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omments1.xml" ContentType="application/vnd.openxmlformats-officedocument.spreadsheetml.comments+xml"/>
  <Override PartName="/xl/drawings/drawing3.xml" ContentType="application/vnd.openxmlformats-officedocument.drawing+xml"/>
  <Override PartName="/xl/ctrlProps/ctrlProp2.xml" ContentType="application/vnd.ms-excel.controlproperties+xml"/>
  <Override PartName="/xl/comments2.xml" ContentType="application/vnd.openxmlformats-officedocument.spreadsheetml.comments+xml"/>
  <Override PartName="/xl/drawings/drawing4.xml" ContentType="application/vnd.openxmlformats-officedocument.drawing+xml"/>
  <Override PartName="/xl/ctrlProps/ctrlProp3.xml" ContentType="application/vnd.ms-excel.controlproperties+xml"/>
  <Override PartName="/xl/comments3.xml" ContentType="application/vnd.openxmlformats-officedocument.spreadsheetml.comments+xml"/>
  <Override PartName="/xl/drawings/drawing5.xml" ContentType="application/vnd.openxmlformats-officedocument.drawing+xml"/>
  <Override PartName="/xl/ctrlProps/ctrlProp4.xml" ContentType="application/vnd.ms-excel.controlproperties+xml"/>
  <Override PartName="/xl/comments4.xml" ContentType="application/vnd.openxmlformats-officedocument.spreadsheetml.comments+xml"/>
  <Override PartName="/xl/drawings/drawing6.xml" ContentType="application/vnd.openxmlformats-officedocument.drawing+xml"/>
  <Override PartName="/xl/ctrlProps/ctrlProp5.xml" ContentType="application/vnd.ms-excel.controlproperties+xml"/>
  <Override PartName="/xl/comments5.xml" ContentType="application/vnd.openxmlformats-officedocument.spreadsheetml.comments+xml"/>
  <Override PartName="/xl/drawings/drawing7.xml" ContentType="application/vnd.openxmlformats-officedocument.drawing+xml"/>
  <Override PartName="/xl/ctrlProps/ctrlProp6.xml" ContentType="application/vnd.ms-excel.controlproperties+xml"/>
  <Override PartName="/xl/comments6.xml" ContentType="application/vnd.openxmlformats-officedocument.spreadsheetml.comments+xml"/>
  <Override PartName="/xl/drawings/drawing8.xml" ContentType="application/vnd.openxmlformats-officedocument.drawing+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omments7.xml" ContentType="application/vnd.openxmlformats-officedocument.spreadsheetml.comments+xml"/>
  <Override PartName="/xl/comments8.xml" ContentType="application/vnd.openxmlformats-officedocument.spreadsheetml.comments+xml"/>
  <Override PartName="/xl/drawings/drawing9.xml" ContentType="application/vnd.openxmlformats-officedocument.drawing+xml"/>
  <Override PartName="/xl/ctrlProps/ctrlProp10.xml" ContentType="application/vnd.ms-excel.controlproperties+xml"/>
  <Override PartName="/xl/ctrlProps/ctrlProp11.xml" ContentType="application/vnd.ms-excel.controlproperties+xml"/>
  <Override PartName="/xl/comments9.xml" ContentType="application/vnd.openxmlformats-officedocument.spreadsheetml.comments+xml"/>
  <Override PartName="/xl/drawings/drawing10.xml" ContentType="application/vnd.openxmlformats-officedocument.drawing+xml"/>
  <Override PartName="/xl/ctrlProps/ctrlProp12.xml" ContentType="application/vnd.ms-excel.controlproperties+xml"/>
  <Override PartName="/xl/ctrlProps/ctrlProp13.xml" ContentType="application/vnd.ms-excel.controlproperties+xml"/>
  <Override PartName="/xl/comments10.xml" ContentType="application/vnd.openxmlformats-officedocument.spreadsheetml.comments+xml"/>
  <Override PartName="/xl/drawings/drawing11.xml" ContentType="application/vnd.openxmlformats-officedocument.drawing+xml"/>
  <Override PartName="/xl/ctrlProps/ctrlProp14.xml" ContentType="application/vnd.ms-excel.controlproperties+xml"/>
  <Override PartName="/xl/ctrlProps/ctrlProp15.xml" ContentType="application/vnd.ms-excel.controlproperties+xml"/>
  <Override PartName="/xl/comments11.xml" ContentType="application/vnd.openxmlformats-officedocument.spreadsheetml.comments+xml"/>
  <Override PartName="/xl/drawings/drawing12.xml" ContentType="application/vnd.openxmlformats-officedocument.drawing+xml"/>
  <Override PartName="/xl/ctrlProps/ctrlProp16.xml" ContentType="application/vnd.ms-excel.controlproperties+xml"/>
  <Override PartName="/xl/ctrlProps/ctrlProp17.xml" ContentType="application/vnd.ms-excel.controlproperties+xml"/>
  <Override PartName="/xl/comments12.xml" ContentType="application/vnd.openxmlformats-officedocument.spreadsheetml.comments+xml"/>
  <Override PartName="/xl/drawings/drawing13.xml" ContentType="application/vnd.openxmlformats-officedocument.drawing+xml"/>
  <Override PartName="/xl/comments13.xml" ContentType="application/vnd.openxmlformats-officedocument.spreadsheetml.comments+xml"/>
  <Override PartName="/xl/drawings/drawing14.xml" ContentType="application/vnd.openxmlformats-officedocument.drawing+xml"/>
  <Override PartName="/xl/comments14.xml" ContentType="application/vnd.openxmlformats-officedocument.spreadsheetml.comments+xml"/>
  <Override PartName="/xl/drawings/drawing15.xml" ContentType="application/vnd.openxmlformats-officedocument.drawing+xml"/>
  <Override PartName="/xl/comments15.xml" ContentType="application/vnd.openxmlformats-officedocument.spreadsheetml.comments+xml"/>
  <Override PartName="/xl/drawings/drawing16.xml" ContentType="application/vnd.openxmlformats-officedocument.drawing+xml"/>
  <Override PartName="/xl/comments16.xml" ContentType="application/vnd.openxmlformats-officedocument.spreadsheetml.comments+xml"/>
  <Override PartName="/xl/drawings/drawing17.xml" ContentType="application/vnd.openxmlformats-officedocument.drawing+xml"/>
  <Override PartName="/xl/comments17.xml" ContentType="application/vnd.openxmlformats-officedocument.spreadsheetml.comments+xml"/>
  <Override PartName="/xl/drawings/drawing18.xml" ContentType="application/vnd.openxmlformats-officedocument.drawing+xml"/>
  <Override PartName="/xl/comments18.xml" ContentType="application/vnd.openxmlformats-officedocument.spreadsheetml.comments+xml"/>
  <Override PartName="/xl/drawings/drawing19.xml" ContentType="application/vnd.openxmlformats-officedocument.drawing+xml"/>
  <Override PartName="/xl/comments19.xml" ContentType="application/vnd.openxmlformats-officedocument.spreadsheetml.comments+xml"/>
  <Override PartName="/xl/drawings/drawing20.xml" ContentType="application/vnd.openxmlformats-officedocument.drawing+xml"/>
  <Override PartName="/xl/comments20.xml" ContentType="application/vnd.openxmlformats-officedocument.spreadsheetml.comments+xml"/>
  <Override PartName="/xl/drawings/drawing21.xml" ContentType="application/vnd.openxmlformats-officedocument.drawing+xml"/>
  <Override PartName="/xl/comments21.xml" ContentType="application/vnd.openxmlformats-officedocument.spreadsheetml.comments+xml"/>
  <Override PartName="/xl/drawings/drawing22.xml" ContentType="application/vnd.openxmlformats-officedocument.drawing+xml"/>
  <Override PartName="/xl/comments22.xml" ContentType="application/vnd.openxmlformats-officedocument.spreadsheetml.comments+xml"/>
  <Override PartName="/xl/drawings/drawing23.xml" ContentType="application/vnd.openxmlformats-officedocument.drawing+xml"/>
  <Override PartName="/xl/comments23.xml" ContentType="application/vnd.openxmlformats-officedocument.spreadsheetml.comments+xml"/>
  <Override PartName="/xl/drawings/drawing24.xml" ContentType="application/vnd.openxmlformats-officedocument.drawing+xml"/>
  <Override PartName="/xl/ctrlProps/ctrlProp18.xml" ContentType="application/vnd.ms-excel.controlproperties+xml"/>
  <Override PartName="/xl/ctrlProps/ctrlProp19.xml" ContentType="application/vnd.ms-excel.controlproperties+xml"/>
  <Override PartName="/xl/drawings/drawing2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codeName="ThisWorkbook" defaultThemeVersion="124226"/>
  <mc:AlternateContent xmlns:mc="http://schemas.openxmlformats.org/markup-compatibility/2006">
    <mc:Choice Requires="x15">
      <x15ac:absPath xmlns:x15ac="http://schemas.microsoft.com/office/spreadsheetml/2010/11/ac" url="C:\Users\A36171\Desktop\系統情報公開\99_申請\"/>
    </mc:Choice>
  </mc:AlternateContent>
  <xr:revisionPtr revIDLastSave="0" documentId="13_ncr:1_{C7CC1B01-736A-4449-9062-D9DF1BFFEBF1}" xr6:coauthVersionLast="47" xr6:coauthVersionMax="47" xr10:uidLastSave="{00000000-0000-0000-0000-000000000000}"/>
  <bookViews>
    <workbookView xWindow="1970" yWindow="890" windowWidth="9590" windowHeight="9130" firstSheet="15" activeTab="15" xr2:uid="{8120BBFC-9354-4AD2-B461-FC9B2969BD18}"/>
  </bookViews>
  <sheets>
    <sheet name="シート保護解除事業者リスト" sheetId="277" state="hidden" r:id="rId1"/>
    <sheet name="時間帯別供給力（１２ｈ）" sheetId="267" state="hidden" r:id="rId2"/>
    <sheet name="最小予備率断面" sheetId="270" state="hidden" r:id="rId3"/>
    <sheet name="風力" sheetId="226" state="hidden" r:id="rId4"/>
    <sheet name="太陽光（全量）" sheetId="230" state="hidden" r:id="rId5"/>
    <sheet name="太陽光（余剰）" sheetId="231" state="hidden" r:id="rId6"/>
    <sheet name="地熱" sheetId="232" state="hidden" r:id="rId7"/>
    <sheet name="バイオマス" sheetId="233" state="hidden" r:id="rId8"/>
    <sheet name="廃棄物" sheetId="234" state="hidden" r:id="rId9"/>
    <sheet name="自者間取引帳票" sheetId="249" state="hidden" r:id="rId10"/>
    <sheet name="別紙（変更供計用）" sheetId="218" state="hidden" r:id="rId11"/>
    <sheet name="様式第32第5表（水力）" sheetId="197" state="hidden" r:id="rId12"/>
    <sheet name="様式第32第5表（火力）" sheetId="186" state="hidden" r:id="rId13"/>
    <sheet name="様式第32第5表（原子力）" sheetId="198" state="hidden" r:id="rId14"/>
    <sheet name="様式第32第5表（新エネ）" sheetId="199" state="hidden" r:id="rId15"/>
    <sheet name="投資・廃止計画（ローカル系統）" sheetId="296" r:id="rId16"/>
    <sheet name="様式第32第7表（水力）" sheetId="200" state="hidden" r:id="rId17"/>
    <sheet name="様式第32第7表（火力）" sheetId="141" state="hidden" r:id="rId18"/>
    <sheet name="様式第32第7表（原子力）" sheetId="201" state="hidden" r:id="rId19"/>
    <sheet name="様式第32第7表（新エネ）" sheetId="202" state="hidden" r:id="rId20"/>
    <sheet name="様式第34第1表" sheetId="146" state="hidden" r:id="rId21"/>
    <sheet name="様式第34第1表 (2年度目)" sheetId="284" state="hidden" r:id="rId22"/>
    <sheet name="様式第34第2表" sheetId="177" state="hidden" r:id="rId23"/>
    <sheet name="様式第34第2表 (2年度目)" sheetId="282" state="hidden" r:id="rId24"/>
    <sheet name="様式第34第3表" sheetId="208" state="hidden" r:id="rId25"/>
    <sheet name="様式第34第3表 (2年度目)" sheetId="281" state="hidden" r:id="rId26"/>
    <sheet name="様式第35第1表" sheetId="150" state="hidden" r:id="rId27"/>
    <sheet name="様式第35第2表" sheetId="151" state="hidden" r:id="rId28"/>
    <sheet name="様式第35第3表" sheetId="152" state="hidden" r:id="rId29"/>
    <sheet name="見え消し版用表紙（変更供計用）" sheetId="219" state="hidden" r:id="rId30"/>
  </sheets>
  <definedNames>
    <definedName name="_xlnm.Print_Area" localSheetId="7">バイオマス!$B$63:$AV$662</definedName>
    <definedName name="_xlnm.Print_Area" localSheetId="29">'見え消し版用表紙（変更供計用）'!$B$2:$AW$50</definedName>
    <definedName name="_xlnm.Print_Area" localSheetId="4">'太陽光（全量）'!$B$63:$AV$662</definedName>
    <definedName name="_xlnm.Print_Area" localSheetId="5">'太陽光（余剰）'!$B$63:$AV$662</definedName>
    <definedName name="_xlnm.Print_Area" localSheetId="6">地熱!$B$63:$AV$662</definedName>
    <definedName name="_xlnm.Print_Area" localSheetId="15">'投資・廃止計画（ローカル系統）'!$A$1:$H$23</definedName>
    <definedName name="_xlnm.Print_Area" localSheetId="8">廃棄物!$B$63:$AV$662</definedName>
    <definedName name="_xlnm.Print_Area" localSheetId="3">風力!$B$63:$AV$662</definedName>
    <definedName name="_xlnm.Print_Area" localSheetId="10">'別紙（変更供計用）'!$B$2:$AM$50</definedName>
    <definedName name="_xlnm.Print_Area" localSheetId="12">'様式第32第5表（火力）'!$B$5:$L$26</definedName>
    <definedName name="_xlnm.Print_Area" localSheetId="13">'様式第32第5表（原子力）'!$B$5:$L$26</definedName>
    <definedName name="_xlnm.Print_Area" localSheetId="14">'様式第32第5表（新エネ）'!$B$5:$L$26</definedName>
    <definedName name="_xlnm.Print_Area" localSheetId="11">'様式第32第5表（水力）'!$B$5:$L$26</definedName>
    <definedName name="_xlnm.Print_Area" localSheetId="17">'様式第32第7表（火力）'!$B$3:$I$23</definedName>
    <definedName name="_xlnm.Print_Area" localSheetId="18">'様式第32第7表（原子力）'!$B$3:$I$23</definedName>
    <definedName name="_xlnm.Print_Area" localSheetId="19">'様式第32第7表（新エネ）'!$B$3:$I$23</definedName>
    <definedName name="_xlnm.Print_Area" localSheetId="16">'様式第32第7表（水力）'!$B$3:$I$23</definedName>
    <definedName name="_xlnm.Print_Area" localSheetId="20">様式第34第1表!$B$3:$V$482</definedName>
    <definedName name="_xlnm.Print_Area" localSheetId="21">'様式第34第1表 (2年度目)'!$B$3:$V$482</definedName>
    <definedName name="_xlnm.Print_Area" localSheetId="22">様式第34第2表!$B$3:$V$512</definedName>
    <definedName name="_xlnm.Print_Area" localSheetId="23">'様式第34第2表 (2年度目)'!$B$3:$V$512</definedName>
    <definedName name="_xlnm.Print_Area" localSheetId="24">様式第34第3表!$B$3:$V$502</definedName>
    <definedName name="_xlnm.Print_Area" localSheetId="25">'様式第34第3表 (2年度目)'!$B$3:$V$502</definedName>
    <definedName name="_xlnm.Print_Area" localSheetId="26">様式第35第1表!$B$3:$I$29</definedName>
    <definedName name="_xlnm.Print_Area" localSheetId="27">様式第35第2表!$B$5:$R$47</definedName>
    <definedName name="_xlnm.Print_Area" localSheetId="28">様式第35第3表!$B$3:$O$43</definedName>
    <definedName name="Z_C0B37949_AEE7_4025_9C63_13C9CCCA9BBA_.wvu.Cols" localSheetId="9">自者間取引帳票!$C:$D,自者間取引帳票!$G:$G,自者間取引帳票!$AW:$AW</definedName>
    <definedName name="Z_C0B37949_AEE7_4025_9C63_13C9CCCA9BBA_.wvu.PrintArea" localSheetId="7">バイオマス!$B$63:$AO$122</definedName>
    <definedName name="Z_C0B37949_AEE7_4025_9C63_13C9CCCA9BBA_.wvu.PrintArea" localSheetId="29">'見え消し版用表紙（変更供計用）'!$B$2:$AW$50</definedName>
    <definedName name="Z_C0B37949_AEE7_4025_9C63_13C9CCCA9BBA_.wvu.PrintArea" localSheetId="9">自者間取引帳票!$B$571:$AV$573</definedName>
    <definedName name="Z_C0B37949_AEE7_4025_9C63_13C9CCCA9BBA_.wvu.PrintArea" localSheetId="4">'太陽光（全量）'!$B$63:$AO$122</definedName>
    <definedName name="Z_C0B37949_AEE7_4025_9C63_13C9CCCA9BBA_.wvu.PrintArea" localSheetId="5">'太陽光（余剰）'!$B$63:$AO$122</definedName>
    <definedName name="Z_C0B37949_AEE7_4025_9C63_13C9CCCA9BBA_.wvu.PrintArea" localSheetId="6">地熱!$B$63:$AO$122</definedName>
    <definedName name="Z_C0B37949_AEE7_4025_9C63_13C9CCCA9BBA_.wvu.PrintArea" localSheetId="8">廃棄物!$B$63:$AO$122</definedName>
    <definedName name="Z_C0B37949_AEE7_4025_9C63_13C9CCCA9BBA_.wvu.PrintArea" localSheetId="3">風力!$B$63:$AO$122</definedName>
    <definedName name="Z_C0B37949_AEE7_4025_9C63_13C9CCCA9BBA_.wvu.PrintArea" localSheetId="10">'別紙（変更供計用）'!$B$2:$AM$49</definedName>
    <definedName name="Z_C0B37949_AEE7_4025_9C63_13C9CCCA9BBA_.wvu.PrintArea" localSheetId="12">'様式第32第5表（火力）'!$B$5:$L$26</definedName>
    <definedName name="Z_C0B37949_AEE7_4025_9C63_13C9CCCA9BBA_.wvu.PrintArea" localSheetId="13">'様式第32第5表（原子力）'!$B$5:$L$26</definedName>
    <definedName name="Z_C0B37949_AEE7_4025_9C63_13C9CCCA9BBA_.wvu.PrintArea" localSheetId="14">'様式第32第5表（新エネ）'!$B$5:$L$26</definedName>
    <definedName name="Z_C0B37949_AEE7_4025_9C63_13C9CCCA9BBA_.wvu.PrintArea" localSheetId="11">'様式第32第5表（水力）'!$B$5:$L$26</definedName>
    <definedName name="Z_C0B37949_AEE7_4025_9C63_13C9CCCA9BBA_.wvu.PrintArea" localSheetId="17">'様式第32第7表（火力）'!$B$3:$I$23</definedName>
    <definedName name="Z_C0B37949_AEE7_4025_9C63_13C9CCCA9BBA_.wvu.PrintArea" localSheetId="18">'様式第32第7表（原子力）'!$B$3:$I$23</definedName>
    <definedName name="Z_C0B37949_AEE7_4025_9C63_13C9CCCA9BBA_.wvu.PrintArea" localSheetId="19">'様式第32第7表（新エネ）'!$B$3:$I$23</definedName>
    <definedName name="Z_C0B37949_AEE7_4025_9C63_13C9CCCA9BBA_.wvu.PrintArea" localSheetId="16">'様式第32第7表（水力）'!$B$3:$I$23</definedName>
    <definedName name="Z_C0B37949_AEE7_4025_9C63_13C9CCCA9BBA_.wvu.PrintArea" localSheetId="20">様式第34第1表!$B$3:$V$482</definedName>
    <definedName name="Z_C0B37949_AEE7_4025_9C63_13C9CCCA9BBA_.wvu.PrintArea" localSheetId="21">'様式第34第1表 (2年度目)'!$B$3:$V$482</definedName>
    <definedName name="Z_C0B37949_AEE7_4025_9C63_13C9CCCA9BBA_.wvu.PrintArea" localSheetId="22">様式第34第2表!$B$3:$V$512</definedName>
    <definedName name="Z_C0B37949_AEE7_4025_9C63_13C9CCCA9BBA_.wvu.PrintArea" localSheetId="23">'様式第34第2表 (2年度目)'!$B$3:$V$512</definedName>
    <definedName name="Z_C0B37949_AEE7_4025_9C63_13C9CCCA9BBA_.wvu.PrintArea" localSheetId="24">様式第34第3表!$B$3:$V$495</definedName>
    <definedName name="Z_C0B37949_AEE7_4025_9C63_13C9CCCA9BBA_.wvu.PrintArea" localSheetId="25">'様式第34第3表 (2年度目)'!$B$3:$V$495</definedName>
    <definedName name="Z_C0B37949_AEE7_4025_9C63_13C9CCCA9BBA_.wvu.PrintArea" localSheetId="26">様式第35第1表!$B$3:$I$29</definedName>
    <definedName name="Z_C0B37949_AEE7_4025_9C63_13C9CCCA9BBA_.wvu.PrintArea" localSheetId="27">様式第35第2表!$B$5:$R$47</definedName>
    <definedName name="Z_C0B37949_AEE7_4025_9C63_13C9CCCA9BBA_.wvu.PrintArea" localSheetId="28">様式第35第3表!$B$3:$O$43</definedName>
    <definedName name="Z_C0B37949_AEE7_4025_9C63_13C9CCCA9BBA_.wvu.Rows" localSheetId="9">自者間取引帳票!#REF!,自者間取引帳票!#REF!,自者間取引帳票!#REF!,自者間取引帳票!#REF!,自者間取引帳票!#REF!,自者間取引帳票!#REF!,自者間取引帳票!#REF!,自者間取引帳票!#REF!,自者間取引帳票!#REF!,自者間取引帳票!#REF!</definedName>
    <definedName name="エリア">#REF!</definedName>
    <definedName name="コード">#REF!</definedName>
    <definedName name="その他事業者">#REF!</definedName>
    <definedName name="その他事業者コード">#REF!</definedName>
    <definedName name="チェック用リスト">#REF!</definedName>
    <definedName name="ライセンス区分">#REF!</definedName>
    <definedName name="一般送配電事業者">#REF!</definedName>
    <definedName name="一般送配電事業者コード">#REF!</definedName>
    <definedName name="開始行_受電取引帳票">#REF!</definedName>
    <definedName name="開始行_送電取引帳票">#REF!</definedName>
    <definedName name="種別">#REF!</definedName>
    <definedName name="終了行_受電取引帳票">#REF!</definedName>
    <definedName name="終了行_送電取引帳票">#REF!</definedName>
    <definedName name="小売電気事業者">#REF!</definedName>
    <definedName name="小売電気事業者コード">#REF!</definedName>
    <definedName name="送電事業者">#REF!</definedName>
    <definedName name="送電事業者コード">#REF!</definedName>
    <definedName name="提出区分リスト">#REF!</definedName>
    <definedName name="登録特定送配電事業者">#REF!</definedName>
    <definedName name="登録特定送配電事業者コード">#REF!</definedName>
    <definedName name="特定卸供給事業者">#REF!</definedName>
    <definedName name="特定卸供給事業者コード">#REF!</definedName>
    <definedName name="特定送配電事業者">#REF!</definedName>
    <definedName name="特定送配電事業者コード">#REF!</definedName>
    <definedName name="配電事業者">#REF!</definedName>
    <definedName name="配電事業者コード">#REF!</definedName>
    <definedName name="発電事業者">#REF!</definedName>
    <definedName name="発電事業者コード">#REF!</definedName>
  </definedNames>
  <calcPr calcId="191029"/>
  <customWorkbookViews>
    <customWorkbookView name="届出書" guid="{C0B37949-AEE7-4025-9C63-13C9CCCA9BBA}" maximized="1" xWindow="-8" yWindow="-8" windowWidth="1382" windowHeight="744" tabRatio="597"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9" i="296" l="1"/>
  <c r="E8" i="296"/>
  <c r="E6" i="296"/>
  <c r="E7" i="296"/>
  <c r="B3" i="270" l="1"/>
  <c r="D3" i="270" s="1"/>
  <c r="G53" i="270" s="1"/>
  <c r="AN188" i="270"/>
  <c r="V61" i="270"/>
  <c r="AM39" i="270"/>
  <c r="AL40" i="270"/>
  <c r="AM40" i="270" s="1"/>
  <c r="AN39" i="270"/>
  <c r="AN40" i="270"/>
  <c r="AN41" i="270"/>
  <c r="AN42" i="270"/>
  <c r="AN43" i="270"/>
  <c r="AN44" i="270"/>
  <c r="AN45" i="270"/>
  <c r="AN46" i="270"/>
  <c r="AN47" i="270"/>
  <c r="AN48" i="270"/>
  <c r="AK49" i="270"/>
  <c r="AM49" i="270" s="1"/>
  <c r="AN49" i="270"/>
  <c r="AK50" i="270"/>
  <c r="AL50" i="270"/>
  <c r="AL51" i="270" s="1"/>
  <c r="AL52" i="270" s="1"/>
  <c r="AL53" i="270" s="1"/>
  <c r="AL54" i="270" s="1"/>
  <c r="AL55" i="270" s="1"/>
  <c r="AL56" i="270" s="1"/>
  <c r="AL57" i="270" s="1"/>
  <c r="AL58" i="270" s="1"/>
  <c r="AN50" i="270"/>
  <c r="AK51" i="270"/>
  <c r="AK61" i="270" s="1"/>
  <c r="AN51" i="270"/>
  <c r="AK52" i="270"/>
  <c r="AK62" i="270" s="1"/>
  <c r="AN52" i="270"/>
  <c r="AK53" i="270"/>
  <c r="AK63" i="270" s="1"/>
  <c r="AN53" i="270"/>
  <c r="AK54" i="270"/>
  <c r="AK64" i="270" s="1"/>
  <c r="AN54" i="270"/>
  <c r="AK55" i="270"/>
  <c r="AK65" i="270" s="1"/>
  <c r="AN55" i="270"/>
  <c r="AK56" i="270"/>
  <c r="AK66" i="270" s="1"/>
  <c r="AN56" i="270"/>
  <c r="AK57" i="270"/>
  <c r="AK67" i="270" s="1"/>
  <c r="AN57" i="270"/>
  <c r="AK58" i="270"/>
  <c r="AK68" i="270" s="1"/>
  <c r="AN58" i="270"/>
  <c r="AN59" i="270"/>
  <c r="AK60" i="270"/>
  <c r="AL60" i="270"/>
  <c r="AL61" i="270" s="1"/>
  <c r="AL62" i="270" s="1"/>
  <c r="AL63" i="270" s="1"/>
  <c r="AL64" i="270" s="1"/>
  <c r="AL65" i="270" s="1"/>
  <c r="AL66" i="270" s="1"/>
  <c r="AL67" i="270" s="1"/>
  <c r="AL68" i="270" s="1"/>
  <c r="AN60" i="270"/>
  <c r="AN61" i="270"/>
  <c r="AN62" i="270"/>
  <c r="AN63" i="270"/>
  <c r="AN64" i="270"/>
  <c r="AN65" i="270"/>
  <c r="AN66" i="270"/>
  <c r="AN67" i="270"/>
  <c r="AN68" i="270"/>
  <c r="AN69" i="270"/>
  <c r="AL70" i="270"/>
  <c r="AL71" i="270" s="1"/>
  <c r="AL72" i="270" s="1"/>
  <c r="AL73" i="270" s="1"/>
  <c r="AL74" i="270" s="1"/>
  <c r="AL75" i="270" s="1"/>
  <c r="AL76" i="270" s="1"/>
  <c r="AL77" i="270" s="1"/>
  <c r="AL78" i="270" s="1"/>
  <c r="AN70" i="270"/>
  <c r="AN71" i="270"/>
  <c r="AN72" i="270"/>
  <c r="AN73" i="270"/>
  <c r="AN74" i="270"/>
  <c r="AN75" i="270"/>
  <c r="AN76" i="270"/>
  <c r="AN77" i="270"/>
  <c r="AN78" i="270"/>
  <c r="AN79" i="270"/>
  <c r="AL80" i="270"/>
  <c r="AL81" i="270" s="1"/>
  <c r="AL82" i="270" s="1"/>
  <c r="AL83" i="270" s="1"/>
  <c r="AL84" i="270" s="1"/>
  <c r="AL85" i="270" s="1"/>
  <c r="AL86" i="270" s="1"/>
  <c r="AL87" i="270" s="1"/>
  <c r="AL88" i="270" s="1"/>
  <c r="AN80" i="270"/>
  <c r="AN81" i="270"/>
  <c r="AN82" i="270"/>
  <c r="AN83" i="270"/>
  <c r="AN84" i="270"/>
  <c r="AN85" i="270"/>
  <c r="AN86" i="270"/>
  <c r="AN87" i="270"/>
  <c r="AN88" i="270"/>
  <c r="AN89" i="270"/>
  <c r="AL90" i="270"/>
  <c r="AN90" i="270"/>
  <c r="AL91" i="270"/>
  <c r="AL92" i="270" s="1"/>
  <c r="AL93" i="270" s="1"/>
  <c r="AL94" i="270" s="1"/>
  <c r="AL95" i="270" s="1"/>
  <c r="AL96" i="270" s="1"/>
  <c r="AL97" i="270" s="1"/>
  <c r="AL98" i="270" s="1"/>
  <c r="AN91" i="270"/>
  <c r="AN92" i="270"/>
  <c r="AN93" i="270"/>
  <c r="AN94" i="270"/>
  <c r="AN95" i="270"/>
  <c r="AN96" i="270"/>
  <c r="AN97" i="270"/>
  <c r="AN98" i="270"/>
  <c r="AN99" i="270"/>
  <c r="AL100" i="270"/>
  <c r="AN100" i="270"/>
  <c r="AL101" i="270"/>
  <c r="AL102" i="270" s="1"/>
  <c r="AL103" i="270" s="1"/>
  <c r="AL104" i="270" s="1"/>
  <c r="AL105" i="270" s="1"/>
  <c r="AL106" i="270" s="1"/>
  <c r="AL107" i="270" s="1"/>
  <c r="AL108" i="270" s="1"/>
  <c r="AN101" i="270"/>
  <c r="AN102" i="270"/>
  <c r="AN103" i="270"/>
  <c r="AN104" i="270"/>
  <c r="AN105" i="270"/>
  <c r="AN106" i="270"/>
  <c r="AN107" i="270"/>
  <c r="AN108" i="270"/>
  <c r="AN109" i="270"/>
  <c r="AL110" i="270"/>
  <c r="AN110" i="270"/>
  <c r="AL111" i="270"/>
  <c r="AL112" i="270" s="1"/>
  <c r="AL113" i="270" s="1"/>
  <c r="AL114" i="270" s="1"/>
  <c r="AL115" i="270" s="1"/>
  <c r="AL116" i="270" s="1"/>
  <c r="AL117" i="270" s="1"/>
  <c r="AL118" i="270" s="1"/>
  <c r="AN111" i="270"/>
  <c r="AN112" i="270"/>
  <c r="AN113" i="270"/>
  <c r="AN114" i="270"/>
  <c r="AN115" i="270"/>
  <c r="AN116" i="270"/>
  <c r="AN117" i="270"/>
  <c r="AN118" i="270"/>
  <c r="AN119" i="270"/>
  <c r="AL120" i="270"/>
  <c r="AL121" i="270" s="1"/>
  <c r="AL122" i="270" s="1"/>
  <c r="AL123" i="270" s="1"/>
  <c r="AL124" i="270" s="1"/>
  <c r="AL125" i="270" s="1"/>
  <c r="AL126" i="270" s="1"/>
  <c r="AL127" i="270" s="1"/>
  <c r="AL128" i="270" s="1"/>
  <c r="AN120" i="270"/>
  <c r="AN121" i="270"/>
  <c r="AN122" i="270"/>
  <c r="AN123" i="270"/>
  <c r="AN124" i="270"/>
  <c r="AN125" i="270"/>
  <c r="AN126" i="270"/>
  <c r="AN127" i="270"/>
  <c r="AN128" i="270"/>
  <c r="AN129" i="270"/>
  <c r="AL130" i="270"/>
  <c r="AL131" i="270" s="1"/>
  <c r="AL132" i="270" s="1"/>
  <c r="AL133" i="270" s="1"/>
  <c r="AL134" i="270" s="1"/>
  <c r="AL135" i="270" s="1"/>
  <c r="AL136" i="270" s="1"/>
  <c r="AL137" i="270" s="1"/>
  <c r="AL138" i="270" s="1"/>
  <c r="AN130" i="270"/>
  <c r="AN131" i="270"/>
  <c r="AN132" i="270"/>
  <c r="AN133" i="270"/>
  <c r="AN134" i="270"/>
  <c r="AN135" i="270"/>
  <c r="AN136" i="270"/>
  <c r="AN137" i="270"/>
  <c r="AN138" i="270"/>
  <c r="AN139" i="270"/>
  <c r="AL140" i="270"/>
  <c r="AL141" i="270" s="1"/>
  <c r="AL142" i="270" s="1"/>
  <c r="AL143" i="270" s="1"/>
  <c r="AL144" i="270" s="1"/>
  <c r="AL145" i="270" s="1"/>
  <c r="AL146" i="270" s="1"/>
  <c r="AL147" i="270" s="1"/>
  <c r="AL148" i="270" s="1"/>
  <c r="AN140" i="270"/>
  <c r="AN141" i="270"/>
  <c r="AN142" i="270"/>
  <c r="AN143" i="270"/>
  <c r="AN144" i="270"/>
  <c r="AN145" i="270"/>
  <c r="AN146" i="270"/>
  <c r="AN147" i="270"/>
  <c r="AN148" i="270"/>
  <c r="AN149" i="270"/>
  <c r="AL150" i="270"/>
  <c r="AL151" i="270" s="1"/>
  <c r="AL152" i="270" s="1"/>
  <c r="AL153" i="270" s="1"/>
  <c r="AL154" i="270" s="1"/>
  <c r="AL155" i="270" s="1"/>
  <c r="AL156" i="270" s="1"/>
  <c r="AL157" i="270" s="1"/>
  <c r="AL158" i="270" s="1"/>
  <c r="AN150" i="270"/>
  <c r="AN151" i="270"/>
  <c r="AN152" i="270"/>
  <c r="AN153" i="270"/>
  <c r="AN154" i="270"/>
  <c r="AN155" i="270"/>
  <c r="AN156" i="270"/>
  <c r="AN157" i="270"/>
  <c r="AN158" i="270"/>
  <c r="AN159" i="270"/>
  <c r="AL160" i="270"/>
  <c r="AN160" i="270"/>
  <c r="AL161" i="270"/>
  <c r="AL162" i="270" s="1"/>
  <c r="AL163" i="270" s="1"/>
  <c r="AL164" i="270" s="1"/>
  <c r="AL165" i="270" s="1"/>
  <c r="AL166" i="270" s="1"/>
  <c r="AL167" i="270" s="1"/>
  <c r="AL168" i="270" s="1"/>
  <c r="AN161" i="270"/>
  <c r="AN162" i="270"/>
  <c r="AN163" i="270"/>
  <c r="AN164" i="270"/>
  <c r="AN165" i="270"/>
  <c r="AN166" i="270"/>
  <c r="AN167" i="270"/>
  <c r="AN168" i="270"/>
  <c r="AN169" i="270"/>
  <c r="AL170" i="270"/>
  <c r="AL171" i="270" s="1"/>
  <c r="AL172" i="270" s="1"/>
  <c r="AL173" i="270" s="1"/>
  <c r="AL174" i="270" s="1"/>
  <c r="AL175" i="270" s="1"/>
  <c r="AL176" i="270" s="1"/>
  <c r="AL177" i="270" s="1"/>
  <c r="AL178" i="270" s="1"/>
  <c r="AN170" i="270"/>
  <c r="AN171" i="270"/>
  <c r="AN172" i="270"/>
  <c r="AN173" i="270"/>
  <c r="AN174" i="270"/>
  <c r="AN175" i="270"/>
  <c r="AN176" i="270"/>
  <c r="AN177" i="270"/>
  <c r="AN178" i="270"/>
  <c r="AN179" i="270"/>
  <c r="AL180" i="270"/>
  <c r="AL181" i="270" s="1"/>
  <c r="AL182" i="270" s="1"/>
  <c r="AL183" i="270" s="1"/>
  <c r="AL184" i="270" s="1"/>
  <c r="AL185" i="270" s="1"/>
  <c r="AL186" i="270" s="1"/>
  <c r="AL187" i="270" s="1"/>
  <c r="AL188" i="270" s="1"/>
  <c r="AN180" i="270"/>
  <c r="AN181" i="270"/>
  <c r="AN182" i="270"/>
  <c r="AN183" i="270"/>
  <c r="AN184" i="270"/>
  <c r="AN185" i="270"/>
  <c r="AN186" i="270"/>
  <c r="AN187" i="270"/>
  <c r="BF138" i="270"/>
  <c r="W61" i="270"/>
  <c r="BE39" i="270"/>
  <c r="BD40" i="270"/>
  <c r="BD41" i="270" s="1"/>
  <c r="BF39" i="270"/>
  <c r="BF40" i="270"/>
  <c r="BF41" i="270"/>
  <c r="BF42" i="270"/>
  <c r="BF43" i="270"/>
  <c r="BF44" i="270"/>
  <c r="BF45" i="270"/>
  <c r="BF46" i="270"/>
  <c r="BF47" i="270"/>
  <c r="BF48" i="270"/>
  <c r="BC49" i="270"/>
  <c r="BE49" i="270" s="1"/>
  <c r="BF49" i="270"/>
  <c r="BC50" i="270"/>
  <c r="BD50" i="270"/>
  <c r="BD51" i="270" s="1"/>
  <c r="BD52" i="270" s="1"/>
  <c r="BD53" i="270" s="1"/>
  <c r="BD54" i="270" s="1"/>
  <c r="BD55" i="270" s="1"/>
  <c r="BD56" i="270" s="1"/>
  <c r="BD57" i="270" s="1"/>
  <c r="BD58" i="270" s="1"/>
  <c r="BF50" i="270"/>
  <c r="BC51" i="270"/>
  <c r="BF51" i="270"/>
  <c r="BC52" i="270"/>
  <c r="BF52" i="270"/>
  <c r="BC53" i="270"/>
  <c r="BC63" i="270" s="1"/>
  <c r="BC73" i="270" s="1"/>
  <c r="BC83" i="270" s="1"/>
  <c r="BF53" i="270"/>
  <c r="BC54" i="270"/>
  <c r="BF54" i="270"/>
  <c r="BC55" i="270"/>
  <c r="BC65" i="270" s="1"/>
  <c r="BC75" i="270" s="1"/>
  <c r="BC85" i="270" s="1"/>
  <c r="BC95" i="270" s="1"/>
  <c r="BC105" i="270" s="1"/>
  <c r="BC115" i="270" s="1"/>
  <c r="BF55" i="270"/>
  <c r="BC56" i="270"/>
  <c r="BF56" i="270"/>
  <c r="BC57" i="270"/>
  <c r="BC67" i="270" s="1"/>
  <c r="BC77" i="270" s="1"/>
  <c r="BC87" i="270" s="1"/>
  <c r="BC97" i="270" s="1"/>
  <c r="BF57" i="270"/>
  <c r="BC58" i="270"/>
  <c r="BF58" i="270"/>
  <c r="BC59" i="270"/>
  <c r="BE59" i="270" s="1"/>
  <c r="BF59" i="270"/>
  <c r="BD60" i="270"/>
  <c r="BD61" i="270" s="1"/>
  <c r="BD62" i="270" s="1"/>
  <c r="BD63" i="270" s="1"/>
  <c r="BD64" i="270" s="1"/>
  <c r="BD65" i="270" s="1"/>
  <c r="BD66" i="270" s="1"/>
  <c r="BD67" i="270" s="1"/>
  <c r="BD68" i="270" s="1"/>
  <c r="BF60" i="270"/>
  <c r="BC61" i="270"/>
  <c r="BC71" i="270" s="1"/>
  <c r="BC81" i="270" s="1"/>
  <c r="BC91" i="270" s="1"/>
  <c r="BF61" i="270"/>
  <c r="BF62" i="270"/>
  <c r="BF63" i="270"/>
  <c r="BF64" i="270"/>
  <c r="BF65" i="270"/>
  <c r="BF66" i="270"/>
  <c r="BF67" i="270"/>
  <c r="BF68" i="270"/>
  <c r="BF69" i="270"/>
  <c r="BD70" i="270"/>
  <c r="BD71" i="270" s="1"/>
  <c r="BD72" i="270" s="1"/>
  <c r="BD73" i="270" s="1"/>
  <c r="BD74" i="270" s="1"/>
  <c r="BD75" i="270" s="1"/>
  <c r="BD76" i="270" s="1"/>
  <c r="BD77" i="270" s="1"/>
  <c r="BD78" i="270" s="1"/>
  <c r="BF70" i="270"/>
  <c r="BF71" i="270"/>
  <c r="BF72" i="270"/>
  <c r="BF73" i="270"/>
  <c r="BF74" i="270"/>
  <c r="BF75" i="270"/>
  <c r="BF76" i="270"/>
  <c r="BF77" i="270"/>
  <c r="BF78" i="270"/>
  <c r="BF79" i="270"/>
  <c r="BD80" i="270"/>
  <c r="BD81" i="270" s="1"/>
  <c r="BD82" i="270" s="1"/>
  <c r="BD83" i="270" s="1"/>
  <c r="BD84" i="270" s="1"/>
  <c r="BD85" i="270" s="1"/>
  <c r="BD86" i="270" s="1"/>
  <c r="BD87" i="270" s="1"/>
  <c r="BD88" i="270" s="1"/>
  <c r="BF80" i="270"/>
  <c r="BF81" i="270"/>
  <c r="BF82" i="270"/>
  <c r="BF83" i="270"/>
  <c r="BF84" i="270"/>
  <c r="BF85" i="270"/>
  <c r="BF86" i="270"/>
  <c r="BF87" i="270"/>
  <c r="BF88" i="270"/>
  <c r="BF89" i="270"/>
  <c r="BD90" i="270"/>
  <c r="BD91" i="270" s="1"/>
  <c r="BD92" i="270" s="1"/>
  <c r="BD93" i="270" s="1"/>
  <c r="BD94" i="270" s="1"/>
  <c r="BD95" i="270" s="1"/>
  <c r="BD96" i="270" s="1"/>
  <c r="BD97" i="270" s="1"/>
  <c r="BD98" i="270" s="1"/>
  <c r="BF90" i="270"/>
  <c r="BF91" i="270"/>
  <c r="BF92" i="270"/>
  <c r="BF93" i="270"/>
  <c r="BF94" i="270"/>
  <c r="BF95" i="270"/>
  <c r="BF96" i="270"/>
  <c r="BF97" i="270"/>
  <c r="BF98" i="270"/>
  <c r="BF99" i="270"/>
  <c r="BD100" i="270"/>
  <c r="BD101" i="270" s="1"/>
  <c r="BD102" i="270" s="1"/>
  <c r="BD103" i="270" s="1"/>
  <c r="BD104" i="270" s="1"/>
  <c r="BD105" i="270" s="1"/>
  <c r="BF100" i="270"/>
  <c r="BF101" i="270"/>
  <c r="BF102" i="270"/>
  <c r="BF103" i="270"/>
  <c r="BF104" i="270"/>
  <c r="BF105" i="270"/>
  <c r="BF106" i="270"/>
  <c r="BF107" i="270"/>
  <c r="BF108" i="270"/>
  <c r="BF109" i="270"/>
  <c r="BD110" i="270"/>
  <c r="BD111" i="270" s="1"/>
  <c r="BD112" i="270" s="1"/>
  <c r="BD113" i="270" s="1"/>
  <c r="BD114" i="270" s="1"/>
  <c r="BD115" i="270" s="1"/>
  <c r="BD116" i="270" s="1"/>
  <c r="BD117" i="270" s="1"/>
  <c r="BD118" i="270" s="1"/>
  <c r="BF110" i="270"/>
  <c r="BF111" i="270"/>
  <c r="BF112" i="270"/>
  <c r="BF113" i="270"/>
  <c r="BF114" i="270"/>
  <c r="BF115" i="270"/>
  <c r="BF116" i="270"/>
  <c r="BF117" i="270"/>
  <c r="BF118" i="270"/>
  <c r="BF119" i="270"/>
  <c r="BD120" i="270"/>
  <c r="BD121" i="270" s="1"/>
  <c r="BD122" i="270" s="1"/>
  <c r="BD123" i="270" s="1"/>
  <c r="BD124" i="270" s="1"/>
  <c r="BD125" i="270" s="1"/>
  <c r="BD126" i="270" s="1"/>
  <c r="BD127" i="270" s="1"/>
  <c r="BD128" i="270" s="1"/>
  <c r="BF120" i="270"/>
  <c r="BF121" i="270"/>
  <c r="BF122" i="270"/>
  <c r="BF123" i="270"/>
  <c r="BF124" i="270"/>
  <c r="BF125" i="270"/>
  <c r="BF126" i="270"/>
  <c r="BF127" i="270"/>
  <c r="BF128" i="270"/>
  <c r="BF129" i="270"/>
  <c r="BD130" i="270"/>
  <c r="BD131" i="270" s="1"/>
  <c r="BD132" i="270" s="1"/>
  <c r="BD133" i="270" s="1"/>
  <c r="BD134" i="270" s="1"/>
  <c r="BD135" i="270" s="1"/>
  <c r="BD136" i="270" s="1"/>
  <c r="BD137" i="270" s="1"/>
  <c r="BD138" i="270" s="1"/>
  <c r="BF130" i="270"/>
  <c r="BF131" i="270"/>
  <c r="BF132" i="270"/>
  <c r="BF133" i="270"/>
  <c r="BF134" i="270"/>
  <c r="BF135" i="270"/>
  <c r="BF136" i="270"/>
  <c r="BF137" i="270"/>
  <c r="BF139" i="270"/>
  <c r="BD140" i="270"/>
  <c r="BD141" i="270" s="1"/>
  <c r="BD142" i="270" s="1"/>
  <c r="BD143" i="270" s="1"/>
  <c r="BD144" i="270" s="1"/>
  <c r="BD145" i="270" s="1"/>
  <c r="BD146" i="270" s="1"/>
  <c r="BD147" i="270" s="1"/>
  <c r="BD148" i="270" s="1"/>
  <c r="BF140" i="270"/>
  <c r="BF141" i="270"/>
  <c r="BF142" i="270"/>
  <c r="BF143" i="270"/>
  <c r="BF144" i="270"/>
  <c r="BF145" i="270"/>
  <c r="BF146" i="270"/>
  <c r="BF147" i="270"/>
  <c r="BF148" i="270"/>
  <c r="BF149" i="270"/>
  <c r="BD150" i="270"/>
  <c r="BD151" i="270" s="1"/>
  <c r="BD152" i="270" s="1"/>
  <c r="BD153" i="270" s="1"/>
  <c r="BF150" i="270"/>
  <c r="BF151" i="270"/>
  <c r="BF152" i="270"/>
  <c r="BF153" i="270"/>
  <c r="BD154" i="270"/>
  <c r="BD155" i="270" s="1"/>
  <c r="BD156" i="270" s="1"/>
  <c r="BD157" i="270" s="1"/>
  <c r="BD158" i="270" s="1"/>
  <c r="BF154" i="270"/>
  <c r="BF155" i="270"/>
  <c r="BF156" i="270"/>
  <c r="BF157" i="270"/>
  <c r="BF158" i="270"/>
  <c r="BF159" i="270"/>
  <c r="BD160" i="270"/>
  <c r="BD161" i="270" s="1"/>
  <c r="BD162" i="270" s="1"/>
  <c r="BD163" i="270" s="1"/>
  <c r="BD164" i="270" s="1"/>
  <c r="BD165" i="270" s="1"/>
  <c r="BD166" i="270" s="1"/>
  <c r="BD167" i="270" s="1"/>
  <c r="BD168" i="270" s="1"/>
  <c r="BF160" i="270"/>
  <c r="BF161" i="270"/>
  <c r="BF162" i="270"/>
  <c r="BF163" i="270"/>
  <c r="BF164" i="270"/>
  <c r="BF165" i="270"/>
  <c r="BF166" i="270"/>
  <c r="BF167" i="270"/>
  <c r="BF168" i="270"/>
  <c r="BF169" i="270"/>
  <c r="BD170" i="270"/>
  <c r="BD171" i="270" s="1"/>
  <c r="BD172" i="270" s="1"/>
  <c r="BD173" i="270" s="1"/>
  <c r="BD174" i="270" s="1"/>
  <c r="BD175" i="270" s="1"/>
  <c r="BD176" i="270" s="1"/>
  <c r="BD177" i="270" s="1"/>
  <c r="BD178" i="270" s="1"/>
  <c r="BF170" i="270"/>
  <c r="BF171" i="270"/>
  <c r="BF172" i="270"/>
  <c r="BF173" i="270"/>
  <c r="BF174" i="270"/>
  <c r="BF175" i="270"/>
  <c r="BF176" i="270"/>
  <c r="BF177" i="270"/>
  <c r="BF178" i="270"/>
  <c r="BF179" i="270"/>
  <c r="BD180" i="270"/>
  <c r="BD181" i="270" s="1"/>
  <c r="BD182" i="270" s="1"/>
  <c r="BD183" i="270" s="1"/>
  <c r="BD184" i="270" s="1"/>
  <c r="BD185" i="270" s="1"/>
  <c r="BD186" i="270" s="1"/>
  <c r="BD187" i="270" s="1"/>
  <c r="BD188" i="270" s="1"/>
  <c r="BF180" i="270"/>
  <c r="BF181" i="270"/>
  <c r="BF182" i="270"/>
  <c r="BF183" i="270"/>
  <c r="BF184" i="270"/>
  <c r="BF185" i="270"/>
  <c r="BF186" i="270"/>
  <c r="BF187" i="270"/>
  <c r="BF188" i="270"/>
  <c r="BX138" i="270"/>
  <c r="X61" i="270"/>
  <c r="BW39" i="270"/>
  <c r="BV40" i="270"/>
  <c r="BW40" i="270" s="1"/>
  <c r="BV41" i="270"/>
  <c r="BV42" i="270" s="1"/>
  <c r="BX39" i="270"/>
  <c r="BX40" i="270"/>
  <c r="BX41" i="270"/>
  <c r="BX42" i="270"/>
  <c r="BX43" i="270"/>
  <c r="BX44" i="270"/>
  <c r="BX45" i="270"/>
  <c r="BX46" i="270"/>
  <c r="BX47" i="270"/>
  <c r="BX48" i="270"/>
  <c r="BU49" i="270"/>
  <c r="BW49" i="270" s="1"/>
  <c r="BX49" i="270"/>
  <c r="BU50" i="270"/>
  <c r="BV50" i="270"/>
  <c r="BV51" i="270" s="1"/>
  <c r="BV52" i="270" s="1"/>
  <c r="BV53" i="270" s="1"/>
  <c r="BV54" i="270" s="1"/>
  <c r="BV55" i="270" s="1"/>
  <c r="BV56" i="270" s="1"/>
  <c r="BV57" i="270" s="1"/>
  <c r="BV58" i="270" s="1"/>
  <c r="BX50" i="270"/>
  <c r="BU51" i="270"/>
  <c r="BX51" i="270"/>
  <c r="BU52" i="270"/>
  <c r="BU62" i="270" s="1"/>
  <c r="BU72" i="270" s="1"/>
  <c r="BU82" i="270" s="1"/>
  <c r="BU92" i="270" s="1"/>
  <c r="BX52" i="270"/>
  <c r="BU53" i="270"/>
  <c r="BX53" i="270"/>
  <c r="BU54" i="270"/>
  <c r="BU64" i="270" s="1"/>
  <c r="BU74" i="270" s="1"/>
  <c r="BU84" i="270" s="1"/>
  <c r="BU94" i="270" s="1"/>
  <c r="BX54" i="270"/>
  <c r="BU55" i="270"/>
  <c r="BX55" i="270"/>
  <c r="BU56" i="270"/>
  <c r="BU66" i="270" s="1"/>
  <c r="BU76" i="270" s="1"/>
  <c r="BU86" i="270" s="1"/>
  <c r="BU96" i="270" s="1"/>
  <c r="BX56" i="270"/>
  <c r="BU57" i="270"/>
  <c r="BX57" i="270"/>
  <c r="BU58" i="270"/>
  <c r="BU68" i="270" s="1"/>
  <c r="BU78" i="270" s="1"/>
  <c r="BU88" i="270" s="1"/>
  <c r="BU98" i="270" s="1"/>
  <c r="BU108" i="270" s="1"/>
  <c r="BU118" i="270" s="1"/>
  <c r="BU128" i="270" s="1"/>
  <c r="BX58" i="270"/>
  <c r="BX59" i="270"/>
  <c r="BU60" i="270"/>
  <c r="BV60" i="270"/>
  <c r="BV61" i="270" s="1"/>
  <c r="BV62" i="270" s="1"/>
  <c r="BV63" i="270" s="1"/>
  <c r="BV64" i="270" s="1"/>
  <c r="BV65" i="270" s="1"/>
  <c r="BV66" i="270" s="1"/>
  <c r="BV67" i="270" s="1"/>
  <c r="BV68" i="270" s="1"/>
  <c r="BX60" i="270"/>
  <c r="BX61" i="270"/>
  <c r="BX62" i="270"/>
  <c r="BX63" i="270"/>
  <c r="BX64" i="270"/>
  <c r="BX65" i="270"/>
  <c r="BX66" i="270"/>
  <c r="BX67" i="270"/>
  <c r="BX68" i="270"/>
  <c r="BX69" i="270"/>
  <c r="BV70" i="270"/>
  <c r="BV71" i="270" s="1"/>
  <c r="BV72" i="270" s="1"/>
  <c r="BV73" i="270" s="1"/>
  <c r="BX70" i="270"/>
  <c r="BX71" i="270"/>
  <c r="BX72" i="270"/>
  <c r="BX73" i="270"/>
  <c r="BV74" i="270"/>
  <c r="BV75" i="270" s="1"/>
  <c r="BV76" i="270" s="1"/>
  <c r="BV77" i="270" s="1"/>
  <c r="BV78" i="270" s="1"/>
  <c r="BX74" i="270"/>
  <c r="BX75" i="270"/>
  <c r="BX76" i="270"/>
  <c r="BX77" i="270"/>
  <c r="BX78" i="270"/>
  <c r="BX79" i="270"/>
  <c r="BV80" i="270"/>
  <c r="BV81" i="270" s="1"/>
  <c r="BV82" i="270" s="1"/>
  <c r="BV83" i="270" s="1"/>
  <c r="BV84" i="270" s="1"/>
  <c r="BX80" i="270"/>
  <c r="BX81" i="270"/>
  <c r="BX82" i="270"/>
  <c r="BX83" i="270"/>
  <c r="BX84" i="270"/>
  <c r="BX85" i="270"/>
  <c r="BX86" i="270"/>
  <c r="BX87" i="270"/>
  <c r="BX88" i="270"/>
  <c r="BX89" i="270"/>
  <c r="BV90" i="270"/>
  <c r="BV91" i="270" s="1"/>
  <c r="BV92" i="270" s="1"/>
  <c r="BV93" i="270" s="1"/>
  <c r="BV94" i="270" s="1"/>
  <c r="BV95" i="270" s="1"/>
  <c r="BV96" i="270" s="1"/>
  <c r="BV97" i="270" s="1"/>
  <c r="BV98" i="270" s="1"/>
  <c r="BX90" i="270"/>
  <c r="BX91" i="270"/>
  <c r="BX92" i="270"/>
  <c r="BX93" i="270"/>
  <c r="BX94" i="270"/>
  <c r="BX95" i="270"/>
  <c r="BX96" i="270"/>
  <c r="BX97" i="270"/>
  <c r="BX98" i="270"/>
  <c r="BX99" i="270"/>
  <c r="BV100" i="270"/>
  <c r="BV101" i="270" s="1"/>
  <c r="BV102" i="270" s="1"/>
  <c r="BV103" i="270" s="1"/>
  <c r="BV104" i="270" s="1"/>
  <c r="BV105" i="270" s="1"/>
  <c r="BV106" i="270" s="1"/>
  <c r="BV107" i="270" s="1"/>
  <c r="BV108" i="270" s="1"/>
  <c r="BX100" i="270"/>
  <c r="BX101" i="270"/>
  <c r="BX102" i="270"/>
  <c r="BX103" i="270"/>
  <c r="BX104" i="270"/>
  <c r="BX105" i="270"/>
  <c r="BX106" i="270"/>
  <c r="BX107" i="270"/>
  <c r="BX108" i="270"/>
  <c r="BX109" i="270"/>
  <c r="BV110" i="270"/>
  <c r="BV111" i="270" s="1"/>
  <c r="BV112" i="270" s="1"/>
  <c r="BV113" i="270" s="1"/>
  <c r="BV114" i="270" s="1"/>
  <c r="BV115" i="270" s="1"/>
  <c r="BV116" i="270" s="1"/>
  <c r="BV117" i="270" s="1"/>
  <c r="BV118" i="270" s="1"/>
  <c r="BX110" i="270"/>
  <c r="BX111" i="270"/>
  <c r="BX112" i="270"/>
  <c r="BX113" i="270"/>
  <c r="BX114" i="270"/>
  <c r="BX115" i="270"/>
  <c r="BX116" i="270"/>
  <c r="BX117" i="270"/>
  <c r="BX118" i="270"/>
  <c r="BX119" i="270"/>
  <c r="BV120" i="270"/>
  <c r="BV121" i="270" s="1"/>
  <c r="BV122" i="270" s="1"/>
  <c r="BV123" i="270" s="1"/>
  <c r="BV124" i="270" s="1"/>
  <c r="BV125" i="270" s="1"/>
  <c r="BV126" i="270" s="1"/>
  <c r="BV127" i="270" s="1"/>
  <c r="BV128" i="270" s="1"/>
  <c r="BX120" i="270"/>
  <c r="BX121" i="270"/>
  <c r="BX122" i="270"/>
  <c r="BX123" i="270"/>
  <c r="BX124" i="270"/>
  <c r="BX125" i="270"/>
  <c r="BX126" i="270"/>
  <c r="BX127" i="270"/>
  <c r="BX128" i="270"/>
  <c r="BX129" i="270"/>
  <c r="BV130" i="270"/>
  <c r="BX130" i="270"/>
  <c r="BV131" i="270"/>
  <c r="BV132" i="270" s="1"/>
  <c r="BV133" i="270" s="1"/>
  <c r="BV134" i="270" s="1"/>
  <c r="BV135" i="270" s="1"/>
  <c r="BV136" i="270" s="1"/>
  <c r="BV137" i="270" s="1"/>
  <c r="BV138" i="270" s="1"/>
  <c r="BX131" i="270"/>
  <c r="BX132" i="270"/>
  <c r="BX133" i="270"/>
  <c r="BX134" i="270"/>
  <c r="BX135" i="270"/>
  <c r="BX136" i="270"/>
  <c r="BX137" i="270"/>
  <c r="BX139" i="270"/>
  <c r="BV140" i="270"/>
  <c r="BV141" i="270" s="1"/>
  <c r="BV142" i="270" s="1"/>
  <c r="BV143" i="270" s="1"/>
  <c r="BV144" i="270" s="1"/>
  <c r="BV145" i="270" s="1"/>
  <c r="BV146" i="270" s="1"/>
  <c r="BV147" i="270" s="1"/>
  <c r="BV148" i="270" s="1"/>
  <c r="BX140" i="270"/>
  <c r="BX141" i="270"/>
  <c r="BX142" i="270"/>
  <c r="BX143" i="270"/>
  <c r="BX144" i="270"/>
  <c r="BX145" i="270"/>
  <c r="BX146" i="270"/>
  <c r="BX147" i="270"/>
  <c r="BX148" i="270"/>
  <c r="BX149" i="270"/>
  <c r="BV150" i="270"/>
  <c r="BV151" i="270" s="1"/>
  <c r="BV152" i="270" s="1"/>
  <c r="BV153" i="270" s="1"/>
  <c r="BV154" i="270" s="1"/>
  <c r="BV155" i="270" s="1"/>
  <c r="BV156" i="270" s="1"/>
  <c r="BV157" i="270" s="1"/>
  <c r="BV158" i="270" s="1"/>
  <c r="BX150" i="270"/>
  <c r="BX151" i="270"/>
  <c r="BX152" i="270"/>
  <c r="BX153" i="270"/>
  <c r="BX154" i="270"/>
  <c r="BX155" i="270"/>
  <c r="BX156" i="270"/>
  <c r="BX157" i="270"/>
  <c r="BX158" i="270"/>
  <c r="BX159" i="270"/>
  <c r="BV160" i="270"/>
  <c r="BV161" i="270" s="1"/>
  <c r="BV162" i="270" s="1"/>
  <c r="BV163" i="270" s="1"/>
  <c r="BV164" i="270" s="1"/>
  <c r="BV165" i="270" s="1"/>
  <c r="BV166" i="270" s="1"/>
  <c r="BV167" i="270" s="1"/>
  <c r="BV168" i="270" s="1"/>
  <c r="BX160" i="270"/>
  <c r="BX161" i="270"/>
  <c r="BX162" i="270"/>
  <c r="BX163" i="270"/>
  <c r="BX164" i="270"/>
  <c r="BX165" i="270"/>
  <c r="BX166" i="270"/>
  <c r="BX167" i="270"/>
  <c r="BX168" i="270"/>
  <c r="BX169" i="270"/>
  <c r="BV170" i="270"/>
  <c r="BV171" i="270" s="1"/>
  <c r="BV172" i="270" s="1"/>
  <c r="BV173" i="270" s="1"/>
  <c r="BV174" i="270" s="1"/>
  <c r="BV175" i="270" s="1"/>
  <c r="BV176" i="270" s="1"/>
  <c r="BV177" i="270" s="1"/>
  <c r="BV178" i="270" s="1"/>
  <c r="BX170" i="270"/>
  <c r="BX171" i="270"/>
  <c r="BX172" i="270"/>
  <c r="BX173" i="270"/>
  <c r="BX174" i="270"/>
  <c r="BX175" i="270"/>
  <c r="BX176" i="270"/>
  <c r="BX177" i="270"/>
  <c r="BX178" i="270"/>
  <c r="BX179" i="270"/>
  <c r="BV180" i="270"/>
  <c r="BV181" i="270" s="1"/>
  <c r="BV182" i="270" s="1"/>
  <c r="BV183" i="270" s="1"/>
  <c r="BV184" i="270" s="1"/>
  <c r="BV185" i="270" s="1"/>
  <c r="BV186" i="270" s="1"/>
  <c r="BV187" i="270" s="1"/>
  <c r="BV188" i="270" s="1"/>
  <c r="BX180" i="270"/>
  <c r="BX181" i="270"/>
  <c r="BX182" i="270"/>
  <c r="BX183" i="270"/>
  <c r="BX184" i="270"/>
  <c r="BX185" i="270"/>
  <c r="BX186" i="270"/>
  <c r="BX187" i="270"/>
  <c r="BX188" i="270"/>
  <c r="CP138" i="270"/>
  <c r="Y61" i="270"/>
  <c r="CO39" i="270"/>
  <c r="CN40" i="270"/>
  <c r="CP39" i="270"/>
  <c r="CP40" i="270"/>
  <c r="CP41" i="270"/>
  <c r="CP42" i="270"/>
  <c r="CP43" i="270"/>
  <c r="CP44" i="270"/>
  <c r="CP45" i="270"/>
  <c r="CP46" i="270"/>
  <c r="CP47" i="270"/>
  <c r="CP48" i="270"/>
  <c r="CM49" i="270"/>
  <c r="CM59" i="270" s="1"/>
  <c r="CO59" i="270" s="1"/>
  <c r="CP49" i="270"/>
  <c r="CM50" i="270"/>
  <c r="CM60" i="270" s="1"/>
  <c r="CM70" i="270" s="1"/>
  <c r="CN50" i="270"/>
  <c r="CP50" i="270"/>
  <c r="CM51" i="270"/>
  <c r="CP51" i="270"/>
  <c r="CM52" i="270"/>
  <c r="CM62" i="270" s="1"/>
  <c r="CM72" i="270" s="1"/>
  <c r="CM82" i="270" s="1"/>
  <c r="CM92" i="270" s="1"/>
  <c r="CM102" i="270" s="1"/>
  <c r="CP52" i="270"/>
  <c r="CM53" i="270"/>
  <c r="CP53" i="270"/>
  <c r="CM54" i="270"/>
  <c r="CP54" i="270"/>
  <c r="CM55" i="270"/>
  <c r="CP55" i="270"/>
  <c r="CM56" i="270"/>
  <c r="CM66" i="270" s="1"/>
  <c r="CM76" i="270" s="1"/>
  <c r="CM86" i="270" s="1"/>
  <c r="CM96" i="270" s="1"/>
  <c r="CP56" i="270"/>
  <c r="CM57" i="270"/>
  <c r="CP57" i="270"/>
  <c r="CM58" i="270"/>
  <c r="CP58" i="270"/>
  <c r="CP59" i="270"/>
  <c r="CN60" i="270"/>
  <c r="CN61" i="270" s="1"/>
  <c r="CN62" i="270" s="1"/>
  <c r="CN63" i="270" s="1"/>
  <c r="CN64" i="270" s="1"/>
  <c r="CP60" i="270"/>
  <c r="CM61" i="270"/>
  <c r="CP61" i="270"/>
  <c r="CP62" i="270"/>
  <c r="CM63" i="270"/>
  <c r="CP63" i="270"/>
  <c r="CM64" i="270"/>
  <c r="CM74" i="270" s="1"/>
  <c r="CM84" i="270" s="1"/>
  <c r="CM94" i="270" s="1"/>
  <c r="CM104" i="270" s="1"/>
  <c r="CM114" i="270" s="1"/>
  <c r="CM124" i="270" s="1"/>
  <c r="CP64" i="270"/>
  <c r="CM65" i="270"/>
  <c r="CP65" i="270"/>
  <c r="CP66" i="270"/>
  <c r="CM67" i="270"/>
  <c r="CP67" i="270"/>
  <c r="CM68" i="270"/>
  <c r="CM78" i="270" s="1"/>
  <c r="CM88" i="270" s="1"/>
  <c r="CM98" i="270" s="1"/>
  <c r="CM108" i="270" s="1"/>
  <c r="CP68" i="270"/>
  <c r="CP69" i="270"/>
  <c r="CN70" i="270"/>
  <c r="CN71" i="270" s="1"/>
  <c r="CN72" i="270" s="1"/>
  <c r="CN73" i="270" s="1"/>
  <c r="CN74" i="270" s="1"/>
  <c r="CN75" i="270" s="1"/>
  <c r="CN76" i="270" s="1"/>
  <c r="CN77" i="270" s="1"/>
  <c r="CN78" i="270" s="1"/>
  <c r="CP70" i="270"/>
  <c r="CP71" i="270"/>
  <c r="CP72" i="270"/>
  <c r="CP73" i="270"/>
  <c r="CP74" i="270"/>
  <c r="CP75" i="270"/>
  <c r="CP76" i="270"/>
  <c r="CP77" i="270"/>
  <c r="CP78" i="270"/>
  <c r="CP79" i="270"/>
  <c r="CN80" i="270"/>
  <c r="CN81" i="270" s="1"/>
  <c r="CN82" i="270" s="1"/>
  <c r="CN83" i="270" s="1"/>
  <c r="CN84" i="270" s="1"/>
  <c r="CN85" i="270" s="1"/>
  <c r="CN86" i="270" s="1"/>
  <c r="CN87" i="270" s="1"/>
  <c r="CN88" i="270" s="1"/>
  <c r="CP80" i="270"/>
  <c r="CP81" i="270"/>
  <c r="CP82" i="270"/>
  <c r="CP83" i="270"/>
  <c r="CP84" i="270"/>
  <c r="CP85" i="270"/>
  <c r="CP86" i="270"/>
  <c r="CP87" i="270"/>
  <c r="CP88" i="270"/>
  <c r="CP89" i="270"/>
  <c r="CN90" i="270"/>
  <c r="CN91" i="270" s="1"/>
  <c r="CN92" i="270" s="1"/>
  <c r="CN93" i="270" s="1"/>
  <c r="CN94" i="270" s="1"/>
  <c r="CN95" i="270" s="1"/>
  <c r="CN96" i="270" s="1"/>
  <c r="CN97" i="270" s="1"/>
  <c r="CN98" i="270" s="1"/>
  <c r="CP90" i="270"/>
  <c r="CP91" i="270"/>
  <c r="CP92" i="270"/>
  <c r="CP93" i="270"/>
  <c r="CP94" i="270"/>
  <c r="CP95" i="270"/>
  <c r="CP96" i="270"/>
  <c r="CP97" i="270"/>
  <c r="CP98" i="270"/>
  <c r="CP99" i="270"/>
  <c r="CN100" i="270"/>
  <c r="CN101" i="270" s="1"/>
  <c r="CN102" i="270" s="1"/>
  <c r="CN103" i="270" s="1"/>
  <c r="CN104" i="270" s="1"/>
  <c r="CP100" i="270"/>
  <c r="CP101" i="270"/>
  <c r="CP102" i="270"/>
  <c r="CP103" i="270"/>
  <c r="CP104" i="270"/>
  <c r="CP105" i="270"/>
  <c r="CP106" i="270"/>
  <c r="CP107" i="270"/>
  <c r="CP108" i="270"/>
  <c r="CP109" i="270"/>
  <c r="CN110" i="270"/>
  <c r="CN111" i="270" s="1"/>
  <c r="CN112" i="270" s="1"/>
  <c r="CN113" i="270" s="1"/>
  <c r="CN114" i="270" s="1"/>
  <c r="CN115" i="270" s="1"/>
  <c r="CN116" i="270" s="1"/>
  <c r="CN117" i="270" s="1"/>
  <c r="CN118" i="270" s="1"/>
  <c r="CP110" i="270"/>
  <c r="CP111" i="270"/>
  <c r="CP112" i="270"/>
  <c r="CP113" i="270"/>
  <c r="CP114" i="270"/>
  <c r="CP115" i="270"/>
  <c r="CP116" i="270"/>
  <c r="CP117" i="270"/>
  <c r="CP118" i="270"/>
  <c r="CP119" i="270"/>
  <c r="CN120" i="270"/>
  <c r="CN121" i="270" s="1"/>
  <c r="CN122" i="270" s="1"/>
  <c r="CN123" i="270" s="1"/>
  <c r="CN124" i="270" s="1"/>
  <c r="CN125" i="270" s="1"/>
  <c r="CN126" i="270" s="1"/>
  <c r="CN127" i="270" s="1"/>
  <c r="CN128" i="270" s="1"/>
  <c r="CP120" i="270"/>
  <c r="CP121" i="270"/>
  <c r="CP122" i="270"/>
  <c r="CP123" i="270"/>
  <c r="CP124" i="270"/>
  <c r="CP125" i="270"/>
  <c r="CP126" i="270"/>
  <c r="CP127" i="270"/>
  <c r="CP128" i="270"/>
  <c r="CP129" i="270"/>
  <c r="CN130" i="270"/>
  <c r="CN131" i="270" s="1"/>
  <c r="CN132" i="270" s="1"/>
  <c r="CN133" i="270" s="1"/>
  <c r="CN134" i="270" s="1"/>
  <c r="CN135" i="270" s="1"/>
  <c r="CN136" i="270" s="1"/>
  <c r="CN137" i="270" s="1"/>
  <c r="CN138" i="270" s="1"/>
  <c r="CP130" i="270"/>
  <c r="CP131" i="270"/>
  <c r="CP132" i="270"/>
  <c r="CP133" i="270"/>
  <c r="CP134" i="270"/>
  <c r="CP135" i="270"/>
  <c r="CP136" i="270"/>
  <c r="CP137" i="270"/>
  <c r="CP139" i="270"/>
  <c r="CN140" i="270"/>
  <c r="CN141" i="270" s="1"/>
  <c r="CN142" i="270" s="1"/>
  <c r="CN143" i="270" s="1"/>
  <c r="CN144" i="270" s="1"/>
  <c r="CN145" i="270" s="1"/>
  <c r="CN146" i="270" s="1"/>
  <c r="CN147" i="270" s="1"/>
  <c r="CN148" i="270" s="1"/>
  <c r="CP140" i="270"/>
  <c r="CP141" i="270"/>
  <c r="CP142" i="270"/>
  <c r="CP143" i="270"/>
  <c r="CP144" i="270"/>
  <c r="CP145" i="270"/>
  <c r="CP146" i="270"/>
  <c r="CP147" i="270"/>
  <c r="CP148" i="270"/>
  <c r="CP149" i="270"/>
  <c r="CN150" i="270"/>
  <c r="CN151" i="270" s="1"/>
  <c r="CN152" i="270" s="1"/>
  <c r="CN153" i="270" s="1"/>
  <c r="CN154" i="270" s="1"/>
  <c r="CN155" i="270" s="1"/>
  <c r="CN156" i="270" s="1"/>
  <c r="CN157" i="270" s="1"/>
  <c r="CN158" i="270" s="1"/>
  <c r="CP150" i="270"/>
  <c r="CP151" i="270"/>
  <c r="CP152" i="270"/>
  <c r="CP153" i="270"/>
  <c r="CP154" i="270"/>
  <c r="CP155" i="270"/>
  <c r="CP156" i="270"/>
  <c r="CP157" i="270"/>
  <c r="CP158" i="270"/>
  <c r="CP159" i="270"/>
  <c r="CN160" i="270"/>
  <c r="CN161" i="270" s="1"/>
  <c r="CN162" i="270" s="1"/>
  <c r="CN163" i="270" s="1"/>
  <c r="CN164" i="270" s="1"/>
  <c r="CN165" i="270" s="1"/>
  <c r="CN166" i="270" s="1"/>
  <c r="CN167" i="270" s="1"/>
  <c r="CN168" i="270" s="1"/>
  <c r="CP160" i="270"/>
  <c r="CP161" i="270"/>
  <c r="CP162" i="270"/>
  <c r="CP163" i="270"/>
  <c r="CP164" i="270"/>
  <c r="CP165" i="270"/>
  <c r="CP166" i="270"/>
  <c r="CP167" i="270"/>
  <c r="CP168" i="270"/>
  <c r="CP169" i="270"/>
  <c r="CN170" i="270"/>
  <c r="CN171" i="270" s="1"/>
  <c r="CN172" i="270" s="1"/>
  <c r="CN173" i="270" s="1"/>
  <c r="CN174" i="270" s="1"/>
  <c r="CN175" i="270" s="1"/>
  <c r="CN176" i="270" s="1"/>
  <c r="CN177" i="270" s="1"/>
  <c r="CN178" i="270" s="1"/>
  <c r="CP170" i="270"/>
  <c r="CP171" i="270"/>
  <c r="CP172" i="270"/>
  <c r="CP173" i="270"/>
  <c r="CP174" i="270"/>
  <c r="CP175" i="270"/>
  <c r="CP176" i="270"/>
  <c r="CP177" i="270"/>
  <c r="CP178" i="270"/>
  <c r="CP179" i="270"/>
  <c r="CN180" i="270"/>
  <c r="CP180" i="270"/>
  <c r="CN181" i="270"/>
  <c r="CN182" i="270" s="1"/>
  <c r="CN183" i="270" s="1"/>
  <c r="CN184" i="270" s="1"/>
  <c r="CN185" i="270" s="1"/>
  <c r="CN186" i="270" s="1"/>
  <c r="CN187" i="270" s="1"/>
  <c r="CN188" i="270" s="1"/>
  <c r="CP181" i="270"/>
  <c r="CP182" i="270"/>
  <c r="CP183" i="270"/>
  <c r="CP184" i="270"/>
  <c r="CP185" i="270"/>
  <c r="CP186" i="270"/>
  <c r="CP187" i="270"/>
  <c r="CP188" i="270"/>
  <c r="DH108" i="270"/>
  <c r="Z61" i="270"/>
  <c r="DG39" i="270"/>
  <c r="DF40" i="270"/>
  <c r="DG40" i="270" s="1"/>
  <c r="DH39" i="270"/>
  <c r="DH40" i="270"/>
  <c r="DH41" i="270"/>
  <c r="DH42" i="270"/>
  <c r="DH43" i="270"/>
  <c r="DH44" i="270"/>
  <c r="DH45" i="270"/>
  <c r="DH46" i="270"/>
  <c r="DH47" i="270"/>
  <c r="DH48" i="270"/>
  <c r="DE49" i="270"/>
  <c r="DH49" i="270"/>
  <c r="DE50" i="270"/>
  <c r="DF50" i="270"/>
  <c r="DF51" i="270" s="1"/>
  <c r="DH50" i="270"/>
  <c r="DE51" i="270"/>
  <c r="DH51" i="270"/>
  <c r="DE52" i="270"/>
  <c r="DH52" i="270"/>
  <c r="DE53" i="270"/>
  <c r="DH53" i="270"/>
  <c r="DE54" i="270"/>
  <c r="DH54" i="270"/>
  <c r="DE55" i="270"/>
  <c r="DH55" i="270"/>
  <c r="DE56" i="270"/>
  <c r="DH56" i="270"/>
  <c r="DE57" i="270"/>
  <c r="DE67" i="270" s="1"/>
  <c r="DE77" i="270" s="1"/>
  <c r="DE87" i="270" s="1"/>
  <c r="DH57" i="270"/>
  <c r="DE58" i="270"/>
  <c r="DH58" i="270"/>
  <c r="DH59" i="270"/>
  <c r="DF60" i="270"/>
  <c r="DF61" i="270" s="1"/>
  <c r="DF62" i="270" s="1"/>
  <c r="DF63" i="270" s="1"/>
  <c r="DF64" i="270" s="1"/>
  <c r="DF65" i="270" s="1"/>
  <c r="DH60" i="270"/>
  <c r="DE61" i="270"/>
  <c r="DE71" i="270" s="1"/>
  <c r="DH61" i="270"/>
  <c r="DH62" i="270"/>
  <c r="DE63" i="270"/>
  <c r="DE73" i="270" s="1"/>
  <c r="DH63" i="270"/>
  <c r="DH64" i="270"/>
  <c r="DE65" i="270"/>
  <c r="DE75" i="270" s="1"/>
  <c r="DH65" i="270"/>
  <c r="DH66" i="270"/>
  <c r="DH67" i="270"/>
  <c r="DH68" i="270"/>
  <c r="DH69" i="270"/>
  <c r="DF70" i="270"/>
  <c r="DF71" i="270" s="1"/>
  <c r="DF72" i="270" s="1"/>
  <c r="DF73" i="270" s="1"/>
  <c r="DF74" i="270" s="1"/>
  <c r="DF75" i="270" s="1"/>
  <c r="DF76" i="270" s="1"/>
  <c r="DF77" i="270" s="1"/>
  <c r="DF78" i="270" s="1"/>
  <c r="DH70" i="270"/>
  <c r="DH71" i="270"/>
  <c r="DH72" i="270"/>
  <c r="DH73" i="270"/>
  <c r="DH74" i="270"/>
  <c r="DH75" i="270"/>
  <c r="DH76" i="270"/>
  <c r="DH77" i="270"/>
  <c r="DH78" i="270"/>
  <c r="DH79" i="270"/>
  <c r="DF80" i="270"/>
  <c r="DF81" i="270" s="1"/>
  <c r="DF82" i="270" s="1"/>
  <c r="DF83" i="270" s="1"/>
  <c r="DF84" i="270" s="1"/>
  <c r="DF85" i="270" s="1"/>
  <c r="DF86" i="270" s="1"/>
  <c r="DF87" i="270" s="1"/>
  <c r="DF88" i="270" s="1"/>
  <c r="DH80" i="270"/>
  <c r="DH81" i="270"/>
  <c r="DH82" i="270"/>
  <c r="DH83" i="270"/>
  <c r="DH84" i="270"/>
  <c r="DH85" i="270"/>
  <c r="DH86" i="270"/>
  <c r="DH87" i="270"/>
  <c r="DH88" i="270"/>
  <c r="DH89" i="270"/>
  <c r="DF90" i="270"/>
  <c r="DF91" i="270" s="1"/>
  <c r="DF92" i="270" s="1"/>
  <c r="DF93" i="270" s="1"/>
  <c r="DF94" i="270" s="1"/>
  <c r="DF95" i="270" s="1"/>
  <c r="DF96" i="270" s="1"/>
  <c r="DF97" i="270" s="1"/>
  <c r="DF98" i="270" s="1"/>
  <c r="DH90" i="270"/>
  <c r="DH91" i="270"/>
  <c r="DH92" i="270"/>
  <c r="DH93" i="270"/>
  <c r="DH94" i="270"/>
  <c r="DH95" i="270"/>
  <c r="DH96" i="270"/>
  <c r="DH97" i="270"/>
  <c r="DH98" i="270"/>
  <c r="DH99" i="270"/>
  <c r="DF100" i="270"/>
  <c r="DH100" i="270"/>
  <c r="DF101" i="270"/>
  <c r="DF102" i="270" s="1"/>
  <c r="DF103" i="270" s="1"/>
  <c r="DF104" i="270" s="1"/>
  <c r="DF105" i="270" s="1"/>
  <c r="DF106" i="270" s="1"/>
  <c r="DF107" i="270" s="1"/>
  <c r="DF108" i="270" s="1"/>
  <c r="DH101" i="270"/>
  <c r="DH102" i="270"/>
  <c r="DH103" i="270"/>
  <c r="DH104" i="270"/>
  <c r="DH105" i="270"/>
  <c r="DH106" i="270"/>
  <c r="DH107" i="270"/>
  <c r="DH109" i="270"/>
  <c r="DF110" i="270"/>
  <c r="DH110" i="270"/>
  <c r="DF111" i="270"/>
  <c r="DF112" i="270" s="1"/>
  <c r="DF113" i="270" s="1"/>
  <c r="DF114" i="270" s="1"/>
  <c r="DF115" i="270" s="1"/>
  <c r="DF116" i="270" s="1"/>
  <c r="DF117" i="270" s="1"/>
  <c r="DF118" i="270" s="1"/>
  <c r="DH111" i="270"/>
  <c r="DH112" i="270"/>
  <c r="DH113" i="270"/>
  <c r="DH114" i="270"/>
  <c r="DH115" i="270"/>
  <c r="DH116" i="270"/>
  <c r="DH117" i="270"/>
  <c r="DH118" i="270"/>
  <c r="DH119" i="270"/>
  <c r="DF120" i="270"/>
  <c r="DH120" i="270"/>
  <c r="DF121" i="270"/>
  <c r="DF122" i="270" s="1"/>
  <c r="DF123" i="270" s="1"/>
  <c r="DF124" i="270" s="1"/>
  <c r="DF125" i="270" s="1"/>
  <c r="DF126" i="270" s="1"/>
  <c r="DF127" i="270" s="1"/>
  <c r="DF128" i="270" s="1"/>
  <c r="DH121" i="270"/>
  <c r="DH122" i="270"/>
  <c r="DH123" i="270"/>
  <c r="DH124" i="270"/>
  <c r="DH125" i="270"/>
  <c r="DH126" i="270"/>
  <c r="DH127" i="270"/>
  <c r="DH128" i="270"/>
  <c r="DH129" i="270"/>
  <c r="DF130" i="270"/>
  <c r="DF131" i="270" s="1"/>
  <c r="DF132" i="270" s="1"/>
  <c r="DF133" i="270" s="1"/>
  <c r="DF134" i="270" s="1"/>
  <c r="DF135" i="270" s="1"/>
  <c r="DF136" i="270" s="1"/>
  <c r="DF137" i="270" s="1"/>
  <c r="DF138" i="270" s="1"/>
  <c r="DH130" i="270"/>
  <c r="DH131" i="270"/>
  <c r="DH132" i="270"/>
  <c r="DH133" i="270"/>
  <c r="DH134" i="270"/>
  <c r="DH135" i="270"/>
  <c r="DH136" i="270"/>
  <c r="DH137" i="270"/>
  <c r="DH138" i="270"/>
  <c r="DH139" i="270"/>
  <c r="DF140" i="270"/>
  <c r="DF141" i="270" s="1"/>
  <c r="DF142" i="270" s="1"/>
  <c r="DF143" i="270" s="1"/>
  <c r="DF144" i="270" s="1"/>
  <c r="DF145" i="270" s="1"/>
  <c r="DF146" i="270" s="1"/>
  <c r="DF147" i="270" s="1"/>
  <c r="DF148" i="270" s="1"/>
  <c r="DH140" i="270"/>
  <c r="DH141" i="270"/>
  <c r="DH142" i="270"/>
  <c r="DH143" i="270"/>
  <c r="DH144" i="270"/>
  <c r="DH145" i="270"/>
  <c r="DH146" i="270"/>
  <c r="DH147" i="270"/>
  <c r="DH148" i="270"/>
  <c r="DH149" i="270"/>
  <c r="DF150" i="270"/>
  <c r="DH150" i="270"/>
  <c r="DF151" i="270"/>
  <c r="DF152" i="270" s="1"/>
  <c r="DF153" i="270" s="1"/>
  <c r="DF154" i="270" s="1"/>
  <c r="DF155" i="270" s="1"/>
  <c r="DF156" i="270" s="1"/>
  <c r="DF157" i="270" s="1"/>
  <c r="DF158" i="270" s="1"/>
  <c r="DH151" i="270"/>
  <c r="DH152" i="270"/>
  <c r="DH153" i="270"/>
  <c r="DH154" i="270"/>
  <c r="DH155" i="270"/>
  <c r="DH156" i="270"/>
  <c r="DH157" i="270"/>
  <c r="DH158" i="270"/>
  <c r="DH159" i="270"/>
  <c r="DF160" i="270"/>
  <c r="DF161" i="270" s="1"/>
  <c r="DF162" i="270" s="1"/>
  <c r="DF163" i="270" s="1"/>
  <c r="DF164" i="270" s="1"/>
  <c r="DF165" i="270" s="1"/>
  <c r="DF166" i="270" s="1"/>
  <c r="DF167" i="270" s="1"/>
  <c r="DF168" i="270" s="1"/>
  <c r="DH160" i="270"/>
  <c r="DH161" i="270"/>
  <c r="DH162" i="270"/>
  <c r="DH163" i="270"/>
  <c r="DH164" i="270"/>
  <c r="DH165" i="270"/>
  <c r="DH166" i="270"/>
  <c r="DH167" i="270"/>
  <c r="DH168" i="270"/>
  <c r="DH169" i="270"/>
  <c r="DF170" i="270"/>
  <c r="DH170" i="270"/>
  <c r="DF171" i="270"/>
  <c r="DF172" i="270" s="1"/>
  <c r="DF173" i="270" s="1"/>
  <c r="DF174" i="270" s="1"/>
  <c r="DF175" i="270" s="1"/>
  <c r="DF176" i="270" s="1"/>
  <c r="DF177" i="270" s="1"/>
  <c r="DF178" i="270" s="1"/>
  <c r="DH171" i="270"/>
  <c r="DH172" i="270"/>
  <c r="DH173" i="270"/>
  <c r="DH174" i="270"/>
  <c r="DH175" i="270"/>
  <c r="DH176" i="270"/>
  <c r="DH177" i="270"/>
  <c r="DH178" i="270"/>
  <c r="DH179" i="270"/>
  <c r="DF180" i="270"/>
  <c r="DF181" i="270" s="1"/>
  <c r="DF182" i="270" s="1"/>
  <c r="DF183" i="270" s="1"/>
  <c r="DF184" i="270" s="1"/>
  <c r="DF185" i="270" s="1"/>
  <c r="DF186" i="270" s="1"/>
  <c r="DF187" i="270" s="1"/>
  <c r="DF188" i="270" s="1"/>
  <c r="DH180" i="270"/>
  <c r="DH181" i="270"/>
  <c r="DH182" i="270"/>
  <c r="DH183" i="270"/>
  <c r="DH184" i="270"/>
  <c r="DH185" i="270"/>
  <c r="DH186" i="270"/>
  <c r="DH187" i="270"/>
  <c r="DH188" i="270"/>
  <c r="DZ188" i="270"/>
  <c r="AA61" i="270"/>
  <c r="DY39" i="270"/>
  <c r="DX40" i="270"/>
  <c r="DX41" i="270" s="1"/>
  <c r="DZ39" i="270"/>
  <c r="DZ40" i="270"/>
  <c r="DZ41" i="270"/>
  <c r="DZ42" i="270"/>
  <c r="DZ43" i="270"/>
  <c r="DZ44" i="270"/>
  <c r="DZ45" i="270"/>
  <c r="DZ46" i="270"/>
  <c r="DZ47" i="270"/>
  <c r="DZ48" i="270"/>
  <c r="DW49" i="270"/>
  <c r="DZ49" i="270"/>
  <c r="DW50" i="270"/>
  <c r="DX50" i="270"/>
  <c r="DX51" i="270" s="1"/>
  <c r="DX52" i="270" s="1"/>
  <c r="DZ50" i="270"/>
  <c r="DW51" i="270"/>
  <c r="DW61" i="270" s="1"/>
  <c r="DZ51" i="270"/>
  <c r="DW52" i="270"/>
  <c r="DW62" i="270" s="1"/>
  <c r="DZ52" i="270"/>
  <c r="DW53" i="270"/>
  <c r="DW63" i="270" s="1"/>
  <c r="DZ53" i="270"/>
  <c r="DW54" i="270"/>
  <c r="DZ54" i="270"/>
  <c r="DW55" i="270"/>
  <c r="DW65" i="270" s="1"/>
  <c r="DZ55" i="270"/>
  <c r="DW56" i="270"/>
  <c r="DW66" i="270" s="1"/>
  <c r="DZ56" i="270"/>
  <c r="DW57" i="270"/>
  <c r="DW67" i="270" s="1"/>
  <c r="DZ57" i="270"/>
  <c r="DW58" i="270"/>
  <c r="DZ58" i="270"/>
  <c r="DZ59" i="270"/>
  <c r="DW60" i="270"/>
  <c r="DX60" i="270"/>
  <c r="DX61" i="270" s="1"/>
  <c r="DX62" i="270" s="1"/>
  <c r="DX63" i="270" s="1"/>
  <c r="DX64" i="270" s="1"/>
  <c r="DX65" i="270" s="1"/>
  <c r="DX66" i="270" s="1"/>
  <c r="DX67" i="270" s="1"/>
  <c r="DX68" i="270" s="1"/>
  <c r="DZ60" i="270"/>
  <c r="DZ61" i="270"/>
  <c r="DZ62" i="270"/>
  <c r="DZ63" i="270"/>
  <c r="DW64" i="270"/>
  <c r="DZ64" i="270"/>
  <c r="DY65" i="270"/>
  <c r="DZ65" i="270"/>
  <c r="DZ66" i="270"/>
  <c r="DZ67" i="270"/>
  <c r="DW68" i="270"/>
  <c r="DZ68" i="270"/>
  <c r="DZ69" i="270"/>
  <c r="DX70" i="270"/>
  <c r="DX71" i="270" s="1"/>
  <c r="DX72" i="270" s="1"/>
  <c r="DX73" i="270" s="1"/>
  <c r="DX74" i="270" s="1"/>
  <c r="DX75" i="270" s="1"/>
  <c r="DX76" i="270" s="1"/>
  <c r="DX77" i="270" s="1"/>
  <c r="DX78" i="270" s="1"/>
  <c r="DZ70" i="270"/>
  <c r="DZ71" i="270"/>
  <c r="DZ72" i="270"/>
  <c r="DZ73" i="270"/>
  <c r="DZ74" i="270"/>
  <c r="DW75" i="270"/>
  <c r="DZ75" i="270"/>
  <c r="DZ76" i="270"/>
  <c r="DZ77" i="270"/>
  <c r="DZ78" i="270"/>
  <c r="DZ79" i="270"/>
  <c r="DX80" i="270"/>
  <c r="DZ80" i="270"/>
  <c r="DX81" i="270"/>
  <c r="DX82" i="270" s="1"/>
  <c r="DX83" i="270" s="1"/>
  <c r="DX84" i="270" s="1"/>
  <c r="DX85" i="270" s="1"/>
  <c r="DX86" i="270" s="1"/>
  <c r="DX87" i="270" s="1"/>
  <c r="DX88" i="270" s="1"/>
  <c r="DZ81" i="270"/>
  <c r="DZ82" i="270"/>
  <c r="DZ83" i="270"/>
  <c r="DZ84" i="270"/>
  <c r="DZ85" i="270"/>
  <c r="DZ86" i="270"/>
  <c r="DZ87" i="270"/>
  <c r="DZ88" i="270"/>
  <c r="DZ89" i="270"/>
  <c r="DX90" i="270"/>
  <c r="DX91" i="270" s="1"/>
  <c r="DX92" i="270" s="1"/>
  <c r="DX93" i="270" s="1"/>
  <c r="DX94" i="270" s="1"/>
  <c r="DX95" i="270" s="1"/>
  <c r="DX96" i="270" s="1"/>
  <c r="DX97" i="270" s="1"/>
  <c r="DX98" i="270" s="1"/>
  <c r="DZ90" i="270"/>
  <c r="DZ91" i="270"/>
  <c r="DZ92" i="270"/>
  <c r="DZ93" i="270"/>
  <c r="DZ94" i="270"/>
  <c r="DZ95" i="270"/>
  <c r="DZ96" i="270"/>
  <c r="DZ97" i="270"/>
  <c r="DZ98" i="270"/>
  <c r="DZ99" i="270"/>
  <c r="DX100" i="270"/>
  <c r="DX101" i="270" s="1"/>
  <c r="DX102" i="270" s="1"/>
  <c r="DX103" i="270" s="1"/>
  <c r="DX104" i="270" s="1"/>
  <c r="DX105" i="270" s="1"/>
  <c r="DX106" i="270" s="1"/>
  <c r="DX107" i="270" s="1"/>
  <c r="DX108" i="270" s="1"/>
  <c r="DZ100" i="270"/>
  <c r="DZ101" i="270"/>
  <c r="DZ102" i="270"/>
  <c r="DZ103" i="270"/>
  <c r="DZ104" i="270"/>
  <c r="DZ105" i="270"/>
  <c r="DZ106" i="270"/>
  <c r="DZ107" i="270"/>
  <c r="DZ108" i="270"/>
  <c r="DZ109" i="270"/>
  <c r="DX110" i="270"/>
  <c r="DX111" i="270" s="1"/>
  <c r="DX112" i="270" s="1"/>
  <c r="DX113" i="270" s="1"/>
  <c r="DX114" i="270" s="1"/>
  <c r="DX115" i="270" s="1"/>
  <c r="DX116" i="270" s="1"/>
  <c r="DX117" i="270" s="1"/>
  <c r="DX118" i="270" s="1"/>
  <c r="DZ110" i="270"/>
  <c r="DZ111" i="270"/>
  <c r="DZ112" i="270"/>
  <c r="DZ113" i="270"/>
  <c r="DZ114" i="270"/>
  <c r="DZ115" i="270"/>
  <c r="DZ116" i="270"/>
  <c r="DZ117" i="270"/>
  <c r="DZ118" i="270"/>
  <c r="DZ119" i="270"/>
  <c r="DX120" i="270"/>
  <c r="DX121" i="270" s="1"/>
  <c r="DX122" i="270" s="1"/>
  <c r="DX123" i="270" s="1"/>
  <c r="DX124" i="270" s="1"/>
  <c r="DX125" i="270" s="1"/>
  <c r="DX126" i="270" s="1"/>
  <c r="DX127" i="270" s="1"/>
  <c r="DX128" i="270" s="1"/>
  <c r="DZ120" i="270"/>
  <c r="DZ121" i="270"/>
  <c r="DZ122" i="270"/>
  <c r="DZ123" i="270"/>
  <c r="DZ124" i="270"/>
  <c r="DZ125" i="270"/>
  <c r="DZ126" i="270"/>
  <c r="DZ127" i="270"/>
  <c r="DZ128" i="270"/>
  <c r="DZ129" i="270"/>
  <c r="DX130" i="270"/>
  <c r="DX131" i="270" s="1"/>
  <c r="DX132" i="270" s="1"/>
  <c r="DX133" i="270" s="1"/>
  <c r="DX134" i="270" s="1"/>
  <c r="DX135" i="270" s="1"/>
  <c r="DX136" i="270" s="1"/>
  <c r="DX137" i="270" s="1"/>
  <c r="DX138" i="270" s="1"/>
  <c r="DZ130" i="270"/>
  <c r="DZ131" i="270"/>
  <c r="DZ132" i="270"/>
  <c r="DZ133" i="270"/>
  <c r="DZ134" i="270"/>
  <c r="DZ135" i="270"/>
  <c r="DZ136" i="270"/>
  <c r="DZ137" i="270"/>
  <c r="DZ138" i="270"/>
  <c r="DZ139" i="270"/>
  <c r="DX140" i="270"/>
  <c r="DX141" i="270" s="1"/>
  <c r="DX142" i="270" s="1"/>
  <c r="DX143" i="270" s="1"/>
  <c r="DX144" i="270" s="1"/>
  <c r="DX145" i="270" s="1"/>
  <c r="DX146" i="270" s="1"/>
  <c r="DX147" i="270" s="1"/>
  <c r="DX148" i="270" s="1"/>
  <c r="DZ140" i="270"/>
  <c r="DZ141" i="270"/>
  <c r="DZ142" i="270"/>
  <c r="DZ143" i="270"/>
  <c r="DZ144" i="270"/>
  <c r="DZ145" i="270"/>
  <c r="DZ146" i="270"/>
  <c r="DZ147" i="270"/>
  <c r="DZ148" i="270"/>
  <c r="DZ149" i="270"/>
  <c r="DX150" i="270"/>
  <c r="DX151" i="270" s="1"/>
  <c r="DX152" i="270" s="1"/>
  <c r="DX153" i="270" s="1"/>
  <c r="DX154" i="270" s="1"/>
  <c r="DX155" i="270" s="1"/>
  <c r="DX156" i="270" s="1"/>
  <c r="DX157" i="270" s="1"/>
  <c r="DX158" i="270" s="1"/>
  <c r="DZ150" i="270"/>
  <c r="DZ151" i="270"/>
  <c r="DZ152" i="270"/>
  <c r="DZ153" i="270"/>
  <c r="DZ154" i="270"/>
  <c r="DZ155" i="270"/>
  <c r="DZ156" i="270"/>
  <c r="DZ157" i="270"/>
  <c r="DZ158" i="270"/>
  <c r="DZ159" i="270"/>
  <c r="DX160" i="270"/>
  <c r="DX161" i="270" s="1"/>
  <c r="DX162" i="270" s="1"/>
  <c r="DX163" i="270" s="1"/>
  <c r="DX164" i="270" s="1"/>
  <c r="DX165" i="270" s="1"/>
  <c r="DX166" i="270" s="1"/>
  <c r="DX167" i="270" s="1"/>
  <c r="DX168" i="270" s="1"/>
  <c r="DZ160" i="270"/>
  <c r="DZ161" i="270"/>
  <c r="DZ162" i="270"/>
  <c r="DZ163" i="270"/>
  <c r="DZ164" i="270"/>
  <c r="DZ165" i="270"/>
  <c r="DZ166" i="270"/>
  <c r="DZ167" i="270"/>
  <c r="DZ168" i="270"/>
  <c r="DZ169" i="270"/>
  <c r="DX170" i="270"/>
  <c r="DX171" i="270" s="1"/>
  <c r="DX172" i="270" s="1"/>
  <c r="DX173" i="270" s="1"/>
  <c r="DX174" i="270" s="1"/>
  <c r="DX175" i="270" s="1"/>
  <c r="DX176" i="270" s="1"/>
  <c r="DX177" i="270" s="1"/>
  <c r="DX178" i="270" s="1"/>
  <c r="DZ170" i="270"/>
  <c r="DZ171" i="270"/>
  <c r="DZ172" i="270"/>
  <c r="DZ173" i="270"/>
  <c r="DZ174" i="270"/>
  <c r="DZ175" i="270"/>
  <c r="DZ176" i="270"/>
  <c r="DZ177" i="270"/>
  <c r="DZ178" i="270"/>
  <c r="DZ179" i="270"/>
  <c r="DX180" i="270"/>
  <c r="DX181" i="270" s="1"/>
  <c r="DX182" i="270" s="1"/>
  <c r="DX183" i="270" s="1"/>
  <c r="DX184" i="270" s="1"/>
  <c r="DX185" i="270" s="1"/>
  <c r="DX186" i="270" s="1"/>
  <c r="DX187" i="270" s="1"/>
  <c r="DX188" i="270" s="1"/>
  <c r="DZ180" i="270"/>
  <c r="DZ181" i="270"/>
  <c r="DZ182" i="270"/>
  <c r="DZ183" i="270"/>
  <c r="DZ184" i="270"/>
  <c r="DZ185" i="270"/>
  <c r="DZ186" i="270"/>
  <c r="DZ187" i="270"/>
  <c r="ER138" i="270"/>
  <c r="AB61" i="270"/>
  <c r="EQ39" i="270"/>
  <c r="EP40" i="270"/>
  <c r="EQ40" i="270" s="1"/>
  <c r="ER39" i="270"/>
  <c r="ER40" i="270"/>
  <c r="ER41" i="270"/>
  <c r="ER42" i="270"/>
  <c r="ER43" i="270"/>
  <c r="ER44" i="270"/>
  <c r="ER45" i="270"/>
  <c r="ER46" i="270"/>
  <c r="ER47" i="270"/>
  <c r="ER48" i="270"/>
  <c r="EO49" i="270"/>
  <c r="EQ49" i="270"/>
  <c r="ER49" i="270"/>
  <c r="EO50" i="270"/>
  <c r="EQ50" i="270" s="1"/>
  <c r="EP50" i="270"/>
  <c r="EP51" i="270" s="1"/>
  <c r="ER50" i="270"/>
  <c r="EO51" i="270"/>
  <c r="ER51" i="270"/>
  <c r="EO52" i="270"/>
  <c r="EP52" i="270"/>
  <c r="EP53" i="270" s="1"/>
  <c r="EP54" i="270" s="1"/>
  <c r="EP55" i="270" s="1"/>
  <c r="EP56" i="270" s="1"/>
  <c r="EP57" i="270" s="1"/>
  <c r="EP58" i="270" s="1"/>
  <c r="ER52" i="270"/>
  <c r="EO53" i="270"/>
  <c r="EO63" i="270" s="1"/>
  <c r="ER53" i="270"/>
  <c r="EO54" i="270"/>
  <c r="EO64" i="270" s="1"/>
  <c r="EO74" i="270" s="1"/>
  <c r="ER54" i="270"/>
  <c r="EO55" i="270"/>
  <c r="EO65" i="270" s="1"/>
  <c r="ER55" i="270"/>
  <c r="EO56" i="270"/>
  <c r="EO66" i="270" s="1"/>
  <c r="ER56" i="270"/>
  <c r="EO57" i="270"/>
  <c r="ER57" i="270"/>
  <c r="EO58" i="270"/>
  <c r="ER58" i="270"/>
  <c r="EO59" i="270"/>
  <c r="EQ59" i="270" s="1"/>
  <c r="ER59" i="270"/>
  <c r="EO60" i="270"/>
  <c r="EQ60" i="270" s="1"/>
  <c r="EP60" i="270"/>
  <c r="EP61" i="270" s="1"/>
  <c r="EP62" i="270" s="1"/>
  <c r="EP63" i="270" s="1"/>
  <c r="EP64" i="270" s="1"/>
  <c r="EP65" i="270" s="1"/>
  <c r="EP66" i="270" s="1"/>
  <c r="EP67" i="270" s="1"/>
  <c r="EP68" i="270" s="1"/>
  <c r="ER60" i="270"/>
  <c r="ER61" i="270"/>
  <c r="ER62" i="270"/>
  <c r="ER63" i="270"/>
  <c r="ER64" i="270"/>
  <c r="ER65" i="270"/>
  <c r="ER66" i="270"/>
  <c r="ER67" i="270"/>
  <c r="ER68" i="270"/>
  <c r="ER69" i="270"/>
  <c r="EP70" i="270"/>
  <c r="EP71" i="270" s="1"/>
  <c r="EP72" i="270" s="1"/>
  <c r="EP73" i="270" s="1"/>
  <c r="EP74" i="270" s="1"/>
  <c r="EP75" i="270" s="1"/>
  <c r="EP76" i="270" s="1"/>
  <c r="EP77" i="270" s="1"/>
  <c r="EP78" i="270" s="1"/>
  <c r="ER70" i="270"/>
  <c r="ER71" i="270"/>
  <c r="ER72" i="270"/>
  <c r="ER73" i="270"/>
  <c r="ER74" i="270"/>
  <c r="ER75" i="270"/>
  <c r="ER76" i="270"/>
  <c r="ER77" i="270"/>
  <c r="ER78" i="270"/>
  <c r="ER79" i="270"/>
  <c r="EP80" i="270"/>
  <c r="EP81" i="270" s="1"/>
  <c r="EP82" i="270" s="1"/>
  <c r="EP83" i="270" s="1"/>
  <c r="EP84" i="270" s="1"/>
  <c r="EP85" i="270" s="1"/>
  <c r="EP86" i="270" s="1"/>
  <c r="EP87" i="270" s="1"/>
  <c r="EP88" i="270" s="1"/>
  <c r="ER80" i="270"/>
  <c r="ER81" i="270"/>
  <c r="ER82" i="270"/>
  <c r="ER83" i="270"/>
  <c r="ER84" i="270"/>
  <c r="ER85" i="270"/>
  <c r="ER86" i="270"/>
  <c r="ER87" i="270"/>
  <c r="ER88" i="270"/>
  <c r="ER89" i="270"/>
  <c r="EP90" i="270"/>
  <c r="EP91" i="270" s="1"/>
  <c r="EP92" i="270" s="1"/>
  <c r="EP93" i="270" s="1"/>
  <c r="EP94" i="270" s="1"/>
  <c r="EP95" i="270" s="1"/>
  <c r="EP96" i="270" s="1"/>
  <c r="EP97" i="270" s="1"/>
  <c r="EP98" i="270" s="1"/>
  <c r="ER90" i="270"/>
  <c r="ER91" i="270"/>
  <c r="ER92" i="270"/>
  <c r="ER93" i="270"/>
  <c r="ER94" i="270"/>
  <c r="ER95" i="270"/>
  <c r="ER96" i="270"/>
  <c r="ER97" i="270"/>
  <c r="ER98" i="270"/>
  <c r="ER99" i="270"/>
  <c r="EP100" i="270"/>
  <c r="EP101" i="270" s="1"/>
  <c r="EP102" i="270" s="1"/>
  <c r="EP103" i="270" s="1"/>
  <c r="EP104" i="270" s="1"/>
  <c r="EP105" i="270" s="1"/>
  <c r="EP106" i="270" s="1"/>
  <c r="EP107" i="270" s="1"/>
  <c r="EP108" i="270" s="1"/>
  <c r="ER100" i="270"/>
  <c r="ER101" i="270"/>
  <c r="ER102" i="270"/>
  <c r="ER103" i="270"/>
  <c r="ER104" i="270"/>
  <c r="ER105" i="270"/>
  <c r="ER106" i="270"/>
  <c r="ER107" i="270"/>
  <c r="ER108" i="270"/>
  <c r="ER109" i="270"/>
  <c r="EP110" i="270"/>
  <c r="EP111" i="270" s="1"/>
  <c r="EP112" i="270" s="1"/>
  <c r="EP113" i="270" s="1"/>
  <c r="EP114" i="270" s="1"/>
  <c r="EP115" i="270" s="1"/>
  <c r="EP116" i="270" s="1"/>
  <c r="EP117" i="270" s="1"/>
  <c r="EP118" i="270" s="1"/>
  <c r="ER110" i="270"/>
  <c r="ER111" i="270"/>
  <c r="ER112" i="270"/>
  <c r="ER113" i="270"/>
  <c r="ER114" i="270"/>
  <c r="ER115" i="270"/>
  <c r="ER116" i="270"/>
  <c r="ER117" i="270"/>
  <c r="ER118" i="270"/>
  <c r="ER119" i="270"/>
  <c r="EP120" i="270"/>
  <c r="EP121" i="270" s="1"/>
  <c r="EP122" i="270" s="1"/>
  <c r="EP123" i="270" s="1"/>
  <c r="EP124" i="270" s="1"/>
  <c r="EP125" i="270" s="1"/>
  <c r="EP126" i="270" s="1"/>
  <c r="EP127" i="270" s="1"/>
  <c r="EP128" i="270" s="1"/>
  <c r="ER120" i="270"/>
  <c r="ER121" i="270"/>
  <c r="ER122" i="270"/>
  <c r="ER123" i="270"/>
  <c r="ER124" i="270"/>
  <c r="ER125" i="270"/>
  <c r="ER126" i="270"/>
  <c r="ER127" i="270"/>
  <c r="ER128" i="270"/>
  <c r="ER129" i="270"/>
  <c r="EP130" i="270"/>
  <c r="EP131" i="270" s="1"/>
  <c r="EP132" i="270" s="1"/>
  <c r="EP133" i="270" s="1"/>
  <c r="EP134" i="270" s="1"/>
  <c r="EP135" i="270" s="1"/>
  <c r="EP136" i="270" s="1"/>
  <c r="EP137" i="270" s="1"/>
  <c r="EP138" i="270" s="1"/>
  <c r="ER130" i="270"/>
  <c r="ER131" i="270"/>
  <c r="ER132" i="270"/>
  <c r="ER133" i="270"/>
  <c r="ER134" i="270"/>
  <c r="ER135" i="270"/>
  <c r="ER136" i="270"/>
  <c r="ER137" i="270"/>
  <c r="ER139" i="270"/>
  <c r="EP140" i="270"/>
  <c r="EP141" i="270" s="1"/>
  <c r="ER140" i="270"/>
  <c r="ER141" i="270"/>
  <c r="EP142" i="270"/>
  <c r="EP143" i="270" s="1"/>
  <c r="EP144" i="270" s="1"/>
  <c r="EP145" i="270" s="1"/>
  <c r="EP146" i="270" s="1"/>
  <c r="EP147" i="270" s="1"/>
  <c r="EP148" i="270" s="1"/>
  <c r="ER142" i="270"/>
  <c r="ER143" i="270"/>
  <c r="ER144" i="270"/>
  <c r="ER145" i="270"/>
  <c r="ER146" i="270"/>
  <c r="ER147" i="270"/>
  <c r="ER148" i="270"/>
  <c r="ER149" i="270"/>
  <c r="EP150" i="270"/>
  <c r="EP151" i="270" s="1"/>
  <c r="EP152" i="270" s="1"/>
  <c r="EP153" i="270" s="1"/>
  <c r="EP154" i="270" s="1"/>
  <c r="EP155" i="270" s="1"/>
  <c r="EP156" i="270" s="1"/>
  <c r="EP157" i="270" s="1"/>
  <c r="EP158" i="270" s="1"/>
  <c r="ER150" i="270"/>
  <c r="ER151" i="270"/>
  <c r="ER152" i="270"/>
  <c r="ER153" i="270"/>
  <c r="ER154" i="270"/>
  <c r="ER155" i="270"/>
  <c r="ER156" i="270"/>
  <c r="ER157" i="270"/>
  <c r="ER158" i="270"/>
  <c r="ER159" i="270"/>
  <c r="EP160" i="270"/>
  <c r="EP161" i="270" s="1"/>
  <c r="EP162" i="270" s="1"/>
  <c r="EP163" i="270" s="1"/>
  <c r="EP164" i="270" s="1"/>
  <c r="EP165" i="270" s="1"/>
  <c r="EP166" i="270" s="1"/>
  <c r="EP167" i="270" s="1"/>
  <c r="EP168" i="270" s="1"/>
  <c r="ER160" i="270"/>
  <c r="ER161" i="270"/>
  <c r="ER162" i="270"/>
  <c r="ER163" i="270"/>
  <c r="ER164" i="270"/>
  <c r="ER165" i="270"/>
  <c r="ER166" i="270"/>
  <c r="ER167" i="270"/>
  <c r="ER168" i="270"/>
  <c r="ER169" i="270"/>
  <c r="EP170" i="270"/>
  <c r="EP171" i="270" s="1"/>
  <c r="EP172" i="270" s="1"/>
  <c r="EP173" i="270" s="1"/>
  <c r="EP174" i="270" s="1"/>
  <c r="EP175" i="270" s="1"/>
  <c r="EP176" i="270" s="1"/>
  <c r="EP177" i="270" s="1"/>
  <c r="EP178" i="270" s="1"/>
  <c r="ER170" i="270"/>
  <c r="ER171" i="270"/>
  <c r="ER172" i="270"/>
  <c r="ER173" i="270"/>
  <c r="ER174" i="270"/>
  <c r="ER175" i="270"/>
  <c r="ER176" i="270"/>
  <c r="ER177" i="270"/>
  <c r="ER178" i="270"/>
  <c r="ER179" i="270"/>
  <c r="EP180" i="270"/>
  <c r="ER180" i="270"/>
  <c r="EP181" i="270"/>
  <c r="EP182" i="270" s="1"/>
  <c r="EP183" i="270" s="1"/>
  <c r="EP184" i="270" s="1"/>
  <c r="EP185" i="270" s="1"/>
  <c r="EP186" i="270" s="1"/>
  <c r="EP187" i="270" s="1"/>
  <c r="EP188" i="270" s="1"/>
  <c r="ER181" i="270"/>
  <c r="ER182" i="270"/>
  <c r="ER183" i="270"/>
  <c r="ER184" i="270"/>
  <c r="ER185" i="270"/>
  <c r="ER186" i="270"/>
  <c r="ER187" i="270"/>
  <c r="ER188" i="270"/>
  <c r="FJ178" i="270"/>
  <c r="AC61" i="270"/>
  <c r="FI39" i="270"/>
  <c r="FH40" i="270"/>
  <c r="FI40" i="270" s="1"/>
  <c r="FJ39" i="270"/>
  <c r="FJ40" i="270"/>
  <c r="FJ41" i="270"/>
  <c r="FJ42" i="270"/>
  <c r="FJ43" i="270"/>
  <c r="FJ44" i="270"/>
  <c r="FJ45" i="270"/>
  <c r="FJ46" i="270"/>
  <c r="FJ47" i="270"/>
  <c r="FJ48" i="270"/>
  <c r="FG49" i="270"/>
  <c r="FI49" i="270" s="1"/>
  <c r="FJ49" i="270"/>
  <c r="FG50" i="270"/>
  <c r="FH50" i="270"/>
  <c r="FH51" i="270" s="1"/>
  <c r="FJ50" i="270"/>
  <c r="FG51" i="270"/>
  <c r="FG61" i="270" s="1"/>
  <c r="FG71" i="270" s="1"/>
  <c r="FJ51" i="270"/>
  <c r="FG52" i="270"/>
  <c r="FJ52" i="270"/>
  <c r="FG53" i="270"/>
  <c r="FJ53" i="270"/>
  <c r="FG54" i="270"/>
  <c r="FJ54" i="270"/>
  <c r="FG55" i="270"/>
  <c r="FJ55" i="270"/>
  <c r="FG56" i="270"/>
  <c r="FJ56" i="270"/>
  <c r="FG57" i="270"/>
  <c r="FJ57" i="270"/>
  <c r="FG58" i="270"/>
  <c r="FG68" i="270" s="1"/>
  <c r="FJ58" i="270"/>
  <c r="FJ59" i="270"/>
  <c r="FH60" i="270"/>
  <c r="FH61" i="270" s="1"/>
  <c r="FH62" i="270" s="1"/>
  <c r="FH63" i="270" s="1"/>
  <c r="FH64" i="270" s="1"/>
  <c r="FH65" i="270" s="1"/>
  <c r="FJ60" i="270"/>
  <c r="FJ61" i="270"/>
  <c r="FJ62" i="270"/>
  <c r="FG63" i="270"/>
  <c r="FG73" i="270" s="1"/>
  <c r="FJ63" i="270"/>
  <c r="FJ64" i="270"/>
  <c r="FG65" i="270"/>
  <c r="FG75" i="270" s="1"/>
  <c r="FJ65" i="270"/>
  <c r="FG66" i="270"/>
  <c r="FG76" i="270" s="1"/>
  <c r="FJ66" i="270"/>
  <c r="FG67" i="270"/>
  <c r="FG77" i="270" s="1"/>
  <c r="FJ67" i="270"/>
  <c r="FJ68" i="270"/>
  <c r="FJ69" i="270"/>
  <c r="FH70" i="270"/>
  <c r="FH71" i="270" s="1"/>
  <c r="FH72" i="270" s="1"/>
  <c r="FH73" i="270" s="1"/>
  <c r="FH74" i="270" s="1"/>
  <c r="FH75" i="270" s="1"/>
  <c r="FH76" i="270" s="1"/>
  <c r="FH77" i="270" s="1"/>
  <c r="FH78" i="270" s="1"/>
  <c r="FJ70" i="270"/>
  <c r="FJ71" i="270"/>
  <c r="FJ72" i="270"/>
  <c r="FJ73" i="270"/>
  <c r="FJ74" i="270"/>
  <c r="FJ75" i="270"/>
  <c r="FJ76" i="270"/>
  <c r="FJ77" i="270"/>
  <c r="FJ78" i="270"/>
  <c r="FJ79" i="270"/>
  <c r="FH80" i="270"/>
  <c r="FH81" i="270" s="1"/>
  <c r="FH82" i="270" s="1"/>
  <c r="FH83" i="270" s="1"/>
  <c r="FH84" i="270" s="1"/>
  <c r="FH85" i="270" s="1"/>
  <c r="FH86" i="270" s="1"/>
  <c r="FH87" i="270" s="1"/>
  <c r="FH88" i="270" s="1"/>
  <c r="FJ80" i="270"/>
  <c r="FJ81" i="270"/>
  <c r="FJ82" i="270"/>
  <c r="FJ83" i="270"/>
  <c r="FJ84" i="270"/>
  <c r="FJ85" i="270"/>
  <c r="FJ86" i="270"/>
  <c r="FJ87" i="270"/>
  <c r="FJ88" i="270"/>
  <c r="FJ89" i="270"/>
  <c r="FH90" i="270"/>
  <c r="FH91" i="270" s="1"/>
  <c r="FH92" i="270" s="1"/>
  <c r="FH93" i="270" s="1"/>
  <c r="FH94" i="270" s="1"/>
  <c r="FH95" i="270" s="1"/>
  <c r="FH96" i="270" s="1"/>
  <c r="FH97" i="270" s="1"/>
  <c r="FH98" i="270" s="1"/>
  <c r="FJ90" i="270"/>
  <c r="FJ91" i="270"/>
  <c r="FJ92" i="270"/>
  <c r="FJ93" i="270"/>
  <c r="FJ94" i="270"/>
  <c r="FJ95" i="270"/>
  <c r="FJ96" i="270"/>
  <c r="FJ97" i="270"/>
  <c r="FJ98" i="270"/>
  <c r="FJ99" i="270"/>
  <c r="FH100" i="270"/>
  <c r="FH101" i="270" s="1"/>
  <c r="FH102" i="270" s="1"/>
  <c r="FH103" i="270" s="1"/>
  <c r="FH104" i="270" s="1"/>
  <c r="FH105" i="270" s="1"/>
  <c r="FH106" i="270" s="1"/>
  <c r="FH107" i="270" s="1"/>
  <c r="FH108" i="270" s="1"/>
  <c r="FJ100" i="270"/>
  <c r="FJ101" i="270"/>
  <c r="FJ102" i="270"/>
  <c r="FJ103" i="270"/>
  <c r="FJ104" i="270"/>
  <c r="FJ105" i="270"/>
  <c r="FJ106" i="270"/>
  <c r="FJ107" i="270"/>
  <c r="FJ108" i="270"/>
  <c r="FJ109" i="270"/>
  <c r="FH110" i="270"/>
  <c r="FH111" i="270" s="1"/>
  <c r="FH112" i="270" s="1"/>
  <c r="FH113" i="270" s="1"/>
  <c r="FH114" i="270" s="1"/>
  <c r="FH115" i="270" s="1"/>
  <c r="FH116" i="270" s="1"/>
  <c r="FH117" i="270" s="1"/>
  <c r="FH118" i="270" s="1"/>
  <c r="FJ110" i="270"/>
  <c r="FJ111" i="270"/>
  <c r="FJ112" i="270"/>
  <c r="FJ113" i="270"/>
  <c r="FJ114" i="270"/>
  <c r="FJ115" i="270"/>
  <c r="FJ116" i="270"/>
  <c r="FJ117" i="270"/>
  <c r="FJ118" i="270"/>
  <c r="FJ119" i="270"/>
  <c r="FH120" i="270"/>
  <c r="FH121" i="270" s="1"/>
  <c r="FH122" i="270" s="1"/>
  <c r="FH123" i="270" s="1"/>
  <c r="FH124" i="270" s="1"/>
  <c r="FH125" i="270" s="1"/>
  <c r="FH126" i="270" s="1"/>
  <c r="FH127" i="270" s="1"/>
  <c r="FH128" i="270" s="1"/>
  <c r="FJ120" i="270"/>
  <c r="FJ121" i="270"/>
  <c r="FJ122" i="270"/>
  <c r="FJ123" i="270"/>
  <c r="FJ124" i="270"/>
  <c r="FJ125" i="270"/>
  <c r="FJ126" i="270"/>
  <c r="FJ127" i="270"/>
  <c r="FJ128" i="270"/>
  <c r="FJ129" i="270"/>
  <c r="FH130" i="270"/>
  <c r="FJ130" i="270"/>
  <c r="FH131" i="270"/>
  <c r="FH132" i="270" s="1"/>
  <c r="FH133" i="270" s="1"/>
  <c r="FH134" i="270" s="1"/>
  <c r="FH135" i="270" s="1"/>
  <c r="FH136" i="270" s="1"/>
  <c r="FH137" i="270" s="1"/>
  <c r="FH138" i="270" s="1"/>
  <c r="FJ131" i="270"/>
  <c r="FJ132" i="270"/>
  <c r="FJ133" i="270"/>
  <c r="FJ134" i="270"/>
  <c r="FJ135" i="270"/>
  <c r="FJ136" i="270"/>
  <c r="FJ137" i="270"/>
  <c r="FJ138" i="270"/>
  <c r="FJ139" i="270"/>
  <c r="FH140" i="270"/>
  <c r="FH141" i="270" s="1"/>
  <c r="FH142" i="270" s="1"/>
  <c r="FH143" i="270" s="1"/>
  <c r="FH144" i="270" s="1"/>
  <c r="FH145" i="270" s="1"/>
  <c r="FH146" i="270" s="1"/>
  <c r="FH147" i="270" s="1"/>
  <c r="FH148" i="270" s="1"/>
  <c r="FJ140" i="270"/>
  <c r="FJ141" i="270"/>
  <c r="FJ142" i="270"/>
  <c r="FJ143" i="270"/>
  <c r="FJ144" i="270"/>
  <c r="FJ145" i="270"/>
  <c r="FJ146" i="270"/>
  <c r="FJ147" i="270"/>
  <c r="FJ148" i="270"/>
  <c r="FJ149" i="270"/>
  <c r="FH150" i="270"/>
  <c r="FJ150" i="270"/>
  <c r="FH151" i="270"/>
  <c r="FH152" i="270" s="1"/>
  <c r="FJ151" i="270"/>
  <c r="FJ152" i="270"/>
  <c r="FH153" i="270"/>
  <c r="FH154" i="270" s="1"/>
  <c r="FH155" i="270" s="1"/>
  <c r="FH156" i="270" s="1"/>
  <c r="FH157" i="270" s="1"/>
  <c r="FH158" i="270" s="1"/>
  <c r="FJ153" i="270"/>
  <c r="FJ154" i="270"/>
  <c r="FJ155" i="270"/>
  <c r="FJ156" i="270"/>
  <c r="FJ157" i="270"/>
  <c r="FJ158" i="270"/>
  <c r="FJ159" i="270"/>
  <c r="FH160" i="270"/>
  <c r="FH161" i="270" s="1"/>
  <c r="FH162" i="270" s="1"/>
  <c r="FH163" i="270" s="1"/>
  <c r="FH164" i="270" s="1"/>
  <c r="FH165" i="270" s="1"/>
  <c r="FH166" i="270" s="1"/>
  <c r="FH167" i="270" s="1"/>
  <c r="FH168" i="270" s="1"/>
  <c r="FJ160" i="270"/>
  <c r="FJ161" i="270"/>
  <c r="FJ162" i="270"/>
  <c r="FJ163" i="270"/>
  <c r="FJ164" i="270"/>
  <c r="FJ165" i="270"/>
  <c r="FJ166" i="270"/>
  <c r="FJ167" i="270"/>
  <c r="FJ168" i="270"/>
  <c r="FJ169" i="270"/>
  <c r="FH170" i="270"/>
  <c r="FH171" i="270" s="1"/>
  <c r="FH172" i="270" s="1"/>
  <c r="FH173" i="270" s="1"/>
  <c r="FH174" i="270" s="1"/>
  <c r="FH175" i="270" s="1"/>
  <c r="FH176" i="270" s="1"/>
  <c r="FH177" i="270" s="1"/>
  <c r="FH178" i="270" s="1"/>
  <c r="FJ170" i="270"/>
  <c r="FJ171" i="270"/>
  <c r="FJ172" i="270"/>
  <c r="FJ173" i="270"/>
  <c r="FJ174" i="270"/>
  <c r="FJ175" i="270"/>
  <c r="FJ176" i="270"/>
  <c r="FJ177" i="270"/>
  <c r="FJ179" i="270"/>
  <c r="FH180" i="270"/>
  <c r="FH181" i="270" s="1"/>
  <c r="FH182" i="270" s="1"/>
  <c r="FH183" i="270" s="1"/>
  <c r="FH184" i="270" s="1"/>
  <c r="FH185" i="270" s="1"/>
  <c r="FH186" i="270" s="1"/>
  <c r="FH187" i="270" s="1"/>
  <c r="FH188" i="270" s="1"/>
  <c r="FJ180" i="270"/>
  <c r="FJ181" i="270"/>
  <c r="FJ182" i="270"/>
  <c r="FJ183" i="270"/>
  <c r="FJ184" i="270"/>
  <c r="FJ185" i="270"/>
  <c r="FJ186" i="270"/>
  <c r="FJ187" i="270"/>
  <c r="FJ188" i="270"/>
  <c r="GB178" i="270"/>
  <c r="AD61" i="270"/>
  <c r="GA39" i="270"/>
  <c r="FZ40" i="270"/>
  <c r="GA40" i="270" s="1"/>
  <c r="GB39" i="270"/>
  <c r="GB40" i="270"/>
  <c r="GB41" i="270"/>
  <c r="GB42" i="270"/>
  <c r="GB43" i="270"/>
  <c r="GB44" i="270"/>
  <c r="GB45" i="270"/>
  <c r="GB46" i="270"/>
  <c r="GB47" i="270"/>
  <c r="GB48" i="270"/>
  <c r="FY49" i="270"/>
  <c r="GA49" i="270" s="1"/>
  <c r="GB49" i="270"/>
  <c r="FY50" i="270"/>
  <c r="FY60" i="270" s="1"/>
  <c r="FY70" i="270" s="1"/>
  <c r="FZ50" i="270"/>
  <c r="FZ51" i="270" s="1"/>
  <c r="FZ52" i="270" s="1"/>
  <c r="FZ53" i="270" s="1"/>
  <c r="FZ54" i="270" s="1"/>
  <c r="FZ55" i="270" s="1"/>
  <c r="FZ56" i="270" s="1"/>
  <c r="FZ57" i="270" s="1"/>
  <c r="FZ58" i="270" s="1"/>
  <c r="GB50" i="270"/>
  <c r="FY51" i="270"/>
  <c r="GB51" i="270"/>
  <c r="FY52" i="270"/>
  <c r="GB52" i="270"/>
  <c r="FY53" i="270"/>
  <c r="GB53" i="270"/>
  <c r="FY54" i="270"/>
  <c r="FY64" i="270" s="1"/>
  <c r="FY74" i="270" s="1"/>
  <c r="GB54" i="270"/>
  <c r="FY55" i="270"/>
  <c r="GB55" i="270"/>
  <c r="FY56" i="270"/>
  <c r="GB56" i="270"/>
  <c r="FY57" i="270"/>
  <c r="GB57" i="270"/>
  <c r="FY58" i="270"/>
  <c r="FY68" i="270" s="1"/>
  <c r="FY78" i="270" s="1"/>
  <c r="GB58" i="270"/>
  <c r="GB59" i="270"/>
  <c r="FZ60" i="270"/>
  <c r="FZ61" i="270" s="1"/>
  <c r="FZ62" i="270" s="1"/>
  <c r="FZ63" i="270" s="1"/>
  <c r="FZ64" i="270" s="1"/>
  <c r="FZ65" i="270" s="1"/>
  <c r="FZ66" i="270" s="1"/>
  <c r="FZ67" i="270" s="1"/>
  <c r="FZ68" i="270" s="1"/>
  <c r="GB60" i="270"/>
  <c r="GB61" i="270"/>
  <c r="GB62" i="270"/>
  <c r="GB63" i="270"/>
  <c r="GB64" i="270"/>
  <c r="GB65" i="270"/>
  <c r="FY66" i="270"/>
  <c r="FY76" i="270" s="1"/>
  <c r="GB66" i="270"/>
  <c r="GB67" i="270"/>
  <c r="GB68" i="270"/>
  <c r="GB69" i="270"/>
  <c r="FZ70" i="270"/>
  <c r="FZ71" i="270" s="1"/>
  <c r="FZ72" i="270" s="1"/>
  <c r="FZ73" i="270" s="1"/>
  <c r="FZ74" i="270" s="1"/>
  <c r="FZ75" i="270" s="1"/>
  <c r="FZ76" i="270" s="1"/>
  <c r="FZ77" i="270" s="1"/>
  <c r="FZ78" i="270" s="1"/>
  <c r="GB70" i="270"/>
  <c r="GB71" i="270"/>
  <c r="GB72" i="270"/>
  <c r="GB73" i="270"/>
  <c r="GB74" i="270"/>
  <c r="GB75" i="270"/>
  <c r="GB76" i="270"/>
  <c r="GB77" i="270"/>
  <c r="GB78" i="270"/>
  <c r="GB79" i="270"/>
  <c r="FZ80" i="270"/>
  <c r="FZ81" i="270" s="1"/>
  <c r="FZ82" i="270" s="1"/>
  <c r="FZ83" i="270" s="1"/>
  <c r="FZ84" i="270" s="1"/>
  <c r="FZ85" i="270" s="1"/>
  <c r="FZ86" i="270" s="1"/>
  <c r="FZ87" i="270" s="1"/>
  <c r="FZ88" i="270" s="1"/>
  <c r="GB80" i="270"/>
  <c r="GB81" i="270"/>
  <c r="GB82" i="270"/>
  <c r="GB83" i="270"/>
  <c r="GB84" i="270"/>
  <c r="GB85" i="270"/>
  <c r="GB86" i="270"/>
  <c r="GB87" i="270"/>
  <c r="GB88" i="270"/>
  <c r="GB89" i="270"/>
  <c r="FZ90" i="270"/>
  <c r="FZ91" i="270" s="1"/>
  <c r="FZ92" i="270" s="1"/>
  <c r="FZ93" i="270" s="1"/>
  <c r="FZ94" i="270" s="1"/>
  <c r="FZ95" i="270" s="1"/>
  <c r="FZ96" i="270" s="1"/>
  <c r="FZ97" i="270" s="1"/>
  <c r="FZ98" i="270" s="1"/>
  <c r="GB90" i="270"/>
  <c r="GB91" i="270"/>
  <c r="GB92" i="270"/>
  <c r="GB93" i="270"/>
  <c r="GB94" i="270"/>
  <c r="GB95" i="270"/>
  <c r="GB96" i="270"/>
  <c r="GB97" i="270"/>
  <c r="GB98" i="270"/>
  <c r="GB99" i="270"/>
  <c r="FZ100" i="270"/>
  <c r="FZ101" i="270" s="1"/>
  <c r="FZ102" i="270" s="1"/>
  <c r="FZ103" i="270" s="1"/>
  <c r="FZ104" i="270" s="1"/>
  <c r="FZ105" i="270" s="1"/>
  <c r="FZ106" i="270" s="1"/>
  <c r="FZ107" i="270" s="1"/>
  <c r="FZ108" i="270" s="1"/>
  <c r="GB100" i="270"/>
  <c r="GB101" i="270"/>
  <c r="GB102" i="270"/>
  <c r="GB103" i="270"/>
  <c r="GB104" i="270"/>
  <c r="GB105" i="270"/>
  <c r="GB106" i="270"/>
  <c r="GB107" i="270"/>
  <c r="GB108" i="270"/>
  <c r="GB109" i="270"/>
  <c r="FZ110" i="270"/>
  <c r="FZ111" i="270" s="1"/>
  <c r="FZ112" i="270" s="1"/>
  <c r="FZ113" i="270" s="1"/>
  <c r="FZ114" i="270" s="1"/>
  <c r="FZ115" i="270" s="1"/>
  <c r="FZ116" i="270" s="1"/>
  <c r="FZ117" i="270" s="1"/>
  <c r="FZ118" i="270" s="1"/>
  <c r="GB110" i="270"/>
  <c r="GB111" i="270"/>
  <c r="GB112" i="270"/>
  <c r="GB113" i="270"/>
  <c r="GB114" i="270"/>
  <c r="GB115" i="270"/>
  <c r="GB116" i="270"/>
  <c r="GB117" i="270"/>
  <c r="GB118" i="270"/>
  <c r="GB119" i="270"/>
  <c r="FZ120" i="270"/>
  <c r="FZ121" i="270" s="1"/>
  <c r="FZ122" i="270" s="1"/>
  <c r="FZ123" i="270" s="1"/>
  <c r="FZ124" i="270" s="1"/>
  <c r="FZ125" i="270" s="1"/>
  <c r="FZ126" i="270" s="1"/>
  <c r="FZ127" i="270" s="1"/>
  <c r="FZ128" i="270" s="1"/>
  <c r="GB120" i="270"/>
  <c r="GB121" i="270"/>
  <c r="GB122" i="270"/>
  <c r="GB123" i="270"/>
  <c r="GB124" i="270"/>
  <c r="GB125" i="270"/>
  <c r="GB126" i="270"/>
  <c r="GB127" i="270"/>
  <c r="GB128" i="270"/>
  <c r="GB129" i="270"/>
  <c r="FZ130" i="270"/>
  <c r="FZ131" i="270" s="1"/>
  <c r="FZ132" i="270" s="1"/>
  <c r="FZ133" i="270" s="1"/>
  <c r="FZ134" i="270" s="1"/>
  <c r="FZ135" i="270" s="1"/>
  <c r="FZ136" i="270" s="1"/>
  <c r="FZ137" i="270" s="1"/>
  <c r="FZ138" i="270" s="1"/>
  <c r="GB130" i="270"/>
  <c r="GB131" i="270"/>
  <c r="GB132" i="270"/>
  <c r="GB133" i="270"/>
  <c r="GB134" i="270"/>
  <c r="GB135" i="270"/>
  <c r="GB136" i="270"/>
  <c r="GB137" i="270"/>
  <c r="GB138" i="270"/>
  <c r="GB139" i="270"/>
  <c r="FZ140" i="270"/>
  <c r="FZ141" i="270" s="1"/>
  <c r="FZ142" i="270" s="1"/>
  <c r="FZ143" i="270" s="1"/>
  <c r="FZ144" i="270" s="1"/>
  <c r="FZ145" i="270" s="1"/>
  <c r="FZ146" i="270" s="1"/>
  <c r="FZ147" i="270" s="1"/>
  <c r="FZ148" i="270" s="1"/>
  <c r="GB140" i="270"/>
  <c r="GB141" i="270"/>
  <c r="GB142" i="270"/>
  <c r="GB143" i="270"/>
  <c r="GB144" i="270"/>
  <c r="GB145" i="270"/>
  <c r="GB146" i="270"/>
  <c r="GB147" i="270"/>
  <c r="GB148" i="270"/>
  <c r="GB149" i="270"/>
  <c r="FZ150" i="270"/>
  <c r="FZ151" i="270" s="1"/>
  <c r="FZ152" i="270" s="1"/>
  <c r="FZ153" i="270" s="1"/>
  <c r="FZ154" i="270" s="1"/>
  <c r="FZ155" i="270" s="1"/>
  <c r="FZ156" i="270" s="1"/>
  <c r="FZ157" i="270" s="1"/>
  <c r="FZ158" i="270" s="1"/>
  <c r="GB150" i="270"/>
  <c r="GB151" i="270"/>
  <c r="GB152" i="270"/>
  <c r="GB153" i="270"/>
  <c r="GB154" i="270"/>
  <c r="GB155" i="270"/>
  <c r="GB156" i="270"/>
  <c r="GB157" i="270"/>
  <c r="GB158" i="270"/>
  <c r="GB159" i="270"/>
  <c r="FZ160" i="270"/>
  <c r="GB160" i="270"/>
  <c r="FZ161" i="270"/>
  <c r="FZ162" i="270" s="1"/>
  <c r="FZ163" i="270" s="1"/>
  <c r="FZ164" i="270" s="1"/>
  <c r="FZ165" i="270" s="1"/>
  <c r="FZ166" i="270" s="1"/>
  <c r="FZ167" i="270" s="1"/>
  <c r="FZ168" i="270" s="1"/>
  <c r="GB161" i="270"/>
  <c r="GB162" i="270"/>
  <c r="GB163" i="270"/>
  <c r="GB164" i="270"/>
  <c r="GB165" i="270"/>
  <c r="GB166" i="270"/>
  <c r="GB167" i="270"/>
  <c r="GB168" i="270"/>
  <c r="GB169" i="270"/>
  <c r="FZ170" i="270"/>
  <c r="FZ171" i="270" s="1"/>
  <c r="FZ172" i="270" s="1"/>
  <c r="FZ173" i="270" s="1"/>
  <c r="FZ174" i="270" s="1"/>
  <c r="FZ175" i="270" s="1"/>
  <c r="FZ176" i="270" s="1"/>
  <c r="FZ177" i="270" s="1"/>
  <c r="FZ178" i="270" s="1"/>
  <c r="GB170" i="270"/>
  <c r="GB171" i="270"/>
  <c r="GB172" i="270"/>
  <c r="GB173" i="270"/>
  <c r="GB174" i="270"/>
  <c r="GB175" i="270"/>
  <c r="GB176" i="270"/>
  <c r="GB177" i="270"/>
  <c r="GB179" i="270"/>
  <c r="FZ180" i="270"/>
  <c r="FZ181" i="270" s="1"/>
  <c r="FZ182" i="270" s="1"/>
  <c r="FZ183" i="270" s="1"/>
  <c r="FZ184" i="270" s="1"/>
  <c r="FZ185" i="270" s="1"/>
  <c r="FZ186" i="270" s="1"/>
  <c r="FZ187" i="270" s="1"/>
  <c r="FZ188" i="270" s="1"/>
  <c r="GB180" i="270"/>
  <c r="GB181" i="270"/>
  <c r="GB182" i="270"/>
  <c r="GB183" i="270"/>
  <c r="GB184" i="270"/>
  <c r="GB185" i="270"/>
  <c r="GB186" i="270"/>
  <c r="GB187" i="270"/>
  <c r="GB188" i="270"/>
  <c r="GT188" i="270"/>
  <c r="AE61" i="270"/>
  <c r="GS39" i="270"/>
  <c r="GR40" i="270"/>
  <c r="GS40" i="270" s="1"/>
  <c r="GR41" i="270"/>
  <c r="GT39" i="270"/>
  <c r="GT40" i="270"/>
  <c r="GT41" i="270"/>
  <c r="GT42" i="270"/>
  <c r="GT43" i="270"/>
  <c r="GT44" i="270"/>
  <c r="GT45" i="270"/>
  <c r="GT46" i="270"/>
  <c r="GT47" i="270"/>
  <c r="GT48" i="270"/>
  <c r="GQ49" i="270"/>
  <c r="GS49" i="270" s="1"/>
  <c r="GT49" i="270"/>
  <c r="GQ50" i="270"/>
  <c r="GR50" i="270"/>
  <c r="GR51" i="270" s="1"/>
  <c r="GR52" i="270" s="1"/>
  <c r="GT50" i="270"/>
  <c r="GQ51" i="270"/>
  <c r="GQ61" i="270" s="1"/>
  <c r="GT51" i="270"/>
  <c r="GQ52" i="270"/>
  <c r="GQ62" i="270" s="1"/>
  <c r="GQ72" i="270" s="1"/>
  <c r="GQ82" i="270" s="1"/>
  <c r="GT52" i="270"/>
  <c r="GQ53" i="270"/>
  <c r="GT53" i="270"/>
  <c r="GQ54" i="270"/>
  <c r="GT54" i="270"/>
  <c r="GQ55" i="270"/>
  <c r="GQ65" i="270" s="1"/>
  <c r="GT55" i="270"/>
  <c r="GQ56" i="270"/>
  <c r="GQ66" i="270" s="1"/>
  <c r="GQ76" i="270" s="1"/>
  <c r="GQ86" i="270" s="1"/>
  <c r="GT56" i="270"/>
  <c r="GQ57" i="270"/>
  <c r="GT57" i="270"/>
  <c r="GQ58" i="270"/>
  <c r="GT58" i="270"/>
  <c r="GT59" i="270"/>
  <c r="GQ60" i="270"/>
  <c r="GR60" i="270"/>
  <c r="GR61" i="270" s="1"/>
  <c r="GR62" i="270" s="1"/>
  <c r="GR63" i="270" s="1"/>
  <c r="GR64" i="270" s="1"/>
  <c r="GR65" i="270" s="1"/>
  <c r="GR66" i="270" s="1"/>
  <c r="GR67" i="270" s="1"/>
  <c r="GR68" i="270" s="1"/>
  <c r="GT60" i="270"/>
  <c r="GT61" i="270"/>
  <c r="GT62" i="270"/>
  <c r="GQ63" i="270"/>
  <c r="GT63" i="270"/>
  <c r="GQ64" i="270"/>
  <c r="GS64" i="270" s="1"/>
  <c r="GT64" i="270"/>
  <c r="GT65" i="270"/>
  <c r="GT66" i="270"/>
  <c r="GQ67" i="270"/>
  <c r="GT67" i="270"/>
  <c r="GQ68" i="270"/>
  <c r="GS68" i="270" s="1"/>
  <c r="GT68" i="270"/>
  <c r="GT69" i="270"/>
  <c r="GQ70" i="270"/>
  <c r="GQ80" i="270" s="1"/>
  <c r="GR70" i="270"/>
  <c r="GT70" i="270"/>
  <c r="GR71" i="270"/>
  <c r="GR72" i="270" s="1"/>
  <c r="GR73" i="270" s="1"/>
  <c r="GR74" i="270" s="1"/>
  <c r="GR75" i="270" s="1"/>
  <c r="GR76" i="270" s="1"/>
  <c r="GR77" i="270" s="1"/>
  <c r="GR78" i="270" s="1"/>
  <c r="GT71" i="270"/>
  <c r="GT72" i="270"/>
  <c r="GT73" i="270"/>
  <c r="GT74" i="270"/>
  <c r="GT75" i="270"/>
  <c r="GT76" i="270"/>
  <c r="GT77" i="270"/>
  <c r="GT78" i="270"/>
  <c r="GT79" i="270"/>
  <c r="GR80" i="270"/>
  <c r="GR81" i="270" s="1"/>
  <c r="GR82" i="270" s="1"/>
  <c r="GR83" i="270" s="1"/>
  <c r="GR84" i="270" s="1"/>
  <c r="GR85" i="270" s="1"/>
  <c r="GR86" i="270" s="1"/>
  <c r="GR87" i="270" s="1"/>
  <c r="GR88" i="270" s="1"/>
  <c r="GT80" i="270"/>
  <c r="GT81" i="270"/>
  <c r="GT82" i="270"/>
  <c r="GT83" i="270"/>
  <c r="GT84" i="270"/>
  <c r="GT85" i="270"/>
  <c r="GT86" i="270"/>
  <c r="GT87" i="270"/>
  <c r="GT88" i="270"/>
  <c r="GT89" i="270"/>
  <c r="GR90" i="270"/>
  <c r="GR91" i="270" s="1"/>
  <c r="GR92" i="270" s="1"/>
  <c r="GR93" i="270" s="1"/>
  <c r="GR94" i="270" s="1"/>
  <c r="GR95" i="270" s="1"/>
  <c r="GR96" i="270" s="1"/>
  <c r="GR97" i="270" s="1"/>
  <c r="GR98" i="270" s="1"/>
  <c r="GT90" i="270"/>
  <c r="GT91" i="270"/>
  <c r="GT92" i="270"/>
  <c r="GT93" i="270"/>
  <c r="GT94" i="270"/>
  <c r="GT95" i="270"/>
  <c r="GT96" i="270"/>
  <c r="GT97" i="270"/>
  <c r="GT98" i="270"/>
  <c r="GT99" i="270"/>
  <c r="GR100" i="270"/>
  <c r="GR101" i="270" s="1"/>
  <c r="GR102" i="270" s="1"/>
  <c r="GR103" i="270" s="1"/>
  <c r="GR104" i="270" s="1"/>
  <c r="GR105" i="270" s="1"/>
  <c r="GR106" i="270" s="1"/>
  <c r="GR107" i="270" s="1"/>
  <c r="GR108" i="270" s="1"/>
  <c r="GT100" i="270"/>
  <c r="GT101" i="270"/>
  <c r="GT102" i="270"/>
  <c r="GT103" i="270"/>
  <c r="GT104" i="270"/>
  <c r="GT105" i="270"/>
  <c r="GT106" i="270"/>
  <c r="GT107" i="270"/>
  <c r="GT108" i="270"/>
  <c r="GT109" i="270"/>
  <c r="GR110" i="270"/>
  <c r="GR111" i="270" s="1"/>
  <c r="GR112" i="270" s="1"/>
  <c r="GR113" i="270" s="1"/>
  <c r="GR114" i="270" s="1"/>
  <c r="GR115" i="270" s="1"/>
  <c r="GR116" i="270" s="1"/>
  <c r="GR117" i="270" s="1"/>
  <c r="GR118" i="270" s="1"/>
  <c r="GT110" i="270"/>
  <c r="GT111" i="270"/>
  <c r="GT112" i="270"/>
  <c r="GT113" i="270"/>
  <c r="GT114" i="270"/>
  <c r="GT115" i="270"/>
  <c r="GT116" i="270"/>
  <c r="GT117" i="270"/>
  <c r="GT118" i="270"/>
  <c r="GT119" i="270"/>
  <c r="GR120" i="270"/>
  <c r="GR121" i="270" s="1"/>
  <c r="GR122" i="270" s="1"/>
  <c r="GR123" i="270" s="1"/>
  <c r="GR124" i="270" s="1"/>
  <c r="GR125" i="270" s="1"/>
  <c r="GR126" i="270" s="1"/>
  <c r="GR127" i="270" s="1"/>
  <c r="GR128" i="270" s="1"/>
  <c r="GT120" i="270"/>
  <c r="GT121" i="270"/>
  <c r="GT122" i="270"/>
  <c r="GT123" i="270"/>
  <c r="GT124" i="270"/>
  <c r="GT125" i="270"/>
  <c r="GT126" i="270"/>
  <c r="GT127" i="270"/>
  <c r="GT128" i="270"/>
  <c r="GT129" i="270"/>
  <c r="GR130" i="270"/>
  <c r="GR131" i="270" s="1"/>
  <c r="GR132" i="270" s="1"/>
  <c r="GR133" i="270" s="1"/>
  <c r="GR134" i="270" s="1"/>
  <c r="GR135" i="270" s="1"/>
  <c r="GR136" i="270" s="1"/>
  <c r="GR137" i="270" s="1"/>
  <c r="GR138" i="270" s="1"/>
  <c r="GT130" i="270"/>
  <c r="GT131" i="270"/>
  <c r="GT132" i="270"/>
  <c r="GT133" i="270"/>
  <c r="GT134" i="270"/>
  <c r="GT135" i="270"/>
  <c r="GT136" i="270"/>
  <c r="GT137" i="270"/>
  <c r="GT138" i="270"/>
  <c r="GT139" i="270"/>
  <c r="GR140" i="270"/>
  <c r="GR141" i="270" s="1"/>
  <c r="GR142" i="270" s="1"/>
  <c r="GR143" i="270" s="1"/>
  <c r="GR144" i="270" s="1"/>
  <c r="GR145" i="270" s="1"/>
  <c r="GR146" i="270" s="1"/>
  <c r="GR147" i="270" s="1"/>
  <c r="GR148" i="270" s="1"/>
  <c r="GT140" i="270"/>
  <c r="GT141" i="270"/>
  <c r="GT142" i="270"/>
  <c r="GT143" i="270"/>
  <c r="GT144" i="270"/>
  <c r="GT145" i="270"/>
  <c r="GT146" i="270"/>
  <c r="GT147" i="270"/>
  <c r="GT148" i="270"/>
  <c r="GT149" i="270"/>
  <c r="GR150" i="270"/>
  <c r="GR151" i="270" s="1"/>
  <c r="GR152" i="270" s="1"/>
  <c r="GR153" i="270" s="1"/>
  <c r="GR154" i="270" s="1"/>
  <c r="GR155" i="270" s="1"/>
  <c r="GR156" i="270" s="1"/>
  <c r="GR157" i="270" s="1"/>
  <c r="GR158" i="270" s="1"/>
  <c r="GT150" i="270"/>
  <c r="GT151" i="270"/>
  <c r="GT152" i="270"/>
  <c r="GT153" i="270"/>
  <c r="GT154" i="270"/>
  <c r="GT155" i="270"/>
  <c r="GT156" i="270"/>
  <c r="GT157" i="270"/>
  <c r="GT158" i="270"/>
  <c r="GT159" i="270"/>
  <c r="GR160" i="270"/>
  <c r="GR161" i="270" s="1"/>
  <c r="GR162" i="270" s="1"/>
  <c r="GR163" i="270" s="1"/>
  <c r="GR164" i="270" s="1"/>
  <c r="GR165" i="270" s="1"/>
  <c r="GR166" i="270" s="1"/>
  <c r="GR167" i="270" s="1"/>
  <c r="GR168" i="270" s="1"/>
  <c r="GT160" i="270"/>
  <c r="GT161" i="270"/>
  <c r="GT162" i="270"/>
  <c r="GT163" i="270"/>
  <c r="GT164" i="270"/>
  <c r="GT165" i="270"/>
  <c r="GT166" i="270"/>
  <c r="GT167" i="270"/>
  <c r="GT168" i="270"/>
  <c r="GT169" i="270"/>
  <c r="GR170" i="270"/>
  <c r="GR171" i="270" s="1"/>
  <c r="GR172" i="270" s="1"/>
  <c r="GR173" i="270" s="1"/>
  <c r="GR174" i="270" s="1"/>
  <c r="GR175" i="270" s="1"/>
  <c r="GR176" i="270" s="1"/>
  <c r="GR177" i="270" s="1"/>
  <c r="GR178" i="270" s="1"/>
  <c r="GT170" i="270"/>
  <c r="GT171" i="270"/>
  <c r="GT172" i="270"/>
  <c r="GT173" i="270"/>
  <c r="GT174" i="270"/>
  <c r="GT175" i="270"/>
  <c r="GT176" i="270"/>
  <c r="GT177" i="270"/>
  <c r="GT178" i="270"/>
  <c r="GT179" i="270"/>
  <c r="GR180" i="270"/>
  <c r="GR181" i="270" s="1"/>
  <c r="GR182" i="270" s="1"/>
  <c r="GR183" i="270" s="1"/>
  <c r="GR184" i="270" s="1"/>
  <c r="GR185" i="270" s="1"/>
  <c r="GR186" i="270" s="1"/>
  <c r="GR187" i="270" s="1"/>
  <c r="GR188" i="270" s="1"/>
  <c r="GT180" i="270"/>
  <c r="GT181" i="270"/>
  <c r="GT182" i="270"/>
  <c r="GT183" i="270"/>
  <c r="GT184" i="270"/>
  <c r="GT185" i="270"/>
  <c r="GT186" i="270"/>
  <c r="GT187" i="270"/>
  <c r="HL188" i="270"/>
  <c r="AF61" i="270"/>
  <c r="HK39" i="270"/>
  <c r="HJ40" i="270"/>
  <c r="HJ41" i="270" s="1"/>
  <c r="HK40" i="270"/>
  <c r="HL39" i="270"/>
  <c r="HL40" i="270"/>
  <c r="HL41" i="270"/>
  <c r="HL42" i="270"/>
  <c r="HL43" i="270"/>
  <c r="HL44" i="270"/>
  <c r="HL45" i="270"/>
  <c r="HL46" i="270"/>
  <c r="HL47" i="270"/>
  <c r="HL48" i="270"/>
  <c r="HI49" i="270"/>
  <c r="HL49" i="270"/>
  <c r="HI50" i="270"/>
  <c r="HJ50" i="270"/>
  <c r="HJ51" i="270" s="1"/>
  <c r="HL50" i="270"/>
  <c r="HI51" i="270"/>
  <c r="HI61" i="270" s="1"/>
  <c r="HL51" i="270"/>
  <c r="HI52" i="270"/>
  <c r="HL52" i="270"/>
  <c r="HI53" i="270"/>
  <c r="HI63" i="270" s="1"/>
  <c r="HL53" i="270"/>
  <c r="HI54" i="270"/>
  <c r="HI64" i="270" s="1"/>
  <c r="HK64" i="270" s="1"/>
  <c r="HL54" i="270"/>
  <c r="HI55" i="270"/>
  <c r="HI65" i="270" s="1"/>
  <c r="HL55" i="270"/>
  <c r="HI56" i="270"/>
  <c r="HL56" i="270"/>
  <c r="HI57" i="270"/>
  <c r="HI67" i="270" s="1"/>
  <c r="HL57" i="270"/>
  <c r="HI58" i="270"/>
  <c r="HL58" i="270"/>
  <c r="HL59" i="270"/>
  <c r="HJ60" i="270"/>
  <c r="HJ61" i="270" s="1"/>
  <c r="HJ62" i="270" s="1"/>
  <c r="HJ63" i="270" s="1"/>
  <c r="HJ64" i="270" s="1"/>
  <c r="HJ65" i="270" s="1"/>
  <c r="HJ66" i="270" s="1"/>
  <c r="HJ67" i="270" s="1"/>
  <c r="HJ68" i="270" s="1"/>
  <c r="HL60" i="270"/>
  <c r="HL61" i="270"/>
  <c r="HI62" i="270"/>
  <c r="HI72" i="270" s="1"/>
  <c r="HL62" i="270"/>
  <c r="HL63" i="270"/>
  <c r="HL64" i="270"/>
  <c r="HL65" i="270"/>
  <c r="HI66" i="270"/>
  <c r="HI76" i="270" s="1"/>
  <c r="HL66" i="270"/>
  <c r="HL67" i="270"/>
  <c r="HI68" i="270"/>
  <c r="HK68" i="270" s="1"/>
  <c r="HL68" i="270"/>
  <c r="HL69" i="270"/>
  <c r="HJ70" i="270"/>
  <c r="HJ71" i="270" s="1"/>
  <c r="HJ72" i="270" s="1"/>
  <c r="HJ73" i="270" s="1"/>
  <c r="HJ74" i="270" s="1"/>
  <c r="HJ75" i="270" s="1"/>
  <c r="HJ76" i="270" s="1"/>
  <c r="HJ77" i="270" s="1"/>
  <c r="HJ78" i="270" s="1"/>
  <c r="HL70" i="270"/>
  <c r="HL71" i="270"/>
  <c r="HL72" i="270"/>
  <c r="HL73" i="270"/>
  <c r="HL74" i="270"/>
  <c r="HL75" i="270"/>
  <c r="HL76" i="270"/>
  <c r="HL77" i="270"/>
  <c r="HL78" i="270"/>
  <c r="HL79" i="270"/>
  <c r="HJ80" i="270"/>
  <c r="HJ81" i="270" s="1"/>
  <c r="HJ82" i="270" s="1"/>
  <c r="HJ83" i="270" s="1"/>
  <c r="HJ84" i="270" s="1"/>
  <c r="HJ85" i="270" s="1"/>
  <c r="HJ86" i="270" s="1"/>
  <c r="HJ87" i="270" s="1"/>
  <c r="HJ88" i="270" s="1"/>
  <c r="HL80" i="270"/>
  <c r="HL81" i="270"/>
  <c r="HL82" i="270"/>
  <c r="HL83" i="270"/>
  <c r="HL84" i="270"/>
  <c r="HL85" i="270"/>
  <c r="HL86" i="270"/>
  <c r="HL87" i="270"/>
  <c r="HL88" i="270"/>
  <c r="HL89" i="270"/>
  <c r="HJ90" i="270"/>
  <c r="HJ91" i="270" s="1"/>
  <c r="HJ92" i="270" s="1"/>
  <c r="HJ93" i="270" s="1"/>
  <c r="HJ94" i="270" s="1"/>
  <c r="HJ95" i="270" s="1"/>
  <c r="HJ96" i="270" s="1"/>
  <c r="HJ97" i="270" s="1"/>
  <c r="HJ98" i="270" s="1"/>
  <c r="HL90" i="270"/>
  <c r="HL91" i="270"/>
  <c r="HL92" i="270"/>
  <c r="HL93" i="270"/>
  <c r="HL94" i="270"/>
  <c r="HL95" i="270"/>
  <c r="HL96" i="270"/>
  <c r="HL97" i="270"/>
  <c r="HL98" i="270"/>
  <c r="HL99" i="270"/>
  <c r="HJ100" i="270"/>
  <c r="HJ101" i="270" s="1"/>
  <c r="HJ102" i="270" s="1"/>
  <c r="HJ103" i="270" s="1"/>
  <c r="HJ104" i="270" s="1"/>
  <c r="HJ105" i="270" s="1"/>
  <c r="HJ106" i="270" s="1"/>
  <c r="HJ107" i="270" s="1"/>
  <c r="HJ108" i="270" s="1"/>
  <c r="HL100" i="270"/>
  <c r="HL101" i="270"/>
  <c r="HL102" i="270"/>
  <c r="HL103" i="270"/>
  <c r="HL104" i="270"/>
  <c r="HL105" i="270"/>
  <c r="HL106" i="270"/>
  <c r="HL107" i="270"/>
  <c r="HL108" i="270"/>
  <c r="HL109" i="270"/>
  <c r="HJ110" i="270"/>
  <c r="HJ111" i="270" s="1"/>
  <c r="HJ112" i="270" s="1"/>
  <c r="HJ113" i="270" s="1"/>
  <c r="HJ114" i="270" s="1"/>
  <c r="HJ115" i="270" s="1"/>
  <c r="HJ116" i="270" s="1"/>
  <c r="HJ117" i="270" s="1"/>
  <c r="HJ118" i="270" s="1"/>
  <c r="HL110" i="270"/>
  <c r="HL111" i="270"/>
  <c r="HL112" i="270"/>
  <c r="HL113" i="270"/>
  <c r="HL114" i="270"/>
  <c r="HL115" i="270"/>
  <c r="HL116" i="270"/>
  <c r="HL117" i="270"/>
  <c r="HL118" i="270"/>
  <c r="HL119" i="270"/>
  <c r="HJ120" i="270"/>
  <c r="HJ121" i="270" s="1"/>
  <c r="HJ122" i="270" s="1"/>
  <c r="HJ123" i="270" s="1"/>
  <c r="HJ124" i="270" s="1"/>
  <c r="HJ125" i="270" s="1"/>
  <c r="HJ126" i="270" s="1"/>
  <c r="HJ127" i="270" s="1"/>
  <c r="HJ128" i="270" s="1"/>
  <c r="HL120" i="270"/>
  <c r="HL121" i="270"/>
  <c r="HL122" i="270"/>
  <c r="HL123" i="270"/>
  <c r="HL124" i="270"/>
  <c r="HL125" i="270"/>
  <c r="HL126" i="270"/>
  <c r="HL127" i="270"/>
  <c r="HL128" i="270"/>
  <c r="HL129" i="270"/>
  <c r="HJ130" i="270"/>
  <c r="HJ131" i="270" s="1"/>
  <c r="HJ132" i="270" s="1"/>
  <c r="HJ133" i="270" s="1"/>
  <c r="HJ134" i="270" s="1"/>
  <c r="HJ135" i="270" s="1"/>
  <c r="HJ136" i="270" s="1"/>
  <c r="HJ137" i="270" s="1"/>
  <c r="HJ138" i="270" s="1"/>
  <c r="HL130" i="270"/>
  <c r="HL131" i="270"/>
  <c r="HL132" i="270"/>
  <c r="HL133" i="270"/>
  <c r="HL134" i="270"/>
  <c r="HL135" i="270"/>
  <c r="HL136" i="270"/>
  <c r="HL137" i="270"/>
  <c r="HL138" i="270"/>
  <c r="HL139" i="270"/>
  <c r="HJ140" i="270"/>
  <c r="HJ141" i="270" s="1"/>
  <c r="HJ142" i="270" s="1"/>
  <c r="HJ143" i="270" s="1"/>
  <c r="HJ144" i="270" s="1"/>
  <c r="HJ145" i="270" s="1"/>
  <c r="HJ146" i="270" s="1"/>
  <c r="HJ147" i="270" s="1"/>
  <c r="HJ148" i="270" s="1"/>
  <c r="HL140" i="270"/>
  <c r="HL141" i="270"/>
  <c r="HL142" i="270"/>
  <c r="HL143" i="270"/>
  <c r="HL144" i="270"/>
  <c r="HL145" i="270"/>
  <c r="HL146" i="270"/>
  <c r="HL147" i="270"/>
  <c r="HL148" i="270"/>
  <c r="HL149" i="270"/>
  <c r="HJ150" i="270"/>
  <c r="HL150" i="270"/>
  <c r="HJ151" i="270"/>
  <c r="HJ152" i="270" s="1"/>
  <c r="HJ153" i="270" s="1"/>
  <c r="HJ154" i="270" s="1"/>
  <c r="HJ155" i="270" s="1"/>
  <c r="HJ156" i="270" s="1"/>
  <c r="HJ157" i="270" s="1"/>
  <c r="HJ158" i="270" s="1"/>
  <c r="HL151" i="270"/>
  <c r="HL152" i="270"/>
  <c r="HL153" i="270"/>
  <c r="HL154" i="270"/>
  <c r="HL155" i="270"/>
  <c r="HL156" i="270"/>
  <c r="HL157" i="270"/>
  <c r="HL158" i="270"/>
  <c r="HL159" i="270"/>
  <c r="HJ160" i="270"/>
  <c r="HJ161" i="270" s="1"/>
  <c r="HJ162" i="270" s="1"/>
  <c r="HJ163" i="270" s="1"/>
  <c r="HJ164" i="270" s="1"/>
  <c r="HJ165" i="270" s="1"/>
  <c r="HJ166" i="270" s="1"/>
  <c r="HJ167" i="270" s="1"/>
  <c r="HJ168" i="270" s="1"/>
  <c r="HL160" i="270"/>
  <c r="HL161" i="270"/>
  <c r="HL162" i="270"/>
  <c r="HL163" i="270"/>
  <c r="HL164" i="270"/>
  <c r="HL165" i="270"/>
  <c r="HL166" i="270"/>
  <c r="HL167" i="270"/>
  <c r="HL168" i="270"/>
  <c r="HL169" i="270"/>
  <c r="HJ170" i="270"/>
  <c r="HJ171" i="270" s="1"/>
  <c r="HJ172" i="270" s="1"/>
  <c r="HJ173" i="270" s="1"/>
  <c r="HJ174" i="270" s="1"/>
  <c r="HJ175" i="270" s="1"/>
  <c r="HJ176" i="270" s="1"/>
  <c r="HJ177" i="270" s="1"/>
  <c r="HJ178" i="270" s="1"/>
  <c r="HL170" i="270"/>
  <c r="HL171" i="270"/>
  <c r="HL172" i="270"/>
  <c r="HL173" i="270"/>
  <c r="HL174" i="270"/>
  <c r="HL175" i="270"/>
  <c r="HL176" i="270"/>
  <c r="HL177" i="270"/>
  <c r="HL178" i="270"/>
  <c r="HL179" i="270"/>
  <c r="HJ180" i="270"/>
  <c r="HJ181" i="270" s="1"/>
  <c r="HJ182" i="270" s="1"/>
  <c r="HJ183" i="270" s="1"/>
  <c r="HJ184" i="270" s="1"/>
  <c r="HJ185" i="270" s="1"/>
  <c r="HJ186" i="270" s="1"/>
  <c r="HJ187" i="270" s="1"/>
  <c r="HJ188" i="270" s="1"/>
  <c r="HL180" i="270"/>
  <c r="HL181" i="270"/>
  <c r="HL182" i="270"/>
  <c r="HL183" i="270"/>
  <c r="HL184" i="270"/>
  <c r="HL185" i="270"/>
  <c r="HL186" i="270"/>
  <c r="HL187" i="270"/>
  <c r="ID188" i="270"/>
  <c r="AG61" i="270"/>
  <c r="IC39" i="270"/>
  <c r="IB40" i="270"/>
  <c r="ID39" i="270"/>
  <c r="ID40" i="270"/>
  <c r="ID41" i="270"/>
  <c r="ID42" i="270"/>
  <c r="ID43" i="270"/>
  <c r="ID44" i="270"/>
  <c r="ID45" i="270"/>
  <c r="ID46" i="270"/>
  <c r="ID47" i="270"/>
  <c r="ID48" i="270"/>
  <c r="IA49" i="270"/>
  <c r="IA59" i="270" s="1"/>
  <c r="ID49" i="270"/>
  <c r="IA50" i="270"/>
  <c r="IA60" i="270" s="1"/>
  <c r="IB50" i="270"/>
  <c r="IB51" i="270" s="1"/>
  <c r="IB52" i="270" s="1"/>
  <c r="IB53" i="270" s="1"/>
  <c r="IB54" i="270" s="1"/>
  <c r="IB55" i="270" s="1"/>
  <c r="IB56" i="270" s="1"/>
  <c r="IB57" i="270" s="1"/>
  <c r="IB58" i="270" s="1"/>
  <c r="ID50" i="270"/>
  <c r="IA51" i="270"/>
  <c r="ID51" i="270"/>
  <c r="IA52" i="270"/>
  <c r="IA62" i="270" s="1"/>
  <c r="IA72" i="270" s="1"/>
  <c r="ID52" i="270"/>
  <c r="IA53" i="270"/>
  <c r="IA63" i="270" s="1"/>
  <c r="IA73" i="270" s="1"/>
  <c r="IA83" i="270" s="1"/>
  <c r="ID53" i="270"/>
  <c r="IA54" i="270"/>
  <c r="IA64" i="270" s="1"/>
  <c r="IA74" i="270" s="1"/>
  <c r="ID54" i="270"/>
  <c r="IA55" i="270"/>
  <c r="IA65" i="270" s="1"/>
  <c r="IA75" i="270" s="1"/>
  <c r="ID55" i="270"/>
  <c r="IA56" i="270"/>
  <c r="ID56" i="270"/>
  <c r="IA57" i="270"/>
  <c r="IA67" i="270" s="1"/>
  <c r="IA77" i="270" s="1"/>
  <c r="ID57" i="270"/>
  <c r="IA58" i="270"/>
  <c r="ID58" i="270"/>
  <c r="ID59" i="270"/>
  <c r="IB60" i="270"/>
  <c r="ID60" i="270"/>
  <c r="IA61" i="270"/>
  <c r="IA71" i="270" s="1"/>
  <c r="IA81" i="270" s="1"/>
  <c r="IB61" i="270"/>
  <c r="IB62" i="270" s="1"/>
  <c r="IB63" i="270" s="1"/>
  <c r="ID61" i="270"/>
  <c r="ID62" i="270"/>
  <c r="ID63" i="270"/>
  <c r="ID64" i="270"/>
  <c r="ID65" i="270"/>
  <c r="IA66" i="270"/>
  <c r="IA76" i="270" s="1"/>
  <c r="ID66" i="270"/>
  <c r="ID67" i="270"/>
  <c r="IA68" i="270"/>
  <c r="IA78" i="270" s="1"/>
  <c r="ID68" i="270"/>
  <c r="ID69" i="270"/>
  <c r="IB70" i="270"/>
  <c r="IB71" i="270" s="1"/>
  <c r="IB72" i="270" s="1"/>
  <c r="IB73" i="270" s="1"/>
  <c r="IB74" i="270" s="1"/>
  <c r="IB75" i="270" s="1"/>
  <c r="IB76" i="270" s="1"/>
  <c r="IB77" i="270" s="1"/>
  <c r="IB78" i="270" s="1"/>
  <c r="ID70" i="270"/>
  <c r="ID71" i="270"/>
  <c r="ID72" i="270"/>
  <c r="ID73" i="270"/>
  <c r="ID74" i="270"/>
  <c r="ID75" i="270"/>
  <c r="ID76" i="270"/>
  <c r="ID77" i="270"/>
  <c r="ID78" i="270"/>
  <c r="ID79" i="270"/>
  <c r="IB80" i="270"/>
  <c r="IB81" i="270" s="1"/>
  <c r="IB82" i="270" s="1"/>
  <c r="IB83" i="270" s="1"/>
  <c r="IB84" i="270" s="1"/>
  <c r="IB85" i="270" s="1"/>
  <c r="IB86" i="270" s="1"/>
  <c r="IB87" i="270" s="1"/>
  <c r="IB88" i="270" s="1"/>
  <c r="ID80" i="270"/>
  <c r="ID81" i="270"/>
  <c r="ID82" i="270"/>
  <c r="ID83" i="270"/>
  <c r="ID84" i="270"/>
  <c r="ID85" i="270"/>
  <c r="ID86" i="270"/>
  <c r="ID87" i="270"/>
  <c r="ID88" i="270"/>
  <c r="ID89" i="270"/>
  <c r="IB90" i="270"/>
  <c r="IB91" i="270" s="1"/>
  <c r="IB92" i="270" s="1"/>
  <c r="IB93" i="270" s="1"/>
  <c r="IB94" i="270" s="1"/>
  <c r="IB95" i="270" s="1"/>
  <c r="IB96" i="270" s="1"/>
  <c r="IB97" i="270" s="1"/>
  <c r="IB98" i="270" s="1"/>
  <c r="ID90" i="270"/>
  <c r="ID91" i="270"/>
  <c r="ID92" i="270"/>
  <c r="ID93" i="270"/>
  <c r="ID94" i="270"/>
  <c r="ID95" i="270"/>
  <c r="ID96" i="270"/>
  <c r="ID97" i="270"/>
  <c r="ID98" i="270"/>
  <c r="ID99" i="270"/>
  <c r="IB100" i="270"/>
  <c r="IB101" i="270" s="1"/>
  <c r="IB102" i="270" s="1"/>
  <c r="IB103" i="270" s="1"/>
  <c r="IB104" i="270" s="1"/>
  <c r="IB105" i="270" s="1"/>
  <c r="IB106" i="270" s="1"/>
  <c r="IB107" i="270" s="1"/>
  <c r="IB108" i="270" s="1"/>
  <c r="ID100" i="270"/>
  <c r="ID101" i="270"/>
  <c r="ID102" i="270"/>
  <c r="ID103" i="270"/>
  <c r="ID104" i="270"/>
  <c r="ID105" i="270"/>
  <c r="ID106" i="270"/>
  <c r="ID107" i="270"/>
  <c r="ID108" i="270"/>
  <c r="ID109" i="270"/>
  <c r="IB110" i="270"/>
  <c r="IB111" i="270" s="1"/>
  <c r="IB112" i="270" s="1"/>
  <c r="IB113" i="270" s="1"/>
  <c r="IB114" i="270" s="1"/>
  <c r="IB115" i="270" s="1"/>
  <c r="IB116" i="270" s="1"/>
  <c r="IB117" i="270" s="1"/>
  <c r="IB118" i="270" s="1"/>
  <c r="ID110" i="270"/>
  <c r="ID111" i="270"/>
  <c r="ID112" i="270"/>
  <c r="ID113" i="270"/>
  <c r="ID114" i="270"/>
  <c r="ID115" i="270"/>
  <c r="ID116" i="270"/>
  <c r="ID117" i="270"/>
  <c r="ID118" i="270"/>
  <c r="ID119" i="270"/>
  <c r="IB120" i="270"/>
  <c r="IB121" i="270" s="1"/>
  <c r="IB122" i="270" s="1"/>
  <c r="IB123" i="270" s="1"/>
  <c r="IB124" i="270" s="1"/>
  <c r="IB125" i="270" s="1"/>
  <c r="IB126" i="270" s="1"/>
  <c r="IB127" i="270" s="1"/>
  <c r="IB128" i="270" s="1"/>
  <c r="ID120" i="270"/>
  <c r="ID121" i="270"/>
  <c r="ID122" i="270"/>
  <c r="ID123" i="270"/>
  <c r="ID124" i="270"/>
  <c r="ID125" i="270"/>
  <c r="ID126" i="270"/>
  <c r="ID127" i="270"/>
  <c r="ID128" i="270"/>
  <c r="ID129" i="270"/>
  <c r="IB130" i="270"/>
  <c r="IB131" i="270" s="1"/>
  <c r="IB132" i="270" s="1"/>
  <c r="IB133" i="270" s="1"/>
  <c r="IB134" i="270" s="1"/>
  <c r="IB135" i="270" s="1"/>
  <c r="IB136" i="270" s="1"/>
  <c r="IB137" i="270" s="1"/>
  <c r="IB138" i="270" s="1"/>
  <c r="ID130" i="270"/>
  <c r="ID131" i="270"/>
  <c r="ID132" i="270"/>
  <c r="ID133" i="270"/>
  <c r="ID134" i="270"/>
  <c r="ID135" i="270"/>
  <c r="ID136" i="270"/>
  <c r="ID137" i="270"/>
  <c r="ID138" i="270"/>
  <c r="ID139" i="270"/>
  <c r="IB140" i="270"/>
  <c r="ID140" i="270"/>
  <c r="IB141" i="270"/>
  <c r="IB142" i="270" s="1"/>
  <c r="IB143" i="270" s="1"/>
  <c r="IB144" i="270" s="1"/>
  <c r="IB145" i="270" s="1"/>
  <c r="IB146" i="270" s="1"/>
  <c r="IB147" i="270" s="1"/>
  <c r="IB148" i="270" s="1"/>
  <c r="ID141" i="270"/>
  <c r="ID142" i="270"/>
  <c r="ID143" i="270"/>
  <c r="ID144" i="270"/>
  <c r="ID145" i="270"/>
  <c r="ID146" i="270"/>
  <c r="ID147" i="270"/>
  <c r="ID148" i="270"/>
  <c r="ID149" i="270"/>
  <c r="IB150" i="270"/>
  <c r="IB151" i="270" s="1"/>
  <c r="IB152" i="270" s="1"/>
  <c r="IB153" i="270" s="1"/>
  <c r="IB154" i="270" s="1"/>
  <c r="IB155" i="270" s="1"/>
  <c r="IB156" i="270" s="1"/>
  <c r="IB157" i="270" s="1"/>
  <c r="IB158" i="270" s="1"/>
  <c r="ID150" i="270"/>
  <c r="ID151" i="270"/>
  <c r="ID152" i="270"/>
  <c r="ID153" i="270"/>
  <c r="ID154" i="270"/>
  <c r="ID155" i="270"/>
  <c r="ID156" i="270"/>
  <c r="ID157" i="270"/>
  <c r="ID158" i="270"/>
  <c r="ID159" i="270"/>
  <c r="IB160" i="270"/>
  <c r="IB161" i="270" s="1"/>
  <c r="IB162" i="270" s="1"/>
  <c r="IB163" i="270" s="1"/>
  <c r="IB164" i="270" s="1"/>
  <c r="IB165" i="270" s="1"/>
  <c r="IB166" i="270" s="1"/>
  <c r="IB167" i="270" s="1"/>
  <c r="IB168" i="270" s="1"/>
  <c r="ID160" i="270"/>
  <c r="ID161" i="270"/>
  <c r="ID162" i="270"/>
  <c r="ID163" i="270"/>
  <c r="ID164" i="270"/>
  <c r="ID165" i="270"/>
  <c r="ID166" i="270"/>
  <c r="ID167" i="270"/>
  <c r="ID168" i="270"/>
  <c r="ID169" i="270"/>
  <c r="IB170" i="270"/>
  <c r="IB171" i="270" s="1"/>
  <c r="IB172" i="270" s="1"/>
  <c r="IB173" i="270" s="1"/>
  <c r="IB174" i="270" s="1"/>
  <c r="IB175" i="270" s="1"/>
  <c r="IB176" i="270" s="1"/>
  <c r="IB177" i="270" s="1"/>
  <c r="IB178" i="270" s="1"/>
  <c r="ID170" i="270"/>
  <c r="ID171" i="270"/>
  <c r="ID172" i="270"/>
  <c r="ID173" i="270"/>
  <c r="ID174" i="270"/>
  <c r="ID175" i="270"/>
  <c r="ID176" i="270"/>
  <c r="ID177" i="270"/>
  <c r="ID178" i="270"/>
  <c r="ID179" i="270"/>
  <c r="IB180" i="270"/>
  <c r="IB181" i="270" s="1"/>
  <c r="IB182" i="270" s="1"/>
  <c r="IB183" i="270" s="1"/>
  <c r="IB184" i="270" s="1"/>
  <c r="IB185" i="270" s="1"/>
  <c r="IB186" i="270" s="1"/>
  <c r="IB187" i="270" s="1"/>
  <c r="IB188" i="270" s="1"/>
  <c r="ID180" i="270"/>
  <c r="ID181" i="270"/>
  <c r="ID182" i="270"/>
  <c r="ID183" i="270"/>
  <c r="ID184" i="270"/>
  <c r="ID185" i="270"/>
  <c r="ID186" i="270"/>
  <c r="ID187" i="270"/>
  <c r="C631" i="231"/>
  <c r="C629" i="231"/>
  <c r="C627" i="231"/>
  <c r="C625" i="231"/>
  <c r="C623" i="231"/>
  <c r="C621" i="231"/>
  <c r="C619" i="231"/>
  <c r="C617" i="231"/>
  <c r="C615" i="231"/>
  <c r="C613" i="231"/>
  <c r="C611" i="231"/>
  <c r="C609" i="231"/>
  <c r="AD631" i="231"/>
  <c r="AD629" i="231"/>
  <c r="AD627" i="231"/>
  <c r="AD625" i="231"/>
  <c r="AD623" i="231"/>
  <c r="AD621" i="231"/>
  <c r="AD619" i="231"/>
  <c r="AD617" i="231"/>
  <c r="AD615" i="231"/>
  <c r="AD613" i="231"/>
  <c r="AD611" i="231"/>
  <c r="AD609" i="231"/>
  <c r="C631" i="234"/>
  <c r="C629" i="234"/>
  <c r="C627" i="234"/>
  <c r="C625" i="234"/>
  <c r="C623" i="234"/>
  <c r="C621" i="234"/>
  <c r="C619" i="234"/>
  <c r="C617" i="234"/>
  <c r="C615" i="234"/>
  <c r="C613" i="234"/>
  <c r="C611" i="234"/>
  <c r="C609" i="234"/>
  <c r="C571" i="234"/>
  <c r="C569" i="234"/>
  <c r="C567" i="234"/>
  <c r="C565" i="234"/>
  <c r="C563" i="234"/>
  <c r="C561" i="234"/>
  <c r="C559" i="234"/>
  <c r="C557" i="234"/>
  <c r="C555" i="234"/>
  <c r="C553" i="234"/>
  <c r="C551" i="234"/>
  <c r="C549" i="234"/>
  <c r="C511" i="234"/>
  <c r="C509" i="234"/>
  <c r="C507" i="234"/>
  <c r="C505" i="234"/>
  <c r="C503" i="234"/>
  <c r="C501" i="234"/>
  <c r="C499" i="234"/>
  <c r="C497" i="234"/>
  <c r="C495" i="234"/>
  <c r="C493" i="234"/>
  <c r="C491" i="234"/>
  <c r="C489" i="234"/>
  <c r="C451" i="234"/>
  <c r="C449" i="234"/>
  <c r="C447" i="234"/>
  <c r="C445" i="234"/>
  <c r="C443" i="234"/>
  <c r="C441" i="234"/>
  <c r="C439" i="234"/>
  <c r="C437" i="234"/>
  <c r="C435" i="234"/>
  <c r="C433" i="234"/>
  <c r="C431" i="234"/>
  <c r="C429" i="234"/>
  <c r="C391" i="234"/>
  <c r="C389" i="234"/>
  <c r="C387" i="234"/>
  <c r="C385" i="234"/>
  <c r="C383" i="234"/>
  <c r="C381" i="234"/>
  <c r="C379" i="234"/>
  <c r="C377" i="234"/>
  <c r="C375" i="234"/>
  <c r="C373" i="234"/>
  <c r="C371" i="234"/>
  <c r="C369" i="234"/>
  <c r="C331" i="234"/>
  <c r="C329" i="234"/>
  <c r="C327" i="234"/>
  <c r="C325" i="234"/>
  <c r="C323" i="234"/>
  <c r="C321" i="234"/>
  <c r="C319" i="234"/>
  <c r="C317" i="234"/>
  <c r="C315" i="234"/>
  <c r="C313" i="234"/>
  <c r="C311" i="234"/>
  <c r="C309" i="234"/>
  <c r="C271" i="234"/>
  <c r="C269" i="234"/>
  <c r="C267" i="234"/>
  <c r="C265" i="234"/>
  <c r="C263" i="234"/>
  <c r="C261" i="234"/>
  <c r="C259" i="234"/>
  <c r="C257" i="234"/>
  <c r="C255" i="234"/>
  <c r="C253" i="234"/>
  <c r="C251" i="234"/>
  <c r="C249" i="234"/>
  <c r="C211" i="234"/>
  <c r="C209" i="234"/>
  <c r="C207" i="234"/>
  <c r="C205" i="234"/>
  <c r="C203" i="234"/>
  <c r="C201" i="234"/>
  <c r="C199" i="234"/>
  <c r="C197" i="234"/>
  <c r="C195" i="234"/>
  <c r="C193" i="234"/>
  <c r="C191" i="234"/>
  <c r="C189" i="234"/>
  <c r="C151" i="234"/>
  <c r="C149" i="234"/>
  <c r="C147" i="234"/>
  <c r="C145" i="234"/>
  <c r="C143" i="234"/>
  <c r="C141" i="234"/>
  <c r="C139" i="234"/>
  <c r="C137" i="234"/>
  <c r="C135" i="234"/>
  <c r="C133" i="234"/>
  <c r="C131" i="234"/>
  <c r="C129" i="234"/>
  <c r="C91" i="234"/>
  <c r="C89" i="234"/>
  <c r="C87" i="234"/>
  <c r="C85" i="234"/>
  <c r="C83" i="234"/>
  <c r="C81" i="234"/>
  <c r="C79" i="234"/>
  <c r="C77" i="234"/>
  <c r="C75" i="234"/>
  <c r="C73" i="234"/>
  <c r="C71" i="234"/>
  <c r="C69" i="234"/>
  <c r="C631" i="233"/>
  <c r="C629" i="233"/>
  <c r="C627" i="233"/>
  <c r="C625" i="233"/>
  <c r="C623" i="233"/>
  <c r="C621" i="233"/>
  <c r="C619" i="233"/>
  <c r="C617" i="233"/>
  <c r="C615" i="233"/>
  <c r="C613" i="233"/>
  <c r="C611" i="233"/>
  <c r="C609" i="233"/>
  <c r="C571" i="233"/>
  <c r="C569" i="233"/>
  <c r="C567" i="233"/>
  <c r="C565" i="233"/>
  <c r="C563" i="233"/>
  <c r="C561" i="233"/>
  <c r="C559" i="233"/>
  <c r="C557" i="233"/>
  <c r="C555" i="233"/>
  <c r="C553" i="233"/>
  <c r="C551" i="233"/>
  <c r="C549" i="233"/>
  <c r="C511" i="233"/>
  <c r="C509" i="233"/>
  <c r="C507" i="233"/>
  <c r="C505" i="233"/>
  <c r="C503" i="233"/>
  <c r="C501" i="233"/>
  <c r="C499" i="233"/>
  <c r="C497" i="233"/>
  <c r="C495" i="233"/>
  <c r="C493" i="233"/>
  <c r="C491" i="233"/>
  <c r="C489" i="233"/>
  <c r="C451" i="233"/>
  <c r="C449" i="233"/>
  <c r="C447" i="233"/>
  <c r="C445" i="233"/>
  <c r="C443" i="233"/>
  <c r="C441" i="233"/>
  <c r="C439" i="233"/>
  <c r="C437" i="233"/>
  <c r="C435" i="233"/>
  <c r="C433" i="233"/>
  <c r="C431" i="233"/>
  <c r="C429" i="233"/>
  <c r="C391" i="233"/>
  <c r="C389" i="233"/>
  <c r="C387" i="233"/>
  <c r="C385" i="233"/>
  <c r="C383" i="233"/>
  <c r="C381" i="233"/>
  <c r="C379" i="233"/>
  <c r="C377" i="233"/>
  <c r="C375" i="233"/>
  <c r="C373" i="233"/>
  <c r="C371" i="233"/>
  <c r="C369" i="233"/>
  <c r="C331" i="233"/>
  <c r="C329" i="233"/>
  <c r="C327" i="233"/>
  <c r="C325" i="233"/>
  <c r="C323" i="233"/>
  <c r="C321" i="233"/>
  <c r="C319" i="233"/>
  <c r="C317" i="233"/>
  <c r="C315" i="233"/>
  <c r="C313" i="233"/>
  <c r="C311" i="233"/>
  <c r="C309" i="233"/>
  <c r="C271" i="233"/>
  <c r="C269" i="233"/>
  <c r="C267" i="233"/>
  <c r="C265" i="233"/>
  <c r="C263" i="233"/>
  <c r="C261" i="233"/>
  <c r="C259" i="233"/>
  <c r="C257" i="233"/>
  <c r="C255" i="233"/>
  <c r="C253" i="233"/>
  <c r="C251" i="233"/>
  <c r="C249" i="233"/>
  <c r="C211" i="233"/>
  <c r="C209" i="233"/>
  <c r="C207" i="233"/>
  <c r="C205" i="233"/>
  <c r="C203" i="233"/>
  <c r="C201" i="233"/>
  <c r="C199" i="233"/>
  <c r="C197" i="233"/>
  <c r="C195" i="233"/>
  <c r="C193" i="233"/>
  <c r="C191" i="233"/>
  <c r="C189" i="233"/>
  <c r="C151" i="233"/>
  <c r="C149" i="233"/>
  <c r="C147" i="233"/>
  <c r="C145" i="233"/>
  <c r="C143" i="233"/>
  <c r="C141" i="233"/>
  <c r="C139" i="233"/>
  <c r="C137" i="233"/>
  <c r="C135" i="233"/>
  <c r="C133" i="233"/>
  <c r="C131" i="233"/>
  <c r="C129" i="233"/>
  <c r="C91" i="233"/>
  <c r="C89" i="233"/>
  <c r="C87" i="233"/>
  <c r="C85" i="233"/>
  <c r="C83" i="233"/>
  <c r="C81" i="233"/>
  <c r="C79" i="233"/>
  <c r="C77" i="233"/>
  <c r="C75" i="233"/>
  <c r="C73" i="233"/>
  <c r="C71" i="233"/>
  <c r="C69" i="233"/>
  <c r="C631" i="232"/>
  <c r="C629" i="232"/>
  <c r="C627" i="232"/>
  <c r="C625" i="232"/>
  <c r="C623" i="232"/>
  <c r="C621" i="232"/>
  <c r="C619" i="232"/>
  <c r="C617" i="232"/>
  <c r="C615" i="232"/>
  <c r="C613" i="232"/>
  <c r="C611" i="232"/>
  <c r="C609" i="232"/>
  <c r="C571" i="232"/>
  <c r="C569" i="232"/>
  <c r="C567" i="232"/>
  <c r="C565" i="232"/>
  <c r="C563" i="232"/>
  <c r="C561" i="232"/>
  <c r="C559" i="232"/>
  <c r="C557" i="232"/>
  <c r="C555" i="232"/>
  <c r="C553" i="232"/>
  <c r="C551" i="232"/>
  <c r="C549" i="232"/>
  <c r="C511" i="232"/>
  <c r="C509" i="232"/>
  <c r="C507" i="232"/>
  <c r="C505" i="232"/>
  <c r="C503" i="232"/>
  <c r="C501" i="232"/>
  <c r="C499" i="232"/>
  <c r="C497" i="232"/>
  <c r="C495" i="232"/>
  <c r="C493" i="232"/>
  <c r="C491" i="232"/>
  <c r="C489" i="232"/>
  <c r="C451" i="232"/>
  <c r="C449" i="232"/>
  <c r="C447" i="232"/>
  <c r="C445" i="232"/>
  <c r="C443" i="232"/>
  <c r="C441" i="232"/>
  <c r="C439" i="232"/>
  <c r="C437" i="232"/>
  <c r="C435" i="232"/>
  <c r="C433" i="232"/>
  <c r="C431" i="232"/>
  <c r="C429" i="232"/>
  <c r="C391" i="232"/>
  <c r="C389" i="232"/>
  <c r="C387" i="232"/>
  <c r="C385" i="232"/>
  <c r="C383" i="232"/>
  <c r="C381" i="232"/>
  <c r="C379" i="232"/>
  <c r="C377" i="232"/>
  <c r="C375" i="232"/>
  <c r="C373" i="232"/>
  <c r="C371" i="232"/>
  <c r="C369" i="232"/>
  <c r="C331" i="232"/>
  <c r="C329" i="232"/>
  <c r="C327" i="232"/>
  <c r="C325" i="232"/>
  <c r="C323" i="232"/>
  <c r="C321" i="232"/>
  <c r="C319" i="232"/>
  <c r="C317" i="232"/>
  <c r="C315" i="232"/>
  <c r="C313" i="232"/>
  <c r="C311" i="232"/>
  <c r="C309" i="232"/>
  <c r="C271" i="232"/>
  <c r="C269" i="232"/>
  <c r="C267" i="232"/>
  <c r="C265" i="232"/>
  <c r="C263" i="232"/>
  <c r="C261" i="232"/>
  <c r="C259" i="232"/>
  <c r="C257" i="232"/>
  <c r="C255" i="232"/>
  <c r="C253" i="232"/>
  <c r="C251" i="232"/>
  <c r="C249" i="232"/>
  <c r="C211" i="232"/>
  <c r="C209" i="232"/>
  <c r="C207" i="232"/>
  <c r="C205" i="232"/>
  <c r="C203" i="232"/>
  <c r="C201" i="232"/>
  <c r="C199" i="232"/>
  <c r="C197" i="232"/>
  <c r="C195" i="232"/>
  <c r="C193" i="232"/>
  <c r="C191" i="232"/>
  <c r="C189" i="232"/>
  <c r="C151" i="232"/>
  <c r="C149" i="232"/>
  <c r="C147" i="232"/>
  <c r="C145" i="232"/>
  <c r="C143" i="232"/>
  <c r="C141" i="232"/>
  <c r="C139" i="232"/>
  <c r="C137" i="232"/>
  <c r="C135" i="232"/>
  <c r="C133" i="232"/>
  <c r="C131" i="232"/>
  <c r="C129" i="232"/>
  <c r="C91" i="232"/>
  <c r="C89" i="232"/>
  <c r="C87" i="232"/>
  <c r="C85" i="232"/>
  <c r="C83" i="232"/>
  <c r="C81" i="232"/>
  <c r="C79" i="232"/>
  <c r="C77" i="232"/>
  <c r="C75" i="232"/>
  <c r="C73" i="232"/>
  <c r="C71" i="232"/>
  <c r="C69" i="232"/>
  <c r="C571" i="231"/>
  <c r="C569" i="231"/>
  <c r="C567" i="231"/>
  <c r="C565" i="231"/>
  <c r="C563" i="231"/>
  <c r="C561" i="231"/>
  <c r="C559" i="231"/>
  <c r="C557" i="231"/>
  <c r="C555" i="231"/>
  <c r="C553" i="231"/>
  <c r="C551" i="231"/>
  <c r="C549" i="231"/>
  <c r="AD571" i="231"/>
  <c r="AD569" i="231"/>
  <c r="AD567" i="231"/>
  <c r="AD565" i="231"/>
  <c r="AD563" i="231"/>
  <c r="AD561" i="231"/>
  <c r="AD559" i="231"/>
  <c r="AD557" i="231"/>
  <c r="AD555" i="231"/>
  <c r="AD553" i="231"/>
  <c r="AD551" i="231"/>
  <c r="AD549" i="231"/>
  <c r="AD511" i="231"/>
  <c r="AD509" i="231"/>
  <c r="AD507" i="231"/>
  <c r="AD505" i="231"/>
  <c r="AD503" i="231"/>
  <c r="AD501" i="231"/>
  <c r="AD499" i="231"/>
  <c r="AD497" i="231"/>
  <c r="AD495" i="231"/>
  <c r="AD493" i="231"/>
  <c r="AD491" i="231"/>
  <c r="AD489" i="231"/>
  <c r="C511" i="231"/>
  <c r="C509" i="231"/>
  <c r="C507" i="231"/>
  <c r="C505" i="231"/>
  <c r="C503" i="231"/>
  <c r="C501" i="231"/>
  <c r="C499" i="231"/>
  <c r="C497" i="231"/>
  <c r="C495" i="231"/>
  <c r="C493" i="231"/>
  <c r="C491" i="231"/>
  <c r="C489" i="231"/>
  <c r="C451" i="231"/>
  <c r="C449" i="231"/>
  <c r="C447" i="231"/>
  <c r="C445" i="231"/>
  <c r="C443" i="231"/>
  <c r="C441" i="231"/>
  <c r="C439" i="231"/>
  <c r="C437" i="231"/>
  <c r="C435" i="231"/>
  <c r="C433" i="231"/>
  <c r="C431" i="231"/>
  <c r="C429" i="231"/>
  <c r="AD451" i="231"/>
  <c r="AD449" i="231"/>
  <c r="AD447" i="231"/>
  <c r="AD445" i="231"/>
  <c r="AD443" i="231"/>
  <c r="AD441" i="231"/>
  <c r="AD439" i="231"/>
  <c r="AD437" i="231"/>
  <c r="AD435" i="231"/>
  <c r="AD433" i="231"/>
  <c r="AD431" i="231"/>
  <c r="AD429" i="231"/>
  <c r="AD391" i="231"/>
  <c r="AD389" i="231"/>
  <c r="AD387" i="231"/>
  <c r="AD385" i="231"/>
  <c r="AD383" i="231"/>
  <c r="AD381" i="231"/>
  <c r="AD379" i="231"/>
  <c r="AD377" i="231"/>
  <c r="AD375" i="231"/>
  <c r="AD373" i="231"/>
  <c r="AD371" i="231"/>
  <c r="AD369" i="231"/>
  <c r="C391" i="231"/>
  <c r="C389" i="231"/>
  <c r="C387" i="231"/>
  <c r="C385" i="231"/>
  <c r="C383" i="231"/>
  <c r="C381" i="231"/>
  <c r="C379" i="231"/>
  <c r="C377" i="231"/>
  <c r="C375" i="231"/>
  <c r="C373" i="231"/>
  <c r="C371" i="231"/>
  <c r="C369" i="231"/>
  <c r="AD331" i="231"/>
  <c r="AD329" i="231"/>
  <c r="AD327" i="231"/>
  <c r="AD325" i="231"/>
  <c r="AD323" i="231"/>
  <c r="AD321" i="231"/>
  <c r="AD319" i="231"/>
  <c r="AD317" i="231"/>
  <c r="AD315" i="231"/>
  <c r="AD313" i="231"/>
  <c r="AD311" i="231"/>
  <c r="AD309" i="231"/>
  <c r="C331" i="231"/>
  <c r="C329" i="231"/>
  <c r="C327" i="231"/>
  <c r="C325" i="231"/>
  <c r="C323" i="231"/>
  <c r="C321" i="231"/>
  <c r="C319" i="231"/>
  <c r="C317" i="231"/>
  <c r="C315" i="231"/>
  <c r="C313" i="231"/>
  <c r="C311" i="231"/>
  <c r="C309" i="231"/>
  <c r="AD271" i="231"/>
  <c r="AD269" i="231"/>
  <c r="AD267" i="231"/>
  <c r="AD265" i="231"/>
  <c r="AD263" i="231"/>
  <c r="AD261" i="231"/>
  <c r="AD259" i="231"/>
  <c r="AD257" i="231"/>
  <c r="AD255" i="231"/>
  <c r="AD253" i="231"/>
  <c r="AD251" i="231"/>
  <c r="AD249" i="231"/>
  <c r="C271" i="231"/>
  <c r="C269" i="231"/>
  <c r="C267" i="231"/>
  <c r="C265" i="231"/>
  <c r="C263" i="231"/>
  <c r="C261" i="231"/>
  <c r="C259" i="231"/>
  <c r="C257" i="231"/>
  <c r="C255" i="231"/>
  <c r="C253" i="231"/>
  <c r="C251" i="231"/>
  <c r="C249" i="231"/>
  <c r="AD211" i="231"/>
  <c r="AD209" i="231"/>
  <c r="AD207" i="231"/>
  <c r="AD205" i="231"/>
  <c r="AD203" i="231"/>
  <c r="AD201" i="231"/>
  <c r="AD199" i="231"/>
  <c r="AD197" i="231"/>
  <c r="AD195" i="231"/>
  <c r="AD193" i="231"/>
  <c r="AD191" i="231"/>
  <c r="AD189" i="231"/>
  <c r="C211" i="231"/>
  <c r="C209" i="231"/>
  <c r="C207" i="231"/>
  <c r="C205" i="231"/>
  <c r="C203" i="231"/>
  <c r="C201" i="231"/>
  <c r="C199" i="231"/>
  <c r="C197" i="231"/>
  <c r="C195" i="231"/>
  <c r="C193" i="231"/>
  <c r="C191" i="231"/>
  <c r="C189" i="231"/>
  <c r="AD151" i="231"/>
  <c r="AD149" i="231"/>
  <c r="AD147" i="231"/>
  <c r="AD145" i="231"/>
  <c r="AD143" i="231"/>
  <c r="AD141" i="231"/>
  <c r="AD139" i="231"/>
  <c r="AD137" i="231"/>
  <c r="AD135" i="231"/>
  <c r="AD133" i="231"/>
  <c r="AD131" i="231"/>
  <c r="AD129" i="231"/>
  <c r="C151" i="231"/>
  <c r="C149" i="231"/>
  <c r="C147" i="231"/>
  <c r="C145" i="231"/>
  <c r="C143" i="231"/>
  <c r="C141" i="231"/>
  <c r="C139" i="231"/>
  <c r="C137" i="231"/>
  <c r="C135" i="231"/>
  <c r="C133" i="231"/>
  <c r="C131" i="231"/>
  <c r="C129" i="231"/>
  <c r="AD91" i="231"/>
  <c r="AD89" i="231"/>
  <c r="AD87" i="231"/>
  <c r="AD85" i="231"/>
  <c r="AD83" i="231"/>
  <c r="AD81" i="231"/>
  <c r="AD79" i="231"/>
  <c r="AD77" i="231"/>
  <c r="AD75" i="231"/>
  <c r="AD73" i="231"/>
  <c r="AD71" i="231"/>
  <c r="AD69" i="231"/>
  <c r="C91" i="231"/>
  <c r="C89" i="231"/>
  <c r="C87" i="231"/>
  <c r="C85" i="231"/>
  <c r="C83" i="231"/>
  <c r="C81" i="231"/>
  <c r="C79" i="231"/>
  <c r="C77" i="231"/>
  <c r="C75" i="231"/>
  <c r="C73" i="231"/>
  <c r="C71" i="231"/>
  <c r="C69" i="231"/>
  <c r="AD631" i="230"/>
  <c r="AD629" i="230"/>
  <c r="AD627" i="230"/>
  <c r="AD625" i="230"/>
  <c r="AD623" i="230"/>
  <c r="AD621" i="230"/>
  <c r="AD619" i="230"/>
  <c r="AD617" i="230"/>
  <c r="AD615" i="230"/>
  <c r="AD613" i="230"/>
  <c r="AD611" i="230"/>
  <c r="AD609" i="230"/>
  <c r="C631" i="230"/>
  <c r="C629" i="230"/>
  <c r="C627" i="230"/>
  <c r="C625" i="230"/>
  <c r="C623" i="230"/>
  <c r="C621" i="230"/>
  <c r="C619" i="230"/>
  <c r="C617" i="230"/>
  <c r="C615" i="230"/>
  <c r="C613" i="230"/>
  <c r="C611" i="230"/>
  <c r="C609" i="230"/>
  <c r="AD571" i="230"/>
  <c r="AD569" i="230"/>
  <c r="AD567" i="230"/>
  <c r="AD565" i="230"/>
  <c r="AD563" i="230"/>
  <c r="AD561" i="230"/>
  <c r="AD559" i="230"/>
  <c r="AD557" i="230"/>
  <c r="AD555" i="230"/>
  <c r="AD553" i="230"/>
  <c r="AD551" i="230"/>
  <c r="AD549" i="230"/>
  <c r="C571" i="230"/>
  <c r="C569" i="230"/>
  <c r="C567" i="230"/>
  <c r="C565" i="230"/>
  <c r="C563" i="230"/>
  <c r="C561" i="230"/>
  <c r="C559" i="230"/>
  <c r="C557" i="230"/>
  <c r="C555" i="230"/>
  <c r="C553" i="230"/>
  <c r="C551" i="230"/>
  <c r="C549" i="230"/>
  <c r="AD511" i="230"/>
  <c r="AD509" i="230"/>
  <c r="AD507" i="230"/>
  <c r="AD505" i="230"/>
  <c r="AD503" i="230"/>
  <c r="AD501" i="230"/>
  <c r="AD499" i="230"/>
  <c r="AD497" i="230"/>
  <c r="AD495" i="230"/>
  <c r="AD493" i="230"/>
  <c r="AD491" i="230"/>
  <c r="AD489" i="230"/>
  <c r="C511" i="230"/>
  <c r="C509" i="230"/>
  <c r="C507" i="230"/>
  <c r="C505" i="230"/>
  <c r="C503" i="230"/>
  <c r="C501" i="230"/>
  <c r="C499" i="230"/>
  <c r="C497" i="230"/>
  <c r="C495" i="230"/>
  <c r="C493" i="230"/>
  <c r="C491" i="230"/>
  <c r="C489" i="230"/>
  <c r="AD451" i="230"/>
  <c r="AD449" i="230"/>
  <c r="AD447" i="230"/>
  <c r="AD445" i="230"/>
  <c r="AD443" i="230"/>
  <c r="AD441" i="230"/>
  <c r="AD439" i="230"/>
  <c r="AD437" i="230"/>
  <c r="AD435" i="230"/>
  <c r="AD433" i="230"/>
  <c r="AD431" i="230"/>
  <c r="AD429" i="230"/>
  <c r="C451" i="230"/>
  <c r="C449" i="230"/>
  <c r="C447" i="230"/>
  <c r="C445" i="230"/>
  <c r="C443" i="230"/>
  <c r="C441" i="230"/>
  <c r="C439" i="230"/>
  <c r="C437" i="230"/>
  <c r="C435" i="230"/>
  <c r="C433" i="230"/>
  <c r="C431" i="230"/>
  <c r="C429" i="230"/>
  <c r="AD391" i="230"/>
  <c r="AD389" i="230"/>
  <c r="AD387" i="230"/>
  <c r="AD385" i="230"/>
  <c r="AD383" i="230"/>
  <c r="AD381" i="230"/>
  <c r="AD379" i="230"/>
  <c r="AD377" i="230"/>
  <c r="AD375" i="230"/>
  <c r="AD373" i="230"/>
  <c r="AD371" i="230"/>
  <c r="AD369" i="230"/>
  <c r="C391" i="230"/>
  <c r="C389" i="230"/>
  <c r="C387" i="230"/>
  <c r="C385" i="230"/>
  <c r="C383" i="230"/>
  <c r="C381" i="230"/>
  <c r="C379" i="230"/>
  <c r="C377" i="230"/>
  <c r="C375" i="230"/>
  <c r="C373" i="230"/>
  <c r="C371" i="230"/>
  <c r="C369" i="230"/>
  <c r="AD331" i="230"/>
  <c r="AD329" i="230"/>
  <c r="AD327" i="230"/>
  <c r="AD325" i="230"/>
  <c r="AD323" i="230"/>
  <c r="AD321" i="230"/>
  <c r="AD319" i="230"/>
  <c r="AD317" i="230"/>
  <c r="AD315" i="230"/>
  <c r="AD313" i="230"/>
  <c r="AD311" i="230"/>
  <c r="AD309" i="230"/>
  <c r="C331" i="230"/>
  <c r="C329" i="230"/>
  <c r="C327" i="230"/>
  <c r="C325" i="230"/>
  <c r="C323" i="230"/>
  <c r="C321" i="230"/>
  <c r="C319" i="230"/>
  <c r="C317" i="230"/>
  <c r="C315" i="230"/>
  <c r="C313" i="230"/>
  <c r="C311" i="230"/>
  <c r="C309" i="230"/>
  <c r="AD271" i="230"/>
  <c r="AD269" i="230"/>
  <c r="AD267" i="230"/>
  <c r="AD265" i="230"/>
  <c r="AD263" i="230"/>
  <c r="AD261" i="230"/>
  <c r="AD259" i="230"/>
  <c r="AD257" i="230"/>
  <c r="AD255" i="230"/>
  <c r="AD253" i="230"/>
  <c r="AD251" i="230"/>
  <c r="AD249" i="230"/>
  <c r="C271" i="230"/>
  <c r="C269" i="230"/>
  <c r="C267" i="230"/>
  <c r="C265" i="230"/>
  <c r="C263" i="230"/>
  <c r="C261" i="230"/>
  <c r="C259" i="230"/>
  <c r="C257" i="230"/>
  <c r="C255" i="230"/>
  <c r="C253" i="230"/>
  <c r="C251" i="230"/>
  <c r="C249" i="230"/>
  <c r="AD211" i="230"/>
  <c r="AD209" i="230"/>
  <c r="AD207" i="230"/>
  <c r="AD205" i="230"/>
  <c r="AD203" i="230"/>
  <c r="AD201" i="230"/>
  <c r="AD199" i="230"/>
  <c r="AD197" i="230"/>
  <c r="AD195" i="230"/>
  <c r="AD193" i="230"/>
  <c r="AD191" i="230"/>
  <c r="AD189" i="230"/>
  <c r="C211" i="230"/>
  <c r="C209" i="230"/>
  <c r="C207" i="230"/>
  <c r="C205" i="230"/>
  <c r="C203" i="230"/>
  <c r="C201" i="230"/>
  <c r="C199" i="230"/>
  <c r="C197" i="230"/>
  <c r="C195" i="230"/>
  <c r="C193" i="230"/>
  <c r="C191" i="230"/>
  <c r="C189" i="230"/>
  <c r="AD151" i="230"/>
  <c r="AD149" i="230"/>
  <c r="AD147" i="230"/>
  <c r="AD145" i="230"/>
  <c r="AD143" i="230"/>
  <c r="AD141" i="230"/>
  <c r="AD139" i="230"/>
  <c r="AD137" i="230"/>
  <c r="AD135" i="230"/>
  <c r="AD133" i="230"/>
  <c r="AD131" i="230"/>
  <c r="AD129" i="230"/>
  <c r="C151" i="230"/>
  <c r="C149" i="230"/>
  <c r="C147" i="230"/>
  <c r="C145" i="230"/>
  <c r="C143" i="230"/>
  <c r="C141" i="230"/>
  <c r="C139" i="230"/>
  <c r="C137" i="230"/>
  <c r="C135" i="230"/>
  <c r="C133" i="230"/>
  <c r="C131" i="230"/>
  <c r="C129" i="230"/>
  <c r="AD91" i="230"/>
  <c r="AD89" i="230"/>
  <c r="AD87" i="230"/>
  <c r="AD85" i="230"/>
  <c r="AD83" i="230"/>
  <c r="AD81" i="230"/>
  <c r="AD79" i="230"/>
  <c r="AD77" i="230"/>
  <c r="AD75" i="230"/>
  <c r="AD73" i="230"/>
  <c r="AD71" i="230"/>
  <c r="AD69" i="230"/>
  <c r="C91" i="230"/>
  <c r="C89" i="230"/>
  <c r="C87" i="230"/>
  <c r="C85" i="230"/>
  <c r="C83" i="230"/>
  <c r="C81" i="230"/>
  <c r="C79" i="230"/>
  <c r="C77" i="230"/>
  <c r="C75" i="230"/>
  <c r="C73" i="230"/>
  <c r="C71" i="230"/>
  <c r="C69" i="230"/>
  <c r="AD631" i="226"/>
  <c r="AD629" i="226"/>
  <c r="AD627" i="226"/>
  <c r="AD625" i="226"/>
  <c r="AD623" i="226"/>
  <c r="AD621" i="226"/>
  <c r="AD619" i="226"/>
  <c r="AD617" i="226"/>
  <c r="AD615" i="226"/>
  <c r="AD613" i="226"/>
  <c r="AD611" i="226"/>
  <c r="AD609" i="226"/>
  <c r="C631" i="226"/>
  <c r="C629" i="226"/>
  <c r="C627" i="226"/>
  <c r="C625" i="226"/>
  <c r="C623" i="226"/>
  <c r="C621" i="226"/>
  <c r="C619" i="226"/>
  <c r="C617" i="226"/>
  <c r="C615" i="226"/>
  <c r="C613" i="226"/>
  <c r="C611" i="226"/>
  <c r="C609" i="226"/>
  <c r="AD571" i="226"/>
  <c r="AD569" i="226"/>
  <c r="AD567" i="226"/>
  <c r="AD565" i="226"/>
  <c r="AD563" i="226"/>
  <c r="AD561" i="226"/>
  <c r="AD559" i="226"/>
  <c r="AD557" i="226"/>
  <c r="AD555" i="226"/>
  <c r="AD553" i="226"/>
  <c r="AD551" i="226"/>
  <c r="AD549" i="226"/>
  <c r="C571" i="226"/>
  <c r="C569" i="226"/>
  <c r="C567" i="226"/>
  <c r="C565" i="226"/>
  <c r="C563" i="226"/>
  <c r="C561" i="226"/>
  <c r="C559" i="226"/>
  <c r="C557" i="226"/>
  <c r="C555" i="226"/>
  <c r="C553" i="226"/>
  <c r="C551" i="226"/>
  <c r="C549" i="226"/>
  <c r="AD511" i="226"/>
  <c r="AD509" i="226"/>
  <c r="AD507" i="226"/>
  <c r="AD505" i="226"/>
  <c r="AD503" i="226"/>
  <c r="AD501" i="226"/>
  <c r="AD499" i="226"/>
  <c r="AD497" i="226"/>
  <c r="AD495" i="226"/>
  <c r="AD493" i="226"/>
  <c r="AD491" i="226"/>
  <c r="AD489" i="226"/>
  <c r="C511" i="226"/>
  <c r="C509" i="226"/>
  <c r="C507" i="226"/>
  <c r="C505" i="226"/>
  <c r="C503" i="226"/>
  <c r="C501" i="226"/>
  <c r="C499" i="226"/>
  <c r="C497" i="226"/>
  <c r="C495" i="226"/>
  <c r="C493" i="226"/>
  <c r="C491" i="226"/>
  <c r="C489" i="226"/>
  <c r="AD451" i="226"/>
  <c r="AD449" i="226"/>
  <c r="AD447" i="226"/>
  <c r="AD445" i="226"/>
  <c r="AD443" i="226"/>
  <c r="AD441" i="226"/>
  <c r="AD439" i="226"/>
  <c r="AD437" i="226"/>
  <c r="AD435" i="226"/>
  <c r="AD433" i="226"/>
  <c r="AD431" i="226"/>
  <c r="AD429" i="226"/>
  <c r="C451" i="226"/>
  <c r="C449" i="226"/>
  <c r="C447" i="226"/>
  <c r="C445" i="226"/>
  <c r="C443" i="226"/>
  <c r="C441" i="226"/>
  <c r="C439" i="226"/>
  <c r="C437" i="226"/>
  <c r="C435" i="226"/>
  <c r="C433" i="226"/>
  <c r="C431" i="226"/>
  <c r="C429" i="226"/>
  <c r="C391" i="226"/>
  <c r="C389" i="226"/>
  <c r="C387" i="226"/>
  <c r="C385" i="226"/>
  <c r="C383" i="226"/>
  <c r="C381" i="226"/>
  <c r="C379" i="226"/>
  <c r="C377" i="226"/>
  <c r="C375" i="226"/>
  <c r="C373" i="226"/>
  <c r="C371" i="226"/>
  <c r="C369" i="226"/>
  <c r="AD391" i="226"/>
  <c r="AD389" i="226"/>
  <c r="AD387" i="226"/>
  <c r="AD385" i="226"/>
  <c r="AD383" i="226"/>
  <c r="AD381" i="226"/>
  <c r="AD379" i="226"/>
  <c r="AD377" i="226"/>
  <c r="AD375" i="226"/>
  <c r="AD373" i="226"/>
  <c r="AD371" i="226"/>
  <c r="AD369" i="226"/>
  <c r="AD331" i="226"/>
  <c r="AD329" i="226"/>
  <c r="AD327" i="226"/>
  <c r="AD325" i="226"/>
  <c r="AD323" i="226"/>
  <c r="AD321" i="226"/>
  <c r="AD319" i="226"/>
  <c r="AD317" i="226"/>
  <c r="AD315" i="226"/>
  <c r="AD313" i="226"/>
  <c r="AD311" i="226"/>
  <c r="AD309" i="226"/>
  <c r="C331" i="226"/>
  <c r="C329" i="226"/>
  <c r="C327" i="226"/>
  <c r="C325" i="226"/>
  <c r="C323" i="226"/>
  <c r="C321" i="226"/>
  <c r="C319" i="226"/>
  <c r="C317" i="226"/>
  <c r="C315" i="226"/>
  <c r="C313" i="226"/>
  <c r="C311" i="226"/>
  <c r="C309" i="226"/>
  <c r="AD271" i="226"/>
  <c r="AD269" i="226"/>
  <c r="AD267" i="226"/>
  <c r="AD265" i="226"/>
  <c r="AD263" i="226"/>
  <c r="AD261" i="226"/>
  <c r="AD259" i="226"/>
  <c r="AD257" i="226"/>
  <c r="AD255" i="226"/>
  <c r="AD253" i="226"/>
  <c r="AD251" i="226"/>
  <c r="AD249" i="226"/>
  <c r="C271" i="226"/>
  <c r="C269" i="226"/>
  <c r="C267" i="226"/>
  <c r="C265" i="226"/>
  <c r="C263" i="226"/>
  <c r="C261" i="226"/>
  <c r="C259" i="226"/>
  <c r="C257" i="226"/>
  <c r="C255" i="226"/>
  <c r="C253" i="226"/>
  <c r="C251" i="226"/>
  <c r="C249" i="226"/>
  <c r="AD211" i="226"/>
  <c r="AD209" i="226"/>
  <c r="AD207" i="226"/>
  <c r="AD205" i="226"/>
  <c r="AD203" i="226"/>
  <c r="AD201" i="226"/>
  <c r="AD199" i="226"/>
  <c r="AD197" i="226"/>
  <c r="AD195" i="226"/>
  <c r="AD193" i="226"/>
  <c r="AD191" i="226"/>
  <c r="AD189" i="226"/>
  <c r="C211" i="226"/>
  <c r="C209" i="226"/>
  <c r="C207" i="226"/>
  <c r="C205" i="226"/>
  <c r="C203" i="226"/>
  <c r="C201" i="226"/>
  <c r="C199" i="226"/>
  <c r="C197" i="226"/>
  <c r="C195" i="226"/>
  <c r="C193" i="226"/>
  <c r="C191" i="226"/>
  <c r="C189" i="226"/>
  <c r="AD151" i="226"/>
  <c r="AD149" i="226"/>
  <c r="AD147" i="226"/>
  <c r="AD145" i="226"/>
  <c r="AD143" i="226"/>
  <c r="AD141" i="226"/>
  <c r="AD139" i="226"/>
  <c r="AD137" i="226"/>
  <c r="AD135" i="226"/>
  <c r="AD133" i="226"/>
  <c r="AD131" i="226"/>
  <c r="AD129" i="226"/>
  <c r="C151" i="226"/>
  <c r="C149" i="226"/>
  <c r="C147" i="226"/>
  <c r="C145" i="226"/>
  <c r="C143" i="226"/>
  <c r="C141" i="226"/>
  <c r="C139" i="226"/>
  <c r="C137" i="226"/>
  <c r="C135" i="226"/>
  <c r="C133" i="226"/>
  <c r="C131" i="226"/>
  <c r="C129" i="226"/>
  <c r="AD91" i="226"/>
  <c r="AD89" i="226"/>
  <c r="AD87" i="226"/>
  <c r="AD85" i="226"/>
  <c r="AD83" i="226"/>
  <c r="AD81" i="226"/>
  <c r="AD79" i="226"/>
  <c r="AD77" i="226"/>
  <c r="AD75" i="226"/>
  <c r="AD73" i="226"/>
  <c r="AD71" i="226"/>
  <c r="AD69" i="226"/>
  <c r="C91" i="226"/>
  <c r="C89" i="226"/>
  <c r="C87" i="226"/>
  <c r="C85" i="226"/>
  <c r="C83" i="226"/>
  <c r="C81" i="226"/>
  <c r="C79" i="226"/>
  <c r="C77" i="226"/>
  <c r="C75" i="226"/>
  <c r="C73" i="226"/>
  <c r="C71" i="226"/>
  <c r="C69" i="226"/>
  <c r="AO572" i="249"/>
  <c r="AN572" i="249"/>
  <c r="AM572" i="249"/>
  <c r="AL572" i="249"/>
  <c r="AK572" i="249"/>
  <c r="AJ572" i="249"/>
  <c r="AI572" i="249"/>
  <c r="AH572" i="249"/>
  <c r="AG572" i="249"/>
  <c r="AF572" i="249"/>
  <c r="R572" i="249"/>
  <c r="F572" i="249"/>
  <c r="AO541" i="249"/>
  <c r="AN541" i="249"/>
  <c r="AM541" i="249"/>
  <c r="AL541" i="249"/>
  <c r="AK541" i="249"/>
  <c r="AJ541" i="249"/>
  <c r="AI541" i="249"/>
  <c r="AH541" i="249"/>
  <c r="AG541" i="249"/>
  <c r="AF541" i="249"/>
  <c r="R541" i="249"/>
  <c r="F541" i="249"/>
  <c r="AO510" i="249"/>
  <c r="AN510" i="249"/>
  <c r="AM510" i="249"/>
  <c r="AL510" i="249"/>
  <c r="AK510" i="249"/>
  <c r="AJ510" i="249"/>
  <c r="AI510" i="249"/>
  <c r="AH510" i="249"/>
  <c r="AG510" i="249"/>
  <c r="AF510" i="249"/>
  <c r="R510" i="249"/>
  <c r="F510" i="249"/>
  <c r="AO479" i="249"/>
  <c r="AN479" i="249"/>
  <c r="AM479" i="249"/>
  <c r="AL479" i="249"/>
  <c r="AK479" i="249"/>
  <c r="AJ479" i="249"/>
  <c r="AI479" i="249"/>
  <c r="AH479" i="249"/>
  <c r="AG479" i="249"/>
  <c r="AF479" i="249"/>
  <c r="R479" i="249"/>
  <c r="F479" i="249"/>
  <c r="AO427" i="249"/>
  <c r="AN427" i="249"/>
  <c r="AM427" i="249"/>
  <c r="AL427" i="249"/>
  <c r="AK427" i="249"/>
  <c r="AJ427" i="249"/>
  <c r="AI427" i="249"/>
  <c r="AH427" i="249"/>
  <c r="AG427" i="249"/>
  <c r="AF427" i="249"/>
  <c r="R427" i="249"/>
  <c r="F427" i="249"/>
  <c r="AO375" i="249"/>
  <c r="AN375" i="249"/>
  <c r="AM375" i="249"/>
  <c r="AL375" i="249"/>
  <c r="AK375" i="249"/>
  <c r="AJ375" i="249"/>
  <c r="AI375" i="249"/>
  <c r="AH375" i="249"/>
  <c r="AG375" i="249"/>
  <c r="AF375" i="249"/>
  <c r="R375" i="249"/>
  <c r="F375" i="249"/>
  <c r="AO323" i="249"/>
  <c r="AN323" i="249"/>
  <c r="AM323" i="249"/>
  <c r="AL323" i="249"/>
  <c r="AK323" i="249"/>
  <c r="AJ323" i="249"/>
  <c r="AI323" i="249"/>
  <c r="AH323" i="249"/>
  <c r="AG323" i="249"/>
  <c r="AF323" i="249"/>
  <c r="R323" i="249"/>
  <c r="F323" i="249"/>
  <c r="AO271" i="249"/>
  <c r="AN271" i="249"/>
  <c r="AM271" i="249"/>
  <c r="AL271" i="249"/>
  <c r="AK271" i="249"/>
  <c r="AJ271" i="249"/>
  <c r="AI271" i="249"/>
  <c r="AH271" i="249"/>
  <c r="AG271" i="249"/>
  <c r="AF271" i="249"/>
  <c r="R271" i="249"/>
  <c r="F271" i="249"/>
  <c r="AO219" i="249"/>
  <c r="AN219" i="249"/>
  <c r="AM219" i="249"/>
  <c r="AL219" i="249"/>
  <c r="AK219" i="249"/>
  <c r="AJ219" i="249"/>
  <c r="AI219" i="249"/>
  <c r="AH219" i="249"/>
  <c r="AG219" i="249"/>
  <c r="AF219" i="249"/>
  <c r="R219" i="249"/>
  <c r="F219" i="249"/>
  <c r="AO167" i="249"/>
  <c r="AN167" i="249"/>
  <c r="AM167" i="249"/>
  <c r="AL167" i="249"/>
  <c r="AK167" i="249"/>
  <c r="AJ167" i="249"/>
  <c r="AI167" i="249"/>
  <c r="AH167" i="249"/>
  <c r="AG167" i="249"/>
  <c r="AF167" i="249"/>
  <c r="R167" i="249"/>
  <c r="F167" i="249"/>
  <c r="AO115" i="249"/>
  <c r="AN115" i="249"/>
  <c r="AM115" i="249"/>
  <c r="AL115" i="249"/>
  <c r="AK115" i="249"/>
  <c r="AJ115" i="249"/>
  <c r="AI115" i="249"/>
  <c r="AH115" i="249"/>
  <c r="AG115" i="249"/>
  <c r="AF115" i="249"/>
  <c r="R115" i="249"/>
  <c r="F115" i="249"/>
  <c r="AO63" i="249"/>
  <c r="AN63" i="249"/>
  <c r="AM63" i="249"/>
  <c r="AL63" i="249"/>
  <c r="AK63" i="249"/>
  <c r="AJ63" i="249"/>
  <c r="AI63" i="249"/>
  <c r="AH63" i="249"/>
  <c r="AG63" i="249"/>
  <c r="AF63" i="249"/>
  <c r="R63" i="249"/>
  <c r="F63" i="249"/>
  <c r="AO11" i="249"/>
  <c r="AN11" i="249"/>
  <c r="AM11" i="249"/>
  <c r="AL11" i="249"/>
  <c r="AK11" i="249"/>
  <c r="AJ11" i="249"/>
  <c r="AI11" i="249"/>
  <c r="AH11" i="249"/>
  <c r="AG11" i="249"/>
  <c r="AF11" i="249"/>
  <c r="R11" i="249"/>
  <c r="F11" i="249"/>
  <c r="A7" i="267"/>
  <c r="AT576" i="249"/>
  <c r="AS576" i="249"/>
  <c r="AF576" i="249"/>
  <c r="AT575" i="249"/>
  <c r="AS575" i="249"/>
  <c r="AP575" i="249"/>
  <c r="AG575" i="249"/>
  <c r="AF575" i="249"/>
  <c r="AT574" i="249"/>
  <c r="AS574" i="249"/>
  <c r="AG574" i="249"/>
  <c r="AF574" i="249"/>
  <c r="AG7" i="249"/>
  <c r="AG6" i="249"/>
  <c r="W52" i="270"/>
  <c r="X52" i="270"/>
  <c r="Y52" i="270"/>
  <c r="Z52" i="270"/>
  <c r="AA52" i="270"/>
  <c r="AB52" i="270"/>
  <c r="AC52" i="270"/>
  <c r="AD52" i="270"/>
  <c r="AE52" i="270"/>
  <c r="AF52" i="270"/>
  <c r="AG52" i="270"/>
  <c r="W53" i="270"/>
  <c r="X53" i="270"/>
  <c r="Y53" i="270"/>
  <c r="Z53" i="270"/>
  <c r="AA53" i="270"/>
  <c r="AB53" i="270"/>
  <c r="AC53" i="270"/>
  <c r="AD53" i="270"/>
  <c r="AE53" i="270"/>
  <c r="AF53" i="270"/>
  <c r="AG53" i="270"/>
  <c r="W54" i="270"/>
  <c r="X54" i="270"/>
  <c r="Y54" i="270"/>
  <c r="Z54" i="270"/>
  <c r="AA54" i="270"/>
  <c r="AB54" i="270"/>
  <c r="AC54" i="270"/>
  <c r="AD54" i="270"/>
  <c r="AE54" i="270"/>
  <c r="AF54" i="270"/>
  <c r="AG54" i="270"/>
  <c r="W55" i="270"/>
  <c r="X55" i="270"/>
  <c r="Y55" i="270"/>
  <c r="Z55" i="270"/>
  <c r="AA55" i="270"/>
  <c r="AB55" i="270"/>
  <c r="AC55" i="270"/>
  <c r="AD55" i="270"/>
  <c r="AE55" i="270"/>
  <c r="AF55" i="270"/>
  <c r="AG55" i="270"/>
  <c r="W56" i="270"/>
  <c r="X56" i="270"/>
  <c r="Y56" i="270"/>
  <c r="Z56" i="270"/>
  <c r="AA56" i="270"/>
  <c r="AB56" i="270"/>
  <c r="AC56" i="270"/>
  <c r="AD56" i="270"/>
  <c r="AE56" i="270"/>
  <c r="AF56" i="270"/>
  <c r="AG56" i="270"/>
  <c r="W57" i="270"/>
  <c r="X57" i="270"/>
  <c r="Y57" i="270"/>
  <c r="Z57" i="270"/>
  <c r="AA57" i="270"/>
  <c r="AB57" i="270"/>
  <c r="AC57" i="270"/>
  <c r="AD57" i="270"/>
  <c r="AE57" i="270"/>
  <c r="AF57" i="270"/>
  <c r="AG57" i="270"/>
  <c r="W58" i="270"/>
  <c r="X58" i="270"/>
  <c r="Y58" i="270"/>
  <c r="Z58" i="270"/>
  <c r="AA58" i="270"/>
  <c r="AB58" i="270"/>
  <c r="AC58" i="270"/>
  <c r="AD58" i="270"/>
  <c r="AE58" i="270"/>
  <c r="AF58" i="270"/>
  <c r="AG58" i="270"/>
  <c r="W59" i="270"/>
  <c r="X59" i="270"/>
  <c r="Y59" i="270"/>
  <c r="Z59" i="270"/>
  <c r="AA59" i="270"/>
  <c r="AB59" i="270"/>
  <c r="AC59" i="270"/>
  <c r="AD59" i="270"/>
  <c r="AE59" i="270"/>
  <c r="AF59" i="270"/>
  <c r="AG59" i="270"/>
  <c r="W60" i="270"/>
  <c r="X60" i="270"/>
  <c r="Y60" i="270"/>
  <c r="Z60" i="270"/>
  <c r="AA60" i="270"/>
  <c r="AB60" i="270"/>
  <c r="AC60" i="270"/>
  <c r="AD60" i="270"/>
  <c r="AE60" i="270"/>
  <c r="AF60" i="270"/>
  <c r="AG60" i="270"/>
  <c r="V53" i="270"/>
  <c r="V54" i="270"/>
  <c r="V55" i="270"/>
  <c r="V56" i="270"/>
  <c r="V57" i="270"/>
  <c r="V58" i="270"/>
  <c r="V59" i="270"/>
  <c r="V60" i="270"/>
  <c r="V52" i="270"/>
  <c r="T474" i="284"/>
  <c r="S473" i="284"/>
  <c r="R473" i="284"/>
  <c r="Q473" i="284"/>
  <c r="P473" i="284"/>
  <c r="O473" i="284"/>
  <c r="N473" i="284"/>
  <c r="M473" i="284"/>
  <c r="L473" i="284"/>
  <c r="K473" i="284"/>
  <c r="J473" i="284"/>
  <c r="I473" i="284"/>
  <c r="H473" i="284"/>
  <c r="T426" i="284"/>
  <c r="S425" i="284"/>
  <c r="R425" i="284"/>
  <c r="Q425" i="284"/>
  <c r="P425" i="284"/>
  <c r="O425" i="284"/>
  <c r="N425" i="284"/>
  <c r="M425" i="284"/>
  <c r="L425" i="284"/>
  <c r="K425" i="284"/>
  <c r="J425" i="284"/>
  <c r="I425" i="284"/>
  <c r="H425" i="284"/>
  <c r="T378" i="284"/>
  <c r="S377" i="284"/>
  <c r="R377" i="284"/>
  <c r="Q377" i="284"/>
  <c r="P377" i="284"/>
  <c r="O377" i="284"/>
  <c r="N377" i="284"/>
  <c r="M377" i="284"/>
  <c r="L377" i="284"/>
  <c r="K377" i="284"/>
  <c r="J377" i="284"/>
  <c r="I377" i="284"/>
  <c r="H377" i="284"/>
  <c r="T330" i="284"/>
  <c r="S329" i="284"/>
  <c r="R329" i="284"/>
  <c r="Q329" i="284"/>
  <c r="P329" i="284"/>
  <c r="O329" i="284"/>
  <c r="N329" i="284"/>
  <c r="M329" i="284"/>
  <c r="L329" i="284"/>
  <c r="K329" i="284"/>
  <c r="J329" i="284"/>
  <c r="I329" i="284"/>
  <c r="H329" i="284"/>
  <c r="T282" i="284"/>
  <c r="S281" i="284"/>
  <c r="R281" i="284"/>
  <c r="Q281" i="284"/>
  <c r="P281" i="284"/>
  <c r="O281" i="284"/>
  <c r="N281" i="284"/>
  <c r="M281" i="284"/>
  <c r="L281" i="284"/>
  <c r="K281" i="284"/>
  <c r="J281" i="284"/>
  <c r="I281" i="284"/>
  <c r="AA246" i="284" s="1"/>
  <c r="AB15" i="284" s="1"/>
  <c r="H281" i="284"/>
  <c r="T234" i="284"/>
  <c r="S233" i="284"/>
  <c r="R233" i="284"/>
  <c r="Q233" i="284"/>
  <c r="P233" i="284"/>
  <c r="O233" i="284"/>
  <c r="N233" i="284"/>
  <c r="M233" i="284"/>
  <c r="L233" i="284"/>
  <c r="K233" i="284"/>
  <c r="J233" i="284"/>
  <c r="I233" i="284"/>
  <c r="H233" i="284"/>
  <c r="T186" i="284"/>
  <c r="S185" i="284"/>
  <c r="R185" i="284"/>
  <c r="Q185" i="284"/>
  <c r="P185" i="284"/>
  <c r="O185" i="284"/>
  <c r="N185" i="284"/>
  <c r="M185" i="284"/>
  <c r="L185" i="284"/>
  <c r="K185" i="284"/>
  <c r="J185" i="284"/>
  <c r="I185" i="284"/>
  <c r="H185" i="284"/>
  <c r="T138" i="284"/>
  <c r="S137" i="284"/>
  <c r="R137" i="284"/>
  <c r="Q137" i="284"/>
  <c r="P137" i="284"/>
  <c r="O137" i="284"/>
  <c r="N137" i="284"/>
  <c r="M137" i="284"/>
  <c r="L137" i="284"/>
  <c r="K137" i="284"/>
  <c r="J137" i="284"/>
  <c r="I137" i="284"/>
  <c r="H137" i="284"/>
  <c r="T90" i="284"/>
  <c r="S89" i="284"/>
  <c r="R89" i="284"/>
  <c r="Q89" i="284"/>
  <c r="P89" i="284"/>
  <c r="O89" i="284"/>
  <c r="N89" i="284"/>
  <c r="M89" i="284"/>
  <c r="L89" i="284"/>
  <c r="K89" i="284"/>
  <c r="J89" i="284"/>
  <c r="I89" i="284"/>
  <c r="H89" i="284"/>
  <c r="T42" i="284"/>
  <c r="S41" i="284"/>
  <c r="R41" i="284"/>
  <c r="Q41" i="284"/>
  <c r="P41" i="284"/>
  <c r="O41" i="284"/>
  <c r="N41" i="284"/>
  <c r="M41" i="284"/>
  <c r="L41" i="284"/>
  <c r="K41" i="284"/>
  <c r="J41" i="284"/>
  <c r="I41" i="284"/>
  <c r="H41" i="284"/>
  <c r="T474" i="146"/>
  <c r="S473" i="146"/>
  <c r="R473" i="146"/>
  <c r="Q473" i="146"/>
  <c r="P473" i="146"/>
  <c r="O473" i="146"/>
  <c r="N473" i="146"/>
  <c r="M473" i="146"/>
  <c r="L473" i="146"/>
  <c r="K473" i="146"/>
  <c r="J473" i="146"/>
  <c r="I473" i="146"/>
  <c r="H473" i="146"/>
  <c r="T426" i="146"/>
  <c r="S425" i="146"/>
  <c r="R425" i="146"/>
  <c r="Q425" i="146"/>
  <c r="P425" i="146"/>
  <c r="O425" i="146"/>
  <c r="N425" i="146"/>
  <c r="M425" i="146"/>
  <c r="L425" i="146"/>
  <c r="K425" i="146"/>
  <c r="J425" i="146"/>
  <c r="I425" i="146"/>
  <c r="H425" i="146"/>
  <c r="T378" i="146"/>
  <c r="S377" i="146"/>
  <c r="R377" i="146"/>
  <c r="Q377" i="146"/>
  <c r="P377" i="146"/>
  <c r="O377" i="146"/>
  <c r="N377" i="146"/>
  <c r="M377" i="146"/>
  <c r="L377" i="146"/>
  <c r="K377" i="146"/>
  <c r="J377" i="146"/>
  <c r="I377" i="146"/>
  <c r="H377" i="146"/>
  <c r="T330" i="146"/>
  <c r="S329" i="146"/>
  <c r="R329" i="146"/>
  <c r="Q329" i="146"/>
  <c r="P329" i="146"/>
  <c r="O329" i="146"/>
  <c r="N329" i="146"/>
  <c r="M329" i="146"/>
  <c r="L329" i="146"/>
  <c r="K329" i="146"/>
  <c r="J329" i="146"/>
  <c r="I329" i="146"/>
  <c r="H329" i="146"/>
  <c r="T282" i="146"/>
  <c r="S281" i="146"/>
  <c r="R281" i="146"/>
  <c r="Q281" i="146"/>
  <c r="P281" i="146"/>
  <c r="O281" i="146"/>
  <c r="N281" i="146"/>
  <c r="M281" i="146"/>
  <c r="L281" i="146"/>
  <c r="K281" i="146"/>
  <c r="J281" i="146"/>
  <c r="I281" i="146"/>
  <c r="H281" i="146"/>
  <c r="T234" i="146"/>
  <c r="S233" i="146"/>
  <c r="R233" i="146"/>
  <c r="Q233" i="146"/>
  <c r="P233" i="146"/>
  <c r="O233" i="146"/>
  <c r="N233" i="146"/>
  <c r="M233" i="146"/>
  <c r="L233" i="146"/>
  <c r="K233" i="146"/>
  <c r="J233" i="146"/>
  <c r="I233" i="146"/>
  <c r="H233" i="146"/>
  <c r="T186" i="146"/>
  <c r="S185" i="146"/>
  <c r="R185" i="146"/>
  <c r="Q185" i="146"/>
  <c r="P185" i="146"/>
  <c r="O185" i="146"/>
  <c r="N185" i="146"/>
  <c r="M185" i="146"/>
  <c r="L185" i="146"/>
  <c r="K185" i="146"/>
  <c r="J185" i="146"/>
  <c r="I185" i="146"/>
  <c r="H185" i="146"/>
  <c r="T138" i="146"/>
  <c r="S137" i="146"/>
  <c r="R137" i="146"/>
  <c r="Q137" i="146"/>
  <c r="P137" i="146"/>
  <c r="O137" i="146"/>
  <c r="N137" i="146"/>
  <c r="M137" i="146"/>
  <c r="L137" i="146"/>
  <c r="K137" i="146"/>
  <c r="J137" i="146"/>
  <c r="I137" i="146"/>
  <c r="H137" i="146"/>
  <c r="T90" i="146"/>
  <c r="S89" i="146"/>
  <c r="R89" i="146"/>
  <c r="Q89" i="146"/>
  <c r="P89" i="146"/>
  <c r="O89" i="146"/>
  <c r="N89" i="146"/>
  <c r="M89" i="146"/>
  <c r="L89" i="146"/>
  <c r="K89" i="146"/>
  <c r="J89" i="146"/>
  <c r="I89" i="146"/>
  <c r="H89" i="146"/>
  <c r="T42" i="146"/>
  <c r="S41" i="146"/>
  <c r="R41" i="146"/>
  <c r="Q41" i="146"/>
  <c r="P41" i="146"/>
  <c r="O41" i="146"/>
  <c r="N41" i="146"/>
  <c r="M41" i="146"/>
  <c r="L41" i="146"/>
  <c r="K41" i="146"/>
  <c r="J41" i="146"/>
  <c r="I41" i="146"/>
  <c r="H41" i="146"/>
  <c r="T502" i="282"/>
  <c r="T501" i="282"/>
  <c r="S500" i="282"/>
  <c r="R500" i="282"/>
  <c r="Q500" i="282"/>
  <c r="P500" i="282"/>
  <c r="O500" i="282"/>
  <c r="N500" i="282"/>
  <c r="M500" i="282"/>
  <c r="L500" i="282"/>
  <c r="K500" i="282"/>
  <c r="J500" i="282"/>
  <c r="I500" i="282"/>
  <c r="H500" i="282"/>
  <c r="T451" i="282"/>
  <c r="T450" i="282"/>
  <c r="S449" i="282"/>
  <c r="R449" i="282"/>
  <c r="Q449" i="282"/>
  <c r="P449" i="282"/>
  <c r="O449" i="282"/>
  <c r="N449" i="282"/>
  <c r="M449" i="282"/>
  <c r="L449" i="282"/>
  <c r="K449" i="282"/>
  <c r="J449" i="282"/>
  <c r="I449" i="282"/>
  <c r="H449" i="282"/>
  <c r="T400" i="282"/>
  <c r="T399" i="282"/>
  <c r="S398" i="282"/>
  <c r="R398" i="282"/>
  <c r="Q398" i="282"/>
  <c r="P398" i="282"/>
  <c r="O398" i="282"/>
  <c r="N398" i="282"/>
  <c r="M398" i="282"/>
  <c r="L398" i="282"/>
  <c r="K398" i="282"/>
  <c r="J398" i="282"/>
  <c r="I398" i="282"/>
  <c r="H398" i="282"/>
  <c r="T349" i="282"/>
  <c r="T348" i="282"/>
  <c r="S347" i="282"/>
  <c r="R347" i="282"/>
  <c r="Q347" i="282"/>
  <c r="P347" i="282"/>
  <c r="O347" i="282"/>
  <c r="N347" i="282"/>
  <c r="M347" i="282"/>
  <c r="L347" i="282"/>
  <c r="K347" i="282"/>
  <c r="J347" i="282"/>
  <c r="I347" i="282"/>
  <c r="H347" i="282"/>
  <c r="T298" i="282"/>
  <c r="T297" i="282"/>
  <c r="S296" i="282"/>
  <c r="R296" i="282"/>
  <c r="Q296" i="282"/>
  <c r="P296" i="282"/>
  <c r="O296" i="282"/>
  <c r="N296" i="282"/>
  <c r="M296" i="282"/>
  <c r="L296" i="282"/>
  <c r="K296" i="282"/>
  <c r="J296" i="282"/>
  <c r="I296" i="282"/>
  <c r="H296" i="282"/>
  <c r="T247" i="282"/>
  <c r="T246" i="282"/>
  <c r="S245" i="282"/>
  <c r="R245" i="282"/>
  <c r="Q245" i="282"/>
  <c r="P245" i="282"/>
  <c r="O245" i="282"/>
  <c r="N245" i="282"/>
  <c r="M245" i="282"/>
  <c r="L245" i="282"/>
  <c r="K245" i="282"/>
  <c r="J245" i="282"/>
  <c r="I245" i="282"/>
  <c r="H245" i="282"/>
  <c r="T196" i="282"/>
  <c r="T195" i="282"/>
  <c r="S194" i="282"/>
  <c r="R194" i="282"/>
  <c r="Q194" i="282"/>
  <c r="P194" i="282"/>
  <c r="O194" i="282"/>
  <c r="N194" i="282"/>
  <c r="M194" i="282"/>
  <c r="L194" i="282"/>
  <c r="K194" i="282"/>
  <c r="J194" i="282"/>
  <c r="I194" i="282"/>
  <c r="H194" i="282"/>
  <c r="T145" i="282"/>
  <c r="T144" i="282"/>
  <c r="S143" i="282"/>
  <c r="R143" i="282"/>
  <c r="Q143" i="282"/>
  <c r="P143" i="282"/>
  <c r="O143" i="282"/>
  <c r="N143" i="282"/>
  <c r="M143" i="282"/>
  <c r="L143" i="282"/>
  <c r="K143" i="282"/>
  <c r="J143" i="282"/>
  <c r="I143" i="282"/>
  <c r="H143" i="282"/>
  <c r="T94" i="282"/>
  <c r="T93" i="282"/>
  <c r="S92" i="282"/>
  <c r="R92" i="282"/>
  <c r="Q92" i="282"/>
  <c r="P92" i="282"/>
  <c r="O92" i="282"/>
  <c r="N92" i="282"/>
  <c r="M92" i="282"/>
  <c r="L92" i="282"/>
  <c r="K92" i="282"/>
  <c r="J92" i="282"/>
  <c r="I92" i="282"/>
  <c r="H92" i="282"/>
  <c r="T43" i="282"/>
  <c r="T42" i="282"/>
  <c r="S41" i="282"/>
  <c r="R41" i="282"/>
  <c r="Q41" i="282"/>
  <c r="P41" i="282"/>
  <c r="O41" i="282"/>
  <c r="N41" i="282"/>
  <c r="M41" i="282"/>
  <c r="L41" i="282"/>
  <c r="K41" i="282"/>
  <c r="J41" i="282"/>
  <c r="I41" i="282"/>
  <c r="H41" i="282"/>
  <c r="T492" i="281"/>
  <c r="S491" i="281"/>
  <c r="R491" i="281"/>
  <c r="Q491" i="281"/>
  <c r="P491" i="281"/>
  <c r="O491" i="281"/>
  <c r="N491" i="281"/>
  <c r="M491" i="281"/>
  <c r="L491" i="281"/>
  <c r="K491" i="281"/>
  <c r="J491" i="281"/>
  <c r="I491" i="281"/>
  <c r="H491" i="281"/>
  <c r="T442" i="281"/>
  <c r="S441" i="281"/>
  <c r="R441" i="281"/>
  <c r="Q441" i="281"/>
  <c r="P441" i="281"/>
  <c r="O441" i="281"/>
  <c r="N441" i="281"/>
  <c r="M441" i="281"/>
  <c r="L441" i="281"/>
  <c r="K441" i="281"/>
  <c r="J441" i="281"/>
  <c r="I441" i="281"/>
  <c r="H441" i="281"/>
  <c r="T392" i="281"/>
  <c r="S391" i="281"/>
  <c r="R391" i="281"/>
  <c r="Q391" i="281"/>
  <c r="P391" i="281"/>
  <c r="O391" i="281"/>
  <c r="N391" i="281"/>
  <c r="M391" i="281"/>
  <c r="L391" i="281"/>
  <c r="K391" i="281"/>
  <c r="J391" i="281"/>
  <c r="I391" i="281"/>
  <c r="H391" i="281"/>
  <c r="T342" i="281"/>
  <c r="S341" i="281"/>
  <c r="R341" i="281"/>
  <c r="Q341" i="281"/>
  <c r="P341" i="281"/>
  <c r="O341" i="281"/>
  <c r="N341" i="281"/>
  <c r="M341" i="281"/>
  <c r="L341" i="281"/>
  <c r="K341" i="281"/>
  <c r="J341" i="281"/>
  <c r="I341" i="281"/>
  <c r="H341" i="281"/>
  <c r="T292" i="281"/>
  <c r="S291" i="281"/>
  <c r="R291" i="281"/>
  <c r="Q291" i="281"/>
  <c r="P291" i="281"/>
  <c r="O291" i="281"/>
  <c r="N291" i="281"/>
  <c r="M291" i="281"/>
  <c r="L291" i="281"/>
  <c r="K291" i="281"/>
  <c r="J291" i="281"/>
  <c r="I291" i="281"/>
  <c r="H291" i="281"/>
  <c r="T242" i="281"/>
  <c r="S241" i="281"/>
  <c r="R241" i="281"/>
  <c r="Q241" i="281"/>
  <c r="P241" i="281"/>
  <c r="O241" i="281"/>
  <c r="N241" i="281"/>
  <c r="M241" i="281"/>
  <c r="L241" i="281"/>
  <c r="K241" i="281"/>
  <c r="J241" i="281"/>
  <c r="I241" i="281"/>
  <c r="H241" i="281"/>
  <c r="T192" i="281"/>
  <c r="S191" i="281"/>
  <c r="R191" i="281"/>
  <c r="Q191" i="281"/>
  <c r="P191" i="281"/>
  <c r="O191" i="281"/>
  <c r="N191" i="281"/>
  <c r="M191" i="281"/>
  <c r="L191" i="281"/>
  <c r="K191" i="281"/>
  <c r="J191" i="281"/>
  <c r="I191" i="281"/>
  <c r="H191" i="281"/>
  <c r="T142" i="281"/>
  <c r="S141" i="281"/>
  <c r="R141" i="281"/>
  <c r="Q141" i="281"/>
  <c r="P141" i="281"/>
  <c r="O141" i="281"/>
  <c r="N141" i="281"/>
  <c r="M141" i="281"/>
  <c r="L141" i="281"/>
  <c r="K141" i="281"/>
  <c r="J141" i="281"/>
  <c r="I141" i="281"/>
  <c r="H141" i="281"/>
  <c r="T92" i="281"/>
  <c r="S91" i="281"/>
  <c r="R91" i="281"/>
  <c r="Q91" i="281"/>
  <c r="P91" i="281"/>
  <c r="O91" i="281"/>
  <c r="N91" i="281"/>
  <c r="M91" i="281"/>
  <c r="L91" i="281"/>
  <c r="K91" i="281"/>
  <c r="J91" i="281"/>
  <c r="I91" i="281"/>
  <c r="H91" i="281"/>
  <c r="T42" i="281"/>
  <c r="S41" i="281"/>
  <c r="R41" i="281"/>
  <c r="Q41" i="281"/>
  <c r="P41" i="281"/>
  <c r="O41" i="281"/>
  <c r="N41" i="281"/>
  <c r="M41" i="281"/>
  <c r="L41" i="281"/>
  <c r="K41" i="281"/>
  <c r="J41" i="281"/>
  <c r="I41" i="281"/>
  <c r="H41" i="281"/>
  <c r="S458" i="281"/>
  <c r="Q440" i="146"/>
  <c r="N467" i="282"/>
  <c r="M440" i="284"/>
  <c r="K467" i="282"/>
  <c r="I344" i="284"/>
  <c r="P296" i="284"/>
  <c r="I344" i="146"/>
  <c r="H296" i="146"/>
  <c r="P314" i="282"/>
  <c r="K248" i="284"/>
  <c r="J296" i="146"/>
  <c r="M258" i="281"/>
  <c r="K258" i="281"/>
  <c r="R152" i="284"/>
  <c r="Q152" i="284"/>
  <c r="P212" i="282"/>
  <c r="O208" i="281"/>
  <c r="K200" i="146"/>
  <c r="I212" i="282"/>
  <c r="M104" i="284"/>
  <c r="K152" i="146"/>
  <c r="S108" i="281"/>
  <c r="R104" i="146"/>
  <c r="J108" i="281"/>
  <c r="N58" i="281"/>
  <c r="K58" i="281"/>
  <c r="P8" i="282"/>
  <c r="J8" i="281"/>
  <c r="P104" i="146"/>
  <c r="L104" i="146"/>
  <c r="M200" i="146"/>
  <c r="N248" i="284"/>
  <c r="N152" i="146"/>
  <c r="O296" i="146"/>
  <c r="S392" i="146"/>
  <c r="H248" i="284"/>
  <c r="H296" i="284"/>
  <c r="J296" i="284"/>
  <c r="H56" i="146"/>
  <c r="L56" i="284"/>
  <c r="P56" i="284"/>
  <c r="P56" i="146"/>
  <c r="H104" i="284"/>
  <c r="L104" i="284"/>
  <c r="P152" i="146"/>
  <c r="P104" i="284"/>
  <c r="H152" i="284"/>
  <c r="L152" i="284"/>
  <c r="L200" i="146"/>
  <c r="P152" i="284"/>
  <c r="H248" i="146"/>
  <c r="P200" i="284"/>
  <c r="P248" i="146"/>
  <c r="M248" i="284"/>
  <c r="Q248" i="284"/>
  <c r="I296" i="284"/>
  <c r="Q296" i="284"/>
  <c r="Q344" i="146"/>
  <c r="M344" i="284"/>
  <c r="M392" i="146"/>
  <c r="Q392" i="146"/>
  <c r="H440" i="146"/>
  <c r="H392" i="284"/>
  <c r="P440" i="284"/>
  <c r="P392" i="284"/>
  <c r="P440" i="146"/>
  <c r="O161" i="282"/>
  <c r="S161" i="282"/>
  <c r="L408" i="281"/>
  <c r="H408" i="281"/>
  <c r="L8" i="146"/>
  <c r="L8" i="284"/>
  <c r="L8" i="281"/>
  <c r="L8" i="282"/>
  <c r="P8" i="281"/>
  <c r="H59" i="282"/>
  <c r="H58" i="281"/>
  <c r="L58" i="281"/>
  <c r="P59" i="282"/>
  <c r="P58" i="281"/>
  <c r="H110" i="282"/>
  <c r="L110" i="282"/>
  <c r="L108" i="281"/>
  <c r="P110" i="282"/>
  <c r="P108" i="281"/>
  <c r="H158" i="281"/>
  <c r="H161" i="282"/>
  <c r="L158" i="281"/>
  <c r="P158" i="281"/>
  <c r="P161" i="282"/>
  <c r="H212" i="282"/>
  <c r="H208" i="281"/>
  <c r="L212" i="282"/>
  <c r="L208" i="281"/>
  <c r="H258" i="281"/>
  <c r="H263" i="282"/>
  <c r="L263" i="282"/>
  <c r="P258" i="281"/>
  <c r="P263" i="282"/>
  <c r="I314" i="282"/>
  <c r="M314" i="282"/>
  <c r="M308" i="281"/>
  <c r="Q314" i="282"/>
  <c r="I365" i="282"/>
  <c r="I358" i="281"/>
  <c r="M365" i="282"/>
  <c r="Q365" i="282"/>
  <c r="Q358" i="281"/>
  <c r="I408" i="281"/>
  <c r="I416" i="282"/>
  <c r="M408" i="281"/>
  <c r="M416" i="282"/>
  <c r="Q408" i="281"/>
  <c r="H458" i="281"/>
  <c r="H467" i="282"/>
  <c r="L467" i="282"/>
  <c r="P458" i="281"/>
  <c r="P467" i="282"/>
  <c r="H8" i="146"/>
  <c r="I58" i="281"/>
  <c r="M212" i="282"/>
  <c r="J358" i="281"/>
  <c r="R365" i="282"/>
  <c r="R358" i="281"/>
  <c r="N8" i="282"/>
  <c r="R8" i="284"/>
  <c r="R108" i="281"/>
  <c r="R110" i="282"/>
  <c r="R212" i="282"/>
  <c r="K314" i="282"/>
  <c r="K308" i="281"/>
  <c r="S308" i="281"/>
  <c r="O365" i="282"/>
  <c r="N458" i="281"/>
  <c r="AR648" i="234"/>
  <c r="AR647" i="234"/>
  <c r="AR646" i="234"/>
  <c r="AR645" i="234"/>
  <c r="AR644" i="234"/>
  <c r="AR643" i="234"/>
  <c r="AR642" i="234"/>
  <c r="AR641" i="234"/>
  <c r="AR640" i="234"/>
  <c r="AR639" i="234"/>
  <c r="AR588" i="234"/>
  <c r="AR587" i="234"/>
  <c r="AR586" i="234"/>
  <c r="AR585" i="234"/>
  <c r="AR584" i="234"/>
  <c r="AR583" i="234"/>
  <c r="AR582" i="234"/>
  <c r="AR581" i="234"/>
  <c r="AR580" i="234"/>
  <c r="AR579" i="234"/>
  <c r="AR528" i="234"/>
  <c r="AR527" i="234"/>
  <c r="AR526" i="234"/>
  <c r="AR525" i="234"/>
  <c r="AR524" i="234"/>
  <c r="AR523" i="234"/>
  <c r="AR522" i="234"/>
  <c r="AR521" i="234"/>
  <c r="AR520" i="234"/>
  <c r="AR519" i="234"/>
  <c r="AR468" i="234"/>
  <c r="AR467" i="234"/>
  <c r="AR466" i="234"/>
  <c r="AR465" i="234"/>
  <c r="AR464" i="234"/>
  <c r="AR463" i="234"/>
  <c r="AR462" i="234"/>
  <c r="AR461" i="234"/>
  <c r="AR460" i="234"/>
  <c r="AR459" i="234"/>
  <c r="AR408" i="234"/>
  <c r="AR407" i="234"/>
  <c r="AR406" i="234"/>
  <c r="AR405" i="234"/>
  <c r="AR404" i="234"/>
  <c r="AR403" i="234"/>
  <c r="AR402" i="234"/>
  <c r="AR401" i="234"/>
  <c r="AR400" i="234"/>
  <c r="AR399" i="234"/>
  <c r="AR348" i="234"/>
  <c r="AR347" i="234"/>
  <c r="AR346" i="234"/>
  <c r="AR345" i="234"/>
  <c r="AR344" i="234"/>
  <c r="AR343" i="234"/>
  <c r="AR342" i="234"/>
  <c r="AR341" i="234"/>
  <c r="AR340" i="234"/>
  <c r="AR339" i="234"/>
  <c r="AR288" i="234"/>
  <c r="AR287" i="234"/>
  <c r="AR286" i="234"/>
  <c r="AR285" i="234"/>
  <c r="AR284" i="234"/>
  <c r="AR283" i="234"/>
  <c r="AR282" i="234"/>
  <c r="AR281" i="234"/>
  <c r="AR280" i="234"/>
  <c r="AR279" i="234"/>
  <c r="AR228" i="234"/>
  <c r="AR227" i="234"/>
  <c r="AR226" i="234"/>
  <c r="AR225" i="234"/>
  <c r="AR224" i="234"/>
  <c r="AR223" i="234"/>
  <c r="AR222" i="234"/>
  <c r="AR221" i="234"/>
  <c r="AR220" i="234"/>
  <c r="AR219" i="234"/>
  <c r="AR168" i="234"/>
  <c r="AR167" i="234"/>
  <c r="AR166" i="234"/>
  <c r="AR165" i="234"/>
  <c r="AR164" i="234"/>
  <c r="AR163" i="234"/>
  <c r="AR162" i="234"/>
  <c r="AR161" i="234"/>
  <c r="AR160" i="234"/>
  <c r="AR159" i="234"/>
  <c r="AR108" i="234"/>
  <c r="AR107" i="234"/>
  <c r="AR106" i="234"/>
  <c r="AR105" i="234"/>
  <c r="AR104" i="234"/>
  <c r="AR103" i="234"/>
  <c r="AR102" i="234"/>
  <c r="AR101" i="234"/>
  <c r="AR100" i="234"/>
  <c r="AR99" i="234"/>
  <c r="AR648" i="233"/>
  <c r="AR647" i="233"/>
  <c r="AR646" i="233"/>
  <c r="AR645" i="233"/>
  <c r="AR644" i="233"/>
  <c r="AR643" i="233"/>
  <c r="AR642" i="233"/>
  <c r="AR641" i="233"/>
  <c r="AR640" i="233"/>
  <c r="AR639" i="233"/>
  <c r="AR588" i="233"/>
  <c r="AR587" i="233"/>
  <c r="AR586" i="233"/>
  <c r="AR585" i="233"/>
  <c r="AR584" i="233"/>
  <c r="AR583" i="233"/>
  <c r="AR582" i="233"/>
  <c r="AR581" i="233"/>
  <c r="AR580" i="233"/>
  <c r="AR579" i="233"/>
  <c r="AR528" i="233"/>
  <c r="AR527" i="233"/>
  <c r="AR526" i="233"/>
  <c r="AR525" i="233"/>
  <c r="AR524" i="233"/>
  <c r="AR523" i="233"/>
  <c r="AR522" i="233"/>
  <c r="AR521" i="233"/>
  <c r="AR520" i="233"/>
  <c r="AR519" i="233"/>
  <c r="AR468" i="233"/>
  <c r="AR467" i="233"/>
  <c r="AR466" i="233"/>
  <c r="AR465" i="233"/>
  <c r="AR464" i="233"/>
  <c r="AR463" i="233"/>
  <c r="AR462" i="233"/>
  <c r="AR461" i="233"/>
  <c r="AR460" i="233"/>
  <c r="AR459" i="233"/>
  <c r="AR408" i="233"/>
  <c r="AR407" i="233"/>
  <c r="AR406" i="233"/>
  <c r="AR405" i="233"/>
  <c r="AR404" i="233"/>
  <c r="AR403" i="233"/>
  <c r="AR402" i="233"/>
  <c r="AR401" i="233"/>
  <c r="AR400" i="233"/>
  <c r="AR399" i="233"/>
  <c r="AR348" i="233"/>
  <c r="AR347" i="233"/>
  <c r="AR346" i="233"/>
  <c r="AR345" i="233"/>
  <c r="AR344" i="233"/>
  <c r="AR343" i="233"/>
  <c r="AR342" i="233"/>
  <c r="AR341" i="233"/>
  <c r="AR340" i="233"/>
  <c r="AR339" i="233"/>
  <c r="AR288" i="233"/>
  <c r="AR287" i="233"/>
  <c r="AR286" i="233"/>
  <c r="AR285" i="233"/>
  <c r="AR284" i="233"/>
  <c r="AR283" i="233"/>
  <c r="AR282" i="233"/>
  <c r="AR281" i="233"/>
  <c r="AR280" i="233"/>
  <c r="AR279" i="233"/>
  <c r="AR228" i="233"/>
  <c r="AR227" i="233"/>
  <c r="AR226" i="233"/>
  <c r="AR225" i="233"/>
  <c r="AR224" i="233"/>
  <c r="AR223" i="233"/>
  <c r="AR222" i="233"/>
  <c r="AR221" i="233"/>
  <c r="AR220" i="233"/>
  <c r="AR219" i="233"/>
  <c r="AR168" i="233"/>
  <c r="AR167" i="233"/>
  <c r="AR166" i="233"/>
  <c r="AR165" i="233"/>
  <c r="AR164" i="233"/>
  <c r="AR163" i="233"/>
  <c r="AR162" i="233"/>
  <c r="AR161" i="233"/>
  <c r="AR160" i="233"/>
  <c r="AR159" i="233"/>
  <c r="AR108" i="233"/>
  <c r="AR107" i="233"/>
  <c r="AR106" i="233"/>
  <c r="AR105" i="233"/>
  <c r="AR104" i="233"/>
  <c r="AR103" i="233"/>
  <c r="AR102" i="233"/>
  <c r="AR101" i="233"/>
  <c r="AR100" i="233"/>
  <c r="AR99" i="233"/>
  <c r="AR648" i="232"/>
  <c r="AR647" i="232"/>
  <c r="AR646" i="232"/>
  <c r="AR645" i="232"/>
  <c r="AR644" i="232"/>
  <c r="AR643" i="232"/>
  <c r="AR642" i="232"/>
  <c r="AR641" i="232"/>
  <c r="AR640" i="232"/>
  <c r="AR639" i="232"/>
  <c r="AR588" i="232"/>
  <c r="AR587" i="232"/>
  <c r="AR586" i="232"/>
  <c r="AR585" i="232"/>
  <c r="AR584" i="232"/>
  <c r="AR583" i="232"/>
  <c r="AR582" i="232"/>
  <c r="AR581" i="232"/>
  <c r="AR580" i="232"/>
  <c r="AR579" i="232"/>
  <c r="AR528" i="232"/>
  <c r="AR527" i="232"/>
  <c r="AR526" i="232"/>
  <c r="AR525" i="232"/>
  <c r="AR524" i="232"/>
  <c r="AR523" i="232"/>
  <c r="AR522" i="232"/>
  <c r="AR521" i="232"/>
  <c r="AR520" i="232"/>
  <c r="AR519" i="232"/>
  <c r="AR468" i="232"/>
  <c r="AR467" i="232"/>
  <c r="AR466" i="232"/>
  <c r="AR465" i="232"/>
  <c r="AR464" i="232"/>
  <c r="AR463" i="232"/>
  <c r="AR462" i="232"/>
  <c r="AR461" i="232"/>
  <c r="AR460" i="232"/>
  <c r="AR459" i="232"/>
  <c r="AR408" i="232"/>
  <c r="AR407" i="232"/>
  <c r="AR406" i="232"/>
  <c r="AR405" i="232"/>
  <c r="AR404" i="232"/>
  <c r="AR403" i="232"/>
  <c r="AR402" i="232"/>
  <c r="AR401" i="232"/>
  <c r="AR400" i="232"/>
  <c r="AR399" i="232"/>
  <c r="AR348" i="232"/>
  <c r="AR347" i="232"/>
  <c r="AR346" i="232"/>
  <c r="AR345" i="232"/>
  <c r="AR344" i="232"/>
  <c r="AR343" i="232"/>
  <c r="AR342" i="232"/>
  <c r="AR341" i="232"/>
  <c r="AR340" i="232"/>
  <c r="AR339" i="232"/>
  <c r="AR288" i="232"/>
  <c r="AR287" i="232"/>
  <c r="AR286" i="232"/>
  <c r="AR285" i="232"/>
  <c r="AR284" i="232"/>
  <c r="AR283" i="232"/>
  <c r="AR282" i="232"/>
  <c r="AR281" i="232"/>
  <c r="AR280" i="232"/>
  <c r="AR279" i="232"/>
  <c r="AR228" i="232"/>
  <c r="AR227" i="232"/>
  <c r="AR226" i="232"/>
  <c r="AR225" i="232"/>
  <c r="AR224" i="232"/>
  <c r="AR223" i="232"/>
  <c r="AR222" i="232"/>
  <c r="AR221" i="232"/>
  <c r="AR220" i="232"/>
  <c r="AR219" i="232"/>
  <c r="AR168" i="232"/>
  <c r="AR167" i="232"/>
  <c r="AR166" i="232"/>
  <c r="AR165" i="232"/>
  <c r="AR164" i="232"/>
  <c r="AR163" i="232"/>
  <c r="AR162" i="232"/>
  <c r="AR161" i="232"/>
  <c r="AR160" i="232"/>
  <c r="AR159" i="232"/>
  <c r="AR108" i="232"/>
  <c r="AR107" i="232"/>
  <c r="AR106" i="232"/>
  <c r="AR105" i="232"/>
  <c r="AR104" i="232"/>
  <c r="AR103" i="232"/>
  <c r="AR102" i="232"/>
  <c r="AR101" i="232"/>
  <c r="AR100" i="232"/>
  <c r="AR99" i="232"/>
  <c r="AR648" i="231"/>
  <c r="AR647" i="231"/>
  <c r="AR646" i="231"/>
  <c r="AR645" i="231"/>
  <c r="AR644" i="231"/>
  <c r="AR643" i="231"/>
  <c r="AR642" i="231"/>
  <c r="AR641" i="231"/>
  <c r="AR640" i="231"/>
  <c r="AR639" i="231"/>
  <c r="AR588" i="231"/>
  <c r="AR587" i="231"/>
  <c r="AR586" i="231"/>
  <c r="AR585" i="231"/>
  <c r="AR584" i="231"/>
  <c r="AR583" i="231"/>
  <c r="AR582" i="231"/>
  <c r="AR581" i="231"/>
  <c r="AR580" i="231"/>
  <c r="AR579" i="231"/>
  <c r="AR528" i="231"/>
  <c r="AR527" i="231"/>
  <c r="AR526" i="231"/>
  <c r="AR525" i="231"/>
  <c r="AR524" i="231"/>
  <c r="AR523" i="231"/>
  <c r="AR522" i="231"/>
  <c r="AR521" i="231"/>
  <c r="AR520" i="231"/>
  <c r="AR519" i="231"/>
  <c r="AR468" i="231"/>
  <c r="AR467" i="231"/>
  <c r="AR466" i="231"/>
  <c r="AR465" i="231"/>
  <c r="AR464" i="231"/>
  <c r="AR463" i="231"/>
  <c r="AR462" i="231"/>
  <c r="AR461" i="231"/>
  <c r="AR460" i="231"/>
  <c r="AR459" i="231"/>
  <c r="AR408" i="231"/>
  <c r="AR407" i="231"/>
  <c r="AR406" i="231"/>
  <c r="AR405" i="231"/>
  <c r="AR404" i="231"/>
  <c r="AR403" i="231"/>
  <c r="AR402" i="231"/>
  <c r="AR401" i="231"/>
  <c r="AR400" i="231"/>
  <c r="AR399" i="231"/>
  <c r="AR348" i="231"/>
  <c r="AR347" i="231"/>
  <c r="AR346" i="231"/>
  <c r="AR345" i="231"/>
  <c r="AR344" i="231"/>
  <c r="AR343" i="231"/>
  <c r="AR342" i="231"/>
  <c r="AR341" i="231"/>
  <c r="AR340" i="231"/>
  <c r="AR339" i="231"/>
  <c r="AR288" i="231"/>
  <c r="AR287" i="231"/>
  <c r="AR286" i="231"/>
  <c r="AR285" i="231"/>
  <c r="AR284" i="231"/>
  <c r="AR283" i="231"/>
  <c r="AR282" i="231"/>
  <c r="AR281" i="231"/>
  <c r="AR280" i="231"/>
  <c r="AR279" i="231"/>
  <c r="AR228" i="231"/>
  <c r="AR227" i="231"/>
  <c r="AR226" i="231"/>
  <c r="AR225" i="231"/>
  <c r="AR224" i="231"/>
  <c r="AR223" i="231"/>
  <c r="AR222" i="231"/>
  <c r="AR221" i="231"/>
  <c r="AR220" i="231"/>
  <c r="AR219" i="231"/>
  <c r="AR168" i="231"/>
  <c r="AR167" i="231"/>
  <c r="AR166" i="231"/>
  <c r="AR165" i="231"/>
  <c r="AR164" i="231"/>
  <c r="AR163" i="231"/>
  <c r="AR162" i="231"/>
  <c r="AR161" i="231"/>
  <c r="AR160" i="231"/>
  <c r="AR159" i="231"/>
  <c r="AR108" i="231"/>
  <c r="AR107" i="231"/>
  <c r="AR106" i="231"/>
  <c r="AR105" i="231"/>
  <c r="AR104" i="231"/>
  <c r="AR103" i="231"/>
  <c r="AR102" i="231"/>
  <c r="AR101" i="231"/>
  <c r="AR100" i="231"/>
  <c r="AR99" i="231"/>
  <c r="AR648" i="230"/>
  <c r="AR647" i="230"/>
  <c r="AR646" i="230"/>
  <c r="AR645" i="230"/>
  <c r="AR644" i="230"/>
  <c r="AR643" i="230"/>
  <c r="AR642" i="230"/>
  <c r="AR641" i="230"/>
  <c r="AR640" i="230"/>
  <c r="AR639" i="230"/>
  <c r="AR588" i="230"/>
  <c r="AR587" i="230"/>
  <c r="AR586" i="230"/>
  <c r="AR585" i="230"/>
  <c r="AR584" i="230"/>
  <c r="AR583" i="230"/>
  <c r="AR582" i="230"/>
  <c r="AR581" i="230"/>
  <c r="AR580" i="230"/>
  <c r="AR579" i="230"/>
  <c r="AR528" i="230"/>
  <c r="AR527" i="230"/>
  <c r="AR526" i="230"/>
  <c r="AR525" i="230"/>
  <c r="AR524" i="230"/>
  <c r="AR523" i="230"/>
  <c r="AR522" i="230"/>
  <c r="AR521" i="230"/>
  <c r="AR520" i="230"/>
  <c r="AR519" i="230"/>
  <c r="AR468" i="230"/>
  <c r="AR467" i="230"/>
  <c r="AR466" i="230"/>
  <c r="AR465" i="230"/>
  <c r="AR464" i="230"/>
  <c r="AR463" i="230"/>
  <c r="AR462" i="230"/>
  <c r="AR461" i="230"/>
  <c r="AR460" i="230"/>
  <c r="AR459" i="230"/>
  <c r="AR408" i="230"/>
  <c r="AR407" i="230"/>
  <c r="AR406" i="230"/>
  <c r="AR405" i="230"/>
  <c r="AR404" i="230"/>
  <c r="AR403" i="230"/>
  <c r="AR402" i="230"/>
  <c r="AR401" i="230"/>
  <c r="AR400" i="230"/>
  <c r="AR399" i="230"/>
  <c r="AR348" i="230"/>
  <c r="AR347" i="230"/>
  <c r="AR346" i="230"/>
  <c r="AR345" i="230"/>
  <c r="AR344" i="230"/>
  <c r="AR343" i="230"/>
  <c r="AR342" i="230"/>
  <c r="AR341" i="230"/>
  <c r="AR340" i="230"/>
  <c r="AR339" i="230"/>
  <c r="AR288" i="230"/>
  <c r="AR287" i="230"/>
  <c r="AR286" i="230"/>
  <c r="AR285" i="230"/>
  <c r="AR284" i="230"/>
  <c r="AR283" i="230"/>
  <c r="AR282" i="230"/>
  <c r="AR281" i="230"/>
  <c r="AR280" i="230"/>
  <c r="AR279" i="230"/>
  <c r="AR228" i="230"/>
  <c r="AR227" i="230"/>
  <c r="AR226" i="230"/>
  <c r="AR225" i="230"/>
  <c r="AR224" i="230"/>
  <c r="AR223" i="230"/>
  <c r="AR222" i="230"/>
  <c r="AR221" i="230"/>
  <c r="AR220" i="230"/>
  <c r="AR219" i="230"/>
  <c r="AR168" i="230"/>
  <c r="AR167" i="230"/>
  <c r="AR166" i="230"/>
  <c r="AR165" i="230"/>
  <c r="AR164" i="230"/>
  <c r="AR163" i="230"/>
  <c r="AR162" i="230"/>
  <c r="AR161" i="230"/>
  <c r="AR160" i="230"/>
  <c r="AR159" i="230"/>
  <c r="AR108" i="230"/>
  <c r="AR107" i="230"/>
  <c r="AR106" i="230"/>
  <c r="AR105" i="230"/>
  <c r="AR104" i="230"/>
  <c r="AR103" i="230"/>
  <c r="AR102" i="230"/>
  <c r="AR101" i="230"/>
  <c r="AR100" i="230"/>
  <c r="AR99" i="230"/>
  <c r="AR648" i="226"/>
  <c r="AR647" i="226"/>
  <c r="AR646" i="226"/>
  <c r="AR645" i="226"/>
  <c r="AR644" i="226"/>
  <c r="AR643" i="226"/>
  <c r="AR642" i="226"/>
  <c r="AR641" i="226"/>
  <c r="AR640" i="226"/>
  <c r="AR639" i="226"/>
  <c r="AR588" i="226"/>
  <c r="AR587" i="226"/>
  <c r="AR586" i="226"/>
  <c r="AR585" i="226"/>
  <c r="AR584" i="226"/>
  <c r="AR583" i="226"/>
  <c r="AR582" i="226"/>
  <c r="AR581" i="226"/>
  <c r="AR580" i="226"/>
  <c r="AR579" i="226"/>
  <c r="AR528" i="226"/>
  <c r="AR527" i="226"/>
  <c r="AR526" i="226"/>
  <c r="AR525" i="226"/>
  <c r="AR524" i="226"/>
  <c r="AR523" i="226"/>
  <c r="AR522" i="226"/>
  <c r="AR521" i="226"/>
  <c r="AR520" i="226"/>
  <c r="AR519" i="226"/>
  <c r="AR468" i="226"/>
  <c r="AR467" i="226"/>
  <c r="AR466" i="226"/>
  <c r="AR465" i="226"/>
  <c r="AR464" i="226"/>
  <c r="AR463" i="226"/>
  <c r="AR462" i="226"/>
  <c r="AR461" i="226"/>
  <c r="AR460" i="226"/>
  <c r="AR459" i="226"/>
  <c r="AR408" i="226"/>
  <c r="AR407" i="226"/>
  <c r="AR406" i="226"/>
  <c r="AR405" i="226"/>
  <c r="AR404" i="226"/>
  <c r="AR403" i="226"/>
  <c r="AR402" i="226"/>
  <c r="AR401" i="226"/>
  <c r="AR400" i="226"/>
  <c r="AR399" i="226"/>
  <c r="AR348" i="226"/>
  <c r="AR347" i="226"/>
  <c r="AR346" i="226"/>
  <c r="AR345" i="226"/>
  <c r="AR344" i="226"/>
  <c r="AR343" i="226"/>
  <c r="AR342" i="226"/>
  <c r="AR341" i="226"/>
  <c r="AR340" i="226"/>
  <c r="AR339" i="226"/>
  <c r="AR288" i="226"/>
  <c r="AR287" i="226"/>
  <c r="AR286" i="226"/>
  <c r="AR285" i="226"/>
  <c r="AR284" i="226"/>
  <c r="AR283" i="226"/>
  <c r="AR282" i="226"/>
  <c r="AR281" i="226"/>
  <c r="AR280" i="226"/>
  <c r="AR279" i="226"/>
  <c r="AR228" i="226"/>
  <c r="AR227" i="226"/>
  <c r="AR226" i="226"/>
  <c r="AR225" i="226"/>
  <c r="AR224" i="226"/>
  <c r="AR223" i="226"/>
  <c r="AR222" i="226"/>
  <c r="AR221" i="226"/>
  <c r="AR220" i="226"/>
  <c r="AR219" i="226"/>
  <c r="AR168" i="226"/>
  <c r="AR167" i="226"/>
  <c r="AR166" i="226"/>
  <c r="AR165" i="226"/>
  <c r="AR164" i="226"/>
  <c r="AR163" i="226"/>
  <c r="AR162" i="226"/>
  <c r="AR161" i="226"/>
  <c r="AR160" i="226"/>
  <c r="AR159" i="226"/>
  <c r="AR108" i="226"/>
  <c r="AR107" i="226"/>
  <c r="AR106" i="226"/>
  <c r="AR105" i="226"/>
  <c r="AR104" i="226"/>
  <c r="AR103" i="226"/>
  <c r="AR102" i="226"/>
  <c r="AR101" i="226"/>
  <c r="AR100" i="226"/>
  <c r="AR99" i="226"/>
  <c r="Y15" i="277"/>
  <c r="Y14" i="277"/>
  <c r="Y13" i="277"/>
  <c r="Y12" i="277"/>
  <c r="Y11" i="277"/>
  <c r="Y10" i="277"/>
  <c r="Y9" i="277"/>
  <c r="Y8" i="277"/>
  <c r="P28" i="277"/>
  <c r="P37" i="277"/>
  <c r="P14" i="277"/>
  <c r="P32" i="277"/>
  <c r="P29" i="277"/>
  <c r="P33" i="277"/>
  <c r="P40" i="277"/>
  <c r="P61" i="277"/>
  <c r="AI32" i="267"/>
  <c r="AJ32" i="267"/>
  <c r="AK32" i="267"/>
  <c r="AL32" i="267"/>
  <c r="AM32" i="267"/>
  <c r="AN32" i="267"/>
  <c r="AO32" i="267"/>
  <c r="AP32" i="267"/>
  <c r="AQ32" i="267"/>
  <c r="AR32" i="267"/>
  <c r="AS32" i="267"/>
  <c r="AT32" i="267"/>
  <c r="AU32" i="267"/>
  <c r="AV32" i="267"/>
  <c r="AH32" i="267"/>
  <c r="AI18" i="267"/>
  <c r="AJ18" i="267"/>
  <c r="AK18" i="267"/>
  <c r="AL18" i="267"/>
  <c r="AM18" i="267"/>
  <c r="AN18" i="267"/>
  <c r="AO18" i="267"/>
  <c r="AP18" i="267"/>
  <c r="AQ18" i="267"/>
  <c r="AR18" i="267"/>
  <c r="AS18" i="267"/>
  <c r="AT18" i="267"/>
  <c r="AU18" i="267"/>
  <c r="AV18" i="267"/>
  <c r="AH18" i="267"/>
  <c r="B3" i="267"/>
  <c r="D3" i="267" s="1"/>
  <c r="IJ188" i="270"/>
  <c r="IJ187" i="270"/>
  <c r="IJ186" i="270"/>
  <c r="IJ185" i="270"/>
  <c r="IJ184" i="270"/>
  <c r="IJ183" i="270"/>
  <c r="IJ182" i="270"/>
  <c r="IJ181" i="270"/>
  <c r="IJ180" i="270"/>
  <c r="IJ179" i="270"/>
  <c r="IH179" i="270"/>
  <c r="IJ178" i="270"/>
  <c r="IJ177" i="270"/>
  <c r="IJ176" i="270"/>
  <c r="IJ175" i="270"/>
  <c r="IJ174" i="270"/>
  <c r="IJ173" i="270"/>
  <c r="IJ172" i="270"/>
  <c r="IJ171" i="270"/>
  <c r="IJ170" i="270"/>
  <c r="IJ169" i="270"/>
  <c r="IH169" i="270"/>
  <c r="IJ168" i="270"/>
  <c r="IJ167" i="270"/>
  <c r="IJ166" i="270"/>
  <c r="IJ165" i="270"/>
  <c r="IJ164" i="270"/>
  <c r="IJ163" i="270"/>
  <c r="IJ162" i="270"/>
  <c r="IJ161" i="270"/>
  <c r="IJ160" i="270"/>
  <c r="IJ159" i="270"/>
  <c r="IH159" i="270"/>
  <c r="IJ158" i="270"/>
  <c r="IJ157" i="270"/>
  <c r="IJ156" i="270"/>
  <c r="IJ155" i="270"/>
  <c r="IJ154" i="270"/>
  <c r="IJ153" i="270"/>
  <c r="IJ152" i="270"/>
  <c r="IJ151" i="270"/>
  <c r="IJ150" i="270"/>
  <c r="IJ149" i="270"/>
  <c r="IH149" i="270"/>
  <c r="IJ148" i="270"/>
  <c r="IJ147" i="270"/>
  <c r="IJ146" i="270"/>
  <c r="IJ145" i="270"/>
  <c r="IJ144" i="270"/>
  <c r="IJ143" i="270"/>
  <c r="IJ142" i="270"/>
  <c r="IJ141" i="270"/>
  <c r="IJ140" i="270"/>
  <c r="IJ139" i="270"/>
  <c r="IH139" i="270"/>
  <c r="IJ138" i="270"/>
  <c r="IJ137" i="270"/>
  <c r="IJ136" i="270"/>
  <c r="IJ135" i="270"/>
  <c r="IJ134" i="270"/>
  <c r="IJ133" i="270"/>
  <c r="IJ132" i="270"/>
  <c r="IJ131" i="270"/>
  <c r="IJ130" i="270"/>
  <c r="IJ129" i="270"/>
  <c r="IH129" i="270"/>
  <c r="IJ128" i="270"/>
  <c r="IJ127" i="270"/>
  <c r="IJ126" i="270"/>
  <c r="IJ125" i="270"/>
  <c r="IJ124" i="270"/>
  <c r="IJ123" i="270"/>
  <c r="IJ122" i="270"/>
  <c r="IJ121" i="270"/>
  <c r="IJ120" i="270"/>
  <c r="IJ119" i="270"/>
  <c r="IH119" i="270"/>
  <c r="IJ118" i="270"/>
  <c r="IJ117" i="270"/>
  <c r="IJ116" i="270"/>
  <c r="IJ115" i="270"/>
  <c r="IJ114" i="270"/>
  <c r="IJ113" i="270"/>
  <c r="IJ112" i="270"/>
  <c r="IJ111" i="270"/>
  <c r="IJ110" i="270"/>
  <c r="IJ109" i="270"/>
  <c r="IH109" i="270"/>
  <c r="IJ108" i="270"/>
  <c r="IJ107" i="270"/>
  <c r="IJ106" i="270"/>
  <c r="IJ105" i="270"/>
  <c r="IJ104" i="270"/>
  <c r="IJ103" i="270"/>
  <c r="IJ102" i="270"/>
  <c r="IJ101" i="270"/>
  <c r="IJ100" i="270"/>
  <c r="IJ99" i="270"/>
  <c r="IH99" i="270"/>
  <c r="IJ98" i="270"/>
  <c r="IJ97" i="270"/>
  <c r="IJ96" i="270"/>
  <c r="IJ95" i="270"/>
  <c r="IJ94" i="270"/>
  <c r="IJ93" i="270"/>
  <c r="IJ92" i="270"/>
  <c r="IJ91" i="270"/>
  <c r="IJ90" i="270"/>
  <c r="IH91" i="270"/>
  <c r="IJ89" i="270"/>
  <c r="IH89" i="270"/>
  <c r="IJ88" i="270"/>
  <c r="IJ87" i="270"/>
  <c r="IJ86" i="270"/>
  <c r="IJ85" i="270"/>
  <c r="IJ84" i="270"/>
  <c r="IJ83" i="270"/>
  <c r="IJ82" i="270"/>
  <c r="IJ81" i="270"/>
  <c r="IJ80" i="270"/>
  <c r="IJ79" i="270"/>
  <c r="IH79" i="270"/>
  <c r="IJ78" i="270"/>
  <c r="IJ77" i="270"/>
  <c r="IJ76" i="270"/>
  <c r="IJ75" i="270"/>
  <c r="IJ74" i="270"/>
  <c r="IJ73" i="270"/>
  <c r="IJ72" i="270"/>
  <c r="IJ71" i="270"/>
  <c r="IJ70" i="270"/>
  <c r="IJ69" i="270"/>
  <c r="IH69" i="270"/>
  <c r="IJ68" i="270"/>
  <c r="IJ67" i="270"/>
  <c r="IJ66" i="270"/>
  <c r="IJ65" i="270"/>
  <c r="IJ64" i="270"/>
  <c r="IJ63" i="270"/>
  <c r="IJ62" i="270"/>
  <c r="IJ61" i="270"/>
  <c r="IJ60" i="270"/>
  <c r="IJ59" i="270"/>
  <c r="IH59" i="270"/>
  <c r="IJ58" i="270"/>
  <c r="IJ57" i="270"/>
  <c r="IG57" i="270"/>
  <c r="IJ56" i="270"/>
  <c r="IG56" i="270"/>
  <c r="IJ55" i="270"/>
  <c r="IJ54" i="270"/>
  <c r="IJ53" i="270"/>
  <c r="IJ52" i="270"/>
  <c r="IJ51" i="270"/>
  <c r="IJ50" i="270"/>
  <c r="IJ49" i="270"/>
  <c r="IH49" i="270"/>
  <c r="IJ48" i="270"/>
  <c r="IG48" i="270"/>
  <c r="IJ47" i="270"/>
  <c r="IG47" i="270"/>
  <c r="IJ46" i="270"/>
  <c r="IG46" i="270"/>
  <c r="IJ45" i="270"/>
  <c r="IG45" i="270"/>
  <c r="IJ44" i="270"/>
  <c r="IG44" i="270"/>
  <c r="IJ43" i="270"/>
  <c r="IG43" i="270"/>
  <c r="IJ42" i="270"/>
  <c r="IG42" i="270"/>
  <c r="IJ41" i="270"/>
  <c r="IG41" i="270"/>
  <c r="IJ40" i="270"/>
  <c r="IG40" i="270"/>
  <c r="IJ39" i="270"/>
  <c r="IH39" i="270"/>
  <c r="IG39" i="270"/>
  <c r="HR188" i="270"/>
  <c r="GZ188" i="270"/>
  <c r="GH188" i="270"/>
  <c r="HR187" i="270"/>
  <c r="GZ187" i="270"/>
  <c r="GH187" i="270"/>
  <c r="HR186" i="270"/>
  <c r="GZ186" i="270"/>
  <c r="GH186" i="270"/>
  <c r="HR185" i="270"/>
  <c r="GZ185" i="270"/>
  <c r="GH185" i="270"/>
  <c r="HR184" i="270"/>
  <c r="GZ184" i="270"/>
  <c r="GH184" i="270"/>
  <c r="HR183" i="270"/>
  <c r="GZ183" i="270"/>
  <c r="GH183" i="270"/>
  <c r="HR182" i="270"/>
  <c r="GZ182" i="270"/>
  <c r="GH182" i="270"/>
  <c r="HR181" i="270"/>
  <c r="GZ181" i="270"/>
  <c r="GH181" i="270"/>
  <c r="HR180" i="270"/>
  <c r="HP181" i="270"/>
  <c r="GZ180" i="270"/>
  <c r="GH180" i="270"/>
  <c r="HR179" i="270"/>
  <c r="HP179" i="270"/>
  <c r="GZ179" i="270"/>
  <c r="GX179" i="270"/>
  <c r="GH179" i="270"/>
  <c r="GF179" i="270"/>
  <c r="HR178" i="270"/>
  <c r="GZ178" i="270"/>
  <c r="GH178" i="270"/>
  <c r="HR177" i="270"/>
  <c r="GZ177" i="270"/>
  <c r="GH177" i="270"/>
  <c r="HR176" i="270"/>
  <c r="GZ176" i="270"/>
  <c r="GH176" i="270"/>
  <c r="HR175" i="270"/>
  <c r="GZ175" i="270"/>
  <c r="GH175" i="270"/>
  <c r="HR174" i="270"/>
  <c r="GZ174" i="270"/>
  <c r="GH174" i="270"/>
  <c r="HR173" i="270"/>
  <c r="GZ173" i="270"/>
  <c r="GH173" i="270"/>
  <c r="HR172" i="270"/>
  <c r="GZ172" i="270"/>
  <c r="GH172" i="270"/>
  <c r="HR171" i="270"/>
  <c r="GZ171" i="270"/>
  <c r="GH171" i="270"/>
  <c r="HR170" i="270"/>
  <c r="GZ170" i="270"/>
  <c r="GH170" i="270"/>
  <c r="HR169" i="270"/>
  <c r="HP169" i="270"/>
  <c r="GZ169" i="270"/>
  <c r="GX169" i="270"/>
  <c r="GH169" i="270"/>
  <c r="GF169" i="270"/>
  <c r="HR168" i="270"/>
  <c r="GZ168" i="270"/>
  <c r="GH168" i="270"/>
  <c r="HR167" i="270"/>
  <c r="GZ167" i="270"/>
  <c r="GH167" i="270"/>
  <c r="HR166" i="270"/>
  <c r="GZ166" i="270"/>
  <c r="GH166" i="270"/>
  <c r="HR165" i="270"/>
  <c r="GZ165" i="270"/>
  <c r="GH165" i="270"/>
  <c r="HR164" i="270"/>
  <c r="GZ164" i="270"/>
  <c r="GH164" i="270"/>
  <c r="HR163" i="270"/>
  <c r="GZ163" i="270"/>
  <c r="GH163" i="270"/>
  <c r="HR162" i="270"/>
  <c r="GZ162" i="270"/>
  <c r="GH162" i="270"/>
  <c r="HR161" i="270"/>
  <c r="GZ161" i="270"/>
  <c r="GH161" i="270"/>
  <c r="HR160" i="270"/>
  <c r="GZ160" i="270"/>
  <c r="GH160" i="270"/>
  <c r="HR159" i="270"/>
  <c r="HP159" i="270"/>
  <c r="GZ159" i="270"/>
  <c r="GX159" i="270"/>
  <c r="GH159" i="270"/>
  <c r="GF159" i="270"/>
  <c r="HR158" i="270"/>
  <c r="GZ158" i="270"/>
  <c r="GH158" i="270"/>
  <c r="HR157" i="270"/>
  <c r="GZ157" i="270"/>
  <c r="GH157" i="270"/>
  <c r="HR156" i="270"/>
  <c r="GZ156" i="270"/>
  <c r="GH156" i="270"/>
  <c r="HR155" i="270"/>
  <c r="GZ155" i="270"/>
  <c r="GH155" i="270"/>
  <c r="HR154" i="270"/>
  <c r="GZ154" i="270"/>
  <c r="GH154" i="270"/>
  <c r="HR153" i="270"/>
  <c r="GZ153" i="270"/>
  <c r="GH153" i="270"/>
  <c r="HR152" i="270"/>
  <c r="GZ152" i="270"/>
  <c r="GH152" i="270"/>
  <c r="HR151" i="270"/>
  <c r="GZ151" i="270"/>
  <c r="GH151" i="270"/>
  <c r="HR150" i="270"/>
  <c r="GZ150" i="270"/>
  <c r="GX151" i="270"/>
  <c r="GH150" i="270"/>
  <c r="HR149" i="270"/>
  <c r="HP149" i="270"/>
  <c r="GZ149" i="270"/>
  <c r="GX149" i="270"/>
  <c r="GH149" i="270"/>
  <c r="GF149" i="270"/>
  <c r="HR148" i="270"/>
  <c r="GZ148" i="270"/>
  <c r="GH148" i="270"/>
  <c r="HR147" i="270"/>
  <c r="GZ147" i="270"/>
  <c r="GH147" i="270"/>
  <c r="HR146" i="270"/>
  <c r="GZ146" i="270"/>
  <c r="GH146" i="270"/>
  <c r="HR145" i="270"/>
  <c r="GZ145" i="270"/>
  <c r="GH145" i="270"/>
  <c r="HR144" i="270"/>
  <c r="GZ144" i="270"/>
  <c r="GH144" i="270"/>
  <c r="HR143" i="270"/>
  <c r="GZ143" i="270"/>
  <c r="GH143" i="270"/>
  <c r="HR142" i="270"/>
  <c r="GZ142" i="270"/>
  <c r="GH142" i="270"/>
  <c r="HR141" i="270"/>
  <c r="GZ141" i="270"/>
  <c r="GH141" i="270"/>
  <c r="HR140" i="270"/>
  <c r="GZ140" i="270"/>
  <c r="GH140" i="270"/>
  <c r="GF140" i="270"/>
  <c r="HR139" i="270"/>
  <c r="HP139" i="270"/>
  <c r="GZ139" i="270"/>
  <c r="GX139" i="270"/>
  <c r="GH139" i="270"/>
  <c r="GF139" i="270"/>
  <c r="HR138" i="270"/>
  <c r="GZ138" i="270"/>
  <c r="GH138" i="270"/>
  <c r="HR137" i="270"/>
  <c r="GZ137" i="270"/>
  <c r="GH137" i="270"/>
  <c r="HR136" i="270"/>
  <c r="GZ136" i="270"/>
  <c r="GH136" i="270"/>
  <c r="HR135" i="270"/>
  <c r="GZ135" i="270"/>
  <c r="GH135" i="270"/>
  <c r="HR134" i="270"/>
  <c r="GZ134" i="270"/>
  <c r="GH134" i="270"/>
  <c r="HR133" i="270"/>
  <c r="GZ133" i="270"/>
  <c r="GH133" i="270"/>
  <c r="HR132" i="270"/>
  <c r="GZ132" i="270"/>
  <c r="GH132" i="270"/>
  <c r="HR131" i="270"/>
  <c r="GZ131" i="270"/>
  <c r="GH131" i="270"/>
  <c r="HR130" i="270"/>
  <c r="GZ130" i="270"/>
  <c r="GH130" i="270"/>
  <c r="HR129" i="270"/>
  <c r="HP129" i="270"/>
  <c r="GZ129" i="270"/>
  <c r="GX129" i="270"/>
  <c r="GH129" i="270"/>
  <c r="GF129" i="270"/>
  <c r="HR128" i="270"/>
  <c r="GZ128" i="270"/>
  <c r="GH128" i="270"/>
  <c r="HR127" i="270"/>
  <c r="GZ127" i="270"/>
  <c r="GH127" i="270"/>
  <c r="HR126" i="270"/>
  <c r="GZ126" i="270"/>
  <c r="GH126" i="270"/>
  <c r="HR125" i="270"/>
  <c r="GZ125" i="270"/>
  <c r="GH125" i="270"/>
  <c r="HR124" i="270"/>
  <c r="GZ124" i="270"/>
  <c r="GH124" i="270"/>
  <c r="HR123" i="270"/>
  <c r="GZ123" i="270"/>
  <c r="GH123" i="270"/>
  <c r="HR122" i="270"/>
  <c r="GZ122" i="270"/>
  <c r="GH122" i="270"/>
  <c r="HR121" i="270"/>
  <c r="GZ121" i="270"/>
  <c r="GH121" i="270"/>
  <c r="HR120" i="270"/>
  <c r="GZ120" i="270"/>
  <c r="GH120" i="270"/>
  <c r="GF121" i="270"/>
  <c r="HR119" i="270"/>
  <c r="HP119" i="270"/>
  <c r="GZ119" i="270"/>
  <c r="GX119" i="270"/>
  <c r="GH119" i="270"/>
  <c r="GF119" i="270"/>
  <c r="HR118" i="270"/>
  <c r="GZ118" i="270"/>
  <c r="GH118" i="270"/>
  <c r="HR117" i="270"/>
  <c r="GZ117" i="270"/>
  <c r="GH117" i="270"/>
  <c r="HR116" i="270"/>
  <c r="GZ116" i="270"/>
  <c r="GH116" i="270"/>
  <c r="HR115" i="270"/>
  <c r="GZ115" i="270"/>
  <c r="GH115" i="270"/>
  <c r="HR114" i="270"/>
  <c r="GZ114" i="270"/>
  <c r="GH114" i="270"/>
  <c r="HR113" i="270"/>
  <c r="GZ113" i="270"/>
  <c r="GH113" i="270"/>
  <c r="HR112" i="270"/>
  <c r="GZ112" i="270"/>
  <c r="GH112" i="270"/>
  <c r="HR111" i="270"/>
  <c r="GZ111" i="270"/>
  <c r="GH111" i="270"/>
  <c r="HR110" i="270"/>
  <c r="GZ110" i="270"/>
  <c r="GH110" i="270"/>
  <c r="HR109" i="270"/>
  <c r="HP109" i="270"/>
  <c r="GZ109" i="270"/>
  <c r="GX109" i="270"/>
  <c r="GH109" i="270"/>
  <c r="GF109" i="270"/>
  <c r="HR108" i="270"/>
  <c r="GZ108" i="270"/>
  <c r="GH108" i="270"/>
  <c r="HR107" i="270"/>
  <c r="GZ107" i="270"/>
  <c r="GH107" i="270"/>
  <c r="HR106" i="270"/>
  <c r="GZ106" i="270"/>
  <c r="GH106" i="270"/>
  <c r="HR105" i="270"/>
  <c r="GZ105" i="270"/>
  <c r="GH105" i="270"/>
  <c r="HR104" i="270"/>
  <c r="GZ104" i="270"/>
  <c r="GH104" i="270"/>
  <c r="HR103" i="270"/>
  <c r="GZ103" i="270"/>
  <c r="GH103" i="270"/>
  <c r="HR102" i="270"/>
  <c r="GZ102" i="270"/>
  <c r="GH102" i="270"/>
  <c r="HR101" i="270"/>
  <c r="GZ101" i="270"/>
  <c r="GH101" i="270"/>
  <c r="HR100" i="270"/>
  <c r="HP101" i="270"/>
  <c r="GZ100" i="270"/>
  <c r="GH100" i="270"/>
  <c r="GF101" i="270"/>
  <c r="HR99" i="270"/>
  <c r="HP99" i="270"/>
  <c r="GZ99" i="270"/>
  <c r="GX99" i="270"/>
  <c r="GH99" i="270"/>
  <c r="GF99" i="270"/>
  <c r="HR98" i="270"/>
  <c r="GZ98" i="270"/>
  <c r="GH98" i="270"/>
  <c r="HR97" i="270"/>
  <c r="GZ97" i="270"/>
  <c r="GH97" i="270"/>
  <c r="HR96" i="270"/>
  <c r="GZ96" i="270"/>
  <c r="GH96" i="270"/>
  <c r="HR95" i="270"/>
  <c r="GZ95" i="270"/>
  <c r="GH95" i="270"/>
  <c r="HR94" i="270"/>
  <c r="GZ94" i="270"/>
  <c r="GH94" i="270"/>
  <c r="HR93" i="270"/>
  <c r="GZ93" i="270"/>
  <c r="GH93" i="270"/>
  <c r="HR92" i="270"/>
  <c r="GZ92" i="270"/>
  <c r="GH92" i="270"/>
  <c r="HR91" i="270"/>
  <c r="GZ91" i="270"/>
  <c r="GH91" i="270"/>
  <c r="HR90" i="270"/>
  <c r="HP90" i="270"/>
  <c r="GZ90" i="270"/>
  <c r="GH90" i="270"/>
  <c r="HR89" i="270"/>
  <c r="HP89" i="270"/>
  <c r="GZ89" i="270"/>
  <c r="GX89" i="270"/>
  <c r="GH89" i="270"/>
  <c r="GF89" i="270"/>
  <c r="HR88" i="270"/>
  <c r="GZ88" i="270"/>
  <c r="GH88" i="270"/>
  <c r="HR87" i="270"/>
  <c r="GZ87" i="270"/>
  <c r="GH87" i="270"/>
  <c r="HR86" i="270"/>
  <c r="GZ86" i="270"/>
  <c r="GH86" i="270"/>
  <c r="HR85" i="270"/>
  <c r="GZ85" i="270"/>
  <c r="GH85" i="270"/>
  <c r="HR84" i="270"/>
  <c r="GZ84" i="270"/>
  <c r="GH84" i="270"/>
  <c r="HR83" i="270"/>
  <c r="GZ83" i="270"/>
  <c r="GH83" i="270"/>
  <c r="HR82" i="270"/>
  <c r="GZ82" i="270"/>
  <c r="GH82" i="270"/>
  <c r="HR81" i="270"/>
  <c r="GZ81" i="270"/>
  <c r="GH81" i="270"/>
  <c r="HR80" i="270"/>
  <c r="GZ80" i="270"/>
  <c r="GH80" i="270"/>
  <c r="GF81" i="270"/>
  <c r="HR79" i="270"/>
  <c r="HP79" i="270"/>
  <c r="GZ79" i="270"/>
  <c r="GX79" i="270"/>
  <c r="GH79" i="270"/>
  <c r="GF79" i="270"/>
  <c r="HR78" i="270"/>
  <c r="GZ78" i="270"/>
  <c r="GH78" i="270"/>
  <c r="HR77" i="270"/>
  <c r="GZ77" i="270"/>
  <c r="GH77" i="270"/>
  <c r="HR76" i="270"/>
  <c r="GZ76" i="270"/>
  <c r="GH76" i="270"/>
  <c r="HR75" i="270"/>
  <c r="GZ75" i="270"/>
  <c r="GH75" i="270"/>
  <c r="HR74" i="270"/>
  <c r="GZ74" i="270"/>
  <c r="GH74" i="270"/>
  <c r="HR73" i="270"/>
  <c r="GZ73" i="270"/>
  <c r="GH73" i="270"/>
  <c r="HR72" i="270"/>
  <c r="GZ72" i="270"/>
  <c r="GH72" i="270"/>
  <c r="HR71" i="270"/>
  <c r="GZ71" i="270"/>
  <c r="GH71" i="270"/>
  <c r="HR70" i="270"/>
  <c r="GZ70" i="270"/>
  <c r="GH70" i="270"/>
  <c r="HR69" i="270"/>
  <c r="HP69" i="270"/>
  <c r="GZ69" i="270"/>
  <c r="GX69" i="270"/>
  <c r="GH69" i="270"/>
  <c r="GF69" i="270"/>
  <c r="HR68" i="270"/>
  <c r="GZ68" i="270"/>
  <c r="GH68" i="270"/>
  <c r="HR67" i="270"/>
  <c r="GZ67" i="270"/>
  <c r="GH67" i="270"/>
  <c r="HR66" i="270"/>
  <c r="GZ66" i="270"/>
  <c r="GH66" i="270"/>
  <c r="HR65" i="270"/>
  <c r="GZ65" i="270"/>
  <c r="GH65" i="270"/>
  <c r="HR64" i="270"/>
  <c r="GZ64" i="270"/>
  <c r="GH64" i="270"/>
  <c r="HR63" i="270"/>
  <c r="GZ63" i="270"/>
  <c r="GH63" i="270"/>
  <c r="HR62" i="270"/>
  <c r="GZ62" i="270"/>
  <c r="GH62" i="270"/>
  <c r="HR61" i="270"/>
  <c r="GZ61" i="270"/>
  <c r="GH61" i="270"/>
  <c r="HR60" i="270"/>
  <c r="HP60" i="270"/>
  <c r="GZ60" i="270"/>
  <c r="GH60" i="270"/>
  <c r="HR59" i="270"/>
  <c r="HP59" i="270"/>
  <c r="GZ59" i="270"/>
  <c r="GX59" i="270"/>
  <c r="GH59" i="270"/>
  <c r="GF59" i="270"/>
  <c r="HR58" i="270"/>
  <c r="GZ58" i="270"/>
  <c r="GH58" i="270"/>
  <c r="HR57" i="270"/>
  <c r="GZ57" i="270"/>
  <c r="GH57" i="270"/>
  <c r="HR56" i="270"/>
  <c r="GZ56" i="270"/>
  <c r="GH56" i="270"/>
  <c r="HR55" i="270"/>
  <c r="GZ55" i="270"/>
  <c r="GH55" i="270"/>
  <c r="HR54" i="270"/>
  <c r="GZ54" i="270"/>
  <c r="GH54" i="270"/>
  <c r="HR53" i="270"/>
  <c r="GZ53" i="270"/>
  <c r="GH53" i="270"/>
  <c r="HR52" i="270"/>
  <c r="GZ52" i="270"/>
  <c r="GH52" i="270"/>
  <c r="HR51" i="270"/>
  <c r="GZ51" i="270"/>
  <c r="GH51" i="270"/>
  <c r="HR50" i="270"/>
  <c r="HP50" i="270"/>
  <c r="GZ50" i="270"/>
  <c r="GW50" i="270"/>
  <c r="GH50" i="270"/>
  <c r="HR49" i="270"/>
  <c r="HP49" i="270"/>
  <c r="HO49" i="270"/>
  <c r="GZ49" i="270"/>
  <c r="GX49" i="270"/>
  <c r="GH49" i="270"/>
  <c r="GF49" i="270"/>
  <c r="HR48" i="270"/>
  <c r="HO48" i="270"/>
  <c r="GZ48" i="270"/>
  <c r="GW48" i="270"/>
  <c r="GH48" i="270"/>
  <c r="GE48" i="270"/>
  <c r="HR47" i="270"/>
  <c r="HO47" i="270"/>
  <c r="GZ47" i="270"/>
  <c r="GW47" i="270"/>
  <c r="GH47" i="270"/>
  <c r="GE47" i="270"/>
  <c r="HR46" i="270"/>
  <c r="HO46" i="270"/>
  <c r="GZ46" i="270"/>
  <c r="GW46" i="270"/>
  <c r="GH46" i="270"/>
  <c r="GE46" i="270"/>
  <c r="HR45" i="270"/>
  <c r="HO45" i="270"/>
  <c r="GZ45" i="270"/>
  <c r="GW45" i="270"/>
  <c r="GH45" i="270"/>
  <c r="GE45" i="270"/>
  <c r="HR44" i="270"/>
  <c r="HO44" i="270"/>
  <c r="GZ44" i="270"/>
  <c r="GW44" i="270"/>
  <c r="GH44" i="270"/>
  <c r="GE44" i="270"/>
  <c r="HR43" i="270"/>
  <c r="HO43" i="270"/>
  <c r="GZ43" i="270"/>
  <c r="GW43" i="270"/>
  <c r="GH43" i="270"/>
  <c r="GE43" i="270"/>
  <c r="HR42" i="270"/>
  <c r="HO42" i="270"/>
  <c r="GZ42" i="270"/>
  <c r="GW42" i="270"/>
  <c r="GH42" i="270"/>
  <c r="GE42" i="270"/>
  <c r="HR41" i="270"/>
  <c r="HO41" i="270"/>
  <c r="GZ41" i="270"/>
  <c r="GW41" i="270"/>
  <c r="GH41" i="270"/>
  <c r="GE41" i="270"/>
  <c r="HR40" i="270"/>
  <c r="HO40" i="270"/>
  <c r="GZ40" i="270"/>
  <c r="GW40" i="270"/>
  <c r="GH40" i="270"/>
  <c r="GE40" i="270"/>
  <c r="HR39" i="270"/>
  <c r="HP39" i="270"/>
  <c r="HO39" i="270"/>
  <c r="GZ39" i="270"/>
  <c r="GX39" i="270"/>
  <c r="GW39" i="270"/>
  <c r="GY39" i="270"/>
  <c r="GH39" i="270"/>
  <c r="GF39" i="270"/>
  <c r="GE39" i="270"/>
  <c r="FP188" i="270"/>
  <c r="EX188" i="270"/>
  <c r="EF188" i="270"/>
  <c r="FP187" i="270"/>
  <c r="EX187" i="270"/>
  <c r="EF187" i="270"/>
  <c r="FP186" i="270"/>
  <c r="EX186" i="270"/>
  <c r="EF186" i="270"/>
  <c r="FP185" i="270"/>
  <c r="EX185" i="270"/>
  <c r="EF185" i="270"/>
  <c r="FP184" i="270"/>
  <c r="EX184" i="270"/>
  <c r="EF184" i="270"/>
  <c r="FP183" i="270"/>
  <c r="EX183" i="270"/>
  <c r="EF183" i="270"/>
  <c r="FP182" i="270"/>
  <c r="EX182" i="270"/>
  <c r="EF182" i="270"/>
  <c r="FP181" i="270"/>
  <c r="EX181" i="270"/>
  <c r="EF181" i="270"/>
  <c r="FP180" i="270"/>
  <c r="EX180" i="270"/>
  <c r="EF180" i="270"/>
  <c r="FP179" i="270"/>
  <c r="FN179" i="270"/>
  <c r="EX179" i="270"/>
  <c r="EV179" i="270"/>
  <c r="EF179" i="270"/>
  <c r="ED179" i="270"/>
  <c r="FP178" i="270"/>
  <c r="EX178" i="270"/>
  <c r="EF178" i="270"/>
  <c r="FP177" i="270"/>
  <c r="EX177" i="270"/>
  <c r="EF177" i="270"/>
  <c r="FP176" i="270"/>
  <c r="EX176" i="270"/>
  <c r="EF176" i="270"/>
  <c r="FP175" i="270"/>
  <c r="EX175" i="270"/>
  <c r="EF175" i="270"/>
  <c r="FP174" i="270"/>
  <c r="EX174" i="270"/>
  <c r="EF174" i="270"/>
  <c r="FP173" i="270"/>
  <c r="EX173" i="270"/>
  <c r="EF173" i="270"/>
  <c r="FP172" i="270"/>
  <c r="EX172" i="270"/>
  <c r="EF172" i="270"/>
  <c r="FP171" i="270"/>
  <c r="EX171" i="270"/>
  <c r="EF171" i="270"/>
  <c r="FP170" i="270"/>
  <c r="EX170" i="270"/>
  <c r="EF170" i="270"/>
  <c r="FP169" i="270"/>
  <c r="FN169" i="270"/>
  <c r="EX169" i="270"/>
  <c r="EV169" i="270"/>
  <c r="EF169" i="270"/>
  <c r="ED169" i="270"/>
  <c r="FP168" i="270"/>
  <c r="EX168" i="270"/>
  <c r="EF168" i="270"/>
  <c r="FP167" i="270"/>
  <c r="EX167" i="270"/>
  <c r="EF167" i="270"/>
  <c r="FP166" i="270"/>
  <c r="EX166" i="270"/>
  <c r="EF166" i="270"/>
  <c r="FP165" i="270"/>
  <c r="EX165" i="270"/>
  <c r="EF165" i="270"/>
  <c r="FP164" i="270"/>
  <c r="EX164" i="270"/>
  <c r="EF164" i="270"/>
  <c r="FP163" i="270"/>
  <c r="EX163" i="270"/>
  <c r="EF163" i="270"/>
  <c r="FP162" i="270"/>
  <c r="EX162" i="270"/>
  <c r="EF162" i="270"/>
  <c r="FP161" i="270"/>
  <c r="EX161" i="270"/>
  <c r="EF161" i="270"/>
  <c r="FP160" i="270"/>
  <c r="EX160" i="270"/>
  <c r="EV162" i="270"/>
  <c r="EF160" i="270"/>
  <c r="FP159" i="270"/>
  <c r="FN159" i="270"/>
  <c r="EX159" i="270"/>
  <c r="EV159" i="270"/>
  <c r="EF159" i="270"/>
  <c r="ED159" i="270"/>
  <c r="FP158" i="270"/>
  <c r="EX158" i="270"/>
  <c r="EF158" i="270"/>
  <c r="FP157" i="270"/>
  <c r="EX157" i="270"/>
  <c r="EF157" i="270"/>
  <c r="FP156" i="270"/>
  <c r="EX156" i="270"/>
  <c r="EF156" i="270"/>
  <c r="FP155" i="270"/>
  <c r="EX155" i="270"/>
  <c r="EF155" i="270"/>
  <c r="FP154" i="270"/>
  <c r="EX154" i="270"/>
  <c r="EF154" i="270"/>
  <c r="FP153" i="270"/>
  <c r="EX153" i="270"/>
  <c r="EF153" i="270"/>
  <c r="FP152" i="270"/>
  <c r="EX152" i="270"/>
  <c r="EF152" i="270"/>
  <c r="FP151" i="270"/>
  <c r="EX151" i="270"/>
  <c r="EF151" i="270"/>
  <c r="FP150" i="270"/>
  <c r="EX150" i="270"/>
  <c r="EF150" i="270"/>
  <c r="FP149" i="270"/>
  <c r="FN149" i="270"/>
  <c r="EX149" i="270"/>
  <c r="EV149" i="270"/>
  <c r="EF149" i="270"/>
  <c r="ED149" i="270"/>
  <c r="FP148" i="270"/>
  <c r="EX148" i="270"/>
  <c r="EF148" i="270"/>
  <c r="FP147" i="270"/>
  <c r="EX147" i="270"/>
  <c r="EF147" i="270"/>
  <c r="FP146" i="270"/>
  <c r="EX146" i="270"/>
  <c r="EF146" i="270"/>
  <c r="FP145" i="270"/>
  <c r="EX145" i="270"/>
  <c r="EF145" i="270"/>
  <c r="FP144" i="270"/>
  <c r="EX144" i="270"/>
  <c r="EF144" i="270"/>
  <c r="FP143" i="270"/>
  <c r="EX143" i="270"/>
  <c r="EF143" i="270"/>
  <c r="FP142" i="270"/>
  <c r="EX142" i="270"/>
  <c r="EF142" i="270"/>
  <c r="FP141" i="270"/>
  <c r="EX141" i="270"/>
  <c r="EF141" i="270"/>
  <c r="FP140" i="270"/>
  <c r="EX140" i="270"/>
  <c r="EF140" i="270"/>
  <c r="FP139" i="270"/>
  <c r="FN139" i="270"/>
  <c r="EX139" i="270"/>
  <c r="EV139" i="270"/>
  <c r="EF139" i="270"/>
  <c r="ED139" i="270"/>
  <c r="FP138" i="270"/>
  <c r="EX138" i="270"/>
  <c r="EF138" i="270"/>
  <c r="FP137" i="270"/>
  <c r="EX137" i="270"/>
  <c r="EF137" i="270"/>
  <c r="FP136" i="270"/>
  <c r="EX136" i="270"/>
  <c r="EF136" i="270"/>
  <c r="FP135" i="270"/>
  <c r="EX135" i="270"/>
  <c r="EF135" i="270"/>
  <c r="FP134" i="270"/>
  <c r="EX134" i="270"/>
  <c r="EF134" i="270"/>
  <c r="FP133" i="270"/>
  <c r="EX133" i="270"/>
  <c r="EF133" i="270"/>
  <c r="FP132" i="270"/>
  <c r="EX132" i="270"/>
  <c r="EF132" i="270"/>
  <c r="FP131" i="270"/>
  <c r="EX131" i="270"/>
  <c r="EF131" i="270"/>
  <c r="FP130" i="270"/>
  <c r="EX130" i="270"/>
  <c r="EF130" i="270"/>
  <c r="FP129" i="270"/>
  <c r="FN129" i="270"/>
  <c r="EX129" i="270"/>
  <c r="EV129" i="270"/>
  <c r="EF129" i="270"/>
  <c r="ED129" i="270"/>
  <c r="FP128" i="270"/>
  <c r="EX128" i="270"/>
  <c r="EF128" i="270"/>
  <c r="FP127" i="270"/>
  <c r="EX127" i="270"/>
  <c r="EF127" i="270"/>
  <c r="FP126" i="270"/>
  <c r="EX126" i="270"/>
  <c r="EF126" i="270"/>
  <c r="FP125" i="270"/>
  <c r="EX125" i="270"/>
  <c r="EF125" i="270"/>
  <c r="FP124" i="270"/>
  <c r="EX124" i="270"/>
  <c r="EF124" i="270"/>
  <c r="FP123" i="270"/>
  <c r="EX123" i="270"/>
  <c r="EF123" i="270"/>
  <c r="FP122" i="270"/>
  <c r="EX122" i="270"/>
  <c r="EF122" i="270"/>
  <c r="FP121" i="270"/>
  <c r="EX121" i="270"/>
  <c r="EF121" i="270"/>
  <c r="FP120" i="270"/>
  <c r="EX120" i="270"/>
  <c r="EF120" i="270"/>
  <c r="FP119" i="270"/>
  <c r="FN119" i="270"/>
  <c r="EX119" i="270"/>
  <c r="EV119" i="270"/>
  <c r="EF119" i="270"/>
  <c r="ED119" i="270"/>
  <c r="FP118" i="270"/>
  <c r="EX118" i="270"/>
  <c r="EF118" i="270"/>
  <c r="FP117" i="270"/>
  <c r="EX117" i="270"/>
  <c r="EF117" i="270"/>
  <c r="FP116" i="270"/>
  <c r="EX116" i="270"/>
  <c r="EF116" i="270"/>
  <c r="FP115" i="270"/>
  <c r="EX115" i="270"/>
  <c r="EF115" i="270"/>
  <c r="FP114" i="270"/>
  <c r="EX114" i="270"/>
  <c r="EF114" i="270"/>
  <c r="FP113" i="270"/>
  <c r="EX113" i="270"/>
  <c r="EF113" i="270"/>
  <c r="FP112" i="270"/>
  <c r="EX112" i="270"/>
  <c r="EF112" i="270"/>
  <c r="FP111" i="270"/>
  <c r="EX111" i="270"/>
  <c r="EF111" i="270"/>
  <c r="FP110" i="270"/>
  <c r="EX110" i="270"/>
  <c r="EV110" i="270"/>
  <c r="EF110" i="270"/>
  <c r="ED110" i="270"/>
  <c r="FP109" i="270"/>
  <c r="FN109" i="270"/>
  <c r="EX109" i="270"/>
  <c r="EV109" i="270"/>
  <c r="EF109" i="270"/>
  <c r="ED109" i="270"/>
  <c r="FP108" i="270"/>
  <c r="EX108" i="270"/>
  <c r="EF108" i="270"/>
  <c r="FP107" i="270"/>
  <c r="EX107" i="270"/>
  <c r="EF107" i="270"/>
  <c r="FP106" i="270"/>
  <c r="EX106" i="270"/>
  <c r="EF106" i="270"/>
  <c r="FP105" i="270"/>
  <c r="EX105" i="270"/>
  <c r="EF105" i="270"/>
  <c r="FP104" i="270"/>
  <c r="EX104" i="270"/>
  <c r="EF104" i="270"/>
  <c r="FP103" i="270"/>
  <c r="EX103" i="270"/>
  <c r="EF103" i="270"/>
  <c r="FP102" i="270"/>
  <c r="EX102" i="270"/>
  <c r="EF102" i="270"/>
  <c r="FP101" i="270"/>
  <c r="EX101" i="270"/>
  <c r="EF101" i="270"/>
  <c r="FP100" i="270"/>
  <c r="EX100" i="270"/>
  <c r="EF100" i="270"/>
  <c r="FP99" i="270"/>
  <c r="FN99" i="270"/>
  <c r="EX99" i="270"/>
  <c r="EV99" i="270"/>
  <c r="EF99" i="270"/>
  <c r="ED99" i="270"/>
  <c r="FP98" i="270"/>
  <c r="EX98" i="270"/>
  <c r="EF98" i="270"/>
  <c r="FP97" i="270"/>
  <c r="EX97" i="270"/>
  <c r="EF97" i="270"/>
  <c r="FP96" i="270"/>
  <c r="EX96" i="270"/>
  <c r="EF96" i="270"/>
  <c r="FP95" i="270"/>
  <c r="EX95" i="270"/>
  <c r="EF95" i="270"/>
  <c r="FP94" i="270"/>
  <c r="EX94" i="270"/>
  <c r="EF94" i="270"/>
  <c r="FP93" i="270"/>
  <c r="EX93" i="270"/>
  <c r="EF93" i="270"/>
  <c r="FP92" i="270"/>
  <c r="EX92" i="270"/>
  <c r="EF92" i="270"/>
  <c r="FP91" i="270"/>
  <c r="EX91" i="270"/>
  <c r="EF91" i="270"/>
  <c r="FP90" i="270"/>
  <c r="EX90" i="270"/>
  <c r="EV91" i="270"/>
  <c r="EF90" i="270"/>
  <c r="FP89" i="270"/>
  <c r="FN89" i="270"/>
  <c r="EX89" i="270"/>
  <c r="EV89" i="270"/>
  <c r="EF89" i="270"/>
  <c r="ED89" i="270"/>
  <c r="FP88" i="270"/>
  <c r="EX88" i="270"/>
  <c r="EF88" i="270"/>
  <c r="FP87" i="270"/>
  <c r="EX87" i="270"/>
  <c r="EF87" i="270"/>
  <c r="FP86" i="270"/>
  <c r="EX86" i="270"/>
  <c r="EF86" i="270"/>
  <c r="FP85" i="270"/>
  <c r="EX85" i="270"/>
  <c r="EF85" i="270"/>
  <c r="FP84" i="270"/>
  <c r="EX84" i="270"/>
  <c r="EF84" i="270"/>
  <c r="FP83" i="270"/>
  <c r="EX83" i="270"/>
  <c r="EF83" i="270"/>
  <c r="FP82" i="270"/>
  <c r="EX82" i="270"/>
  <c r="EF82" i="270"/>
  <c r="FP81" i="270"/>
  <c r="EX81" i="270"/>
  <c r="EF81" i="270"/>
  <c r="FP80" i="270"/>
  <c r="EX80" i="270"/>
  <c r="EF80" i="270"/>
  <c r="FP79" i="270"/>
  <c r="FN79" i="270"/>
  <c r="EX79" i="270"/>
  <c r="EV79" i="270"/>
  <c r="EF79" i="270"/>
  <c r="ED79" i="270"/>
  <c r="FP78" i="270"/>
  <c r="EX78" i="270"/>
  <c r="EF78" i="270"/>
  <c r="FP77" i="270"/>
  <c r="EX77" i="270"/>
  <c r="EF77" i="270"/>
  <c r="FP76" i="270"/>
  <c r="EX76" i="270"/>
  <c r="EF76" i="270"/>
  <c r="FP75" i="270"/>
  <c r="EX75" i="270"/>
  <c r="EF75" i="270"/>
  <c r="FP74" i="270"/>
  <c r="EX74" i="270"/>
  <c r="EF74" i="270"/>
  <c r="FP73" i="270"/>
  <c r="EX73" i="270"/>
  <c r="EF73" i="270"/>
  <c r="FP72" i="270"/>
  <c r="EX72" i="270"/>
  <c r="EF72" i="270"/>
  <c r="FP71" i="270"/>
  <c r="EX71" i="270"/>
  <c r="EF71" i="270"/>
  <c r="FP70" i="270"/>
  <c r="EX70" i="270"/>
  <c r="EV71" i="270"/>
  <c r="EF70" i="270"/>
  <c r="FP69" i="270"/>
  <c r="FN69" i="270"/>
  <c r="EX69" i="270"/>
  <c r="EV69" i="270"/>
  <c r="EF69" i="270"/>
  <c r="ED69" i="270"/>
  <c r="FP68" i="270"/>
  <c r="EX68" i="270"/>
  <c r="EF68" i="270"/>
  <c r="FP67" i="270"/>
  <c r="EX67" i="270"/>
  <c r="EF67" i="270"/>
  <c r="FP66" i="270"/>
  <c r="EX66" i="270"/>
  <c r="EF66" i="270"/>
  <c r="FP65" i="270"/>
  <c r="EX65" i="270"/>
  <c r="EF65" i="270"/>
  <c r="FP64" i="270"/>
  <c r="EX64" i="270"/>
  <c r="EF64" i="270"/>
  <c r="FP63" i="270"/>
  <c r="EX63" i="270"/>
  <c r="EF63" i="270"/>
  <c r="FP62" i="270"/>
  <c r="EX62" i="270"/>
  <c r="EF62" i="270"/>
  <c r="FP61" i="270"/>
  <c r="EX61" i="270"/>
  <c r="EF61" i="270"/>
  <c r="FP60" i="270"/>
  <c r="EX60" i="270"/>
  <c r="EF60" i="270"/>
  <c r="FP59" i="270"/>
  <c r="FN59" i="270"/>
  <c r="EX59" i="270"/>
  <c r="EV59" i="270"/>
  <c r="EF59" i="270"/>
  <c r="ED59" i="270"/>
  <c r="FP58" i="270"/>
  <c r="FM58" i="270"/>
  <c r="EX58" i="270"/>
  <c r="EF58" i="270"/>
  <c r="FP57" i="270"/>
  <c r="FM57" i="270"/>
  <c r="EX57" i="270"/>
  <c r="EF57" i="270"/>
  <c r="FP56" i="270"/>
  <c r="EX56" i="270"/>
  <c r="EF56" i="270"/>
  <c r="EC56" i="270"/>
  <c r="FP55" i="270"/>
  <c r="EX55" i="270"/>
  <c r="EF55" i="270"/>
  <c r="EC55" i="270"/>
  <c r="FP54" i="270"/>
  <c r="EX54" i="270"/>
  <c r="EF54" i="270"/>
  <c r="FP53" i="270"/>
  <c r="EX53" i="270"/>
  <c r="EF53" i="270"/>
  <c r="FP52" i="270"/>
  <c r="EX52" i="270"/>
  <c r="EU52" i="270"/>
  <c r="EF52" i="270"/>
  <c r="FP51" i="270"/>
  <c r="EX51" i="270"/>
  <c r="EF51" i="270"/>
  <c r="FP50" i="270"/>
  <c r="EX50" i="270"/>
  <c r="EV51" i="270"/>
  <c r="EF50" i="270"/>
  <c r="EC50" i="270"/>
  <c r="FP49" i="270"/>
  <c r="FN49" i="270"/>
  <c r="EX49" i="270"/>
  <c r="EV49" i="270"/>
  <c r="EF49" i="270"/>
  <c r="ED49" i="270"/>
  <c r="EC49" i="270"/>
  <c r="FP48" i="270"/>
  <c r="FM48" i="270"/>
  <c r="EX48" i="270"/>
  <c r="EU48" i="270"/>
  <c r="EF48" i="270"/>
  <c r="EC48" i="270"/>
  <c r="FP47" i="270"/>
  <c r="FM47" i="270"/>
  <c r="EX47" i="270"/>
  <c r="EU47" i="270"/>
  <c r="EF47" i="270"/>
  <c r="EC47" i="270"/>
  <c r="FP46" i="270"/>
  <c r="FM46" i="270"/>
  <c r="EX46" i="270"/>
  <c r="EU46" i="270"/>
  <c r="EF46" i="270"/>
  <c r="EC46" i="270"/>
  <c r="FP45" i="270"/>
  <c r="FM45" i="270"/>
  <c r="EX45" i="270"/>
  <c r="EU45" i="270"/>
  <c r="EF45" i="270"/>
  <c r="EC45" i="270"/>
  <c r="FP44" i="270"/>
  <c r="FM44" i="270"/>
  <c r="EX44" i="270"/>
  <c r="EU44" i="270"/>
  <c r="EF44" i="270"/>
  <c r="EC44" i="270"/>
  <c r="FP43" i="270"/>
  <c r="FM43" i="270"/>
  <c r="EX43" i="270"/>
  <c r="EU43" i="270"/>
  <c r="EF43" i="270"/>
  <c r="EC43" i="270"/>
  <c r="FP42" i="270"/>
  <c r="FM42" i="270"/>
  <c r="EX42" i="270"/>
  <c r="EU42" i="270"/>
  <c r="EF42" i="270"/>
  <c r="EC42" i="270"/>
  <c r="FP41" i="270"/>
  <c r="FM41" i="270"/>
  <c r="EX41" i="270"/>
  <c r="EU41" i="270"/>
  <c r="EF41" i="270"/>
  <c r="EC41" i="270"/>
  <c r="FP40" i="270"/>
  <c r="FM40" i="270"/>
  <c r="EX40" i="270"/>
  <c r="EU40" i="270"/>
  <c r="EF40" i="270"/>
  <c r="EC40" i="270"/>
  <c r="ED41" i="270"/>
  <c r="FP39" i="270"/>
  <c r="FN39" i="270"/>
  <c r="FM39" i="270"/>
  <c r="FO39" i="270"/>
  <c r="EX39" i="270"/>
  <c r="EV39" i="270"/>
  <c r="EU39" i="270"/>
  <c r="EW39" i="270"/>
  <c r="EF39" i="270"/>
  <c r="ED39" i="270"/>
  <c r="EC39" i="270"/>
  <c r="EE39" i="270"/>
  <c r="CV188" i="270"/>
  <c r="CV187" i="270"/>
  <c r="CV186" i="270"/>
  <c r="CV185" i="270"/>
  <c r="CV184" i="270"/>
  <c r="CV183" i="270"/>
  <c r="CV182" i="270"/>
  <c r="CV181" i="270"/>
  <c r="CV180" i="270"/>
  <c r="CV179" i="270"/>
  <c r="CT179" i="270"/>
  <c r="CV178" i="270"/>
  <c r="CV177" i="270"/>
  <c r="CV176" i="270"/>
  <c r="CV175" i="270"/>
  <c r="CV174" i="270"/>
  <c r="CV173" i="270"/>
  <c r="CV172" i="270"/>
  <c r="CV171" i="270"/>
  <c r="CV170" i="270"/>
  <c r="CV169" i="270"/>
  <c r="CT169" i="270"/>
  <c r="CV168" i="270"/>
  <c r="CV167" i="270"/>
  <c r="CV166" i="270"/>
  <c r="CV165" i="270"/>
  <c r="CV164" i="270"/>
  <c r="CV163" i="270"/>
  <c r="CV162" i="270"/>
  <c r="CV161" i="270"/>
  <c r="CV160" i="270"/>
  <c r="CV159" i="270"/>
  <c r="CT159" i="270"/>
  <c r="CV158" i="270"/>
  <c r="CV157" i="270"/>
  <c r="CV156" i="270"/>
  <c r="CV155" i="270"/>
  <c r="CV154" i="270"/>
  <c r="CV153" i="270"/>
  <c r="CV152" i="270"/>
  <c r="CV151" i="270"/>
  <c r="CV150" i="270"/>
  <c r="CV149" i="270"/>
  <c r="CT149" i="270"/>
  <c r="CV148" i="270"/>
  <c r="CV147" i="270"/>
  <c r="CV146" i="270"/>
  <c r="CV145" i="270"/>
  <c r="CV144" i="270"/>
  <c r="CV143" i="270"/>
  <c r="CV142" i="270"/>
  <c r="CV141" i="270"/>
  <c r="CV140" i="270"/>
  <c r="CV139" i="270"/>
  <c r="CT139" i="270"/>
  <c r="CV138" i="270"/>
  <c r="CV137" i="270"/>
  <c r="CV136" i="270"/>
  <c r="CV135" i="270"/>
  <c r="CV134" i="270"/>
  <c r="CV133" i="270"/>
  <c r="CV132" i="270"/>
  <c r="CV131" i="270"/>
  <c r="CV130" i="270"/>
  <c r="CV129" i="270"/>
  <c r="CT129" i="270"/>
  <c r="CV128" i="270"/>
  <c r="CV127" i="270"/>
  <c r="CV126" i="270"/>
  <c r="CV125" i="270"/>
  <c r="CV124" i="270"/>
  <c r="CV123" i="270"/>
  <c r="CV122" i="270"/>
  <c r="CV121" i="270"/>
  <c r="CV120" i="270"/>
  <c r="CV119" i="270"/>
  <c r="CT119" i="270"/>
  <c r="CV118" i="270"/>
  <c r="CV117" i="270"/>
  <c r="CV116" i="270"/>
  <c r="CV115" i="270"/>
  <c r="CV114" i="270"/>
  <c r="CV113" i="270"/>
  <c r="CV112" i="270"/>
  <c r="CV111" i="270"/>
  <c r="CV110" i="270"/>
  <c r="CV109" i="270"/>
  <c r="CT109" i="270"/>
  <c r="CV108" i="270"/>
  <c r="CV107" i="270"/>
  <c r="CV106" i="270"/>
  <c r="CV105" i="270"/>
  <c r="CV104" i="270"/>
  <c r="CV103" i="270"/>
  <c r="CV102" i="270"/>
  <c r="CV101" i="270"/>
  <c r="CV100" i="270"/>
  <c r="CT102" i="270"/>
  <c r="CV99" i="270"/>
  <c r="CT99" i="270"/>
  <c r="CV98" i="270"/>
  <c r="CV97" i="270"/>
  <c r="CV96" i="270"/>
  <c r="CV95" i="270"/>
  <c r="CV94" i="270"/>
  <c r="CV93" i="270"/>
  <c r="CV92" i="270"/>
  <c r="CV91" i="270"/>
  <c r="CV90" i="270"/>
  <c r="CV89" i="270"/>
  <c r="CT89" i="270"/>
  <c r="CV88" i="270"/>
  <c r="CV87" i="270"/>
  <c r="CV86" i="270"/>
  <c r="CV85" i="270"/>
  <c r="CV84" i="270"/>
  <c r="CV83" i="270"/>
  <c r="CV82" i="270"/>
  <c r="CV81" i="270"/>
  <c r="CV80" i="270"/>
  <c r="CV79" i="270"/>
  <c r="CT79" i="270"/>
  <c r="CV78" i="270"/>
  <c r="CV77" i="270"/>
  <c r="CV76" i="270"/>
  <c r="CV75" i="270"/>
  <c r="CV74" i="270"/>
  <c r="CV73" i="270"/>
  <c r="CV72" i="270"/>
  <c r="CV71" i="270"/>
  <c r="CV70" i="270"/>
  <c r="CT70" i="270"/>
  <c r="CV69" i="270"/>
  <c r="CT69" i="270"/>
  <c r="CV68" i="270"/>
  <c r="CV67" i="270"/>
  <c r="CV66" i="270"/>
  <c r="CV65" i="270"/>
  <c r="CV64" i="270"/>
  <c r="CV63" i="270"/>
  <c r="CV62" i="270"/>
  <c r="CV61" i="270"/>
  <c r="CV60" i="270"/>
  <c r="CV59" i="270"/>
  <c r="CT59" i="270"/>
  <c r="CV58" i="270"/>
  <c r="CV57" i="270"/>
  <c r="CV56" i="270"/>
  <c r="CV55" i="270"/>
  <c r="CV54" i="270"/>
  <c r="CV53" i="270"/>
  <c r="CS63" i="270"/>
  <c r="CV52" i="270"/>
  <c r="CV51" i="270"/>
  <c r="CS61" i="270"/>
  <c r="CV50" i="270"/>
  <c r="CS60" i="270"/>
  <c r="CV49" i="270"/>
  <c r="CT49" i="270"/>
  <c r="CV48" i="270"/>
  <c r="CS48" i="270"/>
  <c r="CV47" i="270"/>
  <c r="CS47" i="270"/>
  <c r="CV46" i="270"/>
  <c r="CS46" i="270"/>
  <c r="CV45" i="270"/>
  <c r="CS45" i="270"/>
  <c r="CV44" i="270"/>
  <c r="CS44" i="270"/>
  <c r="CV43" i="270"/>
  <c r="CS43" i="270"/>
  <c r="CV42" i="270"/>
  <c r="CS42" i="270"/>
  <c r="CV41" i="270"/>
  <c r="CS41" i="270"/>
  <c r="CV40" i="270"/>
  <c r="CS40" i="270"/>
  <c r="CT40" i="270"/>
  <c r="CV39" i="270"/>
  <c r="CT39" i="270"/>
  <c r="CS39" i="270"/>
  <c r="CU39" i="270"/>
  <c r="CD188" i="270"/>
  <c r="CD187" i="270"/>
  <c r="CD186" i="270"/>
  <c r="CD185" i="270"/>
  <c r="CD184" i="270"/>
  <c r="CD183" i="270"/>
  <c r="CD182" i="270"/>
  <c r="CD181" i="270"/>
  <c r="CD180" i="270"/>
  <c r="CD179" i="270"/>
  <c r="CB179" i="270"/>
  <c r="CD178" i="270"/>
  <c r="CD177" i="270"/>
  <c r="CD176" i="270"/>
  <c r="CD175" i="270"/>
  <c r="CD174" i="270"/>
  <c r="CD173" i="270"/>
  <c r="CD172" i="270"/>
  <c r="CD171" i="270"/>
  <c r="CD170" i="270"/>
  <c r="CD169" i="270"/>
  <c r="CB169" i="270"/>
  <c r="CD168" i="270"/>
  <c r="CD167" i="270"/>
  <c r="CD166" i="270"/>
  <c r="CD165" i="270"/>
  <c r="CD164" i="270"/>
  <c r="CD163" i="270"/>
  <c r="CD162" i="270"/>
  <c r="CD161" i="270"/>
  <c r="CD160" i="270"/>
  <c r="CD159" i="270"/>
  <c r="CB159" i="270"/>
  <c r="CD158" i="270"/>
  <c r="CD157" i="270"/>
  <c r="CD156" i="270"/>
  <c r="CD155" i="270"/>
  <c r="CD154" i="270"/>
  <c r="CD153" i="270"/>
  <c r="CD152" i="270"/>
  <c r="CD151" i="270"/>
  <c r="CD150" i="270"/>
  <c r="CD149" i="270"/>
  <c r="CB149" i="270"/>
  <c r="CD148" i="270"/>
  <c r="CD147" i="270"/>
  <c r="CD146" i="270"/>
  <c r="CD145" i="270"/>
  <c r="CD144" i="270"/>
  <c r="CD143" i="270"/>
  <c r="CD142" i="270"/>
  <c r="CD141" i="270"/>
  <c r="CD140" i="270"/>
  <c r="CD139" i="270"/>
  <c r="CB139" i="270"/>
  <c r="CD138" i="270"/>
  <c r="CD137" i="270"/>
  <c r="CD136" i="270"/>
  <c r="CD135" i="270"/>
  <c r="CD134" i="270"/>
  <c r="CD133" i="270"/>
  <c r="CD132" i="270"/>
  <c r="CD131" i="270"/>
  <c r="CD130" i="270"/>
  <c r="CD129" i="270"/>
  <c r="CB129" i="270"/>
  <c r="CD128" i="270"/>
  <c r="CD127" i="270"/>
  <c r="CD126" i="270"/>
  <c r="CD125" i="270"/>
  <c r="CD124" i="270"/>
  <c r="CD123" i="270"/>
  <c r="CD122" i="270"/>
  <c r="CD121" i="270"/>
  <c r="CD120" i="270"/>
  <c r="CD119" i="270"/>
  <c r="CB119" i="270"/>
  <c r="CD118" i="270"/>
  <c r="CD117" i="270"/>
  <c r="CD116" i="270"/>
  <c r="CD115" i="270"/>
  <c r="CD114" i="270"/>
  <c r="CD113" i="270"/>
  <c r="CD112" i="270"/>
  <c r="CD111" i="270"/>
  <c r="CD110" i="270"/>
  <c r="CD109" i="270"/>
  <c r="CB109" i="270"/>
  <c r="CD108" i="270"/>
  <c r="CD107" i="270"/>
  <c r="CD106" i="270"/>
  <c r="CD105" i="270"/>
  <c r="CD104" i="270"/>
  <c r="CD103" i="270"/>
  <c r="CD102" i="270"/>
  <c r="CD101" i="270"/>
  <c r="CD100" i="270"/>
  <c r="CD99" i="270"/>
  <c r="CB99" i="270"/>
  <c r="CD98" i="270"/>
  <c r="CD97" i="270"/>
  <c r="CD96" i="270"/>
  <c r="CD95" i="270"/>
  <c r="CD94" i="270"/>
  <c r="CD93" i="270"/>
  <c r="CD92" i="270"/>
  <c r="CD91" i="270"/>
  <c r="CD90" i="270"/>
  <c r="CD89" i="270"/>
  <c r="CB89" i="270"/>
  <c r="CD88" i="270"/>
  <c r="CD87" i="270"/>
  <c r="CD86" i="270"/>
  <c r="CD85" i="270"/>
  <c r="CD84" i="270"/>
  <c r="CD83" i="270"/>
  <c r="CD82" i="270"/>
  <c r="CD81" i="270"/>
  <c r="CD80" i="270"/>
  <c r="CD79" i="270"/>
  <c r="CB79" i="270"/>
  <c r="CD78" i="270"/>
  <c r="CD77" i="270"/>
  <c r="CD76" i="270"/>
  <c r="CD75" i="270"/>
  <c r="CD74" i="270"/>
  <c r="CD73" i="270"/>
  <c r="CD72" i="270"/>
  <c r="CD71" i="270"/>
  <c r="CD70" i="270"/>
  <c r="CD69" i="270"/>
  <c r="CB69" i="270"/>
  <c r="CD68" i="270"/>
  <c r="CD67" i="270"/>
  <c r="CD66" i="270"/>
  <c r="CD65" i="270"/>
  <c r="CD64" i="270"/>
  <c r="CD63" i="270"/>
  <c r="CD62" i="270"/>
  <c r="CD61" i="270"/>
  <c r="CD60" i="270"/>
  <c r="CD59" i="270"/>
  <c r="CB59" i="270"/>
  <c r="CD58" i="270"/>
  <c r="CD57" i="270"/>
  <c r="CD56" i="270"/>
  <c r="CA66" i="270"/>
  <c r="CD55" i="270"/>
  <c r="CD54" i="270"/>
  <c r="CD53" i="270"/>
  <c r="CD52" i="270"/>
  <c r="CA62" i="270"/>
  <c r="CD51" i="270"/>
  <c r="CD50" i="270"/>
  <c r="CB51" i="270"/>
  <c r="CA60" i="270"/>
  <c r="CD49" i="270"/>
  <c r="CB49" i="270"/>
  <c r="CC49" i="270"/>
  <c r="CD48" i="270"/>
  <c r="CA48" i="270"/>
  <c r="CD47" i="270"/>
  <c r="CA47" i="270"/>
  <c r="CD46" i="270"/>
  <c r="CA46" i="270"/>
  <c r="CD45" i="270"/>
  <c r="CA45" i="270"/>
  <c r="CD44" i="270"/>
  <c r="CA44" i="270"/>
  <c r="CD43" i="270"/>
  <c r="CA43" i="270"/>
  <c r="CD42" i="270"/>
  <c r="CA42" i="270"/>
  <c r="CD41" i="270"/>
  <c r="CA41" i="270"/>
  <c r="CD40" i="270"/>
  <c r="CA40" i="270"/>
  <c r="CD39" i="270"/>
  <c r="CB39" i="270"/>
  <c r="CA39" i="270"/>
  <c r="BL188" i="270"/>
  <c r="BL187" i="270"/>
  <c r="BL186" i="270"/>
  <c r="BL185" i="270"/>
  <c r="BL184" i="270"/>
  <c r="BL183" i="270"/>
  <c r="BL182" i="270"/>
  <c r="BL181" i="270"/>
  <c r="BL180" i="270"/>
  <c r="BL179" i="270"/>
  <c r="BJ179" i="270"/>
  <c r="BL178" i="270"/>
  <c r="BL177" i="270"/>
  <c r="BL176" i="270"/>
  <c r="BL175" i="270"/>
  <c r="BL174" i="270"/>
  <c r="BL173" i="270"/>
  <c r="BL172" i="270"/>
  <c r="BL171" i="270"/>
  <c r="BL170" i="270"/>
  <c r="BL169" i="270"/>
  <c r="BJ169" i="270"/>
  <c r="BL168" i="270"/>
  <c r="BL167" i="270"/>
  <c r="BL166" i="270"/>
  <c r="BL165" i="270"/>
  <c r="BL164" i="270"/>
  <c r="BL163" i="270"/>
  <c r="BL162" i="270"/>
  <c r="BL161" i="270"/>
  <c r="BL160" i="270"/>
  <c r="BL159" i="270"/>
  <c r="BJ159" i="270"/>
  <c r="BL158" i="270"/>
  <c r="BL157" i="270"/>
  <c r="BL156" i="270"/>
  <c r="BL155" i="270"/>
  <c r="BL154" i="270"/>
  <c r="BL153" i="270"/>
  <c r="BL152" i="270"/>
  <c r="BL151" i="270"/>
  <c r="BL150" i="270"/>
  <c r="BL149" i="270"/>
  <c r="BJ149" i="270"/>
  <c r="BL148" i="270"/>
  <c r="BL147" i="270"/>
  <c r="BL146" i="270"/>
  <c r="BL145" i="270"/>
  <c r="BL144" i="270"/>
  <c r="BL143" i="270"/>
  <c r="BL142" i="270"/>
  <c r="BL141" i="270"/>
  <c r="BL140" i="270"/>
  <c r="BL139" i="270"/>
  <c r="BJ139" i="270"/>
  <c r="BL138" i="270"/>
  <c r="BL137" i="270"/>
  <c r="BL136" i="270"/>
  <c r="BL135" i="270"/>
  <c r="BL134" i="270"/>
  <c r="BL133" i="270"/>
  <c r="BL132" i="270"/>
  <c r="BL131" i="270"/>
  <c r="BL130" i="270"/>
  <c r="BL129" i="270"/>
  <c r="BJ129" i="270"/>
  <c r="BL128" i="270"/>
  <c r="BL127" i="270"/>
  <c r="BL126" i="270"/>
  <c r="BL125" i="270"/>
  <c r="BL124" i="270"/>
  <c r="BL123" i="270"/>
  <c r="BL122" i="270"/>
  <c r="BL121" i="270"/>
  <c r="BL120" i="270"/>
  <c r="BL119" i="270"/>
  <c r="BJ119" i="270"/>
  <c r="BL118" i="270"/>
  <c r="BL117" i="270"/>
  <c r="BL116" i="270"/>
  <c r="BL115" i="270"/>
  <c r="BL114" i="270"/>
  <c r="BL113" i="270"/>
  <c r="BL112" i="270"/>
  <c r="BL111" i="270"/>
  <c r="BL110" i="270"/>
  <c r="BJ111" i="270"/>
  <c r="BL109" i="270"/>
  <c r="BJ109" i="270"/>
  <c r="BL108" i="270"/>
  <c r="BL107" i="270"/>
  <c r="BL106" i="270"/>
  <c r="BL105" i="270"/>
  <c r="BL104" i="270"/>
  <c r="BL103" i="270"/>
  <c r="BL102" i="270"/>
  <c r="BL101" i="270"/>
  <c r="BL100" i="270"/>
  <c r="BJ101" i="270"/>
  <c r="BL99" i="270"/>
  <c r="BJ99" i="270"/>
  <c r="BL98" i="270"/>
  <c r="BL97" i="270"/>
  <c r="BL96" i="270"/>
  <c r="BL95" i="270"/>
  <c r="BL94" i="270"/>
  <c r="BL93" i="270"/>
  <c r="BL92" i="270"/>
  <c r="BL91" i="270"/>
  <c r="BL90" i="270"/>
  <c r="BL89" i="270"/>
  <c r="BJ89" i="270"/>
  <c r="BL88" i="270"/>
  <c r="BL87" i="270"/>
  <c r="BL86" i="270"/>
  <c r="BL85" i="270"/>
  <c r="BL84" i="270"/>
  <c r="BL83" i="270"/>
  <c r="BL82" i="270"/>
  <c r="BL81" i="270"/>
  <c r="BL80" i="270"/>
  <c r="BL79" i="270"/>
  <c r="BJ79" i="270"/>
  <c r="BL78" i="270"/>
  <c r="BL77" i="270"/>
  <c r="BL76" i="270"/>
  <c r="BL75" i="270"/>
  <c r="BL74" i="270"/>
  <c r="BL73" i="270"/>
  <c r="BL72" i="270"/>
  <c r="BL71" i="270"/>
  <c r="BL70" i="270"/>
  <c r="BL69" i="270"/>
  <c r="BJ69" i="270"/>
  <c r="BL68" i="270"/>
  <c r="BL67" i="270"/>
  <c r="BL66" i="270"/>
  <c r="BL65" i="270"/>
  <c r="BL64" i="270"/>
  <c r="BL63" i="270"/>
  <c r="BL62" i="270"/>
  <c r="BL61" i="270"/>
  <c r="BL60" i="270"/>
  <c r="BL59" i="270"/>
  <c r="BJ59" i="270"/>
  <c r="BL58" i="270"/>
  <c r="BL57" i="270"/>
  <c r="BI57" i="270"/>
  <c r="BL56" i="270"/>
  <c r="BI56" i="270"/>
  <c r="BL55" i="270"/>
  <c r="BL54" i="270"/>
  <c r="BL53" i="270"/>
  <c r="BL52" i="270"/>
  <c r="BI52" i="270"/>
  <c r="BL51" i="270"/>
  <c r="BL50" i="270"/>
  <c r="BI50" i="270"/>
  <c r="BL49" i="270"/>
  <c r="BJ49" i="270"/>
  <c r="BL48" i="270"/>
  <c r="BI48" i="270"/>
  <c r="BL47" i="270"/>
  <c r="BI47" i="270"/>
  <c r="BL46" i="270"/>
  <c r="BI46" i="270"/>
  <c r="BL45" i="270"/>
  <c r="BI45" i="270"/>
  <c r="BL44" i="270"/>
  <c r="BI44" i="270"/>
  <c r="BL43" i="270"/>
  <c r="BI43" i="270"/>
  <c r="BL42" i="270"/>
  <c r="BI42" i="270"/>
  <c r="BL41" i="270"/>
  <c r="BI41" i="270"/>
  <c r="BL40" i="270"/>
  <c r="BI40" i="270"/>
  <c r="BL39" i="270"/>
  <c r="BJ39" i="270"/>
  <c r="BI39" i="270"/>
  <c r="BK39" i="270"/>
  <c r="AT188" i="270"/>
  <c r="AT187" i="270"/>
  <c r="AT186" i="270"/>
  <c r="AT185" i="270"/>
  <c r="AT184" i="270"/>
  <c r="AT183" i="270"/>
  <c r="AT182" i="270"/>
  <c r="AT181" i="270"/>
  <c r="AT180" i="270"/>
  <c r="AT179" i="270"/>
  <c r="AR179" i="270"/>
  <c r="AT178" i="270"/>
  <c r="AT177" i="270"/>
  <c r="AT176" i="270"/>
  <c r="AT175" i="270"/>
  <c r="AT174" i="270"/>
  <c r="AT173" i="270"/>
  <c r="AT172" i="270"/>
  <c r="AT171" i="270"/>
  <c r="AT170" i="270"/>
  <c r="AT169" i="270"/>
  <c r="AR169" i="270"/>
  <c r="AT168" i="270"/>
  <c r="AT167" i="270"/>
  <c r="AT166" i="270"/>
  <c r="AT165" i="270"/>
  <c r="AT164" i="270"/>
  <c r="AT163" i="270"/>
  <c r="AT162" i="270"/>
  <c r="AT161" i="270"/>
  <c r="AT160" i="270"/>
  <c r="AT159" i="270"/>
  <c r="AR159" i="270"/>
  <c r="AT158" i="270"/>
  <c r="AT157" i="270"/>
  <c r="AT156" i="270"/>
  <c r="AT155" i="270"/>
  <c r="AT154" i="270"/>
  <c r="AT153" i="270"/>
  <c r="AT152" i="270"/>
  <c r="AT151" i="270"/>
  <c r="AT150" i="270"/>
  <c r="AR151" i="270"/>
  <c r="AT149" i="270"/>
  <c r="AR149" i="270"/>
  <c r="AT148" i="270"/>
  <c r="AT147" i="270"/>
  <c r="AT146" i="270"/>
  <c r="AT145" i="270"/>
  <c r="AT144" i="270"/>
  <c r="AT143" i="270"/>
  <c r="AT142" i="270"/>
  <c r="AT141" i="270"/>
  <c r="AT140" i="270"/>
  <c r="AT139" i="270"/>
  <c r="AR139" i="270"/>
  <c r="AT138" i="270"/>
  <c r="AT137" i="270"/>
  <c r="AT136" i="270"/>
  <c r="AT135" i="270"/>
  <c r="AT134" i="270"/>
  <c r="AT133" i="270"/>
  <c r="AT132" i="270"/>
  <c r="AT131" i="270"/>
  <c r="AT130" i="270"/>
  <c r="AT129" i="270"/>
  <c r="AR129" i="270"/>
  <c r="AT128" i="270"/>
  <c r="AT127" i="270"/>
  <c r="AT126" i="270"/>
  <c r="AT125" i="270"/>
  <c r="AT124" i="270"/>
  <c r="AT123" i="270"/>
  <c r="AT122" i="270"/>
  <c r="AT121" i="270"/>
  <c r="AT120" i="270"/>
  <c r="AT119" i="270"/>
  <c r="AR119" i="270"/>
  <c r="AT118" i="270"/>
  <c r="AT117" i="270"/>
  <c r="AT116" i="270"/>
  <c r="AT115" i="270"/>
  <c r="AT114" i="270"/>
  <c r="AT113" i="270"/>
  <c r="AT112" i="270"/>
  <c r="AT111" i="270"/>
  <c r="AT110" i="270"/>
  <c r="AT109" i="270"/>
  <c r="AR109" i="270"/>
  <c r="AT108" i="270"/>
  <c r="AT107" i="270"/>
  <c r="AT106" i="270"/>
  <c r="AT105" i="270"/>
  <c r="AT104" i="270"/>
  <c r="AT103" i="270"/>
  <c r="AT102" i="270"/>
  <c r="AT101" i="270"/>
  <c r="AT100" i="270"/>
  <c r="AT99" i="270"/>
  <c r="AR99" i="270"/>
  <c r="AT98" i="270"/>
  <c r="AT97" i="270"/>
  <c r="AT96" i="270"/>
  <c r="AT95" i="270"/>
  <c r="AT94" i="270"/>
  <c r="AT93" i="270"/>
  <c r="AT92" i="270"/>
  <c r="AT91" i="270"/>
  <c r="AT90" i="270"/>
  <c r="AR90" i="270"/>
  <c r="AT89" i="270"/>
  <c r="AR89" i="270"/>
  <c r="AT88" i="270"/>
  <c r="AT87" i="270"/>
  <c r="AT86" i="270"/>
  <c r="AT85" i="270"/>
  <c r="AT84" i="270"/>
  <c r="AT83" i="270"/>
  <c r="AT82" i="270"/>
  <c r="AT81" i="270"/>
  <c r="AT80" i="270"/>
  <c r="AT79" i="270"/>
  <c r="AR79" i="270"/>
  <c r="AT78" i="270"/>
  <c r="AT77" i="270"/>
  <c r="AT76" i="270"/>
  <c r="AT75" i="270"/>
  <c r="AT74" i="270"/>
  <c r="AT73" i="270"/>
  <c r="AT72" i="270"/>
  <c r="AT71" i="270"/>
  <c r="AT70" i="270"/>
  <c r="AT69" i="270"/>
  <c r="AR69" i="270"/>
  <c r="AT68" i="270"/>
  <c r="AT67" i="270"/>
  <c r="AT66" i="270"/>
  <c r="AT65" i="270"/>
  <c r="AT64" i="270"/>
  <c r="AT63" i="270"/>
  <c r="AT62" i="270"/>
  <c r="AT61" i="270"/>
  <c r="AT60" i="270"/>
  <c r="AT59" i="270"/>
  <c r="AR59" i="270"/>
  <c r="AT58" i="270"/>
  <c r="AQ58" i="270"/>
  <c r="AT57" i="270"/>
  <c r="AQ57" i="270"/>
  <c r="AT56" i="270"/>
  <c r="AT55" i="270"/>
  <c r="AT54" i="270"/>
  <c r="AQ54" i="270"/>
  <c r="AT53" i="270"/>
  <c r="AQ53" i="270"/>
  <c r="AT52" i="270"/>
  <c r="AQ52" i="270"/>
  <c r="AT51" i="270"/>
  <c r="AT50" i="270"/>
  <c r="AQ60" i="270"/>
  <c r="AT49" i="270"/>
  <c r="AR49" i="270"/>
  <c r="AT48" i="270"/>
  <c r="AQ48" i="270"/>
  <c r="AT47" i="270"/>
  <c r="AQ47" i="270"/>
  <c r="AT46" i="270"/>
  <c r="AQ46" i="270"/>
  <c r="AT45" i="270"/>
  <c r="AQ45" i="270"/>
  <c r="AT44" i="270"/>
  <c r="AQ44" i="270"/>
  <c r="AT43" i="270"/>
  <c r="AQ43" i="270"/>
  <c r="AT42" i="270"/>
  <c r="AQ42" i="270"/>
  <c r="AT41" i="270"/>
  <c r="AQ41" i="270"/>
  <c r="AT40" i="270"/>
  <c r="AQ40" i="270"/>
  <c r="AR40" i="270"/>
  <c r="AT39" i="270"/>
  <c r="AR39" i="270"/>
  <c r="AQ39" i="270"/>
  <c r="GW60" i="270"/>
  <c r="IG60" i="270"/>
  <c r="IG50" i="270"/>
  <c r="IH80" i="270"/>
  <c r="IH174" i="270"/>
  <c r="IH171" i="270"/>
  <c r="IH130" i="270"/>
  <c r="IH142" i="270"/>
  <c r="IH141" i="270"/>
  <c r="IH140" i="270"/>
  <c r="IH170" i="270"/>
  <c r="GX40" i="270"/>
  <c r="GF50" i="270"/>
  <c r="GY40" i="270"/>
  <c r="HP70" i="270"/>
  <c r="GY49" i="270"/>
  <c r="GE52" i="270"/>
  <c r="HO52" i="270"/>
  <c r="GE56" i="270"/>
  <c r="HP102" i="270"/>
  <c r="HP112" i="270"/>
  <c r="HP111" i="270"/>
  <c r="HP110" i="270"/>
  <c r="HP173" i="270"/>
  <c r="HP171" i="270"/>
  <c r="GX152" i="270"/>
  <c r="HP130" i="270"/>
  <c r="HP151" i="270"/>
  <c r="GF162" i="270"/>
  <c r="GF161" i="270"/>
  <c r="GX150" i="270"/>
  <c r="HP150" i="270"/>
  <c r="GF160" i="270"/>
  <c r="GF171" i="270"/>
  <c r="GF170" i="270"/>
  <c r="HP170" i="270"/>
  <c r="GF180" i="270"/>
  <c r="HP180" i="270"/>
  <c r="ED52" i="270"/>
  <c r="ED51" i="270"/>
  <c r="EV61" i="270"/>
  <c r="EV40" i="270"/>
  <c r="ED50" i="270"/>
  <c r="EC65" i="270"/>
  <c r="ED40" i="270"/>
  <c r="EW40" i="270"/>
  <c r="EV131" i="270"/>
  <c r="EV171" i="270"/>
  <c r="EV181" i="270"/>
  <c r="EV180" i="270"/>
  <c r="CS50" i="270"/>
  <c r="CT171" i="270"/>
  <c r="CT161" i="270"/>
  <c r="CT81" i="270"/>
  <c r="CT100" i="270"/>
  <c r="CT142" i="270"/>
  <c r="CT141" i="270"/>
  <c r="CT140" i="270"/>
  <c r="CT170" i="270"/>
  <c r="CT160" i="270"/>
  <c r="CB140" i="270"/>
  <c r="BJ100" i="270"/>
  <c r="BJ171" i="270"/>
  <c r="AR110" i="270"/>
  <c r="AR141" i="270"/>
  <c r="AR140" i="270"/>
  <c r="DN188" i="270"/>
  <c r="DN187" i="270"/>
  <c r="DN186" i="270"/>
  <c r="DN185" i="270"/>
  <c r="DN184" i="270"/>
  <c r="DN183" i="270"/>
  <c r="DN182" i="270"/>
  <c r="DN181" i="270"/>
  <c r="DN180" i="270"/>
  <c r="DL181" i="270"/>
  <c r="DN179" i="270"/>
  <c r="DL179" i="270"/>
  <c r="DN178" i="270"/>
  <c r="DN177" i="270"/>
  <c r="DN176" i="270"/>
  <c r="DN175" i="270"/>
  <c r="DN174" i="270"/>
  <c r="DN173" i="270"/>
  <c r="DN172" i="270"/>
  <c r="DN171" i="270"/>
  <c r="DN170" i="270"/>
  <c r="DL174" i="270"/>
  <c r="DN169" i="270"/>
  <c r="DL169" i="270"/>
  <c r="DN168" i="270"/>
  <c r="DN167" i="270"/>
  <c r="DN166" i="270"/>
  <c r="DN165" i="270"/>
  <c r="DN164" i="270"/>
  <c r="DN163" i="270"/>
  <c r="DN162" i="270"/>
  <c r="DN161" i="270"/>
  <c r="DN160" i="270"/>
  <c r="DN159" i="270"/>
  <c r="DL159" i="270"/>
  <c r="DN158" i="270"/>
  <c r="DN157" i="270"/>
  <c r="DN156" i="270"/>
  <c r="DN155" i="270"/>
  <c r="DN154" i="270"/>
  <c r="DN153" i="270"/>
  <c r="DN152" i="270"/>
  <c r="DN151" i="270"/>
  <c r="DN150" i="270"/>
  <c r="DN149" i="270"/>
  <c r="DL149" i="270"/>
  <c r="DN148" i="270"/>
  <c r="DN147" i="270"/>
  <c r="DN146" i="270"/>
  <c r="DN145" i="270"/>
  <c r="DN144" i="270"/>
  <c r="DN143" i="270"/>
  <c r="DN142" i="270"/>
  <c r="DN141" i="270"/>
  <c r="DN140" i="270"/>
  <c r="DN139" i="270"/>
  <c r="DL139" i="270"/>
  <c r="DN138" i="270"/>
  <c r="DN137" i="270"/>
  <c r="DN136" i="270"/>
  <c r="DN135" i="270"/>
  <c r="DN134" i="270"/>
  <c r="DN133" i="270"/>
  <c r="DN132" i="270"/>
  <c r="DN131" i="270"/>
  <c r="DN130" i="270"/>
  <c r="DN129" i="270"/>
  <c r="DL129" i="270"/>
  <c r="DN128" i="270"/>
  <c r="DN127" i="270"/>
  <c r="DN126" i="270"/>
  <c r="DN125" i="270"/>
  <c r="DN124" i="270"/>
  <c r="DN123" i="270"/>
  <c r="DN122" i="270"/>
  <c r="DN121" i="270"/>
  <c r="DN120" i="270"/>
  <c r="DL121" i="270"/>
  <c r="DN119" i="270"/>
  <c r="DL119" i="270"/>
  <c r="DN118" i="270"/>
  <c r="DN117" i="270"/>
  <c r="DN116" i="270"/>
  <c r="DN115" i="270"/>
  <c r="DN114" i="270"/>
  <c r="DN113" i="270"/>
  <c r="DN112" i="270"/>
  <c r="DN111" i="270"/>
  <c r="DN110" i="270"/>
  <c r="DN109" i="270"/>
  <c r="DL109" i="270"/>
  <c r="DN108" i="270"/>
  <c r="DN107" i="270"/>
  <c r="DN106" i="270"/>
  <c r="DN105" i="270"/>
  <c r="DN104" i="270"/>
  <c r="DN103" i="270"/>
  <c r="DN102" i="270"/>
  <c r="DN101" i="270"/>
  <c r="DN100" i="270"/>
  <c r="DN99" i="270"/>
  <c r="DL99" i="270"/>
  <c r="DN98" i="270"/>
  <c r="DN97" i="270"/>
  <c r="DN96" i="270"/>
  <c r="DN95" i="270"/>
  <c r="DN94" i="270"/>
  <c r="DN93" i="270"/>
  <c r="DN92" i="270"/>
  <c r="DN91" i="270"/>
  <c r="DN90" i="270"/>
  <c r="DL90" i="270"/>
  <c r="DN89" i="270"/>
  <c r="DL89" i="270"/>
  <c r="DN88" i="270"/>
  <c r="DN87" i="270"/>
  <c r="DN86" i="270"/>
  <c r="DN85" i="270"/>
  <c r="DN84" i="270"/>
  <c r="DN83" i="270"/>
  <c r="DN82" i="270"/>
  <c r="DN81" i="270"/>
  <c r="DN80" i="270"/>
  <c r="DN79" i="270"/>
  <c r="DL79" i="270"/>
  <c r="DN78" i="270"/>
  <c r="DN77" i="270"/>
  <c r="DN76" i="270"/>
  <c r="DN75" i="270"/>
  <c r="DN74" i="270"/>
  <c r="DN73" i="270"/>
  <c r="DN72" i="270"/>
  <c r="DN71" i="270"/>
  <c r="DN70" i="270"/>
  <c r="DN69" i="270"/>
  <c r="DL69" i="270"/>
  <c r="DN68" i="270"/>
  <c r="DN67" i="270"/>
  <c r="DN66" i="270"/>
  <c r="DN65" i="270"/>
  <c r="DN64" i="270"/>
  <c r="DN63" i="270"/>
  <c r="DN62" i="270"/>
  <c r="DN61" i="270"/>
  <c r="DN60" i="270"/>
  <c r="DL61" i="270"/>
  <c r="DN59" i="270"/>
  <c r="DL59" i="270"/>
  <c r="DN58" i="270"/>
  <c r="DN57" i="270"/>
  <c r="DN56" i="270"/>
  <c r="DN55" i="270"/>
  <c r="DN54" i="270"/>
  <c r="DN53" i="270"/>
  <c r="DK53" i="270"/>
  <c r="DN52" i="270"/>
  <c r="DN51" i="270"/>
  <c r="DN50" i="270"/>
  <c r="DK50" i="270"/>
  <c r="DN49" i="270"/>
  <c r="DL49" i="270"/>
  <c r="DN48" i="270"/>
  <c r="DK48" i="270"/>
  <c r="DN47" i="270"/>
  <c r="DK47" i="270"/>
  <c r="DN46" i="270"/>
  <c r="DK46" i="270"/>
  <c r="DN45" i="270"/>
  <c r="DK45" i="270"/>
  <c r="DN44" i="270"/>
  <c r="DK44" i="270"/>
  <c r="DN43" i="270"/>
  <c r="DK43" i="270"/>
  <c r="DN42" i="270"/>
  <c r="DK42" i="270"/>
  <c r="DN41" i="270"/>
  <c r="DK41" i="270"/>
  <c r="DN40" i="270"/>
  <c r="DK40" i="270"/>
  <c r="DL40" i="270"/>
  <c r="DN39" i="270"/>
  <c r="DL39" i="270"/>
  <c r="DK39" i="270"/>
  <c r="DM39" i="270"/>
  <c r="CG611" i="234"/>
  <c r="CB611" i="234"/>
  <c r="BX611" i="234"/>
  <c r="BW611" i="234"/>
  <c r="CG551" i="234"/>
  <c r="CB551" i="234"/>
  <c r="BX551" i="234"/>
  <c r="BW551" i="234"/>
  <c r="CG491" i="234"/>
  <c r="CB491" i="234"/>
  <c r="BX491" i="234"/>
  <c r="BW491" i="234"/>
  <c r="CG431" i="234"/>
  <c r="CB431" i="234"/>
  <c r="BX431" i="234"/>
  <c r="BW431" i="234"/>
  <c r="CG371" i="234"/>
  <c r="CB371" i="234"/>
  <c r="BX371" i="234"/>
  <c r="BW371" i="234"/>
  <c r="CG311" i="234"/>
  <c r="CB311" i="234"/>
  <c r="BX311" i="234"/>
  <c r="BW311" i="234"/>
  <c r="CG251" i="234"/>
  <c r="CB251" i="234"/>
  <c r="BX251" i="234"/>
  <c r="BW251" i="234"/>
  <c r="CG191" i="234"/>
  <c r="CB191" i="234"/>
  <c r="BX191" i="234"/>
  <c r="BW191" i="234"/>
  <c r="CG131" i="234"/>
  <c r="CB131" i="234"/>
  <c r="BX131" i="234"/>
  <c r="BW131" i="234"/>
  <c r="CG71" i="234"/>
  <c r="CB71" i="234"/>
  <c r="BX71" i="234"/>
  <c r="BW71" i="234"/>
  <c r="CG611" i="233"/>
  <c r="CB611" i="233"/>
  <c r="BX611" i="233"/>
  <c r="BW611" i="233"/>
  <c r="CG551" i="233"/>
  <c r="CB551" i="233"/>
  <c r="BX551" i="233"/>
  <c r="BW551" i="233"/>
  <c r="CG491" i="233"/>
  <c r="CB491" i="233"/>
  <c r="BX491" i="233"/>
  <c r="BW491" i="233"/>
  <c r="CG431" i="233"/>
  <c r="CB431" i="233"/>
  <c r="BX431" i="233"/>
  <c r="BW431" i="233"/>
  <c r="CG371" i="233"/>
  <c r="CB371" i="233"/>
  <c r="BX371" i="233"/>
  <c r="BW371" i="233"/>
  <c r="CG311" i="233"/>
  <c r="CB311" i="233"/>
  <c r="BX311" i="233"/>
  <c r="BW311" i="233"/>
  <c r="CG251" i="233"/>
  <c r="CB251" i="233"/>
  <c r="BX251" i="233"/>
  <c r="BW251" i="233"/>
  <c r="CG191" i="233"/>
  <c r="CB191" i="233"/>
  <c r="BX191" i="233"/>
  <c r="BW191" i="233"/>
  <c r="CG131" i="233"/>
  <c r="CB131" i="233"/>
  <c r="BX131" i="233"/>
  <c r="BW131" i="233"/>
  <c r="CG71" i="233"/>
  <c r="CB71" i="233"/>
  <c r="BX71" i="233"/>
  <c r="BW71" i="233"/>
  <c r="CG611" i="232"/>
  <c r="CB611" i="232"/>
  <c r="BX611" i="232"/>
  <c r="BW611" i="232"/>
  <c r="CG551" i="232"/>
  <c r="CB551" i="232"/>
  <c r="BX551" i="232"/>
  <c r="BW551" i="232"/>
  <c r="CG491" i="232"/>
  <c r="CB491" i="232"/>
  <c r="BX491" i="232"/>
  <c r="BW491" i="232"/>
  <c r="CG431" i="232"/>
  <c r="CB431" i="232"/>
  <c r="BX431" i="232"/>
  <c r="BW431" i="232"/>
  <c r="CG371" i="232"/>
  <c r="CB371" i="232"/>
  <c r="BX371" i="232"/>
  <c r="BW371" i="232"/>
  <c r="CG311" i="232"/>
  <c r="CB311" i="232"/>
  <c r="BX311" i="232"/>
  <c r="BW311" i="232"/>
  <c r="CG251" i="232"/>
  <c r="CB251" i="232"/>
  <c r="BX251" i="232"/>
  <c r="BW251" i="232"/>
  <c r="CG191" i="232"/>
  <c r="CB191" i="232"/>
  <c r="BX191" i="232"/>
  <c r="BW191" i="232"/>
  <c r="CG131" i="232"/>
  <c r="CB131" i="232"/>
  <c r="BX131" i="232"/>
  <c r="BW131" i="232"/>
  <c r="CG71" i="232"/>
  <c r="CB71" i="232"/>
  <c r="BX71" i="232"/>
  <c r="BW71" i="232"/>
  <c r="BW72" i="232"/>
  <c r="Y631" i="231"/>
  <c r="CG611" i="231" s="1"/>
  <c r="Y621" i="231"/>
  <c r="CB611" i="231" s="1"/>
  <c r="Y613" i="231"/>
  <c r="BX611" i="231" s="1"/>
  <c r="Y611" i="231"/>
  <c r="BW611" i="231" s="1"/>
  <c r="Y571" i="231"/>
  <c r="CG551" i="231" s="1"/>
  <c r="Y561" i="231"/>
  <c r="CB551" i="231" s="1"/>
  <c r="Y553" i="231"/>
  <c r="BX551" i="231" s="1"/>
  <c r="Y551" i="231"/>
  <c r="BW551" i="231"/>
  <c r="Y511" i="231"/>
  <c r="CG491" i="231" s="1"/>
  <c r="Y501" i="231"/>
  <c r="CB491" i="231" s="1"/>
  <c r="Y493" i="231"/>
  <c r="BX491" i="231" s="1"/>
  <c r="Y491" i="231"/>
  <c r="BW491" i="231" s="1"/>
  <c r="Y451" i="231"/>
  <c r="CG431" i="231" s="1"/>
  <c r="Y441" i="231"/>
  <c r="CB431" i="231" s="1"/>
  <c r="Y433" i="231"/>
  <c r="BX431" i="231" s="1"/>
  <c r="Y431" i="231"/>
  <c r="BW431" i="231" s="1"/>
  <c r="Y391" i="231"/>
  <c r="CG371" i="231" s="1"/>
  <c r="Y381" i="231"/>
  <c r="CB371" i="231" s="1"/>
  <c r="Y373" i="231"/>
  <c r="BX371" i="231" s="1"/>
  <c r="Y371" i="231"/>
  <c r="BW371" i="231" s="1"/>
  <c r="Y331" i="231"/>
  <c r="CG311" i="231" s="1"/>
  <c r="Y321" i="231"/>
  <c r="CB311" i="231" s="1"/>
  <c r="Y313" i="231"/>
  <c r="BX311" i="231" s="1"/>
  <c r="Y311" i="231"/>
  <c r="BW311" i="231" s="1"/>
  <c r="Y271" i="231"/>
  <c r="CG251" i="231" s="1"/>
  <c r="Y261" i="231"/>
  <c r="CB251" i="231" s="1"/>
  <c r="Y253" i="231"/>
  <c r="BX251" i="231" s="1"/>
  <c r="Y251" i="231"/>
  <c r="BW251" i="231" s="1"/>
  <c r="Y211" i="231"/>
  <c r="CG191" i="231" s="1"/>
  <c r="Y201" i="231"/>
  <c r="CB191" i="231" s="1"/>
  <c r="Y193" i="231"/>
  <c r="BX191" i="231" s="1"/>
  <c r="Y191" i="231"/>
  <c r="BW191" i="231" s="1"/>
  <c r="Y151" i="231"/>
  <c r="CG131" i="231" s="1"/>
  <c r="Y141" i="231"/>
  <c r="CB131" i="231" s="1"/>
  <c r="Y133" i="231"/>
  <c r="BX131" i="231" s="1"/>
  <c r="Y131" i="231"/>
  <c r="BW131" i="231" s="1"/>
  <c r="Y91" i="231"/>
  <c r="CG71" i="231" s="1"/>
  <c r="Y81" i="231"/>
  <c r="CB71" i="231" s="1"/>
  <c r="Y73" i="231"/>
  <c r="BX71" i="231" s="1"/>
  <c r="Y71" i="231"/>
  <c r="BW71" i="231" s="1"/>
  <c r="Y631" i="230"/>
  <c r="Y621" i="230"/>
  <c r="Y613" i="230"/>
  <c r="Y611" i="230"/>
  <c r="Y571" i="230"/>
  <c r="CG551" i="230" s="1"/>
  <c r="Y561" i="230"/>
  <c r="CB551" i="230" s="1"/>
  <c r="Y553" i="230"/>
  <c r="Y551" i="230"/>
  <c r="Y511" i="230"/>
  <c r="Y501" i="230"/>
  <c r="Y493" i="230"/>
  <c r="BX491" i="230" s="1"/>
  <c r="Y491" i="230"/>
  <c r="BW491" i="230" s="1"/>
  <c r="Y451" i="230"/>
  <c r="Y441" i="230"/>
  <c r="Y433" i="230"/>
  <c r="Y431" i="230"/>
  <c r="Y391" i="230"/>
  <c r="CG371" i="230" s="1"/>
  <c r="Y381" i="230"/>
  <c r="CB371" i="230"/>
  <c r="Y373" i="230"/>
  <c r="Y371" i="230"/>
  <c r="Y331" i="230"/>
  <c r="Y321" i="230"/>
  <c r="Y313" i="230"/>
  <c r="BX311" i="230" s="1"/>
  <c r="Y311" i="230"/>
  <c r="BW311" i="230" s="1"/>
  <c r="Y271" i="230"/>
  <c r="Y261" i="230"/>
  <c r="Y253" i="230"/>
  <c r="Y251" i="230"/>
  <c r="Y211" i="230"/>
  <c r="CG191" i="230" s="1"/>
  <c r="Y201" i="230"/>
  <c r="CB191" i="230" s="1"/>
  <c r="Y193" i="230"/>
  <c r="Y191" i="230"/>
  <c r="Y151" i="230"/>
  <c r="Y141" i="230"/>
  <c r="Y133" i="230"/>
  <c r="BX131" i="230" s="1"/>
  <c r="Y131" i="230"/>
  <c r="BW131" i="230" s="1"/>
  <c r="Y91" i="230"/>
  <c r="Y81" i="230"/>
  <c r="Y73" i="230"/>
  <c r="Y71" i="230"/>
  <c r="BW71" i="230" s="1"/>
  <c r="Y631" i="226"/>
  <c r="CG611" i="226" s="1"/>
  <c r="Y621" i="226"/>
  <c r="CB611" i="226" s="1"/>
  <c r="Y613" i="226"/>
  <c r="BX611" i="226" s="1"/>
  <c r="Y611" i="226"/>
  <c r="BW611" i="226" s="1"/>
  <c r="Y571" i="226"/>
  <c r="CG551" i="226" s="1"/>
  <c r="Y561" i="226"/>
  <c r="CB551" i="226" s="1"/>
  <c r="Y553" i="226"/>
  <c r="BX551" i="226" s="1"/>
  <c r="Y551" i="226"/>
  <c r="BW551" i="226" s="1"/>
  <c r="Y511" i="226"/>
  <c r="CG491" i="226" s="1"/>
  <c r="Y501" i="226"/>
  <c r="CB491" i="226" s="1"/>
  <c r="Y493" i="226"/>
  <c r="BX491" i="226" s="1"/>
  <c r="Y491" i="226"/>
  <c r="BW491" i="226" s="1"/>
  <c r="Y451" i="226"/>
  <c r="CG431" i="226" s="1"/>
  <c r="Y441" i="226"/>
  <c r="CB431" i="226" s="1"/>
  <c r="Y433" i="226"/>
  <c r="BX431" i="226" s="1"/>
  <c r="Y431" i="226"/>
  <c r="BW431" i="226" s="1"/>
  <c r="Y391" i="226"/>
  <c r="CG371" i="226" s="1"/>
  <c r="Y381" i="226"/>
  <c r="CB371" i="226" s="1"/>
  <c r="Y373" i="226"/>
  <c r="BX371" i="226" s="1"/>
  <c r="Y371" i="226"/>
  <c r="BW371" i="226" s="1"/>
  <c r="Y331" i="226"/>
  <c r="CG311" i="226" s="1"/>
  <c r="Y321" i="226"/>
  <c r="CB311" i="226" s="1"/>
  <c r="Y313" i="226"/>
  <c r="BX311" i="226" s="1"/>
  <c r="Y311" i="226"/>
  <c r="BW311" i="226" s="1"/>
  <c r="Y271" i="226"/>
  <c r="CG251" i="226" s="1"/>
  <c r="Y261" i="226"/>
  <c r="CB251" i="226" s="1"/>
  <c r="Y253" i="226"/>
  <c r="BX251" i="226" s="1"/>
  <c r="Y251" i="226"/>
  <c r="BW251" i="226" s="1"/>
  <c r="Y211" i="226"/>
  <c r="CG191" i="226" s="1"/>
  <c r="Y201" i="226"/>
  <c r="CB191" i="226" s="1"/>
  <c r="Y193" i="226"/>
  <c r="BX191" i="226" s="1"/>
  <c r="Y191" i="226"/>
  <c r="BW191" i="226" s="1"/>
  <c r="Y151" i="226"/>
  <c r="CG131" i="226" s="1"/>
  <c r="Y141" i="226"/>
  <c r="CB131" i="226" s="1"/>
  <c r="Y133" i="226"/>
  <c r="BX131" i="226" s="1"/>
  <c r="Y131" i="226"/>
  <c r="BW131" i="226" s="1"/>
  <c r="Y91" i="226"/>
  <c r="CG71" i="226" s="1"/>
  <c r="Y81" i="226"/>
  <c r="CB71" i="226" s="1"/>
  <c r="Y73" i="226"/>
  <c r="BX71" i="226" s="1"/>
  <c r="Y71" i="226"/>
  <c r="BW71" i="226" s="1"/>
  <c r="AT631" i="231"/>
  <c r="AS631" i="231"/>
  <c r="AR631" i="231"/>
  <c r="CG609" i="231" s="1"/>
  <c r="CG642" i="231" s="1"/>
  <c r="AQ631" i="231"/>
  <c r="AP631" i="231"/>
  <c r="AO631" i="231"/>
  <c r="AN631" i="231"/>
  <c r="AM631" i="231"/>
  <c r="AL631" i="231"/>
  <c r="AK631" i="231"/>
  <c r="AJ631" i="231"/>
  <c r="AI631" i="231"/>
  <c r="AT629" i="231"/>
  <c r="AS629" i="231"/>
  <c r="AR629" i="231"/>
  <c r="CF609" i="231" s="1"/>
  <c r="CF642" i="231" s="1"/>
  <c r="AQ629" i="231"/>
  <c r="AP629" i="231"/>
  <c r="AO629" i="231"/>
  <c r="AN629" i="231"/>
  <c r="AM629" i="231"/>
  <c r="AL629" i="231"/>
  <c r="AK629" i="231"/>
  <c r="AJ629" i="231"/>
  <c r="AI629" i="231"/>
  <c r="AT627" i="231"/>
  <c r="AS627" i="231"/>
  <c r="AR627" i="231"/>
  <c r="CE609" i="231" s="1"/>
  <c r="AQ627" i="231"/>
  <c r="AP627" i="231"/>
  <c r="AO627" i="231"/>
  <c r="AN627" i="231"/>
  <c r="AM627" i="231"/>
  <c r="AL627" i="231"/>
  <c r="AK627" i="231"/>
  <c r="AJ627" i="231"/>
  <c r="AI627" i="231"/>
  <c r="AT625" i="231"/>
  <c r="AS625" i="231"/>
  <c r="AR625" i="231"/>
  <c r="CD609" i="231" s="1"/>
  <c r="CD636" i="231" s="1"/>
  <c r="AQ625" i="231"/>
  <c r="AP625" i="231"/>
  <c r="AO625" i="231"/>
  <c r="AN625" i="231"/>
  <c r="AM625" i="231"/>
  <c r="AL625" i="231"/>
  <c r="AK625" i="231"/>
  <c r="AJ625" i="231"/>
  <c r="AI625" i="231"/>
  <c r="AT623" i="231"/>
  <c r="AS623" i="231"/>
  <c r="AR623" i="231"/>
  <c r="CC609" i="231" s="1"/>
  <c r="AQ623" i="231"/>
  <c r="AP623" i="231"/>
  <c r="AO623" i="231"/>
  <c r="AN623" i="231"/>
  <c r="AM623" i="231"/>
  <c r="AL623" i="231"/>
  <c r="AK623" i="231"/>
  <c r="AJ623" i="231"/>
  <c r="AI623" i="231"/>
  <c r="AT621" i="231"/>
  <c r="AS621" i="231"/>
  <c r="AR621" i="231"/>
  <c r="CB609" i="231" s="1"/>
  <c r="AQ621" i="231"/>
  <c r="AP621" i="231"/>
  <c r="AO621" i="231"/>
  <c r="AN621" i="231"/>
  <c r="AM621" i="231"/>
  <c r="AL621" i="231"/>
  <c r="AK621" i="231"/>
  <c r="AJ621" i="231"/>
  <c r="AI621" i="231"/>
  <c r="AT619" i="231"/>
  <c r="AS619" i="231"/>
  <c r="AR619" i="231"/>
  <c r="CA609" i="231" s="1"/>
  <c r="AQ619" i="231"/>
  <c r="AP619" i="231"/>
  <c r="AO619" i="231"/>
  <c r="AN619" i="231"/>
  <c r="AM619" i="231"/>
  <c r="AL619" i="231"/>
  <c r="AK619" i="231"/>
  <c r="AJ619" i="231"/>
  <c r="AI619" i="231"/>
  <c r="AT617" i="231"/>
  <c r="AS617" i="231"/>
  <c r="AR617" i="231"/>
  <c r="BZ609" i="231" s="1"/>
  <c r="BZ645" i="231" s="1"/>
  <c r="AQ617" i="231"/>
  <c r="AP617" i="231"/>
  <c r="AO617" i="231"/>
  <c r="AN617" i="231"/>
  <c r="AM617" i="231"/>
  <c r="AL617" i="231"/>
  <c r="AK617" i="231"/>
  <c r="AJ617" i="231"/>
  <c r="AI617" i="231"/>
  <c r="AT615" i="231"/>
  <c r="AS615" i="231"/>
  <c r="AR615" i="231"/>
  <c r="BY609" i="231" s="1"/>
  <c r="AQ615" i="231"/>
  <c r="AP615" i="231"/>
  <c r="AO615" i="231"/>
  <c r="AN615" i="231"/>
  <c r="AM615" i="231"/>
  <c r="AL615" i="231"/>
  <c r="AK615" i="231"/>
  <c r="AJ615" i="231"/>
  <c r="AI615" i="231"/>
  <c r="AT613" i="231"/>
  <c r="BR608" i="231" s="1"/>
  <c r="AS613" i="231"/>
  <c r="AR613" i="231"/>
  <c r="AQ613" i="231"/>
  <c r="BO608" i="231" s="1"/>
  <c r="BO629" i="231" s="1"/>
  <c r="AP613" i="231"/>
  <c r="AO613" i="231"/>
  <c r="AN613" i="231"/>
  <c r="BL608" i="231" s="1"/>
  <c r="AM613" i="231"/>
  <c r="AL613" i="231"/>
  <c r="BJ608" i="231" s="1"/>
  <c r="AK613" i="231"/>
  <c r="BI608" i="231" s="1"/>
  <c r="AJ613" i="231"/>
  <c r="BH608" i="231" s="1"/>
  <c r="AI613" i="231"/>
  <c r="AT611" i="231"/>
  <c r="AS611" i="231"/>
  <c r="AR611" i="231"/>
  <c r="AQ611" i="231"/>
  <c r="AP611" i="231"/>
  <c r="AO611" i="231"/>
  <c r="AN611" i="231"/>
  <c r="AM611" i="231"/>
  <c r="AL611" i="231"/>
  <c r="AK611" i="231"/>
  <c r="AJ611" i="231"/>
  <c r="AI611" i="231"/>
  <c r="AT609" i="231"/>
  <c r="AS609" i="231"/>
  <c r="AR609" i="231"/>
  <c r="BW609" i="231" s="1"/>
  <c r="BW645" i="231" s="1"/>
  <c r="AT571" i="231"/>
  <c r="AS571" i="231"/>
  <c r="AR571" i="231"/>
  <c r="AQ571" i="231"/>
  <c r="AP571" i="231"/>
  <c r="AO571" i="231"/>
  <c r="AN571" i="231"/>
  <c r="AM571" i="231"/>
  <c r="CG548" i="231" s="1"/>
  <c r="AL571" i="231"/>
  <c r="AK571" i="231"/>
  <c r="AJ571" i="231"/>
  <c r="AI571" i="231"/>
  <c r="AT569" i="231"/>
  <c r="AS569" i="231"/>
  <c r="AR569" i="231"/>
  <c r="AQ569" i="231"/>
  <c r="AP569" i="231"/>
  <c r="AO569" i="231"/>
  <c r="AN569" i="231"/>
  <c r="AM569" i="231"/>
  <c r="CF548" i="231" s="1"/>
  <c r="AL569" i="231"/>
  <c r="AK569" i="231"/>
  <c r="AJ569" i="231"/>
  <c r="AI569" i="231"/>
  <c r="AT567" i="231"/>
  <c r="AS567" i="231"/>
  <c r="AR567" i="231"/>
  <c r="AQ567" i="231"/>
  <c r="AP567" i="231"/>
  <c r="AO567" i="231"/>
  <c r="AN567" i="231"/>
  <c r="AM567" i="231"/>
  <c r="CE548" i="231" s="1"/>
  <c r="AL567" i="231"/>
  <c r="AK567" i="231"/>
  <c r="AJ567" i="231"/>
  <c r="AI567" i="231"/>
  <c r="AT565" i="231"/>
  <c r="AS565" i="231"/>
  <c r="AR565" i="231"/>
  <c r="AQ565" i="231"/>
  <c r="AP565" i="231"/>
  <c r="AO565" i="231"/>
  <c r="AN565" i="231"/>
  <c r="AM565" i="231"/>
  <c r="CD548" i="231" s="1"/>
  <c r="AL565" i="231"/>
  <c r="AK565" i="231"/>
  <c r="AJ565" i="231"/>
  <c r="AI565" i="231"/>
  <c r="AT563" i="231"/>
  <c r="AS563" i="231"/>
  <c r="AR563" i="231"/>
  <c r="AQ563" i="231"/>
  <c r="AP563" i="231"/>
  <c r="AO563" i="231"/>
  <c r="AN563" i="231"/>
  <c r="AM563" i="231"/>
  <c r="CC548" i="231" s="1"/>
  <c r="AL563" i="231"/>
  <c r="AK563" i="231"/>
  <c r="AJ563" i="231"/>
  <c r="AI563" i="231"/>
  <c r="AT561" i="231"/>
  <c r="AS561" i="231"/>
  <c r="AR561" i="231"/>
  <c r="AQ561" i="231"/>
  <c r="AP561" i="231"/>
  <c r="AO561" i="231"/>
  <c r="AN561" i="231"/>
  <c r="AM561" i="231"/>
  <c r="CB548" i="231" s="1"/>
  <c r="AL561" i="231"/>
  <c r="AK561" i="231"/>
  <c r="AJ561" i="231"/>
  <c r="AI561" i="231"/>
  <c r="AT559" i="231"/>
  <c r="AS559" i="231"/>
  <c r="AR559" i="231"/>
  <c r="AQ559" i="231"/>
  <c r="AP559" i="231"/>
  <c r="AO559" i="231"/>
  <c r="AN559" i="231"/>
  <c r="AM559" i="231"/>
  <c r="CA548" i="231" s="1"/>
  <c r="AL559" i="231"/>
  <c r="AK559" i="231"/>
  <c r="AJ559" i="231"/>
  <c r="AI559" i="231"/>
  <c r="AT557" i="231"/>
  <c r="AS557" i="231"/>
  <c r="AR557" i="231"/>
  <c r="AQ557" i="231"/>
  <c r="AP557" i="231"/>
  <c r="AO557" i="231"/>
  <c r="AN557" i="231"/>
  <c r="AM557" i="231"/>
  <c r="BZ548" i="231" s="1"/>
  <c r="AL557" i="231"/>
  <c r="AK557" i="231"/>
  <c r="AJ557" i="231"/>
  <c r="AI557" i="231"/>
  <c r="AT555" i="231"/>
  <c r="AS555" i="231"/>
  <c r="AR555" i="231"/>
  <c r="AQ555" i="231"/>
  <c r="AP555" i="231"/>
  <c r="AO555" i="231"/>
  <c r="AN555" i="231"/>
  <c r="AM555" i="231"/>
  <c r="BY548" i="231" s="1"/>
  <c r="AL555" i="231"/>
  <c r="AK555" i="231"/>
  <c r="AJ555" i="231"/>
  <c r="AI555" i="231"/>
  <c r="AT553" i="231"/>
  <c r="BR548" i="231" s="1"/>
  <c r="BR566" i="231" s="1"/>
  <c r="AS553" i="231"/>
  <c r="AR553" i="231"/>
  <c r="AQ553" i="231"/>
  <c r="BO548" i="231" s="1"/>
  <c r="BO584" i="231" s="1"/>
  <c r="AP553" i="231"/>
  <c r="AO553" i="231"/>
  <c r="BM548" i="231" s="1"/>
  <c r="AN553" i="231"/>
  <c r="BL548" i="231" s="1"/>
  <c r="AM553" i="231"/>
  <c r="AL553" i="231"/>
  <c r="AK553" i="231"/>
  <c r="BI548" i="231" s="1"/>
  <c r="AJ553" i="231"/>
  <c r="AI553" i="231"/>
  <c r="BG548" i="231" s="1"/>
  <c r="AT551" i="231"/>
  <c r="AS551" i="231"/>
  <c r="AR551" i="231"/>
  <c r="AQ551" i="231"/>
  <c r="AP551" i="231"/>
  <c r="AO551" i="231"/>
  <c r="AN551" i="231"/>
  <c r="AM551" i="231"/>
  <c r="BW548" i="231" s="1"/>
  <c r="BW584" i="231" s="1"/>
  <c r="AL551" i="231"/>
  <c r="AK551" i="231"/>
  <c r="AJ551" i="231"/>
  <c r="AI551" i="231"/>
  <c r="AT549" i="231"/>
  <c r="AS549" i="231"/>
  <c r="AR549" i="231"/>
  <c r="AT511" i="231"/>
  <c r="AS511" i="231"/>
  <c r="AR511" i="231"/>
  <c r="CG489" i="231" s="1"/>
  <c r="AQ511" i="231"/>
  <c r="AP511" i="231"/>
  <c r="AO511" i="231"/>
  <c r="AN511" i="231"/>
  <c r="AM511" i="231"/>
  <c r="AL511" i="231"/>
  <c r="AK511" i="231"/>
  <c r="AJ511" i="231"/>
  <c r="AI511" i="231"/>
  <c r="AT509" i="231"/>
  <c r="AS509" i="231"/>
  <c r="AR509" i="231"/>
  <c r="CF489" i="231" s="1"/>
  <c r="AQ509" i="231"/>
  <c r="AP509" i="231"/>
  <c r="AO509" i="231"/>
  <c r="AN509" i="231"/>
  <c r="AM509" i="231"/>
  <c r="AL509" i="231"/>
  <c r="AK509" i="231"/>
  <c r="AJ509" i="231"/>
  <c r="AI509" i="231"/>
  <c r="AT507" i="231"/>
  <c r="AS507" i="231"/>
  <c r="AR507" i="231"/>
  <c r="CE489" i="231" s="1"/>
  <c r="CE525" i="231" s="1"/>
  <c r="AQ507" i="231"/>
  <c r="AP507" i="231"/>
  <c r="AO507" i="231"/>
  <c r="AN507" i="231"/>
  <c r="AM507" i="231"/>
  <c r="AL507" i="231"/>
  <c r="AK507" i="231"/>
  <c r="AJ507" i="231"/>
  <c r="AI507" i="231"/>
  <c r="AT505" i="231"/>
  <c r="AS505" i="231"/>
  <c r="AR505" i="231"/>
  <c r="CD489" i="231" s="1"/>
  <c r="CD522" i="231" s="1"/>
  <c r="AQ505" i="231"/>
  <c r="AP505" i="231"/>
  <c r="AO505" i="231"/>
  <c r="AN505" i="231"/>
  <c r="AM505" i="231"/>
  <c r="AL505" i="231"/>
  <c r="AK505" i="231"/>
  <c r="AJ505" i="231"/>
  <c r="AI505" i="231"/>
  <c r="AT503" i="231"/>
  <c r="AS503" i="231"/>
  <c r="AR503" i="231"/>
  <c r="CC489" i="231" s="1"/>
  <c r="AQ503" i="231"/>
  <c r="AP503" i="231"/>
  <c r="AO503" i="231"/>
  <c r="AN503" i="231"/>
  <c r="AM503" i="231"/>
  <c r="AL503" i="231"/>
  <c r="AK503" i="231"/>
  <c r="AJ503" i="231"/>
  <c r="AI503" i="231"/>
  <c r="AT501" i="231"/>
  <c r="AS501" i="231"/>
  <c r="AR501" i="231"/>
  <c r="CB489" i="231" s="1"/>
  <c r="AQ501" i="231"/>
  <c r="AP501" i="231"/>
  <c r="AO501" i="231"/>
  <c r="AN501" i="231"/>
  <c r="AM501" i="231"/>
  <c r="AL501" i="231"/>
  <c r="AK501" i="231"/>
  <c r="AJ501" i="231"/>
  <c r="AI501" i="231"/>
  <c r="AT499" i="231"/>
  <c r="AS499" i="231"/>
  <c r="AR499" i="231"/>
  <c r="CA489" i="231" s="1"/>
  <c r="AQ499" i="231"/>
  <c r="AP499" i="231"/>
  <c r="AO499" i="231"/>
  <c r="AN499" i="231"/>
  <c r="AM499" i="231"/>
  <c r="AL499" i="231"/>
  <c r="AK499" i="231"/>
  <c r="AJ499" i="231"/>
  <c r="AI499" i="231"/>
  <c r="AT497" i="231"/>
  <c r="AS497" i="231"/>
  <c r="AR497" i="231"/>
  <c r="BZ489" i="231" s="1"/>
  <c r="BZ522" i="231" s="1"/>
  <c r="AQ497" i="231"/>
  <c r="AP497" i="231"/>
  <c r="AO497" i="231"/>
  <c r="AN497" i="231"/>
  <c r="AM497" i="231"/>
  <c r="AL497" i="231"/>
  <c r="AK497" i="231"/>
  <c r="AJ497" i="231"/>
  <c r="AI497" i="231"/>
  <c r="AT495" i="231"/>
  <c r="AS495" i="231"/>
  <c r="AR495" i="231"/>
  <c r="BY489" i="231" s="1"/>
  <c r="AQ495" i="231"/>
  <c r="AP495" i="231"/>
  <c r="AO495" i="231"/>
  <c r="AN495" i="231"/>
  <c r="AM495" i="231"/>
  <c r="AL495" i="231"/>
  <c r="AK495" i="231"/>
  <c r="AJ495" i="231"/>
  <c r="AI495" i="231"/>
  <c r="AT493" i="231"/>
  <c r="BR488" i="231" s="1"/>
  <c r="BR512" i="231" s="1"/>
  <c r="AS493" i="231"/>
  <c r="AR493" i="231"/>
  <c r="AQ493" i="231"/>
  <c r="BO488" i="231" s="1"/>
  <c r="BO500" i="231" s="1"/>
  <c r="AP493" i="231"/>
  <c r="BN488" i="231" s="1"/>
  <c r="AO493" i="231"/>
  <c r="AN493" i="231"/>
  <c r="BL488" i="231" s="1"/>
  <c r="BL512" i="231" s="1"/>
  <c r="AM493" i="231"/>
  <c r="AL493" i="231"/>
  <c r="BJ488" i="231" s="1"/>
  <c r="AK493" i="231"/>
  <c r="BI488" i="231" s="1"/>
  <c r="BI524" i="231" s="1"/>
  <c r="AJ493" i="231"/>
  <c r="AI493" i="231"/>
  <c r="AT491" i="231"/>
  <c r="AS491" i="231"/>
  <c r="AR491" i="231"/>
  <c r="AQ491" i="231"/>
  <c r="AP491" i="231"/>
  <c r="AO491" i="231"/>
  <c r="AN491" i="231"/>
  <c r="AM491" i="231"/>
  <c r="AL491" i="231"/>
  <c r="AK491" i="231"/>
  <c r="AJ491" i="231"/>
  <c r="AI491" i="231"/>
  <c r="AT489" i="231"/>
  <c r="AS489" i="231"/>
  <c r="AR489" i="231"/>
  <c r="BW489" i="231" s="1"/>
  <c r="BW525" i="231" s="1"/>
  <c r="AT451" i="231"/>
  <c r="AS451" i="231"/>
  <c r="AR451" i="231"/>
  <c r="AQ451" i="231"/>
  <c r="AP451" i="231"/>
  <c r="AO451" i="231"/>
  <c r="AN451" i="231"/>
  <c r="AM451" i="231"/>
  <c r="AL451" i="231"/>
  <c r="AK451" i="231"/>
  <c r="AJ451" i="231"/>
  <c r="AI451" i="231"/>
  <c r="AT449" i="231"/>
  <c r="AS449" i="231"/>
  <c r="AR449" i="231"/>
  <c r="AQ449" i="231"/>
  <c r="AP449" i="231"/>
  <c r="AO449" i="231"/>
  <c r="AN449" i="231"/>
  <c r="AM449" i="231"/>
  <c r="AL449" i="231"/>
  <c r="AK449" i="231"/>
  <c r="AJ449" i="231"/>
  <c r="AI449" i="231"/>
  <c r="AT447" i="231"/>
  <c r="AS447" i="231"/>
  <c r="AR447" i="231"/>
  <c r="AQ447" i="231"/>
  <c r="AP447" i="231"/>
  <c r="AO447" i="231"/>
  <c r="AN447" i="231"/>
  <c r="AM447" i="231"/>
  <c r="AL447" i="231"/>
  <c r="AK447" i="231"/>
  <c r="AJ447" i="231"/>
  <c r="AI447" i="231"/>
  <c r="AT445" i="231"/>
  <c r="AS445" i="231"/>
  <c r="AR445" i="231"/>
  <c r="AQ445" i="231"/>
  <c r="AP445" i="231"/>
  <c r="AO445" i="231"/>
  <c r="AN445" i="231"/>
  <c r="AM445" i="231"/>
  <c r="AL445" i="231"/>
  <c r="AK445" i="231"/>
  <c r="AJ445" i="231"/>
  <c r="AI445" i="231"/>
  <c r="AT443" i="231"/>
  <c r="AS443" i="231"/>
  <c r="AR443" i="231"/>
  <c r="AQ443" i="231"/>
  <c r="AP443" i="231"/>
  <c r="AO443" i="231"/>
  <c r="AN443" i="231"/>
  <c r="AM443" i="231"/>
  <c r="AL443" i="231"/>
  <c r="AK443" i="231"/>
  <c r="AJ443" i="231"/>
  <c r="AI443" i="231"/>
  <c r="AT441" i="231"/>
  <c r="AS441" i="231"/>
  <c r="AR441" i="231"/>
  <c r="AQ441" i="231"/>
  <c r="AP441" i="231"/>
  <c r="AO441" i="231"/>
  <c r="AN441" i="231"/>
  <c r="AM441" i="231"/>
  <c r="AL441" i="231"/>
  <c r="AK441" i="231"/>
  <c r="AJ441" i="231"/>
  <c r="AI441" i="231"/>
  <c r="AT439" i="231"/>
  <c r="AS439" i="231"/>
  <c r="AR439" i="231"/>
  <c r="AQ439" i="231"/>
  <c r="AP439" i="231"/>
  <c r="AO439" i="231"/>
  <c r="AN439" i="231"/>
  <c r="AM439" i="231"/>
  <c r="AL439" i="231"/>
  <c r="AK439" i="231"/>
  <c r="AJ439" i="231"/>
  <c r="AI439" i="231"/>
  <c r="AT437" i="231"/>
  <c r="AS437" i="231"/>
  <c r="AR437" i="231"/>
  <c r="AQ437" i="231"/>
  <c r="AP437" i="231"/>
  <c r="AO437" i="231"/>
  <c r="AN437" i="231"/>
  <c r="AM437" i="231"/>
  <c r="AL437" i="231"/>
  <c r="AK437" i="231"/>
  <c r="AJ437" i="231"/>
  <c r="AI437" i="231"/>
  <c r="AT435" i="231"/>
  <c r="AS435" i="231"/>
  <c r="AR435" i="231"/>
  <c r="AQ435" i="231"/>
  <c r="AP435" i="231"/>
  <c r="AO435" i="231"/>
  <c r="AN435" i="231"/>
  <c r="AM435" i="231"/>
  <c r="AL435" i="231"/>
  <c r="AK435" i="231"/>
  <c r="AJ435" i="231"/>
  <c r="AI435" i="231"/>
  <c r="AT433" i="231"/>
  <c r="BR428" i="231" s="1"/>
  <c r="BR443" i="231" s="1"/>
  <c r="AS433" i="231"/>
  <c r="BQ428" i="231" s="1"/>
  <c r="AR433" i="231"/>
  <c r="AQ433" i="231"/>
  <c r="BO428" i="231" s="1"/>
  <c r="BO458" i="231" s="1"/>
  <c r="AP433" i="231"/>
  <c r="AO433" i="231"/>
  <c r="BM428" i="231" s="1"/>
  <c r="AN433" i="231"/>
  <c r="BL428" i="231" s="1"/>
  <c r="BL446" i="231" s="1"/>
  <c r="AM433" i="231"/>
  <c r="AL433" i="231"/>
  <c r="AK433" i="231"/>
  <c r="BI428" i="231" s="1"/>
  <c r="AJ433" i="231"/>
  <c r="AI433" i="231"/>
  <c r="BG428" i="231" s="1"/>
  <c r="AT431" i="231"/>
  <c r="AS431" i="231"/>
  <c r="AR431" i="231"/>
  <c r="AQ431" i="231"/>
  <c r="AP431" i="231"/>
  <c r="AO431" i="231"/>
  <c r="AN431" i="231"/>
  <c r="AM431" i="231"/>
  <c r="AL431" i="231"/>
  <c r="AK431" i="231"/>
  <c r="AJ431" i="231"/>
  <c r="AI431" i="231"/>
  <c r="AT429" i="231"/>
  <c r="AS429" i="231"/>
  <c r="AR429" i="231"/>
  <c r="AT391" i="231"/>
  <c r="AS391" i="231"/>
  <c r="AR391" i="231"/>
  <c r="CG369" i="231" s="1"/>
  <c r="AQ391" i="231"/>
  <c r="AP391" i="231"/>
  <c r="AO391" i="231"/>
  <c r="AN391" i="231"/>
  <c r="AM391" i="231"/>
  <c r="AL391" i="231"/>
  <c r="AK391" i="231"/>
  <c r="AJ391" i="231"/>
  <c r="AI391" i="231"/>
  <c r="AT389" i="231"/>
  <c r="AS389" i="231"/>
  <c r="AR389" i="231"/>
  <c r="CF369" i="231" s="1"/>
  <c r="AQ389" i="231"/>
  <c r="AP389" i="231"/>
  <c r="AO389" i="231"/>
  <c r="AN389" i="231"/>
  <c r="AM389" i="231"/>
  <c r="AL389" i="231"/>
  <c r="AK389" i="231"/>
  <c r="AJ389" i="231"/>
  <c r="AI389" i="231"/>
  <c r="AT387" i="231"/>
  <c r="AS387" i="231"/>
  <c r="AR387" i="231"/>
  <c r="CE369" i="231" s="1"/>
  <c r="AQ387" i="231"/>
  <c r="AP387" i="231"/>
  <c r="AO387" i="231"/>
  <c r="AN387" i="231"/>
  <c r="AM387" i="231"/>
  <c r="AL387" i="231"/>
  <c r="AK387" i="231"/>
  <c r="AJ387" i="231"/>
  <c r="AI387" i="231"/>
  <c r="AT385" i="231"/>
  <c r="AS385" i="231"/>
  <c r="AR385" i="231"/>
  <c r="CD369" i="231" s="1"/>
  <c r="AQ385" i="231"/>
  <c r="AP385" i="231"/>
  <c r="AO385" i="231"/>
  <c r="AN385" i="231"/>
  <c r="AM385" i="231"/>
  <c r="AL385" i="231"/>
  <c r="AK385" i="231"/>
  <c r="AJ385" i="231"/>
  <c r="AI385" i="231"/>
  <c r="AT383" i="231"/>
  <c r="AS383" i="231"/>
  <c r="AR383" i="231"/>
  <c r="CC369" i="231" s="1"/>
  <c r="AQ383" i="231"/>
  <c r="AP383" i="231"/>
  <c r="AO383" i="231"/>
  <c r="AN383" i="231"/>
  <c r="AM383" i="231"/>
  <c r="AL383" i="231"/>
  <c r="AK383" i="231"/>
  <c r="AJ383" i="231"/>
  <c r="AI383" i="231"/>
  <c r="AT381" i="231"/>
  <c r="AS381" i="231"/>
  <c r="AR381" i="231"/>
  <c r="CB369" i="231" s="1"/>
  <c r="AQ381" i="231"/>
  <c r="AP381" i="231"/>
  <c r="AO381" i="231"/>
  <c r="AN381" i="231"/>
  <c r="AM381" i="231"/>
  <c r="AL381" i="231"/>
  <c r="AK381" i="231"/>
  <c r="AJ381" i="231"/>
  <c r="AI381" i="231"/>
  <c r="AT379" i="231"/>
  <c r="AS379" i="231"/>
  <c r="AR379" i="231"/>
  <c r="CA369" i="231" s="1"/>
  <c r="AQ379" i="231"/>
  <c r="AP379" i="231"/>
  <c r="AO379" i="231"/>
  <c r="AN379" i="231"/>
  <c r="AM379" i="231"/>
  <c r="AL379" i="231"/>
  <c r="AK379" i="231"/>
  <c r="AJ379" i="231"/>
  <c r="AI379" i="231"/>
  <c r="AT377" i="231"/>
  <c r="AS377" i="231"/>
  <c r="AR377" i="231"/>
  <c r="BZ369" i="231" s="1"/>
  <c r="AQ377" i="231"/>
  <c r="AP377" i="231"/>
  <c r="AO377" i="231"/>
  <c r="AN377" i="231"/>
  <c r="AM377" i="231"/>
  <c r="AL377" i="231"/>
  <c r="AK377" i="231"/>
  <c r="AJ377" i="231"/>
  <c r="AI377" i="231"/>
  <c r="AT375" i="231"/>
  <c r="AS375" i="231"/>
  <c r="AR375" i="231"/>
  <c r="BY369" i="231" s="1"/>
  <c r="AQ375" i="231"/>
  <c r="AP375" i="231"/>
  <c r="AO375" i="231"/>
  <c r="AN375" i="231"/>
  <c r="AM375" i="231"/>
  <c r="AL375" i="231"/>
  <c r="AK375" i="231"/>
  <c r="AJ375" i="231"/>
  <c r="AI375" i="231"/>
  <c r="AT373" i="231"/>
  <c r="BR368" i="231" s="1"/>
  <c r="BR383" i="231" s="1"/>
  <c r="AS373" i="231"/>
  <c r="AR373" i="231"/>
  <c r="AQ373" i="231"/>
  <c r="BO368" i="231" s="1"/>
  <c r="AP373" i="231"/>
  <c r="AO373" i="231"/>
  <c r="AN373" i="231"/>
  <c r="BL368" i="231" s="1"/>
  <c r="BL398" i="231" s="1"/>
  <c r="AM373" i="231"/>
  <c r="AL373" i="231"/>
  <c r="BJ368" i="231"/>
  <c r="AK373" i="231"/>
  <c r="BI368" i="231" s="1"/>
  <c r="AJ373" i="231"/>
  <c r="BH368" i="231" s="1"/>
  <c r="AI373" i="231"/>
  <c r="AT371" i="231"/>
  <c r="AS371" i="231"/>
  <c r="AR371" i="231"/>
  <c r="AQ371" i="231"/>
  <c r="AP371" i="231"/>
  <c r="AO371" i="231"/>
  <c r="AN371" i="231"/>
  <c r="AM371" i="231"/>
  <c r="AL371" i="231"/>
  <c r="AK371" i="231"/>
  <c r="AJ371" i="231"/>
  <c r="AI371" i="231"/>
  <c r="AT369" i="231"/>
  <c r="AS369" i="231"/>
  <c r="AR369" i="231"/>
  <c r="BW369" i="231" s="1"/>
  <c r="BW405" i="231" s="1"/>
  <c r="AT331" i="231"/>
  <c r="AS331" i="231"/>
  <c r="AR331" i="231"/>
  <c r="AQ331" i="231"/>
  <c r="AP331" i="231"/>
  <c r="AO331" i="231"/>
  <c r="AN331" i="231"/>
  <c r="AM331" i="231"/>
  <c r="CG308" i="231"/>
  <c r="AL331" i="231"/>
  <c r="AK331" i="231"/>
  <c r="AJ331" i="231"/>
  <c r="AI331" i="231"/>
  <c r="AT329" i="231"/>
  <c r="AS329" i="231"/>
  <c r="AR329" i="231"/>
  <c r="AQ329" i="231"/>
  <c r="AP329" i="231"/>
  <c r="AO329" i="231"/>
  <c r="AN329" i="231"/>
  <c r="AM329" i="231"/>
  <c r="CF308" i="231" s="1"/>
  <c r="AL329" i="231"/>
  <c r="AK329" i="231"/>
  <c r="AJ329" i="231"/>
  <c r="AI329" i="231"/>
  <c r="AT327" i="231"/>
  <c r="AS327" i="231"/>
  <c r="AR327" i="231"/>
  <c r="AQ327" i="231"/>
  <c r="AP327" i="231"/>
  <c r="AO327" i="231"/>
  <c r="AN327" i="231"/>
  <c r="AM327" i="231"/>
  <c r="CE308" i="231" s="1"/>
  <c r="AL327" i="231"/>
  <c r="AK327" i="231"/>
  <c r="AJ327" i="231"/>
  <c r="AI327" i="231"/>
  <c r="AT325" i="231"/>
  <c r="AS325" i="231"/>
  <c r="AR325" i="231"/>
  <c r="AQ325" i="231"/>
  <c r="AP325" i="231"/>
  <c r="AO325" i="231"/>
  <c r="AN325" i="231"/>
  <c r="AM325" i="231"/>
  <c r="AL325" i="231"/>
  <c r="AK325" i="231"/>
  <c r="AJ325" i="231"/>
  <c r="AI325" i="231"/>
  <c r="AT323" i="231"/>
  <c r="AS323" i="231"/>
  <c r="AR323" i="231"/>
  <c r="AQ323" i="231"/>
  <c r="AP323" i="231"/>
  <c r="AO323" i="231"/>
  <c r="AN323" i="231"/>
  <c r="AM323" i="231"/>
  <c r="CC308" i="231" s="1"/>
  <c r="AL323" i="231"/>
  <c r="AK323" i="231"/>
  <c r="AJ323" i="231"/>
  <c r="AI323" i="231"/>
  <c r="AT321" i="231"/>
  <c r="AS321" i="231"/>
  <c r="AR321" i="231"/>
  <c r="AQ321" i="231"/>
  <c r="AP321" i="231"/>
  <c r="AO321" i="231"/>
  <c r="AN321" i="231"/>
  <c r="AM321" i="231"/>
  <c r="CB308" i="231" s="1"/>
  <c r="AL321" i="231"/>
  <c r="AK321" i="231"/>
  <c r="AJ321" i="231"/>
  <c r="AI321" i="231"/>
  <c r="AT319" i="231"/>
  <c r="AS319" i="231"/>
  <c r="AR319" i="231"/>
  <c r="AQ319" i="231"/>
  <c r="AP319" i="231"/>
  <c r="AO319" i="231"/>
  <c r="AN319" i="231"/>
  <c r="AM319" i="231"/>
  <c r="CA308" i="231" s="1"/>
  <c r="AL319" i="231"/>
  <c r="AK319" i="231"/>
  <c r="AJ319" i="231"/>
  <c r="AI319" i="231"/>
  <c r="AT317" i="231"/>
  <c r="AS317" i="231"/>
  <c r="AR317" i="231"/>
  <c r="AQ317" i="231"/>
  <c r="AP317" i="231"/>
  <c r="AO317" i="231"/>
  <c r="AN317" i="231"/>
  <c r="AM317" i="231"/>
  <c r="AL317" i="231"/>
  <c r="AK317" i="231"/>
  <c r="AJ317" i="231"/>
  <c r="AI317" i="231"/>
  <c r="AT315" i="231"/>
  <c r="AS315" i="231"/>
  <c r="AR315" i="231"/>
  <c r="AQ315" i="231"/>
  <c r="AP315" i="231"/>
  <c r="AO315" i="231"/>
  <c r="AN315" i="231"/>
  <c r="AM315" i="231"/>
  <c r="BY308" i="231" s="1"/>
  <c r="AL315" i="231"/>
  <c r="AK315" i="231"/>
  <c r="AJ315" i="231"/>
  <c r="AI315" i="231"/>
  <c r="AT313" i="231"/>
  <c r="BR308" i="231"/>
  <c r="AS313" i="231"/>
  <c r="AR313" i="231"/>
  <c r="AQ313" i="231"/>
  <c r="BO308" i="231" s="1"/>
  <c r="BO341" i="231" s="1"/>
  <c r="AP313" i="231"/>
  <c r="AO313" i="231"/>
  <c r="BM308" i="231" s="1"/>
  <c r="AN313" i="231"/>
  <c r="BL308" i="231" s="1"/>
  <c r="AM313" i="231"/>
  <c r="AL313" i="231"/>
  <c r="AK313" i="231"/>
  <c r="BI308" i="231" s="1"/>
  <c r="BI332" i="231" s="1"/>
  <c r="AJ313" i="231"/>
  <c r="AI313" i="231"/>
  <c r="BG308" i="231" s="1"/>
  <c r="AT311" i="231"/>
  <c r="AS311" i="231"/>
  <c r="AR311" i="231"/>
  <c r="AQ311" i="231"/>
  <c r="AP311" i="231"/>
  <c r="AO311" i="231"/>
  <c r="AN311" i="231"/>
  <c r="AM311" i="231"/>
  <c r="BW308" i="231" s="1"/>
  <c r="BW344" i="231" s="1"/>
  <c r="AL311" i="231"/>
  <c r="AK311" i="231"/>
  <c r="AJ311" i="231"/>
  <c r="AI311" i="231"/>
  <c r="AT309" i="231"/>
  <c r="AS309" i="231"/>
  <c r="AR309" i="231"/>
  <c r="AT271" i="231"/>
  <c r="AS271" i="231"/>
  <c r="AR271" i="231"/>
  <c r="CG249" i="231" s="1"/>
  <c r="AQ271" i="231"/>
  <c r="AP271" i="231"/>
  <c r="AO271" i="231"/>
  <c r="AN271" i="231"/>
  <c r="AM271" i="231"/>
  <c r="AL271" i="231"/>
  <c r="AK271" i="231"/>
  <c r="AJ271" i="231"/>
  <c r="AI271" i="231"/>
  <c r="AT269" i="231"/>
  <c r="AS269" i="231"/>
  <c r="AR269" i="231"/>
  <c r="CF249" i="231" s="1"/>
  <c r="AQ269" i="231"/>
  <c r="AP269" i="231"/>
  <c r="AO269" i="231"/>
  <c r="AN269" i="231"/>
  <c r="AM269" i="231"/>
  <c r="AL269" i="231"/>
  <c r="AK269" i="231"/>
  <c r="AJ269" i="231"/>
  <c r="AI269" i="231"/>
  <c r="AT267" i="231"/>
  <c r="AS267" i="231"/>
  <c r="AR267" i="231"/>
  <c r="CE249" i="231" s="1"/>
  <c r="AQ267" i="231"/>
  <c r="AP267" i="231"/>
  <c r="AO267" i="231"/>
  <c r="AN267" i="231"/>
  <c r="AM267" i="231"/>
  <c r="AL267" i="231"/>
  <c r="AK267" i="231"/>
  <c r="AJ267" i="231"/>
  <c r="AI267" i="231"/>
  <c r="AT265" i="231"/>
  <c r="AS265" i="231"/>
  <c r="AR265" i="231"/>
  <c r="CD249" i="231" s="1"/>
  <c r="AQ265" i="231"/>
  <c r="AP265" i="231"/>
  <c r="AO265" i="231"/>
  <c r="AN265" i="231"/>
  <c r="AM265" i="231"/>
  <c r="AL265" i="231"/>
  <c r="AK265" i="231"/>
  <c r="AJ265" i="231"/>
  <c r="AI265" i="231"/>
  <c r="AT263" i="231"/>
  <c r="AS263" i="231"/>
  <c r="AR263" i="231"/>
  <c r="CC249" i="231" s="1"/>
  <c r="CC279" i="231" s="1"/>
  <c r="AQ263" i="231"/>
  <c r="AP263" i="231"/>
  <c r="AO263" i="231"/>
  <c r="AN263" i="231"/>
  <c r="AM263" i="231"/>
  <c r="AL263" i="231"/>
  <c r="AK263" i="231"/>
  <c r="AJ263" i="231"/>
  <c r="AI263" i="231"/>
  <c r="AT261" i="231"/>
  <c r="AS261" i="231"/>
  <c r="AR261" i="231"/>
  <c r="CB249" i="231" s="1"/>
  <c r="AQ261" i="231"/>
  <c r="AP261" i="231"/>
  <c r="AO261" i="231"/>
  <c r="AN261" i="231"/>
  <c r="AM261" i="231"/>
  <c r="AL261" i="231"/>
  <c r="AK261" i="231"/>
  <c r="AJ261" i="231"/>
  <c r="AI261" i="231"/>
  <c r="AT259" i="231"/>
  <c r="AS259" i="231"/>
  <c r="AR259" i="231"/>
  <c r="CA249" i="231" s="1"/>
  <c r="AQ259" i="231"/>
  <c r="AP259" i="231"/>
  <c r="AO259" i="231"/>
  <c r="AN259" i="231"/>
  <c r="AM259" i="231"/>
  <c r="AL259" i="231"/>
  <c r="AK259" i="231"/>
  <c r="AJ259" i="231"/>
  <c r="AI259" i="231"/>
  <c r="AT257" i="231"/>
  <c r="AS257" i="231"/>
  <c r="AR257" i="231"/>
  <c r="BZ249" i="231" s="1"/>
  <c r="AQ257" i="231"/>
  <c r="AP257" i="231"/>
  <c r="AO257" i="231"/>
  <c r="AN257" i="231"/>
  <c r="AM257" i="231"/>
  <c r="AL257" i="231"/>
  <c r="AK257" i="231"/>
  <c r="AJ257" i="231"/>
  <c r="AI257" i="231"/>
  <c r="AT255" i="231"/>
  <c r="AS255" i="231"/>
  <c r="AR255" i="231"/>
  <c r="BY249" i="231" s="1"/>
  <c r="AQ255" i="231"/>
  <c r="AP255" i="231"/>
  <c r="AO255" i="231"/>
  <c r="AN255" i="231"/>
  <c r="AM255" i="231"/>
  <c r="AL255" i="231"/>
  <c r="AK255" i="231"/>
  <c r="AJ255" i="231"/>
  <c r="AI255" i="231"/>
  <c r="AT253" i="231"/>
  <c r="BR248" i="231" s="1"/>
  <c r="BR281" i="231" s="1"/>
  <c r="AS253" i="231"/>
  <c r="AR253" i="231"/>
  <c r="AQ253" i="231"/>
  <c r="BO248" i="231" s="1"/>
  <c r="AP253" i="231"/>
  <c r="BN248" i="231" s="1"/>
  <c r="AO253" i="231"/>
  <c r="AN253" i="231"/>
  <c r="BL248" i="231" s="1"/>
  <c r="AM253" i="231"/>
  <c r="AL253" i="231"/>
  <c r="BJ248" i="231" s="1"/>
  <c r="AK253" i="231"/>
  <c r="BI248" i="231" s="1"/>
  <c r="AJ253" i="231"/>
  <c r="AI253" i="231"/>
  <c r="AT251" i="231"/>
  <c r="AS251" i="231"/>
  <c r="AR251" i="231"/>
  <c r="AQ251" i="231"/>
  <c r="AP251" i="231"/>
  <c r="AO251" i="231"/>
  <c r="AN251" i="231"/>
  <c r="AM251" i="231"/>
  <c r="AL251" i="231"/>
  <c r="AK251" i="231"/>
  <c r="AJ251" i="231"/>
  <c r="AI251" i="231"/>
  <c r="AT249" i="231"/>
  <c r="AS249" i="231"/>
  <c r="AR249" i="231"/>
  <c r="BW249" i="231" s="1"/>
  <c r="BW285" i="231" s="1"/>
  <c r="AT211" i="231"/>
  <c r="AS211" i="231"/>
  <c r="AR211" i="231"/>
  <c r="AQ211" i="231"/>
  <c r="AP211" i="231"/>
  <c r="AO211" i="231"/>
  <c r="AN211" i="231"/>
  <c r="AM211" i="231"/>
  <c r="AL211" i="231"/>
  <c r="AK211" i="231"/>
  <c r="AJ211" i="231"/>
  <c r="AI211" i="231"/>
  <c r="AT209" i="231"/>
  <c r="AS209" i="231"/>
  <c r="AR209" i="231"/>
  <c r="AQ209" i="231"/>
  <c r="AP209" i="231"/>
  <c r="AO209" i="231"/>
  <c r="AN209" i="231"/>
  <c r="AM209" i="231"/>
  <c r="AL209" i="231"/>
  <c r="AK209" i="231"/>
  <c r="AJ209" i="231"/>
  <c r="AI209" i="231"/>
  <c r="AT207" i="231"/>
  <c r="AS207" i="231"/>
  <c r="AR207" i="231"/>
  <c r="AQ207" i="231"/>
  <c r="AP207" i="231"/>
  <c r="AO207" i="231"/>
  <c r="AN207" i="231"/>
  <c r="AM207" i="231"/>
  <c r="AL207" i="231"/>
  <c r="AK207" i="231"/>
  <c r="AJ207" i="231"/>
  <c r="AI207" i="231"/>
  <c r="AT205" i="231"/>
  <c r="AS205" i="231"/>
  <c r="AR205" i="231"/>
  <c r="AQ205" i="231"/>
  <c r="AP205" i="231"/>
  <c r="AO205" i="231"/>
  <c r="AN205" i="231"/>
  <c r="AM205" i="231"/>
  <c r="AL205" i="231"/>
  <c r="AK205" i="231"/>
  <c r="AJ205" i="231"/>
  <c r="AI205" i="231"/>
  <c r="AT203" i="231"/>
  <c r="AS203" i="231"/>
  <c r="AR203" i="231"/>
  <c r="AQ203" i="231"/>
  <c r="AP203" i="231"/>
  <c r="AO203" i="231"/>
  <c r="AN203" i="231"/>
  <c r="AM203" i="231"/>
  <c r="AL203" i="231"/>
  <c r="AK203" i="231"/>
  <c r="AJ203" i="231"/>
  <c r="AI203" i="231"/>
  <c r="AT201" i="231"/>
  <c r="AS201" i="231"/>
  <c r="AR201" i="231"/>
  <c r="AQ201" i="231"/>
  <c r="AP201" i="231"/>
  <c r="AO201" i="231"/>
  <c r="AN201" i="231"/>
  <c r="AM201" i="231"/>
  <c r="AL201" i="231"/>
  <c r="AK201" i="231"/>
  <c r="AJ201" i="231"/>
  <c r="AI201" i="231"/>
  <c r="AT199" i="231"/>
  <c r="AS199" i="231"/>
  <c r="AR199" i="231"/>
  <c r="AQ199" i="231"/>
  <c r="AP199" i="231"/>
  <c r="AO199" i="231"/>
  <c r="AN199" i="231"/>
  <c r="AM199" i="231"/>
  <c r="AL199" i="231"/>
  <c r="AK199" i="231"/>
  <c r="AJ199" i="231"/>
  <c r="AI199" i="231"/>
  <c r="AT197" i="231"/>
  <c r="AS197" i="231"/>
  <c r="AR197" i="231"/>
  <c r="AQ197" i="231"/>
  <c r="AP197" i="231"/>
  <c r="AO197" i="231"/>
  <c r="AN197" i="231"/>
  <c r="AM197" i="231"/>
  <c r="AL197" i="231"/>
  <c r="AK197" i="231"/>
  <c r="AJ197" i="231"/>
  <c r="AI197" i="231"/>
  <c r="AT195" i="231"/>
  <c r="AS195" i="231"/>
  <c r="AR195" i="231"/>
  <c r="AQ195" i="231"/>
  <c r="AP195" i="231"/>
  <c r="AO195" i="231"/>
  <c r="AN195" i="231"/>
  <c r="AM195" i="231"/>
  <c r="AL195" i="231"/>
  <c r="AK195" i="231"/>
  <c r="AJ195" i="231"/>
  <c r="AI195" i="231"/>
  <c r="AT193" i="231"/>
  <c r="BR188" i="231" s="1"/>
  <c r="AS193" i="231"/>
  <c r="BQ188" i="231" s="1"/>
  <c r="AR193" i="231"/>
  <c r="AQ193" i="231"/>
  <c r="BO188" i="231" s="1"/>
  <c r="BO218" i="231" s="1"/>
  <c r="AP193" i="231"/>
  <c r="AO193" i="231"/>
  <c r="BM188" i="231" s="1"/>
  <c r="AN193" i="231"/>
  <c r="BL188" i="231" s="1"/>
  <c r="AM193" i="231"/>
  <c r="AL193" i="231"/>
  <c r="AK193" i="231"/>
  <c r="BI188" i="231" s="1"/>
  <c r="AJ193" i="231"/>
  <c r="AI193" i="231"/>
  <c r="BG188" i="231" s="1"/>
  <c r="AT191" i="231"/>
  <c r="AS191" i="231"/>
  <c r="AR191" i="231"/>
  <c r="AQ191" i="231"/>
  <c r="AP191" i="231"/>
  <c r="AO191" i="231"/>
  <c r="AN191" i="231"/>
  <c r="AM191" i="231"/>
  <c r="AL191" i="231"/>
  <c r="AK191" i="231"/>
  <c r="AJ191" i="231"/>
  <c r="AI191" i="231"/>
  <c r="AT189" i="231"/>
  <c r="AS189" i="231"/>
  <c r="AR189" i="231"/>
  <c r="AT151" i="231"/>
  <c r="AS151" i="231"/>
  <c r="AR151" i="231"/>
  <c r="CG129" i="231"/>
  <c r="AQ151" i="231"/>
  <c r="AP151" i="231"/>
  <c r="AO151" i="231"/>
  <c r="AN151" i="231"/>
  <c r="AM151" i="231"/>
  <c r="AL151" i="231"/>
  <c r="AK151" i="231"/>
  <c r="AJ151" i="231"/>
  <c r="AI151" i="231"/>
  <c r="AT149" i="231"/>
  <c r="AS149" i="231"/>
  <c r="AR149" i="231"/>
  <c r="CF129" i="231" s="1"/>
  <c r="AQ149" i="231"/>
  <c r="AP149" i="231"/>
  <c r="AO149" i="231"/>
  <c r="AN149" i="231"/>
  <c r="AM149" i="231"/>
  <c r="AL149" i="231"/>
  <c r="AK149" i="231"/>
  <c r="AJ149" i="231"/>
  <c r="AI149" i="231"/>
  <c r="AT147" i="231"/>
  <c r="AS147" i="231"/>
  <c r="AR147" i="231"/>
  <c r="CE129" i="231" s="1"/>
  <c r="AQ147" i="231"/>
  <c r="AP147" i="231"/>
  <c r="AO147" i="231"/>
  <c r="AN147" i="231"/>
  <c r="AM147" i="231"/>
  <c r="AL147" i="231"/>
  <c r="AK147" i="231"/>
  <c r="AJ147" i="231"/>
  <c r="AI147" i="231"/>
  <c r="AT145" i="231"/>
  <c r="AS145" i="231"/>
  <c r="AR145" i="231"/>
  <c r="CD129" i="231" s="1"/>
  <c r="AQ145" i="231"/>
  <c r="AP145" i="231"/>
  <c r="AO145" i="231"/>
  <c r="AN145" i="231"/>
  <c r="AM145" i="231"/>
  <c r="AL145" i="231"/>
  <c r="AK145" i="231"/>
  <c r="AJ145" i="231"/>
  <c r="AI145" i="231"/>
  <c r="AT143" i="231"/>
  <c r="AS143" i="231"/>
  <c r="AR143" i="231"/>
  <c r="CC129" i="231" s="1"/>
  <c r="CC156" i="231" s="1"/>
  <c r="AQ143" i="231"/>
  <c r="AP143" i="231"/>
  <c r="AO143" i="231"/>
  <c r="AN143" i="231"/>
  <c r="AM143" i="231"/>
  <c r="AL143" i="231"/>
  <c r="AK143" i="231"/>
  <c r="AJ143" i="231"/>
  <c r="AI143" i="231"/>
  <c r="AT141" i="231"/>
  <c r="AS141" i="231"/>
  <c r="AR141" i="231"/>
  <c r="CB129" i="231" s="1"/>
  <c r="AQ141" i="231"/>
  <c r="AP141" i="231"/>
  <c r="AO141" i="231"/>
  <c r="AN141" i="231"/>
  <c r="AM141" i="231"/>
  <c r="AL141" i="231"/>
  <c r="AK141" i="231"/>
  <c r="AJ141" i="231"/>
  <c r="AI141" i="231"/>
  <c r="AT139" i="231"/>
  <c r="AS139" i="231"/>
  <c r="AR139" i="231"/>
  <c r="CA129" i="231" s="1"/>
  <c r="AQ139" i="231"/>
  <c r="AP139" i="231"/>
  <c r="AO139" i="231"/>
  <c r="AN139" i="231"/>
  <c r="AM139" i="231"/>
  <c r="AL139" i="231"/>
  <c r="AK139" i="231"/>
  <c r="AJ139" i="231"/>
  <c r="AI139" i="231"/>
  <c r="AT137" i="231"/>
  <c r="AS137" i="231"/>
  <c r="AR137" i="231"/>
  <c r="BZ129" i="231" s="1"/>
  <c r="AQ137" i="231"/>
  <c r="AP137" i="231"/>
  <c r="AO137" i="231"/>
  <c r="AN137" i="231"/>
  <c r="AM137" i="231"/>
  <c r="AL137" i="231"/>
  <c r="AK137" i="231"/>
  <c r="AJ137" i="231"/>
  <c r="AI137" i="231"/>
  <c r="AT135" i="231"/>
  <c r="AS135" i="231"/>
  <c r="AR135" i="231"/>
  <c r="BY129" i="231" s="1"/>
  <c r="AQ135" i="231"/>
  <c r="AP135" i="231"/>
  <c r="AO135" i="231"/>
  <c r="AN135" i="231"/>
  <c r="AM135" i="231"/>
  <c r="AL135" i="231"/>
  <c r="AK135" i="231"/>
  <c r="AJ135" i="231"/>
  <c r="AI135" i="231"/>
  <c r="AT133" i="231"/>
  <c r="BR128" i="231" s="1"/>
  <c r="BR161" i="231" s="1"/>
  <c r="AS133" i="231"/>
  <c r="AR133" i="231"/>
  <c r="AQ133" i="231"/>
  <c r="BO128" i="231" s="1"/>
  <c r="AP133" i="231"/>
  <c r="AO133" i="231"/>
  <c r="AN133" i="231"/>
  <c r="BL128" i="231"/>
  <c r="BL161" i="231" s="1"/>
  <c r="AM133" i="231"/>
  <c r="AL133" i="231"/>
  <c r="BJ128" i="231" s="1"/>
  <c r="BJ158" i="231" s="1"/>
  <c r="AK133" i="231"/>
  <c r="BI128" i="231" s="1"/>
  <c r="AJ133" i="231"/>
  <c r="BH128" i="231" s="1"/>
  <c r="AI133" i="231"/>
  <c r="AT131" i="231"/>
  <c r="AS131" i="231"/>
  <c r="AR131" i="231"/>
  <c r="AQ131" i="231"/>
  <c r="AP131" i="231"/>
  <c r="AO131" i="231"/>
  <c r="AN131" i="231"/>
  <c r="AM131" i="231"/>
  <c r="AL131" i="231"/>
  <c r="AK131" i="231"/>
  <c r="AJ131" i="231"/>
  <c r="AI131" i="231"/>
  <c r="AT129" i="231"/>
  <c r="AS129" i="231"/>
  <c r="AR129" i="231"/>
  <c r="BW129" i="231" s="1"/>
  <c r="BW165" i="231" s="1"/>
  <c r="AT91" i="231"/>
  <c r="AS91" i="231"/>
  <c r="AR91" i="231"/>
  <c r="AQ91" i="231"/>
  <c r="AP91" i="231"/>
  <c r="AO91" i="231"/>
  <c r="AN91" i="231"/>
  <c r="AM91" i="231"/>
  <c r="CG68" i="231" s="1"/>
  <c r="AL91" i="231"/>
  <c r="AK91" i="231"/>
  <c r="AJ91" i="231"/>
  <c r="AI91" i="231"/>
  <c r="AT89" i="231"/>
  <c r="AS89" i="231"/>
  <c r="AR89" i="231"/>
  <c r="AQ89" i="231"/>
  <c r="AP89" i="231"/>
  <c r="AO89" i="231"/>
  <c r="AN89" i="231"/>
  <c r="AM89" i="231"/>
  <c r="CF68" i="231" s="1"/>
  <c r="AL89" i="231"/>
  <c r="AK89" i="231"/>
  <c r="AJ89" i="231"/>
  <c r="AI89" i="231"/>
  <c r="AT87" i="231"/>
  <c r="AS87" i="231"/>
  <c r="AR87" i="231"/>
  <c r="AQ87" i="231"/>
  <c r="AP87" i="231"/>
  <c r="AO87" i="231"/>
  <c r="AN87" i="231"/>
  <c r="AM87" i="231"/>
  <c r="CE68" i="231" s="1"/>
  <c r="AL87" i="231"/>
  <c r="AK87" i="231"/>
  <c r="AJ87" i="231"/>
  <c r="AI87" i="231"/>
  <c r="AT85" i="231"/>
  <c r="AS85" i="231"/>
  <c r="AR85" i="231"/>
  <c r="AQ85" i="231"/>
  <c r="AP85" i="231"/>
  <c r="AO85" i="231"/>
  <c r="AN85" i="231"/>
  <c r="AM85" i="231"/>
  <c r="CD68" i="231" s="1"/>
  <c r="AL85" i="231"/>
  <c r="AK85" i="231"/>
  <c r="AJ85" i="231"/>
  <c r="AI85" i="231"/>
  <c r="AT83" i="231"/>
  <c r="AS83" i="231"/>
  <c r="AR83" i="231"/>
  <c r="AQ83" i="231"/>
  <c r="AP83" i="231"/>
  <c r="AO83" i="231"/>
  <c r="AN83" i="231"/>
  <c r="AM83" i="231"/>
  <c r="CC68" i="231" s="1"/>
  <c r="AL83" i="231"/>
  <c r="AK83" i="231"/>
  <c r="AJ83" i="231"/>
  <c r="AI83" i="231"/>
  <c r="AT81" i="231"/>
  <c r="AS81" i="231"/>
  <c r="AR81" i="231"/>
  <c r="AQ81" i="231"/>
  <c r="AP81" i="231"/>
  <c r="AO81" i="231"/>
  <c r="AN81" i="231"/>
  <c r="AM81" i="231"/>
  <c r="CB68" i="231" s="1"/>
  <c r="AL81" i="231"/>
  <c r="AK81" i="231"/>
  <c r="AJ81" i="231"/>
  <c r="AI81" i="231"/>
  <c r="AT79" i="231"/>
  <c r="AS79" i="231"/>
  <c r="AR79" i="231"/>
  <c r="AQ79" i="231"/>
  <c r="AP79" i="231"/>
  <c r="AO79" i="231"/>
  <c r="AN79" i="231"/>
  <c r="AM79" i="231"/>
  <c r="CA68" i="231" s="1"/>
  <c r="AL79" i="231"/>
  <c r="AK79" i="231"/>
  <c r="AJ79" i="231"/>
  <c r="AI79" i="231"/>
  <c r="AT77" i="231"/>
  <c r="AS77" i="231"/>
  <c r="AR77" i="231"/>
  <c r="AQ77" i="231"/>
  <c r="AP77" i="231"/>
  <c r="AO77" i="231"/>
  <c r="AN77" i="231"/>
  <c r="AM77" i="231"/>
  <c r="BZ68" i="231" s="1"/>
  <c r="AL77" i="231"/>
  <c r="AK77" i="231"/>
  <c r="AJ77" i="231"/>
  <c r="AI77" i="231"/>
  <c r="AT75" i="231"/>
  <c r="AS75" i="231"/>
  <c r="AR75" i="231"/>
  <c r="AQ75" i="231"/>
  <c r="AP75" i="231"/>
  <c r="AO75" i="231"/>
  <c r="AN75" i="231"/>
  <c r="AM75" i="231"/>
  <c r="BY68" i="231" s="1"/>
  <c r="AL75" i="231"/>
  <c r="AK75" i="231"/>
  <c r="AJ75" i="231"/>
  <c r="AI75" i="231"/>
  <c r="AT73" i="231"/>
  <c r="BR68" i="231" s="1"/>
  <c r="AS73" i="231"/>
  <c r="AR73" i="231"/>
  <c r="AQ73" i="231"/>
  <c r="BO68" i="231" s="1"/>
  <c r="AP73" i="231"/>
  <c r="AO73" i="231"/>
  <c r="BM68" i="231" s="1"/>
  <c r="AN73" i="231"/>
  <c r="BL68" i="231" s="1"/>
  <c r="AM73" i="231"/>
  <c r="AL73" i="231"/>
  <c r="AK73" i="231"/>
  <c r="BI68" i="231" s="1"/>
  <c r="AJ73" i="231"/>
  <c r="AI73" i="231"/>
  <c r="BG68" i="231" s="1"/>
  <c r="AT71" i="231"/>
  <c r="AS71" i="231"/>
  <c r="AR71" i="231"/>
  <c r="AQ71" i="231"/>
  <c r="AP71" i="231"/>
  <c r="AO71" i="231"/>
  <c r="AN71" i="231"/>
  <c r="AM71" i="231"/>
  <c r="BW68" i="231" s="1"/>
  <c r="BW104" i="231" s="1"/>
  <c r="AL71" i="231"/>
  <c r="AK71" i="231"/>
  <c r="AJ71" i="231"/>
  <c r="AI71" i="231"/>
  <c r="AT69" i="231"/>
  <c r="AS69" i="231"/>
  <c r="AR69" i="231"/>
  <c r="AT631" i="230"/>
  <c r="AS631" i="230"/>
  <c r="AR631" i="230"/>
  <c r="CG609" i="230" s="1"/>
  <c r="AQ631" i="230"/>
  <c r="AP631" i="230"/>
  <c r="AO631" i="230"/>
  <c r="AN631" i="230"/>
  <c r="AM631" i="230"/>
  <c r="AL631" i="230"/>
  <c r="AK631" i="230"/>
  <c r="AJ631" i="230"/>
  <c r="AI631" i="230"/>
  <c r="AT629" i="230"/>
  <c r="AS629" i="230"/>
  <c r="AR629" i="230"/>
  <c r="CF609" i="230" s="1"/>
  <c r="CF639" i="230" s="1"/>
  <c r="AQ629" i="230"/>
  <c r="AP629" i="230"/>
  <c r="AO629" i="230"/>
  <c r="AN629" i="230"/>
  <c r="AM629" i="230"/>
  <c r="AL629" i="230"/>
  <c r="AK629" i="230"/>
  <c r="AJ629" i="230"/>
  <c r="AI629" i="230"/>
  <c r="AT627" i="230"/>
  <c r="AS627" i="230"/>
  <c r="AR627" i="230"/>
  <c r="CE609" i="230"/>
  <c r="AQ627" i="230"/>
  <c r="AP627" i="230"/>
  <c r="AO627" i="230"/>
  <c r="AN627" i="230"/>
  <c r="AM627" i="230"/>
  <c r="AL627" i="230"/>
  <c r="AK627" i="230"/>
  <c r="AJ627" i="230"/>
  <c r="AI627" i="230"/>
  <c r="AT625" i="230"/>
  <c r="AS625" i="230"/>
  <c r="AR625" i="230"/>
  <c r="CD609" i="230" s="1"/>
  <c r="CD642" i="230" s="1"/>
  <c r="AQ625" i="230"/>
  <c r="AP625" i="230"/>
  <c r="AO625" i="230"/>
  <c r="AN625" i="230"/>
  <c r="AM625" i="230"/>
  <c r="AL625" i="230"/>
  <c r="AK625" i="230"/>
  <c r="AJ625" i="230"/>
  <c r="AI625" i="230"/>
  <c r="AT623" i="230"/>
  <c r="AS623" i="230"/>
  <c r="AR623" i="230"/>
  <c r="CC609" i="230" s="1"/>
  <c r="CC639" i="230" s="1"/>
  <c r="AQ623" i="230"/>
  <c r="AP623" i="230"/>
  <c r="AO623" i="230"/>
  <c r="AN623" i="230"/>
  <c r="AM623" i="230"/>
  <c r="AL623" i="230"/>
  <c r="AK623" i="230"/>
  <c r="AJ623" i="230"/>
  <c r="AI623" i="230"/>
  <c r="AT621" i="230"/>
  <c r="AS621" i="230"/>
  <c r="AR621" i="230"/>
  <c r="CB609" i="230" s="1"/>
  <c r="CB642" i="230" s="1"/>
  <c r="AQ621" i="230"/>
  <c r="AP621" i="230"/>
  <c r="AO621" i="230"/>
  <c r="AN621" i="230"/>
  <c r="AM621" i="230"/>
  <c r="AL621" i="230"/>
  <c r="AK621" i="230"/>
  <c r="AJ621" i="230"/>
  <c r="AI621" i="230"/>
  <c r="AT619" i="230"/>
  <c r="AS619" i="230"/>
  <c r="AR619" i="230"/>
  <c r="CA609" i="230"/>
  <c r="CA636" i="230" s="1"/>
  <c r="AQ619" i="230"/>
  <c r="AP619" i="230"/>
  <c r="AO619" i="230"/>
  <c r="AN619" i="230"/>
  <c r="AM619" i="230"/>
  <c r="AL619" i="230"/>
  <c r="AK619" i="230"/>
  <c r="AJ619" i="230"/>
  <c r="AI619" i="230"/>
  <c r="AT617" i="230"/>
  <c r="AS617" i="230"/>
  <c r="AR617" i="230"/>
  <c r="BZ609" i="230" s="1"/>
  <c r="BZ642" i="230" s="1"/>
  <c r="AQ617" i="230"/>
  <c r="AP617" i="230"/>
  <c r="AO617" i="230"/>
  <c r="AN617" i="230"/>
  <c r="AM617" i="230"/>
  <c r="AL617" i="230"/>
  <c r="AK617" i="230"/>
  <c r="AJ617" i="230"/>
  <c r="AI617" i="230"/>
  <c r="AT615" i="230"/>
  <c r="AS615" i="230"/>
  <c r="AR615" i="230"/>
  <c r="BY609" i="230" s="1"/>
  <c r="AQ615" i="230"/>
  <c r="AP615" i="230"/>
  <c r="AO615" i="230"/>
  <c r="AN615" i="230"/>
  <c r="AM615" i="230"/>
  <c r="AL615" i="230"/>
  <c r="AK615" i="230"/>
  <c r="AJ615" i="230"/>
  <c r="AI615" i="230"/>
  <c r="AT613" i="230"/>
  <c r="BR608" i="230" s="1"/>
  <c r="AS613" i="230"/>
  <c r="AR613" i="230"/>
  <c r="AQ613" i="230"/>
  <c r="BO608" i="230" s="1"/>
  <c r="AP613" i="230"/>
  <c r="AO613" i="230"/>
  <c r="AN613" i="230"/>
  <c r="BL608" i="230" s="1"/>
  <c r="BL638" i="230" s="1"/>
  <c r="AM613" i="230"/>
  <c r="AL613" i="230"/>
  <c r="BJ608" i="230" s="1"/>
  <c r="BJ635" i="230" s="1"/>
  <c r="AK613" i="230"/>
  <c r="BI608" i="230" s="1"/>
  <c r="AJ613" i="230"/>
  <c r="AI613" i="230"/>
  <c r="AT611" i="230"/>
  <c r="AS611" i="230"/>
  <c r="AR611" i="230"/>
  <c r="AQ611" i="230"/>
  <c r="AP611" i="230"/>
  <c r="AO611" i="230"/>
  <c r="AN611" i="230"/>
  <c r="AM611" i="230"/>
  <c r="AL611" i="230"/>
  <c r="AK611" i="230"/>
  <c r="AJ611" i="230"/>
  <c r="AI611" i="230"/>
  <c r="AT609" i="230"/>
  <c r="AS609" i="230"/>
  <c r="AR609" i="230"/>
  <c r="BW609" i="230" s="1"/>
  <c r="BW645" i="230" s="1"/>
  <c r="AT571" i="230"/>
  <c r="AS571" i="230"/>
  <c r="AR571" i="230"/>
  <c r="AQ571" i="230"/>
  <c r="AP571" i="230"/>
  <c r="AO571" i="230"/>
  <c r="AN571" i="230"/>
  <c r="AM571" i="230"/>
  <c r="AL571" i="230"/>
  <c r="AK571" i="230"/>
  <c r="AJ571" i="230"/>
  <c r="AI571" i="230"/>
  <c r="AT569" i="230"/>
  <c r="AS569" i="230"/>
  <c r="AR569" i="230"/>
  <c r="AQ569" i="230"/>
  <c r="AP569" i="230"/>
  <c r="AO569" i="230"/>
  <c r="AN569" i="230"/>
  <c r="AM569" i="230"/>
  <c r="AL569" i="230"/>
  <c r="AK569" i="230"/>
  <c r="AJ569" i="230"/>
  <c r="AI569" i="230"/>
  <c r="AT567" i="230"/>
  <c r="AS567" i="230"/>
  <c r="AR567" i="230"/>
  <c r="AQ567" i="230"/>
  <c r="AP567" i="230"/>
  <c r="AO567" i="230"/>
  <c r="AN567" i="230"/>
  <c r="AM567" i="230"/>
  <c r="AL567" i="230"/>
  <c r="AK567" i="230"/>
  <c r="AJ567" i="230"/>
  <c r="AI567" i="230"/>
  <c r="AT565" i="230"/>
  <c r="AS565" i="230"/>
  <c r="AR565" i="230"/>
  <c r="AQ565" i="230"/>
  <c r="AP565" i="230"/>
  <c r="AO565" i="230"/>
  <c r="AN565" i="230"/>
  <c r="AM565" i="230"/>
  <c r="AL565" i="230"/>
  <c r="AK565" i="230"/>
  <c r="AJ565" i="230"/>
  <c r="AI565" i="230"/>
  <c r="AT563" i="230"/>
  <c r="AS563" i="230"/>
  <c r="AR563" i="230"/>
  <c r="AQ563" i="230"/>
  <c r="AP563" i="230"/>
  <c r="AO563" i="230"/>
  <c r="AN563" i="230"/>
  <c r="AM563" i="230"/>
  <c r="AL563" i="230"/>
  <c r="AK563" i="230"/>
  <c r="AJ563" i="230"/>
  <c r="AI563" i="230"/>
  <c r="AT561" i="230"/>
  <c r="AS561" i="230"/>
  <c r="AR561" i="230"/>
  <c r="AQ561" i="230"/>
  <c r="AP561" i="230"/>
  <c r="AO561" i="230"/>
  <c r="AN561" i="230"/>
  <c r="AM561" i="230"/>
  <c r="AL561" i="230"/>
  <c r="AK561" i="230"/>
  <c r="AJ561" i="230"/>
  <c r="AI561" i="230"/>
  <c r="AT559" i="230"/>
  <c r="AS559" i="230"/>
  <c r="AR559" i="230"/>
  <c r="AQ559" i="230"/>
  <c r="AP559" i="230"/>
  <c r="AO559" i="230"/>
  <c r="AN559" i="230"/>
  <c r="AM559" i="230"/>
  <c r="AL559" i="230"/>
  <c r="AK559" i="230"/>
  <c r="AJ559" i="230"/>
  <c r="AI559" i="230"/>
  <c r="AT557" i="230"/>
  <c r="AS557" i="230"/>
  <c r="AR557" i="230"/>
  <c r="AQ557" i="230"/>
  <c r="AP557" i="230"/>
  <c r="AO557" i="230"/>
  <c r="AN557" i="230"/>
  <c r="AM557" i="230"/>
  <c r="AL557" i="230"/>
  <c r="AK557" i="230"/>
  <c r="AJ557" i="230"/>
  <c r="AI557" i="230"/>
  <c r="AT555" i="230"/>
  <c r="AS555" i="230"/>
  <c r="AR555" i="230"/>
  <c r="AQ555" i="230"/>
  <c r="AP555" i="230"/>
  <c r="AO555" i="230"/>
  <c r="AN555" i="230"/>
  <c r="AM555" i="230"/>
  <c r="AL555" i="230"/>
  <c r="AK555" i="230"/>
  <c r="AJ555" i="230"/>
  <c r="AI555" i="230"/>
  <c r="AT553" i="230"/>
  <c r="BR548" i="230" s="1"/>
  <c r="AS553" i="230"/>
  <c r="BQ548" i="230" s="1"/>
  <c r="AR553" i="230"/>
  <c r="AQ553" i="230"/>
  <c r="BO548" i="230" s="1"/>
  <c r="AP553" i="230"/>
  <c r="AO553" i="230"/>
  <c r="BM548" i="230" s="1"/>
  <c r="AN553" i="230"/>
  <c r="BL548" i="230" s="1"/>
  <c r="BL566" i="230" s="1"/>
  <c r="AM553" i="230"/>
  <c r="AL553" i="230"/>
  <c r="AK553" i="230"/>
  <c r="BI548" i="230" s="1"/>
  <c r="BI575" i="230" s="1"/>
  <c r="AJ553" i="230"/>
  <c r="AI553" i="230"/>
  <c r="BG548" i="230" s="1"/>
  <c r="BG581" i="230" s="1"/>
  <c r="AT551" i="230"/>
  <c r="AS551" i="230"/>
  <c r="AR551" i="230"/>
  <c r="AQ551" i="230"/>
  <c r="AP551" i="230"/>
  <c r="AO551" i="230"/>
  <c r="AN551" i="230"/>
  <c r="AM551" i="230"/>
  <c r="AL551" i="230"/>
  <c r="AK551" i="230"/>
  <c r="AJ551" i="230"/>
  <c r="AI551" i="230"/>
  <c r="AT549" i="230"/>
  <c r="AS549" i="230"/>
  <c r="AR549" i="230"/>
  <c r="AT511" i="230"/>
  <c r="AS511" i="230"/>
  <c r="AR511" i="230"/>
  <c r="CG489" i="230" s="1"/>
  <c r="CG510" i="230" s="1"/>
  <c r="AQ511" i="230"/>
  <c r="AP511" i="230"/>
  <c r="AO511" i="230"/>
  <c r="AN511" i="230"/>
  <c r="AM511" i="230"/>
  <c r="AL511" i="230"/>
  <c r="AK511" i="230"/>
  <c r="AJ511" i="230"/>
  <c r="AI511" i="230"/>
  <c r="AT509" i="230"/>
  <c r="AS509" i="230"/>
  <c r="AR509" i="230"/>
  <c r="CF489" i="230" s="1"/>
  <c r="CF516" i="230" s="1"/>
  <c r="AQ509" i="230"/>
  <c r="AP509" i="230"/>
  <c r="AO509" i="230"/>
  <c r="AN509" i="230"/>
  <c r="AM509" i="230"/>
  <c r="AL509" i="230"/>
  <c r="AK509" i="230"/>
  <c r="AJ509" i="230"/>
  <c r="AI509" i="230"/>
  <c r="AT507" i="230"/>
  <c r="AS507" i="230"/>
  <c r="AR507" i="230"/>
  <c r="CE489" i="230" s="1"/>
  <c r="CE525" i="230" s="1"/>
  <c r="AQ507" i="230"/>
  <c r="AP507" i="230"/>
  <c r="AO507" i="230"/>
  <c r="AN507" i="230"/>
  <c r="AM507" i="230"/>
  <c r="AL507" i="230"/>
  <c r="AK507" i="230"/>
  <c r="AJ507" i="230"/>
  <c r="AI507" i="230"/>
  <c r="AT505" i="230"/>
  <c r="AS505" i="230"/>
  <c r="AR505" i="230"/>
  <c r="CD489" i="230" s="1"/>
  <c r="AQ505" i="230"/>
  <c r="AP505" i="230"/>
  <c r="AO505" i="230"/>
  <c r="AN505" i="230"/>
  <c r="AM505" i="230"/>
  <c r="AL505" i="230"/>
  <c r="AK505" i="230"/>
  <c r="AJ505" i="230"/>
  <c r="AI505" i="230"/>
  <c r="AT503" i="230"/>
  <c r="AS503" i="230"/>
  <c r="AR503" i="230"/>
  <c r="CC489" i="230" s="1"/>
  <c r="AQ503" i="230"/>
  <c r="AP503" i="230"/>
  <c r="AO503" i="230"/>
  <c r="AN503" i="230"/>
  <c r="AM503" i="230"/>
  <c r="AL503" i="230"/>
  <c r="AK503" i="230"/>
  <c r="AJ503" i="230"/>
  <c r="AI503" i="230"/>
  <c r="AT501" i="230"/>
  <c r="AS501" i="230"/>
  <c r="AR501" i="230"/>
  <c r="CB489" i="230" s="1"/>
  <c r="CB507" i="230" s="1"/>
  <c r="AQ501" i="230"/>
  <c r="AP501" i="230"/>
  <c r="AO501" i="230"/>
  <c r="AN501" i="230"/>
  <c r="AM501" i="230"/>
  <c r="AL501" i="230"/>
  <c r="AK501" i="230"/>
  <c r="AJ501" i="230"/>
  <c r="AI501" i="230"/>
  <c r="AT499" i="230"/>
  <c r="AS499" i="230"/>
  <c r="AR499" i="230"/>
  <c r="CA489" i="230" s="1"/>
  <c r="CA507" i="230" s="1"/>
  <c r="AQ499" i="230"/>
  <c r="AP499" i="230"/>
  <c r="AO499" i="230"/>
  <c r="AN499" i="230"/>
  <c r="AM499" i="230"/>
  <c r="AL499" i="230"/>
  <c r="AK499" i="230"/>
  <c r="AJ499" i="230"/>
  <c r="AI499" i="230"/>
  <c r="AT497" i="230"/>
  <c r="AS497" i="230"/>
  <c r="AR497" i="230"/>
  <c r="BZ489" i="230" s="1"/>
  <c r="AQ497" i="230"/>
  <c r="AP497" i="230"/>
  <c r="AO497" i="230"/>
  <c r="AN497" i="230"/>
  <c r="AM497" i="230"/>
  <c r="AL497" i="230"/>
  <c r="AK497" i="230"/>
  <c r="AJ497" i="230"/>
  <c r="AI497" i="230"/>
  <c r="AT495" i="230"/>
  <c r="AS495" i="230"/>
  <c r="AR495" i="230"/>
  <c r="BY489" i="230" s="1"/>
  <c r="AQ495" i="230"/>
  <c r="AP495" i="230"/>
  <c r="AO495" i="230"/>
  <c r="AN495" i="230"/>
  <c r="AM495" i="230"/>
  <c r="AL495" i="230"/>
  <c r="AK495" i="230"/>
  <c r="AJ495" i="230"/>
  <c r="AI495" i="230"/>
  <c r="AT493" i="230"/>
  <c r="BR488" i="230" s="1"/>
  <c r="BR524" i="230" s="1"/>
  <c r="AS493" i="230"/>
  <c r="AR493" i="230"/>
  <c r="AQ493" i="230"/>
  <c r="BO488" i="230" s="1"/>
  <c r="AP493" i="230"/>
  <c r="AO493" i="230"/>
  <c r="AN493" i="230"/>
  <c r="BL488" i="230" s="1"/>
  <c r="BL524" i="230" s="1"/>
  <c r="AM493" i="230"/>
  <c r="AL493" i="230"/>
  <c r="BJ488" i="230" s="1"/>
  <c r="BJ506" i="230" s="1"/>
  <c r="AK493" i="230"/>
  <c r="BI488" i="230" s="1"/>
  <c r="BI512" i="230" s="1"/>
  <c r="AJ493" i="230"/>
  <c r="BH488" i="230"/>
  <c r="AI493" i="230"/>
  <c r="AT491" i="230"/>
  <c r="AS491" i="230"/>
  <c r="AR491" i="230"/>
  <c r="AQ491" i="230"/>
  <c r="AP491" i="230"/>
  <c r="AO491" i="230"/>
  <c r="AN491" i="230"/>
  <c r="AM491" i="230"/>
  <c r="AL491" i="230"/>
  <c r="AK491" i="230"/>
  <c r="AJ491" i="230"/>
  <c r="AI491" i="230"/>
  <c r="AT489" i="230"/>
  <c r="AS489" i="230"/>
  <c r="AR489" i="230"/>
  <c r="BW489" i="230" s="1"/>
  <c r="BW525" i="230" s="1"/>
  <c r="AT451" i="230"/>
  <c r="AS451" i="230"/>
  <c r="AR451" i="230"/>
  <c r="AQ451" i="230"/>
  <c r="AP451" i="230"/>
  <c r="AO451" i="230"/>
  <c r="AN451" i="230"/>
  <c r="AM451" i="230"/>
  <c r="CG428" i="230" s="1"/>
  <c r="AL451" i="230"/>
  <c r="AK451" i="230"/>
  <c r="AJ451" i="230"/>
  <c r="AI451" i="230"/>
  <c r="AT449" i="230"/>
  <c r="AS449" i="230"/>
  <c r="AR449" i="230"/>
  <c r="AQ449" i="230"/>
  <c r="AP449" i="230"/>
  <c r="AO449" i="230"/>
  <c r="AN449" i="230"/>
  <c r="AM449" i="230"/>
  <c r="CF428" i="230" s="1"/>
  <c r="AL449" i="230"/>
  <c r="AK449" i="230"/>
  <c r="AJ449" i="230"/>
  <c r="AI449" i="230"/>
  <c r="AT447" i="230"/>
  <c r="AS447" i="230"/>
  <c r="AR447" i="230"/>
  <c r="AQ447" i="230"/>
  <c r="AP447" i="230"/>
  <c r="AO447" i="230"/>
  <c r="AN447" i="230"/>
  <c r="AM447" i="230"/>
  <c r="CE428" i="230" s="1"/>
  <c r="AL447" i="230"/>
  <c r="AK447" i="230"/>
  <c r="AJ447" i="230"/>
  <c r="AI447" i="230"/>
  <c r="AT445" i="230"/>
  <c r="AS445" i="230"/>
  <c r="AR445" i="230"/>
  <c r="AQ445" i="230"/>
  <c r="AP445" i="230"/>
  <c r="AO445" i="230"/>
  <c r="AN445" i="230"/>
  <c r="AM445" i="230"/>
  <c r="AL445" i="230"/>
  <c r="AK445" i="230"/>
  <c r="AJ445" i="230"/>
  <c r="AI445" i="230"/>
  <c r="AT443" i="230"/>
  <c r="AS443" i="230"/>
  <c r="AR443" i="230"/>
  <c r="AQ443" i="230"/>
  <c r="AP443" i="230"/>
  <c r="AO443" i="230"/>
  <c r="AN443" i="230"/>
  <c r="AM443" i="230"/>
  <c r="CC428" i="230" s="1"/>
  <c r="AL443" i="230"/>
  <c r="AK443" i="230"/>
  <c r="AJ443" i="230"/>
  <c r="AI443" i="230"/>
  <c r="AT441" i="230"/>
  <c r="AS441" i="230"/>
  <c r="AR441" i="230"/>
  <c r="AQ441" i="230"/>
  <c r="AP441" i="230"/>
  <c r="AO441" i="230"/>
  <c r="AN441" i="230"/>
  <c r="AM441" i="230"/>
  <c r="CB428" i="230" s="1"/>
  <c r="AL441" i="230"/>
  <c r="AK441" i="230"/>
  <c r="AJ441" i="230"/>
  <c r="AI441" i="230"/>
  <c r="AT439" i="230"/>
  <c r="AS439" i="230"/>
  <c r="AR439" i="230"/>
  <c r="AQ439" i="230"/>
  <c r="AP439" i="230"/>
  <c r="AO439" i="230"/>
  <c r="AN439" i="230"/>
  <c r="AM439" i="230"/>
  <c r="CA428" i="230" s="1"/>
  <c r="AL439" i="230"/>
  <c r="AK439" i="230"/>
  <c r="AJ439" i="230"/>
  <c r="AI439" i="230"/>
  <c r="AT437" i="230"/>
  <c r="AS437" i="230"/>
  <c r="AR437" i="230"/>
  <c r="AQ437" i="230"/>
  <c r="AP437" i="230"/>
  <c r="AO437" i="230"/>
  <c r="AN437" i="230"/>
  <c r="AM437" i="230"/>
  <c r="AL437" i="230"/>
  <c r="AK437" i="230"/>
  <c r="AJ437" i="230"/>
  <c r="AI437" i="230"/>
  <c r="AT435" i="230"/>
  <c r="AS435" i="230"/>
  <c r="AR435" i="230"/>
  <c r="AQ435" i="230"/>
  <c r="AP435" i="230"/>
  <c r="AO435" i="230"/>
  <c r="AN435" i="230"/>
  <c r="AM435" i="230"/>
  <c r="BY428" i="230" s="1"/>
  <c r="AL435" i="230"/>
  <c r="AK435" i="230"/>
  <c r="AJ435" i="230"/>
  <c r="AI435" i="230"/>
  <c r="AT433" i="230"/>
  <c r="BR428" i="230" s="1"/>
  <c r="BR458" i="230" s="1"/>
  <c r="AS433" i="230"/>
  <c r="AR433" i="230"/>
  <c r="AQ433" i="230"/>
  <c r="BO428" i="230" s="1"/>
  <c r="AP433" i="230"/>
  <c r="AO433" i="230"/>
  <c r="BM428" i="230" s="1"/>
  <c r="BM458" i="230" s="1"/>
  <c r="AN433" i="230"/>
  <c r="BL428" i="230" s="1"/>
  <c r="AM433" i="230"/>
  <c r="AL433" i="230"/>
  <c r="AK433" i="230"/>
  <c r="BI428" i="230" s="1"/>
  <c r="BI458" i="230" s="1"/>
  <c r="AJ433" i="230"/>
  <c r="AI433" i="230"/>
  <c r="BG428" i="230" s="1"/>
  <c r="AT431" i="230"/>
  <c r="AS431" i="230"/>
  <c r="AR431" i="230"/>
  <c r="AQ431" i="230"/>
  <c r="AP431" i="230"/>
  <c r="AO431" i="230"/>
  <c r="AN431" i="230"/>
  <c r="AM431" i="230"/>
  <c r="BW428" i="230" s="1"/>
  <c r="BW464" i="230" s="1"/>
  <c r="AL431" i="230"/>
  <c r="AK431" i="230"/>
  <c r="AJ431" i="230"/>
  <c r="AI431" i="230"/>
  <c r="AT429" i="230"/>
  <c r="AS429" i="230"/>
  <c r="AR429" i="230"/>
  <c r="AT391" i="230"/>
  <c r="AS391" i="230"/>
  <c r="AR391" i="230"/>
  <c r="CG369" i="230" s="1"/>
  <c r="CG393" i="230" s="1"/>
  <c r="AQ391" i="230"/>
  <c r="AP391" i="230"/>
  <c r="AO391" i="230"/>
  <c r="AN391" i="230"/>
  <c r="AM391" i="230"/>
  <c r="AL391" i="230"/>
  <c r="AK391" i="230"/>
  <c r="AJ391" i="230"/>
  <c r="AI391" i="230"/>
  <c r="AT389" i="230"/>
  <c r="AS389" i="230"/>
  <c r="AR389" i="230"/>
  <c r="CF369" i="230" s="1"/>
  <c r="CF396" i="230" s="1"/>
  <c r="AQ389" i="230"/>
  <c r="AP389" i="230"/>
  <c r="AO389" i="230"/>
  <c r="AN389" i="230"/>
  <c r="AM389" i="230"/>
  <c r="AL389" i="230"/>
  <c r="AK389" i="230"/>
  <c r="AJ389" i="230"/>
  <c r="AI389" i="230"/>
  <c r="AT387" i="230"/>
  <c r="AS387" i="230"/>
  <c r="AR387" i="230"/>
  <c r="CE369" i="230" s="1"/>
  <c r="CE381" i="230" s="1"/>
  <c r="AQ387" i="230"/>
  <c r="AP387" i="230"/>
  <c r="AO387" i="230"/>
  <c r="AN387" i="230"/>
  <c r="AM387" i="230"/>
  <c r="AL387" i="230"/>
  <c r="AK387" i="230"/>
  <c r="AJ387" i="230"/>
  <c r="AI387" i="230"/>
  <c r="AT385" i="230"/>
  <c r="AS385" i="230"/>
  <c r="AR385" i="230"/>
  <c r="CD369" i="230" s="1"/>
  <c r="AQ385" i="230"/>
  <c r="AP385" i="230"/>
  <c r="AO385" i="230"/>
  <c r="AN385" i="230"/>
  <c r="AM385" i="230"/>
  <c r="AL385" i="230"/>
  <c r="AK385" i="230"/>
  <c r="AJ385" i="230"/>
  <c r="AI385" i="230"/>
  <c r="AT383" i="230"/>
  <c r="AS383" i="230"/>
  <c r="AR383" i="230"/>
  <c r="CC369" i="230" s="1"/>
  <c r="CC402" i="230" s="1"/>
  <c r="AQ383" i="230"/>
  <c r="AP383" i="230"/>
  <c r="AO383" i="230"/>
  <c r="AN383" i="230"/>
  <c r="AM383" i="230"/>
  <c r="AL383" i="230"/>
  <c r="AK383" i="230"/>
  <c r="AJ383" i="230"/>
  <c r="AI383" i="230"/>
  <c r="AT381" i="230"/>
  <c r="AS381" i="230"/>
  <c r="AR381" i="230"/>
  <c r="CB369" i="230" s="1"/>
  <c r="AQ381" i="230"/>
  <c r="AP381" i="230"/>
  <c r="AO381" i="230"/>
  <c r="AN381" i="230"/>
  <c r="AM381" i="230"/>
  <c r="AL381" i="230"/>
  <c r="AK381" i="230"/>
  <c r="AJ381" i="230"/>
  <c r="AI381" i="230"/>
  <c r="AT379" i="230"/>
  <c r="AS379" i="230"/>
  <c r="AR379" i="230"/>
  <c r="CA369" i="230" s="1"/>
  <c r="AQ379" i="230"/>
  <c r="AP379" i="230"/>
  <c r="AO379" i="230"/>
  <c r="AN379" i="230"/>
  <c r="AM379" i="230"/>
  <c r="AL379" i="230"/>
  <c r="AK379" i="230"/>
  <c r="AJ379" i="230"/>
  <c r="AI379" i="230"/>
  <c r="AT377" i="230"/>
  <c r="AS377" i="230"/>
  <c r="AR377" i="230"/>
  <c r="BZ369" i="230" s="1"/>
  <c r="BZ387" i="230" s="1"/>
  <c r="AQ377" i="230"/>
  <c r="AP377" i="230"/>
  <c r="AO377" i="230"/>
  <c r="AN377" i="230"/>
  <c r="AM377" i="230"/>
  <c r="AL377" i="230"/>
  <c r="AK377" i="230"/>
  <c r="AJ377" i="230"/>
  <c r="AI377" i="230"/>
  <c r="AT375" i="230"/>
  <c r="AS375" i="230"/>
  <c r="AR375" i="230"/>
  <c r="BY369" i="230" s="1"/>
  <c r="AQ375" i="230"/>
  <c r="AP375" i="230"/>
  <c r="AO375" i="230"/>
  <c r="AN375" i="230"/>
  <c r="AM375" i="230"/>
  <c r="AL375" i="230"/>
  <c r="AK375" i="230"/>
  <c r="AJ375" i="230"/>
  <c r="AI375" i="230"/>
  <c r="AT373" i="230"/>
  <c r="BR368" i="230" s="1"/>
  <c r="BR398" i="230" s="1"/>
  <c r="AS373" i="230"/>
  <c r="AR373" i="230"/>
  <c r="AQ373" i="230"/>
  <c r="BO368" i="230" s="1"/>
  <c r="AP373" i="230"/>
  <c r="BN368" i="230" s="1"/>
  <c r="AO373" i="230"/>
  <c r="AN373" i="230"/>
  <c r="BL368" i="230" s="1"/>
  <c r="BL398" i="230" s="1"/>
  <c r="AM373" i="230"/>
  <c r="AL373" i="230"/>
  <c r="BJ368" i="230" s="1"/>
  <c r="AK373" i="230"/>
  <c r="BI368" i="230" s="1"/>
  <c r="AJ373" i="230"/>
  <c r="AI373" i="230"/>
  <c r="AT371" i="230"/>
  <c r="AS371" i="230"/>
  <c r="AR371" i="230"/>
  <c r="AQ371" i="230"/>
  <c r="AP371" i="230"/>
  <c r="AO371" i="230"/>
  <c r="AN371" i="230"/>
  <c r="AM371" i="230"/>
  <c r="AL371" i="230"/>
  <c r="AK371" i="230"/>
  <c r="AJ371" i="230"/>
  <c r="AI371" i="230"/>
  <c r="AT369" i="230"/>
  <c r="AS369" i="230"/>
  <c r="AR369" i="230"/>
  <c r="BW369" i="230" s="1"/>
  <c r="BW405" i="230" s="1"/>
  <c r="AT331" i="230"/>
  <c r="AS331" i="230"/>
  <c r="AR331" i="230"/>
  <c r="AQ331" i="230"/>
  <c r="AP331" i="230"/>
  <c r="AO331" i="230"/>
  <c r="AN331" i="230"/>
  <c r="AM331" i="230"/>
  <c r="AL331" i="230"/>
  <c r="AK331" i="230"/>
  <c r="AJ331" i="230"/>
  <c r="AI331" i="230"/>
  <c r="AT329" i="230"/>
  <c r="AS329" i="230"/>
  <c r="AR329" i="230"/>
  <c r="AQ329" i="230"/>
  <c r="AP329" i="230"/>
  <c r="AO329" i="230"/>
  <c r="AN329" i="230"/>
  <c r="AM329" i="230"/>
  <c r="AL329" i="230"/>
  <c r="AK329" i="230"/>
  <c r="AJ329" i="230"/>
  <c r="AI329" i="230"/>
  <c r="AT327" i="230"/>
  <c r="AS327" i="230"/>
  <c r="AR327" i="230"/>
  <c r="AQ327" i="230"/>
  <c r="AP327" i="230"/>
  <c r="AO327" i="230"/>
  <c r="AN327" i="230"/>
  <c r="AM327" i="230"/>
  <c r="AL327" i="230"/>
  <c r="AK327" i="230"/>
  <c r="AJ327" i="230"/>
  <c r="AI327" i="230"/>
  <c r="AT325" i="230"/>
  <c r="AS325" i="230"/>
  <c r="AR325" i="230"/>
  <c r="AQ325" i="230"/>
  <c r="AP325" i="230"/>
  <c r="AO325" i="230"/>
  <c r="AN325" i="230"/>
  <c r="AM325" i="230"/>
  <c r="AL325" i="230"/>
  <c r="AK325" i="230"/>
  <c r="AJ325" i="230"/>
  <c r="AI325" i="230"/>
  <c r="AT323" i="230"/>
  <c r="AS323" i="230"/>
  <c r="AR323" i="230"/>
  <c r="AQ323" i="230"/>
  <c r="AP323" i="230"/>
  <c r="AO323" i="230"/>
  <c r="AN323" i="230"/>
  <c r="AM323" i="230"/>
  <c r="AL323" i="230"/>
  <c r="AK323" i="230"/>
  <c r="AJ323" i="230"/>
  <c r="AI323" i="230"/>
  <c r="AT321" i="230"/>
  <c r="AS321" i="230"/>
  <c r="AR321" i="230"/>
  <c r="AQ321" i="230"/>
  <c r="AP321" i="230"/>
  <c r="AO321" i="230"/>
  <c r="AN321" i="230"/>
  <c r="AM321" i="230"/>
  <c r="AL321" i="230"/>
  <c r="AK321" i="230"/>
  <c r="AJ321" i="230"/>
  <c r="AI321" i="230"/>
  <c r="AT319" i="230"/>
  <c r="AS319" i="230"/>
  <c r="AR319" i="230"/>
  <c r="AQ319" i="230"/>
  <c r="AP319" i="230"/>
  <c r="AO319" i="230"/>
  <c r="AN319" i="230"/>
  <c r="AM319" i="230"/>
  <c r="AL319" i="230"/>
  <c r="AK319" i="230"/>
  <c r="AJ319" i="230"/>
  <c r="AI319" i="230"/>
  <c r="AT317" i="230"/>
  <c r="AS317" i="230"/>
  <c r="AR317" i="230"/>
  <c r="AQ317" i="230"/>
  <c r="AP317" i="230"/>
  <c r="AO317" i="230"/>
  <c r="AN317" i="230"/>
  <c r="AM317" i="230"/>
  <c r="AL317" i="230"/>
  <c r="AK317" i="230"/>
  <c r="AJ317" i="230"/>
  <c r="AI317" i="230"/>
  <c r="AT315" i="230"/>
  <c r="AS315" i="230"/>
  <c r="AR315" i="230"/>
  <c r="AQ315" i="230"/>
  <c r="AP315" i="230"/>
  <c r="AO315" i="230"/>
  <c r="AN315" i="230"/>
  <c r="AM315" i="230"/>
  <c r="AL315" i="230"/>
  <c r="AK315" i="230"/>
  <c r="AJ315" i="230"/>
  <c r="AI315" i="230"/>
  <c r="AT313" i="230"/>
  <c r="BR308" i="230" s="1"/>
  <c r="BR341" i="230" s="1"/>
  <c r="AS313" i="230"/>
  <c r="BQ308" i="230" s="1"/>
  <c r="AR313" i="230"/>
  <c r="AQ313" i="230"/>
  <c r="BO308" i="230" s="1"/>
  <c r="BO335" i="230" s="1"/>
  <c r="AP313" i="230"/>
  <c r="AO313" i="230"/>
  <c r="BM308" i="230" s="1"/>
  <c r="BM326" i="230" s="1"/>
  <c r="AN313" i="230"/>
  <c r="BL308" i="230" s="1"/>
  <c r="BL320" i="230" s="1"/>
  <c r="AM313" i="230"/>
  <c r="AL313" i="230"/>
  <c r="AK313" i="230"/>
  <c r="BI308" i="230" s="1"/>
  <c r="BI335" i="230" s="1"/>
  <c r="AJ313" i="230"/>
  <c r="AI313" i="230"/>
  <c r="BG308" i="230" s="1"/>
  <c r="AT311" i="230"/>
  <c r="AS311" i="230"/>
  <c r="AR311" i="230"/>
  <c r="AQ311" i="230"/>
  <c r="AP311" i="230"/>
  <c r="AO311" i="230"/>
  <c r="AN311" i="230"/>
  <c r="AM311" i="230"/>
  <c r="AL311" i="230"/>
  <c r="AK311" i="230"/>
  <c r="AJ311" i="230"/>
  <c r="AI311" i="230"/>
  <c r="AT309" i="230"/>
  <c r="AS309" i="230"/>
  <c r="AR309" i="230"/>
  <c r="AT271" i="230"/>
  <c r="AS271" i="230"/>
  <c r="AR271" i="230"/>
  <c r="CG249" i="230" s="1"/>
  <c r="AQ271" i="230"/>
  <c r="AP271" i="230"/>
  <c r="AO271" i="230"/>
  <c r="AN271" i="230"/>
  <c r="AM271" i="230"/>
  <c r="AL271" i="230"/>
  <c r="AK271" i="230"/>
  <c r="AJ271" i="230"/>
  <c r="AI271" i="230"/>
  <c r="AT269" i="230"/>
  <c r="AS269" i="230"/>
  <c r="AR269" i="230"/>
  <c r="CF249" i="230" s="1"/>
  <c r="AQ269" i="230"/>
  <c r="AP269" i="230"/>
  <c r="AO269" i="230"/>
  <c r="AN269" i="230"/>
  <c r="AM269" i="230"/>
  <c r="AL269" i="230"/>
  <c r="AK269" i="230"/>
  <c r="AJ269" i="230"/>
  <c r="AI269" i="230"/>
  <c r="AT267" i="230"/>
  <c r="AS267" i="230"/>
  <c r="AR267" i="230"/>
  <c r="CE249" i="230" s="1"/>
  <c r="AQ267" i="230"/>
  <c r="AP267" i="230"/>
  <c r="AO267" i="230"/>
  <c r="AN267" i="230"/>
  <c r="AM267" i="230"/>
  <c r="AL267" i="230"/>
  <c r="AK267" i="230"/>
  <c r="AJ267" i="230"/>
  <c r="AI267" i="230"/>
  <c r="AT265" i="230"/>
  <c r="AS265" i="230"/>
  <c r="AR265" i="230"/>
  <c r="CD249" i="230" s="1"/>
  <c r="AQ265" i="230"/>
  <c r="AP265" i="230"/>
  <c r="AO265" i="230"/>
  <c r="AN265" i="230"/>
  <c r="AM265" i="230"/>
  <c r="AL265" i="230"/>
  <c r="AK265" i="230"/>
  <c r="AJ265" i="230"/>
  <c r="AI265" i="230"/>
  <c r="AT263" i="230"/>
  <c r="AS263" i="230"/>
  <c r="AR263" i="230"/>
  <c r="CC249" i="230" s="1"/>
  <c r="AQ263" i="230"/>
  <c r="AP263" i="230"/>
  <c r="AO263" i="230"/>
  <c r="AN263" i="230"/>
  <c r="AM263" i="230"/>
  <c r="AL263" i="230"/>
  <c r="AK263" i="230"/>
  <c r="AJ263" i="230"/>
  <c r="AI263" i="230"/>
  <c r="AT261" i="230"/>
  <c r="AS261" i="230"/>
  <c r="AR261" i="230"/>
  <c r="CB249" i="230" s="1"/>
  <c r="AQ261" i="230"/>
  <c r="AP261" i="230"/>
  <c r="AO261" i="230"/>
  <c r="AN261" i="230"/>
  <c r="AM261" i="230"/>
  <c r="AL261" i="230"/>
  <c r="AK261" i="230"/>
  <c r="AJ261" i="230"/>
  <c r="AI261" i="230"/>
  <c r="AT259" i="230"/>
  <c r="AS259" i="230"/>
  <c r="AR259" i="230"/>
  <c r="CA249" i="230" s="1"/>
  <c r="CA261" i="230" s="1"/>
  <c r="AQ259" i="230"/>
  <c r="AP259" i="230"/>
  <c r="AO259" i="230"/>
  <c r="AN259" i="230"/>
  <c r="AM259" i="230"/>
  <c r="AL259" i="230"/>
  <c r="AK259" i="230"/>
  <c r="AJ259" i="230"/>
  <c r="AI259" i="230"/>
  <c r="AT257" i="230"/>
  <c r="AS257" i="230"/>
  <c r="AR257" i="230"/>
  <c r="BZ249" i="230" s="1"/>
  <c r="BZ264" i="230" s="1"/>
  <c r="AQ257" i="230"/>
  <c r="AP257" i="230"/>
  <c r="AO257" i="230"/>
  <c r="AN257" i="230"/>
  <c r="AM257" i="230"/>
  <c r="AL257" i="230"/>
  <c r="AK257" i="230"/>
  <c r="AJ257" i="230"/>
  <c r="AI257" i="230"/>
  <c r="AT255" i="230"/>
  <c r="AS255" i="230"/>
  <c r="AR255" i="230"/>
  <c r="BY249" i="230" s="1"/>
  <c r="AQ255" i="230"/>
  <c r="AP255" i="230"/>
  <c r="AO255" i="230"/>
  <c r="AN255" i="230"/>
  <c r="AM255" i="230"/>
  <c r="AL255" i="230"/>
  <c r="AK255" i="230"/>
  <c r="AJ255" i="230"/>
  <c r="AI255" i="230"/>
  <c r="AT253" i="230"/>
  <c r="BR248" i="230" s="1"/>
  <c r="BR260" i="230" s="1"/>
  <c r="AS253" i="230"/>
  <c r="AR253" i="230"/>
  <c r="AQ253" i="230"/>
  <c r="BO248" i="230" s="1"/>
  <c r="BO260" i="230" s="1"/>
  <c r="AP253" i="230"/>
  <c r="AO253" i="230"/>
  <c r="AN253" i="230"/>
  <c r="BL248" i="230" s="1"/>
  <c r="AM253" i="230"/>
  <c r="AL253" i="230"/>
  <c r="BJ248" i="230" s="1"/>
  <c r="AK253" i="230"/>
  <c r="BI248" i="230" s="1"/>
  <c r="AJ253" i="230"/>
  <c r="BH248" i="230" s="1"/>
  <c r="AI253" i="230"/>
  <c r="AT251" i="230"/>
  <c r="AS251" i="230"/>
  <c r="AR251" i="230"/>
  <c r="AQ251" i="230"/>
  <c r="AP251" i="230"/>
  <c r="AO251" i="230"/>
  <c r="AN251" i="230"/>
  <c r="AM251" i="230"/>
  <c r="AL251" i="230"/>
  <c r="AK251" i="230"/>
  <c r="AJ251" i="230"/>
  <c r="AI251" i="230"/>
  <c r="AT249" i="230"/>
  <c r="AS249" i="230"/>
  <c r="AR249" i="230"/>
  <c r="BW249" i="230" s="1"/>
  <c r="BW285" i="230" s="1"/>
  <c r="AT211" i="230"/>
  <c r="AS211" i="230"/>
  <c r="AR211" i="230"/>
  <c r="AQ211" i="230"/>
  <c r="AP211" i="230"/>
  <c r="AO211" i="230"/>
  <c r="AN211" i="230"/>
  <c r="AM211" i="230"/>
  <c r="CG188" i="230" s="1"/>
  <c r="AL211" i="230"/>
  <c r="AK211" i="230"/>
  <c r="AJ211" i="230"/>
  <c r="AI211" i="230"/>
  <c r="AT209" i="230"/>
  <c r="AS209" i="230"/>
  <c r="AR209" i="230"/>
  <c r="AQ209" i="230"/>
  <c r="AP209" i="230"/>
  <c r="AO209" i="230"/>
  <c r="AN209" i="230"/>
  <c r="AM209" i="230"/>
  <c r="CF188" i="230" s="1"/>
  <c r="AL209" i="230"/>
  <c r="AK209" i="230"/>
  <c r="AJ209" i="230"/>
  <c r="AI209" i="230"/>
  <c r="AT207" i="230"/>
  <c r="AS207" i="230"/>
  <c r="AR207" i="230"/>
  <c r="AQ207" i="230"/>
  <c r="AP207" i="230"/>
  <c r="AO207" i="230"/>
  <c r="AN207" i="230"/>
  <c r="AM207" i="230"/>
  <c r="CE188" i="230" s="1"/>
  <c r="AL207" i="230"/>
  <c r="AK207" i="230"/>
  <c r="AJ207" i="230"/>
  <c r="AI207" i="230"/>
  <c r="AT205" i="230"/>
  <c r="AS205" i="230"/>
  <c r="AR205" i="230"/>
  <c r="AQ205" i="230"/>
  <c r="AP205" i="230"/>
  <c r="AO205" i="230"/>
  <c r="AN205" i="230"/>
  <c r="AM205" i="230"/>
  <c r="CD188" i="230" s="1"/>
  <c r="AL205" i="230"/>
  <c r="AK205" i="230"/>
  <c r="AJ205" i="230"/>
  <c r="AI205" i="230"/>
  <c r="AT203" i="230"/>
  <c r="AS203" i="230"/>
  <c r="AR203" i="230"/>
  <c r="AQ203" i="230"/>
  <c r="AP203" i="230"/>
  <c r="AO203" i="230"/>
  <c r="AN203" i="230"/>
  <c r="AM203" i="230"/>
  <c r="CC188" i="230" s="1"/>
  <c r="AL203" i="230"/>
  <c r="AK203" i="230"/>
  <c r="AJ203" i="230"/>
  <c r="AI203" i="230"/>
  <c r="AT201" i="230"/>
  <c r="AS201" i="230"/>
  <c r="AR201" i="230"/>
  <c r="AQ201" i="230"/>
  <c r="AP201" i="230"/>
  <c r="AO201" i="230"/>
  <c r="AN201" i="230"/>
  <c r="AM201" i="230"/>
  <c r="CB188" i="230" s="1"/>
  <c r="AL201" i="230"/>
  <c r="AK201" i="230"/>
  <c r="AJ201" i="230"/>
  <c r="AI201" i="230"/>
  <c r="AT199" i="230"/>
  <c r="AS199" i="230"/>
  <c r="AR199" i="230"/>
  <c r="AQ199" i="230"/>
  <c r="AP199" i="230"/>
  <c r="AO199" i="230"/>
  <c r="AN199" i="230"/>
  <c r="AM199" i="230"/>
  <c r="CA188" i="230" s="1"/>
  <c r="AL199" i="230"/>
  <c r="AK199" i="230"/>
  <c r="AJ199" i="230"/>
  <c r="AI199" i="230"/>
  <c r="AT197" i="230"/>
  <c r="AS197" i="230"/>
  <c r="AR197" i="230"/>
  <c r="AQ197" i="230"/>
  <c r="AP197" i="230"/>
  <c r="AO197" i="230"/>
  <c r="AN197" i="230"/>
  <c r="AM197" i="230"/>
  <c r="BZ188" i="230" s="1"/>
  <c r="AL197" i="230"/>
  <c r="AK197" i="230"/>
  <c r="AJ197" i="230"/>
  <c r="AI197" i="230"/>
  <c r="AT195" i="230"/>
  <c r="AS195" i="230"/>
  <c r="AR195" i="230"/>
  <c r="AQ195" i="230"/>
  <c r="AP195" i="230"/>
  <c r="AO195" i="230"/>
  <c r="AN195" i="230"/>
  <c r="AM195" i="230"/>
  <c r="BY188" i="230" s="1"/>
  <c r="AL195" i="230"/>
  <c r="AK195" i="230"/>
  <c r="AJ195" i="230"/>
  <c r="AI195" i="230"/>
  <c r="AT193" i="230"/>
  <c r="BR188" i="230" s="1"/>
  <c r="AS193" i="230"/>
  <c r="AR193" i="230"/>
  <c r="AQ193" i="230"/>
  <c r="BO188" i="230" s="1"/>
  <c r="BO209" i="230" s="1"/>
  <c r="AP193" i="230"/>
  <c r="AO193" i="230"/>
  <c r="BM188" i="230" s="1"/>
  <c r="BM212" i="230" s="1"/>
  <c r="AN193" i="230"/>
  <c r="BL188" i="230" s="1"/>
  <c r="AM193" i="230"/>
  <c r="AL193" i="230"/>
  <c r="AK193" i="230"/>
  <c r="BI188" i="230" s="1"/>
  <c r="AJ193" i="230"/>
  <c r="AI193" i="230"/>
  <c r="BG188" i="230" s="1"/>
  <c r="BG209" i="230" s="1"/>
  <c r="AT191" i="230"/>
  <c r="AS191" i="230"/>
  <c r="AR191" i="230"/>
  <c r="AQ191" i="230"/>
  <c r="AP191" i="230"/>
  <c r="AO191" i="230"/>
  <c r="AN191" i="230"/>
  <c r="AM191" i="230"/>
  <c r="BW188" i="230" s="1"/>
  <c r="BW224" i="230" s="1"/>
  <c r="AL191" i="230"/>
  <c r="AK191" i="230"/>
  <c r="AJ191" i="230"/>
  <c r="AI191" i="230"/>
  <c r="AT189" i="230"/>
  <c r="AS189" i="230"/>
  <c r="AR189" i="230"/>
  <c r="AT151" i="230"/>
  <c r="AS151" i="230"/>
  <c r="AR151" i="230"/>
  <c r="CG129" i="230" s="1"/>
  <c r="AQ151" i="230"/>
  <c r="AP151" i="230"/>
  <c r="AO151" i="230"/>
  <c r="AN151" i="230"/>
  <c r="AM151" i="230"/>
  <c r="AL151" i="230"/>
  <c r="AK151" i="230"/>
  <c r="AJ151" i="230"/>
  <c r="AI151" i="230"/>
  <c r="AT149" i="230"/>
  <c r="AS149" i="230"/>
  <c r="AR149" i="230"/>
  <c r="CF129" i="230" s="1"/>
  <c r="AQ149" i="230"/>
  <c r="AP149" i="230"/>
  <c r="AO149" i="230"/>
  <c r="AN149" i="230"/>
  <c r="AM149" i="230"/>
  <c r="AL149" i="230"/>
  <c r="AK149" i="230"/>
  <c r="AJ149" i="230"/>
  <c r="AI149" i="230"/>
  <c r="AT147" i="230"/>
  <c r="AS147" i="230"/>
  <c r="AR147" i="230"/>
  <c r="CE129" i="230" s="1"/>
  <c r="AQ147" i="230"/>
  <c r="AP147" i="230"/>
  <c r="AO147" i="230"/>
  <c r="AN147" i="230"/>
  <c r="AM147" i="230"/>
  <c r="AL147" i="230"/>
  <c r="AK147" i="230"/>
  <c r="AJ147" i="230"/>
  <c r="AI147" i="230"/>
  <c r="AT145" i="230"/>
  <c r="AS145" i="230"/>
  <c r="AR145" i="230"/>
  <c r="CD129" i="230" s="1"/>
  <c r="AQ145" i="230"/>
  <c r="AP145" i="230"/>
  <c r="AO145" i="230"/>
  <c r="AN145" i="230"/>
  <c r="AM145" i="230"/>
  <c r="AL145" i="230"/>
  <c r="AK145" i="230"/>
  <c r="AJ145" i="230"/>
  <c r="AI145" i="230"/>
  <c r="AT143" i="230"/>
  <c r="AS143" i="230"/>
  <c r="AR143" i="230"/>
  <c r="CC129" i="230" s="1"/>
  <c r="CC144" i="230" s="1"/>
  <c r="AQ143" i="230"/>
  <c r="AP143" i="230"/>
  <c r="AO143" i="230"/>
  <c r="AN143" i="230"/>
  <c r="AM143" i="230"/>
  <c r="AL143" i="230"/>
  <c r="AK143" i="230"/>
  <c r="AJ143" i="230"/>
  <c r="AI143" i="230"/>
  <c r="AT141" i="230"/>
  <c r="AS141" i="230"/>
  <c r="AR141" i="230"/>
  <c r="CB129" i="230" s="1"/>
  <c r="AQ141" i="230"/>
  <c r="AP141" i="230"/>
  <c r="AO141" i="230"/>
  <c r="AN141" i="230"/>
  <c r="AM141" i="230"/>
  <c r="AL141" i="230"/>
  <c r="AK141" i="230"/>
  <c r="AJ141" i="230"/>
  <c r="AI141" i="230"/>
  <c r="AT139" i="230"/>
  <c r="AS139" i="230"/>
  <c r="AR139" i="230"/>
  <c r="CA129" i="230" s="1"/>
  <c r="CA153" i="230" s="1"/>
  <c r="AQ139" i="230"/>
  <c r="AP139" i="230"/>
  <c r="AO139" i="230"/>
  <c r="AN139" i="230"/>
  <c r="AM139" i="230"/>
  <c r="AL139" i="230"/>
  <c r="AK139" i="230"/>
  <c r="AJ139" i="230"/>
  <c r="AI139" i="230"/>
  <c r="AT137" i="230"/>
  <c r="AS137" i="230"/>
  <c r="AR137" i="230"/>
  <c r="BZ129" i="230" s="1"/>
  <c r="AQ137" i="230"/>
  <c r="AP137" i="230"/>
  <c r="AO137" i="230"/>
  <c r="AN137" i="230"/>
  <c r="AM137" i="230"/>
  <c r="AL137" i="230"/>
  <c r="AK137" i="230"/>
  <c r="AJ137" i="230"/>
  <c r="AI137" i="230"/>
  <c r="AT135" i="230"/>
  <c r="AS135" i="230"/>
  <c r="AR135" i="230"/>
  <c r="BY129" i="230" s="1"/>
  <c r="BY162" i="230" s="1"/>
  <c r="AQ135" i="230"/>
  <c r="AP135" i="230"/>
  <c r="AO135" i="230"/>
  <c r="AN135" i="230"/>
  <c r="AM135" i="230"/>
  <c r="AL135" i="230"/>
  <c r="AK135" i="230"/>
  <c r="AJ135" i="230"/>
  <c r="AI135" i="230"/>
  <c r="AT133" i="230"/>
  <c r="BR128" i="230" s="1"/>
  <c r="AS133" i="230"/>
  <c r="AR133" i="230"/>
  <c r="AQ133" i="230"/>
  <c r="BO128" i="230" s="1"/>
  <c r="AP133" i="230"/>
  <c r="AO133" i="230"/>
  <c r="AN133" i="230"/>
  <c r="BL128" i="230" s="1"/>
  <c r="AM133" i="230"/>
  <c r="AL133" i="230"/>
  <c r="BJ128" i="230" s="1"/>
  <c r="BJ146" i="230" s="1"/>
  <c r="AK133" i="230"/>
  <c r="BI128" i="230" s="1"/>
  <c r="AJ133" i="230"/>
  <c r="AI133" i="230"/>
  <c r="AT131" i="230"/>
  <c r="AS131" i="230"/>
  <c r="AR131" i="230"/>
  <c r="AQ131" i="230"/>
  <c r="AP131" i="230"/>
  <c r="AO131" i="230"/>
  <c r="AN131" i="230"/>
  <c r="AM131" i="230"/>
  <c r="AL131" i="230"/>
  <c r="AK131" i="230"/>
  <c r="AJ131" i="230"/>
  <c r="AI131" i="230"/>
  <c r="AT129" i="230"/>
  <c r="AS129" i="230"/>
  <c r="AR129" i="230"/>
  <c r="BW129" i="230" s="1"/>
  <c r="BW165" i="230" s="1"/>
  <c r="AT91" i="230"/>
  <c r="AS91" i="230"/>
  <c r="AR91" i="230"/>
  <c r="AQ91" i="230"/>
  <c r="AP91" i="230"/>
  <c r="AO91" i="230"/>
  <c r="AN91" i="230"/>
  <c r="AM91" i="230"/>
  <c r="AL91" i="230"/>
  <c r="AK91" i="230"/>
  <c r="AJ91" i="230"/>
  <c r="AI91" i="230"/>
  <c r="AT89" i="230"/>
  <c r="AS89" i="230"/>
  <c r="AR89" i="230"/>
  <c r="AQ89" i="230"/>
  <c r="AP89" i="230"/>
  <c r="AO89" i="230"/>
  <c r="AN89" i="230"/>
  <c r="AM89" i="230"/>
  <c r="AL89" i="230"/>
  <c r="AK89" i="230"/>
  <c r="AJ89" i="230"/>
  <c r="AI89" i="230"/>
  <c r="AT87" i="230"/>
  <c r="AS87" i="230"/>
  <c r="AR87" i="230"/>
  <c r="AQ87" i="230"/>
  <c r="AP87" i="230"/>
  <c r="AO87" i="230"/>
  <c r="AN87" i="230"/>
  <c r="AM87" i="230"/>
  <c r="AL87" i="230"/>
  <c r="AK87" i="230"/>
  <c r="AJ87" i="230"/>
  <c r="AI87" i="230"/>
  <c r="AT85" i="230"/>
  <c r="AS85" i="230"/>
  <c r="AR85" i="230"/>
  <c r="AQ85" i="230"/>
  <c r="AP85" i="230"/>
  <c r="AO85" i="230"/>
  <c r="AN85" i="230"/>
  <c r="AM85" i="230"/>
  <c r="AL85" i="230"/>
  <c r="AK85" i="230"/>
  <c r="AJ85" i="230"/>
  <c r="AI85" i="230"/>
  <c r="AT83" i="230"/>
  <c r="AS83" i="230"/>
  <c r="AR83" i="230"/>
  <c r="AQ83" i="230"/>
  <c r="AP83" i="230"/>
  <c r="AO83" i="230"/>
  <c r="AN83" i="230"/>
  <c r="AM83" i="230"/>
  <c r="AL83" i="230"/>
  <c r="AK83" i="230"/>
  <c r="AJ83" i="230"/>
  <c r="AI83" i="230"/>
  <c r="AT81" i="230"/>
  <c r="AS81" i="230"/>
  <c r="AR81" i="230"/>
  <c r="AQ81" i="230"/>
  <c r="AP81" i="230"/>
  <c r="AO81" i="230"/>
  <c r="AN81" i="230"/>
  <c r="AM81" i="230"/>
  <c r="AL81" i="230"/>
  <c r="AK81" i="230"/>
  <c r="AJ81" i="230"/>
  <c r="AI81" i="230"/>
  <c r="AT79" i="230"/>
  <c r="AS79" i="230"/>
  <c r="AR79" i="230"/>
  <c r="AQ79" i="230"/>
  <c r="AP79" i="230"/>
  <c r="AO79" i="230"/>
  <c r="AN79" i="230"/>
  <c r="AM79" i="230"/>
  <c r="AL79" i="230"/>
  <c r="AK79" i="230"/>
  <c r="AJ79" i="230"/>
  <c r="AI79" i="230"/>
  <c r="AT77" i="230"/>
  <c r="AS77" i="230"/>
  <c r="AR77" i="230"/>
  <c r="AQ77" i="230"/>
  <c r="AP77" i="230"/>
  <c r="AO77" i="230"/>
  <c r="AN77" i="230"/>
  <c r="AM77" i="230"/>
  <c r="AL77" i="230"/>
  <c r="AK77" i="230"/>
  <c r="AJ77" i="230"/>
  <c r="AI77" i="230"/>
  <c r="AT75" i="230"/>
  <c r="AS75" i="230"/>
  <c r="AR75" i="230"/>
  <c r="AQ75" i="230"/>
  <c r="AP75" i="230"/>
  <c r="AO75" i="230"/>
  <c r="AN75" i="230"/>
  <c r="AM75" i="230"/>
  <c r="AL75" i="230"/>
  <c r="AK75" i="230"/>
  <c r="AJ75" i="230"/>
  <c r="AI75" i="230"/>
  <c r="AT73" i="230"/>
  <c r="BR68" i="230" s="1"/>
  <c r="AS73" i="230"/>
  <c r="BQ68" i="230" s="1"/>
  <c r="AR73" i="230"/>
  <c r="AQ73" i="230"/>
  <c r="BO68" i="230" s="1"/>
  <c r="AP73" i="230"/>
  <c r="AO73" i="230"/>
  <c r="BM68" i="230" s="1"/>
  <c r="AN73" i="230"/>
  <c r="BL68" i="230" s="1"/>
  <c r="BL104" i="230" s="1"/>
  <c r="AM73" i="230"/>
  <c r="AL73" i="230"/>
  <c r="AK73" i="230"/>
  <c r="BI68" i="230" s="1"/>
  <c r="AJ73" i="230"/>
  <c r="AI73" i="230"/>
  <c r="BG68" i="230" s="1"/>
  <c r="AT71" i="230"/>
  <c r="AS71" i="230"/>
  <c r="AR71" i="230"/>
  <c r="AQ71" i="230"/>
  <c r="AP71" i="230"/>
  <c r="AO71" i="230"/>
  <c r="AN71" i="230"/>
  <c r="AM71" i="230"/>
  <c r="AL71" i="230"/>
  <c r="AK71" i="230"/>
  <c r="AJ71" i="230"/>
  <c r="AI71" i="230"/>
  <c r="AT69" i="230"/>
  <c r="AS69" i="230"/>
  <c r="AR69" i="230"/>
  <c r="AT631" i="226"/>
  <c r="AS631" i="226"/>
  <c r="AR631" i="226"/>
  <c r="CG609" i="226" s="1"/>
  <c r="AQ631" i="226"/>
  <c r="AP631" i="226"/>
  <c r="AO631" i="226"/>
  <c r="AN631" i="226"/>
  <c r="AM631" i="226"/>
  <c r="AL631" i="226"/>
  <c r="AK631" i="226"/>
  <c r="AJ631" i="226"/>
  <c r="AI631" i="226"/>
  <c r="AT629" i="226"/>
  <c r="AS629" i="226"/>
  <c r="AR629" i="226"/>
  <c r="CF609" i="226" s="1"/>
  <c r="CF621" i="226" s="1"/>
  <c r="AQ629" i="226"/>
  <c r="AP629" i="226"/>
  <c r="AO629" i="226"/>
  <c r="AN629" i="226"/>
  <c r="AM629" i="226"/>
  <c r="AL629" i="226"/>
  <c r="AK629" i="226"/>
  <c r="AJ629" i="226"/>
  <c r="AI629" i="226"/>
  <c r="AT627" i="226"/>
  <c r="AS627" i="226"/>
  <c r="AR627" i="226"/>
  <c r="CE609" i="226" s="1"/>
  <c r="AQ627" i="226"/>
  <c r="AP627" i="226"/>
  <c r="AO627" i="226"/>
  <c r="AN627" i="226"/>
  <c r="AM627" i="226"/>
  <c r="AL627" i="226"/>
  <c r="AK627" i="226"/>
  <c r="AJ627" i="226"/>
  <c r="AI627" i="226"/>
  <c r="AT625" i="226"/>
  <c r="AS625" i="226"/>
  <c r="AR625" i="226"/>
  <c r="CD609" i="226" s="1"/>
  <c r="CD633" i="226" s="1"/>
  <c r="AQ625" i="226"/>
  <c r="AP625" i="226"/>
  <c r="AO625" i="226"/>
  <c r="AN625" i="226"/>
  <c r="AM625" i="226"/>
  <c r="AL625" i="226"/>
  <c r="AK625" i="226"/>
  <c r="AJ625" i="226"/>
  <c r="AI625" i="226"/>
  <c r="AT623" i="226"/>
  <c r="AS623" i="226"/>
  <c r="AR623" i="226"/>
  <c r="CC609" i="226" s="1"/>
  <c r="AQ623" i="226"/>
  <c r="AP623" i="226"/>
  <c r="AO623" i="226"/>
  <c r="AN623" i="226"/>
  <c r="AM623" i="226"/>
  <c r="AL623" i="226"/>
  <c r="AK623" i="226"/>
  <c r="AJ623" i="226"/>
  <c r="AI623" i="226"/>
  <c r="AT621" i="226"/>
  <c r="AS621" i="226"/>
  <c r="AR621" i="226"/>
  <c r="CB609" i="226" s="1"/>
  <c r="CB627" i="226" s="1"/>
  <c r="AQ621" i="226"/>
  <c r="AP621" i="226"/>
  <c r="AO621" i="226"/>
  <c r="AN621" i="226"/>
  <c r="AM621" i="226"/>
  <c r="AL621" i="226"/>
  <c r="AK621" i="226"/>
  <c r="AJ621" i="226"/>
  <c r="AI621" i="226"/>
  <c r="AT619" i="226"/>
  <c r="AS619" i="226"/>
  <c r="AR619" i="226"/>
  <c r="CA609" i="226" s="1"/>
  <c r="CA621" i="226" s="1"/>
  <c r="AQ619" i="226"/>
  <c r="AP619" i="226"/>
  <c r="AO619" i="226"/>
  <c r="AN619" i="226"/>
  <c r="AM619" i="226"/>
  <c r="AL619" i="226"/>
  <c r="AK619" i="226"/>
  <c r="AJ619" i="226"/>
  <c r="AI619" i="226"/>
  <c r="AT617" i="226"/>
  <c r="AS617" i="226"/>
  <c r="AR617" i="226"/>
  <c r="BZ609" i="226" s="1"/>
  <c r="AQ617" i="226"/>
  <c r="AP617" i="226"/>
  <c r="AO617" i="226"/>
  <c r="AN617" i="226"/>
  <c r="AM617" i="226"/>
  <c r="AL617" i="226"/>
  <c r="AK617" i="226"/>
  <c r="AJ617" i="226"/>
  <c r="AI617" i="226"/>
  <c r="AT615" i="226"/>
  <c r="AS615" i="226"/>
  <c r="AR615" i="226"/>
  <c r="BY609" i="226" s="1"/>
  <c r="AQ615" i="226"/>
  <c r="AP615" i="226"/>
  <c r="AO615" i="226"/>
  <c r="AN615" i="226"/>
  <c r="AM615" i="226"/>
  <c r="AL615" i="226"/>
  <c r="AK615" i="226"/>
  <c r="AJ615" i="226"/>
  <c r="AI615" i="226"/>
  <c r="AT613" i="226"/>
  <c r="AS613" i="226"/>
  <c r="AR613" i="226"/>
  <c r="AQ613" i="226"/>
  <c r="BO608" i="226" s="1"/>
  <c r="AP613" i="226"/>
  <c r="AO613" i="226"/>
  <c r="AN613" i="226"/>
  <c r="AM613" i="226"/>
  <c r="AL613" i="226"/>
  <c r="BJ608" i="226" s="1"/>
  <c r="AK613" i="226"/>
  <c r="BI608" i="226" s="1"/>
  <c r="AJ613" i="226"/>
  <c r="AI613" i="226"/>
  <c r="AT611" i="226"/>
  <c r="AS611" i="226"/>
  <c r="AR611" i="226"/>
  <c r="AQ611" i="226"/>
  <c r="AP611" i="226"/>
  <c r="AO611" i="226"/>
  <c r="AN611" i="226"/>
  <c r="AM611" i="226"/>
  <c r="AL611" i="226"/>
  <c r="AK611" i="226"/>
  <c r="AJ611" i="226"/>
  <c r="AI611" i="226"/>
  <c r="AT609" i="226"/>
  <c r="AS609" i="226"/>
  <c r="AR609" i="226"/>
  <c r="BW609" i="226"/>
  <c r="BW645" i="226" s="1"/>
  <c r="AT571" i="226"/>
  <c r="AS571" i="226"/>
  <c r="AR571" i="226"/>
  <c r="AQ571" i="226"/>
  <c r="AP571" i="226"/>
  <c r="AO571" i="226"/>
  <c r="AN571" i="226"/>
  <c r="AM571" i="226"/>
  <c r="AL571" i="226"/>
  <c r="AK571" i="226"/>
  <c r="AJ571" i="226"/>
  <c r="AI571" i="226"/>
  <c r="AT569" i="226"/>
  <c r="AS569" i="226"/>
  <c r="AR569" i="226"/>
  <c r="AQ569" i="226"/>
  <c r="AP569" i="226"/>
  <c r="AO569" i="226"/>
  <c r="AN569" i="226"/>
  <c r="AM569" i="226"/>
  <c r="AL569" i="226"/>
  <c r="AK569" i="226"/>
  <c r="AJ569" i="226"/>
  <c r="AI569" i="226"/>
  <c r="AT567" i="226"/>
  <c r="AS567" i="226"/>
  <c r="AR567" i="226"/>
  <c r="AQ567" i="226"/>
  <c r="AP567" i="226"/>
  <c r="AO567" i="226"/>
  <c r="AN567" i="226"/>
  <c r="AM567" i="226"/>
  <c r="AL567" i="226"/>
  <c r="AK567" i="226"/>
  <c r="AJ567" i="226"/>
  <c r="AI567" i="226"/>
  <c r="AT565" i="226"/>
  <c r="AS565" i="226"/>
  <c r="AR565" i="226"/>
  <c r="AQ565" i="226"/>
  <c r="AP565" i="226"/>
  <c r="AO565" i="226"/>
  <c r="AN565" i="226"/>
  <c r="AM565" i="226"/>
  <c r="AL565" i="226"/>
  <c r="AK565" i="226"/>
  <c r="AJ565" i="226"/>
  <c r="AI565" i="226"/>
  <c r="AT563" i="226"/>
  <c r="AS563" i="226"/>
  <c r="AR563" i="226"/>
  <c r="AQ563" i="226"/>
  <c r="AP563" i="226"/>
  <c r="AO563" i="226"/>
  <c r="AN563" i="226"/>
  <c r="AM563" i="226"/>
  <c r="AL563" i="226"/>
  <c r="AK563" i="226"/>
  <c r="AJ563" i="226"/>
  <c r="AI563" i="226"/>
  <c r="AT561" i="226"/>
  <c r="AS561" i="226"/>
  <c r="AR561" i="226"/>
  <c r="AQ561" i="226"/>
  <c r="AP561" i="226"/>
  <c r="AO561" i="226"/>
  <c r="AN561" i="226"/>
  <c r="AM561" i="226"/>
  <c r="AL561" i="226"/>
  <c r="AK561" i="226"/>
  <c r="AJ561" i="226"/>
  <c r="AI561" i="226"/>
  <c r="AT559" i="226"/>
  <c r="AS559" i="226"/>
  <c r="AR559" i="226"/>
  <c r="AQ559" i="226"/>
  <c r="AP559" i="226"/>
  <c r="AO559" i="226"/>
  <c r="AN559" i="226"/>
  <c r="AM559" i="226"/>
  <c r="AL559" i="226"/>
  <c r="AK559" i="226"/>
  <c r="AJ559" i="226"/>
  <c r="AI559" i="226"/>
  <c r="AT557" i="226"/>
  <c r="AS557" i="226"/>
  <c r="AR557" i="226"/>
  <c r="AQ557" i="226"/>
  <c r="AP557" i="226"/>
  <c r="AO557" i="226"/>
  <c r="AN557" i="226"/>
  <c r="AM557" i="226"/>
  <c r="AL557" i="226"/>
  <c r="AK557" i="226"/>
  <c r="AJ557" i="226"/>
  <c r="AI557" i="226"/>
  <c r="AT555" i="226"/>
  <c r="AS555" i="226"/>
  <c r="AR555" i="226"/>
  <c r="AQ555" i="226"/>
  <c r="AP555" i="226"/>
  <c r="AO555" i="226"/>
  <c r="AN555" i="226"/>
  <c r="AM555" i="226"/>
  <c r="AL555" i="226"/>
  <c r="AK555" i="226"/>
  <c r="AJ555" i="226"/>
  <c r="AI555" i="226"/>
  <c r="AT553" i="226"/>
  <c r="BR548" i="226" s="1"/>
  <c r="AS553" i="226"/>
  <c r="AR553" i="226"/>
  <c r="AQ553" i="226"/>
  <c r="AP553" i="226"/>
  <c r="AO553" i="226"/>
  <c r="BM548" i="226" s="1"/>
  <c r="AN553" i="226"/>
  <c r="BL548" i="226" s="1"/>
  <c r="AM553" i="226"/>
  <c r="AL553" i="226"/>
  <c r="AK553" i="226"/>
  <c r="AJ553" i="226"/>
  <c r="AI553" i="226"/>
  <c r="BG548" i="226" s="1"/>
  <c r="BG572" i="226" s="1"/>
  <c r="AT551" i="226"/>
  <c r="AS551" i="226"/>
  <c r="AR551" i="226"/>
  <c r="AQ551" i="226"/>
  <c r="AP551" i="226"/>
  <c r="AO551" i="226"/>
  <c r="AN551" i="226"/>
  <c r="AM551" i="226"/>
  <c r="AL551" i="226"/>
  <c r="AK551" i="226"/>
  <c r="AJ551" i="226"/>
  <c r="AI551" i="226"/>
  <c r="AT549" i="226"/>
  <c r="AS549" i="226"/>
  <c r="AR549" i="226"/>
  <c r="AT511" i="226"/>
  <c r="AS511" i="226"/>
  <c r="AR511" i="226"/>
  <c r="CG489" i="226" s="1"/>
  <c r="AQ511" i="226"/>
  <c r="AP511" i="226"/>
  <c r="AO511" i="226"/>
  <c r="AN511" i="226"/>
  <c r="AM511" i="226"/>
  <c r="AL511" i="226"/>
  <c r="AK511" i="226"/>
  <c r="AJ511" i="226"/>
  <c r="AI511" i="226"/>
  <c r="AT509" i="226"/>
  <c r="AS509" i="226"/>
  <c r="AR509" i="226"/>
  <c r="CF489" i="226" s="1"/>
  <c r="CF507" i="226" s="1"/>
  <c r="AQ509" i="226"/>
  <c r="AP509" i="226"/>
  <c r="AO509" i="226"/>
  <c r="AN509" i="226"/>
  <c r="AM509" i="226"/>
  <c r="AL509" i="226"/>
  <c r="AK509" i="226"/>
  <c r="AJ509" i="226"/>
  <c r="AI509" i="226"/>
  <c r="AT507" i="226"/>
  <c r="AS507" i="226"/>
  <c r="AR507" i="226"/>
  <c r="CE489" i="226" s="1"/>
  <c r="AQ507" i="226"/>
  <c r="AP507" i="226"/>
  <c r="AO507" i="226"/>
  <c r="AN507" i="226"/>
  <c r="AM507" i="226"/>
  <c r="AL507" i="226"/>
  <c r="AK507" i="226"/>
  <c r="AJ507" i="226"/>
  <c r="AI507" i="226"/>
  <c r="AT505" i="226"/>
  <c r="AS505" i="226"/>
  <c r="AR505" i="226"/>
  <c r="CD489" i="226" s="1"/>
  <c r="AQ505" i="226"/>
  <c r="AP505" i="226"/>
  <c r="AO505" i="226"/>
  <c r="AN505" i="226"/>
  <c r="AM505" i="226"/>
  <c r="AL505" i="226"/>
  <c r="AK505" i="226"/>
  <c r="AJ505" i="226"/>
  <c r="AI505" i="226"/>
  <c r="AT503" i="226"/>
  <c r="AS503" i="226"/>
  <c r="AR503" i="226"/>
  <c r="CC489" i="226" s="1"/>
  <c r="AQ503" i="226"/>
  <c r="AP503" i="226"/>
  <c r="AO503" i="226"/>
  <c r="AN503" i="226"/>
  <c r="AM503" i="226"/>
  <c r="AL503" i="226"/>
  <c r="AK503" i="226"/>
  <c r="AJ503" i="226"/>
  <c r="AI503" i="226"/>
  <c r="AT501" i="226"/>
  <c r="AS501" i="226"/>
  <c r="AR501" i="226"/>
  <c r="CB489" i="226" s="1"/>
  <c r="AQ501" i="226"/>
  <c r="AP501" i="226"/>
  <c r="AO501" i="226"/>
  <c r="AN501" i="226"/>
  <c r="AM501" i="226"/>
  <c r="AL501" i="226"/>
  <c r="AK501" i="226"/>
  <c r="AJ501" i="226"/>
  <c r="AI501" i="226"/>
  <c r="AT499" i="226"/>
  <c r="AS499" i="226"/>
  <c r="AR499" i="226"/>
  <c r="CA489" i="226" s="1"/>
  <c r="CA510" i="226" s="1"/>
  <c r="AQ499" i="226"/>
  <c r="AP499" i="226"/>
  <c r="AO499" i="226"/>
  <c r="AN499" i="226"/>
  <c r="AM499" i="226"/>
  <c r="AL499" i="226"/>
  <c r="AK499" i="226"/>
  <c r="AJ499" i="226"/>
  <c r="AI499" i="226"/>
  <c r="AT497" i="226"/>
  <c r="AS497" i="226"/>
  <c r="AR497" i="226"/>
  <c r="BZ489" i="226" s="1"/>
  <c r="AQ497" i="226"/>
  <c r="AP497" i="226"/>
  <c r="AO497" i="226"/>
  <c r="AN497" i="226"/>
  <c r="AM497" i="226"/>
  <c r="AL497" i="226"/>
  <c r="AK497" i="226"/>
  <c r="AJ497" i="226"/>
  <c r="AI497" i="226"/>
  <c r="AT495" i="226"/>
  <c r="AS495" i="226"/>
  <c r="AR495" i="226"/>
  <c r="BY489" i="226" s="1"/>
  <c r="BY525" i="226" s="1"/>
  <c r="AQ495" i="226"/>
  <c r="AP495" i="226"/>
  <c r="AO495" i="226"/>
  <c r="AN495" i="226"/>
  <c r="AM495" i="226"/>
  <c r="AL495" i="226"/>
  <c r="AK495" i="226"/>
  <c r="AJ495" i="226"/>
  <c r="AI495" i="226"/>
  <c r="AT493" i="226"/>
  <c r="AS493" i="226"/>
  <c r="AR493" i="226"/>
  <c r="AQ493" i="226"/>
  <c r="BO488" i="226" s="1"/>
  <c r="AP493" i="226"/>
  <c r="AO493" i="226"/>
  <c r="AN493" i="226"/>
  <c r="AM493" i="226"/>
  <c r="AL493" i="226"/>
  <c r="BJ488" i="226" s="1"/>
  <c r="AK493" i="226"/>
  <c r="BI488" i="226" s="1"/>
  <c r="AJ493" i="226"/>
  <c r="AI493" i="226"/>
  <c r="AT491" i="226"/>
  <c r="AS491" i="226"/>
  <c r="AR491" i="226"/>
  <c r="AQ491" i="226"/>
  <c r="AP491" i="226"/>
  <c r="AO491" i="226"/>
  <c r="AN491" i="226"/>
  <c r="AM491" i="226"/>
  <c r="AL491" i="226"/>
  <c r="AK491" i="226"/>
  <c r="AJ491" i="226"/>
  <c r="AI491" i="226"/>
  <c r="AT489" i="226"/>
  <c r="AS489" i="226"/>
  <c r="AR489" i="226"/>
  <c r="BW489" i="226" s="1"/>
  <c r="BW525" i="226" s="1"/>
  <c r="AT451" i="226"/>
  <c r="AS451" i="226"/>
  <c r="AR451" i="226"/>
  <c r="AQ451" i="226"/>
  <c r="AP451" i="226"/>
  <c r="AO451" i="226"/>
  <c r="AN451" i="226"/>
  <c r="AM451" i="226"/>
  <c r="AL451" i="226"/>
  <c r="AK451" i="226"/>
  <c r="AJ451" i="226"/>
  <c r="AI451" i="226"/>
  <c r="AT449" i="226"/>
  <c r="AS449" i="226"/>
  <c r="AR449" i="226"/>
  <c r="AQ449" i="226"/>
  <c r="AP449" i="226"/>
  <c r="AO449" i="226"/>
  <c r="AN449" i="226"/>
  <c r="AM449" i="226"/>
  <c r="AL449" i="226"/>
  <c r="AK449" i="226"/>
  <c r="AJ449" i="226"/>
  <c r="AI449" i="226"/>
  <c r="AT447" i="226"/>
  <c r="AS447" i="226"/>
  <c r="AR447" i="226"/>
  <c r="AQ447" i="226"/>
  <c r="AP447" i="226"/>
  <c r="AO447" i="226"/>
  <c r="AN447" i="226"/>
  <c r="AM447" i="226"/>
  <c r="AL447" i="226"/>
  <c r="AK447" i="226"/>
  <c r="AJ447" i="226"/>
  <c r="AI447" i="226"/>
  <c r="AT445" i="226"/>
  <c r="AS445" i="226"/>
  <c r="AR445" i="226"/>
  <c r="AQ445" i="226"/>
  <c r="AP445" i="226"/>
  <c r="AO445" i="226"/>
  <c r="AN445" i="226"/>
  <c r="AM445" i="226"/>
  <c r="AL445" i="226"/>
  <c r="AK445" i="226"/>
  <c r="AJ445" i="226"/>
  <c r="AI445" i="226"/>
  <c r="AT443" i="226"/>
  <c r="AS443" i="226"/>
  <c r="AR443" i="226"/>
  <c r="AQ443" i="226"/>
  <c r="AP443" i="226"/>
  <c r="AO443" i="226"/>
  <c r="AN443" i="226"/>
  <c r="AM443" i="226"/>
  <c r="AL443" i="226"/>
  <c r="AK443" i="226"/>
  <c r="AJ443" i="226"/>
  <c r="AI443" i="226"/>
  <c r="AT441" i="226"/>
  <c r="AS441" i="226"/>
  <c r="AR441" i="226"/>
  <c r="AQ441" i="226"/>
  <c r="AP441" i="226"/>
  <c r="AO441" i="226"/>
  <c r="AN441" i="226"/>
  <c r="AM441" i="226"/>
  <c r="AL441" i="226"/>
  <c r="AK441" i="226"/>
  <c r="AJ441" i="226"/>
  <c r="AI441" i="226"/>
  <c r="AT439" i="226"/>
  <c r="AS439" i="226"/>
  <c r="AR439" i="226"/>
  <c r="AQ439" i="226"/>
  <c r="AP439" i="226"/>
  <c r="AO439" i="226"/>
  <c r="AN439" i="226"/>
  <c r="AM439" i="226"/>
  <c r="AL439" i="226"/>
  <c r="AK439" i="226"/>
  <c r="AJ439" i="226"/>
  <c r="AI439" i="226"/>
  <c r="AT437" i="226"/>
  <c r="AS437" i="226"/>
  <c r="AR437" i="226"/>
  <c r="AQ437" i="226"/>
  <c r="AP437" i="226"/>
  <c r="AO437" i="226"/>
  <c r="AN437" i="226"/>
  <c r="AM437" i="226"/>
  <c r="AL437" i="226"/>
  <c r="AK437" i="226"/>
  <c r="AJ437" i="226"/>
  <c r="AI437" i="226"/>
  <c r="AT435" i="226"/>
  <c r="AS435" i="226"/>
  <c r="AR435" i="226"/>
  <c r="AQ435" i="226"/>
  <c r="AP435" i="226"/>
  <c r="AO435" i="226"/>
  <c r="AN435" i="226"/>
  <c r="AM435" i="226"/>
  <c r="AL435" i="226"/>
  <c r="AK435" i="226"/>
  <c r="AJ435" i="226"/>
  <c r="AI435" i="226"/>
  <c r="AT433" i="226"/>
  <c r="BR428" i="226" s="1"/>
  <c r="AS433" i="226"/>
  <c r="AR433" i="226"/>
  <c r="AQ433" i="226"/>
  <c r="AP433" i="226"/>
  <c r="AO433" i="226"/>
  <c r="BM428" i="226" s="1"/>
  <c r="AN433" i="226"/>
  <c r="BL428" i="226" s="1"/>
  <c r="BL449" i="226" s="1"/>
  <c r="AM433" i="226"/>
  <c r="AL433" i="226"/>
  <c r="AK433" i="226"/>
  <c r="AJ433" i="226"/>
  <c r="AI433" i="226"/>
  <c r="BG428" i="226" s="1"/>
  <c r="BG449" i="226" s="1"/>
  <c r="AT431" i="226"/>
  <c r="AS431" i="226"/>
  <c r="AR431" i="226"/>
  <c r="AQ431" i="226"/>
  <c r="AP431" i="226"/>
  <c r="AO431" i="226"/>
  <c r="AN431" i="226"/>
  <c r="AM431" i="226"/>
  <c r="AL431" i="226"/>
  <c r="AK431" i="226"/>
  <c r="AJ431" i="226"/>
  <c r="AI431" i="226"/>
  <c r="AT429" i="226"/>
  <c r="AS429" i="226"/>
  <c r="AR429" i="226"/>
  <c r="AT391" i="226"/>
  <c r="AS391" i="226"/>
  <c r="AR391" i="226"/>
  <c r="CG369" i="226"/>
  <c r="CG384" i="226" s="1"/>
  <c r="AQ391" i="226"/>
  <c r="AP391" i="226"/>
  <c r="AO391" i="226"/>
  <c r="AN391" i="226"/>
  <c r="AM391" i="226"/>
  <c r="AL391" i="226"/>
  <c r="AK391" i="226"/>
  <c r="AJ391" i="226"/>
  <c r="AI391" i="226"/>
  <c r="AT389" i="226"/>
  <c r="AS389" i="226"/>
  <c r="AR389" i="226"/>
  <c r="CF369" i="226" s="1"/>
  <c r="AQ389" i="226"/>
  <c r="AP389" i="226"/>
  <c r="AO389" i="226"/>
  <c r="AN389" i="226"/>
  <c r="AM389" i="226"/>
  <c r="AL389" i="226"/>
  <c r="AK389" i="226"/>
  <c r="AJ389" i="226"/>
  <c r="AI389" i="226"/>
  <c r="AT387" i="226"/>
  <c r="AS387" i="226"/>
  <c r="AR387" i="226"/>
  <c r="CE369" i="226" s="1"/>
  <c r="CE381" i="226" s="1"/>
  <c r="AQ387" i="226"/>
  <c r="AP387" i="226"/>
  <c r="AO387" i="226"/>
  <c r="AN387" i="226"/>
  <c r="AM387" i="226"/>
  <c r="AL387" i="226"/>
  <c r="AK387" i="226"/>
  <c r="AJ387" i="226"/>
  <c r="AI387" i="226"/>
  <c r="AT385" i="226"/>
  <c r="AS385" i="226"/>
  <c r="AR385" i="226"/>
  <c r="CD369" i="226" s="1"/>
  <c r="AQ385" i="226"/>
  <c r="AP385" i="226"/>
  <c r="AO385" i="226"/>
  <c r="AN385" i="226"/>
  <c r="AM385" i="226"/>
  <c r="AL385" i="226"/>
  <c r="AK385" i="226"/>
  <c r="AJ385" i="226"/>
  <c r="AI385" i="226"/>
  <c r="AT383" i="226"/>
  <c r="AS383" i="226"/>
  <c r="AR383" i="226"/>
  <c r="CC369" i="226" s="1"/>
  <c r="CC393" i="226" s="1"/>
  <c r="AQ383" i="226"/>
  <c r="AP383" i="226"/>
  <c r="AO383" i="226"/>
  <c r="AN383" i="226"/>
  <c r="AM383" i="226"/>
  <c r="AL383" i="226"/>
  <c r="AK383" i="226"/>
  <c r="AJ383" i="226"/>
  <c r="AI383" i="226"/>
  <c r="AT381" i="226"/>
  <c r="AS381" i="226"/>
  <c r="AR381" i="226"/>
  <c r="CB369" i="226" s="1"/>
  <c r="CB405" i="226" s="1"/>
  <c r="AQ381" i="226"/>
  <c r="AP381" i="226"/>
  <c r="AO381" i="226"/>
  <c r="AN381" i="226"/>
  <c r="AM381" i="226"/>
  <c r="AL381" i="226"/>
  <c r="AK381" i="226"/>
  <c r="AJ381" i="226"/>
  <c r="AI381" i="226"/>
  <c r="AT379" i="226"/>
  <c r="AS379" i="226"/>
  <c r="AR379" i="226"/>
  <c r="CA369" i="226" s="1"/>
  <c r="CA387" i="226" s="1"/>
  <c r="AQ379" i="226"/>
  <c r="AP379" i="226"/>
  <c r="AO379" i="226"/>
  <c r="AN379" i="226"/>
  <c r="AM379" i="226"/>
  <c r="AL379" i="226"/>
  <c r="AK379" i="226"/>
  <c r="AJ379" i="226"/>
  <c r="AI379" i="226"/>
  <c r="AT377" i="226"/>
  <c r="AS377" i="226"/>
  <c r="AR377" i="226"/>
  <c r="BZ369" i="226" s="1"/>
  <c r="AQ377" i="226"/>
  <c r="AP377" i="226"/>
  <c r="AO377" i="226"/>
  <c r="AN377" i="226"/>
  <c r="AM377" i="226"/>
  <c r="AL377" i="226"/>
  <c r="AK377" i="226"/>
  <c r="AJ377" i="226"/>
  <c r="AI377" i="226"/>
  <c r="AT375" i="226"/>
  <c r="AS375" i="226"/>
  <c r="AR375" i="226"/>
  <c r="BY369" i="226" s="1"/>
  <c r="AQ375" i="226"/>
  <c r="AP375" i="226"/>
  <c r="AO375" i="226"/>
  <c r="AN375" i="226"/>
  <c r="AM375" i="226"/>
  <c r="AL375" i="226"/>
  <c r="AK375" i="226"/>
  <c r="AJ375" i="226"/>
  <c r="AI375" i="226"/>
  <c r="AT373" i="226"/>
  <c r="AS373" i="226"/>
  <c r="AR373" i="226"/>
  <c r="BX369" i="226" s="1"/>
  <c r="AQ373" i="226"/>
  <c r="BO368" i="226" s="1"/>
  <c r="BO389" i="226" s="1"/>
  <c r="AP373" i="226"/>
  <c r="AO373" i="226"/>
  <c r="AN373" i="226"/>
  <c r="AM373" i="226"/>
  <c r="AL373" i="226"/>
  <c r="BJ368" i="226" s="1"/>
  <c r="AK373" i="226"/>
  <c r="BI368" i="226" s="1"/>
  <c r="AJ373" i="226"/>
  <c r="AI373" i="226"/>
  <c r="AT371" i="226"/>
  <c r="AS371" i="226"/>
  <c r="AR371" i="226"/>
  <c r="AQ371" i="226"/>
  <c r="AP371" i="226"/>
  <c r="AO371" i="226"/>
  <c r="AN371" i="226"/>
  <c r="AM371" i="226"/>
  <c r="AL371" i="226"/>
  <c r="AK371" i="226"/>
  <c r="AJ371" i="226"/>
  <c r="AI371" i="226"/>
  <c r="AT369" i="226"/>
  <c r="AS369" i="226"/>
  <c r="AR369" i="226"/>
  <c r="BW369" i="226" s="1"/>
  <c r="BW405" i="226" s="1"/>
  <c r="AT331" i="226"/>
  <c r="AS331" i="226"/>
  <c r="AR331" i="226"/>
  <c r="AQ331" i="226"/>
  <c r="AP331" i="226"/>
  <c r="AO331" i="226"/>
  <c r="AN331" i="226"/>
  <c r="AM331" i="226"/>
  <c r="AL331" i="226"/>
  <c r="AK331" i="226"/>
  <c r="AJ331" i="226"/>
  <c r="AI331" i="226"/>
  <c r="AT329" i="226"/>
  <c r="AS329" i="226"/>
  <c r="AR329" i="226"/>
  <c r="AQ329" i="226"/>
  <c r="AP329" i="226"/>
  <c r="AO329" i="226"/>
  <c r="AN329" i="226"/>
  <c r="AM329" i="226"/>
  <c r="AL329" i="226"/>
  <c r="AK329" i="226"/>
  <c r="AJ329" i="226"/>
  <c r="AI329" i="226"/>
  <c r="AT327" i="226"/>
  <c r="AS327" i="226"/>
  <c r="AR327" i="226"/>
  <c r="AQ327" i="226"/>
  <c r="AP327" i="226"/>
  <c r="AO327" i="226"/>
  <c r="AN327" i="226"/>
  <c r="AM327" i="226"/>
  <c r="AL327" i="226"/>
  <c r="AK327" i="226"/>
  <c r="AJ327" i="226"/>
  <c r="AI327" i="226"/>
  <c r="AT325" i="226"/>
  <c r="AS325" i="226"/>
  <c r="AR325" i="226"/>
  <c r="AQ325" i="226"/>
  <c r="AP325" i="226"/>
  <c r="AO325" i="226"/>
  <c r="AN325" i="226"/>
  <c r="AM325" i="226"/>
  <c r="AL325" i="226"/>
  <c r="AK325" i="226"/>
  <c r="AJ325" i="226"/>
  <c r="AI325" i="226"/>
  <c r="AT323" i="226"/>
  <c r="AS323" i="226"/>
  <c r="AR323" i="226"/>
  <c r="AQ323" i="226"/>
  <c r="AP323" i="226"/>
  <c r="AO323" i="226"/>
  <c r="AN323" i="226"/>
  <c r="AM323" i="226"/>
  <c r="AL323" i="226"/>
  <c r="AK323" i="226"/>
  <c r="AJ323" i="226"/>
  <c r="AI323" i="226"/>
  <c r="AT321" i="226"/>
  <c r="AS321" i="226"/>
  <c r="AR321" i="226"/>
  <c r="AQ321" i="226"/>
  <c r="AP321" i="226"/>
  <c r="AO321" i="226"/>
  <c r="AN321" i="226"/>
  <c r="AM321" i="226"/>
  <c r="AL321" i="226"/>
  <c r="AK321" i="226"/>
  <c r="AJ321" i="226"/>
  <c r="AI321" i="226"/>
  <c r="AT319" i="226"/>
  <c r="AS319" i="226"/>
  <c r="AR319" i="226"/>
  <c r="AQ319" i="226"/>
  <c r="AP319" i="226"/>
  <c r="AO319" i="226"/>
  <c r="AN319" i="226"/>
  <c r="AM319" i="226"/>
  <c r="AL319" i="226"/>
  <c r="AK319" i="226"/>
  <c r="AJ319" i="226"/>
  <c r="AI319" i="226"/>
  <c r="AT317" i="226"/>
  <c r="AS317" i="226"/>
  <c r="AR317" i="226"/>
  <c r="AQ317" i="226"/>
  <c r="AP317" i="226"/>
  <c r="AO317" i="226"/>
  <c r="AN317" i="226"/>
  <c r="AM317" i="226"/>
  <c r="AL317" i="226"/>
  <c r="AK317" i="226"/>
  <c r="AJ317" i="226"/>
  <c r="AI317" i="226"/>
  <c r="AT315" i="226"/>
  <c r="AS315" i="226"/>
  <c r="AR315" i="226"/>
  <c r="AQ315" i="226"/>
  <c r="AP315" i="226"/>
  <c r="AO315" i="226"/>
  <c r="AN315" i="226"/>
  <c r="AM315" i="226"/>
  <c r="AL315" i="226"/>
  <c r="AK315" i="226"/>
  <c r="AJ315" i="226"/>
  <c r="AI315" i="226"/>
  <c r="AT313" i="226"/>
  <c r="BR308" i="226" s="1"/>
  <c r="AS313" i="226"/>
  <c r="AR313" i="226"/>
  <c r="AQ313" i="226"/>
  <c r="AP313" i="226"/>
  <c r="AO313" i="226"/>
  <c r="BM308" i="226" s="1"/>
  <c r="BM341" i="226" s="1"/>
  <c r="AN313" i="226"/>
  <c r="BL308" i="226" s="1"/>
  <c r="AM313" i="226"/>
  <c r="AL313" i="226"/>
  <c r="AK313" i="226"/>
  <c r="AJ313" i="226"/>
  <c r="AI313" i="226"/>
  <c r="BG308" i="226" s="1"/>
  <c r="BG329" i="226" s="1"/>
  <c r="AT311" i="226"/>
  <c r="AS311" i="226"/>
  <c r="AR311" i="226"/>
  <c r="AQ311" i="226"/>
  <c r="AP311" i="226"/>
  <c r="AO311" i="226"/>
  <c r="AN311" i="226"/>
  <c r="AM311" i="226"/>
  <c r="AL311" i="226"/>
  <c r="AK311" i="226"/>
  <c r="AJ311" i="226"/>
  <c r="AI311" i="226"/>
  <c r="AT309" i="226"/>
  <c r="AS309" i="226"/>
  <c r="AR309" i="226"/>
  <c r="AT271" i="226"/>
  <c r="AS271" i="226"/>
  <c r="AR271" i="226"/>
  <c r="CG249" i="226" s="1"/>
  <c r="AQ271" i="226"/>
  <c r="AP271" i="226"/>
  <c r="AO271" i="226"/>
  <c r="AN271" i="226"/>
  <c r="AM271" i="226"/>
  <c r="AL271" i="226"/>
  <c r="AK271" i="226"/>
  <c r="AJ271" i="226"/>
  <c r="AI271" i="226"/>
  <c r="AT269" i="226"/>
  <c r="AS269" i="226"/>
  <c r="AR269" i="226"/>
  <c r="CF249" i="226" s="1"/>
  <c r="CF261" i="226" s="1"/>
  <c r="AQ269" i="226"/>
  <c r="AP269" i="226"/>
  <c r="AO269" i="226"/>
  <c r="AN269" i="226"/>
  <c r="AM269" i="226"/>
  <c r="AL269" i="226"/>
  <c r="AK269" i="226"/>
  <c r="AJ269" i="226"/>
  <c r="AI269" i="226"/>
  <c r="AT267" i="226"/>
  <c r="AS267" i="226"/>
  <c r="AR267" i="226"/>
  <c r="CE249" i="226" s="1"/>
  <c r="CE267" i="226" s="1"/>
  <c r="AQ267" i="226"/>
  <c r="AP267" i="226"/>
  <c r="AO267" i="226"/>
  <c r="AN267" i="226"/>
  <c r="AM267" i="226"/>
  <c r="AL267" i="226"/>
  <c r="AK267" i="226"/>
  <c r="AJ267" i="226"/>
  <c r="AI267" i="226"/>
  <c r="AT265" i="226"/>
  <c r="AS265" i="226"/>
  <c r="AR265" i="226"/>
  <c r="CD249" i="226" s="1"/>
  <c r="AQ265" i="226"/>
  <c r="AP265" i="226"/>
  <c r="AO265" i="226"/>
  <c r="AN265" i="226"/>
  <c r="AM265" i="226"/>
  <c r="AL265" i="226"/>
  <c r="AK265" i="226"/>
  <c r="AJ265" i="226"/>
  <c r="AI265" i="226"/>
  <c r="AT263" i="226"/>
  <c r="AS263" i="226"/>
  <c r="AR263" i="226"/>
  <c r="CC249" i="226" s="1"/>
  <c r="CC261" i="226" s="1"/>
  <c r="AQ263" i="226"/>
  <c r="AP263" i="226"/>
  <c r="AO263" i="226"/>
  <c r="AN263" i="226"/>
  <c r="AM263" i="226"/>
  <c r="AL263" i="226"/>
  <c r="AK263" i="226"/>
  <c r="AJ263" i="226"/>
  <c r="AI263" i="226"/>
  <c r="AT261" i="226"/>
  <c r="AS261" i="226"/>
  <c r="AR261" i="226"/>
  <c r="CB249" i="226" s="1"/>
  <c r="CB270" i="226" s="1"/>
  <c r="AQ261" i="226"/>
  <c r="AP261" i="226"/>
  <c r="AO261" i="226"/>
  <c r="AN261" i="226"/>
  <c r="AM261" i="226"/>
  <c r="AL261" i="226"/>
  <c r="AK261" i="226"/>
  <c r="AJ261" i="226"/>
  <c r="AI261" i="226"/>
  <c r="AT259" i="226"/>
  <c r="AS259" i="226"/>
  <c r="AR259" i="226"/>
  <c r="CA249" i="226" s="1"/>
  <c r="AQ259" i="226"/>
  <c r="AP259" i="226"/>
  <c r="AO259" i="226"/>
  <c r="AN259" i="226"/>
  <c r="AM259" i="226"/>
  <c r="AL259" i="226"/>
  <c r="AK259" i="226"/>
  <c r="AJ259" i="226"/>
  <c r="AI259" i="226"/>
  <c r="AT257" i="226"/>
  <c r="AS257" i="226"/>
  <c r="AR257" i="226"/>
  <c r="BZ249" i="226" s="1"/>
  <c r="BZ279" i="226" s="1"/>
  <c r="AQ257" i="226"/>
  <c r="AP257" i="226"/>
  <c r="AO257" i="226"/>
  <c r="AN257" i="226"/>
  <c r="AM257" i="226"/>
  <c r="AL257" i="226"/>
  <c r="AK257" i="226"/>
  <c r="AJ257" i="226"/>
  <c r="AI257" i="226"/>
  <c r="AT255" i="226"/>
  <c r="AS255" i="226"/>
  <c r="AR255" i="226"/>
  <c r="BY249" i="226" s="1"/>
  <c r="AQ255" i="226"/>
  <c r="AP255" i="226"/>
  <c r="AO255" i="226"/>
  <c r="AN255" i="226"/>
  <c r="AM255" i="226"/>
  <c r="AL255" i="226"/>
  <c r="AK255" i="226"/>
  <c r="AJ255" i="226"/>
  <c r="AI255" i="226"/>
  <c r="AT253" i="226"/>
  <c r="AS253" i="226"/>
  <c r="AR253" i="226"/>
  <c r="AQ253" i="226"/>
  <c r="BO248" i="226" s="1"/>
  <c r="AP253" i="226"/>
  <c r="AO253" i="226"/>
  <c r="AN253" i="226"/>
  <c r="AM253" i="226"/>
  <c r="AL253" i="226"/>
  <c r="BJ248" i="226" s="1"/>
  <c r="BJ275" i="226" s="1"/>
  <c r="AK253" i="226"/>
  <c r="BI248" i="226" s="1"/>
  <c r="BI266" i="226" s="1"/>
  <c r="AJ253" i="226"/>
  <c r="AI253" i="226"/>
  <c r="AT251" i="226"/>
  <c r="AS251" i="226"/>
  <c r="AR251" i="226"/>
  <c r="AQ251" i="226"/>
  <c r="AP251" i="226"/>
  <c r="AO251" i="226"/>
  <c r="AN251" i="226"/>
  <c r="AM251" i="226"/>
  <c r="AL251" i="226"/>
  <c r="AK251" i="226"/>
  <c r="AJ251" i="226"/>
  <c r="AI251" i="226"/>
  <c r="AT249" i="226"/>
  <c r="AS249" i="226"/>
  <c r="AR249" i="226"/>
  <c r="BW249" i="226" s="1"/>
  <c r="BW285" i="226" s="1"/>
  <c r="AT211" i="226"/>
  <c r="AS211" i="226"/>
  <c r="AR211" i="226"/>
  <c r="AQ211" i="226"/>
  <c r="AP211" i="226"/>
  <c r="AO211" i="226"/>
  <c r="AN211" i="226"/>
  <c r="AM211" i="226"/>
  <c r="AL211" i="226"/>
  <c r="AK211" i="226"/>
  <c r="AJ211" i="226"/>
  <c r="AI211" i="226"/>
  <c r="AT209" i="226"/>
  <c r="AS209" i="226"/>
  <c r="AR209" i="226"/>
  <c r="AQ209" i="226"/>
  <c r="AP209" i="226"/>
  <c r="AO209" i="226"/>
  <c r="AN209" i="226"/>
  <c r="AM209" i="226"/>
  <c r="AL209" i="226"/>
  <c r="AK209" i="226"/>
  <c r="AJ209" i="226"/>
  <c r="AI209" i="226"/>
  <c r="AT207" i="226"/>
  <c r="AS207" i="226"/>
  <c r="AR207" i="226"/>
  <c r="AQ207" i="226"/>
  <c r="AP207" i="226"/>
  <c r="AO207" i="226"/>
  <c r="AN207" i="226"/>
  <c r="AM207" i="226"/>
  <c r="AL207" i="226"/>
  <c r="AK207" i="226"/>
  <c r="AJ207" i="226"/>
  <c r="AI207" i="226"/>
  <c r="AT205" i="226"/>
  <c r="AS205" i="226"/>
  <c r="AR205" i="226"/>
  <c r="AQ205" i="226"/>
  <c r="AP205" i="226"/>
  <c r="AO205" i="226"/>
  <c r="AN205" i="226"/>
  <c r="AM205" i="226"/>
  <c r="AL205" i="226"/>
  <c r="AK205" i="226"/>
  <c r="AJ205" i="226"/>
  <c r="AI205" i="226"/>
  <c r="AT203" i="226"/>
  <c r="AS203" i="226"/>
  <c r="AR203" i="226"/>
  <c r="AQ203" i="226"/>
  <c r="AP203" i="226"/>
  <c r="AO203" i="226"/>
  <c r="AN203" i="226"/>
  <c r="AM203" i="226"/>
  <c r="AL203" i="226"/>
  <c r="AK203" i="226"/>
  <c r="AJ203" i="226"/>
  <c r="AI203" i="226"/>
  <c r="AT201" i="226"/>
  <c r="AS201" i="226"/>
  <c r="AR201" i="226"/>
  <c r="AQ201" i="226"/>
  <c r="AP201" i="226"/>
  <c r="AO201" i="226"/>
  <c r="AN201" i="226"/>
  <c r="AM201" i="226"/>
  <c r="AL201" i="226"/>
  <c r="AK201" i="226"/>
  <c r="AJ201" i="226"/>
  <c r="AI201" i="226"/>
  <c r="AT199" i="226"/>
  <c r="AS199" i="226"/>
  <c r="AR199" i="226"/>
  <c r="AQ199" i="226"/>
  <c r="AP199" i="226"/>
  <c r="AO199" i="226"/>
  <c r="AN199" i="226"/>
  <c r="AM199" i="226"/>
  <c r="AL199" i="226"/>
  <c r="AK199" i="226"/>
  <c r="AJ199" i="226"/>
  <c r="AI199" i="226"/>
  <c r="AT197" i="226"/>
  <c r="AS197" i="226"/>
  <c r="AR197" i="226"/>
  <c r="AQ197" i="226"/>
  <c r="AP197" i="226"/>
  <c r="AO197" i="226"/>
  <c r="AN197" i="226"/>
  <c r="AM197" i="226"/>
  <c r="AL197" i="226"/>
  <c r="AK197" i="226"/>
  <c r="AJ197" i="226"/>
  <c r="AI197" i="226"/>
  <c r="AT195" i="226"/>
  <c r="AS195" i="226"/>
  <c r="AR195" i="226"/>
  <c r="AQ195" i="226"/>
  <c r="AP195" i="226"/>
  <c r="AO195" i="226"/>
  <c r="AN195" i="226"/>
  <c r="AM195" i="226"/>
  <c r="AL195" i="226"/>
  <c r="AK195" i="226"/>
  <c r="AJ195" i="226"/>
  <c r="AI195" i="226"/>
  <c r="AT193" i="226"/>
  <c r="BR188" i="226" s="1"/>
  <c r="AS193" i="226"/>
  <c r="AR193" i="226"/>
  <c r="AQ193" i="226"/>
  <c r="AP193" i="226"/>
  <c r="AO193" i="226"/>
  <c r="BM188" i="226" s="1"/>
  <c r="BM221" i="226" s="1"/>
  <c r="AN193" i="226"/>
  <c r="BL188" i="226" s="1"/>
  <c r="BL203" i="226" s="1"/>
  <c r="AM193" i="226"/>
  <c r="AL193" i="226"/>
  <c r="AK193" i="226"/>
  <c r="AJ193" i="226"/>
  <c r="AI193" i="226"/>
  <c r="BG188" i="226" s="1"/>
  <c r="BG200" i="226" s="1"/>
  <c r="AT191" i="226"/>
  <c r="AS191" i="226"/>
  <c r="AR191" i="226"/>
  <c r="AQ191" i="226"/>
  <c r="AP191" i="226"/>
  <c r="AO191" i="226"/>
  <c r="AN191" i="226"/>
  <c r="AM191" i="226"/>
  <c r="AL191" i="226"/>
  <c r="AK191" i="226"/>
  <c r="AJ191" i="226"/>
  <c r="AI191" i="226"/>
  <c r="AT189" i="226"/>
  <c r="AS189" i="226"/>
  <c r="AR189" i="226"/>
  <c r="AT151" i="226"/>
  <c r="AS151" i="226"/>
  <c r="AR151" i="226"/>
  <c r="CG129" i="226" s="1"/>
  <c r="CG141" i="226" s="1"/>
  <c r="AQ151" i="226"/>
  <c r="AP151" i="226"/>
  <c r="AO151" i="226"/>
  <c r="AN151" i="226"/>
  <c r="AM151" i="226"/>
  <c r="AL151" i="226"/>
  <c r="AK151" i="226"/>
  <c r="AJ151" i="226"/>
  <c r="AI151" i="226"/>
  <c r="AT149" i="226"/>
  <c r="AS149" i="226"/>
  <c r="AR149" i="226"/>
  <c r="CF129" i="226" s="1"/>
  <c r="CF165" i="226" s="1"/>
  <c r="AQ149" i="226"/>
  <c r="AP149" i="226"/>
  <c r="AO149" i="226"/>
  <c r="AN149" i="226"/>
  <c r="AM149" i="226"/>
  <c r="AL149" i="226"/>
  <c r="AK149" i="226"/>
  <c r="AJ149" i="226"/>
  <c r="AI149" i="226"/>
  <c r="AT147" i="226"/>
  <c r="AS147" i="226"/>
  <c r="AR147" i="226"/>
  <c r="CE129" i="226" s="1"/>
  <c r="CE156" i="226" s="1"/>
  <c r="AQ147" i="226"/>
  <c r="AP147" i="226"/>
  <c r="AO147" i="226"/>
  <c r="AN147" i="226"/>
  <c r="AM147" i="226"/>
  <c r="AL147" i="226"/>
  <c r="AK147" i="226"/>
  <c r="AJ147" i="226"/>
  <c r="AI147" i="226"/>
  <c r="AT145" i="226"/>
  <c r="AS145" i="226"/>
  <c r="AR145" i="226"/>
  <c r="CD129" i="226" s="1"/>
  <c r="CD147" i="226" s="1"/>
  <c r="AQ145" i="226"/>
  <c r="AP145" i="226"/>
  <c r="AO145" i="226"/>
  <c r="AN145" i="226"/>
  <c r="AM145" i="226"/>
  <c r="AL145" i="226"/>
  <c r="AK145" i="226"/>
  <c r="AJ145" i="226"/>
  <c r="AI145" i="226"/>
  <c r="AT143" i="226"/>
  <c r="AS143" i="226"/>
  <c r="AR143" i="226"/>
  <c r="CC129" i="226" s="1"/>
  <c r="CC162" i="226" s="1"/>
  <c r="AQ143" i="226"/>
  <c r="AP143" i="226"/>
  <c r="AO143" i="226"/>
  <c r="AN143" i="226"/>
  <c r="AM143" i="226"/>
  <c r="AL143" i="226"/>
  <c r="AK143" i="226"/>
  <c r="AJ143" i="226"/>
  <c r="AI143" i="226"/>
  <c r="AT141" i="226"/>
  <c r="AS141" i="226"/>
  <c r="AR141" i="226"/>
  <c r="CB129" i="226" s="1"/>
  <c r="CB144" i="226" s="1"/>
  <c r="AQ141" i="226"/>
  <c r="AP141" i="226"/>
  <c r="AO141" i="226"/>
  <c r="AN141" i="226"/>
  <c r="AM141" i="226"/>
  <c r="AL141" i="226"/>
  <c r="AK141" i="226"/>
  <c r="AJ141" i="226"/>
  <c r="AI141" i="226"/>
  <c r="AT139" i="226"/>
  <c r="AS139" i="226"/>
  <c r="AR139" i="226"/>
  <c r="CA129" i="226" s="1"/>
  <c r="AQ139" i="226"/>
  <c r="AP139" i="226"/>
  <c r="AO139" i="226"/>
  <c r="AN139" i="226"/>
  <c r="AM139" i="226"/>
  <c r="AL139" i="226"/>
  <c r="AK139" i="226"/>
  <c r="AJ139" i="226"/>
  <c r="AI139" i="226"/>
  <c r="AT137" i="226"/>
  <c r="AS137" i="226"/>
  <c r="AR137" i="226"/>
  <c r="BZ129" i="226" s="1"/>
  <c r="BZ150" i="226" s="1"/>
  <c r="AQ137" i="226"/>
  <c r="AP137" i="226"/>
  <c r="AO137" i="226"/>
  <c r="AN137" i="226"/>
  <c r="AM137" i="226"/>
  <c r="AL137" i="226"/>
  <c r="AK137" i="226"/>
  <c r="AJ137" i="226"/>
  <c r="AI137" i="226"/>
  <c r="AT135" i="226"/>
  <c r="AS135" i="226"/>
  <c r="AR135" i="226"/>
  <c r="BY129" i="226" s="1"/>
  <c r="BY156" i="226" s="1"/>
  <c r="AQ135" i="226"/>
  <c r="AP135" i="226"/>
  <c r="AO135" i="226"/>
  <c r="AN135" i="226"/>
  <c r="AM135" i="226"/>
  <c r="AL135" i="226"/>
  <c r="AK135" i="226"/>
  <c r="AJ135" i="226"/>
  <c r="AI135" i="226"/>
  <c r="AT133" i="226"/>
  <c r="AS133" i="226"/>
  <c r="AR133" i="226"/>
  <c r="AQ133" i="226"/>
  <c r="BO128" i="226" s="1"/>
  <c r="BO155" i="226" s="1"/>
  <c r="AP133" i="226"/>
  <c r="AO133" i="226"/>
  <c r="AN133" i="226"/>
  <c r="AM133" i="226"/>
  <c r="AL133" i="226"/>
  <c r="BJ128" i="226" s="1"/>
  <c r="BJ158" i="226" s="1"/>
  <c r="AK133" i="226"/>
  <c r="BI128" i="226" s="1"/>
  <c r="AJ133" i="226"/>
  <c r="AI133" i="226"/>
  <c r="AT131" i="226"/>
  <c r="AS131" i="226"/>
  <c r="AR131" i="226"/>
  <c r="AQ131" i="226"/>
  <c r="AP131" i="226"/>
  <c r="AO131" i="226"/>
  <c r="AN131" i="226"/>
  <c r="AM131" i="226"/>
  <c r="AL131" i="226"/>
  <c r="AK131" i="226"/>
  <c r="AJ131" i="226"/>
  <c r="AI131" i="226"/>
  <c r="AT129" i="226"/>
  <c r="AS129" i="226"/>
  <c r="AR129" i="226"/>
  <c r="BW129" i="226" s="1"/>
  <c r="BW165" i="226" s="1"/>
  <c r="AT91" i="226"/>
  <c r="AS91" i="226"/>
  <c r="AR91" i="226"/>
  <c r="AQ91" i="226"/>
  <c r="AP91" i="226"/>
  <c r="AO91" i="226"/>
  <c r="AN91" i="226"/>
  <c r="AM91" i="226"/>
  <c r="AL91" i="226"/>
  <c r="AK91" i="226"/>
  <c r="AJ91" i="226"/>
  <c r="AI91" i="226"/>
  <c r="AT89" i="226"/>
  <c r="AS89" i="226"/>
  <c r="AR89" i="226"/>
  <c r="AQ89" i="226"/>
  <c r="AP89" i="226"/>
  <c r="AO89" i="226"/>
  <c r="AN89" i="226"/>
  <c r="AM89" i="226"/>
  <c r="AL89" i="226"/>
  <c r="AK89" i="226"/>
  <c r="AJ89" i="226"/>
  <c r="AI89" i="226"/>
  <c r="AT87" i="226"/>
  <c r="AS87" i="226"/>
  <c r="AR87" i="226"/>
  <c r="AQ87" i="226"/>
  <c r="AP87" i="226"/>
  <c r="AO87" i="226"/>
  <c r="AN87" i="226"/>
  <c r="AM87" i="226"/>
  <c r="AL87" i="226"/>
  <c r="AK87" i="226"/>
  <c r="AJ87" i="226"/>
  <c r="AI87" i="226"/>
  <c r="AT85" i="226"/>
  <c r="AS85" i="226"/>
  <c r="AR85" i="226"/>
  <c r="AQ85" i="226"/>
  <c r="AP85" i="226"/>
  <c r="AO85" i="226"/>
  <c r="AN85" i="226"/>
  <c r="AM85" i="226"/>
  <c r="AL85" i="226"/>
  <c r="AK85" i="226"/>
  <c r="AJ85" i="226"/>
  <c r="AI85" i="226"/>
  <c r="AT83" i="226"/>
  <c r="AS83" i="226"/>
  <c r="AR83" i="226"/>
  <c r="AQ83" i="226"/>
  <c r="AP83" i="226"/>
  <c r="AO83" i="226"/>
  <c r="AN83" i="226"/>
  <c r="AM83" i="226"/>
  <c r="AL83" i="226"/>
  <c r="AK83" i="226"/>
  <c r="AJ83" i="226"/>
  <c r="AI83" i="226"/>
  <c r="AT81" i="226"/>
  <c r="AS81" i="226"/>
  <c r="AR81" i="226"/>
  <c r="AQ81" i="226"/>
  <c r="AP81" i="226"/>
  <c r="AO81" i="226"/>
  <c r="AN81" i="226"/>
  <c r="AM81" i="226"/>
  <c r="AL81" i="226"/>
  <c r="AK81" i="226"/>
  <c r="AJ81" i="226"/>
  <c r="AI81" i="226"/>
  <c r="AT79" i="226"/>
  <c r="AS79" i="226"/>
  <c r="AR79" i="226"/>
  <c r="AQ79" i="226"/>
  <c r="AP79" i="226"/>
  <c r="AO79" i="226"/>
  <c r="AN79" i="226"/>
  <c r="AM79" i="226"/>
  <c r="AL79" i="226"/>
  <c r="AK79" i="226"/>
  <c r="AJ79" i="226"/>
  <c r="AI79" i="226"/>
  <c r="AT77" i="226"/>
  <c r="AS77" i="226"/>
  <c r="AR77" i="226"/>
  <c r="AQ77" i="226"/>
  <c r="AP77" i="226"/>
  <c r="AO77" i="226"/>
  <c r="AN77" i="226"/>
  <c r="AM77" i="226"/>
  <c r="AL77" i="226"/>
  <c r="AK77" i="226"/>
  <c r="AJ77" i="226"/>
  <c r="AI77" i="226"/>
  <c r="AT75" i="226"/>
  <c r="AS75" i="226"/>
  <c r="AR75" i="226"/>
  <c r="AQ75" i="226"/>
  <c r="AP75" i="226"/>
  <c r="AO75" i="226"/>
  <c r="AN75" i="226"/>
  <c r="AM75" i="226"/>
  <c r="AL75" i="226"/>
  <c r="AK75" i="226"/>
  <c r="AJ75" i="226"/>
  <c r="AI75" i="226"/>
  <c r="AT73" i="226"/>
  <c r="BR68" i="226" s="1"/>
  <c r="BR104" i="226" s="1"/>
  <c r="AS73" i="226"/>
  <c r="AR73" i="226"/>
  <c r="AQ73" i="226"/>
  <c r="AP73" i="226"/>
  <c r="AO73" i="226"/>
  <c r="BM68" i="226" s="1"/>
  <c r="BM101" i="226" s="1"/>
  <c r="AN73" i="226"/>
  <c r="BL68" i="226" s="1"/>
  <c r="BL104" i="226" s="1"/>
  <c r="AM73" i="226"/>
  <c r="AL73" i="226"/>
  <c r="AK73" i="226"/>
  <c r="AJ73" i="226"/>
  <c r="AI73" i="226"/>
  <c r="BG68" i="226" s="1"/>
  <c r="BG98" i="226" s="1"/>
  <c r="AT71" i="226"/>
  <c r="AS71" i="226"/>
  <c r="AR71" i="226"/>
  <c r="AQ71" i="226"/>
  <c r="AP71" i="226"/>
  <c r="AO71" i="226"/>
  <c r="AN71" i="226"/>
  <c r="AM71" i="226"/>
  <c r="AL71" i="226"/>
  <c r="AK71" i="226"/>
  <c r="AJ71" i="226"/>
  <c r="AI71" i="226"/>
  <c r="AT69" i="226"/>
  <c r="AS69" i="226"/>
  <c r="AR69" i="226"/>
  <c r="BR610" i="234"/>
  <c r="BR625" i="234" s="1"/>
  <c r="BQ610" i="234"/>
  <c r="BP610" i="234"/>
  <c r="BP625" i="234"/>
  <c r="BO610" i="234"/>
  <c r="BN610" i="234"/>
  <c r="BN640" i="234" s="1"/>
  <c r="BM610" i="234"/>
  <c r="BL610" i="234"/>
  <c r="BK610" i="234"/>
  <c r="BK625" i="234" s="1"/>
  <c r="BJ610" i="234"/>
  <c r="BI610" i="234"/>
  <c r="BH610" i="234"/>
  <c r="BG610" i="234"/>
  <c r="BG643" i="234" s="1"/>
  <c r="BR550" i="234"/>
  <c r="BQ550" i="234"/>
  <c r="BQ571" i="234" s="1"/>
  <c r="BP550" i="234"/>
  <c r="BO550" i="234"/>
  <c r="BN550" i="234"/>
  <c r="BM550" i="234"/>
  <c r="BL550" i="234"/>
  <c r="BK550" i="234"/>
  <c r="BK580" i="234" s="1"/>
  <c r="BJ550" i="234"/>
  <c r="BI550" i="234"/>
  <c r="BI562" i="234" s="1"/>
  <c r="BH550" i="234"/>
  <c r="BG550" i="234"/>
  <c r="BR490" i="234"/>
  <c r="BR514" i="234" s="1"/>
  <c r="BQ490" i="234"/>
  <c r="BP490" i="234"/>
  <c r="BO490" i="234"/>
  <c r="BN490" i="234"/>
  <c r="BN508" i="234" s="1"/>
  <c r="BM490" i="234"/>
  <c r="BM502" i="234" s="1"/>
  <c r="BL490" i="234"/>
  <c r="BL517" i="234" s="1"/>
  <c r="BK490" i="234"/>
  <c r="BJ490" i="234"/>
  <c r="BI490" i="234"/>
  <c r="BH490" i="234"/>
  <c r="BG490" i="234"/>
  <c r="BR430" i="234"/>
  <c r="BR463" i="234" s="1"/>
  <c r="BQ430" i="234"/>
  <c r="BP430" i="234"/>
  <c r="BO430" i="234"/>
  <c r="BN430" i="234"/>
  <c r="BM430" i="234"/>
  <c r="BL430" i="234"/>
  <c r="BL451" i="234" s="1"/>
  <c r="BK430" i="234"/>
  <c r="BJ430" i="234"/>
  <c r="BJ448" i="234" s="1"/>
  <c r="BI430" i="234"/>
  <c r="BI457" i="234" s="1"/>
  <c r="BH430" i="234"/>
  <c r="BH463" i="234" s="1"/>
  <c r="BG430" i="234"/>
  <c r="BG454" i="234" s="1"/>
  <c r="BR370" i="234"/>
  <c r="BQ370" i="234"/>
  <c r="BP370" i="234"/>
  <c r="BP391" i="234" s="1"/>
  <c r="BO370" i="234"/>
  <c r="BN370" i="234"/>
  <c r="BN385" i="234" s="1"/>
  <c r="BM370" i="234"/>
  <c r="BL370" i="234"/>
  <c r="BL385" i="234" s="1"/>
  <c r="BK370" i="234"/>
  <c r="BJ370" i="234"/>
  <c r="BI370" i="234"/>
  <c r="BH370" i="234"/>
  <c r="BH391" i="234" s="1"/>
  <c r="BG370" i="234"/>
  <c r="BR310" i="234"/>
  <c r="BR322" i="234" s="1"/>
  <c r="BQ310" i="234"/>
  <c r="BQ340" i="234" s="1"/>
  <c r="BP310" i="234"/>
  <c r="BO310" i="234"/>
  <c r="BN310" i="234"/>
  <c r="BN325" i="234"/>
  <c r="BM310" i="234"/>
  <c r="BL310" i="234"/>
  <c r="BK310" i="234"/>
  <c r="BJ310" i="234"/>
  <c r="BJ328" i="234" s="1"/>
  <c r="BI310" i="234"/>
  <c r="BI340" i="234" s="1"/>
  <c r="BH310" i="234"/>
  <c r="BG310" i="234"/>
  <c r="BR250" i="234"/>
  <c r="BR274" i="234" s="1"/>
  <c r="BQ250" i="234"/>
  <c r="BP250" i="234"/>
  <c r="BP277" i="234" s="1"/>
  <c r="BO250" i="234"/>
  <c r="BN250" i="234"/>
  <c r="BN265" i="234" s="1"/>
  <c r="BM250" i="234"/>
  <c r="BL250" i="234"/>
  <c r="BL268" i="234" s="1"/>
  <c r="BK250" i="234"/>
  <c r="BJ250" i="234"/>
  <c r="BI250" i="234"/>
  <c r="BH250" i="234"/>
  <c r="BG250" i="234"/>
  <c r="BR190" i="234"/>
  <c r="BR214" i="234" s="1"/>
  <c r="BQ190" i="234"/>
  <c r="BQ205" i="234" s="1"/>
  <c r="BP190" i="234"/>
  <c r="BO190" i="234"/>
  <c r="BN190" i="234"/>
  <c r="BM190" i="234"/>
  <c r="BL190" i="234"/>
  <c r="BK190" i="234"/>
  <c r="BJ190" i="234"/>
  <c r="BI190" i="234"/>
  <c r="BH190" i="234"/>
  <c r="BH211" i="234" s="1"/>
  <c r="BG190" i="234"/>
  <c r="BR130" i="234"/>
  <c r="BR166" i="234" s="1"/>
  <c r="BQ130" i="234"/>
  <c r="BQ163" i="234" s="1"/>
  <c r="BP130" i="234"/>
  <c r="BP142" i="234" s="1"/>
  <c r="BO130" i="234"/>
  <c r="BN130" i="234"/>
  <c r="BM130" i="234"/>
  <c r="BL130" i="234"/>
  <c r="BL154" i="234" s="1"/>
  <c r="BK130" i="234"/>
  <c r="BJ130" i="234"/>
  <c r="BI130" i="234"/>
  <c r="BH130" i="234"/>
  <c r="BG130" i="234"/>
  <c r="BR70" i="234"/>
  <c r="BQ70" i="234"/>
  <c r="BP70" i="234"/>
  <c r="BO70" i="234"/>
  <c r="BN70" i="234"/>
  <c r="BN94" i="234" s="1"/>
  <c r="BM70" i="234"/>
  <c r="BL70" i="234"/>
  <c r="BL100" i="234" s="1"/>
  <c r="BK70" i="234"/>
  <c r="BK103" i="234" s="1"/>
  <c r="BJ70" i="234"/>
  <c r="BI70" i="234"/>
  <c r="BI97" i="234" s="1"/>
  <c r="BH70" i="234"/>
  <c r="BH103" i="234" s="1"/>
  <c r="BG70" i="234"/>
  <c r="BR610" i="233"/>
  <c r="BQ610" i="233"/>
  <c r="BP610" i="233"/>
  <c r="BO610" i="233"/>
  <c r="BN610" i="233"/>
  <c r="BM610" i="233"/>
  <c r="BL610" i="233"/>
  <c r="BK610" i="233"/>
  <c r="BJ610" i="233"/>
  <c r="BI610" i="233"/>
  <c r="BH610" i="233"/>
  <c r="BG610" i="233"/>
  <c r="BR550" i="233"/>
  <c r="BR565" i="233" s="1"/>
  <c r="BQ550" i="233"/>
  <c r="BP550" i="233"/>
  <c r="BO550" i="233"/>
  <c r="BN550" i="233"/>
  <c r="BN565" i="233" s="1"/>
  <c r="BM550" i="233"/>
  <c r="BL550" i="233"/>
  <c r="BL574" i="233" s="1"/>
  <c r="BK550" i="233"/>
  <c r="BJ550" i="233"/>
  <c r="BI550" i="233"/>
  <c r="BI568" i="233" s="1"/>
  <c r="BH550" i="233"/>
  <c r="BG550" i="233"/>
  <c r="BR490" i="233"/>
  <c r="BR511" i="233" s="1"/>
  <c r="BQ490" i="233"/>
  <c r="BP490" i="233"/>
  <c r="BP508" i="233" s="1"/>
  <c r="BO490" i="233"/>
  <c r="BN490" i="233"/>
  <c r="BN523" i="233" s="1"/>
  <c r="BM490" i="233"/>
  <c r="BL490" i="233"/>
  <c r="BL502" i="233" s="1"/>
  <c r="BK490" i="233"/>
  <c r="BJ490" i="233"/>
  <c r="BI490" i="233"/>
  <c r="BH490" i="233"/>
  <c r="BH508" i="233" s="1"/>
  <c r="BG490" i="233"/>
  <c r="BR430" i="233"/>
  <c r="BR457" i="233" s="1"/>
  <c r="BQ430" i="233"/>
  <c r="BQ451" i="233" s="1"/>
  <c r="BP430" i="233"/>
  <c r="BO430" i="233"/>
  <c r="BN430" i="233"/>
  <c r="BM430" i="233"/>
  <c r="BL430" i="233"/>
  <c r="BL463" i="233" s="1"/>
  <c r="BK430" i="233"/>
  <c r="BK445" i="233" s="1"/>
  <c r="BJ430" i="233"/>
  <c r="BJ445" i="233" s="1"/>
  <c r="BI430" i="233"/>
  <c r="BI457" i="233" s="1"/>
  <c r="BH430" i="233"/>
  <c r="BH457" i="233" s="1"/>
  <c r="BG430" i="233"/>
  <c r="BR370" i="233"/>
  <c r="BQ370" i="233"/>
  <c r="BP370" i="233"/>
  <c r="BP400" i="233" s="1"/>
  <c r="BO370" i="233"/>
  <c r="BN370" i="233"/>
  <c r="BM370" i="233"/>
  <c r="BM391" i="233" s="1"/>
  <c r="BL370" i="233"/>
  <c r="BL388" i="233" s="1"/>
  <c r="BK370" i="233"/>
  <c r="BJ370" i="233"/>
  <c r="BI370" i="233"/>
  <c r="BH370" i="233"/>
  <c r="BG370" i="233"/>
  <c r="BR310" i="233"/>
  <c r="BQ310" i="233"/>
  <c r="BQ334" i="233" s="1"/>
  <c r="BP310" i="233"/>
  <c r="BO310" i="233"/>
  <c r="BN310" i="233"/>
  <c r="BM310" i="233"/>
  <c r="BL310" i="233"/>
  <c r="BK310" i="233"/>
  <c r="BJ310" i="233"/>
  <c r="BJ322" i="233" s="1"/>
  <c r="BI310" i="233"/>
  <c r="BI346" i="233" s="1"/>
  <c r="BH310" i="233"/>
  <c r="BH337" i="233" s="1"/>
  <c r="BG310" i="233"/>
  <c r="BR250" i="233"/>
  <c r="BR280" i="233" s="1"/>
  <c r="BQ250" i="233"/>
  <c r="BP250" i="233"/>
  <c r="BO250" i="233"/>
  <c r="BN250" i="233"/>
  <c r="BN262" i="233" s="1"/>
  <c r="BM250" i="233"/>
  <c r="BL250" i="233"/>
  <c r="BK250" i="233"/>
  <c r="BK277" i="233" s="1"/>
  <c r="BJ250" i="233"/>
  <c r="BI250" i="233"/>
  <c r="BH250" i="233"/>
  <c r="BG250" i="233"/>
  <c r="BR190" i="233"/>
  <c r="BQ190" i="233"/>
  <c r="BQ214" i="233" s="1"/>
  <c r="BP190" i="233"/>
  <c r="BO190" i="233"/>
  <c r="BO214" i="233" s="1"/>
  <c r="BN190" i="233"/>
  <c r="BM190" i="233"/>
  <c r="BL190" i="233"/>
  <c r="BK190" i="233"/>
  <c r="BJ190" i="233"/>
  <c r="BJ202" i="233" s="1"/>
  <c r="BI190" i="233"/>
  <c r="BH190" i="233"/>
  <c r="BH217" i="233" s="1"/>
  <c r="BG190" i="233"/>
  <c r="BG208" i="233" s="1"/>
  <c r="BR130" i="233"/>
  <c r="BQ130" i="233"/>
  <c r="BP130" i="233"/>
  <c r="BO130" i="233"/>
  <c r="BN130" i="233"/>
  <c r="BN157" i="233" s="1"/>
  <c r="BM130" i="233"/>
  <c r="BM154" i="233" s="1"/>
  <c r="BL130" i="233"/>
  <c r="BK130" i="233"/>
  <c r="BJ130" i="233"/>
  <c r="BI130" i="233"/>
  <c r="BH130" i="233"/>
  <c r="BG130" i="233"/>
  <c r="BR70" i="233"/>
  <c r="BR100" i="233" s="1"/>
  <c r="BQ70" i="233"/>
  <c r="BQ94" i="233" s="1"/>
  <c r="BP70" i="233"/>
  <c r="BO70" i="233"/>
  <c r="BN70" i="233"/>
  <c r="BN88" i="233"/>
  <c r="BM70" i="233"/>
  <c r="BL70" i="233"/>
  <c r="BL88" i="233" s="1"/>
  <c r="BK70" i="233"/>
  <c r="BJ70" i="233"/>
  <c r="BI70" i="233"/>
  <c r="BI85" i="233" s="1"/>
  <c r="BH70" i="233"/>
  <c r="BH100" i="233" s="1"/>
  <c r="BG70" i="233"/>
  <c r="BR610" i="232"/>
  <c r="BR646" i="232" s="1"/>
  <c r="BQ610" i="232"/>
  <c r="BP610" i="232"/>
  <c r="BO610" i="232"/>
  <c r="BN610" i="232"/>
  <c r="BN646" i="232" s="1"/>
  <c r="BM610" i="232"/>
  <c r="BM640" i="232" s="1"/>
  <c r="BL610" i="232"/>
  <c r="BK610" i="232"/>
  <c r="BJ610" i="232"/>
  <c r="BI610" i="232"/>
  <c r="BH610" i="232"/>
  <c r="BG610" i="232"/>
  <c r="BG640" i="232" s="1"/>
  <c r="BR550" i="232"/>
  <c r="BR568" i="232" s="1"/>
  <c r="BQ550" i="232"/>
  <c r="BQ577" i="232" s="1"/>
  <c r="BP550" i="232"/>
  <c r="BO550" i="232"/>
  <c r="BN550" i="232"/>
  <c r="BM550" i="232"/>
  <c r="BM586" i="232" s="1"/>
  <c r="BL550" i="232"/>
  <c r="BK550" i="232"/>
  <c r="BJ550" i="232"/>
  <c r="BJ580" i="232" s="1"/>
  <c r="BI550" i="232"/>
  <c r="BI571" i="232" s="1"/>
  <c r="BH550" i="232"/>
  <c r="BG550" i="232"/>
  <c r="BG586" i="232" s="1"/>
  <c r="BR490" i="232"/>
  <c r="BR523" i="232" s="1"/>
  <c r="BQ490" i="232"/>
  <c r="BQ520" i="232" s="1"/>
  <c r="BP490" i="232"/>
  <c r="BO490" i="232"/>
  <c r="BN490" i="232"/>
  <c r="BM490" i="232"/>
  <c r="BL490" i="232"/>
  <c r="BK490" i="232"/>
  <c r="BJ490" i="232"/>
  <c r="BI490" i="232"/>
  <c r="BH490" i="232"/>
  <c r="BG490" i="232"/>
  <c r="BR430" i="232"/>
  <c r="BQ430" i="232"/>
  <c r="BQ466" i="232" s="1"/>
  <c r="BP430" i="232"/>
  <c r="BO430" i="232"/>
  <c r="BN430" i="232"/>
  <c r="BM430" i="232"/>
  <c r="BM445" i="232" s="1"/>
  <c r="BL430" i="232"/>
  <c r="BK430" i="232"/>
  <c r="BJ430" i="232"/>
  <c r="BJ442" i="232" s="1"/>
  <c r="BI430" i="232"/>
  <c r="BH430" i="232"/>
  <c r="BG430" i="232"/>
  <c r="BR370" i="232"/>
  <c r="BQ370" i="232"/>
  <c r="BP370" i="232"/>
  <c r="BO370" i="232"/>
  <c r="BN370" i="232"/>
  <c r="BN382" i="232" s="1"/>
  <c r="BM370" i="232"/>
  <c r="BL370" i="232"/>
  <c r="BL400" i="232" s="1"/>
  <c r="BK370" i="232"/>
  <c r="BJ370" i="232"/>
  <c r="BJ394" i="232" s="1"/>
  <c r="BI370" i="232"/>
  <c r="BH370" i="232"/>
  <c r="BH388" i="232" s="1"/>
  <c r="BG370" i="232"/>
  <c r="BR310" i="232"/>
  <c r="BQ310" i="232"/>
  <c r="BP310" i="232"/>
  <c r="BO310" i="232"/>
  <c r="BN310" i="232"/>
  <c r="BM310" i="232"/>
  <c r="BL310" i="232"/>
  <c r="BL334" i="232" s="1"/>
  <c r="BK310" i="232"/>
  <c r="BJ310" i="232"/>
  <c r="BJ346" i="232" s="1"/>
  <c r="BI310" i="232"/>
  <c r="BI343" i="232" s="1"/>
  <c r="BH310" i="232"/>
  <c r="BH343" i="232" s="1"/>
  <c r="BG310" i="232"/>
  <c r="BR250" i="232"/>
  <c r="BR265" i="232" s="1"/>
  <c r="BQ250" i="232"/>
  <c r="BQ283" i="232" s="1"/>
  <c r="BP250" i="232"/>
  <c r="BO250" i="232"/>
  <c r="BN250" i="232"/>
  <c r="BM250" i="232"/>
  <c r="BL250" i="232"/>
  <c r="BK250" i="232"/>
  <c r="BJ250" i="232"/>
  <c r="BI250" i="232"/>
  <c r="BH250" i="232"/>
  <c r="BG250" i="232"/>
  <c r="BR190" i="232"/>
  <c r="BQ190" i="232"/>
  <c r="BQ220" i="232" s="1"/>
  <c r="BP190" i="232"/>
  <c r="BO190" i="232"/>
  <c r="BN190" i="232"/>
  <c r="BM190" i="232"/>
  <c r="BL190" i="232"/>
  <c r="BL214" i="232" s="1"/>
  <c r="BK190" i="232"/>
  <c r="BJ190" i="232"/>
  <c r="BI190" i="232"/>
  <c r="BI211" i="232" s="1"/>
  <c r="BH190" i="232"/>
  <c r="BH202" i="232" s="1"/>
  <c r="BG190" i="232"/>
  <c r="BR130" i="232"/>
  <c r="BR157" i="232" s="1"/>
  <c r="BQ130" i="232"/>
  <c r="BP130" i="232"/>
  <c r="BO130" i="232"/>
  <c r="BN130" i="232"/>
  <c r="BN151" i="232" s="1"/>
  <c r="BM130" i="232"/>
  <c r="BL130" i="232"/>
  <c r="BL145" i="232" s="1"/>
  <c r="BK130" i="232"/>
  <c r="BJ130" i="232"/>
  <c r="BI130" i="232"/>
  <c r="BH130" i="232"/>
  <c r="BH157" i="232" s="1"/>
  <c r="BG130" i="232"/>
  <c r="BR70" i="232"/>
  <c r="BR97" i="232" s="1"/>
  <c r="BQ70" i="232"/>
  <c r="BP70" i="232"/>
  <c r="BO70" i="232"/>
  <c r="BN70" i="232"/>
  <c r="BM70" i="232"/>
  <c r="BL70" i="232"/>
  <c r="BL88" i="232" s="1"/>
  <c r="BK70" i="232"/>
  <c r="BJ70" i="232"/>
  <c r="BJ91" i="232" s="1"/>
  <c r="BI70" i="232"/>
  <c r="BH70" i="232"/>
  <c r="BH106" i="232" s="1"/>
  <c r="BG70" i="232"/>
  <c r="BR610" i="231"/>
  <c r="BR625" i="231" s="1"/>
  <c r="BQ610" i="231"/>
  <c r="BP610" i="231"/>
  <c r="BO610" i="231"/>
  <c r="BN610" i="231"/>
  <c r="BN643" i="231" s="1"/>
  <c r="BM610" i="231"/>
  <c r="BL610" i="231"/>
  <c r="BL634" i="231" s="1"/>
  <c r="BK610" i="231"/>
  <c r="BJ610" i="231"/>
  <c r="BI610" i="231"/>
  <c r="BH610" i="231"/>
  <c r="BG610" i="231"/>
  <c r="BR550" i="231"/>
  <c r="BQ550" i="231"/>
  <c r="BQ562" i="231" s="1"/>
  <c r="BP550" i="231"/>
  <c r="BO550" i="231"/>
  <c r="BN550" i="231"/>
  <c r="BM550" i="231"/>
  <c r="BL550" i="231"/>
  <c r="BK550" i="231"/>
  <c r="BJ550" i="231"/>
  <c r="BI550" i="231"/>
  <c r="BI562" i="231" s="1"/>
  <c r="BH550" i="231"/>
  <c r="BH574" i="231" s="1"/>
  <c r="BG550" i="231"/>
  <c r="BG580" i="231" s="1"/>
  <c r="BR490" i="231"/>
  <c r="BQ490" i="231"/>
  <c r="BP490" i="231"/>
  <c r="BP511" i="231" s="1"/>
  <c r="BO490" i="231"/>
  <c r="BN490" i="231"/>
  <c r="BN502" i="231" s="1"/>
  <c r="BM490" i="231"/>
  <c r="BL490" i="231"/>
  <c r="BK490" i="231"/>
  <c r="BJ490" i="231"/>
  <c r="BI490" i="231"/>
  <c r="BH490" i="231"/>
  <c r="BH511" i="231" s="1"/>
  <c r="BG490" i="231"/>
  <c r="BR430" i="231"/>
  <c r="BQ430" i="231"/>
  <c r="BQ460" i="231" s="1"/>
  <c r="BP430" i="231"/>
  <c r="BO430" i="231"/>
  <c r="BN430" i="231"/>
  <c r="BN454" i="231" s="1"/>
  <c r="BM430" i="231"/>
  <c r="BL430" i="231"/>
  <c r="BK430" i="231"/>
  <c r="BJ430" i="231"/>
  <c r="BI430" i="231"/>
  <c r="BI448" i="231" s="1"/>
  <c r="BH430" i="231"/>
  <c r="BH463" i="231" s="1"/>
  <c r="BG430" i="231"/>
  <c r="BR370" i="231"/>
  <c r="BQ370" i="231"/>
  <c r="BP370" i="231"/>
  <c r="BO370" i="231"/>
  <c r="BN370" i="231"/>
  <c r="BN397" i="231" s="1"/>
  <c r="BM370" i="231"/>
  <c r="BL370" i="231"/>
  <c r="BK370" i="231"/>
  <c r="BJ370" i="231"/>
  <c r="BI370" i="231"/>
  <c r="BH370" i="231"/>
  <c r="BG370" i="231"/>
  <c r="BR310" i="231"/>
  <c r="BQ310" i="231"/>
  <c r="BP310" i="231"/>
  <c r="BO310" i="231"/>
  <c r="BN310" i="231"/>
  <c r="BN340" i="231" s="1"/>
  <c r="BM310" i="231"/>
  <c r="BM334" i="231" s="1"/>
  <c r="BL310" i="231"/>
  <c r="BK310" i="231"/>
  <c r="BJ310" i="231"/>
  <c r="BJ343" i="231" s="1"/>
  <c r="BI310" i="231"/>
  <c r="BI337" i="231" s="1"/>
  <c r="BH310" i="231"/>
  <c r="BG310" i="231"/>
  <c r="BR250" i="231"/>
  <c r="BQ250" i="231"/>
  <c r="BP250" i="231"/>
  <c r="BP280" i="231" s="1"/>
  <c r="BO250" i="231"/>
  <c r="BN250" i="231"/>
  <c r="BN274" i="231" s="1"/>
  <c r="BM250" i="231"/>
  <c r="BL250" i="231"/>
  <c r="BL277" i="231" s="1"/>
  <c r="BK250" i="231"/>
  <c r="BJ250" i="231"/>
  <c r="BI250" i="231"/>
  <c r="BH250" i="231"/>
  <c r="BG250" i="231"/>
  <c r="BR190" i="231"/>
  <c r="BR214" i="231" s="1"/>
  <c r="BQ190" i="231"/>
  <c r="BP190" i="231"/>
  <c r="BO190" i="231"/>
  <c r="BN190" i="231"/>
  <c r="BN208" i="231" s="1"/>
  <c r="BM190" i="231"/>
  <c r="BL190" i="231"/>
  <c r="BL220" i="231" s="1"/>
  <c r="BK190" i="231"/>
  <c r="BJ190" i="231"/>
  <c r="BI190" i="231"/>
  <c r="BH190" i="231"/>
  <c r="BH226" i="231" s="1"/>
  <c r="BG190" i="231"/>
  <c r="BG211" i="231" s="1"/>
  <c r="BR130" i="231"/>
  <c r="BQ130" i="231"/>
  <c r="BP130" i="231"/>
  <c r="BP166" i="231" s="1"/>
  <c r="BO130" i="231"/>
  <c r="BN130" i="231"/>
  <c r="BN151" i="231" s="1"/>
  <c r="BM130" i="231"/>
  <c r="BL130" i="231"/>
  <c r="BL157" i="231" s="1"/>
  <c r="BK130" i="231"/>
  <c r="BJ130" i="231"/>
  <c r="BI130" i="231"/>
  <c r="BH130" i="231"/>
  <c r="BG130" i="231"/>
  <c r="BR70" i="231"/>
  <c r="BQ70" i="231"/>
  <c r="BP70" i="231"/>
  <c r="BO70" i="231"/>
  <c r="BN70" i="231"/>
  <c r="BM70" i="231"/>
  <c r="BL70" i="231"/>
  <c r="BK70" i="231"/>
  <c r="BJ70" i="231"/>
  <c r="BI70" i="231"/>
  <c r="BI94" i="231" s="1"/>
  <c r="BH70" i="231"/>
  <c r="BH103" i="231"/>
  <c r="BG70" i="231"/>
  <c r="BR610" i="230"/>
  <c r="BQ610" i="230"/>
  <c r="BQ634" i="230" s="1"/>
  <c r="BP610" i="230"/>
  <c r="BP640" i="230" s="1"/>
  <c r="BO610" i="230"/>
  <c r="BN610" i="230"/>
  <c r="BN646" i="230" s="1"/>
  <c r="BM610" i="230"/>
  <c r="BL610" i="230"/>
  <c r="BK610" i="230"/>
  <c r="BJ610" i="230"/>
  <c r="BI610" i="230"/>
  <c r="BH610" i="230"/>
  <c r="BG610" i="230"/>
  <c r="BR550" i="230"/>
  <c r="BQ550" i="230"/>
  <c r="BP550" i="230"/>
  <c r="BP577" i="230" s="1"/>
  <c r="BO550" i="230"/>
  <c r="BN550" i="230"/>
  <c r="BM550" i="230"/>
  <c r="BL550" i="230"/>
  <c r="BK550" i="230"/>
  <c r="BJ550" i="230"/>
  <c r="BI550" i="230"/>
  <c r="BH550" i="230"/>
  <c r="BH583" i="230" s="1"/>
  <c r="BG550" i="230"/>
  <c r="BR490" i="230"/>
  <c r="BR505" i="230" s="1"/>
  <c r="BQ490" i="230"/>
  <c r="BP490" i="230"/>
  <c r="BO490" i="230"/>
  <c r="BN490" i="230"/>
  <c r="BN505" i="230" s="1"/>
  <c r="BM490" i="230"/>
  <c r="BL490" i="230"/>
  <c r="BL502" i="230" s="1"/>
  <c r="BK490" i="230"/>
  <c r="BJ490" i="230"/>
  <c r="BI490" i="230"/>
  <c r="BH490" i="230"/>
  <c r="BH514" i="230" s="1"/>
  <c r="BG490" i="230"/>
  <c r="BR430" i="230"/>
  <c r="BQ430" i="230"/>
  <c r="BQ463" i="230" s="1"/>
  <c r="BP430" i="230"/>
  <c r="BP445" i="230" s="1"/>
  <c r="BO430" i="230"/>
  <c r="BN430" i="230"/>
  <c r="BM430" i="230"/>
  <c r="BL430" i="230"/>
  <c r="BL448" i="230" s="1"/>
  <c r="BK430" i="230"/>
  <c r="BJ430" i="230"/>
  <c r="BI430" i="230"/>
  <c r="BH430" i="230"/>
  <c r="BH445" i="230" s="1"/>
  <c r="BG430" i="230"/>
  <c r="BR370" i="230"/>
  <c r="BR385" i="230" s="1"/>
  <c r="BQ370" i="230"/>
  <c r="BP370" i="230"/>
  <c r="BO370" i="230"/>
  <c r="BN370" i="230"/>
  <c r="BN388" i="230" s="1"/>
  <c r="BM370" i="230"/>
  <c r="BM397" i="230" s="1"/>
  <c r="BL370" i="230"/>
  <c r="BL406" i="230" s="1"/>
  <c r="BK370" i="230"/>
  <c r="BJ370" i="230"/>
  <c r="BI370" i="230"/>
  <c r="BH370" i="230"/>
  <c r="BG370" i="230"/>
  <c r="BR310" i="230"/>
  <c r="BQ310" i="230"/>
  <c r="BQ331" i="230" s="1"/>
  <c r="BP310" i="230"/>
  <c r="BO310" i="230"/>
  <c r="BN310" i="230"/>
  <c r="BM310" i="230"/>
  <c r="BL310" i="230"/>
  <c r="BL334" i="230" s="1"/>
  <c r="BK310" i="230"/>
  <c r="BJ310" i="230"/>
  <c r="BI310" i="230"/>
  <c r="BI331" i="230" s="1"/>
  <c r="BH310" i="230"/>
  <c r="BH346" i="230" s="1"/>
  <c r="BG310" i="230"/>
  <c r="BR250" i="230"/>
  <c r="BQ250" i="230"/>
  <c r="BP250" i="230"/>
  <c r="BP280" i="230" s="1"/>
  <c r="BO250" i="230"/>
  <c r="BN250" i="230"/>
  <c r="BN280" i="230" s="1"/>
  <c r="BM250" i="230"/>
  <c r="BL250" i="230"/>
  <c r="BK250" i="230"/>
  <c r="BJ250" i="230"/>
  <c r="BI250" i="230"/>
  <c r="BI265" i="230" s="1"/>
  <c r="BH250" i="230"/>
  <c r="BG250" i="230"/>
  <c r="BR190" i="230"/>
  <c r="BQ190" i="230"/>
  <c r="BQ217" i="230" s="1"/>
  <c r="BP190" i="230"/>
  <c r="BO190" i="230"/>
  <c r="BN190" i="230"/>
  <c r="BN211" i="230" s="1"/>
  <c r="BM190" i="230"/>
  <c r="BL190" i="230"/>
  <c r="BL220" i="230" s="1"/>
  <c r="BK190" i="230"/>
  <c r="BJ190" i="230"/>
  <c r="BI190" i="230"/>
  <c r="BI205" i="230" s="1"/>
  <c r="BH190" i="230"/>
  <c r="BH214" i="230" s="1"/>
  <c r="BG190" i="230"/>
  <c r="BG226" i="230" s="1"/>
  <c r="BR130" i="230"/>
  <c r="BR151" i="230" s="1"/>
  <c r="BQ130" i="230"/>
  <c r="BP130" i="230"/>
  <c r="BP166" i="230" s="1"/>
  <c r="BO130" i="230"/>
  <c r="BN130" i="230"/>
  <c r="BN163" i="230" s="1"/>
  <c r="BM130" i="230"/>
  <c r="BL130" i="230"/>
  <c r="BK130" i="230"/>
  <c r="BJ130" i="230"/>
  <c r="BI130" i="230"/>
  <c r="BI148" i="230" s="1"/>
  <c r="BH130" i="230"/>
  <c r="BG130" i="230"/>
  <c r="BR70" i="230"/>
  <c r="BR100" i="230" s="1"/>
  <c r="BQ70" i="230"/>
  <c r="BP70" i="230"/>
  <c r="BP82" i="230" s="1"/>
  <c r="BO70" i="230"/>
  <c r="BN70" i="230"/>
  <c r="BM70" i="230"/>
  <c r="BL70" i="230"/>
  <c r="BK70" i="230"/>
  <c r="BK91" i="230" s="1"/>
  <c r="BJ70" i="230"/>
  <c r="BJ88" i="230" s="1"/>
  <c r="BI70" i="230"/>
  <c r="BI106" i="230" s="1"/>
  <c r="BH70" i="230"/>
  <c r="BG70" i="230"/>
  <c r="BR610" i="226"/>
  <c r="BQ610" i="226"/>
  <c r="BP610" i="226"/>
  <c r="BO610" i="226"/>
  <c r="BO625" i="226" s="1"/>
  <c r="BN610" i="226"/>
  <c r="BN631" i="226" s="1"/>
  <c r="BM610" i="226"/>
  <c r="BL610" i="226"/>
  <c r="BL640" i="226" s="1"/>
  <c r="BK610" i="226"/>
  <c r="BK646" i="226" s="1"/>
  <c r="BJ610" i="226"/>
  <c r="BI610" i="226"/>
  <c r="BH610" i="226"/>
  <c r="BH631" i="226" s="1"/>
  <c r="BG610" i="226"/>
  <c r="BG631" i="226" s="1"/>
  <c r="BR550" i="226"/>
  <c r="BQ550" i="226"/>
  <c r="BQ586" i="226" s="1"/>
  <c r="BP550" i="226"/>
  <c r="BO550" i="226"/>
  <c r="BN550" i="226"/>
  <c r="BN580" i="226" s="1"/>
  <c r="BM550" i="226"/>
  <c r="BM586" i="226" s="1"/>
  <c r="BL550" i="226"/>
  <c r="BL586" i="226" s="1"/>
  <c r="BK550" i="226"/>
  <c r="BK574" i="226" s="1"/>
  <c r="BJ550" i="226"/>
  <c r="BI550" i="226"/>
  <c r="BI586" i="226" s="1"/>
  <c r="BH550" i="226"/>
  <c r="BH568" i="226" s="1"/>
  <c r="BG550" i="226"/>
  <c r="BG574" i="226" s="1"/>
  <c r="BR490" i="226"/>
  <c r="BR514" i="226" s="1"/>
  <c r="BQ490" i="226"/>
  <c r="BQ520" i="226" s="1"/>
  <c r="BP490" i="226"/>
  <c r="BP511" i="226" s="1"/>
  <c r="BO490" i="226"/>
  <c r="BN490" i="226"/>
  <c r="BN508" i="226" s="1"/>
  <c r="BM490" i="226"/>
  <c r="BM526" i="226" s="1"/>
  <c r="BL490" i="226"/>
  <c r="BK490" i="226"/>
  <c r="BK517" i="226" s="1"/>
  <c r="BJ490" i="226"/>
  <c r="BI490" i="226"/>
  <c r="BH490" i="226"/>
  <c r="BH517" i="226" s="1"/>
  <c r="BG490" i="226"/>
  <c r="BG508" i="226" s="1"/>
  <c r="BR430" i="226"/>
  <c r="BQ430" i="226"/>
  <c r="BQ454" i="226" s="1"/>
  <c r="BP430" i="226"/>
  <c r="BO430" i="226"/>
  <c r="BN430" i="226"/>
  <c r="BM430" i="226"/>
  <c r="BM457" i="226" s="1"/>
  <c r="BL430" i="226"/>
  <c r="BK430" i="226"/>
  <c r="BK460" i="226" s="1"/>
  <c r="BJ430" i="226"/>
  <c r="BI430" i="226"/>
  <c r="BI448" i="226" s="1"/>
  <c r="BH430" i="226"/>
  <c r="BG430" i="226"/>
  <c r="BG448" i="226" s="1"/>
  <c r="BR370" i="226"/>
  <c r="BQ370" i="226"/>
  <c r="BQ382" i="226" s="1"/>
  <c r="BP370" i="226"/>
  <c r="BO370" i="226"/>
  <c r="BN370" i="226"/>
  <c r="BN394" i="226" s="1"/>
  <c r="BM370" i="226"/>
  <c r="BM403" i="226" s="1"/>
  <c r="BL370" i="226"/>
  <c r="BK370" i="226"/>
  <c r="BJ370" i="226"/>
  <c r="BI370" i="226"/>
  <c r="BH370" i="226"/>
  <c r="BH388" i="226" s="1"/>
  <c r="BG370" i="226"/>
  <c r="BG391" i="226" s="1"/>
  <c r="BR310" i="226"/>
  <c r="BR337" i="226" s="1"/>
  <c r="BQ310" i="226"/>
  <c r="BQ343" i="226" s="1"/>
  <c r="BP310" i="226"/>
  <c r="BO310" i="226"/>
  <c r="BN310" i="226"/>
  <c r="BN340" i="226" s="1"/>
  <c r="BM310" i="226"/>
  <c r="BL310" i="226"/>
  <c r="BK310" i="226"/>
  <c r="BJ310" i="226"/>
  <c r="BI310" i="226"/>
  <c r="BH310" i="226"/>
  <c r="BH346" i="226" s="1"/>
  <c r="BG310" i="226"/>
  <c r="BG328" i="226" s="1"/>
  <c r="BR250" i="226"/>
  <c r="BR271" i="226" s="1"/>
  <c r="BQ250" i="226"/>
  <c r="BP250" i="226"/>
  <c r="BP265" i="226" s="1"/>
  <c r="BO250" i="226"/>
  <c r="BN250" i="226"/>
  <c r="BN265" i="226" s="1"/>
  <c r="BM250" i="226"/>
  <c r="BL250" i="226"/>
  <c r="BK250" i="226"/>
  <c r="BJ250" i="226"/>
  <c r="BI250" i="226"/>
  <c r="BH250" i="226"/>
  <c r="BG250" i="226"/>
  <c r="BG262" i="226" s="1"/>
  <c r="BR190" i="226"/>
  <c r="BR211" i="226" s="1"/>
  <c r="BQ190" i="226"/>
  <c r="BQ223" i="226" s="1"/>
  <c r="BP190" i="226"/>
  <c r="BO190" i="226"/>
  <c r="BN190" i="226"/>
  <c r="BM190" i="226"/>
  <c r="BL190" i="226"/>
  <c r="BK190" i="226"/>
  <c r="BJ190" i="226"/>
  <c r="BI190" i="226"/>
  <c r="BI223" i="226" s="1"/>
  <c r="BH190" i="226"/>
  <c r="BH220" i="226" s="1"/>
  <c r="BG190" i="226"/>
  <c r="BR130" i="226"/>
  <c r="BQ130" i="226"/>
  <c r="BP130" i="226"/>
  <c r="BO130" i="226"/>
  <c r="BN130" i="226"/>
  <c r="BN145" i="226" s="1"/>
  <c r="BM130" i="226"/>
  <c r="BL130" i="226"/>
  <c r="BL145" i="226" s="1"/>
  <c r="BK130" i="226"/>
  <c r="BJ130" i="226"/>
  <c r="BI130" i="226"/>
  <c r="BH130" i="226"/>
  <c r="BG130" i="226"/>
  <c r="BG166" i="226" s="1"/>
  <c r="BR70" i="226"/>
  <c r="BR94" i="226"/>
  <c r="BQ70" i="226"/>
  <c r="BQ94" i="226" s="1"/>
  <c r="BP70" i="226"/>
  <c r="BO70" i="226"/>
  <c r="BN70" i="226"/>
  <c r="BM70" i="226"/>
  <c r="BL70" i="226"/>
  <c r="BK70" i="226"/>
  <c r="BJ70" i="226"/>
  <c r="BI70" i="226"/>
  <c r="BH70" i="226"/>
  <c r="BH85" i="226" s="1"/>
  <c r="BG70" i="226"/>
  <c r="T632" i="226"/>
  <c r="Y632" i="226" s="1"/>
  <c r="CG612" i="226" s="1"/>
  <c r="T630" i="226"/>
  <c r="T628" i="226"/>
  <c r="CE610" i="226" s="1"/>
  <c r="CE646" i="226" s="1"/>
  <c r="T626" i="226"/>
  <c r="CD610" i="226" s="1"/>
  <c r="T624" i="226"/>
  <c r="T622" i="226"/>
  <c r="Y622" i="226" s="1"/>
  <c r="CB612" i="226" s="1"/>
  <c r="T620" i="226"/>
  <c r="T618" i="226"/>
  <c r="T616" i="226"/>
  <c r="BY610" i="226" s="1"/>
  <c r="T614" i="226"/>
  <c r="T612" i="226"/>
  <c r="Y612" i="226" s="1"/>
  <c r="BW612" i="226" s="1"/>
  <c r="T610" i="226"/>
  <c r="T572" i="226"/>
  <c r="Y572" i="226" s="1"/>
  <c r="CG552" i="226" s="1"/>
  <c r="T570" i="226"/>
  <c r="T568" i="226"/>
  <c r="CE550" i="226" s="1"/>
  <c r="CE583" i="226" s="1"/>
  <c r="T566" i="226"/>
  <c r="CD550" i="226" s="1"/>
  <c r="T564" i="226"/>
  <c r="T562" i="226"/>
  <c r="Y562" i="226" s="1"/>
  <c r="CB552" i="226" s="1"/>
  <c r="T560" i="226"/>
  <c r="T558" i="226"/>
  <c r="T556" i="226"/>
  <c r="BY550" i="226" s="1"/>
  <c r="BY565" i="226" s="1"/>
  <c r="T554" i="226"/>
  <c r="T552" i="226"/>
  <c r="Y552" i="226" s="1"/>
  <c r="BW552" i="226" s="1"/>
  <c r="T550" i="226"/>
  <c r="T512" i="226"/>
  <c r="Y512" i="226" s="1"/>
  <c r="CG492" i="226" s="1"/>
  <c r="T510" i="226"/>
  <c r="T508" i="226"/>
  <c r="CE490" i="226" s="1"/>
  <c r="CE508" i="226" s="1"/>
  <c r="T506" i="226"/>
  <c r="CD490" i="226" s="1"/>
  <c r="CD517" i="226" s="1"/>
  <c r="T504" i="226"/>
  <c r="T502" i="226"/>
  <c r="Y502" i="226" s="1"/>
  <c r="CB492" i="226" s="1"/>
  <c r="T500" i="226"/>
  <c r="T498" i="226"/>
  <c r="T496" i="226"/>
  <c r="BY490" i="226" s="1"/>
  <c r="BY520" i="226" s="1"/>
  <c r="T494" i="226"/>
  <c r="T492" i="226"/>
  <c r="Y492" i="226" s="1"/>
  <c r="BW492" i="226" s="1"/>
  <c r="T490" i="226"/>
  <c r="T452" i="226"/>
  <c r="Y452" i="226" s="1"/>
  <c r="CG432" i="226" s="1"/>
  <c r="T450" i="226"/>
  <c r="T448" i="226"/>
  <c r="CE430" i="226" s="1"/>
  <c r="CE448" i="226" s="1"/>
  <c r="T446" i="226"/>
  <c r="CD430" i="226" s="1"/>
  <c r="T444" i="226"/>
  <c r="T442" i="226"/>
  <c r="Y442" i="226" s="1"/>
  <c r="CB432" i="226" s="1"/>
  <c r="T440" i="226"/>
  <c r="T438" i="226"/>
  <c r="T436" i="226"/>
  <c r="BY430" i="226" s="1"/>
  <c r="T434" i="226"/>
  <c r="Y434" i="226" s="1"/>
  <c r="BX432" i="226" s="1"/>
  <c r="T432" i="226"/>
  <c r="Y432" i="226" s="1"/>
  <c r="BW432" i="226" s="1"/>
  <c r="T430" i="226"/>
  <c r="T392" i="226"/>
  <c r="Y392" i="226" s="1"/>
  <c r="T390" i="226"/>
  <c r="T388" i="226"/>
  <c r="CE370" i="226" s="1"/>
  <c r="CE403" i="226" s="1"/>
  <c r="T386" i="226"/>
  <c r="CD370" i="226" s="1"/>
  <c r="T384" i="226"/>
  <c r="T382" i="226"/>
  <c r="Y382" i="226" s="1"/>
  <c r="CB372" i="226" s="1"/>
  <c r="T380" i="226"/>
  <c r="T378" i="226"/>
  <c r="T376" i="226"/>
  <c r="BY370" i="226" s="1"/>
  <c r="BY391" i="226" s="1"/>
  <c r="T374" i="226"/>
  <c r="T372" i="226"/>
  <c r="Y372" i="226" s="1"/>
  <c r="BW372" i="226" s="1"/>
  <c r="T370" i="226"/>
  <c r="T332" i="226"/>
  <c r="Y332" i="226" s="1"/>
  <c r="CG312" i="226" s="1"/>
  <c r="T330" i="226"/>
  <c r="T328" i="226"/>
  <c r="CE310" i="226" s="1"/>
  <c r="CE340" i="226" s="1"/>
  <c r="T326" i="226"/>
  <c r="CD310" i="226" s="1"/>
  <c r="T324" i="226"/>
  <c r="T322" i="226"/>
  <c r="Y322" i="226" s="1"/>
  <c r="CB312" i="226" s="1"/>
  <c r="T320" i="226"/>
  <c r="T318" i="226"/>
  <c r="T316" i="226"/>
  <c r="BY310" i="226" s="1"/>
  <c r="BY346" i="226" s="1"/>
  <c r="T314" i="226"/>
  <c r="T312" i="226"/>
  <c r="Y312" i="226" s="1"/>
  <c r="BW312" i="226" s="1"/>
  <c r="T310" i="226"/>
  <c r="T272" i="226"/>
  <c r="Y272" i="226" s="1"/>
  <c r="CG252" i="226" s="1"/>
  <c r="T270" i="226"/>
  <c r="T268" i="226"/>
  <c r="CE250" i="226" s="1"/>
  <c r="T266" i="226"/>
  <c r="CD250" i="226" s="1"/>
  <c r="T264" i="226"/>
  <c r="T262" i="226"/>
  <c r="Y262" i="226" s="1"/>
  <c r="CB252" i="226" s="1"/>
  <c r="T260" i="226"/>
  <c r="T258" i="226"/>
  <c r="T256" i="226"/>
  <c r="BY250" i="226" s="1"/>
  <c r="T254" i="226"/>
  <c r="T252" i="226"/>
  <c r="Y252" i="226" s="1"/>
  <c r="BW252" i="226" s="1"/>
  <c r="T250" i="226"/>
  <c r="T212" i="226"/>
  <c r="Y212" i="226" s="1"/>
  <c r="CG192" i="226" s="1"/>
  <c r="T210" i="226"/>
  <c r="T208" i="226"/>
  <c r="CE190" i="226" s="1"/>
  <c r="CE214" i="226" s="1"/>
  <c r="T206" i="226"/>
  <c r="CD190" i="226" s="1"/>
  <c r="CD223" i="226" s="1"/>
  <c r="T204" i="226"/>
  <c r="T202" i="226"/>
  <c r="Y202" i="226" s="1"/>
  <c r="CB192" i="226" s="1"/>
  <c r="T200" i="226"/>
  <c r="T198" i="226"/>
  <c r="T196" i="226"/>
  <c r="BY190" i="226" s="1"/>
  <c r="BY214" i="226" s="1"/>
  <c r="T194" i="226"/>
  <c r="Y194" i="226" s="1"/>
  <c r="BX192" i="226" s="1"/>
  <c r="T192" i="226"/>
  <c r="Y192" i="226" s="1"/>
  <c r="BW192" i="226" s="1"/>
  <c r="T190" i="226"/>
  <c r="T152" i="226"/>
  <c r="Y152" i="226" s="1"/>
  <c r="T150" i="226"/>
  <c r="T148" i="226"/>
  <c r="CE130" i="226" s="1"/>
  <c r="CE160" i="226" s="1"/>
  <c r="T146" i="226"/>
  <c r="CD130" i="226" s="1"/>
  <c r="T144" i="226"/>
  <c r="T142" i="226"/>
  <c r="Y142" i="226" s="1"/>
  <c r="CB132" i="226" s="1"/>
  <c r="T140" i="226"/>
  <c r="T138" i="226"/>
  <c r="T136" i="226"/>
  <c r="BY130" i="226" s="1"/>
  <c r="BY154" i="226" s="1"/>
  <c r="T134" i="226"/>
  <c r="T132" i="226"/>
  <c r="Y132" i="226" s="1"/>
  <c r="BW132" i="226" s="1"/>
  <c r="T130" i="226"/>
  <c r="T92" i="226"/>
  <c r="T90" i="226"/>
  <c r="T88" i="226"/>
  <c r="CE70" i="226" s="1"/>
  <c r="CE100" i="226" s="1"/>
  <c r="T86" i="226"/>
  <c r="CD70" i="226" s="1"/>
  <c r="CD103" i="226" s="1"/>
  <c r="T84" i="226"/>
  <c r="T82" i="226"/>
  <c r="T80" i="226"/>
  <c r="T78" i="226"/>
  <c r="T76" i="226"/>
  <c r="BY70" i="226" s="1"/>
  <c r="BY106" i="226" s="1"/>
  <c r="T74" i="226"/>
  <c r="Y74" i="226" s="1"/>
  <c r="BX72" i="226" s="1"/>
  <c r="T72" i="226"/>
  <c r="T70" i="226"/>
  <c r="T632" i="230"/>
  <c r="T630" i="230"/>
  <c r="T628" i="230"/>
  <c r="CE610" i="230" s="1"/>
  <c r="T626" i="230"/>
  <c r="CD610" i="230" s="1"/>
  <c r="T624" i="230"/>
  <c r="T622" i="230"/>
  <c r="Y622" i="230" s="1"/>
  <c r="CB612" i="230" s="1"/>
  <c r="T620" i="230"/>
  <c r="CA610" i="230" s="1"/>
  <c r="T618" i="230"/>
  <c r="T616" i="230"/>
  <c r="BY610" i="230" s="1"/>
  <c r="T614" i="230"/>
  <c r="T612" i="230"/>
  <c r="Y612" i="230" s="1"/>
  <c r="BW612" i="230" s="1"/>
  <c r="T610" i="230"/>
  <c r="T572" i="230"/>
  <c r="T570" i="230"/>
  <c r="T568" i="230"/>
  <c r="CE550" i="230" s="1"/>
  <c r="CE568" i="230" s="1"/>
  <c r="T566" i="230"/>
  <c r="CD550" i="230" s="1"/>
  <c r="T564" i="230"/>
  <c r="CC550" i="230"/>
  <c r="CC586" i="230" s="1"/>
  <c r="T562" i="230"/>
  <c r="Y562" i="230" s="1"/>
  <c r="CB552" i="230" s="1"/>
  <c r="T560" i="230"/>
  <c r="CA550" i="230" s="1"/>
  <c r="T558" i="230"/>
  <c r="T556" i="230"/>
  <c r="BY550" i="230" s="1"/>
  <c r="BY571" i="230" s="1"/>
  <c r="T554" i="230"/>
  <c r="T552" i="230"/>
  <c r="Y552" i="230" s="1"/>
  <c r="BW552" i="230" s="1"/>
  <c r="T550" i="230"/>
  <c r="T512" i="230"/>
  <c r="T510" i="230"/>
  <c r="T508" i="230"/>
  <c r="CE490" i="230" s="1"/>
  <c r="T506" i="230"/>
  <c r="CD490" i="230" s="1"/>
  <c r="T504" i="230"/>
  <c r="T502" i="230"/>
  <c r="Y502" i="230" s="1"/>
  <c r="CB492" i="230" s="1"/>
  <c r="T500" i="230"/>
  <c r="CA490" i="230" s="1"/>
  <c r="T498" i="230"/>
  <c r="T496" i="230"/>
  <c r="BY490" i="230" s="1"/>
  <c r="T494" i="230"/>
  <c r="T492" i="230"/>
  <c r="Y492" i="230" s="1"/>
  <c r="BW492" i="230" s="1"/>
  <c r="T490" i="230"/>
  <c r="T452" i="230"/>
  <c r="T450" i="230"/>
  <c r="T448" i="230"/>
  <c r="CE430" i="230" s="1"/>
  <c r="T446" i="230"/>
  <c r="CD430" i="230" s="1"/>
  <c r="T444" i="230"/>
  <c r="CC430" i="230" s="1"/>
  <c r="T442" i="230"/>
  <c r="Y442" i="230" s="1"/>
  <c r="CB432" i="230" s="1"/>
  <c r="T440" i="230"/>
  <c r="CA430" i="230" s="1"/>
  <c r="CA442" i="230" s="1"/>
  <c r="T438" i="230"/>
  <c r="T436" i="230"/>
  <c r="BY430" i="230" s="1"/>
  <c r="T434" i="230"/>
  <c r="T432" i="230"/>
  <c r="Y432" i="230" s="1"/>
  <c r="BW432" i="230" s="1"/>
  <c r="T430" i="230"/>
  <c r="T392" i="230"/>
  <c r="T390" i="230"/>
  <c r="T388" i="230"/>
  <c r="CE370" i="230" s="1"/>
  <c r="T386" i="230"/>
  <c r="CD370" i="230" s="1"/>
  <c r="T384" i="230"/>
  <c r="T382" i="230"/>
  <c r="Y382" i="230" s="1"/>
  <c r="T380" i="230"/>
  <c r="CA370" i="230" s="1"/>
  <c r="T378" i="230"/>
  <c r="T376" i="230"/>
  <c r="BY370" i="230" s="1"/>
  <c r="T374" i="230"/>
  <c r="T372" i="230"/>
  <c r="Y372" i="230" s="1"/>
  <c r="BW372" i="230" s="1"/>
  <c r="T370" i="230"/>
  <c r="T332" i="230"/>
  <c r="T330" i="230"/>
  <c r="T328" i="230"/>
  <c r="CE310" i="230" s="1"/>
  <c r="T326" i="230"/>
  <c r="CD310" i="230" s="1"/>
  <c r="T324" i="230"/>
  <c r="CC310" i="230" s="1"/>
  <c r="T322" i="230"/>
  <c r="Y322" i="230" s="1"/>
  <c r="CB312" i="230" s="1"/>
  <c r="T320" i="230"/>
  <c r="CA310" i="230" s="1"/>
  <c r="T318" i="230"/>
  <c r="T316" i="230"/>
  <c r="BY310" i="230" s="1"/>
  <c r="T314" i="230"/>
  <c r="T312" i="230"/>
  <c r="Y312" i="230" s="1"/>
  <c r="BW312" i="230" s="1"/>
  <c r="T310" i="230"/>
  <c r="T272" i="230"/>
  <c r="Y272" i="230" s="1"/>
  <c r="CG252" i="230" s="1"/>
  <c r="T270" i="230"/>
  <c r="T268" i="230"/>
  <c r="CE250" i="230" s="1"/>
  <c r="T266" i="230"/>
  <c r="CD250" i="230" s="1"/>
  <c r="T264" i="230"/>
  <c r="T262" i="230"/>
  <c r="Y262" i="230" s="1"/>
  <c r="CB252" i="230" s="1"/>
  <c r="T260" i="230"/>
  <c r="CA250" i="230" s="1"/>
  <c r="CA262" i="230" s="1"/>
  <c r="T258" i="230"/>
  <c r="T256" i="230"/>
  <c r="BY250" i="230" s="1"/>
  <c r="T254" i="230"/>
  <c r="T252" i="230"/>
  <c r="Y252" i="230" s="1"/>
  <c r="T250" i="230"/>
  <c r="T212" i="230"/>
  <c r="T210" i="230"/>
  <c r="T208" i="230"/>
  <c r="CE190" i="230" s="1"/>
  <c r="T206" i="230"/>
  <c r="CD190" i="230" s="1"/>
  <c r="T204" i="230"/>
  <c r="CC190" i="230" s="1"/>
  <c r="T202" i="230"/>
  <c r="Y202" i="230" s="1"/>
  <c r="CB192" i="230" s="1"/>
  <c r="T200" i="230"/>
  <c r="CA190" i="230" s="1"/>
  <c r="T198" i="230"/>
  <c r="T196" i="230"/>
  <c r="BY190" i="230" s="1"/>
  <c r="T194" i="230"/>
  <c r="T192" i="230"/>
  <c r="Y192" i="230" s="1"/>
  <c r="BW192" i="230" s="1"/>
  <c r="T190" i="230"/>
  <c r="T152" i="230"/>
  <c r="T150" i="230"/>
  <c r="T148" i="230"/>
  <c r="CE130" i="230" s="1"/>
  <c r="CE160" i="230" s="1"/>
  <c r="T146" i="230"/>
  <c r="CD130" i="230" s="1"/>
  <c r="CD151" i="230" s="1"/>
  <c r="T144" i="230"/>
  <c r="T142" i="230"/>
  <c r="Y142" i="230" s="1"/>
  <c r="CB132" i="230" s="1"/>
  <c r="T140" i="230"/>
  <c r="CA130" i="230" s="1"/>
  <c r="T138" i="230"/>
  <c r="T136" i="230"/>
  <c r="BY130" i="230" s="1"/>
  <c r="T134" i="230"/>
  <c r="T132" i="230"/>
  <c r="Y132" i="230" s="1"/>
  <c r="BW132" i="230" s="1"/>
  <c r="T130" i="230"/>
  <c r="T92" i="230"/>
  <c r="T90" i="230"/>
  <c r="T88" i="230"/>
  <c r="CE70" i="230" s="1"/>
  <c r="CE106" i="230" s="1"/>
  <c r="T86" i="230"/>
  <c r="CD70" i="230" s="1"/>
  <c r="T84" i="230"/>
  <c r="CC70" i="230" s="1"/>
  <c r="T82" i="230"/>
  <c r="Y82" i="230" s="1"/>
  <c r="CB72" i="230" s="1"/>
  <c r="T80" i="230"/>
  <c r="CA70" i="230" s="1"/>
  <c r="T78" i="230"/>
  <c r="T76" i="230"/>
  <c r="BY70" i="230" s="1"/>
  <c r="T74" i="230"/>
  <c r="T72" i="230"/>
  <c r="Y72" i="230" s="1"/>
  <c r="BW72" i="230" s="1"/>
  <c r="T70" i="230"/>
  <c r="T632" i="231"/>
  <c r="T630" i="231"/>
  <c r="T628" i="231"/>
  <c r="CE610" i="231" s="1"/>
  <c r="T626" i="231"/>
  <c r="CD610" i="231" s="1"/>
  <c r="T624" i="231"/>
  <c r="T622" i="231"/>
  <c r="Y622" i="231" s="1"/>
  <c r="CB612" i="231" s="1"/>
  <c r="T620" i="231"/>
  <c r="CA610" i="231" s="1"/>
  <c r="T618" i="231"/>
  <c r="T616" i="231"/>
  <c r="BY610" i="231" s="1"/>
  <c r="T614" i="231"/>
  <c r="T612" i="231"/>
  <c r="Y612" i="231" s="1"/>
  <c r="T610" i="231"/>
  <c r="T572" i="231"/>
  <c r="T570" i="231"/>
  <c r="T568" i="231"/>
  <c r="CE550" i="231" s="1"/>
  <c r="T566" i="231"/>
  <c r="CD550" i="231" s="1"/>
  <c r="T564" i="231"/>
  <c r="CC550" i="231" s="1"/>
  <c r="T562" i="231"/>
  <c r="Y562" i="231" s="1"/>
  <c r="CB552" i="231" s="1"/>
  <c r="T560" i="231"/>
  <c r="CA550" i="231" s="1"/>
  <c r="CA565" i="231" s="1"/>
  <c r="T558" i="231"/>
  <c r="T556" i="231"/>
  <c r="BY550" i="231" s="1"/>
  <c r="T554" i="231"/>
  <c r="T552" i="231"/>
  <c r="Y552" i="231" s="1"/>
  <c r="BW552" i="231" s="1"/>
  <c r="T550" i="231"/>
  <c r="T512" i="231"/>
  <c r="T510" i="231"/>
  <c r="T508" i="231"/>
  <c r="CE490" i="231"/>
  <c r="T506" i="231"/>
  <c r="CD490" i="231" s="1"/>
  <c r="T504" i="231"/>
  <c r="T502" i="231"/>
  <c r="Y502" i="231" s="1"/>
  <c r="CB492" i="231" s="1"/>
  <c r="T500" i="231"/>
  <c r="CA490" i="231" s="1"/>
  <c r="T498" i="231"/>
  <c r="T496" i="231"/>
  <c r="BY490" i="231" s="1"/>
  <c r="T494" i="231"/>
  <c r="T492" i="231"/>
  <c r="Y492" i="231" s="1"/>
  <c r="BW492" i="231" s="1"/>
  <c r="T490" i="231"/>
  <c r="T452" i="231"/>
  <c r="T450" i="231"/>
  <c r="T448" i="231"/>
  <c r="CE430" i="231" s="1"/>
  <c r="CE448" i="231" s="1"/>
  <c r="T446" i="231"/>
  <c r="CD430" i="231" s="1"/>
  <c r="CD466" i="231" s="1"/>
  <c r="T444" i="231"/>
  <c r="CC430" i="231" s="1"/>
  <c r="T442" i="231"/>
  <c r="Y442" i="231" s="1"/>
  <c r="CB432" i="231" s="1"/>
  <c r="T440" i="231"/>
  <c r="CA430" i="231" s="1"/>
  <c r="T438" i="231"/>
  <c r="T436" i="231"/>
  <c r="BY430" i="231" s="1"/>
  <c r="T434" i="231"/>
  <c r="T432" i="231"/>
  <c r="Y432" i="231" s="1"/>
  <c r="BW432" i="231" s="1"/>
  <c r="T430" i="231"/>
  <c r="T392" i="231"/>
  <c r="T390" i="231"/>
  <c r="T388" i="231"/>
  <c r="CE370" i="231" s="1"/>
  <c r="T386" i="231"/>
  <c r="CD370" i="231" s="1"/>
  <c r="T384" i="231"/>
  <c r="T382" i="231"/>
  <c r="Y382" i="231" s="1"/>
  <c r="T380" i="231"/>
  <c r="CA370" i="231" s="1"/>
  <c r="T378" i="231"/>
  <c r="T376" i="231"/>
  <c r="BY370" i="231" s="1"/>
  <c r="T374" i="231"/>
  <c r="T372" i="231"/>
  <c r="Y372" i="231" s="1"/>
  <c r="BW372" i="231" s="1"/>
  <c r="T370" i="231"/>
  <c r="T332" i="231"/>
  <c r="Y332" i="231" s="1"/>
  <c r="CG312" i="231" s="1"/>
  <c r="T330" i="231"/>
  <c r="T328" i="231"/>
  <c r="CE310" i="231" s="1"/>
  <c r="T326" i="231"/>
  <c r="CD310" i="231" s="1"/>
  <c r="T324" i="231"/>
  <c r="CC310" i="231" s="1"/>
  <c r="CC331" i="231" s="1"/>
  <c r="T322" i="231"/>
  <c r="Y322" i="231" s="1"/>
  <c r="CB312" i="231" s="1"/>
  <c r="T320" i="231"/>
  <c r="CA310" i="231" s="1"/>
  <c r="T318" i="231"/>
  <c r="T316" i="231"/>
  <c r="BY310" i="231" s="1"/>
  <c r="BY346" i="231" s="1"/>
  <c r="T314" i="231"/>
  <c r="T312" i="231"/>
  <c r="Y312" i="231" s="1"/>
  <c r="T310" i="231"/>
  <c r="T272" i="231"/>
  <c r="T270" i="231"/>
  <c r="T268" i="231"/>
  <c r="CE250" i="231" s="1"/>
  <c r="T266" i="231"/>
  <c r="CD250" i="231" s="1"/>
  <c r="T264" i="231"/>
  <c r="T262" i="231"/>
  <c r="Y262" i="231" s="1"/>
  <c r="CB252" i="231" s="1"/>
  <c r="T260" i="231"/>
  <c r="CA250" i="231" s="1"/>
  <c r="T258" i="231"/>
  <c r="T256" i="231"/>
  <c r="BY250" i="231" s="1"/>
  <c r="T254" i="231"/>
  <c r="T252" i="231"/>
  <c r="Y252" i="231" s="1"/>
  <c r="BW252" i="231" s="1"/>
  <c r="T250" i="231"/>
  <c r="T212" i="231"/>
  <c r="T210" i="231"/>
  <c r="T208" i="231"/>
  <c r="CE190" i="231" s="1"/>
  <c r="T206" i="231"/>
  <c r="CD190" i="231" s="1"/>
  <c r="T204" i="231"/>
  <c r="CC190" i="231" s="1"/>
  <c r="T202" i="231"/>
  <c r="Y202" i="231" s="1"/>
  <c r="CB192" i="231" s="1"/>
  <c r="T200" i="231"/>
  <c r="CA190" i="231" s="1"/>
  <c r="T198" i="231"/>
  <c r="T196" i="231"/>
  <c r="BY190" i="231" s="1"/>
  <c r="T194" i="231"/>
  <c r="T192" i="231"/>
  <c r="Y192" i="231" s="1"/>
  <c r="BW192" i="231" s="1"/>
  <c r="T190" i="231"/>
  <c r="T152" i="231"/>
  <c r="T150" i="231"/>
  <c r="T148" i="231"/>
  <c r="CE130" i="231" s="1"/>
  <c r="T146" i="231"/>
  <c r="CD130" i="231" s="1"/>
  <c r="T144" i="231"/>
  <c r="T142" i="231"/>
  <c r="Y142" i="231" s="1"/>
  <c r="CB132" i="231" s="1"/>
  <c r="T140" i="231"/>
  <c r="CA130" i="231" s="1"/>
  <c r="CA151" i="231" s="1"/>
  <c r="T138" i="231"/>
  <c r="T136" i="231"/>
  <c r="BY130" i="231" s="1"/>
  <c r="T134" i="231"/>
  <c r="T132" i="231"/>
  <c r="Y132" i="231" s="1"/>
  <c r="BW132" i="231" s="1"/>
  <c r="T130" i="231"/>
  <c r="T92" i="231"/>
  <c r="T90" i="231"/>
  <c r="T88" i="231"/>
  <c r="CE70" i="231" s="1"/>
  <c r="CE100" i="231" s="1"/>
  <c r="T86" i="231"/>
  <c r="CD70" i="231" s="1"/>
  <c r="T84" i="231"/>
  <c r="CC70" i="231" s="1"/>
  <c r="T82" i="231"/>
  <c r="Y82" i="231" s="1"/>
  <c r="CB72" i="231" s="1"/>
  <c r="T80" i="231"/>
  <c r="CA70" i="231" s="1"/>
  <c r="CA103" i="231" s="1"/>
  <c r="T78" i="231"/>
  <c r="T76" i="231"/>
  <c r="BY70" i="231" s="1"/>
  <c r="T74" i="231"/>
  <c r="T72" i="231"/>
  <c r="Y72" i="231" s="1"/>
  <c r="BW72" i="231" s="1"/>
  <c r="T70" i="231"/>
  <c r="S500" i="177"/>
  <c r="R500" i="177"/>
  <c r="Q500" i="177"/>
  <c r="P500" i="177"/>
  <c r="O500" i="177"/>
  <c r="N500" i="177"/>
  <c r="M500" i="177"/>
  <c r="L500" i="177"/>
  <c r="K500" i="177"/>
  <c r="J500" i="177"/>
  <c r="I500" i="177"/>
  <c r="H500" i="177"/>
  <c r="S449" i="177"/>
  <c r="R449" i="177"/>
  <c r="Q449" i="177"/>
  <c r="P449" i="177"/>
  <c r="O449" i="177"/>
  <c r="N449" i="177"/>
  <c r="M449" i="177"/>
  <c r="L449" i="177"/>
  <c r="K449" i="177"/>
  <c r="J449" i="177"/>
  <c r="I449" i="177"/>
  <c r="H449" i="177"/>
  <c r="S398" i="177"/>
  <c r="R398" i="177"/>
  <c r="Q398" i="177"/>
  <c r="P398" i="177"/>
  <c r="O398" i="177"/>
  <c r="N398" i="177"/>
  <c r="M398" i="177"/>
  <c r="L398" i="177"/>
  <c r="K398" i="177"/>
  <c r="J398" i="177"/>
  <c r="I398" i="177"/>
  <c r="H398" i="177"/>
  <c r="S347" i="177"/>
  <c r="R347" i="177"/>
  <c r="Q347" i="177"/>
  <c r="P347" i="177"/>
  <c r="O347" i="177"/>
  <c r="N347" i="177"/>
  <c r="M347" i="177"/>
  <c r="L347" i="177"/>
  <c r="K347" i="177"/>
  <c r="J347" i="177"/>
  <c r="I347" i="177"/>
  <c r="H347" i="177"/>
  <c r="S296" i="177"/>
  <c r="R296" i="177"/>
  <c r="Q296" i="177"/>
  <c r="P296" i="177"/>
  <c r="O296" i="177"/>
  <c r="N296" i="177"/>
  <c r="M296" i="177"/>
  <c r="L296" i="177"/>
  <c r="K296" i="177"/>
  <c r="J296" i="177"/>
  <c r="I296" i="177"/>
  <c r="H296" i="177"/>
  <c r="S245" i="177"/>
  <c r="R245" i="177"/>
  <c r="Q245" i="177"/>
  <c r="P245" i="177"/>
  <c r="O245" i="177"/>
  <c r="N245" i="177"/>
  <c r="M245" i="177"/>
  <c r="L245" i="177"/>
  <c r="K245" i="177"/>
  <c r="J245" i="177"/>
  <c r="I245" i="177"/>
  <c r="H245" i="177"/>
  <c r="S194" i="177"/>
  <c r="R194" i="177"/>
  <c r="Q194" i="177"/>
  <c r="P194" i="177"/>
  <c r="O194" i="177"/>
  <c r="N194" i="177"/>
  <c r="M194" i="177"/>
  <c r="L194" i="177"/>
  <c r="K194" i="177"/>
  <c r="J194" i="177"/>
  <c r="I194" i="177"/>
  <c r="H194" i="177"/>
  <c r="S143" i="177"/>
  <c r="R143" i="177"/>
  <c r="Q143" i="177"/>
  <c r="P143" i="177"/>
  <c r="O143" i="177"/>
  <c r="N143" i="177"/>
  <c r="M143" i="177"/>
  <c r="L143" i="177"/>
  <c r="K143" i="177"/>
  <c r="J143" i="177"/>
  <c r="I143" i="177"/>
  <c r="H143" i="177"/>
  <c r="S92" i="177"/>
  <c r="R92" i="177"/>
  <c r="Q92" i="177"/>
  <c r="P92" i="177"/>
  <c r="O92" i="177"/>
  <c r="N92" i="177"/>
  <c r="M92" i="177"/>
  <c r="L92" i="177"/>
  <c r="K92" i="177"/>
  <c r="J92" i="177"/>
  <c r="I92" i="177"/>
  <c r="H92" i="177"/>
  <c r="S41" i="177"/>
  <c r="R41" i="177"/>
  <c r="Q41" i="177"/>
  <c r="P41" i="177"/>
  <c r="O41" i="177"/>
  <c r="N41" i="177"/>
  <c r="M41" i="177"/>
  <c r="L41" i="177"/>
  <c r="K41" i="177"/>
  <c r="J41" i="177"/>
  <c r="I41" i="177"/>
  <c r="H41" i="177"/>
  <c r="BH202" i="230"/>
  <c r="BH82" i="232"/>
  <c r="BH88" i="232"/>
  <c r="BH94" i="232"/>
  <c r="BH100" i="232"/>
  <c r="BH322" i="232"/>
  <c r="BH328" i="232"/>
  <c r="BH346" i="232"/>
  <c r="BH328" i="233"/>
  <c r="BH340" i="233"/>
  <c r="BM562" i="233"/>
  <c r="BH106" i="234"/>
  <c r="BH100" i="234"/>
  <c r="BH94" i="234"/>
  <c r="BH82" i="234"/>
  <c r="BN154" i="234"/>
  <c r="BN262" i="234"/>
  <c r="BH208" i="234"/>
  <c r="BH85" i="234"/>
  <c r="BH91" i="234"/>
  <c r="BN157" i="234"/>
  <c r="BH346" i="234"/>
  <c r="BH334" i="234"/>
  <c r="BH328" i="234"/>
  <c r="BH325" i="234"/>
  <c r="BH331" i="234"/>
  <c r="BH343" i="234"/>
  <c r="BK331" i="234"/>
  <c r="BH445" i="234"/>
  <c r="BQ517" i="234"/>
  <c r="BN634" i="234"/>
  <c r="BQ142" i="233"/>
  <c r="BN91" i="233"/>
  <c r="BH466" i="233"/>
  <c r="BN502" i="233"/>
  <c r="BH205" i="233"/>
  <c r="BN217" i="233"/>
  <c r="BN265" i="233"/>
  <c r="BH325" i="233"/>
  <c r="BQ382" i="233"/>
  <c r="BH583" i="233"/>
  <c r="BH577" i="233"/>
  <c r="BH565" i="233"/>
  <c r="BH571" i="233"/>
  <c r="BK646" i="233"/>
  <c r="BH562" i="233"/>
  <c r="BN562" i="233"/>
  <c r="BH568" i="233"/>
  <c r="BH574" i="233"/>
  <c r="BH580" i="233"/>
  <c r="BH586" i="233"/>
  <c r="BK166" i="232"/>
  <c r="BK328" i="232"/>
  <c r="BH85" i="232"/>
  <c r="BH91" i="232"/>
  <c r="BH103" i="232"/>
  <c r="BH466" i="232"/>
  <c r="BH460" i="232"/>
  <c r="BH454" i="232"/>
  <c r="BH448" i="232"/>
  <c r="BH442" i="232"/>
  <c r="BN526" i="232"/>
  <c r="BH217" i="232"/>
  <c r="BH325" i="232"/>
  <c r="BH331" i="232"/>
  <c r="BH337" i="232"/>
  <c r="BG382" i="232"/>
  <c r="BN391" i="232"/>
  <c r="BK394" i="232"/>
  <c r="BH445" i="232"/>
  <c r="BH451" i="232"/>
  <c r="BH457" i="232"/>
  <c r="BH463" i="232"/>
  <c r="BH583" i="232"/>
  <c r="BH565" i="232"/>
  <c r="BG457" i="232"/>
  <c r="BM85" i="231"/>
  <c r="BH88" i="231"/>
  <c r="BH94" i="231"/>
  <c r="BH100" i="231"/>
  <c r="BH106" i="231"/>
  <c r="BQ166" i="231"/>
  <c r="BH85" i="231"/>
  <c r="BH91" i="231"/>
  <c r="BN163" i="231"/>
  <c r="BH205" i="231"/>
  <c r="BH211" i="231"/>
  <c r="BH217" i="231"/>
  <c r="BH223" i="231"/>
  <c r="BN271" i="231"/>
  <c r="BH343" i="231"/>
  <c r="BH337" i="231"/>
  <c r="BH346" i="231"/>
  <c r="BH340" i="231"/>
  <c r="BH334" i="231"/>
  <c r="BH325" i="231"/>
  <c r="BH331" i="231"/>
  <c r="BH202" i="231"/>
  <c r="BH208" i="231"/>
  <c r="BH214" i="231"/>
  <c r="BH220" i="231"/>
  <c r="BH322" i="231"/>
  <c r="BH328" i="231"/>
  <c r="BN400" i="231"/>
  <c r="BH442" i="231"/>
  <c r="BH448" i="231"/>
  <c r="BH454" i="231"/>
  <c r="BH460" i="231"/>
  <c r="BH466" i="231"/>
  <c r="BG382" i="231"/>
  <c r="BN391" i="231"/>
  <c r="BH445" i="231"/>
  <c r="BN445" i="231"/>
  <c r="BH451" i="231"/>
  <c r="BH457" i="231"/>
  <c r="BN523" i="231"/>
  <c r="BN517" i="231"/>
  <c r="BN514" i="231"/>
  <c r="BH562" i="231"/>
  <c r="BH568" i="231"/>
  <c r="BH583" i="231"/>
  <c r="BH577" i="231"/>
  <c r="BH586" i="231"/>
  <c r="BH580" i="231"/>
  <c r="BH565" i="231"/>
  <c r="BH571" i="231"/>
  <c r="BN622" i="231"/>
  <c r="BN640" i="231"/>
  <c r="BN646" i="231"/>
  <c r="BK628" i="231"/>
  <c r="BN637" i="231"/>
  <c r="BH85" i="230"/>
  <c r="BH91" i="230"/>
  <c r="BH97" i="230"/>
  <c r="BG154" i="230"/>
  <c r="BH94" i="230"/>
  <c r="BH100" i="230"/>
  <c r="BH205" i="230"/>
  <c r="BH211" i="230"/>
  <c r="BH217" i="230"/>
  <c r="BN271" i="230"/>
  <c r="BN277" i="230"/>
  <c r="BN385" i="230"/>
  <c r="BN391" i="230"/>
  <c r="BK400" i="230"/>
  <c r="BM451" i="230"/>
  <c r="BK397" i="230"/>
  <c r="BG520" i="230"/>
  <c r="BK502" i="230"/>
  <c r="BN511" i="230"/>
  <c r="BN517" i="230"/>
  <c r="BK565" i="230"/>
  <c r="BN625" i="230"/>
  <c r="BN640" i="230"/>
  <c r="BN634" i="230"/>
  <c r="BG637" i="230"/>
  <c r="BG643" i="230"/>
  <c r="BK106" i="226"/>
  <c r="BK85" i="226"/>
  <c r="BM91" i="226"/>
  <c r="BH91" i="226"/>
  <c r="BH97" i="226"/>
  <c r="BK142" i="226"/>
  <c r="BQ166" i="226"/>
  <c r="BG202" i="226"/>
  <c r="BH205" i="226"/>
  <c r="BH211" i="226"/>
  <c r="BH217" i="226"/>
  <c r="BG268" i="226"/>
  <c r="BK280" i="226"/>
  <c r="BQ286" i="226"/>
  <c r="BH325" i="226"/>
  <c r="BH331" i="226"/>
  <c r="BH337" i="226"/>
  <c r="BH343" i="226"/>
  <c r="BN400" i="226"/>
  <c r="BN388" i="226"/>
  <c r="BN403" i="226"/>
  <c r="BH385" i="226"/>
  <c r="BM211" i="226"/>
  <c r="BM217" i="226"/>
  <c r="BQ265" i="226"/>
  <c r="BH334" i="226"/>
  <c r="BH340" i="226"/>
  <c r="BG406" i="226"/>
  <c r="BK406" i="226"/>
  <c r="BK400" i="226"/>
  <c r="BQ403" i="226"/>
  <c r="BQ388" i="226"/>
  <c r="BH463" i="226"/>
  <c r="BH457" i="226"/>
  <c r="BH451" i="226"/>
  <c r="BH445" i="226"/>
  <c r="BK523" i="226"/>
  <c r="BK508" i="226"/>
  <c r="BK502" i="226"/>
  <c r="BK511" i="226"/>
  <c r="BH442" i="226"/>
  <c r="BH448" i="226"/>
  <c r="BH454" i="226"/>
  <c r="BH460" i="226"/>
  <c r="BH466" i="226"/>
  <c r="BN511" i="226"/>
  <c r="BH586" i="226"/>
  <c r="BH580" i="226"/>
  <c r="BG562" i="226"/>
  <c r="BH565" i="226"/>
  <c r="BG568" i="226"/>
  <c r="BH571" i="226"/>
  <c r="BN571" i="226"/>
  <c r="BH577" i="226"/>
  <c r="BH583" i="226"/>
  <c r="BG583" i="226"/>
  <c r="BM583" i="226"/>
  <c r="BG565" i="226"/>
  <c r="BG571" i="226"/>
  <c r="BG580" i="226"/>
  <c r="BG586" i="226"/>
  <c r="BN637" i="226"/>
  <c r="BN625" i="226"/>
  <c r="BN646" i="226"/>
  <c r="BK631" i="226"/>
  <c r="BG643" i="226"/>
  <c r="BK628" i="226"/>
  <c r="BK640" i="226"/>
  <c r="M66" i="151"/>
  <c r="M63" i="151"/>
  <c r="M62" i="151"/>
  <c r="M61" i="151"/>
  <c r="M60" i="151"/>
  <c r="M59" i="151"/>
  <c r="M58" i="151"/>
  <c r="M57" i="151"/>
  <c r="M56" i="151"/>
  <c r="M55" i="151"/>
  <c r="M54" i="151"/>
  <c r="M53" i="151"/>
  <c r="M52" i="151"/>
  <c r="J66" i="151"/>
  <c r="J63" i="151"/>
  <c r="J62" i="151"/>
  <c r="J61" i="151"/>
  <c r="J60" i="151"/>
  <c r="J59" i="151"/>
  <c r="J58" i="151"/>
  <c r="J57" i="151"/>
  <c r="J56" i="151"/>
  <c r="J55" i="151"/>
  <c r="J54" i="151"/>
  <c r="J53" i="151"/>
  <c r="J52" i="151"/>
  <c r="G66" i="151"/>
  <c r="G63" i="151"/>
  <c r="G62" i="151"/>
  <c r="G61" i="151"/>
  <c r="G60" i="151"/>
  <c r="G59" i="151"/>
  <c r="G58" i="151"/>
  <c r="G57" i="151"/>
  <c r="G56" i="151"/>
  <c r="G55" i="151"/>
  <c r="G54" i="151"/>
  <c r="G53" i="151"/>
  <c r="G52" i="151"/>
  <c r="P66" i="151"/>
  <c r="L66" i="151"/>
  <c r="I66" i="151"/>
  <c r="F66" i="151"/>
  <c r="N37" i="151"/>
  <c r="K37" i="151"/>
  <c r="H37" i="151"/>
  <c r="S491" i="208"/>
  <c r="R491" i="208"/>
  <c r="Q491" i="208"/>
  <c r="P491" i="208"/>
  <c r="O491" i="208"/>
  <c r="N491" i="208"/>
  <c r="M491" i="208"/>
  <c r="L491" i="208"/>
  <c r="K491" i="208"/>
  <c r="J491" i="208"/>
  <c r="I491" i="208"/>
  <c r="H491" i="208"/>
  <c r="S458" i="208"/>
  <c r="R458" i="208"/>
  <c r="Q458" i="208"/>
  <c r="P458" i="208"/>
  <c r="O458" i="208"/>
  <c r="N458" i="208"/>
  <c r="M458" i="208"/>
  <c r="L458" i="208"/>
  <c r="K458" i="208"/>
  <c r="J458" i="208"/>
  <c r="I458" i="208"/>
  <c r="H458" i="208"/>
  <c r="S441" i="208"/>
  <c r="R441" i="208"/>
  <c r="Q441" i="208"/>
  <c r="P441" i="208"/>
  <c r="O441" i="208"/>
  <c r="N441" i="208"/>
  <c r="M441" i="208"/>
  <c r="L441" i="208"/>
  <c r="K441" i="208"/>
  <c r="J441" i="208"/>
  <c r="I441" i="208"/>
  <c r="H441" i="208"/>
  <c r="S408" i="208"/>
  <c r="R408" i="208"/>
  <c r="Q408" i="208"/>
  <c r="P408" i="208"/>
  <c r="O408" i="208"/>
  <c r="N408" i="208"/>
  <c r="M408" i="208"/>
  <c r="L408" i="208"/>
  <c r="K408" i="208"/>
  <c r="J408" i="208"/>
  <c r="I408" i="208"/>
  <c r="H408" i="208"/>
  <c r="S391" i="208"/>
  <c r="R391" i="208"/>
  <c r="Q391" i="208"/>
  <c r="P391" i="208"/>
  <c r="O391" i="208"/>
  <c r="N391" i="208"/>
  <c r="M391" i="208"/>
  <c r="L391" i="208"/>
  <c r="K391" i="208"/>
  <c r="J391" i="208"/>
  <c r="I391" i="208"/>
  <c r="H391" i="208"/>
  <c r="S358" i="208"/>
  <c r="R358" i="208"/>
  <c r="Q358" i="208"/>
  <c r="P358" i="208"/>
  <c r="O358" i="208"/>
  <c r="N358" i="208"/>
  <c r="M358" i="208"/>
  <c r="L358" i="208"/>
  <c r="K358" i="208"/>
  <c r="J358" i="208"/>
  <c r="I358" i="208"/>
  <c r="H358" i="208"/>
  <c r="S341" i="208"/>
  <c r="R341" i="208"/>
  <c r="Q341" i="208"/>
  <c r="P341" i="208"/>
  <c r="O341" i="208"/>
  <c r="N341" i="208"/>
  <c r="M341" i="208"/>
  <c r="L341" i="208"/>
  <c r="K341" i="208"/>
  <c r="J341" i="208"/>
  <c r="I341" i="208"/>
  <c r="H341" i="208"/>
  <c r="S308" i="208"/>
  <c r="R308" i="208"/>
  <c r="Q308" i="208"/>
  <c r="P308" i="208"/>
  <c r="O308" i="208"/>
  <c r="N308" i="208"/>
  <c r="M308" i="208"/>
  <c r="L308" i="208"/>
  <c r="K308" i="208"/>
  <c r="J308" i="208"/>
  <c r="I308" i="208"/>
  <c r="H308" i="208"/>
  <c r="S291" i="208"/>
  <c r="R291" i="208"/>
  <c r="Q291" i="208"/>
  <c r="P291" i="208"/>
  <c r="O291" i="208"/>
  <c r="N291" i="208"/>
  <c r="M291" i="208"/>
  <c r="L291" i="208"/>
  <c r="K291" i="208"/>
  <c r="J291" i="208"/>
  <c r="I291" i="208"/>
  <c r="H291" i="208"/>
  <c r="S258" i="208"/>
  <c r="R258" i="208"/>
  <c r="Q258" i="208"/>
  <c r="P258" i="208"/>
  <c r="O258" i="208"/>
  <c r="N258" i="208"/>
  <c r="M258" i="208"/>
  <c r="L258" i="208"/>
  <c r="K258" i="208"/>
  <c r="J258" i="208"/>
  <c r="I258" i="208"/>
  <c r="H258" i="208"/>
  <c r="S241" i="208"/>
  <c r="R241" i="208"/>
  <c r="Q241" i="208"/>
  <c r="P241" i="208"/>
  <c r="O241" i="208"/>
  <c r="N241" i="208"/>
  <c r="M241" i="208"/>
  <c r="L241" i="208"/>
  <c r="K241" i="208"/>
  <c r="J241" i="208"/>
  <c r="I241" i="208"/>
  <c r="H241" i="208"/>
  <c r="S208" i="208"/>
  <c r="R208" i="208"/>
  <c r="Q208" i="208"/>
  <c r="P208" i="208"/>
  <c r="O208" i="208"/>
  <c r="N208" i="208"/>
  <c r="M208" i="208"/>
  <c r="L208" i="208"/>
  <c r="K208" i="208"/>
  <c r="J208" i="208"/>
  <c r="I208" i="208"/>
  <c r="H208" i="208"/>
  <c r="S191" i="208"/>
  <c r="R191" i="208"/>
  <c r="Q191" i="208"/>
  <c r="P191" i="208"/>
  <c r="O191" i="208"/>
  <c r="N191" i="208"/>
  <c r="M191" i="208"/>
  <c r="L191" i="208"/>
  <c r="K191" i="208"/>
  <c r="J191" i="208"/>
  <c r="I191" i="208"/>
  <c r="H191" i="208"/>
  <c r="S158" i="208"/>
  <c r="R158" i="208"/>
  <c r="Q158" i="208"/>
  <c r="P158" i="208"/>
  <c r="O158" i="208"/>
  <c r="N158" i="208"/>
  <c r="M158" i="208"/>
  <c r="L158" i="208"/>
  <c r="K158" i="208"/>
  <c r="J158" i="208"/>
  <c r="I158" i="208"/>
  <c r="H158" i="208"/>
  <c r="S141" i="208"/>
  <c r="R141" i="208"/>
  <c r="Q141" i="208"/>
  <c r="P141" i="208"/>
  <c r="O141" i="208"/>
  <c r="N141" i="208"/>
  <c r="M141" i="208"/>
  <c r="L141" i="208"/>
  <c r="K141" i="208"/>
  <c r="J141" i="208"/>
  <c r="I141" i="208"/>
  <c r="H141" i="208"/>
  <c r="S108" i="208"/>
  <c r="R108" i="208"/>
  <c r="Q108" i="208"/>
  <c r="P108" i="208"/>
  <c r="O108" i="208"/>
  <c r="N108" i="208"/>
  <c r="M108" i="208"/>
  <c r="L108" i="208"/>
  <c r="K108" i="208"/>
  <c r="J108" i="208"/>
  <c r="I108" i="208"/>
  <c r="H108" i="208"/>
  <c r="S91" i="208"/>
  <c r="R91" i="208"/>
  <c r="Q91" i="208"/>
  <c r="P91" i="208"/>
  <c r="O91" i="208"/>
  <c r="N91" i="208"/>
  <c r="M91" i="208"/>
  <c r="L91" i="208"/>
  <c r="K91" i="208"/>
  <c r="J91" i="208"/>
  <c r="I91" i="208"/>
  <c r="H91" i="208"/>
  <c r="S58" i="208"/>
  <c r="R58" i="208"/>
  <c r="Q58" i="208"/>
  <c r="P58" i="208"/>
  <c r="O58" i="208"/>
  <c r="N58" i="208"/>
  <c r="M58" i="208"/>
  <c r="L58" i="208"/>
  <c r="K58" i="208"/>
  <c r="J58" i="208"/>
  <c r="I58" i="208"/>
  <c r="H58" i="208"/>
  <c r="S467" i="177"/>
  <c r="R467" i="177"/>
  <c r="Q467" i="177"/>
  <c r="P467" i="177"/>
  <c r="O467" i="177"/>
  <c r="N467" i="177"/>
  <c r="M467" i="177"/>
  <c r="L467" i="177"/>
  <c r="K467" i="177"/>
  <c r="J467" i="177"/>
  <c r="I467" i="177"/>
  <c r="H467" i="177"/>
  <c r="S416" i="177"/>
  <c r="R416" i="177"/>
  <c r="Q416" i="177"/>
  <c r="P416" i="177"/>
  <c r="O416" i="177"/>
  <c r="N416" i="177"/>
  <c r="M416" i="177"/>
  <c r="L416" i="177"/>
  <c r="K416" i="177"/>
  <c r="J416" i="177"/>
  <c r="I416" i="177"/>
  <c r="H416" i="177"/>
  <c r="S365" i="177"/>
  <c r="R365" i="177"/>
  <c r="Q365" i="177"/>
  <c r="P365" i="177"/>
  <c r="O365" i="177"/>
  <c r="N365" i="177"/>
  <c r="M365" i="177"/>
  <c r="L365" i="177"/>
  <c r="K365" i="177"/>
  <c r="J365" i="177"/>
  <c r="I365" i="177"/>
  <c r="H365" i="177"/>
  <c r="S314" i="177"/>
  <c r="R314" i="177"/>
  <c r="Q314" i="177"/>
  <c r="P314" i="177"/>
  <c r="O314" i="177"/>
  <c r="N314" i="177"/>
  <c r="M314" i="177"/>
  <c r="L314" i="177"/>
  <c r="K314" i="177"/>
  <c r="J314" i="177"/>
  <c r="I314" i="177"/>
  <c r="H314" i="177"/>
  <c r="S263" i="177"/>
  <c r="R263" i="177"/>
  <c r="Q263" i="177"/>
  <c r="P263" i="177"/>
  <c r="O263" i="177"/>
  <c r="N263" i="177"/>
  <c r="M263" i="177"/>
  <c r="L263" i="177"/>
  <c r="K263" i="177"/>
  <c r="J263" i="177"/>
  <c r="I263" i="177"/>
  <c r="H263" i="177"/>
  <c r="S212" i="177"/>
  <c r="R212" i="177"/>
  <c r="Q212" i="177"/>
  <c r="P212" i="177"/>
  <c r="O212" i="177"/>
  <c r="N212" i="177"/>
  <c r="M212" i="177"/>
  <c r="L212" i="177"/>
  <c r="K212" i="177"/>
  <c r="J212" i="177"/>
  <c r="I212" i="177"/>
  <c r="H212" i="177"/>
  <c r="S161" i="177"/>
  <c r="R161" i="177"/>
  <c r="Q161" i="177"/>
  <c r="P161" i="177"/>
  <c r="O161" i="177"/>
  <c r="N161" i="177"/>
  <c r="M161" i="177"/>
  <c r="L161" i="177"/>
  <c r="K161" i="177"/>
  <c r="J161" i="177"/>
  <c r="I161" i="177"/>
  <c r="H161" i="177"/>
  <c r="S110" i="177"/>
  <c r="R110" i="177"/>
  <c r="Q110" i="177"/>
  <c r="P110" i="177"/>
  <c r="O110" i="177"/>
  <c r="N110" i="177"/>
  <c r="M110" i="177"/>
  <c r="L110" i="177"/>
  <c r="K110" i="177"/>
  <c r="J110" i="177"/>
  <c r="I110" i="177"/>
  <c r="H110" i="177"/>
  <c r="S59" i="177"/>
  <c r="R59" i="177"/>
  <c r="Q59" i="177"/>
  <c r="P59" i="177"/>
  <c r="O59" i="177"/>
  <c r="N59" i="177"/>
  <c r="M59" i="177"/>
  <c r="L59" i="177"/>
  <c r="K59" i="177"/>
  <c r="J59" i="177"/>
  <c r="I59" i="177"/>
  <c r="H59" i="177"/>
  <c r="BS646" i="234"/>
  <c r="BE646" i="234"/>
  <c r="BS644" i="234"/>
  <c r="BE644" i="234"/>
  <c r="BD644" i="234"/>
  <c r="AZ644" i="234"/>
  <c r="AX644" i="234"/>
  <c r="BS643" i="234"/>
  <c r="BE643" i="234"/>
  <c r="BS641" i="234"/>
  <c r="BE641" i="234"/>
  <c r="AZ641" i="234"/>
  <c r="AX641" i="234"/>
  <c r="BS640" i="234"/>
  <c r="BE640" i="234"/>
  <c r="BS638" i="234"/>
  <c r="BE638" i="234"/>
  <c r="AZ638" i="234"/>
  <c r="AX638" i="234"/>
  <c r="BS637" i="234"/>
  <c r="BE637" i="234"/>
  <c r="BS635" i="234"/>
  <c r="BE635" i="234"/>
  <c r="AZ635" i="234"/>
  <c r="AX635" i="234"/>
  <c r="BS634" i="234"/>
  <c r="BE634" i="234"/>
  <c r="BS632" i="234"/>
  <c r="BE632" i="234"/>
  <c r="AZ632" i="234"/>
  <c r="AX632" i="234"/>
  <c r="BS631" i="234"/>
  <c r="BE631" i="234"/>
  <c r="BS629" i="234"/>
  <c r="BE629" i="234"/>
  <c r="AZ629" i="234"/>
  <c r="AX629" i="234"/>
  <c r="BS628" i="234"/>
  <c r="BE628" i="234"/>
  <c r="BS626" i="234"/>
  <c r="BE626" i="234"/>
  <c r="AZ626" i="234"/>
  <c r="AX626" i="234"/>
  <c r="BS625" i="234"/>
  <c r="BE625" i="234"/>
  <c r="BS623" i="234"/>
  <c r="BE623" i="234"/>
  <c r="AZ623" i="234"/>
  <c r="AX623" i="234"/>
  <c r="BS622" i="234"/>
  <c r="BE622" i="234"/>
  <c r="BS620" i="234"/>
  <c r="BE620" i="234"/>
  <c r="AZ620" i="234"/>
  <c r="AX620" i="234"/>
  <c r="BS619" i="234"/>
  <c r="BE619" i="234"/>
  <c r="BS617" i="234"/>
  <c r="BE617" i="234"/>
  <c r="AZ617" i="234"/>
  <c r="AX617" i="234"/>
  <c r="CG615" i="234"/>
  <c r="CF615" i="234"/>
  <c r="CE615" i="234"/>
  <c r="CD615" i="234"/>
  <c r="CC615" i="234"/>
  <c r="CB615" i="234"/>
  <c r="CA615" i="234"/>
  <c r="BZ615" i="234"/>
  <c r="BY615" i="234"/>
  <c r="BX615" i="234"/>
  <c r="BW615" i="234"/>
  <c r="BG615" i="234"/>
  <c r="AX614" i="234"/>
  <c r="CG612" i="234"/>
  <c r="CB612" i="234"/>
  <c r="BX612" i="234"/>
  <c r="BW612" i="234"/>
  <c r="CG609" i="234"/>
  <c r="CF609" i="234"/>
  <c r="CE609" i="234"/>
  <c r="CD609" i="234"/>
  <c r="CC609" i="234"/>
  <c r="CB609" i="234"/>
  <c r="CA609" i="234"/>
  <c r="BZ609" i="234"/>
  <c r="BY609" i="234"/>
  <c r="BX609" i="234"/>
  <c r="BW609" i="234"/>
  <c r="BW645" i="234" s="1"/>
  <c r="CG608" i="234"/>
  <c r="CF608" i="234"/>
  <c r="CE608" i="234"/>
  <c r="CD608" i="234"/>
  <c r="CC608" i="234"/>
  <c r="CC632" i="234" s="1"/>
  <c r="CB608" i="234"/>
  <c r="CA608" i="234"/>
  <c r="BZ608" i="234"/>
  <c r="BY608" i="234"/>
  <c r="BX608" i="234"/>
  <c r="BW608" i="234"/>
  <c r="BW644" i="234"/>
  <c r="BR608" i="234"/>
  <c r="BQ608" i="234"/>
  <c r="BP608" i="234"/>
  <c r="BO608" i="234"/>
  <c r="BN608" i="234"/>
  <c r="BM608" i="234"/>
  <c r="BL608" i="234"/>
  <c r="BK608" i="234"/>
  <c r="BJ608" i="234"/>
  <c r="BI608" i="234"/>
  <c r="BH608" i="234"/>
  <c r="BG608" i="234"/>
  <c r="CG606" i="234"/>
  <c r="CF606" i="234"/>
  <c r="CE606" i="234"/>
  <c r="CD606" i="234"/>
  <c r="CC606" i="234"/>
  <c r="CB606" i="234"/>
  <c r="CA606" i="234"/>
  <c r="BZ606" i="234"/>
  <c r="BY606" i="234"/>
  <c r="BX606" i="234"/>
  <c r="BW606" i="234"/>
  <c r="BG606" i="234"/>
  <c r="BC605" i="234"/>
  <c r="BS586" i="234"/>
  <c r="BE586" i="234"/>
  <c r="BS584" i="234"/>
  <c r="BE584" i="234"/>
  <c r="BD584" i="234"/>
  <c r="AZ584" i="234"/>
  <c r="AX584" i="234"/>
  <c r="BS583" i="234"/>
  <c r="BE583" i="234"/>
  <c r="BS581" i="234"/>
  <c r="BE581" i="234"/>
  <c r="AZ581" i="234"/>
  <c r="AX581" i="234"/>
  <c r="BS580" i="234"/>
  <c r="BE580" i="234"/>
  <c r="BS578" i="234"/>
  <c r="BE578" i="234"/>
  <c r="AZ578" i="234"/>
  <c r="AX578" i="234"/>
  <c r="BS577" i="234"/>
  <c r="BE577" i="234"/>
  <c r="BS575" i="234"/>
  <c r="BE575" i="234"/>
  <c r="AZ575" i="234"/>
  <c r="AX575" i="234"/>
  <c r="BS574" i="234"/>
  <c r="BE574" i="234"/>
  <c r="BS572" i="234"/>
  <c r="BE572" i="234"/>
  <c r="AZ572" i="234"/>
  <c r="AX572" i="234"/>
  <c r="BS571" i="234"/>
  <c r="BE571" i="234"/>
  <c r="BS569" i="234"/>
  <c r="BE569" i="234"/>
  <c r="AZ569" i="234"/>
  <c r="AX569" i="234"/>
  <c r="BS568" i="234"/>
  <c r="BE568" i="234"/>
  <c r="BS566" i="234"/>
  <c r="BE566" i="234"/>
  <c r="AZ566" i="234"/>
  <c r="AX566" i="234"/>
  <c r="BS565" i="234"/>
  <c r="BE565" i="234"/>
  <c r="BS563" i="234"/>
  <c r="BE563" i="234"/>
  <c r="AZ563" i="234"/>
  <c r="AX563" i="234"/>
  <c r="BS562" i="234"/>
  <c r="BE562" i="234"/>
  <c r="BS560" i="234"/>
  <c r="BE560" i="234"/>
  <c r="AZ560" i="234"/>
  <c r="AX560" i="234"/>
  <c r="BS559" i="234"/>
  <c r="BE559" i="234"/>
  <c r="BS557" i="234"/>
  <c r="BE557" i="234"/>
  <c r="AZ557" i="234"/>
  <c r="AX557" i="234"/>
  <c r="CG555" i="234"/>
  <c r="CF555" i="234"/>
  <c r="CE555" i="234"/>
  <c r="CD555" i="234"/>
  <c r="CC555" i="234"/>
  <c r="CB555" i="234"/>
  <c r="CA555" i="234"/>
  <c r="BZ555" i="234"/>
  <c r="BY555" i="234"/>
  <c r="BX555" i="234"/>
  <c r="BW555" i="234"/>
  <c r="BG555" i="234"/>
  <c r="AX554" i="234"/>
  <c r="CG552" i="234"/>
  <c r="CB552" i="234"/>
  <c r="BX552" i="234"/>
  <c r="BW552" i="234"/>
  <c r="CG549" i="234"/>
  <c r="CF549" i="234"/>
  <c r="CE549" i="234"/>
  <c r="CD549" i="234"/>
  <c r="CC549" i="234"/>
  <c r="CB549" i="234"/>
  <c r="CA549" i="234"/>
  <c r="BZ549" i="234"/>
  <c r="BY549" i="234"/>
  <c r="BX549" i="234"/>
  <c r="BW549" i="234"/>
  <c r="BW585" i="234" s="1"/>
  <c r="CG548" i="234"/>
  <c r="CF548" i="234"/>
  <c r="CE548" i="234"/>
  <c r="CD548" i="234"/>
  <c r="CC548" i="234"/>
  <c r="CB548" i="234"/>
  <c r="CA548" i="234"/>
  <c r="BZ548" i="234"/>
  <c r="BY548" i="234"/>
  <c r="BX548" i="234"/>
  <c r="BW548" i="234"/>
  <c r="BW584" i="234" s="1"/>
  <c r="BR548" i="234"/>
  <c r="BQ548" i="234"/>
  <c r="BP548" i="234"/>
  <c r="BO548" i="234"/>
  <c r="BN548" i="234"/>
  <c r="BM548" i="234"/>
  <c r="BL548" i="234"/>
  <c r="BK548" i="234"/>
  <c r="BJ548" i="234"/>
  <c r="BI548" i="234"/>
  <c r="BH548" i="234"/>
  <c r="BG548" i="234"/>
  <c r="CG546" i="234"/>
  <c r="CF546" i="234"/>
  <c r="CE546" i="234"/>
  <c r="CD546" i="234"/>
  <c r="CC546" i="234"/>
  <c r="CB546" i="234"/>
  <c r="CA546" i="234"/>
  <c r="BZ546" i="234"/>
  <c r="BY546" i="234"/>
  <c r="BX546" i="234"/>
  <c r="BW546" i="234"/>
  <c r="BG546" i="234"/>
  <c r="BC545" i="234"/>
  <c r="BS526" i="234"/>
  <c r="BE526" i="234"/>
  <c r="BS524" i="234"/>
  <c r="BE524" i="234"/>
  <c r="BD524" i="234"/>
  <c r="AZ524" i="234"/>
  <c r="AX524" i="234"/>
  <c r="BS523" i="234"/>
  <c r="BE523" i="234"/>
  <c r="BS521" i="234"/>
  <c r="BE521" i="234"/>
  <c r="AZ521" i="234"/>
  <c r="AX521" i="234"/>
  <c r="BS520" i="234"/>
  <c r="BE520" i="234"/>
  <c r="BS518" i="234"/>
  <c r="BE518" i="234"/>
  <c r="AZ518" i="234"/>
  <c r="AX518" i="234"/>
  <c r="BS517" i="234"/>
  <c r="BE517" i="234"/>
  <c r="BS515" i="234"/>
  <c r="BE515" i="234"/>
  <c r="AZ515" i="234"/>
  <c r="AX515" i="234"/>
  <c r="BS514" i="234"/>
  <c r="BE514" i="234"/>
  <c r="BS512" i="234"/>
  <c r="BE512" i="234"/>
  <c r="AZ512" i="234"/>
  <c r="AX512" i="234"/>
  <c r="BS511" i="234"/>
  <c r="BE511" i="234"/>
  <c r="BS509" i="234"/>
  <c r="BE509" i="234"/>
  <c r="AZ509" i="234"/>
  <c r="AX509" i="234"/>
  <c r="BS508" i="234"/>
  <c r="BE508" i="234"/>
  <c r="BS506" i="234"/>
  <c r="BE506" i="234"/>
  <c r="AZ506" i="234"/>
  <c r="AX506" i="234"/>
  <c r="BS505" i="234"/>
  <c r="BE505" i="234"/>
  <c r="BS503" i="234"/>
  <c r="BE503" i="234"/>
  <c r="AZ503" i="234"/>
  <c r="AX503" i="234"/>
  <c r="BS502" i="234"/>
  <c r="BE502" i="234"/>
  <c r="BS500" i="234"/>
  <c r="BE500" i="234"/>
  <c r="AZ500" i="234"/>
  <c r="AX500" i="234"/>
  <c r="BS499" i="234"/>
  <c r="BE499" i="234"/>
  <c r="BS497" i="234"/>
  <c r="BE497" i="234"/>
  <c r="AZ497" i="234"/>
  <c r="AX497" i="234"/>
  <c r="CG495" i="234"/>
  <c r="CF495" i="234"/>
  <c r="CE495" i="234"/>
  <c r="CD495" i="234"/>
  <c r="CC495" i="234"/>
  <c r="CB495" i="234"/>
  <c r="CA495" i="234"/>
  <c r="BZ495" i="234"/>
  <c r="BY495" i="234"/>
  <c r="BX495" i="234"/>
  <c r="BW495" i="234"/>
  <c r="BG495" i="234"/>
  <c r="AX494" i="234"/>
  <c r="CG492" i="234"/>
  <c r="CB492" i="234"/>
  <c r="BX492" i="234"/>
  <c r="BW492" i="234"/>
  <c r="CG489" i="234"/>
  <c r="CF489" i="234"/>
  <c r="CE489" i="234"/>
  <c r="CD489" i="234"/>
  <c r="CC489" i="234"/>
  <c r="CC516" i="234" s="1"/>
  <c r="CB489" i="234"/>
  <c r="CA489" i="234"/>
  <c r="BZ489" i="234"/>
  <c r="BY489" i="234"/>
  <c r="BX489" i="234"/>
  <c r="BW489" i="234"/>
  <c r="BW525" i="234" s="1"/>
  <c r="CG488" i="234"/>
  <c r="CF488" i="234"/>
  <c r="CE488" i="234"/>
  <c r="CD488" i="234"/>
  <c r="CC488" i="234"/>
  <c r="CB488" i="234"/>
  <c r="CA488" i="234"/>
  <c r="BZ488" i="234"/>
  <c r="BY488" i="234"/>
  <c r="BX488" i="234"/>
  <c r="BW488" i="234"/>
  <c r="BW524" i="234" s="1"/>
  <c r="BR488" i="234"/>
  <c r="BQ488" i="234"/>
  <c r="BQ518" i="234" s="1"/>
  <c r="BP488" i="234"/>
  <c r="BO488" i="234"/>
  <c r="BN488" i="234"/>
  <c r="BM488" i="234"/>
  <c r="BL488" i="234"/>
  <c r="BK488" i="234"/>
  <c r="BK503" i="234" s="1"/>
  <c r="BJ488" i="234"/>
  <c r="BI488" i="234"/>
  <c r="BH488" i="234"/>
  <c r="BG488" i="234"/>
  <c r="CG486" i="234"/>
  <c r="CF486" i="234"/>
  <c r="CE486" i="234"/>
  <c r="CD486" i="234"/>
  <c r="CC486" i="234"/>
  <c r="CB486" i="234"/>
  <c r="CA486" i="234"/>
  <c r="BZ486" i="234"/>
  <c r="BY486" i="234"/>
  <c r="BX486" i="234"/>
  <c r="BW486" i="234"/>
  <c r="BG486" i="234"/>
  <c r="BC485" i="234"/>
  <c r="BS466" i="234"/>
  <c r="BE466" i="234"/>
  <c r="BS464" i="234"/>
  <c r="BE464" i="234"/>
  <c r="BD464" i="234"/>
  <c r="AZ464" i="234"/>
  <c r="AX464" i="234"/>
  <c r="BS463" i="234"/>
  <c r="BE463" i="234"/>
  <c r="BS461" i="234"/>
  <c r="BE461" i="234"/>
  <c r="AZ461" i="234"/>
  <c r="AX461" i="234"/>
  <c r="BS460" i="234"/>
  <c r="BE460" i="234"/>
  <c r="BS458" i="234"/>
  <c r="BE458" i="234"/>
  <c r="AZ458" i="234"/>
  <c r="AX458" i="234"/>
  <c r="BS457" i="234"/>
  <c r="BE457" i="234"/>
  <c r="BS455" i="234"/>
  <c r="BE455" i="234"/>
  <c r="AZ455" i="234"/>
  <c r="AX455" i="234"/>
  <c r="BS454" i="234"/>
  <c r="BE454" i="234"/>
  <c r="BS452" i="234"/>
  <c r="BE452" i="234"/>
  <c r="AZ452" i="234"/>
  <c r="AX452" i="234"/>
  <c r="BS451" i="234"/>
  <c r="BE451" i="234"/>
  <c r="BS449" i="234"/>
  <c r="BE449" i="234"/>
  <c r="AZ449" i="234"/>
  <c r="AX449" i="234"/>
  <c r="BS448" i="234"/>
  <c r="BE448" i="234"/>
  <c r="BS446" i="234"/>
  <c r="BE446" i="234"/>
  <c r="AZ446" i="234"/>
  <c r="AX446" i="234"/>
  <c r="BS445" i="234"/>
  <c r="BE445" i="234"/>
  <c r="BS443" i="234"/>
  <c r="BE443" i="234"/>
  <c r="AZ443" i="234"/>
  <c r="AX443" i="234"/>
  <c r="BS442" i="234"/>
  <c r="BE442" i="234"/>
  <c r="BS440" i="234"/>
  <c r="BE440" i="234"/>
  <c r="AZ440" i="234"/>
  <c r="AX440" i="234"/>
  <c r="BS439" i="234"/>
  <c r="BE439" i="234"/>
  <c r="BS437" i="234"/>
  <c r="BE437" i="234"/>
  <c r="AZ437" i="234"/>
  <c r="AX437" i="234"/>
  <c r="CG435" i="234"/>
  <c r="CF435" i="234"/>
  <c r="CE435" i="234"/>
  <c r="CD435" i="234"/>
  <c r="CC435" i="234"/>
  <c r="CB435" i="234"/>
  <c r="CA435" i="234"/>
  <c r="BZ435" i="234"/>
  <c r="BY435" i="234"/>
  <c r="BX435" i="234"/>
  <c r="BW435" i="234"/>
  <c r="BG435" i="234"/>
  <c r="AX434" i="234"/>
  <c r="CG432" i="234"/>
  <c r="CB432" i="234"/>
  <c r="BX432" i="234"/>
  <c r="BW432" i="234"/>
  <c r="CG429" i="234"/>
  <c r="CF429" i="234"/>
  <c r="CE429" i="234"/>
  <c r="CD429" i="234"/>
  <c r="CC429" i="234"/>
  <c r="CB429" i="234"/>
  <c r="CA429" i="234"/>
  <c r="BZ429" i="234"/>
  <c r="BY429" i="234"/>
  <c r="BX429" i="234"/>
  <c r="BW429" i="234"/>
  <c r="BW465" i="234" s="1"/>
  <c r="CG428" i="234"/>
  <c r="CF428" i="234"/>
  <c r="CE428" i="234"/>
  <c r="CD428" i="234"/>
  <c r="CC428" i="234"/>
  <c r="CB428" i="234"/>
  <c r="CA428" i="234"/>
  <c r="CA446" i="234" s="1"/>
  <c r="BZ428" i="234"/>
  <c r="BY428" i="234"/>
  <c r="BX428" i="234"/>
  <c r="BW428" i="234"/>
  <c r="BW464" i="234" s="1"/>
  <c r="BR428" i="234"/>
  <c r="BQ428" i="234"/>
  <c r="BP428" i="234"/>
  <c r="BO428" i="234"/>
  <c r="BN428" i="234"/>
  <c r="BM428" i="234"/>
  <c r="BL428" i="234"/>
  <c r="BK428" i="234"/>
  <c r="BJ428" i="234"/>
  <c r="BI428" i="234"/>
  <c r="BH428" i="234"/>
  <c r="BG428" i="234"/>
  <c r="CG426" i="234"/>
  <c r="CF426" i="234"/>
  <c r="CE426" i="234"/>
  <c r="CD426" i="234"/>
  <c r="CC426" i="234"/>
  <c r="CB426" i="234"/>
  <c r="CA426" i="234"/>
  <c r="BZ426" i="234"/>
  <c r="BY426" i="234"/>
  <c r="BX426" i="234"/>
  <c r="BW426" i="234"/>
  <c r="BG426" i="234"/>
  <c r="BC425" i="234"/>
  <c r="BS406" i="234"/>
  <c r="BE406" i="234"/>
  <c r="BS404" i="234"/>
  <c r="BE404" i="234"/>
  <c r="BD404" i="234"/>
  <c r="AZ404" i="234"/>
  <c r="AX404" i="234"/>
  <c r="BS403" i="234"/>
  <c r="BE403" i="234"/>
  <c r="BS401" i="234"/>
  <c r="BE401" i="234"/>
  <c r="AZ401" i="234"/>
  <c r="AX401" i="234"/>
  <c r="BS400" i="234"/>
  <c r="BE400" i="234"/>
  <c r="BS398" i="234"/>
  <c r="BE398" i="234"/>
  <c r="AZ398" i="234"/>
  <c r="AX398" i="234"/>
  <c r="BS397" i="234"/>
  <c r="BE397" i="234"/>
  <c r="BS395" i="234"/>
  <c r="BE395" i="234"/>
  <c r="AZ395" i="234"/>
  <c r="AX395" i="234"/>
  <c r="BS394" i="234"/>
  <c r="BE394" i="234"/>
  <c r="BS392" i="234"/>
  <c r="BE392" i="234"/>
  <c r="AZ392" i="234"/>
  <c r="AX392" i="234"/>
  <c r="BS391" i="234"/>
  <c r="BE391" i="234"/>
  <c r="BS389" i="234"/>
  <c r="BE389" i="234"/>
  <c r="AZ389" i="234"/>
  <c r="AX389" i="234"/>
  <c r="BS388" i="234"/>
  <c r="BE388" i="234"/>
  <c r="BS386" i="234"/>
  <c r="BE386" i="234"/>
  <c r="AZ386" i="234"/>
  <c r="AX386" i="234"/>
  <c r="BS385" i="234"/>
  <c r="BE385" i="234"/>
  <c r="BS383" i="234"/>
  <c r="BE383" i="234"/>
  <c r="AZ383" i="234"/>
  <c r="AX383" i="234"/>
  <c r="BS382" i="234"/>
  <c r="BE382" i="234"/>
  <c r="BS380" i="234"/>
  <c r="BE380" i="234"/>
  <c r="AZ380" i="234"/>
  <c r="AX380" i="234"/>
  <c r="BS379" i="234"/>
  <c r="BE379" i="234"/>
  <c r="BS377" i="234"/>
  <c r="BE377" i="234"/>
  <c r="AZ377" i="234"/>
  <c r="AX377" i="234"/>
  <c r="CG375" i="234"/>
  <c r="CF375" i="234"/>
  <c r="CE375" i="234"/>
  <c r="CD375" i="234"/>
  <c r="CC375" i="234"/>
  <c r="CB375" i="234"/>
  <c r="CA375" i="234"/>
  <c r="BZ375" i="234"/>
  <c r="BY375" i="234"/>
  <c r="BX375" i="234"/>
  <c r="BW375" i="234"/>
  <c r="BG375" i="234"/>
  <c r="AX374" i="234"/>
  <c r="CG372" i="234"/>
  <c r="CB372" i="234"/>
  <c r="BX372" i="234"/>
  <c r="BW372" i="234"/>
  <c r="CG369" i="234"/>
  <c r="CF369" i="234"/>
  <c r="CE369" i="234"/>
  <c r="CD369" i="234"/>
  <c r="CC369" i="234"/>
  <c r="CB369" i="234"/>
  <c r="CA369" i="234"/>
  <c r="BZ369" i="234"/>
  <c r="BY369" i="234"/>
  <c r="BX369" i="234"/>
  <c r="BW369" i="234"/>
  <c r="BW405" i="234" s="1"/>
  <c r="CG368" i="234"/>
  <c r="CF368" i="234"/>
  <c r="CE368" i="234"/>
  <c r="CD368" i="234"/>
  <c r="CC368" i="234"/>
  <c r="CB368" i="234"/>
  <c r="CA368" i="234"/>
  <c r="BZ368" i="234"/>
  <c r="BY368" i="234"/>
  <c r="BX368" i="234"/>
  <c r="BW368" i="234"/>
  <c r="BW404" i="234" s="1"/>
  <c r="BR368" i="234"/>
  <c r="BQ368" i="234"/>
  <c r="BP368" i="234"/>
  <c r="BO368" i="234"/>
  <c r="BO389" i="234" s="1"/>
  <c r="BN368" i="234"/>
  <c r="BM368" i="234"/>
  <c r="BL368" i="234"/>
  <c r="BK368" i="234"/>
  <c r="BJ368" i="234"/>
  <c r="BI368" i="234"/>
  <c r="BH368" i="234"/>
  <c r="BG368" i="234"/>
  <c r="CG366" i="234"/>
  <c r="CF366" i="234"/>
  <c r="CE366" i="234"/>
  <c r="CD366" i="234"/>
  <c r="CC366" i="234"/>
  <c r="CB366" i="234"/>
  <c r="CA366" i="234"/>
  <c r="BZ366" i="234"/>
  <c r="BY366" i="234"/>
  <c r="BX366" i="234"/>
  <c r="BW366" i="234"/>
  <c r="BG366" i="234"/>
  <c r="BC365" i="234"/>
  <c r="BS346" i="234"/>
  <c r="BE346" i="234"/>
  <c r="BS344" i="234"/>
  <c r="BE344" i="234"/>
  <c r="BD344" i="234"/>
  <c r="AZ344" i="234"/>
  <c r="AX344" i="234"/>
  <c r="BS343" i="234"/>
  <c r="BE343" i="234"/>
  <c r="BS341" i="234"/>
  <c r="BE341" i="234"/>
  <c r="AZ341" i="234"/>
  <c r="AX341" i="234"/>
  <c r="BS340" i="234"/>
  <c r="BE340" i="234"/>
  <c r="BS338" i="234"/>
  <c r="BE338" i="234"/>
  <c r="AZ338" i="234"/>
  <c r="AX338" i="234"/>
  <c r="BS337" i="234"/>
  <c r="BE337" i="234"/>
  <c r="BS335" i="234"/>
  <c r="BE335" i="234"/>
  <c r="AZ335" i="234"/>
  <c r="AX335" i="234"/>
  <c r="BS334" i="234"/>
  <c r="BE334" i="234"/>
  <c r="BS332" i="234"/>
  <c r="BE332" i="234"/>
  <c r="AZ332" i="234"/>
  <c r="AX332" i="234"/>
  <c r="BS331" i="234"/>
  <c r="BE331" i="234"/>
  <c r="BS329" i="234"/>
  <c r="BE329" i="234"/>
  <c r="AZ329" i="234"/>
  <c r="AX329" i="234"/>
  <c r="BS328" i="234"/>
  <c r="BE328" i="234"/>
  <c r="BS326" i="234"/>
  <c r="BE326" i="234"/>
  <c r="AZ326" i="234"/>
  <c r="AX326" i="234"/>
  <c r="BS325" i="234"/>
  <c r="BE325" i="234"/>
  <c r="BS323" i="234"/>
  <c r="BE323" i="234"/>
  <c r="AZ323" i="234"/>
  <c r="AX323" i="234"/>
  <c r="BS322" i="234"/>
  <c r="BE322" i="234"/>
  <c r="BS320" i="234"/>
  <c r="BE320" i="234"/>
  <c r="AZ320" i="234"/>
  <c r="AX320" i="234"/>
  <c r="BS319" i="234"/>
  <c r="BE319" i="234"/>
  <c r="BS317" i="234"/>
  <c r="BE317" i="234"/>
  <c r="AZ317" i="234"/>
  <c r="AX317" i="234"/>
  <c r="CG315" i="234"/>
  <c r="CF315" i="234"/>
  <c r="CE315" i="234"/>
  <c r="CD315" i="234"/>
  <c r="CC315" i="234"/>
  <c r="CB315" i="234"/>
  <c r="CA315" i="234"/>
  <c r="BZ315" i="234"/>
  <c r="BY315" i="234"/>
  <c r="BX315" i="234"/>
  <c r="BW315" i="234"/>
  <c r="BG315" i="234"/>
  <c r="AX314" i="234"/>
  <c r="CG312" i="234"/>
  <c r="CB312" i="234"/>
  <c r="BX312" i="234"/>
  <c r="BW312" i="234"/>
  <c r="CG309" i="234"/>
  <c r="CF309" i="234"/>
  <c r="CE309" i="234"/>
  <c r="CD309" i="234"/>
  <c r="CC309" i="234"/>
  <c r="CC336" i="234" s="1"/>
  <c r="CB309" i="234"/>
  <c r="CA309" i="234"/>
  <c r="BZ309" i="234"/>
  <c r="BY309" i="234"/>
  <c r="BY327" i="234" s="1"/>
  <c r="BX309" i="234"/>
  <c r="BW309" i="234"/>
  <c r="BW345" i="234" s="1"/>
  <c r="CG308" i="234"/>
  <c r="CF308" i="234"/>
  <c r="CE308" i="234"/>
  <c r="CD308" i="234"/>
  <c r="CC308" i="234"/>
  <c r="CB308" i="234"/>
  <c r="CB341" i="234" s="1"/>
  <c r="CA308" i="234"/>
  <c r="BZ308" i="234"/>
  <c r="BY308" i="234"/>
  <c r="BX308" i="234"/>
  <c r="BW308" i="234"/>
  <c r="BW344" i="234" s="1"/>
  <c r="BR308" i="234"/>
  <c r="BR335" i="234" s="1"/>
  <c r="BQ308" i="234"/>
  <c r="BP308" i="234"/>
  <c r="BO308" i="234"/>
  <c r="BN308" i="234"/>
  <c r="BM308" i="234"/>
  <c r="BL308" i="234"/>
  <c r="BL335" i="234" s="1"/>
  <c r="BK308" i="234"/>
  <c r="BJ308" i="234"/>
  <c r="BI308" i="234"/>
  <c r="BH308" i="234"/>
  <c r="BH341" i="234" s="1"/>
  <c r="BG308" i="234"/>
  <c r="CG306" i="234"/>
  <c r="CF306" i="234"/>
  <c r="CE306" i="234"/>
  <c r="CD306" i="234"/>
  <c r="CC306" i="234"/>
  <c r="CB306" i="234"/>
  <c r="CA306" i="234"/>
  <c r="BZ306" i="234"/>
  <c r="BY306" i="234"/>
  <c r="BX306" i="234"/>
  <c r="BW306" i="234"/>
  <c r="BG306" i="234"/>
  <c r="BC305" i="234"/>
  <c r="BS286" i="234"/>
  <c r="BE286" i="234"/>
  <c r="BS284" i="234"/>
  <c r="BE284" i="234"/>
  <c r="BD284" i="234"/>
  <c r="AZ284" i="234"/>
  <c r="AX284" i="234"/>
  <c r="BS283" i="234"/>
  <c r="BE283" i="234"/>
  <c r="BS281" i="234"/>
  <c r="BE281" i="234"/>
  <c r="AZ281" i="234"/>
  <c r="AX281" i="234"/>
  <c r="BS280" i="234"/>
  <c r="BE280" i="234"/>
  <c r="BS278" i="234"/>
  <c r="BE278" i="234"/>
  <c r="AZ278" i="234"/>
  <c r="AX278" i="234"/>
  <c r="BS277" i="234"/>
  <c r="BE277" i="234"/>
  <c r="BS275" i="234"/>
  <c r="BE275" i="234"/>
  <c r="AZ275" i="234"/>
  <c r="AX275" i="234"/>
  <c r="BS274" i="234"/>
  <c r="BE274" i="234"/>
  <c r="BS272" i="234"/>
  <c r="BE272" i="234"/>
  <c r="AZ272" i="234"/>
  <c r="AX272" i="234"/>
  <c r="BS271" i="234"/>
  <c r="BE271" i="234"/>
  <c r="BS269" i="234"/>
  <c r="BE269" i="234"/>
  <c r="AZ269" i="234"/>
  <c r="AX269" i="234"/>
  <c r="BS268" i="234"/>
  <c r="BE268" i="234"/>
  <c r="BS266" i="234"/>
  <c r="BE266" i="234"/>
  <c r="AZ266" i="234"/>
  <c r="AX266" i="234"/>
  <c r="BS265" i="234"/>
  <c r="BE265" i="234"/>
  <c r="BS263" i="234"/>
  <c r="BE263" i="234"/>
  <c r="AZ263" i="234"/>
  <c r="AX263" i="234"/>
  <c r="BS262" i="234"/>
  <c r="BE262" i="234"/>
  <c r="BS260" i="234"/>
  <c r="BE260" i="234"/>
  <c r="AZ260" i="234"/>
  <c r="AX260" i="234"/>
  <c r="BS259" i="234"/>
  <c r="BE259" i="234"/>
  <c r="BS257" i="234"/>
  <c r="BE257" i="234"/>
  <c r="AZ257" i="234"/>
  <c r="AX257" i="234"/>
  <c r="CG255" i="234"/>
  <c r="CF255" i="234"/>
  <c r="CE255" i="234"/>
  <c r="CD255" i="234"/>
  <c r="CC255" i="234"/>
  <c r="CB255" i="234"/>
  <c r="CA255" i="234"/>
  <c r="BZ255" i="234"/>
  <c r="BY255" i="234"/>
  <c r="BX255" i="234"/>
  <c r="BW255" i="234"/>
  <c r="BG255" i="234"/>
  <c r="AX254" i="234"/>
  <c r="CG252" i="234"/>
  <c r="CB252" i="234"/>
  <c r="BX252" i="234"/>
  <c r="BW252" i="234"/>
  <c r="CG249" i="234"/>
  <c r="CF249" i="234"/>
  <c r="CE249" i="234"/>
  <c r="CD249" i="234"/>
  <c r="CD276" i="234" s="1"/>
  <c r="CC249" i="234"/>
  <c r="CB249" i="234"/>
  <c r="CA249" i="234"/>
  <c r="BZ249" i="234"/>
  <c r="BY249" i="234"/>
  <c r="BX249" i="234"/>
  <c r="BW249" i="234"/>
  <c r="BW285" i="234" s="1"/>
  <c r="CG248" i="234"/>
  <c r="CF248" i="234"/>
  <c r="CE248" i="234"/>
  <c r="CD248" i="234"/>
  <c r="CC248" i="234"/>
  <c r="CB248" i="234"/>
  <c r="CA248" i="234"/>
  <c r="BZ248" i="234"/>
  <c r="BY248" i="234"/>
  <c r="BX248" i="234"/>
  <c r="BW248" i="234"/>
  <c r="BW284" i="234"/>
  <c r="BR248" i="234"/>
  <c r="BQ248" i="234"/>
  <c r="BQ269" i="234" s="1"/>
  <c r="BP248" i="234"/>
  <c r="BO248" i="234"/>
  <c r="BN248" i="234"/>
  <c r="BM248" i="234"/>
  <c r="BM260" i="234" s="1"/>
  <c r="BL248" i="234"/>
  <c r="BK248" i="234"/>
  <c r="BJ248" i="234"/>
  <c r="BI248" i="234"/>
  <c r="BH248" i="234"/>
  <c r="BG248" i="234"/>
  <c r="CG246" i="234"/>
  <c r="CF246" i="234"/>
  <c r="CE246" i="234"/>
  <c r="CD246" i="234"/>
  <c r="CC246" i="234"/>
  <c r="CB246" i="234"/>
  <c r="CA246" i="234"/>
  <c r="BZ246" i="234"/>
  <c r="BY246" i="234"/>
  <c r="BX246" i="234"/>
  <c r="BW246" i="234"/>
  <c r="BG246" i="234"/>
  <c r="BC245" i="234"/>
  <c r="BS226" i="234"/>
  <c r="BE226" i="234"/>
  <c r="BS224" i="234"/>
  <c r="BE224" i="234"/>
  <c r="BD224" i="234"/>
  <c r="AZ224" i="234"/>
  <c r="AX224" i="234"/>
  <c r="BS223" i="234"/>
  <c r="BE223" i="234"/>
  <c r="BS221" i="234"/>
  <c r="BE221" i="234"/>
  <c r="AZ221" i="234"/>
  <c r="AX221" i="234"/>
  <c r="BS220" i="234"/>
  <c r="BE220" i="234"/>
  <c r="BS218" i="234"/>
  <c r="BE218" i="234"/>
  <c r="AZ218" i="234"/>
  <c r="AX218" i="234"/>
  <c r="BS217" i="234"/>
  <c r="BE217" i="234"/>
  <c r="BS215" i="234"/>
  <c r="BE215" i="234"/>
  <c r="AZ215" i="234"/>
  <c r="AX215" i="234"/>
  <c r="BS214" i="234"/>
  <c r="BE214" i="234"/>
  <c r="BS212" i="234"/>
  <c r="BE212" i="234"/>
  <c r="AZ212" i="234"/>
  <c r="AX212" i="234"/>
  <c r="BS211" i="234"/>
  <c r="BE211" i="234"/>
  <c r="BS209" i="234"/>
  <c r="BE209" i="234"/>
  <c r="AZ209" i="234"/>
  <c r="AX209" i="234"/>
  <c r="BS208" i="234"/>
  <c r="BE208" i="234"/>
  <c r="BS206" i="234"/>
  <c r="BE206" i="234"/>
  <c r="AZ206" i="234"/>
  <c r="AX206" i="234"/>
  <c r="BS205" i="234"/>
  <c r="BE205" i="234"/>
  <c r="BS203" i="234"/>
  <c r="BE203" i="234"/>
  <c r="AZ203" i="234"/>
  <c r="AX203" i="234"/>
  <c r="BS202" i="234"/>
  <c r="BE202" i="234"/>
  <c r="BS200" i="234"/>
  <c r="BE200" i="234"/>
  <c r="AZ200" i="234"/>
  <c r="AX200" i="234"/>
  <c r="BS199" i="234"/>
  <c r="BE199" i="234"/>
  <c r="BS197" i="234"/>
  <c r="BE197" i="234"/>
  <c r="AZ197" i="234"/>
  <c r="AX197" i="234"/>
  <c r="CG195" i="234"/>
  <c r="CF195" i="234"/>
  <c r="CE195" i="234"/>
  <c r="CD195" i="234"/>
  <c r="CC195" i="234"/>
  <c r="CB195" i="234"/>
  <c r="CA195" i="234"/>
  <c r="BZ195" i="234"/>
  <c r="BY195" i="234"/>
  <c r="BX195" i="234"/>
  <c r="BW195" i="234"/>
  <c r="BG195" i="234"/>
  <c r="AX194" i="234"/>
  <c r="CG192" i="234"/>
  <c r="CB192" i="234"/>
  <c r="BX192" i="234"/>
  <c r="BW192" i="234"/>
  <c r="CG189" i="234"/>
  <c r="CF189" i="234"/>
  <c r="CE189" i="234"/>
  <c r="CD189" i="234"/>
  <c r="CC189" i="234"/>
  <c r="CC222" i="234" s="1"/>
  <c r="CB189" i="234"/>
  <c r="CA189" i="234"/>
  <c r="CA225" i="234" s="1"/>
  <c r="BZ189" i="234"/>
  <c r="BY189" i="234"/>
  <c r="BX189" i="234"/>
  <c r="BW189" i="234"/>
  <c r="BW225" i="234" s="1"/>
  <c r="CG188" i="234"/>
  <c r="CF188" i="234"/>
  <c r="CE188" i="234"/>
  <c r="CD188" i="234"/>
  <c r="CC188" i="234"/>
  <c r="CB188" i="234"/>
  <c r="CA188" i="234"/>
  <c r="BZ188" i="234"/>
  <c r="BZ221" i="234" s="1"/>
  <c r="BY188" i="234"/>
  <c r="BX188" i="234"/>
  <c r="BW188" i="234"/>
  <c r="BW224" i="234" s="1"/>
  <c r="BR188" i="234"/>
  <c r="BQ188" i="234"/>
  <c r="BP188" i="234"/>
  <c r="BO188" i="234"/>
  <c r="BN188" i="234"/>
  <c r="BM188" i="234"/>
  <c r="BL188" i="234"/>
  <c r="BL212" i="234" s="1"/>
  <c r="BK188" i="234"/>
  <c r="BJ188" i="234"/>
  <c r="BI188" i="234"/>
  <c r="BH188" i="234"/>
  <c r="BG188" i="234"/>
  <c r="BG200" i="234" s="1"/>
  <c r="CG186" i="234"/>
  <c r="CF186" i="234"/>
  <c r="CE186" i="234"/>
  <c r="CD186" i="234"/>
  <c r="CC186" i="234"/>
  <c r="CB186" i="234"/>
  <c r="CA186" i="234"/>
  <c r="BZ186" i="234"/>
  <c r="BY186" i="234"/>
  <c r="BX186" i="234"/>
  <c r="BW186" i="234"/>
  <c r="BG186" i="234"/>
  <c r="BC185" i="234"/>
  <c r="BS166" i="234"/>
  <c r="BE166" i="234"/>
  <c r="BS164" i="234"/>
  <c r="BE164" i="234"/>
  <c r="BD164" i="234"/>
  <c r="AZ164" i="234"/>
  <c r="AX164" i="234"/>
  <c r="BS163" i="234"/>
  <c r="BE163" i="234"/>
  <c r="BS161" i="234"/>
  <c r="BE161" i="234"/>
  <c r="AZ161" i="234"/>
  <c r="AX161" i="234"/>
  <c r="BS160" i="234"/>
  <c r="BE160" i="234"/>
  <c r="BS158" i="234"/>
  <c r="BE158" i="234"/>
  <c r="AZ158" i="234"/>
  <c r="AX158" i="234"/>
  <c r="BS157" i="234"/>
  <c r="BE157" i="234"/>
  <c r="BS155" i="234"/>
  <c r="BE155" i="234"/>
  <c r="AZ155" i="234"/>
  <c r="AX155" i="234"/>
  <c r="BS154" i="234"/>
  <c r="BE154" i="234"/>
  <c r="BS152" i="234"/>
  <c r="BE152" i="234"/>
  <c r="AZ152" i="234"/>
  <c r="AX152" i="234"/>
  <c r="BS151" i="234"/>
  <c r="BE151" i="234"/>
  <c r="BS149" i="234"/>
  <c r="BE149" i="234"/>
  <c r="AZ149" i="234"/>
  <c r="AX149" i="234"/>
  <c r="BS148" i="234"/>
  <c r="BE148" i="234"/>
  <c r="BS146" i="234"/>
  <c r="BE146" i="234"/>
  <c r="AZ146" i="234"/>
  <c r="AX146" i="234"/>
  <c r="BS145" i="234"/>
  <c r="BE145" i="234"/>
  <c r="BS143" i="234"/>
  <c r="BE143" i="234"/>
  <c r="AZ143" i="234"/>
  <c r="AX143" i="234"/>
  <c r="BS142" i="234"/>
  <c r="BE142" i="234"/>
  <c r="BS140" i="234"/>
  <c r="BE140" i="234"/>
  <c r="AZ140" i="234"/>
  <c r="AX140" i="234"/>
  <c r="BS139" i="234"/>
  <c r="BE139" i="234"/>
  <c r="BS137" i="234"/>
  <c r="BE137" i="234"/>
  <c r="AZ137" i="234"/>
  <c r="AX137" i="234"/>
  <c r="CG135" i="234"/>
  <c r="CF135" i="234"/>
  <c r="CE135" i="234"/>
  <c r="CD135" i="234"/>
  <c r="CC135" i="234"/>
  <c r="CB135" i="234"/>
  <c r="CA135" i="234"/>
  <c r="BZ135" i="234"/>
  <c r="BY135" i="234"/>
  <c r="BX135" i="234"/>
  <c r="BW135" i="234"/>
  <c r="BG135" i="234"/>
  <c r="AX134" i="234"/>
  <c r="CG132" i="234"/>
  <c r="CB132" i="234"/>
  <c r="BX132" i="234"/>
  <c r="BW132" i="234"/>
  <c r="CG129" i="234"/>
  <c r="CF129" i="234"/>
  <c r="CF156" i="234" s="1"/>
  <c r="CE129" i="234"/>
  <c r="CD129" i="234"/>
  <c r="CC129" i="234"/>
  <c r="CC141" i="234" s="1"/>
  <c r="CB129" i="234"/>
  <c r="CB144" i="234" s="1"/>
  <c r="CA129" i="234"/>
  <c r="BZ129" i="234"/>
  <c r="BY129" i="234"/>
  <c r="BX129" i="234"/>
  <c r="BW129" i="234"/>
  <c r="BW165" i="234" s="1"/>
  <c r="CG128" i="234"/>
  <c r="CF128" i="234"/>
  <c r="CE128" i="234"/>
  <c r="CD128" i="234"/>
  <c r="CC128" i="234"/>
  <c r="CB128" i="234"/>
  <c r="CA128" i="234"/>
  <c r="BZ128" i="234"/>
  <c r="BY128" i="234"/>
  <c r="BX128" i="234"/>
  <c r="BW128" i="234"/>
  <c r="BW164" i="234" s="1"/>
  <c r="BR128" i="234"/>
  <c r="BQ128" i="234"/>
  <c r="BP128" i="234"/>
  <c r="BO128" i="234"/>
  <c r="BN128" i="234"/>
  <c r="BM128" i="234"/>
  <c r="BL128" i="234"/>
  <c r="BL155" i="234" s="1"/>
  <c r="BK128" i="234"/>
  <c r="BJ128" i="234"/>
  <c r="BI128" i="234"/>
  <c r="BH128" i="234"/>
  <c r="BG128" i="234"/>
  <c r="CG126" i="234"/>
  <c r="CF126" i="234"/>
  <c r="CE126" i="234"/>
  <c r="CD126" i="234"/>
  <c r="CC126" i="234"/>
  <c r="CB126" i="234"/>
  <c r="CA126" i="234"/>
  <c r="BZ126" i="234"/>
  <c r="BY126" i="234"/>
  <c r="BX126" i="234"/>
  <c r="BW126" i="234"/>
  <c r="BG126" i="234"/>
  <c r="BC125" i="234"/>
  <c r="BS106" i="234"/>
  <c r="BE106" i="234"/>
  <c r="BS104" i="234"/>
  <c r="BE104" i="234"/>
  <c r="BD104" i="234"/>
  <c r="AZ104" i="234"/>
  <c r="AX104" i="234"/>
  <c r="BS103" i="234"/>
  <c r="BE103" i="234"/>
  <c r="BS101" i="234"/>
  <c r="BE101" i="234"/>
  <c r="AZ101" i="234"/>
  <c r="AX101" i="234"/>
  <c r="BS100" i="234"/>
  <c r="BE100" i="234"/>
  <c r="BS98" i="234"/>
  <c r="BE98" i="234"/>
  <c r="AZ98" i="234"/>
  <c r="AX98" i="234"/>
  <c r="BS97" i="234"/>
  <c r="BE97" i="234"/>
  <c r="BS95" i="234"/>
  <c r="BE95" i="234"/>
  <c r="AZ95" i="234"/>
  <c r="AX95" i="234"/>
  <c r="BS94" i="234"/>
  <c r="BE94" i="234"/>
  <c r="BS92" i="234"/>
  <c r="BE92" i="234"/>
  <c r="AZ92" i="234"/>
  <c r="AX92" i="234"/>
  <c r="BS91" i="234"/>
  <c r="BE91" i="234"/>
  <c r="BS89" i="234"/>
  <c r="BE89" i="234"/>
  <c r="AZ89" i="234"/>
  <c r="AX89" i="234"/>
  <c r="BS88" i="234"/>
  <c r="BE88" i="234"/>
  <c r="BS86" i="234"/>
  <c r="BE86" i="234"/>
  <c r="AZ86" i="234"/>
  <c r="AX86" i="234"/>
  <c r="BS85" i="234"/>
  <c r="BE85" i="234"/>
  <c r="BS83" i="234"/>
  <c r="BE83" i="234"/>
  <c r="AZ83" i="234"/>
  <c r="AX83" i="234"/>
  <c r="BS82" i="234"/>
  <c r="BE82" i="234"/>
  <c r="BS80" i="234"/>
  <c r="BE80" i="234"/>
  <c r="AZ80" i="234"/>
  <c r="AX80" i="234"/>
  <c r="BS79" i="234"/>
  <c r="BE79" i="234"/>
  <c r="BS77" i="234"/>
  <c r="BE77" i="234"/>
  <c r="AZ77" i="234"/>
  <c r="AX77" i="234"/>
  <c r="CG75" i="234"/>
  <c r="CF75" i="234"/>
  <c r="CE75" i="234"/>
  <c r="CD75" i="234"/>
  <c r="CC75" i="234"/>
  <c r="CB75" i="234"/>
  <c r="CA75" i="234"/>
  <c r="BZ75" i="234"/>
  <c r="BY75" i="234"/>
  <c r="BX75" i="234"/>
  <c r="BW75" i="234"/>
  <c r="BG75" i="234"/>
  <c r="AX74" i="234"/>
  <c r="CG72" i="234"/>
  <c r="CB72" i="234"/>
  <c r="BX72" i="234"/>
  <c r="BW72" i="234"/>
  <c r="CG69" i="234"/>
  <c r="CF69" i="234"/>
  <c r="CE69" i="234"/>
  <c r="CD69" i="234"/>
  <c r="CC69" i="234"/>
  <c r="CB69" i="234"/>
  <c r="CB84" i="234" s="1"/>
  <c r="CA69" i="234"/>
  <c r="CA84" i="234" s="1"/>
  <c r="BZ69" i="234"/>
  <c r="BY69" i="234"/>
  <c r="BX69" i="234"/>
  <c r="BW69" i="234"/>
  <c r="BW105" i="234" s="1"/>
  <c r="CG68" i="234"/>
  <c r="CF68" i="234"/>
  <c r="CE68" i="234"/>
  <c r="CD68" i="234"/>
  <c r="CD98" i="234" s="1"/>
  <c r="CC68" i="234"/>
  <c r="CB68" i="234"/>
  <c r="CA68" i="234"/>
  <c r="BZ68" i="234"/>
  <c r="BY68" i="234"/>
  <c r="BX68" i="234"/>
  <c r="BW68" i="234"/>
  <c r="BW104" i="234" s="1"/>
  <c r="BR68" i="234"/>
  <c r="BQ68" i="234"/>
  <c r="BP68" i="234"/>
  <c r="BO68" i="234"/>
  <c r="BN68" i="234"/>
  <c r="BM68" i="234"/>
  <c r="BL68" i="234"/>
  <c r="BK68" i="234"/>
  <c r="BJ68" i="234"/>
  <c r="BI68" i="234"/>
  <c r="BH68" i="234"/>
  <c r="BG68" i="234"/>
  <c r="CG66" i="234"/>
  <c r="CF66" i="234"/>
  <c r="CE66" i="234"/>
  <c r="CD66" i="234"/>
  <c r="CC66" i="234"/>
  <c r="CB66" i="234"/>
  <c r="CA66" i="234"/>
  <c r="BZ66" i="234"/>
  <c r="BY66" i="234"/>
  <c r="BX66" i="234"/>
  <c r="BW66" i="234"/>
  <c r="BG66" i="234"/>
  <c r="BC65" i="234"/>
  <c r="BS646" i="233"/>
  <c r="BE646" i="233"/>
  <c r="BS644" i="233"/>
  <c r="BE644" i="233"/>
  <c r="BD644" i="233"/>
  <c r="AZ644" i="233"/>
  <c r="AX644" i="233"/>
  <c r="BS643" i="233"/>
  <c r="BE643" i="233"/>
  <c r="BS641" i="233"/>
  <c r="BE641" i="233"/>
  <c r="AZ641" i="233"/>
  <c r="AX641" i="233"/>
  <c r="BS640" i="233"/>
  <c r="BE640" i="233"/>
  <c r="BS638" i="233"/>
  <c r="BE638" i="233"/>
  <c r="AZ638" i="233"/>
  <c r="AX638" i="233"/>
  <c r="BS637" i="233"/>
  <c r="BE637" i="233"/>
  <c r="BS635" i="233"/>
  <c r="BE635" i="233"/>
  <c r="AZ635" i="233"/>
  <c r="AX635" i="233"/>
  <c r="BS634" i="233"/>
  <c r="BE634" i="233"/>
  <c r="BS632" i="233"/>
  <c r="BE632" i="233"/>
  <c r="AZ632" i="233"/>
  <c r="AX632" i="233"/>
  <c r="BS631" i="233"/>
  <c r="BE631" i="233"/>
  <c r="BS629" i="233"/>
  <c r="BE629" i="233"/>
  <c r="AZ629" i="233"/>
  <c r="AX629" i="233"/>
  <c r="BS628" i="233"/>
  <c r="BE628" i="233"/>
  <c r="BS626" i="233"/>
  <c r="BE626" i="233"/>
  <c r="AZ626" i="233"/>
  <c r="AX626" i="233"/>
  <c r="BS625" i="233"/>
  <c r="BE625" i="233"/>
  <c r="BS623" i="233"/>
  <c r="BE623" i="233"/>
  <c r="AZ623" i="233"/>
  <c r="AX623" i="233"/>
  <c r="BS622" i="233"/>
  <c r="BE622" i="233"/>
  <c r="BS620" i="233"/>
  <c r="BE620" i="233"/>
  <c r="AZ620" i="233"/>
  <c r="AX620" i="233"/>
  <c r="BS619" i="233"/>
  <c r="BE619" i="233"/>
  <c r="BS617" i="233"/>
  <c r="BE617" i="233"/>
  <c r="AZ617" i="233"/>
  <c r="AX617" i="233"/>
  <c r="CG615" i="233"/>
  <c r="CF615" i="233"/>
  <c r="CE615" i="233"/>
  <c r="CD615" i="233"/>
  <c r="CC615" i="233"/>
  <c r="CB615" i="233"/>
  <c r="CA615" i="233"/>
  <c r="BZ615" i="233"/>
  <c r="BY615" i="233"/>
  <c r="BX615" i="233"/>
  <c r="BW615" i="233"/>
  <c r="BG615" i="233"/>
  <c r="AX614" i="233"/>
  <c r="CG612" i="233"/>
  <c r="CB612" i="233"/>
  <c r="BX612" i="233"/>
  <c r="BW612" i="233"/>
  <c r="CG609" i="233"/>
  <c r="CF609" i="233"/>
  <c r="CF633" i="233" s="1"/>
  <c r="CE609" i="233"/>
  <c r="CD609" i="233"/>
  <c r="CC609" i="233"/>
  <c r="CB609" i="233"/>
  <c r="CA609" i="233"/>
  <c r="BZ609" i="233"/>
  <c r="BY609" i="233"/>
  <c r="BX609" i="233"/>
  <c r="BW609" i="233"/>
  <c r="BW645" i="233" s="1"/>
  <c r="CG608" i="233"/>
  <c r="CF608" i="233"/>
  <c r="CE608" i="233"/>
  <c r="CD608" i="233"/>
  <c r="CC608" i="233"/>
  <c r="CB608" i="233"/>
  <c r="CA608" i="233"/>
  <c r="BZ608" i="233"/>
  <c r="BY608" i="233"/>
  <c r="BX608" i="233"/>
  <c r="BW608" i="233"/>
  <c r="BW644" i="233" s="1"/>
  <c r="BR608" i="233"/>
  <c r="BQ608" i="233"/>
  <c r="BP608" i="233"/>
  <c r="BO608" i="233"/>
  <c r="BN608" i="233"/>
  <c r="BM608" i="233"/>
  <c r="BM626" i="233" s="1"/>
  <c r="BL608" i="233"/>
  <c r="BK608" i="233"/>
  <c r="BJ608" i="233"/>
  <c r="BI608" i="233"/>
  <c r="BI641" i="233"/>
  <c r="BH608" i="233"/>
  <c r="BG608" i="233"/>
  <c r="CG606" i="233"/>
  <c r="CF606" i="233"/>
  <c r="CE606" i="233"/>
  <c r="CD606" i="233"/>
  <c r="CC606" i="233"/>
  <c r="CB606" i="233"/>
  <c r="CA606" i="233"/>
  <c r="BZ606" i="233"/>
  <c r="BY606" i="233"/>
  <c r="BX606" i="233"/>
  <c r="BW606" i="233"/>
  <c r="BG606" i="233"/>
  <c r="BC605" i="233"/>
  <c r="BS586" i="233"/>
  <c r="BE586" i="233"/>
  <c r="BS584" i="233"/>
  <c r="BE584" i="233"/>
  <c r="BD584" i="233"/>
  <c r="AZ584" i="233"/>
  <c r="AX584" i="233"/>
  <c r="BS583" i="233"/>
  <c r="BE583" i="233"/>
  <c r="BS581" i="233"/>
  <c r="BE581" i="233"/>
  <c r="AZ581" i="233"/>
  <c r="AX581" i="233"/>
  <c r="BS580" i="233"/>
  <c r="BE580" i="233"/>
  <c r="BS578" i="233"/>
  <c r="BE578" i="233"/>
  <c r="AZ578" i="233"/>
  <c r="AX578" i="233"/>
  <c r="BS577" i="233"/>
  <c r="BE577" i="233"/>
  <c r="BS575" i="233"/>
  <c r="BE575" i="233"/>
  <c r="AZ575" i="233"/>
  <c r="AX575" i="233"/>
  <c r="BS574" i="233"/>
  <c r="BE574" i="233"/>
  <c r="BS572" i="233"/>
  <c r="BE572" i="233"/>
  <c r="AZ572" i="233"/>
  <c r="AX572" i="233"/>
  <c r="BS571" i="233"/>
  <c r="BE571" i="233"/>
  <c r="BS569" i="233"/>
  <c r="BE569" i="233"/>
  <c r="AZ569" i="233"/>
  <c r="AX569" i="233"/>
  <c r="BS568" i="233"/>
  <c r="BE568" i="233"/>
  <c r="BS566" i="233"/>
  <c r="BE566" i="233"/>
  <c r="AZ566" i="233"/>
  <c r="AX566" i="233"/>
  <c r="BS565" i="233"/>
  <c r="BE565" i="233"/>
  <c r="BS563" i="233"/>
  <c r="BE563" i="233"/>
  <c r="AZ563" i="233"/>
  <c r="AX563" i="233"/>
  <c r="BS562" i="233"/>
  <c r="BE562" i="233"/>
  <c r="BS560" i="233"/>
  <c r="BE560" i="233"/>
  <c r="AZ560" i="233"/>
  <c r="AX560" i="233"/>
  <c r="BS559" i="233"/>
  <c r="BE559" i="233"/>
  <c r="BS557" i="233"/>
  <c r="BE557" i="233"/>
  <c r="AZ557" i="233"/>
  <c r="AX557" i="233"/>
  <c r="CG555" i="233"/>
  <c r="CF555" i="233"/>
  <c r="CE555" i="233"/>
  <c r="CD555" i="233"/>
  <c r="CC555" i="233"/>
  <c r="CB555" i="233"/>
  <c r="CA555" i="233"/>
  <c r="BZ555" i="233"/>
  <c r="BY555" i="233"/>
  <c r="BX555" i="233"/>
  <c r="BW555" i="233"/>
  <c r="BG555" i="233"/>
  <c r="AX554" i="233"/>
  <c r="CG552" i="233"/>
  <c r="CB552" i="233"/>
  <c r="BX552" i="233"/>
  <c r="BW552" i="233"/>
  <c r="CG549" i="233"/>
  <c r="CF549" i="233"/>
  <c r="CE549" i="233"/>
  <c r="CE570" i="233" s="1"/>
  <c r="CD549" i="233"/>
  <c r="CC549" i="233"/>
  <c r="CB549" i="233"/>
  <c r="CA549" i="233"/>
  <c r="BZ549" i="233"/>
  <c r="BZ573" i="233" s="1"/>
  <c r="BY549" i="233"/>
  <c r="BY576" i="233" s="1"/>
  <c r="BX549" i="233"/>
  <c r="BW549" i="233"/>
  <c r="BW585" i="233" s="1"/>
  <c r="CG548" i="233"/>
  <c r="CF548" i="233"/>
  <c r="CE548" i="233"/>
  <c r="CE581" i="233" s="1"/>
  <c r="CD548" i="233"/>
  <c r="CD572" i="233" s="1"/>
  <c r="CC548" i="233"/>
  <c r="CB548" i="233"/>
  <c r="CB563" i="233" s="1"/>
  <c r="CA548" i="233"/>
  <c r="BZ548" i="233"/>
  <c r="BY548" i="233"/>
  <c r="BY569" i="233" s="1"/>
  <c r="BX548" i="233"/>
  <c r="BW548" i="233"/>
  <c r="BW584" i="233" s="1"/>
  <c r="BR548" i="233"/>
  <c r="BQ548" i="233"/>
  <c r="BP548" i="233"/>
  <c r="BO548" i="233"/>
  <c r="BN548" i="233"/>
  <c r="BM548" i="233"/>
  <c r="BL548" i="233"/>
  <c r="BK548" i="233"/>
  <c r="BJ548" i="233"/>
  <c r="BI548" i="233"/>
  <c r="BI572" i="233" s="1"/>
  <c r="BH548" i="233"/>
  <c r="BG548" i="233"/>
  <c r="CG546" i="233"/>
  <c r="CF546" i="233"/>
  <c r="CE546" i="233"/>
  <c r="CD546" i="233"/>
  <c r="CC546" i="233"/>
  <c r="CB546" i="233"/>
  <c r="CA546" i="233"/>
  <c r="BZ546" i="233"/>
  <c r="BY546" i="233"/>
  <c r="BX546" i="233"/>
  <c r="BW546" i="233"/>
  <c r="BG546" i="233"/>
  <c r="BC545" i="233"/>
  <c r="BS526" i="233"/>
  <c r="BE526" i="233"/>
  <c r="BS524" i="233"/>
  <c r="BE524" i="233"/>
  <c r="BD524" i="233"/>
  <c r="AZ524" i="233"/>
  <c r="AX524" i="233"/>
  <c r="BS523" i="233"/>
  <c r="BE523" i="233"/>
  <c r="BS521" i="233"/>
  <c r="BE521" i="233"/>
  <c r="AZ521" i="233"/>
  <c r="AX521" i="233"/>
  <c r="BS520" i="233"/>
  <c r="BE520" i="233"/>
  <c r="BS518" i="233"/>
  <c r="BE518" i="233"/>
  <c r="AZ518" i="233"/>
  <c r="AX518" i="233"/>
  <c r="BS517" i="233"/>
  <c r="BE517" i="233"/>
  <c r="BS515" i="233"/>
  <c r="BE515" i="233"/>
  <c r="AZ515" i="233"/>
  <c r="AX515" i="233"/>
  <c r="BS514" i="233"/>
  <c r="BE514" i="233"/>
  <c r="BS512" i="233"/>
  <c r="BE512" i="233"/>
  <c r="AZ512" i="233"/>
  <c r="AX512" i="233"/>
  <c r="BS511" i="233"/>
  <c r="BE511" i="233"/>
  <c r="BS509" i="233"/>
  <c r="BE509" i="233"/>
  <c r="AZ509" i="233"/>
  <c r="AX509" i="233"/>
  <c r="BS508" i="233"/>
  <c r="BE508" i="233"/>
  <c r="BS506" i="233"/>
  <c r="BE506" i="233"/>
  <c r="AZ506" i="233"/>
  <c r="AX506" i="233"/>
  <c r="BS505" i="233"/>
  <c r="BE505" i="233"/>
  <c r="BS503" i="233"/>
  <c r="BE503" i="233"/>
  <c r="AZ503" i="233"/>
  <c r="AX503" i="233"/>
  <c r="BS502" i="233"/>
  <c r="BE502" i="233"/>
  <c r="BS500" i="233"/>
  <c r="BE500" i="233"/>
  <c r="AZ500" i="233"/>
  <c r="AX500" i="233"/>
  <c r="BS499" i="233"/>
  <c r="BE499" i="233"/>
  <c r="BS497" i="233"/>
  <c r="BE497" i="233"/>
  <c r="AZ497" i="233"/>
  <c r="AX497" i="233"/>
  <c r="CG495" i="233"/>
  <c r="CF495" i="233"/>
  <c r="CE495" i="233"/>
  <c r="CD495" i="233"/>
  <c r="CC495" i="233"/>
  <c r="CB495" i="233"/>
  <c r="CA495" i="233"/>
  <c r="BZ495" i="233"/>
  <c r="BY495" i="233"/>
  <c r="BX495" i="233"/>
  <c r="BW495" i="233"/>
  <c r="BG495" i="233"/>
  <c r="AX494" i="233"/>
  <c r="CG492" i="233"/>
  <c r="CB492" i="233"/>
  <c r="BX492" i="233"/>
  <c r="BW492" i="233"/>
  <c r="CG489" i="233"/>
  <c r="CF489" i="233"/>
  <c r="CE489" i="233"/>
  <c r="CD489" i="233"/>
  <c r="CC489" i="233"/>
  <c r="CB489" i="233"/>
  <c r="CB516" i="233" s="1"/>
  <c r="CA489" i="233"/>
  <c r="BZ489" i="233"/>
  <c r="BY489" i="233"/>
  <c r="BY516" i="233" s="1"/>
  <c r="BX489" i="233"/>
  <c r="BW489" i="233"/>
  <c r="BW525" i="233" s="1"/>
  <c r="CG488" i="233"/>
  <c r="CG500" i="233" s="1"/>
  <c r="CF488" i="233"/>
  <c r="CE488" i="233"/>
  <c r="CD488" i="233"/>
  <c r="CD512" i="233" s="1"/>
  <c r="CC488" i="233"/>
  <c r="CB488" i="233"/>
  <c r="CA488" i="233"/>
  <c r="BZ488" i="233"/>
  <c r="BY488" i="233"/>
  <c r="BX488" i="233"/>
  <c r="BW488" i="233"/>
  <c r="BW524" i="233" s="1"/>
  <c r="BR488" i="233"/>
  <c r="BQ488" i="233"/>
  <c r="BQ512" i="233" s="1"/>
  <c r="BP488" i="233"/>
  <c r="BO488" i="233"/>
  <c r="BN488" i="233"/>
  <c r="BM488" i="233"/>
  <c r="BL488" i="233"/>
  <c r="BK488" i="233"/>
  <c r="BJ488" i="233"/>
  <c r="BI488" i="233"/>
  <c r="BH488" i="233"/>
  <c r="BH503" i="233" s="1"/>
  <c r="BG488" i="233"/>
  <c r="CG486" i="233"/>
  <c r="CF486" i="233"/>
  <c r="CE486" i="233"/>
  <c r="CD486" i="233"/>
  <c r="CC486" i="233"/>
  <c r="CB486" i="233"/>
  <c r="CA486" i="233"/>
  <c r="BZ486" i="233"/>
  <c r="BY486" i="233"/>
  <c r="BX486" i="233"/>
  <c r="BW486" i="233"/>
  <c r="BG486" i="233"/>
  <c r="BC485" i="233"/>
  <c r="BS466" i="233"/>
  <c r="BE466" i="233"/>
  <c r="BS464" i="233"/>
  <c r="BE464" i="233"/>
  <c r="BD464" i="233"/>
  <c r="AZ464" i="233"/>
  <c r="AX464" i="233"/>
  <c r="BS463" i="233"/>
  <c r="BE463" i="233"/>
  <c r="BS461" i="233"/>
  <c r="BE461" i="233"/>
  <c r="AZ461" i="233"/>
  <c r="AX461" i="233"/>
  <c r="BS460" i="233"/>
  <c r="BE460" i="233"/>
  <c r="BS458" i="233"/>
  <c r="BE458" i="233"/>
  <c r="AZ458" i="233"/>
  <c r="AX458" i="233"/>
  <c r="BS457" i="233"/>
  <c r="BE457" i="233"/>
  <c r="BS455" i="233"/>
  <c r="BE455" i="233"/>
  <c r="AZ455" i="233"/>
  <c r="AX455" i="233"/>
  <c r="BS454" i="233"/>
  <c r="BE454" i="233"/>
  <c r="BS452" i="233"/>
  <c r="BE452" i="233"/>
  <c r="AZ452" i="233"/>
  <c r="AX452" i="233"/>
  <c r="BS451" i="233"/>
  <c r="BE451" i="233"/>
  <c r="BS449" i="233"/>
  <c r="BE449" i="233"/>
  <c r="AZ449" i="233"/>
  <c r="AX449" i="233"/>
  <c r="BS448" i="233"/>
  <c r="BE448" i="233"/>
  <c r="BS446" i="233"/>
  <c r="BE446" i="233"/>
  <c r="AZ446" i="233"/>
  <c r="AX446" i="233"/>
  <c r="BS445" i="233"/>
  <c r="BE445" i="233"/>
  <c r="BS443" i="233"/>
  <c r="BE443" i="233"/>
  <c r="AZ443" i="233"/>
  <c r="AX443" i="233"/>
  <c r="BS442" i="233"/>
  <c r="BE442" i="233"/>
  <c r="BS440" i="233"/>
  <c r="BE440" i="233"/>
  <c r="AZ440" i="233"/>
  <c r="AX440" i="233"/>
  <c r="BS439" i="233"/>
  <c r="BE439" i="233"/>
  <c r="BS437" i="233"/>
  <c r="BE437" i="233"/>
  <c r="AZ437" i="233"/>
  <c r="AX437" i="233"/>
  <c r="CG435" i="233"/>
  <c r="CF435" i="233"/>
  <c r="CE435" i="233"/>
  <c r="CD435" i="233"/>
  <c r="CC435" i="233"/>
  <c r="CB435" i="233"/>
  <c r="CA435" i="233"/>
  <c r="BZ435" i="233"/>
  <c r="BY435" i="233"/>
  <c r="BX435" i="233"/>
  <c r="BW435" i="233"/>
  <c r="BG435" i="233"/>
  <c r="AX434" i="233"/>
  <c r="CG432" i="233"/>
  <c r="CB432" i="233"/>
  <c r="BX432" i="233"/>
  <c r="BW432" i="233"/>
  <c r="CG429" i="233"/>
  <c r="CF429" i="233"/>
  <c r="CE429" i="233"/>
  <c r="CD429" i="233"/>
  <c r="CC429" i="233"/>
  <c r="CB429" i="233"/>
  <c r="CA429" i="233"/>
  <c r="BZ429" i="233"/>
  <c r="BY429" i="233"/>
  <c r="BX429" i="233"/>
  <c r="BW429" i="233"/>
  <c r="BW465" i="233" s="1"/>
  <c r="CG428" i="233"/>
  <c r="CF428" i="233"/>
  <c r="CE428" i="233"/>
  <c r="CD428" i="233"/>
  <c r="CC428" i="233"/>
  <c r="CC446" i="233" s="1"/>
  <c r="CB428" i="233"/>
  <c r="CA428" i="233"/>
  <c r="BZ428" i="233"/>
  <c r="BZ464" i="233" s="1"/>
  <c r="BY428" i="233"/>
  <c r="BX428" i="233"/>
  <c r="BW428" i="233"/>
  <c r="BW464" i="233" s="1"/>
  <c r="BR428" i="233"/>
  <c r="BR452" i="233" s="1"/>
  <c r="BQ428" i="233"/>
  <c r="BP428" i="233"/>
  <c r="BO428" i="233"/>
  <c r="BN428" i="233"/>
  <c r="BM428" i="233"/>
  <c r="BL428" i="233"/>
  <c r="BL443" i="233" s="1"/>
  <c r="BK428" i="233"/>
  <c r="BJ428" i="233"/>
  <c r="BI428" i="233"/>
  <c r="BH428" i="233"/>
  <c r="BG428" i="233"/>
  <c r="CG426" i="233"/>
  <c r="CF426" i="233"/>
  <c r="CE426" i="233"/>
  <c r="CD426" i="233"/>
  <c r="CC426" i="233"/>
  <c r="CB426" i="233"/>
  <c r="CA426" i="233"/>
  <c r="BZ426" i="233"/>
  <c r="BY426" i="233"/>
  <c r="BX426" i="233"/>
  <c r="BW426" i="233"/>
  <c r="BG426" i="233"/>
  <c r="BC425" i="233"/>
  <c r="BS406" i="233"/>
  <c r="BE406" i="233"/>
  <c r="BS404" i="233"/>
  <c r="BE404" i="233"/>
  <c r="BD404" i="233"/>
  <c r="AZ404" i="233"/>
  <c r="AX404" i="233"/>
  <c r="BS403" i="233"/>
  <c r="BE403" i="233"/>
  <c r="BS401" i="233"/>
  <c r="BE401" i="233"/>
  <c r="AZ401" i="233"/>
  <c r="AX401" i="233"/>
  <c r="BS400" i="233"/>
  <c r="BE400" i="233"/>
  <c r="BS398" i="233"/>
  <c r="BE398" i="233"/>
  <c r="AZ398" i="233"/>
  <c r="AX398" i="233"/>
  <c r="BS397" i="233"/>
  <c r="BE397" i="233"/>
  <c r="BS395" i="233"/>
  <c r="BE395" i="233"/>
  <c r="AZ395" i="233"/>
  <c r="AX395" i="233"/>
  <c r="BS394" i="233"/>
  <c r="BE394" i="233"/>
  <c r="BS392" i="233"/>
  <c r="BE392" i="233"/>
  <c r="AZ392" i="233"/>
  <c r="AX392" i="233"/>
  <c r="BS391" i="233"/>
  <c r="BE391" i="233"/>
  <c r="BS389" i="233"/>
  <c r="BE389" i="233"/>
  <c r="AZ389" i="233"/>
  <c r="AX389" i="233"/>
  <c r="BS388" i="233"/>
  <c r="BE388" i="233"/>
  <c r="BS386" i="233"/>
  <c r="BE386" i="233"/>
  <c r="AZ386" i="233"/>
  <c r="AX386" i="233"/>
  <c r="BS385" i="233"/>
  <c r="BE385" i="233"/>
  <c r="BS383" i="233"/>
  <c r="BE383" i="233"/>
  <c r="AZ383" i="233"/>
  <c r="AX383" i="233"/>
  <c r="BS382" i="233"/>
  <c r="BE382" i="233"/>
  <c r="BS380" i="233"/>
  <c r="BE380" i="233"/>
  <c r="AZ380" i="233"/>
  <c r="AX380" i="233"/>
  <c r="BS379" i="233"/>
  <c r="BE379" i="233"/>
  <c r="BS377" i="233"/>
  <c r="BE377" i="233"/>
  <c r="AZ377" i="233"/>
  <c r="AX377" i="233"/>
  <c r="CG375" i="233"/>
  <c r="CF375" i="233"/>
  <c r="CE375" i="233"/>
  <c r="CD375" i="233"/>
  <c r="CC375" i="233"/>
  <c r="CB375" i="233"/>
  <c r="CA375" i="233"/>
  <c r="BZ375" i="233"/>
  <c r="BY375" i="233"/>
  <c r="BX375" i="233"/>
  <c r="BW375" i="233"/>
  <c r="BG375" i="233"/>
  <c r="AX374" i="233"/>
  <c r="CG372" i="233"/>
  <c r="CB372" i="233"/>
  <c r="BX372" i="233"/>
  <c r="BW372" i="233"/>
  <c r="CG369" i="233"/>
  <c r="CF369" i="233"/>
  <c r="CE369" i="233"/>
  <c r="CD369" i="233"/>
  <c r="CC369" i="233"/>
  <c r="CB369" i="233"/>
  <c r="CB393" i="233" s="1"/>
  <c r="CA369" i="233"/>
  <c r="BZ369" i="233"/>
  <c r="BY369" i="233"/>
  <c r="BX369" i="233"/>
  <c r="BW369" i="233"/>
  <c r="BW405" i="233" s="1"/>
  <c r="CG368" i="233"/>
  <c r="CF368" i="233"/>
  <c r="CE368" i="233"/>
  <c r="CD368" i="233"/>
  <c r="CC368" i="233"/>
  <c r="CB368" i="233"/>
  <c r="CA368" i="233"/>
  <c r="CA380" i="233" s="1"/>
  <c r="BZ368" i="233"/>
  <c r="BY368" i="233"/>
  <c r="BX368" i="233"/>
  <c r="BW368" i="233"/>
  <c r="BW404" i="233" s="1"/>
  <c r="BR368" i="233"/>
  <c r="BR386" i="233" s="1"/>
  <c r="BQ368" i="233"/>
  <c r="BQ389" i="233" s="1"/>
  <c r="BP368" i="233"/>
  <c r="BO368" i="233"/>
  <c r="BN368" i="233"/>
  <c r="BM368" i="233"/>
  <c r="BL368" i="233"/>
  <c r="BK368" i="233"/>
  <c r="BJ368" i="233"/>
  <c r="BI368" i="233"/>
  <c r="BI386" i="233" s="1"/>
  <c r="BH368" i="233"/>
  <c r="BG368" i="233"/>
  <c r="CG366" i="233"/>
  <c r="CF366" i="233"/>
  <c r="CE366" i="233"/>
  <c r="CD366" i="233"/>
  <c r="CC366" i="233"/>
  <c r="CB366" i="233"/>
  <c r="CA366" i="233"/>
  <c r="BZ366" i="233"/>
  <c r="BY366" i="233"/>
  <c r="BX366" i="233"/>
  <c r="BW366" i="233"/>
  <c r="BG366" i="233"/>
  <c r="BC365" i="233"/>
  <c r="BS346" i="233"/>
  <c r="BE346" i="233"/>
  <c r="BS344" i="233"/>
  <c r="BE344" i="233"/>
  <c r="BD344" i="233"/>
  <c r="AZ344" i="233"/>
  <c r="AX344" i="233"/>
  <c r="BS343" i="233"/>
  <c r="BE343" i="233"/>
  <c r="BS341" i="233"/>
  <c r="BE341" i="233"/>
  <c r="AZ341" i="233"/>
  <c r="AX341" i="233"/>
  <c r="BS340" i="233"/>
  <c r="BE340" i="233"/>
  <c r="BS338" i="233"/>
  <c r="BE338" i="233"/>
  <c r="AZ338" i="233"/>
  <c r="AX338" i="233"/>
  <c r="BS337" i="233"/>
  <c r="BE337" i="233"/>
  <c r="BS335" i="233"/>
  <c r="BE335" i="233"/>
  <c r="AZ335" i="233"/>
  <c r="AX335" i="233"/>
  <c r="BS334" i="233"/>
  <c r="BE334" i="233"/>
  <c r="BS332" i="233"/>
  <c r="BE332" i="233"/>
  <c r="AZ332" i="233"/>
  <c r="AX332" i="233"/>
  <c r="BS331" i="233"/>
  <c r="BE331" i="233"/>
  <c r="BS329" i="233"/>
  <c r="BE329" i="233"/>
  <c r="AZ329" i="233"/>
  <c r="AX329" i="233"/>
  <c r="BS328" i="233"/>
  <c r="BE328" i="233"/>
  <c r="BS326" i="233"/>
  <c r="BE326" i="233"/>
  <c r="AZ326" i="233"/>
  <c r="AX326" i="233"/>
  <c r="BS325" i="233"/>
  <c r="BE325" i="233"/>
  <c r="BS323" i="233"/>
  <c r="BE323" i="233"/>
  <c r="AZ323" i="233"/>
  <c r="AX323" i="233"/>
  <c r="BS322" i="233"/>
  <c r="BE322" i="233"/>
  <c r="BS320" i="233"/>
  <c r="BE320" i="233"/>
  <c r="AZ320" i="233"/>
  <c r="AX320" i="233"/>
  <c r="BS319" i="233"/>
  <c r="BE319" i="233"/>
  <c r="BS317" i="233"/>
  <c r="BE317" i="233"/>
  <c r="AZ317" i="233"/>
  <c r="AX317" i="233"/>
  <c r="CG315" i="233"/>
  <c r="CF315" i="233"/>
  <c r="CE315" i="233"/>
  <c r="CD315" i="233"/>
  <c r="CC315" i="233"/>
  <c r="CB315" i="233"/>
  <c r="CA315" i="233"/>
  <c r="BZ315" i="233"/>
  <c r="BY315" i="233"/>
  <c r="BX315" i="233"/>
  <c r="BW315" i="233"/>
  <c r="BG315" i="233"/>
  <c r="AX314" i="233"/>
  <c r="CG312" i="233"/>
  <c r="CB312" i="233"/>
  <c r="BX312" i="233"/>
  <c r="BW312" i="233"/>
  <c r="CG309" i="233"/>
  <c r="CG330" i="233" s="1"/>
  <c r="CF309" i="233"/>
  <c r="CE309" i="233"/>
  <c r="CE333" i="233" s="1"/>
  <c r="CD309" i="233"/>
  <c r="CC309" i="233"/>
  <c r="CB309" i="233"/>
  <c r="CA309" i="233"/>
  <c r="CA333" i="233" s="1"/>
  <c r="BZ309" i="233"/>
  <c r="BY309" i="233"/>
  <c r="BY330" i="233" s="1"/>
  <c r="BX309" i="233"/>
  <c r="BW309" i="233"/>
  <c r="BW345" i="233" s="1"/>
  <c r="CG308" i="233"/>
  <c r="CF308" i="233"/>
  <c r="CF344" i="233" s="1"/>
  <c r="CE308" i="233"/>
  <c r="CD308" i="233"/>
  <c r="CD323" i="233" s="1"/>
  <c r="CC308" i="233"/>
  <c r="CB308" i="233"/>
  <c r="CA308" i="233"/>
  <c r="CA320" i="233" s="1"/>
  <c r="BZ308" i="233"/>
  <c r="BY308" i="233"/>
  <c r="BX308" i="233"/>
  <c r="BW308" i="233"/>
  <c r="BW344" i="233" s="1"/>
  <c r="BR308" i="233"/>
  <c r="BQ308" i="233"/>
  <c r="BP308" i="233"/>
  <c r="BP338" i="233" s="1"/>
  <c r="BO308" i="233"/>
  <c r="BN308" i="233"/>
  <c r="BN341" i="233" s="1"/>
  <c r="BM308" i="233"/>
  <c r="BL308" i="233"/>
  <c r="BK308" i="233"/>
  <c r="BJ308" i="233"/>
  <c r="BJ341" i="233" s="1"/>
  <c r="BI308" i="233"/>
  <c r="BH308" i="233"/>
  <c r="BH338" i="233" s="1"/>
  <c r="BG308" i="233"/>
  <c r="CG306" i="233"/>
  <c r="CF306" i="233"/>
  <c r="CE306" i="233"/>
  <c r="CD306" i="233"/>
  <c r="CC306" i="233"/>
  <c r="CB306" i="233"/>
  <c r="CA306" i="233"/>
  <c r="BZ306" i="233"/>
  <c r="BY306" i="233"/>
  <c r="BX306" i="233"/>
  <c r="BW306" i="233"/>
  <c r="BG306" i="233"/>
  <c r="BC305" i="233"/>
  <c r="BS286" i="233"/>
  <c r="BE286" i="233"/>
  <c r="BS284" i="233"/>
  <c r="BE284" i="233"/>
  <c r="BD284" i="233"/>
  <c r="AZ284" i="233"/>
  <c r="AX284" i="233"/>
  <c r="BS283" i="233"/>
  <c r="BE283" i="233"/>
  <c r="BS281" i="233"/>
  <c r="BE281" i="233"/>
  <c r="AZ281" i="233"/>
  <c r="AX281" i="233"/>
  <c r="BS280" i="233"/>
  <c r="BE280" i="233"/>
  <c r="BS278" i="233"/>
  <c r="BE278" i="233"/>
  <c r="AZ278" i="233"/>
  <c r="AX278" i="233"/>
  <c r="BS277" i="233"/>
  <c r="BE277" i="233"/>
  <c r="BS275" i="233"/>
  <c r="BE275" i="233"/>
  <c r="AZ275" i="233"/>
  <c r="AX275" i="233"/>
  <c r="BS274" i="233"/>
  <c r="BE274" i="233"/>
  <c r="BS272" i="233"/>
  <c r="BE272" i="233"/>
  <c r="AZ272" i="233"/>
  <c r="AX272" i="233"/>
  <c r="BS271" i="233"/>
  <c r="BE271" i="233"/>
  <c r="BS269" i="233"/>
  <c r="BE269" i="233"/>
  <c r="AZ269" i="233"/>
  <c r="AX269" i="233"/>
  <c r="BS268" i="233"/>
  <c r="BE268" i="233"/>
  <c r="BS266" i="233"/>
  <c r="BE266" i="233"/>
  <c r="AZ266" i="233"/>
  <c r="AX266" i="233"/>
  <c r="BS265" i="233"/>
  <c r="BE265" i="233"/>
  <c r="BS263" i="233"/>
  <c r="BE263" i="233"/>
  <c r="AZ263" i="233"/>
  <c r="AX263" i="233"/>
  <c r="BS262" i="233"/>
  <c r="BE262" i="233"/>
  <c r="BS260" i="233"/>
  <c r="BE260" i="233"/>
  <c r="AZ260" i="233"/>
  <c r="AX260" i="233"/>
  <c r="BS259" i="233"/>
  <c r="BE259" i="233"/>
  <c r="BS257" i="233"/>
  <c r="BE257" i="233"/>
  <c r="AZ257" i="233"/>
  <c r="AX257" i="233"/>
  <c r="CG255" i="233"/>
  <c r="CF255" i="233"/>
  <c r="CE255" i="233"/>
  <c r="CD255" i="233"/>
  <c r="CC255" i="233"/>
  <c r="CB255" i="233"/>
  <c r="CA255" i="233"/>
  <c r="BZ255" i="233"/>
  <c r="BY255" i="233"/>
  <c r="BX255" i="233"/>
  <c r="BW255" i="233"/>
  <c r="BG255" i="233"/>
  <c r="AX254" i="233"/>
  <c r="CG252" i="233"/>
  <c r="CB252" i="233"/>
  <c r="BX252" i="233"/>
  <c r="BW252" i="233"/>
  <c r="CG249" i="233"/>
  <c r="CG279" i="233" s="1"/>
  <c r="CF249" i="233"/>
  <c r="CE249" i="233"/>
  <c r="CD249" i="233"/>
  <c r="CC249" i="233"/>
  <c r="CB249" i="233"/>
  <c r="CA249" i="233"/>
  <c r="BZ249" i="233"/>
  <c r="BZ264" i="233" s="1"/>
  <c r="BY249" i="233"/>
  <c r="BX249" i="233"/>
  <c r="BW249" i="233"/>
  <c r="BW285" i="233"/>
  <c r="CG248" i="233"/>
  <c r="CF248" i="233"/>
  <c r="CE248" i="233"/>
  <c r="CE284" i="233" s="1"/>
  <c r="CD248" i="233"/>
  <c r="CC248" i="233"/>
  <c r="CB248" i="233"/>
  <c r="CA248" i="233"/>
  <c r="BZ248" i="233"/>
  <c r="BY248" i="233"/>
  <c r="BY272" i="233" s="1"/>
  <c r="BX248" i="233"/>
  <c r="BW248" i="233"/>
  <c r="BW284" i="233" s="1"/>
  <c r="BR248" i="233"/>
  <c r="BQ248" i="233"/>
  <c r="BP248" i="233"/>
  <c r="BO248" i="233"/>
  <c r="BN248" i="233"/>
  <c r="BM248" i="233"/>
  <c r="BL248" i="233"/>
  <c r="BK248" i="233"/>
  <c r="BJ248" i="233"/>
  <c r="BI248" i="233"/>
  <c r="BH248" i="233"/>
  <c r="BG248" i="233"/>
  <c r="BG281" i="233" s="1"/>
  <c r="CG246" i="233"/>
  <c r="CF246" i="233"/>
  <c r="CE246" i="233"/>
  <c r="CD246" i="233"/>
  <c r="CC246" i="233"/>
  <c r="CB246" i="233"/>
  <c r="CA246" i="233"/>
  <c r="BZ246" i="233"/>
  <c r="BY246" i="233"/>
  <c r="BX246" i="233"/>
  <c r="BW246" i="233"/>
  <c r="BG246" i="233"/>
  <c r="BC245" i="233"/>
  <c r="BS226" i="233"/>
  <c r="BE226" i="233"/>
  <c r="BS224" i="233"/>
  <c r="BE224" i="233"/>
  <c r="BD224" i="233"/>
  <c r="AZ224" i="233"/>
  <c r="AX224" i="233"/>
  <c r="BS223" i="233"/>
  <c r="BE223" i="233"/>
  <c r="BS221" i="233"/>
  <c r="BE221" i="233"/>
  <c r="AZ221" i="233"/>
  <c r="AX221" i="233"/>
  <c r="BS220" i="233"/>
  <c r="BE220" i="233"/>
  <c r="BS218" i="233"/>
  <c r="BE218" i="233"/>
  <c r="AZ218" i="233"/>
  <c r="AX218" i="233"/>
  <c r="BS217" i="233"/>
  <c r="BE217" i="233"/>
  <c r="BS215" i="233"/>
  <c r="BE215" i="233"/>
  <c r="AZ215" i="233"/>
  <c r="AX215" i="233"/>
  <c r="BS214" i="233"/>
  <c r="BE214" i="233"/>
  <c r="BS212" i="233"/>
  <c r="BE212" i="233"/>
  <c r="AZ212" i="233"/>
  <c r="AX212" i="233"/>
  <c r="BS211" i="233"/>
  <c r="BE211" i="233"/>
  <c r="BS209" i="233"/>
  <c r="BE209" i="233"/>
  <c r="AZ209" i="233"/>
  <c r="AX209" i="233"/>
  <c r="BS208" i="233"/>
  <c r="BE208" i="233"/>
  <c r="BS206" i="233"/>
  <c r="BE206" i="233"/>
  <c r="AZ206" i="233"/>
  <c r="AX206" i="233"/>
  <c r="BS205" i="233"/>
  <c r="BE205" i="233"/>
  <c r="BS203" i="233"/>
  <c r="BE203" i="233"/>
  <c r="AZ203" i="233"/>
  <c r="AX203" i="233"/>
  <c r="BS202" i="233"/>
  <c r="BE202" i="233"/>
  <c r="BS200" i="233"/>
  <c r="BE200" i="233"/>
  <c r="AZ200" i="233"/>
  <c r="AX200" i="233"/>
  <c r="BS199" i="233"/>
  <c r="BE199" i="233"/>
  <c r="BS197" i="233"/>
  <c r="BE197" i="233"/>
  <c r="AZ197" i="233"/>
  <c r="AX197" i="233"/>
  <c r="CG195" i="233"/>
  <c r="CF195" i="233"/>
  <c r="CE195" i="233"/>
  <c r="CD195" i="233"/>
  <c r="CC195" i="233"/>
  <c r="CB195" i="233"/>
  <c r="CA195" i="233"/>
  <c r="BZ195" i="233"/>
  <c r="BY195" i="233"/>
  <c r="BX195" i="233"/>
  <c r="BW195" i="233"/>
  <c r="BG195" i="233"/>
  <c r="AX194" i="233"/>
  <c r="CG192" i="233"/>
  <c r="CB192" i="233"/>
  <c r="BX192" i="233"/>
  <c r="BW192" i="233"/>
  <c r="CG189" i="233"/>
  <c r="CF189" i="233"/>
  <c r="CE189" i="233"/>
  <c r="CD189" i="233"/>
  <c r="CC189" i="233"/>
  <c r="CC207" i="233" s="1"/>
  <c r="CB189" i="233"/>
  <c r="CA189" i="233"/>
  <c r="BZ189" i="233"/>
  <c r="BY189" i="233"/>
  <c r="BY219" i="233" s="1"/>
  <c r="BX189" i="233"/>
  <c r="BW189" i="233"/>
  <c r="BW225" i="233" s="1"/>
  <c r="CG188" i="233"/>
  <c r="CF188" i="233"/>
  <c r="CE188" i="233"/>
  <c r="CE221" i="233" s="1"/>
  <c r="CD188" i="233"/>
  <c r="CD221" i="233" s="1"/>
  <c r="CC188" i="233"/>
  <c r="CB188" i="233"/>
  <c r="CB221" i="233" s="1"/>
  <c r="CA188" i="233"/>
  <c r="BZ188" i="233"/>
  <c r="BY188" i="233"/>
  <c r="BY218" i="233" s="1"/>
  <c r="BX188" i="233"/>
  <c r="BW188" i="233"/>
  <c r="BW224" i="233" s="1"/>
  <c r="BR188" i="233"/>
  <c r="BQ188" i="233"/>
  <c r="BP188" i="233"/>
  <c r="BO188" i="233"/>
  <c r="BN188" i="233"/>
  <c r="BM188" i="233"/>
  <c r="BL188" i="233"/>
  <c r="BL206" i="233" s="1"/>
  <c r="BK188" i="233"/>
  <c r="BJ188" i="233"/>
  <c r="BI188" i="233"/>
  <c r="BH188" i="233"/>
  <c r="BH218" i="233" s="1"/>
  <c r="BG188" i="233"/>
  <c r="CG186" i="233"/>
  <c r="CF186" i="233"/>
  <c r="CE186" i="233"/>
  <c r="CD186" i="233"/>
  <c r="CC186" i="233"/>
  <c r="CB186" i="233"/>
  <c r="CA186" i="233"/>
  <c r="BZ186" i="233"/>
  <c r="BY186" i="233"/>
  <c r="BX186" i="233"/>
  <c r="BW186" i="233"/>
  <c r="BG186" i="233"/>
  <c r="BC185" i="233"/>
  <c r="BS166" i="233"/>
  <c r="BE166" i="233"/>
  <c r="BS164" i="233"/>
  <c r="BE164" i="233"/>
  <c r="BD164" i="233"/>
  <c r="AZ164" i="233"/>
  <c r="AX164" i="233"/>
  <c r="BS163" i="233"/>
  <c r="BE163" i="233"/>
  <c r="BS161" i="233"/>
  <c r="BE161" i="233"/>
  <c r="AZ161" i="233"/>
  <c r="AX161" i="233"/>
  <c r="BS160" i="233"/>
  <c r="BE160" i="233"/>
  <c r="BS158" i="233"/>
  <c r="BE158" i="233"/>
  <c r="AZ158" i="233"/>
  <c r="AX158" i="233"/>
  <c r="BS157" i="233"/>
  <c r="BE157" i="233"/>
  <c r="BS155" i="233"/>
  <c r="BE155" i="233"/>
  <c r="AZ155" i="233"/>
  <c r="AX155" i="233"/>
  <c r="BS154" i="233"/>
  <c r="BE154" i="233"/>
  <c r="BS152" i="233"/>
  <c r="BE152" i="233"/>
  <c r="AZ152" i="233"/>
  <c r="AX152" i="233"/>
  <c r="BS151" i="233"/>
  <c r="BE151" i="233"/>
  <c r="BS149" i="233"/>
  <c r="BE149" i="233"/>
  <c r="AZ149" i="233"/>
  <c r="AX149" i="233"/>
  <c r="BS148" i="233"/>
  <c r="BE148" i="233"/>
  <c r="BS146" i="233"/>
  <c r="BE146" i="233"/>
  <c r="AZ146" i="233"/>
  <c r="AX146" i="233"/>
  <c r="BS145" i="233"/>
  <c r="BE145" i="233"/>
  <c r="BS143" i="233"/>
  <c r="BE143" i="233"/>
  <c r="AZ143" i="233"/>
  <c r="AX143" i="233"/>
  <c r="BS142" i="233"/>
  <c r="BE142" i="233"/>
  <c r="BS140" i="233"/>
  <c r="BE140" i="233"/>
  <c r="AZ140" i="233"/>
  <c r="AX140" i="233"/>
  <c r="BS139" i="233"/>
  <c r="BE139" i="233"/>
  <c r="BS137" i="233"/>
  <c r="BE137" i="233"/>
  <c r="AZ137" i="233"/>
  <c r="AX137" i="233"/>
  <c r="CG135" i="233"/>
  <c r="CF135" i="233"/>
  <c r="CE135" i="233"/>
  <c r="CD135" i="233"/>
  <c r="CC135" i="233"/>
  <c r="CB135" i="233"/>
  <c r="CA135" i="233"/>
  <c r="BZ135" i="233"/>
  <c r="BY135" i="233"/>
  <c r="BX135" i="233"/>
  <c r="BW135" i="233"/>
  <c r="BG135" i="233"/>
  <c r="AX134" i="233"/>
  <c r="CG132" i="233"/>
  <c r="CB132" i="233"/>
  <c r="BX132" i="233"/>
  <c r="BW132" i="233"/>
  <c r="CG129" i="233"/>
  <c r="CF129" i="233"/>
  <c r="CE129" i="233"/>
  <c r="CE141" i="233"/>
  <c r="CD129" i="233"/>
  <c r="CD156" i="233" s="1"/>
  <c r="CC129" i="233"/>
  <c r="CB129" i="233"/>
  <c r="CA129" i="233"/>
  <c r="BZ129" i="233"/>
  <c r="BY129" i="233"/>
  <c r="BY147" i="233" s="1"/>
  <c r="BX129" i="233"/>
  <c r="BW129" i="233"/>
  <c r="BW165" i="233" s="1"/>
  <c r="CG128" i="233"/>
  <c r="CG146" i="233" s="1"/>
  <c r="CF128" i="233"/>
  <c r="CE128" i="233"/>
  <c r="CD128" i="233"/>
  <c r="CC128" i="233"/>
  <c r="CC161" i="233" s="1"/>
  <c r="CB128" i="233"/>
  <c r="CA128" i="233"/>
  <c r="BZ128" i="233"/>
  <c r="BY128" i="233"/>
  <c r="BX128" i="233"/>
  <c r="BW128" i="233"/>
  <c r="BW164" i="233" s="1"/>
  <c r="BR128" i="233"/>
  <c r="BQ128" i="233"/>
  <c r="BQ164" i="233" s="1"/>
  <c r="BP128" i="233"/>
  <c r="BP155" i="233" s="1"/>
  <c r="BO128" i="233"/>
  <c r="BN128" i="233"/>
  <c r="BN158" i="233" s="1"/>
  <c r="BM128" i="233"/>
  <c r="BM152" i="233" s="1"/>
  <c r="BL128" i="233"/>
  <c r="BK128" i="233"/>
  <c r="BJ128" i="233"/>
  <c r="BI128" i="233"/>
  <c r="BH128" i="233"/>
  <c r="BH140" i="233" s="1"/>
  <c r="BG128" i="233"/>
  <c r="BG149" i="233"/>
  <c r="CG126" i="233"/>
  <c r="CF126" i="233"/>
  <c r="CE126" i="233"/>
  <c r="CD126" i="233"/>
  <c r="CC126" i="233"/>
  <c r="CB126" i="233"/>
  <c r="CA126" i="233"/>
  <c r="BZ126" i="233"/>
  <c r="BY126" i="233"/>
  <c r="BX126" i="233"/>
  <c r="BW126" i="233"/>
  <c r="BG126" i="233"/>
  <c r="BC125" i="233"/>
  <c r="BS106" i="233"/>
  <c r="BE106" i="233"/>
  <c r="BS104" i="233"/>
  <c r="BE104" i="233"/>
  <c r="BD104" i="233"/>
  <c r="AZ104" i="233"/>
  <c r="AX104" i="233"/>
  <c r="BS103" i="233"/>
  <c r="BE103" i="233"/>
  <c r="BS101" i="233"/>
  <c r="BE101" i="233"/>
  <c r="AZ101" i="233"/>
  <c r="AX101" i="233"/>
  <c r="BS100" i="233"/>
  <c r="BE100" i="233"/>
  <c r="BS98" i="233"/>
  <c r="BE98" i="233"/>
  <c r="AZ98" i="233"/>
  <c r="AX98" i="233"/>
  <c r="BS97" i="233"/>
  <c r="BE97" i="233"/>
  <c r="BS95" i="233"/>
  <c r="BE95" i="233"/>
  <c r="AZ95" i="233"/>
  <c r="AX95" i="233"/>
  <c r="BS94" i="233"/>
  <c r="BE94" i="233"/>
  <c r="BS92" i="233"/>
  <c r="BE92" i="233"/>
  <c r="AZ92" i="233"/>
  <c r="AX92" i="233"/>
  <c r="BS91" i="233"/>
  <c r="BE91" i="233"/>
  <c r="BS89" i="233"/>
  <c r="BE89" i="233"/>
  <c r="AZ89" i="233"/>
  <c r="AX89" i="233"/>
  <c r="BS88" i="233"/>
  <c r="BE88" i="233"/>
  <c r="BS86" i="233"/>
  <c r="BE86" i="233"/>
  <c r="AZ86" i="233"/>
  <c r="AX86" i="233"/>
  <c r="BS85" i="233"/>
  <c r="BE85" i="233"/>
  <c r="BS83" i="233"/>
  <c r="BE83" i="233"/>
  <c r="AZ83" i="233"/>
  <c r="AX83" i="233"/>
  <c r="BS82" i="233"/>
  <c r="BE82" i="233"/>
  <c r="BS80" i="233"/>
  <c r="BE80" i="233"/>
  <c r="AZ80" i="233"/>
  <c r="AX80" i="233"/>
  <c r="BS79" i="233"/>
  <c r="BE79" i="233"/>
  <c r="BS77" i="233"/>
  <c r="BE77" i="233"/>
  <c r="AZ77" i="233"/>
  <c r="AX77" i="233"/>
  <c r="CG75" i="233"/>
  <c r="CF75" i="233"/>
  <c r="CE75" i="233"/>
  <c r="CD75" i="233"/>
  <c r="CC75" i="233"/>
  <c r="CB75" i="233"/>
  <c r="CA75" i="233"/>
  <c r="BZ75" i="233"/>
  <c r="BY75" i="233"/>
  <c r="BX75" i="233"/>
  <c r="BW75" i="233"/>
  <c r="BG75" i="233"/>
  <c r="AX74" i="233"/>
  <c r="CG72" i="233"/>
  <c r="CB72" i="233"/>
  <c r="BX72" i="233"/>
  <c r="BW72" i="233"/>
  <c r="CG69" i="233"/>
  <c r="CF69" i="233"/>
  <c r="CE69" i="233"/>
  <c r="CD69" i="233"/>
  <c r="CD99" i="233" s="1"/>
  <c r="CC69" i="233"/>
  <c r="CC81" i="233" s="1"/>
  <c r="CB69" i="233"/>
  <c r="CA69" i="233"/>
  <c r="CA105" i="233" s="1"/>
  <c r="BZ69" i="233"/>
  <c r="BY69" i="233"/>
  <c r="BX69" i="233"/>
  <c r="BW69" i="233"/>
  <c r="BW105" i="233" s="1"/>
  <c r="CG68" i="233"/>
  <c r="CF68" i="233"/>
  <c r="CE68" i="233"/>
  <c r="CD68" i="233"/>
  <c r="CC68" i="233"/>
  <c r="CC104" i="233" s="1"/>
  <c r="CB68" i="233"/>
  <c r="CA68" i="233"/>
  <c r="BZ68" i="233"/>
  <c r="BZ83" i="233" s="1"/>
  <c r="BY68" i="233"/>
  <c r="BX68" i="233"/>
  <c r="BW68" i="233"/>
  <c r="BW104" i="233" s="1"/>
  <c r="BR68" i="233"/>
  <c r="BR80" i="233" s="1"/>
  <c r="BQ68" i="233"/>
  <c r="BP68" i="233"/>
  <c r="BP98" i="233" s="1"/>
  <c r="BO68" i="233"/>
  <c r="BN68" i="233"/>
  <c r="BM68" i="233"/>
  <c r="BM98" i="233" s="1"/>
  <c r="BL68" i="233"/>
  <c r="BL95" i="233" s="1"/>
  <c r="BK68" i="233"/>
  <c r="BJ68" i="233"/>
  <c r="BJ101" i="233" s="1"/>
  <c r="BI68" i="233"/>
  <c r="BH68" i="233"/>
  <c r="BG68" i="233"/>
  <c r="BG104" i="233" s="1"/>
  <c r="CG66" i="233"/>
  <c r="CF66" i="233"/>
  <c r="CE66" i="233"/>
  <c r="CD66" i="233"/>
  <c r="CC66" i="233"/>
  <c r="CB66" i="233"/>
  <c r="CA66" i="233"/>
  <c r="BZ66" i="233"/>
  <c r="BY66" i="233"/>
  <c r="BX66" i="233"/>
  <c r="BW66" i="233"/>
  <c r="BG66" i="233"/>
  <c r="BC65" i="233"/>
  <c r="CG612" i="232"/>
  <c r="CB612" i="232"/>
  <c r="BX612" i="232"/>
  <c r="BW612" i="232"/>
  <c r="CG609" i="232"/>
  <c r="CG627" i="232" s="1"/>
  <c r="CF609" i="232"/>
  <c r="CF621" i="232" s="1"/>
  <c r="CE609" i="232"/>
  <c r="CD609" i="232"/>
  <c r="CD642" i="232" s="1"/>
  <c r="CC609" i="232"/>
  <c r="CB609" i="232"/>
  <c r="CA609" i="232"/>
  <c r="CA642" i="232" s="1"/>
  <c r="BZ609" i="232"/>
  <c r="BZ630" i="232" s="1"/>
  <c r="BY609" i="232"/>
  <c r="BX609" i="232"/>
  <c r="BW609" i="232"/>
  <c r="BW645" i="232" s="1"/>
  <c r="CG608" i="232"/>
  <c r="CF608" i="232"/>
  <c r="CF623" i="232" s="1"/>
  <c r="CE608" i="232"/>
  <c r="CD608" i="232"/>
  <c r="CC608" i="232"/>
  <c r="CC632" i="232" s="1"/>
  <c r="CB608" i="232"/>
  <c r="CA608" i="232"/>
  <c r="BZ608" i="232"/>
  <c r="BZ626" i="232" s="1"/>
  <c r="BY608" i="232"/>
  <c r="BY620" i="232" s="1"/>
  <c r="BX608" i="232"/>
  <c r="BW608" i="232"/>
  <c r="BW644" i="232"/>
  <c r="BR608" i="232"/>
  <c r="BQ608" i="232"/>
  <c r="BP608" i="232"/>
  <c r="BP626" i="232" s="1"/>
  <c r="BO608" i="232"/>
  <c r="BO635" i="232" s="1"/>
  <c r="BN608" i="232"/>
  <c r="BM608" i="232"/>
  <c r="BM638" i="232"/>
  <c r="BL608" i="232"/>
  <c r="BK608" i="232"/>
  <c r="BJ608" i="232"/>
  <c r="BJ626" i="232" s="1"/>
  <c r="BI608" i="232"/>
  <c r="BI626" i="232" s="1"/>
  <c r="BH608" i="232"/>
  <c r="BG608" i="232"/>
  <c r="CG606" i="232"/>
  <c r="CF606" i="232"/>
  <c r="CE606" i="232"/>
  <c r="CD606" i="232"/>
  <c r="CC606" i="232"/>
  <c r="CB606" i="232"/>
  <c r="CA606" i="232"/>
  <c r="BZ606" i="232"/>
  <c r="BY606" i="232"/>
  <c r="BX606" i="232"/>
  <c r="BW606" i="232"/>
  <c r="BG606" i="232"/>
  <c r="BC605" i="232"/>
  <c r="CG552" i="232"/>
  <c r="CB552" i="232"/>
  <c r="BX552" i="232"/>
  <c r="BW552" i="232"/>
  <c r="CG549" i="232"/>
  <c r="CG570" i="232" s="1"/>
  <c r="CF549" i="232"/>
  <c r="CE549" i="232"/>
  <c r="CD549" i="232"/>
  <c r="CD576" i="232" s="1"/>
  <c r="CC549" i="232"/>
  <c r="CC585" i="232" s="1"/>
  <c r="CB549" i="232"/>
  <c r="CA549" i="232"/>
  <c r="BZ549" i="232"/>
  <c r="BY549" i="232"/>
  <c r="BX549" i="232"/>
  <c r="BW549" i="232"/>
  <c r="BW585" i="232" s="1"/>
  <c r="CG548" i="232"/>
  <c r="CF548" i="232"/>
  <c r="CF575" i="232" s="1"/>
  <c r="CE548" i="232"/>
  <c r="CE569" i="232" s="1"/>
  <c r="CD548" i="232"/>
  <c r="CC548" i="232"/>
  <c r="CC560" i="232"/>
  <c r="CB548" i="232"/>
  <c r="CB563" i="232" s="1"/>
  <c r="CA548" i="232"/>
  <c r="BZ548" i="232"/>
  <c r="BZ563" i="232" s="1"/>
  <c r="BY548" i="232"/>
  <c r="BX548" i="232"/>
  <c r="BW548" i="232"/>
  <c r="BW584" i="232" s="1"/>
  <c r="BR548" i="232"/>
  <c r="BQ548" i="232"/>
  <c r="BP548" i="232"/>
  <c r="BP584" i="232" s="1"/>
  <c r="BO548" i="232"/>
  <c r="BN548" i="232"/>
  <c r="BM548" i="232"/>
  <c r="BM563" i="232" s="1"/>
  <c r="BL548" i="232"/>
  <c r="BL572" i="232" s="1"/>
  <c r="BK548" i="232"/>
  <c r="BJ548" i="232"/>
  <c r="BI548" i="232"/>
  <c r="BH548" i="232"/>
  <c r="BG548" i="232"/>
  <c r="BG578" i="232" s="1"/>
  <c r="CG546" i="232"/>
  <c r="CF546" i="232"/>
  <c r="CE546" i="232"/>
  <c r="CD546" i="232"/>
  <c r="CC546" i="232"/>
  <c r="CB546" i="232"/>
  <c r="CA546" i="232"/>
  <c r="BZ546" i="232"/>
  <c r="BY546" i="232"/>
  <c r="BX546" i="232"/>
  <c r="BW546" i="232"/>
  <c r="BG546" i="232"/>
  <c r="BC545" i="232"/>
  <c r="CG492" i="232"/>
  <c r="CB492" i="232"/>
  <c r="BX492" i="232"/>
  <c r="BW492" i="232"/>
  <c r="CG489" i="232"/>
  <c r="CG513" i="232" s="1"/>
  <c r="CF489" i="232"/>
  <c r="CF501" i="232" s="1"/>
  <c r="CE489" i="232"/>
  <c r="CD489" i="232"/>
  <c r="CC489" i="232"/>
  <c r="CB489" i="232"/>
  <c r="CA489" i="232"/>
  <c r="CA501" i="232" s="1"/>
  <c r="BZ489" i="232"/>
  <c r="BZ516" i="232" s="1"/>
  <c r="BY489" i="232"/>
  <c r="BX489" i="232"/>
  <c r="BW489" i="232"/>
  <c r="BW525" i="232" s="1"/>
  <c r="CG488" i="232"/>
  <c r="CF488" i="232"/>
  <c r="CF521" i="232" s="1"/>
  <c r="CE488" i="232"/>
  <c r="CE518" i="232" s="1"/>
  <c r="CD488" i="232"/>
  <c r="CC488" i="232"/>
  <c r="CC524" i="232" s="1"/>
  <c r="CB488" i="232"/>
  <c r="CA488" i="232"/>
  <c r="BZ488" i="232"/>
  <c r="BZ512" i="232" s="1"/>
  <c r="BY488" i="232"/>
  <c r="BX488" i="232"/>
  <c r="BW488" i="232"/>
  <c r="BW524" i="232" s="1"/>
  <c r="BR488" i="232"/>
  <c r="BQ488" i="232"/>
  <c r="BP488" i="232"/>
  <c r="BO488" i="232"/>
  <c r="BO515" i="232" s="1"/>
  <c r="BN488" i="232"/>
  <c r="BM488" i="232"/>
  <c r="BL488" i="232"/>
  <c r="BK488" i="232"/>
  <c r="BJ488" i="232"/>
  <c r="BI488" i="232"/>
  <c r="BH488" i="232"/>
  <c r="BG488" i="232"/>
  <c r="BG524" i="232" s="1"/>
  <c r="CG486" i="232"/>
  <c r="CF486" i="232"/>
  <c r="CE486" i="232"/>
  <c r="CD486" i="232"/>
  <c r="CC486" i="232"/>
  <c r="CB486" i="232"/>
  <c r="CA486" i="232"/>
  <c r="BZ486" i="232"/>
  <c r="BY486" i="232"/>
  <c r="BX486" i="232"/>
  <c r="BW486" i="232"/>
  <c r="BG486" i="232"/>
  <c r="BC485" i="232"/>
  <c r="CG432" i="232"/>
  <c r="CB432" i="232"/>
  <c r="BX432" i="232"/>
  <c r="BW432" i="232"/>
  <c r="CG429" i="232"/>
  <c r="CF429" i="232"/>
  <c r="CE429" i="232"/>
  <c r="CD429" i="232"/>
  <c r="CD459" i="232" s="1"/>
  <c r="CC429" i="232"/>
  <c r="CB429" i="232"/>
  <c r="CA429" i="232"/>
  <c r="CA444" i="232" s="1"/>
  <c r="BZ429" i="232"/>
  <c r="BY429" i="232"/>
  <c r="BX429" i="232"/>
  <c r="CG428" i="232"/>
  <c r="CG446" i="232" s="1"/>
  <c r="CF428" i="232"/>
  <c r="CE428" i="232"/>
  <c r="CD428" i="232"/>
  <c r="CC428" i="232"/>
  <c r="CB428" i="232"/>
  <c r="CA428" i="232"/>
  <c r="BZ428" i="232"/>
  <c r="BY428" i="232"/>
  <c r="BY449" i="232" s="1"/>
  <c r="BX428" i="232"/>
  <c r="BW428" i="232"/>
  <c r="BW464" i="232"/>
  <c r="BR428" i="232"/>
  <c r="BR458" i="232" s="1"/>
  <c r="BQ428" i="232"/>
  <c r="BQ464" i="232" s="1"/>
  <c r="BP428" i="232"/>
  <c r="BO428" i="232"/>
  <c r="BN428" i="232"/>
  <c r="BM428" i="232"/>
  <c r="BL428" i="232"/>
  <c r="BK428" i="232"/>
  <c r="BK458" i="232" s="1"/>
  <c r="BJ428" i="232"/>
  <c r="BI428" i="232"/>
  <c r="BI455" i="232" s="1"/>
  <c r="BH428" i="232"/>
  <c r="BG428" i="232"/>
  <c r="CG426" i="232"/>
  <c r="CF426" i="232"/>
  <c r="CE426" i="232"/>
  <c r="CD426" i="232"/>
  <c r="CC426" i="232"/>
  <c r="CB426" i="232"/>
  <c r="CA426" i="232"/>
  <c r="BZ426" i="232"/>
  <c r="BY426" i="232"/>
  <c r="BX426" i="232"/>
  <c r="BW426" i="232"/>
  <c r="BG426" i="232"/>
  <c r="BC425" i="232"/>
  <c r="CG372" i="232"/>
  <c r="CB372" i="232"/>
  <c r="BX372" i="232"/>
  <c r="BW372" i="232"/>
  <c r="CG369" i="232"/>
  <c r="CF369" i="232"/>
  <c r="CE369" i="232"/>
  <c r="CE402" i="232" s="1"/>
  <c r="CD369" i="232"/>
  <c r="CC369" i="232"/>
  <c r="CC387" i="232" s="1"/>
  <c r="CB369" i="232"/>
  <c r="CA369" i="232"/>
  <c r="BZ369" i="232"/>
  <c r="BY369" i="232"/>
  <c r="BY396" i="232"/>
  <c r="BX369" i="232"/>
  <c r="BW369" i="232"/>
  <c r="BW405" i="232" s="1"/>
  <c r="CG368" i="232"/>
  <c r="CF368" i="232"/>
  <c r="CE368" i="232"/>
  <c r="CD368" i="232"/>
  <c r="CC368" i="232"/>
  <c r="CB368" i="232"/>
  <c r="CB404" i="232" s="1"/>
  <c r="CA368" i="232"/>
  <c r="BZ368" i="232"/>
  <c r="BY368" i="232"/>
  <c r="BX368" i="232"/>
  <c r="BW368" i="232"/>
  <c r="BW404" i="232"/>
  <c r="BR368" i="232"/>
  <c r="BQ368" i="232"/>
  <c r="BP368" i="232"/>
  <c r="BO368" i="232"/>
  <c r="BN368" i="232"/>
  <c r="BM368" i="232"/>
  <c r="BL368" i="232"/>
  <c r="BL395" i="232"/>
  <c r="BK368" i="232"/>
  <c r="BJ368" i="232"/>
  <c r="BI368" i="232"/>
  <c r="BH368" i="232"/>
  <c r="BH383" i="232" s="1"/>
  <c r="BG368" i="232"/>
  <c r="CG366" i="232"/>
  <c r="CF366" i="232"/>
  <c r="CE366" i="232"/>
  <c r="CD366" i="232"/>
  <c r="CC366" i="232"/>
  <c r="CB366" i="232"/>
  <c r="CA366" i="232"/>
  <c r="BZ366" i="232"/>
  <c r="BY366" i="232"/>
  <c r="BX366" i="232"/>
  <c r="BW366" i="232"/>
  <c r="BG366" i="232"/>
  <c r="BC365" i="232"/>
  <c r="CG312" i="232"/>
  <c r="CB312" i="232"/>
  <c r="BX312" i="232"/>
  <c r="BW312" i="232"/>
  <c r="CG309" i="232"/>
  <c r="CF309" i="232"/>
  <c r="CF327" i="232" s="1"/>
  <c r="CE309" i="232"/>
  <c r="CD309" i="232"/>
  <c r="CC309" i="232"/>
  <c r="CB309" i="232"/>
  <c r="CB342" i="232" s="1"/>
  <c r="CA309" i="232"/>
  <c r="BZ309" i="232"/>
  <c r="BY309" i="232"/>
  <c r="BX309" i="232"/>
  <c r="BW309" i="232"/>
  <c r="BW345" i="232" s="1"/>
  <c r="CG308" i="232"/>
  <c r="CF308" i="232"/>
  <c r="CE308" i="232"/>
  <c r="CE335" i="232" s="1"/>
  <c r="CD308" i="232"/>
  <c r="CD332" i="232" s="1"/>
  <c r="CC308" i="232"/>
  <c r="CB308" i="232"/>
  <c r="CA308" i="232"/>
  <c r="CA344" i="232" s="1"/>
  <c r="BZ308" i="232"/>
  <c r="BY308" i="232"/>
  <c r="BY332" i="232" s="1"/>
  <c r="BX308" i="232"/>
  <c r="BW308" i="232"/>
  <c r="BW344" i="232" s="1"/>
  <c r="BR308" i="232"/>
  <c r="BQ308" i="232"/>
  <c r="BP308" i="232"/>
  <c r="BO308" i="232"/>
  <c r="BO326" i="232" s="1"/>
  <c r="BN308" i="232"/>
  <c r="BM308" i="232"/>
  <c r="BL308" i="232"/>
  <c r="BK308" i="232"/>
  <c r="BK341" i="232" s="1"/>
  <c r="BJ308" i="232"/>
  <c r="BI308" i="232"/>
  <c r="BH308" i="232"/>
  <c r="BH335" i="232" s="1"/>
  <c r="BG308" i="232"/>
  <c r="CG306" i="232"/>
  <c r="CF306" i="232"/>
  <c r="CE306" i="232"/>
  <c r="CD306" i="232"/>
  <c r="CC306" i="232"/>
  <c r="CB306" i="232"/>
  <c r="CA306" i="232"/>
  <c r="BZ306" i="232"/>
  <c r="BY306" i="232"/>
  <c r="BX306" i="232"/>
  <c r="BW306" i="232"/>
  <c r="BG306" i="232"/>
  <c r="BC305" i="232"/>
  <c r="CG252" i="232"/>
  <c r="CB252" i="232"/>
  <c r="BX252" i="232"/>
  <c r="BW252" i="232"/>
  <c r="CG249" i="232"/>
  <c r="CF249" i="232"/>
  <c r="CE249" i="232"/>
  <c r="CE273" i="232" s="1"/>
  <c r="CD249" i="232"/>
  <c r="CC249" i="232"/>
  <c r="CC276" i="232" s="1"/>
  <c r="CB249" i="232"/>
  <c r="CB276" i="232" s="1"/>
  <c r="CA249" i="232"/>
  <c r="BZ249" i="232"/>
  <c r="BY249" i="232"/>
  <c r="BX249" i="232"/>
  <c r="BW249" i="232"/>
  <c r="BW285" i="232" s="1"/>
  <c r="CG248" i="232"/>
  <c r="CF248" i="232"/>
  <c r="CE248" i="232"/>
  <c r="CD248" i="232"/>
  <c r="CD263" i="232" s="1"/>
  <c r="CC248" i="232"/>
  <c r="CB248" i="232"/>
  <c r="CA248" i="232"/>
  <c r="BZ248" i="232"/>
  <c r="BY248" i="232"/>
  <c r="BX248" i="232"/>
  <c r="BW248" i="232"/>
  <c r="BW284" i="232" s="1"/>
  <c r="BR248" i="232"/>
  <c r="BR272" i="232" s="1"/>
  <c r="BQ248" i="232"/>
  <c r="BP248" i="232"/>
  <c r="BO248" i="232"/>
  <c r="BN248" i="232"/>
  <c r="BN281" i="232" s="1"/>
  <c r="BM248" i="232"/>
  <c r="BL248" i="232"/>
  <c r="BK248" i="232"/>
  <c r="BK284" i="232" s="1"/>
  <c r="BJ248" i="232"/>
  <c r="BJ281" i="232" s="1"/>
  <c r="BI248" i="232"/>
  <c r="BH248" i="232"/>
  <c r="BG248" i="232"/>
  <c r="CG246" i="232"/>
  <c r="CF246" i="232"/>
  <c r="CE246" i="232"/>
  <c r="CD246" i="232"/>
  <c r="CC246" i="232"/>
  <c r="CB246" i="232"/>
  <c r="CA246" i="232"/>
  <c r="BZ246" i="232"/>
  <c r="BY246" i="232"/>
  <c r="BX246" i="232"/>
  <c r="BW246" i="232"/>
  <c r="BG246" i="232"/>
  <c r="BC245" i="232"/>
  <c r="CG192" i="232"/>
  <c r="CB192" i="232"/>
  <c r="BX192" i="232"/>
  <c r="BW192" i="232"/>
  <c r="CG189" i="232"/>
  <c r="CF189" i="232"/>
  <c r="CF213" i="232" s="1"/>
  <c r="CE189" i="232"/>
  <c r="CE225" i="232" s="1"/>
  <c r="CD189" i="232"/>
  <c r="CC189" i="232"/>
  <c r="CB189" i="232"/>
  <c r="CA189" i="232"/>
  <c r="BZ189" i="232"/>
  <c r="BZ225" i="232" s="1"/>
  <c r="BY189" i="232"/>
  <c r="BX189" i="232"/>
  <c r="BW189" i="232"/>
  <c r="BW225" i="232" s="1"/>
  <c r="CG188" i="232"/>
  <c r="CG206" i="232" s="1"/>
  <c r="CF188" i="232"/>
  <c r="CE188" i="232"/>
  <c r="CD188" i="232"/>
  <c r="CC188" i="232"/>
  <c r="CB188" i="232"/>
  <c r="CA188" i="232"/>
  <c r="BZ188" i="232"/>
  <c r="BY188" i="232"/>
  <c r="BY212" i="232" s="1"/>
  <c r="BX188" i="232"/>
  <c r="BW188" i="232"/>
  <c r="BW224" i="232" s="1"/>
  <c r="BR188" i="232"/>
  <c r="BQ188" i="232"/>
  <c r="BQ224" i="232" s="1"/>
  <c r="BP188" i="232"/>
  <c r="BO188" i="232"/>
  <c r="BN188" i="232"/>
  <c r="BN203" i="232" s="1"/>
  <c r="BM188" i="232"/>
  <c r="BL188" i="232"/>
  <c r="BK188" i="232"/>
  <c r="BJ188" i="232"/>
  <c r="BI188" i="232"/>
  <c r="BI218" i="232" s="1"/>
  <c r="BH188" i="232"/>
  <c r="BG188" i="232"/>
  <c r="CG186" i="232"/>
  <c r="CF186" i="232"/>
  <c r="CE186" i="232"/>
  <c r="CD186" i="232"/>
  <c r="CC186" i="232"/>
  <c r="CB186" i="232"/>
  <c r="CA186" i="232"/>
  <c r="BZ186" i="232"/>
  <c r="BY186" i="232"/>
  <c r="BX186" i="232"/>
  <c r="BW186" i="232"/>
  <c r="BG186" i="232"/>
  <c r="BC185" i="232"/>
  <c r="CG132" i="232"/>
  <c r="CB132" i="232"/>
  <c r="BX132" i="232"/>
  <c r="BW132" i="232"/>
  <c r="CG129" i="232"/>
  <c r="CF129" i="232"/>
  <c r="CE129" i="232"/>
  <c r="CD129" i="232"/>
  <c r="CC129" i="232"/>
  <c r="CC156" i="232" s="1"/>
  <c r="CB129" i="232"/>
  <c r="CB144" i="232" s="1"/>
  <c r="CA129" i="232"/>
  <c r="BZ129" i="232"/>
  <c r="BY129" i="232"/>
  <c r="BY144" i="232" s="1"/>
  <c r="BX129" i="232"/>
  <c r="BW129" i="232"/>
  <c r="BW165" i="232" s="1"/>
  <c r="CG128" i="232"/>
  <c r="CF128" i="232"/>
  <c r="CE128" i="232"/>
  <c r="CD128" i="232"/>
  <c r="CD158" i="232" s="1"/>
  <c r="CC128" i="232"/>
  <c r="CB128" i="232"/>
  <c r="CB143" i="232" s="1"/>
  <c r="CA128" i="232"/>
  <c r="CA152" i="232" s="1"/>
  <c r="BZ128" i="232"/>
  <c r="BY128" i="232"/>
  <c r="BX128" i="232"/>
  <c r="BW128" i="232"/>
  <c r="BW164" i="232" s="1"/>
  <c r="BR128" i="232"/>
  <c r="BQ128" i="232"/>
  <c r="BQ149" i="232" s="1"/>
  <c r="BP128" i="232"/>
  <c r="BO128" i="232"/>
  <c r="BN128" i="232"/>
  <c r="BM128" i="232"/>
  <c r="BL128" i="232"/>
  <c r="BL143" i="232" s="1"/>
  <c r="BK128" i="232"/>
  <c r="BK149" i="232" s="1"/>
  <c r="BJ128" i="232"/>
  <c r="BI128" i="232"/>
  <c r="BH128" i="232"/>
  <c r="BH158" i="232" s="1"/>
  <c r="BG128" i="232"/>
  <c r="CG126" i="232"/>
  <c r="CF126" i="232"/>
  <c r="CE126" i="232"/>
  <c r="CD126" i="232"/>
  <c r="CC126" i="232"/>
  <c r="CB126" i="232"/>
  <c r="CA126" i="232"/>
  <c r="BZ126" i="232"/>
  <c r="BY126" i="232"/>
  <c r="BX126" i="232"/>
  <c r="BW126" i="232"/>
  <c r="BG126" i="232"/>
  <c r="BC125" i="232"/>
  <c r="CG69" i="232"/>
  <c r="CF69" i="232"/>
  <c r="CE69" i="232"/>
  <c r="CD69" i="232"/>
  <c r="CC69" i="232"/>
  <c r="CB69" i="232"/>
  <c r="CB102" i="232" s="1"/>
  <c r="CA69" i="232"/>
  <c r="CA81" i="232" s="1"/>
  <c r="BZ69" i="232"/>
  <c r="BY69" i="232"/>
  <c r="BX69" i="232"/>
  <c r="BW69" i="232"/>
  <c r="BW105" i="232" s="1"/>
  <c r="CG68" i="232"/>
  <c r="CF68" i="232"/>
  <c r="CE68" i="232"/>
  <c r="CD68" i="232"/>
  <c r="CC68" i="232"/>
  <c r="CC98" i="232" s="1"/>
  <c r="CB68" i="232"/>
  <c r="CA68" i="232"/>
  <c r="CA104" i="232" s="1"/>
  <c r="BZ68" i="232"/>
  <c r="BZ104" i="232" s="1"/>
  <c r="BY68" i="232"/>
  <c r="BX68" i="232"/>
  <c r="BW68" i="232"/>
  <c r="BW104" i="232" s="1"/>
  <c r="BR68" i="232"/>
  <c r="BQ68" i="232"/>
  <c r="BQ92" i="232" s="1"/>
  <c r="BP68" i="232"/>
  <c r="BO68" i="232"/>
  <c r="BN68" i="232"/>
  <c r="BM68" i="232"/>
  <c r="BL68" i="232"/>
  <c r="BK68" i="232"/>
  <c r="BK101" i="232" s="1"/>
  <c r="BJ68" i="232"/>
  <c r="BI68" i="232"/>
  <c r="BI101" i="232" s="1"/>
  <c r="BH68" i="232"/>
  <c r="BG68" i="232"/>
  <c r="BG89" i="232" s="1"/>
  <c r="BA644" i="234"/>
  <c r="I647" i="234"/>
  <c r="BD641" i="234" s="1"/>
  <c r="F647" i="234"/>
  <c r="BA641" i="234" s="1"/>
  <c r="I646" i="234"/>
  <c r="BD638" i="234" s="1"/>
  <c r="F646" i="234"/>
  <c r="BA638" i="234" s="1"/>
  <c r="I645" i="234"/>
  <c r="BD635" i="234" s="1"/>
  <c r="F645" i="234"/>
  <c r="BA635" i="234" s="1"/>
  <c r="I644" i="234"/>
  <c r="BD632" i="234" s="1"/>
  <c r="F644" i="234"/>
  <c r="BA632" i="234" s="1"/>
  <c r="I643" i="234"/>
  <c r="BD629" i="234" s="1"/>
  <c r="F643" i="234"/>
  <c r="BA629" i="234" s="1"/>
  <c r="I642" i="234"/>
  <c r="BD626" i="234" s="1"/>
  <c r="F642" i="234"/>
  <c r="BA626" i="234" s="1"/>
  <c r="I641" i="234"/>
  <c r="BD623" i="234" s="1"/>
  <c r="F641" i="234"/>
  <c r="BA623" i="234" s="1"/>
  <c r="I640" i="234"/>
  <c r="BD620" i="234"/>
  <c r="F640" i="234"/>
  <c r="BA620" i="234" s="1"/>
  <c r="I639" i="234"/>
  <c r="BD617" i="234" s="1"/>
  <c r="F639" i="234"/>
  <c r="BA617" i="234" s="1"/>
  <c r="J637" i="234"/>
  <c r="J645" i="234" s="1"/>
  <c r="C636" i="234"/>
  <c r="BA584" i="234"/>
  <c r="I587" i="234"/>
  <c r="BD581" i="234" s="1"/>
  <c r="F587" i="234"/>
  <c r="BA581" i="234" s="1"/>
  <c r="I586" i="234"/>
  <c r="BD578" i="234" s="1"/>
  <c r="F586" i="234"/>
  <c r="BA578" i="234" s="1"/>
  <c r="I585" i="234"/>
  <c r="BD575" i="234" s="1"/>
  <c r="F585" i="234"/>
  <c r="BA575" i="234" s="1"/>
  <c r="I584" i="234"/>
  <c r="BD572" i="234" s="1"/>
  <c r="F584" i="234"/>
  <c r="BA572" i="234" s="1"/>
  <c r="I583" i="234"/>
  <c r="BD569" i="234" s="1"/>
  <c r="F583" i="234"/>
  <c r="BA569" i="234" s="1"/>
  <c r="I582" i="234"/>
  <c r="BD566" i="234" s="1"/>
  <c r="F582" i="234"/>
  <c r="BA566" i="234" s="1"/>
  <c r="I581" i="234"/>
  <c r="BD563" i="234" s="1"/>
  <c r="F581" i="234"/>
  <c r="BA563" i="234" s="1"/>
  <c r="I580" i="234"/>
  <c r="BD560" i="234" s="1"/>
  <c r="F580" i="234"/>
  <c r="BA560" i="234" s="1"/>
  <c r="I579" i="234"/>
  <c r="BD557" i="234" s="1"/>
  <c r="F579" i="234"/>
  <c r="BA557" i="234" s="1"/>
  <c r="J577" i="234"/>
  <c r="J583" i="234" s="1"/>
  <c r="C576" i="234"/>
  <c r="BA524" i="234"/>
  <c r="I527" i="234"/>
  <c r="BD521" i="234" s="1"/>
  <c r="F527" i="234"/>
  <c r="BA521" i="234" s="1"/>
  <c r="I526" i="234"/>
  <c r="BD518" i="234" s="1"/>
  <c r="F526" i="234"/>
  <c r="BA518" i="234" s="1"/>
  <c r="I525" i="234"/>
  <c r="BD515" i="234" s="1"/>
  <c r="F525" i="234"/>
  <c r="BA515" i="234" s="1"/>
  <c r="I524" i="234"/>
  <c r="BD512" i="234" s="1"/>
  <c r="F524" i="234"/>
  <c r="BA512" i="234" s="1"/>
  <c r="I523" i="234"/>
  <c r="BD509" i="234" s="1"/>
  <c r="F523" i="234"/>
  <c r="BA509" i="234" s="1"/>
  <c r="I522" i="234"/>
  <c r="BD506" i="234" s="1"/>
  <c r="F522" i="234"/>
  <c r="BA506" i="234" s="1"/>
  <c r="I521" i="234"/>
  <c r="BD503" i="234"/>
  <c r="F521" i="234"/>
  <c r="BA503" i="234" s="1"/>
  <c r="I520" i="234"/>
  <c r="BD500" i="234" s="1"/>
  <c r="F520" i="234"/>
  <c r="BA500" i="234" s="1"/>
  <c r="I519" i="234"/>
  <c r="BD497" i="234" s="1"/>
  <c r="F519" i="234"/>
  <c r="BA497" i="234" s="1"/>
  <c r="J517" i="234"/>
  <c r="J521" i="234" s="1"/>
  <c r="C516" i="234"/>
  <c r="BA464" i="234"/>
  <c r="I467" i="234"/>
  <c r="BD461" i="234" s="1"/>
  <c r="F467" i="234"/>
  <c r="BA461" i="234" s="1"/>
  <c r="I466" i="234"/>
  <c r="BD458" i="234" s="1"/>
  <c r="F466" i="234"/>
  <c r="BA458" i="234" s="1"/>
  <c r="I465" i="234"/>
  <c r="BD455" i="234" s="1"/>
  <c r="F465" i="234"/>
  <c r="BA455" i="234" s="1"/>
  <c r="I464" i="234"/>
  <c r="BD452" i="234"/>
  <c r="F464" i="234"/>
  <c r="BA452" i="234" s="1"/>
  <c r="I463" i="234"/>
  <c r="BD449" i="234" s="1"/>
  <c r="F463" i="234"/>
  <c r="BA449" i="234" s="1"/>
  <c r="I462" i="234"/>
  <c r="BD446" i="234" s="1"/>
  <c r="F462" i="234"/>
  <c r="BA446" i="234" s="1"/>
  <c r="I461" i="234"/>
  <c r="BD443" i="234" s="1"/>
  <c r="F461" i="234"/>
  <c r="BA443" i="234" s="1"/>
  <c r="I460" i="234"/>
  <c r="BD440" i="234" s="1"/>
  <c r="F460" i="234"/>
  <c r="BA440" i="234" s="1"/>
  <c r="I459" i="234"/>
  <c r="BD437" i="234" s="1"/>
  <c r="F459" i="234"/>
  <c r="BA437" i="234" s="1"/>
  <c r="J457" i="234"/>
  <c r="J463" i="234" s="1"/>
  <c r="C456" i="234"/>
  <c r="BA404" i="234"/>
  <c r="I407" i="234"/>
  <c r="BD401" i="234" s="1"/>
  <c r="F407" i="234"/>
  <c r="BA401" i="234" s="1"/>
  <c r="I406" i="234"/>
  <c r="BD398" i="234" s="1"/>
  <c r="F406" i="234"/>
  <c r="BA398" i="234" s="1"/>
  <c r="I405" i="234"/>
  <c r="BD395" i="234" s="1"/>
  <c r="F405" i="234"/>
  <c r="BA395" i="234" s="1"/>
  <c r="I404" i="234"/>
  <c r="BD392" i="234" s="1"/>
  <c r="F404" i="234"/>
  <c r="BA392" i="234" s="1"/>
  <c r="I403" i="234"/>
  <c r="BD389" i="234" s="1"/>
  <c r="F403" i="234"/>
  <c r="BA389" i="234" s="1"/>
  <c r="I402" i="234"/>
  <c r="BD386" i="234" s="1"/>
  <c r="F402" i="234"/>
  <c r="BA386" i="234" s="1"/>
  <c r="I401" i="234"/>
  <c r="BD383" i="234" s="1"/>
  <c r="F401" i="234"/>
  <c r="BA383" i="234" s="1"/>
  <c r="I400" i="234"/>
  <c r="BD380" i="234" s="1"/>
  <c r="F400" i="234"/>
  <c r="BA380" i="234" s="1"/>
  <c r="I399" i="234"/>
  <c r="BD377" i="234"/>
  <c r="F399" i="234"/>
  <c r="BA377" i="234" s="1"/>
  <c r="J397" i="234"/>
  <c r="J405" i="234" s="1"/>
  <c r="C396" i="234"/>
  <c r="BA344" i="234"/>
  <c r="I347" i="234"/>
  <c r="BD341" i="234" s="1"/>
  <c r="F347" i="234"/>
  <c r="BA341" i="234" s="1"/>
  <c r="I346" i="234"/>
  <c r="BD338" i="234" s="1"/>
  <c r="F346" i="234"/>
  <c r="BA338" i="234" s="1"/>
  <c r="I345" i="234"/>
  <c r="BD335" i="234" s="1"/>
  <c r="F345" i="234"/>
  <c r="BA335" i="234" s="1"/>
  <c r="I344" i="234"/>
  <c r="BD332" i="234" s="1"/>
  <c r="F344" i="234"/>
  <c r="BA332" i="234" s="1"/>
  <c r="I343" i="234"/>
  <c r="BD329" i="234" s="1"/>
  <c r="F343" i="234"/>
  <c r="BA329" i="234" s="1"/>
  <c r="I342" i="234"/>
  <c r="BD326" i="234" s="1"/>
  <c r="F342" i="234"/>
  <c r="BA326" i="234" s="1"/>
  <c r="I341" i="234"/>
  <c r="BD323" i="234" s="1"/>
  <c r="F341" i="234"/>
  <c r="BA323" i="234" s="1"/>
  <c r="I340" i="234"/>
  <c r="BD320" i="234" s="1"/>
  <c r="F340" i="234"/>
  <c r="BA320" i="234" s="1"/>
  <c r="I339" i="234"/>
  <c r="BD317" i="234" s="1"/>
  <c r="F339" i="234"/>
  <c r="BA317" i="234" s="1"/>
  <c r="J337" i="234"/>
  <c r="J344" i="234" s="1"/>
  <c r="C336" i="234"/>
  <c r="BA284" i="234"/>
  <c r="I287" i="234"/>
  <c r="BD281" i="234" s="1"/>
  <c r="F287" i="234"/>
  <c r="BA281" i="234" s="1"/>
  <c r="I286" i="234"/>
  <c r="BD278" i="234" s="1"/>
  <c r="F286" i="234"/>
  <c r="BA278" i="234" s="1"/>
  <c r="I285" i="234"/>
  <c r="BD275" i="234" s="1"/>
  <c r="F285" i="234"/>
  <c r="BA275" i="234" s="1"/>
  <c r="I284" i="234"/>
  <c r="BD272" i="234" s="1"/>
  <c r="F284" i="234"/>
  <c r="BA272" i="234" s="1"/>
  <c r="I283" i="234"/>
  <c r="BD269" i="234" s="1"/>
  <c r="F283" i="234"/>
  <c r="BA269" i="234" s="1"/>
  <c r="I282" i="234"/>
  <c r="BD266" i="234" s="1"/>
  <c r="F282" i="234"/>
  <c r="BA266" i="234" s="1"/>
  <c r="I281" i="234"/>
  <c r="BD263" i="234" s="1"/>
  <c r="F281" i="234"/>
  <c r="BA263" i="234" s="1"/>
  <c r="I280" i="234"/>
  <c r="BD260" i="234" s="1"/>
  <c r="F280" i="234"/>
  <c r="BA260" i="234" s="1"/>
  <c r="I279" i="234"/>
  <c r="BD257" i="234" s="1"/>
  <c r="F279" i="234"/>
  <c r="BA257" i="234" s="1"/>
  <c r="J277" i="234"/>
  <c r="J279" i="234" s="1"/>
  <c r="C276" i="234"/>
  <c r="BA224" i="234"/>
  <c r="I227" i="234"/>
  <c r="BD221" i="234" s="1"/>
  <c r="F227" i="234"/>
  <c r="BA221" i="234" s="1"/>
  <c r="I226" i="234"/>
  <c r="BD218" i="234" s="1"/>
  <c r="F226" i="234"/>
  <c r="BA218" i="234" s="1"/>
  <c r="I225" i="234"/>
  <c r="BD215" i="234" s="1"/>
  <c r="F225" i="234"/>
  <c r="BA215" i="234" s="1"/>
  <c r="I224" i="234"/>
  <c r="BD212" i="234" s="1"/>
  <c r="F224" i="234"/>
  <c r="BA212" i="234" s="1"/>
  <c r="I223" i="234"/>
  <c r="BD209" i="234" s="1"/>
  <c r="F223" i="234"/>
  <c r="BA209" i="234" s="1"/>
  <c r="I222" i="234"/>
  <c r="BD206" i="234" s="1"/>
  <c r="F222" i="234"/>
  <c r="BA206" i="234" s="1"/>
  <c r="I221" i="234"/>
  <c r="BD203" i="234" s="1"/>
  <c r="F221" i="234"/>
  <c r="BA203" i="234" s="1"/>
  <c r="I220" i="234"/>
  <c r="BD200" i="234" s="1"/>
  <c r="F220" i="234"/>
  <c r="BA200" i="234" s="1"/>
  <c r="I219" i="234"/>
  <c r="BD197" i="234" s="1"/>
  <c r="F219" i="234"/>
  <c r="BA197" i="234" s="1"/>
  <c r="J217" i="234"/>
  <c r="J223" i="234" s="1"/>
  <c r="C216" i="234"/>
  <c r="BA164" i="234"/>
  <c r="I167" i="234"/>
  <c r="BD161" i="234" s="1"/>
  <c r="F167" i="234"/>
  <c r="BA161" i="234" s="1"/>
  <c r="I166" i="234"/>
  <c r="BD158" i="234" s="1"/>
  <c r="F166" i="234"/>
  <c r="BA158" i="234" s="1"/>
  <c r="I165" i="234"/>
  <c r="BD155" i="234" s="1"/>
  <c r="F165" i="234"/>
  <c r="BA155" i="234" s="1"/>
  <c r="I164" i="234"/>
  <c r="BD152" i="234" s="1"/>
  <c r="F164" i="234"/>
  <c r="BA152" i="234" s="1"/>
  <c r="I163" i="234"/>
  <c r="BD149" i="234" s="1"/>
  <c r="F163" i="234"/>
  <c r="BA149" i="234" s="1"/>
  <c r="I162" i="234"/>
  <c r="BD146" i="234"/>
  <c r="F162" i="234"/>
  <c r="BA146" i="234" s="1"/>
  <c r="I161" i="234"/>
  <c r="BD143" i="234" s="1"/>
  <c r="F161" i="234"/>
  <c r="BA143" i="234" s="1"/>
  <c r="I160" i="234"/>
  <c r="BD140" i="234" s="1"/>
  <c r="F160" i="234"/>
  <c r="BA140" i="234" s="1"/>
  <c r="I159" i="234"/>
  <c r="BD137" i="234"/>
  <c r="F159" i="234"/>
  <c r="BA137" i="234" s="1"/>
  <c r="J157" i="234"/>
  <c r="C156" i="234"/>
  <c r="BA104" i="234"/>
  <c r="I107" i="234"/>
  <c r="BD101" i="234" s="1"/>
  <c r="F107" i="234"/>
  <c r="BA101" i="234" s="1"/>
  <c r="I106" i="234"/>
  <c r="BD98" i="234" s="1"/>
  <c r="F106" i="234"/>
  <c r="BA98" i="234" s="1"/>
  <c r="I105" i="234"/>
  <c r="BD95" i="234" s="1"/>
  <c r="F105" i="234"/>
  <c r="BA95" i="234" s="1"/>
  <c r="I104" i="234"/>
  <c r="BD92" i="234" s="1"/>
  <c r="F104" i="234"/>
  <c r="BA92" i="234" s="1"/>
  <c r="I103" i="234"/>
  <c r="BD89" i="234" s="1"/>
  <c r="F103" i="234"/>
  <c r="BA89" i="234" s="1"/>
  <c r="I102" i="234"/>
  <c r="BD86" i="234" s="1"/>
  <c r="F102" i="234"/>
  <c r="BA86" i="234" s="1"/>
  <c r="I101" i="234"/>
  <c r="BD83" i="234" s="1"/>
  <c r="F101" i="234"/>
  <c r="BA83" i="234" s="1"/>
  <c r="I100" i="234"/>
  <c r="BD80" i="234" s="1"/>
  <c r="F100" i="234"/>
  <c r="BA80" i="234" s="1"/>
  <c r="I99" i="234"/>
  <c r="BD77" i="234" s="1"/>
  <c r="F99" i="234"/>
  <c r="BA77" i="234" s="1"/>
  <c r="J97" i="234"/>
  <c r="J104" i="234" s="1"/>
  <c r="C96" i="234"/>
  <c r="BA644" i="233"/>
  <c r="I647" i="233"/>
  <c r="BD641" i="233" s="1"/>
  <c r="F647" i="233"/>
  <c r="BA641" i="233" s="1"/>
  <c r="I646" i="233"/>
  <c r="BD638" i="233" s="1"/>
  <c r="F646" i="233"/>
  <c r="BA638" i="233" s="1"/>
  <c r="I645" i="233"/>
  <c r="BD635" i="233" s="1"/>
  <c r="F645" i="233"/>
  <c r="BA635" i="233" s="1"/>
  <c r="I644" i="233"/>
  <c r="BD632" i="233" s="1"/>
  <c r="F644" i="233"/>
  <c r="BA632" i="233" s="1"/>
  <c r="I643" i="233"/>
  <c r="BD629" i="233" s="1"/>
  <c r="F643" i="233"/>
  <c r="BA629" i="233" s="1"/>
  <c r="I642" i="233"/>
  <c r="BD626" i="233" s="1"/>
  <c r="F642" i="233"/>
  <c r="BA626" i="233" s="1"/>
  <c r="I641" i="233"/>
  <c r="BD623" i="233"/>
  <c r="F641" i="233"/>
  <c r="BA623" i="233" s="1"/>
  <c r="I640" i="233"/>
  <c r="BD620" i="233" s="1"/>
  <c r="F640" i="233"/>
  <c r="BA620" i="233" s="1"/>
  <c r="I639" i="233"/>
  <c r="BD617" i="233" s="1"/>
  <c r="F639" i="233"/>
  <c r="BA617" i="233" s="1"/>
  <c r="J637" i="233"/>
  <c r="C636" i="233"/>
  <c r="BA584" i="233"/>
  <c r="I587" i="233"/>
  <c r="BD581" i="233" s="1"/>
  <c r="F587" i="233"/>
  <c r="BA581" i="233" s="1"/>
  <c r="I586" i="233"/>
  <c r="BD578" i="233" s="1"/>
  <c r="F586" i="233"/>
  <c r="BA578" i="233" s="1"/>
  <c r="I585" i="233"/>
  <c r="BD575" i="233" s="1"/>
  <c r="F585" i="233"/>
  <c r="BA575" i="233" s="1"/>
  <c r="I584" i="233"/>
  <c r="BD572" i="233" s="1"/>
  <c r="F584" i="233"/>
  <c r="BA572" i="233" s="1"/>
  <c r="I583" i="233"/>
  <c r="BD569" i="233" s="1"/>
  <c r="F583" i="233"/>
  <c r="BA569" i="233" s="1"/>
  <c r="I582" i="233"/>
  <c r="BD566" i="233" s="1"/>
  <c r="F582" i="233"/>
  <c r="BA566" i="233" s="1"/>
  <c r="I581" i="233"/>
  <c r="BD563" i="233"/>
  <c r="F581" i="233"/>
  <c r="BA563" i="233" s="1"/>
  <c r="I580" i="233"/>
  <c r="BD560" i="233" s="1"/>
  <c r="F580" i="233"/>
  <c r="BA560" i="233" s="1"/>
  <c r="I579" i="233"/>
  <c r="BD557" i="233" s="1"/>
  <c r="F579" i="233"/>
  <c r="BA557" i="233" s="1"/>
  <c r="J577" i="233"/>
  <c r="J579" i="233" s="1"/>
  <c r="C576" i="233"/>
  <c r="BA524" i="233"/>
  <c r="I527" i="233"/>
  <c r="BD521" i="233" s="1"/>
  <c r="F527" i="233"/>
  <c r="BA521" i="233" s="1"/>
  <c r="I526" i="233"/>
  <c r="BD518" i="233" s="1"/>
  <c r="F526" i="233"/>
  <c r="BA518" i="233" s="1"/>
  <c r="I525" i="233"/>
  <c r="BD515" i="233" s="1"/>
  <c r="F525" i="233"/>
  <c r="BA515" i="233" s="1"/>
  <c r="I524" i="233"/>
  <c r="BD512" i="233" s="1"/>
  <c r="F524" i="233"/>
  <c r="BA512" i="233" s="1"/>
  <c r="I523" i="233"/>
  <c r="BD509" i="233" s="1"/>
  <c r="F523" i="233"/>
  <c r="BA509" i="233" s="1"/>
  <c r="I522" i="233"/>
  <c r="BD506" i="233" s="1"/>
  <c r="F522" i="233"/>
  <c r="BA506" i="233" s="1"/>
  <c r="I521" i="233"/>
  <c r="BD503" i="233" s="1"/>
  <c r="F521" i="233"/>
  <c r="BA503" i="233" s="1"/>
  <c r="I520" i="233"/>
  <c r="BD500" i="233" s="1"/>
  <c r="F520" i="233"/>
  <c r="BA500" i="233" s="1"/>
  <c r="I519" i="233"/>
  <c r="BD497" i="233" s="1"/>
  <c r="F519" i="233"/>
  <c r="BA497" i="233" s="1"/>
  <c r="J517" i="233"/>
  <c r="J523" i="233" s="1"/>
  <c r="C516" i="233"/>
  <c r="BA464" i="233"/>
  <c r="I467" i="233"/>
  <c r="BD461" i="233" s="1"/>
  <c r="F467" i="233"/>
  <c r="BA461" i="233" s="1"/>
  <c r="I466" i="233"/>
  <c r="BD458" i="233" s="1"/>
  <c r="F466" i="233"/>
  <c r="BA458" i="233" s="1"/>
  <c r="I465" i="233"/>
  <c r="BD455" i="233" s="1"/>
  <c r="F465" i="233"/>
  <c r="BA455" i="233" s="1"/>
  <c r="I464" i="233"/>
  <c r="BD452" i="233" s="1"/>
  <c r="F464" i="233"/>
  <c r="BA452" i="233" s="1"/>
  <c r="I463" i="233"/>
  <c r="BD449" i="233" s="1"/>
  <c r="F463" i="233"/>
  <c r="BA449" i="233" s="1"/>
  <c r="I462" i="233"/>
  <c r="BD446" i="233" s="1"/>
  <c r="F462" i="233"/>
  <c r="BA446" i="233" s="1"/>
  <c r="I461" i="233"/>
  <c r="BD443" i="233" s="1"/>
  <c r="F461" i="233"/>
  <c r="BA443" i="233" s="1"/>
  <c r="I460" i="233"/>
  <c r="BD440" i="233" s="1"/>
  <c r="F460" i="233"/>
  <c r="BA440" i="233" s="1"/>
  <c r="I459" i="233"/>
  <c r="BD437" i="233"/>
  <c r="F459" i="233"/>
  <c r="BA437" i="233" s="1"/>
  <c r="J457" i="233"/>
  <c r="J459" i="233" s="1"/>
  <c r="C456" i="233"/>
  <c r="BA404" i="233"/>
  <c r="I407" i="233"/>
  <c r="BD401" i="233" s="1"/>
  <c r="F407" i="233"/>
  <c r="BA401" i="233" s="1"/>
  <c r="I406" i="233"/>
  <c r="BD398" i="233" s="1"/>
  <c r="F406" i="233"/>
  <c r="BA398" i="233" s="1"/>
  <c r="I405" i="233"/>
  <c r="BD395" i="233" s="1"/>
  <c r="F405" i="233"/>
  <c r="BA395" i="233" s="1"/>
  <c r="I404" i="233"/>
  <c r="BD392" i="233" s="1"/>
  <c r="F404" i="233"/>
  <c r="BA392" i="233" s="1"/>
  <c r="I403" i="233"/>
  <c r="BD389" i="233" s="1"/>
  <c r="F403" i="233"/>
  <c r="BA389" i="233" s="1"/>
  <c r="I402" i="233"/>
  <c r="BD386" i="233" s="1"/>
  <c r="F402" i="233"/>
  <c r="BA386" i="233" s="1"/>
  <c r="I401" i="233"/>
  <c r="BD383" i="233" s="1"/>
  <c r="F401" i="233"/>
  <c r="BA383" i="233" s="1"/>
  <c r="I400" i="233"/>
  <c r="BD380" i="233"/>
  <c r="F400" i="233"/>
  <c r="BA380" i="233" s="1"/>
  <c r="I399" i="233"/>
  <c r="BD377" i="233" s="1"/>
  <c r="F399" i="233"/>
  <c r="BA377" i="233" s="1"/>
  <c r="J397" i="233"/>
  <c r="C396" i="233"/>
  <c r="BA344" i="233"/>
  <c r="I347" i="233"/>
  <c r="BD341" i="233" s="1"/>
  <c r="F347" i="233"/>
  <c r="BA341" i="233" s="1"/>
  <c r="I346" i="233"/>
  <c r="BD338" i="233" s="1"/>
  <c r="F346" i="233"/>
  <c r="BA338" i="233" s="1"/>
  <c r="I345" i="233"/>
  <c r="BD335" i="233" s="1"/>
  <c r="F345" i="233"/>
  <c r="BA335" i="233" s="1"/>
  <c r="I344" i="233"/>
  <c r="BD332" i="233" s="1"/>
  <c r="F344" i="233"/>
  <c r="BA332" i="233" s="1"/>
  <c r="I343" i="233"/>
  <c r="BD329" i="233" s="1"/>
  <c r="F343" i="233"/>
  <c r="BA329" i="233" s="1"/>
  <c r="I342" i="233"/>
  <c r="BD326" i="233" s="1"/>
  <c r="F342" i="233"/>
  <c r="BA326" i="233" s="1"/>
  <c r="I341" i="233"/>
  <c r="BD323" i="233" s="1"/>
  <c r="F341" i="233"/>
  <c r="BA323" i="233" s="1"/>
  <c r="I340" i="233"/>
  <c r="BD320" i="233" s="1"/>
  <c r="F340" i="233"/>
  <c r="BA320" i="233" s="1"/>
  <c r="I339" i="233"/>
  <c r="BD317" i="233" s="1"/>
  <c r="F339" i="233"/>
  <c r="BA317" i="233" s="1"/>
  <c r="J337" i="233"/>
  <c r="J343" i="233" s="1"/>
  <c r="C336" i="233"/>
  <c r="BA284" i="233"/>
  <c r="I287" i="233"/>
  <c r="BD281" i="233" s="1"/>
  <c r="F287" i="233"/>
  <c r="BA281" i="233" s="1"/>
  <c r="I286" i="233"/>
  <c r="BD278" i="233" s="1"/>
  <c r="F286" i="233"/>
  <c r="BA278" i="233" s="1"/>
  <c r="I285" i="233"/>
  <c r="BD275" i="233" s="1"/>
  <c r="F285" i="233"/>
  <c r="BA275" i="233" s="1"/>
  <c r="I284" i="233"/>
  <c r="BD272" i="233" s="1"/>
  <c r="F284" i="233"/>
  <c r="BA272" i="233" s="1"/>
  <c r="I283" i="233"/>
  <c r="BD269" i="233" s="1"/>
  <c r="F283" i="233"/>
  <c r="BA269" i="233" s="1"/>
  <c r="I282" i="233"/>
  <c r="BD266" i="233" s="1"/>
  <c r="F282" i="233"/>
  <c r="BA266" i="233" s="1"/>
  <c r="I281" i="233"/>
  <c r="BD263" i="233" s="1"/>
  <c r="F281" i="233"/>
  <c r="BA263" i="233" s="1"/>
  <c r="I280" i="233"/>
  <c r="BD260" i="233" s="1"/>
  <c r="F280" i="233"/>
  <c r="BA260" i="233" s="1"/>
  <c r="I279" i="233"/>
  <c r="BD257" i="233" s="1"/>
  <c r="F279" i="233"/>
  <c r="BA257" i="233" s="1"/>
  <c r="J277" i="233"/>
  <c r="C276" i="233"/>
  <c r="BA224" i="233"/>
  <c r="I227" i="233"/>
  <c r="BD221" i="233" s="1"/>
  <c r="F227" i="233"/>
  <c r="BA221" i="233" s="1"/>
  <c r="I226" i="233"/>
  <c r="BD218" i="233" s="1"/>
  <c r="F226" i="233"/>
  <c r="BA218" i="233" s="1"/>
  <c r="I225" i="233"/>
  <c r="BD215" i="233" s="1"/>
  <c r="F225" i="233"/>
  <c r="BA215" i="233" s="1"/>
  <c r="I224" i="233"/>
  <c r="BD212" i="233" s="1"/>
  <c r="F224" i="233"/>
  <c r="BA212" i="233" s="1"/>
  <c r="I223" i="233"/>
  <c r="BD209" i="233"/>
  <c r="F223" i="233"/>
  <c r="BA209" i="233" s="1"/>
  <c r="I222" i="233"/>
  <c r="BD206" i="233" s="1"/>
  <c r="F222" i="233"/>
  <c r="BA206" i="233" s="1"/>
  <c r="I221" i="233"/>
  <c r="BD203" i="233" s="1"/>
  <c r="F221" i="233"/>
  <c r="BA203" i="233" s="1"/>
  <c r="I220" i="233"/>
  <c r="BD200" i="233" s="1"/>
  <c r="F220" i="233"/>
  <c r="BA200" i="233" s="1"/>
  <c r="I219" i="233"/>
  <c r="BD197" i="233" s="1"/>
  <c r="F219" i="233"/>
  <c r="BA197" i="233" s="1"/>
  <c r="J217" i="233"/>
  <c r="C216" i="233"/>
  <c r="BA164" i="233"/>
  <c r="I167" i="233"/>
  <c r="BD161" i="233" s="1"/>
  <c r="F167" i="233"/>
  <c r="BA161" i="233" s="1"/>
  <c r="I166" i="233"/>
  <c r="BD158" i="233" s="1"/>
  <c r="F166" i="233"/>
  <c r="BA158" i="233" s="1"/>
  <c r="I165" i="233"/>
  <c r="BD155" i="233" s="1"/>
  <c r="F165" i="233"/>
  <c r="BA155" i="233" s="1"/>
  <c r="I164" i="233"/>
  <c r="BD152" i="233" s="1"/>
  <c r="F164" i="233"/>
  <c r="BA152" i="233" s="1"/>
  <c r="I163" i="233"/>
  <c r="BD149" i="233" s="1"/>
  <c r="F163" i="233"/>
  <c r="BA149" i="233" s="1"/>
  <c r="I162" i="233"/>
  <c r="BD146" i="233" s="1"/>
  <c r="F162" i="233"/>
  <c r="BA146" i="233" s="1"/>
  <c r="I161" i="233"/>
  <c r="BD143" i="233" s="1"/>
  <c r="F161" i="233"/>
  <c r="BA143" i="233" s="1"/>
  <c r="I160" i="233"/>
  <c r="BD140" i="233" s="1"/>
  <c r="F160" i="233"/>
  <c r="BA140" i="233" s="1"/>
  <c r="I159" i="233"/>
  <c r="BD137" i="233" s="1"/>
  <c r="F159" i="233"/>
  <c r="BA137" i="233" s="1"/>
  <c r="J157" i="233"/>
  <c r="C156" i="233"/>
  <c r="BA104" i="233"/>
  <c r="I107" i="233"/>
  <c r="BD101" i="233" s="1"/>
  <c r="F107" i="233"/>
  <c r="BA101" i="233" s="1"/>
  <c r="I106" i="233"/>
  <c r="BD98" i="233" s="1"/>
  <c r="F106" i="233"/>
  <c r="BA98" i="233" s="1"/>
  <c r="I105" i="233"/>
  <c r="BD95" i="233" s="1"/>
  <c r="F105" i="233"/>
  <c r="BA95" i="233" s="1"/>
  <c r="I104" i="233"/>
  <c r="BD92" i="233" s="1"/>
  <c r="F104" i="233"/>
  <c r="BA92" i="233" s="1"/>
  <c r="I103" i="233"/>
  <c r="BD89" i="233" s="1"/>
  <c r="F103" i="233"/>
  <c r="BA89" i="233" s="1"/>
  <c r="I102" i="233"/>
  <c r="BD86" i="233" s="1"/>
  <c r="F102" i="233"/>
  <c r="BA86" i="233" s="1"/>
  <c r="I101" i="233"/>
  <c r="BD83" i="233" s="1"/>
  <c r="F101" i="233"/>
  <c r="BA83" i="233" s="1"/>
  <c r="I100" i="233"/>
  <c r="BD80" i="233" s="1"/>
  <c r="F100" i="233"/>
  <c r="BA80" i="233" s="1"/>
  <c r="I99" i="233"/>
  <c r="BD77" i="233" s="1"/>
  <c r="F99" i="233"/>
  <c r="BA77" i="233" s="1"/>
  <c r="J97" i="233"/>
  <c r="J99" i="233" s="1"/>
  <c r="C96" i="233"/>
  <c r="I647" i="232"/>
  <c r="BD641" i="232" s="1"/>
  <c r="F647" i="232"/>
  <c r="BA641" i="232" s="1"/>
  <c r="I646" i="232"/>
  <c r="BD638" i="232" s="1"/>
  <c r="F646" i="232"/>
  <c r="BA638" i="232" s="1"/>
  <c r="I645" i="232"/>
  <c r="BD635" i="232" s="1"/>
  <c r="F645" i="232"/>
  <c r="BA635" i="232" s="1"/>
  <c r="I644" i="232"/>
  <c r="BD632" i="232" s="1"/>
  <c r="F644" i="232"/>
  <c r="BA632" i="232" s="1"/>
  <c r="I643" i="232"/>
  <c r="BD629" i="232"/>
  <c r="F643" i="232"/>
  <c r="BA629" i="232" s="1"/>
  <c r="I642" i="232"/>
  <c r="BD626" i="232" s="1"/>
  <c r="F642" i="232"/>
  <c r="BA626" i="232" s="1"/>
  <c r="I641" i="232"/>
  <c r="BD623" i="232" s="1"/>
  <c r="F641" i="232"/>
  <c r="BA623" i="232" s="1"/>
  <c r="I640" i="232"/>
  <c r="BD620" i="232"/>
  <c r="F640" i="232"/>
  <c r="BA620" i="232" s="1"/>
  <c r="I639" i="232"/>
  <c r="BD617" i="232" s="1"/>
  <c r="F639" i="232"/>
  <c r="BA617" i="232" s="1"/>
  <c r="J637" i="232"/>
  <c r="J644" i="232" s="1"/>
  <c r="C636" i="232"/>
  <c r="I587" i="232"/>
  <c r="BD581" i="232" s="1"/>
  <c r="F587" i="232"/>
  <c r="BA581" i="232" s="1"/>
  <c r="I586" i="232"/>
  <c r="BD578" i="232" s="1"/>
  <c r="F586" i="232"/>
  <c r="BA578" i="232" s="1"/>
  <c r="I585" i="232"/>
  <c r="BD575" i="232" s="1"/>
  <c r="F585" i="232"/>
  <c r="BA575" i="232" s="1"/>
  <c r="I584" i="232"/>
  <c r="BD572" i="232" s="1"/>
  <c r="F584" i="232"/>
  <c r="BA572" i="232" s="1"/>
  <c r="I583" i="232"/>
  <c r="BD569" i="232" s="1"/>
  <c r="F583" i="232"/>
  <c r="BA569" i="232" s="1"/>
  <c r="I582" i="232"/>
  <c r="BD566" i="232" s="1"/>
  <c r="F582" i="232"/>
  <c r="BA566" i="232" s="1"/>
  <c r="I581" i="232"/>
  <c r="BD563" i="232" s="1"/>
  <c r="F581" i="232"/>
  <c r="BA563" i="232" s="1"/>
  <c r="I580" i="232"/>
  <c r="BD560" i="232" s="1"/>
  <c r="F580" i="232"/>
  <c r="BA560" i="232" s="1"/>
  <c r="I579" i="232"/>
  <c r="BD557" i="232" s="1"/>
  <c r="F579" i="232"/>
  <c r="BA557" i="232" s="1"/>
  <c r="J577" i="232"/>
  <c r="J580" i="232" s="1"/>
  <c r="C576" i="232"/>
  <c r="I527" i="232"/>
  <c r="BD521" i="232" s="1"/>
  <c r="F527" i="232"/>
  <c r="BA521" i="232" s="1"/>
  <c r="I526" i="232"/>
  <c r="BD518" i="232" s="1"/>
  <c r="F526" i="232"/>
  <c r="BA518" i="232" s="1"/>
  <c r="I525" i="232"/>
  <c r="BD515" i="232" s="1"/>
  <c r="F525" i="232"/>
  <c r="BA515" i="232" s="1"/>
  <c r="I524" i="232"/>
  <c r="BD512" i="232" s="1"/>
  <c r="F524" i="232"/>
  <c r="BA512" i="232" s="1"/>
  <c r="I523" i="232"/>
  <c r="BD509" i="232" s="1"/>
  <c r="F523" i="232"/>
  <c r="BA509" i="232" s="1"/>
  <c r="I522" i="232"/>
  <c r="BD506" i="232" s="1"/>
  <c r="F522" i="232"/>
  <c r="BA506" i="232" s="1"/>
  <c r="I521" i="232"/>
  <c r="BD503" i="232" s="1"/>
  <c r="F521" i="232"/>
  <c r="BA503" i="232" s="1"/>
  <c r="I520" i="232"/>
  <c r="BD500" i="232" s="1"/>
  <c r="F520" i="232"/>
  <c r="BA500" i="232" s="1"/>
  <c r="I519" i="232"/>
  <c r="BD497" i="232" s="1"/>
  <c r="F519" i="232"/>
  <c r="BA497" i="232" s="1"/>
  <c r="J517" i="232"/>
  <c r="J520" i="232" s="1"/>
  <c r="C516" i="232"/>
  <c r="I467" i="232"/>
  <c r="BD461" i="232" s="1"/>
  <c r="F467" i="232"/>
  <c r="BA461" i="232" s="1"/>
  <c r="I466" i="232"/>
  <c r="BD458" i="232" s="1"/>
  <c r="F466" i="232"/>
  <c r="BA458" i="232" s="1"/>
  <c r="I465" i="232"/>
  <c r="BD455" i="232" s="1"/>
  <c r="F465" i="232"/>
  <c r="BA455" i="232" s="1"/>
  <c r="I464" i="232"/>
  <c r="BD452" i="232" s="1"/>
  <c r="F464" i="232"/>
  <c r="BA452" i="232" s="1"/>
  <c r="I463" i="232"/>
  <c r="BD449" i="232" s="1"/>
  <c r="F463" i="232"/>
  <c r="BA449" i="232" s="1"/>
  <c r="I462" i="232"/>
  <c r="BD446" i="232" s="1"/>
  <c r="F462" i="232"/>
  <c r="BA446" i="232" s="1"/>
  <c r="I461" i="232"/>
  <c r="BD443" i="232" s="1"/>
  <c r="F461" i="232"/>
  <c r="BA443" i="232" s="1"/>
  <c r="I460" i="232"/>
  <c r="BD440" i="232" s="1"/>
  <c r="F460" i="232"/>
  <c r="BA440" i="232" s="1"/>
  <c r="I459" i="232"/>
  <c r="BD437" i="232" s="1"/>
  <c r="F459" i="232"/>
  <c r="BA437" i="232" s="1"/>
  <c r="J457" i="232"/>
  <c r="J466" i="232" s="1"/>
  <c r="C456" i="232"/>
  <c r="I407" i="232"/>
  <c r="BD401" i="232" s="1"/>
  <c r="F407" i="232"/>
  <c r="BA401" i="232" s="1"/>
  <c r="I406" i="232"/>
  <c r="BD398" i="232" s="1"/>
  <c r="F406" i="232"/>
  <c r="BA398" i="232" s="1"/>
  <c r="I405" i="232"/>
  <c r="BD395" i="232" s="1"/>
  <c r="F405" i="232"/>
  <c r="BA395" i="232" s="1"/>
  <c r="I404" i="232"/>
  <c r="BD392" i="232" s="1"/>
  <c r="F404" i="232"/>
  <c r="BA392" i="232" s="1"/>
  <c r="I403" i="232"/>
  <c r="BD389" i="232" s="1"/>
  <c r="F403" i="232"/>
  <c r="BA389" i="232" s="1"/>
  <c r="I402" i="232"/>
  <c r="BD386" i="232" s="1"/>
  <c r="F402" i="232"/>
  <c r="BA386" i="232" s="1"/>
  <c r="I401" i="232"/>
  <c r="BD383" i="232" s="1"/>
  <c r="F401" i="232"/>
  <c r="BA383" i="232" s="1"/>
  <c r="I400" i="232"/>
  <c r="BD380" i="232" s="1"/>
  <c r="F400" i="232"/>
  <c r="BA380" i="232" s="1"/>
  <c r="I399" i="232"/>
  <c r="BD377" i="232" s="1"/>
  <c r="F399" i="232"/>
  <c r="BA377" i="232" s="1"/>
  <c r="J397" i="232"/>
  <c r="C396" i="232"/>
  <c r="I347" i="232"/>
  <c r="BD341" i="232" s="1"/>
  <c r="F347" i="232"/>
  <c r="BA341" i="232" s="1"/>
  <c r="I346" i="232"/>
  <c r="BD338" i="232" s="1"/>
  <c r="F346" i="232"/>
  <c r="BA338" i="232" s="1"/>
  <c r="I345" i="232"/>
  <c r="BD335" i="232" s="1"/>
  <c r="F345" i="232"/>
  <c r="BA335" i="232" s="1"/>
  <c r="I344" i="232"/>
  <c r="BD332" i="232" s="1"/>
  <c r="F344" i="232"/>
  <c r="BA332" i="232" s="1"/>
  <c r="I343" i="232"/>
  <c r="BD329" i="232" s="1"/>
  <c r="F343" i="232"/>
  <c r="BA329" i="232" s="1"/>
  <c r="I342" i="232"/>
  <c r="BD326" i="232" s="1"/>
  <c r="F342" i="232"/>
  <c r="BA326" i="232" s="1"/>
  <c r="I341" i="232"/>
  <c r="BD323" i="232" s="1"/>
  <c r="F341" i="232"/>
  <c r="BA323" i="232" s="1"/>
  <c r="I340" i="232"/>
  <c r="BD320" i="232" s="1"/>
  <c r="F340" i="232"/>
  <c r="BA320" i="232" s="1"/>
  <c r="I339" i="232"/>
  <c r="BD317" i="232" s="1"/>
  <c r="F339" i="232"/>
  <c r="BA317" i="232" s="1"/>
  <c r="J337" i="232"/>
  <c r="J345" i="232" s="1"/>
  <c r="C336" i="232"/>
  <c r="I287" i="232"/>
  <c r="BD281" i="232" s="1"/>
  <c r="F287" i="232"/>
  <c r="BA281" i="232" s="1"/>
  <c r="I286" i="232"/>
  <c r="BD278" i="232" s="1"/>
  <c r="F286" i="232"/>
  <c r="BA278" i="232" s="1"/>
  <c r="I285" i="232"/>
  <c r="BD275" i="232"/>
  <c r="F285" i="232"/>
  <c r="BA275" i="232" s="1"/>
  <c r="I284" i="232"/>
  <c r="BD272" i="232" s="1"/>
  <c r="F284" i="232"/>
  <c r="BA272" i="232" s="1"/>
  <c r="I283" i="232"/>
  <c r="BD269" i="232" s="1"/>
  <c r="F283" i="232"/>
  <c r="BA269" i="232" s="1"/>
  <c r="I282" i="232"/>
  <c r="BD266" i="232" s="1"/>
  <c r="F282" i="232"/>
  <c r="BA266" i="232" s="1"/>
  <c r="I281" i="232"/>
  <c r="BD263" i="232" s="1"/>
  <c r="F281" i="232"/>
  <c r="BA263" i="232" s="1"/>
  <c r="I280" i="232"/>
  <c r="BD260" i="232" s="1"/>
  <c r="F280" i="232"/>
  <c r="BA260" i="232" s="1"/>
  <c r="I279" i="232"/>
  <c r="BD257" i="232" s="1"/>
  <c r="F279" i="232"/>
  <c r="BA257" i="232" s="1"/>
  <c r="J277" i="232"/>
  <c r="C276" i="232"/>
  <c r="I227" i="232"/>
  <c r="BD221" i="232" s="1"/>
  <c r="F227" i="232"/>
  <c r="BA221" i="232" s="1"/>
  <c r="I226" i="232"/>
  <c r="BD218" i="232" s="1"/>
  <c r="F226" i="232"/>
  <c r="BA218" i="232" s="1"/>
  <c r="I225" i="232"/>
  <c r="BD215" i="232" s="1"/>
  <c r="F225" i="232"/>
  <c r="BA215" i="232" s="1"/>
  <c r="I224" i="232"/>
  <c r="BD212" i="232" s="1"/>
  <c r="F224" i="232"/>
  <c r="BA212" i="232" s="1"/>
  <c r="I223" i="232"/>
  <c r="BD209" i="232" s="1"/>
  <c r="F223" i="232"/>
  <c r="BA209" i="232" s="1"/>
  <c r="I222" i="232"/>
  <c r="BD206" i="232" s="1"/>
  <c r="F222" i="232"/>
  <c r="BA206" i="232" s="1"/>
  <c r="I221" i="232"/>
  <c r="BD203" i="232" s="1"/>
  <c r="F221" i="232"/>
  <c r="BA203" i="232" s="1"/>
  <c r="I220" i="232"/>
  <c r="BD200" i="232" s="1"/>
  <c r="F220" i="232"/>
  <c r="BA200" i="232" s="1"/>
  <c r="I219" i="232"/>
  <c r="BD197" i="232" s="1"/>
  <c r="F219" i="232"/>
  <c r="BA197" i="232" s="1"/>
  <c r="J217" i="232"/>
  <c r="J221" i="232" s="1"/>
  <c r="C216" i="232"/>
  <c r="I167" i="232"/>
  <c r="BD161" i="232" s="1"/>
  <c r="F167" i="232"/>
  <c r="BA161" i="232" s="1"/>
  <c r="I166" i="232"/>
  <c r="BD158" i="232" s="1"/>
  <c r="F166" i="232"/>
  <c r="BA158" i="232" s="1"/>
  <c r="I165" i="232"/>
  <c r="BD155" i="232" s="1"/>
  <c r="F165" i="232"/>
  <c r="BA155" i="232" s="1"/>
  <c r="I164" i="232"/>
  <c r="BD152" i="232" s="1"/>
  <c r="F164" i="232"/>
  <c r="BA152" i="232" s="1"/>
  <c r="I163" i="232"/>
  <c r="BD149" i="232" s="1"/>
  <c r="F163" i="232"/>
  <c r="BA149" i="232" s="1"/>
  <c r="I162" i="232"/>
  <c r="BD146" i="232" s="1"/>
  <c r="F162" i="232"/>
  <c r="BA146" i="232" s="1"/>
  <c r="I161" i="232"/>
  <c r="BD143" i="232" s="1"/>
  <c r="F161" i="232"/>
  <c r="BA143" i="232" s="1"/>
  <c r="I160" i="232"/>
  <c r="BD140" i="232" s="1"/>
  <c r="F160" i="232"/>
  <c r="BA140" i="232" s="1"/>
  <c r="I159" i="232"/>
  <c r="BD137" i="232"/>
  <c r="F159" i="232"/>
  <c r="BA137" i="232" s="1"/>
  <c r="J157" i="232"/>
  <c r="J166" i="232" s="1"/>
  <c r="C156" i="232"/>
  <c r="I107" i="232"/>
  <c r="BD101" i="232" s="1"/>
  <c r="F107" i="232"/>
  <c r="BA101" i="232" s="1"/>
  <c r="I106" i="232"/>
  <c r="BD98" i="232" s="1"/>
  <c r="F106" i="232"/>
  <c r="BA98" i="232" s="1"/>
  <c r="I105" i="232"/>
  <c r="BD95" i="232" s="1"/>
  <c r="F105" i="232"/>
  <c r="BA95" i="232" s="1"/>
  <c r="I104" i="232"/>
  <c r="BD92" i="232" s="1"/>
  <c r="F104" i="232"/>
  <c r="BA92" i="232" s="1"/>
  <c r="I103" i="232"/>
  <c r="BD89" i="232" s="1"/>
  <c r="F103" i="232"/>
  <c r="BA89" i="232" s="1"/>
  <c r="I102" i="232"/>
  <c r="BD86" i="232" s="1"/>
  <c r="F102" i="232"/>
  <c r="BA86" i="232" s="1"/>
  <c r="I101" i="232"/>
  <c r="BD83" i="232" s="1"/>
  <c r="F101" i="232"/>
  <c r="BA83" i="232" s="1"/>
  <c r="I100" i="232"/>
  <c r="BD80" i="232" s="1"/>
  <c r="F100" i="232"/>
  <c r="BA80" i="232" s="1"/>
  <c r="I99" i="232"/>
  <c r="BD77" i="232" s="1"/>
  <c r="F99" i="232"/>
  <c r="BA77" i="232" s="1"/>
  <c r="J97" i="232"/>
  <c r="C96" i="232"/>
  <c r="I647" i="231"/>
  <c r="BD641" i="231" s="1"/>
  <c r="F647" i="231"/>
  <c r="BA641" i="231" s="1"/>
  <c r="I646" i="231"/>
  <c r="BD638" i="231" s="1"/>
  <c r="F646" i="231"/>
  <c r="BA638" i="231" s="1"/>
  <c r="I645" i="231"/>
  <c r="BD635" i="231" s="1"/>
  <c r="F645" i="231"/>
  <c r="BA635" i="231" s="1"/>
  <c r="I644" i="231"/>
  <c r="BD632" i="231" s="1"/>
  <c r="F644" i="231"/>
  <c r="BA632" i="231" s="1"/>
  <c r="I643" i="231"/>
  <c r="BD629" i="231" s="1"/>
  <c r="F643" i="231"/>
  <c r="BA629" i="231" s="1"/>
  <c r="I642" i="231"/>
  <c r="BD626" i="231" s="1"/>
  <c r="F642" i="231"/>
  <c r="BA626" i="231" s="1"/>
  <c r="I641" i="231"/>
  <c r="BD623" i="231" s="1"/>
  <c r="F641" i="231"/>
  <c r="BA623" i="231" s="1"/>
  <c r="I640" i="231"/>
  <c r="BD620" i="231" s="1"/>
  <c r="F640" i="231"/>
  <c r="BA620" i="231" s="1"/>
  <c r="I639" i="231"/>
  <c r="BD617" i="231" s="1"/>
  <c r="F639" i="231"/>
  <c r="BA617" i="231" s="1"/>
  <c r="J637" i="231"/>
  <c r="J644" i="231" s="1"/>
  <c r="C636" i="231"/>
  <c r="I587" i="231"/>
  <c r="BD581" i="231" s="1"/>
  <c r="F587" i="231"/>
  <c r="BA581" i="231" s="1"/>
  <c r="I586" i="231"/>
  <c r="BD578" i="231" s="1"/>
  <c r="F586" i="231"/>
  <c r="BA578" i="231" s="1"/>
  <c r="I585" i="231"/>
  <c r="BD575" i="231" s="1"/>
  <c r="F585" i="231"/>
  <c r="BA575" i="231" s="1"/>
  <c r="I584" i="231"/>
  <c r="BD572" i="231" s="1"/>
  <c r="F584" i="231"/>
  <c r="BA572" i="231" s="1"/>
  <c r="I583" i="231"/>
  <c r="BD569" i="231" s="1"/>
  <c r="F583" i="231"/>
  <c r="BA569" i="231" s="1"/>
  <c r="I582" i="231"/>
  <c r="BD566" i="231" s="1"/>
  <c r="F582" i="231"/>
  <c r="BA566" i="231" s="1"/>
  <c r="I581" i="231"/>
  <c r="BD563" i="231" s="1"/>
  <c r="F581" i="231"/>
  <c r="BA563" i="231" s="1"/>
  <c r="I580" i="231"/>
  <c r="BD560" i="231" s="1"/>
  <c r="F580" i="231"/>
  <c r="BA560" i="231" s="1"/>
  <c r="I579" i="231"/>
  <c r="BD557" i="231" s="1"/>
  <c r="F579" i="231"/>
  <c r="BA557" i="231" s="1"/>
  <c r="J577" i="231"/>
  <c r="J582" i="231" s="1"/>
  <c r="C576" i="231"/>
  <c r="I527" i="231"/>
  <c r="BD521" i="231" s="1"/>
  <c r="F527" i="231"/>
  <c r="BA521" i="231" s="1"/>
  <c r="I526" i="231"/>
  <c r="BD518" i="231" s="1"/>
  <c r="F526" i="231"/>
  <c r="BA518" i="231" s="1"/>
  <c r="I525" i="231"/>
  <c r="BD515" i="231" s="1"/>
  <c r="F525" i="231"/>
  <c r="BA515" i="231" s="1"/>
  <c r="I524" i="231"/>
  <c r="BD512" i="231" s="1"/>
  <c r="F524" i="231"/>
  <c r="BA512" i="231" s="1"/>
  <c r="I523" i="231"/>
  <c r="BD509" i="231" s="1"/>
  <c r="F523" i="231"/>
  <c r="BA509" i="231" s="1"/>
  <c r="I522" i="231"/>
  <c r="BD506" i="231" s="1"/>
  <c r="F522" i="231"/>
  <c r="BA506" i="231" s="1"/>
  <c r="I521" i="231"/>
  <c r="BD503" i="231" s="1"/>
  <c r="F521" i="231"/>
  <c r="BA503" i="231" s="1"/>
  <c r="I520" i="231"/>
  <c r="BD500" i="231" s="1"/>
  <c r="F520" i="231"/>
  <c r="BA500" i="231" s="1"/>
  <c r="I519" i="231"/>
  <c r="BD497" i="231" s="1"/>
  <c r="F519" i="231"/>
  <c r="BA497" i="231" s="1"/>
  <c r="J517" i="231"/>
  <c r="C516" i="231"/>
  <c r="I467" i="231"/>
  <c r="BD461" i="231" s="1"/>
  <c r="F467" i="231"/>
  <c r="BA461" i="231" s="1"/>
  <c r="I466" i="231"/>
  <c r="BD458" i="231" s="1"/>
  <c r="F466" i="231"/>
  <c r="BA458" i="231" s="1"/>
  <c r="I465" i="231"/>
  <c r="BD455" i="231" s="1"/>
  <c r="F465" i="231"/>
  <c r="BA455" i="231" s="1"/>
  <c r="I464" i="231"/>
  <c r="BD452" i="231" s="1"/>
  <c r="F464" i="231"/>
  <c r="BA452" i="231" s="1"/>
  <c r="I463" i="231"/>
  <c r="BD449" i="231" s="1"/>
  <c r="F463" i="231"/>
  <c r="BA449" i="231" s="1"/>
  <c r="I462" i="231"/>
  <c r="BD446" i="231" s="1"/>
  <c r="F462" i="231"/>
  <c r="BA446" i="231" s="1"/>
  <c r="I461" i="231"/>
  <c r="BD443" i="231" s="1"/>
  <c r="F461" i="231"/>
  <c r="BA443" i="231" s="1"/>
  <c r="I460" i="231"/>
  <c r="BD440" i="231" s="1"/>
  <c r="F460" i="231"/>
  <c r="BA440" i="231" s="1"/>
  <c r="I459" i="231"/>
  <c r="BD437" i="231" s="1"/>
  <c r="F459" i="231"/>
  <c r="BA437" i="231" s="1"/>
  <c r="J457" i="231"/>
  <c r="J459" i="231" s="1"/>
  <c r="C456" i="231"/>
  <c r="I407" i="231"/>
  <c r="BD401" i="231" s="1"/>
  <c r="F407" i="231"/>
  <c r="BA401" i="231" s="1"/>
  <c r="I406" i="231"/>
  <c r="BD398" i="231" s="1"/>
  <c r="F406" i="231"/>
  <c r="BA398" i="231" s="1"/>
  <c r="I405" i="231"/>
  <c r="BD395" i="231" s="1"/>
  <c r="F405" i="231"/>
  <c r="BA395" i="231" s="1"/>
  <c r="I404" i="231"/>
  <c r="BD392" i="231" s="1"/>
  <c r="F404" i="231"/>
  <c r="BA392" i="231" s="1"/>
  <c r="I403" i="231"/>
  <c r="BD389" i="231"/>
  <c r="F403" i="231"/>
  <c r="BA389" i="231" s="1"/>
  <c r="I402" i="231"/>
  <c r="BD386" i="231" s="1"/>
  <c r="F402" i="231"/>
  <c r="BA386" i="231" s="1"/>
  <c r="I401" i="231"/>
  <c r="BD383" i="231" s="1"/>
  <c r="F401" i="231"/>
  <c r="BA383" i="231" s="1"/>
  <c r="I400" i="231"/>
  <c r="BD380" i="231" s="1"/>
  <c r="F400" i="231"/>
  <c r="BA380" i="231" s="1"/>
  <c r="I399" i="231"/>
  <c r="BD377" i="231" s="1"/>
  <c r="F399" i="231"/>
  <c r="BA377" i="231" s="1"/>
  <c r="J397" i="231"/>
  <c r="C396" i="231"/>
  <c r="I347" i="231"/>
  <c r="BD341" i="231" s="1"/>
  <c r="F347" i="231"/>
  <c r="BA341" i="231" s="1"/>
  <c r="I346" i="231"/>
  <c r="BD338" i="231" s="1"/>
  <c r="F346" i="231"/>
  <c r="BA338" i="231" s="1"/>
  <c r="I345" i="231"/>
  <c r="BD335" i="231" s="1"/>
  <c r="F345" i="231"/>
  <c r="BA335" i="231" s="1"/>
  <c r="I344" i="231"/>
  <c r="BD332" i="231" s="1"/>
  <c r="F344" i="231"/>
  <c r="BA332" i="231" s="1"/>
  <c r="I343" i="231"/>
  <c r="BD329" i="231" s="1"/>
  <c r="F343" i="231"/>
  <c r="BA329" i="231" s="1"/>
  <c r="I342" i="231"/>
  <c r="BD326" i="231" s="1"/>
  <c r="F342" i="231"/>
  <c r="BA326" i="231" s="1"/>
  <c r="I341" i="231"/>
  <c r="BD323" i="231" s="1"/>
  <c r="F341" i="231"/>
  <c r="BA323" i="231" s="1"/>
  <c r="I340" i="231"/>
  <c r="BD320" i="231" s="1"/>
  <c r="F340" i="231"/>
  <c r="BA320" i="231" s="1"/>
  <c r="I339" i="231"/>
  <c r="BD317" i="231" s="1"/>
  <c r="F339" i="231"/>
  <c r="BA317" i="231" s="1"/>
  <c r="J337" i="231"/>
  <c r="J343" i="231" s="1"/>
  <c r="C336" i="231"/>
  <c r="I287" i="231"/>
  <c r="BD281" i="231" s="1"/>
  <c r="F287" i="231"/>
  <c r="BA281" i="231" s="1"/>
  <c r="I286" i="231"/>
  <c r="BD278" i="231" s="1"/>
  <c r="F286" i="231"/>
  <c r="BA278" i="231" s="1"/>
  <c r="I285" i="231"/>
  <c r="BD275" i="231" s="1"/>
  <c r="F285" i="231"/>
  <c r="BA275" i="231" s="1"/>
  <c r="I284" i="231"/>
  <c r="BD272" i="231" s="1"/>
  <c r="F284" i="231"/>
  <c r="BA272" i="231" s="1"/>
  <c r="I283" i="231"/>
  <c r="BD269" i="231" s="1"/>
  <c r="F283" i="231"/>
  <c r="BA269" i="231" s="1"/>
  <c r="I282" i="231"/>
  <c r="BD266" i="231" s="1"/>
  <c r="F282" i="231"/>
  <c r="BA266" i="231" s="1"/>
  <c r="I281" i="231"/>
  <c r="BD263" i="231" s="1"/>
  <c r="F281" i="231"/>
  <c r="BA263" i="231" s="1"/>
  <c r="I280" i="231"/>
  <c r="BD260" i="231" s="1"/>
  <c r="F280" i="231"/>
  <c r="BA260" i="231" s="1"/>
  <c r="I279" i="231"/>
  <c r="BD257" i="231"/>
  <c r="F279" i="231"/>
  <c r="BA257" i="231" s="1"/>
  <c r="J277" i="231"/>
  <c r="J281" i="231" s="1"/>
  <c r="C276" i="231"/>
  <c r="I227" i="231"/>
  <c r="BD221" i="231" s="1"/>
  <c r="F227" i="231"/>
  <c r="BA221" i="231" s="1"/>
  <c r="I226" i="231"/>
  <c r="BD218" i="231" s="1"/>
  <c r="F226" i="231"/>
  <c r="BA218" i="231" s="1"/>
  <c r="I225" i="231"/>
  <c r="BD215" i="231" s="1"/>
  <c r="F225" i="231"/>
  <c r="BA215" i="231" s="1"/>
  <c r="I224" i="231"/>
  <c r="BD212" i="231" s="1"/>
  <c r="F224" i="231"/>
  <c r="BA212" i="231" s="1"/>
  <c r="I223" i="231"/>
  <c r="BD209" i="231" s="1"/>
  <c r="F223" i="231"/>
  <c r="BA209" i="231" s="1"/>
  <c r="I222" i="231"/>
  <c r="BD206" i="231" s="1"/>
  <c r="F222" i="231"/>
  <c r="BA206" i="231" s="1"/>
  <c r="I221" i="231"/>
  <c r="BD203" i="231" s="1"/>
  <c r="F221" i="231"/>
  <c r="BA203" i="231" s="1"/>
  <c r="I220" i="231"/>
  <c r="BD200" i="231" s="1"/>
  <c r="F220" i="231"/>
  <c r="BA200" i="231" s="1"/>
  <c r="I219" i="231"/>
  <c r="BD197" i="231" s="1"/>
  <c r="F219" i="231"/>
  <c r="BA197" i="231" s="1"/>
  <c r="J217" i="231"/>
  <c r="C216" i="231"/>
  <c r="I167" i="231"/>
  <c r="BD161" i="231" s="1"/>
  <c r="F167" i="231"/>
  <c r="BA161" i="231" s="1"/>
  <c r="I166" i="231"/>
  <c r="BD158" i="231" s="1"/>
  <c r="F166" i="231"/>
  <c r="BA158" i="231" s="1"/>
  <c r="I165" i="231"/>
  <c r="BD155" i="231" s="1"/>
  <c r="F165" i="231"/>
  <c r="BA155" i="231" s="1"/>
  <c r="I164" i="231"/>
  <c r="BD152" i="231" s="1"/>
  <c r="F164" i="231"/>
  <c r="BA152" i="231" s="1"/>
  <c r="I163" i="231"/>
  <c r="BD149" i="231" s="1"/>
  <c r="F163" i="231"/>
  <c r="BA149" i="231" s="1"/>
  <c r="I162" i="231"/>
  <c r="BD146" i="231" s="1"/>
  <c r="F162" i="231"/>
  <c r="BA146" i="231" s="1"/>
  <c r="I161" i="231"/>
  <c r="BD143" i="231" s="1"/>
  <c r="F161" i="231"/>
  <c r="BA143" i="231" s="1"/>
  <c r="I160" i="231"/>
  <c r="BD140" i="231" s="1"/>
  <c r="F160" i="231"/>
  <c r="BA140" i="231" s="1"/>
  <c r="I159" i="231"/>
  <c r="BD137" i="231" s="1"/>
  <c r="F159" i="231"/>
  <c r="BA137" i="231" s="1"/>
  <c r="J157" i="231"/>
  <c r="J160" i="231" s="1"/>
  <c r="C156" i="231"/>
  <c r="I107" i="231"/>
  <c r="BD101" i="231" s="1"/>
  <c r="F107" i="231"/>
  <c r="BA101" i="231" s="1"/>
  <c r="I106" i="231"/>
  <c r="BD98" i="231" s="1"/>
  <c r="F106" i="231"/>
  <c r="BA98" i="231" s="1"/>
  <c r="I105" i="231"/>
  <c r="BD95" i="231" s="1"/>
  <c r="F105" i="231"/>
  <c r="BA95" i="231" s="1"/>
  <c r="I104" i="231"/>
  <c r="BD92" i="231" s="1"/>
  <c r="F104" i="231"/>
  <c r="BA92" i="231" s="1"/>
  <c r="I103" i="231"/>
  <c r="BD89" i="231" s="1"/>
  <c r="F103" i="231"/>
  <c r="BA89" i="231" s="1"/>
  <c r="I102" i="231"/>
  <c r="BD86" i="231" s="1"/>
  <c r="F102" i="231"/>
  <c r="BA86" i="231" s="1"/>
  <c r="I101" i="231"/>
  <c r="BD83" i="231" s="1"/>
  <c r="F101" i="231"/>
  <c r="BA83" i="231" s="1"/>
  <c r="I100" i="231"/>
  <c r="BD80" i="231" s="1"/>
  <c r="F100" i="231"/>
  <c r="BA80" i="231" s="1"/>
  <c r="I99" i="231"/>
  <c r="BD77" i="231" s="1"/>
  <c r="F99" i="231"/>
  <c r="BA77" i="231" s="1"/>
  <c r="J97" i="231"/>
  <c r="J104" i="231" s="1"/>
  <c r="C96" i="231"/>
  <c r="BS646" i="232"/>
  <c r="BE646" i="232"/>
  <c r="BS644" i="232"/>
  <c r="BE644" i="232"/>
  <c r="BD644" i="232"/>
  <c r="AZ644" i="232"/>
  <c r="AX644" i="232"/>
  <c r="BS643" i="232"/>
  <c r="BE643" i="232"/>
  <c r="BS641" i="232"/>
  <c r="BE641" i="232"/>
  <c r="AZ641" i="232"/>
  <c r="AX641" i="232"/>
  <c r="BS640" i="232"/>
  <c r="BE640" i="232"/>
  <c r="BS638" i="232"/>
  <c r="BE638" i="232"/>
  <c r="AZ638" i="232"/>
  <c r="AX638" i="232"/>
  <c r="BS637" i="232"/>
  <c r="BE637" i="232"/>
  <c r="BS635" i="232"/>
  <c r="BE635" i="232"/>
  <c r="AZ635" i="232"/>
  <c r="AX635" i="232"/>
  <c r="BS634" i="232"/>
  <c r="BE634" i="232"/>
  <c r="BS632" i="232"/>
  <c r="BE632" i="232"/>
  <c r="AZ632" i="232"/>
  <c r="AX632" i="232"/>
  <c r="BS631" i="232"/>
  <c r="BE631" i="232"/>
  <c r="BS629" i="232"/>
  <c r="BE629" i="232"/>
  <c r="AZ629" i="232"/>
  <c r="AX629" i="232"/>
  <c r="BS628" i="232"/>
  <c r="BE628" i="232"/>
  <c r="BS626" i="232"/>
  <c r="BE626" i="232"/>
  <c r="AZ626" i="232"/>
  <c r="AX626" i="232"/>
  <c r="BS625" i="232"/>
  <c r="BE625" i="232"/>
  <c r="BS623" i="232"/>
  <c r="BE623" i="232"/>
  <c r="AZ623" i="232"/>
  <c r="AX623" i="232"/>
  <c r="BS622" i="232"/>
  <c r="BE622" i="232"/>
  <c r="BS620" i="232"/>
  <c r="BE620" i="232"/>
  <c r="AZ620" i="232"/>
  <c r="AX620" i="232"/>
  <c r="BS619" i="232"/>
  <c r="BE619" i="232"/>
  <c r="BS617" i="232"/>
  <c r="BE617" i="232"/>
  <c r="AZ617" i="232"/>
  <c r="AX617" i="232"/>
  <c r="CG615" i="232"/>
  <c r="CF615" i="232"/>
  <c r="CE615" i="232"/>
  <c r="CD615" i="232"/>
  <c r="CC615" i="232"/>
  <c r="CB615" i="232"/>
  <c r="CA615" i="232"/>
  <c r="BZ615" i="232"/>
  <c r="BY615" i="232"/>
  <c r="BX615" i="232"/>
  <c r="BW615" i="232"/>
  <c r="BG615" i="232"/>
  <c r="AX614" i="232"/>
  <c r="BS586" i="232"/>
  <c r="BE586" i="232"/>
  <c r="BS584" i="232"/>
  <c r="BE584" i="232"/>
  <c r="BD584" i="232"/>
  <c r="AZ584" i="232"/>
  <c r="AX584" i="232"/>
  <c r="BS583" i="232"/>
  <c r="BE583" i="232"/>
  <c r="BS581" i="232"/>
  <c r="BE581" i="232"/>
  <c r="AZ581" i="232"/>
  <c r="AX581" i="232"/>
  <c r="BS580" i="232"/>
  <c r="BE580" i="232"/>
  <c r="BS578" i="232"/>
  <c r="BE578" i="232"/>
  <c r="AZ578" i="232"/>
  <c r="AX578" i="232"/>
  <c r="BS577" i="232"/>
  <c r="BE577" i="232"/>
  <c r="BS575" i="232"/>
  <c r="BE575" i="232"/>
  <c r="AZ575" i="232"/>
  <c r="AX575" i="232"/>
  <c r="BS574" i="232"/>
  <c r="BE574" i="232"/>
  <c r="BS572" i="232"/>
  <c r="BE572" i="232"/>
  <c r="AZ572" i="232"/>
  <c r="AX572" i="232"/>
  <c r="BS571" i="232"/>
  <c r="BE571" i="232"/>
  <c r="BS569" i="232"/>
  <c r="BE569" i="232"/>
  <c r="AZ569" i="232"/>
  <c r="AX569" i="232"/>
  <c r="BS568" i="232"/>
  <c r="BE568" i="232"/>
  <c r="BS566" i="232"/>
  <c r="BE566" i="232"/>
  <c r="AZ566" i="232"/>
  <c r="AX566" i="232"/>
  <c r="BS565" i="232"/>
  <c r="BE565" i="232"/>
  <c r="BS563" i="232"/>
  <c r="BE563" i="232"/>
  <c r="AZ563" i="232"/>
  <c r="AX563" i="232"/>
  <c r="BS562" i="232"/>
  <c r="BE562" i="232"/>
  <c r="BS560" i="232"/>
  <c r="BE560" i="232"/>
  <c r="AZ560" i="232"/>
  <c r="AX560" i="232"/>
  <c r="BS559" i="232"/>
  <c r="BE559" i="232"/>
  <c r="BS557" i="232"/>
  <c r="BE557" i="232"/>
  <c r="AZ557" i="232"/>
  <c r="AX557" i="232"/>
  <c r="CG555" i="232"/>
  <c r="CF555" i="232"/>
  <c r="CE555" i="232"/>
  <c r="CD555" i="232"/>
  <c r="CC555" i="232"/>
  <c r="CB555" i="232"/>
  <c r="CA555" i="232"/>
  <c r="BZ555" i="232"/>
  <c r="BY555" i="232"/>
  <c r="BX555" i="232"/>
  <c r="BW555" i="232"/>
  <c r="BG555" i="232"/>
  <c r="AX554" i="232"/>
  <c r="BS526" i="232"/>
  <c r="BE526" i="232"/>
  <c r="BS524" i="232"/>
  <c r="BE524" i="232"/>
  <c r="BD524" i="232"/>
  <c r="AZ524" i="232"/>
  <c r="AX524" i="232"/>
  <c r="BS523" i="232"/>
  <c r="BE523" i="232"/>
  <c r="BS521" i="232"/>
  <c r="BE521" i="232"/>
  <c r="AZ521" i="232"/>
  <c r="AX521" i="232"/>
  <c r="BS520" i="232"/>
  <c r="BE520" i="232"/>
  <c r="BS518" i="232"/>
  <c r="BE518" i="232"/>
  <c r="AZ518" i="232"/>
  <c r="AX518" i="232"/>
  <c r="BS517" i="232"/>
  <c r="BE517" i="232"/>
  <c r="BS515" i="232"/>
  <c r="BE515" i="232"/>
  <c r="AZ515" i="232"/>
  <c r="AX515" i="232"/>
  <c r="BS514" i="232"/>
  <c r="BE514" i="232"/>
  <c r="BS512" i="232"/>
  <c r="BE512" i="232"/>
  <c r="AZ512" i="232"/>
  <c r="AX512" i="232"/>
  <c r="BS511" i="232"/>
  <c r="BE511" i="232"/>
  <c r="BS509" i="232"/>
  <c r="BE509" i="232"/>
  <c r="AZ509" i="232"/>
  <c r="AX509" i="232"/>
  <c r="BS508" i="232"/>
  <c r="BE508" i="232"/>
  <c r="BS506" i="232"/>
  <c r="BE506" i="232"/>
  <c r="AZ506" i="232"/>
  <c r="AX506" i="232"/>
  <c r="BS505" i="232"/>
  <c r="BE505" i="232"/>
  <c r="BS503" i="232"/>
  <c r="BE503" i="232"/>
  <c r="AZ503" i="232"/>
  <c r="AX503" i="232"/>
  <c r="BS502" i="232"/>
  <c r="BE502" i="232"/>
  <c r="BS500" i="232"/>
  <c r="BE500" i="232"/>
  <c r="AZ500" i="232"/>
  <c r="AX500" i="232"/>
  <c r="BS499" i="232"/>
  <c r="BE499" i="232"/>
  <c r="BS497" i="232"/>
  <c r="BE497" i="232"/>
  <c r="AZ497" i="232"/>
  <c r="AX497" i="232"/>
  <c r="CG495" i="232"/>
  <c r="CF495" i="232"/>
  <c r="CE495" i="232"/>
  <c r="CD495" i="232"/>
  <c r="CC495" i="232"/>
  <c r="CB495" i="232"/>
  <c r="CA495" i="232"/>
  <c r="BZ495" i="232"/>
  <c r="BY495" i="232"/>
  <c r="BX495" i="232"/>
  <c r="BW495" i="232"/>
  <c r="BG495" i="232"/>
  <c r="AX494" i="232"/>
  <c r="BS466" i="232"/>
  <c r="BE466" i="232"/>
  <c r="BS464" i="232"/>
  <c r="BE464" i="232"/>
  <c r="BD464" i="232"/>
  <c r="AZ464" i="232"/>
  <c r="AX464" i="232"/>
  <c r="BS463" i="232"/>
  <c r="BE463" i="232"/>
  <c r="BS461" i="232"/>
  <c r="BE461" i="232"/>
  <c r="AZ461" i="232"/>
  <c r="AX461" i="232"/>
  <c r="BS460" i="232"/>
  <c r="BE460" i="232"/>
  <c r="BS458" i="232"/>
  <c r="BE458" i="232"/>
  <c r="AZ458" i="232"/>
  <c r="AX458" i="232"/>
  <c r="BS457" i="232"/>
  <c r="BE457" i="232"/>
  <c r="BS455" i="232"/>
  <c r="BE455" i="232"/>
  <c r="AZ455" i="232"/>
  <c r="AX455" i="232"/>
  <c r="BS454" i="232"/>
  <c r="BE454" i="232"/>
  <c r="BS452" i="232"/>
  <c r="BE452" i="232"/>
  <c r="AZ452" i="232"/>
  <c r="AX452" i="232"/>
  <c r="BS451" i="232"/>
  <c r="BE451" i="232"/>
  <c r="BS449" i="232"/>
  <c r="BE449" i="232"/>
  <c r="AZ449" i="232"/>
  <c r="AX449" i="232"/>
  <c r="BS448" i="232"/>
  <c r="BE448" i="232"/>
  <c r="BS446" i="232"/>
  <c r="BE446" i="232"/>
  <c r="AZ446" i="232"/>
  <c r="AX446" i="232"/>
  <c r="BS445" i="232"/>
  <c r="BE445" i="232"/>
  <c r="BS443" i="232"/>
  <c r="BE443" i="232"/>
  <c r="AZ443" i="232"/>
  <c r="AX443" i="232"/>
  <c r="BS442" i="232"/>
  <c r="BE442" i="232"/>
  <c r="BS440" i="232"/>
  <c r="BE440" i="232"/>
  <c r="AZ440" i="232"/>
  <c r="AX440" i="232"/>
  <c r="BS439" i="232"/>
  <c r="BE439" i="232"/>
  <c r="BS437" i="232"/>
  <c r="BE437" i="232"/>
  <c r="AZ437" i="232"/>
  <c r="AX437" i="232"/>
  <c r="CG435" i="232"/>
  <c r="CF435" i="232"/>
  <c r="CE435" i="232"/>
  <c r="CD435" i="232"/>
  <c r="CC435" i="232"/>
  <c r="CB435" i="232"/>
  <c r="CA435" i="232"/>
  <c r="BZ435" i="232"/>
  <c r="BY435" i="232"/>
  <c r="BX435" i="232"/>
  <c r="BW435" i="232"/>
  <c r="BG435" i="232"/>
  <c r="AX434" i="232"/>
  <c r="BS406" i="232"/>
  <c r="BE406" i="232"/>
  <c r="BS404" i="232"/>
  <c r="BE404" i="232"/>
  <c r="BD404" i="232"/>
  <c r="AZ404" i="232"/>
  <c r="AX404" i="232"/>
  <c r="BS403" i="232"/>
  <c r="BE403" i="232"/>
  <c r="BS401" i="232"/>
  <c r="BE401" i="232"/>
  <c r="AZ401" i="232"/>
  <c r="AX401" i="232"/>
  <c r="BS400" i="232"/>
  <c r="BE400" i="232"/>
  <c r="BS398" i="232"/>
  <c r="BE398" i="232"/>
  <c r="AZ398" i="232"/>
  <c r="AX398" i="232"/>
  <c r="BS397" i="232"/>
  <c r="BE397" i="232"/>
  <c r="BS395" i="232"/>
  <c r="BE395" i="232"/>
  <c r="AZ395" i="232"/>
  <c r="AX395" i="232"/>
  <c r="BS394" i="232"/>
  <c r="BE394" i="232"/>
  <c r="BS392" i="232"/>
  <c r="BE392" i="232"/>
  <c r="AZ392" i="232"/>
  <c r="AX392" i="232"/>
  <c r="BS391" i="232"/>
  <c r="BE391" i="232"/>
  <c r="BS389" i="232"/>
  <c r="BE389" i="232"/>
  <c r="AZ389" i="232"/>
  <c r="AX389" i="232"/>
  <c r="BS388" i="232"/>
  <c r="BE388" i="232"/>
  <c r="BS386" i="232"/>
  <c r="BE386" i="232"/>
  <c r="AZ386" i="232"/>
  <c r="AX386" i="232"/>
  <c r="BS385" i="232"/>
  <c r="BE385" i="232"/>
  <c r="BS383" i="232"/>
  <c r="BE383" i="232"/>
  <c r="AZ383" i="232"/>
  <c r="AX383" i="232"/>
  <c r="BS382" i="232"/>
  <c r="BE382" i="232"/>
  <c r="BS380" i="232"/>
  <c r="BE380" i="232"/>
  <c r="AZ380" i="232"/>
  <c r="AX380" i="232"/>
  <c r="BS379" i="232"/>
  <c r="BE379" i="232"/>
  <c r="BS377" i="232"/>
  <c r="BE377" i="232"/>
  <c r="AZ377" i="232"/>
  <c r="AX377" i="232"/>
  <c r="CG375" i="232"/>
  <c r="CF375" i="232"/>
  <c r="CE375" i="232"/>
  <c r="CD375" i="232"/>
  <c r="CC375" i="232"/>
  <c r="CB375" i="232"/>
  <c r="CA375" i="232"/>
  <c r="BZ375" i="232"/>
  <c r="BY375" i="232"/>
  <c r="BX375" i="232"/>
  <c r="BW375" i="232"/>
  <c r="BG375" i="232"/>
  <c r="AX374" i="232"/>
  <c r="BS346" i="232"/>
  <c r="BE346" i="232"/>
  <c r="BS344" i="232"/>
  <c r="BE344" i="232"/>
  <c r="BD344" i="232"/>
  <c r="AZ344" i="232"/>
  <c r="AX344" i="232"/>
  <c r="BS343" i="232"/>
  <c r="BE343" i="232"/>
  <c r="BS341" i="232"/>
  <c r="BE341" i="232"/>
  <c r="AZ341" i="232"/>
  <c r="AX341" i="232"/>
  <c r="BS340" i="232"/>
  <c r="BE340" i="232"/>
  <c r="BS338" i="232"/>
  <c r="BE338" i="232"/>
  <c r="AZ338" i="232"/>
  <c r="AX338" i="232"/>
  <c r="BS337" i="232"/>
  <c r="BE337" i="232"/>
  <c r="BS335" i="232"/>
  <c r="BE335" i="232"/>
  <c r="AZ335" i="232"/>
  <c r="AX335" i="232"/>
  <c r="BS334" i="232"/>
  <c r="BE334" i="232"/>
  <c r="BS332" i="232"/>
  <c r="BE332" i="232"/>
  <c r="AZ332" i="232"/>
  <c r="AX332" i="232"/>
  <c r="BS331" i="232"/>
  <c r="BE331" i="232"/>
  <c r="BS329" i="232"/>
  <c r="BE329" i="232"/>
  <c r="AZ329" i="232"/>
  <c r="AX329" i="232"/>
  <c r="BS328" i="232"/>
  <c r="BE328" i="232"/>
  <c r="BS326" i="232"/>
  <c r="BE326" i="232"/>
  <c r="AZ326" i="232"/>
  <c r="AX326" i="232"/>
  <c r="BS325" i="232"/>
  <c r="BE325" i="232"/>
  <c r="BS323" i="232"/>
  <c r="BE323" i="232"/>
  <c r="AZ323" i="232"/>
  <c r="AX323" i="232"/>
  <c r="BS322" i="232"/>
  <c r="BE322" i="232"/>
  <c r="BS320" i="232"/>
  <c r="BE320" i="232"/>
  <c r="AZ320" i="232"/>
  <c r="AX320" i="232"/>
  <c r="BS319" i="232"/>
  <c r="BE319" i="232"/>
  <c r="BS317" i="232"/>
  <c r="BE317" i="232"/>
  <c r="AZ317" i="232"/>
  <c r="AX317" i="232"/>
  <c r="CG315" i="232"/>
  <c r="CF315" i="232"/>
  <c r="CE315" i="232"/>
  <c r="CD315" i="232"/>
  <c r="CC315" i="232"/>
  <c r="CB315" i="232"/>
  <c r="CA315" i="232"/>
  <c r="BZ315" i="232"/>
  <c r="BY315" i="232"/>
  <c r="BX315" i="232"/>
  <c r="BW315" i="232"/>
  <c r="BG315" i="232"/>
  <c r="AX314" i="232"/>
  <c r="BS286" i="232"/>
  <c r="BE286" i="232"/>
  <c r="BS284" i="232"/>
  <c r="BE284" i="232"/>
  <c r="BD284" i="232"/>
  <c r="AZ284" i="232"/>
  <c r="AX284" i="232"/>
  <c r="BS283" i="232"/>
  <c r="BE283" i="232"/>
  <c r="BS281" i="232"/>
  <c r="BE281" i="232"/>
  <c r="AZ281" i="232"/>
  <c r="AX281" i="232"/>
  <c r="BS280" i="232"/>
  <c r="BE280" i="232"/>
  <c r="BS278" i="232"/>
  <c r="BE278" i="232"/>
  <c r="AZ278" i="232"/>
  <c r="AX278" i="232"/>
  <c r="BS277" i="232"/>
  <c r="BE277" i="232"/>
  <c r="BS275" i="232"/>
  <c r="BE275" i="232"/>
  <c r="AZ275" i="232"/>
  <c r="AX275" i="232"/>
  <c r="BS274" i="232"/>
  <c r="BE274" i="232"/>
  <c r="BS272" i="232"/>
  <c r="BE272" i="232"/>
  <c r="AZ272" i="232"/>
  <c r="AX272" i="232"/>
  <c r="BS271" i="232"/>
  <c r="BE271" i="232"/>
  <c r="BS269" i="232"/>
  <c r="BE269" i="232"/>
  <c r="AZ269" i="232"/>
  <c r="AX269" i="232"/>
  <c r="BS268" i="232"/>
  <c r="BE268" i="232"/>
  <c r="BS266" i="232"/>
  <c r="BE266" i="232"/>
  <c r="AZ266" i="232"/>
  <c r="AX266" i="232"/>
  <c r="BS265" i="232"/>
  <c r="BE265" i="232"/>
  <c r="BS263" i="232"/>
  <c r="BE263" i="232"/>
  <c r="AZ263" i="232"/>
  <c r="AX263" i="232"/>
  <c r="BS262" i="232"/>
  <c r="BE262" i="232"/>
  <c r="BS260" i="232"/>
  <c r="BE260" i="232"/>
  <c r="AZ260" i="232"/>
  <c r="AX260" i="232"/>
  <c r="BS259" i="232"/>
  <c r="BE259" i="232"/>
  <c r="BS257" i="232"/>
  <c r="BE257" i="232"/>
  <c r="AZ257" i="232"/>
  <c r="AX257" i="232"/>
  <c r="CG255" i="232"/>
  <c r="CF255" i="232"/>
  <c r="CE255" i="232"/>
  <c r="CD255" i="232"/>
  <c r="CC255" i="232"/>
  <c r="CB255" i="232"/>
  <c r="CA255" i="232"/>
  <c r="BZ255" i="232"/>
  <c r="BY255" i="232"/>
  <c r="BX255" i="232"/>
  <c r="BW255" i="232"/>
  <c r="BG255" i="232"/>
  <c r="AX254" i="232"/>
  <c r="BS226" i="232"/>
  <c r="BE226" i="232"/>
  <c r="BS224" i="232"/>
  <c r="BE224" i="232"/>
  <c r="BD224" i="232"/>
  <c r="AZ224" i="232"/>
  <c r="AX224" i="232"/>
  <c r="BS223" i="232"/>
  <c r="BE223" i="232"/>
  <c r="BS221" i="232"/>
  <c r="BE221" i="232"/>
  <c r="AZ221" i="232"/>
  <c r="AX221" i="232"/>
  <c r="BS220" i="232"/>
  <c r="BE220" i="232"/>
  <c r="BS218" i="232"/>
  <c r="BE218" i="232"/>
  <c r="AZ218" i="232"/>
  <c r="AX218" i="232"/>
  <c r="BS217" i="232"/>
  <c r="BE217" i="232"/>
  <c r="BS215" i="232"/>
  <c r="BE215" i="232"/>
  <c r="AZ215" i="232"/>
  <c r="AX215" i="232"/>
  <c r="BS214" i="232"/>
  <c r="BE214" i="232"/>
  <c r="BS212" i="232"/>
  <c r="BE212" i="232"/>
  <c r="AZ212" i="232"/>
  <c r="AX212" i="232"/>
  <c r="BS211" i="232"/>
  <c r="BE211" i="232"/>
  <c r="BS209" i="232"/>
  <c r="BE209" i="232"/>
  <c r="AZ209" i="232"/>
  <c r="AX209" i="232"/>
  <c r="BS208" i="232"/>
  <c r="BE208" i="232"/>
  <c r="BS206" i="232"/>
  <c r="BE206" i="232"/>
  <c r="AZ206" i="232"/>
  <c r="AX206" i="232"/>
  <c r="BS205" i="232"/>
  <c r="BE205" i="232"/>
  <c r="BS203" i="232"/>
  <c r="BE203" i="232"/>
  <c r="AZ203" i="232"/>
  <c r="AX203" i="232"/>
  <c r="BS202" i="232"/>
  <c r="BE202" i="232"/>
  <c r="BS200" i="232"/>
  <c r="BE200" i="232"/>
  <c r="AZ200" i="232"/>
  <c r="AX200" i="232"/>
  <c r="BS199" i="232"/>
  <c r="BE199" i="232"/>
  <c r="BS197" i="232"/>
  <c r="BE197" i="232"/>
  <c r="AZ197" i="232"/>
  <c r="AX197" i="232"/>
  <c r="CG195" i="232"/>
  <c r="CF195" i="232"/>
  <c r="CE195" i="232"/>
  <c r="CD195" i="232"/>
  <c r="CC195" i="232"/>
  <c r="CB195" i="232"/>
  <c r="CA195" i="232"/>
  <c r="BZ195" i="232"/>
  <c r="BY195" i="232"/>
  <c r="BX195" i="232"/>
  <c r="BW195" i="232"/>
  <c r="BG195" i="232"/>
  <c r="AX194" i="232"/>
  <c r="BS166" i="232"/>
  <c r="BE166" i="232"/>
  <c r="BS164" i="232"/>
  <c r="BE164" i="232"/>
  <c r="BD164" i="232"/>
  <c r="AZ164" i="232"/>
  <c r="AX164" i="232"/>
  <c r="BS163" i="232"/>
  <c r="BE163" i="232"/>
  <c r="BS161" i="232"/>
  <c r="BE161" i="232"/>
  <c r="AZ161" i="232"/>
  <c r="AX161" i="232"/>
  <c r="BS160" i="232"/>
  <c r="BE160" i="232"/>
  <c r="BS158" i="232"/>
  <c r="BE158" i="232"/>
  <c r="AZ158" i="232"/>
  <c r="AX158" i="232"/>
  <c r="BS157" i="232"/>
  <c r="BE157" i="232"/>
  <c r="BS155" i="232"/>
  <c r="BE155" i="232"/>
  <c r="AZ155" i="232"/>
  <c r="AX155" i="232"/>
  <c r="BS154" i="232"/>
  <c r="BE154" i="232"/>
  <c r="BS152" i="232"/>
  <c r="BE152" i="232"/>
  <c r="AZ152" i="232"/>
  <c r="AX152" i="232"/>
  <c r="BS151" i="232"/>
  <c r="BE151" i="232"/>
  <c r="BS149" i="232"/>
  <c r="BE149" i="232"/>
  <c r="AZ149" i="232"/>
  <c r="AX149" i="232"/>
  <c r="BS148" i="232"/>
  <c r="BE148" i="232"/>
  <c r="BS146" i="232"/>
  <c r="BE146" i="232"/>
  <c r="AZ146" i="232"/>
  <c r="AX146" i="232"/>
  <c r="BS145" i="232"/>
  <c r="BE145" i="232"/>
  <c r="BS143" i="232"/>
  <c r="BE143" i="232"/>
  <c r="AZ143" i="232"/>
  <c r="AX143" i="232"/>
  <c r="BS142" i="232"/>
  <c r="BE142" i="232"/>
  <c r="BS140" i="232"/>
  <c r="BE140" i="232"/>
  <c r="AZ140" i="232"/>
  <c r="AX140" i="232"/>
  <c r="BS139" i="232"/>
  <c r="BE139" i="232"/>
  <c r="BS137" i="232"/>
  <c r="BE137" i="232"/>
  <c r="AZ137" i="232"/>
  <c r="AX137" i="232"/>
  <c r="CG135" i="232"/>
  <c r="CF135" i="232"/>
  <c r="CE135" i="232"/>
  <c r="CD135" i="232"/>
  <c r="CC135" i="232"/>
  <c r="CB135" i="232"/>
  <c r="CA135" i="232"/>
  <c r="BZ135" i="232"/>
  <c r="BY135" i="232"/>
  <c r="BX135" i="232"/>
  <c r="BW135" i="232"/>
  <c r="BG135" i="232"/>
  <c r="AX134" i="232"/>
  <c r="BS106" i="232"/>
  <c r="BE106" i="232"/>
  <c r="BS104" i="232"/>
  <c r="BE104" i="232"/>
  <c r="BD104" i="232"/>
  <c r="AZ104" i="232"/>
  <c r="AX104" i="232"/>
  <c r="BS103" i="232"/>
  <c r="BE103" i="232"/>
  <c r="BS101" i="232"/>
  <c r="BE101" i="232"/>
  <c r="AZ101" i="232"/>
  <c r="AX101" i="232"/>
  <c r="BS100" i="232"/>
  <c r="BE100" i="232"/>
  <c r="BS98" i="232"/>
  <c r="BE98" i="232"/>
  <c r="AZ98" i="232"/>
  <c r="AX98" i="232"/>
  <c r="BS97" i="232"/>
  <c r="BE97" i="232"/>
  <c r="BS95" i="232"/>
  <c r="BE95" i="232"/>
  <c r="AZ95" i="232"/>
  <c r="AX95" i="232"/>
  <c r="BS94" i="232"/>
  <c r="BE94" i="232"/>
  <c r="BS92" i="232"/>
  <c r="BE92" i="232"/>
  <c r="AZ92" i="232"/>
  <c r="AX92" i="232"/>
  <c r="BS91" i="232"/>
  <c r="BE91" i="232"/>
  <c r="BS89" i="232"/>
  <c r="BE89" i="232"/>
  <c r="AZ89" i="232"/>
  <c r="AX89" i="232"/>
  <c r="BS88" i="232"/>
  <c r="BE88" i="232"/>
  <c r="BS86" i="232"/>
  <c r="BE86" i="232"/>
  <c r="AZ86" i="232"/>
  <c r="AX86" i="232"/>
  <c r="BS85" i="232"/>
  <c r="BE85" i="232"/>
  <c r="BS83" i="232"/>
  <c r="BE83" i="232"/>
  <c r="AZ83" i="232"/>
  <c r="AX83" i="232"/>
  <c r="BS82" i="232"/>
  <c r="BE82" i="232"/>
  <c r="BS80" i="232"/>
  <c r="BE80" i="232"/>
  <c r="AZ80" i="232"/>
  <c r="AX80" i="232"/>
  <c r="BS79" i="232"/>
  <c r="BE79" i="232"/>
  <c r="BS77" i="232"/>
  <c r="BE77" i="232"/>
  <c r="AZ77" i="232"/>
  <c r="AX77" i="232"/>
  <c r="CG75" i="232"/>
  <c r="CF75" i="232"/>
  <c r="CE75" i="232"/>
  <c r="CD75" i="232"/>
  <c r="CC75" i="232"/>
  <c r="CB75" i="232"/>
  <c r="CA75" i="232"/>
  <c r="BZ75" i="232"/>
  <c r="BY75" i="232"/>
  <c r="BX75" i="232"/>
  <c r="BW75" i="232"/>
  <c r="BG75" i="232"/>
  <c r="AX74" i="232"/>
  <c r="CG72" i="232"/>
  <c r="CB72" i="232"/>
  <c r="BX72" i="232"/>
  <c r="CG66" i="232"/>
  <c r="CF66" i="232"/>
  <c r="CE66" i="232"/>
  <c r="CD66" i="232"/>
  <c r="CC66" i="232"/>
  <c r="CB66" i="232"/>
  <c r="CA66" i="232"/>
  <c r="BZ66" i="232"/>
  <c r="BY66" i="232"/>
  <c r="BX66" i="232"/>
  <c r="BW66" i="232"/>
  <c r="BG66" i="232"/>
  <c r="BC65" i="232"/>
  <c r="BS646" i="231"/>
  <c r="BE646" i="231"/>
  <c r="BS644" i="231"/>
  <c r="BE644" i="231"/>
  <c r="BD644" i="231"/>
  <c r="AZ644" i="231"/>
  <c r="AX644" i="231"/>
  <c r="BS643" i="231"/>
  <c r="BE643" i="231"/>
  <c r="BS641" i="231"/>
  <c r="BE641" i="231"/>
  <c r="AZ641" i="231"/>
  <c r="AX641" i="231"/>
  <c r="BS640" i="231"/>
  <c r="BE640" i="231"/>
  <c r="BS638" i="231"/>
  <c r="BE638" i="231"/>
  <c r="AZ638" i="231"/>
  <c r="AX638" i="231"/>
  <c r="BS637" i="231"/>
  <c r="BE637" i="231"/>
  <c r="BS635" i="231"/>
  <c r="BE635" i="231"/>
  <c r="AZ635" i="231"/>
  <c r="AX635" i="231"/>
  <c r="BS634" i="231"/>
  <c r="BE634" i="231"/>
  <c r="BS632" i="231"/>
  <c r="BE632" i="231"/>
  <c r="AZ632" i="231"/>
  <c r="AX632" i="231"/>
  <c r="BS631" i="231"/>
  <c r="BE631" i="231"/>
  <c r="BS629" i="231"/>
  <c r="BE629" i="231"/>
  <c r="AZ629" i="231"/>
  <c r="AX629" i="231"/>
  <c r="BS628" i="231"/>
  <c r="BE628" i="231"/>
  <c r="BS626" i="231"/>
  <c r="BE626" i="231"/>
  <c r="AZ626" i="231"/>
  <c r="AX626" i="231"/>
  <c r="BS625" i="231"/>
  <c r="BE625" i="231"/>
  <c r="BS623" i="231"/>
  <c r="BE623" i="231"/>
  <c r="AZ623" i="231"/>
  <c r="AX623" i="231"/>
  <c r="BS622" i="231"/>
  <c r="BE622" i="231"/>
  <c r="BS620" i="231"/>
  <c r="BE620" i="231"/>
  <c r="AZ620" i="231"/>
  <c r="AX620" i="231"/>
  <c r="BS619" i="231"/>
  <c r="BE619" i="231"/>
  <c r="BS617" i="231"/>
  <c r="BE617" i="231"/>
  <c r="AZ617" i="231"/>
  <c r="AX617" i="231"/>
  <c r="CG615" i="231"/>
  <c r="CF615" i="231"/>
  <c r="CE615" i="231"/>
  <c r="CD615" i="231"/>
  <c r="CC615" i="231"/>
  <c r="CB615" i="231"/>
  <c r="CA615" i="231"/>
  <c r="BZ615" i="231"/>
  <c r="BY615" i="231"/>
  <c r="BX615" i="231"/>
  <c r="BW615" i="231"/>
  <c r="BG615" i="231"/>
  <c r="AX614" i="231"/>
  <c r="CF610" i="231"/>
  <c r="CC610" i="231"/>
  <c r="CB610" i="231"/>
  <c r="BZ610" i="231"/>
  <c r="BW610" i="231"/>
  <c r="CG608" i="231"/>
  <c r="CF608" i="231"/>
  <c r="CE608" i="231"/>
  <c r="CD608" i="231"/>
  <c r="CC608" i="231"/>
  <c r="CB608" i="231"/>
  <c r="CA608" i="231"/>
  <c r="CA626" i="231" s="1"/>
  <c r="BZ608" i="231"/>
  <c r="BY608" i="231"/>
  <c r="BX608" i="231"/>
  <c r="BW608" i="231"/>
  <c r="BW644" i="231" s="1"/>
  <c r="BQ608" i="231"/>
  <c r="BQ638" i="231" s="1"/>
  <c r="BN608" i="231"/>
  <c r="BM608" i="231"/>
  <c r="BK608" i="231"/>
  <c r="BK632" i="231" s="1"/>
  <c r="BG608" i="231"/>
  <c r="CG606" i="231"/>
  <c r="CF606" i="231"/>
  <c r="CE606" i="231"/>
  <c r="CD606" i="231"/>
  <c r="CC606" i="231"/>
  <c r="CB606" i="231"/>
  <c r="CA606" i="231"/>
  <c r="BZ606" i="231"/>
  <c r="BY606" i="231"/>
  <c r="BX606" i="231"/>
  <c r="BW606" i="231"/>
  <c r="BG606" i="231"/>
  <c r="BC605" i="231"/>
  <c r="BS586" i="231"/>
  <c r="BE586" i="231"/>
  <c r="BS584" i="231"/>
  <c r="BE584" i="231"/>
  <c r="BD584" i="231"/>
  <c r="AZ584" i="231"/>
  <c r="AX584" i="231"/>
  <c r="BS583" i="231"/>
  <c r="BE583" i="231"/>
  <c r="BS581" i="231"/>
  <c r="BE581" i="231"/>
  <c r="AZ581" i="231"/>
  <c r="AX581" i="231"/>
  <c r="BS580" i="231"/>
  <c r="BE580" i="231"/>
  <c r="BS578" i="231"/>
  <c r="BE578" i="231"/>
  <c r="AZ578" i="231"/>
  <c r="AX578" i="231"/>
  <c r="BS577" i="231"/>
  <c r="BE577" i="231"/>
  <c r="BS575" i="231"/>
  <c r="BE575" i="231"/>
  <c r="AZ575" i="231"/>
  <c r="AX575" i="231"/>
  <c r="BS574" i="231"/>
  <c r="BE574" i="231"/>
  <c r="BS572" i="231"/>
  <c r="BE572" i="231"/>
  <c r="AZ572" i="231"/>
  <c r="AX572" i="231"/>
  <c r="BS571" i="231"/>
  <c r="BE571" i="231"/>
  <c r="BS569" i="231"/>
  <c r="BE569" i="231"/>
  <c r="AZ569" i="231"/>
  <c r="AX569" i="231"/>
  <c r="BS568" i="231"/>
  <c r="BE568" i="231"/>
  <c r="BS566" i="231"/>
  <c r="BE566" i="231"/>
  <c r="AZ566" i="231"/>
  <c r="AX566" i="231"/>
  <c r="BS565" i="231"/>
  <c r="BE565" i="231"/>
  <c r="BS563" i="231"/>
  <c r="BE563" i="231"/>
  <c r="AZ563" i="231"/>
  <c r="AX563" i="231"/>
  <c r="BS562" i="231"/>
  <c r="BE562" i="231"/>
  <c r="BS560" i="231"/>
  <c r="BE560" i="231"/>
  <c r="AZ560" i="231"/>
  <c r="AX560" i="231"/>
  <c r="BS559" i="231"/>
  <c r="BE559" i="231"/>
  <c r="BS557" i="231"/>
  <c r="BE557" i="231"/>
  <c r="AZ557" i="231"/>
  <c r="AX557" i="231"/>
  <c r="CG555" i="231"/>
  <c r="CF555" i="231"/>
  <c r="CE555" i="231"/>
  <c r="CD555" i="231"/>
  <c r="CC555" i="231"/>
  <c r="CB555" i="231"/>
  <c r="CA555" i="231"/>
  <c r="BZ555" i="231"/>
  <c r="BY555" i="231"/>
  <c r="BX555" i="231"/>
  <c r="BW555" i="231"/>
  <c r="BG555" i="231"/>
  <c r="AX554" i="231"/>
  <c r="CF550" i="231"/>
  <c r="CB550" i="231"/>
  <c r="CB583" i="231" s="1"/>
  <c r="BZ550" i="231"/>
  <c r="BW550" i="231"/>
  <c r="CG549" i="231"/>
  <c r="CF549" i="231"/>
  <c r="CE549" i="231"/>
  <c r="CD549" i="231"/>
  <c r="CC549" i="231"/>
  <c r="CB549" i="231"/>
  <c r="CA549" i="231"/>
  <c r="CA579" i="231" s="1"/>
  <c r="BZ549" i="231"/>
  <c r="BY549" i="231"/>
  <c r="BY582" i="231" s="1"/>
  <c r="BX549" i="231"/>
  <c r="BW549" i="231"/>
  <c r="BW585" i="231" s="1"/>
  <c r="BQ548" i="231"/>
  <c r="BP548" i="231"/>
  <c r="BN548" i="231"/>
  <c r="BJ548" i="231"/>
  <c r="BJ575" i="231" s="1"/>
  <c r="BH548" i="231"/>
  <c r="CG546" i="231"/>
  <c r="CF546" i="231"/>
  <c r="CE546" i="231"/>
  <c r="CD546" i="231"/>
  <c r="CC546" i="231"/>
  <c r="CB546" i="231"/>
  <c r="CA546" i="231"/>
  <c r="BZ546" i="231"/>
  <c r="BY546" i="231"/>
  <c r="BX546" i="231"/>
  <c r="BW546" i="231"/>
  <c r="BG546" i="231"/>
  <c r="BC545" i="231"/>
  <c r="BS526" i="231"/>
  <c r="BE526" i="231"/>
  <c r="BS524" i="231"/>
  <c r="BE524" i="231"/>
  <c r="BD524" i="231"/>
  <c r="AZ524" i="231"/>
  <c r="AX524" i="231"/>
  <c r="BS523" i="231"/>
  <c r="BE523" i="231"/>
  <c r="BS521" i="231"/>
  <c r="BE521" i="231"/>
  <c r="AZ521" i="231"/>
  <c r="AX521" i="231"/>
  <c r="BS520" i="231"/>
  <c r="BE520" i="231"/>
  <c r="BS518" i="231"/>
  <c r="BE518" i="231"/>
  <c r="AZ518" i="231"/>
  <c r="AX518" i="231"/>
  <c r="BS517" i="231"/>
  <c r="BE517" i="231"/>
  <c r="BS515" i="231"/>
  <c r="BE515" i="231"/>
  <c r="AZ515" i="231"/>
  <c r="AX515" i="231"/>
  <c r="BS514" i="231"/>
  <c r="BE514" i="231"/>
  <c r="BS512" i="231"/>
  <c r="BE512" i="231"/>
  <c r="AZ512" i="231"/>
  <c r="AX512" i="231"/>
  <c r="BS511" i="231"/>
  <c r="BE511" i="231"/>
  <c r="BS509" i="231"/>
  <c r="BE509" i="231"/>
  <c r="AZ509" i="231"/>
  <c r="AX509" i="231"/>
  <c r="BS508" i="231"/>
  <c r="BE508" i="231"/>
  <c r="BS506" i="231"/>
  <c r="BE506" i="231"/>
  <c r="AZ506" i="231"/>
  <c r="AX506" i="231"/>
  <c r="BS505" i="231"/>
  <c r="BE505" i="231"/>
  <c r="BS503" i="231"/>
  <c r="BE503" i="231"/>
  <c r="AZ503" i="231"/>
  <c r="AX503" i="231"/>
  <c r="BS502" i="231"/>
  <c r="BE502" i="231"/>
  <c r="BS500" i="231"/>
  <c r="BE500" i="231"/>
  <c r="AZ500" i="231"/>
  <c r="AX500" i="231"/>
  <c r="BS499" i="231"/>
  <c r="BE499" i="231"/>
  <c r="BS497" i="231"/>
  <c r="BE497" i="231"/>
  <c r="AZ497" i="231"/>
  <c r="AX497" i="231"/>
  <c r="CG495" i="231"/>
  <c r="CF495" i="231"/>
  <c r="CE495" i="231"/>
  <c r="CD495" i="231"/>
  <c r="CC495" i="231"/>
  <c r="CB495" i="231"/>
  <c r="CA495" i="231"/>
  <c r="BZ495" i="231"/>
  <c r="BY495" i="231"/>
  <c r="BX495" i="231"/>
  <c r="BW495" i="231"/>
  <c r="BG495" i="231"/>
  <c r="AX494" i="231"/>
  <c r="CF490" i="231"/>
  <c r="CF523" i="231" s="1"/>
  <c r="CC490" i="231"/>
  <c r="CB490" i="231"/>
  <c r="BZ490" i="231"/>
  <c r="BW490" i="231"/>
  <c r="CG488" i="231"/>
  <c r="CG524" i="231" s="1"/>
  <c r="CF488" i="231"/>
  <c r="CE488" i="231"/>
  <c r="CD488" i="231"/>
  <c r="CC488" i="231"/>
  <c r="CB488" i="231"/>
  <c r="CA488" i="231"/>
  <c r="CA515" i="231" s="1"/>
  <c r="BZ488" i="231"/>
  <c r="BY488" i="231"/>
  <c r="BX488" i="231"/>
  <c r="BW488" i="231"/>
  <c r="BW524" i="231" s="1"/>
  <c r="BQ488" i="231"/>
  <c r="BM488" i="231"/>
  <c r="BM503" i="231" s="1"/>
  <c r="BK488" i="231"/>
  <c r="BK515" i="231" s="1"/>
  <c r="BH488" i="231"/>
  <c r="BG488" i="231"/>
  <c r="BG503" i="231" s="1"/>
  <c r="CG486" i="231"/>
  <c r="CF486" i="231"/>
  <c r="CE486" i="231"/>
  <c r="CD486" i="231"/>
  <c r="CC486" i="231"/>
  <c r="CB486" i="231"/>
  <c r="CA486" i="231"/>
  <c r="BZ486" i="231"/>
  <c r="BY486" i="231"/>
  <c r="BX486" i="231"/>
  <c r="BW486" i="231"/>
  <c r="BG486" i="231"/>
  <c r="BC485" i="231"/>
  <c r="BS466" i="231"/>
  <c r="BE466" i="231"/>
  <c r="BS464" i="231"/>
  <c r="BE464" i="231"/>
  <c r="BD464" i="231"/>
  <c r="AZ464" i="231"/>
  <c r="AX464" i="231"/>
  <c r="BS463" i="231"/>
  <c r="BE463" i="231"/>
  <c r="BS461" i="231"/>
  <c r="BE461" i="231"/>
  <c r="AZ461" i="231"/>
  <c r="AX461" i="231"/>
  <c r="BS460" i="231"/>
  <c r="BE460" i="231"/>
  <c r="BS458" i="231"/>
  <c r="BE458" i="231"/>
  <c r="AZ458" i="231"/>
  <c r="AX458" i="231"/>
  <c r="BS457" i="231"/>
  <c r="BE457" i="231"/>
  <c r="BS455" i="231"/>
  <c r="BE455" i="231"/>
  <c r="AZ455" i="231"/>
  <c r="AX455" i="231"/>
  <c r="BS454" i="231"/>
  <c r="BE454" i="231"/>
  <c r="BS452" i="231"/>
  <c r="BE452" i="231"/>
  <c r="AZ452" i="231"/>
  <c r="AX452" i="231"/>
  <c r="BS451" i="231"/>
  <c r="BE451" i="231"/>
  <c r="BS449" i="231"/>
  <c r="BE449" i="231"/>
  <c r="AZ449" i="231"/>
  <c r="AX449" i="231"/>
  <c r="BS448" i="231"/>
  <c r="BE448" i="231"/>
  <c r="BS446" i="231"/>
  <c r="BE446" i="231"/>
  <c r="AZ446" i="231"/>
  <c r="AX446" i="231"/>
  <c r="BS445" i="231"/>
  <c r="BE445" i="231"/>
  <c r="BS443" i="231"/>
  <c r="BE443" i="231"/>
  <c r="AZ443" i="231"/>
  <c r="AX443" i="231"/>
  <c r="BS442" i="231"/>
  <c r="BE442" i="231"/>
  <c r="BS440" i="231"/>
  <c r="BE440" i="231"/>
  <c r="AZ440" i="231"/>
  <c r="AX440" i="231"/>
  <c r="BS439" i="231"/>
  <c r="BE439" i="231"/>
  <c r="BS437" i="231"/>
  <c r="BE437" i="231"/>
  <c r="AZ437" i="231"/>
  <c r="AX437" i="231"/>
  <c r="CG435" i="231"/>
  <c r="CF435" i="231"/>
  <c r="CE435" i="231"/>
  <c r="CD435" i="231"/>
  <c r="CC435" i="231"/>
  <c r="CB435" i="231"/>
  <c r="CA435" i="231"/>
  <c r="BZ435" i="231"/>
  <c r="BY435" i="231"/>
  <c r="BX435" i="231"/>
  <c r="BW435" i="231"/>
  <c r="BG435" i="231"/>
  <c r="AX434" i="231"/>
  <c r="CF430" i="231"/>
  <c r="CB430" i="231"/>
  <c r="BZ430" i="231"/>
  <c r="BZ445" i="231" s="1"/>
  <c r="BW430" i="231"/>
  <c r="CG429" i="231"/>
  <c r="CG465" i="231" s="1"/>
  <c r="CF429" i="231"/>
  <c r="CE429" i="231"/>
  <c r="CD429" i="231"/>
  <c r="CC429" i="231"/>
  <c r="CC462" i="231" s="1"/>
  <c r="CB429" i="231"/>
  <c r="CB447" i="231" s="1"/>
  <c r="CA429" i="231"/>
  <c r="BZ429" i="231"/>
  <c r="BY429" i="231"/>
  <c r="BY465" i="231" s="1"/>
  <c r="BX429" i="231"/>
  <c r="BW429" i="231"/>
  <c r="BW465" i="231"/>
  <c r="CG428" i="231"/>
  <c r="CF428" i="231"/>
  <c r="CF458" i="231" s="1"/>
  <c r="CE428" i="231"/>
  <c r="CD428" i="231"/>
  <c r="CC428" i="231"/>
  <c r="CB428" i="231"/>
  <c r="CB455" i="231" s="1"/>
  <c r="CA428" i="231"/>
  <c r="BZ428" i="231"/>
  <c r="BY428" i="231"/>
  <c r="BX428" i="231"/>
  <c r="BW428" i="231"/>
  <c r="BW464" i="231" s="1"/>
  <c r="BP428" i="231"/>
  <c r="BN428" i="231"/>
  <c r="BN455" i="231" s="1"/>
  <c r="BK428" i="231"/>
  <c r="BJ428" i="231"/>
  <c r="BH428" i="231"/>
  <c r="BH455" i="231" s="1"/>
  <c r="CG426" i="231"/>
  <c r="CF426" i="231"/>
  <c r="CE426" i="231"/>
  <c r="CD426" i="231"/>
  <c r="CC426" i="231"/>
  <c r="CB426" i="231"/>
  <c r="CA426" i="231"/>
  <c r="BZ426" i="231"/>
  <c r="BY426" i="231"/>
  <c r="BX426" i="231"/>
  <c r="BW426" i="231"/>
  <c r="BG426" i="231"/>
  <c r="BC425" i="231"/>
  <c r="BS406" i="231"/>
  <c r="BE406" i="231"/>
  <c r="BS404" i="231"/>
  <c r="BE404" i="231"/>
  <c r="BD404" i="231"/>
  <c r="AZ404" i="231"/>
  <c r="AX404" i="231"/>
  <c r="BS403" i="231"/>
  <c r="BE403" i="231"/>
  <c r="BS401" i="231"/>
  <c r="BE401" i="231"/>
  <c r="AZ401" i="231"/>
  <c r="AX401" i="231"/>
  <c r="BS400" i="231"/>
  <c r="BE400" i="231"/>
  <c r="BS398" i="231"/>
  <c r="BE398" i="231"/>
  <c r="AZ398" i="231"/>
  <c r="AX398" i="231"/>
  <c r="BS397" i="231"/>
  <c r="BE397" i="231"/>
  <c r="BS395" i="231"/>
  <c r="BE395" i="231"/>
  <c r="AZ395" i="231"/>
  <c r="AX395" i="231"/>
  <c r="BS394" i="231"/>
  <c r="BE394" i="231"/>
  <c r="BS392" i="231"/>
  <c r="BE392" i="231"/>
  <c r="AZ392" i="231"/>
  <c r="AX392" i="231"/>
  <c r="BS391" i="231"/>
  <c r="BE391" i="231"/>
  <c r="BS389" i="231"/>
  <c r="BE389" i="231"/>
  <c r="AZ389" i="231"/>
  <c r="AX389" i="231"/>
  <c r="BS388" i="231"/>
  <c r="BE388" i="231"/>
  <c r="BS386" i="231"/>
  <c r="BE386" i="231"/>
  <c r="AZ386" i="231"/>
  <c r="AX386" i="231"/>
  <c r="BS385" i="231"/>
  <c r="BE385" i="231"/>
  <c r="BS383" i="231"/>
  <c r="BE383" i="231"/>
  <c r="AZ383" i="231"/>
  <c r="AX383" i="231"/>
  <c r="BS382" i="231"/>
  <c r="BE382" i="231"/>
  <c r="BS380" i="231"/>
  <c r="BE380" i="231"/>
  <c r="AZ380" i="231"/>
  <c r="AX380" i="231"/>
  <c r="BS379" i="231"/>
  <c r="BE379" i="231"/>
  <c r="BS377" i="231"/>
  <c r="BE377" i="231"/>
  <c r="AZ377" i="231"/>
  <c r="AX377" i="231"/>
  <c r="CG375" i="231"/>
  <c r="CF375" i="231"/>
  <c r="CE375" i="231"/>
  <c r="CD375" i="231"/>
  <c r="CC375" i="231"/>
  <c r="CB375" i="231"/>
  <c r="CA375" i="231"/>
  <c r="BZ375" i="231"/>
  <c r="BY375" i="231"/>
  <c r="BX375" i="231"/>
  <c r="BW375" i="231"/>
  <c r="BG375" i="231"/>
  <c r="AX374" i="231"/>
  <c r="CF370" i="231"/>
  <c r="CC370" i="231"/>
  <c r="CB370" i="231"/>
  <c r="BZ370" i="231"/>
  <c r="BW370" i="231"/>
  <c r="CG368" i="231"/>
  <c r="CF368" i="231"/>
  <c r="CE368" i="231"/>
  <c r="CD368" i="231"/>
  <c r="CC368" i="231"/>
  <c r="CB368" i="231"/>
  <c r="CA368" i="231"/>
  <c r="BZ368" i="231"/>
  <c r="BY368" i="231"/>
  <c r="BX368" i="231"/>
  <c r="BW368" i="231"/>
  <c r="BW404" i="231" s="1"/>
  <c r="BQ368" i="231"/>
  <c r="BQ389" i="231" s="1"/>
  <c r="BN368" i="231"/>
  <c r="BM368" i="231"/>
  <c r="BM398" i="231" s="1"/>
  <c r="BK368" i="231"/>
  <c r="BG368" i="231"/>
  <c r="CG366" i="231"/>
  <c r="CF366" i="231"/>
  <c r="CE366" i="231"/>
  <c r="CD366" i="231"/>
  <c r="CC366" i="231"/>
  <c r="CB366" i="231"/>
  <c r="CA366" i="231"/>
  <c r="BZ366" i="231"/>
  <c r="BY366" i="231"/>
  <c r="BX366" i="231"/>
  <c r="BW366" i="231"/>
  <c r="BG366" i="231"/>
  <c r="BC365" i="231"/>
  <c r="BS346" i="231"/>
  <c r="BE346" i="231"/>
  <c r="BS344" i="231"/>
  <c r="BE344" i="231"/>
  <c r="BD344" i="231"/>
  <c r="AZ344" i="231"/>
  <c r="AX344" i="231"/>
  <c r="BS343" i="231"/>
  <c r="BE343" i="231"/>
  <c r="BS341" i="231"/>
  <c r="BE341" i="231"/>
  <c r="AZ341" i="231"/>
  <c r="AX341" i="231"/>
  <c r="BS340" i="231"/>
  <c r="BE340" i="231"/>
  <c r="BS338" i="231"/>
  <c r="BE338" i="231"/>
  <c r="AZ338" i="231"/>
  <c r="AX338" i="231"/>
  <c r="BS337" i="231"/>
  <c r="BE337" i="231"/>
  <c r="BS335" i="231"/>
  <c r="BE335" i="231"/>
  <c r="AZ335" i="231"/>
  <c r="AX335" i="231"/>
  <c r="BS334" i="231"/>
  <c r="BE334" i="231"/>
  <c r="BS332" i="231"/>
  <c r="BE332" i="231"/>
  <c r="AZ332" i="231"/>
  <c r="AX332" i="231"/>
  <c r="BS331" i="231"/>
  <c r="BE331" i="231"/>
  <c r="BS329" i="231"/>
  <c r="BE329" i="231"/>
  <c r="AZ329" i="231"/>
  <c r="AX329" i="231"/>
  <c r="BS328" i="231"/>
  <c r="BE328" i="231"/>
  <c r="BS326" i="231"/>
  <c r="BE326" i="231"/>
  <c r="AZ326" i="231"/>
  <c r="AX326" i="231"/>
  <c r="BS325" i="231"/>
  <c r="BE325" i="231"/>
  <c r="BS323" i="231"/>
  <c r="BE323" i="231"/>
  <c r="AZ323" i="231"/>
  <c r="AX323" i="231"/>
  <c r="BS322" i="231"/>
  <c r="BE322" i="231"/>
  <c r="BS320" i="231"/>
  <c r="BE320" i="231"/>
  <c r="AZ320" i="231"/>
  <c r="AX320" i="231"/>
  <c r="BS319" i="231"/>
  <c r="BE319" i="231"/>
  <c r="BS317" i="231"/>
  <c r="BE317" i="231"/>
  <c r="AZ317" i="231"/>
  <c r="AX317" i="231"/>
  <c r="CG315" i="231"/>
  <c r="CF315" i="231"/>
  <c r="CE315" i="231"/>
  <c r="CD315" i="231"/>
  <c r="CC315" i="231"/>
  <c r="CB315" i="231"/>
  <c r="CA315" i="231"/>
  <c r="BZ315" i="231"/>
  <c r="BY315" i="231"/>
  <c r="BX315" i="231"/>
  <c r="BW315" i="231"/>
  <c r="BG315" i="231"/>
  <c r="AX314" i="231"/>
  <c r="CF310" i="231"/>
  <c r="CF334" i="231" s="1"/>
  <c r="CB310" i="231"/>
  <c r="BZ310" i="231"/>
  <c r="BW310" i="231"/>
  <c r="CG309" i="231"/>
  <c r="CF309" i="231"/>
  <c r="CF342" i="231" s="1"/>
  <c r="CE309" i="231"/>
  <c r="CD309" i="231"/>
  <c r="CC309" i="231"/>
  <c r="CB309" i="231"/>
  <c r="CA309" i="231"/>
  <c r="BZ309" i="231"/>
  <c r="BZ342" i="231" s="1"/>
  <c r="BY309" i="231"/>
  <c r="BX309" i="231"/>
  <c r="BW309" i="231"/>
  <c r="BW345" i="231" s="1"/>
  <c r="CD308" i="231"/>
  <c r="BZ308" i="231"/>
  <c r="BZ323" i="231" s="1"/>
  <c r="BQ308" i="231"/>
  <c r="BQ341" i="231" s="1"/>
  <c r="BP308" i="231"/>
  <c r="BN308" i="231"/>
  <c r="BN323" i="231" s="1"/>
  <c r="BJ308" i="231"/>
  <c r="BJ341" i="231" s="1"/>
  <c r="BH308" i="231"/>
  <c r="CG306" i="231"/>
  <c r="CF306" i="231"/>
  <c r="CE306" i="231"/>
  <c r="CD306" i="231"/>
  <c r="CC306" i="231"/>
  <c r="CB306" i="231"/>
  <c r="CA306" i="231"/>
  <c r="BZ306" i="231"/>
  <c r="BY306" i="231"/>
  <c r="BX306" i="231"/>
  <c r="BW306" i="231"/>
  <c r="BG306" i="231"/>
  <c r="BC305" i="231"/>
  <c r="BS286" i="231"/>
  <c r="BE286" i="231"/>
  <c r="BS284" i="231"/>
  <c r="BE284" i="231"/>
  <c r="BD284" i="231"/>
  <c r="AZ284" i="231"/>
  <c r="AX284" i="231"/>
  <c r="BS283" i="231"/>
  <c r="BE283" i="231"/>
  <c r="BS281" i="231"/>
  <c r="BE281" i="231"/>
  <c r="AZ281" i="231"/>
  <c r="AX281" i="231"/>
  <c r="BS280" i="231"/>
  <c r="BE280" i="231"/>
  <c r="BS278" i="231"/>
  <c r="BE278" i="231"/>
  <c r="AZ278" i="231"/>
  <c r="AX278" i="231"/>
  <c r="BS277" i="231"/>
  <c r="BE277" i="231"/>
  <c r="BS275" i="231"/>
  <c r="BE275" i="231"/>
  <c r="AZ275" i="231"/>
  <c r="AX275" i="231"/>
  <c r="BS274" i="231"/>
  <c r="BE274" i="231"/>
  <c r="BS272" i="231"/>
  <c r="BE272" i="231"/>
  <c r="AZ272" i="231"/>
  <c r="AX272" i="231"/>
  <c r="BS271" i="231"/>
  <c r="BE271" i="231"/>
  <c r="BS269" i="231"/>
  <c r="BE269" i="231"/>
  <c r="AZ269" i="231"/>
  <c r="AX269" i="231"/>
  <c r="BS268" i="231"/>
  <c r="BE268" i="231"/>
  <c r="BS266" i="231"/>
  <c r="BE266" i="231"/>
  <c r="AZ266" i="231"/>
  <c r="AX266" i="231"/>
  <c r="BS265" i="231"/>
  <c r="BE265" i="231"/>
  <c r="BS263" i="231"/>
  <c r="BE263" i="231"/>
  <c r="AZ263" i="231"/>
  <c r="AX263" i="231"/>
  <c r="BS262" i="231"/>
  <c r="BE262" i="231"/>
  <c r="BS260" i="231"/>
  <c r="BE260" i="231"/>
  <c r="AZ260" i="231"/>
  <c r="AX260" i="231"/>
  <c r="BS259" i="231"/>
  <c r="BE259" i="231"/>
  <c r="BS257" i="231"/>
  <c r="BE257" i="231"/>
  <c r="AZ257" i="231"/>
  <c r="AX257" i="231"/>
  <c r="CG255" i="231"/>
  <c r="CF255" i="231"/>
  <c r="CE255" i="231"/>
  <c r="CD255" i="231"/>
  <c r="CC255" i="231"/>
  <c r="CB255" i="231"/>
  <c r="CA255" i="231"/>
  <c r="BZ255" i="231"/>
  <c r="BY255" i="231"/>
  <c r="BX255" i="231"/>
  <c r="BW255" i="231"/>
  <c r="BG255" i="231"/>
  <c r="AX254" i="231"/>
  <c r="CF250" i="231"/>
  <c r="CC250" i="231"/>
  <c r="CB250" i="231"/>
  <c r="CB274" i="231" s="1"/>
  <c r="BZ250" i="231"/>
  <c r="BW250" i="231"/>
  <c r="CG248" i="231"/>
  <c r="CF248" i="231"/>
  <c r="CE248" i="231"/>
  <c r="CD248" i="231"/>
  <c r="CC248" i="231"/>
  <c r="CB248" i="231"/>
  <c r="CB266" i="231" s="1"/>
  <c r="CA248" i="231"/>
  <c r="CA269" i="231" s="1"/>
  <c r="BZ248" i="231"/>
  <c r="BY248" i="231"/>
  <c r="BX248" i="231"/>
  <c r="BW248" i="231"/>
  <c r="BW284" i="231" s="1"/>
  <c r="BQ248" i="231"/>
  <c r="BM248" i="231"/>
  <c r="BK248" i="231"/>
  <c r="BK266" i="231" s="1"/>
  <c r="BH248" i="231"/>
  <c r="BG248" i="231"/>
  <c r="CG246" i="231"/>
  <c r="CF246" i="231"/>
  <c r="CE246" i="231"/>
  <c r="CD246" i="231"/>
  <c r="CC246" i="231"/>
  <c r="CB246" i="231"/>
  <c r="CA246" i="231"/>
  <c r="BZ246" i="231"/>
  <c r="BY246" i="231"/>
  <c r="BX246" i="231"/>
  <c r="BW246" i="231"/>
  <c r="BG246" i="231"/>
  <c r="BC245" i="231"/>
  <c r="BS226" i="231"/>
  <c r="BE226" i="231"/>
  <c r="BS224" i="231"/>
  <c r="BE224" i="231"/>
  <c r="BD224" i="231"/>
  <c r="AZ224" i="231"/>
  <c r="AX224" i="231"/>
  <c r="BS223" i="231"/>
  <c r="BE223" i="231"/>
  <c r="BS221" i="231"/>
  <c r="BE221" i="231"/>
  <c r="AZ221" i="231"/>
  <c r="AX221" i="231"/>
  <c r="BS220" i="231"/>
  <c r="BE220" i="231"/>
  <c r="BS218" i="231"/>
  <c r="BE218" i="231"/>
  <c r="AZ218" i="231"/>
  <c r="AX218" i="231"/>
  <c r="BS217" i="231"/>
  <c r="BE217" i="231"/>
  <c r="BS215" i="231"/>
  <c r="BE215" i="231"/>
  <c r="AZ215" i="231"/>
  <c r="AX215" i="231"/>
  <c r="BS214" i="231"/>
  <c r="BE214" i="231"/>
  <c r="BS212" i="231"/>
  <c r="BE212" i="231"/>
  <c r="AZ212" i="231"/>
  <c r="AX212" i="231"/>
  <c r="BS211" i="231"/>
  <c r="BE211" i="231"/>
  <c r="BS209" i="231"/>
  <c r="BE209" i="231"/>
  <c r="AZ209" i="231"/>
  <c r="AX209" i="231"/>
  <c r="BS208" i="231"/>
  <c r="BE208" i="231"/>
  <c r="BS206" i="231"/>
  <c r="BE206" i="231"/>
  <c r="AZ206" i="231"/>
  <c r="AX206" i="231"/>
  <c r="BS205" i="231"/>
  <c r="BE205" i="231"/>
  <c r="BS203" i="231"/>
  <c r="BE203" i="231"/>
  <c r="AZ203" i="231"/>
  <c r="AX203" i="231"/>
  <c r="BS202" i="231"/>
  <c r="BE202" i="231"/>
  <c r="BS200" i="231"/>
  <c r="BE200" i="231"/>
  <c r="AZ200" i="231"/>
  <c r="AX200" i="231"/>
  <c r="BS199" i="231"/>
  <c r="BE199" i="231"/>
  <c r="BS197" i="231"/>
  <c r="BE197" i="231"/>
  <c r="AZ197" i="231"/>
  <c r="AX197" i="231"/>
  <c r="CG195" i="231"/>
  <c r="CF195" i="231"/>
  <c r="CE195" i="231"/>
  <c r="CD195" i="231"/>
  <c r="CC195" i="231"/>
  <c r="CB195" i="231"/>
  <c r="CA195" i="231"/>
  <c r="BZ195" i="231"/>
  <c r="BY195" i="231"/>
  <c r="BX195" i="231"/>
  <c r="BW195" i="231"/>
  <c r="BG195" i="231"/>
  <c r="AX194" i="231"/>
  <c r="CF190" i="231"/>
  <c r="CB190" i="231"/>
  <c r="BZ190" i="231"/>
  <c r="BW190" i="231"/>
  <c r="CG189" i="231"/>
  <c r="CF189" i="231"/>
  <c r="CE189" i="231"/>
  <c r="CD189" i="231"/>
  <c r="CC189" i="231"/>
  <c r="CB189" i="231"/>
  <c r="CA189" i="231"/>
  <c r="BZ189" i="231"/>
  <c r="BY189" i="231"/>
  <c r="BX189" i="231"/>
  <c r="BW189" i="231"/>
  <c r="BW225" i="231" s="1"/>
  <c r="CG188" i="231"/>
  <c r="CF188" i="231"/>
  <c r="CE188" i="231"/>
  <c r="CD188" i="231"/>
  <c r="CC188" i="231"/>
  <c r="CB188" i="231"/>
  <c r="CA188" i="231"/>
  <c r="BZ188" i="231"/>
  <c r="BZ209" i="231" s="1"/>
  <c r="BY188" i="231"/>
  <c r="BX188" i="231"/>
  <c r="BW188" i="231"/>
  <c r="BW224" i="231" s="1"/>
  <c r="BP188" i="231"/>
  <c r="BP224" i="231" s="1"/>
  <c r="BN188" i="231"/>
  <c r="BK188" i="231"/>
  <c r="BJ188" i="231"/>
  <c r="BH188" i="231"/>
  <c r="BH215" i="231" s="1"/>
  <c r="CG186" i="231"/>
  <c r="CF186" i="231"/>
  <c r="CE186" i="231"/>
  <c r="CD186" i="231"/>
  <c r="CC186" i="231"/>
  <c r="CB186" i="231"/>
  <c r="CA186" i="231"/>
  <c r="BZ186" i="231"/>
  <c r="BY186" i="231"/>
  <c r="BX186" i="231"/>
  <c r="BW186" i="231"/>
  <c r="BG186" i="231"/>
  <c r="BC185" i="231"/>
  <c r="BS166" i="231"/>
  <c r="BE166" i="231"/>
  <c r="BS164" i="231"/>
  <c r="BE164" i="231"/>
  <c r="BD164" i="231"/>
  <c r="AZ164" i="231"/>
  <c r="AX164" i="231"/>
  <c r="BS163" i="231"/>
  <c r="BE163" i="231"/>
  <c r="BS161" i="231"/>
  <c r="BE161" i="231"/>
  <c r="AZ161" i="231"/>
  <c r="AX161" i="231"/>
  <c r="BS160" i="231"/>
  <c r="BE160" i="231"/>
  <c r="BS158" i="231"/>
  <c r="BE158" i="231"/>
  <c r="AZ158" i="231"/>
  <c r="AX158" i="231"/>
  <c r="BS157" i="231"/>
  <c r="BE157" i="231"/>
  <c r="BS155" i="231"/>
  <c r="BE155" i="231"/>
  <c r="AZ155" i="231"/>
  <c r="AX155" i="231"/>
  <c r="BS154" i="231"/>
  <c r="BE154" i="231"/>
  <c r="BS152" i="231"/>
  <c r="BE152" i="231"/>
  <c r="AZ152" i="231"/>
  <c r="AX152" i="231"/>
  <c r="BS151" i="231"/>
  <c r="BE151" i="231"/>
  <c r="BS149" i="231"/>
  <c r="BE149" i="231"/>
  <c r="AZ149" i="231"/>
  <c r="AX149" i="231"/>
  <c r="BS148" i="231"/>
  <c r="BE148" i="231"/>
  <c r="BS146" i="231"/>
  <c r="BE146" i="231"/>
  <c r="AZ146" i="231"/>
  <c r="AX146" i="231"/>
  <c r="BS145" i="231"/>
  <c r="BE145" i="231"/>
  <c r="BS143" i="231"/>
  <c r="BE143" i="231"/>
  <c r="AZ143" i="231"/>
  <c r="AX143" i="231"/>
  <c r="BS142" i="231"/>
  <c r="BE142" i="231"/>
  <c r="BS140" i="231"/>
  <c r="BE140" i="231"/>
  <c r="AZ140" i="231"/>
  <c r="AX140" i="231"/>
  <c r="BS139" i="231"/>
  <c r="BE139" i="231"/>
  <c r="BS137" i="231"/>
  <c r="BE137" i="231"/>
  <c r="AZ137" i="231"/>
  <c r="AX137" i="231"/>
  <c r="CG135" i="231"/>
  <c r="CF135" i="231"/>
  <c r="CE135" i="231"/>
  <c r="CD135" i="231"/>
  <c r="CC135" i="231"/>
  <c r="CB135" i="231"/>
  <c r="CA135" i="231"/>
  <c r="BZ135" i="231"/>
  <c r="BY135" i="231"/>
  <c r="BX135" i="231"/>
  <c r="BW135" i="231"/>
  <c r="BG135" i="231"/>
  <c r="AX134" i="231"/>
  <c r="CF130" i="231"/>
  <c r="CF166" i="231" s="1"/>
  <c r="CC130" i="231"/>
  <c r="CB130" i="231"/>
  <c r="BZ130" i="231"/>
  <c r="BZ163" i="231" s="1"/>
  <c r="BW130" i="231"/>
  <c r="CG128" i="231"/>
  <c r="CG161" i="231" s="1"/>
  <c r="CF128" i="231"/>
  <c r="CE128" i="231"/>
  <c r="CD128" i="231"/>
  <c r="CD164" i="231" s="1"/>
  <c r="CC128" i="231"/>
  <c r="CC158" i="231" s="1"/>
  <c r="CB128" i="231"/>
  <c r="CA128" i="231"/>
  <c r="BZ128" i="231"/>
  <c r="BY128" i="231"/>
  <c r="BY161" i="231" s="1"/>
  <c r="BX128" i="231"/>
  <c r="BW128" i="231"/>
  <c r="BW164" i="231"/>
  <c r="BQ128" i="231"/>
  <c r="BN128" i="231"/>
  <c r="BM128" i="231"/>
  <c r="BK128" i="231"/>
  <c r="BG128" i="231"/>
  <c r="CG126" i="231"/>
  <c r="CF126" i="231"/>
  <c r="CE126" i="231"/>
  <c r="CD126" i="231"/>
  <c r="CC126" i="231"/>
  <c r="CB126" i="231"/>
  <c r="CA126" i="231"/>
  <c r="BZ126" i="231"/>
  <c r="BY126" i="231"/>
  <c r="BX126" i="231"/>
  <c r="BW126" i="231"/>
  <c r="BG126" i="231"/>
  <c r="BC125" i="231"/>
  <c r="BS106" i="231"/>
  <c r="BE106" i="231"/>
  <c r="BS104" i="231"/>
  <c r="BE104" i="231"/>
  <c r="BD104" i="231"/>
  <c r="AZ104" i="231"/>
  <c r="AX104" i="231"/>
  <c r="BS103" i="231"/>
  <c r="BE103" i="231"/>
  <c r="BS101" i="231"/>
  <c r="BE101" i="231"/>
  <c r="AZ101" i="231"/>
  <c r="AX101" i="231"/>
  <c r="BS100" i="231"/>
  <c r="BE100" i="231"/>
  <c r="BS98" i="231"/>
  <c r="BE98" i="231"/>
  <c r="AZ98" i="231"/>
  <c r="AX98" i="231"/>
  <c r="BS97" i="231"/>
  <c r="BE97" i="231"/>
  <c r="BS95" i="231"/>
  <c r="BE95" i="231"/>
  <c r="AZ95" i="231"/>
  <c r="AX95" i="231"/>
  <c r="BS94" i="231"/>
  <c r="BE94" i="231"/>
  <c r="BS92" i="231"/>
  <c r="BE92" i="231"/>
  <c r="AZ92" i="231"/>
  <c r="AX92" i="231"/>
  <c r="BS91" i="231"/>
  <c r="BE91" i="231"/>
  <c r="BS89" i="231"/>
  <c r="BE89" i="231"/>
  <c r="AZ89" i="231"/>
  <c r="AX89" i="231"/>
  <c r="BS88" i="231"/>
  <c r="BE88" i="231"/>
  <c r="BS86" i="231"/>
  <c r="BE86" i="231"/>
  <c r="AZ86" i="231"/>
  <c r="AX86" i="231"/>
  <c r="BS85" i="231"/>
  <c r="BE85" i="231"/>
  <c r="BS83" i="231"/>
  <c r="BE83" i="231"/>
  <c r="AZ83" i="231"/>
  <c r="AX83" i="231"/>
  <c r="BS82" i="231"/>
  <c r="BE82" i="231"/>
  <c r="BS80" i="231"/>
  <c r="BE80" i="231"/>
  <c r="AZ80" i="231"/>
  <c r="AX80" i="231"/>
  <c r="BS79" i="231"/>
  <c r="BE79" i="231"/>
  <c r="BS77" i="231"/>
  <c r="BE77" i="231"/>
  <c r="AZ77" i="231"/>
  <c r="AX77" i="231"/>
  <c r="CG75" i="231"/>
  <c r="CF75" i="231"/>
  <c r="CE75" i="231"/>
  <c r="CD75" i="231"/>
  <c r="CC75" i="231"/>
  <c r="CB75" i="231"/>
  <c r="CA75" i="231"/>
  <c r="BZ75" i="231"/>
  <c r="BY75" i="231"/>
  <c r="BX75" i="231"/>
  <c r="BW75" i="231"/>
  <c r="BG75" i="231"/>
  <c r="AX74" i="231"/>
  <c r="CF70" i="231"/>
  <c r="CF91" i="231" s="1"/>
  <c r="CB70" i="231"/>
  <c r="CB100" i="231" s="1"/>
  <c r="BZ70" i="231"/>
  <c r="BW70" i="231"/>
  <c r="CG69" i="231"/>
  <c r="CG96" i="231" s="1"/>
  <c r="CF69" i="231"/>
  <c r="CE69" i="231"/>
  <c r="CE90" i="231" s="1"/>
  <c r="CD69" i="231"/>
  <c r="CC69" i="231"/>
  <c r="CC102" i="231" s="1"/>
  <c r="CB69" i="231"/>
  <c r="CA69" i="231"/>
  <c r="CA84" i="231" s="1"/>
  <c r="BZ69" i="231"/>
  <c r="BZ93" i="231" s="1"/>
  <c r="BY69" i="231"/>
  <c r="BY102" i="231" s="1"/>
  <c r="BX69" i="231"/>
  <c r="BW69" i="231"/>
  <c r="BW105" i="231" s="1"/>
  <c r="BQ68" i="231"/>
  <c r="BP68" i="231"/>
  <c r="BN68" i="231"/>
  <c r="BJ68" i="231"/>
  <c r="BJ92" i="231" s="1"/>
  <c r="BH68" i="231"/>
  <c r="BH92" i="231" s="1"/>
  <c r="CG66" i="231"/>
  <c r="CF66" i="231"/>
  <c r="CE66" i="231"/>
  <c r="CD66" i="231"/>
  <c r="CC66" i="231"/>
  <c r="CB66" i="231"/>
  <c r="CA66" i="231"/>
  <c r="BZ66" i="231"/>
  <c r="BY66" i="231"/>
  <c r="BX66" i="231"/>
  <c r="BW66" i="231"/>
  <c r="BG66" i="231"/>
  <c r="BC65" i="231"/>
  <c r="BS646" i="230"/>
  <c r="BE646" i="230"/>
  <c r="BS644" i="230"/>
  <c r="BE644" i="230"/>
  <c r="BD644" i="230"/>
  <c r="AZ644" i="230"/>
  <c r="AX644" i="230"/>
  <c r="BS643" i="230"/>
  <c r="BE643" i="230"/>
  <c r="BS641" i="230"/>
  <c r="BE641" i="230"/>
  <c r="AZ641" i="230"/>
  <c r="AX641" i="230"/>
  <c r="BS640" i="230"/>
  <c r="BE640" i="230"/>
  <c r="BS638" i="230"/>
  <c r="BE638" i="230"/>
  <c r="AZ638" i="230"/>
  <c r="AX638" i="230"/>
  <c r="BS637" i="230"/>
  <c r="BE637" i="230"/>
  <c r="BS635" i="230"/>
  <c r="BE635" i="230"/>
  <c r="AZ635" i="230"/>
  <c r="AX635" i="230"/>
  <c r="BS634" i="230"/>
  <c r="BE634" i="230"/>
  <c r="BS632" i="230"/>
  <c r="BE632" i="230"/>
  <c r="AZ632" i="230"/>
  <c r="AX632" i="230"/>
  <c r="BS631" i="230"/>
  <c r="BE631" i="230"/>
  <c r="BS629" i="230"/>
  <c r="BE629" i="230"/>
  <c r="AZ629" i="230"/>
  <c r="AX629" i="230"/>
  <c r="BS628" i="230"/>
  <c r="BE628" i="230"/>
  <c r="BS626" i="230"/>
  <c r="BE626" i="230"/>
  <c r="AZ626" i="230"/>
  <c r="AX626" i="230"/>
  <c r="BS625" i="230"/>
  <c r="BE625" i="230"/>
  <c r="BS623" i="230"/>
  <c r="BE623" i="230"/>
  <c r="AZ623" i="230"/>
  <c r="AX623" i="230"/>
  <c r="BS622" i="230"/>
  <c r="BE622" i="230"/>
  <c r="BS620" i="230"/>
  <c r="BE620" i="230"/>
  <c r="AZ620" i="230"/>
  <c r="AX620" i="230"/>
  <c r="BS619" i="230"/>
  <c r="BE619" i="230"/>
  <c r="BS617" i="230"/>
  <c r="BE617" i="230"/>
  <c r="AZ617" i="230"/>
  <c r="AX617" i="230"/>
  <c r="CG615" i="230"/>
  <c r="CF615" i="230"/>
  <c r="CE615" i="230"/>
  <c r="CD615" i="230"/>
  <c r="CC615" i="230"/>
  <c r="CB615" i="230"/>
  <c r="CA615" i="230"/>
  <c r="BZ615" i="230"/>
  <c r="BY615" i="230"/>
  <c r="BX615" i="230"/>
  <c r="BW615" i="230"/>
  <c r="BG615" i="230"/>
  <c r="AX614" i="230"/>
  <c r="CF610" i="230"/>
  <c r="CF634" i="230" s="1"/>
  <c r="CC610" i="230"/>
  <c r="CC643" i="230" s="1"/>
  <c r="CB610" i="230"/>
  <c r="BZ610" i="230"/>
  <c r="BW610" i="230"/>
  <c r="CG608" i="230"/>
  <c r="CF608" i="230"/>
  <c r="CE608" i="230"/>
  <c r="CE632" i="230" s="1"/>
  <c r="CD608" i="230"/>
  <c r="CD635" i="230" s="1"/>
  <c r="CC608" i="230"/>
  <c r="CB608" i="230"/>
  <c r="CA608" i="230"/>
  <c r="BZ608" i="230"/>
  <c r="BY608" i="230"/>
  <c r="BY635" i="230" s="1"/>
  <c r="BX608" i="230"/>
  <c r="BW608" i="230"/>
  <c r="BW644" i="230" s="1"/>
  <c r="BQ608" i="230"/>
  <c r="BN608" i="230"/>
  <c r="BM608" i="230"/>
  <c r="BK608" i="230"/>
  <c r="BH608" i="230"/>
  <c r="BH635" i="230" s="1"/>
  <c r="BG608" i="230"/>
  <c r="CG606" i="230"/>
  <c r="CF606" i="230"/>
  <c r="CE606" i="230"/>
  <c r="CD606" i="230"/>
  <c r="CC606" i="230"/>
  <c r="CB606" i="230"/>
  <c r="CA606" i="230"/>
  <c r="BZ606" i="230"/>
  <c r="BY606" i="230"/>
  <c r="BX606" i="230"/>
  <c r="BW606" i="230"/>
  <c r="BG606" i="230"/>
  <c r="BC605" i="230"/>
  <c r="BS586" i="230"/>
  <c r="BE586" i="230"/>
  <c r="BS584" i="230"/>
  <c r="BE584" i="230"/>
  <c r="BD584" i="230"/>
  <c r="AZ584" i="230"/>
  <c r="AX584" i="230"/>
  <c r="BS583" i="230"/>
  <c r="BE583" i="230"/>
  <c r="BS581" i="230"/>
  <c r="BE581" i="230"/>
  <c r="AZ581" i="230"/>
  <c r="AX581" i="230"/>
  <c r="BS580" i="230"/>
  <c r="BE580" i="230"/>
  <c r="BS578" i="230"/>
  <c r="BE578" i="230"/>
  <c r="AZ578" i="230"/>
  <c r="AX578" i="230"/>
  <c r="BS577" i="230"/>
  <c r="BE577" i="230"/>
  <c r="BS575" i="230"/>
  <c r="BE575" i="230"/>
  <c r="AZ575" i="230"/>
  <c r="AX575" i="230"/>
  <c r="BS574" i="230"/>
  <c r="BE574" i="230"/>
  <c r="BS572" i="230"/>
  <c r="BE572" i="230"/>
  <c r="AZ572" i="230"/>
  <c r="AX572" i="230"/>
  <c r="BS571" i="230"/>
  <c r="BE571" i="230"/>
  <c r="BS569" i="230"/>
  <c r="BE569" i="230"/>
  <c r="AZ569" i="230"/>
  <c r="AX569" i="230"/>
  <c r="BS568" i="230"/>
  <c r="BE568" i="230"/>
  <c r="BS566" i="230"/>
  <c r="BE566" i="230"/>
  <c r="AZ566" i="230"/>
  <c r="AX566" i="230"/>
  <c r="BS565" i="230"/>
  <c r="BE565" i="230"/>
  <c r="BS563" i="230"/>
  <c r="BE563" i="230"/>
  <c r="AZ563" i="230"/>
  <c r="AX563" i="230"/>
  <c r="BS562" i="230"/>
  <c r="BE562" i="230"/>
  <c r="BS560" i="230"/>
  <c r="BE560" i="230"/>
  <c r="AZ560" i="230"/>
  <c r="AX560" i="230"/>
  <c r="BS559" i="230"/>
  <c r="BE559" i="230"/>
  <c r="BS557" i="230"/>
  <c r="BE557" i="230"/>
  <c r="AZ557" i="230"/>
  <c r="AX557" i="230"/>
  <c r="CG555" i="230"/>
  <c r="CF555" i="230"/>
  <c r="CE555" i="230"/>
  <c r="CD555" i="230"/>
  <c r="CC555" i="230"/>
  <c r="CB555" i="230"/>
  <c r="CA555" i="230"/>
  <c r="BZ555" i="230"/>
  <c r="BY555" i="230"/>
  <c r="BX555" i="230"/>
  <c r="BW555" i="230"/>
  <c r="BG555" i="230"/>
  <c r="AX554" i="230"/>
  <c r="CF550" i="230"/>
  <c r="CF583" i="230" s="1"/>
  <c r="CB550" i="230"/>
  <c r="BZ550" i="230"/>
  <c r="BW550" i="230"/>
  <c r="CG549" i="230"/>
  <c r="CF549" i="230"/>
  <c r="CE549" i="230"/>
  <c r="CD549" i="230"/>
  <c r="CC549" i="230"/>
  <c r="CC582" i="230" s="1"/>
  <c r="CB549" i="230"/>
  <c r="CA549" i="230"/>
  <c r="BZ549" i="230"/>
  <c r="BZ576" i="230" s="1"/>
  <c r="BY549" i="230"/>
  <c r="BX549" i="230"/>
  <c r="BW549" i="230"/>
  <c r="BW585" i="230" s="1"/>
  <c r="CG548" i="230"/>
  <c r="CF548" i="230"/>
  <c r="CE548" i="230"/>
  <c r="CD548" i="230"/>
  <c r="CC548" i="230"/>
  <c r="CB548" i="230"/>
  <c r="CB575" i="230" s="1"/>
  <c r="CA548" i="230"/>
  <c r="BZ548" i="230"/>
  <c r="BY548" i="230"/>
  <c r="BY584" i="230" s="1"/>
  <c r="BX548" i="230"/>
  <c r="BW548" i="230"/>
  <c r="BW584" i="230" s="1"/>
  <c r="BP548" i="230"/>
  <c r="BN548" i="230"/>
  <c r="BK548" i="230"/>
  <c r="BJ548" i="230"/>
  <c r="BH548" i="230"/>
  <c r="BH581" i="230" s="1"/>
  <c r="CG546" i="230"/>
  <c r="CF546" i="230"/>
  <c r="CE546" i="230"/>
  <c r="CD546" i="230"/>
  <c r="CC546" i="230"/>
  <c r="CB546" i="230"/>
  <c r="CA546" i="230"/>
  <c r="BZ546" i="230"/>
  <c r="BY546" i="230"/>
  <c r="BX546" i="230"/>
  <c r="BW546" i="230"/>
  <c r="BG546" i="230"/>
  <c r="BC545" i="230"/>
  <c r="BS526" i="230"/>
  <c r="BE526" i="230"/>
  <c r="BS524" i="230"/>
  <c r="BE524" i="230"/>
  <c r="BD524" i="230"/>
  <c r="AZ524" i="230"/>
  <c r="AX524" i="230"/>
  <c r="BS523" i="230"/>
  <c r="BE523" i="230"/>
  <c r="BS521" i="230"/>
  <c r="BE521" i="230"/>
  <c r="AZ521" i="230"/>
  <c r="AX521" i="230"/>
  <c r="BS520" i="230"/>
  <c r="BE520" i="230"/>
  <c r="BS518" i="230"/>
  <c r="BE518" i="230"/>
  <c r="AZ518" i="230"/>
  <c r="AX518" i="230"/>
  <c r="BS517" i="230"/>
  <c r="BE517" i="230"/>
  <c r="BS515" i="230"/>
  <c r="BE515" i="230"/>
  <c r="AZ515" i="230"/>
  <c r="AX515" i="230"/>
  <c r="BS514" i="230"/>
  <c r="BE514" i="230"/>
  <c r="BS512" i="230"/>
  <c r="BE512" i="230"/>
  <c r="AZ512" i="230"/>
  <c r="AX512" i="230"/>
  <c r="BS511" i="230"/>
  <c r="BE511" i="230"/>
  <c r="BS509" i="230"/>
  <c r="BE509" i="230"/>
  <c r="AZ509" i="230"/>
  <c r="AX509" i="230"/>
  <c r="BS508" i="230"/>
  <c r="BE508" i="230"/>
  <c r="BS506" i="230"/>
  <c r="BE506" i="230"/>
  <c r="AZ506" i="230"/>
  <c r="AX506" i="230"/>
  <c r="BS505" i="230"/>
  <c r="BE505" i="230"/>
  <c r="BS503" i="230"/>
  <c r="BE503" i="230"/>
  <c r="AZ503" i="230"/>
  <c r="AX503" i="230"/>
  <c r="BS502" i="230"/>
  <c r="BE502" i="230"/>
  <c r="BS500" i="230"/>
  <c r="BE500" i="230"/>
  <c r="AZ500" i="230"/>
  <c r="AX500" i="230"/>
  <c r="BS499" i="230"/>
  <c r="BE499" i="230"/>
  <c r="BS497" i="230"/>
  <c r="BE497" i="230"/>
  <c r="AZ497" i="230"/>
  <c r="AX497" i="230"/>
  <c r="CG495" i="230"/>
  <c r="CF495" i="230"/>
  <c r="CE495" i="230"/>
  <c r="CD495" i="230"/>
  <c r="CC495" i="230"/>
  <c r="CB495" i="230"/>
  <c r="CA495" i="230"/>
  <c r="BZ495" i="230"/>
  <c r="BY495" i="230"/>
  <c r="BX495" i="230"/>
  <c r="BW495" i="230"/>
  <c r="BG495" i="230"/>
  <c r="AX494" i="230"/>
  <c r="CF490" i="230"/>
  <c r="CC490" i="230"/>
  <c r="CC517" i="230" s="1"/>
  <c r="CB490" i="230"/>
  <c r="BZ490" i="230"/>
  <c r="BW490" i="230"/>
  <c r="CG488" i="230"/>
  <c r="CF488" i="230"/>
  <c r="CF524" i="230" s="1"/>
  <c r="CE488" i="230"/>
  <c r="CD488" i="230"/>
  <c r="CC488" i="230"/>
  <c r="CB488" i="230"/>
  <c r="CA488" i="230"/>
  <c r="BZ488" i="230"/>
  <c r="BZ515" i="230" s="1"/>
  <c r="BY488" i="230"/>
  <c r="BY515" i="230" s="1"/>
  <c r="BX488" i="230"/>
  <c r="BW488" i="230"/>
  <c r="BW524" i="230" s="1"/>
  <c r="BQ488" i="230"/>
  <c r="BN488" i="230"/>
  <c r="BN518" i="230" s="1"/>
  <c r="BM488" i="230"/>
  <c r="BK488" i="230"/>
  <c r="BG488" i="230"/>
  <c r="CG486" i="230"/>
  <c r="CF486" i="230"/>
  <c r="CE486" i="230"/>
  <c r="CD486" i="230"/>
  <c r="CC486" i="230"/>
  <c r="CB486" i="230"/>
  <c r="CA486" i="230"/>
  <c r="BZ486" i="230"/>
  <c r="BY486" i="230"/>
  <c r="BX486" i="230"/>
  <c r="BW486" i="230"/>
  <c r="BG486" i="230"/>
  <c r="BC485" i="230"/>
  <c r="BS466" i="230"/>
  <c r="BE466" i="230"/>
  <c r="BS464" i="230"/>
  <c r="BE464" i="230"/>
  <c r="BD464" i="230"/>
  <c r="AZ464" i="230"/>
  <c r="AX464" i="230"/>
  <c r="BS463" i="230"/>
  <c r="BE463" i="230"/>
  <c r="BS461" i="230"/>
  <c r="BE461" i="230"/>
  <c r="AZ461" i="230"/>
  <c r="AX461" i="230"/>
  <c r="BS460" i="230"/>
  <c r="BE460" i="230"/>
  <c r="BS458" i="230"/>
  <c r="BE458" i="230"/>
  <c r="AZ458" i="230"/>
  <c r="AX458" i="230"/>
  <c r="BS457" i="230"/>
  <c r="BE457" i="230"/>
  <c r="BS455" i="230"/>
  <c r="BE455" i="230"/>
  <c r="AZ455" i="230"/>
  <c r="AX455" i="230"/>
  <c r="BS454" i="230"/>
  <c r="BE454" i="230"/>
  <c r="BS452" i="230"/>
  <c r="BE452" i="230"/>
  <c r="AZ452" i="230"/>
  <c r="AX452" i="230"/>
  <c r="BS451" i="230"/>
  <c r="BE451" i="230"/>
  <c r="BS449" i="230"/>
  <c r="BE449" i="230"/>
  <c r="AZ449" i="230"/>
  <c r="AX449" i="230"/>
  <c r="BS448" i="230"/>
  <c r="BE448" i="230"/>
  <c r="BS446" i="230"/>
  <c r="BE446" i="230"/>
  <c r="AZ446" i="230"/>
  <c r="AX446" i="230"/>
  <c r="BS445" i="230"/>
  <c r="BE445" i="230"/>
  <c r="BS443" i="230"/>
  <c r="BE443" i="230"/>
  <c r="AZ443" i="230"/>
  <c r="AX443" i="230"/>
  <c r="BS442" i="230"/>
  <c r="BE442" i="230"/>
  <c r="BS440" i="230"/>
  <c r="BE440" i="230"/>
  <c r="AZ440" i="230"/>
  <c r="AX440" i="230"/>
  <c r="BS439" i="230"/>
  <c r="BE439" i="230"/>
  <c r="BS437" i="230"/>
  <c r="BE437" i="230"/>
  <c r="AZ437" i="230"/>
  <c r="AX437" i="230"/>
  <c r="CG435" i="230"/>
  <c r="CF435" i="230"/>
  <c r="CE435" i="230"/>
  <c r="CD435" i="230"/>
  <c r="CC435" i="230"/>
  <c r="CB435" i="230"/>
  <c r="CA435" i="230"/>
  <c r="BZ435" i="230"/>
  <c r="BY435" i="230"/>
  <c r="BX435" i="230"/>
  <c r="BW435" i="230"/>
  <c r="BG435" i="230"/>
  <c r="AX434" i="230"/>
  <c r="CF430" i="230"/>
  <c r="CF442" i="230" s="1"/>
  <c r="CB430" i="230"/>
  <c r="CB451" i="230" s="1"/>
  <c r="BZ430" i="230"/>
  <c r="BW430" i="230"/>
  <c r="CG429" i="230"/>
  <c r="CF429" i="230"/>
  <c r="CE429" i="230"/>
  <c r="CE444" i="230" s="1"/>
  <c r="CD429" i="230"/>
  <c r="CC429" i="230"/>
  <c r="CB429" i="230"/>
  <c r="CA429" i="230"/>
  <c r="BZ429" i="230"/>
  <c r="BY429" i="230"/>
  <c r="BY465" i="230" s="1"/>
  <c r="BX429" i="230"/>
  <c r="BW429" i="230"/>
  <c r="BW465" i="230" s="1"/>
  <c r="CD428" i="230"/>
  <c r="BZ428" i="230"/>
  <c r="BQ428" i="230"/>
  <c r="BP428" i="230"/>
  <c r="BN428" i="230"/>
  <c r="BN452" i="230" s="1"/>
  <c r="BJ428" i="230"/>
  <c r="BH428" i="230"/>
  <c r="CG426" i="230"/>
  <c r="CF426" i="230"/>
  <c r="CE426" i="230"/>
  <c r="CD426" i="230"/>
  <c r="CC426" i="230"/>
  <c r="CB426" i="230"/>
  <c r="CA426" i="230"/>
  <c r="BZ426" i="230"/>
  <c r="BY426" i="230"/>
  <c r="BX426" i="230"/>
  <c r="BW426" i="230"/>
  <c r="BG426" i="230"/>
  <c r="BC425" i="230"/>
  <c r="BS406" i="230"/>
  <c r="BE406" i="230"/>
  <c r="BS404" i="230"/>
  <c r="BE404" i="230"/>
  <c r="BD404" i="230"/>
  <c r="AZ404" i="230"/>
  <c r="AX404" i="230"/>
  <c r="BS403" i="230"/>
  <c r="BE403" i="230"/>
  <c r="BS401" i="230"/>
  <c r="BE401" i="230"/>
  <c r="AZ401" i="230"/>
  <c r="AX401" i="230"/>
  <c r="BS400" i="230"/>
  <c r="BE400" i="230"/>
  <c r="BS398" i="230"/>
  <c r="BE398" i="230"/>
  <c r="AZ398" i="230"/>
  <c r="AX398" i="230"/>
  <c r="BS397" i="230"/>
  <c r="BE397" i="230"/>
  <c r="BS395" i="230"/>
  <c r="BE395" i="230"/>
  <c r="AZ395" i="230"/>
  <c r="AX395" i="230"/>
  <c r="BS394" i="230"/>
  <c r="BE394" i="230"/>
  <c r="BS392" i="230"/>
  <c r="BE392" i="230"/>
  <c r="AZ392" i="230"/>
  <c r="AX392" i="230"/>
  <c r="BS391" i="230"/>
  <c r="BE391" i="230"/>
  <c r="BS389" i="230"/>
  <c r="BE389" i="230"/>
  <c r="AZ389" i="230"/>
  <c r="AX389" i="230"/>
  <c r="BS388" i="230"/>
  <c r="BE388" i="230"/>
  <c r="BS386" i="230"/>
  <c r="BE386" i="230"/>
  <c r="AZ386" i="230"/>
  <c r="AX386" i="230"/>
  <c r="BS385" i="230"/>
  <c r="BE385" i="230"/>
  <c r="BS383" i="230"/>
  <c r="BE383" i="230"/>
  <c r="AZ383" i="230"/>
  <c r="AX383" i="230"/>
  <c r="BS382" i="230"/>
  <c r="BE382" i="230"/>
  <c r="BS380" i="230"/>
  <c r="BE380" i="230"/>
  <c r="AZ380" i="230"/>
  <c r="AX380" i="230"/>
  <c r="BS379" i="230"/>
  <c r="BE379" i="230"/>
  <c r="BS377" i="230"/>
  <c r="BE377" i="230"/>
  <c r="AZ377" i="230"/>
  <c r="AX377" i="230"/>
  <c r="CG375" i="230"/>
  <c r="CF375" i="230"/>
  <c r="CE375" i="230"/>
  <c r="CD375" i="230"/>
  <c r="CC375" i="230"/>
  <c r="CB375" i="230"/>
  <c r="CA375" i="230"/>
  <c r="BZ375" i="230"/>
  <c r="BY375" i="230"/>
  <c r="BX375" i="230"/>
  <c r="BW375" i="230"/>
  <c r="BG375" i="230"/>
  <c r="AX374" i="230"/>
  <c r="CF370" i="230"/>
  <c r="CF391" i="230" s="1"/>
  <c r="CC370" i="230"/>
  <c r="CC382" i="230" s="1"/>
  <c r="CB370" i="230"/>
  <c r="CB391" i="230" s="1"/>
  <c r="BZ370" i="230"/>
  <c r="BW370" i="230"/>
  <c r="CG368" i="230"/>
  <c r="CF368" i="230"/>
  <c r="CF386" i="230" s="1"/>
  <c r="CE368" i="230"/>
  <c r="CD368" i="230"/>
  <c r="CC368" i="230"/>
  <c r="CB368" i="230"/>
  <c r="CA368" i="230"/>
  <c r="BZ368" i="230"/>
  <c r="BY368" i="230"/>
  <c r="BX368" i="230"/>
  <c r="BW368" i="230"/>
  <c r="BW404" i="230" s="1"/>
  <c r="BQ368" i="230"/>
  <c r="BM368" i="230"/>
  <c r="BK368" i="230"/>
  <c r="BH368" i="230"/>
  <c r="BG368" i="230"/>
  <c r="CG366" i="230"/>
  <c r="CF366" i="230"/>
  <c r="CE366" i="230"/>
  <c r="CD366" i="230"/>
  <c r="CC366" i="230"/>
  <c r="CB366" i="230"/>
  <c r="CA366" i="230"/>
  <c r="BZ366" i="230"/>
  <c r="BY366" i="230"/>
  <c r="BX366" i="230"/>
  <c r="BW366" i="230"/>
  <c r="BG366" i="230"/>
  <c r="BC365" i="230"/>
  <c r="BS346" i="230"/>
  <c r="BE346" i="230"/>
  <c r="BS344" i="230"/>
  <c r="BE344" i="230"/>
  <c r="BD344" i="230"/>
  <c r="AZ344" i="230"/>
  <c r="AX344" i="230"/>
  <c r="BS343" i="230"/>
  <c r="BE343" i="230"/>
  <c r="BS341" i="230"/>
  <c r="BE341" i="230"/>
  <c r="AZ341" i="230"/>
  <c r="AX341" i="230"/>
  <c r="BS340" i="230"/>
  <c r="BE340" i="230"/>
  <c r="BS338" i="230"/>
  <c r="BE338" i="230"/>
  <c r="AZ338" i="230"/>
  <c r="AX338" i="230"/>
  <c r="BS337" i="230"/>
  <c r="BE337" i="230"/>
  <c r="BS335" i="230"/>
  <c r="BE335" i="230"/>
  <c r="AZ335" i="230"/>
  <c r="AX335" i="230"/>
  <c r="BS334" i="230"/>
  <c r="BE334" i="230"/>
  <c r="BS332" i="230"/>
  <c r="BE332" i="230"/>
  <c r="AZ332" i="230"/>
  <c r="AX332" i="230"/>
  <c r="BS331" i="230"/>
  <c r="BE331" i="230"/>
  <c r="BS329" i="230"/>
  <c r="BE329" i="230"/>
  <c r="AZ329" i="230"/>
  <c r="AX329" i="230"/>
  <c r="BS328" i="230"/>
  <c r="BE328" i="230"/>
  <c r="BS326" i="230"/>
  <c r="BE326" i="230"/>
  <c r="AZ326" i="230"/>
  <c r="AX326" i="230"/>
  <c r="BS325" i="230"/>
  <c r="BE325" i="230"/>
  <c r="BS323" i="230"/>
  <c r="BE323" i="230"/>
  <c r="AZ323" i="230"/>
  <c r="AX323" i="230"/>
  <c r="BS322" i="230"/>
  <c r="BE322" i="230"/>
  <c r="BS320" i="230"/>
  <c r="BE320" i="230"/>
  <c r="AZ320" i="230"/>
  <c r="AX320" i="230"/>
  <c r="BS319" i="230"/>
  <c r="BE319" i="230"/>
  <c r="BS317" i="230"/>
  <c r="BE317" i="230"/>
  <c r="AZ317" i="230"/>
  <c r="AX317" i="230"/>
  <c r="CG315" i="230"/>
  <c r="CF315" i="230"/>
  <c r="CE315" i="230"/>
  <c r="CD315" i="230"/>
  <c r="CC315" i="230"/>
  <c r="CB315" i="230"/>
  <c r="CA315" i="230"/>
  <c r="BZ315" i="230"/>
  <c r="BY315" i="230"/>
  <c r="BX315" i="230"/>
  <c r="BW315" i="230"/>
  <c r="BG315" i="230"/>
  <c r="AX314" i="230"/>
  <c r="CF310" i="230"/>
  <c r="CF334" i="230" s="1"/>
  <c r="CB310" i="230"/>
  <c r="BZ310" i="230"/>
  <c r="BW310" i="230"/>
  <c r="CG309" i="230"/>
  <c r="CF309" i="230"/>
  <c r="CF345" i="230" s="1"/>
  <c r="CE309" i="230"/>
  <c r="CD309" i="230"/>
  <c r="CC309" i="230"/>
  <c r="CB309" i="230"/>
  <c r="CA309" i="230"/>
  <c r="BZ309" i="230"/>
  <c r="BZ345" i="230" s="1"/>
  <c r="BY309" i="230"/>
  <c r="BX309" i="230"/>
  <c r="BW309" i="230"/>
  <c r="BW345" i="230" s="1"/>
  <c r="CG308" i="230"/>
  <c r="CG338" i="230" s="1"/>
  <c r="CF308" i="230"/>
  <c r="CE308" i="230"/>
  <c r="CE335" i="230" s="1"/>
  <c r="CD308" i="230"/>
  <c r="CC308" i="230"/>
  <c r="CB308" i="230"/>
  <c r="CA308" i="230"/>
  <c r="BZ308" i="230"/>
  <c r="BY308" i="230"/>
  <c r="BY335" i="230" s="1"/>
  <c r="BX308" i="230"/>
  <c r="BW308" i="230"/>
  <c r="BW344" i="230" s="1"/>
  <c r="BP308" i="230"/>
  <c r="BN308" i="230"/>
  <c r="BN338" i="230" s="1"/>
  <c r="BK308" i="230"/>
  <c r="BJ308" i="230"/>
  <c r="BJ341" i="230" s="1"/>
  <c r="BH308" i="230"/>
  <c r="CG306" i="230"/>
  <c r="CF306" i="230"/>
  <c r="CE306" i="230"/>
  <c r="CD306" i="230"/>
  <c r="CC306" i="230"/>
  <c r="CB306" i="230"/>
  <c r="CA306" i="230"/>
  <c r="BZ306" i="230"/>
  <c r="BY306" i="230"/>
  <c r="BX306" i="230"/>
  <c r="BW306" i="230"/>
  <c r="BG306" i="230"/>
  <c r="BC305" i="230"/>
  <c r="BS286" i="230"/>
  <c r="BE286" i="230"/>
  <c r="BS284" i="230"/>
  <c r="BE284" i="230"/>
  <c r="BD284" i="230"/>
  <c r="AZ284" i="230"/>
  <c r="AX284" i="230"/>
  <c r="BS283" i="230"/>
  <c r="BE283" i="230"/>
  <c r="BS281" i="230"/>
  <c r="BE281" i="230"/>
  <c r="AZ281" i="230"/>
  <c r="AX281" i="230"/>
  <c r="BS280" i="230"/>
  <c r="BE280" i="230"/>
  <c r="BS278" i="230"/>
  <c r="BE278" i="230"/>
  <c r="AZ278" i="230"/>
  <c r="AX278" i="230"/>
  <c r="BS277" i="230"/>
  <c r="BE277" i="230"/>
  <c r="BS275" i="230"/>
  <c r="BE275" i="230"/>
  <c r="AZ275" i="230"/>
  <c r="AX275" i="230"/>
  <c r="BS274" i="230"/>
  <c r="BE274" i="230"/>
  <c r="BS272" i="230"/>
  <c r="BE272" i="230"/>
  <c r="AZ272" i="230"/>
  <c r="AX272" i="230"/>
  <c r="BS271" i="230"/>
  <c r="BE271" i="230"/>
  <c r="BS269" i="230"/>
  <c r="BE269" i="230"/>
  <c r="AZ269" i="230"/>
  <c r="AX269" i="230"/>
  <c r="BS268" i="230"/>
  <c r="BE268" i="230"/>
  <c r="BS266" i="230"/>
  <c r="BE266" i="230"/>
  <c r="AZ266" i="230"/>
  <c r="AX266" i="230"/>
  <c r="BS265" i="230"/>
  <c r="BE265" i="230"/>
  <c r="BS263" i="230"/>
  <c r="BE263" i="230"/>
  <c r="AZ263" i="230"/>
  <c r="AX263" i="230"/>
  <c r="BS262" i="230"/>
  <c r="BE262" i="230"/>
  <c r="BS260" i="230"/>
  <c r="BE260" i="230"/>
  <c r="AZ260" i="230"/>
  <c r="AX260" i="230"/>
  <c r="BS259" i="230"/>
  <c r="BE259" i="230"/>
  <c r="BS257" i="230"/>
  <c r="BE257" i="230"/>
  <c r="AZ257" i="230"/>
  <c r="AX257" i="230"/>
  <c r="CG255" i="230"/>
  <c r="CF255" i="230"/>
  <c r="CE255" i="230"/>
  <c r="CD255" i="230"/>
  <c r="CC255" i="230"/>
  <c r="CB255" i="230"/>
  <c r="CA255" i="230"/>
  <c r="BZ255" i="230"/>
  <c r="BY255" i="230"/>
  <c r="BX255" i="230"/>
  <c r="BW255" i="230"/>
  <c r="BG255" i="230"/>
  <c r="AX254" i="230"/>
  <c r="CF250" i="230"/>
  <c r="CF262" i="230" s="1"/>
  <c r="CC250" i="230"/>
  <c r="CB250" i="230"/>
  <c r="CB283" i="230" s="1"/>
  <c r="BZ250" i="230"/>
  <c r="BW250" i="230"/>
  <c r="CG248" i="230"/>
  <c r="CG275" i="230" s="1"/>
  <c r="CF248" i="230"/>
  <c r="CE248" i="230"/>
  <c r="CD248" i="230"/>
  <c r="CC248" i="230"/>
  <c r="CB248" i="230"/>
  <c r="CA248" i="230"/>
  <c r="CA284" i="230" s="1"/>
  <c r="BZ248" i="230"/>
  <c r="BY248" i="230"/>
  <c r="BX248" i="230"/>
  <c r="BW248" i="230"/>
  <c r="BW284" i="230" s="1"/>
  <c r="BQ248" i="230"/>
  <c r="BN248" i="230"/>
  <c r="BN278" i="230" s="1"/>
  <c r="BM248" i="230"/>
  <c r="BK248" i="230"/>
  <c r="BG248" i="230"/>
  <c r="CG246" i="230"/>
  <c r="CF246" i="230"/>
  <c r="CE246" i="230"/>
  <c r="CD246" i="230"/>
  <c r="CC246" i="230"/>
  <c r="CB246" i="230"/>
  <c r="CA246" i="230"/>
  <c r="BZ246" i="230"/>
  <c r="BY246" i="230"/>
  <c r="BX246" i="230"/>
  <c r="BW246" i="230"/>
  <c r="BG246" i="230"/>
  <c r="BC245" i="230"/>
  <c r="BS226" i="230"/>
  <c r="BE226" i="230"/>
  <c r="BS224" i="230"/>
  <c r="BE224" i="230"/>
  <c r="BD224" i="230"/>
  <c r="AZ224" i="230"/>
  <c r="AX224" i="230"/>
  <c r="BS223" i="230"/>
  <c r="BE223" i="230"/>
  <c r="BS221" i="230"/>
  <c r="BE221" i="230"/>
  <c r="AZ221" i="230"/>
  <c r="AX221" i="230"/>
  <c r="BS220" i="230"/>
  <c r="BE220" i="230"/>
  <c r="BS218" i="230"/>
  <c r="BE218" i="230"/>
  <c r="AZ218" i="230"/>
  <c r="AX218" i="230"/>
  <c r="BS217" i="230"/>
  <c r="BE217" i="230"/>
  <c r="BS215" i="230"/>
  <c r="BE215" i="230"/>
  <c r="AZ215" i="230"/>
  <c r="AX215" i="230"/>
  <c r="BS214" i="230"/>
  <c r="BE214" i="230"/>
  <c r="BS212" i="230"/>
  <c r="BE212" i="230"/>
  <c r="AZ212" i="230"/>
  <c r="AX212" i="230"/>
  <c r="BS211" i="230"/>
  <c r="BE211" i="230"/>
  <c r="BS209" i="230"/>
  <c r="BE209" i="230"/>
  <c r="AZ209" i="230"/>
  <c r="AX209" i="230"/>
  <c r="BS208" i="230"/>
  <c r="BE208" i="230"/>
  <c r="BS206" i="230"/>
  <c r="BE206" i="230"/>
  <c r="AZ206" i="230"/>
  <c r="AX206" i="230"/>
  <c r="BS205" i="230"/>
  <c r="BE205" i="230"/>
  <c r="BS203" i="230"/>
  <c r="BE203" i="230"/>
  <c r="AZ203" i="230"/>
  <c r="AX203" i="230"/>
  <c r="BS202" i="230"/>
  <c r="BE202" i="230"/>
  <c r="BS200" i="230"/>
  <c r="BE200" i="230"/>
  <c r="AZ200" i="230"/>
  <c r="AX200" i="230"/>
  <c r="BS199" i="230"/>
  <c r="BE199" i="230"/>
  <c r="BS197" i="230"/>
  <c r="BE197" i="230"/>
  <c r="AZ197" i="230"/>
  <c r="AX197" i="230"/>
  <c r="CG195" i="230"/>
  <c r="CF195" i="230"/>
  <c r="CE195" i="230"/>
  <c r="CD195" i="230"/>
  <c r="CC195" i="230"/>
  <c r="CB195" i="230"/>
  <c r="CA195" i="230"/>
  <c r="BZ195" i="230"/>
  <c r="BY195" i="230"/>
  <c r="BX195" i="230"/>
  <c r="BW195" i="230"/>
  <c r="BG195" i="230"/>
  <c r="AX194" i="230"/>
  <c r="CF190" i="230"/>
  <c r="CB190" i="230"/>
  <c r="CB220" i="230" s="1"/>
  <c r="BZ190" i="230"/>
  <c r="BW190" i="230"/>
  <c r="CG189" i="230"/>
  <c r="CG219" i="230" s="1"/>
  <c r="CF189" i="230"/>
  <c r="CE189" i="230"/>
  <c r="CD189" i="230"/>
  <c r="CC189" i="230"/>
  <c r="CB189" i="230"/>
  <c r="CA189" i="230"/>
  <c r="CA210" i="230" s="1"/>
  <c r="BZ189" i="230"/>
  <c r="BY189" i="230"/>
  <c r="BX189" i="230"/>
  <c r="BW189" i="230"/>
  <c r="BW225" i="230" s="1"/>
  <c r="BQ188" i="230"/>
  <c r="BP188" i="230"/>
  <c r="BN188" i="230"/>
  <c r="BJ188" i="230"/>
  <c r="BH188" i="230"/>
  <c r="BH224" i="230" s="1"/>
  <c r="CG186" i="230"/>
  <c r="CF186" i="230"/>
  <c r="CE186" i="230"/>
  <c r="CD186" i="230"/>
  <c r="CC186" i="230"/>
  <c r="CB186" i="230"/>
  <c r="CA186" i="230"/>
  <c r="BZ186" i="230"/>
  <c r="BY186" i="230"/>
  <c r="BX186" i="230"/>
  <c r="BW186" i="230"/>
  <c r="BG186" i="230"/>
  <c r="BC185" i="230"/>
  <c r="BS166" i="230"/>
  <c r="BE166" i="230"/>
  <c r="BS164" i="230"/>
  <c r="BE164" i="230"/>
  <c r="BD164" i="230"/>
  <c r="AZ164" i="230"/>
  <c r="AX164" i="230"/>
  <c r="BS163" i="230"/>
  <c r="BE163" i="230"/>
  <c r="BS161" i="230"/>
  <c r="BE161" i="230"/>
  <c r="AZ161" i="230"/>
  <c r="AX161" i="230"/>
  <c r="BS160" i="230"/>
  <c r="BE160" i="230"/>
  <c r="BS158" i="230"/>
  <c r="BE158" i="230"/>
  <c r="AZ158" i="230"/>
  <c r="AX158" i="230"/>
  <c r="BS157" i="230"/>
  <c r="BE157" i="230"/>
  <c r="BS155" i="230"/>
  <c r="BE155" i="230"/>
  <c r="AZ155" i="230"/>
  <c r="AX155" i="230"/>
  <c r="BS154" i="230"/>
  <c r="BE154" i="230"/>
  <c r="BS152" i="230"/>
  <c r="BE152" i="230"/>
  <c r="AZ152" i="230"/>
  <c r="AX152" i="230"/>
  <c r="BS151" i="230"/>
  <c r="BE151" i="230"/>
  <c r="BS149" i="230"/>
  <c r="BE149" i="230"/>
  <c r="AZ149" i="230"/>
  <c r="AX149" i="230"/>
  <c r="BS148" i="230"/>
  <c r="BE148" i="230"/>
  <c r="BS146" i="230"/>
  <c r="BE146" i="230"/>
  <c r="AZ146" i="230"/>
  <c r="AX146" i="230"/>
  <c r="BS145" i="230"/>
  <c r="BE145" i="230"/>
  <c r="BS143" i="230"/>
  <c r="BE143" i="230"/>
  <c r="AZ143" i="230"/>
  <c r="AX143" i="230"/>
  <c r="BS142" i="230"/>
  <c r="BE142" i="230"/>
  <c r="BS140" i="230"/>
  <c r="BE140" i="230"/>
  <c r="AZ140" i="230"/>
  <c r="AX140" i="230"/>
  <c r="BS139" i="230"/>
  <c r="BE139" i="230"/>
  <c r="BS137" i="230"/>
  <c r="BE137" i="230"/>
  <c r="AZ137" i="230"/>
  <c r="AX137" i="230"/>
  <c r="CG135" i="230"/>
  <c r="CF135" i="230"/>
  <c r="CE135" i="230"/>
  <c r="CD135" i="230"/>
  <c r="CC135" i="230"/>
  <c r="CB135" i="230"/>
  <c r="CA135" i="230"/>
  <c r="BZ135" i="230"/>
  <c r="BY135" i="230"/>
  <c r="BX135" i="230"/>
  <c r="BW135" i="230"/>
  <c r="BG135" i="230"/>
  <c r="AX134" i="230"/>
  <c r="CF130" i="230"/>
  <c r="CC130" i="230"/>
  <c r="CB130" i="230"/>
  <c r="CB160" i="230" s="1"/>
  <c r="BZ130" i="230"/>
  <c r="BW130" i="230"/>
  <c r="CG128" i="230"/>
  <c r="CF128" i="230"/>
  <c r="CE128" i="230"/>
  <c r="CD128" i="230"/>
  <c r="CD164" i="230" s="1"/>
  <c r="CC128" i="230"/>
  <c r="CB128" i="230"/>
  <c r="CA128" i="230"/>
  <c r="CA158" i="230" s="1"/>
  <c r="BZ128" i="230"/>
  <c r="BZ158" i="230" s="1"/>
  <c r="BY128" i="230"/>
  <c r="BX128" i="230"/>
  <c r="BW128" i="230"/>
  <c r="BW164" i="230" s="1"/>
  <c r="BQ128" i="230"/>
  <c r="BN128" i="230"/>
  <c r="BN161" i="230" s="1"/>
  <c r="BM128" i="230"/>
  <c r="BK128" i="230"/>
  <c r="BK155" i="230" s="1"/>
  <c r="BH128" i="230"/>
  <c r="BG128" i="230"/>
  <c r="BG152" i="230" s="1"/>
  <c r="CG126" i="230"/>
  <c r="CF126" i="230"/>
  <c r="CE126" i="230"/>
  <c r="CD126" i="230"/>
  <c r="CC126" i="230"/>
  <c r="CB126" i="230"/>
  <c r="CA126" i="230"/>
  <c r="BZ126" i="230"/>
  <c r="BY126" i="230"/>
  <c r="BX126" i="230"/>
  <c r="BW126" i="230"/>
  <c r="BG126" i="230"/>
  <c r="BC125" i="230"/>
  <c r="BS106" i="230"/>
  <c r="BE106" i="230"/>
  <c r="BS104" i="230"/>
  <c r="BE104" i="230"/>
  <c r="BD104" i="230"/>
  <c r="AZ104" i="230"/>
  <c r="AX104" i="230"/>
  <c r="BS103" i="230"/>
  <c r="BE103" i="230"/>
  <c r="BS101" i="230"/>
  <c r="BE101" i="230"/>
  <c r="AZ101" i="230"/>
  <c r="AX101" i="230"/>
  <c r="BS100" i="230"/>
  <c r="BE100" i="230"/>
  <c r="BS98" i="230"/>
  <c r="BE98" i="230"/>
  <c r="AZ98" i="230"/>
  <c r="AX98" i="230"/>
  <c r="BS97" i="230"/>
  <c r="BE97" i="230"/>
  <c r="BS95" i="230"/>
  <c r="BE95" i="230"/>
  <c r="AZ95" i="230"/>
  <c r="AX95" i="230"/>
  <c r="BS94" i="230"/>
  <c r="BE94" i="230"/>
  <c r="BS92" i="230"/>
  <c r="BE92" i="230"/>
  <c r="AZ92" i="230"/>
  <c r="AX92" i="230"/>
  <c r="BS91" i="230"/>
  <c r="BE91" i="230"/>
  <c r="BS89" i="230"/>
  <c r="BE89" i="230"/>
  <c r="AZ89" i="230"/>
  <c r="AX89" i="230"/>
  <c r="BS88" i="230"/>
  <c r="BE88" i="230"/>
  <c r="BS86" i="230"/>
  <c r="BE86" i="230"/>
  <c r="AZ86" i="230"/>
  <c r="AX86" i="230"/>
  <c r="BS85" i="230"/>
  <c r="BE85" i="230"/>
  <c r="BS83" i="230"/>
  <c r="BE83" i="230"/>
  <c r="AZ83" i="230"/>
  <c r="AX83" i="230"/>
  <c r="BS82" i="230"/>
  <c r="BE82" i="230"/>
  <c r="BS80" i="230"/>
  <c r="BE80" i="230"/>
  <c r="AZ80" i="230"/>
  <c r="AX80" i="230"/>
  <c r="BS79" i="230"/>
  <c r="BE79" i="230"/>
  <c r="BS77" i="230"/>
  <c r="BE77" i="230"/>
  <c r="AZ77" i="230"/>
  <c r="AX77" i="230"/>
  <c r="CG75" i="230"/>
  <c r="CF75" i="230"/>
  <c r="CE75" i="230"/>
  <c r="CD75" i="230"/>
  <c r="CC75" i="230"/>
  <c r="CB75" i="230"/>
  <c r="CA75" i="230"/>
  <c r="BZ75" i="230"/>
  <c r="BY75" i="230"/>
  <c r="BX75" i="230"/>
  <c r="BW75" i="230"/>
  <c r="BG75" i="230"/>
  <c r="AX74" i="230"/>
  <c r="CF70" i="230"/>
  <c r="CB70" i="230"/>
  <c r="CB106" i="230" s="1"/>
  <c r="BZ70" i="230"/>
  <c r="BW70" i="230"/>
  <c r="CG69" i="230"/>
  <c r="CF69" i="230"/>
  <c r="CE69" i="230"/>
  <c r="CD69" i="230"/>
  <c r="CD105" i="230" s="1"/>
  <c r="CC69" i="230"/>
  <c r="CB69" i="230"/>
  <c r="CA69" i="230"/>
  <c r="BZ69" i="230"/>
  <c r="BY69" i="230"/>
  <c r="BX69" i="230"/>
  <c r="BW69" i="230"/>
  <c r="BW105" i="230" s="1"/>
  <c r="CG68" i="230"/>
  <c r="CF68" i="230"/>
  <c r="CE68" i="230"/>
  <c r="CD68" i="230"/>
  <c r="CC68" i="230"/>
  <c r="CC95" i="230" s="1"/>
  <c r="CB68" i="230"/>
  <c r="CA68" i="230"/>
  <c r="BZ68" i="230"/>
  <c r="BY68" i="230"/>
  <c r="BX68" i="230"/>
  <c r="BW68" i="230"/>
  <c r="BW104" i="230" s="1"/>
  <c r="BP68" i="230"/>
  <c r="BN68" i="230"/>
  <c r="BK68" i="230"/>
  <c r="BJ68" i="230"/>
  <c r="BJ101" i="230" s="1"/>
  <c r="BH68" i="230"/>
  <c r="CG66" i="230"/>
  <c r="CF66" i="230"/>
  <c r="CE66" i="230"/>
  <c r="CD66" i="230"/>
  <c r="CC66" i="230"/>
  <c r="CB66" i="230"/>
  <c r="CA66" i="230"/>
  <c r="BZ66" i="230"/>
  <c r="BY66" i="230"/>
  <c r="BX66" i="230"/>
  <c r="BW66" i="230"/>
  <c r="BG66" i="230"/>
  <c r="BC65" i="230"/>
  <c r="BA644" i="230"/>
  <c r="I647" i="230"/>
  <c r="BD641" i="230" s="1"/>
  <c r="F647" i="230"/>
  <c r="BA641" i="230" s="1"/>
  <c r="I646" i="230"/>
  <c r="BD638" i="230" s="1"/>
  <c r="F646" i="230"/>
  <c r="BA638" i="230" s="1"/>
  <c r="I645" i="230"/>
  <c r="BD635" i="230" s="1"/>
  <c r="F645" i="230"/>
  <c r="BA635" i="230" s="1"/>
  <c r="I644" i="230"/>
  <c r="BD632" i="230" s="1"/>
  <c r="F644" i="230"/>
  <c r="BA632" i="230" s="1"/>
  <c r="I643" i="230"/>
  <c r="BD629" i="230" s="1"/>
  <c r="F643" i="230"/>
  <c r="BA629" i="230" s="1"/>
  <c r="I642" i="230"/>
  <c r="BD626" i="230" s="1"/>
  <c r="F642" i="230"/>
  <c r="BA626" i="230" s="1"/>
  <c r="I641" i="230"/>
  <c r="BD623" i="230" s="1"/>
  <c r="F641" i="230"/>
  <c r="BA623" i="230" s="1"/>
  <c r="I640" i="230"/>
  <c r="BD620" i="230" s="1"/>
  <c r="F640" i="230"/>
  <c r="BA620" i="230" s="1"/>
  <c r="I639" i="230"/>
  <c r="BD617" i="230" s="1"/>
  <c r="F639" i="230"/>
  <c r="BA617" i="230" s="1"/>
  <c r="J637" i="230"/>
  <c r="J646" i="230" s="1"/>
  <c r="C636" i="230"/>
  <c r="BA584" i="230"/>
  <c r="I587" i="230"/>
  <c r="BD581" i="230" s="1"/>
  <c r="F587" i="230"/>
  <c r="BA581" i="230" s="1"/>
  <c r="I586" i="230"/>
  <c r="BD578" i="230" s="1"/>
  <c r="F586" i="230"/>
  <c r="BA578" i="230" s="1"/>
  <c r="I585" i="230"/>
  <c r="BD575" i="230" s="1"/>
  <c r="F585" i="230"/>
  <c r="BA575" i="230" s="1"/>
  <c r="I584" i="230"/>
  <c r="BD572" i="230" s="1"/>
  <c r="F584" i="230"/>
  <c r="BA572" i="230" s="1"/>
  <c r="I583" i="230"/>
  <c r="BD569" i="230" s="1"/>
  <c r="F583" i="230"/>
  <c r="BA569" i="230" s="1"/>
  <c r="I582" i="230"/>
  <c r="BD566" i="230" s="1"/>
  <c r="F582" i="230"/>
  <c r="BA566" i="230" s="1"/>
  <c r="I581" i="230"/>
  <c r="BD563" i="230" s="1"/>
  <c r="F581" i="230"/>
  <c r="BA563" i="230" s="1"/>
  <c r="I580" i="230"/>
  <c r="BD560" i="230" s="1"/>
  <c r="F580" i="230"/>
  <c r="BA560" i="230" s="1"/>
  <c r="I579" i="230"/>
  <c r="BD557" i="230" s="1"/>
  <c r="F579" i="230"/>
  <c r="BA557" i="230" s="1"/>
  <c r="J577" i="230"/>
  <c r="J581" i="230" s="1"/>
  <c r="C576" i="230"/>
  <c r="BA524" i="230"/>
  <c r="I527" i="230"/>
  <c r="BD521" i="230" s="1"/>
  <c r="F527" i="230"/>
  <c r="BA521" i="230" s="1"/>
  <c r="I526" i="230"/>
  <c r="BD518" i="230" s="1"/>
  <c r="F526" i="230"/>
  <c r="BA518" i="230" s="1"/>
  <c r="I525" i="230"/>
  <c r="BD515" i="230" s="1"/>
  <c r="F525" i="230"/>
  <c r="BA515" i="230" s="1"/>
  <c r="I524" i="230"/>
  <c r="BD512" i="230" s="1"/>
  <c r="F524" i="230"/>
  <c r="BA512" i="230" s="1"/>
  <c r="I523" i="230"/>
  <c r="BD509" i="230" s="1"/>
  <c r="F523" i="230"/>
  <c r="BA509" i="230" s="1"/>
  <c r="I522" i="230"/>
  <c r="BD506" i="230" s="1"/>
  <c r="F522" i="230"/>
  <c r="BA506" i="230" s="1"/>
  <c r="I521" i="230"/>
  <c r="BD503" i="230"/>
  <c r="F521" i="230"/>
  <c r="BA503" i="230" s="1"/>
  <c r="I520" i="230"/>
  <c r="BD500" i="230" s="1"/>
  <c r="F520" i="230"/>
  <c r="BA500" i="230" s="1"/>
  <c r="I519" i="230"/>
  <c r="BD497" i="230" s="1"/>
  <c r="F519" i="230"/>
  <c r="BA497" i="230" s="1"/>
  <c r="J517" i="230"/>
  <c r="C516" i="230"/>
  <c r="BA464" i="230"/>
  <c r="I467" i="230"/>
  <c r="BD461" i="230" s="1"/>
  <c r="F467" i="230"/>
  <c r="BA461" i="230" s="1"/>
  <c r="I466" i="230"/>
  <c r="BD458" i="230" s="1"/>
  <c r="F466" i="230"/>
  <c r="BA458" i="230" s="1"/>
  <c r="I465" i="230"/>
  <c r="BD455" i="230" s="1"/>
  <c r="F465" i="230"/>
  <c r="BA455" i="230" s="1"/>
  <c r="I464" i="230"/>
  <c r="BD452" i="230" s="1"/>
  <c r="F464" i="230"/>
  <c r="BA452" i="230" s="1"/>
  <c r="I463" i="230"/>
  <c r="BD449" i="230"/>
  <c r="F463" i="230"/>
  <c r="BA449" i="230" s="1"/>
  <c r="I462" i="230"/>
  <c r="BD446" i="230" s="1"/>
  <c r="F462" i="230"/>
  <c r="BA446" i="230" s="1"/>
  <c r="I461" i="230"/>
  <c r="BD443" i="230" s="1"/>
  <c r="F461" i="230"/>
  <c r="BA443" i="230" s="1"/>
  <c r="I460" i="230"/>
  <c r="BD440" i="230" s="1"/>
  <c r="F460" i="230"/>
  <c r="BA440" i="230" s="1"/>
  <c r="I459" i="230"/>
  <c r="BD437" i="230" s="1"/>
  <c r="F459" i="230"/>
  <c r="BA437" i="230" s="1"/>
  <c r="J457" i="230"/>
  <c r="J466" i="230" s="1"/>
  <c r="C456" i="230"/>
  <c r="BA404" i="230"/>
  <c r="I407" i="230"/>
  <c r="BD401" i="230" s="1"/>
  <c r="F407" i="230"/>
  <c r="BA401" i="230" s="1"/>
  <c r="I406" i="230"/>
  <c r="BD398" i="230" s="1"/>
  <c r="F406" i="230"/>
  <c r="BA398" i="230" s="1"/>
  <c r="I405" i="230"/>
  <c r="BD395" i="230" s="1"/>
  <c r="F405" i="230"/>
  <c r="BA395" i="230" s="1"/>
  <c r="I404" i="230"/>
  <c r="BD392" i="230" s="1"/>
  <c r="F404" i="230"/>
  <c r="BA392" i="230" s="1"/>
  <c r="I403" i="230"/>
  <c r="BD389" i="230" s="1"/>
  <c r="F403" i="230"/>
  <c r="BA389" i="230" s="1"/>
  <c r="I402" i="230"/>
  <c r="BD386" i="230" s="1"/>
  <c r="F402" i="230"/>
  <c r="BA386" i="230" s="1"/>
  <c r="I401" i="230"/>
  <c r="BD383" i="230" s="1"/>
  <c r="F401" i="230"/>
  <c r="BA383" i="230" s="1"/>
  <c r="I400" i="230"/>
  <c r="BD380" i="230" s="1"/>
  <c r="F400" i="230"/>
  <c r="BA380" i="230" s="1"/>
  <c r="I399" i="230"/>
  <c r="BD377" i="230" s="1"/>
  <c r="F399" i="230"/>
  <c r="BA377" i="230" s="1"/>
  <c r="J397" i="230"/>
  <c r="J404" i="230" s="1"/>
  <c r="C396" i="230"/>
  <c r="BA344" i="230"/>
  <c r="I347" i="230"/>
  <c r="BD341" i="230" s="1"/>
  <c r="F347" i="230"/>
  <c r="BA341" i="230" s="1"/>
  <c r="I346" i="230"/>
  <c r="BD338" i="230" s="1"/>
  <c r="F346" i="230"/>
  <c r="BA338" i="230" s="1"/>
  <c r="I345" i="230"/>
  <c r="BD335" i="230" s="1"/>
  <c r="F345" i="230"/>
  <c r="BA335" i="230" s="1"/>
  <c r="I344" i="230"/>
  <c r="BD332" i="230" s="1"/>
  <c r="F344" i="230"/>
  <c r="BA332" i="230" s="1"/>
  <c r="I343" i="230"/>
  <c r="BD329" i="230" s="1"/>
  <c r="F343" i="230"/>
  <c r="BA329" i="230" s="1"/>
  <c r="I342" i="230"/>
  <c r="BD326" i="230"/>
  <c r="F342" i="230"/>
  <c r="BA326" i="230" s="1"/>
  <c r="I341" i="230"/>
  <c r="BD323" i="230" s="1"/>
  <c r="F341" i="230"/>
  <c r="BA323" i="230" s="1"/>
  <c r="I340" i="230"/>
  <c r="BD320" i="230" s="1"/>
  <c r="F340" i="230"/>
  <c r="BA320" i="230" s="1"/>
  <c r="I339" i="230"/>
  <c r="BD317" i="230" s="1"/>
  <c r="F339" i="230"/>
  <c r="BA317" i="230" s="1"/>
  <c r="J337" i="230"/>
  <c r="J345" i="230" s="1"/>
  <c r="C336" i="230"/>
  <c r="BA284" i="230"/>
  <c r="I287" i="230"/>
  <c r="BD281" i="230" s="1"/>
  <c r="F287" i="230"/>
  <c r="BA281" i="230" s="1"/>
  <c r="I286" i="230"/>
  <c r="BD278" i="230" s="1"/>
  <c r="F286" i="230"/>
  <c r="BA278" i="230" s="1"/>
  <c r="I285" i="230"/>
  <c r="BD275" i="230" s="1"/>
  <c r="F285" i="230"/>
  <c r="BA275" i="230" s="1"/>
  <c r="I284" i="230"/>
  <c r="BD272" i="230"/>
  <c r="F284" i="230"/>
  <c r="BA272" i="230" s="1"/>
  <c r="I283" i="230"/>
  <c r="BD269" i="230" s="1"/>
  <c r="F283" i="230"/>
  <c r="BA269" i="230" s="1"/>
  <c r="I282" i="230"/>
  <c r="BD266" i="230" s="1"/>
  <c r="F282" i="230"/>
  <c r="BA266" i="230" s="1"/>
  <c r="I281" i="230"/>
  <c r="BD263" i="230" s="1"/>
  <c r="F281" i="230"/>
  <c r="BA263" i="230" s="1"/>
  <c r="I280" i="230"/>
  <c r="BD260" i="230" s="1"/>
  <c r="F280" i="230"/>
  <c r="BA260" i="230" s="1"/>
  <c r="I279" i="230"/>
  <c r="BD257" i="230" s="1"/>
  <c r="F279" i="230"/>
  <c r="BA257" i="230" s="1"/>
  <c r="J277" i="230"/>
  <c r="C276" i="230"/>
  <c r="BA224" i="230"/>
  <c r="I227" i="230"/>
  <c r="BD221" i="230" s="1"/>
  <c r="F227" i="230"/>
  <c r="BA221" i="230" s="1"/>
  <c r="I226" i="230"/>
  <c r="BD218" i="230" s="1"/>
  <c r="F226" i="230"/>
  <c r="BA218" i="230" s="1"/>
  <c r="I225" i="230"/>
  <c r="BD215" i="230" s="1"/>
  <c r="F225" i="230"/>
  <c r="BA215" i="230" s="1"/>
  <c r="I224" i="230"/>
  <c r="BD212" i="230" s="1"/>
  <c r="F224" i="230"/>
  <c r="BA212" i="230" s="1"/>
  <c r="I223" i="230"/>
  <c r="BD209" i="230" s="1"/>
  <c r="F223" i="230"/>
  <c r="BA209" i="230" s="1"/>
  <c r="I222" i="230"/>
  <c r="BD206" i="230" s="1"/>
  <c r="F222" i="230"/>
  <c r="BA206" i="230" s="1"/>
  <c r="I221" i="230"/>
  <c r="BD203" i="230" s="1"/>
  <c r="F221" i="230"/>
  <c r="BA203" i="230" s="1"/>
  <c r="I220" i="230"/>
  <c r="BD200" i="230" s="1"/>
  <c r="F220" i="230"/>
  <c r="BA200" i="230" s="1"/>
  <c r="I219" i="230"/>
  <c r="BD197" i="230" s="1"/>
  <c r="F219" i="230"/>
  <c r="BA197" i="230" s="1"/>
  <c r="J217" i="230"/>
  <c r="J221" i="230" s="1"/>
  <c r="C216" i="230"/>
  <c r="BA164" i="230"/>
  <c r="I167" i="230"/>
  <c r="BD161" i="230" s="1"/>
  <c r="F167" i="230"/>
  <c r="BA161" i="230" s="1"/>
  <c r="I166" i="230"/>
  <c r="BD158" i="230" s="1"/>
  <c r="F166" i="230"/>
  <c r="BA158" i="230" s="1"/>
  <c r="I165" i="230"/>
  <c r="BD155" i="230" s="1"/>
  <c r="F165" i="230"/>
  <c r="BA155" i="230" s="1"/>
  <c r="I164" i="230"/>
  <c r="BD152" i="230" s="1"/>
  <c r="F164" i="230"/>
  <c r="BA152" i="230" s="1"/>
  <c r="I163" i="230"/>
  <c r="BD149" i="230" s="1"/>
  <c r="F163" i="230"/>
  <c r="BA149" i="230" s="1"/>
  <c r="I162" i="230"/>
  <c r="BD146" i="230" s="1"/>
  <c r="F162" i="230"/>
  <c r="BA146" i="230" s="1"/>
  <c r="I161" i="230"/>
  <c r="BD143" i="230" s="1"/>
  <c r="F161" i="230"/>
  <c r="BA143" i="230" s="1"/>
  <c r="I160" i="230"/>
  <c r="BD140" i="230" s="1"/>
  <c r="F160" i="230"/>
  <c r="BA140" i="230" s="1"/>
  <c r="I159" i="230"/>
  <c r="BD137" i="230" s="1"/>
  <c r="F159" i="230"/>
  <c r="BA137" i="230" s="1"/>
  <c r="J157" i="230"/>
  <c r="J165" i="230" s="1"/>
  <c r="C156" i="230"/>
  <c r="BA104" i="230"/>
  <c r="I107" i="230"/>
  <c r="BD101" i="230" s="1"/>
  <c r="F107" i="230"/>
  <c r="BA101" i="230" s="1"/>
  <c r="I106" i="230"/>
  <c r="BD98" i="230" s="1"/>
  <c r="F106" i="230"/>
  <c r="BA98" i="230" s="1"/>
  <c r="I105" i="230"/>
  <c r="BD95" i="230" s="1"/>
  <c r="F105" i="230"/>
  <c r="BA95" i="230" s="1"/>
  <c r="I104" i="230"/>
  <c r="BD92" i="230" s="1"/>
  <c r="F104" i="230"/>
  <c r="BA92" i="230" s="1"/>
  <c r="I103" i="230"/>
  <c r="BD89" i="230" s="1"/>
  <c r="F103" i="230"/>
  <c r="BA89" i="230" s="1"/>
  <c r="I102" i="230"/>
  <c r="BD86" i="230" s="1"/>
  <c r="F102" i="230"/>
  <c r="BA86" i="230" s="1"/>
  <c r="I101" i="230"/>
  <c r="BD83" i="230" s="1"/>
  <c r="F101" i="230"/>
  <c r="BA83" i="230" s="1"/>
  <c r="I100" i="230"/>
  <c r="BD80" i="230" s="1"/>
  <c r="I99" i="230"/>
  <c r="BD77" i="230" s="1"/>
  <c r="J97" i="230"/>
  <c r="J99" i="230" s="1"/>
  <c r="C96" i="230"/>
  <c r="BM584" i="234"/>
  <c r="CC578" i="234"/>
  <c r="BP575" i="234"/>
  <c r="BP578" i="234"/>
  <c r="BP566" i="234"/>
  <c r="BP572" i="234"/>
  <c r="BP560" i="234"/>
  <c r="CF581" i="234"/>
  <c r="CF572" i="234"/>
  <c r="CF575" i="234"/>
  <c r="CF563" i="234"/>
  <c r="CG576" i="234"/>
  <c r="CG579" i="234"/>
  <c r="CG567" i="234"/>
  <c r="CG585" i="234"/>
  <c r="CG573" i="234"/>
  <c r="BJ581" i="234"/>
  <c r="BJ572" i="234"/>
  <c r="BJ563" i="234"/>
  <c r="BJ566" i="234"/>
  <c r="BR566" i="234"/>
  <c r="CA585" i="234"/>
  <c r="CA561" i="234"/>
  <c r="CA576" i="234"/>
  <c r="CA579" i="234"/>
  <c r="BL575" i="234"/>
  <c r="CC576" i="234"/>
  <c r="BG560" i="234"/>
  <c r="BY524" i="234"/>
  <c r="BZ525" i="234"/>
  <c r="BZ513" i="234"/>
  <c r="BZ504" i="234"/>
  <c r="BZ507" i="234"/>
  <c r="BZ522" i="234"/>
  <c r="BI524" i="234"/>
  <c r="BI515" i="234"/>
  <c r="BI503" i="234"/>
  <c r="BI521" i="234"/>
  <c r="BI500" i="234"/>
  <c r="BO506" i="234"/>
  <c r="BO509" i="234"/>
  <c r="BO524" i="234"/>
  <c r="BO503" i="234"/>
  <c r="CA518" i="234"/>
  <c r="CE521" i="234"/>
  <c r="CF507" i="234"/>
  <c r="CF510" i="234"/>
  <c r="CF525" i="234"/>
  <c r="CF516" i="234"/>
  <c r="BQ503" i="234"/>
  <c r="BL521" i="234"/>
  <c r="BL518" i="234"/>
  <c r="BP500" i="234"/>
  <c r="CB515" i="234"/>
  <c r="CB524" i="234"/>
  <c r="CC510" i="234"/>
  <c r="BN449" i="234"/>
  <c r="BN452" i="234"/>
  <c r="BN455" i="234"/>
  <c r="BN446" i="234"/>
  <c r="BZ455" i="234"/>
  <c r="CD455" i="234"/>
  <c r="CD443" i="234"/>
  <c r="CD461" i="234"/>
  <c r="CD464" i="234"/>
  <c r="CD452" i="234"/>
  <c r="CE462" i="234"/>
  <c r="CE450" i="234"/>
  <c r="CE441" i="234"/>
  <c r="CE444" i="234"/>
  <c r="CE459" i="234"/>
  <c r="BK452" i="234"/>
  <c r="BK449" i="234"/>
  <c r="CA452" i="234"/>
  <c r="BY462" i="234"/>
  <c r="BQ452" i="234"/>
  <c r="CG458" i="234"/>
  <c r="BG386" i="234"/>
  <c r="BG401" i="234"/>
  <c r="BG392" i="234"/>
  <c r="BG395" i="234"/>
  <c r="BG380" i="234"/>
  <c r="BO404" i="234"/>
  <c r="BP401" i="234"/>
  <c r="BP386" i="234"/>
  <c r="CF386" i="234"/>
  <c r="CG393" i="234"/>
  <c r="BJ401" i="234"/>
  <c r="BZ380" i="234"/>
  <c r="CA402" i="234"/>
  <c r="BH329" i="234"/>
  <c r="BL320" i="234"/>
  <c r="BY342" i="234"/>
  <c r="BI326" i="234"/>
  <c r="BI323" i="234"/>
  <c r="BY332" i="234"/>
  <c r="BY341" i="234"/>
  <c r="BZ327" i="234"/>
  <c r="BZ336" i="234"/>
  <c r="BO323" i="234"/>
  <c r="CE338" i="234"/>
  <c r="CE320" i="234"/>
  <c r="CF336" i="234"/>
  <c r="BQ263" i="234"/>
  <c r="CG266" i="234"/>
  <c r="CG269" i="234"/>
  <c r="CG284" i="234"/>
  <c r="CG275" i="234"/>
  <c r="CD264" i="234"/>
  <c r="BN275" i="234"/>
  <c r="BN284" i="234"/>
  <c r="CD281" i="234"/>
  <c r="CD263" i="234"/>
  <c r="CE267" i="234"/>
  <c r="BK278" i="234"/>
  <c r="BK266" i="234"/>
  <c r="BK284" i="234"/>
  <c r="BK272" i="234"/>
  <c r="BK275" i="234"/>
  <c r="BK263" i="234"/>
  <c r="CA281" i="234"/>
  <c r="CB267" i="234"/>
  <c r="CB273" i="234"/>
  <c r="BH272" i="234"/>
  <c r="BY282" i="234"/>
  <c r="BY264" i="234"/>
  <c r="BJ212" i="234"/>
  <c r="BJ206" i="234"/>
  <c r="BZ215" i="234"/>
  <c r="BZ200" i="234"/>
  <c r="CA204" i="234"/>
  <c r="BG215" i="234"/>
  <c r="CB225" i="234"/>
  <c r="BP215" i="234"/>
  <c r="BP203" i="234"/>
  <c r="BP218" i="234"/>
  <c r="BP206" i="234"/>
  <c r="BP221" i="234"/>
  <c r="BP209" i="234"/>
  <c r="BP224" i="234"/>
  <c r="BP212" i="234"/>
  <c r="BP200" i="234"/>
  <c r="CB224" i="234"/>
  <c r="CF218" i="234"/>
  <c r="CG216" i="234"/>
  <c r="CG204" i="234"/>
  <c r="CG219" i="234"/>
  <c r="CG207" i="234"/>
  <c r="CG222" i="234"/>
  <c r="CG210" i="234"/>
  <c r="CG225" i="234"/>
  <c r="CG213" i="234"/>
  <c r="CG201" i="234"/>
  <c r="BM209" i="234"/>
  <c r="CC215" i="234"/>
  <c r="CD210" i="234"/>
  <c r="BO158" i="234"/>
  <c r="BO146" i="234"/>
  <c r="BO161" i="234"/>
  <c r="BO149" i="234"/>
  <c r="BO164" i="234"/>
  <c r="BO152" i="234"/>
  <c r="BO155" i="234"/>
  <c r="BO143" i="234"/>
  <c r="BO140" i="234"/>
  <c r="CE164" i="234"/>
  <c r="CE152" i="234"/>
  <c r="CE140" i="234"/>
  <c r="CE155" i="234"/>
  <c r="CE143" i="234"/>
  <c r="CE158" i="234"/>
  <c r="CE146" i="234"/>
  <c r="CE161" i="234"/>
  <c r="CE149" i="234"/>
  <c r="CF150" i="234"/>
  <c r="BY158" i="234"/>
  <c r="BY146" i="234"/>
  <c r="BY161" i="234"/>
  <c r="BY149" i="234"/>
  <c r="BY164" i="234"/>
  <c r="BY152" i="234"/>
  <c r="BY155" i="234"/>
  <c r="BY143" i="234"/>
  <c r="BY140" i="234"/>
  <c r="BZ159" i="234"/>
  <c r="CA147" i="234"/>
  <c r="BH95" i="234"/>
  <c r="BH83" i="234"/>
  <c r="BH98" i="234"/>
  <c r="BH101" i="234"/>
  <c r="BH89" i="234"/>
  <c r="BH104" i="234"/>
  <c r="BH92" i="234"/>
  <c r="BH80" i="234"/>
  <c r="BH86" i="234"/>
  <c r="CF101" i="234"/>
  <c r="CG86" i="234"/>
  <c r="BY96" i="234"/>
  <c r="BY84" i="234"/>
  <c r="BY99" i="234"/>
  <c r="BY102" i="234"/>
  <c r="BY90" i="234"/>
  <c r="BY105" i="234"/>
  <c r="BY93" i="234"/>
  <c r="BY81" i="234"/>
  <c r="BY87" i="234"/>
  <c r="CD92" i="234"/>
  <c r="CA90" i="234"/>
  <c r="BO83" i="234"/>
  <c r="CB81" i="234"/>
  <c r="BN629" i="234"/>
  <c r="BN626" i="234"/>
  <c r="CD623" i="234"/>
  <c r="CD632" i="234"/>
  <c r="CE621" i="234"/>
  <c r="BG635" i="234"/>
  <c r="BK644" i="234"/>
  <c r="BK632" i="234"/>
  <c r="BK635" i="234"/>
  <c r="BK623" i="234"/>
  <c r="BK638" i="234"/>
  <c r="BK626" i="234"/>
  <c r="BK641" i="234"/>
  <c r="BK629" i="234"/>
  <c r="BK620" i="234"/>
  <c r="CA638" i="234"/>
  <c r="CA626" i="234"/>
  <c r="CA641" i="234"/>
  <c r="CA629" i="234"/>
  <c r="CA644" i="234"/>
  <c r="CA632" i="234"/>
  <c r="CA620" i="234"/>
  <c r="CA635" i="234"/>
  <c r="CA623" i="234"/>
  <c r="CB645" i="234"/>
  <c r="CB633" i="234"/>
  <c r="CB621" i="234"/>
  <c r="CB636" i="234"/>
  <c r="CB624" i="234"/>
  <c r="CB639" i="234"/>
  <c r="CB627" i="234"/>
  <c r="CB642" i="234"/>
  <c r="CB630" i="234"/>
  <c r="BQ635" i="234"/>
  <c r="CG644" i="234"/>
  <c r="CG632" i="234"/>
  <c r="CG620" i="234"/>
  <c r="CG635" i="234"/>
  <c r="CG623" i="234"/>
  <c r="CG638" i="234"/>
  <c r="CG626" i="234"/>
  <c r="CG641" i="234"/>
  <c r="CG629" i="234"/>
  <c r="CD645" i="234"/>
  <c r="BR569" i="233"/>
  <c r="BR575" i="233"/>
  <c r="CE563" i="233"/>
  <c r="BL575" i="233"/>
  <c r="BL563" i="233"/>
  <c r="BL578" i="233"/>
  <c r="BL566" i="233"/>
  <c r="BL581" i="233"/>
  <c r="BL569" i="233"/>
  <c r="BL584" i="233"/>
  <c r="BL572" i="233"/>
  <c r="BL560" i="233"/>
  <c r="CC576" i="233"/>
  <c r="CC564" i="233"/>
  <c r="CC579" i="233"/>
  <c r="CC567" i="233"/>
  <c r="CC582" i="233"/>
  <c r="CC570" i="233"/>
  <c r="CC585" i="233"/>
  <c r="CC573" i="233"/>
  <c r="CC561" i="233"/>
  <c r="CD582" i="233"/>
  <c r="BQ503" i="233"/>
  <c r="BQ506" i="233"/>
  <c r="BQ509" i="233"/>
  <c r="CC506" i="233"/>
  <c r="BG506" i="233"/>
  <c r="BK518" i="233"/>
  <c r="BK506" i="233"/>
  <c r="BK521" i="233"/>
  <c r="BK509" i="233"/>
  <c r="BK524" i="233"/>
  <c r="BK512" i="233"/>
  <c r="BK515" i="233"/>
  <c r="BK503" i="233"/>
  <c r="BK500" i="233"/>
  <c r="CA524" i="233"/>
  <c r="CA512" i="233"/>
  <c r="CA500" i="233"/>
  <c r="CA515" i="233"/>
  <c r="CA503" i="233"/>
  <c r="CA518" i="233"/>
  <c r="CA506" i="233"/>
  <c r="CA521" i="233"/>
  <c r="CA509" i="233"/>
  <c r="CB507" i="233"/>
  <c r="CB510" i="233"/>
  <c r="CB513" i="233"/>
  <c r="BP455" i="233"/>
  <c r="BP443" i="233"/>
  <c r="BP458" i="233"/>
  <c r="BP446" i="233"/>
  <c r="BP461" i="233"/>
  <c r="BP449" i="233"/>
  <c r="BP464" i="233"/>
  <c r="BP452" i="233"/>
  <c r="BP440" i="233"/>
  <c r="CF461" i="233"/>
  <c r="CF449" i="233"/>
  <c r="CF464" i="233"/>
  <c r="CF452" i="233"/>
  <c r="CF440" i="233"/>
  <c r="CF455" i="233"/>
  <c r="CF443" i="233"/>
  <c r="CF458" i="233"/>
  <c r="CF446" i="233"/>
  <c r="CC447" i="233"/>
  <c r="CG456" i="233"/>
  <c r="CG444" i="233"/>
  <c r="CG459" i="233"/>
  <c r="CG447" i="233"/>
  <c r="CG462" i="233"/>
  <c r="CG450" i="233"/>
  <c r="CG465" i="233"/>
  <c r="CG453" i="233"/>
  <c r="CG441" i="233"/>
  <c r="BM455" i="233"/>
  <c r="BQ440" i="233"/>
  <c r="CD441" i="233"/>
  <c r="BJ452" i="233"/>
  <c r="BZ455" i="233"/>
  <c r="BZ458" i="233"/>
  <c r="BZ461" i="233"/>
  <c r="BZ440" i="233"/>
  <c r="BG452" i="233"/>
  <c r="BK443" i="233"/>
  <c r="BO446" i="233"/>
  <c r="CA452" i="233"/>
  <c r="CB450" i="233"/>
  <c r="BI392" i="233"/>
  <c r="BI383" i="233"/>
  <c r="BI389" i="233"/>
  <c r="BY398" i="233"/>
  <c r="BY386" i="233"/>
  <c r="BY401" i="233"/>
  <c r="BY389" i="233"/>
  <c r="BY404" i="233"/>
  <c r="BY392" i="233"/>
  <c r="BY380" i="233"/>
  <c r="BY395" i="233"/>
  <c r="BY383" i="233"/>
  <c r="CG392" i="233"/>
  <c r="BZ405" i="233"/>
  <c r="BZ393" i="233"/>
  <c r="BZ381" i="233"/>
  <c r="BZ396" i="233"/>
  <c r="BZ384" i="233"/>
  <c r="BZ399" i="233"/>
  <c r="BZ387" i="233"/>
  <c r="BZ402" i="233"/>
  <c r="BZ390" i="233"/>
  <c r="BJ383" i="233"/>
  <c r="BZ380" i="233"/>
  <c r="CA393" i="233"/>
  <c r="BK380" i="233"/>
  <c r="CE404" i="233"/>
  <c r="CE392" i="233"/>
  <c r="CE380" i="233"/>
  <c r="CE395" i="233"/>
  <c r="CE383" i="233"/>
  <c r="CE398" i="233"/>
  <c r="CE386" i="233"/>
  <c r="CE401" i="233"/>
  <c r="CE389" i="233"/>
  <c r="BP380" i="233"/>
  <c r="CC384" i="233"/>
  <c r="CG381" i="233"/>
  <c r="BO329" i="233"/>
  <c r="CB327" i="233"/>
  <c r="BN332" i="233"/>
  <c r="CD326" i="233"/>
  <c r="BH323" i="233"/>
  <c r="BH332" i="233"/>
  <c r="BY342" i="233"/>
  <c r="CE330" i="233"/>
  <c r="BI320" i="233"/>
  <c r="BQ326" i="233"/>
  <c r="BZ339" i="233"/>
  <c r="BG278" i="233"/>
  <c r="BG266" i="233"/>
  <c r="BG269" i="233"/>
  <c r="BG275" i="233"/>
  <c r="BG263" i="233"/>
  <c r="BG284" i="233"/>
  <c r="BG260" i="233"/>
  <c r="CF261" i="233"/>
  <c r="BY285" i="233"/>
  <c r="BM284" i="233"/>
  <c r="BM272" i="233"/>
  <c r="BM275" i="233"/>
  <c r="BM263" i="233"/>
  <c r="BM281" i="233"/>
  <c r="BM269" i="233"/>
  <c r="BM260" i="233"/>
  <c r="BM266" i="233"/>
  <c r="BM278" i="233"/>
  <c r="BY266" i="233"/>
  <c r="CC275" i="233"/>
  <c r="CD285" i="233"/>
  <c r="CD273" i="233"/>
  <c r="CD261" i="233"/>
  <c r="CD276" i="233"/>
  <c r="CD264" i="233"/>
  <c r="CD282" i="233"/>
  <c r="CD270" i="233"/>
  <c r="CD267" i="233"/>
  <c r="CD279" i="233"/>
  <c r="CD281" i="233"/>
  <c r="CE267" i="233"/>
  <c r="BI212" i="233"/>
  <c r="BM212" i="233"/>
  <c r="CC209" i="233"/>
  <c r="BZ213" i="233"/>
  <c r="CB209" i="233"/>
  <c r="CB224" i="233"/>
  <c r="CB212" i="233"/>
  <c r="CB215" i="233"/>
  <c r="CB203" i="233"/>
  <c r="CB218" i="233"/>
  <c r="CC216" i="233"/>
  <c r="CC204" i="233"/>
  <c r="CC219" i="233"/>
  <c r="CC222" i="233"/>
  <c r="CC210" i="233"/>
  <c r="CC225" i="233"/>
  <c r="CC201" i="233"/>
  <c r="BR221" i="233"/>
  <c r="BR209" i="233"/>
  <c r="BR224" i="233"/>
  <c r="BR212" i="233"/>
  <c r="BR215" i="233"/>
  <c r="BR203" i="233"/>
  <c r="BR218" i="233"/>
  <c r="BR206" i="233"/>
  <c r="BR200" i="233"/>
  <c r="CD206" i="233"/>
  <c r="CD209" i="233"/>
  <c r="CE213" i="233"/>
  <c r="BL215" i="233"/>
  <c r="BL203" i="233"/>
  <c r="BL218" i="233"/>
  <c r="BL221" i="233"/>
  <c r="BL209" i="233"/>
  <c r="BL224" i="233"/>
  <c r="BL200" i="233"/>
  <c r="BY204" i="233"/>
  <c r="BY213" i="233"/>
  <c r="BG200" i="233"/>
  <c r="CA209" i="233"/>
  <c r="BM155" i="233"/>
  <c r="BM149" i="233"/>
  <c r="BQ152" i="233"/>
  <c r="BQ155" i="233"/>
  <c r="BQ143" i="233"/>
  <c r="BQ146" i="233"/>
  <c r="BQ161" i="233"/>
  <c r="BQ149" i="233"/>
  <c r="CC164" i="233"/>
  <c r="CC155" i="233"/>
  <c r="CG158" i="233"/>
  <c r="CG161" i="233"/>
  <c r="CG149" i="233"/>
  <c r="CG164" i="233"/>
  <c r="CG140" i="233"/>
  <c r="CG155" i="233"/>
  <c r="CG143" i="233"/>
  <c r="CD153" i="233"/>
  <c r="CD144" i="233"/>
  <c r="BR164" i="233"/>
  <c r="CD164" i="233"/>
  <c r="BG161" i="233"/>
  <c r="BG164" i="233"/>
  <c r="BG140" i="233"/>
  <c r="CA164" i="233"/>
  <c r="CA152" i="233"/>
  <c r="CA140" i="233"/>
  <c r="CA155" i="233"/>
  <c r="CA143" i="233"/>
  <c r="CA158" i="233"/>
  <c r="CA146" i="233"/>
  <c r="CA161" i="233"/>
  <c r="CA149" i="233"/>
  <c r="BH164" i="233"/>
  <c r="BH143" i="233"/>
  <c r="BL143" i="233"/>
  <c r="CB140" i="233"/>
  <c r="BY156" i="233"/>
  <c r="BJ89" i="233"/>
  <c r="BJ104" i="233"/>
  <c r="BJ95" i="233"/>
  <c r="BJ80" i="233"/>
  <c r="BJ92" i="233"/>
  <c r="BJ83" i="233"/>
  <c r="BR101" i="233"/>
  <c r="BR104" i="233"/>
  <c r="BR92" i="233"/>
  <c r="BZ95" i="233"/>
  <c r="BZ86" i="233"/>
  <c r="BZ92" i="233"/>
  <c r="BZ98" i="233"/>
  <c r="BZ101" i="233"/>
  <c r="BZ89" i="233"/>
  <c r="BZ80" i="233"/>
  <c r="CA102" i="233"/>
  <c r="CA90" i="233"/>
  <c r="CA99" i="233"/>
  <c r="CA96" i="233"/>
  <c r="CA87" i="233"/>
  <c r="CA93" i="233"/>
  <c r="CA81" i="233"/>
  <c r="BG95" i="233"/>
  <c r="BK92" i="233"/>
  <c r="CA89" i="233"/>
  <c r="CB99" i="233"/>
  <c r="BL83" i="233"/>
  <c r="BL104" i="233"/>
  <c r="BL89" i="233"/>
  <c r="CF101" i="233"/>
  <c r="CF89" i="233"/>
  <c r="CF104" i="233"/>
  <c r="CF95" i="233"/>
  <c r="CF86" i="233"/>
  <c r="CF92" i="233"/>
  <c r="CF83" i="233"/>
  <c r="CF80" i="233"/>
  <c r="CF98" i="233"/>
  <c r="CC105" i="233"/>
  <c r="CC102" i="233"/>
  <c r="CC87" i="233"/>
  <c r="CG99" i="233"/>
  <c r="BM104" i="233"/>
  <c r="BQ104" i="233"/>
  <c r="CC89" i="233"/>
  <c r="CD81" i="233"/>
  <c r="BP635" i="233"/>
  <c r="BP626" i="233"/>
  <c r="BP644" i="233"/>
  <c r="CF632" i="233"/>
  <c r="CF638" i="233"/>
  <c r="BY627" i="233"/>
  <c r="CG624" i="233"/>
  <c r="CG642" i="233"/>
  <c r="CG633" i="233"/>
  <c r="BI638" i="233"/>
  <c r="BI626" i="233"/>
  <c r="BI629" i="233"/>
  <c r="BI644" i="233"/>
  <c r="BI632" i="233"/>
  <c r="BI623" i="233"/>
  <c r="BI620" i="233"/>
  <c r="BM638" i="233"/>
  <c r="BM641" i="233"/>
  <c r="BM629" i="233"/>
  <c r="BM644" i="233"/>
  <c r="BM635" i="233"/>
  <c r="BM623" i="233"/>
  <c r="BM620" i="233"/>
  <c r="BY644" i="233"/>
  <c r="BY632" i="233"/>
  <c r="BY620" i="233"/>
  <c r="BY635" i="233"/>
  <c r="BY623" i="233"/>
  <c r="BY638" i="233"/>
  <c r="BY626" i="233"/>
  <c r="BY641" i="233"/>
  <c r="BY629" i="233"/>
  <c r="CC644" i="233"/>
  <c r="CC632" i="233"/>
  <c r="CC620" i="233"/>
  <c r="CC635" i="233"/>
  <c r="CC623" i="233"/>
  <c r="CC638" i="233"/>
  <c r="CC626" i="233"/>
  <c r="CC641" i="233"/>
  <c r="CC629" i="233"/>
  <c r="BZ639" i="233"/>
  <c r="BZ627" i="233"/>
  <c r="BZ642" i="233"/>
  <c r="BZ630" i="233"/>
  <c r="BZ645" i="233"/>
  <c r="BZ633" i="233"/>
  <c r="BZ621" i="233"/>
  <c r="BZ636" i="233"/>
  <c r="BZ624" i="233"/>
  <c r="CD639" i="233"/>
  <c r="CD627" i="233"/>
  <c r="CD642" i="233"/>
  <c r="CD630" i="233"/>
  <c r="CD645" i="233"/>
  <c r="CD633" i="233"/>
  <c r="CD621" i="233"/>
  <c r="CD636" i="233"/>
  <c r="CD624" i="233"/>
  <c r="BJ644" i="233"/>
  <c r="BJ623" i="233"/>
  <c r="BJ626" i="233"/>
  <c r="BJ620" i="233"/>
  <c r="BN641" i="233"/>
  <c r="BR641" i="233"/>
  <c r="BZ638" i="233"/>
  <c r="BZ641" i="233"/>
  <c r="BZ629" i="233"/>
  <c r="BZ620" i="233"/>
  <c r="CD632" i="233"/>
  <c r="CA645" i="233"/>
  <c r="CA621" i="233"/>
  <c r="CA636" i="233"/>
  <c r="CA627" i="233"/>
  <c r="CE645" i="233"/>
  <c r="BG644" i="233"/>
  <c r="BG632" i="233"/>
  <c r="BG635" i="233"/>
  <c r="BG623" i="233"/>
  <c r="BG638" i="233"/>
  <c r="BG626" i="233"/>
  <c r="BG641" i="233"/>
  <c r="BG629" i="233"/>
  <c r="BG620" i="233"/>
  <c r="BO644" i="233"/>
  <c r="BO632" i="233"/>
  <c r="BO635" i="233"/>
  <c r="BO623" i="233"/>
  <c r="BO638" i="233"/>
  <c r="BO626" i="233"/>
  <c r="BO641" i="233"/>
  <c r="BO629" i="233"/>
  <c r="BO620" i="233"/>
  <c r="CE629" i="233"/>
  <c r="CF645" i="233"/>
  <c r="CF621" i="233"/>
  <c r="CF636" i="233"/>
  <c r="CF624" i="233"/>
  <c r="CF627" i="233"/>
  <c r="CF642" i="233"/>
  <c r="CF630" i="233"/>
  <c r="BG644" i="232"/>
  <c r="BG632" i="232"/>
  <c r="BG635" i="232"/>
  <c r="BG623" i="232"/>
  <c r="BG638" i="232"/>
  <c r="BG626" i="232"/>
  <c r="BG629" i="232"/>
  <c r="BG641" i="232"/>
  <c r="BG620" i="232"/>
  <c r="BO632" i="232"/>
  <c r="BO623" i="232"/>
  <c r="BO629" i="232"/>
  <c r="CF633" i="232"/>
  <c r="CF636" i="232"/>
  <c r="CF630" i="232"/>
  <c r="BH632" i="232"/>
  <c r="BP638" i="232"/>
  <c r="BP632" i="232"/>
  <c r="BP644" i="232"/>
  <c r="CF632" i="232"/>
  <c r="CF638" i="232"/>
  <c r="BY636" i="232"/>
  <c r="CG636" i="232"/>
  <c r="CG630" i="232"/>
  <c r="CG645" i="232"/>
  <c r="BI629" i="232"/>
  <c r="BI635" i="232"/>
  <c r="BM626" i="232"/>
  <c r="BM641" i="232"/>
  <c r="BM629" i="232"/>
  <c r="BM632" i="232"/>
  <c r="BM620" i="232"/>
  <c r="BM635" i="232"/>
  <c r="BY644" i="232"/>
  <c r="BY635" i="232"/>
  <c r="BY641" i="232"/>
  <c r="CC644" i="232"/>
  <c r="CC620" i="232"/>
  <c r="CC635" i="232"/>
  <c r="CC623" i="232"/>
  <c r="CC626" i="232"/>
  <c r="CC629" i="232"/>
  <c r="CC641" i="232"/>
  <c r="BZ639" i="232"/>
  <c r="BZ642" i="232"/>
  <c r="BZ633" i="232"/>
  <c r="BZ624" i="232"/>
  <c r="CD639" i="232"/>
  <c r="CD627" i="232"/>
  <c r="CD630" i="232"/>
  <c r="CD645" i="232"/>
  <c r="CD633" i="232"/>
  <c r="CD624" i="232"/>
  <c r="CD636" i="232"/>
  <c r="BJ632" i="232"/>
  <c r="BJ620" i="232"/>
  <c r="BZ635" i="232"/>
  <c r="BZ629" i="232"/>
  <c r="BZ644" i="232"/>
  <c r="CD644" i="232"/>
  <c r="CA633" i="232"/>
  <c r="CA636" i="232"/>
  <c r="CE624" i="232"/>
  <c r="BM584" i="232"/>
  <c r="BM575" i="232"/>
  <c r="BM560" i="232"/>
  <c r="BQ566" i="232"/>
  <c r="CC572" i="232"/>
  <c r="CG575" i="232"/>
  <c r="CD561" i="232"/>
  <c r="CD567" i="232"/>
  <c r="CD570" i="232"/>
  <c r="BJ575" i="232"/>
  <c r="BJ563" i="232"/>
  <c r="BJ578" i="232"/>
  <c r="BJ566" i="232"/>
  <c r="BJ581" i="232"/>
  <c r="BJ569" i="232"/>
  <c r="BJ584" i="232"/>
  <c r="BJ572" i="232"/>
  <c r="BJ560" i="232"/>
  <c r="BR575" i="232"/>
  <c r="BR563" i="232"/>
  <c r="BR578" i="232"/>
  <c r="BR566" i="232"/>
  <c r="BR581" i="232"/>
  <c r="BR569" i="232"/>
  <c r="BR584" i="232"/>
  <c r="BR572" i="232"/>
  <c r="BR560" i="232"/>
  <c r="CA576" i="232"/>
  <c r="CA564" i="232"/>
  <c r="CA579" i="232"/>
  <c r="CA567" i="232"/>
  <c r="CA582" i="232"/>
  <c r="CA570" i="232"/>
  <c r="CA585" i="232"/>
  <c r="CA573" i="232"/>
  <c r="CA561" i="232"/>
  <c r="BG581" i="232"/>
  <c r="BG569" i="232"/>
  <c r="CA560" i="232"/>
  <c r="CA569" i="232"/>
  <c r="CB573" i="232"/>
  <c r="BL581" i="232"/>
  <c r="BL569" i="232"/>
  <c r="BL584" i="232"/>
  <c r="BL575" i="232"/>
  <c r="BL563" i="232"/>
  <c r="BL578" i="232"/>
  <c r="BL560" i="232"/>
  <c r="BP581" i="232"/>
  <c r="BP569" i="232"/>
  <c r="BP572" i="232"/>
  <c r="BP575" i="232"/>
  <c r="BP563" i="232"/>
  <c r="BP566" i="232"/>
  <c r="BP560" i="232"/>
  <c r="CB575" i="232"/>
  <c r="CB578" i="232"/>
  <c r="CB566" i="232"/>
  <c r="CB581" i="232"/>
  <c r="CB584" i="232"/>
  <c r="CB572" i="232"/>
  <c r="CB560" i="232"/>
  <c r="CF563" i="232"/>
  <c r="CF578" i="232"/>
  <c r="CF566" i="232"/>
  <c r="CF569" i="232"/>
  <c r="CF584" i="232"/>
  <c r="CF572" i="232"/>
  <c r="CC582" i="232"/>
  <c r="CC570" i="232"/>
  <c r="CC573" i="232"/>
  <c r="CC561" i="232"/>
  <c r="CC576" i="232"/>
  <c r="CC579" i="232"/>
  <c r="CC567" i="232"/>
  <c r="CG582" i="232"/>
  <c r="CG585" i="232"/>
  <c r="CG573" i="232"/>
  <c r="CG561" i="232"/>
  <c r="CG564" i="232"/>
  <c r="CG579" i="232"/>
  <c r="CG567" i="232"/>
  <c r="BG512" i="232"/>
  <c r="BG515" i="232"/>
  <c r="BG503" i="232"/>
  <c r="BG506" i="232"/>
  <c r="BG521" i="232"/>
  <c r="BG509" i="232"/>
  <c r="BO524" i="232"/>
  <c r="BO512" i="232"/>
  <c r="BO503" i="232"/>
  <c r="BO518" i="232"/>
  <c r="BO506" i="232"/>
  <c r="BO509" i="232"/>
  <c r="BO500" i="232"/>
  <c r="CE506" i="232"/>
  <c r="CE521" i="232"/>
  <c r="CE509" i="232"/>
  <c r="CE512" i="232"/>
  <c r="CE500" i="232"/>
  <c r="CE515" i="232"/>
  <c r="CF525" i="232"/>
  <c r="CF513" i="232"/>
  <c r="CF516" i="232"/>
  <c r="CF504" i="232"/>
  <c r="CF519" i="232"/>
  <c r="CF522" i="232"/>
  <c r="CF510" i="232"/>
  <c r="BH503" i="232"/>
  <c r="BH512" i="232"/>
  <c r="BP515" i="232"/>
  <c r="BP503" i="232"/>
  <c r="BP521" i="232"/>
  <c r="BP524" i="232"/>
  <c r="BP512" i="232"/>
  <c r="CF509" i="232"/>
  <c r="CF500" i="232"/>
  <c r="CF503" i="232"/>
  <c r="CF518" i="232"/>
  <c r="BY504" i="232"/>
  <c r="BY513" i="232"/>
  <c r="CC519" i="232"/>
  <c r="CG504" i="232"/>
  <c r="CG507" i="232"/>
  <c r="CG522" i="232"/>
  <c r="BM518" i="232"/>
  <c r="BM506" i="232"/>
  <c r="BM521" i="232"/>
  <c r="BM509" i="232"/>
  <c r="BM524" i="232"/>
  <c r="BM512" i="232"/>
  <c r="BM515" i="232"/>
  <c r="BM503" i="232"/>
  <c r="BM500" i="232"/>
  <c r="BY524" i="232"/>
  <c r="BY512" i="232"/>
  <c r="BY500" i="232"/>
  <c r="BY515" i="232"/>
  <c r="BY503" i="232"/>
  <c r="BY518" i="232"/>
  <c r="BY506" i="232"/>
  <c r="BY521" i="232"/>
  <c r="BY509" i="232"/>
  <c r="CD519" i="232"/>
  <c r="CD507" i="232"/>
  <c r="CD522" i="232"/>
  <c r="CD510" i="232"/>
  <c r="CD525" i="232"/>
  <c r="CD513" i="232"/>
  <c r="CD501" i="232"/>
  <c r="CD516" i="232"/>
  <c r="CD504" i="232"/>
  <c r="BJ521" i="232"/>
  <c r="BJ509" i="232"/>
  <c r="BJ515" i="232"/>
  <c r="BJ518" i="232"/>
  <c r="BJ506" i="232"/>
  <c r="BN509" i="232"/>
  <c r="BN506" i="232"/>
  <c r="BZ503" i="232"/>
  <c r="BZ506" i="232"/>
  <c r="BZ521" i="232"/>
  <c r="CD503" i="232"/>
  <c r="CD512" i="232"/>
  <c r="CA510" i="232"/>
  <c r="CA513" i="232"/>
  <c r="CA519" i="232"/>
  <c r="CE510" i="232"/>
  <c r="CE519" i="232"/>
  <c r="BI464" i="232"/>
  <c r="BI452" i="232"/>
  <c r="BI443" i="232"/>
  <c r="BI458" i="232"/>
  <c r="BI446" i="232"/>
  <c r="BI449" i="232"/>
  <c r="BI440" i="232"/>
  <c r="BQ452" i="232"/>
  <c r="BQ455" i="232"/>
  <c r="BQ443" i="232"/>
  <c r="BQ446" i="232"/>
  <c r="BQ461" i="232"/>
  <c r="BQ449" i="232"/>
  <c r="BY458" i="232"/>
  <c r="BY446" i="232"/>
  <c r="BY461" i="232"/>
  <c r="BY464" i="232"/>
  <c r="BY452" i="232"/>
  <c r="BY440" i="232"/>
  <c r="BY443" i="232"/>
  <c r="CG458" i="232"/>
  <c r="CG461" i="232"/>
  <c r="CG449" i="232"/>
  <c r="CG464" i="232"/>
  <c r="CG440" i="232"/>
  <c r="CG455" i="232"/>
  <c r="CG443" i="232"/>
  <c r="CD453" i="232"/>
  <c r="CD441" i="232"/>
  <c r="CD462" i="232"/>
  <c r="CD450" i="232"/>
  <c r="BJ446" i="232"/>
  <c r="BR461" i="232"/>
  <c r="BR449" i="232"/>
  <c r="BR440" i="232"/>
  <c r="BZ452" i="232"/>
  <c r="CA456" i="232"/>
  <c r="CA459" i="232"/>
  <c r="CA447" i="232"/>
  <c r="CA462" i="232"/>
  <c r="CA465" i="232"/>
  <c r="CA453" i="232"/>
  <c r="CA441" i="232"/>
  <c r="CE450" i="232"/>
  <c r="BO458" i="232"/>
  <c r="BO446" i="232"/>
  <c r="BO461" i="232"/>
  <c r="BO449" i="232"/>
  <c r="BO464" i="232"/>
  <c r="BO452" i="232"/>
  <c r="BO455" i="232"/>
  <c r="BO443" i="232"/>
  <c r="BO440" i="232"/>
  <c r="CA464" i="232"/>
  <c r="CA452" i="232"/>
  <c r="CA440" i="232"/>
  <c r="CA455" i="232"/>
  <c r="CA443" i="232"/>
  <c r="CA458" i="232"/>
  <c r="CA446" i="232"/>
  <c r="CA461" i="232"/>
  <c r="CA449" i="232"/>
  <c r="CB465" i="232"/>
  <c r="BL461" i="232"/>
  <c r="BL449" i="232"/>
  <c r="BL455" i="232"/>
  <c r="BL458" i="232"/>
  <c r="BL446" i="232"/>
  <c r="BP464" i="232"/>
  <c r="BP440" i="232"/>
  <c r="CB455" i="232"/>
  <c r="CB443" i="232"/>
  <c r="CB461" i="232"/>
  <c r="CB464" i="232"/>
  <c r="CB452" i="232"/>
  <c r="CF455" i="232"/>
  <c r="CF464" i="232"/>
  <c r="CG462" i="232"/>
  <c r="CG450" i="232"/>
  <c r="CG465" i="232"/>
  <c r="CG453" i="232"/>
  <c r="CG441" i="232"/>
  <c r="CG456" i="232"/>
  <c r="CG444" i="232"/>
  <c r="CG459" i="232"/>
  <c r="CG447" i="232"/>
  <c r="BG383" i="232"/>
  <c r="BO392" i="232"/>
  <c r="BO383" i="232"/>
  <c r="BO398" i="232"/>
  <c r="BO389" i="232"/>
  <c r="CE386" i="232"/>
  <c r="CE389" i="232"/>
  <c r="CE404" i="232"/>
  <c r="CE395" i="232"/>
  <c r="CF393" i="232"/>
  <c r="CF396" i="232"/>
  <c r="CF384" i="232"/>
  <c r="CF402" i="232"/>
  <c r="BH395" i="232"/>
  <c r="BH398" i="232"/>
  <c r="BH386" i="232"/>
  <c r="BH401" i="232"/>
  <c r="BH404" i="232"/>
  <c r="BH392" i="232"/>
  <c r="BH380" i="232"/>
  <c r="BL383" i="232"/>
  <c r="BL398" i="232"/>
  <c r="BL386" i="232"/>
  <c r="BL389" i="232"/>
  <c r="BL404" i="232"/>
  <c r="BL392" i="232"/>
  <c r="CB401" i="232"/>
  <c r="CB389" i="232"/>
  <c r="CB392" i="232"/>
  <c r="CB380" i="232"/>
  <c r="CB395" i="232"/>
  <c r="CB398" i="232"/>
  <c r="CB386" i="232"/>
  <c r="BY384" i="232"/>
  <c r="BY399" i="232"/>
  <c r="BY387" i="232"/>
  <c r="BY390" i="232"/>
  <c r="BY405" i="232"/>
  <c r="BY393" i="232"/>
  <c r="CC396" i="232"/>
  <c r="CC384" i="232"/>
  <c r="CC399" i="232"/>
  <c r="CC402" i="232"/>
  <c r="CC390" i="232"/>
  <c r="CC405" i="232"/>
  <c r="CC381" i="232"/>
  <c r="BI398" i="232"/>
  <c r="BI386" i="232"/>
  <c r="BI404" i="232"/>
  <c r="BI395" i="232"/>
  <c r="BI383" i="232"/>
  <c r="BM404" i="232"/>
  <c r="BY392" i="232"/>
  <c r="BY383" i="232"/>
  <c r="BY398" i="232"/>
  <c r="BY389" i="232"/>
  <c r="CC395" i="232"/>
  <c r="BZ399" i="232"/>
  <c r="BZ387" i="232"/>
  <c r="BZ405" i="232"/>
  <c r="BZ381" i="232"/>
  <c r="BZ396" i="232"/>
  <c r="CD387" i="232"/>
  <c r="CD396" i="232"/>
  <c r="BN392" i="232"/>
  <c r="BR401" i="232"/>
  <c r="BR389" i="232"/>
  <c r="BR404" i="232"/>
  <c r="BR392" i="232"/>
  <c r="BR380" i="232"/>
  <c r="BR395" i="232"/>
  <c r="BR383" i="232"/>
  <c r="BR398" i="232"/>
  <c r="BR386" i="232"/>
  <c r="CD395" i="232"/>
  <c r="CD383" i="232"/>
  <c r="CD398" i="232"/>
  <c r="CD386" i="232"/>
  <c r="CD401" i="232"/>
  <c r="CD389" i="232"/>
  <c r="CD404" i="232"/>
  <c r="CD392" i="232"/>
  <c r="CD380" i="232"/>
  <c r="CG338" i="232"/>
  <c r="CG326" i="232"/>
  <c r="CG341" i="232"/>
  <c r="CG329" i="232"/>
  <c r="CG344" i="232"/>
  <c r="CG332" i="232"/>
  <c r="CG320" i="232"/>
  <c r="CG323" i="232"/>
  <c r="CG335" i="232"/>
  <c r="BY344" i="232"/>
  <c r="BJ323" i="232"/>
  <c r="BJ320" i="232"/>
  <c r="BR335" i="232"/>
  <c r="BR323" i="232"/>
  <c r="BR341" i="232"/>
  <c r="BR332" i="232"/>
  <c r="BR344" i="232"/>
  <c r="BZ323" i="232"/>
  <c r="CA339" i="232"/>
  <c r="CA345" i="232"/>
  <c r="BK338" i="232"/>
  <c r="BK326" i="232"/>
  <c r="BK329" i="232"/>
  <c r="BK344" i="232"/>
  <c r="BK332" i="232"/>
  <c r="BK335" i="232"/>
  <c r="BK320" i="232"/>
  <c r="BO320" i="232"/>
  <c r="CA332" i="232"/>
  <c r="CA320" i="232"/>
  <c r="CA335" i="232"/>
  <c r="CA338" i="232"/>
  <c r="CA326" i="232"/>
  <c r="CA329" i="232"/>
  <c r="CE338" i="232"/>
  <c r="CB339" i="232"/>
  <c r="CB327" i="232"/>
  <c r="CB330" i="232"/>
  <c r="CB345" i="232"/>
  <c r="CB333" i="232"/>
  <c r="CB336" i="232"/>
  <c r="CB324" i="232"/>
  <c r="CF330" i="232"/>
  <c r="BL329" i="232"/>
  <c r="BL332" i="232"/>
  <c r="BL335" i="232"/>
  <c r="BL326" i="232"/>
  <c r="BP344" i="232"/>
  <c r="BP338" i="232"/>
  <c r="CB323" i="232"/>
  <c r="CB326" i="232"/>
  <c r="CB341" i="232"/>
  <c r="CB344" i="232"/>
  <c r="CF323" i="232"/>
  <c r="CF320" i="232"/>
  <c r="CC342" i="232"/>
  <c r="CC330" i="232"/>
  <c r="CC321" i="232"/>
  <c r="CC324" i="232"/>
  <c r="CC327" i="232"/>
  <c r="CG336" i="232"/>
  <c r="BG275" i="232"/>
  <c r="BG260" i="232"/>
  <c r="BO284" i="232"/>
  <c r="BO272" i="232"/>
  <c r="BO278" i="232"/>
  <c r="BO281" i="232"/>
  <c r="BO269" i="232"/>
  <c r="CE278" i="232"/>
  <c r="CE266" i="232"/>
  <c r="CE284" i="232"/>
  <c r="CE260" i="232"/>
  <c r="CE275" i="232"/>
  <c r="CF285" i="232"/>
  <c r="CF273" i="232"/>
  <c r="CF264" i="232"/>
  <c r="CF267" i="232"/>
  <c r="CF282" i="232"/>
  <c r="BH275" i="232"/>
  <c r="BH263" i="232"/>
  <c r="BH278" i="232"/>
  <c r="BH266" i="232"/>
  <c r="BH281" i="232"/>
  <c r="BH269" i="232"/>
  <c r="BH284" i="232"/>
  <c r="BH272" i="232"/>
  <c r="BH260" i="232"/>
  <c r="CB281" i="232"/>
  <c r="CB269" i="232"/>
  <c r="CB284" i="232"/>
  <c r="CB272" i="232"/>
  <c r="CB275" i="232"/>
  <c r="CB263" i="232"/>
  <c r="CB278" i="232"/>
  <c r="CB266" i="232"/>
  <c r="CB260" i="232"/>
  <c r="BY276" i="232"/>
  <c r="BY264" i="232"/>
  <c r="BY279" i="232"/>
  <c r="BY267" i="232"/>
  <c r="BY282" i="232"/>
  <c r="BY270" i="232"/>
  <c r="BY285" i="232"/>
  <c r="BY273" i="232"/>
  <c r="BY261" i="232"/>
  <c r="CG264" i="232"/>
  <c r="BI266" i="232"/>
  <c r="BI269" i="232"/>
  <c r="BI284" i="232"/>
  <c r="BI263" i="232"/>
  <c r="BM278" i="232"/>
  <c r="BM275" i="232"/>
  <c r="BY284" i="232"/>
  <c r="BY272" i="232"/>
  <c r="BY278" i="232"/>
  <c r="BY281" i="232"/>
  <c r="BY269" i="232"/>
  <c r="CC278" i="232"/>
  <c r="BZ267" i="232"/>
  <c r="BZ270" i="232"/>
  <c r="BZ285" i="232"/>
  <c r="BZ276" i="232"/>
  <c r="CD270" i="232"/>
  <c r="BN269" i="232"/>
  <c r="BN284" i="232"/>
  <c r="BN272" i="232"/>
  <c r="BN263" i="232"/>
  <c r="BN278" i="232"/>
  <c r="BN266" i="232"/>
  <c r="BR281" i="232"/>
  <c r="BR269" i="232"/>
  <c r="BR284" i="232"/>
  <c r="BR275" i="232"/>
  <c r="BR263" i="232"/>
  <c r="BR278" i="232"/>
  <c r="BR260" i="232"/>
  <c r="CD275" i="232"/>
  <c r="CD278" i="232"/>
  <c r="CD266" i="232"/>
  <c r="CD281" i="232"/>
  <c r="CD284" i="232"/>
  <c r="CD272" i="232"/>
  <c r="CD260" i="232"/>
  <c r="CE282" i="232"/>
  <c r="CE270" i="232"/>
  <c r="CE285" i="232"/>
  <c r="CE261" i="232"/>
  <c r="CE276" i="232"/>
  <c r="CE264" i="232"/>
  <c r="CE267" i="232"/>
  <c r="BI224" i="232"/>
  <c r="BI212" i="232"/>
  <c r="BI206" i="232"/>
  <c r="BI215" i="232"/>
  <c r="BI221" i="232"/>
  <c r="BI200" i="232"/>
  <c r="BI209" i="232"/>
  <c r="BQ212" i="232"/>
  <c r="BQ218" i="232"/>
  <c r="BQ206" i="232"/>
  <c r="BQ221" i="232"/>
  <c r="BQ203" i="232"/>
  <c r="BQ200" i="232"/>
  <c r="BY218" i="232"/>
  <c r="BY206" i="232"/>
  <c r="BY224" i="232"/>
  <c r="BY200" i="232"/>
  <c r="BY221" i="232"/>
  <c r="BY203" i="232"/>
  <c r="BY215" i="232"/>
  <c r="CG218" i="232"/>
  <c r="CG224" i="232"/>
  <c r="CG212" i="232"/>
  <c r="CG200" i="232"/>
  <c r="CG203" i="232"/>
  <c r="CG209" i="232"/>
  <c r="CG215" i="232"/>
  <c r="BZ213" i="232"/>
  <c r="BZ201" i="232"/>
  <c r="BZ219" i="232"/>
  <c r="BZ204" i="232"/>
  <c r="BZ210" i="232"/>
  <c r="BZ216" i="232"/>
  <c r="BJ215" i="232"/>
  <c r="BJ200" i="232"/>
  <c r="BR221" i="232"/>
  <c r="BR218" i="232"/>
  <c r="BR224" i="232"/>
  <c r="BR212" i="232"/>
  <c r="BZ200" i="232"/>
  <c r="CA222" i="232"/>
  <c r="CA201" i="232"/>
  <c r="BK218" i="232"/>
  <c r="BK206" i="232"/>
  <c r="BK224" i="232"/>
  <c r="BK212" i="232"/>
  <c r="BK221" i="232"/>
  <c r="BK200" i="232"/>
  <c r="BK203" i="232"/>
  <c r="BK209" i="232"/>
  <c r="BK215" i="232"/>
  <c r="CA209" i="232"/>
  <c r="CA221" i="232"/>
  <c r="CE224" i="232"/>
  <c r="CE212" i="232"/>
  <c r="CE200" i="232"/>
  <c r="CE218" i="232"/>
  <c r="CE206" i="232"/>
  <c r="CE215" i="232"/>
  <c r="CE221" i="232"/>
  <c r="CE203" i="232"/>
  <c r="CE209" i="232"/>
  <c r="CB219" i="232"/>
  <c r="CB207" i="232"/>
  <c r="CB225" i="232"/>
  <c r="CB213" i="232"/>
  <c r="CB201" i="232"/>
  <c r="CB210" i="232"/>
  <c r="CB216" i="232"/>
  <c r="CB222" i="232"/>
  <c r="CB204" i="232"/>
  <c r="BL209" i="232"/>
  <c r="BL215" i="232"/>
  <c r="BL206" i="232"/>
  <c r="BL218" i="232"/>
  <c r="BL200" i="232"/>
  <c r="BP221" i="232"/>
  <c r="BP224" i="232"/>
  <c r="CB203" i="232"/>
  <c r="CB221" i="232"/>
  <c r="CB212" i="232"/>
  <c r="CB224" i="232"/>
  <c r="CB200" i="232"/>
  <c r="CF218" i="232"/>
  <c r="CC216" i="232"/>
  <c r="CC213" i="232"/>
  <c r="CC219" i="232"/>
  <c r="CC207" i="232"/>
  <c r="CG210" i="232"/>
  <c r="CG216" i="232"/>
  <c r="CG204" i="232"/>
  <c r="CG213" i="232"/>
  <c r="CG219" i="232"/>
  <c r="CD159" i="232"/>
  <c r="CD147" i="232"/>
  <c r="CD162" i="232"/>
  <c r="CD153" i="232"/>
  <c r="CD144" i="232"/>
  <c r="CD150" i="232"/>
  <c r="CD141" i="232"/>
  <c r="CD165" i="232"/>
  <c r="CD156" i="232"/>
  <c r="BG164" i="232"/>
  <c r="BG152" i="232"/>
  <c r="BG161" i="232"/>
  <c r="BG158" i="232"/>
  <c r="BG149" i="232"/>
  <c r="BG155" i="232"/>
  <c r="BG146" i="232"/>
  <c r="BG143" i="232"/>
  <c r="BG140" i="232"/>
  <c r="BO152" i="232"/>
  <c r="BO155" i="232"/>
  <c r="BO161" i="232"/>
  <c r="BO149" i="232"/>
  <c r="BO140" i="232"/>
  <c r="CE146" i="232"/>
  <c r="CE164" i="232"/>
  <c r="CE152" i="232"/>
  <c r="CE149" i="232"/>
  <c r="CE140" i="232"/>
  <c r="CF153" i="232"/>
  <c r="CF141" i="232"/>
  <c r="CF156" i="232"/>
  <c r="CF144" i="232"/>
  <c r="CF162" i="232"/>
  <c r="BI164" i="232"/>
  <c r="BI140" i="232"/>
  <c r="BI161" i="232"/>
  <c r="BI149" i="232"/>
  <c r="BM158" i="232"/>
  <c r="BM146" i="232"/>
  <c r="BM149" i="232"/>
  <c r="BM140" i="232"/>
  <c r="BM164" i="232"/>
  <c r="BM155" i="232"/>
  <c r="BM161" i="232"/>
  <c r="BM152" i="232"/>
  <c r="BM143" i="232"/>
  <c r="CC164" i="232"/>
  <c r="CC152" i="232"/>
  <c r="CC140" i="232"/>
  <c r="CC161" i="232"/>
  <c r="CC158" i="232"/>
  <c r="CC149" i="232"/>
  <c r="CC155" i="232"/>
  <c r="CC146" i="232"/>
  <c r="CC143" i="232"/>
  <c r="BZ147" i="232"/>
  <c r="BZ150" i="232"/>
  <c r="BZ156" i="232"/>
  <c r="BZ162" i="232"/>
  <c r="BZ144" i="232"/>
  <c r="BH155" i="232"/>
  <c r="BH143" i="232"/>
  <c r="BH149" i="232"/>
  <c r="BH146" i="232"/>
  <c r="BH164" i="232"/>
  <c r="BH161" i="232"/>
  <c r="BH152" i="232"/>
  <c r="BL155" i="232"/>
  <c r="BL161" i="232"/>
  <c r="BL152" i="232"/>
  <c r="BL158" i="232"/>
  <c r="BL146" i="232"/>
  <c r="BL140" i="232"/>
  <c r="BL164" i="232"/>
  <c r="CB161" i="232"/>
  <c r="CB149" i="232"/>
  <c r="CB152" i="232"/>
  <c r="CB140" i="232"/>
  <c r="CB158" i="232"/>
  <c r="CB164" i="232"/>
  <c r="CB146" i="232"/>
  <c r="BY156" i="232"/>
  <c r="BY162" i="232"/>
  <c r="BY153" i="232"/>
  <c r="BY159" i="232"/>
  <c r="BY141" i="232"/>
  <c r="BY147" i="232"/>
  <c r="BY165" i="232"/>
  <c r="CC144" i="232"/>
  <c r="CC165" i="232"/>
  <c r="CC162" i="232"/>
  <c r="CC159" i="232"/>
  <c r="CC150" i="232"/>
  <c r="CC141" i="232"/>
  <c r="BY140" i="232"/>
  <c r="BY149" i="232"/>
  <c r="BY155" i="232"/>
  <c r="BY161" i="232"/>
  <c r="BN161" i="232"/>
  <c r="BN149" i="232"/>
  <c r="BN158" i="232"/>
  <c r="BN140" i="232"/>
  <c r="BN164" i="232"/>
  <c r="BN155" i="232"/>
  <c r="BN146" i="232"/>
  <c r="BN152" i="232"/>
  <c r="BN143" i="232"/>
  <c r="BR158" i="232"/>
  <c r="CD155" i="232"/>
  <c r="CE162" i="232"/>
  <c r="CE150" i="232"/>
  <c r="CE141" i="232"/>
  <c r="CE159" i="232"/>
  <c r="CE165" i="232"/>
  <c r="CE156" i="232"/>
  <c r="CE147" i="232"/>
  <c r="CE153" i="232"/>
  <c r="CE144" i="232"/>
  <c r="BN95" i="232"/>
  <c r="BN83" i="232"/>
  <c r="BN98" i="232"/>
  <c r="BN86" i="232"/>
  <c r="BN101" i="232"/>
  <c r="BN89" i="232"/>
  <c r="BN104" i="232"/>
  <c r="BN92" i="232"/>
  <c r="BN80" i="232"/>
  <c r="BR95" i="232"/>
  <c r="BR83" i="232"/>
  <c r="BR98" i="232"/>
  <c r="BR86" i="232"/>
  <c r="BR101" i="232"/>
  <c r="BR89" i="232"/>
  <c r="BR104" i="232"/>
  <c r="BR92" i="232"/>
  <c r="BR80" i="232"/>
  <c r="CD101" i="232"/>
  <c r="CD89" i="232"/>
  <c r="CD104" i="232"/>
  <c r="CD92" i="232"/>
  <c r="CD80" i="232"/>
  <c r="CD95" i="232"/>
  <c r="CD83" i="232"/>
  <c r="CD98" i="232"/>
  <c r="CD86" i="232"/>
  <c r="CE96" i="232"/>
  <c r="CE84" i="232"/>
  <c r="CE99" i="232"/>
  <c r="CE87" i="232"/>
  <c r="CE102" i="232"/>
  <c r="CE90" i="232"/>
  <c r="CE105" i="232"/>
  <c r="CE93" i="232"/>
  <c r="CE81" i="232"/>
  <c r="BG98" i="232"/>
  <c r="BG86" i="232"/>
  <c r="BG101" i="232"/>
  <c r="BG104" i="232"/>
  <c r="BG92" i="232"/>
  <c r="BG95" i="232"/>
  <c r="BG80" i="232"/>
  <c r="BK98" i="232"/>
  <c r="BK86" i="232"/>
  <c r="BK89" i="232"/>
  <c r="BK104" i="232"/>
  <c r="BK92" i="232"/>
  <c r="BK83" i="232"/>
  <c r="BK80" i="232"/>
  <c r="CA92" i="232"/>
  <c r="CA80" i="232"/>
  <c r="CA95" i="232"/>
  <c r="CA98" i="232"/>
  <c r="CA86" i="232"/>
  <c r="CA101" i="232"/>
  <c r="CB99" i="232"/>
  <c r="CB87" i="232"/>
  <c r="CB90" i="232"/>
  <c r="CB105" i="232"/>
  <c r="CB93" i="232"/>
  <c r="CB96" i="232"/>
  <c r="CB84" i="232"/>
  <c r="BH101" i="232"/>
  <c r="BH89" i="232"/>
  <c r="BH104" i="232"/>
  <c r="BH92" i="232"/>
  <c r="BH95" i="232"/>
  <c r="BH83" i="232"/>
  <c r="BH98" i="232"/>
  <c r="BH86" i="232"/>
  <c r="BH80" i="232"/>
  <c r="BL101" i="232"/>
  <c r="BL89" i="232"/>
  <c r="BL104" i="232"/>
  <c r="BL92" i="232"/>
  <c r="BL95" i="232"/>
  <c r="BL83" i="232"/>
  <c r="BL98" i="232"/>
  <c r="BL86" i="232"/>
  <c r="BL80" i="232"/>
  <c r="CB95" i="232"/>
  <c r="CB83" i="232"/>
  <c r="CB98" i="232"/>
  <c r="CB86" i="232"/>
  <c r="CB101" i="232"/>
  <c r="CB89" i="232"/>
  <c r="CB104" i="232"/>
  <c r="CB92" i="232"/>
  <c r="CB80" i="232"/>
  <c r="BY102" i="232"/>
  <c r="BY90" i="232"/>
  <c r="BY105" i="232"/>
  <c r="BY93" i="232"/>
  <c r="BY81" i="232"/>
  <c r="BY96" i="232"/>
  <c r="BY84" i="232"/>
  <c r="BY99" i="232"/>
  <c r="BY87" i="232"/>
  <c r="CC102" i="232"/>
  <c r="CC90" i="232"/>
  <c r="CC105" i="232"/>
  <c r="CC93" i="232"/>
  <c r="CC81" i="232"/>
  <c r="CC96" i="232"/>
  <c r="CC84" i="232"/>
  <c r="CC99" i="232"/>
  <c r="CC87" i="232"/>
  <c r="BM104" i="232"/>
  <c r="BM92" i="232"/>
  <c r="BM95" i="232"/>
  <c r="BM83" i="232"/>
  <c r="BM98" i="232"/>
  <c r="BM86" i="232"/>
  <c r="BM101" i="232"/>
  <c r="BM89" i="232"/>
  <c r="BM80" i="232"/>
  <c r="CG98" i="232"/>
  <c r="CG86" i="232"/>
  <c r="CG101" i="232"/>
  <c r="CG89" i="232"/>
  <c r="CG104" i="232"/>
  <c r="CG92" i="232"/>
  <c r="CG80" i="232"/>
  <c r="CG95" i="232"/>
  <c r="CG83" i="232"/>
  <c r="CD105" i="232"/>
  <c r="CD93" i="232"/>
  <c r="CD81" i="232"/>
  <c r="CD96" i="232"/>
  <c r="CD84" i="232"/>
  <c r="CD99" i="232"/>
  <c r="CD87" i="232"/>
  <c r="CD102" i="232"/>
  <c r="CD90" i="232"/>
  <c r="BZ214" i="230"/>
  <c r="BZ223" i="230"/>
  <c r="BZ217" i="230"/>
  <c r="CC406" i="231"/>
  <c r="CC400" i="231"/>
  <c r="CC388" i="231"/>
  <c r="CC397" i="231"/>
  <c r="CC385" i="231"/>
  <c r="CC391" i="231"/>
  <c r="CC403" i="231"/>
  <c r="CC394" i="231"/>
  <c r="CC382" i="231"/>
  <c r="CB463" i="231"/>
  <c r="CB451" i="231"/>
  <c r="CB457" i="231"/>
  <c r="CB445" i="231"/>
  <c r="CB454" i="231"/>
  <c r="CB448" i="231"/>
  <c r="CB466" i="231"/>
  <c r="CB460" i="231"/>
  <c r="CB442" i="231"/>
  <c r="BZ100" i="230"/>
  <c r="BZ97" i="230"/>
  <c r="BZ103" i="230"/>
  <c r="CC157" i="230"/>
  <c r="CC145" i="230"/>
  <c r="CC166" i="230"/>
  <c r="CC154" i="230"/>
  <c r="CC142" i="230"/>
  <c r="CC163" i="230"/>
  <c r="CC160" i="230"/>
  <c r="CC151" i="230"/>
  <c r="CC148" i="230"/>
  <c r="CB202" i="230"/>
  <c r="CB217" i="230"/>
  <c r="CB208" i="230"/>
  <c r="CB214" i="230"/>
  <c r="CB211" i="230"/>
  <c r="CB226" i="230"/>
  <c r="BZ337" i="230"/>
  <c r="CB445" i="230"/>
  <c r="CF466" i="230"/>
  <c r="CF454" i="230"/>
  <c r="CF457" i="230"/>
  <c r="CF448" i="230"/>
  <c r="CF460" i="230"/>
  <c r="CF463" i="230"/>
  <c r="CF445" i="230"/>
  <c r="BZ583" i="230"/>
  <c r="BZ562" i="230"/>
  <c r="BZ586" i="230"/>
  <c r="BZ577" i="230"/>
  <c r="BZ580" i="230"/>
  <c r="BZ568" i="230"/>
  <c r="BZ571" i="230"/>
  <c r="BZ565" i="230"/>
  <c r="BZ574" i="230"/>
  <c r="CB103" i="231"/>
  <c r="CB91" i="231"/>
  <c r="CB88" i="231"/>
  <c r="CB106" i="231"/>
  <c r="CB82" i="231"/>
  <c r="CB94" i="231"/>
  <c r="CB85" i="231"/>
  <c r="CF103" i="231"/>
  <c r="CF100" i="231"/>
  <c r="CF88" i="231"/>
  <c r="CF94" i="231"/>
  <c r="CF106" i="231"/>
  <c r="CF82" i="231"/>
  <c r="CF97" i="231"/>
  <c r="BZ217" i="231"/>
  <c r="BZ205" i="231"/>
  <c r="BZ202" i="231"/>
  <c r="BZ211" i="231"/>
  <c r="BZ208" i="231"/>
  <c r="CB337" i="231"/>
  <c r="CB328" i="231"/>
  <c r="BZ457" i="231"/>
  <c r="BZ463" i="231"/>
  <c r="BZ451" i="231"/>
  <c r="BZ460" i="231"/>
  <c r="BZ442" i="231"/>
  <c r="BZ466" i="231"/>
  <c r="BZ448" i="231"/>
  <c r="CC502" i="231"/>
  <c r="CC508" i="231"/>
  <c r="CB571" i="231"/>
  <c r="CB577" i="231"/>
  <c r="CB565" i="231"/>
  <c r="CB562" i="231"/>
  <c r="CB580" i="231"/>
  <c r="CB574" i="231"/>
  <c r="CF574" i="231"/>
  <c r="CC277" i="230"/>
  <c r="CC265" i="230"/>
  <c r="CC286" i="230"/>
  <c r="CC268" i="230"/>
  <c r="CC271" i="230"/>
  <c r="CC274" i="230"/>
  <c r="CC280" i="230"/>
  <c r="CC262" i="230"/>
  <c r="CC283" i="230"/>
  <c r="BZ457" i="230"/>
  <c r="CB574" i="230"/>
  <c r="CB586" i="230"/>
  <c r="CB220" i="231"/>
  <c r="CB217" i="231"/>
  <c r="BZ577" i="231"/>
  <c r="BZ565" i="231"/>
  <c r="BZ583" i="231"/>
  <c r="BZ571" i="231"/>
  <c r="BZ568" i="231"/>
  <c r="BZ586" i="231"/>
  <c r="BZ562" i="231"/>
  <c r="BZ580" i="231"/>
  <c r="BZ574" i="231"/>
  <c r="CC646" i="231"/>
  <c r="CC634" i="231"/>
  <c r="CC622" i="231"/>
  <c r="CC640" i="231"/>
  <c r="CC628" i="231"/>
  <c r="CC637" i="231"/>
  <c r="CC631" i="231"/>
  <c r="CC643" i="231"/>
  <c r="CC625" i="231"/>
  <c r="CB286" i="230"/>
  <c r="CF280" i="230"/>
  <c r="CF268" i="230"/>
  <c r="CF271" i="230"/>
  <c r="CF283" i="230"/>
  <c r="CF274" i="230"/>
  <c r="CF265" i="230"/>
  <c r="CF286" i="230"/>
  <c r="BZ406" i="230"/>
  <c r="BZ394" i="230"/>
  <c r="BZ382" i="230"/>
  <c r="BZ397" i="230"/>
  <c r="BZ388" i="230"/>
  <c r="BZ400" i="230"/>
  <c r="BZ391" i="230"/>
  <c r="BZ403" i="230"/>
  <c r="BZ385" i="230"/>
  <c r="CB520" i="230"/>
  <c r="CB517" i="230"/>
  <c r="CB526" i="230"/>
  <c r="CB511" i="230"/>
  <c r="CB505" i="230"/>
  <c r="CB523" i="230"/>
  <c r="CB514" i="230"/>
  <c r="CB508" i="230"/>
  <c r="CB502" i="230"/>
  <c r="CF520" i="230"/>
  <c r="CF511" i="230"/>
  <c r="BZ628" i="230"/>
  <c r="CB157" i="231"/>
  <c r="CB145" i="231"/>
  <c r="CB166" i="231"/>
  <c r="CB154" i="231"/>
  <c r="CB142" i="231"/>
  <c r="CB160" i="231"/>
  <c r="CB151" i="231"/>
  <c r="CB148" i="231"/>
  <c r="CB163" i="231"/>
  <c r="CF148" i="231"/>
  <c r="BZ283" i="231"/>
  <c r="BZ280" i="231"/>
  <c r="BZ265" i="231"/>
  <c r="CC346" i="231"/>
  <c r="CB403" i="231"/>
  <c r="CB391" i="231"/>
  <c r="CB400" i="231"/>
  <c r="CB394" i="231"/>
  <c r="CB385" i="231"/>
  <c r="CB397" i="231"/>
  <c r="CB388" i="231"/>
  <c r="CB406" i="231"/>
  <c r="CB382" i="231"/>
  <c r="CF397" i="231"/>
  <c r="CF385" i="231"/>
  <c r="BZ523" i="231"/>
  <c r="BZ511" i="231"/>
  <c r="BZ517" i="231"/>
  <c r="BZ505" i="231"/>
  <c r="BZ514" i="231"/>
  <c r="BZ508" i="231"/>
  <c r="BZ520" i="231"/>
  <c r="BZ502" i="231"/>
  <c r="BZ526" i="231"/>
  <c r="CB637" i="231"/>
  <c r="CB625" i="231"/>
  <c r="CB643" i="231"/>
  <c r="CB631" i="231"/>
  <c r="CB640" i="231"/>
  <c r="CB634" i="231"/>
  <c r="CB622" i="231"/>
  <c r="CB646" i="231"/>
  <c r="CB628" i="231"/>
  <c r="CF637" i="231"/>
  <c r="CF625" i="231"/>
  <c r="CF643" i="231"/>
  <c r="CF631" i="231"/>
  <c r="CF628" i="231"/>
  <c r="CF646" i="231"/>
  <c r="CF622" i="231"/>
  <c r="CF640" i="231"/>
  <c r="CF634" i="231"/>
  <c r="CF94" i="230"/>
  <c r="CF97" i="230"/>
  <c r="CB343" i="230"/>
  <c r="CB337" i="230"/>
  <c r="CF208" i="231"/>
  <c r="CF202" i="231"/>
  <c r="BZ337" i="231"/>
  <c r="CF463" i="231"/>
  <c r="CF451" i="231"/>
  <c r="CF457" i="231"/>
  <c r="CF445" i="231"/>
  <c r="CF466" i="231"/>
  <c r="CF442" i="231"/>
  <c r="CF460" i="231"/>
  <c r="CF454" i="231"/>
  <c r="CF448" i="231"/>
  <c r="CB148" i="230"/>
  <c r="CB157" i="230"/>
  <c r="CB145" i="230"/>
  <c r="CB142" i="230"/>
  <c r="CB151" i="230"/>
  <c r="CB163" i="230"/>
  <c r="CF160" i="230"/>
  <c r="CF151" i="230"/>
  <c r="CF142" i="230"/>
  <c r="BZ280" i="230"/>
  <c r="CB400" i="230"/>
  <c r="CB397" i="230"/>
  <c r="CF400" i="230"/>
  <c r="CF388" i="230"/>
  <c r="CF382" i="230"/>
  <c r="CF394" i="230"/>
  <c r="CF406" i="230"/>
  <c r="CF403" i="230"/>
  <c r="CF385" i="230"/>
  <c r="BZ505" i="230"/>
  <c r="BZ526" i="230"/>
  <c r="CB625" i="230"/>
  <c r="CF631" i="230"/>
  <c r="CA82" i="231"/>
  <c r="CA91" i="231"/>
  <c r="CA85" i="231"/>
  <c r="CA88" i="231"/>
  <c r="BZ151" i="231"/>
  <c r="BZ142" i="231"/>
  <c r="BZ154" i="231"/>
  <c r="BZ145" i="231"/>
  <c r="CB268" i="231"/>
  <c r="CF283" i="231"/>
  <c r="CF265" i="231"/>
  <c r="CF286" i="231"/>
  <c r="CF277" i="231"/>
  <c r="CF274" i="231"/>
  <c r="CF262" i="231"/>
  <c r="CF280" i="231"/>
  <c r="CF271" i="231"/>
  <c r="CF268" i="231"/>
  <c r="BZ385" i="231"/>
  <c r="BZ391" i="231"/>
  <c r="BZ382" i="231"/>
  <c r="BZ388" i="231"/>
  <c r="CB517" i="231"/>
  <c r="CB511" i="231"/>
  <c r="CB526" i="231"/>
  <c r="CB502" i="231"/>
  <c r="CB514" i="231"/>
  <c r="CF520" i="231"/>
  <c r="CA568" i="231"/>
  <c r="BZ622" i="231"/>
  <c r="BZ640" i="231"/>
  <c r="BH101" i="231"/>
  <c r="BH80" i="231"/>
  <c r="CB101" i="231"/>
  <c r="CB95" i="231"/>
  <c r="CB89" i="231"/>
  <c r="CB83" i="231"/>
  <c r="CB104" i="231"/>
  <c r="CB98" i="231"/>
  <c r="CB92" i="231"/>
  <c r="CB86" i="231"/>
  <c r="CB80" i="231"/>
  <c r="BY105" i="231"/>
  <c r="CA102" i="231"/>
  <c r="CA96" i="231"/>
  <c r="CA90" i="231"/>
  <c r="CA105" i="231"/>
  <c r="CA99" i="231"/>
  <c r="CA93" i="231"/>
  <c r="CA81" i="231"/>
  <c r="CE102" i="231"/>
  <c r="CE96" i="231"/>
  <c r="CE84" i="231"/>
  <c r="CE105" i="231"/>
  <c r="CE99" i="231"/>
  <c r="CE87" i="231"/>
  <c r="CE81" i="231"/>
  <c r="CG99" i="231"/>
  <c r="BG164" i="231"/>
  <c r="BG158" i="231"/>
  <c r="BG140" i="231"/>
  <c r="BG149" i="231"/>
  <c r="BG143" i="231"/>
  <c r="BK161" i="231"/>
  <c r="BK146" i="231"/>
  <c r="BK155" i="231"/>
  <c r="BY164" i="231"/>
  <c r="BY158" i="231"/>
  <c r="BY152" i="231"/>
  <c r="BY140" i="231"/>
  <c r="BY155" i="231"/>
  <c r="BY149" i="231"/>
  <c r="CC161" i="231"/>
  <c r="CC155" i="231"/>
  <c r="CC164" i="231"/>
  <c r="CC152" i="231"/>
  <c r="CC146" i="231"/>
  <c r="CC140" i="231"/>
  <c r="CC143" i="231"/>
  <c r="CE161" i="231"/>
  <c r="CE155" i="231"/>
  <c r="CE164" i="231"/>
  <c r="CE158" i="231"/>
  <c r="CE152" i="231"/>
  <c r="CE146" i="231"/>
  <c r="CE140" i="231"/>
  <c r="CE149" i="231"/>
  <c r="CE143" i="231"/>
  <c r="BH224" i="231"/>
  <c r="BH203" i="231"/>
  <c r="BP218" i="231"/>
  <c r="BP212" i="231"/>
  <c r="BP206" i="231"/>
  <c r="BP221" i="231"/>
  <c r="BP215" i="231"/>
  <c r="BP209" i="231"/>
  <c r="BZ218" i="231"/>
  <c r="CD224" i="231"/>
  <c r="CD218" i="231"/>
  <c r="CD212" i="231"/>
  <c r="CD206" i="231"/>
  <c r="CD200" i="231"/>
  <c r="CD221" i="231"/>
  <c r="CD215" i="231"/>
  <c r="CD209" i="231"/>
  <c r="CD203" i="231"/>
  <c r="CF224" i="231"/>
  <c r="CF218" i="231"/>
  <c r="CF212" i="231"/>
  <c r="CF206" i="231"/>
  <c r="CF200" i="231"/>
  <c r="CF221" i="231"/>
  <c r="CF215" i="231"/>
  <c r="CF209" i="231"/>
  <c r="CF203" i="231"/>
  <c r="BY225" i="231"/>
  <c r="BY219" i="231"/>
  <c r="BY213" i="231"/>
  <c r="BY207" i="231"/>
  <c r="BY201" i="231"/>
  <c r="BY222" i="231"/>
  <c r="BY216" i="231"/>
  <c r="BY210" i="231"/>
  <c r="BY204" i="231"/>
  <c r="CA225" i="231"/>
  <c r="CA219" i="231"/>
  <c r="CA213" i="231"/>
  <c r="CA207" i="231"/>
  <c r="CA201" i="231"/>
  <c r="CA222" i="231"/>
  <c r="CA216" i="231"/>
  <c r="CA210" i="231"/>
  <c r="CA204" i="231"/>
  <c r="CC225" i="231"/>
  <c r="CC219" i="231"/>
  <c r="CC213" i="231"/>
  <c r="CC207" i="231"/>
  <c r="CC201" i="231"/>
  <c r="CC222" i="231"/>
  <c r="CC216" i="231"/>
  <c r="CC210" i="231"/>
  <c r="CC204" i="231"/>
  <c r="CG225" i="231"/>
  <c r="CG219" i="231"/>
  <c r="CG213" i="231"/>
  <c r="CG207" i="231"/>
  <c r="CG201" i="231"/>
  <c r="CG222" i="231"/>
  <c r="CG216" i="231"/>
  <c r="CG210" i="231"/>
  <c r="CG204" i="231"/>
  <c r="BG281" i="231"/>
  <c r="BG275" i="231"/>
  <c r="BG269" i="231"/>
  <c r="BG263" i="231"/>
  <c r="BG284" i="231"/>
  <c r="BG278" i="231"/>
  <c r="BG272" i="231"/>
  <c r="BG266" i="231"/>
  <c r="BG260" i="231"/>
  <c r="BK275" i="231"/>
  <c r="BM284" i="231"/>
  <c r="BM281" i="231"/>
  <c r="BM275" i="231"/>
  <c r="BM269" i="231"/>
  <c r="BM263" i="231"/>
  <c r="BM278" i="231"/>
  <c r="BM272" i="231"/>
  <c r="BM266" i="231"/>
  <c r="BM260" i="231"/>
  <c r="BQ284" i="231"/>
  <c r="BQ281" i="231"/>
  <c r="BQ275" i="231"/>
  <c r="BQ269" i="231"/>
  <c r="BQ263" i="231"/>
  <c r="BQ278" i="231"/>
  <c r="BQ272" i="231"/>
  <c r="BQ266" i="231"/>
  <c r="BQ260" i="231"/>
  <c r="CA284" i="231"/>
  <c r="CA281" i="231"/>
  <c r="CA275" i="231"/>
  <c r="CA263" i="231"/>
  <c r="CA278" i="231"/>
  <c r="CA272" i="231"/>
  <c r="CA260" i="231"/>
  <c r="CC284" i="231"/>
  <c r="CC281" i="231"/>
  <c r="CC263" i="231"/>
  <c r="CC272" i="231"/>
  <c r="CC266" i="231"/>
  <c r="CG284" i="231"/>
  <c r="CG281" i="231"/>
  <c r="CG275" i="231"/>
  <c r="CG269" i="231"/>
  <c r="CG263" i="231"/>
  <c r="CG278" i="231"/>
  <c r="CG272" i="231"/>
  <c r="CG266" i="231"/>
  <c r="CG260" i="231"/>
  <c r="BJ335" i="231"/>
  <c r="BJ329" i="231"/>
  <c r="BJ323" i="231"/>
  <c r="BJ338" i="231"/>
  <c r="BJ332" i="231"/>
  <c r="BJ326" i="231"/>
  <c r="BN341" i="231"/>
  <c r="BN335" i="231"/>
  <c r="BN329" i="231"/>
  <c r="BN344" i="231"/>
  <c r="BN338" i="231"/>
  <c r="BN332" i="231"/>
  <c r="BN320" i="231"/>
  <c r="CB341" i="231"/>
  <c r="CB335" i="231"/>
  <c r="CB329" i="231"/>
  <c r="CB323" i="231"/>
  <c r="CB344" i="231"/>
  <c r="CB338" i="231"/>
  <c r="CB332" i="231"/>
  <c r="CB326" i="231"/>
  <c r="CB320" i="231"/>
  <c r="CF341" i="231"/>
  <c r="CF335" i="231"/>
  <c r="CF329" i="231"/>
  <c r="CF323" i="231"/>
  <c r="CF344" i="231"/>
  <c r="CF338" i="231"/>
  <c r="CF332" i="231"/>
  <c r="CF326" i="231"/>
  <c r="CF320" i="231"/>
  <c r="BI104" i="231"/>
  <c r="BI98" i="231"/>
  <c r="BI92" i="231"/>
  <c r="BI86" i="231"/>
  <c r="BI80" i="231"/>
  <c r="BI101" i="231"/>
  <c r="BI95" i="231"/>
  <c r="BI89" i="231"/>
  <c r="BI83" i="231"/>
  <c r="BQ104" i="231"/>
  <c r="BQ98" i="231"/>
  <c r="BQ92" i="231"/>
  <c r="BQ86" i="231"/>
  <c r="BQ80" i="231"/>
  <c r="BQ101" i="231"/>
  <c r="BQ95" i="231"/>
  <c r="BQ89" i="231"/>
  <c r="BQ83" i="231"/>
  <c r="BY104" i="231"/>
  <c r="BY98" i="231"/>
  <c r="BY92" i="231"/>
  <c r="BY86" i="231"/>
  <c r="BY80" i="231"/>
  <c r="BY101" i="231"/>
  <c r="BY95" i="231"/>
  <c r="BY89" i="231"/>
  <c r="BY83" i="231"/>
  <c r="CA104" i="231"/>
  <c r="CA98" i="231"/>
  <c r="CA92" i="231"/>
  <c r="CA86" i="231"/>
  <c r="CA80" i="231"/>
  <c r="CA101" i="231"/>
  <c r="CA95" i="231"/>
  <c r="CA89" i="231"/>
  <c r="CA83" i="231"/>
  <c r="CC104" i="231"/>
  <c r="CC98" i="231"/>
  <c r="CC92" i="231"/>
  <c r="CC86" i="231"/>
  <c r="CC80" i="231"/>
  <c r="CC101" i="231"/>
  <c r="CC95" i="231"/>
  <c r="CC89" i="231"/>
  <c r="CC83" i="231"/>
  <c r="CG104" i="231"/>
  <c r="CG98" i="231"/>
  <c r="CG92" i="231"/>
  <c r="CG86" i="231"/>
  <c r="CG80" i="231"/>
  <c r="CG101" i="231"/>
  <c r="CG95" i="231"/>
  <c r="CG89" i="231"/>
  <c r="CG83" i="231"/>
  <c r="BZ81" i="231"/>
  <c r="CB105" i="231"/>
  <c r="CB99" i="231"/>
  <c r="CB93" i="231"/>
  <c r="CB87" i="231"/>
  <c r="CB81" i="231"/>
  <c r="CB102" i="231"/>
  <c r="CB96" i="231"/>
  <c r="CB90" i="231"/>
  <c r="CB84" i="231"/>
  <c r="CD96" i="231"/>
  <c r="CF105" i="231"/>
  <c r="CF99" i="231"/>
  <c r="CF93" i="231"/>
  <c r="CF87" i="231"/>
  <c r="CF81" i="231"/>
  <c r="CF102" i="231"/>
  <c r="CF96" i="231"/>
  <c r="CF90" i="231"/>
  <c r="CF84" i="231"/>
  <c r="BL158" i="231"/>
  <c r="BL146" i="231"/>
  <c r="BN164" i="231"/>
  <c r="BN158" i="231"/>
  <c r="BN161" i="231"/>
  <c r="BN155" i="231"/>
  <c r="BN149" i="231"/>
  <c r="BN143" i="231"/>
  <c r="BN152" i="231"/>
  <c r="BN146" i="231"/>
  <c r="BN140" i="231"/>
  <c r="BR158" i="231"/>
  <c r="BR146" i="231"/>
  <c r="BZ164" i="231"/>
  <c r="BZ158" i="231"/>
  <c r="BZ161" i="231"/>
  <c r="BZ155" i="231"/>
  <c r="BZ149" i="231"/>
  <c r="BZ143" i="231"/>
  <c r="BZ152" i="231"/>
  <c r="BZ146" i="231"/>
  <c r="BZ140" i="231"/>
  <c r="CD161" i="231"/>
  <c r="CF164" i="231"/>
  <c r="CF158" i="231"/>
  <c r="CF161" i="231"/>
  <c r="CF155" i="231"/>
  <c r="CF149" i="231"/>
  <c r="CF143" i="231"/>
  <c r="CF152" i="231"/>
  <c r="CF146" i="231"/>
  <c r="CF140" i="231"/>
  <c r="BK221" i="231"/>
  <c r="BK215" i="231"/>
  <c r="BK209" i="231"/>
  <c r="BK203" i="231"/>
  <c r="BK224" i="231"/>
  <c r="BK218" i="231"/>
  <c r="BK212" i="231"/>
  <c r="BK206" i="231"/>
  <c r="BK200" i="231"/>
  <c r="BO224" i="231"/>
  <c r="BQ221" i="231"/>
  <c r="BQ215" i="231"/>
  <c r="BQ209" i="231"/>
  <c r="BQ203" i="231"/>
  <c r="BQ224" i="231"/>
  <c r="BQ218" i="231"/>
  <c r="BQ212" i="231"/>
  <c r="BQ206" i="231"/>
  <c r="BQ200" i="231"/>
  <c r="BY221" i="231"/>
  <c r="BY215" i="231"/>
  <c r="BY209" i="231"/>
  <c r="BY203" i="231"/>
  <c r="BY224" i="231"/>
  <c r="BY218" i="231"/>
  <c r="BY212" i="231"/>
  <c r="BY206" i="231"/>
  <c r="BY200" i="231"/>
  <c r="CC215" i="231"/>
  <c r="CC209" i="231"/>
  <c r="CC218" i="231"/>
  <c r="CC206" i="231"/>
  <c r="CC200" i="231"/>
  <c r="CE221" i="231"/>
  <c r="CE215" i="231"/>
  <c r="CE209" i="231"/>
  <c r="CE203" i="231"/>
  <c r="CE224" i="231"/>
  <c r="CE218" i="231"/>
  <c r="CE212" i="231"/>
  <c r="CE206" i="231"/>
  <c r="CE200" i="231"/>
  <c r="BZ222" i="231"/>
  <c r="BZ216" i="231"/>
  <c r="BZ210" i="231"/>
  <c r="BZ204" i="231"/>
  <c r="BZ225" i="231"/>
  <c r="BZ219" i="231"/>
  <c r="BZ213" i="231"/>
  <c r="BZ207" i="231"/>
  <c r="BZ201" i="231"/>
  <c r="CD210" i="231"/>
  <c r="CD225" i="231"/>
  <c r="CD219" i="231"/>
  <c r="CD201" i="231"/>
  <c r="CF222" i="231"/>
  <c r="CF216" i="231"/>
  <c r="CF210" i="231"/>
  <c r="CF204" i="231"/>
  <c r="CF225" i="231"/>
  <c r="CF219" i="231"/>
  <c r="CF213" i="231"/>
  <c r="CF207" i="231"/>
  <c r="CF201" i="231"/>
  <c r="BN284" i="231"/>
  <c r="BN278" i="231"/>
  <c r="BN272" i="231"/>
  <c r="BN266" i="231"/>
  <c r="BN260" i="231"/>
  <c r="BN281" i="231"/>
  <c r="BN275" i="231"/>
  <c r="BN269" i="231"/>
  <c r="BN263" i="231"/>
  <c r="BR260" i="231"/>
  <c r="BZ284" i="231"/>
  <c r="BZ278" i="231"/>
  <c r="BZ272" i="231"/>
  <c r="BZ266" i="231"/>
  <c r="BZ260" i="231"/>
  <c r="BZ281" i="231"/>
  <c r="BZ275" i="231"/>
  <c r="BZ269" i="231"/>
  <c r="BZ263" i="231"/>
  <c r="CB278" i="231"/>
  <c r="CB272" i="231"/>
  <c r="CB260" i="231"/>
  <c r="CB281" i="231"/>
  <c r="CB275" i="231"/>
  <c r="CB269" i="231"/>
  <c r="CD284" i="231"/>
  <c r="CD278" i="231"/>
  <c r="CD272" i="231"/>
  <c r="CD266" i="231"/>
  <c r="CD260" i="231"/>
  <c r="CD281" i="231"/>
  <c r="CD275" i="231"/>
  <c r="CD269" i="231"/>
  <c r="CD263" i="231"/>
  <c r="CF284" i="231"/>
  <c r="CF278" i="231"/>
  <c r="CF272" i="231"/>
  <c r="CF266" i="231"/>
  <c r="CF260" i="231"/>
  <c r="CF281" i="231"/>
  <c r="CF275" i="231"/>
  <c r="CF269" i="231"/>
  <c r="CF263" i="231"/>
  <c r="BI329" i="231"/>
  <c r="BQ320" i="231"/>
  <c r="BY344" i="231"/>
  <c r="BY338" i="231"/>
  <c r="BY332" i="231"/>
  <c r="BY326" i="231"/>
  <c r="BY320" i="231"/>
  <c r="BY341" i="231"/>
  <c r="BY335" i="231"/>
  <c r="BY329" i="231"/>
  <c r="BY323" i="231"/>
  <c r="CA344" i="231"/>
  <c r="CA338" i="231"/>
  <c r="CA332" i="231"/>
  <c r="CA326" i="231"/>
  <c r="CA320" i="231"/>
  <c r="CA341" i="231"/>
  <c r="CA335" i="231"/>
  <c r="CA329" i="231"/>
  <c r="CA323" i="231"/>
  <c r="CC344" i="231"/>
  <c r="CC338" i="231"/>
  <c r="CC332" i="231"/>
  <c r="CC326" i="231"/>
  <c r="CC320" i="231"/>
  <c r="CC341" i="231"/>
  <c r="CC335" i="231"/>
  <c r="CC329" i="231"/>
  <c r="CC323" i="231"/>
  <c r="CE344" i="231"/>
  <c r="CE338" i="231"/>
  <c r="CE332" i="231"/>
  <c r="CE326" i="231"/>
  <c r="CE320" i="231"/>
  <c r="CE341" i="231"/>
  <c r="CE335" i="231"/>
  <c r="CE329" i="231"/>
  <c r="CE323" i="231"/>
  <c r="CG344" i="231"/>
  <c r="CG338" i="231"/>
  <c r="CG332" i="231"/>
  <c r="CG326" i="231"/>
  <c r="CG320" i="231"/>
  <c r="CG341" i="231"/>
  <c r="CG335" i="231"/>
  <c r="CG329" i="231"/>
  <c r="CG323" i="231"/>
  <c r="BZ321" i="231"/>
  <c r="CD339" i="231"/>
  <c r="CD342" i="231"/>
  <c r="CD330" i="231"/>
  <c r="CF321" i="231"/>
  <c r="BH401" i="231"/>
  <c r="BH395" i="231"/>
  <c r="BH389" i="231"/>
  <c r="BH383" i="231"/>
  <c r="BH404" i="231"/>
  <c r="BH398" i="231"/>
  <c r="BH392" i="231"/>
  <c r="BH386" i="231"/>
  <c r="BH380" i="231"/>
  <c r="BL404" i="231"/>
  <c r="BN401" i="231"/>
  <c r="BN395" i="231"/>
  <c r="BN404" i="231"/>
  <c r="BN398" i="231"/>
  <c r="BN389" i="231"/>
  <c r="BN383" i="231"/>
  <c r="BN392" i="231"/>
  <c r="BN386" i="231"/>
  <c r="BN380" i="231"/>
  <c r="BR389" i="231"/>
  <c r="BZ401" i="231"/>
  <c r="BZ395" i="231"/>
  <c r="BZ389" i="231"/>
  <c r="BZ383" i="231"/>
  <c r="BZ404" i="231"/>
  <c r="BZ398" i="231"/>
  <c r="BZ392" i="231"/>
  <c r="BZ386" i="231"/>
  <c r="BZ380" i="231"/>
  <c r="CD395" i="231"/>
  <c r="CD383" i="231"/>
  <c r="CD404" i="231"/>
  <c r="CD386" i="231"/>
  <c r="CF401" i="231"/>
  <c r="CF395" i="231"/>
  <c r="CF404" i="231"/>
  <c r="CF398" i="231"/>
  <c r="CF389" i="231"/>
  <c r="CF383" i="231"/>
  <c r="CF392" i="231"/>
  <c r="CF386" i="231"/>
  <c r="CF380" i="231"/>
  <c r="BK461" i="231"/>
  <c r="BK464" i="231"/>
  <c r="BK458" i="231"/>
  <c r="BK452" i="231"/>
  <c r="BK446" i="231"/>
  <c r="BK440" i="231"/>
  <c r="BK455" i="231"/>
  <c r="BK449" i="231"/>
  <c r="BK443" i="231"/>
  <c r="BO464" i="231"/>
  <c r="BO449" i="231"/>
  <c r="BQ461" i="231"/>
  <c r="BQ464" i="231"/>
  <c r="BQ458" i="231"/>
  <c r="BQ452" i="231"/>
  <c r="BQ446" i="231"/>
  <c r="BQ440" i="231"/>
  <c r="BQ455" i="231"/>
  <c r="BQ449" i="231"/>
  <c r="BQ443" i="231"/>
  <c r="BY461" i="231"/>
  <c r="BY452" i="231"/>
  <c r="BY440" i="231"/>
  <c r="BY455" i="231"/>
  <c r="CC461" i="231"/>
  <c r="CC464" i="231"/>
  <c r="CC458" i="231"/>
  <c r="CC452" i="231"/>
  <c r="CC446" i="231"/>
  <c r="CC440" i="231"/>
  <c r="CC455" i="231"/>
  <c r="CC449" i="231"/>
  <c r="CC443" i="231"/>
  <c r="CE461" i="231"/>
  <c r="CE458" i="231"/>
  <c r="CE452" i="231"/>
  <c r="CE455" i="231"/>
  <c r="CE443" i="231"/>
  <c r="BZ462" i="231"/>
  <c r="BZ459" i="231"/>
  <c r="BZ453" i="231"/>
  <c r="BZ456" i="231"/>
  <c r="BZ444" i="231"/>
  <c r="CD462" i="231"/>
  <c r="CD465" i="231"/>
  <c r="CD459" i="231"/>
  <c r="CD453" i="231"/>
  <c r="CD447" i="231"/>
  <c r="CD441" i="231"/>
  <c r="CD456" i="231"/>
  <c r="CD450" i="231"/>
  <c r="CD444" i="231"/>
  <c r="CF462" i="231"/>
  <c r="CF453" i="231"/>
  <c r="CF441" i="231"/>
  <c r="CF456" i="231"/>
  <c r="BH524" i="231"/>
  <c r="BH518" i="231"/>
  <c r="BH512" i="231"/>
  <c r="BH506" i="231"/>
  <c r="BH500" i="231"/>
  <c r="BH521" i="231"/>
  <c r="BH515" i="231"/>
  <c r="BH509" i="231"/>
  <c r="BH503" i="231"/>
  <c r="BL518" i="231"/>
  <c r="BL509" i="231"/>
  <c r="BR518" i="231"/>
  <c r="BR509" i="231"/>
  <c r="BZ524" i="231"/>
  <c r="BZ518" i="231"/>
  <c r="BZ512" i="231"/>
  <c r="BZ506" i="231"/>
  <c r="BZ500" i="231"/>
  <c r="BZ521" i="231"/>
  <c r="BZ515" i="231"/>
  <c r="BZ509" i="231"/>
  <c r="BZ503" i="231"/>
  <c r="CB524" i="231"/>
  <c r="CB518" i="231"/>
  <c r="CB512" i="231"/>
  <c r="CB506" i="231"/>
  <c r="CB500" i="231"/>
  <c r="CB521" i="231"/>
  <c r="CB515" i="231"/>
  <c r="CB509" i="231"/>
  <c r="CB503" i="231"/>
  <c r="CD524" i="231"/>
  <c r="CD518" i="231"/>
  <c r="CD512" i="231"/>
  <c r="CD506" i="231"/>
  <c r="CD500" i="231"/>
  <c r="CD521" i="231"/>
  <c r="CD515" i="231"/>
  <c r="CD509" i="231"/>
  <c r="CD503" i="231"/>
  <c r="CF524" i="231"/>
  <c r="CF518" i="231"/>
  <c r="CF512" i="231"/>
  <c r="CF506" i="231"/>
  <c r="CF500" i="231"/>
  <c r="CF521" i="231"/>
  <c r="CF515" i="231"/>
  <c r="CF509" i="231"/>
  <c r="CF503" i="231"/>
  <c r="BO575" i="231"/>
  <c r="BO566" i="231"/>
  <c r="BQ581" i="231"/>
  <c r="BQ575" i="231"/>
  <c r="BQ584" i="231"/>
  <c r="BQ578" i="231"/>
  <c r="BQ569" i="231"/>
  <c r="BQ563" i="231"/>
  <c r="BQ572" i="231"/>
  <c r="BQ566" i="231"/>
  <c r="BQ560" i="231"/>
  <c r="BY581" i="231"/>
  <c r="BY575" i="231"/>
  <c r="BY584" i="231"/>
  <c r="BY578" i="231"/>
  <c r="BY569" i="231"/>
  <c r="BY563" i="231"/>
  <c r="BY572" i="231"/>
  <c r="BY566" i="231"/>
  <c r="BY560" i="231"/>
  <c r="CA581" i="231"/>
  <c r="CA575" i="231"/>
  <c r="CA584" i="231"/>
  <c r="CA578" i="231"/>
  <c r="CA569" i="231"/>
  <c r="CA563" i="231"/>
  <c r="CA572" i="231"/>
  <c r="CA566" i="231"/>
  <c r="CA560" i="231"/>
  <c r="CC581" i="231"/>
  <c r="CC575" i="231"/>
  <c r="CC584" i="231"/>
  <c r="CC578" i="231"/>
  <c r="CC569" i="231"/>
  <c r="CC563" i="231"/>
  <c r="CC572" i="231"/>
  <c r="CC566" i="231"/>
  <c r="CC560" i="231"/>
  <c r="CE581" i="231"/>
  <c r="CE575" i="231"/>
  <c r="CE584" i="231"/>
  <c r="CE578" i="231"/>
  <c r="CE569" i="231"/>
  <c r="CE563" i="231"/>
  <c r="CE572" i="231"/>
  <c r="CE566" i="231"/>
  <c r="CE560" i="231"/>
  <c r="CG581" i="231"/>
  <c r="CG575" i="231"/>
  <c r="CG584" i="231"/>
  <c r="CG578" i="231"/>
  <c r="CG569" i="231"/>
  <c r="CG563" i="231"/>
  <c r="CG572" i="231"/>
  <c r="CG566" i="231"/>
  <c r="CG560" i="231"/>
  <c r="BZ582" i="231"/>
  <c r="BZ576" i="231"/>
  <c r="BZ585" i="231"/>
  <c r="BZ579" i="231"/>
  <c r="BZ573" i="231"/>
  <c r="BZ570" i="231"/>
  <c r="BZ564" i="231"/>
  <c r="BZ567" i="231"/>
  <c r="BZ561" i="231"/>
  <c r="CB582" i="231"/>
  <c r="CB576" i="231"/>
  <c r="CB585" i="231"/>
  <c r="CB579" i="231"/>
  <c r="CB570" i="231"/>
  <c r="CB564" i="231"/>
  <c r="CB567" i="231"/>
  <c r="CB561" i="231"/>
  <c r="CB573" i="231"/>
  <c r="CD582" i="231"/>
  <c r="CD576" i="231"/>
  <c r="CD585" i="231"/>
  <c r="CD579" i="231"/>
  <c r="CD573" i="231"/>
  <c r="CD570" i="231"/>
  <c r="CD564" i="231"/>
  <c r="CD567" i="231"/>
  <c r="CD561" i="231"/>
  <c r="CF582" i="231"/>
  <c r="CF576" i="231"/>
  <c r="CF585" i="231"/>
  <c r="CF579" i="231"/>
  <c r="CF570" i="231"/>
  <c r="CF564" i="231"/>
  <c r="CF573" i="231"/>
  <c r="CF567" i="231"/>
  <c r="CF561" i="231"/>
  <c r="BL641" i="231"/>
  <c r="BL635" i="231"/>
  <c r="BL644" i="231"/>
  <c r="BL626" i="231"/>
  <c r="BL620" i="231"/>
  <c r="BL638" i="231"/>
  <c r="BL632" i="231"/>
  <c r="BL629" i="231"/>
  <c r="BL623" i="231"/>
  <c r="BN635" i="231"/>
  <c r="BN644" i="231"/>
  <c r="BN626" i="231"/>
  <c r="BN629" i="231"/>
  <c r="BN623" i="231"/>
  <c r="BR641" i="231"/>
  <c r="BR635" i="231"/>
  <c r="BR629" i="231"/>
  <c r="BR644" i="231"/>
  <c r="BR638" i="231"/>
  <c r="BR632" i="231"/>
  <c r="BR626" i="231"/>
  <c r="BR620" i="231"/>
  <c r="BR623" i="231"/>
  <c r="BZ641" i="231"/>
  <c r="BZ635" i="231"/>
  <c r="BZ629" i="231"/>
  <c r="BZ644" i="231"/>
  <c r="BZ626" i="231"/>
  <c r="BZ620" i="231"/>
  <c r="BZ638" i="231"/>
  <c r="BZ632" i="231"/>
  <c r="BZ623" i="231"/>
  <c r="CD641" i="231"/>
  <c r="CD635" i="231"/>
  <c r="CD629" i="231"/>
  <c r="CD644" i="231"/>
  <c r="CD626" i="231"/>
  <c r="CD620" i="231"/>
  <c r="CD623" i="231"/>
  <c r="CD638" i="231"/>
  <c r="CD632" i="231"/>
  <c r="CF641" i="231"/>
  <c r="CF635" i="231"/>
  <c r="CF629" i="231"/>
  <c r="CF644" i="231"/>
  <c r="CF638" i="231"/>
  <c r="CF632" i="231"/>
  <c r="CF626" i="231"/>
  <c r="CF620" i="231"/>
  <c r="CF623" i="231"/>
  <c r="BN101" i="231"/>
  <c r="BN95" i="231"/>
  <c r="BN89" i="231"/>
  <c r="BN83" i="231"/>
  <c r="BN104" i="231"/>
  <c r="BN98" i="231"/>
  <c r="BN92" i="231"/>
  <c r="BN86" i="231"/>
  <c r="BN80" i="231"/>
  <c r="BZ101" i="231"/>
  <c r="BZ95" i="231"/>
  <c r="BZ89" i="231"/>
  <c r="BZ83" i="231"/>
  <c r="BZ104" i="231"/>
  <c r="BZ98" i="231"/>
  <c r="BZ92" i="231"/>
  <c r="BZ86" i="231"/>
  <c r="BZ80" i="231"/>
  <c r="CD101" i="231"/>
  <c r="CD95" i="231"/>
  <c r="CD89" i="231"/>
  <c r="CD83" i="231"/>
  <c r="CD104" i="231"/>
  <c r="CD98" i="231"/>
  <c r="CD92" i="231"/>
  <c r="CD86" i="231"/>
  <c r="CD80" i="231"/>
  <c r="BM161" i="231"/>
  <c r="BM164" i="231"/>
  <c r="BM158" i="231"/>
  <c r="BM152" i="231"/>
  <c r="BM146" i="231"/>
  <c r="BM140" i="231"/>
  <c r="BM155" i="231"/>
  <c r="BM149" i="231"/>
  <c r="BM143" i="231"/>
  <c r="CA161" i="231"/>
  <c r="CA155" i="231"/>
  <c r="CA164" i="231"/>
  <c r="CA158" i="231"/>
  <c r="CA152" i="231"/>
  <c r="CA146" i="231"/>
  <c r="CA140" i="231"/>
  <c r="CA149" i="231"/>
  <c r="CA143" i="231"/>
  <c r="CG155" i="231"/>
  <c r="CG164" i="231"/>
  <c r="CG158" i="231"/>
  <c r="CG146" i="231"/>
  <c r="CG140" i="231"/>
  <c r="CG149" i="231"/>
  <c r="BJ218" i="231"/>
  <c r="BJ212" i="231"/>
  <c r="BJ221" i="231"/>
  <c r="BJ209" i="231"/>
  <c r="BJ203" i="231"/>
  <c r="CB224" i="231"/>
  <c r="CB218" i="231"/>
  <c r="CB212" i="231"/>
  <c r="CB206" i="231"/>
  <c r="CB200" i="231"/>
  <c r="CB221" i="231"/>
  <c r="CB215" i="231"/>
  <c r="CB209" i="231"/>
  <c r="CB203" i="231"/>
  <c r="CE225" i="231"/>
  <c r="CE219" i="231"/>
  <c r="CE213" i="231"/>
  <c r="CE207" i="231"/>
  <c r="CE201" i="231"/>
  <c r="CE222" i="231"/>
  <c r="CE216" i="231"/>
  <c r="CE210" i="231"/>
  <c r="CE204" i="231"/>
  <c r="BP341" i="231"/>
  <c r="BP335" i="231"/>
  <c r="BP329" i="231"/>
  <c r="BP323" i="231"/>
  <c r="BP344" i="231"/>
  <c r="BP338" i="231"/>
  <c r="BP332" i="231"/>
  <c r="BP326" i="231"/>
  <c r="BP320" i="231"/>
  <c r="BZ341" i="231"/>
  <c r="BZ335" i="231"/>
  <c r="BZ329" i="231"/>
  <c r="BZ344" i="231"/>
  <c r="BZ338" i="231"/>
  <c r="BZ332" i="231"/>
  <c r="BZ320" i="231"/>
  <c r="BY342" i="231"/>
  <c r="BY336" i="231"/>
  <c r="BY330" i="231"/>
  <c r="BY324" i="231"/>
  <c r="BY345" i="231"/>
  <c r="BY339" i="231"/>
  <c r="BY333" i="231"/>
  <c r="BY327" i="231"/>
  <c r="BY321" i="231"/>
  <c r="CA342" i="231"/>
  <c r="CA336" i="231"/>
  <c r="CA330" i="231"/>
  <c r="CA324" i="231"/>
  <c r="CA345" i="231"/>
  <c r="CA339" i="231"/>
  <c r="CA333" i="231"/>
  <c r="CA327" i="231"/>
  <c r="CA321" i="231"/>
  <c r="CC342" i="231"/>
  <c r="CC336" i="231"/>
  <c r="CC330" i="231"/>
  <c r="CC324" i="231"/>
  <c r="CC345" i="231"/>
  <c r="CC339" i="231"/>
  <c r="CC333" i="231"/>
  <c r="CC327" i="231"/>
  <c r="CC321" i="231"/>
  <c r="CE342" i="231"/>
  <c r="CE336" i="231"/>
  <c r="CE330" i="231"/>
  <c r="CE324" i="231"/>
  <c r="CE345" i="231"/>
  <c r="CE339" i="231"/>
  <c r="CE333" i="231"/>
  <c r="CE327" i="231"/>
  <c r="CE321" i="231"/>
  <c r="CG342" i="231"/>
  <c r="CG336" i="231"/>
  <c r="CG330" i="231"/>
  <c r="CG324" i="231"/>
  <c r="CG345" i="231"/>
  <c r="CG339" i="231"/>
  <c r="CG333" i="231"/>
  <c r="CG327" i="231"/>
  <c r="CG321" i="231"/>
  <c r="BG404" i="231"/>
  <c r="BG398" i="231"/>
  <c r="BG392" i="231"/>
  <c r="BG386" i="231"/>
  <c r="BG380" i="231"/>
  <c r="BG401" i="231"/>
  <c r="BG395" i="231"/>
  <c r="BG389" i="231"/>
  <c r="BG383" i="231"/>
  <c r="BK404" i="231"/>
  <c r="BK392" i="231"/>
  <c r="BK386" i="231"/>
  <c r="BK395" i="231"/>
  <c r="BK383" i="231"/>
  <c r="BM404" i="231"/>
  <c r="BM401" i="231"/>
  <c r="BM395" i="231"/>
  <c r="BM392" i="231"/>
  <c r="BM380" i="231"/>
  <c r="BM389" i="231"/>
  <c r="BM383" i="231"/>
  <c r="BY404" i="231"/>
  <c r="BY398" i="231"/>
  <c r="BY392" i="231"/>
  <c r="BY386" i="231"/>
  <c r="BY380" i="231"/>
  <c r="BY401" i="231"/>
  <c r="BY395" i="231"/>
  <c r="BY389" i="231"/>
  <c r="BY383" i="231"/>
  <c r="CA404" i="231"/>
  <c r="CA398" i="231"/>
  <c r="CA401" i="231"/>
  <c r="CA395" i="231"/>
  <c r="CA392" i="231"/>
  <c r="CA386" i="231"/>
  <c r="CA380" i="231"/>
  <c r="CA389" i="231"/>
  <c r="CA383" i="231"/>
  <c r="CC404" i="231"/>
  <c r="CC398" i="231"/>
  <c r="CC392" i="231"/>
  <c r="CC386" i="231"/>
  <c r="CC380" i="231"/>
  <c r="CC401" i="231"/>
  <c r="CC395" i="231"/>
  <c r="CC389" i="231"/>
  <c r="CC383" i="231"/>
  <c r="CE404" i="231"/>
  <c r="CE398" i="231"/>
  <c r="CE401" i="231"/>
  <c r="CE395" i="231"/>
  <c r="CE392" i="231"/>
  <c r="CE386" i="231"/>
  <c r="CE380" i="231"/>
  <c r="CE389" i="231"/>
  <c r="CE383" i="231"/>
  <c r="CG404" i="231"/>
  <c r="CG398" i="231"/>
  <c r="CG392" i="231"/>
  <c r="CG386" i="231"/>
  <c r="CG380" i="231"/>
  <c r="CG401" i="231"/>
  <c r="CG395" i="231"/>
  <c r="CG389" i="231"/>
  <c r="CG383" i="231"/>
  <c r="BH458" i="231"/>
  <c r="BJ464" i="231"/>
  <c r="BJ461" i="231"/>
  <c r="BJ455" i="231"/>
  <c r="BJ449" i="231"/>
  <c r="BJ443" i="231"/>
  <c r="BJ458" i="231"/>
  <c r="BJ452" i="231"/>
  <c r="BJ446" i="231"/>
  <c r="BJ440" i="231"/>
  <c r="BP464" i="231"/>
  <c r="BP458" i="231"/>
  <c r="BP461" i="231"/>
  <c r="BP455" i="231"/>
  <c r="BP449" i="231"/>
  <c r="BP443" i="231"/>
  <c r="BP452" i="231"/>
  <c r="BP446" i="231"/>
  <c r="BP440" i="231"/>
  <c r="BZ464" i="231"/>
  <c r="BZ458" i="231"/>
  <c r="BZ461" i="231"/>
  <c r="BZ455" i="231"/>
  <c r="BZ449" i="231"/>
  <c r="BZ443" i="231"/>
  <c r="BZ452" i="231"/>
  <c r="BZ446" i="231"/>
  <c r="BZ440" i="231"/>
  <c r="CB464" i="231"/>
  <c r="CB458" i="231"/>
  <c r="CB461" i="231"/>
  <c r="CB449" i="231"/>
  <c r="CB443" i="231"/>
  <c r="CB452" i="231"/>
  <c r="CB440" i="231"/>
  <c r="CD464" i="231"/>
  <c r="CD458" i="231"/>
  <c r="CD461" i="231"/>
  <c r="CD455" i="231"/>
  <c r="CD449" i="231"/>
  <c r="CD443" i="231"/>
  <c r="CD452" i="231"/>
  <c r="CD446" i="231"/>
  <c r="CD440" i="231"/>
  <c r="CF464" i="231"/>
  <c r="CF461" i="231"/>
  <c r="CF455" i="231"/>
  <c r="CF449" i="231"/>
  <c r="CF452" i="231"/>
  <c r="CF446" i="231"/>
  <c r="CF440" i="231"/>
  <c r="BY459" i="231"/>
  <c r="BY462" i="231"/>
  <c r="BY456" i="231"/>
  <c r="BY444" i="231"/>
  <c r="BY453" i="231"/>
  <c r="BY447" i="231"/>
  <c r="CA465" i="231"/>
  <c r="CA459" i="231"/>
  <c r="CA462" i="231"/>
  <c r="CA456" i="231"/>
  <c r="CA450" i="231"/>
  <c r="CA444" i="231"/>
  <c r="CA453" i="231"/>
  <c r="CA447" i="231"/>
  <c r="CA441" i="231"/>
  <c r="CC465" i="231"/>
  <c r="CC459" i="231"/>
  <c r="CC456" i="231"/>
  <c r="CC450" i="231"/>
  <c r="CC444" i="231"/>
  <c r="CC447" i="231"/>
  <c r="CC441" i="231"/>
  <c r="CE465" i="231"/>
  <c r="CE459" i="231"/>
  <c r="CE462" i="231"/>
  <c r="CE456" i="231"/>
  <c r="CE450" i="231"/>
  <c r="CE444" i="231"/>
  <c r="CE453" i="231"/>
  <c r="CE447" i="231"/>
  <c r="CE441" i="231"/>
  <c r="CG459" i="231"/>
  <c r="CG462" i="231"/>
  <c r="CG456" i="231"/>
  <c r="CG444" i="231"/>
  <c r="CG453" i="231"/>
  <c r="CG447" i="231"/>
  <c r="BG521" i="231"/>
  <c r="BG515" i="231"/>
  <c r="BG509" i="231"/>
  <c r="BG524" i="231"/>
  <c r="BG518" i="231"/>
  <c r="BG512" i="231"/>
  <c r="BG500" i="231"/>
  <c r="BK521" i="231"/>
  <c r="BK509" i="231"/>
  <c r="BK503" i="231"/>
  <c r="BK524" i="231"/>
  <c r="BK512" i="231"/>
  <c r="BK506" i="231"/>
  <c r="BK500" i="231"/>
  <c r="BQ521" i="231"/>
  <c r="BQ515" i="231"/>
  <c r="BQ509" i="231"/>
  <c r="BQ503" i="231"/>
  <c r="BQ524" i="231"/>
  <c r="BQ518" i="231"/>
  <c r="BQ512" i="231"/>
  <c r="BQ506" i="231"/>
  <c r="BQ500" i="231"/>
  <c r="BY521" i="231"/>
  <c r="BY515" i="231"/>
  <c r="BY509" i="231"/>
  <c r="BY503" i="231"/>
  <c r="BY524" i="231"/>
  <c r="BY518" i="231"/>
  <c r="BY512" i="231"/>
  <c r="BY506" i="231"/>
  <c r="BY500" i="231"/>
  <c r="CC521" i="231"/>
  <c r="CC515" i="231"/>
  <c r="CC509" i="231"/>
  <c r="CC503" i="231"/>
  <c r="CC524" i="231"/>
  <c r="CC518" i="231"/>
  <c r="CC512" i="231"/>
  <c r="CC506" i="231"/>
  <c r="CC500" i="231"/>
  <c r="CE521" i="231"/>
  <c r="CE515" i="231"/>
  <c r="CE509" i="231"/>
  <c r="CE503" i="231"/>
  <c r="CE524" i="231"/>
  <c r="CE518" i="231"/>
  <c r="CE512" i="231"/>
  <c r="CE506" i="231"/>
  <c r="CE500" i="231"/>
  <c r="BH584" i="231"/>
  <c r="BH578" i="231"/>
  <c r="BH581" i="231"/>
  <c r="BH575" i="231"/>
  <c r="BH572" i="231"/>
  <c r="BH566" i="231"/>
  <c r="BH560" i="231"/>
  <c r="BH569" i="231"/>
  <c r="BH563" i="231"/>
  <c r="BJ584" i="231"/>
  <c r="BJ578" i="231"/>
  <c r="BJ581" i="231"/>
  <c r="BJ572" i="231"/>
  <c r="BJ566" i="231"/>
  <c r="BJ560" i="231"/>
  <c r="BJ569" i="231"/>
  <c r="BJ563" i="231"/>
  <c r="BN584" i="231"/>
  <c r="BN578" i="231"/>
  <c r="BN581" i="231"/>
  <c r="BN575" i="231"/>
  <c r="BN572" i="231"/>
  <c r="BN566" i="231"/>
  <c r="BN560" i="231"/>
  <c r="BN569" i="231"/>
  <c r="BN563" i="231"/>
  <c r="BZ584" i="231"/>
  <c r="BZ578" i="231"/>
  <c r="BZ581" i="231"/>
  <c r="BZ575" i="231"/>
  <c r="BZ572" i="231"/>
  <c r="BZ566" i="231"/>
  <c r="BZ560" i="231"/>
  <c r="BZ569" i="231"/>
  <c r="BZ563" i="231"/>
  <c r="CB584" i="231"/>
  <c r="CB578" i="231"/>
  <c r="CB581" i="231"/>
  <c r="CB575" i="231"/>
  <c r="CB572" i="231"/>
  <c r="CB566" i="231"/>
  <c r="CB560" i="231"/>
  <c r="CB569" i="231"/>
  <c r="CB563" i="231"/>
  <c r="CD584" i="231"/>
  <c r="CD578" i="231"/>
  <c r="CD581" i="231"/>
  <c r="CD575" i="231"/>
  <c r="CD572" i="231"/>
  <c r="CD566" i="231"/>
  <c r="CD560" i="231"/>
  <c r="CD569" i="231"/>
  <c r="CD563" i="231"/>
  <c r="CA585" i="231"/>
  <c r="CA573" i="231"/>
  <c r="CA582" i="231"/>
  <c r="CA576" i="231"/>
  <c r="CA561" i="231"/>
  <c r="CA570" i="231"/>
  <c r="CA564" i="231"/>
  <c r="CC585" i="231"/>
  <c r="CC579" i="231"/>
  <c r="CC573" i="231"/>
  <c r="CC582" i="231"/>
  <c r="CC576" i="231"/>
  <c r="CC567" i="231"/>
  <c r="CC561" i="231"/>
  <c r="CC570" i="231"/>
  <c r="CC564" i="231"/>
  <c r="CG585" i="231"/>
  <c r="CG579" i="231"/>
  <c r="CG573" i="231"/>
  <c r="CG582" i="231"/>
  <c r="CG576" i="231"/>
  <c r="CG567" i="231"/>
  <c r="CG561" i="231"/>
  <c r="CG570" i="231"/>
  <c r="CG564" i="231"/>
  <c r="BG644" i="231"/>
  <c r="BG638" i="231"/>
  <c r="BG632" i="231"/>
  <c r="BG629" i="231"/>
  <c r="BG623" i="231"/>
  <c r="BG641" i="231"/>
  <c r="BG635" i="231"/>
  <c r="BG626" i="231"/>
  <c r="BG620" i="231"/>
  <c r="BK626" i="231"/>
  <c r="BK620" i="231"/>
  <c r="BM644" i="231"/>
  <c r="BM638" i="231"/>
  <c r="BM632" i="231"/>
  <c r="BM641" i="231"/>
  <c r="BM635" i="231"/>
  <c r="BM629" i="231"/>
  <c r="BM623" i="231"/>
  <c r="BM626" i="231"/>
  <c r="BM620" i="231"/>
  <c r="BY644" i="231"/>
  <c r="BY638" i="231"/>
  <c r="BY632" i="231"/>
  <c r="BY623" i="231"/>
  <c r="BY626" i="231"/>
  <c r="BY620" i="231"/>
  <c r="BY641" i="231"/>
  <c r="BY635" i="231"/>
  <c r="BY629" i="231"/>
  <c r="CA632" i="231"/>
  <c r="CA641" i="231"/>
  <c r="CC644" i="231"/>
  <c r="CC638" i="231"/>
  <c r="CC632" i="231"/>
  <c r="CC623" i="231"/>
  <c r="CC641" i="231"/>
  <c r="CC635" i="231"/>
  <c r="CC629" i="231"/>
  <c r="CC626" i="231"/>
  <c r="CC620" i="231"/>
  <c r="CE644" i="231"/>
  <c r="CE638" i="231"/>
  <c r="CE632" i="231"/>
  <c r="CE641" i="231"/>
  <c r="CE635" i="231"/>
  <c r="CE629" i="231"/>
  <c r="CE623" i="231"/>
  <c r="CE626" i="231"/>
  <c r="CE620" i="231"/>
  <c r="CG644" i="231"/>
  <c r="CG638" i="231"/>
  <c r="CG632" i="231"/>
  <c r="CG623" i="231"/>
  <c r="CG626" i="231"/>
  <c r="CG620" i="231"/>
  <c r="CG641" i="231"/>
  <c r="CG635" i="231"/>
  <c r="CG629" i="231"/>
  <c r="BJ89" i="230"/>
  <c r="BP101" i="230"/>
  <c r="BP95" i="230"/>
  <c r="BP89" i="230"/>
  <c r="BP83" i="230"/>
  <c r="BP98" i="230"/>
  <c r="BP92" i="230"/>
  <c r="BP86" i="230"/>
  <c r="CB101" i="230"/>
  <c r="CB95" i="230"/>
  <c r="CB89" i="230"/>
  <c r="CB83" i="230"/>
  <c r="CB98" i="230"/>
  <c r="CB92" i="230"/>
  <c r="CB86" i="230"/>
  <c r="CF101" i="230"/>
  <c r="CF95" i="230"/>
  <c r="CF89" i="230"/>
  <c r="CF83" i="230"/>
  <c r="CF98" i="230"/>
  <c r="CF92" i="230"/>
  <c r="CF86" i="230"/>
  <c r="BY90" i="230"/>
  <c r="BY99" i="230"/>
  <c r="BY93" i="230"/>
  <c r="CC102" i="230"/>
  <c r="CC96" i="230"/>
  <c r="CC90" i="230"/>
  <c r="CC84" i="230"/>
  <c r="CC99" i="230"/>
  <c r="CC93" i="230"/>
  <c r="CC87" i="230"/>
  <c r="CG102" i="230"/>
  <c r="CG96" i="230"/>
  <c r="CG90" i="230"/>
  <c r="CG84" i="230"/>
  <c r="CG99" i="230"/>
  <c r="CG93" i="230"/>
  <c r="CG87" i="230"/>
  <c r="BK149" i="230"/>
  <c r="CA152" i="230"/>
  <c r="CE164" i="230"/>
  <c r="CE161" i="230"/>
  <c r="CE158" i="230"/>
  <c r="CE155" i="230"/>
  <c r="CE152" i="230"/>
  <c r="CE149" i="230"/>
  <c r="CE146" i="230"/>
  <c r="CE143" i="230"/>
  <c r="CE140" i="230"/>
  <c r="CG164" i="230"/>
  <c r="CG161" i="230"/>
  <c r="CG158" i="230"/>
  <c r="CG155" i="230"/>
  <c r="CG152" i="230"/>
  <c r="CG149" i="230"/>
  <c r="CG146" i="230"/>
  <c r="CG143" i="230"/>
  <c r="CG140" i="230"/>
  <c r="BJ224" i="230"/>
  <c r="BJ218" i="230"/>
  <c r="BJ221" i="230"/>
  <c r="BJ215" i="230"/>
  <c r="BJ206" i="230"/>
  <c r="BJ200" i="230"/>
  <c r="BJ212" i="230"/>
  <c r="BJ209" i="230"/>
  <c r="BJ203" i="230"/>
  <c r="BN224" i="230"/>
  <c r="BN218" i="230"/>
  <c r="BN221" i="230"/>
  <c r="BN215" i="230"/>
  <c r="BN206" i="230"/>
  <c r="BN200" i="230"/>
  <c r="BN212" i="230"/>
  <c r="BN209" i="230"/>
  <c r="BN203" i="230"/>
  <c r="CD224" i="230"/>
  <c r="CD218" i="230"/>
  <c r="CD221" i="230"/>
  <c r="CD215" i="230"/>
  <c r="CD206" i="230"/>
  <c r="CD200" i="230"/>
  <c r="CD212" i="230"/>
  <c r="CD209" i="230"/>
  <c r="CD203" i="230"/>
  <c r="BY225" i="230"/>
  <c r="BY219" i="230"/>
  <c r="BY222" i="230"/>
  <c r="BY216" i="230"/>
  <c r="BY207" i="230"/>
  <c r="BY201" i="230"/>
  <c r="BY213" i="230"/>
  <c r="BY210" i="230"/>
  <c r="BY204" i="230"/>
  <c r="CC225" i="230"/>
  <c r="CC219" i="230"/>
  <c r="CC222" i="230"/>
  <c r="CC216" i="230"/>
  <c r="CC207" i="230"/>
  <c r="CC201" i="230"/>
  <c r="CC213" i="230"/>
  <c r="CC210" i="230"/>
  <c r="CC204" i="230"/>
  <c r="BG281" i="230"/>
  <c r="BG275" i="230"/>
  <c r="BG269" i="230"/>
  <c r="BG263" i="230"/>
  <c r="BG284" i="230"/>
  <c r="BG278" i="230"/>
  <c r="BG272" i="230"/>
  <c r="BG266" i="230"/>
  <c r="BG260" i="230"/>
  <c r="BM281" i="230"/>
  <c r="BM275" i="230"/>
  <c r="BM269" i="230"/>
  <c r="BM263" i="230"/>
  <c r="BM284" i="230"/>
  <c r="BM278" i="230"/>
  <c r="BM272" i="230"/>
  <c r="BM266" i="230"/>
  <c r="BM260" i="230"/>
  <c r="BQ281" i="230"/>
  <c r="BQ275" i="230"/>
  <c r="BQ269" i="230"/>
  <c r="BQ263" i="230"/>
  <c r="BQ284" i="230"/>
  <c r="BQ278" i="230"/>
  <c r="BQ272" i="230"/>
  <c r="BQ266" i="230"/>
  <c r="BQ260" i="230"/>
  <c r="BY281" i="230"/>
  <c r="BY275" i="230"/>
  <c r="BY269" i="230"/>
  <c r="BY263" i="230"/>
  <c r="BY284" i="230"/>
  <c r="BY278" i="230"/>
  <c r="BY272" i="230"/>
  <c r="BY266" i="230"/>
  <c r="BY260" i="230"/>
  <c r="CC281" i="230"/>
  <c r="CC275" i="230"/>
  <c r="CC269" i="230"/>
  <c r="CC263" i="230"/>
  <c r="CC284" i="230"/>
  <c r="CC278" i="230"/>
  <c r="CC272" i="230"/>
  <c r="CC266" i="230"/>
  <c r="CC260" i="230"/>
  <c r="CE281" i="230"/>
  <c r="CE275" i="230"/>
  <c r="CE269" i="230"/>
  <c r="CE263" i="230"/>
  <c r="CE284" i="230"/>
  <c r="CE278" i="230"/>
  <c r="CE272" i="230"/>
  <c r="CE266" i="230"/>
  <c r="CE260" i="230"/>
  <c r="BH344" i="230"/>
  <c r="BH338" i="230"/>
  <c r="BH332" i="230"/>
  <c r="BH326" i="230"/>
  <c r="BH320" i="230"/>
  <c r="BH341" i="230"/>
  <c r="BH335" i="230"/>
  <c r="BH329" i="230"/>
  <c r="BH323" i="230"/>
  <c r="BP344" i="230"/>
  <c r="BP338" i="230"/>
  <c r="BP332" i="230"/>
  <c r="BP326" i="230"/>
  <c r="BP320" i="230"/>
  <c r="BP341" i="230"/>
  <c r="BP335" i="230"/>
  <c r="BP329" i="230"/>
  <c r="BP323" i="230"/>
  <c r="CB344" i="230"/>
  <c r="CB338" i="230"/>
  <c r="CB332" i="230"/>
  <c r="CB326" i="230"/>
  <c r="CB320" i="230"/>
  <c r="CB341" i="230"/>
  <c r="CB335" i="230"/>
  <c r="CB329" i="230"/>
  <c r="CB323" i="230"/>
  <c r="CF344" i="230"/>
  <c r="CF338" i="230"/>
  <c r="CF332" i="230"/>
  <c r="CF326" i="230"/>
  <c r="CF320" i="230"/>
  <c r="CF341" i="230"/>
  <c r="CF335" i="230"/>
  <c r="CF329" i="230"/>
  <c r="CF323" i="230"/>
  <c r="BY345" i="230"/>
  <c r="BY339" i="230"/>
  <c r="BY333" i="230"/>
  <c r="BY327" i="230"/>
  <c r="BY321" i="230"/>
  <c r="BY342" i="230"/>
  <c r="BY336" i="230"/>
  <c r="BY330" i="230"/>
  <c r="BY324" i="230"/>
  <c r="CC345" i="230"/>
  <c r="CC339" i="230"/>
  <c r="CC333" i="230"/>
  <c r="CC327" i="230"/>
  <c r="CC321" i="230"/>
  <c r="CC342" i="230"/>
  <c r="CC336" i="230"/>
  <c r="CC330" i="230"/>
  <c r="CC324" i="230"/>
  <c r="CG345" i="230"/>
  <c r="CG339" i="230"/>
  <c r="CG333" i="230"/>
  <c r="CG327" i="230"/>
  <c r="CG321" i="230"/>
  <c r="CG342" i="230"/>
  <c r="CG336" i="230"/>
  <c r="CG330" i="230"/>
  <c r="CG324" i="230"/>
  <c r="BG401" i="230"/>
  <c r="BG395" i="230"/>
  <c r="BG389" i="230"/>
  <c r="BG383" i="230"/>
  <c r="BG404" i="230"/>
  <c r="BG398" i="230"/>
  <c r="BG392" i="230"/>
  <c r="BG386" i="230"/>
  <c r="BG380" i="230"/>
  <c r="BK401" i="230"/>
  <c r="BK395" i="230"/>
  <c r="BK389" i="230"/>
  <c r="BK383" i="230"/>
  <c r="BK404" i="230"/>
  <c r="BK398" i="230"/>
  <c r="BK392" i="230"/>
  <c r="BK386" i="230"/>
  <c r="BK380" i="230"/>
  <c r="BQ401" i="230"/>
  <c r="BQ395" i="230"/>
  <c r="BQ389" i="230"/>
  <c r="BQ383" i="230"/>
  <c r="BQ404" i="230"/>
  <c r="BQ398" i="230"/>
  <c r="BQ392" i="230"/>
  <c r="BQ386" i="230"/>
  <c r="BQ380" i="230"/>
  <c r="BY401" i="230"/>
  <c r="BY395" i="230"/>
  <c r="BY389" i="230"/>
  <c r="BY383" i="230"/>
  <c r="BY404" i="230"/>
  <c r="BY398" i="230"/>
  <c r="BY392" i="230"/>
  <c r="BY386" i="230"/>
  <c r="BY380" i="230"/>
  <c r="CC401" i="230"/>
  <c r="CC395" i="230"/>
  <c r="CC389" i="230"/>
  <c r="CC383" i="230"/>
  <c r="CC404" i="230"/>
  <c r="CC398" i="230"/>
  <c r="CC392" i="230"/>
  <c r="CC386" i="230"/>
  <c r="CC380" i="230"/>
  <c r="BJ464" i="230"/>
  <c r="BJ455" i="230"/>
  <c r="BJ452" i="230"/>
  <c r="BJ443" i="230"/>
  <c r="BJ440" i="230"/>
  <c r="BJ461" i="230"/>
  <c r="BJ458" i="230"/>
  <c r="BJ449" i="230"/>
  <c r="BJ446" i="230"/>
  <c r="BN464" i="230"/>
  <c r="BN455" i="230"/>
  <c r="BN443" i="230"/>
  <c r="BN440" i="230"/>
  <c r="BN461" i="230"/>
  <c r="BN449" i="230"/>
  <c r="BN446" i="230"/>
  <c r="BZ455" i="230"/>
  <c r="BZ461" i="230"/>
  <c r="BZ449" i="230"/>
  <c r="CD464" i="230"/>
  <c r="CD455" i="230"/>
  <c r="CD452" i="230"/>
  <c r="CD443" i="230"/>
  <c r="CD440" i="230"/>
  <c r="CD461" i="230"/>
  <c r="CD458" i="230"/>
  <c r="CD449" i="230"/>
  <c r="CD446" i="230"/>
  <c r="CA465" i="230"/>
  <c r="CA453" i="230"/>
  <c r="CA444" i="230"/>
  <c r="CA459" i="230"/>
  <c r="CA447" i="230"/>
  <c r="CC465" i="230"/>
  <c r="CC456" i="230"/>
  <c r="CC453" i="230"/>
  <c r="CC444" i="230"/>
  <c r="CC441" i="230"/>
  <c r="CC462" i="230"/>
  <c r="CC459" i="230"/>
  <c r="CC450" i="230"/>
  <c r="CC447" i="230"/>
  <c r="CG465" i="230"/>
  <c r="CG453" i="230"/>
  <c r="CG444" i="230"/>
  <c r="CG459" i="230"/>
  <c r="CG447" i="230"/>
  <c r="BM524" i="230"/>
  <c r="BM518" i="230"/>
  <c r="BM512" i="230"/>
  <c r="BM506" i="230"/>
  <c r="BM521" i="230"/>
  <c r="BM515" i="230"/>
  <c r="BM509" i="230"/>
  <c r="BM500" i="230"/>
  <c r="BM503" i="230"/>
  <c r="BQ524" i="230"/>
  <c r="BQ518" i="230"/>
  <c r="BQ512" i="230"/>
  <c r="BQ506" i="230"/>
  <c r="BQ521" i="230"/>
  <c r="BQ515" i="230"/>
  <c r="BQ509" i="230"/>
  <c r="BQ500" i="230"/>
  <c r="BQ503" i="230"/>
  <c r="CC524" i="230"/>
  <c r="CC518" i="230"/>
  <c r="CC512" i="230"/>
  <c r="CC506" i="230"/>
  <c r="CC521" i="230"/>
  <c r="CC515" i="230"/>
  <c r="CC509" i="230"/>
  <c r="CC503" i="230"/>
  <c r="CC500" i="230"/>
  <c r="CG524" i="230"/>
  <c r="CG518" i="230"/>
  <c r="CG512" i="230"/>
  <c r="CG506" i="230"/>
  <c r="CG500" i="230"/>
  <c r="CG521" i="230"/>
  <c r="CG515" i="230"/>
  <c r="CG509" i="230"/>
  <c r="CG503" i="230"/>
  <c r="BH569" i="230"/>
  <c r="BH560" i="230"/>
  <c r="BP584" i="230"/>
  <c r="BP578" i="230"/>
  <c r="BP569" i="230"/>
  <c r="BP581" i="230"/>
  <c r="BP575" i="230"/>
  <c r="BP572" i="230"/>
  <c r="BP566" i="230"/>
  <c r="BP563" i="230"/>
  <c r="BP560" i="230"/>
  <c r="BZ584" i="230"/>
  <c r="BZ578" i="230"/>
  <c r="BZ569" i="230"/>
  <c r="BZ581" i="230"/>
  <c r="BZ575" i="230"/>
  <c r="BZ572" i="230"/>
  <c r="BZ566" i="230"/>
  <c r="BZ563" i="230"/>
  <c r="BZ560" i="230"/>
  <c r="CD584" i="230"/>
  <c r="CD578" i="230"/>
  <c r="CD569" i="230"/>
  <c r="CD581" i="230"/>
  <c r="CD575" i="230"/>
  <c r="CD572" i="230"/>
  <c r="CD566" i="230"/>
  <c r="CD563" i="230"/>
  <c r="CD560" i="230"/>
  <c r="CA585" i="230"/>
  <c r="CA579" i="230"/>
  <c r="CA570" i="230"/>
  <c r="CA582" i="230"/>
  <c r="CA576" i="230"/>
  <c r="CA573" i="230"/>
  <c r="CA567" i="230"/>
  <c r="CA564" i="230"/>
  <c r="CA561" i="230"/>
  <c r="CC570" i="230"/>
  <c r="CC561" i="230"/>
  <c r="CG585" i="230"/>
  <c r="CG579" i="230"/>
  <c r="CG570" i="230"/>
  <c r="CG582" i="230"/>
  <c r="CG576" i="230"/>
  <c r="CG573" i="230"/>
  <c r="CG567" i="230"/>
  <c r="CG564" i="230"/>
  <c r="CG561" i="230"/>
  <c r="BG641" i="230"/>
  <c r="BG635" i="230"/>
  <c r="BG644" i="230"/>
  <c r="BG638" i="230"/>
  <c r="BG632" i="230"/>
  <c r="BG629" i="230"/>
  <c r="BG623" i="230"/>
  <c r="BG626" i="230"/>
  <c r="BG620" i="230"/>
  <c r="CC641" i="230"/>
  <c r="CC635" i="230"/>
  <c r="CC629" i="230"/>
  <c r="CC644" i="230"/>
  <c r="CC638" i="230"/>
  <c r="CC632" i="230"/>
  <c r="CC623" i="230"/>
  <c r="CC626" i="230"/>
  <c r="CC620" i="230"/>
  <c r="CG641" i="230"/>
  <c r="CG635" i="230"/>
  <c r="CG629" i="230"/>
  <c r="CG644" i="230"/>
  <c r="CG638" i="230"/>
  <c r="CG632" i="230"/>
  <c r="CG623" i="230"/>
  <c r="CG626" i="230"/>
  <c r="CG620" i="230"/>
  <c r="BK98" i="230"/>
  <c r="BK92" i="230"/>
  <c r="BK86" i="230"/>
  <c r="BK101" i="230"/>
  <c r="BK95" i="230"/>
  <c r="BK89" i="230"/>
  <c r="BK83" i="230"/>
  <c r="BQ98" i="230"/>
  <c r="BQ92" i="230"/>
  <c r="BQ86" i="230"/>
  <c r="BQ101" i="230"/>
  <c r="BQ95" i="230"/>
  <c r="BQ89" i="230"/>
  <c r="BQ83" i="230"/>
  <c r="BY98" i="230"/>
  <c r="BY92" i="230"/>
  <c r="BY86" i="230"/>
  <c r="BY101" i="230"/>
  <c r="BY95" i="230"/>
  <c r="BY89" i="230"/>
  <c r="BY83" i="230"/>
  <c r="CA98" i="230"/>
  <c r="CA92" i="230"/>
  <c r="CA86" i="230"/>
  <c r="CA101" i="230"/>
  <c r="CA95" i="230"/>
  <c r="CA89" i="230"/>
  <c r="CA83" i="230"/>
  <c r="CE98" i="230"/>
  <c r="CE92" i="230"/>
  <c r="CE86" i="230"/>
  <c r="CE101" i="230"/>
  <c r="CE95" i="230"/>
  <c r="CE89" i="230"/>
  <c r="CE83" i="230"/>
  <c r="CG98" i="230"/>
  <c r="CG92" i="230"/>
  <c r="CG86" i="230"/>
  <c r="CG101" i="230"/>
  <c r="CG95" i="230"/>
  <c r="CG89" i="230"/>
  <c r="CG83" i="230"/>
  <c r="BZ99" i="230"/>
  <c r="BZ93" i="230"/>
  <c r="BZ87" i="230"/>
  <c r="BZ102" i="230"/>
  <c r="BZ96" i="230"/>
  <c r="BZ90" i="230"/>
  <c r="BZ84" i="230"/>
  <c r="CB99" i="230"/>
  <c r="CB93" i="230"/>
  <c r="CB87" i="230"/>
  <c r="CB102" i="230"/>
  <c r="CB96" i="230"/>
  <c r="CB90" i="230"/>
  <c r="CB84" i="230"/>
  <c r="CF99" i="230"/>
  <c r="CF93" i="230"/>
  <c r="CF87" i="230"/>
  <c r="CF102" i="230"/>
  <c r="CF96" i="230"/>
  <c r="CF90" i="230"/>
  <c r="CF84" i="230"/>
  <c r="BH164" i="230"/>
  <c r="BH161" i="230"/>
  <c r="BH158" i="230"/>
  <c r="BH155" i="230"/>
  <c r="BH152" i="230"/>
  <c r="BH149" i="230"/>
  <c r="BH146" i="230"/>
  <c r="BH143" i="230"/>
  <c r="BH140" i="230"/>
  <c r="BN164" i="230"/>
  <c r="BN158" i="230"/>
  <c r="BN155" i="230"/>
  <c r="BN152" i="230"/>
  <c r="BN146" i="230"/>
  <c r="BN143" i="230"/>
  <c r="BN140" i="230"/>
  <c r="BZ164" i="230"/>
  <c r="BZ161" i="230"/>
  <c r="BZ155" i="230"/>
  <c r="BZ152" i="230"/>
  <c r="BZ149" i="230"/>
  <c r="BZ143" i="230"/>
  <c r="BZ140" i="230"/>
  <c r="CB164" i="230"/>
  <c r="CB161" i="230"/>
  <c r="CB158" i="230"/>
  <c r="CB155" i="230"/>
  <c r="CB152" i="230"/>
  <c r="CB149" i="230"/>
  <c r="CB146" i="230"/>
  <c r="CB143" i="230"/>
  <c r="CB140" i="230"/>
  <c r="CD161" i="230"/>
  <c r="CD158" i="230"/>
  <c r="CD155" i="230"/>
  <c r="CD149" i="230"/>
  <c r="CD146" i="230"/>
  <c r="CD143" i="230"/>
  <c r="CF164" i="230"/>
  <c r="CF161" i="230"/>
  <c r="CF158" i="230"/>
  <c r="CF155" i="230"/>
  <c r="CF152" i="230"/>
  <c r="CF149" i="230"/>
  <c r="CF146" i="230"/>
  <c r="CF143" i="230"/>
  <c r="CF140" i="230"/>
  <c r="BO212" i="230"/>
  <c r="BQ221" i="230"/>
  <c r="BQ224" i="230"/>
  <c r="BQ218" i="230"/>
  <c r="BQ212" i="230"/>
  <c r="BQ209" i="230"/>
  <c r="BQ203" i="230"/>
  <c r="BQ215" i="230"/>
  <c r="BQ206" i="230"/>
  <c r="BQ200" i="230"/>
  <c r="CC221" i="230"/>
  <c r="CC224" i="230"/>
  <c r="CC218" i="230"/>
  <c r="CC212" i="230"/>
  <c r="CC209" i="230"/>
  <c r="CC203" i="230"/>
  <c r="CC215" i="230"/>
  <c r="CC206" i="230"/>
  <c r="CC200" i="230"/>
  <c r="CE221" i="230"/>
  <c r="CE224" i="230"/>
  <c r="CE218" i="230"/>
  <c r="CE212" i="230"/>
  <c r="CE209" i="230"/>
  <c r="CE203" i="230"/>
  <c r="CE215" i="230"/>
  <c r="CE206" i="230"/>
  <c r="CE200" i="230"/>
  <c r="BZ222" i="230"/>
  <c r="BZ216" i="230"/>
  <c r="BZ225" i="230"/>
  <c r="BZ219" i="230"/>
  <c r="BZ213" i="230"/>
  <c r="BZ210" i="230"/>
  <c r="BZ204" i="230"/>
  <c r="BZ207" i="230"/>
  <c r="BZ201" i="230"/>
  <c r="CB222" i="230"/>
  <c r="CB216" i="230"/>
  <c r="CB225" i="230"/>
  <c r="CB219" i="230"/>
  <c r="CB213" i="230"/>
  <c r="CB210" i="230"/>
  <c r="CB204" i="230"/>
  <c r="CB207" i="230"/>
  <c r="CB201" i="230"/>
  <c r="CD222" i="230"/>
  <c r="CD216" i="230"/>
  <c r="CD225" i="230"/>
  <c r="CD219" i="230"/>
  <c r="CD213" i="230"/>
  <c r="CD210" i="230"/>
  <c r="CD204" i="230"/>
  <c r="CD207" i="230"/>
  <c r="CD201" i="230"/>
  <c r="CF222" i="230"/>
  <c r="CF216" i="230"/>
  <c r="CF225" i="230"/>
  <c r="CF219" i="230"/>
  <c r="CF213" i="230"/>
  <c r="CF210" i="230"/>
  <c r="CF204" i="230"/>
  <c r="CF207" i="230"/>
  <c r="CF201" i="230"/>
  <c r="BR266" i="230"/>
  <c r="BZ284" i="230"/>
  <c r="BZ278" i="230"/>
  <c r="BZ272" i="230"/>
  <c r="BZ266" i="230"/>
  <c r="BZ260" i="230"/>
  <c r="BZ281" i="230"/>
  <c r="BZ275" i="230"/>
  <c r="BZ269" i="230"/>
  <c r="BZ263" i="230"/>
  <c r="CB284" i="230"/>
  <c r="CB278" i="230"/>
  <c r="CB272" i="230"/>
  <c r="CB266" i="230"/>
  <c r="CB260" i="230"/>
  <c r="CB281" i="230"/>
  <c r="CB275" i="230"/>
  <c r="CB269" i="230"/>
  <c r="CB263" i="230"/>
  <c r="CD284" i="230"/>
  <c r="CD278" i="230"/>
  <c r="CD272" i="230"/>
  <c r="CD266" i="230"/>
  <c r="CD260" i="230"/>
  <c r="CD281" i="230"/>
  <c r="CD275" i="230"/>
  <c r="CD269" i="230"/>
  <c r="CD263" i="230"/>
  <c r="CF284" i="230"/>
  <c r="CF278" i="230"/>
  <c r="CF272" i="230"/>
  <c r="CF266" i="230"/>
  <c r="CF260" i="230"/>
  <c r="CF281" i="230"/>
  <c r="CF275" i="230"/>
  <c r="CF269" i="230"/>
  <c r="CF263" i="230"/>
  <c r="BK341" i="230"/>
  <c r="BK335" i="230"/>
  <c r="BK329" i="230"/>
  <c r="BK323" i="230"/>
  <c r="BK344" i="230"/>
  <c r="BK338" i="230"/>
  <c r="BK332" i="230"/>
  <c r="BK326" i="230"/>
  <c r="BK320" i="230"/>
  <c r="BQ341" i="230"/>
  <c r="BQ335" i="230"/>
  <c r="BQ329" i="230"/>
  <c r="BQ323" i="230"/>
  <c r="BQ344" i="230"/>
  <c r="BQ338" i="230"/>
  <c r="BQ332" i="230"/>
  <c r="BQ326" i="230"/>
  <c r="BQ320" i="230"/>
  <c r="BY341" i="230"/>
  <c r="BY332" i="230"/>
  <c r="CC341" i="230"/>
  <c r="CC335" i="230"/>
  <c r="CC329" i="230"/>
  <c r="CC323" i="230"/>
  <c r="CC344" i="230"/>
  <c r="CC338" i="230"/>
  <c r="CC332" i="230"/>
  <c r="CC326" i="230"/>
  <c r="CC320" i="230"/>
  <c r="CE341" i="230"/>
  <c r="CE332" i="230"/>
  <c r="BZ324" i="230"/>
  <c r="CD342" i="230"/>
  <c r="CD336" i="230"/>
  <c r="CD330" i="230"/>
  <c r="CD324" i="230"/>
  <c r="CD345" i="230"/>
  <c r="CD339" i="230"/>
  <c r="CD333" i="230"/>
  <c r="CD327" i="230"/>
  <c r="CD321" i="230"/>
  <c r="CF324" i="230"/>
  <c r="BH404" i="230"/>
  <c r="BH398" i="230"/>
  <c r="BH392" i="230"/>
  <c r="BH386" i="230"/>
  <c r="BH380" i="230"/>
  <c r="BH401" i="230"/>
  <c r="BH395" i="230"/>
  <c r="BH389" i="230"/>
  <c r="BH383" i="230"/>
  <c r="BL404" i="230"/>
  <c r="BL395" i="230"/>
  <c r="BR404" i="230"/>
  <c r="BR395" i="230"/>
  <c r="BZ398" i="230"/>
  <c r="BZ392" i="230"/>
  <c r="BZ386" i="230"/>
  <c r="BZ380" i="230"/>
  <c r="BZ401" i="230"/>
  <c r="BZ389" i="230"/>
  <c r="BZ383" i="230"/>
  <c r="CB404" i="230"/>
  <c r="CB398" i="230"/>
  <c r="CB392" i="230"/>
  <c r="CB386" i="230"/>
  <c r="CB380" i="230"/>
  <c r="CB401" i="230"/>
  <c r="CB395" i="230"/>
  <c r="CB389" i="230"/>
  <c r="CB383" i="230"/>
  <c r="CD404" i="230"/>
  <c r="CD398" i="230"/>
  <c r="CD392" i="230"/>
  <c r="CD386" i="230"/>
  <c r="CD380" i="230"/>
  <c r="CD401" i="230"/>
  <c r="CD395" i="230"/>
  <c r="CD389" i="230"/>
  <c r="CD383" i="230"/>
  <c r="CF404" i="230"/>
  <c r="CF398" i="230"/>
  <c r="CF392" i="230"/>
  <c r="CF380" i="230"/>
  <c r="CF401" i="230"/>
  <c r="CF395" i="230"/>
  <c r="CF389" i="230"/>
  <c r="CF383" i="230"/>
  <c r="BI461" i="230"/>
  <c r="BI452" i="230"/>
  <c r="BQ461" i="230"/>
  <c r="BQ458" i="230"/>
  <c r="BQ449" i="230"/>
  <c r="BQ446" i="230"/>
  <c r="BQ464" i="230"/>
  <c r="BQ455" i="230"/>
  <c r="BQ452" i="230"/>
  <c r="BQ443" i="230"/>
  <c r="BQ440" i="230"/>
  <c r="BY461" i="230"/>
  <c r="BY458" i="230"/>
  <c r="BY449" i="230"/>
  <c r="BY446" i="230"/>
  <c r="BY464" i="230"/>
  <c r="BY455" i="230"/>
  <c r="BY452" i="230"/>
  <c r="BY443" i="230"/>
  <c r="BY440" i="230"/>
  <c r="CC461" i="230"/>
  <c r="CC458" i="230"/>
  <c r="CC449" i="230"/>
  <c r="CC446" i="230"/>
  <c r="CC464" i="230"/>
  <c r="CC455" i="230"/>
  <c r="CC452" i="230"/>
  <c r="CC443" i="230"/>
  <c r="CC440" i="230"/>
  <c r="CE461" i="230"/>
  <c r="CE458" i="230"/>
  <c r="CE449" i="230"/>
  <c r="CE446" i="230"/>
  <c r="CE464" i="230"/>
  <c r="CE455" i="230"/>
  <c r="CE452" i="230"/>
  <c r="CE443" i="230"/>
  <c r="CE440" i="230"/>
  <c r="CG461" i="230"/>
  <c r="CG458" i="230"/>
  <c r="CG449" i="230"/>
  <c r="CG446" i="230"/>
  <c r="CG464" i="230"/>
  <c r="CG455" i="230"/>
  <c r="CG452" i="230"/>
  <c r="CG443" i="230"/>
  <c r="CG440" i="230"/>
  <c r="BZ462" i="230"/>
  <c r="BZ459" i="230"/>
  <c r="BZ450" i="230"/>
  <c r="BZ447" i="230"/>
  <c r="BZ465" i="230"/>
  <c r="BZ456" i="230"/>
  <c r="BZ453" i="230"/>
  <c r="BZ444" i="230"/>
  <c r="BZ441" i="230"/>
  <c r="CB462" i="230"/>
  <c r="CB459" i="230"/>
  <c r="CB450" i="230"/>
  <c r="CB447" i="230"/>
  <c r="CB465" i="230"/>
  <c r="CB456" i="230"/>
  <c r="CB453" i="230"/>
  <c r="CB444" i="230"/>
  <c r="CB441" i="230"/>
  <c r="CD462" i="230"/>
  <c r="CD459" i="230"/>
  <c r="CD450" i="230"/>
  <c r="CD447" i="230"/>
  <c r="CD465" i="230"/>
  <c r="CD456" i="230"/>
  <c r="CD453" i="230"/>
  <c r="CD444" i="230"/>
  <c r="CD441" i="230"/>
  <c r="CF462" i="230"/>
  <c r="CF459" i="230"/>
  <c r="CF450" i="230"/>
  <c r="CF447" i="230"/>
  <c r="CF465" i="230"/>
  <c r="CF456" i="230"/>
  <c r="CF453" i="230"/>
  <c r="CF444" i="230"/>
  <c r="CF441" i="230"/>
  <c r="BH521" i="230"/>
  <c r="BH515" i="230"/>
  <c r="BH509" i="230"/>
  <c r="BH503" i="230"/>
  <c r="BH524" i="230"/>
  <c r="BH518" i="230"/>
  <c r="BH512" i="230"/>
  <c r="BH506" i="230"/>
  <c r="BH500" i="230"/>
  <c r="BL503" i="230"/>
  <c r="BN515" i="230"/>
  <c r="BN524" i="230"/>
  <c r="BN506" i="230"/>
  <c r="BR503" i="230"/>
  <c r="BZ521" i="230"/>
  <c r="BZ503" i="230"/>
  <c r="BZ512" i="230"/>
  <c r="CB521" i="230"/>
  <c r="CB515" i="230"/>
  <c r="CB509" i="230"/>
  <c r="CB503" i="230"/>
  <c r="CB524" i="230"/>
  <c r="CB518" i="230"/>
  <c r="CB512" i="230"/>
  <c r="CB506" i="230"/>
  <c r="CB500" i="230"/>
  <c r="CD521" i="230"/>
  <c r="CD515" i="230"/>
  <c r="CD509" i="230"/>
  <c r="CD503" i="230"/>
  <c r="CD524" i="230"/>
  <c r="CD518" i="230"/>
  <c r="CD512" i="230"/>
  <c r="CD506" i="230"/>
  <c r="CD500" i="230"/>
  <c r="CF521" i="230"/>
  <c r="CF503" i="230"/>
  <c r="CF512" i="230"/>
  <c r="BI581" i="230"/>
  <c r="BI569" i="230"/>
  <c r="BK581" i="230"/>
  <c r="BK575" i="230"/>
  <c r="BK572" i="230"/>
  <c r="BK566" i="230"/>
  <c r="BK584" i="230"/>
  <c r="BK578" i="230"/>
  <c r="BK569" i="230"/>
  <c r="BK560" i="230"/>
  <c r="BK563" i="230"/>
  <c r="CA581" i="230"/>
  <c r="CA575" i="230"/>
  <c r="CA572" i="230"/>
  <c r="CA566" i="230"/>
  <c r="CA584" i="230"/>
  <c r="CA578" i="230"/>
  <c r="CA569" i="230"/>
  <c r="CA560" i="230"/>
  <c r="CA563" i="230"/>
  <c r="CC581" i="230"/>
  <c r="CC575" i="230"/>
  <c r="CC572" i="230"/>
  <c r="CC566" i="230"/>
  <c r="CC584" i="230"/>
  <c r="CC578" i="230"/>
  <c r="CC569" i="230"/>
  <c r="CC560" i="230"/>
  <c r="CC563" i="230"/>
  <c r="CG581" i="230"/>
  <c r="CG575" i="230"/>
  <c r="CG572" i="230"/>
  <c r="CG566" i="230"/>
  <c r="CG584" i="230"/>
  <c r="CG578" i="230"/>
  <c r="CG569" i="230"/>
  <c r="CG560" i="230"/>
  <c r="CG563" i="230"/>
  <c r="CB582" i="230"/>
  <c r="CB576" i="230"/>
  <c r="CB573" i="230"/>
  <c r="CB567" i="230"/>
  <c r="CB585" i="230"/>
  <c r="CB579" i="230"/>
  <c r="CB570" i="230"/>
  <c r="CB561" i="230"/>
  <c r="CB564" i="230"/>
  <c r="CD582" i="230"/>
  <c r="CD576" i="230"/>
  <c r="CD573" i="230"/>
  <c r="CD567" i="230"/>
  <c r="CD585" i="230"/>
  <c r="CD579" i="230"/>
  <c r="CD570" i="230"/>
  <c r="CD561" i="230"/>
  <c r="CD564" i="230"/>
  <c r="BH641" i="230"/>
  <c r="BL644" i="230"/>
  <c r="BL620" i="230"/>
  <c r="BN644" i="230"/>
  <c r="BN638" i="230"/>
  <c r="BN632" i="230"/>
  <c r="BN641" i="230"/>
  <c r="BN635" i="230"/>
  <c r="BN626" i="230"/>
  <c r="BN620" i="230"/>
  <c r="BN629" i="230"/>
  <c r="BN623" i="230"/>
  <c r="BZ644" i="230"/>
  <c r="BZ638" i="230"/>
  <c r="BZ632" i="230"/>
  <c r="BZ641" i="230"/>
  <c r="BZ635" i="230"/>
  <c r="BZ629" i="230"/>
  <c r="BZ626" i="230"/>
  <c r="BZ620" i="230"/>
  <c r="BZ623" i="230"/>
  <c r="CB644" i="230"/>
  <c r="CB638" i="230"/>
  <c r="CB632" i="230"/>
  <c r="CB641" i="230"/>
  <c r="CB635" i="230"/>
  <c r="CB629" i="230"/>
  <c r="CB626" i="230"/>
  <c r="CB620" i="230"/>
  <c r="CB623" i="230"/>
  <c r="CD644" i="230"/>
  <c r="CD641" i="230"/>
  <c r="CD626" i="230"/>
  <c r="CF644" i="230"/>
  <c r="CF638" i="230"/>
  <c r="CF632" i="230"/>
  <c r="CF641" i="230"/>
  <c r="CF635" i="230"/>
  <c r="CF629" i="230"/>
  <c r="CF626" i="230"/>
  <c r="CF620" i="230"/>
  <c r="CF623" i="230"/>
  <c r="BH101" i="230"/>
  <c r="BH95" i="230"/>
  <c r="BH89" i="230"/>
  <c r="BH83" i="230"/>
  <c r="BH98" i="230"/>
  <c r="BH92" i="230"/>
  <c r="BH86" i="230"/>
  <c r="BN101" i="230"/>
  <c r="BN95" i="230"/>
  <c r="BN89" i="230"/>
  <c r="BN83" i="230"/>
  <c r="BN98" i="230"/>
  <c r="BN92" i="230"/>
  <c r="BN86" i="230"/>
  <c r="BZ101" i="230"/>
  <c r="BZ95" i="230"/>
  <c r="BZ89" i="230"/>
  <c r="BZ83" i="230"/>
  <c r="BZ98" i="230"/>
  <c r="BZ92" i="230"/>
  <c r="BZ86" i="230"/>
  <c r="CD101" i="230"/>
  <c r="CD95" i="230"/>
  <c r="CD89" i="230"/>
  <c r="CD83" i="230"/>
  <c r="CD98" i="230"/>
  <c r="CD92" i="230"/>
  <c r="CD86" i="230"/>
  <c r="CA102" i="230"/>
  <c r="CA96" i="230"/>
  <c r="CA90" i="230"/>
  <c r="CA84" i="230"/>
  <c r="CA99" i="230"/>
  <c r="CA93" i="230"/>
  <c r="CA87" i="230"/>
  <c r="CE102" i="230"/>
  <c r="CE96" i="230"/>
  <c r="CE90" i="230"/>
  <c r="CE84" i="230"/>
  <c r="CE99" i="230"/>
  <c r="CE93" i="230"/>
  <c r="CE87" i="230"/>
  <c r="BM164" i="230"/>
  <c r="BM161" i="230"/>
  <c r="BM158" i="230"/>
  <c r="BM155" i="230"/>
  <c r="BM152" i="230"/>
  <c r="BM149" i="230"/>
  <c r="BM146" i="230"/>
  <c r="BM143" i="230"/>
  <c r="BM140" i="230"/>
  <c r="BQ164" i="230"/>
  <c r="BQ161" i="230"/>
  <c r="BQ158" i="230"/>
  <c r="BQ155" i="230"/>
  <c r="BQ152" i="230"/>
  <c r="BQ149" i="230"/>
  <c r="BQ146" i="230"/>
  <c r="BQ143" i="230"/>
  <c r="BQ140" i="230"/>
  <c r="BY164" i="230"/>
  <c r="BY161" i="230"/>
  <c r="BY158" i="230"/>
  <c r="BY155" i="230"/>
  <c r="BY152" i="230"/>
  <c r="BY149" i="230"/>
  <c r="BY146" i="230"/>
  <c r="BY143" i="230"/>
  <c r="BY140" i="230"/>
  <c r="BH200" i="230"/>
  <c r="BP224" i="230"/>
  <c r="BP218" i="230"/>
  <c r="BP221" i="230"/>
  <c r="BP215" i="230"/>
  <c r="BP206" i="230"/>
  <c r="BP200" i="230"/>
  <c r="BP212" i="230"/>
  <c r="BP209" i="230"/>
  <c r="BP203" i="230"/>
  <c r="CE225" i="230"/>
  <c r="CE219" i="230"/>
  <c r="CE222" i="230"/>
  <c r="CE207" i="230"/>
  <c r="CE201" i="230"/>
  <c r="CE216" i="230"/>
  <c r="CE213" i="230"/>
  <c r="CE210" i="230"/>
  <c r="CE204" i="230"/>
  <c r="BK281" i="230"/>
  <c r="BK275" i="230"/>
  <c r="BK269" i="230"/>
  <c r="BK263" i="230"/>
  <c r="BK284" i="230"/>
  <c r="BK278" i="230"/>
  <c r="BK272" i="230"/>
  <c r="BK266" i="230"/>
  <c r="BK260" i="230"/>
  <c r="CG266" i="230"/>
  <c r="BJ320" i="230"/>
  <c r="BZ344" i="230"/>
  <c r="BZ338" i="230"/>
  <c r="BZ332" i="230"/>
  <c r="BZ326" i="230"/>
  <c r="BZ320" i="230"/>
  <c r="BZ341" i="230"/>
  <c r="BZ335" i="230"/>
  <c r="BZ329" i="230"/>
  <c r="BZ323" i="230"/>
  <c r="CD344" i="230"/>
  <c r="CD338" i="230"/>
  <c r="CD332" i="230"/>
  <c r="CD326" i="230"/>
  <c r="CD320" i="230"/>
  <c r="CD341" i="230"/>
  <c r="CD335" i="230"/>
  <c r="CD329" i="230"/>
  <c r="CD323" i="230"/>
  <c r="CA345" i="230"/>
  <c r="CA339" i="230"/>
  <c r="CA333" i="230"/>
  <c r="CA327" i="230"/>
  <c r="CA321" i="230"/>
  <c r="CA342" i="230"/>
  <c r="CA336" i="230"/>
  <c r="CA330" i="230"/>
  <c r="CA324" i="230"/>
  <c r="CE345" i="230"/>
  <c r="CE339" i="230"/>
  <c r="CE333" i="230"/>
  <c r="CE327" i="230"/>
  <c r="CE321" i="230"/>
  <c r="CE342" i="230"/>
  <c r="CE336" i="230"/>
  <c r="CE330" i="230"/>
  <c r="CE324" i="230"/>
  <c r="BM401" i="230"/>
  <c r="BM395" i="230"/>
  <c r="BM389" i="230"/>
  <c r="BM383" i="230"/>
  <c r="BM404" i="230"/>
  <c r="BM398" i="230"/>
  <c r="BM392" i="230"/>
  <c r="BM386" i="230"/>
  <c r="BM380" i="230"/>
  <c r="CE401" i="230"/>
  <c r="CE395" i="230"/>
  <c r="CE389" i="230"/>
  <c r="CE383" i="230"/>
  <c r="CE404" i="230"/>
  <c r="CE398" i="230"/>
  <c r="CE392" i="230"/>
  <c r="CE386" i="230"/>
  <c r="CE380" i="230"/>
  <c r="BH464" i="230"/>
  <c r="BH455" i="230"/>
  <c r="BH452" i="230"/>
  <c r="BH443" i="230"/>
  <c r="BH440" i="230"/>
  <c r="BH461" i="230"/>
  <c r="BH458" i="230"/>
  <c r="BH449" i="230"/>
  <c r="BH446" i="230"/>
  <c r="CB464" i="230"/>
  <c r="CB455" i="230"/>
  <c r="CB452" i="230"/>
  <c r="CB443" i="230"/>
  <c r="CB440" i="230"/>
  <c r="CB461" i="230"/>
  <c r="CB458" i="230"/>
  <c r="CB449" i="230"/>
  <c r="CB446" i="230"/>
  <c r="CF464" i="230"/>
  <c r="CF455" i="230"/>
  <c r="CF452" i="230"/>
  <c r="CF443" i="230"/>
  <c r="CF440" i="230"/>
  <c r="CF461" i="230"/>
  <c r="CF458" i="230"/>
  <c r="CF449" i="230"/>
  <c r="CF446" i="230"/>
  <c r="BG524" i="230"/>
  <c r="BG518" i="230"/>
  <c r="BG512" i="230"/>
  <c r="BG506" i="230"/>
  <c r="BG521" i="230"/>
  <c r="BG515" i="230"/>
  <c r="BG509" i="230"/>
  <c r="BG503" i="230"/>
  <c r="BG500" i="230"/>
  <c r="CA524" i="230"/>
  <c r="CA518" i="230"/>
  <c r="CA512" i="230"/>
  <c r="CA506" i="230"/>
  <c r="CA521" i="230"/>
  <c r="CA515" i="230"/>
  <c r="CA509" i="230"/>
  <c r="CA500" i="230"/>
  <c r="CA503" i="230"/>
  <c r="BN584" i="230"/>
  <c r="BN578" i="230"/>
  <c r="BN569" i="230"/>
  <c r="BN581" i="230"/>
  <c r="BN575" i="230"/>
  <c r="BN572" i="230"/>
  <c r="BN566" i="230"/>
  <c r="BN563" i="230"/>
  <c r="BN560" i="230"/>
  <c r="CB584" i="230"/>
  <c r="CB581" i="230"/>
  <c r="CB566" i="230"/>
  <c r="CF584" i="230"/>
  <c r="CF578" i="230"/>
  <c r="CF569" i="230"/>
  <c r="CF581" i="230"/>
  <c r="CF575" i="230"/>
  <c r="CF572" i="230"/>
  <c r="CF566" i="230"/>
  <c r="CF563" i="230"/>
  <c r="CF560" i="230"/>
  <c r="BY585" i="230"/>
  <c r="BY579" i="230"/>
  <c r="BY570" i="230"/>
  <c r="BY582" i="230"/>
  <c r="BY576" i="230"/>
  <c r="BY573" i="230"/>
  <c r="BY567" i="230"/>
  <c r="BY564" i="230"/>
  <c r="BY561" i="230"/>
  <c r="CE585" i="230"/>
  <c r="CE579" i="230"/>
  <c r="CE570" i="230"/>
  <c r="CE582" i="230"/>
  <c r="CE576" i="230"/>
  <c r="CE573" i="230"/>
  <c r="CE567" i="230"/>
  <c r="CE564" i="230"/>
  <c r="CE561" i="230"/>
  <c r="BM641" i="230"/>
  <c r="BM635" i="230"/>
  <c r="BM644" i="230"/>
  <c r="BM638" i="230"/>
  <c r="BM632" i="230"/>
  <c r="BM629" i="230"/>
  <c r="BM623" i="230"/>
  <c r="BM626" i="230"/>
  <c r="BM620" i="230"/>
  <c r="BQ641" i="230"/>
  <c r="BQ635" i="230"/>
  <c r="BQ629" i="230"/>
  <c r="BQ644" i="230"/>
  <c r="BQ638" i="230"/>
  <c r="BQ632" i="230"/>
  <c r="BQ623" i="230"/>
  <c r="BQ626" i="230"/>
  <c r="BQ620" i="230"/>
  <c r="CA641" i="230"/>
  <c r="CA635" i="230"/>
  <c r="CA629" i="230"/>
  <c r="CA644" i="230"/>
  <c r="CA638" i="230"/>
  <c r="CA632" i="230"/>
  <c r="CA623" i="230"/>
  <c r="CA626" i="230"/>
  <c r="CA620" i="230"/>
  <c r="J279" i="230"/>
  <c r="J287" i="230"/>
  <c r="J283" i="230"/>
  <c r="J467" i="230"/>
  <c r="J467" i="234"/>
  <c r="J165" i="234"/>
  <c r="J281" i="230"/>
  <c r="J285" i="230"/>
  <c r="J279" i="233"/>
  <c r="J163" i="234"/>
  <c r="J647" i="230"/>
  <c r="J280" i="230"/>
  <c r="J282" i="230"/>
  <c r="J284" i="230"/>
  <c r="J286" i="230"/>
  <c r="J464" i="230"/>
  <c r="J524" i="231"/>
  <c r="J284" i="233"/>
  <c r="J644" i="233"/>
  <c r="J284" i="234"/>
  <c r="J643" i="234"/>
  <c r="J642" i="234"/>
  <c r="J579" i="234"/>
  <c r="J581" i="234"/>
  <c r="J587" i="234"/>
  <c r="J580" i="234"/>
  <c r="J586" i="234"/>
  <c r="J404" i="233"/>
  <c r="J160" i="233"/>
  <c r="J645" i="232"/>
  <c r="J521" i="232"/>
  <c r="J282" i="232"/>
  <c r="J167" i="232"/>
  <c r="J583" i="231"/>
  <c r="J399" i="231"/>
  <c r="J401" i="231"/>
  <c r="J403" i="231"/>
  <c r="J405" i="231"/>
  <c r="J407" i="231"/>
  <c r="J400" i="231"/>
  <c r="J402" i="231"/>
  <c r="J404" i="231"/>
  <c r="J406" i="231"/>
  <c r="J341" i="231"/>
  <c r="J219" i="231"/>
  <c r="J221" i="231"/>
  <c r="J223" i="231"/>
  <c r="J225" i="231"/>
  <c r="J227" i="231"/>
  <c r="J220" i="231"/>
  <c r="J222" i="231"/>
  <c r="J224" i="231"/>
  <c r="J226" i="231"/>
  <c r="J585" i="230"/>
  <c r="J519" i="230"/>
  <c r="J521" i="230"/>
  <c r="J523" i="230"/>
  <c r="J525" i="230"/>
  <c r="J527" i="230"/>
  <c r="J520" i="230"/>
  <c r="J522" i="230"/>
  <c r="J524" i="230"/>
  <c r="J526" i="230"/>
  <c r="J219" i="230"/>
  <c r="J226" i="230"/>
  <c r="F100" i="230"/>
  <c r="BA80" i="230" s="1"/>
  <c r="AS476" i="249"/>
  <c r="AS475" i="249"/>
  <c r="AS474" i="249"/>
  <c r="D474" i="249"/>
  <c r="AT476" i="249" s="1"/>
  <c r="AS473" i="249"/>
  <c r="AS472" i="249"/>
  <c r="AS471" i="249"/>
  <c r="D471" i="249"/>
  <c r="AT471" i="249" s="1"/>
  <c r="AS470" i="249"/>
  <c r="AS469" i="249"/>
  <c r="AS468" i="249"/>
  <c r="D468" i="249"/>
  <c r="AT468" i="249" s="1"/>
  <c r="AS467" i="249"/>
  <c r="AS466" i="249"/>
  <c r="AS465" i="249"/>
  <c r="D465" i="249"/>
  <c r="AT467" i="249" s="1"/>
  <c r="AS464" i="249"/>
  <c r="AS463" i="249"/>
  <c r="AS462" i="249"/>
  <c r="D462" i="249"/>
  <c r="AT463" i="249" s="1"/>
  <c r="AS461" i="249"/>
  <c r="AS460" i="249"/>
  <c r="AS459" i="249"/>
  <c r="D459" i="249"/>
  <c r="AT461" i="249" s="1"/>
  <c r="AS458" i="249"/>
  <c r="AS457" i="249"/>
  <c r="AS456" i="249"/>
  <c r="D456" i="249"/>
  <c r="AS455" i="249"/>
  <c r="AS454" i="249"/>
  <c r="AS453" i="249"/>
  <c r="D453" i="249"/>
  <c r="AT455" i="249" s="1"/>
  <c r="AT452" i="249"/>
  <c r="AT451" i="249"/>
  <c r="AT450" i="249"/>
  <c r="C450" i="249"/>
  <c r="AS451" i="249" s="1"/>
  <c r="AT449" i="249"/>
  <c r="AT448" i="249"/>
  <c r="AT447" i="249"/>
  <c r="C447" i="249"/>
  <c r="AS449" i="249" s="1"/>
  <c r="AT446" i="249"/>
  <c r="AT445" i="249"/>
  <c r="AT444" i="249"/>
  <c r="C444" i="249"/>
  <c r="AS446" i="249" s="1"/>
  <c r="AT443" i="249"/>
  <c r="AT442" i="249"/>
  <c r="AT441" i="249"/>
  <c r="C441" i="249"/>
  <c r="AS443" i="249" s="1"/>
  <c r="AT440" i="249"/>
  <c r="AT439" i="249"/>
  <c r="AT438" i="249"/>
  <c r="C438" i="249"/>
  <c r="AS438" i="249" s="1"/>
  <c r="AT437" i="249"/>
  <c r="AT436" i="249"/>
  <c r="AT435" i="249"/>
  <c r="C435" i="249"/>
  <c r="AS435" i="249" s="1"/>
  <c r="AT434" i="249"/>
  <c r="AT433" i="249"/>
  <c r="AT432" i="249"/>
  <c r="C432" i="249"/>
  <c r="AS434" i="249" s="1"/>
  <c r="AT431" i="249"/>
  <c r="AT430" i="249"/>
  <c r="AT429" i="249"/>
  <c r="C429" i="249"/>
  <c r="AS429" i="249" s="1"/>
  <c r="H429" i="249" s="1"/>
  <c r="AS424" i="249"/>
  <c r="AS423" i="249"/>
  <c r="AS422" i="249"/>
  <c r="D422" i="249"/>
  <c r="AT424" i="249" s="1"/>
  <c r="AS421" i="249"/>
  <c r="AS420" i="249"/>
  <c r="AS419" i="249"/>
  <c r="D419" i="249"/>
  <c r="AT421" i="249" s="1"/>
  <c r="AS418" i="249"/>
  <c r="AS417" i="249"/>
  <c r="AS416" i="249"/>
  <c r="D416" i="249"/>
  <c r="AT417" i="249" s="1"/>
  <c r="AS415" i="249"/>
  <c r="AS414" i="249"/>
  <c r="AS413" i="249"/>
  <c r="D413" i="249"/>
  <c r="AT415" i="249" s="1"/>
  <c r="AS412" i="249"/>
  <c r="AS411" i="249"/>
  <c r="AS410" i="249"/>
  <c r="D410" i="249"/>
  <c r="AT412" i="249" s="1"/>
  <c r="AS409" i="249"/>
  <c r="AS408" i="249"/>
  <c r="AS407" i="249"/>
  <c r="D407" i="249"/>
  <c r="AT408" i="249" s="1"/>
  <c r="AS406" i="249"/>
  <c r="AS405" i="249"/>
  <c r="AS404" i="249"/>
  <c r="D404" i="249"/>
  <c r="AT406" i="249" s="1"/>
  <c r="AS403" i="249"/>
  <c r="AS402" i="249"/>
  <c r="AS401" i="249"/>
  <c r="D401" i="249"/>
  <c r="AT403" i="249" s="1"/>
  <c r="AT400" i="249"/>
  <c r="AT399" i="249"/>
  <c r="AT398" i="249"/>
  <c r="C398" i="249"/>
  <c r="AS400" i="249" s="1"/>
  <c r="AT397" i="249"/>
  <c r="AT396" i="249"/>
  <c r="AT395" i="249"/>
  <c r="C395" i="249"/>
  <c r="AS397" i="249" s="1"/>
  <c r="M397" i="249" s="1"/>
  <c r="AT394" i="249"/>
  <c r="AT393" i="249"/>
  <c r="AT392" i="249"/>
  <c r="C392" i="249"/>
  <c r="AS393" i="249" s="1"/>
  <c r="AT391" i="249"/>
  <c r="AT390" i="249"/>
  <c r="AT389" i="249"/>
  <c r="C389" i="249"/>
  <c r="AS389" i="249" s="1"/>
  <c r="AT388" i="249"/>
  <c r="AT387" i="249"/>
  <c r="AT386" i="249"/>
  <c r="C386" i="249"/>
  <c r="AS386" i="249" s="1"/>
  <c r="AT385" i="249"/>
  <c r="AT384" i="249"/>
  <c r="AT383" i="249"/>
  <c r="C383" i="249"/>
  <c r="AS385" i="249" s="1"/>
  <c r="F385" i="249" s="1"/>
  <c r="AT382" i="249"/>
  <c r="AT381" i="249"/>
  <c r="AT380" i="249"/>
  <c r="C380" i="249"/>
  <c r="AS380" i="249" s="1"/>
  <c r="AT379" i="249"/>
  <c r="AT378" i="249"/>
  <c r="AT377" i="249"/>
  <c r="C377" i="249"/>
  <c r="AS378" i="249" s="1"/>
  <c r="AH378" i="249" s="1"/>
  <c r="AS372" i="249"/>
  <c r="AS371" i="249"/>
  <c r="AS370" i="249"/>
  <c r="D370" i="249"/>
  <c r="AT372" i="249" s="1"/>
  <c r="AS369" i="249"/>
  <c r="AS368" i="249"/>
  <c r="AS367" i="249"/>
  <c r="D367" i="249"/>
  <c r="AT369" i="249" s="1"/>
  <c r="AS366" i="249"/>
  <c r="AS365" i="249"/>
  <c r="AS364" i="249"/>
  <c r="D364" i="249"/>
  <c r="AT366" i="249" s="1"/>
  <c r="AS363" i="249"/>
  <c r="AS362" i="249"/>
  <c r="AS361" i="249"/>
  <c r="D361" i="249"/>
  <c r="AT363" i="249" s="1"/>
  <c r="AS360" i="249"/>
  <c r="AS359" i="249"/>
  <c r="AS358" i="249"/>
  <c r="D358" i="249"/>
  <c r="AT360" i="249" s="1"/>
  <c r="AS357" i="249"/>
  <c r="AS356" i="249"/>
  <c r="AS355" i="249"/>
  <c r="D355" i="249"/>
  <c r="AT355" i="249" s="1"/>
  <c r="N355" i="249" s="1"/>
  <c r="AS354" i="249"/>
  <c r="AS353" i="249"/>
  <c r="AS352" i="249"/>
  <c r="D352" i="249"/>
  <c r="AT353" i="249" s="1"/>
  <c r="AS351" i="249"/>
  <c r="AS350" i="249"/>
  <c r="AS349" i="249"/>
  <c r="D349" i="249"/>
  <c r="AT351" i="249" s="1"/>
  <c r="AT348" i="249"/>
  <c r="AT347" i="249"/>
  <c r="AT346" i="249"/>
  <c r="C346" i="249"/>
  <c r="AS348" i="249" s="1"/>
  <c r="AT345" i="249"/>
  <c r="AT344" i="249"/>
  <c r="AT343" i="249"/>
  <c r="C343" i="249"/>
  <c r="AS345" i="249" s="1"/>
  <c r="AL345" i="249" s="1"/>
  <c r="AT342" i="249"/>
  <c r="AT341" i="249"/>
  <c r="AT340" i="249"/>
  <c r="C340" i="249"/>
  <c r="AS341" i="249" s="1"/>
  <c r="AT339" i="249"/>
  <c r="AT338" i="249"/>
  <c r="AT337" i="249"/>
  <c r="C337" i="249"/>
  <c r="AS339" i="249" s="1"/>
  <c r="AT336" i="249"/>
  <c r="AT335" i="249"/>
  <c r="AT334" i="249"/>
  <c r="C334" i="249"/>
  <c r="AS335" i="249" s="1"/>
  <c r="AT333" i="249"/>
  <c r="AT332" i="249"/>
  <c r="AT331" i="249"/>
  <c r="C331" i="249"/>
  <c r="AS333" i="249" s="1"/>
  <c r="F333" i="249" s="1"/>
  <c r="AT330" i="249"/>
  <c r="AT329" i="249"/>
  <c r="AT328" i="249"/>
  <c r="C328" i="249"/>
  <c r="AS330" i="249" s="1"/>
  <c r="AT327" i="249"/>
  <c r="AT326" i="249"/>
  <c r="AT325" i="249"/>
  <c r="C325" i="249"/>
  <c r="AS326" i="249" s="1"/>
  <c r="AS320" i="249"/>
  <c r="AS319" i="249"/>
  <c r="AS318" i="249"/>
  <c r="D318" i="249"/>
  <c r="AT318" i="249" s="1"/>
  <c r="AS317" i="249"/>
  <c r="AS316" i="249"/>
  <c r="AS315" i="249"/>
  <c r="D315" i="249"/>
  <c r="AT317" i="249" s="1"/>
  <c r="AS314" i="249"/>
  <c r="AS313" i="249"/>
  <c r="AS312" i="249"/>
  <c r="D312" i="249"/>
  <c r="AT312" i="249" s="1"/>
  <c r="AS311" i="249"/>
  <c r="AS310" i="249"/>
  <c r="AS309" i="249"/>
  <c r="D309" i="249"/>
  <c r="AS308" i="249"/>
  <c r="AS307" i="249"/>
  <c r="AS306" i="249"/>
  <c r="D306" i="249"/>
  <c r="AS305" i="249"/>
  <c r="AS304" i="249"/>
  <c r="AS303" i="249"/>
  <c r="D303" i="249"/>
  <c r="AT305" i="249" s="1"/>
  <c r="AS302" i="249"/>
  <c r="AS301" i="249"/>
  <c r="AS300" i="249"/>
  <c r="D300" i="249"/>
  <c r="AT300" i="249" s="1"/>
  <c r="AS299" i="249"/>
  <c r="AS298" i="249"/>
  <c r="AS297" i="249"/>
  <c r="D297" i="249"/>
  <c r="AT296" i="249"/>
  <c r="AT295" i="249"/>
  <c r="AT294" i="249"/>
  <c r="C294" i="249"/>
  <c r="AS296" i="249" s="1"/>
  <c r="AT293" i="249"/>
  <c r="AT292" i="249"/>
  <c r="AT291" i="249"/>
  <c r="C291" i="249"/>
  <c r="AT290" i="249"/>
  <c r="AT289" i="249"/>
  <c r="AT288" i="249"/>
  <c r="C288" i="249"/>
  <c r="AT287" i="249"/>
  <c r="AT286" i="249"/>
  <c r="AT285" i="249"/>
  <c r="C285" i="249"/>
  <c r="AT284" i="249"/>
  <c r="AT283" i="249"/>
  <c r="AT282" i="249"/>
  <c r="C282" i="249"/>
  <c r="AS282" i="249" s="1"/>
  <c r="AT281" i="249"/>
  <c r="AT280" i="249"/>
  <c r="AT279" i="249"/>
  <c r="C279" i="249"/>
  <c r="AS281" i="249" s="1"/>
  <c r="AT278" i="249"/>
  <c r="AT277" i="249"/>
  <c r="AT276" i="249"/>
  <c r="C276" i="249"/>
  <c r="AS278" i="249" s="1"/>
  <c r="I278" i="249" s="1"/>
  <c r="AT275" i="249"/>
  <c r="AT274" i="249"/>
  <c r="AT273" i="249"/>
  <c r="C273" i="249"/>
  <c r="AS274" i="249" s="1"/>
  <c r="AS268" i="249"/>
  <c r="AS267" i="249"/>
  <c r="AS266" i="249"/>
  <c r="D266" i="249"/>
  <c r="AT268" i="249" s="1"/>
  <c r="AS265" i="249"/>
  <c r="AS264" i="249"/>
  <c r="AS263" i="249"/>
  <c r="D263" i="249"/>
  <c r="AT263" i="249" s="1"/>
  <c r="AS262" i="249"/>
  <c r="AS261" i="249"/>
  <c r="AS260" i="249"/>
  <c r="D260" i="249"/>
  <c r="AT260" i="249" s="1"/>
  <c r="AS259" i="249"/>
  <c r="AS258" i="249"/>
  <c r="AS257" i="249"/>
  <c r="D257" i="249"/>
  <c r="AT257" i="249" s="1"/>
  <c r="AS256" i="249"/>
  <c r="AS255" i="249"/>
  <c r="AS254" i="249"/>
  <c r="D254" i="249"/>
  <c r="AT256" i="249" s="1"/>
  <c r="AS253" i="249"/>
  <c r="AS252" i="249"/>
  <c r="AS251" i="249"/>
  <c r="D251" i="249"/>
  <c r="AT251" i="249" s="1"/>
  <c r="AO251" i="249" s="1"/>
  <c r="AS250" i="249"/>
  <c r="AS249" i="249"/>
  <c r="AS248" i="249"/>
  <c r="D248" i="249"/>
  <c r="AT250" i="249" s="1"/>
  <c r="AS247" i="249"/>
  <c r="AS246" i="249"/>
  <c r="AS245" i="249"/>
  <c r="D245" i="249"/>
  <c r="AT244" i="249"/>
  <c r="AT243" i="249"/>
  <c r="AT242" i="249"/>
  <c r="C242" i="249"/>
  <c r="AS242" i="249" s="1"/>
  <c r="AT241" i="249"/>
  <c r="AT240" i="249"/>
  <c r="AT239" i="249"/>
  <c r="C239" i="249"/>
  <c r="AS241" i="249" s="1"/>
  <c r="AT238" i="249"/>
  <c r="AT237" i="249"/>
  <c r="AT236" i="249"/>
  <c r="C236" i="249"/>
  <c r="AS237" i="249" s="1"/>
  <c r="AT235" i="249"/>
  <c r="AT234" i="249"/>
  <c r="AT233" i="249"/>
  <c r="C233" i="249"/>
  <c r="AS234" i="249" s="1"/>
  <c r="AT232" i="249"/>
  <c r="AT231" i="249"/>
  <c r="AT230" i="249"/>
  <c r="C230" i="249"/>
  <c r="AT229" i="249"/>
  <c r="AT228" i="249"/>
  <c r="AT227" i="249"/>
  <c r="C227" i="249"/>
  <c r="AS227" i="249" s="1"/>
  <c r="AT226" i="249"/>
  <c r="AT225" i="249"/>
  <c r="AT224" i="249"/>
  <c r="C224" i="249"/>
  <c r="AS226" i="249" s="1"/>
  <c r="AT223" i="249"/>
  <c r="AT222" i="249"/>
  <c r="AT221" i="249"/>
  <c r="C221" i="249"/>
  <c r="AS222" i="249" s="1"/>
  <c r="AS216" i="249"/>
  <c r="AS215" i="249"/>
  <c r="AS214" i="249"/>
  <c r="D214" i="249"/>
  <c r="AT216" i="249" s="1"/>
  <c r="H216" i="249" s="1"/>
  <c r="AS213" i="249"/>
  <c r="AS212" i="249"/>
  <c r="AS211" i="249"/>
  <c r="D211" i="249"/>
  <c r="AT213" i="249" s="1"/>
  <c r="AS210" i="249"/>
  <c r="AS209" i="249"/>
  <c r="AS208" i="249"/>
  <c r="D208" i="249"/>
  <c r="AT208" i="249" s="1"/>
  <c r="AS207" i="249"/>
  <c r="AS206" i="249"/>
  <c r="AS205" i="249"/>
  <c r="D205" i="249"/>
  <c r="AT207" i="249" s="1"/>
  <c r="AS204" i="249"/>
  <c r="AS203" i="249"/>
  <c r="AS202" i="249"/>
  <c r="D202" i="249"/>
  <c r="AT204" i="249" s="1"/>
  <c r="AS201" i="249"/>
  <c r="AS200" i="249"/>
  <c r="AS199" i="249"/>
  <c r="D199" i="249"/>
  <c r="AT200" i="249" s="1"/>
  <c r="AS198" i="249"/>
  <c r="AS197" i="249"/>
  <c r="AS196" i="249"/>
  <c r="D196" i="249"/>
  <c r="AT198" i="249" s="1"/>
  <c r="AS195" i="249"/>
  <c r="AS194" i="249"/>
  <c r="AS193" i="249"/>
  <c r="D193" i="249"/>
  <c r="AT195" i="249" s="1"/>
  <c r="AT192" i="249"/>
  <c r="AT191" i="249"/>
  <c r="AT190" i="249"/>
  <c r="C190" i="249"/>
  <c r="AT189" i="249"/>
  <c r="AT188" i="249"/>
  <c r="AT187" i="249"/>
  <c r="C187" i="249"/>
  <c r="AS188" i="249" s="1"/>
  <c r="AT186" i="249"/>
  <c r="AT185" i="249"/>
  <c r="AT184" i="249"/>
  <c r="C184" i="249"/>
  <c r="AT183" i="249"/>
  <c r="AT182" i="249"/>
  <c r="AT181" i="249"/>
  <c r="C181" i="249"/>
  <c r="AS182" i="249" s="1"/>
  <c r="AT180" i="249"/>
  <c r="AT179" i="249"/>
  <c r="AT178" i="249"/>
  <c r="C178" i="249"/>
  <c r="AS180" i="249" s="1"/>
  <c r="AT177" i="249"/>
  <c r="AT176" i="249"/>
  <c r="AT175" i="249"/>
  <c r="C175" i="249"/>
  <c r="AS177" i="249" s="1"/>
  <c r="AT174" i="249"/>
  <c r="AT173" i="249"/>
  <c r="AT172" i="249"/>
  <c r="C172" i="249"/>
  <c r="AS172" i="249" s="1"/>
  <c r="AT171" i="249"/>
  <c r="AT170" i="249"/>
  <c r="AT169" i="249"/>
  <c r="C169" i="249"/>
  <c r="AS169" i="249" s="1"/>
  <c r="AS164" i="249"/>
  <c r="AS163" i="249"/>
  <c r="AS162" i="249"/>
  <c r="D162" i="249"/>
  <c r="AS161" i="249"/>
  <c r="AS160" i="249"/>
  <c r="AS159" i="249"/>
  <c r="D159" i="249"/>
  <c r="AT161" i="249" s="1"/>
  <c r="AI161" i="249" s="1"/>
  <c r="AS158" i="249"/>
  <c r="AS157" i="249"/>
  <c r="AS156" i="249"/>
  <c r="D156" i="249"/>
  <c r="AT156" i="249" s="1"/>
  <c r="AS155" i="249"/>
  <c r="AS154" i="249"/>
  <c r="AS153" i="249"/>
  <c r="D153" i="249"/>
  <c r="AT154" i="249" s="1"/>
  <c r="AS152" i="249"/>
  <c r="AS151" i="249"/>
  <c r="AS150" i="249"/>
  <c r="D150" i="249"/>
  <c r="AT152" i="249" s="1"/>
  <c r="O152" i="249" s="1"/>
  <c r="AS149" i="249"/>
  <c r="AS148" i="249"/>
  <c r="AS147" i="249"/>
  <c r="D147" i="249"/>
  <c r="AT149" i="249" s="1"/>
  <c r="AS146" i="249"/>
  <c r="AS145" i="249"/>
  <c r="AS144" i="249"/>
  <c r="D144" i="249"/>
  <c r="AT144" i="249" s="1"/>
  <c r="AS143" i="249"/>
  <c r="AS142" i="249"/>
  <c r="AS141" i="249"/>
  <c r="D141" i="249"/>
  <c r="AT141" i="249" s="1"/>
  <c r="AT140" i="249"/>
  <c r="AT139" i="249"/>
  <c r="AT138" i="249"/>
  <c r="C138" i="249"/>
  <c r="AS140" i="249" s="1"/>
  <c r="AT137" i="249"/>
  <c r="AT136" i="249"/>
  <c r="AT135" i="249"/>
  <c r="C135" i="249"/>
  <c r="AS136" i="249" s="1"/>
  <c r="AT134" i="249"/>
  <c r="AT133" i="249"/>
  <c r="AT132" i="249"/>
  <c r="C132" i="249"/>
  <c r="AS133" i="249" s="1"/>
  <c r="AT131" i="249"/>
  <c r="AT130" i="249"/>
  <c r="AT129" i="249"/>
  <c r="C129" i="249"/>
  <c r="AS131" i="249" s="1"/>
  <c r="AT128" i="249"/>
  <c r="AT127" i="249"/>
  <c r="AT126" i="249"/>
  <c r="C126" i="249"/>
  <c r="AS127" i="249" s="1"/>
  <c r="AT125" i="249"/>
  <c r="AT124" i="249"/>
  <c r="AT123" i="249"/>
  <c r="C123" i="249"/>
  <c r="AS125" i="249" s="1"/>
  <c r="AT122" i="249"/>
  <c r="AT121" i="249"/>
  <c r="AT120" i="249"/>
  <c r="C120" i="249"/>
  <c r="AS122" i="249" s="1"/>
  <c r="AT119" i="249"/>
  <c r="AT118" i="249"/>
  <c r="AT117" i="249"/>
  <c r="C117" i="249"/>
  <c r="AS119" i="249" s="1"/>
  <c r="AS112" i="249"/>
  <c r="AS111" i="249"/>
  <c r="AS110" i="249"/>
  <c r="D110" i="249"/>
  <c r="AT112" i="249" s="1"/>
  <c r="AS109" i="249"/>
  <c r="AS108" i="249"/>
  <c r="AS107" i="249"/>
  <c r="D107" i="249"/>
  <c r="AS106" i="249"/>
  <c r="AS105" i="249"/>
  <c r="AS104" i="249"/>
  <c r="D104" i="249"/>
  <c r="AS103" i="249"/>
  <c r="AS102" i="249"/>
  <c r="AS101" i="249"/>
  <c r="D101" i="249"/>
  <c r="AT102" i="249"/>
  <c r="AS100" i="249"/>
  <c r="AS99" i="249"/>
  <c r="AS98" i="249"/>
  <c r="D98" i="249"/>
  <c r="AT100" i="249" s="1"/>
  <c r="AS97" i="249"/>
  <c r="AS96" i="249"/>
  <c r="AS95" i="249"/>
  <c r="D95" i="249"/>
  <c r="AS94" i="249"/>
  <c r="AS93" i="249"/>
  <c r="AS92" i="249"/>
  <c r="D92" i="249"/>
  <c r="AT92" i="249" s="1"/>
  <c r="AS91" i="249"/>
  <c r="AS90" i="249"/>
  <c r="AS89" i="249"/>
  <c r="D89" i="249"/>
  <c r="AT90" i="249" s="1"/>
  <c r="AT88" i="249"/>
  <c r="AT87" i="249"/>
  <c r="AT86" i="249"/>
  <c r="C86" i="249"/>
  <c r="AS87" i="249" s="1"/>
  <c r="AT85" i="249"/>
  <c r="AT84" i="249"/>
  <c r="AT83" i="249"/>
  <c r="C83" i="249"/>
  <c r="AS83" i="249" s="1"/>
  <c r="AT82" i="249"/>
  <c r="AT81" i="249"/>
  <c r="AT80" i="249"/>
  <c r="C80" i="249"/>
  <c r="AS82" i="249" s="1"/>
  <c r="AT79" i="249"/>
  <c r="AT78" i="249"/>
  <c r="AT77" i="249"/>
  <c r="C77" i="249"/>
  <c r="AS78" i="249" s="1"/>
  <c r="AT76" i="249"/>
  <c r="AT75" i="249"/>
  <c r="AT74" i="249"/>
  <c r="C74" i="249"/>
  <c r="AS76" i="249" s="1"/>
  <c r="AT73" i="249"/>
  <c r="AT72" i="249"/>
  <c r="AT71" i="249"/>
  <c r="C71" i="249"/>
  <c r="AS71" i="249" s="1"/>
  <c r="AT70" i="249"/>
  <c r="AT69" i="249"/>
  <c r="AT68" i="249"/>
  <c r="C68" i="249"/>
  <c r="AS69" i="249" s="1"/>
  <c r="AT67" i="249"/>
  <c r="AT66" i="249"/>
  <c r="AT65" i="249"/>
  <c r="C65" i="249"/>
  <c r="AS67" i="249" s="1"/>
  <c r="AM67" i="249" s="1"/>
  <c r="D58" i="249"/>
  <c r="AT60" i="249" s="1"/>
  <c r="D55" i="249"/>
  <c r="AT57" i="249" s="1"/>
  <c r="D52" i="249"/>
  <c r="D49" i="249"/>
  <c r="D46" i="249"/>
  <c r="AT48" i="249" s="1"/>
  <c r="D43" i="249"/>
  <c r="AT45" i="249" s="1"/>
  <c r="D40" i="249"/>
  <c r="AT42" i="249" s="1"/>
  <c r="D37" i="249"/>
  <c r="AT37" i="249" s="1"/>
  <c r="C34" i="249"/>
  <c r="AS36" i="249" s="1"/>
  <c r="C31" i="249"/>
  <c r="AS33" i="249" s="1"/>
  <c r="C28" i="249"/>
  <c r="AS30" i="249" s="1"/>
  <c r="C25" i="249"/>
  <c r="C22" i="249"/>
  <c r="AS24" i="249" s="1"/>
  <c r="C19" i="249"/>
  <c r="AS21" i="249" s="1"/>
  <c r="C16" i="249"/>
  <c r="C13" i="249"/>
  <c r="AS15" i="249" s="1"/>
  <c r="AS60" i="249"/>
  <c r="AS59" i="249"/>
  <c r="AS58" i="249"/>
  <c r="AS57" i="249"/>
  <c r="AS56" i="249"/>
  <c r="AS55" i="249"/>
  <c r="AS54" i="249"/>
  <c r="AS53" i="249"/>
  <c r="AS52" i="249"/>
  <c r="AS51" i="249"/>
  <c r="AS50" i="249"/>
  <c r="AS49" i="249"/>
  <c r="AS48" i="249"/>
  <c r="AS47" i="249"/>
  <c r="AS46" i="249"/>
  <c r="AS45" i="249"/>
  <c r="AS44" i="249"/>
  <c r="AS43" i="249"/>
  <c r="AS42" i="249"/>
  <c r="AS41" i="249"/>
  <c r="AS40" i="249"/>
  <c r="AS39" i="249"/>
  <c r="AS38" i="249"/>
  <c r="AS37" i="249"/>
  <c r="AT36" i="249"/>
  <c r="AT35" i="249"/>
  <c r="AT34" i="249"/>
  <c r="AT33" i="249"/>
  <c r="AT32" i="249"/>
  <c r="AT31" i="249"/>
  <c r="AT30" i="249"/>
  <c r="AT29" i="249"/>
  <c r="AT28" i="249"/>
  <c r="AT27" i="249"/>
  <c r="AT26" i="249"/>
  <c r="AT25" i="249"/>
  <c r="AT24" i="249"/>
  <c r="AT23" i="249"/>
  <c r="AT22" i="249"/>
  <c r="AT21" i="249"/>
  <c r="AT20" i="249"/>
  <c r="AT19" i="249"/>
  <c r="AT18" i="249"/>
  <c r="AT17" i="249"/>
  <c r="AT16" i="249"/>
  <c r="AT15" i="249"/>
  <c r="AT14" i="249"/>
  <c r="AT13" i="249"/>
  <c r="AS436" i="249"/>
  <c r="AP7" i="249"/>
  <c r="CH646" i="226"/>
  <c r="BS646" i="226"/>
  <c r="BE646" i="226"/>
  <c r="CH645" i="226"/>
  <c r="BS644" i="226"/>
  <c r="BE644" i="226"/>
  <c r="BD644" i="226"/>
  <c r="AZ644" i="226"/>
  <c r="AX644" i="226"/>
  <c r="CH643" i="226"/>
  <c r="BS643" i="226"/>
  <c r="BE643" i="226"/>
  <c r="CH642" i="226"/>
  <c r="BS641" i="226"/>
  <c r="BE641" i="226"/>
  <c r="AZ641" i="226"/>
  <c r="AX641" i="226"/>
  <c r="CH640" i="226"/>
  <c r="BS640" i="226"/>
  <c r="BE640" i="226"/>
  <c r="CH639" i="226"/>
  <c r="BS638" i="226"/>
  <c r="BE638" i="226"/>
  <c r="AZ638" i="226"/>
  <c r="AX638" i="226"/>
  <c r="CH637" i="226"/>
  <c r="BS637" i="226"/>
  <c r="BE637" i="226"/>
  <c r="CH636" i="226"/>
  <c r="BS635" i="226"/>
  <c r="BE635" i="226"/>
  <c r="AZ635" i="226"/>
  <c r="AX635" i="226"/>
  <c r="CH634" i="226"/>
  <c r="BS634" i="226"/>
  <c r="BE634" i="226"/>
  <c r="CH633" i="226"/>
  <c r="BS632" i="226"/>
  <c r="BE632" i="226"/>
  <c r="AZ632" i="226"/>
  <c r="AX632" i="226"/>
  <c r="CH631" i="226"/>
  <c r="BS631" i="226"/>
  <c r="BE631" i="226"/>
  <c r="CH630" i="226"/>
  <c r="BS629" i="226"/>
  <c r="BE629" i="226"/>
  <c r="AZ629" i="226"/>
  <c r="AX629" i="226"/>
  <c r="CH628" i="226"/>
  <c r="BS628" i="226"/>
  <c r="BE628" i="226"/>
  <c r="CH627" i="226"/>
  <c r="BS626" i="226"/>
  <c r="BE626" i="226"/>
  <c r="AZ626" i="226"/>
  <c r="AX626" i="226"/>
  <c r="CH625" i="226"/>
  <c r="BS625" i="226"/>
  <c r="BE625" i="226"/>
  <c r="CH624" i="226"/>
  <c r="BS623" i="226"/>
  <c r="BE623" i="226"/>
  <c r="AZ623" i="226"/>
  <c r="AX623" i="226"/>
  <c r="CH622" i="226"/>
  <c r="BS622" i="226"/>
  <c r="BE622" i="226"/>
  <c r="CH621" i="226"/>
  <c r="BS620" i="226"/>
  <c r="BE620" i="226"/>
  <c r="AZ620" i="226"/>
  <c r="AX620" i="226"/>
  <c r="CH619" i="226"/>
  <c r="BS619" i="226"/>
  <c r="BE619" i="226"/>
  <c r="CH618" i="226"/>
  <c r="BS617" i="226"/>
  <c r="BE617" i="226"/>
  <c r="AZ617" i="226"/>
  <c r="AX617" i="226"/>
  <c r="CG615" i="226"/>
  <c r="CF615" i="226"/>
  <c r="CE615" i="226"/>
  <c r="CD615" i="226"/>
  <c r="CC615" i="226"/>
  <c r="CB615" i="226"/>
  <c r="CA615" i="226"/>
  <c r="BZ615" i="226"/>
  <c r="BY615" i="226"/>
  <c r="BX615" i="226"/>
  <c r="BW615" i="226"/>
  <c r="BG615" i="226"/>
  <c r="AX614" i="226"/>
  <c r="CG610" i="226"/>
  <c r="CF610" i="226"/>
  <c r="CF646" i="226" s="1"/>
  <c r="CC610" i="226"/>
  <c r="CC625" i="226" s="1"/>
  <c r="CB610" i="226"/>
  <c r="CB631" i="226" s="1"/>
  <c r="CA610" i="226"/>
  <c r="CA643" i="226" s="1"/>
  <c r="BZ610" i="226"/>
  <c r="BZ646" i="226" s="1"/>
  <c r="BW610" i="226"/>
  <c r="CG608" i="226"/>
  <c r="CF608" i="226"/>
  <c r="CF644" i="226" s="1"/>
  <c r="CE608" i="226"/>
  <c r="CD608" i="226"/>
  <c r="CD635" i="226" s="1"/>
  <c r="CC608" i="226"/>
  <c r="CC638" i="226" s="1"/>
  <c r="CB608" i="226"/>
  <c r="CB632" i="226" s="1"/>
  <c r="CA608" i="226"/>
  <c r="BZ608" i="226"/>
  <c r="BZ644" i="226" s="1"/>
  <c r="BY608" i="226"/>
  <c r="BY641" i="226" s="1"/>
  <c r="BX608" i="226"/>
  <c r="BW608" i="226"/>
  <c r="BW644" i="226" s="1"/>
  <c r="BR608" i="226"/>
  <c r="BQ608" i="226"/>
  <c r="BQ644" i="226" s="1"/>
  <c r="BN608" i="226"/>
  <c r="BN638" i="226" s="1"/>
  <c r="BM608" i="226"/>
  <c r="BM629" i="226" s="1"/>
  <c r="BL608" i="226"/>
  <c r="BL635" i="226" s="1"/>
  <c r="BK608" i="226"/>
  <c r="BH608" i="226"/>
  <c r="BG608" i="226"/>
  <c r="CG606" i="226"/>
  <c r="CF606" i="226"/>
  <c r="CE606" i="226"/>
  <c r="CD606" i="226"/>
  <c r="CC606" i="226"/>
  <c r="CB606" i="226"/>
  <c r="CA606" i="226"/>
  <c r="BZ606" i="226"/>
  <c r="BY606" i="226"/>
  <c r="BX606" i="226"/>
  <c r="BW606" i="226"/>
  <c r="BG606" i="226"/>
  <c r="BC605" i="226"/>
  <c r="CH586" i="226"/>
  <c r="BS586" i="226"/>
  <c r="BE586" i="226"/>
  <c r="CH585" i="226"/>
  <c r="BS584" i="226"/>
  <c r="BE584" i="226"/>
  <c r="BD584" i="226"/>
  <c r="AZ584" i="226"/>
  <c r="AX584" i="226"/>
  <c r="CH583" i="226"/>
  <c r="BS583" i="226"/>
  <c r="BE583" i="226"/>
  <c r="CH582" i="226"/>
  <c r="BS581" i="226"/>
  <c r="BE581" i="226"/>
  <c r="AZ581" i="226"/>
  <c r="AX581" i="226"/>
  <c r="CH580" i="226"/>
  <c r="BS580" i="226"/>
  <c r="BE580" i="226"/>
  <c r="CH579" i="226"/>
  <c r="BS578" i="226"/>
  <c r="BE578" i="226"/>
  <c r="AZ578" i="226"/>
  <c r="AX578" i="226"/>
  <c r="CH577" i="226"/>
  <c r="BS577" i="226"/>
  <c r="BE577" i="226"/>
  <c r="CH576" i="226"/>
  <c r="BS575" i="226"/>
  <c r="BE575" i="226"/>
  <c r="AZ575" i="226"/>
  <c r="AX575" i="226"/>
  <c r="CH574" i="226"/>
  <c r="BS574" i="226"/>
  <c r="BE574" i="226"/>
  <c r="CH573" i="226"/>
  <c r="BS572" i="226"/>
  <c r="BE572" i="226"/>
  <c r="AZ572" i="226"/>
  <c r="AX572" i="226"/>
  <c r="CH571" i="226"/>
  <c r="BS571" i="226"/>
  <c r="BE571" i="226"/>
  <c r="CH570" i="226"/>
  <c r="BS569" i="226"/>
  <c r="BE569" i="226"/>
  <c r="AZ569" i="226"/>
  <c r="AX569" i="226"/>
  <c r="CH568" i="226"/>
  <c r="BS568" i="226"/>
  <c r="BE568" i="226"/>
  <c r="CH567" i="226"/>
  <c r="BS566" i="226"/>
  <c r="BE566" i="226"/>
  <c r="AZ566" i="226"/>
  <c r="AX566" i="226"/>
  <c r="CH565" i="226"/>
  <c r="BS565" i="226"/>
  <c r="BE565" i="226"/>
  <c r="CH564" i="226"/>
  <c r="BS563" i="226"/>
  <c r="BE563" i="226"/>
  <c r="AZ563" i="226"/>
  <c r="AX563" i="226"/>
  <c r="CH562" i="226"/>
  <c r="BS562" i="226"/>
  <c r="BE562" i="226"/>
  <c r="CH561" i="226"/>
  <c r="BS560" i="226"/>
  <c r="BE560" i="226"/>
  <c r="AZ560" i="226"/>
  <c r="AX560" i="226"/>
  <c r="CH559" i="226"/>
  <c r="BS559" i="226"/>
  <c r="BE559" i="226"/>
  <c r="CH558" i="226"/>
  <c r="BS557" i="226"/>
  <c r="BE557" i="226"/>
  <c r="AZ557" i="226"/>
  <c r="AX557" i="226"/>
  <c r="CG555" i="226"/>
  <c r="CF555" i="226"/>
  <c r="CE555" i="226"/>
  <c r="CD555" i="226"/>
  <c r="CC555" i="226"/>
  <c r="CB555" i="226"/>
  <c r="CA555" i="226"/>
  <c r="BZ555" i="226"/>
  <c r="BY555" i="226"/>
  <c r="BX555" i="226"/>
  <c r="BW555" i="226"/>
  <c r="BG555" i="226"/>
  <c r="AX554" i="226"/>
  <c r="CG550" i="226"/>
  <c r="CG574" i="226" s="1"/>
  <c r="CF550" i="226"/>
  <c r="CF562" i="226" s="1"/>
  <c r="CC550" i="226"/>
  <c r="CC568" i="226" s="1"/>
  <c r="CB550" i="226"/>
  <c r="CB565" i="226" s="1"/>
  <c r="CA550" i="226"/>
  <c r="CA586" i="226" s="1"/>
  <c r="BZ550" i="226"/>
  <c r="BZ565" i="226" s="1"/>
  <c r="BW550" i="226"/>
  <c r="CG549" i="226"/>
  <c r="CF549" i="226"/>
  <c r="CF585" i="226" s="1"/>
  <c r="CE549" i="226"/>
  <c r="CE573" i="226" s="1"/>
  <c r="CD549" i="226"/>
  <c r="CD585" i="226" s="1"/>
  <c r="CC549" i="226"/>
  <c r="CC576" i="226" s="1"/>
  <c r="CB549" i="226"/>
  <c r="CB570" i="226" s="1"/>
  <c r="CA549" i="226"/>
  <c r="CA561" i="226" s="1"/>
  <c r="BZ549" i="226"/>
  <c r="BZ585" i="226" s="1"/>
  <c r="BY549" i="226"/>
  <c r="BY567" i="226" s="1"/>
  <c r="BX549" i="226"/>
  <c r="BW549" i="226"/>
  <c r="BW585" i="226" s="1"/>
  <c r="CG548" i="226"/>
  <c r="CF548" i="226"/>
  <c r="CF572" i="226" s="1"/>
  <c r="CE548" i="226"/>
  <c r="CE584" i="226" s="1"/>
  <c r="CD548" i="226"/>
  <c r="CD566" i="226" s="1"/>
  <c r="CC548" i="226"/>
  <c r="CC584" i="226" s="1"/>
  <c r="CB548" i="226"/>
  <c r="CB581" i="226" s="1"/>
  <c r="CA548" i="226"/>
  <c r="CA572" i="226" s="1"/>
  <c r="BZ548" i="226"/>
  <c r="BY548" i="226"/>
  <c r="BY575" i="226" s="1"/>
  <c r="BX548" i="226"/>
  <c r="BW548" i="226"/>
  <c r="BW584" i="226" s="1"/>
  <c r="BQ548" i="226"/>
  <c r="BQ563" i="226" s="1"/>
  <c r="BP548" i="226"/>
  <c r="BO548" i="226"/>
  <c r="BO569" i="226" s="1"/>
  <c r="BN548" i="226"/>
  <c r="BN581" i="226" s="1"/>
  <c r="BK548" i="226"/>
  <c r="BK584" i="226"/>
  <c r="BJ548" i="226"/>
  <c r="BI548" i="226"/>
  <c r="BI572" i="226" s="1"/>
  <c r="BH548" i="226"/>
  <c r="BH566" i="226" s="1"/>
  <c r="CG546" i="226"/>
  <c r="CF546" i="226"/>
  <c r="CE546" i="226"/>
  <c r="CD546" i="226"/>
  <c r="CC546" i="226"/>
  <c r="CB546" i="226"/>
  <c r="CA546" i="226"/>
  <c r="BZ546" i="226"/>
  <c r="BY546" i="226"/>
  <c r="BX546" i="226"/>
  <c r="BW546" i="226"/>
  <c r="BG546" i="226"/>
  <c r="BC545" i="226"/>
  <c r="CH526" i="226"/>
  <c r="BS526" i="226"/>
  <c r="BE526" i="226"/>
  <c r="CH525" i="226"/>
  <c r="BS524" i="226"/>
  <c r="BE524" i="226"/>
  <c r="BD524" i="226"/>
  <c r="AZ524" i="226"/>
  <c r="AX524" i="226"/>
  <c r="CH523" i="226"/>
  <c r="BS523" i="226"/>
  <c r="BE523" i="226"/>
  <c r="CH522" i="226"/>
  <c r="BS521" i="226"/>
  <c r="BE521" i="226"/>
  <c r="AZ521" i="226"/>
  <c r="AX521" i="226"/>
  <c r="CH520" i="226"/>
  <c r="BS520" i="226"/>
  <c r="BE520" i="226"/>
  <c r="CH519" i="226"/>
  <c r="BS518" i="226"/>
  <c r="BE518" i="226"/>
  <c r="AZ518" i="226"/>
  <c r="AX518" i="226"/>
  <c r="CH517" i="226"/>
  <c r="BS517" i="226"/>
  <c r="BE517" i="226"/>
  <c r="CH516" i="226"/>
  <c r="BS515" i="226"/>
  <c r="BE515" i="226"/>
  <c r="AZ515" i="226"/>
  <c r="AX515" i="226"/>
  <c r="CH514" i="226"/>
  <c r="BS514" i="226"/>
  <c r="BE514" i="226"/>
  <c r="CH513" i="226"/>
  <c r="BS512" i="226"/>
  <c r="BE512" i="226"/>
  <c r="AZ512" i="226"/>
  <c r="AX512" i="226"/>
  <c r="CH511" i="226"/>
  <c r="BS511" i="226"/>
  <c r="BE511" i="226"/>
  <c r="CH510" i="226"/>
  <c r="BS509" i="226"/>
  <c r="BE509" i="226"/>
  <c r="AZ509" i="226"/>
  <c r="AX509" i="226"/>
  <c r="CH508" i="226"/>
  <c r="BS508" i="226"/>
  <c r="BE508" i="226"/>
  <c r="CH507" i="226"/>
  <c r="BS506" i="226"/>
  <c r="BE506" i="226"/>
  <c r="AZ506" i="226"/>
  <c r="AX506" i="226"/>
  <c r="CH505" i="226"/>
  <c r="BS505" i="226"/>
  <c r="BE505" i="226"/>
  <c r="CH504" i="226"/>
  <c r="BS503" i="226"/>
  <c r="BE503" i="226"/>
  <c r="AZ503" i="226"/>
  <c r="AX503" i="226"/>
  <c r="CH502" i="226"/>
  <c r="BS502" i="226"/>
  <c r="BE502" i="226"/>
  <c r="CH501" i="226"/>
  <c r="BS500" i="226"/>
  <c r="BE500" i="226"/>
  <c r="AZ500" i="226"/>
  <c r="AX500" i="226"/>
  <c r="CH499" i="226"/>
  <c r="BS499" i="226"/>
  <c r="BE499" i="226"/>
  <c r="CH498" i="226"/>
  <c r="BS497" i="226"/>
  <c r="BE497" i="226"/>
  <c r="AZ497" i="226"/>
  <c r="AX497" i="226"/>
  <c r="CG495" i="226"/>
  <c r="CF495" i="226"/>
  <c r="CE495" i="226"/>
  <c r="CD495" i="226"/>
  <c r="CC495" i="226"/>
  <c r="CB495" i="226"/>
  <c r="CA495" i="226"/>
  <c r="BZ495" i="226"/>
  <c r="BY495" i="226"/>
  <c r="BX495" i="226"/>
  <c r="BW495" i="226"/>
  <c r="BG495" i="226"/>
  <c r="AX494" i="226"/>
  <c r="CG490" i="226"/>
  <c r="CG526" i="226" s="1"/>
  <c r="CF490" i="226"/>
  <c r="CF526" i="226" s="1"/>
  <c r="CC490" i="226"/>
  <c r="CC502" i="226" s="1"/>
  <c r="CB490" i="226"/>
  <c r="CB514" i="226" s="1"/>
  <c r="CA490" i="226"/>
  <c r="CA520" i="226" s="1"/>
  <c r="BZ490" i="226"/>
  <c r="BZ523" i="226" s="1"/>
  <c r="BW490" i="226"/>
  <c r="CG488" i="226"/>
  <c r="CF488" i="226"/>
  <c r="CF515" i="226" s="1"/>
  <c r="CE488" i="226"/>
  <c r="CE521" i="226" s="1"/>
  <c r="CD488" i="226"/>
  <c r="CD500" i="226" s="1"/>
  <c r="CC488" i="226"/>
  <c r="CB488" i="226"/>
  <c r="CA488" i="226"/>
  <c r="CA524" i="226" s="1"/>
  <c r="BZ488" i="226"/>
  <c r="BZ521" i="226" s="1"/>
  <c r="BY488" i="226"/>
  <c r="BY518" i="226" s="1"/>
  <c r="BX488" i="226"/>
  <c r="BW488" i="226"/>
  <c r="BW524" i="226" s="1"/>
  <c r="BR488" i="226"/>
  <c r="BR512" i="226" s="1"/>
  <c r="BQ488" i="226"/>
  <c r="BQ500" i="226" s="1"/>
  <c r="BN488" i="226"/>
  <c r="BN518" i="226" s="1"/>
  <c r="BM488" i="226"/>
  <c r="BM521" i="226" s="1"/>
  <c r="BL488" i="226"/>
  <c r="BL524" i="226" s="1"/>
  <c r="BK488" i="226"/>
  <c r="BK518" i="226"/>
  <c r="BH488" i="226"/>
  <c r="BH524" i="226"/>
  <c r="BG488" i="226"/>
  <c r="BG518" i="226" s="1"/>
  <c r="CG486" i="226"/>
  <c r="CF486" i="226"/>
  <c r="CE486" i="226"/>
  <c r="CD486" i="226"/>
  <c r="CC486" i="226"/>
  <c r="CB486" i="226"/>
  <c r="CA486" i="226"/>
  <c r="BZ486" i="226"/>
  <c r="BY486" i="226"/>
  <c r="BX486" i="226"/>
  <c r="BW486" i="226"/>
  <c r="BG486" i="226"/>
  <c r="BC485" i="226"/>
  <c r="CH466" i="226"/>
  <c r="BS466" i="226"/>
  <c r="BE466" i="226"/>
  <c r="CH465" i="226"/>
  <c r="BS464" i="226"/>
  <c r="BE464" i="226"/>
  <c r="BD464" i="226"/>
  <c r="AZ464" i="226"/>
  <c r="AX464" i="226"/>
  <c r="CH463" i="226"/>
  <c r="BS463" i="226"/>
  <c r="BE463" i="226"/>
  <c r="CH462" i="226"/>
  <c r="BS461" i="226"/>
  <c r="BE461" i="226"/>
  <c r="AZ461" i="226"/>
  <c r="AX461" i="226"/>
  <c r="CH460" i="226"/>
  <c r="BS460" i="226"/>
  <c r="BE460" i="226"/>
  <c r="CH459" i="226"/>
  <c r="BS458" i="226"/>
  <c r="BE458" i="226"/>
  <c r="AZ458" i="226"/>
  <c r="AX458" i="226"/>
  <c r="CH457" i="226"/>
  <c r="BS457" i="226"/>
  <c r="BE457" i="226"/>
  <c r="CH456" i="226"/>
  <c r="BS455" i="226"/>
  <c r="BE455" i="226"/>
  <c r="AZ455" i="226"/>
  <c r="AX455" i="226"/>
  <c r="CH454" i="226"/>
  <c r="BS454" i="226"/>
  <c r="BE454" i="226"/>
  <c r="CH453" i="226"/>
  <c r="BS452" i="226"/>
  <c r="BE452" i="226"/>
  <c r="AZ452" i="226"/>
  <c r="AX452" i="226"/>
  <c r="CH451" i="226"/>
  <c r="BS451" i="226"/>
  <c r="BE451" i="226"/>
  <c r="CH450" i="226"/>
  <c r="BS449" i="226"/>
  <c r="BE449" i="226"/>
  <c r="AZ449" i="226"/>
  <c r="AX449" i="226"/>
  <c r="CH448" i="226"/>
  <c r="BS448" i="226"/>
  <c r="BE448" i="226"/>
  <c r="CH447" i="226"/>
  <c r="BS446" i="226"/>
  <c r="BE446" i="226"/>
  <c r="AZ446" i="226"/>
  <c r="AX446" i="226"/>
  <c r="CH445" i="226"/>
  <c r="BS445" i="226"/>
  <c r="BE445" i="226"/>
  <c r="CH444" i="226"/>
  <c r="BS443" i="226"/>
  <c r="BE443" i="226"/>
  <c r="AZ443" i="226"/>
  <c r="AX443" i="226"/>
  <c r="CH442" i="226"/>
  <c r="BS442" i="226"/>
  <c r="BE442" i="226"/>
  <c r="CH441" i="226"/>
  <c r="BS440" i="226"/>
  <c r="BE440" i="226"/>
  <c r="AZ440" i="226"/>
  <c r="AX440" i="226"/>
  <c r="CH439" i="226"/>
  <c r="BS439" i="226"/>
  <c r="BE439" i="226"/>
  <c r="CH438" i="226"/>
  <c r="BS437" i="226"/>
  <c r="BE437" i="226"/>
  <c r="AZ437" i="226"/>
  <c r="AX437" i="226"/>
  <c r="CG435" i="226"/>
  <c r="CF435" i="226"/>
  <c r="CE435" i="226"/>
  <c r="CD435" i="226"/>
  <c r="CC435" i="226"/>
  <c r="CB435" i="226"/>
  <c r="CA435" i="226"/>
  <c r="BZ435" i="226"/>
  <c r="BY435" i="226"/>
  <c r="BX435" i="226"/>
  <c r="BW435" i="226"/>
  <c r="BG435" i="226"/>
  <c r="AX434" i="226"/>
  <c r="CG430" i="226"/>
  <c r="CG460" i="226" s="1"/>
  <c r="CF430" i="226"/>
  <c r="CC430" i="226"/>
  <c r="CC445" i="226" s="1"/>
  <c r="CB430" i="226"/>
  <c r="CB448" i="226" s="1"/>
  <c r="CA430" i="226"/>
  <c r="BZ430" i="226"/>
  <c r="BZ454" i="226" s="1"/>
  <c r="BW430" i="226"/>
  <c r="CG429" i="226"/>
  <c r="CG456" i="226" s="1"/>
  <c r="CF429" i="226"/>
  <c r="CF462" i="226" s="1"/>
  <c r="CE429" i="226"/>
  <c r="CE456" i="226" s="1"/>
  <c r="CD429" i="226"/>
  <c r="CD465" i="226"/>
  <c r="CC429" i="226"/>
  <c r="CC447" i="226" s="1"/>
  <c r="CB429" i="226"/>
  <c r="CB453" i="226" s="1"/>
  <c r="CA429" i="226"/>
  <c r="CA459" i="226" s="1"/>
  <c r="BZ429" i="226"/>
  <c r="BY429" i="226"/>
  <c r="BX429" i="226"/>
  <c r="BW429" i="226"/>
  <c r="BW465" i="226"/>
  <c r="CG428" i="226"/>
  <c r="CG449" i="226" s="1"/>
  <c r="CF428" i="226"/>
  <c r="CF455" i="226" s="1"/>
  <c r="CE428" i="226"/>
  <c r="CE440" i="226" s="1"/>
  <c r="CD428" i="226"/>
  <c r="CD464" i="226" s="1"/>
  <c r="CC428" i="226"/>
  <c r="CB428" i="226"/>
  <c r="CB455" i="226" s="1"/>
  <c r="CA428" i="226"/>
  <c r="CA464" i="226" s="1"/>
  <c r="BZ428" i="226"/>
  <c r="BZ458" i="226" s="1"/>
  <c r="BY428" i="226"/>
  <c r="BX428" i="226"/>
  <c r="BW428" i="226"/>
  <c r="BW464" i="226" s="1"/>
  <c r="BQ428" i="226"/>
  <c r="BP428" i="226"/>
  <c r="BP452" i="226" s="1"/>
  <c r="BO428" i="226"/>
  <c r="BO461" i="226" s="1"/>
  <c r="BN428" i="226"/>
  <c r="BN458" i="226" s="1"/>
  <c r="BK428" i="226"/>
  <c r="BK461" i="226" s="1"/>
  <c r="BJ428" i="226"/>
  <c r="BJ440" i="226" s="1"/>
  <c r="BI428" i="226"/>
  <c r="BH428" i="226"/>
  <c r="CG426" i="226"/>
  <c r="CF426" i="226"/>
  <c r="CE426" i="226"/>
  <c r="CD426" i="226"/>
  <c r="CC426" i="226"/>
  <c r="CB426" i="226"/>
  <c r="CA426" i="226"/>
  <c r="BZ426" i="226"/>
  <c r="BY426" i="226"/>
  <c r="BX426" i="226"/>
  <c r="BW426" i="226"/>
  <c r="BG426" i="226"/>
  <c r="BC425" i="226"/>
  <c r="CH406" i="226"/>
  <c r="BS406" i="226"/>
  <c r="BE406" i="226"/>
  <c r="CH405" i="226"/>
  <c r="BS404" i="226"/>
  <c r="BE404" i="226"/>
  <c r="BD404" i="226"/>
  <c r="AZ404" i="226"/>
  <c r="AX404" i="226"/>
  <c r="CH403" i="226"/>
  <c r="BS403" i="226"/>
  <c r="BE403" i="226"/>
  <c r="CH402" i="226"/>
  <c r="BS401" i="226"/>
  <c r="BE401" i="226"/>
  <c r="AZ401" i="226"/>
  <c r="AX401" i="226"/>
  <c r="CH400" i="226"/>
  <c r="BS400" i="226"/>
  <c r="BE400" i="226"/>
  <c r="CH399" i="226"/>
  <c r="BS398" i="226"/>
  <c r="BE398" i="226"/>
  <c r="AZ398" i="226"/>
  <c r="AX398" i="226"/>
  <c r="CH397" i="226"/>
  <c r="BS397" i="226"/>
  <c r="BE397" i="226"/>
  <c r="CH396" i="226"/>
  <c r="BS395" i="226"/>
  <c r="BE395" i="226"/>
  <c r="AZ395" i="226"/>
  <c r="AX395" i="226"/>
  <c r="CH394" i="226"/>
  <c r="BS394" i="226"/>
  <c r="BE394" i="226"/>
  <c r="CH393" i="226"/>
  <c r="BS392" i="226"/>
  <c r="BE392" i="226"/>
  <c r="AZ392" i="226"/>
  <c r="AX392" i="226"/>
  <c r="CH391" i="226"/>
  <c r="BS391" i="226"/>
  <c r="BE391" i="226"/>
  <c r="CH390" i="226"/>
  <c r="BS389" i="226"/>
  <c r="BE389" i="226"/>
  <c r="AZ389" i="226"/>
  <c r="AX389" i="226"/>
  <c r="CH388" i="226"/>
  <c r="BS388" i="226"/>
  <c r="BE388" i="226"/>
  <c r="CH387" i="226"/>
  <c r="BS386" i="226"/>
  <c r="BE386" i="226"/>
  <c r="AZ386" i="226"/>
  <c r="AX386" i="226"/>
  <c r="CH385" i="226"/>
  <c r="BS385" i="226"/>
  <c r="BE385" i="226"/>
  <c r="CH384" i="226"/>
  <c r="BS383" i="226"/>
  <c r="BE383" i="226"/>
  <c r="AZ383" i="226"/>
  <c r="AX383" i="226"/>
  <c r="CH382" i="226"/>
  <c r="BS382" i="226"/>
  <c r="BE382" i="226"/>
  <c r="CH381" i="226"/>
  <c r="BS380" i="226"/>
  <c r="BE380" i="226"/>
  <c r="AZ380" i="226"/>
  <c r="AX380" i="226"/>
  <c r="CH379" i="226"/>
  <c r="BS379" i="226"/>
  <c r="BE379" i="226"/>
  <c r="CH378" i="226"/>
  <c r="BS377" i="226"/>
  <c r="BE377" i="226"/>
  <c r="AZ377" i="226"/>
  <c r="AX377" i="226"/>
  <c r="CG375" i="226"/>
  <c r="CF375" i="226"/>
  <c r="CE375" i="226"/>
  <c r="CD375" i="226"/>
  <c r="CC375" i="226"/>
  <c r="CB375" i="226"/>
  <c r="CA375" i="226"/>
  <c r="BZ375" i="226"/>
  <c r="BY375" i="226"/>
  <c r="BX375" i="226"/>
  <c r="BW375" i="226"/>
  <c r="BG375" i="226"/>
  <c r="AX374" i="226"/>
  <c r="CG370" i="226"/>
  <c r="CG388" i="226" s="1"/>
  <c r="CF370" i="226"/>
  <c r="CF403" i="226" s="1"/>
  <c r="CC370" i="226"/>
  <c r="CC388" i="226" s="1"/>
  <c r="CB370" i="226"/>
  <c r="CB403" i="226" s="1"/>
  <c r="CA370" i="226"/>
  <c r="CA400" i="226" s="1"/>
  <c r="BZ370" i="226"/>
  <c r="BZ385" i="226" s="1"/>
  <c r="BW370" i="226"/>
  <c r="CG368" i="226"/>
  <c r="CG392" i="226" s="1"/>
  <c r="CF368" i="226"/>
  <c r="CE368" i="226"/>
  <c r="CD368" i="226"/>
  <c r="CD380" i="226"/>
  <c r="CC368" i="226"/>
  <c r="CC389" i="226" s="1"/>
  <c r="CB368" i="226"/>
  <c r="CA368" i="226"/>
  <c r="BZ368" i="226"/>
  <c r="BZ380" i="226" s="1"/>
  <c r="BY368" i="226"/>
  <c r="BY401" i="226" s="1"/>
  <c r="BX368" i="226"/>
  <c r="BW368" i="226"/>
  <c r="BW404" i="226" s="1"/>
  <c r="BR368" i="226"/>
  <c r="BR383" i="226" s="1"/>
  <c r="BQ368" i="226"/>
  <c r="BN368" i="226"/>
  <c r="BN392" i="226" s="1"/>
  <c r="BM368" i="226"/>
  <c r="BM401" i="226" s="1"/>
  <c r="BL368" i="226"/>
  <c r="BL380" i="226" s="1"/>
  <c r="BK368" i="226"/>
  <c r="BK389" i="226" s="1"/>
  <c r="BH368" i="226"/>
  <c r="BH404" i="226"/>
  <c r="BG368" i="226"/>
  <c r="BG404" i="226" s="1"/>
  <c r="CG366" i="226"/>
  <c r="CF366" i="226"/>
  <c r="CE366" i="226"/>
  <c r="CD366" i="226"/>
  <c r="CC366" i="226"/>
  <c r="CB366" i="226"/>
  <c r="CA366" i="226"/>
  <c r="BZ366" i="226"/>
  <c r="BY366" i="226"/>
  <c r="BX366" i="226"/>
  <c r="BW366" i="226"/>
  <c r="BG366" i="226"/>
  <c r="BC365" i="226"/>
  <c r="CH346" i="226"/>
  <c r="BS346" i="226"/>
  <c r="BE346" i="226"/>
  <c r="CH345" i="226"/>
  <c r="BS344" i="226"/>
  <c r="BE344" i="226"/>
  <c r="BD344" i="226"/>
  <c r="AZ344" i="226"/>
  <c r="AX344" i="226"/>
  <c r="CH343" i="226"/>
  <c r="BS343" i="226"/>
  <c r="BE343" i="226"/>
  <c r="CH342" i="226"/>
  <c r="BS341" i="226"/>
  <c r="BE341" i="226"/>
  <c r="AZ341" i="226"/>
  <c r="AX341" i="226"/>
  <c r="CH340" i="226"/>
  <c r="BS340" i="226"/>
  <c r="BE340" i="226"/>
  <c r="CH339" i="226"/>
  <c r="BS338" i="226"/>
  <c r="BE338" i="226"/>
  <c r="AZ338" i="226"/>
  <c r="AX338" i="226"/>
  <c r="CH337" i="226"/>
  <c r="BS337" i="226"/>
  <c r="BE337" i="226"/>
  <c r="CH336" i="226"/>
  <c r="BS335" i="226"/>
  <c r="BE335" i="226"/>
  <c r="AZ335" i="226"/>
  <c r="AX335" i="226"/>
  <c r="CH334" i="226"/>
  <c r="BS334" i="226"/>
  <c r="BE334" i="226"/>
  <c r="CH333" i="226"/>
  <c r="BS332" i="226"/>
  <c r="BE332" i="226"/>
  <c r="AZ332" i="226"/>
  <c r="AX332" i="226"/>
  <c r="CH331" i="226"/>
  <c r="BS331" i="226"/>
  <c r="BE331" i="226"/>
  <c r="CH330" i="226"/>
  <c r="BS329" i="226"/>
  <c r="BE329" i="226"/>
  <c r="AZ329" i="226"/>
  <c r="AX329" i="226"/>
  <c r="CH328" i="226"/>
  <c r="BS328" i="226"/>
  <c r="BE328" i="226"/>
  <c r="CH327" i="226"/>
  <c r="BS326" i="226"/>
  <c r="BE326" i="226"/>
  <c r="AZ326" i="226"/>
  <c r="AX326" i="226"/>
  <c r="CH325" i="226"/>
  <c r="BS325" i="226"/>
  <c r="BE325" i="226"/>
  <c r="CH324" i="226"/>
  <c r="BS323" i="226"/>
  <c r="BE323" i="226"/>
  <c r="AZ323" i="226"/>
  <c r="AX323" i="226"/>
  <c r="CH322" i="226"/>
  <c r="BS322" i="226"/>
  <c r="BE322" i="226"/>
  <c r="CH321" i="226"/>
  <c r="BS320" i="226"/>
  <c r="BE320" i="226"/>
  <c r="AZ320" i="226"/>
  <c r="AX320" i="226"/>
  <c r="CH319" i="226"/>
  <c r="BS319" i="226"/>
  <c r="BE319" i="226"/>
  <c r="CH318" i="226"/>
  <c r="BS317" i="226"/>
  <c r="BE317" i="226"/>
  <c r="AZ317" i="226"/>
  <c r="AX317" i="226"/>
  <c r="CG315" i="226"/>
  <c r="CF315" i="226"/>
  <c r="CE315" i="226"/>
  <c r="CD315" i="226"/>
  <c r="CC315" i="226"/>
  <c r="CB315" i="226"/>
  <c r="CA315" i="226"/>
  <c r="BZ315" i="226"/>
  <c r="BY315" i="226"/>
  <c r="BX315" i="226"/>
  <c r="BW315" i="226"/>
  <c r="BG315" i="226"/>
  <c r="AX314" i="226"/>
  <c r="CG310" i="226"/>
  <c r="CG325" i="226" s="1"/>
  <c r="CF310" i="226"/>
  <c r="CC310" i="226"/>
  <c r="CB310" i="226"/>
  <c r="CB334" i="226" s="1"/>
  <c r="CA310" i="226"/>
  <c r="BZ310" i="226"/>
  <c r="BZ343" i="226" s="1"/>
  <c r="BW310" i="226"/>
  <c r="CG309" i="226"/>
  <c r="CG327" i="226" s="1"/>
  <c r="CF309" i="226"/>
  <c r="CF330" i="226" s="1"/>
  <c r="CE309" i="226"/>
  <c r="CE324" i="226" s="1"/>
  <c r="CD309" i="226"/>
  <c r="CD336" i="226" s="1"/>
  <c r="CC309" i="226"/>
  <c r="CC336" i="226" s="1"/>
  <c r="CB309" i="226"/>
  <c r="CB345" i="226" s="1"/>
  <c r="CA309" i="226"/>
  <c r="CA327" i="226" s="1"/>
  <c r="BZ309" i="226"/>
  <c r="BY309" i="226"/>
  <c r="BX309" i="226"/>
  <c r="BW309" i="226"/>
  <c r="BW345" i="226" s="1"/>
  <c r="CG308" i="226"/>
  <c r="CG335" i="226" s="1"/>
  <c r="CF308" i="226"/>
  <c r="CF344" i="226" s="1"/>
  <c r="CE308" i="226"/>
  <c r="CE320" i="226" s="1"/>
  <c r="CD308" i="226"/>
  <c r="CD320" i="226" s="1"/>
  <c r="CC308" i="226"/>
  <c r="CC323" i="226" s="1"/>
  <c r="CB308" i="226"/>
  <c r="CA308" i="226"/>
  <c r="CA323" i="226" s="1"/>
  <c r="BZ308" i="226"/>
  <c r="BZ335" i="226" s="1"/>
  <c r="BY308" i="226"/>
  <c r="BY341" i="226" s="1"/>
  <c r="BX308" i="226"/>
  <c r="BW308" i="226"/>
  <c r="BW344" i="226" s="1"/>
  <c r="BQ308" i="226"/>
  <c r="BQ323" i="226" s="1"/>
  <c r="BP308" i="226"/>
  <c r="BP332" i="226" s="1"/>
  <c r="BO308" i="226"/>
  <c r="BO344" i="226"/>
  <c r="BN308" i="226"/>
  <c r="BN335" i="226" s="1"/>
  <c r="BK308" i="226"/>
  <c r="BK335" i="226" s="1"/>
  <c r="BJ308" i="226"/>
  <c r="BJ329" i="226" s="1"/>
  <c r="BI308" i="226"/>
  <c r="BH308" i="226"/>
  <c r="CG306" i="226"/>
  <c r="CF306" i="226"/>
  <c r="CE306" i="226"/>
  <c r="CD306" i="226"/>
  <c r="CC306" i="226"/>
  <c r="CB306" i="226"/>
  <c r="CA306" i="226"/>
  <c r="BZ306" i="226"/>
  <c r="BY306" i="226"/>
  <c r="BX306" i="226"/>
  <c r="BW306" i="226"/>
  <c r="BG306" i="226"/>
  <c r="BC305" i="226"/>
  <c r="CH286" i="226"/>
  <c r="BS286" i="226"/>
  <c r="BE286" i="226"/>
  <c r="CH285" i="226"/>
  <c r="BS284" i="226"/>
  <c r="BE284" i="226"/>
  <c r="BD284" i="226"/>
  <c r="AZ284" i="226"/>
  <c r="AX284" i="226"/>
  <c r="CH283" i="226"/>
  <c r="BS283" i="226"/>
  <c r="BE283" i="226"/>
  <c r="CH282" i="226"/>
  <c r="BS281" i="226"/>
  <c r="BE281" i="226"/>
  <c r="AZ281" i="226"/>
  <c r="AX281" i="226"/>
  <c r="CH280" i="226"/>
  <c r="BS280" i="226"/>
  <c r="BE280" i="226"/>
  <c r="CH279" i="226"/>
  <c r="BS278" i="226"/>
  <c r="BE278" i="226"/>
  <c r="AZ278" i="226"/>
  <c r="AX278" i="226"/>
  <c r="CH277" i="226"/>
  <c r="BS277" i="226"/>
  <c r="BE277" i="226"/>
  <c r="CH276" i="226"/>
  <c r="BS275" i="226"/>
  <c r="BE275" i="226"/>
  <c r="AZ275" i="226"/>
  <c r="AX275" i="226"/>
  <c r="CH274" i="226"/>
  <c r="BS274" i="226"/>
  <c r="BE274" i="226"/>
  <c r="CH273" i="226"/>
  <c r="BS272" i="226"/>
  <c r="BE272" i="226"/>
  <c r="AZ272" i="226"/>
  <c r="AX272" i="226"/>
  <c r="CH271" i="226"/>
  <c r="BS271" i="226"/>
  <c r="BE271" i="226"/>
  <c r="CH270" i="226"/>
  <c r="BS269" i="226"/>
  <c r="BE269" i="226"/>
  <c r="AZ269" i="226"/>
  <c r="AX269" i="226"/>
  <c r="CH268" i="226"/>
  <c r="BS268" i="226"/>
  <c r="BE268" i="226"/>
  <c r="CH267" i="226"/>
  <c r="BS266" i="226"/>
  <c r="BE266" i="226"/>
  <c r="AZ266" i="226"/>
  <c r="AX266" i="226"/>
  <c r="CH265" i="226"/>
  <c r="BS265" i="226"/>
  <c r="BE265" i="226"/>
  <c r="CH264" i="226"/>
  <c r="BS263" i="226"/>
  <c r="BE263" i="226"/>
  <c r="AZ263" i="226"/>
  <c r="AX263" i="226"/>
  <c r="CH262" i="226"/>
  <c r="BS262" i="226"/>
  <c r="BE262" i="226"/>
  <c r="CH261" i="226"/>
  <c r="BS260" i="226"/>
  <c r="BE260" i="226"/>
  <c r="AZ260" i="226"/>
  <c r="AX260" i="226"/>
  <c r="CH259" i="226"/>
  <c r="BS259" i="226"/>
  <c r="BE259" i="226"/>
  <c r="CH258" i="226"/>
  <c r="BS257" i="226"/>
  <c r="BE257" i="226"/>
  <c r="AZ257" i="226"/>
  <c r="AX257" i="226"/>
  <c r="CG255" i="226"/>
  <c r="CF255" i="226"/>
  <c r="CE255" i="226"/>
  <c r="CD255" i="226"/>
  <c r="CC255" i="226"/>
  <c r="CB255" i="226"/>
  <c r="CA255" i="226"/>
  <c r="BZ255" i="226"/>
  <c r="BY255" i="226"/>
  <c r="BX255" i="226"/>
  <c r="BW255" i="226"/>
  <c r="BG255" i="226"/>
  <c r="AX254" i="226"/>
  <c r="CG250" i="226"/>
  <c r="CG271" i="226" s="1"/>
  <c r="CF250" i="226"/>
  <c r="CF271" i="226" s="1"/>
  <c r="CC250" i="226"/>
  <c r="CC280" i="226" s="1"/>
  <c r="CB250" i="226"/>
  <c r="CB268" i="226" s="1"/>
  <c r="CA250" i="226"/>
  <c r="CA274" i="226" s="1"/>
  <c r="BZ250" i="226"/>
  <c r="BW250" i="226"/>
  <c r="CG248" i="226"/>
  <c r="CG281" i="226" s="1"/>
  <c r="CF248" i="226"/>
  <c r="CF284" i="226" s="1"/>
  <c r="CE248" i="226"/>
  <c r="CE266" i="226" s="1"/>
  <c r="CD248" i="226"/>
  <c r="CD260" i="226" s="1"/>
  <c r="CC248" i="226"/>
  <c r="CC269" i="226" s="1"/>
  <c r="CB248" i="226"/>
  <c r="CA248" i="226"/>
  <c r="BZ248" i="226"/>
  <c r="BZ260" i="226" s="1"/>
  <c r="BY248" i="226"/>
  <c r="BY278" i="226" s="1"/>
  <c r="BX248" i="226"/>
  <c r="BW248" i="226"/>
  <c r="BW284" i="226" s="1"/>
  <c r="BR248" i="226"/>
  <c r="BR269" i="226" s="1"/>
  <c r="BQ248" i="226"/>
  <c r="BQ263" i="226" s="1"/>
  <c r="BN248" i="226"/>
  <c r="BN278" i="226" s="1"/>
  <c r="BM248" i="226"/>
  <c r="BM275" i="226" s="1"/>
  <c r="BL248" i="226"/>
  <c r="BL278" i="226" s="1"/>
  <c r="BK248" i="226"/>
  <c r="BK272" i="226" s="1"/>
  <c r="BH248" i="226"/>
  <c r="BH263" i="226" s="1"/>
  <c r="BG248" i="226"/>
  <c r="BG281" i="226"/>
  <c r="CG246" i="226"/>
  <c r="CF246" i="226"/>
  <c r="CE246" i="226"/>
  <c r="CD246" i="226"/>
  <c r="CC246" i="226"/>
  <c r="CB246" i="226"/>
  <c r="CA246" i="226"/>
  <c r="BZ246" i="226"/>
  <c r="BY246" i="226"/>
  <c r="BX246" i="226"/>
  <c r="BW246" i="226"/>
  <c r="BG246" i="226"/>
  <c r="BC245" i="226"/>
  <c r="CH226" i="226"/>
  <c r="BS226" i="226"/>
  <c r="BE226" i="226"/>
  <c r="CH225" i="226"/>
  <c r="BS224" i="226"/>
  <c r="BE224" i="226"/>
  <c r="BD224" i="226"/>
  <c r="AZ224" i="226"/>
  <c r="AX224" i="226"/>
  <c r="CH223" i="226"/>
  <c r="BS223" i="226"/>
  <c r="BE223" i="226"/>
  <c r="CH222" i="226"/>
  <c r="BS221" i="226"/>
  <c r="BE221" i="226"/>
  <c r="AZ221" i="226"/>
  <c r="AX221" i="226"/>
  <c r="CH220" i="226"/>
  <c r="BS220" i="226"/>
  <c r="BE220" i="226"/>
  <c r="CH219" i="226"/>
  <c r="BS218" i="226"/>
  <c r="BE218" i="226"/>
  <c r="AZ218" i="226"/>
  <c r="AX218" i="226"/>
  <c r="CH217" i="226"/>
  <c r="BS217" i="226"/>
  <c r="BE217" i="226"/>
  <c r="CH216" i="226"/>
  <c r="BS215" i="226"/>
  <c r="BE215" i="226"/>
  <c r="AZ215" i="226"/>
  <c r="AX215" i="226"/>
  <c r="CH214" i="226"/>
  <c r="BS214" i="226"/>
  <c r="BE214" i="226"/>
  <c r="CH213" i="226"/>
  <c r="BS212" i="226"/>
  <c r="BE212" i="226"/>
  <c r="AZ212" i="226"/>
  <c r="AX212" i="226"/>
  <c r="CH211" i="226"/>
  <c r="BS211" i="226"/>
  <c r="BE211" i="226"/>
  <c r="CH210" i="226"/>
  <c r="BS209" i="226"/>
  <c r="BE209" i="226"/>
  <c r="AZ209" i="226"/>
  <c r="AX209" i="226"/>
  <c r="CH208" i="226"/>
  <c r="BS208" i="226"/>
  <c r="BE208" i="226"/>
  <c r="CH207" i="226"/>
  <c r="BS206" i="226"/>
  <c r="BE206" i="226"/>
  <c r="AZ206" i="226"/>
  <c r="AX206" i="226"/>
  <c r="CH205" i="226"/>
  <c r="BS205" i="226"/>
  <c r="BE205" i="226"/>
  <c r="CH204" i="226"/>
  <c r="BS203" i="226"/>
  <c r="BE203" i="226"/>
  <c r="AZ203" i="226"/>
  <c r="AX203" i="226"/>
  <c r="CH202" i="226"/>
  <c r="BS202" i="226"/>
  <c r="BE202" i="226"/>
  <c r="CH201" i="226"/>
  <c r="BS200" i="226"/>
  <c r="BE200" i="226"/>
  <c r="AZ200" i="226"/>
  <c r="AX200" i="226"/>
  <c r="CH199" i="226"/>
  <c r="BS199" i="226"/>
  <c r="BE199" i="226"/>
  <c r="CH198" i="226"/>
  <c r="BS197" i="226"/>
  <c r="BE197" i="226"/>
  <c r="AZ197" i="226"/>
  <c r="AX197" i="226"/>
  <c r="CG195" i="226"/>
  <c r="CF195" i="226"/>
  <c r="CE195" i="226"/>
  <c r="CD195" i="226"/>
  <c r="CC195" i="226"/>
  <c r="CB195" i="226"/>
  <c r="CA195" i="226"/>
  <c r="BZ195" i="226"/>
  <c r="BY195" i="226"/>
  <c r="BX195" i="226"/>
  <c r="BW195" i="226"/>
  <c r="BG195" i="226"/>
  <c r="AX194" i="226"/>
  <c r="CG190" i="226"/>
  <c r="CG205" i="226" s="1"/>
  <c r="CF190" i="226"/>
  <c r="CF217" i="226" s="1"/>
  <c r="CC190" i="226"/>
  <c r="CC226" i="226" s="1"/>
  <c r="CB190" i="226"/>
  <c r="CA190" i="226"/>
  <c r="BZ190" i="226"/>
  <c r="BZ226" i="226" s="1"/>
  <c r="BW190" i="226"/>
  <c r="CG189" i="226"/>
  <c r="CF189" i="226"/>
  <c r="CE189" i="226"/>
  <c r="CE216" i="226" s="1"/>
  <c r="CD189" i="226"/>
  <c r="CD216" i="226" s="1"/>
  <c r="CC189" i="226"/>
  <c r="CC207" i="226" s="1"/>
  <c r="CB189" i="226"/>
  <c r="CB216" i="226" s="1"/>
  <c r="CA189" i="226"/>
  <c r="CA222" i="226" s="1"/>
  <c r="BZ189" i="226"/>
  <c r="BZ216" i="226" s="1"/>
  <c r="BY189" i="226"/>
  <c r="BY204" i="226" s="1"/>
  <c r="BX189" i="226"/>
  <c r="BW189" i="226"/>
  <c r="BW225" i="226" s="1"/>
  <c r="CG188" i="226"/>
  <c r="CG218" i="226" s="1"/>
  <c r="CF188" i="226"/>
  <c r="CF203" i="226" s="1"/>
  <c r="CE188" i="226"/>
  <c r="CD188" i="226"/>
  <c r="CD209" i="226" s="1"/>
  <c r="CC188" i="226"/>
  <c r="CC218" i="226" s="1"/>
  <c r="CB188" i="226"/>
  <c r="CB215" i="226" s="1"/>
  <c r="CA188" i="226"/>
  <c r="BZ188" i="226"/>
  <c r="BZ212" i="226" s="1"/>
  <c r="BY188" i="226"/>
  <c r="BY215" i="226" s="1"/>
  <c r="BX188" i="226"/>
  <c r="BW188" i="226"/>
  <c r="BW224" i="226" s="1"/>
  <c r="BQ188" i="226"/>
  <c r="BQ200" i="226" s="1"/>
  <c r="BP188" i="226"/>
  <c r="BO188" i="226"/>
  <c r="BO221" i="226" s="1"/>
  <c r="BN188" i="226"/>
  <c r="BK188" i="226"/>
  <c r="BK218" i="226" s="1"/>
  <c r="BJ188" i="226"/>
  <c r="BJ224" i="226" s="1"/>
  <c r="BI188" i="226"/>
  <c r="BI215" i="226" s="1"/>
  <c r="BH188" i="226"/>
  <c r="BH203" i="226" s="1"/>
  <c r="CG186" i="226"/>
  <c r="CF186" i="226"/>
  <c r="CE186" i="226"/>
  <c r="CD186" i="226"/>
  <c r="CC186" i="226"/>
  <c r="CB186" i="226"/>
  <c r="CA186" i="226"/>
  <c r="BZ186" i="226"/>
  <c r="BY186" i="226"/>
  <c r="BX186" i="226"/>
  <c r="BW186" i="226"/>
  <c r="BG186" i="226"/>
  <c r="BC185" i="226"/>
  <c r="CH166" i="226"/>
  <c r="BS166" i="226"/>
  <c r="BE166" i="226"/>
  <c r="CH165" i="226"/>
  <c r="BS164" i="226"/>
  <c r="BE164" i="226"/>
  <c r="BD164" i="226"/>
  <c r="AZ164" i="226"/>
  <c r="AX164" i="226"/>
  <c r="CH163" i="226"/>
  <c r="BS163" i="226"/>
  <c r="BE163" i="226"/>
  <c r="CH162" i="226"/>
  <c r="BS161" i="226"/>
  <c r="BE161" i="226"/>
  <c r="AZ161" i="226"/>
  <c r="AX161" i="226"/>
  <c r="CH160" i="226"/>
  <c r="BS160" i="226"/>
  <c r="BE160" i="226"/>
  <c r="CH159" i="226"/>
  <c r="BS158" i="226"/>
  <c r="BE158" i="226"/>
  <c r="AZ158" i="226"/>
  <c r="AX158" i="226"/>
  <c r="CH157" i="226"/>
  <c r="BS157" i="226"/>
  <c r="BE157" i="226"/>
  <c r="CH156" i="226"/>
  <c r="BS155" i="226"/>
  <c r="BE155" i="226"/>
  <c r="AZ155" i="226"/>
  <c r="AX155" i="226"/>
  <c r="CH154" i="226"/>
  <c r="BS154" i="226"/>
  <c r="BE154" i="226"/>
  <c r="CH153" i="226"/>
  <c r="BS152" i="226"/>
  <c r="BE152" i="226"/>
  <c r="AZ152" i="226"/>
  <c r="AX152" i="226"/>
  <c r="CH151" i="226"/>
  <c r="BS151" i="226"/>
  <c r="BE151" i="226"/>
  <c r="CH150" i="226"/>
  <c r="BS149" i="226"/>
  <c r="BE149" i="226"/>
  <c r="AZ149" i="226"/>
  <c r="AX149" i="226"/>
  <c r="CH148" i="226"/>
  <c r="BS148" i="226"/>
  <c r="BE148" i="226"/>
  <c r="CH147" i="226"/>
  <c r="BS146" i="226"/>
  <c r="BE146" i="226"/>
  <c r="AZ146" i="226"/>
  <c r="AX146" i="226"/>
  <c r="CH145" i="226"/>
  <c r="BS145" i="226"/>
  <c r="BE145" i="226"/>
  <c r="CH144" i="226"/>
  <c r="BS143" i="226"/>
  <c r="BE143" i="226"/>
  <c r="AZ143" i="226"/>
  <c r="AX143" i="226"/>
  <c r="CH142" i="226"/>
  <c r="BS142" i="226"/>
  <c r="BE142" i="226"/>
  <c r="CH141" i="226"/>
  <c r="BS140" i="226"/>
  <c r="BE140" i="226"/>
  <c r="AZ140" i="226"/>
  <c r="AX140" i="226"/>
  <c r="CH139" i="226"/>
  <c r="BS139" i="226"/>
  <c r="BE139" i="226"/>
  <c r="CH138" i="226"/>
  <c r="BS137" i="226"/>
  <c r="BE137" i="226"/>
  <c r="AZ137" i="226"/>
  <c r="AX137" i="226"/>
  <c r="CG135" i="226"/>
  <c r="CF135" i="226"/>
  <c r="CE135" i="226"/>
  <c r="CD135" i="226"/>
  <c r="CC135" i="226"/>
  <c r="CB135" i="226"/>
  <c r="CA135" i="226"/>
  <c r="BZ135" i="226"/>
  <c r="BY135" i="226"/>
  <c r="BX135" i="226"/>
  <c r="BW135" i="226"/>
  <c r="BG135" i="226"/>
  <c r="AX134" i="226"/>
  <c r="CG130" i="226"/>
  <c r="CF130" i="226"/>
  <c r="CF160" i="226" s="1"/>
  <c r="CC130" i="226"/>
  <c r="CB130" i="226"/>
  <c r="CB148" i="226" s="1"/>
  <c r="CA130" i="226"/>
  <c r="CA148" i="226" s="1"/>
  <c r="BZ130" i="226"/>
  <c r="BZ154" i="226" s="1"/>
  <c r="BW130" i="226"/>
  <c r="CG128" i="226"/>
  <c r="CG146" i="226" s="1"/>
  <c r="CF128" i="226"/>
  <c r="CF161" i="226" s="1"/>
  <c r="CE128" i="226"/>
  <c r="CE146" i="226" s="1"/>
  <c r="CD128" i="226"/>
  <c r="CD149" i="226" s="1"/>
  <c r="CC128" i="226"/>
  <c r="CC158" i="226" s="1"/>
  <c r="CB128" i="226"/>
  <c r="CA128" i="226"/>
  <c r="CA149" i="226" s="1"/>
  <c r="BZ128" i="226"/>
  <c r="BZ143" i="226" s="1"/>
  <c r="BY128" i="226"/>
  <c r="BY158" i="226" s="1"/>
  <c r="BX128" i="226"/>
  <c r="BW128" i="226"/>
  <c r="BW164" i="226" s="1"/>
  <c r="BR128" i="226"/>
  <c r="BR146" i="226" s="1"/>
  <c r="BQ128" i="226"/>
  <c r="BQ161" i="226" s="1"/>
  <c r="BN128" i="226"/>
  <c r="BN140" i="226" s="1"/>
  <c r="BM128" i="226"/>
  <c r="BM146" i="226" s="1"/>
  <c r="BL128" i="226"/>
  <c r="BL155" i="226" s="1"/>
  <c r="BK128" i="226"/>
  <c r="BH128" i="226"/>
  <c r="BH161" i="226" s="1"/>
  <c r="BG128" i="226"/>
  <c r="BG140" i="226" s="1"/>
  <c r="CG126" i="226"/>
  <c r="CF126" i="226"/>
  <c r="CE126" i="226"/>
  <c r="CD126" i="226"/>
  <c r="CC126" i="226"/>
  <c r="CB126" i="226"/>
  <c r="CA126" i="226"/>
  <c r="BZ126" i="226"/>
  <c r="BY126" i="226"/>
  <c r="BX126" i="226"/>
  <c r="BW126" i="226"/>
  <c r="BG126" i="226"/>
  <c r="BC125" i="226"/>
  <c r="AX74" i="226"/>
  <c r="BS106" i="226"/>
  <c r="BS104" i="226"/>
  <c r="BS103" i="226"/>
  <c r="BS101" i="226"/>
  <c r="BS100" i="226"/>
  <c r="BS98" i="226"/>
  <c r="BS97" i="226"/>
  <c r="BS95" i="226"/>
  <c r="BS94" i="226"/>
  <c r="BS92" i="226"/>
  <c r="BS91" i="226"/>
  <c r="BS89" i="226"/>
  <c r="BS88" i="226"/>
  <c r="BS86" i="226"/>
  <c r="BS85" i="226"/>
  <c r="BS83" i="226"/>
  <c r="BS82" i="226"/>
  <c r="BS80" i="226"/>
  <c r="BS79" i="226"/>
  <c r="BE79" i="226"/>
  <c r="BS77" i="226"/>
  <c r="BE77" i="226"/>
  <c r="BE106" i="226"/>
  <c r="BE104" i="226"/>
  <c r="BE103" i="226"/>
  <c r="BE101" i="226"/>
  <c r="BE100" i="226"/>
  <c r="BE98" i="226"/>
  <c r="BE97" i="226"/>
  <c r="BE95" i="226"/>
  <c r="BE94" i="226"/>
  <c r="BE92" i="226"/>
  <c r="BE91" i="226"/>
  <c r="BE89" i="226"/>
  <c r="BE88" i="226"/>
  <c r="BE86" i="226"/>
  <c r="BE85" i="226"/>
  <c r="BE83" i="226"/>
  <c r="BE82" i="226"/>
  <c r="BE80" i="226"/>
  <c r="BC65" i="226"/>
  <c r="C96" i="226"/>
  <c r="BA644" i="226"/>
  <c r="I647" i="226"/>
  <c r="BD641" i="226" s="1"/>
  <c r="F647" i="226"/>
  <c r="BA641" i="226" s="1"/>
  <c r="I646" i="226"/>
  <c r="BD638" i="226" s="1"/>
  <c r="F646" i="226"/>
  <c r="BA638" i="226" s="1"/>
  <c r="I645" i="226"/>
  <c r="BD635" i="226" s="1"/>
  <c r="F645" i="226"/>
  <c r="BA635" i="226" s="1"/>
  <c r="I644" i="226"/>
  <c r="BD632" i="226" s="1"/>
  <c r="F644" i="226"/>
  <c r="BA632" i="226" s="1"/>
  <c r="I643" i="226"/>
  <c r="BD629" i="226" s="1"/>
  <c r="F643" i="226"/>
  <c r="BA629" i="226" s="1"/>
  <c r="I642" i="226"/>
  <c r="BD626" i="226" s="1"/>
  <c r="F642" i="226"/>
  <c r="BA626" i="226" s="1"/>
  <c r="I641" i="226"/>
  <c r="BD623" i="226" s="1"/>
  <c r="F641" i="226"/>
  <c r="BA623" i="226" s="1"/>
  <c r="I640" i="226"/>
  <c r="BD620" i="226" s="1"/>
  <c r="F640" i="226"/>
  <c r="BA620" i="226" s="1"/>
  <c r="I639" i="226"/>
  <c r="BD617" i="226" s="1"/>
  <c r="F639" i="226"/>
  <c r="BA617" i="226" s="1"/>
  <c r="J637" i="226"/>
  <c r="J643" i="226" s="1"/>
  <c r="C636" i="226"/>
  <c r="BA584" i="226"/>
  <c r="I587" i="226"/>
  <c r="BD581" i="226" s="1"/>
  <c r="F587" i="226"/>
  <c r="BA581" i="226" s="1"/>
  <c r="I586" i="226"/>
  <c r="BD578" i="226" s="1"/>
  <c r="F586" i="226"/>
  <c r="BA578" i="226" s="1"/>
  <c r="I585" i="226"/>
  <c r="BD575" i="226" s="1"/>
  <c r="F585" i="226"/>
  <c r="BA575" i="226" s="1"/>
  <c r="I584" i="226"/>
  <c r="BD572" i="226" s="1"/>
  <c r="F584" i="226"/>
  <c r="BA572" i="226" s="1"/>
  <c r="I583" i="226"/>
  <c r="BD569" i="226" s="1"/>
  <c r="F583" i="226"/>
  <c r="BA569" i="226" s="1"/>
  <c r="I582" i="226"/>
  <c r="BD566" i="226" s="1"/>
  <c r="F582" i="226"/>
  <c r="BA566" i="226" s="1"/>
  <c r="I581" i="226"/>
  <c r="BD563" i="226" s="1"/>
  <c r="F581" i="226"/>
  <c r="BA563" i="226" s="1"/>
  <c r="I580" i="226"/>
  <c r="BD560" i="226" s="1"/>
  <c r="F580" i="226"/>
  <c r="BA560" i="226" s="1"/>
  <c r="I579" i="226"/>
  <c r="BD557" i="226" s="1"/>
  <c r="F579" i="226"/>
  <c r="BA557" i="226" s="1"/>
  <c r="J577" i="226"/>
  <c r="J579" i="226" s="1"/>
  <c r="C576" i="226"/>
  <c r="BA524" i="226"/>
  <c r="I527" i="226"/>
  <c r="BD521" i="226" s="1"/>
  <c r="F527" i="226"/>
  <c r="BA521" i="226" s="1"/>
  <c r="I526" i="226"/>
  <c r="BD518" i="226" s="1"/>
  <c r="F526" i="226"/>
  <c r="BA518" i="226" s="1"/>
  <c r="I525" i="226"/>
  <c r="BD515" i="226" s="1"/>
  <c r="F525" i="226"/>
  <c r="BA515" i="226" s="1"/>
  <c r="I524" i="226"/>
  <c r="BD512" i="226" s="1"/>
  <c r="F524" i="226"/>
  <c r="BA512" i="226" s="1"/>
  <c r="I523" i="226"/>
  <c r="BD509" i="226" s="1"/>
  <c r="F523" i="226"/>
  <c r="BA509" i="226" s="1"/>
  <c r="I522" i="226"/>
  <c r="BD506" i="226" s="1"/>
  <c r="F522" i="226"/>
  <c r="BA506" i="226" s="1"/>
  <c r="I521" i="226"/>
  <c r="BD503" i="226" s="1"/>
  <c r="F521" i="226"/>
  <c r="BA503" i="226" s="1"/>
  <c r="I520" i="226"/>
  <c r="BD500" i="226" s="1"/>
  <c r="F520" i="226"/>
  <c r="BA500" i="226" s="1"/>
  <c r="I519" i="226"/>
  <c r="BD497" i="226" s="1"/>
  <c r="F519" i="226"/>
  <c r="BA497" i="226" s="1"/>
  <c r="J517" i="226"/>
  <c r="J524" i="226" s="1"/>
  <c r="C516" i="226"/>
  <c r="BA464" i="226"/>
  <c r="I467" i="226"/>
  <c r="BD461" i="226" s="1"/>
  <c r="F467" i="226"/>
  <c r="BA461" i="226" s="1"/>
  <c r="I466" i="226"/>
  <c r="BD458" i="226" s="1"/>
  <c r="F466" i="226"/>
  <c r="BA458" i="226" s="1"/>
  <c r="I465" i="226"/>
  <c r="BD455" i="226" s="1"/>
  <c r="F465" i="226"/>
  <c r="BA455" i="226" s="1"/>
  <c r="I464" i="226"/>
  <c r="BD452" i="226" s="1"/>
  <c r="F464" i="226"/>
  <c r="BA452" i="226" s="1"/>
  <c r="I463" i="226"/>
  <c r="BD449" i="226" s="1"/>
  <c r="F463" i="226"/>
  <c r="BA449" i="226" s="1"/>
  <c r="I462" i="226"/>
  <c r="BD446" i="226" s="1"/>
  <c r="F462" i="226"/>
  <c r="BA446" i="226" s="1"/>
  <c r="I461" i="226"/>
  <c r="BD443" i="226" s="1"/>
  <c r="F461" i="226"/>
  <c r="BA443" i="226" s="1"/>
  <c r="I460" i="226"/>
  <c r="BD440" i="226" s="1"/>
  <c r="F460" i="226"/>
  <c r="BA440" i="226" s="1"/>
  <c r="I459" i="226"/>
  <c r="BD437" i="226" s="1"/>
  <c r="F459" i="226"/>
  <c r="BA437" i="226" s="1"/>
  <c r="J457" i="226"/>
  <c r="C456" i="226"/>
  <c r="BA404" i="226"/>
  <c r="I407" i="226"/>
  <c r="BD401" i="226" s="1"/>
  <c r="F407" i="226"/>
  <c r="BA401" i="226" s="1"/>
  <c r="I406" i="226"/>
  <c r="BD398" i="226" s="1"/>
  <c r="F406" i="226"/>
  <c r="BA398" i="226" s="1"/>
  <c r="I405" i="226"/>
  <c r="BD395" i="226" s="1"/>
  <c r="F405" i="226"/>
  <c r="BA395" i="226" s="1"/>
  <c r="I404" i="226"/>
  <c r="BD392" i="226" s="1"/>
  <c r="F404" i="226"/>
  <c r="BA392" i="226" s="1"/>
  <c r="I403" i="226"/>
  <c r="BD389" i="226" s="1"/>
  <c r="F403" i="226"/>
  <c r="BA389" i="226" s="1"/>
  <c r="I402" i="226"/>
  <c r="BD386" i="226"/>
  <c r="F402" i="226"/>
  <c r="BA386" i="226" s="1"/>
  <c r="I401" i="226"/>
  <c r="BD383" i="226" s="1"/>
  <c r="F401" i="226"/>
  <c r="BA383" i="226" s="1"/>
  <c r="I400" i="226"/>
  <c r="BD380" i="226" s="1"/>
  <c r="F400" i="226"/>
  <c r="BA380" i="226" s="1"/>
  <c r="I399" i="226"/>
  <c r="BD377" i="226" s="1"/>
  <c r="F399" i="226"/>
  <c r="BA377" i="226" s="1"/>
  <c r="J397" i="226"/>
  <c r="J405" i="226" s="1"/>
  <c r="C396" i="226"/>
  <c r="BA344" i="226"/>
  <c r="I347" i="226"/>
  <c r="BD341" i="226" s="1"/>
  <c r="F347" i="226"/>
  <c r="BA341" i="226" s="1"/>
  <c r="I346" i="226"/>
  <c r="BD338" i="226" s="1"/>
  <c r="F346" i="226"/>
  <c r="BA338" i="226" s="1"/>
  <c r="I345" i="226"/>
  <c r="BD335" i="226"/>
  <c r="F345" i="226"/>
  <c r="BA335" i="226" s="1"/>
  <c r="I344" i="226"/>
  <c r="BD332" i="226" s="1"/>
  <c r="F344" i="226"/>
  <c r="BA332" i="226" s="1"/>
  <c r="I343" i="226"/>
  <c r="BD329" i="226" s="1"/>
  <c r="F343" i="226"/>
  <c r="BA329" i="226" s="1"/>
  <c r="I342" i="226"/>
  <c r="BD326" i="226" s="1"/>
  <c r="F342" i="226"/>
  <c r="BA326" i="226" s="1"/>
  <c r="I341" i="226"/>
  <c r="BD323" i="226" s="1"/>
  <c r="F341" i="226"/>
  <c r="BA323" i="226" s="1"/>
  <c r="I340" i="226"/>
  <c r="BD320" i="226" s="1"/>
  <c r="F340" i="226"/>
  <c r="BA320" i="226" s="1"/>
  <c r="I339" i="226"/>
  <c r="BD317" i="226" s="1"/>
  <c r="F339" i="226"/>
  <c r="BA317" i="226" s="1"/>
  <c r="J337" i="226"/>
  <c r="J340" i="226" s="1"/>
  <c r="C336" i="226"/>
  <c r="BA284" i="226"/>
  <c r="I287" i="226"/>
  <c r="BD281" i="226" s="1"/>
  <c r="F287" i="226"/>
  <c r="BA281" i="226" s="1"/>
  <c r="I286" i="226"/>
  <c r="BD278" i="226" s="1"/>
  <c r="F286" i="226"/>
  <c r="BA278" i="226" s="1"/>
  <c r="I285" i="226"/>
  <c r="BD275" i="226" s="1"/>
  <c r="F285" i="226"/>
  <c r="BA275" i="226" s="1"/>
  <c r="I284" i="226"/>
  <c r="BD272" i="226" s="1"/>
  <c r="F284" i="226"/>
  <c r="BA272" i="226" s="1"/>
  <c r="I283" i="226"/>
  <c r="BD269" i="226" s="1"/>
  <c r="F283" i="226"/>
  <c r="BA269" i="226" s="1"/>
  <c r="I282" i="226"/>
  <c r="BD266" i="226" s="1"/>
  <c r="F282" i="226"/>
  <c r="BA266" i="226" s="1"/>
  <c r="I281" i="226"/>
  <c r="BD263" i="226" s="1"/>
  <c r="F281" i="226"/>
  <c r="BA263" i="226" s="1"/>
  <c r="I280" i="226"/>
  <c r="BD260" i="226" s="1"/>
  <c r="F280" i="226"/>
  <c r="BA260" i="226" s="1"/>
  <c r="I279" i="226"/>
  <c r="BD257" i="226" s="1"/>
  <c r="F279" i="226"/>
  <c r="BA257" i="226" s="1"/>
  <c r="J277" i="226"/>
  <c r="J284" i="226" s="1"/>
  <c r="C276" i="226"/>
  <c r="BA224" i="226"/>
  <c r="I227" i="226"/>
  <c r="BD221" i="226" s="1"/>
  <c r="F227" i="226"/>
  <c r="BA221" i="226" s="1"/>
  <c r="I226" i="226"/>
  <c r="BD218" i="226" s="1"/>
  <c r="F226" i="226"/>
  <c r="BA218" i="226" s="1"/>
  <c r="I225" i="226"/>
  <c r="BD215" i="226" s="1"/>
  <c r="F225" i="226"/>
  <c r="BA215" i="226" s="1"/>
  <c r="I224" i="226"/>
  <c r="BD212" i="226" s="1"/>
  <c r="F224" i="226"/>
  <c r="BA212" i="226" s="1"/>
  <c r="I223" i="226"/>
  <c r="BD209" i="226" s="1"/>
  <c r="F223" i="226"/>
  <c r="BA209" i="226" s="1"/>
  <c r="I222" i="226"/>
  <c r="BD206" i="226" s="1"/>
  <c r="F222" i="226"/>
  <c r="BA206" i="226" s="1"/>
  <c r="I221" i="226"/>
  <c r="BD203" i="226" s="1"/>
  <c r="F221" i="226"/>
  <c r="BA203" i="226" s="1"/>
  <c r="I220" i="226"/>
  <c r="BD200" i="226" s="1"/>
  <c r="F220" i="226"/>
  <c r="BA200" i="226" s="1"/>
  <c r="I219" i="226"/>
  <c r="BD197" i="226" s="1"/>
  <c r="F219" i="226"/>
  <c r="BA197" i="226" s="1"/>
  <c r="J217" i="226"/>
  <c r="J227" i="226" s="1"/>
  <c r="C216" i="226"/>
  <c r="BA164" i="226"/>
  <c r="I167" i="226"/>
  <c r="BD161" i="226" s="1"/>
  <c r="F167" i="226"/>
  <c r="BA161" i="226" s="1"/>
  <c r="I166" i="226"/>
  <c r="BD158" i="226" s="1"/>
  <c r="F166" i="226"/>
  <c r="BA158" i="226" s="1"/>
  <c r="I165" i="226"/>
  <c r="BD155" i="226" s="1"/>
  <c r="F165" i="226"/>
  <c r="BA155" i="226" s="1"/>
  <c r="I164" i="226"/>
  <c r="BD152" i="226" s="1"/>
  <c r="F164" i="226"/>
  <c r="BA152" i="226" s="1"/>
  <c r="I163" i="226"/>
  <c r="BD149" i="226" s="1"/>
  <c r="F163" i="226"/>
  <c r="BA149" i="226" s="1"/>
  <c r="I162" i="226"/>
  <c r="BD146" i="226" s="1"/>
  <c r="F162" i="226"/>
  <c r="BA146" i="226" s="1"/>
  <c r="I161" i="226"/>
  <c r="BD143" i="226" s="1"/>
  <c r="F161" i="226"/>
  <c r="BA143" i="226" s="1"/>
  <c r="I160" i="226"/>
  <c r="BD140" i="226" s="1"/>
  <c r="F160" i="226"/>
  <c r="BA140" i="226" s="1"/>
  <c r="I159" i="226"/>
  <c r="BD137" i="226" s="1"/>
  <c r="F159" i="226"/>
  <c r="BA137" i="226" s="1"/>
  <c r="J157" i="226"/>
  <c r="J165" i="226" s="1"/>
  <c r="C156" i="226"/>
  <c r="J97" i="226"/>
  <c r="CA568" i="226"/>
  <c r="CA580" i="226"/>
  <c r="BY342" i="226"/>
  <c r="BP461" i="226"/>
  <c r="BJ572" i="226"/>
  <c r="CC641" i="226"/>
  <c r="CC620" i="226"/>
  <c r="BH521" i="226"/>
  <c r="CD512" i="226"/>
  <c r="CF629" i="226"/>
  <c r="CV70" i="234"/>
  <c r="CV71" i="234" s="1"/>
  <c r="CV72" i="234" s="1"/>
  <c r="CV73" i="234" s="1"/>
  <c r="CV74" i="234" s="1"/>
  <c r="CV75" i="234" s="1"/>
  <c r="CV76" i="234" s="1"/>
  <c r="CV77" i="234" s="1"/>
  <c r="CV78" i="234" s="1"/>
  <c r="AF97" i="234"/>
  <c r="AE97" i="234"/>
  <c r="AD97" i="234"/>
  <c r="AC97" i="234"/>
  <c r="AB97" i="234"/>
  <c r="AA97" i="234"/>
  <c r="Z97" i="234"/>
  <c r="Y97" i="234"/>
  <c r="X97" i="234"/>
  <c r="L97" i="234"/>
  <c r="AF157" i="234"/>
  <c r="AE157" i="234"/>
  <c r="AD157" i="234"/>
  <c r="AC157" i="234"/>
  <c r="AB157" i="234"/>
  <c r="AA157" i="234"/>
  <c r="Z157" i="234"/>
  <c r="Y157" i="234"/>
  <c r="X157" i="234"/>
  <c r="L157" i="234"/>
  <c r="AF217" i="234"/>
  <c r="AE217" i="234"/>
  <c r="AD217" i="234"/>
  <c r="AC217" i="234"/>
  <c r="AB217" i="234"/>
  <c r="AA217" i="234"/>
  <c r="Z217" i="234"/>
  <c r="Y217" i="234"/>
  <c r="X217" i="234"/>
  <c r="L217" i="234"/>
  <c r="AF277" i="234"/>
  <c r="AE277" i="234"/>
  <c r="AD277" i="234"/>
  <c r="AC277" i="234"/>
  <c r="AB277" i="234"/>
  <c r="AA277" i="234"/>
  <c r="Z277" i="234"/>
  <c r="Y277" i="234"/>
  <c r="X277" i="234"/>
  <c r="L277" i="234"/>
  <c r="AF337" i="234"/>
  <c r="AE337" i="234"/>
  <c r="AD337" i="234"/>
  <c r="AC337" i="234"/>
  <c r="AB337" i="234"/>
  <c r="AA337" i="234"/>
  <c r="Z337" i="234"/>
  <c r="Y337" i="234"/>
  <c r="X337" i="234"/>
  <c r="L337" i="234"/>
  <c r="AF397" i="234"/>
  <c r="AE397" i="234"/>
  <c r="AD397" i="234"/>
  <c r="AC397" i="234"/>
  <c r="AB397" i="234"/>
  <c r="AA397" i="234"/>
  <c r="Z397" i="234"/>
  <c r="Y397" i="234"/>
  <c r="X397" i="234"/>
  <c r="L397" i="234"/>
  <c r="AF457" i="234"/>
  <c r="AE457" i="234"/>
  <c r="AD457" i="234"/>
  <c r="AC457" i="234"/>
  <c r="AB457" i="234"/>
  <c r="AA457" i="234"/>
  <c r="Z457" i="234"/>
  <c r="Y457" i="234"/>
  <c r="X457" i="234"/>
  <c r="L457" i="234"/>
  <c r="AF517" i="234"/>
  <c r="AE517" i="234"/>
  <c r="AD517" i="234"/>
  <c r="AC517" i="234"/>
  <c r="AB517" i="234"/>
  <c r="AA517" i="234"/>
  <c r="Z517" i="234"/>
  <c r="Y517" i="234"/>
  <c r="X517" i="234"/>
  <c r="L517" i="234"/>
  <c r="AF637" i="234"/>
  <c r="AE637" i="234"/>
  <c r="AD637" i="234"/>
  <c r="AC637" i="234"/>
  <c r="AB637" i="234"/>
  <c r="AA637" i="234"/>
  <c r="Z637" i="234"/>
  <c r="Y637" i="234"/>
  <c r="X637" i="234"/>
  <c r="L637" i="234"/>
  <c r="AF577" i="234"/>
  <c r="AE577" i="234"/>
  <c r="AD577" i="234"/>
  <c r="AC577" i="234"/>
  <c r="AB577" i="234"/>
  <c r="AA577" i="234"/>
  <c r="Z577" i="234"/>
  <c r="Y577" i="234"/>
  <c r="X577" i="234"/>
  <c r="L577" i="234"/>
  <c r="T632" i="234"/>
  <c r="CG610" i="234" s="1"/>
  <c r="T630" i="234"/>
  <c r="CF610" i="234" s="1"/>
  <c r="T628" i="234"/>
  <c r="CE610" i="234" s="1"/>
  <c r="T626" i="234"/>
  <c r="CD610" i="234" s="1"/>
  <c r="CD640" i="234" s="1"/>
  <c r="T624" i="234"/>
  <c r="CC610" i="234" s="1"/>
  <c r="T622" i="234"/>
  <c r="CB610" i="234" s="1"/>
  <c r="T620" i="234"/>
  <c r="CA610" i="234" s="1"/>
  <c r="T618" i="234"/>
  <c r="BZ610" i="234" s="1"/>
  <c r="T616" i="234"/>
  <c r="BY610" i="234" s="1"/>
  <c r="T614" i="234"/>
  <c r="BX610" i="234" s="1"/>
  <c r="T612" i="234"/>
  <c r="BW610" i="234" s="1"/>
  <c r="T610" i="234"/>
  <c r="T572" i="234"/>
  <c r="CG550" i="234"/>
  <c r="T570" i="234"/>
  <c r="CF550" i="234" s="1"/>
  <c r="T568" i="234"/>
  <c r="CE550" i="234" s="1"/>
  <c r="T566" i="234"/>
  <c r="CD550" i="234" s="1"/>
  <c r="T564" i="234"/>
  <c r="CC550" i="234" s="1"/>
  <c r="T562" i="234"/>
  <c r="CB550" i="234" s="1"/>
  <c r="T560" i="234"/>
  <c r="CA550" i="234" s="1"/>
  <c r="T558" i="234"/>
  <c r="BZ550" i="234" s="1"/>
  <c r="T556" i="234"/>
  <c r="BY550" i="234" s="1"/>
  <c r="T554" i="234"/>
  <c r="BX550" i="234" s="1"/>
  <c r="T552" i="234"/>
  <c r="BW550" i="234" s="1"/>
  <c r="T550" i="234"/>
  <c r="T512" i="234"/>
  <c r="CG490" i="234" s="1"/>
  <c r="T510" i="234"/>
  <c r="CF490" i="234" s="1"/>
  <c r="T508" i="234"/>
  <c r="CE490" i="234" s="1"/>
  <c r="T506" i="234"/>
  <c r="CD490" i="234" s="1"/>
  <c r="CD520" i="234" s="1"/>
  <c r="T504" i="234"/>
  <c r="CC490" i="234" s="1"/>
  <c r="T502" i="234"/>
  <c r="CB490" i="234" s="1"/>
  <c r="T500" i="234"/>
  <c r="CA490" i="234" s="1"/>
  <c r="T498" i="234"/>
  <c r="BZ490" i="234" s="1"/>
  <c r="T496" i="234"/>
  <c r="BY490" i="234" s="1"/>
  <c r="T494" i="234"/>
  <c r="BX490" i="234" s="1"/>
  <c r="T492" i="234"/>
  <c r="BW490" i="234" s="1"/>
  <c r="T490" i="234"/>
  <c r="T452" i="234"/>
  <c r="CG430" i="234" s="1"/>
  <c r="T450" i="234"/>
  <c r="CF430" i="234" s="1"/>
  <c r="T448" i="234"/>
  <c r="CE430" i="234" s="1"/>
  <c r="T446" i="234"/>
  <c r="CD430" i="234" s="1"/>
  <c r="T444" i="234"/>
  <c r="CC430" i="234" s="1"/>
  <c r="T442" i="234"/>
  <c r="CB430" i="234" s="1"/>
  <c r="T440" i="234"/>
  <c r="CA430" i="234" s="1"/>
  <c r="T438" i="234"/>
  <c r="BZ430" i="234" s="1"/>
  <c r="T436" i="234"/>
  <c r="BY430" i="234" s="1"/>
  <c r="T434" i="234"/>
  <c r="BX430" i="234" s="1"/>
  <c r="T432" i="234"/>
  <c r="BW430" i="234" s="1"/>
  <c r="T430" i="234"/>
  <c r="T392" i="234"/>
  <c r="CG370" i="234" s="1"/>
  <c r="T390" i="234"/>
  <c r="CF370" i="234" s="1"/>
  <c r="T388" i="234"/>
  <c r="CE370" i="234" s="1"/>
  <c r="T386" i="234"/>
  <c r="CD370" i="234" s="1"/>
  <c r="CD397" i="234" s="1"/>
  <c r="T384" i="234"/>
  <c r="CC370" i="234" s="1"/>
  <c r="T382" i="234"/>
  <c r="CB370" i="234" s="1"/>
  <c r="T380" i="234"/>
  <c r="CA370" i="234" s="1"/>
  <c r="T378" i="234"/>
  <c r="BZ370" i="234" s="1"/>
  <c r="T376" i="234"/>
  <c r="BY370" i="234" s="1"/>
  <c r="T374" i="234"/>
  <c r="BX370" i="234" s="1"/>
  <c r="T372" i="234"/>
  <c r="BW370" i="234" s="1"/>
  <c r="T370" i="234"/>
  <c r="T332" i="234"/>
  <c r="CG310" i="234" s="1"/>
  <c r="CG328" i="234" s="1"/>
  <c r="T330" i="234"/>
  <c r="CF310" i="234" s="1"/>
  <c r="CF340" i="234" s="1"/>
  <c r="T328" i="234"/>
  <c r="CE310" i="234" s="1"/>
  <c r="CE325" i="234" s="1"/>
  <c r="T326" i="234"/>
  <c r="CD310" i="234" s="1"/>
  <c r="CD334" i="234" s="1"/>
  <c r="T324" i="234"/>
  <c r="CC310" i="234" s="1"/>
  <c r="CC343" i="234" s="1"/>
  <c r="T322" i="234"/>
  <c r="CB310" i="234" s="1"/>
  <c r="CB340" i="234" s="1"/>
  <c r="T320" i="234"/>
  <c r="CA310" i="234" s="1"/>
  <c r="CA346" i="234" s="1"/>
  <c r="T318" i="234"/>
  <c r="BZ310" i="234" s="1"/>
  <c r="BZ331" i="234" s="1"/>
  <c r="T316" i="234"/>
  <c r="BY310" i="234" s="1"/>
  <c r="T314" i="234"/>
  <c r="BX310" i="234" s="1"/>
  <c r="T312" i="234"/>
  <c r="BW310" i="234" s="1"/>
  <c r="T310" i="234"/>
  <c r="T272" i="234"/>
  <c r="CG250" i="234" s="1"/>
  <c r="T270" i="234"/>
  <c r="CF250" i="234"/>
  <c r="T268" i="234"/>
  <c r="CE250" i="234" s="1"/>
  <c r="T266" i="234"/>
  <c r="CD250" i="234" s="1"/>
  <c r="CD286" i="234" s="1"/>
  <c r="T264" i="234"/>
  <c r="CC250" i="234" s="1"/>
  <c r="T262" i="234"/>
  <c r="CB250" i="234" s="1"/>
  <c r="T260" i="234"/>
  <c r="CA250" i="234" s="1"/>
  <c r="T258" i="234"/>
  <c r="BZ250" i="234" s="1"/>
  <c r="T256" i="234"/>
  <c r="BY250" i="234" s="1"/>
  <c r="T254" i="234"/>
  <c r="BX250" i="234"/>
  <c r="T252" i="234"/>
  <c r="BW250" i="234" s="1"/>
  <c r="T250" i="234"/>
  <c r="T212" i="234"/>
  <c r="CG190" i="234" s="1"/>
  <c r="CG211" i="234" s="1"/>
  <c r="T210" i="234"/>
  <c r="CF190" i="234" s="1"/>
  <c r="CF205" i="234" s="1"/>
  <c r="T208" i="234"/>
  <c r="CE190" i="234" s="1"/>
  <c r="CE205" i="234" s="1"/>
  <c r="T206" i="234"/>
  <c r="CD190" i="234" s="1"/>
  <c r="CD223" i="234" s="1"/>
  <c r="T204" i="234"/>
  <c r="CC190" i="234" s="1"/>
  <c r="CC220" i="234" s="1"/>
  <c r="T202" i="234"/>
  <c r="CB190" i="234" s="1"/>
  <c r="T200" i="234"/>
  <c r="CA190" i="234" s="1"/>
  <c r="CA226" i="234" s="1"/>
  <c r="T198" i="234"/>
  <c r="BZ190" i="234" s="1"/>
  <c r="BZ208" i="234" s="1"/>
  <c r="T196" i="234"/>
  <c r="BY190" i="234" s="1"/>
  <c r="BY208" i="234" s="1"/>
  <c r="T194" i="234"/>
  <c r="BX190" i="234" s="1"/>
  <c r="T192" i="234"/>
  <c r="BW190" i="234" s="1"/>
  <c r="T190" i="234"/>
  <c r="T92" i="234"/>
  <c r="CG70" i="234" s="1"/>
  <c r="T90" i="234"/>
  <c r="CF70" i="234" s="1"/>
  <c r="T88" i="234"/>
  <c r="CE70" i="234" s="1"/>
  <c r="T86" i="234"/>
  <c r="CD70" i="234" s="1"/>
  <c r="CD100" i="234" s="1"/>
  <c r="T84" i="234"/>
  <c r="CC70" i="234" s="1"/>
  <c r="T82" i="234"/>
  <c r="CB70" i="234" s="1"/>
  <c r="T80" i="234"/>
  <c r="CA70" i="234" s="1"/>
  <c r="T78" i="234"/>
  <c r="BZ70" i="234" s="1"/>
  <c r="T76" i="234"/>
  <c r="BY70" i="234" s="1"/>
  <c r="T74" i="234"/>
  <c r="BX70" i="234" s="1"/>
  <c r="T72" i="234"/>
  <c r="BW70" i="234" s="1"/>
  <c r="T70" i="234"/>
  <c r="T152" i="234"/>
  <c r="CG130" i="234" s="1"/>
  <c r="T150" i="234"/>
  <c r="CF130" i="234" s="1"/>
  <c r="T148" i="234"/>
  <c r="CE130" i="234" s="1"/>
  <c r="T146" i="234"/>
  <c r="CD130" i="234" s="1"/>
  <c r="T144" i="234"/>
  <c r="CC130" i="234" s="1"/>
  <c r="T142" i="234"/>
  <c r="CB130" i="234" s="1"/>
  <c r="T140" i="234"/>
  <c r="CA130" i="234" s="1"/>
  <c r="T138" i="234"/>
  <c r="BZ130" i="234" s="1"/>
  <c r="T136" i="234"/>
  <c r="BY130" i="234" s="1"/>
  <c r="T134" i="234"/>
  <c r="BX130" i="234" s="1"/>
  <c r="T132" i="234"/>
  <c r="BW130" i="234" s="1"/>
  <c r="T130" i="234"/>
  <c r="CV70" i="233"/>
  <c r="CV71" i="233" s="1"/>
  <c r="CV72" i="233" s="1"/>
  <c r="CV73" i="233" s="1"/>
  <c r="CV74" i="233" s="1"/>
  <c r="CV75" i="233" s="1"/>
  <c r="CV76" i="233" s="1"/>
  <c r="CV77" i="233" s="1"/>
  <c r="CV78" i="233" s="1"/>
  <c r="AF637" i="233"/>
  <c r="AE637" i="233"/>
  <c r="AD637" i="233"/>
  <c r="AC637" i="233"/>
  <c r="AB637" i="233"/>
  <c r="AA637" i="233"/>
  <c r="Z637" i="233"/>
  <c r="Y637" i="233"/>
  <c r="X637" i="233"/>
  <c r="L637" i="233"/>
  <c r="AF577" i="233"/>
  <c r="AE577" i="233"/>
  <c r="AD577" i="233"/>
  <c r="AC577" i="233"/>
  <c r="AB577" i="233"/>
  <c r="AA577" i="233"/>
  <c r="Z577" i="233"/>
  <c r="Y577" i="233"/>
  <c r="X577" i="233"/>
  <c r="L577" i="233"/>
  <c r="AF517" i="233"/>
  <c r="AE517" i="233"/>
  <c r="AD517" i="233"/>
  <c r="AC517" i="233"/>
  <c r="AB517" i="233"/>
  <c r="AA517" i="233"/>
  <c r="Z517" i="233"/>
  <c r="Y517" i="233"/>
  <c r="X517" i="233"/>
  <c r="L517" i="233"/>
  <c r="AF457" i="233"/>
  <c r="AE457" i="233"/>
  <c r="AD457" i="233"/>
  <c r="AC457" i="233"/>
  <c r="AB457" i="233"/>
  <c r="AA457" i="233"/>
  <c r="Z457" i="233"/>
  <c r="Y457" i="233"/>
  <c r="X457" i="233"/>
  <c r="L457" i="233"/>
  <c r="AF397" i="233"/>
  <c r="AE397" i="233"/>
  <c r="AD397" i="233"/>
  <c r="AC397" i="233"/>
  <c r="AB397" i="233"/>
  <c r="AA397" i="233"/>
  <c r="Z397" i="233"/>
  <c r="Y397" i="233"/>
  <c r="X397" i="233"/>
  <c r="L397" i="233"/>
  <c r="AF337" i="233"/>
  <c r="AE337" i="233"/>
  <c r="AD337" i="233"/>
  <c r="AC337" i="233"/>
  <c r="AB337" i="233"/>
  <c r="AA337" i="233"/>
  <c r="Z337" i="233"/>
  <c r="Y337" i="233"/>
  <c r="X337" i="233"/>
  <c r="L337" i="233"/>
  <c r="AF277" i="233"/>
  <c r="AE277" i="233"/>
  <c r="AD277" i="233"/>
  <c r="AC277" i="233"/>
  <c r="AB277" i="233"/>
  <c r="AA277" i="233"/>
  <c r="Z277" i="233"/>
  <c r="Y277" i="233"/>
  <c r="X277" i="233"/>
  <c r="L277" i="233"/>
  <c r="AF217" i="233"/>
  <c r="AE217" i="233"/>
  <c r="AD217" i="233"/>
  <c r="AC217" i="233"/>
  <c r="AB217" i="233"/>
  <c r="AA217" i="233"/>
  <c r="Z217" i="233"/>
  <c r="Y217" i="233"/>
  <c r="X217" i="233"/>
  <c r="L217" i="233"/>
  <c r="AF97" i="233"/>
  <c r="AE97" i="233"/>
  <c r="AD97" i="233"/>
  <c r="AC97" i="233"/>
  <c r="AB97" i="233"/>
  <c r="AA97" i="233"/>
  <c r="Z97" i="233"/>
  <c r="Y97" i="233"/>
  <c r="X97" i="233"/>
  <c r="L97" i="233"/>
  <c r="AF157" i="233"/>
  <c r="AE157" i="233"/>
  <c r="AD157" i="233"/>
  <c r="AC157" i="233"/>
  <c r="AB157" i="233"/>
  <c r="AA157" i="233"/>
  <c r="Z157" i="233"/>
  <c r="Y157" i="233"/>
  <c r="X157" i="233"/>
  <c r="L157" i="233"/>
  <c r="CV70" i="232"/>
  <c r="CV71" i="232" s="1"/>
  <c r="CV72" i="232" s="1"/>
  <c r="CV73" i="232" s="1"/>
  <c r="CV74" i="232" s="1"/>
  <c r="CV75" i="232" s="1"/>
  <c r="CV76" i="232" s="1"/>
  <c r="CV77" i="232" s="1"/>
  <c r="CV78" i="232" s="1"/>
  <c r="AF637" i="232"/>
  <c r="AE637" i="232"/>
  <c r="AD637" i="232"/>
  <c r="AC637" i="232"/>
  <c r="AB637" i="232"/>
  <c r="AA637" i="232"/>
  <c r="Z637" i="232"/>
  <c r="Y637" i="232"/>
  <c r="X637" i="232"/>
  <c r="L637" i="232"/>
  <c r="AF577" i="232"/>
  <c r="AE577" i="232"/>
  <c r="AD577" i="232"/>
  <c r="AC577" i="232"/>
  <c r="AB577" i="232"/>
  <c r="AA577" i="232"/>
  <c r="Z577" i="232"/>
  <c r="Y577" i="232"/>
  <c r="X577" i="232"/>
  <c r="L577" i="232"/>
  <c r="AF517" i="232"/>
  <c r="AE517" i="232"/>
  <c r="AD517" i="232"/>
  <c r="AC517" i="232"/>
  <c r="AB517" i="232"/>
  <c r="AA517" i="232"/>
  <c r="Z517" i="232"/>
  <c r="Y517" i="232"/>
  <c r="X517" i="232"/>
  <c r="L517" i="232"/>
  <c r="AF457" i="232"/>
  <c r="AE457" i="232"/>
  <c r="AD457" i="232"/>
  <c r="AC457" i="232"/>
  <c r="AB457" i="232"/>
  <c r="AA457" i="232"/>
  <c r="Z457" i="232"/>
  <c r="Y457" i="232"/>
  <c r="X457" i="232"/>
  <c r="L457" i="232"/>
  <c r="AF397" i="232"/>
  <c r="AE397" i="232"/>
  <c r="AD397" i="232"/>
  <c r="AC397" i="232"/>
  <c r="AB397" i="232"/>
  <c r="AA397" i="232"/>
  <c r="Z397" i="232"/>
  <c r="Y397" i="232"/>
  <c r="X397" i="232"/>
  <c r="L397" i="232"/>
  <c r="AF337" i="232"/>
  <c r="AE337" i="232"/>
  <c r="AD337" i="232"/>
  <c r="AC337" i="232"/>
  <c r="AB337" i="232"/>
  <c r="AA337" i="232"/>
  <c r="Z337" i="232"/>
  <c r="Y337" i="232"/>
  <c r="X337" i="232"/>
  <c r="L337" i="232"/>
  <c r="AF277" i="232"/>
  <c r="AE277" i="232"/>
  <c r="AD277" i="232"/>
  <c r="AC277" i="232"/>
  <c r="AB277" i="232"/>
  <c r="AA277" i="232"/>
  <c r="Z277" i="232"/>
  <c r="Y277" i="232"/>
  <c r="X277" i="232"/>
  <c r="L277" i="232"/>
  <c r="AF217" i="232"/>
  <c r="AE217" i="232"/>
  <c r="AD217" i="232"/>
  <c r="AC217" i="232"/>
  <c r="AB217" i="232"/>
  <c r="AA217" i="232"/>
  <c r="Z217" i="232"/>
  <c r="Y217" i="232"/>
  <c r="X217" i="232"/>
  <c r="L217" i="232"/>
  <c r="AF157" i="232"/>
  <c r="AE157" i="232"/>
  <c r="AD157" i="232"/>
  <c r="AC157" i="232"/>
  <c r="AB157" i="232"/>
  <c r="AA157" i="232"/>
  <c r="Z157" i="232"/>
  <c r="Y157" i="232"/>
  <c r="X157" i="232"/>
  <c r="L157" i="232"/>
  <c r="CV70" i="231"/>
  <c r="CV71" i="231" s="1"/>
  <c r="CV72" i="231" s="1"/>
  <c r="CV73" i="231" s="1"/>
  <c r="CV74" i="231" s="1"/>
  <c r="CV75" i="231" s="1"/>
  <c r="CV76" i="231" s="1"/>
  <c r="CV77" i="231" s="1"/>
  <c r="CV78" i="231" s="1"/>
  <c r="AF637" i="231"/>
  <c r="AE637" i="231"/>
  <c r="AD637" i="231"/>
  <c r="AC637" i="231"/>
  <c r="AB637" i="231"/>
  <c r="AA637" i="231"/>
  <c r="Z637" i="231"/>
  <c r="Y637" i="231"/>
  <c r="X637" i="231"/>
  <c r="L637" i="231"/>
  <c r="AF577" i="231"/>
  <c r="AE577" i="231"/>
  <c r="AD577" i="231"/>
  <c r="AC577" i="231"/>
  <c r="AB577" i="231"/>
  <c r="AA577" i="231"/>
  <c r="Z577" i="231"/>
  <c r="Y577" i="231"/>
  <c r="X577" i="231"/>
  <c r="L577" i="231"/>
  <c r="AF517" i="231"/>
  <c r="AE517" i="231"/>
  <c r="AD517" i="231"/>
  <c r="AC517" i="231"/>
  <c r="AB517" i="231"/>
  <c r="AA517" i="231"/>
  <c r="Z517" i="231"/>
  <c r="Y517" i="231"/>
  <c r="X517" i="231"/>
  <c r="L517" i="231"/>
  <c r="AF457" i="231"/>
  <c r="AE457" i="231"/>
  <c r="AD457" i="231"/>
  <c r="AC457" i="231"/>
  <c r="AB457" i="231"/>
  <c r="AA457" i="231"/>
  <c r="Z457" i="231"/>
  <c r="Y457" i="231"/>
  <c r="X457" i="231"/>
  <c r="L457" i="231"/>
  <c r="AF397" i="231"/>
  <c r="AE397" i="231"/>
  <c r="AD397" i="231"/>
  <c r="AC397" i="231"/>
  <c r="AB397" i="231"/>
  <c r="AA397" i="231"/>
  <c r="Z397" i="231"/>
  <c r="Y397" i="231"/>
  <c r="X397" i="231"/>
  <c r="L397" i="231"/>
  <c r="AF337" i="231"/>
  <c r="AE337" i="231"/>
  <c r="AD337" i="231"/>
  <c r="AC337" i="231"/>
  <c r="AB337" i="231"/>
  <c r="AA337" i="231"/>
  <c r="Z337" i="231"/>
  <c r="Y337" i="231"/>
  <c r="X337" i="231"/>
  <c r="L337" i="231"/>
  <c r="AF277" i="231"/>
  <c r="AE277" i="231"/>
  <c r="AD277" i="231"/>
  <c r="AC277" i="231"/>
  <c r="AB277" i="231"/>
  <c r="AA277" i="231"/>
  <c r="Z277" i="231"/>
  <c r="Y277" i="231"/>
  <c r="X277" i="231"/>
  <c r="L277" i="231"/>
  <c r="AF217" i="231"/>
  <c r="AE217" i="231"/>
  <c r="AD217" i="231"/>
  <c r="AC217" i="231"/>
  <c r="AB217" i="231"/>
  <c r="AA217" i="231"/>
  <c r="Z217" i="231"/>
  <c r="Y217" i="231"/>
  <c r="X217" i="231"/>
  <c r="L217" i="231"/>
  <c r="AF157" i="231"/>
  <c r="AE157" i="231"/>
  <c r="AD157" i="231"/>
  <c r="AC157" i="231"/>
  <c r="AB157" i="231"/>
  <c r="AA157" i="231"/>
  <c r="Z157" i="231"/>
  <c r="Y157" i="231"/>
  <c r="X157" i="231"/>
  <c r="L157" i="231"/>
  <c r="CV70" i="230"/>
  <c r="CV71" i="230" s="1"/>
  <c r="CV72" i="230" s="1"/>
  <c r="CV73" i="230" s="1"/>
  <c r="CV74" i="230" s="1"/>
  <c r="CV75" i="230" s="1"/>
  <c r="CV76" i="230" s="1"/>
  <c r="CV77" i="230" s="1"/>
  <c r="CV78" i="230" s="1"/>
  <c r="AF637" i="230"/>
  <c r="AE637" i="230"/>
  <c r="AD637" i="230"/>
  <c r="AC637" i="230"/>
  <c r="AB637" i="230"/>
  <c r="AA637" i="230"/>
  <c r="Z637" i="230"/>
  <c r="Y637" i="230"/>
  <c r="X637" i="230"/>
  <c r="L637" i="230"/>
  <c r="AF577" i="230"/>
  <c r="AE577" i="230"/>
  <c r="AD577" i="230"/>
  <c r="AC577" i="230"/>
  <c r="AB577" i="230"/>
  <c r="AA577" i="230"/>
  <c r="Z577" i="230"/>
  <c r="Y577" i="230"/>
  <c r="X577" i="230"/>
  <c r="L577" i="230"/>
  <c r="AF517" i="230"/>
  <c r="AE517" i="230"/>
  <c r="AD517" i="230"/>
  <c r="AC517" i="230"/>
  <c r="AB517" i="230"/>
  <c r="AA517" i="230"/>
  <c r="Z517" i="230"/>
  <c r="Y517" i="230"/>
  <c r="X517" i="230"/>
  <c r="L517" i="230"/>
  <c r="AF457" i="230"/>
  <c r="AE457" i="230"/>
  <c r="AD457" i="230"/>
  <c r="AC457" i="230"/>
  <c r="AB457" i="230"/>
  <c r="AA457" i="230"/>
  <c r="Z457" i="230"/>
  <c r="Y457" i="230"/>
  <c r="X457" i="230"/>
  <c r="L457" i="230"/>
  <c r="AF397" i="230"/>
  <c r="AE397" i="230"/>
  <c r="AD397" i="230"/>
  <c r="AC397" i="230"/>
  <c r="AB397" i="230"/>
  <c r="AA397" i="230"/>
  <c r="Z397" i="230"/>
  <c r="Y397" i="230"/>
  <c r="X397" i="230"/>
  <c r="L397" i="230"/>
  <c r="AF337" i="230"/>
  <c r="AE337" i="230"/>
  <c r="AD337" i="230"/>
  <c r="AC337" i="230"/>
  <c r="AB337" i="230"/>
  <c r="AA337" i="230"/>
  <c r="Z337" i="230"/>
  <c r="Y337" i="230"/>
  <c r="X337" i="230"/>
  <c r="L337" i="230"/>
  <c r="AF277" i="230"/>
  <c r="AE277" i="230"/>
  <c r="AD277" i="230"/>
  <c r="AC277" i="230"/>
  <c r="AB277" i="230"/>
  <c r="AA277" i="230"/>
  <c r="Z277" i="230"/>
  <c r="Y277" i="230"/>
  <c r="X277" i="230"/>
  <c r="L277" i="230"/>
  <c r="AF217" i="230"/>
  <c r="AE217" i="230"/>
  <c r="AD217" i="230"/>
  <c r="AC217" i="230"/>
  <c r="AB217" i="230"/>
  <c r="AA217" i="230"/>
  <c r="Z217" i="230"/>
  <c r="Y217" i="230"/>
  <c r="X217" i="230"/>
  <c r="L217" i="230"/>
  <c r="AF157" i="230"/>
  <c r="AE157" i="230"/>
  <c r="AD157" i="230"/>
  <c r="AC157" i="230"/>
  <c r="AB157" i="230"/>
  <c r="AA157" i="230"/>
  <c r="Z157" i="230"/>
  <c r="Y157" i="230"/>
  <c r="X157" i="230"/>
  <c r="L157" i="230"/>
  <c r="H68" i="226"/>
  <c r="CV70" i="226"/>
  <c r="CV71" i="226"/>
  <c r="CV72" i="226" s="1"/>
  <c r="CV73" i="226" s="1"/>
  <c r="CV74" i="226" s="1"/>
  <c r="CV75" i="226" s="1"/>
  <c r="CV76" i="226" s="1"/>
  <c r="CV77" i="226" s="1"/>
  <c r="CV78" i="226" s="1"/>
  <c r="I107" i="226"/>
  <c r="BD101" i="226" s="1"/>
  <c r="I106" i="226"/>
  <c r="BD98" i="226" s="1"/>
  <c r="I105" i="226"/>
  <c r="I104" i="226"/>
  <c r="I103" i="226"/>
  <c r="BD89" i="226" s="1"/>
  <c r="I102" i="226"/>
  <c r="BD86" i="226" s="1"/>
  <c r="I101" i="226"/>
  <c r="BD83" i="226" s="1"/>
  <c r="I100" i="226"/>
  <c r="BD80" i="226" s="1"/>
  <c r="I99" i="226"/>
  <c r="AF637" i="226"/>
  <c r="AE637" i="226"/>
  <c r="AD637" i="226"/>
  <c r="AC637" i="226"/>
  <c r="AB637" i="226"/>
  <c r="AA637" i="226"/>
  <c r="Z637" i="226"/>
  <c r="Y637" i="226"/>
  <c r="X637" i="226"/>
  <c r="L637" i="226"/>
  <c r="AF577" i="226"/>
  <c r="AE577" i="226"/>
  <c r="AD577" i="226"/>
  <c r="AC577" i="226"/>
  <c r="AB577" i="226"/>
  <c r="AA577" i="226"/>
  <c r="Z577" i="226"/>
  <c r="Y577" i="226"/>
  <c r="X577" i="226"/>
  <c r="L577" i="226"/>
  <c r="AF517" i="226"/>
  <c r="AE517" i="226"/>
  <c r="AD517" i="226"/>
  <c r="AC517" i="226"/>
  <c r="AB517" i="226"/>
  <c r="AA517" i="226"/>
  <c r="Z517" i="226"/>
  <c r="Y517" i="226"/>
  <c r="X517" i="226"/>
  <c r="L517" i="226"/>
  <c r="AF457" i="226"/>
  <c r="AE457" i="226"/>
  <c r="AD457" i="226"/>
  <c r="AC457" i="226"/>
  <c r="AB457" i="226"/>
  <c r="AA457" i="226"/>
  <c r="Z457" i="226"/>
  <c r="Y457" i="226"/>
  <c r="X457" i="226"/>
  <c r="L457" i="226"/>
  <c r="AF397" i="226"/>
  <c r="AE397" i="226"/>
  <c r="AD397" i="226"/>
  <c r="AC397" i="226"/>
  <c r="AB397" i="226"/>
  <c r="AA397" i="226"/>
  <c r="Z397" i="226"/>
  <c r="Y397" i="226"/>
  <c r="X397" i="226"/>
  <c r="L397" i="226"/>
  <c r="AF337" i="226"/>
  <c r="AE337" i="226"/>
  <c r="AD337" i="226"/>
  <c r="AC337" i="226"/>
  <c r="AB337" i="226"/>
  <c r="AA337" i="226"/>
  <c r="Z337" i="226"/>
  <c r="Y337" i="226"/>
  <c r="X337" i="226"/>
  <c r="L337" i="226"/>
  <c r="AF277" i="226"/>
  <c r="AE277" i="226"/>
  <c r="AD277" i="226"/>
  <c r="AC277" i="226"/>
  <c r="AB277" i="226"/>
  <c r="AA277" i="226"/>
  <c r="Z277" i="226"/>
  <c r="Y277" i="226"/>
  <c r="X277" i="226"/>
  <c r="L277" i="226"/>
  <c r="AF217" i="226"/>
  <c r="AE217" i="226"/>
  <c r="AD217" i="226"/>
  <c r="AC217" i="226"/>
  <c r="AB217" i="226"/>
  <c r="AA217" i="226"/>
  <c r="Z217" i="226"/>
  <c r="Y217" i="226"/>
  <c r="X217" i="226"/>
  <c r="L217" i="226"/>
  <c r="AF157" i="226"/>
  <c r="AE157" i="226"/>
  <c r="AD157" i="226"/>
  <c r="AC157" i="226"/>
  <c r="AB157" i="226"/>
  <c r="AA157" i="226"/>
  <c r="Z157" i="226"/>
  <c r="Y157" i="226"/>
  <c r="X157" i="226"/>
  <c r="L157" i="226"/>
  <c r="F99" i="226"/>
  <c r="BA77" i="226" s="1"/>
  <c r="L99" i="226"/>
  <c r="BG79" i="226" s="1"/>
  <c r="N33" i="152"/>
  <c r="I33" i="152"/>
  <c r="E33" i="152"/>
  <c r="N20" i="152"/>
  <c r="I20" i="152"/>
  <c r="E20" i="152"/>
  <c r="N36" i="151"/>
  <c r="K36" i="151"/>
  <c r="N35" i="151"/>
  <c r="N66" i="151" s="1"/>
  <c r="N34" i="151"/>
  <c r="N33" i="151"/>
  <c r="N32" i="151"/>
  <c r="N31" i="151"/>
  <c r="N30" i="151"/>
  <c r="N29" i="151"/>
  <c r="N28" i="151"/>
  <c r="N27" i="151"/>
  <c r="N26" i="151"/>
  <c r="N25" i="151"/>
  <c r="N24" i="151"/>
  <c r="N23" i="151"/>
  <c r="N22" i="151"/>
  <c r="N21" i="151"/>
  <c r="N20" i="151"/>
  <c r="N19" i="151"/>
  <c r="N18" i="151"/>
  <c r="N17" i="151"/>
  <c r="N16" i="151"/>
  <c r="N15" i="151"/>
  <c r="N14" i="151"/>
  <c r="N13" i="151"/>
  <c r="N12" i="151"/>
  <c r="N11" i="151"/>
  <c r="N10" i="151"/>
  <c r="K35" i="151"/>
  <c r="K34" i="151"/>
  <c r="K33" i="151"/>
  <c r="K32" i="151"/>
  <c r="K31" i="151"/>
  <c r="K30" i="151"/>
  <c r="K29" i="151"/>
  <c r="K28" i="151"/>
  <c r="K27" i="151"/>
  <c r="K26" i="151"/>
  <c r="K25" i="151"/>
  <c r="K24" i="151"/>
  <c r="K23" i="151"/>
  <c r="K22" i="151"/>
  <c r="K21" i="151"/>
  <c r="K20" i="151"/>
  <c r="K19" i="151"/>
  <c r="K18" i="151"/>
  <c r="K17" i="151"/>
  <c r="K16" i="151"/>
  <c r="K15" i="151"/>
  <c r="K14" i="151"/>
  <c r="K13" i="151"/>
  <c r="K12" i="151"/>
  <c r="K11" i="151"/>
  <c r="K10" i="151"/>
  <c r="H34" i="151"/>
  <c r="H32" i="151"/>
  <c r="H30" i="151"/>
  <c r="H28" i="151"/>
  <c r="H26" i="151"/>
  <c r="H24" i="151"/>
  <c r="H22" i="151"/>
  <c r="H20" i="151"/>
  <c r="H18" i="151"/>
  <c r="H16" i="151"/>
  <c r="H14" i="151"/>
  <c r="H12" i="151"/>
  <c r="H11" i="151"/>
  <c r="H36" i="151"/>
  <c r="H35" i="151"/>
  <c r="H33" i="151"/>
  <c r="H31" i="151"/>
  <c r="H29" i="151"/>
  <c r="H27" i="151"/>
  <c r="H25" i="151"/>
  <c r="H23" i="151"/>
  <c r="H21" i="151"/>
  <c r="H19" i="151"/>
  <c r="H17" i="151"/>
  <c r="H15" i="151"/>
  <c r="H13" i="151"/>
  <c r="H10" i="151"/>
  <c r="T492" i="208"/>
  <c r="T442" i="208"/>
  <c r="T392" i="208"/>
  <c r="T342" i="208"/>
  <c r="T292" i="208"/>
  <c r="T242" i="208"/>
  <c r="T192" i="208"/>
  <c r="T142" i="208"/>
  <c r="T92" i="208"/>
  <c r="T42" i="208"/>
  <c r="S41" i="208"/>
  <c r="R41" i="208"/>
  <c r="Q41" i="208"/>
  <c r="P41" i="208"/>
  <c r="O41" i="208"/>
  <c r="N41" i="208"/>
  <c r="M41" i="208"/>
  <c r="L41" i="208"/>
  <c r="K41" i="208"/>
  <c r="J41" i="208"/>
  <c r="I41" i="208"/>
  <c r="H41" i="208"/>
  <c r="T502" i="177"/>
  <c r="T501" i="177"/>
  <c r="T451" i="177"/>
  <c r="T450" i="177"/>
  <c r="T400" i="177"/>
  <c r="T399" i="177"/>
  <c r="T349" i="177"/>
  <c r="T348" i="177"/>
  <c r="T298" i="177"/>
  <c r="T297" i="177"/>
  <c r="T247" i="177"/>
  <c r="T246" i="177"/>
  <c r="T196" i="177"/>
  <c r="T195" i="177"/>
  <c r="T145" i="177"/>
  <c r="T144" i="177"/>
  <c r="T94" i="177"/>
  <c r="T93" i="177"/>
  <c r="T43" i="177"/>
  <c r="T42" i="177"/>
  <c r="AF8" i="249"/>
  <c r="AF7" i="249"/>
  <c r="AF6" i="249"/>
  <c r="AT538" i="249"/>
  <c r="P538" i="249" s="1"/>
  <c r="AS538" i="249"/>
  <c r="AT537" i="249"/>
  <c r="AJ537" i="249" s="1"/>
  <c r="AS537" i="249"/>
  <c r="AT536" i="249"/>
  <c r="I536" i="249" s="1"/>
  <c r="AS536" i="249"/>
  <c r="AT535" i="249"/>
  <c r="AS535" i="249"/>
  <c r="AT534" i="249"/>
  <c r="AL534" i="249" s="1"/>
  <c r="AS534" i="249"/>
  <c r="AT533" i="249"/>
  <c r="I533" i="249" s="1"/>
  <c r="AS533" i="249"/>
  <c r="AT532" i="249"/>
  <c r="AJ532" i="249"/>
  <c r="AS532" i="249"/>
  <c r="AT531" i="249"/>
  <c r="AS531" i="249"/>
  <c r="AT530" i="249"/>
  <c r="G530" i="249" s="1"/>
  <c r="AS530" i="249"/>
  <c r="AT529" i="249"/>
  <c r="AS529" i="249"/>
  <c r="AT528" i="249"/>
  <c r="AS528" i="249"/>
  <c r="AT527" i="249"/>
  <c r="AS527" i="249"/>
  <c r="AT526" i="249"/>
  <c r="I526" i="249" s="1"/>
  <c r="AS526" i="249"/>
  <c r="AT525" i="249"/>
  <c r="AI525" i="249" s="1"/>
  <c r="AS525" i="249"/>
  <c r="AT524" i="249"/>
  <c r="F524" i="249" s="1"/>
  <c r="AS524" i="249"/>
  <c r="AT523" i="249"/>
  <c r="AH523" i="249" s="1"/>
  <c r="AS523" i="249"/>
  <c r="AT522" i="249"/>
  <c r="AH522" i="249" s="1"/>
  <c r="AS522" i="249"/>
  <c r="AT521" i="249"/>
  <c r="O521" i="249" s="1"/>
  <c r="AF522" i="249" s="1"/>
  <c r="AS521" i="249"/>
  <c r="AT520" i="249"/>
  <c r="P520" i="249" s="1"/>
  <c r="AS520" i="249"/>
  <c r="AT519" i="249"/>
  <c r="AS519" i="249"/>
  <c r="AT518" i="249"/>
  <c r="J518" i="249" s="1"/>
  <c r="AF518" i="249" s="1"/>
  <c r="AS518" i="249"/>
  <c r="AT517" i="249"/>
  <c r="I517" i="249" s="1"/>
  <c r="AS517" i="249"/>
  <c r="AT516" i="249"/>
  <c r="AM516" i="249" s="1"/>
  <c r="AS516" i="249"/>
  <c r="AT515" i="249"/>
  <c r="AS515" i="249"/>
  <c r="AT514" i="249"/>
  <c r="G514" i="249" s="1"/>
  <c r="AS514" i="249"/>
  <c r="AT513" i="249"/>
  <c r="AS513" i="249"/>
  <c r="AT512" i="249"/>
  <c r="N512" i="249" s="1"/>
  <c r="AS512" i="249"/>
  <c r="AT507" i="249"/>
  <c r="AS507" i="249"/>
  <c r="O507" i="249" s="1"/>
  <c r="AT506" i="249"/>
  <c r="AS506" i="249"/>
  <c r="AH506" i="249" s="1"/>
  <c r="AT505" i="249"/>
  <c r="AS505" i="249"/>
  <c r="G505" i="249" s="1"/>
  <c r="AT504" i="249"/>
  <c r="AS504" i="249"/>
  <c r="AK504" i="249"/>
  <c r="AT503" i="249"/>
  <c r="AS503" i="249"/>
  <c r="AT502" i="249"/>
  <c r="AS502" i="249"/>
  <c r="O502" i="249" s="1"/>
  <c r="AT501" i="249"/>
  <c r="AS501" i="249"/>
  <c r="AK501" i="249" s="1"/>
  <c r="AT500" i="249"/>
  <c r="AS500" i="249"/>
  <c r="AL500" i="249" s="1"/>
  <c r="AT499" i="249"/>
  <c r="AS499" i="249"/>
  <c r="AL499" i="249" s="1"/>
  <c r="AT498" i="249"/>
  <c r="AS498" i="249"/>
  <c r="AO498" i="249" s="1"/>
  <c r="AT497" i="249"/>
  <c r="AS497" i="249"/>
  <c r="AT496" i="249"/>
  <c r="AS496" i="249"/>
  <c r="AO496" i="249" s="1"/>
  <c r="AT495" i="249"/>
  <c r="AS495" i="249"/>
  <c r="AJ495" i="249" s="1"/>
  <c r="AT494" i="249"/>
  <c r="AS494" i="249"/>
  <c r="AM494" i="249"/>
  <c r="AT493" i="249"/>
  <c r="AS493" i="249"/>
  <c r="AN493" i="249" s="1"/>
  <c r="AT492" i="249"/>
  <c r="AS492" i="249"/>
  <c r="L492" i="249" s="1"/>
  <c r="AT491" i="249"/>
  <c r="AS491" i="249"/>
  <c r="AM491" i="249" s="1"/>
  <c r="AT490" i="249"/>
  <c r="AS490" i="249"/>
  <c r="AN490" i="249" s="1"/>
  <c r="AT489" i="249"/>
  <c r="AS489" i="249"/>
  <c r="M489" i="249" s="1"/>
  <c r="AT488" i="249"/>
  <c r="AS488" i="249"/>
  <c r="AI488" i="249" s="1"/>
  <c r="AT487" i="249"/>
  <c r="AS487" i="249"/>
  <c r="L487" i="249" s="1"/>
  <c r="AT486" i="249"/>
  <c r="AS486" i="249"/>
  <c r="AJ486" i="249" s="1"/>
  <c r="AT485" i="249"/>
  <c r="AS485" i="249"/>
  <c r="AL485" i="249" s="1"/>
  <c r="AT484" i="249"/>
  <c r="AS484" i="249"/>
  <c r="AM484" i="249" s="1"/>
  <c r="AT483" i="249"/>
  <c r="AS483" i="249"/>
  <c r="AT482" i="249"/>
  <c r="AS482" i="249"/>
  <c r="AJ482" i="249" s="1"/>
  <c r="AT481" i="249"/>
  <c r="AS481" i="249"/>
  <c r="N481" i="249" s="1"/>
  <c r="AT8" i="249"/>
  <c r="AS8" i="249"/>
  <c r="AT7" i="249"/>
  <c r="AS7" i="249"/>
  <c r="AT6" i="249"/>
  <c r="AS6" i="249"/>
  <c r="A571" i="249"/>
  <c r="AT632" i="231"/>
  <c r="AS632" i="231"/>
  <c r="AR632" i="231"/>
  <c r="AQ632" i="231"/>
  <c r="AP632" i="231"/>
  <c r="AO632" i="231"/>
  <c r="AN632" i="231"/>
  <c r="AM632" i="231"/>
  <c r="AL632" i="231"/>
  <c r="AK632" i="231"/>
  <c r="AJ632" i="231"/>
  <c r="AI632" i="231"/>
  <c r="AT630" i="231"/>
  <c r="AS630" i="231"/>
  <c r="AR630" i="231"/>
  <c r="AQ630" i="231"/>
  <c r="AP630" i="231"/>
  <c r="AO630" i="231"/>
  <c r="AN630" i="231"/>
  <c r="AM630" i="231"/>
  <c r="AL630" i="231"/>
  <c r="AK630" i="231"/>
  <c r="AJ630" i="231"/>
  <c r="AI630" i="231"/>
  <c r="AT628" i="231"/>
  <c r="AS628" i="231"/>
  <c r="AR628" i="231"/>
  <c r="AQ628" i="231"/>
  <c r="AP628" i="231"/>
  <c r="AO628" i="231"/>
  <c r="AN628" i="231"/>
  <c r="AM628" i="231"/>
  <c r="AL628" i="231"/>
  <c r="AK628" i="231"/>
  <c r="AJ628" i="231"/>
  <c r="AI628" i="231"/>
  <c r="AT626" i="231"/>
  <c r="AS626" i="231"/>
  <c r="AR626" i="231"/>
  <c r="AQ626" i="231"/>
  <c r="AP626" i="231"/>
  <c r="AO626" i="231"/>
  <c r="AN626" i="231"/>
  <c r="AM626" i="231"/>
  <c r="AL626" i="231"/>
  <c r="AK626" i="231"/>
  <c r="AJ626" i="231"/>
  <c r="AI626" i="231"/>
  <c r="AT624" i="231"/>
  <c r="AS624" i="231"/>
  <c r="AR624" i="231"/>
  <c r="AQ624" i="231"/>
  <c r="AP624" i="231"/>
  <c r="AO624" i="231"/>
  <c r="AN624" i="231"/>
  <c r="AM624" i="231"/>
  <c r="AL624" i="231"/>
  <c r="AK624" i="231"/>
  <c r="AJ624" i="231"/>
  <c r="AI624" i="231"/>
  <c r="AT622" i="231"/>
  <c r="AS622" i="231"/>
  <c r="AR622" i="231"/>
  <c r="AQ622" i="231"/>
  <c r="AP622" i="231"/>
  <c r="AO622" i="231"/>
  <c r="AN622" i="231"/>
  <c r="AM622" i="231"/>
  <c r="AL622" i="231"/>
  <c r="AK622" i="231"/>
  <c r="AJ622" i="231"/>
  <c r="AI622" i="231"/>
  <c r="AT620" i="231"/>
  <c r="AS620" i="231"/>
  <c r="AR620" i="231"/>
  <c r="AQ620" i="231"/>
  <c r="AP620" i="231"/>
  <c r="AO620" i="231"/>
  <c r="AN620" i="231"/>
  <c r="AM620" i="231"/>
  <c r="AL620" i="231"/>
  <c r="AK620" i="231"/>
  <c r="AJ620" i="231"/>
  <c r="AI620" i="231"/>
  <c r="AT618" i="231"/>
  <c r="AS618" i="231"/>
  <c r="AR618" i="231"/>
  <c r="AQ618" i="231"/>
  <c r="AP618" i="231"/>
  <c r="AO618" i="231"/>
  <c r="AN618" i="231"/>
  <c r="AM618" i="231"/>
  <c r="AL618" i="231"/>
  <c r="AK618" i="231"/>
  <c r="AJ618" i="231"/>
  <c r="AI618" i="231"/>
  <c r="AT616" i="231"/>
  <c r="AS616" i="231"/>
  <c r="AR616" i="231"/>
  <c r="AQ616" i="231"/>
  <c r="AP616" i="231"/>
  <c r="AO616" i="231"/>
  <c r="AN616" i="231"/>
  <c r="AM616" i="231"/>
  <c r="AL616" i="231"/>
  <c r="AK616" i="231"/>
  <c r="AJ616" i="231"/>
  <c r="AI616" i="231"/>
  <c r="AT614" i="231"/>
  <c r="AS614" i="231"/>
  <c r="AR614" i="231"/>
  <c r="AQ614" i="231"/>
  <c r="AP614" i="231"/>
  <c r="AO614" i="231"/>
  <c r="AN614" i="231"/>
  <c r="AM614" i="231"/>
  <c r="AL614" i="231"/>
  <c r="AK614" i="231"/>
  <c r="AJ614" i="231"/>
  <c r="AI614" i="231"/>
  <c r="AT612" i="231"/>
  <c r="AS612" i="231"/>
  <c r="AR612" i="231"/>
  <c r="AQ612" i="231"/>
  <c r="AP612" i="231"/>
  <c r="AO612" i="231"/>
  <c r="AN612" i="231"/>
  <c r="AM612" i="231"/>
  <c r="AL612" i="231"/>
  <c r="AK612" i="231"/>
  <c r="AJ612" i="231"/>
  <c r="AI612" i="231"/>
  <c r="AT610" i="231"/>
  <c r="AS610" i="231"/>
  <c r="AR610" i="231"/>
  <c r="AT572" i="231"/>
  <c r="AS572" i="231"/>
  <c r="AR572" i="231"/>
  <c r="AQ572" i="231"/>
  <c r="AP572" i="231"/>
  <c r="AO572" i="231"/>
  <c r="AN572" i="231"/>
  <c r="AM572" i="231"/>
  <c r="AL572" i="231"/>
  <c r="AK572" i="231"/>
  <c r="AJ572" i="231"/>
  <c r="AI572" i="231"/>
  <c r="AT570" i="231"/>
  <c r="AS570" i="231"/>
  <c r="AR570" i="231"/>
  <c r="AQ570" i="231"/>
  <c r="AP570" i="231"/>
  <c r="AO570" i="231"/>
  <c r="AN570" i="231"/>
  <c r="AM570" i="231"/>
  <c r="AL570" i="231"/>
  <c r="AK570" i="231"/>
  <c r="AJ570" i="231"/>
  <c r="AI570" i="231"/>
  <c r="AT568" i="231"/>
  <c r="AS568" i="231"/>
  <c r="AR568" i="231"/>
  <c r="AQ568" i="231"/>
  <c r="AP568" i="231"/>
  <c r="AO568" i="231"/>
  <c r="AN568" i="231"/>
  <c r="AM568" i="231"/>
  <c r="AL568" i="231"/>
  <c r="AK568" i="231"/>
  <c r="AJ568" i="231"/>
  <c r="AI568" i="231"/>
  <c r="AT566" i="231"/>
  <c r="AS566" i="231"/>
  <c r="AR566" i="231"/>
  <c r="AQ566" i="231"/>
  <c r="AP566" i="231"/>
  <c r="AO566" i="231"/>
  <c r="AN566" i="231"/>
  <c r="AM566" i="231"/>
  <c r="AL566" i="231"/>
  <c r="AK566" i="231"/>
  <c r="AJ566" i="231"/>
  <c r="AI566" i="231"/>
  <c r="AT564" i="231"/>
  <c r="AS564" i="231"/>
  <c r="AR564" i="231"/>
  <c r="AQ564" i="231"/>
  <c r="AP564" i="231"/>
  <c r="AO564" i="231"/>
  <c r="AN564" i="231"/>
  <c r="AM564" i="231"/>
  <c r="AL564" i="231"/>
  <c r="AK564" i="231"/>
  <c r="AJ564" i="231"/>
  <c r="AI564" i="231"/>
  <c r="AT562" i="231"/>
  <c r="AS562" i="231"/>
  <c r="AR562" i="231"/>
  <c r="AQ562" i="231"/>
  <c r="AP562" i="231"/>
  <c r="AO562" i="231"/>
  <c r="AN562" i="231"/>
  <c r="AM562" i="231"/>
  <c r="AL562" i="231"/>
  <c r="AK562" i="231"/>
  <c r="AJ562" i="231"/>
  <c r="AI562" i="231"/>
  <c r="AT560" i="231"/>
  <c r="AS560" i="231"/>
  <c r="AR560" i="231"/>
  <c r="AQ560" i="231"/>
  <c r="AP560" i="231"/>
  <c r="AO560" i="231"/>
  <c r="AN560" i="231"/>
  <c r="AM560" i="231"/>
  <c r="AL560" i="231"/>
  <c r="AK560" i="231"/>
  <c r="AJ560" i="231"/>
  <c r="AI560" i="231"/>
  <c r="AT558" i="231"/>
  <c r="AS558" i="231"/>
  <c r="AR558" i="231"/>
  <c r="AQ558" i="231"/>
  <c r="AP558" i="231"/>
  <c r="AO558" i="231"/>
  <c r="AN558" i="231"/>
  <c r="AM558" i="231"/>
  <c r="AL558" i="231"/>
  <c r="AK558" i="231"/>
  <c r="AJ558" i="231"/>
  <c r="AI558" i="231"/>
  <c r="AT556" i="231"/>
  <c r="AS556" i="231"/>
  <c r="AR556" i="231"/>
  <c r="AQ556" i="231"/>
  <c r="AP556" i="231"/>
  <c r="AO556" i="231"/>
  <c r="AN556" i="231"/>
  <c r="AM556" i="231"/>
  <c r="AL556" i="231"/>
  <c r="AK556" i="231"/>
  <c r="AJ556" i="231"/>
  <c r="AI556" i="231"/>
  <c r="AT554" i="231"/>
  <c r="AS554" i="231"/>
  <c r="AR554" i="231"/>
  <c r="AQ554" i="231"/>
  <c r="AP554" i="231"/>
  <c r="AO554" i="231"/>
  <c r="AN554" i="231"/>
  <c r="AM554" i="231"/>
  <c r="AL554" i="231"/>
  <c r="AK554" i="231"/>
  <c r="AJ554" i="231"/>
  <c r="AI554" i="231"/>
  <c r="AT552" i="231"/>
  <c r="AS552" i="231"/>
  <c r="AR552" i="231"/>
  <c r="AQ552" i="231"/>
  <c r="AP552" i="231"/>
  <c r="AO552" i="231"/>
  <c r="AN552" i="231"/>
  <c r="AM552" i="231"/>
  <c r="AL552" i="231"/>
  <c r="AK552" i="231"/>
  <c r="AJ552" i="231"/>
  <c r="AI552" i="231"/>
  <c r="AT550" i="231"/>
  <c r="AS550" i="231"/>
  <c r="AR550" i="231"/>
  <c r="AT512" i="231"/>
  <c r="AS512" i="231"/>
  <c r="AR512" i="231"/>
  <c r="AQ512" i="231"/>
  <c r="AP512" i="231"/>
  <c r="AO512" i="231"/>
  <c r="AN512" i="231"/>
  <c r="AM512" i="231"/>
  <c r="AL512" i="231"/>
  <c r="AK512" i="231"/>
  <c r="AJ512" i="231"/>
  <c r="AI512" i="231"/>
  <c r="AT510" i="231"/>
  <c r="AS510" i="231"/>
  <c r="AR510" i="231"/>
  <c r="AQ510" i="231"/>
  <c r="AP510" i="231"/>
  <c r="AO510" i="231"/>
  <c r="AN510" i="231"/>
  <c r="AM510" i="231"/>
  <c r="AL510" i="231"/>
  <c r="AK510" i="231"/>
  <c r="AJ510" i="231"/>
  <c r="AI510" i="231"/>
  <c r="AT508" i="231"/>
  <c r="AS508" i="231"/>
  <c r="AR508" i="231"/>
  <c r="AQ508" i="231"/>
  <c r="AP508" i="231"/>
  <c r="AO508" i="231"/>
  <c r="AN508" i="231"/>
  <c r="AM508" i="231"/>
  <c r="AL508" i="231"/>
  <c r="AK508" i="231"/>
  <c r="AJ508" i="231"/>
  <c r="AI508" i="231"/>
  <c r="AT506" i="231"/>
  <c r="AS506" i="231"/>
  <c r="AR506" i="231"/>
  <c r="AQ506" i="231"/>
  <c r="AP506" i="231"/>
  <c r="AO506" i="231"/>
  <c r="AN506" i="231"/>
  <c r="AM506" i="231"/>
  <c r="AL506" i="231"/>
  <c r="AK506" i="231"/>
  <c r="AJ506" i="231"/>
  <c r="AI506" i="231"/>
  <c r="AT504" i="231"/>
  <c r="AS504" i="231"/>
  <c r="AR504" i="231"/>
  <c r="AQ504" i="231"/>
  <c r="AP504" i="231"/>
  <c r="AO504" i="231"/>
  <c r="AN504" i="231"/>
  <c r="AM504" i="231"/>
  <c r="AL504" i="231"/>
  <c r="AK504" i="231"/>
  <c r="AJ504" i="231"/>
  <c r="AI504" i="231"/>
  <c r="AT502" i="231"/>
  <c r="AS502" i="231"/>
  <c r="AR502" i="231"/>
  <c r="AQ502" i="231"/>
  <c r="AP502" i="231"/>
  <c r="AO502" i="231"/>
  <c r="AN502" i="231"/>
  <c r="AM502" i="231"/>
  <c r="AL502" i="231"/>
  <c r="AK502" i="231"/>
  <c r="AJ502" i="231"/>
  <c r="AI502" i="231"/>
  <c r="AT500" i="231"/>
  <c r="AS500" i="231"/>
  <c r="AR500" i="231"/>
  <c r="AQ500" i="231"/>
  <c r="AP500" i="231"/>
  <c r="AO500" i="231"/>
  <c r="AN500" i="231"/>
  <c r="AM500" i="231"/>
  <c r="AL500" i="231"/>
  <c r="AK500" i="231"/>
  <c r="AJ500" i="231"/>
  <c r="AI500" i="231"/>
  <c r="AT498" i="231"/>
  <c r="AS498" i="231"/>
  <c r="AR498" i="231"/>
  <c r="AQ498" i="231"/>
  <c r="AP498" i="231"/>
  <c r="AO498" i="231"/>
  <c r="AN498" i="231"/>
  <c r="AM498" i="231"/>
  <c r="AL498" i="231"/>
  <c r="AK498" i="231"/>
  <c r="AJ498" i="231"/>
  <c r="AI498" i="231"/>
  <c r="AT496" i="231"/>
  <c r="AS496" i="231"/>
  <c r="AR496" i="231"/>
  <c r="AQ496" i="231"/>
  <c r="AP496" i="231"/>
  <c r="AO496" i="231"/>
  <c r="AN496" i="231"/>
  <c r="AM496" i="231"/>
  <c r="AL496" i="231"/>
  <c r="AK496" i="231"/>
  <c r="AJ496" i="231"/>
  <c r="AI496" i="231"/>
  <c r="AT494" i="231"/>
  <c r="AS494" i="231"/>
  <c r="AR494" i="231"/>
  <c r="AQ494" i="231"/>
  <c r="AP494" i="231"/>
  <c r="AO494" i="231"/>
  <c r="AN494" i="231"/>
  <c r="AM494" i="231"/>
  <c r="AL494" i="231"/>
  <c r="AK494" i="231"/>
  <c r="AJ494" i="231"/>
  <c r="AI494" i="231"/>
  <c r="AT492" i="231"/>
  <c r="AS492" i="231"/>
  <c r="AR492" i="231"/>
  <c r="AQ492" i="231"/>
  <c r="AP492" i="231"/>
  <c r="AO492" i="231"/>
  <c r="AN492" i="231"/>
  <c r="AM492" i="231"/>
  <c r="AL492" i="231"/>
  <c r="AK492" i="231"/>
  <c r="AJ492" i="231"/>
  <c r="AI492" i="231"/>
  <c r="AT490" i="231"/>
  <c r="AS490" i="231"/>
  <c r="AR490" i="231"/>
  <c r="AT452" i="231"/>
  <c r="AS452" i="231"/>
  <c r="AR452" i="231"/>
  <c r="AQ452" i="231"/>
  <c r="AP452" i="231"/>
  <c r="AO452" i="231"/>
  <c r="AN452" i="231"/>
  <c r="AM452" i="231"/>
  <c r="AL452" i="231"/>
  <c r="AK452" i="231"/>
  <c r="AJ452" i="231"/>
  <c r="AI452" i="231"/>
  <c r="AT450" i="231"/>
  <c r="AS450" i="231"/>
  <c r="AR450" i="231"/>
  <c r="AQ450" i="231"/>
  <c r="AP450" i="231"/>
  <c r="AO450" i="231"/>
  <c r="AN450" i="231"/>
  <c r="AM450" i="231"/>
  <c r="AL450" i="231"/>
  <c r="AK450" i="231"/>
  <c r="AJ450" i="231"/>
  <c r="AI450" i="231"/>
  <c r="AT448" i="231"/>
  <c r="AS448" i="231"/>
  <c r="AR448" i="231"/>
  <c r="AQ448" i="231"/>
  <c r="AP448" i="231"/>
  <c r="AO448" i="231"/>
  <c r="AN448" i="231"/>
  <c r="AM448" i="231"/>
  <c r="AL448" i="231"/>
  <c r="AK448" i="231"/>
  <c r="AJ448" i="231"/>
  <c r="AI448" i="231"/>
  <c r="AT446" i="231"/>
  <c r="AS446" i="231"/>
  <c r="AR446" i="231"/>
  <c r="AQ446" i="231"/>
  <c r="AP446" i="231"/>
  <c r="AO446" i="231"/>
  <c r="AN446" i="231"/>
  <c r="AM446" i="231"/>
  <c r="AL446" i="231"/>
  <c r="AK446" i="231"/>
  <c r="AJ446" i="231"/>
  <c r="AI446" i="231"/>
  <c r="AT444" i="231"/>
  <c r="AS444" i="231"/>
  <c r="AR444" i="231"/>
  <c r="AQ444" i="231"/>
  <c r="AP444" i="231"/>
  <c r="AO444" i="231"/>
  <c r="AN444" i="231"/>
  <c r="AM444" i="231"/>
  <c r="AL444" i="231"/>
  <c r="AK444" i="231"/>
  <c r="AJ444" i="231"/>
  <c r="AI444" i="231"/>
  <c r="AT442" i="231"/>
  <c r="AS442" i="231"/>
  <c r="AR442" i="231"/>
  <c r="AQ442" i="231"/>
  <c r="AP442" i="231"/>
  <c r="AO442" i="231"/>
  <c r="AN442" i="231"/>
  <c r="AM442" i="231"/>
  <c r="AL442" i="231"/>
  <c r="AK442" i="231"/>
  <c r="AJ442" i="231"/>
  <c r="AI442" i="231"/>
  <c r="AT440" i="231"/>
  <c r="AS440" i="231"/>
  <c r="AR440" i="231"/>
  <c r="AQ440" i="231"/>
  <c r="AP440" i="231"/>
  <c r="AO440" i="231"/>
  <c r="AN440" i="231"/>
  <c r="AM440" i="231"/>
  <c r="AL440" i="231"/>
  <c r="AK440" i="231"/>
  <c r="AJ440" i="231"/>
  <c r="AI440" i="231"/>
  <c r="AT438" i="231"/>
  <c r="AS438" i="231"/>
  <c r="AR438" i="231"/>
  <c r="AQ438" i="231"/>
  <c r="AP438" i="231"/>
  <c r="AO438" i="231"/>
  <c r="AN438" i="231"/>
  <c r="AM438" i="231"/>
  <c r="AL438" i="231"/>
  <c r="AK438" i="231"/>
  <c r="AJ438" i="231"/>
  <c r="AI438" i="231"/>
  <c r="AT436" i="231"/>
  <c r="AS436" i="231"/>
  <c r="AR436" i="231"/>
  <c r="AQ436" i="231"/>
  <c r="AP436" i="231"/>
  <c r="AO436" i="231"/>
  <c r="AN436" i="231"/>
  <c r="AM436" i="231"/>
  <c r="AL436" i="231"/>
  <c r="AK436" i="231"/>
  <c r="AJ436" i="231"/>
  <c r="AI436" i="231"/>
  <c r="AT434" i="231"/>
  <c r="AS434" i="231"/>
  <c r="AR434" i="231"/>
  <c r="AQ434" i="231"/>
  <c r="AP434" i="231"/>
  <c r="AO434" i="231"/>
  <c r="AN434" i="231"/>
  <c r="AM434" i="231"/>
  <c r="AL434" i="231"/>
  <c r="AK434" i="231"/>
  <c r="AJ434" i="231"/>
  <c r="AI434" i="231"/>
  <c r="AT432" i="231"/>
  <c r="AS432" i="231"/>
  <c r="AR432" i="231"/>
  <c r="AQ432" i="231"/>
  <c r="AP432" i="231"/>
  <c r="AO432" i="231"/>
  <c r="AN432" i="231"/>
  <c r="AM432" i="231"/>
  <c r="AL432" i="231"/>
  <c r="AK432" i="231"/>
  <c r="AJ432" i="231"/>
  <c r="AI432" i="231"/>
  <c r="AT430" i="231"/>
  <c r="AS430" i="231"/>
  <c r="AR430" i="231"/>
  <c r="AT392" i="231"/>
  <c r="AS392" i="231"/>
  <c r="AR392" i="231"/>
  <c r="AQ392" i="231"/>
  <c r="AP392" i="231"/>
  <c r="AO392" i="231"/>
  <c r="AN392" i="231"/>
  <c r="AM392" i="231"/>
  <c r="AL392" i="231"/>
  <c r="AK392" i="231"/>
  <c r="AJ392" i="231"/>
  <c r="AI392" i="231"/>
  <c r="AT390" i="231"/>
  <c r="AS390" i="231"/>
  <c r="AR390" i="231"/>
  <c r="AQ390" i="231"/>
  <c r="AP390" i="231"/>
  <c r="AO390" i="231"/>
  <c r="AN390" i="231"/>
  <c r="AM390" i="231"/>
  <c r="AL390" i="231"/>
  <c r="AK390" i="231"/>
  <c r="AJ390" i="231"/>
  <c r="AI390" i="231"/>
  <c r="AT388" i="231"/>
  <c r="AS388" i="231"/>
  <c r="AR388" i="231"/>
  <c r="AQ388" i="231"/>
  <c r="AP388" i="231"/>
  <c r="AO388" i="231"/>
  <c r="AN388" i="231"/>
  <c r="AM388" i="231"/>
  <c r="AL388" i="231"/>
  <c r="AK388" i="231"/>
  <c r="AJ388" i="231"/>
  <c r="AI388" i="231"/>
  <c r="AT386" i="231"/>
  <c r="AS386" i="231"/>
  <c r="AR386" i="231"/>
  <c r="AQ386" i="231"/>
  <c r="AP386" i="231"/>
  <c r="AO386" i="231"/>
  <c r="AN386" i="231"/>
  <c r="AM386" i="231"/>
  <c r="AL386" i="231"/>
  <c r="AK386" i="231"/>
  <c r="AJ386" i="231"/>
  <c r="AI386" i="231"/>
  <c r="AT384" i="231"/>
  <c r="AS384" i="231"/>
  <c r="AR384" i="231"/>
  <c r="AQ384" i="231"/>
  <c r="AP384" i="231"/>
  <c r="AO384" i="231"/>
  <c r="AN384" i="231"/>
  <c r="AM384" i="231"/>
  <c r="AL384" i="231"/>
  <c r="AK384" i="231"/>
  <c r="AJ384" i="231"/>
  <c r="AI384" i="231"/>
  <c r="AT382" i="231"/>
  <c r="AS382" i="231"/>
  <c r="AR382" i="231"/>
  <c r="AQ382" i="231"/>
  <c r="AP382" i="231"/>
  <c r="AO382" i="231"/>
  <c r="AN382" i="231"/>
  <c r="AM382" i="231"/>
  <c r="AL382" i="231"/>
  <c r="AK382" i="231"/>
  <c r="AJ382" i="231"/>
  <c r="AI382" i="231"/>
  <c r="AT380" i="231"/>
  <c r="AS380" i="231"/>
  <c r="AR380" i="231"/>
  <c r="AQ380" i="231"/>
  <c r="AP380" i="231"/>
  <c r="AO380" i="231"/>
  <c r="AN380" i="231"/>
  <c r="AM380" i="231"/>
  <c r="AL380" i="231"/>
  <c r="AK380" i="231"/>
  <c r="AJ380" i="231"/>
  <c r="AI380" i="231"/>
  <c r="AT378" i="231"/>
  <c r="AS378" i="231"/>
  <c r="AR378" i="231"/>
  <c r="AQ378" i="231"/>
  <c r="AP378" i="231"/>
  <c r="AO378" i="231"/>
  <c r="AN378" i="231"/>
  <c r="AM378" i="231"/>
  <c r="AL378" i="231"/>
  <c r="AK378" i="231"/>
  <c r="AJ378" i="231"/>
  <c r="AI378" i="231"/>
  <c r="AT376" i="231"/>
  <c r="AS376" i="231"/>
  <c r="AR376" i="231"/>
  <c r="AQ376" i="231"/>
  <c r="AP376" i="231"/>
  <c r="AO376" i="231"/>
  <c r="AN376" i="231"/>
  <c r="AM376" i="231"/>
  <c r="AL376" i="231"/>
  <c r="AK376" i="231"/>
  <c r="AJ376" i="231"/>
  <c r="AI376" i="231"/>
  <c r="AT374" i="231"/>
  <c r="AS374" i="231"/>
  <c r="AR374" i="231"/>
  <c r="AQ374" i="231"/>
  <c r="AP374" i="231"/>
  <c r="AO374" i="231"/>
  <c r="AN374" i="231"/>
  <c r="AM374" i="231"/>
  <c r="AL374" i="231"/>
  <c r="AK374" i="231"/>
  <c r="AJ374" i="231"/>
  <c r="AI374" i="231"/>
  <c r="AT372" i="231"/>
  <c r="AS372" i="231"/>
  <c r="AR372" i="231"/>
  <c r="AQ372" i="231"/>
  <c r="AP372" i="231"/>
  <c r="AO372" i="231"/>
  <c r="AN372" i="231"/>
  <c r="AM372" i="231"/>
  <c r="AL372" i="231"/>
  <c r="AK372" i="231"/>
  <c r="AJ372" i="231"/>
  <c r="AI372" i="231"/>
  <c r="AT370" i="231"/>
  <c r="AS370" i="231"/>
  <c r="AR370" i="231"/>
  <c r="AT332" i="231"/>
  <c r="AS332" i="231"/>
  <c r="AR332" i="231"/>
  <c r="AQ332" i="231"/>
  <c r="AP332" i="231"/>
  <c r="AO332" i="231"/>
  <c r="AN332" i="231"/>
  <c r="AM332" i="231"/>
  <c r="AL332" i="231"/>
  <c r="AK332" i="231"/>
  <c r="AJ332" i="231"/>
  <c r="AI332" i="231"/>
  <c r="AT330" i="231"/>
  <c r="AS330" i="231"/>
  <c r="AR330" i="231"/>
  <c r="AQ330" i="231"/>
  <c r="AP330" i="231"/>
  <c r="AO330" i="231"/>
  <c r="AN330" i="231"/>
  <c r="AM330" i="231"/>
  <c r="AL330" i="231"/>
  <c r="AK330" i="231"/>
  <c r="AJ330" i="231"/>
  <c r="AI330" i="231"/>
  <c r="AT328" i="231"/>
  <c r="AS328" i="231"/>
  <c r="AR328" i="231"/>
  <c r="AQ328" i="231"/>
  <c r="AP328" i="231"/>
  <c r="AO328" i="231"/>
  <c r="AN328" i="231"/>
  <c r="AM328" i="231"/>
  <c r="AL328" i="231"/>
  <c r="AK328" i="231"/>
  <c r="AJ328" i="231"/>
  <c r="AI328" i="231"/>
  <c r="AT326" i="231"/>
  <c r="AS326" i="231"/>
  <c r="AR326" i="231"/>
  <c r="AQ326" i="231"/>
  <c r="AP326" i="231"/>
  <c r="AO326" i="231"/>
  <c r="AN326" i="231"/>
  <c r="AM326" i="231"/>
  <c r="AL326" i="231"/>
  <c r="AK326" i="231"/>
  <c r="AJ326" i="231"/>
  <c r="AI326" i="231"/>
  <c r="AT324" i="231"/>
  <c r="AS324" i="231"/>
  <c r="AR324" i="231"/>
  <c r="AQ324" i="231"/>
  <c r="AP324" i="231"/>
  <c r="AO324" i="231"/>
  <c r="AN324" i="231"/>
  <c r="AM324" i="231"/>
  <c r="AL324" i="231"/>
  <c r="AK324" i="231"/>
  <c r="AJ324" i="231"/>
  <c r="AI324" i="231"/>
  <c r="AT322" i="231"/>
  <c r="AS322" i="231"/>
  <c r="AR322" i="231"/>
  <c r="AQ322" i="231"/>
  <c r="AP322" i="231"/>
  <c r="AO322" i="231"/>
  <c r="AN322" i="231"/>
  <c r="AM322" i="231"/>
  <c r="AL322" i="231"/>
  <c r="AK322" i="231"/>
  <c r="AJ322" i="231"/>
  <c r="AI322" i="231"/>
  <c r="AT320" i="231"/>
  <c r="AS320" i="231"/>
  <c r="AR320" i="231"/>
  <c r="AQ320" i="231"/>
  <c r="AP320" i="231"/>
  <c r="AO320" i="231"/>
  <c r="AN320" i="231"/>
  <c r="AM320" i="231"/>
  <c r="AL320" i="231"/>
  <c r="AK320" i="231"/>
  <c r="AJ320" i="231"/>
  <c r="AI320" i="231"/>
  <c r="AT318" i="231"/>
  <c r="AS318" i="231"/>
  <c r="AR318" i="231"/>
  <c r="AQ318" i="231"/>
  <c r="AP318" i="231"/>
  <c r="AO318" i="231"/>
  <c r="AN318" i="231"/>
  <c r="AM318" i="231"/>
  <c r="AL318" i="231"/>
  <c r="AK318" i="231"/>
  <c r="AJ318" i="231"/>
  <c r="AI318" i="231"/>
  <c r="AT316" i="231"/>
  <c r="AS316" i="231"/>
  <c r="AR316" i="231"/>
  <c r="AQ316" i="231"/>
  <c r="AP316" i="231"/>
  <c r="AO316" i="231"/>
  <c r="AN316" i="231"/>
  <c r="AM316" i="231"/>
  <c r="AL316" i="231"/>
  <c r="AK316" i="231"/>
  <c r="AJ316" i="231"/>
  <c r="AI316" i="231"/>
  <c r="AT314" i="231"/>
  <c r="AS314" i="231"/>
  <c r="AR314" i="231"/>
  <c r="AQ314" i="231"/>
  <c r="AP314" i="231"/>
  <c r="AO314" i="231"/>
  <c r="AN314" i="231"/>
  <c r="AM314" i="231"/>
  <c r="AL314" i="231"/>
  <c r="AK314" i="231"/>
  <c r="AJ314" i="231"/>
  <c r="AI314" i="231"/>
  <c r="AT312" i="231"/>
  <c r="AS312" i="231"/>
  <c r="AR312" i="231"/>
  <c r="AQ312" i="231"/>
  <c r="AP312" i="231"/>
  <c r="AO312" i="231"/>
  <c r="AN312" i="231"/>
  <c r="AM312" i="231"/>
  <c r="AL312" i="231"/>
  <c r="AK312" i="231"/>
  <c r="AJ312" i="231"/>
  <c r="AI312" i="231"/>
  <c r="AT310" i="231"/>
  <c r="AS310" i="231"/>
  <c r="AR310" i="231"/>
  <c r="AT272" i="231"/>
  <c r="AS272" i="231"/>
  <c r="AR272" i="231"/>
  <c r="AQ272" i="231"/>
  <c r="AP272" i="231"/>
  <c r="AO272" i="231"/>
  <c r="AN272" i="231"/>
  <c r="AM272" i="231"/>
  <c r="AL272" i="231"/>
  <c r="AK272" i="231"/>
  <c r="AJ272" i="231"/>
  <c r="AI272" i="231"/>
  <c r="AT270" i="231"/>
  <c r="AS270" i="231"/>
  <c r="AR270" i="231"/>
  <c r="AQ270" i="231"/>
  <c r="AP270" i="231"/>
  <c r="AO270" i="231"/>
  <c r="AN270" i="231"/>
  <c r="AM270" i="231"/>
  <c r="AL270" i="231"/>
  <c r="AK270" i="231"/>
  <c r="AJ270" i="231"/>
  <c r="AI270" i="231"/>
  <c r="AT268" i="231"/>
  <c r="AS268" i="231"/>
  <c r="AR268" i="231"/>
  <c r="AQ268" i="231"/>
  <c r="AP268" i="231"/>
  <c r="AO268" i="231"/>
  <c r="AN268" i="231"/>
  <c r="AM268" i="231"/>
  <c r="AL268" i="231"/>
  <c r="AK268" i="231"/>
  <c r="AJ268" i="231"/>
  <c r="AI268" i="231"/>
  <c r="AT266" i="231"/>
  <c r="AS266" i="231"/>
  <c r="AR266" i="231"/>
  <c r="AQ266" i="231"/>
  <c r="AP266" i="231"/>
  <c r="AO266" i="231"/>
  <c r="AN266" i="231"/>
  <c r="AM266" i="231"/>
  <c r="AL266" i="231"/>
  <c r="AK266" i="231"/>
  <c r="AJ266" i="231"/>
  <c r="AI266" i="231"/>
  <c r="AT264" i="231"/>
  <c r="AS264" i="231"/>
  <c r="AR264" i="231"/>
  <c r="AQ264" i="231"/>
  <c r="AP264" i="231"/>
  <c r="AO264" i="231"/>
  <c r="AN264" i="231"/>
  <c r="AM264" i="231"/>
  <c r="AL264" i="231"/>
  <c r="AK264" i="231"/>
  <c r="AJ264" i="231"/>
  <c r="AI264" i="231"/>
  <c r="AT262" i="231"/>
  <c r="AS262" i="231"/>
  <c r="AR262" i="231"/>
  <c r="AQ262" i="231"/>
  <c r="AP262" i="231"/>
  <c r="AO262" i="231"/>
  <c r="AN262" i="231"/>
  <c r="AM262" i="231"/>
  <c r="AL262" i="231"/>
  <c r="AK262" i="231"/>
  <c r="AJ262" i="231"/>
  <c r="AI262" i="231"/>
  <c r="AT260" i="231"/>
  <c r="AS260" i="231"/>
  <c r="AR260" i="231"/>
  <c r="AQ260" i="231"/>
  <c r="AP260" i="231"/>
  <c r="AO260" i="231"/>
  <c r="AN260" i="231"/>
  <c r="AM260" i="231"/>
  <c r="AL260" i="231"/>
  <c r="AK260" i="231"/>
  <c r="AJ260" i="231"/>
  <c r="AI260" i="231"/>
  <c r="AT258" i="231"/>
  <c r="AS258" i="231"/>
  <c r="AR258" i="231"/>
  <c r="AQ258" i="231"/>
  <c r="AP258" i="231"/>
  <c r="AO258" i="231"/>
  <c r="AN258" i="231"/>
  <c r="AM258" i="231"/>
  <c r="AL258" i="231"/>
  <c r="AK258" i="231"/>
  <c r="AJ258" i="231"/>
  <c r="AI258" i="231"/>
  <c r="AT256" i="231"/>
  <c r="AS256" i="231"/>
  <c r="AR256" i="231"/>
  <c r="AQ256" i="231"/>
  <c r="AP256" i="231"/>
  <c r="AO256" i="231"/>
  <c r="AN256" i="231"/>
  <c r="AM256" i="231"/>
  <c r="AL256" i="231"/>
  <c r="AK256" i="231"/>
  <c r="AJ256" i="231"/>
  <c r="AI256" i="231"/>
  <c r="AT254" i="231"/>
  <c r="AS254" i="231"/>
  <c r="AR254" i="231"/>
  <c r="AQ254" i="231"/>
  <c r="AP254" i="231"/>
  <c r="AO254" i="231"/>
  <c r="AN254" i="231"/>
  <c r="AM254" i="231"/>
  <c r="AL254" i="231"/>
  <c r="AK254" i="231"/>
  <c r="AJ254" i="231"/>
  <c r="AI254" i="231"/>
  <c r="AT252" i="231"/>
  <c r="AS252" i="231"/>
  <c r="AR252" i="231"/>
  <c r="AQ252" i="231"/>
  <c r="AP252" i="231"/>
  <c r="AO252" i="231"/>
  <c r="AN252" i="231"/>
  <c r="AM252" i="231"/>
  <c r="AL252" i="231"/>
  <c r="AK252" i="231"/>
  <c r="AJ252" i="231"/>
  <c r="AI252" i="231"/>
  <c r="AT250" i="231"/>
  <c r="AS250" i="231"/>
  <c r="AR250" i="231"/>
  <c r="AT212" i="231"/>
  <c r="AS212" i="231"/>
  <c r="AR212" i="231"/>
  <c r="AQ212" i="231"/>
  <c r="AP212" i="231"/>
  <c r="AO212" i="231"/>
  <c r="AN212" i="231"/>
  <c r="AM212" i="231"/>
  <c r="AL212" i="231"/>
  <c r="AK212" i="231"/>
  <c r="AJ212" i="231"/>
  <c r="AI212" i="231"/>
  <c r="AT210" i="231"/>
  <c r="AS210" i="231"/>
  <c r="AR210" i="231"/>
  <c r="AQ210" i="231"/>
  <c r="AP210" i="231"/>
  <c r="AO210" i="231"/>
  <c r="AN210" i="231"/>
  <c r="AM210" i="231"/>
  <c r="AL210" i="231"/>
  <c r="AK210" i="231"/>
  <c r="AJ210" i="231"/>
  <c r="AI210" i="231"/>
  <c r="AT208" i="231"/>
  <c r="AS208" i="231"/>
  <c r="AR208" i="231"/>
  <c r="AQ208" i="231"/>
  <c r="AP208" i="231"/>
  <c r="AO208" i="231"/>
  <c r="AN208" i="231"/>
  <c r="AM208" i="231"/>
  <c r="AL208" i="231"/>
  <c r="AK208" i="231"/>
  <c r="AJ208" i="231"/>
  <c r="AI208" i="231"/>
  <c r="AT206" i="231"/>
  <c r="AS206" i="231"/>
  <c r="AR206" i="231"/>
  <c r="AQ206" i="231"/>
  <c r="AP206" i="231"/>
  <c r="AO206" i="231"/>
  <c r="AN206" i="231"/>
  <c r="AM206" i="231"/>
  <c r="AL206" i="231"/>
  <c r="AK206" i="231"/>
  <c r="AJ206" i="231"/>
  <c r="AI206" i="231"/>
  <c r="AT204" i="231"/>
  <c r="AS204" i="231"/>
  <c r="AR204" i="231"/>
  <c r="AQ204" i="231"/>
  <c r="AP204" i="231"/>
  <c r="AO204" i="231"/>
  <c r="AN204" i="231"/>
  <c r="AM204" i="231"/>
  <c r="AL204" i="231"/>
  <c r="AK204" i="231"/>
  <c r="AJ204" i="231"/>
  <c r="AI204" i="231"/>
  <c r="AT202" i="231"/>
  <c r="AS202" i="231"/>
  <c r="AR202" i="231"/>
  <c r="AQ202" i="231"/>
  <c r="AP202" i="231"/>
  <c r="AO202" i="231"/>
  <c r="AN202" i="231"/>
  <c r="AM202" i="231"/>
  <c r="AL202" i="231"/>
  <c r="AK202" i="231"/>
  <c r="AJ202" i="231"/>
  <c r="AI202" i="231"/>
  <c r="AT200" i="231"/>
  <c r="AS200" i="231"/>
  <c r="AR200" i="231"/>
  <c r="AQ200" i="231"/>
  <c r="AP200" i="231"/>
  <c r="AO200" i="231"/>
  <c r="AN200" i="231"/>
  <c r="AM200" i="231"/>
  <c r="AL200" i="231"/>
  <c r="AK200" i="231"/>
  <c r="AJ200" i="231"/>
  <c r="AI200" i="231"/>
  <c r="AT198" i="231"/>
  <c r="AS198" i="231"/>
  <c r="AR198" i="231"/>
  <c r="AQ198" i="231"/>
  <c r="AP198" i="231"/>
  <c r="AO198" i="231"/>
  <c r="AN198" i="231"/>
  <c r="AM198" i="231"/>
  <c r="AL198" i="231"/>
  <c r="AK198" i="231"/>
  <c r="AJ198" i="231"/>
  <c r="AI198" i="231"/>
  <c r="AT196" i="231"/>
  <c r="AS196" i="231"/>
  <c r="AR196" i="231"/>
  <c r="AQ196" i="231"/>
  <c r="AP196" i="231"/>
  <c r="AO196" i="231"/>
  <c r="AN196" i="231"/>
  <c r="AM196" i="231"/>
  <c r="AL196" i="231"/>
  <c r="AK196" i="231"/>
  <c r="AJ196" i="231"/>
  <c r="AI196" i="231"/>
  <c r="AT194" i="231"/>
  <c r="AS194" i="231"/>
  <c r="AR194" i="231"/>
  <c r="AQ194" i="231"/>
  <c r="AP194" i="231"/>
  <c r="AO194" i="231"/>
  <c r="AN194" i="231"/>
  <c r="AM194" i="231"/>
  <c r="AL194" i="231"/>
  <c r="AK194" i="231"/>
  <c r="AJ194" i="231"/>
  <c r="AI194" i="231"/>
  <c r="AT192" i="231"/>
  <c r="AS192" i="231"/>
  <c r="AR192" i="231"/>
  <c r="AQ192" i="231"/>
  <c r="AP192" i="231"/>
  <c r="AO192" i="231"/>
  <c r="AN192" i="231"/>
  <c r="AM192" i="231"/>
  <c r="AL192" i="231"/>
  <c r="AK192" i="231"/>
  <c r="AJ192" i="231"/>
  <c r="AI192" i="231"/>
  <c r="AT190" i="231"/>
  <c r="AS190" i="231"/>
  <c r="AR190" i="231"/>
  <c r="AT152" i="231"/>
  <c r="AS152" i="231"/>
  <c r="AR152" i="231"/>
  <c r="AQ152" i="231"/>
  <c r="AP152" i="231"/>
  <c r="AO152" i="231"/>
  <c r="AN152" i="231"/>
  <c r="AM152" i="231"/>
  <c r="AL152" i="231"/>
  <c r="AK152" i="231"/>
  <c r="AJ152" i="231"/>
  <c r="AI152" i="231"/>
  <c r="AT150" i="231"/>
  <c r="AS150" i="231"/>
  <c r="AR150" i="231"/>
  <c r="AQ150" i="231"/>
  <c r="AP150" i="231"/>
  <c r="AO150" i="231"/>
  <c r="AN150" i="231"/>
  <c r="AM150" i="231"/>
  <c r="AL150" i="231"/>
  <c r="AK150" i="231"/>
  <c r="AJ150" i="231"/>
  <c r="AI150" i="231"/>
  <c r="AT148" i="231"/>
  <c r="AS148" i="231"/>
  <c r="AR148" i="231"/>
  <c r="AQ148" i="231"/>
  <c r="AP148" i="231"/>
  <c r="AO148" i="231"/>
  <c r="AN148" i="231"/>
  <c r="AM148" i="231"/>
  <c r="AL148" i="231"/>
  <c r="AK148" i="231"/>
  <c r="AJ148" i="231"/>
  <c r="AI148" i="231"/>
  <c r="AT146" i="231"/>
  <c r="AS146" i="231"/>
  <c r="AR146" i="231"/>
  <c r="AQ146" i="231"/>
  <c r="AP146" i="231"/>
  <c r="AO146" i="231"/>
  <c r="AN146" i="231"/>
  <c r="AM146" i="231"/>
  <c r="AL146" i="231"/>
  <c r="AK146" i="231"/>
  <c r="AJ146" i="231"/>
  <c r="AI146" i="231"/>
  <c r="AT144" i="231"/>
  <c r="AS144" i="231"/>
  <c r="AR144" i="231"/>
  <c r="AQ144" i="231"/>
  <c r="AP144" i="231"/>
  <c r="AO144" i="231"/>
  <c r="AN144" i="231"/>
  <c r="AM144" i="231"/>
  <c r="AL144" i="231"/>
  <c r="AK144" i="231"/>
  <c r="AJ144" i="231"/>
  <c r="AI144" i="231"/>
  <c r="AT142" i="231"/>
  <c r="AS142" i="231"/>
  <c r="AR142" i="231"/>
  <c r="AQ142" i="231"/>
  <c r="AP142" i="231"/>
  <c r="AO142" i="231"/>
  <c r="AN142" i="231"/>
  <c r="AM142" i="231"/>
  <c r="AL142" i="231"/>
  <c r="AK142" i="231"/>
  <c r="AJ142" i="231"/>
  <c r="AI142" i="231"/>
  <c r="AT140" i="231"/>
  <c r="AS140" i="231"/>
  <c r="AR140" i="231"/>
  <c r="AQ140" i="231"/>
  <c r="AP140" i="231"/>
  <c r="AO140" i="231"/>
  <c r="AN140" i="231"/>
  <c r="AM140" i="231"/>
  <c r="AL140" i="231"/>
  <c r="AK140" i="231"/>
  <c r="AJ140" i="231"/>
  <c r="AI140" i="231"/>
  <c r="AT138" i="231"/>
  <c r="AS138" i="231"/>
  <c r="AR138" i="231"/>
  <c r="AQ138" i="231"/>
  <c r="AP138" i="231"/>
  <c r="AO138" i="231"/>
  <c r="AN138" i="231"/>
  <c r="AM138" i="231"/>
  <c r="AL138" i="231"/>
  <c r="AK138" i="231"/>
  <c r="AJ138" i="231"/>
  <c r="AI138" i="231"/>
  <c r="AT136" i="231"/>
  <c r="AS136" i="231"/>
  <c r="AR136" i="231"/>
  <c r="AQ136" i="231"/>
  <c r="AP136" i="231"/>
  <c r="AO136" i="231"/>
  <c r="AN136" i="231"/>
  <c r="AM136" i="231"/>
  <c r="AL136" i="231"/>
  <c r="AK136" i="231"/>
  <c r="AJ136" i="231"/>
  <c r="AI136" i="231"/>
  <c r="AT134" i="231"/>
  <c r="AS134" i="231"/>
  <c r="AR134" i="231"/>
  <c r="AQ134" i="231"/>
  <c r="AP134" i="231"/>
  <c r="AO134" i="231"/>
  <c r="AN134" i="231"/>
  <c r="AM134" i="231"/>
  <c r="AL134" i="231"/>
  <c r="AK134" i="231"/>
  <c r="AJ134" i="231"/>
  <c r="AI134" i="231"/>
  <c r="AT132" i="231"/>
  <c r="AS132" i="231"/>
  <c r="AR132" i="231"/>
  <c r="AQ132" i="231"/>
  <c r="AP132" i="231"/>
  <c r="AO132" i="231"/>
  <c r="AN132" i="231"/>
  <c r="AM132" i="231"/>
  <c r="AL132" i="231"/>
  <c r="AK132" i="231"/>
  <c r="AJ132" i="231"/>
  <c r="AI132" i="231"/>
  <c r="AT130" i="231"/>
  <c r="AS130" i="231"/>
  <c r="AR130" i="231"/>
  <c r="AT92" i="231"/>
  <c r="AS92" i="231"/>
  <c r="AR92" i="231"/>
  <c r="AQ92" i="231"/>
  <c r="AP92" i="231"/>
  <c r="AO92" i="231"/>
  <c r="AN92" i="231"/>
  <c r="AM92" i="231"/>
  <c r="AL92" i="231"/>
  <c r="AK92" i="231"/>
  <c r="AJ92" i="231"/>
  <c r="AI92" i="231"/>
  <c r="AT90" i="231"/>
  <c r="AS90" i="231"/>
  <c r="AR90" i="231"/>
  <c r="AQ90" i="231"/>
  <c r="AP90" i="231"/>
  <c r="AO90" i="231"/>
  <c r="AN90" i="231"/>
  <c r="AM90" i="231"/>
  <c r="AL90" i="231"/>
  <c r="AK90" i="231"/>
  <c r="AJ90" i="231"/>
  <c r="AI90" i="231"/>
  <c r="AT88" i="231"/>
  <c r="AS88" i="231"/>
  <c r="AR88" i="231"/>
  <c r="AQ88" i="231"/>
  <c r="AP88" i="231"/>
  <c r="AO88" i="231"/>
  <c r="AN88" i="231"/>
  <c r="AM88" i="231"/>
  <c r="AL88" i="231"/>
  <c r="AK88" i="231"/>
  <c r="AJ88" i="231"/>
  <c r="AI88" i="231"/>
  <c r="AT86" i="231"/>
  <c r="AS86" i="231"/>
  <c r="AR86" i="231"/>
  <c r="AQ86" i="231"/>
  <c r="AP86" i="231"/>
  <c r="AO86" i="231"/>
  <c r="AN86" i="231"/>
  <c r="AM86" i="231"/>
  <c r="AL86" i="231"/>
  <c r="AK86" i="231"/>
  <c r="AJ86" i="231"/>
  <c r="AI86" i="231"/>
  <c r="AT84" i="231"/>
  <c r="AS84" i="231"/>
  <c r="AR84" i="231"/>
  <c r="AQ84" i="231"/>
  <c r="AP84" i="231"/>
  <c r="AO84" i="231"/>
  <c r="AN84" i="231"/>
  <c r="AM84" i="231"/>
  <c r="AL84" i="231"/>
  <c r="AK84" i="231"/>
  <c r="AJ84" i="231"/>
  <c r="AI84" i="231"/>
  <c r="AT82" i="231"/>
  <c r="AS82" i="231"/>
  <c r="AR82" i="231"/>
  <c r="AQ82" i="231"/>
  <c r="AP82" i="231"/>
  <c r="AO82" i="231"/>
  <c r="AN82" i="231"/>
  <c r="AM82" i="231"/>
  <c r="AL82" i="231"/>
  <c r="AK82" i="231"/>
  <c r="AJ82" i="231"/>
  <c r="AI82" i="231"/>
  <c r="AT80" i="231"/>
  <c r="AS80" i="231"/>
  <c r="AR80" i="231"/>
  <c r="AQ80" i="231"/>
  <c r="AP80" i="231"/>
  <c r="AO80" i="231"/>
  <c r="AN80" i="231"/>
  <c r="AM80" i="231"/>
  <c r="AL80" i="231"/>
  <c r="AK80" i="231"/>
  <c r="AJ80" i="231"/>
  <c r="AI80" i="231"/>
  <c r="AT78" i="231"/>
  <c r="AS78" i="231"/>
  <c r="AR78" i="231"/>
  <c r="AQ78" i="231"/>
  <c r="AP78" i="231"/>
  <c r="AO78" i="231"/>
  <c r="AN78" i="231"/>
  <c r="AM78" i="231"/>
  <c r="AL78" i="231"/>
  <c r="AK78" i="231"/>
  <c r="AJ78" i="231"/>
  <c r="AI78" i="231"/>
  <c r="AT76" i="231"/>
  <c r="AS76" i="231"/>
  <c r="AR76" i="231"/>
  <c r="AQ76" i="231"/>
  <c r="AP76" i="231"/>
  <c r="AO76" i="231"/>
  <c r="AN76" i="231"/>
  <c r="AM76" i="231"/>
  <c r="AL76" i="231"/>
  <c r="AK76" i="231"/>
  <c r="AJ76" i="231"/>
  <c r="AI76" i="231"/>
  <c r="AT74" i="231"/>
  <c r="AS74" i="231"/>
  <c r="AR74" i="231"/>
  <c r="AQ74" i="231"/>
  <c r="AP74" i="231"/>
  <c r="AO74" i="231"/>
  <c r="AN74" i="231"/>
  <c r="AM74" i="231"/>
  <c r="AL74" i="231"/>
  <c r="AK74" i="231"/>
  <c r="AJ74" i="231"/>
  <c r="AI74" i="231"/>
  <c r="AT72" i="231"/>
  <c r="AS72" i="231"/>
  <c r="AR72" i="231"/>
  <c r="AQ72" i="231"/>
  <c r="AP72" i="231"/>
  <c r="AO72" i="231"/>
  <c r="AN72" i="231"/>
  <c r="AM72" i="231"/>
  <c r="AL72" i="231"/>
  <c r="AK72" i="231"/>
  <c r="AJ72" i="231"/>
  <c r="AI72" i="231"/>
  <c r="AT70" i="231"/>
  <c r="AS70" i="231"/>
  <c r="AR70" i="231"/>
  <c r="AT632" i="230"/>
  <c r="AS632" i="230"/>
  <c r="AR632" i="230"/>
  <c r="AQ632" i="230"/>
  <c r="AP632" i="230"/>
  <c r="AO632" i="230"/>
  <c r="AN632" i="230"/>
  <c r="AM632" i="230"/>
  <c r="AL632" i="230"/>
  <c r="AK632" i="230"/>
  <c r="AJ632" i="230"/>
  <c r="AI632" i="230"/>
  <c r="AT630" i="230"/>
  <c r="AS630" i="230"/>
  <c r="AR630" i="230"/>
  <c r="AQ630" i="230"/>
  <c r="AP630" i="230"/>
  <c r="AO630" i="230"/>
  <c r="AN630" i="230"/>
  <c r="AM630" i="230"/>
  <c r="AL630" i="230"/>
  <c r="AK630" i="230"/>
  <c r="AJ630" i="230"/>
  <c r="AI630" i="230"/>
  <c r="AT628" i="230"/>
  <c r="AS628" i="230"/>
  <c r="AR628" i="230"/>
  <c r="AQ628" i="230"/>
  <c r="AP628" i="230"/>
  <c r="AO628" i="230"/>
  <c r="AN628" i="230"/>
  <c r="AM628" i="230"/>
  <c r="AL628" i="230"/>
  <c r="AK628" i="230"/>
  <c r="AJ628" i="230"/>
  <c r="AI628" i="230"/>
  <c r="AT626" i="230"/>
  <c r="AS626" i="230"/>
  <c r="AR626" i="230"/>
  <c r="AQ626" i="230"/>
  <c r="AP626" i="230"/>
  <c r="AO626" i="230"/>
  <c r="AN626" i="230"/>
  <c r="AM626" i="230"/>
  <c r="AL626" i="230"/>
  <c r="AK626" i="230"/>
  <c r="AJ626" i="230"/>
  <c r="AI626" i="230"/>
  <c r="AT624" i="230"/>
  <c r="AS624" i="230"/>
  <c r="AR624" i="230"/>
  <c r="AQ624" i="230"/>
  <c r="AP624" i="230"/>
  <c r="AO624" i="230"/>
  <c r="AN624" i="230"/>
  <c r="AM624" i="230"/>
  <c r="AL624" i="230"/>
  <c r="AK624" i="230"/>
  <c r="AJ624" i="230"/>
  <c r="AI624" i="230"/>
  <c r="AT622" i="230"/>
  <c r="AS622" i="230"/>
  <c r="AR622" i="230"/>
  <c r="AQ622" i="230"/>
  <c r="AP622" i="230"/>
  <c r="AO622" i="230"/>
  <c r="AN622" i="230"/>
  <c r="AM622" i="230"/>
  <c r="AL622" i="230"/>
  <c r="AK622" i="230"/>
  <c r="AJ622" i="230"/>
  <c r="AI622" i="230"/>
  <c r="AT620" i="230"/>
  <c r="AS620" i="230"/>
  <c r="AR620" i="230"/>
  <c r="AQ620" i="230"/>
  <c r="AP620" i="230"/>
  <c r="AO620" i="230"/>
  <c r="AN620" i="230"/>
  <c r="AM620" i="230"/>
  <c r="AL620" i="230"/>
  <c r="AK620" i="230"/>
  <c r="AJ620" i="230"/>
  <c r="AI620" i="230"/>
  <c r="AT618" i="230"/>
  <c r="AS618" i="230"/>
  <c r="AR618" i="230"/>
  <c r="AQ618" i="230"/>
  <c r="AP618" i="230"/>
  <c r="AO618" i="230"/>
  <c r="AN618" i="230"/>
  <c r="AM618" i="230"/>
  <c r="AL618" i="230"/>
  <c r="AK618" i="230"/>
  <c r="AJ618" i="230"/>
  <c r="AI618" i="230"/>
  <c r="AT616" i="230"/>
  <c r="AS616" i="230"/>
  <c r="AR616" i="230"/>
  <c r="AQ616" i="230"/>
  <c r="AP616" i="230"/>
  <c r="AO616" i="230"/>
  <c r="AN616" i="230"/>
  <c r="AM616" i="230"/>
  <c r="AL616" i="230"/>
  <c r="AK616" i="230"/>
  <c r="AJ616" i="230"/>
  <c r="AI616" i="230"/>
  <c r="AT614" i="230"/>
  <c r="AS614" i="230"/>
  <c r="AR614" i="230"/>
  <c r="AQ614" i="230"/>
  <c r="AP614" i="230"/>
  <c r="AO614" i="230"/>
  <c r="AN614" i="230"/>
  <c r="AM614" i="230"/>
  <c r="AL614" i="230"/>
  <c r="AK614" i="230"/>
  <c r="AJ614" i="230"/>
  <c r="AI614" i="230"/>
  <c r="AT612" i="230"/>
  <c r="AS612" i="230"/>
  <c r="AR612" i="230"/>
  <c r="AQ612" i="230"/>
  <c r="AP612" i="230"/>
  <c r="AO612" i="230"/>
  <c r="AN612" i="230"/>
  <c r="AM612" i="230"/>
  <c r="AL612" i="230"/>
  <c r="AK612" i="230"/>
  <c r="AJ612" i="230"/>
  <c r="AI612" i="230"/>
  <c r="AT610" i="230"/>
  <c r="AS610" i="230"/>
  <c r="AR610" i="230"/>
  <c r="AT572" i="230"/>
  <c r="AS572" i="230"/>
  <c r="AR572" i="230"/>
  <c r="AQ572" i="230"/>
  <c r="AP572" i="230"/>
  <c r="AO572" i="230"/>
  <c r="AN572" i="230"/>
  <c r="AM572" i="230"/>
  <c r="AL572" i="230"/>
  <c r="AK572" i="230"/>
  <c r="AJ572" i="230"/>
  <c r="AI572" i="230"/>
  <c r="AT570" i="230"/>
  <c r="AS570" i="230"/>
  <c r="AR570" i="230"/>
  <c r="AQ570" i="230"/>
  <c r="AP570" i="230"/>
  <c r="AO570" i="230"/>
  <c r="AN570" i="230"/>
  <c r="AM570" i="230"/>
  <c r="AL570" i="230"/>
  <c r="AK570" i="230"/>
  <c r="AJ570" i="230"/>
  <c r="AI570" i="230"/>
  <c r="AT568" i="230"/>
  <c r="AS568" i="230"/>
  <c r="AR568" i="230"/>
  <c r="AQ568" i="230"/>
  <c r="AP568" i="230"/>
  <c r="AO568" i="230"/>
  <c r="AN568" i="230"/>
  <c r="AM568" i="230"/>
  <c r="AL568" i="230"/>
  <c r="AK568" i="230"/>
  <c r="AJ568" i="230"/>
  <c r="AI568" i="230"/>
  <c r="AT566" i="230"/>
  <c r="AS566" i="230"/>
  <c r="AR566" i="230"/>
  <c r="AQ566" i="230"/>
  <c r="AP566" i="230"/>
  <c r="AO566" i="230"/>
  <c r="AN566" i="230"/>
  <c r="AM566" i="230"/>
  <c r="AL566" i="230"/>
  <c r="AK566" i="230"/>
  <c r="AJ566" i="230"/>
  <c r="AI566" i="230"/>
  <c r="AT564" i="230"/>
  <c r="AS564" i="230"/>
  <c r="AR564" i="230"/>
  <c r="AQ564" i="230"/>
  <c r="AP564" i="230"/>
  <c r="AO564" i="230"/>
  <c r="AN564" i="230"/>
  <c r="AM564" i="230"/>
  <c r="AL564" i="230"/>
  <c r="AK564" i="230"/>
  <c r="AJ564" i="230"/>
  <c r="AI564" i="230"/>
  <c r="AT562" i="230"/>
  <c r="AS562" i="230"/>
  <c r="AR562" i="230"/>
  <c r="AQ562" i="230"/>
  <c r="AP562" i="230"/>
  <c r="AO562" i="230"/>
  <c r="AN562" i="230"/>
  <c r="AM562" i="230"/>
  <c r="AL562" i="230"/>
  <c r="AK562" i="230"/>
  <c r="AJ562" i="230"/>
  <c r="AI562" i="230"/>
  <c r="AT560" i="230"/>
  <c r="AS560" i="230"/>
  <c r="AR560" i="230"/>
  <c r="AQ560" i="230"/>
  <c r="AP560" i="230"/>
  <c r="AO560" i="230"/>
  <c r="AN560" i="230"/>
  <c r="AM560" i="230"/>
  <c r="AL560" i="230"/>
  <c r="AK560" i="230"/>
  <c r="AJ560" i="230"/>
  <c r="AI560" i="230"/>
  <c r="AT558" i="230"/>
  <c r="AS558" i="230"/>
  <c r="AR558" i="230"/>
  <c r="AQ558" i="230"/>
  <c r="AP558" i="230"/>
  <c r="AO558" i="230"/>
  <c r="AN558" i="230"/>
  <c r="AM558" i="230"/>
  <c r="AL558" i="230"/>
  <c r="AK558" i="230"/>
  <c r="AJ558" i="230"/>
  <c r="AI558" i="230"/>
  <c r="AT556" i="230"/>
  <c r="AS556" i="230"/>
  <c r="AR556" i="230"/>
  <c r="AQ556" i="230"/>
  <c r="AP556" i="230"/>
  <c r="AO556" i="230"/>
  <c r="AN556" i="230"/>
  <c r="AM556" i="230"/>
  <c r="AL556" i="230"/>
  <c r="AK556" i="230"/>
  <c r="AJ556" i="230"/>
  <c r="AI556" i="230"/>
  <c r="AT554" i="230"/>
  <c r="AS554" i="230"/>
  <c r="AR554" i="230"/>
  <c r="AQ554" i="230"/>
  <c r="AP554" i="230"/>
  <c r="AO554" i="230"/>
  <c r="AN554" i="230"/>
  <c r="AM554" i="230"/>
  <c r="AL554" i="230"/>
  <c r="AK554" i="230"/>
  <c r="AJ554" i="230"/>
  <c r="AI554" i="230"/>
  <c r="AT552" i="230"/>
  <c r="AS552" i="230"/>
  <c r="AR552" i="230"/>
  <c r="AQ552" i="230"/>
  <c r="AP552" i="230"/>
  <c r="AO552" i="230"/>
  <c r="AN552" i="230"/>
  <c r="AM552" i="230"/>
  <c r="AL552" i="230"/>
  <c r="AK552" i="230"/>
  <c r="AJ552" i="230"/>
  <c r="AI552" i="230"/>
  <c r="AT550" i="230"/>
  <c r="AS550" i="230"/>
  <c r="AR550" i="230"/>
  <c r="AT512" i="230"/>
  <c r="AS512" i="230"/>
  <c r="AR512" i="230"/>
  <c r="AQ512" i="230"/>
  <c r="AP512" i="230"/>
  <c r="AO512" i="230"/>
  <c r="AN512" i="230"/>
  <c r="AM512" i="230"/>
  <c r="AL512" i="230"/>
  <c r="AK512" i="230"/>
  <c r="AJ512" i="230"/>
  <c r="AI512" i="230"/>
  <c r="AT510" i="230"/>
  <c r="AS510" i="230"/>
  <c r="AR510" i="230"/>
  <c r="AQ510" i="230"/>
  <c r="AP510" i="230"/>
  <c r="AO510" i="230"/>
  <c r="AN510" i="230"/>
  <c r="AM510" i="230"/>
  <c r="AL510" i="230"/>
  <c r="AK510" i="230"/>
  <c r="AJ510" i="230"/>
  <c r="AI510" i="230"/>
  <c r="AT508" i="230"/>
  <c r="AS508" i="230"/>
  <c r="AR508" i="230"/>
  <c r="AQ508" i="230"/>
  <c r="AP508" i="230"/>
  <c r="AO508" i="230"/>
  <c r="AN508" i="230"/>
  <c r="AM508" i="230"/>
  <c r="AL508" i="230"/>
  <c r="AK508" i="230"/>
  <c r="AJ508" i="230"/>
  <c r="AI508" i="230"/>
  <c r="AT506" i="230"/>
  <c r="AS506" i="230"/>
  <c r="AR506" i="230"/>
  <c r="AQ506" i="230"/>
  <c r="AP506" i="230"/>
  <c r="AO506" i="230"/>
  <c r="AN506" i="230"/>
  <c r="AM506" i="230"/>
  <c r="AL506" i="230"/>
  <c r="AK506" i="230"/>
  <c r="AJ506" i="230"/>
  <c r="AI506" i="230"/>
  <c r="AT504" i="230"/>
  <c r="AS504" i="230"/>
  <c r="AR504" i="230"/>
  <c r="AQ504" i="230"/>
  <c r="AP504" i="230"/>
  <c r="AO504" i="230"/>
  <c r="AN504" i="230"/>
  <c r="AM504" i="230"/>
  <c r="AL504" i="230"/>
  <c r="AK504" i="230"/>
  <c r="AJ504" i="230"/>
  <c r="AI504" i="230"/>
  <c r="AT502" i="230"/>
  <c r="AS502" i="230"/>
  <c r="AR502" i="230"/>
  <c r="AQ502" i="230"/>
  <c r="AP502" i="230"/>
  <c r="AO502" i="230"/>
  <c r="AN502" i="230"/>
  <c r="AM502" i="230"/>
  <c r="AL502" i="230"/>
  <c r="AK502" i="230"/>
  <c r="AJ502" i="230"/>
  <c r="AI502" i="230"/>
  <c r="AT500" i="230"/>
  <c r="AS500" i="230"/>
  <c r="AR500" i="230"/>
  <c r="AQ500" i="230"/>
  <c r="AP500" i="230"/>
  <c r="AO500" i="230"/>
  <c r="AN500" i="230"/>
  <c r="AM500" i="230"/>
  <c r="AL500" i="230"/>
  <c r="AK500" i="230"/>
  <c r="AJ500" i="230"/>
  <c r="AI500" i="230"/>
  <c r="AT498" i="230"/>
  <c r="AS498" i="230"/>
  <c r="AR498" i="230"/>
  <c r="AQ498" i="230"/>
  <c r="AP498" i="230"/>
  <c r="AO498" i="230"/>
  <c r="AN498" i="230"/>
  <c r="AM498" i="230"/>
  <c r="AL498" i="230"/>
  <c r="AK498" i="230"/>
  <c r="AJ498" i="230"/>
  <c r="AI498" i="230"/>
  <c r="AT496" i="230"/>
  <c r="AS496" i="230"/>
  <c r="AR496" i="230"/>
  <c r="AQ496" i="230"/>
  <c r="AP496" i="230"/>
  <c r="AO496" i="230"/>
  <c r="AN496" i="230"/>
  <c r="AM496" i="230"/>
  <c r="AL496" i="230"/>
  <c r="AK496" i="230"/>
  <c r="AJ496" i="230"/>
  <c r="AI496" i="230"/>
  <c r="AT494" i="230"/>
  <c r="AS494" i="230"/>
  <c r="AR494" i="230"/>
  <c r="AQ494" i="230"/>
  <c r="AP494" i="230"/>
  <c r="AO494" i="230"/>
  <c r="AN494" i="230"/>
  <c r="AM494" i="230"/>
  <c r="AL494" i="230"/>
  <c r="AK494" i="230"/>
  <c r="AJ494" i="230"/>
  <c r="AI494" i="230"/>
  <c r="AT492" i="230"/>
  <c r="AS492" i="230"/>
  <c r="AR492" i="230"/>
  <c r="AQ492" i="230"/>
  <c r="AP492" i="230"/>
  <c r="AO492" i="230"/>
  <c r="AN492" i="230"/>
  <c r="AM492" i="230"/>
  <c r="AL492" i="230"/>
  <c r="AK492" i="230"/>
  <c r="AJ492" i="230"/>
  <c r="AI492" i="230"/>
  <c r="AT490" i="230"/>
  <c r="AS490" i="230"/>
  <c r="AR490" i="230"/>
  <c r="AT452" i="230"/>
  <c r="AS452" i="230"/>
  <c r="AR452" i="230"/>
  <c r="AQ452" i="230"/>
  <c r="AP452" i="230"/>
  <c r="AO452" i="230"/>
  <c r="AN452" i="230"/>
  <c r="AM452" i="230"/>
  <c r="AL452" i="230"/>
  <c r="AK452" i="230"/>
  <c r="AJ452" i="230"/>
  <c r="AI452" i="230"/>
  <c r="AT450" i="230"/>
  <c r="AS450" i="230"/>
  <c r="AR450" i="230"/>
  <c r="AQ450" i="230"/>
  <c r="AP450" i="230"/>
  <c r="AO450" i="230"/>
  <c r="AN450" i="230"/>
  <c r="AM450" i="230"/>
  <c r="AL450" i="230"/>
  <c r="AK450" i="230"/>
  <c r="AJ450" i="230"/>
  <c r="AI450" i="230"/>
  <c r="AT448" i="230"/>
  <c r="AS448" i="230"/>
  <c r="AR448" i="230"/>
  <c r="AQ448" i="230"/>
  <c r="AP448" i="230"/>
  <c r="AO448" i="230"/>
  <c r="AN448" i="230"/>
  <c r="AM448" i="230"/>
  <c r="AL448" i="230"/>
  <c r="AK448" i="230"/>
  <c r="AJ448" i="230"/>
  <c r="AI448" i="230"/>
  <c r="AT446" i="230"/>
  <c r="AS446" i="230"/>
  <c r="AR446" i="230"/>
  <c r="AQ446" i="230"/>
  <c r="AP446" i="230"/>
  <c r="AO446" i="230"/>
  <c r="AN446" i="230"/>
  <c r="AM446" i="230"/>
  <c r="AL446" i="230"/>
  <c r="AK446" i="230"/>
  <c r="AJ446" i="230"/>
  <c r="AI446" i="230"/>
  <c r="AT444" i="230"/>
  <c r="AS444" i="230"/>
  <c r="AR444" i="230"/>
  <c r="AQ444" i="230"/>
  <c r="AP444" i="230"/>
  <c r="AO444" i="230"/>
  <c r="AN444" i="230"/>
  <c r="AM444" i="230"/>
  <c r="AL444" i="230"/>
  <c r="AK444" i="230"/>
  <c r="AJ444" i="230"/>
  <c r="AI444" i="230"/>
  <c r="AT442" i="230"/>
  <c r="AS442" i="230"/>
  <c r="AR442" i="230"/>
  <c r="AQ442" i="230"/>
  <c r="AP442" i="230"/>
  <c r="AO442" i="230"/>
  <c r="AN442" i="230"/>
  <c r="AM442" i="230"/>
  <c r="AL442" i="230"/>
  <c r="AK442" i="230"/>
  <c r="AJ442" i="230"/>
  <c r="AI442" i="230"/>
  <c r="AT440" i="230"/>
  <c r="AS440" i="230"/>
  <c r="AR440" i="230"/>
  <c r="AQ440" i="230"/>
  <c r="AP440" i="230"/>
  <c r="AO440" i="230"/>
  <c r="AN440" i="230"/>
  <c r="AM440" i="230"/>
  <c r="AL440" i="230"/>
  <c r="AK440" i="230"/>
  <c r="AJ440" i="230"/>
  <c r="AI440" i="230"/>
  <c r="AT438" i="230"/>
  <c r="AS438" i="230"/>
  <c r="AR438" i="230"/>
  <c r="AQ438" i="230"/>
  <c r="AP438" i="230"/>
  <c r="AO438" i="230"/>
  <c r="AN438" i="230"/>
  <c r="AM438" i="230"/>
  <c r="AL438" i="230"/>
  <c r="AK438" i="230"/>
  <c r="AJ438" i="230"/>
  <c r="AI438" i="230"/>
  <c r="AT436" i="230"/>
  <c r="AS436" i="230"/>
  <c r="AR436" i="230"/>
  <c r="AQ436" i="230"/>
  <c r="AP436" i="230"/>
  <c r="AO436" i="230"/>
  <c r="AN436" i="230"/>
  <c r="AM436" i="230"/>
  <c r="AL436" i="230"/>
  <c r="AK436" i="230"/>
  <c r="AJ436" i="230"/>
  <c r="AI436" i="230"/>
  <c r="AT434" i="230"/>
  <c r="AS434" i="230"/>
  <c r="AR434" i="230"/>
  <c r="AQ434" i="230"/>
  <c r="AP434" i="230"/>
  <c r="AO434" i="230"/>
  <c r="AN434" i="230"/>
  <c r="AM434" i="230"/>
  <c r="AL434" i="230"/>
  <c r="AK434" i="230"/>
  <c r="AJ434" i="230"/>
  <c r="AI434" i="230"/>
  <c r="AT432" i="230"/>
  <c r="AS432" i="230"/>
  <c r="AR432" i="230"/>
  <c r="AQ432" i="230"/>
  <c r="AP432" i="230"/>
  <c r="AO432" i="230"/>
  <c r="AN432" i="230"/>
  <c r="AM432" i="230"/>
  <c r="AL432" i="230"/>
  <c r="AK432" i="230"/>
  <c r="AJ432" i="230"/>
  <c r="AI432" i="230"/>
  <c r="AT430" i="230"/>
  <c r="AS430" i="230"/>
  <c r="AR430" i="230"/>
  <c r="AT392" i="230"/>
  <c r="AS392" i="230"/>
  <c r="AR392" i="230"/>
  <c r="AQ392" i="230"/>
  <c r="AP392" i="230"/>
  <c r="AO392" i="230"/>
  <c r="AN392" i="230"/>
  <c r="AM392" i="230"/>
  <c r="AL392" i="230"/>
  <c r="AK392" i="230"/>
  <c r="AJ392" i="230"/>
  <c r="AI392" i="230"/>
  <c r="AT390" i="230"/>
  <c r="AS390" i="230"/>
  <c r="AR390" i="230"/>
  <c r="AQ390" i="230"/>
  <c r="AP390" i="230"/>
  <c r="AO390" i="230"/>
  <c r="AN390" i="230"/>
  <c r="AM390" i="230"/>
  <c r="AL390" i="230"/>
  <c r="AK390" i="230"/>
  <c r="AJ390" i="230"/>
  <c r="AI390" i="230"/>
  <c r="AT388" i="230"/>
  <c r="AS388" i="230"/>
  <c r="AR388" i="230"/>
  <c r="AQ388" i="230"/>
  <c r="AP388" i="230"/>
  <c r="AO388" i="230"/>
  <c r="AN388" i="230"/>
  <c r="AM388" i="230"/>
  <c r="AL388" i="230"/>
  <c r="AK388" i="230"/>
  <c r="AJ388" i="230"/>
  <c r="AI388" i="230"/>
  <c r="AT386" i="230"/>
  <c r="AS386" i="230"/>
  <c r="AR386" i="230"/>
  <c r="AQ386" i="230"/>
  <c r="AP386" i="230"/>
  <c r="AO386" i="230"/>
  <c r="AN386" i="230"/>
  <c r="AM386" i="230"/>
  <c r="AL386" i="230"/>
  <c r="AK386" i="230"/>
  <c r="AJ386" i="230"/>
  <c r="AI386" i="230"/>
  <c r="AT384" i="230"/>
  <c r="AS384" i="230"/>
  <c r="AR384" i="230"/>
  <c r="AQ384" i="230"/>
  <c r="AP384" i="230"/>
  <c r="AO384" i="230"/>
  <c r="AN384" i="230"/>
  <c r="AM384" i="230"/>
  <c r="AL384" i="230"/>
  <c r="AK384" i="230"/>
  <c r="AJ384" i="230"/>
  <c r="AI384" i="230"/>
  <c r="AT382" i="230"/>
  <c r="AS382" i="230"/>
  <c r="AR382" i="230"/>
  <c r="AQ382" i="230"/>
  <c r="AP382" i="230"/>
  <c r="AO382" i="230"/>
  <c r="AN382" i="230"/>
  <c r="AM382" i="230"/>
  <c r="AL382" i="230"/>
  <c r="AK382" i="230"/>
  <c r="AJ382" i="230"/>
  <c r="AI382" i="230"/>
  <c r="AT380" i="230"/>
  <c r="AS380" i="230"/>
  <c r="AR380" i="230"/>
  <c r="AQ380" i="230"/>
  <c r="AP380" i="230"/>
  <c r="AO380" i="230"/>
  <c r="AN380" i="230"/>
  <c r="AM380" i="230"/>
  <c r="AL380" i="230"/>
  <c r="AK380" i="230"/>
  <c r="AJ380" i="230"/>
  <c r="AI380" i="230"/>
  <c r="AT378" i="230"/>
  <c r="AS378" i="230"/>
  <c r="AR378" i="230"/>
  <c r="AQ378" i="230"/>
  <c r="AP378" i="230"/>
  <c r="AO378" i="230"/>
  <c r="AN378" i="230"/>
  <c r="AM378" i="230"/>
  <c r="AL378" i="230"/>
  <c r="AK378" i="230"/>
  <c r="AJ378" i="230"/>
  <c r="AI378" i="230"/>
  <c r="AT376" i="230"/>
  <c r="AS376" i="230"/>
  <c r="AR376" i="230"/>
  <c r="AQ376" i="230"/>
  <c r="AP376" i="230"/>
  <c r="AO376" i="230"/>
  <c r="AN376" i="230"/>
  <c r="AM376" i="230"/>
  <c r="AL376" i="230"/>
  <c r="AK376" i="230"/>
  <c r="AJ376" i="230"/>
  <c r="AI376" i="230"/>
  <c r="AT374" i="230"/>
  <c r="AS374" i="230"/>
  <c r="AR374" i="230"/>
  <c r="AQ374" i="230"/>
  <c r="AP374" i="230"/>
  <c r="AO374" i="230"/>
  <c r="AN374" i="230"/>
  <c r="AM374" i="230"/>
  <c r="AL374" i="230"/>
  <c r="AK374" i="230"/>
  <c r="AJ374" i="230"/>
  <c r="AI374" i="230"/>
  <c r="AT372" i="230"/>
  <c r="AS372" i="230"/>
  <c r="AR372" i="230"/>
  <c r="AQ372" i="230"/>
  <c r="AP372" i="230"/>
  <c r="AO372" i="230"/>
  <c r="AN372" i="230"/>
  <c r="AM372" i="230"/>
  <c r="AL372" i="230"/>
  <c r="AK372" i="230"/>
  <c r="AJ372" i="230"/>
  <c r="AI372" i="230"/>
  <c r="AT370" i="230"/>
  <c r="AS370" i="230"/>
  <c r="AR370" i="230"/>
  <c r="AT332" i="230"/>
  <c r="AS332" i="230"/>
  <c r="AR332" i="230"/>
  <c r="AQ332" i="230"/>
  <c r="AP332" i="230"/>
  <c r="AO332" i="230"/>
  <c r="AN332" i="230"/>
  <c r="AM332" i="230"/>
  <c r="AL332" i="230"/>
  <c r="AK332" i="230"/>
  <c r="AJ332" i="230"/>
  <c r="AI332" i="230"/>
  <c r="AT330" i="230"/>
  <c r="AS330" i="230"/>
  <c r="AR330" i="230"/>
  <c r="AQ330" i="230"/>
  <c r="AP330" i="230"/>
  <c r="AO330" i="230"/>
  <c r="AN330" i="230"/>
  <c r="AM330" i="230"/>
  <c r="AL330" i="230"/>
  <c r="AK330" i="230"/>
  <c r="AJ330" i="230"/>
  <c r="AI330" i="230"/>
  <c r="AT328" i="230"/>
  <c r="AS328" i="230"/>
  <c r="AR328" i="230"/>
  <c r="AQ328" i="230"/>
  <c r="AP328" i="230"/>
  <c r="AO328" i="230"/>
  <c r="AN328" i="230"/>
  <c r="AM328" i="230"/>
  <c r="AL328" i="230"/>
  <c r="AK328" i="230"/>
  <c r="AJ328" i="230"/>
  <c r="AI328" i="230"/>
  <c r="AT326" i="230"/>
  <c r="AS326" i="230"/>
  <c r="AR326" i="230"/>
  <c r="AQ326" i="230"/>
  <c r="AP326" i="230"/>
  <c r="AO326" i="230"/>
  <c r="AN326" i="230"/>
  <c r="AM326" i="230"/>
  <c r="AL326" i="230"/>
  <c r="AK326" i="230"/>
  <c r="AJ326" i="230"/>
  <c r="AI326" i="230"/>
  <c r="AT324" i="230"/>
  <c r="AS324" i="230"/>
  <c r="AR324" i="230"/>
  <c r="AQ324" i="230"/>
  <c r="AP324" i="230"/>
  <c r="AO324" i="230"/>
  <c r="AN324" i="230"/>
  <c r="AM324" i="230"/>
  <c r="AL324" i="230"/>
  <c r="AK324" i="230"/>
  <c r="AJ324" i="230"/>
  <c r="AI324" i="230"/>
  <c r="AT322" i="230"/>
  <c r="AS322" i="230"/>
  <c r="AR322" i="230"/>
  <c r="AQ322" i="230"/>
  <c r="AP322" i="230"/>
  <c r="AO322" i="230"/>
  <c r="AN322" i="230"/>
  <c r="AM322" i="230"/>
  <c r="AL322" i="230"/>
  <c r="AK322" i="230"/>
  <c r="AJ322" i="230"/>
  <c r="AI322" i="230"/>
  <c r="AT320" i="230"/>
  <c r="AS320" i="230"/>
  <c r="AR320" i="230"/>
  <c r="AQ320" i="230"/>
  <c r="AP320" i="230"/>
  <c r="AO320" i="230"/>
  <c r="AN320" i="230"/>
  <c r="AM320" i="230"/>
  <c r="AL320" i="230"/>
  <c r="AK320" i="230"/>
  <c r="AJ320" i="230"/>
  <c r="AI320" i="230"/>
  <c r="AT318" i="230"/>
  <c r="AS318" i="230"/>
  <c r="AR318" i="230"/>
  <c r="AQ318" i="230"/>
  <c r="AP318" i="230"/>
  <c r="AO318" i="230"/>
  <c r="AN318" i="230"/>
  <c r="AM318" i="230"/>
  <c r="AL318" i="230"/>
  <c r="AK318" i="230"/>
  <c r="AJ318" i="230"/>
  <c r="AI318" i="230"/>
  <c r="AT316" i="230"/>
  <c r="AS316" i="230"/>
  <c r="AR316" i="230"/>
  <c r="AQ316" i="230"/>
  <c r="AP316" i="230"/>
  <c r="AO316" i="230"/>
  <c r="AN316" i="230"/>
  <c r="AM316" i="230"/>
  <c r="AL316" i="230"/>
  <c r="AK316" i="230"/>
  <c r="AJ316" i="230"/>
  <c r="AI316" i="230"/>
  <c r="AT314" i="230"/>
  <c r="AS314" i="230"/>
  <c r="AR314" i="230"/>
  <c r="AQ314" i="230"/>
  <c r="AP314" i="230"/>
  <c r="AO314" i="230"/>
  <c r="AN314" i="230"/>
  <c r="AM314" i="230"/>
  <c r="AL314" i="230"/>
  <c r="AK314" i="230"/>
  <c r="AJ314" i="230"/>
  <c r="AI314" i="230"/>
  <c r="AT312" i="230"/>
  <c r="AS312" i="230"/>
  <c r="AR312" i="230"/>
  <c r="AQ312" i="230"/>
  <c r="AP312" i="230"/>
  <c r="AO312" i="230"/>
  <c r="AN312" i="230"/>
  <c r="AM312" i="230"/>
  <c r="AL312" i="230"/>
  <c r="AK312" i="230"/>
  <c r="AJ312" i="230"/>
  <c r="AI312" i="230"/>
  <c r="AT310" i="230"/>
  <c r="AS310" i="230"/>
  <c r="AR310" i="230"/>
  <c r="AT272" i="230"/>
  <c r="AS272" i="230"/>
  <c r="AR272" i="230"/>
  <c r="AQ272" i="230"/>
  <c r="AP272" i="230"/>
  <c r="AO272" i="230"/>
  <c r="AN272" i="230"/>
  <c r="AM272" i="230"/>
  <c r="AL272" i="230"/>
  <c r="AK272" i="230"/>
  <c r="AJ272" i="230"/>
  <c r="AI272" i="230"/>
  <c r="AT270" i="230"/>
  <c r="AS270" i="230"/>
  <c r="AR270" i="230"/>
  <c r="AQ270" i="230"/>
  <c r="AP270" i="230"/>
  <c r="AO270" i="230"/>
  <c r="AN270" i="230"/>
  <c r="AM270" i="230"/>
  <c r="AL270" i="230"/>
  <c r="AK270" i="230"/>
  <c r="AJ270" i="230"/>
  <c r="AI270" i="230"/>
  <c r="AT268" i="230"/>
  <c r="AS268" i="230"/>
  <c r="AR268" i="230"/>
  <c r="AQ268" i="230"/>
  <c r="AP268" i="230"/>
  <c r="AO268" i="230"/>
  <c r="AN268" i="230"/>
  <c r="AM268" i="230"/>
  <c r="AL268" i="230"/>
  <c r="AK268" i="230"/>
  <c r="AJ268" i="230"/>
  <c r="AI268" i="230"/>
  <c r="AT266" i="230"/>
  <c r="AS266" i="230"/>
  <c r="AR266" i="230"/>
  <c r="AQ266" i="230"/>
  <c r="AP266" i="230"/>
  <c r="AO266" i="230"/>
  <c r="AN266" i="230"/>
  <c r="AM266" i="230"/>
  <c r="AL266" i="230"/>
  <c r="AK266" i="230"/>
  <c r="AJ266" i="230"/>
  <c r="AI266" i="230"/>
  <c r="AT264" i="230"/>
  <c r="AS264" i="230"/>
  <c r="AR264" i="230"/>
  <c r="AQ264" i="230"/>
  <c r="AP264" i="230"/>
  <c r="AO264" i="230"/>
  <c r="AN264" i="230"/>
  <c r="AM264" i="230"/>
  <c r="AL264" i="230"/>
  <c r="AK264" i="230"/>
  <c r="AJ264" i="230"/>
  <c r="AI264" i="230"/>
  <c r="AT262" i="230"/>
  <c r="AS262" i="230"/>
  <c r="AR262" i="230"/>
  <c r="AQ262" i="230"/>
  <c r="AP262" i="230"/>
  <c r="AO262" i="230"/>
  <c r="AN262" i="230"/>
  <c r="AM262" i="230"/>
  <c r="AL262" i="230"/>
  <c r="AK262" i="230"/>
  <c r="AJ262" i="230"/>
  <c r="AI262" i="230"/>
  <c r="AT260" i="230"/>
  <c r="AS260" i="230"/>
  <c r="AR260" i="230"/>
  <c r="AQ260" i="230"/>
  <c r="AP260" i="230"/>
  <c r="AO260" i="230"/>
  <c r="AN260" i="230"/>
  <c r="AM260" i="230"/>
  <c r="AL260" i="230"/>
  <c r="AK260" i="230"/>
  <c r="AJ260" i="230"/>
  <c r="AI260" i="230"/>
  <c r="AT258" i="230"/>
  <c r="AS258" i="230"/>
  <c r="AR258" i="230"/>
  <c r="AQ258" i="230"/>
  <c r="AP258" i="230"/>
  <c r="AO258" i="230"/>
  <c r="AN258" i="230"/>
  <c r="AM258" i="230"/>
  <c r="AL258" i="230"/>
  <c r="AK258" i="230"/>
  <c r="AJ258" i="230"/>
  <c r="AI258" i="230"/>
  <c r="AT256" i="230"/>
  <c r="AS256" i="230"/>
  <c r="AR256" i="230"/>
  <c r="AQ256" i="230"/>
  <c r="AP256" i="230"/>
  <c r="AO256" i="230"/>
  <c r="AN256" i="230"/>
  <c r="AM256" i="230"/>
  <c r="AL256" i="230"/>
  <c r="AK256" i="230"/>
  <c r="AJ256" i="230"/>
  <c r="AI256" i="230"/>
  <c r="AT254" i="230"/>
  <c r="AS254" i="230"/>
  <c r="AR254" i="230"/>
  <c r="AQ254" i="230"/>
  <c r="AP254" i="230"/>
  <c r="AO254" i="230"/>
  <c r="AN254" i="230"/>
  <c r="AM254" i="230"/>
  <c r="AL254" i="230"/>
  <c r="AK254" i="230"/>
  <c r="AJ254" i="230"/>
  <c r="AI254" i="230"/>
  <c r="AT252" i="230"/>
  <c r="AS252" i="230"/>
  <c r="AR252" i="230"/>
  <c r="AQ252" i="230"/>
  <c r="AP252" i="230"/>
  <c r="AO252" i="230"/>
  <c r="AN252" i="230"/>
  <c r="AM252" i="230"/>
  <c r="AL252" i="230"/>
  <c r="AK252" i="230"/>
  <c r="AJ252" i="230"/>
  <c r="AI252" i="230"/>
  <c r="AT250" i="230"/>
  <c r="AS250" i="230"/>
  <c r="AR250" i="230"/>
  <c r="AT212" i="230"/>
  <c r="AS212" i="230"/>
  <c r="AR212" i="230"/>
  <c r="AQ212" i="230"/>
  <c r="AP212" i="230"/>
  <c r="AO212" i="230"/>
  <c r="AN212" i="230"/>
  <c r="AM212" i="230"/>
  <c r="AL212" i="230"/>
  <c r="AK212" i="230"/>
  <c r="AJ212" i="230"/>
  <c r="AI212" i="230"/>
  <c r="AT210" i="230"/>
  <c r="AS210" i="230"/>
  <c r="AR210" i="230"/>
  <c r="AQ210" i="230"/>
  <c r="AP210" i="230"/>
  <c r="AO210" i="230"/>
  <c r="AN210" i="230"/>
  <c r="AM210" i="230"/>
  <c r="AL210" i="230"/>
  <c r="AK210" i="230"/>
  <c r="AJ210" i="230"/>
  <c r="AI210" i="230"/>
  <c r="AT208" i="230"/>
  <c r="AS208" i="230"/>
  <c r="AR208" i="230"/>
  <c r="AQ208" i="230"/>
  <c r="AP208" i="230"/>
  <c r="AO208" i="230"/>
  <c r="AN208" i="230"/>
  <c r="AM208" i="230"/>
  <c r="AL208" i="230"/>
  <c r="AK208" i="230"/>
  <c r="AJ208" i="230"/>
  <c r="AI208" i="230"/>
  <c r="AT206" i="230"/>
  <c r="AS206" i="230"/>
  <c r="AR206" i="230"/>
  <c r="AQ206" i="230"/>
  <c r="AP206" i="230"/>
  <c r="AO206" i="230"/>
  <c r="AN206" i="230"/>
  <c r="AM206" i="230"/>
  <c r="AL206" i="230"/>
  <c r="AK206" i="230"/>
  <c r="AJ206" i="230"/>
  <c r="AI206" i="230"/>
  <c r="AT204" i="230"/>
  <c r="AS204" i="230"/>
  <c r="AR204" i="230"/>
  <c r="AQ204" i="230"/>
  <c r="AP204" i="230"/>
  <c r="AO204" i="230"/>
  <c r="AN204" i="230"/>
  <c r="AM204" i="230"/>
  <c r="AL204" i="230"/>
  <c r="AK204" i="230"/>
  <c r="AJ204" i="230"/>
  <c r="AI204" i="230"/>
  <c r="AT202" i="230"/>
  <c r="AS202" i="230"/>
  <c r="AR202" i="230"/>
  <c r="AQ202" i="230"/>
  <c r="AP202" i="230"/>
  <c r="AO202" i="230"/>
  <c r="AN202" i="230"/>
  <c r="AM202" i="230"/>
  <c r="AL202" i="230"/>
  <c r="AK202" i="230"/>
  <c r="AJ202" i="230"/>
  <c r="AI202" i="230"/>
  <c r="AT200" i="230"/>
  <c r="AS200" i="230"/>
  <c r="AR200" i="230"/>
  <c r="AQ200" i="230"/>
  <c r="AP200" i="230"/>
  <c r="AO200" i="230"/>
  <c r="AN200" i="230"/>
  <c r="AM200" i="230"/>
  <c r="AL200" i="230"/>
  <c r="AK200" i="230"/>
  <c r="AJ200" i="230"/>
  <c r="AI200" i="230"/>
  <c r="AT198" i="230"/>
  <c r="AS198" i="230"/>
  <c r="AR198" i="230"/>
  <c r="AQ198" i="230"/>
  <c r="AP198" i="230"/>
  <c r="AO198" i="230"/>
  <c r="AN198" i="230"/>
  <c r="AM198" i="230"/>
  <c r="AL198" i="230"/>
  <c r="AK198" i="230"/>
  <c r="AJ198" i="230"/>
  <c r="AI198" i="230"/>
  <c r="AT196" i="230"/>
  <c r="AS196" i="230"/>
  <c r="AR196" i="230"/>
  <c r="AQ196" i="230"/>
  <c r="AP196" i="230"/>
  <c r="AO196" i="230"/>
  <c r="AN196" i="230"/>
  <c r="AM196" i="230"/>
  <c r="AL196" i="230"/>
  <c r="AK196" i="230"/>
  <c r="AJ196" i="230"/>
  <c r="AI196" i="230"/>
  <c r="AT194" i="230"/>
  <c r="AS194" i="230"/>
  <c r="AR194" i="230"/>
  <c r="AQ194" i="230"/>
  <c r="AP194" i="230"/>
  <c r="AO194" i="230"/>
  <c r="AN194" i="230"/>
  <c r="AM194" i="230"/>
  <c r="AL194" i="230"/>
  <c r="AK194" i="230"/>
  <c r="AJ194" i="230"/>
  <c r="AI194" i="230"/>
  <c r="AT192" i="230"/>
  <c r="AS192" i="230"/>
  <c r="AR192" i="230"/>
  <c r="AQ192" i="230"/>
  <c r="AP192" i="230"/>
  <c r="AO192" i="230"/>
  <c r="AN192" i="230"/>
  <c r="AM192" i="230"/>
  <c r="AL192" i="230"/>
  <c r="AK192" i="230"/>
  <c r="AJ192" i="230"/>
  <c r="AI192" i="230"/>
  <c r="AT190" i="230"/>
  <c r="AS190" i="230"/>
  <c r="AR190" i="230"/>
  <c r="AT152" i="230"/>
  <c r="AS152" i="230"/>
  <c r="AR152" i="230"/>
  <c r="AQ152" i="230"/>
  <c r="AP152" i="230"/>
  <c r="AO152" i="230"/>
  <c r="AN152" i="230"/>
  <c r="AM152" i="230"/>
  <c r="AL152" i="230"/>
  <c r="AK152" i="230"/>
  <c r="AJ152" i="230"/>
  <c r="AI152" i="230"/>
  <c r="AT150" i="230"/>
  <c r="AS150" i="230"/>
  <c r="AR150" i="230"/>
  <c r="AQ150" i="230"/>
  <c r="AP150" i="230"/>
  <c r="AO150" i="230"/>
  <c r="AN150" i="230"/>
  <c r="AM150" i="230"/>
  <c r="AL150" i="230"/>
  <c r="AK150" i="230"/>
  <c r="AJ150" i="230"/>
  <c r="AI150" i="230"/>
  <c r="AT148" i="230"/>
  <c r="AS148" i="230"/>
  <c r="AR148" i="230"/>
  <c r="AQ148" i="230"/>
  <c r="AP148" i="230"/>
  <c r="AO148" i="230"/>
  <c r="AN148" i="230"/>
  <c r="AM148" i="230"/>
  <c r="AL148" i="230"/>
  <c r="AK148" i="230"/>
  <c r="AJ148" i="230"/>
  <c r="AI148" i="230"/>
  <c r="AT146" i="230"/>
  <c r="AS146" i="230"/>
  <c r="AR146" i="230"/>
  <c r="AQ146" i="230"/>
  <c r="AP146" i="230"/>
  <c r="AO146" i="230"/>
  <c r="AN146" i="230"/>
  <c r="AM146" i="230"/>
  <c r="AL146" i="230"/>
  <c r="AK146" i="230"/>
  <c r="AJ146" i="230"/>
  <c r="AI146" i="230"/>
  <c r="AT144" i="230"/>
  <c r="AS144" i="230"/>
  <c r="AR144" i="230"/>
  <c r="AQ144" i="230"/>
  <c r="AP144" i="230"/>
  <c r="AO144" i="230"/>
  <c r="AN144" i="230"/>
  <c r="AM144" i="230"/>
  <c r="AL144" i="230"/>
  <c r="AK144" i="230"/>
  <c r="AJ144" i="230"/>
  <c r="AI144" i="230"/>
  <c r="AT142" i="230"/>
  <c r="AS142" i="230"/>
  <c r="AR142" i="230"/>
  <c r="AQ142" i="230"/>
  <c r="AP142" i="230"/>
  <c r="AO142" i="230"/>
  <c r="AN142" i="230"/>
  <c r="AM142" i="230"/>
  <c r="AL142" i="230"/>
  <c r="AK142" i="230"/>
  <c r="AJ142" i="230"/>
  <c r="AI142" i="230"/>
  <c r="AT140" i="230"/>
  <c r="AS140" i="230"/>
  <c r="AR140" i="230"/>
  <c r="AQ140" i="230"/>
  <c r="AP140" i="230"/>
  <c r="AO140" i="230"/>
  <c r="AN140" i="230"/>
  <c r="AM140" i="230"/>
  <c r="AL140" i="230"/>
  <c r="AK140" i="230"/>
  <c r="AJ140" i="230"/>
  <c r="AI140" i="230"/>
  <c r="AT138" i="230"/>
  <c r="AS138" i="230"/>
  <c r="AR138" i="230"/>
  <c r="AQ138" i="230"/>
  <c r="AP138" i="230"/>
  <c r="AO138" i="230"/>
  <c r="AN138" i="230"/>
  <c r="AM138" i="230"/>
  <c r="AL138" i="230"/>
  <c r="AK138" i="230"/>
  <c r="AJ138" i="230"/>
  <c r="AI138" i="230"/>
  <c r="AT136" i="230"/>
  <c r="AS136" i="230"/>
  <c r="AR136" i="230"/>
  <c r="AQ136" i="230"/>
  <c r="AP136" i="230"/>
  <c r="AO136" i="230"/>
  <c r="AN136" i="230"/>
  <c r="AM136" i="230"/>
  <c r="AL136" i="230"/>
  <c r="AK136" i="230"/>
  <c r="AJ136" i="230"/>
  <c r="AI136" i="230"/>
  <c r="AT134" i="230"/>
  <c r="AS134" i="230"/>
  <c r="AR134" i="230"/>
  <c r="AQ134" i="230"/>
  <c r="AP134" i="230"/>
  <c r="AO134" i="230"/>
  <c r="AN134" i="230"/>
  <c r="AM134" i="230"/>
  <c r="AL134" i="230"/>
  <c r="AK134" i="230"/>
  <c r="AJ134" i="230"/>
  <c r="AI134" i="230"/>
  <c r="AT132" i="230"/>
  <c r="AS132" i="230"/>
  <c r="AR132" i="230"/>
  <c r="AQ132" i="230"/>
  <c r="AP132" i="230"/>
  <c r="AO132" i="230"/>
  <c r="AN132" i="230"/>
  <c r="AM132" i="230"/>
  <c r="AL132" i="230"/>
  <c r="AK132" i="230"/>
  <c r="AJ132" i="230"/>
  <c r="AI132" i="230"/>
  <c r="AT130" i="230"/>
  <c r="AS130" i="230"/>
  <c r="AR130" i="230"/>
  <c r="AT92" i="230"/>
  <c r="AS92" i="230"/>
  <c r="AR92" i="230"/>
  <c r="AQ92" i="230"/>
  <c r="AP92" i="230"/>
  <c r="AO92" i="230"/>
  <c r="AN92" i="230"/>
  <c r="AM92" i="230"/>
  <c r="AL92" i="230"/>
  <c r="AK92" i="230"/>
  <c r="AJ92" i="230"/>
  <c r="AI92" i="230"/>
  <c r="AT90" i="230"/>
  <c r="AS90" i="230"/>
  <c r="AR90" i="230"/>
  <c r="AQ90" i="230"/>
  <c r="AP90" i="230"/>
  <c r="AO90" i="230"/>
  <c r="AN90" i="230"/>
  <c r="AM90" i="230"/>
  <c r="AL90" i="230"/>
  <c r="AK90" i="230"/>
  <c r="AJ90" i="230"/>
  <c r="AI90" i="230"/>
  <c r="AT88" i="230"/>
  <c r="AS88" i="230"/>
  <c r="AR88" i="230"/>
  <c r="AQ88" i="230"/>
  <c r="AP88" i="230"/>
  <c r="AO88" i="230"/>
  <c r="AN88" i="230"/>
  <c r="AM88" i="230"/>
  <c r="AL88" i="230"/>
  <c r="AK88" i="230"/>
  <c r="AJ88" i="230"/>
  <c r="AI88" i="230"/>
  <c r="AT86" i="230"/>
  <c r="AS86" i="230"/>
  <c r="AR86" i="230"/>
  <c r="AQ86" i="230"/>
  <c r="AP86" i="230"/>
  <c r="AO86" i="230"/>
  <c r="AN86" i="230"/>
  <c r="AM86" i="230"/>
  <c r="AL86" i="230"/>
  <c r="AK86" i="230"/>
  <c r="AJ86" i="230"/>
  <c r="AI86" i="230"/>
  <c r="AT84" i="230"/>
  <c r="AS84" i="230"/>
  <c r="AR84" i="230"/>
  <c r="AQ84" i="230"/>
  <c r="AP84" i="230"/>
  <c r="AO84" i="230"/>
  <c r="AN84" i="230"/>
  <c r="AM84" i="230"/>
  <c r="AL84" i="230"/>
  <c r="AK84" i="230"/>
  <c r="AJ84" i="230"/>
  <c r="AI84" i="230"/>
  <c r="AT82" i="230"/>
  <c r="AS82" i="230"/>
  <c r="AR82" i="230"/>
  <c r="AQ82" i="230"/>
  <c r="AP82" i="230"/>
  <c r="AO82" i="230"/>
  <c r="AN82" i="230"/>
  <c r="AM82" i="230"/>
  <c r="AL82" i="230"/>
  <c r="AK82" i="230"/>
  <c r="AJ82" i="230"/>
  <c r="AI82" i="230"/>
  <c r="AT80" i="230"/>
  <c r="AS80" i="230"/>
  <c r="AR80" i="230"/>
  <c r="AQ80" i="230"/>
  <c r="AP80" i="230"/>
  <c r="AO80" i="230"/>
  <c r="AN80" i="230"/>
  <c r="AM80" i="230"/>
  <c r="AL80" i="230"/>
  <c r="AK80" i="230"/>
  <c r="AJ80" i="230"/>
  <c r="AI80" i="230"/>
  <c r="AT78" i="230"/>
  <c r="AS78" i="230"/>
  <c r="AR78" i="230"/>
  <c r="AQ78" i="230"/>
  <c r="AP78" i="230"/>
  <c r="AO78" i="230"/>
  <c r="AN78" i="230"/>
  <c r="AM78" i="230"/>
  <c r="AL78" i="230"/>
  <c r="AK78" i="230"/>
  <c r="AJ78" i="230"/>
  <c r="AI78" i="230"/>
  <c r="AT76" i="230"/>
  <c r="AS76" i="230"/>
  <c r="AR76" i="230"/>
  <c r="AQ76" i="230"/>
  <c r="AP76" i="230"/>
  <c r="AO76" i="230"/>
  <c r="AN76" i="230"/>
  <c r="AM76" i="230"/>
  <c r="AL76" i="230"/>
  <c r="AK76" i="230"/>
  <c r="AJ76" i="230"/>
  <c r="AI76" i="230"/>
  <c r="AT74" i="230"/>
  <c r="AS74" i="230"/>
  <c r="AR74" i="230"/>
  <c r="AQ74" i="230"/>
  <c r="AP74" i="230"/>
  <c r="AO74" i="230"/>
  <c r="AN74" i="230"/>
  <c r="AM74" i="230"/>
  <c r="AL74" i="230"/>
  <c r="AK74" i="230"/>
  <c r="AJ74" i="230"/>
  <c r="AI74" i="230"/>
  <c r="AT72" i="230"/>
  <c r="AS72" i="230"/>
  <c r="AR72" i="230"/>
  <c r="AQ72" i="230"/>
  <c r="AP72" i="230"/>
  <c r="AO72" i="230"/>
  <c r="AN72" i="230"/>
  <c r="AM72" i="230"/>
  <c r="AL72" i="230"/>
  <c r="AK72" i="230"/>
  <c r="AJ72" i="230"/>
  <c r="AI72" i="230"/>
  <c r="AT70" i="230"/>
  <c r="AS70" i="230"/>
  <c r="AR70" i="230"/>
  <c r="AT632" i="226"/>
  <c r="AS632" i="226"/>
  <c r="AR632" i="226"/>
  <c r="AQ632" i="226"/>
  <c r="AP632" i="226"/>
  <c r="AO632" i="226"/>
  <c r="AN632" i="226"/>
  <c r="AM632" i="226"/>
  <c r="AL632" i="226"/>
  <c r="AK632" i="226"/>
  <c r="AJ632" i="226"/>
  <c r="AI632" i="226"/>
  <c r="AT630" i="226"/>
  <c r="AS630" i="226"/>
  <c r="AR630" i="226"/>
  <c r="AQ630" i="226"/>
  <c r="AP630" i="226"/>
  <c r="AO630" i="226"/>
  <c r="AN630" i="226"/>
  <c r="AM630" i="226"/>
  <c r="AL630" i="226"/>
  <c r="AK630" i="226"/>
  <c r="AJ630" i="226"/>
  <c r="AI630" i="226"/>
  <c r="AT628" i="226"/>
  <c r="AS628" i="226"/>
  <c r="AR628" i="226"/>
  <c r="AQ628" i="226"/>
  <c r="AP628" i="226"/>
  <c r="AO628" i="226"/>
  <c r="AN628" i="226"/>
  <c r="AM628" i="226"/>
  <c r="AL628" i="226"/>
  <c r="AK628" i="226"/>
  <c r="AJ628" i="226"/>
  <c r="AI628" i="226"/>
  <c r="AT626" i="226"/>
  <c r="AS626" i="226"/>
  <c r="AR626" i="226"/>
  <c r="AQ626" i="226"/>
  <c r="AP626" i="226"/>
  <c r="AO626" i="226"/>
  <c r="AN626" i="226"/>
  <c r="AM626" i="226"/>
  <c r="AL626" i="226"/>
  <c r="AK626" i="226"/>
  <c r="AJ626" i="226"/>
  <c r="AI626" i="226"/>
  <c r="AT624" i="226"/>
  <c r="AS624" i="226"/>
  <c r="AR624" i="226"/>
  <c r="AQ624" i="226"/>
  <c r="AP624" i="226"/>
  <c r="AO624" i="226"/>
  <c r="AN624" i="226"/>
  <c r="AM624" i="226"/>
  <c r="AL624" i="226"/>
  <c r="AK624" i="226"/>
  <c r="AJ624" i="226"/>
  <c r="AI624" i="226"/>
  <c r="AT622" i="226"/>
  <c r="AS622" i="226"/>
  <c r="AR622" i="226"/>
  <c r="AQ622" i="226"/>
  <c r="AP622" i="226"/>
  <c r="AO622" i="226"/>
  <c r="AN622" i="226"/>
  <c r="AM622" i="226"/>
  <c r="AL622" i="226"/>
  <c r="AK622" i="226"/>
  <c r="AJ622" i="226"/>
  <c r="AI622" i="226"/>
  <c r="AT620" i="226"/>
  <c r="AS620" i="226"/>
  <c r="AR620" i="226"/>
  <c r="AQ620" i="226"/>
  <c r="AP620" i="226"/>
  <c r="AO620" i="226"/>
  <c r="AN620" i="226"/>
  <c r="AM620" i="226"/>
  <c r="AL620" i="226"/>
  <c r="AK620" i="226"/>
  <c r="AJ620" i="226"/>
  <c r="AI620" i="226"/>
  <c r="AT618" i="226"/>
  <c r="AS618" i="226"/>
  <c r="AR618" i="226"/>
  <c r="AQ618" i="226"/>
  <c r="AP618" i="226"/>
  <c r="AO618" i="226"/>
  <c r="AN618" i="226"/>
  <c r="AM618" i="226"/>
  <c r="AL618" i="226"/>
  <c r="AK618" i="226"/>
  <c r="AJ618" i="226"/>
  <c r="AI618" i="226"/>
  <c r="AT616" i="226"/>
  <c r="AS616" i="226"/>
  <c r="AR616" i="226"/>
  <c r="AQ616" i="226"/>
  <c r="AP616" i="226"/>
  <c r="AO616" i="226"/>
  <c r="AN616" i="226"/>
  <c r="AM616" i="226"/>
  <c r="AL616" i="226"/>
  <c r="AK616" i="226"/>
  <c r="AJ616" i="226"/>
  <c r="AI616" i="226"/>
  <c r="AT614" i="226"/>
  <c r="AS614" i="226"/>
  <c r="AR614" i="226"/>
  <c r="AQ614" i="226"/>
  <c r="AP614" i="226"/>
  <c r="AO614" i="226"/>
  <c r="AN614" i="226"/>
  <c r="AM614" i="226"/>
  <c r="AL614" i="226"/>
  <c r="AK614" i="226"/>
  <c r="AJ614" i="226"/>
  <c r="AI614" i="226"/>
  <c r="AT612" i="226"/>
  <c r="AS612" i="226"/>
  <c r="AR612" i="226"/>
  <c r="AQ612" i="226"/>
  <c r="AP612" i="226"/>
  <c r="AO612" i="226"/>
  <c r="AN612" i="226"/>
  <c r="AM612" i="226"/>
  <c r="AL612" i="226"/>
  <c r="AK612" i="226"/>
  <c r="AJ612" i="226"/>
  <c r="AI612" i="226"/>
  <c r="AT610" i="226"/>
  <c r="AS610" i="226"/>
  <c r="AR610" i="226"/>
  <c r="AT572" i="226"/>
  <c r="AS572" i="226"/>
  <c r="AR572" i="226"/>
  <c r="AQ572" i="226"/>
  <c r="AP572" i="226"/>
  <c r="AO572" i="226"/>
  <c r="AN572" i="226"/>
  <c r="AM572" i="226"/>
  <c r="AL572" i="226"/>
  <c r="AK572" i="226"/>
  <c r="AJ572" i="226"/>
  <c r="AI572" i="226"/>
  <c r="AT570" i="226"/>
  <c r="AS570" i="226"/>
  <c r="AR570" i="226"/>
  <c r="AQ570" i="226"/>
  <c r="AP570" i="226"/>
  <c r="AO570" i="226"/>
  <c r="AN570" i="226"/>
  <c r="AM570" i="226"/>
  <c r="AL570" i="226"/>
  <c r="AK570" i="226"/>
  <c r="AJ570" i="226"/>
  <c r="AI570" i="226"/>
  <c r="AT568" i="226"/>
  <c r="AS568" i="226"/>
  <c r="AR568" i="226"/>
  <c r="AQ568" i="226"/>
  <c r="AP568" i="226"/>
  <c r="AO568" i="226"/>
  <c r="AN568" i="226"/>
  <c r="AM568" i="226"/>
  <c r="AL568" i="226"/>
  <c r="AK568" i="226"/>
  <c r="AJ568" i="226"/>
  <c r="AI568" i="226"/>
  <c r="AT566" i="226"/>
  <c r="AS566" i="226"/>
  <c r="AR566" i="226"/>
  <c r="AQ566" i="226"/>
  <c r="AP566" i="226"/>
  <c r="AO566" i="226"/>
  <c r="AN566" i="226"/>
  <c r="AM566" i="226"/>
  <c r="AL566" i="226"/>
  <c r="AK566" i="226"/>
  <c r="AJ566" i="226"/>
  <c r="AI566" i="226"/>
  <c r="AT564" i="226"/>
  <c r="AS564" i="226"/>
  <c r="AR564" i="226"/>
  <c r="AQ564" i="226"/>
  <c r="AP564" i="226"/>
  <c r="AO564" i="226"/>
  <c r="AN564" i="226"/>
  <c r="AM564" i="226"/>
  <c r="AL564" i="226"/>
  <c r="AK564" i="226"/>
  <c r="AJ564" i="226"/>
  <c r="AI564" i="226"/>
  <c r="AT562" i="226"/>
  <c r="AS562" i="226"/>
  <c r="AR562" i="226"/>
  <c r="AQ562" i="226"/>
  <c r="AP562" i="226"/>
  <c r="AO562" i="226"/>
  <c r="AN562" i="226"/>
  <c r="AM562" i="226"/>
  <c r="AL562" i="226"/>
  <c r="AK562" i="226"/>
  <c r="AJ562" i="226"/>
  <c r="AI562" i="226"/>
  <c r="AT560" i="226"/>
  <c r="AS560" i="226"/>
  <c r="AR560" i="226"/>
  <c r="AQ560" i="226"/>
  <c r="AP560" i="226"/>
  <c r="AO560" i="226"/>
  <c r="AN560" i="226"/>
  <c r="AM560" i="226"/>
  <c r="AL560" i="226"/>
  <c r="AK560" i="226"/>
  <c r="AJ560" i="226"/>
  <c r="AI560" i="226"/>
  <c r="AT558" i="226"/>
  <c r="AS558" i="226"/>
  <c r="AR558" i="226"/>
  <c r="AQ558" i="226"/>
  <c r="AP558" i="226"/>
  <c r="AO558" i="226"/>
  <c r="AN558" i="226"/>
  <c r="AM558" i="226"/>
  <c r="AL558" i="226"/>
  <c r="AK558" i="226"/>
  <c r="AJ558" i="226"/>
  <c r="AI558" i="226"/>
  <c r="AT556" i="226"/>
  <c r="AS556" i="226"/>
  <c r="AR556" i="226"/>
  <c r="AQ556" i="226"/>
  <c r="AP556" i="226"/>
  <c r="AO556" i="226"/>
  <c r="AN556" i="226"/>
  <c r="AM556" i="226"/>
  <c r="AL556" i="226"/>
  <c r="AK556" i="226"/>
  <c r="AJ556" i="226"/>
  <c r="AI556" i="226"/>
  <c r="AT554" i="226"/>
  <c r="AS554" i="226"/>
  <c r="AR554" i="226"/>
  <c r="AQ554" i="226"/>
  <c r="AP554" i="226"/>
  <c r="AO554" i="226"/>
  <c r="AN554" i="226"/>
  <c r="AM554" i="226"/>
  <c r="AL554" i="226"/>
  <c r="AK554" i="226"/>
  <c r="AJ554" i="226"/>
  <c r="AI554" i="226"/>
  <c r="AT552" i="226"/>
  <c r="AS552" i="226"/>
  <c r="AR552" i="226"/>
  <c r="AQ552" i="226"/>
  <c r="AP552" i="226"/>
  <c r="AO552" i="226"/>
  <c r="AN552" i="226"/>
  <c r="AM552" i="226"/>
  <c r="AL552" i="226"/>
  <c r="AK552" i="226"/>
  <c r="AJ552" i="226"/>
  <c r="AI552" i="226"/>
  <c r="AT550" i="226"/>
  <c r="AS550" i="226"/>
  <c r="AR550" i="226"/>
  <c r="AT512" i="226"/>
  <c r="AS512" i="226"/>
  <c r="AR512" i="226"/>
  <c r="AQ512" i="226"/>
  <c r="AP512" i="226"/>
  <c r="AO512" i="226"/>
  <c r="AN512" i="226"/>
  <c r="AM512" i="226"/>
  <c r="AL512" i="226"/>
  <c r="AK512" i="226"/>
  <c r="AJ512" i="226"/>
  <c r="AI512" i="226"/>
  <c r="AT510" i="226"/>
  <c r="AS510" i="226"/>
  <c r="AR510" i="226"/>
  <c r="AQ510" i="226"/>
  <c r="AP510" i="226"/>
  <c r="AO510" i="226"/>
  <c r="AN510" i="226"/>
  <c r="AM510" i="226"/>
  <c r="AL510" i="226"/>
  <c r="AK510" i="226"/>
  <c r="AJ510" i="226"/>
  <c r="AI510" i="226"/>
  <c r="AT508" i="226"/>
  <c r="AS508" i="226"/>
  <c r="AR508" i="226"/>
  <c r="AQ508" i="226"/>
  <c r="AP508" i="226"/>
  <c r="AO508" i="226"/>
  <c r="AN508" i="226"/>
  <c r="AM508" i="226"/>
  <c r="AL508" i="226"/>
  <c r="AK508" i="226"/>
  <c r="AJ508" i="226"/>
  <c r="AI508" i="226"/>
  <c r="AT506" i="226"/>
  <c r="AS506" i="226"/>
  <c r="AR506" i="226"/>
  <c r="AQ506" i="226"/>
  <c r="AP506" i="226"/>
  <c r="AO506" i="226"/>
  <c r="AN506" i="226"/>
  <c r="AM506" i="226"/>
  <c r="AL506" i="226"/>
  <c r="AK506" i="226"/>
  <c r="AJ506" i="226"/>
  <c r="AI506" i="226"/>
  <c r="AT504" i="226"/>
  <c r="AS504" i="226"/>
  <c r="AR504" i="226"/>
  <c r="AQ504" i="226"/>
  <c r="AP504" i="226"/>
  <c r="AO504" i="226"/>
  <c r="AN504" i="226"/>
  <c r="AM504" i="226"/>
  <c r="AL504" i="226"/>
  <c r="AK504" i="226"/>
  <c r="AJ504" i="226"/>
  <c r="AI504" i="226"/>
  <c r="AT502" i="226"/>
  <c r="AS502" i="226"/>
  <c r="AR502" i="226"/>
  <c r="AQ502" i="226"/>
  <c r="AP502" i="226"/>
  <c r="AO502" i="226"/>
  <c r="AN502" i="226"/>
  <c r="AM502" i="226"/>
  <c r="AL502" i="226"/>
  <c r="AK502" i="226"/>
  <c r="AJ502" i="226"/>
  <c r="AI502" i="226"/>
  <c r="AT500" i="226"/>
  <c r="AS500" i="226"/>
  <c r="AR500" i="226"/>
  <c r="AQ500" i="226"/>
  <c r="AP500" i="226"/>
  <c r="AO500" i="226"/>
  <c r="AN500" i="226"/>
  <c r="AM500" i="226"/>
  <c r="AL500" i="226"/>
  <c r="AK500" i="226"/>
  <c r="AJ500" i="226"/>
  <c r="AI500" i="226"/>
  <c r="AT498" i="226"/>
  <c r="AS498" i="226"/>
  <c r="AR498" i="226"/>
  <c r="AQ498" i="226"/>
  <c r="AP498" i="226"/>
  <c r="AO498" i="226"/>
  <c r="AN498" i="226"/>
  <c r="AM498" i="226"/>
  <c r="AL498" i="226"/>
  <c r="AK498" i="226"/>
  <c r="AJ498" i="226"/>
  <c r="AI498" i="226"/>
  <c r="AT496" i="226"/>
  <c r="AS496" i="226"/>
  <c r="AR496" i="226"/>
  <c r="AQ496" i="226"/>
  <c r="AP496" i="226"/>
  <c r="AO496" i="226"/>
  <c r="AN496" i="226"/>
  <c r="AM496" i="226"/>
  <c r="AL496" i="226"/>
  <c r="AK496" i="226"/>
  <c r="AJ496" i="226"/>
  <c r="AI496" i="226"/>
  <c r="AT494" i="226"/>
  <c r="AS494" i="226"/>
  <c r="AR494" i="226"/>
  <c r="AQ494" i="226"/>
  <c r="AP494" i="226"/>
  <c r="AO494" i="226"/>
  <c r="AN494" i="226"/>
  <c r="AM494" i="226"/>
  <c r="AL494" i="226"/>
  <c r="AK494" i="226"/>
  <c r="AJ494" i="226"/>
  <c r="AI494" i="226"/>
  <c r="AT492" i="226"/>
  <c r="AS492" i="226"/>
  <c r="AR492" i="226"/>
  <c r="AQ492" i="226"/>
  <c r="AP492" i="226"/>
  <c r="AO492" i="226"/>
  <c r="AN492" i="226"/>
  <c r="AM492" i="226"/>
  <c r="AL492" i="226"/>
  <c r="AK492" i="226"/>
  <c r="AJ492" i="226"/>
  <c r="AI492" i="226"/>
  <c r="AT490" i="226"/>
  <c r="AS490" i="226"/>
  <c r="AR490" i="226"/>
  <c r="AT452" i="226"/>
  <c r="AS452" i="226"/>
  <c r="AR452" i="226"/>
  <c r="AQ452" i="226"/>
  <c r="AP452" i="226"/>
  <c r="AO452" i="226"/>
  <c r="AN452" i="226"/>
  <c r="AM452" i="226"/>
  <c r="AL452" i="226"/>
  <c r="AK452" i="226"/>
  <c r="AJ452" i="226"/>
  <c r="AI452" i="226"/>
  <c r="AT450" i="226"/>
  <c r="AS450" i="226"/>
  <c r="AR450" i="226"/>
  <c r="AQ450" i="226"/>
  <c r="AP450" i="226"/>
  <c r="AO450" i="226"/>
  <c r="AN450" i="226"/>
  <c r="AM450" i="226"/>
  <c r="AL450" i="226"/>
  <c r="AK450" i="226"/>
  <c r="AJ450" i="226"/>
  <c r="AI450" i="226"/>
  <c r="AT448" i="226"/>
  <c r="AS448" i="226"/>
  <c r="AR448" i="226"/>
  <c r="AQ448" i="226"/>
  <c r="AP448" i="226"/>
  <c r="AO448" i="226"/>
  <c r="AN448" i="226"/>
  <c r="AM448" i="226"/>
  <c r="AL448" i="226"/>
  <c r="AK448" i="226"/>
  <c r="AJ448" i="226"/>
  <c r="AI448" i="226"/>
  <c r="AT446" i="226"/>
  <c r="AS446" i="226"/>
  <c r="AR446" i="226"/>
  <c r="AQ446" i="226"/>
  <c r="AP446" i="226"/>
  <c r="AO446" i="226"/>
  <c r="AN446" i="226"/>
  <c r="AM446" i="226"/>
  <c r="AL446" i="226"/>
  <c r="AK446" i="226"/>
  <c r="AJ446" i="226"/>
  <c r="AI446" i="226"/>
  <c r="AT444" i="226"/>
  <c r="AS444" i="226"/>
  <c r="AR444" i="226"/>
  <c r="AQ444" i="226"/>
  <c r="AP444" i="226"/>
  <c r="AO444" i="226"/>
  <c r="AN444" i="226"/>
  <c r="AM444" i="226"/>
  <c r="AL444" i="226"/>
  <c r="AK444" i="226"/>
  <c r="AJ444" i="226"/>
  <c r="AI444" i="226"/>
  <c r="AT442" i="226"/>
  <c r="AS442" i="226"/>
  <c r="AR442" i="226"/>
  <c r="AQ442" i="226"/>
  <c r="AP442" i="226"/>
  <c r="AO442" i="226"/>
  <c r="AN442" i="226"/>
  <c r="AM442" i="226"/>
  <c r="AL442" i="226"/>
  <c r="AK442" i="226"/>
  <c r="AJ442" i="226"/>
  <c r="AI442" i="226"/>
  <c r="AT440" i="226"/>
  <c r="AS440" i="226"/>
  <c r="AR440" i="226"/>
  <c r="AQ440" i="226"/>
  <c r="AP440" i="226"/>
  <c r="AO440" i="226"/>
  <c r="AN440" i="226"/>
  <c r="AM440" i="226"/>
  <c r="AL440" i="226"/>
  <c r="AK440" i="226"/>
  <c r="AJ440" i="226"/>
  <c r="AI440" i="226"/>
  <c r="AT438" i="226"/>
  <c r="AS438" i="226"/>
  <c r="AR438" i="226"/>
  <c r="AQ438" i="226"/>
  <c r="AP438" i="226"/>
  <c r="AO438" i="226"/>
  <c r="AN438" i="226"/>
  <c r="AM438" i="226"/>
  <c r="AL438" i="226"/>
  <c r="AK438" i="226"/>
  <c r="AJ438" i="226"/>
  <c r="AI438" i="226"/>
  <c r="AT436" i="226"/>
  <c r="AS436" i="226"/>
  <c r="AR436" i="226"/>
  <c r="AQ436" i="226"/>
  <c r="AP436" i="226"/>
  <c r="AO436" i="226"/>
  <c r="AN436" i="226"/>
  <c r="AM436" i="226"/>
  <c r="AL436" i="226"/>
  <c r="AK436" i="226"/>
  <c r="AJ436" i="226"/>
  <c r="AI436" i="226"/>
  <c r="AT434" i="226"/>
  <c r="AS434" i="226"/>
  <c r="AR434" i="226"/>
  <c r="AQ434" i="226"/>
  <c r="AP434" i="226"/>
  <c r="AO434" i="226"/>
  <c r="AN434" i="226"/>
  <c r="AM434" i="226"/>
  <c r="AL434" i="226"/>
  <c r="AK434" i="226"/>
  <c r="AJ434" i="226"/>
  <c r="AI434" i="226"/>
  <c r="AT432" i="226"/>
  <c r="AS432" i="226"/>
  <c r="AR432" i="226"/>
  <c r="AQ432" i="226"/>
  <c r="AP432" i="226"/>
  <c r="AO432" i="226"/>
  <c r="AN432" i="226"/>
  <c r="AM432" i="226"/>
  <c r="AL432" i="226"/>
  <c r="AK432" i="226"/>
  <c r="AJ432" i="226"/>
  <c r="AI432" i="226"/>
  <c r="AT430" i="226"/>
  <c r="AS430" i="226"/>
  <c r="AR430" i="226"/>
  <c r="AT392" i="226"/>
  <c r="AS392" i="226"/>
  <c r="AR392" i="226"/>
  <c r="AQ392" i="226"/>
  <c r="AP392" i="226"/>
  <c r="AO392" i="226"/>
  <c r="AN392" i="226"/>
  <c r="AM392" i="226"/>
  <c r="AL392" i="226"/>
  <c r="AK392" i="226"/>
  <c r="AJ392" i="226"/>
  <c r="AI392" i="226"/>
  <c r="AT390" i="226"/>
  <c r="AS390" i="226"/>
  <c r="AR390" i="226"/>
  <c r="AQ390" i="226"/>
  <c r="AP390" i="226"/>
  <c r="AO390" i="226"/>
  <c r="AN390" i="226"/>
  <c r="AM390" i="226"/>
  <c r="AL390" i="226"/>
  <c r="AK390" i="226"/>
  <c r="AJ390" i="226"/>
  <c r="AI390" i="226"/>
  <c r="AT388" i="226"/>
  <c r="AS388" i="226"/>
  <c r="AR388" i="226"/>
  <c r="AQ388" i="226"/>
  <c r="AP388" i="226"/>
  <c r="AO388" i="226"/>
  <c r="AN388" i="226"/>
  <c r="AM388" i="226"/>
  <c r="AL388" i="226"/>
  <c r="AK388" i="226"/>
  <c r="AJ388" i="226"/>
  <c r="AI388" i="226"/>
  <c r="AT386" i="226"/>
  <c r="AS386" i="226"/>
  <c r="AR386" i="226"/>
  <c r="AQ386" i="226"/>
  <c r="AP386" i="226"/>
  <c r="AO386" i="226"/>
  <c r="AN386" i="226"/>
  <c r="AM386" i="226"/>
  <c r="AL386" i="226"/>
  <c r="AK386" i="226"/>
  <c r="AJ386" i="226"/>
  <c r="AI386" i="226"/>
  <c r="AT384" i="226"/>
  <c r="AS384" i="226"/>
  <c r="AR384" i="226"/>
  <c r="AQ384" i="226"/>
  <c r="AP384" i="226"/>
  <c r="AO384" i="226"/>
  <c r="AN384" i="226"/>
  <c r="AM384" i="226"/>
  <c r="AL384" i="226"/>
  <c r="AK384" i="226"/>
  <c r="AJ384" i="226"/>
  <c r="AI384" i="226"/>
  <c r="AT382" i="226"/>
  <c r="AS382" i="226"/>
  <c r="AR382" i="226"/>
  <c r="AQ382" i="226"/>
  <c r="AP382" i="226"/>
  <c r="AO382" i="226"/>
  <c r="AN382" i="226"/>
  <c r="AM382" i="226"/>
  <c r="AL382" i="226"/>
  <c r="AK382" i="226"/>
  <c r="AJ382" i="226"/>
  <c r="AI382" i="226"/>
  <c r="AT380" i="226"/>
  <c r="AS380" i="226"/>
  <c r="AR380" i="226"/>
  <c r="AQ380" i="226"/>
  <c r="AP380" i="226"/>
  <c r="AO380" i="226"/>
  <c r="AN380" i="226"/>
  <c r="AM380" i="226"/>
  <c r="AL380" i="226"/>
  <c r="AK380" i="226"/>
  <c r="AJ380" i="226"/>
  <c r="AI380" i="226"/>
  <c r="AT378" i="226"/>
  <c r="AS378" i="226"/>
  <c r="AR378" i="226"/>
  <c r="AQ378" i="226"/>
  <c r="AP378" i="226"/>
  <c r="AO378" i="226"/>
  <c r="AN378" i="226"/>
  <c r="AM378" i="226"/>
  <c r="AL378" i="226"/>
  <c r="AK378" i="226"/>
  <c r="AJ378" i="226"/>
  <c r="AI378" i="226"/>
  <c r="AT376" i="226"/>
  <c r="AS376" i="226"/>
  <c r="AR376" i="226"/>
  <c r="AQ376" i="226"/>
  <c r="AP376" i="226"/>
  <c r="AO376" i="226"/>
  <c r="AN376" i="226"/>
  <c r="AM376" i="226"/>
  <c r="AL376" i="226"/>
  <c r="AK376" i="226"/>
  <c r="AJ376" i="226"/>
  <c r="AI376" i="226"/>
  <c r="AT374" i="226"/>
  <c r="AS374" i="226"/>
  <c r="AR374" i="226"/>
  <c r="AQ374" i="226"/>
  <c r="AP374" i="226"/>
  <c r="AO374" i="226"/>
  <c r="AN374" i="226"/>
  <c r="AM374" i="226"/>
  <c r="AL374" i="226"/>
  <c r="AK374" i="226"/>
  <c r="AJ374" i="226"/>
  <c r="AI374" i="226"/>
  <c r="AT372" i="226"/>
  <c r="AS372" i="226"/>
  <c r="AR372" i="226"/>
  <c r="AQ372" i="226"/>
  <c r="AP372" i="226"/>
  <c r="AO372" i="226"/>
  <c r="AN372" i="226"/>
  <c r="AM372" i="226"/>
  <c r="AL372" i="226"/>
  <c r="AK372" i="226"/>
  <c r="AJ372" i="226"/>
  <c r="AI372" i="226"/>
  <c r="AT370" i="226"/>
  <c r="AS370" i="226"/>
  <c r="AR370" i="226"/>
  <c r="AT332" i="226"/>
  <c r="AS332" i="226"/>
  <c r="AR332" i="226"/>
  <c r="AQ332" i="226"/>
  <c r="AP332" i="226"/>
  <c r="AO332" i="226"/>
  <c r="AN332" i="226"/>
  <c r="AM332" i="226"/>
  <c r="AL332" i="226"/>
  <c r="AK332" i="226"/>
  <c r="AJ332" i="226"/>
  <c r="AI332" i="226"/>
  <c r="AT330" i="226"/>
  <c r="AS330" i="226"/>
  <c r="AR330" i="226"/>
  <c r="AQ330" i="226"/>
  <c r="AP330" i="226"/>
  <c r="AO330" i="226"/>
  <c r="AN330" i="226"/>
  <c r="AM330" i="226"/>
  <c r="AL330" i="226"/>
  <c r="AK330" i="226"/>
  <c r="AJ330" i="226"/>
  <c r="AI330" i="226"/>
  <c r="AT328" i="226"/>
  <c r="AS328" i="226"/>
  <c r="AR328" i="226"/>
  <c r="AQ328" i="226"/>
  <c r="AP328" i="226"/>
  <c r="AO328" i="226"/>
  <c r="AN328" i="226"/>
  <c r="AM328" i="226"/>
  <c r="AL328" i="226"/>
  <c r="AK328" i="226"/>
  <c r="AJ328" i="226"/>
  <c r="AI328" i="226"/>
  <c r="AT326" i="226"/>
  <c r="AS326" i="226"/>
  <c r="AR326" i="226"/>
  <c r="AQ326" i="226"/>
  <c r="AP326" i="226"/>
  <c r="AO326" i="226"/>
  <c r="AN326" i="226"/>
  <c r="AM326" i="226"/>
  <c r="AL326" i="226"/>
  <c r="AK326" i="226"/>
  <c r="AJ326" i="226"/>
  <c r="AI326" i="226"/>
  <c r="AT324" i="226"/>
  <c r="AS324" i="226"/>
  <c r="AR324" i="226"/>
  <c r="AQ324" i="226"/>
  <c r="AP324" i="226"/>
  <c r="AO324" i="226"/>
  <c r="AN324" i="226"/>
  <c r="AM324" i="226"/>
  <c r="AL324" i="226"/>
  <c r="AK324" i="226"/>
  <c r="AJ324" i="226"/>
  <c r="AI324" i="226"/>
  <c r="AT322" i="226"/>
  <c r="AS322" i="226"/>
  <c r="AR322" i="226"/>
  <c r="AQ322" i="226"/>
  <c r="AP322" i="226"/>
  <c r="AO322" i="226"/>
  <c r="AN322" i="226"/>
  <c r="AM322" i="226"/>
  <c r="AL322" i="226"/>
  <c r="AK322" i="226"/>
  <c r="AJ322" i="226"/>
  <c r="AI322" i="226"/>
  <c r="AT320" i="226"/>
  <c r="AS320" i="226"/>
  <c r="AR320" i="226"/>
  <c r="AQ320" i="226"/>
  <c r="AP320" i="226"/>
  <c r="AO320" i="226"/>
  <c r="AN320" i="226"/>
  <c r="AM320" i="226"/>
  <c r="AL320" i="226"/>
  <c r="AK320" i="226"/>
  <c r="AJ320" i="226"/>
  <c r="AI320" i="226"/>
  <c r="AT318" i="226"/>
  <c r="AS318" i="226"/>
  <c r="AR318" i="226"/>
  <c r="AQ318" i="226"/>
  <c r="AP318" i="226"/>
  <c r="AO318" i="226"/>
  <c r="AN318" i="226"/>
  <c r="AM318" i="226"/>
  <c r="AL318" i="226"/>
  <c r="AK318" i="226"/>
  <c r="AJ318" i="226"/>
  <c r="AI318" i="226"/>
  <c r="AT316" i="226"/>
  <c r="AS316" i="226"/>
  <c r="AR316" i="226"/>
  <c r="AQ316" i="226"/>
  <c r="AP316" i="226"/>
  <c r="AO316" i="226"/>
  <c r="AN316" i="226"/>
  <c r="AM316" i="226"/>
  <c r="AL316" i="226"/>
  <c r="AK316" i="226"/>
  <c r="AJ316" i="226"/>
  <c r="AI316" i="226"/>
  <c r="AT314" i="226"/>
  <c r="AS314" i="226"/>
  <c r="AR314" i="226"/>
  <c r="AQ314" i="226"/>
  <c r="AP314" i="226"/>
  <c r="AO314" i="226"/>
  <c r="AN314" i="226"/>
  <c r="AM314" i="226"/>
  <c r="AL314" i="226"/>
  <c r="AK314" i="226"/>
  <c r="AJ314" i="226"/>
  <c r="AI314" i="226"/>
  <c r="AT312" i="226"/>
  <c r="AS312" i="226"/>
  <c r="AR312" i="226"/>
  <c r="AQ312" i="226"/>
  <c r="AP312" i="226"/>
  <c r="AO312" i="226"/>
  <c r="AN312" i="226"/>
  <c r="AM312" i="226"/>
  <c r="AL312" i="226"/>
  <c r="AK312" i="226"/>
  <c r="AJ312" i="226"/>
  <c r="AI312" i="226"/>
  <c r="AT310" i="226"/>
  <c r="AS310" i="226"/>
  <c r="AR310" i="226"/>
  <c r="AT272" i="226"/>
  <c r="AS272" i="226"/>
  <c r="AR272" i="226"/>
  <c r="AQ272" i="226"/>
  <c r="AP272" i="226"/>
  <c r="AO272" i="226"/>
  <c r="AN272" i="226"/>
  <c r="AM272" i="226"/>
  <c r="AL272" i="226"/>
  <c r="AK272" i="226"/>
  <c r="AJ272" i="226"/>
  <c r="AI272" i="226"/>
  <c r="AT270" i="226"/>
  <c r="AS270" i="226"/>
  <c r="AR270" i="226"/>
  <c r="AQ270" i="226"/>
  <c r="AP270" i="226"/>
  <c r="AO270" i="226"/>
  <c r="AN270" i="226"/>
  <c r="AM270" i="226"/>
  <c r="AL270" i="226"/>
  <c r="AK270" i="226"/>
  <c r="AJ270" i="226"/>
  <c r="AI270" i="226"/>
  <c r="AT268" i="226"/>
  <c r="AS268" i="226"/>
  <c r="AR268" i="226"/>
  <c r="AQ268" i="226"/>
  <c r="AP268" i="226"/>
  <c r="AO268" i="226"/>
  <c r="AN268" i="226"/>
  <c r="AM268" i="226"/>
  <c r="AL268" i="226"/>
  <c r="AK268" i="226"/>
  <c r="AJ268" i="226"/>
  <c r="AI268" i="226"/>
  <c r="AT266" i="226"/>
  <c r="AS266" i="226"/>
  <c r="AR266" i="226"/>
  <c r="AQ266" i="226"/>
  <c r="AP266" i="226"/>
  <c r="AO266" i="226"/>
  <c r="AN266" i="226"/>
  <c r="AM266" i="226"/>
  <c r="AL266" i="226"/>
  <c r="AK266" i="226"/>
  <c r="AJ266" i="226"/>
  <c r="AI266" i="226"/>
  <c r="AT264" i="226"/>
  <c r="AS264" i="226"/>
  <c r="AR264" i="226"/>
  <c r="AQ264" i="226"/>
  <c r="AP264" i="226"/>
  <c r="AO264" i="226"/>
  <c r="AN264" i="226"/>
  <c r="AM264" i="226"/>
  <c r="AL264" i="226"/>
  <c r="AK264" i="226"/>
  <c r="AJ264" i="226"/>
  <c r="AI264" i="226"/>
  <c r="AT262" i="226"/>
  <c r="AS262" i="226"/>
  <c r="AR262" i="226"/>
  <c r="AQ262" i="226"/>
  <c r="AP262" i="226"/>
  <c r="AO262" i="226"/>
  <c r="AN262" i="226"/>
  <c r="AM262" i="226"/>
  <c r="AL262" i="226"/>
  <c r="AK262" i="226"/>
  <c r="AJ262" i="226"/>
  <c r="AI262" i="226"/>
  <c r="AT260" i="226"/>
  <c r="AS260" i="226"/>
  <c r="AR260" i="226"/>
  <c r="AQ260" i="226"/>
  <c r="AP260" i="226"/>
  <c r="AO260" i="226"/>
  <c r="AN260" i="226"/>
  <c r="AM260" i="226"/>
  <c r="AL260" i="226"/>
  <c r="AK260" i="226"/>
  <c r="AJ260" i="226"/>
  <c r="AI260" i="226"/>
  <c r="AT258" i="226"/>
  <c r="AS258" i="226"/>
  <c r="AR258" i="226"/>
  <c r="AQ258" i="226"/>
  <c r="AP258" i="226"/>
  <c r="AO258" i="226"/>
  <c r="AN258" i="226"/>
  <c r="AM258" i="226"/>
  <c r="AL258" i="226"/>
  <c r="AK258" i="226"/>
  <c r="AJ258" i="226"/>
  <c r="AI258" i="226"/>
  <c r="AT256" i="226"/>
  <c r="AS256" i="226"/>
  <c r="AR256" i="226"/>
  <c r="AQ256" i="226"/>
  <c r="AP256" i="226"/>
  <c r="AO256" i="226"/>
  <c r="AN256" i="226"/>
  <c r="AM256" i="226"/>
  <c r="AL256" i="226"/>
  <c r="AK256" i="226"/>
  <c r="AJ256" i="226"/>
  <c r="AI256" i="226"/>
  <c r="AT254" i="226"/>
  <c r="AS254" i="226"/>
  <c r="AR254" i="226"/>
  <c r="AQ254" i="226"/>
  <c r="AP254" i="226"/>
  <c r="AO254" i="226"/>
  <c r="AN254" i="226"/>
  <c r="AM254" i="226"/>
  <c r="AL254" i="226"/>
  <c r="AK254" i="226"/>
  <c r="AJ254" i="226"/>
  <c r="AI254" i="226"/>
  <c r="AT252" i="226"/>
  <c r="AS252" i="226"/>
  <c r="AR252" i="226"/>
  <c r="AQ252" i="226"/>
  <c r="AP252" i="226"/>
  <c r="AO252" i="226"/>
  <c r="AN252" i="226"/>
  <c r="AM252" i="226"/>
  <c r="AL252" i="226"/>
  <c r="AK252" i="226"/>
  <c r="AJ252" i="226"/>
  <c r="AI252" i="226"/>
  <c r="AT250" i="226"/>
  <c r="AS250" i="226"/>
  <c r="AR250" i="226"/>
  <c r="AT212" i="226"/>
  <c r="AS212" i="226"/>
  <c r="AR212" i="226"/>
  <c r="AQ212" i="226"/>
  <c r="AP212" i="226"/>
  <c r="AO212" i="226"/>
  <c r="AN212" i="226"/>
  <c r="AM212" i="226"/>
  <c r="AL212" i="226"/>
  <c r="AK212" i="226"/>
  <c r="AJ212" i="226"/>
  <c r="AI212" i="226"/>
  <c r="AT210" i="226"/>
  <c r="AS210" i="226"/>
  <c r="AR210" i="226"/>
  <c r="AQ210" i="226"/>
  <c r="AP210" i="226"/>
  <c r="AO210" i="226"/>
  <c r="AN210" i="226"/>
  <c r="AM210" i="226"/>
  <c r="AL210" i="226"/>
  <c r="AK210" i="226"/>
  <c r="AJ210" i="226"/>
  <c r="AI210" i="226"/>
  <c r="AT208" i="226"/>
  <c r="AS208" i="226"/>
  <c r="AR208" i="226"/>
  <c r="AQ208" i="226"/>
  <c r="AP208" i="226"/>
  <c r="AO208" i="226"/>
  <c r="AN208" i="226"/>
  <c r="AM208" i="226"/>
  <c r="AL208" i="226"/>
  <c r="AK208" i="226"/>
  <c r="AJ208" i="226"/>
  <c r="AI208" i="226"/>
  <c r="AT206" i="226"/>
  <c r="AS206" i="226"/>
  <c r="AR206" i="226"/>
  <c r="AQ206" i="226"/>
  <c r="AP206" i="226"/>
  <c r="AO206" i="226"/>
  <c r="AN206" i="226"/>
  <c r="AM206" i="226"/>
  <c r="AL206" i="226"/>
  <c r="AK206" i="226"/>
  <c r="AJ206" i="226"/>
  <c r="AI206" i="226"/>
  <c r="AT204" i="226"/>
  <c r="AS204" i="226"/>
  <c r="AR204" i="226"/>
  <c r="AQ204" i="226"/>
  <c r="AP204" i="226"/>
  <c r="AO204" i="226"/>
  <c r="AN204" i="226"/>
  <c r="AM204" i="226"/>
  <c r="AL204" i="226"/>
  <c r="AK204" i="226"/>
  <c r="AJ204" i="226"/>
  <c r="AI204" i="226"/>
  <c r="AT202" i="226"/>
  <c r="AS202" i="226"/>
  <c r="AR202" i="226"/>
  <c r="AQ202" i="226"/>
  <c r="AP202" i="226"/>
  <c r="AO202" i="226"/>
  <c r="AN202" i="226"/>
  <c r="AM202" i="226"/>
  <c r="AL202" i="226"/>
  <c r="AK202" i="226"/>
  <c r="AJ202" i="226"/>
  <c r="AI202" i="226"/>
  <c r="AT200" i="226"/>
  <c r="AS200" i="226"/>
  <c r="AR200" i="226"/>
  <c r="AQ200" i="226"/>
  <c r="AP200" i="226"/>
  <c r="AO200" i="226"/>
  <c r="AN200" i="226"/>
  <c r="AM200" i="226"/>
  <c r="AL200" i="226"/>
  <c r="AK200" i="226"/>
  <c r="AJ200" i="226"/>
  <c r="AI200" i="226"/>
  <c r="AT198" i="226"/>
  <c r="AS198" i="226"/>
  <c r="AR198" i="226"/>
  <c r="AQ198" i="226"/>
  <c r="AP198" i="226"/>
  <c r="AO198" i="226"/>
  <c r="AN198" i="226"/>
  <c r="AM198" i="226"/>
  <c r="AL198" i="226"/>
  <c r="AK198" i="226"/>
  <c r="AJ198" i="226"/>
  <c r="AI198" i="226"/>
  <c r="AT196" i="226"/>
  <c r="AS196" i="226"/>
  <c r="AR196" i="226"/>
  <c r="AQ196" i="226"/>
  <c r="AP196" i="226"/>
  <c r="AO196" i="226"/>
  <c r="AN196" i="226"/>
  <c r="AM196" i="226"/>
  <c r="AL196" i="226"/>
  <c r="AK196" i="226"/>
  <c r="AJ196" i="226"/>
  <c r="AI196" i="226"/>
  <c r="AT194" i="226"/>
  <c r="AS194" i="226"/>
  <c r="AR194" i="226"/>
  <c r="AQ194" i="226"/>
  <c r="AP194" i="226"/>
  <c r="AO194" i="226"/>
  <c r="AN194" i="226"/>
  <c r="AM194" i="226"/>
  <c r="AL194" i="226"/>
  <c r="AK194" i="226"/>
  <c r="AJ194" i="226"/>
  <c r="AI194" i="226"/>
  <c r="AT192" i="226"/>
  <c r="AS192" i="226"/>
  <c r="AR192" i="226"/>
  <c r="AQ192" i="226"/>
  <c r="AP192" i="226"/>
  <c r="AO192" i="226"/>
  <c r="AN192" i="226"/>
  <c r="AM192" i="226"/>
  <c r="AL192" i="226"/>
  <c r="AK192" i="226"/>
  <c r="AJ192" i="226"/>
  <c r="AI192" i="226"/>
  <c r="AT190" i="226"/>
  <c r="AS190" i="226"/>
  <c r="AR190" i="226"/>
  <c r="AT152" i="226"/>
  <c r="AS152" i="226"/>
  <c r="AR152" i="226"/>
  <c r="AQ152" i="226"/>
  <c r="AP152" i="226"/>
  <c r="AO152" i="226"/>
  <c r="AN152" i="226"/>
  <c r="AM152" i="226"/>
  <c r="AL152" i="226"/>
  <c r="AK152" i="226"/>
  <c r="AJ152" i="226"/>
  <c r="AI152" i="226"/>
  <c r="AT150" i="226"/>
  <c r="AS150" i="226"/>
  <c r="AR150" i="226"/>
  <c r="AQ150" i="226"/>
  <c r="AP150" i="226"/>
  <c r="AO150" i="226"/>
  <c r="AN150" i="226"/>
  <c r="AM150" i="226"/>
  <c r="AL150" i="226"/>
  <c r="AK150" i="226"/>
  <c r="AJ150" i="226"/>
  <c r="AI150" i="226"/>
  <c r="AT148" i="226"/>
  <c r="AS148" i="226"/>
  <c r="AR148" i="226"/>
  <c r="AQ148" i="226"/>
  <c r="AP148" i="226"/>
  <c r="AO148" i="226"/>
  <c r="AN148" i="226"/>
  <c r="AM148" i="226"/>
  <c r="AL148" i="226"/>
  <c r="AK148" i="226"/>
  <c r="AJ148" i="226"/>
  <c r="AI148" i="226"/>
  <c r="AT146" i="226"/>
  <c r="AS146" i="226"/>
  <c r="AR146" i="226"/>
  <c r="AQ146" i="226"/>
  <c r="AP146" i="226"/>
  <c r="AO146" i="226"/>
  <c r="AN146" i="226"/>
  <c r="AM146" i="226"/>
  <c r="AL146" i="226"/>
  <c r="AK146" i="226"/>
  <c r="AJ146" i="226"/>
  <c r="AI146" i="226"/>
  <c r="AT144" i="226"/>
  <c r="AS144" i="226"/>
  <c r="AR144" i="226"/>
  <c r="AQ144" i="226"/>
  <c r="AP144" i="226"/>
  <c r="AO144" i="226"/>
  <c r="AN144" i="226"/>
  <c r="AM144" i="226"/>
  <c r="AL144" i="226"/>
  <c r="AK144" i="226"/>
  <c r="AJ144" i="226"/>
  <c r="AI144" i="226"/>
  <c r="AT142" i="226"/>
  <c r="AS142" i="226"/>
  <c r="AR142" i="226"/>
  <c r="AQ142" i="226"/>
  <c r="AP142" i="226"/>
  <c r="AO142" i="226"/>
  <c r="AN142" i="226"/>
  <c r="AM142" i="226"/>
  <c r="AL142" i="226"/>
  <c r="AK142" i="226"/>
  <c r="AJ142" i="226"/>
  <c r="AI142" i="226"/>
  <c r="AT140" i="226"/>
  <c r="AS140" i="226"/>
  <c r="AR140" i="226"/>
  <c r="AQ140" i="226"/>
  <c r="AP140" i="226"/>
  <c r="AO140" i="226"/>
  <c r="AN140" i="226"/>
  <c r="AM140" i="226"/>
  <c r="AL140" i="226"/>
  <c r="AK140" i="226"/>
  <c r="AJ140" i="226"/>
  <c r="AI140" i="226"/>
  <c r="AT138" i="226"/>
  <c r="AS138" i="226"/>
  <c r="AR138" i="226"/>
  <c r="AQ138" i="226"/>
  <c r="AP138" i="226"/>
  <c r="AO138" i="226"/>
  <c r="AN138" i="226"/>
  <c r="AM138" i="226"/>
  <c r="AL138" i="226"/>
  <c r="AK138" i="226"/>
  <c r="AJ138" i="226"/>
  <c r="AI138" i="226"/>
  <c r="AT136" i="226"/>
  <c r="AS136" i="226"/>
  <c r="AR136" i="226"/>
  <c r="AQ136" i="226"/>
  <c r="AP136" i="226"/>
  <c r="AO136" i="226"/>
  <c r="AN136" i="226"/>
  <c r="AM136" i="226"/>
  <c r="AL136" i="226"/>
  <c r="AK136" i="226"/>
  <c r="AJ136" i="226"/>
  <c r="AI136" i="226"/>
  <c r="AT134" i="226"/>
  <c r="AS134" i="226"/>
  <c r="AR134" i="226"/>
  <c r="AQ134" i="226"/>
  <c r="AP134" i="226"/>
  <c r="AO134" i="226"/>
  <c r="AN134" i="226"/>
  <c r="AM134" i="226"/>
  <c r="AL134" i="226"/>
  <c r="AK134" i="226"/>
  <c r="AJ134" i="226"/>
  <c r="AI134" i="226"/>
  <c r="AT132" i="226"/>
  <c r="AS132" i="226"/>
  <c r="AR132" i="226"/>
  <c r="AQ132" i="226"/>
  <c r="AP132" i="226"/>
  <c r="AO132" i="226"/>
  <c r="AN132" i="226"/>
  <c r="AM132" i="226"/>
  <c r="AL132" i="226"/>
  <c r="AK132" i="226"/>
  <c r="AJ132" i="226"/>
  <c r="AI132" i="226"/>
  <c r="AT130" i="226"/>
  <c r="AS130" i="226"/>
  <c r="AR130" i="226"/>
  <c r="AT92" i="226"/>
  <c r="AS92" i="226"/>
  <c r="AR92" i="226"/>
  <c r="AQ92" i="226"/>
  <c r="AP92" i="226"/>
  <c r="AO92" i="226"/>
  <c r="AN92" i="226"/>
  <c r="AM92" i="226"/>
  <c r="AL92" i="226"/>
  <c r="AK92" i="226"/>
  <c r="AJ92" i="226"/>
  <c r="AI92" i="226"/>
  <c r="AT90" i="226"/>
  <c r="AS90" i="226"/>
  <c r="AR90" i="226"/>
  <c r="AQ90" i="226"/>
  <c r="AP90" i="226"/>
  <c r="AO90" i="226"/>
  <c r="AN90" i="226"/>
  <c r="AM90" i="226"/>
  <c r="AL90" i="226"/>
  <c r="AK90" i="226"/>
  <c r="AJ90" i="226"/>
  <c r="AI90" i="226"/>
  <c r="AT88" i="226"/>
  <c r="AS88" i="226"/>
  <c r="AR88" i="226"/>
  <c r="AQ88" i="226"/>
  <c r="AP88" i="226"/>
  <c r="AO88" i="226"/>
  <c r="AN88" i="226"/>
  <c r="AM88" i="226"/>
  <c r="AL88" i="226"/>
  <c r="AK88" i="226"/>
  <c r="AJ88" i="226"/>
  <c r="AI88" i="226"/>
  <c r="AT86" i="226"/>
  <c r="AS86" i="226"/>
  <c r="AR86" i="226"/>
  <c r="AQ86" i="226"/>
  <c r="AP86" i="226"/>
  <c r="AO86" i="226"/>
  <c r="AN86" i="226"/>
  <c r="AM86" i="226"/>
  <c r="AL86" i="226"/>
  <c r="AK86" i="226"/>
  <c r="AJ86" i="226"/>
  <c r="AI86" i="226"/>
  <c r="AT84" i="226"/>
  <c r="AS84" i="226"/>
  <c r="AR84" i="226"/>
  <c r="AQ84" i="226"/>
  <c r="AP84" i="226"/>
  <c r="AO84" i="226"/>
  <c r="AN84" i="226"/>
  <c r="AM84" i="226"/>
  <c r="AL84" i="226"/>
  <c r="AK84" i="226"/>
  <c r="AJ84" i="226"/>
  <c r="AI84" i="226"/>
  <c r="AT82" i="226"/>
  <c r="AS82" i="226"/>
  <c r="AR82" i="226"/>
  <c r="AQ82" i="226"/>
  <c r="AP82" i="226"/>
  <c r="AO82" i="226"/>
  <c r="AN82" i="226"/>
  <c r="AM82" i="226"/>
  <c r="AL82" i="226"/>
  <c r="AK82" i="226"/>
  <c r="AJ82" i="226"/>
  <c r="AI82" i="226"/>
  <c r="AT80" i="226"/>
  <c r="AS80" i="226"/>
  <c r="AR80" i="226"/>
  <c r="AQ80" i="226"/>
  <c r="AP80" i="226"/>
  <c r="AO80" i="226"/>
  <c r="AN80" i="226"/>
  <c r="AM80" i="226"/>
  <c r="AL80" i="226"/>
  <c r="AK80" i="226"/>
  <c r="AJ80" i="226"/>
  <c r="AI80" i="226"/>
  <c r="AT78" i="226"/>
  <c r="AS78" i="226"/>
  <c r="AR78" i="226"/>
  <c r="AQ78" i="226"/>
  <c r="AP78" i="226"/>
  <c r="AO78" i="226"/>
  <c r="AN78" i="226"/>
  <c r="AM78" i="226"/>
  <c r="AL78" i="226"/>
  <c r="AK78" i="226"/>
  <c r="AJ78" i="226"/>
  <c r="AI78" i="226"/>
  <c r="AT76" i="226"/>
  <c r="AS76" i="226"/>
  <c r="AR76" i="226"/>
  <c r="AQ76" i="226"/>
  <c r="AP76" i="226"/>
  <c r="AO76" i="226"/>
  <c r="AN76" i="226"/>
  <c r="AM76" i="226"/>
  <c r="AL76" i="226"/>
  <c r="AK76" i="226"/>
  <c r="AJ76" i="226"/>
  <c r="AI76" i="226"/>
  <c r="AT74" i="226"/>
  <c r="AS74" i="226"/>
  <c r="AR74" i="226"/>
  <c r="AQ74" i="226"/>
  <c r="AP74" i="226"/>
  <c r="AO74" i="226"/>
  <c r="AN74" i="226"/>
  <c r="AM74" i="226"/>
  <c r="AL74" i="226"/>
  <c r="AK74" i="226"/>
  <c r="AJ74" i="226"/>
  <c r="AI74" i="226"/>
  <c r="AT72" i="226"/>
  <c r="AS72" i="226"/>
  <c r="AR72" i="226"/>
  <c r="AQ72" i="226"/>
  <c r="AP72" i="226"/>
  <c r="AO72" i="226"/>
  <c r="AN72" i="226"/>
  <c r="AM72" i="226"/>
  <c r="AL72" i="226"/>
  <c r="AK72" i="226"/>
  <c r="AJ72" i="226"/>
  <c r="AI72" i="226"/>
  <c r="AR70" i="226"/>
  <c r="BW612" i="231"/>
  <c r="CB372" i="231"/>
  <c r="BW312" i="231"/>
  <c r="CG372" i="226"/>
  <c r="CG132" i="226"/>
  <c r="CB372" i="230"/>
  <c r="BW252" i="230"/>
  <c r="AF639" i="234"/>
  <c r="AE639" i="234"/>
  <c r="AD639" i="234"/>
  <c r="AC639" i="234"/>
  <c r="AB639" i="234"/>
  <c r="CC617" i="234" s="1"/>
  <c r="AA639" i="234"/>
  <c r="Z639" i="234"/>
  <c r="Y639" i="234"/>
  <c r="X639" i="234"/>
  <c r="BY618" i="234" s="1"/>
  <c r="W639" i="234"/>
  <c r="BR617" i="234" s="1"/>
  <c r="V639" i="234"/>
  <c r="BQ619" i="234" s="1"/>
  <c r="U639" i="234"/>
  <c r="T639" i="234"/>
  <c r="S639" i="234"/>
  <c r="R639" i="234"/>
  <c r="BM619" i="234" s="1"/>
  <c r="Q639" i="234"/>
  <c r="P639" i="234"/>
  <c r="O639" i="234"/>
  <c r="N639" i="234"/>
  <c r="M639" i="234"/>
  <c r="L639" i="234"/>
  <c r="BG619" i="234" s="1"/>
  <c r="H606" i="234"/>
  <c r="AF579" i="234"/>
  <c r="CG557" i="234" s="1"/>
  <c r="AE579" i="234"/>
  <c r="AD579" i="234"/>
  <c r="AC579" i="234"/>
  <c r="AB579" i="234"/>
  <c r="AA579" i="234"/>
  <c r="CB557" i="234" s="1"/>
  <c r="Z579" i="234"/>
  <c r="Y579" i="234"/>
  <c r="X579" i="234"/>
  <c r="W579" i="234"/>
  <c r="V579" i="234"/>
  <c r="U579" i="234"/>
  <c r="T579" i="234"/>
  <c r="S579" i="234"/>
  <c r="R579" i="234"/>
  <c r="BM559" i="234" s="1"/>
  <c r="Q579" i="234"/>
  <c r="BL557" i="234" s="1"/>
  <c r="P579" i="234"/>
  <c r="BK559" i="234" s="1"/>
  <c r="O579" i="234"/>
  <c r="N579" i="234"/>
  <c r="M579" i="234"/>
  <c r="L579" i="234"/>
  <c r="H546" i="234"/>
  <c r="AF519" i="234"/>
  <c r="CG498" i="234" s="1"/>
  <c r="AE519" i="234"/>
  <c r="CF497" i="234" s="1"/>
  <c r="AD519" i="234"/>
  <c r="AC519" i="234"/>
  <c r="AB519" i="234"/>
  <c r="AA519" i="234"/>
  <c r="Z519" i="234"/>
  <c r="CA497" i="234" s="1"/>
  <c r="Y519" i="234"/>
  <c r="X519" i="234"/>
  <c r="W519" i="234"/>
  <c r="V519" i="234"/>
  <c r="U519" i="234"/>
  <c r="T519" i="234"/>
  <c r="S519" i="234"/>
  <c r="BN499" i="234" s="1"/>
  <c r="R519" i="234"/>
  <c r="Q519" i="234"/>
  <c r="BL499" i="234" s="1"/>
  <c r="P519" i="234"/>
  <c r="BK497" i="234" s="1"/>
  <c r="O519" i="234"/>
  <c r="BJ497" i="234" s="1"/>
  <c r="N519" i="234"/>
  <c r="M519" i="234"/>
  <c r="BH499" i="234" s="1"/>
  <c r="L519" i="234"/>
  <c r="H486" i="234"/>
  <c r="AF459" i="234"/>
  <c r="AE459" i="234"/>
  <c r="CF437" i="234" s="1"/>
  <c r="AD459" i="234"/>
  <c r="AC459" i="234"/>
  <c r="AB459" i="234"/>
  <c r="AA459" i="234"/>
  <c r="Z459" i="234"/>
  <c r="CA438" i="234" s="1"/>
  <c r="Y459" i="234"/>
  <c r="X459" i="234"/>
  <c r="W459" i="234"/>
  <c r="V459" i="234"/>
  <c r="BQ437" i="234" s="1"/>
  <c r="U459" i="234"/>
  <c r="BP437" i="234" s="1"/>
  <c r="T459" i="234"/>
  <c r="BO437" i="234" s="1"/>
  <c r="S459" i="234"/>
  <c r="R459" i="234"/>
  <c r="Q459" i="234"/>
  <c r="P459" i="234"/>
  <c r="O459" i="234"/>
  <c r="N459" i="234"/>
  <c r="BI437" i="234" s="1"/>
  <c r="M459" i="234"/>
  <c r="BH439" i="234"/>
  <c r="L459" i="234"/>
  <c r="H426" i="234"/>
  <c r="AF399" i="234"/>
  <c r="AE399" i="234"/>
  <c r="AD399" i="234"/>
  <c r="CE378" i="234" s="1"/>
  <c r="AC399" i="234"/>
  <c r="CD378" i="234" s="1"/>
  <c r="AB399" i="234"/>
  <c r="AA399" i="234"/>
  <c r="Z399" i="234"/>
  <c r="Y399" i="234"/>
  <c r="BZ377" i="234" s="1"/>
  <c r="X399" i="234"/>
  <c r="W399" i="234"/>
  <c r="BR379" i="234" s="1"/>
  <c r="V399" i="234"/>
  <c r="U399" i="234"/>
  <c r="T399" i="234"/>
  <c r="S399" i="234"/>
  <c r="R399" i="234"/>
  <c r="BM379" i="234" s="1"/>
  <c r="Q399" i="234"/>
  <c r="P399" i="234"/>
  <c r="BK379" i="234" s="1"/>
  <c r="O399" i="234"/>
  <c r="BJ377" i="234" s="1"/>
  <c r="N399" i="234"/>
  <c r="M399" i="234"/>
  <c r="L399" i="234"/>
  <c r="H366" i="234"/>
  <c r="AF339" i="234"/>
  <c r="AE339" i="234"/>
  <c r="AD339" i="234"/>
  <c r="CE317" i="234" s="1"/>
  <c r="AC339" i="234"/>
  <c r="AB339" i="234"/>
  <c r="AA339" i="234"/>
  <c r="Z339" i="234"/>
  <c r="Y339" i="234"/>
  <c r="X339" i="234"/>
  <c r="BY318" i="234" s="1"/>
  <c r="W339" i="234"/>
  <c r="V339" i="234"/>
  <c r="U339" i="234"/>
  <c r="T339" i="234"/>
  <c r="BO317" i="234" s="1"/>
  <c r="S339" i="234"/>
  <c r="R339" i="234"/>
  <c r="Q339" i="234"/>
  <c r="BL319" i="234" s="1"/>
  <c r="P339" i="234"/>
  <c r="O339" i="234"/>
  <c r="N339" i="234"/>
  <c r="M339" i="234"/>
  <c r="L339" i="234"/>
  <c r="BG317" i="234" s="1"/>
  <c r="H306" i="234"/>
  <c r="AF279" i="234"/>
  <c r="AE279" i="234"/>
  <c r="AD279" i="234"/>
  <c r="CE258" i="234" s="1"/>
  <c r="AC279" i="234"/>
  <c r="AB279" i="234"/>
  <c r="CC258" i="234" s="1"/>
  <c r="AA279" i="234"/>
  <c r="CB258" i="234" s="1"/>
  <c r="Z279" i="234"/>
  <c r="Y279" i="234"/>
  <c r="X279" i="234"/>
  <c r="W279" i="234"/>
  <c r="V279" i="234"/>
  <c r="BQ257" i="234" s="1"/>
  <c r="U279" i="234"/>
  <c r="T279" i="234"/>
  <c r="BO257" i="234" s="1"/>
  <c r="S279" i="234"/>
  <c r="BN257" i="234" s="1"/>
  <c r="R279" i="234"/>
  <c r="Q279" i="234"/>
  <c r="P279" i="234"/>
  <c r="O279" i="234"/>
  <c r="N279" i="234"/>
  <c r="BI257" i="234" s="1"/>
  <c r="M279" i="234"/>
  <c r="BH259" i="234"/>
  <c r="L279" i="234"/>
  <c r="BG257" i="234"/>
  <c r="H246" i="234"/>
  <c r="AF219" i="234"/>
  <c r="CG199" i="234" s="1"/>
  <c r="AE219" i="234"/>
  <c r="AD219" i="234"/>
  <c r="AC219" i="234"/>
  <c r="AB219" i="234"/>
  <c r="AA219" i="234"/>
  <c r="Z219" i="234"/>
  <c r="Y219" i="234"/>
  <c r="BZ197" i="234" s="1"/>
  <c r="X219" i="234"/>
  <c r="W219" i="234"/>
  <c r="V219" i="234"/>
  <c r="U219" i="234"/>
  <c r="T219" i="234"/>
  <c r="S219" i="234"/>
  <c r="R219" i="234"/>
  <c r="BM197" i="234" s="1"/>
  <c r="Q219" i="234"/>
  <c r="BL199" i="234" s="1"/>
  <c r="P219" i="234"/>
  <c r="BK197" i="234" s="1"/>
  <c r="O219" i="234"/>
  <c r="N219" i="234"/>
  <c r="M219" i="234"/>
  <c r="BH199" i="234" s="1"/>
  <c r="L219" i="234"/>
  <c r="H186" i="234"/>
  <c r="AF159" i="234"/>
  <c r="AE159" i="234"/>
  <c r="AD159" i="234"/>
  <c r="AC159" i="234"/>
  <c r="AB159" i="234"/>
  <c r="AA159" i="234"/>
  <c r="Z159" i="234"/>
  <c r="Y159" i="234"/>
  <c r="X159" i="234"/>
  <c r="W159" i="234"/>
  <c r="BR137" i="234" s="1"/>
  <c r="V159" i="234"/>
  <c r="BQ139" i="234" s="1"/>
  <c r="U159" i="234"/>
  <c r="T159" i="234"/>
  <c r="S159" i="234"/>
  <c r="BN137" i="234" s="1"/>
  <c r="R159" i="234"/>
  <c r="Q159" i="234"/>
  <c r="P159" i="234"/>
  <c r="O159" i="234"/>
  <c r="BJ137" i="234" s="1"/>
  <c r="N159" i="234"/>
  <c r="M159" i="234"/>
  <c r="L159" i="234"/>
  <c r="BG139" i="234" s="1"/>
  <c r="H126" i="234"/>
  <c r="AF99" i="234"/>
  <c r="CG78" i="234" s="1"/>
  <c r="AE99" i="234"/>
  <c r="AD99" i="234"/>
  <c r="AC99" i="234"/>
  <c r="CD78" i="234" s="1"/>
  <c r="AB99" i="234"/>
  <c r="AA99" i="234"/>
  <c r="Z99" i="234"/>
  <c r="Y99" i="234"/>
  <c r="BZ77" i="234"/>
  <c r="X99" i="234"/>
  <c r="BY78" i="234" s="1"/>
  <c r="W99" i="234"/>
  <c r="V99" i="234"/>
  <c r="U99" i="234"/>
  <c r="BP77" i="234" s="1"/>
  <c r="T99" i="234"/>
  <c r="S99" i="234"/>
  <c r="BN79" i="234" s="1"/>
  <c r="R99" i="234"/>
  <c r="BM79" i="234" s="1"/>
  <c r="Q99" i="234"/>
  <c r="P99" i="234"/>
  <c r="O99" i="234"/>
  <c r="N99" i="234"/>
  <c r="M99" i="234"/>
  <c r="L99" i="234"/>
  <c r="BG79" i="234" s="1"/>
  <c r="T632" i="233"/>
  <c r="CG610" i="233" s="1"/>
  <c r="T630" i="233"/>
  <c r="CF610" i="233" s="1"/>
  <c r="T628" i="233"/>
  <c r="CE610" i="233" s="1"/>
  <c r="CE646" i="233" s="1"/>
  <c r="T626" i="233"/>
  <c r="CD610" i="233"/>
  <c r="T624" i="233"/>
  <c r="CC610" i="233" s="1"/>
  <c r="CC646" i="233" s="1"/>
  <c r="T622" i="233"/>
  <c r="CB610" i="233" s="1"/>
  <c r="T620" i="233"/>
  <c r="CA610" i="233" s="1"/>
  <c r="CA634" i="233" s="1"/>
  <c r="T618" i="233"/>
  <c r="BZ610" i="233" s="1"/>
  <c r="T616" i="233"/>
  <c r="BY610" i="233"/>
  <c r="T614" i="233"/>
  <c r="BX610" i="233"/>
  <c r="T612" i="233"/>
  <c r="BW610" i="233" s="1"/>
  <c r="T610" i="233"/>
  <c r="T572" i="233"/>
  <c r="CG550" i="233" s="1"/>
  <c r="T570" i="233"/>
  <c r="CF550" i="233" s="1"/>
  <c r="T568" i="233"/>
  <c r="CE550" i="233" s="1"/>
  <c r="T566" i="233"/>
  <c r="CD550" i="233" s="1"/>
  <c r="T564" i="233"/>
  <c r="CC550" i="233" s="1"/>
  <c r="CC571" i="233" s="1"/>
  <c r="T562" i="233"/>
  <c r="CB550" i="233" s="1"/>
  <c r="CB583" i="233" s="1"/>
  <c r="T560" i="233"/>
  <c r="CA550" i="233" s="1"/>
  <c r="CA571" i="233" s="1"/>
  <c r="T558" i="233"/>
  <c r="BZ550" i="233" s="1"/>
  <c r="BZ580" i="233" s="1"/>
  <c r="T556" i="233"/>
  <c r="BY550" i="233" s="1"/>
  <c r="BY565" i="233" s="1"/>
  <c r="T554" i="233"/>
  <c r="BX550" i="233" s="1"/>
  <c r="T552" i="233"/>
  <c r="BW550" i="233" s="1"/>
  <c r="T550" i="233"/>
  <c r="T512" i="233"/>
  <c r="CG490" i="233" s="1"/>
  <c r="T510" i="233"/>
  <c r="CF490" i="233" s="1"/>
  <c r="CF523" i="233" s="1"/>
  <c r="T508" i="233"/>
  <c r="CE490" i="233" s="1"/>
  <c r="CE505" i="233" s="1"/>
  <c r="T506" i="233"/>
  <c r="CD490" i="233" s="1"/>
  <c r="T504" i="233"/>
  <c r="CC490" i="233" s="1"/>
  <c r="CC517" i="233" s="1"/>
  <c r="T502" i="233"/>
  <c r="CB490" i="233" s="1"/>
  <c r="CB523" i="233" s="1"/>
  <c r="T500" i="233"/>
  <c r="CA490" i="233" s="1"/>
  <c r="CA505" i="233" s="1"/>
  <c r="T498" i="233"/>
  <c r="BZ490" i="233" s="1"/>
  <c r="BZ505" i="233" s="1"/>
  <c r="T496" i="233"/>
  <c r="BY490" i="233" s="1"/>
  <c r="T494" i="233"/>
  <c r="BX490" i="233" s="1"/>
  <c r="T492" i="233"/>
  <c r="BW490" i="233" s="1"/>
  <c r="T490" i="233"/>
  <c r="T452" i="233"/>
  <c r="CG430" i="233"/>
  <c r="T450" i="233"/>
  <c r="CF430" i="233" s="1"/>
  <c r="T448" i="233"/>
  <c r="CE430" i="233" s="1"/>
  <c r="CE448" i="233" s="1"/>
  <c r="T446" i="233"/>
  <c r="CD430" i="233" s="1"/>
  <c r="T444" i="233"/>
  <c r="CC430" i="233" s="1"/>
  <c r="T442" i="233"/>
  <c r="CB430" i="233" s="1"/>
  <c r="T440" i="233"/>
  <c r="CA430" i="233" s="1"/>
  <c r="T438" i="233"/>
  <c r="BZ430" i="233" s="1"/>
  <c r="T436" i="233"/>
  <c r="BY430" i="233" s="1"/>
  <c r="T434" i="233"/>
  <c r="BX430" i="233" s="1"/>
  <c r="T432" i="233"/>
  <c r="BW430" i="233" s="1"/>
  <c r="T430" i="233"/>
  <c r="T392" i="233"/>
  <c r="CG370" i="233" s="1"/>
  <c r="T390" i="233"/>
  <c r="CF370" i="233" s="1"/>
  <c r="T388" i="233"/>
  <c r="CE370" i="233" s="1"/>
  <c r="CE388" i="233" s="1"/>
  <c r="T386" i="233"/>
  <c r="CD370" i="233" s="1"/>
  <c r="CD397" i="233" s="1"/>
  <c r="T384" i="233"/>
  <c r="CC370" i="233" s="1"/>
  <c r="T382" i="233"/>
  <c r="CB370" i="233"/>
  <c r="T380" i="233"/>
  <c r="CA370" i="233" s="1"/>
  <c r="CA406" i="233" s="1"/>
  <c r="T378" i="233"/>
  <c r="BZ370" i="233" s="1"/>
  <c r="BZ400" i="233" s="1"/>
  <c r="T376" i="233"/>
  <c r="BY370" i="233" s="1"/>
  <c r="BY391" i="233" s="1"/>
  <c r="T374" i="233"/>
  <c r="BX370" i="233" s="1"/>
  <c r="T372" i="233"/>
  <c r="BW370" i="233" s="1"/>
  <c r="T370" i="233"/>
  <c r="T332" i="233"/>
  <c r="CG310" i="233" s="1"/>
  <c r="T330" i="233"/>
  <c r="CF310" i="233" s="1"/>
  <c r="CF340" i="233" s="1"/>
  <c r="T328" i="233"/>
  <c r="CE310" i="233" s="1"/>
  <c r="CE343" i="233" s="1"/>
  <c r="T326" i="233"/>
  <c r="CD310" i="233" s="1"/>
  <c r="T324" i="233"/>
  <c r="CC310" i="233" s="1"/>
  <c r="CC343" i="233" s="1"/>
  <c r="T322" i="233"/>
  <c r="CB310" i="233" s="1"/>
  <c r="T320" i="233"/>
  <c r="CA310" i="233" s="1"/>
  <c r="CA346" i="233" s="1"/>
  <c r="T318" i="233"/>
  <c r="BZ310" i="233" s="1"/>
  <c r="BZ331" i="233" s="1"/>
  <c r="T316" i="233"/>
  <c r="BY310" i="233" s="1"/>
  <c r="BY331" i="233" s="1"/>
  <c r="T314" i="233"/>
  <c r="BX310" i="233" s="1"/>
  <c r="T312" i="233"/>
  <c r="T310" i="233"/>
  <c r="T272" i="233"/>
  <c r="CG250" i="233" s="1"/>
  <c r="T270" i="233"/>
  <c r="CF250" i="233" s="1"/>
  <c r="CF277" i="233" s="1"/>
  <c r="T268" i="233"/>
  <c r="CE250" i="233" s="1"/>
  <c r="CE274" i="233" s="1"/>
  <c r="T266" i="233"/>
  <c r="CD250" i="233" s="1"/>
  <c r="CD280" i="233" s="1"/>
  <c r="T264" i="233"/>
  <c r="CC250" i="233" s="1"/>
  <c r="T262" i="233"/>
  <c r="CB250" i="233" s="1"/>
  <c r="T260" i="233"/>
  <c r="CA250" i="233" s="1"/>
  <c r="CA268" i="233" s="1"/>
  <c r="T258" i="233"/>
  <c r="BZ250" i="233" s="1"/>
  <c r="BZ274" i="233" s="1"/>
  <c r="T256" i="233"/>
  <c r="BY250" i="233" s="1"/>
  <c r="BY271" i="233" s="1"/>
  <c r="T254" i="233"/>
  <c r="BX250" i="233" s="1"/>
  <c r="T252" i="233"/>
  <c r="BW250" i="233" s="1"/>
  <c r="T250" i="233"/>
  <c r="T212" i="233"/>
  <c r="CG190" i="233" s="1"/>
  <c r="T210" i="233"/>
  <c r="CF190" i="233" s="1"/>
  <c r="CF211" i="233" s="1"/>
  <c r="T208" i="233"/>
  <c r="CE190" i="233" s="1"/>
  <c r="CE220" i="233" s="1"/>
  <c r="T206" i="233"/>
  <c r="CD190" i="233" s="1"/>
  <c r="CD202" i="233" s="1"/>
  <c r="T204" i="233"/>
  <c r="CC190" i="233" s="1"/>
  <c r="CC202" i="233" s="1"/>
  <c r="T202" i="233"/>
  <c r="CB190" i="233" s="1"/>
  <c r="CB220" i="233" s="1"/>
  <c r="T200" i="233"/>
  <c r="CA190" i="233" s="1"/>
  <c r="T198" i="233"/>
  <c r="BZ190" i="233" s="1"/>
  <c r="BZ217" i="233" s="1"/>
  <c r="T196" i="233"/>
  <c r="BY190" i="233" s="1"/>
  <c r="BY220" i="233" s="1"/>
  <c r="T194" i="233"/>
  <c r="BX190" i="233" s="1"/>
  <c r="T192" i="233"/>
  <c r="BW190" i="233" s="1"/>
  <c r="T190" i="233"/>
  <c r="T152" i="233"/>
  <c r="CG130" i="233" s="1"/>
  <c r="T150" i="233"/>
  <c r="CF130" i="233" s="1"/>
  <c r="CF142" i="233" s="1"/>
  <c r="T148" i="233"/>
  <c r="CE130" i="233" s="1"/>
  <c r="CE142" i="233" s="1"/>
  <c r="T146" i="233"/>
  <c r="CD130" i="233" s="1"/>
  <c r="T144" i="233"/>
  <c r="CC130" i="233" s="1"/>
  <c r="T142" i="233"/>
  <c r="CB130" i="233" s="1"/>
  <c r="CB151" i="233" s="1"/>
  <c r="T140" i="233"/>
  <c r="CA130" i="233" s="1"/>
  <c r="CA157" i="233" s="1"/>
  <c r="T138" i="233"/>
  <c r="BZ130" i="233" s="1"/>
  <c r="BZ145" i="233" s="1"/>
  <c r="T136" i="233"/>
  <c r="BY130" i="233" s="1"/>
  <c r="BY145" i="233" s="1"/>
  <c r="T134" i="233"/>
  <c r="BX130" i="233" s="1"/>
  <c r="T132" i="233"/>
  <c r="BW130" i="233" s="1"/>
  <c r="T130" i="233"/>
  <c r="AF639" i="233"/>
  <c r="AE639" i="233"/>
  <c r="AD639" i="233"/>
  <c r="CE617" i="233" s="1"/>
  <c r="AC639" i="233"/>
  <c r="CD618" i="233" s="1"/>
  <c r="AB639" i="233"/>
  <c r="AA639" i="233"/>
  <c r="Z639" i="233"/>
  <c r="Y639" i="233"/>
  <c r="BZ618" i="233" s="1"/>
  <c r="X639" i="233"/>
  <c r="BY617" i="233" s="1"/>
  <c r="W639" i="233"/>
  <c r="V639" i="233"/>
  <c r="BQ619" i="233" s="1"/>
  <c r="U639" i="233"/>
  <c r="BP617" i="233" s="1"/>
  <c r="T639" i="233"/>
  <c r="S639" i="233"/>
  <c r="BN617" i="233" s="1"/>
  <c r="R639" i="233"/>
  <c r="Q639" i="233"/>
  <c r="P639" i="233"/>
  <c r="BK619" i="233" s="1"/>
  <c r="O639" i="233"/>
  <c r="N639" i="233"/>
  <c r="M639" i="233"/>
  <c r="BH617" i="233" s="1"/>
  <c r="L639" i="233"/>
  <c r="H606" i="233"/>
  <c r="AF579" i="233"/>
  <c r="AE579" i="233"/>
  <c r="AD579" i="233"/>
  <c r="CE557" i="233" s="1"/>
  <c r="AC579" i="233"/>
  <c r="AB579" i="233"/>
  <c r="CC557" i="233"/>
  <c r="AA579" i="233"/>
  <c r="Z579" i="233"/>
  <c r="Y579" i="233"/>
  <c r="X579" i="233"/>
  <c r="W579" i="233"/>
  <c r="BR557" i="233" s="1"/>
  <c r="V579" i="233"/>
  <c r="BQ559" i="233" s="1"/>
  <c r="U579" i="233"/>
  <c r="T579" i="233"/>
  <c r="S579" i="233"/>
  <c r="BN557" i="233" s="1"/>
  <c r="R579" i="233"/>
  <c r="BM557" i="233" s="1"/>
  <c r="Q579" i="233"/>
  <c r="BL559" i="233"/>
  <c r="P579" i="233"/>
  <c r="O579" i="233"/>
  <c r="N579" i="233"/>
  <c r="M579" i="233"/>
  <c r="L579" i="233"/>
  <c r="H546" i="233"/>
  <c r="AF519" i="233"/>
  <c r="AE519" i="233"/>
  <c r="AD519" i="233"/>
  <c r="AC519" i="233"/>
  <c r="AB519" i="233"/>
  <c r="AA519" i="233"/>
  <c r="Z519" i="233"/>
  <c r="Y519" i="233"/>
  <c r="X519" i="233"/>
  <c r="W519" i="233"/>
  <c r="BR499" i="233" s="1"/>
  <c r="V519" i="233"/>
  <c r="U519" i="233"/>
  <c r="T519" i="233"/>
  <c r="S519" i="233"/>
  <c r="R519" i="233"/>
  <c r="Q519" i="233"/>
  <c r="BL499" i="233" s="1"/>
  <c r="P519" i="233"/>
  <c r="BK497" i="233"/>
  <c r="O519" i="233"/>
  <c r="N519" i="233"/>
  <c r="M519" i="233"/>
  <c r="BH499" i="233" s="1"/>
  <c r="L519" i="233"/>
  <c r="H486" i="233"/>
  <c r="AF459" i="233"/>
  <c r="CG438" i="233" s="1"/>
  <c r="AE459" i="233"/>
  <c r="CF437" i="233" s="1"/>
  <c r="AD459" i="233"/>
  <c r="AC459" i="233"/>
  <c r="CD438" i="233" s="1"/>
  <c r="AB459" i="233"/>
  <c r="AA459" i="233"/>
  <c r="CB437" i="233" s="1"/>
  <c r="Z459" i="233"/>
  <c r="Y459" i="233"/>
  <c r="X459" i="233"/>
  <c r="W459" i="233"/>
  <c r="BR437" i="233" s="1"/>
  <c r="V459" i="233"/>
  <c r="BQ439" i="233" s="1"/>
  <c r="U459" i="233"/>
  <c r="T459" i="233"/>
  <c r="S459" i="233"/>
  <c r="R459" i="233"/>
  <c r="Q459" i="233"/>
  <c r="P459" i="233"/>
  <c r="O459" i="233"/>
  <c r="BJ437" i="233" s="1"/>
  <c r="N459" i="233"/>
  <c r="M459" i="233"/>
  <c r="BH439" i="233" s="1"/>
  <c r="L459" i="233"/>
  <c r="BG439" i="233" s="1"/>
  <c r="H426" i="233"/>
  <c r="AF399" i="233"/>
  <c r="AE399" i="233"/>
  <c r="AD399" i="233"/>
  <c r="AC399" i="233"/>
  <c r="AB399" i="233"/>
  <c r="AA399" i="233"/>
  <c r="CB378" i="233" s="1"/>
  <c r="Z399" i="233"/>
  <c r="Y399" i="233"/>
  <c r="BZ377" i="233" s="1"/>
  <c r="X399" i="233"/>
  <c r="W399" i="233"/>
  <c r="V399" i="233"/>
  <c r="BQ379" i="233" s="1"/>
  <c r="U399" i="233"/>
  <c r="BP377" i="233" s="1"/>
  <c r="T399" i="233"/>
  <c r="BO377" i="233" s="1"/>
  <c r="S399" i="233"/>
  <c r="R399" i="233"/>
  <c r="Q399" i="233"/>
  <c r="P399" i="233"/>
  <c r="BK377" i="233" s="1"/>
  <c r="O399" i="233"/>
  <c r="N399" i="233"/>
  <c r="M399" i="233"/>
  <c r="L399" i="233"/>
  <c r="H366" i="233"/>
  <c r="AF339" i="233"/>
  <c r="AE339" i="233"/>
  <c r="AD339" i="233"/>
  <c r="CE317" i="233" s="1"/>
  <c r="AC339" i="233"/>
  <c r="AB339" i="233"/>
  <c r="AA339" i="233"/>
  <c r="CB318" i="233" s="1"/>
  <c r="Z339" i="233"/>
  <c r="CA318" i="233" s="1"/>
  <c r="Y339" i="233"/>
  <c r="BZ318" i="233" s="1"/>
  <c r="X339" i="233"/>
  <c r="W339" i="233"/>
  <c r="V339" i="233"/>
  <c r="U339" i="233"/>
  <c r="T339" i="233"/>
  <c r="S339" i="233"/>
  <c r="BN319" i="233" s="1"/>
  <c r="R339" i="233"/>
  <c r="Q339" i="233"/>
  <c r="P339" i="233"/>
  <c r="BK319" i="233" s="1"/>
  <c r="O339" i="233"/>
  <c r="N339" i="233"/>
  <c r="M339" i="233"/>
  <c r="L339" i="233"/>
  <c r="H306" i="233"/>
  <c r="AF279" i="233"/>
  <c r="CG258" i="233" s="1"/>
  <c r="AE279" i="233"/>
  <c r="CF257" i="233" s="1"/>
  <c r="AD279" i="233"/>
  <c r="CE258" i="233" s="1"/>
  <c r="AC279" i="233"/>
  <c r="AB279" i="233"/>
  <c r="AA279" i="233"/>
  <c r="Z279" i="233"/>
  <c r="Y279" i="233"/>
  <c r="BZ257" i="233" s="1"/>
  <c r="X279" i="233"/>
  <c r="BY258" i="233" s="1"/>
  <c r="W279" i="233"/>
  <c r="BR259" i="233" s="1"/>
  <c r="V279" i="233"/>
  <c r="BQ259" i="233" s="1"/>
  <c r="U279" i="233"/>
  <c r="T279" i="233"/>
  <c r="BO257" i="233" s="1"/>
  <c r="S279" i="233"/>
  <c r="R279" i="233"/>
  <c r="Q279" i="233"/>
  <c r="BL259" i="233" s="1"/>
  <c r="P279" i="233"/>
  <c r="O279" i="233"/>
  <c r="N279" i="233"/>
  <c r="M279" i="233"/>
  <c r="L279" i="233"/>
  <c r="BG257" i="233" s="1"/>
  <c r="H246" i="233"/>
  <c r="AF219" i="233"/>
  <c r="AE219" i="233"/>
  <c r="AD219" i="233"/>
  <c r="CE198" i="233" s="1"/>
  <c r="AC219" i="233"/>
  <c r="AB219" i="233"/>
  <c r="AA219" i="233"/>
  <c r="CB197" i="233" s="1"/>
  <c r="Z219" i="233"/>
  <c r="Y219" i="233"/>
  <c r="X219" i="233"/>
  <c r="W219" i="233"/>
  <c r="V219" i="233"/>
  <c r="U219" i="233"/>
  <c r="T219" i="233"/>
  <c r="BO197" i="233" s="1"/>
  <c r="S219" i="233"/>
  <c r="BN199" i="233" s="1"/>
  <c r="R219" i="233"/>
  <c r="BM197" i="233" s="1"/>
  <c r="Q219" i="233"/>
  <c r="BL199" i="233" s="1"/>
  <c r="P219" i="233"/>
  <c r="O219" i="233"/>
  <c r="N219" i="233"/>
  <c r="M219" i="233"/>
  <c r="BH199" i="233" s="1"/>
  <c r="L219" i="233"/>
  <c r="BG197" i="233" s="1"/>
  <c r="H186" i="233"/>
  <c r="AF159" i="233"/>
  <c r="AE159" i="233"/>
  <c r="AD159" i="233"/>
  <c r="AC159" i="233"/>
  <c r="AB159" i="233"/>
  <c r="AA159" i="233"/>
  <c r="Z159" i="233"/>
  <c r="Y159" i="233"/>
  <c r="X159" i="233"/>
  <c r="BY138" i="233" s="1"/>
  <c r="W159" i="233"/>
  <c r="V159" i="233"/>
  <c r="BQ137" i="233" s="1"/>
  <c r="U159" i="233"/>
  <c r="T159" i="233"/>
  <c r="S159" i="233"/>
  <c r="BN137" i="233" s="1"/>
  <c r="R159" i="233"/>
  <c r="Q159" i="233"/>
  <c r="BL137" i="233" s="1"/>
  <c r="P159" i="233"/>
  <c r="BK137" i="233" s="1"/>
  <c r="O159" i="233"/>
  <c r="N159" i="233"/>
  <c r="M159" i="233"/>
  <c r="BH137" i="233" s="1"/>
  <c r="L159" i="233"/>
  <c r="BG139" i="233" s="1"/>
  <c r="H126" i="233"/>
  <c r="AF99" i="233"/>
  <c r="AE99" i="233"/>
  <c r="CF77" i="233" s="1"/>
  <c r="AD99" i="233"/>
  <c r="AC99" i="233"/>
  <c r="CD77" i="233" s="1"/>
  <c r="AB99" i="233"/>
  <c r="CC77" i="233" s="1"/>
  <c r="AA99" i="233"/>
  <c r="Z99" i="233"/>
  <c r="CA77" i="233" s="1"/>
  <c r="Y99" i="233"/>
  <c r="X99" i="233"/>
  <c r="W99" i="233"/>
  <c r="BR79" i="233" s="1"/>
  <c r="V99" i="233"/>
  <c r="BQ79" i="233" s="1"/>
  <c r="U99" i="233"/>
  <c r="BP77" i="233" s="1"/>
  <c r="T99" i="233"/>
  <c r="S99" i="233"/>
  <c r="BN79" i="233"/>
  <c r="R99" i="233"/>
  <c r="BM77" i="233" s="1"/>
  <c r="Q99" i="233"/>
  <c r="BL77" i="233" s="1"/>
  <c r="P99" i="233"/>
  <c r="O99" i="233"/>
  <c r="N99" i="233"/>
  <c r="M99" i="233"/>
  <c r="L99" i="233"/>
  <c r="T92" i="233"/>
  <c r="CG70" i="233" s="1"/>
  <c r="CG94" i="233" s="1"/>
  <c r="T90" i="233"/>
  <c r="CF70" i="233" s="1"/>
  <c r="CF82" i="233" s="1"/>
  <c r="T88" i="233"/>
  <c r="CE70" i="233" s="1"/>
  <c r="T86" i="233"/>
  <c r="CD70" i="233" s="1"/>
  <c r="CD85" i="233" s="1"/>
  <c r="T84" i="233"/>
  <c r="CC70" i="233" s="1"/>
  <c r="T82" i="233"/>
  <c r="CB70" i="233" s="1"/>
  <c r="CB103" i="233" s="1"/>
  <c r="T80" i="233"/>
  <c r="CA70" i="233" s="1"/>
  <c r="CA88" i="233" s="1"/>
  <c r="T78" i="233"/>
  <c r="BZ70" i="233" s="1"/>
  <c r="T76" i="233"/>
  <c r="BY70" i="233" s="1"/>
  <c r="T74" i="233"/>
  <c r="BX70" i="233" s="1"/>
  <c r="T72" i="233"/>
  <c r="BW70" i="233" s="1"/>
  <c r="T70" i="233"/>
  <c r="BA644" i="232"/>
  <c r="CH646" i="232"/>
  <c r="CH645" i="232"/>
  <c r="CH643" i="232"/>
  <c r="CH642" i="232"/>
  <c r="CH640" i="232"/>
  <c r="CH639" i="232"/>
  <c r="AF639" i="232"/>
  <c r="AE639" i="232"/>
  <c r="AD639" i="232"/>
  <c r="AC639" i="232"/>
  <c r="AB639" i="232"/>
  <c r="AA639" i="232"/>
  <c r="Z639" i="232"/>
  <c r="Y639" i="232"/>
  <c r="X639" i="232"/>
  <c r="W639" i="232"/>
  <c r="V639" i="232"/>
  <c r="BQ619" i="232" s="1"/>
  <c r="U639" i="232"/>
  <c r="T639" i="232"/>
  <c r="S639" i="232"/>
  <c r="BN617" i="232" s="1"/>
  <c r="R639" i="232"/>
  <c r="Q639" i="232"/>
  <c r="BL619" i="232" s="1"/>
  <c r="P639" i="232"/>
  <c r="BK619" i="232" s="1"/>
  <c r="O639" i="232"/>
  <c r="BJ617" i="232" s="1"/>
  <c r="N639" i="232"/>
  <c r="M639" i="232"/>
  <c r="L639" i="232"/>
  <c r="BG619" i="232" s="1"/>
  <c r="CH637" i="232"/>
  <c r="CH636" i="232"/>
  <c r="CH634" i="232"/>
  <c r="CH633" i="232"/>
  <c r="T632" i="232"/>
  <c r="CG610" i="232" s="1"/>
  <c r="CG625" i="232" s="1"/>
  <c r="CH631" i="232"/>
  <c r="CH630" i="232"/>
  <c r="T630" i="232"/>
  <c r="CF610" i="232" s="1"/>
  <c r="CF634" i="232" s="1"/>
  <c r="CH628" i="232"/>
  <c r="T628" i="232"/>
  <c r="CE610" i="232" s="1"/>
  <c r="CE628" i="232" s="1"/>
  <c r="CH627" i="232"/>
  <c r="T626" i="232"/>
  <c r="CD610" i="232" s="1"/>
  <c r="CH625" i="232"/>
  <c r="CH624" i="232"/>
  <c r="T624" i="232"/>
  <c r="CC610" i="232" s="1"/>
  <c r="CH622" i="232"/>
  <c r="T622" i="232"/>
  <c r="CB610" i="232" s="1"/>
  <c r="CB631" i="232" s="1"/>
  <c r="CH621" i="232"/>
  <c r="T620" i="232"/>
  <c r="CA610" i="232" s="1"/>
  <c r="CA643" i="232" s="1"/>
  <c r="CH619" i="232"/>
  <c r="CH618" i="232"/>
  <c r="T618" i="232"/>
  <c r="BZ610" i="232" s="1"/>
  <c r="BZ631" i="232" s="1"/>
  <c r="T616" i="232"/>
  <c r="BY610" i="232" s="1"/>
  <c r="T614" i="232"/>
  <c r="BX610" i="232" s="1"/>
  <c r="T612" i="232"/>
  <c r="BW610" i="232" s="1"/>
  <c r="T610" i="232"/>
  <c r="H606" i="232"/>
  <c r="BA584" i="232"/>
  <c r="CH586" i="232"/>
  <c r="CH585" i="232"/>
  <c r="CH583" i="232"/>
  <c r="CH582" i="232"/>
  <c r="CH580" i="232"/>
  <c r="CH579" i="232"/>
  <c r="AF579" i="232"/>
  <c r="AE579" i="232"/>
  <c r="AD579" i="232"/>
  <c r="AC579" i="232"/>
  <c r="AB579" i="232"/>
  <c r="AA579" i="232"/>
  <c r="CB558" i="232" s="1"/>
  <c r="Z579" i="232"/>
  <c r="Y579" i="232"/>
  <c r="X579" i="232"/>
  <c r="W579" i="232"/>
  <c r="V579" i="232"/>
  <c r="U579" i="232"/>
  <c r="BP557" i="232"/>
  <c r="T579" i="232"/>
  <c r="S579" i="232"/>
  <c r="BN559" i="232" s="1"/>
  <c r="R579" i="232"/>
  <c r="Q579" i="232"/>
  <c r="BL557" i="232" s="1"/>
  <c r="P579" i="232"/>
  <c r="O579" i="232"/>
  <c r="N579" i="232"/>
  <c r="M579" i="232"/>
  <c r="L579" i="232"/>
  <c r="CH577" i="232"/>
  <c r="CH576" i="232"/>
  <c r="CH574" i="232"/>
  <c r="CH573" i="232"/>
  <c r="T572" i="232"/>
  <c r="CG550" i="232" s="1"/>
  <c r="CG571" i="232" s="1"/>
  <c r="CH571" i="232"/>
  <c r="CH570" i="232"/>
  <c r="T570" i="232"/>
  <c r="CF550" i="232" s="1"/>
  <c r="CH568" i="232"/>
  <c r="T568" i="232"/>
  <c r="CE550" i="232" s="1"/>
  <c r="CH567" i="232"/>
  <c r="T566" i="232"/>
  <c r="CD550" i="232" s="1"/>
  <c r="CD574" i="232" s="1"/>
  <c r="CH565" i="232"/>
  <c r="CH564" i="232"/>
  <c r="T564" i="232"/>
  <c r="CC550" i="232" s="1"/>
  <c r="CC574" i="232" s="1"/>
  <c r="CH562" i="232"/>
  <c r="T562" i="232"/>
  <c r="CB550" i="232" s="1"/>
  <c r="CH561" i="232"/>
  <c r="T560" i="232"/>
  <c r="CA550" i="232" s="1"/>
  <c r="CH559" i="232"/>
  <c r="CH558" i="232"/>
  <c r="T558" i="232"/>
  <c r="BZ550" i="232" s="1"/>
  <c r="BZ577" i="232" s="1"/>
  <c r="T556" i="232"/>
  <c r="BY550" i="232" s="1"/>
  <c r="T554" i="232"/>
  <c r="BX550" i="232" s="1"/>
  <c r="T552" i="232"/>
  <c r="T550" i="232"/>
  <c r="H546" i="232"/>
  <c r="BA524" i="232"/>
  <c r="CH526" i="232"/>
  <c r="CH525" i="232"/>
  <c r="CH523" i="232"/>
  <c r="CH522" i="232"/>
  <c r="CH520" i="232"/>
  <c r="CH519" i="232"/>
  <c r="AF519" i="232"/>
  <c r="AE519" i="232"/>
  <c r="AD519" i="232"/>
  <c r="CE498" i="232" s="1"/>
  <c r="AC519" i="232"/>
  <c r="AB519" i="232"/>
  <c r="AA519" i="232"/>
  <c r="Z519" i="232"/>
  <c r="Y519" i="232"/>
  <c r="BZ498" i="232" s="1"/>
  <c r="X519" i="232"/>
  <c r="BY498" i="232" s="1"/>
  <c r="W519" i="232"/>
  <c r="V519" i="232"/>
  <c r="BQ499" i="232" s="1"/>
  <c r="U519" i="232"/>
  <c r="BP497" i="232" s="1"/>
  <c r="T519" i="232"/>
  <c r="S519" i="232"/>
  <c r="R519" i="232"/>
  <c r="Q519" i="232"/>
  <c r="P519" i="232"/>
  <c r="O519" i="232"/>
  <c r="N519" i="232"/>
  <c r="BI497" i="232" s="1"/>
  <c r="M519" i="232"/>
  <c r="BH497" i="232" s="1"/>
  <c r="L519" i="232"/>
  <c r="BG499" i="232" s="1"/>
  <c r="CH517" i="232"/>
  <c r="CH516" i="232"/>
  <c r="CH514" i="232"/>
  <c r="CH513" i="232"/>
  <c r="T512" i="232"/>
  <c r="CG490" i="232"/>
  <c r="CG514" i="232" s="1"/>
  <c r="CH511" i="232"/>
  <c r="CH510" i="232"/>
  <c r="T510" i="232"/>
  <c r="CF490" i="232" s="1"/>
  <c r="CH508" i="232"/>
  <c r="T508" i="232"/>
  <c r="CE490" i="232" s="1"/>
  <c r="CE514" i="232" s="1"/>
  <c r="CH507" i="232"/>
  <c r="T506" i="232"/>
  <c r="CD490" i="232" s="1"/>
  <c r="CD508" i="232" s="1"/>
  <c r="CH505" i="232"/>
  <c r="CH504" i="232"/>
  <c r="T504" i="232"/>
  <c r="CC490" i="232" s="1"/>
  <c r="CH502" i="232"/>
  <c r="T502" i="232"/>
  <c r="CB490" i="232" s="1"/>
  <c r="CB517" i="232" s="1"/>
  <c r="CH501" i="232"/>
  <c r="T500" i="232"/>
  <c r="CA490" i="232" s="1"/>
  <c r="CA514" i="232" s="1"/>
  <c r="CH499" i="232"/>
  <c r="CH498" i="232"/>
  <c r="T498" i="232"/>
  <c r="BZ490" i="232" s="1"/>
  <c r="BZ505" i="232" s="1"/>
  <c r="T496" i="232"/>
  <c r="BY490" i="232" s="1"/>
  <c r="T494" i="232"/>
  <c r="BX490" i="232" s="1"/>
  <c r="T492" i="232"/>
  <c r="BW490" i="232" s="1"/>
  <c r="T490" i="232"/>
  <c r="H486" i="232"/>
  <c r="BA464" i="232"/>
  <c r="CH466" i="232"/>
  <c r="CH465" i="232"/>
  <c r="CH463" i="232"/>
  <c r="CH462" i="232"/>
  <c r="CH460" i="232"/>
  <c r="CH459" i="232"/>
  <c r="AF459" i="232"/>
  <c r="CG437" i="232" s="1"/>
  <c r="AE459" i="232"/>
  <c r="AD459" i="232"/>
  <c r="CE437" i="232" s="1"/>
  <c r="AC459" i="232"/>
  <c r="AB459" i="232"/>
  <c r="AA459" i="232"/>
  <c r="CB437" i="232" s="1"/>
  <c r="Z459" i="232"/>
  <c r="Y459" i="232"/>
  <c r="X459" i="232"/>
  <c r="BY438" i="232" s="1"/>
  <c r="W459" i="232"/>
  <c r="BR437" i="232" s="1"/>
  <c r="V459" i="232"/>
  <c r="U459" i="232"/>
  <c r="T459" i="232"/>
  <c r="BO437" i="232" s="1"/>
  <c r="S459" i="232"/>
  <c r="R459" i="232"/>
  <c r="BM437" i="232" s="1"/>
  <c r="Q459" i="232"/>
  <c r="BL439" i="232" s="1"/>
  <c r="P459" i="232"/>
  <c r="BK437" i="232" s="1"/>
  <c r="O459" i="232"/>
  <c r="N459" i="232"/>
  <c r="M459" i="232"/>
  <c r="BH439" i="232" s="1"/>
  <c r="L459" i="232"/>
  <c r="BG439" i="232" s="1"/>
  <c r="CH457" i="232"/>
  <c r="CH456" i="232"/>
  <c r="CH454" i="232"/>
  <c r="CH453" i="232"/>
  <c r="T452" i="232"/>
  <c r="CG430" i="232" s="1"/>
  <c r="CH451" i="232"/>
  <c r="CH450" i="232"/>
  <c r="T450" i="232"/>
  <c r="CF430" i="232" s="1"/>
  <c r="CF442" i="232" s="1"/>
  <c r="CH448" i="232"/>
  <c r="T448" i="232"/>
  <c r="CE430" i="232" s="1"/>
  <c r="CH447" i="232"/>
  <c r="T446" i="232"/>
  <c r="CD430" i="232" s="1"/>
  <c r="CD442" i="232" s="1"/>
  <c r="CH445" i="232"/>
  <c r="CH444" i="232"/>
  <c r="T444" i="232"/>
  <c r="CC430" i="232" s="1"/>
  <c r="CC442" i="232" s="1"/>
  <c r="CH442" i="232"/>
  <c r="T442" i="232"/>
  <c r="CB430" i="232" s="1"/>
  <c r="CB451" i="232" s="1"/>
  <c r="CH441" i="232"/>
  <c r="T440" i="232"/>
  <c r="CA430" i="232" s="1"/>
  <c r="CA445" i="232" s="1"/>
  <c r="CH439" i="232"/>
  <c r="CH438" i="232"/>
  <c r="T438" i="232"/>
  <c r="BZ430" i="232" s="1"/>
  <c r="BZ448" i="232" s="1"/>
  <c r="T436" i="232"/>
  <c r="BY430" i="232" s="1"/>
  <c r="BY445" i="232" s="1"/>
  <c r="T434" i="232"/>
  <c r="BX430" i="232" s="1"/>
  <c r="T432" i="232"/>
  <c r="BW430" i="232" s="1"/>
  <c r="T430" i="232"/>
  <c r="H426" i="232"/>
  <c r="BA404" i="232"/>
  <c r="CH406" i="232"/>
  <c r="CH405" i="232"/>
  <c r="CH403" i="232"/>
  <c r="CH402" i="232"/>
  <c r="CH400" i="232"/>
  <c r="CH399" i="232"/>
  <c r="AF399" i="232"/>
  <c r="AE399" i="232"/>
  <c r="CF377" i="232" s="1"/>
  <c r="AD399" i="232"/>
  <c r="CE377" i="232" s="1"/>
  <c r="AC399" i="232"/>
  <c r="CD378" i="232" s="1"/>
  <c r="AB399" i="232"/>
  <c r="CC377" i="232" s="1"/>
  <c r="AA399" i="232"/>
  <c r="Z399" i="232"/>
  <c r="Y399" i="232"/>
  <c r="X399" i="232"/>
  <c r="W399" i="232"/>
  <c r="BR377" i="232" s="1"/>
  <c r="V399" i="232"/>
  <c r="BQ379" i="232" s="1"/>
  <c r="U399" i="232"/>
  <c r="T399" i="232"/>
  <c r="S399" i="232"/>
  <c r="BN377" i="232" s="1"/>
  <c r="R399" i="232"/>
  <c r="BM379" i="232" s="1"/>
  <c r="Q399" i="232"/>
  <c r="BL379" i="232" s="1"/>
  <c r="P399" i="232"/>
  <c r="O399" i="232"/>
  <c r="N399" i="232"/>
  <c r="M399" i="232"/>
  <c r="BH379" i="232" s="1"/>
  <c r="L399" i="232"/>
  <c r="BG377" i="232" s="1"/>
  <c r="CH397" i="232"/>
  <c r="CH396" i="232"/>
  <c r="CH394" i="232"/>
  <c r="CH393" i="232"/>
  <c r="T392" i="232"/>
  <c r="CG370" i="232" s="1"/>
  <c r="CG400" i="232" s="1"/>
  <c r="CH391" i="232"/>
  <c r="CH390" i="232"/>
  <c r="T390" i="232"/>
  <c r="CF370" i="232" s="1"/>
  <c r="CF397" i="232" s="1"/>
  <c r="CH388" i="232"/>
  <c r="T388" i="232"/>
  <c r="CE370" i="232" s="1"/>
  <c r="CE406" i="232" s="1"/>
  <c r="CH387" i="232"/>
  <c r="T386" i="232"/>
  <c r="CD370" i="232" s="1"/>
  <c r="CD388" i="232" s="1"/>
  <c r="CH385" i="232"/>
  <c r="CH384" i="232"/>
  <c r="T384" i="232"/>
  <c r="CC370" i="232" s="1"/>
  <c r="CC382" i="232" s="1"/>
  <c r="CH382" i="232"/>
  <c r="T382" i="232"/>
  <c r="CB370" i="232" s="1"/>
  <c r="CB388" i="232" s="1"/>
  <c r="CH381" i="232"/>
  <c r="T380" i="232"/>
  <c r="CA370" i="232" s="1"/>
  <c r="CH379" i="232"/>
  <c r="CH378" i="232"/>
  <c r="T378" i="232"/>
  <c r="BZ370" i="232" s="1"/>
  <c r="BZ400" i="232" s="1"/>
  <c r="T376" i="232"/>
  <c r="BY370" i="232" s="1"/>
  <c r="T374" i="232"/>
  <c r="BX370" i="232" s="1"/>
  <c r="T372" i="232"/>
  <c r="BW370" i="232" s="1"/>
  <c r="T370" i="232"/>
  <c r="H366" i="232"/>
  <c r="BA344" i="232"/>
  <c r="CH346" i="232"/>
  <c r="CH345" i="232"/>
  <c r="CH343" i="232"/>
  <c r="CH342" i="232"/>
  <c r="CH340" i="232"/>
  <c r="CH339" i="232"/>
  <c r="AF339" i="232"/>
  <c r="AE339" i="232"/>
  <c r="CF317" i="232"/>
  <c r="AD339" i="232"/>
  <c r="AC339" i="232"/>
  <c r="AB339" i="232"/>
  <c r="AA339" i="232"/>
  <c r="Z339" i="232"/>
  <c r="Y339" i="232"/>
  <c r="BZ318" i="232" s="1"/>
  <c r="X339" i="232"/>
  <c r="BY317" i="232" s="1"/>
  <c r="W339" i="232"/>
  <c r="BR317" i="232" s="1"/>
  <c r="V339" i="232"/>
  <c r="U339" i="232"/>
  <c r="T339" i="232"/>
  <c r="BO317" i="232" s="1"/>
  <c r="S339" i="232"/>
  <c r="R339" i="232"/>
  <c r="Q339" i="232"/>
  <c r="BL317" i="232" s="1"/>
  <c r="P339" i="232"/>
  <c r="O339" i="232"/>
  <c r="BJ317" i="232" s="1"/>
  <c r="N339" i="232"/>
  <c r="M339" i="232"/>
  <c r="L339" i="232"/>
  <c r="CH337" i="232"/>
  <c r="CH336" i="232"/>
  <c r="CH334" i="232"/>
  <c r="CH333" i="232"/>
  <c r="T332" i="232"/>
  <c r="CG310" i="232" s="1"/>
  <c r="CG328" i="232" s="1"/>
  <c r="CH331" i="232"/>
  <c r="CH330" i="232"/>
  <c r="T330" i="232"/>
  <c r="CF310" i="232" s="1"/>
  <c r="CF343" i="232" s="1"/>
  <c r="CH328" i="232"/>
  <c r="T328" i="232"/>
  <c r="CE310" i="232" s="1"/>
  <c r="CE343" i="232" s="1"/>
  <c r="CH327" i="232"/>
  <c r="T326" i="232"/>
  <c r="CD310" i="232" s="1"/>
  <c r="CH325" i="232"/>
  <c r="CH324" i="232"/>
  <c r="T324" i="232"/>
  <c r="CC310" i="232" s="1"/>
  <c r="CC331" i="232" s="1"/>
  <c r="CH322" i="232"/>
  <c r="T322" i="232"/>
  <c r="CB310" i="232" s="1"/>
  <c r="CB325" i="232" s="1"/>
  <c r="CH321" i="232"/>
  <c r="T320" i="232"/>
  <c r="CA310" i="232" s="1"/>
  <c r="CA328" i="232" s="1"/>
  <c r="CH319" i="232"/>
  <c r="CH318" i="232"/>
  <c r="T318" i="232"/>
  <c r="BZ310" i="232" s="1"/>
  <c r="BZ331" i="232" s="1"/>
  <c r="T316" i="232"/>
  <c r="BY310" i="232" s="1"/>
  <c r="T314" i="232"/>
  <c r="BX310" i="232" s="1"/>
  <c r="T312" i="232"/>
  <c r="BW310" i="232" s="1"/>
  <c r="T310" i="232"/>
  <c r="H306" i="232"/>
  <c r="BA284" i="232"/>
  <c r="CH286" i="232"/>
  <c r="CH285" i="232"/>
  <c r="CH283" i="232"/>
  <c r="CH282" i="232"/>
  <c r="CH280" i="232"/>
  <c r="CH279" i="232"/>
  <c r="AF279" i="232"/>
  <c r="AE279" i="232"/>
  <c r="AD279" i="232"/>
  <c r="CE258" i="232" s="1"/>
  <c r="AC279" i="232"/>
  <c r="AB279" i="232"/>
  <c r="CC257" i="232" s="1"/>
  <c r="AA279" i="232"/>
  <c r="Z279" i="232"/>
  <c r="Y279" i="232"/>
  <c r="X279" i="232"/>
  <c r="W279" i="232"/>
  <c r="V279" i="232"/>
  <c r="BQ259" i="232" s="1"/>
  <c r="U279" i="232"/>
  <c r="T279" i="232"/>
  <c r="S279" i="232"/>
  <c r="BN257" i="232" s="1"/>
  <c r="R279" i="232"/>
  <c r="Q279" i="232"/>
  <c r="BL259" i="232" s="1"/>
  <c r="P279" i="232"/>
  <c r="O279" i="232"/>
  <c r="N279" i="232"/>
  <c r="BI257" i="232" s="1"/>
  <c r="M279" i="232"/>
  <c r="L279" i="232"/>
  <c r="BG259" i="232" s="1"/>
  <c r="CH277" i="232"/>
  <c r="CH276" i="232"/>
  <c r="CH274" i="232"/>
  <c r="CH273" i="232"/>
  <c r="T272" i="232"/>
  <c r="CG250" i="232" s="1"/>
  <c r="CG274" i="232" s="1"/>
  <c r="CH271" i="232"/>
  <c r="CH270" i="232"/>
  <c r="T270" i="232"/>
  <c r="CF250" i="232" s="1"/>
  <c r="CF283" i="232" s="1"/>
  <c r="CH268" i="232"/>
  <c r="T268" i="232"/>
  <c r="CE250" i="232" s="1"/>
  <c r="CE262" i="232" s="1"/>
  <c r="CH267" i="232"/>
  <c r="T266" i="232"/>
  <c r="CD250" i="232" s="1"/>
  <c r="CD268" i="232" s="1"/>
  <c r="CH265" i="232"/>
  <c r="CH264" i="232"/>
  <c r="T264" i="232"/>
  <c r="CC250" i="232" s="1"/>
  <c r="CC268" i="232" s="1"/>
  <c r="CH262" i="232"/>
  <c r="T262" i="232"/>
  <c r="CB250" i="232" s="1"/>
  <c r="CH261" i="232"/>
  <c r="T260" i="232"/>
  <c r="CA250" i="232" s="1"/>
  <c r="CA274" i="232" s="1"/>
  <c r="CH259" i="232"/>
  <c r="CH258" i="232"/>
  <c r="T258" i="232"/>
  <c r="BZ250" i="232" s="1"/>
  <c r="T256" i="232"/>
  <c r="BY250" i="232" s="1"/>
  <c r="BY283" i="232" s="1"/>
  <c r="T254" i="232"/>
  <c r="BX250" i="232" s="1"/>
  <c r="T252" i="232"/>
  <c r="BW250" i="232" s="1"/>
  <c r="T250" i="232"/>
  <c r="H246" i="232"/>
  <c r="BA224" i="232"/>
  <c r="CH226" i="232"/>
  <c r="CH225" i="232"/>
  <c r="CH223" i="232"/>
  <c r="CH222" i="232"/>
  <c r="CH220" i="232"/>
  <c r="CH219" i="232"/>
  <c r="AF219" i="232"/>
  <c r="CG198" i="232" s="1"/>
  <c r="AE219" i="232"/>
  <c r="CF197" i="232" s="1"/>
  <c r="AD219" i="232"/>
  <c r="AC219" i="232"/>
  <c r="AB219" i="232"/>
  <c r="AA219" i="232"/>
  <c r="CB198" i="232" s="1"/>
  <c r="Z219" i="232"/>
  <c r="Y219" i="232"/>
  <c r="BZ197" i="232" s="1"/>
  <c r="X219" i="232"/>
  <c r="W219" i="232"/>
  <c r="BR197" i="232" s="1"/>
  <c r="V219" i="232"/>
  <c r="BQ197" i="232"/>
  <c r="U219" i="232"/>
  <c r="BP197" i="232" s="1"/>
  <c r="T219" i="232"/>
  <c r="BO197" i="232"/>
  <c r="S219" i="232"/>
  <c r="BN199" i="232" s="1"/>
  <c r="R219" i="232"/>
  <c r="Q219" i="232"/>
  <c r="BL197" i="232" s="1"/>
  <c r="P219" i="232"/>
  <c r="O219" i="232"/>
  <c r="N219" i="232"/>
  <c r="BI197" i="232" s="1"/>
  <c r="M219" i="232"/>
  <c r="L219" i="232"/>
  <c r="CH217" i="232"/>
  <c r="CH216" i="232"/>
  <c r="CH214" i="232"/>
  <c r="CH213" i="232"/>
  <c r="T212" i="232"/>
  <c r="CG190" i="232" s="1"/>
  <c r="CG208" i="232" s="1"/>
  <c r="CH211" i="232"/>
  <c r="CH210" i="232"/>
  <c r="T210" i="232"/>
  <c r="CF190" i="232" s="1"/>
  <c r="CF220" i="232" s="1"/>
  <c r="CH208" i="232"/>
  <c r="T208" i="232"/>
  <c r="CE190" i="232" s="1"/>
  <c r="CE205" i="232" s="1"/>
  <c r="CH207" i="232"/>
  <c r="T206" i="232"/>
  <c r="CD190" i="232"/>
  <c r="CD220" i="232" s="1"/>
  <c r="CH205" i="232"/>
  <c r="CH204" i="232"/>
  <c r="T204" i="232"/>
  <c r="CC190" i="232" s="1"/>
  <c r="CC226" i="232" s="1"/>
  <c r="CH202" i="232"/>
  <c r="T202" i="232"/>
  <c r="CB190" i="232" s="1"/>
  <c r="CB217" i="232" s="1"/>
  <c r="CH201" i="232"/>
  <c r="T200" i="232"/>
  <c r="CA190" i="232" s="1"/>
  <c r="CA202" i="232" s="1"/>
  <c r="CH199" i="232"/>
  <c r="CH198" i="232"/>
  <c r="T198" i="232"/>
  <c r="BZ190" i="232" s="1"/>
  <c r="BZ226" i="232" s="1"/>
  <c r="T196" i="232"/>
  <c r="BY190" i="232" s="1"/>
  <c r="T194" i="232"/>
  <c r="BX190" i="232" s="1"/>
  <c r="T192" i="232"/>
  <c r="BW190" i="232" s="1"/>
  <c r="T190" i="232"/>
  <c r="H186" i="232"/>
  <c r="H126" i="232"/>
  <c r="BA164" i="232"/>
  <c r="CH166" i="232"/>
  <c r="CH165" i="232"/>
  <c r="CH163" i="232"/>
  <c r="CH162" i="232"/>
  <c r="CH160" i="232"/>
  <c r="CH159" i="232"/>
  <c r="AF159" i="232"/>
  <c r="AE159" i="232"/>
  <c r="CF138" i="232" s="1"/>
  <c r="AD159" i="232"/>
  <c r="AC159" i="232"/>
  <c r="CD138" i="232" s="1"/>
  <c r="AB159" i="232"/>
  <c r="CC137" i="232" s="1"/>
  <c r="AA159" i="232"/>
  <c r="Z159" i="232"/>
  <c r="Y159" i="232"/>
  <c r="BZ138" i="232" s="1"/>
  <c r="X159" i="232"/>
  <c r="W159" i="232"/>
  <c r="V159" i="232"/>
  <c r="U159" i="232"/>
  <c r="T159" i="232"/>
  <c r="BO137" i="232" s="1"/>
  <c r="S159" i="232"/>
  <c r="BN137" i="232" s="1"/>
  <c r="R159" i="232"/>
  <c r="BM137" i="232" s="1"/>
  <c r="Q159" i="232"/>
  <c r="BL139" i="232" s="1"/>
  <c r="P159" i="232"/>
  <c r="O159" i="232"/>
  <c r="N159" i="232"/>
  <c r="M159" i="232"/>
  <c r="BH139" i="232" s="1"/>
  <c r="L159" i="232"/>
  <c r="BG137" i="232" s="1"/>
  <c r="CH157" i="232"/>
  <c r="CH156" i="232"/>
  <c r="CH154" i="232"/>
  <c r="CH153" i="232"/>
  <c r="T152" i="232"/>
  <c r="CG130" i="232" s="1"/>
  <c r="CH151" i="232"/>
  <c r="CH150" i="232"/>
  <c r="T150" i="232"/>
  <c r="CF130" i="232" s="1"/>
  <c r="CF142" i="232" s="1"/>
  <c r="CH148" i="232"/>
  <c r="T148" i="232"/>
  <c r="CE130" i="232" s="1"/>
  <c r="CE154" i="232" s="1"/>
  <c r="CH147" i="232"/>
  <c r="T146" i="232"/>
  <c r="CD130" i="232" s="1"/>
  <c r="CD163" i="232" s="1"/>
  <c r="CH145" i="232"/>
  <c r="CH144" i="232"/>
  <c r="T144" i="232"/>
  <c r="CC130" i="232" s="1"/>
  <c r="CC142" i="232" s="1"/>
  <c r="CH142" i="232"/>
  <c r="T142" i="232"/>
  <c r="CB130" i="232" s="1"/>
  <c r="CB157" i="232" s="1"/>
  <c r="CH141" i="232"/>
  <c r="T140" i="232"/>
  <c r="CA130" i="232" s="1"/>
  <c r="CA166" i="232" s="1"/>
  <c r="CH139" i="232"/>
  <c r="CH138" i="232"/>
  <c r="T138" i="232"/>
  <c r="BZ130" i="232" s="1"/>
  <c r="BZ166" i="232" s="1"/>
  <c r="T136" i="232"/>
  <c r="BY130" i="232" s="1"/>
  <c r="T134" i="232"/>
  <c r="BX130" i="232" s="1"/>
  <c r="T132" i="232"/>
  <c r="BW130" i="232" s="1"/>
  <c r="T130" i="232"/>
  <c r="AF639" i="231"/>
  <c r="AE639" i="231"/>
  <c r="AD639" i="231"/>
  <c r="CE617" i="231" s="1"/>
  <c r="AC639" i="231"/>
  <c r="AB639" i="231"/>
  <c r="AA639" i="231"/>
  <c r="CB619" i="231" s="1"/>
  <c r="Z639" i="231"/>
  <c r="Y639" i="231"/>
  <c r="X639" i="231"/>
  <c r="W639" i="231"/>
  <c r="BR617" i="231" s="1"/>
  <c r="V639" i="231"/>
  <c r="U639" i="231"/>
  <c r="T639" i="231"/>
  <c r="S639" i="231"/>
  <c r="R639" i="231"/>
  <c r="Q639" i="231"/>
  <c r="BL617" i="231" s="1"/>
  <c r="P639" i="231"/>
  <c r="O639" i="231"/>
  <c r="N639" i="231"/>
  <c r="M639" i="231"/>
  <c r="L639" i="231"/>
  <c r="S608" i="231"/>
  <c r="R608" i="231"/>
  <c r="Q608" i="231"/>
  <c r="P608" i="231"/>
  <c r="O608" i="231"/>
  <c r="N608" i="231"/>
  <c r="M608" i="231"/>
  <c r="L608" i="231"/>
  <c r="K608" i="231"/>
  <c r="J608" i="231"/>
  <c r="I608" i="231"/>
  <c r="H608" i="231"/>
  <c r="AI606" i="231"/>
  <c r="H606" i="231"/>
  <c r="BA584" i="231"/>
  <c r="AF579" i="231"/>
  <c r="AE579" i="231"/>
  <c r="CF558" i="231" s="1"/>
  <c r="AD579" i="231"/>
  <c r="AC579" i="231"/>
  <c r="CD558" i="231" s="1"/>
  <c r="AB579" i="231"/>
  <c r="CC558" i="231" s="1"/>
  <c r="AA579" i="231"/>
  <c r="Z579" i="231"/>
  <c r="CA558" i="231" s="1"/>
  <c r="Y579" i="231"/>
  <c r="BZ558" i="231" s="1"/>
  <c r="X579" i="231"/>
  <c r="BY557" i="231" s="1"/>
  <c r="W579" i="231"/>
  <c r="V579" i="231"/>
  <c r="BQ557" i="231" s="1"/>
  <c r="U579" i="231"/>
  <c r="T579" i="231"/>
  <c r="S579" i="231"/>
  <c r="BN559" i="231" s="1"/>
  <c r="R579" i="231"/>
  <c r="Q579" i="231"/>
  <c r="P579" i="231"/>
  <c r="BK559" i="231" s="1"/>
  <c r="O579" i="231"/>
  <c r="N579" i="231"/>
  <c r="M579" i="231"/>
  <c r="BH557" i="231" s="1"/>
  <c r="L579" i="231"/>
  <c r="S548" i="231"/>
  <c r="R548" i="231"/>
  <c r="Q548" i="231"/>
  <c r="P548" i="231"/>
  <c r="O548" i="231"/>
  <c r="N548" i="231"/>
  <c r="M548" i="231"/>
  <c r="L548" i="231"/>
  <c r="K548" i="231"/>
  <c r="J548" i="231"/>
  <c r="I548" i="231"/>
  <c r="H548" i="231"/>
  <c r="AI546" i="231"/>
  <c r="H546" i="231"/>
  <c r="BA524" i="231"/>
  <c r="AF519" i="231"/>
  <c r="AE519" i="231"/>
  <c r="CF497" i="231" s="1"/>
  <c r="AD519" i="231"/>
  <c r="AC519" i="231"/>
  <c r="AB519" i="231"/>
  <c r="CC499" i="231" s="1"/>
  <c r="AA519" i="231"/>
  <c r="Z519" i="231"/>
  <c r="Y519" i="231"/>
  <c r="X519" i="231"/>
  <c r="W519" i="231"/>
  <c r="BR497" i="231" s="1"/>
  <c r="V519" i="231"/>
  <c r="U519" i="231"/>
  <c r="T519" i="231"/>
  <c r="S519" i="231"/>
  <c r="R519" i="231"/>
  <c r="Q519" i="231"/>
  <c r="P519" i="231"/>
  <c r="BK497" i="231" s="1"/>
  <c r="O519" i="231"/>
  <c r="N519" i="231"/>
  <c r="M519" i="231"/>
  <c r="BH499" i="231"/>
  <c r="L519" i="231"/>
  <c r="S488" i="231"/>
  <c r="R488" i="231"/>
  <c r="Q488" i="231"/>
  <c r="P488" i="231"/>
  <c r="O488" i="231"/>
  <c r="N488" i="231"/>
  <c r="M488" i="231"/>
  <c r="L488" i="231"/>
  <c r="K488" i="231"/>
  <c r="J488" i="231"/>
  <c r="I488" i="231"/>
  <c r="H488" i="231"/>
  <c r="AI486" i="231"/>
  <c r="H486" i="231"/>
  <c r="BA464" i="231"/>
  <c r="AF459" i="231"/>
  <c r="CG438" i="231" s="1"/>
  <c r="AE459" i="231"/>
  <c r="CF439" i="231" s="1"/>
  <c r="AD459" i="231"/>
  <c r="CE437" i="231" s="1"/>
  <c r="AC459" i="231"/>
  <c r="CD437" i="231" s="1"/>
  <c r="AB459" i="231"/>
  <c r="CC438" i="231" s="1"/>
  <c r="AA459" i="231"/>
  <c r="CB439" i="231" s="1"/>
  <c r="Z459" i="231"/>
  <c r="CA438" i="231" s="1"/>
  <c r="Y459" i="231"/>
  <c r="X459" i="231"/>
  <c r="BY437" i="231" s="1"/>
  <c r="W459" i="231"/>
  <c r="V459" i="231"/>
  <c r="U459" i="231"/>
  <c r="BP437" i="231" s="1"/>
  <c r="T459" i="231"/>
  <c r="S459" i="231"/>
  <c r="R459" i="231"/>
  <c r="Q459" i="231"/>
  <c r="P459" i="231"/>
  <c r="BK439" i="231" s="1"/>
  <c r="O459" i="231"/>
  <c r="BJ437" i="231" s="1"/>
  <c r="N459" i="231"/>
  <c r="BI437" i="231" s="1"/>
  <c r="M459" i="231"/>
  <c r="L459" i="231"/>
  <c r="S428" i="231"/>
  <c r="R428" i="231"/>
  <c r="Q428" i="231"/>
  <c r="P428" i="231"/>
  <c r="O428" i="231"/>
  <c r="N428" i="231"/>
  <c r="M428" i="231"/>
  <c r="L428" i="231"/>
  <c r="K428" i="231"/>
  <c r="J428" i="231"/>
  <c r="I428" i="231"/>
  <c r="H428" i="231"/>
  <c r="AI426" i="231"/>
  <c r="H426" i="231"/>
  <c r="BA404" i="231"/>
  <c r="AF399" i="231"/>
  <c r="AE399" i="231"/>
  <c r="CF377" i="231" s="1"/>
  <c r="AD399" i="231"/>
  <c r="CE377" i="231" s="1"/>
  <c r="AC399" i="231"/>
  <c r="AB399" i="231"/>
  <c r="AA399" i="231"/>
  <c r="Z399" i="231"/>
  <c r="CA377" i="231"/>
  <c r="Y399" i="231"/>
  <c r="X399" i="231"/>
  <c r="W399" i="231"/>
  <c r="BR377" i="231" s="1"/>
  <c r="V399" i="231"/>
  <c r="BQ379" i="231" s="1"/>
  <c r="U399" i="231"/>
  <c r="T399" i="231"/>
  <c r="S399" i="231"/>
  <c r="BN377" i="231" s="1"/>
  <c r="R399" i="231"/>
  <c r="BM377" i="231" s="1"/>
  <c r="Q399" i="231"/>
  <c r="BL377" i="231" s="1"/>
  <c r="P399" i="231"/>
  <c r="O399" i="231"/>
  <c r="N399" i="231"/>
  <c r="M399" i="231"/>
  <c r="L399" i="231"/>
  <c r="S368" i="231"/>
  <c r="R368" i="231"/>
  <c r="Q368" i="231"/>
  <c r="P368" i="231"/>
  <c r="O368" i="231"/>
  <c r="N368" i="231"/>
  <c r="M368" i="231"/>
  <c r="L368" i="231"/>
  <c r="K368" i="231"/>
  <c r="J368" i="231"/>
  <c r="I368" i="231"/>
  <c r="H368" i="231"/>
  <c r="AI366" i="231"/>
  <c r="H366" i="231"/>
  <c r="BA344" i="231"/>
  <c r="AF339" i="231"/>
  <c r="CG318" i="231" s="1"/>
  <c r="AE339" i="231"/>
  <c r="AD339" i="231"/>
  <c r="CE317" i="231" s="1"/>
  <c r="AC339" i="231"/>
  <c r="CD318" i="231" s="1"/>
  <c r="AB339" i="231"/>
  <c r="CC318" i="231" s="1"/>
  <c r="AA339" i="231"/>
  <c r="Z339" i="231"/>
  <c r="Y339" i="231"/>
  <c r="X339" i="231"/>
  <c r="BY317" i="231" s="1"/>
  <c r="W339" i="231"/>
  <c r="V339" i="231"/>
  <c r="BQ317" i="231" s="1"/>
  <c r="U339" i="231"/>
  <c r="T339" i="231"/>
  <c r="S339" i="231"/>
  <c r="BN319" i="231" s="1"/>
  <c r="R339" i="231"/>
  <c r="BM319" i="231" s="1"/>
  <c r="Q339" i="231"/>
  <c r="P339" i="231"/>
  <c r="BK319" i="231" s="1"/>
  <c r="O339" i="231"/>
  <c r="N339" i="231"/>
  <c r="BI317" i="231" s="1"/>
  <c r="M339" i="231"/>
  <c r="L339" i="231"/>
  <c r="S308" i="231"/>
  <c r="R308" i="231"/>
  <c r="Q308" i="231"/>
  <c r="P308" i="231"/>
  <c r="O308" i="231"/>
  <c r="N308" i="231"/>
  <c r="M308" i="231"/>
  <c r="L308" i="231"/>
  <c r="K308" i="231"/>
  <c r="J308" i="231"/>
  <c r="I308" i="231"/>
  <c r="H308" i="231"/>
  <c r="AI306" i="231"/>
  <c r="H306" i="231"/>
  <c r="BA284" i="231"/>
  <c r="AF279" i="231"/>
  <c r="AE279" i="231"/>
  <c r="CF257" i="231" s="1"/>
  <c r="AD279" i="231"/>
  <c r="AC279" i="231"/>
  <c r="AB279" i="231"/>
  <c r="AA279" i="231"/>
  <c r="CB257" i="231" s="1"/>
  <c r="Z279" i="231"/>
  <c r="CA257" i="231" s="1"/>
  <c r="Y279" i="231"/>
  <c r="X279" i="231"/>
  <c r="W279" i="231"/>
  <c r="V279" i="231"/>
  <c r="BQ259" i="231" s="1"/>
  <c r="U279" i="231"/>
  <c r="T279" i="231"/>
  <c r="S279" i="231"/>
  <c r="R279" i="231"/>
  <c r="BM259" i="231" s="1"/>
  <c r="Q279" i="231"/>
  <c r="BL257" i="231" s="1"/>
  <c r="P279" i="231"/>
  <c r="BK257" i="231"/>
  <c r="O279" i="231"/>
  <c r="N279" i="231"/>
  <c r="M279" i="231"/>
  <c r="L279" i="231"/>
  <c r="S248" i="231"/>
  <c r="R248" i="231"/>
  <c r="Q248" i="231"/>
  <c r="P248" i="231"/>
  <c r="O248" i="231"/>
  <c r="N248" i="231"/>
  <c r="M248" i="231"/>
  <c r="L248" i="231"/>
  <c r="K248" i="231"/>
  <c r="J248" i="231"/>
  <c r="I248" i="231"/>
  <c r="H248" i="231"/>
  <c r="AI246" i="231"/>
  <c r="H246" i="231"/>
  <c r="BA224" i="231"/>
  <c r="AF219" i="231"/>
  <c r="AE219" i="231"/>
  <c r="CF197" i="231" s="1"/>
  <c r="AD219" i="231"/>
  <c r="CE197" i="231" s="1"/>
  <c r="AC219" i="231"/>
  <c r="AB219" i="231"/>
  <c r="CC199" i="231" s="1"/>
  <c r="AA219" i="231"/>
  <c r="Z219" i="231"/>
  <c r="Y219" i="231"/>
  <c r="X219" i="231"/>
  <c r="W219" i="231"/>
  <c r="V219" i="231"/>
  <c r="BQ199" i="231" s="1"/>
  <c r="U219" i="231"/>
  <c r="T219" i="231"/>
  <c r="BO197" i="231" s="1"/>
  <c r="S219" i="231"/>
  <c r="R219" i="231"/>
  <c r="Q219" i="231"/>
  <c r="P219" i="231"/>
  <c r="O219" i="231"/>
  <c r="N219" i="231"/>
  <c r="M219" i="231"/>
  <c r="L219" i="231"/>
  <c r="S188" i="231"/>
  <c r="R188" i="231"/>
  <c r="Q188" i="231"/>
  <c r="P188" i="231"/>
  <c r="O188" i="231"/>
  <c r="N188" i="231"/>
  <c r="M188" i="231"/>
  <c r="L188" i="231"/>
  <c r="K188" i="231"/>
  <c r="J188" i="231"/>
  <c r="I188" i="231"/>
  <c r="H188" i="231"/>
  <c r="AI186" i="231"/>
  <c r="H186" i="231"/>
  <c r="BA164" i="231"/>
  <c r="AF159" i="231"/>
  <c r="CG137" i="231" s="1"/>
  <c r="AE159" i="231"/>
  <c r="AD159" i="231"/>
  <c r="AC159" i="231"/>
  <c r="AB159" i="231"/>
  <c r="AA159" i="231"/>
  <c r="Z159" i="231"/>
  <c r="Y159" i="231"/>
  <c r="BZ137" i="231" s="1"/>
  <c r="X159" i="231"/>
  <c r="W159" i="231"/>
  <c r="V159" i="231"/>
  <c r="BQ139" i="231" s="1"/>
  <c r="U159" i="231"/>
  <c r="T159" i="231"/>
  <c r="S159" i="231"/>
  <c r="BN139" i="231" s="1"/>
  <c r="R159" i="231"/>
  <c r="BM137" i="231" s="1"/>
  <c r="Q159" i="231"/>
  <c r="P159" i="231"/>
  <c r="O159" i="231"/>
  <c r="N159" i="231"/>
  <c r="M159" i="231"/>
  <c r="L159" i="231"/>
  <c r="BG137" i="231" s="1"/>
  <c r="S128" i="231"/>
  <c r="R128" i="231"/>
  <c r="Q128" i="231"/>
  <c r="P128" i="231"/>
  <c r="O128" i="231"/>
  <c r="N128" i="231"/>
  <c r="M128" i="231"/>
  <c r="L128" i="231"/>
  <c r="K128" i="231"/>
  <c r="J128" i="231"/>
  <c r="I128" i="231"/>
  <c r="H128" i="231"/>
  <c r="AI126" i="231"/>
  <c r="H126" i="231"/>
  <c r="BA104" i="231"/>
  <c r="AF99" i="231"/>
  <c r="CG78" i="231" s="1"/>
  <c r="AE99" i="231"/>
  <c r="CF79" i="231" s="1"/>
  <c r="AD99" i="231"/>
  <c r="CE78" i="231" s="1"/>
  <c r="AC99" i="231"/>
  <c r="AB99" i="231"/>
  <c r="CC77" i="231" s="1"/>
  <c r="AA99" i="231"/>
  <c r="CB77" i="231" s="1"/>
  <c r="Z99" i="231"/>
  <c r="CA78" i="231" s="1"/>
  <c r="Y99" i="231"/>
  <c r="X99" i="231"/>
  <c r="W99" i="231"/>
  <c r="BR79" i="231" s="1"/>
  <c r="V99" i="231"/>
  <c r="BQ79" i="231" s="1"/>
  <c r="U99" i="231"/>
  <c r="T99" i="231"/>
  <c r="S99" i="231"/>
  <c r="R99" i="231"/>
  <c r="BM79" i="231" s="1"/>
  <c r="Q99" i="231"/>
  <c r="P99" i="231"/>
  <c r="BK79" i="231" s="1"/>
  <c r="O99" i="231"/>
  <c r="N99" i="231"/>
  <c r="M99" i="231"/>
  <c r="L99" i="231"/>
  <c r="AF97" i="231"/>
  <c r="AE97" i="231"/>
  <c r="AD97" i="231"/>
  <c r="AC97" i="231"/>
  <c r="AB97" i="231"/>
  <c r="AA97" i="231"/>
  <c r="Z97" i="231"/>
  <c r="Y97" i="231"/>
  <c r="X97" i="231"/>
  <c r="L97" i="231"/>
  <c r="S68" i="231"/>
  <c r="R68" i="231"/>
  <c r="Q68" i="231"/>
  <c r="P68" i="231"/>
  <c r="O68" i="231"/>
  <c r="N68" i="231"/>
  <c r="M68" i="231"/>
  <c r="L68" i="231"/>
  <c r="K68" i="231"/>
  <c r="J68" i="231"/>
  <c r="I68" i="231"/>
  <c r="H68" i="231"/>
  <c r="AI66" i="231"/>
  <c r="CH646" i="230"/>
  <c r="CH645" i="230"/>
  <c r="CH643" i="230"/>
  <c r="CH642" i="230"/>
  <c r="CH640" i="230"/>
  <c r="CH639" i="230"/>
  <c r="CH637" i="230"/>
  <c r="CH636" i="230"/>
  <c r="CH634" i="230"/>
  <c r="CH633" i="230"/>
  <c r="CH631" i="230"/>
  <c r="CH630" i="230"/>
  <c r="CH628" i="230"/>
  <c r="CH627" i="230"/>
  <c r="CH625" i="230"/>
  <c r="CH624" i="230"/>
  <c r="CH622" i="230"/>
  <c r="CH621" i="230"/>
  <c r="CH619" i="230"/>
  <c r="CH618" i="230"/>
  <c r="CH586" i="230"/>
  <c r="CH585" i="230"/>
  <c r="CH583" i="230"/>
  <c r="CH582" i="230"/>
  <c r="CH580" i="230"/>
  <c r="CH579" i="230"/>
  <c r="CH577" i="230"/>
  <c r="CH576" i="230"/>
  <c r="CH574" i="230"/>
  <c r="CH573" i="230"/>
  <c r="CH571" i="230"/>
  <c r="CH570" i="230"/>
  <c r="CH568" i="230"/>
  <c r="CH567" i="230"/>
  <c r="CH565" i="230"/>
  <c r="CH564" i="230"/>
  <c r="CH562" i="230"/>
  <c r="CH561" i="230"/>
  <c r="CH559" i="230"/>
  <c r="CH558" i="230"/>
  <c r="CH526" i="230"/>
  <c r="CH525" i="230"/>
  <c r="CH523" i="230"/>
  <c r="CH522" i="230"/>
  <c r="CH520" i="230"/>
  <c r="CH519" i="230"/>
  <c r="CH517" i="230"/>
  <c r="CH516" i="230"/>
  <c r="CH514" i="230"/>
  <c r="CH513" i="230"/>
  <c r="CH511" i="230"/>
  <c r="CH510" i="230"/>
  <c r="CH508" i="230"/>
  <c r="CH507" i="230"/>
  <c r="CH505" i="230"/>
  <c r="CH504" i="230"/>
  <c r="CH502" i="230"/>
  <c r="CH501" i="230"/>
  <c r="CH499" i="230"/>
  <c r="CH498" i="230"/>
  <c r="CH466" i="230"/>
  <c r="CH465" i="230"/>
  <c r="CH463" i="230"/>
  <c r="CH462" i="230"/>
  <c r="CH460" i="230"/>
  <c r="CH459" i="230"/>
  <c r="CH457" i="230"/>
  <c r="CH456" i="230"/>
  <c r="CH454" i="230"/>
  <c r="CH453" i="230"/>
  <c r="CH451" i="230"/>
  <c r="CH450" i="230"/>
  <c r="CH448" i="230"/>
  <c r="CH447" i="230"/>
  <c r="CH445" i="230"/>
  <c r="CH444" i="230"/>
  <c r="CH442" i="230"/>
  <c r="CH441" i="230"/>
  <c r="CH439" i="230"/>
  <c r="CH438" i="230"/>
  <c r="CH406" i="230"/>
  <c r="CH405" i="230"/>
  <c r="CH403" i="230"/>
  <c r="CH402" i="230"/>
  <c r="CH400" i="230"/>
  <c r="CH399" i="230"/>
  <c r="CH397" i="230"/>
  <c r="CH396" i="230"/>
  <c r="CH394" i="230"/>
  <c r="CH393" i="230"/>
  <c r="CH391" i="230"/>
  <c r="CH390" i="230"/>
  <c r="CH388" i="230"/>
  <c r="CH387" i="230"/>
  <c r="CH385" i="230"/>
  <c r="CH384" i="230"/>
  <c r="CH382" i="230"/>
  <c r="CH381" i="230"/>
  <c r="CH379" i="230"/>
  <c r="CH378" i="230"/>
  <c r="CH346" i="230"/>
  <c r="CH345" i="230"/>
  <c r="CH343" i="230"/>
  <c r="CH342" i="230"/>
  <c r="CH340" i="230"/>
  <c r="CH339" i="230"/>
  <c r="CH337" i="230"/>
  <c r="CH336" i="230"/>
  <c r="CH334" i="230"/>
  <c r="CH333" i="230"/>
  <c r="CH331" i="230"/>
  <c r="CH330" i="230"/>
  <c r="CH328" i="230"/>
  <c r="CH327" i="230"/>
  <c r="CH325" i="230"/>
  <c r="CH324" i="230"/>
  <c r="CH322" i="230"/>
  <c r="CH321" i="230"/>
  <c r="CH319" i="230"/>
  <c r="CH318" i="230"/>
  <c r="CH286" i="230"/>
  <c r="CH285" i="230"/>
  <c r="CH283" i="230"/>
  <c r="CH282" i="230"/>
  <c r="CH280" i="230"/>
  <c r="CH279" i="230"/>
  <c r="CH277" i="230"/>
  <c r="CH276" i="230"/>
  <c r="CH274" i="230"/>
  <c r="CH273" i="230"/>
  <c r="CH271" i="230"/>
  <c r="CH270" i="230"/>
  <c r="CH268" i="230"/>
  <c r="CH267" i="230"/>
  <c r="CH265" i="230"/>
  <c r="CH264" i="230"/>
  <c r="CH262" i="230"/>
  <c r="CH261" i="230"/>
  <c r="CH259" i="230"/>
  <c r="CH258" i="230"/>
  <c r="CH226" i="230"/>
  <c r="CH225" i="230"/>
  <c r="CH223" i="230"/>
  <c r="CH222" i="230"/>
  <c r="CH220" i="230"/>
  <c r="CH219" i="230"/>
  <c r="CH217" i="230"/>
  <c r="CH216" i="230"/>
  <c r="CH214" i="230"/>
  <c r="CH213" i="230"/>
  <c r="CH211" i="230"/>
  <c r="CH210" i="230"/>
  <c r="CH208" i="230"/>
  <c r="CH207" i="230"/>
  <c r="CH205" i="230"/>
  <c r="CH204" i="230"/>
  <c r="CH202" i="230"/>
  <c r="CH201" i="230"/>
  <c r="CH199" i="230"/>
  <c r="CH198" i="230"/>
  <c r="CH166" i="230"/>
  <c r="CH165" i="230"/>
  <c r="CH163" i="230"/>
  <c r="CH162" i="230"/>
  <c r="CH160" i="230"/>
  <c r="CH159" i="230"/>
  <c r="CH157" i="230"/>
  <c r="CH156" i="230"/>
  <c r="CH154" i="230"/>
  <c r="CH153" i="230"/>
  <c r="CH151" i="230"/>
  <c r="CH150" i="230"/>
  <c r="CH148" i="230"/>
  <c r="CH147" i="230"/>
  <c r="CH145" i="230"/>
  <c r="CH144" i="230"/>
  <c r="CH142" i="230"/>
  <c r="CH141" i="230"/>
  <c r="CH139" i="230"/>
  <c r="CH138" i="230"/>
  <c r="AF639" i="230"/>
  <c r="AE639" i="230"/>
  <c r="AD639" i="230"/>
  <c r="AC639" i="230"/>
  <c r="AB639" i="230"/>
  <c r="AA639" i="230"/>
  <c r="Z639" i="230"/>
  <c r="Y639" i="230"/>
  <c r="X639" i="230"/>
  <c r="W639" i="230"/>
  <c r="V639" i="230"/>
  <c r="BQ617" i="230" s="1"/>
  <c r="U639" i="230"/>
  <c r="T639" i="230"/>
  <c r="S639" i="230"/>
  <c r="BN617" i="230" s="1"/>
  <c r="R639" i="230"/>
  <c r="BM617" i="230" s="1"/>
  <c r="Q639" i="230"/>
  <c r="P639" i="230"/>
  <c r="O639" i="230"/>
  <c r="N639" i="230"/>
  <c r="M639" i="230"/>
  <c r="BH619" i="230" s="1"/>
  <c r="L639" i="230"/>
  <c r="BG617" i="230" s="1"/>
  <c r="S608" i="230"/>
  <c r="R608" i="230"/>
  <c r="Q608" i="230"/>
  <c r="P608" i="230"/>
  <c r="O608" i="230"/>
  <c r="N608" i="230"/>
  <c r="M608" i="230"/>
  <c r="L608" i="230"/>
  <c r="K608" i="230"/>
  <c r="J608" i="230"/>
  <c r="I608" i="230"/>
  <c r="H608" i="230"/>
  <c r="AI606" i="230"/>
  <c r="H606" i="230"/>
  <c r="AF579" i="230"/>
  <c r="AE579" i="230"/>
  <c r="AD579" i="230"/>
  <c r="AC579" i="230"/>
  <c r="CD557" i="230" s="1"/>
  <c r="AB579" i="230"/>
  <c r="AA579" i="230"/>
  <c r="CB558" i="230" s="1"/>
  <c r="Z579" i="230"/>
  <c r="CA558" i="230" s="1"/>
  <c r="Y579" i="230"/>
  <c r="X579" i="230"/>
  <c r="W579" i="230"/>
  <c r="BR559" i="230" s="1"/>
  <c r="V579" i="230"/>
  <c r="BQ559" i="230" s="1"/>
  <c r="U579" i="230"/>
  <c r="T579" i="230"/>
  <c r="S579" i="230"/>
  <c r="BN557" i="230" s="1"/>
  <c r="R579" i="230"/>
  <c r="Q579" i="230"/>
  <c r="BL559" i="230" s="1"/>
  <c r="P579" i="230"/>
  <c r="O579" i="230"/>
  <c r="N579" i="230"/>
  <c r="M579" i="230"/>
  <c r="BH559" i="230" s="1"/>
  <c r="L579" i="230"/>
  <c r="S548" i="230"/>
  <c r="R548" i="230"/>
  <c r="Q548" i="230"/>
  <c r="P548" i="230"/>
  <c r="O548" i="230"/>
  <c r="N548" i="230"/>
  <c r="M548" i="230"/>
  <c r="L548" i="230"/>
  <c r="K548" i="230"/>
  <c r="J548" i="230"/>
  <c r="I548" i="230"/>
  <c r="H548" i="230"/>
  <c r="AI546" i="230"/>
  <c r="H546" i="230"/>
  <c r="AF519" i="230"/>
  <c r="AE519" i="230"/>
  <c r="CF499" i="230" s="1"/>
  <c r="AD519" i="230"/>
  <c r="AC519" i="230"/>
  <c r="AB519" i="230"/>
  <c r="AA519" i="230"/>
  <c r="Z519" i="230"/>
  <c r="CA497" i="230" s="1"/>
  <c r="Y519" i="230"/>
  <c r="X519" i="230"/>
  <c r="W519" i="230"/>
  <c r="V519" i="230"/>
  <c r="BQ497" i="230" s="1"/>
  <c r="U519" i="230"/>
  <c r="T519" i="230"/>
  <c r="S519" i="230"/>
  <c r="BN497" i="230"/>
  <c r="R519" i="230"/>
  <c r="BM499" i="230" s="1"/>
  <c r="Q519" i="230"/>
  <c r="BL497" i="230" s="1"/>
  <c r="P519" i="230"/>
  <c r="O519" i="230"/>
  <c r="N519" i="230"/>
  <c r="M519" i="230"/>
  <c r="L519" i="230"/>
  <c r="BG497" i="230" s="1"/>
  <c r="S488" i="230"/>
  <c r="R488" i="230"/>
  <c r="Q488" i="230"/>
  <c r="P488" i="230"/>
  <c r="O488" i="230"/>
  <c r="N488" i="230"/>
  <c r="M488" i="230"/>
  <c r="L488" i="230"/>
  <c r="K488" i="230"/>
  <c r="J488" i="230"/>
  <c r="I488" i="230"/>
  <c r="H488" i="230"/>
  <c r="AI486" i="230"/>
  <c r="H486" i="230"/>
  <c r="AF459" i="230"/>
  <c r="CG438" i="230" s="1"/>
  <c r="AE459" i="230"/>
  <c r="CF439" i="230" s="1"/>
  <c r="AD459" i="230"/>
  <c r="AC459" i="230"/>
  <c r="AB459" i="230"/>
  <c r="CC437" i="230" s="1"/>
  <c r="AA459" i="230"/>
  <c r="CB439" i="230" s="1"/>
  <c r="Z459" i="230"/>
  <c r="CA438" i="230" s="1"/>
  <c r="Y459" i="230"/>
  <c r="BZ438" i="230" s="1"/>
  <c r="X459" i="230"/>
  <c r="W459" i="230"/>
  <c r="V459" i="230"/>
  <c r="U459" i="230"/>
  <c r="T459" i="230"/>
  <c r="S459" i="230"/>
  <c r="BN439" i="230" s="1"/>
  <c r="R459" i="230"/>
  <c r="Q459" i="230"/>
  <c r="P459" i="230"/>
  <c r="BK439" i="230" s="1"/>
  <c r="O459" i="230"/>
  <c r="N459" i="230"/>
  <c r="M459" i="230"/>
  <c r="BH439" i="230" s="1"/>
  <c r="L459" i="230"/>
  <c r="S428" i="230"/>
  <c r="R428" i="230"/>
  <c r="Q428" i="230"/>
  <c r="P428" i="230"/>
  <c r="O428" i="230"/>
  <c r="N428" i="230"/>
  <c r="M428" i="230"/>
  <c r="L428" i="230"/>
  <c r="K428" i="230"/>
  <c r="J428" i="230"/>
  <c r="I428" i="230"/>
  <c r="H428" i="230"/>
  <c r="AI426" i="230"/>
  <c r="H426" i="230"/>
  <c r="AF399" i="230"/>
  <c r="AE399" i="230"/>
  <c r="CF377" i="230" s="1"/>
  <c r="AD399" i="230"/>
  <c r="AC399" i="230"/>
  <c r="AB399" i="230"/>
  <c r="CC379" i="230" s="1"/>
  <c r="AA399" i="230"/>
  <c r="Z399" i="230"/>
  <c r="Y399" i="230"/>
  <c r="X399" i="230"/>
  <c r="W399" i="230"/>
  <c r="V399" i="230"/>
  <c r="BQ379" i="230" s="1"/>
  <c r="U399" i="230"/>
  <c r="T399" i="230"/>
  <c r="S399" i="230"/>
  <c r="R399" i="230"/>
  <c r="BM379" i="230" s="1"/>
  <c r="Q399" i="230"/>
  <c r="P399" i="230"/>
  <c r="BK379" i="230" s="1"/>
  <c r="O399" i="230"/>
  <c r="N399" i="230"/>
  <c r="M399" i="230"/>
  <c r="L399" i="230"/>
  <c r="BG377" i="230" s="1"/>
  <c r="S368" i="230"/>
  <c r="R368" i="230"/>
  <c r="Q368" i="230"/>
  <c r="P368" i="230"/>
  <c r="O368" i="230"/>
  <c r="N368" i="230"/>
  <c r="M368" i="230"/>
  <c r="L368" i="230"/>
  <c r="K368" i="230"/>
  <c r="J368" i="230"/>
  <c r="I368" i="230"/>
  <c r="H368" i="230"/>
  <c r="AI366" i="230"/>
  <c r="H366" i="230"/>
  <c r="AF339" i="230"/>
  <c r="CG318" i="230" s="1"/>
  <c r="AE339" i="230"/>
  <c r="CF319" i="230" s="1"/>
  <c r="AD339" i="230"/>
  <c r="AC339" i="230"/>
  <c r="AB339" i="230"/>
  <c r="CC319" i="230" s="1"/>
  <c r="AA339" i="230"/>
  <c r="CB319" i="230" s="1"/>
  <c r="Z339" i="230"/>
  <c r="CA317" i="230" s="1"/>
  <c r="Y339" i="230"/>
  <c r="BZ318" i="230" s="1"/>
  <c r="X339" i="230"/>
  <c r="BY317" i="230" s="1"/>
  <c r="W339" i="230"/>
  <c r="V339" i="230"/>
  <c r="BQ319" i="230" s="1"/>
  <c r="U339" i="230"/>
  <c r="BP317" i="230" s="1"/>
  <c r="T339" i="230"/>
  <c r="BO317" i="230" s="1"/>
  <c r="S339" i="230"/>
  <c r="R339" i="230"/>
  <c r="BM319" i="230"/>
  <c r="Q339" i="230"/>
  <c r="P339" i="230"/>
  <c r="BK317" i="230" s="1"/>
  <c r="O339" i="230"/>
  <c r="BJ317" i="230" s="1"/>
  <c r="N339" i="230"/>
  <c r="M339" i="230"/>
  <c r="BH317" i="230" s="1"/>
  <c r="L339" i="230"/>
  <c r="S308" i="230"/>
  <c r="R308" i="230"/>
  <c r="Q308" i="230"/>
  <c r="P308" i="230"/>
  <c r="O308" i="230"/>
  <c r="N308" i="230"/>
  <c r="M308" i="230"/>
  <c r="L308" i="230"/>
  <c r="K308" i="230"/>
  <c r="J308" i="230"/>
  <c r="I308" i="230"/>
  <c r="H308" i="230"/>
  <c r="AI306" i="230"/>
  <c r="H306" i="230"/>
  <c r="AF279" i="230"/>
  <c r="AE279" i="230"/>
  <c r="AD279" i="230"/>
  <c r="AC279" i="230"/>
  <c r="AB279" i="230"/>
  <c r="CC257" i="230" s="1"/>
  <c r="AA279" i="230"/>
  <c r="CB259" i="230" s="1"/>
  <c r="Z279" i="230"/>
  <c r="Y279" i="230"/>
  <c r="X279" i="230"/>
  <c r="W279" i="230"/>
  <c r="V279" i="230"/>
  <c r="BQ259" i="230" s="1"/>
  <c r="U279" i="230"/>
  <c r="T279" i="230"/>
  <c r="S279" i="230"/>
  <c r="BN257" i="230" s="1"/>
  <c r="R279" i="230"/>
  <c r="Q279" i="230"/>
  <c r="BL257" i="230" s="1"/>
  <c r="P279" i="230"/>
  <c r="BK257" i="230" s="1"/>
  <c r="O279" i="230"/>
  <c r="N279" i="230"/>
  <c r="M279" i="230"/>
  <c r="BH257" i="230" s="1"/>
  <c r="L279" i="230"/>
  <c r="BG257" i="230" s="1"/>
  <c r="S248" i="230"/>
  <c r="R248" i="230"/>
  <c r="Q248" i="230"/>
  <c r="P248" i="230"/>
  <c r="O248" i="230"/>
  <c r="N248" i="230"/>
  <c r="M248" i="230"/>
  <c r="L248" i="230"/>
  <c r="K248" i="230"/>
  <c r="J248" i="230"/>
  <c r="I248" i="230"/>
  <c r="H248" i="230"/>
  <c r="AI246" i="230"/>
  <c r="H246" i="230"/>
  <c r="AF219" i="230"/>
  <c r="AE219" i="230"/>
  <c r="CF198" i="230" s="1"/>
  <c r="AD219" i="230"/>
  <c r="AC219" i="230"/>
  <c r="AB219" i="230"/>
  <c r="AA219" i="230"/>
  <c r="CB198" i="230" s="1"/>
  <c r="Z219" i="230"/>
  <c r="Y219" i="230"/>
  <c r="BZ198" i="230" s="1"/>
  <c r="X219" i="230"/>
  <c r="BY197" i="230" s="1"/>
  <c r="W219" i="230"/>
  <c r="V219" i="230"/>
  <c r="BQ197" i="230" s="1"/>
  <c r="U219" i="230"/>
  <c r="BP197" i="230" s="1"/>
  <c r="T219" i="230"/>
  <c r="BO197" i="230" s="1"/>
  <c r="S219" i="230"/>
  <c r="BN199" i="230" s="1"/>
  <c r="R219" i="230"/>
  <c r="Q219" i="230"/>
  <c r="BL199" i="230" s="1"/>
  <c r="P219" i="230"/>
  <c r="O219" i="230"/>
  <c r="N219" i="230"/>
  <c r="BI197" i="230" s="1"/>
  <c r="M219" i="230"/>
  <c r="L219" i="230"/>
  <c r="S188" i="230"/>
  <c r="R188" i="230"/>
  <c r="Q188" i="230"/>
  <c r="P188" i="230"/>
  <c r="O188" i="230"/>
  <c r="N188" i="230"/>
  <c r="M188" i="230"/>
  <c r="L188" i="230"/>
  <c r="K188" i="230"/>
  <c r="J188" i="230"/>
  <c r="I188" i="230"/>
  <c r="H188" i="230"/>
  <c r="AI186" i="230"/>
  <c r="H186" i="230"/>
  <c r="AF159" i="230"/>
  <c r="AE159" i="230"/>
  <c r="AD159" i="230"/>
  <c r="AC159" i="230"/>
  <c r="AB159" i="230"/>
  <c r="AA159" i="230"/>
  <c r="Z159" i="230"/>
  <c r="CA137" i="230" s="1"/>
  <c r="Y159" i="230"/>
  <c r="X159" i="230"/>
  <c r="W159" i="230"/>
  <c r="V159" i="230"/>
  <c r="BQ139" i="230" s="1"/>
  <c r="U159" i="230"/>
  <c r="T159" i="230"/>
  <c r="S159" i="230"/>
  <c r="R159" i="230"/>
  <c r="BM137" i="230" s="1"/>
  <c r="Q159" i="230"/>
  <c r="P159" i="230"/>
  <c r="BK139" i="230" s="1"/>
  <c r="O159" i="230"/>
  <c r="N159" i="230"/>
  <c r="M159" i="230"/>
  <c r="BH137" i="230" s="1"/>
  <c r="L159" i="230"/>
  <c r="S128" i="230"/>
  <c r="R128" i="230"/>
  <c r="Q128" i="230"/>
  <c r="P128" i="230"/>
  <c r="O128" i="230"/>
  <c r="N128" i="230"/>
  <c r="M128" i="230"/>
  <c r="L128" i="230"/>
  <c r="K128" i="230"/>
  <c r="J128" i="230"/>
  <c r="I128" i="230"/>
  <c r="H128" i="230"/>
  <c r="AI126" i="230"/>
  <c r="H126" i="230"/>
  <c r="CH106" i="230"/>
  <c r="CH105" i="230"/>
  <c r="CH103" i="230"/>
  <c r="CH102" i="230"/>
  <c r="CH100" i="230"/>
  <c r="CH99" i="230"/>
  <c r="AF99" i="230"/>
  <c r="AE99" i="230"/>
  <c r="CF79" i="230" s="1"/>
  <c r="AD99" i="230"/>
  <c r="AC99" i="230"/>
  <c r="AB99" i="230"/>
  <c r="CC79" i="230" s="1"/>
  <c r="AA99" i="230"/>
  <c r="CB78" i="230" s="1"/>
  <c r="Z99" i="230"/>
  <c r="CA78" i="230" s="1"/>
  <c r="Y99" i="230"/>
  <c r="BZ79" i="230" s="1"/>
  <c r="X99" i="230"/>
  <c r="BY77" i="230" s="1"/>
  <c r="W99" i="230"/>
  <c r="BR79" i="230" s="1"/>
  <c r="V99" i="230"/>
  <c r="BQ77" i="230" s="1"/>
  <c r="U99" i="230"/>
  <c r="T99" i="230"/>
  <c r="S99" i="230"/>
  <c r="BN79" i="230" s="1"/>
  <c r="R99" i="230"/>
  <c r="Q99" i="230"/>
  <c r="BL79" i="230" s="1"/>
  <c r="P99" i="230"/>
  <c r="BK77" i="230" s="1"/>
  <c r="O99" i="230"/>
  <c r="BJ77" i="230" s="1"/>
  <c r="N99" i="230"/>
  <c r="M99" i="230"/>
  <c r="BH77" i="230" s="1"/>
  <c r="L99" i="230"/>
  <c r="BG79" i="230" s="1"/>
  <c r="CH97" i="230"/>
  <c r="AF97" i="230"/>
  <c r="AE97" i="230"/>
  <c r="AD97" i="230"/>
  <c r="AC97" i="230"/>
  <c r="AB97" i="230"/>
  <c r="AA97" i="230"/>
  <c r="Z97" i="230"/>
  <c r="Y97" i="230"/>
  <c r="X97" i="230"/>
  <c r="L97" i="230"/>
  <c r="CH96" i="230"/>
  <c r="CH94" i="230"/>
  <c r="CH93" i="230"/>
  <c r="CH91" i="230"/>
  <c r="CH90" i="230"/>
  <c r="CH88" i="230"/>
  <c r="CH87" i="230"/>
  <c r="CH85" i="230"/>
  <c r="CH84" i="230"/>
  <c r="CH82" i="230"/>
  <c r="CH81" i="230"/>
  <c r="CH79" i="230"/>
  <c r="CH78" i="230"/>
  <c r="S68" i="230"/>
  <c r="R68" i="230"/>
  <c r="Q68" i="230"/>
  <c r="P68" i="230"/>
  <c r="O68" i="230"/>
  <c r="N68" i="230"/>
  <c r="M68" i="230"/>
  <c r="L68" i="230"/>
  <c r="K68" i="230"/>
  <c r="J68" i="230"/>
  <c r="I68" i="230"/>
  <c r="H68" i="230"/>
  <c r="AI66" i="230"/>
  <c r="AF639" i="226"/>
  <c r="CG619" i="226" s="1"/>
  <c r="AE639" i="226"/>
  <c r="AD639" i="226"/>
  <c r="AC639" i="226"/>
  <c r="CD617" i="226" s="1"/>
  <c r="AB639" i="226"/>
  <c r="AA639" i="226"/>
  <c r="CB617" i="226" s="1"/>
  <c r="Z639" i="226"/>
  <c r="Y639" i="226"/>
  <c r="BZ617" i="226" s="1"/>
  <c r="X639" i="226"/>
  <c r="W639" i="226"/>
  <c r="V639" i="226"/>
  <c r="BQ617" i="226" s="1"/>
  <c r="U639" i="226"/>
  <c r="T639" i="226"/>
  <c r="S639" i="226"/>
  <c r="BN619" i="226" s="1"/>
  <c r="R639" i="226"/>
  <c r="Q639" i="226"/>
  <c r="BL617" i="226" s="1"/>
  <c r="P639" i="226"/>
  <c r="BK619" i="226" s="1"/>
  <c r="O639" i="226"/>
  <c r="N639" i="226"/>
  <c r="M639" i="226"/>
  <c r="BH617" i="226" s="1"/>
  <c r="L639" i="226"/>
  <c r="BG619" i="226" s="1"/>
  <c r="AF579" i="226"/>
  <c r="AE579" i="226"/>
  <c r="AD579" i="226"/>
  <c r="AC579" i="226"/>
  <c r="AB579" i="226"/>
  <c r="CC557" i="226" s="1"/>
  <c r="AA579" i="226"/>
  <c r="Z579" i="226"/>
  <c r="Y579" i="226"/>
  <c r="X579" i="226"/>
  <c r="BY557" i="226"/>
  <c r="W579" i="226"/>
  <c r="V579" i="226"/>
  <c r="BQ559" i="226" s="1"/>
  <c r="U579" i="226"/>
  <c r="T579" i="226"/>
  <c r="S579" i="226"/>
  <c r="R579" i="226"/>
  <c r="Q579" i="226"/>
  <c r="P579" i="226"/>
  <c r="BK559" i="226" s="1"/>
  <c r="O579" i="226"/>
  <c r="BJ557" i="226" s="1"/>
  <c r="N579" i="226"/>
  <c r="M579" i="226"/>
  <c r="BH557" i="226"/>
  <c r="L579" i="226"/>
  <c r="AF519" i="226"/>
  <c r="CG497" i="226" s="1"/>
  <c r="AE519" i="226"/>
  <c r="AD519" i="226"/>
  <c r="AC519" i="226"/>
  <c r="AB519" i="226"/>
  <c r="AA519" i="226"/>
  <c r="Z519" i="226"/>
  <c r="Y519" i="226"/>
  <c r="X519" i="226"/>
  <c r="W519" i="226"/>
  <c r="BR499" i="226" s="1"/>
  <c r="V519" i="226"/>
  <c r="U519" i="226"/>
  <c r="T519" i="226"/>
  <c r="S519" i="226"/>
  <c r="BN499" i="226" s="1"/>
  <c r="R519" i="226"/>
  <c r="BM499" i="226" s="1"/>
  <c r="Q519" i="226"/>
  <c r="P519" i="226"/>
  <c r="BK497" i="226" s="1"/>
  <c r="O519" i="226"/>
  <c r="N519" i="226"/>
  <c r="M519" i="226"/>
  <c r="BH497" i="226" s="1"/>
  <c r="L519" i="226"/>
  <c r="AF459" i="226"/>
  <c r="CG437" i="226" s="1"/>
  <c r="AE459" i="226"/>
  <c r="AD459" i="226"/>
  <c r="AC459" i="226"/>
  <c r="CD437" i="226" s="1"/>
  <c r="AB459" i="226"/>
  <c r="CC438" i="226" s="1"/>
  <c r="AA459" i="226"/>
  <c r="CB439" i="226" s="1"/>
  <c r="Z459" i="226"/>
  <c r="Y459" i="226"/>
  <c r="X459" i="226"/>
  <c r="W459" i="226"/>
  <c r="V459" i="226"/>
  <c r="BQ437" i="226" s="1"/>
  <c r="U459" i="226"/>
  <c r="T459" i="226"/>
  <c r="S459" i="226"/>
  <c r="BN437" i="226" s="1"/>
  <c r="R459" i="226"/>
  <c r="BM439" i="226" s="1"/>
  <c r="Q459" i="226"/>
  <c r="BL439" i="226" s="1"/>
  <c r="P459" i="226"/>
  <c r="BK437" i="226" s="1"/>
  <c r="O459" i="226"/>
  <c r="BJ437" i="226" s="1"/>
  <c r="N459" i="226"/>
  <c r="M459" i="226"/>
  <c r="BH439" i="226" s="1"/>
  <c r="L459" i="226"/>
  <c r="AF399" i="226"/>
  <c r="CG379" i="226" s="1"/>
  <c r="AE399" i="226"/>
  <c r="AD399" i="226"/>
  <c r="AC399" i="226"/>
  <c r="AB399" i="226"/>
  <c r="CC377" i="226" s="1"/>
  <c r="AA399" i="226"/>
  <c r="CB377" i="226" s="1"/>
  <c r="Z399" i="226"/>
  <c r="Y399" i="226"/>
  <c r="X399" i="226"/>
  <c r="W399" i="226"/>
  <c r="BR379" i="226" s="1"/>
  <c r="V399" i="226"/>
  <c r="U399" i="226"/>
  <c r="T399" i="226"/>
  <c r="S399" i="226"/>
  <c r="BN379" i="226" s="1"/>
  <c r="R399" i="226"/>
  <c r="BM377" i="226" s="1"/>
  <c r="Q399" i="226"/>
  <c r="BL379" i="226" s="1"/>
  <c r="P399" i="226"/>
  <c r="BK379" i="226" s="1"/>
  <c r="O399" i="226"/>
  <c r="N399" i="226"/>
  <c r="M399" i="226"/>
  <c r="BH377" i="226"/>
  <c r="L399" i="226"/>
  <c r="BG379" i="226" s="1"/>
  <c r="AF339" i="226"/>
  <c r="AE339" i="226"/>
  <c r="CF319" i="226" s="1"/>
  <c r="AD339" i="226"/>
  <c r="CE318" i="226" s="1"/>
  <c r="AC339" i="226"/>
  <c r="AB339" i="226"/>
  <c r="AA339" i="226"/>
  <c r="CB319" i="226" s="1"/>
  <c r="Z339" i="226"/>
  <c r="Y339" i="226"/>
  <c r="BZ318" i="226" s="1"/>
  <c r="X339" i="226"/>
  <c r="BY317" i="226" s="1"/>
  <c r="W339" i="226"/>
  <c r="V339" i="226"/>
  <c r="BQ317" i="226" s="1"/>
  <c r="U339" i="226"/>
  <c r="T339" i="226"/>
  <c r="S339" i="226"/>
  <c r="BN317" i="226" s="1"/>
  <c r="R339" i="226"/>
  <c r="Q339" i="226"/>
  <c r="P339" i="226"/>
  <c r="BK317" i="226" s="1"/>
  <c r="O339" i="226"/>
  <c r="BJ317" i="226" s="1"/>
  <c r="N339" i="226"/>
  <c r="M339" i="226"/>
  <c r="L339" i="226"/>
  <c r="BG319" i="226" s="1"/>
  <c r="H126" i="226"/>
  <c r="AF279" i="226"/>
  <c r="AE279" i="226"/>
  <c r="AD279" i="226"/>
  <c r="AC279" i="226"/>
  <c r="AB279" i="226"/>
  <c r="AA279" i="226"/>
  <c r="Z279" i="226"/>
  <c r="Y279" i="226"/>
  <c r="X279" i="226"/>
  <c r="W279" i="226"/>
  <c r="BR259" i="226" s="1"/>
  <c r="V279" i="226"/>
  <c r="BQ259" i="226" s="1"/>
  <c r="U279" i="226"/>
  <c r="T279" i="226"/>
  <c r="S279" i="226"/>
  <c r="BN259" i="226" s="1"/>
  <c r="R279" i="226"/>
  <c r="BM259" i="226" s="1"/>
  <c r="Q279" i="226"/>
  <c r="BL259" i="226" s="1"/>
  <c r="P279" i="226"/>
  <c r="BK257" i="226" s="1"/>
  <c r="O279" i="226"/>
  <c r="N279" i="226"/>
  <c r="M279" i="226"/>
  <c r="BH259" i="226" s="1"/>
  <c r="L279" i="226"/>
  <c r="BG259" i="226" s="1"/>
  <c r="AF219" i="226"/>
  <c r="AE219" i="226"/>
  <c r="CF197" i="226" s="1"/>
  <c r="AD219" i="226"/>
  <c r="AC219" i="226"/>
  <c r="AB219" i="226"/>
  <c r="AA219" i="226"/>
  <c r="Z219" i="226"/>
  <c r="CA198" i="226" s="1"/>
  <c r="Y219" i="226"/>
  <c r="X219" i="226"/>
  <c r="BY197" i="226" s="1"/>
  <c r="W219" i="226"/>
  <c r="V219" i="226"/>
  <c r="BQ199" i="226" s="1"/>
  <c r="U219" i="226"/>
  <c r="T219" i="226"/>
  <c r="BO197" i="226" s="1"/>
  <c r="S219" i="226"/>
  <c r="BN197" i="226" s="1"/>
  <c r="R219" i="226"/>
  <c r="BM199" i="226" s="1"/>
  <c r="Q219" i="226"/>
  <c r="BL199" i="226" s="1"/>
  <c r="P219" i="226"/>
  <c r="O219" i="226"/>
  <c r="BJ197" i="226" s="1"/>
  <c r="N219" i="226"/>
  <c r="M219" i="226"/>
  <c r="BH199" i="226" s="1"/>
  <c r="L219" i="226"/>
  <c r="AF159" i="226"/>
  <c r="AE159" i="226"/>
  <c r="CF137" i="226" s="1"/>
  <c r="AD159" i="226"/>
  <c r="CE137" i="226" s="1"/>
  <c r="AC159" i="226"/>
  <c r="CD137" i="226" s="1"/>
  <c r="AB159" i="226"/>
  <c r="AA159" i="226"/>
  <c r="CB139" i="226" s="1"/>
  <c r="Z159" i="226"/>
  <c r="CA139" i="226" s="1"/>
  <c r="Y159" i="226"/>
  <c r="X159" i="226"/>
  <c r="W159" i="226"/>
  <c r="BR139" i="226" s="1"/>
  <c r="V159" i="226"/>
  <c r="BQ139" i="226" s="1"/>
  <c r="U159" i="226"/>
  <c r="T159" i="226"/>
  <c r="S159" i="226"/>
  <c r="BN139" i="226" s="1"/>
  <c r="R159" i="226"/>
  <c r="Q159" i="226"/>
  <c r="BL139" i="226" s="1"/>
  <c r="P159" i="226"/>
  <c r="BK137" i="226" s="1"/>
  <c r="O159" i="226"/>
  <c r="N159" i="226"/>
  <c r="M159" i="226"/>
  <c r="BH139" i="226" s="1"/>
  <c r="L159" i="226"/>
  <c r="BG139" i="226" s="1"/>
  <c r="S128" i="226"/>
  <c r="R128" i="226"/>
  <c r="Q128" i="226"/>
  <c r="P128" i="226"/>
  <c r="O128" i="226"/>
  <c r="N128" i="226"/>
  <c r="M128" i="226"/>
  <c r="L128" i="226"/>
  <c r="K128" i="226"/>
  <c r="J128" i="226"/>
  <c r="I128" i="226"/>
  <c r="H128" i="226"/>
  <c r="AI126" i="226"/>
  <c r="BH559" i="234"/>
  <c r="BK259" i="232"/>
  <c r="BX611" i="230"/>
  <c r="CB611" i="230"/>
  <c r="BW611" i="230"/>
  <c r="CG611" i="230"/>
  <c r="BX551" i="230"/>
  <c r="BW551" i="230"/>
  <c r="CB491" i="230"/>
  <c r="CG491" i="230"/>
  <c r="BW431" i="230"/>
  <c r="CG431" i="230"/>
  <c r="BX431" i="230"/>
  <c r="CB431" i="230"/>
  <c r="BX371" i="230"/>
  <c r="BW371" i="230"/>
  <c r="CB311" i="230"/>
  <c r="CG311" i="230"/>
  <c r="BX251" i="230"/>
  <c r="CB251" i="230"/>
  <c r="BW251" i="230"/>
  <c r="CG251" i="230"/>
  <c r="BW191" i="230"/>
  <c r="BX191" i="230"/>
  <c r="CB131" i="230"/>
  <c r="CG131" i="230"/>
  <c r="BQ106" i="230"/>
  <c r="BQ82" i="230"/>
  <c r="BQ104" i="230"/>
  <c r="BQ80" i="230"/>
  <c r="BN82" i="230"/>
  <c r="BN106" i="230"/>
  <c r="BN104" i="230"/>
  <c r="BN80" i="230"/>
  <c r="BG106" i="230"/>
  <c r="BG82" i="230"/>
  <c r="BK82" i="230"/>
  <c r="BK106" i="230"/>
  <c r="BK104" i="230"/>
  <c r="BK80" i="230"/>
  <c r="BY105" i="230"/>
  <c r="BY81" i="230"/>
  <c r="BY104" i="230"/>
  <c r="BY80" i="230"/>
  <c r="CC105" i="230"/>
  <c r="CC81" i="230"/>
  <c r="CG105" i="230"/>
  <c r="CG81" i="230"/>
  <c r="CG104" i="230"/>
  <c r="CG80" i="230"/>
  <c r="BM106" i="230"/>
  <c r="BM82" i="230"/>
  <c r="BJ104" i="230"/>
  <c r="BJ80" i="230"/>
  <c r="BH106" i="230"/>
  <c r="BH82" i="230"/>
  <c r="BH104" i="230"/>
  <c r="BH80" i="230"/>
  <c r="BL106" i="230"/>
  <c r="BL82" i="230"/>
  <c r="BP104" i="230"/>
  <c r="BP80" i="230"/>
  <c r="BZ82" i="230"/>
  <c r="BZ105" i="230"/>
  <c r="BZ81" i="230"/>
  <c r="BZ104" i="230"/>
  <c r="BZ80" i="230"/>
  <c r="BZ106" i="230"/>
  <c r="CD104" i="230"/>
  <c r="CD80" i="230"/>
  <c r="CA104" i="230"/>
  <c r="CA80" i="230"/>
  <c r="CA105" i="230"/>
  <c r="CA81" i="230"/>
  <c r="CE105" i="230"/>
  <c r="CE81" i="230"/>
  <c r="CE104" i="230"/>
  <c r="CE80" i="230"/>
  <c r="BR82" i="230"/>
  <c r="BR106" i="230"/>
  <c r="CB105" i="230"/>
  <c r="CB81" i="230"/>
  <c r="CB104" i="230"/>
  <c r="CB80" i="230"/>
  <c r="CF82" i="230"/>
  <c r="CF106" i="230"/>
  <c r="CF104" i="230"/>
  <c r="CF80" i="230"/>
  <c r="CF105" i="230"/>
  <c r="CF81" i="230"/>
  <c r="CG71" i="230"/>
  <c r="BX71" i="230"/>
  <c r="CB71" i="230"/>
  <c r="Y72" i="226"/>
  <c r="BW72" i="226" s="1"/>
  <c r="Y92" i="226"/>
  <c r="CG72" i="226" s="1"/>
  <c r="Y82" i="226"/>
  <c r="CB72" i="226" s="1"/>
  <c r="BW66" i="226"/>
  <c r="BX66" i="226"/>
  <c r="BY66" i="226"/>
  <c r="BZ66" i="226"/>
  <c r="CA66" i="226"/>
  <c r="CB66" i="226"/>
  <c r="CC66" i="226"/>
  <c r="CD66" i="226"/>
  <c r="CE66" i="226"/>
  <c r="CF66" i="226"/>
  <c r="CG66" i="226"/>
  <c r="BW75" i="226"/>
  <c r="BX75" i="226"/>
  <c r="BY75" i="226"/>
  <c r="BZ75" i="226"/>
  <c r="CA75" i="226"/>
  <c r="CB75" i="226"/>
  <c r="CC75" i="226"/>
  <c r="CD75" i="226"/>
  <c r="CE75" i="226"/>
  <c r="CF75" i="226"/>
  <c r="CG75" i="226"/>
  <c r="CH646" i="234"/>
  <c r="CH645" i="234"/>
  <c r="CH643" i="234"/>
  <c r="CH642" i="234"/>
  <c r="CH640" i="234"/>
  <c r="CH639" i="234"/>
  <c r="CH637" i="234"/>
  <c r="CH636" i="234"/>
  <c r="CH634" i="234"/>
  <c r="CH633" i="234"/>
  <c r="CH631" i="234"/>
  <c r="CH630" i="234"/>
  <c r="CH628" i="234"/>
  <c r="CH627" i="234"/>
  <c r="CH625" i="234"/>
  <c r="CH624" i="234"/>
  <c r="CH622" i="234"/>
  <c r="CH621" i="234"/>
  <c r="CH619" i="234"/>
  <c r="CH618" i="234"/>
  <c r="CH586" i="234"/>
  <c r="CH585" i="234"/>
  <c r="CH583" i="234"/>
  <c r="CH582" i="234"/>
  <c r="CH580" i="234"/>
  <c r="CH579" i="234"/>
  <c r="CH577" i="234"/>
  <c r="CH576" i="234"/>
  <c r="CH574" i="234"/>
  <c r="CH573" i="234"/>
  <c r="CH571" i="234"/>
  <c r="CH570" i="234"/>
  <c r="CH568" i="234"/>
  <c r="CH567" i="234"/>
  <c r="CH565" i="234"/>
  <c r="CH564" i="234"/>
  <c r="CH562" i="234"/>
  <c r="CH561" i="234"/>
  <c r="CH559" i="234"/>
  <c r="CH558" i="234"/>
  <c r="CH526" i="234"/>
  <c r="CH525" i="234"/>
  <c r="CH523" i="234"/>
  <c r="CH522" i="234"/>
  <c r="CH520" i="234"/>
  <c r="CH519" i="234"/>
  <c r="CH517" i="234"/>
  <c r="CH516" i="234"/>
  <c r="CH514" i="234"/>
  <c r="CH513" i="234"/>
  <c r="CH511" i="234"/>
  <c r="CH510" i="234"/>
  <c r="CH508" i="234"/>
  <c r="CH507" i="234"/>
  <c r="CH505" i="234"/>
  <c r="CH504" i="234"/>
  <c r="CH502" i="234"/>
  <c r="CH501" i="234"/>
  <c r="CH499" i="234"/>
  <c r="CH498" i="234"/>
  <c r="CH466" i="234"/>
  <c r="CH465" i="234"/>
  <c r="CH463" i="234"/>
  <c r="CH462" i="234"/>
  <c r="CH460" i="234"/>
  <c r="CH459" i="234"/>
  <c r="CH457" i="234"/>
  <c r="CH456" i="234"/>
  <c r="CH454" i="234"/>
  <c r="CH453" i="234"/>
  <c r="CH451" i="234"/>
  <c r="CH450" i="234"/>
  <c r="CH448" i="234"/>
  <c r="CH447" i="234"/>
  <c r="CH445" i="234"/>
  <c r="CH444" i="234"/>
  <c r="CH442" i="234"/>
  <c r="CH441" i="234"/>
  <c r="CH439" i="234"/>
  <c r="CH438" i="234"/>
  <c r="CH406" i="234"/>
  <c r="CH405" i="234"/>
  <c r="CH403" i="234"/>
  <c r="CH402" i="234"/>
  <c r="CH400" i="234"/>
  <c r="CH399" i="234"/>
  <c r="CH397" i="234"/>
  <c r="CH396" i="234"/>
  <c r="CH394" i="234"/>
  <c r="CH393" i="234"/>
  <c r="CH391" i="234"/>
  <c r="CH390" i="234"/>
  <c r="CH388" i="234"/>
  <c r="CH387" i="234"/>
  <c r="CH385" i="234"/>
  <c r="CH384" i="234"/>
  <c r="CH382" i="234"/>
  <c r="CH381" i="234"/>
  <c r="CH379" i="234"/>
  <c r="CH378" i="234"/>
  <c r="CH346" i="234"/>
  <c r="CH345" i="234"/>
  <c r="CH343" i="234"/>
  <c r="CH342" i="234"/>
  <c r="CH340" i="234"/>
  <c r="CH339" i="234"/>
  <c r="CH337" i="234"/>
  <c r="CH336" i="234"/>
  <c r="CH334" i="234"/>
  <c r="CH333" i="234"/>
  <c r="CH331" i="234"/>
  <c r="CH330" i="234"/>
  <c r="CH328" i="234"/>
  <c r="CH327" i="234"/>
  <c r="CH325" i="234"/>
  <c r="CH324" i="234"/>
  <c r="CH322" i="234"/>
  <c r="CH321" i="234"/>
  <c r="CH319" i="234"/>
  <c r="CH318" i="234"/>
  <c r="CH286" i="234"/>
  <c r="CH285" i="234"/>
  <c r="CH283" i="234"/>
  <c r="CH282" i="234"/>
  <c r="CH280" i="234"/>
  <c r="CH279" i="234"/>
  <c r="CH277" i="234"/>
  <c r="CH276" i="234"/>
  <c r="CH274" i="234"/>
  <c r="CH273" i="234"/>
  <c r="CH271" i="234"/>
  <c r="CH270" i="234"/>
  <c r="CH268" i="234"/>
  <c r="CH267" i="234"/>
  <c r="CH265" i="234"/>
  <c r="CH264" i="234"/>
  <c r="CH262" i="234"/>
  <c r="CH261" i="234"/>
  <c r="CH259" i="234"/>
  <c r="CH258" i="234"/>
  <c r="CH226" i="234"/>
  <c r="CH225" i="234"/>
  <c r="CH223" i="234"/>
  <c r="CH222" i="234"/>
  <c r="CH220" i="234"/>
  <c r="CH219" i="234"/>
  <c r="CH217" i="234"/>
  <c r="CH216" i="234"/>
  <c r="CH214" i="234"/>
  <c r="CH213" i="234"/>
  <c r="CH211" i="234"/>
  <c r="CH210" i="234"/>
  <c r="CH208" i="234"/>
  <c r="CH207" i="234"/>
  <c r="CH205" i="234"/>
  <c r="CH204" i="234"/>
  <c r="CH202" i="234"/>
  <c r="CH201" i="234"/>
  <c r="CH199" i="234"/>
  <c r="CH198" i="234"/>
  <c r="CH166" i="234"/>
  <c r="CH165" i="234"/>
  <c r="CH163" i="234"/>
  <c r="CH162" i="234"/>
  <c r="CH160" i="234"/>
  <c r="CH159" i="234"/>
  <c r="CH157" i="234"/>
  <c r="CH156" i="234"/>
  <c r="CH154" i="234"/>
  <c r="CH153" i="234"/>
  <c r="CH151" i="234"/>
  <c r="CH150" i="234"/>
  <c r="CH148" i="234"/>
  <c r="CH147" i="234"/>
  <c r="CH145" i="234"/>
  <c r="CH144" i="234"/>
  <c r="CH142" i="234"/>
  <c r="CH141" i="234"/>
  <c r="CH139" i="234"/>
  <c r="CH138" i="234"/>
  <c r="CH106" i="234"/>
  <c r="CH105" i="234"/>
  <c r="CH103" i="234"/>
  <c r="CH102" i="234"/>
  <c r="CH100" i="234"/>
  <c r="CH99" i="234"/>
  <c r="CH97" i="234"/>
  <c r="CH96" i="234"/>
  <c r="CH94" i="234"/>
  <c r="CH93" i="234"/>
  <c r="CH91" i="234"/>
  <c r="CH90" i="234"/>
  <c r="CH88" i="234"/>
  <c r="CH87" i="234"/>
  <c r="CH85" i="234"/>
  <c r="CH84" i="234"/>
  <c r="CH82" i="234"/>
  <c r="CH81" i="234"/>
  <c r="CH79" i="234"/>
  <c r="CH78" i="234"/>
  <c r="CH646" i="233"/>
  <c r="CH645" i="233"/>
  <c r="CH643" i="233"/>
  <c r="CH642" i="233"/>
  <c r="CH640" i="233"/>
  <c r="CH639" i="233"/>
  <c r="CH637" i="233"/>
  <c r="CH636" i="233"/>
  <c r="CH634" i="233"/>
  <c r="CH633" i="233"/>
  <c r="CH631" i="233"/>
  <c r="CH630" i="233"/>
  <c r="CH628" i="233"/>
  <c r="CH627" i="233"/>
  <c r="CH625" i="233"/>
  <c r="CH624" i="233"/>
  <c r="CH622" i="233"/>
  <c r="CH621" i="233"/>
  <c r="CH619" i="233"/>
  <c r="CH618" i="233"/>
  <c r="CH586" i="233"/>
  <c r="CH585" i="233"/>
  <c r="CH583" i="233"/>
  <c r="CH582" i="233"/>
  <c r="CH580" i="233"/>
  <c r="CH579" i="233"/>
  <c r="CH577" i="233"/>
  <c r="CH576" i="233"/>
  <c r="CH574" i="233"/>
  <c r="CH573" i="233"/>
  <c r="CH571" i="233"/>
  <c r="CH570" i="233"/>
  <c r="CH568" i="233"/>
  <c r="CH567" i="233"/>
  <c r="CH565" i="233"/>
  <c r="CH564" i="233"/>
  <c r="CH562" i="233"/>
  <c r="CH561" i="233"/>
  <c r="CH559" i="233"/>
  <c r="CH558" i="233"/>
  <c r="CH526" i="233"/>
  <c r="CH525" i="233"/>
  <c r="CH523" i="233"/>
  <c r="CH522" i="233"/>
  <c r="CH520" i="233"/>
  <c r="CH519" i="233"/>
  <c r="CH517" i="233"/>
  <c r="CH516" i="233"/>
  <c r="CH514" i="233"/>
  <c r="CH513" i="233"/>
  <c r="CH511" i="233"/>
  <c r="CH510" i="233"/>
  <c r="CH508" i="233"/>
  <c r="CH507" i="233"/>
  <c r="CH505" i="233"/>
  <c r="CH504" i="233"/>
  <c r="CH502" i="233"/>
  <c r="CH501" i="233"/>
  <c r="CH499" i="233"/>
  <c r="CH498" i="233"/>
  <c r="CH466" i="233"/>
  <c r="CH465" i="233"/>
  <c r="CH463" i="233"/>
  <c r="CH462" i="233"/>
  <c r="CH460" i="233"/>
  <c r="CH459" i="233"/>
  <c r="CH457" i="233"/>
  <c r="CH456" i="233"/>
  <c r="CH454" i="233"/>
  <c r="CH453" i="233"/>
  <c r="CH451" i="233"/>
  <c r="CH450" i="233"/>
  <c r="CH448" i="233"/>
  <c r="CH447" i="233"/>
  <c r="CH445" i="233"/>
  <c r="CH444" i="233"/>
  <c r="CH442" i="233"/>
  <c r="CH441" i="233"/>
  <c r="CH439" i="233"/>
  <c r="CH438" i="233"/>
  <c r="CH406" i="233"/>
  <c r="CH405" i="233"/>
  <c r="CH403" i="233"/>
  <c r="CH402" i="233"/>
  <c r="CH400" i="233"/>
  <c r="CH399" i="233"/>
  <c r="CH397" i="233"/>
  <c r="CH396" i="233"/>
  <c r="CH394" i="233"/>
  <c r="CH393" i="233"/>
  <c r="CH391" i="233"/>
  <c r="CH390" i="233"/>
  <c r="CH388" i="233"/>
  <c r="CH387" i="233"/>
  <c r="CH385" i="233"/>
  <c r="CH384" i="233"/>
  <c r="CH382" i="233"/>
  <c r="CH381" i="233"/>
  <c r="CH379" i="233"/>
  <c r="CH378" i="233"/>
  <c r="CH346" i="233"/>
  <c r="CH345" i="233"/>
  <c r="CH343" i="233"/>
  <c r="CH342" i="233"/>
  <c r="CH340" i="233"/>
  <c r="CH339" i="233"/>
  <c r="CH337" i="233"/>
  <c r="CH336" i="233"/>
  <c r="CH334" i="233"/>
  <c r="CH333" i="233"/>
  <c r="CH331" i="233"/>
  <c r="CH330" i="233"/>
  <c r="CH328" i="233"/>
  <c r="CH327" i="233"/>
  <c r="CH325" i="233"/>
  <c r="CH324" i="233"/>
  <c r="CH322" i="233"/>
  <c r="CH321" i="233"/>
  <c r="CH319" i="233"/>
  <c r="CH318" i="233"/>
  <c r="CH286" i="233"/>
  <c r="CH285" i="233"/>
  <c r="CH283" i="233"/>
  <c r="CH282" i="233"/>
  <c r="CH280" i="233"/>
  <c r="CH279" i="233"/>
  <c r="CH277" i="233"/>
  <c r="CH276" i="233"/>
  <c r="CH274" i="233"/>
  <c r="CH273" i="233"/>
  <c r="CH271" i="233"/>
  <c r="CH270" i="233"/>
  <c r="CH268" i="233"/>
  <c r="CH267" i="233"/>
  <c r="CH265" i="233"/>
  <c r="CH264" i="233"/>
  <c r="CH262" i="233"/>
  <c r="CH261" i="233"/>
  <c r="CH259" i="233"/>
  <c r="CH258" i="233"/>
  <c r="CH226" i="233"/>
  <c r="CH225" i="233"/>
  <c r="CH223" i="233"/>
  <c r="CH222" i="233"/>
  <c r="CH220" i="233"/>
  <c r="CH219" i="233"/>
  <c r="CH217" i="233"/>
  <c r="CH216" i="233"/>
  <c r="CH214" i="233"/>
  <c r="CH213" i="233"/>
  <c r="CH211" i="233"/>
  <c r="CH210" i="233"/>
  <c r="CH208" i="233"/>
  <c r="CH207" i="233"/>
  <c r="CH205" i="233"/>
  <c r="CH204" i="233"/>
  <c r="CH202" i="233"/>
  <c r="CH201" i="233"/>
  <c r="CH199" i="233"/>
  <c r="CH198" i="233"/>
  <c r="CH166" i="233"/>
  <c r="CH165" i="233"/>
  <c r="CH163" i="233"/>
  <c r="CH162" i="233"/>
  <c r="CH160" i="233"/>
  <c r="CH159" i="233"/>
  <c r="CH157" i="233"/>
  <c r="CH156" i="233"/>
  <c r="CH154" i="233"/>
  <c r="CH153" i="233"/>
  <c r="CH151" i="233"/>
  <c r="CH150" i="233"/>
  <c r="CH148" i="233"/>
  <c r="CH147" i="233"/>
  <c r="CH145" i="233"/>
  <c r="CH144" i="233"/>
  <c r="CH142" i="233"/>
  <c r="CH141" i="233"/>
  <c r="CH139" i="233"/>
  <c r="CH138" i="233"/>
  <c r="CH106" i="233"/>
  <c r="CH105" i="233"/>
  <c r="CH103" i="233"/>
  <c r="CH102" i="233"/>
  <c r="CH100" i="233"/>
  <c r="CH99" i="233"/>
  <c r="CH97" i="233"/>
  <c r="CH96" i="233"/>
  <c r="CH94" i="233"/>
  <c r="CH93" i="233"/>
  <c r="CH91" i="233"/>
  <c r="CH90" i="233"/>
  <c r="CH88" i="233"/>
  <c r="CH87" i="233"/>
  <c r="CH85" i="233"/>
  <c r="CH84" i="233"/>
  <c r="CH82" i="233"/>
  <c r="CH81" i="233"/>
  <c r="CH79" i="233"/>
  <c r="CH78" i="233"/>
  <c r="CH106" i="232"/>
  <c r="CH105" i="232"/>
  <c r="CH103" i="232"/>
  <c r="CH102" i="232"/>
  <c r="CH100" i="232"/>
  <c r="CH99" i="232"/>
  <c r="CH97" i="232"/>
  <c r="CH96" i="232"/>
  <c r="CH94" i="232"/>
  <c r="CH93" i="232"/>
  <c r="CH91" i="232"/>
  <c r="CH90" i="232"/>
  <c r="CH88" i="232"/>
  <c r="CH87" i="232"/>
  <c r="CH85" i="232"/>
  <c r="CH84" i="232"/>
  <c r="CH82" i="232"/>
  <c r="CH81" i="232"/>
  <c r="CH79" i="232"/>
  <c r="CH78" i="232"/>
  <c r="CH646" i="231"/>
  <c r="CH645" i="231"/>
  <c r="CH643" i="231"/>
  <c r="CH642" i="231"/>
  <c r="CH640" i="231"/>
  <c r="CH639" i="231"/>
  <c r="CH637" i="231"/>
  <c r="CH636" i="231"/>
  <c r="CH634" i="231"/>
  <c r="CH633" i="231"/>
  <c r="CH631" i="231"/>
  <c r="CH630" i="231"/>
  <c r="CH628" i="231"/>
  <c r="CH627" i="231"/>
  <c r="CH625" i="231"/>
  <c r="CH624" i="231"/>
  <c r="CH622" i="231"/>
  <c r="CH621" i="231"/>
  <c r="CH619" i="231"/>
  <c r="CH618" i="231"/>
  <c r="CH586" i="231"/>
  <c r="CH585" i="231"/>
  <c r="CH583" i="231"/>
  <c r="CH582" i="231"/>
  <c r="CH580" i="231"/>
  <c r="CH579" i="231"/>
  <c r="CH577" i="231"/>
  <c r="CH576" i="231"/>
  <c r="CH574" i="231"/>
  <c r="CH573" i="231"/>
  <c r="CH571" i="231"/>
  <c r="CH570" i="231"/>
  <c r="CH568" i="231"/>
  <c r="CH567" i="231"/>
  <c r="CH565" i="231"/>
  <c r="CH564" i="231"/>
  <c r="CH562" i="231"/>
  <c r="CH561" i="231"/>
  <c r="CH559" i="231"/>
  <c r="CH558" i="231"/>
  <c r="CH526" i="231"/>
  <c r="CH525" i="231"/>
  <c r="CH523" i="231"/>
  <c r="CH522" i="231"/>
  <c r="CH520" i="231"/>
  <c r="CH519" i="231"/>
  <c r="CH517" i="231"/>
  <c r="CH516" i="231"/>
  <c r="CH514" i="231"/>
  <c r="CH513" i="231"/>
  <c r="CH511" i="231"/>
  <c r="CH510" i="231"/>
  <c r="CH508" i="231"/>
  <c r="CH507" i="231"/>
  <c r="CH505" i="231"/>
  <c r="CH504" i="231"/>
  <c r="CH502" i="231"/>
  <c r="CH501" i="231"/>
  <c r="CH499" i="231"/>
  <c r="CH498" i="231"/>
  <c r="CH466" i="231"/>
  <c r="CH465" i="231"/>
  <c r="CH463" i="231"/>
  <c r="CH462" i="231"/>
  <c r="CH460" i="231"/>
  <c r="CH459" i="231"/>
  <c r="CH457" i="231"/>
  <c r="CH456" i="231"/>
  <c r="CH454" i="231"/>
  <c r="CH453" i="231"/>
  <c r="CH451" i="231"/>
  <c r="CH450" i="231"/>
  <c r="CH448" i="231"/>
  <c r="CH447" i="231"/>
  <c r="CH445" i="231"/>
  <c r="CH444" i="231"/>
  <c r="CH442" i="231"/>
  <c r="CH441" i="231"/>
  <c r="CH439" i="231"/>
  <c r="CH438" i="231"/>
  <c r="CH406" i="231"/>
  <c r="CH405" i="231"/>
  <c r="CH403" i="231"/>
  <c r="CH402" i="231"/>
  <c r="CH400" i="231"/>
  <c r="CH399" i="231"/>
  <c r="CH397" i="231"/>
  <c r="CH396" i="231"/>
  <c r="CH394" i="231"/>
  <c r="CH393" i="231"/>
  <c r="CH391" i="231"/>
  <c r="CH390" i="231"/>
  <c r="CH388" i="231"/>
  <c r="CH387" i="231"/>
  <c r="CH385" i="231"/>
  <c r="CH384" i="231"/>
  <c r="CH382" i="231"/>
  <c r="CH381" i="231"/>
  <c r="CH379" i="231"/>
  <c r="CH378" i="231"/>
  <c r="CH346" i="231"/>
  <c r="CH345" i="231"/>
  <c r="CH343" i="231"/>
  <c r="CH342" i="231"/>
  <c r="CH340" i="231"/>
  <c r="CH339" i="231"/>
  <c r="CH337" i="231"/>
  <c r="CH336" i="231"/>
  <c r="CH334" i="231"/>
  <c r="CH333" i="231"/>
  <c r="CH331" i="231"/>
  <c r="CH330" i="231"/>
  <c r="CH328" i="231"/>
  <c r="CH327" i="231"/>
  <c r="CH325" i="231"/>
  <c r="CH324" i="231"/>
  <c r="CH322" i="231"/>
  <c r="CH321" i="231"/>
  <c r="CH319" i="231"/>
  <c r="CH318" i="231"/>
  <c r="CH286" i="231"/>
  <c r="CH285" i="231"/>
  <c r="CH283" i="231"/>
  <c r="CH282" i="231"/>
  <c r="CH280" i="231"/>
  <c r="CH279" i="231"/>
  <c r="CH277" i="231"/>
  <c r="CH276" i="231"/>
  <c r="CH274" i="231"/>
  <c r="CH273" i="231"/>
  <c r="CH271" i="231"/>
  <c r="CH270" i="231"/>
  <c r="CH268" i="231"/>
  <c r="CH267" i="231"/>
  <c r="CH265" i="231"/>
  <c r="CH264" i="231"/>
  <c r="CH262" i="231"/>
  <c r="CH261" i="231"/>
  <c r="CH259" i="231"/>
  <c r="CH258" i="231"/>
  <c r="CH226" i="231"/>
  <c r="CH225" i="231"/>
  <c r="CH223" i="231"/>
  <c r="CH222" i="231"/>
  <c r="CH220" i="231"/>
  <c r="CH219" i="231"/>
  <c r="CH217" i="231"/>
  <c r="CH216" i="231"/>
  <c r="CH214" i="231"/>
  <c r="CH213" i="231"/>
  <c r="CH211" i="231"/>
  <c r="CH210" i="231"/>
  <c r="CH208" i="231"/>
  <c r="CH207" i="231"/>
  <c r="CH205" i="231"/>
  <c r="CH204" i="231"/>
  <c r="CH202" i="231"/>
  <c r="CH201" i="231"/>
  <c r="CH199" i="231"/>
  <c r="CH198" i="231"/>
  <c r="CH166" i="231"/>
  <c r="CH165" i="231"/>
  <c r="CH163" i="231"/>
  <c r="CH162" i="231"/>
  <c r="CH160" i="231"/>
  <c r="CH159" i="231"/>
  <c r="CH157" i="231"/>
  <c r="CH156" i="231"/>
  <c r="CH154" i="231"/>
  <c r="CH153" i="231"/>
  <c r="CH151" i="231"/>
  <c r="CH150" i="231"/>
  <c r="CH148" i="231"/>
  <c r="CH147" i="231"/>
  <c r="CH145" i="231"/>
  <c r="CH144" i="231"/>
  <c r="CH142" i="231"/>
  <c r="CH141" i="231"/>
  <c r="CH139" i="231"/>
  <c r="CH138" i="231"/>
  <c r="CH106" i="231"/>
  <c r="CH105" i="231"/>
  <c r="CH103" i="231"/>
  <c r="CH102" i="231"/>
  <c r="CH100" i="231"/>
  <c r="CH99" i="231"/>
  <c r="CH97" i="231"/>
  <c r="CH96" i="231"/>
  <c r="CH94" i="231"/>
  <c r="CH93" i="231"/>
  <c r="CH91" i="231"/>
  <c r="CH90" i="231"/>
  <c r="CH88" i="231"/>
  <c r="CH87" i="231"/>
  <c r="CH85" i="231"/>
  <c r="CH84" i="231"/>
  <c r="CH82" i="231"/>
  <c r="CH81" i="231"/>
  <c r="CH79" i="231"/>
  <c r="CH78" i="231"/>
  <c r="CH106" i="226"/>
  <c r="CH105" i="226"/>
  <c r="CH103" i="226"/>
  <c r="CH102" i="226"/>
  <c r="CH100" i="226"/>
  <c r="CH99" i="226"/>
  <c r="CH97" i="226"/>
  <c r="CH96" i="226"/>
  <c r="CH94" i="226"/>
  <c r="CH93" i="226"/>
  <c r="CH91" i="226"/>
  <c r="CH90" i="226"/>
  <c r="CH88" i="226"/>
  <c r="CH87" i="226"/>
  <c r="CH85" i="226"/>
  <c r="CH84" i="226"/>
  <c r="CH82" i="226"/>
  <c r="CH81" i="226"/>
  <c r="CH79" i="226"/>
  <c r="CH78" i="226"/>
  <c r="BA104" i="232"/>
  <c r="AF99" i="232"/>
  <c r="CG77" i="232" s="1"/>
  <c r="AE99" i="232"/>
  <c r="AD99" i="232"/>
  <c r="AC99" i="232"/>
  <c r="CD77" i="232" s="1"/>
  <c r="AB99" i="232"/>
  <c r="CC77" i="232" s="1"/>
  <c r="AA99" i="232"/>
  <c r="CB78" i="232" s="1"/>
  <c r="Z99" i="232"/>
  <c r="CA77" i="232" s="1"/>
  <c r="Y99" i="232"/>
  <c r="X99" i="232"/>
  <c r="W99" i="232"/>
  <c r="V99" i="232"/>
  <c r="BQ79" i="232" s="1"/>
  <c r="U99" i="232"/>
  <c r="T99" i="232"/>
  <c r="S99" i="232"/>
  <c r="BN77" i="232" s="1"/>
  <c r="R99" i="232"/>
  <c r="Q99" i="232"/>
  <c r="BL79" i="232" s="1"/>
  <c r="P99" i="232"/>
  <c r="BK79" i="232" s="1"/>
  <c r="O99" i="232"/>
  <c r="N99" i="232"/>
  <c r="M99" i="232"/>
  <c r="BH79" i="232" s="1"/>
  <c r="L99" i="232"/>
  <c r="BG79" i="232" s="1"/>
  <c r="AF97" i="232"/>
  <c r="AE97" i="232"/>
  <c r="AD97" i="232"/>
  <c r="AC97" i="232"/>
  <c r="AB97" i="232"/>
  <c r="AA97" i="232"/>
  <c r="Z97" i="232"/>
  <c r="Y97" i="232"/>
  <c r="X97" i="232"/>
  <c r="L97" i="232"/>
  <c r="T92" i="232"/>
  <c r="CG70" i="232" s="1"/>
  <c r="T90" i="232"/>
  <c r="CF70" i="232" s="1"/>
  <c r="T88" i="232"/>
  <c r="CE70" i="232" s="1"/>
  <c r="T86" i="232"/>
  <c r="CD70" i="232" s="1"/>
  <c r="T84" i="232"/>
  <c r="CC70" i="232" s="1"/>
  <c r="T82" i="232"/>
  <c r="CB70" i="232"/>
  <c r="CB100" i="232" s="1"/>
  <c r="T80" i="232"/>
  <c r="CA70" i="232" s="1"/>
  <c r="T78" i="232"/>
  <c r="BZ70" i="232" s="1"/>
  <c r="T76" i="232"/>
  <c r="BY70" i="232" s="1"/>
  <c r="T74" i="232"/>
  <c r="BX70" i="232" s="1"/>
  <c r="T72" i="232"/>
  <c r="BW70" i="232" s="1"/>
  <c r="T70" i="232"/>
  <c r="BA644" i="231"/>
  <c r="CV605" i="231"/>
  <c r="CV545" i="231"/>
  <c r="CV485" i="231"/>
  <c r="CV425" i="231"/>
  <c r="CV365" i="231"/>
  <c r="CV305" i="231"/>
  <c r="CV245" i="231"/>
  <c r="CV185" i="231"/>
  <c r="CV125" i="231"/>
  <c r="CV82" i="231"/>
  <c r="CV65" i="231"/>
  <c r="CV605" i="230"/>
  <c r="CV545" i="230"/>
  <c r="CV485" i="230"/>
  <c r="CV425" i="230"/>
  <c r="CV365" i="230"/>
  <c r="CV305" i="230"/>
  <c r="CV245" i="230"/>
  <c r="CV185" i="230"/>
  <c r="CV125" i="230"/>
  <c r="CV82" i="230"/>
  <c r="CV65" i="230"/>
  <c r="H606" i="226"/>
  <c r="H546" i="226"/>
  <c r="H486" i="226"/>
  <c r="H426" i="226"/>
  <c r="H366" i="226"/>
  <c r="H306" i="226"/>
  <c r="H246" i="226"/>
  <c r="H186" i="226"/>
  <c r="S608" i="226"/>
  <c r="R608" i="226"/>
  <c r="Q608" i="226"/>
  <c r="P608" i="226"/>
  <c r="O608" i="226"/>
  <c r="N608" i="226"/>
  <c r="M608" i="226"/>
  <c r="L608" i="226"/>
  <c r="K608" i="226"/>
  <c r="J608" i="226"/>
  <c r="I608" i="226"/>
  <c r="H608" i="226"/>
  <c r="AI606" i="226"/>
  <c r="CV605" i="226"/>
  <c r="S548" i="226"/>
  <c r="R548" i="226"/>
  <c r="Q548" i="226"/>
  <c r="P548" i="226"/>
  <c r="O548" i="226"/>
  <c r="N548" i="226"/>
  <c r="M548" i="226"/>
  <c r="L548" i="226"/>
  <c r="K548" i="226"/>
  <c r="J548" i="226"/>
  <c r="I548" i="226"/>
  <c r="H548" i="226"/>
  <c r="AI546" i="226"/>
  <c r="CV545" i="226"/>
  <c r="S488" i="226"/>
  <c r="R488" i="226"/>
  <c r="Q488" i="226"/>
  <c r="P488" i="226"/>
  <c r="O488" i="226"/>
  <c r="N488" i="226"/>
  <c r="M488" i="226"/>
  <c r="L488" i="226"/>
  <c r="K488" i="226"/>
  <c r="J488" i="226"/>
  <c r="I488" i="226"/>
  <c r="H488" i="226"/>
  <c r="AI486" i="226"/>
  <c r="CV485" i="226"/>
  <c r="S428" i="226"/>
  <c r="R428" i="226"/>
  <c r="Q428" i="226"/>
  <c r="P428" i="226"/>
  <c r="O428" i="226"/>
  <c r="N428" i="226"/>
  <c r="M428" i="226"/>
  <c r="L428" i="226"/>
  <c r="K428" i="226"/>
  <c r="J428" i="226"/>
  <c r="I428" i="226"/>
  <c r="H428" i="226"/>
  <c r="AI426" i="226"/>
  <c r="CV425" i="226"/>
  <c r="S368" i="226"/>
  <c r="R368" i="226"/>
  <c r="Q368" i="226"/>
  <c r="P368" i="226"/>
  <c r="O368" i="226"/>
  <c r="N368" i="226"/>
  <c r="M368" i="226"/>
  <c r="L368" i="226"/>
  <c r="K368" i="226"/>
  <c r="J368" i="226"/>
  <c r="I368" i="226"/>
  <c r="H368" i="226"/>
  <c r="AI366" i="226"/>
  <c r="CV365" i="226"/>
  <c r="S308" i="226"/>
  <c r="R308" i="226"/>
  <c r="Q308" i="226"/>
  <c r="P308" i="226"/>
  <c r="O308" i="226"/>
  <c r="N308" i="226"/>
  <c r="M308" i="226"/>
  <c r="L308" i="226"/>
  <c r="K308" i="226"/>
  <c r="J308" i="226"/>
  <c r="I308" i="226"/>
  <c r="H308" i="226"/>
  <c r="AI306" i="226"/>
  <c r="CV305" i="226"/>
  <c r="S248" i="226"/>
  <c r="R248" i="226"/>
  <c r="Q248" i="226"/>
  <c r="P248" i="226"/>
  <c r="O248" i="226"/>
  <c r="N248" i="226"/>
  <c r="M248" i="226"/>
  <c r="L248" i="226"/>
  <c r="K248" i="226"/>
  <c r="J248" i="226"/>
  <c r="I248" i="226"/>
  <c r="H248" i="226"/>
  <c r="AI246" i="226"/>
  <c r="CV245" i="226"/>
  <c r="S188" i="226"/>
  <c r="R188" i="226"/>
  <c r="Q188" i="226"/>
  <c r="P188" i="226"/>
  <c r="O188" i="226"/>
  <c r="N188" i="226"/>
  <c r="M188" i="226"/>
  <c r="L188" i="226"/>
  <c r="K188" i="226"/>
  <c r="J188" i="226"/>
  <c r="I188" i="226"/>
  <c r="H188" i="226"/>
  <c r="AI186" i="226"/>
  <c r="CV185" i="226"/>
  <c r="CV125" i="226"/>
  <c r="CV65" i="226"/>
  <c r="AF99" i="226"/>
  <c r="AE99" i="226"/>
  <c r="AD99" i="226"/>
  <c r="AC99" i="226"/>
  <c r="AB99" i="226"/>
  <c r="AA99" i="226"/>
  <c r="Z99" i="226"/>
  <c r="Y99" i="226"/>
  <c r="X99" i="226"/>
  <c r="M99" i="226"/>
  <c r="BH79" i="226" s="1"/>
  <c r="N99" i="226"/>
  <c r="O99" i="226"/>
  <c r="P99" i="226"/>
  <c r="BK79" i="226" s="1"/>
  <c r="Q99" i="226"/>
  <c r="BL79" i="226" s="1"/>
  <c r="R99" i="226"/>
  <c r="BM79" i="226"/>
  <c r="S99" i="226"/>
  <c r="BN79" i="226" s="1"/>
  <c r="T99" i="226"/>
  <c r="U99" i="226"/>
  <c r="V99" i="226"/>
  <c r="BQ79" i="226" s="1"/>
  <c r="W99" i="226"/>
  <c r="BR79" i="226"/>
  <c r="CF70" i="226"/>
  <c r="CF97" i="226" s="1"/>
  <c r="CC70" i="226"/>
  <c r="CC100" i="226" s="1"/>
  <c r="CA70" i="226"/>
  <c r="CA88" i="226" s="1"/>
  <c r="BZ70" i="226"/>
  <c r="BZ103" i="226" s="1"/>
  <c r="AZ101" i="226"/>
  <c r="AX101" i="226"/>
  <c r="BD104" i="226"/>
  <c r="AZ104" i="226"/>
  <c r="AX104" i="226"/>
  <c r="AZ98" i="226"/>
  <c r="AX98" i="226"/>
  <c r="BD95" i="226"/>
  <c r="AZ95" i="226"/>
  <c r="AX95" i="226"/>
  <c r="BD92" i="226"/>
  <c r="AZ92" i="226"/>
  <c r="AX92" i="226"/>
  <c r="AZ89" i="226"/>
  <c r="AX89" i="226"/>
  <c r="AZ86" i="226"/>
  <c r="AX86" i="226"/>
  <c r="AZ83" i="226"/>
  <c r="AX83" i="226"/>
  <c r="AZ80" i="226"/>
  <c r="AX80" i="226"/>
  <c r="CG70" i="226"/>
  <c r="CG94" i="226" s="1"/>
  <c r="CB70" i="226"/>
  <c r="CB85" i="226" s="1"/>
  <c r="BW70" i="226"/>
  <c r="X97" i="226"/>
  <c r="F105" i="226"/>
  <c r="BA95" i="226" s="1"/>
  <c r="F103" i="226"/>
  <c r="BA89" i="226" s="1"/>
  <c r="F106" i="226"/>
  <c r="BA98" i="226" s="1"/>
  <c r="F104" i="226"/>
  <c r="BA92" i="226" s="1"/>
  <c r="F101" i="226"/>
  <c r="BA83" i="226" s="1"/>
  <c r="F100" i="226"/>
  <c r="BA80" i="226" s="1"/>
  <c r="F102" i="226"/>
  <c r="BA86" i="226" s="1"/>
  <c r="AT70" i="226"/>
  <c r="AS70" i="226"/>
  <c r="S8" i="208"/>
  <c r="R8" i="208"/>
  <c r="Q8" i="208"/>
  <c r="P8" i="208"/>
  <c r="O8" i="208"/>
  <c r="N8" i="208"/>
  <c r="M8" i="208"/>
  <c r="L8" i="208"/>
  <c r="K8" i="208"/>
  <c r="J8" i="208"/>
  <c r="I8" i="208"/>
  <c r="H8" i="208"/>
  <c r="M6" i="202"/>
  <c r="M6" i="201"/>
  <c r="M6" i="141"/>
  <c r="P8" i="199"/>
  <c r="P7" i="199"/>
  <c r="P8" i="198"/>
  <c r="P7" i="198"/>
  <c r="P8" i="186"/>
  <c r="P7" i="186"/>
  <c r="K58" i="151"/>
  <c r="N61" i="151"/>
  <c r="K55" i="151"/>
  <c r="K56" i="151"/>
  <c r="BD77" i="226"/>
  <c r="AZ77" i="226"/>
  <c r="AX77" i="226"/>
  <c r="F107" i="226"/>
  <c r="BA101" i="226" s="1"/>
  <c r="BG75" i="226"/>
  <c r="BG66" i="226"/>
  <c r="AF97" i="226"/>
  <c r="AE97" i="226"/>
  <c r="AD97" i="226"/>
  <c r="AC97" i="226"/>
  <c r="AB97" i="226"/>
  <c r="AA97" i="226"/>
  <c r="Z97" i="226"/>
  <c r="Y97" i="226"/>
  <c r="L97" i="226"/>
  <c r="S68" i="226"/>
  <c r="R68" i="226"/>
  <c r="Q68" i="226"/>
  <c r="CD69" i="226"/>
  <c r="CD87" i="226" s="1"/>
  <c r="P68" i="226"/>
  <c r="O68" i="226"/>
  <c r="N68" i="226"/>
  <c r="M68" i="226"/>
  <c r="L68" i="226"/>
  <c r="BW68" i="226"/>
  <c r="BW104" i="226" s="1"/>
  <c r="K68" i="226"/>
  <c r="J68" i="226"/>
  <c r="I68" i="226"/>
  <c r="CV82" i="226"/>
  <c r="AI66" i="226"/>
  <c r="BH68" i="226"/>
  <c r="BH104" i="226" s="1"/>
  <c r="BZ69" i="226"/>
  <c r="BZ93" i="226" s="1"/>
  <c r="CE69" i="226"/>
  <c r="CE96" i="226" s="1"/>
  <c r="BA104" i="226"/>
  <c r="CG69" i="226"/>
  <c r="CG105" i="226" s="1"/>
  <c r="BI68" i="226"/>
  <c r="BI83" i="226" s="1"/>
  <c r="BQ68" i="226"/>
  <c r="BQ101" i="226" s="1"/>
  <c r="CB69" i="226"/>
  <c r="CB102" i="226" s="1"/>
  <c r="BW69" i="226"/>
  <c r="BW105" i="226" s="1"/>
  <c r="BJ68" i="226"/>
  <c r="BJ83" i="226" s="1"/>
  <c r="BN68" i="226"/>
  <c r="BN104" i="226" s="1"/>
  <c r="BY69" i="226"/>
  <c r="BY105" i="226" s="1"/>
  <c r="CF69" i="226"/>
  <c r="CF102" i="226" s="1"/>
  <c r="BO68" i="226"/>
  <c r="BO104" i="226" s="1"/>
  <c r="CA69" i="226"/>
  <c r="CA105" i="226" s="1"/>
  <c r="CC69" i="226"/>
  <c r="CC105" i="226" s="1"/>
  <c r="CG68" i="226"/>
  <c r="CG101" i="226" s="1"/>
  <c r="CE68" i="226"/>
  <c r="CE95" i="226" s="1"/>
  <c r="BZ68" i="226"/>
  <c r="BZ92" i="226" s="1"/>
  <c r="BK68" i="226"/>
  <c r="BK86" i="226" s="1"/>
  <c r="BX68" i="226"/>
  <c r="CC68" i="226"/>
  <c r="CC95" i="226" s="1"/>
  <c r="CA68" i="226"/>
  <c r="CA104" i="226" s="1"/>
  <c r="CF68" i="226"/>
  <c r="CF98" i="226" s="1"/>
  <c r="BY68" i="226"/>
  <c r="BY92" i="226" s="1"/>
  <c r="CB68" i="226"/>
  <c r="CB98" i="226" s="1"/>
  <c r="BP68" i="226"/>
  <c r="BP92" i="226" s="1"/>
  <c r="BX69" i="226"/>
  <c r="CD68" i="226"/>
  <c r="CD104" i="226" s="1"/>
  <c r="M6" i="200"/>
  <c r="P8" i="197"/>
  <c r="AP16" i="218"/>
  <c r="P7" i="197"/>
  <c r="P63" i="151"/>
  <c r="P62" i="151"/>
  <c r="P61" i="151"/>
  <c r="P60" i="151"/>
  <c r="P59" i="151"/>
  <c r="P58" i="151"/>
  <c r="P57" i="151"/>
  <c r="P56" i="151"/>
  <c r="P55" i="151"/>
  <c r="P54" i="151"/>
  <c r="P53" i="151"/>
  <c r="P52" i="151"/>
  <c r="L63" i="151"/>
  <c r="L62" i="151"/>
  <c r="L61" i="151"/>
  <c r="L60" i="151"/>
  <c r="L59" i="151"/>
  <c r="L58" i="151"/>
  <c r="L57" i="151"/>
  <c r="L56" i="151"/>
  <c r="L55" i="151"/>
  <c r="L54" i="151"/>
  <c r="L53" i="151"/>
  <c r="L52" i="151"/>
  <c r="I63" i="151"/>
  <c r="I62" i="151"/>
  <c r="I61" i="151"/>
  <c r="I60" i="151"/>
  <c r="I59" i="151"/>
  <c r="I58" i="151"/>
  <c r="I57" i="151"/>
  <c r="I56" i="151"/>
  <c r="I55" i="151"/>
  <c r="I54" i="151"/>
  <c r="I53" i="151"/>
  <c r="I52" i="151"/>
  <c r="F63" i="151"/>
  <c r="F62" i="151"/>
  <c r="F61" i="151"/>
  <c r="F60" i="151"/>
  <c r="F59" i="151"/>
  <c r="F58" i="151"/>
  <c r="F57" i="151"/>
  <c r="F56" i="151"/>
  <c r="F55" i="151"/>
  <c r="F54" i="151"/>
  <c r="F53" i="151"/>
  <c r="F52" i="151"/>
  <c r="G6" i="150"/>
  <c r="F6" i="150"/>
  <c r="I8" i="177"/>
  <c r="J8" i="177"/>
  <c r="K8" i="177"/>
  <c r="L8" i="177"/>
  <c r="M8" i="177"/>
  <c r="N8" i="177"/>
  <c r="O8" i="177"/>
  <c r="P8" i="177"/>
  <c r="Q8" i="177"/>
  <c r="R8" i="177"/>
  <c r="S8" i="177"/>
  <c r="H8" i="177"/>
  <c r="M10" i="150"/>
  <c r="H57" i="151"/>
  <c r="N6" i="152"/>
  <c r="M6" i="152"/>
  <c r="L6" i="152"/>
  <c r="K6" i="152"/>
  <c r="J6" i="152"/>
  <c r="I6" i="152"/>
  <c r="H6" i="152"/>
  <c r="G6" i="152"/>
  <c r="F6" i="152"/>
  <c r="E6" i="152"/>
  <c r="BW429" i="232"/>
  <c r="BW465" i="232" s="1"/>
  <c r="CF271" i="234"/>
  <c r="CF274" i="234"/>
  <c r="CF277" i="234"/>
  <c r="CF280" i="234"/>
  <c r="CF283" i="234"/>
  <c r="CF286" i="234"/>
  <c r="CF262" i="234"/>
  <c r="CF265" i="234"/>
  <c r="CF268" i="234"/>
  <c r="CF204" i="226"/>
  <c r="CF201" i="226"/>
  <c r="CF213" i="226"/>
  <c r="CF225" i="226"/>
  <c r="CD210" i="226"/>
  <c r="CD207" i="226"/>
  <c r="CD219" i="226"/>
  <c r="CB204" i="226"/>
  <c r="CB201" i="226"/>
  <c r="CB213" i="226"/>
  <c r="CB225" i="226"/>
  <c r="BZ210" i="226"/>
  <c r="BZ207" i="226"/>
  <c r="BZ219" i="226"/>
  <c r="BQ209" i="226"/>
  <c r="BO203" i="226"/>
  <c r="BO200" i="226"/>
  <c r="BO212" i="226"/>
  <c r="BO224" i="226"/>
  <c r="BK203" i="226"/>
  <c r="BK200" i="226"/>
  <c r="BK212" i="226"/>
  <c r="BK224" i="226"/>
  <c r="BI200" i="226"/>
  <c r="CF143" i="226"/>
  <c r="CF152" i="226"/>
  <c r="CF164" i="226"/>
  <c r="CF149" i="226"/>
  <c r="CD146" i="226"/>
  <c r="CD158" i="226"/>
  <c r="CD140" i="226"/>
  <c r="CB143" i="226"/>
  <c r="CB152" i="226"/>
  <c r="CB164" i="226"/>
  <c r="CB149" i="226"/>
  <c r="BZ146" i="226"/>
  <c r="BZ158" i="226"/>
  <c r="BZ140" i="226"/>
  <c r="BR143" i="226"/>
  <c r="BR152" i="226"/>
  <c r="BR164" i="226"/>
  <c r="BR149" i="226"/>
  <c r="BN143" i="226"/>
  <c r="BN152" i="226"/>
  <c r="BN164" i="226"/>
  <c r="BN149" i="226"/>
  <c r="BL146" i="226"/>
  <c r="BH146" i="226"/>
  <c r="BH158" i="226"/>
  <c r="BH140" i="226"/>
  <c r="CD449" i="226"/>
  <c r="CD461" i="226"/>
  <c r="CD443" i="226"/>
  <c r="CB440" i="226"/>
  <c r="CB452" i="226"/>
  <c r="CB464" i="226"/>
  <c r="CB446" i="226"/>
  <c r="BZ461" i="226"/>
  <c r="CF323" i="226"/>
  <c r="CF335" i="226"/>
  <c r="CF320" i="226"/>
  <c r="CF332" i="226"/>
  <c r="CD329" i="226"/>
  <c r="CD341" i="226"/>
  <c r="CD326" i="226"/>
  <c r="CB323" i="226"/>
  <c r="CB335" i="226"/>
  <c r="CB320" i="226"/>
  <c r="CB332" i="226"/>
  <c r="BZ329" i="226"/>
  <c r="BZ341" i="226"/>
  <c r="BZ326" i="226"/>
  <c r="CF200" i="226"/>
  <c r="CF212" i="226"/>
  <c r="CF209" i="226"/>
  <c r="CF221" i="226"/>
  <c r="CD206" i="226"/>
  <c r="CD203" i="226"/>
  <c r="CD215" i="226"/>
  <c r="CB212" i="226"/>
  <c r="BZ206" i="226"/>
  <c r="BZ203" i="226"/>
  <c r="BZ215" i="226"/>
  <c r="BZ625" i="226"/>
  <c r="BZ637" i="226"/>
  <c r="BZ631" i="226"/>
  <c r="BZ622" i="226"/>
  <c r="CA577" i="226"/>
  <c r="CA565" i="226"/>
  <c r="CA571" i="226"/>
  <c r="CA562" i="226"/>
  <c r="CF511" i="226"/>
  <c r="CF523" i="226"/>
  <c r="CF514" i="226"/>
  <c r="CB520" i="226"/>
  <c r="CB508" i="226"/>
  <c r="CB502" i="226"/>
  <c r="CB526" i="226"/>
  <c r="CG448" i="226"/>
  <c r="CG451" i="226"/>
  <c r="CG457" i="226"/>
  <c r="CC448" i="226"/>
  <c r="CC457" i="226"/>
  <c r="CC463" i="226"/>
  <c r="CC442" i="226"/>
  <c r="BZ391" i="226"/>
  <c r="BZ382" i="226"/>
  <c r="BZ406" i="226"/>
  <c r="CA343" i="226"/>
  <c r="CA346" i="226"/>
  <c r="CA337" i="226"/>
  <c r="CF274" i="226"/>
  <c r="CF277" i="226"/>
  <c r="CF262" i="226"/>
  <c r="CF286" i="226"/>
  <c r="CB274" i="226"/>
  <c r="CB280" i="226"/>
  <c r="CB283" i="226"/>
  <c r="CG214" i="226"/>
  <c r="CG217" i="226"/>
  <c r="CG202" i="226"/>
  <c r="CG226" i="226"/>
  <c r="CC214" i="226"/>
  <c r="CC220" i="226"/>
  <c r="CC223" i="226"/>
  <c r="CC208" i="226"/>
  <c r="CB634" i="226"/>
  <c r="CG586" i="226"/>
  <c r="CG583" i="226"/>
  <c r="CG565" i="226"/>
  <c r="CC583" i="226"/>
  <c r="BZ517" i="226"/>
  <c r="BZ511" i="226"/>
  <c r="CA442" i="226"/>
  <c r="CA457" i="226"/>
  <c r="CB397" i="226"/>
  <c r="CB391" i="226"/>
  <c r="CG340" i="226"/>
  <c r="CC328" i="226"/>
  <c r="BZ283" i="226"/>
  <c r="BZ280" i="226"/>
  <c r="CA214" i="226"/>
  <c r="CB154" i="226"/>
  <c r="DL81" i="270"/>
  <c r="DL101" i="270"/>
  <c r="DL141" i="270"/>
  <c r="DL142" i="270"/>
  <c r="HP142" i="270"/>
  <c r="HP141" i="270"/>
  <c r="AS39" i="270"/>
  <c r="GG39" i="270"/>
  <c r="HQ39" i="270"/>
  <c r="IG49" i="270"/>
  <c r="IH110" i="270"/>
  <c r="CC39" i="270"/>
  <c r="II39" i="270"/>
  <c r="CC337" i="226"/>
  <c r="BZ286" i="226"/>
  <c r="CA223" i="226"/>
  <c r="CA208" i="226"/>
  <c r="CB163" i="226"/>
  <c r="CB151" i="226"/>
  <c r="CB145" i="226"/>
  <c r="CF151" i="226"/>
  <c r="CF163" i="226"/>
  <c r="CF157" i="226"/>
  <c r="CF166" i="226"/>
  <c r="CA217" i="226"/>
  <c r="CA211" i="226"/>
  <c r="CA205" i="226"/>
  <c r="CA202" i="226"/>
  <c r="CE220" i="226"/>
  <c r="BZ277" i="226"/>
  <c r="BZ271" i="226"/>
  <c r="BZ265" i="226"/>
  <c r="BZ262" i="226"/>
  <c r="CC346" i="226"/>
  <c r="CC343" i="226"/>
  <c r="CC340" i="226"/>
  <c r="CC325" i="226"/>
  <c r="CC322" i="226"/>
  <c r="CG337" i="226"/>
  <c r="BZ526" i="226"/>
  <c r="BZ514" i="226"/>
  <c r="BZ502" i="226"/>
  <c r="BZ520" i="226"/>
  <c r="CA451" i="226"/>
  <c r="CA454" i="226"/>
  <c r="CA445" i="226"/>
  <c r="CA463" i="226"/>
  <c r="CB382" i="226"/>
  <c r="CB385" i="226"/>
  <c r="CB406" i="226"/>
  <c r="CB400" i="226"/>
  <c r="CF142" i="226"/>
  <c r="CF145" i="226"/>
  <c r="CF148" i="226"/>
  <c r="CB142" i="226"/>
  <c r="CB166" i="226"/>
  <c r="CB157" i="226"/>
  <c r="CB160" i="226"/>
  <c r="F99" i="230"/>
  <c r="BA77" i="230" s="1"/>
  <c r="CC644" i="226"/>
  <c r="CC272" i="226"/>
  <c r="CA623" i="231"/>
  <c r="BK638" i="231"/>
  <c r="CG81" i="231"/>
  <c r="CG102" i="231"/>
  <c r="BY87" i="231"/>
  <c r="CC568" i="230"/>
  <c r="CC261" i="232"/>
  <c r="BK440" i="232"/>
  <c r="EU50" i="270"/>
  <c r="FM63" i="270"/>
  <c r="FM53" i="270"/>
  <c r="EU56" i="270"/>
  <c r="EV80" i="270"/>
  <c r="HO56" i="270"/>
  <c r="GF71" i="270"/>
  <c r="HP81" i="270"/>
  <c r="HP80" i="270"/>
  <c r="HP121" i="270"/>
  <c r="HP122" i="270"/>
  <c r="GF150" i="270"/>
  <c r="HP160" i="270"/>
  <c r="BH401" i="226"/>
  <c r="CC629" i="226"/>
  <c r="CA629" i="231"/>
  <c r="BK635" i="231"/>
  <c r="BK644" i="231"/>
  <c r="CG87" i="231"/>
  <c r="BY93" i="231"/>
  <c r="CC325" i="231"/>
  <c r="BQ83" i="232"/>
  <c r="CD152" i="232"/>
  <c r="CC279" i="232"/>
  <c r="CC509" i="232"/>
  <c r="CF226" i="231"/>
  <c r="CF217" i="231"/>
  <c r="CF214" i="231"/>
  <c r="CF223" i="231"/>
  <c r="CF205" i="231"/>
  <c r="CF211" i="231"/>
  <c r="CF220" i="231"/>
  <c r="CB325" i="231"/>
  <c r="CB346" i="231"/>
  <c r="CB334" i="231"/>
  <c r="CB322" i="231"/>
  <c r="CB343" i="231"/>
  <c r="CB331" i="231"/>
  <c r="BH386" i="226"/>
  <c r="CC635" i="226"/>
  <c r="CA635" i="231"/>
  <c r="BK641" i="231"/>
  <c r="CG93" i="231"/>
  <c r="BY99" i="231"/>
  <c r="BN85" i="234"/>
  <c r="CC343" i="231"/>
  <c r="CC334" i="231"/>
  <c r="CC322" i="231"/>
  <c r="CC337" i="231"/>
  <c r="CC328" i="231"/>
  <c r="CC340" i="231"/>
  <c r="CC451" i="231"/>
  <c r="CC463" i="231"/>
  <c r="CC574" i="230"/>
  <c r="CC565" i="230"/>
  <c r="CC583" i="230"/>
  <c r="CC571" i="230"/>
  <c r="CC577" i="230"/>
  <c r="CC580" i="230"/>
  <c r="BN103" i="226"/>
  <c r="BN85" i="226"/>
  <c r="BN91" i="226"/>
  <c r="BN97" i="226"/>
  <c r="BN223" i="226"/>
  <c r="BN205" i="226"/>
  <c r="BN211" i="226"/>
  <c r="BN217" i="226"/>
  <c r="BN346" i="226"/>
  <c r="BN337" i="226"/>
  <c r="BN325" i="226"/>
  <c r="BN343" i="226"/>
  <c r="BN334" i="226"/>
  <c r="BN454" i="226"/>
  <c r="BN460" i="226"/>
  <c r="BN463" i="226"/>
  <c r="BN466" i="226"/>
  <c r="BN457" i="226"/>
  <c r="BN451" i="226"/>
  <c r="BN445" i="226"/>
  <c r="BN442" i="226"/>
  <c r="BN562" i="226"/>
  <c r="BN565" i="226"/>
  <c r="BN583" i="226"/>
  <c r="BN586" i="226"/>
  <c r="BN88" i="230"/>
  <c r="BN91" i="230"/>
  <c r="BN94" i="230"/>
  <c r="BN97" i="230"/>
  <c r="BN100" i="230"/>
  <c r="BN85" i="230"/>
  <c r="BN214" i="230"/>
  <c r="BN217" i="230"/>
  <c r="BN205" i="230"/>
  <c r="BN343" i="230"/>
  <c r="BN334" i="230"/>
  <c r="BN325" i="230"/>
  <c r="BN331" i="230"/>
  <c r="BN337" i="230"/>
  <c r="BN460" i="230"/>
  <c r="BN463" i="230"/>
  <c r="BN457" i="230"/>
  <c r="BN451" i="230"/>
  <c r="BN445" i="230"/>
  <c r="BN574" i="230"/>
  <c r="BN571" i="230"/>
  <c r="BN577" i="230"/>
  <c r="BN583" i="230"/>
  <c r="BN586" i="230"/>
  <c r="BN580" i="230"/>
  <c r="BN103" i="231"/>
  <c r="BN88" i="231"/>
  <c r="BN85" i="231"/>
  <c r="BN91" i="231"/>
  <c r="BN100" i="231"/>
  <c r="BN97" i="231"/>
  <c r="BN82" i="231"/>
  <c r="BN106" i="231"/>
  <c r="BN226" i="231"/>
  <c r="BN211" i="231"/>
  <c r="BN217" i="231"/>
  <c r="BN214" i="231"/>
  <c r="BN223" i="231"/>
  <c r="BN220" i="231"/>
  <c r="BN202" i="231"/>
  <c r="BN205" i="231"/>
  <c r="BN334" i="231"/>
  <c r="BN328" i="231"/>
  <c r="BN325" i="231"/>
  <c r="BN343" i="231"/>
  <c r="BN337" i="231"/>
  <c r="BN331" i="231"/>
  <c r="BN346" i="231"/>
  <c r="BN322" i="231"/>
  <c r="BN463" i="231"/>
  <c r="BN460" i="231"/>
  <c r="BN451" i="231"/>
  <c r="BN442" i="231"/>
  <c r="BN466" i="231"/>
  <c r="BN457" i="231"/>
  <c r="BN448" i="231"/>
  <c r="BN574" i="231"/>
  <c r="BN583" i="231"/>
  <c r="BN562" i="231"/>
  <c r="BN577" i="231"/>
  <c r="BN586" i="231"/>
  <c r="BN568" i="231"/>
  <c r="BN580" i="231"/>
  <c r="BN565" i="231"/>
  <c r="BN220" i="232"/>
  <c r="BN223" i="232"/>
  <c r="BN208" i="232"/>
  <c r="BN202" i="232"/>
  <c r="BN205" i="232"/>
  <c r="BN325" i="232"/>
  <c r="BN337" i="232"/>
  <c r="BN322" i="232"/>
  <c r="BN340" i="232"/>
  <c r="BN466" i="232"/>
  <c r="BN463" i="232"/>
  <c r="BN460" i="232"/>
  <c r="BN454" i="232"/>
  <c r="BN448" i="232"/>
  <c r="BN442" i="232"/>
  <c r="BN445" i="232"/>
  <c r="BN451" i="232"/>
  <c r="BN565" i="232"/>
  <c r="BN571" i="232"/>
  <c r="BN580" i="232"/>
  <c r="BN562" i="232"/>
  <c r="BN586" i="232"/>
  <c r="BN568" i="232"/>
  <c r="BN574" i="232"/>
  <c r="BN583" i="232"/>
  <c r="BN577" i="232"/>
  <c r="BN103" i="233"/>
  <c r="BN94" i="233"/>
  <c r="BN85" i="233"/>
  <c r="BN223" i="233"/>
  <c r="BN202" i="233"/>
  <c r="BN208" i="233"/>
  <c r="BN226" i="233"/>
  <c r="BN205" i="233"/>
  <c r="BN211" i="233"/>
  <c r="BN343" i="233"/>
  <c r="BN325" i="233"/>
  <c r="BN331" i="233"/>
  <c r="BN322" i="233"/>
  <c r="BN337" i="233"/>
  <c r="BN328" i="233"/>
  <c r="BN334" i="233"/>
  <c r="BN454" i="233"/>
  <c r="BN445" i="233"/>
  <c r="BN451" i="233"/>
  <c r="BN457" i="233"/>
  <c r="BN466" i="233"/>
  <c r="BN460" i="233"/>
  <c r="BN448" i="233"/>
  <c r="BN571" i="233"/>
  <c r="BN568" i="233"/>
  <c r="BN580" i="233"/>
  <c r="BN586" i="233"/>
  <c r="BN574" i="233"/>
  <c r="BN583" i="233"/>
  <c r="BN577" i="233"/>
  <c r="BN82" i="234"/>
  <c r="BN88" i="234"/>
  <c r="BN91" i="234"/>
  <c r="BN97" i="234"/>
  <c r="BN106" i="234"/>
  <c r="BN100" i="234"/>
  <c r="BN223" i="234"/>
  <c r="BN202" i="234"/>
  <c r="BN208" i="234"/>
  <c r="BN205" i="234"/>
  <c r="BN214" i="234"/>
  <c r="BN220" i="234"/>
  <c r="BN211" i="234"/>
  <c r="BN337" i="234"/>
  <c r="BN322" i="234"/>
  <c r="BN331" i="234"/>
  <c r="BN343" i="234"/>
  <c r="BN346" i="234"/>
  <c r="BN340" i="234"/>
  <c r="BN328" i="234"/>
  <c r="BN442" i="234"/>
  <c r="BN454" i="234"/>
  <c r="BN583" i="234"/>
  <c r="BN586" i="234"/>
  <c r="BN580" i="234"/>
  <c r="BN565" i="234"/>
  <c r="BN562" i="234"/>
  <c r="BN571" i="234"/>
  <c r="BN568" i="234"/>
  <c r="BN574" i="234"/>
  <c r="BZ561" i="226"/>
  <c r="CC626" i="226"/>
  <c r="CG105" i="231"/>
  <c r="BY84" i="231"/>
  <c r="BZ646" i="231"/>
  <c r="BZ628" i="231"/>
  <c r="BZ643" i="231"/>
  <c r="BZ634" i="231"/>
  <c r="BZ631" i="231"/>
  <c r="BZ637" i="231"/>
  <c r="BQ95" i="232"/>
  <c r="BQ98" i="232"/>
  <c r="BQ86" i="232"/>
  <c r="BQ101" i="232"/>
  <c r="BQ89" i="232"/>
  <c r="BQ104" i="232"/>
  <c r="BQ80" i="232"/>
  <c r="CC86" i="232"/>
  <c r="CC89" i="232"/>
  <c r="CC104" i="232"/>
  <c r="CC92" i="232"/>
  <c r="CC80" i="232"/>
  <c r="CC95" i="232"/>
  <c r="BR140" i="232"/>
  <c r="BR164" i="232"/>
  <c r="BR155" i="232"/>
  <c r="BR146" i="232"/>
  <c r="BR152" i="232"/>
  <c r="BR161" i="232"/>
  <c r="BR143" i="232"/>
  <c r="CD143" i="232"/>
  <c r="CD149" i="232"/>
  <c r="CD140" i="232"/>
  <c r="CD146" i="232"/>
  <c r="CD164" i="232"/>
  <c r="CD161" i="232"/>
  <c r="BO218" i="232"/>
  <c r="BO203" i="232"/>
  <c r="BO224" i="232"/>
  <c r="BO212" i="232"/>
  <c r="BO209" i="232"/>
  <c r="BO200" i="232"/>
  <c r="BO215" i="232"/>
  <c r="CA215" i="232"/>
  <c r="CA212" i="232"/>
  <c r="CA200" i="232"/>
  <c r="CA218" i="232"/>
  <c r="CA206" i="232"/>
  <c r="CA203" i="232"/>
  <c r="CF201" i="232"/>
  <c r="CF204" i="232"/>
  <c r="CF210" i="232"/>
  <c r="CF219" i="232"/>
  <c r="CF216" i="232"/>
  <c r="CF207" i="232"/>
  <c r="CF225" i="232"/>
  <c r="BL281" i="232"/>
  <c r="BL284" i="232"/>
  <c r="BL272" i="232"/>
  <c r="BL275" i="232"/>
  <c r="BL260" i="232"/>
  <c r="BL263" i="232"/>
  <c r="BL278" i="232"/>
  <c r="CC264" i="232"/>
  <c r="CC267" i="232"/>
  <c r="CC282" i="232"/>
  <c r="CC270" i="232"/>
  <c r="CC285" i="232"/>
  <c r="CC273" i="232"/>
  <c r="BI335" i="232"/>
  <c r="BI332" i="232"/>
  <c r="BI341" i="232"/>
  <c r="BQ341" i="232"/>
  <c r="BQ329" i="232"/>
  <c r="BQ344" i="232"/>
  <c r="BQ320" i="232"/>
  <c r="BQ332" i="232"/>
  <c r="BQ335" i="232"/>
  <c r="BQ323" i="232"/>
  <c r="BQ338" i="232"/>
  <c r="BZ321" i="232"/>
  <c r="BZ333" i="232"/>
  <c r="BZ330" i="232"/>
  <c r="BN395" i="232"/>
  <c r="BN383" i="232"/>
  <c r="BN398" i="232"/>
  <c r="BN386" i="232"/>
  <c r="BN401" i="232"/>
  <c r="BN380" i="232"/>
  <c r="BN389" i="232"/>
  <c r="BN404" i="232"/>
  <c r="CE390" i="232"/>
  <c r="CE405" i="232"/>
  <c r="CE393" i="232"/>
  <c r="CE381" i="232"/>
  <c r="CE396" i="232"/>
  <c r="CE384" i="232"/>
  <c r="CE399" i="232"/>
  <c r="BK446" i="232"/>
  <c r="BK461" i="232"/>
  <c r="BK449" i="232"/>
  <c r="BK464" i="232"/>
  <c r="BK452" i="232"/>
  <c r="BK455" i="232"/>
  <c r="BK443" i="232"/>
  <c r="CE446" i="232"/>
  <c r="CE461" i="232"/>
  <c r="CE464" i="232"/>
  <c r="CE449" i="232"/>
  <c r="CE452" i="232"/>
  <c r="CE440" i="232"/>
  <c r="CE455" i="232"/>
  <c r="CE443" i="232"/>
  <c r="CC444" i="232"/>
  <c r="CC459" i="232"/>
  <c r="CC462" i="232"/>
  <c r="CC447" i="232"/>
  <c r="CC450" i="232"/>
  <c r="CC465" i="232"/>
  <c r="CC453" i="232"/>
  <c r="CC441" i="232"/>
  <c r="BI524" i="232"/>
  <c r="BI512" i="232"/>
  <c r="BI515" i="232"/>
  <c r="BI503" i="232"/>
  <c r="BI518" i="232"/>
  <c r="BI500" i="232"/>
  <c r="BI506" i="232"/>
  <c r="BI521" i="232"/>
  <c r="CC512" i="232"/>
  <c r="CC500" i="232"/>
  <c r="CC515" i="232"/>
  <c r="CC503" i="232"/>
  <c r="CC518" i="232"/>
  <c r="CC506" i="232"/>
  <c r="CC521" i="232"/>
  <c r="BZ519" i="232"/>
  <c r="BZ504" i="232"/>
  <c r="BZ507" i="232"/>
  <c r="BZ522" i="232"/>
  <c r="BZ510" i="232"/>
  <c r="BZ525" i="232"/>
  <c r="BZ513" i="232"/>
  <c r="BZ501" i="232"/>
  <c r="BZ578" i="232"/>
  <c r="BZ581" i="232"/>
  <c r="BZ566" i="232"/>
  <c r="BZ569" i="232"/>
  <c r="BZ584" i="232"/>
  <c r="BZ572" i="232"/>
  <c r="BZ560" i="232"/>
  <c r="BZ575" i="232"/>
  <c r="CE641" i="232"/>
  <c r="CE626" i="232"/>
  <c r="CE629" i="232"/>
  <c r="CE635" i="232"/>
  <c r="BP89" i="233"/>
  <c r="BP80" i="233"/>
  <c r="BP95" i="233"/>
  <c r="BP86" i="233"/>
  <c r="BP83" i="233"/>
  <c r="BP104" i="233"/>
  <c r="BP101" i="233"/>
  <c r="BP92" i="233"/>
  <c r="CB101" i="233"/>
  <c r="CB89" i="233"/>
  <c r="CB80" i="233"/>
  <c r="CB104" i="233"/>
  <c r="CG102" i="233"/>
  <c r="CG81" i="233"/>
  <c r="CG96" i="233"/>
  <c r="CG90" i="233"/>
  <c r="CG84" i="233"/>
  <c r="CG87" i="233"/>
  <c r="CG93" i="233"/>
  <c r="CG105" i="233"/>
  <c r="BK164" i="233"/>
  <c r="BK152" i="233"/>
  <c r="BK155" i="233"/>
  <c r="BK143" i="233"/>
  <c r="BK158" i="233"/>
  <c r="BK140" i="233"/>
  <c r="BK146" i="233"/>
  <c r="BK161" i="233"/>
  <c r="CB162" i="233"/>
  <c r="CB150" i="233"/>
  <c r="CB165" i="233"/>
  <c r="CB153" i="233"/>
  <c r="CB141" i="233"/>
  <c r="CB156" i="233"/>
  <c r="CB159" i="233"/>
  <c r="CB144" i="233"/>
  <c r="BN209" i="233"/>
  <c r="BN221" i="233"/>
  <c r="BN224" i="233"/>
  <c r="BN218" i="233"/>
  <c r="BN200" i="233"/>
  <c r="CE201" i="233"/>
  <c r="CE216" i="233"/>
  <c r="CC263" i="233"/>
  <c r="CC272" i="233"/>
  <c r="CC284" i="233"/>
  <c r="CC278" i="233"/>
  <c r="CC260" i="233"/>
  <c r="CC266" i="233"/>
  <c r="CC281" i="233"/>
  <c r="CC269" i="233"/>
  <c r="BO395" i="233"/>
  <c r="BO383" i="233"/>
  <c r="BO398" i="233"/>
  <c r="BO380" i="233"/>
  <c r="BO386" i="233"/>
  <c r="BO401" i="233"/>
  <c r="BO389" i="233"/>
  <c r="BO404" i="233"/>
  <c r="CF402" i="233"/>
  <c r="CF393" i="233"/>
  <c r="CF381" i="233"/>
  <c r="CF399" i="233"/>
  <c r="CF387" i="233"/>
  <c r="BJ449" i="233"/>
  <c r="BJ443" i="233"/>
  <c r="BJ446" i="233"/>
  <c r="CA441" i="233"/>
  <c r="CA465" i="233"/>
  <c r="CA444" i="233"/>
  <c r="CA447" i="233"/>
  <c r="CG515" i="233"/>
  <c r="CG518" i="233"/>
  <c r="CG503" i="233"/>
  <c r="CG506" i="233"/>
  <c r="CG521" i="233"/>
  <c r="CG509" i="233"/>
  <c r="CG524" i="233"/>
  <c r="CG512" i="233"/>
  <c r="CB578" i="233"/>
  <c r="CB581" i="233"/>
  <c r="CB566" i="233"/>
  <c r="CB569" i="233"/>
  <c r="CB584" i="233"/>
  <c r="CB572" i="233"/>
  <c r="CB560" i="233"/>
  <c r="CB575" i="233"/>
  <c r="CE644" i="233"/>
  <c r="CE632" i="233"/>
  <c r="CE620" i="233"/>
  <c r="CE635" i="233"/>
  <c r="CE638" i="233"/>
  <c r="CE623" i="233"/>
  <c r="CE626" i="233"/>
  <c r="CE641" i="233"/>
  <c r="BN89" i="234"/>
  <c r="BN83" i="234"/>
  <c r="CE102" i="234"/>
  <c r="CE96" i="234"/>
  <c r="CE81" i="234"/>
  <c r="BI161" i="234"/>
  <c r="BI155" i="234"/>
  <c r="BZ147" i="234"/>
  <c r="BZ162" i="234"/>
  <c r="BZ165" i="234"/>
  <c r="BZ150" i="234"/>
  <c r="BZ153" i="234"/>
  <c r="BZ141" i="234"/>
  <c r="BZ156" i="234"/>
  <c r="BZ144" i="234"/>
  <c r="CF221" i="234"/>
  <c r="CF206" i="234"/>
  <c r="CF209" i="234"/>
  <c r="CF224" i="234"/>
  <c r="CF212" i="234"/>
  <c r="CF200" i="234"/>
  <c r="CF215" i="234"/>
  <c r="CF203" i="234"/>
  <c r="CA284" i="234"/>
  <c r="CA269" i="234"/>
  <c r="CA272" i="234"/>
  <c r="CA260" i="234"/>
  <c r="CA275" i="234"/>
  <c r="CA263" i="234"/>
  <c r="CA278" i="234"/>
  <c r="CA266" i="234"/>
  <c r="BM392" i="234"/>
  <c r="BM386" i="234"/>
  <c r="BY450" i="234"/>
  <c r="BY441" i="234"/>
  <c r="BY459" i="234"/>
  <c r="CE512" i="234"/>
  <c r="CE515" i="234"/>
  <c r="CE503" i="234"/>
  <c r="CB513" i="234"/>
  <c r="CB525" i="234"/>
  <c r="BZ560" i="234"/>
  <c r="BZ566" i="234"/>
  <c r="BQ623" i="234"/>
  <c r="BQ638" i="234"/>
  <c r="BQ620" i="234"/>
  <c r="BQ626" i="234"/>
  <c r="BQ641" i="234"/>
  <c r="BQ629" i="234"/>
  <c r="BQ644" i="234"/>
  <c r="BQ632" i="234"/>
  <c r="BN565" i="230"/>
  <c r="BN571" i="231"/>
  <c r="BN457" i="232"/>
  <c r="CC575" i="226"/>
  <c r="CC623" i="226"/>
  <c r="CA638" i="231"/>
  <c r="BK623" i="231"/>
  <c r="CG84" i="231"/>
  <c r="BY90" i="231"/>
  <c r="BZ625" i="231"/>
  <c r="CC442" i="231"/>
  <c r="BR149" i="232"/>
  <c r="CA224" i="232"/>
  <c r="BL269" i="232"/>
  <c r="CC456" i="232"/>
  <c r="CE458" i="232"/>
  <c r="BI509" i="232"/>
  <c r="CB147" i="233"/>
  <c r="CF405" i="233"/>
  <c r="BQ569" i="226"/>
  <c r="CC632" i="226"/>
  <c r="CA620" i="231"/>
  <c r="CA644" i="231"/>
  <c r="BK629" i="231"/>
  <c r="CG90" i="231"/>
  <c r="BY96" i="231"/>
  <c r="CC466" i="231"/>
  <c r="CC83" i="232"/>
  <c r="BO221" i="232"/>
  <c r="BL266" i="232"/>
  <c r="BQ326" i="232"/>
  <c r="BZ502" i="230"/>
  <c r="BZ520" i="230"/>
  <c r="BZ514" i="230"/>
  <c r="BZ523" i="230"/>
  <c r="BZ517" i="230"/>
  <c r="BZ508" i="230"/>
  <c r="BZ511" i="230"/>
  <c r="CB571" i="230"/>
  <c r="CB565" i="230"/>
  <c r="CB577" i="230"/>
  <c r="CB580" i="230"/>
  <c r="CB568" i="230"/>
  <c r="CB562" i="230"/>
  <c r="BN448" i="226"/>
  <c r="BN331" i="226"/>
  <c r="BN217" i="232"/>
  <c r="BN442" i="233"/>
  <c r="BN577" i="234"/>
  <c r="BY81" i="231"/>
  <c r="CC562" i="230"/>
  <c r="CC101" i="232"/>
  <c r="CF222" i="232"/>
  <c r="BO206" i="232"/>
  <c r="CE387" i="232"/>
  <c r="BK149" i="233"/>
  <c r="BO392" i="233"/>
  <c r="CA462" i="233"/>
  <c r="CC520" i="231"/>
  <c r="CC505" i="231"/>
  <c r="CC523" i="231"/>
  <c r="CC517" i="231"/>
  <c r="CC526" i="231"/>
  <c r="CC511" i="231"/>
  <c r="CC514" i="231"/>
  <c r="BH640" i="226"/>
  <c r="BH382" i="226"/>
  <c r="BH406" i="226"/>
  <c r="BH628" i="226"/>
  <c r="N54" i="151"/>
  <c r="BJ326" i="230"/>
  <c r="CF321" i="230"/>
  <c r="CF330" i="230"/>
  <c r="BZ321" i="230"/>
  <c r="BZ330" i="230"/>
  <c r="CE338" i="230"/>
  <c r="BY338" i="230"/>
  <c r="CF327" i="231"/>
  <c r="BZ327" i="231"/>
  <c r="BQ326" i="231"/>
  <c r="BI338" i="231"/>
  <c r="CF340" i="230"/>
  <c r="CF342" i="232"/>
  <c r="CE323" i="232"/>
  <c r="BO335" i="232"/>
  <c r="BZ327" i="232"/>
  <c r="BZ345" i="232"/>
  <c r="BY329" i="232"/>
  <c r="BI329" i="232"/>
  <c r="BI344" i="232"/>
  <c r="CE327" i="233"/>
  <c r="CE342" i="233"/>
  <c r="BY327" i="233"/>
  <c r="BH344" i="233"/>
  <c r="BH335" i="233"/>
  <c r="CD338" i="233"/>
  <c r="BN344" i="233"/>
  <c r="BR329" i="234"/>
  <c r="CB326" i="234"/>
  <c r="BL344" i="234"/>
  <c r="BJ323" i="230"/>
  <c r="BJ332" i="230"/>
  <c r="CF327" i="230"/>
  <c r="CF336" i="230"/>
  <c r="BZ327" i="230"/>
  <c r="BZ336" i="230"/>
  <c r="CE344" i="230"/>
  <c r="BY344" i="230"/>
  <c r="CF324" i="231"/>
  <c r="CF333" i="231"/>
  <c r="BZ324" i="231"/>
  <c r="BZ333" i="231"/>
  <c r="BQ323" i="231"/>
  <c r="BQ332" i="231"/>
  <c r="CF322" i="230"/>
  <c r="CF336" i="232"/>
  <c r="CF339" i="232"/>
  <c r="CE320" i="232"/>
  <c r="BO344" i="232"/>
  <c r="BZ339" i="232"/>
  <c r="BY335" i="232"/>
  <c r="BY341" i="232"/>
  <c r="BI326" i="232"/>
  <c r="CE324" i="233"/>
  <c r="BY321" i="233"/>
  <c r="BY339" i="233"/>
  <c r="BH329" i="233"/>
  <c r="CD320" i="233"/>
  <c r="CD335" i="233"/>
  <c r="BN329" i="233"/>
  <c r="CC345" i="234"/>
  <c r="CB323" i="234"/>
  <c r="BL326" i="234"/>
  <c r="BJ329" i="230"/>
  <c r="BJ338" i="230"/>
  <c r="CF333" i="230"/>
  <c r="CF342" i="230"/>
  <c r="BZ333" i="230"/>
  <c r="BZ342" i="230"/>
  <c r="CE323" i="230"/>
  <c r="BY323" i="230"/>
  <c r="BI332" i="230"/>
  <c r="CF330" i="231"/>
  <c r="CF339" i="231"/>
  <c r="BZ330" i="231"/>
  <c r="BZ339" i="231"/>
  <c r="BQ329" i="231"/>
  <c r="BQ338" i="231"/>
  <c r="CF328" i="230"/>
  <c r="CF346" i="230"/>
  <c r="CF328" i="231"/>
  <c r="CF324" i="232"/>
  <c r="CE332" i="232"/>
  <c r="BO329" i="232"/>
  <c r="BZ324" i="232"/>
  <c r="BY323" i="232"/>
  <c r="BY326" i="232"/>
  <c r="BI338" i="232"/>
  <c r="CE336" i="233"/>
  <c r="BY333" i="233"/>
  <c r="BY324" i="233"/>
  <c r="BH341" i="233"/>
  <c r="CD332" i="233"/>
  <c r="BN326" i="233"/>
  <c r="CC330" i="234"/>
  <c r="CB332" i="234"/>
  <c r="BL338" i="234"/>
  <c r="BJ335" i="230"/>
  <c r="BJ344" i="230"/>
  <c r="CF339" i="230"/>
  <c r="BZ339" i="230"/>
  <c r="CE320" i="230"/>
  <c r="CE329" i="230"/>
  <c r="BY320" i="230"/>
  <c r="BY329" i="230"/>
  <c r="BO332" i="230"/>
  <c r="BI341" i="230"/>
  <c r="CF336" i="231"/>
  <c r="CF345" i="231"/>
  <c r="BZ336" i="231"/>
  <c r="BZ345" i="231"/>
  <c r="BQ335" i="231"/>
  <c r="BQ344" i="231"/>
  <c r="CF325" i="230"/>
  <c r="CF322" i="231"/>
  <c r="CF321" i="232"/>
  <c r="CE341" i="232"/>
  <c r="CE344" i="232"/>
  <c r="BO341" i="232"/>
  <c r="BZ336" i="232"/>
  <c r="BY320" i="232"/>
  <c r="BY338" i="232"/>
  <c r="BI323" i="232"/>
  <c r="CE321" i="233"/>
  <c r="BY345" i="233"/>
  <c r="BY336" i="233"/>
  <c r="BH326" i="233"/>
  <c r="CD344" i="233"/>
  <c r="BN338" i="233"/>
  <c r="CC327" i="234"/>
  <c r="CB344" i="234"/>
  <c r="CE326" i="230"/>
  <c r="BY326" i="230"/>
  <c r="BO341" i="230"/>
  <c r="BO320" i="231"/>
  <c r="CF337" i="230"/>
  <c r="CF345" i="232"/>
  <c r="CE326" i="232"/>
  <c r="BO323" i="232"/>
  <c r="BO338" i="232"/>
  <c r="BZ342" i="232"/>
  <c r="BI320" i="232"/>
  <c r="CE345" i="233"/>
  <c r="BH320" i="233"/>
  <c r="CD341" i="233"/>
  <c r="BN323" i="233"/>
  <c r="AO102" i="249"/>
  <c r="AK436" i="249"/>
  <c r="CG464" i="226"/>
  <c r="N63" i="151"/>
  <c r="K61" i="151"/>
  <c r="N60" i="151"/>
  <c r="N57" i="151"/>
  <c r="CG446" i="226"/>
  <c r="HP103" i="270"/>
  <c r="BJ203" i="232"/>
  <c r="BJ206" i="232"/>
  <c r="BJ221" i="232"/>
  <c r="BJ212" i="232"/>
  <c r="BJ209" i="232"/>
  <c r="BJ218" i="232"/>
  <c r="BJ224" i="232"/>
  <c r="BP209" i="232"/>
  <c r="BP206" i="232"/>
  <c r="BP215" i="232"/>
  <c r="BP200" i="232"/>
  <c r="BP203" i="232"/>
  <c r="BP212" i="232"/>
  <c r="BP218" i="232"/>
  <c r="BZ221" i="232"/>
  <c r="BZ206" i="232"/>
  <c r="BZ209" i="232"/>
  <c r="BZ212" i="232"/>
  <c r="BZ215" i="232"/>
  <c r="BZ218" i="232"/>
  <c r="BZ203" i="232"/>
  <c r="BZ224" i="232"/>
  <c r="CF224" i="232"/>
  <c r="CF215" i="232"/>
  <c r="CF200" i="232"/>
  <c r="CF203" i="232"/>
  <c r="CF206" i="232"/>
  <c r="CF221" i="232"/>
  <c r="CF212" i="232"/>
  <c r="CF209" i="232"/>
  <c r="CA210" i="232"/>
  <c r="CA207" i="232"/>
  <c r="CA213" i="232"/>
  <c r="CA216" i="232"/>
  <c r="CA219" i="232"/>
  <c r="CA204" i="232"/>
  <c r="CA225" i="232"/>
  <c r="CG225" i="232"/>
  <c r="CG201" i="232"/>
  <c r="CG222" i="232"/>
  <c r="CG207" i="232"/>
  <c r="BG263" i="232"/>
  <c r="BG278" i="232"/>
  <c r="BG266" i="232"/>
  <c r="BG284" i="232"/>
  <c r="BG281" i="232"/>
  <c r="BG272" i="232"/>
  <c r="BG269" i="232"/>
  <c r="BM266" i="232"/>
  <c r="BM263" i="232"/>
  <c r="BM281" i="232"/>
  <c r="BM260" i="232"/>
  <c r="BM269" i="232"/>
  <c r="BM284" i="232"/>
  <c r="BM272" i="232"/>
  <c r="CC266" i="232"/>
  <c r="CC284" i="232"/>
  <c r="CC281" i="232"/>
  <c r="CC272" i="232"/>
  <c r="CC269" i="232"/>
  <c r="CC275" i="232"/>
  <c r="CC260" i="232"/>
  <c r="CC263" i="232"/>
  <c r="CD285" i="232"/>
  <c r="CD273" i="232"/>
  <c r="CD279" i="232"/>
  <c r="CD261" i="232"/>
  <c r="CD267" i="232"/>
  <c r="CD276" i="232"/>
  <c r="CD282" i="232"/>
  <c r="CD264" i="232"/>
  <c r="BJ338" i="232"/>
  <c r="BJ332" i="232"/>
  <c r="BJ326" i="232"/>
  <c r="BJ341" i="232"/>
  <c r="BJ329" i="232"/>
  <c r="BJ335" i="232"/>
  <c r="BJ344" i="232"/>
  <c r="BP332" i="232"/>
  <c r="BP335" i="232"/>
  <c r="BP323" i="232"/>
  <c r="BP341" i="232"/>
  <c r="BP320" i="232"/>
  <c r="BP329" i="232"/>
  <c r="BP326" i="232"/>
  <c r="BZ341" i="232"/>
  <c r="BZ326" i="232"/>
  <c r="BZ329" i="232"/>
  <c r="BZ320" i="232"/>
  <c r="BZ344" i="232"/>
  <c r="BZ338" i="232"/>
  <c r="BZ332" i="232"/>
  <c r="BZ335" i="232"/>
  <c r="CF338" i="232"/>
  <c r="CF332" i="232"/>
  <c r="CF326" i="232"/>
  <c r="CF341" i="232"/>
  <c r="CF329" i="232"/>
  <c r="CF335" i="232"/>
  <c r="CF344" i="232"/>
  <c r="CA327" i="232"/>
  <c r="CA342" i="232"/>
  <c r="CA330" i="232"/>
  <c r="CA336" i="232"/>
  <c r="CA321" i="232"/>
  <c r="CA324" i="232"/>
  <c r="CA333" i="232"/>
  <c r="CG342" i="232"/>
  <c r="CG324" i="232"/>
  <c r="CG330" i="232"/>
  <c r="CG327" i="232"/>
  <c r="CG345" i="232"/>
  <c r="CG339" i="232"/>
  <c r="CG333" i="232"/>
  <c r="CG321" i="232"/>
  <c r="BG398" i="232"/>
  <c r="BG386" i="232"/>
  <c r="BG404" i="232"/>
  <c r="BG401" i="232"/>
  <c r="BG392" i="232"/>
  <c r="BG389" i="232"/>
  <c r="BG395" i="232"/>
  <c r="BG380" i="232"/>
  <c r="BM392" i="232"/>
  <c r="BM398" i="232"/>
  <c r="BM395" i="232"/>
  <c r="BM386" i="232"/>
  <c r="BM383" i="232"/>
  <c r="BM401" i="232"/>
  <c r="BM380" i="232"/>
  <c r="BM389" i="232"/>
  <c r="CC383" i="232"/>
  <c r="CC398" i="232"/>
  <c r="CC404" i="232"/>
  <c r="CC386" i="232"/>
  <c r="CC392" i="232"/>
  <c r="CC401" i="232"/>
  <c r="CC380" i="232"/>
  <c r="CC389" i="232"/>
  <c r="CD402" i="232"/>
  <c r="CD384" i="232"/>
  <c r="CD390" i="232"/>
  <c r="CD405" i="232"/>
  <c r="CD393" i="232"/>
  <c r="CD399" i="232"/>
  <c r="CD381" i="232"/>
  <c r="BJ461" i="232"/>
  <c r="BJ449" i="232"/>
  <c r="BJ455" i="232"/>
  <c r="BJ464" i="232"/>
  <c r="BJ443" i="232"/>
  <c r="BJ452" i="232"/>
  <c r="BJ458" i="232"/>
  <c r="BJ440" i="232"/>
  <c r="BP452" i="232"/>
  <c r="BP455" i="232"/>
  <c r="BP443" i="232"/>
  <c r="BP461" i="232"/>
  <c r="BP458" i="232"/>
  <c r="BP449" i="232"/>
  <c r="BP446" i="232"/>
  <c r="BZ440" i="232"/>
  <c r="BZ455" i="232"/>
  <c r="BZ461" i="232"/>
  <c r="BZ443" i="232"/>
  <c r="BZ449" i="232"/>
  <c r="BZ458" i="232"/>
  <c r="BZ464" i="232"/>
  <c r="BZ446" i="232"/>
  <c r="CF443" i="232"/>
  <c r="CF452" i="232"/>
  <c r="CF458" i="232"/>
  <c r="CF440" i="232"/>
  <c r="CF446" i="232"/>
  <c r="CF461" i="232"/>
  <c r="CF449" i="232"/>
  <c r="CB453" i="232"/>
  <c r="CB459" i="232"/>
  <c r="CB441" i="232"/>
  <c r="CB447" i="232"/>
  <c r="CB456" i="232"/>
  <c r="CB462" i="232"/>
  <c r="CB444" i="232"/>
  <c r="CB450" i="232"/>
  <c r="BH518" i="232"/>
  <c r="BH500" i="232"/>
  <c r="BH506" i="232"/>
  <c r="BH521" i="232"/>
  <c r="BH509" i="232"/>
  <c r="BH515" i="232"/>
  <c r="BH524" i="232"/>
  <c r="BN524" i="232"/>
  <c r="BN500" i="232"/>
  <c r="BN512" i="232"/>
  <c r="BN515" i="232"/>
  <c r="BN503" i="232"/>
  <c r="BN521" i="232"/>
  <c r="BN518" i="232"/>
  <c r="CD518" i="232"/>
  <c r="CD500" i="232"/>
  <c r="CD506" i="232"/>
  <c r="CD521" i="232"/>
  <c r="CD509" i="232"/>
  <c r="CD515" i="232"/>
  <c r="CD524" i="232"/>
  <c r="BY519" i="232"/>
  <c r="BY501" i="232"/>
  <c r="BY507" i="232"/>
  <c r="BY522" i="232"/>
  <c r="BY510" i="232"/>
  <c r="BY516" i="232"/>
  <c r="BY525" i="232"/>
  <c r="CE525" i="232"/>
  <c r="CE507" i="232"/>
  <c r="CE513" i="232"/>
  <c r="CE501" i="232"/>
  <c r="CE516" i="232"/>
  <c r="CE522" i="232"/>
  <c r="CE504" i="232"/>
  <c r="BK566" i="232"/>
  <c r="BK563" i="232"/>
  <c r="BK581" i="232"/>
  <c r="BK560" i="232"/>
  <c r="BK584" i="232"/>
  <c r="BK578" i="232"/>
  <c r="BK569" i="232"/>
  <c r="BK572" i="232"/>
  <c r="BK575" i="232"/>
  <c r="BQ572" i="232"/>
  <c r="BQ569" i="232"/>
  <c r="BQ575" i="232"/>
  <c r="BQ560" i="232"/>
  <c r="BQ578" i="232"/>
  <c r="BQ581" i="232"/>
  <c r="BQ584" i="232"/>
  <c r="BQ563" i="232"/>
  <c r="CA572" i="232"/>
  <c r="CA575" i="232"/>
  <c r="CA563" i="232"/>
  <c r="CA578" i="232"/>
  <c r="CA566" i="232"/>
  <c r="CA584" i="232"/>
  <c r="CA581" i="232"/>
  <c r="CG569" i="232"/>
  <c r="CG584" i="232"/>
  <c r="CG578" i="232"/>
  <c r="CG560" i="232"/>
  <c r="CG563" i="232"/>
  <c r="CG566" i="232"/>
  <c r="CG581" i="232"/>
  <c r="CG572" i="232"/>
  <c r="CB579" i="232"/>
  <c r="CB561" i="232"/>
  <c r="CB567" i="232"/>
  <c r="CB576" i="232"/>
  <c r="CB582" i="232"/>
  <c r="CB564" i="232"/>
  <c r="CB570" i="232"/>
  <c r="CB585" i="232"/>
  <c r="BH626" i="232"/>
  <c r="BH641" i="232"/>
  <c r="BH635" i="232"/>
  <c r="BH620" i="232"/>
  <c r="BH623" i="232"/>
  <c r="BH638" i="232"/>
  <c r="BH629" i="232"/>
  <c r="BH644" i="232"/>
  <c r="BN641" i="232"/>
  <c r="BN626" i="232"/>
  <c r="BN629" i="232"/>
  <c r="BN638" i="232"/>
  <c r="BN632" i="232"/>
  <c r="BN644" i="232"/>
  <c r="BN635" i="232"/>
  <c r="BN623" i="232"/>
  <c r="BN620" i="232"/>
  <c r="CD635" i="232"/>
  <c r="CD620" i="232"/>
  <c r="CD623" i="232"/>
  <c r="CD632" i="232"/>
  <c r="CD626" i="232"/>
  <c r="CD638" i="232"/>
  <c r="CD641" i="232"/>
  <c r="CD629" i="232"/>
  <c r="BY624" i="232"/>
  <c r="BY633" i="232"/>
  <c r="BY639" i="232"/>
  <c r="BY645" i="232"/>
  <c r="BY642" i="232"/>
  <c r="BY627" i="232"/>
  <c r="BY630" i="232"/>
  <c r="BY621" i="232"/>
  <c r="CE630" i="232"/>
  <c r="CE639" i="232"/>
  <c r="CE645" i="232"/>
  <c r="CE627" i="232"/>
  <c r="CE621" i="232"/>
  <c r="CE642" i="232"/>
  <c r="CE633" i="232"/>
  <c r="CE636" i="232"/>
  <c r="BK89" i="233"/>
  <c r="BK101" i="233"/>
  <c r="BK104" i="233"/>
  <c r="BK95" i="233"/>
  <c r="BK83" i="233"/>
  <c r="BK98" i="233"/>
  <c r="BK80" i="233"/>
  <c r="BK86" i="233"/>
  <c r="BQ89" i="233"/>
  <c r="BQ98" i="233"/>
  <c r="BQ80" i="233"/>
  <c r="BQ101" i="233"/>
  <c r="BQ95" i="233"/>
  <c r="BQ86" i="233"/>
  <c r="BQ92" i="233"/>
  <c r="BQ83" i="233"/>
  <c r="CA98" i="233"/>
  <c r="CA101" i="233"/>
  <c r="CA86" i="233"/>
  <c r="CA92" i="233"/>
  <c r="CA95" i="233"/>
  <c r="CA80" i="233"/>
  <c r="CA83" i="233"/>
  <c r="CA104" i="233"/>
  <c r="CG92" i="233"/>
  <c r="CG95" i="233"/>
  <c r="CG80" i="233"/>
  <c r="CG86" i="233"/>
  <c r="CG89" i="233"/>
  <c r="CG104" i="233"/>
  <c r="CG83" i="233"/>
  <c r="CG101" i="233"/>
  <c r="CG98" i="233"/>
  <c r="CB96" i="233"/>
  <c r="CB87" i="233"/>
  <c r="CB105" i="233"/>
  <c r="CB102" i="233"/>
  <c r="CB90" i="233"/>
  <c r="CB93" i="233"/>
  <c r="CB81" i="233"/>
  <c r="CB84" i="233"/>
  <c r="BL149" i="233"/>
  <c r="BL146" i="233"/>
  <c r="BL164" i="233"/>
  <c r="BL140" i="233"/>
  <c r="BL155" i="233"/>
  <c r="BL158" i="233"/>
  <c r="BL161" i="233"/>
  <c r="BL152" i="233"/>
  <c r="BR143" i="233"/>
  <c r="BR152" i="233"/>
  <c r="BR158" i="233"/>
  <c r="BR140" i="233"/>
  <c r="BR161" i="233"/>
  <c r="BR155" i="233"/>
  <c r="BR146" i="233"/>
  <c r="BR149" i="233"/>
  <c r="CB161" i="233"/>
  <c r="CB149" i="233"/>
  <c r="CB143" i="233"/>
  <c r="CB152" i="233"/>
  <c r="CB155" i="233"/>
  <c r="CB158" i="233"/>
  <c r="CB146" i="233"/>
  <c r="CB164" i="233"/>
  <c r="CC162" i="233"/>
  <c r="CC144" i="233"/>
  <c r="CC150" i="233"/>
  <c r="CC159" i="233"/>
  <c r="CC153" i="233"/>
  <c r="CC165" i="233"/>
  <c r="CC141" i="233"/>
  <c r="CC156" i="233"/>
  <c r="CC147" i="233"/>
  <c r="BG224" i="233"/>
  <c r="BG221" i="233"/>
  <c r="BG212" i="233"/>
  <c r="BG209" i="233"/>
  <c r="BG203" i="233"/>
  <c r="BG215" i="233"/>
  <c r="BG218" i="233"/>
  <c r="BG206" i="233"/>
  <c r="BM206" i="233"/>
  <c r="BM203" i="233"/>
  <c r="BM221" i="233"/>
  <c r="BM200" i="233"/>
  <c r="BM224" i="233"/>
  <c r="BM215" i="233"/>
  <c r="BM218" i="233"/>
  <c r="BM209" i="233"/>
  <c r="CC203" i="233"/>
  <c r="CC218" i="233"/>
  <c r="CC212" i="233"/>
  <c r="CC221" i="233"/>
  <c r="CC224" i="233"/>
  <c r="CC200" i="233"/>
  <c r="CC215" i="233"/>
  <c r="CC206" i="233"/>
  <c r="CD219" i="233"/>
  <c r="CD201" i="233"/>
  <c r="CD207" i="233"/>
  <c r="CD216" i="233"/>
  <c r="CD210" i="233"/>
  <c r="CD222" i="233"/>
  <c r="CD225" i="233"/>
  <c r="CD213" i="233"/>
  <c r="CD204" i="233"/>
  <c r="BH272" i="233"/>
  <c r="BH278" i="233"/>
  <c r="BH281" i="233"/>
  <c r="BH263" i="233"/>
  <c r="BH269" i="233"/>
  <c r="BH284" i="233"/>
  <c r="BH266" i="233"/>
  <c r="BH275" i="233"/>
  <c r="BH260" i="233"/>
  <c r="BN272" i="233"/>
  <c r="BN275" i="233"/>
  <c r="BN269" i="233"/>
  <c r="BN278" i="233"/>
  <c r="BN281" i="233"/>
  <c r="BN263" i="233"/>
  <c r="BN266" i="233"/>
  <c r="BN284" i="233"/>
  <c r="BN260" i="233"/>
  <c r="CD284" i="233"/>
  <c r="CD275" i="233"/>
  <c r="CD272" i="233"/>
  <c r="CD278" i="233"/>
  <c r="CD269" i="233"/>
  <c r="CD260" i="233"/>
  <c r="CD266" i="233"/>
  <c r="CD263" i="233"/>
  <c r="BY282" i="233"/>
  <c r="BY267" i="233"/>
  <c r="BY270" i="233"/>
  <c r="BY264" i="233"/>
  <c r="BY273" i="233"/>
  <c r="BY261" i="233"/>
  <c r="BY279" i="233"/>
  <c r="BY276" i="233"/>
  <c r="CE273" i="233"/>
  <c r="CE276" i="233"/>
  <c r="CE261" i="233"/>
  <c r="CE279" i="233"/>
  <c r="CE270" i="233"/>
  <c r="CE285" i="233"/>
  <c r="CE282" i="233"/>
  <c r="CE264" i="233"/>
  <c r="BI329" i="233"/>
  <c r="BI344" i="233"/>
  <c r="BI338" i="233"/>
  <c r="BI335" i="233"/>
  <c r="BI326" i="233"/>
  <c r="BI341" i="233"/>
  <c r="BI332" i="233"/>
  <c r="BI323" i="233"/>
  <c r="BO323" i="233"/>
  <c r="BO338" i="233"/>
  <c r="BO344" i="233"/>
  <c r="BO341" i="233"/>
  <c r="BO320" i="233"/>
  <c r="BO332" i="233"/>
  <c r="BO335" i="233"/>
  <c r="BO326" i="233"/>
  <c r="BY338" i="233"/>
  <c r="BY344" i="233"/>
  <c r="BY326" i="233"/>
  <c r="BY320" i="233"/>
  <c r="BY329" i="233"/>
  <c r="BY332" i="233"/>
  <c r="BY335" i="233"/>
  <c r="BY323" i="233"/>
  <c r="BY341" i="233"/>
  <c r="CE338" i="233"/>
  <c r="CE320" i="233"/>
  <c r="CE326" i="233"/>
  <c r="CE335" i="233"/>
  <c r="CE329" i="233"/>
  <c r="CE341" i="233"/>
  <c r="CE344" i="233"/>
  <c r="CE332" i="233"/>
  <c r="CE323" i="233"/>
  <c r="BZ342" i="233"/>
  <c r="BZ324" i="233"/>
  <c r="BZ330" i="233"/>
  <c r="BZ333" i="233"/>
  <c r="BZ327" i="233"/>
  <c r="BZ345" i="233"/>
  <c r="BZ321" i="233"/>
  <c r="BZ336" i="233"/>
  <c r="CF321" i="233"/>
  <c r="CF330" i="233"/>
  <c r="CF336" i="233"/>
  <c r="CF339" i="233"/>
  <c r="CF345" i="233"/>
  <c r="CF333" i="233"/>
  <c r="CF324" i="233"/>
  <c r="CF327" i="233"/>
  <c r="CF342" i="233"/>
  <c r="BJ398" i="233"/>
  <c r="BJ380" i="233"/>
  <c r="BJ386" i="233"/>
  <c r="BJ389" i="233"/>
  <c r="BJ401" i="233"/>
  <c r="BJ404" i="233"/>
  <c r="BJ392" i="233"/>
  <c r="BJ395" i="233"/>
  <c r="BP395" i="233"/>
  <c r="BP383" i="233"/>
  <c r="BP389" i="233"/>
  <c r="BP386" i="233"/>
  <c r="BP401" i="233"/>
  <c r="BP404" i="233"/>
  <c r="BP392" i="233"/>
  <c r="BP398" i="233"/>
  <c r="BZ395" i="233"/>
  <c r="BZ401" i="233"/>
  <c r="BZ383" i="233"/>
  <c r="BZ404" i="233"/>
  <c r="BZ386" i="233"/>
  <c r="BZ398" i="233"/>
  <c r="BZ389" i="233"/>
  <c r="BZ392" i="233"/>
  <c r="CF395" i="233"/>
  <c r="CF398" i="233"/>
  <c r="CF386" i="233"/>
  <c r="CF404" i="233"/>
  <c r="CF383" i="233"/>
  <c r="CF389" i="233"/>
  <c r="CF392" i="233"/>
  <c r="CA399" i="233"/>
  <c r="CA381" i="233"/>
  <c r="CA387" i="233"/>
  <c r="CA390" i="233"/>
  <c r="CA396" i="233"/>
  <c r="CA384" i="233"/>
  <c r="CA402" i="233"/>
  <c r="CA405" i="233"/>
  <c r="CG402" i="233"/>
  <c r="CG384" i="233"/>
  <c r="CG390" i="233"/>
  <c r="CG399" i="233"/>
  <c r="CG393" i="233"/>
  <c r="CG396" i="233"/>
  <c r="CG387" i="233"/>
  <c r="CG405" i="233"/>
  <c r="BK458" i="233"/>
  <c r="BK446" i="233"/>
  <c r="BK452" i="233"/>
  <c r="BK449" i="233"/>
  <c r="BK461" i="233"/>
  <c r="BK440" i="233"/>
  <c r="BK464" i="233"/>
  <c r="BK455" i="233"/>
  <c r="BQ449" i="233"/>
  <c r="BQ464" i="233"/>
  <c r="BQ452" i="233"/>
  <c r="BQ458" i="233"/>
  <c r="BQ455" i="233"/>
  <c r="BQ446" i="233"/>
  <c r="BQ443" i="233"/>
  <c r="BQ461" i="233"/>
  <c r="CA458" i="233"/>
  <c r="CA440" i="233"/>
  <c r="CA446" i="233"/>
  <c r="CA455" i="233"/>
  <c r="CA449" i="233"/>
  <c r="CA443" i="233"/>
  <c r="CA461" i="233"/>
  <c r="CA464" i="233"/>
  <c r="CG464" i="233"/>
  <c r="CG446" i="233"/>
  <c r="CG452" i="233"/>
  <c r="CG461" i="233"/>
  <c r="CG440" i="233"/>
  <c r="CG449" i="233"/>
  <c r="CG455" i="233"/>
  <c r="CG443" i="233"/>
  <c r="CG458" i="233"/>
  <c r="CB456" i="233"/>
  <c r="CB444" i="233"/>
  <c r="CB465" i="233"/>
  <c r="CB447" i="233"/>
  <c r="CB453" i="233"/>
  <c r="CB441" i="233"/>
  <c r="CB459" i="233"/>
  <c r="CB462" i="233"/>
  <c r="H56" i="151"/>
  <c r="BL521" i="233"/>
  <c r="BL518" i="233"/>
  <c r="BL509" i="233"/>
  <c r="BL500" i="233"/>
  <c r="BL524" i="233"/>
  <c r="BL506" i="233"/>
  <c r="BL512" i="233"/>
  <c r="BL515" i="233"/>
  <c r="BL503" i="233"/>
  <c r="BR509" i="233"/>
  <c r="BR515" i="233"/>
  <c r="BR524" i="233"/>
  <c r="BR503" i="233"/>
  <c r="BR512" i="233"/>
  <c r="BR518" i="233"/>
  <c r="BR500" i="233"/>
  <c r="BR506" i="233"/>
  <c r="BR521" i="233"/>
  <c r="CB518" i="233"/>
  <c r="CB524" i="233"/>
  <c r="CC510" i="233"/>
  <c r="CC519" i="233"/>
  <c r="CC525" i="233"/>
  <c r="CC507" i="233"/>
  <c r="CC513" i="233"/>
  <c r="CC501" i="233"/>
  <c r="CC516" i="233"/>
  <c r="CC504" i="233"/>
  <c r="BG566" i="233"/>
  <c r="BG584" i="233"/>
  <c r="BG581" i="233"/>
  <c r="BG572" i="233"/>
  <c r="BG569" i="233"/>
  <c r="BG575" i="233"/>
  <c r="BG560" i="233"/>
  <c r="BG563" i="233"/>
  <c r="BM569" i="233"/>
  <c r="BM584" i="233"/>
  <c r="BM572" i="233"/>
  <c r="BM578" i="233"/>
  <c r="BM575" i="233"/>
  <c r="BM566" i="233"/>
  <c r="BM563" i="233"/>
  <c r="BM560" i="233"/>
  <c r="CC584" i="233"/>
  <c r="CC566" i="233"/>
  <c r="CC572" i="233"/>
  <c r="CC581" i="233"/>
  <c r="CC560" i="233"/>
  <c r="CC569" i="233"/>
  <c r="CC575" i="233"/>
  <c r="CC563" i="233"/>
  <c r="CD570" i="233"/>
  <c r="CD585" i="233"/>
  <c r="CD573" i="233"/>
  <c r="CD579" i="233"/>
  <c r="CD561" i="233"/>
  <c r="CD567" i="233"/>
  <c r="CD576" i="233"/>
  <c r="CD564" i="233"/>
  <c r="BH626" i="233"/>
  <c r="BH641" i="233"/>
  <c r="BH635" i="233"/>
  <c r="BH644" i="233"/>
  <c r="BN629" i="233"/>
  <c r="BN626" i="233"/>
  <c r="BN644" i="233"/>
  <c r="BN620" i="233"/>
  <c r="BN635" i="233"/>
  <c r="CD629" i="233"/>
  <c r="CD635" i="233"/>
  <c r="CD644" i="233"/>
  <c r="CD638" i="233"/>
  <c r="CD620" i="233"/>
  <c r="BY624" i="233"/>
  <c r="BY633" i="233"/>
  <c r="BY639" i="233"/>
  <c r="BY621" i="233"/>
  <c r="BY642" i="233"/>
  <c r="CE621" i="233"/>
  <c r="CE636" i="233"/>
  <c r="CE630" i="233"/>
  <c r="CE639" i="233"/>
  <c r="BI104" i="234"/>
  <c r="BI92" i="234"/>
  <c r="BI95" i="234"/>
  <c r="BI98" i="234"/>
  <c r="BI83" i="234"/>
  <c r="BI86" i="234"/>
  <c r="BI89" i="234"/>
  <c r="BI101" i="234"/>
  <c r="BO95" i="234"/>
  <c r="BO80" i="234"/>
  <c r="BO98" i="234"/>
  <c r="BO86" i="234"/>
  <c r="BO101" i="234"/>
  <c r="BO104" i="234"/>
  <c r="BO89" i="234"/>
  <c r="BY104" i="234"/>
  <c r="BY101" i="234"/>
  <c r="BY92" i="234"/>
  <c r="BY89" i="234"/>
  <c r="BY80" i="234"/>
  <c r="BY83" i="234"/>
  <c r="BY95" i="234"/>
  <c r="BY98" i="234"/>
  <c r="BY86" i="234"/>
  <c r="CE80" i="234"/>
  <c r="CE98" i="234"/>
  <c r="CE95" i="234"/>
  <c r="CE86" i="234"/>
  <c r="CE83" i="234"/>
  <c r="CE101" i="234"/>
  <c r="CE89" i="234"/>
  <c r="CE104" i="234"/>
  <c r="CE92" i="234"/>
  <c r="BZ102" i="234"/>
  <c r="BZ90" i="234"/>
  <c r="BZ105" i="234"/>
  <c r="BZ93" i="234"/>
  <c r="BZ81" i="234"/>
  <c r="BZ99" i="234"/>
  <c r="BZ96" i="234"/>
  <c r="BZ84" i="234"/>
  <c r="CF93" i="234"/>
  <c r="CF90" i="234"/>
  <c r="CF81" i="234"/>
  <c r="CF84" i="234"/>
  <c r="CF96" i="234"/>
  <c r="CF99" i="234"/>
  <c r="CF87" i="234"/>
  <c r="CF102" i="234"/>
  <c r="BJ161" i="234"/>
  <c r="BJ149" i="234"/>
  <c r="BJ155" i="234"/>
  <c r="BJ164" i="234"/>
  <c r="BJ143" i="234"/>
  <c r="BJ152" i="234"/>
  <c r="BJ158" i="234"/>
  <c r="BJ140" i="234"/>
  <c r="BP149" i="234"/>
  <c r="BP146" i="234"/>
  <c r="BP164" i="234"/>
  <c r="BP140" i="234"/>
  <c r="BP152" i="234"/>
  <c r="BP155" i="234"/>
  <c r="BP143" i="234"/>
  <c r="BP161" i="234"/>
  <c r="BP158" i="234"/>
  <c r="BZ149" i="234"/>
  <c r="BZ158" i="234"/>
  <c r="BZ164" i="234"/>
  <c r="BZ146" i="234"/>
  <c r="BZ152" i="234"/>
  <c r="BZ140" i="234"/>
  <c r="BZ155" i="234"/>
  <c r="BZ161" i="234"/>
  <c r="BZ143" i="234"/>
  <c r="CF158" i="234"/>
  <c r="CF164" i="234"/>
  <c r="CA162" i="234"/>
  <c r="CA150" i="234"/>
  <c r="CA156" i="234"/>
  <c r="CA165" i="234"/>
  <c r="CA144" i="234"/>
  <c r="CA153" i="234"/>
  <c r="CA159" i="234"/>
  <c r="CA141" i="234"/>
  <c r="CG165" i="234"/>
  <c r="CG147" i="234"/>
  <c r="CG153" i="234"/>
  <c r="CG141" i="234"/>
  <c r="CG156" i="234"/>
  <c r="CG162" i="234"/>
  <c r="CG144" i="234"/>
  <c r="CG150" i="234"/>
  <c r="CG159" i="234"/>
  <c r="BK212" i="234"/>
  <c r="BK209" i="234"/>
  <c r="BK215" i="234"/>
  <c r="BK200" i="234"/>
  <c r="BK203" i="234"/>
  <c r="BK218" i="234"/>
  <c r="BK206" i="234"/>
  <c r="BK224" i="234"/>
  <c r="BK221" i="234"/>
  <c r="BQ224" i="234"/>
  <c r="BQ212" i="234"/>
  <c r="BQ218" i="234"/>
  <c r="BQ215" i="234"/>
  <c r="BQ206" i="234"/>
  <c r="BQ203" i="234"/>
  <c r="BQ221" i="234"/>
  <c r="BQ200" i="234"/>
  <c r="BQ209" i="234"/>
  <c r="CA224" i="234"/>
  <c r="CA212" i="234"/>
  <c r="CA218" i="234"/>
  <c r="CA200" i="234"/>
  <c r="CA206" i="234"/>
  <c r="CA215" i="234"/>
  <c r="CA221" i="234"/>
  <c r="CA203" i="234"/>
  <c r="CG224" i="234"/>
  <c r="CG206" i="234"/>
  <c r="CG212" i="234"/>
  <c r="CG221" i="234"/>
  <c r="CG200" i="234"/>
  <c r="CG209" i="234"/>
  <c r="CG215" i="234"/>
  <c r="CG203" i="234"/>
  <c r="CG218" i="234"/>
  <c r="CB213" i="234"/>
  <c r="CB222" i="234"/>
  <c r="CB201" i="234"/>
  <c r="CB210" i="234"/>
  <c r="CB216" i="234"/>
  <c r="CB204" i="234"/>
  <c r="CB219" i="234"/>
  <c r="CB207" i="234"/>
  <c r="BL281" i="234"/>
  <c r="BL278" i="234"/>
  <c r="BL269" i="234"/>
  <c r="BL266" i="234"/>
  <c r="BL284" i="234"/>
  <c r="BL260" i="234"/>
  <c r="BL272" i="234"/>
  <c r="BL275" i="234"/>
  <c r="BL263" i="234"/>
  <c r="BR275" i="234"/>
  <c r="BR284" i="234"/>
  <c r="BR263" i="234"/>
  <c r="BR272" i="234"/>
  <c r="BR278" i="234"/>
  <c r="BR260" i="234"/>
  <c r="BR266" i="234"/>
  <c r="BR281" i="234"/>
  <c r="CB275" i="234"/>
  <c r="CB281" i="234"/>
  <c r="CC261" i="234"/>
  <c r="CC276" i="234"/>
  <c r="CC282" i="234"/>
  <c r="CC264" i="234"/>
  <c r="CC270" i="234"/>
  <c r="CC279" i="234"/>
  <c r="CC285" i="234"/>
  <c r="CC267" i="234"/>
  <c r="CC273" i="234"/>
  <c r="BG323" i="234"/>
  <c r="BG338" i="234"/>
  <c r="BG326" i="234"/>
  <c r="BG344" i="234"/>
  <c r="BG341" i="234"/>
  <c r="BG332" i="234"/>
  <c r="BG329" i="234"/>
  <c r="BG335" i="234"/>
  <c r="BM332" i="234"/>
  <c r="BM338" i="234"/>
  <c r="BM335" i="234"/>
  <c r="BM326" i="234"/>
  <c r="BM323" i="234"/>
  <c r="BM341" i="234"/>
  <c r="BM320" i="234"/>
  <c r="BM329" i="234"/>
  <c r="BM344" i="234"/>
  <c r="CC344" i="234"/>
  <c r="CC326" i="234"/>
  <c r="CC332" i="234"/>
  <c r="CC341" i="234"/>
  <c r="CC320" i="234"/>
  <c r="CC329" i="234"/>
  <c r="CC335" i="234"/>
  <c r="CC323" i="234"/>
  <c r="CC338" i="234"/>
  <c r="CD327" i="234"/>
  <c r="CD336" i="234"/>
  <c r="CD342" i="234"/>
  <c r="CD324" i="234"/>
  <c r="CD330" i="234"/>
  <c r="CD345" i="234"/>
  <c r="CD333" i="234"/>
  <c r="CD339" i="234"/>
  <c r="CD321" i="234"/>
  <c r="BH395" i="234"/>
  <c r="BH398" i="234"/>
  <c r="BH401" i="234"/>
  <c r="BH383" i="234"/>
  <c r="BH389" i="234"/>
  <c r="BH380" i="234"/>
  <c r="BH404" i="234"/>
  <c r="BH386" i="234"/>
  <c r="BN401" i="234"/>
  <c r="BN389" i="234"/>
  <c r="BN395" i="234"/>
  <c r="BN392" i="234"/>
  <c r="BN383" i="234"/>
  <c r="BN404" i="234"/>
  <c r="BN398" i="234"/>
  <c r="BN380" i="234"/>
  <c r="BN386" i="234"/>
  <c r="CD401" i="234"/>
  <c r="CD383" i="234"/>
  <c r="CD389" i="234"/>
  <c r="CD398" i="234"/>
  <c r="CD404" i="234"/>
  <c r="CD386" i="234"/>
  <c r="CD392" i="234"/>
  <c r="CD380" i="234"/>
  <c r="CD395" i="234"/>
  <c r="BY381" i="234"/>
  <c r="BY396" i="234"/>
  <c r="BY402" i="234"/>
  <c r="BY384" i="234"/>
  <c r="BY390" i="234"/>
  <c r="BY387" i="234"/>
  <c r="BY405" i="234"/>
  <c r="BY399" i="234"/>
  <c r="BY393" i="234"/>
  <c r="CE399" i="234"/>
  <c r="CE381" i="234"/>
  <c r="CE387" i="234"/>
  <c r="CE402" i="234"/>
  <c r="CE390" i="234"/>
  <c r="CE396" i="234"/>
  <c r="CE393" i="234"/>
  <c r="BI449" i="234"/>
  <c r="BI464" i="234"/>
  <c r="BI452" i="234"/>
  <c r="BI458" i="234"/>
  <c r="BI455" i="234"/>
  <c r="BI446" i="234"/>
  <c r="BI443" i="234"/>
  <c r="BI461" i="234"/>
  <c r="BO458" i="234"/>
  <c r="BO446" i="234"/>
  <c r="BO464" i="234"/>
  <c r="BO461" i="234"/>
  <c r="BO452" i="234"/>
  <c r="BO449" i="234"/>
  <c r="BO455" i="234"/>
  <c r="BO440" i="234"/>
  <c r="BO443" i="234"/>
  <c r="BY458" i="234"/>
  <c r="BY464" i="234"/>
  <c r="BY446" i="234"/>
  <c r="BY452" i="234"/>
  <c r="BY461" i="234"/>
  <c r="BY440" i="234"/>
  <c r="BY449" i="234"/>
  <c r="BY455" i="234"/>
  <c r="BY443" i="234"/>
  <c r="CE458" i="234"/>
  <c r="CE464" i="234"/>
  <c r="CE443" i="234"/>
  <c r="BZ447" i="234"/>
  <c r="BZ456" i="234"/>
  <c r="BZ462" i="234"/>
  <c r="BZ444" i="234"/>
  <c r="BZ450" i="234"/>
  <c r="BZ465" i="234"/>
  <c r="BZ453" i="234"/>
  <c r="BZ459" i="234"/>
  <c r="BZ441" i="234"/>
  <c r="CF441" i="234"/>
  <c r="CF447" i="234"/>
  <c r="BJ518" i="234"/>
  <c r="BJ524" i="234"/>
  <c r="BP512" i="234"/>
  <c r="BP515" i="234"/>
  <c r="BP503" i="234"/>
  <c r="BP521" i="234"/>
  <c r="BP518" i="234"/>
  <c r="BP509" i="234"/>
  <c r="BP506" i="234"/>
  <c r="BZ524" i="234"/>
  <c r="BZ506" i="234"/>
  <c r="BZ512" i="234"/>
  <c r="BZ500" i="234"/>
  <c r="BZ515" i="234"/>
  <c r="BZ521" i="234"/>
  <c r="BZ503" i="234"/>
  <c r="BZ509" i="234"/>
  <c r="BZ518" i="234"/>
  <c r="CF521" i="234"/>
  <c r="CF509" i="234"/>
  <c r="CF515" i="234"/>
  <c r="CF524" i="234"/>
  <c r="CF503" i="234"/>
  <c r="CF512" i="234"/>
  <c r="CF518" i="234"/>
  <c r="CF500" i="234"/>
  <c r="CF506" i="234"/>
  <c r="CA510" i="234"/>
  <c r="CA516" i="234"/>
  <c r="CA525" i="234"/>
  <c r="CA504" i="234"/>
  <c r="CA513" i="234"/>
  <c r="CA519" i="234"/>
  <c r="CA501" i="234"/>
  <c r="CA507" i="234"/>
  <c r="CG522" i="234"/>
  <c r="CG501" i="234"/>
  <c r="CG507" i="234"/>
  <c r="BK563" i="234"/>
  <c r="BK560" i="234"/>
  <c r="BQ584" i="234"/>
  <c r="BQ572" i="234"/>
  <c r="BQ578" i="234"/>
  <c r="BQ560" i="234"/>
  <c r="BQ566" i="234"/>
  <c r="BQ563" i="234"/>
  <c r="BQ581" i="234"/>
  <c r="BQ575" i="234"/>
  <c r="CA584" i="234"/>
  <c r="CA572" i="234"/>
  <c r="CA578" i="234"/>
  <c r="CA560" i="234"/>
  <c r="CA566" i="234"/>
  <c r="CA563" i="234"/>
  <c r="CA581" i="234"/>
  <c r="CA575" i="234"/>
  <c r="CG584" i="234"/>
  <c r="CG581" i="234"/>
  <c r="CG572" i="234"/>
  <c r="CG560" i="234"/>
  <c r="CG575" i="234"/>
  <c r="CG569" i="234"/>
  <c r="CG563" i="234"/>
  <c r="CG578" i="234"/>
  <c r="CG566" i="234"/>
  <c r="CB573" i="234"/>
  <c r="CB570" i="234"/>
  <c r="CB561" i="234"/>
  <c r="CB582" i="234"/>
  <c r="CB576" i="234"/>
  <c r="CB564" i="234"/>
  <c r="CB579" i="234"/>
  <c r="CB585" i="234"/>
  <c r="CB567" i="234"/>
  <c r="BL638" i="234"/>
  <c r="BL644" i="234"/>
  <c r="BR644" i="234"/>
  <c r="BR620" i="234"/>
  <c r="BR632" i="234"/>
  <c r="BR635" i="234"/>
  <c r="BR623" i="234"/>
  <c r="BR641" i="234"/>
  <c r="BR638" i="234"/>
  <c r="BR629" i="234"/>
  <c r="BR626" i="234"/>
  <c r="CB626" i="234"/>
  <c r="CB641" i="234"/>
  <c r="CB620" i="234"/>
  <c r="CC624" i="234"/>
  <c r="CC630" i="234"/>
  <c r="CE642" i="233"/>
  <c r="CD641" i="233"/>
  <c r="BY636" i="233"/>
  <c r="BH620" i="233"/>
  <c r="CC578" i="233"/>
  <c r="BO92" i="234"/>
  <c r="BI80" i="234"/>
  <c r="BJ146" i="234"/>
  <c r="CA209" i="234"/>
  <c r="BH392" i="234"/>
  <c r="BP524" i="234"/>
  <c r="CA522" i="234"/>
  <c r="BQ569" i="234"/>
  <c r="CD626" i="233"/>
  <c r="BH632" i="233"/>
  <c r="BM581" i="233"/>
  <c r="BG578" i="233"/>
  <c r="BR269" i="234"/>
  <c r="CA569" i="234"/>
  <c r="CE627" i="233"/>
  <c r="CD623" i="233"/>
  <c r="BN638" i="233"/>
  <c r="BH629" i="233"/>
  <c r="BG320" i="234"/>
  <c r="CE405" i="234"/>
  <c r="CE624" i="233"/>
  <c r="BN623" i="233"/>
  <c r="BY645" i="233"/>
  <c r="BH638" i="233"/>
  <c r="CF105" i="234"/>
  <c r="CB260" i="234"/>
  <c r="CE384" i="234"/>
  <c r="BI440" i="234"/>
  <c r="CE633" i="233"/>
  <c r="BN632" i="233"/>
  <c r="BY630" i="233"/>
  <c r="BH623" i="233"/>
  <c r="CC522" i="233"/>
  <c r="BZ87" i="234"/>
  <c r="CF406" i="226"/>
  <c r="CG328" i="226"/>
  <c r="BZ148" i="226"/>
  <c r="CC574" i="226"/>
  <c r="CB646" i="226"/>
  <c r="CB200" i="226"/>
  <c r="BZ449" i="226"/>
  <c r="BI209" i="226"/>
  <c r="BH317" i="226"/>
  <c r="BN557" i="226"/>
  <c r="BZ558" i="226"/>
  <c r="CF558" i="226"/>
  <c r="BN524" i="226"/>
  <c r="CF388" i="226"/>
  <c r="CG331" i="226"/>
  <c r="BZ151" i="226"/>
  <c r="CB643" i="226"/>
  <c r="CG317" i="226"/>
  <c r="CG462" i="226"/>
  <c r="CF385" i="226"/>
  <c r="CG334" i="226"/>
  <c r="BZ142" i="226"/>
  <c r="CF394" i="226"/>
  <c r="BZ163" i="226"/>
  <c r="BZ139" i="226"/>
  <c r="CA444" i="226"/>
  <c r="CB625" i="226"/>
  <c r="BN269" i="230"/>
  <c r="EU55" i="270"/>
  <c r="BZ166" i="226"/>
  <c r="CF400" i="226"/>
  <c r="CC577" i="226"/>
  <c r="CB221" i="226"/>
  <c r="BQ218" i="226"/>
  <c r="BZ157" i="226"/>
  <c r="BZ160" i="226"/>
  <c r="CF382" i="226"/>
  <c r="CC586" i="226"/>
  <c r="CB637" i="226"/>
  <c r="CB209" i="226"/>
  <c r="BZ443" i="226"/>
  <c r="BI212" i="226"/>
  <c r="BQ206" i="226"/>
  <c r="CB257" i="226"/>
  <c r="BY623" i="226"/>
  <c r="CD99" i="230"/>
  <c r="CD84" i="230"/>
  <c r="CD93" i="230"/>
  <c r="CD87" i="230"/>
  <c r="CD102" i="230"/>
  <c r="CD96" i="230"/>
  <c r="BG149" i="230"/>
  <c r="BG164" i="230"/>
  <c r="BG146" i="230"/>
  <c r="BG161" i="230"/>
  <c r="BG143" i="230"/>
  <c r="BG158" i="230"/>
  <c r="BG140" i="230"/>
  <c r="BG155" i="230"/>
  <c r="CB342" i="230"/>
  <c r="CB333" i="230"/>
  <c r="CB336" i="230"/>
  <c r="CB327" i="230"/>
  <c r="CB330" i="230"/>
  <c r="CB321" i="230"/>
  <c r="CB324" i="230"/>
  <c r="CB345" i="230"/>
  <c r="BP440" i="230"/>
  <c r="BP461" i="230"/>
  <c r="BP464" i="230"/>
  <c r="BP458" i="230"/>
  <c r="BP455" i="230"/>
  <c r="BP449" i="230"/>
  <c r="BP452" i="230"/>
  <c r="BP446" i="230"/>
  <c r="BK506" i="230"/>
  <c r="BK512" i="230"/>
  <c r="BK500" i="230"/>
  <c r="BJ581" i="230"/>
  <c r="BJ575" i="230"/>
  <c r="BJ572" i="230"/>
  <c r="BJ584" i="230"/>
  <c r="BJ566" i="230"/>
  <c r="BJ578" i="230"/>
  <c r="BJ563" i="230"/>
  <c r="CF579" i="230"/>
  <c r="CF582" i="230"/>
  <c r="CF570" i="230"/>
  <c r="CF576" i="230"/>
  <c r="CF561" i="230"/>
  <c r="CF573" i="230"/>
  <c r="CF564" i="230"/>
  <c r="CF567" i="230"/>
  <c r="BY629" i="230"/>
  <c r="BY620" i="230"/>
  <c r="BY644" i="230"/>
  <c r="BY638" i="230"/>
  <c r="BY632" i="230"/>
  <c r="BY641" i="230"/>
  <c r="BY623" i="230"/>
  <c r="BZ94" i="231"/>
  <c r="BZ82" i="231"/>
  <c r="BZ88" i="231"/>
  <c r="BZ97" i="231"/>
  <c r="BZ103" i="231"/>
  <c r="BZ85" i="231"/>
  <c r="BZ100" i="231"/>
  <c r="BZ106" i="231"/>
  <c r="BZ91" i="231"/>
  <c r="CB219" i="231"/>
  <c r="CB222" i="231"/>
  <c r="CB213" i="231"/>
  <c r="CB216" i="231"/>
  <c r="CB207" i="231"/>
  <c r="CB210" i="231"/>
  <c r="CB201" i="231"/>
  <c r="CB204" i="231"/>
  <c r="CB225" i="231"/>
  <c r="CE269" i="231"/>
  <c r="CE272" i="231"/>
  <c r="CE284" i="231"/>
  <c r="CE260" i="231"/>
  <c r="CE281" i="231"/>
  <c r="CE275" i="231"/>
  <c r="CE263" i="231"/>
  <c r="CG464" i="231"/>
  <c r="CG449" i="231"/>
  <c r="CG458" i="231"/>
  <c r="CG443" i="231"/>
  <c r="CG452" i="231"/>
  <c r="CG446" i="231"/>
  <c r="CG440" i="231"/>
  <c r="CG461" i="231"/>
  <c r="CE582" i="231"/>
  <c r="CE576" i="231"/>
  <c r="CE567" i="231"/>
  <c r="CE561" i="231"/>
  <c r="CE585" i="231"/>
  <c r="CE564" i="231"/>
  <c r="CE579" i="231"/>
  <c r="CB635" i="231"/>
  <c r="CB644" i="231"/>
  <c r="CB638" i="231"/>
  <c r="CB620" i="231"/>
  <c r="CE95" i="232"/>
  <c r="CE92" i="232"/>
  <c r="CE80" i="232"/>
  <c r="CE83" i="232"/>
  <c r="CE98" i="232"/>
  <c r="CE86" i="232"/>
  <c r="CE104" i="232"/>
  <c r="CE89" i="232"/>
  <c r="BP155" i="232"/>
  <c r="BP158" i="232"/>
  <c r="BP149" i="232"/>
  <c r="BP140" i="232"/>
  <c r="BP143" i="232"/>
  <c r="BP164" i="232"/>
  <c r="CG165" i="232"/>
  <c r="CG156" i="232"/>
  <c r="CG141" i="232"/>
  <c r="CG144" i="232"/>
  <c r="CG147" i="232"/>
  <c r="CG162" i="232"/>
  <c r="CG153" i="232"/>
  <c r="CG159" i="232"/>
  <c r="BM212" i="232"/>
  <c r="BM218" i="232"/>
  <c r="BM206" i="232"/>
  <c r="BM203" i="232"/>
  <c r="BM215" i="232"/>
  <c r="BM200" i="232"/>
  <c r="BM224" i="232"/>
  <c r="BM221" i="232"/>
  <c r="BZ278" i="232"/>
  <c r="BZ272" i="232"/>
  <c r="BZ275" i="232"/>
  <c r="BZ260" i="232"/>
  <c r="BZ263" i="232"/>
  <c r="BZ266" i="232"/>
  <c r="BZ281" i="232"/>
  <c r="BZ269" i="232"/>
  <c r="CC341" i="232"/>
  <c r="CC335" i="232"/>
  <c r="CC329" i="232"/>
  <c r="CC344" i="232"/>
  <c r="CC332" i="232"/>
  <c r="CC338" i="232"/>
  <c r="CC320" i="232"/>
  <c r="CC326" i="232"/>
  <c r="CC323" i="232"/>
  <c r="CF389" i="232"/>
  <c r="CF383" i="232"/>
  <c r="CF398" i="232"/>
  <c r="CF401" i="232"/>
  <c r="CF386" i="232"/>
  <c r="CF404" i="232"/>
  <c r="CF392" i="232"/>
  <c r="CF380" i="232"/>
  <c r="CE456" i="232"/>
  <c r="CE465" i="232"/>
  <c r="CE444" i="232"/>
  <c r="CE459" i="232"/>
  <c r="CE453" i="232"/>
  <c r="CE447" i="232"/>
  <c r="BK503" i="232"/>
  <c r="BK512" i="232"/>
  <c r="BK515" i="232"/>
  <c r="BK518" i="232"/>
  <c r="BK506" i="232"/>
  <c r="BK521" i="232"/>
  <c r="BK524" i="232"/>
  <c r="BK500" i="232"/>
  <c r="CD572" i="232"/>
  <c r="CD560" i="232"/>
  <c r="CD575" i="232"/>
  <c r="CD581" i="232"/>
  <c r="CD563" i="232"/>
  <c r="CD569" i="232"/>
  <c r="CD578" i="232"/>
  <c r="CD584" i="232"/>
  <c r="CD566" i="232"/>
  <c r="BK638" i="232"/>
  <c r="BK626" i="232"/>
  <c r="BK644" i="232"/>
  <c r="BK641" i="232"/>
  <c r="BK632" i="232"/>
  <c r="BK620" i="232"/>
  <c r="BK635" i="232"/>
  <c r="BK629" i="232"/>
  <c r="BK623" i="232"/>
  <c r="BY105" i="233"/>
  <c r="BY96" i="233"/>
  <c r="BY99" i="233"/>
  <c r="BY84" i="233"/>
  <c r="BY90" i="233"/>
  <c r="BY102" i="233"/>
  <c r="BY81" i="233"/>
  <c r="BY93" i="233"/>
  <c r="BY87" i="233"/>
  <c r="BI155" i="233"/>
  <c r="BI149" i="233"/>
  <c r="BI164" i="233"/>
  <c r="BI140" i="233"/>
  <c r="BI152" i="233"/>
  <c r="BI143" i="233"/>
  <c r="BI158" i="233"/>
  <c r="BI146" i="233"/>
  <c r="BZ221" i="233"/>
  <c r="BZ209" i="233"/>
  <c r="BZ215" i="233"/>
  <c r="BZ224" i="233"/>
  <c r="BZ203" i="233"/>
  <c r="BZ212" i="233"/>
  <c r="BZ218" i="233"/>
  <c r="BZ200" i="233"/>
  <c r="BZ206" i="233"/>
  <c r="CA275" i="233"/>
  <c r="CA263" i="233"/>
  <c r="CA281" i="233"/>
  <c r="CA269" i="233"/>
  <c r="CA284" i="233"/>
  <c r="CA278" i="233"/>
  <c r="CA272" i="233"/>
  <c r="CA260" i="233"/>
  <c r="BN461" i="233"/>
  <c r="BN464" i="233"/>
  <c r="BN455" i="233"/>
  <c r="BN458" i="233"/>
  <c r="BO521" i="233"/>
  <c r="BO503" i="233"/>
  <c r="BO509" i="233"/>
  <c r="BO524" i="233"/>
  <c r="BO512" i="233"/>
  <c r="BO518" i="233"/>
  <c r="BO515" i="233"/>
  <c r="BO506" i="233"/>
  <c r="BO500" i="233"/>
  <c r="CA585" i="233"/>
  <c r="CA564" i="233"/>
  <c r="BK623" i="233"/>
  <c r="BK638" i="233"/>
  <c r="BK626" i="233"/>
  <c r="BK644" i="233"/>
  <c r="BK641" i="233"/>
  <c r="BK632" i="233"/>
  <c r="BK629" i="233"/>
  <c r="BK620" i="233"/>
  <c r="BK635" i="233"/>
  <c r="CC149" i="234"/>
  <c r="CC164" i="234"/>
  <c r="CC152" i="234"/>
  <c r="CC158" i="234"/>
  <c r="CC140" i="234"/>
  <c r="CC146" i="234"/>
  <c r="CC155" i="234"/>
  <c r="CC161" i="234"/>
  <c r="CC143" i="234"/>
  <c r="BO281" i="234"/>
  <c r="BO260" i="234"/>
  <c r="BO269" i="234"/>
  <c r="BO284" i="234"/>
  <c r="BO272" i="234"/>
  <c r="BO278" i="234"/>
  <c r="BO275" i="234"/>
  <c r="BO263" i="234"/>
  <c r="BO266" i="234"/>
  <c r="BP335" i="234"/>
  <c r="BP344" i="234"/>
  <c r="BP323" i="234"/>
  <c r="BP332" i="234"/>
  <c r="BP338" i="234"/>
  <c r="BP320" i="234"/>
  <c r="BP326" i="234"/>
  <c r="BP341" i="234"/>
  <c r="BP329" i="234"/>
  <c r="CA395" i="234"/>
  <c r="CA383" i="234"/>
  <c r="CA398" i="234"/>
  <c r="CA404" i="234"/>
  <c r="CA386" i="234"/>
  <c r="CA392" i="234"/>
  <c r="CA389" i="234"/>
  <c r="CA380" i="234"/>
  <c r="CA401" i="234"/>
  <c r="CC459" i="234"/>
  <c r="CC441" i="234"/>
  <c r="CC447" i="234"/>
  <c r="CC462" i="234"/>
  <c r="CC450" i="234"/>
  <c r="CC456" i="234"/>
  <c r="CC465" i="234"/>
  <c r="CC444" i="234"/>
  <c r="CC453" i="234"/>
  <c r="CC506" i="234"/>
  <c r="CC512" i="234"/>
  <c r="CD572" i="234"/>
  <c r="CD578" i="234"/>
  <c r="CF633" i="234"/>
  <c r="CF642" i="234"/>
  <c r="CF621" i="234"/>
  <c r="CF630" i="234"/>
  <c r="CF636" i="234"/>
  <c r="CF624" i="234"/>
  <c r="CF639" i="234"/>
  <c r="CF645" i="234"/>
  <c r="CF627" i="234"/>
  <c r="BG137" i="230"/>
  <c r="BY497" i="230"/>
  <c r="BZ558" i="230"/>
  <c r="CA378" i="232"/>
  <c r="CE438" i="233"/>
  <c r="BH557" i="234"/>
  <c r="BN557" i="234"/>
  <c r="BP443" i="230"/>
  <c r="BN329" i="230"/>
  <c r="BQ626" i="231"/>
  <c r="CG455" i="231"/>
  <c r="CC155" i="230"/>
  <c r="CC152" i="230"/>
  <c r="CC149" i="230"/>
  <c r="CC164" i="230"/>
  <c r="CC146" i="230"/>
  <c r="CC161" i="230"/>
  <c r="CC143" i="230"/>
  <c r="CG222" i="230"/>
  <c r="CG204" i="230"/>
  <c r="CG216" i="230"/>
  <c r="CG207" i="230"/>
  <c r="CG201" i="230"/>
  <c r="CG225" i="230"/>
  <c r="CG213" i="230"/>
  <c r="BN272" i="230"/>
  <c r="BN263" i="230"/>
  <c r="BN266" i="230"/>
  <c r="BN260" i="230"/>
  <c r="BN281" i="230"/>
  <c r="BN284" i="230"/>
  <c r="BN275" i="230"/>
  <c r="CA323" i="230"/>
  <c r="CA344" i="230"/>
  <c r="CA338" i="230"/>
  <c r="CA341" i="230"/>
  <c r="CA332" i="230"/>
  <c r="CA335" i="230"/>
  <c r="CA326" i="230"/>
  <c r="CA389" i="230"/>
  <c r="CA380" i="230"/>
  <c r="CA383" i="230"/>
  <c r="CA404" i="230"/>
  <c r="CA398" i="230"/>
  <c r="CA401" i="230"/>
  <c r="CA392" i="230"/>
  <c r="BZ573" i="230"/>
  <c r="BZ564" i="230"/>
  <c r="BZ567" i="230"/>
  <c r="BZ585" i="230"/>
  <c r="BZ579" i="230"/>
  <c r="BZ582" i="230"/>
  <c r="BZ570" i="230"/>
  <c r="CE641" i="230"/>
  <c r="CE623" i="230"/>
  <c r="CE635" i="230"/>
  <c r="CE626" i="230"/>
  <c r="CE629" i="230"/>
  <c r="CE620" i="230"/>
  <c r="CE644" i="230"/>
  <c r="CE638" i="230"/>
  <c r="CC96" i="231"/>
  <c r="CC87" i="231"/>
  <c r="CC90" i="231"/>
  <c r="CC81" i="231"/>
  <c r="CC84" i="231"/>
  <c r="CC105" i="231"/>
  <c r="CC99" i="231"/>
  <c r="BQ152" i="231"/>
  <c r="BQ155" i="231"/>
  <c r="BQ149" i="231"/>
  <c r="CA224" i="231"/>
  <c r="CA218" i="231"/>
  <c r="CA221" i="231"/>
  <c r="CA212" i="231"/>
  <c r="CA215" i="231"/>
  <c r="CA206" i="231"/>
  <c r="CA209" i="231"/>
  <c r="CA200" i="231"/>
  <c r="CA203" i="231"/>
  <c r="BH260" i="231"/>
  <c r="BH281" i="231"/>
  <c r="BH263" i="231"/>
  <c r="BH272" i="231"/>
  <c r="CB324" i="231"/>
  <c r="CB345" i="231"/>
  <c r="CB333" i="231"/>
  <c r="CB327" i="231"/>
  <c r="CB336" i="231"/>
  <c r="CB401" i="231"/>
  <c r="CB392" i="231"/>
  <c r="CB395" i="231"/>
  <c r="CB386" i="231"/>
  <c r="CB404" i="231"/>
  <c r="CB380" i="231"/>
  <c r="CB398" i="231"/>
  <c r="CB389" i="231"/>
  <c r="CB383" i="231"/>
  <c r="CB441" i="231"/>
  <c r="CB462" i="231"/>
  <c r="CB456" i="231"/>
  <c r="CB465" i="231"/>
  <c r="CB450" i="231"/>
  <c r="CB459" i="231"/>
  <c r="CB444" i="231"/>
  <c r="CB453" i="231"/>
  <c r="BP578" i="231"/>
  <c r="BP569" i="231"/>
  <c r="BP581" i="231"/>
  <c r="BP563" i="231"/>
  <c r="BP575" i="231"/>
  <c r="BP572" i="231"/>
  <c r="BP566" i="231"/>
  <c r="BO86" i="232"/>
  <c r="BO89" i="232"/>
  <c r="BO104" i="232"/>
  <c r="BO95" i="232"/>
  <c r="BO83" i="232"/>
  <c r="BO98" i="232"/>
  <c r="BO80" i="232"/>
  <c r="BO101" i="232"/>
  <c r="BJ149" i="232"/>
  <c r="BJ143" i="232"/>
  <c r="BJ164" i="232"/>
  <c r="BJ158" i="232"/>
  <c r="BJ155" i="232"/>
  <c r="BJ146" i="232"/>
  <c r="BJ140" i="232"/>
  <c r="BJ161" i="232"/>
  <c r="BJ152" i="232"/>
  <c r="CA156" i="232"/>
  <c r="CA147" i="232"/>
  <c r="CA162" i="232"/>
  <c r="CA153" i="232"/>
  <c r="CA150" i="232"/>
  <c r="CA144" i="232"/>
  <c r="CA159" i="232"/>
  <c r="CA141" i="232"/>
  <c r="CA165" i="232"/>
  <c r="BG206" i="232"/>
  <c r="BG221" i="232"/>
  <c r="BG224" i="232"/>
  <c r="BG203" i="232"/>
  <c r="BG212" i="232"/>
  <c r="BG209" i="232"/>
  <c r="BG200" i="232"/>
  <c r="BG218" i="232"/>
  <c r="BG215" i="232"/>
  <c r="CD219" i="232"/>
  <c r="CD207" i="232"/>
  <c r="CD216" i="232"/>
  <c r="CD222" i="232"/>
  <c r="CD225" i="232"/>
  <c r="CD210" i="232"/>
  <c r="CD213" i="232"/>
  <c r="CD201" i="232"/>
  <c r="BP269" i="232"/>
  <c r="BP275" i="232"/>
  <c r="BP284" i="232"/>
  <c r="BP263" i="232"/>
  <c r="BP272" i="232"/>
  <c r="BP278" i="232"/>
  <c r="BP260" i="232"/>
  <c r="BP266" i="232"/>
  <c r="BP281" i="232"/>
  <c r="CG279" i="232"/>
  <c r="CG261" i="232"/>
  <c r="CG267" i="232"/>
  <c r="CG282" i="232"/>
  <c r="CG270" i="232"/>
  <c r="CG276" i="232"/>
  <c r="CG285" i="232"/>
  <c r="CG273" i="232"/>
  <c r="BM335" i="232"/>
  <c r="BM320" i="232"/>
  <c r="BM323" i="232"/>
  <c r="BM338" i="232"/>
  <c r="BM326" i="232"/>
  <c r="BM344" i="232"/>
  <c r="BM329" i="232"/>
  <c r="BM332" i="232"/>
  <c r="BM341" i="232"/>
  <c r="BZ389" i="232"/>
  <c r="BZ395" i="232"/>
  <c r="BZ404" i="232"/>
  <c r="BZ383" i="232"/>
  <c r="BZ392" i="232"/>
  <c r="BZ398" i="232"/>
  <c r="BZ380" i="232"/>
  <c r="BZ386" i="232"/>
  <c r="BZ401" i="232"/>
  <c r="CA506" i="232"/>
  <c r="CA515" i="232"/>
  <c r="CA518" i="232"/>
  <c r="CA503" i="232"/>
  <c r="CA521" i="232"/>
  <c r="CA509" i="232"/>
  <c r="CA524" i="232"/>
  <c r="CA500" i="232"/>
  <c r="BY573" i="232"/>
  <c r="BY576" i="232"/>
  <c r="BY564" i="232"/>
  <c r="BY582" i="232"/>
  <c r="BY567" i="232"/>
  <c r="BY570" i="232"/>
  <c r="BY585" i="232"/>
  <c r="BY561" i="232"/>
  <c r="CB624" i="232"/>
  <c r="CB639" i="232"/>
  <c r="CB645" i="232"/>
  <c r="CB627" i="232"/>
  <c r="CB633" i="232"/>
  <c r="CB642" i="232"/>
  <c r="CB621" i="232"/>
  <c r="CB630" i="232"/>
  <c r="CB636" i="232"/>
  <c r="CD95" i="233"/>
  <c r="CD89" i="233"/>
  <c r="CD101" i="233"/>
  <c r="CD86" i="233"/>
  <c r="CD104" i="233"/>
  <c r="CD83" i="233"/>
  <c r="CD98" i="233"/>
  <c r="BY149" i="233"/>
  <c r="BY161" i="233"/>
  <c r="BY164" i="233"/>
  <c r="BY152" i="233"/>
  <c r="BY140" i="233"/>
  <c r="BY158" i="233"/>
  <c r="BY143" i="233"/>
  <c r="BY146" i="233"/>
  <c r="CF224" i="233"/>
  <c r="CF215" i="233"/>
  <c r="CF218" i="233"/>
  <c r="CF221" i="233"/>
  <c r="CF206" i="233"/>
  <c r="CF209" i="233"/>
  <c r="CF212" i="233"/>
  <c r="CF200" i="233"/>
  <c r="CB267" i="233"/>
  <c r="CB270" i="233"/>
  <c r="CB276" i="233"/>
  <c r="CB261" i="233"/>
  <c r="CB273" i="233"/>
  <c r="CB279" i="233"/>
  <c r="CB285" i="233"/>
  <c r="CB282" i="233"/>
  <c r="BM398" i="233"/>
  <c r="BM380" i="233"/>
  <c r="BM404" i="233"/>
  <c r="BM395" i="233"/>
  <c r="BM401" i="233"/>
  <c r="BY450" i="233"/>
  <c r="BY456" i="233"/>
  <c r="BY465" i="233"/>
  <c r="BY444" i="233"/>
  <c r="BY453" i="233"/>
  <c r="BY459" i="233"/>
  <c r="BY441" i="233"/>
  <c r="BY447" i="233"/>
  <c r="BY462" i="233"/>
  <c r="BZ516" i="233"/>
  <c r="BZ504" i="233"/>
  <c r="BZ519" i="233"/>
  <c r="BZ525" i="233"/>
  <c r="BZ507" i="233"/>
  <c r="BZ513" i="233"/>
  <c r="BZ522" i="233"/>
  <c r="BZ501" i="233"/>
  <c r="BZ510" i="233"/>
  <c r="BZ581" i="233"/>
  <c r="BZ575" i="233"/>
  <c r="BZ560" i="233"/>
  <c r="CA629" i="233"/>
  <c r="CA644" i="233"/>
  <c r="CA632" i="233"/>
  <c r="CA638" i="233"/>
  <c r="CA620" i="233"/>
  <c r="CA626" i="233"/>
  <c r="CA635" i="233"/>
  <c r="CA641" i="233"/>
  <c r="CA623" i="233"/>
  <c r="BR95" i="234"/>
  <c r="BR101" i="234"/>
  <c r="BR80" i="234"/>
  <c r="BM152" i="234"/>
  <c r="BM146" i="234"/>
  <c r="CE210" i="234"/>
  <c r="CE216" i="234"/>
  <c r="BY269" i="234"/>
  <c r="BY284" i="234"/>
  <c r="BY272" i="234"/>
  <c r="BY278" i="234"/>
  <c r="BY260" i="234"/>
  <c r="BY266" i="234"/>
  <c r="BY275" i="234"/>
  <c r="BY281" i="234"/>
  <c r="BY263" i="234"/>
  <c r="CA345" i="234"/>
  <c r="CA324" i="234"/>
  <c r="CB399" i="234"/>
  <c r="CB396" i="234"/>
  <c r="CB387" i="234"/>
  <c r="CB381" i="234"/>
  <c r="CB402" i="234"/>
  <c r="CB384" i="234"/>
  <c r="CB390" i="234"/>
  <c r="CB405" i="234"/>
  <c r="CB393" i="234"/>
  <c r="CB452" i="234"/>
  <c r="CB440" i="234"/>
  <c r="CB455" i="234"/>
  <c r="CB461" i="234"/>
  <c r="CB443" i="234"/>
  <c r="CB449" i="234"/>
  <c r="CB458" i="234"/>
  <c r="CB464" i="234"/>
  <c r="CB446" i="234"/>
  <c r="BM506" i="234"/>
  <c r="BM524" i="234"/>
  <c r="BM521" i="234"/>
  <c r="BM512" i="234"/>
  <c r="BM509" i="234"/>
  <c r="BM515" i="234"/>
  <c r="BM500" i="234"/>
  <c r="BM503" i="234"/>
  <c r="BM518" i="234"/>
  <c r="BY579" i="234"/>
  <c r="BY585" i="234"/>
  <c r="BY567" i="234"/>
  <c r="BY582" i="234"/>
  <c r="BY570" i="234"/>
  <c r="BY576" i="234"/>
  <c r="BY561" i="234"/>
  <c r="BY564" i="234"/>
  <c r="BY573" i="234"/>
  <c r="BI629" i="234"/>
  <c r="BI644" i="234"/>
  <c r="BI632" i="234"/>
  <c r="BI638" i="234"/>
  <c r="BI635" i="234"/>
  <c r="BI626" i="234"/>
  <c r="BI623" i="234"/>
  <c r="BI641" i="234"/>
  <c r="BI620" i="234"/>
  <c r="BZ642" i="234"/>
  <c r="BZ624" i="234"/>
  <c r="BZ630" i="234"/>
  <c r="BZ645" i="234"/>
  <c r="BZ633" i="234"/>
  <c r="BZ639" i="234"/>
  <c r="BZ621" i="234"/>
  <c r="BZ627" i="234"/>
  <c r="BZ636" i="234"/>
  <c r="BY77" i="232"/>
  <c r="CE77" i="232"/>
  <c r="CC80" i="230"/>
  <c r="BZ139" i="230"/>
  <c r="BN197" i="231"/>
  <c r="BN437" i="231"/>
  <c r="BJ377" i="232"/>
  <c r="CC78" i="234"/>
  <c r="CA377" i="234"/>
  <c r="BM497" i="234"/>
  <c r="BJ560" i="230"/>
  <c r="CA386" i="230"/>
  <c r="CA320" i="230"/>
  <c r="CE278" i="231"/>
  <c r="CB94" i="230"/>
  <c r="CB91" i="230"/>
  <c r="CB88" i="230"/>
  <c r="CB100" i="230"/>
  <c r="CB97" i="230"/>
  <c r="CB103" i="230"/>
  <c r="BZ151" i="230"/>
  <c r="BZ160" i="230"/>
  <c r="BZ142" i="230"/>
  <c r="CG269" i="230"/>
  <c r="CG260" i="230"/>
  <c r="CG263" i="230"/>
  <c r="CG284" i="230"/>
  <c r="CG278" i="230"/>
  <c r="CG281" i="230"/>
  <c r="CG272" i="230"/>
  <c r="BN332" i="230"/>
  <c r="BN323" i="230"/>
  <c r="BN326" i="230"/>
  <c r="BN320" i="230"/>
  <c r="BN341" i="230"/>
  <c r="BN344" i="230"/>
  <c r="BN335" i="230"/>
  <c r="BN380" i="230"/>
  <c r="BN401" i="230"/>
  <c r="BN404" i="230"/>
  <c r="BN395" i="230"/>
  <c r="BN398" i="230"/>
  <c r="BN389" i="230"/>
  <c r="BN392" i="230"/>
  <c r="BN383" i="230"/>
  <c r="CC451" i="230"/>
  <c r="CC448" i="230"/>
  <c r="CC442" i="230"/>
  <c r="CC460" i="230"/>
  <c r="CC454" i="230"/>
  <c r="CC445" i="230"/>
  <c r="CC466" i="230"/>
  <c r="CC463" i="230"/>
  <c r="CC457" i="230"/>
  <c r="BK641" i="230"/>
  <c r="BK629" i="230"/>
  <c r="BY275" i="231"/>
  <c r="BY260" i="231"/>
  <c r="BY269" i="231"/>
  <c r="BY263" i="231"/>
  <c r="BY278" i="231"/>
  <c r="BY284" i="231"/>
  <c r="BY272" i="231"/>
  <c r="BH338" i="231"/>
  <c r="BH341" i="231"/>
  <c r="BH332" i="231"/>
  <c r="BH335" i="231"/>
  <c r="BH326" i="231"/>
  <c r="BH329" i="231"/>
  <c r="BH320" i="231"/>
  <c r="BH323" i="231"/>
  <c r="BQ401" i="231"/>
  <c r="BQ383" i="231"/>
  <c r="BQ395" i="231"/>
  <c r="BQ392" i="231"/>
  <c r="BQ386" i="231"/>
  <c r="BQ404" i="231"/>
  <c r="BQ380" i="231"/>
  <c r="BN449" i="231"/>
  <c r="BN443" i="231"/>
  <c r="BN464" i="231"/>
  <c r="BN452" i="231"/>
  <c r="BN458" i="231"/>
  <c r="BN446" i="231"/>
  <c r="BN461" i="231"/>
  <c r="BN440" i="231"/>
  <c r="CA509" i="231"/>
  <c r="CA518" i="231"/>
  <c r="CA506" i="231"/>
  <c r="CA500" i="231"/>
  <c r="BQ632" i="231"/>
  <c r="BQ620" i="231"/>
  <c r="BQ641" i="231"/>
  <c r="BQ635" i="231"/>
  <c r="BQ629" i="231"/>
  <c r="BQ644" i="231"/>
  <c r="BQ623" i="231"/>
  <c r="BY104" i="232"/>
  <c r="BY92" i="232"/>
  <c r="BY98" i="232"/>
  <c r="BY80" i="232"/>
  <c r="BY86" i="232"/>
  <c r="BY95" i="232"/>
  <c r="BY101" i="232"/>
  <c r="BY83" i="232"/>
  <c r="BY89" i="232"/>
  <c r="BZ161" i="232"/>
  <c r="BZ152" i="232"/>
  <c r="BZ155" i="232"/>
  <c r="BZ158" i="232"/>
  <c r="BZ143" i="232"/>
  <c r="BZ140" i="232"/>
  <c r="BZ146" i="232"/>
  <c r="BZ149" i="232"/>
  <c r="BZ164" i="232"/>
  <c r="CA282" i="232"/>
  <c r="CA276" i="232"/>
  <c r="CA264" i="232"/>
  <c r="CA279" i="232"/>
  <c r="CA270" i="232"/>
  <c r="CA285" i="232"/>
  <c r="CA273" i="232"/>
  <c r="BG329" i="232"/>
  <c r="BG344" i="232"/>
  <c r="BG332" i="232"/>
  <c r="BG323" i="232"/>
  <c r="BG338" i="232"/>
  <c r="BG335" i="232"/>
  <c r="BG326" i="232"/>
  <c r="BG341" i="232"/>
  <c r="CD345" i="232"/>
  <c r="CD327" i="232"/>
  <c r="CD333" i="232"/>
  <c r="CD342" i="232"/>
  <c r="CD321" i="232"/>
  <c r="CD330" i="232"/>
  <c r="CD336" i="232"/>
  <c r="CD324" i="232"/>
  <c r="CD339" i="232"/>
  <c r="BP386" i="232"/>
  <c r="BP395" i="232"/>
  <c r="BP380" i="232"/>
  <c r="BP383" i="232"/>
  <c r="BP398" i="232"/>
  <c r="BP401" i="232"/>
  <c r="BP389" i="232"/>
  <c r="BP404" i="232"/>
  <c r="CC461" i="232"/>
  <c r="CC449" i="232"/>
  <c r="CC464" i="232"/>
  <c r="CC452" i="232"/>
  <c r="CC455" i="232"/>
  <c r="CC458" i="232"/>
  <c r="CC443" i="232"/>
  <c r="CC446" i="232"/>
  <c r="BQ506" i="232"/>
  <c r="BQ503" i="232"/>
  <c r="BQ521" i="232"/>
  <c r="BQ500" i="232"/>
  <c r="BQ509" i="232"/>
  <c r="BQ524" i="232"/>
  <c r="BQ512" i="232"/>
  <c r="BQ518" i="232"/>
  <c r="BQ515" i="232"/>
  <c r="CA644" i="232"/>
  <c r="CA632" i="232"/>
  <c r="CA638" i="232"/>
  <c r="CA620" i="232"/>
  <c r="CA626" i="232"/>
  <c r="CA623" i="232"/>
  <c r="CA641" i="232"/>
  <c r="CA635" i="232"/>
  <c r="CA629" i="232"/>
  <c r="BN80" i="233"/>
  <c r="BN89" i="233"/>
  <c r="BN98" i="233"/>
  <c r="BN83" i="233"/>
  <c r="BN104" i="233"/>
  <c r="BN95" i="233"/>
  <c r="BN101" i="233"/>
  <c r="BN92" i="233"/>
  <c r="CE81" i="233"/>
  <c r="CE90" i="233"/>
  <c r="CE96" i="233"/>
  <c r="CE99" i="233"/>
  <c r="CE105" i="233"/>
  <c r="CE84" i="233"/>
  <c r="CE102" i="233"/>
  <c r="CE93" i="233"/>
  <c r="CE143" i="233"/>
  <c r="CE158" i="233"/>
  <c r="CE164" i="233"/>
  <c r="CE146" i="233"/>
  <c r="CE152" i="233"/>
  <c r="CE161" i="233"/>
  <c r="CE140" i="233"/>
  <c r="CE149" i="233"/>
  <c r="CE155" i="233"/>
  <c r="CA216" i="233"/>
  <c r="CA222" i="233"/>
  <c r="CA204" i="233"/>
  <c r="CA210" i="233"/>
  <c r="CA219" i="233"/>
  <c r="CA225" i="233"/>
  <c r="CA207" i="233"/>
  <c r="CA213" i="233"/>
  <c r="CA201" i="233"/>
  <c r="BQ263" i="233"/>
  <c r="BQ281" i="233"/>
  <c r="BQ269" i="233"/>
  <c r="BQ284" i="233"/>
  <c r="BQ266" i="233"/>
  <c r="BQ272" i="233"/>
  <c r="BQ260" i="233"/>
  <c r="BQ278" i="233"/>
  <c r="BQ275" i="233"/>
  <c r="BR332" i="233"/>
  <c r="BR320" i="233"/>
  <c r="BR335" i="233"/>
  <c r="BR323" i="233"/>
  <c r="BR341" i="233"/>
  <c r="BR326" i="233"/>
  <c r="BR329" i="233"/>
  <c r="BR344" i="233"/>
  <c r="BG401" i="233"/>
  <c r="BG380" i="233"/>
  <c r="BG389" i="233"/>
  <c r="BG392" i="233"/>
  <c r="BG404" i="233"/>
  <c r="BG395" i="233"/>
  <c r="BG383" i="233"/>
  <c r="BG398" i="233"/>
  <c r="BG386" i="233"/>
  <c r="BI503" i="233"/>
  <c r="BI512" i="233"/>
  <c r="BI506" i="233"/>
  <c r="BI509" i="233"/>
  <c r="CF525" i="233"/>
  <c r="CF501" i="233"/>
  <c r="CF504" i="233"/>
  <c r="CF519" i="233"/>
  <c r="CF522" i="233"/>
  <c r="BJ572" i="233"/>
  <c r="BJ566" i="233"/>
  <c r="CG564" i="233"/>
  <c r="CG573" i="233"/>
  <c r="CG579" i="233"/>
  <c r="CG561" i="233"/>
  <c r="CG567" i="233"/>
  <c r="CG582" i="233"/>
  <c r="CG570" i="233"/>
  <c r="CG576" i="233"/>
  <c r="CG585" i="233"/>
  <c r="CG632" i="233"/>
  <c r="CG641" i="233"/>
  <c r="CG620" i="233"/>
  <c r="CG629" i="233"/>
  <c r="CG635" i="233"/>
  <c r="CG623" i="233"/>
  <c r="CG638" i="233"/>
  <c r="CG644" i="233"/>
  <c r="CG626" i="233"/>
  <c r="CB83" i="234"/>
  <c r="CB101" i="234"/>
  <c r="CB98" i="234"/>
  <c r="CB89" i="234"/>
  <c r="CB86" i="234"/>
  <c r="CB104" i="234"/>
  <c r="CB80" i="234"/>
  <c r="CB92" i="234"/>
  <c r="CB95" i="234"/>
  <c r="BN218" i="234"/>
  <c r="BN224" i="234"/>
  <c r="CE260" i="234"/>
  <c r="CE269" i="234"/>
  <c r="CE275" i="234"/>
  <c r="CE263" i="234"/>
  <c r="CE278" i="234"/>
  <c r="CE284" i="234"/>
  <c r="CE266" i="234"/>
  <c r="CE272" i="234"/>
  <c r="CE281" i="234"/>
  <c r="BJ326" i="234"/>
  <c r="BJ332" i="234"/>
  <c r="BZ335" i="234"/>
  <c r="BZ341" i="234"/>
  <c r="BZ320" i="234"/>
  <c r="BK386" i="234"/>
  <c r="BK380" i="234"/>
  <c r="BK401" i="234"/>
  <c r="BK383" i="234"/>
  <c r="BK389" i="234"/>
  <c r="BK404" i="234"/>
  <c r="BK392" i="234"/>
  <c r="BK398" i="234"/>
  <c r="BK395" i="234"/>
  <c r="BL455" i="234"/>
  <c r="BL461" i="234"/>
  <c r="BL440" i="234"/>
  <c r="BG506" i="234"/>
  <c r="BG503" i="234"/>
  <c r="BG521" i="234"/>
  <c r="BG500" i="234"/>
  <c r="BG509" i="234"/>
  <c r="BG524" i="234"/>
  <c r="BG512" i="234"/>
  <c r="BG518" i="234"/>
  <c r="BG515" i="234"/>
  <c r="CD504" i="234"/>
  <c r="CD519" i="234"/>
  <c r="CD525" i="234"/>
  <c r="CD507" i="234"/>
  <c r="CD513" i="234"/>
  <c r="CD522" i="234"/>
  <c r="CD501" i="234"/>
  <c r="CD510" i="234"/>
  <c r="CD516" i="234"/>
  <c r="BY623" i="234"/>
  <c r="BY638" i="234"/>
  <c r="BY626" i="234"/>
  <c r="BY644" i="234"/>
  <c r="BY641" i="234"/>
  <c r="BY632" i="234"/>
  <c r="BY629" i="234"/>
  <c r="BY635" i="234"/>
  <c r="BY620" i="234"/>
  <c r="BZ78" i="232"/>
  <c r="CC104" i="230"/>
  <c r="BI139" i="230"/>
  <c r="BO139" i="230"/>
  <c r="BL317" i="230"/>
  <c r="BJ557" i="230"/>
  <c r="BK617" i="230"/>
  <c r="BI79" i="231"/>
  <c r="BO139" i="231"/>
  <c r="BI199" i="231"/>
  <c r="CA197" i="231"/>
  <c r="BI379" i="231"/>
  <c r="BO497" i="231"/>
  <c r="CG497" i="231"/>
  <c r="BO499" i="232"/>
  <c r="CA497" i="232"/>
  <c r="CG497" i="232"/>
  <c r="BI439" i="233"/>
  <c r="CG617" i="233"/>
  <c r="BZ317" i="234"/>
  <c r="CF317" i="234"/>
  <c r="CB378" i="234"/>
  <c r="H66" i="151"/>
  <c r="BJ569" i="230"/>
  <c r="CA395" i="230"/>
  <c r="CC140" i="230"/>
  <c r="BN386" i="230"/>
  <c r="CB339" i="230"/>
  <c r="CA329" i="230"/>
  <c r="CE573" i="231"/>
  <c r="BP560" i="231"/>
  <c r="BQ398" i="231"/>
  <c r="BY266" i="231"/>
  <c r="CA222" i="230"/>
  <c r="CA204" i="230"/>
  <c r="CA207" i="230"/>
  <c r="CA201" i="230"/>
  <c r="CA216" i="230"/>
  <c r="CA225" i="230"/>
  <c r="CA213" i="230"/>
  <c r="CG341" i="230"/>
  <c r="CG332" i="230"/>
  <c r="CG335" i="230"/>
  <c r="CG326" i="230"/>
  <c r="CG329" i="230"/>
  <c r="CG320" i="230"/>
  <c r="CG323" i="230"/>
  <c r="CG344" i="230"/>
  <c r="CG404" i="230"/>
  <c r="CG398" i="230"/>
  <c r="CG401" i="230"/>
  <c r="CG392" i="230"/>
  <c r="CG395" i="230"/>
  <c r="CG386" i="230"/>
  <c r="CG389" i="230"/>
  <c r="CG380" i="230"/>
  <c r="BY456" i="230"/>
  <c r="BY450" i="230"/>
  <c r="BY453" i="230"/>
  <c r="BY447" i="230"/>
  <c r="BY444" i="230"/>
  <c r="BY441" i="230"/>
  <c r="BY462" i="230"/>
  <c r="CE572" i="230"/>
  <c r="CE563" i="230"/>
  <c r="CE566" i="230"/>
  <c r="CE584" i="230"/>
  <c r="CE578" i="230"/>
  <c r="CE581" i="230"/>
  <c r="CE569" i="230"/>
  <c r="CB143" i="231"/>
  <c r="CB152" i="231"/>
  <c r="CB146" i="231"/>
  <c r="CB164" i="231"/>
  <c r="CB158" i="231"/>
  <c r="CG218" i="231"/>
  <c r="CG221" i="231"/>
  <c r="CG212" i="231"/>
  <c r="CG215" i="231"/>
  <c r="CG206" i="231"/>
  <c r="CG209" i="231"/>
  <c r="CG200" i="231"/>
  <c r="CG203" i="231"/>
  <c r="CG224" i="231"/>
  <c r="CC271" i="231"/>
  <c r="CC265" i="231"/>
  <c r="CC277" i="231"/>
  <c r="CC280" i="231"/>
  <c r="CC268" i="231"/>
  <c r="CC274" i="231"/>
  <c r="CC262" i="231"/>
  <c r="CC286" i="231"/>
  <c r="CA461" i="231"/>
  <c r="CA455" i="231"/>
  <c r="CA464" i="231"/>
  <c r="CA449" i="231"/>
  <c r="CA458" i="231"/>
  <c r="CA443" i="231"/>
  <c r="CA452" i="231"/>
  <c r="CA446" i="231"/>
  <c r="CA440" i="231"/>
  <c r="CG518" i="231"/>
  <c r="CG512" i="231"/>
  <c r="CG500" i="231"/>
  <c r="CG509" i="231"/>
  <c r="CC562" i="231"/>
  <c r="CC583" i="231"/>
  <c r="CC580" i="231"/>
  <c r="CC577" i="231"/>
  <c r="CC568" i="231"/>
  <c r="CC565" i="231"/>
  <c r="CC586" i="231"/>
  <c r="CC571" i="231"/>
  <c r="CC574" i="231"/>
  <c r="BI92" i="232"/>
  <c r="BI89" i="232"/>
  <c r="BI95" i="232"/>
  <c r="BI80" i="232"/>
  <c r="BI83" i="232"/>
  <c r="BI98" i="232"/>
  <c r="BI86" i="232"/>
  <c r="BI104" i="232"/>
  <c r="BZ93" i="232"/>
  <c r="BZ102" i="232"/>
  <c r="BZ81" i="232"/>
  <c r="BZ90" i="232"/>
  <c r="BZ96" i="232"/>
  <c r="BZ84" i="232"/>
  <c r="BZ99" i="232"/>
  <c r="BZ105" i="232"/>
  <c r="BZ87" i="232"/>
  <c r="CF164" i="232"/>
  <c r="CF155" i="232"/>
  <c r="CF146" i="232"/>
  <c r="CF152" i="232"/>
  <c r="CF140" i="232"/>
  <c r="CF161" i="232"/>
  <c r="CF158" i="232"/>
  <c r="CF149" i="232"/>
  <c r="CC224" i="232"/>
  <c r="CC221" i="232"/>
  <c r="CC218" i="232"/>
  <c r="CC203" i="232"/>
  <c r="CC206" i="232"/>
  <c r="CC212" i="232"/>
  <c r="CC200" i="232"/>
  <c r="CC209" i="232"/>
  <c r="CF275" i="232"/>
  <c r="CF281" i="232"/>
  <c r="CF263" i="232"/>
  <c r="CF269" i="232"/>
  <c r="CF278" i="232"/>
  <c r="CF284" i="232"/>
  <c r="CF266" i="232"/>
  <c r="CF272" i="232"/>
  <c r="CF260" i="232"/>
  <c r="BJ404" i="232"/>
  <c r="BJ380" i="232"/>
  <c r="BJ392" i="232"/>
  <c r="BJ395" i="232"/>
  <c r="BJ383" i="232"/>
  <c r="BJ401" i="232"/>
  <c r="BJ398" i="232"/>
  <c r="BJ389" i="232"/>
  <c r="BJ386" i="232"/>
  <c r="CG399" i="232"/>
  <c r="CG387" i="232"/>
  <c r="CG402" i="232"/>
  <c r="CG390" i="232"/>
  <c r="CG393" i="232"/>
  <c r="CG396" i="232"/>
  <c r="CG381" i="232"/>
  <c r="CG384" i="232"/>
  <c r="BM452" i="232"/>
  <c r="BM461" i="232"/>
  <c r="BM449" i="232"/>
  <c r="BM464" i="232"/>
  <c r="BM440" i="232"/>
  <c r="BM455" i="232"/>
  <c r="BM443" i="232"/>
  <c r="BM458" i="232"/>
  <c r="CG503" i="232"/>
  <c r="CG518" i="232"/>
  <c r="CG524" i="232"/>
  <c r="CG506" i="232"/>
  <c r="CG512" i="232"/>
  <c r="CG521" i="232"/>
  <c r="CG500" i="232"/>
  <c r="CG509" i="232"/>
  <c r="CG515" i="232"/>
  <c r="BH581" i="232"/>
  <c r="BH584" i="232"/>
  <c r="BH572" i="232"/>
  <c r="BH563" i="232"/>
  <c r="BH578" i="232"/>
  <c r="BH566" i="232"/>
  <c r="BH569" i="232"/>
  <c r="CE567" i="232"/>
  <c r="CE582" i="232"/>
  <c r="CE570" i="232"/>
  <c r="CE576" i="232"/>
  <c r="CE585" i="232"/>
  <c r="CE564" i="232"/>
  <c r="CE573" i="232"/>
  <c r="CE579" i="232"/>
  <c r="CE561" i="232"/>
  <c r="BQ629" i="232"/>
  <c r="BQ638" i="232"/>
  <c r="BQ620" i="232"/>
  <c r="BQ626" i="232"/>
  <c r="BQ641" i="232"/>
  <c r="BQ644" i="232"/>
  <c r="BQ632" i="232"/>
  <c r="BQ623" i="232"/>
  <c r="BZ165" i="233"/>
  <c r="BZ147" i="233"/>
  <c r="BZ162" i="233"/>
  <c r="BZ153" i="233"/>
  <c r="BZ141" i="233"/>
  <c r="BZ156" i="233"/>
  <c r="BZ159" i="233"/>
  <c r="BP206" i="233"/>
  <c r="BP224" i="233"/>
  <c r="BP215" i="233"/>
  <c r="BP200" i="233"/>
  <c r="BP203" i="233"/>
  <c r="BP218" i="233"/>
  <c r="BP221" i="233"/>
  <c r="BP209" i="233"/>
  <c r="BK266" i="233"/>
  <c r="BK284" i="233"/>
  <c r="BK272" i="233"/>
  <c r="BK278" i="233"/>
  <c r="BK260" i="233"/>
  <c r="BK281" i="233"/>
  <c r="BK269" i="233"/>
  <c r="BK275" i="233"/>
  <c r="CB329" i="233"/>
  <c r="CB338" i="233"/>
  <c r="CB344" i="233"/>
  <c r="CB326" i="233"/>
  <c r="CB332" i="233"/>
  <c r="CB320" i="233"/>
  <c r="CB335" i="233"/>
  <c r="CB341" i="233"/>
  <c r="CB323" i="233"/>
  <c r="CD393" i="233"/>
  <c r="CD402" i="233"/>
  <c r="CD381" i="233"/>
  <c r="CD390" i="233"/>
  <c r="CD396" i="233"/>
  <c r="CD384" i="233"/>
  <c r="CD399" i="233"/>
  <c r="CD387" i="233"/>
  <c r="CD405" i="233"/>
  <c r="BH458" i="233"/>
  <c r="BH440" i="233"/>
  <c r="BH446" i="233"/>
  <c r="BH461" i="233"/>
  <c r="BH449" i="233"/>
  <c r="BH455" i="233"/>
  <c r="BH464" i="233"/>
  <c r="BH443" i="233"/>
  <c r="BH452" i="233"/>
  <c r="CE453" i="233"/>
  <c r="CE459" i="233"/>
  <c r="CE450" i="233"/>
  <c r="CE456" i="233"/>
  <c r="BY524" i="233"/>
  <c r="BY512" i="233"/>
  <c r="BY518" i="233"/>
  <c r="BY515" i="233"/>
  <c r="BY506" i="233"/>
  <c r="BY500" i="233"/>
  <c r="BY521" i="233"/>
  <c r="BY503" i="233"/>
  <c r="BY509" i="233"/>
  <c r="BP578" i="233"/>
  <c r="BP560" i="233"/>
  <c r="BP566" i="233"/>
  <c r="BP581" i="233"/>
  <c r="BP569" i="233"/>
  <c r="BP575" i="233"/>
  <c r="BP584" i="233"/>
  <c r="BP563" i="233"/>
  <c r="BP572" i="233"/>
  <c r="BQ638" i="233"/>
  <c r="BQ641" i="233"/>
  <c r="BQ629" i="233"/>
  <c r="BQ632" i="233"/>
  <c r="BQ635" i="233"/>
  <c r="BQ623" i="233"/>
  <c r="BQ626" i="233"/>
  <c r="CC99" i="234"/>
  <c r="CC87" i="234"/>
  <c r="CC102" i="234"/>
  <c r="CC90" i="234"/>
  <c r="CC105" i="234"/>
  <c r="CC96" i="234"/>
  <c r="CC93" i="234"/>
  <c r="CC84" i="234"/>
  <c r="CC81" i="234"/>
  <c r="CD156" i="234"/>
  <c r="CD144" i="234"/>
  <c r="CD159" i="234"/>
  <c r="CD165" i="234"/>
  <c r="CD147" i="234"/>
  <c r="CD153" i="234"/>
  <c r="CD162" i="234"/>
  <c r="CD141" i="234"/>
  <c r="CD150" i="234"/>
  <c r="BH209" i="234"/>
  <c r="BH215" i="234"/>
  <c r="BH224" i="234"/>
  <c r="BH203" i="234"/>
  <c r="BH212" i="234"/>
  <c r="BH218" i="234"/>
  <c r="BH200" i="234"/>
  <c r="BH206" i="234"/>
  <c r="BH221" i="234"/>
  <c r="BY216" i="234"/>
  <c r="BY225" i="234"/>
  <c r="BY204" i="234"/>
  <c r="BY213" i="234"/>
  <c r="BY219" i="234"/>
  <c r="BY201" i="234"/>
  <c r="BY207" i="234"/>
  <c r="BY222" i="234"/>
  <c r="BY210" i="234"/>
  <c r="BI272" i="234"/>
  <c r="BI266" i="234"/>
  <c r="CF285" i="234"/>
  <c r="CF279" i="234"/>
  <c r="CF264" i="234"/>
  <c r="CG339" i="234"/>
  <c r="CG321" i="234"/>
  <c r="CG327" i="234"/>
  <c r="CG342" i="234"/>
  <c r="CG330" i="234"/>
  <c r="CG336" i="234"/>
  <c r="CG345" i="234"/>
  <c r="CG324" i="234"/>
  <c r="CG333" i="234"/>
  <c r="CG386" i="234"/>
  <c r="CG392" i="234"/>
  <c r="BR449" i="234"/>
  <c r="BR446" i="234"/>
  <c r="BR464" i="234"/>
  <c r="BR440" i="234"/>
  <c r="BR452" i="234"/>
  <c r="BR455" i="234"/>
  <c r="BR443" i="234"/>
  <c r="BR461" i="234"/>
  <c r="BR458" i="234"/>
  <c r="BN581" i="234"/>
  <c r="BN566" i="234"/>
  <c r="BN569" i="234"/>
  <c r="BN578" i="234"/>
  <c r="BN584" i="234"/>
  <c r="BN560" i="234"/>
  <c r="BN572" i="234"/>
  <c r="BN575" i="234"/>
  <c r="BN563" i="234"/>
  <c r="BO632" i="234"/>
  <c r="BO629" i="234"/>
  <c r="BO635" i="234"/>
  <c r="BO620" i="234"/>
  <c r="BO623" i="234"/>
  <c r="BO638" i="234"/>
  <c r="BO626" i="234"/>
  <c r="BO644" i="234"/>
  <c r="BO641" i="234"/>
  <c r="BL464" i="230"/>
  <c r="BL458" i="230"/>
  <c r="BO139" i="226"/>
  <c r="BI259" i="226"/>
  <c r="CB377" i="231"/>
  <c r="BP557" i="231"/>
  <c r="BZ257" i="232"/>
  <c r="BG317" i="232"/>
  <c r="BM317" i="232"/>
  <c r="CC437" i="232"/>
  <c r="BZ197" i="233"/>
  <c r="BL317" i="233"/>
  <c r="CE617" i="234"/>
  <c r="BQ464" i="226"/>
  <c r="BQ440" i="226"/>
  <c r="CG563" i="226"/>
  <c r="CG569" i="226"/>
  <c r="CA219" i="230"/>
  <c r="CC158" i="230"/>
  <c r="CF585" i="230"/>
  <c r="CE560" i="230"/>
  <c r="CG383" i="230"/>
  <c r="BP584" i="231"/>
  <c r="BY281" i="231"/>
  <c r="BH344" i="231"/>
  <c r="BP161" i="232"/>
  <c r="CC89" i="230"/>
  <c r="CC98" i="230"/>
  <c r="CC83" i="230"/>
  <c r="CC92" i="230"/>
  <c r="CC86" i="230"/>
  <c r="CC101" i="230"/>
  <c r="CA278" i="230"/>
  <c r="CA281" i="230"/>
  <c r="CA272" i="230"/>
  <c r="CA275" i="230"/>
  <c r="CA266" i="230"/>
  <c r="CA269" i="230"/>
  <c r="CA260" i="230"/>
  <c r="CA263" i="230"/>
  <c r="CE441" i="230"/>
  <c r="CE462" i="230"/>
  <c r="CE465" i="230"/>
  <c r="CE459" i="230"/>
  <c r="CE456" i="230"/>
  <c r="CE450" i="230"/>
  <c r="CE453" i="230"/>
  <c r="CE447" i="230"/>
  <c r="CE518" i="230"/>
  <c r="CE500" i="230"/>
  <c r="BY578" i="230"/>
  <c r="BY581" i="230"/>
  <c r="BY569" i="230"/>
  <c r="BY575" i="230"/>
  <c r="BY560" i="230"/>
  <c r="BY572" i="230"/>
  <c r="BY563" i="230"/>
  <c r="BY566" i="230"/>
  <c r="CC631" i="230"/>
  <c r="CC625" i="230"/>
  <c r="CC637" i="230"/>
  <c r="CC628" i="230"/>
  <c r="CC640" i="230"/>
  <c r="CC646" i="230"/>
  <c r="CC622" i="230"/>
  <c r="CC634" i="230"/>
  <c r="BJ95" i="231"/>
  <c r="BJ86" i="231"/>
  <c r="BJ89" i="231"/>
  <c r="BJ80" i="231"/>
  <c r="BJ83" i="231"/>
  <c r="BJ104" i="231"/>
  <c r="BJ98" i="231"/>
  <c r="BN221" i="231"/>
  <c r="BN224" i="231"/>
  <c r="BN215" i="231"/>
  <c r="BN218" i="231"/>
  <c r="BN209" i="231"/>
  <c r="BN212" i="231"/>
  <c r="BN203" i="231"/>
  <c r="BN206" i="231"/>
  <c r="CD323" i="231"/>
  <c r="CD338" i="231"/>
  <c r="CD326" i="231"/>
  <c r="BM524" i="231"/>
  <c r="BM518" i="231"/>
  <c r="BM521" i="231"/>
  <c r="BM512" i="231"/>
  <c r="BM515" i="231"/>
  <c r="BM506" i="231"/>
  <c r="BM509" i="231"/>
  <c r="BM500" i="231"/>
  <c r="BY576" i="231"/>
  <c r="BY567" i="231"/>
  <c r="BY585" i="231"/>
  <c r="BY561" i="231"/>
  <c r="BY579" i="231"/>
  <c r="BY570" i="231"/>
  <c r="BY573" i="231"/>
  <c r="BY564" i="231"/>
  <c r="CF87" i="232"/>
  <c r="CF96" i="232"/>
  <c r="CF99" i="232"/>
  <c r="CF84" i="232"/>
  <c r="CF102" i="232"/>
  <c r="CF90" i="232"/>
  <c r="CF105" i="232"/>
  <c r="CF81" i="232"/>
  <c r="BJ269" i="232"/>
  <c r="BJ284" i="232"/>
  <c r="BJ272" i="232"/>
  <c r="BJ275" i="232"/>
  <c r="BJ278" i="232"/>
  <c r="BJ266" i="232"/>
  <c r="BJ260" i="232"/>
  <c r="CA396" i="232"/>
  <c r="CA402" i="232"/>
  <c r="CA384" i="232"/>
  <c r="CA390" i="232"/>
  <c r="CA399" i="232"/>
  <c r="CA405" i="232"/>
  <c r="CA387" i="232"/>
  <c r="CA393" i="232"/>
  <c r="CA381" i="232"/>
  <c r="BG452" i="232"/>
  <c r="BG458" i="232"/>
  <c r="BG455" i="232"/>
  <c r="BG446" i="232"/>
  <c r="BG443" i="232"/>
  <c r="BG461" i="232"/>
  <c r="BG440" i="232"/>
  <c r="BG449" i="232"/>
  <c r="BG464" i="232"/>
  <c r="BY450" i="232"/>
  <c r="BY459" i="232"/>
  <c r="BY465" i="232"/>
  <c r="BY447" i="232"/>
  <c r="BY453" i="232"/>
  <c r="BY441" i="232"/>
  <c r="BY456" i="232"/>
  <c r="BY462" i="232"/>
  <c r="BY444" i="232"/>
  <c r="CB516" i="232"/>
  <c r="CB519" i="232"/>
  <c r="CB507" i="232"/>
  <c r="CB525" i="232"/>
  <c r="CB510" i="232"/>
  <c r="CB513" i="232"/>
  <c r="CB501" i="232"/>
  <c r="CB504" i="232"/>
  <c r="BN575" i="232"/>
  <c r="BN584" i="232"/>
  <c r="BN563" i="232"/>
  <c r="BN572" i="232"/>
  <c r="BN578" i="232"/>
  <c r="BN560" i="232"/>
  <c r="BN566" i="232"/>
  <c r="BN581" i="232"/>
  <c r="BN569" i="232"/>
  <c r="CG644" i="232"/>
  <c r="CG620" i="232"/>
  <c r="CG635" i="232"/>
  <c r="CG638" i="232"/>
  <c r="CG626" i="232"/>
  <c r="CG641" i="232"/>
  <c r="CG632" i="232"/>
  <c r="BH98" i="233"/>
  <c r="BH92" i="233"/>
  <c r="BH89" i="233"/>
  <c r="BH104" i="233"/>
  <c r="BH101" i="233"/>
  <c r="BH95" i="233"/>
  <c r="BH86" i="233"/>
  <c r="BH83" i="233"/>
  <c r="BH80" i="233"/>
  <c r="BO164" i="233"/>
  <c r="BO152" i="233"/>
  <c r="BO158" i="233"/>
  <c r="BO155" i="233"/>
  <c r="BO146" i="233"/>
  <c r="BO143" i="233"/>
  <c r="BO161" i="233"/>
  <c r="BO140" i="233"/>
  <c r="BO149" i="233"/>
  <c r="CF165" i="233"/>
  <c r="CF153" i="233"/>
  <c r="CF159" i="233"/>
  <c r="CF141" i="233"/>
  <c r="CF147" i="233"/>
  <c r="CF156" i="233"/>
  <c r="CF162" i="233"/>
  <c r="CF144" i="233"/>
  <c r="CF150" i="233"/>
  <c r="BJ224" i="233"/>
  <c r="BJ200" i="233"/>
  <c r="BJ212" i="233"/>
  <c r="BJ215" i="233"/>
  <c r="BJ203" i="233"/>
  <c r="BJ221" i="233"/>
  <c r="BJ218" i="233"/>
  <c r="BJ209" i="233"/>
  <c r="BJ206" i="233"/>
  <c r="CG204" i="233"/>
  <c r="CG222" i="233"/>
  <c r="CG225" i="233"/>
  <c r="CG213" i="233"/>
  <c r="CG216" i="233"/>
  <c r="CG201" i="233"/>
  <c r="CG219" i="233"/>
  <c r="CG207" i="233"/>
  <c r="CG281" i="233"/>
  <c r="CG272" i="233"/>
  <c r="CG269" i="233"/>
  <c r="CG275" i="233"/>
  <c r="CG263" i="233"/>
  <c r="CG278" i="233"/>
  <c r="CG284" i="233"/>
  <c r="CG260" i="233"/>
  <c r="CG266" i="233"/>
  <c r="BL341" i="233"/>
  <c r="BL329" i="233"/>
  <c r="BL335" i="233"/>
  <c r="BL344" i="233"/>
  <c r="BL323" i="233"/>
  <c r="BL332" i="233"/>
  <c r="BL338" i="233"/>
  <c r="BL320" i="233"/>
  <c r="BL326" i="233"/>
  <c r="CC324" i="233"/>
  <c r="CC333" i="233"/>
  <c r="CC339" i="233"/>
  <c r="CC321" i="233"/>
  <c r="CC327" i="233"/>
  <c r="CC342" i="233"/>
  <c r="CC330" i="233"/>
  <c r="CC336" i="233"/>
  <c r="CC345" i="233"/>
  <c r="CC401" i="233"/>
  <c r="CC383" i="233"/>
  <c r="CC389" i="233"/>
  <c r="CC404" i="233"/>
  <c r="CC392" i="233"/>
  <c r="CC398" i="233"/>
  <c r="CC380" i="233"/>
  <c r="CC395" i="233"/>
  <c r="CC386" i="233"/>
  <c r="CD449" i="233"/>
  <c r="CD443" i="233"/>
  <c r="CD446" i="233"/>
  <c r="CD452" i="233"/>
  <c r="CE518" i="233"/>
  <c r="CE524" i="233"/>
  <c r="CE506" i="233"/>
  <c r="CE512" i="233"/>
  <c r="CE521" i="233"/>
  <c r="CE500" i="233"/>
  <c r="CE509" i="233"/>
  <c r="CE515" i="233"/>
  <c r="CE503" i="233"/>
  <c r="CF584" i="233"/>
  <c r="CF566" i="233"/>
  <c r="CF572" i="233"/>
  <c r="CF560" i="233"/>
  <c r="CF575" i="233"/>
  <c r="CF581" i="233"/>
  <c r="CF563" i="233"/>
  <c r="CF569" i="233"/>
  <c r="CF578" i="233"/>
  <c r="CB621" i="233"/>
  <c r="CB624" i="233"/>
  <c r="CB639" i="233"/>
  <c r="CB642" i="233"/>
  <c r="CB645" i="233"/>
  <c r="CB630" i="233"/>
  <c r="CB633" i="233"/>
  <c r="CB636" i="233"/>
  <c r="BL98" i="234"/>
  <c r="BL80" i="234"/>
  <c r="BL101" i="234"/>
  <c r="BL89" i="234"/>
  <c r="BL104" i="234"/>
  <c r="BL95" i="234"/>
  <c r="BL92" i="234"/>
  <c r="BL83" i="234"/>
  <c r="BL86" i="234"/>
  <c r="BG149" i="234"/>
  <c r="BG164" i="234"/>
  <c r="BG152" i="234"/>
  <c r="BG158" i="234"/>
  <c r="BG155" i="234"/>
  <c r="BG146" i="234"/>
  <c r="BG143" i="234"/>
  <c r="BG161" i="234"/>
  <c r="BG140" i="234"/>
  <c r="CD206" i="234"/>
  <c r="CD212" i="234"/>
  <c r="BZ261" i="234"/>
  <c r="BZ270" i="234"/>
  <c r="BZ276" i="234"/>
  <c r="BZ264" i="234"/>
  <c r="BZ279" i="234"/>
  <c r="BZ285" i="234"/>
  <c r="BZ267" i="234"/>
  <c r="BZ273" i="234"/>
  <c r="BZ282" i="234"/>
  <c r="CF320" i="234"/>
  <c r="CF335" i="234"/>
  <c r="CF341" i="234"/>
  <c r="CF323" i="234"/>
  <c r="CF329" i="234"/>
  <c r="CF338" i="234"/>
  <c r="CF344" i="234"/>
  <c r="CF326" i="234"/>
  <c r="CF332" i="234"/>
  <c r="BQ389" i="234"/>
  <c r="BQ404" i="234"/>
  <c r="BQ398" i="234"/>
  <c r="BH566" i="234"/>
  <c r="BH581" i="234"/>
  <c r="BH569" i="234"/>
  <c r="BH575" i="234"/>
  <c r="BH560" i="234"/>
  <c r="BH563" i="234"/>
  <c r="BH572" i="234"/>
  <c r="BH578" i="234"/>
  <c r="BH584" i="234"/>
  <c r="CE570" i="234"/>
  <c r="CE579" i="234"/>
  <c r="CE585" i="234"/>
  <c r="CE567" i="234"/>
  <c r="CE573" i="234"/>
  <c r="CE561" i="234"/>
  <c r="CE576" i="234"/>
  <c r="CE582" i="234"/>
  <c r="CE564" i="234"/>
  <c r="CE626" i="234"/>
  <c r="CE635" i="234"/>
  <c r="CE641" i="234"/>
  <c r="CE623" i="234"/>
  <c r="CE629" i="234"/>
  <c r="CE644" i="234"/>
  <c r="CE632" i="234"/>
  <c r="CE638" i="234"/>
  <c r="CE620" i="234"/>
  <c r="CB82" i="230"/>
  <c r="CD81" i="230"/>
  <c r="CC137" i="230"/>
  <c r="BN317" i="230"/>
  <c r="CA377" i="230"/>
  <c r="BK497" i="230"/>
  <c r="CE617" i="230"/>
  <c r="CG198" i="233"/>
  <c r="BK257" i="233"/>
  <c r="BY497" i="233"/>
  <c r="CA558" i="233"/>
  <c r="J580" i="226"/>
  <c r="BY321" i="226"/>
  <c r="BY330" i="226"/>
  <c r="BY339" i="226"/>
  <c r="BY327" i="226"/>
  <c r="BY459" i="230"/>
  <c r="BZ561" i="230"/>
  <c r="CE575" i="230"/>
  <c r="CD90" i="230"/>
  <c r="BY626" i="230"/>
  <c r="CG210" i="230"/>
  <c r="BN200" i="231"/>
  <c r="CC93" i="231"/>
  <c r="BJ101" i="231"/>
  <c r="AK102" i="249"/>
  <c r="CD569" i="226"/>
  <c r="J163" i="226"/>
  <c r="J279" i="226"/>
  <c r="AH102" i="249"/>
  <c r="CD575" i="226"/>
  <c r="J646" i="226"/>
  <c r="AJ102" i="249"/>
  <c r="CD584" i="226"/>
  <c r="AL102" i="249"/>
  <c r="AN102" i="249"/>
  <c r="CG332" i="226"/>
  <c r="CD563" i="226"/>
  <c r="BP338" i="226"/>
  <c r="Y74" i="231"/>
  <c r="BX72" i="231" s="1"/>
  <c r="BX70" i="231"/>
  <c r="Y194" i="231"/>
  <c r="BX192" i="231" s="1"/>
  <c r="BX190" i="231"/>
  <c r="CD634" i="231"/>
  <c r="CD643" i="231"/>
  <c r="CD646" i="231"/>
  <c r="CD631" i="231"/>
  <c r="CD640" i="231"/>
  <c r="CD637" i="231"/>
  <c r="CD622" i="231"/>
  <c r="CD625" i="231"/>
  <c r="CD628" i="231"/>
  <c r="Y494" i="230"/>
  <c r="BX492" i="230" s="1"/>
  <c r="BX490" i="230"/>
  <c r="Y134" i="226"/>
  <c r="BX132" i="226" s="1"/>
  <c r="BX130" i="226"/>
  <c r="Y614" i="226"/>
  <c r="BX612" i="226" s="1"/>
  <c r="BX610" i="226"/>
  <c r="BI163" i="226"/>
  <c r="BI154" i="226"/>
  <c r="BI142" i="226"/>
  <c r="BI157" i="226"/>
  <c r="BI160" i="226"/>
  <c r="BI145" i="226"/>
  <c r="BI148" i="226"/>
  <c r="BI166" i="226"/>
  <c r="BI151" i="226"/>
  <c r="BI283" i="226"/>
  <c r="BI268" i="226"/>
  <c r="BI277" i="226"/>
  <c r="BI286" i="226"/>
  <c r="BI265" i="226"/>
  <c r="BI262" i="226"/>
  <c r="BI274" i="226"/>
  <c r="BI280" i="226"/>
  <c r="BI271" i="226"/>
  <c r="BO343" i="226"/>
  <c r="BO334" i="226"/>
  <c r="BO346" i="226"/>
  <c r="BO337" i="226"/>
  <c r="BO328" i="226"/>
  <c r="BO325" i="226"/>
  <c r="BO340" i="226"/>
  <c r="BO331" i="226"/>
  <c r="BO322" i="226"/>
  <c r="BO451" i="226"/>
  <c r="BO445" i="226"/>
  <c r="BO454" i="226"/>
  <c r="BO448" i="226"/>
  <c r="BO442" i="226"/>
  <c r="BO466" i="226"/>
  <c r="BO460" i="226"/>
  <c r="BI403" i="230"/>
  <c r="BI382" i="230"/>
  <c r="BI394" i="230"/>
  <c r="BI397" i="230"/>
  <c r="BI400" i="230"/>
  <c r="BI385" i="230"/>
  <c r="BI388" i="230"/>
  <c r="BI391" i="230"/>
  <c r="BI406" i="230"/>
  <c r="BO526" i="230"/>
  <c r="BO511" i="230"/>
  <c r="BO520" i="230"/>
  <c r="BO514" i="230"/>
  <c r="BO508" i="230"/>
  <c r="BO523" i="230"/>
  <c r="BO502" i="230"/>
  <c r="BO517" i="230"/>
  <c r="BO505" i="230"/>
  <c r="BO646" i="230"/>
  <c r="BO628" i="230"/>
  <c r="BO625" i="230"/>
  <c r="BO637" i="230"/>
  <c r="BO634" i="230"/>
  <c r="BO622" i="230"/>
  <c r="BO631" i="230"/>
  <c r="BO643" i="230"/>
  <c r="BO640" i="230"/>
  <c r="BO157" i="231"/>
  <c r="BO160" i="231"/>
  <c r="BI283" i="231"/>
  <c r="BI286" i="231"/>
  <c r="BI265" i="231"/>
  <c r="BI271" i="231"/>
  <c r="BI274" i="231"/>
  <c r="BI277" i="231"/>
  <c r="BI262" i="231"/>
  <c r="BI280" i="231"/>
  <c r="BI268" i="231"/>
  <c r="BI520" i="231"/>
  <c r="BI517" i="231"/>
  <c r="BO346" i="232"/>
  <c r="BO337" i="232"/>
  <c r="BO340" i="232"/>
  <c r="BO331" i="232"/>
  <c r="BO334" i="232"/>
  <c r="BO325" i="232"/>
  <c r="BO328" i="232"/>
  <c r="BO322" i="232"/>
  <c r="BO343" i="232"/>
  <c r="BO463" i="232"/>
  <c r="BO448" i="232"/>
  <c r="BO454" i="232"/>
  <c r="BO457" i="232"/>
  <c r="BO460" i="232"/>
  <c r="BO466" i="232"/>
  <c r="BO445" i="232"/>
  <c r="BO442" i="232"/>
  <c r="BO451" i="232"/>
  <c r="BI220" i="233"/>
  <c r="BI211" i="233"/>
  <c r="BI226" i="233"/>
  <c r="BO262" i="233"/>
  <c r="BO283" i="233"/>
  <c r="BO406" i="233"/>
  <c r="BO385" i="233"/>
  <c r="BO403" i="233"/>
  <c r="BO400" i="233"/>
  <c r="BO391" i="233"/>
  <c r="BO388" i="233"/>
  <c r="BO397" i="233"/>
  <c r="BO394" i="233"/>
  <c r="BO382" i="233"/>
  <c r="BO511" i="233"/>
  <c r="BO508" i="233"/>
  <c r="BO520" i="233"/>
  <c r="BI634" i="233"/>
  <c r="BI625" i="233"/>
  <c r="BI628" i="233"/>
  <c r="BI622" i="233"/>
  <c r="BI643" i="233"/>
  <c r="BI646" i="233"/>
  <c r="BI637" i="233"/>
  <c r="BI631" i="233"/>
  <c r="BI640" i="233"/>
  <c r="BO163" i="234"/>
  <c r="BO157" i="234"/>
  <c r="BO142" i="234"/>
  <c r="BO154" i="234"/>
  <c r="BO283" i="234"/>
  <c r="BO286" i="234"/>
  <c r="BO268" i="234"/>
  <c r="BO280" i="234"/>
  <c r="BO391" i="234"/>
  <c r="BO400" i="234"/>
  <c r="BO394" i="234"/>
  <c r="BO403" i="234"/>
  <c r="BO646" i="234"/>
  <c r="BO634" i="234"/>
  <c r="BO622" i="234"/>
  <c r="BO643" i="234"/>
  <c r="BL341" i="230"/>
  <c r="BL344" i="230"/>
  <c r="BL335" i="230"/>
  <c r="BL338" i="230"/>
  <c r="BL329" i="230"/>
  <c r="BL332" i="230"/>
  <c r="BL323" i="230"/>
  <c r="BL326" i="230"/>
  <c r="BR83" i="231"/>
  <c r="BR95" i="231"/>
  <c r="BR104" i="231"/>
  <c r="BR98" i="231"/>
  <c r="BR92" i="231"/>
  <c r="BR101" i="231"/>
  <c r="BR89" i="231"/>
  <c r="BO158" i="231"/>
  <c r="BO143" i="231"/>
  <c r="BO146" i="231"/>
  <c r="BO140" i="231"/>
  <c r="BO161" i="231"/>
  <c r="BO155" i="231"/>
  <c r="BO149" i="231"/>
  <c r="BO164" i="231"/>
  <c r="BR224" i="231"/>
  <c r="BR215" i="231"/>
  <c r="BR212" i="231"/>
  <c r="BR203" i="231"/>
  <c r="BR206" i="231"/>
  <c r="BR200" i="231"/>
  <c r="BR218" i="231"/>
  <c r="BR221" i="231"/>
  <c r="BR209" i="231"/>
  <c r="BR338" i="231"/>
  <c r="BR335" i="231"/>
  <c r="BR326" i="231"/>
  <c r="BR329" i="231"/>
  <c r="BR320" i="231"/>
  <c r="BR323" i="231"/>
  <c r="BR341" i="231"/>
  <c r="BR344" i="231"/>
  <c r="BI395" i="231"/>
  <c r="BI404" i="231"/>
  <c r="BI383" i="231"/>
  <c r="BI398" i="231"/>
  <c r="BI401" i="231"/>
  <c r="BI392" i="231"/>
  <c r="BI386" i="231"/>
  <c r="BR464" i="231"/>
  <c r="BR452" i="231"/>
  <c r="BR458" i="231"/>
  <c r="BR446" i="231"/>
  <c r="BR461" i="231"/>
  <c r="BR440" i="231"/>
  <c r="BR455" i="231"/>
  <c r="BR449" i="231"/>
  <c r="BI638" i="231"/>
  <c r="BI626" i="231"/>
  <c r="BI632" i="231"/>
  <c r="BI620" i="231"/>
  <c r="BI641" i="231"/>
  <c r="BI635" i="231"/>
  <c r="BI629" i="231"/>
  <c r="BX70" i="226"/>
  <c r="BL80" i="230"/>
  <c r="BI499" i="226"/>
  <c r="BR557" i="226"/>
  <c r="CD259" i="230"/>
  <c r="BO559" i="232"/>
  <c r="BI139" i="234"/>
  <c r="BO139" i="234"/>
  <c r="BI319" i="234"/>
  <c r="J286" i="226"/>
  <c r="J285" i="226"/>
  <c r="J519" i="226"/>
  <c r="J525" i="226"/>
  <c r="BY572" i="226"/>
  <c r="BY581" i="226"/>
  <c r="BY566" i="226"/>
  <c r="BY569" i="226"/>
  <c r="BY563" i="226"/>
  <c r="BY584" i="226"/>
  <c r="BY560" i="226"/>
  <c r="BY578" i="226"/>
  <c r="CE566" i="226"/>
  <c r="CE563" i="226"/>
  <c r="BZ579" i="226"/>
  <c r="BZ576" i="226"/>
  <c r="BZ573" i="226"/>
  <c r="BZ582" i="226"/>
  <c r="BZ567" i="226"/>
  <c r="BZ570" i="226"/>
  <c r="BZ564" i="226"/>
  <c r="BI503" i="230"/>
  <c r="BI380" i="231"/>
  <c r="Y134" i="231"/>
  <c r="BX132" i="231" s="1"/>
  <c r="BX130" i="231"/>
  <c r="Y254" i="231"/>
  <c r="BX252" i="231" s="1"/>
  <c r="BX250" i="231"/>
  <c r="Y554" i="231"/>
  <c r="BX552" i="231" s="1"/>
  <c r="BX550" i="231"/>
  <c r="Y314" i="230"/>
  <c r="BX312" i="230" s="1"/>
  <c r="BX310" i="230"/>
  <c r="BO574" i="226"/>
  <c r="BO577" i="226"/>
  <c r="BO568" i="226"/>
  <c r="BO580" i="226"/>
  <c r="BO562" i="226"/>
  <c r="BO565" i="226"/>
  <c r="BO571" i="226"/>
  <c r="BO583" i="226"/>
  <c r="BO103" i="230"/>
  <c r="BO88" i="230"/>
  <c r="BO100" i="230"/>
  <c r="BO97" i="230"/>
  <c r="BO85" i="230"/>
  <c r="BO94" i="230"/>
  <c r="BO91" i="230"/>
  <c r="BO205" i="230"/>
  <c r="BO223" i="230"/>
  <c r="BO226" i="230"/>
  <c r="BO211" i="230"/>
  <c r="BO220" i="230"/>
  <c r="BO214" i="230"/>
  <c r="BO208" i="230"/>
  <c r="BO217" i="230"/>
  <c r="BO202" i="230"/>
  <c r="BO340" i="230"/>
  <c r="BO334" i="230"/>
  <c r="BO343" i="230"/>
  <c r="BO328" i="230"/>
  <c r="BO337" i="230"/>
  <c r="BO322" i="230"/>
  <c r="BO331" i="230"/>
  <c r="BO325" i="230"/>
  <c r="BO346" i="230"/>
  <c r="BI511" i="230"/>
  <c r="BI514" i="230"/>
  <c r="BI505" i="230"/>
  <c r="BI508" i="230"/>
  <c r="BI523" i="230"/>
  <c r="BI502" i="230"/>
  <c r="BI517" i="230"/>
  <c r="BI526" i="230"/>
  <c r="BI520" i="230"/>
  <c r="BI625" i="230"/>
  <c r="BI637" i="230"/>
  <c r="BI634" i="230"/>
  <c r="BI631" i="230"/>
  <c r="BI643" i="230"/>
  <c r="BI640" i="230"/>
  <c r="BI628" i="230"/>
  <c r="BI148" i="231"/>
  <c r="BI145" i="231"/>
  <c r="BI154" i="231"/>
  <c r="BI163" i="231"/>
  <c r="BI151" i="231"/>
  <c r="BI166" i="231"/>
  <c r="BI157" i="231"/>
  <c r="BI160" i="231"/>
  <c r="BI142" i="231"/>
  <c r="BO268" i="231"/>
  <c r="BO286" i="231"/>
  <c r="BO274" i="231"/>
  <c r="BO262" i="231"/>
  <c r="BO280" i="231"/>
  <c r="BO583" i="232"/>
  <c r="BO574" i="232"/>
  <c r="BO577" i="232"/>
  <c r="BO565" i="232"/>
  <c r="BO571" i="232"/>
  <c r="BO586" i="232"/>
  <c r="BO580" i="232"/>
  <c r="BI160" i="233"/>
  <c r="BI166" i="233"/>
  <c r="BI154" i="233"/>
  <c r="BI151" i="233"/>
  <c r="BI157" i="233"/>
  <c r="BO577" i="233"/>
  <c r="BO586" i="233"/>
  <c r="BO571" i="233"/>
  <c r="BO565" i="233"/>
  <c r="BI163" i="234"/>
  <c r="BI151" i="234"/>
  <c r="BI166" i="234"/>
  <c r="BI283" i="234"/>
  <c r="BI271" i="234"/>
  <c r="BI286" i="234"/>
  <c r="BO448" i="234"/>
  <c r="BO454" i="234"/>
  <c r="BO466" i="234"/>
  <c r="BO442" i="234"/>
  <c r="BI646" i="234"/>
  <c r="BI622" i="234"/>
  <c r="BI631" i="234"/>
  <c r="BI637" i="234"/>
  <c r="BI640" i="234"/>
  <c r="BI643" i="234"/>
  <c r="BI628" i="234"/>
  <c r="BI625" i="234"/>
  <c r="BI634" i="234"/>
  <c r="BO635" i="230"/>
  <c r="BO626" i="230"/>
  <c r="BO644" i="230"/>
  <c r="BO620" i="230"/>
  <c r="BO638" i="230"/>
  <c r="BO632" i="230"/>
  <c r="BO629" i="230"/>
  <c r="BO622" i="226"/>
  <c r="BI379" i="230"/>
  <c r="BI559" i="233"/>
  <c r="BZ324" i="226"/>
  <c r="BZ333" i="226"/>
  <c r="BX430" i="226"/>
  <c r="AL397" i="249"/>
  <c r="J397" i="249"/>
  <c r="G397" i="249"/>
  <c r="BR80" i="231"/>
  <c r="BO586" i="226"/>
  <c r="Y314" i="231"/>
  <c r="BX312" i="231" s="1"/>
  <c r="BX310" i="231"/>
  <c r="Y434" i="231"/>
  <c r="BX432" i="231" s="1"/>
  <c r="BX430" i="231"/>
  <c r="Y74" i="230"/>
  <c r="BX72" i="230" s="1"/>
  <c r="BX70" i="230"/>
  <c r="Y194" i="230"/>
  <c r="BX192" i="230" s="1"/>
  <c r="BX190" i="230"/>
  <c r="Y434" i="230"/>
  <c r="BX432" i="230" s="1"/>
  <c r="BX430" i="230"/>
  <c r="Y554" i="230"/>
  <c r="BX552" i="230" s="1"/>
  <c r="BX550" i="230"/>
  <c r="Y314" i="226"/>
  <c r="BX312" i="226" s="1"/>
  <c r="BX310" i="226"/>
  <c r="Y554" i="226"/>
  <c r="BX552" i="226" s="1"/>
  <c r="BX550" i="226"/>
  <c r="BO88" i="226"/>
  <c r="BO82" i="226"/>
  <c r="BO103" i="226"/>
  <c r="BO106" i="226"/>
  <c r="BO85" i="226"/>
  <c r="BO100" i="226"/>
  <c r="BO91" i="226"/>
  <c r="BO94" i="226"/>
  <c r="BO97" i="226"/>
  <c r="BO283" i="226"/>
  <c r="BO271" i="226"/>
  <c r="BO268" i="226"/>
  <c r="BO280" i="226"/>
  <c r="BO277" i="226"/>
  <c r="BO286" i="226"/>
  <c r="BO265" i="226"/>
  <c r="BO262" i="226"/>
  <c r="BO274" i="226"/>
  <c r="BI382" i="226"/>
  <c r="BI403" i="226"/>
  <c r="BI397" i="226"/>
  <c r="BI391" i="226"/>
  <c r="BI385" i="226"/>
  <c r="BI406" i="226"/>
  <c r="BI394" i="226"/>
  <c r="BI400" i="226"/>
  <c r="BI388" i="226"/>
  <c r="BI517" i="226"/>
  <c r="BI505" i="226"/>
  <c r="BI526" i="226"/>
  <c r="BI511" i="226"/>
  <c r="BI520" i="226"/>
  <c r="BI514" i="226"/>
  <c r="BI508" i="226"/>
  <c r="BI502" i="226"/>
  <c r="BI523" i="226"/>
  <c r="BO628" i="226"/>
  <c r="BO631" i="226"/>
  <c r="BO637" i="226"/>
  <c r="BO634" i="226"/>
  <c r="BO640" i="226"/>
  <c r="BO643" i="226"/>
  <c r="BO148" i="230"/>
  <c r="BO142" i="230"/>
  <c r="BO145" i="230"/>
  <c r="BO166" i="230"/>
  <c r="BO151" i="230"/>
  <c r="BO160" i="230"/>
  <c r="BO157" i="230"/>
  <c r="BO154" i="230"/>
  <c r="BO163" i="230"/>
  <c r="BO280" i="230"/>
  <c r="BO277" i="230"/>
  <c r="BO274" i="230"/>
  <c r="BO283" i="230"/>
  <c r="BO268" i="230"/>
  <c r="BO262" i="230"/>
  <c r="BO265" i="230"/>
  <c r="BO286" i="230"/>
  <c r="BO271" i="230"/>
  <c r="BI463" i="230"/>
  <c r="BI454" i="230"/>
  <c r="BO574" i="230"/>
  <c r="BO583" i="230"/>
  <c r="BO580" i="230"/>
  <c r="BO577" i="230"/>
  <c r="BO568" i="230"/>
  <c r="BO586" i="230"/>
  <c r="BO565" i="230"/>
  <c r="BO571" i="230"/>
  <c r="BO562" i="230"/>
  <c r="BO331" i="231"/>
  <c r="BO343" i="231"/>
  <c r="BO322" i="231"/>
  <c r="BO337" i="231"/>
  <c r="BO346" i="231"/>
  <c r="BO328" i="231"/>
  <c r="BO340" i="231"/>
  <c r="BO325" i="231"/>
  <c r="BO334" i="231"/>
  <c r="BO466" i="231"/>
  <c r="BO442" i="231"/>
  <c r="BO454" i="231"/>
  <c r="BO445" i="231"/>
  <c r="BO457" i="231"/>
  <c r="BO448" i="231"/>
  <c r="BO460" i="231"/>
  <c r="BO463" i="231"/>
  <c r="BO451" i="231"/>
  <c r="BO145" i="232"/>
  <c r="BO166" i="232"/>
  <c r="BO151" i="232"/>
  <c r="BO160" i="232"/>
  <c r="BO157" i="232"/>
  <c r="BO154" i="232"/>
  <c r="BO163" i="232"/>
  <c r="BO148" i="232"/>
  <c r="BO142" i="232"/>
  <c r="BO262" i="232"/>
  <c r="BO265" i="232"/>
  <c r="BO286" i="232"/>
  <c r="BO271" i="232"/>
  <c r="BO280" i="232"/>
  <c r="BO277" i="232"/>
  <c r="BO274" i="232"/>
  <c r="BO283" i="232"/>
  <c r="BO268" i="232"/>
  <c r="BO106" i="233"/>
  <c r="BO88" i="233"/>
  <c r="BO85" i="233"/>
  <c r="BO94" i="233"/>
  <c r="BO91" i="233"/>
  <c r="BO100" i="233"/>
  <c r="BO97" i="233"/>
  <c r="BO82" i="233"/>
  <c r="BO103" i="233"/>
  <c r="BO463" i="233"/>
  <c r="BO460" i="233"/>
  <c r="BO466" i="233"/>
  <c r="BO445" i="233"/>
  <c r="BO451" i="233"/>
  <c r="BO457" i="233"/>
  <c r="BO442" i="233"/>
  <c r="BO448" i="233"/>
  <c r="BO343" i="234"/>
  <c r="BO337" i="234"/>
  <c r="BO328" i="234"/>
  <c r="BO340" i="234"/>
  <c r="BO164" i="230"/>
  <c r="BO146" i="230"/>
  <c r="BO161" i="230"/>
  <c r="BO143" i="230"/>
  <c r="BO158" i="230"/>
  <c r="BO140" i="230"/>
  <c r="BO155" i="230"/>
  <c r="BO152" i="230"/>
  <c r="BL455" i="230"/>
  <c r="BL449" i="230"/>
  <c r="BL452" i="230"/>
  <c r="BL446" i="230"/>
  <c r="BL443" i="230"/>
  <c r="BL440" i="230"/>
  <c r="BL461" i="230"/>
  <c r="BL578" i="230"/>
  <c r="BL563" i="230"/>
  <c r="BL569" i="230"/>
  <c r="BL560" i="230"/>
  <c r="BL581" i="230"/>
  <c r="BL575" i="230"/>
  <c r="BL572" i="230"/>
  <c r="BO646" i="226"/>
  <c r="BJ60" i="270"/>
  <c r="BO79" i="226"/>
  <c r="BI79" i="226"/>
  <c r="BI79" i="232"/>
  <c r="BO79" i="232"/>
  <c r="BI82" i="230"/>
  <c r="BO106" i="230"/>
  <c r="BI199" i="226"/>
  <c r="BR197" i="231"/>
  <c r="BL317" i="231"/>
  <c r="BL437" i="231"/>
  <c r="BO79" i="234"/>
  <c r="BI619" i="234"/>
  <c r="BO619" i="234"/>
  <c r="BX190" i="226"/>
  <c r="BO623" i="230"/>
  <c r="BL584" i="230"/>
  <c r="BO152" i="231"/>
  <c r="BY524" i="230"/>
  <c r="BY509" i="230"/>
  <c r="BY518" i="230"/>
  <c r="BY503" i="230"/>
  <c r="BY512" i="230"/>
  <c r="BY500" i="230"/>
  <c r="BY506" i="230"/>
  <c r="BY521" i="230"/>
  <c r="CE512" i="230"/>
  <c r="CE503" i="230"/>
  <c r="CE506" i="230"/>
  <c r="CE521" i="230"/>
  <c r="CE515" i="230"/>
  <c r="CE524" i="230"/>
  <c r="CE509" i="230"/>
  <c r="Y374" i="231"/>
  <c r="BX372" i="231" s="1"/>
  <c r="BX370" i="231"/>
  <c r="Y494" i="231"/>
  <c r="BX492" i="231" s="1"/>
  <c r="BX490" i="231"/>
  <c r="Y614" i="231"/>
  <c r="BX612" i="231" s="1"/>
  <c r="BX610" i="231"/>
  <c r="Y134" i="230"/>
  <c r="BX132" i="230" s="1"/>
  <c r="BX130" i="230"/>
  <c r="Y254" i="230"/>
  <c r="BX252" i="230" s="1"/>
  <c r="BX250" i="230"/>
  <c r="Y374" i="230"/>
  <c r="BX372" i="230" s="1"/>
  <c r="BX370" i="230"/>
  <c r="Y254" i="226"/>
  <c r="BX252" i="226" s="1"/>
  <c r="BX250" i="226"/>
  <c r="Y374" i="226"/>
  <c r="BX372" i="226" s="1"/>
  <c r="BX370" i="226"/>
  <c r="Y494" i="226"/>
  <c r="BX492" i="226" s="1"/>
  <c r="BX490" i="226"/>
  <c r="BO163" i="226"/>
  <c r="BO166" i="226"/>
  <c r="BO151" i="226"/>
  <c r="BO154" i="226"/>
  <c r="BO157" i="226"/>
  <c r="BO142" i="226"/>
  <c r="BO160" i="226"/>
  <c r="BO145" i="226"/>
  <c r="BO148" i="226"/>
  <c r="BI343" i="226"/>
  <c r="BI337" i="226"/>
  <c r="BO403" i="230"/>
  <c r="BO406" i="230"/>
  <c r="BO382" i="230"/>
  <c r="BO394" i="230"/>
  <c r="BO397" i="230"/>
  <c r="BO385" i="230"/>
  <c r="BO388" i="230"/>
  <c r="BO400" i="230"/>
  <c r="BO391" i="230"/>
  <c r="BO406" i="231"/>
  <c r="BO385" i="231"/>
  <c r="BO382" i="231"/>
  <c r="BO391" i="231"/>
  <c r="BO388" i="231"/>
  <c r="BO397" i="231"/>
  <c r="BO394" i="231"/>
  <c r="BO403" i="231"/>
  <c r="BO400" i="231"/>
  <c r="BO514" i="231"/>
  <c r="BO508" i="231"/>
  <c r="BO502" i="231"/>
  <c r="BO523" i="231"/>
  <c r="BO517" i="231"/>
  <c r="BO526" i="231"/>
  <c r="BO511" i="231"/>
  <c r="BO520" i="231"/>
  <c r="BO505" i="231"/>
  <c r="BO646" i="231"/>
  <c r="BO631" i="231"/>
  <c r="BO637" i="231"/>
  <c r="BO628" i="231"/>
  <c r="BO634" i="231"/>
  <c r="BO643" i="231"/>
  <c r="BO640" i="231"/>
  <c r="BO622" i="231"/>
  <c r="BO625" i="231"/>
  <c r="BO106" i="232"/>
  <c r="BO85" i="232"/>
  <c r="BO94" i="232"/>
  <c r="BO91" i="232"/>
  <c r="BO100" i="232"/>
  <c r="BO97" i="232"/>
  <c r="BO82" i="232"/>
  <c r="BO103" i="232"/>
  <c r="BO88" i="232"/>
  <c r="BO214" i="232"/>
  <c r="BO223" i="232"/>
  <c r="BO208" i="232"/>
  <c r="BO202" i="232"/>
  <c r="BO205" i="232"/>
  <c r="BO226" i="232"/>
  <c r="BO211" i="232"/>
  <c r="BO217" i="232"/>
  <c r="BO220" i="232"/>
  <c r="BI391" i="232"/>
  <c r="BI403" i="232"/>
  <c r="BI517" i="232"/>
  <c r="BI502" i="232"/>
  <c r="BI514" i="232"/>
  <c r="BI505" i="232"/>
  <c r="BO646" i="232"/>
  <c r="BO637" i="232"/>
  <c r="BO640" i="232"/>
  <c r="BO631" i="232"/>
  <c r="BO634" i="232"/>
  <c r="BO625" i="232"/>
  <c r="BO628" i="232"/>
  <c r="BO622" i="232"/>
  <c r="BO643" i="232"/>
  <c r="BO160" i="233"/>
  <c r="BO151" i="233"/>
  <c r="BI286" i="233"/>
  <c r="BI265" i="233"/>
  <c r="BI280" i="233"/>
  <c r="BI271" i="233"/>
  <c r="BI274" i="233"/>
  <c r="BI277" i="233"/>
  <c r="BI268" i="233"/>
  <c r="BI283" i="233"/>
  <c r="BI262" i="233"/>
  <c r="BI406" i="233"/>
  <c r="BI391" i="233"/>
  <c r="BI388" i="233"/>
  <c r="BI397" i="233"/>
  <c r="BI394" i="233"/>
  <c r="BI382" i="233"/>
  <c r="BI385" i="233"/>
  <c r="BI403" i="233"/>
  <c r="BI400" i="233"/>
  <c r="BI502" i="233"/>
  <c r="BI514" i="233"/>
  <c r="BI517" i="233"/>
  <c r="BI520" i="233"/>
  <c r="BI526" i="233"/>
  <c r="BI505" i="233"/>
  <c r="BI511" i="233"/>
  <c r="BO628" i="233"/>
  <c r="BO640" i="233"/>
  <c r="BO634" i="233"/>
  <c r="BO643" i="233"/>
  <c r="BO637" i="233"/>
  <c r="BO223" i="234"/>
  <c r="BO220" i="234"/>
  <c r="BO226" i="234"/>
  <c r="BO205" i="234"/>
  <c r="BO208" i="234"/>
  <c r="BO211" i="234"/>
  <c r="BO217" i="234"/>
  <c r="BO586" i="234"/>
  <c r="BO571" i="234"/>
  <c r="BL101" i="230"/>
  <c r="BL89" i="230"/>
  <c r="BL83" i="230"/>
  <c r="BL86" i="230"/>
  <c r="BO263" i="230"/>
  <c r="BO284" i="230"/>
  <c r="BO278" i="230"/>
  <c r="BO281" i="230"/>
  <c r="BO272" i="230"/>
  <c r="BO275" i="230"/>
  <c r="BO266" i="230"/>
  <c r="BR344" i="230"/>
  <c r="BR335" i="230"/>
  <c r="BR338" i="230"/>
  <c r="BR329" i="230"/>
  <c r="BR332" i="230"/>
  <c r="BR323" i="230"/>
  <c r="BR326" i="230"/>
  <c r="BR320" i="230"/>
  <c r="BI158" i="231"/>
  <c r="BI143" i="231"/>
  <c r="BI140" i="231"/>
  <c r="BI161" i="231"/>
  <c r="BI155" i="231"/>
  <c r="BI164" i="231"/>
  <c r="BI152" i="231"/>
  <c r="BI146" i="231"/>
  <c r="BI149" i="231"/>
  <c r="BL323" i="231"/>
  <c r="BL341" i="231"/>
  <c r="BL338" i="231"/>
  <c r="BL332" i="231"/>
  <c r="BO509" i="231"/>
  <c r="BO524" i="231"/>
  <c r="BO518" i="231"/>
  <c r="BR584" i="231"/>
  <c r="BR560" i="231"/>
  <c r="BR578" i="231"/>
  <c r="BR569" i="231"/>
  <c r="BR581" i="231"/>
  <c r="BR563" i="231"/>
  <c r="BR575" i="231"/>
  <c r="BR572" i="231"/>
  <c r="CD628" i="226"/>
  <c r="CE502" i="232"/>
  <c r="BO82" i="230"/>
  <c r="BI319" i="226"/>
  <c r="BO319" i="226"/>
  <c r="BO439" i="226"/>
  <c r="BO559" i="226"/>
  <c r="CD79" i="230"/>
  <c r="BO259" i="230"/>
  <c r="BL437" i="230"/>
  <c r="BR437" i="230"/>
  <c r="BO617" i="230"/>
  <c r="BO379" i="232"/>
  <c r="BI319" i="233"/>
  <c r="BO499" i="233"/>
  <c r="BH344" i="226"/>
  <c r="BH338" i="226"/>
  <c r="BQ638" i="226"/>
  <c r="BQ623" i="226"/>
  <c r="BQ626" i="226"/>
  <c r="BQ641" i="226"/>
  <c r="BQ635" i="226"/>
  <c r="CG635" i="226"/>
  <c r="CG641" i="226"/>
  <c r="CG644" i="226"/>
  <c r="CG638" i="226"/>
  <c r="CG623" i="226"/>
  <c r="BO269" i="230"/>
  <c r="BO641" i="230"/>
  <c r="BI623" i="231"/>
  <c r="CD91" i="231"/>
  <c r="CD322" i="231"/>
  <c r="CD505" i="231"/>
  <c r="CD97" i="230"/>
  <c r="CD286" i="230"/>
  <c r="CD271" i="230"/>
  <c r="CD262" i="230"/>
  <c r="CD283" i="230"/>
  <c r="CD277" i="230"/>
  <c r="CD268" i="230"/>
  <c r="CD280" i="230"/>
  <c r="CD265" i="230"/>
  <c r="CD460" i="230"/>
  <c r="Y614" i="230"/>
  <c r="BX612" i="230" s="1"/>
  <c r="BX610" i="230"/>
  <c r="BI82" i="226"/>
  <c r="BI88" i="226"/>
  <c r="BO223" i="226"/>
  <c r="BO208" i="226"/>
  <c r="BO220" i="226"/>
  <c r="BO226" i="226"/>
  <c r="BO217" i="226"/>
  <c r="BO202" i="226"/>
  <c r="BO214" i="226"/>
  <c r="BO205" i="226"/>
  <c r="BO211" i="226"/>
  <c r="BO394" i="226"/>
  <c r="BO382" i="226"/>
  <c r="BO388" i="226"/>
  <c r="BO403" i="226"/>
  <c r="BO397" i="226"/>
  <c r="BO406" i="226"/>
  <c r="BO400" i="226"/>
  <c r="BO385" i="226"/>
  <c r="BO391" i="226"/>
  <c r="BO520" i="226"/>
  <c r="BO505" i="226"/>
  <c r="BO514" i="226"/>
  <c r="BO508" i="226"/>
  <c r="BO523" i="226"/>
  <c r="BO502" i="226"/>
  <c r="BO511" i="226"/>
  <c r="BO517" i="226"/>
  <c r="BO526" i="226"/>
  <c r="BO454" i="230"/>
  <c r="BO463" i="230"/>
  <c r="BO448" i="230"/>
  <c r="BO442" i="230"/>
  <c r="BO445" i="230"/>
  <c r="BO466" i="230"/>
  <c r="BO451" i="230"/>
  <c r="BO460" i="230"/>
  <c r="BO457" i="230"/>
  <c r="BI586" i="230"/>
  <c r="BI568" i="230"/>
  <c r="BI583" i="230"/>
  <c r="BO223" i="231"/>
  <c r="BO211" i="231"/>
  <c r="BO202" i="231"/>
  <c r="BO214" i="231"/>
  <c r="BO226" i="231"/>
  <c r="BO205" i="231"/>
  <c r="BO217" i="231"/>
  <c r="BO220" i="231"/>
  <c r="BO208" i="231"/>
  <c r="BO577" i="231"/>
  <c r="BO571" i="231"/>
  <c r="BO568" i="231"/>
  <c r="BO586" i="231"/>
  <c r="BO565" i="231"/>
  <c r="BO562" i="231"/>
  <c r="BO574" i="231"/>
  <c r="BO580" i="231"/>
  <c r="BO583" i="231"/>
  <c r="BI151" i="232"/>
  <c r="BI148" i="232"/>
  <c r="BI268" i="232"/>
  <c r="BI271" i="232"/>
  <c r="BO406" i="232"/>
  <c r="BO385" i="232"/>
  <c r="BO394" i="232"/>
  <c r="BO391" i="232"/>
  <c r="BO400" i="232"/>
  <c r="BO397" i="232"/>
  <c r="BO382" i="232"/>
  <c r="BO388" i="232"/>
  <c r="BO403" i="232"/>
  <c r="BO523" i="232"/>
  <c r="BO526" i="232"/>
  <c r="BO517" i="232"/>
  <c r="BO505" i="232"/>
  <c r="BO502" i="232"/>
  <c r="BO520" i="232"/>
  <c r="BO511" i="232"/>
  <c r="BI634" i="232"/>
  <c r="BI640" i="232"/>
  <c r="BI628" i="232"/>
  <c r="BI622" i="232"/>
  <c r="BI643" i="232"/>
  <c r="BI631" i="232"/>
  <c r="BI646" i="232"/>
  <c r="BI625" i="232"/>
  <c r="BO328" i="233"/>
  <c r="BO331" i="233"/>
  <c r="BO103" i="234"/>
  <c r="BO94" i="234"/>
  <c r="BO82" i="234"/>
  <c r="BO85" i="234"/>
  <c r="BI406" i="234"/>
  <c r="BI391" i="234"/>
  <c r="BI400" i="234"/>
  <c r="BI397" i="234"/>
  <c r="BI403" i="234"/>
  <c r="BI388" i="234"/>
  <c r="BI394" i="234"/>
  <c r="BI385" i="234"/>
  <c r="BO526" i="234"/>
  <c r="BO502" i="234"/>
  <c r="BO505" i="234"/>
  <c r="BO520" i="234"/>
  <c r="BO508" i="234"/>
  <c r="BO511" i="234"/>
  <c r="BO517" i="234"/>
  <c r="BO523" i="234"/>
  <c r="BO514" i="234"/>
  <c r="BR95" i="230"/>
  <c r="BR89" i="230"/>
  <c r="BI155" i="230"/>
  <c r="BI152" i="230"/>
  <c r="BI383" i="230"/>
  <c r="BI389" i="230"/>
  <c r="BI380" i="230"/>
  <c r="BR455" i="230"/>
  <c r="BR449" i="230"/>
  <c r="BR452" i="230"/>
  <c r="BR446" i="230"/>
  <c r="BR443" i="230"/>
  <c r="BR440" i="230"/>
  <c r="BR461" i="230"/>
  <c r="BI506" i="230"/>
  <c r="BI521" i="230"/>
  <c r="BI515" i="230"/>
  <c r="BI524" i="230"/>
  <c r="BI509" i="230"/>
  <c r="BI518" i="230"/>
  <c r="BI500" i="230"/>
  <c r="BR578" i="230"/>
  <c r="BR584" i="230"/>
  <c r="BR581" i="230"/>
  <c r="BR566" i="230"/>
  <c r="BO401" i="231"/>
  <c r="BO404" i="231"/>
  <c r="BL458" i="231"/>
  <c r="BL455" i="231"/>
  <c r="BL449" i="231"/>
  <c r="BI518" i="231"/>
  <c r="BI521" i="231"/>
  <c r="BI512" i="231"/>
  <c r="BI515" i="231"/>
  <c r="BI506" i="231"/>
  <c r="BI509" i="231"/>
  <c r="BI500" i="231"/>
  <c r="BI503" i="231"/>
  <c r="BO623" i="231"/>
  <c r="BO641" i="231"/>
  <c r="BO644" i="231"/>
  <c r="BO635" i="231"/>
  <c r="BO638" i="231"/>
  <c r="BO626" i="231"/>
  <c r="BO632" i="231"/>
  <c r="BO620" i="231"/>
  <c r="BI559" i="230"/>
  <c r="BO559" i="234"/>
  <c r="CD506" i="226"/>
  <c r="CD521" i="226"/>
  <c r="CD515" i="226"/>
  <c r="CD524" i="226"/>
  <c r="CD509" i="226"/>
  <c r="CD518" i="226"/>
  <c r="CD503" i="226"/>
  <c r="BR464" i="230"/>
  <c r="BO395" i="230"/>
  <c r="BO149" i="230"/>
  <c r="BI644" i="231"/>
  <c r="BR332" i="231"/>
  <c r="CD274" i="230"/>
  <c r="BL275" i="226"/>
  <c r="AL69" i="249"/>
  <c r="AH87" i="249"/>
  <c r="AH188" i="249"/>
  <c r="CB280" i="230"/>
  <c r="CB274" i="230"/>
  <c r="CB277" i="230"/>
  <c r="CB262" i="230"/>
  <c r="CB268" i="230"/>
  <c r="CB629" i="231"/>
  <c r="CB623" i="231"/>
  <c r="CB632" i="231"/>
  <c r="CB641" i="231"/>
  <c r="CB626" i="231"/>
  <c r="CD345" i="231"/>
  <c r="CD336" i="231"/>
  <c r="CD333" i="231"/>
  <c r="CD324" i="231"/>
  <c r="CD327" i="231"/>
  <c r="CD321" i="231"/>
  <c r="CC275" i="226"/>
  <c r="BK140" i="231"/>
  <c r="BK164" i="231"/>
  <c r="BK149" i="231"/>
  <c r="BK158" i="231"/>
  <c r="BK143" i="231"/>
  <c r="BK152" i="231"/>
  <c r="BZ166" i="231"/>
  <c r="BZ645" i="232"/>
  <c r="BY629" i="232"/>
  <c r="BI641" i="232"/>
  <c r="CF627" i="232"/>
  <c r="CF645" i="232"/>
  <c r="CE620" i="232"/>
  <c r="CE638" i="232"/>
  <c r="BO620" i="232"/>
  <c r="BO644" i="232"/>
  <c r="CC90" i="233"/>
  <c r="CC84" i="233"/>
  <c r="CB95" i="233"/>
  <c r="BL80" i="233"/>
  <c r="BR98" i="233"/>
  <c r="BG143" i="233"/>
  <c r="BG146" i="233"/>
  <c r="CD150" i="233"/>
  <c r="CD165" i="233"/>
  <c r="CC149" i="233"/>
  <c r="BM161" i="233"/>
  <c r="BY210" i="233"/>
  <c r="CE207" i="233"/>
  <c r="CE225" i="233"/>
  <c r="CD200" i="233"/>
  <c r="CD218" i="233"/>
  <c r="BN203" i="233"/>
  <c r="BP320" i="233"/>
  <c r="BJ320" i="233"/>
  <c r="BZ148" i="231"/>
  <c r="BY638" i="232"/>
  <c r="BI620" i="232"/>
  <c r="BI638" i="232"/>
  <c r="CF639" i="232"/>
  <c r="CE632" i="232"/>
  <c r="BO626" i="232"/>
  <c r="CC99" i="233"/>
  <c r="CC96" i="233"/>
  <c r="CB83" i="233"/>
  <c r="BL92" i="233"/>
  <c r="BR86" i="233"/>
  <c r="BG155" i="233"/>
  <c r="BG158" i="233"/>
  <c r="CD147" i="233"/>
  <c r="CC146" i="233"/>
  <c r="BM158" i="233"/>
  <c r="BY222" i="233"/>
  <c r="CE219" i="233"/>
  <c r="CE210" i="233"/>
  <c r="CD212" i="233"/>
  <c r="CD203" i="233"/>
  <c r="BN215" i="233"/>
  <c r="CE266" i="233"/>
  <c r="CF326" i="233"/>
  <c r="BZ160" i="231"/>
  <c r="BZ627" i="232"/>
  <c r="BY623" i="232"/>
  <c r="BI623" i="232"/>
  <c r="CF624" i="232"/>
  <c r="CE644" i="232"/>
  <c r="BO638" i="232"/>
  <c r="CC93" i="233"/>
  <c r="CB86" i="233"/>
  <c r="CB92" i="233"/>
  <c r="BL86" i="233"/>
  <c r="BL101" i="233"/>
  <c r="BR89" i="233"/>
  <c r="BG152" i="233"/>
  <c r="CD159" i="233"/>
  <c r="CC143" i="233"/>
  <c r="CC158" i="233"/>
  <c r="BM143" i="233"/>
  <c r="BY207" i="233"/>
  <c r="CE204" i="233"/>
  <c r="CE222" i="233"/>
  <c r="CD224" i="233"/>
  <c r="CD215" i="233"/>
  <c r="BN212" i="233"/>
  <c r="BH215" i="233"/>
  <c r="BH206" i="233"/>
  <c r="BH209" i="233"/>
  <c r="BH224" i="233"/>
  <c r="BH212" i="233"/>
  <c r="BH203" i="233"/>
  <c r="BI269" i="233"/>
  <c r="BI284" i="233"/>
  <c r="BI278" i="233"/>
  <c r="BI272" i="233"/>
  <c r="BI260" i="233"/>
  <c r="BI275" i="233"/>
  <c r="BI266" i="233"/>
  <c r="BI263" i="233"/>
  <c r="BO278" i="233"/>
  <c r="BO269" i="233"/>
  <c r="BO263" i="233"/>
  <c r="BO272" i="233"/>
  <c r="BO284" i="233"/>
  <c r="BO266" i="233"/>
  <c r="BY281" i="233"/>
  <c r="BY284" i="233"/>
  <c r="BY269" i="233"/>
  <c r="BY275" i="233"/>
  <c r="BY263" i="233"/>
  <c r="BY278" i="233"/>
  <c r="BY260" i="233"/>
  <c r="CE260" i="233"/>
  <c r="CE272" i="233"/>
  <c r="CE275" i="233"/>
  <c r="CE263" i="233"/>
  <c r="CE281" i="233"/>
  <c r="CE278" i="233"/>
  <c r="BZ282" i="233"/>
  <c r="BZ285" i="233"/>
  <c r="BZ270" i="233"/>
  <c r="BZ273" i="233"/>
  <c r="BZ267" i="233"/>
  <c r="BZ261" i="233"/>
  <c r="BZ279" i="233"/>
  <c r="BZ276" i="233"/>
  <c r="CF279" i="233"/>
  <c r="CF273" i="233"/>
  <c r="CF267" i="233"/>
  <c r="CF282" i="233"/>
  <c r="CF270" i="233"/>
  <c r="CF264" i="233"/>
  <c r="BJ329" i="233"/>
  <c r="BJ344" i="233"/>
  <c r="BJ332" i="233"/>
  <c r="BJ335" i="233"/>
  <c r="BJ338" i="233"/>
  <c r="BJ326" i="233"/>
  <c r="BP326" i="233"/>
  <c r="BP341" i="233"/>
  <c r="BP329" i="233"/>
  <c r="BP335" i="233"/>
  <c r="BP344" i="233"/>
  <c r="BP323" i="233"/>
  <c r="BP332" i="233"/>
  <c r="BZ338" i="233"/>
  <c r="BZ332" i="233"/>
  <c r="BZ335" i="233"/>
  <c r="BZ320" i="233"/>
  <c r="BZ323" i="233"/>
  <c r="BZ326" i="233"/>
  <c r="BZ341" i="233"/>
  <c r="CF332" i="233"/>
  <c r="CF320" i="233"/>
  <c r="CF335" i="233"/>
  <c r="CF341" i="233"/>
  <c r="CF323" i="233"/>
  <c r="CF329" i="233"/>
  <c r="CF338" i="233"/>
  <c r="CA342" i="233"/>
  <c r="CA336" i="233"/>
  <c r="CA324" i="233"/>
  <c r="CA339" i="233"/>
  <c r="CA330" i="233"/>
  <c r="CA345" i="233"/>
  <c r="CG336" i="233"/>
  <c r="CG345" i="233"/>
  <c r="CG324" i="233"/>
  <c r="CG333" i="233"/>
  <c r="CG339" i="233"/>
  <c r="CG321" i="233"/>
  <c r="CG327" i="233"/>
  <c r="CG342" i="233"/>
  <c r="BK389" i="233"/>
  <c r="BK404" i="233"/>
  <c r="BK392" i="233"/>
  <c r="BK398" i="233"/>
  <c r="BK395" i="233"/>
  <c r="BK386" i="233"/>
  <c r="BK383" i="233"/>
  <c r="BQ383" i="233"/>
  <c r="BQ392" i="233"/>
  <c r="BQ386" i="233"/>
  <c r="CA395" i="233"/>
  <c r="CA383" i="233"/>
  <c r="CA398" i="233"/>
  <c r="CA404" i="233"/>
  <c r="CA386" i="233"/>
  <c r="CA392" i="233"/>
  <c r="CA401" i="233"/>
  <c r="CG398" i="233"/>
  <c r="CG380" i="233"/>
  <c r="CG386" i="233"/>
  <c r="CG395" i="233"/>
  <c r="CG401" i="233"/>
  <c r="CG383" i="233"/>
  <c r="CG389" i="233"/>
  <c r="CG404" i="233"/>
  <c r="CB387" i="233"/>
  <c r="CB396" i="233"/>
  <c r="CB402" i="233"/>
  <c r="CB390" i="233"/>
  <c r="BL455" i="233"/>
  <c r="BL458" i="233"/>
  <c r="BL446" i="233"/>
  <c r="BL449" i="233"/>
  <c r="BL452" i="233"/>
  <c r="BL440" i="233"/>
  <c r="BR446" i="233"/>
  <c r="BR443" i="233"/>
  <c r="BR449" i="233"/>
  <c r="CB461" i="233"/>
  <c r="CB458" i="233"/>
  <c r="CB446" i="233"/>
  <c r="CB449" i="233"/>
  <c r="CB464" i="233"/>
  <c r="CB452" i="233"/>
  <c r="CC462" i="233"/>
  <c r="CC450" i="233"/>
  <c r="CC456" i="233"/>
  <c r="CC465" i="233"/>
  <c r="CC444" i="233"/>
  <c r="CC453" i="233"/>
  <c r="CC459" i="233"/>
  <c r="CC441" i="233"/>
  <c r="BG512" i="233"/>
  <c r="BG521" i="233"/>
  <c r="BG524" i="233"/>
  <c r="BG515" i="233"/>
  <c r="BG503" i="233"/>
  <c r="BG518" i="233"/>
  <c r="BG500" i="233"/>
  <c r="BM515" i="233"/>
  <c r="BM524" i="233"/>
  <c r="BM521" i="233"/>
  <c r="CC512" i="233"/>
  <c r="CC521" i="233"/>
  <c r="CC524" i="233"/>
  <c r="CC500" i="233"/>
  <c r="CC515" i="233"/>
  <c r="CC518" i="233"/>
  <c r="CC503" i="233"/>
  <c r="CD501" i="233"/>
  <c r="CD516" i="233"/>
  <c r="CD504" i="233"/>
  <c r="CD519" i="233"/>
  <c r="CD522" i="233"/>
  <c r="BH569" i="233"/>
  <c r="BH575" i="233"/>
  <c r="BH563" i="233"/>
  <c r="BH578" i="233"/>
  <c r="BH584" i="233"/>
  <c r="BH560" i="233"/>
  <c r="BY582" i="233"/>
  <c r="BY564" i="233"/>
  <c r="BY567" i="233"/>
  <c r="BY570" i="233"/>
  <c r="BY585" i="233"/>
  <c r="BY573" i="233"/>
  <c r="BP101" i="234"/>
  <c r="BP86" i="234"/>
  <c r="CF83" i="234"/>
  <c r="CF98" i="234"/>
  <c r="CG102" i="234"/>
  <c r="CG87" i="234"/>
  <c r="BK140" i="234"/>
  <c r="BK146" i="234"/>
  <c r="BK161" i="234"/>
  <c r="BK143" i="234"/>
  <c r="CA152" i="234"/>
  <c r="CA140" i="234"/>
  <c r="CA161" i="234"/>
  <c r="CA149" i="234"/>
  <c r="CG161" i="234"/>
  <c r="CG155" i="234"/>
  <c r="CG143" i="234"/>
  <c r="BL200" i="234"/>
  <c r="BL218" i="234"/>
  <c r="CB218" i="234"/>
  <c r="CB206" i="234"/>
  <c r="CB209" i="234"/>
  <c r="BG269" i="234"/>
  <c r="BG284" i="234"/>
  <c r="CC281" i="234"/>
  <c r="CC266" i="234"/>
  <c r="CC275" i="234"/>
  <c r="CC263" i="234"/>
  <c r="BI395" i="234"/>
  <c r="BI380" i="234"/>
  <c r="BY389" i="234"/>
  <c r="BY395" i="234"/>
  <c r="CE395" i="234"/>
  <c r="CE383" i="234"/>
  <c r="CF390" i="234"/>
  <c r="CF405" i="234"/>
  <c r="BJ452" i="234"/>
  <c r="BJ455" i="234"/>
  <c r="BZ449" i="234"/>
  <c r="BZ464" i="234"/>
  <c r="CF461" i="234"/>
  <c r="CF449" i="234"/>
  <c r="CF443" i="234"/>
  <c r="CF458" i="234"/>
  <c r="CA453" i="234"/>
  <c r="CA441" i="234"/>
  <c r="CG459" i="234"/>
  <c r="CG447" i="234"/>
  <c r="CG441" i="234"/>
  <c r="BK518" i="234"/>
  <c r="BK506" i="234"/>
  <c r="BK515" i="234"/>
  <c r="CA506" i="234"/>
  <c r="CA524" i="234"/>
  <c r="CG500" i="234"/>
  <c r="CG521" i="234"/>
  <c r="BL563" i="234"/>
  <c r="BL572" i="234"/>
  <c r="BL560" i="234"/>
  <c r="BR560" i="234"/>
  <c r="BR569" i="234"/>
  <c r="BR584" i="234"/>
  <c r="CB572" i="234"/>
  <c r="CB575" i="234"/>
  <c r="CC564" i="234"/>
  <c r="CC573" i="234"/>
  <c r="CC585" i="234"/>
  <c r="BG623" i="234"/>
  <c r="BG620" i="234"/>
  <c r="BM641" i="234"/>
  <c r="BM629" i="234"/>
  <c r="BM644" i="234"/>
  <c r="BM620" i="234"/>
  <c r="CC638" i="234"/>
  <c r="CC626" i="234"/>
  <c r="CC641" i="234"/>
  <c r="CC644" i="234"/>
  <c r="CD624" i="234"/>
  <c r="CD642" i="234"/>
  <c r="CD630" i="234"/>
  <c r="BZ157" i="231"/>
  <c r="BZ621" i="232"/>
  <c r="BY632" i="232"/>
  <c r="BI644" i="232"/>
  <c r="CF642" i="232"/>
  <c r="CE623" i="232"/>
  <c r="BO641" i="232"/>
  <c r="CB98" i="233"/>
  <c r="BL98" i="233"/>
  <c r="BR83" i="233"/>
  <c r="CD141" i="233"/>
  <c r="CC152" i="233"/>
  <c r="BM140" i="233"/>
  <c r="BM164" i="233"/>
  <c r="BY201" i="233"/>
  <c r="BY216" i="233"/>
  <c r="BN206" i="233"/>
  <c r="BI281" i="233"/>
  <c r="BO281" i="233"/>
  <c r="BZ329" i="233"/>
  <c r="CA389" i="233"/>
  <c r="BK401" i="233"/>
  <c r="CB455" i="233"/>
  <c r="CD513" i="233"/>
  <c r="H61" i="151"/>
  <c r="AL355" i="249"/>
  <c r="AH386" i="249"/>
  <c r="L435" i="249"/>
  <c r="M369" i="249"/>
  <c r="AO69" i="249"/>
  <c r="P369" i="249"/>
  <c r="BI575" i="226"/>
  <c r="BI329" i="226"/>
  <c r="BI344" i="226"/>
  <c r="CB404" i="226"/>
  <c r="CB401" i="226"/>
  <c r="CB389" i="226"/>
  <c r="CB398" i="226"/>
  <c r="CB386" i="226"/>
  <c r="CC452" i="226"/>
  <c r="CC455" i="226"/>
  <c r="BR638" i="226"/>
  <c r="BR644" i="226"/>
  <c r="BR623" i="226"/>
  <c r="AK33" i="249"/>
  <c r="AO33" i="249"/>
  <c r="F33" i="249"/>
  <c r="O33" i="249"/>
  <c r="AM45" i="249"/>
  <c r="AK45" i="249"/>
  <c r="AH45" i="249"/>
  <c r="AP45" i="249"/>
  <c r="Q45" i="249"/>
  <c r="H45" i="249"/>
  <c r="K21" i="249"/>
  <c r="G21" i="249"/>
  <c r="AM21" i="249"/>
  <c r="AM127" i="249"/>
  <c r="AL127" i="249"/>
  <c r="AH127" i="249"/>
  <c r="AI127" i="249"/>
  <c r="AO154" i="249"/>
  <c r="AL154" i="249"/>
  <c r="AN213" i="249"/>
  <c r="AL213" i="249"/>
  <c r="AJ213" i="249"/>
  <c r="AM213" i="249"/>
  <c r="P213" i="249"/>
  <c r="N213" i="249"/>
  <c r="L213" i="249"/>
  <c r="Q213" i="249"/>
  <c r="AK213" i="249"/>
  <c r="AI213" i="249"/>
  <c r="K213" i="249"/>
  <c r="O213" i="249"/>
  <c r="M213" i="249"/>
  <c r="AH213" i="249"/>
  <c r="AP226" i="249"/>
  <c r="AN226" i="249"/>
  <c r="AL226" i="249"/>
  <c r="L226" i="249"/>
  <c r="AH226" i="249"/>
  <c r="P226" i="249"/>
  <c r="N226" i="249"/>
  <c r="AO226" i="249"/>
  <c r="AM226" i="249"/>
  <c r="AK226" i="249"/>
  <c r="AI226" i="249"/>
  <c r="Q226" i="249"/>
  <c r="O226" i="249"/>
  <c r="M226" i="249"/>
  <c r="AK274" i="249"/>
  <c r="AL274" i="249"/>
  <c r="AI274" i="249"/>
  <c r="AJ274" i="249"/>
  <c r="AM274" i="249"/>
  <c r="AI353" i="249"/>
  <c r="AM353" i="249"/>
  <c r="AL353" i="249"/>
  <c r="AN353" i="249"/>
  <c r="AK353" i="249"/>
  <c r="AO353" i="249"/>
  <c r="AP360" i="249"/>
  <c r="J360" i="249"/>
  <c r="AJ360" i="249"/>
  <c r="F360" i="249"/>
  <c r="AH360" i="249"/>
  <c r="AM360" i="249"/>
  <c r="H360" i="249"/>
  <c r="AI360" i="249"/>
  <c r="AO389" i="249"/>
  <c r="K389" i="249"/>
  <c r="G389" i="249"/>
  <c r="AL389" i="249"/>
  <c r="M389" i="249"/>
  <c r="AM389" i="249"/>
  <c r="AN389" i="249"/>
  <c r="AL400" i="249"/>
  <c r="AJ400" i="249"/>
  <c r="J400" i="249"/>
  <c r="N400" i="249"/>
  <c r="L400" i="249"/>
  <c r="Q438" i="249"/>
  <c r="AM438" i="249"/>
  <c r="AJ438" i="249"/>
  <c r="H438" i="249"/>
  <c r="AN438" i="249"/>
  <c r="G438" i="249"/>
  <c r="AN451" i="249"/>
  <c r="AO451" i="249"/>
  <c r="AP476" i="249"/>
  <c r="AM476" i="249"/>
  <c r="N476" i="249"/>
  <c r="L476" i="249"/>
  <c r="AH476" i="249"/>
  <c r="AJ476" i="249"/>
  <c r="F476" i="249"/>
  <c r="AO476" i="249"/>
  <c r="P476" i="249"/>
  <c r="O476" i="249"/>
  <c r="H476" i="249"/>
  <c r="I476" i="249"/>
  <c r="AK476" i="249"/>
  <c r="M476" i="249"/>
  <c r="CD99" i="226"/>
  <c r="CC197" i="226"/>
  <c r="BP317" i="226"/>
  <c r="BY497" i="226"/>
  <c r="BP557" i="226"/>
  <c r="CC508" i="230"/>
  <c r="CC511" i="230"/>
  <c r="CC526" i="230"/>
  <c r="CC523" i="230"/>
  <c r="CC520" i="230"/>
  <c r="BZ643" i="230"/>
  <c r="BZ625" i="230"/>
  <c r="BZ631" i="230"/>
  <c r="BZ622" i="230"/>
  <c r="BJ61" i="270"/>
  <c r="BJ151" i="270"/>
  <c r="CB40" i="270"/>
  <c r="CC40" i="270"/>
  <c r="CA51" i="270"/>
  <c r="CA53" i="270"/>
  <c r="CS52" i="270"/>
  <c r="CS54" i="270"/>
  <c r="CS58" i="270"/>
  <c r="CT90" i="270"/>
  <c r="CT120" i="270"/>
  <c r="CT150" i="270"/>
  <c r="CT180" i="270"/>
  <c r="FN40" i="270"/>
  <c r="FO40" i="270"/>
  <c r="FM49" i="270"/>
  <c r="FO49" i="270"/>
  <c r="FM50" i="270"/>
  <c r="GX50" i="270"/>
  <c r="GX51" i="270"/>
  <c r="IH40" i="270"/>
  <c r="IG51" i="270"/>
  <c r="IG53" i="270"/>
  <c r="IG55" i="270"/>
  <c r="CD198" i="226"/>
  <c r="CC319" i="226"/>
  <c r="Q83" i="249"/>
  <c r="AK83" i="249"/>
  <c r="N83" i="249"/>
  <c r="H92" i="249"/>
  <c r="J92" i="249"/>
  <c r="K92" i="249"/>
  <c r="I92" i="249"/>
  <c r="J141" i="249"/>
  <c r="AL141" i="249"/>
  <c r="O141" i="249"/>
  <c r="H208" i="249"/>
  <c r="AL208" i="249"/>
  <c r="AM208" i="249"/>
  <c r="AK355" i="249"/>
  <c r="AO369" i="249"/>
  <c r="AI435" i="249"/>
  <c r="CC563" i="226"/>
  <c r="BR500" i="226"/>
  <c r="CG459" i="226"/>
  <c r="BP446" i="226"/>
  <c r="CB560" i="230"/>
  <c r="CB569" i="230"/>
  <c r="BR572" i="230"/>
  <c r="CD623" i="230"/>
  <c r="CD632" i="230"/>
  <c r="CF500" i="230"/>
  <c r="CF509" i="230"/>
  <c r="BZ518" i="230"/>
  <c r="BN503" i="230"/>
  <c r="BK632" i="230"/>
  <c r="CC564" i="230"/>
  <c r="CC579" i="230"/>
  <c r="BH563" i="230"/>
  <c r="BH578" i="230"/>
  <c r="BZ640" i="230"/>
  <c r="CC514" i="230"/>
  <c r="IG67" i="270"/>
  <c r="CA499" i="226"/>
  <c r="CG139" i="234"/>
  <c r="AI83" i="249"/>
  <c r="AO83" i="249"/>
  <c r="P83" i="249"/>
  <c r="L92" i="249"/>
  <c r="N92" i="249"/>
  <c r="G92" i="249"/>
  <c r="L141" i="249"/>
  <c r="AN141" i="249"/>
  <c r="Q141" i="249"/>
  <c r="J208" i="249"/>
  <c r="AN208" i="249"/>
  <c r="AI355" i="249"/>
  <c r="CD564" i="226"/>
  <c r="CC572" i="226"/>
  <c r="CA450" i="226"/>
  <c r="BY380" i="226"/>
  <c r="CB563" i="230"/>
  <c r="CB578" i="230"/>
  <c r="BR575" i="230"/>
  <c r="CD620" i="230"/>
  <c r="CD638" i="230"/>
  <c r="CF506" i="230"/>
  <c r="CF515" i="230"/>
  <c r="BZ524" i="230"/>
  <c r="BN500" i="230"/>
  <c r="BN509" i="230"/>
  <c r="BK638" i="230"/>
  <c r="CC567" i="230"/>
  <c r="CC585" i="230"/>
  <c r="BH566" i="230"/>
  <c r="BH584" i="230"/>
  <c r="CA646" i="231"/>
  <c r="CA622" i="231"/>
  <c r="CA640" i="231"/>
  <c r="CA625" i="231"/>
  <c r="CA628" i="231"/>
  <c r="BK620" i="230"/>
  <c r="BK644" i="230"/>
  <c r="CC573" i="230"/>
  <c r="BH572" i="230"/>
  <c r="BZ637" i="230"/>
  <c r="CC100" i="230"/>
  <c r="CC94" i="230"/>
  <c r="CC103" i="230"/>
  <c r="CC97" i="230"/>
  <c r="BG161" i="231"/>
  <c r="BG155" i="231"/>
  <c r="BG152" i="231"/>
  <c r="BG146" i="231"/>
  <c r="BQ164" i="231"/>
  <c r="BQ146" i="231"/>
  <c r="BQ161" i="231"/>
  <c r="BQ143" i="231"/>
  <c r="BQ158" i="231"/>
  <c r="CB155" i="231"/>
  <c r="CB161" i="231"/>
  <c r="CB140" i="231"/>
  <c r="CB149" i="231"/>
  <c r="CF154" i="231"/>
  <c r="CF157" i="231"/>
  <c r="CF163" i="231"/>
  <c r="CF145" i="231"/>
  <c r="CF160" i="231"/>
  <c r="BJ224" i="231"/>
  <c r="BJ215" i="231"/>
  <c r="BJ206" i="231"/>
  <c r="BJ200" i="231"/>
  <c r="CC221" i="231"/>
  <c r="CC212" i="231"/>
  <c r="CC203" i="231"/>
  <c r="CC224" i="231"/>
  <c r="CD204" i="231"/>
  <c r="CD222" i="231"/>
  <c r="CD213" i="231"/>
  <c r="CD216" i="231"/>
  <c r="CD207" i="231"/>
  <c r="BZ220" i="231"/>
  <c r="BZ226" i="231"/>
  <c r="BZ223" i="231"/>
  <c r="BZ214" i="231"/>
  <c r="BH266" i="231"/>
  <c r="BH284" i="231"/>
  <c r="BH275" i="231"/>
  <c r="BH278" i="231"/>
  <c r="BH269" i="231"/>
  <c r="CC278" i="231"/>
  <c r="CC275" i="231"/>
  <c r="CC260" i="231"/>
  <c r="CC269" i="231"/>
  <c r="BL344" i="231"/>
  <c r="BL335" i="231"/>
  <c r="BL326" i="231"/>
  <c r="BL329" i="231"/>
  <c r="BL320" i="231"/>
  <c r="CD329" i="231"/>
  <c r="CD344" i="231"/>
  <c r="CD341" i="231"/>
  <c r="CD320" i="231"/>
  <c r="CD335" i="231"/>
  <c r="CB339" i="231"/>
  <c r="CB330" i="231"/>
  <c r="CB321" i="231"/>
  <c r="CB342" i="231"/>
  <c r="CF337" i="231"/>
  <c r="CF340" i="231"/>
  <c r="CF325" i="231"/>
  <c r="CF343" i="231"/>
  <c r="BK398" i="231"/>
  <c r="BK389" i="231"/>
  <c r="BK380" i="231"/>
  <c r="BK401" i="231"/>
  <c r="CD389" i="231"/>
  <c r="CD380" i="231"/>
  <c r="CD398" i="231"/>
  <c r="CD401" i="231"/>
  <c r="CD392" i="231"/>
  <c r="BZ406" i="231"/>
  <c r="BZ403" i="231"/>
  <c r="BZ400" i="231"/>
  <c r="BZ397" i="231"/>
  <c r="BZ394" i="231"/>
  <c r="BL461" i="231"/>
  <c r="BL440" i="231"/>
  <c r="BL443" i="231"/>
  <c r="BL464" i="231"/>
  <c r="BL452" i="231"/>
  <c r="BY446" i="231"/>
  <c r="BY464" i="231"/>
  <c r="BY449" i="231"/>
  <c r="BY458" i="231"/>
  <c r="BY443" i="231"/>
  <c r="CE464" i="231"/>
  <c r="CE449" i="231"/>
  <c r="CE446" i="231"/>
  <c r="CE440" i="231"/>
  <c r="BZ465" i="231"/>
  <c r="BZ450" i="231"/>
  <c r="BZ447" i="231"/>
  <c r="BZ441" i="231"/>
  <c r="CF447" i="231"/>
  <c r="CF465" i="231"/>
  <c r="CF450" i="231"/>
  <c r="CF459" i="231"/>
  <c r="CF444" i="231"/>
  <c r="CC454" i="231"/>
  <c r="CC460" i="231"/>
  <c r="CC445" i="231"/>
  <c r="CC448" i="231"/>
  <c r="CC457" i="231"/>
  <c r="BO503" i="231"/>
  <c r="BO521" i="231"/>
  <c r="BO512" i="231"/>
  <c r="BO515" i="231"/>
  <c r="BO506" i="231"/>
  <c r="CA521" i="231"/>
  <c r="CA512" i="231"/>
  <c r="CA503" i="231"/>
  <c r="CA524" i="231"/>
  <c r="CG503" i="231"/>
  <c r="CG521" i="231"/>
  <c r="CG515" i="231"/>
  <c r="CG506" i="231"/>
  <c r="CD526" i="231"/>
  <c r="CD511" i="231"/>
  <c r="CD508" i="231"/>
  <c r="CD517" i="231"/>
  <c r="CD514" i="231"/>
  <c r="CD577" i="231"/>
  <c r="CD586" i="231"/>
  <c r="CD571" i="231"/>
  <c r="CD580" i="231"/>
  <c r="BN641" i="231"/>
  <c r="BN620" i="231"/>
  <c r="BN638" i="231"/>
  <c r="BN632" i="231"/>
  <c r="BZ439" i="226"/>
  <c r="G83" i="249"/>
  <c r="H83" i="249"/>
  <c r="AJ83" i="249"/>
  <c r="AH92" i="249"/>
  <c r="AN92" i="249"/>
  <c r="AI92" i="249"/>
  <c r="P141" i="249"/>
  <c r="I141" i="249"/>
  <c r="AK141" i="249"/>
  <c r="G208" i="249"/>
  <c r="P208" i="249"/>
  <c r="Q208" i="249"/>
  <c r="CD576" i="226"/>
  <c r="CC569" i="226"/>
  <c r="CF452" i="226"/>
  <c r="CB572" i="230"/>
  <c r="BR560" i="230"/>
  <c r="BR569" i="230"/>
  <c r="CD629" i="230"/>
  <c r="CF518" i="230"/>
  <c r="BZ500" i="230"/>
  <c r="BZ509" i="230"/>
  <c r="BN512" i="230"/>
  <c r="BN521" i="230"/>
  <c r="BK626" i="230"/>
  <c r="BK635" i="230"/>
  <c r="CC576" i="230"/>
  <c r="BH575" i="230"/>
  <c r="BZ646" i="230"/>
  <c r="CC505" i="230"/>
  <c r="CA318" i="226"/>
  <c r="BI557" i="226"/>
  <c r="CA558" i="226"/>
  <c r="CG558" i="226"/>
  <c r="BR617" i="226"/>
  <c r="I83" i="249"/>
  <c r="K83" i="249"/>
  <c r="J83" i="249"/>
  <c r="AF83" i="249" s="1"/>
  <c r="AL92" i="249"/>
  <c r="AK92" i="249"/>
  <c r="F141" i="249"/>
  <c r="AH141" i="249"/>
  <c r="K141" i="249"/>
  <c r="I208" i="249"/>
  <c r="AH208" i="249"/>
  <c r="CD570" i="226"/>
  <c r="BP449" i="226"/>
  <c r="BR563" i="230"/>
  <c r="BZ506" i="230"/>
  <c r="BK623" i="230"/>
  <c r="BZ634" i="230"/>
  <c r="CC502" i="230"/>
  <c r="CA97" i="231"/>
  <c r="CA94" i="231"/>
  <c r="CA100" i="230"/>
  <c r="BG560" i="232"/>
  <c r="CD585" i="232"/>
  <c r="CC569" i="232"/>
  <c r="BM581" i="232"/>
  <c r="BJ644" i="232"/>
  <c r="CF644" i="232"/>
  <c r="BP635" i="232"/>
  <c r="CD93" i="233"/>
  <c r="CC101" i="233"/>
  <c r="BM95" i="233"/>
  <c r="BG86" i="233"/>
  <c r="BY165" i="233"/>
  <c r="BY560" i="233"/>
  <c r="BL571" i="226"/>
  <c r="CA100" i="231"/>
  <c r="CA106" i="231"/>
  <c r="CA91" i="230"/>
  <c r="BG575" i="232"/>
  <c r="CC578" i="232"/>
  <c r="CA624" i="232"/>
  <c r="BJ641" i="232"/>
  <c r="CF641" i="232"/>
  <c r="Y92" i="231"/>
  <c r="CG72" i="231" s="1"/>
  <c r="CG70" i="231"/>
  <c r="Y632" i="231"/>
  <c r="CG612" i="231" s="1"/>
  <c r="CG610" i="231"/>
  <c r="Y92" i="230"/>
  <c r="CG72" i="230" s="1"/>
  <c r="CG70" i="230"/>
  <c r="Y332" i="230"/>
  <c r="CG312" i="230" s="1"/>
  <c r="CG310" i="230"/>
  <c r="CG343" i="230" s="1"/>
  <c r="Y452" i="230"/>
  <c r="CG432" i="230" s="1"/>
  <c r="CG430" i="230"/>
  <c r="CG463" i="230" s="1"/>
  <c r="BR145" i="226"/>
  <c r="BR148" i="226"/>
  <c r="BR157" i="226"/>
  <c r="BL265" i="226"/>
  <c r="BL277" i="226"/>
  <c r="BR265" i="226"/>
  <c r="BR268" i="226"/>
  <c r="BL397" i="226"/>
  <c r="BL406" i="226"/>
  <c r="BL403" i="226"/>
  <c r="BL391" i="226"/>
  <c r="BR400" i="226"/>
  <c r="BR406" i="226"/>
  <c r="BR394" i="226"/>
  <c r="BL445" i="226"/>
  <c r="BL463" i="226"/>
  <c r="BR442" i="226"/>
  <c r="BR460" i="226"/>
  <c r="BL517" i="226"/>
  <c r="BL505" i="226"/>
  <c r="BR577" i="226"/>
  <c r="BR574" i="226"/>
  <c r="BL643" i="226"/>
  <c r="BL628" i="226"/>
  <c r="BL637" i="226"/>
  <c r="BR646" i="226"/>
  <c r="BR625" i="226"/>
  <c r="BR394" i="234"/>
  <c r="BR403" i="234"/>
  <c r="BN149" i="233"/>
  <c r="BN140" i="233"/>
  <c r="CD155" i="233"/>
  <c r="CD146" i="233"/>
  <c r="CE159" i="233"/>
  <c r="CE150" i="233"/>
  <c r="BI200" i="233"/>
  <c r="BI221" i="233"/>
  <c r="BO215" i="233"/>
  <c r="BO206" i="233"/>
  <c r="BO200" i="233"/>
  <c r="BY209" i="233"/>
  <c r="BY200" i="233"/>
  <c r="CE212" i="233"/>
  <c r="CE203" i="233"/>
  <c r="BZ204" i="233"/>
  <c r="BZ222" i="233"/>
  <c r="CF201" i="233"/>
  <c r="CF219" i="233"/>
  <c r="CF210" i="233"/>
  <c r="BJ278" i="233"/>
  <c r="BJ272" i="233"/>
  <c r="BJ281" i="233"/>
  <c r="BP284" i="233"/>
  <c r="BP266" i="233"/>
  <c r="BP263" i="233"/>
  <c r="BZ284" i="233"/>
  <c r="BZ278" i="233"/>
  <c r="BZ275" i="233"/>
  <c r="CF281" i="233"/>
  <c r="CF278" i="233"/>
  <c r="CA279" i="233"/>
  <c r="CA273" i="233"/>
  <c r="CA282" i="233"/>
  <c r="CG276" i="233"/>
  <c r="CG285" i="233"/>
  <c r="BK344" i="233"/>
  <c r="BK323" i="233"/>
  <c r="BQ344" i="233"/>
  <c r="BQ323" i="233"/>
  <c r="CA338" i="233"/>
  <c r="CA329" i="233"/>
  <c r="CG323" i="233"/>
  <c r="CG341" i="233"/>
  <c r="CB345" i="233"/>
  <c r="CB336" i="233"/>
  <c r="BL401" i="233"/>
  <c r="BL392" i="233"/>
  <c r="BL398" i="233"/>
  <c r="BR404" i="233"/>
  <c r="BR395" i="233"/>
  <c r="CB383" i="233"/>
  <c r="CB404" i="233"/>
  <c r="CC402" i="233"/>
  <c r="CC393" i="233"/>
  <c r="BG458" i="233"/>
  <c r="BG449" i="233"/>
  <c r="BM458" i="233"/>
  <c r="BM449" i="233"/>
  <c r="CC464" i="233"/>
  <c r="CC455" i="233"/>
  <c r="CD459" i="233"/>
  <c r="CD450" i="233"/>
  <c r="BN515" i="233"/>
  <c r="BN524" i="233"/>
  <c r="CE507" i="233"/>
  <c r="CE525" i="233"/>
  <c r="BO575" i="233"/>
  <c r="BO560" i="233"/>
  <c r="CF561" i="233"/>
  <c r="CF570" i="233"/>
  <c r="BK95" i="234"/>
  <c r="BK83" i="234"/>
  <c r="BQ101" i="234"/>
  <c r="BQ80" i="234"/>
  <c r="CA101" i="234"/>
  <c r="CA89" i="234"/>
  <c r="BR158" i="234"/>
  <c r="BR140" i="234"/>
  <c r="BG203" i="234"/>
  <c r="BG218" i="234"/>
  <c r="BG206" i="234"/>
  <c r="BG224" i="234"/>
  <c r="BG221" i="234"/>
  <c r="BG212" i="234"/>
  <c r="BG209" i="234"/>
  <c r="BM224" i="234"/>
  <c r="BM212" i="234"/>
  <c r="BM218" i="234"/>
  <c r="BM215" i="234"/>
  <c r="BM206" i="234"/>
  <c r="BM203" i="234"/>
  <c r="BM221" i="234"/>
  <c r="BM200" i="234"/>
  <c r="CC203" i="234"/>
  <c r="CC218" i="234"/>
  <c r="CC224" i="234"/>
  <c r="CC206" i="234"/>
  <c r="CC212" i="234"/>
  <c r="CC221" i="234"/>
  <c r="CC200" i="234"/>
  <c r="CC209" i="234"/>
  <c r="CD225" i="234"/>
  <c r="CD213" i="234"/>
  <c r="CD219" i="234"/>
  <c r="CD201" i="234"/>
  <c r="CD207" i="234"/>
  <c r="CD216" i="234"/>
  <c r="CD222" i="234"/>
  <c r="CD204" i="234"/>
  <c r="BH275" i="234"/>
  <c r="BH263" i="234"/>
  <c r="BH281" i="234"/>
  <c r="BH278" i="234"/>
  <c r="BH269" i="234"/>
  <c r="BH266" i="234"/>
  <c r="BH284" i="234"/>
  <c r="BH260" i="234"/>
  <c r="BN263" i="234"/>
  <c r="BN272" i="234"/>
  <c r="BN278" i="234"/>
  <c r="BN260" i="234"/>
  <c r="BN266" i="234"/>
  <c r="BN281" i="234"/>
  <c r="BN269" i="234"/>
  <c r="CD269" i="234"/>
  <c r="CD278" i="234"/>
  <c r="CD284" i="234"/>
  <c r="CD266" i="234"/>
  <c r="CD272" i="234"/>
  <c r="CD260" i="234"/>
  <c r="CD275" i="234"/>
  <c r="BY270" i="234"/>
  <c r="BY279" i="234"/>
  <c r="BY285" i="234"/>
  <c r="BY267" i="234"/>
  <c r="BY273" i="234"/>
  <c r="BY261" i="234"/>
  <c r="BY276" i="234"/>
  <c r="CE282" i="234"/>
  <c r="CE270" i="234"/>
  <c r="CE276" i="234"/>
  <c r="CE285" i="234"/>
  <c r="CE264" i="234"/>
  <c r="CE273" i="234"/>
  <c r="CE279" i="234"/>
  <c r="CE261" i="234"/>
  <c r="BI341" i="234"/>
  <c r="BI320" i="234"/>
  <c r="BI329" i="234"/>
  <c r="BI344" i="234"/>
  <c r="BI332" i="234"/>
  <c r="BI338" i="234"/>
  <c r="BI335" i="234"/>
  <c r="BO338" i="234"/>
  <c r="BO326" i="234"/>
  <c r="BO344" i="234"/>
  <c r="BO341" i="234"/>
  <c r="BO332" i="234"/>
  <c r="BO329" i="234"/>
  <c r="BO335" i="234"/>
  <c r="BO320" i="234"/>
  <c r="BY320" i="234"/>
  <c r="BY329" i="234"/>
  <c r="BY335" i="234"/>
  <c r="BY323" i="234"/>
  <c r="BY338" i="234"/>
  <c r="BY344" i="234"/>
  <c r="BY326" i="234"/>
  <c r="CE326" i="234"/>
  <c r="CE335" i="234"/>
  <c r="CE341" i="234"/>
  <c r="CE323" i="234"/>
  <c r="CE329" i="234"/>
  <c r="CE344" i="234"/>
  <c r="CE332" i="234"/>
  <c r="BZ342" i="234"/>
  <c r="BZ324" i="234"/>
  <c r="BZ330" i="234"/>
  <c r="BZ345" i="234"/>
  <c r="BZ333" i="234"/>
  <c r="BZ339" i="234"/>
  <c r="BZ321" i="234"/>
  <c r="CF324" i="234"/>
  <c r="CF339" i="234"/>
  <c r="CF345" i="234"/>
  <c r="CF327" i="234"/>
  <c r="CF333" i="234"/>
  <c r="CF342" i="234"/>
  <c r="CF321" i="234"/>
  <c r="CF330" i="234"/>
  <c r="BJ389" i="234"/>
  <c r="BJ395" i="234"/>
  <c r="BJ404" i="234"/>
  <c r="BJ383" i="234"/>
  <c r="BJ392" i="234"/>
  <c r="BJ398" i="234"/>
  <c r="BJ380" i="234"/>
  <c r="BJ386" i="234"/>
  <c r="BP389" i="234"/>
  <c r="BP380" i="234"/>
  <c r="BP404" i="234"/>
  <c r="BP398" i="234"/>
  <c r="BP392" i="234"/>
  <c r="BP395" i="234"/>
  <c r="BP383" i="234"/>
  <c r="BZ395" i="234"/>
  <c r="BZ401" i="234"/>
  <c r="BZ386" i="234"/>
  <c r="BZ389" i="234"/>
  <c r="BZ398" i="234"/>
  <c r="BZ404" i="234"/>
  <c r="BZ383" i="234"/>
  <c r="BZ392" i="234"/>
  <c r="CF401" i="234"/>
  <c r="CF389" i="234"/>
  <c r="CF395" i="234"/>
  <c r="CF404" i="234"/>
  <c r="CF383" i="234"/>
  <c r="CF392" i="234"/>
  <c r="CF398" i="234"/>
  <c r="CF380" i="234"/>
  <c r="CA390" i="234"/>
  <c r="CA396" i="234"/>
  <c r="CA381" i="234"/>
  <c r="CA384" i="234"/>
  <c r="CA393" i="234"/>
  <c r="CA399" i="234"/>
  <c r="CA405" i="234"/>
  <c r="CA387" i="234"/>
  <c r="CG381" i="234"/>
  <c r="CG396" i="234"/>
  <c r="CG402" i="234"/>
  <c r="CG384" i="234"/>
  <c r="CG390" i="234"/>
  <c r="CG387" i="234"/>
  <c r="CG405" i="234"/>
  <c r="CG399" i="234"/>
  <c r="BK455" i="234"/>
  <c r="BK440" i="234"/>
  <c r="BK443" i="234"/>
  <c r="BK458" i="234"/>
  <c r="BK446" i="234"/>
  <c r="BK464" i="234"/>
  <c r="BK461" i="234"/>
  <c r="BQ458" i="234"/>
  <c r="BQ455" i="234"/>
  <c r="BQ446" i="234"/>
  <c r="BQ443" i="234"/>
  <c r="BQ461" i="234"/>
  <c r="BQ440" i="234"/>
  <c r="BQ449" i="234"/>
  <c r="BQ464" i="234"/>
  <c r="CG464" i="234"/>
  <c r="CG446" i="234"/>
  <c r="CG452" i="234"/>
  <c r="CG461" i="234"/>
  <c r="CG440" i="234"/>
  <c r="CG449" i="234"/>
  <c r="CG455" i="234"/>
  <c r="CG443" i="234"/>
  <c r="CB456" i="234"/>
  <c r="CB462" i="234"/>
  <c r="BL509" i="234"/>
  <c r="BL506" i="234"/>
  <c r="BL524" i="234"/>
  <c r="BL500" i="234"/>
  <c r="BL512" i="234"/>
  <c r="BL515" i="234"/>
  <c r="BL503" i="234"/>
  <c r="BR515" i="234"/>
  <c r="BR521" i="234"/>
  <c r="BR500" i="234"/>
  <c r="CB503" i="234"/>
  <c r="CB512" i="234"/>
  <c r="CB518" i="234"/>
  <c r="CB500" i="234"/>
  <c r="CB506" i="234"/>
  <c r="CB521" i="234"/>
  <c r="CB509" i="234"/>
  <c r="BG584" i="234"/>
  <c r="BG578" i="234"/>
  <c r="BM572" i="234"/>
  <c r="BM578" i="234"/>
  <c r="BM560" i="234"/>
  <c r="BM566" i="234"/>
  <c r="BM563" i="234"/>
  <c r="BM581" i="234"/>
  <c r="BM575" i="234"/>
  <c r="BM569" i="234"/>
  <c r="CC566" i="234"/>
  <c r="CC584" i="234"/>
  <c r="CC569" i="234"/>
  <c r="CC572" i="234"/>
  <c r="CC581" i="234"/>
  <c r="CC575" i="234"/>
  <c r="CC560" i="234"/>
  <c r="CC563" i="234"/>
  <c r="CD570" i="234"/>
  <c r="CD564" i="234"/>
  <c r="BH626" i="234"/>
  <c r="BH632" i="234"/>
  <c r="BN644" i="234"/>
  <c r="BN620" i="234"/>
  <c r="BN632" i="234"/>
  <c r="BN635" i="234"/>
  <c r="BN623" i="234"/>
  <c r="BN641" i="234"/>
  <c r="BN638" i="234"/>
  <c r="CD638" i="234"/>
  <c r="CD620" i="234"/>
  <c r="CD626" i="234"/>
  <c r="CD641" i="234"/>
  <c r="CD629" i="234"/>
  <c r="CD635" i="234"/>
  <c r="CD644" i="234"/>
  <c r="BY639" i="234"/>
  <c r="BY645" i="234"/>
  <c r="CE636" i="234"/>
  <c r="CE642" i="234"/>
  <c r="CE624" i="234"/>
  <c r="CE630" i="234"/>
  <c r="CE639" i="234"/>
  <c r="CE645" i="234"/>
  <c r="CE627" i="234"/>
  <c r="CE633" i="234"/>
  <c r="BR640" i="226"/>
  <c r="CA103" i="230"/>
  <c r="CF272" i="233"/>
  <c r="CG332" i="233"/>
  <c r="BK341" i="233"/>
  <c r="AL67" i="249"/>
  <c r="M76" i="249"/>
  <c r="H152" i="249"/>
  <c r="BN286" i="226"/>
  <c r="BR166" i="226"/>
  <c r="CA211" i="230"/>
  <c r="CA226" i="230"/>
  <c r="CA220" i="230"/>
  <c r="CA205" i="230"/>
  <c r="CA202" i="230"/>
  <c r="CA217" i="230"/>
  <c r="CA214" i="230"/>
  <c r="CA223" i="230"/>
  <c r="CA208" i="230"/>
  <c r="BR155" i="230"/>
  <c r="BR152" i="230"/>
  <c r="BR149" i="230"/>
  <c r="BR146" i="230"/>
  <c r="BR164" i="230"/>
  <c r="BR140" i="230"/>
  <c r="BR161" i="230"/>
  <c r="BR158" i="230"/>
  <c r="CC166" i="231"/>
  <c r="CC148" i="231"/>
  <c r="CC154" i="231"/>
  <c r="CC145" i="231"/>
  <c r="CC142" i="231"/>
  <c r="CC160" i="231"/>
  <c r="CC163" i="231"/>
  <c r="CC151" i="231"/>
  <c r="CD280" i="231"/>
  <c r="CD286" i="231"/>
  <c r="CD271" i="231"/>
  <c r="CD265" i="231"/>
  <c r="CD283" i="231"/>
  <c r="CD268" i="231"/>
  <c r="CD262" i="231"/>
  <c r="CA160" i="231"/>
  <c r="CA166" i="231"/>
  <c r="CA148" i="231"/>
  <c r="CA157" i="231"/>
  <c r="CA145" i="231"/>
  <c r="CA154" i="231"/>
  <c r="Y152" i="231"/>
  <c r="CG132" i="231" s="1"/>
  <c r="CG130" i="231"/>
  <c r="CG139" i="231" s="1"/>
  <c r="Y212" i="231"/>
  <c r="CG192" i="231" s="1"/>
  <c r="CG190" i="231"/>
  <c r="Y272" i="231"/>
  <c r="CG252" i="231" s="1"/>
  <c r="CG250" i="231"/>
  <c r="CA325" i="231"/>
  <c r="CA346" i="231"/>
  <c r="CA340" i="231"/>
  <c r="CA337" i="231"/>
  <c r="CA328" i="231"/>
  <c r="CA331" i="231"/>
  <c r="CA343" i="231"/>
  <c r="CA322" i="231"/>
  <c r="CA388" i="231"/>
  <c r="CA400" i="231"/>
  <c r="Y392" i="231"/>
  <c r="CG372" i="231" s="1"/>
  <c r="CG370" i="231"/>
  <c r="CA448" i="231"/>
  <c r="CA457" i="231"/>
  <c r="CA466" i="231"/>
  <c r="CA451" i="231"/>
  <c r="CA454" i="231"/>
  <c r="CA463" i="231"/>
  <c r="CA442" i="231"/>
  <c r="CA445" i="231"/>
  <c r="Y452" i="231"/>
  <c r="CG432" i="231" s="1"/>
  <c r="CG430" i="231"/>
  <c r="CA520" i="231"/>
  <c r="CA505" i="231"/>
  <c r="CA508" i="231"/>
  <c r="CA523" i="231"/>
  <c r="CA526" i="231"/>
  <c r="CA517" i="231"/>
  <c r="CA514" i="231"/>
  <c r="CA502" i="231"/>
  <c r="Y512" i="231"/>
  <c r="CG492" i="231" s="1"/>
  <c r="CG490" i="231"/>
  <c r="Y572" i="231"/>
  <c r="CG552" i="231" s="1"/>
  <c r="CG550" i="231"/>
  <c r="CA145" i="230"/>
  <c r="CA163" i="230"/>
  <c r="CA166" i="230"/>
  <c r="CA151" i="230"/>
  <c r="CA142" i="230"/>
  <c r="CA160" i="230"/>
  <c r="CA157" i="230"/>
  <c r="CA148" i="230"/>
  <c r="Y152" i="230"/>
  <c r="CG132" i="230" s="1"/>
  <c r="CG130" i="230"/>
  <c r="Y212" i="230"/>
  <c r="CG192" i="230" s="1"/>
  <c r="CG190" i="230"/>
  <c r="CA274" i="230"/>
  <c r="CA265" i="230"/>
  <c r="CA286" i="230"/>
  <c r="CA283" i="230"/>
  <c r="CA268" i="230"/>
  <c r="CA271" i="230"/>
  <c r="CA280" i="230"/>
  <c r="CA325" i="230"/>
  <c r="CA328" i="230"/>
  <c r="CA340" i="230"/>
  <c r="CA346" i="230"/>
  <c r="CA331" i="230"/>
  <c r="CA322" i="230"/>
  <c r="CA343" i="230"/>
  <c r="CA391" i="230"/>
  <c r="CA388" i="230"/>
  <c r="CA400" i="230"/>
  <c r="CA394" i="230"/>
  <c r="CA382" i="230"/>
  <c r="CA397" i="230"/>
  <c r="CA385" i="230"/>
  <c r="Y392" i="230"/>
  <c r="CG372" i="230" s="1"/>
  <c r="CG370" i="230"/>
  <c r="CA457" i="230"/>
  <c r="CA463" i="230"/>
  <c r="CA445" i="230"/>
  <c r="CA454" i="230"/>
  <c r="CA448" i="230"/>
  <c r="CA466" i="230"/>
  <c r="CA460" i="230"/>
  <c r="CA451" i="230"/>
  <c r="CA520" i="230"/>
  <c r="CA511" i="230"/>
  <c r="Y512" i="230"/>
  <c r="CG492" i="230" s="1"/>
  <c r="CG490" i="230"/>
  <c r="CG517" i="230" s="1"/>
  <c r="CA574" i="230"/>
  <c r="CA571" i="230"/>
  <c r="CA580" i="230"/>
  <c r="CA565" i="230"/>
  <c r="CA568" i="230"/>
  <c r="CA586" i="230"/>
  <c r="CA562" i="230"/>
  <c r="CA577" i="230"/>
  <c r="Y572" i="230"/>
  <c r="CG552" i="230" s="1"/>
  <c r="CG550" i="230"/>
  <c r="CG559" i="230" s="1"/>
  <c r="CA637" i="230"/>
  <c r="CA622" i="230"/>
  <c r="CA625" i="230"/>
  <c r="CA640" i="230"/>
  <c r="CA634" i="230"/>
  <c r="CA631" i="230"/>
  <c r="CA646" i="230"/>
  <c r="CA643" i="230"/>
  <c r="Y632" i="230"/>
  <c r="CG612" i="230" s="1"/>
  <c r="CG610" i="230"/>
  <c r="CG619" i="230" s="1"/>
  <c r="BL142" i="230"/>
  <c r="BL148" i="230"/>
  <c r="BR583" i="230"/>
  <c r="BR574" i="230"/>
  <c r="BR577" i="230"/>
  <c r="BL625" i="230"/>
  <c r="BL628" i="230"/>
  <c r="BR625" i="230"/>
  <c r="BR646" i="230"/>
  <c r="BR622" i="230"/>
  <c r="BR385" i="231"/>
  <c r="BR391" i="231"/>
  <c r="BR523" i="231"/>
  <c r="BR514" i="231"/>
  <c r="BR139" i="230"/>
  <c r="BR499" i="230"/>
  <c r="BR139" i="231"/>
  <c r="CD259" i="231"/>
  <c r="BR319" i="231"/>
  <c r="BL499" i="231"/>
  <c r="BR559" i="231"/>
  <c r="BK503" i="230"/>
  <c r="BK518" i="230"/>
  <c r="BI386" i="230"/>
  <c r="BI395" i="230"/>
  <c r="BH206" i="230"/>
  <c r="BL626" i="230"/>
  <c r="BH623" i="230"/>
  <c r="BH632" i="230"/>
  <c r="BI578" i="230"/>
  <c r="BR500" i="230"/>
  <c r="BR509" i="230"/>
  <c r="BL500" i="230"/>
  <c r="BL509" i="230"/>
  <c r="BI455" i="230"/>
  <c r="BR401" i="230"/>
  <c r="BL401" i="230"/>
  <c r="BO338" i="230"/>
  <c r="BI338" i="230"/>
  <c r="BR263" i="230"/>
  <c r="BR272" i="230"/>
  <c r="BL263" i="230"/>
  <c r="BL272" i="230"/>
  <c r="BO200" i="230"/>
  <c r="BO218" i="230"/>
  <c r="BI218" i="230"/>
  <c r="BL149" i="230"/>
  <c r="BH443" i="231"/>
  <c r="BO572" i="231"/>
  <c r="BO581" i="231"/>
  <c r="BI578" i="231"/>
  <c r="BR515" i="231"/>
  <c r="BR524" i="231"/>
  <c r="BL515" i="231"/>
  <c r="BL524" i="231"/>
  <c r="BO455" i="231"/>
  <c r="BO461" i="231"/>
  <c r="BI455" i="231"/>
  <c r="BI461" i="231"/>
  <c r="BR398" i="231"/>
  <c r="BL383" i="231"/>
  <c r="BO326" i="231"/>
  <c r="BI335" i="231"/>
  <c r="BI344" i="231"/>
  <c r="BR266" i="231"/>
  <c r="BL266" i="231"/>
  <c r="BO203" i="231"/>
  <c r="BI203" i="231"/>
  <c r="BR152" i="231"/>
  <c r="BR164" i="231"/>
  <c r="BL152" i="231"/>
  <c r="BL164" i="231"/>
  <c r="CA580" i="231"/>
  <c r="CC157" i="231"/>
  <c r="CA154" i="230"/>
  <c r="CD160" i="230"/>
  <c r="CD166" i="230"/>
  <c r="CD157" i="230"/>
  <c r="CD154" i="230"/>
  <c r="CD145" i="230"/>
  <c r="CD142" i="230"/>
  <c r="CD148" i="230"/>
  <c r="CD163" i="230"/>
  <c r="BZ340" i="230"/>
  <c r="BZ346" i="230"/>
  <c r="BZ328" i="230"/>
  <c r="BZ343" i="230"/>
  <c r="BZ331" i="230"/>
  <c r="BZ325" i="230"/>
  <c r="BZ322" i="230"/>
  <c r="BZ334" i="230"/>
  <c r="BZ451" i="230"/>
  <c r="BZ442" i="230"/>
  <c r="BZ460" i="230"/>
  <c r="BZ463" i="230"/>
  <c r="BZ448" i="230"/>
  <c r="BZ454" i="230"/>
  <c r="BZ466" i="230"/>
  <c r="BZ445" i="230"/>
  <c r="CF568" i="230"/>
  <c r="CF574" i="230"/>
  <c r="CF577" i="230"/>
  <c r="CF586" i="230"/>
  <c r="CF571" i="230"/>
  <c r="CF580" i="230"/>
  <c r="CF562" i="230"/>
  <c r="CF403" i="231"/>
  <c r="CF388" i="231"/>
  <c r="CF391" i="231"/>
  <c r="CF400" i="231"/>
  <c r="CF382" i="231"/>
  <c r="CF406" i="231"/>
  <c r="CF394" i="231"/>
  <c r="CB505" i="231"/>
  <c r="CB523" i="231"/>
  <c r="CB520" i="231"/>
  <c r="CB508" i="231"/>
  <c r="BR631" i="230"/>
  <c r="BH197" i="230"/>
  <c r="CA259" i="230"/>
  <c r="BK509" i="230"/>
  <c r="BK524" i="230"/>
  <c r="BI392" i="230"/>
  <c r="BI401" i="230"/>
  <c r="BH215" i="230"/>
  <c r="BL635" i="230"/>
  <c r="BH629" i="230"/>
  <c r="BH638" i="230"/>
  <c r="BI584" i="230"/>
  <c r="BR506" i="230"/>
  <c r="BR515" i="230"/>
  <c r="BL506" i="230"/>
  <c r="BL515" i="230"/>
  <c r="BI464" i="230"/>
  <c r="BR380" i="230"/>
  <c r="BL380" i="230"/>
  <c r="BO344" i="230"/>
  <c r="BI344" i="230"/>
  <c r="BR269" i="230"/>
  <c r="BR278" i="230"/>
  <c r="BL269" i="230"/>
  <c r="BL278" i="230"/>
  <c r="BO206" i="230"/>
  <c r="BO224" i="230"/>
  <c r="BI203" i="230"/>
  <c r="BL152" i="230"/>
  <c r="BH449" i="231"/>
  <c r="BO563" i="231"/>
  <c r="BI560" i="231"/>
  <c r="BI584" i="231"/>
  <c r="BR521" i="231"/>
  <c r="BL521" i="231"/>
  <c r="BO440" i="231"/>
  <c r="BI440" i="231"/>
  <c r="BR380" i="231"/>
  <c r="BR404" i="231"/>
  <c r="BL380" i="231"/>
  <c r="BL389" i="231"/>
  <c r="BO323" i="231"/>
  <c r="BO332" i="231"/>
  <c r="BI341" i="231"/>
  <c r="BR263" i="231"/>
  <c r="BR272" i="231"/>
  <c r="BL263" i="231"/>
  <c r="BL272" i="231"/>
  <c r="BO200" i="231"/>
  <c r="BO209" i="231"/>
  <c r="BI200" i="231"/>
  <c r="BI209" i="231"/>
  <c r="BR143" i="231"/>
  <c r="BL143" i="231"/>
  <c r="CA577" i="231"/>
  <c r="CA562" i="231"/>
  <c r="CA406" i="230"/>
  <c r="CA403" i="231"/>
  <c r="CG250" i="230"/>
  <c r="CG259" i="230" s="1"/>
  <c r="BL379" i="230"/>
  <c r="BR379" i="230"/>
  <c r="BH437" i="231"/>
  <c r="BK515" i="230"/>
  <c r="BI398" i="230"/>
  <c r="BH203" i="230"/>
  <c r="BH221" i="230"/>
  <c r="BL641" i="230"/>
  <c r="BH620" i="230"/>
  <c r="BH644" i="230"/>
  <c r="BI566" i="230"/>
  <c r="BR512" i="230"/>
  <c r="BR521" i="230"/>
  <c r="BL512" i="230"/>
  <c r="BL521" i="230"/>
  <c r="BI446" i="230"/>
  <c r="BR386" i="230"/>
  <c r="BL386" i="230"/>
  <c r="BO323" i="230"/>
  <c r="BI323" i="230"/>
  <c r="BR275" i="230"/>
  <c r="BR284" i="230"/>
  <c r="BL275" i="230"/>
  <c r="BL284" i="230"/>
  <c r="BO215" i="230"/>
  <c r="BO221" i="230"/>
  <c r="BI209" i="230"/>
  <c r="BL155" i="230"/>
  <c r="BH461" i="231"/>
  <c r="BO569" i="231"/>
  <c r="BI566" i="231"/>
  <c r="BI575" i="231"/>
  <c r="BR500" i="231"/>
  <c r="BL500" i="231"/>
  <c r="BO446" i="231"/>
  <c r="BI446" i="231"/>
  <c r="BR386" i="231"/>
  <c r="BR395" i="231"/>
  <c r="BL386" i="231"/>
  <c r="BL395" i="231"/>
  <c r="BO329" i="231"/>
  <c r="BO338" i="231"/>
  <c r="BI320" i="231"/>
  <c r="BR269" i="231"/>
  <c r="BR278" i="231"/>
  <c r="BL269" i="231"/>
  <c r="BL278" i="231"/>
  <c r="BO206" i="231"/>
  <c r="BO215" i="231"/>
  <c r="BI206" i="231"/>
  <c r="BI215" i="231"/>
  <c r="BR149" i="231"/>
  <c r="BL149" i="231"/>
  <c r="CA571" i="231"/>
  <c r="CA574" i="231"/>
  <c r="CA334" i="231"/>
  <c r="CA403" i="230"/>
  <c r="BZ271" i="230"/>
  <c r="BZ283" i="230"/>
  <c r="BZ286" i="230"/>
  <c r="BZ277" i="230"/>
  <c r="BZ274" i="230"/>
  <c r="BZ265" i="230"/>
  <c r="BZ262" i="230"/>
  <c r="BZ268" i="230"/>
  <c r="CC397" i="230"/>
  <c r="CC388" i="230"/>
  <c r="CC385" i="230"/>
  <c r="CC391" i="230"/>
  <c r="CC403" i="230"/>
  <c r="CC400" i="230"/>
  <c r="CC394" i="230"/>
  <c r="CC406" i="230"/>
  <c r="CB622" i="230"/>
  <c r="CB643" i="230"/>
  <c r="CB637" i="230"/>
  <c r="CB640" i="230"/>
  <c r="CB646" i="230"/>
  <c r="CB631" i="230"/>
  <c r="CB634" i="230"/>
  <c r="CB208" i="231"/>
  <c r="CB214" i="231"/>
  <c r="CB205" i="231"/>
  <c r="CB223" i="231"/>
  <c r="CB226" i="231"/>
  <c r="CB211" i="231"/>
  <c r="CB202" i="231"/>
  <c r="CG310" i="231"/>
  <c r="BR319" i="230"/>
  <c r="CA139" i="231"/>
  <c r="BK521" i="230"/>
  <c r="BI404" i="230"/>
  <c r="BH209" i="230"/>
  <c r="BH218" i="230"/>
  <c r="BL623" i="230"/>
  <c r="BL632" i="230"/>
  <c r="BH626" i="230"/>
  <c r="BI563" i="230"/>
  <c r="BI572" i="230"/>
  <c r="BR518" i="230"/>
  <c r="BL518" i="230"/>
  <c r="BI440" i="230"/>
  <c r="BI449" i="230"/>
  <c r="BR383" i="230"/>
  <c r="BR392" i="230"/>
  <c r="BL383" i="230"/>
  <c r="BL392" i="230"/>
  <c r="BO320" i="230"/>
  <c r="BO329" i="230"/>
  <c r="BI320" i="230"/>
  <c r="BI329" i="230"/>
  <c r="BR281" i="230"/>
  <c r="BL281" i="230"/>
  <c r="BO203" i="230"/>
  <c r="BI200" i="230"/>
  <c r="BI212" i="230"/>
  <c r="BL140" i="230"/>
  <c r="BL158" i="230"/>
  <c r="BH440" i="231"/>
  <c r="BH464" i="231"/>
  <c r="BO578" i="231"/>
  <c r="BI572" i="231"/>
  <c r="BI581" i="231"/>
  <c r="BR506" i="231"/>
  <c r="BL506" i="231"/>
  <c r="BO452" i="231"/>
  <c r="BI452" i="231"/>
  <c r="BR392" i="231"/>
  <c r="BR401" i="231"/>
  <c r="BL392" i="231"/>
  <c r="BL401" i="231"/>
  <c r="BO335" i="231"/>
  <c r="BO344" i="231"/>
  <c r="BI326" i="231"/>
  <c r="BR275" i="231"/>
  <c r="BR284" i="231"/>
  <c r="BL275" i="231"/>
  <c r="BL284" i="231"/>
  <c r="BO212" i="231"/>
  <c r="BO221" i="231"/>
  <c r="BI212" i="231"/>
  <c r="BI221" i="231"/>
  <c r="BR155" i="231"/>
  <c r="BL155" i="231"/>
  <c r="CA583" i="231"/>
  <c r="CA586" i="231"/>
  <c r="CD274" i="231"/>
  <c r="CA334" i="230"/>
  <c r="CA511" i="231"/>
  <c r="CF517" i="230"/>
  <c r="CF505" i="230"/>
  <c r="CF514" i="230"/>
  <c r="CF523" i="230"/>
  <c r="CF508" i="230"/>
  <c r="CF502" i="230"/>
  <c r="CF526" i="230"/>
  <c r="BZ343" i="231"/>
  <c r="BZ340" i="231"/>
  <c r="BZ331" i="231"/>
  <c r="BZ328" i="231"/>
  <c r="BZ322" i="231"/>
  <c r="BZ346" i="231"/>
  <c r="BZ334" i="231"/>
  <c r="BZ325" i="231"/>
  <c r="CD457" i="231"/>
  <c r="CD442" i="231"/>
  <c r="CD460" i="231"/>
  <c r="CD445" i="231"/>
  <c r="CD463" i="231"/>
  <c r="CD451" i="231"/>
  <c r="CF565" i="231"/>
  <c r="CF568" i="231"/>
  <c r="CF580" i="231"/>
  <c r="CF583" i="231"/>
  <c r="CF586" i="231"/>
  <c r="CF571" i="231"/>
  <c r="CF577" i="231"/>
  <c r="BR259" i="230"/>
  <c r="BR619" i="230"/>
  <c r="BH212" i="230"/>
  <c r="BL629" i="230"/>
  <c r="BI560" i="230"/>
  <c r="BI443" i="230"/>
  <c r="BR389" i="230"/>
  <c r="BL389" i="230"/>
  <c r="BO326" i="230"/>
  <c r="BI326" i="230"/>
  <c r="BI206" i="230"/>
  <c r="BL143" i="230"/>
  <c r="BH446" i="231"/>
  <c r="BO560" i="231"/>
  <c r="BR503" i="231"/>
  <c r="BL503" i="231"/>
  <c r="BO443" i="231"/>
  <c r="BI443" i="231"/>
  <c r="BI323" i="231"/>
  <c r="BR140" i="231"/>
  <c r="BL140" i="231"/>
  <c r="CA460" i="231"/>
  <c r="CD277" i="231"/>
  <c r="CA583" i="230"/>
  <c r="CA337" i="230"/>
  <c r="CA628" i="230"/>
  <c r="CA277" i="230"/>
  <c r="H54" i="151"/>
  <c r="H60" i="151"/>
  <c r="AJ182" i="249"/>
  <c r="AL200" i="249"/>
  <c r="AJ222" i="249"/>
  <c r="BN568" i="226"/>
  <c r="BH208" i="230"/>
  <c r="BH328" i="226"/>
  <c r="BN568" i="230"/>
  <c r="BN322" i="226"/>
  <c r="CA50" i="270"/>
  <c r="BN574" i="226"/>
  <c r="BH220" i="230"/>
  <c r="BN142" i="226"/>
  <c r="BN562" i="230"/>
  <c r="BN226" i="226"/>
  <c r="BJ170" i="270"/>
  <c r="BJ80" i="270"/>
  <c r="BN514" i="226"/>
  <c r="BH226" i="230"/>
  <c r="BN100" i="226"/>
  <c r="BN202" i="226"/>
  <c r="BJ140" i="270"/>
  <c r="BN346" i="233"/>
  <c r="BN220" i="233"/>
  <c r="BH220" i="232"/>
  <c r="BH226" i="232"/>
  <c r="BN442" i="230"/>
  <c r="BH223" i="230"/>
  <c r="BN88" i="226"/>
  <c r="BN328" i="226"/>
  <c r="BJ110" i="270"/>
  <c r="BJ81" i="270"/>
  <c r="H63" i="151"/>
  <c r="K63" i="151"/>
  <c r="N62" i="151"/>
  <c r="BZ222" i="226"/>
  <c r="BH97" i="231"/>
  <c r="BN94" i="231"/>
  <c r="BH82" i="231"/>
  <c r="BH97" i="232"/>
  <c r="BN463" i="233"/>
  <c r="BN97" i="233"/>
  <c r="BH451" i="234"/>
  <c r="BH454" i="234"/>
  <c r="BN334" i="234"/>
  <c r="BN217" i="234"/>
  <c r="BH205" i="234"/>
  <c r="BH97" i="234"/>
  <c r="BN226" i="234"/>
  <c r="BH88" i="234"/>
  <c r="BN103" i="234"/>
  <c r="BN340" i="233"/>
  <c r="BN214" i="233"/>
  <c r="BH208" i="232"/>
  <c r="BH214" i="232"/>
  <c r="BN340" i="230"/>
  <c r="BN82" i="226"/>
  <c r="CT80" i="270"/>
  <c r="BJ95" i="232"/>
  <c r="BJ104" i="232"/>
  <c r="BJ83" i="232"/>
  <c r="BJ92" i="232"/>
  <c r="BJ98" i="232"/>
  <c r="BJ80" i="232"/>
  <c r="BJ86" i="232"/>
  <c r="BJ101" i="232"/>
  <c r="CG102" i="232"/>
  <c r="CG84" i="232"/>
  <c r="CG90" i="232"/>
  <c r="CG99" i="232"/>
  <c r="CG105" i="232"/>
  <c r="CG87" i="232"/>
  <c r="CG93" i="232"/>
  <c r="CG81" i="232"/>
  <c r="CG161" i="232"/>
  <c r="CG158" i="232"/>
  <c r="CG146" i="232"/>
  <c r="CG164" i="232"/>
  <c r="CG155" i="232"/>
  <c r="CG152" i="232"/>
  <c r="CG140" i="232"/>
  <c r="CG143" i="232"/>
  <c r="BY201" i="232"/>
  <c r="BY222" i="232"/>
  <c r="BY207" i="232"/>
  <c r="BY219" i="232"/>
  <c r="BY210" i="232"/>
  <c r="BY216" i="232"/>
  <c r="BY204" i="232"/>
  <c r="BY225" i="232"/>
  <c r="BQ269" i="232"/>
  <c r="BQ284" i="232"/>
  <c r="BQ272" i="232"/>
  <c r="BQ275" i="232"/>
  <c r="BQ263" i="232"/>
  <c r="BQ278" i="232"/>
  <c r="BQ260" i="232"/>
  <c r="BQ266" i="232"/>
  <c r="BN341" i="232"/>
  <c r="BN329" i="232"/>
  <c r="BN335" i="232"/>
  <c r="BN332" i="232"/>
  <c r="BN323" i="232"/>
  <c r="BN320" i="232"/>
  <c r="BN338" i="232"/>
  <c r="BN326" i="232"/>
  <c r="BN344" i="232"/>
  <c r="CG404" i="232"/>
  <c r="CG386" i="232"/>
  <c r="CG392" i="232"/>
  <c r="CG401" i="232"/>
  <c r="CG380" i="232"/>
  <c r="CG389" i="232"/>
  <c r="CG395" i="232"/>
  <c r="CG398" i="232"/>
  <c r="BZ441" i="232"/>
  <c r="BZ450" i="232"/>
  <c r="BZ456" i="232"/>
  <c r="BZ444" i="232"/>
  <c r="BZ459" i="232"/>
  <c r="BZ465" i="232"/>
  <c r="BZ447" i="232"/>
  <c r="BZ453" i="232"/>
  <c r="BZ462" i="232"/>
  <c r="CB524" i="232"/>
  <c r="CB506" i="232"/>
  <c r="CB512" i="232"/>
  <c r="CB500" i="232"/>
  <c r="CB515" i="232"/>
  <c r="CB521" i="232"/>
  <c r="CB503" i="232"/>
  <c r="CB509" i="232"/>
  <c r="CB518" i="232"/>
  <c r="BI572" i="232"/>
  <c r="BI569" i="232"/>
  <c r="BI575" i="232"/>
  <c r="BI560" i="232"/>
  <c r="BI563" i="232"/>
  <c r="BI578" i="232"/>
  <c r="BI566" i="232"/>
  <c r="BI581" i="232"/>
  <c r="BZ564" i="232"/>
  <c r="BZ579" i="232"/>
  <c r="BZ585" i="232"/>
  <c r="BZ567" i="232"/>
  <c r="BZ573" i="232"/>
  <c r="BZ582" i="232"/>
  <c r="BZ561" i="232"/>
  <c r="BZ570" i="232"/>
  <c r="BZ576" i="232"/>
  <c r="BR641" i="232"/>
  <c r="BR623" i="232"/>
  <c r="BR629" i="232"/>
  <c r="BR638" i="232"/>
  <c r="BR644" i="232"/>
  <c r="BR626" i="232"/>
  <c r="BR632" i="232"/>
  <c r="BR620" i="232"/>
  <c r="BR635" i="232"/>
  <c r="CE98" i="233"/>
  <c r="CE92" i="233"/>
  <c r="CE86" i="233"/>
  <c r="CE89" i="233"/>
  <c r="CE83" i="233"/>
  <c r="CE80" i="233"/>
  <c r="CE104" i="233"/>
  <c r="CE95" i="233"/>
  <c r="CE101" i="233"/>
  <c r="CG165" i="233"/>
  <c r="CG147" i="233"/>
  <c r="CG153" i="233"/>
  <c r="CG141" i="233"/>
  <c r="CG156" i="233"/>
  <c r="CG150" i="233"/>
  <c r="CG144" i="233"/>
  <c r="CG159" i="233"/>
  <c r="CG162" i="233"/>
  <c r="CG218" i="233"/>
  <c r="CG224" i="233"/>
  <c r="CG206" i="233"/>
  <c r="CG212" i="233"/>
  <c r="CG221" i="233"/>
  <c r="CG200" i="233"/>
  <c r="CG209" i="233"/>
  <c r="CG215" i="233"/>
  <c r="CG203" i="233"/>
  <c r="CC285" i="233"/>
  <c r="CC264" i="233"/>
  <c r="CC273" i="233"/>
  <c r="CC261" i="233"/>
  <c r="CC279" i="233"/>
  <c r="CC282" i="233"/>
  <c r="CC270" i="233"/>
  <c r="CC267" i="233"/>
  <c r="CC276" i="233"/>
  <c r="BY440" i="233"/>
  <c r="BY449" i="233"/>
  <c r="BY455" i="233"/>
  <c r="BY443" i="233"/>
  <c r="BY458" i="233"/>
  <c r="BY464" i="233"/>
  <c r="BY446" i="233"/>
  <c r="BY452" i="233"/>
  <c r="BY461" i="233"/>
  <c r="CG516" i="233"/>
  <c r="CG510" i="233"/>
  <c r="CG507" i="233"/>
  <c r="CG525" i="233"/>
  <c r="CG513" i="233"/>
  <c r="CG501" i="233"/>
  <c r="CG504" i="233"/>
  <c r="CG522" i="233"/>
  <c r="CG519" i="233"/>
  <c r="CG572" i="233"/>
  <c r="CG581" i="233"/>
  <c r="CG560" i="233"/>
  <c r="CG569" i="233"/>
  <c r="CG575" i="233"/>
  <c r="CG563" i="233"/>
  <c r="CG578" i="233"/>
  <c r="CG584" i="233"/>
  <c r="CG566" i="233"/>
  <c r="BG101" i="234"/>
  <c r="BG104" i="234"/>
  <c r="BG89" i="234"/>
  <c r="BG92" i="234"/>
  <c r="BG80" i="234"/>
  <c r="BG95" i="234"/>
  <c r="BG83" i="234"/>
  <c r="BG98" i="234"/>
  <c r="BG86" i="234"/>
  <c r="CG344" i="234"/>
  <c r="CG326" i="234"/>
  <c r="CG332" i="234"/>
  <c r="CG341" i="234"/>
  <c r="CG320" i="234"/>
  <c r="CG329" i="234"/>
  <c r="CG335" i="234"/>
  <c r="CG323" i="234"/>
  <c r="CG338" i="234"/>
  <c r="CE457" i="226"/>
  <c r="BJ149" i="226"/>
  <c r="CC520" i="234"/>
  <c r="CC502" i="234"/>
  <c r="CC262" i="234"/>
  <c r="CG646" i="233"/>
  <c r="CC634" i="234"/>
  <c r="CC382" i="234"/>
  <c r="CC106" i="234"/>
  <c r="CC151" i="234"/>
  <c r="BQ137" i="232"/>
  <c r="CB497" i="232"/>
  <c r="BH377" i="233"/>
  <c r="BN377" i="233"/>
  <c r="CC379" i="234"/>
  <c r="BG437" i="234"/>
  <c r="BZ86" i="232"/>
  <c r="BI584" i="232"/>
  <c r="J282" i="231"/>
  <c r="BP92" i="232"/>
  <c r="BP95" i="232"/>
  <c r="BP83" i="232"/>
  <c r="BP101" i="232"/>
  <c r="BP98" i="232"/>
  <c r="BP89" i="232"/>
  <c r="BP86" i="232"/>
  <c r="BK152" i="232"/>
  <c r="BK143" i="232"/>
  <c r="BK140" i="232"/>
  <c r="BK155" i="232"/>
  <c r="BK146" i="232"/>
  <c r="BK164" i="232"/>
  <c r="BK161" i="232"/>
  <c r="BK158" i="232"/>
  <c r="CD221" i="232"/>
  <c r="CD224" i="232"/>
  <c r="CD209" i="232"/>
  <c r="CD200" i="232"/>
  <c r="CD215" i="232"/>
  <c r="CD203" i="232"/>
  <c r="CD212" i="232"/>
  <c r="CD218" i="232"/>
  <c r="CD206" i="232"/>
  <c r="CG263" i="232"/>
  <c r="CG278" i="232"/>
  <c r="CG284" i="232"/>
  <c r="CG269" i="232"/>
  <c r="CG272" i="232"/>
  <c r="CG260" i="232"/>
  <c r="CG275" i="232"/>
  <c r="CG266" i="232"/>
  <c r="BQ404" i="232"/>
  <c r="BQ392" i="232"/>
  <c r="BQ398" i="232"/>
  <c r="BQ395" i="232"/>
  <c r="BQ386" i="232"/>
  <c r="BQ383" i="232"/>
  <c r="BQ401" i="232"/>
  <c r="BQ380" i="232"/>
  <c r="BQ389" i="232"/>
  <c r="BH455" i="232"/>
  <c r="BH443" i="232"/>
  <c r="BH461" i="232"/>
  <c r="BH458" i="232"/>
  <c r="BH449" i="232"/>
  <c r="BH446" i="232"/>
  <c r="BH464" i="232"/>
  <c r="BH440" i="232"/>
  <c r="BH452" i="232"/>
  <c r="BR521" i="232"/>
  <c r="BR503" i="232"/>
  <c r="BR509" i="232"/>
  <c r="BR518" i="232"/>
  <c r="BR524" i="232"/>
  <c r="BR506" i="232"/>
  <c r="BR512" i="232"/>
  <c r="BR500" i="232"/>
  <c r="BR515" i="232"/>
  <c r="BY581" i="232"/>
  <c r="BY563" i="232"/>
  <c r="BY569" i="232"/>
  <c r="BY584" i="232"/>
  <c r="BY572" i="232"/>
  <c r="BY578" i="232"/>
  <c r="BY560" i="232"/>
  <c r="BY566" i="232"/>
  <c r="BY575" i="232"/>
  <c r="BI104" i="233"/>
  <c r="BI95" i="233"/>
  <c r="BI80" i="233"/>
  <c r="BI98" i="233"/>
  <c r="BI101" i="233"/>
  <c r="BI86" i="233"/>
  <c r="BI92" i="233"/>
  <c r="BI83" i="233"/>
  <c r="BI89" i="233"/>
  <c r="CF149" i="233"/>
  <c r="CF155" i="233"/>
  <c r="CF164" i="233"/>
  <c r="CF143" i="233"/>
  <c r="CF152" i="233"/>
  <c r="CF158" i="233"/>
  <c r="CF140" i="233"/>
  <c r="CF146" i="233"/>
  <c r="CF161" i="233"/>
  <c r="CA212" i="233"/>
  <c r="CA218" i="233"/>
  <c r="CA200" i="233"/>
  <c r="CA206" i="233"/>
  <c r="CA215" i="233"/>
  <c r="CA221" i="233"/>
  <c r="CA203" i="233"/>
  <c r="CA224" i="233"/>
  <c r="CB272" i="233"/>
  <c r="CB275" i="233"/>
  <c r="CB260" i="233"/>
  <c r="CB263" i="233"/>
  <c r="CB269" i="233"/>
  <c r="CB278" i="233"/>
  <c r="CB281" i="233"/>
  <c r="CB284" i="233"/>
  <c r="CB266" i="233"/>
  <c r="CC332" i="233"/>
  <c r="CC341" i="233"/>
  <c r="CC320" i="233"/>
  <c r="CC329" i="233"/>
  <c r="CC335" i="233"/>
  <c r="CC323" i="233"/>
  <c r="CC326" i="233"/>
  <c r="CC344" i="233"/>
  <c r="CC338" i="233"/>
  <c r="BH383" i="233"/>
  <c r="BH401" i="233"/>
  <c r="BH398" i="233"/>
  <c r="BH389" i="233"/>
  <c r="BH386" i="233"/>
  <c r="BH404" i="233"/>
  <c r="BH380" i="233"/>
  <c r="BH392" i="233"/>
  <c r="BH395" i="233"/>
  <c r="BY402" i="233"/>
  <c r="BY384" i="233"/>
  <c r="BY390" i="233"/>
  <c r="BY399" i="233"/>
  <c r="BY405" i="233"/>
  <c r="BY387" i="233"/>
  <c r="BY393" i="233"/>
  <c r="BY396" i="233"/>
  <c r="BO464" i="233"/>
  <c r="BO461" i="233"/>
  <c r="BO452" i="233"/>
  <c r="BO449" i="233"/>
  <c r="BO455" i="233"/>
  <c r="BO440" i="233"/>
  <c r="BO443" i="233"/>
  <c r="BO458" i="233"/>
  <c r="CF465" i="233"/>
  <c r="CF447" i="233"/>
  <c r="CF453" i="233"/>
  <c r="CF462" i="233"/>
  <c r="CF441" i="233"/>
  <c r="CF450" i="233"/>
  <c r="CF456" i="233"/>
  <c r="CF444" i="233"/>
  <c r="CF459" i="233"/>
  <c r="BJ521" i="233"/>
  <c r="BJ509" i="233"/>
  <c r="BJ515" i="233"/>
  <c r="BJ524" i="233"/>
  <c r="BJ503" i="233"/>
  <c r="BJ500" i="233"/>
  <c r="BJ518" i="233"/>
  <c r="BJ512" i="233"/>
  <c r="BJ506" i="233"/>
  <c r="CA522" i="233"/>
  <c r="CA510" i="233"/>
  <c r="CA516" i="233"/>
  <c r="CA525" i="233"/>
  <c r="CA504" i="233"/>
  <c r="CA501" i="233"/>
  <c r="CA519" i="233"/>
  <c r="CA513" i="233"/>
  <c r="CA507" i="233"/>
  <c r="CB579" i="233"/>
  <c r="CB585" i="233"/>
  <c r="CB567" i="233"/>
  <c r="CB573" i="233"/>
  <c r="CB582" i="233"/>
  <c r="CB561" i="233"/>
  <c r="CB570" i="233"/>
  <c r="CB576" i="233"/>
  <c r="CB564" i="233"/>
  <c r="BR632" i="233"/>
  <c r="BR629" i="233"/>
  <c r="BR626" i="233"/>
  <c r="BR644" i="233"/>
  <c r="BR620" i="233"/>
  <c r="BR635" i="233"/>
  <c r="BR623" i="233"/>
  <c r="BR638" i="233"/>
  <c r="BM104" i="234"/>
  <c r="BM92" i="234"/>
  <c r="BM95" i="234"/>
  <c r="BM98" i="234"/>
  <c r="BM83" i="234"/>
  <c r="BM86" i="234"/>
  <c r="BM89" i="234"/>
  <c r="BM101" i="234"/>
  <c r="BM80" i="234"/>
  <c r="CD99" i="234"/>
  <c r="CD96" i="234"/>
  <c r="CD87" i="234"/>
  <c r="CD84" i="234"/>
  <c r="CD102" i="234"/>
  <c r="CD90" i="234"/>
  <c r="CD105" i="234"/>
  <c r="CD93" i="234"/>
  <c r="CD81" i="234"/>
  <c r="CD140" i="234"/>
  <c r="CD155" i="234"/>
  <c r="CD161" i="234"/>
  <c r="CD143" i="234"/>
  <c r="CD149" i="234"/>
  <c r="CD158" i="234"/>
  <c r="CD164" i="234"/>
  <c r="CD146" i="234"/>
  <c r="CD152" i="234"/>
  <c r="BI206" i="234"/>
  <c r="BI203" i="234"/>
  <c r="BI221" i="234"/>
  <c r="BI200" i="234"/>
  <c r="BI209" i="234"/>
  <c r="BI224" i="234"/>
  <c r="BI212" i="234"/>
  <c r="BI218" i="234"/>
  <c r="BI215" i="234"/>
  <c r="BZ207" i="234"/>
  <c r="BZ216" i="234"/>
  <c r="BZ222" i="234"/>
  <c r="BZ204" i="234"/>
  <c r="BZ210" i="234"/>
  <c r="BZ225" i="234"/>
  <c r="BZ213" i="234"/>
  <c r="BZ219" i="234"/>
  <c r="BZ201" i="234"/>
  <c r="CF266" i="234"/>
  <c r="CF272" i="234"/>
  <c r="BQ329" i="234"/>
  <c r="BQ344" i="234"/>
  <c r="BQ332" i="234"/>
  <c r="BQ338" i="234"/>
  <c r="BQ335" i="234"/>
  <c r="BQ326" i="234"/>
  <c r="BQ323" i="234"/>
  <c r="BQ341" i="234"/>
  <c r="BQ320" i="234"/>
  <c r="BL404" i="234"/>
  <c r="BL398" i="234"/>
  <c r="BL392" i="234"/>
  <c r="BL395" i="234"/>
  <c r="BL380" i="234"/>
  <c r="BL401" i="234"/>
  <c r="BL386" i="234"/>
  <c r="BL389" i="234"/>
  <c r="BL383" i="234"/>
  <c r="CC396" i="234"/>
  <c r="CC402" i="234"/>
  <c r="CC384" i="234"/>
  <c r="CC390" i="234"/>
  <c r="CC387" i="234"/>
  <c r="CC405" i="234"/>
  <c r="CC399" i="234"/>
  <c r="CC393" i="234"/>
  <c r="CC381" i="234"/>
  <c r="BM464" i="234"/>
  <c r="BM452" i="234"/>
  <c r="BM458" i="234"/>
  <c r="BM455" i="234"/>
  <c r="BM446" i="234"/>
  <c r="BM443" i="234"/>
  <c r="BM461" i="234"/>
  <c r="BM440" i="234"/>
  <c r="BM449" i="234"/>
  <c r="CD465" i="234"/>
  <c r="CD453" i="234"/>
  <c r="CD459" i="234"/>
  <c r="CD441" i="234"/>
  <c r="CD447" i="234"/>
  <c r="CD456" i="234"/>
  <c r="CD462" i="234"/>
  <c r="CD444" i="234"/>
  <c r="CD450" i="234"/>
  <c r="BH509" i="234"/>
  <c r="BH506" i="234"/>
  <c r="BH524" i="234"/>
  <c r="BH500" i="234"/>
  <c r="BH512" i="234"/>
  <c r="BH515" i="234"/>
  <c r="BH503" i="234"/>
  <c r="BH521" i="234"/>
  <c r="BH518" i="234"/>
  <c r="CE510" i="234"/>
  <c r="CE516" i="234"/>
  <c r="CE525" i="234"/>
  <c r="CE504" i="234"/>
  <c r="CE513" i="234"/>
  <c r="CE519" i="234"/>
  <c r="CE501" i="234"/>
  <c r="CE507" i="234"/>
  <c r="CE522" i="234"/>
  <c r="BO575" i="234"/>
  <c r="BO569" i="234"/>
  <c r="CF576" i="234"/>
  <c r="CF564" i="234"/>
  <c r="CF579" i="234"/>
  <c r="CF585" i="234"/>
  <c r="CF567" i="234"/>
  <c r="CF573" i="234"/>
  <c r="CF570" i="234"/>
  <c r="CF561" i="234"/>
  <c r="CF582" i="234"/>
  <c r="BP629" i="234"/>
  <c r="BP623" i="234"/>
  <c r="CG621" i="234"/>
  <c r="CG636" i="234"/>
  <c r="CG642" i="234"/>
  <c r="BY325" i="226"/>
  <c r="BY571" i="226"/>
  <c r="CE150" i="226"/>
  <c r="CC517" i="234"/>
  <c r="CC526" i="234"/>
  <c r="CC286" i="234"/>
  <c r="CG628" i="233"/>
  <c r="CC631" i="234"/>
  <c r="CC391" i="234"/>
  <c r="CC406" i="234"/>
  <c r="CC97" i="234"/>
  <c r="CC148" i="234"/>
  <c r="CA517" i="233"/>
  <c r="CA257" i="232"/>
  <c r="CG257" i="232"/>
  <c r="CC498" i="232"/>
  <c r="BM317" i="233"/>
  <c r="CG557" i="233"/>
  <c r="CC618" i="233"/>
  <c r="BZ617" i="234"/>
  <c r="CF617" i="234"/>
  <c r="K66" i="151"/>
  <c r="BQ503" i="226"/>
  <c r="CG149" i="232"/>
  <c r="BQ281" i="232"/>
  <c r="BY381" i="233"/>
  <c r="J103" i="231"/>
  <c r="J106" i="231"/>
  <c r="J105" i="231"/>
  <c r="J107" i="231"/>
  <c r="J100" i="231"/>
  <c r="J99" i="231"/>
  <c r="J102" i="231"/>
  <c r="CA87" i="232"/>
  <c r="CA102" i="232"/>
  <c r="CA90" i="232"/>
  <c r="CA96" i="232"/>
  <c r="CA105" i="232"/>
  <c r="CA84" i="232"/>
  <c r="CA93" i="232"/>
  <c r="CB147" i="232"/>
  <c r="CB162" i="232"/>
  <c r="CB165" i="232"/>
  <c r="CB150" i="232"/>
  <c r="CB153" i="232"/>
  <c r="CB159" i="232"/>
  <c r="CB141" i="232"/>
  <c r="CB156" i="232"/>
  <c r="BN206" i="232"/>
  <c r="BN212" i="232"/>
  <c r="BN221" i="232"/>
  <c r="BN209" i="232"/>
  <c r="BN200" i="232"/>
  <c r="BN218" i="232"/>
  <c r="BN215" i="232"/>
  <c r="BN224" i="232"/>
  <c r="CA281" i="232"/>
  <c r="CA263" i="232"/>
  <c r="CA269" i="232"/>
  <c r="CA266" i="232"/>
  <c r="CA284" i="232"/>
  <c r="CA272" i="232"/>
  <c r="CA260" i="232"/>
  <c r="CA275" i="232"/>
  <c r="BH323" i="232"/>
  <c r="BH341" i="232"/>
  <c r="BH338" i="232"/>
  <c r="BH329" i="232"/>
  <c r="BH320" i="232"/>
  <c r="BH326" i="232"/>
  <c r="BH344" i="232"/>
  <c r="BH332" i="232"/>
  <c r="BY342" i="232"/>
  <c r="BY324" i="232"/>
  <c r="BY330" i="232"/>
  <c r="BY327" i="232"/>
  <c r="BY345" i="232"/>
  <c r="BY339" i="232"/>
  <c r="BY333" i="232"/>
  <c r="BY321" i="232"/>
  <c r="CA401" i="232"/>
  <c r="CA383" i="232"/>
  <c r="CA389" i="232"/>
  <c r="CA404" i="232"/>
  <c r="CA392" i="232"/>
  <c r="CA398" i="232"/>
  <c r="CA380" i="232"/>
  <c r="CA386" i="232"/>
  <c r="CA395" i="232"/>
  <c r="CD455" i="232"/>
  <c r="CD461" i="232"/>
  <c r="CD443" i="232"/>
  <c r="CD449" i="232"/>
  <c r="CD458" i="232"/>
  <c r="CD464" i="232"/>
  <c r="CD446" i="232"/>
  <c r="CD452" i="232"/>
  <c r="CD440" i="232"/>
  <c r="CC507" i="232"/>
  <c r="CC522" i="232"/>
  <c r="CC510" i="232"/>
  <c r="CC516" i="232"/>
  <c r="CC525" i="232"/>
  <c r="CC504" i="232"/>
  <c r="CC513" i="232"/>
  <c r="CC501" i="232"/>
  <c r="CF570" i="232"/>
  <c r="CF585" i="232"/>
  <c r="CF573" i="232"/>
  <c r="CF579" i="232"/>
  <c r="CF561" i="232"/>
  <c r="CF567" i="232"/>
  <c r="CF576" i="232"/>
  <c r="CF582" i="232"/>
  <c r="CF564" i="232"/>
  <c r="CB644" i="232"/>
  <c r="CB626" i="232"/>
  <c r="CB632" i="232"/>
  <c r="CB620" i="232"/>
  <c r="CB635" i="232"/>
  <c r="CB641" i="232"/>
  <c r="CB623" i="232"/>
  <c r="CB629" i="232"/>
  <c r="CB638" i="232"/>
  <c r="CF105" i="233"/>
  <c r="CF96" i="233"/>
  <c r="CF93" i="233"/>
  <c r="CF87" i="233"/>
  <c r="CF81" i="233"/>
  <c r="CF102" i="233"/>
  <c r="CF99" i="233"/>
  <c r="CF90" i="233"/>
  <c r="CF84" i="233"/>
  <c r="BP143" i="233"/>
  <c r="BP161" i="233"/>
  <c r="BP158" i="233"/>
  <c r="BP149" i="233"/>
  <c r="BP146" i="233"/>
  <c r="BP164" i="233"/>
  <c r="BP140" i="233"/>
  <c r="BP152" i="233"/>
  <c r="BQ221" i="233"/>
  <c r="BQ200" i="233"/>
  <c r="BQ209" i="233"/>
  <c r="BQ224" i="233"/>
  <c r="BQ212" i="233"/>
  <c r="BQ203" i="233"/>
  <c r="BQ218" i="233"/>
  <c r="BQ206" i="233"/>
  <c r="BQ215" i="233"/>
  <c r="BM344" i="233"/>
  <c r="BM332" i="233"/>
  <c r="BM338" i="233"/>
  <c r="BM335" i="233"/>
  <c r="BM326" i="233"/>
  <c r="BM323" i="233"/>
  <c r="BM341" i="233"/>
  <c r="BM329" i="233"/>
  <c r="BM320" i="233"/>
  <c r="CE399" i="233"/>
  <c r="CE381" i="233"/>
  <c r="CE387" i="233"/>
  <c r="CE402" i="233"/>
  <c r="CE390" i="233"/>
  <c r="CE393" i="233"/>
  <c r="CE396" i="233"/>
  <c r="CE384" i="233"/>
  <c r="CE405" i="233"/>
  <c r="BZ524" i="233"/>
  <c r="BZ500" i="233"/>
  <c r="BZ512" i="233"/>
  <c r="BZ515" i="233"/>
  <c r="BZ503" i="233"/>
  <c r="BZ521" i="233"/>
  <c r="BZ518" i="233"/>
  <c r="BZ506" i="233"/>
  <c r="BZ509" i="233"/>
  <c r="BK563" i="233"/>
  <c r="BK578" i="233"/>
  <c r="BK566" i="233"/>
  <c r="BK584" i="233"/>
  <c r="BK581" i="233"/>
  <c r="BK572" i="233"/>
  <c r="BK569" i="233"/>
  <c r="BK575" i="233"/>
  <c r="BK560" i="233"/>
  <c r="BN155" i="234"/>
  <c r="BN164" i="234"/>
  <c r="BN143" i="234"/>
  <c r="BN152" i="234"/>
  <c r="BN158" i="234"/>
  <c r="BN140" i="234"/>
  <c r="BN146" i="234"/>
  <c r="BN161" i="234"/>
  <c r="BN149" i="234"/>
  <c r="BY203" i="234"/>
  <c r="BY218" i="234"/>
  <c r="BY224" i="234"/>
  <c r="BY206" i="234"/>
  <c r="BY212" i="234"/>
  <c r="BY221" i="234"/>
  <c r="BY200" i="234"/>
  <c r="BY209" i="234"/>
  <c r="BY215" i="234"/>
  <c r="BJ269" i="234"/>
  <c r="BJ275" i="234"/>
  <c r="BJ284" i="234"/>
  <c r="BJ263" i="234"/>
  <c r="BJ272" i="234"/>
  <c r="BJ278" i="234"/>
  <c r="BJ260" i="234"/>
  <c r="BJ266" i="234"/>
  <c r="BJ281" i="234"/>
  <c r="CA279" i="234"/>
  <c r="CA261" i="234"/>
  <c r="CA267" i="234"/>
  <c r="CA282" i="234"/>
  <c r="CA270" i="234"/>
  <c r="CA276" i="234"/>
  <c r="CA285" i="234"/>
  <c r="CA273" i="234"/>
  <c r="CA264" i="234"/>
  <c r="BR386" i="234"/>
  <c r="BR401" i="234"/>
  <c r="BR389" i="234"/>
  <c r="BR395" i="234"/>
  <c r="BR392" i="234"/>
  <c r="BR383" i="234"/>
  <c r="BR404" i="234"/>
  <c r="BR380" i="234"/>
  <c r="BR398" i="234"/>
  <c r="CC452" i="234"/>
  <c r="CC461" i="234"/>
  <c r="CC440" i="234"/>
  <c r="CC449" i="234"/>
  <c r="CC455" i="234"/>
  <c r="CC443" i="234"/>
  <c r="CC458" i="234"/>
  <c r="CC464" i="234"/>
  <c r="CC446" i="234"/>
  <c r="CE569" i="234"/>
  <c r="CE584" i="234"/>
  <c r="CE572" i="234"/>
  <c r="CE578" i="234"/>
  <c r="CE560" i="234"/>
  <c r="CE566" i="234"/>
  <c r="CE575" i="234"/>
  <c r="CE581" i="234"/>
  <c r="CE563" i="234"/>
  <c r="CC514" i="234"/>
  <c r="CC283" i="234"/>
  <c r="BZ568" i="232"/>
  <c r="CC628" i="234"/>
  <c r="CC400" i="234"/>
  <c r="CC94" i="234"/>
  <c r="CC142" i="234"/>
  <c r="CF466" i="232"/>
  <c r="CB258" i="232"/>
  <c r="BR497" i="232"/>
  <c r="BZ497" i="233"/>
  <c r="CF497" i="233"/>
  <c r="BR617" i="233"/>
  <c r="CG258" i="234"/>
  <c r="BK317" i="234"/>
  <c r="BI509" i="226"/>
  <c r="BI506" i="226"/>
  <c r="CG512" i="226"/>
  <c r="CG515" i="226"/>
  <c r="BR572" i="226"/>
  <c r="BR566" i="226"/>
  <c r="BR581" i="226"/>
  <c r="BR560" i="226"/>
  <c r="BR584" i="226"/>
  <c r="BR563" i="226"/>
  <c r="BM641" i="226"/>
  <c r="BM623" i="226"/>
  <c r="BM635" i="226"/>
  <c r="BM626" i="226"/>
  <c r="BM644" i="226"/>
  <c r="BM620" i="226"/>
  <c r="BM638" i="226"/>
  <c r="BM632" i="226"/>
  <c r="AL436" i="249"/>
  <c r="AI436" i="249"/>
  <c r="AJ436" i="249"/>
  <c r="AH436" i="249"/>
  <c r="AO436" i="249"/>
  <c r="AM436" i="249"/>
  <c r="AN67" i="249"/>
  <c r="G67" i="249"/>
  <c r="I67" i="249"/>
  <c r="F67" i="249"/>
  <c r="K67" i="249"/>
  <c r="H67" i="249"/>
  <c r="M67" i="249"/>
  <c r="J67" i="249"/>
  <c r="O67" i="249"/>
  <c r="L67" i="249"/>
  <c r="Q67" i="249"/>
  <c r="N67" i="249"/>
  <c r="AK67" i="249"/>
  <c r="P67" i="249"/>
  <c r="AI67" i="249"/>
  <c r="AH67" i="249"/>
  <c r="AO67" i="249"/>
  <c r="AJ125" i="249"/>
  <c r="G125" i="249"/>
  <c r="J125" i="249"/>
  <c r="I125" i="249"/>
  <c r="P125" i="249"/>
  <c r="F125" i="249"/>
  <c r="L125" i="249"/>
  <c r="AM125" i="249"/>
  <c r="AO125" i="249"/>
  <c r="AL125" i="249"/>
  <c r="AI125" i="249"/>
  <c r="AK125" i="249"/>
  <c r="AH125" i="249"/>
  <c r="Q125" i="249"/>
  <c r="G152" i="249"/>
  <c r="AO152" i="249"/>
  <c r="AH152" i="249"/>
  <c r="M152" i="249"/>
  <c r="AN152" i="249"/>
  <c r="K152" i="249"/>
  <c r="N152" i="249"/>
  <c r="AJ152" i="249"/>
  <c r="AM152" i="249"/>
  <c r="J152" i="249"/>
  <c r="P152" i="249"/>
  <c r="Q152" i="249"/>
  <c r="AK152" i="249"/>
  <c r="L152" i="249"/>
  <c r="I152" i="249"/>
  <c r="AO208" i="249"/>
  <c r="M208" i="249"/>
  <c r="N208" i="249"/>
  <c r="K208" i="249"/>
  <c r="N241" i="249"/>
  <c r="O241" i="249"/>
  <c r="P241" i="249"/>
  <c r="AN241" i="249"/>
  <c r="AL241" i="249"/>
  <c r="K241" i="249"/>
  <c r="L241" i="249"/>
  <c r="J241" i="249"/>
  <c r="AH241" i="249"/>
  <c r="Q241" i="249"/>
  <c r="H250" i="249"/>
  <c r="O250" i="249"/>
  <c r="AJ250" i="249"/>
  <c r="AH250" i="249"/>
  <c r="M250" i="249"/>
  <c r="AL250" i="249"/>
  <c r="G250" i="249"/>
  <c r="K250" i="249"/>
  <c r="N339" i="249"/>
  <c r="AI339" i="249"/>
  <c r="O339" i="249"/>
  <c r="AN339" i="249"/>
  <c r="L339" i="249"/>
  <c r="Q339" i="249"/>
  <c r="AL339" i="249"/>
  <c r="J339" i="249"/>
  <c r="M339" i="249"/>
  <c r="G339" i="249"/>
  <c r="AJ339" i="249"/>
  <c r="H339" i="249"/>
  <c r="I339" i="249"/>
  <c r="AH339" i="249"/>
  <c r="F339" i="249"/>
  <c r="AO339" i="249"/>
  <c r="Q355" i="249"/>
  <c r="I355" i="249"/>
  <c r="AH355" i="249"/>
  <c r="F355" i="249"/>
  <c r="AO355" i="249"/>
  <c r="AM355" i="249"/>
  <c r="P355" i="249"/>
  <c r="AN355" i="249"/>
  <c r="L355" i="249"/>
  <c r="J355" i="249"/>
  <c r="G355" i="249"/>
  <c r="M355" i="249"/>
  <c r="H355" i="249"/>
  <c r="K355" i="249"/>
  <c r="AJ355" i="249"/>
  <c r="O355" i="249"/>
  <c r="L366" i="249"/>
  <c r="AK366" i="249"/>
  <c r="J366" i="249"/>
  <c r="H366" i="249"/>
  <c r="AO366" i="249"/>
  <c r="M366" i="249"/>
  <c r="AN366" i="249"/>
  <c r="AL366" i="249"/>
  <c r="N366" i="249"/>
  <c r="G366" i="249"/>
  <c r="AH366" i="249"/>
  <c r="F366" i="249"/>
  <c r="K366" i="249"/>
  <c r="AM378" i="249"/>
  <c r="AI378" i="249"/>
  <c r="AN378" i="249"/>
  <c r="AO378" i="249"/>
  <c r="AL378" i="249"/>
  <c r="AK378" i="249"/>
  <c r="AJ378" i="249"/>
  <c r="J386" i="249"/>
  <c r="AF386" i="249" s="1"/>
  <c r="AO386" i="249"/>
  <c r="AL386" i="249"/>
  <c r="N386" i="249"/>
  <c r="AJ397" i="249"/>
  <c r="H397" i="249"/>
  <c r="I397" i="249"/>
  <c r="AH397" i="249"/>
  <c r="F397" i="249"/>
  <c r="AO397" i="249"/>
  <c r="P397" i="249"/>
  <c r="AM397" i="249"/>
  <c r="AK397" i="249"/>
  <c r="N397" i="249"/>
  <c r="AI397" i="249"/>
  <c r="O397" i="249"/>
  <c r="AN397" i="249"/>
  <c r="L397" i="249"/>
  <c r="Q397" i="249"/>
  <c r="K397" i="249"/>
  <c r="AL435" i="249"/>
  <c r="J435" i="249"/>
  <c r="AF435" i="249" s="1"/>
  <c r="Q435" i="249"/>
  <c r="G435" i="249"/>
  <c r="AJ435" i="249"/>
  <c r="H435" i="249"/>
  <c r="M435" i="249"/>
  <c r="AH435" i="249"/>
  <c r="F435" i="249"/>
  <c r="I435" i="249"/>
  <c r="P435" i="249"/>
  <c r="AO435" i="249"/>
  <c r="AK435" i="249"/>
  <c r="N435" i="249"/>
  <c r="AM435" i="249"/>
  <c r="O435" i="249"/>
  <c r="AF436" i="249" s="1"/>
  <c r="AH446" i="249"/>
  <c r="F446" i="249"/>
  <c r="AM446" i="249"/>
  <c r="P446" i="249"/>
  <c r="AO446" i="249"/>
  <c r="AI446" i="249"/>
  <c r="N446" i="249"/>
  <c r="AK446" i="249"/>
  <c r="Q446" i="249"/>
  <c r="AN446" i="249"/>
  <c r="L446" i="249"/>
  <c r="O446" i="249"/>
  <c r="M446" i="249"/>
  <c r="AL446" i="249"/>
  <c r="J446" i="249"/>
  <c r="K446" i="249"/>
  <c r="I446" i="249"/>
  <c r="AL463" i="249"/>
  <c r="AI463" i="249"/>
  <c r="AJ463" i="249"/>
  <c r="AH463" i="249"/>
  <c r="AO463" i="249"/>
  <c r="AM463" i="249"/>
  <c r="J101" i="231"/>
  <c r="CG96" i="232"/>
  <c r="BP80" i="232"/>
  <c r="CA99" i="232"/>
  <c r="BJ89" i="232"/>
  <c r="CA278" i="232"/>
  <c r="BK260" i="232"/>
  <c r="CF86" i="232"/>
  <c r="CF101" i="232"/>
  <c r="CF89" i="232"/>
  <c r="CF95" i="232"/>
  <c r="CF104" i="232"/>
  <c r="CF83" i="232"/>
  <c r="CF92" i="232"/>
  <c r="BQ146" i="232"/>
  <c r="BQ164" i="232"/>
  <c r="BQ161" i="232"/>
  <c r="BQ155" i="232"/>
  <c r="BQ140" i="232"/>
  <c r="BQ158" i="232"/>
  <c r="BQ152" i="232"/>
  <c r="BQ143" i="232"/>
  <c r="BH221" i="232"/>
  <c r="BH224" i="232"/>
  <c r="BH209" i="232"/>
  <c r="BH206" i="232"/>
  <c r="BH212" i="232"/>
  <c r="BH218" i="232"/>
  <c r="BH200" i="232"/>
  <c r="BH215" i="232"/>
  <c r="CE216" i="232"/>
  <c r="CE201" i="232"/>
  <c r="CE204" i="232"/>
  <c r="CE207" i="232"/>
  <c r="CE213" i="232"/>
  <c r="CE222" i="232"/>
  <c r="CE210" i="232"/>
  <c r="CE219" i="232"/>
  <c r="CB285" i="232"/>
  <c r="CB267" i="232"/>
  <c r="CB273" i="232"/>
  <c r="CB282" i="232"/>
  <c r="CB264" i="232"/>
  <c r="CB279" i="232"/>
  <c r="CB270" i="232"/>
  <c r="CB261" i="232"/>
  <c r="CD335" i="232"/>
  <c r="CD341" i="232"/>
  <c r="CD323" i="232"/>
  <c r="CD329" i="232"/>
  <c r="CD338" i="232"/>
  <c r="CD344" i="232"/>
  <c r="CD326" i="232"/>
  <c r="CD320" i="232"/>
  <c r="BK383" i="232"/>
  <c r="BK398" i="232"/>
  <c r="BK386" i="232"/>
  <c r="BK404" i="232"/>
  <c r="BK401" i="232"/>
  <c r="BK392" i="232"/>
  <c r="BK389" i="232"/>
  <c r="BK395" i="232"/>
  <c r="BK380" i="232"/>
  <c r="BO569" i="232"/>
  <c r="BO584" i="232"/>
  <c r="BO572" i="232"/>
  <c r="BO578" i="232"/>
  <c r="BO575" i="232"/>
  <c r="BO566" i="232"/>
  <c r="BO563" i="232"/>
  <c r="BO560" i="232"/>
  <c r="CC627" i="232"/>
  <c r="CC642" i="232"/>
  <c r="CC630" i="232"/>
  <c r="CC636" i="232"/>
  <c r="CC633" i="232"/>
  <c r="CC624" i="232"/>
  <c r="CC645" i="232"/>
  <c r="CC639" i="232"/>
  <c r="CC621" i="232"/>
  <c r="BY104" i="233"/>
  <c r="BY86" i="233"/>
  <c r="BY92" i="233"/>
  <c r="BY83" i="233"/>
  <c r="BY80" i="233"/>
  <c r="BY101" i="233"/>
  <c r="BY98" i="233"/>
  <c r="BY89" i="233"/>
  <c r="BY95" i="233"/>
  <c r="BJ149" i="233"/>
  <c r="BJ155" i="233"/>
  <c r="BJ164" i="233"/>
  <c r="BJ143" i="233"/>
  <c r="BJ152" i="233"/>
  <c r="BJ158" i="233"/>
  <c r="BJ140" i="233"/>
  <c r="BJ146" i="233"/>
  <c r="BJ161" i="233"/>
  <c r="CA159" i="233"/>
  <c r="CA141" i="233"/>
  <c r="CA147" i="233"/>
  <c r="CA162" i="233"/>
  <c r="CA150" i="233"/>
  <c r="CA156" i="233"/>
  <c r="CA144" i="233"/>
  <c r="CA165" i="233"/>
  <c r="CA153" i="233"/>
  <c r="CB219" i="233"/>
  <c r="CB225" i="233"/>
  <c r="CB207" i="233"/>
  <c r="CB213" i="233"/>
  <c r="CB222" i="233"/>
  <c r="CB201" i="233"/>
  <c r="CB210" i="233"/>
  <c r="CB216" i="233"/>
  <c r="CB204" i="233"/>
  <c r="BR278" i="233"/>
  <c r="BR269" i="233"/>
  <c r="BR266" i="233"/>
  <c r="BR284" i="233"/>
  <c r="BR272" i="233"/>
  <c r="BR275" i="233"/>
  <c r="BR263" i="233"/>
  <c r="BR260" i="233"/>
  <c r="BR281" i="233"/>
  <c r="BN389" i="233"/>
  <c r="BN395" i="233"/>
  <c r="BN404" i="233"/>
  <c r="BN383" i="233"/>
  <c r="BN392" i="233"/>
  <c r="BN398" i="233"/>
  <c r="BN380" i="233"/>
  <c r="BN386" i="233"/>
  <c r="BN401" i="233"/>
  <c r="CE458" i="233"/>
  <c r="CE440" i="233"/>
  <c r="CE446" i="233"/>
  <c r="CE455" i="233"/>
  <c r="CE461" i="233"/>
  <c r="CE443" i="233"/>
  <c r="CE449" i="233"/>
  <c r="CE464" i="233"/>
  <c r="CE452" i="233"/>
  <c r="CF503" i="233"/>
  <c r="CF509" i="233"/>
  <c r="BQ569" i="233"/>
  <c r="BQ584" i="233"/>
  <c r="BQ572" i="233"/>
  <c r="BQ578" i="233"/>
  <c r="BQ575" i="233"/>
  <c r="BQ566" i="233"/>
  <c r="BQ563" i="233"/>
  <c r="BQ560" i="233"/>
  <c r="BQ581" i="233"/>
  <c r="CB632" i="233"/>
  <c r="CB641" i="233"/>
  <c r="CB626" i="233"/>
  <c r="CB629" i="233"/>
  <c r="CB620" i="233"/>
  <c r="CB644" i="233"/>
  <c r="CB635" i="233"/>
  <c r="CB623" i="233"/>
  <c r="CC92" i="234"/>
  <c r="CC89" i="234"/>
  <c r="CC80" i="234"/>
  <c r="CC83" i="234"/>
  <c r="CC95" i="234"/>
  <c r="CC98" i="234"/>
  <c r="CC86" i="234"/>
  <c r="CC104" i="234"/>
  <c r="CC101" i="234"/>
  <c r="BH149" i="234"/>
  <c r="BH146" i="234"/>
  <c r="BH164" i="234"/>
  <c r="BH140" i="234"/>
  <c r="BH152" i="234"/>
  <c r="BH155" i="234"/>
  <c r="BH143" i="234"/>
  <c r="BH158" i="234"/>
  <c r="BH161" i="234"/>
  <c r="CE162" i="234"/>
  <c r="CE150" i="234"/>
  <c r="CE156" i="234"/>
  <c r="CE165" i="234"/>
  <c r="CE144" i="234"/>
  <c r="CE153" i="234"/>
  <c r="CE159" i="234"/>
  <c r="CE141" i="234"/>
  <c r="CE147" i="234"/>
  <c r="CE209" i="234"/>
  <c r="CE224" i="234"/>
  <c r="CE212" i="234"/>
  <c r="CE218" i="234"/>
  <c r="CE200" i="234"/>
  <c r="CE206" i="234"/>
  <c r="CE215" i="234"/>
  <c r="CE221" i="234"/>
  <c r="CE203" i="234"/>
  <c r="BP263" i="234"/>
  <c r="BP281" i="234"/>
  <c r="BP278" i="234"/>
  <c r="BP269" i="234"/>
  <c r="BP266" i="234"/>
  <c r="BP284" i="234"/>
  <c r="BP260" i="234"/>
  <c r="BP272" i="234"/>
  <c r="BP275" i="234"/>
  <c r="CG261" i="234"/>
  <c r="CG276" i="234"/>
  <c r="CG282" i="234"/>
  <c r="CG264" i="234"/>
  <c r="CG270" i="234"/>
  <c r="CG279" i="234"/>
  <c r="CG285" i="234"/>
  <c r="CG267" i="234"/>
  <c r="CG273" i="234"/>
  <c r="CA332" i="234"/>
  <c r="CA338" i="234"/>
  <c r="CA320" i="234"/>
  <c r="CA326" i="234"/>
  <c r="CA335" i="234"/>
  <c r="CA341" i="234"/>
  <c r="CA323" i="234"/>
  <c r="CA329" i="234"/>
  <c r="CA344" i="234"/>
  <c r="BG443" i="234"/>
  <c r="BG458" i="234"/>
  <c r="BG446" i="234"/>
  <c r="BG464" i="234"/>
  <c r="BG461" i="234"/>
  <c r="BG452" i="234"/>
  <c r="BG449" i="234"/>
  <c r="BG455" i="234"/>
  <c r="BG440" i="234"/>
  <c r="BN509" i="234"/>
  <c r="BN503" i="234"/>
  <c r="BY525" i="234"/>
  <c r="BY504" i="234"/>
  <c r="BI578" i="234"/>
  <c r="BI575" i="234"/>
  <c r="BI566" i="234"/>
  <c r="BI560" i="234"/>
  <c r="BI581" i="234"/>
  <c r="BI563" i="234"/>
  <c r="BI569" i="234"/>
  <c r="BI584" i="234"/>
  <c r="BI572" i="234"/>
  <c r="BZ579" i="234"/>
  <c r="BZ585" i="234"/>
  <c r="BZ576" i="234"/>
  <c r="BZ638" i="234"/>
  <c r="BZ620" i="234"/>
  <c r="BZ626" i="234"/>
  <c r="BZ641" i="234"/>
  <c r="BZ629" i="234"/>
  <c r="BZ635" i="234"/>
  <c r="BZ644" i="234"/>
  <c r="BZ632" i="234"/>
  <c r="BZ623" i="234"/>
  <c r="CA645" i="234"/>
  <c r="CA627" i="234"/>
  <c r="CA633" i="234"/>
  <c r="CA621" i="234"/>
  <c r="CA636" i="234"/>
  <c r="CA642" i="234"/>
  <c r="CA624" i="234"/>
  <c r="CA630" i="234"/>
  <c r="CA639" i="234"/>
  <c r="CB393" i="230"/>
  <c r="BY220" i="226"/>
  <c r="CC511" i="234"/>
  <c r="CC271" i="234"/>
  <c r="CC280" i="234"/>
  <c r="CG388" i="233"/>
  <c r="CG211" i="232"/>
  <c r="CC622" i="234"/>
  <c r="CC394" i="234"/>
  <c r="CC103" i="234"/>
  <c r="CC163" i="234"/>
  <c r="CC166" i="234"/>
  <c r="CF460" i="232"/>
  <c r="CD197" i="232"/>
  <c r="BK257" i="232"/>
  <c r="CG377" i="232"/>
  <c r="CC618" i="232"/>
  <c r="CE77" i="233"/>
  <c r="CG138" i="233"/>
  <c r="BQ197" i="233"/>
  <c r="CG498" i="233"/>
  <c r="BK557" i="233"/>
  <c r="CD137" i="234"/>
  <c r="CF198" i="234"/>
  <c r="BZ558" i="234"/>
  <c r="BJ617" i="234"/>
  <c r="AN436" i="249"/>
  <c r="AJ67" i="249"/>
  <c r="N125" i="249"/>
  <c r="CC564" i="226"/>
  <c r="CB272" i="226"/>
  <c r="CB266" i="226"/>
  <c r="CB281" i="226"/>
  <c r="CF80" i="232"/>
  <c r="BP104" i="232"/>
  <c r="BH203" i="232"/>
  <c r="BY336" i="232"/>
  <c r="BZ92" i="232"/>
  <c r="BZ80" i="232"/>
  <c r="BZ95" i="232"/>
  <c r="BZ101" i="232"/>
  <c r="BZ83" i="232"/>
  <c r="BZ89" i="232"/>
  <c r="BZ98" i="232"/>
  <c r="CA158" i="232"/>
  <c r="CA143" i="232"/>
  <c r="CA149" i="232"/>
  <c r="CA146" i="232"/>
  <c r="CA140" i="232"/>
  <c r="CA164" i="232"/>
  <c r="CA155" i="232"/>
  <c r="CA161" i="232"/>
  <c r="BK278" i="232"/>
  <c r="BK266" i="232"/>
  <c r="BK272" i="232"/>
  <c r="BK275" i="232"/>
  <c r="BK263" i="232"/>
  <c r="BK281" i="232"/>
  <c r="BK269" i="232"/>
  <c r="CE330" i="232"/>
  <c r="CE336" i="232"/>
  <c r="CE321" i="232"/>
  <c r="CE324" i="232"/>
  <c r="CE333" i="232"/>
  <c r="CE339" i="232"/>
  <c r="CE345" i="232"/>
  <c r="CE327" i="232"/>
  <c r="CB393" i="232"/>
  <c r="CB402" i="232"/>
  <c r="CB381" i="232"/>
  <c r="CB390" i="232"/>
  <c r="CB396" i="232"/>
  <c r="CB384" i="232"/>
  <c r="CB399" i="232"/>
  <c r="CB405" i="232"/>
  <c r="CB387" i="232"/>
  <c r="BN446" i="232"/>
  <c r="BN461" i="232"/>
  <c r="BN449" i="232"/>
  <c r="BN455" i="232"/>
  <c r="BN464" i="232"/>
  <c r="BN443" i="232"/>
  <c r="BN452" i="232"/>
  <c r="BN458" i="232"/>
  <c r="BN440" i="232"/>
  <c r="CF447" i="232"/>
  <c r="CF456" i="232"/>
  <c r="CF462" i="232"/>
  <c r="CF444" i="232"/>
  <c r="CF450" i="232"/>
  <c r="CF465" i="232"/>
  <c r="CF453" i="232"/>
  <c r="CF459" i="232"/>
  <c r="CF441" i="232"/>
  <c r="BL521" i="232"/>
  <c r="BL509" i="232"/>
  <c r="BL515" i="232"/>
  <c r="BL524" i="232"/>
  <c r="BL503" i="232"/>
  <c r="BL512" i="232"/>
  <c r="BL518" i="232"/>
  <c r="BL500" i="232"/>
  <c r="BL506" i="232"/>
  <c r="CE575" i="232"/>
  <c r="CE563" i="232"/>
  <c r="CE578" i="232"/>
  <c r="CE584" i="232"/>
  <c r="CE566" i="232"/>
  <c r="CE572" i="232"/>
  <c r="CE581" i="232"/>
  <c r="CE560" i="232"/>
  <c r="BL641" i="232"/>
  <c r="BL629" i="232"/>
  <c r="BL635" i="232"/>
  <c r="BL620" i="232"/>
  <c r="BL623" i="232"/>
  <c r="BL632" i="232"/>
  <c r="BL638" i="232"/>
  <c r="BL644" i="232"/>
  <c r="BL626" i="232"/>
  <c r="BO104" i="233"/>
  <c r="BO101" i="233"/>
  <c r="BO92" i="233"/>
  <c r="BO80" i="233"/>
  <c r="BO95" i="233"/>
  <c r="BO89" i="233"/>
  <c r="BO86" i="233"/>
  <c r="BO83" i="233"/>
  <c r="BO98" i="233"/>
  <c r="BZ81" i="233"/>
  <c r="BZ102" i="233"/>
  <c r="BZ105" i="233"/>
  <c r="BZ99" i="233"/>
  <c r="BZ96" i="233"/>
  <c r="BZ87" i="233"/>
  <c r="BZ90" i="233"/>
  <c r="BZ93" i="233"/>
  <c r="BZ84" i="233"/>
  <c r="BZ164" i="233"/>
  <c r="BZ146" i="233"/>
  <c r="BZ152" i="233"/>
  <c r="BZ140" i="233"/>
  <c r="BZ155" i="233"/>
  <c r="BZ149" i="233"/>
  <c r="BZ143" i="233"/>
  <c r="BZ158" i="233"/>
  <c r="BZ161" i="233"/>
  <c r="BK206" i="233"/>
  <c r="BK224" i="233"/>
  <c r="BK221" i="233"/>
  <c r="BK212" i="233"/>
  <c r="BK209" i="233"/>
  <c r="BK215" i="233"/>
  <c r="BK200" i="233"/>
  <c r="BK203" i="233"/>
  <c r="BK218" i="233"/>
  <c r="BL266" i="233"/>
  <c r="BL281" i="233"/>
  <c r="BL263" i="233"/>
  <c r="BL269" i="233"/>
  <c r="BL275" i="233"/>
  <c r="BL284" i="233"/>
  <c r="BL260" i="233"/>
  <c r="BL272" i="233"/>
  <c r="BL278" i="233"/>
  <c r="BG323" i="233"/>
  <c r="BG338" i="233"/>
  <c r="BG326" i="233"/>
  <c r="BG344" i="233"/>
  <c r="BG341" i="233"/>
  <c r="BG332" i="233"/>
  <c r="BG335" i="233"/>
  <c r="BG329" i="233"/>
  <c r="BG320" i="233"/>
  <c r="CD345" i="233"/>
  <c r="CD333" i="233"/>
  <c r="CD339" i="233"/>
  <c r="CD321" i="233"/>
  <c r="CD327" i="233"/>
  <c r="CD336" i="233"/>
  <c r="CD342" i="233"/>
  <c r="CD330" i="233"/>
  <c r="CD324" i="233"/>
  <c r="CD404" i="233"/>
  <c r="CD386" i="233"/>
  <c r="CD392" i="233"/>
  <c r="CD380" i="233"/>
  <c r="CD395" i="233"/>
  <c r="CD401" i="233"/>
  <c r="CD389" i="233"/>
  <c r="CD383" i="233"/>
  <c r="CD398" i="233"/>
  <c r="BI452" i="233"/>
  <c r="BI458" i="233"/>
  <c r="BI455" i="233"/>
  <c r="BI446" i="233"/>
  <c r="BI443" i="233"/>
  <c r="BI461" i="233"/>
  <c r="BI440" i="233"/>
  <c r="BI449" i="233"/>
  <c r="BI464" i="233"/>
  <c r="BZ453" i="233"/>
  <c r="BZ459" i="233"/>
  <c r="BZ441" i="233"/>
  <c r="BZ447" i="233"/>
  <c r="BZ456" i="233"/>
  <c r="BZ462" i="233"/>
  <c r="BZ444" i="233"/>
  <c r="BZ450" i="233"/>
  <c r="BZ465" i="233"/>
  <c r="BP512" i="233"/>
  <c r="BP503" i="233"/>
  <c r="BP524" i="233"/>
  <c r="BP515" i="233"/>
  <c r="BP518" i="233"/>
  <c r="BP500" i="233"/>
  <c r="BP521" i="233"/>
  <c r="BP506" i="233"/>
  <c r="BP509" i="233"/>
  <c r="CA584" i="233"/>
  <c r="CA572" i="233"/>
  <c r="CA578" i="233"/>
  <c r="CA560" i="233"/>
  <c r="CA566" i="233"/>
  <c r="CA575" i="233"/>
  <c r="CA581" i="233"/>
  <c r="CA563" i="233"/>
  <c r="CA569" i="233"/>
  <c r="BL635" i="233"/>
  <c r="BL644" i="233"/>
  <c r="BL623" i="233"/>
  <c r="BL632" i="233"/>
  <c r="BL626" i="233"/>
  <c r="BL638" i="233"/>
  <c r="BL641" i="233"/>
  <c r="BL629" i="233"/>
  <c r="BL620" i="233"/>
  <c r="CC636" i="233"/>
  <c r="CC645" i="233"/>
  <c r="CC624" i="233"/>
  <c r="CC627" i="233"/>
  <c r="CC633" i="233"/>
  <c r="CC621" i="233"/>
  <c r="CC639" i="233"/>
  <c r="CC642" i="233"/>
  <c r="CC630" i="233"/>
  <c r="BY141" i="234"/>
  <c r="BY156" i="234"/>
  <c r="BY162" i="234"/>
  <c r="BY144" i="234"/>
  <c r="BY150" i="234"/>
  <c r="BY159" i="234"/>
  <c r="BY165" i="234"/>
  <c r="BY147" i="234"/>
  <c r="BY153" i="234"/>
  <c r="BO203" i="234"/>
  <c r="BO218" i="234"/>
  <c r="BO206" i="234"/>
  <c r="BO224" i="234"/>
  <c r="BO221" i="234"/>
  <c r="BO212" i="234"/>
  <c r="BO209" i="234"/>
  <c r="BO215" i="234"/>
  <c r="BO200" i="234"/>
  <c r="CF216" i="234"/>
  <c r="CF204" i="234"/>
  <c r="CF219" i="234"/>
  <c r="CF225" i="234"/>
  <c r="CF207" i="234"/>
  <c r="CF213" i="234"/>
  <c r="CF222" i="234"/>
  <c r="CF201" i="234"/>
  <c r="CF210" i="234"/>
  <c r="BZ284" i="234"/>
  <c r="BZ266" i="234"/>
  <c r="BZ272" i="234"/>
  <c r="BZ260" i="234"/>
  <c r="BZ275" i="234"/>
  <c r="BZ281" i="234"/>
  <c r="BZ263" i="234"/>
  <c r="BZ269" i="234"/>
  <c r="BZ278" i="234"/>
  <c r="BK326" i="234"/>
  <c r="BK344" i="234"/>
  <c r="BK341" i="234"/>
  <c r="BK332" i="234"/>
  <c r="BK329" i="234"/>
  <c r="BK335" i="234"/>
  <c r="BK320" i="234"/>
  <c r="BK323" i="234"/>
  <c r="BK338" i="234"/>
  <c r="CB339" i="234"/>
  <c r="CB345" i="234"/>
  <c r="CB327" i="234"/>
  <c r="CB333" i="234"/>
  <c r="CB342" i="234"/>
  <c r="CB321" i="234"/>
  <c r="CB330" i="234"/>
  <c r="CB336" i="234"/>
  <c r="CB324" i="234"/>
  <c r="CB398" i="234"/>
  <c r="CB380" i="234"/>
  <c r="CB386" i="234"/>
  <c r="CB401" i="234"/>
  <c r="CB389" i="234"/>
  <c r="CB395" i="234"/>
  <c r="CB392" i="234"/>
  <c r="CB383" i="234"/>
  <c r="CB404" i="234"/>
  <c r="CD515" i="234"/>
  <c r="CD521" i="234"/>
  <c r="CD503" i="234"/>
  <c r="CD509" i="234"/>
  <c r="CD518" i="234"/>
  <c r="CD524" i="234"/>
  <c r="CD506" i="234"/>
  <c r="CD512" i="234"/>
  <c r="CD500" i="234"/>
  <c r="BY563" i="234"/>
  <c r="BY578" i="234"/>
  <c r="BY566" i="234"/>
  <c r="BY584" i="234"/>
  <c r="BY569" i="234"/>
  <c r="BY572" i="234"/>
  <c r="BY581" i="234"/>
  <c r="BY575" i="234"/>
  <c r="BY560" i="234"/>
  <c r="BJ623" i="234"/>
  <c r="BJ641" i="234"/>
  <c r="BJ638" i="234"/>
  <c r="BJ629" i="234"/>
  <c r="BJ626" i="234"/>
  <c r="BJ644" i="234"/>
  <c r="BJ620" i="234"/>
  <c r="BJ632" i="234"/>
  <c r="BJ635" i="234"/>
  <c r="CF632" i="234"/>
  <c r="CF638" i="234"/>
  <c r="CG147" i="226"/>
  <c r="CB103" i="226"/>
  <c r="BO89" i="226"/>
  <c r="BY217" i="226"/>
  <c r="BM218" i="226"/>
  <c r="CC268" i="234"/>
  <c r="CG385" i="233"/>
  <c r="CA286" i="233"/>
  <c r="CC337" i="232"/>
  <c r="BP79" i="226"/>
  <c r="BJ79" i="226"/>
  <c r="BY379" i="226"/>
  <c r="CE379" i="226"/>
  <c r="BP439" i="226"/>
  <c r="BY619" i="226"/>
  <c r="CE619" i="226"/>
  <c r="BM77" i="230"/>
  <c r="CE79" i="230"/>
  <c r="CF138" i="230"/>
  <c r="BJ257" i="230"/>
  <c r="BM437" i="230"/>
  <c r="CE439" i="230"/>
  <c r="BJ617" i="230"/>
  <c r="CF138" i="231"/>
  <c r="CF618" i="231"/>
  <c r="BY557" i="232"/>
  <c r="BZ438" i="233"/>
  <c r="BJ499" i="233"/>
  <c r="CE138" i="234"/>
  <c r="CC439" i="234"/>
  <c r="BY498" i="234"/>
  <c r="BR578" i="226"/>
  <c r="CF98" i="232"/>
  <c r="BY213" i="232"/>
  <c r="CG281" i="232"/>
  <c r="CE342" i="232"/>
  <c r="CG383" i="232"/>
  <c r="BO581" i="232"/>
  <c r="BM278" i="226"/>
  <c r="BI203" i="226"/>
  <c r="Q15" i="249"/>
  <c r="H53" i="151"/>
  <c r="H59" i="151"/>
  <c r="H62" i="151"/>
  <c r="K53" i="151"/>
  <c r="K59" i="151"/>
  <c r="K62" i="151"/>
  <c r="N55" i="151"/>
  <c r="N58" i="151"/>
  <c r="BI218" i="226"/>
  <c r="N52" i="151"/>
  <c r="AJ87" i="249"/>
  <c r="H333" i="249"/>
  <c r="BR620" i="226"/>
  <c r="BI578" i="226"/>
  <c r="CC458" i="226"/>
  <c r="BQ320" i="226"/>
  <c r="BR629" i="226"/>
  <c r="BI560" i="226"/>
  <c r="BI584" i="226"/>
  <c r="CD459" i="226"/>
  <c r="CC461" i="226"/>
  <c r="BQ326" i="226"/>
  <c r="BR635" i="226"/>
  <c r="BI563" i="226"/>
  <c r="BI569" i="226"/>
  <c r="BQ329" i="226"/>
  <c r="CD397" i="226"/>
  <c r="CB620" i="226"/>
  <c r="BR641" i="226"/>
  <c r="BI566" i="226"/>
  <c r="BI581" i="226"/>
  <c r="BN500" i="226"/>
  <c r="O122" i="249"/>
  <c r="O131" i="249"/>
  <c r="J149" i="249"/>
  <c r="AI180" i="249"/>
  <c r="AL216" i="249"/>
  <c r="H256" i="249"/>
  <c r="N372" i="249"/>
  <c r="AM385" i="249"/>
  <c r="L421" i="249"/>
  <c r="BY218" i="226"/>
  <c r="BZ204" i="226"/>
  <c r="BZ213" i="226"/>
  <c r="AK242" i="249"/>
  <c r="M251" i="249"/>
  <c r="M300" i="249"/>
  <c r="BY633" i="226"/>
  <c r="BY621" i="226"/>
  <c r="CC513" i="226"/>
  <c r="CC525" i="226"/>
  <c r="BY273" i="226"/>
  <c r="BY279" i="226"/>
  <c r="BY282" i="226"/>
  <c r="BY270" i="226"/>
  <c r="CE630" i="226"/>
  <c r="CE636" i="226"/>
  <c r="BJ389" i="226"/>
  <c r="BJ398" i="226"/>
  <c r="CF460" i="226"/>
  <c r="CF451" i="226"/>
  <c r="BY91" i="231"/>
  <c r="BY106" i="231"/>
  <c r="BY100" i="231"/>
  <c r="BY82" i="231"/>
  <c r="BY97" i="231"/>
  <c r="BY94" i="231"/>
  <c r="BY88" i="231"/>
  <c r="BY85" i="231"/>
  <c r="BY103" i="231"/>
  <c r="CE211" i="231"/>
  <c r="CE205" i="231"/>
  <c r="CE226" i="231"/>
  <c r="CE220" i="231"/>
  <c r="CE202" i="231"/>
  <c r="CE208" i="231"/>
  <c r="CE214" i="231"/>
  <c r="CE223" i="231"/>
  <c r="CE217" i="231"/>
  <c r="BY400" i="231"/>
  <c r="BY385" i="231"/>
  <c r="BY388" i="231"/>
  <c r="BY394" i="231"/>
  <c r="BY403" i="231"/>
  <c r="BY382" i="231"/>
  <c r="BY406" i="231"/>
  <c r="BY391" i="231"/>
  <c r="BY397" i="231"/>
  <c r="CE520" i="231"/>
  <c r="CE517" i="231"/>
  <c r="CE508" i="231"/>
  <c r="CE511" i="231"/>
  <c r="CE526" i="231"/>
  <c r="CE505" i="231"/>
  <c r="CE502" i="231"/>
  <c r="CE523" i="231"/>
  <c r="BY97" i="230"/>
  <c r="BY94" i="230"/>
  <c r="BY103" i="230"/>
  <c r="BY85" i="230"/>
  <c r="BY100" i="230"/>
  <c r="BY88" i="230"/>
  <c r="BY91" i="230"/>
  <c r="CE202" i="230"/>
  <c r="CE208" i="230"/>
  <c r="CE226" i="230"/>
  <c r="CE211" i="230"/>
  <c r="CE217" i="230"/>
  <c r="CE214" i="230"/>
  <c r="CE223" i="230"/>
  <c r="CE220" i="230"/>
  <c r="CE205" i="230"/>
  <c r="BY388" i="230"/>
  <c r="BY400" i="230"/>
  <c r="BY382" i="230"/>
  <c r="BY385" i="230"/>
  <c r="BY403" i="230"/>
  <c r="BY397" i="230"/>
  <c r="BY406" i="230"/>
  <c r="BY394" i="230"/>
  <c r="BY391" i="230"/>
  <c r="BY508" i="230"/>
  <c r="BY517" i="230"/>
  <c r="BY502" i="230"/>
  <c r="BY526" i="230"/>
  <c r="BY514" i="230"/>
  <c r="BY505" i="230"/>
  <c r="BY511" i="230"/>
  <c r="BY520" i="230"/>
  <c r="BY622" i="230"/>
  <c r="BY634" i="230"/>
  <c r="BY646" i="230"/>
  <c r="BY625" i="230"/>
  <c r="BY631" i="230"/>
  <c r="BY628" i="230"/>
  <c r="BY643" i="230"/>
  <c r="BY640" i="230"/>
  <c r="BY637" i="230"/>
  <c r="BP100" i="226"/>
  <c r="BP85" i="226"/>
  <c r="BP97" i="226"/>
  <c r="BP91" i="226"/>
  <c r="BJ217" i="226"/>
  <c r="BJ205" i="226"/>
  <c r="BP343" i="226"/>
  <c r="BP337" i="226"/>
  <c r="BP331" i="226"/>
  <c r="BP334" i="226"/>
  <c r="BP340" i="226"/>
  <c r="BP325" i="226"/>
  <c r="BJ445" i="226"/>
  <c r="BJ448" i="226"/>
  <c r="BJ466" i="226"/>
  <c r="BJ451" i="226"/>
  <c r="BJ460" i="226"/>
  <c r="BJ574" i="226"/>
  <c r="BJ586" i="226"/>
  <c r="BJ325" i="230"/>
  <c r="BJ337" i="230"/>
  <c r="BJ331" i="230"/>
  <c r="BP391" i="231"/>
  <c r="BP397" i="231"/>
  <c r="BP385" i="231"/>
  <c r="BJ502" i="231"/>
  <c r="BJ517" i="231"/>
  <c r="BJ508" i="231"/>
  <c r="BJ511" i="231"/>
  <c r="BJ505" i="231"/>
  <c r="BJ526" i="231"/>
  <c r="BJ520" i="231"/>
  <c r="BJ523" i="231"/>
  <c r="BJ514" i="231"/>
  <c r="BJ643" i="231"/>
  <c r="BJ646" i="231"/>
  <c r="BJ631" i="231"/>
  <c r="BJ634" i="231"/>
  <c r="BJ622" i="231"/>
  <c r="BJ637" i="231"/>
  <c r="BJ640" i="231"/>
  <c r="BJ625" i="231"/>
  <c r="BJ628" i="231"/>
  <c r="BJ526" i="232"/>
  <c r="BJ517" i="232"/>
  <c r="BJ520" i="232"/>
  <c r="BJ511" i="232"/>
  <c r="BJ514" i="232"/>
  <c r="BJ508" i="232"/>
  <c r="BJ505" i="232"/>
  <c r="BJ502" i="232"/>
  <c r="BJ523" i="232"/>
  <c r="BJ643" i="232"/>
  <c r="BJ640" i="232"/>
  <c r="BJ646" i="232"/>
  <c r="BJ625" i="232"/>
  <c r="BJ628" i="232"/>
  <c r="BJ631" i="232"/>
  <c r="BJ634" i="232"/>
  <c r="BJ637" i="232"/>
  <c r="BJ163" i="233"/>
  <c r="BJ142" i="233"/>
  <c r="BJ151" i="233"/>
  <c r="BJ148" i="233"/>
  <c r="BJ157" i="233"/>
  <c r="BJ154" i="233"/>
  <c r="BJ160" i="233"/>
  <c r="BJ166" i="233"/>
  <c r="BJ145" i="233"/>
  <c r="BJ286" i="233"/>
  <c r="BJ274" i="233"/>
  <c r="BJ277" i="233"/>
  <c r="BJ280" i="233"/>
  <c r="BJ265" i="233"/>
  <c r="BJ262" i="233"/>
  <c r="BJ268" i="233"/>
  <c r="BJ271" i="233"/>
  <c r="BJ283" i="233"/>
  <c r="BP565" i="233"/>
  <c r="BP568" i="233"/>
  <c r="BP580" i="233"/>
  <c r="BP583" i="233"/>
  <c r="BP562" i="233"/>
  <c r="BP586" i="233"/>
  <c r="BP577" i="233"/>
  <c r="BP571" i="233"/>
  <c r="BP574" i="233"/>
  <c r="BP106" i="234"/>
  <c r="BP91" i="234"/>
  <c r="BP100" i="234"/>
  <c r="BP85" i="234"/>
  <c r="BP97" i="234"/>
  <c r="BP103" i="234"/>
  <c r="BJ283" i="234"/>
  <c r="BJ274" i="234"/>
  <c r="BJ280" i="234"/>
  <c r="BJ265" i="234"/>
  <c r="BJ286" i="234"/>
  <c r="BJ262" i="234"/>
  <c r="BJ271" i="234"/>
  <c r="BJ277" i="234"/>
  <c r="BJ268" i="234"/>
  <c r="BP328" i="234"/>
  <c r="BP325" i="234"/>
  <c r="BP346" i="234"/>
  <c r="BP337" i="234"/>
  <c r="BP334" i="234"/>
  <c r="BJ520" i="234"/>
  <c r="BJ502" i="234"/>
  <c r="BJ523" i="234"/>
  <c r="BJ517" i="234"/>
  <c r="BJ505" i="234"/>
  <c r="BJ508" i="234"/>
  <c r="BJ625" i="234"/>
  <c r="BJ646" i="234"/>
  <c r="BJ640" i="234"/>
  <c r="BJ643" i="234"/>
  <c r="BJ634" i="234"/>
  <c r="BJ637" i="234"/>
  <c r="BJ628" i="234"/>
  <c r="BJ631" i="234"/>
  <c r="BJ622" i="234"/>
  <c r="BY402" i="226"/>
  <c r="BY381" i="226"/>
  <c r="BY396" i="226"/>
  <c r="BJ521" i="226"/>
  <c r="BJ524" i="226"/>
  <c r="BJ518" i="226"/>
  <c r="BJ506" i="226"/>
  <c r="BJ509" i="226"/>
  <c r="BJ503" i="226"/>
  <c r="CA501" i="226"/>
  <c r="CA525" i="226"/>
  <c r="CA519" i="226"/>
  <c r="CA507" i="226"/>
  <c r="CA516" i="226"/>
  <c r="BJ626" i="226"/>
  <c r="BJ629" i="226"/>
  <c r="BJ644" i="226"/>
  <c r="BJ623" i="226"/>
  <c r="BJ638" i="226"/>
  <c r="BJ641" i="226"/>
  <c r="BM95" i="230"/>
  <c r="BM89" i="230"/>
  <c r="BM92" i="230"/>
  <c r="BM98" i="230"/>
  <c r="BM86" i="230"/>
  <c r="BM101" i="230"/>
  <c r="CD162" i="230"/>
  <c r="CD144" i="230"/>
  <c r="CD159" i="230"/>
  <c r="CD141" i="230"/>
  <c r="CD156" i="230"/>
  <c r="CD153" i="230"/>
  <c r="CD150" i="230"/>
  <c r="CG156" i="230"/>
  <c r="CG153" i="230"/>
  <c r="CG165" i="230"/>
  <c r="CG147" i="230"/>
  <c r="CG159" i="230"/>
  <c r="CG150" i="230"/>
  <c r="CG144" i="230"/>
  <c r="CG141" i="230"/>
  <c r="CB270" i="230"/>
  <c r="CB261" i="230"/>
  <c r="CB264" i="230"/>
  <c r="CB279" i="230"/>
  <c r="CB267" i="230"/>
  <c r="CB282" i="230"/>
  <c r="CB276" i="230"/>
  <c r="CB285" i="230"/>
  <c r="BG341" i="230"/>
  <c r="BG332" i="230"/>
  <c r="BG335" i="230"/>
  <c r="BG326" i="230"/>
  <c r="BG323" i="230"/>
  <c r="BG338" i="230"/>
  <c r="BG320" i="230"/>
  <c r="BG329" i="230"/>
  <c r="BJ386" i="230"/>
  <c r="BJ395" i="230"/>
  <c r="BJ404" i="230"/>
  <c r="BJ389" i="230"/>
  <c r="BJ398" i="230"/>
  <c r="BJ383" i="230"/>
  <c r="BJ392" i="230"/>
  <c r="BJ380" i="230"/>
  <c r="CA387" i="230"/>
  <c r="CA399" i="230"/>
  <c r="CA384" i="230"/>
  <c r="CA393" i="230"/>
  <c r="CA381" i="230"/>
  <c r="CA402" i="230"/>
  <c r="CA396" i="230"/>
  <c r="CD390" i="230"/>
  <c r="CD381" i="230"/>
  <c r="CD384" i="230"/>
  <c r="CD399" i="230"/>
  <c r="CD402" i="230"/>
  <c r="CD396" i="230"/>
  <c r="CD405" i="230"/>
  <c r="CD393" i="230"/>
  <c r="CD387" i="230"/>
  <c r="CG405" i="230"/>
  <c r="CG396" i="230"/>
  <c r="CG387" i="230"/>
  <c r="CG381" i="230"/>
  <c r="CG402" i="230"/>
  <c r="CG390" i="230"/>
  <c r="CG399" i="230"/>
  <c r="CG384" i="230"/>
  <c r="CC522" i="230"/>
  <c r="CC513" i="230"/>
  <c r="CC507" i="230"/>
  <c r="CC516" i="230"/>
  <c r="CC501" i="230"/>
  <c r="CC510" i="230"/>
  <c r="CC504" i="230"/>
  <c r="CC525" i="230"/>
  <c r="BY633" i="230"/>
  <c r="BY624" i="230"/>
  <c r="BY642" i="230"/>
  <c r="BY636" i="230"/>
  <c r="BY630" i="230"/>
  <c r="BY645" i="230"/>
  <c r="BY627" i="230"/>
  <c r="CG633" i="230"/>
  <c r="CG624" i="230"/>
  <c r="CG642" i="230"/>
  <c r="CG636" i="230"/>
  <c r="CG630" i="230"/>
  <c r="CG645" i="230"/>
  <c r="CG627" i="230"/>
  <c r="BZ162" i="231"/>
  <c r="BZ141" i="231"/>
  <c r="BZ156" i="231"/>
  <c r="BZ150" i="231"/>
  <c r="BZ165" i="231"/>
  <c r="BZ144" i="231"/>
  <c r="BZ153" i="231"/>
  <c r="BZ159" i="231"/>
  <c r="BZ147" i="231"/>
  <c r="CC150" i="231"/>
  <c r="CC144" i="231"/>
  <c r="CC165" i="231"/>
  <c r="CC153" i="231"/>
  <c r="CC162" i="231"/>
  <c r="CC141" i="231"/>
  <c r="CC147" i="231"/>
  <c r="CB276" i="231"/>
  <c r="CB285" i="231"/>
  <c r="CB261" i="231"/>
  <c r="CB282" i="231"/>
  <c r="CB270" i="231"/>
  <c r="CB264" i="231"/>
  <c r="CB279" i="231"/>
  <c r="CB267" i="231"/>
  <c r="BJ389" i="231"/>
  <c r="BJ383" i="231"/>
  <c r="BJ404" i="231"/>
  <c r="BJ380" i="231"/>
  <c r="BJ395" i="231"/>
  <c r="BJ398" i="231"/>
  <c r="BJ392" i="231"/>
  <c r="BJ386" i="231"/>
  <c r="BJ401" i="231"/>
  <c r="CC405" i="231"/>
  <c r="CC399" i="231"/>
  <c r="CC390" i="231"/>
  <c r="CC381" i="231"/>
  <c r="CC384" i="231"/>
  <c r="CC393" i="231"/>
  <c r="CC387" i="231"/>
  <c r="CC402" i="231"/>
  <c r="CC396" i="231"/>
  <c r="CF381" i="231"/>
  <c r="CF402" i="231"/>
  <c r="CF405" i="231"/>
  <c r="CF396" i="231"/>
  <c r="CF399" i="231"/>
  <c r="CF390" i="231"/>
  <c r="CF393" i="231"/>
  <c r="CF387" i="231"/>
  <c r="CF384" i="231"/>
  <c r="BJ518" i="231"/>
  <c r="BJ509" i="231"/>
  <c r="BJ512" i="231"/>
  <c r="BJ503" i="231"/>
  <c r="BJ521" i="231"/>
  <c r="BJ515" i="231"/>
  <c r="BJ524" i="231"/>
  <c r="BJ506" i="231"/>
  <c r="BJ500" i="231"/>
  <c r="CC522" i="231"/>
  <c r="CC501" i="231"/>
  <c r="CC516" i="231"/>
  <c r="CC525" i="231"/>
  <c r="CC510" i="231"/>
  <c r="CC519" i="231"/>
  <c r="CC504" i="231"/>
  <c r="CC513" i="231"/>
  <c r="CC507" i="231"/>
  <c r="BZ621" i="231"/>
  <c r="CD508" i="226"/>
  <c r="DL182" i="270"/>
  <c r="BJ164" i="226"/>
  <c r="CE165" i="226"/>
  <c r="BG218" i="226"/>
  <c r="BM206" i="226"/>
  <c r="CB634" i="234"/>
  <c r="CB385" i="234"/>
  <c r="CB394" i="234"/>
  <c r="CB88" i="234"/>
  <c r="CB148" i="234"/>
  <c r="CB157" i="234"/>
  <c r="CB526" i="234"/>
  <c r="CB277" i="234"/>
  <c r="CB286" i="234"/>
  <c r="CG138" i="226"/>
  <c r="CG258" i="226"/>
  <c r="BZ378" i="226"/>
  <c r="BZ498" i="226"/>
  <c r="CF498" i="226"/>
  <c r="CF619" i="226"/>
  <c r="CG138" i="230"/>
  <c r="BJ199" i="230"/>
  <c r="BY378" i="230"/>
  <c r="CE379" i="230"/>
  <c r="CG498" i="230"/>
  <c r="BP559" i="230"/>
  <c r="CC618" i="230"/>
  <c r="CA498" i="231"/>
  <c r="CG618" i="231"/>
  <c r="CB199" i="234"/>
  <c r="BJ635" i="226"/>
  <c r="J465" i="226"/>
  <c r="J461" i="226"/>
  <c r="BH638" i="226"/>
  <c r="BH620" i="226"/>
  <c r="BJ401" i="230"/>
  <c r="BM83" i="230"/>
  <c r="BY151" i="231"/>
  <c r="BY145" i="231"/>
  <c r="BY166" i="231"/>
  <c r="BY160" i="231"/>
  <c r="BY142" i="231"/>
  <c r="BY148" i="231"/>
  <c r="BY163" i="231"/>
  <c r="BY157" i="231"/>
  <c r="BY334" i="231"/>
  <c r="BY337" i="231"/>
  <c r="BY322" i="231"/>
  <c r="BY325" i="231"/>
  <c r="BY340" i="231"/>
  <c r="BY343" i="231"/>
  <c r="BY328" i="231"/>
  <c r="BY331" i="231"/>
  <c r="BY526" i="231"/>
  <c r="BY511" i="231"/>
  <c r="BY514" i="231"/>
  <c r="BY523" i="231"/>
  <c r="BY502" i="231"/>
  <c r="BY505" i="231"/>
  <c r="BY508" i="231"/>
  <c r="BY520" i="231"/>
  <c r="CE628" i="231"/>
  <c r="CE646" i="231"/>
  <c r="CE634" i="231"/>
  <c r="CE622" i="231"/>
  <c r="CE637" i="231"/>
  <c r="CE640" i="231"/>
  <c r="CE625" i="231"/>
  <c r="CE643" i="231"/>
  <c r="BY223" i="230"/>
  <c r="BY217" i="230"/>
  <c r="BY220" i="230"/>
  <c r="BY208" i="230"/>
  <c r="BY202" i="230"/>
  <c r="BY214" i="230"/>
  <c r="BY226" i="230"/>
  <c r="BY205" i="230"/>
  <c r="BY211" i="230"/>
  <c r="CE331" i="230"/>
  <c r="CE322" i="230"/>
  <c r="CE337" i="230"/>
  <c r="CE343" i="230"/>
  <c r="CE328" i="230"/>
  <c r="CE334" i="230"/>
  <c r="CE325" i="230"/>
  <c r="CE340" i="230"/>
  <c r="CE346" i="230"/>
  <c r="CE505" i="230"/>
  <c r="CE643" i="226"/>
  <c r="CE622" i="226"/>
  <c r="CE631" i="226"/>
  <c r="CE637" i="226"/>
  <c r="CE640" i="226"/>
  <c r="CE634" i="226"/>
  <c r="CE628" i="226"/>
  <c r="CE625" i="226"/>
  <c r="BP388" i="226"/>
  <c r="BP406" i="226"/>
  <c r="BP211" i="230"/>
  <c r="BP214" i="230"/>
  <c r="BP226" i="230"/>
  <c r="BP205" i="230"/>
  <c r="BP202" i="230"/>
  <c r="BP208" i="230"/>
  <c r="BP217" i="230"/>
  <c r="BJ286" i="231"/>
  <c r="BJ265" i="231"/>
  <c r="BJ268" i="231"/>
  <c r="BJ277" i="231"/>
  <c r="BJ274" i="231"/>
  <c r="BJ271" i="231"/>
  <c r="BJ283" i="231"/>
  <c r="BJ262" i="231"/>
  <c r="BJ280" i="231"/>
  <c r="BJ202" i="232"/>
  <c r="BJ211" i="232"/>
  <c r="BP583" i="232"/>
  <c r="BP565" i="232"/>
  <c r="BP337" i="233"/>
  <c r="BP346" i="233"/>
  <c r="BP325" i="233"/>
  <c r="BP322" i="233"/>
  <c r="BP448" i="233"/>
  <c r="BP442" i="233"/>
  <c r="BP457" i="233"/>
  <c r="BP466" i="233"/>
  <c r="BP445" i="233"/>
  <c r="BP463" i="233"/>
  <c r="BP460" i="233"/>
  <c r="BP454" i="233"/>
  <c r="BP451" i="233"/>
  <c r="BJ643" i="233"/>
  <c r="BJ646" i="233"/>
  <c r="BJ625" i="233"/>
  <c r="BJ631" i="233"/>
  <c r="BJ622" i="233"/>
  <c r="BJ628" i="233"/>
  <c r="BJ637" i="233"/>
  <c r="BJ634" i="233"/>
  <c r="BJ640" i="233"/>
  <c r="BJ163" i="234"/>
  <c r="BJ154" i="234"/>
  <c r="BJ145" i="234"/>
  <c r="BJ151" i="234"/>
  <c r="BJ160" i="234"/>
  <c r="BJ166" i="234"/>
  <c r="BJ157" i="234"/>
  <c r="BJ142" i="234"/>
  <c r="BJ148" i="234"/>
  <c r="BJ406" i="234"/>
  <c r="BJ400" i="234"/>
  <c r="BJ403" i="234"/>
  <c r="BJ394" i="234"/>
  <c r="BJ397" i="234"/>
  <c r="BJ388" i="234"/>
  <c r="BJ391" i="234"/>
  <c r="BJ382" i="234"/>
  <c r="BJ385" i="234"/>
  <c r="BM464" i="226"/>
  <c r="BM449" i="226"/>
  <c r="BM440" i="226"/>
  <c r="BM443" i="226"/>
  <c r="CB507" i="226"/>
  <c r="CB516" i="226"/>
  <c r="BX609" i="226"/>
  <c r="BP608" i="226"/>
  <c r="BP617" i="226" s="1"/>
  <c r="BG92" i="230"/>
  <c r="BG86" i="230"/>
  <c r="BG95" i="230"/>
  <c r="BG98" i="230"/>
  <c r="BG101" i="230"/>
  <c r="BG89" i="230"/>
  <c r="BX129" i="230"/>
  <c r="BP128" i="230"/>
  <c r="BP137" i="230" s="1"/>
  <c r="CA165" i="230"/>
  <c r="CA147" i="230"/>
  <c r="CA162" i="230"/>
  <c r="CA144" i="230"/>
  <c r="CA156" i="230"/>
  <c r="CA150" i="230"/>
  <c r="CA141" i="230"/>
  <c r="CA159" i="230"/>
  <c r="CF156" i="230"/>
  <c r="CF153" i="230"/>
  <c r="CF165" i="230"/>
  <c r="CF147" i="230"/>
  <c r="CF159" i="230"/>
  <c r="CF150" i="230"/>
  <c r="CF144" i="230"/>
  <c r="CF141" i="230"/>
  <c r="BZ285" i="230"/>
  <c r="BZ279" i="230"/>
  <c r="BZ282" i="230"/>
  <c r="BZ273" i="230"/>
  <c r="BZ276" i="230"/>
  <c r="BZ267" i="230"/>
  <c r="BZ270" i="230"/>
  <c r="BZ261" i="230"/>
  <c r="CC267" i="230"/>
  <c r="CC261" i="230"/>
  <c r="CC285" i="230"/>
  <c r="CC276" i="230"/>
  <c r="CC264" i="230"/>
  <c r="CC279" i="230"/>
  <c r="CC273" i="230"/>
  <c r="CC282" i="230"/>
  <c r="CF279" i="230"/>
  <c r="CF282" i="230"/>
  <c r="CF273" i="230"/>
  <c r="CF270" i="230"/>
  <c r="CF261" i="230"/>
  <c r="CF276" i="230"/>
  <c r="CF264" i="230"/>
  <c r="CF285" i="230"/>
  <c r="CF267" i="230"/>
  <c r="CB396" i="230"/>
  <c r="CB387" i="230"/>
  <c r="CB390" i="230"/>
  <c r="CB381" i="230"/>
  <c r="CB405" i="230"/>
  <c r="CB399" i="230"/>
  <c r="CE387" i="230"/>
  <c r="CE402" i="230"/>
  <c r="CE396" i="230"/>
  <c r="CE405" i="230"/>
  <c r="CE390" i="230"/>
  <c r="CE399" i="230"/>
  <c r="CE384" i="230"/>
  <c r="CE393" i="230"/>
  <c r="BG446" i="230"/>
  <c r="BG458" i="230"/>
  <c r="BG440" i="230"/>
  <c r="BG449" i="230"/>
  <c r="BG464" i="230"/>
  <c r="BG455" i="230"/>
  <c r="BG452" i="230"/>
  <c r="BZ519" i="230"/>
  <c r="BZ510" i="230"/>
  <c r="BZ513" i="230"/>
  <c r="BZ504" i="230"/>
  <c r="BZ501" i="230"/>
  <c r="BZ507" i="230"/>
  <c r="BZ522" i="230"/>
  <c r="BZ516" i="230"/>
  <c r="CF519" i="230"/>
  <c r="CF510" i="230"/>
  <c r="CF513" i="230"/>
  <c r="CF504" i="230"/>
  <c r="CF501" i="230"/>
  <c r="CF525" i="230"/>
  <c r="CF507" i="230"/>
  <c r="CF522" i="230"/>
  <c r="BM581" i="230"/>
  <c r="BM569" i="230"/>
  <c r="BM560" i="230"/>
  <c r="BM575" i="230"/>
  <c r="BM563" i="230"/>
  <c r="BM572" i="230"/>
  <c r="BM566" i="230"/>
  <c r="BM584" i="230"/>
  <c r="BP608" i="230"/>
  <c r="BX609" i="230"/>
  <c r="CB636" i="230"/>
  <c r="CB627" i="230"/>
  <c r="CB630" i="230"/>
  <c r="CB621" i="230"/>
  <c r="CB639" i="230"/>
  <c r="CB645" i="230"/>
  <c r="CB633" i="230"/>
  <c r="CB624" i="230"/>
  <c r="CE630" i="230"/>
  <c r="CE645" i="230"/>
  <c r="CE627" i="230"/>
  <c r="CE639" i="230"/>
  <c r="CE621" i="230"/>
  <c r="CE633" i="230"/>
  <c r="CE624" i="230"/>
  <c r="CE642" i="230"/>
  <c r="BG98" i="231"/>
  <c r="BG89" i="231"/>
  <c r="BG92" i="231"/>
  <c r="BG83" i="231"/>
  <c r="BG86" i="231"/>
  <c r="BG101" i="231"/>
  <c r="BG104" i="231"/>
  <c r="BG80" i="231"/>
  <c r="BG95" i="231"/>
  <c r="BJ149" i="231"/>
  <c r="BJ143" i="231"/>
  <c r="BJ164" i="231"/>
  <c r="BJ152" i="231"/>
  <c r="BJ161" i="231"/>
  <c r="BJ140" i="231"/>
  <c r="BJ155" i="231"/>
  <c r="BJ146" i="231"/>
  <c r="CA159" i="231"/>
  <c r="CA147" i="231"/>
  <c r="CA162" i="231"/>
  <c r="CA141" i="231"/>
  <c r="CA156" i="231"/>
  <c r="CA144" i="231"/>
  <c r="CA165" i="231"/>
  <c r="CA150" i="231"/>
  <c r="CA153" i="231"/>
  <c r="CD147" i="231"/>
  <c r="CD162" i="231"/>
  <c r="CD141" i="231"/>
  <c r="CD156" i="231"/>
  <c r="CD150" i="231"/>
  <c r="CD165" i="231"/>
  <c r="CD144" i="231"/>
  <c r="CD153" i="231"/>
  <c r="CG150" i="231"/>
  <c r="CG144" i="231"/>
  <c r="CG165" i="231"/>
  <c r="CG153" i="231"/>
  <c r="CG162" i="231"/>
  <c r="CG141" i="231"/>
  <c r="CG156" i="231"/>
  <c r="CG147" i="231"/>
  <c r="CG159" i="231"/>
  <c r="BX249" i="231"/>
  <c r="BP248" i="231"/>
  <c r="BP257" i="231" s="1"/>
  <c r="CA279" i="231"/>
  <c r="CA270" i="231"/>
  <c r="CA273" i="231"/>
  <c r="CA264" i="231"/>
  <c r="CA267" i="231"/>
  <c r="CA282" i="231"/>
  <c r="CA285" i="231"/>
  <c r="CA261" i="231"/>
  <c r="CA276" i="231"/>
  <c r="CD282" i="231"/>
  <c r="CD267" i="231"/>
  <c r="CD276" i="231"/>
  <c r="CD261" i="231"/>
  <c r="CD270" i="231"/>
  <c r="CD279" i="231"/>
  <c r="CD285" i="231"/>
  <c r="CD264" i="231"/>
  <c r="CD273" i="231"/>
  <c r="CG273" i="231"/>
  <c r="BY405" i="231"/>
  <c r="BY399" i="231"/>
  <c r="BY390" i="231"/>
  <c r="BY381" i="231"/>
  <c r="BY402" i="231"/>
  <c r="BY396" i="231"/>
  <c r="BY384" i="231"/>
  <c r="BY387" i="231"/>
  <c r="CB399" i="231"/>
  <c r="CB390" i="231"/>
  <c r="CB393" i="231"/>
  <c r="CB384" i="231"/>
  <c r="CB387" i="231"/>
  <c r="CB381" i="231"/>
  <c r="CB405" i="231"/>
  <c r="CB402" i="231"/>
  <c r="BG464" i="231"/>
  <c r="BG449" i="231"/>
  <c r="BG458" i="231"/>
  <c r="BG443" i="231"/>
  <c r="BG440" i="231"/>
  <c r="BG461" i="231"/>
  <c r="BG452" i="231"/>
  <c r="BG446" i="231"/>
  <c r="BG455" i="231"/>
  <c r="BX489" i="231"/>
  <c r="BP488" i="231"/>
  <c r="BP497" i="231" s="1"/>
  <c r="CA513" i="231"/>
  <c r="CA504" i="231"/>
  <c r="CA516" i="231"/>
  <c r="CA525" i="231"/>
  <c r="CA510" i="231"/>
  <c r="CA519" i="231"/>
  <c r="CA507" i="231"/>
  <c r="CA501" i="231"/>
  <c r="CA522" i="231"/>
  <c r="CF525" i="231"/>
  <c r="CF519" i="231"/>
  <c r="CF522" i="231"/>
  <c r="CF513" i="231"/>
  <c r="CF516" i="231"/>
  <c r="CF507" i="231"/>
  <c r="CF510" i="231"/>
  <c r="CF504" i="231"/>
  <c r="CF501" i="231"/>
  <c r="BM563" i="231"/>
  <c r="BM581" i="231"/>
  <c r="BM572" i="231"/>
  <c r="BM575" i="231"/>
  <c r="BM566" i="231"/>
  <c r="BM584" i="231"/>
  <c r="BM560" i="231"/>
  <c r="BM578" i="231"/>
  <c r="BY630" i="231"/>
  <c r="BY624" i="231"/>
  <c r="BY645" i="231"/>
  <c r="BY627" i="231"/>
  <c r="BY621" i="231"/>
  <c r="BY642" i="231"/>
  <c r="BY636" i="231"/>
  <c r="BY639" i="231"/>
  <c r="BY633" i="231"/>
  <c r="CD645" i="231"/>
  <c r="CG630" i="231"/>
  <c r="CG624" i="231"/>
  <c r="CG645" i="231"/>
  <c r="CG627" i="231"/>
  <c r="CG621" i="231"/>
  <c r="CG636" i="231"/>
  <c r="CG639" i="231"/>
  <c r="CG633" i="231"/>
  <c r="BY202" i="226"/>
  <c r="BH80" i="226"/>
  <c r="CE442" i="226"/>
  <c r="CD505" i="226"/>
  <c r="BY328" i="226"/>
  <c r="CE202" i="226"/>
  <c r="BY226" i="226"/>
  <c r="BY337" i="226"/>
  <c r="CE217" i="226"/>
  <c r="CD523" i="226"/>
  <c r="CF622" i="226"/>
  <c r="BY448" i="226"/>
  <c r="BJ152" i="226"/>
  <c r="BY141" i="226"/>
  <c r="CE153" i="226"/>
  <c r="BG206" i="226"/>
  <c r="BM209" i="226"/>
  <c r="CB622" i="234"/>
  <c r="CB631" i="234"/>
  <c r="CB382" i="234"/>
  <c r="CB391" i="234"/>
  <c r="CB94" i="234"/>
  <c r="CB145" i="234"/>
  <c r="CB154" i="234"/>
  <c r="CB523" i="234"/>
  <c r="CB274" i="234"/>
  <c r="CB283" i="234"/>
  <c r="BP106" i="230"/>
  <c r="BJ82" i="230"/>
  <c r="BY106" i="230"/>
  <c r="BG80" i="230"/>
  <c r="BJ139" i="226"/>
  <c r="BJ259" i="226"/>
  <c r="BL317" i="226"/>
  <c r="CA618" i="226"/>
  <c r="BJ137" i="230"/>
  <c r="BG317" i="230"/>
  <c r="BJ79" i="231"/>
  <c r="BJ139" i="231"/>
  <c r="CB138" i="231"/>
  <c r="BJ319" i="231"/>
  <c r="BP379" i="231"/>
  <c r="BJ497" i="231"/>
  <c r="BJ559" i="231"/>
  <c r="BJ617" i="231"/>
  <c r="BJ79" i="233"/>
  <c r="BJ259" i="233"/>
  <c r="BP439" i="233"/>
  <c r="H55" i="151"/>
  <c r="H52" i="151"/>
  <c r="H58" i="151"/>
  <c r="K52" i="151"/>
  <c r="K54" i="151"/>
  <c r="K57" i="151"/>
  <c r="K60" i="151"/>
  <c r="N53" i="151"/>
  <c r="N56" i="151"/>
  <c r="N59" i="151"/>
  <c r="BH269" i="226"/>
  <c r="BH272" i="226"/>
  <c r="BH260" i="226"/>
  <c r="BH275" i="226"/>
  <c r="BY456" i="226"/>
  <c r="BY459" i="226"/>
  <c r="CD147" i="230"/>
  <c r="CG621" i="230"/>
  <c r="BY621" i="230"/>
  <c r="CB396" i="231"/>
  <c r="BY517" i="231"/>
  <c r="CG399" i="226"/>
  <c r="CG405" i="226"/>
  <c r="CG393" i="226"/>
  <c r="CG381" i="226"/>
  <c r="CG396" i="226"/>
  <c r="BY217" i="231"/>
  <c r="BY202" i="231"/>
  <c r="BY205" i="231"/>
  <c r="BY223" i="231"/>
  <c r="BY220" i="231"/>
  <c r="BY211" i="231"/>
  <c r="BY208" i="231"/>
  <c r="BY214" i="231"/>
  <c r="BY226" i="231"/>
  <c r="CE331" i="231"/>
  <c r="CE337" i="231"/>
  <c r="CE322" i="231"/>
  <c r="CE343" i="231"/>
  <c r="CE340" i="231"/>
  <c r="CE325" i="231"/>
  <c r="CE328" i="231"/>
  <c r="CE334" i="231"/>
  <c r="CE346" i="231"/>
  <c r="CE454" i="231"/>
  <c r="CE451" i="231"/>
  <c r="CE442" i="231"/>
  <c r="CE457" i="231"/>
  <c r="CE460" i="231"/>
  <c r="CE445" i="231"/>
  <c r="CE463" i="231"/>
  <c r="CE466" i="231"/>
  <c r="BY646" i="231"/>
  <c r="BY625" i="231"/>
  <c r="CE163" i="230"/>
  <c r="CE157" i="230"/>
  <c r="CE151" i="230"/>
  <c r="CE154" i="230"/>
  <c r="CE145" i="230"/>
  <c r="CE166" i="230"/>
  <c r="CE142" i="230"/>
  <c r="CE148" i="230"/>
  <c r="BY343" i="230"/>
  <c r="BY325" i="230"/>
  <c r="BY331" i="230"/>
  <c r="BY334" i="230"/>
  <c r="BY346" i="230"/>
  <c r="BY322" i="230"/>
  <c r="BY328" i="230"/>
  <c r="BY337" i="230"/>
  <c r="BY340" i="230"/>
  <c r="CE460" i="230"/>
  <c r="CE451" i="230"/>
  <c r="CE457" i="230"/>
  <c r="CE442" i="230"/>
  <c r="CE466" i="230"/>
  <c r="CE463" i="230"/>
  <c r="CE454" i="230"/>
  <c r="CE445" i="230"/>
  <c r="CE448" i="230"/>
  <c r="CE637" i="230"/>
  <c r="CE646" i="230"/>
  <c r="CE625" i="230"/>
  <c r="CE628" i="230"/>
  <c r="CE643" i="230"/>
  <c r="CE622" i="230"/>
  <c r="CE640" i="230"/>
  <c r="CE631" i="230"/>
  <c r="CE634" i="230"/>
  <c r="CE286" i="226"/>
  <c r="CE274" i="226"/>
  <c r="BJ325" i="226"/>
  <c r="BJ343" i="226"/>
  <c r="BJ340" i="226"/>
  <c r="BJ505" i="226"/>
  <c r="BJ514" i="226"/>
  <c r="BJ511" i="226"/>
  <c r="BJ517" i="226"/>
  <c r="BP634" i="226"/>
  <c r="BP625" i="226"/>
  <c r="BP637" i="226"/>
  <c r="BJ403" i="230"/>
  <c r="BJ382" i="230"/>
  <c r="BJ388" i="230"/>
  <c r="BJ397" i="230"/>
  <c r="BJ406" i="230"/>
  <c r="BJ391" i="230"/>
  <c r="BJ385" i="230"/>
  <c r="BJ505" i="230"/>
  <c r="BJ511" i="230"/>
  <c r="BJ517" i="230"/>
  <c r="BJ637" i="230"/>
  <c r="BJ628" i="230"/>
  <c r="BJ631" i="230"/>
  <c r="BJ622" i="230"/>
  <c r="BJ625" i="230"/>
  <c r="BJ646" i="230"/>
  <c r="BJ640" i="230"/>
  <c r="BJ643" i="230"/>
  <c r="BJ634" i="230"/>
  <c r="BJ154" i="231"/>
  <c r="BJ166" i="231"/>
  <c r="BJ160" i="231"/>
  <c r="BJ151" i="231"/>
  <c r="BJ163" i="231"/>
  <c r="BJ142" i="231"/>
  <c r="BJ157" i="231"/>
  <c r="BJ145" i="231"/>
  <c r="BJ148" i="231"/>
  <c r="BP226" i="231"/>
  <c r="BP211" i="231"/>
  <c r="BP208" i="231"/>
  <c r="BP205" i="231"/>
  <c r="BP223" i="231"/>
  <c r="BP202" i="231"/>
  <c r="BP220" i="231"/>
  <c r="BP217" i="231"/>
  <c r="BP214" i="231"/>
  <c r="BP343" i="231"/>
  <c r="BP322" i="231"/>
  <c r="BP337" i="231"/>
  <c r="BP331" i="231"/>
  <c r="BP346" i="231"/>
  <c r="BP325" i="231"/>
  <c r="BP340" i="231"/>
  <c r="BP328" i="231"/>
  <c r="BP334" i="231"/>
  <c r="BP463" i="231"/>
  <c r="BP445" i="231"/>
  <c r="BP454" i="231"/>
  <c r="BP448" i="231"/>
  <c r="BP466" i="231"/>
  <c r="BP457" i="231"/>
  <c r="BP451" i="231"/>
  <c r="BP460" i="231"/>
  <c r="BP442" i="231"/>
  <c r="BP574" i="231"/>
  <c r="BP568" i="231"/>
  <c r="BP571" i="231"/>
  <c r="BP583" i="231"/>
  <c r="BP562" i="231"/>
  <c r="BP577" i="231"/>
  <c r="BP565" i="231"/>
  <c r="BP586" i="231"/>
  <c r="BP580" i="231"/>
  <c r="BJ157" i="232"/>
  <c r="BJ145" i="232"/>
  <c r="BJ148" i="232"/>
  <c r="BJ277" i="232"/>
  <c r="BJ274" i="232"/>
  <c r="BJ268" i="232"/>
  <c r="BJ265" i="232"/>
  <c r="BP343" i="232"/>
  <c r="BP322" i="232"/>
  <c r="BP346" i="232"/>
  <c r="BP328" i="232"/>
  <c r="BP337" i="232"/>
  <c r="BP334" i="232"/>
  <c r="BP325" i="232"/>
  <c r="BP340" i="232"/>
  <c r="BP331" i="232"/>
  <c r="BP217" i="233"/>
  <c r="BP214" i="233"/>
  <c r="BP205" i="233"/>
  <c r="BJ526" i="233"/>
  <c r="BJ517" i="233"/>
  <c r="BJ520" i="233"/>
  <c r="BJ511" i="233"/>
  <c r="BJ514" i="233"/>
  <c r="BJ508" i="233"/>
  <c r="BJ502" i="233"/>
  <c r="BJ505" i="233"/>
  <c r="BJ523" i="233"/>
  <c r="BJ220" i="234"/>
  <c r="BJ205" i="234"/>
  <c r="CA264" i="226"/>
  <c r="CA267" i="226"/>
  <c r="CD276" i="226"/>
  <c r="CD264" i="226"/>
  <c r="BZ384" i="226"/>
  <c r="BZ396" i="226"/>
  <c r="CC387" i="226"/>
  <c r="CC381" i="226"/>
  <c r="BP488" i="226"/>
  <c r="BP500" i="226" s="1"/>
  <c r="BX489" i="226"/>
  <c r="CG519" i="226"/>
  <c r="CG522" i="226"/>
  <c r="BZ156" i="230"/>
  <c r="BZ153" i="230"/>
  <c r="BZ165" i="230"/>
  <c r="BZ147" i="230"/>
  <c r="BZ141" i="230"/>
  <c r="BZ162" i="230"/>
  <c r="BZ159" i="230"/>
  <c r="BZ150" i="230"/>
  <c r="CC156" i="230"/>
  <c r="CC153" i="230"/>
  <c r="CC165" i="230"/>
  <c r="CC147" i="230"/>
  <c r="CC141" i="230"/>
  <c r="CC162" i="230"/>
  <c r="CC159" i="230"/>
  <c r="CC150" i="230"/>
  <c r="BM221" i="230"/>
  <c r="BM215" i="230"/>
  <c r="BM224" i="230"/>
  <c r="BM206" i="230"/>
  <c r="BM209" i="230"/>
  <c r="BM203" i="230"/>
  <c r="BM218" i="230"/>
  <c r="BM200" i="230"/>
  <c r="BY267" i="230"/>
  <c r="BY261" i="230"/>
  <c r="BY276" i="230"/>
  <c r="BY273" i="230"/>
  <c r="BY282" i="230"/>
  <c r="BY270" i="230"/>
  <c r="BY264" i="230"/>
  <c r="CD276" i="230"/>
  <c r="CG267" i="230"/>
  <c r="CG261" i="230"/>
  <c r="CG285" i="230"/>
  <c r="CG276" i="230"/>
  <c r="CG273" i="230"/>
  <c r="CG282" i="230"/>
  <c r="CG270" i="230"/>
  <c r="CG264" i="230"/>
  <c r="BZ399" i="230"/>
  <c r="BZ402" i="230"/>
  <c r="BZ393" i="230"/>
  <c r="BZ390" i="230"/>
  <c r="BZ381" i="230"/>
  <c r="BZ396" i="230"/>
  <c r="BZ384" i="230"/>
  <c r="BZ405" i="230"/>
  <c r="BY522" i="230"/>
  <c r="BY513" i="230"/>
  <c r="BY504" i="230"/>
  <c r="BY519" i="230"/>
  <c r="BY507" i="230"/>
  <c r="BY516" i="230"/>
  <c r="BY501" i="230"/>
  <c r="CB501" i="230"/>
  <c r="CB522" i="230"/>
  <c r="CB519" i="230"/>
  <c r="CB510" i="230"/>
  <c r="CB516" i="230"/>
  <c r="CB504" i="230"/>
  <c r="CB525" i="230"/>
  <c r="CB513" i="230"/>
  <c r="CE504" i="230"/>
  <c r="CE519" i="230"/>
  <c r="CE513" i="230"/>
  <c r="CE522" i="230"/>
  <c r="CE507" i="230"/>
  <c r="CE516" i="230"/>
  <c r="CE501" i="230"/>
  <c r="CE510" i="230"/>
  <c r="BG566" i="230"/>
  <c r="BG575" i="230"/>
  <c r="BG563" i="230"/>
  <c r="BG572" i="230"/>
  <c r="BG584" i="230"/>
  <c r="BG578" i="230"/>
  <c r="BG569" i="230"/>
  <c r="BZ639" i="230"/>
  <c r="BZ633" i="230"/>
  <c r="BZ636" i="230"/>
  <c r="BZ627" i="230"/>
  <c r="BZ630" i="230"/>
  <c r="BZ645" i="230"/>
  <c r="BZ624" i="230"/>
  <c r="BZ621" i="230"/>
  <c r="BY150" i="231"/>
  <c r="BY144" i="231"/>
  <c r="BY165" i="231"/>
  <c r="BY153" i="231"/>
  <c r="BY162" i="231"/>
  <c r="BY141" i="231"/>
  <c r="BY156" i="231"/>
  <c r="BY147" i="231"/>
  <c r="BY159" i="231"/>
  <c r="CB159" i="231"/>
  <c r="CB153" i="231"/>
  <c r="CB147" i="231"/>
  <c r="CB156" i="231"/>
  <c r="CB150" i="231"/>
  <c r="CB141" i="231"/>
  <c r="CB144" i="231"/>
  <c r="CB162" i="231"/>
  <c r="CB165" i="231"/>
  <c r="CF162" i="231"/>
  <c r="CF141" i="231"/>
  <c r="CF156" i="231"/>
  <c r="CF150" i="231"/>
  <c r="CF165" i="231"/>
  <c r="CF144" i="231"/>
  <c r="CF153" i="231"/>
  <c r="CF159" i="231"/>
  <c r="CF147" i="231"/>
  <c r="BM224" i="231"/>
  <c r="BM218" i="231"/>
  <c r="BM221" i="231"/>
  <c r="BM212" i="231"/>
  <c r="BM209" i="231"/>
  <c r="BM200" i="231"/>
  <c r="BM203" i="231"/>
  <c r="BM206" i="231"/>
  <c r="BM215" i="231"/>
  <c r="BZ282" i="231"/>
  <c r="BZ270" i="231"/>
  <c r="CE279" i="231"/>
  <c r="CE270" i="231"/>
  <c r="CE273" i="231"/>
  <c r="CE264" i="231"/>
  <c r="CE267" i="231"/>
  <c r="CE282" i="231"/>
  <c r="CE285" i="231"/>
  <c r="CE261" i="231"/>
  <c r="CE276" i="231"/>
  <c r="BG338" i="231"/>
  <c r="BG329" i="231"/>
  <c r="BG332" i="231"/>
  <c r="BG323" i="231"/>
  <c r="BG326" i="231"/>
  <c r="BG341" i="231"/>
  <c r="BG344" i="231"/>
  <c r="BG320" i="231"/>
  <c r="BG335" i="231"/>
  <c r="CA396" i="231"/>
  <c r="CA387" i="231"/>
  <c r="CA405" i="231"/>
  <c r="CA381" i="231"/>
  <c r="CA384" i="231"/>
  <c r="CA402" i="231"/>
  <c r="CA399" i="231"/>
  <c r="CA390" i="231"/>
  <c r="CA393" i="231"/>
  <c r="CD405" i="231"/>
  <c r="CD381" i="231"/>
  <c r="CD390" i="231"/>
  <c r="CD399" i="231"/>
  <c r="CD402" i="231"/>
  <c r="CD396" i="231"/>
  <c r="CD387" i="231"/>
  <c r="CG405" i="231"/>
  <c r="CG399" i="231"/>
  <c r="CG390" i="231"/>
  <c r="CG381" i="231"/>
  <c r="CG402" i="231"/>
  <c r="CG384" i="231"/>
  <c r="CG387" i="231"/>
  <c r="BY522" i="231"/>
  <c r="BY519" i="231"/>
  <c r="BY504" i="231"/>
  <c r="BY513" i="231"/>
  <c r="BY507" i="231"/>
  <c r="BY501" i="231"/>
  <c r="BY510" i="231"/>
  <c r="BY525" i="231"/>
  <c r="CB525" i="231"/>
  <c r="CB519" i="231"/>
  <c r="CB522" i="231"/>
  <c r="CB513" i="231"/>
  <c r="CB516" i="231"/>
  <c r="CB507" i="231"/>
  <c r="CB510" i="231"/>
  <c r="CB504" i="231"/>
  <c r="CB501" i="231"/>
  <c r="CG522" i="231"/>
  <c r="CG519" i="231"/>
  <c r="CG504" i="231"/>
  <c r="CG513" i="231"/>
  <c r="CG507" i="231"/>
  <c r="CG501" i="231"/>
  <c r="CG525" i="231"/>
  <c r="CG516" i="231"/>
  <c r="CG510" i="231"/>
  <c r="CB633" i="231"/>
  <c r="CB621" i="231"/>
  <c r="CB624" i="231"/>
  <c r="CB636" i="231"/>
  <c r="CB639" i="231"/>
  <c r="CB642" i="231"/>
  <c r="CB630" i="231"/>
  <c r="CB627" i="231"/>
  <c r="CF633" i="231"/>
  <c r="CF630" i="231"/>
  <c r="CF624" i="231"/>
  <c r="CF621" i="231"/>
  <c r="CF636" i="231"/>
  <c r="CF645" i="231"/>
  <c r="CF639" i="231"/>
  <c r="CF627" i="231"/>
  <c r="BY322" i="226"/>
  <c r="BH95" i="226"/>
  <c r="CD502" i="226"/>
  <c r="BY331" i="226"/>
  <c r="CE223" i="226"/>
  <c r="BY208" i="226"/>
  <c r="CD514" i="226"/>
  <c r="CF631" i="226"/>
  <c r="BJ143" i="226"/>
  <c r="BY159" i="226"/>
  <c r="CC141" i="226"/>
  <c r="CE144" i="226"/>
  <c r="BG215" i="226"/>
  <c r="CB646" i="234"/>
  <c r="CB628" i="234"/>
  <c r="CB406" i="234"/>
  <c r="CB82" i="234"/>
  <c r="CB91" i="234"/>
  <c r="CB151" i="234"/>
  <c r="CB520" i="234"/>
  <c r="CB271" i="234"/>
  <c r="BJ106" i="230"/>
  <c r="BG104" i="230"/>
  <c r="CC138" i="226"/>
  <c r="CC258" i="226"/>
  <c r="BJ377" i="226"/>
  <c r="BG437" i="226"/>
  <c r="CE439" i="226"/>
  <c r="BJ499" i="226"/>
  <c r="BP499" i="226"/>
  <c r="CB498" i="226"/>
  <c r="BJ619" i="226"/>
  <c r="BP79" i="230"/>
  <c r="BY259" i="230"/>
  <c r="CE259" i="230"/>
  <c r="CG378" i="230"/>
  <c r="BJ439" i="230"/>
  <c r="BP439" i="230"/>
  <c r="CC498" i="230"/>
  <c r="BY619" i="230"/>
  <c r="CC138" i="231"/>
  <c r="CC378" i="231"/>
  <c r="CB139" i="234"/>
  <c r="BP319" i="234"/>
  <c r="CB319" i="234"/>
  <c r="CB499" i="234"/>
  <c r="BL521" i="226"/>
  <c r="BP368" i="226"/>
  <c r="BP377" i="226" s="1"/>
  <c r="CF395" i="226"/>
  <c r="CF401" i="226"/>
  <c r="CF389" i="226"/>
  <c r="BH461" i="226"/>
  <c r="BH443" i="226"/>
  <c r="BH449" i="226"/>
  <c r="BP581" i="226"/>
  <c r="BP584" i="226"/>
  <c r="BZ569" i="226"/>
  <c r="BZ566" i="226"/>
  <c r="CA579" i="226"/>
  <c r="CA576" i="226"/>
  <c r="CA573" i="226"/>
  <c r="CA582" i="226"/>
  <c r="CA570" i="226"/>
  <c r="CG570" i="226"/>
  <c r="CG585" i="226"/>
  <c r="CD624" i="230"/>
  <c r="CD165" i="230"/>
  <c r="CG639" i="230"/>
  <c r="BY639" i="230"/>
  <c r="CC519" i="230"/>
  <c r="CA390" i="230"/>
  <c r="BG344" i="230"/>
  <c r="BZ525" i="230"/>
  <c r="CB645" i="231"/>
  <c r="CD159" i="231"/>
  <c r="BM569" i="231"/>
  <c r="BY516" i="231"/>
  <c r="BY393" i="231"/>
  <c r="CC159" i="231"/>
  <c r="BY154" i="231"/>
  <c r="CE514" i="231"/>
  <c r="CE145" i="231"/>
  <c r="CE142" i="231"/>
  <c r="CE160" i="231"/>
  <c r="CE154" i="231"/>
  <c r="CE148" i="231"/>
  <c r="CE151" i="231"/>
  <c r="CE157" i="231"/>
  <c r="CE166" i="231"/>
  <c r="CE277" i="231"/>
  <c r="CE274" i="231"/>
  <c r="CE286" i="231"/>
  <c r="CE280" i="231"/>
  <c r="CE268" i="231"/>
  <c r="CE262" i="231"/>
  <c r="CE283" i="231"/>
  <c r="CE265" i="231"/>
  <c r="CE271" i="231"/>
  <c r="CE391" i="231"/>
  <c r="CE388" i="231"/>
  <c r="CE400" i="231"/>
  <c r="CE403" i="231"/>
  <c r="CE394" i="231"/>
  <c r="CE385" i="231"/>
  <c r="CE406" i="231"/>
  <c r="CE382" i="231"/>
  <c r="CE397" i="231"/>
  <c r="BY562" i="231"/>
  <c r="BY571" i="231"/>
  <c r="BY580" i="231"/>
  <c r="BY565" i="231"/>
  <c r="BY586" i="231"/>
  <c r="BY583" i="231"/>
  <c r="BY568" i="231"/>
  <c r="BY574" i="231"/>
  <c r="BY577" i="231"/>
  <c r="CE97" i="230"/>
  <c r="CE88" i="230"/>
  <c r="CE85" i="230"/>
  <c r="CE94" i="230"/>
  <c r="CE100" i="230"/>
  <c r="CE103" i="230"/>
  <c r="CE91" i="230"/>
  <c r="BY265" i="230"/>
  <c r="BY286" i="230"/>
  <c r="BY268" i="230"/>
  <c r="BY274" i="230"/>
  <c r="BY280" i="230"/>
  <c r="BY262" i="230"/>
  <c r="BY283" i="230"/>
  <c r="BY277" i="230"/>
  <c r="BY271" i="230"/>
  <c r="CE388" i="230"/>
  <c r="CE400" i="230"/>
  <c r="CE403" i="230"/>
  <c r="CE394" i="230"/>
  <c r="CE406" i="230"/>
  <c r="CE382" i="230"/>
  <c r="CE391" i="230"/>
  <c r="CE397" i="230"/>
  <c r="CE385" i="230"/>
  <c r="CE586" i="230"/>
  <c r="CE583" i="230"/>
  <c r="CE577" i="230"/>
  <c r="CE574" i="230"/>
  <c r="CE571" i="230"/>
  <c r="CE565" i="230"/>
  <c r="CE580" i="230"/>
  <c r="CE562" i="230"/>
  <c r="CE574" i="226"/>
  <c r="BJ163" i="226"/>
  <c r="BJ166" i="226"/>
  <c r="BJ145" i="226"/>
  <c r="BJ157" i="226"/>
  <c r="BJ154" i="226"/>
  <c r="BJ151" i="226"/>
  <c r="BJ148" i="226"/>
  <c r="BJ142" i="226"/>
  <c r="BJ160" i="226"/>
  <c r="BJ283" i="226"/>
  <c r="BJ286" i="226"/>
  <c r="BJ277" i="226"/>
  <c r="BJ262" i="226"/>
  <c r="BJ280" i="226"/>
  <c r="BJ271" i="226"/>
  <c r="BJ268" i="226"/>
  <c r="BJ265" i="226"/>
  <c r="BJ274" i="226"/>
  <c r="BJ400" i="226"/>
  <c r="BJ394" i="226"/>
  <c r="BJ388" i="226"/>
  <c r="BJ403" i="226"/>
  <c r="BJ385" i="226"/>
  <c r="BJ382" i="226"/>
  <c r="BJ397" i="226"/>
  <c r="BJ391" i="226"/>
  <c r="BJ406" i="226"/>
  <c r="BJ646" i="226"/>
  <c r="BJ640" i="226"/>
  <c r="BJ643" i="226"/>
  <c r="BJ634" i="226"/>
  <c r="BJ637" i="226"/>
  <c r="BJ628" i="226"/>
  <c r="BJ631" i="226"/>
  <c r="BJ622" i="226"/>
  <c r="BJ625" i="226"/>
  <c r="BJ154" i="230"/>
  <c r="BJ151" i="230"/>
  <c r="BJ145" i="230"/>
  <c r="BJ148" i="230"/>
  <c r="BJ163" i="230"/>
  <c r="BJ157" i="230"/>
  <c r="BJ283" i="230"/>
  <c r="BJ268" i="230"/>
  <c r="BJ271" i="230"/>
  <c r="BJ274" i="230"/>
  <c r="BJ280" i="230"/>
  <c r="BJ277" i="230"/>
  <c r="BJ286" i="230"/>
  <c r="BJ262" i="230"/>
  <c r="BJ265" i="230"/>
  <c r="BJ403" i="231"/>
  <c r="BJ388" i="231"/>
  <c r="BJ391" i="231"/>
  <c r="BJ406" i="231"/>
  <c r="BJ394" i="231"/>
  <c r="BJ385" i="231"/>
  <c r="BJ382" i="231"/>
  <c r="BJ400" i="231"/>
  <c r="BJ397" i="231"/>
  <c r="BP223" i="232"/>
  <c r="BP208" i="232"/>
  <c r="BP211" i="232"/>
  <c r="BP202" i="232"/>
  <c r="BP205" i="232"/>
  <c r="BP217" i="232"/>
  <c r="BP214" i="232"/>
  <c r="BJ106" i="233"/>
  <c r="BJ97" i="233"/>
  <c r="BJ382" i="233"/>
  <c r="BJ388" i="233"/>
  <c r="BJ394" i="233"/>
  <c r="BJ400" i="233"/>
  <c r="BJ391" i="233"/>
  <c r="BJ385" i="233"/>
  <c r="BJ397" i="233"/>
  <c r="BP466" i="234"/>
  <c r="BP460" i="234"/>
  <c r="BP448" i="234"/>
  <c r="BP445" i="234"/>
  <c r="BP457" i="234"/>
  <c r="BP463" i="234"/>
  <c r="BP442" i="234"/>
  <c r="BP454" i="234"/>
  <c r="BP451" i="234"/>
  <c r="BX249" i="226"/>
  <c r="BP248" i="226"/>
  <c r="BY519" i="226"/>
  <c r="BY522" i="226"/>
  <c r="CE501" i="226"/>
  <c r="CE507" i="226"/>
  <c r="CA639" i="226"/>
  <c r="CA633" i="226"/>
  <c r="CA642" i="226"/>
  <c r="CA630" i="226"/>
  <c r="CA627" i="226"/>
  <c r="CD642" i="226"/>
  <c r="CD624" i="226"/>
  <c r="CD636" i="226"/>
  <c r="CD627" i="226"/>
  <c r="CD630" i="226"/>
  <c r="CD621" i="226"/>
  <c r="CD645" i="226"/>
  <c r="CD639" i="226"/>
  <c r="CG642" i="226"/>
  <c r="CG624" i="226"/>
  <c r="BJ155" i="230"/>
  <c r="BJ161" i="230"/>
  <c r="BJ158" i="230"/>
  <c r="BJ149" i="230"/>
  <c r="BJ164" i="230"/>
  <c r="BJ152" i="230"/>
  <c r="BJ266" i="230"/>
  <c r="BJ260" i="230"/>
  <c r="BJ284" i="230"/>
  <c r="BJ275" i="230"/>
  <c r="BJ269" i="230"/>
  <c r="BJ263" i="230"/>
  <c r="BJ278" i="230"/>
  <c r="BJ272" i="230"/>
  <c r="CE285" i="230"/>
  <c r="CE276" i="230"/>
  <c r="CE279" i="230"/>
  <c r="CE270" i="230"/>
  <c r="CE267" i="230"/>
  <c r="CE273" i="230"/>
  <c r="CE261" i="230"/>
  <c r="CE282" i="230"/>
  <c r="CE264" i="230"/>
  <c r="BY405" i="230"/>
  <c r="BY396" i="230"/>
  <c r="BY387" i="230"/>
  <c r="BY381" i="230"/>
  <c r="BY402" i="230"/>
  <c r="BY390" i="230"/>
  <c r="BY399" i="230"/>
  <c r="BY384" i="230"/>
  <c r="CC405" i="230"/>
  <c r="CC396" i="230"/>
  <c r="CC390" i="230"/>
  <c r="CC399" i="230"/>
  <c r="CC384" i="230"/>
  <c r="CC393" i="230"/>
  <c r="CC387" i="230"/>
  <c r="CC381" i="230"/>
  <c r="CF399" i="230"/>
  <c r="CF402" i="230"/>
  <c r="CF393" i="230"/>
  <c r="CF390" i="230"/>
  <c r="CF381" i="230"/>
  <c r="CF384" i="230"/>
  <c r="CF405" i="230"/>
  <c r="CF387" i="230"/>
  <c r="BM446" i="230"/>
  <c r="BM449" i="230"/>
  <c r="BM464" i="230"/>
  <c r="BM455" i="230"/>
  <c r="BM452" i="230"/>
  <c r="BM461" i="230"/>
  <c r="BM443" i="230"/>
  <c r="CD501" i="230"/>
  <c r="CD522" i="230"/>
  <c r="CD525" i="230"/>
  <c r="CD516" i="230"/>
  <c r="CD519" i="230"/>
  <c r="CD510" i="230"/>
  <c r="CD513" i="230"/>
  <c r="CD504" i="230"/>
  <c r="CC633" i="230"/>
  <c r="CC624" i="230"/>
  <c r="CC642" i="230"/>
  <c r="CC636" i="230"/>
  <c r="CC630" i="230"/>
  <c r="CC645" i="230"/>
  <c r="CC627" i="230"/>
  <c r="CF633" i="230"/>
  <c r="CF636" i="230"/>
  <c r="CF627" i="230"/>
  <c r="CF624" i="230"/>
  <c r="CF621" i="230"/>
  <c r="CF642" i="230"/>
  <c r="CF630" i="230"/>
  <c r="BM98" i="231"/>
  <c r="BM89" i="231"/>
  <c r="BM92" i="231"/>
  <c r="BM83" i="231"/>
  <c r="BM86" i="231"/>
  <c r="BM101" i="231"/>
  <c r="BM104" i="231"/>
  <c r="BM80" i="231"/>
  <c r="BM95" i="231"/>
  <c r="BY261" i="231"/>
  <c r="BY282" i="231"/>
  <c r="BY285" i="231"/>
  <c r="BY276" i="231"/>
  <c r="BY273" i="231"/>
  <c r="BY264" i="231"/>
  <c r="BY267" i="231"/>
  <c r="BY270" i="231"/>
  <c r="BY279" i="231"/>
  <c r="CF276" i="231"/>
  <c r="CF279" i="231"/>
  <c r="CF267" i="231"/>
  <c r="CF285" i="231"/>
  <c r="CF261" i="231"/>
  <c r="CF270" i="231"/>
  <c r="CF282" i="231"/>
  <c r="CF264" i="231"/>
  <c r="BZ516" i="231"/>
  <c r="BZ507" i="231"/>
  <c r="BZ510" i="231"/>
  <c r="BZ501" i="231"/>
  <c r="BZ504" i="231"/>
  <c r="BZ525" i="231"/>
  <c r="BZ519" i="231"/>
  <c r="BZ513" i="231"/>
  <c r="CE513" i="231"/>
  <c r="CE504" i="231"/>
  <c r="CE507" i="231"/>
  <c r="CE501" i="231"/>
  <c r="CE522" i="231"/>
  <c r="CE516" i="231"/>
  <c r="CE519" i="231"/>
  <c r="CE510" i="231"/>
  <c r="BJ644" i="231"/>
  <c r="BJ623" i="231"/>
  <c r="BJ638" i="231"/>
  <c r="BJ632" i="231"/>
  <c r="BJ626" i="231"/>
  <c r="BJ641" i="231"/>
  <c r="BJ635" i="231"/>
  <c r="BJ620" i="231"/>
  <c r="BJ629" i="231"/>
  <c r="CE633" i="231"/>
  <c r="CE642" i="231"/>
  <c r="CE627" i="231"/>
  <c r="CE636" i="231"/>
  <c r="CE621" i="231"/>
  <c r="CE630" i="231"/>
  <c r="CE624" i="231"/>
  <c r="CE639" i="231"/>
  <c r="BY340" i="226"/>
  <c r="CF625" i="226"/>
  <c r="BY451" i="226"/>
  <c r="CA153" i="226"/>
  <c r="BY334" i="226"/>
  <c r="CE208" i="226"/>
  <c r="CE226" i="226"/>
  <c r="CE451" i="226"/>
  <c r="BL140" i="226"/>
  <c r="BY147" i="226"/>
  <c r="CC159" i="226"/>
  <c r="BG203" i="226"/>
  <c r="CB643" i="234"/>
  <c r="CB625" i="234"/>
  <c r="CB403" i="234"/>
  <c r="CB106" i="234"/>
  <c r="CB100" i="234"/>
  <c r="CB166" i="234"/>
  <c r="BZ223" i="233"/>
  <c r="CB508" i="234"/>
  <c r="CB517" i="234"/>
  <c r="CB268" i="234"/>
  <c r="BM80" i="230"/>
  <c r="CD257" i="226"/>
  <c r="CC618" i="226"/>
  <c r="BG197" i="230"/>
  <c r="BM197" i="230"/>
  <c r="CE199" i="230"/>
  <c r="CF258" i="230"/>
  <c r="BJ377" i="230"/>
  <c r="BP379" i="230"/>
  <c r="CD498" i="230"/>
  <c r="BG557" i="230"/>
  <c r="BY559" i="230"/>
  <c r="CD378" i="231"/>
  <c r="CD498" i="231"/>
  <c r="BJ199" i="233"/>
  <c r="BP200" i="226"/>
  <c r="BP215" i="226"/>
  <c r="CG204" i="226"/>
  <c r="CG219" i="226"/>
  <c r="CD331" i="226"/>
  <c r="CD340" i="226"/>
  <c r="BR506" i="226"/>
  <c r="BR521" i="226"/>
  <c r="BR515" i="226"/>
  <c r="BR524" i="226"/>
  <c r="BR509" i="226"/>
  <c r="BR518" i="226"/>
  <c r="BR503" i="226"/>
  <c r="CB521" i="226"/>
  <c r="CB518" i="226"/>
  <c r="CB503" i="226"/>
  <c r="BJ566" i="226"/>
  <c r="BJ581" i="226"/>
  <c r="BJ560" i="226"/>
  <c r="BJ584" i="226"/>
  <c r="BJ563" i="226"/>
  <c r="BJ578" i="226"/>
  <c r="CE636" i="230"/>
  <c r="BM578" i="230"/>
  <c r="BG443" i="230"/>
  <c r="CA405" i="230"/>
  <c r="CG279" i="230"/>
  <c r="BJ140" i="230"/>
  <c r="BG83" i="230"/>
  <c r="CF162" i="230"/>
  <c r="CE645" i="231"/>
  <c r="BZ267" i="231"/>
  <c r="BY523" i="230"/>
  <c r="CE97" i="231"/>
  <c r="CE106" i="231"/>
  <c r="CE88" i="231"/>
  <c r="CE94" i="231"/>
  <c r="CE85" i="231"/>
  <c r="CE103" i="231"/>
  <c r="CE82" i="231"/>
  <c r="CE91" i="231"/>
  <c r="BY280" i="231"/>
  <c r="BY286" i="231"/>
  <c r="BY268" i="231"/>
  <c r="BY274" i="231"/>
  <c r="BY283" i="231"/>
  <c r="BY262" i="231"/>
  <c r="BY277" i="231"/>
  <c r="BY463" i="231"/>
  <c r="BY460" i="231"/>
  <c r="BY457" i="231"/>
  <c r="BY448" i="231"/>
  <c r="BY451" i="231"/>
  <c r="BY454" i="231"/>
  <c r="BY466" i="231"/>
  <c r="BY442" i="231"/>
  <c r="BY445" i="231"/>
  <c r="CE577" i="231"/>
  <c r="CE586" i="231"/>
  <c r="CE571" i="231"/>
  <c r="CE574" i="231"/>
  <c r="CE583" i="231"/>
  <c r="CE580" i="231"/>
  <c r="CE562" i="231"/>
  <c r="CE568" i="231"/>
  <c r="CE565" i="231"/>
  <c r="BY145" i="230"/>
  <c r="BY148" i="230"/>
  <c r="BY166" i="230"/>
  <c r="BY163" i="230"/>
  <c r="BY154" i="230"/>
  <c r="BY160" i="230"/>
  <c r="BY151" i="230"/>
  <c r="BY157" i="230"/>
  <c r="BY142" i="230"/>
  <c r="CE283" i="230"/>
  <c r="CE277" i="230"/>
  <c r="CE271" i="230"/>
  <c r="CE268" i="230"/>
  <c r="CE280" i="230"/>
  <c r="CE265" i="230"/>
  <c r="CE286" i="230"/>
  <c r="CE262" i="230"/>
  <c r="CE274" i="230"/>
  <c r="BY451" i="230"/>
  <c r="BY460" i="230"/>
  <c r="BY454" i="230"/>
  <c r="BY442" i="230"/>
  <c r="BY445" i="230"/>
  <c r="BY457" i="230"/>
  <c r="BY448" i="230"/>
  <c r="BY463" i="230"/>
  <c r="BY466" i="230"/>
  <c r="BY586" i="230"/>
  <c r="BJ97" i="226"/>
  <c r="BJ91" i="226"/>
  <c r="BJ85" i="226"/>
  <c r="BP202" i="226"/>
  <c r="BP205" i="226"/>
  <c r="BP217" i="226"/>
  <c r="BP211" i="226"/>
  <c r="BP448" i="226"/>
  <c r="BP460" i="226"/>
  <c r="BP463" i="226"/>
  <c r="BP457" i="226"/>
  <c r="BP451" i="226"/>
  <c r="BP442" i="226"/>
  <c r="BP454" i="226"/>
  <c r="BP466" i="226"/>
  <c r="BP445" i="226"/>
  <c r="BP574" i="226"/>
  <c r="BP580" i="226"/>
  <c r="BP583" i="226"/>
  <c r="BP562" i="226"/>
  <c r="BP565" i="226"/>
  <c r="BP571" i="226"/>
  <c r="BP568" i="226"/>
  <c r="BP577" i="226"/>
  <c r="BP586" i="226"/>
  <c r="BP85" i="230"/>
  <c r="BP100" i="230"/>
  <c r="BP97" i="230"/>
  <c r="BP94" i="230"/>
  <c r="BP91" i="230"/>
  <c r="BJ205" i="230"/>
  <c r="BJ217" i="230"/>
  <c r="BJ211" i="230"/>
  <c r="BJ463" i="230"/>
  <c r="BJ460" i="230"/>
  <c r="BJ586" i="230"/>
  <c r="BJ565" i="230"/>
  <c r="BJ577" i="230"/>
  <c r="BP103" i="231"/>
  <c r="BP88" i="231"/>
  <c r="BP100" i="231"/>
  <c r="BP82" i="231"/>
  <c r="BP91" i="231"/>
  <c r="BP94" i="231"/>
  <c r="BP106" i="231"/>
  <c r="BP97" i="231"/>
  <c r="BP85" i="231"/>
  <c r="BJ466" i="231"/>
  <c r="BJ457" i="231"/>
  <c r="BJ445" i="231"/>
  <c r="BJ574" i="231"/>
  <c r="BJ562" i="231"/>
  <c r="BJ583" i="231"/>
  <c r="BJ586" i="231"/>
  <c r="BJ580" i="231"/>
  <c r="BP106" i="232"/>
  <c r="BP88" i="232"/>
  <c r="BP94" i="232"/>
  <c r="BP85" i="232"/>
  <c r="BP97" i="232"/>
  <c r="BP82" i="232"/>
  <c r="BP100" i="232"/>
  <c r="BP103" i="232"/>
  <c r="BP91" i="232"/>
  <c r="BP448" i="232"/>
  <c r="BP463" i="232"/>
  <c r="BJ85" i="234"/>
  <c r="BJ82" i="234"/>
  <c r="BP211" i="234"/>
  <c r="BP214" i="234"/>
  <c r="BP220" i="234"/>
  <c r="BP205" i="234"/>
  <c r="BP217" i="234"/>
  <c r="BP226" i="234"/>
  <c r="BP202" i="234"/>
  <c r="BJ571" i="234"/>
  <c r="BJ562" i="234"/>
  <c r="BP128" i="226"/>
  <c r="BP152" i="226" s="1"/>
  <c r="BX129" i="226"/>
  <c r="CG156" i="226"/>
  <c r="CG153" i="226"/>
  <c r="CG279" i="226"/>
  <c r="CG285" i="226"/>
  <c r="CG261" i="226"/>
  <c r="CG276" i="226"/>
  <c r="CG264" i="226"/>
  <c r="CD396" i="226"/>
  <c r="CD402" i="226"/>
  <c r="BZ510" i="226"/>
  <c r="BZ501" i="226"/>
  <c r="BM572" i="226"/>
  <c r="BM569" i="226"/>
  <c r="BM584" i="226"/>
  <c r="BM575" i="226"/>
  <c r="BM563" i="226"/>
  <c r="BM560" i="226"/>
  <c r="CC645" i="226"/>
  <c r="CC630" i="226"/>
  <c r="BY156" i="230"/>
  <c r="BY153" i="230"/>
  <c r="BY165" i="230"/>
  <c r="BY147" i="230"/>
  <c r="BY159" i="230"/>
  <c r="BY150" i="230"/>
  <c r="BY144" i="230"/>
  <c r="BY141" i="230"/>
  <c r="CB165" i="230"/>
  <c r="CB147" i="230"/>
  <c r="CB162" i="230"/>
  <c r="CB144" i="230"/>
  <c r="CB156" i="230"/>
  <c r="CB159" i="230"/>
  <c r="CB153" i="230"/>
  <c r="CB150" i="230"/>
  <c r="CB141" i="230"/>
  <c r="CE165" i="230"/>
  <c r="CE147" i="230"/>
  <c r="CE162" i="230"/>
  <c r="CE144" i="230"/>
  <c r="CE156" i="230"/>
  <c r="CE159" i="230"/>
  <c r="CE153" i="230"/>
  <c r="CE150" i="230"/>
  <c r="CE141" i="230"/>
  <c r="BG221" i="230"/>
  <c r="BG215" i="230"/>
  <c r="BG224" i="230"/>
  <c r="BG206" i="230"/>
  <c r="BG212" i="230"/>
  <c r="BG203" i="230"/>
  <c r="BG200" i="230"/>
  <c r="BG218" i="230"/>
  <c r="CA285" i="230"/>
  <c r="CA276" i="230"/>
  <c r="CA279" i="230"/>
  <c r="CA270" i="230"/>
  <c r="CA267" i="230"/>
  <c r="CA282" i="230"/>
  <c r="CA264" i="230"/>
  <c r="CA273" i="230"/>
  <c r="BM323" i="230"/>
  <c r="BM344" i="230"/>
  <c r="BM341" i="230"/>
  <c r="BM332" i="230"/>
  <c r="BM320" i="230"/>
  <c r="BM335" i="230"/>
  <c r="BM329" i="230"/>
  <c r="BM338" i="230"/>
  <c r="BX369" i="230"/>
  <c r="BP368" i="230"/>
  <c r="BJ521" i="230"/>
  <c r="BJ512" i="230"/>
  <c r="BJ515" i="230"/>
  <c r="BJ500" i="230"/>
  <c r="BJ509" i="230"/>
  <c r="BJ503" i="230"/>
  <c r="BJ524" i="230"/>
  <c r="BJ518" i="230"/>
  <c r="CA504" i="230"/>
  <c r="CA516" i="230"/>
  <c r="CA501" i="230"/>
  <c r="CA510" i="230"/>
  <c r="CA525" i="230"/>
  <c r="CA519" i="230"/>
  <c r="CA513" i="230"/>
  <c r="CG522" i="230"/>
  <c r="CG513" i="230"/>
  <c r="CG504" i="230"/>
  <c r="CG525" i="230"/>
  <c r="CG519" i="230"/>
  <c r="CG507" i="230"/>
  <c r="CG516" i="230"/>
  <c r="CG501" i="230"/>
  <c r="BJ641" i="230"/>
  <c r="BJ626" i="230"/>
  <c r="BJ620" i="230"/>
  <c r="BJ644" i="230"/>
  <c r="BJ629" i="230"/>
  <c r="BJ638" i="230"/>
  <c r="BJ623" i="230"/>
  <c r="BJ632" i="230"/>
  <c r="CA630" i="230"/>
  <c r="CA645" i="230"/>
  <c r="CA627" i="230"/>
  <c r="CA639" i="230"/>
  <c r="CA621" i="230"/>
  <c r="CA633" i="230"/>
  <c r="CA624" i="230"/>
  <c r="CA642" i="230"/>
  <c r="CD636" i="230"/>
  <c r="CD627" i="230"/>
  <c r="CD630" i="230"/>
  <c r="CD621" i="230"/>
  <c r="CD645" i="230"/>
  <c r="CD639" i="230"/>
  <c r="CD633" i="230"/>
  <c r="CE159" i="231"/>
  <c r="CE147" i="231"/>
  <c r="CE162" i="231"/>
  <c r="CE141" i="231"/>
  <c r="CE156" i="231"/>
  <c r="CE144" i="231"/>
  <c r="CE165" i="231"/>
  <c r="CE150" i="231"/>
  <c r="CE153" i="231"/>
  <c r="BG215" i="231"/>
  <c r="BG206" i="231"/>
  <c r="BG209" i="231"/>
  <c r="BG200" i="231"/>
  <c r="BG203" i="231"/>
  <c r="BG218" i="231"/>
  <c r="BG221" i="231"/>
  <c r="BG224" i="231"/>
  <c r="BG212" i="231"/>
  <c r="BJ278" i="231"/>
  <c r="BJ269" i="231"/>
  <c r="BJ272" i="231"/>
  <c r="BJ263" i="231"/>
  <c r="BJ266" i="231"/>
  <c r="BJ281" i="231"/>
  <c r="BJ284" i="231"/>
  <c r="BJ260" i="231"/>
  <c r="BJ275" i="231"/>
  <c r="CC261" i="231"/>
  <c r="CC282" i="231"/>
  <c r="CC285" i="231"/>
  <c r="CC276" i="231"/>
  <c r="CC273" i="231"/>
  <c r="CC264" i="231"/>
  <c r="CC267" i="231"/>
  <c r="CC270" i="231"/>
  <c r="BM338" i="231"/>
  <c r="BM329" i="231"/>
  <c r="BM332" i="231"/>
  <c r="BM323" i="231"/>
  <c r="BM326" i="231"/>
  <c r="BM341" i="231"/>
  <c r="BM344" i="231"/>
  <c r="BM320" i="231"/>
  <c r="BM335" i="231"/>
  <c r="BZ396" i="231"/>
  <c r="BZ402" i="231"/>
  <c r="BZ393" i="231"/>
  <c r="BZ387" i="231"/>
  <c r="BZ405" i="231"/>
  <c r="BZ384" i="231"/>
  <c r="BZ399" i="231"/>
  <c r="BZ381" i="231"/>
  <c r="CE396" i="231"/>
  <c r="CE387" i="231"/>
  <c r="CE405" i="231"/>
  <c r="CE381" i="231"/>
  <c r="CE384" i="231"/>
  <c r="CE393" i="231"/>
  <c r="CE402" i="231"/>
  <c r="CE399" i="231"/>
  <c r="CE390" i="231"/>
  <c r="BM446" i="231"/>
  <c r="BM440" i="231"/>
  <c r="BM458" i="231"/>
  <c r="BM443" i="231"/>
  <c r="BM452" i="231"/>
  <c r="BM455" i="231"/>
  <c r="BM449" i="231"/>
  <c r="BM461" i="231"/>
  <c r="BM464" i="231"/>
  <c r="CD516" i="231"/>
  <c r="CD507" i="231"/>
  <c r="CD510" i="231"/>
  <c r="CD501" i="231"/>
  <c r="CD504" i="231"/>
  <c r="CD525" i="231"/>
  <c r="CD519" i="231"/>
  <c r="CD513" i="231"/>
  <c r="BG563" i="231"/>
  <c r="BG569" i="231"/>
  <c r="CA633" i="231"/>
  <c r="CA642" i="231"/>
  <c r="CA627" i="231"/>
  <c r="CA636" i="231"/>
  <c r="CA621" i="231"/>
  <c r="CA630" i="231"/>
  <c r="CA624" i="231"/>
  <c r="CA639" i="231"/>
  <c r="CC630" i="231"/>
  <c r="CC633" i="231"/>
  <c r="CC645" i="231"/>
  <c r="CC627" i="231"/>
  <c r="CC621" i="231"/>
  <c r="CC642" i="231"/>
  <c r="CC636" i="231"/>
  <c r="CC624" i="231"/>
  <c r="CC639" i="231"/>
  <c r="CE466" i="226"/>
  <c r="BY586" i="226"/>
  <c r="CE454" i="226"/>
  <c r="BL158" i="226"/>
  <c r="CC147" i="226"/>
  <c r="CG159" i="226"/>
  <c r="CB103" i="234"/>
  <c r="BZ211" i="233"/>
  <c r="CB505" i="234"/>
  <c r="CE82" i="230"/>
  <c r="BM104" i="230"/>
  <c r="BY82" i="230"/>
  <c r="BY138" i="226"/>
  <c r="BP199" i="226"/>
  <c r="BY258" i="226"/>
  <c r="CD378" i="226"/>
  <c r="BY139" i="230"/>
  <c r="CE139" i="230"/>
  <c r="CA618" i="230"/>
  <c r="BY79" i="231"/>
  <c r="BY138" i="231"/>
  <c r="CE138" i="231"/>
  <c r="BY259" i="231"/>
  <c r="CE258" i="231"/>
  <c r="BY379" i="231"/>
  <c r="CE498" i="231"/>
  <c r="CB79" i="234"/>
  <c r="BJ259" i="234"/>
  <c r="BJ439" i="234"/>
  <c r="CB439" i="234"/>
  <c r="CB619" i="234"/>
  <c r="BZ393" i="226"/>
  <c r="CB161" i="226"/>
  <c r="CB158" i="226"/>
  <c r="CB344" i="226"/>
  <c r="CB341" i="226"/>
  <c r="CD629" i="226"/>
  <c r="CD626" i="226"/>
  <c r="CD644" i="226"/>
  <c r="CD623" i="226"/>
  <c r="CD638" i="226"/>
  <c r="CD632" i="226"/>
  <c r="O15" i="249"/>
  <c r="M15" i="249"/>
  <c r="AH15" i="249"/>
  <c r="L15" i="249"/>
  <c r="AJ15" i="249"/>
  <c r="N15" i="249"/>
  <c r="AK15" i="249"/>
  <c r="AI15" i="249"/>
  <c r="J15" i="249"/>
  <c r="AO15" i="249"/>
  <c r="AM15" i="249"/>
  <c r="AI69" i="249"/>
  <c r="AM69" i="249"/>
  <c r="AH69" i="249"/>
  <c r="AK69" i="249"/>
  <c r="AN69" i="249"/>
  <c r="AJ69" i="249"/>
  <c r="AM78" i="249"/>
  <c r="AI78" i="249"/>
  <c r="AL78" i="249"/>
  <c r="AK78" i="249"/>
  <c r="AK87" i="249"/>
  <c r="AO87" i="249"/>
  <c r="AI87" i="249"/>
  <c r="AM87" i="249"/>
  <c r="AN136" i="249"/>
  <c r="AM136" i="249"/>
  <c r="AI144" i="249"/>
  <c r="AK144" i="249"/>
  <c r="AJ154" i="249"/>
  <c r="AH154" i="249"/>
  <c r="AK154" i="249"/>
  <c r="AM154" i="249"/>
  <c r="AN154" i="249"/>
  <c r="AI154" i="249"/>
  <c r="AM188" i="249"/>
  <c r="AI188" i="249"/>
  <c r="AN188" i="249"/>
  <c r="AO188" i="249"/>
  <c r="AL188" i="249"/>
  <c r="AK188" i="249"/>
  <c r="AJ188" i="249"/>
  <c r="AM234" i="249"/>
  <c r="AO234" i="249"/>
  <c r="AK234" i="249"/>
  <c r="AL234" i="249"/>
  <c r="AH234" i="249"/>
  <c r="AH237" i="249"/>
  <c r="AM237" i="249"/>
  <c r="AI237" i="249"/>
  <c r="AN237" i="249"/>
  <c r="AO237" i="249"/>
  <c r="AL237" i="249"/>
  <c r="AK237" i="249"/>
  <c r="K318" i="249"/>
  <c r="M318" i="249"/>
  <c r="AL326" i="249"/>
  <c r="AI326" i="249"/>
  <c r="AJ326" i="249"/>
  <c r="AH326" i="249"/>
  <c r="AO326" i="249"/>
  <c r="AM326" i="249"/>
  <c r="K333" i="249"/>
  <c r="M333" i="249"/>
  <c r="AO333" i="249"/>
  <c r="G333" i="249"/>
  <c r="AL333" i="249"/>
  <c r="Q333" i="249"/>
  <c r="I333" i="249"/>
  <c r="AH333" i="249"/>
  <c r="AN333" i="249"/>
  <c r="J333" i="249"/>
  <c r="P333" i="249"/>
  <c r="N369" i="249"/>
  <c r="AM369" i="249"/>
  <c r="K369" i="249"/>
  <c r="AN369" i="249"/>
  <c r="L369" i="249"/>
  <c r="AK369" i="249"/>
  <c r="I369" i="249"/>
  <c r="AL369" i="249"/>
  <c r="J369" i="249"/>
  <c r="AI369" i="249"/>
  <c r="G369" i="249"/>
  <c r="AJ369" i="249"/>
  <c r="H369" i="249"/>
  <c r="Q369" i="249"/>
  <c r="AH369" i="249"/>
  <c r="F369" i="249"/>
  <c r="O369" i="249"/>
  <c r="AM408" i="249"/>
  <c r="AK408" i="249"/>
  <c r="AI408" i="249"/>
  <c r="AN408" i="249"/>
  <c r="AL408" i="249"/>
  <c r="AO408" i="249"/>
  <c r="AJ408" i="249"/>
  <c r="AH408" i="249"/>
  <c r="AK417" i="249"/>
  <c r="AL417" i="249"/>
  <c r="AH417" i="249"/>
  <c r="AL451" i="249"/>
  <c r="AK451" i="249"/>
  <c r="AJ451" i="249"/>
  <c r="AH451" i="249"/>
  <c r="AM451" i="249"/>
  <c r="AI451" i="249"/>
  <c r="AT458" i="249"/>
  <c r="AT457" i="249"/>
  <c r="AI457" i="249" s="1"/>
  <c r="CD507" i="230"/>
  <c r="CD273" i="230"/>
  <c r="CC621" i="230"/>
  <c r="BG560" i="230"/>
  <c r="CA522" i="230"/>
  <c r="BM440" i="230"/>
  <c r="BG461" i="230"/>
  <c r="BY393" i="230"/>
  <c r="CC270" i="230"/>
  <c r="BJ281" i="230"/>
  <c r="CG162" i="230"/>
  <c r="CF645" i="230"/>
  <c r="CB273" i="230"/>
  <c r="BZ144" i="230"/>
  <c r="CA645" i="231"/>
  <c r="N24" i="249"/>
  <c r="H42" i="249"/>
  <c r="AO60" i="249"/>
  <c r="P242" i="249"/>
  <c r="P282" i="249"/>
  <c r="AN318" i="249"/>
  <c r="P380" i="249"/>
  <c r="L389" i="249"/>
  <c r="G429" i="249"/>
  <c r="AL438" i="249"/>
  <c r="CF208" i="230"/>
  <c r="CF226" i="230"/>
  <c r="CF205" i="230"/>
  <c r="CF220" i="230"/>
  <c r="CF214" i="230"/>
  <c r="CF217" i="230"/>
  <c r="CF202" i="230"/>
  <c r="CF211" i="230"/>
  <c r="CA514" i="230"/>
  <c r="CA508" i="230"/>
  <c r="CA526" i="230"/>
  <c r="CA517" i="230"/>
  <c r="CA502" i="230"/>
  <c r="CA505" i="230"/>
  <c r="CA523" i="230"/>
  <c r="BP89" i="231"/>
  <c r="BP80" i="231"/>
  <c r="BP83" i="231"/>
  <c r="BP104" i="231"/>
  <c r="BP101" i="231"/>
  <c r="BP92" i="231"/>
  <c r="BP95" i="231"/>
  <c r="BP98" i="231"/>
  <c r="BP86" i="231"/>
  <c r="CD99" i="231"/>
  <c r="CD90" i="231"/>
  <c r="CD93" i="231"/>
  <c r="CD84" i="231"/>
  <c r="CD87" i="231"/>
  <c r="CD102" i="231"/>
  <c r="CD105" i="231"/>
  <c r="CD81" i="231"/>
  <c r="BY338" i="226"/>
  <c r="CC215" i="226"/>
  <c r="CC380" i="226"/>
  <c r="BL98" i="230"/>
  <c r="BL92" i="230"/>
  <c r="BL95" i="230"/>
  <c r="BY102" i="230"/>
  <c r="BY87" i="230"/>
  <c r="BY96" i="230"/>
  <c r="BY84" i="230"/>
  <c r="BZ464" i="230"/>
  <c r="BZ452" i="230"/>
  <c r="BZ443" i="230"/>
  <c r="BZ458" i="230"/>
  <c r="CA441" i="230"/>
  <c r="CA462" i="230"/>
  <c r="CA456" i="230"/>
  <c r="CA450" i="230"/>
  <c r="CG441" i="230"/>
  <c r="CG462" i="230"/>
  <c r="CG456" i="230"/>
  <c r="CG450" i="230"/>
  <c r="AK333" i="249"/>
  <c r="CD204" i="226"/>
  <c r="BM404" i="226"/>
  <c r="BZ404" i="230"/>
  <c r="BZ395" i="230"/>
  <c r="BQ275" i="226"/>
  <c r="BZ211" i="230"/>
  <c r="BZ220" i="230"/>
  <c r="BZ226" i="230"/>
  <c r="BZ202" i="230"/>
  <c r="BZ205" i="230"/>
  <c r="BZ208" i="230"/>
  <c r="CB322" i="230"/>
  <c r="CB340" i="230"/>
  <c r="CB346" i="230"/>
  <c r="CB328" i="230"/>
  <c r="CB334" i="230"/>
  <c r="CB325" i="230"/>
  <c r="CA406" i="231"/>
  <c r="CA391" i="231"/>
  <c r="CA394" i="231"/>
  <c r="CA397" i="231"/>
  <c r="CA382" i="231"/>
  <c r="CA385" i="231"/>
  <c r="CB382" i="230"/>
  <c r="CB403" i="230"/>
  <c r="CB394" i="230"/>
  <c r="CB385" i="230"/>
  <c r="CB388" i="230"/>
  <c r="CF145" i="230"/>
  <c r="CF148" i="230"/>
  <c r="CF157" i="230"/>
  <c r="CF154" i="230"/>
  <c r="CF163" i="230"/>
  <c r="CD562" i="230"/>
  <c r="CD580" i="230"/>
  <c r="CD574" i="230"/>
  <c r="CD568" i="230"/>
  <c r="CD571" i="230"/>
  <c r="CD586" i="230"/>
  <c r="BZ271" i="231"/>
  <c r="BZ262" i="231"/>
  <c r="BZ286" i="231"/>
  <c r="BZ277" i="231"/>
  <c r="BZ268" i="231"/>
  <c r="BZ274" i="231"/>
  <c r="CF91" i="230"/>
  <c r="CF103" i="230"/>
  <c r="CF85" i="230"/>
  <c r="CF100" i="230"/>
  <c r="BZ148" i="230"/>
  <c r="BZ166" i="230"/>
  <c r="BZ145" i="230"/>
  <c r="BZ154" i="230"/>
  <c r="BZ157" i="230"/>
  <c r="BZ163" i="230"/>
  <c r="CG562" i="231"/>
  <c r="CG571" i="231"/>
  <c r="CG580" i="231"/>
  <c r="CG565" i="231"/>
  <c r="CG586" i="231"/>
  <c r="CG577" i="231"/>
  <c r="BZ85" i="230"/>
  <c r="BZ94" i="230"/>
  <c r="BZ91" i="230"/>
  <c r="BZ88" i="230"/>
  <c r="CB460" i="230"/>
  <c r="CB466" i="230"/>
  <c r="CB457" i="230"/>
  <c r="CB454" i="230"/>
  <c r="CB442" i="230"/>
  <c r="CB463" i="230"/>
  <c r="CG505" i="230"/>
  <c r="CG523" i="230"/>
  <c r="CG514" i="230"/>
  <c r="CG502" i="230"/>
  <c r="CC226" i="231"/>
  <c r="CC220" i="231"/>
  <c r="CC202" i="231"/>
  <c r="CC208" i="231"/>
  <c r="CC223" i="231"/>
  <c r="CC205" i="231"/>
  <c r="CA68" i="270"/>
  <c r="CA78" i="270"/>
  <c r="K180" i="249"/>
  <c r="AM180" i="249"/>
  <c r="J180" i="249"/>
  <c r="AM122" i="249"/>
  <c r="K122" i="249"/>
  <c r="P122" i="249"/>
  <c r="AJ122" i="249"/>
  <c r="N60" i="249"/>
  <c r="J60" i="249"/>
  <c r="M42" i="249"/>
  <c r="O42" i="249"/>
  <c r="AJ24" i="249"/>
  <c r="M438" i="249"/>
  <c r="AH438" i="249"/>
  <c r="AK438" i="249"/>
  <c r="J438" i="249"/>
  <c r="AF438" i="249" s="1"/>
  <c r="H389" i="249"/>
  <c r="J389" i="249"/>
  <c r="AF389" i="249" s="1"/>
  <c r="I389" i="249"/>
  <c r="AN372" i="249"/>
  <c r="AP372" i="249"/>
  <c r="AM372" i="249"/>
  <c r="M256" i="249"/>
  <c r="G256" i="249"/>
  <c r="I256" i="249"/>
  <c r="AN256" i="249"/>
  <c r="I149" i="249"/>
  <c r="AJ149" i="249"/>
  <c r="H149" i="249"/>
  <c r="AL149" i="249"/>
  <c r="I131" i="249"/>
  <c r="H131" i="249"/>
  <c r="AM242" i="249"/>
  <c r="L318" i="249"/>
  <c r="AM282" i="249"/>
  <c r="Q216" i="249"/>
  <c r="K24" i="249"/>
  <c r="G24" i="249"/>
  <c r="O438" i="249"/>
  <c r="AF439" i="249"/>
  <c r="AO438" i="249"/>
  <c r="K438" i="249"/>
  <c r="N389" i="249"/>
  <c r="P389" i="249"/>
  <c r="AH389" i="249"/>
  <c r="Q389" i="249"/>
  <c r="AI372" i="249"/>
  <c r="AK372" i="249"/>
  <c r="Q372" i="249"/>
  <c r="F256" i="249"/>
  <c r="L256" i="249"/>
  <c r="J256" i="249"/>
  <c r="N149" i="249"/>
  <c r="F149" i="249"/>
  <c r="Q149" i="249"/>
  <c r="AI131" i="249"/>
  <c r="O216" i="249"/>
  <c r="J102" i="226"/>
  <c r="J106" i="226"/>
  <c r="J105" i="226"/>
  <c r="BQ383" i="226"/>
  <c r="BQ386" i="226"/>
  <c r="BI464" i="226"/>
  <c r="BI452" i="226"/>
  <c r="BY461" i="226"/>
  <c r="BY458" i="226"/>
  <c r="BZ453" i="226"/>
  <c r="BZ447" i="226"/>
  <c r="CC503" i="226"/>
  <c r="CC500" i="226"/>
  <c r="CD522" i="226"/>
  <c r="CD513" i="226"/>
  <c r="BQ584" i="226"/>
  <c r="BQ560" i="226"/>
  <c r="BQ578" i="226"/>
  <c r="BQ575" i="226"/>
  <c r="BQ572" i="226"/>
  <c r="BQ581" i="226"/>
  <c r="BQ566" i="226"/>
  <c r="CG584" i="226"/>
  <c r="CG560" i="226"/>
  <c r="CG578" i="226"/>
  <c r="CG575" i="226"/>
  <c r="CG572" i="226"/>
  <c r="CG581" i="226"/>
  <c r="CG566" i="226"/>
  <c r="BI632" i="226"/>
  <c r="BI629" i="226"/>
  <c r="BI641" i="226"/>
  <c r="BI623" i="226"/>
  <c r="BI635" i="226"/>
  <c r="BI626" i="226"/>
  <c r="BI644" i="226"/>
  <c r="BI620" i="226"/>
  <c r="BY635" i="226"/>
  <c r="BY626" i="226"/>
  <c r="BY629" i="226"/>
  <c r="BY620" i="226"/>
  <c r="BY644" i="226"/>
  <c r="BY638" i="226"/>
  <c r="BY632" i="226"/>
  <c r="BZ639" i="226"/>
  <c r="BZ633" i="226"/>
  <c r="BZ642" i="226"/>
  <c r="BZ624" i="226"/>
  <c r="BZ636" i="226"/>
  <c r="BZ627" i="226"/>
  <c r="BZ630" i="226"/>
  <c r="BZ621" i="226"/>
  <c r="CA646" i="226"/>
  <c r="CA631" i="226"/>
  <c r="CA640" i="226"/>
  <c r="CA628" i="226"/>
  <c r="CA622" i="226"/>
  <c r="CA625" i="226"/>
  <c r="AN131" i="249"/>
  <c r="AL131" i="249"/>
  <c r="AJ131" i="249"/>
  <c r="G131" i="249"/>
  <c r="P131" i="249"/>
  <c r="N131" i="249"/>
  <c r="L131" i="249"/>
  <c r="AL144" i="249"/>
  <c r="J144" i="249"/>
  <c r="AF144" i="249" s="1"/>
  <c r="Q144" i="249"/>
  <c r="O144" i="249"/>
  <c r="AJ144" i="249"/>
  <c r="H144" i="249"/>
  <c r="M144" i="249"/>
  <c r="K144" i="249"/>
  <c r="AH144" i="249"/>
  <c r="F144" i="249"/>
  <c r="I144" i="249"/>
  <c r="G144" i="249"/>
  <c r="P144" i="249"/>
  <c r="AO144" i="249"/>
  <c r="N144" i="249"/>
  <c r="AM144" i="249"/>
  <c r="K198" i="249"/>
  <c r="J198" i="249"/>
  <c r="H198" i="249"/>
  <c r="O198" i="249"/>
  <c r="F198" i="249"/>
  <c r="M198" i="249"/>
  <c r="AK198" i="249"/>
  <c r="AL198" i="249"/>
  <c r="AM198" i="249"/>
  <c r="AO198" i="249"/>
  <c r="AN198" i="249"/>
  <c r="AH198" i="249"/>
  <c r="Q198" i="249"/>
  <c r="AJ198" i="249"/>
  <c r="P198" i="249"/>
  <c r="P207" i="249"/>
  <c r="G207" i="249"/>
  <c r="AM207" i="249"/>
  <c r="F207" i="249"/>
  <c r="M207" i="249"/>
  <c r="AL207" i="249"/>
  <c r="N216" i="249"/>
  <c r="AI216" i="249"/>
  <c r="AK216" i="249"/>
  <c r="J216" i="249"/>
  <c r="AN216" i="249"/>
  <c r="F216" i="249"/>
  <c r="AJ216" i="249"/>
  <c r="AO216" i="249"/>
  <c r="P216" i="249"/>
  <c r="G216" i="249"/>
  <c r="M216" i="249"/>
  <c r="L216" i="249"/>
  <c r="K216" i="249"/>
  <c r="N242" i="249"/>
  <c r="AI242" i="249"/>
  <c r="O242" i="249"/>
  <c r="AF243" i="249" s="1"/>
  <c r="AN242" i="249"/>
  <c r="L242" i="249"/>
  <c r="Q242" i="249"/>
  <c r="K242" i="249"/>
  <c r="AL242" i="249"/>
  <c r="J242" i="249"/>
  <c r="AF242" i="249" s="1"/>
  <c r="M242" i="249"/>
  <c r="G242" i="249"/>
  <c r="AJ242" i="249"/>
  <c r="H242" i="249"/>
  <c r="I242" i="249"/>
  <c r="AH242" i="249"/>
  <c r="F242" i="249"/>
  <c r="AO242" i="249"/>
  <c r="AN251" i="249"/>
  <c r="L251" i="249"/>
  <c r="K251" i="249"/>
  <c r="I251" i="249"/>
  <c r="AL251" i="249"/>
  <c r="J251" i="249"/>
  <c r="AF251" i="249" s="1"/>
  <c r="G251" i="249"/>
  <c r="AJ251" i="249"/>
  <c r="H251" i="249"/>
  <c r="AM251" i="249"/>
  <c r="AH251" i="249"/>
  <c r="F251" i="249"/>
  <c r="AI251" i="249"/>
  <c r="P251" i="249"/>
  <c r="AK251" i="249"/>
  <c r="Q251" i="249"/>
  <c r="AH278" i="249"/>
  <c r="F278" i="249"/>
  <c r="AO278" i="249"/>
  <c r="P278" i="249"/>
  <c r="AM278" i="249"/>
  <c r="AK278" i="249"/>
  <c r="N278" i="249"/>
  <c r="AI278" i="249"/>
  <c r="O278" i="249"/>
  <c r="AN278" i="249"/>
  <c r="L278" i="249"/>
  <c r="AF278" i="249" s="1"/>
  <c r="Q278" i="249"/>
  <c r="K278" i="249"/>
  <c r="AL278" i="249"/>
  <c r="J278" i="249"/>
  <c r="M278" i="249"/>
  <c r="G278" i="249"/>
  <c r="N282" i="249"/>
  <c r="AI282" i="249"/>
  <c r="O282" i="249"/>
  <c r="AF283" i="249" s="1"/>
  <c r="AN282" i="249"/>
  <c r="L282" i="249"/>
  <c r="Q282" i="249"/>
  <c r="K282" i="249"/>
  <c r="AL282" i="249"/>
  <c r="J282" i="249"/>
  <c r="AF282" i="249" s="1"/>
  <c r="M282" i="249"/>
  <c r="G282" i="249"/>
  <c r="AJ282" i="249"/>
  <c r="H282" i="249"/>
  <c r="I282" i="249"/>
  <c r="AH282" i="249"/>
  <c r="F282" i="249"/>
  <c r="AO282" i="249"/>
  <c r="P300" i="249"/>
  <c r="AM300" i="249"/>
  <c r="K300" i="249"/>
  <c r="AN300" i="249"/>
  <c r="N300" i="249"/>
  <c r="AK300" i="249"/>
  <c r="I300" i="249"/>
  <c r="AO300" i="249"/>
  <c r="L300" i="249"/>
  <c r="AI300" i="249"/>
  <c r="G300" i="249"/>
  <c r="AL300" i="249"/>
  <c r="J300" i="249"/>
  <c r="AF300" i="249" s="1"/>
  <c r="Q300" i="249"/>
  <c r="AJ300" i="249"/>
  <c r="H300" i="249"/>
  <c r="O300" i="249"/>
  <c r="AF301" i="249" s="1"/>
  <c r="I318" i="249"/>
  <c r="AL318" i="249"/>
  <c r="J318" i="249"/>
  <c r="G318" i="249"/>
  <c r="AJ318" i="249"/>
  <c r="H318" i="249"/>
  <c r="AM318" i="249"/>
  <c r="AH318" i="249"/>
  <c r="F318" i="249"/>
  <c r="AI318" i="249"/>
  <c r="P318" i="249"/>
  <c r="AK318" i="249"/>
  <c r="Q318" i="249"/>
  <c r="N318" i="249"/>
  <c r="O318" i="249"/>
  <c r="AJ345" i="249"/>
  <c r="AO345" i="249"/>
  <c r="Q345" i="249"/>
  <c r="AH345" i="249"/>
  <c r="AK345" i="249"/>
  <c r="M345" i="249"/>
  <c r="N345" i="249"/>
  <c r="O345" i="249"/>
  <c r="L345" i="249"/>
  <c r="K345" i="249"/>
  <c r="J345" i="249"/>
  <c r="G345" i="249"/>
  <c r="J363" i="249"/>
  <c r="P363" i="249"/>
  <c r="F363" i="249"/>
  <c r="H363" i="249"/>
  <c r="I363" i="249"/>
  <c r="AO363" i="249"/>
  <c r="M363" i="249"/>
  <c r="K363" i="249"/>
  <c r="AM363" i="249"/>
  <c r="AN363" i="249"/>
  <c r="O363" i="249"/>
  <c r="H380" i="249"/>
  <c r="O380" i="249"/>
  <c r="AF381" i="249" s="1"/>
  <c r="L380" i="249"/>
  <c r="AK380" i="249"/>
  <c r="AO380" i="249"/>
  <c r="G380" i="249"/>
  <c r="P385" i="249"/>
  <c r="AO385" i="249"/>
  <c r="AI385" i="249"/>
  <c r="N385" i="249"/>
  <c r="AK385" i="249"/>
  <c r="Q385" i="249"/>
  <c r="AN385" i="249"/>
  <c r="L385" i="249"/>
  <c r="O385" i="249"/>
  <c r="M385" i="249"/>
  <c r="AL385" i="249"/>
  <c r="J385" i="249"/>
  <c r="AF385" i="249" s="1"/>
  <c r="K385" i="249"/>
  <c r="I385" i="249"/>
  <c r="AJ385" i="249"/>
  <c r="H385" i="249"/>
  <c r="G385" i="249"/>
  <c r="L403" i="249"/>
  <c r="AL403" i="249"/>
  <c r="H403" i="249"/>
  <c r="F403" i="249"/>
  <c r="O403" i="249"/>
  <c r="AM403" i="249"/>
  <c r="G403" i="249"/>
  <c r="I403" i="249"/>
  <c r="N421" i="249"/>
  <c r="G421" i="249"/>
  <c r="F421" i="249"/>
  <c r="AN421" i="249"/>
  <c r="AI421" i="249"/>
  <c r="P421" i="249"/>
  <c r="Q421" i="249"/>
  <c r="AO421" i="249"/>
  <c r="M421" i="249"/>
  <c r="AL421" i="249"/>
  <c r="AK421" i="249"/>
  <c r="AJ421" i="249"/>
  <c r="AH429" i="249"/>
  <c r="F429" i="249"/>
  <c r="AM429" i="249"/>
  <c r="P429" i="249"/>
  <c r="AO429" i="249"/>
  <c r="AI429" i="249"/>
  <c r="N429" i="249"/>
  <c r="AK429" i="249"/>
  <c r="Q429" i="249"/>
  <c r="AN429" i="249"/>
  <c r="L429" i="249"/>
  <c r="O429" i="249"/>
  <c r="M429" i="249"/>
  <c r="AL429" i="249"/>
  <c r="J429" i="249"/>
  <c r="K429" i="249"/>
  <c r="I429" i="249"/>
  <c r="CB283" i="233"/>
  <c r="CB265" i="233"/>
  <c r="M9" i="150"/>
  <c r="S6" i="152"/>
  <c r="CD157" i="234"/>
  <c r="CD145" i="234"/>
  <c r="CD160" i="234"/>
  <c r="CD148" i="234"/>
  <c r="CD163" i="234"/>
  <c r="CD151" i="234"/>
  <c r="CD166" i="234"/>
  <c r="CD154" i="234"/>
  <c r="CD142" i="234"/>
  <c r="CD82" i="234"/>
  <c r="CD91" i="234"/>
  <c r="CD103" i="234"/>
  <c r="CD94" i="234"/>
  <c r="CD106" i="234"/>
  <c r="CD85" i="234"/>
  <c r="CD97" i="234"/>
  <c r="CD88" i="234"/>
  <c r="CD262" i="234"/>
  <c r="CD265" i="234"/>
  <c r="CD277" i="234"/>
  <c r="CD268" i="234"/>
  <c r="CD280" i="234"/>
  <c r="CD271" i="234"/>
  <c r="CD283" i="234"/>
  <c r="CD274" i="234"/>
  <c r="CD400" i="234"/>
  <c r="CD385" i="234"/>
  <c r="CD403" i="234"/>
  <c r="CD388" i="234"/>
  <c r="CD406" i="234"/>
  <c r="CD391" i="234"/>
  <c r="CD382" i="234"/>
  <c r="CD394" i="234"/>
  <c r="CD379" i="234"/>
  <c r="CD505" i="234"/>
  <c r="CD523" i="234"/>
  <c r="CD508" i="234"/>
  <c r="CD526" i="234"/>
  <c r="CD511" i="234"/>
  <c r="CD502" i="234"/>
  <c r="CD514" i="234"/>
  <c r="CD517" i="234"/>
  <c r="CD643" i="234"/>
  <c r="CD646" i="234"/>
  <c r="CD631" i="234"/>
  <c r="CD622" i="234"/>
  <c r="CD634" i="234"/>
  <c r="CD625" i="234"/>
  <c r="CD637" i="234"/>
  <c r="CD628" i="234"/>
  <c r="L144" i="249"/>
  <c r="L198" i="249"/>
  <c r="O251" i="249"/>
  <c r="AF252" i="249" s="1"/>
  <c r="F300" i="249"/>
  <c r="H278" i="249"/>
  <c r="AI345" i="249"/>
  <c r="AH385" i="249"/>
  <c r="K380" i="249"/>
  <c r="AJ429" i="249"/>
  <c r="G198" i="249"/>
  <c r="L207" i="249"/>
  <c r="K421" i="249"/>
  <c r="BZ645" i="226"/>
  <c r="BI638" i="226"/>
  <c r="AN180" i="249"/>
  <c r="I180" i="249"/>
  <c r="O180" i="249"/>
  <c r="AN122" i="249"/>
  <c r="AI122" i="249"/>
  <c r="AK60" i="249"/>
  <c r="L42" i="249"/>
  <c r="L438" i="249"/>
  <c r="I438" i="249"/>
  <c r="O389" i="249"/>
  <c r="AF390" i="249" s="1"/>
  <c r="AI389" i="249"/>
  <c r="H372" i="249"/>
  <c r="J372" i="249"/>
  <c r="L372" i="249"/>
  <c r="AK256" i="249"/>
  <c r="AO256" i="249"/>
  <c r="AM256" i="249"/>
  <c r="K149" i="249"/>
  <c r="AH149" i="249"/>
  <c r="AK149" i="249"/>
  <c r="AO131" i="249"/>
  <c r="K131" i="249"/>
  <c r="AH131" i="249"/>
  <c r="AN144" i="249"/>
  <c r="N198" i="249"/>
  <c r="N251" i="249"/>
  <c r="AH300" i="249"/>
  <c r="AJ278" i="249"/>
  <c r="F345" i="249"/>
  <c r="AM457" i="249"/>
  <c r="AH421" i="249"/>
  <c r="CG200" i="226"/>
  <c r="BM317" i="226"/>
  <c r="BY437" i="226"/>
  <c r="CD199" i="234"/>
  <c r="CD559" i="234"/>
  <c r="CD567" i="226"/>
  <c r="CD582" i="226"/>
  <c r="CC566" i="226"/>
  <c r="CC581" i="226"/>
  <c r="BM578" i="226"/>
  <c r="CA504" i="226"/>
  <c r="CA513" i="226"/>
  <c r="BJ500" i="226"/>
  <c r="BJ512" i="226"/>
  <c r="BQ452" i="226"/>
  <c r="BY384" i="226"/>
  <c r="BH389" i="226"/>
  <c r="BZ342" i="226"/>
  <c r="BI335" i="226"/>
  <c r="CC279" i="226"/>
  <c r="CB269" i="226"/>
  <c r="CC224" i="226"/>
  <c r="CG632" i="226"/>
  <c r="BQ620" i="226"/>
  <c r="BQ629" i="226"/>
  <c r="CD578" i="226"/>
  <c r="BN572" i="226"/>
  <c r="BM383" i="226"/>
  <c r="CE586" i="226"/>
  <c r="CB440" i="233"/>
  <c r="BL461" i="233"/>
  <c r="BG509" i="233"/>
  <c r="CD507" i="233"/>
  <c r="CD525" i="233"/>
  <c r="CC509" i="233"/>
  <c r="BM518" i="233"/>
  <c r="BY561" i="233"/>
  <c r="BY579" i="233"/>
  <c r="CD566" i="233"/>
  <c r="CG197" i="226"/>
  <c r="BQ377" i="226"/>
  <c r="BH566" i="233"/>
  <c r="BH581" i="233"/>
  <c r="BN578" i="233"/>
  <c r="BN584" i="233"/>
  <c r="BJ98" i="234"/>
  <c r="BJ104" i="234"/>
  <c r="BP89" i="234"/>
  <c r="BP104" i="234"/>
  <c r="BP95" i="234"/>
  <c r="BP92" i="234"/>
  <c r="BP83" i="234"/>
  <c r="BP80" i="234"/>
  <c r="BZ101" i="234"/>
  <c r="BZ80" i="234"/>
  <c r="CF89" i="234"/>
  <c r="CF86" i="234"/>
  <c r="CF104" i="234"/>
  <c r="CF80" i="234"/>
  <c r="CF92" i="234"/>
  <c r="CF95" i="234"/>
  <c r="CG90" i="234"/>
  <c r="CG105" i="234"/>
  <c r="CG96" i="234"/>
  <c r="CG93" i="234"/>
  <c r="CG84" i="234"/>
  <c r="CG81" i="234"/>
  <c r="BK149" i="234"/>
  <c r="BK164" i="234"/>
  <c r="BK152" i="234"/>
  <c r="BK158" i="234"/>
  <c r="BK155" i="234"/>
  <c r="BQ158" i="234"/>
  <c r="BQ164" i="234"/>
  <c r="BQ140" i="234"/>
  <c r="CA155" i="234"/>
  <c r="CA143" i="234"/>
  <c r="CA158" i="234"/>
  <c r="CA164" i="234"/>
  <c r="CA146" i="234"/>
  <c r="CG149" i="234"/>
  <c r="CG164" i="234"/>
  <c r="CG152" i="234"/>
  <c r="CG158" i="234"/>
  <c r="CG140" i="234"/>
  <c r="CB159" i="234"/>
  <c r="CB165" i="234"/>
  <c r="BL206" i="234"/>
  <c r="BL221" i="234"/>
  <c r="BL209" i="234"/>
  <c r="BL215" i="234"/>
  <c r="BL224" i="234"/>
  <c r="BR209" i="234"/>
  <c r="BR203" i="234"/>
  <c r="CB212" i="234"/>
  <c r="CB200" i="234"/>
  <c r="CB215" i="234"/>
  <c r="CB221" i="234"/>
  <c r="CB203" i="234"/>
  <c r="CC216" i="234"/>
  <c r="CC225" i="234"/>
  <c r="CC204" i="234"/>
  <c r="CC213" i="234"/>
  <c r="CC219" i="234"/>
  <c r="CC201" i="234"/>
  <c r="CC207" i="234"/>
  <c r="BG272" i="234"/>
  <c r="BG278" i="234"/>
  <c r="BG275" i="234"/>
  <c r="BG266" i="234"/>
  <c r="BG263" i="234"/>
  <c r="BG281" i="234"/>
  <c r="BG260" i="234"/>
  <c r="BM278" i="234"/>
  <c r="BM284" i="234"/>
  <c r="CC269" i="234"/>
  <c r="CC284" i="234"/>
  <c r="CC272" i="234"/>
  <c r="CC278" i="234"/>
  <c r="CC260" i="234"/>
  <c r="CD279" i="234"/>
  <c r="CD285" i="234"/>
  <c r="CD267" i="234"/>
  <c r="CD273" i="234"/>
  <c r="CD282" i="234"/>
  <c r="CD261" i="234"/>
  <c r="CD270" i="234"/>
  <c r="BH335" i="234"/>
  <c r="BH344" i="234"/>
  <c r="BH323" i="234"/>
  <c r="BH332" i="234"/>
  <c r="BH338" i="234"/>
  <c r="BH320" i="234"/>
  <c r="BH326" i="234"/>
  <c r="BN344" i="234"/>
  <c r="BN338" i="234"/>
  <c r="CD326" i="234"/>
  <c r="CD332" i="234"/>
  <c r="BY330" i="234"/>
  <c r="BY336" i="234"/>
  <c r="BY345" i="234"/>
  <c r="BY324" i="234"/>
  <c r="BY333" i="234"/>
  <c r="BY339" i="234"/>
  <c r="BY321" i="234"/>
  <c r="CE330" i="234"/>
  <c r="CE336" i="234"/>
  <c r="BO392" i="234"/>
  <c r="BO398" i="234"/>
  <c r="BO395" i="234"/>
  <c r="BO386" i="234"/>
  <c r="BO383" i="234"/>
  <c r="BO401" i="234"/>
  <c r="BO380" i="234"/>
  <c r="CE398" i="234"/>
  <c r="CE404" i="234"/>
  <c r="CE386" i="234"/>
  <c r="CE392" i="234"/>
  <c r="CE389" i="234"/>
  <c r="CE380" i="234"/>
  <c r="CE401" i="234"/>
  <c r="BZ384" i="234"/>
  <c r="BZ405" i="234"/>
  <c r="BZ402" i="234"/>
  <c r="CF393" i="234"/>
  <c r="CF399" i="234"/>
  <c r="CF384" i="234"/>
  <c r="CF387" i="234"/>
  <c r="CF381" i="234"/>
  <c r="CF402" i="234"/>
  <c r="CF396" i="234"/>
  <c r="BJ443" i="234"/>
  <c r="BJ461" i="234"/>
  <c r="BJ458" i="234"/>
  <c r="BJ449" i="234"/>
  <c r="BJ446" i="234"/>
  <c r="BJ464" i="234"/>
  <c r="BJ440" i="234"/>
  <c r="BP446" i="234"/>
  <c r="BP452" i="234"/>
  <c r="BZ443" i="234"/>
  <c r="BZ452" i="234"/>
  <c r="BZ458" i="234"/>
  <c r="BZ440" i="234"/>
  <c r="BZ446" i="234"/>
  <c r="BZ461" i="234"/>
  <c r="CF464" i="234"/>
  <c r="CF446" i="234"/>
  <c r="CF452" i="234"/>
  <c r="CF440" i="234"/>
  <c r="CF455" i="234"/>
  <c r="CA456" i="234"/>
  <c r="CA462" i="234"/>
  <c r="CA444" i="234"/>
  <c r="CA450" i="234"/>
  <c r="CA459" i="234"/>
  <c r="CA465" i="234"/>
  <c r="CA447" i="234"/>
  <c r="CG462" i="234"/>
  <c r="CG450" i="234"/>
  <c r="CG456" i="234"/>
  <c r="CG465" i="234"/>
  <c r="CG444" i="234"/>
  <c r="CG453" i="234"/>
  <c r="BK521" i="234"/>
  <c r="BK500" i="234"/>
  <c r="BK509" i="234"/>
  <c r="BK524" i="234"/>
  <c r="BK512" i="234"/>
  <c r="BQ506" i="234"/>
  <c r="BQ524" i="234"/>
  <c r="BQ521" i="234"/>
  <c r="BQ512" i="234"/>
  <c r="BQ509" i="234"/>
  <c r="BQ515" i="234"/>
  <c r="BQ500" i="234"/>
  <c r="CA512" i="234"/>
  <c r="CA521" i="234"/>
  <c r="CA500" i="234"/>
  <c r="CA509" i="234"/>
  <c r="CA515" i="234"/>
  <c r="CA503" i="234"/>
  <c r="CB519" i="234"/>
  <c r="CB501" i="234"/>
  <c r="CB507" i="234"/>
  <c r="CB516" i="234"/>
  <c r="CB522" i="234"/>
  <c r="CB504" i="234"/>
  <c r="CB510" i="234"/>
  <c r="BL578" i="234"/>
  <c r="BL584" i="234"/>
  <c r="BL566" i="234"/>
  <c r="BL581" i="234"/>
  <c r="BL569" i="234"/>
  <c r="BR572" i="234"/>
  <c r="BR575" i="234"/>
  <c r="BR563" i="234"/>
  <c r="BR581" i="234"/>
  <c r="BR578" i="234"/>
  <c r="CB563" i="234"/>
  <c r="CB581" i="234"/>
  <c r="CB560" i="234"/>
  <c r="CB569" i="234"/>
  <c r="CB566" i="234"/>
  <c r="CB584" i="234"/>
  <c r="CB578" i="234"/>
  <c r="CC579" i="234"/>
  <c r="CC561" i="234"/>
  <c r="CC567" i="234"/>
  <c r="CC582" i="234"/>
  <c r="CC570" i="234"/>
  <c r="BG638" i="234"/>
  <c r="BG626" i="234"/>
  <c r="BG644" i="234"/>
  <c r="BG641" i="234"/>
  <c r="BG632" i="234"/>
  <c r="BG629" i="234"/>
  <c r="BM632" i="234"/>
  <c r="BM638" i="234"/>
  <c r="BM635" i="234"/>
  <c r="BM626" i="234"/>
  <c r="BM623" i="234"/>
  <c r="CC620" i="234"/>
  <c r="CC629" i="234"/>
  <c r="CC635" i="234"/>
  <c r="CC623" i="234"/>
  <c r="CD633" i="234"/>
  <c r="CD639" i="234"/>
  <c r="CD621" i="234"/>
  <c r="CD627" i="234"/>
  <c r="CD636" i="234"/>
  <c r="CB198" i="226"/>
  <c r="CE257" i="226"/>
  <c r="BI437" i="226"/>
  <c r="CA439" i="226"/>
  <c r="CD498" i="226"/>
  <c r="CC221" i="226"/>
  <c r="CG260" i="226"/>
  <c r="BK197" i="226"/>
  <c r="BZ258" i="226"/>
  <c r="BG497" i="226"/>
  <c r="CE499" i="226"/>
  <c r="CB558" i="226"/>
  <c r="CD579" i="226"/>
  <c r="CC578" i="226"/>
  <c r="BM566" i="226"/>
  <c r="BM581" i="226"/>
  <c r="CG525" i="226"/>
  <c r="CA522" i="226"/>
  <c r="BJ515" i="226"/>
  <c r="CG458" i="226"/>
  <c r="BY393" i="226"/>
  <c r="BH398" i="226"/>
  <c r="CG620" i="226"/>
  <c r="CG629" i="226"/>
  <c r="BQ632" i="226"/>
  <c r="CD581" i="226"/>
  <c r="CB461" i="226"/>
  <c r="CD399" i="226"/>
  <c r="CG330" i="226"/>
  <c r="CE577" i="226"/>
  <c r="CA259" i="226"/>
  <c r="L333" i="249"/>
  <c r="CD561" i="226"/>
  <c r="CC560" i="226"/>
  <c r="BZ506" i="226"/>
  <c r="CG461" i="226"/>
  <c r="BQ443" i="226"/>
  <c r="BY405" i="226"/>
  <c r="BZ321" i="226"/>
  <c r="CG626" i="226"/>
  <c r="CE579" i="226"/>
  <c r="CD405" i="226"/>
  <c r="CG321" i="226"/>
  <c r="BP341" i="226"/>
  <c r="CE571" i="226"/>
  <c r="CB443" i="233"/>
  <c r="BL464" i="233"/>
  <c r="CD510" i="233"/>
  <c r="BM500" i="233"/>
  <c r="BH572" i="233"/>
  <c r="CE576" i="233"/>
  <c r="BP98" i="234"/>
  <c r="CG99" i="234"/>
  <c r="CG146" i="234"/>
  <c r="CC210" i="234"/>
  <c r="BL203" i="234"/>
  <c r="BK100" i="226"/>
  <c r="BK91" i="226"/>
  <c r="BK94" i="226"/>
  <c r="BK88" i="226"/>
  <c r="BK97" i="226"/>
  <c r="BK82" i="226"/>
  <c r="BK163" i="226"/>
  <c r="BK145" i="226"/>
  <c r="BK166" i="226"/>
  <c r="BK157" i="226"/>
  <c r="BK154" i="226"/>
  <c r="BK160" i="226"/>
  <c r="BQ163" i="226"/>
  <c r="BQ148" i="226"/>
  <c r="BQ151" i="226"/>
  <c r="BQ142" i="226"/>
  <c r="BQ145" i="226"/>
  <c r="BK223" i="226"/>
  <c r="BK202" i="226"/>
  <c r="BK208" i="226"/>
  <c r="BK226" i="226"/>
  <c r="BK211" i="226"/>
  <c r="BK283" i="226"/>
  <c r="BK271" i="226"/>
  <c r="BK265" i="226"/>
  <c r="BQ283" i="226"/>
  <c r="BQ277" i="226"/>
  <c r="BQ262" i="226"/>
  <c r="BQ268" i="226"/>
  <c r="BQ274" i="226"/>
  <c r="BQ280" i="226"/>
  <c r="BQ271" i="226"/>
  <c r="BK343" i="226"/>
  <c r="BK322" i="226"/>
  <c r="BK328" i="226"/>
  <c r="BK334" i="226"/>
  <c r="BK325" i="226"/>
  <c r="BK394" i="226"/>
  <c r="BK388" i="226"/>
  <c r="BK457" i="226"/>
  <c r="BK451" i="226"/>
  <c r="BK103" i="230"/>
  <c r="BK100" i="230"/>
  <c r="BK85" i="230"/>
  <c r="BK94" i="230"/>
  <c r="BK97" i="230"/>
  <c r="BK163" i="230"/>
  <c r="BK160" i="230"/>
  <c r="BK154" i="230"/>
  <c r="BK148" i="230"/>
  <c r="BK142" i="230"/>
  <c r="BQ148" i="230"/>
  <c r="BQ151" i="230"/>
  <c r="BK211" i="230"/>
  <c r="BK214" i="230"/>
  <c r="BK217" i="230"/>
  <c r="BK208" i="230"/>
  <c r="BK202" i="230"/>
  <c r="BK223" i="230"/>
  <c r="BK226" i="230"/>
  <c r="BK205" i="230"/>
  <c r="BK268" i="230"/>
  <c r="BK265" i="230"/>
  <c r="BK283" i="230"/>
  <c r="BK262" i="230"/>
  <c r="BK271" i="230"/>
  <c r="BK286" i="230"/>
  <c r="BK280" i="230"/>
  <c r="BK277" i="230"/>
  <c r="BQ277" i="230"/>
  <c r="BQ286" i="230"/>
  <c r="BQ283" i="230"/>
  <c r="BQ280" i="230"/>
  <c r="BQ274" i="230"/>
  <c r="BQ268" i="230"/>
  <c r="BQ265" i="230"/>
  <c r="BK340" i="230"/>
  <c r="BK325" i="230"/>
  <c r="BK334" i="230"/>
  <c r="BK343" i="230"/>
  <c r="BK328" i="230"/>
  <c r="BK337" i="230"/>
  <c r="BK322" i="230"/>
  <c r="BK331" i="230"/>
  <c r="BK403" i="230"/>
  <c r="BK382" i="230"/>
  <c r="BK388" i="230"/>
  <c r="BK394" i="230"/>
  <c r="BK391" i="230"/>
  <c r="BK406" i="230"/>
  <c r="BK385" i="230"/>
  <c r="BQ403" i="230"/>
  <c r="BQ400" i="230"/>
  <c r="BQ397" i="230"/>
  <c r="BQ382" i="230"/>
  <c r="BQ388" i="230"/>
  <c r="BQ394" i="230"/>
  <c r="BQ391" i="230"/>
  <c r="BK448" i="230"/>
  <c r="BK442" i="230"/>
  <c r="BK445" i="230"/>
  <c r="BK463" i="230"/>
  <c r="BK466" i="230"/>
  <c r="BK451" i="230"/>
  <c r="BK460" i="230"/>
  <c r="BK526" i="230"/>
  <c r="BK520" i="230"/>
  <c r="BK505" i="230"/>
  <c r="BK514" i="230"/>
  <c r="BK508" i="230"/>
  <c r="BK511" i="230"/>
  <c r="BQ511" i="230"/>
  <c r="BQ505" i="230"/>
  <c r="BQ523" i="230"/>
  <c r="BQ502" i="230"/>
  <c r="BQ517" i="230"/>
  <c r="BQ526" i="230"/>
  <c r="BQ520" i="230"/>
  <c r="BK574" i="230"/>
  <c r="BK568" i="230"/>
  <c r="BK583" i="230"/>
  <c r="BK580" i="230"/>
  <c r="BK562" i="230"/>
  <c r="BK577" i="230"/>
  <c r="BK571" i="230"/>
  <c r="BK586" i="230"/>
  <c r="BQ586" i="230"/>
  <c r="BQ565" i="230"/>
  <c r="BK646" i="230"/>
  <c r="BK643" i="230"/>
  <c r="BK640" i="230"/>
  <c r="BK637" i="230"/>
  <c r="BK631" i="230"/>
  <c r="BK634" i="230"/>
  <c r="BQ646" i="230"/>
  <c r="BQ625" i="230"/>
  <c r="BQ628" i="230"/>
  <c r="BQ643" i="230"/>
  <c r="BQ640" i="230"/>
  <c r="BQ637" i="230"/>
  <c r="BK85" i="231"/>
  <c r="BK103" i="231"/>
  <c r="BK97" i="231"/>
  <c r="BK151" i="231"/>
  <c r="BK163" i="231"/>
  <c r="BK145" i="231"/>
  <c r="BQ160" i="231"/>
  <c r="BQ142" i="231"/>
  <c r="BQ154" i="231"/>
  <c r="BQ151" i="231"/>
  <c r="BQ163" i="231"/>
  <c r="BQ145" i="231"/>
  <c r="BQ148" i="231"/>
  <c r="BQ157" i="231"/>
  <c r="BK223" i="231"/>
  <c r="BK217" i="231"/>
  <c r="BK226" i="231"/>
  <c r="BK205" i="231"/>
  <c r="BK211" i="231"/>
  <c r="BK220" i="231"/>
  <c r="BK214" i="231"/>
  <c r="BK208" i="231"/>
  <c r="BK283" i="231"/>
  <c r="BK286" i="231"/>
  <c r="BK265" i="231"/>
  <c r="BK280" i="231"/>
  <c r="BK268" i="231"/>
  <c r="BK274" i="231"/>
  <c r="BK277" i="231"/>
  <c r="BK262" i="231"/>
  <c r="BQ283" i="231"/>
  <c r="BQ262" i="231"/>
  <c r="BQ271" i="231"/>
  <c r="BQ265" i="231"/>
  <c r="BQ286" i="231"/>
  <c r="BQ280" i="231"/>
  <c r="BQ277" i="231"/>
  <c r="BK328" i="231"/>
  <c r="BK346" i="231"/>
  <c r="BK331" i="231"/>
  <c r="BK340" i="231"/>
  <c r="BK325" i="231"/>
  <c r="BK334" i="231"/>
  <c r="BK322" i="231"/>
  <c r="BK343" i="231"/>
  <c r="BK337" i="231"/>
  <c r="BK406" i="231"/>
  <c r="BK403" i="231"/>
  <c r="BK400" i="231"/>
  <c r="BK385" i="231"/>
  <c r="BK397" i="231"/>
  <c r="BK394" i="231"/>
  <c r="BK388" i="231"/>
  <c r="BK466" i="231"/>
  <c r="BK445" i="231"/>
  <c r="BK454" i="231"/>
  <c r="BK460" i="231"/>
  <c r="BK442" i="231"/>
  <c r="BK448" i="231"/>
  <c r="BK463" i="231"/>
  <c r="BK457" i="231"/>
  <c r="BK514" i="231"/>
  <c r="BK508" i="231"/>
  <c r="BK523" i="231"/>
  <c r="BK505" i="231"/>
  <c r="BK517" i="231"/>
  <c r="BK502" i="231"/>
  <c r="BK526" i="231"/>
  <c r="BK511" i="231"/>
  <c r="BQ520" i="231"/>
  <c r="BQ517" i="231"/>
  <c r="BK586" i="231"/>
  <c r="BK565" i="231"/>
  <c r="BK580" i="231"/>
  <c r="BK583" i="231"/>
  <c r="BK574" i="231"/>
  <c r="BK577" i="231"/>
  <c r="BK568" i="231"/>
  <c r="BK562" i="231"/>
  <c r="BK646" i="231"/>
  <c r="BK625" i="231"/>
  <c r="BK637" i="231"/>
  <c r="BK640" i="231"/>
  <c r="BK622" i="231"/>
  <c r="BK634" i="231"/>
  <c r="BK631" i="231"/>
  <c r="BK643" i="231"/>
  <c r="BK106" i="232"/>
  <c r="BK97" i="232"/>
  <c r="BK88" i="232"/>
  <c r="BK85" i="232"/>
  <c r="BK103" i="232"/>
  <c r="BK82" i="232"/>
  <c r="BK100" i="232"/>
  <c r="BK91" i="232"/>
  <c r="BK94" i="232"/>
  <c r="BK160" i="232"/>
  <c r="BK151" i="232"/>
  <c r="BK154" i="232"/>
  <c r="BK148" i="232"/>
  <c r="BK157" i="232"/>
  <c r="BK142" i="232"/>
  <c r="BK145" i="232"/>
  <c r="BK163" i="232"/>
  <c r="BQ163" i="232"/>
  <c r="BQ148" i="232"/>
  <c r="BK226" i="232"/>
  <c r="BK211" i="232"/>
  <c r="BK220" i="232"/>
  <c r="BK214" i="232"/>
  <c r="BK217" i="232"/>
  <c r="BK208" i="232"/>
  <c r="BK202" i="232"/>
  <c r="BK205" i="232"/>
  <c r="BK223" i="232"/>
  <c r="BK265" i="232"/>
  <c r="BK283" i="232"/>
  <c r="BK286" i="232"/>
  <c r="BK280" i="232"/>
  <c r="BK271" i="232"/>
  <c r="BK274" i="232"/>
  <c r="BK268" i="232"/>
  <c r="BK277" i="232"/>
  <c r="BK322" i="232"/>
  <c r="BK343" i="232"/>
  <c r="BK346" i="232"/>
  <c r="BK337" i="232"/>
  <c r="BK340" i="232"/>
  <c r="BK331" i="232"/>
  <c r="BK334" i="232"/>
  <c r="BK325" i="232"/>
  <c r="BK406" i="232"/>
  <c r="BK382" i="232"/>
  <c r="BK391" i="232"/>
  <c r="BK403" i="232"/>
  <c r="BK400" i="232"/>
  <c r="BK388" i="232"/>
  <c r="BK385" i="232"/>
  <c r="BK397" i="232"/>
  <c r="BQ391" i="232"/>
  <c r="BQ403" i="232"/>
  <c r="BK463" i="232"/>
  <c r="BK445" i="232"/>
  <c r="BK457" i="232"/>
  <c r="BK451" i="232"/>
  <c r="BK523" i="232"/>
  <c r="BK511" i="232"/>
  <c r="BK505" i="232"/>
  <c r="BK517" i="232"/>
  <c r="BK562" i="232"/>
  <c r="BK586" i="232"/>
  <c r="BK565" i="232"/>
  <c r="BK580" i="232"/>
  <c r="BK577" i="232"/>
  <c r="BK571" i="232"/>
  <c r="BK640" i="232"/>
  <c r="BK631" i="232"/>
  <c r="BK634" i="232"/>
  <c r="BK625" i="232"/>
  <c r="BK628" i="232"/>
  <c r="BK622" i="232"/>
  <c r="BK643" i="232"/>
  <c r="BQ634" i="232"/>
  <c r="BQ640" i="232"/>
  <c r="BQ628" i="232"/>
  <c r="BQ622" i="232"/>
  <c r="BQ643" i="232"/>
  <c r="BQ631" i="232"/>
  <c r="BK106" i="233"/>
  <c r="BK97" i="233"/>
  <c r="BK88" i="233"/>
  <c r="BK103" i="233"/>
  <c r="BK100" i="233"/>
  <c r="BK85" i="233"/>
  <c r="BK82" i="233"/>
  <c r="BK94" i="233"/>
  <c r="BK154" i="233"/>
  <c r="BK163" i="233"/>
  <c r="BQ151" i="233"/>
  <c r="BQ166" i="233"/>
  <c r="BQ160" i="233"/>
  <c r="BQ157" i="233"/>
  <c r="BQ154" i="233"/>
  <c r="BQ163" i="233"/>
  <c r="BQ148" i="233"/>
  <c r="BQ145" i="233"/>
  <c r="BK208" i="233"/>
  <c r="BK217" i="233"/>
  <c r="BQ280" i="233"/>
  <c r="BQ265" i="233"/>
  <c r="BQ283" i="233"/>
  <c r="BQ274" i="233"/>
  <c r="BQ268" i="233"/>
  <c r="BQ271" i="233"/>
  <c r="BQ262" i="233"/>
  <c r="BQ277" i="233"/>
  <c r="BK340" i="233"/>
  <c r="BK343" i="233"/>
  <c r="BK406" i="233"/>
  <c r="BK391" i="233"/>
  <c r="BK400" i="233"/>
  <c r="BK394" i="233"/>
  <c r="BK385" i="233"/>
  <c r="BK403" i="233"/>
  <c r="BK388" i="233"/>
  <c r="BK382" i="233"/>
  <c r="BK397" i="233"/>
  <c r="BQ406" i="233"/>
  <c r="BQ397" i="233"/>
  <c r="BQ391" i="233"/>
  <c r="BQ400" i="233"/>
  <c r="BQ394" i="233"/>
  <c r="BQ385" i="233"/>
  <c r="BQ403" i="233"/>
  <c r="BQ388" i="233"/>
  <c r="BK463" i="233"/>
  <c r="BK454" i="233"/>
  <c r="BK451" i="233"/>
  <c r="BK457" i="233"/>
  <c r="BK502" i="233"/>
  <c r="BK505" i="233"/>
  <c r="BK517" i="233"/>
  <c r="BQ523" i="233"/>
  <c r="BQ505" i="233"/>
  <c r="BQ517" i="233"/>
  <c r="BQ511" i="233"/>
  <c r="BK583" i="233"/>
  <c r="BK586" i="233"/>
  <c r="BK640" i="233"/>
  <c r="BK628" i="233"/>
  <c r="BK622" i="233"/>
  <c r="BK631" i="233"/>
  <c r="BK625" i="233"/>
  <c r="BQ622" i="233"/>
  <c r="BQ643" i="233"/>
  <c r="BQ646" i="233"/>
  <c r="BQ637" i="233"/>
  <c r="BQ640" i="233"/>
  <c r="BQ631" i="233"/>
  <c r="BQ634" i="233"/>
  <c r="BQ625" i="233"/>
  <c r="BK163" i="234"/>
  <c r="BK160" i="234"/>
  <c r="BK223" i="234"/>
  <c r="BK226" i="234"/>
  <c r="BK214" i="234"/>
  <c r="BK283" i="234"/>
  <c r="BK271" i="234"/>
  <c r="BK277" i="234"/>
  <c r="BQ283" i="234"/>
  <c r="BQ271" i="234"/>
  <c r="BQ277" i="234"/>
  <c r="BK325" i="234"/>
  <c r="BK334" i="234"/>
  <c r="BK385" i="234"/>
  <c r="BK397" i="234"/>
  <c r="BK388" i="234"/>
  <c r="BQ406" i="234"/>
  <c r="BQ391" i="234"/>
  <c r="BQ403" i="234"/>
  <c r="BQ385" i="234"/>
  <c r="BQ397" i="234"/>
  <c r="BQ400" i="234"/>
  <c r="BK445" i="234"/>
  <c r="BK448" i="234"/>
  <c r="BK451" i="234"/>
  <c r="BK463" i="234"/>
  <c r="BK460" i="234"/>
  <c r="BK454" i="234"/>
  <c r="BK526" i="234"/>
  <c r="BK523" i="234"/>
  <c r="BK508" i="234"/>
  <c r="BK511" i="234"/>
  <c r="BK514" i="234"/>
  <c r="BK517" i="234"/>
  <c r="BK505" i="234"/>
  <c r="BK520" i="234"/>
  <c r="BQ505" i="234"/>
  <c r="BQ514" i="234"/>
  <c r="BQ646" i="234"/>
  <c r="BQ625" i="234"/>
  <c r="BQ634" i="234"/>
  <c r="BQ643" i="234"/>
  <c r="BQ631" i="234"/>
  <c r="BQ640" i="234"/>
  <c r="BQ628" i="234"/>
  <c r="BQ637" i="234"/>
  <c r="BK643" i="226"/>
  <c r="BK466" i="226"/>
  <c r="BQ526" i="226"/>
  <c r="BK514" i="226"/>
  <c r="BQ385" i="226"/>
  <c r="BQ400" i="226"/>
  <c r="BK391" i="226"/>
  <c r="BK277" i="226"/>
  <c r="BK151" i="226"/>
  <c r="BK220" i="226"/>
  <c r="BK214" i="226"/>
  <c r="BK103" i="226"/>
  <c r="BK517" i="230"/>
  <c r="BK457" i="230"/>
  <c r="BK520" i="231"/>
  <c r="BK391" i="231"/>
  <c r="BK91" i="231"/>
  <c r="BK637" i="232"/>
  <c r="BQ628" i="233"/>
  <c r="BK265" i="234"/>
  <c r="BK91" i="234"/>
  <c r="BQ286" i="234"/>
  <c r="BK634" i="226"/>
  <c r="BK586" i="226"/>
  <c r="BQ511" i="226"/>
  <c r="BK505" i="226"/>
  <c r="BQ517" i="226"/>
  <c r="BK520" i="226"/>
  <c r="BQ394" i="226"/>
  <c r="BQ406" i="226"/>
  <c r="BK397" i="226"/>
  <c r="BK205" i="226"/>
  <c r="BK286" i="226"/>
  <c r="BK262" i="226"/>
  <c r="BK148" i="226"/>
  <c r="BK523" i="230"/>
  <c r="BQ406" i="230"/>
  <c r="BK88" i="230"/>
  <c r="BK271" i="231"/>
  <c r="BK202" i="231"/>
  <c r="BQ517" i="232"/>
  <c r="BQ625" i="232"/>
  <c r="BK646" i="232"/>
  <c r="BQ286" i="233"/>
  <c r="BK457" i="234"/>
  <c r="BK625" i="226"/>
  <c r="BK571" i="226"/>
  <c r="BK442" i="226"/>
  <c r="BQ502" i="226"/>
  <c r="BQ523" i="226"/>
  <c r="BK526" i="226"/>
  <c r="BK385" i="226"/>
  <c r="BQ391" i="226"/>
  <c r="BK403" i="226"/>
  <c r="BQ157" i="226"/>
  <c r="BK346" i="226"/>
  <c r="BK340" i="226"/>
  <c r="BK268" i="226"/>
  <c r="BQ154" i="226"/>
  <c r="BK628" i="230"/>
  <c r="BK625" i="230"/>
  <c r="BQ508" i="230"/>
  <c r="BK454" i="230"/>
  <c r="BQ262" i="230"/>
  <c r="BK274" i="230"/>
  <c r="BK166" i="230"/>
  <c r="BK382" i="231"/>
  <c r="BQ268" i="231"/>
  <c r="BQ646" i="232"/>
  <c r="BK637" i="226"/>
  <c r="BQ505" i="226"/>
  <c r="BK448" i="226"/>
  <c r="BQ397" i="226"/>
  <c r="BK337" i="226"/>
  <c r="BK331" i="226"/>
  <c r="BK217" i="226"/>
  <c r="BK382" i="226"/>
  <c r="BK274" i="226"/>
  <c r="BQ160" i="226"/>
  <c r="BQ514" i="230"/>
  <c r="BQ385" i="230"/>
  <c r="BQ271" i="230"/>
  <c r="BK346" i="230"/>
  <c r="BK220" i="230"/>
  <c r="BK571" i="231"/>
  <c r="BK451" i="231"/>
  <c r="BQ274" i="231"/>
  <c r="BQ268" i="232"/>
  <c r="BK262" i="232"/>
  <c r="BJ332" i="226"/>
  <c r="CG333" i="226"/>
  <c r="BP329" i="226"/>
  <c r="BY219" i="226"/>
  <c r="CG155" i="226"/>
  <c r="BQ149" i="226"/>
  <c r="IH172" i="270"/>
  <c r="HP172" i="270"/>
  <c r="HP175" i="270"/>
  <c r="AS40" i="270"/>
  <c r="DL100" i="270"/>
  <c r="AI257" i="249"/>
  <c r="G257" i="249"/>
  <c r="N257" i="249"/>
  <c r="Q257" i="249"/>
  <c r="AN257" i="249"/>
  <c r="L257" i="249"/>
  <c r="AM257" i="249"/>
  <c r="O257" i="249"/>
  <c r="AF258" i="249" s="1"/>
  <c r="AL257" i="249"/>
  <c r="J257" i="249"/>
  <c r="AF257" i="249" s="1"/>
  <c r="AO257" i="249"/>
  <c r="M257" i="249"/>
  <c r="AJ257" i="249"/>
  <c r="H257" i="249"/>
  <c r="K257" i="249"/>
  <c r="AH257" i="249"/>
  <c r="F257" i="249"/>
  <c r="AK257" i="249"/>
  <c r="I257" i="249"/>
  <c r="P257" i="249"/>
  <c r="P471" i="249"/>
  <c r="AO471" i="249"/>
  <c r="M471" i="249"/>
  <c r="N471" i="249"/>
  <c r="AM471" i="249"/>
  <c r="K471" i="249"/>
  <c r="AN471" i="249"/>
  <c r="L471" i="249"/>
  <c r="AK471" i="249"/>
  <c r="I471" i="249"/>
  <c r="AL471" i="249"/>
  <c r="J471" i="249"/>
  <c r="AI471" i="249"/>
  <c r="G471" i="249"/>
  <c r="AJ471" i="249"/>
  <c r="H471" i="249"/>
  <c r="Q471" i="249"/>
  <c r="AH471" i="249"/>
  <c r="F471" i="249"/>
  <c r="O471" i="249"/>
  <c r="AT453" i="249"/>
  <c r="BR622" i="226"/>
  <c r="BR631" i="226"/>
  <c r="BL646" i="226"/>
  <c r="BL511" i="226"/>
  <c r="BL442" i="226"/>
  <c r="BR463" i="226"/>
  <c r="BR382" i="226"/>
  <c r="BR385" i="226"/>
  <c r="BR397" i="226"/>
  <c r="BL388" i="226"/>
  <c r="BL271" i="226"/>
  <c r="BR205" i="226"/>
  <c r="BL157" i="226"/>
  <c r="BR151" i="226"/>
  <c r="BR91" i="226"/>
  <c r="BR628" i="230"/>
  <c r="BR637" i="230"/>
  <c r="BL511" i="230"/>
  <c r="BR397" i="230"/>
  <c r="BR391" i="230"/>
  <c r="BL280" i="231"/>
  <c r="BR286" i="226"/>
  <c r="CT162" i="270"/>
  <c r="EV62" i="270"/>
  <c r="EV63" i="270"/>
  <c r="EV182" i="270"/>
  <c r="GF72" i="270"/>
  <c r="GF73" i="270"/>
  <c r="HP72" i="270"/>
  <c r="GF112" i="270"/>
  <c r="BR628" i="226"/>
  <c r="BR637" i="226"/>
  <c r="BL625" i="226"/>
  <c r="BR517" i="226"/>
  <c r="BL382" i="226"/>
  <c r="BL385" i="226"/>
  <c r="BR403" i="226"/>
  <c r="BL394" i="226"/>
  <c r="BR331" i="226"/>
  <c r="BL151" i="226"/>
  <c r="BR634" i="230"/>
  <c r="BR643" i="230"/>
  <c r="BR517" i="230"/>
  <c r="BL283" i="231"/>
  <c r="BR568" i="233"/>
  <c r="BR634" i="226"/>
  <c r="BR643" i="226"/>
  <c r="BL622" i="226"/>
  <c r="BL631" i="226"/>
  <c r="BR505" i="226"/>
  <c r="BL460" i="226"/>
  <c r="BR340" i="226"/>
  <c r="BR391" i="226"/>
  <c r="BR388" i="226"/>
  <c r="BL400" i="226"/>
  <c r="BR325" i="226"/>
  <c r="BR97" i="226"/>
  <c r="BR640" i="230"/>
  <c r="BL82" i="234"/>
  <c r="BR163" i="226"/>
  <c r="BR154" i="226"/>
  <c r="BR160" i="226"/>
  <c r="BR142" i="226"/>
  <c r="BR283" i="226"/>
  <c r="BR280" i="226"/>
  <c r="BR274" i="226"/>
  <c r="BR262" i="226"/>
  <c r="BL520" i="226"/>
  <c r="BL508" i="226"/>
  <c r="BL526" i="226"/>
  <c r="BR91" i="230"/>
  <c r="BR94" i="230"/>
  <c r="BR97" i="230"/>
  <c r="BR85" i="230"/>
  <c r="BL145" i="230"/>
  <c r="BL163" i="230"/>
  <c r="BL154" i="230"/>
  <c r="BL157" i="230"/>
  <c r="BL160" i="230"/>
  <c r="BR145" i="230"/>
  <c r="BR163" i="230"/>
  <c r="BR157" i="230"/>
  <c r="BR208" i="230"/>
  <c r="BR217" i="230"/>
  <c r="BR283" i="230"/>
  <c r="BR262" i="230"/>
  <c r="BR280" i="230"/>
  <c r="BR265" i="230"/>
  <c r="BR277" i="230"/>
  <c r="BR268" i="230"/>
  <c r="BR286" i="230"/>
  <c r="BR271" i="230"/>
  <c r="BR274" i="230"/>
  <c r="BR337" i="230"/>
  <c r="BR331" i="230"/>
  <c r="BR403" i="230"/>
  <c r="BR394" i="230"/>
  <c r="BR400" i="230"/>
  <c r="BR463" i="230"/>
  <c r="BR460" i="230"/>
  <c r="BR526" i="230"/>
  <c r="BR523" i="230"/>
  <c r="BR520" i="230"/>
  <c r="BR514" i="230"/>
  <c r="BR508" i="230"/>
  <c r="BR502" i="230"/>
  <c r="BR82" i="231"/>
  <c r="BR91" i="231"/>
  <c r="BL154" i="231"/>
  <c r="BL151" i="231"/>
  <c r="BL142" i="231"/>
  <c r="BL148" i="231"/>
  <c r="BL145" i="231"/>
  <c r="BL160" i="231"/>
  <c r="BL163" i="231"/>
  <c r="BR154" i="231"/>
  <c r="BR166" i="231"/>
  <c r="BR160" i="231"/>
  <c r="BR151" i="231"/>
  <c r="BR142" i="231"/>
  <c r="BR148" i="231"/>
  <c r="BR163" i="231"/>
  <c r="BR145" i="231"/>
  <c r="BR157" i="231"/>
  <c r="BL286" i="231"/>
  <c r="BL274" i="231"/>
  <c r="BL268" i="231"/>
  <c r="BL262" i="231"/>
  <c r="BL265" i="231"/>
  <c r="BL271" i="231"/>
  <c r="BR343" i="231"/>
  <c r="BR322" i="231"/>
  <c r="BL403" i="231"/>
  <c r="BL400" i="231"/>
  <c r="BL406" i="231"/>
  <c r="BL394" i="231"/>
  <c r="BL388" i="231"/>
  <c r="BL382" i="231"/>
  <c r="BL385" i="231"/>
  <c r="BL391" i="231"/>
  <c r="BL397" i="231"/>
  <c r="BR403" i="231"/>
  <c r="BR406" i="231"/>
  <c r="BR394" i="231"/>
  <c r="BR400" i="231"/>
  <c r="BR388" i="231"/>
  <c r="BR382" i="231"/>
  <c r="BR451" i="231"/>
  <c r="BR445" i="231"/>
  <c r="BR460" i="231"/>
  <c r="BR448" i="231"/>
  <c r="BL502" i="231"/>
  <c r="BL523" i="231"/>
  <c r="BL514" i="231"/>
  <c r="BL517" i="231"/>
  <c r="BL508" i="231"/>
  <c r="BL511" i="231"/>
  <c r="BL505" i="231"/>
  <c r="BL526" i="231"/>
  <c r="BR502" i="231"/>
  <c r="BR517" i="231"/>
  <c r="BR508" i="231"/>
  <c r="BR511" i="231"/>
  <c r="BR505" i="231"/>
  <c r="BR526" i="231"/>
  <c r="BR520" i="231"/>
  <c r="BR568" i="231"/>
  <c r="BR571" i="231"/>
  <c r="BR574" i="231"/>
  <c r="BR562" i="231"/>
  <c r="BL643" i="231"/>
  <c r="BL622" i="231"/>
  <c r="BL628" i="231"/>
  <c r="BL637" i="231"/>
  <c r="BL631" i="231"/>
  <c r="BL640" i="231"/>
  <c r="BL646" i="231"/>
  <c r="BL625" i="231"/>
  <c r="BR643" i="231"/>
  <c r="BR634" i="231"/>
  <c r="BR640" i="231"/>
  <c r="BR646" i="231"/>
  <c r="BR628" i="231"/>
  <c r="BR622" i="231"/>
  <c r="BR631" i="231"/>
  <c r="BR637" i="231"/>
  <c r="BL163" i="232"/>
  <c r="BL160" i="232"/>
  <c r="BL151" i="232"/>
  <c r="BL142" i="232"/>
  <c r="BL154" i="232"/>
  <c r="BL166" i="232"/>
  <c r="BL157" i="232"/>
  <c r="BR154" i="232"/>
  <c r="BR145" i="232"/>
  <c r="BR163" i="232"/>
  <c r="BR148" i="232"/>
  <c r="BR142" i="232"/>
  <c r="BL286" i="232"/>
  <c r="BL283" i="232"/>
  <c r="BL271" i="232"/>
  <c r="BL274" i="232"/>
  <c r="BL268" i="232"/>
  <c r="BL277" i="232"/>
  <c r="BL265" i="232"/>
  <c r="BR274" i="232"/>
  <c r="BR283" i="232"/>
  <c r="BR277" i="232"/>
  <c r="BR286" i="232"/>
  <c r="BL403" i="232"/>
  <c r="BL406" i="232"/>
  <c r="BL391" i="232"/>
  <c r="BL382" i="232"/>
  <c r="BL388" i="232"/>
  <c r="BL385" i="232"/>
  <c r="BL394" i="232"/>
  <c r="BL397" i="232"/>
  <c r="BR400" i="232"/>
  <c r="BR403" i="232"/>
  <c r="BR382" i="232"/>
  <c r="BR460" i="232"/>
  <c r="BR454" i="232"/>
  <c r="BR451" i="232"/>
  <c r="BL520" i="232"/>
  <c r="BL523" i="232"/>
  <c r="BR526" i="232"/>
  <c r="BR517" i="232"/>
  <c r="BR520" i="232"/>
  <c r="BR511" i="232"/>
  <c r="BR514" i="232"/>
  <c r="BR508" i="232"/>
  <c r="BR505" i="232"/>
  <c r="BR502" i="232"/>
  <c r="BL583" i="232"/>
  <c r="BL586" i="232"/>
  <c r="BL571" i="232"/>
  <c r="BL637" i="232"/>
  <c r="BL625" i="232"/>
  <c r="BL640" i="232"/>
  <c r="BL628" i="232"/>
  <c r="BR643" i="232"/>
  <c r="BR634" i="232"/>
  <c r="BR637" i="232"/>
  <c r="BR625" i="232"/>
  <c r="BR640" i="232"/>
  <c r="BR622" i="232"/>
  <c r="BR628" i="232"/>
  <c r="BR631" i="232"/>
  <c r="BL157" i="233"/>
  <c r="BL145" i="233"/>
  <c r="BL166" i="233"/>
  <c r="BR163" i="233"/>
  <c r="BR148" i="233"/>
  <c r="BR166" i="233"/>
  <c r="BR151" i="233"/>
  <c r="BR154" i="233"/>
  <c r="BR157" i="233"/>
  <c r="BR142" i="233"/>
  <c r="BR160" i="233"/>
  <c r="BR145" i="233"/>
  <c r="BR211" i="233"/>
  <c r="BR214" i="233"/>
  <c r="BL262" i="233"/>
  <c r="BL265" i="233"/>
  <c r="BL277" i="233"/>
  <c r="BR274" i="233"/>
  <c r="BR277" i="233"/>
  <c r="BR262" i="233"/>
  <c r="BR265" i="233"/>
  <c r="BR283" i="233"/>
  <c r="BR286" i="233"/>
  <c r="BR268" i="233"/>
  <c r="BR271" i="233"/>
  <c r="BR331" i="233"/>
  <c r="BR334" i="233"/>
  <c r="BR394" i="233"/>
  <c r="BR382" i="233"/>
  <c r="BR403" i="233"/>
  <c r="BR388" i="233"/>
  <c r="BR385" i="233"/>
  <c r="BR391" i="233"/>
  <c r="BR397" i="233"/>
  <c r="BL523" i="233"/>
  <c r="BL526" i="233"/>
  <c r="BL517" i="233"/>
  <c r="BL520" i="233"/>
  <c r="BL511" i="233"/>
  <c r="BL514" i="233"/>
  <c r="BL508" i="233"/>
  <c r="BL505" i="233"/>
  <c r="BR514" i="233"/>
  <c r="BR508" i="233"/>
  <c r="BR505" i="233"/>
  <c r="BR502" i="233"/>
  <c r="BR523" i="233"/>
  <c r="BR526" i="233"/>
  <c r="BR517" i="233"/>
  <c r="BL643" i="233"/>
  <c r="BL634" i="233"/>
  <c r="BL646" i="233"/>
  <c r="BL631" i="233"/>
  <c r="BL622" i="233"/>
  <c r="BL628" i="233"/>
  <c r="BL640" i="233"/>
  <c r="BL625" i="233"/>
  <c r="BL637" i="233"/>
  <c r="BR643" i="233"/>
  <c r="BR634" i="233"/>
  <c r="BR646" i="233"/>
  <c r="BR631" i="233"/>
  <c r="BR622" i="233"/>
  <c r="BR628" i="233"/>
  <c r="BR640" i="233"/>
  <c r="BR625" i="233"/>
  <c r="BR637" i="233"/>
  <c r="BR97" i="234"/>
  <c r="BR103" i="234"/>
  <c r="BL160" i="234"/>
  <c r="BL157" i="234"/>
  <c r="BL166" i="234"/>
  <c r="BL151" i="234"/>
  <c r="BL142" i="234"/>
  <c r="BR163" i="234"/>
  <c r="BR145" i="234"/>
  <c r="BR154" i="234"/>
  <c r="BR142" i="234"/>
  <c r="BR157" i="234"/>
  <c r="BR160" i="234"/>
  <c r="BR151" i="234"/>
  <c r="BR148" i="234"/>
  <c r="BL274" i="234"/>
  <c r="BL286" i="234"/>
  <c r="BL271" i="234"/>
  <c r="BL265" i="234"/>
  <c r="BL262" i="234"/>
  <c r="BL277" i="234"/>
  <c r="BR283" i="234"/>
  <c r="BR277" i="234"/>
  <c r="BR262" i="234"/>
  <c r="BR280" i="234"/>
  <c r="BR271" i="234"/>
  <c r="BR268" i="234"/>
  <c r="BR286" i="234"/>
  <c r="BR265" i="234"/>
  <c r="BL406" i="234"/>
  <c r="BL394" i="234"/>
  <c r="BL388" i="234"/>
  <c r="BL403" i="234"/>
  <c r="BL382" i="234"/>
  <c r="BL391" i="234"/>
  <c r="BR397" i="234"/>
  <c r="BR388" i="234"/>
  <c r="BR391" i="234"/>
  <c r="BR382" i="234"/>
  <c r="BR385" i="234"/>
  <c r="BR406" i="234"/>
  <c r="BR400" i="234"/>
  <c r="BL526" i="234"/>
  <c r="BL520" i="234"/>
  <c r="BL514" i="234"/>
  <c r="BL505" i="234"/>
  <c r="BL508" i="234"/>
  <c r="BL511" i="234"/>
  <c r="BL523" i="234"/>
  <c r="BL502" i="234"/>
  <c r="BR523" i="234"/>
  <c r="BR508" i="234"/>
  <c r="BR517" i="234"/>
  <c r="BR502" i="234"/>
  <c r="BR511" i="234"/>
  <c r="BR526" i="234"/>
  <c r="BR505" i="234"/>
  <c r="BR520" i="234"/>
  <c r="BL631" i="234"/>
  <c r="BL646" i="234"/>
  <c r="BL622" i="234"/>
  <c r="AT356" i="249"/>
  <c r="BL634" i="226"/>
  <c r="BR565" i="226"/>
  <c r="BR511" i="226"/>
  <c r="BL466" i="226"/>
  <c r="BR334" i="226"/>
  <c r="BR277" i="226"/>
  <c r="BR565" i="230"/>
  <c r="BR580" i="230"/>
  <c r="BR511" i="230"/>
  <c r="BL166" i="230"/>
  <c r="BL151" i="230"/>
  <c r="BL520" i="231"/>
  <c r="BR397" i="231"/>
  <c r="BR520" i="233"/>
  <c r="BL145" i="234"/>
  <c r="BR400" i="233"/>
  <c r="BR262" i="232"/>
  <c r="BL148" i="232"/>
  <c r="EW60" i="270"/>
  <c r="HP123" i="270"/>
  <c r="BJ102" i="270"/>
  <c r="CA49" i="270"/>
  <c r="EV161" i="270"/>
  <c r="EV120" i="270"/>
  <c r="EV70" i="270"/>
  <c r="EC51" i="270"/>
  <c r="GF130" i="270"/>
  <c r="GF110" i="270"/>
  <c r="GF80" i="270"/>
  <c r="GW55" i="270"/>
  <c r="GW51" i="270"/>
  <c r="GF70" i="270"/>
  <c r="BJ130" i="270"/>
  <c r="CT101" i="270"/>
  <c r="EV170" i="270"/>
  <c r="EV101" i="270"/>
  <c r="EV60" i="270"/>
  <c r="HP100" i="270"/>
  <c r="GF90" i="270"/>
  <c r="HO58" i="270"/>
  <c r="HO54" i="270"/>
  <c r="GF60" i="270"/>
  <c r="BJ131" i="270"/>
  <c r="EV160" i="270"/>
  <c r="EV130" i="270"/>
  <c r="HP120" i="270"/>
  <c r="GF100" i="270"/>
  <c r="GF111" i="270"/>
  <c r="GE58" i="270"/>
  <c r="GE54" i="270"/>
  <c r="HP71" i="270"/>
  <c r="BJ160" i="270"/>
  <c r="BJ70" i="270"/>
  <c r="EV150" i="270"/>
  <c r="EV100" i="270"/>
  <c r="EV90" i="270"/>
  <c r="EC57" i="270"/>
  <c r="GF120" i="270"/>
  <c r="GW57" i="270"/>
  <c r="GW53" i="270"/>
  <c r="BY440" i="226"/>
  <c r="CG224" i="226"/>
  <c r="BQ392" i="226"/>
  <c r="BY464" i="226"/>
  <c r="CG215" i="226"/>
  <c r="BQ395" i="226"/>
  <c r="BI278" i="226"/>
  <c r="BI443" i="226"/>
  <c r="CC326" i="226"/>
  <c r="BM323" i="226"/>
  <c r="CG221" i="226"/>
  <c r="BQ224" i="226"/>
  <c r="CG401" i="226"/>
  <c r="CA280" i="226"/>
  <c r="BI440" i="226"/>
  <c r="CC341" i="226"/>
  <c r="BM344" i="226"/>
  <c r="CG203" i="226"/>
  <c r="CG209" i="226"/>
  <c r="AT249" i="249"/>
  <c r="AS431" i="249"/>
  <c r="BN338" i="226"/>
  <c r="AS346" i="249"/>
  <c r="I346" i="249" s="1"/>
  <c r="BH320" i="226"/>
  <c r="AT210" i="249"/>
  <c r="U210" i="249" s="1"/>
  <c r="DL120" i="270"/>
  <c r="AR142" i="270"/>
  <c r="HP152" i="270"/>
  <c r="DL92" i="270"/>
  <c r="EV92" i="270"/>
  <c r="DL140" i="270"/>
  <c r="AS132" i="249"/>
  <c r="AT409" i="249"/>
  <c r="DL130" i="270"/>
  <c r="DL171" i="270"/>
  <c r="GF64" i="270"/>
  <c r="GF65" i="270"/>
  <c r="AS392" i="249"/>
  <c r="X392" i="249" s="1"/>
  <c r="IG52" i="270"/>
  <c r="AS229" i="249"/>
  <c r="GF62" i="270"/>
  <c r="BH224" i="226"/>
  <c r="CA58" i="270"/>
  <c r="IG66" i="270"/>
  <c r="BI55" i="270"/>
  <c r="CD225" i="226"/>
  <c r="CC200" i="226"/>
  <c r="CD202" i="226"/>
  <c r="GF63" i="270"/>
  <c r="CD201" i="226"/>
  <c r="CC203" i="226"/>
  <c r="BY150" i="226"/>
  <c r="CG284" i="226"/>
  <c r="BI263" i="226"/>
  <c r="CC149" i="226"/>
  <c r="CA286" i="226"/>
  <c r="AT475" i="249"/>
  <c r="AS447" i="249"/>
  <c r="AK447" i="249" s="1"/>
  <c r="CD213" i="226"/>
  <c r="CC209" i="226"/>
  <c r="CD214" i="226"/>
  <c r="CT104" i="270"/>
  <c r="AR144" i="270"/>
  <c r="CA499" i="233"/>
  <c r="BN154" i="226"/>
  <c r="BN106" i="226"/>
  <c r="BN220" i="226"/>
  <c r="DL80" i="270"/>
  <c r="BP383" i="226"/>
  <c r="BZ336" i="226"/>
  <c r="BY329" i="226"/>
  <c r="BI326" i="226"/>
  <c r="CG273" i="226"/>
  <c r="BY267" i="226"/>
  <c r="CB278" i="226"/>
  <c r="BL263" i="226"/>
  <c r="BH284" i="226"/>
  <c r="BZ201" i="226"/>
  <c r="CC212" i="226"/>
  <c r="BY462" i="226"/>
  <c r="BZ387" i="226"/>
  <c r="BY404" i="226"/>
  <c r="BI392" i="226"/>
  <c r="CG342" i="226"/>
  <c r="BH335" i="226"/>
  <c r="CG263" i="226"/>
  <c r="CG152" i="226"/>
  <c r="CD157" i="226"/>
  <c r="CE280" i="226"/>
  <c r="AS19" i="249"/>
  <c r="AT460" i="249"/>
  <c r="AS394" i="249"/>
  <c r="O394" i="249" s="1"/>
  <c r="BN94" i="226"/>
  <c r="BN208" i="226"/>
  <c r="BN214" i="226"/>
  <c r="DL170" i="270"/>
  <c r="CS70" i="270"/>
  <c r="BI149" i="226"/>
  <c r="BI143" i="226"/>
  <c r="BI164" i="226"/>
  <c r="O33" i="151"/>
  <c r="Q33" i="151" s="1"/>
  <c r="G19" i="150" s="1"/>
  <c r="BY164" i="226"/>
  <c r="AT267" i="249"/>
  <c r="AT413" i="249"/>
  <c r="Z413" i="249" s="1"/>
  <c r="O20" i="151"/>
  <c r="Q20" i="151" s="1"/>
  <c r="CF259" i="234"/>
  <c r="BZ439" i="234"/>
  <c r="AR143" i="270"/>
  <c r="HP153" i="270"/>
  <c r="AR52" i="270"/>
  <c r="CB92" i="270"/>
  <c r="IG62" i="270"/>
  <c r="EV103" i="270"/>
  <c r="BJ114" i="270"/>
  <c r="BQ514" i="233"/>
  <c r="BK520" i="232"/>
  <c r="BK466" i="232"/>
  <c r="BK448" i="232"/>
  <c r="DL50" i="270"/>
  <c r="DK63" i="270"/>
  <c r="IH62" i="270"/>
  <c r="AR181" i="270"/>
  <c r="BI53" i="270"/>
  <c r="CB180" i="270"/>
  <c r="BJ150" i="270"/>
  <c r="IH181" i="270"/>
  <c r="BQ151" i="234"/>
  <c r="BK85" i="234"/>
  <c r="BQ388" i="234"/>
  <c r="BK448" i="233"/>
  <c r="BK574" i="232"/>
  <c r="BK514" i="232"/>
  <c r="BK445" i="226"/>
  <c r="BK622" i="226"/>
  <c r="DL60" i="270"/>
  <c r="BJ113" i="270"/>
  <c r="AR60" i="270"/>
  <c r="BJ180" i="270"/>
  <c r="BJ90" i="270"/>
  <c r="CB91" i="270"/>
  <c r="CA57" i="270"/>
  <c r="CA52" i="270"/>
  <c r="CS53" i="270"/>
  <c r="AQ62" i="270"/>
  <c r="IH120" i="270"/>
  <c r="IG58" i="270"/>
  <c r="IH51" i="270"/>
  <c r="IH61" i="270"/>
  <c r="IH60" i="270"/>
  <c r="CE499" i="233"/>
  <c r="BK91" i="233"/>
  <c r="BK274" i="234"/>
  <c r="BK202" i="234"/>
  <c r="BK100" i="234"/>
  <c r="BQ508" i="233"/>
  <c r="BK568" i="233"/>
  <c r="BK466" i="233"/>
  <c r="BK568" i="232"/>
  <c r="BK508" i="232"/>
  <c r="BK460" i="232"/>
  <c r="BK442" i="232"/>
  <c r="EV102" i="270"/>
  <c r="AR150" i="270"/>
  <c r="AR51" i="270"/>
  <c r="BJ40" i="270"/>
  <c r="CB90" i="270"/>
  <c r="IH90" i="270"/>
  <c r="BK217" i="234"/>
  <c r="BK145" i="234"/>
  <c r="BQ166" i="234"/>
  <c r="BK148" i="234"/>
  <c r="BK442" i="234"/>
  <c r="BQ382" i="234"/>
  <c r="BQ526" i="233"/>
  <c r="BQ502" i="233"/>
  <c r="BK562" i="233"/>
  <c r="BK442" i="233"/>
  <c r="BQ622" i="230"/>
  <c r="BK157" i="230"/>
  <c r="DL51" i="270"/>
  <c r="BJ112" i="270"/>
  <c r="AR180" i="270"/>
  <c r="AR152" i="270"/>
  <c r="CB60" i="270"/>
  <c r="CB50" i="270"/>
  <c r="CA72" i="270"/>
  <c r="CA56" i="270"/>
  <c r="CS51" i="270"/>
  <c r="AQ68" i="270"/>
  <c r="IH180" i="270"/>
  <c r="IH50" i="270"/>
  <c r="BK97" i="234"/>
  <c r="BK262" i="234"/>
  <c r="BK166" i="234"/>
  <c r="BK88" i="234"/>
  <c r="BQ622" i="234"/>
  <c r="BK460" i="233"/>
  <c r="BK526" i="232"/>
  <c r="BK502" i="232"/>
  <c r="BK454" i="232"/>
  <c r="BK463" i="226"/>
  <c r="DL180" i="270"/>
  <c r="AR50" i="270"/>
  <c r="BI67" i="270"/>
  <c r="CB120" i="270"/>
  <c r="AQ67" i="270"/>
  <c r="AJ296" i="249"/>
  <c r="H296" i="249"/>
  <c r="G296" i="249"/>
  <c r="AH296" i="249"/>
  <c r="F296" i="249"/>
  <c r="AM296" i="249"/>
  <c r="P296" i="249"/>
  <c r="AO296" i="249"/>
  <c r="AI296" i="249"/>
  <c r="N296" i="249"/>
  <c r="AK296" i="249"/>
  <c r="Q296" i="249"/>
  <c r="AN296" i="249"/>
  <c r="L296" i="249"/>
  <c r="O296" i="249"/>
  <c r="M296" i="249"/>
  <c r="AL296" i="249"/>
  <c r="J296" i="249"/>
  <c r="K296" i="249"/>
  <c r="I296" i="249"/>
  <c r="AH37" i="249"/>
  <c r="N37" i="249"/>
  <c r="K37" i="249"/>
  <c r="AO37" i="249"/>
  <c r="L37" i="249"/>
  <c r="G37" i="249"/>
  <c r="AM37" i="249"/>
  <c r="J37" i="249"/>
  <c r="AF37" i="249" s="1"/>
  <c r="Q37" i="249"/>
  <c r="AN37" i="249"/>
  <c r="AK37" i="249"/>
  <c r="H37" i="249"/>
  <c r="M37" i="249"/>
  <c r="AL37" i="249"/>
  <c r="AI37" i="249"/>
  <c r="F37" i="249"/>
  <c r="I37" i="249"/>
  <c r="AJ37" i="249"/>
  <c r="P37" i="249"/>
  <c r="O37" i="249"/>
  <c r="AF38" i="249" s="1"/>
  <c r="AT367" i="249"/>
  <c r="W367" i="249" s="1"/>
  <c r="AS391" i="249"/>
  <c r="Y391" i="249" s="1"/>
  <c r="AT470" i="249"/>
  <c r="CD208" i="226"/>
  <c r="AT253" i="249"/>
  <c r="AS331" i="249"/>
  <c r="O30" i="151"/>
  <c r="Q30" i="151"/>
  <c r="O11" i="151"/>
  <c r="Q11" i="151" s="1"/>
  <c r="O19" i="151"/>
  <c r="O27" i="151"/>
  <c r="Q27" i="151" s="1"/>
  <c r="G16" i="150" s="1"/>
  <c r="CA646" i="232"/>
  <c r="BQ442" i="226"/>
  <c r="BI454" i="226"/>
  <c r="BI346" i="230"/>
  <c r="BI574" i="231"/>
  <c r="BQ448" i="233"/>
  <c r="CA637" i="232"/>
  <c r="CA274" i="233"/>
  <c r="BL257" i="232"/>
  <c r="BZ139" i="234"/>
  <c r="CD259" i="234"/>
  <c r="CD499" i="234"/>
  <c r="BI577" i="226"/>
  <c r="BQ448" i="226"/>
  <c r="BI325" i="230"/>
  <c r="BI337" i="230"/>
  <c r="BQ88" i="233"/>
  <c r="BQ460" i="226"/>
  <c r="BI331" i="226"/>
  <c r="BQ322" i="226"/>
  <c r="BQ97" i="226"/>
  <c r="BI442" i="230"/>
  <c r="BQ211" i="233"/>
  <c r="EV50" i="270"/>
  <c r="DL172" i="270"/>
  <c r="IG61" i="270"/>
  <c r="BZ520" i="233"/>
  <c r="BZ259" i="233"/>
  <c r="CE79" i="234"/>
  <c r="BI328" i="226"/>
  <c r="BQ85" i="226"/>
  <c r="BQ82" i="226"/>
  <c r="BI451" i="230"/>
  <c r="BQ340" i="230"/>
  <c r="BI442" i="231"/>
  <c r="BI577" i="233"/>
  <c r="BZ514" i="233"/>
  <c r="BZ205" i="233"/>
  <c r="CD283" i="232"/>
  <c r="CD619" i="234"/>
  <c r="BQ580" i="226"/>
  <c r="BQ457" i="226"/>
  <c r="BQ340" i="226"/>
  <c r="BI322" i="226"/>
  <c r="BI202" i="226"/>
  <c r="BI85" i="226"/>
  <c r="BQ88" i="226"/>
  <c r="BI445" i="230"/>
  <c r="BQ346" i="230"/>
  <c r="BQ454" i="231"/>
  <c r="BI100" i="231"/>
  <c r="BI583" i="232"/>
  <c r="BI448" i="234"/>
  <c r="CS57" i="270"/>
  <c r="BI580" i="226"/>
  <c r="BI562" i="226"/>
  <c r="BM502" i="226"/>
  <c r="BM385" i="226"/>
  <c r="BQ214" i="226"/>
  <c r="BQ100" i="226"/>
  <c r="BI565" i="230"/>
  <c r="BQ574" i="230"/>
  <c r="BQ337" i="230"/>
  <c r="EU60" i="270"/>
  <c r="BI442" i="226"/>
  <c r="BI211" i="226"/>
  <c r="BI226" i="226"/>
  <c r="BI574" i="230"/>
  <c r="BQ448" i="230"/>
  <c r="BI340" i="230"/>
  <c r="BI568" i="231"/>
  <c r="AP37" i="249"/>
  <c r="N543" i="249"/>
  <c r="AF145" i="249"/>
  <c r="AF92" i="249"/>
  <c r="AF208" i="249"/>
  <c r="CC80" i="226"/>
  <c r="BY93" i="226"/>
  <c r="BN92" i="226"/>
  <c r="CB88" i="226"/>
  <c r="CF94" i="226"/>
  <c r="CG88" i="226"/>
  <c r="CE84" i="226"/>
  <c r="BK104" i="226"/>
  <c r="CG91" i="226"/>
  <c r="BH77" i="226"/>
  <c r="BZ205" i="226"/>
  <c r="CA268" i="226"/>
  <c r="BJ334" i="230"/>
  <c r="BJ103" i="230"/>
  <c r="BN502" i="230"/>
  <c r="BG86" i="226"/>
  <c r="BJ86" i="226"/>
  <c r="BN622" i="226"/>
  <c r="BN643" i="226"/>
  <c r="BR583" i="226"/>
  <c r="BQ577" i="226"/>
  <c r="BI583" i="226"/>
  <c r="BQ574" i="226"/>
  <c r="BQ568" i="226"/>
  <c r="BJ565" i="226"/>
  <c r="BR580" i="226"/>
  <c r="BI463" i="226"/>
  <c r="BI445" i="226"/>
  <c r="BQ466" i="226"/>
  <c r="BI460" i="226"/>
  <c r="BM517" i="226"/>
  <c r="BR454" i="226"/>
  <c r="BJ442" i="226"/>
  <c r="BJ457" i="226"/>
  <c r="BJ334" i="226"/>
  <c r="BQ205" i="226"/>
  <c r="BN406" i="226"/>
  <c r="BQ334" i="226"/>
  <c r="BJ331" i="226"/>
  <c r="BQ208" i="226"/>
  <c r="BN157" i="226"/>
  <c r="BN151" i="226"/>
  <c r="BI97" i="226"/>
  <c r="BQ106" i="226"/>
  <c r="BI94" i="226"/>
  <c r="BN631" i="230"/>
  <c r="BQ571" i="230"/>
  <c r="BQ577" i="230"/>
  <c r="BJ571" i="230"/>
  <c r="BQ562" i="230"/>
  <c r="BQ454" i="230"/>
  <c r="BI460" i="230"/>
  <c r="BR445" i="230"/>
  <c r="BJ445" i="230"/>
  <c r="BR325" i="230"/>
  <c r="BQ343" i="230"/>
  <c r="BI343" i="230"/>
  <c r="BJ94" i="230"/>
  <c r="BI202" i="230"/>
  <c r="BJ85" i="230"/>
  <c r="BJ571" i="231"/>
  <c r="BR580" i="231"/>
  <c r="BJ568" i="231"/>
  <c r="BN520" i="231"/>
  <c r="BQ448" i="231"/>
  <c r="BR466" i="231"/>
  <c r="BJ448" i="231"/>
  <c r="BJ337" i="231"/>
  <c r="BN160" i="231"/>
  <c r="BR85" i="231"/>
  <c r="BI445" i="233"/>
  <c r="BI325" i="233"/>
  <c r="BJ574" i="234"/>
  <c r="BR340" i="234"/>
  <c r="BR325" i="234"/>
  <c r="BN274" i="226"/>
  <c r="BN526" i="230"/>
  <c r="CB573" i="226"/>
  <c r="CE464" i="226"/>
  <c r="CD333" i="226"/>
  <c r="CG338" i="226"/>
  <c r="CD222" i="226"/>
  <c r="CG206" i="226"/>
  <c r="BM212" i="226"/>
  <c r="CC216" i="226"/>
  <c r="CA634" i="226"/>
  <c r="BZ628" i="226"/>
  <c r="CA583" i="226"/>
  <c r="BN628" i="226"/>
  <c r="BI571" i="226"/>
  <c r="BQ583" i="226"/>
  <c r="BI574" i="226"/>
  <c r="BR586" i="226"/>
  <c r="BM505" i="226"/>
  <c r="BQ451" i="226"/>
  <c r="BI466" i="226"/>
  <c r="BM523" i="226"/>
  <c r="BR445" i="226"/>
  <c r="BJ463" i="226"/>
  <c r="BN382" i="226"/>
  <c r="BQ337" i="226"/>
  <c r="BI325" i="226"/>
  <c r="BN391" i="226"/>
  <c r="BI346" i="226"/>
  <c r="BN277" i="226"/>
  <c r="BN271" i="226"/>
  <c r="BI220" i="226"/>
  <c r="BQ202" i="226"/>
  <c r="BR85" i="226"/>
  <c r="BQ91" i="226"/>
  <c r="BQ103" i="226"/>
  <c r="BI100" i="226"/>
  <c r="BN637" i="230"/>
  <c r="BQ583" i="230"/>
  <c r="BQ580" i="230"/>
  <c r="BQ568" i="230"/>
  <c r="BJ580" i="230"/>
  <c r="BQ460" i="230"/>
  <c r="BI466" i="230"/>
  <c r="BQ457" i="230"/>
  <c r="BR451" i="230"/>
  <c r="BJ451" i="230"/>
  <c r="BR211" i="230"/>
  <c r="BQ322" i="230"/>
  <c r="BI322" i="230"/>
  <c r="BI226" i="230"/>
  <c r="BJ91" i="230"/>
  <c r="BN625" i="231"/>
  <c r="BN628" i="231"/>
  <c r="BJ565" i="231"/>
  <c r="BR586" i="231"/>
  <c r="BQ574" i="231"/>
  <c r="BN526" i="231"/>
  <c r="BI460" i="231"/>
  <c r="BQ442" i="231"/>
  <c r="BJ454" i="231"/>
  <c r="BR565" i="232"/>
  <c r="BI220" i="232"/>
  <c r="BR562" i="233"/>
  <c r="BI331" i="233"/>
  <c r="BQ208" i="233"/>
  <c r="BI454" i="234"/>
  <c r="BR346" i="234"/>
  <c r="BJ100" i="226"/>
  <c r="CC91" i="226"/>
  <c r="CB576" i="226"/>
  <c r="BL395" i="226"/>
  <c r="CD324" i="226"/>
  <c r="CG341" i="226"/>
  <c r="CG212" i="226"/>
  <c r="BM224" i="226"/>
  <c r="BM518" i="226"/>
  <c r="BL443" i="226"/>
  <c r="BY263" i="226"/>
  <c r="BM161" i="226"/>
  <c r="CA637" i="226"/>
  <c r="CA391" i="226"/>
  <c r="CA574" i="226"/>
  <c r="BN634" i="226"/>
  <c r="BJ583" i="226"/>
  <c r="BR571" i="226"/>
  <c r="BQ562" i="226"/>
  <c r="BR466" i="226"/>
  <c r="BJ454" i="226"/>
  <c r="BR451" i="226"/>
  <c r="BQ331" i="226"/>
  <c r="BI217" i="226"/>
  <c r="BR343" i="226"/>
  <c r="BI340" i="226"/>
  <c r="BQ328" i="226"/>
  <c r="BQ226" i="226"/>
  <c r="BR217" i="226"/>
  <c r="BI214" i="226"/>
  <c r="BI106" i="226"/>
  <c r="BN622" i="230"/>
  <c r="BN643" i="230"/>
  <c r="BJ583" i="230"/>
  <c r="BI580" i="230"/>
  <c r="BQ466" i="230"/>
  <c r="BI457" i="230"/>
  <c r="BR457" i="230"/>
  <c r="BJ457" i="230"/>
  <c r="BN265" i="230"/>
  <c r="BQ328" i="230"/>
  <c r="BI328" i="230"/>
  <c r="BJ97" i="230"/>
  <c r="BQ568" i="231"/>
  <c r="BR577" i="231"/>
  <c r="BI583" i="231"/>
  <c r="BN505" i="231"/>
  <c r="BR457" i="231"/>
  <c r="BI454" i="231"/>
  <c r="BJ460" i="231"/>
  <c r="BI340" i="232"/>
  <c r="BQ328" i="233"/>
  <c r="BN406" i="234"/>
  <c r="BR217" i="234"/>
  <c r="CG82" i="226"/>
  <c r="CC97" i="226"/>
  <c r="CF87" i="226"/>
  <c r="CG103" i="226"/>
  <c r="BI86" i="226"/>
  <c r="CB582" i="226"/>
  <c r="CD345" i="226"/>
  <c r="CE329" i="226"/>
  <c r="BM338" i="226"/>
  <c r="CG404" i="226"/>
  <c r="BM380" i="226"/>
  <c r="CD279" i="226"/>
  <c r="BY275" i="226"/>
  <c r="CA382" i="226"/>
  <c r="BN640" i="226"/>
  <c r="BQ565" i="226"/>
  <c r="BI568" i="226"/>
  <c r="BN517" i="226"/>
  <c r="BN505" i="226"/>
  <c r="BI451" i="226"/>
  <c r="BR448" i="226"/>
  <c r="BR457" i="226"/>
  <c r="BQ211" i="226"/>
  <c r="BI205" i="226"/>
  <c r="BN397" i="226"/>
  <c r="BI334" i="226"/>
  <c r="BI208" i="226"/>
  <c r="BI91" i="226"/>
  <c r="BN628" i="230"/>
  <c r="BI571" i="230"/>
  <c r="BI562" i="230"/>
  <c r="BQ451" i="230"/>
  <c r="BQ325" i="230"/>
  <c r="BN145" i="230"/>
  <c r="BQ334" i="230"/>
  <c r="BI334" i="230"/>
  <c r="BQ214" i="230"/>
  <c r="BN631" i="231"/>
  <c r="BN634" i="231"/>
  <c r="BR583" i="231"/>
  <c r="BN511" i="231"/>
  <c r="BQ223" i="232"/>
  <c r="CG79" i="226"/>
  <c r="BI106" i="231"/>
  <c r="BI85" i="231"/>
  <c r="BI88" i="231"/>
  <c r="BI91" i="231"/>
  <c r="BI97" i="231"/>
  <c r="BI103" i="231"/>
  <c r="BI82" i="231"/>
  <c r="BQ106" i="231"/>
  <c r="BQ94" i="231"/>
  <c r="BQ88" i="231"/>
  <c r="BQ82" i="231"/>
  <c r="BQ85" i="231"/>
  <c r="BQ91" i="231"/>
  <c r="BQ97" i="231"/>
  <c r="BQ103" i="231"/>
  <c r="BQ223" i="231"/>
  <c r="BQ202" i="231"/>
  <c r="BQ208" i="231"/>
  <c r="BQ214" i="231"/>
  <c r="BQ220" i="231"/>
  <c r="BQ226" i="231"/>
  <c r="BQ205" i="231"/>
  <c r="BQ211" i="231"/>
  <c r="BQ217" i="231"/>
  <c r="BI322" i="231"/>
  <c r="BI346" i="231"/>
  <c r="BI325" i="231"/>
  <c r="BI331" i="231"/>
  <c r="BQ322" i="231"/>
  <c r="BQ346" i="231"/>
  <c r="BQ337" i="231"/>
  <c r="BQ325" i="231"/>
  <c r="BQ343" i="232"/>
  <c r="BQ340" i="232"/>
  <c r="BM385" i="232"/>
  <c r="BM397" i="232"/>
  <c r="BQ451" i="232"/>
  <c r="BQ448" i="232"/>
  <c r="BI574" i="232"/>
  <c r="BI580" i="232"/>
  <c r="BI577" i="232"/>
  <c r="BI565" i="232"/>
  <c r="BI562" i="232"/>
  <c r="BI586" i="232"/>
  <c r="BQ574" i="232"/>
  <c r="BQ583" i="232"/>
  <c r="BQ586" i="232"/>
  <c r="BQ571" i="232"/>
  <c r="BQ580" i="232"/>
  <c r="BQ565" i="232"/>
  <c r="BI106" i="233"/>
  <c r="BI88" i="233"/>
  <c r="BI97" i="233"/>
  <c r="BI82" i="233"/>
  <c r="BI100" i="233"/>
  <c r="BI94" i="233"/>
  <c r="BQ106" i="233"/>
  <c r="BQ100" i="233"/>
  <c r="BQ97" i="233"/>
  <c r="BQ82" i="233"/>
  <c r="BQ85" i="233"/>
  <c r="BI205" i="233"/>
  <c r="BI214" i="233"/>
  <c r="BI217" i="233"/>
  <c r="BI208" i="233"/>
  <c r="BI202" i="233"/>
  <c r="BI223" i="233"/>
  <c r="BQ226" i="233"/>
  <c r="BQ220" i="233"/>
  <c r="BQ205" i="233"/>
  <c r="BQ202" i="233"/>
  <c r="BQ217" i="233"/>
  <c r="BQ223" i="233"/>
  <c r="BI343" i="233"/>
  <c r="BI337" i="233"/>
  <c r="BI340" i="233"/>
  <c r="BI334" i="233"/>
  <c r="BI328" i="233"/>
  <c r="BI322" i="233"/>
  <c r="BQ346" i="233"/>
  <c r="BQ325" i="233"/>
  <c r="BQ340" i="233"/>
  <c r="BQ322" i="233"/>
  <c r="BQ343" i="233"/>
  <c r="BQ337" i="233"/>
  <c r="BQ331" i="233"/>
  <c r="BI442" i="233"/>
  <c r="BI460" i="233"/>
  <c r="BI466" i="233"/>
  <c r="BI451" i="233"/>
  <c r="BQ454" i="233"/>
  <c r="BQ460" i="233"/>
  <c r="BQ445" i="233"/>
  <c r="BQ457" i="233"/>
  <c r="BI574" i="233"/>
  <c r="BI586" i="233"/>
  <c r="BI580" i="233"/>
  <c r="BI565" i="233"/>
  <c r="BI571" i="233"/>
  <c r="BI583" i="233"/>
  <c r="BQ568" i="233"/>
  <c r="BQ583" i="233"/>
  <c r="BQ562" i="233"/>
  <c r="BQ586" i="233"/>
  <c r="BQ577" i="233"/>
  <c r="BQ580" i="233"/>
  <c r="BQ574" i="233"/>
  <c r="BQ565" i="233"/>
  <c r="BQ571" i="233"/>
  <c r="BI103" i="234"/>
  <c r="BI106" i="234"/>
  <c r="BI85" i="234"/>
  <c r="BQ103" i="234"/>
  <c r="BQ85" i="234"/>
  <c r="BQ97" i="234"/>
  <c r="BQ106" i="234"/>
  <c r="BI223" i="234"/>
  <c r="BI205" i="234"/>
  <c r="BI226" i="234"/>
  <c r="BI217" i="234"/>
  <c r="BQ223" i="234"/>
  <c r="BQ217" i="234"/>
  <c r="BQ226" i="234"/>
  <c r="BI346" i="234"/>
  <c r="BI337" i="234"/>
  <c r="BI331" i="234"/>
  <c r="BI325" i="234"/>
  <c r="BI328" i="234"/>
  <c r="BI322" i="234"/>
  <c r="BI334" i="234"/>
  <c r="BI343" i="234"/>
  <c r="BQ346" i="234"/>
  <c r="BQ334" i="234"/>
  <c r="BQ325" i="234"/>
  <c r="BQ328" i="234"/>
  <c r="BQ343" i="234"/>
  <c r="BQ337" i="234"/>
  <c r="BQ322" i="234"/>
  <c r="BQ331" i="234"/>
  <c r="BI466" i="234"/>
  <c r="BI445" i="234"/>
  <c r="BI463" i="234"/>
  <c r="BI442" i="234"/>
  <c r="BI451" i="234"/>
  <c r="BI460" i="234"/>
  <c r="BI577" i="234"/>
  <c r="BI568" i="234"/>
  <c r="BI586" i="234"/>
  <c r="BI580" i="234"/>
  <c r="BI583" i="234"/>
  <c r="BQ583" i="234"/>
  <c r="BQ577" i="234"/>
  <c r="BQ568" i="234"/>
  <c r="BQ586" i="234"/>
  <c r="BQ562" i="234"/>
  <c r="BQ565" i="234"/>
  <c r="BQ574" i="234"/>
  <c r="BQ580" i="234"/>
  <c r="BJ103" i="226"/>
  <c r="BJ94" i="226"/>
  <c r="BJ88" i="226"/>
  <c r="BJ106" i="226"/>
  <c r="BR103" i="226"/>
  <c r="BR106" i="226"/>
  <c r="BR82" i="226"/>
  <c r="BR100" i="226"/>
  <c r="BR88" i="226"/>
  <c r="BN163" i="226"/>
  <c r="BN160" i="226"/>
  <c r="BN148" i="226"/>
  <c r="BN166" i="226"/>
  <c r="BJ223" i="226"/>
  <c r="BJ208" i="226"/>
  <c r="BJ220" i="226"/>
  <c r="BJ226" i="226"/>
  <c r="BJ202" i="226"/>
  <c r="BJ214" i="226"/>
  <c r="BR223" i="226"/>
  <c r="BR208" i="226"/>
  <c r="BR214" i="226"/>
  <c r="BR202" i="226"/>
  <c r="BR220" i="226"/>
  <c r="BR226" i="226"/>
  <c r="BN283" i="226"/>
  <c r="BN280" i="226"/>
  <c r="BN262" i="226"/>
  <c r="BN268" i="226"/>
  <c r="BJ346" i="226"/>
  <c r="BJ328" i="226"/>
  <c r="BJ322" i="226"/>
  <c r="BR346" i="226"/>
  <c r="BR322" i="226"/>
  <c r="BR328" i="226"/>
  <c r="BJ226" i="230"/>
  <c r="BJ202" i="230"/>
  <c r="BN283" i="230"/>
  <c r="BN262" i="230"/>
  <c r="BN268" i="230"/>
  <c r="BN286" i="230"/>
  <c r="BN274" i="230"/>
  <c r="BJ343" i="230"/>
  <c r="BJ328" i="230"/>
  <c r="BJ340" i="230"/>
  <c r="BJ322" i="230"/>
  <c r="BJ346" i="230"/>
  <c r="BR343" i="230"/>
  <c r="BR322" i="230"/>
  <c r="BR346" i="230"/>
  <c r="BR340" i="230"/>
  <c r="BN403" i="230"/>
  <c r="BN394" i="230"/>
  <c r="BJ466" i="230"/>
  <c r="BJ448" i="230"/>
  <c r="BJ442" i="230"/>
  <c r="BJ454" i="230"/>
  <c r="BR466" i="230"/>
  <c r="BR454" i="230"/>
  <c r="BN508" i="230"/>
  <c r="BN523" i="230"/>
  <c r="BN514" i="230"/>
  <c r="BN520" i="230"/>
  <c r="BJ562" i="230"/>
  <c r="BJ568" i="230"/>
  <c r="BJ574" i="230"/>
  <c r="BR562" i="230"/>
  <c r="BR568" i="230"/>
  <c r="BJ103" i="231"/>
  <c r="BJ82" i="231"/>
  <c r="BJ85" i="231"/>
  <c r="BJ88" i="231"/>
  <c r="BJ94" i="231"/>
  <c r="BJ100" i="231"/>
  <c r="BJ106" i="231"/>
  <c r="BJ97" i="231"/>
  <c r="BJ91" i="231"/>
  <c r="BR103" i="231"/>
  <c r="BR97" i="231"/>
  <c r="BR88" i="231"/>
  <c r="BR94" i="231"/>
  <c r="BR100" i="231"/>
  <c r="BR106" i="231"/>
  <c r="BN154" i="231"/>
  <c r="BN157" i="231"/>
  <c r="BN166" i="231"/>
  <c r="BN145" i="231"/>
  <c r="BN148" i="231"/>
  <c r="BN142" i="231"/>
  <c r="BJ226" i="231"/>
  <c r="BJ205" i="231"/>
  <c r="BJ211" i="231"/>
  <c r="BJ217" i="231"/>
  <c r="BJ223" i="231"/>
  <c r="BJ202" i="231"/>
  <c r="BJ208" i="231"/>
  <c r="BJ214" i="231"/>
  <c r="BJ220" i="231"/>
  <c r="BR226" i="231"/>
  <c r="BR205" i="231"/>
  <c r="BR211" i="231"/>
  <c r="BR217" i="231"/>
  <c r="BR223" i="231"/>
  <c r="BR202" i="231"/>
  <c r="BR208" i="231"/>
  <c r="BN286" i="231"/>
  <c r="BN283" i="231"/>
  <c r="BN280" i="231"/>
  <c r="BN277" i="231"/>
  <c r="BN268" i="231"/>
  <c r="BN262" i="231"/>
  <c r="BJ322" i="231"/>
  <c r="BJ328" i="231"/>
  <c r="BJ346" i="231"/>
  <c r="BJ331" i="231"/>
  <c r="BJ340" i="231"/>
  <c r="BJ334" i="231"/>
  <c r="BJ325" i="231"/>
  <c r="BR334" i="231"/>
  <c r="BR325" i="231"/>
  <c r="BR337" i="231"/>
  <c r="BR328" i="231"/>
  <c r="BR331" i="231"/>
  <c r="BR346" i="231"/>
  <c r="BR340" i="231"/>
  <c r="BN403" i="231"/>
  <c r="BN382" i="231"/>
  <c r="BN406" i="231"/>
  <c r="BN394" i="231"/>
  <c r="BN388" i="231"/>
  <c r="BJ463" i="231"/>
  <c r="BJ442" i="231"/>
  <c r="BR463" i="231"/>
  <c r="BR442" i="231"/>
  <c r="BJ103" i="232"/>
  <c r="BJ97" i="232"/>
  <c r="BJ85" i="232"/>
  <c r="BJ94" i="232"/>
  <c r="BJ100" i="232"/>
  <c r="BR91" i="232"/>
  <c r="BR85" i="232"/>
  <c r="BN163" i="232"/>
  <c r="BN148" i="232"/>
  <c r="BR214" i="232"/>
  <c r="BR202" i="232"/>
  <c r="BR211" i="232"/>
  <c r="BN262" i="232"/>
  <c r="BN271" i="232"/>
  <c r="BN286" i="232"/>
  <c r="BJ334" i="232"/>
  <c r="BJ331" i="232"/>
  <c r="BJ322" i="232"/>
  <c r="BR331" i="232"/>
  <c r="BR328" i="232"/>
  <c r="BN406" i="232"/>
  <c r="BN394" i="232"/>
  <c r="BN385" i="232"/>
  <c r="BN397" i="232"/>
  <c r="BJ448" i="232"/>
  <c r="BJ460" i="232"/>
  <c r="BJ454" i="232"/>
  <c r="BJ451" i="232"/>
  <c r="BJ445" i="232"/>
  <c r="BJ463" i="232"/>
  <c r="BJ466" i="232"/>
  <c r="BR445" i="232"/>
  <c r="BR463" i="232"/>
  <c r="BR466" i="232"/>
  <c r="BR448" i="232"/>
  <c r="BR442" i="232"/>
  <c r="BR457" i="232"/>
  <c r="BN523" i="232"/>
  <c r="BN517" i="232"/>
  <c r="BN520" i="232"/>
  <c r="BN505" i="232"/>
  <c r="BN514" i="232"/>
  <c r="BN508" i="232"/>
  <c r="BN502" i="232"/>
  <c r="BJ583" i="232"/>
  <c r="BJ565" i="232"/>
  <c r="BJ568" i="232"/>
  <c r="BJ577" i="232"/>
  <c r="BJ562" i="232"/>
  <c r="BJ571" i="232"/>
  <c r="BJ586" i="232"/>
  <c r="BJ574" i="232"/>
  <c r="BR574" i="232"/>
  <c r="BR586" i="232"/>
  <c r="BR583" i="232"/>
  <c r="BR580" i="232"/>
  <c r="BR577" i="232"/>
  <c r="BR571" i="232"/>
  <c r="BN622" i="232"/>
  <c r="BN628" i="232"/>
  <c r="BN631" i="232"/>
  <c r="BN637" i="232"/>
  <c r="BN625" i="232"/>
  <c r="BN640" i="232"/>
  <c r="BJ103" i="233"/>
  <c r="BJ91" i="233"/>
  <c r="BJ85" i="233"/>
  <c r="BJ88" i="233"/>
  <c r="BR103" i="233"/>
  <c r="BR97" i="233"/>
  <c r="BR91" i="233"/>
  <c r="BR85" i="233"/>
  <c r="BN163" i="233"/>
  <c r="BN148" i="233"/>
  <c r="BN166" i="233"/>
  <c r="BN142" i="233"/>
  <c r="BN160" i="233"/>
  <c r="BN151" i="233"/>
  <c r="BJ223" i="233"/>
  <c r="BJ214" i="233"/>
  <c r="BJ211" i="233"/>
  <c r="BJ220" i="233"/>
  <c r="BJ205" i="233"/>
  <c r="BJ217" i="233"/>
  <c r="BJ208" i="233"/>
  <c r="BJ226" i="233"/>
  <c r="BR223" i="233"/>
  <c r="BR208" i="233"/>
  <c r="BR205" i="233"/>
  <c r="BR217" i="233"/>
  <c r="BR226" i="233"/>
  <c r="BR202" i="233"/>
  <c r="BR220" i="233"/>
  <c r="BN274" i="233"/>
  <c r="BN283" i="233"/>
  <c r="BN286" i="233"/>
  <c r="BN268" i="233"/>
  <c r="BN271" i="233"/>
  <c r="BN280" i="233"/>
  <c r="BJ343" i="233"/>
  <c r="BJ334" i="233"/>
  <c r="BJ331" i="233"/>
  <c r="BJ328" i="233"/>
  <c r="BJ346" i="233"/>
  <c r="BJ325" i="233"/>
  <c r="BJ337" i="233"/>
  <c r="BR325" i="233"/>
  <c r="BR337" i="233"/>
  <c r="BR322" i="233"/>
  <c r="BR328" i="233"/>
  <c r="BR346" i="233"/>
  <c r="BN382" i="233"/>
  <c r="BN406" i="233"/>
  <c r="BN397" i="233"/>
  <c r="BN394" i="233"/>
  <c r="BN391" i="233"/>
  <c r="BN385" i="233"/>
  <c r="BN400" i="233"/>
  <c r="BJ454" i="233"/>
  <c r="BJ457" i="233"/>
  <c r="BJ448" i="233"/>
  <c r="BJ451" i="233"/>
  <c r="BJ466" i="233"/>
  <c r="BJ460" i="233"/>
  <c r="BR448" i="233"/>
  <c r="BR442" i="233"/>
  <c r="BR445" i="233"/>
  <c r="BR466" i="233"/>
  <c r="BR463" i="233"/>
  <c r="BR460" i="233"/>
  <c r="BR454" i="233"/>
  <c r="BR451" i="233"/>
  <c r="BN514" i="233"/>
  <c r="BN508" i="233"/>
  <c r="BN517" i="233"/>
  <c r="BN511" i="233"/>
  <c r="BN526" i="233"/>
  <c r="BN520" i="233"/>
  <c r="BN505" i="233"/>
  <c r="BJ562" i="233"/>
  <c r="BJ568" i="233"/>
  <c r="BJ574" i="233"/>
  <c r="BJ571" i="233"/>
  <c r="BJ586" i="233"/>
  <c r="BJ583" i="233"/>
  <c r="BJ577" i="233"/>
  <c r="BJ565" i="233"/>
  <c r="BR574" i="233"/>
  <c r="BR583" i="233"/>
  <c r="BR580" i="233"/>
  <c r="BR577" i="233"/>
  <c r="BR571" i="233"/>
  <c r="BR586" i="233"/>
  <c r="BN643" i="233"/>
  <c r="BN634" i="233"/>
  <c r="BN646" i="233"/>
  <c r="BN631" i="233"/>
  <c r="BN628" i="233"/>
  <c r="BN640" i="233"/>
  <c r="BN625" i="233"/>
  <c r="BN637" i="233"/>
  <c r="BJ88" i="234"/>
  <c r="BJ106" i="234"/>
  <c r="BJ100" i="234"/>
  <c r="BJ91" i="234"/>
  <c r="BJ103" i="234"/>
  <c r="BJ97" i="234"/>
  <c r="BR82" i="234"/>
  <c r="BR106" i="234"/>
  <c r="BR91" i="234"/>
  <c r="BR100" i="234"/>
  <c r="BR94" i="234"/>
  <c r="BR85" i="234"/>
  <c r="BR88" i="234"/>
  <c r="BN163" i="234"/>
  <c r="BN166" i="234"/>
  <c r="BN145" i="234"/>
  <c r="BN142" i="234"/>
  <c r="BN160" i="234"/>
  <c r="BN151" i="234"/>
  <c r="BN148" i="234"/>
  <c r="BJ223" i="234"/>
  <c r="BJ214" i="234"/>
  <c r="BJ211" i="234"/>
  <c r="BJ208" i="234"/>
  <c r="BJ226" i="234"/>
  <c r="BJ217" i="234"/>
  <c r="BR223" i="234"/>
  <c r="BR226" i="234"/>
  <c r="BR202" i="234"/>
  <c r="BR211" i="234"/>
  <c r="BR220" i="234"/>
  <c r="BR205" i="234"/>
  <c r="BR208" i="234"/>
  <c r="BN283" i="234"/>
  <c r="BN274" i="234"/>
  <c r="BN271" i="234"/>
  <c r="BN268" i="234"/>
  <c r="BN277" i="234"/>
  <c r="BN286" i="234"/>
  <c r="BJ343" i="234"/>
  <c r="BJ322" i="234"/>
  <c r="BJ340" i="234"/>
  <c r="BJ334" i="234"/>
  <c r="BJ325" i="234"/>
  <c r="BJ337" i="234"/>
  <c r="BJ331" i="234"/>
  <c r="BJ346" i="234"/>
  <c r="BR343" i="234"/>
  <c r="BR331" i="234"/>
  <c r="BR334" i="234"/>
  <c r="BR328" i="234"/>
  <c r="BR337" i="234"/>
  <c r="BN397" i="234"/>
  <c r="BN391" i="234"/>
  <c r="BN400" i="234"/>
  <c r="BN394" i="234"/>
  <c r="BN388" i="234"/>
  <c r="BN403" i="234"/>
  <c r="BN382" i="234"/>
  <c r="BJ460" i="234"/>
  <c r="BJ451" i="234"/>
  <c r="BR460" i="234"/>
  <c r="BR451" i="234"/>
  <c r="BR448" i="234"/>
  <c r="BN523" i="234"/>
  <c r="BN520" i="234"/>
  <c r="BJ583" i="234"/>
  <c r="BJ586" i="234"/>
  <c r="BJ577" i="234"/>
  <c r="BJ580" i="234"/>
  <c r="BJ565" i="234"/>
  <c r="BJ568" i="234"/>
  <c r="BR583" i="234"/>
  <c r="BR568" i="234"/>
  <c r="BR586" i="234"/>
  <c r="BR580" i="234"/>
  <c r="BR562" i="234"/>
  <c r="BR571" i="234"/>
  <c r="BR577" i="234"/>
  <c r="BR565" i="234"/>
  <c r="BN625" i="234"/>
  <c r="BN646" i="234"/>
  <c r="BN628" i="234"/>
  <c r="BN643" i="234"/>
  <c r="BN622" i="234"/>
  <c r="BN637" i="234"/>
  <c r="BN631" i="234"/>
  <c r="BQ571" i="226"/>
  <c r="BI565" i="226"/>
  <c r="BJ571" i="226"/>
  <c r="BJ580" i="226"/>
  <c r="BQ463" i="226"/>
  <c r="BI457" i="226"/>
  <c r="BQ445" i="226"/>
  <c r="BQ325" i="226"/>
  <c r="BQ217" i="226"/>
  <c r="BN385" i="226"/>
  <c r="BQ346" i="226"/>
  <c r="BJ337" i="226"/>
  <c r="BQ220" i="226"/>
  <c r="BJ211" i="226"/>
  <c r="BI103" i="226"/>
  <c r="BI577" i="230"/>
  <c r="BR571" i="230"/>
  <c r="BR586" i="230"/>
  <c r="BQ442" i="230"/>
  <c r="BI448" i="230"/>
  <c r="BQ445" i="230"/>
  <c r="BN397" i="230"/>
  <c r="BR205" i="230"/>
  <c r="BJ100" i="230"/>
  <c r="BR565" i="231"/>
  <c r="BJ577" i="231"/>
  <c r="BN508" i="231"/>
  <c r="BJ451" i="231"/>
  <c r="BN385" i="231"/>
  <c r="BR454" i="231"/>
  <c r="BR220" i="231"/>
  <c r="BN265" i="231"/>
  <c r="BQ100" i="231"/>
  <c r="BN634" i="232"/>
  <c r="BR562" i="232"/>
  <c r="BN511" i="232"/>
  <c r="BJ580" i="233"/>
  <c r="BN277" i="233"/>
  <c r="BN145" i="233"/>
  <c r="BJ463" i="233"/>
  <c r="BJ442" i="233"/>
  <c r="BR574" i="234"/>
  <c r="BN280" i="234"/>
  <c r="BJ202" i="234"/>
  <c r="BJ94" i="234"/>
  <c r="BI448" i="233"/>
  <c r="BJ340" i="233"/>
  <c r="BN154" i="233"/>
  <c r="BJ226" i="232"/>
  <c r="BJ82" i="226"/>
  <c r="BL341" i="226"/>
  <c r="BL401" i="226"/>
  <c r="BL280" i="226"/>
  <c r="BL334" i="226"/>
  <c r="CC453" i="226"/>
  <c r="CF266" i="226"/>
  <c r="BZ388" i="226"/>
  <c r="BZ328" i="226"/>
  <c r="BL461" i="226"/>
  <c r="BL338" i="226"/>
  <c r="CF104" i="226"/>
  <c r="BY82" i="226"/>
  <c r="BZ202" i="226"/>
  <c r="CC342" i="226"/>
  <c r="BL152" i="226"/>
  <c r="CC327" i="226"/>
  <c r="AM222" i="249"/>
  <c r="AI234" i="249"/>
  <c r="CF559" i="232"/>
  <c r="CA139" i="233"/>
  <c r="AH335" i="249"/>
  <c r="AI335" i="249"/>
  <c r="AJ335" i="249"/>
  <c r="AO335" i="249"/>
  <c r="AN335" i="249"/>
  <c r="BZ502" i="233"/>
  <c r="CB277" i="233"/>
  <c r="CC274" i="232"/>
  <c r="BZ268" i="233"/>
  <c r="BZ340" i="233"/>
  <c r="CD208" i="233"/>
  <c r="CE619" i="234"/>
  <c r="BZ388" i="233"/>
  <c r="CF439" i="233"/>
  <c r="CE642" i="226"/>
  <c r="BZ623" i="226"/>
  <c r="BN629" i="226"/>
  <c r="CG501" i="226"/>
  <c r="CE513" i="226"/>
  <c r="BY501" i="226"/>
  <c r="CB506" i="226"/>
  <c r="BZ512" i="226"/>
  <c r="BN503" i="226"/>
  <c r="BL500" i="226"/>
  <c r="CG390" i="226"/>
  <c r="CC399" i="226"/>
  <c r="BY387" i="226"/>
  <c r="CF380" i="226"/>
  <c r="CB395" i="226"/>
  <c r="BR386" i="226"/>
  <c r="BP398" i="226"/>
  <c r="BL386" i="226"/>
  <c r="BH395" i="226"/>
  <c r="CG270" i="226"/>
  <c r="CC264" i="226"/>
  <c r="BY264" i="226"/>
  <c r="BY285" i="226"/>
  <c r="CB263" i="226"/>
  <c r="CB284" i="226"/>
  <c r="BP266" i="226"/>
  <c r="BL281" i="226"/>
  <c r="BH281" i="226"/>
  <c r="CE141" i="226"/>
  <c r="CE585" i="226"/>
  <c r="BZ572" i="226"/>
  <c r="BN575" i="226"/>
  <c r="CE441" i="226"/>
  <c r="CA462" i="226"/>
  <c r="CF461" i="226"/>
  <c r="BP443" i="226"/>
  <c r="BL455" i="226"/>
  <c r="CG339" i="226"/>
  <c r="CC333" i="226"/>
  <c r="BY333" i="226"/>
  <c r="BP323" i="226"/>
  <c r="BL323" i="226"/>
  <c r="BH329" i="226"/>
  <c r="CB206" i="226"/>
  <c r="CD211" i="226"/>
  <c r="CF283" i="226"/>
  <c r="CF445" i="226"/>
  <c r="BZ505" i="226"/>
  <c r="AT158" i="249"/>
  <c r="W158" i="249" s="1"/>
  <c r="AT248" i="249"/>
  <c r="AT368" i="249"/>
  <c r="AT465" i="249"/>
  <c r="AS450" i="249"/>
  <c r="AS448" i="249"/>
  <c r="CE639" i="226"/>
  <c r="BZ620" i="226"/>
  <c r="BN620" i="226"/>
  <c r="CE519" i="226"/>
  <c r="BZ518" i="226"/>
  <c r="BN509" i="226"/>
  <c r="CC384" i="226"/>
  <c r="CC405" i="226"/>
  <c r="CF386" i="226"/>
  <c r="BL392" i="226"/>
  <c r="CC270" i="226"/>
  <c r="CF269" i="226"/>
  <c r="BL260" i="226"/>
  <c r="BZ575" i="226"/>
  <c r="BN578" i="226"/>
  <c r="CE453" i="226"/>
  <c r="CF446" i="226"/>
  <c r="BL458" i="226"/>
  <c r="CC339" i="226"/>
  <c r="BL335" i="226"/>
  <c r="CB388" i="226"/>
  <c r="AS452" i="249"/>
  <c r="CE645" i="226"/>
  <c r="BZ626" i="226"/>
  <c r="BN626" i="226"/>
  <c r="CE504" i="226"/>
  <c r="CE525" i="226"/>
  <c r="CF503" i="226"/>
  <c r="BZ500" i="226"/>
  <c r="BZ524" i="226"/>
  <c r="BN515" i="226"/>
  <c r="BL512" i="226"/>
  <c r="CG402" i="226"/>
  <c r="CC390" i="226"/>
  <c r="BY399" i="226"/>
  <c r="CF392" i="226"/>
  <c r="CB380" i="226"/>
  <c r="BP389" i="226"/>
  <c r="BN389" i="226"/>
  <c r="BL398" i="226"/>
  <c r="BH380" i="226"/>
  <c r="CG282" i="226"/>
  <c r="CC282" i="226"/>
  <c r="BY276" i="226"/>
  <c r="CF275" i="226"/>
  <c r="CB275" i="226"/>
  <c r="BR272" i="226"/>
  <c r="BP278" i="226"/>
  <c r="BL272" i="226"/>
  <c r="BH266" i="226"/>
  <c r="CE564" i="226"/>
  <c r="CF563" i="226"/>
  <c r="BZ584" i="226"/>
  <c r="BL560" i="226"/>
  <c r="CE465" i="226"/>
  <c r="CA456" i="226"/>
  <c r="CB449" i="226"/>
  <c r="BP455" i="226"/>
  <c r="BJ446" i="226"/>
  <c r="CG324" i="226"/>
  <c r="CG345" i="226"/>
  <c r="BY324" i="226"/>
  <c r="BY345" i="226"/>
  <c r="BP335" i="226"/>
  <c r="BL320" i="226"/>
  <c r="BH341" i="226"/>
  <c r="CD454" i="226"/>
  <c r="CD217" i="226"/>
  <c r="AS130" i="249"/>
  <c r="AT266" i="249"/>
  <c r="AS244" i="249"/>
  <c r="AP244" i="249" s="1"/>
  <c r="AT364" i="249"/>
  <c r="AT459" i="249"/>
  <c r="AS444" i="249"/>
  <c r="AS441" i="249"/>
  <c r="BZ635" i="226"/>
  <c r="BN641" i="226"/>
  <c r="CE510" i="226"/>
  <c r="CC516" i="226"/>
  <c r="CF506" i="226"/>
  <c r="BZ503" i="226"/>
  <c r="BN521" i="226"/>
  <c r="CC396" i="226"/>
  <c r="CF398" i="226"/>
  <c r="BL383" i="226"/>
  <c r="BL404" i="226"/>
  <c r="CC267" i="226"/>
  <c r="CF281" i="226"/>
  <c r="BL284" i="226"/>
  <c r="CE561" i="226"/>
  <c r="CE447" i="226"/>
  <c r="BN452" i="226"/>
  <c r="CE339" i="226"/>
  <c r="CF329" i="226"/>
  <c r="BL326" i="226"/>
  <c r="BZ451" i="226"/>
  <c r="AS129" i="249"/>
  <c r="AS236" i="249"/>
  <c r="AC236" i="249" s="1"/>
  <c r="AT358" i="249"/>
  <c r="AS445" i="249"/>
  <c r="AS432" i="249"/>
  <c r="AC432" i="249"/>
  <c r="CE624" i="226"/>
  <c r="BZ641" i="226"/>
  <c r="BN632" i="226"/>
  <c r="CE516" i="226"/>
  <c r="CC501" i="226"/>
  <c r="CF512" i="226"/>
  <c r="BZ509" i="226"/>
  <c r="BN506" i="226"/>
  <c r="BH500" i="226"/>
  <c r="CG387" i="226"/>
  <c r="CC402" i="226"/>
  <c r="BY390" i="226"/>
  <c r="CF383" i="226"/>
  <c r="CF404" i="226"/>
  <c r="CB392" i="226"/>
  <c r="BP401" i="226"/>
  <c r="BL389" i="226"/>
  <c r="BH392" i="226"/>
  <c r="CG267" i="226"/>
  <c r="CC273" i="226"/>
  <c r="BY261" i="226"/>
  <c r="CF260" i="226"/>
  <c r="CB260" i="226"/>
  <c r="BP269" i="226"/>
  <c r="BN269" i="226"/>
  <c r="BJ278" i="226"/>
  <c r="BH278" i="226"/>
  <c r="CE582" i="226"/>
  <c r="BZ563" i="226"/>
  <c r="BN560" i="226"/>
  <c r="CE459" i="226"/>
  <c r="BY465" i="226"/>
  <c r="BL440" i="226"/>
  <c r="CG336" i="226"/>
  <c r="CC330" i="226"/>
  <c r="BY336" i="226"/>
  <c r="CF326" i="226"/>
  <c r="BP326" i="226"/>
  <c r="BL332" i="226"/>
  <c r="BH326" i="226"/>
  <c r="CD226" i="226"/>
  <c r="CD382" i="226"/>
  <c r="BZ568" i="226"/>
  <c r="BZ337" i="226"/>
  <c r="AT44" i="249"/>
  <c r="AP44" i="249" s="1"/>
  <c r="AS118" i="249"/>
  <c r="AT262" i="249"/>
  <c r="AS238" i="249"/>
  <c r="S238" i="249" s="1"/>
  <c r="AS337" i="249"/>
  <c r="AT469" i="249"/>
  <c r="AN469" i="249" s="1"/>
  <c r="AS440" i="249"/>
  <c r="CE621" i="226"/>
  <c r="BZ632" i="226"/>
  <c r="CE522" i="226"/>
  <c r="BZ515" i="226"/>
  <c r="BN512" i="226"/>
  <c r="CE567" i="226"/>
  <c r="BZ560" i="226"/>
  <c r="BN569" i="226"/>
  <c r="AS117" i="249"/>
  <c r="U117" i="249" s="1"/>
  <c r="CB500" i="226"/>
  <c r="BH506" i="226"/>
  <c r="CB383" i="226"/>
  <c r="BH383" i="226"/>
  <c r="CC285" i="226"/>
  <c r="CF278" i="226"/>
  <c r="BL269" i="226"/>
  <c r="CG465" i="226"/>
  <c r="CC465" i="226"/>
  <c r="CF449" i="226"/>
  <c r="BL464" i="226"/>
  <c r="CC321" i="226"/>
  <c r="CB338" i="226"/>
  <c r="BP344" i="226"/>
  <c r="BL344" i="226"/>
  <c r="CD205" i="226"/>
  <c r="BZ217" i="226"/>
  <c r="BZ403" i="226"/>
  <c r="BZ331" i="226"/>
  <c r="CB622" i="226"/>
  <c r="AS20" i="249"/>
  <c r="AP20" i="249" s="1"/>
  <c r="AS134" i="249"/>
  <c r="AT254" i="249"/>
  <c r="AT474" i="249"/>
  <c r="R474" i="249"/>
  <c r="AT456" i="249"/>
  <c r="AS437" i="249"/>
  <c r="AP437" i="249" s="1"/>
  <c r="CG96" i="226"/>
  <c r="BQ86" i="226"/>
  <c r="CF103" i="226"/>
  <c r="BQ95" i="226"/>
  <c r="CE93" i="226"/>
  <c r="BZ79" i="226"/>
  <c r="BZ85" i="226"/>
  <c r="CA93" i="226"/>
  <c r="CF567" i="226"/>
  <c r="BN80" i="226"/>
  <c r="CF100" i="226"/>
  <c r="CB87" i="226"/>
  <c r="BL83" i="226"/>
  <c r="CB78" i="226"/>
  <c r="CE106" i="226"/>
  <c r="BR80" i="226"/>
  <c r="CE91" i="226"/>
  <c r="CD78" i="226"/>
  <c r="BR83" i="226"/>
  <c r="BN83" i="226"/>
  <c r="CG81" i="226"/>
  <c r="CA99" i="226"/>
  <c r="CG84" i="226"/>
  <c r="BR101" i="226"/>
  <c r="CA81" i="226"/>
  <c r="BZ88" i="226"/>
  <c r="CB94" i="226"/>
  <c r="CA84" i="226"/>
  <c r="CB77" i="226"/>
  <c r="CA103" i="226"/>
  <c r="BO77" i="226"/>
  <c r="CE98" i="226"/>
  <c r="BR77" i="226"/>
  <c r="CE97" i="226"/>
  <c r="BR92" i="226"/>
  <c r="BL95" i="226"/>
  <c r="BH98" i="226"/>
  <c r="CC101" i="226"/>
  <c r="BH83" i="226"/>
  <c r="BZ82" i="226"/>
  <c r="CG85" i="226"/>
  <c r="BR95" i="226"/>
  <c r="CF89" i="226"/>
  <c r="CF88" i="226"/>
  <c r="CC93" i="226"/>
  <c r="BN95" i="226"/>
  <c r="BH101" i="226"/>
  <c r="CB90" i="226"/>
  <c r="CE82" i="226"/>
  <c r="CB79" i="226"/>
  <c r="CA96" i="226"/>
  <c r="BQ89" i="226"/>
  <c r="CE80" i="226"/>
  <c r="CA85" i="226"/>
  <c r="CG100" i="226"/>
  <c r="BO98" i="226"/>
  <c r="BQ104" i="226"/>
  <c r="CA82" i="226"/>
  <c r="CF93" i="226"/>
  <c r="BM98" i="226"/>
  <c r="BL92" i="226"/>
  <c r="BQ98" i="226"/>
  <c r="CA94" i="226"/>
  <c r="BH92" i="226"/>
  <c r="BO86" i="226"/>
  <c r="BQ80" i="226"/>
  <c r="BR98" i="226"/>
  <c r="CG93" i="226"/>
  <c r="BL80" i="226"/>
  <c r="CF511" i="233"/>
  <c r="CF262" i="233"/>
  <c r="CC619" i="234"/>
  <c r="CE277" i="233"/>
  <c r="CD439" i="232"/>
  <c r="O10" i="151"/>
  <c r="Q10" i="151" s="1"/>
  <c r="G8" i="150" s="1"/>
  <c r="O32" i="151"/>
  <c r="Q32" i="151" s="1"/>
  <c r="CF570" i="226"/>
  <c r="CF516" i="226"/>
  <c r="BP640" i="226"/>
  <c r="BH637" i="226"/>
  <c r="BL583" i="226"/>
  <c r="BL454" i="226"/>
  <c r="BL451" i="226"/>
  <c r="BP382" i="226"/>
  <c r="BP385" i="226"/>
  <c r="BP394" i="226"/>
  <c r="BH394" i="226"/>
  <c r="BL460" i="230"/>
  <c r="BL445" i="230"/>
  <c r="BL208" i="232"/>
  <c r="CF505" i="233"/>
  <c r="CF283" i="233"/>
  <c r="CB214" i="233"/>
  <c r="CB559" i="226"/>
  <c r="AF142" i="249"/>
  <c r="BP646" i="226"/>
  <c r="BH622" i="226"/>
  <c r="BH643" i="226"/>
  <c r="BP505" i="226"/>
  <c r="BL457" i="226"/>
  <c r="BP400" i="226"/>
  <c r="BH400" i="226"/>
  <c r="BP148" i="231"/>
  <c r="BJ172" i="270"/>
  <c r="CB379" i="234"/>
  <c r="CF526" i="233"/>
  <c r="CB208" i="233"/>
  <c r="CE514" i="233"/>
  <c r="DK54" i="270"/>
  <c r="DL110" i="270"/>
  <c r="DL150" i="270"/>
  <c r="BZ619" i="234"/>
  <c r="BY499" i="234"/>
  <c r="CE400" i="233"/>
  <c r="BZ586" i="232"/>
  <c r="CA502" i="233"/>
  <c r="CD463" i="232"/>
  <c r="BK77" i="226"/>
  <c r="BH497" i="234"/>
  <c r="BP631" i="226"/>
  <c r="BH634" i="226"/>
  <c r="BL82" i="226"/>
  <c r="BL97" i="226"/>
  <c r="BL91" i="226"/>
  <c r="BL85" i="226"/>
  <c r="BH142" i="226"/>
  <c r="BH145" i="226"/>
  <c r="BH160" i="226"/>
  <c r="BH151" i="226"/>
  <c r="BH157" i="226"/>
  <c r="BP154" i="226"/>
  <c r="BP151" i="226"/>
  <c r="BP142" i="226"/>
  <c r="BP157" i="226"/>
  <c r="BP145" i="226"/>
  <c r="BL217" i="226"/>
  <c r="BL202" i="226"/>
  <c r="BL205" i="226"/>
  <c r="BL220" i="226"/>
  <c r="BL211" i="226"/>
  <c r="BH268" i="226"/>
  <c r="BH265" i="226"/>
  <c r="BH271" i="226"/>
  <c r="BH277" i="226"/>
  <c r="BP271" i="226"/>
  <c r="BP280" i="226"/>
  <c r="BP277" i="226"/>
  <c r="BP262" i="226"/>
  <c r="BL337" i="226"/>
  <c r="BL325" i="226"/>
  <c r="BL343" i="226"/>
  <c r="BL328" i="226"/>
  <c r="BH514" i="226"/>
  <c r="BH526" i="226"/>
  <c r="BH502" i="226"/>
  <c r="BH508" i="226"/>
  <c r="BP520" i="226"/>
  <c r="BP508" i="226"/>
  <c r="BL103" i="230"/>
  <c r="BL85" i="230"/>
  <c r="BL91" i="230"/>
  <c r="BL97" i="230"/>
  <c r="BL100" i="230"/>
  <c r="BL94" i="230"/>
  <c r="BL88" i="230"/>
  <c r="BH157" i="230"/>
  <c r="BH160" i="230"/>
  <c r="BH151" i="230"/>
  <c r="BH145" i="230"/>
  <c r="BH148" i="230"/>
  <c r="BH166" i="230"/>
  <c r="BH163" i="230"/>
  <c r="BH142" i="230"/>
  <c r="BP157" i="230"/>
  <c r="BP151" i="230"/>
  <c r="BP142" i="230"/>
  <c r="BP145" i="230"/>
  <c r="BP160" i="230"/>
  <c r="BP148" i="230"/>
  <c r="BP163" i="230"/>
  <c r="BP154" i="230"/>
  <c r="BL202" i="230"/>
  <c r="BL217" i="230"/>
  <c r="BL214" i="230"/>
  <c r="BL211" i="230"/>
  <c r="BL226" i="230"/>
  <c r="BL205" i="230"/>
  <c r="BH262" i="230"/>
  <c r="BH268" i="230"/>
  <c r="BH274" i="230"/>
  <c r="BH271" i="230"/>
  <c r="BH286" i="230"/>
  <c r="BH265" i="230"/>
  <c r="BH277" i="230"/>
  <c r="BP517" i="230"/>
  <c r="BP505" i="230"/>
  <c r="BH640" i="230"/>
  <c r="BH637" i="230"/>
  <c r="BL103" i="231"/>
  <c r="BL88" i="231"/>
  <c r="BL94" i="231"/>
  <c r="BL100" i="231"/>
  <c r="BL106" i="231"/>
  <c r="BL82" i="231"/>
  <c r="BH154" i="231"/>
  <c r="BH142" i="231"/>
  <c r="BH148" i="231"/>
  <c r="BH166" i="231"/>
  <c r="BH160" i="231"/>
  <c r="BP154" i="231"/>
  <c r="BP157" i="231"/>
  <c r="BP151" i="231"/>
  <c r="BP145" i="231"/>
  <c r="BP142" i="231"/>
  <c r="BP160" i="231"/>
  <c r="BP163" i="231"/>
  <c r="BL226" i="231"/>
  <c r="BL217" i="231"/>
  <c r="BL223" i="231"/>
  <c r="BL202" i="231"/>
  <c r="BL208" i="231"/>
  <c r="BL214" i="231"/>
  <c r="BL205" i="231"/>
  <c r="BL211" i="231"/>
  <c r="BH286" i="231"/>
  <c r="BH262" i="231"/>
  <c r="BH268" i="231"/>
  <c r="BH274" i="231"/>
  <c r="BH280" i="231"/>
  <c r="BH265" i="231"/>
  <c r="BH277" i="231"/>
  <c r="BH283" i="231"/>
  <c r="BP286" i="231"/>
  <c r="BP265" i="231"/>
  <c r="BP271" i="231"/>
  <c r="BP277" i="231"/>
  <c r="BP283" i="231"/>
  <c r="BL328" i="231"/>
  <c r="BL343" i="231"/>
  <c r="BL337" i="231"/>
  <c r="BL346" i="231"/>
  <c r="BL334" i="231"/>
  <c r="BL331" i="231"/>
  <c r="BL322" i="231"/>
  <c r="BL325" i="231"/>
  <c r="BH403" i="231"/>
  <c r="BH385" i="231"/>
  <c r="BH391" i="231"/>
  <c r="BH397" i="231"/>
  <c r="BH382" i="231"/>
  <c r="BH388" i="231"/>
  <c r="BH394" i="231"/>
  <c r="BH400" i="231"/>
  <c r="BH406" i="231"/>
  <c r="BP403" i="231"/>
  <c r="BP382" i="231"/>
  <c r="BP388" i="231"/>
  <c r="BP394" i="231"/>
  <c r="BP400" i="231"/>
  <c r="BP406" i="231"/>
  <c r="BL463" i="231"/>
  <c r="BL451" i="231"/>
  <c r="BL457" i="231"/>
  <c r="BL442" i="231"/>
  <c r="BL448" i="231"/>
  <c r="BL454" i="231"/>
  <c r="BL460" i="231"/>
  <c r="BL466" i="231"/>
  <c r="BL445" i="231"/>
  <c r="BH502" i="231"/>
  <c r="BH520" i="231"/>
  <c r="BH514" i="231"/>
  <c r="BH508" i="231"/>
  <c r="BH523" i="231"/>
  <c r="BH517" i="231"/>
  <c r="BH505" i="231"/>
  <c r="BH526" i="231"/>
  <c r="BP502" i="231"/>
  <c r="BP520" i="231"/>
  <c r="BP514" i="231"/>
  <c r="BP508" i="231"/>
  <c r="BP523" i="231"/>
  <c r="BP517" i="231"/>
  <c r="BP505" i="231"/>
  <c r="BP526" i="231"/>
  <c r="BL574" i="231"/>
  <c r="BL577" i="231"/>
  <c r="BL571" i="231"/>
  <c r="BL586" i="231"/>
  <c r="BL562" i="231"/>
  <c r="BL568" i="231"/>
  <c r="BL580" i="231"/>
  <c r="BL565" i="231"/>
  <c r="BL583" i="231"/>
  <c r="BH643" i="231"/>
  <c r="BH622" i="231"/>
  <c r="BH628" i="231"/>
  <c r="BH634" i="231"/>
  <c r="BH640" i="231"/>
  <c r="BH646" i="231"/>
  <c r="BH625" i="231"/>
  <c r="BH631" i="231"/>
  <c r="BH637" i="231"/>
  <c r="BP643" i="231"/>
  <c r="BP622" i="231"/>
  <c r="BP628" i="231"/>
  <c r="BP634" i="231"/>
  <c r="BP640" i="231"/>
  <c r="BP646" i="231"/>
  <c r="BP625" i="231"/>
  <c r="BP631" i="231"/>
  <c r="BP637" i="231"/>
  <c r="BL106" i="232"/>
  <c r="BL94" i="232"/>
  <c r="BL97" i="232"/>
  <c r="BL91" i="232"/>
  <c r="BL82" i="232"/>
  <c r="BL85" i="232"/>
  <c r="BL100" i="232"/>
  <c r="BL103" i="232"/>
  <c r="BH163" i="232"/>
  <c r="BH160" i="232"/>
  <c r="BH166" i="232"/>
  <c r="BH151" i="232"/>
  <c r="BH142" i="232"/>
  <c r="BH145" i="232"/>
  <c r="BH148" i="232"/>
  <c r="BH154" i="232"/>
  <c r="BP163" i="232"/>
  <c r="BP157" i="232"/>
  <c r="BP160" i="232"/>
  <c r="BP166" i="232"/>
  <c r="BP142" i="232"/>
  <c r="BP151" i="232"/>
  <c r="BP148" i="232"/>
  <c r="BP154" i="232"/>
  <c r="BP145" i="232"/>
  <c r="BL220" i="232"/>
  <c r="BL211" i="232"/>
  <c r="BL205" i="232"/>
  <c r="BL217" i="232"/>
  <c r="BL226" i="232"/>
  <c r="BH286" i="232"/>
  <c r="BH283" i="232"/>
  <c r="BH277" i="232"/>
  <c r="BH274" i="232"/>
  <c r="BH268" i="232"/>
  <c r="BH271" i="232"/>
  <c r="BH265" i="232"/>
  <c r="BP286" i="232"/>
  <c r="BP283" i="232"/>
  <c r="BP265" i="232"/>
  <c r="BP274" i="232"/>
  <c r="BP277" i="232"/>
  <c r="BP268" i="232"/>
  <c r="BP271" i="232"/>
  <c r="BL343" i="232"/>
  <c r="BL328" i="232"/>
  <c r="BL331" i="232"/>
  <c r="BL325" i="232"/>
  <c r="BL337" i="232"/>
  <c r="BH403" i="232"/>
  <c r="BH394" i="232"/>
  <c r="BH397" i="232"/>
  <c r="BH382" i="232"/>
  <c r="BH400" i="232"/>
  <c r="BH391" i="232"/>
  <c r="BH406" i="232"/>
  <c r="BP403" i="232"/>
  <c r="BP406" i="232"/>
  <c r="BP385" i="232"/>
  <c r="BP394" i="232"/>
  <c r="BP382" i="232"/>
  <c r="BP397" i="232"/>
  <c r="BP391" i="232"/>
  <c r="BP388" i="232"/>
  <c r="BL457" i="232"/>
  <c r="BL460" i="232"/>
  <c r="BH520" i="232"/>
  <c r="BH523" i="232"/>
  <c r="BP523" i="232"/>
  <c r="BP520" i="232"/>
  <c r="BH634" i="232"/>
  <c r="BH646" i="232"/>
  <c r="BH631" i="232"/>
  <c r="BP646" i="232"/>
  <c r="BP622" i="232"/>
  <c r="BP631" i="232"/>
  <c r="BH142" i="233"/>
  <c r="BH151" i="233"/>
  <c r="BH154" i="233"/>
  <c r="BP163" i="233"/>
  <c r="BP148" i="233"/>
  <c r="BP151" i="233"/>
  <c r="BL223" i="233"/>
  <c r="BL211" i="233"/>
  <c r="BL220" i="233"/>
  <c r="BH262" i="233"/>
  <c r="BH283" i="233"/>
  <c r="BH286" i="233"/>
  <c r="BH271" i="233"/>
  <c r="BH274" i="233"/>
  <c r="BP274" i="233"/>
  <c r="BP286" i="233"/>
  <c r="BP280" i="233"/>
  <c r="BP268" i="233"/>
  <c r="BP271" i="233"/>
  <c r="BL334" i="233"/>
  <c r="BL346" i="233"/>
  <c r="BL331" i="233"/>
  <c r="BH403" i="233"/>
  <c r="BH391" i="233"/>
  <c r="BH397" i="233"/>
  <c r="BH394" i="233"/>
  <c r="BH400" i="233"/>
  <c r="BH406" i="233"/>
  <c r="BH388" i="233"/>
  <c r="BH385" i="233"/>
  <c r="BP403" i="233"/>
  <c r="BP388" i="233"/>
  <c r="BP385" i="233"/>
  <c r="BP394" i="233"/>
  <c r="BP391" i="233"/>
  <c r="BP397" i="233"/>
  <c r="BP382" i="233"/>
  <c r="BP406" i="233"/>
  <c r="BL466" i="233"/>
  <c r="BL457" i="233"/>
  <c r="BL460" i="233"/>
  <c r="BL454" i="233"/>
  <c r="BL445" i="233"/>
  <c r="BL442" i="233"/>
  <c r="BL451" i="233"/>
  <c r="BH517" i="233"/>
  <c r="BH511" i="233"/>
  <c r="BH526" i="233"/>
  <c r="BH520" i="233"/>
  <c r="BH514" i="233"/>
  <c r="BH502" i="233"/>
  <c r="BH523" i="233"/>
  <c r="BH505" i="233"/>
  <c r="BP517" i="233"/>
  <c r="BP511" i="233"/>
  <c r="BP505" i="233"/>
  <c r="BP526" i="233"/>
  <c r="BP520" i="233"/>
  <c r="BP514" i="233"/>
  <c r="BP502" i="233"/>
  <c r="BP523" i="233"/>
  <c r="BL565" i="233"/>
  <c r="BL586" i="233"/>
  <c r="BL562" i="233"/>
  <c r="BL580" i="233"/>
  <c r="BL568" i="233"/>
  <c r="BL583" i="233"/>
  <c r="BL571" i="233"/>
  <c r="BL577" i="233"/>
  <c r="BH643" i="233"/>
  <c r="BH634" i="233"/>
  <c r="BH631" i="233"/>
  <c r="BH622" i="233"/>
  <c r="BH628" i="233"/>
  <c r="BH625" i="233"/>
  <c r="BH646" i="233"/>
  <c r="BH640" i="233"/>
  <c r="BH637" i="233"/>
  <c r="BP643" i="233"/>
  <c r="BP646" i="233"/>
  <c r="BP640" i="233"/>
  <c r="BP637" i="233"/>
  <c r="BP622" i="233"/>
  <c r="BP634" i="233"/>
  <c r="BP631" i="233"/>
  <c r="BP628" i="233"/>
  <c r="BP625" i="233"/>
  <c r="BL103" i="234"/>
  <c r="BL97" i="234"/>
  <c r="BL91" i="234"/>
  <c r="BL85" i="234"/>
  <c r="BL106" i="234"/>
  <c r="BL94" i="234"/>
  <c r="BL88" i="234"/>
  <c r="BH154" i="234"/>
  <c r="BH145" i="234"/>
  <c r="BH160" i="234"/>
  <c r="BH148" i="234"/>
  <c r="BH157" i="234"/>
  <c r="BH151" i="234"/>
  <c r="BP157" i="234"/>
  <c r="BP151" i="234"/>
  <c r="BP160" i="234"/>
  <c r="BP145" i="234"/>
  <c r="BP166" i="234"/>
  <c r="BP148" i="234"/>
  <c r="BL217" i="234"/>
  <c r="BL208" i="234"/>
  <c r="BL211" i="234"/>
  <c r="BL205" i="234"/>
  <c r="BL214" i="234"/>
  <c r="BL220" i="234"/>
  <c r="BH280" i="234"/>
  <c r="BH277" i="234"/>
  <c r="BH262" i="234"/>
  <c r="BH271" i="234"/>
  <c r="BH286" i="234"/>
  <c r="BH265" i="234"/>
  <c r="BH268" i="234"/>
  <c r="BP274" i="234"/>
  <c r="BP280" i="234"/>
  <c r="BP268" i="234"/>
  <c r="BP271" i="234"/>
  <c r="BP265" i="234"/>
  <c r="BL331" i="234"/>
  <c r="BL343" i="234"/>
  <c r="BL346" i="234"/>
  <c r="BL334" i="234"/>
  <c r="BL328" i="234"/>
  <c r="BL337" i="234"/>
  <c r="BH394" i="234"/>
  <c r="BH382" i="234"/>
  <c r="BH403" i="234"/>
  <c r="BH397" i="234"/>
  <c r="BH406" i="234"/>
  <c r="BH400" i="234"/>
  <c r="BP394" i="234"/>
  <c r="BP382" i="234"/>
  <c r="BP403" i="234"/>
  <c r="BP397" i="234"/>
  <c r="BP406" i="234"/>
  <c r="BP400" i="234"/>
  <c r="BL463" i="234"/>
  <c r="BL442" i="234"/>
  <c r="BL466" i="234"/>
  <c r="BL460" i="234"/>
  <c r="BL454" i="234"/>
  <c r="BL457" i="234"/>
  <c r="BL448" i="234"/>
  <c r="BL445" i="234"/>
  <c r="BH508" i="234"/>
  <c r="BH502" i="234"/>
  <c r="BH505" i="234"/>
  <c r="BH523" i="234"/>
  <c r="BH517" i="234"/>
  <c r="BH511" i="234"/>
  <c r="BH520" i="234"/>
  <c r="BH514" i="234"/>
  <c r="BL574" i="234"/>
  <c r="BL565" i="234"/>
  <c r="BL583" i="234"/>
  <c r="BH625" i="234"/>
  <c r="BH646" i="234"/>
  <c r="BH622" i="234"/>
  <c r="BP634" i="234"/>
  <c r="BP628" i="234"/>
  <c r="BP643" i="234"/>
  <c r="BP622" i="234"/>
  <c r="BP637" i="234"/>
  <c r="BP631" i="234"/>
  <c r="BP646" i="234"/>
  <c r="BP640" i="234"/>
  <c r="GF163" i="270"/>
  <c r="CA205" i="233"/>
  <c r="BN557" i="232"/>
  <c r="AF141" i="249"/>
  <c r="CA443" i="226"/>
  <c r="CB285" i="226"/>
  <c r="BP622" i="226"/>
  <c r="BP643" i="226"/>
  <c r="BH646" i="226"/>
  <c r="BL577" i="226"/>
  <c r="BP517" i="226"/>
  <c r="BH505" i="226"/>
  <c r="BP391" i="226"/>
  <c r="BP397" i="226"/>
  <c r="BH397" i="226"/>
  <c r="BL331" i="226"/>
  <c r="BP262" i="231"/>
  <c r="BP634" i="232"/>
  <c r="BH385" i="232"/>
  <c r="BL448" i="233"/>
  <c r="BH526" i="234"/>
  <c r="BL202" i="233"/>
  <c r="AQ56" i="270"/>
  <c r="AQ66" i="270"/>
  <c r="AR120" i="270"/>
  <c r="BI51" i="270"/>
  <c r="CA54" i="270"/>
  <c r="CB110" i="270"/>
  <c r="CB150" i="270"/>
  <c r="CS67" i="270"/>
  <c r="ED140" i="270"/>
  <c r="HP40" i="270"/>
  <c r="HQ40" i="270"/>
  <c r="GW49" i="270"/>
  <c r="HO50" i="270"/>
  <c r="IG64" i="270"/>
  <c r="IG54" i="270"/>
  <c r="IH111" i="270"/>
  <c r="IH150" i="270"/>
  <c r="CG499" i="234"/>
  <c r="CF265" i="233"/>
  <c r="CB85" i="233"/>
  <c r="CA337" i="232"/>
  <c r="BP628" i="226"/>
  <c r="BH625" i="226"/>
  <c r="BL580" i="226"/>
  <c r="BL448" i="226"/>
  <c r="BP403" i="226"/>
  <c r="BH403" i="226"/>
  <c r="BH154" i="230"/>
  <c r="BP268" i="231"/>
  <c r="BL340" i="231"/>
  <c r="BH271" i="231"/>
  <c r="BH382" i="233"/>
  <c r="EU66" i="270"/>
  <c r="CF274" i="233"/>
  <c r="CF205" i="233"/>
  <c r="CF573" i="226"/>
  <c r="BL565" i="226"/>
  <c r="BH511" i="226"/>
  <c r="BH391" i="226"/>
  <c r="BL340" i="226"/>
  <c r="BP274" i="231"/>
  <c r="BP400" i="232"/>
  <c r="EV93" i="270"/>
  <c r="BG77" i="232"/>
  <c r="AT196" i="249"/>
  <c r="BO199" i="233"/>
  <c r="BZ618" i="234"/>
  <c r="CC634" i="233"/>
  <c r="CD502" i="233"/>
  <c r="BY385" i="233"/>
  <c r="CD271" i="233"/>
  <c r="CB202" i="233"/>
  <c r="BZ451" i="232"/>
  <c r="CE520" i="233"/>
  <c r="CE202" i="233"/>
  <c r="CF577" i="232"/>
  <c r="CA214" i="232"/>
  <c r="BQ557" i="230"/>
  <c r="BG139" i="232"/>
  <c r="CC451" i="232"/>
  <c r="BK259" i="233"/>
  <c r="BL197" i="234"/>
  <c r="O15" i="151"/>
  <c r="O16" i="151"/>
  <c r="Q16" i="151" s="1"/>
  <c r="O22" i="151"/>
  <c r="Q22" i="151"/>
  <c r="O36" i="151"/>
  <c r="Q36" i="151" s="1"/>
  <c r="CC622" i="233"/>
  <c r="CD520" i="233"/>
  <c r="BY406" i="233"/>
  <c r="CD277" i="233"/>
  <c r="CB217" i="233"/>
  <c r="CC502" i="233"/>
  <c r="CE271" i="233"/>
  <c r="CE217" i="233"/>
  <c r="CF565" i="232"/>
  <c r="CG257" i="234"/>
  <c r="BI158" i="232"/>
  <c r="BI152" i="232"/>
  <c r="BI146" i="232"/>
  <c r="BI143" i="232"/>
  <c r="BI155" i="232"/>
  <c r="BO146" i="232"/>
  <c r="BO143" i="232"/>
  <c r="BO164" i="232"/>
  <c r="BO158" i="232"/>
  <c r="BY164" i="232"/>
  <c r="BY146" i="232"/>
  <c r="BY152" i="232"/>
  <c r="BY143" i="232"/>
  <c r="BY158" i="232"/>
  <c r="CE155" i="232"/>
  <c r="CE161" i="232"/>
  <c r="CE158" i="232"/>
  <c r="CE143" i="232"/>
  <c r="BZ141" i="232"/>
  <c r="BZ165" i="232"/>
  <c r="BZ159" i="232"/>
  <c r="BZ153" i="232"/>
  <c r="CF159" i="232"/>
  <c r="CF150" i="232"/>
  <c r="CF165" i="232"/>
  <c r="CF147" i="232"/>
  <c r="BL203" i="232"/>
  <c r="BL224" i="232"/>
  <c r="BL221" i="232"/>
  <c r="BL212" i="232"/>
  <c r="BR215" i="232"/>
  <c r="BR200" i="232"/>
  <c r="BR203" i="232"/>
  <c r="BR206" i="232"/>
  <c r="BR209" i="232"/>
  <c r="CB209" i="232"/>
  <c r="CB206" i="232"/>
  <c r="CB215" i="232"/>
  <c r="CB218" i="232"/>
  <c r="CC222" i="232"/>
  <c r="CC225" i="232"/>
  <c r="CC210" i="232"/>
  <c r="CC201" i="232"/>
  <c r="CC204" i="232"/>
  <c r="BI272" i="232"/>
  <c r="BI278" i="232"/>
  <c r="BI275" i="232"/>
  <c r="BI281" i="232"/>
  <c r="BI260" i="232"/>
  <c r="BO275" i="232"/>
  <c r="BO260" i="232"/>
  <c r="BO263" i="232"/>
  <c r="BO266" i="232"/>
  <c r="BY275" i="232"/>
  <c r="BY260" i="232"/>
  <c r="BY263" i="232"/>
  <c r="BY266" i="232"/>
  <c r="CE281" i="232"/>
  <c r="CE263" i="232"/>
  <c r="CE269" i="232"/>
  <c r="CE272" i="232"/>
  <c r="BZ273" i="232"/>
  <c r="BZ279" i="232"/>
  <c r="BZ261" i="232"/>
  <c r="BZ282" i="232"/>
  <c r="BZ264" i="232"/>
  <c r="CF261" i="232"/>
  <c r="CF270" i="232"/>
  <c r="CF276" i="232"/>
  <c r="CF279" i="232"/>
  <c r="BL323" i="232"/>
  <c r="BL341" i="232"/>
  <c r="BL320" i="232"/>
  <c r="BL344" i="232"/>
  <c r="BL338" i="232"/>
  <c r="BR338" i="232"/>
  <c r="BR320" i="232"/>
  <c r="BR326" i="232"/>
  <c r="BR329" i="232"/>
  <c r="CB329" i="232"/>
  <c r="CB335" i="232"/>
  <c r="CB332" i="232"/>
  <c r="CB338" i="232"/>
  <c r="CB320" i="232"/>
  <c r="CC345" i="232"/>
  <c r="CC339" i="232"/>
  <c r="CC333" i="232"/>
  <c r="CC336" i="232"/>
  <c r="BI401" i="232"/>
  <c r="BI380" i="232"/>
  <c r="BI389" i="232"/>
  <c r="BI392" i="232"/>
  <c r="BO386" i="232"/>
  <c r="BO404" i="232"/>
  <c r="BO401" i="232"/>
  <c r="BO395" i="232"/>
  <c r="BO380" i="232"/>
  <c r="BY386" i="232"/>
  <c r="BY404" i="232"/>
  <c r="BY401" i="232"/>
  <c r="BY395" i="232"/>
  <c r="BY380" i="232"/>
  <c r="CE392" i="232"/>
  <c r="CE398" i="232"/>
  <c r="CE380" i="232"/>
  <c r="CE401" i="232"/>
  <c r="CE383" i="232"/>
  <c r="BZ402" i="232"/>
  <c r="BZ384" i="232"/>
  <c r="BZ390" i="232"/>
  <c r="BZ393" i="232"/>
  <c r="CF399" i="232"/>
  <c r="CF405" i="232"/>
  <c r="CF387" i="232"/>
  <c r="CF381" i="232"/>
  <c r="CF390" i="232"/>
  <c r="BL464" i="232"/>
  <c r="BL440" i="232"/>
  <c r="BL452" i="232"/>
  <c r="BL443" i="232"/>
  <c r="BR455" i="232"/>
  <c r="BR464" i="232"/>
  <c r="BR443" i="232"/>
  <c r="BR452" i="232"/>
  <c r="BR446" i="232"/>
  <c r="CB458" i="232"/>
  <c r="CB440" i="232"/>
  <c r="CB446" i="232"/>
  <c r="CB449" i="232"/>
  <c r="CD456" i="232"/>
  <c r="CD444" i="232"/>
  <c r="CD465" i="232"/>
  <c r="CD447" i="232"/>
  <c r="BJ524" i="232"/>
  <c r="BJ500" i="232"/>
  <c r="BJ512" i="232"/>
  <c r="BJ503" i="232"/>
  <c r="BP518" i="232"/>
  <c r="BP500" i="232"/>
  <c r="BP506" i="232"/>
  <c r="BP509" i="232"/>
  <c r="BZ509" i="232"/>
  <c r="BZ515" i="232"/>
  <c r="BZ524" i="232"/>
  <c r="BZ518" i="232"/>
  <c r="BZ500" i="232"/>
  <c r="CF524" i="232"/>
  <c r="CF506" i="232"/>
  <c r="CF512" i="232"/>
  <c r="CF515" i="232"/>
  <c r="CA516" i="232"/>
  <c r="CA522" i="232"/>
  <c r="CA504" i="232"/>
  <c r="CA525" i="232"/>
  <c r="CA507" i="232"/>
  <c r="CG510" i="232"/>
  <c r="CG516" i="232"/>
  <c r="CG525" i="232"/>
  <c r="CG519" i="232"/>
  <c r="CG501" i="232"/>
  <c r="BG584" i="232"/>
  <c r="BG572" i="232"/>
  <c r="BG566" i="232"/>
  <c r="BG563" i="232"/>
  <c r="BM578" i="232"/>
  <c r="BM566" i="232"/>
  <c r="BM572" i="232"/>
  <c r="BM569" i="232"/>
  <c r="CC566" i="232"/>
  <c r="CC575" i="232"/>
  <c r="CC581" i="232"/>
  <c r="CC563" i="232"/>
  <c r="CC584" i="232"/>
  <c r="CD564" i="232"/>
  <c r="CD579" i="232"/>
  <c r="CD573" i="232"/>
  <c r="CD582" i="232"/>
  <c r="BJ635" i="232"/>
  <c r="BJ623" i="232"/>
  <c r="BJ629" i="232"/>
  <c r="BJ638" i="232"/>
  <c r="BP641" i="232"/>
  <c r="BP629" i="232"/>
  <c r="BP623" i="232"/>
  <c r="BP620" i="232"/>
  <c r="BZ623" i="232"/>
  <c r="BZ620" i="232"/>
  <c r="BZ638" i="232"/>
  <c r="BZ632" i="232"/>
  <c r="BZ641" i="232"/>
  <c r="CF620" i="232"/>
  <c r="CF635" i="232"/>
  <c r="CF629" i="232"/>
  <c r="CF626" i="232"/>
  <c r="CA630" i="232"/>
  <c r="CA627" i="232"/>
  <c r="CA645" i="232"/>
  <c r="CA639" i="232"/>
  <c r="CA621" i="232"/>
  <c r="CG624" i="232"/>
  <c r="CG633" i="232"/>
  <c r="CG639" i="232"/>
  <c r="CG621" i="232"/>
  <c r="CG642" i="232"/>
  <c r="BG92" i="233"/>
  <c r="BG83" i="233"/>
  <c r="BG101" i="233"/>
  <c r="BG80" i="233"/>
  <c r="BG98" i="233"/>
  <c r="BG89" i="233"/>
  <c r="BM86" i="233"/>
  <c r="BM83" i="233"/>
  <c r="BM89" i="233"/>
  <c r="BM92" i="233"/>
  <c r="BM80" i="233"/>
  <c r="BM101" i="233"/>
  <c r="CC95" i="233"/>
  <c r="CC98" i="233"/>
  <c r="CC92" i="233"/>
  <c r="CC86" i="233"/>
  <c r="CC80" i="233"/>
  <c r="CC83" i="233"/>
  <c r="CD87" i="233"/>
  <c r="CD105" i="233"/>
  <c r="CD102" i="233"/>
  <c r="CD96" i="233"/>
  <c r="CD84" i="233"/>
  <c r="CD90" i="233"/>
  <c r="BH161" i="233"/>
  <c r="BH158" i="233"/>
  <c r="BH149" i="233"/>
  <c r="BH146" i="233"/>
  <c r="BH152" i="233"/>
  <c r="BH155" i="233"/>
  <c r="BN146" i="233"/>
  <c r="BN161" i="233"/>
  <c r="BN155" i="233"/>
  <c r="BN164" i="233"/>
  <c r="BN143" i="233"/>
  <c r="BN152" i="233"/>
  <c r="CD161" i="233"/>
  <c r="CD143" i="233"/>
  <c r="CD149" i="233"/>
  <c r="CD158" i="233"/>
  <c r="CD152" i="233"/>
  <c r="CD140" i="233"/>
  <c r="BY153" i="233"/>
  <c r="BY141" i="233"/>
  <c r="BY162" i="233"/>
  <c r="BY144" i="233"/>
  <c r="BY150" i="233"/>
  <c r="BY159" i="233"/>
  <c r="CE156" i="233"/>
  <c r="CE165" i="233"/>
  <c r="CE144" i="233"/>
  <c r="CE153" i="233"/>
  <c r="CE147" i="233"/>
  <c r="CE162" i="233"/>
  <c r="BI209" i="233"/>
  <c r="BI224" i="233"/>
  <c r="BI218" i="233"/>
  <c r="BI215" i="233"/>
  <c r="BI206" i="233"/>
  <c r="BI203" i="233"/>
  <c r="BO203" i="233"/>
  <c r="BO218" i="233"/>
  <c r="BO224" i="233"/>
  <c r="BO221" i="233"/>
  <c r="BO212" i="233"/>
  <c r="BO209" i="233"/>
  <c r="BY224" i="233"/>
  <c r="BY206" i="233"/>
  <c r="BY212" i="233"/>
  <c r="BY221" i="233"/>
  <c r="BY215" i="233"/>
  <c r="BY203" i="233"/>
  <c r="CE209" i="233"/>
  <c r="CE224" i="233"/>
  <c r="CE218" i="233"/>
  <c r="CE200" i="233"/>
  <c r="CE206" i="233"/>
  <c r="CE215" i="233"/>
  <c r="BZ210" i="233"/>
  <c r="BZ225" i="233"/>
  <c r="BZ219" i="233"/>
  <c r="BZ201" i="233"/>
  <c r="BZ207" i="233"/>
  <c r="BZ216" i="233"/>
  <c r="CF216" i="233"/>
  <c r="CF204" i="233"/>
  <c r="CF225" i="233"/>
  <c r="CF207" i="233"/>
  <c r="CF213" i="233"/>
  <c r="CF222" i="233"/>
  <c r="BJ266" i="233"/>
  <c r="BJ284" i="233"/>
  <c r="BJ275" i="233"/>
  <c r="BJ260" i="233"/>
  <c r="BJ263" i="233"/>
  <c r="BJ269" i="233"/>
  <c r="BP272" i="233"/>
  <c r="BP278" i="233"/>
  <c r="BP281" i="233"/>
  <c r="BP275" i="233"/>
  <c r="BP269" i="233"/>
  <c r="BP260" i="233"/>
  <c r="BZ281" i="233"/>
  <c r="BZ266" i="233"/>
  <c r="BZ269" i="233"/>
  <c r="BZ263" i="233"/>
  <c r="BZ272" i="233"/>
  <c r="BZ260" i="233"/>
  <c r="CF266" i="233"/>
  <c r="CF284" i="233"/>
  <c r="CF275" i="233"/>
  <c r="CF260" i="233"/>
  <c r="CF263" i="233"/>
  <c r="CF269" i="233"/>
  <c r="CA276" i="233"/>
  <c r="CA261" i="233"/>
  <c r="CA264" i="233"/>
  <c r="CA270" i="233"/>
  <c r="CA267" i="233"/>
  <c r="CA285" i="233"/>
  <c r="CG282" i="233"/>
  <c r="CG267" i="233"/>
  <c r="CG270" i="233"/>
  <c r="CG264" i="233"/>
  <c r="CG273" i="233"/>
  <c r="CG261" i="233"/>
  <c r="BK332" i="233"/>
  <c r="BK329" i="233"/>
  <c r="BK335" i="233"/>
  <c r="BK320" i="233"/>
  <c r="BK338" i="233"/>
  <c r="BK326" i="233"/>
  <c r="BQ341" i="233"/>
  <c r="BQ320" i="233"/>
  <c r="BQ329" i="233"/>
  <c r="BQ332" i="233"/>
  <c r="BQ338" i="233"/>
  <c r="BQ335" i="233"/>
  <c r="CA326" i="233"/>
  <c r="CA335" i="233"/>
  <c r="CA341" i="233"/>
  <c r="CA323" i="233"/>
  <c r="CA344" i="233"/>
  <c r="CA332" i="233"/>
  <c r="CG338" i="233"/>
  <c r="CG344" i="233"/>
  <c r="CG326" i="233"/>
  <c r="CG320" i="233"/>
  <c r="CG329" i="233"/>
  <c r="CG335" i="233"/>
  <c r="CB333" i="233"/>
  <c r="CB342" i="233"/>
  <c r="CB321" i="233"/>
  <c r="CB330" i="233"/>
  <c r="CB324" i="233"/>
  <c r="CB339" i="233"/>
  <c r="BL389" i="233"/>
  <c r="BL386" i="233"/>
  <c r="BL404" i="233"/>
  <c r="BL380" i="233"/>
  <c r="BL395" i="233"/>
  <c r="BL383" i="233"/>
  <c r="BR383" i="233"/>
  <c r="BR392" i="233"/>
  <c r="BR398" i="233"/>
  <c r="BR380" i="233"/>
  <c r="BR401" i="233"/>
  <c r="BR389" i="233"/>
  <c r="CB386" i="233"/>
  <c r="CB398" i="233"/>
  <c r="CB401" i="233"/>
  <c r="CB392" i="233"/>
  <c r="CB380" i="233"/>
  <c r="CC381" i="233"/>
  <c r="CC396" i="233"/>
  <c r="CC390" i="233"/>
  <c r="CC399" i="233"/>
  <c r="CC405" i="233"/>
  <c r="CC387" i="233"/>
  <c r="BG446" i="233"/>
  <c r="BG464" i="233"/>
  <c r="BG461" i="233"/>
  <c r="BG455" i="233"/>
  <c r="BG440" i="233"/>
  <c r="BG443" i="233"/>
  <c r="BM446" i="233"/>
  <c r="BM443" i="233"/>
  <c r="BM461" i="233"/>
  <c r="BM440" i="233"/>
  <c r="BM464" i="233"/>
  <c r="BM452" i="233"/>
  <c r="CC443" i="233"/>
  <c r="CC458" i="233"/>
  <c r="CC452" i="233"/>
  <c r="CC461" i="233"/>
  <c r="CC440" i="233"/>
  <c r="CC449" i="233"/>
  <c r="CD447" i="233"/>
  <c r="CD456" i="233"/>
  <c r="CD462" i="233"/>
  <c r="CD444" i="233"/>
  <c r="CD465" i="233"/>
  <c r="CD453" i="233"/>
  <c r="BH524" i="233"/>
  <c r="BH506" i="233"/>
  <c r="BH512" i="233"/>
  <c r="BH515" i="233"/>
  <c r="BH521" i="233"/>
  <c r="BH518" i="233"/>
  <c r="BH509" i="233"/>
  <c r="BH500" i="233"/>
  <c r="BN506" i="233"/>
  <c r="BN521" i="233"/>
  <c r="BN509" i="233"/>
  <c r="BN503" i="233"/>
  <c r="BN512" i="233"/>
  <c r="BN518" i="233"/>
  <c r="BN500" i="233"/>
  <c r="CD521" i="233"/>
  <c r="CD503" i="233"/>
  <c r="CD509" i="233"/>
  <c r="CD518" i="233"/>
  <c r="CD524" i="233"/>
  <c r="CD506" i="233"/>
  <c r="CD500" i="233"/>
  <c r="CD515" i="233"/>
  <c r="BY525" i="233"/>
  <c r="BY507" i="233"/>
  <c r="BY513" i="233"/>
  <c r="BY501" i="233"/>
  <c r="BY522" i="233"/>
  <c r="BY504" i="233"/>
  <c r="BY510" i="233"/>
  <c r="BY519" i="233"/>
  <c r="CE516" i="233"/>
  <c r="CE504" i="233"/>
  <c r="CE501" i="233"/>
  <c r="CE519" i="233"/>
  <c r="CE513" i="233"/>
  <c r="CE522" i="233"/>
  <c r="CE510" i="233"/>
  <c r="BI581" i="233"/>
  <c r="BI560" i="233"/>
  <c r="BI569" i="233"/>
  <c r="BI584" i="233"/>
  <c r="BI578" i="233"/>
  <c r="BI575" i="233"/>
  <c r="BI566" i="233"/>
  <c r="BI563" i="233"/>
  <c r="BO566" i="233"/>
  <c r="BO584" i="233"/>
  <c r="BO581" i="233"/>
  <c r="BO572" i="233"/>
  <c r="BO569" i="233"/>
  <c r="BO563" i="233"/>
  <c r="BO578" i="233"/>
  <c r="BY578" i="233"/>
  <c r="BY584" i="233"/>
  <c r="BY566" i="233"/>
  <c r="BY572" i="233"/>
  <c r="BY581" i="233"/>
  <c r="BY575" i="233"/>
  <c r="BY563" i="233"/>
  <c r="CE572" i="233"/>
  <c r="CE578" i="233"/>
  <c r="CE560" i="233"/>
  <c r="CE566" i="233"/>
  <c r="CE575" i="233"/>
  <c r="CE569" i="233"/>
  <c r="CE584" i="233"/>
  <c r="BZ582" i="233"/>
  <c r="BZ564" i="233"/>
  <c r="BZ570" i="233"/>
  <c r="BZ585" i="233"/>
  <c r="BZ579" i="233"/>
  <c r="BZ561" i="233"/>
  <c r="BZ567" i="233"/>
  <c r="BZ576" i="233"/>
  <c r="CF579" i="233"/>
  <c r="CF585" i="233"/>
  <c r="CF567" i="233"/>
  <c r="CF573" i="233"/>
  <c r="CF582" i="233"/>
  <c r="CF576" i="233"/>
  <c r="CF564" i="233"/>
  <c r="BJ632" i="233"/>
  <c r="BJ635" i="233"/>
  <c r="BJ641" i="233"/>
  <c r="BJ638" i="233"/>
  <c r="BJ629" i="233"/>
  <c r="BP641" i="233"/>
  <c r="BP629" i="233"/>
  <c r="BP623" i="233"/>
  <c r="BP632" i="233"/>
  <c r="BP638" i="233"/>
  <c r="BP620" i="233"/>
  <c r="BZ635" i="233"/>
  <c r="BZ644" i="233"/>
  <c r="BZ623" i="233"/>
  <c r="BZ632" i="233"/>
  <c r="BZ626" i="233"/>
  <c r="CF644" i="233"/>
  <c r="CF641" i="233"/>
  <c r="CF626" i="233"/>
  <c r="CF629" i="233"/>
  <c r="CF620" i="233"/>
  <c r="CF635" i="233"/>
  <c r="CA642" i="233"/>
  <c r="CA624" i="233"/>
  <c r="CA630" i="233"/>
  <c r="CA639" i="233"/>
  <c r="CA633" i="233"/>
  <c r="CG630" i="233"/>
  <c r="CG636" i="233"/>
  <c r="CG645" i="233"/>
  <c r="CG639" i="233"/>
  <c r="CG621" i="233"/>
  <c r="CG627" i="233"/>
  <c r="BK101" i="234"/>
  <c r="BK104" i="234"/>
  <c r="BK89" i="234"/>
  <c r="BK92" i="234"/>
  <c r="BK80" i="234"/>
  <c r="BK98" i="234"/>
  <c r="BK86" i="234"/>
  <c r="BQ95" i="234"/>
  <c r="BQ98" i="234"/>
  <c r="BQ83" i="234"/>
  <c r="BQ86" i="234"/>
  <c r="BQ89" i="234"/>
  <c r="BQ104" i="234"/>
  <c r="BQ92" i="234"/>
  <c r="CA80" i="234"/>
  <c r="CA98" i="234"/>
  <c r="CA95" i="234"/>
  <c r="CA86" i="234"/>
  <c r="CA83" i="234"/>
  <c r="CA104" i="234"/>
  <c r="CA92" i="234"/>
  <c r="CG80" i="234"/>
  <c r="CG83" i="234"/>
  <c r="CG95" i="234"/>
  <c r="CG98" i="234"/>
  <c r="CG104" i="234"/>
  <c r="CG101" i="234"/>
  <c r="CG92" i="234"/>
  <c r="CG89" i="234"/>
  <c r="CB87" i="234"/>
  <c r="CB105" i="234"/>
  <c r="CB102" i="234"/>
  <c r="CB93" i="234"/>
  <c r="CB90" i="234"/>
  <c r="CB96" i="234"/>
  <c r="CB99" i="234"/>
  <c r="BL149" i="234"/>
  <c r="BL146" i="234"/>
  <c r="BL164" i="234"/>
  <c r="BL140" i="234"/>
  <c r="BL152" i="234"/>
  <c r="BL143" i="234"/>
  <c r="BL161" i="234"/>
  <c r="BL158" i="234"/>
  <c r="BR149" i="234"/>
  <c r="BR155" i="234"/>
  <c r="BR164" i="234"/>
  <c r="BR143" i="234"/>
  <c r="BR152" i="234"/>
  <c r="BR146" i="234"/>
  <c r="BR161" i="234"/>
  <c r="CB146" i="234"/>
  <c r="CB152" i="234"/>
  <c r="CC150" i="234"/>
  <c r="CC159" i="234"/>
  <c r="CC165" i="234"/>
  <c r="CC147" i="234"/>
  <c r="CC153" i="234"/>
  <c r="CC156" i="234"/>
  <c r="CC162" i="234"/>
  <c r="CC144" i="234"/>
  <c r="CD217" i="233"/>
  <c r="CG340" i="232"/>
  <c r="CD562" i="232"/>
  <c r="CE400" i="232"/>
  <c r="BQ377" i="233"/>
  <c r="O31" i="151"/>
  <c r="O23" i="151"/>
  <c r="Q23" i="151" s="1"/>
  <c r="G14" i="150" s="1"/>
  <c r="O21" i="151"/>
  <c r="AS275" i="249"/>
  <c r="Q275" i="249" s="1"/>
  <c r="BK281" i="234"/>
  <c r="BK260" i="234"/>
  <c r="BK269" i="234"/>
  <c r="CG272" i="234"/>
  <c r="CG278" i="234"/>
  <c r="CG260" i="234"/>
  <c r="CG281" i="234"/>
  <c r="CG263" i="234"/>
  <c r="BL341" i="234"/>
  <c r="BL329" i="234"/>
  <c r="BL323" i="234"/>
  <c r="BL332" i="234"/>
  <c r="CB320" i="234"/>
  <c r="CB335" i="234"/>
  <c r="CB329" i="234"/>
  <c r="CB338" i="234"/>
  <c r="CC324" i="234"/>
  <c r="CC333" i="234"/>
  <c r="CC339" i="234"/>
  <c r="CC321" i="234"/>
  <c r="CC342" i="234"/>
  <c r="BG389" i="234"/>
  <c r="BG404" i="234"/>
  <c r="BG398" i="234"/>
  <c r="BG383" i="234"/>
  <c r="CC380" i="234"/>
  <c r="CC401" i="234"/>
  <c r="CD396" i="234"/>
  <c r="CD402" i="234"/>
  <c r="BH449" i="234"/>
  <c r="BH443" i="234"/>
  <c r="BN443" i="234"/>
  <c r="BN461" i="234"/>
  <c r="BN458" i="234"/>
  <c r="BN464" i="234"/>
  <c r="BN440" i="234"/>
  <c r="CD458" i="234"/>
  <c r="CD440" i="234"/>
  <c r="CD446" i="234"/>
  <c r="CD449" i="234"/>
  <c r="BY456" i="234"/>
  <c r="BY465" i="234"/>
  <c r="BY444" i="234"/>
  <c r="BY453" i="234"/>
  <c r="BY447" i="234"/>
  <c r="CE465" i="234"/>
  <c r="CE447" i="234"/>
  <c r="CE453" i="234"/>
  <c r="CE456" i="234"/>
  <c r="BI518" i="234"/>
  <c r="BI506" i="234"/>
  <c r="BI512" i="234"/>
  <c r="BI509" i="234"/>
  <c r="BO512" i="234"/>
  <c r="BO518" i="234"/>
  <c r="BO515" i="234"/>
  <c r="BO521" i="234"/>
  <c r="BO500" i="234"/>
  <c r="BY518" i="234"/>
  <c r="BY503" i="234"/>
  <c r="CE518" i="234"/>
  <c r="CE524" i="234"/>
  <c r="CE506" i="234"/>
  <c r="CE500" i="234"/>
  <c r="CE509" i="234"/>
  <c r="BZ501" i="234"/>
  <c r="BZ510" i="234"/>
  <c r="BZ516" i="234"/>
  <c r="BZ519" i="234"/>
  <c r="CF513" i="234"/>
  <c r="CF519" i="234"/>
  <c r="CF501" i="234"/>
  <c r="CF522" i="234"/>
  <c r="CF504" i="234"/>
  <c r="BJ569" i="234"/>
  <c r="BJ578" i="234"/>
  <c r="BJ584" i="234"/>
  <c r="BJ560" i="234"/>
  <c r="BJ575" i="234"/>
  <c r="BP581" i="234"/>
  <c r="BP569" i="234"/>
  <c r="BP563" i="234"/>
  <c r="BP584" i="234"/>
  <c r="CF569" i="234"/>
  <c r="CF566" i="234"/>
  <c r="CF584" i="234"/>
  <c r="CF578" i="234"/>
  <c r="CF560" i="234"/>
  <c r="CA582" i="234"/>
  <c r="CA564" i="234"/>
  <c r="CA570" i="234"/>
  <c r="CA567" i="234"/>
  <c r="CA573" i="234"/>
  <c r="CG582" i="234"/>
  <c r="CG570" i="234"/>
  <c r="CG564" i="234"/>
  <c r="CG561" i="234"/>
  <c r="BG100" i="226"/>
  <c r="BG91" i="226"/>
  <c r="BG103" i="226"/>
  <c r="BG94" i="226"/>
  <c r="BG88" i="226"/>
  <c r="BG82" i="226"/>
  <c r="BG85" i="226"/>
  <c r="BG97" i="226"/>
  <c r="BM94" i="226"/>
  <c r="BM88" i="226"/>
  <c r="BM82" i="226"/>
  <c r="BM85" i="226"/>
  <c r="BM97" i="226"/>
  <c r="BM103" i="226"/>
  <c r="BM106" i="226"/>
  <c r="BG163" i="226"/>
  <c r="BG151" i="226"/>
  <c r="BG157" i="226"/>
  <c r="BG145" i="226"/>
  <c r="BM163" i="226"/>
  <c r="BM145" i="226"/>
  <c r="BM142" i="226"/>
  <c r="BM148" i="226"/>
  <c r="BM154" i="226"/>
  <c r="BM160" i="226"/>
  <c r="BM166" i="226"/>
  <c r="BM151" i="226"/>
  <c r="BG223" i="226"/>
  <c r="BG205" i="226"/>
  <c r="BG211" i="226"/>
  <c r="BG217" i="226"/>
  <c r="BM223" i="226"/>
  <c r="BM202" i="226"/>
  <c r="BM208" i="226"/>
  <c r="BM214" i="226"/>
  <c r="BM220" i="226"/>
  <c r="BM226" i="226"/>
  <c r="BG283" i="226"/>
  <c r="BG265" i="226"/>
  <c r="BG271" i="226"/>
  <c r="BG277" i="226"/>
  <c r="BM283" i="226"/>
  <c r="BM262" i="226"/>
  <c r="BM268" i="226"/>
  <c r="BM274" i="226"/>
  <c r="BM280" i="226"/>
  <c r="BM286" i="226"/>
  <c r="BG343" i="226"/>
  <c r="BG325" i="226"/>
  <c r="BM343" i="226"/>
  <c r="BM322" i="226"/>
  <c r="BM328" i="226"/>
  <c r="BM334" i="226"/>
  <c r="BM340" i="226"/>
  <c r="BM346" i="226"/>
  <c r="BG394" i="226"/>
  <c r="BG388" i="226"/>
  <c r="BG397" i="226"/>
  <c r="BM382" i="226"/>
  <c r="BM400" i="226"/>
  <c r="BG463" i="226"/>
  <c r="BG457" i="226"/>
  <c r="BG646" i="226"/>
  <c r="BG622" i="226"/>
  <c r="BG91" i="230"/>
  <c r="BG94" i="230"/>
  <c r="BG103" i="230"/>
  <c r="BG85" i="230"/>
  <c r="BG97" i="230"/>
  <c r="BG88" i="230"/>
  <c r="BG100" i="230"/>
  <c r="BG148" i="230"/>
  <c r="BG142" i="230"/>
  <c r="BG157" i="230"/>
  <c r="BG166" i="230"/>
  <c r="BG145" i="230"/>
  <c r="BG163" i="230"/>
  <c r="BG160" i="230"/>
  <c r="BM163" i="230"/>
  <c r="BM160" i="230"/>
  <c r="BG205" i="230"/>
  <c r="BG220" i="230"/>
  <c r="BG214" i="230"/>
  <c r="BG208" i="230"/>
  <c r="BG202" i="230"/>
  <c r="BG217" i="230"/>
  <c r="BG223" i="230"/>
  <c r="BG211" i="230"/>
  <c r="BM223" i="230"/>
  <c r="BM220" i="230"/>
  <c r="BG280" i="230"/>
  <c r="BG265" i="230"/>
  <c r="BG277" i="230"/>
  <c r="BG274" i="230"/>
  <c r="BG268" i="230"/>
  <c r="BG262" i="230"/>
  <c r="BG271" i="230"/>
  <c r="BG283" i="230"/>
  <c r="BM268" i="230"/>
  <c r="BM265" i="230"/>
  <c r="BM283" i="230"/>
  <c r="BM262" i="230"/>
  <c r="BM271" i="230"/>
  <c r="BM286" i="230"/>
  <c r="BM280" i="230"/>
  <c r="BM277" i="230"/>
  <c r="BG343" i="230"/>
  <c r="BG328" i="230"/>
  <c r="BG325" i="230"/>
  <c r="BG337" i="230"/>
  <c r="BG322" i="230"/>
  <c r="BG331" i="230"/>
  <c r="BG346" i="230"/>
  <c r="BG340" i="230"/>
  <c r="BM343" i="230"/>
  <c r="BM328" i="230"/>
  <c r="BM337" i="230"/>
  <c r="BM322" i="230"/>
  <c r="BM331" i="230"/>
  <c r="BM346" i="230"/>
  <c r="BM325" i="230"/>
  <c r="BM340" i="230"/>
  <c r="BG403" i="230"/>
  <c r="BG382" i="230"/>
  <c r="BG394" i="230"/>
  <c r="BG385" i="230"/>
  <c r="BG391" i="230"/>
  <c r="BG397" i="230"/>
  <c r="BM403" i="230"/>
  <c r="BM388" i="230"/>
  <c r="BM400" i="230"/>
  <c r="BM406" i="230"/>
  <c r="BG442" i="230"/>
  <c r="BG466" i="230"/>
  <c r="BG445" i="230"/>
  <c r="BG457" i="230"/>
  <c r="BG460" i="230"/>
  <c r="BG454" i="230"/>
  <c r="BM463" i="230"/>
  <c r="BM460" i="230"/>
  <c r="BM454" i="230"/>
  <c r="BM445" i="230"/>
  <c r="BM457" i="230"/>
  <c r="BM448" i="230"/>
  <c r="BM442" i="230"/>
  <c r="BG514" i="230"/>
  <c r="BG508" i="230"/>
  <c r="BG523" i="230"/>
  <c r="BG502" i="230"/>
  <c r="BG505" i="230"/>
  <c r="BG517" i="230"/>
  <c r="BG526" i="230"/>
  <c r="BM511" i="230"/>
  <c r="BM505" i="230"/>
  <c r="BM517" i="230"/>
  <c r="BM526" i="230"/>
  <c r="BM520" i="230"/>
  <c r="BM514" i="230"/>
  <c r="BM508" i="230"/>
  <c r="BG574" i="230"/>
  <c r="BG580" i="230"/>
  <c r="BG586" i="230"/>
  <c r="BG562" i="230"/>
  <c r="BG583" i="230"/>
  <c r="BG565" i="230"/>
  <c r="BG571" i="230"/>
  <c r="BM586" i="230"/>
  <c r="BM580" i="230"/>
  <c r="BM565" i="230"/>
  <c r="BM571" i="230"/>
  <c r="BM568" i="230"/>
  <c r="BM574" i="230"/>
  <c r="BM583" i="230"/>
  <c r="BG646" i="230"/>
  <c r="BG622" i="230"/>
  <c r="BM646" i="230"/>
  <c r="BM622" i="230"/>
  <c r="BM625" i="230"/>
  <c r="BM631" i="230"/>
  <c r="BM637" i="230"/>
  <c r="BM643" i="230"/>
  <c r="BM628" i="230"/>
  <c r="BM634" i="230"/>
  <c r="BM640" i="230"/>
  <c r="BM106" i="231"/>
  <c r="BM94" i="231"/>
  <c r="BM97" i="231"/>
  <c r="BM82" i="231"/>
  <c r="BM100" i="231"/>
  <c r="BM91" i="231"/>
  <c r="BM88" i="231"/>
  <c r="BG160" i="231"/>
  <c r="BG157" i="231"/>
  <c r="BM163" i="231"/>
  <c r="BM166" i="231"/>
  <c r="BM151" i="231"/>
  <c r="BM148" i="231"/>
  <c r="BM160" i="231"/>
  <c r="BM145" i="231"/>
  <c r="BM154" i="231"/>
  <c r="BG223" i="231"/>
  <c r="BG220" i="231"/>
  <c r="BG205" i="231"/>
  <c r="BG214" i="231"/>
  <c r="BG208" i="231"/>
  <c r="BG202" i="231"/>
  <c r="BG217" i="231"/>
  <c r="BM223" i="231"/>
  <c r="BM217" i="231"/>
  <c r="BM226" i="231"/>
  <c r="BM211" i="231"/>
  <c r="BM220" i="231"/>
  <c r="BM205" i="231"/>
  <c r="BM214" i="231"/>
  <c r="BM208" i="231"/>
  <c r="BG283" i="231"/>
  <c r="BG286" i="231"/>
  <c r="BG271" i="231"/>
  <c r="BG280" i="231"/>
  <c r="BG274" i="231"/>
  <c r="BG265" i="231"/>
  <c r="BG268" i="231"/>
  <c r="BG262" i="231"/>
  <c r="BG277" i="231"/>
  <c r="BM283" i="231"/>
  <c r="BM268" i="231"/>
  <c r="BM262" i="231"/>
  <c r="BM277" i="231"/>
  <c r="BM286" i="231"/>
  <c r="BM271" i="231"/>
  <c r="BM280" i="231"/>
  <c r="BG328" i="231"/>
  <c r="BG337" i="231"/>
  <c r="BG346" i="231"/>
  <c r="BG322" i="231"/>
  <c r="BG340" i="231"/>
  <c r="BG331" i="231"/>
  <c r="BG334" i="231"/>
  <c r="BG325" i="231"/>
  <c r="BG406" i="231"/>
  <c r="BG385" i="231"/>
  <c r="BG397" i="231"/>
  <c r="BG394" i="231"/>
  <c r="BG391" i="231"/>
  <c r="BG403" i="231"/>
  <c r="BG388" i="231"/>
  <c r="BM382" i="231"/>
  <c r="BM400" i="231"/>
  <c r="BM394" i="231"/>
  <c r="BG466" i="231"/>
  <c r="BG445" i="231"/>
  <c r="BG457" i="231"/>
  <c r="BG460" i="231"/>
  <c r="BG454" i="231"/>
  <c r="BG448" i="231"/>
  <c r="BG451" i="231"/>
  <c r="BG463" i="231"/>
  <c r="BG442" i="231"/>
  <c r="BG526" i="231"/>
  <c r="BG511" i="231"/>
  <c r="BG520" i="231"/>
  <c r="BG514" i="231"/>
  <c r="BG505" i="231"/>
  <c r="BG508" i="231"/>
  <c r="BG523" i="231"/>
  <c r="BM502" i="231"/>
  <c r="BM505" i="231"/>
  <c r="BM508" i="231"/>
  <c r="BG583" i="231"/>
  <c r="BG574" i="231"/>
  <c r="BG577" i="231"/>
  <c r="BG565" i="231"/>
  <c r="BG568" i="231"/>
  <c r="BG562" i="231"/>
  <c r="BG586" i="231"/>
  <c r="BG571" i="231"/>
  <c r="BM583" i="231"/>
  <c r="BM565" i="231"/>
  <c r="BG646" i="231"/>
  <c r="BG631" i="231"/>
  <c r="BG643" i="231"/>
  <c r="BG628" i="231"/>
  <c r="BG640" i="231"/>
  <c r="BG625" i="231"/>
  <c r="BG637" i="231"/>
  <c r="BG622" i="231"/>
  <c r="BG634" i="231"/>
  <c r="BG106" i="232"/>
  <c r="BG91" i="232"/>
  <c r="BG103" i="232"/>
  <c r="BG85" i="232"/>
  <c r="BG97" i="232"/>
  <c r="BG94" i="232"/>
  <c r="BG82" i="232"/>
  <c r="BG100" i="232"/>
  <c r="BG154" i="232"/>
  <c r="BG148" i="232"/>
  <c r="BG151" i="232"/>
  <c r="BG163" i="232"/>
  <c r="BG142" i="232"/>
  <c r="BG166" i="232"/>
  <c r="BG145" i="232"/>
  <c r="BG157" i="232"/>
  <c r="BG160" i="232"/>
  <c r="BM160" i="232"/>
  <c r="BM157" i="232"/>
  <c r="BG214" i="232"/>
  <c r="BG208" i="232"/>
  <c r="BG211" i="232"/>
  <c r="BG223" i="232"/>
  <c r="BG202" i="232"/>
  <c r="BG226" i="232"/>
  <c r="BG205" i="232"/>
  <c r="BG217" i="232"/>
  <c r="BG220" i="232"/>
  <c r="BM208" i="232"/>
  <c r="BM217" i="232"/>
  <c r="BG274" i="232"/>
  <c r="BG268" i="232"/>
  <c r="BG271" i="232"/>
  <c r="BG262" i="232"/>
  <c r="BG286" i="232"/>
  <c r="BG265" i="232"/>
  <c r="BG277" i="232"/>
  <c r="BG280" i="232"/>
  <c r="BG283" i="232"/>
  <c r="BM280" i="232"/>
  <c r="BM277" i="232"/>
  <c r="BG346" i="232"/>
  <c r="BG337" i="232"/>
  <c r="BG340" i="232"/>
  <c r="BG331" i="232"/>
  <c r="BG334" i="232"/>
  <c r="BG325" i="232"/>
  <c r="BG328" i="232"/>
  <c r="BG322" i="232"/>
  <c r="BM328" i="232"/>
  <c r="BM331" i="232"/>
  <c r="BG406" i="232"/>
  <c r="BG385" i="232"/>
  <c r="BG388" i="232"/>
  <c r="BG403" i="232"/>
  <c r="BG394" i="232"/>
  <c r="BG400" i="232"/>
  <c r="BG397" i="232"/>
  <c r="BG391" i="232"/>
  <c r="BG463" i="232"/>
  <c r="BG466" i="232"/>
  <c r="BG442" i="232"/>
  <c r="BG460" i="232"/>
  <c r="BG448" i="232"/>
  <c r="BG451" i="232"/>
  <c r="BG445" i="232"/>
  <c r="BM460" i="232"/>
  <c r="BM457" i="232"/>
  <c r="BG523" i="232"/>
  <c r="BG508" i="232"/>
  <c r="BG526" i="232"/>
  <c r="BG514" i="232"/>
  <c r="BG502" i="232"/>
  <c r="BG520" i="232"/>
  <c r="BG517" i="232"/>
  <c r="BG511" i="232"/>
  <c r="BG505" i="232"/>
  <c r="BM520" i="232"/>
  <c r="BM508" i="232"/>
  <c r="BM511" i="232"/>
  <c r="BG583" i="232"/>
  <c r="BG562" i="232"/>
  <c r="BG568" i="232"/>
  <c r="BG580" i="232"/>
  <c r="BG571" i="232"/>
  <c r="BG577" i="232"/>
  <c r="BG565" i="232"/>
  <c r="BM574" i="232"/>
  <c r="BM562" i="232"/>
  <c r="BM580" i="232"/>
  <c r="BM565" i="232"/>
  <c r="BM571" i="232"/>
  <c r="BM577" i="232"/>
  <c r="BG634" i="232"/>
  <c r="BG625" i="232"/>
  <c r="BG628" i="232"/>
  <c r="BG622" i="232"/>
  <c r="BG643" i="232"/>
  <c r="BG646" i="232"/>
  <c r="BG637" i="232"/>
  <c r="BM646" i="232"/>
  <c r="BM634" i="232"/>
  <c r="BM628" i="232"/>
  <c r="BM643" i="232"/>
  <c r="BM637" i="232"/>
  <c r="BM631" i="232"/>
  <c r="BG106" i="233"/>
  <c r="BG91" i="233"/>
  <c r="BG82" i="233"/>
  <c r="BG100" i="233"/>
  <c r="BG85" i="233"/>
  <c r="BG88" i="233"/>
  <c r="BG103" i="233"/>
  <c r="BG97" i="233"/>
  <c r="BG94" i="233"/>
  <c r="BM106" i="233"/>
  <c r="BM103" i="233"/>
  <c r="BM91" i="233"/>
  <c r="BG142" i="233"/>
  <c r="BG163" i="233"/>
  <c r="BG166" i="233"/>
  <c r="BG145" i="233"/>
  <c r="BG160" i="233"/>
  <c r="BG151" i="233"/>
  <c r="BG154" i="233"/>
  <c r="BG157" i="233"/>
  <c r="BG148" i="233"/>
  <c r="BM148" i="233"/>
  <c r="BM145" i="233"/>
  <c r="BM157" i="233"/>
  <c r="BM142" i="233"/>
  <c r="BM163" i="233"/>
  <c r="BM166" i="233"/>
  <c r="BM151" i="233"/>
  <c r="BM160" i="233"/>
  <c r="BM202" i="233"/>
  <c r="BM226" i="233"/>
  <c r="BM211" i="233"/>
  <c r="BM223" i="233"/>
  <c r="BM220" i="233"/>
  <c r="BM214" i="233"/>
  <c r="BM208" i="233"/>
  <c r="BM217" i="233"/>
  <c r="BM205" i="233"/>
  <c r="BG271" i="233"/>
  <c r="BG286" i="233"/>
  <c r="BM262" i="233"/>
  <c r="BM286" i="233"/>
  <c r="BM271" i="233"/>
  <c r="BM283" i="233"/>
  <c r="BM280" i="233"/>
  <c r="BM274" i="233"/>
  <c r="BM277" i="233"/>
  <c r="BM265" i="233"/>
  <c r="BM268" i="233"/>
  <c r="BG328" i="233"/>
  <c r="BG331" i="233"/>
  <c r="BM340" i="233"/>
  <c r="BM331" i="233"/>
  <c r="BM334" i="233"/>
  <c r="BM325" i="233"/>
  <c r="BM328" i="233"/>
  <c r="BM322" i="233"/>
  <c r="BM343" i="233"/>
  <c r="BM346" i="233"/>
  <c r="BM337" i="233"/>
  <c r="BM406" i="233"/>
  <c r="BM385" i="233"/>
  <c r="BM394" i="233"/>
  <c r="BM403" i="233"/>
  <c r="BM388" i="233"/>
  <c r="BM397" i="233"/>
  <c r="BM400" i="233"/>
  <c r="BM382" i="233"/>
  <c r="BG463" i="233"/>
  <c r="BG445" i="233"/>
  <c r="BG451" i="233"/>
  <c r="BG457" i="233"/>
  <c r="BG460" i="233"/>
  <c r="BG448" i="233"/>
  <c r="BG466" i="233"/>
  <c r="BG442" i="233"/>
  <c r="BM442" i="233"/>
  <c r="BM448" i="233"/>
  <c r="BM445" i="233"/>
  <c r="BM451" i="233"/>
  <c r="BM457" i="233"/>
  <c r="BM466" i="233"/>
  <c r="BM454" i="233"/>
  <c r="BG523" i="233"/>
  <c r="BG505" i="233"/>
  <c r="BG502" i="233"/>
  <c r="BG526" i="233"/>
  <c r="BG508" i="233"/>
  <c r="BG517" i="233"/>
  <c r="BG511" i="233"/>
  <c r="BG514" i="233"/>
  <c r="BM523" i="233"/>
  <c r="BM502" i="233"/>
  <c r="BM520" i="233"/>
  <c r="BM511" i="233"/>
  <c r="BM517" i="233"/>
  <c r="BM508" i="233"/>
  <c r="BM526" i="233"/>
  <c r="BM505" i="233"/>
  <c r="BG571" i="233"/>
  <c r="BG565" i="233"/>
  <c r="BG586" i="233"/>
  <c r="BM574" i="233"/>
  <c r="BM586" i="233"/>
  <c r="BM580" i="233"/>
  <c r="BM571" i="233"/>
  <c r="BM565" i="233"/>
  <c r="BM577" i="233"/>
  <c r="BM583" i="233"/>
  <c r="BG628" i="233"/>
  <c r="BG640" i="233"/>
  <c r="BG634" i="233"/>
  <c r="BG643" i="233"/>
  <c r="BG637" i="233"/>
  <c r="BM622" i="233"/>
  <c r="BM643" i="233"/>
  <c r="BM646" i="233"/>
  <c r="BM637" i="233"/>
  <c r="BM640" i="233"/>
  <c r="BM631" i="233"/>
  <c r="BM634" i="233"/>
  <c r="BM625" i="233"/>
  <c r="BM628" i="233"/>
  <c r="BG103" i="234"/>
  <c r="BG88" i="234"/>
  <c r="BG106" i="234"/>
  <c r="BG100" i="234"/>
  <c r="BM103" i="234"/>
  <c r="BM100" i="234"/>
  <c r="BM91" i="234"/>
  <c r="BM88" i="234"/>
  <c r="BM94" i="234"/>
  <c r="BM82" i="234"/>
  <c r="BG163" i="234"/>
  <c r="BG151" i="234"/>
  <c r="BG154" i="234"/>
  <c r="BG145" i="234"/>
  <c r="BG157" i="234"/>
  <c r="BM163" i="234"/>
  <c r="BM142" i="234"/>
  <c r="BM157" i="234"/>
  <c r="BM145" i="234"/>
  <c r="BM160" i="234"/>
  <c r="BM148" i="234"/>
  <c r="BM154" i="234"/>
  <c r="BG223" i="234"/>
  <c r="BG202" i="234"/>
  <c r="BG205" i="234"/>
  <c r="BG214" i="234"/>
  <c r="BM223" i="234"/>
  <c r="BM211" i="234"/>
  <c r="BM214" i="234"/>
  <c r="BM202" i="234"/>
  <c r="BM220" i="234"/>
  <c r="BM208" i="234"/>
  <c r="BG283" i="234"/>
  <c r="BG286" i="234"/>
  <c r="BG280" i="234"/>
  <c r="BG268" i="234"/>
  <c r="BG277" i="234"/>
  <c r="BM283" i="234"/>
  <c r="BM265" i="234"/>
  <c r="BM277" i="234"/>
  <c r="BM274" i="234"/>
  <c r="BM262" i="234"/>
  <c r="BM280" i="234"/>
  <c r="BM268" i="234"/>
  <c r="BG343" i="234"/>
  <c r="BG346" i="234"/>
  <c r="BM346" i="234"/>
  <c r="BM334" i="234"/>
  <c r="BM325" i="234"/>
  <c r="BM343" i="234"/>
  <c r="BM337" i="234"/>
  <c r="BM331" i="234"/>
  <c r="BG406" i="234"/>
  <c r="BG403" i="234"/>
  <c r="BG400" i="234"/>
  <c r="BG391" i="234"/>
  <c r="BG388" i="234"/>
  <c r="BM406" i="234"/>
  <c r="BM394" i="234"/>
  <c r="BM391" i="234"/>
  <c r="BM382" i="234"/>
  <c r="BM385" i="234"/>
  <c r="BM403" i="234"/>
  <c r="BM397" i="234"/>
  <c r="BM400" i="234"/>
  <c r="BM466" i="234"/>
  <c r="BM460" i="234"/>
  <c r="BM451" i="234"/>
  <c r="BM448" i="234"/>
  <c r="BM442" i="234"/>
  <c r="BM457" i="234"/>
  <c r="BM463" i="234"/>
  <c r="BM445" i="234"/>
  <c r="BM454" i="234"/>
  <c r="BG526" i="234"/>
  <c r="BG508" i="234"/>
  <c r="BG523" i="234"/>
  <c r="BG505" i="234"/>
  <c r="BG517" i="234"/>
  <c r="BG520" i="234"/>
  <c r="BG502" i="234"/>
  <c r="BG586" i="234"/>
  <c r="BG565" i="234"/>
  <c r="BG571" i="234"/>
  <c r="BG562" i="234"/>
  <c r="BG583" i="234"/>
  <c r="BG568" i="234"/>
  <c r="BG577" i="234"/>
  <c r="BG580" i="234"/>
  <c r="BG574" i="234"/>
  <c r="BM583" i="234"/>
  <c r="BM586" i="234"/>
  <c r="BM577" i="234"/>
  <c r="BM565" i="234"/>
  <c r="BM571" i="234"/>
  <c r="BM580" i="234"/>
  <c r="BM562" i="234"/>
  <c r="BM574" i="234"/>
  <c r="BM568" i="234"/>
  <c r="BM646" i="234"/>
  <c r="BM640" i="234"/>
  <c r="BM631" i="234"/>
  <c r="BM643" i="234"/>
  <c r="BM634" i="234"/>
  <c r="BM622" i="234"/>
  <c r="BM625" i="234"/>
  <c r="BM637" i="234"/>
  <c r="BM628" i="234"/>
  <c r="BG454" i="226"/>
  <c r="BM508" i="226"/>
  <c r="BG526" i="226"/>
  <c r="BG403" i="226"/>
  <c r="BG337" i="226"/>
  <c r="BG331" i="226"/>
  <c r="BM265" i="226"/>
  <c r="BG340" i="226"/>
  <c r="BG274" i="226"/>
  <c r="BG208" i="226"/>
  <c r="BG142" i="226"/>
  <c r="BG628" i="230"/>
  <c r="BG388" i="230"/>
  <c r="BM382" i="230"/>
  <c r="BM142" i="231"/>
  <c r="BG514" i="234"/>
  <c r="BG511" i="234"/>
  <c r="BG640" i="226"/>
  <c r="BG628" i="226"/>
  <c r="BG637" i="226"/>
  <c r="BG625" i="226"/>
  <c r="BM571" i="226"/>
  <c r="BM565" i="226"/>
  <c r="BM568" i="226"/>
  <c r="BM562" i="226"/>
  <c r="BM511" i="226"/>
  <c r="BM442" i="226"/>
  <c r="BG460" i="226"/>
  <c r="BM514" i="226"/>
  <c r="BG517" i="226"/>
  <c r="BM394" i="226"/>
  <c r="BM388" i="226"/>
  <c r="BM406" i="226"/>
  <c r="BM271" i="226"/>
  <c r="BG346" i="226"/>
  <c r="BG280" i="226"/>
  <c r="BG214" i="226"/>
  <c r="BG148" i="226"/>
  <c r="BG634" i="230"/>
  <c r="BG577" i="230"/>
  <c r="BM502" i="230"/>
  <c r="BG451" i="230"/>
  <c r="BG448" i="230"/>
  <c r="BM388" i="231"/>
  <c r="BM103" i="231"/>
  <c r="BG88" i="232"/>
  <c r="BG343" i="232"/>
  <c r="BG142" i="234"/>
  <c r="BM448" i="226"/>
  <c r="BG466" i="226"/>
  <c r="BG505" i="226"/>
  <c r="BM520" i="226"/>
  <c r="BG502" i="226"/>
  <c r="BG523" i="226"/>
  <c r="BG385" i="226"/>
  <c r="BM391" i="226"/>
  <c r="BM277" i="226"/>
  <c r="BM157" i="226"/>
  <c r="BG382" i="226"/>
  <c r="BG286" i="226"/>
  <c r="BG220" i="226"/>
  <c r="BG154" i="226"/>
  <c r="BG640" i="230"/>
  <c r="BG625" i="230"/>
  <c r="BM577" i="230"/>
  <c r="BG511" i="230"/>
  <c r="BM523" i="230"/>
  <c r="BG463" i="230"/>
  <c r="BM466" i="230"/>
  <c r="BM385" i="230"/>
  <c r="BG400" i="230"/>
  <c r="BM394" i="230"/>
  <c r="BG334" i="230"/>
  <c r="BG151" i="230"/>
  <c r="BG502" i="231"/>
  <c r="BG517" i="231"/>
  <c r="BM265" i="231"/>
  <c r="BM157" i="231"/>
  <c r="BM577" i="226"/>
  <c r="BG577" i="226"/>
  <c r="BM580" i="226"/>
  <c r="BM574" i="226"/>
  <c r="BM397" i="226"/>
  <c r="BG400" i="226"/>
  <c r="BM337" i="226"/>
  <c r="BM331" i="226"/>
  <c r="BM325" i="226"/>
  <c r="BM205" i="226"/>
  <c r="BG322" i="226"/>
  <c r="BG226" i="226"/>
  <c r="BG160" i="226"/>
  <c r="BM100" i="226"/>
  <c r="BG106" i="226"/>
  <c r="BG631" i="230"/>
  <c r="BG568" i="230"/>
  <c r="BM562" i="230"/>
  <c r="BM391" i="230"/>
  <c r="BG406" i="230"/>
  <c r="BM334" i="230"/>
  <c r="BM274" i="230"/>
  <c r="BG286" i="230"/>
  <c r="BG400" i="231"/>
  <c r="BG343" i="231"/>
  <c r="BM274" i="231"/>
  <c r="BG226" i="231"/>
  <c r="BM202" i="231"/>
  <c r="BG631" i="232"/>
  <c r="BG454" i="233"/>
  <c r="ED112" i="270"/>
  <c r="ED111" i="270"/>
  <c r="HP113" i="270"/>
  <c r="CB53" i="270"/>
  <c r="CT143" i="270"/>
  <c r="GF122" i="270"/>
  <c r="AR72" i="270"/>
  <c r="AR71" i="270"/>
  <c r="AR130" i="270"/>
  <c r="AR160" i="270"/>
  <c r="BI49" i="270"/>
  <c r="BK49" i="270"/>
  <c r="CB70" i="270"/>
  <c r="CB131" i="270"/>
  <c r="CB160" i="270"/>
  <c r="CS49" i="270"/>
  <c r="FN50" i="270"/>
  <c r="EC52" i="270"/>
  <c r="FM52" i="270"/>
  <c r="EU53" i="270"/>
  <c r="EC54" i="270"/>
  <c r="FM54" i="270"/>
  <c r="FM56" i="270"/>
  <c r="FM66" i="270"/>
  <c r="EU57" i="270"/>
  <c r="EC58" i="270"/>
  <c r="ED60" i="270"/>
  <c r="FN60" i="270"/>
  <c r="FN70" i="270"/>
  <c r="ED80" i="270"/>
  <c r="ED90" i="270"/>
  <c r="FN90" i="270"/>
  <c r="ED100" i="270"/>
  <c r="FN110" i="270"/>
  <c r="ED120" i="270"/>
  <c r="FN120" i="270"/>
  <c r="ED130" i="270"/>
  <c r="FN130" i="270"/>
  <c r="FN140" i="270"/>
  <c r="FN160" i="270"/>
  <c r="ED170" i="270"/>
  <c r="FN180" i="270"/>
  <c r="GG40" i="270"/>
  <c r="GF40" i="270"/>
  <c r="GG49" i="270"/>
  <c r="GE49" i="270"/>
  <c r="GE50" i="270"/>
  <c r="GE51" i="270"/>
  <c r="HO51" i="270"/>
  <c r="GW52" i="270"/>
  <c r="GE53" i="270"/>
  <c r="HO53" i="270"/>
  <c r="GW54" i="270"/>
  <c r="GE55" i="270"/>
  <c r="HO55" i="270"/>
  <c r="GW56" i="270"/>
  <c r="GE57" i="270"/>
  <c r="HO57" i="270"/>
  <c r="GW58" i="270"/>
  <c r="GX70" i="270"/>
  <c r="GX80" i="270"/>
  <c r="GX91" i="270"/>
  <c r="GX90" i="270"/>
  <c r="GX100" i="270"/>
  <c r="GX110" i="270"/>
  <c r="GX120" i="270"/>
  <c r="GX130" i="270"/>
  <c r="GX141" i="270"/>
  <c r="GX140" i="270"/>
  <c r="GX160" i="270"/>
  <c r="GX170" i="270"/>
  <c r="GX180" i="270"/>
  <c r="IH70" i="270"/>
  <c r="IH100" i="270"/>
  <c r="IH131" i="270"/>
  <c r="IH160" i="270"/>
  <c r="ED70" i="270"/>
  <c r="EU51" i="270"/>
  <c r="IH182" i="270"/>
  <c r="IH175" i="270"/>
  <c r="GX153" i="270"/>
  <c r="CB130" i="270"/>
  <c r="AR70" i="270"/>
  <c r="GF172" i="270"/>
  <c r="GF82" i="270"/>
  <c r="IG68" i="270"/>
  <c r="AR53" i="270"/>
  <c r="CB52" i="270"/>
  <c r="CC166" i="232"/>
  <c r="CC145" i="232"/>
  <c r="CC154" i="232"/>
  <c r="CB265" i="232"/>
  <c r="CB274" i="232"/>
  <c r="DL82" i="270"/>
  <c r="BG89" i="226"/>
  <c r="CF77" i="226"/>
  <c r="BK80" i="226"/>
  <c r="CD79" i="226"/>
  <c r="CC81" i="226"/>
  <c r="BY81" i="226"/>
  <c r="CF80" i="226"/>
  <c r="CE385" i="233"/>
  <c r="CE394" i="233"/>
  <c r="CA391" i="233"/>
  <c r="BZ565" i="232"/>
  <c r="BZ583" i="232"/>
  <c r="CG343" i="232"/>
  <c r="CE511" i="233"/>
  <c r="CA526" i="233"/>
  <c r="CA511" i="233"/>
  <c r="CE268" i="233"/>
  <c r="CE283" i="233"/>
  <c r="CA277" i="233"/>
  <c r="CA265" i="233"/>
  <c r="CE211" i="233"/>
  <c r="CE226" i="233"/>
  <c r="CE214" i="233"/>
  <c r="CA214" i="233"/>
  <c r="CA202" i="233"/>
  <c r="CF574" i="232"/>
  <c r="CF562" i="232"/>
  <c r="CD454" i="232"/>
  <c r="CA343" i="232"/>
  <c r="CC151" i="232"/>
  <c r="CC163" i="232"/>
  <c r="CD160" i="232"/>
  <c r="BJ319" i="232"/>
  <c r="CG562" i="232"/>
  <c r="BK499" i="231"/>
  <c r="CE257" i="233"/>
  <c r="CC558" i="233"/>
  <c r="BN259" i="234"/>
  <c r="CC619" i="232"/>
  <c r="CC96" i="226"/>
  <c r="CA625" i="233"/>
  <c r="CE406" i="233"/>
  <c r="CE391" i="233"/>
  <c r="BZ574" i="232"/>
  <c r="BZ559" i="232"/>
  <c r="BZ580" i="232"/>
  <c r="CG346" i="232"/>
  <c r="CE502" i="233"/>
  <c r="CA520" i="233"/>
  <c r="CA508" i="233"/>
  <c r="CE262" i="233"/>
  <c r="CE259" i="233"/>
  <c r="CE280" i="233"/>
  <c r="CA283" i="233"/>
  <c r="CA271" i="233"/>
  <c r="CE208" i="233"/>
  <c r="CE223" i="233"/>
  <c r="CA211" i="233"/>
  <c r="CF571" i="232"/>
  <c r="CF586" i="232"/>
  <c r="CD451" i="232"/>
  <c r="CE385" i="232"/>
  <c r="CA340" i="232"/>
  <c r="CC157" i="232"/>
  <c r="CC160" i="232"/>
  <c r="BZ137" i="232"/>
  <c r="BQ497" i="232"/>
  <c r="CC617" i="232"/>
  <c r="BQ617" i="233"/>
  <c r="CG437" i="233"/>
  <c r="CF618" i="234"/>
  <c r="BG77" i="226"/>
  <c r="BZ87" i="226"/>
  <c r="BI89" i="226"/>
  <c r="CF86" i="226"/>
  <c r="BY96" i="226"/>
  <c r="BK101" i="226"/>
  <c r="BK98" i="226"/>
  <c r="BI98" i="226"/>
  <c r="CF101" i="226"/>
  <c r="BK83" i="226"/>
  <c r="CC84" i="226"/>
  <c r="BY84" i="226"/>
  <c r="BY79" i="226"/>
  <c r="CD79" i="234"/>
  <c r="CA643" i="233"/>
  <c r="CE403" i="233"/>
  <c r="BZ571" i="232"/>
  <c r="BZ562" i="232"/>
  <c r="CG331" i="232"/>
  <c r="CE517" i="233"/>
  <c r="CE526" i="233"/>
  <c r="CE265" i="233"/>
  <c r="CE286" i="233"/>
  <c r="CA262" i="233"/>
  <c r="CA280" i="233"/>
  <c r="CE205" i="233"/>
  <c r="CA220" i="233"/>
  <c r="CA208" i="233"/>
  <c r="CF580" i="232"/>
  <c r="CF568" i="232"/>
  <c r="CF583" i="232"/>
  <c r="CD466" i="232"/>
  <c r="CA334" i="232"/>
  <c r="CC148" i="232"/>
  <c r="BL137" i="232"/>
  <c r="BZ337" i="232"/>
  <c r="CB502" i="232"/>
  <c r="CC78" i="233"/>
  <c r="BJ377" i="231"/>
  <c r="BJ379" i="231"/>
  <c r="CB378" i="232"/>
  <c r="CB377" i="232"/>
  <c r="CE497" i="234"/>
  <c r="CE498" i="234"/>
  <c r="CD151" i="232"/>
  <c r="CD148" i="232"/>
  <c r="BP139" i="232"/>
  <c r="BP137" i="232"/>
  <c r="CE397" i="232"/>
  <c r="CE391" i="232"/>
  <c r="CA583" i="232"/>
  <c r="CA574" i="232"/>
  <c r="CG317" i="233"/>
  <c r="CG318" i="233"/>
  <c r="CA460" i="233"/>
  <c r="CA463" i="233"/>
  <c r="CE583" i="233"/>
  <c r="CE577" i="233"/>
  <c r="BL77" i="234"/>
  <c r="BL79" i="234"/>
  <c r="O14" i="151"/>
  <c r="Q14" i="151" s="1"/>
  <c r="CC199" i="233"/>
  <c r="O35" i="151"/>
  <c r="AT96" i="249"/>
  <c r="AT97" i="249"/>
  <c r="U97" i="249" s="1"/>
  <c r="AT104" i="249"/>
  <c r="AT106" i="249"/>
  <c r="AT109" i="249"/>
  <c r="S109" i="249" s="1"/>
  <c r="AT108" i="249"/>
  <c r="AS285" i="249"/>
  <c r="AS287" i="249"/>
  <c r="AS289" i="249"/>
  <c r="AS288" i="249"/>
  <c r="AS290" i="249"/>
  <c r="AS291" i="249"/>
  <c r="AB291" i="249" s="1"/>
  <c r="AS293" i="249"/>
  <c r="AS294" i="249"/>
  <c r="AS295" i="249"/>
  <c r="AT299" i="249"/>
  <c r="AT298" i="249"/>
  <c r="AT308" i="249"/>
  <c r="Z308" i="249" s="1"/>
  <c r="AT307" i="249"/>
  <c r="AT306" i="249"/>
  <c r="AT311" i="249"/>
  <c r="AT310" i="249"/>
  <c r="CE450" i="226"/>
  <c r="CE444" i="226"/>
  <c r="CA453" i="226"/>
  <c r="CA447" i="226"/>
  <c r="AS280" i="249"/>
  <c r="BN218" i="226"/>
  <c r="BN209" i="226"/>
  <c r="CB457" i="226"/>
  <c r="CB451" i="226"/>
  <c r="CB445" i="226"/>
  <c r="CF466" i="226"/>
  <c r="CF454" i="226"/>
  <c r="CF457" i="226"/>
  <c r="CF463" i="226"/>
  <c r="CB517" i="226"/>
  <c r="CB523" i="226"/>
  <c r="CF505" i="226"/>
  <c r="CF520" i="226"/>
  <c r="CB586" i="226"/>
  <c r="CB583" i="226"/>
  <c r="CF565" i="226"/>
  <c r="CF568" i="226"/>
  <c r="CF637" i="226"/>
  <c r="CF643" i="226"/>
  <c r="CE462" i="226"/>
  <c r="CA441" i="226"/>
  <c r="CA465" i="226"/>
  <c r="CA324" i="226"/>
  <c r="BR332" i="226"/>
  <c r="CB577" i="226"/>
  <c r="CB325" i="226"/>
  <c r="CF448" i="226"/>
  <c r="AS77" i="249"/>
  <c r="V77" i="249"/>
  <c r="AG77" i="249" s="1"/>
  <c r="AT309" i="249"/>
  <c r="AO470" i="249"/>
  <c r="DL173" i="270"/>
  <c r="DK49" i="270"/>
  <c r="DM40" i="270"/>
  <c r="IH173" i="270"/>
  <c r="CC526" i="233"/>
  <c r="BY283" i="233"/>
  <c r="CB643" i="232"/>
  <c r="CD586" i="232"/>
  <c r="BZ517" i="232"/>
  <c r="CC343" i="232"/>
  <c r="CE265" i="232"/>
  <c r="BR137" i="226"/>
  <c r="BI199" i="232"/>
  <c r="BQ377" i="232"/>
  <c r="BQ617" i="232"/>
  <c r="BH257" i="234"/>
  <c r="CB79" i="233"/>
  <c r="BZ460" i="232"/>
  <c r="CB202" i="232"/>
  <c r="CB640" i="232"/>
  <c r="CD571" i="232"/>
  <c r="CC346" i="232"/>
  <c r="CB318" i="226"/>
  <c r="CF226" i="232"/>
  <c r="BL559" i="231"/>
  <c r="BN77" i="234"/>
  <c r="CF520" i="232"/>
  <c r="CF511" i="232"/>
  <c r="CD79" i="233"/>
  <c r="CF497" i="230"/>
  <c r="BG559" i="230"/>
  <c r="CG163" i="232"/>
  <c r="CG154" i="232"/>
  <c r="CA211" i="232"/>
  <c r="CA226" i="232"/>
  <c r="CG214" i="232"/>
  <c r="CG205" i="232"/>
  <c r="CF439" i="232"/>
  <c r="BY583" i="232"/>
  <c r="BY577" i="232"/>
  <c r="CC378" i="233"/>
  <c r="CC379" i="233"/>
  <c r="CG271" i="233"/>
  <c r="CG283" i="233"/>
  <c r="CC637" i="233"/>
  <c r="CC640" i="233"/>
  <c r="BR199" i="234"/>
  <c r="BR197" i="234"/>
  <c r="BR437" i="234"/>
  <c r="BR439" i="234"/>
  <c r="CF558" i="234"/>
  <c r="CF557" i="234"/>
  <c r="BH617" i="234"/>
  <c r="BH619" i="234"/>
  <c r="CG618" i="230"/>
  <c r="CD139" i="232"/>
  <c r="BI259" i="232"/>
  <c r="CF318" i="232"/>
  <c r="BO377" i="232"/>
  <c r="BY448" i="232"/>
  <c r="CE497" i="232"/>
  <c r="CA580" i="232"/>
  <c r="BQ139" i="233"/>
  <c r="CF199" i="233"/>
  <c r="O13" i="151"/>
  <c r="O37" i="151"/>
  <c r="O34" i="151"/>
  <c r="CA440" i="226"/>
  <c r="BO455" i="226"/>
  <c r="BO338" i="226"/>
  <c r="CE512" i="226"/>
  <c r="BO386" i="226"/>
  <c r="CE149" i="226"/>
  <c r="CF447" i="226"/>
  <c r="CB447" i="226"/>
  <c r="CE443" i="226"/>
  <c r="BK458" i="226"/>
  <c r="CB339" i="226"/>
  <c r="BK326" i="226"/>
  <c r="BK380" i="226"/>
  <c r="BG260" i="226"/>
  <c r="CG520" i="226"/>
  <c r="BK164" i="226"/>
  <c r="BK140" i="226"/>
  <c r="CB159" i="226"/>
  <c r="CB153" i="226"/>
  <c r="BY163" i="226"/>
  <c r="BY145" i="226"/>
  <c r="CC145" i="226"/>
  <c r="CC142" i="226"/>
  <c r="CG154" i="226"/>
  <c r="CG151" i="226"/>
  <c r="CA212" i="226"/>
  <c r="CA224" i="226"/>
  <c r="CA200" i="226"/>
  <c r="CE224" i="226"/>
  <c r="CE209" i="226"/>
  <c r="BY205" i="226"/>
  <c r="BY223" i="226"/>
  <c r="BK269" i="226"/>
  <c r="BK284" i="226"/>
  <c r="BO281" i="226"/>
  <c r="BO284" i="226"/>
  <c r="CA269" i="226"/>
  <c r="CA281" i="226"/>
  <c r="CA266" i="226"/>
  <c r="CE275" i="226"/>
  <c r="CE281" i="226"/>
  <c r="CE278" i="226"/>
  <c r="CF270" i="226"/>
  <c r="CF285" i="226"/>
  <c r="BY286" i="226"/>
  <c r="BY271" i="226"/>
  <c r="BY268" i="226"/>
  <c r="CG262" i="226"/>
  <c r="CG265" i="226"/>
  <c r="BG341" i="226"/>
  <c r="BG338" i="226"/>
  <c r="BG326" i="226"/>
  <c r="BG344" i="226"/>
  <c r="BG320" i="226"/>
  <c r="BK329" i="226"/>
  <c r="BK338" i="226"/>
  <c r="BK341" i="226"/>
  <c r="BK332" i="226"/>
  <c r="BO326" i="226"/>
  <c r="BO341" i="226"/>
  <c r="BO320" i="226"/>
  <c r="BO329" i="226"/>
  <c r="BO323" i="226"/>
  <c r="CA344" i="226"/>
  <c r="CA338" i="226"/>
  <c r="CA332" i="226"/>
  <c r="CA341" i="226"/>
  <c r="CA320" i="226"/>
  <c r="CE323" i="226"/>
  <c r="CE344" i="226"/>
  <c r="CE332" i="226"/>
  <c r="CE335" i="226"/>
  <c r="CE326" i="226"/>
  <c r="CB342" i="226"/>
  <c r="CB327" i="226"/>
  <c r="CB330" i="226"/>
  <c r="CB321" i="226"/>
  <c r="CB324" i="226"/>
  <c r="CF327" i="226"/>
  <c r="CF339" i="226"/>
  <c r="CF345" i="226"/>
  <c r="CF333" i="226"/>
  <c r="CF336" i="226"/>
  <c r="CG343" i="226"/>
  <c r="CG346" i="226"/>
  <c r="BG383" i="226"/>
  <c r="BG386" i="226"/>
  <c r="BG401" i="226"/>
  <c r="BG380" i="226"/>
  <c r="BG389" i="226"/>
  <c r="BK404" i="226"/>
  <c r="BK401" i="226"/>
  <c r="BK398" i="226"/>
  <c r="BK395" i="226"/>
  <c r="BK392" i="226"/>
  <c r="BO380" i="226"/>
  <c r="BO383" i="226"/>
  <c r="BO404" i="226"/>
  <c r="BO392" i="226"/>
  <c r="CA383" i="226"/>
  <c r="CA395" i="226"/>
  <c r="CA386" i="226"/>
  <c r="CE395" i="226"/>
  <c r="CE398" i="226"/>
  <c r="CE386" i="226"/>
  <c r="CB402" i="226"/>
  <c r="CB399" i="226"/>
  <c r="CB396" i="226"/>
  <c r="CB393" i="226"/>
  <c r="CB390" i="226"/>
  <c r="CB381" i="226"/>
  <c r="CF390" i="226"/>
  <c r="CF393" i="226"/>
  <c r="CF387" i="226"/>
  <c r="CF402" i="226"/>
  <c r="CF381" i="226"/>
  <c r="BY388" i="226"/>
  <c r="BY385" i="226"/>
  <c r="CC397" i="226"/>
  <c r="CC391" i="226"/>
  <c r="CC382" i="226"/>
  <c r="CC400" i="226"/>
  <c r="CG400" i="226"/>
  <c r="CG397" i="226"/>
  <c r="CG406" i="226"/>
  <c r="CG403" i="226"/>
  <c r="CG382" i="226"/>
  <c r="BG458" i="226"/>
  <c r="BG464" i="226"/>
  <c r="BG440" i="226"/>
  <c r="BG461" i="226"/>
  <c r="BG455" i="226"/>
  <c r="BG452" i="226"/>
  <c r="BG443" i="226"/>
  <c r="BK452" i="226"/>
  <c r="BK455" i="226"/>
  <c r="BK449" i="226"/>
  <c r="BK446" i="226"/>
  <c r="BK464" i="226"/>
  <c r="BK440" i="226"/>
  <c r="BK443" i="226"/>
  <c r="BO458" i="226"/>
  <c r="BO452" i="226"/>
  <c r="BO443" i="226"/>
  <c r="BO449" i="226"/>
  <c r="BO464" i="226"/>
  <c r="BO440" i="226"/>
  <c r="CA461" i="226"/>
  <c r="CA458" i="226"/>
  <c r="CA452" i="226"/>
  <c r="CA455" i="226"/>
  <c r="CA449" i="226"/>
  <c r="CA446" i="226"/>
  <c r="CE461" i="226"/>
  <c r="CE458" i="226"/>
  <c r="CE452" i="226"/>
  <c r="CE455" i="226"/>
  <c r="CE449" i="226"/>
  <c r="CE446" i="226"/>
  <c r="CB450" i="226"/>
  <c r="CB459" i="226"/>
  <c r="CB462" i="226"/>
  <c r="CB456" i="226"/>
  <c r="CF450" i="226"/>
  <c r="CF444" i="226"/>
  <c r="CF441" i="226"/>
  <c r="CF465" i="226"/>
  <c r="CF459" i="226"/>
  <c r="BY454" i="226"/>
  <c r="BY463" i="226"/>
  <c r="BY457" i="226"/>
  <c r="CC466" i="226"/>
  <c r="CC460" i="226"/>
  <c r="CG442" i="226"/>
  <c r="CG463" i="226"/>
  <c r="BG515" i="226"/>
  <c r="BG521" i="226"/>
  <c r="BG506" i="226"/>
  <c r="BG503" i="226"/>
  <c r="BG500" i="226"/>
  <c r="BG524" i="226"/>
  <c r="BK515" i="226"/>
  <c r="BK512" i="226"/>
  <c r="BK509" i="226"/>
  <c r="BK506" i="226"/>
  <c r="BK503" i="226"/>
  <c r="BO500" i="226"/>
  <c r="BO515" i="226"/>
  <c r="BO506" i="226"/>
  <c r="BO503" i="226"/>
  <c r="BO524" i="226"/>
  <c r="CA518" i="226"/>
  <c r="CA521" i="226"/>
  <c r="CA512" i="226"/>
  <c r="CA515" i="226"/>
  <c r="CA509" i="226"/>
  <c r="CE509" i="226"/>
  <c r="CE506" i="226"/>
  <c r="CE503" i="226"/>
  <c r="CE500" i="226"/>
  <c r="CE524" i="226"/>
  <c r="CB504" i="226"/>
  <c r="CB501" i="226"/>
  <c r="CB525" i="226"/>
  <c r="CB522" i="226"/>
  <c r="CB519" i="226"/>
  <c r="CF510" i="226"/>
  <c r="CF504" i="226"/>
  <c r="CF519" i="226"/>
  <c r="CF513" i="226"/>
  <c r="BY514" i="226"/>
  <c r="BY517" i="226"/>
  <c r="BY502" i="226"/>
  <c r="BY505" i="226"/>
  <c r="BY523" i="226"/>
  <c r="CC520" i="226"/>
  <c r="CC511" i="226"/>
  <c r="CC508" i="226"/>
  <c r="CC514" i="226"/>
  <c r="CC517" i="226"/>
  <c r="CG514" i="226"/>
  <c r="CG517" i="226"/>
  <c r="CG523" i="226"/>
  <c r="CG508" i="226"/>
  <c r="CG511" i="226"/>
  <c r="BG578" i="226"/>
  <c r="BG563" i="226"/>
  <c r="BG581" i="226"/>
  <c r="BG569" i="226"/>
  <c r="BK578" i="226"/>
  <c r="BK566" i="226"/>
  <c r="BK563" i="226"/>
  <c r="BK569" i="226"/>
  <c r="BO575" i="226"/>
  <c r="BO578" i="226"/>
  <c r="BO563" i="226"/>
  <c r="BO560" i="226"/>
  <c r="CA584" i="226"/>
  <c r="CA566" i="226"/>
  <c r="CA581" i="226"/>
  <c r="CA569" i="226"/>
  <c r="CE578" i="226"/>
  <c r="CE581" i="226"/>
  <c r="BY568" i="226"/>
  <c r="BY577" i="226"/>
  <c r="CG568" i="226"/>
  <c r="CG580" i="226"/>
  <c r="BG629" i="226"/>
  <c r="BG644" i="226"/>
  <c r="BG638" i="226"/>
  <c r="BG626" i="226"/>
  <c r="BK641" i="226"/>
  <c r="BK638" i="226"/>
  <c r="BK632" i="226"/>
  <c r="BK620" i="226"/>
  <c r="BO635" i="226"/>
  <c r="BO638" i="226"/>
  <c r="BO629" i="226"/>
  <c r="CA641" i="226"/>
  <c r="CA644" i="226"/>
  <c r="CA638" i="226"/>
  <c r="CA620" i="226"/>
  <c r="CE641" i="226"/>
  <c r="CE629" i="226"/>
  <c r="CE638" i="226"/>
  <c r="CE620" i="226"/>
  <c r="CB633" i="226"/>
  <c r="CB630" i="226"/>
  <c r="CB645" i="226"/>
  <c r="CF642" i="226"/>
  <c r="CF645" i="226"/>
  <c r="CF639" i="226"/>
  <c r="BY622" i="226"/>
  <c r="BY646" i="226"/>
  <c r="CC631" i="226"/>
  <c r="CC634" i="226"/>
  <c r="CG631" i="226"/>
  <c r="CG646" i="226"/>
  <c r="CG622" i="226"/>
  <c r="AT214" i="249"/>
  <c r="AT206" i="249"/>
  <c r="AT194" i="249"/>
  <c r="AT411" i="249"/>
  <c r="AT401" i="249"/>
  <c r="AS383" i="249"/>
  <c r="X383" i="249" s="1"/>
  <c r="AT212" i="249"/>
  <c r="AT203" i="249"/>
  <c r="AS181" i="249"/>
  <c r="AT422" i="249"/>
  <c r="AT405" i="249"/>
  <c r="AS395" i="249"/>
  <c r="R395" i="249" s="1"/>
  <c r="AS399" i="249"/>
  <c r="AI399" i="249" s="1"/>
  <c r="AT211" i="249"/>
  <c r="AT201" i="249"/>
  <c r="T201" i="249" s="1"/>
  <c r="AT414" i="249"/>
  <c r="AT407" i="249"/>
  <c r="AS390" i="249"/>
  <c r="AS398" i="249"/>
  <c r="CF92" i="226"/>
  <c r="BZ78" i="226"/>
  <c r="CC106" i="226"/>
  <c r="CC82" i="226"/>
  <c r="BZ214" i="232"/>
  <c r="BZ205" i="232"/>
  <c r="CC328" i="232"/>
  <c r="CC340" i="232"/>
  <c r="CC322" i="232"/>
  <c r="CC325" i="232"/>
  <c r="CA463" i="232"/>
  <c r="CA460" i="232"/>
  <c r="CF457" i="232"/>
  <c r="CF463" i="232"/>
  <c r="CF451" i="232"/>
  <c r="CF445" i="232"/>
  <c r="CF454" i="232"/>
  <c r="CF448" i="232"/>
  <c r="CE517" i="232"/>
  <c r="CE505" i="232"/>
  <c r="CE511" i="232"/>
  <c r="CD565" i="232"/>
  <c r="CD583" i="232"/>
  <c r="BY397" i="233"/>
  <c r="BY403" i="233"/>
  <c r="BY388" i="233"/>
  <c r="BY394" i="233"/>
  <c r="BY400" i="233"/>
  <c r="CG397" i="233"/>
  <c r="CG394" i="233"/>
  <c r="CG406" i="233"/>
  <c r="CG391" i="233"/>
  <c r="BY514" i="233"/>
  <c r="BY505" i="233"/>
  <c r="BY511" i="233"/>
  <c r="CG502" i="233"/>
  <c r="CG517" i="233"/>
  <c r="CG526" i="233"/>
  <c r="CG640" i="233"/>
  <c r="CG622" i="233"/>
  <c r="CG634" i="233"/>
  <c r="CG637" i="233"/>
  <c r="BR77" i="234"/>
  <c r="BR79" i="234"/>
  <c r="BZ258" i="234"/>
  <c r="BZ257" i="234"/>
  <c r="BZ259" i="234"/>
  <c r="BJ319" i="234"/>
  <c r="BJ317" i="234"/>
  <c r="BR317" i="234"/>
  <c r="BR319" i="234"/>
  <c r="BZ498" i="234"/>
  <c r="BZ499" i="234"/>
  <c r="BZ497" i="234"/>
  <c r="BJ559" i="234"/>
  <c r="BJ557" i="234"/>
  <c r="BR559" i="234"/>
  <c r="BR557" i="234"/>
  <c r="BP617" i="234"/>
  <c r="BP619" i="234"/>
  <c r="CG514" i="233"/>
  <c r="BK95" i="226"/>
  <c r="BK92" i="226"/>
  <c r="BI101" i="226"/>
  <c r="BI92" i="226"/>
  <c r="BZ151" i="232"/>
  <c r="CA466" i="232"/>
  <c r="CC580" i="232"/>
  <c r="CD138" i="234"/>
  <c r="BJ437" i="234"/>
  <c r="CD102" i="226"/>
  <c r="CD90" i="226"/>
  <c r="CD93" i="226"/>
  <c r="CF85" i="226"/>
  <c r="CF82" i="226"/>
  <c r="CF79" i="226"/>
  <c r="BR199" i="232"/>
  <c r="BM317" i="231"/>
  <c r="CC577" i="233"/>
  <c r="CD139" i="230"/>
  <c r="CD138" i="230"/>
  <c r="BP619" i="230"/>
  <c r="BP317" i="231"/>
  <c r="BP319" i="231"/>
  <c r="BZ617" i="231"/>
  <c r="BZ618" i="231"/>
  <c r="CE583" i="232"/>
  <c r="CE568" i="232"/>
  <c r="CF94" i="233"/>
  <c r="CF106" i="233"/>
  <c r="CD198" i="233"/>
  <c r="CD199" i="233"/>
  <c r="CF217" i="233"/>
  <c r="CF226" i="233"/>
  <c r="CF220" i="233"/>
  <c r="CB271" i="233"/>
  <c r="CB274" i="233"/>
  <c r="CB262" i="233"/>
  <c r="CF451" i="233"/>
  <c r="CF445" i="233"/>
  <c r="CB511" i="233"/>
  <c r="CB514" i="233"/>
  <c r="CB502" i="233"/>
  <c r="CB508" i="233"/>
  <c r="CE105" i="226"/>
  <c r="CE81" i="226"/>
  <c r="BR139" i="232"/>
  <c r="BR137" i="232"/>
  <c r="CA208" i="232"/>
  <c r="CA220" i="232"/>
  <c r="CA223" i="232"/>
  <c r="CA217" i="232"/>
  <c r="CA205" i="232"/>
  <c r="CE286" i="232"/>
  <c r="CE271" i="232"/>
  <c r="CE277" i="232"/>
  <c r="CE280" i="232"/>
  <c r="CD340" i="232"/>
  <c r="CD346" i="232"/>
  <c r="BH317" i="232"/>
  <c r="BH319" i="232"/>
  <c r="BZ445" i="232"/>
  <c r="BZ442" i="232"/>
  <c r="BZ454" i="232"/>
  <c r="BZ463" i="232"/>
  <c r="BZ466" i="232"/>
  <c r="CG457" i="232"/>
  <c r="CG463" i="232"/>
  <c r="BJ437" i="232"/>
  <c r="BJ439" i="232"/>
  <c r="CB628" i="232"/>
  <c r="CB637" i="232"/>
  <c r="CB634" i="232"/>
  <c r="CC163" i="233"/>
  <c r="CC160" i="233"/>
  <c r="CG226" i="233"/>
  <c r="CG214" i="233"/>
  <c r="CC382" i="233"/>
  <c r="CC403" i="233"/>
  <c r="CC391" i="233"/>
  <c r="CC397" i="233"/>
  <c r="CC406" i="233"/>
  <c r="CC400" i="233"/>
  <c r="CG466" i="233"/>
  <c r="CG460" i="233"/>
  <c r="CC520" i="233"/>
  <c r="CC505" i="233"/>
  <c r="CC631" i="233"/>
  <c r="CC643" i="233"/>
  <c r="CC625" i="233"/>
  <c r="CC628" i="233"/>
  <c r="BL139" i="234"/>
  <c r="BL137" i="234"/>
  <c r="BL379" i="234"/>
  <c r="BL377" i="234"/>
  <c r="BP499" i="234"/>
  <c r="BP497" i="234"/>
  <c r="BL619" i="234"/>
  <c r="BL617" i="234"/>
  <c r="BZ96" i="226"/>
  <c r="BZ99" i="226"/>
  <c r="BZ90" i="226"/>
  <c r="BZ84" i="226"/>
  <c r="CF83" i="226"/>
  <c r="CG631" i="233"/>
  <c r="CB520" i="233"/>
  <c r="CC388" i="233"/>
  <c r="BZ457" i="232"/>
  <c r="CB646" i="232"/>
  <c r="CE520" i="232"/>
  <c r="CC334" i="232"/>
  <c r="CE274" i="232"/>
  <c r="BR77" i="232"/>
  <c r="BR79" i="232"/>
  <c r="CG258" i="232"/>
  <c r="BZ378" i="234"/>
  <c r="CF517" i="233"/>
  <c r="BZ508" i="233"/>
  <c r="CD268" i="233"/>
  <c r="BZ283" i="233"/>
  <c r="CB223" i="233"/>
  <c r="CD280" i="232"/>
  <c r="CE139" i="234"/>
  <c r="CG622" i="232"/>
  <c r="BP377" i="230"/>
  <c r="CE220" i="232"/>
  <c r="BY318" i="232"/>
  <c r="BM439" i="232"/>
  <c r="CD262" i="233"/>
  <c r="BZ286" i="233"/>
  <c r="CG79" i="234"/>
  <c r="CA102" i="226"/>
  <c r="CB99" i="226"/>
  <c r="CE628" i="233"/>
  <c r="CF499" i="233"/>
  <c r="CE397" i="233"/>
  <c r="CD226" i="233"/>
  <c r="BZ220" i="233"/>
  <c r="BY79" i="234"/>
  <c r="CA223" i="233"/>
  <c r="BO199" i="232"/>
  <c r="CG397" i="232"/>
  <c r="BO557" i="232"/>
  <c r="CE646" i="232"/>
  <c r="BP79" i="233"/>
  <c r="BO557" i="234"/>
  <c r="BZ151" i="233"/>
  <c r="CC211" i="234"/>
  <c r="BL206" i="226"/>
  <c r="BI140" i="226"/>
  <c r="BZ211" i="226"/>
  <c r="CC154" i="226"/>
  <c r="CC157" i="226"/>
  <c r="CA146" i="226"/>
  <c r="CC148" i="226"/>
  <c r="BO446" i="226"/>
  <c r="BG446" i="226"/>
  <c r="CC320" i="226"/>
  <c r="CA335" i="226"/>
  <c r="BQ335" i="226"/>
  <c r="BG323" i="226"/>
  <c r="CC276" i="226"/>
  <c r="CF272" i="226"/>
  <c r="BL266" i="226"/>
  <c r="BZ225" i="226"/>
  <c r="CC206" i="226"/>
  <c r="BP143" i="226"/>
  <c r="CA500" i="226"/>
  <c r="BO521" i="226"/>
  <c r="CC459" i="226"/>
  <c r="CF443" i="226"/>
  <c r="CF405" i="226"/>
  <c r="BZ390" i="226"/>
  <c r="CC401" i="226"/>
  <c r="BQ389" i="226"/>
  <c r="BO401" i="226"/>
  <c r="BG392" i="226"/>
  <c r="CC324" i="226"/>
  <c r="CC345" i="226"/>
  <c r="BP320" i="226"/>
  <c r="BL329" i="226"/>
  <c r="BH332" i="226"/>
  <c r="BZ264" i="226"/>
  <c r="CC278" i="226"/>
  <c r="BO260" i="226"/>
  <c r="CF141" i="226"/>
  <c r="BI146" i="226"/>
  <c r="CC526" i="226"/>
  <c r="CD220" i="226"/>
  <c r="CF442" i="226"/>
  <c r="CB454" i="226"/>
  <c r="CC394" i="226"/>
  <c r="CD322" i="226"/>
  <c r="CC329" i="226"/>
  <c r="BI332" i="226"/>
  <c r="CF263" i="226"/>
  <c r="BJ140" i="226"/>
  <c r="BH323" i="226"/>
  <c r="CC281" i="226"/>
  <c r="CE222" i="226"/>
  <c r="BO143" i="226"/>
  <c r="CE388" i="226"/>
  <c r="BZ346" i="226"/>
  <c r="CD137" i="232"/>
  <c r="BH137" i="232"/>
  <c r="CD145" i="232"/>
  <c r="CD166" i="232"/>
  <c r="CF137" i="232"/>
  <c r="BN139" i="232"/>
  <c r="CB197" i="232"/>
  <c r="BN197" i="232"/>
  <c r="CF208" i="232"/>
  <c r="CF223" i="232"/>
  <c r="BQ257" i="232"/>
  <c r="BR319" i="232"/>
  <c r="CA377" i="232"/>
  <c r="BM377" i="232"/>
  <c r="BR439" i="232"/>
  <c r="CA442" i="232"/>
  <c r="BL437" i="232"/>
  <c r="BO497" i="232"/>
  <c r="CA498" i="232"/>
  <c r="BI499" i="232"/>
  <c r="CC583" i="232"/>
  <c r="CB557" i="232"/>
  <c r="CA565" i="232"/>
  <c r="BP559" i="232"/>
  <c r="BK437" i="231"/>
  <c r="CG259" i="231"/>
  <c r="CG258" i="231"/>
  <c r="BO317" i="231"/>
  <c r="BO319" i="231"/>
  <c r="BO379" i="231"/>
  <c r="BO377" i="231"/>
  <c r="BG439" i="231"/>
  <c r="BG437" i="231"/>
  <c r="BM439" i="231"/>
  <c r="BM437" i="231"/>
  <c r="BM497" i="231"/>
  <c r="BM499" i="231"/>
  <c r="BQ499" i="231"/>
  <c r="BQ497" i="231"/>
  <c r="BI559" i="231"/>
  <c r="BI557" i="231"/>
  <c r="BO557" i="231"/>
  <c r="BO559" i="231"/>
  <c r="CE559" i="231"/>
  <c r="CE558" i="231"/>
  <c r="BK619" i="231"/>
  <c r="BK617" i="231"/>
  <c r="BM617" i="231"/>
  <c r="BM619" i="231"/>
  <c r="BY618" i="231"/>
  <c r="BY617" i="231"/>
  <c r="CE618" i="231"/>
  <c r="CE619" i="231"/>
  <c r="BZ211" i="232"/>
  <c r="BZ217" i="232"/>
  <c r="BZ208" i="232"/>
  <c r="BH197" i="232"/>
  <c r="BH199" i="232"/>
  <c r="BM259" i="232"/>
  <c r="BM257" i="232"/>
  <c r="BY258" i="232"/>
  <c r="BY257" i="232"/>
  <c r="CA258" i="232"/>
  <c r="CA259" i="232"/>
  <c r="BZ343" i="232"/>
  <c r="BZ328" i="232"/>
  <c r="BZ322" i="232"/>
  <c r="CD325" i="232"/>
  <c r="CD319" i="232"/>
  <c r="CD337" i="232"/>
  <c r="CD343" i="232"/>
  <c r="CD334" i="232"/>
  <c r="CF322" i="232"/>
  <c r="CF340" i="232"/>
  <c r="BN317" i="232"/>
  <c r="BN319" i="232"/>
  <c r="BP317" i="232"/>
  <c r="BP319" i="232"/>
  <c r="CB318" i="232"/>
  <c r="CB317" i="232"/>
  <c r="CB385" i="232"/>
  <c r="CB391" i="232"/>
  <c r="BI379" i="232"/>
  <c r="BI377" i="232"/>
  <c r="BY378" i="232"/>
  <c r="BY377" i="232"/>
  <c r="CA448" i="232"/>
  <c r="CA451" i="232"/>
  <c r="CA454" i="232"/>
  <c r="CA457" i="232"/>
  <c r="CC445" i="232"/>
  <c r="CC466" i="232"/>
  <c r="CC460" i="232"/>
  <c r="CG466" i="232"/>
  <c r="CG454" i="232"/>
  <c r="CG460" i="232"/>
  <c r="BN437" i="232"/>
  <c r="BN439" i="232"/>
  <c r="CD437" i="232"/>
  <c r="CD438" i="232"/>
  <c r="CF438" i="232"/>
  <c r="CF437" i="232"/>
  <c r="CB520" i="232"/>
  <c r="CB526" i="232"/>
  <c r="BK497" i="232"/>
  <c r="BK499" i="232"/>
  <c r="BM499" i="232"/>
  <c r="BM497" i="232"/>
  <c r="CG498" i="232"/>
  <c r="CG499" i="232"/>
  <c r="CA571" i="232"/>
  <c r="CA568" i="232"/>
  <c r="CA586" i="232"/>
  <c r="CA562" i="232"/>
  <c r="CC562" i="232"/>
  <c r="CC568" i="232"/>
  <c r="CG574" i="232"/>
  <c r="CG586" i="232"/>
  <c r="CG568" i="232"/>
  <c r="BJ559" i="232"/>
  <c r="BJ557" i="232"/>
  <c r="BR559" i="232"/>
  <c r="BR557" i="232"/>
  <c r="BZ557" i="232"/>
  <c r="BZ558" i="232"/>
  <c r="CF558" i="232"/>
  <c r="CF557" i="232"/>
  <c r="CE634" i="232"/>
  <c r="CE622" i="232"/>
  <c r="CE619" i="232"/>
  <c r="CE640" i="232"/>
  <c r="BI619" i="232"/>
  <c r="BI617" i="232"/>
  <c r="BM619" i="232"/>
  <c r="BM617" i="232"/>
  <c r="BO619" i="232"/>
  <c r="BO617" i="232"/>
  <c r="CA617" i="232"/>
  <c r="CA618" i="232"/>
  <c r="CE618" i="232"/>
  <c r="CE617" i="232"/>
  <c r="CG618" i="232"/>
  <c r="CG617" i="232"/>
  <c r="BG79" i="233"/>
  <c r="BG77" i="233"/>
  <c r="BI79" i="233"/>
  <c r="BI77" i="233"/>
  <c r="BO77" i="233"/>
  <c r="BO79" i="233"/>
  <c r="BY77" i="233"/>
  <c r="BY78" i="233"/>
  <c r="BM137" i="233"/>
  <c r="BM139" i="233"/>
  <c r="BO139" i="233"/>
  <c r="BO137" i="233"/>
  <c r="CE138" i="233"/>
  <c r="CE137" i="233"/>
  <c r="BK199" i="233"/>
  <c r="BK197" i="233"/>
  <c r="CA197" i="233"/>
  <c r="CA198" i="233"/>
  <c r="CC198" i="233"/>
  <c r="CC197" i="233"/>
  <c r="BI257" i="233"/>
  <c r="BI259" i="233"/>
  <c r="BM259" i="233"/>
  <c r="BM257" i="233"/>
  <c r="CC257" i="233"/>
  <c r="CC258" i="233"/>
  <c r="BG319" i="233"/>
  <c r="BG317" i="233"/>
  <c r="BY317" i="233"/>
  <c r="BY318" i="233"/>
  <c r="BG377" i="233"/>
  <c r="BG379" i="233"/>
  <c r="BI379" i="233"/>
  <c r="BI377" i="233"/>
  <c r="BY377" i="233"/>
  <c r="BY378" i="233"/>
  <c r="CE377" i="233"/>
  <c r="CE378" i="233"/>
  <c r="BK439" i="233"/>
  <c r="BK437" i="233"/>
  <c r="BM439" i="233"/>
  <c r="BM437" i="233"/>
  <c r="BO439" i="233"/>
  <c r="BO437" i="233"/>
  <c r="CC438" i="233"/>
  <c r="CC437" i="233"/>
  <c r="BM499" i="233"/>
  <c r="BM497" i="233"/>
  <c r="CA497" i="233"/>
  <c r="CA498" i="233"/>
  <c r="CE618" i="233"/>
  <c r="CG618" i="233"/>
  <c r="CA154" i="233"/>
  <c r="CE337" i="233"/>
  <c r="BK559" i="233"/>
  <c r="BQ557" i="233"/>
  <c r="CE498" i="233"/>
  <c r="CE497" i="233"/>
  <c r="BY558" i="233"/>
  <c r="BY557" i="233"/>
  <c r="BG619" i="233"/>
  <c r="BG617" i="233"/>
  <c r="BI617" i="233"/>
  <c r="BI619" i="233"/>
  <c r="CA617" i="233"/>
  <c r="CA618" i="233"/>
  <c r="CE160" i="233"/>
  <c r="CE145" i="233"/>
  <c r="CG148" i="233"/>
  <c r="CG151" i="233"/>
  <c r="CG334" i="233"/>
  <c r="CG328" i="233"/>
  <c r="BY466" i="233"/>
  <c r="BY463" i="233"/>
  <c r="CC448" i="233"/>
  <c r="CC454" i="233"/>
  <c r="CE445" i="233"/>
  <c r="CE442" i="233"/>
  <c r="CG562" i="233"/>
  <c r="CG583" i="233"/>
  <c r="CF78" i="234"/>
  <c r="CF77" i="234"/>
  <c r="BH137" i="234"/>
  <c r="BH139" i="234"/>
  <c r="BP137" i="234"/>
  <c r="BP139" i="234"/>
  <c r="CF138" i="234"/>
  <c r="CF137" i="234"/>
  <c r="BN197" i="234"/>
  <c r="BN199" i="234"/>
  <c r="CF197" i="234"/>
  <c r="CF199" i="234"/>
  <c r="BL257" i="234"/>
  <c r="BL259" i="234"/>
  <c r="CD377" i="234"/>
  <c r="BZ438" i="234"/>
  <c r="BL497" i="234"/>
  <c r="BN497" i="234"/>
  <c r="CF559" i="234"/>
  <c r="BN559" i="234"/>
  <c r="BM619" i="230"/>
  <c r="CC619" i="230"/>
  <c r="CA138" i="231"/>
  <c r="BI259" i="231"/>
  <c r="BO259" i="231"/>
  <c r="CC319" i="231"/>
  <c r="CE319" i="231"/>
  <c r="BM379" i="231"/>
  <c r="BO79" i="231"/>
  <c r="BL557" i="230"/>
  <c r="CA619" i="230"/>
  <c r="BG619" i="230"/>
  <c r="BO199" i="231"/>
  <c r="BQ619" i="230"/>
  <c r="BO619" i="230"/>
  <c r="CE79" i="231"/>
  <c r="BY139" i="231"/>
  <c r="CE199" i="231"/>
  <c r="BQ197" i="231"/>
  <c r="BM257" i="231"/>
  <c r="CG257" i="231"/>
  <c r="BY257" i="231"/>
  <c r="CE318" i="231"/>
  <c r="BQ319" i="231"/>
  <c r="BI319" i="231"/>
  <c r="BQ377" i="231"/>
  <c r="CA439" i="231"/>
  <c r="BI439" i="231"/>
  <c r="CC437" i="231"/>
  <c r="CE497" i="231"/>
  <c r="BO499" i="231"/>
  <c r="CE557" i="231"/>
  <c r="BJ437" i="230"/>
  <c r="CE498" i="230"/>
  <c r="BY499" i="230"/>
  <c r="CD559" i="230"/>
  <c r="CB557" i="230"/>
  <c r="BR557" i="230"/>
  <c r="BK377" i="230"/>
  <c r="CF437" i="230"/>
  <c r="BH437" i="230"/>
  <c r="CG497" i="230"/>
  <c r="CC497" i="230"/>
  <c r="BO499" i="230"/>
  <c r="BM497" i="230"/>
  <c r="BZ557" i="230"/>
  <c r="CB559" i="230"/>
  <c r="CE619" i="230"/>
  <c r="CA617" i="230"/>
  <c r="CG617" i="230"/>
  <c r="CC617" i="230"/>
  <c r="BY618" i="230"/>
  <c r="BK619" i="230"/>
  <c r="CG79" i="231"/>
  <c r="CE77" i="231"/>
  <c r="BG139" i="231"/>
  <c r="CF317" i="230"/>
  <c r="CB438" i="230"/>
  <c r="BZ437" i="230"/>
  <c r="CC499" i="230"/>
  <c r="BY498" i="230"/>
  <c r="BG499" i="230"/>
  <c r="CD558" i="230"/>
  <c r="BP557" i="230"/>
  <c r="BH557" i="230"/>
  <c r="BJ559" i="230"/>
  <c r="BI77" i="231"/>
  <c r="CB79" i="230"/>
  <c r="BR199" i="230"/>
  <c r="BO257" i="230"/>
  <c r="BQ257" i="230"/>
  <c r="CE378" i="230"/>
  <c r="BZ319" i="230"/>
  <c r="BN319" i="230"/>
  <c r="BM377" i="230"/>
  <c r="CD77" i="230"/>
  <c r="CF199" i="230"/>
  <c r="BY258" i="230"/>
  <c r="BG259" i="230"/>
  <c r="BI259" i="230"/>
  <c r="BP319" i="230"/>
  <c r="CB317" i="230"/>
  <c r="CG98" i="226"/>
  <c r="BJ79" i="230"/>
  <c r="BP77" i="230"/>
  <c r="BQ137" i="230"/>
  <c r="CG137" i="230"/>
  <c r="CC138" i="230"/>
  <c r="BJ197" i="230"/>
  <c r="CD220" i="234"/>
  <c r="CD331" i="234"/>
  <c r="CF78" i="230"/>
  <c r="CB77" i="230"/>
  <c r="BR77" i="230"/>
  <c r="BN77" i="230"/>
  <c r="CD78" i="230"/>
  <c r="BZ78" i="230"/>
  <c r="BL77" i="230"/>
  <c r="CA139" i="230"/>
  <c r="BG139" i="230"/>
  <c r="CF197" i="230"/>
  <c r="CD197" i="230"/>
  <c r="BL197" i="230"/>
  <c r="BY257" i="230"/>
  <c r="CA257" i="230"/>
  <c r="CD317" i="230"/>
  <c r="BZ317" i="230"/>
  <c r="BH319" i="230"/>
  <c r="CB318" i="230"/>
  <c r="CE377" i="230"/>
  <c r="CA378" i="230"/>
  <c r="BI377" i="230"/>
  <c r="CC377" i="230"/>
  <c r="BO379" i="230"/>
  <c r="CF438" i="230"/>
  <c r="CB437" i="230"/>
  <c r="BN437" i="230"/>
  <c r="BZ439" i="230"/>
  <c r="BL439" i="230"/>
  <c r="BK499" i="230"/>
  <c r="BQ499" i="230"/>
  <c r="CF259" i="233"/>
  <c r="CE199" i="226"/>
  <c r="CE198" i="226"/>
  <c r="BP259" i="226"/>
  <c r="BP257" i="226"/>
  <c r="CA378" i="226"/>
  <c r="CA377" i="226"/>
  <c r="CC499" i="226"/>
  <c r="CC497" i="226"/>
  <c r="BM617" i="226"/>
  <c r="BM619" i="226"/>
  <c r="BI77" i="230"/>
  <c r="BI79" i="230"/>
  <c r="BL137" i="230"/>
  <c r="BL139" i="230"/>
  <c r="CA197" i="230"/>
  <c r="CA198" i="230"/>
  <c r="CG199" i="230"/>
  <c r="CG197" i="230"/>
  <c r="CE317" i="230"/>
  <c r="CE319" i="230"/>
  <c r="BH379" i="230"/>
  <c r="BH377" i="230"/>
  <c r="BZ378" i="230"/>
  <c r="BZ377" i="230"/>
  <c r="CD379" i="230"/>
  <c r="CD377" i="230"/>
  <c r="BI437" i="230"/>
  <c r="BI439" i="230"/>
  <c r="BQ437" i="230"/>
  <c r="BQ439" i="230"/>
  <c r="CA439" i="230"/>
  <c r="CA437" i="230"/>
  <c r="BJ497" i="230"/>
  <c r="BJ499" i="230"/>
  <c r="CB499" i="230"/>
  <c r="CB498" i="230"/>
  <c r="BK557" i="230"/>
  <c r="BK559" i="230"/>
  <c r="BY557" i="230"/>
  <c r="BY558" i="230"/>
  <c r="CC558" i="230"/>
  <c r="CC559" i="230"/>
  <c r="CG557" i="230"/>
  <c r="BL619" i="230"/>
  <c r="BL617" i="230"/>
  <c r="BZ617" i="230"/>
  <c r="BZ619" i="230"/>
  <c r="CD617" i="230"/>
  <c r="CD618" i="230"/>
  <c r="CF619" i="230"/>
  <c r="CF617" i="230"/>
  <c r="BP77" i="231"/>
  <c r="BP79" i="231"/>
  <c r="BZ78" i="231"/>
  <c r="BZ77" i="231"/>
  <c r="BH139" i="231"/>
  <c r="BH137" i="231"/>
  <c r="BL137" i="231"/>
  <c r="BL139" i="231"/>
  <c r="CD139" i="231"/>
  <c r="CD137" i="231"/>
  <c r="BP197" i="231"/>
  <c r="BP199" i="231"/>
  <c r="BZ197" i="231"/>
  <c r="BZ199" i="231"/>
  <c r="CB197" i="231"/>
  <c r="CB198" i="231"/>
  <c r="BP259" i="231"/>
  <c r="BZ259" i="231"/>
  <c r="BZ257" i="231"/>
  <c r="BZ318" i="231"/>
  <c r="BZ317" i="231"/>
  <c r="BH377" i="231"/>
  <c r="BH379" i="231"/>
  <c r="BP499" i="231"/>
  <c r="CB151" i="232"/>
  <c r="CB163" i="232"/>
  <c r="CB160" i="232"/>
  <c r="CB154" i="232"/>
  <c r="CE142" i="232"/>
  <c r="CE163" i="232"/>
  <c r="CE148" i="232"/>
  <c r="BK137" i="232"/>
  <c r="BK139" i="232"/>
  <c r="BY138" i="232"/>
  <c r="BY137" i="232"/>
  <c r="CA137" i="232"/>
  <c r="CA138" i="232"/>
  <c r="CA139" i="232"/>
  <c r="CC138" i="232"/>
  <c r="CC139" i="232"/>
  <c r="CG138" i="232"/>
  <c r="CG137" i="232"/>
  <c r="CB226" i="232"/>
  <c r="CB220" i="232"/>
  <c r="CB199" i="232"/>
  <c r="CE226" i="232"/>
  <c r="CE202" i="232"/>
  <c r="CE211" i="232"/>
  <c r="BK197" i="232"/>
  <c r="BK199" i="232"/>
  <c r="BM197" i="232"/>
  <c r="BM199" i="232"/>
  <c r="BY198" i="232"/>
  <c r="BY197" i="232"/>
  <c r="CA198" i="232"/>
  <c r="CA199" i="232"/>
  <c r="CE198" i="232"/>
  <c r="CE197" i="232"/>
  <c r="BY280" i="232"/>
  <c r="BY286" i="232"/>
  <c r="CA277" i="232"/>
  <c r="CA280" i="232"/>
  <c r="CC280" i="232"/>
  <c r="CC283" i="232"/>
  <c r="CC286" i="232"/>
  <c r="CC262" i="232"/>
  <c r="CC265" i="232"/>
  <c r="CD259" i="232"/>
  <c r="CD286" i="232"/>
  <c r="CD265" i="232"/>
  <c r="CD271" i="232"/>
  <c r="CD277" i="232"/>
  <c r="CF268" i="232"/>
  <c r="CF274" i="232"/>
  <c r="CF286" i="232"/>
  <c r="CG271" i="232"/>
  <c r="CG268" i="232"/>
  <c r="BH259" i="232"/>
  <c r="BH257" i="232"/>
  <c r="BP259" i="232"/>
  <c r="BP257" i="232"/>
  <c r="BR257" i="232"/>
  <c r="BR259" i="232"/>
  <c r="CD257" i="232"/>
  <c r="CD258" i="232"/>
  <c r="CB322" i="232"/>
  <c r="CB319" i="232"/>
  <c r="CB340" i="232"/>
  <c r="CE340" i="232"/>
  <c r="CE346" i="232"/>
  <c r="BK317" i="232"/>
  <c r="BK319" i="232"/>
  <c r="BQ317" i="232"/>
  <c r="BQ319" i="232"/>
  <c r="CA318" i="232"/>
  <c r="CA319" i="232"/>
  <c r="CC317" i="232"/>
  <c r="CC318" i="232"/>
  <c r="CC319" i="232"/>
  <c r="CG317" i="232"/>
  <c r="CG319" i="232"/>
  <c r="BY406" i="232"/>
  <c r="BY400" i="232"/>
  <c r="BY385" i="232"/>
  <c r="BZ379" i="232"/>
  <c r="BZ385" i="232"/>
  <c r="CA394" i="232"/>
  <c r="CA406" i="232"/>
  <c r="CA391" i="232"/>
  <c r="CA385" i="232"/>
  <c r="CC403" i="232"/>
  <c r="CC394" i="232"/>
  <c r="CC397" i="232"/>
  <c r="CD382" i="232"/>
  <c r="CD391" i="232"/>
  <c r="CF388" i="232"/>
  <c r="CF385" i="232"/>
  <c r="CF382" i="232"/>
  <c r="BP379" i="232"/>
  <c r="BP377" i="232"/>
  <c r="CB454" i="232"/>
  <c r="CB439" i="232"/>
  <c r="CB460" i="232"/>
  <c r="CE439" i="232"/>
  <c r="CE445" i="232"/>
  <c r="BI437" i="232"/>
  <c r="BI439" i="232"/>
  <c r="BQ437" i="232"/>
  <c r="BQ439" i="232"/>
  <c r="CA437" i="232"/>
  <c r="CA438" i="232"/>
  <c r="BY523" i="232"/>
  <c r="BY520" i="232"/>
  <c r="BZ511" i="232"/>
  <c r="BZ520" i="232"/>
  <c r="BZ502" i="232"/>
  <c r="BZ508" i="232"/>
  <c r="CA526" i="232"/>
  <c r="CA502" i="232"/>
  <c r="CA520" i="232"/>
  <c r="CA523" i="232"/>
  <c r="CA499" i="232"/>
  <c r="CA517" i="232"/>
  <c r="CC514" i="232"/>
  <c r="CC511" i="232"/>
  <c r="CD502" i="232"/>
  <c r="CD520" i="232"/>
  <c r="CF508" i="232"/>
  <c r="CF514" i="232"/>
  <c r="CF517" i="232"/>
  <c r="CF523" i="232"/>
  <c r="CF502" i="232"/>
  <c r="CG520" i="232"/>
  <c r="CG511" i="232"/>
  <c r="CG508" i="232"/>
  <c r="BJ497" i="232"/>
  <c r="BJ499" i="232"/>
  <c r="BN497" i="232"/>
  <c r="BN499" i="232"/>
  <c r="CD498" i="232"/>
  <c r="CD497" i="232"/>
  <c r="CF498" i="232"/>
  <c r="CF497" i="232"/>
  <c r="CB562" i="232"/>
  <c r="CB583" i="232"/>
  <c r="CB568" i="232"/>
  <c r="CB565" i="232"/>
  <c r="CE580" i="232"/>
  <c r="CE586" i="232"/>
  <c r="CE559" i="232"/>
  <c r="CE571" i="232"/>
  <c r="BI559" i="232"/>
  <c r="BI557" i="232"/>
  <c r="BK559" i="232"/>
  <c r="BK557" i="232"/>
  <c r="BM557" i="232"/>
  <c r="BM559" i="232"/>
  <c r="BQ559" i="232"/>
  <c r="BQ557" i="232"/>
  <c r="CA558" i="232"/>
  <c r="CA557" i="232"/>
  <c r="CE558" i="232"/>
  <c r="CE557" i="232"/>
  <c r="CG558" i="232"/>
  <c r="CG557" i="232"/>
  <c r="BZ643" i="232"/>
  <c r="BZ634" i="232"/>
  <c r="BZ637" i="232"/>
  <c r="BZ628" i="232"/>
  <c r="BZ622" i="232"/>
  <c r="CA634" i="232"/>
  <c r="CA640" i="232"/>
  <c r="CA619" i="232"/>
  <c r="CA622" i="232"/>
  <c r="CA628" i="232"/>
  <c r="CC640" i="232"/>
  <c r="CC643" i="232"/>
  <c r="CC622" i="232"/>
  <c r="CC628" i="232"/>
  <c r="CC637" i="232"/>
  <c r="CD637" i="232"/>
  <c r="CD634" i="232"/>
  <c r="CF631" i="232"/>
  <c r="CF625" i="232"/>
  <c r="BP619" i="232"/>
  <c r="BP617" i="232"/>
  <c r="BR619" i="232"/>
  <c r="BR617" i="232"/>
  <c r="CD617" i="232"/>
  <c r="CD618" i="232"/>
  <c r="CB91" i="233"/>
  <c r="CB106" i="233"/>
  <c r="CB97" i="233"/>
  <c r="CB82" i="233"/>
  <c r="CB94" i="233"/>
  <c r="CC103" i="233"/>
  <c r="CC88" i="233"/>
  <c r="CD91" i="233"/>
  <c r="CD94" i="233"/>
  <c r="CD103" i="233"/>
  <c r="CD100" i="233"/>
  <c r="CE100" i="233"/>
  <c r="CE82" i="233"/>
  <c r="CF103" i="233"/>
  <c r="CF91" i="233"/>
  <c r="CF85" i="233"/>
  <c r="BH79" i="233"/>
  <c r="BH77" i="233"/>
  <c r="BJ137" i="233"/>
  <c r="BJ139" i="233"/>
  <c r="BP137" i="233"/>
  <c r="BP139" i="233"/>
  <c r="BP197" i="233"/>
  <c r="BP199" i="233"/>
  <c r="BR199" i="233"/>
  <c r="BR197" i="233"/>
  <c r="BH259" i="233"/>
  <c r="BH257" i="233"/>
  <c r="BP317" i="233"/>
  <c r="BP319" i="233"/>
  <c r="BR319" i="233"/>
  <c r="BR317" i="233"/>
  <c r="BJ377" i="233"/>
  <c r="BJ379" i="233"/>
  <c r="BR377" i="233"/>
  <c r="BR379" i="233"/>
  <c r="BN499" i="233"/>
  <c r="BN497" i="233"/>
  <c r="CD497" i="233"/>
  <c r="CD498" i="233"/>
  <c r="BH559" i="233"/>
  <c r="BH557" i="233"/>
  <c r="BZ558" i="233"/>
  <c r="BZ557" i="233"/>
  <c r="CF559" i="233"/>
  <c r="CF557" i="233"/>
  <c r="BJ617" i="233"/>
  <c r="BJ619" i="233"/>
  <c r="BL617" i="233"/>
  <c r="BL619" i="233"/>
  <c r="CB337" i="233"/>
  <c r="CB322" i="233"/>
  <c r="CD325" i="233"/>
  <c r="CD346" i="233"/>
  <c r="CF337" i="233"/>
  <c r="CF322" i="233"/>
  <c r="BZ403" i="233"/>
  <c r="BZ385" i="233"/>
  <c r="BZ394" i="233"/>
  <c r="CB466" i="233"/>
  <c r="CB460" i="233"/>
  <c r="CB580" i="233"/>
  <c r="CB586" i="233"/>
  <c r="CD562" i="233"/>
  <c r="CD568" i="233"/>
  <c r="CF574" i="233"/>
  <c r="CF568" i="233"/>
  <c r="CF565" i="233"/>
  <c r="BK79" i="234"/>
  <c r="BK77" i="234"/>
  <c r="BQ79" i="234"/>
  <c r="BQ77" i="234"/>
  <c r="CA77" i="234"/>
  <c r="CA79" i="234"/>
  <c r="BK139" i="234"/>
  <c r="BK137" i="234"/>
  <c r="CA138" i="234"/>
  <c r="CA137" i="234"/>
  <c r="CC137" i="234"/>
  <c r="CC139" i="234"/>
  <c r="BG197" i="234"/>
  <c r="BG199" i="234"/>
  <c r="CC199" i="234"/>
  <c r="CC197" i="234"/>
  <c r="CE198" i="234"/>
  <c r="CE199" i="234"/>
  <c r="BK257" i="234"/>
  <c r="BK259" i="234"/>
  <c r="CA258" i="234"/>
  <c r="CA257" i="234"/>
  <c r="CA317" i="234"/>
  <c r="CA319" i="234"/>
  <c r="BI379" i="234"/>
  <c r="BI377" i="234"/>
  <c r="BO379" i="234"/>
  <c r="BO377" i="234"/>
  <c r="BY377" i="234"/>
  <c r="BY379" i="234"/>
  <c r="CG377" i="234"/>
  <c r="CG379" i="234"/>
  <c r="BK437" i="234"/>
  <c r="BK439" i="234"/>
  <c r="BI497" i="234"/>
  <c r="BI499" i="234"/>
  <c r="CC498" i="234"/>
  <c r="CC497" i="234"/>
  <c r="BG559" i="234"/>
  <c r="BG557" i="234"/>
  <c r="CA558" i="234"/>
  <c r="CA557" i="234"/>
  <c r="DL102" i="270"/>
  <c r="CE499" i="234"/>
  <c r="CC499" i="234"/>
  <c r="CA499" i="234"/>
  <c r="CG259" i="234"/>
  <c r="CE259" i="234"/>
  <c r="CC259" i="234"/>
  <c r="CA259" i="234"/>
  <c r="CF520" i="233"/>
  <c r="CF514" i="233"/>
  <c r="CF508" i="233"/>
  <c r="CF502" i="233"/>
  <c r="CD514" i="233"/>
  <c r="CD505" i="233"/>
  <c r="CD523" i="233"/>
  <c r="CD517" i="233"/>
  <c r="CB505" i="233"/>
  <c r="CB526" i="233"/>
  <c r="CB499" i="233"/>
  <c r="CB517" i="233"/>
  <c r="BZ523" i="233"/>
  <c r="BZ517" i="233"/>
  <c r="BZ511" i="233"/>
  <c r="CF280" i="233"/>
  <c r="CF271" i="233"/>
  <c r="CF268" i="233"/>
  <c r="CF286" i="233"/>
  <c r="CD274" i="233"/>
  <c r="CD283" i="233"/>
  <c r="CD286" i="233"/>
  <c r="CD259" i="233"/>
  <c r="CB268" i="233"/>
  <c r="CB286" i="233"/>
  <c r="CB259" i="233"/>
  <c r="CB280" i="233"/>
  <c r="BZ262" i="233"/>
  <c r="BZ277" i="233"/>
  <c r="BZ271" i="233"/>
  <c r="BZ265" i="233"/>
  <c r="CF214" i="233"/>
  <c r="CF208" i="233"/>
  <c r="CF202" i="233"/>
  <c r="CF223" i="233"/>
  <c r="CD220" i="233"/>
  <c r="CD211" i="233"/>
  <c r="CD205" i="233"/>
  <c r="CD223" i="233"/>
  <c r="CB211" i="233"/>
  <c r="CB205" i="233"/>
  <c r="CB226" i="233"/>
  <c r="BZ208" i="233"/>
  <c r="BZ202" i="233"/>
  <c r="BZ199" i="233"/>
  <c r="BZ214" i="233"/>
  <c r="CF79" i="233"/>
  <c r="CF100" i="233"/>
  <c r="CF88" i="233"/>
  <c r="CF97" i="233"/>
  <c r="CB100" i="233"/>
  <c r="CB88" i="233"/>
  <c r="CC631" i="232"/>
  <c r="CC646" i="232"/>
  <c r="CA625" i="232"/>
  <c r="CA631" i="232"/>
  <c r="CE577" i="232"/>
  <c r="CE562" i="232"/>
  <c r="CF526" i="232"/>
  <c r="CF499" i="232"/>
  <c r="CF505" i="232"/>
  <c r="CE454" i="232"/>
  <c r="CD400" i="232"/>
  <c r="CD403" i="232"/>
  <c r="CB334" i="232"/>
  <c r="CF259" i="232"/>
  <c r="CF271" i="232"/>
  <c r="CD274" i="232"/>
  <c r="CD262" i="232"/>
  <c r="CG199" i="232"/>
  <c r="CB208" i="232"/>
  <c r="CB142" i="232"/>
  <c r="CB148" i="232"/>
  <c r="CA379" i="234"/>
  <c r="CC79" i="234"/>
  <c r="CA139" i="234"/>
  <c r="BZ406" i="233"/>
  <c r="CD88" i="233"/>
  <c r="CD97" i="233"/>
  <c r="BZ523" i="232"/>
  <c r="CA77" i="230"/>
  <c r="CB257" i="230"/>
  <c r="BR257" i="230"/>
  <c r="BN259" i="230"/>
  <c r="BY318" i="230"/>
  <c r="CD378" i="230"/>
  <c r="CE438" i="230"/>
  <c r="BM439" i="230"/>
  <c r="CB497" i="230"/>
  <c r="BR497" i="230"/>
  <c r="BN499" i="230"/>
  <c r="BO559" i="230"/>
  <c r="CD619" i="230"/>
  <c r="BH617" i="230"/>
  <c r="CG199" i="226"/>
  <c r="BP437" i="226"/>
  <c r="BG617" i="226"/>
  <c r="BO139" i="232"/>
  <c r="CE151" i="232"/>
  <c r="CG197" i="232"/>
  <c r="CE217" i="232"/>
  <c r="CE214" i="232"/>
  <c r="BQ199" i="232"/>
  <c r="CC277" i="232"/>
  <c r="CC271" i="232"/>
  <c r="BY265" i="232"/>
  <c r="CB257" i="232"/>
  <c r="CA268" i="232"/>
  <c r="BZ258" i="232"/>
  <c r="CG318" i="232"/>
  <c r="BG319" i="232"/>
  <c r="CE334" i="232"/>
  <c r="BM319" i="232"/>
  <c r="CC388" i="232"/>
  <c r="BG437" i="232"/>
  <c r="CE438" i="232"/>
  <c r="CB499" i="232"/>
  <c r="CA508" i="232"/>
  <c r="CA559" i="232"/>
  <c r="BZ640" i="232"/>
  <c r="CG82" i="233"/>
  <c r="CB157" i="233"/>
  <c r="BJ197" i="233"/>
  <c r="BL197" i="233"/>
  <c r="CB340" i="233"/>
  <c r="CF571" i="233"/>
  <c r="BY77" i="234"/>
  <c r="BK319" i="234"/>
  <c r="CE319" i="234"/>
  <c r="CE202" i="234"/>
  <c r="CG223" i="234"/>
  <c r="BY226" i="234"/>
  <c r="CD95" i="226"/>
  <c r="BY98" i="226"/>
  <c r="BZ322" i="234"/>
  <c r="BZ223" i="234"/>
  <c r="CD337" i="234"/>
  <c r="BZ328" i="234"/>
  <c r="BZ343" i="234"/>
  <c r="CD81" i="226"/>
  <c r="BP83" i="226"/>
  <c r="CA89" i="226"/>
  <c r="BQ137" i="226"/>
  <c r="BY257" i="226"/>
  <c r="CD92" i="226"/>
  <c r="BP95" i="226"/>
  <c r="BY89" i="226"/>
  <c r="BY86" i="226"/>
  <c r="CG89" i="226"/>
  <c r="BH619" i="226"/>
  <c r="BR377" i="226"/>
  <c r="BZ377" i="226"/>
  <c r="BG439" i="226"/>
  <c r="CE138" i="230"/>
  <c r="CA138" i="230"/>
  <c r="BI137" i="230"/>
  <c r="CG139" i="230"/>
  <c r="CC139" i="230"/>
  <c r="BO137" i="230"/>
  <c r="BN197" i="230"/>
  <c r="BP199" i="230"/>
  <c r="BO137" i="231"/>
  <c r="BM139" i="231"/>
  <c r="CD214" i="234"/>
  <c r="CF223" i="234"/>
  <c r="CD340" i="234"/>
  <c r="CD322" i="234"/>
  <c r="CD343" i="234"/>
  <c r="BZ337" i="234"/>
  <c r="BZ346" i="234"/>
  <c r="BH79" i="230"/>
  <c r="BM139" i="230"/>
  <c r="BY138" i="230"/>
  <c r="BK137" i="230"/>
  <c r="BZ105" i="226"/>
  <c r="BQ79" i="230"/>
  <c r="BZ138" i="230"/>
  <c r="CE197" i="230"/>
  <c r="BM199" i="230"/>
  <c r="CF257" i="230"/>
  <c r="CG319" i="230"/>
  <c r="CC317" i="230"/>
  <c r="BK319" i="230"/>
  <c r="BI197" i="226"/>
  <c r="BN257" i="226"/>
  <c r="BK499" i="226"/>
  <c r="CE618" i="226"/>
  <c r="BN497" i="226"/>
  <c r="CB619" i="226"/>
  <c r="AP67" i="249"/>
  <c r="CA92" i="226"/>
  <c r="CC90" i="226"/>
  <c r="CA438" i="226"/>
  <c r="BH499" i="226"/>
  <c r="CC559" i="226"/>
  <c r="BQ557" i="226"/>
  <c r="BO317" i="226"/>
  <c r="CE317" i="226"/>
  <c r="BN199" i="226"/>
  <c r="CG259" i="226"/>
  <c r="BI317" i="226"/>
  <c r="BL377" i="226"/>
  <c r="BI439" i="226"/>
  <c r="CG438" i="226"/>
  <c r="BO437" i="226"/>
  <c r="CB499" i="226"/>
  <c r="CG557" i="226"/>
  <c r="BK557" i="226"/>
  <c r="CA557" i="226"/>
  <c r="BI559" i="226"/>
  <c r="BN617" i="226"/>
  <c r="BZ619" i="226"/>
  <c r="CF198" i="226"/>
  <c r="BP197" i="226"/>
  <c r="CC259" i="226"/>
  <c r="BG257" i="226"/>
  <c r="CC317" i="226"/>
  <c r="BQ319" i="226"/>
  <c r="CF377" i="226"/>
  <c r="CD377" i="226"/>
  <c r="BZ379" i="226"/>
  <c r="CA437" i="226"/>
  <c r="CG439" i="226"/>
  <c r="BY439" i="226"/>
  <c r="CD499" i="226"/>
  <c r="CB497" i="226"/>
  <c r="BJ497" i="226"/>
  <c r="CC558" i="226"/>
  <c r="BO557" i="226"/>
  <c r="CA559" i="226"/>
  <c r="CB618" i="226"/>
  <c r="BJ617" i="226"/>
  <c r="BZ618" i="226"/>
  <c r="BL619" i="226"/>
  <c r="AU566" i="230"/>
  <c r="AM380" i="249"/>
  <c r="O386" i="249"/>
  <c r="AF387" i="249" s="1"/>
  <c r="GF91" i="270"/>
  <c r="GF131" i="270"/>
  <c r="HP131" i="270"/>
  <c r="BK139" i="226"/>
  <c r="O17" i="151"/>
  <c r="Q17" i="151" s="1"/>
  <c r="BY104" i="226"/>
  <c r="BL98" i="226"/>
  <c r="CC78" i="232"/>
  <c r="CF139" i="226"/>
  <c r="BJ137" i="226"/>
  <c r="BQ197" i="226"/>
  <c r="CD258" i="226"/>
  <c r="BH257" i="226"/>
  <c r="CF318" i="226"/>
  <c r="BN319" i="226"/>
  <c r="BZ319" i="226"/>
  <c r="CE377" i="226"/>
  <c r="BM379" i="226"/>
  <c r="CC378" i="226"/>
  <c r="CD439" i="226"/>
  <c r="BH437" i="226"/>
  <c r="CG498" i="226"/>
  <c r="BY499" i="226"/>
  <c r="CF559" i="226"/>
  <c r="BN559" i="226"/>
  <c r="CA617" i="226"/>
  <c r="AU92" i="226"/>
  <c r="AS22" i="249"/>
  <c r="M64" i="151"/>
  <c r="HP140" i="270"/>
  <c r="BN86" i="226"/>
  <c r="BZ81" i="226"/>
  <c r="BO77" i="232"/>
  <c r="CG139" i="226"/>
  <c r="BO137" i="226"/>
  <c r="CA138" i="226"/>
  <c r="BI139" i="226"/>
  <c r="CB197" i="226"/>
  <c r="BJ199" i="226"/>
  <c r="CD199" i="226"/>
  <c r="BL197" i="226"/>
  <c r="CE259" i="226"/>
  <c r="BQ257" i="226"/>
  <c r="CG257" i="226"/>
  <c r="BY259" i="226"/>
  <c r="BK259" i="226"/>
  <c r="BY318" i="226"/>
  <c r="BM319" i="226"/>
  <c r="BH379" i="226"/>
  <c r="AO505" i="249"/>
  <c r="BY322" i="232"/>
  <c r="BY343" i="232"/>
  <c r="BY337" i="232"/>
  <c r="BY331" i="232"/>
  <c r="BY346" i="232"/>
  <c r="BY328" i="232"/>
  <c r="BY319" i="232"/>
  <c r="BY340" i="232"/>
  <c r="IH121" i="270"/>
  <c r="CG83" i="226"/>
  <c r="BY80" i="226"/>
  <c r="BY95" i="226"/>
  <c r="BL77" i="226"/>
  <c r="CE99" i="226"/>
  <c r="BH89" i="226"/>
  <c r="CE94" i="226"/>
  <c r="CV425" i="233"/>
  <c r="AU190" i="230"/>
  <c r="AU490" i="231"/>
  <c r="O26" i="151"/>
  <c r="Q26" i="151" s="1"/>
  <c r="O29" i="151"/>
  <c r="O28" i="151"/>
  <c r="BY157" i="232"/>
  <c r="BY160" i="232"/>
  <c r="BY142" i="232"/>
  <c r="BY148" i="232"/>
  <c r="BY139" i="232"/>
  <c r="BY163" i="232"/>
  <c r="BZ94" i="233"/>
  <c r="BZ97" i="233"/>
  <c r="BZ85" i="233"/>
  <c r="BZ82" i="233"/>
  <c r="BZ91" i="233"/>
  <c r="BZ100" i="233"/>
  <c r="CF403" i="234"/>
  <c r="CF382" i="234"/>
  <c r="CF400" i="234"/>
  <c r="CF391" i="234"/>
  <c r="CF397" i="234"/>
  <c r="CF406" i="234"/>
  <c r="CF385" i="234"/>
  <c r="CF379" i="234"/>
  <c r="CF394" i="234"/>
  <c r="CF388" i="234"/>
  <c r="CS62" i="270"/>
  <c r="CD98" i="226"/>
  <c r="BZ102" i="226"/>
  <c r="CD77" i="226"/>
  <c r="CE319" i="233"/>
  <c r="AU386" i="231"/>
  <c r="O12" i="151"/>
  <c r="P46" i="270"/>
  <c r="L46" i="270"/>
  <c r="M45" i="270"/>
  <c r="J46" i="270"/>
  <c r="H46" i="270"/>
  <c r="F46" i="270"/>
  <c r="L40" i="270"/>
  <c r="L51" i="270" s="1"/>
  <c r="M46" i="270"/>
  <c r="O46" i="270"/>
  <c r="P45" i="270"/>
  <c r="L45" i="270"/>
  <c r="J45" i="270"/>
  <c r="H45" i="270"/>
  <c r="F45" i="270"/>
  <c r="P13" i="270"/>
  <c r="P24" i="270" s="1"/>
  <c r="N13" i="270"/>
  <c r="N24" i="270" s="1"/>
  <c r="L13" i="270"/>
  <c r="J13" i="270"/>
  <c r="J24" i="270" s="1"/>
  <c r="H13" i="270"/>
  <c r="F13" i="270"/>
  <c r="F24" i="270" s="1"/>
  <c r="O40" i="270"/>
  <c r="O51" i="270" s="1"/>
  <c r="M40" i="270"/>
  <c r="M51" i="270" s="1"/>
  <c r="K40" i="270"/>
  <c r="K51" i="270" s="1"/>
  <c r="H40" i="270"/>
  <c r="F40" i="270"/>
  <c r="N45" i="270"/>
  <c r="G45" i="270"/>
  <c r="M13" i="270"/>
  <c r="M24" i="270" s="1"/>
  <c r="G13" i="270"/>
  <c r="P41" i="270"/>
  <c r="O41" i="270"/>
  <c r="O52" i="270" s="1"/>
  <c r="O57" i="270" s="1"/>
  <c r="O58" i="270" s="1"/>
  <c r="N41" i="270"/>
  <c r="M41" i="270"/>
  <c r="L41" i="270"/>
  <c r="L52" i="270" s="1"/>
  <c r="L57" i="270" s="1"/>
  <c r="L58" i="270" s="1"/>
  <c r="K41" i="270"/>
  <c r="J41" i="270"/>
  <c r="J52" i="270" s="1"/>
  <c r="J57" i="270" s="1"/>
  <c r="J58" i="270" s="1"/>
  <c r="I41" i="270"/>
  <c r="H41" i="270"/>
  <c r="G41" i="270"/>
  <c r="G52" i="270" s="1"/>
  <c r="G57" i="270" s="1"/>
  <c r="G58" i="270" s="1"/>
  <c r="F41" i="270"/>
  <c r="E41" i="270"/>
  <c r="N46" i="270"/>
  <c r="O45" i="270"/>
  <c r="K46" i="270"/>
  <c r="G46" i="270"/>
  <c r="E46" i="270"/>
  <c r="O14" i="270"/>
  <c r="O25" i="270" s="1"/>
  <c r="O30" i="270" s="1"/>
  <c r="O31" i="270" s="1"/>
  <c r="M14" i="270"/>
  <c r="K14" i="270"/>
  <c r="G14" i="270"/>
  <c r="G25" i="270" s="1"/>
  <c r="G30" i="270" s="1"/>
  <c r="G31" i="270" s="1"/>
  <c r="P40" i="270"/>
  <c r="P51" i="270" s="1"/>
  <c r="N40" i="270"/>
  <c r="N51" i="270" s="1"/>
  <c r="J40" i="270"/>
  <c r="G40" i="270"/>
  <c r="E40" i="270"/>
  <c r="E51" i="270" s="1"/>
  <c r="K45" i="270"/>
  <c r="E45" i="270"/>
  <c r="O13" i="270"/>
  <c r="O24" i="270" s="1"/>
  <c r="K13" i="270"/>
  <c r="K24" i="270" s="1"/>
  <c r="E13" i="270"/>
  <c r="E24" i="270" s="1"/>
  <c r="BY631" i="233"/>
  <c r="BY643" i="233"/>
  <c r="BY634" i="233"/>
  <c r="BY646" i="233"/>
  <c r="BY637" i="233"/>
  <c r="BY622" i="233"/>
  <c r="BY628" i="233"/>
  <c r="BY640" i="233"/>
  <c r="BY625" i="233"/>
  <c r="BZ79" i="234"/>
  <c r="CE619" i="233"/>
  <c r="CD517" i="232"/>
  <c r="CD505" i="232"/>
  <c r="CE466" i="232"/>
  <c r="CE451" i="232"/>
  <c r="CF406" i="232"/>
  <c r="CF394" i="232"/>
  <c r="CC102" i="226"/>
  <c r="BZ499" i="232"/>
  <c r="BZ382" i="232"/>
  <c r="BZ394" i="232"/>
  <c r="BL89" i="226"/>
  <c r="CE90" i="226"/>
  <c r="BI80" i="226"/>
  <c r="BY102" i="226"/>
  <c r="CC103" i="226"/>
  <c r="BR379" i="232"/>
  <c r="CG394" i="232"/>
  <c r="CA403" i="232"/>
  <c r="CA397" i="232"/>
  <c r="CC505" i="232"/>
  <c r="CC508" i="232"/>
  <c r="BP499" i="232"/>
  <c r="BR619" i="234"/>
  <c r="BR139" i="234"/>
  <c r="CD198" i="234"/>
  <c r="BJ257" i="234"/>
  <c r="BZ318" i="234"/>
  <c r="CB377" i="234"/>
  <c r="BP439" i="234"/>
  <c r="BJ499" i="234"/>
  <c r="CD558" i="234"/>
  <c r="BI139" i="231"/>
  <c r="BI137" i="231"/>
  <c r="CE139" i="231"/>
  <c r="CE137" i="231"/>
  <c r="BM199" i="231"/>
  <c r="BM197" i="231"/>
  <c r="CE259" i="231"/>
  <c r="CE257" i="231"/>
  <c r="CA317" i="231"/>
  <c r="CA319" i="231"/>
  <c r="CA378" i="231"/>
  <c r="CA379" i="231"/>
  <c r="BI497" i="231"/>
  <c r="BI499" i="231"/>
  <c r="BQ619" i="231"/>
  <c r="BQ617" i="231"/>
  <c r="CA91" i="233"/>
  <c r="CA106" i="233"/>
  <c r="BP259" i="233"/>
  <c r="BP257" i="233"/>
  <c r="CD163" i="233"/>
  <c r="CD142" i="233"/>
  <c r="BZ445" i="233"/>
  <c r="BZ466" i="233"/>
  <c r="CE77" i="234"/>
  <c r="CE78" i="234"/>
  <c r="BG379" i="234"/>
  <c r="BG377" i="234"/>
  <c r="BO497" i="234"/>
  <c r="BO499" i="234"/>
  <c r="BK619" i="234"/>
  <c r="BK617" i="234"/>
  <c r="CF619" i="234"/>
  <c r="CF139" i="234"/>
  <c r="CD514" i="232"/>
  <c r="CD526" i="232"/>
  <c r="CE463" i="232"/>
  <c r="CE448" i="232"/>
  <c r="CF403" i="232"/>
  <c r="CF391" i="232"/>
  <c r="CA98" i="226"/>
  <c r="CF499" i="234"/>
  <c r="BZ403" i="232"/>
  <c r="BZ391" i="232"/>
  <c r="CA83" i="226"/>
  <c r="BP101" i="226"/>
  <c r="BL101" i="226"/>
  <c r="CE102" i="226"/>
  <c r="BI95" i="226"/>
  <c r="BY99" i="226"/>
  <c r="CA87" i="226"/>
  <c r="CG97" i="226"/>
  <c r="BI77" i="232"/>
  <c r="BY139" i="226"/>
  <c r="BG137" i="226"/>
  <c r="CB199" i="226"/>
  <c r="CE258" i="226"/>
  <c r="BM257" i="226"/>
  <c r="CC318" i="226"/>
  <c r="BK319" i="226"/>
  <c r="CF379" i="226"/>
  <c r="BN377" i="226"/>
  <c r="CE438" i="226"/>
  <c r="BQ439" i="226"/>
  <c r="BN379" i="232"/>
  <c r="CG391" i="232"/>
  <c r="CA388" i="232"/>
  <c r="CA382" i="232"/>
  <c r="BO439" i="232"/>
  <c r="CC517" i="232"/>
  <c r="CC520" i="232"/>
  <c r="BH499" i="232"/>
  <c r="BJ619" i="234"/>
  <c r="CD77" i="234"/>
  <c r="BJ139" i="234"/>
  <c r="CF257" i="234"/>
  <c r="BZ319" i="234"/>
  <c r="BR377" i="234"/>
  <c r="BH437" i="234"/>
  <c r="CF498" i="234"/>
  <c r="CF319" i="231"/>
  <c r="CF318" i="231"/>
  <c r="CV65" i="233"/>
  <c r="BK77" i="233"/>
  <c r="BK79" i="233"/>
  <c r="CG77" i="233"/>
  <c r="CG78" i="233"/>
  <c r="BY198" i="233"/>
  <c r="BY197" i="233"/>
  <c r="CA258" i="233"/>
  <c r="CA257" i="233"/>
  <c r="BO319" i="233"/>
  <c r="BO317" i="233"/>
  <c r="BM379" i="233"/>
  <c r="BM377" i="233"/>
  <c r="BI497" i="233"/>
  <c r="BI499" i="233"/>
  <c r="BO559" i="233"/>
  <c r="BO557" i="233"/>
  <c r="BM619" i="233"/>
  <c r="BM617" i="233"/>
  <c r="CA454" i="233"/>
  <c r="CA457" i="233"/>
  <c r="CA586" i="233"/>
  <c r="CA565" i="233"/>
  <c r="CB78" i="234"/>
  <c r="CB77" i="234"/>
  <c r="BZ137" i="234"/>
  <c r="BZ138" i="234"/>
  <c r="BJ199" i="234"/>
  <c r="BJ197" i="234"/>
  <c r="CD258" i="234"/>
  <c r="CD257" i="234"/>
  <c r="CF319" i="234"/>
  <c r="CF318" i="234"/>
  <c r="BP379" i="234"/>
  <c r="BP377" i="234"/>
  <c r="BN439" i="234"/>
  <c r="BN437" i="234"/>
  <c r="CF439" i="234"/>
  <c r="CF438" i="234"/>
  <c r="CD497" i="234"/>
  <c r="CD498" i="234"/>
  <c r="CB559" i="234"/>
  <c r="CB558" i="234"/>
  <c r="CD617" i="234"/>
  <c r="CD618" i="234"/>
  <c r="CT71" i="270"/>
  <c r="CE640" i="233"/>
  <c r="CD499" i="232"/>
  <c r="CD523" i="232"/>
  <c r="CE460" i="232"/>
  <c r="CF379" i="232"/>
  <c r="CF400" i="232"/>
  <c r="BZ388" i="232"/>
  <c r="CF95" i="226"/>
  <c r="BP98" i="226"/>
  <c r="BL86" i="226"/>
  <c r="CE87" i="226"/>
  <c r="BN89" i="226"/>
  <c r="BH77" i="232"/>
  <c r="CF77" i="230"/>
  <c r="CE137" i="230"/>
  <c r="BK259" i="230"/>
  <c r="CD318" i="230"/>
  <c r="BL319" i="230"/>
  <c r="BQ377" i="230"/>
  <c r="BR439" i="230"/>
  <c r="CG499" i="230"/>
  <c r="CD499" i="230"/>
  <c r="BZ559" i="230"/>
  <c r="CE618" i="230"/>
  <c r="BI619" i="230"/>
  <c r="CG137" i="226"/>
  <c r="BY137" i="226"/>
  <c r="CF199" i="226"/>
  <c r="BR199" i="226"/>
  <c r="BI257" i="226"/>
  <c r="BJ257" i="226"/>
  <c r="BY319" i="226"/>
  <c r="BG317" i="226"/>
  <c r="BJ379" i="226"/>
  <c r="CE437" i="226"/>
  <c r="BM437" i="226"/>
  <c r="CD497" i="226"/>
  <c r="CG559" i="226"/>
  <c r="BL559" i="226"/>
  <c r="BR619" i="226"/>
  <c r="CF198" i="232"/>
  <c r="CA197" i="232"/>
  <c r="BZ202" i="232"/>
  <c r="BG257" i="232"/>
  <c r="BN259" i="232"/>
  <c r="BO319" i="232"/>
  <c r="CE337" i="232"/>
  <c r="CG378" i="232"/>
  <c r="BG379" i="232"/>
  <c r="CF378" i="232"/>
  <c r="BJ379" i="232"/>
  <c r="CA379" i="232"/>
  <c r="CG388" i="232"/>
  <c r="CA400" i="232"/>
  <c r="BL377" i="232"/>
  <c r="CG439" i="232"/>
  <c r="BH437" i="232"/>
  <c r="BY526" i="232"/>
  <c r="BR499" i="232"/>
  <c r="CG517" i="232"/>
  <c r="CA511" i="232"/>
  <c r="CA505" i="232"/>
  <c r="BY558" i="232"/>
  <c r="CB559" i="232"/>
  <c r="CG565" i="232"/>
  <c r="CA577" i="232"/>
  <c r="BG617" i="232"/>
  <c r="CE631" i="232"/>
  <c r="BL617" i="232"/>
  <c r="BM77" i="231"/>
  <c r="BJ137" i="231"/>
  <c r="BQ137" i="231"/>
  <c r="CE198" i="231"/>
  <c r="BI197" i="231"/>
  <c r="BQ257" i="231"/>
  <c r="CA318" i="231"/>
  <c r="BI377" i="231"/>
  <c r="CA437" i="231"/>
  <c r="CE499" i="231"/>
  <c r="BQ559" i="231"/>
  <c r="BZ617" i="233"/>
  <c r="CA82" i="233"/>
  <c r="CG197" i="233"/>
  <c r="BG199" i="233"/>
  <c r="BQ257" i="233"/>
  <c r="BK317" i="233"/>
  <c r="BZ337" i="233"/>
  <c r="BG437" i="233"/>
  <c r="CG558" i="233"/>
  <c r="BR559" i="233"/>
  <c r="BZ78" i="234"/>
  <c r="CF258" i="234"/>
  <c r="BL317" i="234"/>
  <c r="BJ379" i="234"/>
  <c r="BZ437" i="234"/>
  <c r="BL559" i="234"/>
  <c r="CV485" i="233"/>
  <c r="CG197" i="231"/>
  <c r="CG198" i="231"/>
  <c r="BG379" i="231"/>
  <c r="BG377" i="231"/>
  <c r="CG377" i="231"/>
  <c r="CG379" i="231"/>
  <c r="BY498" i="231"/>
  <c r="BY497" i="231"/>
  <c r="BG557" i="231"/>
  <c r="BG559" i="231"/>
  <c r="CG557" i="231"/>
  <c r="CG559" i="231"/>
  <c r="BZ78" i="233"/>
  <c r="BZ77" i="233"/>
  <c r="CF138" i="233"/>
  <c r="CF139" i="233"/>
  <c r="CB257" i="233"/>
  <c r="CB258" i="233"/>
  <c r="CF378" i="233"/>
  <c r="CF377" i="233"/>
  <c r="CB497" i="233"/>
  <c r="CB498" i="233"/>
  <c r="CF617" i="233"/>
  <c r="CF618" i="233"/>
  <c r="CF163" i="233"/>
  <c r="CF148" i="233"/>
  <c r="CB343" i="233"/>
  <c r="CB346" i="233"/>
  <c r="CF343" i="233"/>
  <c r="CF346" i="233"/>
  <c r="CB577" i="233"/>
  <c r="CB562" i="233"/>
  <c r="BP199" i="234"/>
  <c r="BP197" i="234"/>
  <c r="BR257" i="234"/>
  <c r="BR259" i="234"/>
  <c r="BH319" i="234"/>
  <c r="BH317" i="234"/>
  <c r="CF377" i="234"/>
  <c r="CF378" i="234"/>
  <c r="CB498" i="234"/>
  <c r="CB497" i="234"/>
  <c r="BP557" i="234"/>
  <c r="BP559" i="234"/>
  <c r="CB617" i="234"/>
  <c r="CB618" i="234"/>
  <c r="CA220" i="234"/>
  <c r="CC217" i="234"/>
  <c r="BY220" i="234"/>
  <c r="O24" i="151"/>
  <c r="O18" i="151"/>
  <c r="CE211" i="234"/>
  <c r="CA217" i="234"/>
  <c r="CA439" i="232"/>
  <c r="CA79" i="233"/>
  <c r="AU84" i="226"/>
  <c r="AU326" i="226"/>
  <c r="AU378" i="230"/>
  <c r="AU90" i="231"/>
  <c r="AU314" i="231"/>
  <c r="AU558" i="231"/>
  <c r="M505" i="249"/>
  <c r="O25" i="151"/>
  <c r="CE217" i="234"/>
  <c r="CG202" i="234"/>
  <c r="BY205" i="234"/>
  <c r="AR111" i="270"/>
  <c r="BR406" i="233"/>
  <c r="CD200" i="226"/>
  <c r="BJ200" i="226"/>
  <c r="CD141" i="226"/>
  <c r="BZ162" i="226"/>
  <c r="CG158" i="226"/>
  <c r="BY161" i="226"/>
  <c r="BQ146" i="226"/>
  <c r="BM158" i="226"/>
  <c r="BI155" i="226"/>
  <c r="BI152" i="226"/>
  <c r="AT209" i="249"/>
  <c r="AT202" i="249"/>
  <c r="AT197" i="249"/>
  <c r="CA156" i="226"/>
  <c r="CA201" i="226"/>
  <c r="CG149" i="226"/>
  <c r="BY143" i="226"/>
  <c r="BQ152" i="226"/>
  <c r="BI161" i="226"/>
  <c r="CF214" i="226"/>
  <c r="AT199" i="249"/>
  <c r="AT193" i="249"/>
  <c r="S193" i="249" s="1"/>
  <c r="BJ403" i="233"/>
  <c r="CE637" i="233"/>
  <c r="CE625" i="233"/>
  <c r="CA622" i="233"/>
  <c r="CA640" i="233"/>
  <c r="CA86" i="226"/>
  <c r="BQ83" i="226"/>
  <c r="AU70" i="226"/>
  <c r="CA106" i="226"/>
  <c r="CA77" i="226"/>
  <c r="CE78" i="226"/>
  <c r="CG78" i="232"/>
  <c r="BK77" i="232"/>
  <c r="CE78" i="232"/>
  <c r="BZ77" i="232"/>
  <c r="CD197" i="226"/>
  <c r="CC137" i="226"/>
  <c r="CC139" i="226"/>
  <c r="CA258" i="226"/>
  <c r="CA257" i="226"/>
  <c r="CG318" i="226"/>
  <c r="CG319" i="226"/>
  <c r="CB379" i="226"/>
  <c r="CB378" i="226"/>
  <c r="BL499" i="226"/>
  <c r="BL497" i="226"/>
  <c r="BZ499" i="226"/>
  <c r="BZ497" i="226"/>
  <c r="BG559" i="226"/>
  <c r="BG557" i="226"/>
  <c r="BY559" i="226"/>
  <c r="BY558" i="226"/>
  <c r="CF618" i="226"/>
  <c r="CF617" i="226"/>
  <c r="CB197" i="230"/>
  <c r="CB199" i="230"/>
  <c r="CC258" i="230"/>
  <c r="CC259" i="230"/>
  <c r="CG258" i="230"/>
  <c r="CG257" i="230"/>
  <c r="CD451" i="233"/>
  <c r="CD457" i="233"/>
  <c r="BZ574" i="233"/>
  <c r="BZ571" i="233"/>
  <c r="CD586" i="233"/>
  <c r="CD583" i="233"/>
  <c r="CV605" i="233"/>
  <c r="CE634" i="233"/>
  <c r="CE622" i="233"/>
  <c r="CA631" i="233"/>
  <c r="CA646" i="233"/>
  <c r="CA637" i="233"/>
  <c r="CD96" i="226"/>
  <c r="CA78" i="232"/>
  <c r="BJ139" i="232"/>
  <c r="BJ137" i="232"/>
  <c r="BZ199" i="232"/>
  <c r="BZ223" i="232"/>
  <c r="BZ220" i="232"/>
  <c r="CF211" i="232"/>
  <c r="CF217" i="232"/>
  <c r="BJ197" i="232"/>
  <c r="BJ199" i="232"/>
  <c r="BO259" i="232"/>
  <c r="BO257" i="232"/>
  <c r="CC259" i="232"/>
  <c r="CC258" i="232"/>
  <c r="CE328" i="232"/>
  <c r="CE322" i="232"/>
  <c r="BK379" i="232"/>
  <c r="BK377" i="232"/>
  <c r="CC378" i="232"/>
  <c r="CC379" i="232"/>
  <c r="CC438" i="232"/>
  <c r="CC439" i="232"/>
  <c r="BY499" i="232"/>
  <c r="BY497" i="232"/>
  <c r="BG557" i="232"/>
  <c r="BG559" i="232"/>
  <c r="CC559" i="232"/>
  <c r="CC558" i="232"/>
  <c r="CC557" i="232"/>
  <c r="BH619" i="232"/>
  <c r="BH617" i="232"/>
  <c r="BZ618" i="232"/>
  <c r="BZ619" i="232"/>
  <c r="BZ617" i="232"/>
  <c r="BI137" i="233"/>
  <c r="BI139" i="233"/>
  <c r="CA138" i="233"/>
  <c r="CA137" i="233"/>
  <c r="CC317" i="233"/>
  <c r="CC318" i="233"/>
  <c r="CA377" i="233"/>
  <c r="CA378" i="233"/>
  <c r="BY438" i="233"/>
  <c r="BY437" i="233"/>
  <c r="BQ497" i="233"/>
  <c r="BQ499" i="233"/>
  <c r="BG559" i="233"/>
  <c r="BG557" i="233"/>
  <c r="CA151" i="233"/>
  <c r="CA148" i="233"/>
  <c r="CE163" i="233"/>
  <c r="CE166" i="233"/>
  <c r="BW310" i="233"/>
  <c r="CV305" i="233"/>
  <c r="CA325" i="233"/>
  <c r="CA331" i="233"/>
  <c r="CA379" i="233"/>
  <c r="CE643" i="233"/>
  <c r="CE631" i="233"/>
  <c r="CA628" i="233"/>
  <c r="CA619" i="233"/>
  <c r="CD105" i="226"/>
  <c r="I64" i="151"/>
  <c r="I38" i="151" s="1"/>
  <c r="L64" i="151"/>
  <c r="L38" i="151" s="1"/>
  <c r="CB91" i="226"/>
  <c r="BZ94" i="226"/>
  <c r="CG78" i="226"/>
  <c r="BY78" i="232"/>
  <c r="BQ77" i="232"/>
  <c r="BM139" i="226"/>
  <c r="BM137" i="226"/>
  <c r="CE139" i="226"/>
  <c r="CE138" i="226"/>
  <c r="BZ198" i="226"/>
  <c r="BZ197" i="226"/>
  <c r="BO257" i="226"/>
  <c r="BO259" i="226"/>
  <c r="CA319" i="226"/>
  <c r="CA317" i="226"/>
  <c r="CC439" i="226"/>
  <c r="CC437" i="226"/>
  <c r="CF499" i="226"/>
  <c r="CF497" i="226"/>
  <c r="BM557" i="226"/>
  <c r="BM559" i="226"/>
  <c r="CE557" i="226"/>
  <c r="CE558" i="226"/>
  <c r="BP619" i="226"/>
  <c r="CD619" i="226"/>
  <c r="CD618" i="226"/>
  <c r="BZ199" i="230"/>
  <c r="BZ197" i="230"/>
  <c r="BM259" i="230"/>
  <c r="BM257" i="230"/>
  <c r="CE258" i="230"/>
  <c r="CE257" i="230"/>
  <c r="BY377" i="230"/>
  <c r="BY379" i="230"/>
  <c r="CG379" i="230"/>
  <c r="CG377" i="230"/>
  <c r="CD437" i="230"/>
  <c r="CD438" i="230"/>
  <c r="BI499" i="230"/>
  <c r="BI497" i="230"/>
  <c r="CA498" i="230"/>
  <c r="CA499" i="230"/>
  <c r="CF558" i="230"/>
  <c r="CF559" i="230"/>
  <c r="BG77" i="231"/>
  <c r="BG79" i="231"/>
  <c r="BY77" i="231"/>
  <c r="BY78" i="231"/>
  <c r="CC78" i="231"/>
  <c r="CC79" i="231"/>
  <c r="BK137" i="231"/>
  <c r="BK139" i="231"/>
  <c r="CC137" i="231"/>
  <c r="CC139" i="231"/>
  <c r="CG138" i="231"/>
  <c r="BG197" i="231"/>
  <c r="BG199" i="231"/>
  <c r="BK199" i="231"/>
  <c r="BK197" i="231"/>
  <c r="BY199" i="231"/>
  <c r="BY198" i="231"/>
  <c r="CC197" i="231"/>
  <c r="CC198" i="231"/>
  <c r="BG257" i="231"/>
  <c r="BG259" i="231"/>
  <c r="CC259" i="231"/>
  <c r="CC257" i="231"/>
  <c r="CC258" i="231"/>
  <c r="BG319" i="231"/>
  <c r="BG317" i="231"/>
  <c r="BY319" i="231"/>
  <c r="BY318" i="231"/>
  <c r="CG319" i="231"/>
  <c r="CG317" i="231"/>
  <c r="BK377" i="231"/>
  <c r="BK379" i="231"/>
  <c r="BY377" i="231"/>
  <c r="BY378" i="231"/>
  <c r="CC379" i="231"/>
  <c r="CC377" i="231"/>
  <c r="BO437" i="231"/>
  <c r="BO439" i="231"/>
  <c r="BY438" i="231"/>
  <c r="BY439" i="231"/>
  <c r="CG437" i="231"/>
  <c r="CG439" i="231"/>
  <c r="BG497" i="231"/>
  <c r="BG499" i="231"/>
  <c r="CC497" i="231"/>
  <c r="CC498" i="231"/>
  <c r="CG498" i="231"/>
  <c r="CG499" i="231"/>
  <c r="BY558" i="231"/>
  <c r="BY559" i="231"/>
  <c r="CC557" i="231"/>
  <c r="CC559" i="231"/>
  <c r="BG619" i="231"/>
  <c r="BG617" i="231"/>
  <c r="BO617" i="231"/>
  <c r="BO619" i="231"/>
  <c r="CC619" i="231"/>
  <c r="CC617" i="231"/>
  <c r="CG617" i="231"/>
  <c r="CG619" i="231"/>
  <c r="CD318" i="232"/>
  <c r="CD317" i="232"/>
  <c r="BJ77" i="234"/>
  <c r="BJ79" i="234"/>
  <c r="CB198" i="234"/>
  <c r="CB197" i="234"/>
  <c r="BP259" i="234"/>
  <c r="BP257" i="234"/>
  <c r="BN317" i="234"/>
  <c r="BN319" i="234"/>
  <c r="CB317" i="234"/>
  <c r="CB318" i="234"/>
  <c r="BH379" i="234"/>
  <c r="BH377" i="234"/>
  <c r="CB437" i="234"/>
  <c r="CB438" i="234"/>
  <c r="AU138" i="226"/>
  <c r="CA379" i="230"/>
  <c r="BQ77" i="231"/>
  <c r="CA137" i="231"/>
  <c r="BH77" i="231"/>
  <c r="BH79" i="231"/>
  <c r="BH197" i="231"/>
  <c r="BH199" i="231"/>
  <c r="BH257" i="231"/>
  <c r="BH259" i="231"/>
  <c r="BH317" i="231"/>
  <c r="BH319" i="231"/>
  <c r="BZ378" i="231"/>
  <c r="BZ377" i="231"/>
  <c r="BZ437" i="231"/>
  <c r="BZ439" i="231"/>
  <c r="CD199" i="232"/>
  <c r="CE259" i="232"/>
  <c r="CV365" i="232"/>
  <c r="BZ646" i="232"/>
  <c r="BZ625" i="232"/>
  <c r="CF637" i="232"/>
  <c r="CF628" i="232"/>
  <c r="CF619" i="232"/>
  <c r="CF617" i="232"/>
  <c r="CC138" i="233"/>
  <c r="CC137" i="233"/>
  <c r="BI197" i="233"/>
  <c r="BI199" i="233"/>
  <c r="BQ319" i="233"/>
  <c r="BQ317" i="233"/>
  <c r="CG378" i="233"/>
  <c r="CG377" i="233"/>
  <c r="CA437" i="233"/>
  <c r="CA438" i="233"/>
  <c r="BG499" i="233"/>
  <c r="BG497" i="233"/>
  <c r="BY499" i="233"/>
  <c r="CG499" i="233"/>
  <c r="BO617" i="233"/>
  <c r="BO619" i="233"/>
  <c r="BH77" i="234"/>
  <c r="BH79" i="234"/>
  <c r="CB138" i="234"/>
  <c r="CB137" i="234"/>
  <c r="BZ199" i="234"/>
  <c r="BZ198" i="234"/>
  <c r="CD319" i="234"/>
  <c r="CD317" i="234"/>
  <c r="BN377" i="234"/>
  <c r="BN379" i="234"/>
  <c r="BL437" i="234"/>
  <c r="BL439" i="234"/>
  <c r="CD438" i="234"/>
  <c r="CD437" i="234"/>
  <c r="BR497" i="234"/>
  <c r="BR499" i="234"/>
  <c r="BZ557" i="234"/>
  <c r="BZ559" i="234"/>
  <c r="BN619" i="234"/>
  <c r="BN617" i="234"/>
  <c r="AU72" i="226"/>
  <c r="AU74" i="226"/>
  <c r="AU76" i="226"/>
  <c r="AU78" i="226"/>
  <c r="AU80" i="226"/>
  <c r="AU82" i="226"/>
  <c r="AU86" i="226"/>
  <c r="AU88" i="226"/>
  <c r="AU90" i="226"/>
  <c r="CA79" i="231"/>
  <c r="CA77" i="231"/>
  <c r="CA199" i="231"/>
  <c r="CA198" i="231"/>
  <c r="CA258" i="231"/>
  <c r="CA259" i="231"/>
  <c r="CE379" i="231"/>
  <c r="CE378" i="231"/>
  <c r="BQ437" i="231"/>
  <c r="BQ439" i="231"/>
  <c r="CE439" i="231"/>
  <c r="CE438" i="231"/>
  <c r="CA499" i="231"/>
  <c r="CA497" i="231"/>
  <c r="BM557" i="231"/>
  <c r="BM559" i="231"/>
  <c r="CA559" i="231"/>
  <c r="CA557" i="231"/>
  <c r="BI619" i="231"/>
  <c r="BI617" i="231"/>
  <c r="CA618" i="231"/>
  <c r="CA617" i="231"/>
  <c r="CG463" i="233"/>
  <c r="CG442" i="233"/>
  <c r="BY586" i="233"/>
  <c r="BY580" i="233"/>
  <c r="CG137" i="234"/>
  <c r="CG138" i="234"/>
  <c r="BQ197" i="234"/>
  <c r="BQ199" i="234"/>
  <c r="BM319" i="234"/>
  <c r="BM317" i="234"/>
  <c r="CE438" i="234"/>
  <c r="CE437" i="234"/>
  <c r="BI559" i="234"/>
  <c r="BI557" i="234"/>
  <c r="AU202" i="231"/>
  <c r="AU442" i="231"/>
  <c r="AU498" i="231"/>
  <c r="AU614" i="231"/>
  <c r="G481" i="249"/>
  <c r="H481" i="249"/>
  <c r="G483" i="249"/>
  <c r="G545" i="249" s="1"/>
  <c r="H483" i="249"/>
  <c r="AL513" i="249"/>
  <c r="AI513" i="249"/>
  <c r="AN515" i="249"/>
  <c r="AO515" i="249"/>
  <c r="AI523" i="249"/>
  <c r="AO523" i="249"/>
  <c r="G527" i="249"/>
  <c r="F527" i="249"/>
  <c r="AO535" i="249"/>
  <c r="P535" i="249"/>
  <c r="Q535" i="249"/>
  <c r="G535" i="249"/>
  <c r="AI535" i="249"/>
  <c r="AM537" i="249"/>
  <c r="AH537" i="249"/>
  <c r="AH568" i="249" s="1"/>
  <c r="AU190" i="226"/>
  <c r="AU206" i="226"/>
  <c r="AU258" i="226"/>
  <c r="AU310" i="226"/>
  <c r="AU378" i="226"/>
  <c r="AU446" i="226"/>
  <c r="AU498" i="226"/>
  <c r="AU550" i="226"/>
  <c r="AU618" i="226"/>
  <c r="AU70" i="230"/>
  <c r="AU138" i="230"/>
  <c r="AU206" i="230"/>
  <c r="AU258" i="230"/>
  <c r="AU430" i="230"/>
  <c r="AU498" i="230"/>
  <c r="AU550" i="230"/>
  <c r="CB205" i="234"/>
  <c r="CB226" i="234"/>
  <c r="CB337" i="234"/>
  <c r="CB328" i="234"/>
  <c r="CF343" i="234"/>
  <c r="CF334" i="234"/>
  <c r="AU614" i="230"/>
  <c r="AU622" i="230"/>
  <c r="AU630" i="230"/>
  <c r="AU74" i="231"/>
  <c r="AU134" i="231"/>
  <c r="AU142" i="231"/>
  <c r="AU210" i="231"/>
  <c r="AU254" i="231"/>
  <c r="AU262" i="231"/>
  <c r="AU270" i="231"/>
  <c r="AU330" i="231"/>
  <c r="AU374" i="231"/>
  <c r="AU378" i="231"/>
  <c r="AU390" i="231"/>
  <c r="AU430" i="231"/>
  <c r="AU446" i="231"/>
  <c r="AU494" i="231"/>
  <c r="AU502" i="231"/>
  <c r="AU506" i="231"/>
  <c r="AU510" i="231"/>
  <c r="AU550" i="231"/>
  <c r="AU562" i="231"/>
  <c r="AU566" i="231"/>
  <c r="AU610" i="231"/>
  <c r="AU618" i="231"/>
  <c r="AU626" i="231"/>
  <c r="AU630" i="231"/>
  <c r="CE223" i="234"/>
  <c r="CA211" i="234"/>
  <c r="CA214" i="234"/>
  <c r="CA340" i="234"/>
  <c r="CD328" i="234"/>
  <c r="BZ325" i="234"/>
  <c r="CF337" i="234"/>
  <c r="CB319" i="233"/>
  <c r="CV185" i="233"/>
  <c r="AU250" i="226"/>
  <c r="AU490" i="226"/>
  <c r="AU86" i="230"/>
  <c r="AU130" i="230"/>
  <c r="AU326" i="230"/>
  <c r="AU370" i="230"/>
  <c r="AU610" i="230"/>
  <c r="AU194" i="231"/>
  <c r="AU250" i="231"/>
  <c r="AU438" i="231"/>
  <c r="AO512" i="249"/>
  <c r="CA223" i="234"/>
  <c r="CB334" i="234"/>
  <c r="CV65" i="234"/>
  <c r="BZ211" i="234"/>
  <c r="BZ202" i="234"/>
  <c r="BZ334" i="234"/>
  <c r="BZ340" i="234"/>
  <c r="CD346" i="234"/>
  <c r="CD325" i="234"/>
  <c r="CV365" i="234"/>
  <c r="CV425" i="234"/>
  <c r="CV485" i="234"/>
  <c r="CV605" i="234"/>
  <c r="CF202" i="234"/>
  <c r="CB346" i="234"/>
  <c r="CF346" i="234"/>
  <c r="CA202" i="234"/>
  <c r="CA205" i="234"/>
  <c r="CE214" i="234"/>
  <c r="CE226" i="234"/>
  <c r="CE208" i="234"/>
  <c r="CE334" i="234"/>
  <c r="CE346" i="234"/>
  <c r="CB121" i="270"/>
  <c r="AI386" i="249"/>
  <c r="AI380" i="249"/>
  <c r="CE219" i="226"/>
  <c r="CA225" i="226"/>
  <c r="BR200" i="226"/>
  <c r="BN221" i="226"/>
  <c r="BJ209" i="226"/>
  <c r="BO164" i="226"/>
  <c r="CF219" i="226"/>
  <c r="CF222" i="226"/>
  <c r="DL131" i="270"/>
  <c r="N380" i="249"/>
  <c r="P386" i="249"/>
  <c r="CF207" i="226"/>
  <c r="CA215" i="226"/>
  <c r="CA147" i="226"/>
  <c r="CF146" i="226"/>
  <c r="CB155" i="226"/>
  <c r="BL149" i="226"/>
  <c r="CE263" i="226"/>
  <c r="CA278" i="226"/>
  <c r="BG284" i="226"/>
  <c r="CE207" i="226"/>
  <c r="BR209" i="226"/>
  <c r="BN200" i="226"/>
  <c r="BN224" i="226"/>
  <c r="CF144" i="226"/>
  <c r="CB141" i="226"/>
  <c r="CB165" i="226"/>
  <c r="CC151" i="226"/>
  <c r="CC166" i="226"/>
  <c r="CC160" i="226"/>
  <c r="BY148" i="226"/>
  <c r="CB218" i="226"/>
  <c r="CB224" i="226"/>
  <c r="F380" i="249"/>
  <c r="CF216" i="226"/>
  <c r="CA203" i="226"/>
  <c r="BO206" i="226"/>
  <c r="CF140" i="226"/>
  <c r="BP161" i="226"/>
  <c r="CE260" i="226"/>
  <c r="CE213" i="226"/>
  <c r="BN212" i="226"/>
  <c r="CB156" i="226"/>
  <c r="CC265" i="226"/>
  <c r="CC163" i="226"/>
  <c r="CE211" i="226"/>
  <c r="CE205" i="226"/>
  <c r="BJ142" i="270"/>
  <c r="AT95" i="249"/>
  <c r="AT215" i="249"/>
  <c r="AT205" i="249"/>
  <c r="AT261" i="249"/>
  <c r="AT252" i="249"/>
  <c r="AS225" i="249"/>
  <c r="AT423" i="249"/>
  <c r="AT418" i="249"/>
  <c r="AS396" i="249"/>
  <c r="AS384" i="249"/>
  <c r="AT466" i="249"/>
  <c r="AT454" i="249"/>
  <c r="AS439" i="249"/>
  <c r="AS430" i="249"/>
  <c r="AS442" i="249"/>
  <c r="AK442" i="249" s="1"/>
  <c r="AS223" i="249"/>
  <c r="AO318" i="249"/>
  <c r="DL175" i="270"/>
  <c r="AP216" i="249"/>
  <c r="G64" i="151"/>
  <c r="G39" i="151" s="1"/>
  <c r="G40" i="151" s="1"/>
  <c r="G486" i="249"/>
  <c r="N536" i="249"/>
  <c r="Q498" i="249"/>
  <c r="P524" i="249"/>
  <c r="AN498" i="249"/>
  <c r="N412" i="249"/>
  <c r="Q412" i="249"/>
  <c r="AJ412" i="249"/>
  <c r="AK412" i="249"/>
  <c r="J412" i="249"/>
  <c r="P412" i="249"/>
  <c r="O412" i="249"/>
  <c r="F412" i="249"/>
  <c r="H412" i="249"/>
  <c r="K412" i="249"/>
  <c r="M412" i="249"/>
  <c r="AL412" i="249"/>
  <c r="AI412" i="249"/>
  <c r="AN412" i="249"/>
  <c r="AO412" i="249"/>
  <c r="G412" i="249"/>
  <c r="I412" i="249"/>
  <c r="AJ417" i="249"/>
  <c r="AM417" i="249"/>
  <c r="AO417" i="249"/>
  <c r="AM366" i="249"/>
  <c r="AI366" i="249"/>
  <c r="Q366" i="249"/>
  <c r="AM102" i="249"/>
  <c r="AI102" i="249"/>
  <c r="AS34" i="249"/>
  <c r="L407" i="249"/>
  <c r="O470" i="249"/>
  <c r="AT56" i="249"/>
  <c r="AS32" i="249"/>
  <c r="AP32" i="249" s="1"/>
  <c r="AT111" i="249"/>
  <c r="AT93" i="249"/>
  <c r="AT89" i="249"/>
  <c r="AT147" i="249"/>
  <c r="AB147" i="249" s="1"/>
  <c r="AS124" i="249"/>
  <c r="AS135" i="249"/>
  <c r="AS121" i="249"/>
  <c r="AM121" i="249" s="1"/>
  <c r="AT316" i="249"/>
  <c r="AT313" i="249"/>
  <c r="AT304" i="249"/>
  <c r="AM304" i="249" s="1"/>
  <c r="AT297" i="249"/>
  <c r="AS283" i="249"/>
  <c r="AS276" i="249"/>
  <c r="AB276" i="249" s="1"/>
  <c r="AS279" i="249"/>
  <c r="AT362" i="249"/>
  <c r="AT365" i="249"/>
  <c r="AJ365" i="249" s="1"/>
  <c r="AS338" i="249"/>
  <c r="AS343" i="249"/>
  <c r="AS342" i="249"/>
  <c r="O342" i="249" s="1"/>
  <c r="AT420" i="249"/>
  <c r="AT416" i="249"/>
  <c r="AT410" i="249"/>
  <c r="AB410" i="249" s="1"/>
  <c r="AS328" i="249"/>
  <c r="AS273" i="249"/>
  <c r="V273" i="249" s="1"/>
  <c r="AG273" i="249" s="1"/>
  <c r="AS329" i="249"/>
  <c r="G470" i="249"/>
  <c r="AT55" i="249"/>
  <c r="Y55" i="249" s="1"/>
  <c r="AS31" i="249"/>
  <c r="AT110" i="249"/>
  <c r="V110" i="249" s="1"/>
  <c r="AG110" i="249" s="1"/>
  <c r="AT99" i="249"/>
  <c r="AT160" i="249"/>
  <c r="AS123" i="249"/>
  <c r="X123" i="249" s="1"/>
  <c r="AS137" i="249"/>
  <c r="W137" i="249" s="1"/>
  <c r="AS120" i="249"/>
  <c r="AO249" i="249"/>
  <c r="AT315" i="249"/>
  <c r="AT314" i="249"/>
  <c r="X314" i="249" s="1"/>
  <c r="AT303" i="249"/>
  <c r="AS284" i="249"/>
  <c r="X284" i="249" s="1"/>
  <c r="AS277" i="249"/>
  <c r="AT370" i="249"/>
  <c r="AT361" i="249"/>
  <c r="AS332" i="249"/>
  <c r="AS347" i="249"/>
  <c r="AO347" i="249" s="1"/>
  <c r="AS340" i="249"/>
  <c r="AT419" i="249"/>
  <c r="AS292" i="249"/>
  <c r="AS35" i="249"/>
  <c r="AT354" i="249"/>
  <c r="Q354" i="249" s="1"/>
  <c r="J421" i="249"/>
  <c r="AS23" i="249"/>
  <c r="AP23" i="249" s="1"/>
  <c r="AT41" i="249"/>
  <c r="AP41" i="249" s="1"/>
  <c r="F487" i="249"/>
  <c r="H498" i="249"/>
  <c r="M517" i="249"/>
  <c r="AH525" i="249"/>
  <c r="AO490" i="249"/>
  <c r="AI481" i="249"/>
  <c r="O260" i="249"/>
  <c r="Q260" i="249"/>
  <c r="AL260" i="249"/>
  <c r="AK260" i="249"/>
  <c r="N260" i="249"/>
  <c r="G260" i="249"/>
  <c r="F260" i="249"/>
  <c r="AH260" i="249"/>
  <c r="AJ260" i="249"/>
  <c r="M260" i="249"/>
  <c r="J260" i="249"/>
  <c r="AF260" i="249" s="1"/>
  <c r="L260" i="249"/>
  <c r="AN260" i="249"/>
  <c r="AI260" i="249"/>
  <c r="AM260" i="249"/>
  <c r="P260" i="249"/>
  <c r="AO260" i="249"/>
  <c r="I260" i="249"/>
  <c r="H260" i="249"/>
  <c r="K260" i="249"/>
  <c r="G502" i="249"/>
  <c r="Q524" i="249"/>
  <c r="H532" i="249"/>
  <c r="Q536" i="249"/>
  <c r="AH498" i="249"/>
  <c r="AJ488" i="249"/>
  <c r="J505" i="249"/>
  <c r="M492" i="249"/>
  <c r="O484" i="249"/>
  <c r="AN516" i="249"/>
  <c r="AN513" i="249"/>
  <c r="AL524" i="249"/>
  <c r="AI494" i="249"/>
  <c r="AI556" i="249" s="1"/>
  <c r="J502" i="249"/>
  <c r="AF502" i="249" s="1"/>
  <c r="I486" i="249"/>
  <c r="I548" i="249" s="1"/>
  <c r="AO506" i="249"/>
  <c r="F490" i="249"/>
  <c r="L505" i="249"/>
  <c r="AN520" i="249"/>
  <c r="O512" i="249"/>
  <c r="AF513" i="249" s="1"/>
  <c r="AL527" i="249"/>
  <c r="AH536" i="249"/>
  <c r="F512" i="249"/>
  <c r="AK502" i="249"/>
  <c r="AI490" i="249"/>
  <c r="O311" i="249"/>
  <c r="J486" i="249"/>
  <c r="L495" i="249"/>
  <c r="H520" i="249"/>
  <c r="Q520" i="249"/>
  <c r="L527" i="249"/>
  <c r="AL512" i="249"/>
  <c r="J527" i="249"/>
  <c r="AF527" i="249" s="1"/>
  <c r="AM506" i="249"/>
  <c r="P512" i="249"/>
  <c r="AI524" i="249"/>
  <c r="AL502" i="249"/>
  <c r="AK449" i="249"/>
  <c r="J449" i="249"/>
  <c r="O449" i="249"/>
  <c r="P449" i="249"/>
  <c r="N449" i="249"/>
  <c r="AI449" i="249"/>
  <c r="K449" i="249"/>
  <c r="AH449" i="249"/>
  <c r="M449" i="249"/>
  <c r="L449" i="249"/>
  <c r="AN449" i="249"/>
  <c r="AP449" i="249"/>
  <c r="AM449" i="249"/>
  <c r="G449" i="249"/>
  <c r="AO449" i="249"/>
  <c r="H449" i="249"/>
  <c r="AL449" i="249"/>
  <c r="Q449" i="249"/>
  <c r="AJ449" i="249"/>
  <c r="F449" i="249"/>
  <c r="I449" i="249"/>
  <c r="Q484" i="249"/>
  <c r="G518" i="249"/>
  <c r="L538" i="249"/>
  <c r="AT107" i="249"/>
  <c r="AS66" i="249"/>
  <c r="AT47" i="249"/>
  <c r="AP47" i="249" s="1"/>
  <c r="J504" i="249"/>
  <c r="Q499" i="249"/>
  <c r="Q481" i="249"/>
  <c r="AK515" i="249"/>
  <c r="AH538" i="249"/>
  <c r="G517" i="249"/>
  <c r="AN514" i="249"/>
  <c r="AK537" i="249"/>
  <c r="AN527" i="249"/>
  <c r="AH505" i="249"/>
  <c r="AT46" i="249"/>
  <c r="K492" i="249"/>
  <c r="P526" i="249"/>
  <c r="M538" i="249"/>
  <c r="J530" i="249"/>
  <c r="AP152" i="249"/>
  <c r="J496" i="249"/>
  <c r="Q496" i="249"/>
  <c r="AP369" i="249"/>
  <c r="M493" i="249"/>
  <c r="L496" i="249"/>
  <c r="P523" i="249"/>
  <c r="O538" i="249"/>
  <c r="O569" i="249" s="1"/>
  <c r="AJ525" i="249"/>
  <c r="J538" i="249"/>
  <c r="AL530" i="249"/>
  <c r="AL561" i="249" s="1"/>
  <c r="H493" i="249"/>
  <c r="L515" i="249"/>
  <c r="AN526" i="249"/>
  <c r="N521" i="249"/>
  <c r="N552" i="249" s="1"/>
  <c r="AS240" i="249"/>
  <c r="H492" i="249"/>
  <c r="K526" i="249"/>
  <c r="J514" i="249"/>
  <c r="AH487" i="249"/>
  <c r="AJ305" i="249"/>
  <c r="G305" i="249"/>
  <c r="AH305" i="249"/>
  <c r="Q305" i="249"/>
  <c r="P305" i="249"/>
  <c r="K305" i="249"/>
  <c r="J305" i="249"/>
  <c r="AI305" i="249"/>
  <c r="H305" i="249"/>
  <c r="O305" i="249"/>
  <c r="F305" i="249"/>
  <c r="AK305" i="249"/>
  <c r="AP305" i="249"/>
  <c r="AN305" i="249"/>
  <c r="AO305" i="249"/>
  <c r="AL305" i="249"/>
  <c r="M305" i="249"/>
  <c r="AH195" i="249"/>
  <c r="AM195" i="249"/>
  <c r="N195" i="249"/>
  <c r="AI195" i="249"/>
  <c r="Q195" i="249"/>
  <c r="P195" i="249"/>
  <c r="K195" i="249"/>
  <c r="L195" i="249"/>
  <c r="O195" i="249"/>
  <c r="AO195" i="249"/>
  <c r="N140" i="249"/>
  <c r="AN140" i="249"/>
  <c r="AH140" i="249"/>
  <c r="I140" i="249"/>
  <c r="AJ140" i="249"/>
  <c r="G140" i="249"/>
  <c r="M140" i="249"/>
  <c r="AL140" i="249"/>
  <c r="K140" i="249"/>
  <c r="Q140" i="249"/>
  <c r="O140" i="249"/>
  <c r="H140" i="249"/>
  <c r="AI140" i="249"/>
  <c r="AO140" i="249"/>
  <c r="AK140" i="249"/>
  <c r="P140" i="249"/>
  <c r="AM140" i="249"/>
  <c r="AJ393" i="249"/>
  <c r="AH393" i="249"/>
  <c r="AM393" i="249"/>
  <c r="AK393" i="249"/>
  <c r="AM312" i="249"/>
  <c r="L312" i="249"/>
  <c r="AI312" i="249"/>
  <c r="AK312" i="249"/>
  <c r="J312" i="249"/>
  <c r="Q312" i="249"/>
  <c r="AN312" i="249"/>
  <c r="H312" i="249"/>
  <c r="M312" i="249"/>
  <c r="AL312" i="249"/>
  <c r="F312" i="249"/>
  <c r="I312" i="249"/>
  <c r="AJ312" i="249"/>
  <c r="AH312" i="249"/>
  <c r="O312" i="249"/>
  <c r="P312" i="249"/>
  <c r="K312" i="249"/>
  <c r="AO312" i="249"/>
  <c r="N312" i="249"/>
  <c r="G312" i="249"/>
  <c r="N119" i="249"/>
  <c r="AO119" i="249"/>
  <c r="J119" i="249"/>
  <c r="AK119" i="249"/>
  <c r="AI119" i="249"/>
  <c r="AM119" i="249"/>
  <c r="K119" i="249"/>
  <c r="O119" i="249"/>
  <c r="AN119" i="249"/>
  <c r="I119" i="249"/>
  <c r="M119" i="249"/>
  <c r="AJ119" i="249"/>
  <c r="Q119" i="249"/>
  <c r="P119" i="249"/>
  <c r="G119" i="249"/>
  <c r="L119" i="249"/>
  <c r="AH119" i="249"/>
  <c r="H119" i="249"/>
  <c r="L112" i="249"/>
  <c r="F112" i="249"/>
  <c r="AJ112" i="249"/>
  <c r="M112" i="249"/>
  <c r="H112" i="249"/>
  <c r="AK112" i="249"/>
  <c r="J112" i="249"/>
  <c r="AP112" i="249"/>
  <c r="P112" i="249"/>
  <c r="N112" i="249"/>
  <c r="AM112" i="249"/>
  <c r="AN112" i="249"/>
  <c r="O112" i="249"/>
  <c r="AH112" i="249"/>
  <c r="Q112" i="249"/>
  <c r="K112" i="249"/>
  <c r="AL112" i="249"/>
  <c r="AI112" i="249"/>
  <c r="I112" i="249"/>
  <c r="G112" i="249"/>
  <c r="AO112" i="249"/>
  <c r="H484" i="249"/>
  <c r="G492" i="249"/>
  <c r="O518" i="249"/>
  <c r="AF519" i="249" s="1"/>
  <c r="AM534" i="249"/>
  <c r="AO522" i="249"/>
  <c r="AO534" i="249"/>
  <c r="O533" i="249"/>
  <c r="AF534" i="249" s="1"/>
  <c r="F517" i="249"/>
  <c r="AM492" i="249"/>
  <c r="AO92" i="249"/>
  <c r="AS235" i="249"/>
  <c r="AT357" i="249"/>
  <c r="AH357" i="249" s="1"/>
  <c r="AN403" i="249"/>
  <c r="Q514" i="249"/>
  <c r="AK538" i="249"/>
  <c r="J526" i="249"/>
  <c r="J498" i="249"/>
  <c r="J484" i="249"/>
  <c r="AF484" i="249" s="1"/>
  <c r="L507" i="249"/>
  <c r="G496" i="249"/>
  <c r="K495" i="249"/>
  <c r="AH526" i="249"/>
  <c r="H521" i="249"/>
  <c r="O514" i="249"/>
  <c r="H530" i="249"/>
  <c r="AJ512" i="249"/>
  <c r="AM526" i="249"/>
  <c r="AI538" i="249"/>
  <c r="AM514" i="249"/>
  <c r="AK525" i="249"/>
  <c r="AN538" i="249"/>
  <c r="AK526" i="249"/>
  <c r="J524" i="249"/>
  <c r="AF524" i="249" s="1"/>
  <c r="AN524" i="249"/>
  <c r="AN555" i="249" s="1"/>
  <c r="AN492" i="249"/>
  <c r="AJ494" i="249"/>
  <c r="AO507" i="249"/>
  <c r="AT40" i="249"/>
  <c r="AS128" i="249"/>
  <c r="AS126" i="249"/>
  <c r="AO241" i="249"/>
  <c r="J495" i="249"/>
  <c r="M490" i="249"/>
  <c r="H504" i="249"/>
  <c r="H490" i="249"/>
  <c r="K486" i="249"/>
  <c r="O492" i="249"/>
  <c r="L518" i="249"/>
  <c r="L549" i="249" s="1"/>
  <c r="K524" i="249"/>
  <c r="J512" i="249"/>
  <c r="AF512" i="249" s="1"/>
  <c r="P532" i="249"/>
  <c r="AO516" i="249"/>
  <c r="AO528" i="249"/>
  <c r="I530" i="249"/>
  <c r="AI512" i="249"/>
  <c r="AH528" i="249"/>
  <c r="J532" i="249"/>
  <c r="AM528" i="249"/>
  <c r="N520" i="249"/>
  <c r="AO483" i="249"/>
  <c r="AN499" i="249"/>
  <c r="AI487" i="249"/>
  <c r="AL363" i="249"/>
  <c r="AN482" i="249"/>
  <c r="N492" i="249"/>
  <c r="Q504" i="249"/>
  <c r="L502" i="249"/>
  <c r="O536" i="249"/>
  <c r="AF537" i="249" s="1"/>
  <c r="AI518" i="249"/>
  <c r="AI530" i="249"/>
  <c r="I532" i="249"/>
  <c r="AH516" i="249"/>
  <c r="AJ530" i="249"/>
  <c r="J533" i="249"/>
  <c r="AF533" i="249" s="1"/>
  <c r="AJ516" i="249"/>
  <c r="N518" i="249"/>
  <c r="Q518" i="249"/>
  <c r="M512" i="249"/>
  <c r="AL484" i="249"/>
  <c r="AT43" i="249"/>
  <c r="AS28" i="249"/>
  <c r="V28" i="249" s="1"/>
  <c r="AG28" i="249" s="1"/>
  <c r="AP412" i="249"/>
  <c r="AM482" i="249"/>
  <c r="N490" i="249"/>
  <c r="Q502" i="249"/>
  <c r="Q486" i="249"/>
  <c r="P499" i="249"/>
  <c r="H486" i="249"/>
  <c r="G504" i="249"/>
  <c r="G566" i="249" s="1"/>
  <c r="O530" i="249"/>
  <c r="AF531" i="249" s="1"/>
  <c r="P514" i="249"/>
  <c r="AJ520" i="249"/>
  <c r="O520" i="249"/>
  <c r="AF520" i="249" s="1"/>
  <c r="M524" i="249"/>
  <c r="L536" i="249"/>
  <c r="AK520" i="249"/>
  <c r="AK532" i="249"/>
  <c r="AK563" i="249" s="1"/>
  <c r="AJ518" i="249"/>
  <c r="AL532" i="249"/>
  <c r="F536" i="249"/>
  <c r="AM520" i="249"/>
  <c r="AM551" i="249" s="1"/>
  <c r="AI532" i="249"/>
  <c r="K538" i="249"/>
  <c r="F518" i="249"/>
  <c r="M514" i="249"/>
  <c r="AH504" i="249"/>
  <c r="AL87" i="249"/>
  <c r="AT94" i="249"/>
  <c r="CF91" i="232"/>
  <c r="CF106" i="232"/>
  <c r="CF85" i="232"/>
  <c r="BY634" i="232"/>
  <c r="BY643" i="232"/>
  <c r="BY625" i="232"/>
  <c r="BY622" i="232"/>
  <c r="BY619" i="232"/>
  <c r="BY637" i="232"/>
  <c r="BY628" i="232"/>
  <c r="BY640" i="232"/>
  <c r="BY631" i="232"/>
  <c r="BY646" i="232"/>
  <c r="CF625" i="233"/>
  <c r="CF637" i="233"/>
  <c r="CF622" i="233"/>
  <c r="CF631" i="233"/>
  <c r="CF646" i="233"/>
  <c r="CF634" i="233"/>
  <c r="CF619" i="233"/>
  <c r="CF640" i="233"/>
  <c r="CF643" i="233"/>
  <c r="CF628" i="233"/>
  <c r="BY226" i="232"/>
  <c r="BY223" i="232"/>
  <c r="BY217" i="232"/>
  <c r="BY214" i="232"/>
  <c r="BY202" i="232"/>
  <c r="BY220" i="232"/>
  <c r="BY211" i="232"/>
  <c r="BY208" i="232"/>
  <c r="BY205" i="232"/>
  <c r="BY199" i="232"/>
  <c r="DL63" i="270"/>
  <c r="DL83" i="270"/>
  <c r="BZ277" i="232"/>
  <c r="BZ286" i="232"/>
  <c r="BZ274" i="232"/>
  <c r="BZ262" i="232"/>
  <c r="BZ280" i="232"/>
  <c r="BZ265" i="232"/>
  <c r="BZ259" i="232"/>
  <c r="BZ268" i="232"/>
  <c r="BZ271" i="232"/>
  <c r="BZ283" i="232"/>
  <c r="CD622" i="233"/>
  <c r="CD631" i="233"/>
  <c r="CD646" i="233"/>
  <c r="CD634" i="233"/>
  <c r="CD619" i="233"/>
  <c r="CD625" i="233"/>
  <c r="CD637" i="233"/>
  <c r="CD643" i="233"/>
  <c r="CD628" i="233"/>
  <c r="CD640" i="233"/>
  <c r="CB406" i="233"/>
  <c r="CB391" i="233"/>
  <c r="CB379" i="233"/>
  <c r="CB388" i="233"/>
  <c r="CB403" i="233"/>
  <c r="CB394" i="233"/>
  <c r="CB382" i="233"/>
  <c r="CB397" i="233"/>
  <c r="CB385" i="233"/>
  <c r="CB400" i="233"/>
  <c r="CB625" i="233"/>
  <c r="CB646" i="233"/>
  <c r="CB628" i="233"/>
  <c r="CB640" i="233"/>
  <c r="CB631" i="233"/>
  <c r="CB643" i="233"/>
  <c r="CB634" i="233"/>
  <c r="CB622" i="233"/>
  <c r="CB637" i="233"/>
  <c r="AF503" i="249"/>
  <c r="DL144" i="270"/>
  <c r="DL103" i="270"/>
  <c r="CF397" i="233"/>
  <c r="CF406" i="233"/>
  <c r="CF394" i="233"/>
  <c r="CF382" i="233"/>
  <c r="CF403" i="233"/>
  <c r="CF400" i="233"/>
  <c r="CF385" i="233"/>
  <c r="CF379" i="233"/>
  <c r="CF388" i="233"/>
  <c r="CF391" i="233"/>
  <c r="BZ634" i="233"/>
  <c r="BZ646" i="233"/>
  <c r="BZ643" i="233"/>
  <c r="BZ628" i="233"/>
  <c r="BZ631" i="233"/>
  <c r="BZ622" i="233"/>
  <c r="BZ637" i="233"/>
  <c r="BZ625" i="233"/>
  <c r="BZ640" i="233"/>
  <c r="BJ104" i="226"/>
  <c r="BJ101" i="226"/>
  <c r="BJ77" i="232"/>
  <c r="BJ79" i="232"/>
  <c r="CF78" i="232"/>
  <c r="CF79" i="232"/>
  <c r="BP139" i="226"/>
  <c r="BG197" i="226"/>
  <c r="BG199" i="226"/>
  <c r="CF259" i="226"/>
  <c r="CF257" i="226"/>
  <c r="CD318" i="226"/>
  <c r="CD317" i="226"/>
  <c r="BO379" i="226"/>
  <c r="BO377" i="226"/>
  <c r="CF439" i="226"/>
  <c r="CF438" i="226"/>
  <c r="BQ497" i="226"/>
  <c r="BQ499" i="226"/>
  <c r="CD557" i="226"/>
  <c r="CD559" i="226"/>
  <c r="BO619" i="226"/>
  <c r="BO617" i="226"/>
  <c r="CG78" i="230"/>
  <c r="CG77" i="230"/>
  <c r="BN137" i="230"/>
  <c r="BN139" i="230"/>
  <c r="CB138" i="230"/>
  <c r="CB137" i="230"/>
  <c r="CC197" i="230"/>
  <c r="CC198" i="230"/>
  <c r="BZ257" i="230"/>
  <c r="BZ259" i="230"/>
  <c r="BI319" i="230"/>
  <c r="BI317" i="230"/>
  <c r="BN377" i="230"/>
  <c r="BN379" i="230"/>
  <c r="CB379" i="230"/>
  <c r="CB377" i="230"/>
  <c r="BG437" i="230"/>
  <c r="BG439" i="230"/>
  <c r="BY439" i="230"/>
  <c r="BY438" i="230"/>
  <c r="BH497" i="230"/>
  <c r="BH499" i="230"/>
  <c r="BZ498" i="230"/>
  <c r="BZ497" i="230"/>
  <c r="BM559" i="230"/>
  <c r="BM557" i="230"/>
  <c r="CE558" i="230"/>
  <c r="CE557" i="230"/>
  <c r="CB617" i="230"/>
  <c r="CB619" i="230"/>
  <c r="BN79" i="231"/>
  <c r="BN77" i="231"/>
  <c r="BJ197" i="231"/>
  <c r="BJ199" i="231"/>
  <c r="BJ259" i="231"/>
  <c r="BJ257" i="231"/>
  <c r="BN257" i="231"/>
  <c r="BN259" i="231"/>
  <c r="BR257" i="231"/>
  <c r="BR259" i="231"/>
  <c r="CB318" i="231"/>
  <c r="CB319" i="231"/>
  <c r="BR437" i="231"/>
  <c r="BR439" i="231"/>
  <c r="CB497" i="231"/>
  <c r="CB499" i="231"/>
  <c r="BN617" i="231"/>
  <c r="BN619" i="231"/>
  <c r="BZ154" i="232"/>
  <c r="BZ148" i="232"/>
  <c r="CA151" i="232"/>
  <c r="CA160" i="232"/>
  <c r="CF145" i="232"/>
  <c r="CF163" i="232"/>
  <c r="CG157" i="232"/>
  <c r="CG151" i="232"/>
  <c r="BI137" i="232"/>
  <c r="BI139" i="232"/>
  <c r="CE137" i="232"/>
  <c r="CE139" i="232"/>
  <c r="CC214" i="232"/>
  <c r="CC223" i="232"/>
  <c r="CD205" i="232"/>
  <c r="CD223" i="232"/>
  <c r="CG634" i="232"/>
  <c r="CG643" i="232"/>
  <c r="CB618" i="232"/>
  <c r="CB619" i="232"/>
  <c r="BY85" i="233"/>
  <c r="BY79" i="233"/>
  <c r="CC498" i="233"/>
  <c r="CC499" i="233"/>
  <c r="BY166" i="233"/>
  <c r="BY151" i="233"/>
  <c r="BY208" i="233"/>
  <c r="BY199" i="233"/>
  <c r="BY202" i="233"/>
  <c r="CC220" i="233"/>
  <c r="CC205" i="233"/>
  <c r="CC217" i="233"/>
  <c r="CG208" i="233"/>
  <c r="CG199" i="233"/>
  <c r="CG202" i="233"/>
  <c r="BY265" i="233"/>
  <c r="BY274" i="233"/>
  <c r="CC277" i="233"/>
  <c r="CC262" i="233"/>
  <c r="CG265" i="233"/>
  <c r="CG274" i="233"/>
  <c r="CD394" i="233"/>
  <c r="CD406" i="233"/>
  <c r="F481" i="249"/>
  <c r="AC481" i="249"/>
  <c r="Y481" i="249"/>
  <c r="U481" i="249"/>
  <c r="Z481" i="249"/>
  <c r="T481" i="249"/>
  <c r="W481" i="249"/>
  <c r="AA481" i="249"/>
  <c r="S481" i="249"/>
  <c r="R481" i="249"/>
  <c r="X481" i="249"/>
  <c r="AB481" i="249"/>
  <c r="V481" i="249"/>
  <c r="AL481" i="249"/>
  <c r="AO481" i="249"/>
  <c r="O481" i="249"/>
  <c r="J481" i="249"/>
  <c r="AC483" i="249"/>
  <c r="Y483" i="249"/>
  <c r="U483" i="249"/>
  <c r="X483" i="249"/>
  <c r="S483" i="249"/>
  <c r="Z483" i="249"/>
  <c r="R483" i="249"/>
  <c r="AB483" i="249"/>
  <c r="V483" i="249"/>
  <c r="T483" i="249"/>
  <c r="AA483" i="249"/>
  <c r="W483" i="249"/>
  <c r="K483" i="249"/>
  <c r="L483" i="249"/>
  <c r="I483" i="249"/>
  <c r="N483" i="249"/>
  <c r="AK485" i="249"/>
  <c r="AM487" i="249"/>
  <c r="AC487" i="249"/>
  <c r="Y487" i="249"/>
  <c r="U487" i="249"/>
  <c r="Z487" i="249"/>
  <c r="T487" i="249"/>
  <c r="X487" i="249"/>
  <c r="R487" i="249"/>
  <c r="AB487" i="249"/>
  <c r="V487" i="249"/>
  <c r="AA487" i="249"/>
  <c r="S487" i="249"/>
  <c r="W487" i="249"/>
  <c r="M487" i="249"/>
  <c r="J487" i="249"/>
  <c r="J549" i="249" s="1"/>
  <c r="AK489" i="249"/>
  <c r="AC489" i="249"/>
  <c r="Y489" i="249"/>
  <c r="U489" i="249"/>
  <c r="X489" i="249"/>
  <c r="S489" i="249"/>
  <c r="AA489" i="249"/>
  <c r="T489" i="249"/>
  <c r="W489" i="249"/>
  <c r="AB489" i="249"/>
  <c r="V489" i="249"/>
  <c r="Z489" i="249"/>
  <c r="R489" i="249"/>
  <c r="O489" i="249"/>
  <c r="H489" i="249"/>
  <c r="Q489" i="249"/>
  <c r="N489" i="249"/>
  <c r="AI491" i="249"/>
  <c r="AH491" i="249"/>
  <c r="AH553" i="249" s="1"/>
  <c r="AL491" i="249"/>
  <c r="AC493" i="249"/>
  <c r="Y493" i="249"/>
  <c r="U493" i="249"/>
  <c r="Z493" i="249"/>
  <c r="T493" i="249"/>
  <c r="AA493" i="249"/>
  <c r="S493" i="249"/>
  <c r="W493" i="249"/>
  <c r="V493" i="249"/>
  <c r="AB493" i="249"/>
  <c r="X493" i="249"/>
  <c r="R493" i="249"/>
  <c r="AL493" i="249"/>
  <c r="AM493" i="249"/>
  <c r="I493" i="249"/>
  <c r="J493" i="249"/>
  <c r="AM495" i="249"/>
  <c r="AC495" i="249"/>
  <c r="Y495" i="249"/>
  <c r="U495" i="249"/>
  <c r="X495" i="249"/>
  <c r="S495" i="249"/>
  <c r="AB495" i="249"/>
  <c r="V495" i="249"/>
  <c r="Z495" i="249"/>
  <c r="R495" i="249"/>
  <c r="W495" i="249"/>
  <c r="T495" i="249"/>
  <c r="AA495" i="249"/>
  <c r="I495" i="249"/>
  <c r="I557" i="249" s="1"/>
  <c r="N495" i="249"/>
  <c r="AJ497" i="249"/>
  <c r="AH497" i="249"/>
  <c r="AI497" i="249"/>
  <c r="AI499" i="249"/>
  <c r="AC499" i="249"/>
  <c r="Y499" i="249"/>
  <c r="U499" i="249"/>
  <c r="Z499" i="249"/>
  <c r="T499" i="249"/>
  <c r="AB499" i="249"/>
  <c r="V499" i="249"/>
  <c r="X499" i="249"/>
  <c r="R499" i="249"/>
  <c r="W499" i="249"/>
  <c r="AA499" i="249"/>
  <c r="S499" i="249"/>
  <c r="AM499" i="249"/>
  <c r="G499" i="249"/>
  <c r="G561" i="249" s="1"/>
  <c r="M499" i="249"/>
  <c r="J499" i="249"/>
  <c r="AC501" i="249"/>
  <c r="Y501" i="249"/>
  <c r="U501" i="249"/>
  <c r="X501" i="249"/>
  <c r="S501" i="249"/>
  <c r="W501" i="249"/>
  <c r="AA501" i="249"/>
  <c r="T501" i="249"/>
  <c r="R501" i="249"/>
  <c r="Z501" i="249"/>
  <c r="AB501" i="249"/>
  <c r="V501" i="249"/>
  <c r="AN501" i="249"/>
  <c r="O501" i="249"/>
  <c r="L501" i="249"/>
  <c r="M501" i="249"/>
  <c r="J501" i="249"/>
  <c r="AM503" i="249"/>
  <c r="AI503" i="249"/>
  <c r="AJ505" i="249"/>
  <c r="AC505" i="249"/>
  <c r="Y505" i="249"/>
  <c r="U505" i="249"/>
  <c r="Z505" i="249"/>
  <c r="T505" i="249"/>
  <c r="W505" i="249"/>
  <c r="AA505" i="249"/>
  <c r="S505" i="249"/>
  <c r="X505" i="249"/>
  <c r="R505" i="249"/>
  <c r="V505" i="249"/>
  <c r="AB505" i="249"/>
  <c r="O505" i="249"/>
  <c r="H505" i="249"/>
  <c r="I505" i="249"/>
  <c r="I567" i="249" s="1"/>
  <c r="Q505" i="249"/>
  <c r="F505" i="249"/>
  <c r="AL507" i="249"/>
  <c r="AC507" i="249"/>
  <c r="Y507" i="249"/>
  <c r="U507" i="249"/>
  <c r="X507" i="249"/>
  <c r="S507" i="249"/>
  <c r="Z507" i="249"/>
  <c r="R507" i="249"/>
  <c r="AB507" i="249"/>
  <c r="V507" i="249"/>
  <c r="AA507" i="249"/>
  <c r="T507" i="249"/>
  <c r="W507" i="249"/>
  <c r="AN507" i="249"/>
  <c r="AN569" i="249" s="1"/>
  <c r="K507" i="249"/>
  <c r="Q507" i="249"/>
  <c r="J507" i="249"/>
  <c r="AM513" i="249"/>
  <c r="AJ513" i="249"/>
  <c r="AJ544" i="249" s="1"/>
  <c r="AO513" i="249"/>
  <c r="AB515" i="249"/>
  <c r="X515" i="249"/>
  <c r="X546" i="249" s="1"/>
  <c r="T515" i="249"/>
  <c r="Y515" i="249"/>
  <c r="S515" i="249"/>
  <c r="AC515" i="249"/>
  <c r="V515" i="249"/>
  <c r="AG515" i="249" s="1"/>
  <c r="Z515" i="249"/>
  <c r="R515" i="249"/>
  <c r="W515" i="249"/>
  <c r="AA515" i="249"/>
  <c r="AG516" i="249" s="1"/>
  <c r="U515" i="249"/>
  <c r="J515" i="249"/>
  <c r="AF515" i="249" s="1"/>
  <c r="AI515" i="249"/>
  <c r="AL515" i="249"/>
  <c r="O515" i="249"/>
  <c r="AF516" i="249" s="1"/>
  <c r="P515" i="249"/>
  <c r="AB517" i="249"/>
  <c r="X517" i="249"/>
  <c r="T517" i="249"/>
  <c r="AC517" i="249"/>
  <c r="W517" i="249"/>
  <c r="R517" i="249"/>
  <c r="Y517" i="249"/>
  <c r="AA517" i="249"/>
  <c r="U517" i="249"/>
  <c r="U548" i="249" s="1"/>
  <c r="S517" i="249"/>
  <c r="Z517" i="249"/>
  <c r="V517" i="249"/>
  <c r="Q517" i="249"/>
  <c r="N517" i="249"/>
  <c r="AJ517" i="249"/>
  <c r="AJ548" i="249" s="1"/>
  <c r="O517" i="249"/>
  <c r="AM517" i="249"/>
  <c r="AI517" i="249"/>
  <c r="AO519" i="249"/>
  <c r="AH519" i="249"/>
  <c r="AB521" i="249"/>
  <c r="X521" i="249"/>
  <c r="T521" i="249"/>
  <c r="Y521" i="249"/>
  <c r="S521" i="249"/>
  <c r="S552" i="249" s="1"/>
  <c r="W521" i="249"/>
  <c r="AA521" i="249"/>
  <c r="AG522" i="249" s="1"/>
  <c r="U521" i="249"/>
  <c r="Z521" i="249"/>
  <c r="R521" i="249"/>
  <c r="AC521" i="249"/>
  <c r="V521" i="249"/>
  <c r="AG521" i="249" s="1"/>
  <c r="J521" i="249"/>
  <c r="K521" i="249"/>
  <c r="P521" i="249"/>
  <c r="AB523" i="249"/>
  <c r="X523" i="249"/>
  <c r="T523" i="249"/>
  <c r="AC523" i="249"/>
  <c r="W523" i="249"/>
  <c r="R523" i="249"/>
  <c r="R554" i="249" s="1"/>
  <c r="AG554" i="249" s="1"/>
  <c r="Z523" i="249"/>
  <c r="AA523" i="249"/>
  <c r="S523" i="249"/>
  <c r="V523" i="249"/>
  <c r="U523" i="249"/>
  <c r="Y523" i="249"/>
  <c r="N523" i="249"/>
  <c r="AN523" i="249"/>
  <c r="Q523" i="249"/>
  <c r="O523" i="249"/>
  <c r="AL525" i="249"/>
  <c r="AO525" i="249"/>
  <c r="AM525" i="249"/>
  <c r="AM556" i="249" s="1"/>
  <c r="AB527" i="249"/>
  <c r="X527" i="249"/>
  <c r="T527" i="249"/>
  <c r="T558" i="249" s="1"/>
  <c r="Y527" i="249"/>
  <c r="S527" i="249"/>
  <c r="AA527" i="249"/>
  <c r="AG528" i="249" s="1"/>
  <c r="V527" i="249"/>
  <c r="AG527" i="249" s="1"/>
  <c r="W527" i="249"/>
  <c r="AC527" i="249"/>
  <c r="R527" i="249"/>
  <c r="Z527" i="249"/>
  <c r="Z558" i="249" s="1"/>
  <c r="U527" i="249"/>
  <c r="K527" i="249"/>
  <c r="AJ527" i="249"/>
  <c r="AM527" i="249"/>
  <c r="M527" i="249"/>
  <c r="AB529" i="249"/>
  <c r="X529" i="249"/>
  <c r="T529" i="249"/>
  <c r="AC529" i="249"/>
  <c r="W529" i="249"/>
  <c r="R529" i="249"/>
  <c r="Z529" i="249"/>
  <c r="U529" i="249"/>
  <c r="V529" i="249"/>
  <c r="AA529" i="249"/>
  <c r="Y529" i="249"/>
  <c r="S529" i="249"/>
  <c r="AH529" i="249"/>
  <c r="AK529" i="249"/>
  <c r="H529" i="249"/>
  <c r="AN529" i="249"/>
  <c r="G529" i="249"/>
  <c r="AI531" i="249"/>
  <c r="AL531" i="249"/>
  <c r="AL562" i="249" s="1"/>
  <c r="AK531" i="249"/>
  <c r="AB533" i="249"/>
  <c r="X533" i="249"/>
  <c r="T533" i="249"/>
  <c r="Y533" i="249"/>
  <c r="S533" i="249"/>
  <c r="AA533" i="249"/>
  <c r="AG534" i="249" s="1"/>
  <c r="V533" i="249"/>
  <c r="AC533" i="249"/>
  <c r="R533" i="249"/>
  <c r="W533" i="249"/>
  <c r="U533" i="249"/>
  <c r="Z533" i="249"/>
  <c r="F533" i="249"/>
  <c r="AJ533" i="249"/>
  <c r="H533" i="249"/>
  <c r="H564" i="249" s="1"/>
  <c r="AB535" i="249"/>
  <c r="X535" i="249"/>
  <c r="T535" i="249"/>
  <c r="AC535" i="249"/>
  <c r="W535" i="249"/>
  <c r="R535" i="249"/>
  <c r="Z535" i="249"/>
  <c r="U535" i="249"/>
  <c r="U566" i="249" s="1"/>
  <c r="AA535" i="249"/>
  <c r="V535" i="249"/>
  <c r="S535" i="249"/>
  <c r="Y535" i="249"/>
  <c r="O535" i="249"/>
  <c r="J535" i="249"/>
  <c r="I535" i="249"/>
  <c r="AH535" i="249"/>
  <c r="L535" i="249"/>
  <c r="K535" i="249"/>
  <c r="BY400" i="234"/>
  <c r="BY382" i="234"/>
  <c r="CG400" i="234"/>
  <c r="CG382" i="234"/>
  <c r="BY628" i="234"/>
  <c r="BY622" i="234"/>
  <c r="CC640" i="234"/>
  <c r="CC625" i="234"/>
  <c r="CC637" i="234"/>
  <c r="CG628" i="234"/>
  <c r="CG622" i="234"/>
  <c r="HP143" i="270"/>
  <c r="CB92" i="226"/>
  <c r="CG379" i="233"/>
  <c r="CA388" i="233"/>
  <c r="CA403" i="233"/>
  <c r="BY379" i="233"/>
  <c r="CG166" i="232"/>
  <c r="CG142" i="232"/>
  <c r="CD382" i="233"/>
  <c r="CD391" i="233"/>
  <c r="CG277" i="233"/>
  <c r="CG262" i="233"/>
  <c r="CC268" i="233"/>
  <c r="CC280" i="233"/>
  <c r="BY277" i="233"/>
  <c r="BY262" i="233"/>
  <c r="CG223" i="233"/>
  <c r="CG211" i="233"/>
  <c r="CC214" i="233"/>
  <c r="CC226" i="233"/>
  <c r="BY205" i="233"/>
  <c r="BY217" i="233"/>
  <c r="CG646" i="232"/>
  <c r="CG631" i="232"/>
  <c r="CC211" i="232"/>
  <c r="CC205" i="232"/>
  <c r="CA145" i="232"/>
  <c r="CA148" i="232"/>
  <c r="BN79" i="232"/>
  <c r="BY78" i="230"/>
  <c r="CF137" i="230"/>
  <c r="CD258" i="230"/>
  <c r="BQ317" i="230"/>
  <c r="CF379" i="230"/>
  <c r="CC438" i="230"/>
  <c r="BZ499" i="230"/>
  <c r="BI557" i="230"/>
  <c r="CB618" i="230"/>
  <c r="CD138" i="226"/>
  <c r="BY198" i="226"/>
  <c r="BL319" i="226"/>
  <c r="BG377" i="226"/>
  <c r="CE497" i="226"/>
  <c r="BQ139" i="232"/>
  <c r="CF160" i="232"/>
  <c r="BZ160" i="232"/>
  <c r="BZ163" i="232"/>
  <c r="CD217" i="232"/>
  <c r="CD198" i="232"/>
  <c r="BP199" i="232"/>
  <c r="CF618" i="232"/>
  <c r="BN619" i="232"/>
  <c r="BR199" i="231"/>
  <c r="BN317" i="231"/>
  <c r="CB437" i="231"/>
  <c r="CC617" i="233"/>
  <c r="CE78" i="233"/>
  <c r="BQ77" i="233"/>
  <c r="CG145" i="233"/>
  <c r="CC157" i="233"/>
  <c r="BY142" i="233"/>
  <c r="CC139" i="233"/>
  <c r="BK139" i="233"/>
  <c r="BQ199" i="233"/>
  <c r="BY257" i="233"/>
  <c r="BG259" i="233"/>
  <c r="CC322" i="233"/>
  <c r="CE318" i="233"/>
  <c r="BM319" i="233"/>
  <c r="BO379" i="233"/>
  <c r="CA439" i="233"/>
  <c r="BI437" i="233"/>
  <c r="CG497" i="233"/>
  <c r="BO497" i="233"/>
  <c r="CE558" i="233"/>
  <c r="BM559" i="233"/>
  <c r="CV365" i="233"/>
  <c r="BY154" i="232"/>
  <c r="BY166" i="232"/>
  <c r="CE145" i="232"/>
  <c r="CE157" i="232"/>
  <c r="CB138" i="232"/>
  <c r="CB139" i="232"/>
  <c r="CB214" i="232"/>
  <c r="CB205" i="232"/>
  <c r="CV245" i="232"/>
  <c r="CB277" i="232"/>
  <c r="CB268" i="232"/>
  <c r="CB343" i="232"/>
  <c r="CB328" i="232"/>
  <c r="CB337" i="232"/>
  <c r="BZ319" i="232"/>
  <c r="BY388" i="232"/>
  <c r="BY403" i="232"/>
  <c r="CE403" i="232"/>
  <c r="CE388" i="232"/>
  <c r="BY454" i="232"/>
  <c r="BY466" i="232"/>
  <c r="BY451" i="232"/>
  <c r="BY439" i="232"/>
  <c r="BY508" i="232"/>
  <c r="BY502" i="232"/>
  <c r="CE523" i="232"/>
  <c r="CE508" i="232"/>
  <c r="CC499" i="232"/>
  <c r="BY586" i="232"/>
  <c r="BY574" i="232"/>
  <c r="CE637" i="232"/>
  <c r="CE643" i="232"/>
  <c r="BY618" i="232"/>
  <c r="BY617" i="232"/>
  <c r="CE106" i="233"/>
  <c r="CE88" i="233"/>
  <c r="CB77" i="233"/>
  <c r="CB78" i="233"/>
  <c r="CD137" i="233"/>
  <c r="CD138" i="233"/>
  <c r="CF197" i="233"/>
  <c r="CF198" i="233"/>
  <c r="CD257" i="233"/>
  <c r="CD258" i="233"/>
  <c r="BJ319" i="233"/>
  <c r="BJ317" i="233"/>
  <c r="BL377" i="233"/>
  <c r="BL379" i="233"/>
  <c r="CD377" i="233"/>
  <c r="CD379" i="233"/>
  <c r="BN437" i="233"/>
  <c r="BN439" i="233"/>
  <c r="BP499" i="233"/>
  <c r="BP497" i="233"/>
  <c r="BJ557" i="233"/>
  <c r="BJ559" i="233"/>
  <c r="CV125" i="233"/>
  <c r="CV245" i="233"/>
  <c r="CD343" i="233"/>
  <c r="CD328" i="233"/>
  <c r="CC451" i="233"/>
  <c r="CC439" i="233"/>
  <c r="BY508" i="233"/>
  <c r="BY520" i="233"/>
  <c r="CC514" i="233"/>
  <c r="CC508" i="233"/>
  <c r="CG508" i="233"/>
  <c r="CG520" i="233"/>
  <c r="BM139" i="234"/>
  <c r="BM137" i="234"/>
  <c r="BO197" i="234"/>
  <c r="BO199" i="234"/>
  <c r="BM257" i="234"/>
  <c r="BM259" i="234"/>
  <c r="CC318" i="234"/>
  <c r="CC317" i="234"/>
  <c r="BQ379" i="234"/>
  <c r="BQ377" i="234"/>
  <c r="CE377" i="234"/>
  <c r="CE379" i="234"/>
  <c r="BQ497" i="234"/>
  <c r="BQ499" i="234"/>
  <c r="BY557" i="234"/>
  <c r="BY559" i="234"/>
  <c r="CA617" i="234"/>
  <c r="CA618" i="234"/>
  <c r="AU192" i="226"/>
  <c r="AU194" i="226"/>
  <c r="AU196" i="226"/>
  <c r="AU198" i="226"/>
  <c r="AU200" i="226"/>
  <c r="AU202" i="226"/>
  <c r="AU204" i="226"/>
  <c r="AU208" i="226"/>
  <c r="AU210" i="226"/>
  <c r="AU212" i="226"/>
  <c r="AU252" i="226"/>
  <c r="AU254" i="226"/>
  <c r="AU256" i="226"/>
  <c r="AU260" i="226"/>
  <c r="AU262" i="226"/>
  <c r="AU264" i="226"/>
  <c r="AU266" i="226"/>
  <c r="AU268" i="226"/>
  <c r="AU270" i="226"/>
  <c r="AU272" i="226"/>
  <c r="AU432" i="226"/>
  <c r="AU434" i="226"/>
  <c r="AU436" i="226"/>
  <c r="AU438" i="226"/>
  <c r="AU440" i="226"/>
  <c r="AU442" i="226"/>
  <c r="AU444" i="226"/>
  <c r="AU448" i="226"/>
  <c r="AU450" i="226"/>
  <c r="AU452" i="226"/>
  <c r="AU492" i="226"/>
  <c r="AU494" i="226"/>
  <c r="AU496" i="226"/>
  <c r="AU500" i="226"/>
  <c r="AU502" i="226"/>
  <c r="AU504" i="226"/>
  <c r="AU506" i="226"/>
  <c r="AU508" i="226"/>
  <c r="AU510" i="226"/>
  <c r="AU512" i="226"/>
  <c r="AU72" i="230"/>
  <c r="AU74" i="230"/>
  <c r="AU76" i="230"/>
  <c r="AU78" i="230"/>
  <c r="AU80" i="230"/>
  <c r="AU82" i="230"/>
  <c r="AU84" i="230"/>
  <c r="AU88" i="230"/>
  <c r="AU90" i="230"/>
  <c r="AU92" i="230"/>
  <c r="AU132" i="230"/>
  <c r="AU134" i="230"/>
  <c r="AU136" i="230"/>
  <c r="AU140" i="230"/>
  <c r="AU142" i="230"/>
  <c r="AU144" i="230"/>
  <c r="AU146" i="230"/>
  <c r="AU148" i="230"/>
  <c r="AU150" i="230"/>
  <c r="AU152" i="230"/>
  <c r="AU312" i="230"/>
  <c r="AU314" i="230"/>
  <c r="AU316" i="230"/>
  <c r="AU318" i="230"/>
  <c r="AU320" i="230"/>
  <c r="AU322" i="230"/>
  <c r="AU324" i="230"/>
  <c r="AU328" i="230"/>
  <c r="AU330" i="230"/>
  <c r="AU332" i="230"/>
  <c r="AU372" i="230"/>
  <c r="AU374" i="230"/>
  <c r="AU376" i="230"/>
  <c r="AU380" i="230"/>
  <c r="AU382" i="230"/>
  <c r="AU384" i="230"/>
  <c r="AU386" i="230"/>
  <c r="AU388" i="230"/>
  <c r="AU390" i="230"/>
  <c r="AU392" i="230"/>
  <c r="AU552" i="230"/>
  <c r="AU554" i="230"/>
  <c r="AU556" i="230"/>
  <c r="AU558" i="230"/>
  <c r="AU560" i="230"/>
  <c r="AU562" i="230"/>
  <c r="AU564" i="230"/>
  <c r="AU568" i="230"/>
  <c r="AU570" i="230"/>
  <c r="AU572" i="230"/>
  <c r="AU612" i="230"/>
  <c r="AU616" i="230"/>
  <c r="AU618" i="230"/>
  <c r="AU620" i="230"/>
  <c r="AU624" i="230"/>
  <c r="AU626" i="230"/>
  <c r="AU628" i="230"/>
  <c r="AU632" i="230"/>
  <c r="AU70" i="231"/>
  <c r="AU192" i="231"/>
  <c r="AU196" i="231"/>
  <c r="AU198" i="231"/>
  <c r="AU200" i="231"/>
  <c r="AU204" i="231"/>
  <c r="AU206" i="231"/>
  <c r="AU208" i="231"/>
  <c r="AU212" i="231"/>
  <c r="AU252" i="231"/>
  <c r="AU256" i="231"/>
  <c r="AU258" i="231"/>
  <c r="AU260" i="231"/>
  <c r="AU264" i="231"/>
  <c r="AU266" i="231"/>
  <c r="AU268" i="231"/>
  <c r="AU272" i="231"/>
  <c r="AU310" i="231"/>
  <c r="AU432" i="231"/>
  <c r="AU434" i="231"/>
  <c r="AU436" i="231"/>
  <c r="AU440" i="231"/>
  <c r="AU444" i="231"/>
  <c r="AU448" i="231"/>
  <c r="AU450" i="231"/>
  <c r="AU452" i="231"/>
  <c r="AU492" i="231"/>
  <c r="AU496" i="231"/>
  <c r="AU500" i="231"/>
  <c r="AU504" i="231"/>
  <c r="AU508" i="231"/>
  <c r="AU512" i="231"/>
  <c r="N504" i="249"/>
  <c r="F502" i="249"/>
  <c r="N499" i="249"/>
  <c r="N496" i="249"/>
  <c r="F495" i="249"/>
  <c r="J492" i="249"/>
  <c r="AF492" i="249" s="1"/>
  <c r="J489" i="249"/>
  <c r="N486" i="249"/>
  <c r="F484" i="249"/>
  <c r="M507" i="249"/>
  <c r="Q501" i="249"/>
  <c r="I498" i="249"/>
  <c r="Q495" i="249"/>
  <c r="Q490" i="249"/>
  <c r="I489" i="249"/>
  <c r="M486" i="249"/>
  <c r="I484" i="249"/>
  <c r="H507" i="249"/>
  <c r="P504" i="249"/>
  <c r="P566" i="249" s="1"/>
  <c r="P502" i="249"/>
  <c r="P501" i="249"/>
  <c r="L499" i="249"/>
  <c r="P496" i="249"/>
  <c r="H495" i="249"/>
  <c r="P489" i="249"/>
  <c r="P551" i="249" s="1"/>
  <c r="H487" i="249"/>
  <c r="L484" i="249"/>
  <c r="P481" i="249"/>
  <c r="P543" i="249" s="1"/>
  <c r="O499" i="249"/>
  <c r="O561" i="249" s="1"/>
  <c r="O487" i="249"/>
  <c r="K505" i="249"/>
  <c r="G498" i="249"/>
  <c r="K487" i="249"/>
  <c r="G493" i="249"/>
  <c r="G501" i="249"/>
  <c r="O504" i="249"/>
  <c r="G495" i="249"/>
  <c r="AI533" i="249"/>
  <c r="AL522" i="249"/>
  <c r="AK513" i="249"/>
  <c r="M529" i="249"/>
  <c r="H526" i="249"/>
  <c r="L523" i="249"/>
  <c r="L554" i="249" s="1"/>
  <c r="P517" i="249"/>
  <c r="H515" i="249"/>
  <c r="L512" i="249"/>
  <c r="AO514" i="249"/>
  <c r="M523" i="249"/>
  <c r="I515" i="249"/>
  <c r="K530" i="249"/>
  <c r="O526" i="249"/>
  <c r="G524" i="249"/>
  <c r="G521" i="249"/>
  <c r="K518" i="249"/>
  <c r="AI537" i="249"/>
  <c r="G538" i="249"/>
  <c r="Q521" i="249"/>
  <c r="M515" i="249"/>
  <c r="L530" i="249"/>
  <c r="L533" i="249"/>
  <c r="H536" i="249"/>
  <c r="AN512" i="249"/>
  <c r="AK516" i="249"/>
  <c r="AM518" i="249"/>
  <c r="AJ521" i="249"/>
  <c r="AL523" i="249"/>
  <c r="AN525" i="249"/>
  <c r="AK528" i="249"/>
  <c r="AM530" i="249"/>
  <c r="AO532" i="249"/>
  <c r="AL535" i="249"/>
  <c r="AN537" i="249"/>
  <c r="P527" i="249"/>
  <c r="Q530" i="249"/>
  <c r="M533" i="249"/>
  <c r="AM512" i="249"/>
  <c r="AL516" i="249"/>
  <c r="AL547" i="249" s="1"/>
  <c r="AI519" i="249"/>
  <c r="AI550" i="249" s="1"/>
  <c r="AK521" i="249"/>
  <c r="AM523" i="249"/>
  <c r="AJ526" i="249"/>
  <c r="AJ557" i="249" s="1"/>
  <c r="AL528" i="249"/>
  <c r="AN530" i="249"/>
  <c r="AK533" i="249"/>
  <c r="AM535" i="249"/>
  <c r="AO537" i="249"/>
  <c r="F532" i="249"/>
  <c r="N533" i="249"/>
  <c r="F530" i="249"/>
  <c r="AH513" i="249"/>
  <c r="AI516" i="249"/>
  <c r="AO518" i="249"/>
  <c r="AH521" i="249"/>
  <c r="AJ523" i="249"/>
  <c r="AI528" i="249"/>
  <c r="AK530" i="249"/>
  <c r="AH533" i="249"/>
  <c r="AJ535" i="249"/>
  <c r="AL537" i="249"/>
  <c r="AK523" i="249"/>
  <c r="AK512" i="249"/>
  <c r="N526" i="249"/>
  <c r="F521" i="249"/>
  <c r="N515" i="249"/>
  <c r="AI521" i="249"/>
  <c r="Q515" i="249"/>
  <c r="AM501" i="249"/>
  <c r="AJ496" i="249"/>
  <c r="AO491" i="249"/>
  <c r="AK487" i="249"/>
  <c r="AO482" i="249"/>
  <c r="AK484" i="249"/>
  <c r="AJ503" i="249"/>
  <c r="AK494" i="249"/>
  <c r="AH489" i="249"/>
  <c r="AL487" i="249"/>
  <c r="AI495" i="249"/>
  <c r="AH507" i="249"/>
  <c r="AH569" i="249" s="1"/>
  <c r="AJ493" i="249"/>
  <c r="CA160" i="234"/>
  <c r="CA145" i="234"/>
  <c r="CA154" i="234"/>
  <c r="CE148" i="234"/>
  <c r="CE160" i="234"/>
  <c r="CE145" i="234"/>
  <c r="CA88" i="234"/>
  <c r="CA100" i="234"/>
  <c r="CE100" i="234"/>
  <c r="CE94" i="234"/>
  <c r="CE388" i="234"/>
  <c r="CE385" i="234"/>
  <c r="CB86" i="226"/>
  <c r="CC83" i="226"/>
  <c r="CE83" i="226"/>
  <c r="BY91" i="226"/>
  <c r="BJ89" i="226"/>
  <c r="CC86" i="226"/>
  <c r="DL143" i="270"/>
  <c r="BJ80" i="226"/>
  <c r="BI77" i="226"/>
  <c r="CC104" i="226"/>
  <c r="CE104" i="226"/>
  <c r="BY100" i="226"/>
  <c r="CD85" i="226"/>
  <c r="CB95" i="226"/>
  <c r="CC89" i="226"/>
  <c r="CB80" i="226"/>
  <c r="CC619" i="233"/>
  <c r="CA397" i="233"/>
  <c r="CA385" i="233"/>
  <c r="CA400" i="233"/>
  <c r="CG160" i="232"/>
  <c r="CG148" i="232"/>
  <c r="CD403" i="233"/>
  <c r="CD388" i="233"/>
  <c r="CG259" i="233"/>
  <c r="CG286" i="233"/>
  <c r="CC271" i="233"/>
  <c r="CC283" i="233"/>
  <c r="BY259" i="233"/>
  <c r="BY286" i="233"/>
  <c r="CG220" i="233"/>
  <c r="CC211" i="233"/>
  <c r="CC223" i="233"/>
  <c r="BY226" i="233"/>
  <c r="BY214" i="233"/>
  <c r="CG640" i="232"/>
  <c r="CG628" i="232"/>
  <c r="CC208" i="232"/>
  <c r="CC217" i="232"/>
  <c r="CA157" i="232"/>
  <c r="CA163" i="232"/>
  <c r="BG101" i="226"/>
  <c r="BG92" i="226"/>
  <c r="CD91" i="226"/>
  <c r="BY78" i="226"/>
  <c r="BY77" i="226"/>
  <c r="CF77" i="232"/>
  <c r="CB103" i="232"/>
  <c r="CB94" i="232"/>
  <c r="BP79" i="232"/>
  <c r="BP77" i="232"/>
  <c r="BY199" i="230"/>
  <c r="BL259" i="230"/>
  <c r="BY437" i="230"/>
  <c r="BP499" i="230"/>
  <c r="CE559" i="230"/>
  <c r="BN619" i="230"/>
  <c r="BH137" i="226"/>
  <c r="BO199" i="226"/>
  <c r="CB438" i="226"/>
  <c r="CG617" i="226"/>
  <c r="BM139" i="232"/>
  <c r="CF157" i="232"/>
  <c r="BZ142" i="232"/>
  <c r="CD214" i="232"/>
  <c r="BL199" i="232"/>
  <c r="CB617" i="232"/>
  <c r="BJ619" i="232"/>
  <c r="CF78" i="231"/>
  <c r="CF139" i="231"/>
  <c r="CF258" i="231"/>
  <c r="CB378" i="231"/>
  <c r="BJ439" i="231"/>
  <c r="CF559" i="231"/>
  <c r="BK617" i="233"/>
  <c r="CA78" i="233"/>
  <c r="BM79" i="233"/>
  <c r="CG142" i="233"/>
  <c r="CC154" i="233"/>
  <c r="CG137" i="233"/>
  <c r="BY137" i="233"/>
  <c r="CE197" i="233"/>
  <c r="BM199" i="233"/>
  <c r="CG257" i="233"/>
  <c r="BO259" i="233"/>
  <c r="BY337" i="233"/>
  <c r="CA317" i="233"/>
  <c r="CC377" i="233"/>
  <c r="BK379" i="233"/>
  <c r="CE437" i="233"/>
  <c r="BQ437" i="233"/>
  <c r="CC497" i="233"/>
  <c r="BK499" i="233"/>
  <c r="CA557" i="233"/>
  <c r="CG226" i="232"/>
  <c r="CG223" i="232"/>
  <c r="CG217" i="232"/>
  <c r="CA286" i="232"/>
  <c r="CA265" i="232"/>
  <c r="CA271" i="232"/>
  <c r="CF265" i="232"/>
  <c r="CF277" i="232"/>
  <c r="CF262" i="232"/>
  <c r="CG280" i="232"/>
  <c r="CG277" i="232"/>
  <c r="BJ257" i="232"/>
  <c r="BJ259" i="232"/>
  <c r="CF257" i="232"/>
  <c r="CF258" i="232"/>
  <c r="BZ340" i="232"/>
  <c r="BZ334" i="232"/>
  <c r="CA346" i="232"/>
  <c r="CA331" i="232"/>
  <c r="CF331" i="232"/>
  <c r="CF346" i="232"/>
  <c r="CG325" i="232"/>
  <c r="CG334" i="232"/>
  <c r="BI317" i="232"/>
  <c r="BI319" i="232"/>
  <c r="CE319" i="232"/>
  <c r="CE318" i="232"/>
  <c r="CC400" i="232"/>
  <c r="CC406" i="232"/>
  <c r="CC385" i="232"/>
  <c r="CD385" i="232"/>
  <c r="CD397" i="232"/>
  <c r="BZ377" i="232"/>
  <c r="BZ378" i="232"/>
  <c r="CD377" i="232"/>
  <c r="CD379" i="232"/>
  <c r="CC457" i="232"/>
  <c r="CC463" i="232"/>
  <c r="CD460" i="232"/>
  <c r="CD445" i="232"/>
  <c r="BP439" i="232"/>
  <c r="BP437" i="232"/>
  <c r="BZ437" i="232"/>
  <c r="BZ439" i="232"/>
  <c r="CC523" i="232"/>
  <c r="CC502" i="232"/>
  <c r="BL497" i="232"/>
  <c r="BL499" i="232"/>
  <c r="CC586" i="232"/>
  <c r="CC565" i="232"/>
  <c r="CC571" i="232"/>
  <c r="CD568" i="232"/>
  <c r="CD580" i="232"/>
  <c r="BH557" i="232"/>
  <c r="BH559" i="232"/>
  <c r="CD557" i="232"/>
  <c r="CD558" i="232"/>
  <c r="CD619" i="232"/>
  <c r="CD628" i="232"/>
  <c r="BZ103" i="233"/>
  <c r="BZ88" i="233"/>
  <c r="BZ106" i="233"/>
  <c r="BZ397" i="233"/>
  <c r="BZ382" i="233"/>
  <c r="BZ391" i="233"/>
  <c r="F507" i="249"/>
  <c r="N501" i="249"/>
  <c r="F499" i="249"/>
  <c r="N493" i="249"/>
  <c r="F489" i="249"/>
  <c r="J483" i="249"/>
  <c r="J545" i="249" s="1"/>
  <c r="I481" i="249"/>
  <c r="I507" i="249"/>
  <c r="M495" i="249"/>
  <c r="Q487" i="249"/>
  <c r="Q483" i="249"/>
  <c r="Q545" i="249" s="1"/>
  <c r="M481" i="249"/>
  <c r="M543" i="249" s="1"/>
  <c r="P505" i="249"/>
  <c r="H501" i="249"/>
  <c r="H563" i="249" s="1"/>
  <c r="H499" i="249"/>
  <c r="P493" i="249"/>
  <c r="L489" i="249"/>
  <c r="L481" i="249"/>
  <c r="O495" i="249"/>
  <c r="K501" i="249"/>
  <c r="K489" i="249"/>
  <c r="G507" i="249"/>
  <c r="G489" i="249"/>
  <c r="N507" i="249"/>
  <c r="AM529" i="249"/>
  <c r="N527" i="249"/>
  <c r="H523" i="249"/>
  <c r="L517" i="249"/>
  <c r="AM533" i="249"/>
  <c r="K533" i="249"/>
  <c r="M521" i="249"/>
  <c r="AI529" i="249"/>
  <c r="K529" i="249"/>
  <c r="K523" i="249"/>
  <c r="K515" i="249"/>
  <c r="K546" i="249" s="1"/>
  <c r="AO531" i="249"/>
  <c r="O527" i="249"/>
  <c r="AF528" i="249" s="1"/>
  <c r="P533" i="249"/>
  <c r="AL519" i="249"/>
  <c r="AN521" i="249"/>
  <c r="AN552" i="249" s="1"/>
  <c r="AH531" i="249"/>
  <c r="AN533" i="249"/>
  <c r="L529" i="249"/>
  <c r="Q533" i="249"/>
  <c r="AK517" i="249"/>
  <c r="AM519" i="249"/>
  <c r="AO521" i="249"/>
  <c r="AM531" i="249"/>
  <c r="AO533" i="249"/>
  <c r="F535" i="249"/>
  <c r="AH517" i="249"/>
  <c r="AJ519" i="249"/>
  <c r="AL521" i="249"/>
  <c r="AJ531" i="249"/>
  <c r="AL533" i="249"/>
  <c r="AN535" i="249"/>
  <c r="AM521" i="249"/>
  <c r="J529" i="249"/>
  <c r="J523" i="249"/>
  <c r="F515" i="249"/>
  <c r="I523" i="249"/>
  <c r="AI505" i="249"/>
  <c r="AO499" i="249"/>
  <c r="AK495" i="249"/>
  <c r="AK557" i="249" s="1"/>
  <c r="AM485" i="249"/>
  <c r="AM547" i="249" s="1"/>
  <c r="AN483" i="249"/>
  <c r="AH499" i="249"/>
  <c r="AJ485" i="249"/>
  <c r="AJ547" i="249" s="1"/>
  <c r="AO489" i="249"/>
  <c r="AI482" i="249"/>
  <c r="AC484" i="249"/>
  <c r="Y484" i="249"/>
  <c r="U484" i="249"/>
  <c r="AB484" i="249"/>
  <c r="W484" i="249"/>
  <c r="R484" i="249"/>
  <c r="AA484" i="249"/>
  <c r="T484" i="249"/>
  <c r="X484" i="249"/>
  <c r="V484" i="249"/>
  <c r="S484" i="249"/>
  <c r="Z484" i="249"/>
  <c r="P484" i="249"/>
  <c r="P546" i="249" s="1"/>
  <c r="M484" i="249"/>
  <c r="AM486" i="249"/>
  <c r="AC486" i="249"/>
  <c r="Y486" i="249"/>
  <c r="U486" i="249"/>
  <c r="AA486" i="249"/>
  <c r="V486" i="249"/>
  <c r="W486" i="249"/>
  <c r="W548" i="249" s="1"/>
  <c r="Z486" i="249"/>
  <c r="S486" i="249"/>
  <c r="X486" i="249"/>
  <c r="R486" i="249"/>
  <c r="AB486" i="249"/>
  <c r="T486" i="249"/>
  <c r="AK486" i="249"/>
  <c r="AL486" i="249"/>
  <c r="P486" i="249"/>
  <c r="F486" i="249"/>
  <c r="AO488" i="249"/>
  <c r="AJ490" i="249"/>
  <c r="AC490" i="249"/>
  <c r="Y490" i="249"/>
  <c r="U490" i="249"/>
  <c r="AB490" i="249"/>
  <c r="W490" i="249"/>
  <c r="R490" i="249"/>
  <c r="V490" i="249"/>
  <c r="Z490" i="249"/>
  <c r="S490" i="249"/>
  <c r="X490" i="249"/>
  <c r="AA490" i="249"/>
  <c r="T490" i="249"/>
  <c r="T552" i="249" s="1"/>
  <c r="AH490" i="249"/>
  <c r="O490" i="249"/>
  <c r="O552" i="249" s="1"/>
  <c r="G490" i="249"/>
  <c r="L490" i="249"/>
  <c r="AC492" i="249"/>
  <c r="Y492" i="249"/>
  <c r="U492" i="249"/>
  <c r="AA492" i="249"/>
  <c r="AA554" i="249" s="1"/>
  <c r="V492" i="249"/>
  <c r="X492" i="249"/>
  <c r="R492" i="249"/>
  <c r="AB492" i="249"/>
  <c r="T492" i="249"/>
  <c r="S492" i="249"/>
  <c r="Z492" i="249"/>
  <c r="W492" i="249"/>
  <c r="AL492" i="249"/>
  <c r="P492" i="249"/>
  <c r="I492" i="249"/>
  <c r="F492" i="249"/>
  <c r="AL496" i="249"/>
  <c r="AC496" i="249"/>
  <c r="Y496" i="249"/>
  <c r="U496" i="249"/>
  <c r="U558" i="249" s="1"/>
  <c r="AB496" i="249"/>
  <c r="W496" i="249"/>
  <c r="R496" i="249"/>
  <c r="X496" i="249"/>
  <c r="AA496" i="249"/>
  <c r="AA558" i="249" s="1"/>
  <c r="AG559" i="249" s="1"/>
  <c r="T496" i="249"/>
  <c r="Z496" i="249"/>
  <c r="S496" i="249"/>
  <c r="S558" i="249" s="1"/>
  <c r="V496" i="249"/>
  <c r="AH496" i="249"/>
  <c r="K496" i="249"/>
  <c r="H496" i="249"/>
  <c r="I496" i="249"/>
  <c r="AJ498" i="249"/>
  <c r="AC498" i="249"/>
  <c r="Y498" i="249"/>
  <c r="U498" i="249"/>
  <c r="AA498" i="249"/>
  <c r="V498" i="249"/>
  <c r="Z498" i="249"/>
  <c r="S498" i="249"/>
  <c r="W498" i="249"/>
  <c r="AB498" i="249"/>
  <c r="T498" i="249"/>
  <c r="X498" i="249"/>
  <c r="R498" i="249"/>
  <c r="AM498" i="249"/>
  <c r="O498" i="249"/>
  <c r="K498" i="249"/>
  <c r="L498" i="249"/>
  <c r="M498" i="249"/>
  <c r="F498" i="249"/>
  <c r="AM500" i="249"/>
  <c r="AN500" i="249"/>
  <c r="AM502" i="249"/>
  <c r="AC502" i="249"/>
  <c r="Y502" i="249"/>
  <c r="U502" i="249"/>
  <c r="AB502" i="249"/>
  <c r="W502" i="249"/>
  <c r="R502" i="249"/>
  <c r="Z502" i="249"/>
  <c r="S502" i="249"/>
  <c r="V502" i="249"/>
  <c r="T502" i="249"/>
  <c r="AA502" i="249"/>
  <c r="X502" i="249"/>
  <c r="AI502" i="249"/>
  <c r="K502" i="249"/>
  <c r="I502" i="249"/>
  <c r="I564" i="249" s="1"/>
  <c r="N502" i="249"/>
  <c r="AL504" i="249"/>
  <c r="AC504" i="249"/>
  <c r="Y504" i="249"/>
  <c r="U504" i="249"/>
  <c r="AA504" i="249"/>
  <c r="AA566" i="249" s="1"/>
  <c r="V504" i="249"/>
  <c r="AB504" i="249"/>
  <c r="T504" i="249"/>
  <c r="X504" i="249"/>
  <c r="R504" i="249"/>
  <c r="W504" i="249"/>
  <c r="Z504" i="249"/>
  <c r="S504" i="249"/>
  <c r="AI504" i="249"/>
  <c r="AI566" i="249" s="1"/>
  <c r="AJ504" i="249"/>
  <c r="I504" i="249"/>
  <c r="AJ506" i="249"/>
  <c r="AJ568" i="249" s="1"/>
  <c r="AN506" i="249"/>
  <c r="AB512" i="249"/>
  <c r="X512" i="249"/>
  <c r="T512" i="249"/>
  <c r="AA512" i="249"/>
  <c r="AG513" i="249" s="1"/>
  <c r="V512" i="249"/>
  <c r="AG512" i="249" s="1"/>
  <c r="Y512" i="249"/>
  <c r="R512" i="249"/>
  <c r="AC512" i="249"/>
  <c r="U512" i="249"/>
  <c r="Z512" i="249"/>
  <c r="S512" i="249"/>
  <c r="W512" i="249"/>
  <c r="I512" i="249"/>
  <c r="AH512" i="249"/>
  <c r="Q512" i="249"/>
  <c r="G512" i="249"/>
  <c r="H512" i="249"/>
  <c r="AB514" i="249"/>
  <c r="X514" i="249"/>
  <c r="T514" i="249"/>
  <c r="Z514" i="249"/>
  <c r="U514" i="249"/>
  <c r="AA514" i="249"/>
  <c r="S514" i="249"/>
  <c r="W514" i="249"/>
  <c r="AC514" i="249"/>
  <c r="V514" i="249"/>
  <c r="Y514" i="249"/>
  <c r="R514" i="249"/>
  <c r="F514" i="249"/>
  <c r="AK514" i="249"/>
  <c r="AH514" i="249"/>
  <c r="K514" i="249"/>
  <c r="I514" i="249"/>
  <c r="L514" i="249"/>
  <c r="AB518" i="249"/>
  <c r="X518" i="249"/>
  <c r="T518" i="249"/>
  <c r="AA518" i="249"/>
  <c r="AG519" i="249" s="1"/>
  <c r="V518" i="249"/>
  <c r="AG518" i="249" s="1"/>
  <c r="Z518" i="249"/>
  <c r="S518" i="249"/>
  <c r="W518" i="249"/>
  <c r="U518" i="249"/>
  <c r="AC518" i="249"/>
  <c r="Y518" i="249"/>
  <c r="R518" i="249"/>
  <c r="AK518" i="249"/>
  <c r="AN518" i="249"/>
  <c r="I518" i="249"/>
  <c r="H518" i="249"/>
  <c r="AB520" i="249"/>
  <c r="X520" i="249"/>
  <c r="T520" i="249"/>
  <c r="Z520" i="249"/>
  <c r="U520" i="249"/>
  <c r="AC520" i="249"/>
  <c r="V520" i="249"/>
  <c r="Y520" i="249"/>
  <c r="R520" i="249"/>
  <c r="W520" i="249"/>
  <c r="S520" i="249"/>
  <c r="AA520" i="249"/>
  <c r="F520" i="249"/>
  <c r="AI520" i="249"/>
  <c r="AL520" i="249"/>
  <c r="AO520" i="249"/>
  <c r="G520" i="249"/>
  <c r="M520" i="249"/>
  <c r="M551" i="249" s="1"/>
  <c r="L520" i="249"/>
  <c r="AJ522" i="249"/>
  <c r="AM522" i="249"/>
  <c r="AM553" i="249" s="1"/>
  <c r="AB524" i="249"/>
  <c r="X524" i="249"/>
  <c r="T524" i="249"/>
  <c r="AA524" i="249"/>
  <c r="AG525" i="249" s="1"/>
  <c r="V524" i="249"/>
  <c r="AG524" i="249" s="1"/>
  <c r="Y524" i="249"/>
  <c r="S524" i="249"/>
  <c r="Z524" i="249"/>
  <c r="U524" i="249"/>
  <c r="R524" i="249"/>
  <c r="AC524" i="249"/>
  <c r="W524" i="249"/>
  <c r="I524" i="249"/>
  <c r="AH524" i="249"/>
  <c r="AK524" i="249"/>
  <c r="H524" i="249"/>
  <c r="AJ524" i="249"/>
  <c r="AB526" i="249"/>
  <c r="X526" i="249"/>
  <c r="T526" i="249"/>
  <c r="Z526" i="249"/>
  <c r="U526" i="249"/>
  <c r="AC526" i="249"/>
  <c r="W526" i="249"/>
  <c r="R526" i="249"/>
  <c r="Y526" i="249"/>
  <c r="S526" i="249"/>
  <c r="AA526" i="249"/>
  <c r="V526" i="249"/>
  <c r="F526" i="249"/>
  <c r="AI526" i="249"/>
  <c r="AL526" i="249"/>
  <c r="G526" i="249"/>
  <c r="Q526" i="249"/>
  <c r="L526" i="249"/>
  <c r="AB530" i="249"/>
  <c r="X530" i="249"/>
  <c r="T530" i="249"/>
  <c r="AA530" i="249"/>
  <c r="AG531" i="249"/>
  <c r="V530" i="249"/>
  <c r="AG530" i="249" s="1"/>
  <c r="Y530" i="249"/>
  <c r="S530" i="249"/>
  <c r="U530" i="249"/>
  <c r="Z530" i="249"/>
  <c r="W530" i="249"/>
  <c r="AC530" i="249"/>
  <c r="R530" i="249"/>
  <c r="AH530" i="249"/>
  <c r="AO530" i="249"/>
  <c r="N530" i="249"/>
  <c r="M530" i="249"/>
  <c r="P530" i="249"/>
  <c r="AB532" i="249"/>
  <c r="X532" i="249"/>
  <c r="T532" i="249"/>
  <c r="Z532" i="249"/>
  <c r="U532" i="249"/>
  <c r="AC532" i="249"/>
  <c r="W532" i="249"/>
  <c r="R532" i="249"/>
  <c r="S532" i="249"/>
  <c r="Y532" i="249"/>
  <c r="V532" i="249"/>
  <c r="AA532" i="249"/>
  <c r="K532" i="249"/>
  <c r="AM532" i="249"/>
  <c r="Q532" i="249"/>
  <c r="G532" i="249"/>
  <c r="O532" i="249"/>
  <c r="AN532" i="249"/>
  <c r="AH534" i="249"/>
  <c r="AK534" i="249"/>
  <c r="AN534" i="249"/>
  <c r="AB536" i="249"/>
  <c r="X536" i="249"/>
  <c r="T536" i="249"/>
  <c r="AA536" i="249"/>
  <c r="AG537" i="249" s="1"/>
  <c r="V536" i="249"/>
  <c r="AG536" i="249" s="1"/>
  <c r="Y536" i="249"/>
  <c r="S536" i="249"/>
  <c r="Z536" i="249"/>
  <c r="U536" i="249"/>
  <c r="AC536" i="249"/>
  <c r="R536" i="249"/>
  <c r="W536" i="249"/>
  <c r="AI536" i="249"/>
  <c r="J536" i="249"/>
  <c r="AF536" i="249" s="1"/>
  <c r="AL536" i="249"/>
  <c r="M536" i="249"/>
  <c r="AO536" i="249"/>
  <c r="P536" i="249"/>
  <c r="AB538" i="249"/>
  <c r="X538" i="249"/>
  <c r="T538" i="249"/>
  <c r="Z538" i="249"/>
  <c r="U538" i="249"/>
  <c r="AC538" i="249"/>
  <c r="W538" i="249"/>
  <c r="R538" i="249"/>
  <c r="Y538" i="249"/>
  <c r="S538" i="249"/>
  <c r="AA538" i="249"/>
  <c r="V538" i="249"/>
  <c r="N538" i="249"/>
  <c r="AJ538" i="249"/>
  <c r="Q538" i="249"/>
  <c r="AM538" i="249"/>
  <c r="AL538" i="249"/>
  <c r="CC385" i="234"/>
  <c r="CC397" i="234"/>
  <c r="CA625" i="234"/>
  <c r="CA637" i="234"/>
  <c r="CE640" i="234"/>
  <c r="CE622" i="234"/>
  <c r="CF90" i="226"/>
  <c r="BJ92" i="226"/>
  <c r="CD88" i="226"/>
  <c r="BY85" i="226"/>
  <c r="BM86" i="226"/>
  <c r="DL62" i="270"/>
  <c r="CF78" i="226"/>
  <c r="BQ77" i="226"/>
  <c r="CB101" i="226"/>
  <c r="CD100" i="226"/>
  <c r="CA78" i="226"/>
  <c r="BM89" i="226"/>
  <c r="CF99" i="226"/>
  <c r="BJ95" i="226"/>
  <c r="CB89" i="226"/>
  <c r="CC92" i="226"/>
  <c r="CE92" i="226"/>
  <c r="CA79" i="226"/>
  <c r="BY97" i="226"/>
  <c r="CD106" i="226"/>
  <c r="CC98" i="226"/>
  <c r="CE89" i="226"/>
  <c r="BY94" i="226"/>
  <c r="CD82" i="226"/>
  <c r="CF84" i="226"/>
  <c r="BM77" i="226"/>
  <c r="CE77" i="226"/>
  <c r="CG619" i="233"/>
  <c r="BY619" i="233"/>
  <c r="CD511" i="233"/>
  <c r="CD499" i="233"/>
  <c r="BZ526" i="233"/>
  <c r="BZ499" i="233"/>
  <c r="CG382" i="233"/>
  <c r="CE382" i="233"/>
  <c r="CE379" i="233"/>
  <c r="CA394" i="233"/>
  <c r="CA382" i="233"/>
  <c r="BY382" i="233"/>
  <c r="CD265" i="233"/>
  <c r="BZ280" i="233"/>
  <c r="CD214" i="233"/>
  <c r="CB199" i="233"/>
  <c r="BZ226" i="233"/>
  <c r="CC634" i="232"/>
  <c r="CC625" i="232"/>
  <c r="CE574" i="232"/>
  <c r="CE565" i="232"/>
  <c r="CD511" i="232"/>
  <c r="CE442" i="232"/>
  <c r="CE457" i="232"/>
  <c r="CD394" i="232"/>
  <c r="CD406" i="232"/>
  <c r="CG337" i="232"/>
  <c r="CG322" i="232"/>
  <c r="CB331" i="232"/>
  <c r="CB346" i="232"/>
  <c r="CF280" i="232"/>
  <c r="CG220" i="232"/>
  <c r="CG202" i="232"/>
  <c r="CB211" i="232"/>
  <c r="CB223" i="232"/>
  <c r="CG145" i="232"/>
  <c r="CG139" i="232"/>
  <c r="BY145" i="232"/>
  <c r="BY151" i="232"/>
  <c r="CA619" i="234"/>
  <c r="CB259" i="234"/>
  <c r="BZ619" i="233"/>
  <c r="CG511" i="233"/>
  <c r="CC511" i="233"/>
  <c r="CC523" i="233"/>
  <c r="BY517" i="233"/>
  <c r="BY502" i="233"/>
  <c r="CD400" i="233"/>
  <c r="CD385" i="233"/>
  <c r="BZ379" i="233"/>
  <c r="CG268" i="233"/>
  <c r="CG280" i="233"/>
  <c r="CC265" i="233"/>
  <c r="CC274" i="233"/>
  <c r="BY268" i="233"/>
  <c r="BY280" i="233"/>
  <c r="CG205" i="233"/>
  <c r="CG217" i="233"/>
  <c r="CE199" i="233"/>
  <c r="CC208" i="233"/>
  <c r="CA199" i="233"/>
  <c r="BY223" i="233"/>
  <c r="BY211" i="233"/>
  <c r="BZ79" i="233"/>
  <c r="CG637" i="232"/>
  <c r="CG619" i="232"/>
  <c r="CD577" i="232"/>
  <c r="CD559" i="232"/>
  <c r="CE526" i="232"/>
  <c r="CD448" i="232"/>
  <c r="CD457" i="232"/>
  <c r="CE382" i="232"/>
  <c r="CE394" i="232"/>
  <c r="CA325" i="232"/>
  <c r="CA322" i="232"/>
  <c r="CC202" i="232"/>
  <c r="CC220" i="232"/>
  <c r="CA142" i="232"/>
  <c r="CA154" i="232"/>
  <c r="BK89" i="226"/>
  <c r="BP89" i="226"/>
  <c r="BP80" i="226"/>
  <c r="BZ104" i="226"/>
  <c r="BZ101" i="226"/>
  <c r="BZ95" i="226"/>
  <c r="BO101" i="226"/>
  <c r="BO83" i="226"/>
  <c r="BL77" i="232"/>
  <c r="BM79" i="232"/>
  <c r="BM77" i="232"/>
  <c r="BO79" i="230"/>
  <c r="BG77" i="230"/>
  <c r="BZ77" i="230"/>
  <c r="BY137" i="230"/>
  <c r="BR137" i="230"/>
  <c r="CD198" i="230"/>
  <c r="BH199" i="230"/>
  <c r="BK199" i="230"/>
  <c r="CA258" i="230"/>
  <c r="CF318" i="230"/>
  <c r="BR317" i="230"/>
  <c r="BJ319" i="230"/>
  <c r="CC378" i="230"/>
  <c r="BG379" i="230"/>
  <c r="BR377" i="230"/>
  <c r="BP437" i="230"/>
  <c r="CG439" i="230"/>
  <c r="BO439" i="230"/>
  <c r="CE497" i="230"/>
  <c r="BL499" i="230"/>
  <c r="CF557" i="230"/>
  <c r="BN559" i="230"/>
  <c r="CA559" i="230"/>
  <c r="BY617" i="230"/>
  <c r="BJ619" i="230"/>
  <c r="CA137" i="226"/>
  <c r="BZ199" i="226"/>
  <c r="BH197" i="226"/>
  <c r="CC257" i="226"/>
  <c r="CE319" i="226"/>
  <c r="CD379" i="226"/>
  <c r="BP379" i="226"/>
  <c r="CG378" i="226"/>
  <c r="BY438" i="226"/>
  <c r="BK439" i="226"/>
  <c r="BN439" i="226"/>
  <c r="BR497" i="226"/>
  <c r="BM497" i="226"/>
  <c r="CE559" i="226"/>
  <c r="BZ557" i="226"/>
  <c r="CC617" i="226"/>
  <c r="BZ139" i="232"/>
  <c r="CB137" i="232"/>
  <c r="CE160" i="232"/>
  <c r="CE166" i="232"/>
  <c r="CF166" i="232"/>
  <c r="BZ157" i="232"/>
  <c r="BZ145" i="232"/>
  <c r="CD202" i="232"/>
  <c r="CF199" i="232"/>
  <c r="BZ198" i="232"/>
  <c r="CE257" i="232"/>
  <c r="CA283" i="232"/>
  <c r="CA262" i="232"/>
  <c r="CB271" i="232"/>
  <c r="CA317" i="232"/>
  <c r="CF325" i="232"/>
  <c r="BZ346" i="232"/>
  <c r="BZ325" i="232"/>
  <c r="BZ317" i="232"/>
  <c r="BL319" i="232"/>
  <c r="CC391" i="232"/>
  <c r="BY382" i="232"/>
  <c r="BH377" i="232"/>
  <c r="CG438" i="232"/>
  <c r="BY437" i="232"/>
  <c r="BK439" i="232"/>
  <c r="CC448" i="232"/>
  <c r="CC454" i="232"/>
  <c r="BY442" i="232"/>
  <c r="BZ438" i="232"/>
  <c r="CC497" i="232"/>
  <c r="BG497" i="232"/>
  <c r="CC526" i="232"/>
  <c r="BY505" i="232"/>
  <c r="BZ497" i="232"/>
  <c r="CC577" i="232"/>
  <c r="BY580" i="232"/>
  <c r="BL559" i="232"/>
  <c r="BK617" i="232"/>
  <c r="CD631" i="232"/>
  <c r="CE625" i="232"/>
  <c r="CG77" i="231"/>
  <c r="CB79" i="231"/>
  <c r="BY137" i="231"/>
  <c r="BR137" i="231"/>
  <c r="CG199" i="231"/>
  <c r="BY197" i="231"/>
  <c r="BY258" i="231"/>
  <c r="BK259" i="231"/>
  <c r="CC317" i="231"/>
  <c r="CG378" i="231"/>
  <c r="BR379" i="231"/>
  <c r="CC439" i="231"/>
  <c r="BY499" i="231"/>
  <c r="CG558" i="231"/>
  <c r="BJ557" i="231"/>
  <c r="CC618" i="231"/>
  <c r="BY618" i="233"/>
  <c r="BN77" i="233"/>
  <c r="CE97" i="233"/>
  <c r="CA85" i="233"/>
  <c r="BY97" i="233"/>
  <c r="CD157" i="233"/>
  <c r="BH139" i="233"/>
  <c r="CG166" i="233"/>
  <c r="BY148" i="233"/>
  <c r="BG137" i="233"/>
  <c r="CD322" i="233"/>
  <c r="BZ334" i="233"/>
  <c r="BI317" i="233"/>
  <c r="BZ378" i="233"/>
  <c r="CG445" i="233"/>
  <c r="CC457" i="233"/>
  <c r="BY442" i="233"/>
  <c r="BZ439" i="233"/>
  <c r="BH497" i="233"/>
  <c r="BY498" i="233"/>
  <c r="CD565" i="233"/>
  <c r="BZ577" i="233"/>
  <c r="BI557" i="233"/>
  <c r="BM617" i="234"/>
  <c r="BP79" i="234"/>
  <c r="CG77" i="234"/>
  <c r="BN139" i="234"/>
  <c r="CD197" i="234"/>
  <c r="BH197" i="234"/>
  <c r="CB257" i="234"/>
  <c r="CD318" i="234"/>
  <c r="BP317" i="234"/>
  <c r="CD439" i="234"/>
  <c r="CC438" i="234"/>
  <c r="CD557" i="234"/>
  <c r="CG558" i="234"/>
  <c r="CB145" i="232"/>
  <c r="CB166" i="232"/>
  <c r="CE208" i="232"/>
  <c r="CE223" i="232"/>
  <c r="BG197" i="232"/>
  <c r="BG199" i="232"/>
  <c r="CC198" i="232"/>
  <c r="CC197" i="232"/>
  <c r="CC199" i="232"/>
  <c r="BY268" i="232"/>
  <c r="BY262" i="232"/>
  <c r="CE283" i="232"/>
  <c r="CE268" i="232"/>
  <c r="BY325" i="232"/>
  <c r="BY334" i="232"/>
  <c r="CE331" i="232"/>
  <c r="CE325" i="232"/>
  <c r="BZ397" i="232"/>
  <c r="BZ406" i="232"/>
  <c r="CB397" i="232"/>
  <c r="CB394" i="232"/>
  <c r="CE378" i="232"/>
  <c r="CE379" i="232"/>
  <c r="CV425" i="232"/>
  <c r="CB463" i="232"/>
  <c r="CB457" i="232"/>
  <c r="BZ514" i="232"/>
  <c r="BZ526" i="232"/>
  <c r="CB505" i="232"/>
  <c r="CB523" i="232"/>
  <c r="CE499" i="232"/>
  <c r="CB571" i="232"/>
  <c r="CB586" i="232"/>
  <c r="CB625" i="232"/>
  <c r="CB622" i="232"/>
  <c r="CD82" i="233"/>
  <c r="CD106" i="233"/>
  <c r="BR137" i="233"/>
  <c r="BR139" i="233"/>
  <c r="BN259" i="233"/>
  <c r="BN257" i="233"/>
  <c r="BH317" i="233"/>
  <c r="BH319" i="233"/>
  <c r="BL439" i="233"/>
  <c r="BL437" i="233"/>
  <c r="BP559" i="233"/>
  <c r="BP557" i="233"/>
  <c r="CB617" i="233"/>
  <c r="CB618" i="233"/>
  <c r="CB619" i="233"/>
  <c r="CE466" i="233"/>
  <c r="CE451" i="233"/>
  <c r="CA514" i="233"/>
  <c r="CA523" i="233"/>
  <c r="CE523" i="233"/>
  <c r="CE508" i="233"/>
  <c r="BI79" i="234"/>
  <c r="BI77" i="234"/>
  <c r="BY137" i="234"/>
  <c r="BY138" i="234"/>
  <c r="BI197" i="234"/>
  <c r="BI199" i="234"/>
  <c r="BY258" i="234"/>
  <c r="BY257" i="234"/>
  <c r="BQ319" i="234"/>
  <c r="BQ317" i="234"/>
  <c r="CC377" i="234"/>
  <c r="CC378" i="234"/>
  <c r="BM437" i="234"/>
  <c r="BM439" i="234"/>
  <c r="BG497" i="234"/>
  <c r="BG499" i="234"/>
  <c r="BQ559" i="234"/>
  <c r="BQ557" i="234"/>
  <c r="BY617" i="234"/>
  <c r="BY619" i="234"/>
  <c r="CG617" i="234"/>
  <c r="CG618" i="234"/>
  <c r="CG619" i="234"/>
  <c r="AU130" i="226"/>
  <c r="AU132" i="226"/>
  <c r="AU134" i="226"/>
  <c r="AU136" i="226"/>
  <c r="AU140" i="226"/>
  <c r="AU142" i="226"/>
  <c r="AU144" i="226"/>
  <c r="AU146" i="226"/>
  <c r="AU148" i="226"/>
  <c r="AU150" i="226"/>
  <c r="AU152" i="226"/>
  <c r="AU312" i="226"/>
  <c r="AU314" i="226"/>
  <c r="AU316" i="226"/>
  <c r="AU318" i="226"/>
  <c r="AU320" i="226"/>
  <c r="AU322" i="226"/>
  <c r="AU324" i="226"/>
  <c r="AU328" i="226"/>
  <c r="AU330" i="226"/>
  <c r="AU332" i="226"/>
  <c r="AU370" i="226"/>
  <c r="AU372" i="226"/>
  <c r="AU374" i="226"/>
  <c r="AU376" i="226"/>
  <c r="AU380" i="226"/>
  <c r="AU382" i="226"/>
  <c r="AU384" i="226"/>
  <c r="AU386" i="226"/>
  <c r="AU388" i="226"/>
  <c r="AU390" i="226"/>
  <c r="AU392" i="226"/>
  <c r="AU430" i="226"/>
  <c r="AU552" i="226"/>
  <c r="AU554" i="226"/>
  <c r="AU556" i="226"/>
  <c r="AU558" i="226"/>
  <c r="AU560" i="226"/>
  <c r="AU562" i="226"/>
  <c r="AU564" i="226"/>
  <c r="AU566" i="226"/>
  <c r="AU568" i="226"/>
  <c r="AU570" i="226"/>
  <c r="AU572" i="226"/>
  <c r="AU610" i="226"/>
  <c r="AU612" i="226"/>
  <c r="AU614" i="226"/>
  <c r="AU616" i="226"/>
  <c r="AU620" i="226"/>
  <c r="AU622" i="226"/>
  <c r="AU624" i="226"/>
  <c r="AU626" i="226"/>
  <c r="AU628" i="226"/>
  <c r="AU630" i="226"/>
  <c r="AU632" i="226"/>
  <c r="AU192" i="230"/>
  <c r="AU194" i="230"/>
  <c r="AU196" i="230"/>
  <c r="AU198" i="230"/>
  <c r="AU200" i="230"/>
  <c r="AU202" i="230"/>
  <c r="AU204" i="230"/>
  <c r="AU208" i="230"/>
  <c r="AU210" i="230"/>
  <c r="AU212" i="230"/>
  <c r="AU250" i="230"/>
  <c r="AU252" i="230"/>
  <c r="AU254" i="230"/>
  <c r="AU256" i="230"/>
  <c r="AU260" i="230"/>
  <c r="AU262" i="230"/>
  <c r="AU264" i="230"/>
  <c r="AU266" i="230"/>
  <c r="AU268" i="230"/>
  <c r="AU270" i="230"/>
  <c r="AU272" i="230"/>
  <c r="AU310" i="230"/>
  <c r="AU432" i="230"/>
  <c r="AU434" i="230"/>
  <c r="AU436" i="230"/>
  <c r="AU438" i="230"/>
  <c r="AU440" i="230"/>
  <c r="AU442" i="230"/>
  <c r="AU444" i="230"/>
  <c r="AU446" i="230"/>
  <c r="AU448" i="230"/>
  <c r="AU450" i="230"/>
  <c r="AU452" i="230"/>
  <c r="AU490" i="230"/>
  <c r="AU492" i="230"/>
  <c r="AU494" i="230"/>
  <c r="AU496" i="230"/>
  <c r="AU500" i="230"/>
  <c r="AU502" i="230"/>
  <c r="AU504" i="230"/>
  <c r="AU506" i="230"/>
  <c r="AU508" i="230"/>
  <c r="AU510" i="230"/>
  <c r="AU512" i="230"/>
  <c r="AU72" i="231"/>
  <c r="AU76" i="231"/>
  <c r="AU78" i="231"/>
  <c r="AU80" i="231"/>
  <c r="AU82" i="231"/>
  <c r="AU84" i="231"/>
  <c r="AU86" i="231"/>
  <c r="AU88" i="231"/>
  <c r="AU92" i="231"/>
  <c r="AU130" i="231"/>
  <c r="AU132" i="231"/>
  <c r="AU136" i="231"/>
  <c r="AU138" i="231"/>
  <c r="AU140" i="231"/>
  <c r="AU144" i="231"/>
  <c r="AU146" i="231"/>
  <c r="AU148" i="231"/>
  <c r="AU150" i="231"/>
  <c r="AU152" i="231"/>
  <c r="AU190" i="231"/>
  <c r="AU312" i="231"/>
  <c r="AU316" i="231"/>
  <c r="AU318" i="231"/>
  <c r="AU320" i="231"/>
  <c r="AU322" i="231"/>
  <c r="AU324" i="231"/>
  <c r="AU326" i="231"/>
  <c r="AU328" i="231"/>
  <c r="AU332" i="231"/>
  <c r="AU370" i="231"/>
  <c r="AU372" i="231"/>
  <c r="AU376" i="231"/>
  <c r="AU380" i="231"/>
  <c r="AU382" i="231"/>
  <c r="AU384" i="231"/>
  <c r="AU388" i="231"/>
  <c r="AU392" i="231"/>
  <c r="AU552" i="231"/>
  <c r="AU554" i="231"/>
  <c r="AU556" i="231"/>
  <c r="AU560" i="231"/>
  <c r="AU564" i="231"/>
  <c r="AU568" i="231"/>
  <c r="AU570" i="231"/>
  <c r="AU572" i="231"/>
  <c r="AU612" i="231"/>
  <c r="AU616" i="231"/>
  <c r="AU620" i="231"/>
  <c r="AU622" i="231"/>
  <c r="AU624" i="231"/>
  <c r="AU628" i="231"/>
  <c r="AU632" i="231"/>
  <c r="N505" i="249"/>
  <c r="F504" i="249"/>
  <c r="F501" i="249"/>
  <c r="N498" i="249"/>
  <c r="F496" i="249"/>
  <c r="F493" i="249"/>
  <c r="F555" i="249" s="1"/>
  <c r="J490" i="249"/>
  <c r="N487" i="249"/>
  <c r="N484" i="249"/>
  <c r="F483" i="249"/>
  <c r="M504" i="249"/>
  <c r="AF504" i="249" s="1"/>
  <c r="M502" i="249"/>
  <c r="I501" i="249"/>
  <c r="I499" i="249"/>
  <c r="M496" i="249"/>
  <c r="Q493" i="249"/>
  <c r="Q492" i="249"/>
  <c r="I490" i="249"/>
  <c r="I487" i="249"/>
  <c r="M483" i="249"/>
  <c r="P507" i="249"/>
  <c r="P569" i="249" s="1"/>
  <c r="L504" i="249"/>
  <c r="H502" i="249"/>
  <c r="P498" i="249"/>
  <c r="P495" i="249"/>
  <c r="P557" i="249" s="1"/>
  <c r="L493" i="249"/>
  <c r="P490" i="249"/>
  <c r="P552" i="249" s="1"/>
  <c r="P487" i="249"/>
  <c r="L486" i="249"/>
  <c r="P483" i="249"/>
  <c r="K504" i="249"/>
  <c r="O493" i="249"/>
  <c r="G484" i="249"/>
  <c r="K499" i="249"/>
  <c r="K493" i="249"/>
  <c r="O483" i="249"/>
  <c r="O496" i="249"/>
  <c r="G487" i="249"/>
  <c r="G549" i="249" s="1"/>
  <c r="K484" i="249"/>
  <c r="K490" i="249"/>
  <c r="K481" i="249"/>
  <c r="O486" i="249"/>
  <c r="AN536" i="249"/>
  <c r="AO527" i="249"/>
  <c r="AO558" i="249" s="1"/>
  <c r="G533" i="249"/>
  <c r="I527" i="249"/>
  <c r="L524" i="249"/>
  <c r="L521" i="249"/>
  <c r="P518" i="249"/>
  <c r="H517" i="249"/>
  <c r="H514" i="249"/>
  <c r="AJ528" i="249"/>
  <c r="I529" i="249"/>
  <c r="M518" i="249"/>
  <c r="AJ536" i="249"/>
  <c r="AK527" i="249"/>
  <c r="AL518" i="249"/>
  <c r="K536" i="249"/>
  <c r="F529" i="249"/>
  <c r="O524" i="249"/>
  <c r="AF525" i="249" s="1"/>
  <c r="G523" i="249"/>
  <c r="K520" i="249"/>
  <c r="K517" i="249"/>
  <c r="G515" i="249"/>
  <c r="K512" i="249"/>
  <c r="AK519" i="249"/>
  <c r="M526" i="249"/>
  <c r="I520" i="249"/>
  <c r="O529" i="249"/>
  <c r="L532" i="249"/>
  <c r="H535" i="249"/>
  <c r="H538" i="249"/>
  <c r="AJ514" i="249"/>
  <c r="AH515" i="249"/>
  <c r="AN517" i="249"/>
  <c r="AI522" i="249"/>
  <c r="AO524" i="249"/>
  <c r="AH527" i="249"/>
  <c r="AJ529" i="249"/>
  <c r="AI534" i="249"/>
  <c r="AK536" i="249"/>
  <c r="H527" i="249"/>
  <c r="P529" i="249"/>
  <c r="M532" i="249"/>
  <c r="M535" i="249"/>
  <c r="I538" i="249"/>
  <c r="AI514" i="249"/>
  <c r="AM515" i="249"/>
  <c r="AM546" i="249" s="1"/>
  <c r="AO517" i="249"/>
  <c r="AH520" i="249"/>
  <c r="AN522" i="249"/>
  <c r="AI527" i="249"/>
  <c r="AO529" i="249"/>
  <c r="AO560" i="249" s="1"/>
  <c r="AH532" i="249"/>
  <c r="AJ534" i="249"/>
  <c r="Q529" i="249"/>
  <c r="N532" i="249"/>
  <c r="N535" i="249"/>
  <c r="F538" i="249"/>
  <c r="AL514" i="249"/>
  <c r="AJ515" i="249"/>
  <c r="AL517" i="249"/>
  <c r="AN519" i="249"/>
  <c r="AK522" i="249"/>
  <c r="AM524" i="249"/>
  <c r="AO526" i="249"/>
  <c r="AL529" i="249"/>
  <c r="AL560" i="249" s="1"/>
  <c r="AN531" i="249"/>
  <c r="AM536" i="249"/>
  <c r="AO538" i="249"/>
  <c r="AN528" i="249"/>
  <c r="AH518" i="249"/>
  <c r="G536" i="249"/>
  <c r="G567" i="249" s="1"/>
  <c r="Q527" i="249"/>
  <c r="N524" i="249"/>
  <c r="F523" i="249"/>
  <c r="J520" i="249"/>
  <c r="J517" i="249"/>
  <c r="N514" i="249"/>
  <c r="AK535" i="249"/>
  <c r="AK566" i="249" s="1"/>
  <c r="N529" i="249"/>
  <c r="I521" i="249"/>
  <c r="AK503" i="249"/>
  <c r="AL494" i="249"/>
  <c r="AI489" i="249"/>
  <c r="AN484" i="249"/>
  <c r="AO504" i="249"/>
  <c r="AN489" i="249"/>
  <c r="AL501" i="249"/>
  <c r="AI496" i="249"/>
  <c r="AN491" i="249"/>
  <c r="AJ487" i="249"/>
  <c r="AL482" i="249"/>
  <c r="AL544" i="249" s="1"/>
  <c r="AK496" i="249"/>
  <c r="AM507" i="249"/>
  <c r="AJ502" i="249"/>
  <c r="AO497" i="249"/>
  <c r="AK493" i="249"/>
  <c r="AH488" i="249"/>
  <c r="AH550" i="249" s="1"/>
  <c r="AM483" i="249"/>
  <c r="AJ501" i="249"/>
  <c r="AJ563" i="249" s="1"/>
  <c r="AO484" i="249"/>
  <c r="AO546" i="249" s="1"/>
  <c r="BY160" i="234"/>
  <c r="BY142" i="234"/>
  <c r="CC145" i="234"/>
  <c r="CC157" i="234"/>
  <c r="CG160" i="234"/>
  <c r="CG142" i="234"/>
  <c r="BY100" i="234"/>
  <c r="BY91" i="234"/>
  <c r="BY82" i="234"/>
  <c r="CC88" i="234"/>
  <c r="CC100" i="234"/>
  <c r="CC91" i="234"/>
  <c r="CG100" i="234"/>
  <c r="CG91" i="234"/>
  <c r="CG82" i="234"/>
  <c r="CA400" i="234"/>
  <c r="CA397" i="234"/>
  <c r="CA385" i="234"/>
  <c r="Q35" i="151"/>
  <c r="AA76" i="249"/>
  <c r="W76" i="249"/>
  <c r="S76" i="249"/>
  <c r="Y76" i="249"/>
  <c r="T76" i="249"/>
  <c r="AC76" i="249"/>
  <c r="X76" i="249"/>
  <c r="R76" i="249"/>
  <c r="AB76" i="249"/>
  <c r="V76" i="249"/>
  <c r="Z76" i="249"/>
  <c r="U76" i="249"/>
  <c r="K76" i="249"/>
  <c r="AJ76" i="249"/>
  <c r="AM76" i="249"/>
  <c r="I76" i="249"/>
  <c r="AN76" i="249"/>
  <c r="AK76" i="249"/>
  <c r="G76" i="249"/>
  <c r="L76" i="249"/>
  <c r="AI76" i="249"/>
  <c r="P76" i="249"/>
  <c r="Q76" i="249"/>
  <c r="H76" i="249"/>
  <c r="O76" i="249"/>
  <c r="CE220" i="234"/>
  <c r="CA208" i="234"/>
  <c r="CB220" i="234"/>
  <c r="CF217" i="234"/>
  <c r="CG214" i="234"/>
  <c r="CG208" i="234"/>
  <c r="CC202" i="234"/>
  <c r="CC223" i="234"/>
  <c r="BY217" i="234"/>
  <c r="BY211" i="234"/>
  <c r="CE331" i="234"/>
  <c r="CA334" i="234"/>
  <c r="CB331" i="234"/>
  <c r="CB325" i="234"/>
  <c r="CV305" i="234"/>
  <c r="CF331" i="234"/>
  <c r="CG334" i="234"/>
  <c r="CV185" i="234"/>
  <c r="CV245" i="234"/>
  <c r="Z172" i="249"/>
  <c r="V172" i="249"/>
  <c r="AG172" i="249" s="1"/>
  <c r="R172" i="249"/>
  <c r="AB172" i="249"/>
  <c r="W172" i="249"/>
  <c r="AC172" i="249"/>
  <c r="U172" i="249"/>
  <c r="AA172" i="249"/>
  <c r="AG173" i="249" s="1"/>
  <c r="T172" i="249"/>
  <c r="Y172" i="249"/>
  <c r="S172" i="249"/>
  <c r="X172" i="249"/>
  <c r="M172" i="249"/>
  <c r="AN172" i="249"/>
  <c r="G172" i="249"/>
  <c r="AK172" i="249"/>
  <c r="AI172" i="249"/>
  <c r="P172" i="249"/>
  <c r="N172" i="249"/>
  <c r="AM172" i="249"/>
  <c r="K172" i="249"/>
  <c r="AO172" i="249"/>
  <c r="AL172" i="249"/>
  <c r="L172" i="249"/>
  <c r="I172" i="249"/>
  <c r="O172" i="249"/>
  <c r="AF173" i="249" s="1"/>
  <c r="AH172" i="249"/>
  <c r="F172" i="249"/>
  <c r="AJ172" i="249"/>
  <c r="Q172" i="249"/>
  <c r="H172" i="249"/>
  <c r="Z177" i="249"/>
  <c r="V177" i="249"/>
  <c r="R177" i="249"/>
  <c r="AC177" i="249"/>
  <c r="X177" i="249"/>
  <c r="S177" i="249"/>
  <c r="AB177" i="249"/>
  <c r="U177" i="249"/>
  <c r="AA177" i="249"/>
  <c r="T177" i="249"/>
  <c r="Y177" i="249"/>
  <c r="W177" i="249"/>
  <c r="AL177" i="249"/>
  <c r="F177" i="249"/>
  <c r="M177" i="249"/>
  <c r="P177" i="249"/>
  <c r="AP177" i="249"/>
  <c r="K177" i="249"/>
  <c r="J177" i="249"/>
  <c r="I177" i="249"/>
  <c r="H177" i="249"/>
  <c r="AO177" i="249"/>
  <c r="G177" i="249"/>
  <c r="AM177" i="249"/>
  <c r="AN177" i="249"/>
  <c r="AK177" i="249"/>
  <c r="AH177" i="249"/>
  <c r="AI177" i="249"/>
  <c r="AJ177" i="249"/>
  <c r="O177" i="249"/>
  <c r="N177" i="249"/>
  <c r="Q177" i="249"/>
  <c r="L177" i="249"/>
  <c r="CG205" i="234"/>
  <c r="CG226" i="234"/>
  <c r="CG220" i="234"/>
  <c r="CC214" i="234"/>
  <c r="CC208" i="234"/>
  <c r="BY202" i="234"/>
  <c r="BY223" i="234"/>
  <c r="CB322" i="234"/>
  <c r="CB343" i="234"/>
  <c r="CF322" i="234"/>
  <c r="CC322" i="234"/>
  <c r="J161" i="249"/>
  <c r="AN161" i="249"/>
  <c r="I161" i="249"/>
  <c r="AM161" i="249"/>
  <c r="AJ161" i="249"/>
  <c r="G161" i="249"/>
  <c r="AK161" i="249"/>
  <c r="M161" i="249"/>
  <c r="F161" i="249"/>
  <c r="AL161" i="249"/>
  <c r="P161" i="249"/>
  <c r="K161" i="249"/>
  <c r="AO161" i="249"/>
  <c r="Q161" i="249"/>
  <c r="N161" i="249"/>
  <c r="L161" i="249"/>
  <c r="O161" i="249"/>
  <c r="H161" i="249"/>
  <c r="AM341" i="249"/>
  <c r="AH341" i="249"/>
  <c r="AK341" i="249"/>
  <c r="AL341" i="249"/>
  <c r="AN341" i="249"/>
  <c r="AO341" i="249"/>
  <c r="AI341" i="249"/>
  <c r="AJ341" i="249"/>
  <c r="AP345" i="249"/>
  <c r="AA345" i="249"/>
  <c r="W345" i="249"/>
  <c r="S345" i="249"/>
  <c r="AC345" i="249"/>
  <c r="Y345" i="249"/>
  <c r="U345" i="249"/>
  <c r="V345" i="249"/>
  <c r="AB345" i="249"/>
  <c r="T345" i="249"/>
  <c r="Z345" i="249"/>
  <c r="X345" i="249"/>
  <c r="R345" i="249"/>
  <c r="AN345" i="249"/>
  <c r="P345" i="249"/>
  <c r="H345" i="249"/>
  <c r="AM345" i="249"/>
  <c r="I345" i="249"/>
  <c r="L351" i="249"/>
  <c r="Q351" i="249"/>
  <c r="O351" i="249"/>
  <c r="AL351" i="249"/>
  <c r="M351" i="249"/>
  <c r="H351" i="249"/>
  <c r="AM351" i="249"/>
  <c r="AH351" i="249"/>
  <c r="AI351" i="249"/>
  <c r="AO351" i="249"/>
  <c r="AN351" i="249"/>
  <c r="J351" i="249"/>
  <c r="AP351" i="249"/>
  <c r="K351" i="249"/>
  <c r="G351" i="249"/>
  <c r="P351" i="249"/>
  <c r="I351" i="249"/>
  <c r="F351" i="249"/>
  <c r="P64" i="151"/>
  <c r="CG217" i="234"/>
  <c r="CC205" i="234"/>
  <c r="CC226" i="234"/>
  <c r="BY214" i="234"/>
  <c r="CV125" i="234"/>
  <c r="BG158" i="226"/>
  <c r="BG143" i="226"/>
  <c r="BN161" i="226"/>
  <c r="BN155" i="226"/>
  <c r="BR161" i="226"/>
  <c r="BR140" i="226"/>
  <c r="BZ155" i="226"/>
  <c r="BZ149" i="226"/>
  <c r="CD155" i="226"/>
  <c r="CD164" i="226"/>
  <c r="CD153" i="226"/>
  <c r="CD156" i="226"/>
  <c r="CA154" i="226"/>
  <c r="CA151" i="226"/>
  <c r="BH221" i="226"/>
  <c r="BH212" i="226"/>
  <c r="BP218" i="226"/>
  <c r="BP203" i="226"/>
  <c r="CE215" i="226"/>
  <c r="CE206" i="226"/>
  <c r="CB222" i="226"/>
  <c r="CB207" i="226"/>
  <c r="CB214" i="226"/>
  <c r="CB223" i="226"/>
  <c r="BJ284" i="226"/>
  <c r="BJ260" i="226"/>
  <c r="BJ263" i="226"/>
  <c r="BN272" i="226"/>
  <c r="BN275" i="226"/>
  <c r="BR284" i="226"/>
  <c r="BR260" i="226"/>
  <c r="BR263" i="226"/>
  <c r="BZ266" i="226"/>
  <c r="BZ269" i="226"/>
  <c r="CD278" i="226"/>
  <c r="CD281" i="226"/>
  <c r="CA273" i="226"/>
  <c r="CA276" i="226"/>
  <c r="CE285" i="226"/>
  <c r="CE261" i="226"/>
  <c r="CE264" i="226"/>
  <c r="CB265" i="226"/>
  <c r="CB277" i="226"/>
  <c r="BJ338" i="226"/>
  <c r="BJ341" i="226"/>
  <c r="BN326" i="226"/>
  <c r="BN329" i="226"/>
  <c r="BR338" i="226"/>
  <c r="BR341" i="226"/>
  <c r="BZ338" i="226"/>
  <c r="BZ344" i="226"/>
  <c r="BZ323" i="226"/>
  <c r="CD338" i="226"/>
  <c r="CD332" i="226"/>
  <c r="CA339" i="226"/>
  <c r="CA342" i="226"/>
  <c r="CE333" i="226"/>
  <c r="CE330" i="226"/>
  <c r="CB322" i="226"/>
  <c r="CB331" i="226"/>
  <c r="CF337" i="226"/>
  <c r="CF322" i="226"/>
  <c r="BJ392" i="226"/>
  <c r="BJ395" i="226"/>
  <c r="BN404" i="226"/>
  <c r="BN380" i="226"/>
  <c r="BN383" i="226"/>
  <c r="BR392" i="226"/>
  <c r="BR395" i="226"/>
  <c r="BZ398" i="226"/>
  <c r="BZ401" i="226"/>
  <c r="CD386" i="226"/>
  <c r="CD389" i="226"/>
  <c r="CA405" i="226"/>
  <c r="CA381" i="226"/>
  <c r="CA384" i="226"/>
  <c r="CE393" i="226"/>
  <c r="CE396" i="226"/>
  <c r="BJ443" i="226"/>
  <c r="BJ449" i="226"/>
  <c r="BN455" i="226"/>
  <c r="BN461" i="226"/>
  <c r="BR443" i="226"/>
  <c r="BR449" i="226"/>
  <c r="BZ455" i="226"/>
  <c r="BZ464" i="226"/>
  <c r="CD455" i="226"/>
  <c r="CD446" i="226"/>
  <c r="BZ462" i="226"/>
  <c r="BZ459" i="226"/>
  <c r="CD450" i="226"/>
  <c r="CD447" i="226"/>
  <c r="CA460" i="226"/>
  <c r="CA448" i="226"/>
  <c r="BI515" i="226"/>
  <c r="BI518" i="226"/>
  <c r="BM503" i="226"/>
  <c r="BM506" i="226"/>
  <c r="BQ515" i="226"/>
  <c r="BQ518" i="226"/>
  <c r="BY521" i="226"/>
  <c r="BY524" i="226"/>
  <c r="BY500" i="226"/>
  <c r="CC509" i="226"/>
  <c r="CC512" i="226"/>
  <c r="CG521" i="226"/>
  <c r="CG524" i="226"/>
  <c r="CG500" i="226"/>
  <c r="BZ504" i="226"/>
  <c r="BZ507" i="226"/>
  <c r="CD516" i="226"/>
  <c r="CD519" i="226"/>
  <c r="CA508" i="226"/>
  <c r="CA511" i="226"/>
  <c r="CE520" i="226"/>
  <c r="CE502" i="226"/>
  <c r="BH572" i="226"/>
  <c r="BH560" i="226"/>
  <c r="BL578" i="226"/>
  <c r="BL581" i="226"/>
  <c r="BP572" i="226"/>
  <c r="BP560" i="226"/>
  <c r="CB584" i="226"/>
  <c r="CB566" i="226"/>
  <c r="CB563" i="226"/>
  <c r="CF575" i="226"/>
  <c r="CF569" i="226"/>
  <c r="BY579" i="226"/>
  <c r="BY582" i="226"/>
  <c r="CC573" i="226"/>
  <c r="CC561" i="226"/>
  <c r="CG579" i="226"/>
  <c r="CG582" i="226"/>
  <c r="BZ586" i="226"/>
  <c r="BZ571" i="226"/>
  <c r="CD565" i="226"/>
  <c r="CD568" i="226"/>
  <c r="BH641" i="226"/>
  <c r="BH629" i="226"/>
  <c r="BL638" i="226"/>
  <c r="BL626" i="226"/>
  <c r="CB644" i="226"/>
  <c r="CB635" i="226"/>
  <c r="CB623" i="226"/>
  <c r="CF632" i="226"/>
  <c r="CF626" i="226"/>
  <c r="BY639" i="226"/>
  <c r="BY630" i="226"/>
  <c r="CC642" i="226"/>
  <c r="CC621" i="226"/>
  <c r="CG639" i="226"/>
  <c r="CG630" i="226"/>
  <c r="CD634" i="226"/>
  <c r="CD622" i="226"/>
  <c r="W77" i="249"/>
  <c r="Z117" i="249"/>
  <c r="V117" i="249"/>
  <c r="AG117" i="249" s="1"/>
  <c r="X132" i="249"/>
  <c r="AB132" i="249"/>
  <c r="Z181" i="249"/>
  <c r="Z169" i="249"/>
  <c r="V169" i="249"/>
  <c r="AG169" i="249" s="1"/>
  <c r="R169" i="249"/>
  <c r="Y169" i="249"/>
  <c r="T169" i="249"/>
  <c r="X169" i="249"/>
  <c r="AC169" i="249"/>
  <c r="W169" i="249"/>
  <c r="AB169" i="249"/>
  <c r="U169" i="249"/>
  <c r="AA169" i="249"/>
  <c r="AG170" i="249" s="1"/>
  <c r="S169" i="249"/>
  <c r="X236" i="249"/>
  <c r="AA236" i="249"/>
  <c r="AG237" i="249" s="1"/>
  <c r="AC229" i="249"/>
  <c r="Y229" i="249"/>
  <c r="U229" i="249"/>
  <c r="AA229" i="249"/>
  <c r="V229" i="249"/>
  <c r="Z229" i="249"/>
  <c r="T229" i="249"/>
  <c r="S229" i="249"/>
  <c r="AB229" i="249"/>
  <c r="R229" i="249"/>
  <c r="X229" i="249"/>
  <c r="W229" i="249"/>
  <c r="U276" i="249"/>
  <c r="R276" i="249"/>
  <c r="S343" i="249"/>
  <c r="AC343" i="249"/>
  <c r="X343" i="249"/>
  <c r="V343" i="249"/>
  <c r="AG343" i="249" s="1"/>
  <c r="S346" i="249"/>
  <c r="AC346" i="249"/>
  <c r="T391" i="249"/>
  <c r="Z380" i="249"/>
  <c r="V380" i="249"/>
  <c r="AG380" i="249" s="1"/>
  <c r="R380" i="249"/>
  <c r="AB380" i="249"/>
  <c r="X380" i="249"/>
  <c r="T380" i="249"/>
  <c r="Y380" i="249"/>
  <c r="W380" i="249"/>
  <c r="AA380" i="249"/>
  <c r="AG381" i="249" s="1"/>
  <c r="U380" i="249"/>
  <c r="AC380" i="249"/>
  <c r="S380" i="249"/>
  <c r="AH380" i="249"/>
  <c r="AL380" i="249"/>
  <c r="AA431" i="249"/>
  <c r="W431" i="249"/>
  <c r="S431" i="249"/>
  <c r="AC431" i="249"/>
  <c r="Y431" i="249"/>
  <c r="U431" i="249"/>
  <c r="V431" i="249"/>
  <c r="Z431" i="249"/>
  <c r="R431" i="249"/>
  <c r="AB431" i="249"/>
  <c r="X431" i="249"/>
  <c r="T431" i="249"/>
  <c r="AA441" i="249"/>
  <c r="AG442" i="249" s="1"/>
  <c r="W441" i="249"/>
  <c r="S441" i="249"/>
  <c r="AC441" i="249"/>
  <c r="Y441" i="249"/>
  <c r="U441" i="249"/>
  <c r="Z441" i="249"/>
  <c r="R441" i="249"/>
  <c r="V441" i="249"/>
  <c r="AG441" i="249" s="1"/>
  <c r="X441" i="249"/>
  <c r="T441" i="249"/>
  <c r="AB441" i="249"/>
  <c r="O441" i="249"/>
  <c r="AF442" i="249" s="1"/>
  <c r="Q441" i="249"/>
  <c r="Z386" i="249"/>
  <c r="V386" i="249"/>
  <c r="AG386" i="249" s="1"/>
  <c r="R386" i="249"/>
  <c r="AB386" i="249"/>
  <c r="X386" i="249"/>
  <c r="T386" i="249"/>
  <c r="Y386" i="249"/>
  <c r="W386" i="249"/>
  <c r="AA386" i="249"/>
  <c r="AG387" i="249" s="1"/>
  <c r="U386" i="249"/>
  <c r="S386" i="249"/>
  <c r="AC386" i="249"/>
  <c r="H386" i="249"/>
  <c r="K386" i="249"/>
  <c r="I386" i="249"/>
  <c r="AM386" i="249"/>
  <c r="AA328" i="249"/>
  <c r="AG329" i="249" s="1"/>
  <c r="U328" i="249"/>
  <c r="Z328" i="249"/>
  <c r="V328" i="249"/>
  <c r="AG328" i="249" s="1"/>
  <c r="L328" i="249"/>
  <c r="AA273" i="249"/>
  <c r="AG274" i="249" s="1"/>
  <c r="AC273" i="249"/>
  <c r="S22" i="249"/>
  <c r="AP223" i="249"/>
  <c r="AC223" i="249"/>
  <c r="Y223" i="249"/>
  <c r="U223" i="249"/>
  <c r="AA223" i="249"/>
  <c r="V223" i="249"/>
  <c r="Z223" i="249"/>
  <c r="T223" i="249"/>
  <c r="X223" i="249"/>
  <c r="W223" i="249"/>
  <c r="S223" i="249"/>
  <c r="AB223" i="249"/>
  <c r="R223" i="249"/>
  <c r="AH223" i="249"/>
  <c r="AL223" i="249"/>
  <c r="AN223" i="249"/>
  <c r="Q223" i="249"/>
  <c r="AJ223" i="249"/>
  <c r="AP15" i="249"/>
  <c r="AB15" i="249"/>
  <c r="X15" i="249"/>
  <c r="T15" i="249"/>
  <c r="AC15" i="249"/>
  <c r="W15" i="249"/>
  <c r="R15" i="249"/>
  <c r="AA15" i="249"/>
  <c r="V15" i="249"/>
  <c r="Z15" i="249"/>
  <c r="U15" i="249"/>
  <c r="Y15" i="249"/>
  <c r="S15" i="249"/>
  <c r="AS27" i="249"/>
  <c r="AS26" i="249"/>
  <c r="AT39" i="249"/>
  <c r="AT38" i="249"/>
  <c r="AT51" i="249"/>
  <c r="AN51" i="249" s="1"/>
  <c r="AT50" i="249"/>
  <c r="AB82" i="249"/>
  <c r="X82" i="249"/>
  <c r="T82" i="249"/>
  <c r="AC82" i="249"/>
  <c r="W82" i="249"/>
  <c r="R82" i="249"/>
  <c r="V82" i="249"/>
  <c r="AA82" i="249"/>
  <c r="U82" i="249"/>
  <c r="Z82" i="249"/>
  <c r="S82" i="249"/>
  <c r="Y82" i="249"/>
  <c r="AB83" i="249"/>
  <c r="X83" i="249"/>
  <c r="T83" i="249"/>
  <c r="AA83" i="249"/>
  <c r="AG84" i="249" s="1"/>
  <c r="V83" i="249"/>
  <c r="AG83" i="249" s="1"/>
  <c r="Y83" i="249"/>
  <c r="R83" i="249"/>
  <c r="W83" i="249"/>
  <c r="AC83" i="249"/>
  <c r="U83" i="249"/>
  <c r="Z83" i="249"/>
  <c r="S83" i="249"/>
  <c r="AB94" i="249"/>
  <c r="X94" i="249"/>
  <c r="T94" i="249"/>
  <c r="AC94" i="249"/>
  <c r="W94" i="249"/>
  <c r="R94" i="249"/>
  <c r="Z94" i="249"/>
  <c r="S94" i="249"/>
  <c r="Y94" i="249"/>
  <c r="V94" i="249"/>
  <c r="AA94" i="249"/>
  <c r="U94" i="249"/>
  <c r="AB100" i="249"/>
  <c r="X100" i="249"/>
  <c r="T100" i="249"/>
  <c r="AC100" i="249"/>
  <c r="W100" i="249"/>
  <c r="R100" i="249"/>
  <c r="AA100" i="249"/>
  <c r="U100" i="249"/>
  <c r="Z100" i="249"/>
  <c r="S100" i="249"/>
  <c r="Y100" i="249"/>
  <c r="V100" i="249"/>
  <c r="AC106" i="249"/>
  <c r="W106" i="249"/>
  <c r="Z106" i="249"/>
  <c r="S106" i="249"/>
  <c r="AB109" i="249"/>
  <c r="AA144" i="249"/>
  <c r="W144" i="249"/>
  <c r="S144" i="249"/>
  <c r="AC144" i="249"/>
  <c r="X144" i="249"/>
  <c r="R144" i="249"/>
  <c r="V144" i="249"/>
  <c r="AB144" i="249"/>
  <c r="U144" i="249"/>
  <c r="Z144" i="249"/>
  <c r="T144" i="249"/>
  <c r="Y144" i="249"/>
  <c r="U147" i="249"/>
  <c r="AC147" i="249"/>
  <c r="AA156" i="249"/>
  <c r="W156" i="249"/>
  <c r="S156" i="249"/>
  <c r="AC156" i="249"/>
  <c r="X156" i="249"/>
  <c r="R156" i="249"/>
  <c r="Z156" i="249"/>
  <c r="T156" i="249"/>
  <c r="Y156" i="249"/>
  <c r="V156" i="249"/>
  <c r="AB156" i="249"/>
  <c r="U156" i="249"/>
  <c r="AT164" i="249"/>
  <c r="AT163" i="249"/>
  <c r="Z180" i="249"/>
  <c r="V180" i="249"/>
  <c r="R180" i="249"/>
  <c r="AA180" i="249"/>
  <c r="U180" i="249"/>
  <c r="Y180" i="249"/>
  <c r="S180" i="249"/>
  <c r="X180" i="249"/>
  <c r="AC180" i="249"/>
  <c r="W180" i="249"/>
  <c r="AB180" i="249"/>
  <c r="T180" i="249"/>
  <c r="AS186" i="249"/>
  <c r="AS185" i="249"/>
  <c r="AS191" i="249"/>
  <c r="AS192" i="249"/>
  <c r="Z195" i="249"/>
  <c r="V195" i="249"/>
  <c r="R195" i="249"/>
  <c r="AC195" i="249"/>
  <c r="X195" i="249"/>
  <c r="S195" i="249"/>
  <c r="AA195" i="249"/>
  <c r="T195" i="249"/>
  <c r="Y195" i="249"/>
  <c r="W195" i="249"/>
  <c r="AB195" i="249"/>
  <c r="U195" i="249"/>
  <c r="AL195" i="249"/>
  <c r="F195" i="249"/>
  <c r="Z198" i="249"/>
  <c r="V198" i="249"/>
  <c r="R198" i="249"/>
  <c r="AA198" i="249"/>
  <c r="U198" i="249"/>
  <c r="X198" i="249"/>
  <c r="AC198" i="249"/>
  <c r="W198" i="249"/>
  <c r="AB198" i="249"/>
  <c r="T198" i="249"/>
  <c r="Y198" i="249"/>
  <c r="S198" i="249"/>
  <c r="AP198" i="249"/>
  <c r="AI198" i="249"/>
  <c r="AC201" i="249"/>
  <c r="Z204" i="249"/>
  <c r="V204" i="249"/>
  <c r="R204" i="249"/>
  <c r="AA204" i="249"/>
  <c r="U204" i="249"/>
  <c r="Y204" i="249"/>
  <c r="S204" i="249"/>
  <c r="X204" i="249"/>
  <c r="AC204" i="249"/>
  <c r="W204" i="249"/>
  <c r="AB204" i="249"/>
  <c r="T204" i="249"/>
  <c r="Z207" i="249"/>
  <c r="V207" i="249"/>
  <c r="R207" i="249"/>
  <c r="AC207" i="249"/>
  <c r="X207" i="249"/>
  <c r="S207" i="249"/>
  <c r="W207" i="249"/>
  <c r="AB207" i="249"/>
  <c r="U207" i="249"/>
  <c r="AA207" i="249"/>
  <c r="T207" i="249"/>
  <c r="Y207" i="249"/>
  <c r="N207" i="249"/>
  <c r="I207" i="249"/>
  <c r="AA210" i="249"/>
  <c r="X210" i="249"/>
  <c r="Z213" i="249"/>
  <c r="V213" i="249"/>
  <c r="R213" i="249"/>
  <c r="AC213" i="249"/>
  <c r="X213" i="249"/>
  <c r="S213" i="249"/>
  <c r="AB213" i="249"/>
  <c r="W213" i="249"/>
  <c r="Y213" i="249"/>
  <c r="U213" i="249"/>
  <c r="T213" i="249"/>
  <c r="AA213" i="249"/>
  <c r="AI222" i="249"/>
  <c r="AK222" i="249"/>
  <c r="AC226" i="249"/>
  <c r="Y226" i="249"/>
  <c r="U226" i="249"/>
  <c r="X226" i="249"/>
  <c r="S226" i="249"/>
  <c r="AB226" i="249"/>
  <c r="W226" i="249"/>
  <c r="R226" i="249"/>
  <c r="V226" i="249"/>
  <c r="T226" i="249"/>
  <c r="AA226" i="249"/>
  <c r="Z226" i="249"/>
  <c r="AC227" i="249"/>
  <c r="Y227" i="249"/>
  <c r="U227" i="249"/>
  <c r="AB227" i="249"/>
  <c r="W227" i="249"/>
  <c r="R227" i="249"/>
  <c r="AA227" i="249"/>
  <c r="AG228" i="249" s="1"/>
  <c r="V227" i="249"/>
  <c r="AG227" i="249" s="1"/>
  <c r="T227" i="249"/>
  <c r="S227" i="249"/>
  <c r="Z227" i="249"/>
  <c r="X227" i="249"/>
  <c r="AL227" i="249"/>
  <c r="L227" i="249"/>
  <c r="M227" i="249"/>
  <c r="AH227" i="249"/>
  <c r="H227" i="249"/>
  <c r="O227" i="249"/>
  <c r="AF228" i="249" s="1"/>
  <c r="AS232" i="249"/>
  <c r="AS230" i="249"/>
  <c r="AI235" i="249"/>
  <c r="AC250" i="249"/>
  <c r="Y250" i="249"/>
  <c r="U250" i="249"/>
  <c r="X250" i="249"/>
  <c r="S250" i="249"/>
  <c r="AB250" i="249"/>
  <c r="W250" i="249"/>
  <c r="R250" i="249"/>
  <c r="V250" i="249"/>
  <c r="T250" i="249"/>
  <c r="AA250" i="249"/>
  <c r="Z250" i="249"/>
  <c r="J250" i="249"/>
  <c r="V253" i="249"/>
  <c r="Z253" i="249"/>
  <c r="X253" i="249"/>
  <c r="W253" i="249"/>
  <c r="AC256" i="249"/>
  <c r="Y256" i="249"/>
  <c r="U256" i="249"/>
  <c r="X256" i="249"/>
  <c r="S256" i="249"/>
  <c r="AB256" i="249"/>
  <c r="W256" i="249"/>
  <c r="R256" i="249"/>
  <c r="AA256" i="249"/>
  <c r="Z256" i="249"/>
  <c r="V256" i="249"/>
  <c r="T256" i="249"/>
  <c r="AB306" i="249"/>
  <c r="X306" i="249"/>
  <c r="T306" i="249"/>
  <c r="Z306" i="249"/>
  <c r="V306" i="249"/>
  <c r="R306" i="249"/>
  <c r="AC306" i="249"/>
  <c r="U306" i="249"/>
  <c r="AA306" i="249"/>
  <c r="S306" i="249"/>
  <c r="W306" i="249"/>
  <c r="Y306" i="249"/>
  <c r="Z309" i="249"/>
  <c r="V309" i="249"/>
  <c r="S309" i="249"/>
  <c r="Y309" i="249"/>
  <c r="AB312" i="249"/>
  <c r="X312" i="249"/>
  <c r="T312" i="249"/>
  <c r="Z312" i="249"/>
  <c r="V312" i="249"/>
  <c r="R312" i="249"/>
  <c r="AC312" i="249"/>
  <c r="U312" i="249"/>
  <c r="AA312" i="249"/>
  <c r="S312" i="249"/>
  <c r="W312" i="249"/>
  <c r="Y312" i="249"/>
  <c r="AB315" i="249"/>
  <c r="X315" i="249"/>
  <c r="T315" i="249"/>
  <c r="Z315" i="249"/>
  <c r="V315" i="249"/>
  <c r="R315" i="249"/>
  <c r="AC315" i="249"/>
  <c r="U315" i="249"/>
  <c r="AA315" i="249"/>
  <c r="S315" i="249"/>
  <c r="Y315" i="249"/>
  <c r="W315" i="249"/>
  <c r="AB318" i="249"/>
  <c r="X318" i="249"/>
  <c r="T318" i="249"/>
  <c r="Z318" i="249"/>
  <c r="V318" i="249"/>
  <c r="R318" i="249"/>
  <c r="AC318" i="249"/>
  <c r="U318" i="249"/>
  <c r="AA318" i="249"/>
  <c r="S318" i="249"/>
  <c r="W318" i="249"/>
  <c r="Y318" i="249"/>
  <c r="AP397" i="249"/>
  <c r="Z397" i="249"/>
  <c r="V397" i="249"/>
  <c r="R397" i="249"/>
  <c r="AB397" i="249"/>
  <c r="X397" i="249"/>
  <c r="T397" i="249"/>
  <c r="AC397" i="249"/>
  <c r="U397" i="249"/>
  <c r="AA397" i="249"/>
  <c r="S397" i="249"/>
  <c r="W397" i="249"/>
  <c r="Y397" i="249"/>
  <c r="AA429" i="249"/>
  <c r="AG430" i="249" s="1"/>
  <c r="W429" i="249"/>
  <c r="S429" i="249"/>
  <c r="AC429" i="249"/>
  <c r="Y429" i="249"/>
  <c r="U429" i="249"/>
  <c r="Z429" i="249"/>
  <c r="R429" i="249"/>
  <c r="V429" i="249"/>
  <c r="AG429" i="249" s="1"/>
  <c r="X429" i="249"/>
  <c r="T429" i="249"/>
  <c r="AB429" i="249"/>
  <c r="AA435" i="249"/>
  <c r="AG436" i="249" s="1"/>
  <c r="W435" i="249"/>
  <c r="S435" i="249"/>
  <c r="AC435" i="249"/>
  <c r="Y435" i="249"/>
  <c r="U435" i="249"/>
  <c r="Z435" i="249"/>
  <c r="R435" i="249"/>
  <c r="V435" i="249"/>
  <c r="AG435" i="249" s="1"/>
  <c r="X435" i="249"/>
  <c r="T435" i="249"/>
  <c r="AB435" i="249"/>
  <c r="AP446" i="249"/>
  <c r="AA446" i="249"/>
  <c r="W446" i="249"/>
  <c r="S446" i="249"/>
  <c r="AC446" i="249"/>
  <c r="Y446" i="249"/>
  <c r="U446" i="249"/>
  <c r="V446" i="249"/>
  <c r="Z446" i="249"/>
  <c r="R446" i="249"/>
  <c r="T446" i="249"/>
  <c r="X446" i="249"/>
  <c r="AB446" i="249"/>
  <c r="AK47" i="249"/>
  <c r="G15" i="249"/>
  <c r="O207" i="249"/>
  <c r="AN207" i="249"/>
  <c r="H207" i="249"/>
  <c r="G195" i="249"/>
  <c r="M195" i="249"/>
  <c r="AJ195" i="249"/>
  <c r="AK207" i="249"/>
  <c r="AH207" i="249"/>
  <c r="I195" i="249"/>
  <c r="AM241" i="249"/>
  <c r="G229" i="249"/>
  <c r="K227" i="249"/>
  <c r="K223" i="249"/>
  <c r="L223" i="249"/>
  <c r="J227" i="249"/>
  <c r="AF227" i="249" s="1"/>
  <c r="AJ249" i="249"/>
  <c r="K229" i="249"/>
  <c r="Q227" i="249"/>
  <c r="M223" i="249"/>
  <c r="H241" i="249"/>
  <c r="F227" i="249"/>
  <c r="AI292" i="249"/>
  <c r="AI273" i="249"/>
  <c r="P328" i="249"/>
  <c r="AI346" i="249"/>
  <c r="M403" i="249"/>
  <c r="N403" i="249"/>
  <c r="AO393" i="249"/>
  <c r="Q386" i="249"/>
  <c r="AM392" i="249"/>
  <c r="I380" i="249"/>
  <c r="AJ386" i="249"/>
  <c r="P403" i="249"/>
  <c r="G386" i="249"/>
  <c r="AJ380" i="249"/>
  <c r="AN393" i="249"/>
  <c r="AI441" i="249"/>
  <c r="G441" i="249"/>
  <c r="AO441" i="249"/>
  <c r="AH222" i="249"/>
  <c r="P15" i="249"/>
  <c r="J223" i="249"/>
  <c r="AO222" i="249"/>
  <c r="AL222" i="249"/>
  <c r="CG621" i="226"/>
  <c r="CG633" i="226"/>
  <c r="CC636" i="226"/>
  <c r="BY627" i="226"/>
  <c r="BY645" i="226"/>
  <c r="CF635" i="226"/>
  <c r="CB626" i="226"/>
  <c r="CB638" i="226"/>
  <c r="BL623" i="226"/>
  <c r="BL641" i="226"/>
  <c r="BH626" i="226"/>
  <c r="BH644" i="226"/>
  <c r="CF579" i="226"/>
  <c r="CB561" i="226"/>
  <c r="CB579" i="226"/>
  <c r="CE575" i="226"/>
  <c r="CA575" i="226"/>
  <c r="BO572" i="226"/>
  <c r="BO581" i="226"/>
  <c r="BK572" i="226"/>
  <c r="BG575" i="226"/>
  <c r="CG504" i="226"/>
  <c r="CG513" i="226"/>
  <c r="CC504" i="226"/>
  <c r="CC507" i="226"/>
  <c r="BY504" i="226"/>
  <c r="BY513" i="226"/>
  <c r="CF509" i="226"/>
  <c r="CF518" i="226"/>
  <c r="CB515" i="226"/>
  <c r="CB524" i="226"/>
  <c r="BL509" i="226"/>
  <c r="BL518" i="226"/>
  <c r="BH503" i="226"/>
  <c r="BH512" i="226"/>
  <c r="CD441" i="226"/>
  <c r="BZ456" i="226"/>
  <c r="BZ465" i="226"/>
  <c r="CG440" i="226"/>
  <c r="CC449" i="226"/>
  <c r="BY443" i="226"/>
  <c r="BY449" i="226"/>
  <c r="BQ455" i="226"/>
  <c r="BQ461" i="226"/>
  <c r="BM446" i="226"/>
  <c r="BM452" i="226"/>
  <c r="BI455" i="226"/>
  <c r="BI461" i="226"/>
  <c r="CE384" i="226"/>
  <c r="CE387" i="226"/>
  <c r="CA390" i="226"/>
  <c r="CA393" i="226"/>
  <c r="CD383" i="226"/>
  <c r="CD392" i="226"/>
  <c r="BZ383" i="226"/>
  <c r="BZ386" i="226"/>
  <c r="BR389" i="226"/>
  <c r="BR398" i="226"/>
  <c r="BN395" i="226"/>
  <c r="BN398" i="226"/>
  <c r="BJ401" i="226"/>
  <c r="BJ404" i="226"/>
  <c r="CD321" i="226"/>
  <c r="CD330" i="226"/>
  <c r="BZ339" i="226"/>
  <c r="BZ345" i="226"/>
  <c r="CG329" i="226"/>
  <c r="CC338" i="226"/>
  <c r="CC344" i="226"/>
  <c r="BY326" i="226"/>
  <c r="BY335" i="226"/>
  <c r="BQ332" i="226"/>
  <c r="BQ344" i="226"/>
  <c r="BM320" i="226"/>
  <c r="BM335" i="226"/>
  <c r="BI323" i="226"/>
  <c r="CE270" i="226"/>
  <c r="CE273" i="226"/>
  <c r="CA270" i="226"/>
  <c r="CA279" i="226"/>
  <c r="CD263" i="226"/>
  <c r="CD266" i="226"/>
  <c r="BZ263" i="226"/>
  <c r="BZ272" i="226"/>
  <c r="BR275" i="226"/>
  <c r="BR278" i="226"/>
  <c r="BN281" i="226"/>
  <c r="BN284" i="226"/>
  <c r="BJ281" i="226"/>
  <c r="CE200" i="226"/>
  <c r="CE221" i="226"/>
  <c r="CA206" i="226"/>
  <c r="CA221" i="226"/>
  <c r="BO215" i="226"/>
  <c r="CG150" i="226"/>
  <c r="CC144" i="226"/>
  <c r="CD161" i="226"/>
  <c r="BZ152" i="226"/>
  <c r="BR158" i="226"/>
  <c r="BJ155" i="226"/>
  <c r="CF627" i="226"/>
  <c r="CF636" i="226"/>
  <c r="CB624" i="226"/>
  <c r="CB636" i="226"/>
  <c r="CE623" i="226"/>
  <c r="CE635" i="226"/>
  <c r="CA626" i="226"/>
  <c r="CA629" i="226"/>
  <c r="BO626" i="226"/>
  <c r="BO644" i="226"/>
  <c r="BK626" i="226"/>
  <c r="BK635" i="226"/>
  <c r="BG623" i="226"/>
  <c r="BG635" i="226"/>
  <c r="CG567" i="226"/>
  <c r="CC570" i="226"/>
  <c r="CC579" i="226"/>
  <c r="BY564" i="226"/>
  <c r="BY573" i="226"/>
  <c r="CF560" i="226"/>
  <c r="CF578" i="226"/>
  <c r="CB572" i="226"/>
  <c r="BP566" i="226"/>
  <c r="BL569" i="226"/>
  <c r="BL584" i="226"/>
  <c r="BH563" i="226"/>
  <c r="BH575" i="226"/>
  <c r="CD525" i="226"/>
  <c r="BZ513" i="226"/>
  <c r="BZ516" i="226"/>
  <c r="CG518" i="226"/>
  <c r="CC506" i="226"/>
  <c r="CC515" i="226"/>
  <c r="BY503" i="226"/>
  <c r="BQ506" i="226"/>
  <c r="BQ509" i="226"/>
  <c r="BM524" i="226"/>
  <c r="BI512" i="226"/>
  <c r="BI521" i="226"/>
  <c r="CG441" i="226"/>
  <c r="CG447" i="226"/>
  <c r="CC441" i="226"/>
  <c r="CC444" i="226"/>
  <c r="BY441" i="226"/>
  <c r="BY447" i="226"/>
  <c r="CD458" i="226"/>
  <c r="BZ440" i="226"/>
  <c r="BR440" i="226"/>
  <c r="BR446" i="226"/>
  <c r="BN464" i="226"/>
  <c r="BJ452" i="226"/>
  <c r="BJ455" i="226"/>
  <c r="CD381" i="226"/>
  <c r="CD384" i="226"/>
  <c r="BZ399" i="226"/>
  <c r="CG380" i="226"/>
  <c r="CC392" i="226"/>
  <c r="BY389" i="226"/>
  <c r="BQ398" i="226"/>
  <c r="BM386" i="226"/>
  <c r="BM395" i="226"/>
  <c r="BI383" i="226"/>
  <c r="CE336" i="226"/>
  <c r="CE342" i="226"/>
  <c r="CA330" i="226"/>
  <c r="CA333" i="226"/>
  <c r="CD344" i="226"/>
  <c r="BZ320" i="226"/>
  <c r="BR335" i="226"/>
  <c r="BR344" i="226"/>
  <c r="BN341" i="226"/>
  <c r="BN344" i="226"/>
  <c r="BJ335" i="226"/>
  <c r="BJ344" i="226"/>
  <c r="BZ267" i="226"/>
  <c r="CG266" i="226"/>
  <c r="CG269" i="226"/>
  <c r="CC284" i="226"/>
  <c r="BQ266" i="226"/>
  <c r="BM263" i="226"/>
  <c r="CE204" i="226"/>
  <c r="CA213" i="226"/>
  <c r="BP206" i="226"/>
  <c r="BP221" i="226"/>
  <c r="BL215" i="226"/>
  <c r="BH209" i="226"/>
  <c r="CD150" i="226"/>
  <c r="CD159" i="226"/>
  <c r="BZ147" i="226"/>
  <c r="CG161" i="226"/>
  <c r="CC161" i="226"/>
  <c r="BY140" i="226"/>
  <c r="BY152" i="226"/>
  <c r="BQ155" i="226"/>
  <c r="BQ158" i="226"/>
  <c r="BG155" i="226"/>
  <c r="CD445" i="226"/>
  <c r="BZ445" i="226"/>
  <c r="CF325" i="226"/>
  <c r="CB328" i="226"/>
  <c r="CB346" i="226"/>
  <c r="CA142" i="226"/>
  <c r="BZ643" i="226"/>
  <c r="CE346" i="226"/>
  <c r="CB271" i="226"/>
  <c r="BZ145" i="226"/>
  <c r="CG637" i="226"/>
  <c r="BY628" i="226"/>
  <c r="CD580" i="226"/>
  <c r="CD586" i="226"/>
  <c r="BZ580" i="226"/>
  <c r="BZ577" i="226"/>
  <c r="CA502" i="226"/>
  <c r="CE262" i="226"/>
  <c r="CA262" i="226"/>
  <c r="CA271" i="226"/>
  <c r="CB220" i="226"/>
  <c r="CG145" i="226"/>
  <c r="BZ508" i="226"/>
  <c r="BH155" i="226"/>
  <c r="BH164" i="226"/>
  <c r="BO158" i="226"/>
  <c r="BO152" i="226"/>
  <c r="CE164" i="226"/>
  <c r="CE158" i="226"/>
  <c r="CA162" i="226"/>
  <c r="CA141" i="226"/>
  <c r="CE162" i="226"/>
  <c r="CE159" i="226"/>
  <c r="BI224" i="226"/>
  <c r="BI206" i="226"/>
  <c r="BM215" i="226"/>
  <c r="BM200" i="226"/>
  <c r="BQ215" i="226"/>
  <c r="BQ221" i="226"/>
  <c r="BQ203" i="226"/>
  <c r="BY221" i="226"/>
  <c r="BY209" i="226"/>
  <c r="CC225" i="226"/>
  <c r="CC219" i="226"/>
  <c r="CG208" i="226"/>
  <c r="CG220" i="226"/>
  <c r="BG275" i="226"/>
  <c r="BG269" i="226"/>
  <c r="BK275" i="226"/>
  <c r="BK281" i="226"/>
  <c r="BK260" i="226"/>
  <c r="BO275" i="226"/>
  <c r="BO272" i="226"/>
  <c r="CA284" i="226"/>
  <c r="CA260" i="226"/>
  <c r="CE269" i="226"/>
  <c r="CE272" i="226"/>
  <c r="CB276" i="226"/>
  <c r="CB282" i="226"/>
  <c r="CB261" i="226"/>
  <c r="CF276" i="226"/>
  <c r="CF273" i="226"/>
  <c r="BY283" i="226"/>
  <c r="BY262" i="226"/>
  <c r="CG283" i="226"/>
  <c r="CG277" i="226"/>
  <c r="BG335" i="226"/>
  <c r="BG332" i="226"/>
  <c r="BK344" i="226"/>
  <c r="BK323" i="226"/>
  <c r="BK320" i="226"/>
  <c r="BO335" i="226"/>
  <c r="BO332" i="226"/>
  <c r="CA329" i="226"/>
  <c r="CA326" i="226"/>
  <c r="CE341" i="226"/>
  <c r="CE338" i="226"/>
  <c r="CB336" i="226"/>
  <c r="CB333" i="226"/>
  <c r="CF342" i="226"/>
  <c r="CF324" i="226"/>
  <c r="CF321" i="226"/>
  <c r="CC331" i="226"/>
  <c r="CC334" i="226"/>
  <c r="BG395" i="226"/>
  <c r="BG398" i="226"/>
  <c r="BK383" i="226"/>
  <c r="BK386" i="226"/>
  <c r="BO395" i="226"/>
  <c r="BO398" i="226"/>
  <c r="CA401" i="226"/>
  <c r="CA398" i="226"/>
  <c r="CE401" i="226"/>
  <c r="CE383" i="226"/>
  <c r="CB384" i="226"/>
  <c r="CB387" i="226"/>
  <c r="CF396" i="226"/>
  <c r="CF399" i="226"/>
  <c r="BY400" i="226"/>
  <c r="BY406" i="226"/>
  <c r="CC403" i="226"/>
  <c r="CC406" i="226"/>
  <c r="AT49" i="249"/>
  <c r="AP19" i="249"/>
  <c r="AB19" i="249"/>
  <c r="X19" i="249"/>
  <c r="T19" i="249"/>
  <c r="Y19" i="249"/>
  <c r="S19" i="249"/>
  <c r="AC19" i="249"/>
  <c r="W19" i="249"/>
  <c r="R19" i="249"/>
  <c r="AA19" i="249"/>
  <c r="AG20" i="249" s="1"/>
  <c r="V19" i="249"/>
  <c r="AG19" i="249"/>
  <c r="Z19" i="249"/>
  <c r="U19" i="249"/>
  <c r="AS65" i="249"/>
  <c r="AS79" i="249"/>
  <c r="AS81" i="249"/>
  <c r="AT159" i="249"/>
  <c r="T159" i="249" s="1"/>
  <c r="AT150" i="249"/>
  <c r="W150" i="249" s="1"/>
  <c r="AT151" i="249"/>
  <c r="Z135" i="249"/>
  <c r="AS187" i="249"/>
  <c r="AS183" i="249"/>
  <c r="AS179" i="249"/>
  <c r="AP253" i="249"/>
  <c r="AP250" i="249"/>
  <c r="AP238" i="249"/>
  <c r="X238" i="249"/>
  <c r="AB238" i="249"/>
  <c r="T238" i="249"/>
  <c r="Z238" i="249"/>
  <c r="AS224" i="249"/>
  <c r="AS228" i="249"/>
  <c r="AB294" i="249"/>
  <c r="X294" i="249"/>
  <c r="T294" i="249"/>
  <c r="Z294" i="249"/>
  <c r="V294" i="249"/>
  <c r="AG294" i="249" s="1"/>
  <c r="R294" i="249"/>
  <c r="AC294" i="249"/>
  <c r="U294" i="249"/>
  <c r="AA294" i="249"/>
  <c r="AG295" i="249" s="1"/>
  <c r="S294" i="249"/>
  <c r="W294" i="249"/>
  <c r="Y294" i="249"/>
  <c r="AB284" i="249"/>
  <c r="Y284" i="249"/>
  <c r="AP366" i="249"/>
  <c r="AS344" i="249"/>
  <c r="AL335" i="249"/>
  <c r="AM335" i="249"/>
  <c r="AK335" i="249"/>
  <c r="V395" i="249"/>
  <c r="AG395" i="249" s="1"/>
  <c r="W395" i="249"/>
  <c r="AS377" i="249"/>
  <c r="W452" i="249"/>
  <c r="Z452" i="249"/>
  <c r="AA437" i="249"/>
  <c r="W437" i="249"/>
  <c r="S437" i="249"/>
  <c r="AC437" i="249"/>
  <c r="Y437" i="249"/>
  <c r="U437" i="249"/>
  <c r="V437" i="249"/>
  <c r="Z437" i="249"/>
  <c r="R437" i="249"/>
  <c r="AB437" i="249"/>
  <c r="X437" i="249"/>
  <c r="T437" i="249"/>
  <c r="AS221" i="249"/>
  <c r="AM292" i="249"/>
  <c r="AS190" i="249"/>
  <c r="AS75" i="249"/>
  <c r="AT352" i="249"/>
  <c r="H352" i="249" s="1"/>
  <c r="AP140" i="249"/>
  <c r="AA140" i="249"/>
  <c r="W140" i="249"/>
  <c r="S140" i="249"/>
  <c r="AB140" i="249"/>
  <c r="V140" i="249"/>
  <c r="X140" i="249"/>
  <c r="AC140" i="249"/>
  <c r="U140" i="249"/>
  <c r="Z140" i="249"/>
  <c r="T140" i="249"/>
  <c r="Y140" i="249"/>
  <c r="R140" i="249"/>
  <c r="J140" i="249"/>
  <c r="F140" i="249"/>
  <c r="L140" i="249"/>
  <c r="AB42" i="249"/>
  <c r="X42" i="249"/>
  <c r="T42" i="249"/>
  <c r="Z42" i="249"/>
  <c r="U42" i="249"/>
  <c r="Y42" i="249"/>
  <c r="S42" i="249"/>
  <c r="AC42" i="249"/>
  <c r="W42" i="249"/>
  <c r="R42" i="249"/>
  <c r="AA42" i="249"/>
  <c r="V42" i="249"/>
  <c r="AB46" i="249"/>
  <c r="X46" i="249"/>
  <c r="T46" i="249"/>
  <c r="AA46" i="249"/>
  <c r="V46" i="249"/>
  <c r="Z46" i="249"/>
  <c r="U46" i="249"/>
  <c r="Y46" i="249"/>
  <c r="S46" i="249"/>
  <c r="AC46" i="249"/>
  <c r="W46" i="249"/>
  <c r="R46" i="249"/>
  <c r="AS17" i="249"/>
  <c r="AS18" i="249"/>
  <c r="AB30" i="249"/>
  <c r="X30" i="249"/>
  <c r="T30" i="249"/>
  <c r="Z30" i="249"/>
  <c r="U30" i="249"/>
  <c r="Y30" i="249"/>
  <c r="S30" i="249"/>
  <c r="AC30" i="249"/>
  <c r="W30" i="249"/>
  <c r="R30" i="249"/>
  <c r="AA30" i="249"/>
  <c r="V30" i="249"/>
  <c r="AT54" i="249"/>
  <c r="AB54" i="249" s="1"/>
  <c r="AT53" i="249"/>
  <c r="AB89" i="249"/>
  <c r="X89" i="249"/>
  <c r="T89" i="249"/>
  <c r="AA89" i="249"/>
  <c r="V89" i="249"/>
  <c r="Z89" i="249"/>
  <c r="S89" i="249"/>
  <c r="Y89" i="249"/>
  <c r="R89" i="249"/>
  <c r="W89" i="249"/>
  <c r="AC89" i="249"/>
  <c r="U89" i="249"/>
  <c r="AT103" i="249"/>
  <c r="AB103" i="249"/>
  <c r="AT101" i="249"/>
  <c r="AB101" i="249" s="1"/>
  <c r="AB112" i="249"/>
  <c r="X112" i="249"/>
  <c r="T112" i="249"/>
  <c r="AC112" i="249"/>
  <c r="W112" i="249"/>
  <c r="R112" i="249"/>
  <c r="Y112" i="249"/>
  <c r="V112" i="249"/>
  <c r="AA112" i="249"/>
  <c r="U112" i="249"/>
  <c r="Z112" i="249"/>
  <c r="S112" i="249"/>
  <c r="AA119" i="249"/>
  <c r="W119" i="249"/>
  <c r="S119" i="249"/>
  <c r="Y119" i="249"/>
  <c r="T119" i="249"/>
  <c r="AB119" i="249"/>
  <c r="U119" i="249"/>
  <c r="Z119" i="249"/>
  <c r="R119" i="249"/>
  <c r="X119" i="249"/>
  <c r="AC119" i="249"/>
  <c r="V119" i="249"/>
  <c r="AL119" i="249"/>
  <c r="F119" i="249"/>
  <c r="AN125" i="249"/>
  <c r="H125" i="249"/>
  <c r="O125" i="249"/>
  <c r="AH216" i="249"/>
  <c r="I216" i="249"/>
  <c r="AM216" i="249"/>
  <c r="AN234" i="249"/>
  <c r="AJ234" i="249"/>
  <c r="AP241" i="249"/>
  <c r="AC241" i="249"/>
  <c r="Y241" i="249"/>
  <c r="U241" i="249"/>
  <c r="AA241" i="249"/>
  <c r="V241" i="249"/>
  <c r="Z241" i="249"/>
  <c r="T241" i="249"/>
  <c r="S241" i="249"/>
  <c r="AB241" i="249"/>
  <c r="R241" i="249"/>
  <c r="X241" i="249"/>
  <c r="W241" i="249"/>
  <c r="AK241" i="249"/>
  <c r="G241" i="249"/>
  <c r="AI241" i="249"/>
  <c r="AC242" i="249"/>
  <c r="Y242" i="249"/>
  <c r="U242" i="249"/>
  <c r="Z242" i="249"/>
  <c r="T242" i="249"/>
  <c r="X242" i="249"/>
  <c r="S242" i="249"/>
  <c r="AB242" i="249"/>
  <c r="R242" i="249"/>
  <c r="AA242" i="249"/>
  <c r="AG243" i="249" s="1"/>
  <c r="W242" i="249"/>
  <c r="V242" i="249"/>
  <c r="AG242" i="249" s="1"/>
  <c r="AT247" i="249"/>
  <c r="AC247" i="249" s="1"/>
  <c r="AT245" i="249"/>
  <c r="Z245" i="249" s="1"/>
  <c r="AT259" i="249"/>
  <c r="S259" i="249"/>
  <c r="AT258" i="249"/>
  <c r="W262" i="249"/>
  <c r="AC268" i="249"/>
  <c r="Y268" i="249"/>
  <c r="U268" i="249"/>
  <c r="X268" i="249"/>
  <c r="S268" i="249"/>
  <c r="AB268" i="249"/>
  <c r="W268" i="249"/>
  <c r="R268" i="249"/>
  <c r="AA268" i="249"/>
  <c r="Z268" i="249"/>
  <c r="V268" i="249"/>
  <c r="T268" i="249"/>
  <c r="AP278" i="249"/>
  <c r="AB278" i="249"/>
  <c r="X278" i="249"/>
  <c r="T278" i="249"/>
  <c r="Z278" i="249"/>
  <c r="V278" i="249"/>
  <c r="R278" i="249"/>
  <c r="Y278" i="249"/>
  <c r="W278" i="249"/>
  <c r="AA278" i="249"/>
  <c r="U278" i="249"/>
  <c r="AC278" i="249"/>
  <c r="S278" i="249"/>
  <c r="AB281" i="249"/>
  <c r="X281" i="249"/>
  <c r="T281" i="249"/>
  <c r="Z281" i="249"/>
  <c r="V281" i="249"/>
  <c r="R281" i="249"/>
  <c r="Y281" i="249"/>
  <c r="W281" i="249"/>
  <c r="S281" i="249"/>
  <c r="AC281" i="249"/>
  <c r="U281" i="249"/>
  <c r="AA281" i="249"/>
  <c r="AB282" i="249"/>
  <c r="X282" i="249"/>
  <c r="T282" i="249"/>
  <c r="Z282" i="249"/>
  <c r="V282" i="249"/>
  <c r="AG282" i="249"/>
  <c r="R282" i="249"/>
  <c r="AC282" i="249"/>
  <c r="U282" i="249"/>
  <c r="AA282" i="249"/>
  <c r="AG283" i="249" s="1"/>
  <c r="S282" i="249"/>
  <c r="W282" i="249"/>
  <c r="Y282" i="249"/>
  <c r="AS286" i="249"/>
  <c r="AT464" i="249"/>
  <c r="AT462" i="249"/>
  <c r="AT473" i="249"/>
  <c r="AB473" i="249" s="1"/>
  <c r="AT472" i="249"/>
  <c r="H441" i="249"/>
  <c r="AN441" i="249"/>
  <c r="AH441" i="249"/>
  <c r="F386" i="249"/>
  <c r="AI365" i="249"/>
  <c r="AI229" i="249"/>
  <c r="AH89" i="249"/>
  <c r="AM89" i="249"/>
  <c r="I229" i="249"/>
  <c r="AK250" i="249"/>
  <c r="H156" i="249"/>
  <c r="Q156" i="249"/>
  <c r="AL89" i="249"/>
  <c r="AN94" i="249"/>
  <c r="AN89" i="249"/>
  <c r="M89" i="249"/>
  <c r="M94" i="249"/>
  <c r="Q94" i="249"/>
  <c r="F15" i="249"/>
  <c r="AN15" i="249"/>
  <c r="AM47" i="249"/>
  <c r="I15" i="249"/>
  <c r="AK156" i="249"/>
  <c r="N94" i="249"/>
  <c r="H15" i="249"/>
  <c r="AL15" i="249"/>
  <c r="AN47" i="249"/>
  <c r="K15" i="249"/>
  <c r="K207" i="249"/>
  <c r="AJ207" i="249"/>
  <c r="I198" i="249"/>
  <c r="H195" i="249"/>
  <c r="AN195" i="249"/>
  <c r="Q207" i="249"/>
  <c r="J207" i="249"/>
  <c r="J195" i="249"/>
  <c r="AK195" i="249"/>
  <c r="AO207" i="249"/>
  <c r="I241" i="249"/>
  <c r="AJ241" i="249"/>
  <c r="G227" i="249"/>
  <c r="G223" i="249"/>
  <c r="AN222" i="249"/>
  <c r="AO227" i="249"/>
  <c r="AI275" i="249"/>
  <c r="P275" i="249"/>
  <c r="AK249" i="249"/>
  <c r="I227" i="249"/>
  <c r="I223" i="249"/>
  <c r="P223" i="249"/>
  <c r="N227" i="249"/>
  <c r="G275" i="249"/>
  <c r="AJ273" i="249"/>
  <c r="AI363" i="249"/>
  <c r="Q357" i="249"/>
  <c r="H328" i="249"/>
  <c r="AI403" i="249"/>
  <c r="AH403" i="249"/>
  <c r="M386" i="249"/>
  <c r="AN380" i="249"/>
  <c r="Q380" i="249"/>
  <c r="L386" i="249"/>
  <c r="AK403" i="249"/>
  <c r="AI393" i="249"/>
  <c r="AK386" i="249"/>
  <c r="J380" i="249"/>
  <c r="AF380" i="249" s="1"/>
  <c r="AL393" i="249"/>
  <c r="AM441" i="249"/>
  <c r="K441" i="249"/>
  <c r="CG627" i="226"/>
  <c r="CG645" i="226"/>
  <c r="CC624" i="226"/>
  <c r="CC633" i="226"/>
  <c r="BY636" i="226"/>
  <c r="CF623" i="226"/>
  <c r="CF641" i="226"/>
  <c r="CB629" i="226"/>
  <c r="BL629" i="226"/>
  <c r="BL632" i="226"/>
  <c r="BH635" i="226"/>
  <c r="CF564" i="226"/>
  <c r="CB564" i="226"/>
  <c r="CE560" i="226"/>
  <c r="CA560" i="226"/>
  <c r="BG560" i="226"/>
  <c r="CG516" i="226"/>
  <c r="CC510" i="226"/>
  <c r="BY516" i="226"/>
  <c r="BL515" i="226"/>
  <c r="BH509" i="226"/>
  <c r="CD444" i="226"/>
  <c r="CD453" i="226"/>
  <c r="BZ441" i="226"/>
  <c r="CG443" i="226"/>
  <c r="CC446" i="226"/>
  <c r="BY446" i="226"/>
  <c r="BQ458" i="226"/>
  <c r="BM455" i="226"/>
  <c r="BI458" i="226"/>
  <c r="CE390" i="226"/>
  <c r="CE399" i="226"/>
  <c r="CA396" i="226"/>
  <c r="CA399" i="226"/>
  <c r="CD395" i="226"/>
  <c r="CD398" i="226"/>
  <c r="BZ389" i="226"/>
  <c r="BZ392" i="226"/>
  <c r="BR401" i="226"/>
  <c r="BR404" i="226"/>
  <c r="BN401" i="226"/>
  <c r="BJ380" i="226"/>
  <c r="CD327" i="226"/>
  <c r="CG326" i="226"/>
  <c r="BY332" i="226"/>
  <c r="BM332" i="226"/>
  <c r="BI320" i="226"/>
  <c r="CE276" i="226"/>
  <c r="CE279" i="226"/>
  <c r="CA282" i="226"/>
  <c r="CA285" i="226"/>
  <c r="CD269" i="226"/>
  <c r="CD272" i="226"/>
  <c r="BZ275" i="226"/>
  <c r="BZ278" i="226"/>
  <c r="BR281" i="226"/>
  <c r="BN260" i="226"/>
  <c r="BJ266" i="226"/>
  <c r="CF210" i="226"/>
  <c r="CB210" i="226"/>
  <c r="CE212" i="226"/>
  <c r="BY206" i="226"/>
  <c r="BQ212" i="226"/>
  <c r="BM203" i="226"/>
  <c r="BI221" i="226"/>
  <c r="CE147" i="226"/>
  <c r="BY153" i="226"/>
  <c r="CD143" i="226"/>
  <c r="BZ164" i="226"/>
  <c r="BR155" i="226"/>
  <c r="BN146" i="226"/>
  <c r="BH143" i="226"/>
  <c r="CF633" i="226"/>
  <c r="CE632" i="226"/>
  <c r="CA623" i="226"/>
  <c r="BO623" i="226"/>
  <c r="BK629" i="226"/>
  <c r="CG564" i="226"/>
  <c r="CG573" i="226"/>
  <c r="CC582" i="226"/>
  <c r="CC585" i="226"/>
  <c r="BY561" i="226"/>
  <c r="BY576" i="226"/>
  <c r="CF581" i="226"/>
  <c r="CF584" i="226"/>
  <c r="CB560" i="226"/>
  <c r="CB575" i="226"/>
  <c r="BP563" i="226"/>
  <c r="BP575" i="226"/>
  <c r="BL566" i="226"/>
  <c r="BH569" i="226"/>
  <c r="BH578" i="226"/>
  <c r="CD501" i="226"/>
  <c r="CD504" i="226"/>
  <c r="BZ519" i="226"/>
  <c r="BZ522" i="226"/>
  <c r="CG503" i="226"/>
  <c r="CC518" i="226"/>
  <c r="CC521" i="226"/>
  <c r="BY506" i="226"/>
  <c r="BY509" i="226"/>
  <c r="BQ512" i="226"/>
  <c r="BQ521" i="226"/>
  <c r="BM500" i="226"/>
  <c r="BM509" i="226"/>
  <c r="BI524" i="226"/>
  <c r="CG453" i="226"/>
  <c r="CC450" i="226"/>
  <c r="BY453" i="226"/>
  <c r="CD440" i="226"/>
  <c r="BZ452" i="226"/>
  <c r="BR452" i="226"/>
  <c r="BR455" i="226"/>
  <c r="BN440" i="226"/>
  <c r="BN443" i="226"/>
  <c r="BJ461" i="226"/>
  <c r="BJ458" i="226"/>
  <c r="CD387" i="226"/>
  <c r="BM398" i="226"/>
  <c r="BI386" i="226"/>
  <c r="CE321" i="226"/>
  <c r="CE345" i="226"/>
  <c r="CA336" i="226"/>
  <c r="CA345" i="226"/>
  <c r="CD323" i="226"/>
  <c r="BZ332" i="226"/>
  <c r="BR320" i="226"/>
  <c r="BN320" i="226"/>
  <c r="BJ320" i="226"/>
  <c r="CF282" i="226"/>
  <c r="CB273" i="226"/>
  <c r="CG272" i="226"/>
  <c r="CE284" i="226"/>
  <c r="CC260" i="226"/>
  <c r="CA272" i="226"/>
  <c r="BY266" i="226"/>
  <c r="BO269" i="226"/>
  <c r="BG272" i="226"/>
  <c r="CC204" i="226"/>
  <c r="CA210" i="226"/>
  <c r="CF218" i="226"/>
  <c r="CB203" i="226"/>
  <c r="BP212" i="226"/>
  <c r="BP224" i="226"/>
  <c r="BL218" i="226"/>
  <c r="BH200" i="226"/>
  <c r="BH215" i="226"/>
  <c r="CD162" i="226"/>
  <c r="CD165" i="226"/>
  <c r="BZ159" i="226"/>
  <c r="CE161" i="226"/>
  <c r="CC146" i="226"/>
  <c r="BY155" i="226"/>
  <c r="BO140" i="226"/>
  <c r="BM149" i="226"/>
  <c r="BK143" i="226"/>
  <c r="BG152" i="226"/>
  <c r="CF331" i="226"/>
  <c r="CB340" i="226"/>
  <c r="CB337" i="226"/>
  <c r="CG286" i="226"/>
  <c r="BY277" i="226"/>
  <c r="CE154" i="226"/>
  <c r="CA166" i="226"/>
  <c r="CE328" i="226"/>
  <c r="CB262" i="226"/>
  <c r="CD583" i="226"/>
  <c r="CD577" i="226"/>
  <c r="BZ562" i="226"/>
  <c r="CE511" i="226"/>
  <c r="CA514" i="226"/>
  <c r="CC385" i="226"/>
  <c r="BY382" i="226"/>
  <c r="CE268" i="226"/>
  <c r="CA283" i="226"/>
  <c r="CB205" i="226"/>
  <c r="CG148" i="226"/>
  <c r="CG562" i="226"/>
  <c r="BY583" i="226"/>
  <c r="CE463" i="226"/>
  <c r="BY343" i="226"/>
  <c r="CD400" i="226"/>
  <c r="CD391" i="226"/>
  <c r="BH458" i="226"/>
  <c r="BH455" i="226"/>
  <c r="BH440" i="226"/>
  <c r="BL446" i="226"/>
  <c r="BL452" i="226"/>
  <c r="BP458" i="226"/>
  <c r="BP464" i="226"/>
  <c r="BP440" i="226"/>
  <c r="CB458" i="226"/>
  <c r="CB443" i="226"/>
  <c r="CF458" i="226"/>
  <c r="CF464" i="226"/>
  <c r="CF440" i="226"/>
  <c r="CB465" i="226"/>
  <c r="CB441" i="226"/>
  <c r="CB444" i="226"/>
  <c r="CF453" i="226"/>
  <c r="CF456" i="226"/>
  <c r="BY466" i="226"/>
  <c r="BY460" i="226"/>
  <c r="CG454" i="226"/>
  <c r="CG466" i="226"/>
  <c r="CG445" i="226"/>
  <c r="BG509" i="226"/>
  <c r="BG512" i="226"/>
  <c r="BK521" i="226"/>
  <c r="BK524" i="226"/>
  <c r="BK500" i="226"/>
  <c r="BO509" i="226"/>
  <c r="BO512" i="226"/>
  <c r="CA503" i="226"/>
  <c r="CA506" i="226"/>
  <c r="CE515" i="226"/>
  <c r="CE518" i="226"/>
  <c r="CB510" i="226"/>
  <c r="CB513" i="226"/>
  <c r="CF522" i="226"/>
  <c r="CF525" i="226"/>
  <c r="CF501" i="226"/>
  <c r="BY526" i="226"/>
  <c r="BY511" i="226"/>
  <c r="BY508" i="226"/>
  <c r="CC523" i="226"/>
  <c r="CC505" i="226"/>
  <c r="CG502" i="226"/>
  <c r="CG505" i="226"/>
  <c r="BJ575" i="226"/>
  <c r="BJ569" i="226"/>
  <c r="BN584" i="226"/>
  <c r="BN566" i="226"/>
  <c r="BN563" i="226"/>
  <c r="BR575" i="226"/>
  <c r="BR569" i="226"/>
  <c r="BZ578" i="226"/>
  <c r="BZ581" i="226"/>
  <c r="CD572" i="226"/>
  <c r="CD560" i="226"/>
  <c r="CA585" i="226"/>
  <c r="CA567" i="226"/>
  <c r="CA564" i="226"/>
  <c r="CE576" i="226"/>
  <c r="CE570" i="226"/>
  <c r="CB571" i="226"/>
  <c r="CB580" i="226"/>
  <c r="CF583" i="226"/>
  <c r="CF571" i="226"/>
  <c r="BJ632" i="226"/>
  <c r="BJ620" i="226"/>
  <c r="BN644" i="226"/>
  <c r="BN635" i="226"/>
  <c r="BN623" i="226"/>
  <c r="BR632" i="226"/>
  <c r="BR626" i="226"/>
  <c r="BZ638" i="226"/>
  <c r="BZ629" i="226"/>
  <c r="CD641" i="226"/>
  <c r="CD620" i="226"/>
  <c r="CA645" i="226"/>
  <c r="CA636" i="226"/>
  <c r="CA624" i="226"/>
  <c r="CE633" i="226"/>
  <c r="CE627" i="226"/>
  <c r="CB640" i="226"/>
  <c r="CB628" i="226"/>
  <c r="CF628" i="226"/>
  <c r="CF640" i="226"/>
  <c r="CF634" i="226"/>
  <c r="AP31" i="249"/>
  <c r="AB31" i="249"/>
  <c r="X31" i="249"/>
  <c r="T31" i="249"/>
  <c r="Y31" i="249"/>
  <c r="S31" i="249"/>
  <c r="AC31" i="249"/>
  <c r="W31" i="249"/>
  <c r="R31" i="249"/>
  <c r="AA31" i="249"/>
  <c r="AG32" i="249" s="1"/>
  <c r="V31" i="249"/>
  <c r="AG31" i="249"/>
  <c r="Z31" i="249"/>
  <c r="U31" i="249"/>
  <c r="AT105" i="249"/>
  <c r="AT98" i="249"/>
  <c r="AS84" i="249"/>
  <c r="AT91" i="249"/>
  <c r="AB91" i="249" s="1"/>
  <c r="AS80" i="249"/>
  <c r="AT157" i="249"/>
  <c r="AT148" i="249"/>
  <c r="AT145" i="249"/>
  <c r="AA137" i="249"/>
  <c r="R137" i="249"/>
  <c r="AA120" i="249"/>
  <c r="AG121" i="249" s="1"/>
  <c r="W120" i="249"/>
  <c r="S120" i="249"/>
  <c r="AC120" i="249"/>
  <c r="X120" i="249"/>
  <c r="R120" i="249"/>
  <c r="V120" i="249"/>
  <c r="AG120" i="249" s="1"/>
  <c r="AB120" i="249"/>
  <c r="U120" i="249"/>
  <c r="Z120" i="249"/>
  <c r="T120" i="249"/>
  <c r="Y120" i="249"/>
  <c r="AS189" i="249"/>
  <c r="AS176" i="249"/>
  <c r="AS178" i="249"/>
  <c r="AT255" i="249"/>
  <c r="AT246" i="249"/>
  <c r="AS243" i="249"/>
  <c r="AS233" i="249"/>
  <c r="AS239" i="249"/>
  <c r="X288" i="249"/>
  <c r="T288" i="249"/>
  <c r="U288" i="249"/>
  <c r="AA288" i="249"/>
  <c r="AG289" i="249" s="1"/>
  <c r="AP287" i="249"/>
  <c r="AB287" i="249"/>
  <c r="X287" i="249"/>
  <c r="T287" i="249"/>
  <c r="Z287" i="249"/>
  <c r="V287" i="249"/>
  <c r="R287" i="249"/>
  <c r="Y287" i="249"/>
  <c r="W287" i="249"/>
  <c r="S287" i="249"/>
  <c r="AC287" i="249"/>
  <c r="AA287" i="249"/>
  <c r="U287" i="249"/>
  <c r="AI287" i="249"/>
  <c r="AN287" i="249"/>
  <c r="AO287" i="249"/>
  <c r="K287" i="249"/>
  <c r="AA331" i="249"/>
  <c r="AG332" i="249" s="1"/>
  <c r="W331" i="249"/>
  <c r="S331" i="249"/>
  <c r="AC331" i="249"/>
  <c r="Y331" i="249"/>
  <c r="U331" i="249"/>
  <c r="Z331" i="249"/>
  <c r="R331" i="249"/>
  <c r="X331" i="249"/>
  <c r="V331" i="249"/>
  <c r="AG331" i="249" s="1"/>
  <c r="T331" i="249"/>
  <c r="AB331" i="249"/>
  <c r="AS379" i="249"/>
  <c r="T398" i="249"/>
  <c r="U444" i="249"/>
  <c r="T444" i="249"/>
  <c r="X440" i="249"/>
  <c r="U447" i="249"/>
  <c r="AB447" i="249"/>
  <c r="AP293" i="249"/>
  <c r="AB293" i="249"/>
  <c r="X293" i="249"/>
  <c r="T293" i="249"/>
  <c r="Z293" i="249"/>
  <c r="V293" i="249"/>
  <c r="R293" i="249"/>
  <c r="Y293" i="249"/>
  <c r="W293" i="249"/>
  <c r="S293" i="249"/>
  <c r="AC293" i="249"/>
  <c r="U293" i="249"/>
  <c r="AA293" i="249"/>
  <c r="H293" i="249"/>
  <c r="AM293" i="249"/>
  <c r="I293" i="249"/>
  <c r="AN293" i="249"/>
  <c r="AT52" i="249"/>
  <c r="AB52" i="249" s="1"/>
  <c r="AB34" i="249"/>
  <c r="X34" i="249"/>
  <c r="U34" i="249"/>
  <c r="Y34" i="249"/>
  <c r="AS74" i="249"/>
  <c r="AS86" i="249"/>
  <c r="AP128" i="249"/>
  <c r="AA128" i="249"/>
  <c r="W128" i="249"/>
  <c r="S128" i="249"/>
  <c r="AB128" i="249"/>
  <c r="V128" i="249"/>
  <c r="Z128" i="249"/>
  <c r="T128" i="249"/>
  <c r="Y128" i="249"/>
  <c r="R128" i="249"/>
  <c r="X128" i="249"/>
  <c r="AC128" i="249"/>
  <c r="U128" i="249"/>
  <c r="AO128" i="249"/>
  <c r="L128" i="249"/>
  <c r="AN128" i="249"/>
  <c r="K128" i="249"/>
  <c r="AS29" i="249"/>
  <c r="AP119" i="249"/>
  <c r="AP195" i="249"/>
  <c r="AS13" i="249"/>
  <c r="AB39" i="249"/>
  <c r="X39" i="249"/>
  <c r="T39" i="249"/>
  <c r="AC39" i="249"/>
  <c r="W39" i="249"/>
  <c r="R39" i="249"/>
  <c r="AA39" i="249"/>
  <c r="V39" i="249"/>
  <c r="Z39" i="249"/>
  <c r="U39" i="249"/>
  <c r="Y39" i="249"/>
  <c r="S39" i="249"/>
  <c r="T55" i="249"/>
  <c r="AA55" i="249"/>
  <c r="AB21" i="249"/>
  <c r="X21" i="249"/>
  <c r="T21" i="249"/>
  <c r="AC21" i="249"/>
  <c r="W21" i="249"/>
  <c r="R21" i="249"/>
  <c r="AA21" i="249"/>
  <c r="V21" i="249"/>
  <c r="Z21" i="249"/>
  <c r="U21" i="249"/>
  <c r="Y21" i="249"/>
  <c r="S21" i="249"/>
  <c r="AB33" i="249"/>
  <c r="X33" i="249"/>
  <c r="T33" i="249"/>
  <c r="AC33" i="249"/>
  <c r="W33" i="249"/>
  <c r="R33" i="249"/>
  <c r="AA33" i="249"/>
  <c r="V33" i="249"/>
  <c r="Z33" i="249"/>
  <c r="U33" i="249"/>
  <c r="Y33" i="249"/>
  <c r="S33" i="249"/>
  <c r="AA131" i="249"/>
  <c r="W131" i="249"/>
  <c r="S131" i="249"/>
  <c r="Y131" i="249"/>
  <c r="T131" i="249"/>
  <c r="X131" i="249"/>
  <c r="AC131" i="249"/>
  <c r="V131" i="249"/>
  <c r="AB131" i="249"/>
  <c r="U131" i="249"/>
  <c r="Z131" i="249"/>
  <c r="R131" i="249"/>
  <c r="AS139" i="249"/>
  <c r="AS138" i="249"/>
  <c r="AT143" i="249"/>
  <c r="Y143" i="249" s="1"/>
  <c r="AT142" i="249"/>
  <c r="AT146" i="249"/>
  <c r="AA146" i="249" s="1"/>
  <c r="AA149" i="249"/>
  <c r="W149" i="249"/>
  <c r="S149" i="249"/>
  <c r="Y149" i="249"/>
  <c r="T149" i="249"/>
  <c r="AC149" i="249"/>
  <c r="V149" i="249"/>
  <c r="AB149" i="249"/>
  <c r="U149" i="249"/>
  <c r="Z149" i="249"/>
  <c r="R149" i="249"/>
  <c r="X149" i="249"/>
  <c r="AA152" i="249"/>
  <c r="W152" i="249"/>
  <c r="S152" i="249"/>
  <c r="AB152" i="249"/>
  <c r="V152" i="249"/>
  <c r="Z152" i="249"/>
  <c r="T152" i="249"/>
  <c r="Y152" i="249"/>
  <c r="R152" i="249"/>
  <c r="X152" i="249"/>
  <c r="AC152" i="249"/>
  <c r="U152" i="249"/>
  <c r="AL152" i="249"/>
  <c r="F152" i="249"/>
  <c r="AI152" i="249"/>
  <c r="AA158" i="249"/>
  <c r="U158" i="249"/>
  <c r="AC193" i="249"/>
  <c r="Z196" i="249"/>
  <c r="V196" i="249"/>
  <c r="R196" i="249"/>
  <c r="AB196" i="249"/>
  <c r="W196" i="249"/>
  <c r="AC196" i="249"/>
  <c r="U196" i="249"/>
  <c r="AA196" i="249"/>
  <c r="T196" i="249"/>
  <c r="Y196" i="249"/>
  <c r="S196" i="249"/>
  <c r="X196" i="249"/>
  <c r="S199" i="249"/>
  <c r="U199" i="249"/>
  <c r="Z202" i="249"/>
  <c r="V202" i="249"/>
  <c r="R202" i="249"/>
  <c r="AB202" i="249"/>
  <c r="W202" i="249"/>
  <c r="X202" i="249"/>
  <c r="AC202" i="249"/>
  <c r="U202" i="249"/>
  <c r="AA202" i="249"/>
  <c r="T202" i="249"/>
  <c r="Y202" i="249"/>
  <c r="S202" i="249"/>
  <c r="Z205" i="249"/>
  <c r="AB205" i="249"/>
  <c r="U205" i="249"/>
  <c r="W205" i="249"/>
  <c r="Z208" i="249"/>
  <c r="V208" i="249"/>
  <c r="R208" i="249"/>
  <c r="AB208" i="249"/>
  <c r="W208" i="249"/>
  <c r="Y208" i="249"/>
  <c r="S208" i="249"/>
  <c r="X208" i="249"/>
  <c r="AC208" i="249"/>
  <c r="U208" i="249"/>
  <c r="AA208" i="249"/>
  <c r="T208" i="249"/>
  <c r="Z211" i="249"/>
  <c r="V211" i="249"/>
  <c r="R211" i="249"/>
  <c r="Y211" i="249"/>
  <c r="T211" i="249"/>
  <c r="AC211" i="249"/>
  <c r="X211" i="249"/>
  <c r="S211" i="249"/>
  <c r="AA211" i="249"/>
  <c r="W211" i="249"/>
  <c r="U211" i="249"/>
  <c r="AB211" i="249"/>
  <c r="Z214" i="249"/>
  <c r="V214" i="249"/>
  <c r="R214" i="249"/>
  <c r="AB214" i="249"/>
  <c r="W214" i="249"/>
  <c r="AA214" i="249"/>
  <c r="U214" i="249"/>
  <c r="X214" i="249"/>
  <c r="T214" i="249"/>
  <c r="AC214" i="249"/>
  <c r="S214" i="249"/>
  <c r="Y214" i="249"/>
  <c r="Z248" i="249"/>
  <c r="T248" i="249"/>
  <c r="AB248" i="249"/>
  <c r="R248" i="249"/>
  <c r="AC251" i="249"/>
  <c r="Y251" i="249"/>
  <c r="U251" i="249"/>
  <c r="AB251" i="249"/>
  <c r="W251" i="249"/>
  <c r="R251" i="249"/>
  <c r="AA251" i="249"/>
  <c r="V251" i="249"/>
  <c r="T251" i="249"/>
  <c r="S251" i="249"/>
  <c r="Z251" i="249"/>
  <c r="X251" i="249"/>
  <c r="AC254" i="249"/>
  <c r="Y254" i="249"/>
  <c r="U254" i="249"/>
  <c r="Z254" i="249"/>
  <c r="T254" i="249"/>
  <c r="X254" i="249"/>
  <c r="S254" i="249"/>
  <c r="AB254" i="249"/>
  <c r="R254" i="249"/>
  <c r="AA254" i="249"/>
  <c r="W254" i="249"/>
  <c r="V254" i="249"/>
  <c r="AC257" i="249"/>
  <c r="Y257" i="249"/>
  <c r="U257" i="249"/>
  <c r="AB257" i="249"/>
  <c r="W257" i="249"/>
  <c r="R257" i="249"/>
  <c r="AA257" i="249"/>
  <c r="V257" i="249"/>
  <c r="Z257" i="249"/>
  <c r="X257" i="249"/>
  <c r="T257" i="249"/>
  <c r="S257" i="249"/>
  <c r="AT265" i="249"/>
  <c r="AA265" i="249" s="1"/>
  <c r="AT264" i="249"/>
  <c r="AB285" i="249"/>
  <c r="X285" i="249"/>
  <c r="T285" i="249"/>
  <c r="Z285" i="249"/>
  <c r="V285" i="249"/>
  <c r="AG285" i="249" s="1"/>
  <c r="R285" i="249"/>
  <c r="AC285" i="249"/>
  <c r="U285" i="249"/>
  <c r="AA285" i="249"/>
  <c r="AG286" i="249" s="1"/>
  <c r="S285" i="249"/>
  <c r="Y285" i="249"/>
  <c r="W285" i="249"/>
  <c r="M285" i="249"/>
  <c r="O285" i="249"/>
  <c r="AF286" i="249" s="1"/>
  <c r="G285" i="249"/>
  <c r="R291" i="249"/>
  <c r="W291" i="249"/>
  <c r="AT302" i="249"/>
  <c r="T302" i="249" s="1"/>
  <c r="AT301" i="249"/>
  <c r="AB305" i="249"/>
  <c r="X305" i="249"/>
  <c r="T305" i="249"/>
  <c r="Z305" i="249"/>
  <c r="V305" i="249"/>
  <c r="R305" i="249"/>
  <c r="Y305" i="249"/>
  <c r="W305" i="249"/>
  <c r="S305" i="249"/>
  <c r="AC305" i="249"/>
  <c r="U305" i="249"/>
  <c r="AA305" i="249"/>
  <c r="L305" i="249"/>
  <c r="N305" i="249"/>
  <c r="I305" i="249"/>
  <c r="AM305" i="249"/>
  <c r="AS327" i="249"/>
  <c r="AS325" i="249"/>
  <c r="AA330" i="249"/>
  <c r="W330" i="249"/>
  <c r="S330" i="249"/>
  <c r="AC330" i="249"/>
  <c r="Y330" i="249"/>
  <c r="U330" i="249"/>
  <c r="V330" i="249"/>
  <c r="AB330" i="249"/>
  <c r="T330" i="249"/>
  <c r="R330" i="249"/>
  <c r="Z330" i="249"/>
  <c r="X330" i="249"/>
  <c r="AP333" i="249"/>
  <c r="AA333" i="249"/>
  <c r="W333" i="249"/>
  <c r="S333" i="249"/>
  <c r="AC333" i="249"/>
  <c r="Y333" i="249"/>
  <c r="U333" i="249"/>
  <c r="V333" i="249"/>
  <c r="AB333" i="249"/>
  <c r="T333" i="249"/>
  <c r="Z333" i="249"/>
  <c r="X333" i="249"/>
  <c r="R333" i="249"/>
  <c r="N333" i="249"/>
  <c r="O333" i="249"/>
  <c r="AJ333" i="249"/>
  <c r="AM333" i="249"/>
  <c r="AI333" i="249"/>
  <c r="AS336" i="249"/>
  <c r="AS334" i="249"/>
  <c r="AP339" i="249"/>
  <c r="AA339" i="249"/>
  <c r="W339" i="249"/>
  <c r="S339" i="249"/>
  <c r="AC339" i="249"/>
  <c r="Y339" i="249"/>
  <c r="U339" i="249"/>
  <c r="V339" i="249"/>
  <c r="AB339" i="249"/>
  <c r="T339" i="249"/>
  <c r="Z339" i="249"/>
  <c r="X339" i="249"/>
  <c r="R339" i="249"/>
  <c r="AA351" i="249"/>
  <c r="W351" i="249"/>
  <c r="S351" i="249"/>
  <c r="AC351" i="249"/>
  <c r="Y351" i="249"/>
  <c r="U351" i="249"/>
  <c r="V351" i="249"/>
  <c r="AB351" i="249"/>
  <c r="T351" i="249"/>
  <c r="Z351" i="249"/>
  <c r="X351" i="249"/>
  <c r="R351" i="249"/>
  <c r="AK351" i="249"/>
  <c r="AJ351" i="249"/>
  <c r="N351" i="249"/>
  <c r="R354" i="249"/>
  <c r="R410" i="249"/>
  <c r="AA410" i="249"/>
  <c r="T413" i="249"/>
  <c r="Y413" i="249"/>
  <c r="R416" i="249"/>
  <c r="AB419" i="249"/>
  <c r="X419" i="249"/>
  <c r="T419" i="249"/>
  <c r="Z419" i="249"/>
  <c r="V419" i="249"/>
  <c r="R419" i="249"/>
  <c r="AC419" i="249"/>
  <c r="U419" i="249"/>
  <c r="Y419" i="249"/>
  <c r="AA419" i="249"/>
  <c r="W419" i="249"/>
  <c r="S419" i="249"/>
  <c r="AB422" i="249"/>
  <c r="AC422" i="249"/>
  <c r="AA453" i="249"/>
  <c r="W453" i="249"/>
  <c r="S453" i="249"/>
  <c r="AC453" i="249"/>
  <c r="Y453" i="249"/>
  <c r="U453" i="249"/>
  <c r="Z453" i="249"/>
  <c r="R453" i="249"/>
  <c r="V453" i="249"/>
  <c r="X453" i="249"/>
  <c r="T453" i="249"/>
  <c r="AB453" i="249"/>
  <c r="AA456" i="249"/>
  <c r="W456" i="249"/>
  <c r="S456" i="249"/>
  <c r="AC456" i="249"/>
  <c r="Y456" i="249"/>
  <c r="U456" i="249"/>
  <c r="Z456" i="249"/>
  <c r="R456" i="249"/>
  <c r="V456" i="249"/>
  <c r="AB456" i="249"/>
  <c r="X456" i="249"/>
  <c r="T456" i="249"/>
  <c r="AA459" i="249"/>
  <c r="W459" i="249"/>
  <c r="S459" i="249"/>
  <c r="AC459" i="249"/>
  <c r="Y459" i="249"/>
  <c r="U459" i="249"/>
  <c r="Z459" i="249"/>
  <c r="R459" i="249"/>
  <c r="V459" i="249"/>
  <c r="X459" i="249"/>
  <c r="T459" i="249"/>
  <c r="AB459" i="249"/>
  <c r="Z465" i="249"/>
  <c r="V465" i="249"/>
  <c r="AC465" i="249"/>
  <c r="X465" i="249"/>
  <c r="S465" i="249"/>
  <c r="AA465" i="249"/>
  <c r="U465" i="249"/>
  <c r="AB465" i="249"/>
  <c r="R465" i="249"/>
  <c r="W465" i="249"/>
  <c r="Y465" i="249"/>
  <c r="T465" i="249"/>
  <c r="Z468" i="249"/>
  <c r="V468" i="249"/>
  <c r="R468" i="249"/>
  <c r="AA468" i="249"/>
  <c r="U468" i="249"/>
  <c r="AC468" i="249"/>
  <c r="X468" i="249"/>
  <c r="S468" i="249"/>
  <c r="Y468" i="249"/>
  <c r="T468" i="249"/>
  <c r="W468" i="249"/>
  <c r="AB468" i="249"/>
  <c r="Z471" i="249"/>
  <c r="V471" i="249"/>
  <c r="R471" i="249"/>
  <c r="AC471" i="249"/>
  <c r="X471" i="249"/>
  <c r="S471" i="249"/>
  <c r="AA471" i="249"/>
  <c r="U471" i="249"/>
  <c r="W471" i="249"/>
  <c r="AB471" i="249"/>
  <c r="T471" i="249"/>
  <c r="Y471" i="249"/>
  <c r="M380" i="249"/>
  <c r="AN386" i="249"/>
  <c r="I441" i="249"/>
  <c r="N223" i="249"/>
  <c r="AI207" i="249"/>
  <c r="CG636" i="226"/>
  <c r="CC627" i="226"/>
  <c r="CC639" i="226"/>
  <c r="BY624" i="226"/>
  <c r="BY642" i="226"/>
  <c r="CF620" i="226"/>
  <c r="CF638" i="226"/>
  <c r="CB641" i="226"/>
  <c r="BL620" i="226"/>
  <c r="BL644" i="226"/>
  <c r="BH623" i="226"/>
  <c r="BH632" i="226"/>
  <c r="CD456" i="226"/>
  <c r="CD462" i="226"/>
  <c r="BZ444" i="226"/>
  <c r="BZ450" i="226"/>
  <c r="CE402" i="226"/>
  <c r="CE405" i="226"/>
  <c r="CA402" i="226"/>
  <c r="CD401" i="226"/>
  <c r="CD404" i="226"/>
  <c r="BZ395" i="226"/>
  <c r="BZ404" i="226"/>
  <c r="BR380" i="226"/>
  <c r="BN386" i="226"/>
  <c r="BJ383" i="226"/>
  <c r="BJ386" i="226"/>
  <c r="CE282" i="226"/>
  <c r="CA261" i="226"/>
  <c r="CD275" i="226"/>
  <c r="CD284" i="226"/>
  <c r="BZ281" i="226"/>
  <c r="BZ284" i="226"/>
  <c r="BR266" i="226"/>
  <c r="BN263" i="226"/>
  <c r="BN266" i="226"/>
  <c r="BJ269" i="226"/>
  <c r="BJ272" i="226"/>
  <c r="CB219" i="226"/>
  <c r="CE203" i="226"/>
  <c r="CE218" i="226"/>
  <c r="CD152" i="226"/>
  <c r="BZ161" i="226"/>
  <c r="BN158" i="226"/>
  <c r="BJ146" i="226"/>
  <c r="CG561" i="226"/>
  <c r="CG576" i="226"/>
  <c r="CC567" i="226"/>
  <c r="BY570" i="226"/>
  <c r="BY585" i="226"/>
  <c r="CF566" i="226"/>
  <c r="CB569" i="226"/>
  <c r="CB578" i="226"/>
  <c r="BP569" i="226"/>
  <c r="BP578" i="226"/>
  <c r="BL563" i="226"/>
  <c r="BL572" i="226"/>
  <c r="BH581" i="226"/>
  <c r="BH584" i="226"/>
  <c r="CD507" i="226"/>
  <c r="CD510" i="226"/>
  <c r="BZ525" i="226"/>
  <c r="CG506" i="226"/>
  <c r="CG509" i="226"/>
  <c r="CC524" i="226"/>
  <c r="BY512" i="226"/>
  <c r="BY515" i="226"/>
  <c r="BQ524" i="226"/>
  <c r="BM512" i="226"/>
  <c r="BM515" i="226"/>
  <c r="BI500" i="226"/>
  <c r="BI503" i="226"/>
  <c r="CD452" i="226"/>
  <c r="BZ446" i="226"/>
  <c r="BR461" i="226"/>
  <c r="BR458" i="226"/>
  <c r="BN449" i="226"/>
  <c r="BN446" i="226"/>
  <c r="BJ464" i="226"/>
  <c r="CE327" i="226"/>
  <c r="CA321" i="226"/>
  <c r="CD335" i="226"/>
  <c r="BR323" i="226"/>
  <c r="BR326" i="226"/>
  <c r="BN323" i="226"/>
  <c r="BN332" i="226"/>
  <c r="BJ323" i="226"/>
  <c r="BJ326" i="226"/>
  <c r="BP209" i="226"/>
  <c r="BH206" i="226"/>
  <c r="BH218" i="226"/>
  <c r="CD144" i="226"/>
  <c r="BG164" i="226"/>
  <c r="CF334" i="226"/>
  <c r="CB343" i="226"/>
  <c r="CA157" i="226"/>
  <c r="CD637" i="226"/>
  <c r="CB286" i="226"/>
  <c r="CD562" i="226"/>
  <c r="BZ583" i="226"/>
  <c r="BZ574" i="226"/>
  <c r="CE505" i="226"/>
  <c r="CA517" i="226"/>
  <c r="CF226" i="226"/>
  <c r="CB211" i="226"/>
  <c r="CF391" i="226"/>
  <c r="BJ161" i="226"/>
  <c r="BQ164" i="226"/>
  <c r="BQ143" i="226"/>
  <c r="BQ140" i="226"/>
  <c r="BY146" i="226"/>
  <c r="BY149" i="226"/>
  <c r="CG164" i="226"/>
  <c r="CG143" i="226"/>
  <c r="CG140" i="226"/>
  <c r="CC156" i="226"/>
  <c r="CC165" i="226"/>
  <c r="CD166" i="226"/>
  <c r="BG221" i="226"/>
  <c r="BG224" i="226"/>
  <c r="BK221" i="226"/>
  <c r="BK209" i="226"/>
  <c r="CA218" i="226"/>
  <c r="CA209" i="226"/>
  <c r="CD218" i="226"/>
  <c r="CD224" i="226"/>
  <c r="CE225" i="226"/>
  <c r="CE210" i="226"/>
  <c r="CE201" i="226"/>
  <c r="BI281" i="226"/>
  <c r="BI275" i="226"/>
  <c r="BM281" i="226"/>
  <c r="BM266" i="226"/>
  <c r="BQ281" i="226"/>
  <c r="BQ278" i="226"/>
  <c r="CC263" i="226"/>
  <c r="CC266" i="226"/>
  <c r="CG275" i="226"/>
  <c r="CG278" i="226"/>
  <c r="BZ282" i="226"/>
  <c r="BZ276" i="226"/>
  <c r="CD282" i="226"/>
  <c r="CD267" i="226"/>
  <c r="CA265" i="226"/>
  <c r="CA277" i="226"/>
  <c r="BI341" i="226"/>
  <c r="BI338" i="226"/>
  <c r="BM329" i="226"/>
  <c r="BM326" i="226"/>
  <c r="BQ341" i="226"/>
  <c r="BQ338" i="226"/>
  <c r="BY344" i="226"/>
  <c r="BY323" i="226"/>
  <c r="BY320" i="226"/>
  <c r="CC335" i="226"/>
  <c r="CC332" i="226"/>
  <c r="CG344" i="226"/>
  <c r="CG323" i="226"/>
  <c r="CG320" i="226"/>
  <c r="BZ330" i="226"/>
  <c r="BZ327" i="226"/>
  <c r="CD342" i="226"/>
  <c r="CD339" i="226"/>
  <c r="CA328" i="226"/>
  <c r="CA334" i="226"/>
  <c r="BI401" i="226"/>
  <c r="BI404" i="226"/>
  <c r="BI380" i="226"/>
  <c r="BM389" i="226"/>
  <c r="BM392" i="226"/>
  <c r="BQ401" i="226"/>
  <c r="BQ404" i="226"/>
  <c r="BQ380" i="226"/>
  <c r="BY395" i="226"/>
  <c r="BY392" i="226"/>
  <c r="CC395" i="226"/>
  <c r="CC404" i="226"/>
  <c r="CG395" i="226"/>
  <c r="CG389" i="226"/>
  <c r="BZ402" i="226"/>
  <c r="BZ405" i="226"/>
  <c r="BZ381" i="226"/>
  <c r="CD390" i="226"/>
  <c r="CD393" i="226"/>
  <c r="CA385" i="226"/>
  <c r="CA406" i="226"/>
  <c r="CE394" i="226"/>
  <c r="CE406" i="226"/>
  <c r="BI449" i="226"/>
  <c r="BI446" i="226"/>
  <c r="BM461" i="226"/>
  <c r="BM458" i="226"/>
  <c r="BQ449" i="226"/>
  <c r="BQ446" i="226"/>
  <c r="BY452" i="226"/>
  <c r="BY455" i="226"/>
  <c r="CC464" i="226"/>
  <c r="CC440" i="226"/>
  <c r="CC443" i="226"/>
  <c r="CG452" i="226"/>
  <c r="CG455" i="226"/>
  <c r="BY444" i="226"/>
  <c r="BY450" i="226"/>
  <c r="CC456" i="226"/>
  <c r="CC462" i="226"/>
  <c r="CG444" i="226"/>
  <c r="CG450" i="226"/>
  <c r="BZ463" i="226"/>
  <c r="BZ460" i="226"/>
  <c r="CD463" i="226"/>
  <c r="CD451" i="226"/>
  <c r="BH518" i="226"/>
  <c r="BH515" i="226"/>
  <c r="BL506" i="226"/>
  <c r="BL503" i="226"/>
  <c r="CB512" i="226"/>
  <c r="CB509" i="226"/>
  <c r="CF524" i="226"/>
  <c r="CF521" i="226"/>
  <c r="CF500" i="226"/>
  <c r="BY507" i="226"/>
  <c r="BY510" i="226"/>
  <c r="CC519" i="226"/>
  <c r="CC522" i="226"/>
  <c r="CG507" i="226"/>
  <c r="CG510" i="226"/>
  <c r="CD511" i="226"/>
  <c r="CD526" i="226"/>
  <c r="BG584" i="226"/>
  <c r="BG566" i="226"/>
  <c r="BK581" i="226"/>
  <c r="BK575" i="226"/>
  <c r="BK560" i="226"/>
  <c r="BO584" i="226"/>
  <c r="BO566" i="226"/>
  <c r="CA578" i="226"/>
  <c r="CA563" i="226"/>
  <c r="CE569" i="226"/>
  <c r="CE572" i="226"/>
  <c r="CB585" i="226"/>
  <c r="CB567" i="226"/>
  <c r="CF582" i="226"/>
  <c r="CF576" i="226"/>
  <c r="CF561" i="226"/>
  <c r="CC580" i="226"/>
  <c r="CC562" i="226"/>
  <c r="BG641" i="226"/>
  <c r="BG632" i="226"/>
  <c r="BG620" i="226"/>
  <c r="BK644" i="226"/>
  <c r="BK623" i="226"/>
  <c r="BO641" i="226"/>
  <c r="BO632" i="226"/>
  <c r="BO620" i="226"/>
  <c r="CA635" i="226"/>
  <c r="CA632" i="226"/>
  <c r="CE644" i="226"/>
  <c r="CE626" i="226"/>
  <c r="CB642" i="226"/>
  <c r="CB639" i="226"/>
  <c r="CB621" i="226"/>
  <c r="CF630" i="226"/>
  <c r="CF624" i="226"/>
  <c r="BY625" i="226"/>
  <c r="BY637" i="226"/>
  <c r="BY631" i="226"/>
  <c r="CC637" i="226"/>
  <c r="CC640" i="226"/>
  <c r="CG625" i="226"/>
  <c r="CG643" i="226"/>
  <c r="AS25" i="249"/>
  <c r="AA71" i="249"/>
  <c r="AG72" i="249" s="1"/>
  <c r="W71" i="249"/>
  <c r="S71" i="249"/>
  <c r="AC71" i="249"/>
  <c r="X71" i="249"/>
  <c r="R71" i="249"/>
  <c r="AB71" i="249"/>
  <c r="V71" i="249"/>
  <c r="AG71" i="249" s="1"/>
  <c r="Z71" i="249"/>
  <c r="U71" i="249"/>
  <c r="Y71" i="249"/>
  <c r="T71" i="249"/>
  <c r="AS85" i="249"/>
  <c r="AT162" i="249"/>
  <c r="AB162" i="249" s="1"/>
  <c r="AP134" i="249"/>
  <c r="V134" i="249"/>
  <c r="AC134" i="249"/>
  <c r="R134" i="249"/>
  <c r="X134" i="249"/>
  <c r="AS175" i="249"/>
  <c r="AS184" i="249"/>
  <c r="T244" i="249"/>
  <c r="AS231" i="249"/>
  <c r="AP229" i="249"/>
  <c r="AP296" i="249"/>
  <c r="AB296" i="249"/>
  <c r="X296" i="249"/>
  <c r="T296" i="249"/>
  <c r="Z296" i="249"/>
  <c r="V296" i="249"/>
  <c r="R296" i="249"/>
  <c r="Y296" i="249"/>
  <c r="W296" i="249"/>
  <c r="AA296" i="249"/>
  <c r="U296" i="249"/>
  <c r="AC296" i="249"/>
  <c r="S296" i="249"/>
  <c r="V290" i="249"/>
  <c r="AC290" i="249"/>
  <c r="AA337" i="249"/>
  <c r="AG338" i="249" s="1"/>
  <c r="W337" i="249"/>
  <c r="Z337" i="249"/>
  <c r="R337" i="249"/>
  <c r="AA342" i="249"/>
  <c r="W342" i="249"/>
  <c r="S342" i="249"/>
  <c r="AC342" i="249"/>
  <c r="Y342" i="249"/>
  <c r="U342" i="249"/>
  <c r="V342" i="249"/>
  <c r="AB342" i="249"/>
  <c r="T342" i="249"/>
  <c r="R342" i="249"/>
  <c r="Z342" i="249"/>
  <c r="X342" i="249"/>
  <c r="Q342" i="249"/>
  <c r="AN342" i="249"/>
  <c r="AO342" i="249"/>
  <c r="K342" i="249"/>
  <c r="AH342" i="249"/>
  <c r="AB383" i="249"/>
  <c r="AC383" i="249"/>
  <c r="AB392" i="249"/>
  <c r="U392" i="249"/>
  <c r="AP470" i="249"/>
  <c r="AK470" i="249"/>
  <c r="K470" i="249"/>
  <c r="AA450" i="249"/>
  <c r="AG451" i="249" s="1"/>
  <c r="W450" i="249"/>
  <c r="S450" i="249"/>
  <c r="AC450" i="249"/>
  <c r="Y450" i="249"/>
  <c r="U450" i="249"/>
  <c r="Z450" i="249"/>
  <c r="R450" i="249"/>
  <c r="V450" i="249"/>
  <c r="AG450" i="249" s="1"/>
  <c r="AB450" i="249"/>
  <c r="T450" i="249"/>
  <c r="X450" i="249"/>
  <c r="AP431" i="249"/>
  <c r="AM442" i="249"/>
  <c r="R394" i="249"/>
  <c r="AA394" i="249"/>
  <c r="Q394" i="249"/>
  <c r="AP275" i="249"/>
  <c r="AC275" i="249"/>
  <c r="AB275" i="249"/>
  <c r="X275" i="249"/>
  <c r="T275" i="249"/>
  <c r="Z275" i="249"/>
  <c r="U275" i="249"/>
  <c r="Y275" i="249"/>
  <c r="S275" i="249"/>
  <c r="V275" i="249"/>
  <c r="R275" i="249"/>
  <c r="AA275" i="249"/>
  <c r="W275" i="249"/>
  <c r="AJ275" i="249"/>
  <c r="O275" i="249"/>
  <c r="AM275" i="249"/>
  <c r="I275" i="249"/>
  <c r="AS88" i="249"/>
  <c r="AC28" i="249"/>
  <c r="W28" i="249"/>
  <c r="AA40" i="249"/>
  <c r="R40" i="249"/>
  <c r="AB48" i="249"/>
  <c r="X48" i="249"/>
  <c r="T48" i="249"/>
  <c r="Z48" i="249"/>
  <c r="U48" i="249"/>
  <c r="Y48" i="249"/>
  <c r="S48" i="249"/>
  <c r="AC48" i="249"/>
  <c r="W48" i="249"/>
  <c r="R48" i="249"/>
  <c r="AA48" i="249"/>
  <c r="V48" i="249"/>
  <c r="AB60" i="249"/>
  <c r="X60" i="249"/>
  <c r="T60" i="249"/>
  <c r="Z60" i="249"/>
  <c r="U60" i="249"/>
  <c r="Y60" i="249"/>
  <c r="S60" i="249"/>
  <c r="AC60" i="249"/>
  <c r="W60" i="249"/>
  <c r="R60" i="249"/>
  <c r="AA60" i="249"/>
  <c r="V60" i="249"/>
  <c r="AA67" i="249"/>
  <c r="W67" i="249"/>
  <c r="S67" i="249"/>
  <c r="AB67" i="249"/>
  <c r="V67" i="249"/>
  <c r="Z67" i="249"/>
  <c r="U67" i="249"/>
  <c r="Y67" i="249"/>
  <c r="T67" i="249"/>
  <c r="AC67" i="249"/>
  <c r="X67" i="249"/>
  <c r="R67" i="249"/>
  <c r="AS70" i="249"/>
  <c r="AS68" i="249"/>
  <c r="AS73" i="249"/>
  <c r="F73" i="249" s="1"/>
  <c r="AS72" i="249"/>
  <c r="R91" i="249"/>
  <c r="AA141" i="249"/>
  <c r="W141" i="249"/>
  <c r="S141" i="249"/>
  <c r="Z141" i="249"/>
  <c r="U141" i="249"/>
  <c r="Y141" i="249"/>
  <c r="R141" i="249"/>
  <c r="X141" i="249"/>
  <c r="AC141" i="249"/>
  <c r="V141" i="249"/>
  <c r="AB141" i="249"/>
  <c r="T141" i="249"/>
  <c r="AT155" i="249"/>
  <c r="S155" i="249" s="1"/>
  <c r="AT153" i="249"/>
  <c r="W153" i="249" s="1"/>
  <c r="AA161" i="249"/>
  <c r="W161" i="249"/>
  <c r="S161" i="249"/>
  <c r="Y161" i="249"/>
  <c r="T161" i="249"/>
  <c r="Z161" i="249"/>
  <c r="R161" i="249"/>
  <c r="X161" i="249"/>
  <c r="AC161" i="249"/>
  <c r="V161" i="249"/>
  <c r="AB161" i="249"/>
  <c r="U161" i="249"/>
  <c r="AP161" i="249"/>
  <c r="AH161" i="249"/>
  <c r="AA164" i="249"/>
  <c r="AC164" i="249"/>
  <c r="AS171" i="249"/>
  <c r="AS170" i="249"/>
  <c r="AS173" i="249"/>
  <c r="AS174" i="249"/>
  <c r="AT320" i="249"/>
  <c r="AT319" i="249"/>
  <c r="AA348" i="249"/>
  <c r="W348" i="249"/>
  <c r="S348" i="249"/>
  <c r="AC348" i="249"/>
  <c r="Y348" i="249"/>
  <c r="U348" i="249"/>
  <c r="V348" i="249"/>
  <c r="AB348" i="249"/>
  <c r="T348" i="249"/>
  <c r="R348" i="249"/>
  <c r="X348" i="249"/>
  <c r="Z348" i="249"/>
  <c r="AT350" i="249"/>
  <c r="AT349" i="249"/>
  <c r="T349" i="249" s="1"/>
  <c r="AA357" i="249"/>
  <c r="W357" i="249"/>
  <c r="S357" i="249"/>
  <c r="AC357" i="249"/>
  <c r="Y357" i="249"/>
  <c r="U357" i="249"/>
  <c r="V357" i="249"/>
  <c r="AB357" i="249"/>
  <c r="T357" i="249"/>
  <c r="Z357" i="249"/>
  <c r="X357" i="249"/>
  <c r="R357" i="249"/>
  <c r="AP357" i="249"/>
  <c r="AL357" i="249"/>
  <c r="AO357" i="249"/>
  <c r="AI357" i="249"/>
  <c r="P357" i="249"/>
  <c r="K357" i="249"/>
  <c r="AA360" i="249"/>
  <c r="W360" i="249"/>
  <c r="S360" i="249"/>
  <c r="AC360" i="249"/>
  <c r="Y360" i="249"/>
  <c r="U360" i="249"/>
  <c r="V360" i="249"/>
  <c r="AB360" i="249"/>
  <c r="T360" i="249"/>
  <c r="R360" i="249"/>
  <c r="X360" i="249"/>
  <c r="Z360" i="249"/>
  <c r="AA363" i="249"/>
  <c r="W363" i="249"/>
  <c r="S363" i="249"/>
  <c r="AC363" i="249"/>
  <c r="Y363" i="249"/>
  <c r="U363" i="249"/>
  <c r="V363" i="249"/>
  <c r="AB363" i="249"/>
  <c r="T363" i="249"/>
  <c r="Z363" i="249"/>
  <c r="X363" i="249"/>
  <c r="R363" i="249"/>
  <c r="AH363" i="249"/>
  <c r="Q363" i="249"/>
  <c r="L363" i="249"/>
  <c r="G363" i="249"/>
  <c r="AK363" i="249"/>
  <c r="AA366" i="249"/>
  <c r="W366" i="249"/>
  <c r="S366" i="249"/>
  <c r="AC366" i="249"/>
  <c r="Y366" i="249"/>
  <c r="U366" i="249"/>
  <c r="V366" i="249"/>
  <c r="AB366" i="249"/>
  <c r="T366" i="249"/>
  <c r="R366" i="249"/>
  <c r="Z366" i="249"/>
  <c r="X366" i="249"/>
  <c r="I366" i="249"/>
  <c r="AJ366" i="249"/>
  <c r="AA369" i="249"/>
  <c r="W369" i="249"/>
  <c r="S369" i="249"/>
  <c r="AC369" i="249"/>
  <c r="Y369" i="249"/>
  <c r="U369" i="249"/>
  <c r="V369" i="249"/>
  <c r="AB369" i="249"/>
  <c r="T369" i="249"/>
  <c r="Z369" i="249"/>
  <c r="X369" i="249"/>
  <c r="R369" i="249"/>
  <c r="AA372" i="249"/>
  <c r="W372" i="249"/>
  <c r="S372" i="249"/>
  <c r="AC372" i="249"/>
  <c r="Y372" i="249"/>
  <c r="U372" i="249"/>
  <c r="V372" i="249"/>
  <c r="AB372" i="249"/>
  <c r="T372" i="249"/>
  <c r="R372" i="249"/>
  <c r="X372" i="249"/>
  <c r="Z372" i="249"/>
  <c r="AS382" i="249"/>
  <c r="AS381" i="249"/>
  <c r="AP385" i="249"/>
  <c r="Z385" i="249"/>
  <c r="V385" i="249"/>
  <c r="R385" i="249"/>
  <c r="AB385" i="249"/>
  <c r="X385" i="249"/>
  <c r="T385" i="249"/>
  <c r="AC385" i="249"/>
  <c r="U385" i="249"/>
  <c r="AA385" i="249"/>
  <c r="S385" i="249"/>
  <c r="W385" i="249"/>
  <c r="Y385" i="249"/>
  <c r="AS388" i="249"/>
  <c r="AS387" i="249"/>
  <c r="Z389" i="249"/>
  <c r="V389" i="249"/>
  <c r="AG389" i="249" s="1"/>
  <c r="R389" i="249"/>
  <c r="AB389" i="249"/>
  <c r="X389" i="249"/>
  <c r="T389" i="249"/>
  <c r="Y389" i="249"/>
  <c r="W389" i="249"/>
  <c r="S389" i="249"/>
  <c r="AC389" i="249"/>
  <c r="AA389" i="249"/>
  <c r="AG390" i="249" s="1"/>
  <c r="U389" i="249"/>
  <c r="Z403" i="249"/>
  <c r="V403" i="249"/>
  <c r="R403" i="249"/>
  <c r="AB403" i="249"/>
  <c r="X403" i="249"/>
  <c r="T403" i="249"/>
  <c r="AC403" i="249"/>
  <c r="U403" i="249"/>
  <c r="AA403" i="249"/>
  <c r="S403" i="249"/>
  <c r="W403" i="249"/>
  <c r="Y403" i="249"/>
  <c r="AJ403" i="249"/>
  <c r="AO403" i="249"/>
  <c r="K403" i="249"/>
  <c r="J403" i="249"/>
  <c r="Q403" i="249"/>
  <c r="Z406" i="249"/>
  <c r="V406" i="249"/>
  <c r="R406" i="249"/>
  <c r="AB406" i="249"/>
  <c r="X406" i="249"/>
  <c r="T406" i="249"/>
  <c r="AC406" i="249"/>
  <c r="U406" i="249"/>
  <c r="AA406" i="249"/>
  <c r="S406" i="249"/>
  <c r="Y406" i="249"/>
  <c r="W406" i="249"/>
  <c r="V409" i="249"/>
  <c r="R409" i="249"/>
  <c r="U409" i="249"/>
  <c r="AA409" i="249"/>
  <c r="AI417" i="249"/>
  <c r="AN417" i="249"/>
  <c r="I421" i="249"/>
  <c r="AM421" i="249"/>
  <c r="O421" i="249"/>
  <c r="H421" i="249"/>
  <c r="L412" i="249"/>
  <c r="AM412" i="249"/>
  <c r="AH412" i="249"/>
  <c r="Z123" i="249"/>
  <c r="AT371" i="249"/>
  <c r="AT359" i="249"/>
  <c r="AP418" i="249"/>
  <c r="AT404" i="249"/>
  <c r="AB404" i="249" s="1"/>
  <c r="AT402" i="249"/>
  <c r="AS433" i="249"/>
  <c r="S126" i="249"/>
  <c r="AC126" i="249"/>
  <c r="AB126" i="249"/>
  <c r="U126" i="249"/>
  <c r="AP35" i="249"/>
  <c r="AP46" i="249"/>
  <c r="AB37" i="249"/>
  <c r="X37" i="249"/>
  <c r="T37" i="249"/>
  <c r="Y37" i="249"/>
  <c r="S37" i="249"/>
  <c r="AC37" i="249"/>
  <c r="W37" i="249"/>
  <c r="R37" i="249"/>
  <c r="AA37" i="249"/>
  <c r="V37" i="249"/>
  <c r="Z37" i="249"/>
  <c r="U37" i="249"/>
  <c r="AB45" i="249"/>
  <c r="X45" i="249"/>
  <c r="T45" i="249"/>
  <c r="AC45" i="249"/>
  <c r="W45" i="249"/>
  <c r="R45" i="249"/>
  <c r="AA45" i="249"/>
  <c r="V45" i="249"/>
  <c r="Z45" i="249"/>
  <c r="U45" i="249"/>
  <c r="Y45" i="249"/>
  <c r="S45" i="249"/>
  <c r="AB49" i="249"/>
  <c r="X49" i="249"/>
  <c r="W49" i="249"/>
  <c r="R49" i="249"/>
  <c r="AB57" i="249"/>
  <c r="X57" i="249"/>
  <c r="T57" i="249"/>
  <c r="AC57" i="249"/>
  <c r="W57" i="249"/>
  <c r="R57" i="249"/>
  <c r="AA57" i="249"/>
  <c r="V57" i="249"/>
  <c r="Z57" i="249"/>
  <c r="U57" i="249"/>
  <c r="Y57" i="249"/>
  <c r="S57" i="249"/>
  <c r="AB24" i="249"/>
  <c r="X24" i="249"/>
  <c r="T24" i="249"/>
  <c r="Z24" i="249"/>
  <c r="U24" i="249"/>
  <c r="Y24" i="249"/>
  <c r="S24" i="249"/>
  <c r="AC24" i="249"/>
  <c r="W24" i="249"/>
  <c r="R24" i="249"/>
  <c r="AA24" i="249"/>
  <c r="V24" i="249"/>
  <c r="AB36" i="249"/>
  <c r="X36" i="249"/>
  <c r="T36" i="249"/>
  <c r="Z36" i="249"/>
  <c r="U36" i="249"/>
  <c r="Y36" i="249"/>
  <c r="S36" i="249"/>
  <c r="AC36" i="249"/>
  <c r="W36" i="249"/>
  <c r="R36" i="249"/>
  <c r="AA36" i="249"/>
  <c r="V36" i="249"/>
  <c r="AB92" i="249"/>
  <c r="X92" i="249"/>
  <c r="T92" i="249"/>
  <c r="Y92" i="249"/>
  <c r="S92" i="249"/>
  <c r="W92" i="249"/>
  <c r="AC92" i="249"/>
  <c r="V92" i="249"/>
  <c r="AA92" i="249"/>
  <c r="U92" i="249"/>
  <c r="Z92" i="249"/>
  <c r="R92" i="249"/>
  <c r="AB95" i="249"/>
  <c r="X95" i="249"/>
  <c r="T95" i="249"/>
  <c r="AA95" i="249"/>
  <c r="V95" i="249"/>
  <c r="AC95" i="249"/>
  <c r="U95" i="249"/>
  <c r="Z95" i="249"/>
  <c r="S95" i="249"/>
  <c r="Y95" i="249"/>
  <c r="R95" i="249"/>
  <c r="W95" i="249"/>
  <c r="AB98" i="249"/>
  <c r="X98" i="249"/>
  <c r="R98" i="249"/>
  <c r="W101" i="249"/>
  <c r="AB104" i="249"/>
  <c r="X104" i="249"/>
  <c r="U104" i="249"/>
  <c r="Z104" i="249"/>
  <c r="AB107" i="249"/>
  <c r="R107" i="249"/>
  <c r="AA122" i="249"/>
  <c r="W122" i="249"/>
  <c r="S122" i="249"/>
  <c r="AB122" i="249"/>
  <c r="V122" i="249"/>
  <c r="Y122" i="249"/>
  <c r="R122" i="249"/>
  <c r="X122" i="249"/>
  <c r="AC122" i="249"/>
  <c r="U122" i="249"/>
  <c r="Z122" i="249"/>
  <c r="T122" i="249"/>
  <c r="AP125" i="249"/>
  <c r="AA125" i="249"/>
  <c r="W125" i="249"/>
  <c r="S125" i="249"/>
  <c r="Y125" i="249"/>
  <c r="T125" i="249"/>
  <c r="AC125" i="249"/>
  <c r="V125" i="249"/>
  <c r="AB125" i="249"/>
  <c r="U125" i="249"/>
  <c r="Z125" i="249"/>
  <c r="R125" i="249"/>
  <c r="X125" i="249"/>
  <c r="AP207" i="249"/>
  <c r="Z216" i="249"/>
  <c r="V216" i="249"/>
  <c r="R216" i="249"/>
  <c r="AA216" i="249"/>
  <c r="U216" i="249"/>
  <c r="Y216" i="249"/>
  <c r="T216" i="249"/>
  <c r="W216" i="249"/>
  <c r="AC216" i="249"/>
  <c r="S216" i="249"/>
  <c r="AB216" i="249"/>
  <c r="X216" i="249"/>
  <c r="AC260" i="249"/>
  <c r="Y260" i="249"/>
  <c r="U260" i="249"/>
  <c r="Z260" i="249"/>
  <c r="T260" i="249"/>
  <c r="X260" i="249"/>
  <c r="S260" i="249"/>
  <c r="W260" i="249"/>
  <c r="V260" i="249"/>
  <c r="AB260" i="249"/>
  <c r="R260" i="249"/>
  <c r="AA260" i="249"/>
  <c r="AC263" i="249"/>
  <c r="Y263" i="249"/>
  <c r="U263" i="249"/>
  <c r="AB263" i="249"/>
  <c r="W263" i="249"/>
  <c r="R263" i="249"/>
  <c r="AA263" i="249"/>
  <c r="V263" i="249"/>
  <c r="T263" i="249"/>
  <c r="S263" i="249"/>
  <c r="Z263" i="249"/>
  <c r="X263" i="249"/>
  <c r="AC266" i="249"/>
  <c r="Y266" i="249"/>
  <c r="U266" i="249"/>
  <c r="Z266" i="249"/>
  <c r="T266" i="249"/>
  <c r="X266" i="249"/>
  <c r="S266" i="249"/>
  <c r="AB266" i="249"/>
  <c r="R266" i="249"/>
  <c r="AA266" i="249"/>
  <c r="W266" i="249"/>
  <c r="V266" i="249"/>
  <c r="AB297" i="249"/>
  <c r="R297" i="249"/>
  <c r="AC297" i="249"/>
  <c r="W297" i="249"/>
  <c r="AB300" i="249"/>
  <c r="X300" i="249"/>
  <c r="T300" i="249"/>
  <c r="Z300" i="249"/>
  <c r="V300" i="249"/>
  <c r="R300" i="249"/>
  <c r="AC300" i="249"/>
  <c r="U300" i="249"/>
  <c r="AA300" i="249"/>
  <c r="S300" i="249"/>
  <c r="W300" i="249"/>
  <c r="Y300" i="249"/>
  <c r="AP311" i="249"/>
  <c r="AA355" i="249"/>
  <c r="W355" i="249"/>
  <c r="S355" i="249"/>
  <c r="AC355" i="249"/>
  <c r="Y355" i="249"/>
  <c r="U355" i="249"/>
  <c r="Z355" i="249"/>
  <c r="R355" i="249"/>
  <c r="X355" i="249"/>
  <c r="V355" i="249"/>
  <c r="T355" i="249"/>
  <c r="AB355" i="249"/>
  <c r="AA358" i="249"/>
  <c r="W358" i="249"/>
  <c r="S358" i="249"/>
  <c r="AC358" i="249"/>
  <c r="Y358" i="249"/>
  <c r="U358" i="249"/>
  <c r="Z358" i="249"/>
  <c r="R358" i="249"/>
  <c r="X358" i="249"/>
  <c r="AB358" i="249"/>
  <c r="V358" i="249"/>
  <c r="T358" i="249"/>
  <c r="AA361" i="249"/>
  <c r="W361" i="249"/>
  <c r="S361" i="249"/>
  <c r="AC361" i="249"/>
  <c r="Y361" i="249"/>
  <c r="U361" i="249"/>
  <c r="Z361" i="249"/>
  <c r="R361" i="249"/>
  <c r="X361" i="249"/>
  <c r="V361" i="249"/>
  <c r="T361" i="249"/>
  <c r="AB361" i="249"/>
  <c r="AA367" i="249"/>
  <c r="Z367" i="249"/>
  <c r="AA370" i="249"/>
  <c r="W370" i="249"/>
  <c r="S370" i="249"/>
  <c r="AC370" i="249"/>
  <c r="Y370" i="249"/>
  <c r="U370" i="249"/>
  <c r="Z370" i="249"/>
  <c r="R370" i="249"/>
  <c r="X370" i="249"/>
  <c r="AB370" i="249"/>
  <c r="V370" i="249"/>
  <c r="T370" i="249"/>
  <c r="R401" i="249"/>
  <c r="S401" i="249"/>
  <c r="Z407" i="249"/>
  <c r="V407" i="249"/>
  <c r="R407" i="249"/>
  <c r="AB407" i="249"/>
  <c r="X407" i="249"/>
  <c r="T407" i="249"/>
  <c r="Y407" i="249"/>
  <c r="W407" i="249"/>
  <c r="S407" i="249"/>
  <c r="AC407" i="249"/>
  <c r="AA407" i="249"/>
  <c r="U407" i="249"/>
  <c r="AP421" i="249"/>
  <c r="AA464" i="249"/>
  <c r="W464" i="249"/>
  <c r="S464" i="249"/>
  <c r="AC464" i="249"/>
  <c r="Y464" i="249"/>
  <c r="U464" i="249"/>
  <c r="V464" i="249"/>
  <c r="Z464" i="249"/>
  <c r="R464" i="249"/>
  <c r="T464" i="249"/>
  <c r="AB464" i="249"/>
  <c r="X464" i="249"/>
  <c r="Z467" i="249"/>
  <c r="V467" i="249"/>
  <c r="R467" i="249"/>
  <c r="AB467" i="249"/>
  <c r="W467" i="249"/>
  <c r="Y467" i="249"/>
  <c r="T467" i="249"/>
  <c r="AA467" i="249"/>
  <c r="U467" i="249"/>
  <c r="AC467" i="249"/>
  <c r="S467" i="249"/>
  <c r="X467" i="249"/>
  <c r="Z470" i="249"/>
  <c r="V470" i="249"/>
  <c r="R470" i="249"/>
  <c r="Y470" i="249"/>
  <c r="T470" i="249"/>
  <c r="AB470" i="249"/>
  <c r="W470" i="249"/>
  <c r="X470" i="249"/>
  <c r="AC470" i="249"/>
  <c r="S470" i="249"/>
  <c r="AA470" i="249"/>
  <c r="U470" i="249"/>
  <c r="Z476" i="249"/>
  <c r="V476" i="249"/>
  <c r="R476" i="249"/>
  <c r="AC476" i="249"/>
  <c r="X476" i="249"/>
  <c r="S476" i="249"/>
  <c r="W476" i="249"/>
  <c r="AA476" i="249"/>
  <c r="T476" i="249"/>
  <c r="U476" i="249"/>
  <c r="AB476" i="249"/>
  <c r="Y476" i="249"/>
  <c r="CD140" i="230"/>
  <c r="CD152" i="230"/>
  <c r="BZ146" i="230"/>
  <c r="BR143" i="230"/>
  <c r="BN149" i="230"/>
  <c r="BJ143" i="230"/>
  <c r="BZ446" i="230"/>
  <c r="BZ440" i="230"/>
  <c r="BN458" i="230"/>
  <c r="BR209" i="230"/>
  <c r="CE570" i="231"/>
  <c r="CA567" i="231"/>
  <c r="BK518" i="231"/>
  <c r="BG506" i="231"/>
  <c r="CG441" i="231"/>
  <c r="CG450" i="231"/>
  <c r="CC453" i="231"/>
  <c r="BY441" i="231"/>
  <c r="BY450" i="231"/>
  <c r="CF443" i="231"/>
  <c r="CB446" i="231"/>
  <c r="BH452" i="231"/>
  <c r="CD384" i="231"/>
  <c r="CD393" i="231"/>
  <c r="BM386" i="231"/>
  <c r="BI389" i="231"/>
  <c r="CD332" i="231"/>
  <c r="BZ326" i="231"/>
  <c r="CB273" i="231"/>
  <c r="CE266" i="231"/>
  <c r="BO278" i="231"/>
  <c r="CG143" i="231"/>
  <c r="CG152" i="231"/>
  <c r="BZ390" i="231"/>
  <c r="BN326" i="231"/>
  <c r="BJ320" i="231"/>
  <c r="BJ344" i="231"/>
  <c r="CF273" i="231"/>
  <c r="CA266" i="231"/>
  <c r="BP203" i="231"/>
  <c r="BP200" i="231"/>
  <c r="BL221" i="231"/>
  <c r="CC149" i="231"/>
  <c r="BY143" i="231"/>
  <c r="BY146" i="231"/>
  <c r="BQ140" i="231"/>
  <c r="CE93" i="231"/>
  <c r="CA87" i="231"/>
  <c r="BR86" i="231"/>
  <c r="CF637" i="230"/>
  <c r="CB628" i="230"/>
  <c r="CF397" i="230"/>
  <c r="CB406" i="230"/>
  <c r="CF166" i="230"/>
  <c r="CB154" i="230"/>
  <c r="CB166" i="230"/>
  <c r="CB331" i="230"/>
  <c r="CF88" i="230"/>
  <c r="CF277" i="230"/>
  <c r="CB271" i="230"/>
  <c r="CB265" i="230"/>
  <c r="CB583" i="230"/>
  <c r="CF343" i="230"/>
  <c r="CE631" i="231"/>
  <c r="CA637" i="231"/>
  <c r="CF562" i="231"/>
  <c r="CB568" i="231"/>
  <c r="CB586" i="231"/>
  <c r="CD454" i="231"/>
  <c r="CD448" i="231"/>
  <c r="BZ454" i="231"/>
  <c r="CF331" i="231"/>
  <c r="CF346" i="231"/>
  <c r="CB340" i="231"/>
  <c r="CG268" i="231"/>
  <c r="CC283" i="231"/>
  <c r="BY265" i="231"/>
  <c r="BY271" i="231"/>
  <c r="CE163" i="231"/>
  <c r="CA142" i="231"/>
  <c r="CA163" i="231"/>
  <c r="CF85" i="231"/>
  <c r="CB97" i="231"/>
  <c r="CF451" i="230"/>
  <c r="CB448" i="230"/>
  <c r="CF223" i="230"/>
  <c r="CB205" i="230"/>
  <c r="CB223" i="230"/>
  <c r="CF565" i="230"/>
  <c r="CB85" i="230"/>
  <c r="CF93" i="232"/>
  <c r="CB81" i="232"/>
  <c r="CE101" i="232"/>
  <c r="CA89" i="232"/>
  <c r="CA83" i="232"/>
  <c r="BO92" i="232"/>
  <c r="BK95" i="232"/>
  <c r="BG83" i="232"/>
  <c r="CG150" i="232"/>
  <c r="CC147" i="232"/>
  <c r="CC153" i="232"/>
  <c r="BY150" i="232"/>
  <c r="CF143" i="232"/>
  <c r="CB155" i="232"/>
  <c r="BP146" i="232"/>
  <c r="BP152" i="232"/>
  <c r="BL149" i="232"/>
  <c r="BH140" i="232"/>
  <c r="CD204" i="232"/>
  <c r="BZ222" i="232"/>
  <c r="BZ207" i="232"/>
  <c r="CG221" i="232"/>
  <c r="CC215" i="232"/>
  <c r="BY209" i="232"/>
  <c r="BQ209" i="232"/>
  <c r="BQ215" i="232"/>
  <c r="BM209" i="232"/>
  <c r="BI203" i="232"/>
  <c r="CE279" i="232"/>
  <c r="CA267" i="232"/>
  <c r="CA261" i="232"/>
  <c r="CD269" i="232"/>
  <c r="BZ284" i="232"/>
  <c r="BR266" i="232"/>
  <c r="BN260" i="232"/>
  <c r="BN275" i="232"/>
  <c r="BJ263" i="232"/>
  <c r="CF333" i="232"/>
  <c r="CB321" i="232"/>
  <c r="CE329" i="232"/>
  <c r="CA341" i="232"/>
  <c r="CA323" i="232"/>
  <c r="BO332" i="232"/>
  <c r="BK323" i="232"/>
  <c r="BG320" i="232"/>
  <c r="CG405" i="232"/>
  <c r="CC393" i="232"/>
  <c r="BY381" i="232"/>
  <c r="BY402" i="232"/>
  <c r="CF395" i="232"/>
  <c r="CB383" i="232"/>
  <c r="BP392" i="232"/>
  <c r="BL380" i="232"/>
  <c r="BL401" i="232"/>
  <c r="BH389" i="232"/>
  <c r="CE441" i="232"/>
  <c r="CE462" i="232"/>
  <c r="CA450" i="232"/>
  <c r="CG452" i="232"/>
  <c r="CC440" i="232"/>
  <c r="BY455" i="232"/>
  <c r="BQ440" i="232"/>
  <c r="BQ458" i="232"/>
  <c r="BM446" i="232"/>
  <c r="BI461" i="232"/>
  <c r="CF507" i="232"/>
  <c r="CB522" i="232"/>
  <c r="CE503" i="232"/>
  <c r="CE524" i="232"/>
  <c r="CA512" i="232"/>
  <c r="BO521" i="232"/>
  <c r="BK509" i="232"/>
  <c r="BG500" i="232"/>
  <c r="BG518" i="232"/>
  <c r="CG576" i="232"/>
  <c r="CC564" i="232"/>
  <c r="BY579" i="232"/>
  <c r="CF560" i="232"/>
  <c r="CF581" i="232"/>
  <c r="CB569" i="232"/>
  <c r="BP578" i="232"/>
  <c r="BL566" i="232"/>
  <c r="BH560" i="232"/>
  <c r="BH575" i="232"/>
  <c r="CD621" i="232"/>
  <c r="BZ636" i="232"/>
  <c r="CG629" i="232"/>
  <c r="CG623" i="232"/>
  <c r="CC638" i="232"/>
  <c r="BY626" i="232"/>
  <c r="BQ635" i="232"/>
  <c r="BM623" i="232"/>
  <c r="BM644" i="232"/>
  <c r="BI632" i="232"/>
  <c r="CF639" i="233"/>
  <c r="CB627" i="233"/>
  <c r="BQ620" i="233"/>
  <c r="BQ644" i="233"/>
  <c r="BM632" i="233"/>
  <c r="BI635" i="233"/>
  <c r="CF623" i="233"/>
  <c r="CB638" i="233"/>
  <c r="CE87" i="233"/>
  <c r="CA84" i="233"/>
  <c r="CD92" i="233"/>
  <c r="CD80" i="233"/>
  <c r="BZ104" i="233"/>
  <c r="BR95" i="233"/>
  <c r="BN86" i="233"/>
  <c r="BJ98" i="233"/>
  <c r="BJ86" i="233"/>
  <c r="CD162" i="233"/>
  <c r="BZ150" i="233"/>
  <c r="BZ144" i="233"/>
  <c r="CG152" i="233"/>
  <c r="CC140" i="233"/>
  <c r="BY155" i="233"/>
  <c r="BQ140" i="233"/>
  <c r="BQ158" i="233"/>
  <c r="BM146" i="233"/>
  <c r="BI161" i="233"/>
  <c r="BY225" i="233"/>
  <c r="BL212" i="233"/>
  <c r="CC213" i="233"/>
  <c r="CB206" i="233"/>
  <c r="CB200" i="233"/>
  <c r="CG210" i="233"/>
  <c r="CF203" i="233"/>
  <c r="BP212" i="233"/>
  <c r="BH200" i="233"/>
  <c r="BH221" i="233"/>
  <c r="CF285" i="233"/>
  <c r="CF276" i="233"/>
  <c r="CB264" i="233"/>
  <c r="CE269" i="233"/>
  <c r="CA266" i="233"/>
  <c r="BO260" i="233"/>
  <c r="BO275" i="233"/>
  <c r="BK263" i="233"/>
  <c r="BG272" i="233"/>
  <c r="CE339" i="233"/>
  <c r="CA327" i="233"/>
  <c r="CA321" i="233"/>
  <c r="CD329" i="233"/>
  <c r="BZ344" i="233"/>
  <c r="BR338" i="233"/>
  <c r="BN320" i="233"/>
  <c r="BN335" i="233"/>
  <c r="BJ323" i="233"/>
  <c r="CF380" i="233"/>
  <c r="CF401" i="233"/>
  <c r="CB389" i="233"/>
  <c r="CB395" i="233"/>
  <c r="CF384" i="233"/>
  <c r="CB381" i="233"/>
  <c r="BN440" i="233"/>
  <c r="CA461" i="234"/>
  <c r="CA440" i="234"/>
  <c r="CA449" i="234"/>
  <c r="CA455" i="234"/>
  <c r="CA458" i="234"/>
  <c r="CA464" i="234"/>
  <c r="CA443" i="234"/>
  <c r="CE446" i="234"/>
  <c r="CE452" i="234"/>
  <c r="CE461" i="234"/>
  <c r="CE440" i="234"/>
  <c r="CE449" i="234"/>
  <c r="CE455" i="234"/>
  <c r="CB465" i="234"/>
  <c r="CB444" i="234"/>
  <c r="CB450" i="234"/>
  <c r="CB453" i="234"/>
  <c r="CB459" i="234"/>
  <c r="CB441" i="234"/>
  <c r="CB447" i="234"/>
  <c r="CF456" i="234"/>
  <c r="CF462" i="234"/>
  <c r="CF465" i="234"/>
  <c r="CF444" i="234"/>
  <c r="CF450" i="234"/>
  <c r="CF453" i="234"/>
  <c r="CF459" i="234"/>
  <c r="BJ506" i="234"/>
  <c r="BJ512" i="234"/>
  <c r="BJ515" i="234"/>
  <c r="BJ521" i="234"/>
  <c r="BJ500" i="234"/>
  <c r="BJ503" i="234"/>
  <c r="BJ509" i="234"/>
  <c r="BN518" i="234"/>
  <c r="BN524" i="234"/>
  <c r="BN506" i="234"/>
  <c r="BN512" i="234"/>
  <c r="BN515" i="234"/>
  <c r="BN521" i="234"/>
  <c r="BN500" i="234"/>
  <c r="BR503" i="234"/>
  <c r="BR509" i="234"/>
  <c r="BR518" i="234"/>
  <c r="BR524" i="234"/>
  <c r="BR506" i="234"/>
  <c r="BR512" i="234"/>
  <c r="BY506" i="234"/>
  <c r="BY512" i="234"/>
  <c r="BY521" i="234"/>
  <c r="BY500" i="234"/>
  <c r="BY509" i="234"/>
  <c r="BY515" i="234"/>
  <c r="CC521" i="234"/>
  <c r="CC500" i="234"/>
  <c r="CC509" i="234"/>
  <c r="CC515" i="234"/>
  <c r="CC518" i="234"/>
  <c r="CC524" i="234"/>
  <c r="CC503" i="234"/>
  <c r="CG509" i="234"/>
  <c r="CG515" i="234"/>
  <c r="CG518" i="234"/>
  <c r="CG524" i="234"/>
  <c r="CG503" i="234"/>
  <c r="CG506" i="234"/>
  <c r="CG512" i="234"/>
  <c r="BY513" i="234"/>
  <c r="BY519" i="234"/>
  <c r="BY522" i="234"/>
  <c r="BY501" i="234"/>
  <c r="BY507" i="234"/>
  <c r="BY510" i="234"/>
  <c r="BY516" i="234"/>
  <c r="CC525" i="234"/>
  <c r="CC504" i="234"/>
  <c r="CC513" i="234"/>
  <c r="CC519" i="234"/>
  <c r="CC522" i="234"/>
  <c r="CC501" i="234"/>
  <c r="CC507" i="234"/>
  <c r="CG510" i="234"/>
  <c r="CG516" i="234"/>
  <c r="CG525" i="234"/>
  <c r="CG504" i="234"/>
  <c r="CG513" i="234"/>
  <c r="CG519" i="234"/>
  <c r="BG572" i="234"/>
  <c r="BG566" i="234"/>
  <c r="BG575" i="234"/>
  <c r="BG569" i="234"/>
  <c r="BG563" i="234"/>
  <c r="BG581" i="234"/>
  <c r="BK584" i="234"/>
  <c r="BK578" i="234"/>
  <c r="BK569" i="234"/>
  <c r="BK572" i="234"/>
  <c r="BK566" i="234"/>
  <c r="BK575" i="234"/>
  <c r="BK581" i="234"/>
  <c r="BO563" i="234"/>
  <c r="BO560" i="234"/>
  <c r="BO584" i="234"/>
  <c r="BO578" i="234"/>
  <c r="BO581" i="234"/>
  <c r="BO572" i="234"/>
  <c r="BO566" i="234"/>
  <c r="BZ575" i="234"/>
  <c r="BZ581" i="234"/>
  <c r="BZ572" i="234"/>
  <c r="BZ563" i="234"/>
  <c r="BZ569" i="234"/>
  <c r="BZ578" i="234"/>
  <c r="BZ584" i="234"/>
  <c r="CD566" i="234"/>
  <c r="CD560" i="234"/>
  <c r="CD575" i="234"/>
  <c r="CD581" i="234"/>
  <c r="CD584" i="234"/>
  <c r="CD563" i="234"/>
  <c r="CD569" i="234"/>
  <c r="BZ567" i="234"/>
  <c r="BZ573" i="234"/>
  <c r="BZ582" i="234"/>
  <c r="BZ561" i="234"/>
  <c r="BZ570" i="234"/>
  <c r="BZ564" i="234"/>
  <c r="CD579" i="234"/>
  <c r="CD585" i="234"/>
  <c r="CD576" i="234"/>
  <c r="CD567" i="234"/>
  <c r="CD573" i="234"/>
  <c r="CD582" i="234"/>
  <c r="CD561" i="234"/>
  <c r="BH635" i="234"/>
  <c r="BH641" i="234"/>
  <c r="BH620" i="234"/>
  <c r="BH623" i="234"/>
  <c r="BH629" i="234"/>
  <c r="BH638" i="234"/>
  <c r="BH644" i="234"/>
  <c r="BL626" i="234"/>
  <c r="BL632" i="234"/>
  <c r="BL635" i="234"/>
  <c r="BL641" i="234"/>
  <c r="BL620" i="234"/>
  <c r="BL623" i="234"/>
  <c r="BL629" i="234"/>
  <c r="BP638" i="234"/>
  <c r="BP644" i="234"/>
  <c r="BP626" i="234"/>
  <c r="BP632" i="234"/>
  <c r="BP635" i="234"/>
  <c r="BP641" i="234"/>
  <c r="BP620" i="234"/>
  <c r="CB629" i="234"/>
  <c r="CB635" i="234"/>
  <c r="CB644" i="234"/>
  <c r="CB623" i="234"/>
  <c r="CB632" i="234"/>
  <c r="CB638" i="234"/>
  <c r="CF641" i="234"/>
  <c r="CF620" i="234"/>
  <c r="CF626" i="234"/>
  <c r="CF629" i="234"/>
  <c r="CF635" i="234"/>
  <c r="CF644" i="234"/>
  <c r="CF623" i="234"/>
  <c r="BY627" i="234"/>
  <c r="BY633" i="234"/>
  <c r="BY636" i="234"/>
  <c r="BY642" i="234"/>
  <c r="BY621" i="234"/>
  <c r="BY624" i="234"/>
  <c r="BY630" i="234"/>
  <c r="CC639" i="234"/>
  <c r="CC645" i="234"/>
  <c r="CC627" i="234"/>
  <c r="CC633" i="234"/>
  <c r="CC636" i="234"/>
  <c r="CC642" i="234"/>
  <c r="CC621" i="234"/>
  <c r="CG624" i="234"/>
  <c r="CG630" i="234"/>
  <c r="CG639" i="234"/>
  <c r="CG645" i="234"/>
  <c r="CG627" i="234"/>
  <c r="CG633" i="234"/>
  <c r="G38" i="151"/>
  <c r="BH505" i="230"/>
  <c r="BP466" i="230"/>
  <c r="BK205" i="233"/>
  <c r="BG106" i="231"/>
  <c r="BG82" i="231"/>
  <c r="BG88" i="231"/>
  <c r="BG94" i="231"/>
  <c r="BG100" i="231"/>
  <c r="BG85" i="231"/>
  <c r="BG91" i="231"/>
  <c r="BG97" i="231"/>
  <c r="BG103" i="231"/>
  <c r="BK106" i="231"/>
  <c r="BK82" i="231"/>
  <c r="BK88" i="231"/>
  <c r="BK94" i="231"/>
  <c r="BK100" i="231"/>
  <c r="BO106" i="231"/>
  <c r="BO82" i="231"/>
  <c r="BO88" i="231"/>
  <c r="BO94" i="231"/>
  <c r="BO100" i="231"/>
  <c r="BO85" i="231"/>
  <c r="BO91" i="231"/>
  <c r="BO97" i="231"/>
  <c r="BO103" i="231"/>
  <c r="BG163" i="231"/>
  <c r="BG145" i="231"/>
  <c r="BG151" i="231"/>
  <c r="BG166" i="231"/>
  <c r="BG142" i="231"/>
  <c r="BG148" i="231"/>
  <c r="BG154" i="231"/>
  <c r="BK166" i="231"/>
  <c r="BK142" i="231"/>
  <c r="BK148" i="231"/>
  <c r="BK154" i="231"/>
  <c r="BK160" i="231"/>
  <c r="BK157" i="231"/>
  <c r="BO163" i="231"/>
  <c r="BO145" i="231"/>
  <c r="BO151" i="231"/>
  <c r="BO166" i="231"/>
  <c r="BO142" i="231"/>
  <c r="BO148" i="231"/>
  <c r="BO154" i="231"/>
  <c r="BI395" i="233"/>
  <c r="BI401" i="233"/>
  <c r="BI404" i="233"/>
  <c r="BI398" i="233"/>
  <c r="BI380" i="233"/>
  <c r="BM392" i="233"/>
  <c r="BM386" i="233"/>
  <c r="BM383" i="233"/>
  <c r="BM389" i="233"/>
  <c r="BQ404" i="233"/>
  <c r="BQ398" i="233"/>
  <c r="BQ380" i="233"/>
  <c r="BQ395" i="233"/>
  <c r="BQ401" i="233"/>
  <c r="CB399" i="233"/>
  <c r="CB405" i="233"/>
  <c r="CB384" i="233"/>
  <c r="CF390" i="233"/>
  <c r="CF396" i="233"/>
  <c r="BJ461" i="233"/>
  <c r="BJ455" i="233"/>
  <c r="BJ440" i="233"/>
  <c r="BJ464" i="233"/>
  <c r="BJ458" i="233"/>
  <c r="BN452" i="233"/>
  <c r="BN446" i="233"/>
  <c r="BN449" i="233"/>
  <c r="BN443" i="233"/>
  <c r="BR464" i="233"/>
  <c r="BR458" i="233"/>
  <c r="BR461" i="233"/>
  <c r="BR455" i="233"/>
  <c r="BR440" i="233"/>
  <c r="BZ443" i="233"/>
  <c r="BZ449" i="233"/>
  <c r="BZ446" i="233"/>
  <c r="BZ452" i="233"/>
  <c r="CD455" i="233"/>
  <c r="CD461" i="233"/>
  <c r="CD440" i="233"/>
  <c r="CD458" i="233"/>
  <c r="CD464" i="233"/>
  <c r="CA453" i="233"/>
  <c r="CA459" i="233"/>
  <c r="CA450" i="233"/>
  <c r="CA456" i="233"/>
  <c r="CE465" i="233"/>
  <c r="CE444" i="233"/>
  <c r="CE462" i="233"/>
  <c r="CE441" i="233"/>
  <c r="CE447" i="233"/>
  <c r="BI524" i="233"/>
  <c r="BI518" i="233"/>
  <c r="BI500" i="233"/>
  <c r="BI515" i="233"/>
  <c r="BI521" i="233"/>
  <c r="BM503" i="233"/>
  <c r="BM509" i="233"/>
  <c r="BM512" i="233"/>
  <c r="BM506" i="233"/>
  <c r="BQ515" i="233"/>
  <c r="BQ521" i="233"/>
  <c r="BQ524" i="233"/>
  <c r="BQ518" i="233"/>
  <c r="BQ500" i="233"/>
  <c r="CB506" i="233"/>
  <c r="CB512" i="233"/>
  <c r="CB515" i="233"/>
  <c r="CB521" i="233"/>
  <c r="CB500" i="233"/>
  <c r="CB503" i="233"/>
  <c r="CB509" i="233"/>
  <c r="CF518" i="233"/>
  <c r="CF524" i="233"/>
  <c r="CF506" i="233"/>
  <c r="CF500" i="233"/>
  <c r="CF515" i="233"/>
  <c r="CF521" i="233"/>
  <c r="CF512" i="233"/>
  <c r="CB519" i="233"/>
  <c r="CB525" i="233"/>
  <c r="CB504" i="233"/>
  <c r="CB522" i="233"/>
  <c r="CB501" i="233"/>
  <c r="CF507" i="233"/>
  <c r="CF513" i="233"/>
  <c r="CF510" i="233"/>
  <c r="CF516" i="233"/>
  <c r="BJ581" i="233"/>
  <c r="BJ575" i="233"/>
  <c r="BJ560" i="233"/>
  <c r="BJ569" i="233"/>
  <c r="BJ563" i="233"/>
  <c r="BJ584" i="233"/>
  <c r="BJ578" i="233"/>
  <c r="BN572" i="233"/>
  <c r="BN566" i="233"/>
  <c r="BN581" i="233"/>
  <c r="BN575" i="233"/>
  <c r="BN560" i="233"/>
  <c r="BN569" i="233"/>
  <c r="BN563" i="233"/>
  <c r="BR584" i="233"/>
  <c r="BR563" i="233"/>
  <c r="BR572" i="233"/>
  <c r="BR578" i="233"/>
  <c r="BR581" i="233"/>
  <c r="BR560" i="233"/>
  <c r="BR566" i="233"/>
  <c r="BZ563" i="233"/>
  <c r="BZ569" i="233"/>
  <c r="BZ578" i="233"/>
  <c r="BZ584" i="233"/>
  <c r="BZ566" i="233"/>
  <c r="BZ572" i="233"/>
  <c r="CD575" i="233"/>
  <c r="CD581" i="233"/>
  <c r="CD560" i="233"/>
  <c r="CD563" i="233"/>
  <c r="CD569" i="233"/>
  <c r="CD578" i="233"/>
  <c r="CD584" i="233"/>
  <c r="CA573" i="233"/>
  <c r="CA579" i="233"/>
  <c r="CA582" i="233"/>
  <c r="CA561" i="233"/>
  <c r="CA567" i="233"/>
  <c r="CA570" i="233"/>
  <c r="CA576" i="233"/>
  <c r="CE585" i="233"/>
  <c r="CE564" i="233"/>
  <c r="CE573" i="233"/>
  <c r="CE579" i="233"/>
  <c r="CE582" i="233"/>
  <c r="CE561" i="233"/>
  <c r="CE567" i="233"/>
  <c r="BJ92" i="234"/>
  <c r="BJ86" i="234"/>
  <c r="BJ101" i="234"/>
  <c r="BJ95" i="234"/>
  <c r="BJ80" i="234"/>
  <c r="BJ89" i="234"/>
  <c r="BJ83" i="234"/>
  <c r="BN104" i="234"/>
  <c r="BN98" i="234"/>
  <c r="BN92" i="234"/>
  <c r="BN86" i="234"/>
  <c r="BN101" i="234"/>
  <c r="BN95" i="234"/>
  <c r="BN80" i="234"/>
  <c r="BR89" i="234"/>
  <c r="BR83" i="234"/>
  <c r="BR104" i="234"/>
  <c r="BR98" i="234"/>
  <c r="BR92" i="234"/>
  <c r="BR86" i="234"/>
  <c r="BZ95" i="234"/>
  <c r="BZ89" i="234"/>
  <c r="BZ86" i="234"/>
  <c r="BZ83" i="234"/>
  <c r="BZ104" i="234"/>
  <c r="BZ98" i="234"/>
  <c r="BZ92" i="234"/>
  <c r="CD101" i="234"/>
  <c r="CD80" i="234"/>
  <c r="CD95" i="234"/>
  <c r="CD89" i="234"/>
  <c r="CD86" i="234"/>
  <c r="CD83" i="234"/>
  <c r="CD104" i="234"/>
  <c r="CA105" i="234"/>
  <c r="CA99" i="234"/>
  <c r="CA93" i="234"/>
  <c r="CA87" i="234"/>
  <c r="CA102" i="234"/>
  <c r="CA96" i="234"/>
  <c r="CA81" i="234"/>
  <c r="CE90" i="234"/>
  <c r="CE84" i="234"/>
  <c r="CE105" i="234"/>
  <c r="CE99" i="234"/>
  <c r="CE93" i="234"/>
  <c r="CE87" i="234"/>
  <c r="BI143" i="234"/>
  <c r="BI149" i="234"/>
  <c r="BI164" i="234"/>
  <c r="BI158" i="234"/>
  <c r="BI140" i="234"/>
  <c r="BI152" i="234"/>
  <c r="BI146" i="234"/>
  <c r="BM155" i="234"/>
  <c r="BM161" i="234"/>
  <c r="BM143" i="234"/>
  <c r="BM149" i="234"/>
  <c r="BM164" i="234"/>
  <c r="BM158" i="234"/>
  <c r="BM140" i="234"/>
  <c r="BQ152" i="234"/>
  <c r="BQ146" i="234"/>
  <c r="BQ155" i="234"/>
  <c r="BQ161" i="234"/>
  <c r="BQ143" i="234"/>
  <c r="BQ149" i="234"/>
  <c r="CB155" i="234"/>
  <c r="CB161" i="234"/>
  <c r="CB140" i="234"/>
  <c r="CB143" i="234"/>
  <c r="CB149" i="234"/>
  <c r="CB158" i="234"/>
  <c r="CB164" i="234"/>
  <c r="CF146" i="234"/>
  <c r="CF152" i="234"/>
  <c r="CF155" i="234"/>
  <c r="CF161" i="234"/>
  <c r="CF140" i="234"/>
  <c r="CF143" i="234"/>
  <c r="CF149" i="234"/>
  <c r="CB147" i="234"/>
  <c r="CB153" i="234"/>
  <c r="CB162" i="234"/>
  <c r="CB141" i="234"/>
  <c r="CB150" i="234"/>
  <c r="CB156" i="234"/>
  <c r="CF159" i="234"/>
  <c r="CF165" i="234"/>
  <c r="CF144" i="234"/>
  <c r="CF147" i="234"/>
  <c r="CF153" i="234"/>
  <c r="CF162" i="234"/>
  <c r="CF141" i="234"/>
  <c r="BJ221" i="234"/>
  <c r="BJ215" i="234"/>
  <c r="BJ200" i="234"/>
  <c r="BJ209" i="234"/>
  <c r="BJ203" i="234"/>
  <c r="BJ224" i="234"/>
  <c r="BJ218" i="234"/>
  <c r="BN212" i="234"/>
  <c r="BN206" i="234"/>
  <c r="BN221" i="234"/>
  <c r="BN215" i="234"/>
  <c r="BN200" i="234"/>
  <c r="BN209" i="234"/>
  <c r="BN203" i="234"/>
  <c r="BR224" i="234"/>
  <c r="BR218" i="234"/>
  <c r="BR212" i="234"/>
  <c r="BR206" i="234"/>
  <c r="BR221" i="234"/>
  <c r="BR215" i="234"/>
  <c r="BR200" i="234"/>
  <c r="BZ203" i="234"/>
  <c r="BZ209" i="234"/>
  <c r="BZ218" i="234"/>
  <c r="BZ224" i="234"/>
  <c r="BZ206" i="234"/>
  <c r="BZ212" i="234"/>
  <c r="CD215" i="234"/>
  <c r="CD221" i="234"/>
  <c r="CD200" i="234"/>
  <c r="CD203" i="234"/>
  <c r="CD209" i="234"/>
  <c r="CD218" i="234"/>
  <c r="CD224" i="234"/>
  <c r="CA213" i="234"/>
  <c r="CA219" i="234"/>
  <c r="CA222" i="234"/>
  <c r="CA201" i="234"/>
  <c r="CA207" i="234"/>
  <c r="CA210" i="234"/>
  <c r="CA216" i="234"/>
  <c r="CE225" i="234"/>
  <c r="CE204" i="234"/>
  <c r="CE213" i="234"/>
  <c r="CE219" i="234"/>
  <c r="CE222" i="234"/>
  <c r="CE201" i="234"/>
  <c r="CE207" i="234"/>
  <c r="BI275" i="234"/>
  <c r="BI281" i="234"/>
  <c r="BI263" i="234"/>
  <c r="BI269" i="234"/>
  <c r="BI284" i="234"/>
  <c r="BI278" i="234"/>
  <c r="BI260" i="234"/>
  <c r="BM272" i="234"/>
  <c r="BM266" i="234"/>
  <c r="BM275" i="234"/>
  <c r="BM281" i="234"/>
  <c r="BM263" i="234"/>
  <c r="BM269" i="234"/>
  <c r="BQ284" i="234"/>
  <c r="BQ278" i="234"/>
  <c r="BQ260" i="234"/>
  <c r="BQ272" i="234"/>
  <c r="BQ266" i="234"/>
  <c r="BQ275" i="234"/>
  <c r="BQ281" i="234"/>
  <c r="CB263" i="234"/>
  <c r="CB269" i="234"/>
  <c r="CB278" i="234"/>
  <c r="CB284" i="234"/>
  <c r="CB266" i="234"/>
  <c r="CB272" i="234"/>
  <c r="CF275" i="234"/>
  <c r="CF281" i="234"/>
  <c r="CF260" i="234"/>
  <c r="CF263" i="234"/>
  <c r="CF269" i="234"/>
  <c r="CF278" i="234"/>
  <c r="CF284" i="234"/>
  <c r="CB282" i="234"/>
  <c r="CB261" i="234"/>
  <c r="CB270" i="234"/>
  <c r="CB276" i="234"/>
  <c r="CB279" i="234"/>
  <c r="CB285" i="234"/>
  <c r="CB264" i="234"/>
  <c r="CF267" i="234"/>
  <c r="CF273" i="234"/>
  <c r="CF282" i="234"/>
  <c r="CF261" i="234"/>
  <c r="CF270" i="234"/>
  <c r="CF276" i="234"/>
  <c r="BJ341" i="234"/>
  <c r="BJ335" i="234"/>
  <c r="BJ320" i="234"/>
  <c r="BJ329" i="234"/>
  <c r="BJ323" i="234"/>
  <c r="BJ344" i="234"/>
  <c r="BJ338" i="234"/>
  <c r="BN332" i="234"/>
  <c r="BN326" i="234"/>
  <c r="BN341" i="234"/>
  <c r="BN335" i="234"/>
  <c r="BN320" i="234"/>
  <c r="BN329" i="234"/>
  <c r="BN323" i="234"/>
  <c r="BR344" i="234"/>
  <c r="BR323" i="234"/>
  <c r="BR332" i="234"/>
  <c r="BR338" i="234"/>
  <c r="BR341" i="234"/>
  <c r="BR320" i="234"/>
  <c r="BR326" i="234"/>
  <c r="BZ323" i="234"/>
  <c r="BZ329" i="234"/>
  <c r="BZ338" i="234"/>
  <c r="BZ344" i="234"/>
  <c r="BZ326" i="234"/>
  <c r="BZ332" i="234"/>
  <c r="CD335" i="234"/>
  <c r="CD341" i="234"/>
  <c r="CD320" i="234"/>
  <c r="CD323" i="234"/>
  <c r="CD329" i="234"/>
  <c r="CD338" i="234"/>
  <c r="CD344" i="234"/>
  <c r="CA333" i="234"/>
  <c r="CA339" i="234"/>
  <c r="CA342" i="234"/>
  <c r="CA321" i="234"/>
  <c r="CA327" i="234"/>
  <c r="CA330" i="234"/>
  <c r="CA336" i="234"/>
  <c r="CE345" i="234"/>
  <c r="CE324" i="234"/>
  <c r="CE333" i="234"/>
  <c r="CE339" i="234"/>
  <c r="CE342" i="234"/>
  <c r="CE321" i="234"/>
  <c r="CE327" i="234"/>
  <c r="BI383" i="234"/>
  <c r="BI389" i="234"/>
  <c r="BI404" i="234"/>
  <c r="BI398" i="234"/>
  <c r="BI401" i="234"/>
  <c r="BI392" i="234"/>
  <c r="BI386" i="234"/>
  <c r="BM395" i="234"/>
  <c r="BM389" i="234"/>
  <c r="BM383" i="234"/>
  <c r="BM380" i="234"/>
  <c r="BM404" i="234"/>
  <c r="BM398" i="234"/>
  <c r="BM401" i="234"/>
  <c r="BQ392" i="234"/>
  <c r="BQ386" i="234"/>
  <c r="BQ395" i="234"/>
  <c r="BQ401" i="234"/>
  <c r="BQ383" i="234"/>
  <c r="BQ380" i="234"/>
  <c r="BY398" i="234"/>
  <c r="BY404" i="234"/>
  <c r="BY383" i="234"/>
  <c r="BY386" i="234"/>
  <c r="BY392" i="234"/>
  <c r="BY401" i="234"/>
  <c r="BY380" i="234"/>
  <c r="CC389" i="234"/>
  <c r="CC383" i="234"/>
  <c r="CC398" i="234"/>
  <c r="CC404" i="234"/>
  <c r="CC395" i="234"/>
  <c r="CC386" i="234"/>
  <c r="CC392" i="234"/>
  <c r="CG401" i="234"/>
  <c r="CG383" i="234"/>
  <c r="CG389" i="234"/>
  <c r="CG395" i="234"/>
  <c r="CG398" i="234"/>
  <c r="CG404" i="234"/>
  <c r="CG380" i="234"/>
  <c r="BZ393" i="234"/>
  <c r="BZ399" i="234"/>
  <c r="BZ381" i="234"/>
  <c r="BZ387" i="234"/>
  <c r="BZ396" i="234"/>
  <c r="BZ390" i="234"/>
  <c r="CD405" i="234"/>
  <c r="CD384" i="234"/>
  <c r="CD390" i="234"/>
  <c r="CD393" i="234"/>
  <c r="CD399" i="234"/>
  <c r="CD381" i="234"/>
  <c r="CD387" i="234"/>
  <c r="BH458" i="234"/>
  <c r="BH464" i="234"/>
  <c r="BH446" i="234"/>
  <c r="BH452" i="234"/>
  <c r="BH455" i="234"/>
  <c r="BH461" i="234"/>
  <c r="BH440" i="234"/>
  <c r="BL443" i="234"/>
  <c r="BL449" i="234"/>
  <c r="BL458" i="234"/>
  <c r="BL464" i="234"/>
  <c r="BL446" i="234"/>
  <c r="BL452" i="234"/>
  <c r="BP455" i="234"/>
  <c r="BP461" i="234"/>
  <c r="BP440" i="234"/>
  <c r="BP443" i="234"/>
  <c r="BP449" i="234"/>
  <c r="BP458" i="234"/>
  <c r="BP464" i="234"/>
  <c r="BI646" i="226"/>
  <c r="BI631" i="226"/>
  <c r="BI643" i="226"/>
  <c r="BI634" i="226"/>
  <c r="BI622" i="226"/>
  <c r="BI625" i="226"/>
  <c r="BI637" i="226"/>
  <c r="BI628" i="226"/>
  <c r="BI640" i="226"/>
  <c r="BM646" i="226"/>
  <c r="BM625" i="226"/>
  <c r="BM637" i="226"/>
  <c r="BM628" i="226"/>
  <c r="BM640" i="226"/>
  <c r="BM631" i="226"/>
  <c r="BM643" i="226"/>
  <c r="BM634" i="226"/>
  <c r="BQ646" i="226"/>
  <c r="BQ622" i="226"/>
  <c r="BQ631" i="226"/>
  <c r="BQ643" i="226"/>
  <c r="BQ634" i="226"/>
  <c r="BQ625" i="226"/>
  <c r="BQ637" i="226"/>
  <c r="BQ628" i="226"/>
  <c r="BQ640" i="226"/>
  <c r="BI94" i="230"/>
  <c r="BI85" i="230"/>
  <c r="BI88" i="230"/>
  <c r="BI100" i="230"/>
  <c r="BI91" i="230"/>
  <c r="BI97" i="230"/>
  <c r="BI103" i="230"/>
  <c r="BM94" i="230"/>
  <c r="BM88" i="230"/>
  <c r="BM100" i="230"/>
  <c r="BM91" i="230"/>
  <c r="BM97" i="230"/>
  <c r="BM85" i="230"/>
  <c r="BQ94" i="230"/>
  <c r="BQ85" i="230"/>
  <c r="BQ103" i="230"/>
  <c r="BQ88" i="230"/>
  <c r="BQ100" i="230"/>
  <c r="BQ91" i="230"/>
  <c r="BQ97" i="230"/>
  <c r="BI166" i="230"/>
  <c r="BI142" i="230"/>
  <c r="BI145" i="230"/>
  <c r="BI160" i="230"/>
  <c r="BI163" i="230"/>
  <c r="BI154" i="230"/>
  <c r="BI157" i="230"/>
  <c r="BM154" i="230"/>
  <c r="BM157" i="230"/>
  <c r="BM148" i="230"/>
  <c r="BM151" i="230"/>
  <c r="BM166" i="230"/>
  <c r="BM142" i="230"/>
  <c r="BM145" i="230"/>
  <c r="BQ166" i="230"/>
  <c r="BQ142" i="230"/>
  <c r="BQ145" i="230"/>
  <c r="BQ160" i="230"/>
  <c r="BQ163" i="230"/>
  <c r="BQ154" i="230"/>
  <c r="BQ157" i="230"/>
  <c r="BI220" i="230"/>
  <c r="BI223" i="230"/>
  <c r="BI214" i="230"/>
  <c r="BI217" i="230"/>
  <c r="BI208" i="230"/>
  <c r="BI211" i="230"/>
  <c r="BM214" i="230"/>
  <c r="BM217" i="230"/>
  <c r="BM208" i="230"/>
  <c r="BM211" i="230"/>
  <c r="BM226" i="230"/>
  <c r="BM202" i="230"/>
  <c r="BM205" i="230"/>
  <c r="BQ208" i="230"/>
  <c r="BQ211" i="230"/>
  <c r="BQ226" i="230"/>
  <c r="BQ202" i="230"/>
  <c r="BQ205" i="230"/>
  <c r="BQ220" i="230"/>
  <c r="BQ223" i="230"/>
  <c r="BI286" i="230"/>
  <c r="BI262" i="230"/>
  <c r="BI283" i="230"/>
  <c r="BI280" i="230"/>
  <c r="BI277" i="230"/>
  <c r="BI274" i="230"/>
  <c r="BI271" i="230"/>
  <c r="BL283" i="230"/>
  <c r="BL262" i="230"/>
  <c r="BL286" i="230"/>
  <c r="BL274" i="230"/>
  <c r="BL271" i="230"/>
  <c r="BL268" i="230"/>
  <c r="BL280" i="230"/>
  <c r="BL265" i="230"/>
  <c r="BL277" i="230"/>
  <c r="BP283" i="230"/>
  <c r="BP268" i="230"/>
  <c r="BP262" i="230"/>
  <c r="BP265" i="230"/>
  <c r="BP277" i="230"/>
  <c r="BP274" i="230"/>
  <c r="BP286" i="230"/>
  <c r="BP271" i="230"/>
  <c r="BH343" i="230"/>
  <c r="BH334" i="230"/>
  <c r="BH328" i="230"/>
  <c r="BH331" i="230"/>
  <c r="BH340" i="230"/>
  <c r="BH322" i="230"/>
  <c r="BH325" i="230"/>
  <c r="BH337" i="230"/>
  <c r="BL343" i="230"/>
  <c r="BL340" i="230"/>
  <c r="BL346" i="230"/>
  <c r="BL325" i="230"/>
  <c r="BL337" i="230"/>
  <c r="BL328" i="230"/>
  <c r="BL331" i="230"/>
  <c r="BP343" i="230"/>
  <c r="BP322" i="230"/>
  <c r="BP346" i="230"/>
  <c r="BP334" i="230"/>
  <c r="BP331" i="230"/>
  <c r="BP328" i="230"/>
  <c r="BP340" i="230"/>
  <c r="BP325" i="230"/>
  <c r="BP337" i="230"/>
  <c r="BH403" i="230"/>
  <c r="BH388" i="230"/>
  <c r="BH400" i="230"/>
  <c r="BH382" i="230"/>
  <c r="BH394" i="230"/>
  <c r="BH406" i="230"/>
  <c r="BH385" i="230"/>
  <c r="BH391" i="230"/>
  <c r="BH397" i="230"/>
  <c r="BL403" i="230"/>
  <c r="BL394" i="230"/>
  <c r="BL388" i="230"/>
  <c r="BL385" i="230"/>
  <c r="BL391" i="230"/>
  <c r="BL397" i="230"/>
  <c r="BL400" i="230"/>
  <c r="BL382" i="230"/>
  <c r="BP403" i="230"/>
  <c r="BP400" i="230"/>
  <c r="BP406" i="230"/>
  <c r="BP388" i="230"/>
  <c r="BP385" i="230"/>
  <c r="BP391" i="230"/>
  <c r="BP397" i="230"/>
  <c r="BH463" i="230"/>
  <c r="BH442" i="230"/>
  <c r="BH454" i="230"/>
  <c r="BH457" i="230"/>
  <c r="BH466" i="230"/>
  <c r="BH451" i="230"/>
  <c r="BH448" i="230"/>
  <c r="BH460" i="230"/>
  <c r="BL463" i="230"/>
  <c r="BL457" i="230"/>
  <c r="BL442" i="230"/>
  <c r="BL454" i="230"/>
  <c r="BL451" i="230"/>
  <c r="BL466" i="230"/>
  <c r="BP463" i="230"/>
  <c r="BP448" i="230"/>
  <c r="BP460" i="230"/>
  <c r="BP457" i="230"/>
  <c r="BP451" i="230"/>
  <c r="BP442" i="230"/>
  <c r="BP454" i="230"/>
  <c r="BH523" i="230"/>
  <c r="BH508" i="230"/>
  <c r="BH520" i="230"/>
  <c r="BH511" i="230"/>
  <c r="BH502" i="230"/>
  <c r="BH526" i="230"/>
  <c r="BL523" i="230"/>
  <c r="BL514" i="230"/>
  <c r="BL526" i="230"/>
  <c r="BL508" i="230"/>
  <c r="BL520" i="230"/>
  <c r="BL505" i="230"/>
  <c r="BL517" i="230"/>
  <c r="BP523" i="230"/>
  <c r="BP502" i="230"/>
  <c r="BP511" i="230"/>
  <c r="BP508" i="230"/>
  <c r="BH574" i="230"/>
  <c r="BH565" i="230"/>
  <c r="BH571" i="230"/>
  <c r="BH568" i="230"/>
  <c r="BH586" i="230"/>
  <c r="BH577" i="230"/>
  <c r="BH580" i="230"/>
  <c r="BL574" i="230"/>
  <c r="BL583" i="230"/>
  <c r="BL586" i="230"/>
  <c r="BL580" i="230"/>
  <c r="BL565" i="230"/>
  <c r="BL571" i="230"/>
  <c r="BL577" i="230"/>
  <c r="BP574" i="230"/>
  <c r="BP562" i="230"/>
  <c r="BP565" i="230"/>
  <c r="BP571" i="230"/>
  <c r="BP586" i="230"/>
  <c r="BP583" i="230"/>
  <c r="BP580" i="230"/>
  <c r="BH631" i="230"/>
  <c r="BH634" i="230"/>
  <c r="BH625" i="230"/>
  <c r="BH628" i="230"/>
  <c r="BH643" i="230"/>
  <c r="BH646" i="230"/>
  <c r="BH622" i="230"/>
  <c r="BL643" i="230"/>
  <c r="BL646" i="230"/>
  <c r="BL622" i="230"/>
  <c r="BL637" i="230"/>
  <c r="BL640" i="230"/>
  <c r="BL631" i="230"/>
  <c r="BL634" i="230"/>
  <c r="BP631" i="230"/>
  <c r="BP634" i="230"/>
  <c r="BP625" i="230"/>
  <c r="BP628" i="230"/>
  <c r="BP643" i="230"/>
  <c r="BP646" i="230"/>
  <c r="BP622" i="230"/>
  <c r="BP394" i="230"/>
  <c r="BL322" i="230"/>
  <c r="BM622" i="226"/>
  <c r="BL382" i="233"/>
  <c r="BL406" i="233"/>
  <c r="BL403" i="233"/>
  <c r="BL400" i="233"/>
  <c r="BL385" i="233"/>
  <c r="BL391" i="233"/>
  <c r="BL397" i="233"/>
  <c r="BL394" i="233"/>
  <c r="BQ466" i="234"/>
  <c r="BQ448" i="234"/>
  <c r="BQ454" i="234"/>
  <c r="BQ445" i="234"/>
  <c r="BQ457" i="234"/>
  <c r="BQ460" i="234"/>
  <c r="BQ442" i="234"/>
  <c r="BQ451" i="234"/>
  <c r="BQ463" i="234"/>
  <c r="BI526" i="234"/>
  <c r="BI502" i="234"/>
  <c r="BI520" i="234"/>
  <c r="BI511" i="234"/>
  <c r="BI523" i="234"/>
  <c r="BI514" i="234"/>
  <c r="BI508" i="234"/>
  <c r="BI505" i="234"/>
  <c r="BI517" i="234"/>
  <c r="BM526" i="234"/>
  <c r="BM508" i="234"/>
  <c r="BM514" i="234"/>
  <c r="BM505" i="234"/>
  <c r="BM517" i="234"/>
  <c r="BM511" i="234"/>
  <c r="BM523" i="234"/>
  <c r="BM520" i="234"/>
  <c r="BP517" i="234"/>
  <c r="BP514" i="234"/>
  <c r="BP520" i="234"/>
  <c r="BP523" i="234"/>
  <c r="BP508" i="234"/>
  <c r="BP511" i="234"/>
  <c r="BP502" i="234"/>
  <c r="BP505" i="234"/>
  <c r="BH574" i="234"/>
  <c r="BH562" i="234"/>
  <c r="BH568" i="234"/>
  <c r="BH565" i="234"/>
  <c r="BH571" i="234"/>
  <c r="BH577" i="234"/>
  <c r="BH586" i="234"/>
  <c r="BH580" i="234"/>
  <c r="BH583" i="234"/>
  <c r="BK583" i="234"/>
  <c r="BK565" i="234"/>
  <c r="BK571" i="234"/>
  <c r="BK562" i="234"/>
  <c r="BK568" i="234"/>
  <c r="BK574" i="234"/>
  <c r="BK577" i="234"/>
  <c r="BK586" i="234"/>
  <c r="BO583" i="234"/>
  <c r="BO577" i="234"/>
  <c r="BO580" i="234"/>
  <c r="BO562" i="234"/>
  <c r="BO568" i="234"/>
  <c r="BO565" i="234"/>
  <c r="BO574" i="234"/>
  <c r="BG646" i="234"/>
  <c r="BG622" i="234"/>
  <c r="BG625" i="234"/>
  <c r="BG637" i="234"/>
  <c r="BG628" i="234"/>
  <c r="BG640" i="234"/>
  <c r="BG634" i="234"/>
  <c r="BG631" i="234"/>
  <c r="BK646" i="234"/>
  <c r="BK631" i="234"/>
  <c r="BK643" i="234"/>
  <c r="BK634" i="234"/>
  <c r="BK637" i="234"/>
  <c r="BK628" i="234"/>
  <c r="BK622" i="234"/>
  <c r="BK640" i="234"/>
  <c r="BR643" i="234"/>
  <c r="BR646" i="234"/>
  <c r="BR622" i="234"/>
  <c r="BR640" i="234"/>
  <c r="BR637" i="234"/>
  <c r="BR634" i="234"/>
  <c r="BR631" i="234"/>
  <c r="BR628" i="234"/>
  <c r="BX188" i="230"/>
  <c r="BK188" i="230"/>
  <c r="BK197" i="230" s="1"/>
  <c r="BP248" i="230"/>
  <c r="BX249" i="230"/>
  <c r="BX428" i="230"/>
  <c r="BK428" i="230"/>
  <c r="BP488" i="230"/>
  <c r="BX489" i="230"/>
  <c r="BX68" i="231"/>
  <c r="BK68" i="231"/>
  <c r="BK77" i="231" s="1"/>
  <c r="BP128" i="231"/>
  <c r="BX129" i="231"/>
  <c r="BX308" i="231"/>
  <c r="BK308" i="231"/>
  <c r="BP368" i="231"/>
  <c r="BP377" i="231" s="1"/>
  <c r="BX369" i="231"/>
  <c r="BX548" i="231"/>
  <c r="BK548" i="231"/>
  <c r="BP608" i="231"/>
  <c r="BX609" i="231"/>
  <c r="T308" i="249"/>
  <c r="AA308" i="249"/>
  <c r="T311" i="249"/>
  <c r="Z311" i="249"/>
  <c r="S311" i="249"/>
  <c r="AC311" i="249"/>
  <c r="AB317" i="249"/>
  <c r="X317" i="249"/>
  <c r="T317" i="249"/>
  <c r="Z317" i="249"/>
  <c r="V317" i="249"/>
  <c r="R317" i="249"/>
  <c r="Y317" i="249"/>
  <c r="W317" i="249"/>
  <c r="S317" i="249"/>
  <c r="AC317" i="249"/>
  <c r="U317" i="249"/>
  <c r="AA317" i="249"/>
  <c r="AP363" i="249"/>
  <c r="Z400" i="249"/>
  <c r="V400" i="249"/>
  <c r="R400" i="249"/>
  <c r="AB400" i="249"/>
  <c r="X400" i="249"/>
  <c r="T400" i="249"/>
  <c r="AC400" i="249"/>
  <c r="U400" i="249"/>
  <c r="AA400" i="249"/>
  <c r="S400" i="249"/>
  <c r="Y400" i="249"/>
  <c r="W400" i="249"/>
  <c r="AP403" i="249"/>
  <c r="AB412" i="249"/>
  <c r="X412" i="249"/>
  <c r="Z412" i="249"/>
  <c r="V412" i="249"/>
  <c r="R412" i="249"/>
  <c r="Y412" i="249"/>
  <c r="S412" i="249"/>
  <c r="AC412" i="249"/>
  <c r="U412" i="249"/>
  <c r="W412" i="249"/>
  <c r="T412" i="249"/>
  <c r="AA412" i="249"/>
  <c r="AB415" i="249"/>
  <c r="X415" i="249"/>
  <c r="T415" i="249"/>
  <c r="Z415" i="249"/>
  <c r="V415" i="249"/>
  <c r="R415" i="249"/>
  <c r="Y415" i="249"/>
  <c r="AC415" i="249"/>
  <c r="U415" i="249"/>
  <c r="AA415" i="249"/>
  <c r="S415" i="249"/>
  <c r="W415" i="249"/>
  <c r="AB418" i="249"/>
  <c r="R418" i="249"/>
  <c r="Y418" i="249"/>
  <c r="AA418" i="249"/>
  <c r="AB421" i="249"/>
  <c r="X421" i="249"/>
  <c r="T421" i="249"/>
  <c r="Z421" i="249"/>
  <c r="V421" i="249"/>
  <c r="R421" i="249"/>
  <c r="Y421" i="249"/>
  <c r="AC421" i="249"/>
  <c r="U421" i="249"/>
  <c r="AA421" i="249"/>
  <c r="W421" i="249"/>
  <c r="S421" i="249"/>
  <c r="AB424" i="249"/>
  <c r="X424" i="249"/>
  <c r="T424" i="249"/>
  <c r="Z424" i="249"/>
  <c r="V424" i="249"/>
  <c r="R424" i="249"/>
  <c r="Y424" i="249"/>
  <c r="AC424" i="249"/>
  <c r="U424" i="249"/>
  <c r="W424" i="249"/>
  <c r="S424" i="249"/>
  <c r="AA424" i="249"/>
  <c r="AA434" i="249"/>
  <c r="W434" i="249"/>
  <c r="S434" i="249"/>
  <c r="AC434" i="249"/>
  <c r="Y434" i="249"/>
  <c r="U434" i="249"/>
  <c r="V434" i="249"/>
  <c r="Z434" i="249"/>
  <c r="R434" i="249"/>
  <c r="T434" i="249"/>
  <c r="X434" i="249"/>
  <c r="AB434" i="249"/>
  <c r="AA438" i="249"/>
  <c r="AG439" i="249" s="1"/>
  <c r="W438" i="249"/>
  <c r="S438" i="249"/>
  <c r="AC438" i="249"/>
  <c r="Y438" i="249"/>
  <c r="U438" i="249"/>
  <c r="Z438" i="249"/>
  <c r="R438" i="249"/>
  <c r="V438" i="249"/>
  <c r="AG438" i="249" s="1"/>
  <c r="AB438" i="249"/>
  <c r="T438" i="249"/>
  <c r="X438" i="249"/>
  <c r="AA443" i="249"/>
  <c r="W443" i="249"/>
  <c r="S443" i="249"/>
  <c r="AC443" i="249"/>
  <c r="Y443" i="249"/>
  <c r="U443" i="249"/>
  <c r="V443" i="249"/>
  <c r="Z443" i="249"/>
  <c r="R443" i="249"/>
  <c r="AB443" i="249"/>
  <c r="X443" i="249"/>
  <c r="T443" i="249"/>
  <c r="AA449" i="249"/>
  <c r="W449" i="249"/>
  <c r="S449" i="249"/>
  <c r="AC449" i="249"/>
  <c r="Y449" i="249"/>
  <c r="U449" i="249"/>
  <c r="V449" i="249"/>
  <c r="Z449" i="249"/>
  <c r="R449" i="249"/>
  <c r="AB449" i="249"/>
  <c r="X449" i="249"/>
  <c r="T449" i="249"/>
  <c r="AA455" i="249"/>
  <c r="W455" i="249"/>
  <c r="S455" i="249"/>
  <c r="AC455" i="249"/>
  <c r="Y455" i="249"/>
  <c r="U455" i="249"/>
  <c r="V455" i="249"/>
  <c r="Z455" i="249"/>
  <c r="R455" i="249"/>
  <c r="AB455" i="249"/>
  <c r="X455" i="249"/>
  <c r="T455" i="249"/>
  <c r="AA458" i="249"/>
  <c r="W458" i="249"/>
  <c r="S458" i="249"/>
  <c r="AC458" i="249"/>
  <c r="Y458" i="249"/>
  <c r="U458" i="249"/>
  <c r="V458" i="249"/>
  <c r="Z458" i="249"/>
  <c r="R458" i="249"/>
  <c r="T458" i="249"/>
  <c r="X458" i="249"/>
  <c r="AB458" i="249"/>
  <c r="AA461" i="249"/>
  <c r="W461" i="249"/>
  <c r="S461" i="249"/>
  <c r="AC461" i="249"/>
  <c r="Y461" i="249"/>
  <c r="U461" i="249"/>
  <c r="V461" i="249"/>
  <c r="Z461" i="249"/>
  <c r="R461" i="249"/>
  <c r="AB461" i="249"/>
  <c r="X461" i="249"/>
  <c r="T461" i="249"/>
  <c r="BP637" i="230"/>
  <c r="BH517" i="230"/>
  <c r="BI268" i="230"/>
  <c r="BM103" i="230"/>
  <c r="BI151" i="230"/>
  <c r="BP526" i="234"/>
  <c r="BP382" i="230"/>
  <c r="BP526" i="230"/>
  <c r="BI223" i="231"/>
  <c r="BI205" i="231"/>
  <c r="BI211" i="231"/>
  <c r="BI217" i="231"/>
  <c r="BI202" i="231"/>
  <c r="BI208" i="231"/>
  <c r="BI214" i="231"/>
  <c r="BI220" i="231"/>
  <c r="BI226" i="231"/>
  <c r="BO283" i="231"/>
  <c r="BO265" i="231"/>
  <c r="BO271" i="231"/>
  <c r="BO277" i="231"/>
  <c r="BR286" i="231"/>
  <c r="BR262" i="231"/>
  <c r="BR268" i="231"/>
  <c r="BR274" i="231"/>
  <c r="BR280" i="231"/>
  <c r="BR265" i="231"/>
  <c r="BR271" i="231"/>
  <c r="BR277" i="231"/>
  <c r="BR283" i="231"/>
  <c r="BI328" i="231"/>
  <c r="BI340" i="231"/>
  <c r="BI334" i="231"/>
  <c r="BI343" i="231"/>
  <c r="BM328" i="231"/>
  <c r="BM343" i="231"/>
  <c r="BM322" i="231"/>
  <c r="BM346" i="231"/>
  <c r="BM337" i="231"/>
  <c r="BM325" i="231"/>
  <c r="BM331" i="231"/>
  <c r="BM340" i="231"/>
  <c r="BQ328" i="231"/>
  <c r="BQ340" i="231"/>
  <c r="BQ334" i="231"/>
  <c r="BQ343" i="231"/>
  <c r="BQ331" i="231"/>
  <c r="BI406" i="231"/>
  <c r="BI382" i="231"/>
  <c r="BI388" i="231"/>
  <c r="BI394" i="231"/>
  <c r="BI400" i="231"/>
  <c r="BI385" i="231"/>
  <c r="BI391" i="231"/>
  <c r="BI397" i="231"/>
  <c r="BI403" i="231"/>
  <c r="BM406" i="231"/>
  <c r="BM385" i="231"/>
  <c r="BM391" i="231"/>
  <c r="BM397" i="231"/>
  <c r="BM403" i="231"/>
  <c r="BQ406" i="231"/>
  <c r="BQ382" i="231"/>
  <c r="BQ388" i="231"/>
  <c r="BQ394" i="231"/>
  <c r="BQ400" i="231"/>
  <c r="BQ385" i="231"/>
  <c r="BQ391" i="231"/>
  <c r="BQ397" i="231"/>
  <c r="BQ403" i="231"/>
  <c r="BI466" i="231"/>
  <c r="BI445" i="231"/>
  <c r="BI451" i="231"/>
  <c r="BI457" i="231"/>
  <c r="BI463" i="231"/>
  <c r="BM466" i="231"/>
  <c r="BM442" i="231"/>
  <c r="BM448" i="231"/>
  <c r="BM454" i="231"/>
  <c r="BM460" i="231"/>
  <c r="BM445" i="231"/>
  <c r="BM451" i="231"/>
  <c r="BM457" i="231"/>
  <c r="BM463" i="231"/>
  <c r="BQ466" i="231"/>
  <c r="BQ445" i="231"/>
  <c r="BQ451" i="231"/>
  <c r="BQ457" i="231"/>
  <c r="BQ463" i="231"/>
  <c r="BI514" i="231"/>
  <c r="BI511" i="231"/>
  <c r="BI508" i="231"/>
  <c r="BI502" i="231"/>
  <c r="BI526" i="231"/>
  <c r="BI523" i="231"/>
  <c r="BI505" i="231"/>
  <c r="BM526" i="231"/>
  <c r="BM523" i="231"/>
  <c r="BM520" i="231"/>
  <c r="BM517" i="231"/>
  <c r="BM514" i="231"/>
  <c r="BM511" i="231"/>
  <c r="BQ514" i="231"/>
  <c r="BQ511" i="231"/>
  <c r="BQ505" i="231"/>
  <c r="BQ508" i="231"/>
  <c r="BQ502" i="231"/>
  <c r="BQ526" i="231"/>
  <c r="BQ523" i="231"/>
  <c r="BI577" i="231"/>
  <c r="BI571" i="231"/>
  <c r="BI586" i="231"/>
  <c r="BI565" i="231"/>
  <c r="BI580" i="231"/>
  <c r="BM577" i="231"/>
  <c r="BM586" i="231"/>
  <c r="BM562" i="231"/>
  <c r="BM568" i="231"/>
  <c r="BM574" i="231"/>
  <c r="BM580" i="231"/>
  <c r="BM571" i="231"/>
  <c r="BQ583" i="231"/>
  <c r="BQ571" i="231"/>
  <c r="BQ586" i="231"/>
  <c r="BQ577" i="231"/>
  <c r="BQ565" i="231"/>
  <c r="BQ580" i="231"/>
  <c r="BI646" i="231"/>
  <c r="BI625" i="231"/>
  <c r="BI631" i="231"/>
  <c r="BI637" i="231"/>
  <c r="BI643" i="231"/>
  <c r="BI622" i="231"/>
  <c r="BI628" i="231"/>
  <c r="BI634" i="231"/>
  <c r="BI640" i="231"/>
  <c r="BM646" i="231"/>
  <c r="BM625" i="231"/>
  <c r="BM631" i="231"/>
  <c r="BM637" i="231"/>
  <c r="BM643" i="231"/>
  <c r="BM622" i="231"/>
  <c r="BM628" i="231"/>
  <c r="BM634" i="231"/>
  <c r="BM640" i="231"/>
  <c r="BQ646" i="231"/>
  <c r="BQ625" i="231"/>
  <c r="BQ631" i="231"/>
  <c r="BQ637" i="231"/>
  <c r="BQ643" i="231"/>
  <c r="BQ622" i="231"/>
  <c r="BQ628" i="231"/>
  <c r="BQ634" i="231"/>
  <c r="BQ640" i="231"/>
  <c r="BI106" i="232"/>
  <c r="BI85" i="232"/>
  <c r="BI97" i="232"/>
  <c r="BI82" i="232"/>
  <c r="BI88" i="232"/>
  <c r="BI94" i="232"/>
  <c r="BI100" i="232"/>
  <c r="BI91" i="232"/>
  <c r="BI103" i="232"/>
  <c r="BM106" i="232"/>
  <c r="BM91" i="232"/>
  <c r="BM103" i="232"/>
  <c r="BM85" i="232"/>
  <c r="BM97" i="232"/>
  <c r="BM82" i="232"/>
  <c r="BM88" i="232"/>
  <c r="BM94" i="232"/>
  <c r="BM100" i="232"/>
  <c r="BQ106" i="232"/>
  <c r="BQ85" i="232"/>
  <c r="BQ97" i="232"/>
  <c r="BQ82" i="232"/>
  <c r="BQ88" i="232"/>
  <c r="BQ94" i="232"/>
  <c r="BQ100" i="232"/>
  <c r="BQ91" i="232"/>
  <c r="BQ103" i="232"/>
  <c r="BI166" i="232"/>
  <c r="BI142" i="232"/>
  <c r="BI145" i="232"/>
  <c r="BI160" i="232"/>
  <c r="BI163" i="232"/>
  <c r="BI154" i="232"/>
  <c r="BI157" i="232"/>
  <c r="BM154" i="232"/>
  <c r="BM151" i="232"/>
  <c r="BM148" i="232"/>
  <c r="BM145" i="232"/>
  <c r="BM166" i="232"/>
  <c r="BM142" i="232"/>
  <c r="BM163" i="232"/>
  <c r="BQ166" i="232"/>
  <c r="BQ142" i="232"/>
  <c r="BQ157" i="232"/>
  <c r="BQ160" i="232"/>
  <c r="BQ151" i="232"/>
  <c r="BQ154" i="232"/>
  <c r="BQ145" i="232"/>
  <c r="BI214" i="232"/>
  <c r="BI205" i="232"/>
  <c r="BI208" i="232"/>
  <c r="BI223" i="232"/>
  <c r="BI226" i="232"/>
  <c r="BI202" i="232"/>
  <c r="BI217" i="232"/>
  <c r="BM226" i="232"/>
  <c r="BM202" i="232"/>
  <c r="BM211" i="232"/>
  <c r="BM220" i="232"/>
  <c r="BM205" i="232"/>
  <c r="BM214" i="232"/>
  <c r="BM223" i="232"/>
  <c r="BQ214" i="232"/>
  <c r="BQ217" i="232"/>
  <c r="BQ208" i="232"/>
  <c r="BQ211" i="232"/>
  <c r="BQ226" i="232"/>
  <c r="BQ202" i="232"/>
  <c r="BQ205" i="232"/>
  <c r="BI286" i="232"/>
  <c r="BI262" i="232"/>
  <c r="BI265" i="232"/>
  <c r="BI280" i="232"/>
  <c r="BI283" i="232"/>
  <c r="BI274" i="232"/>
  <c r="BI277" i="232"/>
  <c r="BM274" i="232"/>
  <c r="BM271" i="232"/>
  <c r="BM268" i="232"/>
  <c r="BM265" i="232"/>
  <c r="BM286" i="232"/>
  <c r="BM262" i="232"/>
  <c r="BM283" i="232"/>
  <c r="BQ286" i="232"/>
  <c r="BQ262" i="232"/>
  <c r="BQ277" i="232"/>
  <c r="BQ280" i="232"/>
  <c r="BQ271" i="232"/>
  <c r="BQ274" i="232"/>
  <c r="BQ265" i="232"/>
  <c r="BI334" i="232"/>
  <c r="BI337" i="232"/>
  <c r="BI328" i="232"/>
  <c r="BI331" i="232"/>
  <c r="BI346" i="232"/>
  <c r="BI322" i="232"/>
  <c r="BI325" i="232"/>
  <c r="BM346" i="232"/>
  <c r="BM322" i="232"/>
  <c r="BM325" i="232"/>
  <c r="BM340" i="232"/>
  <c r="BM343" i="232"/>
  <c r="BM334" i="232"/>
  <c r="BM337" i="232"/>
  <c r="BQ334" i="232"/>
  <c r="BQ337" i="232"/>
  <c r="BQ328" i="232"/>
  <c r="BQ331" i="232"/>
  <c r="BQ346" i="232"/>
  <c r="BQ322" i="232"/>
  <c r="BQ325" i="232"/>
  <c r="BI406" i="232"/>
  <c r="BI385" i="232"/>
  <c r="BI397" i="232"/>
  <c r="BI382" i="232"/>
  <c r="BI388" i="232"/>
  <c r="BI394" i="232"/>
  <c r="BI400" i="232"/>
  <c r="BM406" i="232"/>
  <c r="BM382" i="232"/>
  <c r="BM388" i="232"/>
  <c r="BM394" i="232"/>
  <c r="BM400" i="232"/>
  <c r="BM391" i="232"/>
  <c r="BM403" i="232"/>
  <c r="BQ406" i="232"/>
  <c r="BQ385" i="232"/>
  <c r="BQ397" i="232"/>
  <c r="BQ382" i="232"/>
  <c r="BQ388" i="232"/>
  <c r="BQ394" i="232"/>
  <c r="BQ400" i="232"/>
  <c r="BI463" i="232"/>
  <c r="BI442" i="232"/>
  <c r="BI466" i="232"/>
  <c r="BI454" i="232"/>
  <c r="BI445" i="232"/>
  <c r="BI457" i="232"/>
  <c r="BI448" i="232"/>
  <c r="BI460" i="232"/>
  <c r="BI451" i="232"/>
  <c r="BL454" i="232"/>
  <c r="BL451" i="232"/>
  <c r="BL448" i="232"/>
  <c r="BL445" i="232"/>
  <c r="BL466" i="232"/>
  <c r="BL442" i="232"/>
  <c r="BL463" i="232"/>
  <c r="BP466" i="232"/>
  <c r="BP442" i="232"/>
  <c r="BP457" i="232"/>
  <c r="BP460" i="232"/>
  <c r="BP451" i="232"/>
  <c r="BP454" i="232"/>
  <c r="BP445" i="232"/>
  <c r="BH514" i="232"/>
  <c r="BH517" i="232"/>
  <c r="BH505" i="232"/>
  <c r="BH508" i="232"/>
  <c r="BH511" i="232"/>
  <c r="BH526" i="232"/>
  <c r="BH502" i="232"/>
  <c r="BL514" i="232"/>
  <c r="BL517" i="232"/>
  <c r="BL508" i="232"/>
  <c r="BL511" i="232"/>
  <c r="BL505" i="232"/>
  <c r="BL526" i="232"/>
  <c r="BL502" i="232"/>
  <c r="BP514" i="232"/>
  <c r="BP517" i="232"/>
  <c r="BP508" i="232"/>
  <c r="BP511" i="232"/>
  <c r="BP526" i="232"/>
  <c r="BP502" i="232"/>
  <c r="BP505" i="232"/>
  <c r="BH577" i="232"/>
  <c r="BH562" i="232"/>
  <c r="BH568" i="232"/>
  <c r="BH574" i="232"/>
  <c r="BH580" i="232"/>
  <c r="BH571" i="232"/>
  <c r="BH586" i="232"/>
  <c r="BL577" i="232"/>
  <c r="BL565" i="232"/>
  <c r="BL580" i="232"/>
  <c r="BL562" i="232"/>
  <c r="BL568" i="232"/>
  <c r="BL574" i="232"/>
  <c r="BP577" i="232"/>
  <c r="BP562" i="232"/>
  <c r="BP568" i="232"/>
  <c r="BP574" i="232"/>
  <c r="BP586" i="232"/>
  <c r="BP571" i="232"/>
  <c r="BP580" i="232"/>
  <c r="BH643" i="232"/>
  <c r="BH628" i="232"/>
  <c r="BH640" i="232"/>
  <c r="BH625" i="232"/>
  <c r="BH637" i="232"/>
  <c r="BH622" i="232"/>
  <c r="BL643" i="232"/>
  <c r="BL622" i="232"/>
  <c r="BL634" i="232"/>
  <c r="BL646" i="232"/>
  <c r="BL631" i="232"/>
  <c r="BP643" i="232"/>
  <c r="BP628" i="232"/>
  <c r="BP640" i="232"/>
  <c r="BP625" i="232"/>
  <c r="BP637" i="232"/>
  <c r="BH103" i="233"/>
  <c r="BH94" i="233"/>
  <c r="BH82" i="233"/>
  <c r="BH85" i="233"/>
  <c r="BH91" i="233"/>
  <c r="BH97" i="233"/>
  <c r="BH106" i="233"/>
  <c r="BH88" i="233"/>
  <c r="BL103" i="233"/>
  <c r="BL100" i="233"/>
  <c r="BL82" i="233"/>
  <c r="BL94" i="233"/>
  <c r="BL106" i="233"/>
  <c r="BL85" i="233"/>
  <c r="BL91" i="233"/>
  <c r="BL97" i="233"/>
  <c r="BP103" i="233"/>
  <c r="BP82" i="233"/>
  <c r="BP106" i="233"/>
  <c r="BP88" i="233"/>
  <c r="BP100" i="233"/>
  <c r="BP85" i="233"/>
  <c r="BP91" i="233"/>
  <c r="BP97" i="233"/>
  <c r="BP94" i="233"/>
  <c r="BH163" i="233"/>
  <c r="BH160" i="233"/>
  <c r="BH148" i="233"/>
  <c r="BH166" i="233"/>
  <c r="BH145" i="233"/>
  <c r="BH157" i="233"/>
  <c r="BK166" i="233"/>
  <c r="BK142" i="233"/>
  <c r="BK151" i="233"/>
  <c r="BK148" i="233"/>
  <c r="BK145" i="233"/>
  <c r="BK157" i="233"/>
  <c r="BK160" i="233"/>
  <c r="BO154" i="233"/>
  <c r="BO157" i="233"/>
  <c r="BO148" i="233"/>
  <c r="BO163" i="233"/>
  <c r="BO142" i="233"/>
  <c r="BO145" i="233"/>
  <c r="BO166" i="233"/>
  <c r="BG226" i="233"/>
  <c r="BG202" i="233"/>
  <c r="BG217" i="233"/>
  <c r="BG211" i="233"/>
  <c r="BG220" i="233"/>
  <c r="BG223" i="233"/>
  <c r="BG214" i="233"/>
  <c r="BG205" i="233"/>
  <c r="BK214" i="233"/>
  <c r="BK223" i="233"/>
  <c r="BK202" i="233"/>
  <c r="BK226" i="233"/>
  <c r="BK211" i="233"/>
  <c r="BK220" i="233"/>
  <c r="BO226" i="233"/>
  <c r="BO202" i="233"/>
  <c r="BO205" i="233"/>
  <c r="BO208" i="233"/>
  <c r="BO217" i="233"/>
  <c r="BO220" i="233"/>
  <c r="BO211" i="233"/>
  <c r="BO223" i="233"/>
  <c r="BG274" i="233"/>
  <c r="BG265" i="233"/>
  <c r="BG280" i="233"/>
  <c r="BG268" i="233"/>
  <c r="BG283" i="233"/>
  <c r="BG262" i="233"/>
  <c r="BG277" i="233"/>
  <c r="BK286" i="233"/>
  <c r="BK262" i="233"/>
  <c r="BK280" i="233"/>
  <c r="BK271" i="233"/>
  <c r="BK274" i="233"/>
  <c r="BK265" i="233"/>
  <c r="BK268" i="233"/>
  <c r="BK283" i="233"/>
  <c r="BO274" i="233"/>
  <c r="BO286" i="233"/>
  <c r="BO277" i="233"/>
  <c r="BO280" i="233"/>
  <c r="BO271" i="233"/>
  <c r="BO268" i="233"/>
  <c r="BO265" i="233"/>
  <c r="BG346" i="233"/>
  <c r="BG322" i="233"/>
  <c r="BG325" i="233"/>
  <c r="BG340" i="233"/>
  <c r="BG343" i="233"/>
  <c r="BG334" i="233"/>
  <c r="BG337" i="233"/>
  <c r="BK334" i="233"/>
  <c r="BK337" i="233"/>
  <c r="BK328" i="233"/>
  <c r="BK331" i="233"/>
  <c r="BK346" i="233"/>
  <c r="BK322" i="233"/>
  <c r="BK325" i="233"/>
  <c r="BO346" i="233"/>
  <c r="BO322" i="233"/>
  <c r="BO325" i="233"/>
  <c r="BO340" i="233"/>
  <c r="BO343" i="233"/>
  <c r="BO334" i="233"/>
  <c r="BO337" i="233"/>
  <c r="BG406" i="233"/>
  <c r="BG385" i="233"/>
  <c r="BG397" i="233"/>
  <c r="BG382" i="233"/>
  <c r="BG388" i="233"/>
  <c r="BG394" i="233"/>
  <c r="BG400" i="233"/>
  <c r="BG391" i="233"/>
  <c r="BG403" i="233"/>
  <c r="BJ82" i="270"/>
  <c r="BN502" i="226"/>
  <c r="BN526" i="226"/>
  <c r="BR502" i="226"/>
  <c r="BR523" i="226"/>
  <c r="BR508" i="226"/>
  <c r="BJ562" i="226"/>
  <c r="BJ577" i="226"/>
  <c r="BR88" i="230"/>
  <c r="BR103" i="230"/>
  <c r="BR160" i="230"/>
  <c r="BR148" i="230"/>
  <c r="BI646" i="230"/>
  <c r="BI622" i="230"/>
  <c r="BN103" i="232"/>
  <c r="BN100" i="232"/>
  <c r="BR100" i="232"/>
  <c r="BR82" i="232"/>
  <c r="BJ166" i="232"/>
  <c r="BJ163" i="232"/>
  <c r="BN166" i="232"/>
  <c r="BN142" i="232"/>
  <c r="BJ223" i="232"/>
  <c r="BJ208" i="232"/>
  <c r="BR223" i="232"/>
  <c r="BR208" i="232"/>
  <c r="BJ286" i="232"/>
  <c r="BJ262" i="232"/>
  <c r="BN283" i="232"/>
  <c r="BN268" i="232"/>
  <c r="BJ343" i="232"/>
  <c r="BJ328" i="232"/>
  <c r="BN343" i="232"/>
  <c r="BN334" i="232"/>
  <c r="BR343" i="232"/>
  <c r="BR340" i="232"/>
  <c r="BJ403" i="232"/>
  <c r="BJ382" i="232"/>
  <c r="BJ406" i="232"/>
  <c r="BN403" i="232"/>
  <c r="BN388" i="232"/>
  <c r="BR406" i="232"/>
  <c r="BR394" i="232"/>
  <c r="BM463" i="232"/>
  <c r="BM448" i="232"/>
  <c r="BQ463" i="232"/>
  <c r="BQ454" i="232"/>
  <c r="BI523" i="232"/>
  <c r="BI520" i="232"/>
  <c r="BM523" i="232"/>
  <c r="BM502" i="232"/>
  <c r="BM526" i="232"/>
  <c r="BQ523" i="232"/>
  <c r="BQ508" i="232"/>
  <c r="BQ568" i="232"/>
  <c r="BQ562" i="232"/>
  <c r="BL163" i="233"/>
  <c r="BL148" i="233"/>
  <c r="BH223" i="233"/>
  <c r="BH220" i="233"/>
  <c r="BP223" i="233"/>
  <c r="BP202" i="233"/>
  <c r="BP226" i="233"/>
  <c r="BL286" i="233"/>
  <c r="BL268" i="233"/>
  <c r="BH343" i="233"/>
  <c r="BH322" i="233"/>
  <c r="BH346" i="233"/>
  <c r="BL343" i="233"/>
  <c r="BL328" i="233"/>
  <c r="BP343" i="233"/>
  <c r="BP334" i="233"/>
  <c r="BK523" i="233"/>
  <c r="BK508" i="233"/>
  <c r="BK526" i="233"/>
  <c r="BO523" i="233"/>
  <c r="BO514" i="233"/>
  <c r="BG583" i="233"/>
  <c r="BG568" i="233"/>
  <c r="BO583" i="233"/>
  <c r="BO574" i="233"/>
  <c r="BG322" i="234"/>
  <c r="BG325" i="234"/>
  <c r="BG334" i="234"/>
  <c r="BK322" i="234"/>
  <c r="BK337" i="234"/>
  <c r="BK340" i="234"/>
  <c r="BO322" i="234"/>
  <c r="BO325" i="234"/>
  <c r="BO346" i="234"/>
  <c r="BK406" i="234"/>
  <c r="BK382" i="234"/>
  <c r="BO406" i="234"/>
  <c r="BO388" i="234"/>
  <c r="BG466" i="234"/>
  <c r="BG442" i="234"/>
  <c r="BG451" i="234"/>
  <c r="BG457" i="234"/>
  <c r="BG463" i="234"/>
  <c r="BJ463" i="234"/>
  <c r="BJ442" i="234"/>
  <c r="BN466" i="234"/>
  <c r="BN445" i="234"/>
  <c r="BN451" i="234"/>
  <c r="BN457" i="234"/>
  <c r="BN463" i="234"/>
  <c r="BR466" i="234"/>
  <c r="BR442" i="234"/>
  <c r="BN517" i="234"/>
  <c r="BN514" i="234"/>
  <c r="BN505" i="234"/>
  <c r="BQ526" i="234"/>
  <c r="BQ520" i="234"/>
  <c r="BP574" i="234"/>
  <c r="BP562" i="234"/>
  <c r="BP568" i="234"/>
  <c r="BP565" i="234"/>
  <c r="BP571" i="234"/>
  <c r="BP583" i="234"/>
  <c r="BH637" i="234"/>
  <c r="BH640" i="234"/>
  <c r="BL625" i="234"/>
  <c r="BL628" i="234"/>
  <c r="BO625" i="234"/>
  <c r="BO637" i="234"/>
  <c r="BO628" i="234"/>
  <c r="BO640" i="234"/>
  <c r="BO517" i="233"/>
  <c r="BK511" i="233"/>
  <c r="BO505" i="233"/>
  <c r="BO625" i="233"/>
  <c r="BO622" i="233"/>
  <c r="BO646" i="233"/>
  <c r="BK637" i="233"/>
  <c r="BK634" i="233"/>
  <c r="BG625" i="233"/>
  <c r="BG622" i="233"/>
  <c r="BG646" i="233"/>
  <c r="BK577" i="233"/>
  <c r="BL337" i="233"/>
  <c r="BP331" i="233"/>
  <c r="BH331" i="233"/>
  <c r="BL325" i="233"/>
  <c r="BP277" i="233"/>
  <c r="BH277" i="233"/>
  <c r="BL271" i="233"/>
  <c r="BP265" i="233"/>
  <c r="BH265" i="233"/>
  <c r="BL217" i="233"/>
  <c r="BP211" i="233"/>
  <c r="BH211" i="233"/>
  <c r="BL205" i="233"/>
  <c r="BP157" i="233"/>
  <c r="BL151" i="233"/>
  <c r="BP145" i="233"/>
  <c r="BI163" i="233"/>
  <c r="BM100" i="233"/>
  <c r="BM94" i="233"/>
  <c r="BM88" i="233"/>
  <c r="BM82" i="233"/>
  <c r="BI142" i="233"/>
  <c r="BO631" i="234"/>
  <c r="BP577" i="234"/>
  <c r="BP580" i="234"/>
  <c r="BL580" i="234"/>
  <c r="BL634" i="234"/>
  <c r="BL637" i="234"/>
  <c r="BH628" i="234"/>
  <c r="BH631" i="234"/>
  <c r="BI571" i="234"/>
  <c r="BL568" i="234"/>
  <c r="BG460" i="234"/>
  <c r="BJ457" i="234"/>
  <c r="BG448" i="234"/>
  <c r="BJ445" i="234"/>
  <c r="BJ511" i="234"/>
  <c r="BN526" i="234"/>
  <c r="BJ514" i="234"/>
  <c r="BG445" i="234"/>
  <c r="BK403" i="234"/>
  <c r="BO397" i="234"/>
  <c r="BG397" i="234"/>
  <c r="BK391" i="234"/>
  <c r="BO385" i="234"/>
  <c r="BG385" i="234"/>
  <c r="BG340" i="234"/>
  <c r="BK328" i="234"/>
  <c r="BK343" i="234"/>
  <c r="BG331" i="234"/>
  <c r="BO277" i="234"/>
  <c r="BG271" i="234"/>
  <c r="BG265" i="234"/>
  <c r="BK211" i="234"/>
  <c r="BK205" i="234"/>
  <c r="BO151" i="234"/>
  <c r="BO145" i="234"/>
  <c r="BG97" i="234"/>
  <c r="BG91" i="234"/>
  <c r="BK286" i="234"/>
  <c r="BG274" i="234"/>
  <c r="BG262" i="234"/>
  <c r="BK220" i="234"/>
  <c r="BO214" i="234"/>
  <c r="BK208" i="234"/>
  <c r="BO202" i="234"/>
  <c r="BG166" i="234"/>
  <c r="BG160" i="234"/>
  <c r="BG148" i="234"/>
  <c r="BO106" i="234"/>
  <c r="BO100" i="234"/>
  <c r="BK94" i="234"/>
  <c r="BO88" i="234"/>
  <c r="BK82" i="234"/>
  <c r="BK394" i="234"/>
  <c r="BO382" i="234"/>
  <c r="BP340" i="233"/>
  <c r="BH334" i="233"/>
  <c r="BL322" i="233"/>
  <c r="BK574" i="233"/>
  <c r="BG562" i="233"/>
  <c r="BK520" i="233"/>
  <c r="BN400" i="232"/>
  <c r="BR388" i="232"/>
  <c r="BR346" i="232"/>
  <c r="BJ340" i="232"/>
  <c r="BN328" i="232"/>
  <c r="BH268" i="233"/>
  <c r="BP283" i="233"/>
  <c r="BL280" i="233"/>
  <c r="BL226" i="233"/>
  <c r="BH214" i="233"/>
  <c r="BM568" i="232"/>
  <c r="BQ526" i="232"/>
  <c r="BQ514" i="232"/>
  <c r="BI508" i="232"/>
  <c r="BM466" i="232"/>
  <c r="BM454" i="232"/>
  <c r="BQ442" i="232"/>
  <c r="BR268" i="232"/>
  <c r="BN274" i="232"/>
  <c r="BJ280" i="232"/>
  <c r="BR160" i="232"/>
  <c r="BN154" i="232"/>
  <c r="BJ154" i="232"/>
  <c r="BN208" i="230"/>
  <c r="BR220" i="232"/>
  <c r="BN214" i="232"/>
  <c r="BJ214" i="232"/>
  <c r="BR88" i="232"/>
  <c r="BR220" i="230"/>
  <c r="BR142" i="230"/>
  <c r="BN103" i="230"/>
  <c r="BR562" i="226"/>
  <c r="BN577" i="226"/>
  <c r="BR520" i="226"/>
  <c r="BN520" i="226"/>
  <c r="BG445" i="226"/>
  <c r="BG451" i="226"/>
  <c r="BO463" i="226"/>
  <c r="BO457" i="226"/>
  <c r="BN403" i="233"/>
  <c r="BN388" i="233"/>
  <c r="BP88" i="234"/>
  <c r="BP94" i="234"/>
  <c r="BP82" i="234"/>
  <c r="BH163" i="234"/>
  <c r="BH142" i="234"/>
  <c r="BH166" i="234"/>
  <c r="BL163" i="234"/>
  <c r="BL148" i="234"/>
  <c r="BP163" i="234"/>
  <c r="BP154" i="234"/>
  <c r="BH223" i="234"/>
  <c r="BH220" i="234"/>
  <c r="BL223" i="234"/>
  <c r="BL202" i="234"/>
  <c r="BL226" i="234"/>
  <c r="BP223" i="234"/>
  <c r="BP208" i="234"/>
  <c r="BH283" i="234"/>
  <c r="BH274" i="234"/>
  <c r="BL283" i="234"/>
  <c r="BL280" i="234"/>
  <c r="BP283" i="234"/>
  <c r="BP262" i="234"/>
  <c r="BP286" i="234"/>
  <c r="BH322" i="234"/>
  <c r="BH340" i="234"/>
  <c r="BH337" i="234"/>
  <c r="BL322" i="234"/>
  <c r="BL340" i="234"/>
  <c r="BL325" i="234"/>
  <c r="BP322" i="234"/>
  <c r="BP340" i="234"/>
  <c r="BP331" i="234"/>
  <c r="BP343" i="234"/>
  <c r="BH385" i="234"/>
  <c r="BH388" i="234"/>
  <c r="BL397" i="234"/>
  <c r="BL400" i="234"/>
  <c r="BP385" i="234"/>
  <c r="BP388" i="234"/>
  <c r="BO460" i="234"/>
  <c r="BO445" i="234"/>
  <c r="BO451" i="234"/>
  <c r="BO457" i="234"/>
  <c r="BO463" i="234"/>
  <c r="J64" i="151"/>
  <c r="J39" i="151" s="1"/>
  <c r="BH157" i="231"/>
  <c r="BH151" i="231"/>
  <c r="BH145" i="231"/>
  <c r="BL166" i="231"/>
  <c r="BH163" i="231"/>
  <c r="BL97" i="231"/>
  <c r="BL91" i="231"/>
  <c r="BL85" i="231"/>
  <c r="BM583" i="232"/>
  <c r="BM517" i="232"/>
  <c r="BQ511" i="232"/>
  <c r="BI511" i="232"/>
  <c r="BM505" i="232"/>
  <c r="BQ457" i="232"/>
  <c r="BM451" i="232"/>
  <c r="BQ445" i="232"/>
  <c r="BQ637" i="232"/>
  <c r="BM625" i="232"/>
  <c r="BM622" i="232"/>
  <c r="BI637" i="232"/>
  <c r="BR397" i="232"/>
  <c r="BJ397" i="232"/>
  <c r="BR391" i="232"/>
  <c r="BJ391" i="232"/>
  <c r="BR385" i="232"/>
  <c r="BJ385" i="232"/>
  <c r="BR337" i="232"/>
  <c r="BJ337" i="232"/>
  <c r="BN331" i="232"/>
  <c r="BR325" i="232"/>
  <c r="BJ325" i="232"/>
  <c r="BN277" i="232"/>
  <c r="BR271" i="232"/>
  <c r="BJ271" i="232"/>
  <c r="BN265" i="232"/>
  <c r="BR217" i="232"/>
  <c r="BJ217" i="232"/>
  <c r="BN211" i="232"/>
  <c r="BR205" i="232"/>
  <c r="BJ205" i="232"/>
  <c r="BN157" i="232"/>
  <c r="BR151" i="232"/>
  <c r="BJ151" i="232"/>
  <c r="BN145" i="232"/>
  <c r="BJ457" i="232"/>
  <c r="BN97" i="232"/>
  <c r="BN91" i="232"/>
  <c r="BN85" i="232"/>
  <c r="BK571" i="233"/>
  <c r="BK565" i="233"/>
  <c r="BO580" i="233"/>
  <c r="BK580" i="233"/>
  <c r="BG580" i="233"/>
  <c r="BO631" i="233"/>
  <c r="BK643" i="233"/>
  <c r="BG631" i="233"/>
  <c r="BG577" i="233"/>
  <c r="BI145" i="233"/>
  <c r="BI148" i="233"/>
  <c r="BQ103" i="233"/>
  <c r="BI103" i="233"/>
  <c r="BM97" i="233"/>
  <c r="BQ91" i="233"/>
  <c r="BI91" i="233"/>
  <c r="BM85" i="233"/>
  <c r="BL577" i="234"/>
  <c r="BI574" i="234"/>
  <c r="BL571" i="234"/>
  <c r="BP586" i="234"/>
  <c r="BL586" i="234"/>
  <c r="BL640" i="234"/>
  <c r="BL643" i="234"/>
  <c r="BH634" i="234"/>
  <c r="BH643" i="234"/>
  <c r="BI565" i="234"/>
  <c r="BL562" i="234"/>
  <c r="BQ523" i="234"/>
  <c r="BQ511" i="234"/>
  <c r="BR457" i="234"/>
  <c r="BR445" i="234"/>
  <c r="BK400" i="234"/>
  <c r="BN502" i="234"/>
  <c r="BN511" i="234"/>
  <c r="BJ526" i="234"/>
  <c r="BJ466" i="234"/>
  <c r="BN460" i="234"/>
  <c r="BR454" i="234"/>
  <c r="BJ454" i="234"/>
  <c r="BN448" i="234"/>
  <c r="BK346" i="234"/>
  <c r="BO334" i="234"/>
  <c r="BG328" i="234"/>
  <c r="BO331" i="234"/>
  <c r="BG337" i="234"/>
  <c r="BO271" i="234"/>
  <c r="BO265" i="234"/>
  <c r="BG217" i="234"/>
  <c r="BG211" i="234"/>
  <c r="BK157" i="234"/>
  <c r="BK151" i="234"/>
  <c r="BO97" i="234"/>
  <c r="BO91" i="234"/>
  <c r="BG85" i="234"/>
  <c r="BK280" i="234"/>
  <c r="BO274" i="234"/>
  <c r="BK268" i="234"/>
  <c r="BO262" i="234"/>
  <c r="BG226" i="234"/>
  <c r="BG220" i="234"/>
  <c r="BG208" i="234"/>
  <c r="BO166" i="234"/>
  <c r="BO160" i="234"/>
  <c r="BK154" i="234"/>
  <c r="BO148" i="234"/>
  <c r="BK142" i="234"/>
  <c r="BK106" i="234"/>
  <c r="BG94" i="234"/>
  <c r="BG82" i="234"/>
  <c r="BG394" i="234"/>
  <c r="BG382" i="234"/>
  <c r="BQ502" i="234"/>
  <c r="BL340" i="233"/>
  <c r="BP328" i="233"/>
  <c r="BG574" i="233"/>
  <c r="BO526" i="233"/>
  <c r="BK514" i="233"/>
  <c r="BO502" i="233"/>
  <c r="BJ400" i="232"/>
  <c r="BJ388" i="232"/>
  <c r="BN346" i="232"/>
  <c r="BR334" i="232"/>
  <c r="BR322" i="232"/>
  <c r="BL274" i="233"/>
  <c r="BP262" i="233"/>
  <c r="BL283" i="233"/>
  <c r="BH280" i="233"/>
  <c r="BP220" i="233"/>
  <c r="BP208" i="233"/>
  <c r="BP154" i="233"/>
  <c r="BL142" i="233"/>
  <c r="BI568" i="232"/>
  <c r="BI526" i="232"/>
  <c r="BM514" i="232"/>
  <c r="BQ502" i="232"/>
  <c r="BQ460" i="232"/>
  <c r="BM442" i="232"/>
  <c r="BR280" i="232"/>
  <c r="BN280" i="232"/>
  <c r="BJ283" i="232"/>
  <c r="BR166" i="232"/>
  <c r="BN160" i="232"/>
  <c r="BJ106" i="232"/>
  <c r="BN202" i="230"/>
  <c r="BR226" i="232"/>
  <c r="BN226" i="232"/>
  <c r="BJ220" i="232"/>
  <c r="BN82" i="232"/>
  <c r="BJ142" i="230"/>
  <c r="BR568" i="226"/>
  <c r="BJ568" i="226"/>
  <c r="BR526" i="226"/>
  <c r="BN523" i="226"/>
  <c r="BH523" i="226"/>
  <c r="BH520" i="226"/>
  <c r="BP103" i="230"/>
  <c r="BP88" i="230"/>
  <c r="BL223" i="230"/>
  <c r="BL208" i="230"/>
  <c r="BP223" i="230"/>
  <c r="BP220" i="230"/>
  <c r="BH283" i="230"/>
  <c r="BH280" i="230"/>
  <c r="BR343" i="233"/>
  <c r="BR340" i="233"/>
  <c r="BI463" i="233"/>
  <c r="BI454" i="233"/>
  <c r="BM463" i="233"/>
  <c r="BM460" i="233"/>
  <c r="BQ463" i="233"/>
  <c r="BQ442" i="233"/>
  <c r="BQ466" i="233"/>
  <c r="BI523" i="233"/>
  <c r="BI508" i="233"/>
  <c r="DK52" i="270"/>
  <c r="DK56" i="270"/>
  <c r="EV132" i="270"/>
  <c r="EC60" i="270"/>
  <c r="EV72" i="270"/>
  <c r="BI277" i="234"/>
  <c r="BM271" i="234"/>
  <c r="BQ265" i="234"/>
  <c r="BI265" i="234"/>
  <c r="BM217" i="234"/>
  <c r="BQ211" i="234"/>
  <c r="BI211" i="234"/>
  <c r="BM205" i="234"/>
  <c r="BQ157" i="234"/>
  <c r="BI157" i="234"/>
  <c r="BM151" i="234"/>
  <c r="BQ145" i="234"/>
  <c r="BI145" i="234"/>
  <c r="BM97" i="234"/>
  <c r="BQ91" i="234"/>
  <c r="BI91" i="234"/>
  <c r="BM85" i="234"/>
  <c r="BM340" i="234"/>
  <c r="BM328" i="234"/>
  <c r="BM322" i="234"/>
  <c r="BM286" i="234"/>
  <c r="BQ280" i="234"/>
  <c r="BI280" i="234"/>
  <c r="BQ274" i="234"/>
  <c r="BI274" i="234"/>
  <c r="BQ268" i="234"/>
  <c r="BI268" i="234"/>
  <c r="BQ262" i="234"/>
  <c r="BI262" i="234"/>
  <c r="BM226" i="234"/>
  <c r="BQ220" i="234"/>
  <c r="BI220" i="234"/>
  <c r="BQ214" i="234"/>
  <c r="BI214" i="234"/>
  <c r="BQ208" i="234"/>
  <c r="BI208" i="234"/>
  <c r="BQ202" i="234"/>
  <c r="BI202" i="234"/>
  <c r="BM166" i="234"/>
  <c r="BQ160" i="234"/>
  <c r="BI160" i="234"/>
  <c r="BQ154" i="234"/>
  <c r="BI154" i="234"/>
  <c r="BQ148" i="234"/>
  <c r="BI148" i="234"/>
  <c r="BQ142" i="234"/>
  <c r="BI142" i="234"/>
  <c r="BM106" i="234"/>
  <c r="BQ100" i="234"/>
  <c r="BI100" i="234"/>
  <c r="BQ94" i="234"/>
  <c r="BI94" i="234"/>
  <c r="BQ88" i="234"/>
  <c r="BI88" i="234"/>
  <c r="BQ82" i="234"/>
  <c r="BI82" i="234"/>
  <c r="BQ394" i="234"/>
  <c r="BM388" i="234"/>
  <c r="BI382" i="234"/>
  <c r="BM568" i="233"/>
  <c r="BI562" i="233"/>
  <c r="BQ520" i="233"/>
  <c r="BM514" i="233"/>
  <c r="BJ406" i="233"/>
  <c r="BR94" i="233"/>
  <c r="BJ82" i="233"/>
  <c r="BG454" i="232"/>
  <c r="IH63" i="270"/>
  <c r="IG63" i="270"/>
  <c r="IH52" i="270"/>
  <c r="DK58" i="270"/>
  <c r="DL70" i="270"/>
  <c r="DL160" i="270"/>
  <c r="CT82" i="270"/>
  <c r="DK57" i="270"/>
  <c r="EV94" i="270"/>
  <c r="HP154" i="270"/>
  <c r="CB122" i="270"/>
  <c r="AS49" i="270"/>
  <c r="AQ49" i="270"/>
  <c r="AQ51" i="270"/>
  <c r="AQ55" i="270"/>
  <c r="AR182" i="270"/>
  <c r="BJ62" i="270"/>
  <c r="CA55" i="270"/>
  <c r="CT110" i="270"/>
  <c r="CT130" i="270"/>
  <c r="CT151" i="270"/>
  <c r="FN150" i="270"/>
  <c r="ED160" i="270"/>
  <c r="FN170" i="270"/>
  <c r="ED180" i="270"/>
  <c r="GF51" i="270"/>
  <c r="GW61" i="270"/>
  <c r="HO62" i="270"/>
  <c r="GW63" i="270"/>
  <c r="HO63" i="270"/>
  <c r="GE64" i="270"/>
  <c r="GW64" i="270"/>
  <c r="HO64" i="270"/>
  <c r="GW65" i="270"/>
  <c r="HO65" i="270"/>
  <c r="GE66" i="270"/>
  <c r="GW66" i="270"/>
  <c r="HO66" i="270"/>
  <c r="GW67" i="270"/>
  <c r="HO67" i="270"/>
  <c r="GE68" i="270"/>
  <c r="GW68" i="270"/>
  <c r="HO68" i="270"/>
  <c r="GX60" i="270"/>
  <c r="GX181" i="270"/>
  <c r="DK51" i="270"/>
  <c r="DK55" i="270"/>
  <c r="CT91" i="270"/>
  <c r="AQ63" i="270"/>
  <c r="BJ141" i="270"/>
  <c r="CT172" i="270"/>
  <c r="EV172" i="270"/>
  <c r="EU65" i="270"/>
  <c r="HP82" i="270"/>
  <c r="AR61" i="270"/>
  <c r="AR80" i="270"/>
  <c r="AR100" i="270"/>
  <c r="CB80" i="270"/>
  <c r="CB100" i="270"/>
  <c r="ED71" i="270"/>
  <c r="FN80" i="270"/>
  <c r="FN100" i="270"/>
  <c r="EV121" i="270"/>
  <c r="EV140" i="270"/>
  <c r="EC68" i="270"/>
  <c r="HP182" i="270"/>
  <c r="HP51" i="270"/>
  <c r="BJ120" i="270"/>
  <c r="CS56" i="270"/>
  <c r="CT60" i="270"/>
  <c r="EV151" i="270"/>
  <c r="GF181" i="270"/>
  <c r="HP132" i="270"/>
  <c r="AR171" i="270"/>
  <c r="AR170" i="270"/>
  <c r="BJ50" i="270"/>
  <c r="BI54" i="270"/>
  <c r="BI58" i="270"/>
  <c r="BJ71" i="270"/>
  <c r="BJ181" i="270"/>
  <c r="CB170" i="270"/>
  <c r="CT50" i="270"/>
  <c r="CS55" i="270"/>
  <c r="EU49" i="270"/>
  <c r="EW49" i="270"/>
  <c r="FM51" i="270"/>
  <c r="EC53" i="270"/>
  <c r="EU54" i="270"/>
  <c r="FM55" i="270"/>
  <c r="EC67" i="270"/>
  <c r="EU58" i="270"/>
  <c r="ED150" i="270"/>
  <c r="IH81" i="270"/>
  <c r="A7" i="270"/>
  <c r="G51" i="270"/>
  <c r="N37" i="270"/>
  <c r="J37" i="270"/>
  <c r="F37" i="270"/>
  <c r="O37" i="270"/>
  <c r="H51" i="270"/>
  <c r="M37" i="270"/>
  <c r="I37" i="270"/>
  <c r="E37" i="270"/>
  <c r="J51" i="270"/>
  <c r="K37" i="270"/>
  <c r="P37" i="270"/>
  <c r="L37" i="270"/>
  <c r="H37" i="270"/>
  <c r="F51" i="270"/>
  <c r="G37" i="270"/>
  <c r="U128" i="267"/>
  <c r="Q128" i="267"/>
  <c r="M128" i="267"/>
  <c r="X127" i="267"/>
  <c r="T127" i="267"/>
  <c r="P127" i="267"/>
  <c r="P130" i="267" s="1"/>
  <c r="AA130" i="267" s="1"/>
  <c r="AA134" i="267" s="1"/>
  <c r="AA135" i="267" s="1"/>
  <c r="L127" i="267"/>
  <c r="W115" i="267"/>
  <c r="S115" i="267"/>
  <c r="O115" i="267"/>
  <c r="K115" i="267"/>
  <c r="V114" i="267"/>
  <c r="R114" i="267"/>
  <c r="N114" i="267"/>
  <c r="J114" i="267"/>
  <c r="U102" i="267"/>
  <c r="Q102" i="267"/>
  <c r="M102" i="267"/>
  <c r="X101" i="267"/>
  <c r="T101" i="267"/>
  <c r="P101" i="267"/>
  <c r="P104" i="267" s="1"/>
  <c r="O104" i="267" s="1"/>
  <c r="O108" i="267" s="1"/>
  <c r="O109" i="267" s="1"/>
  <c r="L101" i="267"/>
  <c r="W89" i="267"/>
  <c r="S89" i="267"/>
  <c r="O89" i="267"/>
  <c r="K89" i="267"/>
  <c r="V88" i="267"/>
  <c r="R88" i="267"/>
  <c r="N88" i="267"/>
  <c r="J88" i="267"/>
  <c r="U76" i="267"/>
  <c r="Q76" i="267"/>
  <c r="M76" i="267"/>
  <c r="X75" i="267"/>
  <c r="T75" i="267"/>
  <c r="P75" i="267"/>
  <c r="P78" i="267" s="1"/>
  <c r="P82" i="267" s="1"/>
  <c r="P83" i="267" s="1"/>
  <c r="L75" i="267"/>
  <c r="W63" i="267"/>
  <c r="S63" i="267"/>
  <c r="O63" i="267"/>
  <c r="K63" i="267"/>
  <c r="V62" i="267"/>
  <c r="R62" i="267"/>
  <c r="N62" i="267"/>
  <c r="J62" i="267"/>
  <c r="U50" i="267"/>
  <c r="Q50" i="267"/>
  <c r="M50" i="267"/>
  <c r="X49" i="267"/>
  <c r="T49" i="267"/>
  <c r="P49" i="267"/>
  <c r="P52" i="267" s="1"/>
  <c r="L49" i="267"/>
  <c r="W37" i="267"/>
  <c r="S37" i="267"/>
  <c r="O37" i="267"/>
  <c r="K37" i="267"/>
  <c r="V36" i="267"/>
  <c r="R36" i="267"/>
  <c r="N36" i="267"/>
  <c r="J36" i="267"/>
  <c r="U24" i="267"/>
  <c r="Q24" i="267"/>
  <c r="M24" i="267"/>
  <c r="X23" i="267"/>
  <c r="T23" i="267"/>
  <c r="P23" i="267"/>
  <c r="L23" i="267"/>
  <c r="L10" i="267"/>
  <c r="P10" i="267"/>
  <c r="P13" i="267" s="1"/>
  <c r="P17" i="267" s="1"/>
  <c r="P18" i="267" s="1"/>
  <c r="W128" i="267"/>
  <c r="S128" i="267"/>
  <c r="O128" i="267"/>
  <c r="K128" i="267"/>
  <c r="V127" i="267"/>
  <c r="R127" i="267"/>
  <c r="N127" i="267"/>
  <c r="J127" i="267"/>
  <c r="U115" i="267"/>
  <c r="Q115" i="267"/>
  <c r="M115" i="267"/>
  <c r="X114" i="267"/>
  <c r="T114" i="267"/>
  <c r="P114" i="267"/>
  <c r="L114" i="267"/>
  <c r="W102" i="267"/>
  <c r="S102" i="267"/>
  <c r="O102" i="267"/>
  <c r="K102" i="267"/>
  <c r="V101" i="267"/>
  <c r="R101" i="267"/>
  <c r="N101" i="267"/>
  <c r="J101" i="267"/>
  <c r="U89" i="267"/>
  <c r="Q89" i="267"/>
  <c r="M89" i="267"/>
  <c r="X88" i="267"/>
  <c r="T88" i="267"/>
  <c r="P88" i="267"/>
  <c r="L88" i="267"/>
  <c r="W76" i="267"/>
  <c r="S76" i="267"/>
  <c r="O76" i="267"/>
  <c r="K76" i="267"/>
  <c r="V75" i="267"/>
  <c r="R75" i="267"/>
  <c r="N75" i="267"/>
  <c r="J75" i="267"/>
  <c r="U63" i="267"/>
  <c r="Q63" i="267"/>
  <c r="M63" i="267"/>
  <c r="X62" i="267"/>
  <c r="T62" i="267"/>
  <c r="P62" i="267"/>
  <c r="L62" i="267"/>
  <c r="W50" i="267"/>
  <c r="S50" i="267"/>
  <c r="O50" i="267"/>
  <c r="K50" i="267"/>
  <c r="V49" i="267"/>
  <c r="R49" i="267"/>
  <c r="N49" i="267"/>
  <c r="J49" i="267"/>
  <c r="U37" i="267"/>
  <c r="Q37" i="267"/>
  <c r="M37" i="267"/>
  <c r="X36" i="267"/>
  <c r="T36" i="267"/>
  <c r="P36" i="267"/>
  <c r="P39" i="267" s="1"/>
  <c r="L36" i="267"/>
  <c r="W24" i="267"/>
  <c r="S24" i="267"/>
  <c r="O24" i="267"/>
  <c r="K24" i="267"/>
  <c r="V23" i="267"/>
  <c r="R23" i="267"/>
  <c r="N23" i="267"/>
  <c r="J23" i="267"/>
  <c r="N10" i="267"/>
  <c r="R10" i="267"/>
  <c r="T128" i="267"/>
  <c r="L128" i="267"/>
  <c r="S127" i="267"/>
  <c r="K127" i="267"/>
  <c r="R115" i="267"/>
  <c r="J115" i="267"/>
  <c r="Q114" i="267"/>
  <c r="X102" i="267"/>
  <c r="P102" i="267"/>
  <c r="W101" i="267"/>
  <c r="O101" i="267"/>
  <c r="V89" i="267"/>
  <c r="N89" i="267"/>
  <c r="U88" i="267"/>
  <c r="M88" i="267"/>
  <c r="T76" i="267"/>
  <c r="L76" i="267"/>
  <c r="S75" i="267"/>
  <c r="K75" i="267"/>
  <c r="R63" i="267"/>
  <c r="J63" i="267"/>
  <c r="Q62" i="267"/>
  <c r="X50" i="267"/>
  <c r="P50" i="267"/>
  <c r="W49" i="267"/>
  <c r="O49" i="267"/>
  <c r="V37" i="267"/>
  <c r="N37" i="267"/>
  <c r="U36" i="267"/>
  <c r="M36" i="267"/>
  <c r="T24" i="267"/>
  <c r="L24" i="267"/>
  <c r="S23" i="267"/>
  <c r="K23" i="267"/>
  <c r="Q10" i="267"/>
  <c r="V10" i="267"/>
  <c r="L11" i="267"/>
  <c r="P11" i="267"/>
  <c r="T11" i="267"/>
  <c r="X11" i="267"/>
  <c r="U49" i="267"/>
  <c r="M49" i="267"/>
  <c r="T37" i="267"/>
  <c r="L37" i="267"/>
  <c r="S36" i="267"/>
  <c r="K36" i="267"/>
  <c r="R24" i="267"/>
  <c r="J24" i="267"/>
  <c r="Q23" i="267"/>
  <c r="K10" i="267"/>
  <c r="S10" i="267"/>
  <c r="W10" i="267"/>
  <c r="M11" i="267"/>
  <c r="Q11" i="267"/>
  <c r="U11" i="267"/>
  <c r="J11" i="267"/>
  <c r="R128" i="267"/>
  <c r="J128" i="267"/>
  <c r="Q127" i="267"/>
  <c r="X115" i="267"/>
  <c r="P115" i="267"/>
  <c r="W114" i="267"/>
  <c r="O114" i="267"/>
  <c r="V102" i="267"/>
  <c r="N102" i="267"/>
  <c r="U101" i="267"/>
  <c r="M101" i="267"/>
  <c r="T89" i="267"/>
  <c r="L89" i="267"/>
  <c r="S88" i="267"/>
  <c r="K88" i="267"/>
  <c r="R76" i="267"/>
  <c r="J76" i="267"/>
  <c r="Q75" i="267"/>
  <c r="X63" i="267"/>
  <c r="P63" i="267"/>
  <c r="W62" i="267"/>
  <c r="O62" i="267"/>
  <c r="V50" i="267"/>
  <c r="N50" i="267"/>
  <c r="X128" i="267"/>
  <c r="P128" i="267"/>
  <c r="W127" i="267"/>
  <c r="O127" i="267"/>
  <c r="V115" i="267"/>
  <c r="N115" i="267"/>
  <c r="U114" i="267"/>
  <c r="M114" i="267"/>
  <c r="T102" i="267"/>
  <c r="L102" i="267"/>
  <c r="S101" i="267"/>
  <c r="K101" i="267"/>
  <c r="R89" i="267"/>
  <c r="J89" i="267"/>
  <c r="Q88" i="267"/>
  <c r="X76" i="267"/>
  <c r="P76" i="267"/>
  <c r="W75" i="267"/>
  <c r="O75" i="267"/>
  <c r="V63" i="267"/>
  <c r="N63" i="267"/>
  <c r="U62" i="267"/>
  <c r="M62" i="267"/>
  <c r="T50" i="267"/>
  <c r="L50" i="267"/>
  <c r="S49" i="267"/>
  <c r="K49" i="267"/>
  <c r="R37" i="267"/>
  <c r="J37" i="267"/>
  <c r="Q36" i="267"/>
  <c r="X24" i="267"/>
  <c r="P24" i="267"/>
  <c r="W23" i="267"/>
  <c r="O23" i="267"/>
  <c r="M10" i="267"/>
  <c r="T10" i="267"/>
  <c r="X10" i="267"/>
  <c r="N11" i="267"/>
  <c r="R11" i="267"/>
  <c r="V11" i="267"/>
  <c r="J10" i="267"/>
  <c r="V128" i="267"/>
  <c r="N128" i="267"/>
  <c r="U127" i="267"/>
  <c r="M127" i="267"/>
  <c r="T115" i="267"/>
  <c r="L115" i="267"/>
  <c r="S114" i="267"/>
  <c r="K114" i="267"/>
  <c r="R102" i="267"/>
  <c r="J102" i="267"/>
  <c r="Q101" i="267"/>
  <c r="X89" i="267"/>
  <c r="P89" i="267"/>
  <c r="W88" i="267"/>
  <c r="O88" i="267"/>
  <c r="V76" i="267"/>
  <c r="N76" i="267"/>
  <c r="U75" i="267"/>
  <c r="M75" i="267"/>
  <c r="T63" i="267"/>
  <c r="L63" i="267"/>
  <c r="S62" i="267"/>
  <c r="K62" i="267"/>
  <c r="R50" i="267"/>
  <c r="J50" i="267"/>
  <c r="Q49" i="267"/>
  <c r="X37" i="267"/>
  <c r="P37" i="267"/>
  <c r="W36" i="267"/>
  <c r="O36" i="267"/>
  <c r="V24" i="267"/>
  <c r="O10" i="267"/>
  <c r="S11" i="267"/>
  <c r="O11" i="267"/>
  <c r="N24" i="267"/>
  <c r="U10" i="267"/>
  <c r="W11" i="267"/>
  <c r="M23" i="267"/>
  <c r="U23" i="267"/>
  <c r="K11" i="267"/>
  <c r="F10" i="270"/>
  <c r="J10" i="270"/>
  <c r="N10" i="270"/>
  <c r="H10" i="270"/>
  <c r="L10" i="270"/>
  <c r="P10" i="270"/>
  <c r="G10" i="270"/>
  <c r="O10" i="270"/>
  <c r="I10" i="270"/>
  <c r="E10" i="270"/>
  <c r="K10" i="270"/>
  <c r="M10" i="270"/>
  <c r="A20" i="267"/>
  <c r="A33" i="267" s="1"/>
  <c r="A46" i="267" s="1"/>
  <c r="A59" i="267" s="1"/>
  <c r="A72" i="267" s="1"/>
  <c r="A85" i="267" s="1"/>
  <c r="A98" i="267" s="1"/>
  <c r="A111" i="267" s="1"/>
  <c r="A124" i="267" s="1"/>
  <c r="AF261" i="249"/>
  <c r="AF430" i="249"/>
  <c r="AF429" i="249"/>
  <c r="AA206" i="208"/>
  <c r="AB14" i="208" s="1"/>
  <c r="AA106" i="208"/>
  <c r="AB12" i="208" s="1"/>
  <c r="AA306" i="208"/>
  <c r="AB16" i="208" s="1"/>
  <c r="AA406" i="208"/>
  <c r="AB18" i="208" s="1"/>
  <c r="AA56" i="208"/>
  <c r="AB11" i="208" s="1"/>
  <c r="AA456" i="208"/>
  <c r="AB19" i="208" s="1"/>
  <c r="AA156" i="208"/>
  <c r="AB13" i="208" s="1"/>
  <c r="AA256" i="208"/>
  <c r="AB15" i="208" s="1"/>
  <c r="AA356" i="208"/>
  <c r="AB17" i="208" s="1"/>
  <c r="AA6" i="208"/>
  <c r="AB10" i="208" s="1"/>
  <c r="AA108" i="177"/>
  <c r="AB12" i="177"/>
  <c r="AA6" i="177"/>
  <c r="AB10" i="177" s="1"/>
  <c r="AA261" i="177"/>
  <c r="AA414" i="177"/>
  <c r="AA57" i="177"/>
  <c r="AB11" i="177" s="1"/>
  <c r="AA159" i="177"/>
  <c r="AB13" i="177"/>
  <c r="AA210" i="177"/>
  <c r="AB14" i="177" s="1"/>
  <c r="AA312" i="177"/>
  <c r="AA363" i="177"/>
  <c r="AA465" i="177"/>
  <c r="A34" i="270"/>
  <c r="J161" i="226"/>
  <c r="J462" i="226"/>
  <c r="J640" i="226"/>
  <c r="J640" i="234"/>
  <c r="J641" i="234"/>
  <c r="J162" i="226"/>
  <c r="J460" i="226"/>
  <c r="J647" i="226"/>
  <c r="J646" i="234"/>
  <c r="J647" i="234"/>
  <c r="J639" i="234"/>
  <c r="J160" i="226"/>
  <c r="J463" i="226"/>
  <c r="J639" i="226"/>
  <c r="J644" i="234"/>
  <c r="J522" i="226"/>
  <c r="J523" i="226"/>
  <c r="J341" i="226"/>
  <c r="J164" i="230"/>
  <c r="J166" i="226"/>
  <c r="J167" i="226"/>
  <c r="J159" i="226"/>
  <c r="J466" i="226"/>
  <c r="J467" i="226"/>
  <c r="J459" i="226"/>
  <c r="J520" i="226"/>
  <c r="J521" i="226"/>
  <c r="J644" i="226"/>
  <c r="J645" i="226"/>
  <c r="J584" i="234"/>
  <c r="J585" i="234"/>
  <c r="J164" i="226"/>
  <c r="J464" i="226"/>
  <c r="J526" i="226"/>
  <c r="J527" i="226"/>
  <c r="J642" i="226"/>
  <c r="J641" i="226"/>
  <c r="J584" i="230"/>
  <c r="J582" i="234"/>
  <c r="J221" i="226"/>
  <c r="J99" i="226"/>
  <c r="J100" i="226"/>
  <c r="J107" i="226"/>
  <c r="J342" i="230"/>
  <c r="J343" i="230"/>
  <c r="J586" i="230"/>
  <c r="J587" i="230"/>
  <c r="J579" i="230"/>
  <c r="J103" i="226"/>
  <c r="J104" i="226"/>
  <c r="J346" i="230"/>
  <c r="J347" i="230"/>
  <c r="J339" i="230"/>
  <c r="J582" i="230"/>
  <c r="J583" i="230"/>
  <c r="J400" i="226"/>
  <c r="J101" i="226"/>
  <c r="J344" i="230"/>
  <c r="J580" i="230"/>
  <c r="J281" i="226"/>
  <c r="J280" i="226"/>
  <c r="J283" i="226"/>
  <c r="J282" i="226"/>
  <c r="J464" i="233"/>
  <c r="J465" i="233"/>
  <c r="J467" i="231"/>
  <c r="J463" i="231"/>
  <c r="J464" i="231"/>
  <c r="J465" i="231"/>
  <c r="J462" i="231"/>
  <c r="J460" i="231"/>
  <c r="J521" i="231"/>
  <c r="J526" i="231"/>
  <c r="J525" i="231"/>
  <c r="J519" i="231"/>
  <c r="J520" i="231"/>
  <c r="J523" i="231"/>
  <c r="J522" i="231"/>
  <c r="J585" i="231"/>
  <c r="J584" i="231"/>
  <c r="J579" i="231"/>
  <c r="J587" i="231"/>
  <c r="J586" i="231"/>
  <c r="J581" i="231"/>
  <c r="J580" i="231"/>
  <c r="J643" i="231"/>
  <c r="J641" i="231"/>
  <c r="J646" i="231"/>
  <c r="J639" i="231"/>
  <c r="J645" i="231"/>
  <c r="J640" i="231"/>
  <c r="J647" i="231"/>
  <c r="J642" i="231"/>
  <c r="J99" i="232"/>
  <c r="J107" i="232"/>
  <c r="J106" i="232"/>
  <c r="J101" i="232"/>
  <c r="J100" i="232"/>
  <c r="J103" i="232"/>
  <c r="J102" i="232"/>
  <c r="J161" i="232"/>
  <c r="J160" i="232"/>
  <c r="J163" i="232"/>
  <c r="J162" i="232"/>
  <c r="J165" i="232"/>
  <c r="J164" i="232"/>
  <c r="J223" i="232"/>
  <c r="J222" i="232"/>
  <c r="J225" i="232"/>
  <c r="J224" i="232"/>
  <c r="J219" i="232"/>
  <c r="J227" i="232"/>
  <c r="J226" i="232"/>
  <c r="J285" i="232"/>
  <c r="J284" i="232"/>
  <c r="J279" i="232"/>
  <c r="J287" i="232"/>
  <c r="J286" i="232"/>
  <c r="J281" i="232"/>
  <c r="J280" i="232"/>
  <c r="J347" i="232"/>
  <c r="J407" i="232"/>
  <c r="J406" i="232"/>
  <c r="J400" i="232"/>
  <c r="J401" i="232"/>
  <c r="J399" i="232"/>
  <c r="J402" i="232"/>
  <c r="J463" i="232"/>
  <c r="J465" i="232"/>
  <c r="J523" i="232"/>
  <c r="J522" i="232"/>
  <c r="J525" i="232"/>
  <c r="J524" i="232"/>
  <c r="J519" i="232"/>
  <c r="J527" i="232"/>
  <c r="J526" i="232"/>
  <c r="J581" i="232"/>
  <c r="J639" i="232"/>
  <c r="J647" i="232"/>
  <c r="J646" i="232"/>
  <c r="J641" i="232"/>
  <c r="J640" i="232"/>
  <c r="J643" i="232"/>
  <c r="J642" i="232"/>
  <c r="J101" i="233"/>
  <c r="J100" i="233"/>
  <c r="J103" i="233"/>
  <c r="J102" i="233"/>
  <c r="J105" i="233"/>
  <c r="J104" i="233"/>
  <c r="J163" i="233"/>
  <c r="J162" i="233"/>
  <c r="J165" i="233"/>
  <c r="J164" i="233"/>
  <c r="J159" i="233"/>
  <c r="J167" i="233"/>
  <c r="J166" i="233"/>
  <c r="J223" i="233"/>
  <c r="J226" i="233"/>
  <c r="J219" i="233"/>
  <c r="J221" i="233"/>
  <c r="J220" i="233"/>
  <c r="J227" i="233"/>
  <c r="J225" i="233"/>
  <c r="J222" i="233"/>
  <c r="J281" i="233"/>
  <c r="J283" i="233"/>
  <c r="J286" i="233"/>
  <c r="J285" i="233"/>
  <c r="J287" i="233"/>
  <c r="J280" i="233"/>
  <c r="J282" i="233"/>
  <c r="J345" i="233"/>
  <c r="J344" i="233"/>
  <c r="J339" i="233"/>
  <c r="J347" i="233"/>
  <c r="J346" i="233"/>
  <c r="J341" i="233"/>
  <c r="J340" i="233"/>
  <c r="J399" i="233"/>
  <c r="J407" i="233"/>
  <c r="J406" i="233"/>
  <c r="J401" i="233"/>
  <c r="J400" i="233"/>
  <c r="J403" i="233"/>
  <c r="J402" i="233"/>
  <c r="J466" i="233"/>
  <c r="J460" i="233"/>
  <c r="J461" i="233"/>
  <c r="J462" i="233"/>
  <c r="J526" i="233"/>
  <c r="J520" i="233"/>
  <c r="J641" i="233"/>
  <c r="J646" i="233"/>
  <c r="J645" i="233"/>
  <c r="J639" i="233"/>
  <c r="J640" i="233"/>
  <c r="J643" i="233"/>
  <c r="J642" i="233"/>
  <c r="J107" i="234"/>
  <c r="J101" i="234"/>
  <c r="J106" i="234"/>
  <c r="J105" i="234"/>
  <c r="J100" i="234"/>
  <c r="J99" i="234"/>
  <c r="J103" i="234"/>
  <c r="J102" i="234"/>
  <c r="J167" i="234"/>
  <c r="J166" i="234"/>
  <c r="J160" i="234"/>
  <c r="J161" i="234"/>
  <c r="J159" i="234"/>
  <c r="J162" i="234"/>
  <c r="J220" i="234"/>
  <c r="J281" i="234"/>
  <c r="J283" i="234"/>
  <c r="J286" i="234"/>
  <c r="J285" i="234"/>
  <c r="J287" i="234"/>
  <c r="J280" i="234"/>
  <c r="J282" i="234"/>
  <c r="J339" i="234"/>
  <c r="J346" i="234"/>
  <c r="J347" i="234"/>
  <c r="J343" i="234"/>
  <c r="J340" i="234"/>
  <c r="J341" i="234"/>
  <c r="J342" i="234"/>
  <c r="J399" i="234"/>
  <c r="J406" i="234"/>
  <c r="J403" i="234"/>
  <c r="J400" i="234"/>
  <c r="J401" i="234"/>
  <c r="J407" i="234"/>
  <c r="J402" i="234"/>
  <c r="J465" i="234"/>
  <c r="J466" i="234"/>
  <c r="J460" i="234"/>
  <c r="J459" i="234"/>
  <c r="J462" i="234"/>
  <c r="J104" i="232"/>
  <c r="J159" i="232"/>
  <c r="J283" i="232"/>
  <c r="J582" i="232"/>
  <c r="J106" i="233"/>
  <c r="J161" i="233"/>
  <c r="J405" i="233"/>
  <c r="J464" i="234"/>
  <c r="J584" i="233"/>
  <c r="J224" i="233"/>
  <c r="J461" i="231"/>
  <c r="J461" i="234"/>
  <c r="J647" i="233"/>
  <c r="J403" i="232"/>
  <c r="J467" i="233"/>
  <c r="J159" i="230"/>
  <c r="J167" i="230"/>
  <c r="J166" i="230"/>
  <c r="J161" i="230"/>
  <c r="J160" i="230"/>
  <c r="J163" i="230"/>
  <c r="J162" i="230"/>
  <c r="J406" i="230"/>
  <c r="J403" i="230"/>
  <c r="J640" i="230"/>
  <c r="J639" i="230"/>
  <c r="J641" i="230"/>
  <c r="J642" i="230"/>
  <c r="J643" i="230"/>
  <c r="J645" i="230"/>
  <c r="J644" i="230"/>
  <c r="J105" i="232"/>
  <c r="J220" i="232"/>
  <c r="J459" i="232"/>
  <c r="J107" i="233"/>
  <c r="J342" i="233"/>
  <c r="J404" i="234"/>
  <c r="J164" i="234"/>
  <c r="J404" i="232"/>
  <c r="J466" i="231"/>
  <c r="J345" i="234"/>
  <c r="J527" i="231"/>
  <c r="J405" i="232"/>
  <c r="J463" i="233"/>
  <c r="CE86" i="226"/>
  <c r="CB83" i="226"/>
  <c r="CA80" i="226"/>
  <c r="CA95" i="226"/>
  <c r="BY83" i="226"/>
  <c r="BP86" i="226"/>
  <c r="BP104" i="226"/>
  <c r="BY101" i="226"/>
  <c r="CA101" i="226"/>
  <c r="CG99" i="226"/>
  <c r="CF81" i="226"/>
  <c r="CB106" i="226"/>
  <c r="BY103" i="226"/>
  <c r="CB104" i="226"/>
  <c r="BM83" i="226"/>
  <c r="CC77" i="226"/>
  <c r="CB105" i="226"/>
  <c r="CD94" i="226"/>
  <c r="CF106" i="226"/>
  <c r="BH103" i="230"/>
  <c r="BH88" i="230"/>
  <c r="BN166" i="230"/>
  <c r="BN160" i="230"/>
  <c r="BN142" i="230"/>
  <c r="BJ223" i="230"/>
  <c r="BJ214" i="230"/>
  <c r="BN223" i="230"/>
  <c r="BN220" i="230"/>
  <c r="BR223" i="230"/>
  <c r="BR226" i="230"/>
  <c r="BK583" i="232"/>
  <c r="BN643" i="232"/>
  <c r="BK466" i="234"/>
  <c r="BH103" i="226"/>
  <c r="BH106" i="226"/>
  <c r="BH88" i="226"/>
  <c r="BL103" i="226"/>
  <c r="BL100" i="226"/>
  <c r="BP103" i="226"/>
  <c r="BP94" i="226"/>
  <c r="BP82" i="226"/>
  <c r="BP106" i="226"/>
  <c r="BH163" i="226"/>
  <c r="BH154" i="226"/>
  <c r="BH148" i="226"/>
  <c r="BL163" i="226"/>
  <c r="BL160" i="226"/>
  <c r="BL154" i="226"/>
  <c r="BP163" i="226"/>
  <c r="BP166" i="226"/>
  <c r="BP160" i="226"/>
  <c r="BH223" i="226"/>
  <c r="BH208" i="226"/>
  <c r="BH202" i="226"/>
  <c r="BH226" i="226"/>
  <c r="BL223" i="226"/>
  <c r="BL214" i="226"/>
  <c r="BL208" i="226"/>
  <c r="BP223" i="226"/>
  <c r="BP220" i="226"/>
  <c r="BP214" i="226"/>
  <c r="BH283" i="226"/>
  <c r="BH262" i="226"/>
  <c r="BH286" i="226"/>
  <c r="BH280" i="226"/>
  <c r="BL283" i="226"/>
  <c r="BL268" i="226"/>
  <c r="BL262" i="226"/>
  <c r="BL286" i="226"/>
  <c r="BP283" i="226"/>
  <c r="BP274" i="226"/>
  <c r="BP268" i="226"/>
  <c r="BL346" i="226"/>
  <c r="BL322" i="226"/>
  <c r="BP346" i="226"/>
  <c r="BP328" i="226"/>
  <c r="BP322" i="226"/>
  <c r="BJ502" i="226"/>
  <c r="BJ523" i="226"/>
  <c r="BJ508" i="226"/>
  <c r="BJ526" i="226"/>
  <c r="BJ502" i="230"/>
  <c r="BJ523" i="230"/>
  <c r="BJ526" i="230"/>
  <c r="BK502" i="234"/>
  <c r="BQ508" i="234"/>
  <c r="BN622" i="233"/>
  <c r="BO562" i="233"/>
  <c r="BG520" i="233"/>
  <c r="BO454" i="233"/>
  <c r="BR106" i="233"/>
  <c r="BN100" i="233"/>
  <c r="BJ94" i="233"/>
  <c r="BR82" i="233"/>
  <c r="BG574" i="232"/>
  <c r="BO562" i="232"/>
  <c r="BO508" i="232"/>
  <c r="BH226" i="233"/>
  <c r="BL208" i="233"/>
  <c r="BH202" i="233"/>
  <c r="BP160" i="233"/>
  <c r="BL154" i="233"/>
  <c r="BL340" i="232"/>
  <c r="BH334" i="232"/>
  <c r="BP280" i="232"/>
  <c r="BL280" i="232"/>
  <c r="BH280" i="232"/>
  <c r="BP220" i="232"/>
  <c r="BJ160" i="232"/>
  <c r="BR106" i="232"/>
  <c r="BN448" i="230"/>
  <c r="BJ208" i="230"/>
  <c r="BP226" i="232"/>
  <c r="BR94" i="232"/>
  <c r="BN88" i="232"/>
  <c r="BJ82" i="232"/>
  <c r="BP568" i="230"/>
  <c r="BL562" i="230"/>
  <c r="BP514" i="230"/>
  <c r="BN454" i="230"/>
  <c r="BR406" i="230"/>
  <c r="BN400" i="230"/>
  <c r="BJ394" i="230"/>
  <c r="BR382" i="230"/>
  <c r="BN346" i="230"/>
  <c r="BR328" i="230"/>
  <c r="BN322" i="230"/>
  <c r="BJ220" i="230"/>
  <c r="BK151" i="230"/>
  <c r="BR154" i="230"/>
  <c r="BJ160" i="230"/>
  <c r="BJ520" i="226"/>
  <c r="BH94" i="226"/>
  <c r="BN148" i="230"/>
  <c r="BH322" i="226"/>
  <c r="BL274" i="226"/>
  <c r="BP226" i="226"/>
  <c r="BH214" i="226"/>
  <c r="BL166" i="226"/>
  <c r="BP148" i="226"/>
  <c r="BL142" i="226"/>
  <c r="BK622" i="230"/>
  <c r="BJ514" i="230"/>
  <c r="BO568" i="233"/>
  <c r="BN106" i="233"/>
  <c r="BJ100" i="233"/>
  <c r="BR88" i="233"/>
  <c r="BN82" i="233"/>
  <c r="BJ622" i="232"/>
  <c r="BO568" i="232"/>
  <c r="BO514" i="232"/>
  <c r="BL214" i="233"/>
  <c r="BH208" i="233"/>
  <c r="BP166" i="233"/>
  <c r="BL160" i="233"/>
  <c r="BP142" i="233"/>
  <c r="BL346" i="232"/>
  <c r="BH340" i="232"/>
  <c r="BL322" i="232"/>
  <c r="BP262" i="232"/>
  <c r="BL262" i="232"/>
  <c r="BH262" i="232"/>
  <c r="BJ142" i="232"/>
  <c r="BR103" i="232"/>
  <c r="BR442" i="230"/>
  <c r="BR202" i="230"/>
  <c r="BN106" i="232"/>
  <c r="BN94" i="232"/>
  <c r="BJ88" i="232"/>
  <c r="BL568" i="230"/>
  <c r="BH562" i="230"/>
  <c r="BP520" i="230"/>
  <c r="BN466" i="230"/>
  <c r="BR448" i="230"/>
  <c r="BN406" i="230"/>
  <c r="BJ400" i="230"/>
  <c r="BR388" i="230"/>
  <c r="BN382" i="230"/>
  <c r="BR334" i="230"/>
  <c r="BN328" i="230"/>
  <c r="BN226" i="230"/>
  <c r="BR214" i="230"/>
  <c r="BK145" i="230"/>
  <c r="BN154" i="230"/>
  <c r="BR166" i="230"/>
  <c r="BJ166" i="230"/>
  <c r="BH82" i="226"/>
  <c r="BP286" i="226"/>
  <c r="BH274" i="226"/>
  <c r="BL226" i="226"/>
  <c r="BP208" i="226"/>
  <c r="BH166" i="226"/>
  <c r="BL148" i="226"/>
  <c r="BP88" i="226"/>
  <c r="BL523" i="226"/>
  <c r="BL502" i="226"/>
  <c r="BL514" i="226"/>
  <c r="BP523" i="226"/>
  <c r="BP526" i="226"/>
  <c r="BP514" i="226"/>
  <c r="BP502" i="226"/>
  <c r="BH574" i="226"/>
  <c r="BH562" i="226"/>
  <c r="BL568" i="226"/>
  <c r="BL574" i="226"/>
  <c r="BL562" i="226"/>
  <c r="BL223" i="232"/>
  <c r="BL202" i="232"/>
  <c r="M25" i="270"/>
  <c r="M30" i="270" s="1"/>
  <c r="M31" i="270" s="1"/>
  <c r="P39" i="151"/>
  <c r="P40" i="151" s="1"/>
  <c r="P38" i="151"/>
  <c r="BZ85" i="232"/>
  <c r="BZ100" i="232"/>
  <c r="BZ106" i="232"/>
  <c r="BZ97" i="232"/>
  <c r="BZ103" i="232"/>
  <c r="BZ82" i="232"/>
  <c r="CD97" i="232"/>
  <c r="CD79" i="232"/>
  <c r="CD88" i="232"/>
  <c r="CD94" i="232"/>
  <c r="CD85" i="232"/>
  <c r="CD91" i="232"/>
  <c r="I39" i="151"/>
  <c r="F64" i="151"/>
  <c r="F39" i="151" s="1"/>
  <c r="H39" i="151" s="1"/>
  <c r="H40" i="151" s="1"/>
  <c r="CG92" i="226"/>
  <c r="BZ77" i="226"/>
  <c r="BZ98" i="226"/>
  <c r="CD101" i="226"/>
  <c r="CG102" i="226"/>
  <c r="BM92" i="226"/>
  <c r="CB81" i="226"/>
  <c r="CB96" i="226"/>
  <c r="BR89" i="226"/>
  <c r="CF96" i="226"/>
  <c r="CD84" i="226"/>
  <c r="BG83" i="226"/>
  <c r="CB100" i="226"/>
  <c r="CB82" i="226"/>
  <c r="CB97" i="226"/>
  <c r="CG106" i="226"/>
  <c r="CE79" i="226"/>
  <c r="CE88" i="226"/>
  <c r="BZ100" i="226"/>
  <c r="CC88" i="226"/>
  <c r="CF88" i="232"/>
  <c r="CF82" i="232"/>
  <c r="CF103" i="232"/>
  <c r="CB97" i="232"/>
  <c r="CB91" i="232"/>
  <c r="BZ79" i="232"/>
  <c r="CB79" i="232"/>
  <c r="CA164" i="226"/>
  <c r="CA158" i="226"/>
  <c r="CA161" i="226"/>
  <c r="CC164" i="226"/>
  <c r="CC152" i="226"/>
  <c r="CC143" i="226"/>
  <c r="CC155" i="226"/>
  <c r="CC140" i="226"/>
  <c r="CF159" i="226"/>
  <c r="CF153" i="226"/>
  <c r="CF156" i="226"/>
  <c r="BY160" i="226"/>
  <c r="BY157" i="226"/>
  <c r="BY166" i="226"/>
  <c r="BY142" i="226"/>
  <c r="BY151" i="226"/>
  <c r="BJ218" i="226"/>
  <c r="BJ221" i="226"/>
  <c r="BJ212" i="226"/>
  <c r="BL224" i="226"/>
  <c r="BL221" i="226"/>
  <c r="BL209" i="226"/>
  <c r="BL212" i="226"/>
  <c r="BL200" i="226"/>
  <c r="CF224" i="226"/>
  <c r="CF215" i="226"/>
  <c r="CF206" i="226"/>
  <c r="BY225" i="226"/>
  <c r="BY216" i="226"/>
  <c r="BY207" i="226"/>
  <c r="CA219" i="226"/>
  <c r="CA216" i="226"/>
  <c r="CA204" i="226"/>
  <c r="CA207" i="226"/>
  <c r="CA220" i="226"/>
  <c r="CA226" i="226"/>
  <c r="CC205" i="226"/>
  <c r="CC217" i="226"/>
  <c r="CF211" i="226"/>
  <c r="CF208" i="226"/>
  <c r="CF202" i="226"/>
  <c r="BZ274" i="226"/>
  <c r="BZ268" i="226"/>
  <c r="CC286" i="226"/>
  <c r="CC283" i="226"/>
  <c r="CC274" i="226"/>
  <c r="CE271" i="226"/>
  <c r="CE265" i="226"/>
  <c r="CE283" i="226"/>
  <c r="CE277" i="226"/>
  <c r="CE78" i="230"/>
  <c r="CA79" i="230"/>
  <c r="BM79" i="230"/>
  <c r="CC77" i="230"/>
  <c r="BY79" i="230"/>
  <c r="BK79" i="230"/>
  <c r="BZ137" i="230"/>
  <c r="BP139" i="230"/>
  <c r="BH139" i="230"/>
  <c r="CB139" i="230"/>
  <c r="BJ139" i="230"/>
  <c r="CA199" i="230"/>
  <c r="BQ199" i="230"/>
  <c r="BI199" i="230"/>
  <c r="BY198" i="230"/>
  <c r="BO199" i="230"/>
  <c r="BG199" i="230"/>
  <c r="CB258" i="230"/>
  <c r="BJ259" i="230"/>
  <c r="BZ258" i="230"/>
  <c r="BP259" i="230"/>
  <c r="BH259" i="230"/>
  <c r="BY319" i="230"/>
  <c r="BO319" i="230"/>
  <c r="BG319" i="230"/>
  <c r="CE318" i="230"/>
  <c r="CA319" i="230"/>
  <c r="BM317" i="230"/>
  <c r="BL377" i="230"/>
  <c r="CB378" i="230"/>
  <c r="BJ379" i="230"/>
  <c r="CF138" i="226"/>
  <c r="CB138" i="226"/>
  <c r="BN137" i="226"/>
  <c r="CD139" i="226"/>
  <c r="BZ138" i="226"/>
  <c r="BL137" i="226"/>
  <c r="CE197" i="226"/>
  <c r="CA199" i="226"/>
  <c r="BM197" i="226"/>
  <c r="CG198" i="226"/>
  <c r="CC199" i="226"/>
  <c r="BY199" i="226"/>
  <c r="BK199" i="226"/>
  <c r="CB258" i="226"/>
  <c r="CD259" i="226"/>
  <c r="BZ257" i="226"/>
  <c r="BL257" i="226"/>
  <c r="BR257" i="226"/>
  <c r="CB317" i="226"/>
  <c r="BR319" i="226"/>
  <c r="BJ319" i="226"/>
  <c r="BZ317" i="226"/>
  <c r="BP319" i="226"/>
  <c r="BH319" i="226"/>
  <c r="CA379" i="226"/>
  <c r="BQ379" i="226"/>
  <c r="BI379" i="226"/>
  <c r="CC379" i="226"/>
  <c r="BY378" i="226"/>
  <c r="BK377" i="226"/>
  <c r="CD438" i="226"/>
  <c r="BZ437" i="226"/>
  <c r="BL437" i="226"/>
  <c r="CB437" i="226"/>
  <c r="BR439" i="226"/>
  <c r="BJ439" i="226"/>
  <c r="BI497" i="226"/>
  <c r="CG499" i="226"/>
  <c r="BY498" i="226"/>
  <c r="BO499" i="226"/>
  <c r="BG499" i="226"/>
  <c r="CA497" i="226"/>
  <c r="CB557" i="226"/>
  <c r="BR559" i="226"/>
  <c r="BJ559" i="226"/>
  <c r="BZ559" i="226"/>
  <c r="BP559" i="226"/>
  <c r="BH559" i="226"/>
  <c r="CA619" i="226"/>
  <c r="BQ619" i="226"/>
  <c r="BI619" i="226"/>
  <c r="CC619" i="226"/>
  <c r="BY617" i="226"/>
  <c r="BK617" i="226"/>
  <c r="CD78" i="231"/>
  <c r="BZ79" i="231"/>
  <c r="BL79" i="231"/>
  <c r="CF77" i="231"/>
  <c r="BR77" i="231"/>
  <c r="BJ77" i="231"/>
  <c r="BZ138" i="231"/>
  <c r="CF137" i="231"/>
  <c r="CB137" i="231"/>
  <c r="BN137" i="231"/>
  <c r="CD138" i="231"/>
  <c r="BP139" i="231"/>
  <c r="CF198" i="231"/>
  <c r="CB199" i="231"/>
  <c r="BN199" i="231"/>
  <c r="CD198" i="231"/>
  <c r="BZ198" i="231"/>
  <c r="BL199" i="231"/>
  <c r="CF259" i="231"/>
  <c r="CD257" i="231"/>
  <c r="BZ258" i="231"/>
  <c r="BL259" i="231"/>
  <c r="CB259" i="231"/>
  <c r="CD319" i="231"/>
  <c r="BZ319" i="231"/>
  <c r="BL319" i="231"/>
  <c r="CF317" i="231"/>
  <c r="BR317" i="231"/>
  <c r="BJ317" i="231"/>
  <c r="CF378" i="231"/>
  <c r="CB379" i="231"/>
  <c r="BN379" i="231"/>
  <c r="CD379" i="231"/>
  <c r="BZ379" i="231"/>
  <c r="BL379" i="231"/>
  <c r="CF438" i="231"/>
  <c r="CB438" i="231"/>
  <c r="BN439" i="231"/>
  <c r="CD438" i="231"/>
  <c r="BL439" i="231"/>
  <c r="CD497" i="231"/>
  <c r="BH497" i="231"/>
  <c r="BN499" i="231"/>
  <c r="BZ559" i="231"/>
  <c r="BR557" i="231"/>
  <c r="CB618" i="231"/>
  <c r="BL619" i="231"/>
  <c r="AK507" i="249"/>
  <c r="AK569" i="249" s="1"/>
  <c r="AL506" i="249"/>
  <c r="AL568" i="249" s="1"/>
  <c r="AM505" i="249"/>
  <c r="AM567" i="249" s="1"/>
  <c r="AN504" i="249"/>
  <c r="AN566" i="249" s="1"/>
  <c r="AO503" i="249"/>
  <c r="AO565" i="249" s="1"/>
  <c r="AH502" i="249"/>
  <c r="AI501" i="249"/>
  <c r="AI563" i="249" s="1"/>
  <c r="AJ500" i="249"/>
  <c r="AJ562" i="249" s="1"/>
  <c r="AK499" i="249"/>
  <c r="AK561" i="249" s="1"/>
  <c r="AL498" i="249"/>
  <c r="AM497" i="249"/>
  <c r="AM559" i="249" s="1"/>
  <c r="AN496" i="249"/>
  <c r="AN558" i="249" s="1"/>
  <c r="AO495" i="249"/>
  <c r="AH494" i="249"/>
  <c r="AH556" i="249" s="1"/>
  <c r="AI493" i="249"/>
  <c r="AI555" i="249" s="1"/>
  <c r="AJ492" i="249"/>
  <c r="AK491" i="249"/>
  <c r="AK553" i="249" s="1"/>
  <c r="AL490" i="249"/>
  <c r="AL552" i="249" s="1"/>
  <c r="AM489" i="249"/>
  <c r="AN488" i="249"/>
  <c r="AN550" i="249" s="1"/>
  <c r="AO487" i="249"/>
  <c r="AO549" i="249" s="1"/>
  <c r="AH486" i="249"/>
  <c r="AI485" i="249"/>
  <c r="AI547" i="249" s="1"/>
  <c r="AJ484" i="249"/>
  <c r="AK483" i="249"/>
  <c r="AK545" i="249" s="1"/>
  <c r="AI506" i="249"/>
  <c r="AI568" i="249" s="1"/>
  <c r="AL503" i="249"/>
  <c r="AL565" i="249" s="1"/>
  <c r="AO500" i="249"/>
  <c r="AO562" i="249" s="1"/>
  <c r="AI498" i="249"/>
  <c r="AI560" i="249" s="1"/>
  <c r="AL495" i="249"/>
  <c r="AL557" i="249" s="1"/>
  <c r="AO492" i="249"/>
  <c r="AM490" i="249"/>
  <c r="AK488" i="249"/>
  <c r="AK550" i="249" s="1"/>
  <c r="AN485" i="249"/>
  <c r="AN547" i="249" s="1"/>
  <c r="AH483" i="249"/>
  <c r="AH545" i="249" s="1"/>
  <c r="AJ507" i="249"/>
  <c r="AK506" i="249"/>
  <c r="AK568" i="249" s="1"/>
  <c r="AL505" i="249"/>
  <c r="AL567" i="249" s="1"/>
  <c r="AM504" i="249"/>
  <c r="AN503" i="249"/>
  <c r="AN565" i="249" s="1"/>
  <c r="AO502" i="249"/>
  <c r="AH501" i="249"/>
  <c r="AH563" i="249" s="1"/>
  <c r="AI500" i="249"/>
  <c r="AJ499" i="249"/>
  <c r="AJ561" i="249" s="1"/>
  <c r="AK498" i="249"/>
  <c r="AK560" i="249"/>
  <c r="AL497" i="249"/>
  <c r="AL559" i="249" s="1"/>
  <c r="AM496" i="249"/>
  <c r="AN495" i="249"/>
  <c r="AN557" i="249"/>
  <c r="AO494" i="249"/>
  <c r="AO556" i="249" s="1"/>
  <c r="AH493" i="249"/>
  <c r="AH555" i="249" s="1"/>
  <c r="AI492" i="249"/>
  <c r="AJ491" i="249"/>
  <c r="AJ553" i="249" s="1"/>
  <c r="AK490" i="249"/>
  <c r="AK552" i="249" s="1"/>
  <c r="AL489" i="249"/>
  <c r="AL551" i="249" s="1"/>
  <c r="AM488" i="249"/>
  <c r="AM550" i="249" s="1"/>
  <c r="AN487" i="249"/>
  <c r="AN549" i="249" s="1"/>
  <c r="AO486" i="249"/>
  <c r="AH485" i="249"/>
  <c r="AH547" i="249" s="1"/>
  <c r="AI484" i="249"/>
  <c r="AI546" i="249" s="1"/>
  <c r="AJ483" i="249"/>
  <c r="AJ545" i="249"/>
  <c r="AN505" i="249"/>
  <c r="AH503" i="249"/>
  <c r="AK500" i="249"/>
  <c r="AK562" i="249"/>
  <c r="AN497" i="249"/>
  <c r="AN559" i="249" s="1"/>
  <c r="AH495" i="249"/>
  <c r="AH557" i="249" s="1"/>
  <c r="AK492" i="249"/>
  <c r="AK554" i="249" s="1"/>
  <c r="AJ489" i="249"/>
  <c r="AJ551" i="249" s="1"/>
  <c r="AI486" i="249"/>
  <c r="AI548" i="249" s="1"/>
  <c r="AL483" i="249"/>
  <c r="AL545" i="249" s="1"/>
  <c r="AI507" i="249"/>
  <c r="AI569" i="249" s="1"/>
  <c r="AK505" i="249"/>
  <c r="AK567" i="249" s="1"/>
  <c r="AN502" i="249"/>
  <c r="AN564" i="249" s="1"/>
  <c r="AO501" i="249"/>
  <c r="AH500" i="249"/>
  <c r="AH562" i="249" s="1"/>
  <c r="AK497" i="249"/>
  <c r="AK559" i="249" s="1"/>
  <c r="AN494" i="249"/>
  <c r="AO493" i="249"/>
  <c r="AH492" i="249"/>
  <c r="AH554" i="249" s="1"/>
  <c r="AL488" i="249"/>
  <c r="AL550" i="249" s="1"/>
  <c r="AN486" i="249"/>
  <c r="AN548" i="249" s="1"/>
  <c r="AO485" i="249"/>
  <c r="AO547" i="249" s="1"/>
  <c r="AH484" i="249"/>
  <c r="AH546" i="249" s="1"/>
  <c r="AI483" i="249"/>
  <c r="AI545" i="249" s="1"/>
  <c r="CB202" i="234"/>
  <c r="CB223" i="234"/>
  <c r="CB217" i="234"/>
  <c r="CD217" i="234"/>
  <c r="CD211" i="234"/>
  <c r="BZ205" i="234"/>
  <c r="BZ226" i="234"/>
  <c r="CF226" i="234"/>
  <c r="CF220" i="234"/>
  <c r="CE328" i="234"/>
  <c r="CE322" i="234"/>
  <c r="CA343" i="234"/>
  <c r="CA337" i="234"/>
  <c r="CV545" i="234"/>
  <c r="BK158" i="226"/>
  <c r="BK152" i="226"/>
  <c r="BK155" i="226"/>
  <c r="BM164" i="226"/>
  <c r="BM152" i="226"/>
  <c r="BM143" i="226"/>
  <c r="BM155" i="226"/>
  <c r="BM140" i="226"/>
  <c r="BZ165" i="226"/>
  <c r="BZ153" i="226"/>
  <c r="BZ144" i="226"/>
  <c r="BZ156" i="226"/>
  <c r="BZ141" i="226"/>
  <c r="CE166" i="226"/>
  <c r="CE163" i="226"/>
  <c r="CE157" i="226"/>
  <c r="CG160" i="226"/>
  <c r="CG157" i="226"/>
  <c r="CG166" i="226"/>
  <c r="CG142" i="226"/>
  <c r="CG163" i="226"/>
  <c r="BR218" i="226"/>
  <c r="BR221" i="226"/>
  <c r="BR212" i="226"/>
  <c r="BZ218" i="226"/>
  <c r="BZ221" i="226"/>
  <c r="CG225" i="226"/>
  <c r="CG216" i="226"/>
  <c r="CG207" i="226"/>
  <c r="BZ223" i="226"/>
  <c r="BZ220" i="226"/>
  <c r="BZ214" i="226"/>
  <c r="BZ208" i="226"/>
  <c r="BY281" i="226"/>
  <c r="BY269" i="226"/>
  <c r="BY284" i="226"/>
  <c r="BY272" i="226"/>
  <c r="BY260" i="226"/>
  <c r="CA275" i="226"/>
  <c r="CA263" i="226"/>
  <c r="CF268" i="226"/>
  <c r="CF265" i="226"/>
  <c r="CF280" i="226"/>
  <c r="CE385" i="226"/>
  <c r="CE382" i="226"/>
  <c r="CF340" i="226"/>
  <c r="CF328" i="226"/>
  <c r="CF343" i="226"/>
  <c r="CF346" i="226"/>
  <c r="CC451" i="226"/>
  <c r="CC454" i="226"/>
  <c r="BZ400" i="226"/>
  <c r="BZ394" i="226"/>
  <c r="BZ397" i="226"/>
  <c r="CA325" i="226"/>
  <c r="CB460" i="226"/>
  <c r="CB463" i="226"/>
  <c r="CB442" i="226"/>
  <c r="CB466" i="226"/>
  <c r="CG394" i="226"/>
  <c r="CG385" i="226"/>
  <c r="CG391" i="226"/>
  <c r="BY394" i="226"/>
  <c r="BY403" i="226"/>
  <c r="BY397" i="226"/>
  <c r="CD346" i="226"/>
  <c r="CD325" i="226"/>
  <c r="CD343" i="226"/>
  <c r="CD520" i="226"/>
  <c r="CE460" i="226"/>
  <c r="CG322" i="226"/>
  <c r="AT59" i="249"/>
  <c r="AP13" i="249"/>
  <c r="AP42" i="249"/>
  <c r="AP164" i="249"/>
  <c r="DL151" i="270"/>
  <c r="BI63" i="270"/>
  <c r="BI65" i="270"/>
  <c r="BJ91" i="270"/>
  <c r="BJ161" i="270"/>
  <c r="CB61" i="270"/>
  <c r="CB141" i="270"/>
  <c r="BJ132" i="270"/>
  <c r="CB181" i="270"/>
  <c r="IG59" i="270"/>
  <c r="DL104" i="270"/>
  <c r="BY106" i="232"/>
  <c r="BY85" i="232"/>
  <c r="BY91" i="232"/>
  <c r="BY94" i="232"/>
  <c r="BY100" i="232"/>
  <c r="BY82" i="232"/>
  <c r="BY88" i="232"/>
  <c r="BY79" i="232"/>
  <c r="BY97" i="232"/>
  <c r="BY103" i="232"/>
  <c r="CC106" i="232"/>
  <c r="CC85" i="232"/>
  <c r="CC91" i="232"/>
  <c r="CC97" i="232"/>
  <c r="CC103" i="232"/>
  <c r="CC82" i="232"/>
  <c r="CC88" i="232"/>
  <c r="CC94" i="232"/>
  <c r="CC100" i="232"/>
  <c r="CC79" i="232"/>
  <c r="CG94" i="232"/>
  <c r="CG100" i="232"/>
  <c r="CG79" i="232"/>
  <c r="CG82" i="232"/>
  <c r="CG88" i="232"/>
  <c r="CG97" i="232"/>
  <c r="CG103" i="232"/>
  <c r="CG106" i="232"/>
  <c r="CG85" i="232"/>
  <c r="CG91" i="232"/>
  <c r="CA88" i="232"/>
  <c r="CA94" i="232"/>
  <c r="CA79" i="232"/>
  <c r="CA103" i="232"/>
  <c r="CA82" i="232"/>
  <c r="CA91" i="232"/>
  <c r="CA97" i="232"/>
  <c r="CA100" i="232"/>
  <c r="CA106" i="232"/>
  <c r="CA85" i="232"/>
  <c r="CE88" i="232"/>
  <c r="CE94" i="232"/>
  <c r="CE100" i="232"/>
  <c r="CE106" i="232"/>
  <c r="CE85" i="232"/>
  <c r="CE91" i="232"/>
  <c r="CE97" i="232"/>
  <c r="CE103" i="232"/>
  <c r="CE82" i="232"/>
  <c r="CE79" i="232"/>
  <c r="BZ499" i="231"/>
  <c r="BZ498" i="231"/>
  <c r="CF499" i="231"/>
  <c r="CF498" i="231"/>
  <c r="CB558" i="231"/>
  <c r="CB559" i="231"/>
  <c r="CD559" i="231"/>
  <c r="CD557" i="231"/>
  <c r="CD619" i="231"/>
  <c r="CD617" i="231"/>
  <c r="CF619" i="231"/>
  <c r="CF617" i="231"/>
  <c r="BY100" i="233"/>
  <c r="BY106" i="233"/>
  <c r="BY91" i="233"/>
  <c r="BY94" i="233"/>
  <c r="BY82" i="233"/>
  <c r="CC100" i="233"/>
  <c r="CC94" i="233"/>
  <c r="CC97" i="233"/>
  <c r="CC85" i="233"/>
  <c r="CC82" i="233"/>
  <c r="CC79" i="233"/>
  <c r="CG100" i="233"/>
  <c r="CG91" i="233"/>
  <c r="CG97" i="233"/>
  <c r="CG103" i="233"/>
  <c r="CG85" i="233"/>
  <c r="BZ138" i="233"/>
  <c r="BZ139" i="233"/>
  <c r="CB139" i="233"/>
  <c r="CB137" i="233"/>
  <c r="BZ319" i="233"/>
  <c r="BZ317" i="233"/>
  <c r="CD319" i="233"/>
  <c r="CD317" i="233"/>
  <c r="CF317" i="233"/>
  <c r="CF318" i="233"/>
  <c r="CB438" i="233"/>
  <c r="CB439" i="233"/>
  <c r="CD439" i="233"/>
  <c r="CD437" i="233"/>
  <c r="CB557" i="233"/>
  <c r="CB558" i="233"/>
  <c r="CD559" i="233"/>
  <c r="CD557" i="233"/>
  <c r="BZ157" i="233"/>
  <c r="BZ160" i="233"/>
  <c r="BZ163" i="233"/>
  <c r="BZ166" i="233"/>
  <c r="BZ142" i="233"/>
  <c r="CB163" i="233"/>
  <c r="CB166" i="233"/>
  <c r="CB142" i="233"/>
  <c r="CB145" i="233"/>
  <c r="CB148" i="233"/>
  <c r="CD145" i="233"/>
  <c r="CD148" i="233"/>
  <c r="CD151" i="233"/>
  <c r="CD154" i="233"/>
  <c r="CF151" i="233"/>
  <c r="CF154" i="233"/>
  <c r="CF157" i="233"/>
  <c r="CF160" i="233"/>
  <c r="BY340" i="233"/>
  <c r="BY343" i="233"/>
  <c r="BY346" i="233"/>
  <c r="BY322" i="233"/>
  <c r="BY325" i="233"/>
  <c r="BY319" i="233"/>
  <c r="CA319" i="233"/>
  <c r="CA334" i="233"/>
  <c r="CA337" i="233"/>
  <c r="CA340" i="233"/>
  <c r="CA343" i="233"/>
  <c r="CC328" i="233"/>
  <c r="CC331" i="233"/>
  <c r="CC334" i="233"/>
  <c r="CC337" i="233"/>
  <c r="CE346" i="233"/>
  <c r="CE322" i="233"/>
  <c r="CE325" i="233"/>
  <c r="CE328" i="233"/>
  <c r="CE331" i="233"/>
  <c r="CG340" i="233"/>
  <c r="CG343" i="233"/>
  <c r="CG346" i="233"/>
  <c r="CG322" i="233"/>
  <c r="CG325" i="233"/>
  <c r="CG319" i="233"/>
  <c r="BZ451" i="233"/>
  <c r="BZ454" i="233"/>
  <c r="BZ457" i="233"/>
  <c r="BZ460" i="233"/>
  <c r="CB445" i="233"/>
  <c r="CB448" i="233"/>
  <c r="CB451" i="233"/>
  <c r="CB454" i="233"/>
  <c r="CD463" i="233"/>
  <c r="CD466" i="233"/>
  <c r="CD442" i="233"/>
  <c r="CD445" i="233"/>
  <c r="CD448" i="233"/>
  <c r="CF457" i="233"/>
  <c r="CF460" i="233"/>
  <c r="CF463" i="233"/>
  <c r="CF466" i="233"/>
  <c r="CF442" i="233"/>
  <c r="BY568" i="233"/>
  <c r="BY571" i="233"/>
  <c r="BY574" i="233"/>
  <c r="BY577" i="233"/>
  <c r="BY559" i="233"/>
  <c r="CA574" i="233"/>
  <c r="CA577" i="233"/>
  <c r="CA580" i="233"/>
  <c r="CA583" i="233"/>
  <c r="CC580" i="233"/>
  <c r="CC583" i="233"/>
  <c r="CC586" i="233"/>
  <c r="CC562" i="233"/>
  <c r="CC565" i="233"/>
  <c r="CE559" i="233"/>
  <c r="CE586" i="233"/>
  <c r="CE562" i="233"/>
  <c r="CE565" i="233"/>
  <c r="CE568" i="233"/>
  <c r="CE571" i="233"/>
  <c r="CG568" i="233"/>
  <c r="CG571" i="233"/>
  <c r="CG574" i="233"/>
  <c r="CG577" i="233"/>
  <c r="CG559" i="233"/>
  <c r="BY197" i="234"/>
  <c r="BY198" i="234"/>
  <c r="CA199" i="234"/>
  <c r="CA197" i="234"/>
  <c r="CG197" i="234"/>
  <c r="CG198" i="234"/>
  <c r="BY319" i="234"/>
  <c r="BY317" i="234"/>
  <c r="CG319" i="234"/>
  <c r="CG317" i="234"/>
  <c r="BY437" i="234"/>
  <c r="BY438" i="234"/>
  <c r="CA439" i="234"/>
  <c r="CA437" i="234"/>
  <c r="CG437" i="234"/>
  <c r="CG438" i="234"/>
  <c r="CC558" i="234"/>
  <c r="CC559" i="234"/>
  <c r="CE559" i="234"/>
  <c r="CE557" i="234"/>
  <c r="BH86" i="226"/>
  <c r="CC99" i="226"/>
  <c r="CC78" i="226"/>
  <c r="BO92" i="226"/>
  <c r="CD80" i="226"/>
  <c r="CD83" i="226"/>
  <c r="BZ80" i="226"/>
  <c r="BZ83" i="226"/>
  <c r="CG77" i="226"/>
  <c r="CG86" i="226"/>
  <c r="L39" i="151"/>
  <c r="CE101" i="226"/>
  <c r="CG80" i="226"/>
  <c r="CG104" i="226"/>
  <c r="CG95" i="226"/>
  <c r="BZ89" i="226"/>
  <c r="BZ86" i="226"/>
  <c r="BP77" i="226"/>
  <c r="CD89" i="226"/>
  <c r="CD86" i="226"/>
  <c r="BI104" i="226"/>
  <c r="BQ92" i="226"/>
  <c r="BN77" i="226"/>
  <c r="BN101" i="226"/>
  <c r="BN98" i="226"/>
  <c r="BY90" i="226"/>
  <c r="BY87" i="226"/>
  <c r="BO80" i="226"/>
  <c r="BO95" i="226"/>
  <c r="CC87" i="226"/>
  <c r="CG90" i="226"/>
  <c r="CG87" i="226"/>
  <c r="BM80" i="226"/>
  <c r="BM104" i="226"/>
  <c r="BM95" i="226"/>
  <c r="CB93" i="226"/>
  <c r="CB84" i="226"/>
  <c r="BJ77" i="226"/>
  <c r="BJ98" i="226"/>
  <c r="BR86" i="226"/>
  <c r="CF105" i="226"/>
  <c r="CA90" i="226"/>
  <c r="BG80" i="226"/>
  <c r="BG104" i="226"/>
  <c r="BG95" i="226"/>
  <c r="CE103" i="226"/>
  <c r="CE85" i="226"/>
  <c r="BZ106" i="226"/>
  <c r="BZ97" i="226"/>
  <c r="BZ91" i="226"/>
  <c r="CD97" i="226"/>
  <c r="BY88" i="226"/>
  <c r="CC85" i="226"/>
  <c r="CC79" i="226"/>
  <c r="CC94" i="226"/>
  <c r="CF91" i="226"/>
  <c r="CA91" i="226"/>
  <c r="CA100" i="226"/>
  <c r="CD82" i="232"/>
  <c r="CD106" i="232"/>
  <c r="CD103" i="232"/>
  <c r="CD100" i="232"/>
  <c r="CB77" i="232"/>
  <c r="CF100" i="232"/>
  <c r="CF97" i="232"/>
  <c r="CF94" i="232"/>
  <c r="CB88" i="232"/>
  <c r="CB85" i="232"/>
  <c r="CB82" i="232"/>
  <c r="CB106" i="232"/>
  <c r="BZ94" i="232"/>
  <c r="BZ91" i="232"/>
  <c r="BZ88" i="232"/>
  <c r="CD78" i="232"/>
  <c r="CV65" i="232"/>
  <c r="CE77" i="230"/>
  <c r="CC78" i="230"/>
  <c r="CD137" i="230"/>
  <c r="CF139" i="230"/>
  <c r="CE198" i="230"/>
  <c r="CG198" i="230"/>
  <c r="CC199" i="230"/>
  <c r="CF259" i="230"/>
  <c r="CD257" i="230"/>
  <c r="CG317" i="230"/>
  <c r="CC318" i="230"/>
  <c r="CA318" i="230"/>
  <c r="BZ379" i="230"/>
  <c r="CF378" i="230"/>
  <c r="CE437" i="230"/>
  <c r="CG437" i="230"/>
  <c r="CC439" i="230"/>
  <c r="CF498" i="230"/>
  <c r="CD497" i="230"/>
  <c r="CG558" i="230"/>
  <c r="CC557" i="230"/>
  <c r="CA557" i="230"/>
  <c r="BZ618" i="230"/>
  <c r="CF618" i="230"/>
  <c r="CB137" i="226"/>
  <c r="BZ137" i="226"/>
  <c r="CA197" i="226"/>
  <c r="CC198" i="226"/>
  <c r="CB259" i="226"/>
  <c r="BZ259" i="226"/>
  <c r="CF258" i="226"/>
  <c r="CF317" i="226"/>
  <c r="CD319" i="226"/>
  <c r="CE378" i="226"/>
  <c r="CG377" i="226"/>
  <c r="BY377" i="226"/>
  <c r="BZ438" i="226"/>
  <c r="CF437" i="226"/>
  <c r="CE498" i="226"/>
  <c r="CC498" i="226"/>
  <c r="CA498" i="226"/>
  <c r="CF557" i="226"/>
  <c r="CD558" i="226"/>
  <c r="CE617" i="226"/>
  <c r="CG618" i="226"/>
  <c r="BY618" i="226"/>
  <c r="CD142" i="232"/>
  <c r="CD154" i="232"/>
  <c r="CD157" i="232"/>
  <c r="CF139" i="232"/>
  <c r="CE138" i="232"/>
  <c r="CF148" i="232"/>
  <c r="CF151" i="232"/>
  <c r="CF154" i="232"/>
  <c r="CD208" i="232"/>
  <c r="CD226" i="232"/>
  <c r="CD211" i="232"/>
  <c r="CE199" i="232"/>
  <c r="CF214" i="232"/>
  <c r="CF202" i="232"/>
  <c r="CF205" i="232"/>
  <c r="CG259" i="232"/>
  <c r="BY259" i="232"/>
  <c r="BY277" i="232"/>
  <c r="BY274" i="232"/>
  <c r="BY271" i="232"/>
  <c r="CB259" i="232"/>
  <c r="CG265" i="232"/>
  <c r="CG262" i="232"/>
  <c r="CG286" i="232"/>
  <c r="CG283" i="232"/>
  <c r="CB262" i="232"/>
  <c r="CB286" i="232"/>
  <c r="CB283" i="232"/>
  <c r="CB280" i="232"/>
  <c r="CD322" i="232"/>
  <c r="CD331" i="232"/>
  <c r="CD328" i="232"/>
  <c r="CF319" i="232"/>
  <c r="CE317" i="232"/>
  <c r="CF328" i="232"/>
  <c r="CF337" i="232"/>
  <c r="CF334" i="232"/>
  <c r="CG379" i="232"/>
  <c r="BY379" i="232"/>
  <c r="BY397" i="232"/>
  <c r="BY394" i="232"/>
  <c r="BY391" i="232"/>
  <c r="CB379" i="232"/>
  <c r="CG385" i="232"/>
  <c r="CG382" i="232"/>
  <c r="CG406" i="232"/>
  <c r="CG403" i="232"/>
  <c r="CB382" i="232"/>
  <c r="CB406" i="232"/>
  <c r="CB403" i="232"/>
  <c r="CB400" i="232"/>
  <c r="BY463" i="232"/>
  <c r="BY460" i="232"/>
  <c r="BY457" i="232"/>
  <c r="CB438" i="232"/>
  <c r="CG451" i="232"/>
  <c r="CG448" i="232"/>
  <c r="CG445" i="232"/>
  <c r="CG442" i="232"/>
  <c r="CB448" i="232"/>
  <c r="CB445" i="232"/>
  <c r="CB442" i="232"/>
  <c r="CB466" i="232"/>
  <c r="BY517" i="232"/>
  <c r="BY514" i="232"/>
  <c r="BY511" i="232"/>
  <c r="CB498" i="232"/>
  <c r="CG505" i="232"/>
  <c r="CG502" i="232"/>
  <c r="CG526" i="232"/>
  <c r="CG523" i="232"/>
  <c r="CV485" i="232"/>
  <c r="CB514" i="232"/>
  <c r="CB511" i="232"/>
  <c r="CB508" i="232"/>
  <c r="CG559" i="232"/>
  <c r="BY559" i="232"/>
  <c r="BY571" i="232"/>
  <c r="BY568" i="232"/>
  <c r="BY565" i="232"/>
  <c r="BY562" i="232"/>
  <c r="CG583" i="232"/>
  <c r="CG580" i="232"/>
  <c r="CG577" i="232"/>
  <c r="CB580" i="232"/>
  <c r="CB577" i="232"/>
  <c r="CB574" i="232"/>
  <c r="CD640" i="232"/>
  <c r="CD625" i="232"/>
  <c r="CD622" i="232"/>
  <c r="CD646" i="232"/>
  <c r="CD643" i="232"/>
  <c r="CF646" i="232"/>
  <c r="CF622" i="232"/>
  <c r="CF643" i="232"/>
  <c r="CF640" i="232"/>
  <c r="CD77" i="231"/>
  <c r="CB78" i="231"/>
  <c r="BZ139" i="231"/>
  <c r="CB139" i="231"/>
  <c r="CF199" i="231"/>
  <c r="CD197" i="231"/>
  <c r="CD258" i="231"/>
  <c r="CB258" i="231"/>
  <c r="CD317" i="231"/>
  <c r="CB317" i="231"/>
  <c r="CF379" i="231"/>
  <c r="CD377" i="231"/>
  <c r="CF437" i="231"/>
  <c r="CD439" i="231"/>
  <c r="BZ438" i="231"/>
  <c r="BP439" i="231"/>
  <c r="BH439" i="231"/>
  <c r="CD499" i="231"/>
  <c r="BZ497" i="231"/>
  <c r="BL497" i="231"/>
  <c r="CB498" i="231"/>
  <c r="BR499" i="231"/>
  <c r="BJ499" i="231"/>
  <c r="BZ557" i="231"/>
  <c r="BP559" i="231"/>
  <c r="BH559" i="231"/>
  <c r="CF557" i="231"/>
  <c r="CB557" i="231"/>
  <c r="BN557" i="231"/>
  <c r="CB617" i="231"/>
  <c r="BR619" i="231"/>
  <c r="BJ619" i="231"/>
  <c r="BZ619" i="231"/>
  <c r="BP619" i="231"/>
  <c r="BH619" i="231"/>
  <c r="CD617" i="233"/>
  <c r="BP619" i="233"/>
  <c r="BH619" i="233"/>
  <c r="BR619" i="233"/>
  <c r="BN619" i="233"/>
  <c r="CG79" i="233"/>
  <c r="CD78" i="233"/>
  <c r="CF78" i="233"/>
  <c r="BR77" i="233"/>
  <c r="BJ77" i="233"/>
  <c r="CG106" i="233"/>
  <c r="CG88" i="233"/>
  <c r="CC91" i="233"/>
  <c r="CC106" i="233"/>
  <c r="BY103" i="233"/>
  <c r="BY88" i="233"/>
  <c r="BL79" i="233"/>
  <c r="CD166" i="233"/>
  <c r="CD160" i="233"/>
  <c r="BZ154" i="233"/>
  <c r="BZ148" i="233"/>
  <c r="CD139" i="233"/>
  <c r="BZ137" i="233"/>
  <c r="BL139" i="233"/>
  <c r="CF145" i="233"/>
  <c r="CF166" i="233"/>
  <c r="CB160" i="233"/>
  <c r="CB154" i="233"/>
  <c r="CF137" i="233"/>
  <c r="CB138" i="233"/>
  <c r="BN139" i="233"/>
  <c r="CD197" i="233"/>
  <c r="CB198" i="233"/>
  <c r="BN197" i="233"/>
  <c r="BZ198" i="233"/>
  <c r="BH197" i="233"/>
  <c r="BZ258" i="233"/>
  <c r="BL257" i="233"/>
  <c r="CF258" i="233"/>
  <c r="BR257" i="233"/>
  <c r="BJ257" i="233"/>
  <c r="CE340" i="233"/>
  <c r="CE334" i="233"/>
  <c r="CA328" i="233"/>
  <c r="CA322" i="233"/>
  <c r="CC319" i="233"/>
  <c r="CD318" i="233"/>
  <c r="CF319" i="233"/>
  <c r="CB317" i="233"/>
  <c r="BN317" i="233"/>
  <c r="CG337" i="233"/>
  <c r="CG331" i="233"/>
  <c r="CC325" i="233"/>
  <c r="CC346" i="233"/>
  <c r="CC340" i="233"/>
  <c r="BY334" i="233"/>
  <c r="BY328" i="233"/>
  <c r="BL319" i="233"/>
  <c r="CD378" i="233"/>
  <c r="BP379" i="233"/>
  <c r="BH379" i="233"/>
  <c r="CB377" i="233"/>
  <c r="BN379" i="233"/>
  <c r="CD460" i="233"/>
  <c r="CD454" i="233"/>
  <c r="BZ448" i="233"/>
  <c r="BZ442" i="233"/>
  <c r="BZ463" i="233"/>
  <c r="CF438" i="233"/>
  <c r="BR439" i="233"/>
  <c r="BJ439" i="233"/>
  <c r="CF454" i="233"/>
  <c r="CF448" i="233"/>
  <c r="CB442" i="233"/>
  <c r="CB463" i="233"/>
  <c r="CB457" i="233"/>
  <c r="BZ437" i="233"/>
  <c r="BP437" i="233"/>
  <c r="BH437" i="233"/>
  <c r="BZ498" i="233"/>
  <c r="BL497" i="233"/>
  <c r="CF498" i="233"/>
  <c r="BR497" i="233"/>
  <c r="BJ497" i="233"/>
  <c r="CE580" i="233"/>
  <c r="CE574" i="233"/>
  <c r="CA568" i="233"/>
  <c r="CA562" i="233"/>
  <c r="CC559" i="233"/>
  <c r="CF558" i="233"/>
  <c r="CB559" i="233"/>
  <c r="BN559" i="233"/>
  <c r="CG565" i="233"/>
  <c r="CG586" i="233"/>
  <c r="CG580" i="233"/>
  <c r="CC574" i="233"/>
  <c r="CC568" i="233"/>
  <c r="BY562" i="233"/>
  <c r="BY583" i="233"/>
  <c r="CA559" i="233"/>
  <c r="CD558" i="233"/>
  <c r="BZ559" i="233"/>
  <c r="BL557" i="233"/>
  <c r="CE618" i="234"/>
  <c r="BQ617" i="234"/>
  <c r="BI617" i="234"/>
  <c r="CC618" i="234"/>
  <c r="BO617" i="234"/>
  <c r="BG617" i="234"/>
  <c r="CC77" i="234"/>
  <c r="BO77" i="234"/>
  <c r="BG77" i="234"/>
  <c r="CA78" i="234"/>
  <c r="BM77" i="234"/>
  <c r="CE137" i="234"/>
  <c r="BQ137" i="234"/>
  <c r="BI137" i="234"/>
  <c r="CC138" i="234"/>
  <c r="BO137" i="234"/>
  <c r="BG137" i="234"/>
  <c r="CC198" i="234"/>
  <c r="BY199" i="234"/>
  <c r="BK199" i="234"/>
  <c r="CE197" i="234"/>
  <c r="CA198" i="234"/>
  <c r="BM199" i="234"/>
  <c r="CE257" i="234"/>
  <c r="BQ259" i="234"/>
  <c r="BI259" i="234"/>
  <c r="CC257" i="234"/>
  <c r="BO259" i="234"/>
  <c r="BG259" i="234"/>
  <c r="CA318" i="234"/>
  <c r="CG318" i="234"/>
  <c r="CC319" i="234"/>
  <c r="BO319" i="234"/>
  <c r="BG319" i="234"/>
  <c r="CE318" i="234"/>
  <c r="BI317" i="234"/>
  <c r="CA378" i="234"/>
  <c r="BM377" i="234"/>
  <c r="CG378" i="234"/>
  <c r="BY378" i="234"/>
  <c r="BK377" i="234"/>
  <c r="CG439" i="234"/>
  <c r="CC437" i="234"/>
  <c r="BO439" i="234"/>
  <c r="BG439" i="234"/>
  <c r="CE439" i="234"/>
  <c r="BQ439" i="234"/>
  <c r="BI439" i="234"/>
  <c r="CA498" i="234"/>
  <c r="BM499" i="234"/>
  <c r="CG497" i="234"/>
  <c r="BY497" i="234"/>
  <c r="BK499" i="234"/>
  <c r="CG559" i="234"/>
  <c r="CC557" i="234"/>
  <c r="BY558" i="234"/>
  <c r="BK557" i="234"/>
  <c r="CE558" i="234"/>
  <c r="CA559" i="234"/>
  <c r="BM557" i="234"/>
  <c r="CV545" i="233"/>
  <c r="CV125" i="232"/>
  <c r="CV185" i="232"/>
  <c r="CV305" i="232"/>
  <c r="BW550" i="232"/>
  <c r="CV545" i="232"/>
  <c r="CV605" i="232"/>
  <c r="CA94" i="233"/>
  <c r="CA103" i="233"/>
  <c r="CA100" i="233"/>
  <c r="CA97" i="233"/>
  <c r="CE79" i="233"/>
  <c r="CE94" i="233"/>
  <c r="CE85" i="233"/>
  <c r="CE103" i="233"/>
  <c r="CE91" i="233"/>
  <c r="BY139" i="233"/>
  <c r="BY154" i="233"/>
  <c r="BY157" i="233"/>
  <c r="BY160" i="233"/>
  <c r="BY163" i="233"/>
  <c r="CA160" i="233"/>
  <c r="CA163" i="233"/>
  <c r="CA166" i="233"/>
  <c r="CA142" i="233"/>
  <c r="CA145" i="233"/>
  <c r="CC166" i="233"/>
  <c r="CC142" i="233"/>
  <c r="CC145" i="233"/>
  <c r="CC148" i="233"/>
  <c r="CC151" i="233"/>
  <c r="CE139" i="233"/>
  <c r="CE148" i="233"/>
  <c r="CE151" i="233"/>
  <c r="CE154" i="233"/>
  <c r="CE157" i="233"/>
  <c r="CG139" i="233"/>
  <c r="CG154" i="233"/>
  <c r="CG157" i="233"/>
  <c r="CG160" i="233"/>
  <c r="CG163" i="233"/>
  <c r="BZ343" i="233"/>
  <c r="BZ346" i="233"/>
  <c r="BZ322" i="233"/>
  <c r="BZ325" i="233"/>
  <c r="BZ328" i="233"/>
  <c r="CB325" i="233"/>
  <c r="CB328" i="233"/>
  <c r="CB331" i="233"/>
  <c r="CB334" i="233"/>
  <c r="CD331" i="233"/>
  <c r="CD334" i="233"/>
  <c r="CD337" i="233"/>
  <c r="CD340" i="233"/>
  <c r="CF325" i="233"/>
  <c r="CF328" i="233"/>
  <c r="CF331" i="233"/>
  <c r="CF334" i="233"/>
  <c r="BY448" i="233"/>
  <c r="BY451" i="233"/>
  <c r="BY454" i="233"/>
  <c r="BY457" i="233"/>
  <c r="BY439" i="233"/>
  <c r="CA466" i="233"/>
  <c r="CA442" i="233"/>
  <c r="CA445" i="233"/>
  <c r="CA448" i="233"/>
  <c r="CA451" i="233"/>
  <c r="CC460" i="233"/>
  <c r="CC463" i="233"/>
  <c r="CC466" i="233"/>
  <c r="CC442" i="233"/>
  <c r="CC445" i="233"/>
  <c r="CE439" i="233"/>
  <c r="CE454" i="233"/>
  <c r="CE457" i="233"/>
  <c r="CE460" i="233"/>
  <c r="CE463" i="233"/>
  <c r="CG448" i="233"/>
  <c r="CG451" i="233"/>
  <c r="CG454" i="233"/>
  <c r="CG457" i="233"/>
  <c r="CG439" i="233"/>
  <c r="BZ583" i="233"/>
  <c r="BZ586" i="233"/>
  <c r="BZ562" i="233"/>
  <c r="BZ565" i="233"/>
  <c r="BZ568" i="233"/>
  <c r="CB565" i="233"/>
  <c r="CB568" i="233"/>
  <c r="CB571" i="233"/>
  <c r="CB574" i="233"/>
  <c r="CD571" i="233"/>
  <c r="CD574" i="233"/>
  <c r="CD577" i="233"/>
  <c r="CD580" i="233"/>
  <c r="CF577" i="233"/>
  <c r="CF580" i="233"/>
  <c r="CF583" i="233"/>
  <c r="CF586" i="233"/>
  <c r="CF562" i="233"/>
  <c r="BY328" i="234"/>
  <c r="BY331" i="234"/>
  <c r="BY334" i="234"/>
  <c r="BY337" i="234"/>
  <c r="BY340" i="234"/>
  <c r="BY343" i="234"/>
  <c r="BY346" i="234"/>
  <c r="BY322" i="234"/>
  <c r="BY325" i="234"/>
  <c r="CC328" i="234"/>
  <c r="CC331" i="234"/>
  <c r="CC334" i="234"/>
  <c r="CC337" i="234"/>
  <c r="CG340" i="234"/>
  <c r="CG343" i="234"/>
  <c r="CG346" i="234"/>
  <c r="CG322" i="234"/>
  <c r="CG325" i="234"/>
  <c r="BZ451" i="234"/>
  <c r="BZ454" i="234"/>
  <c r="BZ457" i="234"/>
  <c r="BZ460" i="234"/>
  <c r="BZ463" i="234"/>
  <c r="BZ466" i="234"/>
  <c r="BZ442" i="234"/>
  <c r="BZ445" i="234"/>
  <c r="BZ448" i="234"/>
  <c r="CB457" i="234"/>
  <c r="CB460" i="234"/>
  <c r="CB463" i="234"/>
  <c r="CB466" i="234"/>
  <c r="CB442" i="234"/>
  <c r="CB445" i="234"/>
  <c r="CB448" i="234"/>
  <c r="CB451" i="234"/>
  <c r="CB454" i="234"/>
  <c r="CD463" i="234"/>
  <c r="CD466" i="234"/>
  <c r="CD442" i="234"/>
  <c r="CD445" i="234"/>
  <c r="CD448" i="234"/>
  <c r="CD451" i="234"/>
  <c r="CD454" i="234"/>
  <c r="CD457" i="234"/>
  <c r="CD460" i="234"/>
  <c r="CF445" i="234"/>
  <c r="CF448" i="234"/>
  <c r="CF451" i="234"/>
  <c r="CF454" i="234"/>
  <c r="CF457" i="234"/>
  <c r="CF460" i="234"/>
  <c r="CF463" i="234"/>
  <c r="CF466" i="234"/>
  <c r="CF442" i="234"/>
  <c r="BY568" i="234"/>
  <c r="BY571" i="234"/>
  <c r="BY574" i="234"/>
  <c r="BY565" i="234"/>
  <c r="BY580" i="234"/>
  <c r="BY583" i="234"/>
  <c r="BY586" i="234"/>
  <c r="BY562" i="234"/>
  <c r="BY577" i="234"/>
  <c r="CA586" i="234"/>
  <c r="CA562" i="234"/>
  <c r="CA565" i="234"/>
  <c r="CA568" i="234"/>
  <c r="CA583" i="234"/>
  <c r="CA574" i="234"/>
  <c r="CA577" i="234"/>
  <c r="CA580" i="234"/>
  <c r="CA571" i="234"/>
  <c r="CC580" i="234"/>
  <c r="CC583" i="234"/>
  <c r="CC586" i="234"/>
  <c r="CC562" i="234"/>
  <c r="CC565" i="234"/>
  <c r="CC568" i="234"/>
  <c r="CC571" i="234"/>
  <c r="CC574" i="234"/>
  <c r="CC577" i="234"/>
  <c r="CE574" i="234"/>
  <c r="CE577" i="234"/>
  <c r="CE580" i="234"/>
  <c r="CE583" i="234"/>
  <c r="CE586" i="234"/>
  <c r="CE562" i="234"/>
  <c r="CE565" i="234"/>
  <c r="CE568" i="234"/>
  <c r="CE571" i="234"/>
  <c r="CG568" i="234"/>
  <c r="CG571" i="234"/>
  <c r="CG574" i="234"/>
  <c r="CG565" i="234"/>
  <c r="CG580" i="234"/>
  <c r="CG583" i="234"/>
  <c r="CG586" i="234"/>
  <c r="CG562" i="234"/>
  <c r="CG577" i="234"/>
  <c r="N21" i="249"/>
  <c r="M21" i="249"/>
  <c r="AI21" i="249"/>
  <c r="AO21" i="249"/>
  <c r="AN21" i="249"/>
  <c r="L21" i="249"/>
  <c r="F21" i="249"/>
  <c r="Q21" i="249"/>
  <c r="I21" i="249"/>
  <c r="AJ21" i="249"/>
  <c r="H21" i="249"/>
  <c r="M27" i="249"/>
  <c r="M33" i="249"/>
  <c r="K33" i="249"/>
  <c r="L33" i="249"/>
  <c r="AI33" i="249"/>
  <c r="AH33" i="249"/>
  <c r="I33" i="249"/>
  <c r="H33" i="249"/>
  <c r="P33" i="249"/>
  <c r="AM33" i="249"/>
  <c r="AL33" i="249"/>
  <c r="G39" i="249"/>
  <c r="L39" i="249"/>
  <c r="AI39" i="249"/>
  <c r="AH39" i="249"/>
  <c r="O39" i="249"/>
  <c r="H39" i="249"/>
  <c r="P39" i="249"/>
  <c r="AM39" i="249"/>
  <c r="AL39" i="249"/>
  <c r="I39" i="249"/>
  <c r="J45" i="249"/>
  <c r="AI45" i="249"/>
  <c r="AO45" i="249"/>
  <c r="AN45" i="249"/>
  <c r="I45" i="249"/>
  <c r="F45" i="249"/>
  <c r="N45" i="249"/>
  <c r="AJ45" i="249"/>
  <c r="F51" i="249"/>
  <c r="AH51" i="249"/>
  <c r="G57" i="249"/>
  <c r="O57" i="249"/>
  <c r="J57" i="249"/>
  <c r="AO57" i="249"/>
  <c r="AN57" i="249"/>
  <c r="K57" i="249"/>
  <c r="F57" i="249"/>
  <c r="N57" i="249"/>
  <c r="AK57" i="249"/>
  <c r="AJ57" i="249"/>
  <c r="AP82" i="249"/>
  <c r="AJ82" i="249"/>
  <c r="M82" i="249"/>
  <c r="AI82" i="249"/>
  <c r="L82" i="249"/>
  <c r="AN82" i="249"/>
  <c r="F82" i="249"/>
  <c r="G82" i="249"/>
  <c r="O82" i="249"/>
  <c r="AK82" i="249"/>
  <c r="AL82" i="249"/>
  <c r="J82" i="249"/>
  <c r="I82" i="249"/>
  <c r="Q82" i="249"/>
  <c r="AM82" i="249"/>
  <c r="P82" i="249"/>
  <c r="N82" i="249"/>
  <c r="K82" i="249"/>
  <c r="AO82" i="249"/>
  <c r="H82" i="249"/>
  <c r="AH82" i="249"/>
  <c r="I100" i="249"/>
  <c r="Q100" i="249"/>
  <c r="AM100" i="249"/>
  <c r="J100" i="249"/>
  <c r="AH100" i="249"/>
  <c r="G100" i="249"/>
  <c r="O100" i="249"/>
  <c r="AK100" i="249"/>
  <c r="H100" i="249"/>
  <c r="P100" i="249"/>
  <c r="AN100" i="249"/>
  <c r="AP100" i="249"/>
  <c r="M100" i="249"/>
  <c r="AI100" i="249"/>
  <c r="F100" i="249"/>
  <c r="N100" i="249"/>
  <c r="AL100" i="249"/>
  <c r="K100" i="249"/>
  <c r="AO100" i="249"/>
  <c r="L100" i="249"/>
  <c r="AJ100" i="249"/>
  <c r="AP247" i="249"/>
  <c r="H247" i="249"/>
  <c r="AL247" i="249"/>
  <c r="AI247" i="249"/>
  <c r="M247" i="249"/>
  <c r="F247" i="249"/>
  <c r="AH247" i="249"/>
  <c r="AK247" i="249"/>
  <c r="O247" i="249"/>
  <c r="G247" i="249"/>
  <c r="J247" i="249"/>
  <c r="AN247" i="249"/>
  <c r="P247" i="249"/>
  <c r="AM247" i="249"/>
  <c r="Q247" i="249"/>
  <c r="I247" i="249"/>
  <c r="N247" i="249"/>
  <c r="L247" i="249"/>
  <c r="AO247" i="249"/>
  <c r="K247" i="249"/>
  <c r="AJ247" i="249"/>
  <c r="AP265" i="249"/>
  <c r="AL265" i="249"/>
  <c r="AH265" i="249"/>
  <c r="J265" i="249"/>
  <c r="AM265" i="249"/>
  <c r="Q265" i="249"/>
  <c r="I265" i="249"/>
  <c r="AJ265" i="249"/>
  <c r="L265" i="249"/>
  <c r="AO265" i="249"/>
  <c r="K265" i="249"/>
  <c r="AN265" i="249"/>
  <c r="N265" i="249"/>
  <c r="F265" i="249"/>
  <c r="AI265" i="249"/>
  <c r="M265" i="249"/>
  <c r="P265" i="249"/>
  <c r="H265" i="249"/>
  <c r="AK265" i="249"/>
  <c r="O265" i="249"/>
  <c r="G265" i="249"/>
  <c r="AP434" i="249"/>
  <c r="L434" i="249"/>
  <c r="AH434" i="249"/>
  <c r="H434" i="249"/>
  <c r="AJ434" i="249"/>
  <c r="N434" i="249"/>
  <c r="AK434" i="249"/>
  <c r="O434" i="249"/>
  <c r="G434" i="249"/>
  <c r="F434" i="249"/>
  <c r="AI434" i="249"/>
  <c r="M434" i="249"/>
  <c r="AN434" i="249"/>
  <c r="P434" i="249"/>
  <c r="AL434" i="249"/>
  <c r="J434" i="249"/>
  <c r="AO434" i="249"/>
  <c r="K434" i="249"/>
  <c r="AM434" i="249"/>
  <c r="Q434" i="249"/>
  <c r="I434" i="249"/>
  <c r="F455" i="249"/>
  <c r="AL455" i="249"/>
  <c r="J455" i="249"/>
  <c r="H455" i="249"/>
  <c r="L455" i="249"/>
  <c r="AM455" i="249"/>
  <c r="Q455" i="249"/>
  <c r="I455" i="249"/>
  <c r="AO455" i="249"/>
  <c r="K455" i="249"/>
  <c r="P455" i="249"/>
  <c r="O455" i="249"/>
  <c r="AP455" i="249"/>
  <c r="N455" i="249"/>
  <c r="AJ455" i="249"/>
  <c r="AN455" i="249"/>
  <c r="AH455" i="249"/>
  <c r="AI455" i="249"/>
  <c r="M455" i="249"/>
  <c r="AK455" i="249"/>
  <c r="G455" i="249"/>
  <c r="AP467" i="249"/>
  <c r="AJ467" i="249"/>
  <c r="L467" i="249"/>
  <c r="AH467" i="249"/>
  <c r="J467" i="249"/>
  <c r="M467" i="249"/>
  <c r="AI467" i="249"/>
  <c r="G467" i="249"/>
  <c r="O467" i="249"/>
  <c r="AK467" i="249"/>
  <c r="AN467" i="249"/>
  <c r="P467" i="249"/>
  <c r="H467" i="249"/>
  <c r="AL467" i="249"/>
  <c r="N467" i="249"/>
  <c r="F467" i="249"/>
  <c r="AO467" i="249"/>
  <c r="I467" i="249"/>
  <c r="Q467" i="249"/>
  <c r="AM467" i="249"/>
  <c r="K467" i="249"/>
  <c r="AF482" i="249"/>
  <c r="AK481" i="249"/>
  <c r="AK482" i="249"/>
  <c r="AK544" i="249" s="1"/>
  <c r="AH481" i="249"/>
  <c r="AH543" i="249" s="1"/>
  <c r="AH482" i="249"/>
  <c r="AH544" i="249" s="1"/>
  <c r="AN481" i="249"/>
  <c r="AM481" i="249"/>
  <c r="AM543" i="249" s="1"/>
  <c r="AJ481" i="249"/>
  <c r="AJ543" i="249" s="1"/>
  <c r="CB214" i="234"/>
  <c r="CB211" i="234"/>
  <c r="CB208" i="234"/>
  <c r="CD208" i="234"/>
  <c r="CD205" i="234"/>
  <c r="CD202" i="234"/>
  <c r="CD226" i="234"/>
  <c r="BZ220" i="234"/>
  <c r="BZ217" i="234"/>
  <c r="BZ214" i="234"/>
  <c r="CF214" i="234"/>
  <c r="CF211" i="234"/>
  <c r="CF208" i="234"/>
  <c r="CE343" i="234"/>
  <c r="CE340" i="234"/>
  <c r="CE337" i="234"/>
  <c r="CA331" i="234"/>
  <c r="CA328" i="234"/>
  <c r="CA325" i="234"/>
  <c r="CA322" i="234"/>
  <c r="CG337" i="234"/>
  <c r="CG331" i="234"/>
  <c r="CC325" i="234"/>
  <c r="CC346" i="234"/>
  <c r="CC340" i="234"/>
  <c r="CF325" i="234"/>
  <c r="CF328" i="234"/>
  <c r="BY460" i="234"/>
  <c r="BY463" i="234"/>
  <c r="BY466" i="234"/>
  <c r="BY442" i="234"/>
  <c r="BY445" i="234"/>
  <c r="BY448" i="234"/>
  <c r="BY451" i="234"/>
  <c r="BY454" i="234"/>
  <c r="BY457" i="234"/>
  <c r="CA454" i="234"/>
  <c r="CA457" i="234"/>
  <c r="CA460" i="234"/>
  <c r="CA463" i="234"/>
  <c r="CA466" i="234"/>
  <c r="CA442" i="234"/>
  <c r="CA445" i="234"/>
  <c r="CA448" i="234"/>
  <c r="CA451" i="234"/>
  <c r="CC448" i="234"/>
  <c r="CC451" i="234"/>
  <c r="CC454" i="234"/>
  <c r="CC457" i="234"/>
  <c r="CC460" i="234"/>
  <c r="CC463" i="234"/>
  <c r="CC466" i="234"/>
  <c r="CC442" i="234"/>
  <c r="CC445" i="234"/>
  <c r="CE466" i="234"/>
  <c r="CE442" i="234"/>
  <c r="CE445" i="234"/>
  <c r="CE448" i="234"/>
  <c r="CE451" i="234"/>
  <c r="CE454" i="234"/>
  <c r="CE457" i="234"/>
  <c r="CE460" i="234"/>
  <c r="CE463" i="234"/>
  <c r="CG460" i="234"/>
  <c r="CG463" i="234"/>
  <c r="CG466" i="234"/>
  <c r="CG442" i="234"/>
  <c r="CG445" i="234"/>
  <c r="CG448" i="234"/>
  <c r="CG451" i="234"/>
  <c r="CG454" i="234"/>
  <c r="CG457" i="234"/>
  <c r="BZ583" i="234"/>
  <c r="BZ586" i="234"/>
  <c r="BZ562" i="234"/>
  <c r="BZ565" i="234"/>
  <c r="BZ580" i="234"/>
  <c r="BZ571" i="234"/>
  <c r="BZ574" i="234"/>
  <c r="BZ577" i="234"/>
  <c r="BZ568" i="234"/>
  <c r="CB565" i="234"/>
  <c r="CB568" i="234"/>
  <c r="CB571" i="234"/>
  <c r="CB574" i="234"/>
  <c r="CB577" i="234"/>
  <c r="CB580" i="234"/>
  <c r="CB583" i="234"/>
  <c r="CB562" i="234"/>
  <c r="CB586" i="234"/>
  <c r="CD571" i="234"/>
  <c r="CD574" i="234"/>
  <c r="CD577" i="234"/>
  <c r="CD568" i="234"/>
  <c r="CD583" i="234"/>
  <c r="CD586" i="234"/>
  <c r="CD562" i="234"/>
  <c r="CD565" i="234"/>
  <c r="CD580" i="234"/>
  <c r="CF577" i="234"/>
  <c r="CF580" i="234"/>
  <c r="CF583" i="234"/>
  <c r="CF562" i="234"/>
  <c r="CF586" i="234"/>
  <c r="CF565" i="234"/>
  <c r="CF568" i="234"/>
  <c r="CF571" i="234"/>
  <c r="CF574" i="234"/>
  <c r="AN17" i="249"/>
  <c r="AH24" i="249"/>
  <c r="J24" i="249"/>
  <c r="Q24" i="249"/>
  <c r="I24" i="249"/>
  <c r="AL24" i="249"/>
  <c r="AM24" i="249"/>
  <c r="H24" i="249"/>
  <c r="AK24" i="249"/>
  <c r="M24" i="249"/>
  <c r="AN24" i="249"/>
  <c r="AI24" i="249"/>
  <c r="L24" i="249"/>
  <c r="G30" i="249"/>
  <c r="H30" i="249"/>
  <c r="P30" i="249"/>
  <c r="AN30" i="249"/>
  <c r="AM30" i="249"/>
  <c r="O30" i="249"/>
  <c r="L30" i="249"/>
  <c r="AJ30" i="249"/>
  <c r="AI30" i="249"/>
  <c r="I30" i="249"/>
  <c r="N36" i="249"/>
  <c r="AK36" i="249"/>
  <c r="M36" i="249"/>
  <c r="H36" i="249"/>
  <c r="P36" i="249"/>
  <c r="AN36" i="249"/>
  <c r="AM36" i="249"/>
  <c r="I36" i="249"/>
  <c r="F36" i="249"/>
  <c r="AL36" i="249"/>
  <c r="K36" i="249"/>
  <c r="L36" i="249"/>
  <c r="AJ36" i="249"/>
  <c r="AI36" i="249"/>
  <c r="F42" i="249"/>
  <c r="N42" i="249"/>
  <c r="AK42" i="249"/>
  <c r="G42" i="249"/>
  <c r="J42" i="249"/>
  <c r="AH42" i="249"/>
  <c r="AN42" i="249"/>
  <c r="AO42" i="249"/>
  <c r="I42" i="249"/>
  <c r="G48" i="249"/>
  <c r="O48" i="249"/>
  <c r="J48" i="249"/>
  <c r="AH48" i="249"/>
  <c r="AO48" i="249"/>
  <c r="K48" i="249"/>
  <c r="F48" i="249"/>
  <c r="N48" i="249"/>
  <c r="AL48" i="249"/>
  <c r="AK48" i="249"/>
  <c r="AP54" i="249"/>
  <c r="K54" i="249"/>
  <c r="F54" i="249"/>
  <c r="N54" i="249"/>
  <c r="AL54" i="249"/>
  <c r="AK54" i="249"/>
  <c r="G54" i="249"/>
  <c r="O54" i="249"/>
  <c r="J54" i="249"/>
  <c r="AH54" i="249"/>
  <c r="AO54" i="249"/>
  <c r="M60" i="249"/>
  <c r="H60" i="249"/>
  <c r="P60" i="249"/>
  <c r="AN60" i="249"/>
  <c r="AM60" i="249"/>
  <c r="I60" i="249"/>
  <c r="Q60" i="249"/>
  <c r="L60" i="249"/>
  <c r="AJ60" i="249"/>
  <c r="AI60" i="249"/>
  <c r="AP73" i="249"/>
  <c r="H73" i="249"/>
  <c r="P73" i="249"/>
  <c r="AN73" i="249"/>
  <c r="M73" i="249"/>
  <c r="AI73" i="249"/>
  <c r="N73" i="249"/>
  <c r="AL73" i="249"/>
  <c r="K73" i="249"/>
  <c r="AO73" i="249"/>
  <c r="L73" i="249"/>
  <c r="AJ73" i="249"/>
  <c r="I73" i="249"/>
  <c r="AM73" i="249"/>
  <c r="J73" i="249"/>
  <c r="AH73" i="249"/>
  <c r="G73" i="249"/>
  <c r="O73" i="249"/>
  <c r="AK73" i="249"/>
  <c r="AI90" i="249"/>
  <c r="AO90" i="249"/>
  <c r="AN90" i="249"/>
  <c r="AK90" i="249"/>
  <c r="AL90" i="249"/>
  <c r="AJ90" i="249"/>
  <c r="AM90" i="249"/>
  <c r="AH90" i="249"/>
  <c r="I109" i="249"/>
  <c r="Q109" i="249"/>
  <c r="AM109" i="249"/>
  <c r="J109" i="249"/>
  <c r="AH109" i="249"/>
  <c r="K109" i="249"/>
  <c r="AO109" i="249"/>
  <c r="L109" i="249"/>
  <c r="AJ109" i="249"/>
  <c r="AP109" i="249"/>
  <c r="M109" i="249"/>
  <c r="AI109" i="249"/>
  <c r="F109" i="249"/>
  <c r="N109" i="249"/>
  <c r="AL109" i="249"/>
  <c r="G109" i="249"/>
  <c r="O109" i="249"/>
  <c r="AK109" i="249"/>
  <c r="H109" i="249"/>
  <c r="P109" i="249"/>
  <c r="AN109" i="249"/>
  <c r="AH281" i="249"/>
  <c r="P281" i="249"/>
  <c r="AJ281" i="249"/>
  <c r="AM281" i="249"/>
  <c r="Q281" i="249"/>
  <c r="I281" i="249"/>
  <c r="AN281" i="249"/>
  <c r="AL281" i="249"/>
  <c r="AK281" i="249"/>
  <c r="O281" i="249"/>
  <c r="G281" i="249"/>
  <c r="AP281" i="249"/>
  <c r="H281" i="249"/>
  <c r="F281" i="249"/>
  <c r="AI281" i="249"/>
  <c r="M281" i="249"/>
  <c r="L281" i="249"/>
  <c r="J281" i="249"/>
  <c r="N281" i="249"/>
  <c r="AO281" i="249"/>
  <c r="K281" i="249"/>
  <c r="AL443" i="249"/>
  <c r="F443" i="249"/>
  <c r="L443" i="249"/>
  <c r="J443" i="249"/>
  <c r="P443" i="249"/>
  <c r="AO443" i="249"/>
  <c r="K443" i="249"/>
  <c r="AM443" i="249"/>
  <c r="Q443" i="249"/>
  <c r="I443" i="249"/>
  <c r="AP443" i="249"/>
  <c r="N443" i="249"/>
  <c r="AJ443" i="249"/>
  <c r="AH443" i="249"/>
  <c r="AN443" i="249"/>
  <c r="H443" i="249"/>
  <c r="AK443" i="249"/>
  <c r="O443" i="249"/>
  <c r="G443" i="249"/>
  <c r="AI443" i="249"/>
  <c r="M443" i="249"/>
  <c r="AP461" i="249"/>
  <c r="AL461" i="249"/>
  <c r="N461" i="249"/>
  <c r="F461" i="249"/>
  <c r="AN461" i="249"/>
  <c r="P461" i="249"/>
  <c r="H461" i="249"/>
  <c r="I461" i="249"/>
  <c r="Q461" i="249"/>
  <c r="K461" i="249"/>
  <c r="AM461" i="249"/>
  <c r="AO461" i="249"/>
  <c r="O461" i="249"/>
  <c r="AH461" i="249"/>
  <c r="J461" i="249"/>
  <c r="AJ461" i="249"/>
  <c r="L461" i="249"/>
  <c r="M461" i="249"/>
  <c r="AI461" i="249"/>
  <c r="G461" i="249"/>
  <c r="AK461" i="249"/>
  <c r="BY203" i="226"/>
  <c r="BY200" i="226"/>
  <c r="BY212" i="226"/>
  <c r="BY224" i="226"/>
  <c r="BO209" i="226"/>
  <c r="BO218" i="226"/>
  <c r="BK206" i="226"/>
  <c r="BK215" i="226"/>
  <c r="BG209" i="226"/>
  <c r="BG212" i="226"/>
  <c r="CG144" i="226"/>
  <c r="CG165" i="226"/>
  <c r="CG162" i="226"/>
  <c r="CC153" i="226"/>
  <c r="CC150" i="226"/>
  <c r="BY144" i="226"/>
  <c r="BY165" i="226"/>
  <c r="BY162" i="226"/>
  <c r="CF158" i="226"/>
  <c r="CF155" i="226"/>
  <c r="CB146" i="226"/>
  <c r="CB140" i="226"/>
  <c r="BL143" i="226"/>
  <c r="BL164" i="226"/>
  <c r="BL161" i="226"/>
  <c r="BH152" i="226"/>
  <c r="BH149" i="226"/>
  <c r="BH452" i="226"/>
  <c r="BH464" i="226"/>
  <c r="BH446" i="226"/>
  <c r="CG386" i="226"/>
  <c r="CG398" i="226"/>
  <c r="CG383" i="226"/>
  <c r="CE380" i="226"/>
  <c r="CE392" i="226"/>
  <c r="CE404" i="226"/>
  <c r="CE389" i="226"/>
  <c r="CC386" i="226"/>
  <c r="CC398" i="226"/>
  <c r="CC383" i="226"/>
  <c r="CA380" i="226"/>
  <c r="CA392" i="226"/>
  <c r="CA404" i="226"/>
  <c r="CA389" i="226"/>
  <c r="BY386" i="226"/>
  <c r="BY398" i="226"/>
  <c r="BY383" i="226"/>
  <c r="CF341" i="226"/>
  <c r="CF338" i="226"/>
  <c r="CB329" i="226"/>
  <c r="CB326" i="226"/>
  <c r="CF267" i="226"/>
  <c r="CF279" i="226"/>
  <c r="CF264" i="226"/>
  <c r="CD261" i="226"/>
  <c r="CD273" i="226"/>
  <c r="CD285" i="226"/>
  <c r="CD270" i="226"/>
  <c r="CB267" i="226"/>
  <c r="CB279" i="226"/>
  <c r="CB264" i="226"/>
  <c r="BZ261" i="226"/>
  <c r="BZ273" i="226"/>
  <c r="BZ285" i="226"/>
  <c r="BZ270" i="226"/>
  <c r="BQ260" i="226"/>
  <c r="BQ272" i="226"/>
  <c r="BQ284" i="226"/>
  <c r="BQ269" i="226"/>
  <c r="BO266" i="226"/>
  <c r="BO278" i="226"/>
  <c r="BO263" i="226"/>
  <c r="BM260" i="226"/>
  <c r="BM272" i="226"/>
  <c r="BM284" i="226"/>
  <c r="BM269" i="226"/>
  <c r="BK266" i="226"/>
  <c r="BK278" i="226"/>
  <c r="BK263" i="226"/>
  <c r="BI260" i="226"/>
  <c r="BI272" i="226"/>
  <c r="BI284" i="226"/>
  <c r="BI269" i="226"/>
  <c r="BG266" i="226"/>
  <c r="BG278" i="226"/>
  <c r="BG263" i="226"/>
  <c r="CG201" i="226"/>
  <c r="CG213" i="226"/>
  <c r="CG210" i="226"/>
  <c r="CG222" i="226"/>
  <c r="CC201" i="226"/>
  <c r="CC213" i="226"/>
  <c r="CC210" i="226"/>
  <c r="CC222" i="226"/>
  <c r="BY201" i="226"/>
  <c r="BY213" i="226"/>
  <c r="BY210" i="226"/>
  <c r="BY222" i="226"/>
  <c r="CD212" i="226"/>
  <c r="CD221" i="226"/>
  <c r="BZ200" i="226"/>
  <c r="BZ209" i="226"/>
  <c r="BZ224" i="226"/>
  <c r="BR206" i="226"/>
  <c r="BR203" i="226"/>
  <c r="BR215" i="226"/>
  <c r="BN206" i="226"/>
  <c r="BN203" i="226"/>
  <c r="BN215" i="226"/>
  <c r="BJ206" i="226"/>
  <c r="BJ203" i="226"/>
  <c r="BJ215" i="226"/>
  <c r="CF150" i="226"/>
  <c r="CF162" i="226"/>
  <c r="CF147" i="226"/>
  <c r="CB150" i="226"/>
  <c r="CB162" i="226"/>
  <c r="CB147" i="226"/>
  <c r="CE140" i="226"/>
  <c r="CE155" i="226"/>
  <c r="CE143" i="226"/>
  <c r="CE152" i="226"/>
  <c r="CA140" i="226"/>
  <c r="CA155" i="226"/>
  <c r="CA143" i="226"/>
  <c r="CA152" i="226"/>
  <c r="BO149" i="226"/>
  <c r="BO161" i="226"/>
  <c r="BO146" i="226"/>
  <c r="BK149" i="226"/>
  <c r="BK161" i="226"/>
  <c r="BK146" i="226"/>
  <c r="BG149" i="226"/>
  <c r="BG161" i="226"/>
  <c r="BG146" i="226"/>
  <c r="CF586" i="226"/>
  <c r="CF574" i="226"/>
  <c r="CF577" i="226"/>
  <c r="CF580" i="226"/>
  <c r="CB562" i="226"/>
  <c r="CB574" i="226"/>
  <c r="CB568" i="226"/>
  <c r="CD457" i="226"/>
  <c r="CD466" i="226"/>
  <c r="CD460" i="226"/>
  <c r="BZ442" i="226"/>
  <c r="BZ457" i="226"/>
  <c r="BZ448" i="226"/>
  <c r="BZ466" i="226"/>
  <c r="CE400" i="226"/>
  <c r="CE391" i="226"/>
  <c r="CE397" i="226"/>
  <c r="CA388" i="226"/>
  <c r="CA397" i="226"/>
  <c r="CA403" i="226"/>
  <c r="CA394" i="226"/>
  <c r="CG268" i="226"/>
  <c r="CG274" i="226"/>
  <c r="CG280" i="226"/>
  <c r="CC268" i="226"/>
  <c r="CC271" i="226"/>
  <c r="CC277" i="226"/>
  <c r="CC262" i="226"/>
  <c r="BY265" i="226"/>
  <c r="BY274" i="226"/>
  <c r="BY280" i="226"/>
  <c r="CE145" i="226"/>
  <c r="CE148" i="226"/>
  <c r="CE151" i="226"/>
  <c r="CE142" i="226"/>
  <c r="CA145" i="226"/>
  <c r="CA160" i="226"/>
  <c r="CA163" i="226"/>
  <c r="CD640" i="226"/>
  <c r="CD631" i="226"/>
  <c r="CD646" i="226"/>
  <c r="BZ640" i="226"/>
  <c r="BZ634" i="226"/>
  <c r="CF508" i="226"/>
  <c r="CF502" i="226"/>
  <c r="CF517" i="226"/>
  <c r="CB511" i="226"/>
  <c r="CB505" i="226"/>
  <c r="CE343" i="226"/>
  <c r="CE337" i="226"/>
  <c r="CA331" i="226"/>
  <c r="CA322" i="226"/>
  <c r="CA340" i="226"/>
  <c r="CG211" i="226"/>
  <c r="CG223" i="226"/>
  <c r="CC211" i="226"/>
  <c r="CC202" i="226"/>
  <c r="BY211" i="226"/>
  <c r="CG640" i="226"/>
  <c r="CG628" i="226"/>
  <c r="CG634" i="226"/>
  <c r="CC643" i="226"/>
  <c r="CC628" i="226"/>
  <c r="CC622" i="226"/>
  <c r="CC646" i="226"/>
  <c r="BY640" i="226"/>
  <c r="BY643" i="226"/>
  <c r="BY634" i="226"/>
  <c r="CE514" i="226"/>
  <c r="CE523" i="226"/>
  <c r="CE526" i="226"/>
  <c r="CE517" i="226"/>
  <c r="CA526" i="226"/>
  <c r="CA523" i="226"/>
  <c r="CA505" i="226"/>
  <c r="CD334" i="226"/>
  <c r="CD337" i="226"/>
  <c r="CD328" i="226"/>
  <c r="BZ334" i="226"/>
  <c r="BZ322" i="226"/>
  <c r="BZ325" i="226"/>
  <c r="BZ340" i="226"/>
  <c r="CF220" i="226"/>
  <c r="CF223" i="226"/>
  <c r="CF205" i="226"/>
  <c r="CB217" i="226"/>
  <c r="CB202" i="226"/>
  <c r="CB226" i="226"/>
  <c r="CB208" i="226"/>
  <c r="CG571" i="226"/>
  <c r="CG577" i="226"/>
  <c r="CC571" i="226"/>
  <c r="CC565" i="226"/>
  <c r="BY562" i="226"/>
  <c r="BY574" i="226"/>
  <c r="BY580" i="226"/>
  <c r="CE445" i="226"/>
  <c r="CA466" i="226"/>
  <c r="CF397" i="226"/>
  <c r="CB394" i="226"/>
  <c r="CD271" i="226"/>
  <c r="CF154" i="226"/>
  <c r="AT58" i="249"/>
  <c r="AA58" i="249" s="1"/>
  <c r="AG59" i="249" s="1"/>
  <c r="AS16" i="249"/>
  <c r="BL106" i="226"/>
  <c r="BH100" i="226"/>
  <c r="BL94" i="226"/>
  <c r="BL88" i="226"/>
  <c r="BJ520" i="230"/>
  <c r="BJ508" i="230"/>
  <c r="EW50" i="270"/>
  <c r="GF61" i="270"/>
  <c r="GE60" i="270"/>
  <c r="AQ50" i="270"/>
  <c r="GX41" i="270"/>
  <c r="L24" i="270"/>
  <c r="H24" i="270"/>
  <c r="G24" i="270"/>
  <c r="AO457" i="249"/>
  <c r="K64" i="151"/>
  <c r="K38" i="151" s="1"/>
  <c r="GF113" i="270"/>
  <c r="HP161" i="270"/>
  <c r="GF151" i="270"/>
  <c r="CG526" i="230"/>
  <c r="EV81" i="270"/>
  <c r="Q551" i="249"/>
  <c r="AP158" i="249"/>
  <c r="Y546" i="249"/>
  <c r="X245" i="249"/>
  <c r="AC52" i="249"/>
  <c r="CT103" i="270"/>
  <c r="Z52" i="249"/>
  <c r="CG445" i="230"/>
  <c r="T91" i="249"/>
  <c r="V52" i="249"/>
  <c r="AA52" i="249"/>
  <c r="R52" i="249"/>
  <c r="AB560" i="249"/>
  <c r="AR81" i="270"/>
  <c r="U546" i="249"/>
  <c r="U560" i="249"/>
  <c r="M546" i="249"/>
  <c r="AJ457" i="249"/>
  <c r="AJ552" i="249"/>
  <c r="AL457" i="249"/>
  <c r="CG346" i="230"/>
  <c r="CG337" i="230"/>
  <c r="CG322" i="230"/>
  <c r="CG451" i="230"/>
  <c r="W52" i="249"/>
  <c r="V548" i="249"/>
  <c r="AJ556" i="249"/>
  <c r="CG454" i="230"/>
  <c r="CG457" i="230"/>
  <c r="CG460" i="230"/>
  <c r="AL555" i="249"/>
  <c r="AK457" i="249"/>
  <c r="CG448" i="230"/>
  <c r="CG442" i="230"/>
  <c r="CG334" i="230"/>
  <c r="GX131" i="270"/>
  <c r="ED141" i="270"/>
  <c r="AN457" i="249"/>
  <c r="CG340" i="230"/>
  <c r="EV183" i="270"/>
  <c r="AH457" i="249"/>
  <c r="CG328" i="230"/>
  <c r="CT163" i="270"/>
  <c r="L548" i="249"/>
  <c r="N546" i="249"/>
  <c r="FN51" i="270"/>
  <c r="AN544" i="249"/>
  <c r="H551" i="249"/>
  <c r="M564" i="249"/>
  <c r="Q567" i="249"/>
  <c r="S52" i="249"/>
  <c r="T52" i="249"/>
  <c r="U564" i="249"/>
  <c r="Z560" i="249"/>
  <c r="Z552" i="249"/>
  <c r="Y52" i="249"/>
  <c r="X52" i="249"/>
  <c r="S564" i="249"/>
  <c r="AH552" i="249"/>
  <c r="Z548" i="249"/>
  <c r="U52" i="249"/>
  <c r="X566" i="249"/>
  <c r="Z564" i="249"/>
  <c r="AB554" i="249"/>
  <c r="Y554" i="249"/>
  <c r="R552" i="249"/>
  <c r="CG325" i="230"/>
  <c r="Q37" i="151"/>
  <c r="AF67" i="249"/>
  <c r="CG331" i="230"/>
  <c r="CG91" i="230"/>
  <c r="CG97" i="230"/>
  <c r="CG94" i="230"/>
  <c r="CG103" i="230"/>
  <c r="CG100" i="230"/>
  <c r="CG88" i="230"/>
  <c r="CG85" i="230"/>
  <c r="CG82" i="230"/>
  <c r="CG106" i="230"/>
  <c r="AJ546" i="249"/>
  <c r="AH564" i="249"/>
  <c r="W308" i="249"/>
  <c r="X308" i="249"/>
  <c r="AB367" i="249"/>
  <c r="U367" i="249"/>
  <c r="N394" i="249"/>
  <c r="U394" i="249"/>
  <c r="V394" i="249"/>
  <c r="AA392" i="249"/>
  <c r="AG393" i="249" s="1"/>
  <c r="R392" i="249"/>
  <c r="S383" i="249"/>
  <c r="R383" i="249"/>
  <c r="W244" i="249"/>
  <c r="U413" i="249"/>
  <c r="X413" i="249"/>
  <c r="W410" i="249"/>
  <c r="V410" i="249"/>
  <c r="T354" i="249"/>
  <c r="Y291" i="249"/>
  <c r="V291" i="249"/>
  <c r="AG291" i="249" s="1"/>
  <c r="X158" i="249"/>
  <c r="AC158" i="249"/>
  <c r="G354" i="249"/>
  <c r="Y395" i="249"/>
  <c r="Z395" i="249"/>
  <c r="F394" i="249"/>
  <c r="S210" i="249"/>
  <c r="R210" i="249"/>
  <c r="X147" i="249"/>
  <c r="Z147" i="249"/>
  <c r="AC117" i="249"/>
  <c r="S117" i="249"/>
  <c r="AA77" i="249"/>
  <c r="AG78" i="249" s="1"/>
  <c r="R566" i="249"/>
  <c r="AI392" i="249"/>
  <c r="BP164" i="226"/>
  <c r="M392" i="249"/>
  <c r="CT121" i="270"/>
  <c r="CS64" i="270"/>
  <c r="DL111" i="270"/>
  <c r="AO555" i="249"/>
  <c r="AM558" i="249"/>
  <c r="Y308" i="249"/>
  <c r="AB308" i="249"/>
  <c r="T367" i="249"/>
  <c r="Y367" i="249"/>
  <c r="G394" i="249"/>
  <c r="H394" i="249"/>
  <c r="AC394" i="249"/>
  <c r="Z394" i="249"/>
  <c r="N392" i="249"/>
  <c r="W392" i="249"/>
  <c r="V392" i="249"/>
  <c r="AG392" i="249"/>
  <c r="W383" i="249"/>
  <c r="V383" i="249"/>
  <c r="AG383" i="249" s="1"/>
  <c r="AB244" i="249"/>
  <c r="AC413" i="249"/>
  <c r="AB413" i="249"/>
  <c r="Y410" i="249"/>
  <c r="Z410" i="249"/>
  <c r="AC354" i="249"/>
  <c r="S291" i="249"/>
  <c r="Z291" i="249"/>
  <c r="R158" i="249"/>
  <c r="V158" i="249"/>
  <c r="AJ394" i="249"/>
  <c r="U395" i="249"/>
  <c r="T395" i="249"/>
  <c r="Y210" i="249"/>
  <c r="V210" i="249"/>
  <c r="R147" i="249"/>
  <c r="S147" i="249"/>
  <c r="X117" i="249"/>
  <c r="W117" i="249"/>
  <c r="Y566" i="249"/>
  <c r="T548" i="249"/>
  <c r="Q392" i="249"/>
  <c r="I392" i="249"/>
  <c r="IH161" i="270"/>
  <c r="BJ41" i="270"/>
  <c r="DL91" i="270"/>
  <c r="IG71" i="270"/>
  <c r="IG81" i="270"/>
  <c r="CG625" i="231"/>
  <c r="CG622" i="231"/>
  <c r="CG637" i="231"/>
  <c r="CG640" i="231"/>
  <c r="CG628" i="231"/>
  <c r="CG643" i="231"/>
  <c r="CG631" i="231"/>
  <c r="CG646" i="231"/>
  <c r="CG634" i="231"/>
  <c r="CG79" i="230"/>
  <c r="AN556" i="249"/>
  <c r="O66" i="151"/>
  <c r="S308" i="249"/>
  <c r="R308" i="249"/>
  <c r="V367" i="249"/>
  <c r="AC367" i="249"/>
  <c r="X162" i="249"/>
  <c r="AJ469" i="249"/>
  <c r="AK394" i="249"/>
  <c r="W394" i="249"/>
  <c r="T394" i="249"/>
  <c r="AN392" i="249"/>
  <c r="Y392" i="249"/>
  <c r="Z392" i="249"/>
  <c r="Y383" i="249"/>
  <c r="Z383" i="249"/>
  <c r="AC244" i="249"/>
  <c r="S413" i="249"/>
  <c r="R413" i="249"/>
  <c r="AC410" i="249"/>
  <c r="T410" i="249"/>
  <c r="AO365" i="249"/>
  <c r="S354" i="249"/>
  <c r="AA291" i="249"/>
  <c r="AG292" i="249" s="1"/>
  <c r="T291" i="249"/>
  <c r="Y158" i="249"/>
  <c r="AB158" i="249"/>
  <c r="AM394" i="249"/>
  <c r="X432" i="249"/>
  <c r="AA395" i="249"/>
  <c r="AG396" i="249" s="1"/>
  <c r="X395" i="249"/>
  <c r="AI394" i="249"/>
  <c r="AP210" i="249"/>
  <c r="T210" i="249"/>
  <c r="Z210" i="249"/>
  <c r="Y147" i="249"/>
  <c r="W147" i="249"/>
  <c r="R117" i="249"/>
  <c r="AA117" i="249"/>
  <c r="AG118" i="249" s="1"/>
  <c r="R564" i="249"/>
  <c r="AC554" i="249"/>
  <c r="AA552" i="249"/>
  <c r="AG553" i="249" s="1"/>
  <c r="M548" i="249"/>
  <c r="IG65" i="270"/>
  <c r="CT181" i="270"/>
  <c r="BP149" i="226"/>
  <c r="AO548" i="249"/>
  <c r="AI554" i="249"/>
  <c r="AM566" i="249"/>
  <c r="BJ152" i="270"/>
  <c r="AC308" i="249"/>
  <c r="V308" i="249"/>
  <c r="X367" i="249"/>
  <c r="S367" i="249"/>
  <c r="J394" i="249"/>
  <c r="Y394" i="249"/>
  <c r="X394" i="249"/>
  <c r="S392" i="249"/>
  <c r="T392" i="249"/>
  <c r="U383" i="249"/>
  <c r="T383" i="249"/>
  <c r="BP515" i="226"/>
  <c r="W413" i="249"/>
  <c r="V413" i="249"/>
  <c r="S410" i="249"/>
  <c r="X410" i="249"/>
  <c r="N354" i="249"/>
  <c r="U291" i="249"/>
  <c r="X291" i="249"/>
  <c r="T158" i="249"/>
  <c r="S158" i="249"/>
  <c r="AC395" i="249"/>
  <c r="AB395" i="249"/>
  <c r="AL394" i="249"/>
  <c r="W210" i="249"/>
  <c r="AB210" i="249"/>
  <c r="T147" i="249"/>
  <c r="AA147" i="249"/>
  <c r="T117" i="249"/>
  <c r="Y117" i="249"/>
  <c r="Z77" i="249"/>
  <c r="K566" i="249"/>
  <c r="W560" i="249"/>
  <c r="AC558" i="249"/>
  <c r="AB552" i="249"/>
  <c r="BP137" i="226"/>
  <c r="AP394" i="249"/>
  <c r="CG85" i="231"/>
  <c r="CG100" i="231"/>
  <c r="CG82" i="231"/>
  <c r="CG88" i="231"/>
  <c r="CG103" i="231"/>
  <c r="CG94" i="231"/>
  <c r="CG97" i="231"/>
  <c r="CG91" i="231"/>
  <c r="CG106" i="231"/>
  <c r="AH565" i="249"/>
  <c r="AM552" i="249"/>
  <c r="U308" i="249"/>
  <c r="R367" i="249"/>
  <c r="R101" i="249"/>
  <c r="P394" i="249"/>
  <c r="S394" i="249"/>
  <c r="AB394" i="249"/>
  <c r="AC392" i="249"/>
  <c r="AA383" i="249"/>
  <c r="AG384" i="249" s="1"/>
  <c r="AA413" i="249"/>
  <c r="U410" i="249"/>
  <c r="AC291" i="249"/>
  <c r="Z158" i="249"/>
  <c r="S395" i="249"/>
  <c r="AC210" i="249"/>
  <c r="V147" i="249"/>
  <c r="AB117" i="249"/>
  <c r="T564" i="249"/>
  <c r="V554" i="249"/>
  <c r="Z546" i="249"/>
  <c r="AM469" i="249"/>
  <c r="CS68" i="270"/>
  <c r="CG280" i="230"/>
  <c r="CG277" i="230"/>
  <c r="CG262" i="230"/>
  <c r="CG265" i="230"/>
  <c r="CG268" i="230"/>
  <c r="CG283" i="230"/>
  <c r="CG271" i="230"/>
  <c r="CG274" i="230"/>
  <c r="CG286" i="230"/>
  <c r="CG625" i="230"/>
  <c r="CG637" i="230"/>
  <c r="CG646" i="230"/>
  <c r="CG628" i="230"/>
  <c r="CG643" i="230"/>
  <c r="CG622" i="230"/>
  <c r="CG631" i="230"/>
  <c r="CG640" i="230"/>
  <c r="CG634" i="230"/>
  <c r="CG154" i="231"/>
  <c r="CG157" i="231"/>
  <c r="CG142" i="231"/>
  <c r="CG148" i="231"/>
  <c r="CG163" i="231"/>
  <c r="CG151" i="231"/>
  <c r="CG145" i="231"/>
  <c r="CG166" i="231"/>
  <c r="CG160" i="231"/>
  <c r="CG223" i="230"/>
  <c r="CG217" i="230"/>
  <c r="CG220" i="230"/>
  <c r="CG208" i="230"/>
  <c r="CG202" i="230"/>
  <c r="CG226" i="230"/>
  <c r="CG211" i="230"/>
  <c r="CG214" i="230"/>
  <c r="CG205" i="230"/>
  <c r="CG568" i="231"/>
  <c r="CG574" i="231"/>
  <c r="CG583" i="231"/>
  <c r="CG442" i="231"/>
  <c r="CG463" i="231"/>
  <c r="CG448" i="231"/>
  <c r="CG445" i="231"/>
  <c r="CG460" i="231"/>
  <c r="CG466" i="231"/>
  <c r="CG454" i="231"/>
  <c r="CG457" i="231"/>
  <c r="CG451" i="231"/>
  <c r="CG334" i="231"/>
  <c r="CG331" i="231"/>
  <c r="CG322" i="231"/>
  <c r="CG340" i="231"/>
  <c r="CG325" i="231"/>
  <c r="CG337" i="231"/>
  <c r="CG328" i="231"/>
  <c r="CG343" i="231"/>
  <c r="CG346" i="231"/>
  <c r="CG511" i="230"/>
  <c r="CG520" i="230"/>
  <c r="CG508" i="230"/>
  <c r="CG391" i="230"/>
  <c r="CG382" i="230"/>
  <c r="CG403" i="230"/>
  <c r="CG397" i="230"/>
  <c r="CG394" i="230"/>
  <c r="CG385" i="230"/>
  <c r="CG406" i="230"/>
  <c r="CG400" i="230"/>
  <c r="CG388" i="230"/>
  <c r="CG157" i="230"/>
  <c r="CG160" i="230"/>
  <c r="CG145" i="230"/>
  <c r="CG148" i="230"/>
  <c r="CG166" i="230"/>
  <c r="CG163" i="230"/>
  <c r="CG154" i="230"/>
  <c r="CG142" i="230"/>
  <c r="CG151" i="230"/>
  <c r="CG514" i="231"/>
  <c r="CG523" i="231"/>
  <c r="CG502" i="231"/>
  <c r="CG505" i="231"/>
  <c r="CG520" i="231"/>
  <c r="CG508" i="231"/>
  <c r="CG517" i="231"/>
  <c r="CG526" i="231"/>
  <c r="CG511" i="231"/>
  <c r="CG208" i="231"/>
  <c r="CG226" i="231"/>
  <c r="CG217" i="231"/>
  <c r="CG202" i="231"/>
  <c r="CG205" i="231"/>
  <c r="CG223" i="231"/>
  <c r="CG214" i="231"/>
  <c r="CG220" i="231"/>
  <c r="CG211" i="231"/>
  <c r="CG586" i="230"/>
  <c r="CG583" i="230"/>
  <c r="CG574" i="230"/>
  <c r="CG571" i="230"/>
  <c r="CG568" i="230"/>
  <c r="CG577" i="230"/>
  <c r="CG565" i="230"/>
  <c r="CG580" i="230"/>
  <c r="CG562" i="230"/>
  <c r="CG394" i="231"/>
  <c r="CG385" i="231"/>
  <c r="CG403" i="231"/>
  <c r="CG406" i="231"/>
  <c r="CG391" i="231"/>
  <c r="CG400" i="231"/>
  <c r="CG397" i="231"/>
  <c r="CG388" i="231"/>
  <c r="CG382" i="231"/>
  <c r="CG277" i="231"/>
  <c r="CG271" i="231"/>
  <c r="CG283" i="231"/>
  <c r="CG280" i="231"/>
  <c r="CG265" i="231"/>
  <c r="CG286" i="231"/>
  <c r="CG274" i="231"/>
  <c r="CG262" i="231"/>
  <c r="HP124" i="270"/>
  <c r="AF397" i="249"/>
  <c r="AC143" i="249"/>
  <c r="Y101" i="249"/>
  <c r="V101" i="249"/>
  <c r="Y91" i="249"/>
  <c r="X91" i="249"/>
  <c r="R55" i="249"/>
  <c r="X55" i="249"/>
  <c r="U137" i="249"/>
  <c r="Z137" i="249"/>
  <c r="AP137" i="249"/>
  <c r="N273" i="249"/>
  <c r="S284" i="249"/>
  <c r="R284" i="249"/>
  <c r="AP284" i="249"/>
  <c r="V238" i="249"/>
  <c r="U238" i="249"/>
  <c r="AK275" i="249"/>
  <c r="P273" i="249"/>
  <c r="S273" i="249"/>
  <c r="T273" i="249"/>
  <c r="AP391" i="249"/>
  <c r="Y276" i="249"/>
  <c r="AC276" i="249"/>
  <c r="R236" i="249"/>
  <c r="T236" i="249"/>
  <c r="AL563" i="249"/>
  <c r="P554" i="249"/>
  <c r="AF356" i="249"/>
  <c r="AF355" i="249"/>
  <c r="X143" i="249"/>
  <c r="S101" i="249"/>
  <c r="AA101" i="249"/>
  <c r="AG102" i="249"/>
  <c r="AA91" i="249"/>
  <c r="W55" i="249"/>
  <c r="AB55" i="249"/>
  <c r="AB137" i="249"/>
  <c r="T137" i="249"/>
  <c r="AK273" i="249"/>
  <c r="AC284" i="249"/>
  <c r="V284" i="249"/>
  <c r="R238" i="249"/>
  <c r="Y238" i="249"/>
  <c r="AM342" i="249"/>
  <c r="I273" i="249"/>
  <c r="W273" i="249"/>
  <c r="X273" i="249"/>
  <c r="S276" i="249"/>
  <c r="V276" i="249"/>
  <c r="AG276" i="249" s="1"/>
  <c r="AB236" i="249"/>
  <c r="Z236" i="249"/>
  <c r="M545" i="249"/>
  <c r="F566" i="249"/>
  <c r="X564" i="249"/>
  <c r="W552" i="249"/>
  <c r="AK546" i="249"/>
  <c r="K557" i="249"/>
  <c r="L275" i="249"/>
  <c r="V320" i="249"/>
  <c r="T143" i="249"/>
  <c r="Z101" i="249"/>
  <c r="T101" i="249"/>
  <c r="V91" i="249"/>
  <c r="U55" i="249"/>
  <c r="AC55" i="249"/>
  <c r="Z51" i="249"/>
  <c r="V137" i="249"/>
  <c r="Y137" i="249"/>
  <c r="G340" i="249"/>
  <c r="U284" i="249"/>
  <c r="Z284" i="249"/>
  <c r="W238" i="249"/>
  <c r="AC238" i="249"/>
  <c r="AM273" i="249"/>
  <c r="U273" i="249"/>
  <c r="AB273" i="249"/>
  <c r="W276" i="249"/>
  <c r="Z276" i="249"/>
  <c r="V236" i="249"/>
  <c r="AG236" i="249" s="1"/>
  <c r="U236" i="249"/>
  <c r="AO566" i="249"/>
  <c r="N567" i="249"/>
  <c r="L546" i="249"/>
  <c r="AO275" i="249"/>
  <c r="AB320" i="249"/>
  <c r="U101" i="249"/>
  <c r="X101" i="249"/>
  <c r="AC91" i="249"/>
  <c r="Z55" i="249"/>
  <c r="S55" i="249"/>
  <c r="AC137" i="249"/>
  <c r="S137" i="249"/>
  <c r="I342" i="249"/>
  <c r="AA284" i="249"/>
  <c r="T284" i="249"/>
  <c r="O273" i="249"/>
  <c r="AF274" i="249" s="1"/>
  <c r="Y273" i="249"/>
  <c r="Z273" i="249"/>
  <c r="T276" i="249"/>
  <c r="X276" i="249"/>
  <c r="W236" i="249"/>
  <c r="Y236" i="249"/>
  <c r="AN546" i="249"/>
  <c r="AN568" i="249"/>
  <c r="AL558" i="249"/>
  <c r="AC101" i="249"/>
  <c r="W91" i="249"/>
  <c r="Z91" i="249"/>
  <c r="V55" i="249"/>
  <c r="X137" i="249"/>
  <c r="AL342" i="249"/>
  <c r="W284" i="249"/>
  <c r="AA238" i="249"/>
  <c r="R273" i="249"/>
  <c r="AA276" i="249"/>
  <c r="AG277" i="249" s="1"/>
  <c r="S236" i="249"/>
  <c r="AH567" i="249"/>
  <c r="Y473" i="249"/>
  <c r="S473" i="249"/>
  <c r="Z473" i="249"/>
  <c r="T473" i="249"/>
  <c r="V473" i="249"/>
  <c r="U473" i="249"/>
  <c r="R473" i="249"/>
  <c r="AA473" i="249"/>
  <c r="S462" i="249"/>
  <c r="Y462" i="249"/>
  <c r="V193" i="249"/>
  <c r="W193" i="249"/>
  <c r="R193" i="249"/>
  <c r="AB193" i="249"/>
  <c r="Y193" i="249"/>
  <c r="U193" i="249"/>
  <c r="T193" i="249"/>
  <c r="AA193" i="249"/>
  <c r="AG194" i="249" s="1"/>
  <c r="AQ64" i="270"/>
  <c r="FM67" i="270"/>
  <c r="N64" i="151"/>
  <c r="N38" i="151" s="1"/>
  <c r="BP632" i="230"/>
  <c r="BP623" i="230"/>
  <c r="BP641" i="230"/>
  <c r="BP635" i="230"/>
  <c r="BP626" i="230"/>
  <c r="BP644" i="230"/>
  <c r="BP620" i="230"/>
  <c r="BP638" i="230"/>
  <c r="BP629" i="230"/>
  <c r="BP617" i="230"/>
  <c r="AK543" i="249"/>
  <c r="Y159" i="249"/>
  <c r="R245" i="249"/>
  <c r="U245" i="249"/>
  <c r="T245" i="249"/>
  <c r="AB245" i="249"/>
  <c r="W245" i="249"/>
  <c r="V245" i="249"/>
  <c r="BP620" i="226"/>
  <c r="AM545" i="249"/>
  <c r="N549" i="249"/>
  <c r="AC566" i="249"/>
  <c r="K558" i="249"/>
  <c r="AO550" i="249"/>
  <c r="AB548" i="249"/>
  <c r="AI561" i="249"/>
  <c r="V199" i="249"/>
  <c r="X199" i="249"/>
  <c r="R199" i="249"/>
  <c r="AC199" i="249"/>
  <c r="Y199" i="249"/>
  <c r="W199" i="249"/>
  <c r="T199" i="249"/>
  <c r="AB199" i="249"/>
  <c r="U432" i="249"/>
  <c r="T432" i="249"/>
  <c r="AA432" i="249"/>
  <c r="AG433" i="249" s="1"/>
  <c r="Z432" i="249"/>
  <c r="I432" i="249"/>
  <c r="W432" i="249"/>
  <c r="R432" i="249"/>
  <c r="AJ432" i="249"/>
  <c r="S432" i="249"/>
  <c r="V432" i="249"/>
  <c r="AG432" i="249" s="1"/>
  <c r="K432" i="249"/>
  <c r="Y244" i="249"/>
  <c r="R244" i="249"/>
  <c r="U244" i="249"/>
  <c r="AA244" i="249"/>
  <c r="X244" i="249"/>
  <c r="Z244" i="249"/>
  <c r="S244" i="249"/>
  <c r="V244" i="249"/>
  <c r="X248" i="249"/>
  <c r="AA248" i="249"/>
  <c r="AG249" i="249" s="1"/>
  <c r="AC248" i="249"/>
  <c r="S248" i="249"/>
  <c r="Y248" i="249"/>
  <c r="W248" i="249"/>
  <c r="U248" i="249"/>
  <c r="V248" i="249"/>
  <c r="EV52" i="270"/>
  <c r="AC253" i="249"/>
  <c r="T253" i="249"/>
  <c r="Y253" i="249"/>
  <c r="S253" i="249"/>
  <c r="U253" i="249"/>
  <c r="AB253" i="249"/>
  <c r="AA253" i="249"/>
  <c r="R253" i="249"/>
  <c r="EC75" i="270"/>
  <c r="AP409" i="249"/>
  <c r="AB409" i="249"/>
  <c r="S409" i="249"/>
  <c r="X409" i="249"/>
  <c r="W409" i="249"/>
  <c r="T409" i="249"/>
  <c r="Y409" i="249"/>
  <c r="Z409" i="249"/>
  <c r="AC409" i="249"/>
  <c r="AO409" i="249"/>
  <c r="AC51" i="249"/>
  <c r="U51" i="249"/>
  <c r="W51" i="249"/>
  <c r="Y51" i="249"/>
  <c r="R51" i="249"/>
  <c r="S51" i="249"/>
  <c r="AB51" i="249"/>
  <c r="AA51" i="249"/>
  <c r="V181" i="249"/>
  <c r="AG181" i="249" s="1"/>
  <c r="AA181" i="249"/>
  <c r="AG182" i="249"/>
  <c r="R181" i="249"/>
  <c r="S181" i="249"/>
  <c r="Y181" i="249"/>
  <c r="X181" i="249"/>
  <c r="T181" i="249"/>
  <c r="AC181" i="249"/>
  <c r="K51" i="249"/>
  <c r="BP518" i="226"/>
  <c r="Y346" i="249"/>
  <c r="V346" i="249"/>
  <c r="AG346" i="249" s="1"/>
  <c r="AM346" i="249"/>
  <c r="U346" i="249"/>
  <c r="T346" i="249"/>
  <c r="AK346" i="249"/>
  <c r="O346" i="249"/>
  <c r="AF347" i="249"/>
  <c r="AA346" i="249"/>
  <c r="AG347" i="249" s="1"/>
  <c r="Z346" i="249"/>
  <c r="M346" i="249"/>
  <c r="W346" i="249"/>
  <c r="R346" i="249"/>
  <c r="AO346" i="249"/>
  <c r="AF369" i="249"/>
  <c r="BP632" i="226"/>
  <c r="BP623" i="226"/>
  <c r="BP641" i="226"/>
  <c r="BP638" i="226"/>
  <c r="BP635" i="226"/>
  <c r="BP629" i="226"/>
  <c r="BP626" i="226"/>
  <c r="BP644" i="226"/>
  <c r="AO51" i="249"/>
  <c r="J51" i="249"/>
  <c r="AJ51" i="249"/>
  <c r="Q51" i="249"/>
  <c r="AO564" i="249"/>
  <c r="GF92" i="270"/>
  <c r="X473" i="249"/>
  <c r="AA28" i="249"/>
  <c r="AG29" i="249" s="1"/>
  <c r="Y245" i="249"/>
  <c r="Z193" i="249"/>
  <c r="AB143" i="249"/>
  <c r="V143" i="249"/>
  <c r="AA143" i="249"/>
  <c r="U143" i="249"/>
  <c r="W143" i="249"/>
  <c r="Z143" i="249"/>
  <c r="S143" i="249"/>
  <c r="R143" i="249"/>
  <c r="X51" i="249"/>
  <c r="Y201" i="249"/>
  <c r="K346" i="249"/>
  <c r="W181" i="249"/>
  <c r="I563" i="249"/>
  <c r="AC303" i="249"/>
  <c r="AB303" i="249"/>
  <c r="W328" i="249"/>
  <c r="R328" i="249"/>
  <c r="G328" i="249"/>
  <c r="K328" i="249"/>
  <c r="N328" i="249"/>
  <c r="AJ328" i="249"/>
  <c r="S328" i="249"/>
  <c r="X328" i="249"/>
  <c r="Q328" i="249"/>
  <c r="AC328" i="249"/>
  <c r="AB328" i="249"/>
  <c r="AM328" i="249"/>
  <c r="AI328" i="249"/>
  <c r="AK328" i="249"/>
  <c r="Y328" i="249"/>
  <c r="T328" i="249"/>
  <c r="Y343" i="249"/>
  <c r="T343" i="249"/>
  <c r="U343" i="249"/>
  <c r="AB343" i="249"/>
  <c r="AA343" i="249"/>
  <c r="AG344" i="249" s="1"/>
  <c r="Z343" i="249"/>
  <c r="W343" i="249"/>
  <c r="R343" i="249"/>
  <c r="AA135" i="249"/>
  <c r="AG136" i="249" s="1"/>
  <c r="W135" i="249"/>
  <c r="T34" i="249"/>
  <c r="S34" i="249"/>
  <c r="AA34" i="249"/>
  <c r="AG35" i="249" s="1"/>
  <c r="AC34" i="249"/>
  <c r="V34" i="249"/>
  <c r="AG34" i="249"/>
  <c r="W34" i="249"/>
  <c r="AP34" i="249"/>
  <c r="Z34" i="249"/>
  <c r="R34" i="249"/>
  <c r="AI442" i="249"/>
  <c r="AO442" i="249"/>
  <c r="V205" i="249"/>
  <c r="AG205" i="249"/>
  <c r="AA205" i="249"/>
  <c r="AG206" i="249" s="1"/>
  <c r="R205" i="249"/>
  <c r="S205" i="249"/>
  <c r="Y205" i="249"/>
  <c r="X205" i="249"/>
  <c r="T205" i="249"/>
  <c r="AC205" i="249"/>
  <c r="CT72" i="270"/>
  <c r="R309" i="249"/>
  <c r="W309" i="249"/>
  <c r="M309" i="249"/>
  <c r="AB309" i="249"/>
  <c r="AC309" i="249"/>
  <c r="X309" i="249"/>
  <c r="U309" i="249"/>
  <c r="T309" i="249"/>
  <c r="AA309" i="249"/>
  <c r="AG310" i="249" s="1"/>
  <c r="AA299" i="249"/>
  <c r="R299" i="249"/>
  <c r="Z288" i="249"/>
  <c r="S288" i="249"/>
  <c r="V288" i="249"/>
  <c r="AG288" i="249" s="1"/>
  <c r="W288" i="249"/>
  <c r="R288" i="249"/>
  <c r="Y288" i="249"/>
  <c r="AB288" i="249"/>
  <c r="AC288" i="249"/>
  <c r="R106" i="249"/>
  <c r="Y106" i="249"/>
  <c r="AB106" i="249"/>
  <c r="V106" i="249"/>
  <c r="X106" i="249"/>
  <c r="AA106" i="249"/>
  <c r="AP106" i="249"/>
  <c r="T106" i="249"/>
  <c r="U106" i="249"/>
  <c r="I134" i="249"/>
  <c r="AA134" i="249"/>
  <c r="U134" i="249"/>
  <c r="M134" i="249"/>
  <c r="W134" i="249"/>
  <c r="Z134" i="249"/>
  <c r="AJ134" i="249"/>
  <c r="S134" i="249"/>
  <c r="T134" i="249"/>
  <c r="AB134" i="249"/>
  <c r="Y134" i="249"/>
  <c r="S337" i="249"/>
  <c r="X337" i="249"/>
  <c r="AC337" i="249"/>
  <c r="V337" i="249"/>
  <c r="AG337" i="249" s="1"/>
  <c r="Y337" i="249"/>
  <c r="T337" i="249"/>
  <c r="U337" i="249"/>
  <c r="AB337" i="249"/>
  <c r="X159" i="249"/>
  <c r="R159" i="249"/>
  <c r="AA159" i="249"/>
  <c r="AG160" i="249" s="1"/>
  <c r="AC159" i="249"/>
  <c r="W159" i="249"/>
  <c r="V159" i="249"/>
  <c r="S159" i="249"/>
  <c r="AB159" i="249"/>
  <c r="V51" i="249"/>
  <c r="AC364" i="249"/>
  <c r="AB364" i="249"/>
  <c r="Y364" i="249"/>
  <c r="EV64" i="270"/>
  <c r="DL122" i="270"/>
  <c r="DL123" i="270"/>
  <c r="H64" i="151"/>
  <c r="H38" i="151" s="1"/>
  <c r="I51" i="249"/>
  <c r="AJ569" i="249"/>
  <c r="W162" i="249"/>
  <c r="U162" i="249"/>
  <c r="AA162" i="249"/>
  <c r="AG163" i="249" s="1"/>
  <c r="Z162" i="249"/>
  <c r="S162" i="249"/>
  <c r="Y162" i="249"/>
  <c r="AC162" i="249"/>
  <c r="V162" i="249"/>
  <c r="AG162" i="249" s="1"/>
  <c r="T98" i="249"/>
  <c r="AC98" i="249"/>
  <c r="Y98" i="249"/>
  <c r="V98" i="249"/>
  <c r="S98" i="249"/>
  <c r="AA98" i="249"/>
  <c r="AG99" i="249" s="1"/>
  <c r="Z98" i="249"/>
  <c r="U98" i="249"/>
  <c r="O51" i="249"/>
  <c r="AK51" i="249"/>
  <c r="IH92" i="270"/>
  <c r="AC473" i="249"/>
  <c r="U159" i="249"/>
  <c r="AA199" i="249"/>
  <c r="AG200" i="249" s="1"/>
  <c r="AB432" i="249"/>
  <c r="AB346" i="249"/>
  <c r="U181" i="249"/>
  <c r="AC235" i="249"/>
  <c r="T235" i="249"/>
  <c r="AM240" i="249"/>
  <c r="AN240" i="249"/>
  <c r="L354" i="249"/>
  <c r="Y354" i="249"/>
  <c r="Z354" i="249"/>
  <c r="AI354" i="249"/>
  <c r="AH354" i="249"/>
  <c r="U354" i="249"/>
  <c r="X354" i="249"/>
  <c r="AA354" i="249"/>
  <c r="V354" i="249"/>
  <c r="AP354" i="249"/>
  <c r="W354" i="249"/>
  <c r="AB354" i="249"/>
  <c r="P354" i="249"/>
  <c r="V314" i="249"/>
  <c r="Y314" i="249"/>
  <c r="W314" i="249"/>
  <c r="X297" i="249"/>
  <c r="U297" i="249"/>
  <c r="T297" i="249"/>
  <c r="AA297" i="249"/>
  <c r="Z297" i="249"/>
  <c r="S297" i="249"/>
  <c r="V297" i="249"/>
  <c r="Y297" i="249"/>
  <c r="O418" i="249"/>
  <c r="X418" i="249"/>
  <c r="AC418" i="249"/>
  <c r="T418" i="249"/>
  <c r="U418" i="249"/>
  <c r="Z418" i="249"/>
  <c r="W418" i="249"/>
  <c r="V418" i="249"/>
  <c r="S418" i="249"/>
  <c r="S77" i="249"/>
  <c r="U77" i="249"/>
  <c r="X77" i="249"/>
  <c r="Y77" i="249"/>
  <c r="R77" i="249"/>
  <c r="T77" i="249"/>
  <c r="AB77" i="249"/>
  <c r="AC77" i="249"/>
  <c r="N311" i="249"/>
  <c r="V311" i="249"/>
  <c r="AA311" i="249"/>
  <c r="AI311" i="249"/>
  <c r="R311" i="249"/>
  <c r="U311" i="249"/>
  <c r="H311" i="249"/>
  <c r="AB311" i="249"/>
  <c r="Y311" i="249"/>
  <c r="X311" i="249"/>
  <c r="W311" i="249"/>
  <c r="T104" i="249"/>
  <c r="R104" i="249"/>
  <c r="Y104" i="249"/>
  <c r="W104" i="249"/>
  <c r="S104" i="249"/>
  <c r="AC104" i="249"/>
  <c r="AA104" i="249"/>
  <c r="V104" i="249"/>
  <c r="GW62" i="270"/>
  <c r="S201" i="249"/>
  <c r="W201" i="249"/>
  <c r="Z201" i="249"/>
  <c r="AB201" i="249"/>
  <c r="AP201" i="249"/>
  <c r="V201" i="249"/>
  <c r="U201" i="249"/>
  <c r="R201" i="249"/>
  <c r="AA201" i="249"/>
  <c r="BP524" i="226"/>
  <c r="BP521" i="226"/>
  <c r="BP497" i="226"/>
  <c r="BP503" i="226"/>
  <c r="BP512" i="226"/>
  <c r="BP506" i="226"/>
  <c r="BP509" i="226"/>
  <c r="L51" i="249"/>
  <c r="AP28" i="249"/>
  <c r="Z28" i="249"/>
  <c r="R28" i="249"/>
  <c r="AB28" i="249"/>
  <c r="U28" i="249"/>
  <c r="X28" i="249"/>
  <c r="Y28" i="249"/>
  <c r="T28" i="249"/>
  <c r="S28" i="249"/>
  <c r="AR54" i="270"/>
  <c r="HP62" i="270"/>
  <c r="AI51" i="249"/>
  <c r="X193" i="249"/>
  <c r="T51" i="249"/>
  <c r="G51" i="249"/>
  <c r="N51" i="249"/>
  <c r="W473" i="249"/>
  <c r="Z159" i="249"/>
  <c r="W98" i="249"/>
  <c r="Z199" i="249"/>
  <c r="Y432" i="249"/>
  <c r="T49" i="249"/>
  <c r="AA49" i="249"/>
  <c r="AG50" i="249" s="1"/>
  <c r="Y49" i="249"/>
  <c r="V49" i="249"/>
  <c r="AG49" i="249" s="1"/>
  <c r="S49" i="249"/>
  <c r="Z49" i="249"/>
  <c r="AC49" i="249"/>
  <c r="U49" i="249"/>
  <c r="X201" i="249"/>
  <c r="X346" i="249"/>
  <c r="AB181" i="249"/>
  <c r="O126" i="249"/>
  <c r="AF127" i="249" s="1"/>
  <c r="X126" i="249"/>
  <c r="Z126" i="249"/>
  <c r="R126" i="249"/>
  <c r="T126" i="249"/>
  <c r="AA126" i="249"/>
  <c r="AG127" i="249" s="1"/>
  <c r="Y126" i="249"/>
  <c r="W126" i="249"/>
  <c r="V126" i="249"/>
  <c r="AG126" i="249" s="1"/>
  <c r="AK555" i="249"/>
  <c r="AJ549" i="249"/>
  <c r="O545" i="249"/>
  <c r="P545" i="249"/>
  <c r="AL566" i="249"/>
  <c r="AA564" i="249"/>
  <c r="R548" i="249"/>
  <c r="AC546" i="249"/>
  <c r="AO544" i="249"/>
  <c r="K555" i="249"/>
  <c r="F558" i="249"/>
  <c r="V566" i="249"/>
  <c r="AB564" i="249"/>
  <c r="V558" i="249"/>
  <c r="AG558" i="249" s="1"/>
  <c r="Z554" i="249"/>
  <c r="AI544" i="249"/>
  <c r="P555" i="249"/>
  <c r="Q549" i="249"/>
  <c r="AH559" i="249"/>
  <c r="Q555" i="249"/>
  <c r="Y552" i="249"/>
  <c r="Y548" i="249"/>
  <c r="G558" i="249"/>
  <c r="AM568" i="249"/>
  <c r="G458" i="249"/>
  <c r="Q458" i="249"/>
  <c r="AI458" i="249"/>
  <c r="M458" i="249"/>
  <c r="AP458" i="249"/>
  <c r="AN458" i="249"/>
  <c r="AJ458" i="249"/>
  <c r="AL458" i="249"/>
  <c r="P458" i="249"/>
  <c r="AH458" i="249"/>
  <c r="L458" i="249"/>
  <c r="N458" i="249"/>
  <c r="H458" i="249"/>
  <c r="K458" i="249"/>
  <c r="J458" i="249"/>
  <c r="AO458" i="249"/>
  <c r="F458" i="249"/>
  <c r="AM458" i="249"/>
  <c r="AK458" i="249"/>
  <c r="O458" i="249"/>
  <c r="I458" i="249"/>
  <c r="BP281" i="226"/>
  <c r="BP284" i="226"/>
  <c r="BP272" i="226"/>
  <c r="BP260" i="226"/>
  <c r="BP275" i="226"/>
  <c r="BP263" i="226"/>
  <c r="BP386" i="226"/>
  <c r="BP395" i="226"/>
  <c r="BP404" i="226"/>
  <c r="BP392" i="226"/>
  <c r="BP380" i="226"/>
  <c r="I566" i="249"/>
  <c r="M560" i="249"/>
  <c r="X560" i="249"/>
  <c r="V560" i="249"/>
  <c r="AB558" i="249"/>
  <c r="AC552" i="249"/>
  <c r="AK556" i="249"/>
  <c r="BP404" i="230"/>
  <c r="BP395" i="230"/>
  <c r="BP380" i="230"/>
  <c r="BP401" i="230"/>
  <c r="BP389" i="230"/>
  <c r="BP398" i="230"/>
  <c r="BP383" i="230"/>
  <c r="BP392" i="230"/>
  <c r="BP386" i="230"/>
  <c r="BP155" i="226"/>
  <c r="BP140" i="226"/>
  <c r="BP158" i="226"/>
  <c r="BP146" i="226"/>
  <c r="BP500" i="231"/>
  <c r="BP521" i="231"/>
  <c r="BP509" i="231"/>
  <c r="BP524" i="231"/>
  <c r="BP503" i="231"/>
  <c r="BP518" i="231"/>
  <c r="BP512" i="231"/>
  <c r="BP515" i="231"/>
  <c r="BP506" i="231"/>
  <c r="BP260" i="231"/>
  <c r="BP281" i="231"/>
  <c r="BP284" i="231"/>
  <c r="BP275" i="231"/>
  <c r="BP272" i="231"/>
  <c r="BP263" i="231"/>
  <c r="BP266" i="231"/>
  <c r="BP269" i="231"/>
  <c r="BP278" i="231"/>
  <c r="BP158" i="230"/>
  <c r="BP140" i="230"/>
  <c r="BP155" i="230"/>
  <c r="BP149" i="230"/>
  <c r="BP152" i="230"/>
  <c r="BP146" i="230"/>
  <c r="BP143" i="230"/>
  <c r="BP164" i="230"/>
  <c r="BP161" i="230"/>
  <c r="AF319" i="249"/>
  <c r="AF318" i="249"/>
  <c r="HP176" i="270"/>
  <c r="HP174" i="270"/>
  <c r="HP61" i="270"/>
  <c r="F545" i="249"/>
  <c r="AF545" i="249" s="1"/>
  <c r="O551" i="249"/>
  <c r="AF535" i="249"/>
  <c r="AF483" i="249"/>
  <c r="AF507" i="249"/>
  <c r="DL183" i="270"/>
  <c r="AA22" i="249"/>
  <c r="AG23" i="249" s="1"/>
  <c r="AC22" i="249"/>
  <c r="AL22" i="249"/>
  <c r="V22" i="249"/>
  <c r="AG22" i="249" s="1"/>
  <c r="W22" i="249"/>
  <c r="AJ22" i="249"/>
  <c r="AP22" i="249"/>
  <c r="Z22" i="249"/>
  <c r="R22" i="249"/>
  <c r="O22" i="249"/>
  <c r="AF23" i="249" s="1"/>
  <c r="AB22" i="249"/>
  <c r="U22" i="249"/>
  <c r="N22" i="249"/>
  <c r="L22" i="249"/>
  <c r="X22" i="249"/>
  <c r="Y22" i="249"/>
  <c r="Y474" i="249"/>
  <c r="AA474" i="249"/>
  <c r="AG475" i="249" s="1"/>
  <c r="AB474" i="249"/>
  <c r="AC474" i="249"/>
  <c r="U474" i="249"/>
  <c r="W474" i="249"/>
  <c r="Z474" i="249"/>
  <c r="X474" i="249"/>
  <c r="V474" i="249"/>
  <c r="S474" i="249"/>
  <c r="AA440" i="249"/>
  <c r="V440" i="249"/>
  <c r="W440" i="249"/>
  <c r="Z440" i="249"/>
  <c r="S440" i="249"/>
  <c r="R440" i="249"/>
  <c r="AP440" i="249"/>
  <c r="AC440" i="249"/>
  <c r="T440" i="249"/>
  <c r="Y440" i="249"/>
  <c r="AB440" i="249"/>
  <c r="AC129" i="249"/>
  <c r="X129" i="249"/>
  <c r="AA129" i="249"/>
  <c r="AG130" i="249" s="1"/>
  <c r="V129" i="249"/>
  <c r="AG129" i="249" s="1"/>
  <c r="W129" i="249"/>
  <c r="AB129" i="249"/>
  <c r="S129" i="249"/>
  <c r="T129" i="249"/>
  <c r="Z129" i="249"/>
  <c r="Y129" i="249"/>
  <c r="FM73" i="270"/>
  <c r="EV111" i="270"/>
  <c r="EC61" i="270"/>
  <c r="GF102" i="270"/>
  <c r="HP73" i="270"/>
  <c r="T43" i="249"/>
  <c r="AA43" i="249"/>
  <c r="AG44" i="249" s="1"/>
  <c r="Y43" i="249"/>
  <c r="V43" i="249"/>
  <c r="AG43" i="249" s="1"/>
  <c r="S43" i="249"/>
  <c r="Z43" i="249"/>
  <c r="AC43" i="249"/>
  <c r="U43" i="249"/>
  <c r="AB43" i="249"/>
  <c r="W43" i="249"/>
  <c r="U440" i="249"/>
  <c r="T22" i="249"/>
  <c r="AL556" i="249"/>
  <c r="K552" i="249"/>
  <c r="AO553" i="249"/>
  <c r="AP290" i="249"/>
  <c r="R290" i="249"/>
  <c r="S290" i="249"/>
  <c r="AB290" i="249"/>
  <c r="Y290" i="249"/>
  <c r="X290" i="249"/>
  <c r="W290" i="249"/>
  <c r="T290" i="249"/>
  <c r="AA290" i="249"/>
  <c r="Z290" i="249"/>
  <c r="U290" i="249"/>
  <c r="X109" i="249"/>
  <c r="Y109" i="249"/>
  <c r="T109" i="249"/>
  <c r="R109" i="249"/>
  <c r="Z109" i="249"/>
  <c r="W109" i="249"/>
  <c r="U109" i="249"/>
  <c r="AC109" i="249"/>
  <c r="AA109" i="249"/>
  <c r="V109" i="249"/>
  <c r="R132" i="249"/>
  <c r="U132" i="249"/>
  <c r="AA132" i="249"/>
  <c r="AG133" i="249"/>
  <c r="Z132" i="249"/>
  <c r="I132" i="249"/>
  <c r="K132" i="249"/>
  <c r="AI132" i="249"/>
  <c r="W132" i="249"/>
  <c r="T132" i="249"/>
  <c r="Q132" i="249"/>
  <c r="S132" i="249"/>
  <c r="Y132" i="249"/>
  <c r="AC132" i="249"/>
  <c r="V132" i="249"/>
  <c r="AG132" i="249" s="1"/>
  <c r="AM132" i="249"/>
  <c r="R43" i="249"/>
  <c r="W164" i="249"/>
  <c r="U164" i="249"/>
  <c r="S164" i="249"/>
  <c r="Z164" i="249"/>
  <c r="AB164" i="249"/>
  <c r="T164" i="249"/>
  <c r="V164" i="249"/>
  <c r="Y164" i="249"/>
  <c r="X164" i="249"/>
  <c r="R164" i="249"/>
  <c r="AN329" i="249"/>
  <c r="AM329" i="249"/>
  <c r="I279" i="249"/>
  <c r="M279" i="249"/>
  <c r="R279" i="249"/>
  <c r="W279" i="249"/>
  <c r="K279" i="249"/>
  <c r="N279" i="249"/>
  <c r="AO279" i="249"/>
  <c r="U279" i="249"/>
  <c r="AK279" i="249"/>
  <c r="F279" i="249"/>
  <c r="T279" i="249"/>
  <c r="G279" i="249"/>
  <c r="CB41" i="270"/>
  <c r="BJ115" i="270"/>
  <c r="AR145" i="270"/>
  <c r="AJ447" i="249"/>
  <c r="AA447" i="249"/>
  <c r="AG448" i="249" s="1"/>
  <c r="Z447" i="249"/>
  <c r="N447" i="249"/>
  <c r="I447" i="249"/>
  <c r="AM447" i="249"/>
  <c r="W447" i="249"/>
  <c r="R447" i="249"/>
  <c r="AI447" i="249"/>
  <c r="S447" i="249"/>
  <c r="V447" i="249"/>
  <c r="AG447" i="249" s="1"/>
  <c r="J447" i="249"/>
  <c r="AF447" i="249"/>
  <c r="G447" i="249"/>
  <c r="AC447" i="249"/>
  <c r="X447" i="249"/>
  <c r="AO447" i="249"/>
  <c r="Y447" i="249"/>
  <c r="T447" i="249"/>
  <c r="N27" i="249"/>
  <c r="AI562" i="249"/>
  <c r="AO554" i="249"/>
  <c r="AO557" i="249"/>
  <c r="X43" i="249"/>
  <c r="Q22" i="249"/>
  <c r="Z391" i="249"/>
  <c r="AC391" i="249"/>
  <c r="V391" i="249"/>
  <c r="U391" i="249"/>
  <c r="R391" i="249"/>
  <c r="AA391" i="249"/>
  <c r="AB391" i="249"/>
  <c r="S391" i="249"/>
  <c r="X391" i="249"/>
  <c r="W391" i="249"/>
  <c r="R129" i="249"/>
  <c r="Y235" i="249"/>
  <c r="X235" i="249"/>
  <c r="AL235" i="249"/>
  <c r="L235" i="249"/>
  <c r="U235" i="249"/>
  <c r="W235" i="249"/>
  <c r="J235" i="249"/>
  <c r="AN235" i="249"/>
  <c r="AK235" i="249"/>
  <c r="AA235" i="249"/>
  <c r="S235" i="249"/>
  <c r="AH235" i="249"/>
  <c r="O235" i="249"/>
  <c r="H235" i="249"/>
  <c r="AP235" i="249"/>
  <c r="V235" i="249"/>
  <c r="AB235" i="249"/>
  <c r="F235" i="249"/>
  <c r="AJ235" i="249"/>
  <c r="Q235" i="249"/>
  <c r="Z235" i="249"/>
  <c r="R235" i="249"/>
  <c r="M235" i="249"/>
  <c r="AI240" i="249"/>
  <c r="AO240" i="249"/>
  <c r="AH240" i="249"/>
  <c r="AJ240" i="249"/>
  <c r="X107" i="249"/>
  <c r="W107" i="249"/>
  <c r="T107" i="249"/>
  <c r="AC107" i="249"/>
  <c r="AA107" i="249"/>
  <c r="U107" i="249"/>
  <c r="V107" i="249"/>
  <c r="Z107" i="249"/>
  <c r="Y107" i="249"/>
  <c r="S107" i="249"/>
  <c r="AN347" i="249"/>
  <c r="AJ347" i="249"/>
  <c r="X303" i="249"/>
  <c r="U303" i="249"/>
  <c r="T303" i="249"/>
  <c r="AA303" i="249"/>
  <c r="AG304" i="249" s="1"/>
  <c r="Z303" i="249"/>
  <c r="S303" i="249"/>
  <c r="V303" i="249"/>
  <c r="AG303" i="249" s="1"/>
  <c r="Y303" i="249"/>
  <c r="R303" i="249"/>
  <c r="W303" i="249"/>
  <c r="U123" i="249"/>
  <c r="AC123" i="249"/>
  <c r="AB123" i="249"/>
  <c r="V123" i="249"/>
  <c r="AG123" i="249" s="1"/>
  <c r="AA123" i="249"/>
  <c r="AG124" i="249" s="1"/>
  <c r="T123" i="249"/>
  <c r="W123" i="249"/>
  <c r="Y123" i="249"/>
  <c r="S123" i="249"/>
  <c r="R123" i="249"/>
  <c r="AB401" i="249"/>
  <c r="AC401" i="249"/>
  <c r="X401" i="249"/>
  <c r="AA401" i="249"/>
  <c r="AG402" i="249" s="1"/>
  <c r="T401" i="249"/>
  <c r="U401" i="249"/>
  <c r="Z401" i="249"/>
  <c r="Y401" i="249"/>
  <c r="V401" i="249"/>
  <c r="AG401" i="249" s="1"/>
  <c r="W401" i="249"/>
  <c r="HO61" i="270"/>
  <c r="CB161" i="270"/>
  <c r="J352" i="249"/>
  <c r="AF352" i="249" s="1"/>
  <c r="L352" i="249"/>
  <c r="M352" i="249"/>
  <c r="AA352" i="249"/>
  <c r="Z352" i="249"/>
  <c r="G352" i="249"/>
  <c r="AN352" i="249"/>
  <c r="W352" i="249"/>
  <c r="R352" i="249"/>
  <c r="AH352" i="249"/>
  <c r="S352" i="249"/>
  <c r="X352" i="249"/>
  <c r="AC352" i="249"/>
  <c r="AB352" i="249"/>
  <c r="Y352" i="249"/>
  <c r="T352" i="249"/>
  <c r="V352" i="249"/>
  <c r="AG352" i="249" s="1"/>
  <c r="U352" i="249"/>
  <c r="T474" i="249"/>
  <c r="U129" i="249"/>
  <c r="DL93" i="270"/>
  <c r="X422" i="249"/>
  <c r="U422" i="249"/>
  <c r="T422" i="249"/>
  <c r="Y422" i="249"/>
  <c r="Z422" i="249"/>
  <c r="S422" i="249"/>
  <c r="V422" i="249"/>
  <c r="AG422" i="249" s="1"/>
  <c r="W422" i="249"/>
  <c r="R422" i="249"/>
  <c r="AA422" i="249"/>
  <c r="AG423" i="249" s="1"/>
  <c r="AA444" i="249"/>
  <c r="AG445" i="249"/>
  <c r="Z444" i="249"/>
  <c r="W444" i="249"/>
  <c r="R444" i="249"/>
  <c r="S444" i="249"/>
  <c r="V444" i="249"/>
  <c r="AG444" i="249" s="1"/>
  <c r="AC444" i="249"/>
  <c r="AB444" i="249"/>
  <c r="Y444" i="249"/>
  <c r="X444" i="249"/>
  <c r="S452" i="249"/>
  <c r="R452" i="249"/>
  <c r="AC452" i="249"/>
  <c r="T452" i="249"/>
  <c r="Y452" i="249"/>
  <c r="AB452" i="249"/>
  <c r="AP452" i="249"/>
  <c r="U452" i="249"/>
  <c r="X452" i="249"/>
  <c r="AA452" i="249"/>
  <c r="V452" i="249"/>
  <c r="AI448" i="249"/>
  <c r="AK448" i="249"/>
  <c r="IG77" i="270"/>
  <c r="M558" i="249"/>
  <c r="Y564" i="249"/>
  <c r="U554" i="249"/>
  <c r="O566" i="249"/>
  <c r="GF141" i="270"/>
  <c r="CT164" i="270"/>
  <c r="P453" i="249"/>
  <c r="AN453" i="249"/>
  <c r="AM453" i="249"/>
  <c r="L453" i="249"/>
  <c r="J453" i="249"/>
  <c r="G453" i="249"/>
  <c r="H453" i="249"/>
  <c r="I453" i="249"/>
  <c r="K453" i="249"/>
  <c r="AJ453" i="249"/>
  <c r="M453" i="249"/>
  <c r="AO453" i="249"/>
  <c r="O453" i="249"/>
  <c r="AL453" i="249"/>
  <c r="N453" i="249"/>
  <c r="Q453" i="249"/>
  <c r="AK453" i="249"/>
  <c r="AH453" i="249"/>
  <c r="F453" i="249"/>
  <c r="AI453" i="249"/>
  <c r="I561" i="249"/>
  <c r="AF472" i="249"/>
  <c r="K560" i="249"/>
  <c r="Y558" i="249"/>
  <c r="T546" i="249"/>
  <c r="M569" i="249"/>
  <c r="AO543" i="249"/>
  <c r="EV184" i="270"/>
  <c r="O548" i="249"/>
  <c r="W564" i="249"/>
  <c r="W554" i="249"/>
  <c r="X552" i="249"/>
  <c r="AL543" i="249"/>
  <c r="AO356" i="249"/>
  <c r="AL356" i="249"/>
  <c r="AH356" i="249"/>
  <c r="AJ356" i="249"/>
  <c r="AN356" i="249"/>
  <c r="AI356" i="249"/>
  <c r="AK356" i="249"/>
  <c r="AM356" i="249"/>
  <c r="AF471" i="249"/>
  <c r="AI551" i="249"/>
  <c r="Z566" i="249"/>
  <c r="S560" i="249"/>
  <c r="R558" i="249"/>
  <c r="U552" i="249"/>
  <c r="R546" i="249"/>
  <c r="HP91" i="270"/>
  <c r="O210" i="249"/>
  <c r="AL210" i="249"/>
  <c r="J210" i="249"/>
  <c r="AO210" i="249"/>
  <c r="M210" i="249"/>
  <c r="AJ210" i="249"/>
  <c r="H210" i="249"/>
  <c r="AM210" i="249"/>
  <c r="K210" i="249"/>
  <c r="AH210" i="249"/>
  <c r="F210" i="249"/>
  <c r="AK210" i="249"/>
  <c r="I210" i="249"/>
  <c r="P210" i="249"/>
  <c r="AI210" i="249"/>
  <c r="G210" i="249"/>
  <c r="N210" i="249"/>
  <c r="Q210" i="249"/>
  <c r="AN210" i="249"/>
  <c r="L210" i="249"/>
  <c r="Q346" i="249"/>
  <c r="AH346" i="249"/>
  <c r="AN346" i="249"/>
  <c r="G346" i="249"/>
  <c r="N346" i="249"/>
  <c r="P346" i="249"/>
  <c r="J346" i="249"/>
  <c r="AF346" i="249" s="1"/>
  <c r="L346" i="249"/>
  <c r="F346" i="249"/>
  <c r="AJ346" i="249"/>
  <c r="AL346" i="249"/>
  <c r="H346" i="249"/>
  <c r="N431" i="249"/>
  <c r="AK431" i="249"/>
  <c r="Q431" i="249"/>
  <c r="AN431" i="249"/>
  <c r="L431" i="249"/>
  <c r="O431" i="249"/>
  <c r="M431" i="249"/>
  <c r="AL431" i="249"/>
  <c r="J431" i="249"/>
  <c r="K431" i="249"/>
  <c r="I431" i="249"/>
  <c r="AJ431" i="249"/>
  <c r="H431" i="249"/>
  <c r="G431" i="249"/>
  <c r="AH431" i="249"/>
  <c r="F431" i="249"/>
  <c r="AM431" i="249"/>
  <c r="P431" i="249"/>
  <c r="AO431" i="249"/>
  <c r="AI431" i="249"/>
  <c r="AN249" i="249"/>
  <c r="AH249" i="249"/>
  <c r="AI249" i="249"/>
  <c r="AM249" i="249"/>
  <c r="AL249" i="249"/>
  <c r="AL554" i="249"/>
  <c r="AK551" i="249"/>
  <c r="HP104" i="270"/>
  <c r="AK409" i="249"/>
  <c r="I409" i="249"/>
  <c r="P409" i="249"/>
  <c r="AI409" i="249"/>
  <c r="G409" i="249"/>
  <c r="N409" i="249"/>
  <c r="Q409" i="249"/>
  <c r="AN409" i="249"/>
  <c r="L409" i="249"/>
  <c r="O409" i="249"/>
  <c r="AL409" i="249"/>
  <c r="J409" i="249"/>
  <c r="AM409" i="249"/>
  <c r="M409" i="249"/>
  <c r="AJ409" i="249"/>
  <c r="H409" i="249"/>
  <c r="K409" i="249"/>
  <c r="AH409" i="249"/>
  <c r="F409" i="249"/>
  <c r="G132" i="249"/>
  <c r="O132" i="249"/>
  <c r="AF133" i="249" s="1"/>
  <c r="AO132" i="249"/>
  <c r="AN132" i="249"/>
  <c r="M132" i="249"/>
  <c r="AL132" i="249"/>
  <c r="AJ132" i="249"/>
  <c r="AH132" i="249"/>
  <c r="P132" i="249"/>
  <c r="N132" i="249"/>
  <c r="L132" i="249"/>
  <c r="J132" i="249"/>
  <c r="AF132" i="249" s="1"/>
  <c r="H132" i="249"/>
  <c r="AK132" i="249"/>
  <c r="F132" i="249"/>
  <c r="O56" i="151"/>
  <c r="AK229" i="249"/>
  <c r="AO229" i="249"/>
  <c r="AL229" i="249"/>
  <c r="AN229" i="249"/>
  <c r="AH229" i="249"/>
  <c r="AJ229" i="249"/>
  <c r="N229" i="249"/>
  <c r="AM229" i="249"/>
  <c r="P229" i="249"/>
  <c r="J229" i="249"/>
  <c r="Q229" i="249"/>
  <c r="L229" i="249"/>
  <c r="F229" i="249"/>
  <c r="O229" i="249"/>
  <c r="M229" i="249"/>
  <c r="H229" i="249"/>
  <c r="AK392" i="249"/>
  <c r="H392" i="249"/>
  <c r="AO392" i="249"/>
  <c r="AJ392" i="249"/>
  <c r="J392" i="249"/>
  <c r="AF392" i="249" s="1"/>
  <c r="AH392" i="249"/>
  <c r="F392" i="249"/>
  <c r="G392" i="249"/>
  <c r="L392" i="249"/>
  <c r="K392" i="249"/>
  <c r="AL392" i="249"/>
  <c r="O392" i="249"/>
  <c r="AF393" i="249" s="1"/>
  <c r="P392" i="249"/>
  <c r="Q19" i="151"/>
  <c r="G12" i="150" s="1"/>
  <c r="F447" i="249"/>
  <c r="AL447" i="249"/>
  <c r="Q447" i="249"/>
  <c r="P447" i="249"/>
  <c r="M447" i="249"/>
  <c r="H447" i="249"/>
  <c r="O447" i="249"/>
  <c r="AF448" i="249" s="1"/>
  <c r="AN447" i="249"/>
  <c r="K447" i="249"/>
  <c r="AH447" i="249"/>
  <c r="L447" i="249"/>
  <c r="AO475" i="249"/>
  <c r="AN475" i="249"/>
  <c r="AI475" i="249"/>
  <c r="AL475" i="249"/>
  <c r="AM475" i="249"/>
  <c r="AJ475" i="249"/>
  <c r="AH475" i="249"/>
  <c r="AK475" i="249"/>
  <c r="M394" i="249"/>
  <c r="AH394" i="249"/>
  <c r="I394" i="249"/>
  <c r="L394" i="249"/>
  <c r="AO394" i="249"/>
  <c r="K394" i="249"/>
  <c r="AN394" i="249"/>
  <c r="AO460" i="249"/>
  <c r="AN460" i="249"/>
  <c r="AM460" i="249"/>
  <c r="AL460" i="249"/>
  <c r="AI460" i="249"/>
  <c r="AJ460" i="249"/>
  <c r="AH460" i="249"/>
  <c r="AK460" i="249"/>
  <c r="AJ19" i="249"/>
  <c r="Q19" i="249"/>
  <c r="P19" i="249"/>
  <c r="AH19" i="249"/>
  <c r="O19" i="249"/>
  <c r="AF20" i="249"/>
  <c r="N19" i="249"/>
  <c r="AM19" i="249"/>
  <c r="M19" i="249"/>
  <c r="L19" i="249"/>
  <c r="AI19" i="249"/>
  <c r="K19" i="249"/>
  <c r="J19" i="249"/>
  <c r="AF19" i="249"/>
  <c r="AN19" i="249"/>
  <c r="AO19" i="249"/>
  <c r="I19" i="249"/>
  <c r="H19" i="249"/>
  <c r="AL19" i="249"/>
  <c r="AK19" i="249"/>
  <c r="G19" i="249"/>
  <c r="F19" i="249"/>
  <c r="AH267" i="249"/>
  <c r="AK267" i="249"/>
  <c r="AM267" i="249"/>
  <c r="AN267" i="249"/>
  <c r="AI267" i="249"/>
  <c r="AO267" i="249"/>
  <c r="AL267" i="249"/>
  <c r="AJ267" i="249"/>
  <c r="G552" i="249"/>
  <c r="AJ413" i="249"/>
  <c r="H413" i="249"/>
  <c r="AH413" i="249"/>
  <c r="F413" i="249"/>
  <c r="AO413" i="249"/>
  <c r="AM413" i="249"/>
  <c r="P413" i="249"/>
  <c r="AK413" i="249"/>
  <c r="AI413" i="249"/>
  <c r="N413" i="249"/>
  <c r="O413" i="249"/>
  <c r="Q413" i="249"/>
  <c r="AN413" i="249"/>
  <c r="L413" i="249"/>
  <c r="K413" i="249"/>
  <c r="I413" i="249"/>
  <c r="M413" i="249"/>
  <c r="AL413" i="249"/>
  <c r="J413" i="249"/>
  <c r="G413" i="249"/>
  <c r="AM564" i="249"/>
  <c r="AM560" i="249"/>
  <c r="G560" i="249"/>
  <c r="AI558" i="249"/>
  <c r="EV104" i="270"/>
  <c r="CB93" i="270"/>
  <c r="AR91" i="270"/>
  <c r="GX52" i="270"/>
  <c r="CA76" i="270"/>
  <c r="IG72" i="270"/>
  <c r="AF449" i="249"/>
  <c r="F543" i="249"/>
  <c r="F563" i="249"/>
  <c r="S566" i="249"/>
  <c r="X558" i="249"/>
  <c r="AA548" i="249"/>
  <c r="Q566" i="249"/>
  <c r="AO559" i="249"/>
  <c r="AN553" i="249"/>
  <c r="Q554" i="249"/>
  <c r="N564" i="249"/>
  <c r="AM562" i="249"/>
  <c r="AC560" i="249"/>
  <c r="X548" i="249"/>
  <c r="N548" i="249"/>
  <c r="AM557" i="249"/>
  <c r="L569" i="249"/>
  <c r="AJ564" i="249"/>
  <c r="L566" i="249"/>
  <c r="W566" i="249"/>
  <c r="W558" i="249"/>
  <c r="J555" i="249"/>
  <c r="AF555" i="249" s="1"/>
  <c r="K564" i="249"/>
  <c r="T554" i="249"/>
  <c r="V552" i="249"/>
  <c r="V546" i="249"/>
  <c r="AG546" i="249" s="1"/>
  <c r="AB546" i="249"/>
  <c r="J569" i="249"/>
  <c r="AM565" i="249"/>
  <c r="L558" i="249"/>
  <c r="AN551" i="249"/>
  <c r="AC564" i="249"/>
  <c r="AA560" i="249"/>
  <c r="AF296" i="249"/>
  <c r="AF112" i="249"/>
  <c r="AF119" i="249"/>
  <c r="I554" i="249"/>
  <c r="AK548" i="249"/>
  <c r="K569" i="249"/>
  <c r="L555" i="249"/>
  <c r="N470" i="249"/>
  <c r="AM470" i="249"/>
  <c r="AN470" i="249"/>
  <c r="J470" i="249"/>
  <c r="AI470" i="249"/>
  <c r="AL470" i="249"/>
  <c r="F470" i="249"/>
  <c r="Q470" i="249"/>
  <c r="AJ470" i="249"/>
  <c r="L470" i="249"/>
  <c r="I470" i="249"/>
  <c r="M470" i="249"/>
  <c r="AH470" i="249"/>
  <c r="H470" i="249"/>
  <c r="P470" i="249"/>
  <c r="AH391" i="249"/>
  <c r="F391" i="249"/>
  <c r="AM391" i="249"/>
  <c r="P391" i="249"/>
  <c r="AO391" i="249"/>
  <c r="AI391" i="249"/>
  <c r="N391" i="249"/>
  <c r="AK391" i="249"/>
  <c r="Q391" i="249"/>
  <c r="AN391" i="249"/>
  <c r="L391" i="249"/>
  <c r="O391" i="249"/>
  <c r="M391" i="249"/>
  <c r="AL391" i="249"/>
  <c r="J391" i="249"/>
  <c r="K391" i="249"/>
  <c r="I391" i="249"/>
  <c r="AJ391" i="249"/>
  <c r="H391" i="249"/>
  <c r="G391" i="249"/>
  <c r="AJ331" i="249"/>
  <c r="H331" i="249"/>
  <c r="G331" i="249"/>
  <c r="AH331" i="249"/>
  <c r="F331" i="249"/>
  <c r="AO331" i="249"/>
  <c r="P331" i="249"/>
  <c r="AK331" i="249"/>
  <c r="AM331" i="249"/>
  <c r="N331" i="249"/>
  <c r="Q331" i="249"/>
  <c r="AI331" i="249"/>
  <c r="AN331" i="249"/>
  <c r="L331" i="249"/>
  <c r="M331" i="249"/>
  <c r="O331" i="249"/>
  <c r="AF332" i="249" s="1"/>
  <c r="AL331" i="249"/>
  <c r="J331" i="249"/>
  <c r="AF331" i="249" s="1"/>
  <c r="K331" i="249"/>
  <c r="I331" i="249"/>
  <c r="AJ367" i="249"/>
  <c r="H367" i="249"/>
  <c r="Q367" i="249"/>
  <c r="AH367" i="249"/>
  <c r="F367" i="249"/>
  <c r="O367" i="249"/>
  <c r="P367" i="249"/>
  <c r="AO367" i="249"/>
  <c r="M367" i="249"/>
  <c r="N367" i="249"/>
  <c r="AM367" i="249"/>
  <c r="I367" i="249"/>
  <c r="AN367" i="249"/>
  <c r="L367" i="249"/>
  <c r="AK367" i="249"/>
  <c r="K367" i="249"/>
  <c r="AL367" i="249"/>
  <c r="J367" i="249"/>
  <c r="AI367" i="249"/>
  <c r="G367" i="249"/>
  <c r="Q253" i="249"/>
  <c r="AN253" i="249"/>
  <c r="L253" i="249"/>
  <c r="O253" i="249"/>
  <c r="AL253" i="249"/>
  <c r="J253" i="249"/>
  <c r="AO253" i="249"/>
  <c r="M253" i="249"/>
  <c r="AJ253" i="249"/>
  <c r="H253" i="249"/>
  <c r="AM253" i="249"/>
  <c r="K253" i="249"/>
  <c r="AH253" i="249"/>
  <c r="F253" i="249"/>
  <c r="AK253" i="249"/>
  <c r="I253" i="249"/>
  <c r="P253" i="249"/>
  <c r="AI253" i="249"/>
  <c r="G253" i="249"/>
  <c r="N253" i="249"/>
  <c r="H557" i="249"/>
  <c r="IH177" i="270"/>
  <c r="P117" i="267"/>
  <c r="O117" i="267" s="1"/>
  <c r="O121" i="267" s="1"/>
  <c r="O122" i="267" s="1"/>
  <c r="AM569" i="249"/>
  <c r="L560" i="249"/>
  <c r="S554" i="249"/>
  <c r="S546" i="249"/>
  <c r="P563" i="249"/>
  <c r="F567" i="249"/>
  <c r="J557" i="249"/>
  <c r="GX92" i="270"/>
  <c r="AK558" i="249"/>
  <c r="AJ558" i="249"/>
  <c r="EV163" i="270"/>
  <c r="P549" i="249"/>
  <c r="T566" i="249"/>
  <c r="AG566" i="249" s="1"/>
  <c r="AC548" i="249"/>
  <c r="N551" i="249"/>
  <c r="AK565" i="249"/>
  <c r="I549" i="249"/>
  <c r="AJ566" i="249"/>
  <c r="AB566" i="249"/>
  <c r="R560" i="249"/>
  <c r="X554" i="249"/>
  <c r="S548" i="249"/>
  <c r="AM548" i="249"/>
  <c r="AA546" i="249"/>
  <c r="AG547" i="249" s="1"/>
  <c r="K549" i="249"/>
  <c r="J563" i="249"/>
  <c r="P14" i="270"/>
  <c r="P25" i="270" s="1"/>
  <c r="P30" i="270" s="1"/>
  <c r="P31" i="270" s="1"/>
  <c r="IH176" i="270"/>
  <c r="IH143" i="270"/>
  <c r="S117" i="267"/>
  <c r="S121" i="267" s="1"/>
  <c r="S122" i="267" s="1"/>
  <c r="I39" i="267"/>
  <c r="I43" i="267" s="1"/>
  <c r="I44" i="267" s="1"/>
  <c r="O39" i="267"/>
  <c r="O43" i="267" s="1"/>
  <c r="O44" i="267" s="1"/>
  <c r="M39" i="267"/>
  <c r="M43" i="267" s="1"/>
  <c r="M44" i="267" s="1"/>
  <c r="O555" i="249"/>
  <c r="AF556" i="249" s="1"/>
  <c r="P560" i="249"/>
  <c r="N563" i="249"/>
  <c r="AK549" i="249"/>
  <c r="AF488" i="249"/>
  <c r="O549" i="249"/>
  <c r="AF550" i="249" s="1"/>
  <c r="L561" i="249"/>
  <c r="Q552" i="249"/>
  <c r="J554" i="249"/>
  <c r="V569" i="249"/>
  <c r="AC569" i="249"/>
  <c r="AG505" i="249"/>
  <c r="V567" i="249"/>
  <c r="AG567" i="249" s="1"/>
  <c r="U567" i="249"/>
  <c r="L563" i="249"/>
  <c r="AA563" i="249"/>
  <c r="M561" i="249"/>
  <c r="AG499" i="249"/>
  <c r="V561" i="249"/>
  <c r="AG561" i="249" s="1"/>
  <c r="AI559" i="249"/>
  <c r="R557" i="249"/>
  <c r="AC557" i="249"/>
  <c r="AB555" i="249"/>
  <c r="Y555" i="249"/>
  <c r="S551" i="249"/>
  <c r="W549" i="249"/>
  <c r="Z549" i="249"/>
  <c r="L545" i="249"/>
  <c r="Z545" i="249"/>
  <c r="W543" i="249"/>
  <c r="Q548" i="249"/>
  <c r="N554" i="249"/>
  <c r="AN561" i="249"/>
  <c r="H552" i="249"/>
  <c r="J560" i="249"/>
  <c r="H555" i="249"/>
  <c r="Q543" i="249"/>
  <c r="AL564" i="249"/>
  <c r="AH560" i="249"/>
  <c r="AN560" i="249"/>
  <c r="AJ560" i="249"/>
  <c r="L551" i="249"/>
  <c r="M557" i="249"/>
  <c r="F569" i="249"/>
  <c r="AI557" i="249"/>
  <c r="G557" i="249"/>
  <c r="Q557" i="249"/>
  <c r="F557" i="249"/>
  <c r="AB569" i="249"/>
  <c r="AL569" i="249"/>
  <c r="R567" i="249"/>
  <c r="Y567" i="249"/>
  <c r="O563" i="249"/>
  <c r="W563" i="249"/>
  <c r="AB561" i="249"/>
  <c r="Z557" i="249"/>
  <c r="AG493" i="249"/>
  <c r="V555" i="249"/>
  <c r="AG555" i="249" s="1"/>
  <c r="AC555" i="249"/>
  <c r="R551" i="249"/>
  <c r="X551" i="249"/>
  <c r="S549" i="249"/>
  <c r="U549" i="249"/>
  <c r="K545" i="249"/>
  <c r="S545" i="249"/>
  <c r="T543" i="249"/>
  <c r="Q564" i="249"/>
  <c r="AO545" i="249"/>
  <c r="H566" i="249"/>
  <c r="Q558" i="249"/>
  <c r="Q561" i="249"/>
  <c r="L557" i="249"/>
  <c r="AI543" i="249"/>
  <c r="H543" i="249"/>
  <c r="I558" i="249"/>
  <c r="N569" i="249"/>
  <c r="I569" i="249"/>
  <c r="AL549" i="249"/>
  <c r="P564" i="249"/>
  <c r="I560" i="249"/>
  <c r="N558" i="249"/>
  <c r="Q569" i="249"/>
  <c r="R569" i="249"/>
  <c r="X567" i="249"/>
  <c r="AC567" i="249"/>
  <c r="AN563" i="249"/>
  <c r="S563" i="249"/>
  <c r="AM561" i="249"/>
  <c r="T561" i="249"/>
  <c r="AJ559" i="249"/>
  <c r="V557" i="249"/>
  <c r="W555" i="249"/>
  <c r="AL553" i="249"/>
  <c r="Z551" i="249"/>
  <c r="U551" i="249"/>
  <c r="AG488" i="249"/>
  <c r="AA549" i="249"/>
  <c r="Y549" i="249"/>
  <c r="W545" i="249"/>
  <c r="X545" i="249"/>
  <c r="AG545" i="249" s="1"/>
  <c r="AG481" i="249"/>
  <c r="V543" i="249"/>
  <c r="AG543" i="249" s="1"/>
  <c r="Z543" i="249"/>
  <c r="AL546" i="249"/>
  <c r="M552" i="249"/>
  <c r="H554" i="249"/>
  <c r="AF496" i="249"/>
  <c r="J558" i="249"/>
  <c r="AF558" i="249" s="1"/>
  <c r="J566" i="249"/>
  <c r="Q546" i="249"/>
  <c r="J548" i="249"/>
  <c r="AO552" i="249"/>
  <c r="Q560" i="249"/>
  <c r="G543" i="249"/>
  <c r="O564" i="249"/>
  <c r="AF565" i="249" s="1"/>
  <c r="AF497" i="249"/>
  <c r="O558" i="249"/>
  <c r="AF559" i="249" s="1"/>
  <c r="O560" i="249"/>
  <c r="H558" i="249"/>
  <c r="F554" i="249"/>
  <c r="L552" i="249"/>
  <c r="AO561" i="249"/>
  <c r="G551" i="249"/>
  <c r="I543" i="249"/>
  <c r="AH551" i="249"/>
  <c r="AM563" i="249"/>
  <c r="G563" i="249"/>
  <c r="Q563" i="249"/>
  <c r="N561" i="249"/>
  <c r="Z569" i="249"/>
  <c r="S567" i="249"/>
  <c r="AJ567" i="249"/>
  <c r="V563" i="249"/>
  <c r="X563" i="249"/>
  <c r="S561" i="249"/>
  <c r="Z561" i="249"/>
  <c r="N557" i="249"/>
  <c r="AB557" i="249"/>
  <c r="I555" i="249"/>
  <c r="S555" i="249"/>
  <c r="V551" i="249"/>
  <c r="Y551" i="249"/>
  <c r="AG487" i="249"/>
  <c r="V549" i="249"/>
  <c r="AG549" i="249" s="1"/>
  <c r="AC549" i="249"/>
  <c r="AA545" i="249"/>
  <c r="U545" i="249"/>
  <c r="AB543" i="249"/>
  <c r="U543" i="249"/>
  <c r="AM544" i="249"/>
  <c r="L567" i="249"/>
  <c r="N560" i="249"/>
  <c r="AI567" i="249"/>
  <c r="G569" i="249"/>
  <c r="G555" i="249"/>
  <c r="H549" i="249"/>
  <c r="H569" i="249"/>
  <c r="F564" i="249"/>
  <c r="S569" i="249"/>
  <c r="AG506" i="249"/>
  <c r="AA567" i="249"/>
  <c r="AG568" i="249" s="1"/>
  <c r="AI565" i="249"/>
  <c r="AB563" i="249"/>
  <c r="U563" i="249"/>
  <c r="AG500" i="249"/>
  <c r="AA561" i="249"/>
  <c r="U561" i="249"/>
  <c r="S557" i="249"/>
  <c r="AM555" i="249"/>
  <c r="AG494" i="249"/>
  <c r="AA555" i="249"/>
  <c r="AI553" i="249"/>
  <c r="AB551" i="249"/>
  <c r="AC551" i="249"/>
  <c r="AB549" i="249"/>
  <c r="AM549" i="249"/>
  <c r="T545" i="249"/>
  <c r="Y545" i="249"/>
  <c r="X543" i="249"/>
  <c r="Y543" i="249"/>
  <c r="AH566" i="249"/>
  <c r="AO569" i="249"/>
  <c r="AI552" i="249"/>
  <c r="F552" i="249"/>
  <c r="AF485" i="249"/>
  <c r="O546" i="249"/>
  <c r="AF547" i="249" s="1"/>
  <c r="G564" i="249"/>
  <c r="AO567" i="249"/>
  <c r="M566" i="249"/>
  <c r="AN562" i="249"/>
  <c r="AH558" i="249"/>
  <c r="AO551" i="249"/>
  <c r="K551" i="249"/>
  <c r="P567" i="249"/>
  <c r="F551" i="249"/>
  <c r="AJ565" i="249"/>
  <c r="I546" i="249"/>
  <c r="F546" i="249"/>
  <c r="N566" i="249"/>
  <c r="W569" i="249"/>
  <c r="AG569" i="249" s="1"/>
  <c r="X569" i="249"/>
  <c r="H567" i="249"/>
  <c r="W567" i="249"/>
  <c r="Z563" i="249"/>
  <c r="Y563" i="249"/>
  <c r="W561" i="249"/>
  <c r="Y561" i="249"/>
  <c r="AA557" i="249"/>
  <c r="X557" i="249"/>
  <c r="T555" i="249"/>
  <c r="W551" i="249"/>
  <c r="R549" i="249"/>
  <c r="AK547" i="249"/>
  <c r="V545" i="249"/>
  <c r="AC545" i="249"/>
  <c r="R543" i="249"/>
  <c r="AC543" i="249"/>
  <c r="AK564" i="249"/>
  <c r="AO568" i="249"/>
  <c r="M554" i="249"/>
  <c r="H560" i="249"/>
  <c r="G548" i="249"/>
  <c r="I552" i="249"/>
  <c r="K563" i="249"/>
  <c r="N555" i="249"/>
  <c r="T569" i="249"/>
  <c r="U569" i="249"/>
  <c r="AF506" i="249"/>
  <c r="O567" i="249"/>
  <c r="AF568" i="249" s="1"/>
  <c r="T567" i="249"/>
  <c r="R563" i="249"/>
  <c r="AC563" i="249"/>
  <c r="R561" i="249"/>
  <c r="AC561" i="249"/>
  <c r="T557" i="249"/>
  <c r="U557" i="249"/>
  <c r="R555" i="249"/>
  <c r="Z555" i="249"/>
  <c r="T551" i="249"/>
  <c r="X549" i="249"/>
  <c r="N545" i="249"/>
  <c r="AB545" i="249"/>
  <c r="AF481" i="249"/>
  <c r="J543" i="249"/>
  <c r="AF543" i="249" s="1"/>
  <c r="S543" i="249"/>
  <c r="H548" i="249"/>
  <c r="L564" i="249"/>
  <c r="O554" i="249"/>
  <c r="AN554" i="249"/>
  <c r="G554" i="249"/>
  <c r="AF505" i="249"/>
  <c r="J567" i="249"/>
  <c r="AF567" i="249" s="1"/>
  <c r="F549" i="249"/>
  <c r="K543" i="249"/>
  <c r="G546" i="249"/>
  <c r="F560" i="249"/>
  <c r="AL548" i="249"/>
  <c r="AH561" i="249"/>
  <c r="O557" i="249"/>
  <c r="F561" i="249"/>
  <c r="AJ555" i="249"/>
  <c r="K567" i="249"/>
  <c r="P558" i="249"/>
  <c r="I551" i="249"/>
  <c r="J551" i="249"/>
  <c r="AA569" i="249"/>
  <c r="Y569" i="249"/>
  <c r="AB567" i="249"/>
  <c r="Z567" i="249"/>
  <c r="M563" i="249"/>
  <c r="T563" i="249"/>
  <c r="X561" i="249"/>
  <c r="W557" i="249"/>
  <c r="Y557" i="249"/>
  <c r="X555" i="249"/>
  <c r="U555" i="249"/>
  <c r="AA551" i="249"/>
  <c r="M549" i="249"/>
  <c r="T549" i="249"/>
  <c r="I545" i="249"/>
  <c r="R545" i="249"/>
  <c r="O543" i="249"/>
  <c r="AF544" i="249" s="1"/>
  <c r="AG482" i="249"/>
  <c r="AA543" i="249"/>
  <c r="AG544" i="249" s="1"/>
  <c r="P561" i="249"/>
  <c r="AI549" i="249"/>
  <c r="K548" i="249"/>
  <c r="J546" i="249"/>
  <c r="AF546" i="249" s="1"/>
  <c r="AM554" i="249"/>
  <c r="H546" i="249"/>
  <c r="AH549" i="249"/>
  <c r="M555" i="249"/>
  <c r="K554" i="249"/>
  <c r="J564" i="249"/>
  <c r="AJ550" i="249"/>
  <c r="H545" i="249"/>
  <c r="M567" i="249"/>
  <c r="AG371" i="249"/>
  <c r="AG359" i="249"/>
  <c r="AG353" i="249"/>
  <c r="AG300" i="249"/>
  <c r="AG298" i="249"/>
  <c r="AG104" i="249"/>
  <c r="AF412" i="249"/>
  <c r="AG266" i="249"/>
  <c r="AG263" i="249"/>
  <c r="AG261" i="249"/>
  <c r="AG53" i="249"/>
  <c r="AG41" i="249"/>
  <c r="AG367" i="249"/>
  <c r="AG361" i="249"/>
  <c r="AG355" i="249"/>
  <c r="AG264" i="249"/>
  <c r="AG98" i="249"/>
  <c r="AG301" i="249"/>
  <c r="AG297" i="249"/>
  <c r="AG260" i="249"/>
  <c r="AG108" i="249"/>
  <c r="AG96" i="249"/>
  <c r="AG92" i="249"/>
  <c r="AG408" i="249"/>
  <c r="AG370" i="249"/>
  <c r="AG358" i="249"/>
  <c r="AG407" i="249"/>
  <c r="AG37" i="249"/>
  <c r="AG469" i="249"/>
  <c r="AG258" i="249"/>
  <c r="AG252" i="249"/>
  <c r="AF152" i="249"/>
  <c r="AG46" i="249"/>
  <c r="AG147" i="249"/>
  <c r="AG368" i="249"/>
  <c r="AG362" i="249"/>
  <c r="AG356" i="249"/>
  <c r="AG267" i="249"/>
  <c r="AG107" i="249"/>
  <c r="AG101" i="249"/>
  <c r="AG95" i="249"/>
  <c r="AG93" i="249"/>
  <c r="AG38" i="249"/>
  <c r="AG472" i="249"/>
  <c r="AG456" i="249"/>
  <c r="AG457" i="249"/>
  <c r="AG419" i="249"/>
  <c r="AG255" i="249"/>
  <c r="AG215" i="249"/>
  <c r="AG211" i="249"/>
  <c r="AG199" i="249"/>
  <c r="AG193" i="249"/>
  <c r="AG47" i="249"/>
  <c r="AG319" i="249"/>
  <c r="AG315" i="249"/>
  <c r="AG313" i="249"/>
  <c r="AG309" i="249"/>
  <c r="AG307" i="249"/>
  <c r="AG144" i="249"/>
  <c r="AG474" i="249"/>
  <c r="AG468" i="249"/>
  <c r="AG466" i="249"/>
  <c r="AG410" i="249"/>
  <c r="AG248" i="249"/>
  <c r="AG212" i="249"/>
  <c r="AG413" i="249"/>
  <c r="AG411" i="249"/>
  <c r="AF198" i="249"/>
  <c r="AG148" i="249"/>
  <c r="AF313" i="249"/>
  <c r="AG105" i="249"/>
  <c r="AG141" i="249"/>
  <c r="AG420" i="249"/>
  <c r="AG209" i="249"/>
  <c r="AF216" i="249"/>
  <c r="AG89" i="249"/>
  <c r="AG159" i="249"/>
  <c r="AG142" i="249"/>
  <c r="AG459" i="249"/>
  <c r="AG460" i="249"/>
  <c r="AG453" i="249"/>
  <c r="AG454" i="249"/>
  <c r="AG214" i="249"/>
  <c r="AG208" i="249"/>
  <c r="AG202" i="249"/>
  <c r="AG196" i="249"/>
  <c r="AG55" i="249"/>
  <c r="AG90" i="249"/>
  <c r="AG318" i="249"/>
  <c r="AG316" i="249"/>
  <c r="AG312" i="249"/>
  <c r="AG306" i="249"/>
  <c r="AF312" i="249"/>
  <c r="AG52" i="249"/>
  <c r="AG471" i="249"/>
  <c r="AG465" i="249"/>
  <c r="AG414" i="249"/>
  <c r="AG245" i="249"/>
  <c r="AG203" i="249"/>
  <c r="AG56" i="249"/>
  <c r="AG156" i="249"/>
  <c r="AG257" i="249"/>
  <c r="AG254" i="249"/>
  <c r="AG251" i="249"/>
  <c r="AG197" i="249"/>
  <c r="AG157" i="249"/>
  <c r="AG145" i="249"/>
  <c r="AO469" i="249"/>
  <c r="J437" i="249"/>
  <c r="O437" i="249"/>
  <c r="AN437" i="249"/>
  <c r="H437" i="249"/>
  <c r="M437" i="249"/>
  <c r="AL437" i="249"/>
  <c r="F437" i="249"/>
  <c r="K437" i="249"/>
  <c r="AJ437" i="249"/>
  <c r="AO437" i="249"/>
  <c r="I437" i="249"/>
  <c r="AH437" i="249"/>
  <c r="AM437" i="249"/>
  <c r="G437" i="249"/>
  <c r="P437" i="249"/>
  <c r="AK437" i="249"/>
  <c r="N437" i="249"/>
  <c r="AI437" i="249"/>
  <c r="L437" i="249"/>
  <c r="Q437" i="249"/>
  <c r="P358" i="249"/>
  <c r="AK358" i="249"/>
  <c r="N358" i="249"/>
  <c r="AI358" i="249"/>
  <c r="L358" i="249"/>
  <c r="Q358" i="249"/>
  <c r="J358" i="249"/>
  <c r="O358" i="249"/>
  <c r="AN358" i="249"/>
  <c r="H358" i="249"/>
  <c r="M358" i="249"/>
  <c r="AL358" i="249"/>
  <c r="F358" i="249"/>
  <c r="K358" i="249"/>
  <c r="AJ358" i="249"/>
  <c r="AO358" i="249"/>
  <c r="I358" i="249"/>
  <c r="AH358" i="249"/>
  <c r="AM358" i="249"/>
  <c r="G358" i="249"/>
  <c r="AO130" i="249"/>
  <c r="AK130" i="249"/>
  <c r="AN130" i="249"/>
  <c r="AL130" i="249"/>
  <c r="AJ130" i="249"/>
  <c r="AH130" i="249"/>
  <c r="AM130" i="249"/>
  <c r="AI130" i="249"/>
  <c r="AK469" i="249"/>
  <c r="AI248" i="249"/>
  <c r="L248" i="249"/>
  <c r="K248" i="249"/>
  <c r="P248" i="249"/>
  <c r="G248" i="249"/>
  <c r="F248" i="249"/>
  <c r="AN248" i="249"/>
  <c r="AL248" i="249"/>
  <c r="J248" i="249"/>
  <c r="Q248" i="249"/>
  <c r="N248" i="249"/>
  <c r="M248" i="249"/>
  <c r="AM248" i="249"/>
  <c r="AJ248" i="249"/>
  <c r="I248" i="249"/>
  <c r="AK248" i="249"/>
  <c r="AH248" i="249"/>
  <c r="AO248" i="249"/>
  <c r="H248" i="249"/>
  <c r="O248" i="249"/>
  <c r="AJ456" i="249"/>
  <c r="AO456" i="249"/>
  <c r="M456" i="249"/>
  <c r="AH456" i="249"/>
  <c r="AK456" i="249"/>
  <c r="I456" i="249"/>
  <c r="P456" i="249"/>
  <c r="O456" i="249"/>
  <c r="N456" i="249"/>
  <c r="K456" i="249"/>
  <c r="L456" i="249"/>
  <c r="G456" i="249"/>
  <c r="J456" i="249"/>
  <c r="AM456" i="249"/>
  <c r="AN456" i="249"/>
  <c r="H456" i="249"/>
  <c r="AI456" i="249"/>
  <c r="AL456" i="249"/>
  <c r="F456" i="249"/>
  <c r="Q456" i="249"/>
  <c r="AN337" i="249"/>
  <c r="H337" i="249"/>
  <c r="AK337" i="249"/>
  <c r="AL337" i="249"/>
  <c r="F337" i="249"/>
  <c r="O337" i="249"/>
  <c r="AF338" i="249" s="1"/>
  <c r="AJ337" i="249"/>
  <c r="AM337" i="249"/>
  <c r="K337" i="249"/>
  <c r="AH337" i="249"/>
  <c r="AI337" i="249"/>
  <c r="G337" i="249"/>
  <c r="P337" i="249"/>
  <c r="Q337" i="249"/>
  <c r="N337" i="249"/>
  <c r="M337" i="249"/>
  <c r="L337" i="249"/>
  <c r="I337" i="249"/>
  <c r="J337" i="249"/>
  <c r="AF337" i="249" s="1"/>
  <c r="AO337" i="249"/>
  <c r="N236" i="249"/>
  <c r="M236" i="249"/>
  <c r="L236" i="249"/>
  <c r="I236" i="249"/>
  <c r="J236" i="249"/>
  <c r="AF236" i="249" s="1"/>
  <c r="AO236" i="249"/>
  <c r="AN236" i="249"/>
  <c r="H236" i="249"/>
  <c r="AK236" i="249"/>
  <c r="AL236" i="249"/>
  <c r="F236" i="249"/>
  <c r="O236" i="249"/>
  <c r="AF237" i="249" s="1"/>
  <c r="AJ236" i="249"/>
  <c r="AM236" i="249"/>
  <c r="K236" i="249"/>
  <c r="AH236" i="249"/>
  <c r="AI236" i="249"/>
  <c r="G236" i="249"/>
  <c r="P236" i="249"/>
  <c r="Q236" i="249"/>
  <c r="M441" i="249"/>
  <c r="AK441" i="249"/>
  <c r="AL441" i="249"/>
  <c r="N441" i="249"/>
  <c r="J441" i="249"/>
  <c r="AF441" i="249" s="1"/>
  <c r="F441" i="249"/>
  <c r="AJ441" i="249"/>
  <c r="P441" i="249"/>
  <c r="L441" i="249"/>
  <c r="AI158" i="249"/>
  <c r="K158" i="249"/>
  <c r="AJ158" i="249"/>
  <c r="AM158" i="249"/>
  <c r="O158" i="249"/>
  <c r="AK158" i="249"/>
  <c r="AO158" i="249"/>
  <c r="J158" i="249"/>
  <c r="I158" i="249"/>
  <c r="AN158" i="249"/>
  <c r="M158" i="249"/>
  <c r="Q158" i="249"/>
  <c r="F158" i="249"/>
  <c r="AL158" i="249"/>
  <c r="AH158" i="249"/>
  <c r="P158" i="249"/>
  <c r="L158" i="249"/>
  <c r="G158" i="249"/>
  <c r="H158" i="249"/>
  <c r="N158" i="249"/>
  <c r="AH474" i="249"/>
  <c r="O474" i="249"/>
  <c r="L474" i="249"/>
  <c r="J474" i="249"/>
  <c r="H474" i="249"/>
  <c r="AM474" i="249"/>
  <c r="AN474" i="249"/>
  <c r="F474" i="249"/>
  <c r="AI474" i="249"/>
  <c r="AL474" i="249"/>
  <c r="AK474" i="249"/>
  <c r="AO474" i="249"/>
  <c r="Q474" i="249"/>
  <c r="AJ474" i="249"/>
  <c r="K474" i="249"/>
  <c r="M474" i="249"/>
  <c r="P474" i="249"/>
  <c r="G474" i="249"/>
  <c r="I474" i="249"/>
  <c r="N474" i="249"/>
  <c r="AL238" i="249"/>
  <c r="F238" i="249"/>
  <c r="O238" i="249"/>
  <c r="AJ238" i="249"/>
  <c r="AM238" i="249"/>
  <c r="K238" i="249"/>
  <c r="AH238" i="249"/>
  <c r="AI238" i="249"/>
  <c r="G238" i="249"/>
  <c r="P238" i="249"/>
  <c r="Q238" i="249"/>
  <c r="N238" i="249"/>
  <c r="M238" i="249"/>
  <c r="L238" i="249"/>
  <c r="I238" i="249"/>
  <c r="J238" i="249"/>
  <c r="AO238" i="249"/>
  <c r="AN238" i="249"/>
  <c r="H238" i="249"/>
  <c r="AK238" i="249"/>
  <c r="AJ129" i="249"/>
  <c r="AO129" i="249"/>
  <c r="AH129" i="249"/>
  <c r="AM129" i="249"/>
  <c r="P129" i="249"/>
  <c r="AK129" i="249"/>
  <c r="N129" i="249"/>
  <c r="AI129" i="249"/>
  <c r="M129" i="249"/>
  <c r="L129" i="249"/>
  <c r="Q129" i="249"/>
  <c r="G129" i="249"/>
  <c r="J129" i="249"/>
  <c r="AF129" i="249" s="1"/>
  <c r="O129" i="249"/>
  <c r="AF130" i="249" s="1"/>
  <c r="AN129" i="249"/>
  <c r="H129" i="249"/>
  <c r="K129" i="249"/>
  <c r="AL129" i="249"/>
  <c r="F129" i="249"/>
  <c r="I129" i="249"/>
  <c r="AH444" i="249"/>
  <c r="AK444" i="249"/>
  <c r="I444" i="249"/>
  <c r="P444" i="249"/>
  <c r="O444" i="249"/>
  <c r="AF445" i="249" s="1"/>
  <c r="N444" i="249"/>
  <c r="K444" i="249"/>
  <c r="L444" i="249"/>
  <c r="G444" i="249"/>
  <c r="J444" i="249"/>
  <c r="AF444" i="249" s="1"/>
  <c r="AM444" i="249"/>
  <c r="AN444" i="249"/>
  <c r="H444" i="249"/>
  <c r="AI444" i="249"/>
  <c r="AL444" i="249"/>
  <c r="F444" i="249"/>
  <c r="Q444" i="249"/>
  <c r="AJ444" i="249"/>
  <c r="AO444" i="249"/>
  <c r="M444" i="249"/>
  <c r="P452" i="249"/>
  <c r="Q452" i="249"/>
  <c r="AH452" i="249"/>
  <c r="M452" i="249"/>
  <c r="N452" i="249"/>
  <c r="I452" i="249"/>
  <c r="L452" i="249"/>
  <c r="AO452" i="249"/>
  <c r="J452" i="249"/>
  <c r="AK452" i="249"/>
  <c r="H452" i="249"/>
  <c r="O452" i="249"/>
  <c r="AN452" i="249"/>
  <c r="F452" i="249"/>
  <c r="K452" i="249"/>
  <c r="AL452" i="249"/>
  <c r="AM452" i="249"/>
  <c r="G452" i="249"/>
  <c r="AJ452" i="249"/>
  <c r="AI452" i="249"/>
  <c r="AN254" i="249"/>
  <c r="H254" i="249"/>
  <c r="AL254" i="249"/>
  <c r="F254" i="249"/>
  <c r="AJ254" i="249"/>
  <c r="AK254" i="249"/>
  <c r="AM254" i="249"/>
  <c r="AH254" i="249"/>
  <c r="O254" i="249"/>
  <c r="AI254" i="249"/>
  <c r="P254" i="249"/>
  <c r="K254" i="249"/>
  <c r="Q254" i="249"/>
  <c r="N254" i="249"/>
  <c r="G254" i="249"/>
  <c r="M254" i="249"/>
  <c r="L254" i="249"/>
  <c r="AO254" i="249"/>
  <c r="I254" i="249"/>
  <c r="J254" i="249"/>
  <c r="AO117" i="249"/>
  <c r="AH117" i="249"/>
  <c r="AI117" i="249"/>
  <c r="AK117" i="249"/>
  <c r="P117" i="249"/>
  <c r="O117" i="249"/>
  <c r="Q117" i="249"/>
  <c r="N117" i="249"/>
  <c r="M117" i="249"/>
  <c r="K117" i="249"/>
  <c r="L117" i="249"/>
  <c r="I117" i="249"/>
  <c r="G117" i="249"/>
  <c r="J117" i="249"/>
  <c r="AN117" i="249"/>
  <c r="H117" i="249"/>
  <c r="AL117" i="249"/>
  <c r="F117" i="249"/>
  <c r="AJ117" i="249"/>
  <c r="AM117" i="249"/>
  <c r="AI262" i="249"/>
  <c r="AL262" i="249"/>
  <c r="F262" i="249"/>
  <c r="Q262" i="249"/>
  <c r="AJ262" i="249"/>
  <c r="O262" i="249"/>
  <c r="AH262" i="249"/>
  <c r="M262" i="249"/>
  <c r="P262" i="249"/>
  <c r="K262" i="249"/>
  <c r="N262" i="249"/>
  <c r="AO262" i="249"/>
  <c r="I262" i="249"/>
  <c r="L262" i="249"/>
  <c r="AM262" i="249"/>
  <c r="G262" i="249"/>
  <c r="J262" i="249"/>
  <c r="AK262" i="249"/>
  <c r="AN262" i="249"/>
  <c r="H262" i="249"/>
  <c r="AO459" i="249"/>
  <c r="AN459" i="249"/>
  <c r="G459" i="249"/>
  <c r="AH459" i="249"/>
  <c r="I459" i="249"/>
  <c r="N459" i="249"/>
  <c r="K459" i="249"/>
  <c r="P459" i="249"/>
  <c r="M459" i="249"/>
  <c r="F459" i="249"/>
  <c r="O459" i="249"/>
  <c r="L459" i="249"/>
  <c r="Q459" i="249"/>
  <c r="AK459" i="249"/>
  <c r="H459" i="249"/>
  <c r="AI459" i="249"/>
  <c r="AJ459" i="249"/>
  <c r="AM459" i="249"/>
  <c r="J459" i="249"/>
  <c r="AL459" i="249"/>
  <c r="O134" i="249"/>
  <c r="AM134" i="249"/>
  <c r="K134" i="249"/>
  <c r="AI134" i="249"/>
  <c r="G134" i="249"/>
  <c r="Q134" i="249"/>
  <c r="J134" i="249"/>
  <c r="F134" i="249"/>
  <c r="N134" i="249"/>
  <c r="AO134" i="249"/>
  <c r="AN134" i="249"/>
  <c r="AK134" i="249"/>
  <c r="AH134" i="249"/>
  <c r="L134" i="249"/>
  <c r="AL134" i="249"/>
  <c r="P134" i="249"/>
  <c r="H134" i="249"/>
  <c r="AO118" i="249"/>
  <c r="AK118" i="249"/>
  <c r="AN118" i="249"/>
  <c r="AL118" i="249"/>
  <c r="AJ118" i="249"/>
  <c r="AH118" i="249"/>
  <c r="AM118" i="249"/>
  <c r="AI118" i="249"/>
  <c r="AO448" i="249"/>
  <c r="AM448" i="249"/>
  <c r="AL448" i="249"/>
  <c r="AH448" i="249"/>
  <c r="AN448" i="249"/>
  <c r="AJ448" i="249"/>
  <c r="AK20" i="249"/>
  <c r="AI20" i="249"/>
  <c r="AL20" i="249"/>
  <c r="AH20" i="249"/>
  <c r="AN20" i="249"/>
  <c r="AJ20" i="249"/>
  <c r="AO20" i="249"/>
  <c r="AM20" i="249"/>
  <c r="AK44" i="249"/>
  <c r="AI44" i="249"/>
  <c r="AL44" i="249"/>
  <c r="AH44" i="249"/>
  <c r="AN44" i="249"/>
  <c r="AJ44" i="249"/>
  <c r="AO44" i="249"/>
  <c r="AM44" i="249"/>
  <c r="AN364" i="249"/>
  <c r="M364" i="249"/>
  <c r="AM364" i="249"/>
  <c r="AI364" i="249"/>
  <c r="AO364" i="249"/>
  <c r="AL364" i="249"/>
  <c r="AH364" i="249"/>
  <c r="P364" i="249"/>
  <c r="AJ364" i="249"/>
  <c r="L364" i="249"/>
  <c r="J364" i="249"/>
  <c r="N364" i="249"/>
  <c r="I364" i="249"/>
  <c r="F364" i="249"/>
  <c r="K364" i="249"/>
  <c r="G364" i="249"/>
  <c r="O364" i="249"/>
  <c r="Q364" i="249"/>
  <c r="AK364" i="249"/>
  <c r="AN450" i="249"/>
  <c r="H450" i="249"/>
  <c r="AK450" i="249"/>
  <c r="N450" i="249"/>
  <c r="I450" i="249"/>
  <c r="L450" i="249"/>
  <c r="AO450" i="249"/>
  <c r="J450" i="249"/>
  <c r="AF450" i="249" s="1"/>
  <c r="O450" i="249"/>
  <c r="AF451" i="249" s="1"/>
  <c r="F450" i="249"/>
  <c r="K450" i="249"/>
  <c r="AL450" i="249"/>
  <c r="AM450" i="249"/>
  <c r="G450" i="249"/>
  <c r="AJ450" i="249"/>
  <c r="AI450" i="249"/>
  <c r="AH450" i="249"/>
  <c r="Q450" i="249"/>
  <c r="P450" i="249"/>
  <c r="M450" i="249"/>
  <c r="AN440" i="249"/>
  <c r="H440" i="249"/>
  <c r="AH440" i="249"/>
  <c r="Q440" i="249"/>
  <c r="P440" i="249"/>
  <c r="M440" i="249"/>
  <c r="N440" i="249"/>
  <c r="I440" i="249"/>
  <c r="L440" i="249"/>
  <c r="AO440" i="249"/>
  <c r="J440" i="249"/>
  <c r="AK440" i="249"/>
  <c r="F440" i="249"/>
  <c r="O440" i="249"/>
  <c r="AL440" i="249"/>
  <c r="AM440" i="249"/>
  <c r="K440" i="249"/>
  <c r="AJ440" i="249"/>
  <c r="AI440" i="249"/>
  <c r="G440" i="249"/>
  <c r="Q432" i="249"/>
  <c r="G432" i="249"/>
  <c r="M432" i="249"/>
  <c r="N432" i="249"/>
  <c r="AM432" i="249"/>
  <c r="AI432" i="249"/>
  <c r="AL432" i="249"/>
  <c r="J432" i="249"/>
  <c r="AO432" i="249"/>
  <c r="AK432" i="249"/>
  <c r="O432" i="249"/>
  <c r="H432" i="249"/>
  <c r="AH432" i="249"/>
  <c r="L432" i="249"/>
  <c r="F432" i="249"/>
  <c r="AN432" i="249"/>
  <c r="P432" i="249"/>
  <c r="P244" i="249"/>
  <c r="Q244" i="249"/>
  <c r="N244" i="249"/>
  <c r="M244" i="249"/>
  <c r="L244" i="249"/>
  <c r="I244" i="249"/>
  <c r="J244" i="249"/>
  <c r="AO244" i="249"/>
  <c r="AN244" i="249"/>
  <c r="H244" i="249"/>
  <c r="AK244" i="249"/>
  <c r="AL244" i="249"/>
  <c r="F244" i="249"/>
  <c r="O244" i="249"/>
  <c r="AJ244" i="249"/>
  <c r="AM244" i="249"/>
  <c r="K244" i="249"/>
  <c r="AH244" i="249"/>
  <c r="AI244" i="249"/>
  <c r="G244" i="249"/>
  <c r="M465" i="249"/>
  <c r="AM465" i="249"/>
  <c r="AI465" i="249"/>
  <c r="AL465" i="249"/>
  <c r="F465" i="249"/>
  <c r="AO465" i="249"/>
  <c r="AJ465" i="249"/>
  <c r="AK465" i="249"/>
  <c r="AH465" i="249"/>
  <c r="O465" i="249"/>
  <c r="P465" i="249"/>
  <c r="K465" i="249"/>
  <c r="Q465" i="249"/>
  <c r="N465" i="249"/>
  <c r="G465" i="249"/>
  <c r="L465" i="249"/>
  <c r="J465" i="249"/>
  <c r="I465" i="249"/>
  <c r="AN465" i="249"/>
  <c r="H465" i="249"/>
  <c r="AL469" i="249"/>
  <c r="AH469" i="249"/>
  <c r="AN445" i="249"/>
  <c r="AJ445" i="249"/>
  <c r="AH445" i="249"/>
  <c r="AO445" i="249"/>
  <c r="AK445" i="249"/>
  <c r="AM445" i="249"/>
  <c r="AI445" i="249"/>
  <c r="AL445" i="249"/>
  <c r="N266" i="249"/>
  <c r="G266" i="249"/>
  <c r="L266" i="249"/>
  <c r="J266" i="249"/>
  <c r="AM266" i="249"/>
  <c r="AN266" i="249"/>
  <c r="H266" i="249"/>
  <c r="AI266" i="249"/>
  <c r="AL266" i="249"/>
  <c r="F266" i="249"/>
  <c r="Q266" i="249"/>
  <c r="AJ266" i="249"/>
  <c r="AK266" i="249"/>
  <c r="M266" i="249"/>
  <c r="AH266" i="249"/>
  <c r="O266" i="249"/>
  <c r="I266" i="249"/>
  <c r="P266" i="249"/>
  <c r="K266" i="249"/>
  <c r="AO266" i="249"/>
  <c r="AI469" i="249"/>
  <c r="AN368" i="249"/>
  <c r="AL368" i="249"/>
  <c r="AJ368" i="249"/>
  <c r="AH368" i="249"/>
  <c r="AO368" i="249"/>
  <c r="AM368" i="249"/>
  <c r="AK368" i="249"/>
  <c r="AI368" i="249"/>
  <c r="X39" i="267"/>
  <c r="X43" i="267" s="1"/>
  <c r="X44" i="267" s="1"/>
  <c r="W78" i="267"/>
  <c r="W82" i="267" s="1"/>
  <c r="W83" i="267" s="1"/>
  <c r="S104" i="267"/>
  <c r="S108" i="267" s="1"/>
  <c r="S109" i="267" s="1"/>
  <c r="M117" i="267"/>
  <c r="M121" i="267" s="1"/>
  <c r="M122" i="267" s="1"/>
  <c r="F39" i="267"/>
  <c r="F43" i="267" s="1"/>
  <c r="F44" i="267" s="1"/>
  <c r="H104" i="267"/>
  <c r="H108" i="267" s="1"/>
  <c r="H109" i="267" s="1"/>
  <c r="AA39" i="267"/>
  <c r="AA43" i="267" s="1"/>
  <c r="AA44" i="267" s="1"/>
  <c r="AA117" i="267"/>
  <c r="AA121" i="267" s="1"/>
  <c r="AA122" i="267" s="1"/>
  <c r="F78" i="267"/>
  <c r="F82" i="267" s="1"/>
  <c r="F83" i="267" s="1"/>
  <c r="S78" i="267"/>
  <c r="S82" i="267" s="1"/>
  <c r="S83" i="267" s="1"/>
  <c r="I117" i="267"/>
  <c r="I121" i="267" s="1"/>
  <c r="I122" i="267" s="1"/>
  <c r="L104" i="267"/>
  <c r="L108" i="267" s="1"/>
  <c r="L109" i="267" s="1"/>
  <c r="E104" i="267"/>
  <c r="E108" i="267" s="1"/>
  <c r="E109" i="267" s="1"/>
  <c r="V52" i="267"/>
  <c r="V56" i="267" s="1"/>
  <c r="V57" i="267" s="1"/>
  <c r="AA104" i="267"/>
  <c r="AA108" i="267" s="1"/>
  <c r="AA109" i="267" s="1"/>
  <c r="F117" i="267"/>
  <c r="F121" i="267" s="1"/>
  <c r="F122" i="267" s="1"/>
  <c r="R39" i="267"/>
  <c r="R43" i="267" s="1"/>
  <c r="R44" i="267" s="1"/>
  <c r="J104" i="267"/>
  <c r="J108" i="267" s="1"/>
  <c r="J109" i="267" s="1"/>
  <c r="AA78" i="267"/>
  <c r="AA82" i="267" s="1"/>
  <c r="AA83" i="267" s="1"/>
  <c r="W104" i="267"/>
  <c r="W108" i="267" s="1"/>
  <c r="W109" i="267" s="1"/>
  <c r="Z39" i="267"/>
  <c r="Z43" i="267" s="1"/>
  <c r="Z44" i="267" s="1"/>
  <c r="R117" i="267"/>
  <c r="R121" i="267" s="1"/>
  <c r="R122" i="267" s="1"/>
  <c r="V39" i="267"/>
  <c r="V43" i="267" s="1"/>
  <c r="V44" i="267" s="1"/>
  <c r="V117" i="267"/>
  <c r="V121" i="267" s="1"/>
  <c r="V122" i="267" s="1"/>
  <c r="M104" i="267"/>
  <c r="M108" i="267" s="1"/>
  <c r="M109" i="267" s="1"/>
  <c r="U52" i="267"/>
  <c r="U56" i="267" s="1"/>
  <c r="U57" i="267" s="1"/>
  <c r="V78" i="267"/>
  <c r="V82" i="267" s="1"/>
  <c r="V83" i="267" s="1"/>
  <c r="R104" i="267"/>
  <c r="R108" i="267" s="1"/>
  <c r="R109" i="267" s="1"/>
  <c r="L117" i="267"/>
  <c r="L121" i="267" s="1"/>
  <c r="L122" i="267" s="1"/>
  <c r="G39" i="267"/>
  <c r="G43" i="267" s="1"/>
  <c r="G44" i="267" s="1"/>
  <c r="G117" i="267"/>
  <c r="G121" i="267" s="1"/>
  <c r="G122" i="267" s="1"/>
  <c r="T39" i="267"/>
  <c r="T43" i="267" s="1"/>
  <c r="T44" i="267" s="1"/>
  <c r="T117" i="267"/>
  <c r="T121" i="267" s="1"/>
  <c r="T122" i="267" s="1"/>
  <c r="N39" i="267"/>
  <c r="N43" i="267" s="1"/>
  <c r="N44" i="267" s="1"/>
  <c r="N117" i="267"/>
  <c r="N121" i="267" s="1"/>
  <c r="N122" i="267" s="1"/>
  <c r="W39" i="267"/>
  <c r="W43" i="267" s="1"/>
  <c r="W44" i="267" s="1"/>
  <c r="W117" i="267"/>
  <c r="W121" i="267" s="1"/>
  <c r="W122" i="267" s="1"/>
  <c r="Z104" i="267"/>
  <c r="Z108" i="267" s="1"/>
  <c r="Z109" i="267" s="1"/>
  <c r="K78" i="267"/>
  <c r="K82" i="267" s="1"/>
  <c r="K83" i="267" s="1"/>
  <c r="G104" i="267"/>
  <c r="G108" i="267" s="1"/>
  <c r="G109" i="267" s="1"/>
  <c r="Q52" i="267"/>
  <c r="Q56" i="267" s="1"/>
  <c r="Q57" i="267" s="1"/>
  <c r="U104" i="267"/>
  <c r="U108" i="267" s="1"/>
  <c r="U109" i="267" s="1"/>
  <c r="AB39" i="267"/>
  <c r="AB43" i="267" s="1"/>
  <c r="AB44" i="267" s="1"/>
  <c r="AB117" i="267"/>
  <c r="AB121" i="267" s="1"/>
  <c r="AB122" i="267" s="1"/>
  <c r="G78" i="267"/>
  <c r="G82" i="267" s="1"/>
  <c r="G83" i="267" s="1"/>
  <c r="W52" i="267"/>
  <c r="W56" i="267" s="1"/>
  <c r="W57" i="267" s="1"/>
  <c r="Q39" i="267"/>
  <c r="Q43" i="267" s="1"/>
  <c r="Q44" i="267" s="1"/>
  <c r="Q117" i="267"/>
  <c r="Q121" i="267" s="1"/>
  <c r="Q122" i="267" s="1"/>
  <c r="X52" i="267"/>
  <c r="X56" i="267" s="1"/>
  <c r="X57" i="267" s="1"/>
  <c r="U39" i="267"/>
  <c r="U43" i="267" s="1"/>
  <c r="U44" i="267" s="1"/>
  <c r="K104" i="267"/>
  <c r="K108" i="267" s="1"/>
  <c r="K109" i="267" s="1"/>
  <c r="J39" i="267"/>
  <c r="J43" i="267" s="1"/>
  <c r="J44" i="267" s="1"/>
  <c r="T78" i="267"/>
  <c r="T82" i="267" s="1"/>
  <c r="T83" i="267" s="1"/>
  <c r="J117" i="267"/>
  <c r="J121" i="267" s="1"/>
  <c r="J122" i="267" s="1"/>
  <c r="F104" i="267"/>
  <c r="F108" i="267" s="1"/>
  <c r="F109" i="267" s="1"/>
  <c r="Y39" i="267"/>
  <c r="Y43" i="267" s="1"/>
  <c r="Y44" i="267" s="1"/>
  <c r="Y117" i="267"/>
  <c r="Y121" i="267" s="1"/>
  <c r="Y122" i="267" s="1"/>
  <c r="E78" i="267"/>
  <c r="E82" i="267" s="1"/>
  <c r="E83" i="267" s="1"/>
  <c r="H39" i="267"/>
  <c r="H43" i="267" s="1"/>
  <c r="H44" i="267" s="1"/>
  <c r="R78" i="267"/>
  <c r="R82" i="267" s="1"/>
  <c r="R83" i="267" s="1"/>
  <c r="H117" i="267"/>
  <c r="H121" i="267" s="1"/>
  <c r="H122" i="267" s="1"/>
  <c r="T104" i="267"/>
  <c r="T108" i="267" s="1"/>
  <c r="T109" i="267" s="1"/>
  <c r="U117" i="267"/>
  <c r="U121" i="267" s="1"/>
  <c r="U122" i="267" s="1"/>
  <c r="S52" i="267"/>
  <c r="S56" i="267" s="1"/>
  <c r="S57" i="267" s="1"/>
  <c r="X104" i="267"/>
  <c r="X108" i="267" s="1"/>
  <c r="X109" i="267" s="1"/>
  <c r="K39" i="267"/>
  <c r="K43" i="267" s="1"/>
  <c r="K44" i="267" s="1"/>
  <c r="U78" i="267"/>
  <c r="U82" i="267" s="1"/>
  <c r="U83" i="267" s="1"/>
  <c r="Q104" i="267"/>
  <c r="Q108" i="267" s="1"/>
  <c r="Q109" i="267" s="1"/>
  <c r="K117" i="267"/>
  <c r="K121" i="267" s="1"/>
  <c r="K122" i="267" s="1"/>
  <c r="N104" i="267"/>
  <c r="N108" i="267" s="1"/>
  <c r="N109" i="267" s="1"/>
  <c r="M78" i="267"/>
  <c r="M82" i="267" s="1"/>
  <c r="M83" i="267" s="1"/>
  <c r="I104" i="267"/>
  <c r="I108" i="267" s="1"/>
  <c r="I109" i="267" s="1"/>
  <c r="Y52" i="267"/>
  <c r="Y56" i="267" s="1"/>
  <c r="Y57" i="267" s="1"/>
  <c r="V104" i="267"/>
  <c r="V108" i="267" s="1"/>
  <c r="V109" i="267" s="1"/>
  <c r="Z117" i="267"/>
  <c r="Z121" i="267" s="1"/>
  <c r="Z122" i="267" s="1"/>
  <c r="AA52" i="267"/>
  <c r="AA56" i="267" s="1"/>
  <c r="AA57" i="267" s="1"/>
  <c r="Y104" i="267"/>
  <c r="Y108" i="267" s="1"/>
  <c r="Y109" i="267" s="1"/>
  <c r="L39" i="267"/>
  <c r="L43" i="267" s="1"/>
  <c r="L44" i="267" s="1"/>
  <c r="X117" i="267"/>
  <c r="X121" i="267" s="1"/>
  <c r="X122" i="267" s="1"/>
  <c r="E39" i="267"/>
  <c r="E43" i="267" s="1"/>
  <c r="E44" i="267" s="1"/>
  <c r="E117" i="267"/>
  <c r="E121" i="267" s="1"/>
  <c r="E122" i="267" s="1"/>
  <c r="AB104" i="267"/>
  <c r="AB108" i="267" s="1"/>
  <c r="AB109" i="267" s="1"/>
  <c r="S39" i="267"/>
  <c r="S43" i="267" s="1"/>
  <c r="S44" i="267" s="1"/>
  <c r="GF164" i="270"/>
  <c r="BJ173" i="270"/>
  <c r="CB111" i="270"/>
  <c r="BJ116" i="270"/>
  <c r="CA64" i="270"/>
  <c r="BI61" i="270"/>
  <c r="IH151" i="270"/>
  <c r="J38" i="151"/>
  <c r="IH112" i="270"/>
  <c r="HP41" i="270"/>
  <c r="CB151" i="270"/>
  <c r="AR121" i="270"/>
  <c r="CB101" i="270"/>
  <c r="X320" i="249"/>
  <c r="AB462" i="249"/>
  <c r="AA245" i="249"/>
  <c r="AC245" i="249"/>
  <c r="EC66" i="270"/>
  <c r="GX111" i="270"/>
  <c r="GX81" i="270"/>
  <c r="FN111" i="270"/>
  <c r="AR161" i="270"/>
  <c r="GF123" i="270"/>
  <c r="GF114" i="270"/>
  <c r="CB54" i="270"/>
  <c r="EV65" i="270"/>
  <c r="S245" i="249"/>
  <c r="EU63" i="270"/>
  <c r="GF83" i="270"/>
  <c r="GX154" i="270"/>
  <c r="IH101" i="270"/>
  <c r="FN181" i="270"/>
  <c r="FN141" i="270"/>
  <c r="ED131" i="270"/>
  <c r="ED91" i="270"/>
  <c r="FN61" i="270"/>
  <c r="EC62" i="270"/>
  <c r="CB71" i="270"/>
  <c r="AR131" i="270"/>
  <c r="HP114" i="270"/>
  <c r="Q21" i="151"/>
  <c r="O57" i="151"/>
  <c r="FM68" i="270"/>
  <c r="GX171" i="270"/>
  <c r="GX101" i="270"/>
  <c r="GX71" i="270"/>
  <c r="EC64" i="270"/>
  <c r="CS59" i="270"/>
  <c r="CU59" i="270"/>
  <c r="IG74" i="270"/>
  <c r="GF173" i="270"/>
  <c r="IH183" i="270"/>
  <c r="ED171" i="270"/>
  <c r="ED142" i="270"/>
  <c r="FN121" i="270"/>
  <c r="ED101" i="270"/>
  <c r="ED81" i="270"/>
  <c r="ED61" i="270"/>
  <c r="CT144" i="270"/>
  <c r="Q31" i="151"/>
  <c r="O62" i="151"/>
  <c r="Q15" i="151"/>
  <c r="O54" i="151"/>
  <c r="IG78" i="270"/>
  <c r="IH71" i="270"/>
  <c r="GX161" i="270"/>
  <c r="GX121" i="270"/>
  <c r="FN71" i="270"/>
  <c r="BK59" i="270"/>
  <c r="BI59" i="270"/>
  <c r="GF74" i="270"/>
  <c r="M275" i="249"/>
  <c r="J275" i="249"/>
  <c r="AH275" i="249"/>
  <c r="K275" i="249"/>
  <c r="AN275" i="249"/>
  <c r="AL275" i="249"/>
  <c r="N275" i="249"/>
  <c r="H275" i="249"/>
  <c r="F275" i="249"/>
  <c r="AI196" i="249"/>
  <c r="K196" i="249"/>
  <c r="AN196" i="249"/>
  <c r="AH196" i="249"/>
  <c r="M196" i="249"/>
  <c r="AM196" i="249"/>
  <c r="O196" i="249"/>
  <c r="AJ196" i="249"/>
  <c r="P196" i="249"/>
  <c r="Q196" i="249"/>
  <c r="AO196" i="249"/>
  <c r="AK196" i="249"/>
  <c r="N196" i="249"/>
  <c r="L196" i="249"/>
  <c r="I196" i="249"/>
  <c r="J196" i="249"/>
  <c r="H196" i="249"/>
  <c r="F196" i="249"/>
  <c r="G196" i="249"/>
  <c r="AL196" i="249"/>
  <c r="IH132" i="270"/>
  <c r="FN161" i="270"/>
  <c r="FN131" i="270"/>
  <c r="ED121" i="270"/>
  <c r="FN91" i="270"/>
  <c r="CB132" i="270"/>
  <c r="AH310" i="249"/>
  <c r="AN310" i="249"/>
  <c r="AK310" i="249"/>
  <c r="AI310" i="249"/>
  <c r="AM310" i="249"/>
  <c r="AJ310" i="249"/>
  <c r="AL310" i="249"/>
  <c r="AO310" i="249"/>
  <c r="K308" i="249"/>
  <c r="AI308" i="249"/>
  <c r="H308" i="249"/>
  <c r="AH308" i="249"/>
  <c r="I308" i="249"/>
  <c r="AL308" i="249"/>
  <c r="M308" i="249"/>
  <c r="AK308" i="249"/>
  <c r="J308" i="249"/>
  <c r="AJ308" i="249"/>
  <c r="AO308" i="249"/>
  <c r="F308" i="249"/>
  <c r="P308" i="249"/>
  <c r="G308" i="249"/>
  <c r="Q308" i="249"/>
  <c r="AP308" i="249"/>
  <c r="N308" i="249"/>
  <c r="AN308" i="249"/>
  <c r="O308" i="249"/>
  <c r="AM308" i="249"/>
  <c r="L308" i="249"/>
  <c r="AJ294" i="249"/>
  <c r="L294" i="249"/>
  <c r="AO294" i="249"/>
  <c r="G294" i="249"/>
  <c r="M294" i="249"/>
  <c r="AH294" i="249"/>
  <c r="J294" i="249"/>
  <c r="AF294" i="249" s="1"/>
  <c r="AK294" i="249"/>
  <c r="AM294" i="249"/>
  <c r="I294" i="249"/>
  <c r="AL294" i="249"/>
  <c r="N294" i="249"/>
  <c r="F294" i="249"/>
  <c r="K294" i="249"/>
  <c r="Q294" i="249"/>
  <c r="O294" i="249"/>
  <c r="AF295" i="249" s="1"/>
  <c r="AN294" i="249"/>
  <c r="AI294" i="249"/>
  <c r="P294" i="249"/>
  <c r="H294" i="249"/>
  <c r="AN288" i="249"/>
  <c r="P288" i="249"/>
  <c r="H288" i="249"/>
  <c r="O288" i="249"/>
  <c r="AF289" i="249" s="1"/>
  <c r="Q288" i="249"/>
  <c r="AL288" i="249"/>
  <c r="N288" i="249"/>
  <c r="F288" i="249"/>
  <c r="K288" i="249"/>
  <c r="I288" i="249"/>
  <c r="AH288" i="249"/>
  <c r="J288" i="249"/>
  <c r="AF288" i="249" s="1"/>
  <c r="AK288" i="249"/>
  <c r="AM288" i="249"/>
  <c r="M288" i="249"/>
  <c r="G288" i="249"/>
  <c r="AJ288" i="249"/>
  <c r="AI288" i="249"/>
  <c r="L288" i="249"/>
  <c r="AO288" i="249"/>
  <c r="AO108" i="249"/>
  <c r="AJ108" i="249"/>
  <c r="AM108" i="249"/>
  <c r="AL108" i="249"/>
  <c r="AH108" i="249"/>
  <c r="AI108" i="249"/>
  <c r="AN108" i="249"/>
  <c r="AK108" i="249"/>
  <c r="AP97" i="249"/>
  <c r="AK97" i="249"/>
  <c r="M97" i="249"/>
  <c r="AN97" i="249"/>
  <c r="P97" i="249"/>
  <c r="H97" i="249"/>
  <c r="AI97" i="249"/>
  <c r="I97" i="249"/>
  <c r="AH97" i="249"/>
  <c r="F97" i="249"/>
  <c r="Q97" i="249"/>
  <c r="G97" i="249"/>
  <c r="N97" i="249"/>
  <c r="AO97" i="249"/>
  <c r="O97" i="249"/>
  <c r="AL97" i="249"/>
  <c r="L97" i="249"/>
  <c r="AM97" i="249"/>
  <c r="K97" i="249"/>
  <c r="AJ97" i="249"/>
  <c r="J97" i="249"/>
  <c r="AN311" i="249"/>
  <c r="AO311" i="249"/>
  <c r="M311" i="249"/>
  <c r="J311" i="249"/>
  <c r="G311" i="249"/>
  <c r="L311" i="249"/>
  <c r="Q311" i="249"/>
  <c r="AH311" i="249"/>
  <c r="K311" i="249"/>
  <c r="P311" i="249"/>
  <c r="AM311" i="249"/>
  <c r="AL311" i="249"/>
  <c r="AK311" i="249"/>
  <c r="AJ311" i="249"/>
  <c r="I311" i="249"/>
  <c r="F311" i="249"/>
  <c r="AM298" i="249"/>
  <c r="AH298" i="249"/>
  <c r="AI298" i="249"/>
  <c r="AN298" i="249"/>
  <c r="AK298" i="249"/>
  <c r="AJ298" i="249"/>
  <c r="AO298" i="249"/>
  <c r="AL298" i="249"/>
  <c r="AK293" i="249"/>
  <c r="AJ293" i="249"/>
  <c r="AL293" i="249"/>
  <c r="J293" i="249"/>
  <c r="O293" i="249"/>
  <c r="AI293" i="249"/>
  <c r="N293" i="249"/>
  <c r="K293" i="249"/>
  <c r="P293" i="249"/>
  <c r="Q293" i="249"/>
  <c r="L293" i="249"/>
  <c r="AO293" i="249"/>
  <c r="G293" i="249"/>
  <c r="M293" i="249"/>
  <c r="AH293" i="249"/>
  <c r="F293" i="249"/>
  <c r="AJ289" i="249"/>
  <c r="AI289" i="249"/>
  <c r="AH289" i="249"/>
  <c r="AM289" i="249"/>
  <c r="AL289" i="249"/>
  <c r="AK289" i="249"/>
  <c r="AN289" i="249"/>
  <c r="AO289" i="249"/>
  <c r="AK96" i="249"/>
  <c r="AJ96" i="249"/>
  <c r="AI96" i="249"/>
  <c r="AN96" i="249"/>
  <c r="AO96" i="249"/>
  <c r="AL96" i="249"/>
  <c r="AM96" i="249"/>
  <c r="AH96" i="249"/>
  <c r="AM309" i="249"/>
  <c r="AI309" i="249"/>
  <c r="AJ309" i="249"/>
  <c r="L309" i="249"/>
  <c r="G309" i="249"/>
  <c r="AO309" i="249"/>
  <c r="Q309" i="249"/>
  <c r="AH309" i="249"/>
  <c r="J309" i="249"/>
  <c r="AK309" i="249"/>
  <c r="I309" i="249"/>
  <c r="AL309" i="249"/>
  <c r="N309" i="249"/>
  <c r="F309" i="249"/>
  <c r="K309" i="249"/>
  <c r="O309" i="249"/>
  <c r="AN309" i="249"/>
  <c r="P309" i="249"/>
  <c r="H309" i="249"/>
  <c r="AK280" i="249"/>
  <c r="AL280" i="249"/>
  <c r="AO280" i="249"/>
  <c r="AM280" i="249"/>
  <c r="AH280" i="249"/>
  <c r="AJ280" i="249"/>
  <c r="AI280" i="249"/>
  <c r="AN280" i="249"/>
  <c r="AI306" i="249"/>
  <c r="K306" i="249"/>
  <c r="AL306" i="249"/>
  <c r="N306" i="249"/>
  <c r="F306" i="249"/>
  <c r="AO306" i="249"/>
  <c r="Q306" i="249"/>
  <c r="I306" i="249"/>
  <c r="AJ306" i="249"/>
  <c r="L306" i="249"/>
  <c r="AK306" i="249"/>
  <c r="M306" i="249"/>
  <c r="AN306" i="249"/>
  <c r="P306" i="249"/>
  <c r="H306" i="249"/>
  <c r="O306" i="249"/>
  <c r="G306" i="249"/>
  <c r="AH306" i="249"/>
  <c r="AM306" i="249"/>
  <c r="J306" i="249"/>
  <c r="H299" i="249"/>
  <c r="AM299" i="249"/>
  <c r="AL299" i="249"/>
  <c r="G299" i="249"/>
  <c r="AN299" i="249"/>
  <c r="I299" i="249"/>
  <c r="AH299" i="249"/>
  <c r="O299" i="249"/>
  <c r="P299" i="249"/>
  <c r="M299" i="249"/>
  <c r="N299" i="249"/>
  <c r="AK299" i="249"/>
  <c r="L299" i="249"/>
  <c r="AI299" i="249"/>
  <c r="F299" i="249"/>
  <c r="H291" i="249"/>
  <c r="AM291" i="249"/>
  <c r="J291" i="249"/>
  <c r="AF291" i="249" s="1"/>
  <c r="AK291" i="249"/>
  <c r="AI291" i="249"/>
  <c r="AO291" i="249"/>
  <c r="Q291" i="249"/>
  <c r="F291" i="249"/>
  <c r="O291" i="249"/>
  <c r="AF292" i="249" s="1"/>
  <c r="M291" i="249"/>
  <c r="AL291" i="249"/>
  <c r="L291" i="249"/>
  <c r="AN291" i="249"/>
  <c r="P291" i="249"/>
  <c r="AJ291" i="249"/>
  <c r="N291" i="249"/>
  <c r="G291" i="249"/>
  <c r="I291" i="249"/>
  <c r="AH291" i="249"/>
  <c r="K291" i="249"/>
  <c r="M287" i="249"/>
  <c r="AJ287" i="249"/>
  <c r="AL287" i="249"/>
  <c r="I287" i="249"/>
  <c r="AK287" i="249"/>
  <c r="J287" i="249"/>
  <c r="AM287" i="249"/>
  <c r="N287" i="249"/>
  <c r="P287" i="249"/>
  <c r="O287" i="249"/>
  <c r="Q287" i="249"/>
  <c r="F287" i="249"/>
  <c r="G287" i="249"/>
  <c r="H287" i="249"/>
  <c r="AH287" i="249"/>
  <c r="L287" i="249"/>
  <c r="AK106" i="249"/>
  <c r="M106" i="249"/>
  <c r="AN106" i="249"/>
  <c r="P106" i="249"/>
  <c r="H106" i="249"/>
  <c r="AM106" i="249"/>
  <c r="K106" i="249"/>
  <c r="AJ106" i="249"/>
  <c r="J106" i="249"/>
  <c r="AI106" i="249"/>
  <c r="I106" i="249"/>
  <c r="AH106" i="249"/>
  <c r="F106" i="249"/>
  <c r="Q106" i="249"/>
  <c r="G106" i="249"/>
  <c r="N106" i="249"/>
  <c r="AO106" i="249"/>
  <c r="O106" i="249"/>
  <c r="AL106" i="249"/>
  <c r="L106" i="249"/>
  <c r="AN77" i="249"/>
  <c r="P77" i="249"/>
  <c r="AI77" i="249"/>
  <c r="H77" i="249"/>
  <c r="O77" i="249"/>
  <c r="AF78" i="249" s="1"/>
  <c r="AJ77" i="249"/>
  <c r="AM77" i="249"/>
  <c r="F77" i="249"/>
  <c r="I77" i="249"/>
  <c r="AH77" i="249"/>
  <c r="Q77" i="249"/>
  <c r="AO77" i="249"/>
  <c r="G77" i="249"/>
  <c r="N77" i="249"/>
  <c r="M77" i="249"/>
  <c r="AK77" i="249"/>
  <c r="AL77" i="249"/>
  <c r="L77" i="249"/>
  <c r="J77" i="249"/>
  <c r="AF77" i="249" s="1"/>
  <c r="K77" i="249"/>
  <c r="AO307" i="249"/>
  <c r="AN307" i="249"/>
  <c r="AM307" i="249"/>
  <c r="AL307" i="249"/>
  <c r="AI307" i="249"/>
  <c r="AH307" i="249"/>
  <c r="AK307" i="249"/>
  <c r="AJ307" i="249"/>
  <c r="AN295" i="249"/>
  <c r="AO295" i="249"/>
  <c r="AL295" i="249"/>
  <c r="AK295" i="249"/>
  <c r="AH295" i="249"/>
  <c r="AI295" i="249"/>
  <c r="AM295" i="249"/>
  <c r="AJ295" i="249"/>
  <c r="AN290" i="249"/>
  <c r="P290" i="249"/>
  <c r="H290" i="249"/>
  <c r="O290" i="249"/>
  <c r="AI290" i="249"/>
  <c r="AL290" i="249"/>
  <c r="N290" i="249"/>
  <c r="F290" i="249"/>
  <c r="K290" i="249"/>
  <c r="Q290" i="249"/>
  <c r="AH290" i="249"/>
  <c r="J290" i="249"/>
  <c r="AK290" i="249"/>
  <c r="AM290" i="249"/>
  <c r="I290" i="249"/>
  <c r="AO290" i="249"/>
  <c r="G290" i="249"/>
  <c r="AJ290" i="249"/>
  <c r="M290" i="249"/>
  <c r="L290" i="249"/>
  <c r="AM285" i="249"/>
  <c r="AJ285" i="249"/>
  <c r="K285" i="249"/>
  <c r="L285" i="249"/>
  <c r="AI285" i="249"/>
  <c r="J285" i="249"/>
  <c r="AF285" i="249" s="1"/>
  <c r="H285" i="249"/>
  <c r="AN285" i="249"/>
  <c r="AL285" i="249"/>
  <c r="P285" i="249"/>
  <c r="Q285" i="249"/>
  <c r="AO285" i="249"/>
  <c r="N285" i="249"/>
  <c r="I285" i="249"/>
  <c r="AK285" i="249"/>
  <c r="F285" i="249"/>
  <c r="AH285" i="249"/>
  <c r="AN104" i="249"/>
  <c r="P104" i="249"/>
  <c r="H104" i="249"/>
  <c r="M104" i="249"/>
  <c r="K104" i="249"/>
  <c r="AO104" i="249"/>
  <c r="AH104" i="249"/>
  <c r="F104" i="249"/>
  <c r="AK104" i="249"/>
  <c r="AM104" i="249"/>
  <c r="N104" i="249"/>
  <c r="AI104" i="249"/>
  <c r="O104" i="249"/>
  <c r="AL104" i="249"/>
  <c r="L104" i="249"/>
  <c r="Q104" i="249"/>
  <c r="G104" i="249"/>
  <c r="AJ104" i="249"/>
  <c r="J104" i="249"/>
  <c r="I104" i="249"/>
  <c r="G103" i="249"/>
  <c r="AI398" i="249"/>
  <c r="AM398" i="249"/>
  <c r="AO398" i="249"/>
  <c r="AK398" i="249"/>
  <c r="N398" i="249"/>
  <c r="AJ398" i="249"/>
  <c r="M398" i="249"/>
  <c r="Q398" i="249"/>
  <c r="G398" i="249"/>
  <c r="J398" i="249"/>
  <c r="AF398" i="249" s="1"/>
  <c r="P398" i="249"/>
  <c r="K398" i="249"/>
  <c r="AL398" i="249"/>
  <c r="F398" i="249"/>
  <c r="L398" i="249"/>
  <c r="O398" i="249"/>
  <c r="AF399" i="249" s="1"/>
  <c r="AH398" i="249"/>
  <c r="AN398" i="249"/>
  <c r="H398" i="249"/>
  <c r="AI201" i="249"/>
  <c r="K201" i="249"/>
  <c r="AL201" i="249"/>
  <c r="N201" i="249"/>
  <c r="F201" i="249"/>
  <c r="AO201" i="249"/>
  <c r="Q201" i="249"/>
  <c r="I201" i="249"/>
  <c r="AJ201" i="249"/>
  <c r="L201" i="249"/>
  <c r="O201" i="249"/>
  <c r="AH201" i="249"/>
  <c r="M201" i="249"/>
  <c r="P201" i="249"/>
  <c r="AM201" i="249"/>
  <c r="G201" i="249"/>
  <c r="J201" i="249"/>
  <c r="AK201" i="249"/>
  <c r="AN201" i="249"/>
  <c r="H201" i="249"/>
  <c r="AL395" i="249"/>
  <c r="N395" i="249"/>
  <c r="F395" i="249"/>
  <c r="M395" i="249"/>
  <c r="O395" i="249"/>
  <c r="AF396" i="249" s="1"/>
  <c r="AJ395" i="249"/>
  <c r="L395" i="249"/>
  <c r="AM395" i="249"/>
  <c r="I395" i="249"/>
  <c r="K395" i="249"/>
  <c r="AH395" i="249"/>
  <c r="J395" i="249"/>
  <c r="AF395" i="249" s="1"/>
  <c r="AI395" i="249"/>
  <c r="AO395" i="249"/>
  <c r="G395" i="249"/>
  <c r="AN395" i="249"/>
  <c r="P395" i="249"/>
  <c r="H395" i="249"/>
  <c r="Q395" i="249"/>
  <c r="AK395" i="249"/>
  <c r="AM203" i="249"/>
  <c r="AN203" i="249"/>
  <c r="AK203" i="249"/>
  <c r="AL203" i="249"/>
  <c r="AO203" i="249"/>
  <c r="AI203" i="249"/>
  <c r="AJ203" i="249"/>
  <c r="AH203" i="249"/>
  <c r="AN383" i="249"/>
  <c r="P383" i="249"/>
  <c r="H383" i="249"/>
  <c r="O383" i="249"/>
  <c r="AF384" i="249" s="1"/>
  <c r="AI383" i="249"/>
  <c r="AL383" i="249"/>
  <c r="N383" i="249"/>
  <c r="F383" i="249"/>
  <c r="K383" i="249"/>
  <c r="Q383" i="249"/>
  <c r="AJ383" i="249"/>
  <c r="L383" i="249"/>
  <c r="AO383" i="249"/>
  <c r="G383" i="249"/>
  <c r="M383" i="249"/>
  <c r="AH383" i="249"/>
  <c r="J383" i="249"/>
  <c r="AF383" i="249" s="1"/>
  <c r="AK383" i="249"/>
  <c r="AM383" i="249"/>
  <c r="I383" i="249"/>
  <c r="AO206" i="249"/>
  <c r="AM206" i="249"/>
  <c r="AN206" i="249"/>
  <c r="AL206" i="249"/>
  <c r="AK206" i="249"/>
  <c r="AI206" i="249"/>
  <c r="AJ206" i="249"/>
  <c r="AH206" i="249"/>
  <c r="AL390" i="249"/>
  <c r="AM390" i="249"/>
  <c r="AO390" i="249"/>
  <c r="AJ390" i="249"/>
  <c r="AK390" i="249"/>
  <c r="AH390" i="249"/>
  <c r="AN390" i="249"/>
  <c r="AI390" i="249"/>
  <c r="AN211" i="249"/>
  <c r="P211" i="249"/>
  <c r="H211" i="249"/>
  <c r="M211" i="249"/>
  <c r="AK211" i="249"/>
  <c r="AO211" i="249"/>
  <c r="AL211" i="249"/>
  <c r="N211" i="249"/>
  <c r="F211" i="249"/>
  <c r="K211" i="249"/>
  <c r="AM211" i="249"/>
  <c r="AJ211" i="249"/>
  <c r="Q211" i="249"/>
  <c r="AH211" i="249"/>
  <c r="O211" i="249"/>
  <c r="L211" i="249"/>
  <c r="I211" i="249"/>
  <c r="AI211" i="249"/>
  <c r="J211" i="249"/>
  <c r="G211" i="249"/>
  <c r="AL405" i="249"/>
  <c r="AI405" i="249"/>
  <c r="AJ405" i="249"/>
  <c r="AH405" i="249"/>
  <c r="AN405" i="249"/>
  <c r="AK405" i="249"/>
  <c r="AM405" i="249"/>
  <c r="AO405" i="249"/>
  <c r="AJ212" i="249"/>
  <c r="AK212" i="249"/>
  <c r="AH212" i="249"/>
  <c r="AI212" i="249"/>
  <c r="AN212" i="249"/>
  <c r="AL212" i="249"/>
  <c r="AO212" i="249"/>
  <c r="AM212" i="249"/>
  <c r="AL401" i="249"/>
  <c r="N401" i="249"/>
  <c r="F401" i="249"/>
  <c r="AI401" i="249"/>
  <c r="K401" i="249"/>
  <c r="AJ401" i="249"/>
  <c r="L401" i="249"/>
  <c r="AO401" i="249"/>
  <c r="Q401" i="249"/>
  <c r="I401" i="249"/>
  <c r="AH401" i="249"/>
  <c r="J401" i="249"/>
  <c r="AM401" i="249"/>
  <c r="O401" i="249"/>
  <c r="G401" i="249"/>
  <c r="AN401" i="249"/>
  <c r="P401" i="249"/>
  <c r="H401" i="249"/>
  <c r="AK401" i="249"/>
  <c r="M401" i="249"/>
  <c r="M214" i="249"/>
  <c r="AM214" i="249"/>
  <c r="AJ214" i="249"/>
  <c r="L214" i="249"/>
  <c r="AK214" i="249"/>
  <c r="Q214" i="249"/>
  <c r="AI214" i="249"/>
  <c r="AH214" i="249"/>
  <c r="J214" i="249"/>
  <c r="O214" i="249"/>
  <c r="AO214" i="249"/>
  <c r="AN214" i="249"/>
  <c r="H214" i="249"/>
  <c r="AL214" i="249"/>
  <c r="F214" i="249"/>
  <c r="I214" i="249"/>
  <c r="P214" i="249"/>
  <c r="K214" i="249"/>
  <c r="N214" i="249"/>
  <c r="G214" i="249"/>
  <c r="Q34" i="151"/>
  <c r="Q63" i="151" s="1"/>
  <c r="O63" i="151"/>
  <c r="R320" i="249"/>
  <c r="H407" i="249"/>
  <c r="AN407" i="249"/>
  <c r="F407" i="249"/>
  <c r="O407" i="249"/>
  <c r="G407" i="249"/>
  <c r="AJ407" i="249"/>
  <c r="P407" i="249"/>
  <c r="AM407" i="249"/>
  <c r="AH407" i="249"/>
  <c r="AL407" i="249"/>
  <c r="M407" i="249"/>
  <c r="AK407" i="249"/>
  <c r="N407" i="249"/>
  <c r="AI407" i="249"/>
  <c r="K407" i="249"/>
  <c r="AO407" i="249"/>
  <c r="J407" i="249"/>
  <c r="Q407" i="249"/>
  <c r="I407" i="249"/>
  <c r="AH422" i="249"/>
  <c r="J422" i="249"/>
  <c r="O422" i="249"/>
  <c r="AM422" i="249"/>
  <c r="AN422" i="249"/>
  <c r="P422" i="249"/>
  <c r="H422" i="249"/>
  <c r="K422" i="249"/>
  <c r="AI422" i="249"/>
  <c r="Q422" i="249"/>
  <c r="AL422" i="249"/>
  <c r="N422" i="249"/>
  <c r="F422" i="249"/>
  <c r="G422" i="249"/>
  <c r="I422" i="249"/>
  <c r="M422" i="249"/>
  <c r="AJ422" i="249"/>
  <c r="L422" i="249"/>
  <c r="AK422" i="249"/>
  <c r="AO422" i="249"/>
  <c r="AL411" i="249"/>
  <c r="AM411" i="249"/>
  <c r="AJ411" i="249"/>
  <c r="AK411" i="249"/>
  <c r="AH411" i="249"/>
  <c r="AI411" i="249"/>
  <c r="AN411" i="249"/>
  <c r="AO411" i="249"/>
  <c r="Q13" i="151"/>
  <c r="O53" i="151"/>
  <c r="AM414" i="249"/>
  <c r="AI414" i="249"/>
  <c r="AN414" i="249"/>
  <c r="AK414" i="249"/>
  <c r="AO414" i="249"/>
  <c r="AL414" i="249"/>
  <c r="AJ414" i="249"/>
  <c r="AH414" i="249"/>
  <c r="AM399" i="249"/>
  <c r="AH399" i="249"/>
  <c r="AK399" i="249"/>
  <c r="AN399" i="249"/>
  <c r="AO399" i="249"/>
  <c r="AJ399" i="249"/>
  <c r="AL399" i="249"/>
  <c r="AJ181" i="249"/>
  <c r="L181" i="249"/>
  <c r="AH181" i="249"/>
  <c r="J181" i="249"/>
  <c r="AF181" i="249" s="1"/>
  <c r="AI181" i="249"/>
  <c r="AO181" i="249"/>
  <c r="G181" i="249"/>
  <c r="AN181" i="249"/>
  <c r="H181" i="249"/>
  <c r="M181" i="249"/>
  <c r="K181" i="249"/>
  <c r="AL181" i="249"/>
  <c r="F181" i="249"/>
  <c r="I181" i="249"/>
  <c r="P181" i="249"/>
  <c r="AM181" i="249"/>
  <c r="AK181" i="249"/>
  <c r="N181" i="249"/>
  <c r="Q181" i="249"/>
  <c r="O181" i="249"/>
  <c r="AF182" i="249" s="1"/>
  <c r="AJ194" i="249"/>
  <c r="AO194" i="249"/>
  <c r="AH194" i="249"/>
  <c r="AK194" i="249"/>
  <c r="AN194" i="249"/>
  <c r="AL194" i="249"/>
  <c r="AM194" i="249"/>
  <c r="AI194" i="249"/>
  <c r="DL71" i="270"/>
  <c r="Q73" i="249"/>
  <c r="BJ51" i="270"/>
  <c r="S349" i="249"/>
  <c r="U91" i="249"/>
  <c r="V349" i="249"/>
  <c r="S91" i="249"/>
  <c r="HP133" i="270"/>
  <c r="GX132" i="270"/>
  <c r="GF132" i="270"/>
  <c r="G22" i="249"/>
  <c r="AN22" i="249"/>
  <c r="AM22" i="249"/>
  <c r="I22" i="249"/>
  <c r="AK22" i="249"/>
  <c r="P22" i="249"/>
  <c r="K22" i="249"/>
  <c r="AI22" i="249"/>
  <c r="H22" i="249"/>
  <c r="M22" i="249"/>
  <c r="F22" i="249"/>
  <c r="AH22" i="249"/>
  <c r="AO22" i="249"/>
  <c r="J22" i="249"/>
  <c r="AF22" i="249" s="1"/>
  <c r="M39" i="151"/>
  <c r="M40" i="151"/>
  <c r="M38" i="151"/>
  <c r="Q29" i="151"/>
  <c r="O61" i="151"/>
  <c r="Q28" i="151"/>
  <c r="Q60" i="151" s="1"/>
  <c r="O60" i="151"/>
  <c r="IH122" i="270"/>
  <c r="CS72" i="270"/>
  <c r="Q12" i="151"/>
  <c r="O52" i="151"/>
  <c r="AM199" i="249"/>
  <c r="AN199" i="249"/>
  <c r="P199" i="249"/>
  <c r="H199" i="249"/>
  <c r="O199" i="249"/>
  <c r="AK199" i="249"/>
  <c r="AL199" i="249"/>
  <c r="N199" i="249"/>
  <c r="F199" i="249"/>
  <c r="K199" i="249"/>
  <c r="AO199" i="249"/>
  <c r="Q199" i="249"/>
  <c r="AH199" i="249"/>
  <c r="J199" i="249"/>
  <c r="I199" i="249"/>
  <c r="L199" i="249"/>
  <c r="M199" i="249"/>
  <c r="AI199" i="249"/>
  <c r="G199" i="249"/>
  <c r="AJ199" i="249"/>
  <c r="AN202" i="249"/>
  <c r="P202" i="249"/>
  <c r="H202" i="249"/>
  <c r="K202" i="249"/>
  <c r="Q202" i="249"/>
  <c r="AL202" i="249"/>
  <c r="N202" i="249"/>
  <c r="F202" i="249"/>
  <c r="G202" i="249"/>
  <c r="M202" i="249"/>
  <c r="AH202" i="249"/>
  <c r="J202" i="249"/>
  <c r="O202" i="249"/>
  <c r="AI202" i="249"/>
  <c r="AK202" i="249"/>
  <c r="AM202" i="249"/>
  <c r="AO202" i="249"/>
  <c r="I202" i="249"/>
  <c r="AJ202" i="249"/>
  <c r="L202" i="249"/>
  <c r="AR112" i="270"/>
  <c r="R404" i="249"/>
  <c r="AM209" i="249"/>
  <c r="AL209" i="249"/>
  <c r="AK209" i="249"/>
  <c r="AJ209" i="249"/>
  <c r="AO209" i="249"/>
  <c r="AN209" i="249"/>
  <c r="AH209" i="249"/>
  <c r="AI209" i="249"/>
  <c r="Q25" i="151"/>
  <c r="O59" i="151"/>
  <c r="Q18" i="151"/>
  <c r="O55" i="151"/>
  <c r="IH162" i="270"/>
  <c r="Q24" i="151"/>
  <c r="O58" i="151"/>
  <c r="AJ193" i="249"/>
  <c r="L193" i="249"/>
  <c r="AO193" i="249"/>
  <c r="G193" i="249"/>
  <c r="M193" i="249"/>
  <c r="AH193" i="249"/>
  <c r="J193" i="249"/>
  <c r="AK193" i="249"/>
  <c r="AM193" i="249"/>
  <c r="I193" i="249"/>
  <c r="AN193" i="249"/>
  <c r="H193" i="249"/>
  <c r="AI193" i="249"/>
  <c r="AL193" i="249"/>
  <c r="F193" i="249"/>
  <c r="Q193" i="249"/>
  <c r="P193" i="249"/>
  <c r="O193" i="249"/>
  <c r="N193" i="249"/>
  <c r="K193" i="249"/>
  <c r="AJ197" i="249"/>
  <c r="AK197" i="249"/>
  <c r="AI197" i="249"/>
  <c r="AL197" i="249"/>
  <c r="AO197" i="249"/>
  <c r="AM197" i="249"/>
  <c r="AN197" i="249"/>
  <c r="AH197" i="249"/>
  <c r="GX142" i="270"/>
  <c r="AJ442" i="249"/>
  <c r="AL442" i="249"/>
  <c r="AN442" i="249"/>
  <c r="AH442" i="249"/>
  <c r="AN466" i="249"/>
  <c r="AK466" i="249"/>
  <c r="AI466" i="249"/>
  <c r="AL466" i="249"/>
  <c r="AJ466" i="249"/>
  <c r="AH466" i="249"/>
  <c r="AM466" i="249"/>
  <c r="AO466" i="249"/>
  <c r="AH423" i="249"/>
  <c r="AO423" i="249"/>
  <c r="AN423" i="249"/>
  <c r="AK423" i="249"/>
  <c r="AL423" i="249"/>
  <c r="AM423" i="249"/>
  <c r="AJ423" i="249"/>
  <c r="AI423" i="249"/>
  <c r="AM205" i="249"/>
  <c r="O205" i="249"/>
  <c r="G205" i="249"/>
  <c r="AH205" i="249"/>
  <c r="J205" i="249"/>
  <c r="AI205" i="249"/>
  <c r="K205" i="249"/>
  <c r="AL205" i="249"/>
  <c r="N205" i="249"/>
  <c r="F205" i="249"/>
  <c r="AO205" i="249"/>
  <c r="Q205" i="249"/>
  <c r="I205" i="249"/>
  <c r="AJ205" i="249"/>
  <c r="L205" i="249"/>
  <c r="AN205" i="249"/>
  <c r="P205" i="249"/>
  <c r="AK205" i="249"/>
  <c r="H205" i="249"/>
  <c r="M205" i="249"/>
  <c r="AL430" i="249"/>
  <c r="AK430" i="249"/>
  <c r="AJ430" i="249"/>
  <c r="AM430" i="249"/>
  <c r="AH430" i="249"/>
  <c r="AI430" i="249"/>
  <c r="AN430" i="249"/>
  <c r="AO430" i="249"/>
  <c r="AJ384" i="249"/>
  <c r="AM384" i="249"/>
  <c r="AH384" i="249"/>
  <c r="AI384" i="249"/>
  <c r="AN384" i="249"/>
  <c r="AO384" i="249"/>
  <c r="AL384" i="249"/>
  <c r="AK384" i="249"/>
  <c r="AH225" i="249"/>
  <c r="AI225" i="249"/>
  <c r="AL225" i="249"/>
  <c r="AM225" i="249"/>
  <c r="AJ225" i="249"/>
  <c r="AK225" i="249"/>
  <c r="AN225" i="249"/>
  <c r="AO225" i="249"/>
  <c r="AN215" i="249"/>
  <c r="AK215" i="249"/>
  <c r="AJ215" i="249"/>
  <c r="AI215" i="249"/>
  <c r="AH215" i="249"/>
  <c r="AO215" i="249"/>
  <c r="AL215" i="249"/>
  <c r="AM215" i="249"/>
  <c r="DL132" i="270"/>
  <c r="AJ439" i="249"/>
  <c r="AO439" i="249"/>
  <c r="AH439" i="249"/>
  <c r="AK439" i="249"/>
  <c r="AN439" i="249"/>
  <c r="AM439" i="249"/>
  <c r="AL439" i="249"/>
  <c r="AI439" i="249"/>
  <c r="AJ396" i="249"/>
  <c r="AO396" i="249"/>
  <c r="AH396" i="249"/>
  <c r="AK396" i="249"/>
  <c r="AN396" i="249"/>
  <c r="AM396" i="249"/>
  <c r="AL396" i="249"/>
  <c r="AI396" i="249"/>
  <c r="AK252" i="249"/>
  <c r="AJ252" i="249"/>
  <c r="AO252" i="249"/>
  <c r="AN252" i="249"/>
  <c r="AM252" i="249"/>
  <c r="AL252" i="249"/>
  <c r="AI252" i="249"/>
  <c r="AH252" i="249"/>
  <c r="BJ143" i="270"/>
  <c r="F223" i="249"/>
  <c r="AI223" i="249"/>
  <c r="O223" i="249"/>
  <c r="AM223" i="249"/>
  <c r="AK223" i="249"/>
  <c r="AO223" i="249"/>
  <c r="H223" i="249"/>
  <c r="AH454" i="249"/>
  <c r="AN454" i="249"/>
  <c r="AK454" i="249"/>
  <c r="AI454" i="249"/>
  <c r="AO454" i="249"/>
  <c r="AL454" i="249"/>
  <c r="AM454" i="249"/>
  <c r="AJ454" i="249"/>
  <c r="AO418" i="249"/>
  <c r="Q418" i="249"/>
  <c r="AJ418" i="249"/>
  <c r="J418" i="249"/>
  <c r="G418" i="249"/>
  <c r="I418" i="249"/>
  <c r="M418" i="249"/>
  <c r="AH418" i="249"/>
  <c r="F418" i="249"/>
  <c r="AK418" i="249"/>
  <c r="AM418" i="249"/>
  <c r="AN418" i="249"/>
  <c r="P418" i="249"/>
  <c r="L418" i="249"/>
  <c r="K418" i="249"/>
  <c r="AI418" i="249"/>
  <c r="AL418" i="249"/>
  <c r="N418" i="249"/>
  <c r="H418" i="249"/>
  <c r="AK261" i="249"/>
  <c r="AJ261" i="249"/>
  <c r="AO261" i="249"/>
  <c r="AN261" i="249"/>
  <c r="AM261" i="249"/>
  <c r="AL261" i="249"/>
  <c r="AI261" i="249"/>
  <c r="AH261" i="249"/>
  <c r="AK95" i="249"/>
  <c r="AH95" i="249"/>
  <c r="J95" i="249"/>
  <c r="K95" i="249"/>
  <c r="M95" i="249"/>
  <c r="AO95" i="249"/>
  <c r="AJ95" i="249"/>
  <c r="H95" i="249"/>
  <c r="AI95" i="249"/>
  <c r="AM95" i="249"/>
  <c r="P95" i="249"/>
  <c r="F95" i="249"/>
  <c r="Q95" i="249"/>
  <c r="AN95" i="249"/>
  <c r="N95" i="249"/>
  <c r="O95" i="249"/>
  <c r="I95" i="249"/>
  <c r="AL95" i="249"/>
  <c r="L95" i="249"/>
  <c r="G95" i="249"/>
  <c r="Y404" i="249"/>
  <c r="AL292" i="249"/>
  <c r="AH292" i="249"/>
  <c r="AJ292" i="249"/>
  <c r="AO292" i="249"/>
  <c r="AK292" i="249"/>
  <c r="AN292" i="249"/>
  <c r="AH332" i="249"/>
  <c r="AI332" i="249"/>
  <c r="AN332" i="249"/>
  <c r="AK332" i="249"/>
  <c r="AL332" i="249"/>
  <c r="AO332" i="249"/>
  <c r="AJ332" i="249"/>
  <c r="AM332" i="249"/>
  <c r="AH284" i="249"/>
  <c r="J284" i="249"/>
  <c r="AI284" i="249"/>
  <c r="AO284" i="249"/>
  <c r="G284" i="249"/>
  <c r="AN284" i="249"/>
  <c r="P284" i="249"/>
  <c r="H284" i="249"/>
  <c r="Q284" i="249"/>
  <c r="AK284" i="249"/>
  <c r="AL284" i="249"/>
  <c r="N284" i="249"/>
  <c r="F284" i="249"/>
  <c r="M284" i="249"/>
  <c r="O284" i="249"/>
  <c r="AJ284" i="249"/>
  <c r="L284" i="249"/>
  <c r="AM284" i="249"/>
  <c r="I284" i="249"/>
  <c r="K284" i="249"/>
  <c r="AN160" i="249"/>
  <c r="AO160" i="249"/>
  <c r="AH160" i="249"/>
  <c r="AM160" i="249"/>
  <c r="AL160" i="249"/>
  <c r="AK160" i="249"/>
  <c r="AJ160" i="249"/>
  <c r="AI160" i="249"/>
  <c r="AP55" i="249"/>
  <c r="AJ55" i="249"/>
  <c r="AK55" i="249"/>
  <c r="L55" i="249"/>
  <c r="Q55" i="249"/>
  <c r="I55" i="249"/>
  <c r="AH55" i="249"/>
  <c r="AI55" i="249"/>
  <c r="J55" i="249"/>
  <c r="O55" i="249"/>
  <c r="G55" i="249"/>
  <c r="AN55" i="249"/>
  <c r="AO55" i="249"/>
  <c r="P55" i="249"/>
  <c r="H55" i="249"/>
  <c r="M55" i="249"/>
  <c r="AL55" i="249"/>
  <c r="AM55" i="249"/>
  <c r="N55" i="249"/>
  <c r="F55" i="249"/>
  <c r="K55" i="249"/>
  <c r="G273" i="249"/>
  <c r="AN273" i="249"/>
  <c r="AH273" i="249"/>
  <c r="AL273" i="249"/>
  <c r="L273" i="249"/>
  <c r="Q273" i="249"/>
  <c r="H273" i="249"/>
  <c r="AO273" i="249"/>
  <c r="F273" i="249"/>
  <c r="M273" i="249"/>
  <c r="K273" i="249"/>
  <c r="J273" i="249"/>
  <c r="N416" i="249"/>
  <c r="AN416" i="249"/>
  <c r="F416" i="249"/>
  <c r="AO416" i="249"/>
  <c r="K416" i="249"/>
  <c r="AM416" i="249"/>
  <c r="AJ416" i="249"/>
  <c r="O416" i="249"/>
  <c r="Q416" i="249"/>
  <c r="J416" i="249"/>
  <c r="AK416" i="249"/>
  <c r="AH416" i="249"/>
  <c r="G416" i="249"/>
  <c r="P416" i="249"/>
  <c r="L416" i="249"/>
  <c r="AL416" i="249"/>
  <c r="I416" i="249"/>
  <c r="AH338" i="249"/>
  <c r="AK338" i="249"/>
  <c r="AN338" i="249"/>
  <c r="AM338" i="249"/>
  <c r="AL338" i="249"/>
  <c r="AI338" i="249"/>
  <c r="AJ338" i="249"/>
  <c r="AO338" i="249"/>
  <c r="AH276" i="249"/>
  <c r="J276" i="249"/>
  <c r="AI276" i="249"/>
  <c r="AO276" i="249"/>
  <c r="G276" i="249"/>
  <c r="AL276" i="249"/>
  <c r="N276" i="249"/>
  <c r="F276" i="249"/>
  <c r="M276" i="249"/>
  <c r="O276" i="249"/>
  <c r="AJ276" i="249"/>
  <c r="L276" i="249"/>
  <c r="AM276" i="249"/>
  <c r="I276" i="249"/>
  <c r="K276" i="249"/>
  <c r="AN276" i="249"/>
  <c r="AK276" i="249"/>
  <c r="P276" i="249"/>
  <c r="H276" i="249"/>
  <c r="Q276" i="249"/>
  <c r="AM313" i="249"/>
  <c r="AL313" i="249"/>
  <c r="AI313" i="249"/>
  <c r="AH313" i="249"/>
  <c r="AO313" i="249"/>
  <c r="AN313" i="249"/>
  <c r="AJ313" i="249"/>
  <c r="AK313" i="249"/>
  <c r="AN124" i="249"/>
  <c r="AO124" i="249"/>
  <c r="AL124" i="249"/>
  <c r="AM124" i="249"/>
  <c r="AJ124" i="249"/>
  <c r="AK124" i="249"/>
  <c r="AH124" i="249"/>
  <c r="AI124" i="249"/>
  <c r="AM111" i="249"/>
  <c r="AH111" i="249"/>
  <c r="AN111" i="249"/>
  <c r="AK111" i="249"/>
  <c r="AI111" i="249"/>
  <c r="AL111" i="249"/>
  <c r="AO111" i="249"/>
  <c r="AJ111" i="249"/>
  <c r="AN419" i="249"/>
  <c r="P419" i="249"/>
  <c r="H419" i="249"/>
  <c r="AK419" i="249"/>
  <c r="AH419" i="249"/>
  <c r="F419" i="249"/>
  <c r="Q419" i="249"/>
  <c r="I419" i="249"/>
  <c r="N419" i="249"/>
  <c r="AO419" i="249"/>
  <c r="O419" i="249"/>
  <c r="G419" i="249"/>
  <c r="AL419" i="249"/>
  <c r="L419" i="249"/>
  <c r="AM419" i="249"/>
  <c r="M419" i="249"/>
  <c r="AJ419" i="249"/>
  <c r="J419" i="249"/>
  <c r="AI419" i="249"/>
  <c r="K419" i="249"/>
  <c r="I361" i="249"/>
  <c r="M361" i="249"/>
  <c r="AL361" i="249"/>
  <c r="N361" i="249"/>
  <c r="F361" i="249"/>
  <c r="G361" i="249"/>
  <c r="AO361" i="249"/>
  <c r="AJ361" i="249"/>
  <c r="L361" i="249"/>
  <c r="AK361" i="249"/>
  <c r="AM361" i="249"/>
  <c r="AH361" i="249"/>
  <c r="J361" i="249"/>
  <c r="O361" i="249"/>
  <c r="AI361" i="249"/>
  <c r="Q361" i="249"/>
  <c r="AN361" i="249"/>
  <c r="P361" i="249"/>
  <c r="H361" i="249"/>
  <c r="K361" i="249"/>
  <c r="AO303" i="249"/>
  <c r="AI303" i="249"/>
  <c r="AL303" i="249"/>
  <c r="J303" i="249"/>
  <c r="H303" i="249"/>
  <c r="G303" i="249"/>
  <c r="Q303" i="249"/>
  <c r="M303" i="249"/>
  <c r="AH303" i="249"/>
  <c r="P303" i="249"/>
  <c r="O303" i="249"/>
  <c r="AM303" i="249"/>
  <c r="I303" i="249"/>
  <c r="AN303" i="249"/>
  <c r="N303" i="249"/>
  <c r="L303" i="249"/>
  <c r="K303" i="249"/>
  <c r="AJ303" i="249"/>
  <c r="F303" i="249"/>
  <c r="AK303" i="249"/>
  <c r="Q120" i="249"/>
  <c r="G120" i="249"/>
  <c r="K120" i="249"/>
  <c r="AM120" i="249"/>
  <c r="M120" i="249"/>
  <c r="AK120" i="249"/>
  <c r="AI120" i="249"/>
  <c r="I120" i="249"/>
  <c r="O120" i="249"/>
  <c r="AL120" i="249"/>
  <c r="F120" i="249"/>
  <c r="L120" i="249"/>
  <c r="J120" i="249"/>
  <c r="H120" i="249"/>
  <c r="AO120" i="249"/>
  <c r="AN120" i="249"/>
  <c r="AH120" i="249"/>
  <c r="AJ120" i="249"/>
  <c r="N120" i="249"/>
  <c r="P120" i="249"/>
  <c r="AM99" i="249"/>
  <c r="AI99" i="249"/>
  <c r="AL99" i="249"/>
  <c r="AO99" i="249"/>
  <c r="AJ99" i="249"/>
  <c r="AH99" i="249"/>
  <c r="AN99" i="249"/>
  <c r="AK99" i="249"/>
  <c r="I328" i="249"/>
  <c r="F328" i="249"/>
  <c r="AN328" i="249"/>
  <c r="M328" i="249"/>
  <c r="J328" i="249"/>
  <c r="O328" i="249"/>
  <c r="AO328" i="249"/>
  <c r="AH328" i="249"/>
  <c r="AL328" i="249"/>
  <c r="AJ420" i="249"/>
  <c r="AK420" i="249"/>
  <c r="AH420" i="249"/>
  <c r="AI420" i="249"/>
  <c r="AN420" i="249"/>
  <c r="AO420" i="249"/>
  <c r="AL420" i="249"/>
  <c r="AM420" i="249"/>
  <c r="AK365" i="249"/>
  <c r="AM365" i="249"/>
  <c r="AN365" i="249"/>
  <c r="AL365" i="249"/>
  <c r="AH365" i="249"/>
  <c r="AN283" i="249"/>
  <c r="AM283" i="249"/>
  <c r="AJ283" i="249"/>
  <c r="AO283" i="249"/>
  <c r="AH283" i="249"/>
  <c r="AK283" i="249"/>
  <c r="AL283" i="249"/>
  <c r="AI283" i="249"/>
  <c r="AM316" i="249"/>
  <c r="AH316" i="249"/>
  <c r="AN316" i="249"/>
  <c r="AK316" i="249"/>
  <c r="AL316" i="249"/>
  <c r="AI316" i="249"/>
  <c r="AO316" i="249"/>
  <c r="AJ316" i="249"/>
  <c r="AI147" i="249"/>
  <c r="Q147" i="249"/>
  <c r="I147" i="249"/>
  <c r="AJ147" i="249"/>
  <c r="L147" i="249"/>
  <c r="AO147" i="249"/>
  <c r="O147" i="249"/>
  <c r="G147" i="249"/>
  <c r="AH147" i="249"/>
  <c r="J147" i="249"/>
  <c r="AM147" i="249"/>
  <c r="M147" i="249"/>
  <c r="AN147" i="249"/>
  <c r="P147" i="249"/>
  <c r="H147" i="249"/>
  <c r="AK147" i="249"/>
  <c r="K147" i="249"/>
  <c r="AL147" i="249"/>
  <c r="N147" i="249"/>
  <c r="F147" i="249"/>
  <c r="AK32" i="249"/>
  <c r="AJ32" i="249"/>
  <c r="AI32" i="249"/>
  <c r="AH32" i="249"/>
  <c r="AO32" i="249"/>
  <c r="AN32" i="249"/>
  <c r="AM32" i="249"/>
  <c r="AL32" i="249"/>
  <c r="H34" i="249"/>
  <c r="AN34" i="249"/>
  <c r="J34" i="249"/>
  <c r="AF34" i="249" s="1"/>
  <c r="AK34" i="249"/>
  <c r="I34" i="249"/>
  <c r="Q34" i="249"/>
  <c r="K34" i="249"/>
  <c r="L34" i="249"/>
  <c r="AI34" i="249"/>
  <c r="M34" i="249"/>
  <c r="O34" i="249"/>
  <c r="AF35" i="249" s="1"/>
  <c r="N34" i="249"/>
  <c r="AO34" i="249"/>
  <c r="P34" i="249"/>
  <c r="AM34" i="249"/>
  <c r="G34" i="249"/>
  <c r="AH34" i="249"/>
  <c r="AJ34" i="249"/>
  <c r="F34" i="249"/>
  <c r="AL34" i="249"/>
  <c r="V404" i="249"/>
  <c r="O354" i="249"/>
  <c r="AM354" i="249"/>
  <c r="M354" i="249"/>
  <c r="AN354" i="249"/>
  <c r="I354" i="249"/>
  <c r="J354" i="249"/>
  <c r="AJ354" i="249"/>
  <c r="AL354" i="249"/>
  <c r="AK354" i="249"/>
  <c r="H354" i="249"/>
  <c r="F354" i="249"/>
  <c r="AO354" i="249"/>
  <c r="K354" i="249"/>
  <c r="AJ340" i="249"/>
  <c r="Q340" i="249"/>
  <c r="AK340" i="249"/>
  <c r="F340" i="249"/>
  <c r="K340" i="249"/>
  <c r="AI340" i="249"/>
  <c r="N340" i="249"/>
  <c r="AM340" i="249"/>
  <c r="J340" i="249"/>
  <c r="AF340" i="249" s="1"/>
  <c r="M340" i="249"/>
  <c r="AH340" i="249"/>
  <c r="AL340" i="249"/>
  <c r="L340" i="249"/>
  <c r="P340" i="249"/>
  <c r="H340" i="249"/>
  <c r="I370" i="249"/>
  <c r="AN370" i="249"/>
  <c r="P370" i="249"/>
  <c r="H370" i="249"/>
  <c r="K370" i="249"/>
  <c r="AI370" i="249"/>
  <c r="AL370" i="249"/>
  <c r="N370" i="249"/>
  <c r="F370" i="249"/>
  <c r="G370" i="249"/>
  <c r="M370" i="249"/>
  <c r="AM370" i="249"/>
  <c r="AJ370" i="249"/>
  <c r="L370" i="249"/>
  <c r="AK370" i="249"/>
  <c r="AO370" i="249"/>
  <c r="Q370" i="249"/>
  <c r="AH370" i="249"/>
  <c r="J370" i="249"/>
  <c r="O370" i="249"/>
  <c r="AM314" i="249"/>
  <c r="O314" i="249"/>
  <c r="G314" i="249"/>
  <c r="AH314" i="249"/>
  <c r="J314" i="249"/>
  <c r="AK314" i="249"/>
  <c r="M314" i="249"/>
  <c r="AN314" i="249"/>
  <c r="P314" i="249"/>
  <c r="H314" i="249"/>
  <c r="AI314" i="249"/>
  <c r="K314" i="249"/>
  <c r="AL314" i="249"/>
  <c r="N314" i="249"/>
  <c r="F314" i="249"/>
  <c r="AO314" i="249"/>
  <c r="Q314" i="249"/>
  <c r="I314" i="249"/>
  <c r="AJ314" i="249"/>
  <c r="L314" i="249"/>
  <c r="AN137" i="249"/>
  <c r="P137" i="249"/>
  <c r="H137" i="249"/>
  <c r="O137" i="249"/>
  <c r="AI137" i="249"/>
  <c r="AL137" i="249"/>
  <c r="N137" i="249"/>
  <c r="F137" i="249"/>
  <c r="K137" i="249"/>
  <c r="Q137" i="249"/>
  <c r="AJ137" i="249"/>
  <c r="L137" i="249"/>
  <c r="AO137" i="249"/>
  <c r="G137" i="249"/>
  <c r="M137" i="249"/>
  <c r="AH137" i="249"/>
  <c r="J137" i="249"/>
  <c r="AK137" i="249"/>
  <c r="AM137" i="249"/>
  <c r="I137" i="249"/>
  <c r="AJ110" i="249"/>
  <c r="L110" i="249"/>
  <c r="AK110" i="249"/>
  <c r="Q110" i="249"/>
  <c r="AH110" i="249"/>
  <c r="J110" i="249"/>
  <c r="O110" i="249"/>
  <c r="M110" i="249"/>
  <c r="AN110" i="249"/>
  <c r="P110" i="249"/>
  <c r="H110" i="249"/>
  <c r="K110" i="249"/>
  <c r="AM110" i="249"/>
  <c r="I110" i="249"/>
  <c r="AL110" i="249"/>
  <c r="N110" i="249"/>
  <c r="F110" i="249"/>
  <c r="G110" i="249"/>
  <c r="AI110" i="249"/>
  <c r="AO110" i="249"/>
  <c r="AP342" i="249"/>
  <c r="N342" i="249"/>
  <c r="P342" i="249"/>
  <c r="J342" i="249"/>
  <c r="AI342" i="249"/>
  <c r="AK342" i="249"/>
  <c r="AJ342" i="249"/>
  <c r="M342" i="249"/>
  <c r="F342" i="249"/>
  <c r="G342" i="249"/>
  <c r="L342" i="249"/>
  <c r="H342" i="249"/>
  <c r="AJ362" i="249"/>
  <c r="AH362" i="249"/>
  <c r="AM362" i="249"/>
  <c r="AO362" i="249"/>
  <c r="AN362" i="249"/>
  <c r="AK362" i="249"/>
  <c r="AI362" i="249"/>
  <c r="AL362" i="249"/>
  <c r="I297" i="249"/>
  <c r="Q297" i="249"/>
  <c r="L297" i="249"/>
  <c r="N297" i="249"/>
  <c r="O297" i="249"/>
  <c r="M297" i="249"/>
  <c r="AM297" i="249"/>
  <c r="AH297" i="249"/>
  <c r="AN297" i="249"/>
  <c r="F297" i="249"/>
  <c r="G297" i="249"/>
  <c r="AI297" i="249"/>
  <c r="P297" i="249"/>
  <c r="AJ297" i="249"/>
  <c r="AK297" i="249"/>
  <c r="AO297" i="249"/>
  <c r="AL297" i="249"/>
  <c r="H297" i="249"/>
  <c r="J297" i="249"/>
  <c r="K297" i="249"/>
  <c r="AK121" i="249"/>
  <c r="AI121" i="249"/>
  <c r="AL121" i="249"/>
  <c r="AN121" i="249"/>
  <c r="AJ121" i="249"/>
  <c r="AO121" i="249"/>
  <c r="AH121" i="249"/>
  <c r="AJ89" i="249"/>
  <c r="H89" i="249"/>
  <c r="Q89" i="249"/>
  <c r="J89" i="249"/>
  <c r="AI89" i="249"/>
  <c r="P89" i="249"/>
  <c r="I89" i="249"/>
  <c r="N89" i="249"/>
  <c r="L89" i="249"/>
  <c r="F89" i="249"/>
  <c r="AO89" i="249"/>
  <c r="AK89" i="249"/>
  <c r="K89" i="249"/>
  <c r="O89" i="249"/>
  <c r="G89" i="249"/>
  <c r="AP56" i="249"/>
  <c r="AK56" i="249"/>
  <c r="AJ56" i="249"/>
  <c r="AI56" i="249"/>
  <c r="AH56" i="249"/>
  <c r="AO56" i="249"/>
  <c r="AN56" i="249"/>
  <c r="AM56" i="249"/>
  <c r="AL56" i="249"/>
  <c r="X349" i="249"/>
  <c r="AC349" i="249"/>
  <c r="AA404" i="249"/>
  <c r="N349" i="249"/>
  <c r="AB146" i="249"/>
  <c r="AI35" i="249"/>
  <c r="AK35" i="249"/>
  <c r="AM35" i="249"/>
  <c r="AO35" i="249"/>
  <c r="AH35" i="249"/>
  <c r="AJ35" i="249"/>
  <c r="AL35" i="249"/>
  <c r="AN35" i="249"/>
  <c r="AK347" i="249"/>
  <c r="AM347" i="249"/>
  <c r="AI347" i="249"/>
  <c r="AL347" i="249"/>
  <c r="AH347" i="249"/>
  <c r="AN277" i="249"/>
  <c r="AM277" i="249"/>
  <c r="AJ277" i="249"/>
  <c r="AO277" i="249"/>
  <c r="AH277" i="249"/>
  <c r="AK277" i="249"/>
  <c r="AL277" i="249"/>
  <c r="AI277" i="249"/>
  <c r="Q315" i="249"/>
  <c r="AM315" i="249"/>
  <c r="AL315" i="249"/>
  <c r="N315" i="249"/>
  <c r="F315" i="249"/>
  <c r="O315" i="249"/>
  <c r="AI315" i="249"/>
  <c r="AJ315" i="249"/>
  <c r="L315" i="249"/>
  <c r="I315" i="249"/>
  <c r="K315" i="249"/>
  <c r="M315" i="249"/>
  <c r="AH315" i="249"/>
  <c r="J315" i="249"/>
  <c r="G315" i="249"/>
  <c r="AO315" i="249"/>
  <c r="AN315" i="249"/>
  <c r="P315" i="249"/>
  <c r="H315" i="249"/>
  <c r="AK315" i="249"/>
  <c r="AN123" i="249"/>
  <c r="P123" i="249"/>
  <c r="H123" i="249"/>
  <c r="AK123" i="249"/>
  <c r="M123" i="249"/>
  <c r="AL123" i="249"/>
  <c r="N123" i="249"/>
  <c r="F123" i="249"/>
  <c r="AI123" i="249"/>
  <c r="K123" i="249"/>
  <c r="AJ123" i="249"/>
  <c r="L123" i="249"/>
  <c r="AO123" i="249"/>
  <c r="Q123" i="249"/>
  <c r="I123" i="249"/>
  <c r="AH123" i="249"/>
  <c r="J123" i="249"/>
  <c r="AF123" i="249" s="1"/>
  <c r="AM123" i="249"/>
  <c r="O123" i="249"/>
  <c r="AF124" i="249" s="1"/>
  <c r="G123" i="249"/>
  <c r="AJ31" i="249"/>
  <c r="AK31" i="249"/>
  <c r="L31" i="249"/>
  <c r="O31" i="249"/>
  <c r="AF32" i="249" s="1"/>
  <c r="M31" i="249"/>
  <c r="AH31" i="249"/>
  <c r="AI31" i="249"/>
  <c r="J31" i="249"/>
  <c r="AF31" i="249" s="1"/>
  <c r="K31" i="249"/>
  <c r="I31" i="249"/>
  <c r="AN31" i="249"/>
  <c r="AO31" i="249"/>
  <c r="P31" i="249"/>
  <c r="H31" i="249"/>
  <c r="G31" i="249"/>
  <c r="AL31" i="249"/>
  <c r="AM31" i="249"/>
  <c r="N31" i="249"/>
  <c r="F31" i="249"/>
  <c r="Q31" i="249"/>
  <c r="AJ329" i="249"/>
  <c r="AO329" i="249"/>
  <c r="AI329" i="249"/>
  <c r="AL329" i="249"/>
  <c r="AK329" i="249"/>
  <c r="AH329" i="249"/>
  <c r="AL410" i="249"/>
  <c r="N410" i="249"/>
  <c r="F410" i="249"/>
  <c r="AI410" i="249"/>
  <c r="K410" i="249"/>
  <c r="AJ410" i="249"/>
  <c r="L410" i="249"/>
  <c r="AO410" i="249"/>
  <c r="Q410" i="249"/>
  <c r="I410" i="249"/>
  <c r="AH410" i="249"/>
  <c r="J410" i="249"/>
  <c r="AM410" i="249"/>
  <c r="O410" i="249"/>
  <c r="G410" i="249"/>
  <c r="AN410" i="249"/>
  <c r="P410" i="249"/>
  <c r="H410" i="249"/>
  <c r="AK410" i="249"/>
  <c r="M410" i="249"/>
  <c r="AJ343" i="249"/>
  <c r="L343" i="249"/>
  <c r="AO343" i="249"/>
  <c r="G343" i="249"/>
  <c r="AI343" i="249"/>
  <c r="AH343" i="249"/>
  <c r="J343" i="249"/>
  <c r="AF343" i="249" s="1"/>
  <c r="AK343" i="249"/>
  <c r="Q343" i="249"/>
  <c r="I343" i="249"/>
  <c r="AN343" i="249"/>
  <c r="P343" i="249"/>
  <c r="H343" i="249"/>
  <c r="O343" i="249"/>
  <c r="AF344" i="249" s="1"/>
  <c r="M343" i="249"/>
  <c r="AL343" i="249"/>
  <c r="N343" i="249"/>
  <c r="F343" i="249"/>
  <c r="K343" i="249"/>
  <c r="AM343" i="249"/>
  <c r="O279" i="249"/>
  <c r="AF280" i="249" s="1"/>
  <c r="AI279" i="249"/>
  <c r="J279" i="249"/>
  <c r="AF279" i="249" s="1"/>
  <c r="P279" i="249"/>
  <c r="H279" i="249"/>
  <c r="AN279" i="249"/>
  <c r="AH279" i="249"/>
  <c r="AL279" i="249"/>
  <c r="L279" i="249"/>
  <c r="AI304" i="249"/>
  <c r="AJ304" i="249"/>
  <c r="AH304" i="249"/>
  <c r="AN304" i="249"/>
  <c r="AK304" i="249"/>
  <c r="AL304" i="249"/>
  <c r="AO304" i="249"/>
  <c r="AN135" i="249"/>
  <c r="P135" i="249"/>
  <c r="H135" i="249"/>
  <c r="O135" i="249"/>
  <c r="AF136" i="249" s="1"/>
  <c r="AI135" i="249"/>
  <c r="AL135" i="249"/>
  <c r="N135" i="249"/>
  <c r="F135" i="249"/>
  <c r="K135" i="249"/>
  <c r="Q135" i="249"/>
  <c r="AJ135" i="249"/>
  <c r="L135" i="249"/>
  <c r="AO135" i="249"/>
  <c r="G135" i="249"/>
  <c r="M135" i="249"/>
  <c r="AH135" i="249"/>
  <c r="J135" i="249"/>
  <c r="AF135" i="249"/>
  <c r="AK135" i="249"/>
  <c r="AM135" i="249"/>
  <c r="I135" i="249"/>
  <c r="AK93" i="249"/>
  <c r="AO93" i="249"/>
  <c r="AH93" i="249"/>
  <c r="AN93" i="249"/>
  <c r="AI93" i="249"/>
  <c r="AJ93" i="249"/>
  <c r="AM93" i="249"/>
  <c r="AL93" i="249"/>
  <c r="AC404" i="249"/>
  <c r="T404" i="249"/>
  <c r="Z404" i="249"/>
  <c r="AG250" i="249"/>
  <c r="U404" i="249"/>
  <c r="X404" i="249"/>
  <c r="AJ41" i="249"/>
  <c r="AL41" i="249"/>
  <c r="AN41" i="249"/>
  <c r="AI41" i="249"/>
  <c r="AK41" i="249"/>
  <c r="AM41" i="249"/>
  <c r="AO41" i="249"/>
  <c r="AH41" i="249"/>
  <c r="AJ23" i="249"/>
  <c r="AH23" i="249"/>
  <c r="AN23" i="249"/>
  <c r="AL23" i="249"/>
  <c r="AO23" i="249"/>
  <c r="AK23" i="249"/>
  <c r="AM23" i="249"/>
  <c r="AI23" i="249"/>
  <c r="U349" i="249"/>
  <c r="Q103" i="249"/>
  <c r="AG342" i="249"/>
  <c r="AG330" i="249"/>
  <c r="AG293" i="249"/>
  <c r="AG532" i="249"/>
  <c r="AG520" i="249"/>
  <c r="AG514" i="249"/>
  <c r="AG403" i="249"/>
  <c r="AG33" i="249"/>
  <c r="AG42" i="249"/>
  <c r="AG238" i="249"/>
  <c r="AG446" i="249"/>
  <c r="AG213" i="249"/>
  <c r="AG195" i="249"/>
  <c r="AG180" i="249"/>
  <c r="AG565" i="249"/>
  <c r="AG503" i="249"/>
  <c r="AG535" i="249"/>
  <c r="AG501" i="249"/>
  <c r="AJ46" i="249"/>
  <c r="F46" i="249"/>
  <c r="AN46" i="249"/>
  <c r="J46" i="249"/>
  <c r="I46" i="249"/>
  <c r="AI46" i="249"/>
  <c r="N46" i="249"/>
  <c r="M46" i="249"/>
  <c r="AM46" i="249"/>
  <c r="AH46" i="249"/>
  <c r="Q46" i="249"/>
  <c r="AL46" i="249"/>
  <c r="H46" i="249"/>
  <c r="G46" i="249"/>
  <c r="AK46" i="249"/>
  <c r="L46" i="249"/>
  <c r="K46" i="249"/>
  <c r="AO46" i="249"/>
  <c r="P46" i="249"/>
  <c r="O46" i="249"/>
  <c r="AG424" i="249"/>
  <c r="AG400" i="249"/>
  <c r="AG467" i="249"/>
  <c r="AG360" i="249"/>
  <c r="AG357" i="249"/>
  <c r="AG348" i="249"/>
  <c r="AG296" i="249"/>
  <c r="AG351" i="249"/>
  <c r="AG333" i="249"/>
  <c r="AG152" i="249"/>
  <c r="AG437" i="249"/>
  <c r="AG15" i="249"/>
  <c r="AG504" i="249"/>
  <c r="AG497" i="249"/>
  <c r="AG484" i="249"/>
  <c r="AG517" i="249"/>
  <c r="AG483" i="249"/>
  <c r="AG461" i="249"/>
  <c r="AG455" i="249"/>
  <c r="AG443" i="249"/>
  <c r="AG434" i="249"/>
  <c r="AG412" i="249"/>
  <c r="AG143" i="249"/>
  <c r="AG24" i="249"/>
  <c r="AG57" i="249"/>
  <c r="AG45" i="249"/>
  <c r="AG385" i="249"/>
  <c r="AG372" i="249"/>
  <c r="AG394" i="249"/>
  <c r="AG198" i="249"/>
  <c r="AG229" i="249"/>
  <c r="AG345" i="249"/>
  <c r="AG502" i="249"/>
  <c r="AG486" i="249"/>
  <c r="AG495" i="249"/>
  <c r="AG317" i="249"/>
  <c r="AG363" i="249"/>
  <c r="AG60" i="249"/>
  <c r="AG48" i="249"/>
  <c r="AG149" i="249"/>
  <c r="AG278" i="249"/>
  <c r="AG397" i="249"/>
  <c r="AG256" i="249"/>
  <c r="AG207" i="249"/>
  <c r="AG76" i="249"/>
  <c r="AG492" i="249"/>
  <c r="AG552" i="249"/>
  <c r="AG490" i="249"/>
  <c r="AG529" i="249"/>
  <c r="AG489" i="249"/>
  <c r="AK240" i="249"/>
  <c r="AL240" i="249"/>
  <c r="AG125" i="249"/>
  <c r="AG369" i="249"/>
  <c r="AG366" i="249"/>
  <c r="AG161" i="249"/>
  <c r="AG354" i="249"/>
  <c r="AG21" i="249"/>
  <c r="AG39" i="249"/>
  <c r="AG287" i="249"/>
  <c r="AG498" i="249"/>
  <c r="AG485" i="249"/>
  <c r="AG507" i="249"/>
  <c r="AO47" i="249"/>
  <c r="AJ47" i="249"/>
  <c r="AI47" i="249"/>
  <c r="AH47" i="249"/>
  <c r="AL47" i="249"/>
  <c r="AG421" i="249"/>
  <c r="AG415" i="249"/>
  <c r="AG476" i="249"/>
  <c r="AG470" i="249"/>
  <c r="AG122" i="249"/>
  <c r="AG67" i="249"/>
  <c r="AG339" i="249"/>
  <c r="AG140" i="249"/>
  <c r="AG226" i="249"/>
  <c r="AG223" i="249"/>
  <c r="AG538" i="249"/>
  <c r="AG496" i="249"/>
  <c r="AG458" i="249"/>
  <c r="AG449" i="249"/>
  <c r="AG216" i="249"/>
  <c r="AG36" i="249"/>
  <c r="AG305" i="249"/>
  <c r="T146" i="249"/>
  <c r="AG131" i="249"/>
  <c r="AG128" i="249"/>
  <c r="AG268" i="249"/>
  <c r="AG112" i="249"/>
  <c r="AG30" i="249"/>
  <c r="AG177" i="249"/>
  <c r="AG523" i="249"/>
  <c r="AO66" i="249"/>
  <c r="AM66" i="249"/>
  <c r="AK66" i="249"/>
  <c r="AI66" i="249"/>
  <c r="AN66" i="249"/>
  <c r="AL66" i="249"/>
  <c r="AJ66" i="249"/>
  <c r="AH66" i="249"/>
  <c r="AG464" i="249"/>
  <c r="AG406" i="249"/>
  <c r="AG275" i="249"/>
  <c r="X146" i="249"/>
  <c r="AG281" i="249"/>
  <c r="AG241" i="249"/>
  <c r="AG119" i="249"/>
  <c r="AG204" i="249"/>
  <c r="AG100" i="249"/>
  <c r="AG94" i="249"/>
  <c r="AG82" i="249"/>
  <c r="AG431" i="249"/>
  <c r="AF345" i="249"/>
  <c r="AG526" i="249"/>
  <c r="AG491" i="249"/>
  <c r="AO107" i="249"/>
  <c r="AM107" i="249"/>
  <c r="AL107" i="249"/>
  <c r="F107" i="249"/>
  <c r="AI107" i="249"/>
  <c r="AJ107" i="249"/>
  <c r="AK107" i="249"/>
  <c r="Q107" i="249"/>
  <c r="AH107" i="249"/>
  <c r="O107" i="249"/>
  <c r="M107" i="249"/>
  <c r="P107" i="249"/>
  <c r="K107" i="249"/>
  <c r="I107" i="249"/>
  <c r="N107" i="249"/>
  <c r="G107" i="249"/>
  <c r="L107" i="249"/>
  <c r="J107" i="249"/>
  <c r="AN107" i="249"/>
  <c r="H107" i="249"/>
  <c r="R54" i="249"/>
  <c r="Z259" i="249"/>
  <c r="W54" i="249"/>
  <c r="Y259" i="249"/>
  <c r="AC54" i="249"/>
  <c r="AI28" i="249"/>
  <c r="F28" i="249"/>
  <c r="J28" i="249"/>
  <c r="AF28" i="249"/>
  <c r="AM28" i="249"/>
  <c r="N28" i="249"/>
  <c r="O28" i="249"/>
  <c r="AF29" i="249" s="1"/>
  <c r="AH28" i="249"/>
  <c r="G28" i="249"/>
  <c r="H28" i="249"/>
  <c r="AL28" i="249"/>
  <c r="L28" i="249"/>
  <c r="P28" i="249"/>
  <c r="K28" i="249"/>
  <c r="AK28" i="249"/>
  <c r="I28" i="249"/>
  <c r="Q28" i="249"/>
  <c r="AJ28" i="249"/>
  <c r="AO28" i="249"/>
  <c r="AN28" i="249"/>
  <c r="M28" i="249"/>
  <c r="Y54" i="249"/>
  <c r="L357" i="249"/>
  <c r="AK357" i="249"/>
  <c r="N357" i="249"/>
  <c r="H357" i="249"/>
  <c r="J357" i="249"/>
  <c r="F357" i="249"/>
  <c r="I357" i="249"/>
  <c r="G357" i="249"/>
  <c r="M357" i="249"/>
  <c r="AN357" i="249"/>
  <c r="O357" i="249"/>
  <c r="AM357" i="249"/>
  <c r="AJ357" i="249"/>
  <c r="AF421" i="249"/>
  <c r="U54" i="249"/>
  <c r="H94" i="249"/>
  <c r="AM94" i="249"/>
  <c r="AL94" i="249"/>
  <c r="AK94" i="249"/>
  <c r="AP94" i="249"/>
  <c r="AJ94" i="249"/>
  <c r="L94" i="249"/>
  <c r="O94" i="249"/>
  <c r="I94" i="249"/>
  <c r="G94" i="249"/>
  <c r="AH94" i="249"/>
  <c r="AO94" i="249"/>
  <c r="K94" i="249"/>
  <c r="F94" i="249"/>
  <c r="J94" i="249"/>
  <c r="P94" i="249"/>
  <c r="AI94" i="249"/>
  <c r="AP43" i="249"/>
  <c r="AN43" i="249"/>
  <c r="K43" i="249"/>
  <c r="AL43" i="249"/>
  <c r="P43" i="249"/>
  <c r="G43" i="249"/>
  <c r="AJ43" i="249"/>
  <c r="N43" i="249"/>
  <c r="Q43" i="249"/>
  <c r="AH43" i="249"/>
  <c r="L43" i="249"/>
  <c r="M43" i="249"/>
  <c r="AM43" i="249"/>
  <c r="J43" i="249"/>
  <c r="I43" i="249"/>
  <c r="AI43" i="249"/>
  <c r="H43" i="249"/>
  <c r="AO43" i="249"/>
  <c r="F43" i="249"/>
  <c r="AK43" i="249"/>
  <c r="O43" i="249"/>
  <c r="G128" i="249"/>
  <c r="M128" i="249"/>
  <c r="J128" i="249"/>
  <c r="F128" i="249"/>
  <c r="O128" i="249"/>
  <c r="Q128" i="249"/>
  <c r="AI128" i="249"/>
  <c r="AK128" i="249"/>
  <c r="AM128" i="249"/>
  <c r="H128" i="249"/>
  <c r="AJ128" i="249"/>
  <c r="P128" i="249"/>
  <c r="N128" i="249"/>
  <c r="AH128" i="249"/>
  <c r="AL128" i="249"/>
  <c r="I128" i="249"/>
  <c r="AF564" i="249"/>
  <c r="Z54" i="249"/>
  <c r="AP40" i="249"/>
  <c r="O40" i="249"/>
  <c r="N40" i="249"/>
  <c r="AH40" i="249"/>
  <c r="K40" i="249"/>
  <c r="AL40" i="249"/>
  <c r="Q40" i="249"/>
  <c r="H40" i="249"/>
  <c r="AK40" i="249"/>
  <c r="L40" i="249"/>
  <c r="AO40" i="249"/>
  <c r="AJ40" i="249"/>
  <c r="M40" i="249"/>
  <c r="AN40" i="249"/>
  <c r="AI40" i="249"/>
  <c r="F40" i="249"/>
  <c r="X54" i="249"/>
  <c r="N235" i="249"/>
  <c r="AM235" i="249"/>
  <c r="I235" i="249"/>
  <c r="P235" i="249"/>
  <c r="AO235" i="249"/>
  <c r="K235" i="249"/>
  <c r="G235" i="249"/>
  <c r="V54" i="249"/>
  <c r="J126" i="249"/>
  <c r="AF126" i="249" s="1"/>
  <c r="H126" i="249"/>
  <c r="N126" i="249"/>
  <c r="P126" i="249"/>
  <c r="L126" i="249"/>
  <c r="I126" i="249"/>
  <c r="AL126" i="249"/>
  <c r="AN126" i="249"/>
  <c r="AJ126" i="249"/>
  <c r="M126" i="249"/>
  <c r="F126" i="249"/>
  <c r="G126" i="249"/>
  <c r="Q126" i="249"/>
  <c r="K126" i="249"/>
  <c r="AI126" i="249"/>
  <c r="AM126" i="249"/>
  <c r="AO126" i="249"/>
  <c r="AK126" i="249"/>
  <c r="AH126" i="249"/>
  <c r="E52" i="270"/>
  <c r="E57" i="270" s="1"/>
  <c r="E58" i="270" s="1"/>
  <c r="M52" i="270"/>
  <c r="M57" i="270" s="1"/>
  <c r="M58" i="270" s="1"/>
  <c r="N52" i="270"/>
  <c r="N57" i="270" s="1"/>
  <c r="N58" i="270" s="1"/>
  <c r="H52" i="270"/>
  <c r="H57" i="270" s="1"/>
  <c r="H58" i="270" s="1"/>
  <c r="F52" i="270"/>
  <c r="F57" i="270" s="1"/>
  <c r="F58" i="270" s="1"/>
  <c r="K52" i="270"/>
  <c r="K57" i="270" s="1"/>
  <c r="K58" i="270" s="1"/>
  <c r="I52" i="270"/>
  <c r="I57" i="270" s="1"/>
  <c r="I58" i="270" s="1"/>
  <c r="P52" i="270"/>
  <c r="P57" i="270" s="1"/>
  <c r="P58" i="270" s="1"/>
  <c r="K25" i="270"/>
  <c r="K30" i="270" s="1"/>
  <c r="K31" i="270" s="1"/>
  <c r="F38" i="151"/>
  <c r="ED151" i="270"/>
  <c r="EU64" i="270"/>
  <c r="EU59" i="270"/>
  <c r="EW59" i="270"/>
  <c r="EV152" i="270"/>
  <c r="GF93" i="270"/>
  <c r="GF103" i="270"/>
  <c r="ED113" i="270"/>
  <c r="CT92" i="270"/>
  <c r="GW76" i="270"/>
  <c r="HO72" i="270"/>
  <c r="AR183" i="270"/>
  <c r="IG73" i="270"/>
  <c r="BJ83" i="270"/>
  <c r="S404" i="249"/>
  <c r="W404" i="249"/>
  <c r="S320" i="249"/>
  <c r="W320" i="249"/>
  <c r="Z320" i="249"/>
  <c r="T162" i="249"/>
  <c r="R162" i="249"/>
  <c r="Q349" i="249"/>
  <c r="AI381" i="249"/>
  <c r="AO381" i="249"/>
  <c r="AL381" i="249"/>
  <c r="AK381" i="249"/>
  <c r="AM381" i="249"/>
  <c r="AH381" i="249"/>
  <c r="AN381" i="249"/>
  <c r="AJ381" i="249"/>
  <c r="AO350" i="249"/>
  <c r="AM350" i="249"/>
  <c r="AN350" i="249"/>
  <c r="AK350" i="249"/>
  <c r="AJ350" i="249"/>
  <c r="AL350" i="249"/>
  <c r="AI350" i="249"/>
  <c r="AH350" i="249"/>
  <c r="AH173" i="249"/>
  <c r="AK173" i="249"/>
  <c r="AN173" i="249"/>
  <c r="AI173" i="249"/>
  <c r="AL173" i="249"/>
  <c r="AO173" i="249"/>
  <c r="AM173" i="249"/>
  <c r="AJ173" i="249"/>
  <c r="AA73" i="249"/>
  <c r="W73" i="249"/>
  <c r="S73" i="249"/>
  <c r="AB73" i="249"/>
  <c r="V73" i="249"/>
  <c r="Z73" i="249"/>
  <c r="U73" i="249"/>
  <c r="Y73" i="249"/>
  <c r="T73" i="249"/>
  <c r="AC73" i="249"/>
  <c r="X73" i="249"/>
  <c r="R73" i="249"/>
  <c r="AP88" i="249"/>
  <c r="AB88" i="249"/>
  <c r="X88" i="249"/>
  <c r="T88" i="249"/>
  <c r="AC88" i="249"/>
  <c r="W88" i="249"/>
  <c r="R88" i="249"/>
  <c r="Y88" i="249"/>
  <c r="V88" i="249"/>
  <c r="AA88" i="249"/>
  <c r="U88" i="249"/>
  <c r="Z88" i="249"/>
  <c r="S88" i="249"/>
  <c r="AN88" i="249"/>
  <c r="L88" i="249"/>
  <c r="Q88" i="249"/>
  <c r="P88" i="249"/>
  <c r="J88" i="249"/>
  <c r="G88" i="249"/>
  <c r="AK88" i="249"/>
  <c r="AI88" i="249"/>
  <c r="H88" i="249"/>
  <c r="AL88" i="249"/>
  <c r="K88" i="249"/>
  <c r="AO88" i="249"/>
  <c r="I88" i="249"/>
  <c r="AM88" i="249"/>
  <c r="N88" i="249"/>
  <c r="F88" i="249"/>
  <c r="AH88" i="249"/>
  <c r="O88" i="249"/>
  <c r="AJ88" i="249"/>
  <c r="M88" i="249"/>
  <c r="AF333" i="249"/>
  <c r="R155" i="249"/>
  <c r="V155" i="249"/>
  <c r="Y155" i="249"/>
  <c r="AH146" i="249"/>
  <c r="AC146" i="249"/>
  <c r="V146" i="249"/>
  <c r="AA138" i="249"/>
  <c r="AG139" i="249" s="1"/>
  <c r="W138" i="249"/>
  <c r="S138" i="249"/>
  <c r="AC138" i="249"/>
  <c r="X138" i="249"/>
  <c r="R138" i="249"/>
  <c r="AB138" i="249"/>
  <c r="U138" i="249"/>
  <c r="Z138" i="249"/>
  <c r="T138" i="249"/>
  <c r="Y138" i="249"/>
  <c r="V138" i="249"/>
  <c r="AG138" i="249" s="1"/>
  <c r="AL138" i="249"/>
  <c r="AH138" i="249"/>
  <c r="O138" i="249"/>
  <c r="AF139" i="249" s="1"/>
  <c r="AN138" i="249"/>
  <c r="F138" i="249"/>
  <c r="AO138" i="249"/>
  <c r="G138" i="249"/>
  <c r="AJ138" i="249"/>
  <c r="M138" i="249"/>
  <c r="N138" i="249"/>
  <c r="H138" i="249"/>
  <c r="AK138" i="249"/>
  <c r="AM138" i="249"/>
  <c r="I138" i="249"/>
  <c r="P138" i="249"/>
  <c r="AI138" i="249"/>
  <c r="K138" i="249"/>
  <c r="L138" i="249"/>
  <c r="Q138" i="249"/>
  <c r="J138" i="249"/>
  <c r="AF138" i="249"/>
  <c r="AB86" i="249"/>
  <c r="X86" i="249"/>
  <c r="T86" i="249"/>
  <c r="Y86" i="249"/>
  <c r="S86" i="249"/>
  <c r="AC86" i="249"/>
  <c r="V86" i="249"/>
  <c r="AG86" i="249"/>
  <c r="AA86" i="249"/>
  <c r="AG87" i="249" s="1"/>
  <c r="U86" i="249"/>
  <c r="Z86" i="249"/>
  <c r="R86" i="249"/>
  <c r="W86" i="249"/>
  <c r="AL86" i="249"/>
  <c r="K86" i="249"/>
  <c r="AO86" i="249"/>
  <c r="I86" i="249"/>
  <c r="AM86" i="249"/>
  <c r="AN86" i="249"/>
  <c r="F86" i="249"/>
  <c r="O86" i="249"/>
  <c r="AF87" i="249" s="1"/>
  <c r="M86" i="249"/>
  <c r="N86" i="249"/>
  <c r="P86" i="249"/>
  <c r="Q86" i="249"/>
  <c r="AJ86" i="249"/>
  <c r="AH86" i="249"/>
  <c r="G86" i="249"/>
  <c r="AK86" i="249"/>
  <c r="H86" i="249"/>
  <c r="L86" i="249"/>
  <c r="AI86" i="249"/>
  <c r="J86" i="249"/>
  <c r="AF86" i="249" s="1"/>
  <c r="AO246" i="249"/>
  <c r="AJ246" i="249"/>
  <c r="AM246" i="249"/>
  <c r="AL246" i="249"/>
  <c r="AK246" i="249"/>
  <c r="AH246" i="249"/>
  <c r="AN246" i="249"/>
  <c r="AI246" i="249"/>
  <c r="AP189" i="249"/>
  <c r="Z189" i="249"/>
  <c r="V189" i="249"/>
  <c r="R189" i="249"/>
  <c r="AC189" i="249"/>
  <c r="X189" i="249"/>
  <c r="S189" i="249"/>
  <c r="Y189" i="249"/>
  <c r="W189" i="249"/>
  <c r="AB189" i="249"/>
  <c r="U189" i="249"/>
  <c r="AA189" i="249"/>
  <c r="T189" i="249"/>
  <c r="AL189" i="249"/>
  <c r="N189" i="249"/>
  <c r="F189" i="249"/>
  <c r="M189" i="249"/>
  <c r="AJ189" i="249"/>
  <c r="L189" i="249"/>
  <c r="AM189" i="249"/>
  <c r="I189" i="249"/>
  <c r="O189" i="249"/>
  <c r="AH189" i="249"/>
  <c r="J189" i="249"/>
  <c r="AI189" i="249"/>
  <c r="AO189" i="249"/>
  <c r="K189" i="249"/>
  <c r="AN189" i="249"/>
  <c r="P189" i="249"/>
  <c r="H189" i="249"/>
  <c r="Q189" i="249"/>
  <c r="AK189" i="249"/>
  <c r="G189" i="249"/>
  <c r="AI157" i="249"/>
  <c r="AM157" i="249"/>
  <c r="AN157" i="249"/>
  <c r="AK157" i="249"/>
  <c r="AL157" i="249"/>
  <c r="AO157" i="249"/>
  <c r="AJ157" i="249"/>
  <c r="AH157" i="249"/>
  <c r="AN98" i="249"/>
  <c r="P98" i="249"/>
  <c r="H98" i="249"/>
  <c r="O98" i="249"/>
  <c r="AI98" i="249"/>
  <c r="AL98" i="249"/>
  <c r="N98" i="249"/>
  <c r="F98" i="249"/>
  <c r="K98" i="249"/>
  <c r="Q98" i="249"/>
  <c r="AJ98" i="249"/>
  <c r="L98" i="249"/>
  <c r="AK98" i="249"/>
  <c r="G98" i="249"/>
  <c r="M98" i="249"/>
  <c r="AH98" i="249"/>
  <c r="J98" i="249"/>
  <c r="AF98" i="249" s="1"/>
  <c r="AO98" i="249"/>
  <c r="AM98" i="249"/>
  <c r="I98" i="249"/>
  <c r="AN473" i="249"/>
  <c r="O473" i="249"/>
  <c r="M473" i="249"/>
  <c r="AJ473" i="249"/>
  <c r="K473" i="249"/>
  <c r="AM473" i="249"/>
  <c r="P473" i="249"/>
  <c r="J473" i="249"/>
  <c r="I473" i="249"/>
  <c r="AK473" i="249"/>
  <c r="AP473" i="249"/>
  <c r="AH473" i="249"/>
  <c r="G473" i="249"/>
  <c r="L473" i="249"/>
  <c r="N473" i="249"/>
  <c r="H473" i="249"/>
  <c r="AL473" i="249"/>
  <c r="Q473" i="249"/>
  <c r="AO473" i="249"/>
  <c r="AI473" i="249"/>
  <c r="F473" i="249"/>
  <c r="AF473" i="249" s="1"/>
  <c r="S302" i="249"/>
  <c r="W302" i="249"/>
  <c r="Z302" i="249"/>
  <c r="X265" i="249"/>
  <c r="T265" i="249"/>
  <c r="U265" i="249"/>
  <c r="AP259" i="249"/>
  <c r="J259" i="249"/>
  <c r="AL259" i="249"/>
  <c r="H259" i="249"/>
  <c r="G259" i="249"/>
  <c r="M259" i="249"/>
  <c r="AO259" i="249"/>
  <c r="K259" i="249"/>
  <c r="I259" i="249"/>
  <c r="P259" i="249"/>
  <c r="O259" i="249"/>
  <c r="AK259" i="249"/>
  <c r="L259" i="249"/>
  <c r="Q259" i="249"/>
  <c r="AN259" i="249"/>
  <c r="AM259" i="249"/>
  <c r="AJ259" i="249"/>
  <c r="F259" i="249"/>
  <c r="AF259" i="249" s="1"/>
  <c r="AI259" i="249"/>
  <c r="AH259" i="249"/>
  <c r="N259" i="249"/>
  <c r="H54" i="249"/>
  <c r="I54" i="249"/>
  <c r="AI54" i="249"/>
  <c r="P54" i="249"/>
  <c r="Q54" i="249"/>
  <c r="AF54" i="249" s="1"/>
  <c r="M54" i="249"/>
  <c r="AM54" i="249"/>
  <c r="AJ54" i="249"/>
  <c r="AN54" i="249"/>
  <c r="L54" i="249"/>
  <c r="W58" i="249"/>
  <c r="U58" i="249"/>
  <c r="T58" i="249"/>
  <c r="AA54" i="249"/>
  <c r="S54" i="249"/>
  <c r="T54" i="249"/>
  <c r="Q352" i="249"/>
  <c r="AL352" i="249"/>
  <c r="F352" i="249"/>
  <c r="I352" i="249"/>
  <c r="AI352" i="249"/>
  <c r="P352" i="249"/>
  <c r="AJ352" i="249"/>
  <c r="O352" i="249"/>
  <c r="AK352" i="249"/>
  <c r="N352" i="249"/>
  <c r="AM352" i="249"/>
  <c r="K352" i="249"/>
  <c r="AO352" i="249"/>
  <c r="AC221" i="249"/>
  <c r="Y221" i="249"/>
  <c r="U221" i="249"/>
  <c r="AB221" i="249"/>
  <c r="W221" i="249"/>
  <c r="R221" i="249"/>
  <c r="AA221" i="249"/>
  <c r="AG222" i="249" s="1"/>
  <c r="V221" i="249"/>
  <c r="AG221" i="249" s="1"/>
  <c r="Z221" i="249"/>
  <c r="X221" i="249"/>
  <c r="T221" i="249"/>
  <c r="S221" i="249"/>
  <c r="AJ221" i="249"/>
  <c r="M221" i="249"/>
  <c r="P221" i="249"/>
  <c r="O221" i="249"/>
  <c r="I221" i="249"/>
  <c r="AN221" i="249"/>
  <c r="G221" i="249"/>
  <c r="Q221" i="249"/>
  <c r="K221" i="249"/>
  <c r="AH221" i="249"/>
  <c r="F221" i="249"/>
  <c r="L221" i="249"/>
  <c r="AI221" i="249"/>
  <c r="J221" i="249"/>
  <c r="AM221" i="249"/>
  <c r="H221" i="249"/>
  <c r="AK221" i="249"/>
  <c r="N221" i="249"/>
  <c r="AL221" i="249"/>
  <c r="AO221" i="249"/>
  <c r="AI228" i="249"/>
  <c r="AK228" i="249"/>
  <c r="AM228" i="249"/>
  <c r="AN228" i="249"/>
  <c r="AJ228" i="249"/>
  <c r="AO228" i="249"/>
  <c r="AL228" i="249"/>
  <c r="AH228" i="249"/>
  <c r="AH151" i="249"/>
  <c r="AK151" i="249"/>
  <c r="AN151" i="249"/>
  <c r="AM151" i="249"/>
  <c r="AL151" i="249"/>
  <c r="AI151" i="249"/>
  <c r="AJ151" i="249"/>
  <c r="AO151" i="249"/>
  <c r="AP79" i="249"/>
  <c r="AB79" i="249"/>
  <c r="X79" i="249"/>
  <c r="T79" i="249"/>
  <c r="Z79" i="249"/>
  <c r="U79" i="249"/>
  <c r="Y79" i="249"/>
  <c r="R79" i="249"/>
  <c r="W79" i="249"/>
  <c r="AC79" i="249"/>
  <c r="V79" i="249"/>
  <c r="AA79" i="249"/>
  <c r="S79" i="249"/>
  <c r="AH79" i="249"/>
  <c r="J79" i="249"/>
  <c r="AI79" i="249"/>
  <c r="AO79" i="249"/>
  <c r="K79" i="249"/>
  <c r="AN79" i="249"/>
  <c r="P79" i="249"/>
  <c r="H79" i="249"/>
  <c r="Q79" i="249"/>
  <c r="AK79" i="249"/>
  <c r="G79" i="249"/>
  <c r="AL79" i="249"/>
  <c r="N79" i="249"/>
  <c r="F79" i="249"/>
  <c r="M79" i="249"/>
  <c r="AJ79" i="249"/>
  <c r="L79" i="249"/>
  <c r="AM79" i="249"/>
  <c r="I79" i="249"/>
  <c r="O79" i="249"/>
  <c r="AP49" i="249"/>
  <c r="AJ49" i="249"/>
  <c r="AK49" i="249"/>
  <c r="N49" i="249"/>
  <c r="F49" i="249"/>
  <c r="K49" i="249"/>
  <c r="AH49" i="249"/>
  <c r="AI49" i="249"/>
  <c r="L49" i="249"/>
  <c r="Q49" i="249"/>
  <c r="I49" i="249"/>
  <c r="AN49" i="249"/>
  <c r="AO49" i="249"/>
  <c r="J49" i="249"/>
  <c r="AF49" i="249" s="1"/>
  <c r="O49" i="249"/>
  <c r="G49" i="249"/>
  <c r="AL49" i="249"/>
  <c r="AM49" i="249"/>
  <c r="P49" i="249"/>
  <c r="H49" i="249"/>
  <c r="M49" i="249"/>
  <c r="AB259" i="249"/>
  <c r="T259" i="249"/>
  <c r="U259" i="249"/>
  <c r="R247" i="249"/>
  <c r="X247" i="249"/>
  <c r="AA247" i="249"/>
  <c r="AP192" i="249"/>
  <c r="Z192" i="249"/>
  <c r="V192" i="249"/>
  <c r="R192" i="249"/>
  <c r="AA192" i="249"/>
  <c r="U192" i="249"/>
  <c r="AC192" i="249"/>
  <c r="W192" i="249"/>
  <c r="AB192" i="249"/>
  <c r="T192" i="249"/>
  <c r="Y192" i="249"/>
  <c r="S192" i="249"/>
  <c r="X192" i="249"/>
  <c r="AM192" i="249"/>
  <c r="I192" i="249"/>
  <c r="AJ192" i="249"/>
  <c r="P192" i="249"/>
  <c r="L192" i="249"/>
  <c r="O192" i="249"/>
  <c r="J192" i="249"/>
  <c r="AH192" i="249"/>
  <c r="AI192" i="249"/>
  <c r="AO192" i="249"/>
  <c r="K192" i="249"/>
  <c r="AN192" i="249"/>
  <c r="AL192" i="249"/>
  <c r="Q192" i="249"/>
  <c r="AK192" i="249"/>
  <c r="G192" i="249"/>
  <c r="N192" i="249"/>
  <c r="H192" i="249"/>
  <c r="M192" i="249"/>
  <c r="F192" i="249"/>
  <c r="AI163" i="249"/>
  <c r="AO163" i="249"/>
  <c r="AL163" i="249"/>
  <c r="AJ163" i="249"/>
  <c r="AM163" i="249"/>
  <c r="AH163" i="249"/>
  <c r="AN163" i="249"/>
  <c r="AK163" i="249"/>
  <c r="Y153" i="249"/>
  <c r="AC153" i="249"/>
  <c r="U150" i="249"/>
  <c r="R150" i="249"/>
  <c r="V103" i="249"/>
  <c r="Y103" i="249"/>
  <c r="X103" i="249"/>
  <c r="AP38" i="249"/>
  <c r="AM38" i="249"/>
  <c r="AN38" i="249"/>
  <c r="AK38" i="249"/>
  <c r="AL38" i="249"/>
  <c r="AI38" i="249"/>
  <c r="AJ38" i="249"/>
  <c r="AO38" i="249"/>
  <c r="AH38" i="249"/>
  <c r="AF351" i="249"/>
  <c r="AF161" i="249"/>
  <c r="AF177" i="249"/>
  <c r="AF538" i="249"/>
  <c r="AF529" i="249"/>
  <c r="AF494" i="249"/>
  <c r="AF514" i="249"/>
  <c r="AF491" i="249"/>
  <c r="AF553" i="249"/>
  <c r="AG562" i="249"/>
  <c r="AG556" i="249"/>
  <c r="AF487" i="249"/>
  <c r="AF549" i="249"/>
  <c r="AG550" i="249"/>
  <c r="AB16" i="249"/>
  <c r="X16" i="249"/>
  <c r="T16" i="249"/>
  <c r="AA16" i="249"/>
  <c r="AG17" i="249" s="1"/>
  <c r="V16" i="249"/>
  <c r="AG16" i="249" s="1"/>
  <c r="Z16" i="249"/>
  <c r="U16" i="249"/>
  <c r="Y16" i="249"/>
  <c r="S16" i="249"/>
  <c r="AC16" i="249"/>
  <c r="W16" i="249"/>
  <c r="R16" i="249"/>
  <c r="EC63" i="270"/>
  <c r="BJ182" i="270"/>
  <c r="CA82" i="270"/>
  <c r="CT61" i="270"/>
  <c r="BJ121" i="270"/>
  <c r="EV141" i="270"/>
  <c r="FN101" i="270"/>
  <c r="CB81" i="270"/>
  <c r="AR101" i="270"/>
  <c r="AR62" i="270"/>
  <c r="HP83" i="270"/>
  <c r="CT173" i="270"/>
  <c r="BI77" i="270"/>
  <c r="DK65" i="270"/>
  <c r="GE76" i="270"/>
  <c r="GE74" i="270"/>
  <c r="ED181" i="270"/>
  <c r="ED161" i="270"/>
  <c r="CT152" i="270"/>
  <c r="CT111" i="270"/>
  <c r="AQ61" i="270"/>
  <c r="EV95" i="270"/>
  <c r="BP641" i="231"/>
  <c r="BP620" i="231"/>
  <c r="BP632" i="231"/>
  <c r="BP626" i="231"/>
  <c r="BP638" i="231"/>
  <c r="BP644" i="231"/>
  <c r="BP629" i="231"/>
  <c r="BP623" i="231"/>
  <c r="BP635" i="231"/>
  <c r="BP401" i="231"/>
  <c r="BP404" i="231"/>
  <c r="BP380" i="231"/>
  <c r="BP383" i="231"/>
  <c r="BP386" i="231"/>
  <c r="BP392" i="231"/>
  <c r="BP395" i="231"/>
  <c r="BP389" i="231"/>
  <c r="BP398" i="231"/>
  <c r="BP164" i="231"/>
  <c r="BP149" i="231"/>
  <c r="BP140" i="231"/>
  <c r="BP158" i="231"/>
  <c r="BP143" i="231"/>
  <c r="BP161" i="231"/>
  <c r="BP152" i="231"/>
  <c r="BP155" i="231"/>
  <c r="BP146" i="231"/>
  <c r="BP503" i="230"/>
  <c r="BP506" i="230"/>
  <c r="BP509" i="230"/>
  <c r="BP512" i="230"/>
  <c r="BP518" i="230"/>
  <c r="BP521" i="230"/>
  <c r="BP500" i="230"/>
  <c r="BP515" i="230"/>
  <c r="BP524" i="230"/>
  <c r="BP266" i="230"/>
  <c r="BP269" i="230"/>
  <c r="BP272" i="230"/>
  <c r="BP275" i="230"/>
  <c r="BP260" i="230"/>
  <c r="BP281" i="230"/>
  <c r="BP284" i="230"/>
  <c r="BP263" i="230"/>
  <c r="BP278" i="230"/>
  <c r="AC320" i="249"/>
  <c r="Y320" i="249"/>
  <c r="AO433" i="249"/>
  <c r="AK433" i="249"/>
  <c r="AI433" i="249"/>
  <c r="AH433" i="249"/>
  <c r="AN433" i="249"/>
  <c r="AJ433" i="249"/>
  <c r="AM433" i="249"/>
  <c r="AL433" i="249"/>
  <c r="AL359" i="249"/>
  <c r="AM359" i="249"/>
  <c r="AN359" i="249"/>
  <c r="AK359" i="249"/>
  <c r="AJ359" i="249"/>
  <c r="AI359" i="249"/>
  <c r="AH359" i="249"/>
  <c r="AO359" i="249"/>
  <c r="AF403" i="249"/>
  <c r="AI387" i="249"/>
  <c r="AH387" i="249"/>
  <c r="AN387" i="249"/>
  <c r="AM387" i="249"/>
  <c r="AK387" i="249"/>
  <c r="AO387" i="249"/>
  <c r="AJ387" i="249"/>
  <c r="AL387" i="249"/>
  <c r="Z382" i="249"/>
  <c r="V382" i="249"/>
  <c r="R382" i="249"/>
  <c r="AB382" i="249"/>
  <c r="X382" i="249"/>
  <c r="T382" i="249"/>
  <c r="AC382" i="249"/>
  <c r="U382" i="249"/>
  <c r="AA382" i="249"/>
  <c r="S382" i="249"/>
  <c r="Y382" i="249"/>
  <c r="W382" i="249"/>
  <c r="AM382" i="249"/>
  <c r="L382" i="249"/>
  <c r="F382" i="249"/>
  <c r="AI382" i="249"/>
  <c r="AP382" i="249"/>
  <c r="K382" i="249"/>
  <c r="Q382" i="249"/>
  <c r="AK382" i="249"/>
  <c r="AN382" i="249"/>
  <c r="M382" i="249"/>
  <c r="P382" i="249"/>
  <c r="N382" i="249"/>
  <c r="I382" i="249"/>
  <c r="O382" i="249"/>
  <c r="AH382" i="249"/>
  <c r="AJ382" i="249"/>
  <c r="AO382" i="249"/>
  <c r="AL382" i="249"/>
  <c r="J382" i="249"/>
  <c r="G382" i="249"/>
  <c r="H382" i="249"/>
  <c r="AO319" i="249"/>
  <c r="AN319" i="249"/>
  <c r="AK319" i="249"/>
  <c r="AL319" i="249"/>
  <c r="AI319" i="249"/>
  <c r="AM319" i="249"/>
  <c r="AJ319" i="249"/>
  <c r="AH319" i="249"/>
  <c r="AL170" i="249"/>
  <c r="AI170" i="249"/>
  <c r="AO170" i="249"/>
  <c r="AJ170" i="249"/>
  <c r="AK170" i="249"/>
  <c r="AH170" i="249"/>
  <c r="AN170" i="249"/>
  <c r="AM170" i="249"/>
  <c r="AH153" i="249"/>
  <c r="J153" i="249"/>
  <c r="AI153" i="249"/>
  <c r="AM153" i="249"/>
  <c r="AN153" i="249"/>
  <c r="P153" i="249"/>
  <c r="F153" i="249"/>
  <c r="O153" i="249"/>
  <c r="AO153" i="249"/>
  <c r="I153" i="249"/>
  <c r="M153" i="249"/>
  <c r="Q153" i="249"/>
  <c r="AL153" i="249"/>
  <c r="N153" i="249"/>
  <c r="H153" i="249"/>
  <c r="K153" i="249"/>
  <c r="AJ153" i="249"/>
  <c r="L153" i="249"/>
  <c r="AK153" i="249"/>
  <c r="G153" i="249"/>
  <c r="AA68" i="249"/>
  <c r="AG69" i="249" s="1"/>
  <c r="W68" i="249"/>
  <c r="S68" i="249"/>
  <c r="Z68" i="249"/>
  <c r="U68" i="249"/>
  <c r="Y68" i="249"/>
  <c r="T68" i="249"/>
  <c r="AC68" i="249"/>
  <c r="X68" i="249"/>
  <c r="R68" i="249"/>
  <c r="AB68" i="249"/>
  <c r="V68" i="249"/>
  <c r="AG68" i="249" s="1"/>
  <c r="Q68" i="249"/>
  <c r="O68" i="249"/>
  <c r="AF69" i="249" s="1"/>
  <c r="M68" i="249"/>
  <c r="K68" i="249"/>
  <c r="AM68" i="249"/>
  <c r="I68" i="249"/>
  <c r="AK68" i="249"/>
  <c r="G68" i="249"/>
  <c r="AI68" i="249"/>
  <c r="AL68" i="249"/>
  <c r="F68" i="249"/>
  <c r="L68" i="249"/>
  <c r="AH68" i="249"/>
  <c r="AN68" i="249"/>
  <c r="H68" i="249"/>
  <c r="N68" i="249"/>
  <c r="AJ68" i="249"/>
  <c r="AO68" i="249"/>
  <c r="J68" i="249"/>
  <c r="P68" i="249"/>
  <c r="Z184" i="249"/>
  <c r="V184" i="249"/>
  <c r="AG184" i="249" s="1"/>
  <c r="R184" i="249"/>
  <c r="AB184" i="249"/>
  <c r="W184" i="249"/>
  <c r="Y184" i="249"/>
  <c r="S184" i="249"/>
  <c r="X184" i="249"/>
  <c r="AC184" i="249"/>
  <c r="U184" i="249"/>
  <c r="AA184" i="249"/>
  <c r="AG185" i="249" s="1"/>
  <c r="T184" i="249"/>
  <c r="O184" i="249"/>
  <c r="AF185" i="249" s="1"/>
  <c r="AI184" i="249"/>
  <c r="N184" i="249"/>
  <c r="K184" i="249"/>
  <c r="J184" i="249"/>
  <c r="AF184" i="249" s="1"/>
  <c r="I184" i="249"/>
  <c r="F184" i="249"/>
  <c r="AO184" i="249"/>
  <c r="G184" i="249"/>
  <c r="AJ184" i="249"/>
  <c r="AM184" i="249"/>
  <c r="AN184" i="249"/>
  <c r="AK184" i="249"/>
  <c r="Q184" i="249"/>
  <c r="M184" i="249"/>
  <c r="H184" i="249"/>
  <c r="AH184" i="249"/>
  <c r="AL184" i="249"/>
  <c r="L184" i="249"/>
  <c r="P184" i="249"/>
  <c r="AP25" i="249"/>
  <c r="AB25" i="249"/>
  <c r="X25" i="249"/>
  <c r="T25" i="249"/>
  <c r="Y25" i="249"/>
  <c r="S25" i="249"/>
  <c r="AC25" i="249"/>
  <c r="W25" i="249"/>
  <c r="R25" i="249"/>
  <c r="AA25" i="249"/>
  <c r="AG26" i="249" s="1"/>
  <c r="V25" i="249"/>
  <c r="AG25" i="249" s="1"/>
  <c r="Z25" i="249"/>
  <c r="U25" i="249"/>
  <c r="AJ25" i="249"/>
  <c r="AK25" i="249"/>
  <c r="O25" i="249"/>
  <c r="AF26" i="249" s="1"/>
  <c r="G25" i="249"/>
  <c r="J25" i="249"/>
  <c r="AF25" i="249" s="1"/>
  <c r="AH25" i="249"/>
  <c r="AI25" i="249"/>
  <c r="M25" i="249"/>
  <c r="P25" i="249"/>
  <c r="H25" i="249"/>
  <c r="AN25" i="249"/>
  <c r="AO25" i="249"/>
  <c r="K25" i="249"/>
  <c r="N25" i="249"/>
  <c r="F25" i="249"/>
  <c r="AL25" i="249"/>
  <c r="AM25" i="249"/>
  <c r="Q25" i="249"/>
  <c r="I25" i="249"/>
  <c r="L25" i="249"/>
  <c r="AF305" i="249"/>
  <c r="AL301" i="249"/>
  <c r="AI301" i="249"/>
  <c r="AJ301" i="249"/>
  <c r="AO301" i="249"/>
  <c r="AH301" i="249"/>
  <c r="AK301" i="249"/>
  <c r="AN301" i="249"/>
  <c r="AM301" i="249"/>
  <c r="Z155" i="249"/>
  <c r="AC155" i="249"/>
  <c r="F146" i="249"/>
  <c r="AJ146" i="249"/>
  <c r="M146" i="249"/>
  <c r="AL146" i="249"/>
  <c r="AK146" i="249"/>
  <c r="P146" i="249"/>
  <c r="AO146" i="249"/>
  <c r="Q146" i="249"/>
  <c r="N146" i="249"/>
  <c r="G146" i="249"/>
  <c r="L146" i="249"/>
  <c r="AI146" i="249"/>
  <c r="AP146" i="249"/>
  <c r="J146" i="249"/>
  <c r="K146" i="249"/>
  <c r="AN146" i="249"/>
  <c r="H146" i="249"/>
  <c r="I146" i="249"/>
  <c r="AM146" i="249"/>
  <c r="AH139" i="249"/>
  <c r="AO139" i="249"/>
  <c r="AI139" i="249"/>
  <c r="AK139" i="249"/>
  <c r="AJ139" i="249"/>
  <c r="AN139" i="249"/>
  <c r="AL139" i="249"/>
  <c r="AM139" i="249"/>
  <c r="AA74" i="249"/>
  <c r="AG75" i="249" s="1"/>
  <c r="W74" i="249"/>
  <c r="S74" i="249"/>
  <c r="Z74" i="249"/>
  <c r="U74" i="249"/>
  <c r="Y74" i="249"/>
  <c r="T74" i="249"/>
  <c r="AC74" i="249"/>
  <c r="X74" i="249"/>
  <c r="R74" i="249"/>
  <c r="AB74" i="249"/>
  <c r="V74" i="249"/>
  <c r="AG74" i="249" s="1"/>
  <c r="AK74" i="249"/>
  <c r="G74" i="249"/>
  <c r="P74" i="249"/>
  <c r="AI74" i="249"/>
  <c r="AJ74" i="249"/>
  <c r="F74" i="249"/>
  <c r="H74" i="249"/>
  <c r="Q74" i="249"/>
  <c r="L74" i="249"/>
  <c r="AO74" i="249"/>
  <c r="AH74" i="249"/>
  <c r="O74" i="249"/>
  <c r="AF75" i="249" s="1"/>
  <c r="M74" i="249"/>
  <c r="AL74" i="249"/>
  <c r="J74" i="249"/>
  <c r="AF74" i="249" s="1"/>
  <c r="K74" i="249"/>
  <c r="AN74" i="249"/>
  <c r="AM74" i="249"/>
  <c r="I74" i="249"/>
  <c r="N74" i="249"/>
  <c r="AC239" i="249"/>
  <c r="Y239" i="249"/>
  <c r="U239" i="249"/>
  <c r="AB239" i="249"/>
  <c r="W239" i="249"/>
  <c r="R239" i="249"/>
  <c r="AA239" i="249"/>
  <c r="AG240" i="249" s="1"/>
  <c r="V239" i="249"/>
  <c r="AG239" i="249"/>
  <c r="T239" i="249"/>
  <c r="S239" i="249"/>
  <c r="Z239" i="249"/>
  <c r="X239" i="249"/>
  <c r="AM239" i="249"/>
  <c r="AI239" i="249"/>
  <c r="F239" i="249"/>
  <c r="AO239" i="249"/>
  <c r="G239" i="249"/>
  <c r="AN239" i="249"/>
  <c r="N239" i="249"/>
  <c r="AJ239" i="249"/>
  <c r="K239" i="249"/>
  <c r="AK239" i="249"/>
  <c r="Q239" i="249"/>
  <c r="J239" i="249"/>
  <c r="AF239" i="249" s="1"/>
  <c r="O239" i="249"/>
  <c r="AF240" i="249" s="1"/>
  <c r="I239" i="249"/>
  <c r="M239" i="249"/>
  <c r="AL239" i="249"/>
  <c r="P239" i="249"/>
  <c r="AH239" i="249"/>
  <c r="H239" i="249"/>
  <c r="L239" i="249"/>
  <c r="AM255" i="249"/>
  <c r="AI255" i="249"/>
  <c r="AH255" i="249"/>
  <c r="AN255" i="249"/>
  <c r="AK255" i="249"/>
  <c r="AO255" i="249"/>
  <c r="AL255" i="249"/>
  <c r="AJ255" i="249"/>
  <c r="AB80" i="249"/>
  <c r="X80" i="249"/>
  <c r="T80" i="249"/>
  <c r="Y80" i="249"/>
  <c r="S80" i="249"/>
  <c r="AA80" i="249"/>
  <c r="AG81" i="249" s="1"/>
  <c r="U80" i="249"/>
  <c r="Z80" i="249"/>
  <c r="R80" i="249"/>
  <c r="W80" i="249"/>
  <c r="AC80" i="249"/>
  <c r="V80" i="249"/>
  <c r="AG80" i="249" s="1"/>
  <c r="F80" i="249"/>
  <c r="O80" i="249"/>
  <c r="AF81" i="249" s="1"/>
  <c r="AJ80" i="249"/>
  <c r="M80" i="249"/>
  <c r="I80" i="249"/>
  <c r="AI80" i="249"/>
  <c r="Q80" i="249"/>
  <c r="J80" i="249"/>
  <c r="AF80" i="249" s="1"/>
  <c r="G80" i="249"/>
  <c r="AK80" i="249"/>
  <c r="AN80" i="249"/>
  <c r="AH80" i="249"/>
  <c r="K80" i="249"/>
  <c r="AL80" i="249"/>
  <c r="L80" i="249"/>
  <c r="AM80" i="249"/>
  <c r="N80" i="249"/>
  <c r="AO80" i="249"/>
  <c r="P80" i="249"/>
  <c r="H80" i="249"/>
  <c r="AO105" i="249"/>
  <c r="AH105" i="249"/>
  <c r="AM105" i="249"/>
  <c r="AN105" i="249"/>
  <c r="AK105" i="249"/>
  <c r="AL105" i="249"/>
  <c r="AI105" i="249"/>
  <c r="AJ105" i="249"/>
  <c r="AK103" i="249"/>
  <c r="AL462" i="249"/>
  <c r="N462" i="249"/>
  <c r="F462" i="249"/>
  <c r="AI462" i="249"/>
  <c r="M462" i="249"/>
  <c r="AJ462" i="249"/>
  <c r="L462" i="249"/>
  <c r="AO462" i="249"/>
  <c r="K462" i="249"/>
  <c r="AH462" i="249"/>
  <c r="AM462" i="249"/>
  <c r="I462" i="249"/>
  <c r="P462" i="249"/>
  <c r="AK462" i="249"/>
  <c r="G462" i="249"/>
  <c r="J462" i="249"/>
  <c r="Q462" i="249"/>
  <c r="AN462" i="249"/>
  <c r="H462" i="249"/>
  <c r="O462" i="249"/>
  <c r="AC302" i="249"/>
  <c r="Y302" i="249"/>
  <c r="AI286" i="249"/>
  <c r="AN286" i="249"/>
  <c r="AO286" i="249"/>
  <c r="AM286" i="249"/>
  <c r="AH286" i="249"/>
  <c r="AL286" i="249"/>
  <c r="AJ286" i="249"/>
  <c r="AK286" i="249"/>
  <c r="R265" i="249"/>
  <c r="Z265" i="249"/>
  <c r="Y265" i="249"/>
  <c r="AN245" i="249"/>
  <c r="F245" i="249"/>
  <c r="L245" i="249"/>
  <c r="Q245" i="249"/>
  <c r="AJ245" i="249"/>
  <c r="AL245" i="249"/>
  <c r="H245" i="249"/>
  <c r="AI245" i="249"/>
  <c r="G245" i="249"/>
  <c r="AK245" i="249"/>
  <c r="N245" i="249"/>
  <c r="AH245" i="249"/>
  <c r="I245" i="249"/>
  <c r="AM245" i="249"/>
  <c r="K245" i="249"/>
  <c r="AO245" i="249"/>
  <c r="J245" i="249"/>
  <c r="P245" i="249"/>
  <c r="M245" i="249"/>
  <c r="O245" i="249"/>
  <c r="AF246" i="249" s="1"/>
  <c r="AH101" i="249"/>
  <c r="J101" i="249"/>
  <c r="AI101" i="249"/>
  <c r="AO101" i="249"/>
  <c r="AN101" i="249"/>
  <c r="P101" i="249"/>
  <c r="H101" i="249"/>
  <c r="O101" i="249"/>
  <c r="Q101" i="249"/>
  <c r="AL101" i="249"/>
  <c r="N101" i="249"/>
  <c r="F101" i="249"/>
  <c r="K101" i="249"/>
  <c r="M101" i="249"/>
  <c r="AJ101" i="249"/>
  <c r="L101" i="249"/>
  <c r="AK101" i="249"/>
  <c r="G101" i="249"/>
  <c r="AM101" i="249"/>
  <c r="I101" i="249"/>
  <c r="AP18" i="249"/>
  <c r="AB18" i="249"/>
  <c r="X18" i="249"/>
  <c r="T18" i="249"/>
  <c r="Z18" i="249"/>
  <c r="U18" i="249"/>
  <c r="Y18" i="249"/>
  <c r="S18" i="249"/>
  <c r="AC18" i="249"/>
  <c r="W18" i="249"/>
  <c r="R18" i="249"/>
  <c r="AA18" i="249"/>
  <c r="V18" i="249"/>
  <c r="P18" i="249"/>
  <c r="AJ18" i="249"/>
  <c r="Q18" i="249"/>
  <c r="AN18" i="249"/>
  <c r="N18" i="249"/>
  <c r="O18" i="249"/>
  <c r="M18" i="249"/>
  <c r="AI18" i="249"/>
  <c r="J18" i="249"/>
  <c r="K18" i="249"/>
  <c r="AK18" i="249"/>
  <c r="L18" i="249"/>
  <c r="I18" i="249"/>
  <c r="AM18" i="249"/>
  <c r="F18" i="249"/>
  <c r="G18" i="249"/>
  <c r="AH18" i="249"/>
  <c r="AO18" i="249"/>
  <c r="H18" i="249"/>
  <c r="AL18" i="249"/>
  <c r="AC58" i="249"/>
  <c r="Z58" i="249"/>
  <c r="X58" i="249"/>
  <c r="AF140" i="249"/>
  <c r="AM75" i="249"/>
  <c r="AO75" i="249"/>
  <c r="AK75" i="249"/>
  <c r="AN75" i="249"/>
  <c r="AI75" i="249"/>
  <c r="AL75" i="249"/>
  <c r="AH75" i="249"/>
  <c r="AJ75" i="249"/>
  <c r="Z377" i="249"/>
  <c r="V377" i="249"/>
  <c r="AG377" i="249"/>
  <c r="R377" i="249"/>
  <c r="AB377" i="249"/>
  <c r="X377" i="249"/>
  <c r="T377" i="249"/>
  <c r="Y377" i="249"/>
  <c r="W377" i="249"/>
  <c r="S377" i="249"/>
  <c r="AC377" i="249"/>
  <c r="AA377" i="249"/>
  <c r="AG378" i="249" s="1"/>
  <c r="U377" i="249"/>
  <c r="AJ377" i="249"/>
  <c r="L377" i="249"/>
  <c r="AM377" i="249"/>
  <c r="I377" i="249"/>
  <c r="O377" i="249"/>
  <c r="AL377" i="249"/>
  <c r="J377" i="249"/>
  <c r="Q377" i="249"/>
  <c r="AH377" i="249"/>
  <c r="H377" i="249"/>
  <c r="M377" i="249"/>
  <c r="K377" i="249"/>
  <c r="P377" i="249"/>
  <c r="F377" i="249"/>
  <c r="AO377" i="249"/>
  <c r="G377" i="249"/>
  <c r="AN377" i="249"/>
  <c r="N377" i="249"/>
  <c r="AI377" i="249"/>
  <c r="AK377" i="249"/>
  <c r="AH344" i="249"/>
  <c r="AI344" i="249"/>
  <c r="AO344" i="249"/>
  <c r="AN344" i="249"/>
  <c r="AK344" i="249"/>
  <c r="AL344" i="249"/>
  <c r="AJ344" i="249"/>
  <c r="AM344" i="249"/>
  <c r="AC224" i="249"/>
  <c r="Y224" i="249"/>
  <c r="U224" i="249"/>
  <c r="Z224" i="249"/>
  <c r="T224" i="249"/>
  <c r="X224" i="249"/>
  <c r="S224" i="249"/>
  <c r="W224" i="249"/>
  <c r="V224" i="249"/>
  <c r="AG224" i="249"/>
  <c r="AB224" i="249"/>
  <c r="R224" i="249"/>
  <c r="AA224" i="249"/>
  <c r="AG225" i="249" s="1"/>
  <c r="AN224" i="249"/>
  <c r="P224" i="249"/>
  <c r="H224" i="249"/>
  <c r="AK224" i="249"/>
  <c r="O224" i="249"/>
  <c r="AF225" i="249" s="1"/>
  <c r="G224" i="249"/>
  <c r="AL224" i="249"/>
  <c r="N224" i="249"/>
  <c r="F224" i="249"/>
  <c r="AI224" i="249"/>
  <c r="M224" i="249"/>
  <c r="AJ224" i="249"/>
  <c r="L224" i="249"/>
  <c r="AO224" i="249"/>
  <c r="K224" i="249"/>
  <c r="AH224" i="249"/>
  <c r="J224" i="249"/>
  <c r="AM224" i="249"/>
  <c r="Q224" i="249"/>
  <c r="I224" i="249"/>
  <c r="AK179" i="249"/>
  <c r="AI179" i="249"/>
  <c r="AM179" i="249"/>
  <c r="AN179" i="249"/>
  <c r="AO179" i="249"/>
  <c r="AJ179" i="249"/>
  <c r="AL179" i="249"/>
  <c r="AH179" i="249"/>
  <c r="AL150" i="249"/>
  <c r="N150" i="249"/>
  <c r="F150" i="249"/>
  <c r="O150" i="249"/>
  <c r="AF151" i="249" s="1"/>
  <c r="AI150" i="249"/>
  <c r="AJ150" i="249"/>
  <c r="L150" i="249"/>
  <c r="AO150" i="249"/>
  <c r="K150" i="249"/>
  <c r="Q150" i="249"/>
  <c r="AH150" i="249"/>
  <c r="J150" i="249"/>
  <c r="AF150" i="249" s="1"/>
  <c r="AK150" i="249"/>
  <c r="G150" i="249"/>
  <c r="M150" i="249"/>
  <c r="AN150" i="249"/>
  <c r="P150" i="249"/>
  <c r="H150" i="249"/>
  <c r="AM150" i="249"/>
  <c r="I150" i="249"/>
  <c r="AA65" i="249"/>
  <c r="AG66" i="249" s="1"/>
  <c r="W65" i="249"/>
  <c r="S65" i="249"/>
  <c r="AC65" i="249"/>
  <c r="X65" i="249"/>
  <c r="R65" i="249"/>
  <c r="AB65" i="249"/>
  <c r="V65" i="249"/>
  <c r="AG65" i="249" s="1"/>
  <c r="Z65" i="249"/>
  <c r="U65" i="249"/>
  <c r="Y65" i="249"/>
  <c r="T65" i="249"/>
  <c r="AM65" i="249"/>
  <c r="Q65" i="249"/>
  <c r="I65" i="249"/>
  <c r="AJ65" i="249"/>
  <c r="L65" i="249"/>
  <c r="AK65" i="249"/>
  <c r="O65" i="249"/>
  <c r="G65" i="249"/>
  <c r="AH65" i="249"/>
  <c r="J65" i="249"/>
  <c r="AI65" i="249"/>
  <c r="M65" i="249"/>
  <c r="AN65" i="249"/>
  <c r="P65" i="249"/>
  <c r="H65" i="249"/>
  <c r="AO65" i="249"/>
  <c r="K65" i="249"/>
  <c r="AL65" i="249"/>
  <c r="N65" i="249"/>
  <c r="F65" i="249"/>
  <c r="AF207" i="249"/>
  <c r="AB247" i="249"/>
  <c r="T247" i="249"/>
  <c r="U247" i="249"/>
  <c r="AK191" i="249"/>
  <c r="AO191" i="249"/>
  <c r="AI191" i="249"/>
  <c r="AL191" i="249"/>
  <c r="AN191" i="249"/>
  <c r="AH191" i="249"/>
  <c r="AJ191" i="249"/>
  <c r="AM191" i="249"/>
  <c r="Q164" i="249"/>
  <c r="AO164" i="249"/>
  <c r="F164" i="249"/>
  <c r="AL164" i="249"/>
  <c r="AK164" i="249"/>
  <c r="G164" i="249"/>
  <c r="L164" i="249"/>
  <c r="M164" i="249"/>
  <c r="J164" i="249"/>
  <c r="P164" i="249"/>
  <c r="AM164" i="249"/>
  <c r="I164" i="249"/>
  <c r="N164" i="249"/>
  <c r="O164" i="249"/>
  <c r="AJ164" i="249"/>
  <c r="AI164" i="249"/>
  <c r="AH164" i="249"/>
  <c r="AN164" i="249"/>
  <c r="K164" i="249"/>
  <c r="H164" i="249"/>
  <c r="T153" i="249"/>
  <c r="U153" i="249"/>
  <c r="AA153" i="249"/>
  <c r="AB150" i="249"/>
  <c r="X150" i="249"/>
  <c r="AA150" i="249"/>
  <c r="AC103" i="249"/>
  <c r="U103" i="249"/>
  <c r="Q39" i="249"/>
  <c r="AJ39" i="249"/>
  <c r="AP39" i="249"/>
  <c r="AK39" i="249"/>
  <c r="J39" i="249"/>
  <c r="F39" i="249"/>
  <c r="M39" i="249"/>
  <c r="AO39" i="249"/>
  <c r="N39" i="249"/>
  <c r="K39" i="249"/>
  <c r="AN39" i="249"/>
  <c r="BP137" i="231"/>
  <c r="AF490" i="249"/>
  <c r="AF501" i="249"/>
  <c r="AF498" i="249"/>
  <c r="AF489" i="249"/>
  <c r="AF532" i="249"/>
  <c r="IH82" i="270"/>
  <c r="FM65" i="270"/>
  <c r="IH93" i="270"/>
  <c r="GF182" i="270"/>
  <c r="ED72" i="270"/>
  <c r="AR73" i="270"/>
  <c r="GX182" i="270"/>
  <c r="GE78" i="270"/>
  <c r="HO76" i="270"/>
  <c r="AQ65" i="270"/>
  <c r="CB42" i="270"/>
  <c r="CB123" i="270"/>
  <c r="DK67" i="270"/>
  <c r="CT83" i="270"/>
  <c r="HP63" i="270"/>
  <c r="IH53" i="270"/>
  <c r="EV73" i="270"/>
  <c r="FM76" i="270"/>
  <c r="EV133" i="270"/>
  <c r="BJ153" i="270"/>
  <c r="BK575" i="231"/>
  <c r="BK563" i="231"/>
  <c r="BK581" i="231"/>
  <c r="BK569" i="231"/>
  <c r="BK560" i="231"/>
  <c r="BK578" i="231"/>
  <c r="BK572" i="231"/>
  <c r="BK566" i="231"/>
  <c r="BK584" i="231"/>
  <c r="BK338" i="231"/>
  <c r="BK341" i="231"/>
  <c r="BK344" i="231"/>
  <c r="BK320" i="231"/>
  <c r="BK323" i="231"/>
  <c r="BK329" i="231"/>
  <c r="BK332" i="231"/>
  <c r="BK326" i="231"/>
  <c r="BK335" i="231"/>
  <c r="BK317" i="231"/>
  <c r="BK98" i="231"/>
  <c r="BK101" i="231"/>
  <c r="BK92" i="231"/>
  <c r="BK95" i="231"/>
  <c r="BK86" i="231"/>
  <c r="BK89" i="231"/>
  <c r="BK104" i="231"/>
  <c r="BK80" i="231"/>
  <c r="BK83" i="231"/>
  <c r="BK461" i="230"/>
  <c r="BK464" i="230"/>
  <c r="BK440" i="230"/>
  <c r="BK446" i="230"/>
  <c r="BK443" i="230"/>
  <c r="BK452" i="230"/>
  <c r="BK458" i="230"/>
  <c r="BK449" i="230"/>
  <c r="BK455" i="230"/>
  <c r="BK221" i="230"/>
  <c r="BK209" i="230"/>
  <c r="BK200" i="230"/>
  <c r="BK212" i="230"/>
  <c r="BK206" i="230"/>
  <c r="BK203" i="230"/>
  <c r="BK215" i="230"/>
  <c r="BK224" i="230"/>
  <c r="BK218" i="230"/>
  <c r="AH402" i="249"/>
  <c r="AI402" i="249"/>
  <c r="AN402" i="249"/>
  <c r="AM402" i="249"/>
  <c r="AL402" i="249"/>
  <c r="AK402" i="249"/>
  <c r="AJ402" i="249"/>
  <c r="AO402" i="249"/>
  <c r="AO371" i="249"/>
  <c r="AJ371" i="249"/>
  <c r="AN371" i="249"/>
  <c r="AI371" i="249"/>
  <c r="AL371" i="249"/>
  <c r="AH371" i="249"/>
  <c r="AK371" i="249"/>
  <c r="AM371" i="249"/>
  <c r="AP388" i="249"/>
  <c r="Z388" i="249"/>
  <c r="V388" i="249"/>
  <c r="R388" i="249"/>
  <c r="AB388" i="249"/>
  <c r="X388" i="249"/>
  <c r="T388" i="249"/>
  <c r="AC388" i="249"/>
  <c r="U388" i="249"/>
  <c r="AA388" i="249"/>
  <c r="S388" i="249"/>
  <c r="Y388" i="249"/>
  <c r="W388" i="249"/>
  <c r="AH388" i="249"/>
  <c r="AN388" i="249"/>
  <c r="O388" i="249"/>
  <c r="AL388" i="249"/>
  <c r="M388" i="249"/>
  <c r="J388" i="249"/>
  <c r="K388" i="249"/>
  <c r="AJ388" i="249"/>
  <c r="AI388" i="249"/>
  <c r="AO388" i="249"/>
  <c r="L388" i="249"/>
  <c r="AM388" i="249"/>
  <c r="P388" i="249"/>
  <c r="AK388" i="249"/>
  <c r="N388" i="249"/>
  <c r="I388" i="249"/>
  <c r="H388" i="249"/>
  <c r="G388" i="249"/>
  <c r="F388" i="249"/>
  <c r="Q388" i="249"/>
  <c r="F320" i="249"/>
  <c r="AN320" i="249"/>
  <c r="O320" i="249"/>
  <c r="AO320" i="249"/>
  <c r="L320" i="249"/>
  <c r="AP320" i="249"/>
  <c r="I320" i="249"/>
  <c r="P320" i="249"/>
  <c r="AK320" i="249"/>
  <c r="M320" i="249"/>
  <c r="K320" i="249"/>
  <c r="N320" i="249"/>
  <c r="AM320" i="249"/>
  <c r="G320" i="249"/>
  <c r="J320" i="249"/>
  <c r="AJ320" i="249"/>
  <c r="AL320" i="249"/>
  <c r="Q320" i="249"/>
  <c r="H320" i="249"/>
  <c r="AH320" i="249"/>
  <c r="AI320" i="249"/>
  <c r="AP171" i="249"/>
  <c r="Z171" i="249"/>
  <c r="V171" i="249"/>
  <c r="R171" i="249"/>
  <c r="AC171" i="249"/>
  <c r="X171" i="249"/>
  <c r="S171" i="249"/>
  <c r="AA171" i="249"/>
  <c r="T171" i="249"/>
  <c r="Y171" i="249"/>
  <c r="W171" i="249"/>
  <c r="AB171" i="249"/>
  <c r="U171" i="249"/>
  <c r="AM171" i="249"/>
  <c r="AN171" i="249"/>
  <c r="H171" i="249"/>
  <c r="AH171" i="249"/>
  <c r="I171" i="249"/>
  <c r="K171" i="249"/>
  <c r="M171" i="249"/>
  <c r="G171" i="249"/>
  <c r="F171" i="249"/>
  <c r="AJ171" i="249"/>
  <c r="AO171" i="249"/>
  <c r="AL171" i="249"/>
  <c r="AI171" i="249"/>
  <c r="P171" i="249"/>
  <c r="AK171" i="249"/>
  <c r="N171" i="249"/>
  <c r="Q171" i="249"/>
  <c r="L171" i="249"/>
  <c r="O171" i="249"/>
  <c r="J171" i="249"/>
  <c r="AN155" i="249"/>
  <c r="O155" i="249"/>
  <c r="F155" i="249"/>
  <c r="AJ155" i="249"/>
  <c r="AH155" i="249"/>
  <c r="AM155" i="249"/>
  <c r="P155" i="249"/>
  <c r="AK155" i="249"/>
  <c r="AO155" i="249"/>
  <c r="L155" i="249"/>
  <c r="J155" i="249"/>
  <c r="AP155" i="249"/>
  <c r="AI155" i="249"/>
  <c r="Q155" i="249"/>
  <c r="H155" i="249"/>
  <c r="AL155" i="249"/>
  <c r="M155" i="249"/>
  <c r="K155" i="249"/>
  <c r="I155" i="249"/>
  <c r="G155" i="249"/>
  <c r="N155" i="249"/>
  <c r="AP70" i="249"/>
  <c r="AA70" i="249"/>
  <c r="W70" i="249"/>
  <c r="S70" i="249"/>
  <c r="Y70" i="249"/>
  <c r="T70" i="249"/>
  <c r="AC70" i="249"/>
  <c r="X70" i="249"/>
  <c r="R70" i="249"/>
  <c r="AB70" i="249"/>
  <c r="V70" i="249"/>
  <c r="Z70" i="249"/>
  <c r="U70" i="249"/>
  <c r="K70" i="249"/>
  <c r="H70" i="249"/>
  <c r="AH70" i="249"/>
  <c r="AM70" i="249"/>
  <c r="I70" i="249"/>
  <c r="AJ70" i="249"/>
  <c r="AK70" i="249"/>
  <c r="G70" i="249"/>
  <c r="P70" i="249"/>
  <c r="AO70" i="249"/>
  <c r="AI70" i="249"/>
  <c r="F70" i="249"/>
  <c r="AN70" i="249"/>
  <c r="Q70" i="249"/>
  <c r="N70" i="249"/>
  <c r="O70" i="249"/>
  <c r="J70" i="249"/>
  <c r="L70" i="249"/>
  <c r="M70" i="249"/>
  <c r="AL70" i="249"/>
  <c r="Z175" i="249"/>
  <c r="V175" i="249"/>
  <c r="AG175" i="249" s="1"/>
  <c r="R175" i="249"/>
  <c r="Y175" i="249"/>
  <c r="T175" i="249"/>
  <c r="AA175" i="249"/>
  <c r="AG176" i="249" s="1"/>
  <c r="S175" i="249"/>
  <c r="X175" i="249"/>
  <c r="AC175" i="249"/>
  <c r="W175" i="249"/>
  <c r="AB175" i="249"/>
  <c r="U175" i="249"/>
  <c r="AK175" i="249"/>
  <c r="O175" i="249"/>
  <c r="AF176" i="249"/>
  <c r="G175" i="249"/>
  <c r="AH175" i="249"/>
  <c r="J175" i="249"/>
  <c r="AF175" i="249" s="1"/>
  <c r="AI175" i="249"/>
  <c r="M175" i="249"/>
  <c r="AN175" i="249"/>
  <c r="P175" i="249"/>
  <c r="AO175" i="249"/>
  <c r="K175" i="249"/>
  <c r="AL175" i="249"/>
  <c r="N175" i="249"/>
  <c r="H175" i="249"/>
  <c r="AM175" i="249"/>
  <c r="Q175" i="249"/>
  <c r="I175" i="249"/>
  <c r="AJ175" i="249"/>
  <c r="L175" i="249"/>
  <c r="F175" i="249"/>
  <c r="I162" i="249"/>
  <c r="M162" i="249"/>
  <c r="Q162" i="249"/>
  <c r="AL162" i="249"/>
  <c r="N162" i="249"/>
  <c r="F162" i="249"/>
  <c r="K162" i="249"/>
  <c r="AJ162" i="249"/>
  <c r="L162" i="249"/>
  <c r="AK162" i="249"/>
  <c r="G162" i="249"/>
  <c r="AH162" i="249"/>
  <c r="J162" i="249"/>
  <c r="AF162" i="249" s="1"/>
  <c r="AI162" i="249"/>
  <c r="AM162" i="249"/>
  <c r="AN162" i="249"/>
  <c r="P162" i="249"/>
  <c r="H162" i="249"/>
  <c r="O162" i="249"/>
  <c r="AO162" i="249"/>
  <c r="AA334" i="249"/>
  <c r="AG335" i="249" s="1"/>
  <c r="W334" i="249"/>
  <c r="S334" i="249"/>
  <c r="AC334" i="249"/>
  <c r="Y334" i="249"/>
  <c r="U334" i="249"/>
  <c r="Z334" i="249"/>
  <c r="R334" i="249"/>
  <c r="X334" i="249"/>
  <c r="AB334" i="249"/>
  <c r="V334" i="249"/>
  <c r="AG334" i="249" s="1"/>
  <c r="T334" i="249"/>
  <c r="I334" i="249"/>
  <c r="Q334" i="249"/>
  <c r="AL334" i="249"/>
  <c r="M334" i="249"/>
  <c r="AN334" i="249"/>
  <c r="AM334" i="249"/>
  <c r="AI334" i="249"/>
  <c r="AJ334" i="249"/>
  <c r="O334" i="249"/>
  <c r="AF335" i="249" s="1"/>
  <c r="F334" i="249"/>
  <c r="AH334" i="249"/>
  <c r="K334" i="249"/>
  <c r="J334" i="249"/>
  <c r="AF334" i="249"/>
  <c r="L334" i="249"/>
  <c r="AK334" i="249"/>
  <c r="AO334" i="249"/>
  <c r="P334" i="249"/>
  <c r="G334" i="249"/>
  <c r="N334" i="249"/>
  <c r="H334" i="249"/>
  <c r="AA325" i="249"/>
  <c r="AG326" i="249" s="1"/>
  <c r="W325" i="249"/>
  <c r="S325" i="249"/>
  <c r="AC325" i="249"/>
  <c r="Y325" i="249"/>
  <c r="U325" i="249"/>
  <c r="Z325" i="249"/>
  <c r="R325" i="249"/>
  <c r="X325" i="249"/>
  <c r="V325" i="249"/>
  <c r="AG325" i="249" s="1"/>
  <c r="T325" i="249"/>
  <c r="AB325" i="249"/>
  <c r="AJ325" i="249"/>
  <c r="L325" i="249"/>
  <c r="AM325" i="249"/>
  <c r="K325" i="249"/>
  <c r="P325" i="249"/>
  <c r="F325" i="249"/>
  <c r="G325" i="249"/>
  <c r="I325" i="249"/>
  <c r="AN325" i="249"/>
  <c r="N325" i="249"/>
  <c r="AI325" i="249"/>
  <c r="AO325" i="249"/>
  <c r="AL325" i="249"/>
  <c r="J325" i="249"/>
  <c r="AF325" i="249" s="1"/>
  <c r="Q325" i="249"/>
  <c r="AK325" i="249"/>
  <c r="AH325" i="249"/>
  <c r="H325" i="249"/>
  <c r="M325" i="249"/>
  <c r="O325" i="249"/>
  <c r="AO302" i="249"/>
  <c r="J302" i="249"/>
  <c r="AN302" i="249"/>
  <c r="AM302" i="249"/>
  <c r="F302" i="249"/>
  <c r="K302" i="249"/>
  <c r="AK302" i="249"/>
  <c r="I302" i="249"/>
  <c r="O302" i="249"/>
  <c r="AP302" i="249"/>
  <c r="P302" i="249"/>
  <c r="AJ302" i="249"/>
  <c r="Q302" i="249"/>
  <c r="G302" i="249"/>
  <c r="H302" i="249"/>
  <c r="AL302" i="249"/>
  <c r="AI302" i="249"/>
  <c r="L302" i="249"/>
  <c r="AH302" i="249"/>
  <c r="M302" i="249"/>
  <c r="N302" i="249"/>
  <c r="AI264" i="249"/>
  <c r="AM264" i="249"/>
  <c r="AL264" i="249"/>
  <c r="AO264" i="249"/>
  <c r="AJ264" i="249"/>
  <c r="AH264" i="249"/>
  <c r="AN264" i="249"/>
  <c r="AK264" i="249"/>
  <c r="U155" i="249"/>
  <c r="X155" i="249"/>
  <c r="W155" i="249"/>
  <c r="Z146" i="249"/>
  <c r="R146" i="249"/>
  <c r="AG146" i="249" s="1"/>
  <c r="S146" i="249"/>
  <c r="AM142" i="249"/>
  <c r="AN142" i="249"/>
  <c r="AK142" i="249"/>
  <c r="AL142" i="249"/>
  <c r="AI142" i="249"/>
  <c r="AJ142" i="249"/>
  <c r="AO142" i="249"/>
  <c r="AH142" i="249"/>
  <c r="AB13" i="249"/>
  <c r="X13" i="249"/>
  <c r="T13" i="249"/>
  <c r="Y13" i="249"/>
  <c r="S13" i="249"/>
  <c r="AC13" i="249"/>
  <c r="W13" i="249"/>
  <c r="R13" i="249"/>
  <c r="AA13" i="249"/>
  <c r="AG14" i="249" s="1"/>
  <c r="V13" i="249"/>
  <c r="AG13" i="249" s="1"/>
  <c r="Z13" i="249"/>
  <c r="U13" i="249"/>
  <c r="K13" i="249"/>
  <c r="H13" i="249"/>
  <c r="AN13" i="249"/>
  <c r="I13" i="249"/>
  <c r="F13" i="249"/>
  <c r="G13" i="249"/>
  <c r="AI13" i="249"/>
  <c r="AK13" i="249"/>
  <c r="P13" i="249"/>
  <c r="AM13" i="249"/>
  <c r="Q13" i="249"/>
  <c r="N13" i="249"/>
  <c r="AH13" i="249"/>
  <c r="AO13" i="249"/>
  <c r="O13" i="249"/>
  <c r="L13" i="249"/>
  <c r="AJ13" i="249"/>
  <c r="M13" i="249"/>
  <c r="J13" i="249"/>
  <c r="AF13" i="249" s="1"/>
  <c r="AL13" i="249"/>
  <c r="AP29" i="249"/>
  <c r="AI29" i="249"/>
  <c r="AK29" i="249"/>
  <c r="AM29" i="249"/>
  <c r="AO29" i="249"/>
  <c r="AH29" i="249"/>
  <c r="AJ29" i="249"/>
  <c r="AL29" i="249"/>
  <c r="AN29" i="249"/>
  <c r="AC233" i="249"/>
  <c r="Y233" i="249"/>
  <c r="U233" i="249"/>
  <c r="AB233" i="249"/>
  <c r="W233" i="249"/>
  <c r="R233" i="249"/>
  <c r="AA233" i="249"/>
  <c r="AG234" i="249"/>
  <c r="V233" i="249"/>
  <c r="AG233" i="249" s="1"/>
  <c r="Z233" i="249"/>
  <c r="X233" i="249"/>
  <c r="T233" i="249"/>
  <c r="S233" i="249"/>
  <c r="AO233" i="249"/>
  <c r="M233" i="249"/>
  <c r="AL233" i="249"/>
  <c r="H233" i="249"/>
  <c r="J233" i="249"/>
  <c r="AF233" i="249" s="1"/>
  <c r="AM233" i="249"/>
  <c r="Q233" i="249"/>
  <c r="K233" i="249"/>
  <c r="AH233" i="249"/>
  <c r="AN233" i="249"/>
  <c r="F233" i="249"/>
  <c r="AK233" i="249"/>
  <c r="O233" i="249"/>
  <c r="AF234" i="249" s="1"/>
  <c r="I233" i="249"/>
  <c r="P233" i="249"/>
  <c r="AJ233" i="249"/>
  <c r="AI233" i="249"/>
  <c r="G233" i="249"/>
  <c r="L233" i="249"/>
  <c r="N233" i="249"/>
  <c r="Z178" i="249"/>
  <c r="V178" i="249"/>
  <c r="AG178" i="249" s="1"/>
  <c r="R178" i="249"/>
  <c r="AB178" i="249"/>
  <c r="W178" i="249"/>
  <c r="X178" i="249"/>
  <c r="AC178" i="249"/>
  <c r="U178" i="249"/>
  <c r="AA178" i="249"/>
  <c r="AG179" i="249" s="1"/>
  <c r="T178" i="249"/>
  <c r="Y178" i="249"/>
  <c r="S178" i="249"/>
  <c r="AK178" i="249"/>
  <c r="G178" i="249"/>
  <c r="I178" i="249"/>
  <c r="M178" i="249"/>
  <c r="K178" i="249"/>
  <c r="O178" i="249"/>
  <c r="AF179" i="249" s="1"/>
  <c r="AM178" i="249"/>
  <c r="AI178" i="249"/>
  <c r="Q178" i="249"/>
  <c r="N178" i="249"/>
  <c r="AJ178" i="249"/>
  <c r="AO178" i="249"/>
  <c r="J178" i="249"/>
  <c r="AF178" i="249" s="1"/>
  <c r="P178" i="249"/>
  <c r="AL178" i="249"/>
  <c r="F178" i="249"/>
  <c r="L178" i="249"/>
  <c r="AH178" i="249"/>
  <c r="AN178" i="249"/>
  <c r="H178" i="249"/>
  <c r="AM145" i="249"/>
  <c r="AI145" i="249"/>
  <c r="AJ145" i="249"/>
  <c r="AH145" i="249"/>
  <c r="AO145" i="249"/>
  <c r="AN145" i="249"/>
  <c r="AK145" i="249"/>
  <c r="AL145" i="249"/>
  <c r="AP91" i="249"/>
  <c r="F91" i="249"/>
  <c r="I91" i="249"/>
  <c r="AJ91" i="249"/>
  <c r="AI91" i="249"/>
  <c r="J91" i="249"/>
  <c r="N91" i="249"/>
  <c r="H91" i="249"/>
  <c r="AN91" i="249"/>
  <c r="AH91" i="249"/>
  <c r="AL91" i="249"/>
  <c r="L91" i="249"/>
  <c r="Q91" i="249"/>
  <c r="P91" i="249"/>
  <c r="G91" i="249"/>
  <c r="K91" i="249"/>
  <c r="AM91" i="249"/>
  <c r="AK91" i="249"/>
  <c r="M91" i="249"/>
  <c r="AO91" i="249"/>
  <c r="O91" i="249"/>
  <c r="Q464" i="249"/>
  <c r="H464" i="249"/>
  <c r="AP464" i="249"/>
  <c r="AI464" i="249"/>
  <c r="AO464" i="249"/>
  <c r="AH464" i="249"/>
  <c r="AK464" i="249"/>
  <c r="AL464" i="249"/>
  <c r="M464" i="249"/>
  <c r="J464" i="249"/>
  <c r="AN464" i="249"/>
  <c r="O464" i="249"/>
  <c r="N464" i="249"/>
  <c r="AJ464" i="249"/>
  <c r="K464" i="249"/>
  <c r="AM464" i="249"/>
  <c r="P464" i="249"/>
  <c r="G464" i="249"/>
  <c r="F464" i="249"/>
  <c r="L464" i="249"/>
  <c r="I464" i="249"/>
  <c r="U302" i="249"/>
  <c r="R302" i="249"/>
  <c r="X302" i="249"/>
  <c r="AB265" i="249"/>
  <c r="V265" i="249"/>
  <c r="AC265" i="249"/>
  <c r="AM103" i="249"/>
  <c r="J103" i="249"/>
  <c r="AO103" i="249"/>
  <c r="K103" i="249"/>
  <c r="AJ103" i="249"/>
  <c r="I103" i="249"/>
  <c r="L103" i="249"/>
  <c r="AH103" i="249"/>
  <c r="H103" i="249"/>
  <c r="O103" i="249"/>
  <c r="AI103" i="249"/>
  <c r="F103" i="249"/>
  <c r="M103" i="249"/>
  <c r="AP103" i="249"/>
  <c r="AL103" i="249"/>
  <c r="AN103" i="249"/>
  <c r="N103" i="249"/>
  <c r="S58" i="249"/>
  <c r="V58" i="249"/>
  <c r="AG58" i="249" s="1"/>
  <c r="AB58" i="249"/>
  <c r="Z190" i="249"/>
  <c r="V190" i="249"/>
  <c r="AG190" i="249" s="1"/>
  <c r="R190" i="249"/>
  <c r="AB190" i="249"/>
  <c r="W190" i="249"/>
  <c r="AA190" i="249"/>
  <c r="AG191" i="249" s="1"/>
  <c r="T190" i="249"/>
  <c r="Y190" i="249"/>
  <c r="S190" i="249"/>
  <c r="X190" i="249"/>
  <c r="AC190" i="249"/>
  <c r="U190" i="249"/>
  <c r="AJ190" i="249"/>
  <c r="AI190" i="249"/>
  <c r="P190" i="249"/>
  <c r="O190" i="249"/>
  <c r="AF191" i="249" s="1"/>
  <c r="I190" i="249"/>
  <c r="AO190" i="249"/>
  <c r="G190" i="249"/>
  <c r="AL190" i="249"/>
  <c r="AH190" i="249"/>
  <c r="AM190" i="249"/>
  <c r="AK190" i="249"/>
  <c r="N190" i="249"/>
  <c r="L190" i="249"/>
  <c r="Q190" i="249"/>
  <c r="F190" i="249"/>
  <c r="M190" i="249"/>
  <c r="H190" i="249"/>
  <c r="K190" i="249"/>
  <c r="J190" i="249"/>
  <c r="AF190" i="249" s="1"/>
  <c r="AN190" i="249"/>
  <c r="AP183" i="249"/>
  <c r="Z183" i="249"/>
  <c r="V183" i="249"/>
  <c r="R183" i="249"/>
  <c r="AC183" i="249"/>
  <c r="X183" i="249"/>
  <c r="S183" i="249"/>
  <c r="W183" i="249"/>
  <c r="AB183" i="249"/>
  <c r="U183" i="249"/>
  <c r="AA183" i="249"/>
  <c r="T183" i="249"/>
  <c r="Y183" i="249"/>
  <c r="AH183" i="249"/>
  <c r="J183" i="249"/>
  <c r="AI183" i="249"/>
  <c r="AO183" i="249"/>
  <c r="K183" i="249"/>
  <c r="AN183" i="249"/>
  <c r="P183" i="249"/>
  <c r="H183" i="249"/>
  <c r="Q183" i="249"/>
  <c r="AK183" i="249"/>
  <c r="G183" i="249"/>
  <c r="AL183" i="249"/>
  <c r="N183" i="249"/>
  <c r="F183" i="249"/>
  <c r="M183" i="249"/>
  <c r="AJ183" i="249"/>
  <c r="L183" i="249"/>
  <c r="AM183" i="249"/>
  <c r="I183" i="249"/>
  <c r="O183" i="249"/>
  <c r="AJ159" i="249"/>
  <c r="L159" i="249"/>
  <c r="AO159" i="249"/>
  <c r="K159" i="249"/>
  <c r="AH159" i="249"/>
  <c r="J159" i="249"/>
  <c r="AF159" i="249" s="1"/>
  <c r="AM159" i="249"/>
  <c r="Q159" i="249"/>
  <c r="I159" i="249"/>
  <c r="AN159" i="249"/>
  <c r="P159" i="249"/>
  <c r="H159" i="249"/>
  <c r="AK159" i="249"/>
  <c r="O159" i="249"/>
  <c r="AF160" i="249" s="1"/>
  <c r="G159" i="249"/>
  <c r="AL159" i="249"/>
  <c r="N159" i="249"/>
  <c r="F159" i="249"/>
  <c r="AI159" i="249"/>
  <c r="M159" i="249"/>
  <c r="W259" i="249"/>
  <c r="V259" i="249"/>
  <c r="AC259" i="249"/>
  <c r="S247" i="249"/>
  <c r="Z247" i="249"/>
  <c r="Y247" i="249"/>
  <c r="AC230" i="249"/>
  <c r="Y230" i="249"/>
  <c r="U230" i="249"/>
  <c r="Z230" i="249"/>
  <c r="T230" i="249"/>
  <c r="X230" i="249"/>
  <c r="S230" i="249"/>
  <c r="AB230" i="249"/>
  <c r="R230" i="249"/>
  <c r="AA230" i="249"/>
  <c r="AG231" i="249" s="1"/>
  <c r="W230" i="249"/>
  <c r="V230" i="249"/>
  <c r="AG230" i="249" s="1"/>
  <c r="AJ230" i="249"/>
  <c r="L230" i="249"/>
  <c r="F230" i="249"/>
  <c r="AI230" i="249"/>
  <c r="M230" i="249"/>
  <c r="AH230" i="249"/>
  <c r="J230" i="249"/>
  <c r="AF230" i="249" s="1"/>
  <c r="AO230" i="249"/>
  <c r="K230" i="249"/>
  <c r="AN230" i="249"/>
  <c r="P230" i="249"/>
  <c r="AM230" i="249"/>
  <c r="Q230" i="249"/>
  <c r="I230" i="249"/>
  <c r="AL230" i="249"/>
  <c r="N230" i="249"/>
  <c r="H230" i="249"/>
  <c r="AK230" i="249"/>
  <c r="O230" i="249"/>
  <c r="AF231" i="249" s="1"/>
  <c r="G230" i="249"/>
  <c r="AF195" i="249"/>
  <c r="AI185" i="249"/>
  <c r="AM185" i="249"/>
  <c r="AO185" i="249"/>
  <c r="AK185" i="249"/>
  <c r="AN185" i="249"/>
  <c r="AJ185" i="249"/>
  <c r="AL185" i="249"/>
  <c r="AH185" i="249"/>
  <c r="X153" i="249"/>
  <c r="AB153" i="249"/>
  <c r="Z153" i="249"/>
  <c r="T150" i="249"/>
  <c r="V150" i="249"/>
  <c r="AG150" i="249" s="1"/>
  <c r="AC150" i="249"/>
  <c r="S103" i="249"/>
  <c r="W103" i="249"/>
  <c r="Z103" i="249"/>
  <c r="AP50" i="249"/>
  <c r="AK50" i="249"/>
  <c r="AL50" i="249"/>
  <c r="AI50" i="249"/>
  <c r="AJ50" i="249"/>
  <c r="AO50" i="249"/>
  <c r="AH50" i="249"/>
  <c r="AM50" i="249"/>
  <c r="AN50" i="249"/>
  <c r="AP26" i="249"/>
  <c r="AO26" i="249"/>
  <c r="AH26" i="249"/>
  <c r="AM26" i="249"/>
  <c r="AN26" i="249"/>
  <c r="AK26" i="249"/>
  <c r="AL26" i="249"/>
  <c r="AI26" i="249"/>
  <c r="AJ26" i="249"/>
  <c r="AF526" i="249"/>
  <c r="AF486" i="249"/>
  <c r="AF500" i="249"/>
  <c r="AF562" i="249"/>
  <c r="AF493" i="249"/>
  <c r="BP497" i="230"/>
  <c r="BP257" i="230"/>
  <c r="DL84" i="270"/>
  <c r="DL64" i="270"/>
  <c r="FM61" i="270"/>
  <c r="CS65" i="270"/>
  <c r="CB171" i="270"/>
  <c r="BJ72" i="270"/>
  <c r="CS66" i="270"/>
  <c r="HP183" i="270"/>
  <c r="EV122" i="270"/>
  <c r="FN81" i="270"/>
  <c r="EV173" i="270"/>
  <c r="AR55" i="270"/>
  <c r="DK61" i="270"/>
  <c r="DK73" i="270"/>
  <c r="GX61" i="270"/>
  <c r="GF52" i="270"/>
  <c r="FN171" i="270"/>
  <c r="FN151" i="270"/>
  <c r="CT131" i="270"/>
  <c r="BJ63" i="270"/>
  <c r="HP155" i="270"/>
  <c r="DL161" i="270"/>
  <c r="AO404" i="249"/>
  <c r="AN404" i="249"/>
  <c r="P404" i="249"/>
  <c r="H404" i="249"/>
  <c r="O404" i="249"/>
  <c r="AF405" i="249" s="1"/>
  <c r="M404" i="249"/>
  <c r="I404" i="249"/>
  <c r="AJ404" i="249"/>
  <c r="J404" i="249"/>
  <c r="AF404" i="249" s="1"/>
  <c r="K404" i="249"/>
  <c r="AH404" i="249"/>
  <c r="F404" i="249"/>
  <c r="G404" i="249"/>
  <c r="AM404" i="249"/>
  <c r="N404" i="249"/>
  <c r="AK404" i="249"/>
  <c r="AI404" i="249"/>
  <c r="Q404" i="249"/>
  <c r="AL404" i="249"/>
  <c r="L404" i="249"/>
  <c r="AH349" i="249"/>
  <c r="AN349" i="249"/>
  <c r="H349" i="249"/>
  <c r="J349" i="249"/>
  <c r="AF349" i="249" s="1"/>
  <c r="AL349" i="249"/>
  <c r="L349" i="249"/>
  <c r="AO349" i="249"/>
  <c r="O349" i="249"/>
  <c r="AF350" i="249" s="1"/>
  <c r="M349" i="249"/>
  <c r="F349" i="249"/>
  <c r="I349" i="249"/>
  <c r="P349" i="249"/>
  <c r="AM349" i="249"/>
  <c r="AJ349" i="249"/>
  <c r="K349" i="249"/>
  <c r="AK349" i="249"/>
  <c r="G349" i="249"/>
  <c r="AP174" i="249"/>
  <c r="Z174" i="249"/>
  <c r="V174" i="249"/>
  <c r="R174" i="249"/>
  <c r="AA174" i="249"/>
  <c r="U174" i="249"/>
  <c r="X174" i="249"/>
  <c r="AC174" i="249"/>
  <c r="W174" i="249"/>
  <c r="AB174" i="249"/>
  <c r="T174" i="249"/>
  <c r="Y174" i="249"/>
  <c r="S174" i="249"/>
  <c r="AO174" i="249"/>
  <c r="H174" i="249"/>
  <c r="I174" i="249"/>
  <c r="AM174" i="249"/>
  <c r="P174" i="249"/>
  <c r="AI174" i="249"/>
  <c r="G174" i="249"/>
  <c r="J174" i="249"/>
  <c r="AL174" i="249"/>
  <c r="AH174" i="249"/>
  <c r="AN174" i="249"/>
  <c r="L174" i="249"/>
  <c r="K174" i="249"/>
  <c r="N174" i="249"/>
  <c r="F174" i="249"/>
  <c r="M174" i="249"/>
  <c r="AJ174" i="249"/>
  <c r="O174" i="249"/>
  <c r="Q174" i="249"/>
  <c r="AK174" i="249"/>
  <c r="AO72" i="249"/>
  <c r="AH72" i="249"/>
  <c r="AM72" i="249"/>
  <c r="AN72" i="249"/>
  <c r="AK72" i="249"/>
  <c r="AL72" i="249"/>
  <c r="AI72" i="249"/>
  <c r="AJ72" i="249"/>
  <c r="AL231" i="249"/>
  <c r="AM231" i="249"/>
  <c r="AJ231" i="249"/>
  <c r="AK231" i="249"/>
  <c r="AH231" i="249"/>
  <c r="AI231" i="249"/>
  <c r="AN231" i="249"/>
  <c r="AO231" i="249"/>
  <c r="AP85" i="249"/>
  <c r="AB85" i="249"/>
  <c r="X85" i="249"/>
  <c r="T85" i="249"/>
  <c r="Z85" i="249"/>
  <c r="U85" i="249"/>
  <c r="AA85" i="249"/>
  <c r="S85" i="249"/>
  <c r="Y85" i="249"/>
  <c r="R85" i="249"/>
  <c r="W85" i="249"/>
  <c r="AC85" i="249"/>
  <c r="V85" i="249"/>
  <c r="AL85" i="249"/>
  <c r="N85" i="249"/>
  <c r="F85" i="249"/>
  <c r="O85" i="249"/>
  <c r="AI85" i="249"/>
  <c r="AJ85" i="249"/>
  <c r="L85" i="249"/>
  <c r="AO85" i="249"/>
  <c r="K85" i="249"/>
  <c r="Q85" i="249"/>
  <c r="AH85" i="249"/>
  <c r="J85" i="249"/>
  <c r="AK85" i="249"/>
  <c r="G85" i="249"/>
  <c r="M85" i="249"/>
  <c r="AN85" i="249"/>
  <c r="P85" i="249"/>
  <c r="H85" i="249"/>
  <c r="AM85" i="249"/>
  <c r="I85" i="249"/>
  <c r="AA336" i="249"/>
  <c r="W336" i="249"/>
  <c r="S336" i="249"/>
  <c r="AC336" i="249"/>
  <c r="Y336" i="249"/>
  <c r="U336" i="249"/>
  <c r="V336" i="249"/>
  <c r="AB336" i="249"/>
  <c r="T336" i="249"/>
  <c r="R336" i="249"/>
  <c r="X336" i="249"/>
  <c r="Z336" i="249"/>
  <c r="O336" i="249"/>
  <c r="AI336" i="249"/>
  <c r="N336" i="249"/>
  <c r="K336" i="249"/>
  <c r="AM336" i="249"/>
  <c r="F336" i="249"/>
  <c r="G336" i="249"/>
  <c r="M336" i="249"/>
  <c r="AP336" i="249"/>
  <c r="AJ336" i="249"/>
  <c r="Q336" i="249"/>
  <c r="P336" i="249"/>
  <c r="AN336" i="249"/>
  <c r="AO336" i="249"/>
  <c r="J336" i="249"/>
  <c r="I336" i="249"/>
  <c r="AL336" i="249"/>
  <c r="H336" i="249"/>
  <c r="AK336" i="249"/>
  <c r="L336" i="249"/>
  <c r="AH336" i="249"/>
  <c r="AA327" i="249"/>
  <c r="W327" i="249"/>
  <c r="S327" i="249"/>
  <c r="AC327" i="249"/>
  <c r="Y327" i="249"/>
  <c r="U327" i="249"/>
  <c r="V327" i="249"/>
  <c r="AB327" i="249"/>
  <c r="T327" i="249"/>
  <c r="Z327" i="249"/>
  <c r="X327" i="249"/>
  <c r="R327" i="249"/>
  <c r="AL327" i="249"/>
  <c r="F327" i="249"/>
  <c r="O327" i="249"/>
  <c r="P327" i="249"/>
  <c r="AM327" i="249"/>
  <c r="I327" i="249"/>
  <c r="AO327" i="249"/>
  <c r="L327" i="249"/>
  <c r="Q327" i="249"/>
  <c r="AH327" i="249"/>
  <c r="AK327" i="249"/>
  <c r="H327" i="249"/>
  <c r="M327" i="249"/>
  <c r="AP327" i="249"/>
  <c r="N327" i="249"/>
  <c r="AN327" i="249"/>
  <c r="G327" i="249"/>
  <c r="J327" i="249"/>
  <c r="K327" i="249"/>
  <c r="AJ327" i="249"/>
  <c r="AI327" i="249"/>
  <c r="AB155" i="249"/>
  <c r="T155" i="249"/>
  <c r="AA155" i="249"/>
  <c r="O146" i="249"/>
  <c r="U146" i="249"/>
  <c r="Y146" i="249"/>
  <c r="W146" i="249"/>
  <c r="AL143" i="249"/>
  <c r="M143" i="249"/>
  <c r="AP143" i="249"/>
  <c r="AH143" i="249"/>
  <c r="I143" i="249"/>
  <c r="AO143" i="249"/>
  <c r="N143" i="249"/>
  <c r="AN143" i="249"/>
  <c r="AK143" i="249"/>
  <c r="J143" i="249"/>
  <c r="AJ143" i="249"/>
  <c r="F143" i="249"/>
  <c r="P143" i="249"/>
  <c r="O143" i="249"/>
  <c r="AM143" i="249"/>
  <c r="L143" i="249"/>
  <c r="K143" i="249"/>
  <c r="AI143" i="249"/>
  <c r="H143" i="249"/>
  <c r="G143" i="249"/>
  <c r="Q143" i="249"/>
  <c r="AP52" i="249"/>
  <c r="K52" i="249"/>
  <c r="N52" i="249"/>
  <c r="AK52" i="249"/>
  <c r="M52" i="249"/>
  <c r="P52" i="249"/>
  <c r="AM52" i="249"/>
  <c r="O52" i="249"/>
  <c r="AF53" i="249" s="1"/>
  <c r="AH52" i="249"/>
  <c r="AO52" i="249"/>
  <c r="Q52" i="249"/>
  <c r="AJ52" i="249"/>
  <c r="F52" i="249"/>
  <c r="AL52" i="249"/>
  <c r="H52" i="249"/>
  <c r="AN52" i="249"/>
  <c r="G52" i="249"/>
  <c r="J52" i="249"/>
  <c r="AF52" i="249" s="1"/>
  <c r="L52" i="249"/>
  <c r="AI52" i="249"/>
  <c r="I52" i="249"/>
  <c r="AP379" i="249"/>
  <c r="Z379" i="249"/>
  <c r="V379" i="249"/>
  <c r="R379" i="249"/>
  <c r="AB379" i="249"/>
  <c r="X379" i="249"/>
  <c r="T379" i="249"/>
  <c r="AC379" i="249"/>
  <c r="U379" i="249"/>
  <c r="AA379" i="249"/>
  <c r="S379" i="249"/>
  <c r="W379" i="249"/>
  <c r="Y379" i="249"/>
  <c r="AL379" i="249"/>
  <c r="N379" i="249"/>
  <c r="F379" i="249"/>
  <c r="M379" i="249"/>
  <c r="AJ379" i="249"/>
  <c r="J379" i="249"/>
  <c r="Q379" i="249"/>
  <c r="O379" i="249"/>
  <c r="AH379" i="249"/>
  <c r="H379" i="249"/>
  <c r="I379" i="249"/>
  <c r="K379" i="249"/>
  <c r="P379" i="249"/>
  <c r="AM379" i="249"/>
  <c r="AO379" i="249"/>
  <c r="G379" i="249"/>
  <c r="AN379" i="249"/>
  <c r="L379" i="249"/>
  <c r="AI379" i="249"/>
  <c r="AK379" i="249"/>
  <c r="AJ243" i="249"/>
  <c r="AO243" i="249"/>
  <c r="AH243" i="249"/>
  <c r="AK243" i="249"/>
  <c r="AN243" i="249"/>
  <c r="AM243" i="249"/>
  <c r="AL243" i="249"/>
  <c r="AI243" i="249"/>
  <c r="AO176" i="249"/>
  <c r="AH176" i="249"/>
  <c r="AM176" i="249"/>
  <c r="AN176" i="249"/>
  <c r="AK176" i="249"/>
  <c r="AL176" i="249"/>
  <c r="AI176" i="249"/>
  <c r="AJ176" i="249"/>
  <c r="AK148" i="249"/>
  <c r="AL148" i="249"/>
  <c r="AI148" i="249"/>
  <c r="AJ148" i="249"/>
  <c r="AO148" i="249"/>
  <c r="AH148" i="249"/>
  <c r="AM148" i="249"/>
  <c r="AN148" i="249"/>
  <c r="AN84" i="249"/>
  <c r="AO84" i="249"/>
  <c r="AI84" i="249"/>
  <c r="AL84" i="249"/>
  <c r="AK84" i="249"/>
  <c r="AJ84" i="249"/>
  <c r="AH84" i="249"/>
  <c r="AM84" i="249"/>
  <c r="AF15" i="249"/>
  <c r="P103" i="249"/>
  <c r="AH472" i="249"/>
  <c r="AI472" i="249"/>
  <c r="AN472" i="249"/>
  <c r="AO472" i="249"/>
  <c r="AJ472" i="249"/>
  <c r="AM472" i="249"/>
  <c r="AK472" i="249"/>
  <c r="AL472" i="249"/>
  <c r="AA302" i="249"/>
  <c r="V302" i="249"/>
  <c r="AB302" i="249"/>
  <c r="W265" i="249"/>
  <c r="S265" i="249"/>
  <c r="AO258" i="249"/>
  <c r="AI258" i="249"/>
  <c r="AJ258" i="249"/>
  <c r="AM258" i="249"/>
  <c r="AH258" i="249"/>
  <c r="AN258" i="249"/>
  <c r="AK258" i="249"/>
  <c r="AL258" i="249"/>
  <c r="AP53" i="249"/>
  <c r="AJ53" i="249"/>
  <c r="AI53" i="249"/>
  <c r="AN53" i="249"/>
  <c r="AM53" i="249"/>
  <c r="AK53" i="249"/>
  <c r="AH53" i="249"/>
  <c r="AO53" i="249"/>
  <c r="AL53" i="249"/>
  <c r="R58" i="249"/>
  <c r="Y58" i="249"/>
  <c r="Z187" i="249"/>
  <c r="V187" i="249"/>
  <c r="AG187" i="249" s="1"/>
  <c r="R187" i="249"/>
  <c r="Y187" i="249"/>
  <c r="T187" i="249"/>
  <c r="AC187" i="249"/>
  <c r="W187" i="249"/>
  <c r="AB187" i="249"/>
  <c r="U187" i="249"/>
  <c r="AA187" i="249"/>
  <c r="AG188" i="249" s="1"/>
  <c r="S187" i="249"/>
  <c r="X187" i="249"/>
  <c r="AJ187" i="249"/>
  <c r="L187" i="249"/>
  <c r="AM187" i="249"/>
  <c r="I187" i="249"/>
  <c r="O187" i="249"/>
  <c r="AF188" i="249" s="1"/>
  <c r="AH187" i="249"/>
  <c r="J187" i="249"/>
  <c r="AF187" i="249" s="1"/>
  <c r="AI187" i="249"/>
  <c r="AO187" i="249"/>
  <c r="K187" i="249"/>
  <c r="AN187" i="249"/>
  <c r="P187" i="249"/>
  <c r="H187" i="249"/>
  <c r="Q187" i="249"/>
  <c r="AK187" i="249"/>
  <c r="G187" i="249"/>
  <c r="AL187" i="249"/>
  <c r="N187" i="249"/>
  <c r="F187" i="249"/>
  <c r="M187" i="249"/>
  <c r="AI81" i="249"/>
  <c r="AK81" i="249"/>
  <c r="AM81" i="249"/>
  <c r="AO81" i="249"/>
  <c r="AL81" i="249"/>
  <c r="AH81" i="249"/>
  <c r="AN81" i="249"/>
  <c r="AJ81" i="249"/>
  <c r="R259" i="249"/>
  <c r="X259" i="249"/>
  <c r="AA259" i="249"/>
  <c r="W247" i="249"/>
  <c r="V247" i="249"/>
  <c r="AC232" i="249"/>
  <c r="Y232" i="249"/>
  <c r="U232" i="249"/>
  <c r="X232" i="249"/>
  <c r="S232" i="249"/>
  <c r="AB232" i="249"/>
  <c r="W232" i="249"/>
  <c r="R232" i="249"/>
  <c r="AA232" i="249"/>
  <c r="Z232" i="249"/>
  <c r="V232" i="249"/>
  <c r="T232" i="249"/>
  <c r="AP232" i="249"/>
  <c r="AM232" i="249"/>
  <c r="P232" i="249"/>
  <c r="G232" i="249"/>
  <c r="AI232" i="249"/>
  <c r="AJ232" i="249"/>
  <c r="K232" i="249"/>
  <c r="Q232" i="249"/>
  <c r="H232" i="249"/>
  <c r="AL232" i="249"/>
  <c r="M232" i="249"/>
  <c r="AO232" i="249"/>
  <c r="J232" i="249"/>
  <c r="AN232" i="249"/>
  <c r="O232" i="249"/>
  <c r="F232" i="249"/>
  <c r="L232" i="249"/>
  <c r="AH232" i="249"/>
  <c r="I232" i="249"/>
  <c r="AK232" i="249"/>
  <c r="N232" i="249"/>
  <c r="AP186" i="249"/>
  <c r="Z186" i="249"/>
  <c r="V186" i="249"/>
  <c r="R186" i="249"/>
  <c r="AA186" i="249"/>
  <c r="U186" i="249"/>
  <c r="AB186" i="249"/>
  <c r="T186" i="249"/>
  <c r="Y186" i="249"/>
  <c r="S186" i="249"/>
  <c r="X186" i="249"/>
  <c r="AC186" i="249"/>
  <c r="W186" i="249"/>
  <c r="P186" i="249"/>
  <c r="AI186" i="249"/>
  <c r="AL186" i="249"/>
  <c r="N186" i="249"/>
  <c r="L186" i="249"/>
  <c r="AJ186" i="249"/>
  <c r="AM186" i="249"/>
  <c r="AK186" i="249"/>
  <c r="G186" i="249"/>
  <c r="Q186" i="249"/>
  <c r="AH186" i="249"/>
  <c r="M186" i="249"/>
  <c r="H186" i="249"/>
  <c r="O186" i="249"/>
  <c r="AN186" i="249"/>
  <c r="J186" i="249"/>
  <c r="I186" i="249"/>
  <c r="F186" i="249"/>
  <c r="AO186" i="249"/>
  <c r="K186" i="249"/>
  <c r="R153" i="249"/>
  <c r="V153" i="249"/>
  <c r="AG153" i="249" s="1"/>
  <c r="S153" i="249"/>
  <c r="Z150" i="249"/>
  <c r="Y150" i="249"/>
  <c r="S150" i="249"/>
  <c r="AA103" i="249"/>
  <c r="R103" i="249"/>
  <c r="T103" i="249"/>
  <c r="H51" i="249"/>
  <c r="AP51" i="249"/>
  <c r="P51" i="249"/>
  <c r="AL51" i="249"/>
  <c r="AM51" i="249"/>
  <c r="M51" i="249"/>
  <c r="AB27" i="249"/>
  <c r="X27" i="249"/>
  <c r="T27" i="249"/>
  <c r="AC27" i="249"/>
  <c r="W27" i="249"/>
  <c r="R27" i="249"/>
  <c r="AA27" i="249"/>
  <c r="V27" i="249"/>
  <c r="Z27" i="249"/>
  <c r="U27" i="249"/>
  <c r="Y27" i="249"/>
  <c r="S27" i="249"/>
  <c r="G27" i="249"/>
  <c r="K27" i="249"/>
  <c r="AP27" i="249"/>
  <c r="AI27" i="249"/>
  <c r="AM27" i="249"/>
  <c r="P27" i="249"/>
  <c r="AH27" i="249"/>
  <c r="AL27" i="249"/>
  <c r="O27" i="249"/>
  <c r="H27" i="249"/>
  <c r="BP617" i="231"/>
  <c r="AF499" i="249"/>
  <c r="BK437" i="230"/>
  <c r="DL145" i="270"/>
  <c r="BK557" i="231"/>
  <c r="P43" i="267"/>
  <c r="P44" i="267" s="1"/>
  <c r="AB16" i="177"/>
  <c r="AB18" i="177"/>
  <c r="AB15" i="177"/>
  <c r="AB19" i="177"/>
  <c r="AB17" i="177"/>
  <c r="Z105" i="267"/>
  <c r="X131" i="267"/>
  <c r="CB102" i="270"/>
  <c r="BJ133" i="270"/>
  <c r="BJ52" i="270"/>
  <c r="CB142" i="270"/>
  <c r="CB62" i="270"/>
  <c r="BI75" i="270"/>
  <c r="DL72" i="270"/>
  <c r="CB182" i="270"/>
  <c r="AR172" i="270"/>
  <c r="AR82" i="270"/>
  <c r="DL112" i="270"/>
  <c r="BJ162" i="270"/>
  <c r="BJ92" i="270"/>
  <c r="BI73" i="270"/>
  <c r="DL152" i="270"/>
  <c r="AP59" i="249"/>
  <c r="AI59" i="249"/>
  <c r="AH59" i="249"/>
  <c r="AK59" i="249"/>
  <c r="AJ59" i="249"/>
  <c r="AM59" i="249"/>
  <c r="AL59" i="249"/>
  <c r="AO59" i="249"/>
  <c r="AN59" i="249"/>
  <c r="I40" i="151"/>
  <c r="GW70" i="270"/>
  <c r="DK71" i="270"/>
  <c r="IH178" i="270"/>
  <c r="AP58" i="249"/>
  <c r="G58" i="249"/>
  <c r="O58" i="249"/>
  <c r="AF59" i="249" s="1"/>
  <c r="J58" i="249"/>
  <c r="AF58" i="249" s="1"/>
  <c r="AH58" i="249"/>
  <c r="AO58" i="249"/>
  <c r="I58" i="249"/>
  <c r="Q58" i="249"/>
  <c r="L58" i="249"/>
  <c r="AJ58" i="249"/>
  <c r="AI58" i="249"/>
  <c r="K58" i="249"/>
  <c r="F58" i="249"/>
  <c r="N58" i="249"/>
  <c r="AL58" i="249"/>
  <c r="AK58" i="249"/>
  <c r="M58" i="249"/>
  <c r="H58" i="249"/>
  <c r="P58" i="249"/>
  <c r="AN58" i="249"/>
  <c r="AM58" i="249"/>
  <c r="AF461" i="249"/>
  <c r="AF443" i="249"/>
  <c r="AF281" i="249"/>
  <c r="AF109" i="249"/>
  <c r="AF455" i="249"/>
  <c r="AF265" i="249"/>
  <c r="AF100" i="249"/>
  <c r="AF82" i="249"/>
  <c r="DL105" i="270"/>
  <c r="F40" i="151"/>
  <c r="GE70" i="270"/>
  <c r="DL73" i="270"/>
  <c r="AP16" i="249"/>
  <c r="O16" i="249"/>
  <c r="AF17" i="249" s="1"/>
  <c r="G16" i="249"/>
  <c r="AO16" i="249"/>
  <c r="AN16" i="249"/>
  <c r="N16" i="249"/>
  <c r="F16" i="249"/>
  <c r="M16" i="249"/>
  <c r="AI16" i="249"/>
  <c r="AH16" i="249"/>
  <c r="H16" i="249"/>
  <c r="P16" i="249"/>
  <c r="K16" i="249"/>
  <c r="AK16" i="249"/>
  <c r="AJ16" i="249"/>
  <c r="J16" i="249"/>
  <c r="AF16" i="249" s="1"/>
  <c r="Q16" i="249"/>
  <c r="I16" i="249"/>
  <c r="AM16" i="249"/>
  <c r="AL16" i="249"/>
  <c r="L16" i="249"/>
  <c r="AF467" i="249"/>
  <c r="AF434" i="249"/>
  <c r="AF247" i="249"/>
  <c r="L40" i="151"/>
  <c r="HP144" i="270"/>
  <c r="P121" i="267"/>
  <c r="P122" i="267" s="1"/>
  <c r="P56" i="267"/>
  <c r="P57" i="267" s="1"/>
  <c r="EV82" i="270"/>
  <c r="GF152" i="270"/>
  <c r="HP162" i="270"/>
  <c r="Z131" i="267"/>
  <c r="O118" i="267"/>
  <c r="HP178" i="270"/>
  <c r="HP177" i="270"/>
  <c r="AG452" i="249"/>
  <c r="AG134" i="249"/>
  <c r="AG284" i="249"/>
  <c r="AG158" i="249"/>
  <c r="N39" i="151"/>
  <c r="N40" i="151" s="1"/>
  <c r="DL176" i="270"/>
  <c r="Q56" i="151"/>
  <c r="GW72" i="270"/>
  <c r="AF342" i="249"/>
  <c r="IG75" i="270"/>
  <c r="CT122" i="270"/>
  <c r="CS78" i="270"/>
  <c r="CA88" i="270"/>
  <c r="CS74" i="270"/>
  <c r="CT182" i="270"/>
  <c r="AR153" i="270"/>
  <c r="AG91" i="249"/>
  <c r="AG311" i="249"/>
  <c r="AG418" i="249"/>
  <c r="AG106" i="249"/>
  <c r="AF293" i="249"/>
  <c r="AF311" i="249"/>
  <c r="AF394" i="249"/>
  <c r="AG164" i="249"/>
  <c r="AG109" i="249"/>
  <c r="AG290" i="249"/>
  <c r="AG440" i="249"/>
  <c r="AG235" i="249"/>
  <c r="AG51" i="249"/>
  <c r="AG409" i="249"/>
  <c r="AG253" i="249"/>
  <c r="AG244" i="249"/>
  <c r="AG473" i="249"/>
  <c r="AF223" i="249"/>
  <c r="FM77" i="270"/>
  <c r="CB162" i="270"/>
  <c r="AF458" i="249"/>
  <c r="BJ103" i="270"/>
  <c r="EV53" i="270"/>
  <c r="CT73" i="270"/>
  <c r="GF66" i="270"/>
  <c r="HP92" i="270"/>
  <c r="AF454" i="249"/>
  <c r="DL184" i="270"/>
  <c r="EV112" i="270"/>
  <c r="AF453" i="249"/>
  <c r="CT165" i="270"/>
  <c r="AR146" i="270"/>
  <c r="GF142" i="270"/>
  <c r="DL94" i="270"/>
  <c r="EV185" i="270"/>
  <c r="HP74" i="270"/>
  <c r="AF229" i="249"/>
  <c r="AF431" i="249"/>
  <c r="AF210" i="249"/>
  <c r="IG76" i="270"/>
  <c r="AF409" i="249"/>
  <c r="HP105" i="270"/>
  <c r="AF413" i="249"/>
  <c r="AF414" i="249"/>
  <c r="CB94" i="270"/>
  <c r="CA86" i="270"/>
  <c r="EV105" i="270"/>
  <c r="AR92" i="270"/>
  <c r="AF470" i="249"/>
  <c r="AF367" i="249"/>
  <c r="AF368" i="249"/>
  <c r="AF253" i="249"/>
  <c r="AF391" i="249"/>
  <c r="H14" i="270"/>
  <c r="H25" i="270" s="1"/>
  <c r="H30" i="270" s="1"/>
  <c r="H31" i="270" s="1"/>
  <c r="F14" i="270"/>
  <c r="F25" i="270" s="1"/>
  <c r="F30" i="270" s="1"/>
  <c r="F31" i="270" s="1"/>
  <c r="P91" i="267"/>
  <c r="S91" i="267" s="1"/>
  <c r="S95" i="267" s="1"/>
  <c r="S96" i="267" s="1"/>
  <c r="I14" i="270"/>
  <c r="I25" i="270" s="1"/>
  <c r="I30" i="270" s="1"/>
  <c r="I31" i="270" s="1"/>
  <c r="N14" i="270"/>
  <c r="N25" i="270" s="1"/>
  <c r="N30" i="270" s="1"/>
  <c r="N31" i="270" s="1"/>
  <c r="J14" i="270"/>
  <c r="J25" i="270" s="1"/>
  <c r="J30" i="270" s="1"/>
  <c r="J31" i="270" s="1"/>
  <c r="L14" i="270"/>
  <c r="L25" i="270" s="1"/>
  <c r="L30" i="270" s="1"/>
  <c r="L31" i="270" s="1"/>
  <c r="IH144" i="270"/>
  <c r="E14" i="270"/>
  <c r="E25" i="270" s="1"/>
  <c r="E30" i="270" s="1"/>
  <c r="E31" i="270" s="1"/>
  <c r="P65" i="267"/>
  <c r="P69" i="267" s="1"/>
  <c r="P70" i="267" s="1"/>
  <c r="EV164" i="270"/>
  <c r="P26" i="267"/>
  <c r="P30" i="267" s="1"/>
  <c r="P31" i="267" s="1"/>
  <c r="AF102" i="249"/>
  <c r="AG151" i="249"/>
  <c r="AF163" i="249"/>
  <c r="AF101" i="249"/>
  <c r="AF462" i="249"/>
  <c r="AF47" i="249"/>
  <c r="AF46" i="249"/>
  <c r="AF304" i="249"/>
  <c r="AG154" i="249"/>
  <c r="AF410" i="249"/>
  <c r="AF315" i="249"/>
  <c r="AF316" i="249"/>
  <c r="AF362" i="249"/>
  <c r="AF419" i="249"/>
  <c r="AF361" i="249"/>
  <c r="AF205" i="249"/>
  <c r="AF407" i="249"/>
  <c r="AF153" i="249"/>
  <c r="AF147" i="249"/>
  <c r="AF95" i="249"/>
  <c r="AF463" i="249"/>
  <c r="AF353" i="249"/>
  <c r="AF154" i="249"/>
  <c r="AF107" i="249"/>
  <c r="AF108" i="249"/>
  <c r="AF111" i="249"/>
  <c r="AF370" i="249"/>
  <c r="AF206" i="249"/>
  <c r="AF423" i="249"/>
  <c r="AF99" i="249"/>
  <c r="AG405" i="249"/>
  <c r="AF110" i="249"/>
  <c r="AF148" i="249"/>
  <c r="AF416" i="249"/>
  <c r="AF96" i="249"/>
  <c r="AF50" i="249"/>
  <c r="AF411" i="249"/>
  <c r="AF303" i="249"/>
  <c r="AF56" i="249"/>
  <c r="AF371" i="249"/>
  <c r="AG404" i="249"/>
  <c r="AF200" i="249"/>
  <c r="AF459" i="249"/>
  <c r="AF460" i="249"/>
  <c r="AF307" i="249"/>
  <c r="AF267" i="249"/>
  <c r="AF474" i="249"/>
  <c r="AF456" i="249"/>
  <c r="AF359" i="249"/>
  <c r="AF422" i="249"/>
  <c r="AF211" i="249"/>
  <c r="AF358" i="249"/>
  <c r="AF408" i="249"/>
  <c r="AF215" i="249"/>
  <c r="AF402" i="249"/>
  <c r="AF309" i="249"/>
  <c r="AG246" i="249"/>
  <c r="AF254" i="249"/>
  <c r="AF475" i="249"/>
  <c r="AF420" i="249"/>
  <c r="AF417" i="249"/>
  <c r="AF55" i="249"/>
  <c r="AF203" i="249"/>
  <c r="AF214" i="249"/>
  <c r="AF105" i="249"/>
  <c r="AF310" i="249"/>
  <c r="AF202" i="249"/>
  <c r="AG349" i="249"/>
  <c r="AF401" i="249"/>
  <c r="AF306" i="249"/>
  <c r="AF266" i="249"/>
  <c r="AF364" i="249"/>
  <c r="AF212" i="249"/>
  <c r="AF104" i="249"/>
  <c r="AF466" i="249"/>
  <c r="AF255" i="249"/>
  <c r="AF457" i="249"/>
  <c r="AF199" i="249"/>
  <c r="AF465" i="249"/>
  <c r="AF365" i="249"/>
  <c r="AF134" i="249"/>
  <c r="AF244" i="249"/>
  <c r="AF117" i="249"/>
  <c r="AF118" i="249"/>
  <c r="AF249" i="249"/>
  <c r="AF437" i="249"/>
  <c r="AF452" i="249"/>
  <c r="AF238" i="249"/>
  <c r="AF433" i="249"/>
  <c r="AF248" i="249"/>
  <c r="AF440" i="249"/>
  <c r="AF432" i="249"/>
  <c r="AF262" i="249"/>
  <c r="AF158" i="249"/>
  <c r="AB105" i="267"/>
  <c r="AF65" i="249"/>
  <c r="AF44" i="249"/>
  <c r="AF120" i="249"/>
  <c r="CA74" i="270"/>
  <c r="AF378" i="249"/>
  <c r="AF90" i="249"/>
  <c r="BI71" i="270"/>
  <c r="GF165" i="270"/>
  <c r="AF326" i="249"/>
  <c r="AF66" i="249"/>
  <c r="AF68" i="249"/>
  <c r="AF41" i="249"/>
  <c r="AF89" i="249"/>
  <c r="AF329" i="249"/>
  <c r="AF277" i="249"/>
  <c r="AF276" i="249"/>
  <c r="AF194" i="249"/>
  <c r="AF14" i="249"/>
  <c r="AF221" i="249"/>
  <c r="AF328" i="249"/>
  <c r="AF121" i="249"/>
  <c r="AF196" i="249"/>
  <c r="IH113" i="270"/>
  <c r="AF224" i="249"/>
  <c r="AF235" i="249"/>
  <c r="AF298" i="249"/>
  <c r="AF197" i="249"/>
  <c r="AR122" i="270"/>
  <c r="BJ117" i="270"/>
  <c r="BJ118" i="270"/>
  <c r="AF245" i="249"/>
  <c r="AF222" i="249"/>
  <c r="AF273" i="249"/>
  <c r="AF193" i="249"/>
  <c r="BJ174" i="270"/>
  <c r="AF377" i="249"/>
  <c r="AF43" i="249"/>
  <c r="AF297" i="249"/>
  <c r="CB152" i="270"/>
  <c r="IH152" i="270"/>
  <c r="CB112" i="270"/>
  <c r="IH72" i="270"/>
  <c r="G18" i="150"/>
  <c r="FN122" i="270"/>
  <c r="GX72" i="270"/>
  <c r="Q57" i="151"/>
  <c r="G13" i="150"/>
  <c r="GX155" i="270"/>
  <c r="EV66" i="270"/>
  <c r="GX112" i="270"/>
  <c r="ED122" i="270"/>
  <c r="IH133" i="270"/>
  <c r="GX122" i="270"/>
  <c r="ED62" i="270"/>
  <c r="HP115" i="270"/>
  <c r="ED92" i="270"/>
  <c r="FN182" i="270"/>
  <c r="FN112" i="270"/>
  <c r="CT145" i="270"/>
  <c r="GF174" i="270"/>
  <c r="GX102" i="270"/>
  <c r="GF124" i="270"/>
  <c r="FN132" i="270"/>
  <c r="FN72" i="270"/>
  <c r="GX162" i="270"/>
  <c r="ED82" i="270"/>
  <c r="ED143" i="270"/>
  <c r="AR132" i="270"/>
  <c r="ED132" i="270"/>
  <c r="GF84" i="270"/>
  <c r="AR162" i="270"/>
  <c r="GX82" i="270"/>
  <c r="AF287" i="249"/>
  <c r="G10" i="150"/>
  <c r="Q54" i="151"/>
  <c r="GX172" i="270"/>
  <c r="IH102" i="270"/>
  <c r="CB55" i="270"/>
  <c r="CB133" i="270"/>
  <c r="FN92" i="270"/>
  <c r="FN162" i="270"/>
  <c r="GF75" i="270"/>
  <c r="ED102" i="270"/>
  <c r="ED172" i="270"/>
  <c r="IH184" i="270"/>
  <c r="CB72" i="270"/>
  <c r="FN62" i="270"/>
  <c r="FN142" i="270"/>
  <c r="GF115" i="270"/>
  <c r="AF290" i="249"/>
  <c r="AF106" i="249"/>
  <c r="AF308" i="249"/>
  <c r="AF97" i="249"/>
  <c r="Q53" i="151"/>
  <c r="G9" i="150"/>
  <c r="AF201" i="249"/>
  <c r="GF133" i="270"/>
  <c r="GX133" i="270"/>
  <c r="HP134" i="270"/>
  <c r="IH123" i="270"/>
  <c r="G17" i="150"/>
  <c r="Q61" i="151"/>
  <c r="CS82" i="270"/>
  <c r="I40" i="270"/>
  <c r="I51" i="270" s="1"/>
  <c r="I13" i="270"/>
  <c r="I24" i="270" s="1"/>
  <c r="AF418" i="249"/>
  <c r="GX143" i="270"/>
  <c r="G15" i="150"/>
  <c r="O64" i="151"/>
  <c r="O38" i="151" s="1"/>
  <c r="IH163" i="270"/>
  <c r="AR113" i="270"/>
  <c r="DL133" i="270"/>
  <c r="DL124" i="270"/>
  <c r="BJ144" i="270"/>
  <c r="AF137" i="249"/>
  <c r="AF284" i="249"/>
  <c r="AF314" i="249"/>
  <c r="AG388" i="249"/>
  <c r="AF94" i="249"/>
  <c r="BJ64" i="270"/>
  <c r="CT132" i="270"/>
  <c r="EV174" i="270"/>
  <c r="CS76" i="270"/>
  <c r="CB172" i="270"/>
  <c r="DL65" i="270"/>
  <c r="EV134" i="270"/>
  <c r="ED73" i="270"/>
  <c r="HP84" i="270"/>
  <c r="EV142" i="270"/>
  <c r="CA92" i="270"/>
  <c r="BJ84" i="270"/>
  <c r="AR184" i="270"/>
  <c r="CT93" i="270"/>
  <c r="DL146" i="270"/>
  <c r="DL162" i="270"/>
  <c r="FN172" i="270"/>
  <c r="BJ73" i="270"/>
  <c r="DL85" i="270"/>
  <c r="BJ154" i="270"/>
  <c r="CB124" i="270"/>
  <c r="GX183" i="270"/>
  <c r="AR74" i="270"/>
  <c r="IH83" i="270"/>
  <c r="ED162" i="270"/>
  <c r="DK75" i="270"/>
  <c r="AR102" i="270"/>
  <c r="CT62" i="270"/>
  <c r="AF189" i="249"/>
  <c r="GW86" i="270"/>
  <c r="GF104" i="270"/>
  <c r="HP156" i="270"/>
  <c r="GF53" i="270"/>
  <c r="GX62" i="270"/>
  <c r="EV123" i="270"/>
  <c r="FM71" i="270"/>
  <c r="EV74" i="270"/>
  <c r="IH54" i="270"/>
  <c r="HP64" i="270"/>
  <c r="HQ64" i="270"/>
  <c r="CT84" i="270"/>
  <c r="DK77" i="270"/>
  <c r="GF183" i="270"/>
  <c r="FM75" i="270"/>
  <c r="AF560" i="249"/>
  <c r="EV96" i="270"/>
  <c r="ED182" i="270"/>
  <c r="BI87" i="270"/>
  <c r="AR63" i="270"/>
  <c r="FN102" i="270"/>
  <c r="GF94" i="270"/>
  <c r="EU74" i="270"/>
  <c r="CB163" i="270"/>
  <c r="FN152" i="270"/>
  <c r="GW82" i="270"/>
  <c r="AR56" i="270"/>
  <c r="FN82" i="270"/>
  <c r="HP184" i="270"/>
  <c r="DL178" i="270"/>
  <c r="DL177" i="270"/>
  <c r="IH94" i="270"/>
  <c r="CT112" i="270"/>
  <c r="CT153" i="270"/>
  <c r="CT174" i="270"/>
  <c r="CB82" i="270"/>
  <c r="BJ122" i="270"/>
  <c r="BJ183" i="270"/>
  <c r="IG83" i="270"/>
  <c r="ED114" i="270"/>
  <c r="EV153" i="270"/>
  <c r="ED152" i="270"/>
  <c r="DL153" i="270"/>
  <c r="BI83" i="270"/>
  <c r="BJ93" i="270"/>
  <c r="BJ163" i="270"/>
  <c r="AR83" i="270"/>
  <c r="CB183" i="270"/>
  <c r="BI85" i="270"/>
  <c r="BJ134" i="270"/>
  <c r="CB103" i="270"/>
  <c r="DL113" i="270"/>
  <c r="AR173" i="270"/>
  <c r="CB63" i="270"/>
  <c r="CB143" i="270"/>
  <c r="BJ53" i="270"/>
  <c r="HP145" i="270"/>
  <c r="DL74" i="270"/>
  <c r="DL106" i="270"/>
  <c r="GW80" i="270"/>
  <c r="GF153" i="270"/>
  <c r="HP163" i="270"/>
  <c r="EV83" i="270"/>
  <c r="Y105" i="267"/>
  <c r="S105" i="267"/>
  <c r="U131" i="267"/>
  <c r="Y131" i="267"/>
  <c r="T105" i="267"/>
  <c r="W131" i="267"/>
  <c r="R131" i="267"/>
  <c r="AA105" i="267"/>
  <c r="HP125" i="270"/>
  <c r="CS84" i="270"/>
  <c r="CA98" i="270"/>
  <c r="CS88" i="270"/>
  <c r="CT183" i="270"/>
  <c r="CT123" i="270"/>
  <c r="AR154" i="270"/>
  <c r="CT74" i="270"/>
  <c r="GX93" i="270"/>
  <c r="EV54" i="270"/>
  <c r="BJ104" i="270"/>
  <c r="GF67" i="270"/>
  <c r="DL95" i="270"/>
  <c r="EV113" i="270"/>
  <c r="AR147" i="270"/>
  <c r="AR148" i="270"/>
  <c r="HP75" i="270"/>
  <c r="GF143" i="270"/>
  <c r="HP93" i="270"/>
  <c r="EV186" i="270"/>
  <c r="CT166" i="270"/>
  <c r="DL185" i="270"/>
  <c r="HP106" i="270"/>
  <c r="CB95" i="270"/>
  <c r="AR93" i="270"/>
  <c r="EV106" i="270"/>
  <c r="CA96" i="270"/>
  <c r="H18" i="270"/>
  <c r="IH145" i="270"/>
  <c r="F18" i="270"/>
  <c r="EV165" i="270"/>
  <c r="P18" i="270"/>
  <c r="G18" i="270"/>
  <c r="M18" i="270"/>
  <c r="O18" i="270"/>
  <c r="N18" i="270"/>
  <c r="L18" i="270"/>
  <c r="K18" i="270"/>
  <c r="J18" i="270"/>
  <c r="S14" i="267"/>
  <c r="H14" i="267"/>
  <c r="W14" i="267"/>
  <c r="V14" i="267"/>
  <c r="L14" i="267"/>
  <c r="G14" i="267"/>
  <c r="F14" i="267"/>
  <c r="Q14" i="267"/>
  <c r="O14" i="267"/>
  <c r="AA14" i="267"/>
  <c r="U14" i="267"/>
  <c r="X14" i="267"/>
  <c r="K14" i="267"/>
  <c r="Y14" i="267"/>
  <c r="E14" i="267"/>
  <c r="T14" i="267"/>
  <c r="Z14" i="267"/>
  <c r="I14" i="267"/>
  <c r="AB14" i="267"/>
  <c r="J14" i="267"/>
  <c r="M14" i="267"/>
  <c r="N14" i="267"/>
  <c r="R14" i="267"/>
  <c r="I18" i="270"/>
  <c r="I45" i="270"/>
  <c r="W27" i="267"/>
  <c r="V27" i="267"/>
  <c r="S27" i="267"/>
  <c r="Y27" i="267"/>
  <c r="U27" i="267"/>
  <c r="AB27" i="267"/>
  <c r="CB153" i="270"/>
  <c r="IH114" i="270"/>
  <c r="CA84" i="270"/>
  <c r="BI81" i="270"/>
  <c r="CB113" i="270"/>
  <c r="BJ175" i="270"/>
  <c r="GF166" i="270"/>
  <c r="AR123" i="270"/>
  <c r="IH153" i="270"/>
  <c r="IH103" i="270"/>
  <c r="CT146" i="270"/>
  <c r="FN143" i="270"/>
  <c r="CB73" i="270"/>
  <c r="GF76" i="270"/>
  <c r="AR163" i="270"/>
  <c r="AR133" i="270"/>
  <c r="ED144" i="270"/>
  <c r="FN133" i="270"/>
  <c r="ED63" i="270"/>
  <c r="EV67" i="270"/>
  <c r="FN93" i="270"/>
  <c r="GX83" i="270"/>
  <c r="IH185" i="270"/>
  <c r="CB134" i="270"/>
  <c r="FN73" i="270"/>
  <c r="FN113" i="270"/>
  <c r="FN183" i="270"/>
  <c r="HP116" i="270"/>
  <c r="ED123" i="270"/>
  <c r="GX73" i="270"/>
  <c r="ED173" i="270"/>
  <c r="FN163" i="270"/>
  <c r="CB56" i="270"/>
  <c r="GX173" i="270"/>
  <c r="ED83" i="270"/>
  <c r="GX103" i="270"/>
  <c r="IH73" i="270"/>
  <c r="FN63" i="270"/>
  <c r="GF85" i="270"/>
  <c r="GF125" i="270"/>
  <c r="ED93" i="270"/>
  <c r="GX113" i="270"/>
  <c r="GX156" i="270"/>
  <c r="FN123" i="270"/>
  <c r="IH134" i="270"/>
  <c r="GF116" i="270"/>
  <c r="ED103" i="270"/>
  <c r="ED133" i="270"/>
  <c r="GX163" i="270"/>
  <c r="GF175" i="270"/>
  <c r="GX123" i="270"/>
  <c r="HP135" i="270"/>
  <c r="GX134" i="270"/>
  <c r="GX94" i="270"/>
  <c r="GF134" i="270"/>
  <c r="IH124" i="270"/>
  <c r="CS92" i="270"/>
  <c r="E105" i="267"/>
  <c r="J105" i="267"/>
  <c r="O105" i="267"/>
  <c r="L105" i="267"/>
  <c r="G105" i="267"/>
  <c r="F105" i="267"/>
  <c r="Q105" i="267"/>
  <c r="H105" i="267"/>
  <c r="M105" i="267"/>
  <c r="N105" i="267"/>
  <c r="I105" i="267"/>
  <c r="K105" i="267"/>
  <c r="E79" i="267"/>
  <c r="G79" i="267"/>
  <c r="Q79" i="267"/>
  <c r="L79" i="267"/>
  <c r="J79" i="267"/>
  <c r="M79" i="267"/>
  <c r="H79" i="267"/>
  <c r="O79" i="267"/>
  <c r="N79" i="267"/>
  <c r="I79" i="267"/>
  <c r="F79" i="267"/>
  <c r="K79" i="267"/>
  <c r="E66" i="267"/>
  <c r="F66" i="267"/>
  <c r="G66" i="267"/>
  <c r="Q66" i="267"/>
  <c r="N66" i="267"/>
  <c r="L66" i="267"/>
  <c r="J66" i="267"/>
  <c r="M66" i="267"/>
  <c r="H66" i="267"/>
  <c r="O66" i="267"/>
  <c r="I66" i="267"/>
  <c r="K66" i="267"/>
  <c r="G92" i="267"/>
  <c r="H92" i="267"/>
  <c r="I92" i="267"/>
  <c r="N92" i="267"/>
  <c r="E92" i="267"/>
  <c r="L92" i="267"/>
  <c r="O92" i="267"/>
  <c r="J92" i="267"/>
  <c r="Q92" i="267"/>
  <c r="K92" i="267"/>
  <c r="F92" i="267"/>
  <c r="M92" i="267"/>
  <c r="J27" i="267"/>
  <c r="L27" i="267"/>
  <c r="E27" i="267"/>
  <c r="F27" i="267"/>
  <c r="Q27" i="267"/>
  <c r="H27" i="267"/>
  <c r="M27" i="267"/>
  <c r="O27" i="267"/>
  <c r="N27" i="267"/>
  <c r="K27" i="267"/>
  <c r="I27" i="267"/>
  <c r="G27" i="267"/>
  <c r="N131" i="267"/>
  <c r="E131" i="267"/>
  <c r="O131" i="267"/>
  <c r="J131" i="267"/>
  <c r="L131" i="267"/>
  <c r="Q131" i="267"/>
  <c r="K131" i="267"/>
  <c r="H131" i="267"/>
  <c r="F131" i="267"/>
  <c r="M131" i="267"/>
  <c r="G131" i="267"/>
  <c r="I131" i="267"/>
  <c r="L53" i="267"/>
  <c r="G53" i="267"/>
  <c r="N53" i="267"/>
  <c r="H53" i="267"/>
  <c r="Q53" i="267"/>
  <c r="J53" i="267"/>
  <c r="O53" i="267"/>
  <c r="E53" i="267"/>
  <c r="F53" i="267"/>
  <c r="M53" i="267"/>
  <c r="K53" i="267"/>
  <c r="I53" i="267"/>
  <c r="N118" i="267"/>
  <c r="E118" i="267"/>
  <c r="J118" i="267"/>
  <c r="H118" i="267"/>
  <c r="Q118" i="267"/>
  <c r="K118" i="267"/>
  <c r="F118" i="267"/>
  <c r="M118" i="267"/>
  <c r="G118" i="267"/>
  <c r="L118" i="267"/>
  <c r="I118" i="267"/>
  <c r="N40" i="267"/>
  <c r="H40" i="267"/>
  <c r="E40" i="267"/>
  <c r="O40" i="267"/>
  <c r="L40" i="267"/>
  <c r="J40" i="267"/>
  <c r="Q40" i="267"/>
  <c r="K40" i="267"/>
  <c r="F40" i="267"/>
  <c r="M40" i="267"/>
  <c r="G40" i="267"/>
  <c r="I40" i="267"/>
  <c r="IH164" i="270"/>
  <c r="AR114" i="270"/>
  <c r="GX144" i="270"/>
  <c r="DL134" i="270"/>
  <c r="DL125" i="270"/>
  <c r="BJ145" i="270"/>
  <c r="FN83" i="270"/>
  <c r="FN153" i="270"/>
  <c r="GF95" i="270"/>
  <c r="FN103" i="270"/>
  <c r="AR64" i="270"/>
  <c r="ED183" i="270"/>
  <c r="DK87" i="270"/>
  <c r="HP65" i="270"/>
  <c r="IH55" i="270"/>
  <c r="EV124" i="270"/>
  <c r="AR103" i="270"/>
  <c r="AR75" i="270"/>
  <c r="DL163" i="270"/>
  <c r="EV135" i="270"/>
  <c r="ED153" i="270"/>
  <c r="ED115" i="270"/>
  <c r="BJ184" i="270"/>
  <c r="CT113" i="270"/>
  <c r="IH95" i="270"/>
  <c r="HP185" i="270"/>
  <c r="AR57" i="270"/>
  <c r="GF184" i="270"/>
  <c r="CT85" i="270"/>
  <c r="GX63" i="270"/>
  <c r="GF105" i="270"/>
  <c r="CT63" i="270"/>
  <c r="ED163" i="270"/>
  <c r="BJ155" i="270"/>
  <c r="DL86" i="270"/>
  <c r="HP85" i="270"/>
  <c r="CB173" i="270"/>
  <c r="CT133" i="270"/>
  <c r="EV154" i="270"/>
  <c r="CB83" i="270"/>
  <c r="CT154" i="270"/>
  <c r="CB164" i="270"/>
  <c r="BI97" i="270"/>
  <c r="EV75" i="270"/>
  <c r="GF54" i="270"/>
  <c r="HP157" i="270"/>
  <c r="HP158" i="270"/>
  <c r="IH84" i="270"/>
  <c r="GX184" i="270"/>
  <c r="CB125" i="270"/>
  <c r="BJ74" i="270"/>
  <c r="FN173" i="270"/>
  <c r="DL148" i="270"/>
  <c r="DL147" i="270"/>
  <c r="CT94" i="270"/>
  <c r="EV143" i="270"/>
  <c r="BJ123" i="270"/>
  <c r="CT175" i="270"/>
  <c r="EV97" i="270"/>
  <c r="EV98" i="270"/>
  <c r="AR185" i="270"/>
  <c r="BJ85" i="270"/>
  <c r="ED74" i="270"/>
  <c r="CS86" i="270"/>
  <c r="EV175" i="270"/>
  <c r="BJ65" i="270"/>
  <c r="BJ54" i="270"/>
  <c r="CB144" i="270"/>
  <c r="CB104" i="270"/>
  <c r="BJ135" i="270"/>
  <c r="BI95" i="270"/>
  <c r="CB184" i="270"/>
  <c r="BJ164" i="270"/>
  <c r="BJ94" i="270"/>
  <c r="DL154" i="270"/>
  <c r="CB64" i="270"/>
  <c r="AR174" i="270"/>
  <c r="DL114" i="270"/>
  <c r="AR84" i="270"/>
  <c r="DL75" i="270"/>
  <c r="HP146" i="270"/>
  <c r="DL107" i="270"/>
  <c r="HP164" i="270"/>
  <c r="GF154" i="270"/>
  <c r="EV84" i="270"/>
  <c r="HP126" i="270"/>
  <c r="CT184" i="270"/>
  <c r="CT124" i="270"/>
  <c r="CS98" i="270"/>
  <c r="CA108" i="270"/>
  <c r="CS94" i="270"/>
  <c r="AR155" i="270"/>
  <c r="BJ105" i="270"/>
  <c r="EV55" i="270"/>
  <c r="CT75" i="270"/>
  <c r="GF68" i="270"/>
  <c r="HP76" i="270"/>
  <c r="CT168" i="270"/>
  <c r="CT167" i="270"/>
  <c r="HP94" i="270"/>
  <c r="DL96" i="270"/>
  <c r="EV187" i="270"/>
  <c r="EV188" i="270"/>
  <c r="DL186" i="270"/>
  <c r="GF144" i="270"/>
  <c r="EV114" i="270"/>
  <c r="HP108" i="270"/>
  <c r="HP107" i="270"/>
  <c r="EV108" i="270"/>
  <c r="EV107" i="270"/>
  <c r="AR94" i="270"/>
  <c r="CB96" i="270"/>
  <c r="H19" i="270"/>
  <c r="G19" i="270"/>
  <c r="L19" i="270"/>
  <c r="K19" i="270"/>
  <c r="N19" i="270"/>
  <c r="O19" i="270"/>
  <c r="IH146" i="270"/>
  <c r="P19" i="270"/>
  <c r="M19" i="270"/>
  <c r="J19" i="270"/>
  <c r="EV166" i="270"/>
  <c r="F19" i="270"/>
  <c r="E18" i="270"/>
  <c r="W13" i="267"/>
  <c r="W17" i="267" s="1"/>
  <c r="W18" i="267" s="1"/>
  <c r="I46" i="270"/>
  <c r="BJ176" i="270"/>
  <c r="CB154" i="270"/>
  <c r="AR124" i="270"/>
  <c r="CA94" i="270"/>
  <c r="CB114" i="270"/>
  <c r="BI91" i="270"/>
  <c r="IH154" i="270"/>
  <c r="IH115" i="270"/>
  <c r="GF168" i="270"/>
  <c r="GF167" i="270"/>
  <c r="GX158" i="270"/>
  <c r="GX157" i="270"/>
  <c r="FN64" i="270"/>
  <c r="GX164" i="270"/>
  <c r="IH135" i="270"/>
  <c r="ED94" i="270"/>
  <c r="GX174" i="270"/>
  <c r="ED174" i="270"/>
  <c r="IH186" i="270"/>
  <c r="FN134" i="270"/>
  <c r="ED104" i="270"/>
  <c r="GX124" i="270"/>
  <c r="ED134" i="270"/>
  <c r="GX114" i="270"/>
  <c r="GX104" i="270"/>
  <c r="GX74" i="270"/>
  <c r="FN184" i="270"/>
  <c r="FN74" i="270"/>
  <c r="FN94" i="270"/>
  <c r="ED64" i="270"/>
  <c r="AR164" i="270"/>
  <c r="IH104" i="270"/>
  <c r="GF118" i="270"/>
  <c r="GF117" i="270"/>
  <c r="GF126" i="270"/>
  <c r="GF86" i="270"/>
  <c r="CB57" i="270"/>
  <c r="ED124" i="270"/>
  <c r="GX84" i="270"/>
  <c r="FN144" i="270"/>
  <c r="CT147" i="270"/>
  <c r="FN164" i="270"/>
  <c r="CB74" i="270"/>
  <c r="GF176" i="270"/>
  <c r="FN124" i="270"/>
  <c r="IH74" i="270"/>
  <c r="CB135" i="270"/>
  <c r="ED145" i="270"/>
  <c r="GF77" i="270"/>
  <c r="ED84" i="270"/>
  <c r="HP117" i="270"/>
  <c r="HP118" i="270"/>
  <c r="FN114" i="270"/>
  <c r="EV68" i="270"/>
  <c r="AR134" i="270"/>
  <c r="GX135" i="270"/>
  <c r="HP136" i="270"/>
  <c r="GF135" i="270"/>
  <c r="GX95" i="270"/>
  <c r="IH125" i="270"/>
  <c r="CS102" i="270"/>
  <c r="I19" i="270"/>
  <c r="IH165" i="270"/>
  <c r="GX145" i="270"/>
  <c r="AR115" i="270"/>
  <c r="DL126" i="270"/>
  <c r="BJ146" i="270"/>
  <c r="DL135" i="270"/>
  <c r="BJ75" i="270"/>
  <c r="GX185" i="270"/>
  <c r="IH85" i="270"/>
  <c r="GF55" i="270"/>
  <c r="EV76" i="270"/>
  <c r="CT134" i="270"/>
  <c r="DL87" i="270"/>
  <c r="ED164" i="270"/>
  <c r="CT114" i="270"/>
  <c r="BJ185" i="270"/>
  <c r="ED154" i="270"/>
  <c r="EV136" i="270"/>
  <c r="AR76" i="270"/>
  <c r="ED184" i="270"/>
  <c r="FN84" i="270"/>
  <c r="CS96" i="270"/>
  <c r="AR186" i="270"/>
  <c r="BJ124" i="270"/>
  <c r="EV144" i="270"/>
  <c r="FN174" i="270"/>
  <c r="CT155" i="270"/>
  <c r="CB174" i="270"/>
  <c r="HP86" i="270"/>
  <c r="CT64" i="270"/>
  <c r="GX64" i="270"/>
  <c r="GY64" i="270"/>
  <c r="GF185" i="270"/>
  <c r="AR58" i="270"/>
  <c r="HP186" i="270"/>
  <c r="IH96" i="270"/>
  <c r="DL164" i="270"/>
  <c r="AR104" i="270"/>
  <c r="IH56" i="270"/>
  <c r="FN104" i="270"/>
  <c r="FN154" i="270"/>
  <c r="ED75" i="270"/>
  <c r="CB165" i="270"/>
  <c r="CB84" i="270"/>
  <c r="ED116" i="270"/>
  <c r="EV125" i="270"/>
  <c r="BJ66" i="270"/>
  <c r="EV176" i="270"/>
  <c r="BJ86" i="270"/>
  <c r="CT176" i="270"/>
  <c r="CT95" i="270"/>
  <c r="CB126" i="270"/>
  <c r="EV155" i="270"/>
  <c r="BJ156" i="270"/>
  <c r="GF106" i="270"/>
  <c r="CT86" i="270"/>
  <c r="HP66" i="270"/>
  <c r="AR65" i="270"/>
  <c r="GF96" i="270"/>
  <c r="AR85" i="270"/>
  <c r="AR175" i="270"/>
  <c r="BJ95" i="270"/>
  <c r="BI105" i="270"/>
  <c r="DL115" i="270"/>
  <c r="CB65" i="270"/>
  <c r="DL155" i="270"/>
  <c r="BJ165" i="270"/>
  <c r="CB185" i="270"/>
  <c r="BJ136" i="270"/>
  <c r="CB105" i="270"/>
  <c r="CB145" i="270"/>
  <c r="BJ55" i="270"/>
  <c r="HP147" i="270"/>
  <c r="DL76" i="270"/>
  <c r="DL108" i="270"/>
  <c r="EV85" i="270"/>
  <c r="GF155" i="270"/>
  <c r="HP165" i="270"/>
  <c r="HP128" i="270"/>
  <c r="HP127" i="270"/>
  <c r="CS108" i="270"/>
  <c r="CS104" i="270"/>
  <c r="CT125" i="270"/>
  <c r="CA118" i="270"/>
  <c r="CT185" i="270"/>
  <c r="AR156" i="270"/>
  <c r="CT76" i="270"/>
  <c r="EV56" i="270"/>
  <c r="DL97" i="270"/>
  <c r="HP95" i="270"/>
  <c r="EV115" i="270"/>
  <c r="GF145" i="270"/>
  <c r="HP77" i="270"/>
  <c r="DL188" i="270"/>
  <c r="DL187" i="270"/>
  <c r="CB97" i="270"/>
  <c r="AR95" i="270"/>
  <c r="EV167" i="270"/>
  <c r="EV168" i="270"/>
  <c r="IH148" i="270"/>
  <c r="IH147" i="270"/>
  <c r="E19" i="270"/>
  <c r="CB115" i="270"/>
  <c r="CB155" i="270"/>
  <c r="IH116" i="270"/>
  <c r="BJ178" i="270"/>
  <c r="BJ177" i="270"/>
  <c r="AR125" i="270"/>
  <c r="IH155" i="270"/>
  <c r="FN115" i="270"/>
  <c r="GF128" i="270"/>
  <c r="GF127" i="270"/>
  <c r="AR165" i="270"/>
  <c r="GX125" i="270"/>
  <c r="ED85" i="270"/>
  <c r="CB58" i="270"/>
  <c r="GX75" i="270"/>
  <c r="ED105" i="270"/>
  <c r="GX175" i="270"/>
  <c r="IH136" i="270"/>
  <c r="GF177" i="270"/>
  <c r="GF178" i="270"/>
  <c r="FN165" i="270"/>
  <c r="CT148" i="270"/>
  <c r="GX85" i="270"/>
  <c r="GX115" i="270"/>
  <c r="AR135" i="270"/>
  <c r="FN75" i="270"/>
  <c r="ED135" i="270"/>
  <c r="IH187" i="270"/>
  <c r="IH188" i="270"/>
  <c r="GX165" i="270"/>
  <c r="FN65" i="270"/>
  <c r="GF78" i="270"/>
  <c r="CB136" i="270"/>
  <c r="ED125" i="270"/>
  <c r="GF87" i="270"/>
  <c r="ED65" i="270"/>
  <c r="EE65" i="270"/>
  <c r="GX105" i="270"/>
  <c r="FN135" i="270"/>
  <c r="ED146" i="270"/>
  <c r="IH75" i="270"/>
  <c r="FN125" i="270"/>
  <c r="CB75" i="270"/>
  <c r="FN145" i="270"/>
  <c r="IH105" i="270"/>
  <c r="FN95" i="270"/>
  <c r="FN185" i="270"/>
  <c r="ED175" i="270"/>
  <c r="ED95" i="270"/>
  <c r="GF136" i="270"/>
  <c r="GX96" i="270"/>
  <c r="HP138" i="270"/>
  <c r="HP137" i="270"/>
  <c r="GX136" i="270"/>
  <c r="IH126" i="270"/>
  <c r="AR116" i="270"/>
  <c r="IH166" i="270"/>
  <c r="GX146" i="270"/>
  <c r="BJ148" i="270"/>
  <c r="BJ147" i="270"/>
  <c r="DL127" i="270"/>
  <c r="DL128" i="270"/>
  <c r="DL136" i="270"/>
  <c r="CT96" i="270"/>
  <c r="EV126" i="270"/>
  <c r="ED118" i="270"/>
  <c r="ED117" i="270"/>
  <c r="DL165" i="270"/>
  <c r="IH97" i="270"/>
  <c r="HP87" i="270"/>
  <c r="CT156" i="270"/>
  <c r="ED185" i="270"/>
  <c r="AR77" i="270"/>
  <c r="ED165" i="270"/>
  <c r="GX186" i="270"/>
  <c r="AR66" i="270"/>
  <c r="CT87" i="270"/>
  <c r="BJ157" i="270"/>
  <c r="BJ158" i="270"/>
  <c r="EV156" i="270"/>
  <c r="CB166" i="270"/>
  <c r="EV145" i="270"/>
  <c r="BJ125" i="270"/>
  <c r="AR187" i="270"/>
  <c r="AR188" i="270"/>
  <c r="FN85" i="270"/>
  <c r="EV138" i="270"/>
  <c r="EV137" i="270"/>
  <c r="BJ186" i="270"/>
  <c r="CT115" i="270"/>
  <c r="DL88" i="270"/>
  <c r="CT135" i="270"/>
  <c r="EV77" i="270"/>
  <c r="GF107" i="270"/>
  <c r="BJ87" i="270"/>
  <c r="ED76" i="270"/>
  <c r="FN105" i="270"/>
  <c r="HP187" i="270"/>
  <c r="HP188" i="270"/>
  <c r="GF186" i="270"/>
  <c r="CB175" i="270"/>
  <c r="GF56" i="270"/>
  <c r="IH86" i="270"/>
  <c r="GF97" i="270"/>
  <c r="HP67" i="270"/>
  <c r="CB127" i="270"/>
  <c r="CT177" i="270"/>
  <c r="EV178" i="270"/>
  <c r="EV177" i="270"/>
  <c r="BJ67" i="270"/>
  <c r="FN155" i="270"/>
  <c r="IH57" i="270"/>
  <c r="AR105" i="270"/>
  <c r="GX65" i="270"/>
  <c r="FN175" i="270"/>
  <c r="ED155" i="270"/>
  <c r="BJ76" i="270"/>
  <c r="CB146" i="270"/>
  <c r="CB106" i="270"/>
  <c r="CB186" i="270"/>
  <c r="BJ166" i="270"/>
  <c r="DL156" i="270"/>
  <c r="CB66" i="270"/>
  <c r="AR86" i="270"/>
  <c r="BJ56" i="270"/>
  <c r="BJ137" i="270"/>
  <c r="DL116" i="270"/>
  <c r="BI115" i="270"/>
  <c r="BJ96" i="270"/>
  <c r="AR176" i="270"/>
  <c r="HP148" i="270"/>
  <c r="DL77" i="270"/>
  <c r="GF156" i="270"/>
  <c r="HP166" i="270"/>
  <c r="EV86" i="270"/>
  <c r="CT186" i="270"/>
  <c r="CS114" i="270"/>
  <c r="CA128" i="270"/>
  <c r="CT126" i="270"/>
  <c r="AR157" i="270"/>
  <c r="AR158" i="270"/>
  <c r="EV57" i="270"/>
  <c r="CT77" i="270"/>
  <c r="HP78" i="270"/>
  <c r="GF146" i="270"/>
  <c r="HP96" i="270"/>
  <c r="DL98" i="270"/>
  <c r="EV116" i="270"/>
  <c r="AR96" i="270"/>
  <c r="CB98" i="270"/>
  <c r="CB156" i="270"/>
  <c r="IH156" i="270"/>
  <c r="IH117" i="270"/>
  <c r="CB116" i="270"/>
  <c r="AR126" i="270"/>
  <c r="FN146" i="270"/>
  <c r="FN136" i="270"/>
  <c r="IH137" i="270"/>
  <c r="IH138" i="270"/>
  <c r="AR166" i="270"/>
  <c r="ED96" i="270"/>
  <c r="ED147" i="270"/>
  <c r="ED148" i="270"/>
  <c r="GF88" i="270"/>
  <c r="ED126" i="270"/>
  <c r="ED136" i="270"/>
  <c r="GX76" i="270"/>
  <c r="FN96" i="270"/>
  <c r="FN126" i="270"/>
  <c r="GX106" i="270"/>
  <c r="GX86" i="270"/>
  <c r="GX176" i="270"/>
  <c r="ED106" i="270"/>
  <c r="FN116" i="270"/>
  <c r="IH76" i="270"/>
  <c r="CB137" i="270"/>
  <c r="GX126" i="270"/>
  <c r="ED176" i="270"/>
  <c r="IH106" i="270"/>
  <c r="ED66" i="270"/>
  <c r="GX166" i="270"/>
  <c r="ED86" i="270"/>
  <c r="FN186" i="270"/>
  <c r="CB76" i="270"/>
  <c r="FN76" i="270"/>
  <c r="AR136" i="270"/>
  <c r="GX116" i="270"/>
  <c r="FN166" i="270"/>
  <c r="GX138" i="270"/>
  <c r="GX137" i="270"/>
  <c r="GF138" i="270"/>
  <c r="GF137" i="270"/>
  <c r="GX97" i="270"/>
  <c r="IH127" i="270"/>
  <c r="IH167" i="270"/>
  <c r="AR117" i="270"/>
  <c r="GX147" i="270"/>
  <c r="GX148" i="270"/>
  <c r="DL138" i="270"/>
  <c r="DL137" i="270"/>
  <c r="BJ77" i="270"/>
  <c r="GF188" i="270"/>
  <c r="GF187" i="270"/>
  <c r="BJ88" i="270"/>
  <c r="EV78" i="270"/>
  <c r="CT136" i="270"/>
  <c r="BJ187" i="270"/>
  <c r="BJ188" i="270"/>
  <c r="EV157" i="270"/>
  <c r="EV158" i="270"/>
  <c r="AR67" i="270"/>
  <c r="GX187" i="270"/>
  <c r="GX188" i="270"/>
  <c r="AR78" i="270"/>
  <c r="IH98" i="270"/>
  <c r="EV127" i="270"/>
  <c r="EV128" i="270"/>
  <c r="GX66" i="270"/>
  <c r="AR106" i="270"/>
  <c r="FN156" i="270"/>
  <c r="IH87" i="270"/>
  <c r="GF108" i="270"/>
  <c r="CT116" i="270"/>
  <c r="BJ126" i="270"/>
  <c r="DL166" i="270"/>
  <c r="FN176" i="270"/>
  <c r="EV146" i="270"/>
  <c r="CB167" i="270"/>
  <c r="CT88" i="270"/>
  <c r="HP88" i="270"/>
  <c r="CB128" i="270"/>
  <c r="HP68" i="270"/>
  <c r="HQ68" i="270"/>
  <c r="GF98" i="270"/>
  <c r="CB176" i="270"/>
  <c r="IH58" i="270"/>
  <c r="ED156" i="270"/>
  <c r="BJ68" i="270"/>
  <c r="CT178" i="270"/>
  <c r="GF57" i="270"/>
  <c r="FN106" i="270"/>
  <c r="ED77" i="270"/>
  <c r="FN86" i="270"/>
  <c r="ED166" i="270"/>
  <c r="ED186" i="270"/>
  <c r="CT157" i="270"/>
  <c r="CT97" i="270"/>
  <c r="AR178" i="270"/>
  <c r="AR177" i="270"/>
  <c r="BJ97" i="270"/>
  <c r="CB67" i="270"/>
  <c r="DL117" i="270"/>
  <c r="BJ138" i="270"/>
  <c r="BJ57" i="270"/>
  <c r="AR87" i="270"/>
  <c r="DL157" i="270"/>
  <c r="BJ167" i="270"/>
  <c r="CB187" i="270"/>
  <c r="CB107" i="270"/>
  <c r="CB147" i="270"/>
  <c r="DL78" i="270"/>
  <c r="HP168" i="270"/>
  <c r="HP167" i="270"/>
  <c r="EV87" i="270"/>
  <c r="GF158" i="270"/>
  <c r="GF157" i="270"/>
  <c r="CT128" i="270"/>
  <c r="CT127" i="270"/>
  <c r="CS124" i="270"/>
  <c r="CT188" i="270"/>
  <c r="CT187" i="270"/>
  <c r="CT78" i="270"/>
  <c r="EV58" i="270"/>
  <c r="HP97" i="270"/>
  <c r="GF148" i="270"/>
  <c r="GF147" i="270"/>
  <c r="EV117" i="270"/>
  <c r="AR97" i="270"/>
  <c r="IH158" i="270"/>
  <c r="IH157" i="270"/>
  <c r="CB117" i="270"/>
  <c r="AR127" i="270"/>
  <c r="IH118" i="270"/>
  <c r="CB157" i="270"/>
  <c r="GX117" i="270"/>
  <c r="ED97" i="270"/>
  <c r="CB77" i="270"/>
  <c r="ED177" i="270"/>
  <c r="ED178" i="270"/>
  <c r="CB138" i="270"/>
  <c r="IH77" i="270"/>
  <c r="GX107" i="270"/>
  <c r="GX168" i="270"/>
  <c r="GX167" i="270"/>
  <c r="FN117" i="270"/>
  <c r="GX177" i="270"/>
  <c r="GX178" i="270"/>
  <c r="FN138" i="270"/>
  <c r="FN137" i="270"/>
  <c r="AR137" i="270"/>
  <c r="AR138" i="270"/>
  <c r="FN127" i="270"/>
  <c r="FN128" i="270"/>
  <c r="FN97" i="270"/>
  <c r="ED138" i="270"/>
  <c r="ED137" i="270"/>
  <c r="AR167" i="270"/>
  <c r="AR168" i="270"/>
  <c r="FN168" i="270"/>
  <c r="FN167" i="270"/>
  <c r="ED67" i="270"/>
  <c r="ED107" i="270"/>
  <c r="GX87" i="270"/>
  <c r="GX77" i="270"/>
  <c r="FN147" i="270"/>
  <c r="FN148" i="270"/>
  <c r="FN77" i="270"/>
  <c r="FN187" i="270"/>
  <c r="FN188" i="270"/>
  <c r="ED87" i="270"/>
  <c r="IH107" i="270"/>
  <c r="GX127" i="270"/>
  <c r="ED127" i="270"/>
  <c r="GX98" i="270"/>
  <c r="IH128" i="270"/>
  <c r="AR118" i="270"/>
  <c r="IH168" i="270"/>
  <c r="CT98" i="270"/>
  <c r="FN87" i="270"/>
  <c r="GF58" i="270"/>
  <c r="FN178" i="270"/>
  <c r="FN177" i="270"/>
  <c r="BJ128" i="270"/>
  <c r="BJ127" i="270"/>
  <c r="BJ78" i="270"/>
  <c r="CT158" i="270"/>
  <c r="ED168" i="270"/>
  <c r="ED167" i="270"/>
  <c r="FN107" i="270"/>
  <c r="CB168" i="270"/>
  <c r="EV147" i="270"/>
  <c r="EV148" i="270"/>
  <c r="FN157" i="270"/>
  <c r="ED78" i="270"/>
  <c r="DL168" i="270"/>
  <c r="DL167" i="270"/>
  <c r="CT117" i="270"/>
  <c r="AR68" i="270"/>
  <c r="ED158" i="270"/>
  <c r="ED157" i="270"/>
  <c r="IH88" i="270"/>
  <c r="CT137" i="270"/>
  <c r="ED187" i="270"/>
  <c r="ED188" i="270"/>
  <c r="CB177" i="270"/>
  <c r="AR107" i="270"/>
  <c r="GX67" i="270"/>
  <c r="CB188" i="270"/>
  <c r="CB68" i="270"/>
  <c r="CB148" i="270"/>
  <c r="CB108" i="270"/>
  <c r="BJ168" i="270"/>
  <c r="DL158" i="270"/>
  <c r="AR88" i="270"/>
  <c r="BJ58" i="270"/>
  <c r="DL118" i="270"/>
  <c r="BJ98" i="270"/>
  <c r="EV88" i="270"/>
  <c r="HP98" i="270"/>
  <c r="EV118" i="270"/>
  <c r="AR98" i="270"/>
  <c r="CB158" i="270"/>
  <c r="CB118" i="270"/>
  <c r="AR128" i="270"/>
  <c r="ED108" i="270"/>
  <c r="ED98" i="270"/>
  <c r="FN78" i="270"/>
  <c r="GX78" i="270"/>
  <c r="IH78" i="270"/>
  <c r="ED88" i="270"/>
  <c r="FN118" i="270"/>
  <c r="GX128" i="270"/>
  <c r="ED68" i="270"/>
  <c r="CB78" i="270"/>
  <c r="ED128" i="270"/>
  <c r="GX88" i="270"/>
  <c r="FN98" i="270"/>
  <c r="GX118" i="270"/>
  <c r="IH108" i="270"/>
  <c r="GX108" i="270"/>
  <c r="CT118" i="270"/>
  <c r="FN158" i="270"/>
  <c r="FN108" i="270"/>
  <c r="AR108" i="270"/>
  <c r="CB178" i="270"/>
  <c r="CT138" i="270"/>
  <c r="GX68" i="270"/>
  <c r="GY68" i="270"/>
  <c r="FN88" i="270"/>
  <c r="G11" i="270"/>
  <c r="F12" i="270"/>
  <c r="H11" i="270"/>
  <c r="H38" i="270"/>
  <c r="K12" i="270"/>
  <c r="K39" i="270"/>
  <c r="I11" i="270"/>
  <c r="I38" i="270"/>
  <c r="K11" i="270"/>
  <c r="K38" i="270"/>
  <c r="F39" i="270"/>
  <c r="G38" i="270"/>
  <c r="G12" i="270"/>
  <c r="H12" i="270"/>
  <c r="I12" i="270"/>
  <c r="I39" i="270"/>
  <c r="G39" i="270"/>
  <c r="H39" i="270"/>
  <c r="P48" i="270"/>
  <c r="P21" i="270"/>
  <c r="H21" i="270"/>
  <c r="J21" i="270"/>
  <c r="O12" i="270"/>
  <c r="O39" i="270"/>
  <c r="O48" i="270"/>
  <c r="O21" i="270"/>
  <c r="H49" i="270"/>
  <c r="O11" i="270"/>
  <c r="O38" i="270"/>
  <c r="L11" i="270"/>
  <c r="L38" i="270"/>
  <c r="F11" i="270"/>
  <c r="M11" i="270"/>
  <c r="P12" i="270"/>
  <c r="P39" i="270"/>
  <c r="P11" i="270"/>
  <c r="P38" i="270"/>
  <c r="E11" i="270"/>
  <c r="N11" i="270"/>
  <c r="J12" i="270"/>
  <c r="J39" i="270"/>
  <c r="J11" i="270"/>
  <c r="J38" i="270"/>
  <c r="L12" i="270"/>
  <c r="L39" i="270"/>
  <c r="N48" i="270"/>
  <c r="K21" i="270"/>
  <c r="K48" i="270"/>
  <c r="H48" i="270"/>
  <c r="N21" i="270"/>
  <c r="F21" i="270"/>
  <c r="F48" i="270"/>
  <c r="L21" i="270"/>
  <c r="L48" i="270"/>
  <c r="E49" i="270"/>
  <c r="E22" i="270"/>
  <c r="J49" i="270"/>
  <c r="J22" i="270"/>
  <c r="N49" i="270"/>
  <c r="N22" i="270"/>
  <c r="P49" i="270"/>
  <c r="P22" i="270"/>
  <c r="M21" i="270"/>
  <c r="G21" i="270"/>
  <c r="G48" i="270"/>
  <c r="O22" i="270"/>
  <c r="O49" i="270"/>
  <c r="E21" i="270"/>
  <c r="M48" i="270"/>
  <c r="H22" i="270"/>
  <c r="E48" i="270"/>
  <c r="M49" i="270"/>
  <c r="M22" i="270"/>
  <c r="I21" i="270"/>
  <c r="I48" i="270"/>
  <c r="J48" i="270"/>
  <c r="F38" i="270"/>
  <c r="E38" i="270"/>
  <c r="N38" i="270"/>
  <c r="M38" i="270"/>
  <c r="E12" i="270"/>
  <c r="M12" i="270"/>
  <c r="N12" i="270"/>
  <c r="F22" i="270"/>
  <c r="F49" i="270"/>
  <c r="G49" i="270"/>
  <c r="G22" i="270"/>
  <c r="L22" i="270"/>
  <c r="L49" i="270"/>
  <c r="K49" i="270"/>
  <c r="K22" i="270"/>
  <c r="I49" i="270"/>
  <c r="I22" i="270"/>
  <c r="N39" i="270"/>
  <c r="M39" i="270"/>
  <c r="E39" i="270"/>
  <c r="J344" i="232" l="1"/>
  <c r="J399" i="230"/>
  <c r="J519" i="233"/>
  <c r="J586" i="232"/>
  <c r="J460" i="232"/>
  <c r="J342" i="232"/>
  <c r="J222" i="226"/>
  <c r="J403" i="226"/>
  <c r="J220" i="226"/>
  <c r="J279" i="231"/>
  <c r="J226" i="226"/>
  <c r="J524" i="233"/>
  <c r="J401" i="230"/>
  <c r="J587" i="232"/>
  <c r="J461" i="232"/>
  <c r="J343" i="232"/>
  <c r="J402" i="226"/>
  <c r="J280" i="231"/>
  <c r="J219" i="226"/>
  <c r="P108" i="267"/>
  <c r="P109" i="267" s="1"/>
  <c r="J402" i="230"/>
  <c r="J525" i="233"/>
  <c r="J522" i="233"/>
  <c r="J579" i="232"/>
  <c r="J340" i="232"/>
  <c r="J225" i="226"/>
  <c r="J285" i="231"/>
  <c r="J582" i="226"/>
  <c r="J223" i="226"/>
  <c r="AG557" i="249"/>
  <c r="AF554" i="249"/>
  <c r="AG563" i="249"/>
  <c r="AG551" i="249"/>
  <c r="AF557" i="249"/>
  <c r="J407" i="230"/>
  <c r="J527" i="233"/>
  <c r="J584" i="232"/>
  <c r="J341" i="232"/>
  <c r="J224" i="226"/>
  <c r="J286" i="231"/>
  <c r="J404" i="226"/>
  <c r="J587" i="226"/>
  <c r="J400" i="230"/>
  <c r="J521" i="233"/>
  <c r="J585" i="232"/>
  <c r="J464" i="232"/>
  <c r="J346" i="232"/>
  <c r="J399" i="226"/>
  <c r="J283" i="231"/>
  <c r="J401" i="226"/>
  <c r="J583" i="226"/>
  <c r="J584" i="226"/>
  <c r="J407" i="226"/>
  <c r="J284" i="231"/>
  <c r="J586" i="226"/>
  <c r="J585" i="226"/>
  <c r="J583" i="232"/>
  <c r="J405" i="230"/>
  <c r="J467" i="232"/>
  <c r="J462" i="232"/>
  <c r="J339" i="232"/>
  <c r="J406" i="226"/>
  <c r="J287" i="231"/>
  <c r="J581" i="226"/>
  <c r="J167" i="231"/>
  <c r="AG548" i="249"/>
  <c r="J104" i="230"/>
  <c r="J526" i="234"/>
  <c r="J519" i="234"/>
  <c r="J219" i="234"/>
  <c r="J224" i="234"/>
  <c r="J221" i="234"/>
  <c r="J582" i="233"/>
  <c r="J342" i="226"/>
  <c r="J346" i="226"/>
  <c r="J346" i="231"/>
  <c r="J339" i="231"/>
  <c r="J462" i="230"/>
  <c r="J459" i="230"/>
  <c r="J226" i="234"/>
  <c r="J580" i="233"/>
  <c r="J339" i="226"/>
  <c r="J343" i="226"/>
  <c r="J344" i="231"/>
  <c r="J460" i="230"/>
  <c r="J465" i="230"/>
  <c r="J227" i="234"/>
  <c r="J583" i="233"/>
  <c r="J347" i="226"/>
  <c r="J345" i="226"/>
  <c r="J340" i="230"/>
  <c r="J342" i="231"/>
  <c r="J461" i="230"/>
  <c r="J463" i="230"/>
  <c r="J581" i="233"/>
  <c r="J587" i="233"/>
  <c r="J344" i="226"/>
  <c r="J341" i="230"/>
  <c r="J340" i="231"/>
  <c r="J222" i="234"/>
  <c r="J586" i="233"/>
  <c r="J347" i="231"/>
  <c r="J225" i="234"/>
  <c r="J585" i="233"/>
  <c r="J345" i="231"/>
  <c r="J165" i="231"/>
  <c r="J524" i="234"/>
  <c r="J287" i="226"/>
  <c r="J163" i="231"/>
  <c r="J522" i="234"/>
  <c r="J161" i="231"/>
  <c r="J520" i="234"/>
  <c r="J166" i="231"/>
  <c r="J159" i="231"/>
  <c r="J527" i="234"/>
  <c r="J164" i="231"/>
  <c r="J525" i="234"/>
  <c r="J162" i="231"/>
  <c r="J523" i="234"/>
  <c r="J102" i="230"/>
  <c r="J224" i="230"/>
  <c r="J100" i="230"/>
  <c r="J222" i="230"/>
  <c r="J107" i="230"/>
  <c r="J220" i="230"/>
  <c r="J105" i="230"/>
  <c r="J227" i="230"/>
  <c r="J103" i="230"/>
  <c r="J225" i="230"/>
  <c r="J101" i="230"/>
  <c r="J223" i="230"/>
  <c r="J106" i="230"/>
  <c r="V279" i="249"/>
  <c r="AG279" i="249" s="1"/>
  <c r="AB279" i="249"/>
  <c r="Y279" i="249"/>
  <c r="AC279" i="249"/>
  <c r="AA279" i="249"/>
  <c r="AG280" i="249" s="1"/>
  <c r="Z279" i="249"/>
  <c r="Q279" i="249"/>
  <c r="S279" i="249"/>
  <c r="AJ279" i="249"/>
  <c r="X279" i="249"/>
  <c r="AM279" i="249"/>
  <c r="S135" i="249"/>
  <c r="AC135" i="249"/>
  <c r="AB135" i="249"/>
  <c r="V135" i="249"/>
  <c r="AG135" i="249" s="1"/>
  <c r="T135" i="249"/>
  <c r="U135" i="249"/>
  <c r="Y135" i="249"/>
  <c r="X135" i="249"/>
  <c r="R135" i="249"/>
  <c r="AG533" i="249"/>
  <c r="V564" i="249"/>
  <c r="AG564" i="249" s="1"/>
  <c r="AF521" i="249"/>
  <c r="J552" i="249"/>
  <c r="AF552" i="249" s="1"/>
  <c r="AF530" i="249"/>
  <c r="J561" i="249"/>
  <c r="AF561" i="249" s="1"/>
  <c r="AC340" i="249"/>
  <c r="O340" i="249"/>
  <c r="AF341" i="249" s="1"/>
  <c r="AN340" i="249"/>
  <c r="Z340" i="249"/>
  <c r="AO340" i="249"/>
  <c r="V340" i="249"/>
  <c r="AG340" i="249" s="1"/>
  <c r="AB340" i="249"/>
  <c r="R340" i="249"/>
  <c r="AA340" i="249"/>
  <c r="AG341" i="249" s="1"/>
  <c r="U340" i="249"/>
  <c r="W340" i="249"/>
  <c r="T340" i="249"/>
  <c r="S340" i="249"/>
  <c r="Y340" i="249"/>
  <c r="I340" i="249"/>
  <c r="X340" i="249"/>
  <c r="T314" i="249"/>
  <c r="U314" i="249"/>
  <c r="Z314" i="249"/>
  <c r="AC314" i="249"/>
  <c r="AP314" i="249"/>
  <c r="R314" i="249"/>
  <c r="S314" i="249"/>
  <c r="AB314" i="249"/>
  <c r="AC110" i="249"/>
  <c r="AA110" i="249"/>
  <c r="AG111" i="249" s="1"/>
  <c r="AB110" i="249"/>
  <c r="U110" i="249"/>
  <c r="X110" i="249"/>
  <c r="Z110" i="249"/>
  <c r="T110" i="249"/>
  <c r="R110" i="249"/>
  <c r="Y110" i="249"/>
  <c r="W110" i="249"/>
  <c r="S110" i="249"/>
  <c r="V416" i="249"/>
  <c r="AG416" i="249" s="1"/>
  <c r="H416" i="249"/>
  <c r="AC416" i="249"/>
  <c r="U416" i="249"/>
  <c r="AB416" i="249"/>
  <c r="Y416" i="249"/>
  <c r="AI416" i="249"/>
  <c r="X416" i="249"/>
  <c r="S416" i="249"/>
  <c r="T416" i="249"/>
  <c r="AA416" i="249"/>
  <c r="AG417" i="249" s="1"/>
  <c r="Z416" i="249"/>
  <c r="W416" i="249"/>
  <c r="X398" i="249"/>
  <c r="I398" i="249"/>
  <c r="Y398" i="249"/>
  <c r="W398" i="249"/>
  <c r="Z398" i="249"/>
  <c r="AA398" i="249"/>
  <c r="AG399" i="249" s="1"/>
  <c r="V398" i="249"/>
  <c r="AG398" i="249" s="1"/>
  <c r="U398" i="249"/>
  <c r="R398" i="249"/>
  <c r="S398" i="249"/>
  <c r="AB398" i="249"/>
  <c r="AC398" i="249"/>
  <c r="K299" i="249"/>
  <c r="X299" i="249"/>
  <c r="U299" i="249"/>
  <c r="T299" i="249"/>
  <c r="Z299" i="249"/>
  <c r="AP299" i="249"/>
  <c r="W299" i="249"/>
  <c r="AC299" i="249"/>
  <c r="AB299" i="249"/>
  <c r="S299" i="249"/>
  <c r="J299" i="249"/>
  <c r="AF299" i="249" s="1"/>
  <c r="Y299" i="249"/>
  <c r="AO299" i="249"/>
  <c r="V299" i="249"/>
  <c r="AJ299" i="249"/>
  <c r="Q299" i="249"/>
  <c r="AF495" i="249"/>
  <c r="L27" i="249"/>
  <c r="AN27" i="249"/>
  <c r="AK27" i="249"/>
  <c r="AJ27" i="249"/>
  <c r="Q27" i="249"/>
  <c r="F27" i="249"/>
  <c r="I27" i="249"/>
  <c r="AO27" i="249"/>
  <c r="J27" i="249"/>
  <c r="AI564" i="249"/>
  <c r="T560" i="249"/>
  <c r="Y560" i="249"/>
  <c r="W546" i="249"/>
  <c r="AF523" i="249"/>
  <c r="AF517" i="249"/>
  <c r="F548" i="249"/>
  <c r="AB262" i="249"/>
  <c r="AP262" i="249"/>
  <c r="R262" i="249"/>
  <c r="AC262" i="249"/>
  <c r="V262" i="249"/>
  <c r="Y262" i="249"/>
  <c r="T262" i="249"/>
  <c r="U262" i="249"/>
  <c r="AA262" i="249"/>
  <c r="X262" i="249"/>
  <c r="Z262" i="249"/>
  <c r="S262" i="249"/>
  <c r="T364" i="249"/>
  <c r="R364" i="249"/>
  <c r="Z364" i="249"/>
  <c r="U364" i="249"/>
  <c r="H364" i="249"/>
  <c r="V364" i="249"/>
  <c r="AG364" i="249" s="1"/>
  <c r="AA364" i="249"/>
  <c r="AG365" i="249" s="1"/>
  <c r="S364" i="249"/>
  <c r="W364" i="249"/>
  <c r="X364" i="249"/>
  <c r="AA314" i="249"/>
  <c r="AP17" i="249"/>
  <c r="AM17" i="249"/>
  <c r="AH17" i="249"/>
  <c r="AJ17" i="249"/>
  <c r="AO17" i="249"/>
  <c r="AI17" i="249"/>
  <c r="AL17" i="249"/>
  <c r="AK17" i="249"/>
  <c r="J40" i="249"/>
  <c r="AF40" i="249" s="1"/>
  <c r="P40" i="249"/>
  <c r="T40" i="249"/>
  <c r="W40" i="249"/>
  <c r="V40" i="249"/>
  <c r="AG40" i="249" s="1"/>
  <c r="Z40" i="249"/>
  <c r="G40" i="249"/>
  <c r="U40" i="249"/>
  <c r="Y40" i="249"/>
  <c r="AB40" i="249"/>
  <c r="S40" i="249"/>
  <c r="I40" i="249"/>
  <c r="AM40" i="249"/>
  <c r="X40" i="249"/>
  <c r="AC40" i="249"/>
  <c r="AF39" i="249"/>
  <c r="T320" i="249"/>
  <c r="U320" i="249"/>
  <c r="AA320" i="249"/>
  <c r="T462" i="249"/>
  <c r="AC462" i="249"/>
  <c r="X462" i="249"/>
  <c r="U462" i="249"/>
  <c r="AA462" i="249"/>
  <c r="AG463" i="249" s="1"/>
  <c r="Z462" i="249"/>
  <c r="R462" i="249"/>
  <c r="W462" i="249"/>
  <c r="V462" i="249"/>
  <c r="AG462" i="249" s="1"/>
  <c r="Z349" i="249"/>
  <c r="R349" i="249"/>
  <c r="AI349" i="249"/>
  <c r="W349" i="249"/>
  <c r="AA349" i="249"/>
  <c r="AG350" i="249" s="1"/>
  <c r="Y349" i="249"/>
  <c r="M416" i="249"/>
  <c r="BR638" i="230"/>
  <c r="BR641" i="230"/>
  <c r="BR620" i="230"/>
  <c r="BR644" i="230"/>
  <c r="BR635" i="230"/>
  <c r="BR626" i="230"/>
  <c r="BR629" i="230"/>
  <c r="BR623" i="230"/>
  <c r="BR632" i="230"/>
  <c r="BR617" i="230"/>
  <c r="AF91" i="249"/>
  <c r="Z97" i="249"/>
  <c r="R97" i="249"/>
  <c r="W97" i="249"/>
  <c r="AC97" i="249"/>
  <c r="V97" i="249"/>
  <c r="AB97" i="249"/>
  <c r="AA97" i="249"/>
  <c r="X97" i="249"/>
  <c r="S97" i="249"/>
  <c r="T97" i="249"/>
  <c r="Y97" i="249"/>
  <c r="AG54" i="249"/>
  <c r="Q59" i="151"/>
  <c r="CG285" i="231"/>
  <c r="CG276" i="231"/>
  <c r="CG264" i="231"/>
  <c r="CG267" i="231"/>
  <c r="CG270" i="231"/>
  <c r="CG261" i="231"/>
  <c r="CG279" i="231"/>
  <c r="CG282" i="231"/>
  <c r="H48" i="249"/>
  <c r="I48" i="249"/>
  <c r="P48" i="249"/>
  <c r="Q48" i="249"/>
  <c r="AN48" i="249"/>
  <c r="L48" i="249"/>
  <c r="AM48" i="249"/>
  <c r="AJ48" i="249"/>
  <c r="AI48" i="249"/>
  <c r="AP48" i="249"/>
  <c r="M48" i="249"/>
  <c r="CD282" i="230"/>
  <c r="CD285" i="230"/>
  <c r="CD279" i="230"/>
  <c r="CD267" i="230"/>
  <c r="CD270" i="230"/>
  <c r="CD261" i="230"/>
  <c r="CD264" i="230"/>
  <c r="BG578" i="231"/>
  <c r="BG584" i="231"/>
  <c r="BG560" i="231"/>
  <c r="BG581" i="231"/>
  <c r="BG572" i="231"/>
  <c r="BG575" i="231"/>
  <c r="BG566" i="231"/>
  <c r="AN543" i="249"/>
  <c r="AG201" i="249"/>
  <c r="AG391" i="249"/>
  <c r="CA205" i="231"/>
  <c r="CA202" i="231"/>
  <c r="CA220" i="231"/>
  <c r="CA223" i="231"/>
  <c r="CA211" i="231"/>
  <c r="CA217" i="231"/>
  <c r="CA208" i="231"/>
  <c r="CA226" i="231"/>
  <c r="CA214" i="231"/>
  <c r="AN567" i="249"/>
  <c r="Q62" i="151"/>
  <c r="K204" i="249"/>
  <c r="O204" i="249"/>
  <c r="J204" i="249"/>
  <c r="N204" i="249"/>
  <c r="AM204" i="249"/>
  <c r="H204" i="249"/>
  <c r="AI204" i="249"/>
  <c r="AL204" i="249"/>
  <c r="M204" i="249"/>
  <c r="AP204" i="249"/>
  <c r="L204" i="249"/>
  <c r="AH204" i="249"/>
  <c r="AK204" i="249"/>
  <c r="G204" i="249"/>
  <c r="P204" i="249"/>
  <c r="I204" i="249"/>
  <c r="Q204" i="249"/>
  <c r="F204" i="249"/>
  <c r="AN204" i="249"/>
  <c r="AO204" i="249"/>
  <c r="AJ204" i="249"/>
  <c r="CE511" i="230"/>
  <c r="CE502" i="230"/>
  <c r="CE520" i="230"/>
  <c r="CE508" i="230"/>
  <c r="CE526" i="230"/>
  <c r="CE514" i="230"/>
  <c r="CE499" i="230"/>
  <c r="CE523" i="230"/>
  <c r="CE517" i="230"/>
  <c r="BO575" i="230"/>
  <c r="BO569" i="230"/>
  <c r="BO557" i="230"/>
  <c r="BO563" i="230"/>
  <c r="BO572" i="230"/>
  <c r="BO560" i="230"/>
  <c r="BO566" i="230"/>
  <c r="BO584" i="230"/>
  <c r="BO581" i="230"/>
  <c r="BO578" i="230"/>
  <c r="BZ276" i="231"/>
  <c r="BZ261" i="231"/>
  <c r="BZ264" i="231"/>
  <c r="BZ279" i="231"/>
  <c r="BZ285" i="231"/>
  <c r="BZ273" i="231"/>
  <c r="AO563" i="249"/>
  <c r="AJ554" i="249"/>
  <c r="P548" i="249"/>
  <c r="Q36" i="249"/>
  <c r="J36" i="249"/>
  <c r="G36" i="249"/>
  <c r="AP36" i="249"/>
  <c r="O36" i="249"/>
  <c r="AO36" i="249"/>
  <c r="AH36" i="249"/>
  <c r="BY628" i="231"/>
  <c r="BY640" i="231"/>
  <c r="BY643" i="231"/>
  <c r="BY634" i="231"/>
  <c r="BY637" i="231"/>
  <c r="BY622" i="231"/>
  <c r="BY631" i="231"/>
  <c r="BY619" i="231"/>
  <c r="BO464" i="230"/>
  <c r="BO452" i="230"/>
  <c r="BO461" i="230"/>
  <c r="BO446" i="230"/>
  <c r="BO443" i="230"/>
  <c r="BO440" i="230"/>
  <c r="BO458" i="230"/>
  <c r="BO449" i="230"/>
  <c r="BO455" i="230"/>
  <c r="BI260" i="231"/>
  <c r="BI278" i="231"/>
  <c r="BI272" i="231"/>
  <c r="BI263" i="231"/>
  <c r="BI281" i="231"/>
  <c r="BI275" i="231"/>
  <c r="BI266" i="231"/>
  <c r="BI269" i="231"/>
  <c r="BI257" i="231"/>
  <c r="BI284" i="231"/>
  <c r="AH548" i="249"/>
  <c r="AN545" i="249"/>
  <c r="L543" i="249"/>
  <c r="AH136" i="249"/>
  <c r="AK136" i="249"/>
  <c r="AO136" i="249"/>
  <c r="AL136" i="249"/>
  <c r="AI136" i="249"/>
  <c r="AJ136" i="249"/>
  <c r="CF384" i="226"/>
  <c r="CF378" i="226"/>
  <c r="BO437" i="230"/>
  <c r="CA161" i="230"/>
  <c r="BK158" i="230"/>
  <c r="CD146" i="231"/>
  <c r="BZ99" i="231"/>
  <c r="BK272" i="231"/>
  <c r="BZ215" i="231"/>
  <c r="BH221" i="231"/>
  <c r="BH98" i="231"/>
  <c r="CF505" i="231"/>
  <c r="CB280" i="231"/>
  <c r="CF625" i="230"/>
  <c r="BN151" i="230"/>
  <c r="BH448" i="234"/>
  <c r="P36" i="277"/>
  <c r="P26" i="277"/>
  <c r="CA97" i="226"/>
  <c r="CA140" i="230"/>
  <c r="CA164" i="230"/>
  <c r="BK161" i="230"/>
  <c r="BJ86" i="230"/>
  <c r="CD152" i="231"/>
  <c r="BZ84" i="231"/>
  <c r="BZ105" i="231"/>
  <c r="BK278" i="231"/>
  <c r="BZ221" i="231"/>
  <c r="BH200" i="231"/>
  <c r="BH104" i="231"/>
  <c r="CF508" i="231"/>
  <c r="CF517" i="231"/>
  <c r="CB265" i="231"/>
  <c r="CF640" i="230"/>
  <c r="BK568" i="226"/>
  <c r="BG511" i="226"/>
  <c r="BN157" i="230"/>
  <c r="BH442" i="234"/>
  <c r="P27" i="277"/>
  <c r="P75" i="277"/>
  <c r="L458" i="281"/>
  <c r="I59" i="282"/>
  <c r="I56" i="146"/>
  <c r="CA143" i="230"/>
  <c r="BK140" i="230"/>
  <c r="BK164" i="230"/>
  <c r="BJ92" i="230"/>
  <c r="CB263" i="231"/>
  <c r="CB284" i="231"/>
  <c r="CD143" i="231"/>
  <c r="BZ90" i="231"/>
  <c r="BK284" i="231"/>
  <c r="BZ200" i="231"/>
  <c r="BH206" i="231"/>
  <c r="BH83" i="231"/>
  <c r="CF526" i="231"/>
  <c r="CB277" i="231"/>
  <c r="CF622" i="230"/>
  <c r="BK577" i="226"/>
  <c r="BQ505" i="232"/>
  <c r="P34" i="277"/>
  <c r="O56" i="284"/>
  <c r="CA146" i="230"/>
  <c r="BK143" i="230"/>
  <c r="BJ98" i="230"/>
  <c r="CD149" i="231"/>
  <c r="BZ96" i="231"/>
  <c r="BK263" i="231"/>
  <c r="BZ206" i="231"/>
  <c r="BH212" i="231"/>
  <c r="BH89" i="231"/>
  <c r="CF502" i="231"/>
  <c r="CB286" i="231"/>
  <c r="CF646" i="230"/>
  <c r="BG634" i="226"/>
  <c r="BK583" i="226"/>
  <c r="S104" i="146"/>
  <c r="CA149" i="230"/>
  <c r="BK146" i="230"/>
  <c r="BJ83" i="230"/>
  <c r="CD155" i="231"/>
  <c r="BZ102" i="231"/>
  <c r="BK269" i="231"/>
  <c r="BZ212" i="231"/>
  <c r="BH218" i="231"/>
  <c r="BH95" i="231"/>
  <c r="CF514" i="231"/>
  <c r="CB271" i="231"/>
  <c r="CB283" i="231"/>
  <c r="CF151" i="231"/>
  <c r="BK580" i="226"/>
  <c r="BK562" i="226"/>
  <c r="BH457" i="234"/>
  <c r="H8" i="281"/>
  <c r="H8" i="284"/>
  <c r="L59" i="282"/>
  <c r="H104" i="146"/>
  <c r="H108" i="281"/>
  <c r="L152" i="146"/>
  <c r="L161" i="282"/>
  <c r="P200" i="146"/>
  <c r="P208" i="281"/>
  <c r="I296" i="146"/>
  <c r="I308" i="281"/>
  <c r="M296" i="284"/>
  <c r="M358" i="281"/>
  <c r="Q416" i="282"/>
  <c r="AG210" i="249"/>
  <c r="CA155" i="230"/>
  <c r="BK152" i="230"/>
  <c r="BJ95" i="230"/>
  <c r="CD158" i="231"/>
  <c r="BZ87" i="231"/>
  <c r="BK260" i="231"/>
  <c r="BK281" i="231"/>
  <c r="BZ203" i="231"/>
  <c r="BZ224" i="231"/>
  <c r="BH209" i="231"/>
  <c r="BH86" i="231"/>
  <c r="CF511" i="231"/>
  <c r="CB262" i="231"/>
  <c r="CF643" i="230"/>
  <c r="CF142" i="231"/>
  <c r="CF331" i="230"/>
  <c r="BK454" i="226"/>
  <c r="BH466" i="234"/>
  <c r="P35" i="277"/>
  <c r="P13" i="277"/>
  <c r="Q308" i="281"/>
  <c r="L258" i="281"/>
  <c r="Q344" i="284"/>
  <c r="I248" i="284"/>
  <c r="R8" i="281"/>
  <c r="S248" i="284"/>
  <c r="K344" i="284"/>
  <c r="K416" i="282"/>
  <c r="CD140" i="231"/>
  <c r="CF628" i="230"/>
  <c r="BK565" i="226"/>
  <c r="BH460" i="234"/>
  <c r="H440" i="284"/>
  <c r="H152" i="146"/>
  <c r="HK50" i="270"/>
  <c r="HQ50" i="270" s="1"/>
  <c r="DY40" i="270"/>
  <c r="EE40" i="270" s="1"/>
  <c r="HI78" i="270"/>
  <c r="HI60" i="270"/>
  <c r="DY52" i="270"/>
  <c r="EE52" i="270" s="1"/>
  <c r="BC69" i="270"/>
  <c r="BE40" i="270"/>
  <c r="BK40" i="270" s="1"/>
  <c r="J40" i="151"/>
  <c r="K39" i="151"/>
  <c r="K40" i="151" s="1"/>
  <c r="AF88" i="249"/>
  <c r="AG88" i="249"/>
  <c r="AG73" i="249"/>
  <c r="AG155" i="249"/>
  <c r="CA277" i="231"/>
  <c r="CA280" i="231"/>
  <c r="CA283" i="231"/>
  <c r="CA271" i="231"/>
  <c r="CA265" i="231"/>
  <c r="CA286" i="231"/>
  <c r="CA262" i="231"/>
  <c r="CA268" i="231"/>
  <c r="CA274" i="231"/>
  <c r="CA159" i="226"/>
  <c r="CA165" i="226"/>
  <c r="AF18" i="249"/>
  <c r="K561" i="249"/>
  <c r="AF566" i="249"/>
  <c r="BY577" i="230"/>
  <c r="CD630" i="231"/>
  <c r="BZ633" i="231"/>
  <c r="CA103" i="234"/>
  <c r="CA85" i="234"/>
  <c r="CA94" i="234"/>
  <c r="CA97" i="234"/>
  <c r="CA91" i="234"/>
  <c r="CA106" i="234"/>
  <c r="CA82" i="234"/>
  <c r="BY510" i="230"/>
  <c r="BY525" i="230"/>
  <c r="CF86" i="231"/>
  <c r="CF101" i="231"/>
  <c r="CF80" i="231"/>
  <c r="CF95" i="231"/>
  <c r="CF89" i="231"/>
  <c r="CF83" i="231"/>
  <c r="CF104" i="231"/>
  <c r="CF98" i="231"/>
  <c r="CF92" i="231"/>
  <c r="AF103" i="249"/>
  <c r="AG302" i="249"/>
  <c r="AF27" i="249"/>
  <c r="AF232" i="249"/>
  <c r="AG327" i="249"/>
  <c r="AF336" i="249"/>
  <c r="AG336" i="249"/>
  <c r="AF85" i="249"/>
  <c r="AG85" i="249"/>
  <c r="AG174" i="249"/>
  <c r="AF70" i="249"/>
  <c r="AF155" i="249"/>
  <c r="AF171" i="249"/>
  <c r="AG171" i="249"/>
  <c r="AF388" i="249"/>
  <c r="AF192" i="249"/>
  <c r="AF79" i="249"/>
  <c r="AG79" i="249"/>
  <c r="AF563" i="249"/>
  <c r="BY565" i="230"/>
  <c r="CE580" i="226"/>
  <c r="CE325" i="226"/>
  <c r="BZ624" i="231"/>
  <c r="CG388" i="234"/>
  <c r="CG403" i="234"/>
  <c r="CG394" i="234"/>
  <c r="CG397" i="234"/>
  <c r="CG391" i="234"/>
  <c r="CG406" i="234"/>
  <c r="CG385" i="234"/>
  <c r="AM57" i="249"/>
  <c r="I57" i="249"/>
  <c r="H57" i="249"/>
  <c r="Q57" i="249"/>
  <c r="P57" i="249"/>
  <c r="AP57" i="249"/>
  <c r="AI57" i="249"/>
  <c r="L57" i="249"/>
  <c r="AL57" i="249"/>
  <c r="M57" i="249"/>
  <c r="AH57" i="249"/>
  <c r="H180" i="249"/>
  <c r="AO180" i="249"/>
  <c r="AK180" i="249"/>
  <c r="AH180" i="249"/>
  <c r="G180" i="249"/>
  <c r="F180" i="249"/>
  <c r="L180" i="249"/>
  <c r="N180" i="249"/>
  <c r="AP180" i="249"/>
  <c r="Q180" i="249"/>
  <c r="M180" i="249"/>
  <c r="P180" i="249"/>
  <c r="AL180" i="249"/>
  <c r="AJ180" i="249"/>
  <c r="CD646" i="230"/>
  <c r="CD631" i="230"/>
  <c r="CD643" i="230"/>
  <c r="CD634" i="230"/>
  <c r="CD640" i="230"/>
  <c r="CD625" i="230"/>
  <c r="CD628" i="230"/>
  <c r="CD622" i="230"/>
  <c r="CD637" i="230"/>
  <c r="BO518" i="226"/>
  <c r="BO497" i="226"/>
  <c r="BZ215" i="230"/>
  <c r="BZ218" i="230"/>
  <c r="BZ206" i="230"/>
  <c r="BZ200" i="230"/>
  <c r="BZ224" i="230"/>
  <c r="BZ212" i="230"/>
  <c r="BZ221" i="230"/>
  <c r="BZ203" i="230"/>
  <c r="BZ209" i="230"/>
  <c r="BY279" i="230"/>
  <c r="BY285" i="230"/>
  <c r="BL77" i="231"/>
  <c r="BL95" i="231"/>
  <c r="BL86" i="231"/>
  <c r="BL89" i="231"/>
  <c r="BL80" i="231"/>
  <c r="BL83" i="231"/>
  <c r="BL104" i="231"/>
  <c r="BL98" i="231"/>
  <c r="BL101" i="231"/>
  <c r="BL92" i="231"/>
  <c r="AF302" i="249"/>
  <c r="AF382" i="249"/>
  <c r="AF73" i="249"/>
  <c r="AF551" i="249"/>
  <c r="AF354" i="249"/>
  <c r="BY583" i="230"/>
  <c r="CE331" i="226"/>
  <c r="CA144" i="226"/>
  <c r="CD639" i="231"/>
  <c r="BZ630" i="231"/>
  <c r="BL221" i="230"/>
  <c r="BL218" i="230"/>
  <c r="BL209" i="230"/>
  <c r="BL203" i="230"/>
  <c r="BL215" i="230"/>
  <c r="BL206" i="230"/>
  <c r="BL200" i="230"/>
  <c r="BL224" i="230"/>
  <c r="BL212" i="230"/>
  <c r="AG137" i="249"/>
  <c r="CA150" i="226"/>
  <c r="BY568" i="230"/>
  <c r="CD627" i="231"/>
  <c r="BZ627" i="231"/>
  <c r="AN78" i="249"/>
  <c r="AJ78" i="249"/>
  <c r="AH78" i="249"/>
  <c r="AO78" i="249"/>
  <c r="CA449" i="230"/>
  <c r="CA446" i="230"/>
  <c r="CA464" i="230"/>
  <c r="CA455" i="230"/>
  <c r="CA452" i="230"/>
  <c r="CA443" i="230"/>
  <c r="CA461" i="230"/>
  <c r="CA440" i="230"/>
  <c r="CA458" i="230"/>
  <c r="CF566" i="231"/>
  <c r="CF560" i="231"/>
  <c r="CF569" i="231"/>
  <c r="CF584" i="231"/>
  <c r="CF563" i="231"/>
  <c r="CF578" i="231"/>
  <c r="CF581" i="231"/>
  <c r="CF575" i="231"/>
  <c r="CF572" i="231"/>
  <c r="BY562" i="230"/>
  <c r="CD618" i="231"/>
  <c r="CD642" i="231"/>
  <c r="CD621" i="231"/>
  <c r="BZ636" i="231"/>
  <c r="CB511" i="234"/>
  <c r="CB502" i="234"/>
  <c r="CB514" i="234"/>
  <c r="CB384" i="230"/>
  <c r="CB402" i="230"/>
  <c r="BL575" i="231"/>
  <c r="BL572" i="231"/>
  <c r="BL566" i="231"/>
  <c r="BL584" i="231"/>
  <c r="BL560" i="231"/>
  <c r="BL557" i="231"/>
  <c r="BL563" i="231"/>
  <c r="BL578" i="231"/>
  <c r="BL581" i="231"/>
  <c r="BL569" i="231"/>
  <c r="AF183" i="249"/>
  <c r="AF464" i="249"/>
  <c r="T27" i="267"/>
  <c r="AF128" i="249"/>
  <c r="AF357" i="249"/>
  <c r="AF569" i="249"/>
  <c r="AG308" i="249"/>
  <c r="CE568" i="226"/>
  <c r="BY580" i="230"/>
  <c r="BY574" i="230"/>
  <c r="CE565" i="226"/>
  <c r="CE334" i="226"/>
  <c r="CD633" i="231"/>
  <c r="BZ642" i="231"/>
  <c r="CB163" i="234"/>
  <c r="CB160" i="234"/>
  <c r="CB142" i="234"/>
  <c r="BQ560" i="230"/>
  <c r="BQ581" i="230"/>
  <c r="BQ563" i="230"/>
  <c r="BQ575" i="230"/>
  <c r="BQ572" i="230"/>
  <c r="BQ566" i="230"/>
  <c r="BQ584" i="230"/>
  <c r="BQ578" i="230"/>
  <c r="BQ569" i="230"/>
  <c r="CG393" i="231"/>
  <c r="CG396" i="231"/>
  <c r="AF327" i="249"/>
  <c r="AF275" i="249"/>
  <c r="CE562" i="226"/>
  <c r="CE322" i="226"/>
  <c r="CD624" i="231"/>
  <c r="BZ639" i="231"/>
  <c r="P227" i="249"/>
  <c r="AI227" i="249"/>
  <c r="AK227" i="249"/>
  <c r="AM227" i="249"/>
  <c r="AN227" i="249"/>
  <c r="AJ227" i="249"/>
  <c r="CD442" i="226"/>
  <c r="CD448" i="226"/>
  <c r="BI281" i="230"/>
  <c r="BI272" i="230"/>
  <c r="BI269" i="230"/>
  <c r="BI275" i="230"/>
  <c r="BI266" i="230"/>
  <c r="BI263" i="230"/>
  <c r="BI284" i="230"/>
  <c r="BI257" i="230"/>
  <c r="BI278" i="230"/>
  <c r="BI260" i="230"/>
  <c r="AJ237" i="249"/>
  <c r="S440" i="146"/>
  <c r="K200" i="284"/>
  <c r="K8" i="281"/>
  <c r="K8" i="284"/>
  <c r="K8" i="282"/>
  <c r="S8" i="146"/>
  <c r="K110" i="282"/>
  <c r="O104" i="284"/>
  <c r="O158" i="281"/>
  <c r="S208" i="281"/>
  <c r="L248" i="284"/>
  <c r="L308" i="281"/>
  <c r="P344" i="146"/>
  <c r="P365" i="282"/>
  <c r="L344" i="284"/>
  <c r="L392" i="146"/>
  <c r="H392" i="146"/>
  <c r="H344" i="284"/>
  <c r="H416" i="282"/>
  <c r="O392" i="284"/>
  <c r="O467" i="282"/>
  <c r="O440" i="284"/>
  <c r="AK282" i="249"/>
  <c r="L314" i="282"/>
  <c r="S8" i="281"/>
  <c r="O440" i="146"/>
  <c r="S152" i="284"/>
  <c r="AN87" i="249"/>
  <c r="O8" i="282"/>
  <c r="K440" i="146"/>
  <c r="K8" i="146"/>
  <c r="P344" i="284"/>
  <c r="R161" i="282"/>
  <c r="R152" i="146"/>
  <c r="R440" i="284"/>
  <c r="R392" i="284"/>
  <c r="K59" i="282"/>
  <c r="S56" i="284"/>
  <c r="O108" i="281"/>
  <c r="K104" i="284"/>
  <c r="K161" i="282"/>
  <c r="O212" i="282"/>
  <c r="O152" i="284"/>
  <c r="K248" i="146"/>
  <c r="S248" i="146"/>
  <c r="S263" i="282"/>
  <c r="P296" i="146"/>
  <c r="L358" i="281"/>
  <c r="H344" i="146"/>
  <c r="H358" i="281"/>
  <c r="J172" i="249"/>
  <c r="AF172" i="249" s="1"/>
  <c r="H365" i="282"/>
  <c r="R344" i="284"/>
  <c r="M467" i="282"/>
  <c r="H308" i="281"/>
  <c r="S58" i="281"/>
  <c r="L296" i="146"/>
  <c r="AA390" i="284"/>
  <c r="AB18" i="284" s="1"/>
  <c r="J208" i="281"/>
  <c r="M344" i="146"/>
  <c r="S344" i="284"/>
  <c r="K408" i="281"/>
  <c r="L200" i="284"/>
  <c r="FH66" i="270"/>
  <c r="FI65" i="270"/>
  <c r="FO65" i="270" s="1"/>
  <c r="HK67" i="270"/>
  <c r="HQ67" i="270" s="1"/>
  <c r="HI77" i="270"/>
  <c r="CN65" i="270"/>
  <c r="CO64" i="270"/>
  <c r="CU64" i="270" s="1"/>
  <c r="BE115" i="270"/>
  <c r="BK115" i="270" s="1"/>
  <c r="BC125" i="270"/>
  <c r="BI125" i="270" s="1"/>
  <c r="HK65" i="270"/>
  <c r="HQ65" i="270" s="1"/>
  <c r="HI75" i="270"/>
  <c r="HK61" i="270"/>
  <c r="HQ61" i="270" s="1"/>
  <c r="HI71" i="270"/>
  <c r="IA70" i="270"/>
  <c r="IG70" i="270" s="1"/>
  <c r="IC60" i="270"/>
  <c r="II60" i="270" s="1"/>
  <c r="FG59" i="270"/>
  <c r="GS50" i="270"/>
  <c r="GY50" i="270" s="1"/>
  <c r="HK66" i="270"/>
  <c r="HQ66" i="270" s="1"/>
  <c r="HK62" i="270"/>
  <c r="HQ62" i="270" s="1"/>
  <c r="FZ41" i="270"/>
  <c r="DY50" i="270"/>
  <c r="EE50" i="270" s="1"/>
  <c r="BE51" i="270"/>
  <c r="BK51" i="270" s="1"/>
  <c r="HI74" i="270"/>
  <c r="GS51" i="270"/>
  <c r="GY51" i="270" s="1"/>
  <c r="AF174" i="249"/>
  <c r="AF146" i="249"/>
  <c r="AG265" i="249"/>
  <c r="AG247" i="249"/>
  <c r="AG189" i="249"/>
  <c r="AG70" i="249"/>
  <c r="AF320" i="249"/>
  <c r="AG18" i="249"/>
  <c r="AG192" i="249"/>
  <c r="M8" i="150"/>
  <c r="AG382" i="249"/>
  <c r="AF164" i="249"/>
  <c r="G11" i="150"/>
  <c r="M11" i="150" s="1"/>
  <c r="Q55" i="151"/>
  <c r="AG183" i="249"/>
  <c r="T131" i="267"/>
  <c r="AF51" i="249"/>
  <c r="AG379" i="249"/>
  <c r="BZ166" i="234"/>
  <c r="BZ142" i="234"/>
  <c r="BZ145" i="234"/>
  <c r="BZ148" i="234"/>
  <c r="BZ151" i="234"/>
  <c r="BZ157" i="234"/>
  <c r="BZ154" i="234"/>
  <c r="BZ160" i="234"/>
  <c r="BZ163" i="234"/>
  <c r="CB97" i="234"/>
  <c r="CB85" i="234"/>
  <c r="CC388" i="234"/>
  <c r="CC403" i="234"/>
  <c r="AH274" i="249"/>
  <c r="AN274" i="249"/>
  <c r="AO274" i="249"/>
  <c r="J317" i="249"/>
  <c r="P317" i="249"/>
  <c r="AH317" i="249"/>
  <c r="N317" i="249"/>
  <c r="AN317" i="249"/>
  <c r="AL317" i="249"/>
  <c r="L317" i="249"/>
  <c r="AM317" i="249"/>
  <c r="G317" i="249"/>
  <c r="AI317" i="249"/>
  <c r="H317" i="249"/>
  <c r="AP317" i="249"/>
  <c r="I317" i="249"/>
  <c r="AK317" i="249"/>
  <c r="F317" i="249"/>
  <c r="K317" i="249"/>
  <c r="O317" i="249"/>
  <c r="Q317" i="249"/>
  <c r="AO317" i="249"/>
  <c r="AJ317" i="249"/>
  <c r="M317" i="249"/>
  <c r="AG103" i="249"/>
  <c r="AB131" i="267"/>
  <c r="V131" i="267"/>
  <c r="AG259" i="249"/>
  <c r="AB349" i="249"/>
  <c r="CG643" i="233"/>
  <c r="CG625" i="233"/>
  <c r="CA628" i="234"/>
  <c r="CA631" i="234"/>
  <c r="CA634" i="234"/>
  <c r="CA640" i="234"/>
  <c r="CA643" i="234"/>
  <c r="CA646" i="234"/>
  <c r="CA622" i="234"/>
  <c r="AN435" i="249"/>
  <c r="K435" i="249"/>
  <c r="BZ265" i="234"/>
  <c r="BZ262" i="234"/>
  <c r="BZ268" i="234"/>
  <c r="BZ271" i="234"/>
  <c r="BZ274" i="234"/>
  <c r="BZ277" i="234"/>
  <c r="BZ280" i="234"/>
  <c r="BZ283" i="234"/>
  <c r="BZ286" i="234"/>
  <c r="F30" i="249"/>
  <c r="J30" i="249"/>
  <c r="N30" i="249"/>
  <c r="AH30" i="249"/>
  <c r="AL30" i="249"/>
  <c r="AO30" i="249"/>
  <c r="AK30" i="249"/>
  <c r="M30" i="249"/>
  <c r="AP30" i="249"/>
  <c r="Q30" i="249"/>
  <c r="K30" i="249"/>
  <c r="M125" i="249"/>
  <c r="K125" i="249"/>
  <c r="Q52" i="151"/>
  <c r="CD526" i="233"/>
  <c r="CD508" i="233"/>
  <c r="CA268" i="234"/>
  <c r="CA265" i="234"/>
  <c r="CA271" i="234"/>
  <c r="CA274" i="234"/>
  <c r="CA277" i="234"/>
  <c r="CA280" i="234"/>
  <c r="CA283" i="234"/>
  <c r="CA286" i="234"/>
  <c r="CA262" i="234"/>
  <c r="CG274" i="234"/>
  <c r="CG277" i="234"/>
  <c r="CG280" i="234"/>
  <c r="CG286" i="234"/>
  <c r="CG283" i="234"/>
  <c r="CG262" i="234"/>
  <c r="CG265" i="234"/>
  <c r="CG268" i="234"/>
  <c r="CG271" i="234"/>
  <c r="CA520" i="234"/>
  <c r="CA517" i="234"/>
  <c r="CA523" i="234"/>
  <c r="CA526" i="234"/>
  <c r="CA502" i="234"/>
  <c r="CA505" i="234"/>
  <c r="CA508" i="234"/>
  <c r="CA511" i="234"/>
  <c r="CA514" i="234"/>
  <c r="CG508" i="234"/>
  <c r="CG514" i="234"/>
  <c r="CG511" i="234"/>
  <c r="CG517" i="234"/>
  <c r="CG520" i="234"/>
  <c r="CG523" i="234"/>
  <c r="CG526" i="234"/>
  <c r="CG502" i="234"/>
  <c r="CG505" i="234"/>
  <c r="AM149" i="249"/>
  <c r="P149" i="249"/>
  <c r="O149" i="249"/>
  <c r="AP149" i="249"/>
  <c r="G149" i="249"/>
  <c r="AI149" i="249"/>
  <c r="AN149" i="249"/>
  <c r="M149" i="249"/>
  <c r="L149" i="249"/>
  <c r="AO149" i="249"/>
  <c r="AA27" i="267"/>
  <c r="L91" i="267"/>
  <c r="L95" i="267" s="1"/>
  <c r="L96" i="267" s="1"/>
  <c r="AA65" i="267"/>
  <c r="AA69" i="267" s="1"/>
  <c r="AA70" i="267" s="1"/>
  <c r="AA131" i="267"/>
  <c r="V105" i="267"/>
  <c r="AF379" i="249"/>
  <c r="H561" i="249"/>
  <c r="CC160" i="234"/>
  <c r="CC154" i="234"/>
  <c r="H130" i="267"/>
  <c r="H134" i="267" s="1"/>
  <c r="H135" i="267" s="1"/>
  <c r="S131" i="267"/>
  <c r="Q58" i="151"/>
  <c r="CG103" i="234"/>
  <c r="CG94" i="234"/>
  <c r="CG97" i="234"/>
  <c r="CG88" i="234"/>
  <c r="CG106" i="234"/>
  <c r="CG85" i="234"/>
  <c r="CC274" i="234"/>
  <c r="CC265" i="234"/>
  <c r="CC277" i="234"/>
  <c r="BZ382" i="234"/>
  <c r="BZ379" i="234"/>
  <c r="BZ385" i="234"/>
  <c r="BZ388" i="234"/>
  <c r="BZ397" i="234"/>
  <c r="BZ391" i="234"/>
  <c r="BZ400" i="234"/>
  <c r="BZ406" i="234"/>
  <c r="BZ403" i="234"/>
  <c r="BZ394" i="234"/>
  <c r="CE625" i="234"/>
  <c r="CE628" i="234"/>
  <c r="CE643" i="234"/>
  <c r="CE637" i="234"/>
  <c r="CE646" i="234"/>
  <c r="CE631" i="234"/>
  <c r="CE634" i="234"/>
  <c r="AN463" i="249"/>
  <c r="AK463" i="249"/>
  <c r="K476" i="249"/>
  <c r="J476" i="249"/>
  <c r="Q476" i="249"/>
  <c r="G476" i="249"/>
  <c r="AL476" i="249"/>
  <c r="AN476" i="249"/>
  <c r="AI476" i="249"/>
  <c r="CC259" i="233"/>
  <c r="CC286" i="233"/>
  <c r="CE154" i="234"/>
  <c r="CE163" i="234"/>
  <c r="CE151" i="234"/>
  <c r="CE157" i="234"/>
  <c r="CE142" i="234"/>
  <c r="CE166" i="234"/>
  <c r="H213" i="249"/>
  <c r="G213" i="249"/>
  <c r="F213" i="249"/>
  <c r="AP213" i="249"/>
  <c r="AO213" i="249"/>
  <c r="J213" i="249"/>
  <c r="I213" i="249"/>
  <c r="AG27" i="249"/>
  <c r="AF143" i="249"/>
  <c r="BY163" i="234"/>
  <c r="BY154" i="234"/>
  <c r="BY148" i="234"/>
  <c r="BY139" i="234"/>
  <c r="BY166" i="234"/>
  <c r="BY145" i="234"/>
  <c r="BY157" i="234"/>
  <c r="BY151" i="234"/>
  <c r="CB400" i="234"/>
  <c r="CB397" i="234"/>
  <c r="CB388" i="234"/>
  <c r="BY634" i="234"/>
  <c r="BY637" i="234"/>
  <c r="BY631" i="234"/>
  <c r="BY646" i="234"/>
  <c r="BY625" i="234"/>
  <c r="BY643" i="234"/>
  <c r="BY640" i="234"/>
  <c r="CG637" i="234"/>
  <c r="CG640" i="234"/>
  <c r="CG643" i="234"/>
  <c r="CG646" i="234"/>
  <c r="CG625" i="234"/>
  <c r="CG631" i="234"/>
  <c r="CG634" i="234"/>
  <c r="AM42" i="249"/>
  <c r="Q42" i="249"/>
  <c r="AL42" i="249"/>
  <c r="AI42" i="249"/>
  <c r="K42" i="249"/>
  <c r="P42" i="249"/>
  <c r="AJ42" i="249"/>
  <c r="CA259" i="233"/>
  <c r="BY439" i="234"/>
  <c r="AS14" i="249"/>
  <c r="CD139" i="234"/>
  <c r="I8" i="284"/>
  <c r="M59" i="282"/>
  <c r="I152" i="284"/>
  <c r="R248" i="284"/>
  <c r="J344" i="284"/>
  <c r="M440" i="146"/>
  <c r="P31" i="277"/>
  <c r="P48" i="277"/>
  <c r="P30" i="277"/>
  <c r="J104" i="146"/>
  <c r="N104" i="284"/>
  <c r="N161" i="282"/>
  <c r="N258" i="281"/>
  <c r="N200" i="284"/>
  <c r="O344" i="146"/>
  <c r="O358" i="281"/>
  <c r="N440" i="146"/>
  <c r="AA159" i="282"/>
  <c r="AB13" i="282" s="1"/>
  <c r="P15" i="277"/>
  <c r="P65" i="277"/>
  <c r="P16" i="277"/>
  <c r="R296" i="146"/>
  <c r="AA56" i="281"/>
  <c r="AB11" i="281" s="1"/>
  <c r="P17" i="277"/>
  <c r="P20" i="277"/>
  <c r="I8" i="281"/>
  <c r="BI617" i="226"/>
  <c r="P57" i="277"/>
  <c r="P84" i="277"/>
  <c r="P12" i="277"/>
  <c r="N56" i="146"/>
  <c r="J59" i="282"/>
  <c r="N200" i="146"/>
  <c r="S344" i="146"/>
  <c r="J467" i="282"/>
  <c r="P58" i="277"/>
  <c r="P72" i="277"/>
  <c r="O8" i="146"/>
  <c r="O8" i="284"/>
  <c r="K56" i="146"/>
  <c r="K56" i="284"/>
  <c r="S59" i="282"/>
  <c r="S56" i="146"/>
  <c r="O104" i="146"/>
  <c r="O110" i="282"/>
  <c r="K158" i="281"/>
  <c r="S158" i="281"/>
  <c r="S104" i="284"/>
  <c r="S152" i="146"/>
  <c r="O200" i="146"/>
  <c r="K263" i="282"/>
  <c r="S200" i="284"/>
  <c r="S258" i="281"/>
  <c r="P308" i="281"/>
  <c r="P248" i="284"/>
  <c r="L344" i="146"/>
  <c r="L365" i="282"/>
  <c r="L296" i="284"/>
  <c r="P392" i="146"/>
  <c r="P416" i="282"/>
  <c r="P408" i="281"/>
  <c r="K440" i="284"/>
  <c r="K392" i="284"/>
  <c r="K458" i="281"/>
  <c r="S440" i="284"/>
  <c r="S467" i="282"/>
  <c r="P62" i="277"/>
  <c r="P77" i="277"/>
  <c r="P24" i="277"/>
  <c r="P25" i="277"/>
  <c r="P59" i="277"/>
  <c r="M56" i="284"/>
  <c r="P358" i="281"/>
  <c r="K212" i="282"/>
  <c r="K108" i="281"/>
  <c r="S8" i="284"/>
  <c r="L440" i="146"/>
  <c r="S8" i="282"/>
  <c r="O59" i="282"/>
  <c r="O56" i="146"/>
  <c r="K104" i="146"/>
  <c r="O152" i="146"/>
  <c r="K152" i="284"/>
  <c r="S200" i="146"/>
  <c r="O248" i="146"/>
  <c r="O258" i="281"/>
  <c r="AA6" i="281"/>
  <c r="AB10" i="281" s="1"/>
  <c r="P54" i="277"/>
  <c r="S212" i="282"/>
  <c r="O58" i="281"/>
  <c r="O200" i="284"/>
  <c r="H56" i="284"/>
  <c r="H200" i="284"/>
  <c r="M296" i="146"/>
  <c r="AA256" i="281"/>
  <c r="AB15" i="281" s="1"/>
  <c r="AA102" i="284"/>
  <c r="AB12" i="284" s="1"/>
  <c r="AA156" i="281"/>
  <c r="AB13" i="281" s="1"/>
  <c r="AA306" i="281"/>
  <c r="AB16" i="281" s="1"/>
  <c r="AA456" i="281"/>
  <c r="AB19" i="281" s="1"/>
  <c r="AA108" i="282"/>
  <c r="AB12" i="282" s="1"/>
  <c r="AA312" i="282"/>
  <c r="AB16" i="282" s="1"/>
  <c r="AA363" i="282"/>
  <c r="AB17" i="282" s="1"/>
  <c r="AA6" i="146"/>
  <c r="AB10" i="146" s="1"/>
  <c r="AA54" i="146"/>
  <c r="AB11" i="146" s="1"/>
  <c r="AA150" i="146"/>
  <c r="AB13" i="146" s="1"/>
  <c r="AA246" i="146"/>
  <c r="AB15" i="146" s="1"/>
  <c r="AA390" i="146"/>
  <c r="AB18" i="146" s="1"/>
  <c r="AA438" i="146"/>
  <c r="AB19" i="146" s="1"/>
  <c r="AA54" i="284"/>
  <c r="AB11" i="284" s="1"/>
  <c r="AA150" i="284"/>
  <c r="AB13" i="284" s="1"/>
  <c r="AA294" i="284"/>
  <c r="AB16" i="284" s="1"/>
  <c r="AA438" i="284"/>
  <c r="AB19" i="284" s="1"/>
  <c r="HK72" i="270"/>
  <c r="HQ72" i="270" s="1"/>
  <c r="HI82" i="270"/>
  <c r="HO82" i="270" s="1"/>
  <c r="BE41" i="270"/>
  <c r="BK41" i="270" s="1"/>
  <c r="BD42" i="270"/>
  <c r="BJ42" i="270" s="1"/>
  <c r="HK63" i="270"/>
  <c r="HQ63" i="270" s="1"/>
  <c r="HI73" i="270"/>
  <c r="HO73" i="270" s="1"/>
  <c r="BC101" i="270"/>
  <c r="BE91" i="270"/>
  <c r="BK91" i="270" s="1"/>
  <c r="HI70" i="270"/>
  <c r="DX53" i="270"/>
  <c r="DG63" i="270"/>
  <c r="DM63" i="270" s="1"/>
  <c r="BC79" i="270"/>
  <c r="BE61" i="270"/>
  <c r="BK61" i="270" s="1"/>
  <c r="AK59" i="270"/>
  <c r="IC52" i="270"/>
  <c r="II52" i="270" s="1"/>
  <c r="GA56" i="270"/>
  <c r="GG56" i="270" s="1"/>
  <c r="GA52" i="270"/>
  <c r="GG52" i="270" s="1"/>
  <c r="IC61" i="270"/>
  <c r="II61" i="270" s="1"/>
  <c r="GS60" i="270"/>
  <c r="GY60" i="270" s="1"/>
  <c r="EQ53" i="270"/>
  <c r="EW53" i="270" s="1"/>
  <c r="CO62" i="270"/>
  <c r="CU62" i="270" s="1"/>
  <c r="BW60" i="270"/>
  <c r="CC60" i="270" s="1"/>
  <c r="IC51" i="270"/>
  <c r="II51" i="270" s="1"/>
  <c r="FY59" i="270"/>
  <c r="GE59" i="270" s="1"/>
  <c r="DF41" i="270"/>
  <c r="BE55" i="270"/>
  <c r="BK55" i="270" s="1"/>
  <c r="GQ74" i="270"/>
  <c r="GQ59" i="270"/>
  <c r="FY62" i="270"/>
  <c r="GA41" i="270"/>
  <c r="GG41" i="270" s="1"/>
  <c r="EQ74" i="270"/>
  <c r="EW74" i="270" s="1"/>
  <c r="DG61" i="270"/>
  <c r="DM61" i="270" s="1"/>
  <c r="BW41" i="270"/>
  <c r="CC41" i="270" s="1"/>
  <c r="AM50" i="270"/>
  <c r="AS50" i="270" s="1"/>
  <c r="BW62" i="270"/>
  <c r="CC62" i="270" s="1"/>
  <c r="IC53" i="270"/>
  <c r="II53" i="270" s="1"/>
  <c r="IC50" i="270"/>
  <c r="II50" i="270" s="1"/>
  <c r="HI88" i="270"/>
  <c r="HO88" i="270" s="1"/>
  <c r="GQ78" i="270"/>
  <c r="DY61" i="270"/>
  <c r="EE61" i="270" s="1"/>
  <c r="BE57" i="270"/>
  <c r="BK57" i="270" s="1"/>
  <c r="GA50" i="270"/>
  <c r="GG50" i="270" s="1"/>
  <c r="FI61" i="270"/>
  <c r="FO61" i="270" s="1"/>
  <c r="FH41" i="270"/>
  <c r="FN41" i="270" s="1"/>
  <c r="BW50" i="270"/>
  <c r="CC50" i="270" s="1"/>
  <c r="P95" i="267"/>
  <c r="P96" i="267" s="1"/>
  <c r="S130" i="267"/>
  <c r="S134" i="267" s="1"/>
  <c r="S135" i="267" s="1"/>
  <c r="Y91" i="267"/>
  <c r="Y95" i="267" s="1"/>
  <c r="Y96" i="267" s="1"/>
  <c r="K91" i="267"/>
  <c r="K95" i="267" s="1"/>
  <c r="K96" i="267" s="1"/>
  <c r="I91" i="267"/>
  <c r="I95" i="267" s="1"/>
  <c r="I96" i="267" s="1"/>
  <c r="T91" i="267"/>
  <c r="T95" i="267" s="1"/>
  <c r="T96" i="267" s="1"/>
  <c r="W91" i="267"/>
  <c r="W95" i="267" s="1"/>
  <c r="W96" i="267" s="1"/>
  <c r="U130" i="267"/>
  <c r="U134" i="267" s="1"/>
  <c r="U135" i="267" s="1"/>
  <c r="N65" i="267"/>
  <c r="N69" i="267" s="1"/>
  <c r="N70" i="267" s="1"/>
  <c r="O13" i="267"/>
  <c r="O17" i="267" s="1"/>
  <c r="O18" i="267" s="1"/>
  <c r="Y13" i="267"/>
  <c r="Y17" i="267" s="1"/>
  <c r="Y18" i="267" s="1"/>
  <c r="U13" i="267"/>
  <c r="U17" i="267" s="1"/>
  <c r="U18" i="267" s="1"/>
  <c r="O26" i="267"/>
  <c r="O30" i="267" s="1"/>
  <c r="O31" i="267" s="1"/>
  <c r="Q13" i="267"/>
  <c r="Q17" i="267" s="1"/>
  <c r="Q18" i="267" s="1"/>
  <c r="AB130" i="267"/>
  <c r="AB134" i="267" s="1"/>
  <c r="AB135" i="267" s="1"/>
  <c r="X130" i="267"/>
  <c r="X134" i="267" s="1"/>
  <c r="X135" i="267" s="1"/>
  <c r="F65" i="267"/>
  <c r="F69" i="267" s="1"/>
  <c r="F70" i="267" s="1"/>
  <c r="M26" i="267"/>
  <c r="M30" i="267" s="1"/>
  <c r="M31" i="267" s="1"/>
  <c r="G13" i="267"/>
  <c r="G17" i="267" s="1"/>
  <c r="G18" i="267" s="1"/>
  <c r="T130" i="267"/>
  <c r="T134" i="267" s="1"/>
  <c r="T135" i="267" s="1"/>
  <c r="R65" i="267"/>
  <c r="R69" i="267" s="1"/>
  <c r="R70" i="267" s="1"/>
  <c r="E26" i="267"/>
  <c r="E30" i="267" s="1"/>
  <c r="E31" i="267" s="1"/>
  <c r="L130" i="267"/>
  <c r="L134" i="267" s="1"/>
  <c r="L135" i="267" s="1"/>
  <c r="H65" i="267"/>
  <c r="H69" i="267" s="1"/>
  <c r="H70" i="267" s="1"/>
  <c r="K26" i="267"/>
  <c r="K30" i="267" s="1"/>
  <c r="K31" i="267" s="1"/>
  <c r="Y130" i="267"/>
  <c r="Y134" i="267" s="1"/>
  <c r="Y135" i="267" s="1"/>
  <c r="Z65" i="267"/>
  <c r="Z69" i="267" s="1"/>
  <c r="Z70" i="267" s="1"/>
  <c r="AA26" i="267"/>
  <c r="AA30" i="267" s="1"/>
  <c r="AA31" i="267" s="1"/>
  <c r="M13" i="267"/>
  <c r="M17" i="267" s="1"/>
  <c r="M18" i="267" s="1"/>
  <c r="V130" i="267"/>
  <c r="V134" i="267" s="1"/>
  <c r="V135" i="267" s="1"/>
  <c r="N130" i="267"/>
  <c r="N134" i="267" s="1"/>
  <c r="N135" i="267" s="1"/>
  <c r="K65" i="267"/>
  <c r="K69" i="267" s="1"/>
  <c r="K70" i="267" s="1"/>
  <c r="Q26" i="267"/>
  <c r="Q30" i="267" s="1"/>
  <c r="Q31" i="267" s="1"/>
  <c r="F26" i="267"/>
  <c r="F30" i="267" s="1"/>
  <c r="F31" i="267" s="1"/>
  <c r="V13" i="267"/>
  <c r="V17" i="267" s="1"/>
  <c r="V18" i="267" s="1"/>
  <c r="R130" i="267"/>
  <c r="R134" i="267" s="1"/>
  <c r="R135" i="267" s="1"/>
  <c r="F130" i="267"/>
  <c r="F134" i="267" s="1"/>
  <c r="F135" i="267" s="1"/>
  <c r="G65" i="267"/>
  <c r="G69" i="267" s="1"/>
  <c r="G70" i="267" s="1"/>
  <c r="V26" i="267"/>
  <c r="V30" i="267" s="1"/>
  <c r="V31" i="267" s="1"/>
  <c r="X13" i="267"/>
  <c r="X17" i="267" s="1"/>
  <c r="X18" i="267" s="1"/>
  <c r="Z13" i="267"/>
  <c r="Z17" i="267" s="1"/>
  <c r="Z18" i="267" s="1"/>
  <c r="T13" i="267"/>
  <c r="T17" i="267" s="1"/>
  <c r="T18" i="267" s="1"/>
  <c r="N13" i="267"/>
  <c r="N17" i="267" s="1"/>
  <c r="N18" i="267" s="1"/>
  <c r="L13" i="267"/>
  <c r="L17" i="267" s="1"/>
  <c r="L18" i="267" s="1"/>
  <c r="E13" i="267"/>
  <c r="E17" i="267" s="1"/>
  <c r="E18" i="267" s="1"/>
  <c r="AA92" i="267"/>
  <c r="Z92" i="267"/>
  <c r="S92" i="267"/>
  <c r="W92" i="267"/>
  <c r="U92" i="267"/>
  <c r="X92" i="267"/>
  <c r="AB92" i="267"/>
  <c r="V92" i="267"/>
  <c r="R92" i="267"/>
  <c r="T92" i="267"/>
  <c r="Y92" i="267"/>
  <c r="V118" i="267"/>
  <c r="AB91" i="267"/>
  <c r="AB95" i="267" s="1"/>
  <c r="AB96" i="267" s="1"/>
  <c r="O91" i="267"/>
  <c r="O95" i="267" s="1"/>
  <c r="O96" i="267" s="1"/>
  <c r="R91" i="267"/>
  <c r="R95" i="267" s="1"/>
  <c r="R96" i="267" s="1"/>
  <c r="Z91" i="267"/>
  <c r="Z95" i="267" s="1"/>
  <c r="Z96" i="267" s="1"/>
  <c r="E91" i="267"/>
  <c r="E95" i="267" s="1"/>
  <c r="E96" i="267" s="1"/>
  <c r="U91" i="267"/>
  <c r="U95" i="267" s="1"/>
  <c r="U96" i="267" s="1"/>
  <c r="AA91" i="267"/>
  <c r="AA95" i="267" s="1"/>
  <c r="AA96" i="267" s="1"/>
  <c r="M91" i="267"/>
  <c r="M95" i="267" s="1"/>
  <c r="M96" i="267" s="1"/>
  <c r="H91" i="267"/>
  <c r="H95" i="267" s="1"/>
  <c r="H96" i="267" s="1"/>
  <c r="F91" i="267"/>
  <c r="F95" i="267" s="1"/>
  <c r="F96" i="267" s="1"/>
  <c r="X91" i="267"/>
  <c r="X95" i="267" s="1"/>
  <c r="X96" i="267" s="1"/>
  <c r="J91" i="267"/>
  <c r="J95" i="267" s="1"/>
  <c r="J96" i="267" s="1"/>
  <c r="G91" i="267"/>
  <c r="G95" i="267" s="1"/>
  <c r="G96" i="267" s="1"/>
  <c r="N91" i="267"/>
  <c r="N95" i="267" s="1"/>
  <c r="N96" i="267" s="1"/>
  <c r="Q91" i="267"/>
  <c r="Q95" i="267" s="1"/>
  <c r="Q96" i="267" s="1"/>
  <c r="V91" i="267"/>
  <c r="V95" i="267" s="1"/>
  <c r="V96" i="267" s="1"/>
  <c r="J13" i="267"/>
  <c r="J17" i="267" s="1"/>
  <c r="J18" i="267" s="1"/>
  <c r="K13" i="267"/>
  <c r="K17" i="267" s="1"/>
  <c r="K18" i="267" s="1"/>
  <c r="AB13" i="267"/>
  <c r="AB17" i="267" s="1"/>
  <c r="AB18" i="267" s="1"/>
  <c r="X27" i="267"/>
  <c r="X66" i="267"/>
  <c r="I130" i="267"/>
  <c r="I134" i="267" s="1"/>
  <c r="I135" i="267" s="1"/>
  <c r="J130" i="267"/>
  <c r="J134" i="267" s="1"/>
  <c r="J135" i="267" s="1"/>
  <c r="W130" i="267"/>
  <c r="W134" i="267" s="1"/>
  <c r="W135" i="267" s="1"/>
  <c r="W65" i="267"/>
  <c r="W69" i="267" s="1"/>
  <c r="W70" i="267" s="1"/>
  <c r="T65" i="267"/>
  <c r="T69" i="267" s="1"/>
  <c r="T70" i="267" s="1"/>
  <c r="Q65" i="267"/>
  <c r="Q69" i="267" s="1"/>
  <c r="Q70" i="267" s="1"/>
  <c r="X26" i="267"/>
  <c r="X30" i="267" s="1"/>
  <c r="X31" i="267" s="1"/>
  <c r="U26" i="267"/>
  <c r="U30" i="267" s="1"/>
  <c r="U31" i="267" s="1"/>
  <c r="T26" i="267"/>
  <c r="T30" i="267" s="1"/>
  <c r="T31" i="267" s="1"/>
  <c r="K130" i="267"/>
  <c r="K134" i="267" s="1"/>
  <c r="K135" i="267" s="1"/>
  <c r="P134" i="267"/>
  <c r="P135" i="267" s="1"/>
  <c r="M130" i="267"/>
  <c r="M134" i="267" s="1"/>
  <c r="M135" i="267" s="1"/>
  <c r="AB65" i="267"/>
  <c r="AB69" i="267" s="1"/>
  <c r="AB70" i="267" s="1"/>
  <c r="X65" i="267"/>
  <c r="X69" i="267" s="1"/>
  <c r="X70" i="267" s="1"/>
  <c r="E65" i="267"/>
  <c r="E69" i="267" s="1"/>
  <c r="E70" i="267" s="1"/>
  <c r="I26" i="267"/>
  <c r="I30" i="267" s="1"/>
  <c r="I31" i="267" s="1"/>
  <c r="W26" i="267"/>
  <c r="W30" i="267" s="1"/>
  <c r="W31" i="267" s="1"/>
  <c r="N26" i="267"/>
  <c r="N30" i="267" s="1"/>
  <c r="N31" i="267" s="1"/>
  <c r="Y65" i="267"/>
  <c r="Y69" i="267" s="1"/>
  <c r="Y70" i="267" s="1"/>
  <c r="L65" i="267"/>
  <c r="L69" i="267" s="1"/>
  <c r="L70" i="267" s="1"/>
  <c r="O65" i="267"/>
  <c r="O69" i="267" s="1"/>
  <c r="O70" i="267" s="1"/>
  <c r="R26" i="267"/>
  <c r="R30" i="267" s="1"/>
  <c r="R31" i="267" s="1"/>
  <c r="Y26" i="267"/>
  <c r="Y30" i="267" s="1"/>
  <c r="Y31" i="267" s="1"/>
  <c r="I13" i="267"/>
  <c r="I17" i="267" s="1"/>
  <c r="I18" i="267" s="1"/>
  <c r="S13" i="267"/>
  <c r="S17" i="267" s="1"/>
  <c r="S18" i="267" s="1"/>
  <c r="F13" i="267"/>
  <c r="F17" i="267" s="1"/>
  <c r="F18" i="267" s="1"/>
  <c r="R27" i="267"/>
  <c r="T66" i="267"/>
  <c r="O130" i="267"/>
  <c r="O134" i="267" s="1"/>
  <c r="O135" i="267" s="1"/>
  <c r="E130" i="267"/>
  <c r="E134" i="267" s="1"/>
  <c r="E135" i="267" s="1"/>
  <c r="Z130" i="267"/>
  <c r="Z134" i="267" s="1"/>
  <c r="Z135" i="267" s="1"/>
  <c r="S65" i="267"/>
  <c r="S69" i="267" s="1"/>
  <c r="S70" i="267" s="1"/>
  <c r="V65" i="267"/>
  <c r="V69" i="267" s="1"/>
  <c r="V70" i="267" s="1"/>
  <c r="AB26" i="267"/>
  <c r="AB30" i="267" s="1"/>
  <c r="AB31" i="267" s="1"/>
  <c r="S26" i="267"/>
  <c r="S30" i="267" s="1"/>
  <c r="S31" i="267" s="1"/>
  <c r="L26" i="267"/>
  <c r="L30" i="267" s="1"/>
  <c r="L31" i="267" s="1"/>
  <c r="R105" i="267"/>
  <c r="X105" i="267"/>
  <c r="U105" i="267"/>
  <c r="AA13" i="267"/>
  <c r="AA17" i="267" s="1"/>
  <c r="AA18" i="267" s="1"/>
  <c r="H13" i="267"/>
  <c r="H17" i="267" s="1"/>
  <c r="H18" i="267" s="1"/>
  <c r="R13" i="267"/>
  <c r="R17" i="267" s="1"/>
  <c r="R18" i="267" s="1"/>
  <c r="Z27" i="267"/>
  <c r="Z66" i="267"/>
  <c r="G130" i="267"/>
  <c r="G134" i="267" s="1"/>
  <c r="G135" i="267" s="1"/>
  <c r="Q130" i="267"/>
  <c r="Q134" i="267" s="1"/>
  <c r="Q135" i="267" s="1"/>
  <c r="I65" i="267"/>
  <c r="I69" i="267" s="1"/>
  <c r="I70" i="267" s="1"/>
  <c r="J65" i="267"/>
  <c r="J69" i="267" s="1"/>
  <c r="J70" i="267" s="1"/>
  <c r="M65" i="267"/>
  <c r="M69" i="267" s="1"/>
  <c r="M70" i="267" s="1"/>
  <c r="U65" i="267"/>
  <c r="U69" i="267" s="1"/>
  <c r="U70" i="267" s="1"/>
  <c r="J26" i="267"/>
  <c r="J30" i="267" s="1"/>
  <c r="J31" i="267" s="1"/>
  <c r="Z26" i="267"/>
  <c r="Z30" i="267" s="1"/>
  <c r="Z31" i="267" s="1"/>
  <c r="H26" i="267"/>
  <c r="H30" i="267" s="1"/>
  <c r="H31" i="267" s="1"/>
  <c r="G26" i="267"/>
  <c r="G30" i="267" s="1"/>
  <c r="G31" i="267" s="1"/>
  <c r="W105" i="267"/>
  <c r="P27" i="270"/>
  <c r="H78" i="267"/>
  <c r="H82" i="267" s="1"/>
  <c r="H83" i="267" s="1"/>
  <c r="I78" i="267"/>
  <c r="I82" i="267" s="1"/>
  <c r="I83" i="267" s="1"/>
  <c r="O78" i="267"/>
  <c r="O82" i="267" s="1"/>
  <c r="O83" i="267" s="1"/>
  <c r="L78" i="267"/>
  <c r="L82" i="267" s="1"/>
  <c r="L83" i="267" s="1"/>
  <c r="J78" i="267"/>
  <c r="J82" i="267" s="1"/>
  <c r="J83" i="267" s="1"/>
  <c r="Z78" i="267"/>
  <c r="Z82" i="267" s="1"/>
  <c r="Z83" i="267" s="1"/>
  <c r="N78" i="267"/>
  <c r="N82" i="267" s="1"/>
  <c r="N83" i="267" s="1"/>
  <c r="Q78" i="267"/>
  <c r="Q82" i="267" s="1"/>
  <c r="Q83" i="267" s="1"/>
  <c r="Y78" i="267"/>
  <c r="Y82" i="267" s="1"/>
  <c r="Y83" i="267" s="1"/>
  <c r="X78" i="267"/>
  <c r="X82" i="267" s="1"/>
  <c r="X83" i="267" s="1"/>
  <c r="AB78" i="267"/>
  <c r="AB82" i="267" s="1"/>
  <c r="AB83" i="267" s="1"/>
  <c r="I52" i="267"/>
  <c r="I56" i="267" s="1"/>
  <c r="I57" i="267" s="1"/>
  <c r="K52" i="267"/>
  <c r="K56" i="267" s="1"/>
  <c r="K57" i="267" s="1"/>
  <c r="Z52" i="267"/>
  <c r="Z56" i="267" s="1"/>
  <c r="Z57" i="267" s="1"/>
  <c r="AB52" i="267"/>
  <c r="AB56" i="267" s="1"/>
  <c r="AB57" i="267" s="1"/>
  <c r="J52" i="267"/>
  <c r="J56" i="267" s="1"/>
  <c r="J57" i="267" s="1"/>
  <c r="F52" i="267"/>
  <c r="F56" i="267" s="1"/>
  <c r="F57" i="267" s="1"/>
  <c r="M52" i="267"/>
  <c r="M56" i="267" s="1"/>
  <c r="M57" i="267" s="1"/>
  <c r="E52" i="267"/>
  <c r="E56" i="267" s="1"/>
  <c r="E57" i="267" s="1"/>
  <c r="L52" i="267"/>
  <c r="L56" i="267" s="1"/>
  <c r="L57" i="267" s="1"/>
  <c r="H52" i="267"/>
  <c r="H56" i="267" s="1"/>
  <c r="H57" i="267" s="1"/>
  <c r="N52" i="267"/>
  <c r="N56" i="267" s="1"/>
  <c r="N57" i="267" s="1"/>
  <c r="R52" i="267"/>
  <c r="R56" i="267" s="1"/>
  <c r="R57" i="267" s="1"/>
  <c r="T52" i="267"/>
  <c r="T56" i="267" s="1"/>
  <c r="T57" i="267" s="1"/>
  <c r="O52" i="267"/>
  <c r="O56" i="267" s="1"/>
  <c r="O57" i="267" s="1"/>
  <c r="G52" i="267"/>
  <c r="G56" i="267" s="1"/>
  <c r="G57" i="267" s="1"/>
  <c r="U118" i="267"/>
  <c r="N27" i="270"/>
  <c r="H15" i="270"/>
  <c r="P42" i="270"/>
  <c r="N42" i="270"/>
  <c r="L42" i="270"/>
  <c r="AF186" i="249"/>
  <c r="AG232" i="249"/>
  <c r="O39" i="151"/>
  <c r="AG186" i="249"/>
  <c r="CG403" i="233"/>
  <c r="CG400" i="233"/>
  <c r="BY388" i="234"/>
  <c r="BY391" i="234"/>
  <c r="BY394" i="234"/>
  <c r="BY385" i="234"/>
  <c r="BY403" i="234"/>
  <c r="BY406" i="234"/>
  <c r="BY397" i="234"/>
  <c r="CF526" i="234"/>
  <c r="CF502" i="234"/>
  <c r="CF505" i="234"/>
  <c r="CF508" i="234"/>
  <c r="CF511" i="234"/>
  <c r="CF514" i="234"/>
  <c r="CF517" i="234"/>
  <c r="CF523" i="234"/>
  <c r="CF520" i="234"/>
  <c r="I156" i="249"/>
  <c r="P156" i="249"/>
  <c r="O156" i="249"/>
  <c r="AF157" i="249" s="1"/>
  <c r="F156" i="249"/>
  <c r="K156" i="249"/>
  <c r="AI156" i="249"/>
  <c r="L156" i="249"/>
  <c r="M156" i="249"/>
  <c r="AO156" i="249"/>
  <c r="AN156" i="249"/>
  <c r="J156" i="249"/>
  <c r="AF156" i="249" s="1"/>
  <c r="AM156" i="249"/>
  <c r="AL156" i="249"/>
  <c r="AJ156" i="249"/>
  <c r="G156" i="249"/>
  <c r="AH156" i="249"/>
  <c r="N156" i="249"/>
  <c r="AO200" i="249"/>
  <c r="AM200" i="249"/>
  <c r="AJ200" i="249"/>
  <c r="AI200" i="249"/>
  <c r="AN200" i="249"/>
  <c r="AK200" i="249"/>
  <c r="AH200" i="249"/>
  <c r="L250" i="249"/>
  <c r="Q250" i="249"/>
  <c r="AI250" i="249"/>
  <c r="F250" i="249"/>
  <c r="AO250" i="249"/>
  <c r="AM250" i="249"/>
  <c r="N250" i="249"/>
  <c r="P250" i="249"/>
  <c r="AN250" i="249"/>
  <c r="I250" i="249"/>
  <c r="P256" i="249"/>
  <c r="N256" i="249"/>
  <c r="K256" i="249"/>
  <c r="AI256" i="249"/>
  <c r="AH256" i="249"/>
  <c r="Q256" i="249"/>
  <c r="AP256" i="249"/>
  <c r="AJ256" i="249"/>
  <c r="O256" i="249"/>
  <c r="AL256" i="249"/>
  <c r="AK326" i="249"/>
  <c r="AN326" i="249"/>
  <c r="F372" i="249"/>
  <c r="P372" i="249"/>
  <c r="I372" i="249"/>
  <c r="K372" i="249"/>
  <c r="AJ372" i="249"/>
  <c r="G372" i="249"/>
  <c r="O372" i="249"/>
  <c r="AH372" i="249"/>
  <c r="AO372" i="249"/>
  <c r="AL372" i="249"/>
  <c r="M372" i="249"/>
  <c r="CD385" i="231"/>
  <c r="CD406" i="231"/>
  <c r="CD388" i="231"/>
  <c r="CD403" i="231"/>
  <c r="CD391" i="231"/>
  <c r="CD382" i="231"/>
  <c r="CD400" i="231"/>
  <c r="CD397" i="231"/>
  <c r="CD394" i="231"/>
  <c r="CD91" i="230"/>
  <c r="CD85" i="230"/>
  <c r="CD106" i="230"/>
  <c r="CD103" i="230"/>
  <c r="CD100" i="230"/>
  <c r="CD82" i="230"/>
  <c r="CD94" i="230"/>
  <c r="CD88" i="230"/>
  <c r="BI83" i="230"/>
  <c r="BI80" i="230"/>
  <c r="BI98" i="230"/>
  <c r="BI92" i="230"/>
  <c r="BI86" i="230"/>
  <c r="BI101" i="230"/>
  <c r="BI95" i="230"/>
  <c r="BI89" i="230"/>
  <c r="BI104" i="230"/>
  <c r="BO98" i="230"/>
  <c r="BO92" i="230"/>
  <c r="BO104" i="230"/>
  <c r="BO86" i="230"/>
  <c r="BO80" i="230"/>
  <c r="BO101" i="230"/>
  <c r="BO95" i="230"/>
  <c r="BO89" i="230"/>
  <c r="BO77" i="230"/>
  <c r="BO83" i="230"/>
  <c r="CB215" i="230"/>
  <c r="CB206" i="230"/>
  <c r="CB200" i="230"/>
  <c r="CB212" i="230"/>
  <c r="CB209" i="230"/>
  <c r="CB224" i="230"/>
  <c r="CB203" i="230"/>
  <c r="CB218" i="230"/>
  <c r="CB221" i="230"/>
  <c r="BO506" i="230"/>
  <c r="BO521" i="230"/>
  <c r="BO515" i="230"/>
  <c r="BO524" i="230"/>
  <c r="BO518" i="230"/>
  <c r="BO509" i="230"/>
  <c r="BO497" i="230"/>
  <c r="BO503" i="230"/>
  <c r="BO512" i="230"/>
  <c r="BO500" i="230"/>
  <c r="CG466" i="230"/>
  <c r="BY271" i="234"/>
  <c r="BY262" i="234"/>
  <c r="BY274" i="234"/>
  <c r="BY268" i="234"/>
  <c r="BY277" i="234"/>
  <c r="BY286" i="234"/>
  <c r="BY283" i="234"/>
  <c r="BY265" i="234"/>
  <c r="BY280" i="234"/>
  <c r="BY259" i="234"/>
  <c r="L268" i="249"/>
  <c r="AL268" i="249"/>
  <c r="AH268" i="249"/>
  <c r="AO268" i="249"/>
  <c r="AN268" i="249"/>
  <c r="H268" i="249"/>
  <c r="I268" i="249"/>
  <c r="G268" i="249"/>
  <c r="AM268" i="249"/>
  <c r="AJ268" i="249"/>
  <c r="M268" i="249"/>
  <c r="O268" i="249"/>
  <c r="K268" i="249"/>
  <c r="AK268" i="249"/>
  <c r="N268" i="249"/>
  <c r="J268" i="249"/>
  <c r="AP268" i="249"/>
  <c r="F268" i="249"/>
  <c r="P268" i="249"/>
  <c r="Q268" i="249"/>
  <c r="AI268" i="249"/>
  <c r="AM339" i="249"/>
  <c r="AK339" i="249"/>
  <c r="K339" i="249"/>
  <c r="P339" i="249"/>
  <c r="CD265" i="226"/>
  <c r="CD283" i="226"/>
  <c r="CD286" i="226"/>
  <c r="CD262" i="226"/>
  <c r="CD277" i="226"/>
  <c r="CD280" i="226"/>
  <c r="CD274" i="226"/>
  <c r="CD268" i="226"/>
  <c r="BI158" i="226"/>
  <c r="BI137" i="226"/>
  <c r="BI224" i="230"/>
  <c r="BI221" i="230"/>
  <c r="BI215" i="230"/>
  <c r="CE92" i="231"/>
  <c r="CE86" i="231"/>
  <c r="CE80" i="231"/>
  <c r="CE101" i="231"/>
  <c r="CE95" i="231"/>
  <c r="CE89" i="231"/>
  <c r="CE104" i="231"/>
  <c r="CE83" i="231"/>
  <c r="CE98" i="231"/>
  <c r="BL281" i="231"/>
  <c r="BL260" i="231"/>
  <c r="CC85" i="234"/>
  <c r="CC82" i="234"/>
  <c r="O21" i="249"/>
  <c r="AL21" i="249"/>
  <c r="AK21" i="249"/>
  <c r="J21" i="249"/>
  <c r="AP21" i="249"/>
  <c r="P21" i="249"/>
  <c r="AH21" i="249"/>
  <c r="AO76" i="249"/>
  <c r="J76" i="249"/>
  <c r="AL76" i="249"/>
  <c r="AP76" i="249"/>
  <c r="F76" i="249"/>
  <c r="N76" i="249"/>
  <c r="AH76" i="249"/>
  <c r="J131" i="249"/>
  <c r="AM131" i="249"/>
  <c r="AK131" i="249"/>
  <c r="AP131" i="249"/>
  <c r="F131" i="249"/>
  <c r="M131" i="249"/>
  <c r="Q131" i="249"/>
  <c r="AO400" i="249"/>
  <c r="G400" i="249"/>
  <c r="K400" i="249"/>
  <c r="AH400" i="249"/>
  <c r="F400" i="249"/>
  <c r="AI400" i="249"/>
  <c r="AM400" i="249"/>
  <c r="M400" i="249"/>
  <c r="Q400" i="249"/>
  <c r="AN400" i="249"/>
  <c r="I400" i="249"/>
  <c r="P400" i="249"/>
  <c r="AK400" i="249"/>
  <c r="H400" i="249"/>
  <c r="AP400" i="249"/>
  <c r="O400" i="249"/>
  <c r="N406" i="249"/>
  <c r="K406" i="249"/>
  <c r="AN406" i="249"/>
  <c r="L406" i="249"/>
  <c r="M406" i="249"/>
  <c r="H406" i="249"/>
  <c r="AL406" i="249"/>
  <c r="G406" i="249"/>
  <c r="AM406" i="249"/>
  <c r="Q406" i="249"/>
  <c r="AJ406" i="249"/>
  <c r="F406" i="249"/>
  <c r="O406" i="249"/>
  <c r="J406" i="249"/>
  <c r="AH406" i="249"/>
  <c r="AK406" i="249"/>
  <c r="P406" i="249"/>
  <c r="AO406" i="249"/>
  <c r="I406" i="249"/>
  <c r="AI406" i="249"/>
  <c r="AP406" i="249"/>
  <c r="CD151" i="231"/>
  <c r="CD142" i="231"/>
  <c r="CD160" i="231"/>
  <c r="CD154" i="231"/>
  <c r="CD148" i="231"/>
  <c r="CD157" i="231"/>
  <c r="CD145" i="231"/>
  <c r="CD163" i="231"/>
  <c r="CD166" i="231"/>
  <c r="CD520" i="231"/>
  <c r="CD523" i="231"/>
  <c r="CD502" i="231"/>
  <c r="CD565" i="231"/>
  <c r="CD574" i="231"/>
  <c r="CD568" i="231"/>
  <c r="CD562" i="231"/>
  <c r="CD583" i="231"/>
  <c r="CC202" i="230"/>
  <c r="CC217" i="230"/>
  <c r="CC211" i="230"/>
  <c r="CC220" i="230"/>
  <c r="CC223" i="230"/>
  <c r="CC208" i="230"/>
  <c r="CC226" i="230"/>
  <c r="CC214" i="230"/>
  <c r="CC205" i="230"/>
  <c r="CD445" i="230"/>
  <c r="CD466" i="230"/>
  <c r="CD457" i="230"/>
  <c r="CD448" i="230"/>
  <c r="CD442" i="230"/>
  <c r="CD439" i="230"/>
  <c r="CD463" i="230"/>
  <c r="CD451" i="230"/>
  <c r="CD454" i="230"/>
  <c r="CD571" i="226"/>
  <c r="CD574" i="226"/>
  <c r="BR437" i="226"/>
  <c r="BR464" i="226"/>
  <c r="BI149" i="230"/>
  <c r="BI161" i="230"/>
  <c r="BI143" i="230"/>
  <c r="BI158" i="230"/>
  <c r="BI146" i="230"/>
  <c r="BI140" i="230"/>
  <c r="BI164" i="230"/>
  <c r="BI218" i="231"/>
  <c r="BI224" i="231"/>
  <c r="BI563" i="231"/>
  <c r="BI569" i="231"/>
  <c r="CC385" i="233"/>
  <c r="CC394" i="233"/>
  <c r="BY526" i="233"/>
  <c r="BY523" i="233"/>
  <c r="CA388" i="234"/>
  <c r="CA391" i="234"/>
  <c r="CA394" i="234"/>
  <c r="CA403" i="234"/>
  <c r="CA406" i="234"/>
  <c r="CA382" i="234"/>
  <c r="CE382" i="234"/>
  <c r="CE391" i="234"/>
  <c r="CE397" i="234"/>
  <c r="CE403" i="234"/>
  <c r="CE394" i="234"/>
  <c r="CE406" i="234"/>
  <c r="CE400" i="234"/>
  <c r="BZ631" i="234"/>
  <c r="BZ634" i="234"/>
  <c r="BZ637" i="234"/>
  <c r="BZ643" i="234"/>
  <c r="BZ640" i="234"/>
  <c r="BZ646" i="234"/>
  <c r="BZ622" i="234"/>
  <c r="BZ625" i="234"/>
  <c r="BZ628" i="234"/>
  <c r="CF646" i="234"/>
  <c r="CF622" i="234"/>
  <c r="CF625" i="234"/>
  <c r="CF628" i="234"/>
  <c r="CF631" i="234"/>
  <c r="CF637" i="234"/>
  <c r="CF634" i="234"/>
  <c r="CF640" i="234"/>
  <c r="CF643" i="234"/>
  <c r="O24" i="249"/>
  <c r="AO24" i="249"/>
  <c r="F24" i="249"/>
  <c r="AP24" i="249"/>
  <c r="P24" i="249"/>
  <c r="AO141" i="249"/>
  <c r="AI141" i="249"/>
  <c r="M141" i="249"/>
  <c r="G141" i="249"/>
  <c r="AJ141" i="249"/>
  <c r="AM141" i="249"/>
  <c r="N141" i="249"/>
  <c r="H141" i="249"/>
  <c r="M241" i="249"/>
  <c r="F241" i="249"/>
  <c r="AJ363" i="249"/>
  <c r="N363" i="249"/>
  <c r="AF363" i="249" s="1"/>
  <c r="CD325" i="231"/>
  <c r="CD343" i="231"/>
  <c r="CD337" i="231"/>
  <c r="CD346" i="231"/>
  <c r="CD331" i="231"/>
  <c r="CD328" i="231"/>
  <c r="CD334" i="231"/>
  <c r="CD340" i="231"/>
  <c r="CD217" i="230"/>
  <c r="CD214" i="230"/>
  <c r="CD223" i="230"/>
  <c r="CD205" i="230"/>
  <c r="CD220" i="230"/>
  <c r="CD202" i="230"/>
  <c r="CD211" i="230"/>
  <c r="CD208" i="230"/>
  <c r="CD199" i="230"/>
  <c r="CD226" i="230"/>
  <c r="CD394" i="226"/>
  <c r="CD406" i="226"/>
  <c r="CD403" i="226"/>
  <c r="CD388" i="226"/>
  <c r="CD385" i="226"/>
  <c r="BY442" i="226"/>
  <c r="BY445" i="226"/>
  <c r="BY209" i="230"/>
  <c r="BY203" i="230"/>
  <c r="BY215" i="230"/>
  <c r="BY206" i="230"/>
  <c r="BY221" i="230"/>
  <c r="BY200" i="230"/>
  <c r="BY224" i="230"/>
  <c r="BY218" i="230"/>
  <c r="BY212" i="230"/>
  <c r="CF221" i="230"/>
  <c r="CF215" i="230"/>
  <c r="CF206" i="230"/>
  <c r="CF200" i="230"/>
  <c r="CF212" i="230"/>
  <c r="CF209" i="230"/>
  <c r="CF224" i="230"/>
  <c r="CF203" i="230"/>
  <c r="CF218" i="230"/>
  <c r="BH149" i="231"/>
  <c r="BH143" i="231"/>
  <c r="BH152" i="231"/>
  <c r="BH146" i="231"/>
  <c r="BH164" i="231"/>
  <c r="BH140" i="231"/>
  <c r="BH158" i="231"/>
  <c r="BH161" i="231"/>
  <c r="BH155" i="231"/>
  <c r="BN524" i="231"/>
  <c r="BN503" i="231"/>
  <c r="BN518" i="231"/>
  <c r="BN497" i="231"/>
  <c r="BN512" i="231"/>
  <c r="BN506" i="231"/>
  <c r="BN500" i="231"/>
  <c r="BN521" i="231"/>
  <c r="BN515" i="231"/>
  <c r="BN509" i="231"/>
  <c r="BY97" i="234"/>
  <c r="BY106" i="234"/>
  <c r="BY103" i="234"/>
  <c r="BY94" i="234"/>
  <c r="BY88" i="234"/>
  <c r="BY85" i="234"/>
  <c r="AL60" i="249"/>
  <c r="G60" i="249"/>
  <c r="O60" i="249"/>
  <c r="AH60" i="249"/>
  <c r="AP60" i="249"/>
  <c r="K60" i="249"/>
  <c r="F60" i="249"/>
  <c r="AJ92" i="249"/>
  <c r="P92" i="249"/>
  <c r="AM92" i="249"/>
  <c r="Q92" i="249"/>
  <c r="M92" i="249"/>
  <c r="F92" i="249"/>
  <c r="AH330" i="249"/>
  <c r="M330" i="249"/>
  <c r="H330" i="249"/>
  <c r="AK330" i="249"/>
  <c r="G330" i="249"/>
  <c r="I330" i="249"/>
  <c r="F330" i="249"/>
  <c r="P330" i="249"/>
  <c r="AM330" i="249"/>
  <c r="J330" i="249"/>
  <c r="AO330" i="249"/>
  <c r="N330" i="249"/>
  <c r="AJ330" i="249"/>
  <c r="O330" i="249"/>
  <c r="AI330" i="249"/>
  <c r="AL330" i="249"/>
  <c r="AN330" i="249"/>
  <c r="L330" i="249"/>
  <c r="K330" i="249"/>
  <c r="Q330" i="249"/>
  <c r="AP330" i="249"/>
  <c r="AH424" i="249"/>
  <c r="N424" i="249"/>
  <c r="L424" i="249"/>
  <c r="AJ424" i="249"/>
  <c r="AI424" i="249"/>
  <c r="K424" i="249"/>
  <c r="F424" i="249"/>
  <c r="AP424" i="249"/>
  <c r="P424" i="249"/>
  <c r="O424" i="249"/>
  <c r="M424" i="249"/>
  <c r="AO424" i="249"/>
  <c r="AL424" i="249"/>
  <c r="I424" i="249"/>
  <c r="G424" i="249"/>
  <c r="J424" i="249"/>
  <c r="AM424" i="249"/>
  <c r="AN424" i="249"/>
  <c r="AK424" i="249"/>
  <c r="H424" i="249"/>
  <c r="Q424" i="249"/>
  <c r="CA82" i="230"/>
  <c r="CA97" i="230"/>
  <c r="CA85" i="230"/>
  <c r="CA94" i="230"/>
  <c r="CA88" i="230"/>
  <c r="CA106" i="230"/>
  <c r="CD400" i="230"/>
  <c r="CD382" i="230"/>
  <c r="CD403" i="230"/>
  <c r="CD388" i="230"/>
  <c r="CD397" i="230"/>
  <c r="CD406" i="230"/>
  <c r="CD385" i="230"/>
  <c r="CD391" i="230"/>
  <c r="CD394" i="230"/>
  <c r="BR92" i="230"/>
  <c r="BR104" i="230"/>
  <c r="BR83" i="230"/>
  <c r="BR98" i="230"/>
  <c r="BR101" i="230"/>
  <c r="BR80" i="230"/>
  <c r="BR86" i="230"/>
  <c r="CA212" i="230"/>
  <c r="CA209" i="230"/>
  <c r="CA203" i="230"/>
  <c r="CA215" i="230"/>
  <c r="CA206" i="230"/>
  <c r="CA221" i="230"/>
  <c r="CA200" i="230"/>
  <c r="CA224" i="230"/>
  <c r="CA218" i="230"/>
  <c r="BL260" i="230"/>
  <c r="BL266" i="230"/>
  <c r="BI644" i="230"/>
  <c r="BI626" i="230"/>
  <c r="BI620" i="230"/>
  <c r="BI638" i="230"/>
  <c r="BI632" i="230"/>
  <c r="BI629" i="230"/>
  <c r="BI641" i="230"/>
  <c r="BI617" i="230"/>
  <c r="BI623" i="230"/>
  <c r="BI635" i="230"/>
  <c r="BO275" i="231"/>
  <c r="BO269" i="231"/>
  <c r="BO263" i="231"/>
  <c r="BO266" i="231"/>
  <c r="BO281" i="231"/>
  <c r="BO257" i="231"/>
  <c r="BO284" i="231"/>
  <c r="BO260" i="231"/>
  <c r="BO272" i="231"/>
  <c r="BO395" i="231"/>
  <c r="BO398" i="231"/>
  <c r="BO389" i="231"/>
  <c r="BO392" i="231"/>
  <c r="BO383" i="231"/>
  <c r="BO380" i="231"/>
  <c r="BO386" i="231"/>
  <c r="CA217" i="233"/>
  <c r="CA226" i="233"/>
  <c r="BY460" i="233"/>
  <c r="BY445" i="233"/>
  <c r="BZ88" i="234"/>
  <c r="BZ103" i="234"/>
  <c r="BZ106" i="234"/>
  <c r="BZ97" i="234"/>
  <c r="BZ100" i="234"/>
  <c r="BZ91" i="234"/>
  <c r="BZ82" i="234"/>
  <c r="BZ94" i="234"/>
  <c r="BZ85" i="234"/>
  <c r="CE262" i="234"/>
  <c r="CE274" i="234"/>
  <c r="CE283" i="234"/>
  <c r="CE265" i="234"/>
  <c r="CE286" i="234"/>
  <c r="CE271" i="234"/>
  <c r="CE277" i="234"/>
  <c r="CE280" i="234"/>
  <c r="CE268" i="234"/>
  <c r="CC508" i="234"/>
  <c r="CC505" i="234"/>
  <c r="CC523" i="234"/>
  <c r="P45" i="249"/>
  <c r="AL45" i="249"/>
  <c r="M45" i="249"/>
  <c r="O45" i="249"/>
  <c r="L45" i="249"/>
  <c r="G45" i="249"/>
  <c r="K45" i="249"/>
  <c r="O92" i="249"/>
  <c r="AF93" i="249" s="1"/>
  <c r="M122" i="249"/>
  <c r="AL122" i="249"/>
  <c r="AP122" i="249"/>
  <c r="F122" i="249"/>
  <c r="N122" i="249"/>
  <c r="L122" i="249"/>
  <c r="G122" i="249"/>
  <c r="AH122" i="249"/>
  <c r="AK122" i="249"/>
  <c r="H122" i="249"/>
  <c r="AO122" i="249"/>
  <c r="I122" i="249"/>
  <c r="J122" i="249"/>
  <c r="Q122" i="249"/>
  <c r="AM169" i="249"/>
  <c r="N169" i="249"/>
  <c r="H169" i="249"/>
  <c r="I169" i="249"/>
  <c r="G169" i="249"/>
  <c r="L169" i="249"/>
  <c r="Q169" i="249"/>
  <c r="K169" i="249"/>
  <c r="AH169" i="249"/>
  <c r="AN169" i="249"/>
  <c r="F169" i="249"/>
  <c r="AL169" i="249"/>
  <c r="M169" i="249"/>
  <c r="AK169" i="249"/>
  <c r="J169" i="249"/>
  <c r="AF169" i="249" s="1"/>
  <c r="O169" i="249"/>
  <c r="AF170" i="249" s="1"/>
  <c r="AI169" i="249"/>
  <c r="P169" i="249"/>
  <c r="AJ169" i="249"/>
  <c r="AO169" i="249"/>
  <c r="AJ208" i="249"/>
  <c r="L208" i="249"/>
  <c r="AK208" i="249"/>
  <c r="F208" i="249"/>
  <c r="AI208" i="249"/>
  <c r="O208" i="249"/>
  <c r="AF209" i="249" s="1"/>
  <c r="AJ263" i="249"/>
  <c r="AI263" i="249"/>
  <c r="H263" i="249"/>
  <c r="N263" i="249"/>
  <c r="AO263" i="249"/>
  <c r="O263" i="249"/>
  <c r="AF264" i="249" s="1"/>
  <c r="G263" i="249"/>
  <c r="AH263" i="249"/>
  <c r="Q263" i="249"/>
  <c r="AL263" i="249"/>
  <c r="I263" i="249"/>
  <c r="F263" i="249"/>
  <c r="AN263" i="249"/>
  <c r="J263" i="249"/>
  <c r="AF263" i="249" s="1"/>
  <c r="AM263" i="249"/>
  <c r="L263" i="249"/>
  <c r="P263" i="249"/>
  <c r="K263" i="249"/>
  <c r="AK263" i="249"/>
  <c r="M263" i="249"/>
  <c r="AJ389" i="249"/>
  <c r="F389" i="249"/>
  <c r="AK389" i="249"/>
  <c r="N438" i="249"/>
  <c r="P438" i="249"/>
  <c r="F438" i="249"/>
  <c r="AI438" i="249"/>
  <c r="AJ446" i="249"/>
  <c r="H446" i="249"/>
  <c r="G446" i="249"/>
  <c r="CC91" i="231"/>
  <c r="CC88" i="231"/>
  <c r="CC100" i="231"/>
  <c r="CC82" i="231"/>
  <c r="CC97" i="231"/>
  <c r="CC106" i="231"/>
  <c r="CC85" i="231"/>
  <c r="CC103" i="231"/>
  <c r="CC94" i="231"/>
  <c r="CC337" i="230"/>
  <c r="CC346" i="230"/>
  <c r="CC328" i="230"/>
  <c r="CC340" i="230"/>
  <c r="CC325" i="230"/>
  <c r="CC343" i="230"/>
  <c r="CC322" i="230"/>
  <c r="CC331" i="230"/>
  <c r="CC334" i="230"/>
  <c r="CD565" i="230"/>
  <c r="CD577" i="230"/>
  <c r="CD583" i="230"/>
  <c r="CD151" i="226"/>
  <c r="CD142" i="226"/>
  <c r="CD160" i="226"/>
  <c r="CD154" i="226"/>
  <c r="CD148" i="226"/>
  <c r="CD163" i="226"/>
  <c r="CD145" i="226"/>
  <c r="BR224" i="226"/>
  <c r="BR197" i="226"/>
  <c r="BO377" i="230"/>
  <c r="BO389" i="230"/>
  <c r="BO380" i="230"/>
  <c r="BO386" i="230"/>
  <c r="BO383" i="230"/>
  <c r="BO404" i="230"/>
  <c r="BO398" i="230"/>
  <c r="BO401" i="230"/>
  <c r="BO392" i="230"/>
  <c r="BO89" i="231"/>
  <c r="BO104" i="231"/>
  <c r="BO83" i="231"/>
  <c r="BO98" i="231"/>
  <c r="BO92" i="231"/>
  <c r="BO86" i="231"/>
  <c r="BO80" i="231"/>
  <c r="BO101" i="231"/>
  <c r="BO95" i="231"/>
  <c r="BO77" i="231"/>
  <c r="BL215" i="231"/>
  <c r="BL209" i="231"/>
  <c r="BL206" i="231"/>
  <c r="BL203" i="231"/>
  <c r="BL197" i="231"/>
  <c r="BL224" i="231"/>
  <c r="BL218" i="231"/>
  <c r="BL212" i="231"/>
  <c r="BL200" i="231"/>
  <c r="CG505" i="233"/>
  <c r="CG523" i="233"/>
  <c r="CA163" i="234"/>
  <c r="CA166" i="234"/>
  <c r="CA142" i="234"/>
  <c r="CA148" i="234"/>
  <c r="CA151" i="234"/>
  <c r="CA157" i="234"/>
  <c r="CF148" i="234"/>
  <c r="CF151" i="234"/>
  <c r="CF154" i="234"/>
  <c r="CF157" i="234"/>
  <c r="CF163" i="234"/>
  <c r="CF160" i="234"/>
  <c r="CF166" i="234"/>
  <c r="CF142" i="234"/>
  <c r="CF145" i="234"/>
  <c r="CE85" i="234"/>
  <c r="CE103" i="234"/>
  <c r="CE88" i="234"/>
  <c r="CE97" i="234"/>
  <c r="CE82" i="234"/>
  <c r="CE91" i="234"/>
  <c r="CE106" i="234"/>
  <c r="CB262" i="234"/>
  <c r="CB280" i="234"/>
  <c r="CB265" i="234"/>
  <c r="BY517" i="234"/>
  <c r="BY505" i="234"/>
  <c r="BY526" i="234"/>
  <c r="BY523" i="234"/>
  <c r="BY520" i="234"/>
  <c r="BY514" i="234"/>
  <c r="BY511" i="234"/>
  <c r="BY502" i="234"/>
  <c r="BY508" i="234"/>
  <c r="CB640" i="234"/>
  <c r="CB637" i="234"/>
  <c r="M71" i="249"/>
  <c r="AM71" i="249"/>
  <c r="G71" i="249"/>
  <c r="L71" i="249"/>
  <c r="K71" i="249"/>
  <c r="Q71" i="249"/>
  <c r="AH71" i="249"/>
  <c r="O71" i="249"/>
  <c r="AF72" i="249" s="1"/>
  <c r="F71" i="249"/>
  <c r="N71" i="249"/>
  <c r="AK71" i="249"/>
  <c r="AI71" i="249"/>
  <c r="AJ71" i="249"/>
  <c r="AN71" i="249"/>
  <c r="AL71" i="249"/>
  <c r="I71" i="249"/>
  <c r="H71" i="249"/>
  <c r="AO71" i="249"/>
  <c r="J71" i="249"/>
  <c r="AF71" i="249" s="1"/>
  <c r="P71" i="249"/>
  <c r="AO127" i="249"/>
  <c r="AJ127" i="249"/>
  <c r="AK127" i="249"/>
  <c r="AN127" i="249"/>
  <c r="AL133" i="249"/>
  <c r="AK133" i="249"/>
  <c r="AH133" i="249"/>
  <c r="AI133" i="249"/>
  <c r="AN133" i="249"/>
  <c r="AO133" i="249"/>
  <c r="AJ133" i="249"/>
  <c r="AM133" i="249"/>
  <c r="G226" i="249"/>
  <c r="F226" i="249"/>
  <c r="AJ226" i="249"/>
  <c r="K226" i="249"/>
  <c r="J226" i="249"/>
  <c r="I226" i="249"/>
  <c r="H226" i="249"/>
  <c r="AO348" i="249"/>
  <c r="N348" i="249"/>
  <c r="AI348" i="249"/>
  <c r="Q348" i="249"/>
  <c r="AJ348" i="249"/>
  <c r="AP348" i="249"/>
  <c r="AL348" i="249"/>
  <c r="P348" i="249"/>
  <c r="M348" i="249"/>
  <c r="AN348" i="249"/>
  <c r="AK348" i="249"/>
  <c r="G348" i="249"/>
  <c r="F348" i="249"/>
  <c r="J348" i="249"/>
  <c r="AM348" i="249"/>
  <c r="AH348" i="249"/>
  <c r="I348" i="249"/>
  <c r="L348" i="249"/>
  <c r="H348" i="249"/>
  <c r="O348" i="249"/>
  <c r="K348" i="249"/>
  <c r="AJ353" i="249"/>
  <c r="AH353" i="249"/>
  <c r="CD106" i="231"/>
  <c r="CD103" i="231"/>
  <c r="CD94" i="231"/>
  <c r="CD79" i="231"/>
  <c r="CD82" i="231"/>
  <c r="CD85" i="231"/>
  <c r="CD100" i="231"/>
  <c r="CD97" i="231"/>
  <c r="CD88" i="231"/>
  <c r="CC211" i="231"/>
  <c r="CC217" i="231"/>
  <c r="CC214" i="231"/>
  <c r="CA634" i="231"/>
  <c r="CA643" i="231"/>
  <c r="CA619" i="231"/>
  <c r="CA631" i="231"/>
  <c r="CD346" i="230"/>
  <c r="CD334" i="230"/>
  <c r="CD337" i="230"/>
  <c r="CD322" i="230"/>
  <c r="CD319" i="230"/>
  <c r="CD325" i="230"/>
  <c r="CD340" i="230"/>
  <c r="CD343" i="230"/>
  <c r="CD328" i="230"/>
  <c r="CD331" i="230"/>
  <c r="CD526" i="230"/>
  <c r="CD520" i="230"/>
  <c r="CD514" i="230"/>
  <c r="CD505" i="230"/>
  <c r="CD517" i="230"/>
  <c r="CD508" i="230"/>
  <c r="CD523" i="230"/>
  <c r="CD502" i="230"/>
  <c r="CD511" i="230"/>
  <c r="BR329" i="226"/>
  <c r="BR317" i="226"/>
  <c r="BI389" i="226"/>
  <c r="BI395" i="226"/>
  <c r="BI398" i="226"/>
  <c r="BI377" i="226"/>
  <c r="BL575" i="226"/>
  <c r="BL557" i="226"/>
  <c r="BL161" i="230"/>
  <c r="BL164" i="230"/>
  <c r="BL146" i="230"/>
  <c r="BR203" i="230"/>
  <c r="BR218" i="230"/>
  <c r="BR221" i="230"/>
  <c r="BR206" i="230"/>
  <c r="BR200" i="230"/>
  <c r="BR197" i="230"/>
  <c r="BR215" i="230"/>
  <c r="BR212" i="230"/>
  <c r="BR224" i="230"/>
  <c r="BI458" i="231"/>
  <c r="BI464" i="231"/>
  <c r="BI449" i="231"/>
  <c r="CG154" i="234"/>
  <c r="CG157" i="234"/>
  <c r="CG163" i="234"/>
  <c r="CG166" i="234"/>
  <c r="CG145" i="234"/>
  <c r="CG148" i="234"/>
  <c r="CG151" i="234"/>
  <c r="CF103" i="234"/>
  <c r="CF106" i="234"/>
  <c r="CF82" i="234"/>
  <c r="CF97" i="234"/>
  <c r="CF100" i="234"/>
  <c r="CF91" i="234"/>
  <c r="CF94" i="234"/>
  <c r="CF79" i="234"/>
  <c r="CF85" i="234"/>
  <c r="CF88" i="234"/>
  <c r="BZ502" i="234"/>
  <c r="BZ505" i="234"/>
  <c r="BZ508" i="234"/>
  <c r="BZ511" i="234"/>
  <c r="BZ517" i="234"/>
  <c r="BZ514" i="234"/>
  <c r="BZ520" i="234"/>
  <c r="BZ523" i="234"/>
  <c r="BZ526" i="234"/>
  <c r="CE508" i="234"/>
  <c r="CE505" i="234"/>
  <c r="CE526" i="234"/>
  <c r="CE520" i="234"/>
  <c r="CE514" i="234"/>
  <c r="CE511" i="234"/>
  <c r="CE517" i="234"/>
  <c r="CE523" i="234"/>
  <c r="CE502" i="234"/>
  <c r="CC643" i="234"/>
  <c r="CC646" i="234"/>
  <c r="N33" i="249"/>
  <c r="AP33" i="249"/>
  <c r="AJ33" i="249"/>
  <c r="J33" i="249"/>
  <c r="AN33" i="249"/>
  <c r="G33" i="249"/>
  <c r="Q33" i="249"/>
  <c r="AM83" i="249"/>
  <c r="M83" i="249"/>
  <c r="AN83" i="249"/>
  <c r="AH83" i="249"/>
  <c r="AL83" i="249"/>
  <c r="L83" i="249"/>
  <c r="F83" i="249"/>
  <c r="O83" i="249"/>
  <c r="AF84" i="249" s="1"/>
  <c r="AL182" i="249"/>
  <c r="AI182" i="249"/>
  <c r="AH182" i="249"/>
  <c r="AM182" i="249"/>
  <c r="AN182" i="249"/>
  <c r="AK182" i="249"/>
  <c r="AO182" i="249"/>
  <c r="AL360" i="249"/>
  <c r="N360" i="249"/>
  <c r="L360" i="249"/>
  <c r="AK360" i="249"/>
  <c r="AO360" i="249"/>
  <c r="O360" i="249"/>
  <c r="K360" i="249"/>
  <c r="G360" i="249"/>
  <c r="AN360" i="249"/>
  <c r="P360" i="249"/>
  <c r="Q360" i="249"/>
  <c r="M360" i="249"/>
  <c r="I360" i="249"/>
  <c r="P366" i="249"/>
  <c r="O366" i="249"/>
  <c r="AH415" i="249"/>
  <c r="AM415" i="249"/>
  <c r="N415" i="249"/>
  <c r="AK415" i="249"/>
  <c r="AO415" i="249"/>
  <c r="AI415" i="249"/>
  <c r="H415" i="249"/>
  <c r="AL415" i="249"/>
  <c r="O415" i="249"/>
  <c r="Q415" i="249"/>
  <c r="AJ415" i="249"/>
  <c r="AP415" i="249"/>
  <c r="F415" i="249"/>
  <c r="J415" i="249"/>
  <c r="P415" i="249"/>
  <c r="M415" i="249"/>
  <c r="L415" i="249"/>
  <c r="AN415" i="249"/>
  <c r="K415" i="249"/>
  <c r="G415" i="249"/>
  <c r="I415" i="249"/>
  <c r="Q468" i="249"/>
  <c r="K468" i="249"/>
  <c r="L468" i="249"/>
  <c r="G468" i="249"/>
  <c r="J468" i="249"/>
  <c r="AF468" i="249" s="1"/>
  <c r="AK468" i="249"/>
  <c r="H468" i="249"/>
  <c r="AJ468" i="249"/>
  <c r="P468" i="249"/>
  <c r="M468" i="249"/>
  <c r="AN468" i="249"/>
  <c r="O468" i="249"/>
  <c r="AF469" i="249" s="1"/>
  <c r="I468" i="249"/>
  <c r="AL468" i="249"/>
  <c r="F468" i="249"/>
  <c r="AO468" i="249"/>
  <c r="N468" i="249"/>
  <c r="AM468" i="249"/>
  <c r="AH468" i="249"/>
  <c r="AI468" i="249"/>
  <c r="CD217" i="231"/>
  <c r="CD226" i="231"/>
  <c r="CD223" i="231"/>
  <c r="CD205" i="231"/>
  <c r="CD211" i="231"/>
  <c r="CD220" i="231"/>
  <c r="CD214" i="231"/>
  <c r="CD202" i="231"/>
  <c r="CD199" i="231"/>
  <c r="CD208" i="231"/>
  <c r="CC91" i="230"/>
  <c r="CC106" i="230"/>
  <c r="CC88" i="230"/>
  <c r="CC85" i="230"/>
  <c r="CC82" i="230"/>
  <c r="CD625" i="226"/>
  <c r="CD643" i="226"/>
  <c r="CG221" i="230"/>
  <c r="CG200" i="230"/>
  <c r="CG224" i="230"/>
  <c r="CG218" i="230"/>
  <c r="CG212" i="230"/>
  <c r="CG209" i="230"/>
  <c r="CG203" i="230"/>
  <c r="CG215" i="230"/>
  <c r="CG206" i="230"/>
  <c r="BH266" i="230"/>
  <c r="BH260" i="230"/>
  <c r="BH281" i="230"/>
  <c r="BH275" i="230"/>
  <c r="BH269" i="230"/>
  <c r="BH284" i="230"/>
  <c r="BH263" i="230"/>
  <c r="BH278" i="230"/>
  <c r="BH272" i="230"/>
  <c r="BH620" i="231"/>
  <c r="BH629" i="231"/>
  <c r="BH617" i="231"/>
  <c r="BH623" i="231"/>
  <c r="BH638" i="231"/>
  <c r="BH641" i="231"/>
  <c r="BH632" i="231"/>
  <c r="BH635" i="231"/>
  <c r="BH644" i="231"/>
  <c r="BH626" i="231"/>
  <c r="BM451" i="226"/>
  <c r="BG442" i="226"/>
  <c r="BG334" i="226"/>
  <c r="BQ631" i="230"/>
  <c r="BH451" i="233"/>
  <c r="BH442" i="233"/>
  <c r="P79" i="277"/>
  <c r="P42" i="277"/>
  <c r="P23" i="277"/>
  <c r="P18" i="277"/>
  <c r="P8" i="277"/>
  <c r="P52" i="277"/>
  <c r="J258" i="281"/>
  <c r="Q258" i="281"/>
  <c r="M110" i="282"/>
  <c r="I440" i="146"/>
  <c r="I8" i="282"/>
  <c r="I8" i="146"/>
  <c r="Q8" i="282"/>
  <c r="Q8" i="146"/>
  <c r="Q8" i="284"/>
  <c r="Q8" i="281"/>
  <c r="M58" i="281"/>
  <c r="M56" i="146"/>
  <c r="I110" i="282"/>
  <c r="I108" i="281"/>
  <c r="I104" i="146"/>
  <c r="Q104" i="146"/>
  <c r="Q108" i="281"/>
  <c r="Q110" i="282"/>
  <c r="M158" i="281"/>
  <c r="M161" i="282"/>
  <c r="M152" i="146"/>
  <c r="I208" i="281"/>
  <c r="I200" i="146"/>
  <c r="Q212" i="282"/>
  <c r="Q208" i="281"/>
  <c r="Q200" i="146"/>
  <c r="M200" i="284"/>
  <c r="M248" i="146"/>
  <c r="M263" i="282"/>
  <c r="J314" i="282"/>
  <c r="J308" i="281"/>
  <c r="J248" i="284"/>
  <c r="R308" i="281"/>
  <c r="R314" i="282"/>
  <c r="N365" i="282"/>
  <c r="N358" i="281"/>
  <c r="N344" i="146"/>
  <c r="N296" i="284"/>
  <c r="J408" i="281"/>
  <c r="J392" i="146"/>
  <c r="J416" i="282"/>
  <c r="R416" i="282"/>
  <c r="R408" i="281"/>
  <c r="R392" i="146"/>
  <c r="M392" i="284"/>
  <c r="M458" i="281"/>
  <c r="AA356" i="281"/>
  <c r="AB17" i="281" s="1"/>
  <c r="BG514" i="226"/>
  <c r="BH445" i="233"/>
  <c r="BH448" i="233"/>
  <c r="P67" i="277"/>
  <c r="P19" i="277"/>
  <c r="P56" i="277"/>
  <c r="P43" i="277"/>
  <c r="N408" i="281"/>
  <c r="Q58" i="281"/>
  <c r="N392" i="146"/>
  <c r="J8" i="282"/>
  <c r="J8" i="146"/>
  <c r="J8" i="284"/>
  <c r="R8" i="282"/>
  <c r="R8" i="146"/>
  <c r="N56" i="284"/>
  <c r="N59" i="282"/>
  <c r="J110" i="282"/>
  <c r="N158" i="281"/>
  <c r="J200" i="146"/>
  <c r="J212" i="282"/>
  <c r="J152" i="284"/>
  <c r="R200" i="146"/>
  <c r="R208" i="281"/>
  <c r="N248" i="146"/>
  <c r="N263" i="282"/>
  <c r="K296" i="146"/>
  <c r="S296" i="146"/>
  <c r="S314" i="282"/>
  <c r="O296" i="284"/>
  <c r="K392" i="146"/>
  <c r="S416" i="282"/>
  <c r="S408" i="281"/>
  <c r="N440" i="284"/>
  <c r="N392" i="284"/>
  <c r="BM445" i="226"/>
  <c r="BG520" i="226"/>
  <c r="BH454" i="233"/>
  <c r="BH214" i="234"/>
  <c r="BM454" i="226"/>
  <c r="BQ508" i="226"/>
  <c r="BH223" i="232"/>
  <c r="BH460" i="233"/>
  <c r="BH226" i="234"/>
  <c r="P68" i="277"/>
  <c r="P60" i="277"/>
  <c r="P39" i="277"/>
  <c r="P41" i="277"/>
  <c r="P21" i="277"/>
  <c r="P38" i="277"/>
  <c r="P55" i="277"/>
  <c r="P73" i="277"/>
  <c r="P70" i="277"/>
  <c r="P10" i="277"/>
  <c r="P64" i="277"/>
  <c r="P78" i="277"/>
  <c r="P51" i="277"/>
  <c r="P71" i="277"/>
  <c r="P44" i="277"/>
  <c r="P46" i="277"/>
  <c r="P74" i="277"/>
  <c r="P53" i="277"/>
  <c r="P76" i="277"/>
  <c r="P11" i="277"/>
  <c r="P69" i="277"/>
  <c r="P82" i="277"/>
  <c r="P50" i="277"/>
  <c r="P45" i="277"/>
  <c r="P63" i="277"/>
  <c r="N416" i="282"/>
  <c r="I263" i="282"/>
  <c r="N344" i="284"/>
  <c r="BM463" i="226"/>
  <c r="BM460" i="226"/>
  <c r="BQ514" i="226"/>
  <c r="BH211" i="232"/>
  <c r="BH202" i="234"/>
  <c r="P66" i="277"/>
  <c r="M8" i="146"/>
  <c r="M8" i="284"/>
  <c r="I56" i="284"/>
  <c r="Q59" i="282"/>
  <c r="M108" i="281"/>
  <c r="M104" i="146"/>
  <c r="I104" i="284"/>
  <c r="I152" i="146"/>
  <c r="Q152" i="146"/>
  <c r="Q161" i="282"/>
  <c r="M208" i="281"/>
  <c r="M152" i="284"/>
  <c r="I200" i="284"/>
  <c r="I248" i="146"/>
  <c r="I258" i="281"/>
  <c r="Q248" i="146"/>
  <c r="Q200" i="284"/>
  <c r="Q263" i="282"/>
  <c r="N296" i="146"/>
  <c r="J344" i="146"/>
  <c r="J365" i="282"/>
  <c r="R296" i="284"/>
  <c r="R344" i="146"/>
  <c r="I440" i="284"/>
  <c r="I392" i="284"/>
  <c r="I467" i="282"/>
  <c r="I458" i="281"/>
  <c r="Q440" i="284"/>
  <c r="Q392" i="284"/>
  <c r="CD573" i="226"/>
  <c r="BM466" i="226"/>
  <c r="BH205" i="232"/>
  <c r="BH217" i="234"/>
  <c r="Q158" i="281"/>
  <c r="M8" i="282"/>
  <c r="Q104" i="284"/>
  <c r="N8" i="146"/>
  <c r="N8" i="284"/>
  <c r="N8" i="281"/>
  <c r="J58" i="281"/>
  <c r="J56" i="284"/>
  <c r="R56" i="146"/>
  <c r="R59" i="282"/>
  <c r="R58" i="281"/>
  <c r="R56" i="284"/>
  <c r="N104" i="146"/>
  <c r="N110" i="282"/>
  <c r="N108" i="281"/>
  <c r="J161" i="282"/>
  <c r="J104" i="284"/>
  <c r="J158" i="281"/>
  <c r="J152" i="146"/>
  <c r="R104" i="284"/>
  <c r="R158" i="281"/>
  <c r="N208" i="281"/>
  <c r="N152" i="284"/>
  <c r="N212" i="282"/>
  <c r="J200" i="284"/>
  <c r="J263" i="282"/>
  <c r="J248" i="146"/>
  <c r="R258" i="281"/>
  <c r="R200" i="284"/>
  <c r="R263" i="282"/>
  <c r="O248" i="284"/>
  <c r="O308" i="281"/>
  <c r="O314" i="282"/>
  <c r="K358" i="281"/>
  <c r="K296" i="284"/>
  <c r="K365" i="282"/>
  <c r="K344" i="146"/>
  <c r="S296" i="284"/>
  <c r="S365" i="282"/>
  <c r="S358" i="281"/>
  <c r="O416" i="282"/>
  <c r="O344" i="284"/>
  <c r="O408" i="281"/>
  <c r="O392" i="146"/>
  <c r="J440" i="284"/>
  <c r="J458" i="281"/>
  <c r="J392" i="284"/>
  <c r="J440" i="146"/>
  <c r="R467" i="282"/>
  <c r="R458" i="281"/>
  <c r="R440" i="146"/>
  <c r="AA406" i="281"/>
  <c r="AB18" i="281" s="1"/>
  <c r="AA57" i="282"/>
  <c r="AB11" i="282" s="1"/>
  <c r="AA261" i="282"/>
  <c r="AB15" i="282" s="1"/>
  <c r="AA465" i="282"/>
  <c r="AB19" i="282" s="1"/>
  <c r="AA102" i="146"/>
  <c r="AB12" i="146" s="1"/>
  <c r="AA6" i="284"/>
  <c r="AB10" i="284" s="1"/>
  <c r="BH463" i="233"/>
  <c r="P49" i="277"/>
  <c r="P9" i="277"/>
  <c r="Q458" i="281"/>
  <c r="N308" i="281"/>
  <c r="I161" i="282"/>
  <c r="M8" i="281"/>
  <c r="Q56" i="146"/>
  <c r="P83" i="277"/>
  <c r="P47" i="277"/>
  <c r="P22" i="277"/>
  <c r="Q467" i="282"/>
  <c r="N314" i="282"/>
  <c r="I158" i="281"/>
  <c r="R248" i="146"/>
  <c r="J56" i="146"/>
  <c r="Q56" i="284"/>
  <c r="AA106" i="281"/>
  <c r="AB12" i="281" s="1"/>
  <c r="AA6" i="282"/>
  <c r="AB10" i="282" s="1"/>
  <c r="AA210" i="282"/>
  <c r="AB14" i="282" s="1"/>
  <c r="AA414" i="282"/>
  <c r="AB18" i="282" s="1"/>
  <c r="AA198" i="146"/>
  <c r="AB14" i="146" s="1"/>
  <c r="AA342" i="146"/>
  <c r="AB17" i="146" s="1"/>
  <c r="AA342" i="284"/>
  <c r="AB17" i="284" s="1"/>
  <c r="AA206" i="281"/>
  <c r="AB14" i="281" s="1"/>
  <c r="AA294" i="146"/>
  <c r="AB16" i="146" s="1"/>
  <c r="AA198" i="284"/>
  <c r="AB14" i="284" s="1"/>
  <c r="H8" i="282"/>
  <c r="P8" i="146"/>
  <c r="P8" i="284"/>
  <c r="L56" i="146"/>
  <c r="H200" i="146"/>
  <c r="L248" i="146"/>
  <c r="Q296" i="146"/>
  <c r="I392" i="146"/>
  <c r="L392" i="284"/>
  <c r="L440" i="284"/>
  <c r="O458" i="281"/>
  <c r="L416" i="282"/>
  <c r="H314" i="282"/>
  <c r="O263" i="282"/>
  <c r="K208" i="281"/>
  <c r="S110" i="282"/>
  <c r="O8" i="281"/>
  <c r="S392" i="284"/>
  <c r="IC77" i="270"/>
  <c r="II77" i="270" s="1"/>
  <c r="IA84" i="270"/>
  <c r="IC74" i="270"/>
  <c r="II74" i="270" s="1"/>
  <c r="IC63" i="270"/>
  <c r="II63" i="270" s="1"/>
  <c r="IB64" i="270"/>
  <c r="IC55" i="270"/>
  <c r="II55" i="270" s="1"/>
  <c r="IC71" i="270"/>
  <c r="II71" i="270" s="1"/>
  <c r="IC58" i="270"/>
  <c r="II58" i="270" s="1"/>
  <c r="HK51" i="270"/>
  <c r="HQ51" i="270" s="1"/>
  <c r="HJ52" i="270"/>
  <c r="IC83" i="270"/>
  <c r="II83" i="270" s="1"/>
  <c r="IA93" i="270"/>
  <c r="IC73" i="270"/>
  <c r="II73" i="270" s="1"/>
  <c r="HK76" i="270"/>
  <c r="HQ76" i="270" s="1"/>
  <c r="HI86" i="270"/>
  <c r="IA86" i="270"/>
  <c r="IC76" i="270"/>
  <c r="II76" i="270" s="1"/>
  <c r="IC57" i="270"/>
  <c r="II57" i="270" s="1"/>
  <c r="IC54" i="270"/>
  <c r="II54" i="270" s="1"/>
  <c r="IA87" i="270"/>
  <c r="IC62" i="270"/>
  <c r="II62" i="270" s="1"/>
  <c r="IC40" i="270"/>
  <c r="II40" i="270" s="1"/>
  <c r="IB41" i="270"/>
  <c r="IC81" i="270"/>
  <c r="II81" i="270" s="1"/>
  <c r="IA91" i="270"/>
  <c r="IC75" i="270"/>
  <c r="II75" i="270" s="1"/>
  <c r="IA82" i="270"/>
  <c r="IC72" i="270"/>
  <c r="II72" i="270" s="1"/>
  <c r="IA80" i="270"/>
  <c r="IC70" i="270"/>
  <c r="II70" i="270" s="1"/>
  <c r="HI98" i="270"/>
  <c r="HK88" i="270"/>
  <c r="HQ88" i="270" s="1"/>
  <c r="IA88" i="270"/>
  <c r="IC78" i="270"/>
  <c r="II78" i="270" s="1"/>
  <c r="IC56" i="270"/>
  <c r="II56" i="270" s="1"/>
  <c r="IA85" i="270"/>
  <c r="IA69" i="270"/>
  <c r="IC59" i="270"/>
  <c r="II59" i="270" s="1"/>
  <c r="HI85" i="270"/>
  <c r="GS41" i="270"/>
  <c r="GR42" i="270"/>
  <c r="GA57" i="270"/>
  <c r="GG57" i="270" s="1"/>
  <c r="FY67" i="270"/>
  <c r="GA53" i="270"/>
  <c r="GG53" i="270" s="1"/>
  <c r="FY63" i="270"/>
  <c r="HI92" i="270"/>
  <c r="HK82" i="270"/>
  <c r="HQ82" i="270" s="1"/>
  <c r="GS67" i="270"/>
  <c r="GY67" i="270" s="1"/>
  <c r="GS63" i="270"/>
  <c r="GY63" i="270" s="1"/>
  <c r="GQ73" i="270"/>
  <c r="FY88" i="270"/>
  <c r="GA78" i="270"/>
  <c r="GG78" i="270" s="1"/>
  <c r="FY84" i="270"/>
  <c r="GA74" i="270"/>
  <c r="GG74" i="270" s="1"/>
  <c r="IC49" i="270"/>
  <c r="II49" i="270" s="1"/>
  <c r="FY80" i="270"/>
  <c r="GA70" i="270"/>
  <c r="GG70" i="270" s="1"/>
  <c r="GQ90" i="270"/>
  <c r="GS80" i="270"/>
  <c r="GY80" i="270" s="1"/>
  <c r="GS66" i="270"/>
  <c r="GY66" i="270" s="1"/>
  <c r="GS62" i="270"/>
  <c r="GY62" i="270" s="1"/>
  <c r="GR53" i="270"/>
  <c r="GS52" i="270"/>
  <c r="GY52" i="270" s="1"/>
  <c r="HI81" i="270"/>
  <c r="GQ77" i="270"/>
  <c r="GA59" i="270"/>
  <c r="GG59" i="270" s="1"/>
  <c r="FY69" i="270"/>
  <c r="GA55" i="270"/>
  <c r="GG55" i="270" s="1"/>
  <c r="FY65" i="270"/>
  <c r="HK77" i="270"/>
  <c r="HQ77" i="270" s="1"/>
  <c r="HK73" i="270"/>
  <c r="HQ73" i="270" s="1"/>
  <c r="HI59" i="270"/>
  <c r="HK49" i="270"/>
  <c r="HQ49" i="270" s="1"/>
  <c r="GS65" i="270"/>
  <c r="GY65" i="270" s="1"/>
  <c r="GQ75" i="270"/>
  <c r="GS61" i="270"/>
  <c r="GY61" i="270" s="1"/>
  <c r="GQ71" i="270"/>
  <c r="FY86" i="270"/>
  <c r="GA76" i="270"/>
  <c r="GG76" i="270" s="1"/>
  <c r="GA51" i="270"/>
  <c r="GG51" i="270" s="1"/>
  <c r="FY61" i="270"/>
  <c r="HI83" i="270"/>
  <c r="HK41" i="270"/>
  <c r="HJ42" i="270"/>
  <c r="GQ96" i="270"/>
  <c r="GS86" i="270"/>
  <c r="GY86" i="270" s="1"/>
  <c r="GQ92" i="270"/>
  <c r="GS82" i="270"/>
  <c r="GY82" i="270" s="1"/>
  <c r="GA58" i="270"/>
  <c r="GG58" i="270" s="1"/>
  <c r="GA54" i="270"/>
  <c r="GG54" i="270" s="1"/>
  <c r="FH42" i="270"/>
  <c r="FI41" i="270"/>
  <c r="FI76" i="270"/>
  <c r="FO76" i="270" s="1"/>
  <c r="FG85" i="270"/>
  <c r="FI75" i="270"/>
  <c r="FO75" i="270" s="1"/>
  <c r="FG62" i="270"/>
  <c r="FG86" i="270"/>
  <c r="FG81" i="270"/>
  <c r="FI71" i="270"/>
  <c r="FO71" i="270" s="1"/>
  <c r="EQ55" i="270"/>
  <c r="EW55" i="270" s="1"/>
  <c r="DW77" i="270"/>
  <c r="DY67" i="270"/>
  <c r="EE67" i="270" s="1"/>
  <c r="GS78" i="270"/>
  <c r="GY78" i="270" s="1"/>
  <c r="GS76" i="270"/>
  <c r="GY76" i="270" s="1"/>
  <c r="GS74" i="270"/>
  <c r="GY74" i="270" s="1"/>
  <c r="GS72" i="270"/>
  <c r="GY72" i="270" s="1"/>
  <c r="GS70" i="270"/>
  <c r="GY70" i="270" s="1"/>
  <c r="GA68" i="270"/>
  <c r="GG68" i="270" s="1"/>
  <c r="GA66" i="270"/>
  <c r="GG66" i="270" s="1"/>
  <c r="GA64" i="270"/>
  <c r="GG64" i="270" s="1"/>
  <c r="GA62" i="270"/>
  <c r="GG62" i="270" s="1"/>
  <c r="GA60" i="270"/>
  <c r="GG60" i="270" s="1"/>
  <c r="EO84" i="270"/>
  <c r="EQ63" i="270"/>
  <c r="EW63" i="270" s="1"/>
  <c r="EO73" i="270"/>
  <c r="DY60" i="270"/>
  <c r="EE60" i="270" s="1"/>
  <c r="DW70" i="270"/>
  <c r="FG87" i="270"/>
  <c r="FI77" i="270"/>
  <c r="FO77" i="270" s="1"/>
  <c r="FI63" i="270"/>
  <c r="FO63" i="270" s="1"/>
  <c r="DY64" i="270"/>
  <c r="EE64" i="270" s="1"/>
  <c r="DW74" i="270"/>
  <c r="FG78" i="270"/>
  <c r="FG83" i="270"/>
  <c r="FI73" i="270"/>
  <c r="FO73" i="270" s="1"/>
  <c r="FI51" i="270"/>
  <c r="FO51" i="270" s="1"/>
  <c r="FH52" i="270"/>
  <c r="EQ66" i="270"/>
  <c r="EW66" i="270" s="1"/>
  <c r="EO76" i="270"/>
  <c r="FI66" i="270"/>
  <c r="FO66" i="270" s="1"/>
  <c r="EQ57" i="270"/>
  <c r="EW57" i="270" s="1"/>
  <c r="EO67" i="270"/>
  <c r="EQ51" i="270"/>
  <c r="EW51" i="270" s="1"/>
  <c r="EO61" i="270"/>
  <c r="DY68" i="270"/>
  <c r="EE68" i="270" s="1"/>
  <c r="DW78" i="270"/>
  <c r="FI50" i="270"/>
  <c r="FO50" i="270" s="1"/>
  <c r="EP41" i="270"/>
  <c r="EQ65" i="270"/>
  <c r="EW65" i="270" s="1"/>
  <c r="EQ56" i="270"/>
  <c r="EW56" i="270" s="1"/>
  <c r="EO75" i="270"/>
  <c r="EO70" i="270"/>
  <c r="DW71" i="270"/>
  <c r="DW73" i="270"/>
  <c r="DY63" i="270"/>
  <c r="EE63" i="270" s="1"/>
  <c r="EQ64" i="270"/>
  <c r="EW64" i="270" s="1"/>
  <c r="EQ58" i="270"/>
  <c r="EW58" i="270" s="1"/>
  <c r="EO68" i="270"/>
  <c r="DW85" i="270"/>
  <c r="DY75" i="270"/>
  <c r="EE75" i="270" s="1"/>
  <c r="CM118" i="270"/>
  <c r="FG64" i="270"/>
  <c r="FG60" i="270"/>
  <c r="EO69" i="270"/>
  <c r="EQ52" i="270"/>
  <c r="EW52" i="270" s="1"/>
  <c r="EO62" i="270"/>
  <c r="DW59" i="270"/>
  <c r="DY49" i="270"/>
  <c r="EE49" i="270" s="1"/>
  <c r="DG87" i="270"/>
  <c r="DM87" i="270" s="1"/>
  <c r="DX42" i="270"/>
  <c r="DY41" i="270"/>
  <c r="EE41" i="270" s="1"/>
  <c r="DY66" i="270"/>
  <c r="EE66" i="270" s="1"/>
  <c r="DW76" i="270"/>
  <c r="DY62" i="270"/>
  <c r="EE62" i="270" s="1"/>
  <c r="DW72" i="270"/>
  <c r="DG65" i="270"/>
  <c r="DM65" i="270" s="1"/>
  <c r="DF66" i="270"/>
  <c r="EQ54" i="270"/>
  <c r="EW54" i="270" s="1"/>
  <c r="DG51" i="270"/>
  <c r="DM51" i="270" s="1"/>
  <c r="DF52" i="270"/>
  <c r="DY53" i="270"/>
  <c r="EE53" i="270" s="1"/>
  <c r="DY51" i="270"/>
  <c r="EE51" i="270" s="1"/>
  <c r="DE83" i="270"/>
  <c r="DG73" i="270"/>
  <c r="DM73" i="270" s="1"/>
  <c r="DE66" i="270"/>
  <c r="DE60" i="270"/>
  <c r="DG50" i="270"/>
  <c r="DM50" i="270" s="1"/>
  <c r="DE62" i="270"/>
  <c r="DG49" i="270"/>
  <c r="DM49" i="270" s="1"/>
  <c r="DE59" i="270"/>
  <c r="CM112" i="270"/>
  <c r="CO102" i="270"/>
  <c r="CU102" i="270" s="1"/>
  <c r="DE97" i="270"/>
  <c r="DE85" i="270"/>
  <c r="DG75" i="270"/>
  <c r="DM75" i="270" s="1"/>
  <c r="DE68" i="270"/>
  <c r="CM73" i="270"/>
  <c r="CO63" i="270"/>
  <c r="CU63" i="270" s="1"/>
  <c r="CO60" i="270"/>
  <c r="CU60" i="270" s="1"/>
  <c r="DE81" i="270"/>
  <c r="DG71" i="270"/>
  <c r="DM71" i="270" s="1"/>
  <c r="DE64" i="270"/>
  <c r="CM134" i="270"/>
  <c r="CO124" i="270"/>
  <c r="CU124" i="270" s="1"/>
  <c r="CO70" i="270"/>
  <c r="CU70" i="270" s="1"/>
  <c r="CM80" i="270"/>
  <c r="BC135" i="270"/>
  <c r="BE125" i="270"/>
  <c r="BK125" i="270" s="1"/>
  <c r="DG77" i="270"/>
  <c r="DM77" i="270" s="1"/>
  <c r="CN105" i="270"/>
  <c r="CO104" i="270"/>
  <c r="CU104" i="270" s="1"/>
  <c r="CO88" i="270"/>
  <c r="CU88" i="270" s="1"/>
  <c r="CO86" i="270"/>
  <c r="CU86" i="270" s="1"/>
  <c r="CO84" i="270"/>
  <c r="CU84" i="270" s="1"/>
  <c r="CO82" i="270"/>
  <c r="CU82" i="270" s="1"/>
  <c r="CM69" i="270"/>
  <c r="CO76" i="270"/>
  <c r="CU76" i="270" s="1"/>
  <c r="CO50" i="270"/>
  <c r="CU50" i="270" s="1"/>
  <c r="CN51" i="270"/>
  <c r="CO51" i="270" s="1"/>
  <c r="CU51" i="270" s="1"/>
  <c r="CO98" i="270"/>
  <c r="CU98" i="270" s="1"/>
  <c r="CO96" i="270"/>
  <c r="CU96" i="270" s="1"/>
  <c r="CO94" i="270"/>
  <c r="CU94" i="270" s="1"/>
  <c r="CO92" i="270"/>
  <c r="CU92" i="270" s="1"/>
  <c r="CM75" i="270"/>
  <c r="CO65" i="270"/>
  <c r="CU65" i="270" s="1"/>
  <c r="CO72" i="270"/>
  <c r="CU72" i="270" s="1"/>
  <c r="CO40" i="270"/>
  <c r="CN41" i="270"/>
  <c r="BU102" i="270"/>
  <c r="BW92" i="270"/>
  <c r="CC92" i="270" s="1"/>
  <c r="BW52" i="270"/>
  <c r="CC52" i="270" s="1"/>
  <c r="CO114" i="270"/>
  <c r="CU114" i="270" s="1"/>
  <c r="CO78" i="270"/>
  <c r="CU78" i="270" s="1"/>
  <c r="BU106" i="270"/>
  <c r="BW96" i="270"/>
  <c r="CC96" i="270" s="1"/>
  <c r="BU104" i="270"/>
  <c r="BW94" i="270"/>
  <c r="CC94" i="270" s="1"/>
  <c r="CM106" i="270"/>
  <c r="CM77" i="270"/>
  <c r="CO74" i="270"/>
  <c r="CU74" i="270" s="1"/>
  <c r="CM71" i="270"/>
  <c r="CO61" i="270"/>
  <c r="CU61" i="270" s="1"/>
  <c r="BV85" i="270"/>
  <c r="BW84" i="270"/>
  <c r="CC84" i="270" s="1"/>
  <c r="BE97" i="270"/>
  <c r="BK97" i="270" s="1"/>
  <c r="BC107" i="270"/>
  <c r="AM64" i="270"/>
  <c r="AS64" i="270" s="1"/>
  <c r="AK74" i="270"/>
  <c r="BW74" i="270"/>
  <c r="CC74" i="270" s="1"/>
  <c r="BW64" i="270"/>
  <c r="CC64" i="270" s="1"/>
  <c r="BW58" i="270"/>
  <c r="CC58" i="270" s="1"/>
  <c r="BU65" i="270"/>
  <c r="BW55" i="270"/>
  <c r="CC55" i="270" s="1"/>
  <c r="BW42" i="270"/>
  <c r="CC42" i="270" s="1"/>
  <c r="BV43" i="270"/>
  <c r="AK75" i="270"/>
  <c r="AM65" i="270"/>
  <c r="AS65" i="270" s="1"/>
  <c r="CO49" i="270"/>
  <c r="CU49" i="270" s="1"/>
  <c r="BW118" i="270"/>
  <c r="CC118" i="270" s="1"/>
  <c r="BU70" i="270"/>
  <c r="BW54" i="270"/>
  <c r="CC54" i="270" s="1"/>
  <c r="BU61" i="270"/>
  <c r="BW51" i="270"/>
  <c r="CC51" i="270" s="1"/>
  <c r="BE105" i="270"/>
  <c r="BK105" i="270" s="1"/>
  <c r="BD106" i="270"/>
  <c r="BC66" i="270"/>
  <c r="BE56" i="270"/>
  <c r="BK56" i="270" s="1"/>
  <c r="BW108" i="270"/>
  <c r="CC108" i="270" s="1"/>
  <c r="BW98" i="270"/>
  <c r="CC98" i="270" s="1"/>
  <c r="BW82" i="270"/>
  <c r="CC82" i="270" s="1"/>
  <c r="BW76" i="270"/>
  <c r="CC76" i="270" s="1"/>
  <c r="BW66" i="270"/>
  <c r="CC66" i="270" s="1"/>
  <c r="BU67" i="270"/>
  <c r="BW57" i="270"/>
  <c r="CC57" i="270" s="1"/>
  <c r="BC62" i="270"/>
  <c r="BE52" i="270"/>
  <c r="BK52" i="270" s="1"/>
  <c r="BU138" i="270"/>
  <c r="BW128" i="270"/>
  <c r="CC128" i="270" s="1"/>
  <c r="BW72" i="270"/>
  <c r="CC72" i="270" s="1"/>
  <c r="BW56" i="270"/>
  <c r="CC56" i="270" s="1"/>
  <c r="BU63" i="270"/>
  <c r="BW53" i="270"/>
  <c r="CC53" i="270" s="1"/>
  <c r="BC68" i="270"/>
  <c r="BE58" i="270"/>
  <c r="BK58" i="270" s="1"/>
  <c r="BW78" i="270"/>
  <c r="CC78" i="270" s="1"/>
  <c r="BW68" i="270"/>
  <c r="CC68" i="270" s="1"/>
  <c r="BU59" i="270"/>
  <c r="BE101" i="270"/>
  <c r="BK101" i="270" s="1"/>
  <c r="BE83" i="270"/>
  <c r="BK83" i="270" s="1"/>
  <c r="BE67" i="270"/>
  <c r="BK67" i="270" s="1"/>
  <c r="BE63" i="270"/>
  <c r="BK63" i="270" s="1"/>
  <c r="BC60" i="270"/>
  <c r="BE50" i="270"/>
  <c r="BK50" i="270" s="1"/>
  <c r="AM60" i="270"/>
  <c r="AS60" i="270" s="1"/>
  <c r="AK70" i="270"/>
  <c r="AM56" i="270"/>
  <c r="AS56" i="270" s="1"/>
  <c r="AM52" i="270"/>
  <c r="AS52" i="270" s="1"/>
  <c r="BC93" i="270"/>
  <c r="BE85" i="270"/>
  <c r="BK85" i="270" s="1"/>
  <c r="AM68" i="270"/>
  <c r="AS68" i="270" s="1"/>
  <c r="AK78" i="270"/>
  <c r="AK71" i="270"/>
  <c r="AM61" i="270"/>
  <c r="AS61" i="270" s="1"/>
  <c r="L15" i="270"/>
  <c r="I53" i="270"/>
  <c r="BE65" i="270"/>
  <c r="BK65" i="270" s="1"/>
  <c r="BC64" i="270"/>
  <c r="BE54" i="270"/>
  <c r="BK54" i="270" s="1"/>
  <c r="AM62" i="270"/>
  <c r="AS62" i="270" s="1"/>
  <c r="AK72" i="270"/>
  <c r="AM58" i="270"/>
  <c r="AS58" i="270" s="1"/>
  <c r="AM54" i="270"/>
  <c r="AS54" i="270" s="1"/>
  <c r="J15" i="270"/>
  <c r="BE95" i="270"/>
  <c r="BK95" i="270" s="1"/>
  <c r="BE42" i="270"/>
  <c r="BD43" i="270"/>
  <c r="G54" i="270"/>
  <c r="I54" i="270"/>
  <c r="K53" i="270"/>
  <c r="L43" i="270"/>
  <c r="N43" i="270"/>
  <c r="P43" i="270"/>
  <c r="F16" i="270"/>
  <c r="H16" i="270"/>
  <c r="J16" i="270"/>
  <c r="L16" i="270"/>
  <c r="N15" i="270"/>
  <c r="P15" i="270"/>
  <c r="G42" i="270"/>
  <c r="I42" i="270"/>
  <c r="K54" i="270"/>
  <c r="M53" i="270"/>
  <c r="O53" i="270"/>
  <c r="E53" i="270"/>
  <c r="G26" i="270"/>
  <c r="I26" i="270"/>
  <c r="K26" i="270"/>
  <c r="M26" i="270"/>
  <c r="N16" i="270"/>
  <c r="P16" i="270"/>
  <c r="G43" i="270"/>
  <c r="I43" i="270"/>
  <c r="K42" i="270"/>
  <c r="M54" i="270"/>
  <c r="O54" i="270"/>
  <c r="E54" i="270"/>
  <c r="G27" i="270"/>
  <c r="I27" i="270"/>
  <c r="K27" i="270"/>
  <c r="M27" i="270"/>
  <c r="O26" i="270"/>
  <c r="E26" i="270"/>
  <c r="F53" i="270"/>
  <c r="H53" i="270"/>
  <c r="J53" i="270"/>
  <c r="K43" i="270"/>
  <c r="M42" i="270"/>
  <c r="O42" i="270"/>
  <c r="E42" i="270"/>
  <c r="G15" i="270"/>
  <c r="I15" i="270"/>
  <c r="K15" i="270"/>
  <c r="M15" i="270"/>
  <c r="O27" i="270"/>
  <c r="E27" i="270"/>
  <c r="F54" i="270"/>
  <c r="H54" i="270"/>
  <c r="J54" i="270"/>
  <c r="M43" i="270"/>
  <c r="O43" i="270"/>
  <c r="E43" i="270"/>
  <c r="G16" i="270"/>
  <c r="I16" i="270"/>
  <c r="K16" i="270"/>
  <c r="M16" i="270"/>
  <c r="O15" i="270"/>
  <c r="E15" i="270"/>
  <c r="F42" i="270"/>
  <c r="H42" i="270"/>
  <c r="J42" i="270"/>
  <c r="L53" i="270"/>
  <c r="N53" i="270"/>
  <c r="P53" i="270"/>
  <c r="F26" i="270"/>
  <c r="H26" i="270"/>
  <c r="J26" i="270"/>
  <c r="L26" i="270"/>
  <c r="O16" i="270"/>
  <c r="E16" i="270"/>
  <c r="F43" i="270"/>
  <c r="H43" i="270"/>
  <c r="J43" i="270"/>
  <c r="L54" i="270"/>
  <c r="N54" i="270"/>
  <c r="P54" i="270"/>
  <c r="F27" i="270"/>
  <c r="H27" i="270"/>
  <c r="J27" i="270"/>
  <c r="L27" i="270"/>
  <c r="N26" i="270"/>
  <c r="N29" i="270" s="1"/>
  <c r="P26" i="270"/>
  <c r="BE87" i="270"/>
  <c r="BK87" i="270" s="1"/>
  <c r="BE81" i="270"/>
  <c r="BK81" i="270" s="1"/>
  <c r="BE53" i="270"/>
  <c r="BK53" i="270" s="1"/>
  <c r="AM66" i="270"/>
  <c r="AS66" i="270" s="1"/>
  <c r="AK76" i="270"/>
  <c r="AK77" i="270"/>
  <c r="AM67" i="270"/>
  <c r="AS67" i="270" s="1"/>
  <c r="AK73" i="270"/>
  <c r="AM63" i="270"/>
  <c r="AS63" i="270" s="1"/>
  <c r="F15" i="270"/>
  <c r="AM57" i="270"/>
  <c r="AS57" i="270" s="1"/>
  <c r="AM55" i="270"/>
  <c r="AS55" i="270" s="1"/>
  <c r="AM53" i="270"/>
  <c r="AS53" i="270" s="1"/>
  <c r="AM51" i="270"/>
  <c r="AS51" i="270" s="1"/>
  <c r="BE77" i="270"/>
  <c r="BK77" i="270" s="1"/>
  <c r="BE75" i="270"/>
  <c r="BK75" i="270" s="1"/>
  <c r="BE73" i="270"/>
  <c r="BK73" i="270" s="1"/>
  <c r="BE71" i="270"/>
  <c r="BK71" i="270" s="1"/>
  <c r="AM59" i="270"/>
  <c r="AS59" i="270" s="1"/>
  <c r="BE79" i="270"/>
  <c r="BK79" i="270" s="1"/>
  <c r="AL41" i="270"/>
  <c r="P29" i="270"/>
  <c r="H56" i="270" l="1"/>
  <c r="F29" i="270"/>
  <c r="M56" i="270"/>
  <c r="O56" i="270"/>
  <c r="AG97" i="249"/>
  <c r="AG299" i="249"/>
  <c r="BE69" i="270"/>
  <c r="BK69" i="270" s="1"/>
  <c r="BI69" i="270"/>
  <c r="AG320" i="249"/>
  <c r="P56" i="270"/>
  <c r="AF48" i="249"/>
  <c r="AG560" i="249"/>
  <c r="AG314" i="249"/>
  <c r="HK60" i="270"/>
  <c r="HQ60" i="270" s="1"/>
  <c r="HO60" i="270"/>
  <c r="HK78" i="270"/>
  <c r="HQ78" i="270" s="1"/>
  <c r="HO78" i="270"/>
  <c r="AF36" i="249"/>
  <c r="AF204" i="249"/>
  <c r="AG262" i="249"/>
  <c r="AF548" i="249"/>
  <c r="G4" i="281"/>
  <c r="G54" i="281" s="1"/>
  <c r="G104" i="281" s="1"/>
  <c r="G154" i="281" s="1"/>
  <c r="G204" i="281" s="1"/>
  <c r="G254" i="281" s="1"/>
  <c r="G304" i="281" s="1"/>
  <c r="G354" i="281" s="1"/>
  <c r="G404" i="281" s="1"/>
  <c r="G454" i="281" s="1"/>
  <c r="G4" i="282"/>
  <c r="G55" i="282" s="1"/>
  <c r="G106" i="282" s="1"/>
  <c r="G157" i="282" s="1"/>
  <c r="G208" i="282" s="1"/>
  <c r="G259" i="282" s="1"/>
  <c r="G310" i="282" s="1"/>
  <c r="G361" i="282" s="1"/>
  <c r="G412" i="282" s="1"/>
  <c r="G463" i="282" s="1"/>
  <c r="G4" i="284"/>
  <c r="G52" i="284" s="1"/>
  <c r="G100" i="284" s="1"/>
  <c r="G148" i="284" s="1"/>
  <c r="G196" i="284" s="1"/>
  <c r="G244" i="284" s="1"/>
  <c r="G292" i="284" s="1"/>
  <c r="G340" i="284" s="1"/>
  <c r="G388" i="284" s="1"/>
  <c r="G436" i="284" s="1"/>
  <c r="HK71" i="270"/>
  <c r="HQ71" i="270" s="1"/>
  <c r="HO71" i="270"/>
  <c r="HK74" i="270"/>
  <c r="HQ74" i="270" s="1"/>
  <c r="HI84" i="270"/>
  <c r="HO74" i="270"/>
  <c r="HK75" i="270"/>
  <c r="HQ75" i="270" s="1"/>
  <c r="HO75" i="270"/>
  <c r="FH67" i="270"/>
  <c r="FN66" i="270"/>
  <c r="FZ42" i="270"/>
  <c r="GF41" i="270"/>
  <c r="FI59" i="270"/>
  <c r="FO59" i="270" s="1"/>
  <c r="FG69" i="270"/>
  <c r="FM59" i="270"/>
  <c r="AF57" i="249"/>
  <c r="CN66" i="270"/>
  <c r="CT65" i="270"/>
  <c r="AF60" i="249"/>
  <c r="AF21" i="249"/>
  <c r="G4" i="208"/>
  <c r="G54" i="208" s="1"/>
  <c r="G104" i="208" s="1"/>
  <c r="G154" i="208" s="1"/>
  <c r="G204" i="208" s="1"/>
  <c r="G254" i="208" s="1"/>
  <c r="G304" i="208" s="1"/>
  <c r="G354" i="208" s="1"/>
  <c r="G404" i="208" s="1"/>
  <c r="G454" i="208" s="1"/>
  <c r="G4" i="177"/>
  <c r="G55" i="177" s="1"/>
  <c r="G106" i="177" s="1"/>
  <c r="G157" i="177" s="1"/>
  <c r="G208" i="177" s="1"/>
  <c r="G259" i="177" s="1"/>
  <c r="G310" i="177" s="1"/>
  <c r="G361" i="177" s="1"/>
  <c r="G412" i="177" s="1"/>
  <c r="G463" i="177" s="1"/>
  <c r="G4" i="146"/>
  <c r="G52" i="146" s="1"/>
  <c r="G100" i="146" s="1"/>
  <c r="G148" i="146" s="1"/>
  <c r="G196" i="146" s="1"/>
  <c r="G244" i="146" s="1"/>
  <c r="G292" i="146" s="1"/>
  <c r="G340" i="146" s="1"/>
  <c r="G388" i="146" s="1"/>
  <c r="G436" i="146" s="1"/>
  <c r="HI87" i="270"/>
  <c r="HO77" i="270"/>
  <c r="AF180" i="249"/>
  <c r="AF125" i="249"/>
  <c r="DG41" i="270"/>
  <c r="DM41" i="270" s="1"/>
  <c r="DF42" i="270"/>
  <c r="DL41" i="270"/>
  <c r="DX54" i="270"/>
  <c r="ED53" i="270"/>
  <c r="AF213" i="249"/>
  <c r="AF476" i="249"/>
  <c r="AF317" i="249"/>
  <c r="HK70" i="270"/>
  <c r="HQ70" i="270" s="1"/>
  <c r="HI80" i="270"/>
  <c r="HO70" i="270"/>
  <c r="AF76" i="249"/>
  <c r="AF339" i="249"/>
  <c r="GQ88" i="270"/>
  <c r="GW78" i="270"/>
  <c r="AK69" i="270"/>
  <c r="AQ59" i="270"/>
  <c r="BC111" i="270"/>
  <c r="BI101" i="270"/>
  <c r="AF42" i="249"/>
  <c r="AF30" i="249"/>
  <c r="N56" i="270"/>
  <c r="FY72" i="270"/>
  <c r="GE62" i="270"/>
  <c r="GS59" i="270"/>
  <c r="GY59" i="270" s="1"/>
  <c r="GQ69" i="270"/>
  <c r="GW59" i="270"/>
  <c r="BC89" i="270"/>
  <c r="BI79" i="270"/>
  <c r="Q64" i="151"/>
  <c r="Q38" i="151" s="1"/>
  <c r="GQ84" i="270"/>
  <c r="GW74" i="270"/>
  <c r="AJ14" i="249"/>
  <c r="AH14" i="249"/>
  <c r="AK14" i="249"/>
  <c r="AI14" i="249"/>
  <c r="AN14" i="249"/>
  <c r="AO14" i="249"/>
  <c r="AP14" i="249"/>
  <c r="AM14" i="249"/>
  <c r="AL14" i="249"/>
  <c r="AF149" i="249"/>
  <c r="AA66" i="267"/>
  <c r="U66" i="267"/>
  <c r="R66" i="267"/>
  <c r="S66" i="267"/>
  <c r="Y66" i="267"/>
  <c r="V66" i="267"/>
  <c r="AB66" i="267"/>
  <c r="W66" i="267"/>
  <c r="U11" i="151"/>
  <c r="L56" i="270"/>
  <c r="T118" i="267"/>
  <c r="X118" i="267"/>
  <c r="Y118" i="267"/>
  <c r="S118" i="267"/>
  <c r="Z118" i="267"/>
  <c r="R118" i="267"/>
  <c r="AB118" i="267"/>
  <c r="AA118" i="267"/>
  <c r="W118" i="267"/>
  <c r="V40" i="267"/>
  <c r="W40" i="267"/>
  <c r="Y40" i="267"/>
  <c r="Z40" i="267"/>
  <c r="X40" i="267"/>
  <c r="S40" i="267"/>
  <c r="T40" i="267"/>
  <c r="R40" i="267"/>
  <c r="AA40" i="267"/>
  <c r="U40" i="267"/>
  <c r="AB40" i="267"/>
  <c r="R53" i="267"/>
  <c r="S53" i="267"/>
  <c r="AB53" i="267"/>
  <c r="V53" i="267"/>
  <c r="X53" i="267"/>
  <c r="Z53" i="267"/>
  <c r="W53" i="267"/>
  <c r="AA53" i="267"/>
  <c r="U53" i="267"/>
  <c r="T53" i="267"/>
  <c r="Y53" i="267"/>
  <c r="S79" i="267"/>
  <c r="V79" i="267"/>
  <c r="AA79" i="267"/>
  <c r="X79" i="267"/>
  <c r="Z79" i="267"/>
  <c r="T79" i="267"/>
  <c r="AB79" i="267"/>
  <c r="W79" i="267"/>
  <c r="R79" i="267"/>
  <c r="Y79" i="267"/>
  <c r="U79" i="267"/>
  <c r="J56" i="270"/>
  <c r="F56" i="270"/>
  <c r="K29" i="270"/>
  <c r="M29" i="270"/>
  <c r="I56" i="270"/>
  <c r="H29" i="270"/>
  <c r="O29" i="270"/>
  <c r="AL42" i="270"/>
  <c r="AM41" i="270"/>
  <c r="AR41" i="270"/>
  <c r="AM76" i="270"/>
  <c r="AS76" i="270" s="1"/>
  <c r="AK86" i="270"/>
  <c r="AQ76" i="270"/>
  <c r="BW70" i="270"/>
  <c r="CC70" i="270" s="1"/>
  <c r="BU80" i="270"/>
  <c r="CA70" i="270"/>
  <c r="BC117" i="270"/>
  <c r="BI107" i="270"/>
  <c r="CU40" i="270"/>
  <c r="CM90" i="270"/>
  <c r="CO80" i="270"/>
  <c r="CU80" i="270" s="1"/>
  <c r="CS80" i="270"/>
  <c r="DG85" i="270"/>
  <c r="DM85" i="270" s="1"/>
  <c r="DE95" i="270"/>
  <c r="DK85" i="270"/>
  <c r="FI64" i="270"/>
  <c r="FO64" i="270" s="1"/>
  <c r="FG74" i="270"/>
  <c r="FM64" i="270"/>
  <c r="EQ67" i="270"/>
  <c r="EW67" i="270" s="1"/>
  <c r="EO77" i="270"/>
  <c r="EU67" i="270"/>
  <c r="FG93" i="270"/>
  <c r="FI83" i="270"/>
  <c r="FO83" i="270" s="1"/>
  <c r="FM83" i="270"/>
  <c r="DW87" i="270"/>
  <c r="DY77" i="270"/>
  <c r="EE77" i="270" s="1"/>
  <c r="EC77" i="270"/>
  <c r="GA63" i="270"/>
  <c r="GG63" i="270" s="1"/>
  <c r="FY73" i="270"/>
  <c r="GE63" i="270"/>
  <c r="IA98" i="270"/>
  <c r="IC88" i="270"/>
  <c r="II88" i="270" s="1"/>
  <c r="IG88" i="270"/>
  <c r="HI108" i="270"/>
  <c r="HK98" i="270"/>
  <c r="HQ98" i="270" s="1"/>
  <c r="HO98" i="270"/>
  <c r="IA94" i="270"/>
  <c r="IC84" i="270"/>
  <c r="II84" i="270" s="1"/>
  <c r="IG84" i="270"/>
  <c r="AF366" i="249"/>
  <c r="AF348" i="249"/>
  <c r="AF122" i="249"/>
  <c r="AF250" i="249"/>
  <c r="AM72" i="270"/>
  <c r="AS72" i="270" s="1"/>
  <c r="AK82" i="270"/>
  <c r="AQ72" i="270"/>
  <c r="AK81" i="270"/>
  <c r="AM71" i="270"/>
  <c r="AS71" i="270" s="1"/>
  <c r="AQ71" i="270"/>
  <c r="AM70" i="270"/>
  <c r="AS70" i="270" s="1"/>
  <c r="AK80" i="270"/>
  <c r="AQ70" i="270"/>
  <c r="BU69" i="270"/>
  <c r="BW59" i="270"/>
  <c r="CC59" i="270" s="1"/>
  <c r="CA59" i="270"/>
  <c r="BU73" i="270"/>
  <c r="BW63" i="270"/>
  <c r="CC63" i="270" s="1"/>
  <c r="CA63" i="270"/>
  <c r="BE62" i="270"/>
  <c r="BK62" i="270" s="1"/>
  <c r="BC72" i="270"/>
  <c r="BI62" i="270"/>
  <c r="CO71" i="270"/>
  <c r="CU71" i="270" s="1"/>
  <c r="CM81" i="270"/>
  <c r="CS71" i="270"/>
  <c r="BU116" i="270"/>
  <c r="BW106" i="270"/>
  <c r="CC106" i="270" s="1"/>
  <c r="CA106" i="270"/>
  <c r="DE107" i="270"/>
  <c r="DG97" i="270"/>
  <c r="DM97" i="270" s="1"/>
  <c r="DK97" i="270"/>
  <c r="DY72" i="270"/>
  <c r="EE72" i="270" s="1"/>
  <c r="DW82" i="270"/>
  <c r="EC72" i="270"/>
  <c r="EP42" i="270"/>
  <c r="EQ41" i="270"/>
  <c r="EV41" i="270"/>
  <c r="FI78" i="270"/>
  <c r="FO78" i="270" s="1"/>
  <c r="FG88" i="270"/>
  <c r="FM78" i="270"/>
  <c r="EO83" i="270"/>
  <c r="EQ73" i="270"/>
  <c r="EW73" i="270" s="1"/>
  <c r="EU73" i="270"/>
  <c r="GS92" i="270"/>
  <c r="GY92" i="270" s="1"/>
  <c r="GQ102" i="270"/>
  <c r="GW92" i="270"/>
  <c r="FY79" i="270"/>
  <c r="GA69" i="270"/>
  <c r="GG69" i="270" s="1"/>
  <c r="GE69" i="270"/>
  <c r="IC41" i="270"/>
  <c r="IB42" i="270"/>
  <c r="IH41" i="270"/>
  <c r="AM78" i="270"/>
  <c r="AS78" i="270" s="1"/>
  <c r="AK88" i="270"/>
  <c r="AQ78" i="270"/>
  <c r="BE66" i="270"/>
  <c r="BK66" i="270" s="1"/>
  <c r="BC76" i="270"/>
  <c r="BI66" i="270"/>
  <c r="BU75" i="270"/>
  <c r="BW65" i="270"/>
  <c r="CC65" i="270" s="1"/>
  <c r="CA65" i="270"/>
  <c r="CN52" i="270"/>
  <c r="CT51" i="270"/>
  <c r="DE70" i="270"/>
  <c r="DG60" i="270"/>
  <c r="DM60" i="270" s="1"/>
  <c r="DK60" i="270"/>
  <c r="CO118" i="270"/>
  <c r="CU118" i="270" s="1"/>
  <c r="CM128" i="270"/>
  <c r="CS118" i="270"/>
  <c r="DW83" i="270"/>
  <c r="DY73" i="270"/>
  <c r="EE73" i="270" s="1"/>
  <c r="EC73" i="270"/>
  <c r="DY74" i="270"/>
  <c r="EE74" i="270" s="1"/>
  <c r="DW84" i="270"/>
  <c r="EC74" i="270"/>
  <c r="FG95" i="270"/>
  <c r="FI85" i="270"/>
  <c r="FO85" i="270" s="1"/>
  <c r="FM85" i="270"/>
  <c r="HI69" i="270"/>
  <c r="HK59" i="270"/>
  <c r="HQ59" i="270" s="1"/>
  <c r="HO59" i="270"/>
  <c r="GS90" i="270"/>
  <c r="GY90" i="270" s="1"/>
  <c r="GQ100" i="270"/>
  <c r="GW90" i="270"/>
  <c r="GA84" i="270"/>
  <c r="GG84" i="270" s="1"/>
  <c r="FY94" i="270"/>
  <c r="GE84" i="270"/>
  <c r="GA67" i="270"/>
  <c r="GG67" i="270" s="1"/>
  <c r="FY77" i="270"/>
  <c r="GE67" i="270"/>
  <c r="IA90" i="270"/>
  <c r="IC80" i="270"/>
  <c r="II80" i="270" s="1"/>
  <c r="IG80" i="270"/>
  <c r="AF226" i="249"/>
  <c r="AF24" i="249"/>
  <c r="AF131" i="249"/>
  <c r="E56" i="270"/>
  <c r="BE43" i="270"/>
  <c r="BK43" i="270" s="1"/>
  <c r="BD44" i="270"/>
  <c r="BJ43" i="270"/>
  <c r="BU77" i="270"/>
  <c r="BW67" i="270"/>
  <c r="CC67" i="270" s="1"/>
  <c r="CA67" i="270"/>
  <c r="BD107" i="270"/>
  <c r="BJ106" i="270"/>
  <c r="CO134" i="270"/>
  <c r="CU134" i="270" s="1"/>
  <c r="CM144" i="270"/>
  <c r="CS134" i="270"/>
  <c r="CO112" i="270"/>
  <c r="CU112" i="270" s="1"/>
  <c r="CM122" i="270"/>
  <c r="CS112" i="270"/>
  <c r="DF53" i="270"/>
  <c r="DL52" i="270"/>
  <c r="DY76" i="270"/>
  <c r="EE76" i="270" s="1"/>
  <c r="DW86" i="270"/>
  <c r="EC76" i="270"/>
  <c r="DW69" i="270"/>
  <c r="DY59" i="270"/>
  <c r="EE59" i="270" s="1"/>
  <c r="EC59" i="270"/>
  <c r="DW81" i="270"/>
  <c r="DY71" i="270"/>
  <c r="EE71" i="270" s="1"/>
  <c r="EC71" i="270"/>
  <c r="DY78" i="270"/>
  <c r="EE78" i="270" s="1"/>
  <c r="DW88" i="270"/>
  <c r="EC78" i="270"/>
  <c r="EQ76" i="270"/>
  <c r="EW76" i="270" s="1"/>
  <c r="EO86" i="270"/>
  <c r="EU76" i="270"/>
  <c r="EQ84" i="270"/>
  <c r="EW84" i="270" s="1"/>
  <c r="EO94" i="270"/>
  <c r="EU84" i="270"/>
  <c r="GS96" i="270"/>
  <c r="GY96" i="270" s="1"/>
  <c r="GQ106" i="270"/>
  <c r="GW96" i="270"/>
  <c r="GS77" i="270"/>
  <c r="GY77" i="270" s="1"/>
  <c r="GQ87" i="270"/>
  <c r="GW77" i="270"/>
  <c r="HI102" i="270"/>
  <c r="HK92" i="270"/>
  <c r="HQ92" i="270" s="1"/>
  <c r="HO92" i="270"/>
  <c r="HK52" i="270"/>
  <c r="HQ52" i="270" s="1"/>
  <c r="HJ53" i="270"/>
  <c r="HP52" i="270"/>
  <c r="AF415" i="249"/>
  <c r="AF400" i="249"/>
  <c r="BK42" i="270"/>
  <c r="BE64" i="270"/>
  <c r="BK64" i="270" s="1"/>
  <c r="BC74" i="270"/>
  <c r="BI64" i="270"/>
  <c r="BE60" i="270"/>
  <c r="BK60" i="270" s="1"/>
  <c r="BC70" i="270"/>
  <c r="BI60" i="270"/>
  <c r="AK85" i="270"/>
  <c r="AM75" i="270"/>
  <c r="AS75" i="270" s="1"/>
  <c r="AQ75" i="270"/>
  <c r="CO77" i="270"/>
  <c r="CU77" i="270" s="1"/>
  <c r="CM87" i="270"/>
  <c r="CS77" i="270"/>
  <c r="CO75" i="270"/>
  <c r="CU75" i="270" s="1"/>
  <c r="CM85" i="270"/>
  <c r="CS75" i="270"/>
  <c r="CN106" i="270"/>
  <c r="CT105" i="270"/>
  <c r="CO73" i="270"/>
  <c r="CU73" i="270" s="1"/>
  <c r="CM83" i="270"/>
  <c r="CS73" i="270"/>
  <c r="DE69" i="270"/>
  <c r="DG59" i="270"/>
  <c r="DM59" i="270" s="1"/>
  <c r="DK59" i="270"/>
  <c r="DG66" i="270"/>
  <c r="DM66" i="270" s="1"/>
  <c r="DE76" i="270"/>
  <c r="DK66" i="270"/>
  <c r="EO72" i="270"/>
  <c r="EQ62" i="270"/>
  <c r="EW62" i="270" s="1"/>
  <c r="EU62" i="270"/>
  <c r="DW95" i="270"/>
  <c r="DY85" i="270"/>
  <c r="EE85" i="270" s="1"/>
  <c r="EC85" i="270"/>
  <c r="EO80" i="270"/>
  <c r="EQ70" i="270"/>
  <c r="EW70" i="270" s="1"/>
  <c r="EU70" i="270"/>
  <c r="FG91" i="270"/>
  <c r="FI81" i="270"/>
  <c r="FO81" i="270" s="1"/>
  <c r="FM81" i="270"/>
  <c r="FO41" i="270"/>
  <c r="HJ43" i="270"/>
  <c r="HK42" i="270"/>
  <c r="HQ42" i="270" s="1"/>
  <c r="HP42" i="270"/>
  <c r="GA86" i="270"/>
  <c r="GG86" i="270" s="1"/>
  <c r="FY96" i="270"/>
  <c r="GE86" i="270"/>
  <c r="HK81" i="270"/>
  <c r="HQ81" i="270" s="1"/>
  <c r="HI91" i="270"/>
  <c r="HO81" i="270"/>
  <c r="GA88" i="270"/>
  <c r="GG88" i="270" s="1"/>
  <c r="FY98" i="270"/>
  <c r="GE88" i="270"/>
  <c r="GS42" i="270"/>
  <c r="GY42" i="270" s="1"/>
  <c r="GR43" i="270"/>
  <c r="GX42" i="270"/>
  <c r="IA92" i="270"/>
  <c r="IC82" i="270"/>
  <c r="II82" i="270" s="1"/>
  <c r="IG82" i="270"/>
  <c r="IC87" i="270"/>
  <c r="II87" i="270" s="1"/>
  <c r="IA97" i="270"/>
  <c r="IG87" i="270"/>
  <c r="HI96" i="270"/>
  <c r="HK86" i="270"/>
  <c r="HQ86" i="270" s="1"/>
  <c r="HO86" i="270"/>
  <c r="AF330" i="249"/>
  <c r="AF406" i="249"/>
  <c r="AK83" i="270"/>
  <c r="AM73" i="270"/>
  <c r="AS73" i="270" s="1"/>
  <c r="AQ73" i="270"/>
  <c r="E29" i="270"/>
  <c r="I29" i="270"/>
  <c r="G56" i="270"/>
  <c r="BC103" i="270"/>
  <c r="BE93" i="270"/>
  <c r="BK93" i="270" s="1"/>
  <c r="BI93" i="270"/>
  <c r="BE68" i="270"/>
  <c r="BK68" i="270" s="1"/>
  <c r="BC78" i="270"/>
  <c r="BI68" i="270"/>
  <c r="BW138" i="270"/>
  <c r="CC138" i="270" s="1"/>
  <c r="BU148" i="270"/>
  <c r="CA138" i="270"/>
  <c r="BV86" i="270"/>
  <c r="CB85" i="270"/>
  <c r="CM116" i="270"/>
  <c r="CO106" i="270"/>
  <c r="CU106" i="270" s="1"/>
  <c r="CS106" i="270"/>
  <c r="CM79" i="270"/>
  <c r="CO69" i="270"/>
  <c r="CU69" i="270" s="1"/>
  <c r="CS69" i="270"/>
  <c r="DE74" i="270"/>
  <c r="DG64" i="270"/>
  <c r="DM64" i="270" s="1"/>
  <c r="DK64" i="270"/>
  <c r="EO78" i="270"/>
  <c r="EQ68" i="270"/>
  <c r="EW68" i="270" s="1"/>
  <c r="EU68" i="270"/>
  <c r="EO85" i="270"/>
  <c r="EQ75" i="270"/>
  <c r="EW75" i="270" s="1"/>
  <c r="EU75" i="270"/>
  <c r="EO71" i="270"/>
  <c r="EQ61" i="270"/>
  <c r="EW61" i="270" s="1"/>
  <c r="EU61" i="270"/>
  <c r="FH53" i="270"/>
  <c r="FN52" i="270"/>
  <c r="FI86" i="270"/>
  <c r="FO86" i="270" s="1"/>
  <c r="FG96" i="270"/>
  <c r="FM86" i="270"/>
  <c r="FI42" i="270"/>
  <c r="FO42" i="270" s="1"/>
  <c r="FH43" i="270"/>
  <c r="FN42" i="270"/>
  <c r="HQ41" i="270"/>
  <c r="GS71" i="270"/>
  <c r="GY71" i="270" s="1"/>
  <c r="GQ81" i="270"/>
  <c r="GW71" i="270"/>
  <c r="GS73" i="270"/>
  <c r="GY73" i="270" s="1"/>
  <c r="GQ83" i="270"/>
  <c r="GW73" i="270"/>
  <c r="GY41" i="270"/>
  <c r="IA96" i="270"/>
  <c r="IC86" i="270"/>
  <c r="II86" i="270" s="1"/>
  <c r="IG86" i="270"/>
  <c r="IB65" i="270"/>
  <c r="IC64" i="270"/>
  <c r="II64" i="270" s="1"/>
  <c r="IH64" i="270"/>
  <c r="AF372" i="249"/>
  <c r="O40" i="151"/>
  <c r="Q39" i="151"/>
  <c r="G29" i="270"/>
  <c r="J29" i="270"/>
  <c r="BU71" i="270"/>
  <c r="BW61" i="270"/>
  <c r="CC61" i="270" s="1"/>
  <c r="CA61" i="270"/>
  <c r="AM74" i="270"/>
  <c r="AS74" i="270" s="1"/>
  <c r="AK84" i="270"/>
  <c r="AQ74" i="270"/>
  <c r="BU112" i="270"/>
  <c r="BW102" i="270"/>
  <c r="CC102" i="270" s="1"/>
  <c r="CA102" i="270"/>
  <c r="DE78" i="270"/>
  <c r="DK68" i="270"/>
  <c r="DG52" i="270"/>
  <c r="DM52" i="270" s="1"/>
  <c r="DG83" i="270"/>
  <c r="DM83" i="270" s="1"/>
  <c r="DE93" i="270"/>
  <c r="DK83" i="270"/>
  <c r="DF67" i="270"/>
  <c r="DL66" i="270"/>
  <c r="DY42" i="270"/>
  <c r="DX43" i="270"/>
  <c r="ED42" i="270"/>
  <c r="EQ69" i="270"/>
  <c r="EW69" i="270" s="1"/>
  <c r="EO79" i="270"/>
  <c r="EU69" i="270"/>
  <c r="FG97" i="270"/>
  <c r="FI87" i="270"/>
  <c r="FO87" i="270" s="1"/>
  <c r="FM87" i="270"/>
  <c r="FI62" i="270"/>
  <c r="FO62" i="270" s="1"/>
  <c r="FG72" i="270"/>
  <c r="FM62" i="270"/>
  <c r="HK83" i="270"/>
  <c r="HQ83" i="270" s="1"/>
  <c r="HI93" i="270"/>
  <c r="HO83" i="270"/>
  <c r="GS53" i="270"/>
  <c r="GY53" i="270" s="1"/>
  <c r="GR54" i="270"/>
  <c r="GX53" i="270"/>
  <c r="GA80" i="270"/>
  <c r="GG80" i="270" s="1"/>
  <c r="FY90" i="270"/>
  <c r="GE80" i="270"/>
  <c r="HK85" i="270"/>
  <c r="HQ85" i="270" s="1"/>
  <c r="HI95" i="270"/>
  <c r="HO85" i="270"/>
  <c r="IA79" i="270"/>
  <c r="IC69" i="270"/>
  <c r="II69" i="270" s="1"/>
  <c r="IG69" i="270"/>
  <c r="IC91" i="270"/>
  <c r="II91" i="270" s="1"/>
  <c r="IA101" i="270"/>
  <c r="IG91" i="270"/>
  <c r="AF446" i="249"/>
  <c r="AF45" i="249"/>
  <c r="AF241" i="249"/>
  <c r="AK87" i="270"/>
  <c r="AM77" i="270"/>
  <c r="AS77" i="270" s="1"/>
  <c r="AQ77" i="270"/>
  <c r="K56" i="270"/>
  <c r="L29" i="270"/>
  <c r="BV44" i="270"/>
  <c r="BW43" i="270"/>
  <c r="CC43" i="270" s="1"/>
  <c r="CB43" i="270"/>
  <c r="BU114" i="270"/>
  <c r="BW104" i="270"/>
  <c r="CC104" i="270" s="1"/>
  <c r="CA104" i="270"/>
  <c r="CO41" i="270"/>
  <c r="CU41" i="270" s="1"/>
  <c r="CN42" i="270"/>
  <c r="CT41" i="270"/>
  <c r="BC145" i="270"/>
  <c r="BE135" i="270"/>
  <c r="BK135" i="270" s="1"/>
  <c r="BI135" i="270"/>
  <c r="DG81" i="270"/>
  <c r="DM81" i="270" s="1"/>
  <c r="DE91" i="270"/>
  <c r="DK81" i="270"/>
  <c r="DE72" i="270"/>
  <c r="DG62" i="270"/>
  <c r="DM62" i="270" s="1"/>
  <c r="DK62" i="270"/>
  <c r="FI60" i="270"/>
  <c r="FO60" i="270" s="1"/>
  <c r="FG70" i="270"/>
  <c r="FM60" i="270"/>
  <c r="DY70" i="270"/>
  <c r="EE70" i="270" s="1"/>
  <c r="DW80" i="270"/>
  <c r="EC70" i="270"/>
  <c r="FI52" i="270"/>
  <c r="FO52" i="270" s="1"/>
  <c r="GA61" i="270"/>
  <c r="GG61" i="270" s="1"/>
  <c r="FY71" i="270"/>
  <c r="GE61" i="270"/>
  <c r="GS75" i="270"/>
  <c r="GY75" i="270" s="1"/>
  <c r="GQ85" i="270"/>
  <c r="GW75" i="270"/>
  <c r="GA65" i="270"/>
  <c r="GG65" i="270" s="1"/>
  <c r="FY75" i="270"/>
  <c r="GE65" i="270"/>
  <c r="IC85" i="270"/>
  <c r="II85" i="270" s="1"/>
  <c r="IA95" i="270"/>
  <c r="IG85" i="270"/>
  <c r="IC93" i="270"/>
  <c r="II93" i="270" s="1"/>
  <c r="IA103" i="270"/>
  <c r="IG93" i="270"/>
  <c r="AF360" i="249"/>
  <c r="AF33" i="249"/>
  <c r="AF424" i="249"/>
  <c r="AF268" i="249"/>
  <c r="AF256" i="249"/>
  <c r="AT541" i="249" l="1"/>
  <c r="FM69" i="270"/>
  <c r="FG79" i="270"/>
  <c r="FI69" i="270"/>
  <c r="FO69" i="270" s="1"/>
  <c r="FH68" i="270"/>
  <c r="FN67" i="270"/>
  <c r="FI67" i="270"/>
  <c r="FO67" i="270" s="1"/>
  <c r="GF42" i="270"/>
  <c r="GA42" i="270"/>
  <c r="GG42" i="270" s="1"/>
  <c r="FZ43" i="270"/>
  <c r="CN67" i="270"/>
  <c r="CT66" i="270"/>
  <c r="CO66" i="270"/>
  <c r="CU66" i="270" s="1"/>
  <c r="HO87" i="270"/>
  <c r="HK87" i="270"/>
  <c r="HQ87" i="270" s="1"/>
  <c r="HI97" i="270"/>
  <c r="HO84" i="270"/>
  <c r="HI94" i="270"/>
  <c r="HK84" i="270"/>
  <c r="HQ84" i="270" s="1"/>
  <c r="GW84" i="270"/>
  <c r="GS84" i="270"/>
  <c r="GY84" i="270" s="1"/>
  <c r="GQ94" i="270"/>
  <c r="GE72" i="270"/>
  <c r="FY82" i="270"/>
  <c r="GA72" i="270"/>
  <c r="GG72" i="270" s="1"/>
  <c r="AQ69" i="270"/>
  <c r="AK79" i="270"/>
  <c r="AM69" i="270"/>
  <c r="AS69" i="270" s="1"/>
  <c r="DG42" i="270"/>
  <c r="DM42" i="270" s="1"/>
  <c r="DF43" i="270"/>
  <c r="DL42" i="270"/>
  <c r="GW88" i="270"/>
  <c r="GS88" i="270"/>
  <c r="GY88" i="270" s="1"/>
  <c r="GQ98" i="270"/>
  <c r="BI89" i="270"/>
  <c r="BE89" i="270"/>
  <c r="BK89" i="270" s="1"/>
  <c r="BC99" i="270"/>
  <c r="GS69" i="270"/>
  <c r="GY69" i="270" s="1"/>
  <c r="GQ79" i="270"/>
  <c r="GW69" i="270"/>
  <c r="BC121" i="270"/>
  <c r="BE111" i="270"/>
  <c r="BK111" i="270" s="1"/>
  <c r="BI111" i="270"/>
  <c r="HO80" i="270"/>
  <c r="HI90" i="270"/>
  <c r="HK80" i="270"/>
  <c r="HQ80" i="270" s="1"/>
  <c r="DY54" i="270"/>
  <c r="EE54" i="270" s="1"/>
  <c r="DX55" i="270"/>
  <c r="ED54" i="270"/>
  <c r="IA113" i="270"/>
  <c r="IC103" i="270"/>
  <c r="II103" i="270" s="1"/>
  <c r="IG103" i="270"/>
  <c r="FH54" i="270"/>
  <c r="FN53" i="270"/>
  <c r="FI53" i="270"/>
  <c r="FO53" i="270" s="1"/>
  <c r="CM89" i="270"/>
  <c r="CO79" i="270"/>
  <c r="CU79" i="270" s="1"/>
  <c r="CS79" i="270"/>
  <c r="HI106" i="270"/>
  <c r="HK96" i="270"/>
  <c r="HQ96" i="270" s="1"/>
  <c r="HO96" i="270"/>
  <c r="IA102" i="270"/>
  <c r="IC92" i="270"/>
  <c r="II92" i="270" s="1"/>
  <c r="IG92" i="270"/>
  <c r="GA96" i="270"/>
  <c r="GG96" i="270" s="1"/>
  <c r="FY106" i="270"/>
  <c r="GE96" i="270"/>
  <c r="DE79" i="270"/>
  <c r="DG69" i="270"/>
  <c r="DM69" i="270" s="1"/>
  <c r="DK69" i="270"/>
  <c r="BC80" i="270"/>
  <c r="BE70" i="270"/>
  <c r="BK70" i="270" s="1"/>
  <c r="BI70" i="270"/>
  <c r="EQ86" i="270"/>
  <c r="EW86" i="270" s="1"/>
  <c r="EO96" i="270"/>
  <c r="EU86" i="270"/>
  <c r="GA94" i="270"/>
  <c r="GG94" i="270" s="1"/>
  <c r="FY104" i="270"/>
  <c r="GE94" i="270"/>
  <c r="CO52" i="270"/>
  <c r="CU52" i="270" s="1"/>
  <c r="CN53" i="270"/>
  <c r="CT52" i="270"/>
  <c r="AK98" i="270"/>
  <c r="AM88" i="270"/>
  <c r="AS88" i="270" s="1"/>
  <c r="AQ88" i="270"/>
  <c r="IB43" i="270"/>
  <c r="IC42" i="270"/>
  <c r="II42" i="270" s="1"/>
  <c r="IH42" i="270"/>
  <c r="BU126" i="270"/>
  <c r="BW116" i="270"/>
  <c r="CC116" i="270" s="1"/>
  <c r="CA116" i="270"/>
  <c r="EQ77" i="270"/>
  <c r="EW77" i="270" s="1"/>
  <c r="EO87" i="270"/>
  <c r="EU77" i="270"/>
  <c r="AK96" i="270"/>
  <c r="AM86" i="270"/>
  <c r="AS86" i="270" s="1"/>
  <c r="AQ86" i="270"/>
  <c r="FI72" i="270"/>
  <c r="FO72" i="270" s="1"/>
  <c r="FG82" i="270"/>
  <c r="FM72" i="270"/>
  <c r="AK94" i="270"/>
  <c r="AM84" i="270"/>
  <c r="AS84" i="270" s="1"/>
  <c r="AQ84" i="270"/>
  <c r="EQ78" i="270"/>
  <c r="EW78" i="270" s="1"/>
  <c r="EO88" i="270"/>
  <c r="EU78" i="270"/>
  <c r="IC97" i="270"/>
  <c r="II97" i="270" s="1"/>
  <c r="IA107" i="270"/>
  <c r="IG97" i="270"/>
  <c r="GA98" i="270"/>
  <c r="GG98" i="270" s="1"/>
  <c r="FY108" i="270"/>
  <c r="GE98" i="270"/>
  <c r="FG101" i="270"/>
  <c r="FI91" i="270"/>
  <c r="FO91" i="270" s="1"/>
  <c r="FM91" i="270"/>
  <c r="HI112" i="270"/>
  <c r="HK102" i="270"/>
  <c r="HQ102" i="270" s="1"/>
  <c r="HO102" i="270"/>
  <c r="CM132" i="270"/>
  <c r="CO122" i="270"/>
  <c r="CU122" i="270" s="1"/>
  <c r="CS122" i="270"/>
  <c r="IA100" i="270"/>
  <c r="IC90" i="270"/>
  <c r="II90" i="270" s="1"/>
  <c r="IG90" i="270"/>
  <c r="FG105" i="270"/>
  <c r="FI95" i="270"/>
  <c r="FO95" i="270" s="1"/>
  <c r="FM95" i="270"/>
  <c r="CM138" i="270"/>
  <c r="CO128" i="270"/>
  <c r="CU128" i="270" s="1"/>
  <c r="CS128" i="270"/>
  <c r="II41" i="270"/>
  <c r="EQ83" i="270"/>
  <c r="EW83" i="270" s="1"/>
  <c r="EO93" i="270"/>
  <c r="EU83" i="270"/>
  <c r="DW92" i="270"/>
  <c r="DY82" i="270"/>
  <c r="EE82" i="270" s="1"/>
  <c r="EC82" i="270"/>
  <c r="BU83" i="270"/>
  <c r="BW73" i="270"/>
  <c r="CC73" i="270" s="1"/>
  <c r="CA73" i="270"/>
  <c r="IA108" i="270"/>
  <c r="IC98" i="270"/>
  <c r="II98" i="270" s="1"/>
  <c r="IG98" i="270"/>
  <c r="FY83" i="270"/>
  <c r="GA73" i="270"/>
  <c r="GG73" i="270" s="1"/>
  <c r="GE73" i="270"/>
  <c r="DE105" i="270"/>
  <c r="DG95" i="270"/>
  <c r="DM95" i="270" s="1"/>
  <c r="DK95" i="270"/>
  <c r="BC127" i="270"/>
  <c r="BE117" i="270"/>
  <c r="BK117" i="270" s="1"/>
  <c r="BI117" i="270"/>
  <c r="DW90" i="270"/>
  <c r="DY80" i="270"/>
  <c r="EE80" i="270" s="1"/>
  <c r="EC80" i="270"/>
  <c r="BV45" i="270"/>
  <c r="BW44" i="270"/>
  <c r="CC44" i="270" s="1"/>
  <c r="CB44" i="270"/>
  <c r="IA111" i="270"/>
  <c r="IC101" i="270"/>
  <c r="II101" i="270" s="1"/>
  <c r="IG101" i="270"/>
  <c r="DY43" i="270"/>
  <c r="EE43" i="270" s="1"/>
  <c r="DX44" i="270"/>
  <c r="ED43" i="270"/>
  <c r="IC65" i="270"/>
  <c r="II65" i="270" s="1"/>
  <c r="IB66" i="270"/>
  <c r="IH65" i="270"/>
  <c r="FI43" i="270"/>
  <c r="FO43" i="270" s="1"/>
  <c r="FH44" i="270"/>
  <c r="FN43" i="270"/>
  <c r="BC88" i="270"/>
  <c r="BE78" i="270"/>
  <c r="BK78" i="270" s="1"/>
  <c r="BI78" i="270"/>
  <c r="EQ72" i="270"/>
  <c r="EW72" i="270" s="1"/>
  <c r="EO82" i="270"/>
  <c r="EU72" i="270"/>
  <c r="CM93" i="270"/>
  <c r="CO83" i="270"/>
  <c r="CU83" i="270" s="1"/>
  <c r="CS83" i="270"/>
  <c r="CM97" i="270"/>
  <c r="CO87" i="270"/>
  <c r="CU87" i="270" s="1"/>
  <c r="CS87" i="270"/>
  <c r="GS106" i="270"/>
  <c r="GY106" i="270" s="1"/>
  <c r="GQ116" i="270"/>
  <c r="GW106" i="270"/>
  <c r="DY69" i="270"/>
  <c r="EE69" i="270" s="1"/>
  <c r="DW79" i="270"/>
  <c r="EC69" i="270"/>
  <c r="BD108" i="270"/>
  <c r="BJ108" i="270" s="1"/>
  <c r="BJ107" i="270"/>
  <c r="CM91" i="270"/>
  <c r="CO81" i="270"/>
  <c r="CU81" i="270" s="1"/>
  <c r="CS81" i="270"/>
  <c r="AK91" i="270"/>
  <c r="AM81" i="270"/>
  <c r="AS81" i="270" s="1"/>
  <c r="AQ81" i="270"/>
  <c r="HK108" i="270"/>
  <c r="HQ108" i="270" s="1"/>
  <c r="HI118" i="270"/>
  <c r="HO108" i="270"/>
  <c r="BE107" i="270"/>
  <c r="BK107" i="270" s="1"/>
  <c r="BU81" i="270"/>
  <c r="BW71" i="270"/>
  <c r="CC71" i="270" s="1"/>
  <c r="CA71" i="270"/>
  <c r="GQ95" i="270"/>
  <c r="GS85" i="270"/>
  <c r="GY85" i="270" s="1"/>
  <c r="GW85" i="270"/>
  <c r="DE82" i="270"/>
  <c r="DG72" i="270"/>
  <c r="DM72" i="270" s="1"/>
  <c r="DK72" i="270"/>
  <c r="CN43" i="270"/>
  <c r="CO42" i="270"/>
  <c r="CU42" i="270" s="1"/>
  <c r="CT42" i="270"/>
  <c r="FI70" i="270"/>
  <c r="FO70" i="270" s="1"/>
  <c r="FG80" i="270"/>
  <c r="FM70" i="270"/>
  <c r="DE101" i="270"/>
  <c r="DG91" i="270"/>
  <c r="DM91" i="270" s="1"/>
  <c r="DK91" i="270"/>
  <c r="EE42" i="270"/>
  <c r="DE88" i="270"/>
  <c r="DG78" i="270"/>
  <c r="DM78" i="270" s="1"/>
  <c r="DK78" i="270"/>
  <c r="Q40" i="151"/>
  <c r="U12" i="151"/>
  <c r="EQ71" i="270"/>
  <c r="EW71" i="270" s="1"/>
  <c r="EO81" i="270"/>
  <c r="EU71" i="270"/>
  <c r="CO116" i="270"/>
  <c r="CU116" i="270" s="1"/>
  <c r="CM126" i="270"/>
  <c r="CS116" i="270"/>
  <c r="BC84" i="270"/>
  <c r="BE74" i="270"/>
  <c r="BK74" i="270" s="1"/>
  <c r="BI74" i="270"/>
  <c r="HK53" i="270"/>
  <c r="HQ53" i="270" s="1"/>
  <c r="HJ54" i="270"/>
  <c r="HP53" i="270"/>
  <c r="DW98" i="270"/>
  <c r="DY88" i="270"/>
  <c r="EE88" i="270" s="1"/>
  <c r="EC88" i="270"/>
  <c r="GS100" i="270"/>
  <c r="GY100" i="270" s="1"/>
  <c r="GQ110" i="270"/>
  <c r="GW100" i="270"/>
  <c r="HK69" i="270"/>
  <c r="HQ69" i="270" s="1"/>
  <c r="HI79" i="270"/>
  <c r="HO69" i="270"/>
  <c r="DW94" i="270"/>
  <c r="DY84" i="270"/>
  <c r="EE84" i="270" s="1"/>
  <c r="EC84" i="270"/>
  <c r="BU85" i="270"/>
  <c r="BW75" i="270"/>
  <c r="CC75" i="270" s="1"/>
  <c r="CA75" i="270"/>
  <c r="FY89" i="270"/>
  <c r="GA79" i="270"/>
  <c r="GG79" i="270" s="1"/>
  <c r="GE79" i="270"/>
  <c r="FI88" i="270"/>
  <c r="FO88" i="270" s="1"/>
  <c r="FG98" i="270"/>
  <c r="FM88" i="270"/>
  <c r="IA104" i="270"/>
  <c r="IC94" i="270"/>
  <c r="II94" i="270" s="1"/>
  <c r="IG94" i="270"/>
  <c r="DW97" i="270"/>
  <c r="DY87" i="270"/>
  <c r="EE87" i="270" s="1"/>
  <c r="EC87" i="270"/>
  <c r="FI74" i="270"/>
  <c r="FO74" i="270" s="1"/>
  <c r="FG84" i="270"/>
  <c r="FM74" i="270"/>
  <c r="AS41" i="270"/>
  <c r="IC95" i="270"/>
  <c r="II95" i="270" s="1"/>
  <c r="IA105" i="270"/>
  <c r="IG95" i="270"/>
  <c r="FY81" i="270"/>
  <c r="GA71" i="270"/>
  <c r="GG71" i="270" s="1"/>
  <c r="GE71" i="270"/>
  <c r="IC79" i="270"/>
  <c r="II79" i="270" s="1"/>
  <c r="IA89" i="270"/>
  <c r="IG79" i="270"/>
  <c r="GA90" i="270"/>
  <c r="GG90" i="270" s="1"/>
  <c r="FY100" i="270"/>
  <c r="GE90" i="270"/>
  <c r="AK93" i="270"/>
  <c r="AM83" i="270"/>
  <c r="AS83" i="270" s="1"/>
  <c r="AQ83" i="270"/>
  <c r="HK43" i="270"/>
  <c r="HJ44" i="270"/>
  <c r="HP43" i="270"/>
  <c r="EQ80" i="270"/>
  <c r="EW80" i="270" s="1"/>
  <c r="EO90" i="270"/>
  <c r="EU80" i="270"/>
  <c r="DE86" i="270"/>
  <c r="DG76" i="270"/>
  <c r="DM76" i="270" s="1"/>
  <c r="DK76" i="270"/>
  <c r="DW96" i="270"/>
  <c r="DY86" i="270"/>
  <c r="EE86" i="270" s="1"/>
  <c r="EC86" i="270"/>
  <c r="CO144" i="270"/>
  <c r="CU144" i="270" s="1"/>
  <c r="CM154" i="270"/>
  <c r="CS144" i="270"/>
  <c r="BU79" i="270"/>
  <c r="BW69" i="270"/>
  <c r="CC69" i="270" s="1"/>
  <c r="CA69" i="270"/>
  <c r="AK92" i="270"/>
  <c r="AM82" i="270"/>
  <c r="AS82" i="270" s="1"/>
  <c r="AQ82" i="270"/>
  <c r="AM42" i="270"/>
  <c r="AS42" i="270" s="1"/>
  <c r="AL43" i="270"/>
  <c r="AR42" i="270"/>
  <c r="BU124" i="270"/>
  <c r="BW114" i="270"/>
  <c r="CC114" i="270" s="1"/>
  <c r="CA114" i="270"/>
  <c r="AK97" i="270"/>
  <c r="AM87" i="270"/>
  <c r="AS87" i="270" s="1"/>
  <c r="AQ87" i="270"/>
  <c r="FG107" i="270"/>
  <c r="FI97" i="270"/>
  <c r="FO97" i="270" s="1"/>
  <c r="FM97" i="270"/>
  <c r="DG67" i="270"/>
  <c r="DM67" i="270" s="1"/>
  <c r="DF68" i="270"/>
  <c r="DL67" i="270"/>
  <c r="GQ91" i="270"/>
  <c r="GS81" i="270"/>
  <c r="GY81" i="270" s="1"/>
  <c r="GW81" i="270"/>
  <c r="FG106" i="270"/>
  <c r="FI96" i="270"/>
  <c r="FO96" i="270" s="1"/>
  <c r="FM96" i="270"/>
  <c r="DG74" i="270"/>
  <c r="DM74" i="270" s="1"/>
  <c r="DE84" i="270"/>
  <c r="DK74" i="270"/>
  <c r="BV87" i="270"/>
  <c r="BW86" i="270"/>
  <c r="CC86" i="270" s="1"/>
  <c r="CB86" i="270"/>
  <c r="HI101" i="270"/>
  <c r="HK91" i="270"/>
  <c r="HQ91" i="270" s="1"/>
  <c r="HO91" i="270"/>
  <c r="CN107" i="270"/>
  <c r="CT106" i="270"/>
  <c r="EO104" i="270"/>
  <c r="EQ94" i="270"/>
  <c r="EW94" i="270" s="1"/>
  <c r="EU94" i="270"/>
  <c r="BU87" i="270"/>
  <c r="BW77" i="270"/>
  <c r="CC77" i="270" s="1"/>
  <c r="CA77" i="270"/>
  <c r="FY87" i="270"/>
  <c r="GA77" i="270"/>
  <c r="GG77" i="270" s="1"/>
  <c r="GE77" i="270"/>
  <c r="DG70" i="270"/>
  <c r="DM70" i="270" s="1"/>
  <c r="DE80" i="270"/>
  <c r="DK70" i="270"/>
  <c r="BC86" i="270"/>
  <c r="BE76" i="270"/>
  <c r="BK76" i="270" s="1"/>
  <c r="BI76" i="270"/>
  <c r="GS102" i="270"/>
  <c r="GY102" i="270" s="1"/>
  <c r="GQ112" i="270"/>
  <c r="GW102" i="270"/>
  <c r="DE117" i="270"/>
  <c r="DG107" i="270"/>
  <c r="DM107" i="270" s="1"/>
  <c r="DK107" i="270"/>
  <c r="BC82" i="270"/>
  <c r="BE72" i="270"/>
  <c r="BK72" i="270" s="1"/>
  <c r="BI72" i="270"/>
  <c r="CO90" i="270"/>
  <c r="CU90" i="270" s="1"/>
  <c r="CM100" i="270"/>
  <c r="CS90" i="270"/>
  <c r="BW80" i="270"/>
  <c r="CC80" i="270" s="1"/>
  <c r="BU90" i="270"/>
  <c r="CA80" i="270"/>
  <c r="FY85" i="270"/>
  <c r="GA75" i="270"/>
  <c r="GG75" i="270" s="1"/>
  <c r="GE75" i="270"/>
  <c r="HI105" i="270"/>
  <c r="HK95" i="270"/>
  <c r="HQ95" i="270" s="1"/>
  <c r="HO95" i="270"/>
  <c r="HI103" i="270"/>
  <c r="HK93" i="270"/>
  <c r="HQ93" i="270" s="1"/>
  <c r="HO93" i="270"/>
  <c r="IA106" i="270"/>
  <c r="IC96" i="270"/>
  <c r="II96" i="270" s="1"/>
  <c r="IG96" i="270"/>
  <c r="GQ93" i="270"/>
  <c r="GS83" i="270"/>
  <c r="GY83" i="270" s="1"/>
  <c r="GW83" i="270"/>
  <c r="EQ85" i="270"/>
  <c r="EW85" i="270" s="1"/>
  <c r="EO95" i="270"/>
  <c r="EU85" i="270"/>
  <c r="BE103" i="270"/>
  <c r="BK103" i="270" s="1"/>
  <c r="BC113" i="270"/>
  <c r="BI103" i="270"/>
  <c r="GS43" i="270"/>
  <c r="GR44" i="270"/>
  <c r="GX43" i="270"/>
  <c r="AK95" i="270"/>
  <c r="AM85" i="270"/>
  <c r="AS85" i="270" s="1"/>
  <c r="AQ85" i="270"/>
  <c r="EW41" i="270"/>
  <c r="AK90" i="270"/>
  <c r="AM80" i="270"/>
  <c r="AS80" i="270" s="1"/>
  <c r="AQ80" i="270"/>
  <c r="FG103" i="270"/>
  <c r="FI93" i="270"/>
  <c r="FO93" i="270" s="1"/>
  <c r="FM93" i="270"/>
  <c r="BC155" i="270"/>
  <c r="BE145" i="270"/>
  <c r="BK145" i="270" s="1"/>
  <c r="BI145" i="270"/>
  <c r="GR55" i="270"/>
  <c r="GS54" i="270"/>
  <c r="GY54" i="270" s="1"/>
  <c r="GX54" i="270"/>
  <c r="EQ79" i="270"/>
  <c r="EW79" i="270" s="1"/>
  <c r="EO89" i="270"/>
  <c r="EU79" i="270"/>
  <c r="DE103" i="270"/>
  <c r="DG93" i="270"/>
  <c r="DM93" i="270" s="1"/>
  <c r="DK93" i="270"/>
  <c r="BU122" i="270"/>
  <c r="BW112" i="270"/>
  <c r="CC112" i="270" s="1"/>
  <c r="CA112" i="270"/>
  <c r="BU158" i="270"/>
  <c r="BW148" i="270"/>
  <c r="CC148" i="270" s="1"/>
  <c r="CA148" i="270"/>
  <c r="DW105" i="270"/>
  <c r="DY95" i="270"/>
  <c r="EE95" i="270" s="1"/>
  <c r="EC95" i="270"/>
  <c r="CM95" i="270"/>
  <c r="CO85" i="270"/>
  <c r="CU85" i="270" s="1"/>
  <c r="CS85" i="270"/>
  <c r="GQ97" i="270"/>
  <c r="GS87" i="270"/>
  <c r="GY87" i="270" s="1"/>
  <c r="GW87" i="270"/>
  <c r="DW91" i="270"/>
  <c r="DY81" i="270"/>
  <c r="EE81" i="270" s="1"/>
  <c r="EC81" i="270"/>
  <c r="DG53" i="270"/>
  <c r="DM53" i="270" s="1"/>
  <c r="DF54" i="270"/>
  <c r="DL53" i="270"/>
  <c r="BE44" i="270"/>
  <c r="BK44" i="270" s="1"/>
  <c r="BD45" i="270"/>
  <c r="BJ44" i="270"/>
  <c r="DW93" i="270"/>
  <c r="DY83" i="270"/>
  <c r="EE83" i="270" s="1"/>
  <c r="EC83" i="270"/>
  <c r="EQ42" i="270"/>
  <c r="EW42" i="270" s="1"/>
  <c r="EP43" i="270"/>
  <c r="EV42" i="270"/>
  <c r="HK97" i="270" l="1"/>
  <c r="HQ97" i="270" s="1"/>
  <c r="HO97" i="270"/>
  <c r="HI107" i="270"/>
  <c r="FN68" i="270"/>
  <c r="FI68" i="270"/>
  <c r="FO68" i="270" s="1"/>
  <c r="CN68" i="270"/>
  <c r="CT67" i="270"/>
  <c r="CO67" i="270"/>
  <c r="CU67" i="270" s="1"/>
  <c r="FZ44" i="270"/>
  <c r="GA43" i="270"/>
  <c r="GG43" i="270" s="1"/>
  <c r="GF43" i="270"/>
  <c r="FG89" i="270"/>
  <c r="FI79" i="270"/>
  <c r="FO79" i="270" s="1"/>
  <c r="FM79" i="270"/>
  <c r="HI104" i="270"/>
  <c r="HK94" i="270"/>
  <c r="HQ94" i="270" s="1"/>
  <c r="HO94" i="270"/>
  <c r="GS98" i="270"/>
  <c r="GY98" i="270" s="1"/>
  <c r="GQ108" i="270"/>
  <c r="GW98" i="270"/>
  <c r="GA82" i="270"/>
  <c r="GG82" i="270" s="1"/>
  <c r="FY92" i="270"/>
  <c r="GE82" i="270"/>
  <c r="HI100" i="270"/>
  <c r="HK90" i="270"/>
  <c r="HQ90" i="270" s="1"/>
  <c r="HO90" i="270"/>
  <c r="AM79" i="270"/>
  <c r="AS79" i="270" s="1"/>
  <c r="AQ79" i="270"/>
  <c r="AK89" i="270"/>
  <c r="GW79" i="270"/>
  <c r="GQ89" i="270"/>
  <c r="GS79" i="270"/>
  <c r="GY79" i="270" s="1"/>
  <c r="DL43" i="270"/>
  <c r="DF44" i="270"/>
  <c r="DG43" i="270"/>
  <c r="DM43" i="270" s="1"/>
  <c r="DX56" i="270"/>
  <c r="ED55" i="270"/>
  <c r="DY55" i="270"/>
  <c r="EE55" i="270" s="1"/>
  <c r="BI121" i="270"/>
  <c r="BC131" i="270"/>
  <c r="BE121" i="270"/>
  <c r="BK121" i="270" s="1"/>
  <c r="BE99" i="270"/>
  <c r="BK99" i="270" s="1"/>
  <c r="BC109" i="270"/>
  <c r="BI99" i="270"/>
  <c r="GQ104" i="270"/>
  <c r="GW94" i="270"/>
  <c r="GS94" i="270"/>
  <c r="GY94" i="270" s="1"/>
  <c r="GS55" i="270"/>
  <c r="GY55" i="270" s="1"/>
  <c r="GR56" i="270"/>
  <c r="GX55" i="270"/>
  <c r="DY91" i="270"/>
  <c r="EE91" i="270" s="1"/>
  <c r="DW101" i="270"/>
  <c r="EC91" i="270"/>
  <c r="DY105" i="270"/>
  <c r="EE105" i="270" s="1"/>
  <c r="DW115" i="270"/>
  <c r="EC105" i="270"/>
  <c r="GQ101" i="270"/>
  <c r="GS91" i="270"/>
  <c r="GY91" i="270" s="1"/>
  <c r="GW91" i="270"/>
  <c r="FI84" i="270"/>
  <c r="FO84" i="270" s="1"/>
  <c r="FG94" i="270"/>
  <c r="FM84" i="270"/>
  <c r="CM136" i="270"/>
  <c r="CO126" i="270"/>
  <c r="CU126" i="270" s="1"/>
  <c r="CS126" i="270"/>
  <c r="CO43" i="270"/>
  <c r="CN44" i="270"/>
  <c r="CT43" i="270"/>
  <c r="GS116" i="270"/>
  <c r="GY116" i="270" s="1"/>
  <c r="GQ126" i="270"/>
  <c r="GW116" i="270"/>
  <c r="IB67" i="270"/>
  <c r="IC66" i="270"/>
  <c r="II66" i="270" s="1"/>
  <c r="IH66" i="270"/>
  <c r="DX45" i="270"/>
  <c r="DY44" i="270"/>
  <c r="ED44" i="270"/>
  <c r="BW45" i="270"/>
  <c r="BV46" i="270"/>
  <c r="CB45" i="270"/>
  <c r="FY93" i="270"/>
  <c r="GA83" i="270"/>
  <c r="GG83" i="270" s="1"/>
  <c r="GE83" i="270"/>
  <c r="IA117" i="270"/>
  <c r="IC107" i="270"/>
  <c r="II107" i="270" s="1"/>
  <c r="IG107" i="270"/>
  <c r="AK104" i="270"/>
  <c r="AM94" i="270"/>
  <c r="AS94" i="270" s="1"/>
  <c r="AQ94" i="270"/>
  <c r="EQ87" i="270"/>
  <c r="EW87" i="270" s="1"/>
  <c r="EO97" i="270"/>
  <c r="EU87" i="270"/>
  <c r="DE89" i="270"/>
  <c r="DG79" i="270"/>
  <c r="DM79" i="270" s="1"/>
  <c r="DK79" i="270"/>
  <c r="BE82" i="270"/>
  <c r="BK82" i="270" s="1"/>
  <c r="BC92" i="270"/>
  <c r="BI82" i="270"/>
  <c r="EO114" i="270"/>
  <c r="EQ104" i="270"/>
  <c r="EW104" i="270" s="1"/>
  <c r="EU104" i="270"/>
  <c r="DG84" i="270"/>
  <c r="DM84" i="270" s="1"/>
  <c r="DE94" i="270"/>
  <c r="DK84" i="270"/>
  <c r="DL68" i="270"/>
  <c r="DG68" i="270"/>
  <c r="DM68" i="270" s="1"/>
  <c r="HK44" i="270"/>
  <c r="HQ44" i="270" s="1"/>
  <c r="HJ45" i="270"/>
  <c r="HP44" i="270"/>
  <c r="GA100" i="270"/>
  <c r="GG100" i="270" s="1"/>
  <c r="FY110" i="270"/>
  <c r="GE100" i="270"/>
  <c r="HK79" i="270"/>
  <c r="HQ79" i="270" s="1"/>
  <c r="HI89" i="270"/>
  <c r="HO79" i="270"/>
  <c r="DG88" i="270"/>
  <c r="DM88" i="270" s="1"/>
  <c r="DE98" i="270"/>
  <c r="DK88" i="270"/>
  <c r="FI80" i="270"/>
  <c r="FO80" i="270" s="1"/>
  <c r="FG90" i="270"/>
  <c r="FM80" i="270"/>
  <c r="CO97" i="270"/>
  <c r="CU97" i="270" s="1"/>
  <c r="CM107" i="270"/>
  <c r="CS97" i="270"/>
  <c r="HK112" i="270"/>
  <c r="HQ112" i="270" s="1"/>
  <c r="HI122" i="270"/>
  <c r="HO112" i="270"/>
  <c r="HI116" i="270"/>
  <c r="HK106" i="270"/>
  <c r="HQ106" i="270" s="1"/>
  <c r="HO106" i="270"/>
  <c r="CO95" i="270"/>
  <c r="CU95" i="270" s="1"/>
  <c r="CM105" i="270"/>
  <c r="CS95" i="270"/>
  <c r="BE45" i="270"/>
  <c r="BK45" i="270" s="1"/>
  <c r="BD46" i="270"/>
  <c r="BJ45" i="270"/>
  <c r="GS44" i="270"/>
  <c r="GY44" i="270" s="1"/>
  <c r="GR45" i="270"/>
  <c r="GX44" i="270"/>
  <c r="HI111" i="270"/>
  <c r="HK101" i="270"/>
  <c r="HQ101" i="270" s="1"/>
  <c r="HO101" i="270"/>
  <c r="BU89" i="270"/>
  <c r="BW79" i="270"/>
  <c r="CC79" i="270" s="1"/>
  <c r="CA79" i="270"/>
  <c r="DW106" i="270"/>
  <c r="DY96" i="270"/>
  <c r="EE96" i="270" s="1"/>
  <c r="EC96" i="270"/>
  <c r="HQ43" i="270"/>
  <c r="FG108" i="270"/>
  <c r="FI98" i="270"/>
  <c r="FO98" i="270" s="1"/>
  <c r="FM98" i="270"/>
  <c r="DW108" i="270"/>
  <c r="DY98" i="270"/>
  <c r="EE98" i="270" s="1"/>
  <c r="EC98" i="270"/>
  <c r="HK118" i="270"/>
  <c r="HQ118" i="270" s="1"/>
  <c r="HI128" i="270"/>
  <c r="HO118" i="270"/>
  <c r="BC137" i="270"/>
  <c r="BE127" i="270"/>
  <c r="BK127" i="270" s="1"/>
  <c r="BI127" i="270"/>
  <c r="DW102" i="270"/>
  <c r="DY92" i="270"/>
  <c r="EE92" i="270" s="1"/>
  <c r="EC92" i="270"/>
  <c r="FI105" i="270"/>
  <c r="FO105" i="270" s="1"/>
  <c r="FG115" i="270"/>
  <c r="FM105" i="270"/>
  <c r="FI82" i="270"/>
  <c r="FO82" i="270" s="1"/>
  <c r="FG92" i="270"/>
  <c r="FM82" i="270"/>
  <c r="BU136" i="270"/>
  <c r="BW126" i="270"/>
  <c r="CC126" i="270" s="1"/>
  <c r="CA126" i="270"/>
  <c r="GA104" i="270"/>
  <c r="GG104" i="270" s="1"/>
  <c r="FY114" i="270"/>
  <c r="GE104" i="270"/>
  <c r="GA106" i="270"/>
  <c r="GG106" i="270" s="1"/>
  <c r="FY116" i="270"/>
  <c r="GE106" i="270"/>
  <c r="GY43" i="270"/>
  <c r="GQ103" i="270"/>
  <c r="GS93" i="270"/>
  <c r="GY93" i="270" s="1"/>
  <c r="GW93" i="270"/>
  <c r="BU100" i="270"/>
  <c r="BW90" i="270"/>
  <c r="CC90" i="270" s="1"/>
  <c r="CA90" i="270"/>
  <c r="EQ81" i="270"/>
  <c r="EW81" i="270" s="1"/>
  <c r="EO91" i="270"/>
  <c r="EU81" i="270"/>
  <c r="DG82" i="270"/>
  <c r="DM82" i="270" s="1"/>
  <c r="DE92" i="270"/>
  <c r="DK82" i="270"/>
  <c r="AM91" i="270"/>
  <c r="AS91" i="270" s="1"/>
  <c r="AK101" i="270"/>
  <c r="AQ91" i="270"/>
  <c r="BE88" i="270"/>
  <c r="BK88" i="270" s="1"/>
  <c r="BC98" i="270"/>
  <c r="BI88" i="270"/>
  <c r="DW100" i="270"/>
  <c r="DY90" i="270"/>
  <c r="EE90" i="270" s="1"/>
  <c r="EC90" i="270"/>
  <c r="IA118" i="270"/>
  <c r="IC108" i="270"/>
  <c r="II108" i="270" s="1"/>
  <c r="IG108" i="270"/>
  <c r="FI101" i="270"/>
  <c r="FO101" i="270" s="1"/>
  <c r="FG111" i="270"/>
  <c r="FM101" i="270"/>
  <c r="DG103" i="270"/>
  <c r="DM103" i="270" s="1"/>
  <c r="DE113" i="270"/>
  <c r="DK103" i="270"/>
  <c r="GQ107" i="270"/>
  <c r="GS97" i="270"/>
  <c r="GY97" i="270" s="1"/>
  <c r="GW97" i="270"/>
  <c r="BU168" i="270"/>
  <c r="BW158" i="270"/>
  <c r="CC158" i="270" s="1"/>
  <c r="CA158" i="270"/>
  <c r="EO99" i="270"/>
  <c r="EQ89" i="270"/>
  <c r="EW89" i="270" s="1"/>
  <c r="EU89" i="270"/>
  <c r="EP44" i="270"/>
  <c r="EQ43" i="270"/>
  <c r="EW43" i="270" s="1"/>
  <c r="EV43" i="270"/>
  <c r="DY93" i="270"/>
  <c r="EE93" i="270" s="1"/>
  <c r="DW103" i="270"/>
  <c r="EC93" i="270"/>
  <c r="DF55" i="270"/>
  <c r="DL54" i="270"/>
  <c r="DG54" i="270"/>
  <c r="DM54" i="270" s="1"/>
  <c r="BE155" i="270"/>
  <c r="BK155" i="270" s="1"/>
  <c r="BC165" i="270"/>
  <c r="BI155" i="270"/>
  <c r="BC123" i="270"/>
  <c r="BE113" i="270"/>
  <c r="BK113" i="270" s="1"/>
  <c r="BI113" i="270"/>
  <c r="HK103" i="270"/>
  <c r="HQ103" i="270" s="1"/>
  <c r="HI113" i="270"/>
  <c r="HO103" i="270"/>
  <c r="DG117" i="270"/>
  <c r="DM117" i="270" s="1"/>
  <c r="DE127" i="270"/>
  <c r="DK117" i="270"/>
  <c r="AM97" i="270"/>
  <c r="AS97" i="270" s="1"/>
  <c r="AK107" i="270"/>
  <c r="AQ97" i="270"/>
  <c r="AM43" i="270"/>
  <c r="AS43" i="270" s="1"/>
  <c r="AL44" i="270"/>
  <c r="AR43" i="270"/>
  <c r="DG86" i="270"/>
  <c r="DM86" i="270" s="1"/>
  <c r="DE96" i="270"/>
  <c r="DK86" i="270"/>
  <c r="IC89" i="270"/>
  <c r="II89" i="270" s="1"/>
  <c r="IA99" i="270"/>
  <c r="IG89" i="270"/>
  <c r="FY91" i="270"/>
  <c r="GA81" i="270"/>
  <c r="GG81" i="270" s="1"/>
  <c r="GE81" i="270"/>
  <c r="DW107" i="270"/>
  <c r="DY97" i="270"/>
  <c r="EE97" i="270" s="1"/>
  <c r="EC97" i="270"/>
  <c r="BU95" i="270"/>
  <c r="BW85" i="270"/>
  <c r="CC85" i="270" s="1"/>
  <c r="CA85" i="270"/>
  <c r="GS110" i="270"/>
  <c r="GY110" i="270" s="1"/>
  <c r="GQ120" i="270"/>
  <c r="GW110" i="270"/>
  <c r="HK54" i="270"/>
  <c r="HQ54" i="270" s="1"/>
  <c r="HJ55" i="270"/>
  <c r="HP54" i="270"/>
  <c r="BU91" i="270"/>
  <c r="BW81" i="270"/>
  <c r="CC81" i="270" s="1"/>
  <c r="CA81" i="270"/>
  <c r="CO93" i="270"/>
  <c r="CU93" i="270" s="1"/>
  <c r="CM103" i="270"/>
  <c r="CS93" i="270"/>
  <c r="EQ93" i="270"/>
  <c r="EW93" i="270" s="1"/>
  <c r="EO103" i="270"/>
  <c r="EU93" i="270"/>
  <c r="CO89" i="270"/>
  <c r="CU89" i="270" s="1"/>
  <c r="CM99" i="270"/>
  <c r="CS89" i="270"/>
  <c r="AK100" i="270"/>
  <c r="AM90" i="270"/>
  <c r="AS90" i="270" s="1"/>
  <c r="AQ90" i="270"/>
  <c r="BE86" i="270"/>
  <c r="BK86" i="270" s="1"/>
  <c r="BC96" i="270"/>
  <c r="BI86" i="270"/>
  <c r="FI106" i="270"/>
  <c r="FO106" i="270" s="1"/>
  <c r="FG116" i="270"/>
  <c r="FM106" i="270"/>
  <c r="FI107" i="270"/>
  <c r="FO107" i="270" s="1"/>
  <c r="FG117" i="270"/>
  <c r="FM107" i="270"/>
  <c r="AM93" i="270"/>
  <c r="AS93" i="270" s="1"/>
  <c r="AK103" i="270"/>
  <c r="AQ93" i="270"/>
  <c r="DW89" i="270"/>
  <c r="DY79" i="270"/>
  <c r="EE79" i="270" s="1"/>
  <c r="EC79" i="270"/>
  <c r="FI44" i="270"/>
  <c r="FH45" i="270"/>
  <c r="FN44" i="270"/>
  <c r="IA121" i="270"/>
  <c r="IC111" i="270"/>
  <c r="II111" i="270" s="1"/>
  <c r="IG111" i="270"/>
  <c r="DE115" i="270"/>
  <c r="DG105" i="270"/>
  <c r="DM105" i="270" s="1"/>
  <c r="DK105" i="270"/>
  <c r="IA110" i="270"/>
  <c r="IC100" i="270"/>
  <c r="II100" i="270" s="1"/>
  <c r="IG100" i="270"/>
  <c r="GA108" i="270"/>
  <c r="GG108" i="270" s="1"/>
  <c r="FY118" i="270"/>
  <c r="GE108" i="270"/>
  <c r="EO98" i="270"/>
  <c r="EQ88" i="270"/>
  <c r="EW88" i="270" s="1"/>
  <c r="EU88" i="270"/>
  <c r="IC43" i="270"/>
  <c r="IB44" i="270"/>
  <c r="IH43" i="270"/>
  <c r="AK108" i="270"/>
  <c r="AM98" i="270"/>
  <c r="AS98" i="270" s="1"/>
  <c r="AQ98" i="270"/>
  <c r="EO106" i="270"/>
  <c r="EQ96" i="270"/>
  <c r="EW96" i="270" s="1"/>
  <c r="EU96" i="270"/>
  <c r="BE80" i="270"/>
  <c r="BK80" i="270" s="1"/>
  <c r="BC90" i="270"/>
  <c r="BI80" i="270"/>
  <c r="BU132" i="270"/>
  <c r="BW122" i="270"/>
  <c r="CC122" i="270" s="1"/>
  <c r="CA122" i="270"/>
  <c r="IA116" i="270"/>
  <c r="IC106" i="270"/>
  <c r="II106" i="270" s="1"/>
  <c r="IG106" i="270"/>
  <c r="FY95" i="270"/>
  <c r="GA85" i="270"/>
  <c r="GG85" i="270" s="1"/>
  <c r="GE85" i="270"/>
  <c r="CM110" i="270"/>
  <c r="CO100" i="270"/>
  <c r="CU100" i="270" s="1"/>
  <c r="CS100" i="270"/>
  <c r="GS112" i="270"/>
  <c r="GY112" i="270" s="1"/>
  <c r="GQ122" i="270"/>
  <c r="GW112" i="270"/>
  <c r="FY97" i="270"/>
  <c r="GA87" i="270"/>
  <c r="GG87" i="270" s="1"/>
  <c r="GE87" i="270"/>
  <c r="BU97" i="270"/>
  <c r="BW87" i="270"/>
  <c r="CC87" i="270" s="1"/>
  <c r="CA87" i="270"/>
  <c r="CN108" i="270"/>
  <c r="CT107" i="270"/>
  <c r="CM164" i="270"/>
  <c r="CO154" i="270"/>
  <c r="CU154" i="270" s="1"/>
  <c r="CS154" i="270"/>
  <c r="EO100" i="270"/>
  <c r="EQ90" i="270"/>
  <c r="EW90" i="270" s="1"/>
  <c r="EU90" i="270"/>
  <c r="IA115" i="270"/>
  <c r="IC105" i="270"/>
  <c r="II105" i="270" s="1"/>
  <c r="IG105" i="270"/>
  <c r="FY99" i="270"/>
  <c r="GA89" i="270"/>
  <c r="GG89" i="270" s="1"/>
  <c r="GE89" i="270"/>
  <c r="BE84" i="270"/>
  <c r="BK84" i="270" s="1"/>
  <c r="BC94" i="270"/>
  <c r="BI84" i="270"/>
  <c r="GQ105" i="270"/>
  <c r="GS95" i="270"/>
  <c r="GY95" i="270" s="1"/>
  <c r="GW95" i="270"/>
  <c r="CO91" i="270"/>
  <c r="CU91" i="270" s="1"/>
  <c r="CM101" i="270"/>
  <c r="CS91" i="270"/>
  <c r="EQ82" i="270"/>
  <c r="EW82" i="270" s="1"/>
  <c r="EO92" i="270"/>
  <c r="EU82" i="270"/>
  <c r="CO132" i="270"/>
  <c r="CU132" i="270" s="1"/>
  <c r="CM142" i="270"/>
  <c r="CS132" i="270"/>
  <c r="AK106" i="270"/>
  <c r="AM96" i="270"/>
  <c r="AS96" i="270" s="1"/>
  <c r="AQ96" i="270"/>
  <c r="IA112" i="270"/>
  <c r="IC102" i="270"/>
  <c r="II102" i="270" s="1"/>
  <c r="IG102" i="270"/>
  <c r="IA123" i="270"/>
  <c r="IC113" i="270"/>
  <c r="II113" i="270" s="1"/>
  <c r="IG113" i="270"/>
  <c r="FI103" i="270"/>
  <c r="FO103" i="270" s="1"/>
  <c r="FG113" i="270"/>
  <c r="FM103" i="270"/>
  <c r="AM95" i="270"/>
  <c r="AS95" i="270" s="1"/>
  <c r="AK105" i="270"/>
  <c r="AQ95" i="270"/>
  <c r="EO105" i="270"/>
  <c r="EQ95" i="270"/>
  <c r="EW95" i="270" s="1"/>
  <c r="EU95" i="270"/>
  <c r="HI115" i="270"/>
  <c r="HK105" i="270"/>
  <c r="HQ105" i="270" s="1"/>
  <c r="HO105" i="270"/>
  <c r="DG80" i="270"/>
  <c r="DM80" i="270" s="1"/>
  <c r="DE90" i="270"/>
  <c r="DK80" i="270"/>
  <c r="BV88" i="270"/>
  <c r="CB87" i="270"/>
  <c r="BU134" i="270"/>
  <c r="BW124" i="270"/>
  <c r="CC124" i="270" s="1"/>
  <c r="CA124" i="270"/>
  <c r="AK102" i="270"/>
  <c r="AM92" i="270"/>
  <c r="AS92" i="270" s="1"/>
  <c r="AQ92" i="270"/>
  <c r="IA114" i="270"/>
  <c r="IC104" i="270"/>
  <c r="II104" i="270" s="1"/>
  <c r="IG104" i="270"/>
  <c r="DW104" i="270"/>
  <c r="DY94" i="270"/>
  <c r="EE94" i="270" s="1"/>
  <c r="EC94" i="270"/>
  <c r="DE111" i="270"/>
  <c r="DG101" i="270"/>
  <c r="DM101" i="270" s="1"/>
  <c r="DK101" i="270"/>
  <c r="BU93" i="270"/>
  <c r="BW83" i="270"/>
  <c r="CC83" i="270" s="1"/>
  <c r="CA83" i="270"/>
  <c r="CO138" i="270"/>
  <c r="CU138" i="270" s="1"/>
  <c r="CM148" i="270"/>
  <c r="CS138" i="270"/>
  <c r="CN54" i="270"/>
  <c r="CT53" i="270"/>
  <c r="CO53" i="270"/>
  <c r="CU53" i="270" s="1"/>
  <c r="FH55" i="270"/>
  <c r="FN54" i="270"/>
  <c r="FI54" i="270"/>
  <c r="FO54" i="270" s="1"/>
  <c r="HK104" i="270" l="1"/>
  <c r="HQ104" i="270" s="1"/>
  <c r="HI114" i="270"/>
  <c r="HO104" i="270"/>
  <c r="HK107" i="270"/>
  <c r="HQ107" i="270" s="1"/>
  <c r="HI117" i="270"/>
  <c r="HO107" i="270"/>
  <c r="GA44" i="270"/>
  <c r="GG44" i="270" s="1"/>
  <c r="FZ45" i="270"/>
  <c r="GF44" i="270"/>
  <c r="FG99" i="270"/>
  <c r="FI89" i="270"/>
  <c r="FO89" i="270" s="1"/>
  <c r="FM89" i="270"/>
  <c r="CT68" i="270"/>
  <c r="CO68" i="270"/>
  <c r="CU68" i="270" s="1"/>
  <c r="GS104" i="270"/>
  <c r="GY104" i="270" s="1"/>
  <c r="GQ114" i="270"/>
  <c r="GW104" i="270"/>
  <c r="HK100" i="270"/>
  <c r="HQ100" i="270" s="1"/>
  <c r="HI110" i="270"/>
  <c r="HO100" i="270"/>
  <c r="AK99" i="270"/>
  <c r="AM89" i="270"/>
  <c r="AS89" i="270" s="1"/>
  <c r="AQ89" i="270"/>
  <c r="BC141" i="270"/>
  <c r="BE131" i="270"/>
  <c r="BK131" i="270" s="1"/>
  <c r="BI131" i="270"/>
  <c r="DG44" i="270"/>
  <c r="DM44" i="270" s="1"/>
  <c r="DF45" i="270"/>
  <c r="DL44" i="270"/>
  <c r="GS108" i="270"/>
  <c r="GY108" i="270" s="1"/>
  <c r="GQ118" i="270"/>
  <c r="GW108" i="270"/>
  <c r="FY102" i="270"/>
  <c r="GE92" i="270"/>
  <c r="GA92" i="270"/>
  <c r="GG92" i="270" s="1"/>
  <c r="BC119" i="270"/>
  <c r="BE109" i="270"/>
  <c r="BK109" i="270" s="1"/>
  <c r="BI109" i="270"/>
  <c r="DY56" i="270"/>
  <c r="EE56" i="270" s="1"/>
  <c r="DX57" i="270"/>
  <c r="ED56" i="270"/>
  <c r="GQ99" i="270"/>
  <c r="GS89" i="270"/>
  <c r="GY89" i="270" s="1"/>
  <c r="GW89" i="270"/>
  <c r="BW88" i="270"/>
  <c r="CC88" i="270" s="1"/>
  <c r="CB88" i="270"/>
  <c r="FY105" i="270"/>
  <c r="GA95" i="270"/>
  <c r="GG95" i="270" s="1"/>
  <c r="GE95" i="270"/>
  <c r="DG111" i="270"/>
  <c r="DM111" i="270" s="1"/>
  <c r="DE121" i="270"/>
  <c r="DK111" i="270"/>
  <c r="IC114" i="270"/>
  <c r="II114" i="270" s="1"/>
  <c r="IA124" i="270"/>
  <c r="IG114" i="270"/>
  <c r="DG90" i="270"/>
  <c r="DM90" i="270" s="1"/>
  <c r="DE100" i="270"/>
  <c r="DK90" i="270"/>
  <c r="EO110" i="270"/>
  <c r="EQ100" i="270"/>
  <c r="EW100" i="270" s="1"/>
  <c r="EU100" i="270"/>
  <c r="DY107" i="270"/>
  <c r="EE107" i="270" s="1"/>
  <c r="DW117" i="270"/>
  <c r="EC107" i="270"/>
  <c r="DE106" i="270"/>
  <c r="DG96" i="270"/>
  <c r="DM96" i="270" s="1"/>
  <c r="DK96" i="270"/>
  <c r="BC133" i="270"/>
  <c r="BE123" i="270"/>
  <c r="BK123" i="270" s="1"/>
  <c r="BI123" i="270"/>
  <c r="GQ117" i="270"/>
  <c r="GS107" i="270"/>
  <c r="GY107" i="270" s="1"/>
  <c r="GW107" i="270"/>
  <c r="IC118" i="270"/>
  <c r="II118" i="270" s="1"/>
  <c r="IA128" i="270"/>
  <c r="IG118" i="270"/>
  <c r="AM101" i="270"/>
  <c r="AS101" i="270" s="1"/>
  <c r="AK111" i="270"/>
  <c r="AQ101" i="270"/>
  <c r="BW136" i="270"/>
  <c r="CC136" i="270" s="1"/>
  <c r="BU146" i="270"/>
  <c r="CA136" i="270"/>
  <c r="FG100" i="270"/>
  <c r="FI90" i="270"/>
  <c r="FO90" i="270" s="1"/>
  <c r="FM90" i="270"/>
  <c r="DG98" i="270"/>
  <c r="DM98" i="270" s="1"/>
  <c r="DE108" i="270"/>
  <c r="DK98" i="270"/>
  <c r="EO107" i="270"/>
  <c r="EQ97" i="270"/>
  <c r="EW97" i="270" s="1"/>
  <c r="EU97" i="270"/>
  <c r="EE44" i="270"/>
  <c r="BW93" i="270"/>
  <c r="CC93" i="270" s="1"/>
  <c r="BU103" i="270"/>
  <c r="CA93" i="270"/>
  <c r="IC112" i="270"/>
  <c r="II112" i="270" s="1"/>
  <c r="IA122" i="270"/>
  <c r="IG112" i="270"/>
  <c r="CO142" i="270"/>
  <c r="CU142" i="270" s="1"/>
  <c r="CM152" i="270"/>
  <c r="CS142" i="270"/>
  <c r="AK116" i="270"/>
  <c r="AM106" i="270"/>
  <c r="AS106" i="270" s="1"/>
  <c r="AQ106" i="270"/>
  <c r="CM111" i="270"/>
  <c r="CO101" i="270"/>
  <c r="CU101" i="270" s="1"/>
  <c r="CS101" i="270"/>
  <c r="BW97" i="270"/>
  <c r="CC97" i="270" s="1"/>
  <c r="BU107" i="270"/>
  <c r="CA97" i="270"/>
  <c r="BE90" i="270"/>
  <c r="BK90" i="270" s="1"/>
  <c r="BC100" i="270"/>
  <c r="BI90" i="270"/>
  <c r="FY128" i="270"/>
  <c r="GA118" i="270"/>
  <c r="GG118" i="270" s="1"/>
  <c r="GE118" i="270"/>
  <c r="FI45" i="270"/>
  <c r="FO45" i="270" s="1"/>
  <c r="FH46" i="270"/>
  <c r="FN45" i="270"/>
  <c r="BC106" i="270"/>
  <c r="BE96" i="270"/>
  <c r="BK96" i="270" s="1"/>
  <c r="BI96" i="270"/>
  <c r="FH56" i="270"/>
  <c r="FN55" i="270"/>
  <c r="FI55" i="270"/>
  <c r="FO55" i="270" s="1"/>
  <c r="BW134" i="270"/>
  <c r="CC134" i="270" s="1"/>
  <c r="BU144" i="270"/>
  <c r="CA134" i="270"/>
  <c r="AK115" i="270"/>
  <c r="AM105" i="270"/>
  <c r="AS105" i="270" s="1"/>
  <c r="AQ105" i="270"/>
  <c r="GQ115" i="270"/>
  <c r="GS105" i="270"/>
  <c r="GY105" i="270" s="1"/>
  <c r="GW105" i="270"/>
  <c r="IC116" i="270"/>
  <c r="II116" i="270" s="1"/>
  <c r="IA126" i="270"/>
  <c r="IG116" i="270"/>
  <c r="BW132" i="270"/>
  <c r="CC132" i="270" s="1"/>
  <c r="BU142" i="270"/>
  <c r="CA132" i="270"/>
  <c r="IC44" i="270"/>
  <c r="II44" i="270" s="1"/>
  <c r="IB45" i="270"/>
  <c r="IH44" i="270"/>
  <c r="FO44" i="270"/>
  <c r="CM113" i="270"/>
  <c r="CO103" i="270"/>
  <c r="CU103" i="270" s="1"/>
  <c r="CS103" i="270"/>
  <c r="GQ130" i="270"/>
  <c r="GS120" i="270"/>
  <c r="GY120" i="270" s="1"/>
  <c r="GW120" i="270"/>
  <c r="DE137" i="270"/>
  <c r="DG127" i="270"/>
  <c r="DM127" i="270" s="1"/>
  <c r="DK127" i="270"/>
  <c r="DG55" i="270"/>
  <c r="DM55" i="270" s="1"/>
  <c r="DF56" i="270"/>
  <c r="DL55" i="270"/>
  <c r="EQ91" i="270"/>
  <c r="EW91" i="270" s="1"/>
  <c r="EO101" i="270"/>
  <c r="EU91" i="270"/>
  <c r="FY126" i="270"/>
  <c r="GA116" i="270"/>
  <c r="GG116" i="270" s="1"/>
  <c r="GE116" i="270"/>
  <c r="DW112" i="270"/>
  <c r="DY102" i="270"/>
  <c r="EE102" i="270" s="1"/>
  <c r="EC102" i="270"/>
  <c r="HJ46" i="270"/>
  <c r="HK45" i="270"/>
  <c r="HQ45" i="270" s="1"/>
  <c r="HP45" i="270"/>
  <c r="DX46" i="270"/>
  <c r="DY45" i="270"/>
  <c r="EE45" i="270" s="1"/>
  <c r="ED45" i="270"/>
  <c r="CO44" i="270"/>
  <c r="CU44" i="270" s="1"/>
  <c r="CN45" i="270"/>
  <c r="CT44" i="270"/>
  <c r="CO136" i="270"/>
  <c r="CU136" i="270" s="1"/>
  <c r="CM146" i="270"/>
  <c r="CS136" i="270"/>
  <c r="GQ111" i="270"/>
  <c r="GS101" i="270"/>
  <c r="GY101" i="270" s="1"/>
  <c r="GW101" i="270"/>
  <c r="EO102" i="270"/>
  <c r="EQ92" i="270"/>
  <c r="EW92" i="270" s="1"/>
  <c r="EU92" i="270"/>
  <c r="CT108" i="270"/>
  <c r="CO108" i="270"/>
  <c r="CU108" i="270" s="1"/>
  <c r="GQ132" i="270"/>
  <c r="GS122" i="270"/>
  <c r="GY122" i="270" s="1"/>
  <c r="GW122" i="270"/>
  <c r="EO115" i="270"/>
  <c r="EQ105" i="270"/>
  <c r="EW105" i="270" s="1"/>
  <c r="EU105" i="270"/>
  <c r="CO148" i="270"/>
  <c r="CU148" i="270" s="1"/>
  <c r="CM158" i="270"/>
  <c r="CS148" i="270"/>
  <c r="IA133" i="270"/>
  <c r="IC123" i="270"/>
  <c r="II123" i="270" s="1"/>
  <c r="IG123" i="270"/>
  <c r="II43" i="270"/>
  <c r="IA131" i="270"/>
  <c r="IC121" i="270"/>
  <c r="II121" i="270" s="1"/>
  <c r="IG121" i="270"/>
  <c r="FI117" i="270"/>
  <c r="FO117" i="270" s="1"/>
  <c r="FG127" i="270"/>
  <c r="FM117" i="270"/>
  <c r="EO109" i="270"/>
  <c r="EQ99" i="270"/>
  <c r="EW99" i="270" s="1"/>
  <c r="EU99" i="270"/>
  <c r="BU110" i="270"/>
  <c r="BW100" i="270"/>
  <c r="CC100" i="270" s="1"/>
  <c r="CA100" i="270"/>
  <c r="FG102" i="270"/>
  <c r="FI92" i="270"/>
  <c r="FO92" i="270" s="1"/>
  <c r="FM92" i="270"/>
  <c r="DY108" i="270"/>
  <c r="EE108" i="270" s="1"/>
  <c r="DW118" i="270"/>
  <c r="EC108" i="270"/>
  <c r="HK111" i="270"/>
  <c r="HQ111" i="270" s="1"/>
  <c r="HI121" i="270"/>
  <c r="HO111" i="270"/>
  <c r="CM115" i="270"/>
  <c r="CO105" i="270"/>
  <c r="CU105" i="270" s="1"/>
  <c r="CS105" i="270"/>
  <c r="HK116" i="270"/>
  <c r="HQ116" i="270" s="1"/>
  <c r="HI126" i="270"/>
  <c r="HO116" i="270"/>
  <c r="CM117" i="270"/>
  <c r="CO107" i="270"/>
  <c r="CU107" i="270" s="1"/>
  <c r="CS107" i="270"/>
  <c r="EO124" i="270"/>
  <c r="EQ114" i="270"/>
  <c r="EW114" i="270" s="1"/>
  <c r="EU114" i="270"/>
  <c r="FY103" i="270"/>
  <c r="GA93" i="270"/>
  <c r="GG93" i="270" s="1"/>
  <c r="GE93" i="270"/>
  <c r="CU43" i="270"/>
  <c r="FG104" i="270"/>
  <c r="FI94" i="270"/>
  <c r="FO94" i="270" s="1"/>
  <c r="FM94" i="270"/>
  <c r="GR57" i="270"/>
  <c r="GS56" i="270"/>
  <c r="GY56" i="270" s="1"/>
  <c r="GX56" i="270"/>
  <c r="DW114" i="270"/>
  <c r="DY104" i="270"/>
  <c r="EE104" i="270" s="1"/>
  <c r="EC104" i="270"/>
  <c r="AK112" i="270"/>
  <c r="AM102" i="270"/>
  <c r="AS102" i="270" s="1"/>
  <c r="AQ102" i="270"/>
  <c r="BE94" i="270"/>
  <c r="BK94" i="270" s="1"/>
  <c r="BC104" i="270"/>
  <c r="BI94" i="270"/>
  <c r="IA125" i="270"/>
  <c r="IC115" i="270"/>
  <c r="II115" i="270" s="1"/>
  <c r="IG115" i="270"/>
  <c r="CM174" i="270"/>
  <c r="CO164" i="270"/>
  <c r="CU164" i="270" s="1"/>
  <c r="CS164" i="270"/>
  <c r="FY107" i="270"/>
  <c r="GA97" i="270"/>
  <c r="GG97" i="270" s="1"/>
  <c r="GE97" i="270"/>
  <c r="CO110" i="270"/>
  <c r="CU110" i="270" s="1"/>
  <c r="CM120" i="270"/>
  <c r="CS110" i="270"/>
  <c r="EQ103" i="270"/>
  <c r="EW103" i="270" s="1"/>
  <c r="EO113" i="270"/>
  <c r="EU103" i="270"/>
  <c r="FY101" i="270"/>
  <c r="GA91" i="270"/>
  <c r="GG91" i="270" s="1"/>
  <c r="GE91" i="270"/>
  <c r="AL45" i="270"/>
  <c r="AM44" i="270"/>
  <c r="AR44" i="270"/>
  <c r="DY103" i="270"/>
  <c r="EE103" i="270" s="1"/>
  <c r="DW113" i="270"/>
  <c r="EC103" i="270"/>
  <c r="DW110" i="270"/>
  <c r="DY100" i="270"/>
  <c r="EE100" i="270" s="1"/>
  <c r="EC100" i="270"/>
  <c r="DG92" i="270"/>
  <c r="DM92" i="270" s="1"/>
  <c r="DE102" i="270"/>
  <c r="DK92" i="270"/>
  <c r="HI99" i="270"/>
  <c r="HK89" i="270"/>
  <c r="HQ89" i="270" s="1"/>
  <c r="HO89" i="270"/>
  <c r="CO54" i="270"/>
  <c r="CU54" i="270" s="1"/>
  <c r="CN55" i="270"/>
  <c r="CT54" i="270"/>
  <c r="HK115" i="270"/>
  <c r="HQ115" i="270" s="1"/>
  <c r="HI125" i="270"/>
  <c r="HO115" i="270"/>
  <c r="EQ106" i="270"/>
  <c r="EW106" i="270" s="1"/>
  <c r="EO116" i="270"/>
  <c r="EU106" i="270"/>
  <c r="IC110" i="270"/>
  <c r="II110" i="270" s="1"/>
  <c r="IA120" i="270"/>
  <c r="IG110" i="270"/>
  <c r="DW99" i="270"/>
  <c r="DY89" i="270"/>
  <c r="EE89" i="270" s="1"/>
  <c r="EC89" i="270"/>
  <c r="CO99" i="270"/>
  <c r="CU99" i="270" s="1"/>
  <c r="CM109" i="270"/>
  <c r="CS99" i="270"/>
  <c r="HK113" i="270"/>
  <c r="HQ113" i="270" s="1"/>
  <c r="HI123" i="270"/>
  <c r="HO113" i="270"/>
  <c r="FI111" i="270"/>
  <c r="FO111" i="270" s="1"/>
  <c r="FG121" i="270"/>
  <c r="FM111" i="270"/>
  <c r="FY124" i="270"/>
  <c r="GA114" i="270"/>
  <c r="GG114" i="270" s="1"/>
  <c r="GE114" i="270"/>
  <c r="BC147" i="270"/>
  <c r="BE137" i="270"/>
  <c r="BK137" i="270" s="1"/>
  <c r="BI137" i="270"/>
  <c r="HK128" i="270"/>
  <c r="HQ128" i="270" s="1"/>
  <c r="HI138" i="270"/>
  <c r="HO128" i="270"/>
  <c r="DW116" i="270"/>
  <c r="DY106" i="270"/>
  <c r="EE106" i="270" s="1"/>
  <c r="EC106" i="270"/>
  <c r="HK122" i="270"/>
  <c r="HQ122" i="270" s="1"/>
  <c r="HI132" i="270"/>
  <c r="HO122" i="270"/>
  <c r="AK114" i="270"/>
  <c r="AM104" i="270"/>
  <c r="AS104" i="270" s="1"/>
  <c r="AQ104" i="270"/>
  <c r="BW46" i="270"/>
  <c r="CC46" i="270" s="1"/>
  <c r="BV47" i="270"/>
  <c r="CB46" i="270"/>
  <c r="IC67" i="270"/>
  <c r="II67" i="270" s="1"/>
  <c r="IB68" i="270"/>
  <c r="IH67" i="270"/>
  <c r="DY115" i="270"/>
  <c r="EE115" i="270" s="1"/>
  <c r="DW125" i="270"/>
  <c r="EC115" i="270"/>
  <c r="FG126" i="270"/>
  <c r="FI116" i="270"/>
  <c r="FO116" i="270" s="1"/>
  <c r="FM116" i="270"/>
  <c r="BW91" i="270"/>
  <c r="CC91" i="270" s="1"/>
  <c r="BU101" i="270"/>
  <c r="CA91" i="270"/>
  <c r="BW95" i="270"/>
  <c r="CC95" i="270" s="1"/>
  <c r="BU105" i="270"/>
  <c r="CA95" i="270"/>
  <c r="IA109" i="270"/>
  <c r="IC99" i="270"/>
  <c r="II99" i="270" s="1"/>
  <c r="IG99" i="270"/>
  <c r="BE165" i="270"/>
  <c r="BK165" i="270" s="1"/>
  <c r="BC175" i="270"/>
  <c r="BI165" i="270"/>
  <c r="BU178" i="270"/>
  <c r="BW168" i="270"/>
  <c r="CC168" i="270" s="1"/>
  <c r="CA168" i="270"/>
  <c r="BE98" i="270"/>
  <c r="BK98" i="270" s="1"/>
  <c r="BC108" i="270"/>
  <c r="BI98" i="270"/>
  <c r="GQ113" i="270"/>
  <c r="GS103" i="270"/>
  <c r="GY103" i="270" s="1"/>
  <c r="GW103" i="270"/>
  <c r="FI115" i="270"/>
  <c r="FO115" i="270" s="1"/>
  <c r="FG125" i="270"/>
  <c r="FM115" i="270"/>
  <c r="FG118" i="270"/>
  <c r="FI108" i="270"/>
  <c r="FO108" i="270" s="1"/>
  <c r="FM108" i="270"/>
  <c r="CC45" i="270"/>
  <c r="FI113" i="270"/>
  <c r="FO113" i="270" s="1"/>
  <c r="FG123" i="270"/>
  <c r="FM113" i="270"/>
  <c r="AK110" i="270"/>
  <c r="AM100" i="270"/>
  <c r="AS100" i="270" s="1"/>
  <c r="AQ100" i="270"/>
  <c r="HK55" i="270"/>
  <c r="HQ55" i="270" s="1"/>
  <c r="HJ56" i="270"/>
  <c r="HP55" i="270"/>
  <c r="AK117" i="270"/>
  <c r="AM107" i="270"/>
  <c r="AS107" i="270" s="1"/>
  <c r="AQ107" i="270"/>
  <c r="FY120" i="270"/>
  <c r="GA110" i="270"/>
  <c r="GG110" i="270" s="1"/>
  <c r="GE110" i="270"/>
  <c r="DE104" i="270"/>
  <c r="DG94" i="270"/>
  <c r="DM94" i="270" s="1"/>
  <c r="DK94" i="270"/>
  <c r="BE92" i="270"/>
  <c r="BK92" i="270" s="1"/>
  <c r="BC102" i="270"/>
  <c r="BI92" i="270"/>
  <c r="DG89" i="270"/>
  <c r="DM89" i="270" s="1"/>
  <c r="DE99" i="270"/>
  <c r="DK89" i="270"/>
  <c r="GQ136" i="270"/>
  <c r="GS126" i="270"/>
  <c r="GY126" i="270" s="1"/>
  <c r="GW126" i="270"/>
  <c r="EO108" i="270"/>
  <c r="EQ98" i="270"/>
  <c r="EW98" i="270" s="1"/>
  <c r="EU98" i="270"/>
  <c r="FY109" i="270"/>
  <c r="GA99" i="270"/>
  <c r="GG99" i="270" s="1"/>
  <c r="GE99" i="270"/>
  <c r="AK118" i="270"/>
  <c r="AM108" i="270"/>
  <c r="AS108" i="270" s="1"/>
  <c r="AQ108" i="270"/>
  <c r="DG115" i="270"/>
  <c r="DM115" i="270" s="1"/>
  <c r="DE125" i="270"/>
  <c r="DK115" i="270"/>
  <c r="AK113" i="270"/>
  <c r="AM103" i="270"/>
  <c r="AS103" i="270" s="1"/>
  <c r="AQ103" i="270"/>
  <c r="EP45" i="270"/>
  <c r="EQ44" i="270"/>
  <c r="EV44" i="270"/>
  <c r="DG113" i="270"/>
  <c r="DM113" i="270" s="1"/>
  <c r="DE123" i="270"/>
  <c r="DK113" i="270"/>
  <c r="BU99" i="270"/>
  <c r="BW89" i="270"/>
  <c r="CC89" i="270" s="1"/>
  <c r="CA89" i="270"/>
  <c r="GR46" i="270"/>
  <c r="GS45" i="270"/>
  <c r="GX45" i="270"/>
  <c r="BD47" i="270"/>
  <c r="BE46" i="270"/>
  <c r="BK46" i="270" s="1"/>
  <c r="BJ46" i="270"/>
  <c r="IA127" i="270"/>
  <c r="IC117" i="270"/>
  <c r="II117" i="270" s="1"/>
  <c r="IG117" i="270"/>
  <c r="DY101" i="270"/>
  <c r="EE101" i="270" s="1"/>
  <c r="DW111" i="270"/>
  <c r="EC101" i="270"/>
  <c r="GA45" i="270" l="1"/>
  <c r="GG45" i="270" s="1"/>
  <c r="FZ46" i="270"/>
  <c r="GF45" i="270"/>
  <c r="HO117" i="270"/>
  <c r="HK117" i="270"/>
  <c r="HQ117" i="270" s="1"/>
  <c r="HI127" i="270"/>
  <c r="FG109" i="270"/>
  <c r="FI99" i="270"/>
  <c r="FO99" i="270" s="1"/>
  <c r="FM99" i="270"/>
  <c r="HO114" i="270"/>
  <c r="HK114" i="270"/>
  <c r="HQ114" i="270" s="1"/>
  <c r="HI124" i="270"/>
  <c r="FY112" i="270"/>
  <c r="GE102" i="270"/>
  <c r="GA102" i="270"/>
  <c r="GG102" i="270" s="1"/>
  <c r="AM99" i="270"/>
  <c r="AS99" i="270" s="1"/>
  <c r="AK109" i="270"/>
  <c r="AQ99" i="270"/>
  <c r="DX58" i="270"/>
  <c r="ED57" i="270"/>
  <c r="DY57" i="270"/>
  <c r="EE57" i="270" s="1"/>
  <c r="BI141" i="270"/>
  <c r="BC151" i="270"/>
  <c r="BE141" i="270"/>
  <c r="BK141" i="270" s="1"/>
  <c r="HK110" i="270"/>
  <c r="HQ110" i="270" s="1"/>
  <c r="HI120" i="270"/>
  <c r="HO110" i="270"/>
  <c r="GW118" i="270"/>
  <c r="GS118" i="270"/>
  <c r="GY118" i="270" s="1"/>
  <c r="GQ128" i="270"/>
  <c r="DG45" i="270"/>
  <c r="DM45" i="270" s="1"/>
  <c r="DF46" i="270"/>
  <c r="DL45" i="270"/>
  <c r="GQ109" i="270"/>
  <c r="GS99" i="270"/>
  <c r="GY99" i="270" s="1"/>
  <c r="GW99" i="270"/>
  <c r="BC129" i="270"/>
  <c r="BI119" i="270"/>
  <c r="BE119" i="270"/>
  <c r="BK119" i="270" s="1"/>
  <c r="GW114" i="270"/>
  <c r="GS114" i="270"/>
  <c r="GY114" i="270" s="1"/>
  <c r="GQ124" i="270"/>
  <c r="CO158" i="270"/>
  <c r="CU158" i="270" s="1"/>
  <c r="CM168" i="270"/>
  <c r="CS158" i="270"/>
  <c r="DY46" i="270"/>
  <c r="EE46" i="270" s="1"/>
  <c r="DX47" i="270"/>
  <c r="ED46" i="270"/>
  <c r="AM115" i="270"/>
  <c r="AS115" i="270" s="1"/>
  <c r="AK125" i="270"/>
  <c r="AQ115" i="270"/>
  <c r="CO111" i="270"/>
  <c r="CU111" i="270" s="1"/>
  <c r="CM121" i="270"/>
  <c r="CS111" i="270"/>
  <c r="FY134" i="270"/>
  <c r="GA124" i="270"/>
  <c r="GG124" i="270" s="1"/>
  <c r="GE124" i="270"/>
  <c r="BD48" i="270"/>
  <c r="BE47" i="270"/>
  <c r="BK47" i="270" s="1"/>
  <c r="BJ47" i="270"/>
  <c r="AM118" i="270"/>
  <c r="AS118" i="270" s="1"/>
  <c r="AK128" i="270"/>
  <c r="AQ118" i="270"/>
  <c r="FY130" i="270"/>
  <c r="GA120" i="270"/>
  <c r="GG120" i="270" s="1"/>
  <c r="GE120" i="270"/>
  <c r="IA119" i="270"/>
  <c r="IC109" i="270"/>
  <c r="II109" i="270" s="1"/>
  <c r="IG109" i="270"/>
  <c r="HK138" i="270"/>
  <c r="HQ138" i="270" s="1"/>
  <c r="HI148" i="270"/>
  <c r="HO138" i="270"/>
  <c r="IC120" i="270"/>
  <c r="II120" i="270" s="1"/>
  <c r="IA130" i="270"/>
  <c r="IG120" i="270"/>
  <c r="DE112" i="270"/>
  <c r="DG102" i="270"/>
  <c r="DM102" i="270" s="1"/>
  <c r="DK102" i="270"/>
  <c r="DY113" i="270"/>
  <c r="EE113" i="270" s="1"/>
  <c r="DW123" i="270"/>
  <c r="EC113" i="270"/>
  <c r="FY111" i="270"/>
  <c r="GA101" i="270"/>
  <c r="GG101" i="270" s="1"/>
  <c r="GE101" i="270"/>
  <c r="GS57" i="270"/>
  <c r="GY57" i="270" s="1"/>
  <c r="GR58" i="270"/>
  <c r="GX57" i="270"/>
  <c r="FY113" i="270"/>
  <c r="GA103" i="270"/>
  <c r="GG103" i="270" s="1"/>
  <c r="GE103" i="270"/>
  <c r="DW128" i="270"/>
  <c r="DY118" i="270"/>
  <c r="EE118" i="270" s="1"/>
  <c r="EC118" i="270"/>
  <c r="EQ109" i="270"/>
  <c r="EW109" i="270" s="1"/>
  <c r="EO119" i="270"/>
  <c r="EU109" i="270"/>
  <c r="CO146" i="270"/>
  <c r="CU146" i="270" s="1"/>
  <c r="CM156" i="270"/>
  <c r="CS146" i="270"/>
  <c r="IC126" i="270"/>
  <c r="II126" i="270" s="1"/>
  <c r="IA136" i="270"/>
  <c r="IG126" i="270"/>
  <c r="BC116" i="270"/>
  <c r="BE106" i="270"/>
  <c r="BK106" i="270" s="1"/>
  <c r="BI106" i="270"/>
  <c r="BE100" i="270"/>
  <c r="BK100" i="270" s="1"/>
  <c r="BC110" i="270"/>
  <c r="BI100" i="270"/>
  <c r="FG110" i="270"/>
  <c r="FI100" i="270"/>
  <c r="FO100" i="270" s="1"/>
  <c r="FM100" i="270"/>
  <c r="GQ127" i="270"/>
  <c r="GS117" i="270"/>
  <c r="GY117" i="270" s="1"/>
  <c r="GW117" i="270"/>
  <c r="DY117" i="270"/>
  <c r="EE117" i="270" s="1"/>
  <c r="DW127" i="270"/>
  <c r="EC117" i="270"/>
  <c r="FY115" i="270"/>
  <c r="GA105" i="270"/>
  <c r="GG105" i="270" s="1"/>
  <c r="GE105" i="270"/>
  <c r="DY111" i="270"/>
  <c r="EE111" i="270" s="1"/>
  <c r="DW121" i="270"/>
  <c r="EC111" i="270"/>
  <c r="HI133" i="270"/>
  <c r="HK123" i="270"/>
  <c r="HQ123" i="270" s="1"/>
  <c r="HO123" i="270"/>
  <c r="DE133" i="270"/>
  <c r="DG123" i="270"/>
  <c r="DM123" i="270" s="1"/>
  <c r="DK123" i="270"/>
  <c r="BE102" i="270"/>
  <c r="BK102" i="270" s="1"/>
  <c r="BC112" i="270"/>
  <c r="BI102" i="270"/>
  <c r="FG136" i="270"/>
  <c r="FI126" i="270"/>
  <c r="FO126" i="270" s="1"/>
  <c r="FM126" i="270"/>
  <c r="BW47" i="270"/>
  <c r="CC47" i="270" s="1"/>
  <c r="BV48" i="270"/>
  <c r="CB47" i="270"/>
  <c r="FY117" i="270"/>
  <c r="GA107" i="270"/>
  <c r="GG107" i="270" s="1"/>
  <c r="GE107" i="270"/>
  <c r="BE104" i="270"/>
  <c r="BK104" i="270" s="1"/>
  <c r="BC114" i="270"/>
  <c r="BI104" i="270"/>
  <c r="CO115" i="270"/>
  <c r="CU115" i="270" s="1"/>
  <c r="CM125" i="270"/>
  <c r="CS115" i="270"/>
  <c r="FY136" i="270"/>
  <c r="GA126" i="270"/>
  <c r="GG126" i="270" s="1"/>
  <c r="GE126" i="270"/>
  <c r="DF57" i="270"/>
  <c r="DL56" i="270"/>
  <c r="DG56" i="270"/>
  <c r="DM56" i="270" s="1"/>
  <c r="GQ140" i="270"/>
  <c r="GS130" i="270"/>
  <c r="GY130" i="270" s="1"/>
  <c r="GW130" i="270"/>
  <c r="BW144" i="270"/>
  <c r="CC144" i="270" s="1"/>
  <c r="BU154" i="270"/>
  <c r="CA144" i="270"/>
  <c r="IC122" i="270"/>
  <c r="II122" i="270" s="1"/>
  <c r="IA132" i="270"/>
  <c r="IG122" i="270"/>
  <c r="IC124" i="270"/>
  <c r="II124" i="270" s="1"/>
  <c r="IA134" i="270"/>
  <c r="IG124" i="270"/>
  <c r="IA135" i="270"/>
  <c r="IC125" i="270"/>
  <c r="II125" i="270" s="1"/>
  <c r="IG125" i="270"/>
  <c r="GY45" i="270"/>
  <c r="AM113" i="270"/>
  <c r="AS113" i="270" s="1"/>
  <c r="AK123" i="270"/>
  <c r="AQ113" i="270"/>
  <c r="GQ123" i="270"/>
  <c r="GS113" i="270"/>
  <c r="GY113" i="270" s="1"/>
  <c r="GW113" i="270"/>
  <c r="BW178" i="270"/>
  <c r="CC178" i="270" s="1"/>
  <c r="BU188" i="270"/>
  <c r="CA178" i="270"/>
  <c r="BW105" i="270"/>
  <c r="CC105" i="270" s="1"/>
  <c r="BU115" i="270"/>
  <c r="CA105" i="270"/>
  <c r="CM119" i="270"/>
  <c r="CO109" i="270"/>
  <c r="CU109" i="270" s="1"/>
  <c r="CS109" i="270"/>
  <c r="EQ113" i="270"/>
  <c r="EW113" i="270" s="1"/>
  <c r="EO123" i="270"/>
  <c r="EU113" i="270"/>
  <c r="AM112" i="270"/>
  <c r="AS112" i="270" s="1"/>
  <c r="AK122" i="270"/>
  <c r="AQ112" i="270"/>
  <c r="BU120" i="270"/>
  <c r="BW110" i="270"/>
  <c r="CC110" i="270" s="1"/>
  <c r="CA110" i="270"/>
  <c r="FI127" i="270"/>
  <c r="FO127" i="270" s="1"/>
  <c r="FG137" i="270"/>
  <c r="FM127" i="270"/>
  <c r="HJ47" i="270"/>
  <c r="HK46" i="270"/>
  <c r="HQ46" i="270" s="1"/>
  <c r="HP46" i="270"/>
  <c r="IC45" i="270"/>
  <c r="IB46" i="270"/>
  <c r="IH45" i="270"/>
  <c r="FH47" i="270"/>
  <c r="FI46" i="270"/>
  <c r="FN46" i="270"/>
  <c r="AM116" i="270"/>
  <c r="AS116" i="270" s="1"/>
  <c r="AK126" i="270"/>
  <c r="AQ116" i="270"/>
  <c r="EO117" i="270"/>
  <c r="EQ107" i="270"/>
  <c r="EW107" i="270" s="1"/>
  <c r="EU107" i="270"/>
  <c r="HK132" i="270"/>
  <c r="HQ132" i="270" s="1"/>
  <c r="HI142" i="270"/>
  <c r="HO132" i="270"/>
  <c r="IA137" i="270"/>
  <c r="IC127" i="270"/>
  <c r="II127" i="270" s="1"/>
  <c r="IG127" i="270"/>
  <c r="GS46" i="270"/>
  <c r="GY46" i="270" s="1"/>
  <c r="GR47" i="270"/>
  <c r="GX46" i="270"/>
  <c r="FY119" i="270"/>
  <c r="GA109" i="270"/>
  <c r="GG109" i="270" s="1"/>
  <c r="GE109" i="270"/>
  <c r="AM110" i="270"/>
  <c r="AS110" i="270" s="1"/>
  <c r="AK120" i="270"/>
  <c r="AQ110" i="270"/>
  <c r="DW135" i="270"/>
  <c r="DY125" i="270"/>
  <c r="EE125" i="270" s="1"/>
  <c r="EC125" i="270"/>
  <c r="EO126" i="270"/>
  <c r="EQ116" i="270"/>
  <c r="EW116" i="270" s="1"/>
  <c r="EU116" i="270"/>
  <c r="HI135" i="270"/>
  <c r="HK125" i="270"/>
  <c r="HQ125" i="270" s="1"/>
  <c r="HO125" i="270"/>
  <c r="FG114" i="270"/>
  <c r="FI104" i="270"/>
  <c r="FO104" i="270" s="1"/>
  <c r="FM104" i="270"/>
  <c r="EQ124" i="270"/>
  <c r="EW124" i="270" s="1"/>
  <c r="EO134" i="270"/>
  <c r="EU124" i="270"/>
  <c r="CO117" i="270"/>
  <c r="CU117" i="270" s="1"/>
  <c r="CM127" i="270"/>
  <c r="CS117" i="270"/>
  <c r="IA143" i="270"/>
  <c r="IC133" i="270"/>
  <c r="II133" i="270" s="1"/>
  <c r="IG133" i="270"/>
  <c r="EQ115" i="270"/>
  <c r="EW115" i="270" s="1"/>
  <c r="EO125" i="270"/>
  <c r="EU115" i="270"/>
  <c r="EO112" i="270"/>
  <c r="EQ102" i="270"/>
  <c r="EW102" i="270" s="1"/>
  <c r="EU102" i="270"/>
  <c r="CO45" i="270"/>
  <c r="CN46" i="270"/>
  <c r="CT45" i="270"/>
  <c r="EQ101" i="270"/>
  <c r="EW101" i="270" s="1"/>
  <c r="EO111" i="270"/>
  <c r="EU101" i="270"/>
  <c r="BW107" i="270"/>
  <c r="CC107" i="270" s="1"/>
  <c r="BU117" i="270"/>
  <c r="CA107" i="270"/>
  <c r="BW146" i="270"/>
  <c r="CC146" i="270" s="1"/>
  <c r="BU156" i="270"/>
  <c r="CA146" i="270"/>
  <c r="BC143" i="270"/>
  <c r="BE133" i="270"/>
  <c r="BK133" i="270" s="1"/>
  <c r="BI133" i="270"/>
  <c r="HK56" i="270"/>
  <c r="HQ56" i="270" s="1"/>
  <c r="HJ57" i="270"/>
  <c r="HP56" i="270"/>
  <c r="EW44" i="270"/>
  <c r="DG125" i="270"/>
  <c r="DM125" i="270" s="1"/>
  <c r="DE135" i="270"/>
  <c r="DK125" i="270"/>
  <c r="GQ146" i="270"/>
  <c r="GS136" i="270"/>
  <c r="GY136" i="270" s="1"/>
  <c r="GW136" i="270"/>
  <c r="FG128" i="270"/>
  <c r="FI118" i="270"/>
  <c r="FO118" i="270" s="1"/>
  <c r="FM118" i="270"/>
  <c r="BC118" i="270"/>
  <c r="BE108" i="270"/>
  <c r="BK108" i="270" s="1"/>
  <c r="BI108" i="270"/>
  <c r="BE175" i="270"/>
  <c r="BK175" i="270" s="1"/>
  <c r="BC185" i="270"/>
  <c r="BI175" i="270"/>
  <c r="BC157" i="270"/>
  <c r="BE147" i="270"/>
  <c r="BK147" i="270" s="1"/>
  <c r="BI147" i="270"/>
  <c r="FI121" i="270"/>
  <c r="FO121" i="270" s="1"/>
  <c r="FG131" i="270"/>
  <c r="FM121" i="270"/>
  <c r="AS44" i="270"/>
  <c r="CM184" i="270"/>
  <c r="CO174" i="270"/>
  <c r="CU174" i="270" s="1"/>
  <c r="CS174" i="270"/>
  <c r="FI102" i="270"/>
  <c r="FO102" i="270" s="1"/>
  <c r="FG112" i="270"/>
  <c r="FM102" i="270"/>
  <c r="CO113" i="270"/>
  <c r="CU113" i="270" s="1"/>
  <c r="CM123" i="270"/>
  <c r="CS113" i="270"/>
  <c r="GQ125" i="270"/>
  <c r="GS115" i="270"/>
  <c r="GY115" i="270" s="1"/>
  <c r="GW115" i="270"/>
  <c r="BW103" i="270"/>
  <c r="CC103" i="270" s="1"/>
  <c r="BU113" i="270"/>
  <c r="CA103" i="270"/>
  <c r="DE118" i="270"/>
  <c r="DG108" i="270"/>
  <c r="DM108" i="270" s="1"/>
  <c r="DK108" i="270"/>
  <c r="IC128" i="270"/>
  <c r="II128" i="270" s="1"/>
  <c r="IA138" i="270"/>
  <c r="IG128" i="270"/>
  <c r="EO120" i="270"/>
  <c r="EQ110" i="270"/>
  <c r="EW110" i="270" s="1"/>
  <c r="EU110" i="270"/>
  <c r="DG121" i="270"/>
  <c r="DM121" i="270" s="1"/>
  <c r="DE131" i="270"/>
  <c r="DK121" i="270"/>
  <c r="EQ45" i="270"/>
  <c r="EW45" i="270" s="1"/>
  <c r="EP46" i="270"/>
  <c r="EV45" i="270"/>
  <c r="DE114" i="270"/>
  <c r="DG104" i="270"/>
  <c r="DM104" i="270" s="1"/>
  <c r="DK104" i="270"/>
  <c r="AM117" i="270"/>
  <c r="AS117" i="270" s="1"/>
  <c r="AK127" i="270"/>
  <c r="AQ117" i="270"/>
  <c r="FI123" i="270"/>
  <c r="FO123" i="270" s="1"/>
  <c r="FG133" i="270"/>
  <c r="FM123" i="270"/>
  <c r="BW101" i="270"/>
  <c r="CC101" i="270" s="1"/>
  <c r="BU111" i="270"/>
  <c r="CA101" i="270"/>
  <c r="AM114" i="270"/>
  <c r="AS114" i="270" s="1"/>
  <c r="AK124" i="270"/>
  <c r="AQ114" i="270"/>
  <c r="AM45" i="270"/>
  <c r="AS45" i="270" s="1"/>
  <c r="AL46" i="270"/>
  <c r="AR45" i="270"/>
  <c r="CM130" i="270"/>
  <c r="CO120" i="270"/>
  <c r="CU120" i="270" s="1"/>
  <c r="CS120" i="270"/>
  <c r="DW124" i="270"/>
  <c r="DY114" i="270"/>
  <c r="EE114" i="270" s="1"/>
  <c r="EC114" i="270"/>
  <c r="HK126" i="270"/>
  <c r="HQ126" i="270" s="1"/>
  <c r="HI136" i="270"/>
  <c r="HO126" i="270"/>
  <c r="HI131" i="270"/>
  <c r="HK121" i="270"/>
  <c r="HQ121" i="270" s="1"/>
  <c r="HO121" i="270"/>
  <c r="BW142" i="270"/>
  <c r="CC142" i="270" s="1"/>
  <c r="BU152" i="270"/>
  <c r="CA142" i="270"/>
  <c r="FH57" i="270"/>
  <c r="FN56" i="270"/>
  <c r="FI56" i="270"/>
  <c r="FO56" i="270" s="1"/>
  <c r="BW99" i="270"/>
  <c r="CC99" i="270" s="1"/>
  <c r="BU109" i="270"/>
  <c r="CA99" i="270"/>
  <c r="EO118" i="270"/>
  <c r="EQ108" i="270"/>
  <c r="EW108" i="270" s="1"/>
  <c r="EU108" i="270"/>
  <c r="DE109" i="270"/>
  <c r="DG99" i="270"/>
  <c r="DM99" i="270" s="1"/>
  <c r="DK99" i="270"/>
  <c r="FI125" i="270"/>
  <c r="FO125" i="270" s="1"/>
  <c r="FG135" i="270"/>
  <c r="FM125" i="270"/>
  <c r="IC68" i="270"/>
  <c r="II68" i="270" s="1"/>
  <c r="IH68" i="270"/>
  <c r="DW126" i="270"/>
  <c r="DY116" i="270"/>
  <c r="EE116" i="270" s="1"/>
  <c r="EC116" i="270"/>
  <c r="DY99" i="270"/>
  <c r="EE99" i="270" s="1"/>
  <c r="DW109" i="270"/>
  <c r="EC99" i="270"/>
  <c r="CN56" i="270"/>
  <c r="CT55" i="270"/>
  <c r="CO55" i="270"/>
  <c r="CU55" i="270" s="1"/>
  <c r="HI109" i="270"/>
  <c r="HK99" i="270"/>
  <c r="HQ99" i="270" s="1"/>
  <c r="HO99" i="270"/>
  <c r="DW120" i="270"/>
  <c r="DY110" i="270"/>
  <c r="EE110" i="270" s="1"/>
  <c r="EC110" i="270"/>
  <c r="IA141" i="270"/>
  <c r="IC131" i="270"/>
  <c r="II131" i="270" s="1"/>
  <c r="IG131" i="270"/>
  <c r="GQ142" i="270"/>
  <c r="GS132" i="270"/>
  <c r="GY132" i="270" s="1"/>
  <c r="GW132" i="270"/>
  <c r="GQ121" i="270"/>
  <c r="GS111" i="270"/>
  <c r="GY111" i="270" s="1"/>
  <c r="GW111" i="270"/>
  <c r="DW122" i="270"/>
  <c r="DY112" i="270"/>
  <c r="EE112" i="270" s="1"/>
  <c r="EC112" i="270"/>
  <c r="DG137" i="270"/>
  <c r="DM137" i="270" s="1"/>
  <c r="DE147" i="270"/>
  <c r="DK137" i="270"/>
  <c r="FY138" i="270"/>
  <c r="GA128" i="270"/>
  <c r="GG128" i="270" s="1"/>
  <c r="GE128" i="270"/>
  <c r="CO152" i="270"/>
  <c r="CU152" i="270" s="1"/>
  <c r="CM162" i="270"/>
  <c r="CS152" i="270"/>
  <c r="AM111" i="270"/>
  <c r="AS111" i="270" s="1"/>
  <c r="AK121" i="270"/>
  <c r="AQ111" i="270"/>
  <c r="DG106" i="270"/>
  <c r="DM106" i="270" s="1"/>
  <c r="DE116" i="270"/>
  <c r="DK106" i="270"/>
  <c r="DE110" i="270"/>
  <c r="DG100" i="270"/>
  <c r="DM100" i="270" s="1"/>
  <c r="DK100" i="270"/>
  <c r="FI109" i="270" l="1"/>
  <c r="FO109" i="270" s="1"/>
  <c r="FG119" i="270"/>
  <c r="FM109" i="270"/>
  <c r="HO124" i="270"/>
  <c r="HK124" i="270"/>
  <c r="HQ124" i="270" s="1"/>
  <c r="HI134" i="270"/>
  <c r="HK127" i="270"/>
  <c r="HQ127" i="270" s="1"/>
  <c r="HO127" i="270"/>
  <c r="HI137" i="270"/>
  <c r="FZ47" i="270"/>
  <c r="GF46" i="270"/>
  <c r="GA46" i="270"/>
  <c r="GG46" i="270" s="1"/>
  <c r="DF47" i="270"/>
  <c r="DG46" i="270"/>
  <c r="DM46" i="270" s="1"/>
  <c r="DL46" i="270"/>
  <c r="BC161" i="270"/>
  <c r="BI151" i="270"/>
  <c r="BE151" i="270"/>
  <c r="BK151" i="270" s="1"/>
  <c r="AM109" i="270"/>
  <c r="AS109" i="270" s="1"/>
  <c r="AK119" i="270"/>
  <c r="AQ109" i="270"/>
  <c r="GW128" i="270"/>
  <c r="GQ138" i="270"/>
  <c r="GS128" i="270"/>
  <c r="GY128" i="270" s="1"/>
  <c r="GQ119" i="270"/>
  <c r="GS109" i="270"/>
  <c r="GY109" i="270" s="1"/>
  <c r="GW109" i="270"/>
  <c r="BC139" i="270"/>
  <c r="BE129" i="270"/>
  <c r="BK129" i="270" s="1"/>
  <c r="BI129" i="270"/>
  <c r="GQ134" i="270"/>
  <c r="GS124" i="270"/>
  <c r="GY124" i="270" s="1"/>
  <c r="GW124" i="270"/>
  <c r="HK120" i="270"/>
  <c r="HQ120" i="270" s="1"/>
  <c r="HI130" i="270"/>
  <c r="HO120" i="270"/>
  <c r="DY58" i="270"/>
  <c r="EE58" i="270" s="1"/>
  <c r="ED58" i="270"/>
  <c r="GA112" i="270"/>
  <c r="GG112" i="270" s="1"/>
  <c r="GE112" i="270"/>
  <c r="FY122" i="270"/>
  <c r="AK131" i="270"/>
  <c r="AM121" i="270"/>
  <c r="AS121" i="270" s="1"/>
  <c r="AQ121" i="270"/>
  <c r="FY148" i="270"/>
  <c r="GA138" i="270"/>
  <c r="GG138" i="270" s="1"/>
  <c r="GE138" i="270"/>
  <c r="CN57" i="270"/>
  <c r="CT56" i="270"/>
  <c r="CO56" i="270"/>
  <c r="CU56" i="270" s="1"/>
  <c r="DW134" i="270"/>
  <c r="DY124" i="270"/>
  <c r="EE124" i="270" s="1"/>
  <c r="EC124" i="270"/>
  <c r="AK134" i="270"/>
  <c r="AM124" i="270"/>
  <c r="AS124" i="270" s="1"/>
  <c r="AQ124" i="270"/>
  <c r="EQ120" i="270"/>
  <c r="EW120" i="270" s="1"/>
  <c r="EO130" i="270"/>
  <c r="EU120" i="270"/>
  <c r="BW113" i="270"/>
  <c r="CC113" i="270" s="1"/>
  <c r="BU123" i="270"/>
  <c r="CA113" i="270"/>
  <c r="FG122" i="270"/>
  <c r="FI112" i="270"/>
  <c r="FO112" i="270" s="1"/>
  <c r="FM112" i="270"/>
  <c r="FI131" i="270"/>
  <c r="FO131" i="270" s="1"/>
  <c r="FG141" i="270"/>
  <c r="FM131" i="270"/>
  <c r="IA153" i="270"/>
  <c r="IC143" i="270"/>
  <c r="II143" i="270" s="1"/>
  <c r="IG143" i="270"/>
  <c r="FG124" i="270"/>
  <c r="FI114" i="270"/>
  <c r="FO114" i="270" s="1"/>
  <c r="FM114" i="270"/>
  <c r="IA147" i="270"/>
  <c r="IC137" i="270"/>
  <c r="II137" i="270" s="1"/>
  <c r="IG137" i="270"/>
  <c r="EQ117" i="270"/>
  <c r="EW117" i="270" s="1"/>
  <c r="EO127" i="270"/>
  <c r="EU117" i="270"/>
  <c r="IC46" i="270"/>
  <c r="II46" i="270" s="1"/>
  <c r="IB47" i="270"/>
  <c r="IH46" i="270"/>
  <c r="GQ133" i="270"/>
  <c r="GS123" i="270"/>
  <c r="GY123" i="270" s="1"/>
  <c r="GW123" i="270"/>
  <c r="IA145" i="270"/>
  <c r="IC135" i="270"/>
  <c r="II135" i="270" s="1"/>
  <c r="IG135" i="270"/>
  <c r="GQ150" i="270"/>
  <c r="GS140" i="270"/>
  <c r="GY140" i="270" s="1"/>
  <c r="GW140" i="270"/>
  <c r="CM135" i="270"/>
  <c r="CO125" i="270"/>
  <c r="CU125" i="270" s="1"/>
  <c r="CS125" i="270"/>
  <c r="FG146" i="270"/>
  <c r="FI136" i="270"/>
  <c r="FO136" i="270" s="1"/>
  <c r="FM136" i="270"/>
  <c r="BC122" i="270"/>
  <c r="BE112" i="270"/>
  <c r="BK112" i="270" s="1"/>
  <c r="BI112" i="270"/>
  <c r="BC120" i="270"/>
  <c r="BE110" i="270"/>
  <c r="BK110" i="270" s="1"/>
  <c r="BI110" i="270"/>
  <c r="CM131" i="270"/>
  <c r="CO121" i="270"/>
  <c r="CU121" i="270" s="1"/>
  <c r="CS121" i="270"/>
  <c r="DW132" i="270"/>
  <c r="DY122" i="270"/>
  <c r="EE122" i="270" s="1"/>
  <c r="EC122" i="270"/>
  <c r="EQ118" i="270"/>
  <c r="EW118" i="270" s="1"/>
  <c r="EO128" i="270"/>
  <c r="EU118" i="270"/>
  <c r="HI141" i="270"/>
  <c r="HK131" i="270"/>
  <c r="HQ131" i="270" s="1"/>
  <c r="HO131" i="270"/>
  <c r="AK137" i="270"/>
  <c r="AM127" i="270"/>
  <c r="AS127" i="270" s="1"/>
  <c r="AQ127" i="270"/>
  <c r="CM137" i="270"/>
  <c r="CO127" i="270"/>
  <c r="CU127" i="270" s="1"/>
  <c r="CS127" i="270"/>
  <c r="II45" i="270"/>
  <c r="BW115" i="270"/>
  <c r="CC115" i="270" s="1"/>
  <c r="BU125" i="270"/>
  <c r="CA115" i="270"/>
  <c r="IC132" i="270"/>
  <c r="II132" i="270" s="1"/>
  <c r="IA142" i="270"/>
  <c r="IG132" i="270"/>
  <c r="DW131" i="270"/>
  <c r="DY121" i="270"/>
  <c r="EE121" i="270" s="1"/>
  <c r="EC121" i="270"/>
  <c r="EQ119" i="270"/>
  <c r="EW119" i="270" s="1"/>
  <c r="EO129" i="270"/>
  <c r="EU119" i="270"/>
  <c r="DG112" i="270"/>
  <c r="DM112" i="270" s="1"/>
  <c r="DE122" i="270"/>
  <c r="DK112" i="270"/>
  <c r="FY140" i="270"/>
  <c r="GA130" i="270"/>
  <c r="GG130" i="270" s="1"/>
  <c r="GE130" i="270"/>
  <c r="CM178" i="270"/>
  <c r="CO168" i="270"/>
  <c r="CU168" i="270" s="1"/>
  <c r="CS168" i="270"/>
  <c r="DG147" i="270"/>
  <c r="DM147" i="270" s="1"/>
  <c r="DE157" i="270"/>
  <c r="DK147" i="270"/>
  <c r="IA151" i="270"/>
  <c r="IC141" i="270"/>
  <c r="II141" i="270" s="1"/>
  <c r="IG141" i="270"/>
  <c r="DW130" i="270"/>
  <c r="DY120" i="270"/>
  <c r="EE120" i="270" s="1"/>
  <c r="EC120" i="270"/>
  <c r="DY109" i="270"/>
  <c r="EE109" i="270" s="1"/>
  <c r="DW119" i="270"/>
  <c r="EC109" i="270"/>
  <c r="FI135" i="270"/>
  <c r="FO135" i="270" s="1"/>
  <c r="FG145" i="270"/>
  <c r="FM135" i="270"/>
  <c r="IC138" i="270"/>
  <c r="II138" i="270" s="1"/>
  <c r="IA148" i="270"/>
  <c r="IG138" i="270"/>
  <c r="BC128" i="270"/>
  <c r="BE118" i="270"/>
  <c r="BK118" i="270" s="1"/>
  <c r="BI118" i="270"/>
  <c r="BC153" i="270"/>
  <c r="BE143" i="270"/>
  <c r="BK143" i="270" s="1"/>
  <c r="BI143" i="270"/>
  <c r="EO122" i="270"/>
  <c r="EQ112" i="270"/>
  <c r="EW112" i="270" s="1"/>
  <c r="EU112" i="270"/>
  <c r="FY129" i="270"/>
  <c r="GA119" i="270"/>
  <c r="GG119" i="270" s="1"/>
  <c r="GE119" i="270"/>
  <c r="HK142" i="270"/>
  <c r="HQ142" i="270" s="1"/>
  <c r="HI152" i="270"/>
  <c r="HO142" i="270"/>
  <c r="AK136" i="270"/>
  <c r="AM126" i="270"/>
  <c r="AS126" i="270" s="1"/>
  <c r="AQ126" i="270"/>
  <c r="BU130" i="270"/>
  <c r="BW120" i="270"/>
  <c r="CC120" i="270" s="1"/>
  <c r="CA120" i="270"/>
  <c r="AK133" i="270"/>
  <c r="AM123" i="270"/>
  <c r="AS123" i="270" s="1"/>
  <c r="AQ123" i="270"/>
  <c r="IC134" i="270"/>
  <c r="II134" i="270" s="1"/>
  <c r="IA144" i="270"/>
  <c r="IG134" i="270"/>
  <c r="CO156" i="270"/>
  <c r="CU156" i="270" s="1"/>
  <c r="CM166" i="270"/>
  <c r="CS156" i="270"/>
  <c r="HK148" i="270"/>
  <c r="HQ148" i="270" s="1"/>
  <c r="HI158" i="270"/>
  <c r="HO148" i="270"/>
  <c r="BE48" i="270"/>
  <c r="BK48" i="270" s="1"/>
  <c r="BJ48" i="270"/>
  <c r="FH58" i="270"/>
  <c r="FI57" i="270"/>
  <c r="FO57" i="270" s="1"/>
  <c r="FN57" i="270"/>
  <c r="HK136" i="270"/>
  <c r="HQ136" i="270" s="1"/>
  <c r="HI146" i="270"/>
  <c r="HO136" i="270"/>
  <c r="CO130" i="270"/>
  <c r="CU130" i="270" s="1"/>
  <c r="CM140" i="270"/>
  <c r="CS130" i="270"/>
  <c r="BW111" i="270"/>
  <c r="CC111" i="270" s="1"/>
  <c r="BU121" i="270"/>
  <c r="CA111" i="270"/>
  <c r="GQ156" i="270"/>
  <c r="GS146" i="270"/>
  <c r="GY146" i="270" s="1"/>
  <c r="GW146" i="270"/>
  <c r="EQ111" i="270"/>
  <c r="EW111" i="270" s="1"/>
  <c r="EO121" i="270"/>
  <c r="EU111" i="270"/>
  <c r="HK135" i="270"/>
  <c r="HQ135" i="270" s="1"/>
  <c r="HI145" i="270"/>
  <c r="HO135" i="270"/>
  <c r="DG57" i="270"/>
  <c r="DF58" i="270"/>
  <c r="DL57" i="270"/>
  <c r="BC124" i="270"/>
  <c r="BE114" i="270"/>
  <c r="BK114" i="270" s="1"/>
  <c r="BI114" i="270"/>
  <c r="GQ137" i="270"/>
  <c r="GS127" i="270"/>
  <c r="GY127" i="270" s="1"/>
  <c r="GW127" i="270"/>
  <c r="FY121" i="270"/>
  <c r="GA111" i="270"/>
  <c r="GG111" i="270" s="1"/>
  <c r="GE111" i="270"/>
  <c r="AK135" i="270"/>
  <c r="AM125" i="270"/>
  <c r="AS125" i="270" s="1"/>
  <c r="AQ125" i="270"/>
  <c r="DG110" i="270"/>
  <c r="DM110" i="270" s="1"/>
  <c r="DE120" i="270"/>
  <c r="DK110" i="270"/>
  <c r="CM172" i="270"/>
  <c r="CO162" i="270"/>
  <c r="CU162" i="270" s="1"/>
  <c r="CS162" i="270"/>
  <c r="GQ131" i="270"/>
  <c r="GS121" i="270"/>
  <c r="GY121" i="270" s="1"/>
  <c r="GW121" i="270"/>
  <c r="DE141" i="270"/>
  <c r="DG131" i="270"/>
  <c r="DM131" i="270" s="1"/>
  <c r="DK131" i="270"/>
  <c r="GQ135" i="270"/>
  <c r="GS125" i="270"/>
  <c r="GY125" i="270" s="1"/>
  <c r="GW125" i="270"/>
  <c r="CO184" i="270"/>
  <c r="CU184" i="270" s="1"/>
  <c r="CS184" i="270"/>
  <c r="BE157" i="270"/>
  <c r="BK157" i="270" s="1"/>
  <c r="BC167" i="270"/>
  <c r="BI157" i="270"/>
  <c r="BU166" i="270"/>
  <c r="BW156" i="270"/>
  <c r="CC156" i="270" s="1"/>
  <c r="CA156" i="270"/>
  <c r="EQ125" i="270"/>
  <c r="EW125" i="270" s="1"/>
  <c r="EO135" i="270"/>
  <c r="EU125" i="270"/>
  <c r="EO144" i="270"/>
  <c r="EQ134" i="270"/>
  <c r="EW134" i="270" s="1"/>
  <c r="EU134" i="270"/>
  <c r="DW145" i="270"/>
  <c r="DY135" i="270"/>
  <c r="EE135" i="270" s="1"/>
  <c r="EC135" i="270"/>
  <c r="GS47" i="270"/>
  <c r="GY47" i="270" s="1"/>
  <c r="GR48" i="270"/>
  <c r="GX47" i="270"/>
  <c r="HK47" i="270"/>
  <c r="HQ47" i="270" s="1"/>
  <c r="HJ48" i="270"/>
  <c r="HP47" i="270"/>
  <c r="AK132" i="270"/>
  <c r="AM122" i="270"/>
  <c r="AS122" i="270" s="1"/>
  <c r="AQ122" i="270"/>
  <c r="BW188" i="270"/>
  <c r="CA188" i="270"/>
  <c r="BU164" i="270"/>
  <c r="BW154" i="270"/>
  <c r="CC154" i="270" s="1"/>
  <c r="CA154" i="270"/>
  <c r="BW48" i="270"/>
  <c r="CC48" i="270" s="1"/>
  <c r="CB48" i="270"/>
  <c r="DG133" i="270"/>
  <c r="DM133" i="270" s="1"/>
  <c r="DE143" i="270"/>
  <c r="DK133" i="270"/>
  <c r="BC126" i="270"/>
  <c r="BE116" i="270"/>
  <c r="BK116" i="270" s="1"/>
  <c r="BI116" i="270"/>
  <c r="HK109" i="270"/>
  <c r="HQ109" i="270" s="1"/>
  <c r="HI119" i="270"/>
  <c r="HO109" i="270"/>
  <c r="BW109" i="270"/>
  <c r="CC109" i="270" s="1"/>
  <c r="BU119" i="270"/>
  <c r="CA109" i="270"/>
  <c r="BU162" i="270"/>
  <c r="BW152" i="270"/>
  <c r="CC152" i="270" s="1"/>
  <c r="CA152" i="270"/>
  <c r="AM46" i="270"/>
  <c r="AS46" i="270" s="1"/>
  <c r="AL47" i="270"/>
  <c r="AR46" i="270"/>
  <c r="DE124" i="270"/>
  <c r="DG114" i="270"/>
  <c r="DM114" i="270" s="1"/>
  <c r="DK114" i="270"/>
  <c r="FG138" i="270"/>
  <c r="FI128" i="270"/>
  <c r="FO128" i="270" s="1"/>
  <c r="FM128" i="270"/>
  <c r="DE145" i="270"/>
  <c r="DG135" i="270"/>
  <c r="DM135" i="270" s="1"/>
  <c r="DK135" i="270"/>
  <c r="FO46" i="270"/>
  <c r="FY125" i="270"/>
  <c r="GA115" i="270"/>
  <c r="GG115" i="270" s="1"/>
  <c r="GE115" i="270"/>
  <c r="DW138" i="270"/>
  <c r="DY128" i="270"/>
  <c r="EE128" i="270" s="1"/>
  <c r="EC128" i="270"/>
  <c r="FY123" i="270"/>
  <c r="GA113" i="270"/>
  <c r="GG113" i="270" s="1"/>
  <c r="GE113" i="270"/>
  <c r="DW133" i="270"/>
  <c r="DY123" i="270"/>
  <c r="EE123" i="270" s="1"/>
  <c r="EC123" i="270"/>
  <c r="FY144" i="270"/>
  <c r="GA134" i="270"/>
  <c r="GG134" i="270" s="1"/>
  <c r="GE134" i="270"/>
  <c r="DG116" i="270"/>
  <c r="DM116" i="270" s="1"/>
  <c r="DE126" i="270"/>
  <c r="DK116" i="270"/>
  <c r="DW136" i="270"/>
  <c r="DY126" i="270"/>
  <c r="EE126" i="270" s="1"/>
  <c r="EC126" i="270"/>
  <c r="DG109" i="270"/>
  <c r="DM109" i="270" s="1"/>
  <c r="DE119" i="270"/>
  <c r="DK109" i="270"/>
  <c r="FI133" i="270"/>
  <c r="FO133" i="270" s="1"/>
  <c r="FG143" i="270"/>
  <c r="FM133" i="270"/>
  <c r="DG118" i="270"/>
  <c r="DM118" i="270" s="1"/>
  <c r="DE128" i="270"/>
  <c r="DK118" i="270"/>
  <c r="CM133" i="270"/>
  <c r="CO123" i="270"/>
  <c r="CU123" i="270" s="1"/>
  <c r="CS123" i="270"/>
  <c r="BE185" i="270"/>
  <c r="BK185" i="270" s="1"/>
  <c r="BI185" i="270"/>
  <c r="HK57" i="270"/>
  <c r="HQ57" i="270" s="1"/>
  <c r="HJ58" i="270"/>
  <c r="HP57" i="270"/>
  <c r="CO46" i="270"/>
  <c r="CU46" i="270" s="1"/>
  <c r="CN47" i="270"/>
  <c r="CT46" i="270"/>
  <c r="EQ126" i="270"/>
  <c r="EW126" i="270" s="1"/>
  <c r="EO136" i="270"/>
  <c r="EU126" i="270"/>
  <c r="AK130" i="270"/>
  <c r="AM120" i="270"/>
  <c r="AS120" i="270" s="1"/>
  <c r="AQ120" i="270"/>
  <c r="FH48" i="270"/>
  <c r="FI47" i="270"/>
  <c r="FO47" i="270" s="1"/>
  <c r="FN47" i="270"/>
  <c r="FI137" i="270"/>
  <c r="FO137" i="270" s="1"/>
  <c r="FG147" i="270"/>
  <c r="FM137" i="270"/>
  <c r="FY146" i="270"/>
  <c r="GA136" i="270"/>
  <c r="GG136" i="270" s="1"/>
  <c r="GE136" i="270"/>
  <c r="FG120" i="270"/>
  <c r="FI110" i="270"/>
  <c r="FO110" i="270" s="1"/>
  <c r="FM110" i="270"/>
  <c r="IC136" i="270"/>
  <c r="II136" i="270" s="1"/>
  <c r="IA146" i="270"/>
  <c r="IG136" i="270"/>
  <c r="IA129" i="270"/>
  <c r="IC119" i="270"/>
  <c r="II119" i="270" s="1"/>
  <c r="IG119" i="270"/>
  <c r="AK138" i="270"/>
  <c r="AM128" i="270"/>
  <c r="AS128" i="270" s="1"/>
  <c r="AQ128" i="270"/>
  <c r="DY47" i="270"/>
  <c r="EE47" i="270" s="1"/>
  <c r="DX48" i="270"/>
  <c r="ED47" i="270"/>
  <c r="GQ152" i="270"/>
  <c r="GS142" i="270"/>
  <c r="GY142" i="270" s="1"/>
  <c r="GW142" i="270"/>
  <c r="EQ46" i="270"/>
  <c r="EW46" i="270" s="1"/>
  <c r="EP47" i="270"/>
  <c r="EV46" i="270"/>
  <c r="BW117" i="270"/>
  <c r="CC117" i="270" s="1"/>
  <c r="BU127" i="270"/>
  <c r="CA117" i="270"/>
  <c r="CU45" i="270"/>
  <c r="EQ123" i="270"/>
  <c r="EW123" i="270" s="1"/>
  <c r="EO133" i="270"/>
  <c r="EU123" i="270"/>
  <c r="CM129" i="270"/>
  <c r="CO119" i="270"/>
  <c r="CU119" i="270" s="1"/>
  <c r="CS119" i="270"/>
  <c r="FY127" i="270"/>
  <c r="GA117" i="270"/>
  <c r="GG117" i="270" s="1"/>
  <c r="GE117" i="270"/>
  <c r="HI143" i="270"/>
  <c r="HK133" i="270"/>
  <c r="HQ133" i="270" s="1"/>
  <c r="HO133" i="270"/>
  <c r="DW137" i="270"/>
  <c r="DY127" i="270"/>
  <c r="EE127" i="270" s="1"/>
  <c r="EC127" i="270"/>
  <c r="GS58" i="270"/>
  <c r="GY58" i="270" s="1"/>
  <c r="GX58" i="270"/>
  <c r="IC130" i="270"/>
  <c r="II130" i="270" s="1"/>
  <c r="IA140" i="270"/>
  <c r="IG130" i="270"/>
  <c r="HK134" i="270" l="1"/>
  <c r="HQ134" i="270" s="1"/>
  <c r="HI144" i="270"/>
  <c r="HO134" i="270"/>
  <c r="GA47" i="270"/>
  <c r="GG47" i="270" s="1"/>
  <c r="FZ48" i="270"/>
  <c r="GF47" i="270"/>
  <c r="FI119" i="270"/>
  <c r="FO119" i="270" s="1"/>
  <c r="FG129" i="270"/>
  <c r="FM119" i="270"/>
  <c r="HK137" i="270"/>
  <c r="HQ137" i="270" s="1"/>
  <c r="HI147" i="270"/>
  <c r="HO137" i="270"/>
  <c r="BC171" i="270"/>
  <c r="BI161" i="270"/>
  <c r="BE161" i="270"/>
  <c r="BK161" i="270" s="1"/>
  <c r="HK130" i="270"/>
  <c r="HQ130" i="270" s="1"/>
  <c r="HI140" i="270"/>
  <c r="HO130" i="270"/>
  <c r="FY132" i="270"/>
  <c r="GA122" i="270"/>
  <c r="GG122" i="270" s="1"/>
  <c r="GE122" i="270"/>
  <c r="GQ129" i="270"/>
  <c r="GS119" i="270"/>
  <c r="GY119" i="270" s="1"/>
  <c r="GW119" i="270"/>
  <c r="BE139" i="270"/>
  <c r="BK139" i="270" s="1"/>
  <c r="BI139" i="270"/>
  <c r="BC149" i="270"/>
  <c r="AQ119" i="270"/>
  <c r="AK129" i="270"/>
  <c r="AM119" i="270"/>
  <c r="AS119" i="270" s="1"/>
  <c r="DL47" i="270"/>
  <c r="DF48" i="270"/>
  <c r="DG47" i="270"/>
  <c r="DM47" i="270" s="1"/>
  <c r="GW134" i="270"/>
  <c r="GQ144" i="270"/>
  <c r="GS134" i="270"/>
  <c r="GY134" i="270" s="1"/>
  <c r="GS138" i="270"/>
  <c r="GY138" i="270" s="1"/>
  <c r="GW138" i="270"/>
  <c r="GQ148" i="270"/>
  <c r="EP48" i="270"/>
  <c r="EQ47" i="270"/>
  <c r="EW47" i="270" s="1"/>
  <c r="EV47" i="270"/>
  <c r="FG153" i="270"/>
  <c r="FI143" i="270"/>
  <c r="FO143" i="270" s="1"/>
  <c r="FM143" i="270"/>
  <c r="DW143" i="270"/>
  <c r="DY133" i="270"/>
  <c r="EE133" i="270" s="1"/>
  <c r="EC133" i="270"/>
  <c r="DG143" i="270"/>
  <c r="DM143" i="270" s="1"/>
  <c r="DE153" i="270"/>
  <c r="DK143" i="270"/>
  <c r="EQ144" i="270"/>
  <c r="EW144" i="270" s="1"/>
  <c r="EO154" i="270"/>
  <c r="EU144" i="270"/>
  <c r="GS135" i="270"/>
  <c r="GY135" i="270" s="1"/>
  <c r="GQ145" i="270"/>
  <c r="GW135" i="270"/>
  <c r="AK145" i="270"/>
  <c r="AM135" i="270"/>
  <c r="AS135" i="270" s="1"/>
  <c r="AQ135" i="270"/>
  <c r="AK143" i="270"/>
  <c r="AM133" i="270"/>
  <c r="AS133" i="270" s="1"/>
  <c r="AQ133" i="270"/>
  <c r="AM136" i="270"/>
  <c r="AS136" i="270" s="1"/>
  <c r="AK146" i="270"/>
  <c r="AQ136" i="270"/>
  <c r="FG155" i="270"/>
  <c r="FI145" i="270"/>
  <c r="FO145" i="270" s="1"/>
  <c r="FM145" i="270"/>
  <c r="CM188" i="270"/>
  <c r="CO178" i="270"/>
  <c r="CU178" i="270" s="1"/>
  <c r="CS178" i="270"/>
  <c r="EO139" i="270"/>
  <c r="EQ129" i="270"/>
  <c r="EW129" i="270" s="1"/>
  <c r="EU129" i="270"/>
  <c r="CM145" i="270"/>
  <c r="CO135" i="270"/>
  <c r="CU135" i="270" s="1"/>
  <c r="CS135" i="270"/>
  <c r="IC153" i="270"/>
  <c r="II153" i="270" s="1"/>
  <c r="IA163" i="270"/>
  <c r="IG153" i="270"/>
  <c r="GA127" i="270"/>
  <c r="GG127" i="270" s="1"/>
  <c r="FY137" i="270"/>
  <c r="GE127" i="270"/>
  <c r="GQ162" i="270"/>
  <c r="GS152" i="270"/>
  <c r="GY152" i="270" s="1"/>
  <c r="GW152" i="270"/>
  <c r="FY156" i="270"/>
  <c r="GA146" i="270"/>
  <c r="GG146" i="270" s="1"/>
  <c r="GE146" i="270"/>
  <c r="CN48" i="270"/>
  <c r="CO47" i="270"/>
  <c r="CT47" i="270"/>
  <c r="DE136" i="270"/>
  <c r="DG126" i="270"/>
  <c r="DM126" i="270" s="1"/>
  <c r="DK126" i="270"/>
  <c r="GA125" i="270"/>
  <c r="GG125" i="270" s="1"/>
  <c r="FY135" i="270"/>
  <c r="GE125" i="270"/>
  <c r="BU172" i="270"/>
  <c r="BW162" i="270"/>
  <c r="CC162" i="270" s="1"/>
  <c r="CA162" i="270"/>
  <c r="CC188" i="270"/>
  <c r="GS48" i="270"/>
  <c r="GX48" i="270"/>
  <c r="GS137" i="270"/>
  <c r="GY137" i="270" s="1"/>
  <c r="GQ147" i="270"/>
  <c r="GW137" i="270"/>
  <c r="EO131" i="270"/>
  <c r="EQ121" i="270"/>
  <c r="EW121" i="270" s="1"/>
  <c r="EU121" i="270"/>
  <c r="FI58" i="270"/>
  <c r="FO58" i="270" s="1"/>
  <c r="FN58" i="270"/>
  <c r="EQ122" i="270"/>
  <c r="EW122" i="270" s="1"/>
  <c r="EO132" i="270"/>
  <c r="EU122" i="270"/>
  <c r="IA158" i="270"/>
  <c r="IC148" i="270"/>
  <c r="II148" i="270" s="1"/>
  <c r="IG148" i="270"/>
  <c r="IA152" i="270"/>
  <c r="IC142" i="270"/>
  <c r="II142" i="270" s="1"/>
  <c r="IG142" i="270"/>
  <c r="HI151" i="270"/>
  <c r="HK141" i="270"/>
  <c r="HQ141" i="270" s="1"/>
  <c r="HO141" i="270"/>
  <c r="GS133" i="270"/>
  <c r="GY133" i="270" s="1"/>
  <c r="GQ143" i="270"/>
  <c r="GW133" i="270"/>
  <c r="CN58" i="270"/>
  <c r="CT57" i="270"/>
  <c r="CO57" i="270"/>
  <c r="CU57" i="270" s="1"/>
  <c r="IA139" i="270"/>
  <c r="IC129" i="270"/>
  <c r="II129" i="270" s="1"/>
  <c r="IG129" i="270"/>
  <c r="AM130" i="270"/>
  <c r="AS130" i="270" s="1"/>
  <c r="AK140" i="270"/>
  <c r="AQ130" i="270"/>
  <c r="DG145" i="270"/>
  <c r="DM145" i="270" s="1"/>
  <c r="DE155" i="270"/>
  <c r="DK145" i="270"/>
  <c r="EO145" i="270"/>
  <c r="EQ135" i="270"/>
  <c r="EW135" i="270" s="1"/>
  <c r="EU135" i="270"/>
  <c r="BE167" i="270"/>
  <c r="BK167" i="270" s="1"/>
  <c r="BC177" i="270"/>
  <c r="BI167" i="270"/>
  <c r="CM182" i="270"/>
  <c r="CO172" i="270"/>
  <c r="CU172" i="270" s="1"/>
  <c r="CS172" i="270"/>
  <c r="CO140" i="270"/>
  <c r="CU140" i="270" s="1"/>
  <c r="CM150" i="270"/>
  <c r="CS140" i="270"/>
  <c r="HK152" i="270"/>
  <c r="HQ152" i="270" s="1"/>
  <c r="HI162" i="270"/>
  <c r="HO152" i="270"/>
  <c r="IC151" i="270"/>
  <c r="II151" i="270" s="1"/>
  <c r="IA161" i="270"/>
  <c r="IG151" i="270"/>
  <c r="CM141" i="270"/>
  <c r="CO131" i="270"/>
  <c r="CU131" i="270" s="1"/>
  <c r="CS131" i="270"/>
  <c r="BE122" i="270"/>
  <c r="BK122" i="270" s="1"/>
  <c r="BC132" i="270"/>
  <c r="BI122" i="270"/>
  <c r="IA157" i="270"/>
  <c r="IC147" i="270"/>
  <c r="II147" i="270" s="1"/>
  <c r="IG147" i="270"/>
  <c r="FG132" i="270"/>
  <c r="FI122" i="270"/>
  <c r="FO122" i="270" s="1"/>
  <c r="FM122" i="270"/>
  <c r="DW147" i="270"/>
  <c r="DY137" i="270"/>
  <c r="EE137" i="270" s="1"/>
  <c r="EC137" i="270"/>
  <c r="DY48" i="270"/>
  <c r="EE48" i="270" s="1"/>
  <c r="ED48" i="270"/>
  <c r="FG130" i="270"/>
  <c r="FI120" i="270"/>
  <c r="FO120" i="270" s="1"/>
  <c r="FM120" i="270"/>
  <c r="FI147" i="270"/>
  <c r="FO147" i="270" s="1"/>
  <c r="FG157" i="270"/>
  <c r="FM147" i="270"/>
  <c r="CM143" i="270"/>
  <c r="CO133" i="270"/>
  <c r="CU133" i="270" s="1"/>
  <c r="CS133" i="270"/>
  <c r="DE129" i="270"/>
  <c r="DG119" i="270"/>
  <c r="DM119" i="270" s="1"/>
  <c r="DK119" i="270"/>
  <c r="GA123" i="270"/>
  <c r="GG123" i="270" s="1"/>
  <c r="FY133" i="270"/>
  <c r="GE123" i="270"/>
  <c r="DE134" i="270"/>
  <c r="DG124" i="270"/>
  <c r="DM124" i="270" s="1"/>
  <c r="DK124" i="270"/>
  <c r="BW119" i="270"/>
  <c r="CC119" i="270" s="1"/>
  <c r="BU129" i="270"/>
  <c r="CA119" i="270"/>
  <c r="DG141" i="270"/>
  <c r="DM141" i="270" s="1"/>
  <c r="DE151" i="270"/>
  <c r="DK141" i="270"/>
  <c r="DY119" i="270"/>
  <c r="EE119" i="270" s="1"/>
  <c r="DW129" i="270"/>
  <c r="EC119" i="270"/>
  <c r="FY150" i="270"/>
  <c r="GA140" i="270"/>
  <c r="GG140" i="270" s="1"/>
  <c r="GE140" i="270"/>
  <c r="EQ128" i="270"/>
  <c r="EW128" i="270" s="1"/>
  <c r="EO138" i="270"/>
  <c r="EU128" i="270"/>
  <c r="GQ160" i="270"/>
  <c r="GS150" i="270"/>
  <c r="GY150" i="270" s="1"/>
  <c r="GW150" i="270"/>
  <c r="IB48" i="270"/>
  <c r="IC47" i="270"/>
  <c r="II47" i="270" s="1"/>
  <c r="IH47" i="270"/>
  <c r="AM134" i="270"/>
  <c r="AS134" i="270" s="1"/>
  <c r="AK144" i="270"/>
  <c r="AQ134" i="270"/>
  <c r="BU137" i="270"/>
  <c r="BW127" i="270"/>
  <c r="CC127" i="270" s="1"/>
  <c r="CA127" i="270"/>
  <c r="EQ136" i="270"/>
  <c r="EW136" i="270" s="1"/>
  <c r="EO146" i="270"/>
  <c r="EU136" i="270"/>
  <c r="HK58" i="270"/>
  <c r="HQ58" i="270" s="1"/>
  <c r="HP58" i="270"/>
  <c r="AM132" i="270"/>
  <c r="AS132" i="270" s="1"/>
  <c r="AK142" i="270"/>
  <c r="AQ132" i="270"/>
  <c r="DE130" i="270"/>
  <c r="DG120" i="270"/>
  <c r="DM120" i="270" s="1"/>
  <c r="DK120" i="270"/>
  <c r="BE124" i="270"/>
  <c r="BK124" i="270" s="1"/>
  <c r="BC134" i="270"/>
  <c r="BI124" i="270"/>
  <c r="HK145" i="270"/>
  <c r="HQ145" i="270" s="1"/>
  <c r="HI155" i="270"/>
  <c r="HO145" i="270"/>
  <c r="IA154" i="270"/>
  <c r="IC144" i="270"/>
  <c r="II144" i="270" s="1"/>
  <c r="IG144" i="270"/>
  <c r="BE153" i="270"/>
  <c r="BK153" i="270" s="1"/>
  <c r="BC163" i="270"/>
  <c r="BI153" i="270"/>
  <c r="DG157" i="270"/>
  <c r="DM157" i="270" s="1"/>
  <c r="DE167" i="270"/>
  <c r="DK157" i="270"/>
  <c r="DW141" i="270"/>
  <c r="DY131" i="270"/>
  <c r="EE131" i="270" s="1"/>
  <c r="EC131" i="270"/>
  <c r="BU135" i="270"/>
  <c r="BW125" i="270"/>
  <c r="CC125" i="270" s="1"/>
  <c r="CA125" i="270"/>
  <c r="BU133" i="270"/>
  <c r="BW123" i="270"/>
  <c r="CC123" i="270" s="1"/>
  <c r="CA123" i="270"/>
  <c r="FY158" i="270"/>
  <c r="GA148" i="270"/>
  <c r="GG148" i="270" s="1"/>
  <c r="GE148" i="270"/>
  <c r="IA150" i="270"/>
  <c r="IC140" i="270"/>
  <c r="II140" i="270" s="1"/>
  <c r="IG140" i="270"/>
  <c r="CO129" i="270"/>
  <c r="CU129" i="270" s="1"/>
  <c r="CM139" i="270"/>
  <c r="CS129" i="270"/>
  <c r="DE138" i="270"/>
  <c r="DG128" i="270"/>
  <c r="DM128" i="270" s="1"/>
  <c r="DK128" i="270"/>
  <c r="FY154" i="270"/>
  <c r="GA144" i="270"/>
  <c r="GG144" i="270" s="1"/>
  <c r="GE144" i="270"/>
  <c r="FG148" i="270"/>
  <c r="FI138" i="270"/>
  <c r="FO138" i="270" s="1"/>
  <c r="FM138" i="270"/>
  <c r="AM47" i="270"/>
  <c r="AS47" i="270" s="1"/>
  <c r="AL48" i="270"/>
  <c r="AR47" i="270"/>
  <c r="DW155" i="270"/>
  <c r="DY145" i="270"/>
  <c r="EE145" i="270" s="1"/>
  <c r="EC145" i="270"/>
  <c r="GQ166" i="270"/>
  <c r="GS156" i="270"/>
  <c r="GY156" i="270" s="1"/>
  <c r="GW156" i="270"/>
  <c r="HI156" i="270"/>
  <c r="HK146" i="270"/>
  <c r="HQ146" i="270" s="1"/>
  <c r="HO146" i="270"/>
  <c r="HI168" i="270"/>
  <c r="HK158" i="270"/>
  <c r="HQ158" i="270" s="1"/>
  <c r="HO158" i="270"/>
  <c r="BW130" i="270"/>
  <c r="CC130" i="270" s="1"/>
  <c r="BU140" i="270"/>
  <c r="CA130" i="270"/>
  <c r="DE132" i="270"/>
  <c r="DG122" i="270"/>
  <c r="DM122" i="270" s="1"/>
  <c r="DK122" i="270"/>
  <c r="CM147" i="270"/>
  <c r="CO137" i="270"/>
  <c r="CU137" i="270" s="1"/>
  <c r="CS137" i="270"/>
  <c r="FI146" i="270"/>
  <c r="FO146" i="270" s="1"/>
  <c r="FG156" i="270"/>
  <c r="FM146" i="270"/>
  <c r="FG134" i="270"/>
  <c r="FI124" i="270"/>
  <c r="FO124" i="270" s="1"/>
  <c r="FM124" i="270"/>
  <c r="HI153" i="270"/>
  <c r="HK143" i="270"/>
  <c r="HQ143" i="270" s="1"/>
  <c r="HO143" i="270"/>
  <c r="DW148" i="270"/>
  <c r="DY138" i="270"/>
  <c r="EE138" i="270" s="1"/>
  <c r="EC138" i="270"/>
  <c r="HK119" i="270"/>
  <c r="HQ119" i="270" s="1"/>
  <c r="HI129" i="270"/>
  <c r="HO119" i="270"/>
  <c r="BE126" i="270"/>
  <c r="BK126" i="270" s="1"/>
  <c r="BC136" i="270"/>
  <c r="BI126" i="270"/>
  <c r="BU174" i="270"/>
  <c r="BW164" i="270"/>
  <c r="CC164" i="270" s="1"/>
  <c r="CA164" i="270"/>
  <c r="HK48" i="270"/>
  <c r="HQ48" i="270" s="1"/>
  <c r="HP48" i="270"/>
  <c r="BU176" i="270"/>
  <c r="BW166" i="270"/>
  <c r="CC166" i="270" s="1"/>
  <c r="CA166" i="270"/>
  <c r="GA121" i="270"/>
  <c r="GG121" i="270" s="1"/>
  <c r="FY131" i="270"/>
  <c r="GE121" i="270"/>
  <c r="DL58" i="270"/>
  <c r="DG58" i="270"/>
  <c r="DM58" i="270" s="1"/>
  <c r="CM176" i="270"/>
  <c r="CO166" i="270"/>
  <c r="CU166" i="270" s="1"/>
  <c r="CS166" i="270"/>
  <c r="GA129" i="270"/>
  <c r="GG129" i="270" s="1"/>
  <c r="FY139" i="270"/>
  <c r="GE129" i="270"/>
  <c r="AK147" i="270"/>
  <c r="AM137" i="270"/>
  <c r="AS137" i="270" s="1"/>
  <c r="AQ137" i="270"/>
  <c r="IA155" i="270"/>
  <c r="IC145" i="270"/>
  <c r="II145" i="270" s="1"/>
  <c r="IG145" i="270"/>
  <c r="EQ127" i="270"/>
  <c r="EW127" i="270" s="1"/>
  <c r="EO137" i="270"/>
  <c r="EU127" i="270"/>
  <c r="FG151" i="270"/>
  <c r="FI141" i="270"/>
  <c r="FO141" i="270" s="1"/>
  <c r="FM141" i="270"/>
  <c r="DW144" i="270"/>
  <c r="DY134" i="270"/>
  <c r="EE134" i="270" s="1"/>
  <c r="EC134" i="270"/>
  <c r="EQ133" i="270"/>
  <c r="EW133" i="270" s="1"/>
  <c r="EO143" i="270"/>
  <c r="EU133" i="270"/>
  <c r="AM138" i="270"/>
  <c r="AS138" i="270" s="1"/>
  <c r="AK148" i="270"/>
  <c r="AQ138" i="270"/>
  <c r="IA156" i="270"/>
  <c r="IC146" i="270"/>
  <c r="II146" i="270" s="1"/>
  <c r="IG146" i="270"/>
  <c r="FI48" i="270"/>
  <c r="FO48" i="270" s="1"/>
  <c r="FN48" i="270"/>
  <c r="DY136" i="270"/>
  <c r="EE136" i="270" s="1"/>
  <c r="DW146" i="270"/>
  <c r="EC136" i="270"/>
  <c r="GS131" i="270"/>
  <c r="GY131" i="270" s="1"/>
  <c r="GQ141" i="270"/>
  <c r="GW131" i="270"/>
  <c r="DM57" i="270"/>
  <c r="BU131" i="270"/>
  <c r="BW121" i="270"/>
  <c r="CC121" i="270" s="1"/>
  <c r="CA121" i="270"/>
  <c r="BE128" i="270"/>
  <c r="BK128" i="270" s="1"/>
  <c r="BC138" i="270"/>
  <c r="BI128" i="270"/>
  <c r="DW140" i="270"/>
  <c r="DY130" i="270"/>
  <c r="EE130" i="270" s="1"/>
  <c r="EC130" i="270"/>
  <c r="DW142" i="270"/>
  <c r="DY132" i="270"/>
  <c r="EE132" i="270" s="1"/>
  <c r="EC132" i="270"/>
  <c r="BE120" i="270"/>
  <c r="BK120" i="270" s="1"/>
  <c r="BC130" i="270"/>
  <c r="BI120" i="270"/>
  <c r="EO140" i="270"/>
  <c r="EQ130" i="270"/>
  <c r="EW130" i="270" s="1"/>
  <c r="EU130" i="270"/>
  <c r="AK141" i="270"/>
  <c r="AM131" i="270"/>
  <c r="AS131" i="270" s="1"/>
  <c r="AQ131" i="270"/>
  <c r="HK147" i="270" l="1"/>
  <c r="HQ147" i="270" s="1"/>
  <c r="HI157" i="270"/>
  <c r="HO147" i="270"/>
  <c r="GA48" i="270"/>
  <c r="GG48" i="270" s="1"/>
  <c r="GF48" i="270"/>
  <c r="FG139" i="270"/>
  <c r="FM129" i="270"/>
  <c r="FI129" i="270"/>
  <c r="FO129" i="270" s="1"/>
  <c r="HI154" i="270"/>
  <c r="HK144" i="270"/>
  <c r="HQ144" i="270" s="1"/>
  <c r="HO144" i="270"/>
  <c r="GQ154" i="270"/>
  <c r="GS144" i="270"/>
  <c r="GY144" i="270" s="1"/>
  <c r="GW144" i="270"/>
  <c r="BI149" i="270"/>
  <c r="BC159" i="270"/>
  <c r="BE149" i="270"/>
  <c r="BK149" i="270" s="1"/>
  <c r="DG48" i="270"/>
  <c r="DL48" i="270"/>
  <c r="FY142" i="270"/>
  <c r="GA132" i="270"/>
  <c r="GG132" i="270" s="1"/>
  <c r="GE132" i="270"/>
  <c r="BI171" i="270"/>
  <c r="BE171" i="270"/>
  <c r="BK171" i="270" s="1"/>
  <c r="BC181" i="270"/>
  <c r="GQ158" i="270"/>
  <c r="GS148" i="270"/>
  <c r="GY148" i="270" s="1"/>
  <c r="GW148" i="270"/>
  <c r="AM129" i="270"/>
  <c r="AS129" i="270" s="1"/>
  <c r="AQ129" i="270"/>
  <c r="AK139" i="270"/>
  <c r="GQ139" i="270"/>
  <c r="GS129" i="270"/>
  <c r="GY129" i="270" s="1"/>
  <c r="GW129" i="270"/>
  <c r="HK140" i="270"/>
  <c r="HQ140" i="270" s="1"/>
  <c r="HI150" i="270"/>
  <c r="HO140" i="270"/>
  <c r="DY146" i="270"/>
  <c r="EE146" i="270" s="1"/>
  <c r="DW156" i="270"/>
  <c r="EC146" i="270"/>
  <c r="FY164" i="270"/>
  <c r="GA154" i="270"/>
  <c r="GG154" i="270" s="1"/>
  <c r="GE154" i="270"/>
  <c r="IA149" i="270"/>
  <c r="IC139" i="270"/>
  <c r="II139" i="270" s="1"/>
  <c r="IG139" i="270"/>
  <c r="CU47" i="270"/>
  <c r="BE130" i="270"/>
  <c r="BK130" i="270" s="1"/>
  <c r="BC140" i="270"/>
  <c r="BI130" i="270"/>
  <c r="AK158" i="270"/>
  <c r="AM148" i="270"/>
  <c r="AS148" i="270" s="1"/>
  <c r="AQ148" i="270"/>
  <c r="IC155" i="270"/>
  <c r="II155" i="270" s="1"/>
  <c r="IA165" i="270"/>
  <c r="IG155" i="270"/>
  <c r="HK153" i="270"/>
  <c r="HQ153" i="270" s="1"/>
  <c r="HI163" i="270"/>
  <c r="HO153" i="270"/>
  <c r="BW140" i="270"/>
  <c r="CC140" i="270" s="1"/>
  <c r="BU150" i="270"/>
  <c r="CA140" i="270"/>
  <c r="BE163" i="270"/>
  <c r="BK163" i="270" s="1"/>
  <c r="BC173" i="270"/>
  <c r="BI163" i="270"/>
  <c r="BU147" i="270"/>
  <c r="BW137" i="270"/>
  <c r="CC137" i="270" s="1"/>
  <c r="CA137" i="270"/>
  <c r="FY160" i="270"/>
  <c r="GA150" i="270"/>
  <c r="GG150" i="270" s="1"/>
  <c r="GE150" i="270"/>
  <c r="DE144" i="270"/>
  <c r="DG134" i="270"/>
  <c r="DM134" i="270" s="1"/>
  <c r="DK134" i="270"/>
  <c r="FG142" i="270"/>
  <c r="FI132" i="270"/>
  <c r="FO132" i="270" s="1"/>
  <c r="FM132" i="270"/>
  <c r="IC161" i="270"/>
  <c r="II161" i="270" s="1"/>
  <c r="IA171" i="270"/>
  <c r="IG161" i="270"/>
  <c r="CM160" i="270"/>
  <c r="CO150" i="270"/>
  <c r="CU150" i="270" s="1"/>
  <c r="CS150" i="270"/>
  <c r="DG155" i="270"/>
  <c r="DM155" i="270" s="1"/>
  <c r="DE165" i="270"/>
  <c r="DK155" i="270"/>
  <c r="CT58" i="270"/>
  <c r="CO58" i="270"/>
  <c r="CU58" i="270" s="1"/>
  <c r="EO142" i="270"/>
  <c r="EQ132" i="270"/>
  <c r="EW132" i="270" s="1"/>
  <c r="EU132" i="270"/>
  <c r="CO48" i="270"/>
  <c r="CU48" i="270" s="1"/>
  <c r="CT48" i="270"/>
  <c r="GA137" i="270"/>
  <c r="GG137" i="270" s="1"/>
  <c r="FY147" i="270"/>
  <c r="GE137" i="270"/>
  <c r="FG165" i="270"/>
  <c r="FI155" i="270"/>
  <c r="FO155" i="270" s="1"/>
  <c r="FM155" i="270"/>
  <c r="FG163" i="270"/>
  <c r="FI153" i="270"/>
  <c r="FO153" i="270" s="1"/>
  <c r="FM153" i="270"/>
  <c r="DY140" i="270"/>
  <c r="EE140" i="270" s="1"/>
  <c r="DW150" i="270"/>
  <c r="EC140" i="270"/>
  <c r="FG140" i="270"/>
  <c r="FI130" i="270"/>
  <c r="FO130" i="270" s="1"/>
  <c r="FM130" i="270"/>
  <c r="GS147" i="270"/>
  <c r="GY147" i="270" s="1"/>
  <c r="GQ157" i="270"/>
  <c r="GW147" i="270"/>
  <c r="BW172" i="270"/>
  <c r="CC172" i="270" s="1"/>
  <c r="BU182" i="270"/>
  <c r="CA172" i="270"/>
  <c r="CO145" i="270"/>
  <c r="CU145" i="270" s="1"/>
  <c r="CM155" i="270"/>
  <c r="CS145" i="270"/>
  <c r="BE138" i="270"/>
  <c r="BK138" i="270" s="1"/>
  <c r="BC148" i="270"/>
  <c r="BI138" i="270"/>
  <c r="GA139" i="270"/>
  <c r="GG139" i="270" s="1"/>
  <c r="FY149" i="270"/>
  <c r="GE139" i="270"/>
  <c r="GA131" i="270"/>
  <c r="GG131" i="270" s="1"/>
  <c r="FY141" i="270"/>
  <c r="GE131" i="270"/>
  <c r="CO147" i="270"/>
  <c r="CU147" i="270" s="1"/>
  <c r="CM157" i="270"/>
  <c r="CS147" i="270"/>
  <c r="BU143" i="270"/>
  <c r="BW133" i="270"/>
  <c r="CC133" i="270" s="1"/>
  <c r="CA133" i="270"/>
  <c r="BE134" i="270"/>
  <c r="BK134" i="270" s="1"/>
  <c r="BC144" i="270"/>
  <c r="BI134" i="270"/>
  <c r="GQ170" i="270"/>
  <c r="GS160" i="270"/>
  <c r="GY160" i="270" s="1"/>
  <c r="GW160" i="270"/>
  <c r="CO143" i="270"/>
  <c r="CU143" i="270" s="1"/>
  <c r="CM153" i="270"/>
  <c r="CS143" i="270"/>
  <c r="CO141" i="270"/>
  <c r="CU141" i="270" s="1"/>
  <c r="CM151" i="270"/>
  <c r="CS141" i="270"/>
  <c r="BE177" i="270"/>
  <c r="BK177" i="270" s="1"/>
  <c r="BC187" i="270"/>
  <c r="BI177" i="270"/>
  <c r="GA135" i="270"/>
  <c r="GG135" i="270" s="1"/>
  <c r="FY145" i="270"/>
  <c r="GE135" i="270"/>
  <c r="DY144" i="270"/>
  <c r="EE144" i="270" s="1"/>
  <c r="DW154" i="270"/>
  <c r="EC144" i="270"/>
  <c r="CM149" i="270"/>
  <c r="CO139" i="270"/>
  <c r="CU139" i="270" s="1"/>
  <c r="CS139" i="270"/>
  <c r="FG161" i="270"/>
  <c r="FI151" i="270"/>
  <c r="FO151" i="270" s="1"/>
  <c r="FM151" i="270"/>
  <c r="BW174" i="270"/>
  <c r="CC174" i="270" s="1"/>
  <c r="BU184" i="270"/>
  <c r="CA174" i="270"/>
  <c r="GQ176" i="270"/>
  <c r="GS166" i="270"/>
  <c r="GY166" i="270" s="1"/>
  <c r="GW166" i="270"/>
  <c r="DG138" i="270"/>
  <c r="DM138" i="270" s="1"/>
  <c r="DE148" i="270"/>
  <c r="DK138" i="270"/>
  <c r="DW151" i="270"/>
  <c r="DY141" i="270"/>
  <c r="EE141" i="270" s="1"/>
  <c r="EC141" i="270"/>
  <c r="AK154" i="270"/>
  <c r="AM144" i="270"/>
  <c r="AS144" i="270" s="1"/>
  <c r="AQ144" i="270"/>
  <c r="DW139" i="270"/>
  <c r="DY129" i="270"/>
  <c r="EE129" i="270" s="1"/>
  <c r="EC129" i="270"/>
  <c r="GA133" i="270"/>
  <c r="GG133" i="270" s="1"/>
  <c r="FY143" i="270"/>
  <c r="GE133" i="270"/>
  <c r="GS143" i="270"/>
  <c r="GY143" i="270" s="1"/>
  <c r="GQ153" i="270"/>
  <c r="GW143" i="270"/>
  <c r="GY48" i="270"/>
  <c r="EQ139" i="270"/>
  <c r="EW139" i="270" s="1"/>
  <c r="EO149" i="270"/>
  <c r="EU139" i="270"/>
  <c r="AK156" i="270"/>
  <c r="AM146" i="270"/>
  <c r="AS146" i="270" s="1"/>
  <c r="AQ146" i="270"/>
  <c r="AK151" i="270"/>
  <c r="AM141" i="270"/>
  <c r="AS141" i="270" s="1"/>
  <c r="AQ141" i="270"/>
  <c r="GS141" i="270"/>
  <c r="GY141" i="270" s="1"/>
  <c r="GQ151" i="270"/>
  <c r="GW141" i="270"/>
  <c r="EO153" i="270"/>
  <c r="EQ143" i="270"/>
  <c r="EW143" i="270" s="1"/>
  <c r="EU143" i="270"/>
  <c r="AK157" i="270"/>
  <c r="AM147" i="270"/>
  <c r="AS147" i="270" s="1"/>
  <c r="AQ147" i="270"/>
  <c r="FG144" i="270"/>
  <c r="FI134" i="270"/>
  <c r="FO134" i="270" s="1"/>
  <c r="FM134" i="270"/>
  <c r="FI148" i="270"/>
  <c r="FO148" i="270" s="1"/>
  <c r="FG158" i="270"/>
  <c r="FM148" i="270"/>
  <c r="IA160" i="270"/>
  <c r="IC150" i="270"/>
  <c r="II150" i="270" s="1"/>
  <c r="IG150" i="270"/>
  <c r="EQ138" i="270"/>
  <c r="EW138" i="270" s="1"/>
  <c r="EO148" i="270"/>
  <c r="EU138" i="270"/>
  <c r="FG167" i="270"/>
  <c r="FI157" i="270"/>
  <c r="FO157" i="270" s="1"/>
  <c r="FM157" i="270"/>
  <c r="IC157" i="270"/>
  <c r="II157" i="270" s="1"/>
  <c r="IA167" i="270"/>
  <c r="IG157" i="270"/>
  <c r="HI172" i="270"/>
  <c r="HK162" i="270"/>
  <c r="HQ162" i="270" s="1"/>
  <c r="HO162" i="270"/>
  <c r="AK150" i="270"/>
  <c r="AM140" i="270"/>
  <c r="AS140" i="270" s="1"/>
  <c r="AQ140" i="270"/>
  <c r="IA162" i="270"/>
  <c r="IC152" i="270"/>
  <c r="II152" i="270" s="1"/>
  <c r="IG152" i="270"/>
  <c r="FY166" i="270"/>
  <c r="GA156" i="270"/>
  <c r="GG156" i="270" s="1"/>
  <c r="GE156" i="270"/>
  <c r="IC163" i="270"/>
  <c r="II163" i="270" s="1"/>
  <c r="IA173" i="270"/>
  <c r="IG163" i="270"/>
  <c r="EQ154" i="270"/>
  <c r="EW154" i="270" s="1"/>
  <c r="EO164" i="270"/>
  <c r="EU154" i="270"/>
  <c r="EQ48" i="270"/>
  <c r="EW48" i="270" s="1"/>
  <c r="EV48" i="270"/>
  <c r="HI166" i="270"/>
  <c r="HK156" i="270"/>
  <c r="HQ156" i="270" s="1"/>
  <c r="HO156" i="270"/>
  <c r="AK152" i="270"/>
  <c r="AM142" i="270"/>
  <c r="AS142" i="270" s="1"/>
  <c r="AQ142" i="270"/>
  <c r="DG151" i="270"/>
  <c r="DM151" i="270" s="1"/>
  <c r="DE161" i="270"/>
  <c r="DK151" i="270"/>
  <c r="DY142" i="270"/>
  <c r="EE142" i="270" s="1"/>
  <c r="DW152" i="270"/>
  <c r="EC142" i="270"/>
  <c r="EO147" i="270"/>
  <c r="EQ137" i="270"/>
  <c r="EW137" i="270" s="1"/>
  <c r="EU137" i="270"/>
  <c r="BE136" i="270"/>
  <c r="BK136" i="270" s="1"/>
  <c r="BC146" i="270"/>
  <c r="BI136" i="270"/>
  <c r="DY148" i="270"/>
  <c r="EE148" i="270" s="1"/>
  <c r="DW158" i="270"/>
  <c r="EC148" i="270"/>
  <c r="DE142" i="270"/>
  <c r="DG132" i="270"/>
  <c r="DM132" i="270" s="1"/>
  <c r="DK132" i="270"/>
  <c r="HI178" i="270"/>
  <c r="HK168" i="270"/>
  <c r="HQ168" i="270" s="1"/>
  <c r="HO168" i="270"/>
  <c r="DE177" i="270"/>
  <c r="DG167" i="270"/>
  <c r="DM167" i="270" s="1"/>
  <c r="DK167" i="270"/>
  <c r="IA164" i="270"/>
  <c r="IC154" i="270"/>
  <c r="II154" i="270" s="1"/>
  <c r="IG154" i="270"/>
  <c r="EQ146" i="270"/>
  <c r="EW146" i="270" s="1"/>
  <c r="EO156" i="270"/>
  <c r="EU146" i="270"/>
  <c r="BU139" i="270"/>
  <c r="BW129" i="270"/>
  <c r="CC129" i="270" s="1"/>
  <c r="CA129" i="270"/>
  <c r="EQ131" i="270"/>
  <c r="EW131" i="270" s="1"/>
  <c r="EO141" i="270"/>
  <c r="EU131" i="270"/>
  <c r="AK155" i="270"/>
  <c r="AM145" i="270"/>
  <c r="AS145" i="270" s="1"/>
  <c r="AQ145" i="270"/>
  <c r="BU141" i="270"/>
  <c r="BW131" i="270"/>
  <c r="CC131" i="270" s="1"/>
  <c r="CA131" i="270"/>
  <c r="HI139" i="270"/>
  <c r="HK129" i="270"/>
  <c r="HQ129" i="270" s="1"/>
  <c r="HO129" i="270"/>
  <c r="AM48" i="270"/>
  <c r="AS48" i="270" s="1"/>
  <c r="AR48" i="270"/>
  <c r="CO182" i="270"/>
  <c r="CU182" i="270" s="1"/>
  <c r="CS182" i="270"/>
  <c r="CM186" i="270"/>
  <c r="CO176" i="270"/>
  <c r="CU176" i="270" s="1"/>
  <c r="CS176" i="270"/>
  <c r="BW176" i="270"/>
  <c r="CC176" i="270" s="1"/>
  <c r="BU186" i="270"/>
  <c r="CA176" i="270"/>
  <c r="FG166" i="270"/>
  <c r="FI156" i="270"/>
  <c r="FO156" i="270" s="1"/>
  <c r="FM156" i="270"/>
  <c r="DY155" i="270"/>
  <c r="EE155" i="270" s="1"/>
  <c r="DW165" i="270"/>
  <c r="EC155" i="270"/>
  <c r="DG130" i="270"/>
  <c r="DM130" i="270" s="1"/>
  <c r="DE140" i="270"/>
  <c r="DK130" i="270"/>
  <c r="DW157" i="270"/>
  <c r="DY147" i="270"/>
  <c r="EE147" i="270" s="1"/>
  <c r="EC147" i="270"/>
  <c r="BE132" i="270"/>
  <c r="BK132" i="270" s="1"/>
  <c r="BC142" i="270"/>
  <c r="BI132" i="270"/>
  <c r="EO155" i="270"/>
  <c r="EQ145" i="270"/>
  <c r="EW145" i="270" s="1"/>
  <c r="EU145" i="270"/>
  <c r="DG136" i="270"/>
  <c r="DM136" i="270" s="1"/>
  <c r="DE146" i="270"/>
  <c r="DK136" i="270"/>
  <c r="CO188" i="270"/>
  <c r="CU188" i="270" s="1"/>
  <c r="CS188" i="270"/>
  <c r="DY143" i="270"/>
  <c r="EE143" i="270" s="1"/>
  <c r="DW153" i="270"/>
  <c r="EC143" i="270"/>
  <c r="BU145" i="270"/>
  <c r="BW135" i="270"/>
  <c r="CC135" i="270" s="1"/>
  <c r="X33" i="270" s="1"/>
  <c r="CA135" i="270"/>
  <c r="EQ140" i="270"/>
  <c r="EW140" i="270" s="1"/>
  <c r="EO150" i="270"/>
  <c r="EU140" i="270"/>
  <c r="IA166" i="270"/>
  <c r="IC156" i="270"/>
  <c r="II156" i="270" s="1"/>
  <c r="IG156" i="270"/>
  <c r="FY168" i="270"/>
  <c r="GA158" i="270"/>
  <c r="GG158" i="270" s="1"/>
  <c r="GE158" i="270"/>
  <c r="HK155" i="270"/>
  <c r="HQ155" i="270" s="1"/>
  <c r="HI165" i="270"/>
  <c r="HO155" i="270"/>
  <c r="IC48" i="270"/>
  <c r="II48" i="270" s="1"/>
  <c r="IH48" i="270"/>
  <c r="DG129" i="270"/>
  <c r="DM129" i="270" s="1"/>
  <c r="DE139" i="270"/>
  <c r="DK129" i="270"/>
  <c r="HK151" i="270"/>
  <c r="HQ151" i="270" s="1"/>
  <c r="HI161" i="270"/>
  <c r="HO151" i="270"/>
  <c r="IA168" i="270"/>
  <c r="IC158" i="270"/>
  <c r="II158" i="270" s="1"/>
  <c r="IG158" i="270"/>
  <c r="GQ172" i="270"/>
  <c r="GS162" i="270"/>
  <c r="GY162" i="270" s="1"/>
  <c r="GW162" i="270"/>
  <c r="AK153" i="270"/>
  <c r="AM143" i="270"/>
  <c r="AS143" i="270" s="1"/>
  <c r="AQ143" i="270"/>
  <c r="GS145" i="270"/>
  <c r="GY145" i="270" s="1"/>
  <c r="GQ155" i="270"/>
  <c r="GW145" i="270"/>
  <c r="DG153" i="270"/>
  <c r="DM153" i="270" s="1"/>
  <c r="DE163" i="270"/>
  <c r="DK153" i="270"/>
  <c r="FG149" i="270" l="1"/>
  <c r="FI139" i="270"/>
  <c r="FO139" i="270" s="1"/>
  <c r="FM139" i="270"/>
  <c r="HK157" i="270"/>
  <c r="HQ157" i="270" s="1"/>
  <c r="HI167" i="270"/>
  <c r="HO157" i="270"/>
  <c r="HI164" i="270"/>
  <c r="HK154" i="270"/>
  <c r="HQ154" i="270" s="1"/>
  <c r="HO154" i="270"/>
  <c r="Y19" i="270"/>
  <c r="GQ168" i="270"/>
  <c r="GS158" i="270"/>
  <c r="GY158" i="270" s="1"/>
  <c r="GW158" i="270"/>
  <c r="BC169" i="270"/>
  <c r="BI159" i="270"/>
  <c r="BE159" i="270"/>
  <c r="BK159" i="270" s="1"/>
  <c r="AQ139" i="270"/>
  <c r="AK149" i="270"/>
  <c r="AM139" i="270"/>
  <c r="AS139" i="270" s="1"/>
  <c r="GE142" i="270"/>
  <c r="FY152" i="270"/>
  <c r="GA142" i="270"/>
  <c r="GG142" i="270" s="1"/>
  <c r="HK150" i="270"/>
  <c r="HQ150" i="270" s="1"/>
  <c r="HO150" i="270"/>
  <c r="HI160" i="270"/>
  <c r="Y33" i="270"/>
  <c r="GS139" i="270"/>
  <c r="GY139" i="270" s="1"/>
  <c r="GQ149" i="270"/>
  <c r="GW139" i="270"/>
  <c r="GQ164" i="270"/>
  <c r="GW154" i="270"/>
  <c r="GS154" i="270"/>
  <c r="GY154" i="270" s="1"/>
  <c r="BE181" i="270"/>
  <c r="BK181" i="270" s="1"/>
  <c r="BI181" i="270"/>
  <c r="DM48" i="270"/>
  <c r="Z19" i="270"/>
  <c r="HK161" i="270"/>
  <c r="HQ161" i="270" s="1"/>
  <c r="HI171" i="270"/>
  <c r="HO161" i="270"/>
  <c r="FI166" i="270"/>
  <c r="FO166" i="270" s="1"/>
  <c r="FG176" i="270"/>
  <c r="FM166" i="270"/>
  <c r="DY151" i="270"/>
  <c r="EE151" i="270" s="1"/>
  <c r="DW161" i="270"/>
  <c r="EC151" i="270"/>
  <c r="CM167" i="270"/>
  <c r="CO157" i="270"/>
  <c r="CU157" i="270" s="1"/>
  <c r="CS157" i="270"/>
  <c r="CO155" i="270"/>
  <c r="CU155" i="270" s="1"/>
  <c r="CM165" i="270"/>
  <c r="CS155" i="270"/>
  <c r="FG173" i="270"/>
  <c r="FI163" i="270"/>
  <c r="FO163" i="270" s="1"/>
  <c r="FM163" i="270"/>
  <c r="DE154" i="270"/>
  <c r="DG144" i="270"/>
  <c r="DM144" i="270" s="1"/>
  <c r="DK144" i="270"/>
  <c r="BE173" i="270"/>
  <c r="BK173" i="270" s="1"/>
  <c r="BC183" i="270"/>
  <c r="BI173" i="270"/>
  <c r="AM153" i="270"/>
  <c r="AS153" i="270" s="1"/>
  <c r="AK163" i="270"/>
  <c r="AQ153" i="270"/>
  <c r="BW145" i="270"/>
  <c r="CC145" i="270" s="1"/>
  <c r="BU155" i="270"/>
  <c r="CA145" i="270"/>
  <c r="DG142" i="270"/>
  <c r="DM142" i="270" s="1"/>
  <c r="DE152" i="270"/>
  <c r="DK142" i="270"/>
  <c r="AM156" i="270"/>
  <c r="AS156" i="270" s="1"/>
  <c r="AK166" i="270"/>
  <c r="AQ156" i="270"/>
  <c r="GA145" i="270"/>
  <c r="GG145" i="270" s="1"/>
  <c r="FY155" i="270"/>
  <c r="GE145" i="270"/>
  <c r="DE173" i="270"/>
  <c r="DG163" i="270"/>
  <c r="DM163" i="270" s="1"/>
  <c r="DK163" i="270"/>
  <c r="DG139" i="270"/>
  <c r="DM139" i="270" s="1"/>
  <c r="DE149" i="270"/>
  <c r="DK139" i="270"/>
  <c r="IA174" i="270"/>
  <c r="IC164" i="270"/>
  <c r="II164" i="270" s="1"/>
  <c r="IG164" i="270"/>
  <c r="IC173" i="270"/>
  <c r="II173" i="270" s="1"/>
  <c r="IA183" i="270"/>
  <c r="IG173" i="270"/>
  <c r="IA172" i="270"/>
  <c r="IC162" i="270"/>
  <c r="II162" i="270" s="1"/>
  <c r="IG162" i="270"/>
  <c r="EQ148" i="270"/>
  <c r="EW148" i="270" s="1"/>
  <c r="EO158" i="270"/>
  <c r="EU148" i="270"/>
  <c r="EQ153" i="270"/>
  <c r="EW153" i="270" s="1"/>
  <c r="EO163" i="270"/>
  <c r="EU153" i="270"/>
  <c r="AM151" i="270"/>
  <c r="AS151" i="270" s="1"/>
  <c r="AK161" i="270"/>
  <c r="AQ151" i="270"/>
  <c r="DY154" i="270"/>
  <c r="EE154" i="270" s="1"/>
  <c r="DW164" i="270"/>
  <c r="EC154" i="270"/>
  <c r="FY159" i="270"/>
  <c r="GA149" i="270"/>
  <c r="GG149" i="270" s="1"/>
  <c r="GE149" i="270"/>
  <c r="IC171" i="270"/>
  <c r="II171" i="270" s="1"/>
  <c r="IA181" i="270"/>
  <c r="IG171" i="270"/>
  <c r="IC165" i="270"/>
  <c r="II165" i="270" s="1"/>
  <c r="IA175" i="270"/>
  <c r="IG165" i="270"/>
  <c r="DE150" i="270"/>
  <c r="DG140" i="270"/>
  <c r="DM140" i="270" s="1"/>
  <c r="DK140" i="270"/>
  <c r="BC156" i="270"/>
  <c r="BE146" i="270"/>
  <c r="BK146" i="270" s="1"/>
  <c r="BI146" i="270"/>
  <c r="GS153" i="270"/>
  <c r="GY153" i="270" s="1"/>
  <c r="GQ163" i="270"/>
  <c r="GW153" i="270"/>
  <c r="BW184" i="270"/>
  <c r="CC184" i="270" s="1"/>
  <c r="CA184" i="270"/>
  <c r="GS170" i="270"/>
  <c r="GY170" i="270" s="1"/>
  <c r="GQ180" i="270"/>
  <c r="GW170" i="270"/>
  <c r="IA176" i="270"/>
  <c r="IC166" i="270"/>
  <c r="II166" i="270" s="1"/>
  <c r="IG166" i="270"/>
  <c r="DY153" i="270"/>
  <c r="EE153" i="270" s="1"/>
  <c r="DW163" i="270"/>
  <c r="EC153" i="270"/>
  <c r="AM155" i="270"/>
  <c r="AS155" i="270" s="1"/>
  <c r="AK165" i="270"/>
  <c r="AQ155" i="270"/>
  <c r="BU149" i="270"/>
  <c r="BW139" i="270"/>
  <c r="CC139" i="270" s="1"/>
  <c r="CA139" i="270"/>
  <c r="HI176" i="270"/>
  <c r="HK166" i="270"/>
  <c r="HQ166" i="270" s="1"/>
  <c r="HO166" i="270"/>
  <c r="EQ149" i="270"/>
  <c r="EW149" i="270" s="1"/>
  <c r="EO159" i="270"/>
  <c r="EU149" i="270"/>
  <c r="DW149" i="270"/>
  <c r="DY139" i="270"/>
  <c r="EE139" i="270" s="1"/>
  <c r="EC139" i="270"/>
  <c r="DG148" i="270"/>
  <c r="DM148" i="270" s="1"/>
  <c r="DE158" i="270"/>
  <c r="DK148" i="270"/>
  <c r="CM163" i="270"/>
  <c r="CO153" i="270"/>
  <c r="CU153" i="270" s="1"/>
  <c r="CS153" i="270"/>
  <c r="BE144" i="270"/>
  <c r="BK144" i="270" s="1"/>
  <c r="BC154" i="270"/>
  <c r="BI144" i="270"/>
  <c r="FI140" i="270"/>
  <c r="FO140" i="270" s="1"/>
  <c r="FG150" i="270"/>
  <c r="FM140" i="270"/>
  <c r="GA164" i="270"/>
  <c r="GG164" i="270" s="1"/>
  <c r="FY174" i="270"/>
  <c r="GE164" i="270"/>
  <c r="DY157" i="270"/>
  <c r="EE157" i="270" s="1"/>
  <c r="DW167" i="270"/>
  <c r="EC157" i="270"/>
  <c r="DW175" i="270"/>
  <c r="DY165" i="270"/>
  <c r="EE165" i="270" s="1"/>
  <c r="EC165" i="270"/>
  <c r="BW186" i="270"/>
  <c r="CC186" i="270" s="1"/>
  <c r="CA186" i="270"/>
  <c r="HK139" i="270"/>
  <c r="HQ139" i="270" s="1"/>
  <c r="HI149" i="270"/>
  <c r="HO139" i="270"/>
  <c r="DE171" i="270"/>
  <c r="DG161" i="270"/>
  <c r="DM161" i="270" s="1"/>
  <c r="DK161" i="270"/>
  <c r="IC167" i="270"/>
  <c r="II167" i="270" s="1"/>
  <c r="IA177" i="270"/>
  <c r="IG167" i="270"/>
  <c r="FI144" i="270"/>
  <c r="FO144" i="270" s="1"/>
  <c r="FG154" i="270"/>
  <c r="FM144" i="270"/>
  <c r="GS151" i="270"/>
  <c r="GY151" i="270" s="1"/>
  <c r="GQ161" i="270"/>
  <c r="GW151" i="270"/>
  <c r="BW182" i="270"/>
  <c r="CC182" i="270" s="1"/>
  <c r="CA182" i="270"/>
  <c r="DE175" i="270"/>
  <c r="DG165" i="270"/>
  <c r="DM165" i="270" s="1"/>
  <c r="DK165" i="270"/>
  <c r="GA160" i="270"/>
  <c r="GG160" i="270" s="1"/>
  <c r="FY170" i="270"/>
  <c r="GE160" i="270"/>
  <c r="BU160" i="270"/>
  <c r="BW150" i="270"/>
  <c r="CC150" i="270" s="1"/>
  <c r="CA150" i="270"/>
  <c r="GS172" i="270"/>
  <c r="GY172" i="270" s="1"/>
  <c r="GQ182" i="270"/>
  <c r="GW172" i="270"/>
  <c r="GS155" i="270"/>
  <c r="GY155" i="270" s="1"/>
  <c r="GQ165" i="270"/>
  <c r="GW155" i="270"/>
  <c r="EQ150" i="270"/>
  <c r="EW150" i="270" s="1"/>
  <c r="EO160" i="270"/>
  <c r="EU150" i="270"/>
  <c r="EQ155" i="270"/>
  <c r="EW155" i="270" s="1"/>
  <c r="EO165" i="270"/>
  <c r="EU155" i="270"/>
  <c r="DG177" i="270"/>
  <c r="DM177" i="270" s="1"/>
  <c r="DE187" i="270"/>
  <c r="DK177" i="270"/>
  <c r="EQ147" i="270"/>
  <c r="EW147" i="270" s="1"/>
  <c r="EO157" i="270"/>
  <c r="EU147" i="270"/>
  <c r="AM150" i="270"/>
  <c r="AS150" i="270" s="1"/>
  <c r="AK160" i="270"/>
  <c r="AQ150" i="270"/>
  <c r="FG171" i="270"/>
  <c r="FI161" i="270"/>
  <c r="FO161" i="270" s="1"/>
  <c r="FM161" i="270"/>
  <c r="BE187" i="270"/>
  <c r="BK187" i="270" s="1"/>
  <c r="BI187" i="270"/>
  <c r="DY150" i="270"/>
  <c r="EE150" i="270" s="1"/>
  <c r="DW160" i="270"/>
  <c r="EC150" i="270"/>
  <c r="DY156" i="270"/>
  <c r="EE156" i="270" s="1"/>
  <c r="DW166" i="270"/>
  <c r="EC156" i="270"/>
  <c r="EQ141" i="270"/>
  <c r="EW141" i="270" s="1"/>
  <c r="EO151" i="270"/>
  <c r="EU141" i="270"/>
  <c r="EQ156" i="270"/>
  <c r="EW156" i="270" s="1"/>
  <c r="EO166" i="270"/>
  <c r="EU156" i="270"/>
  <c r="HI188" i="270"/>
  <c r="HK178" i="270"/>
  <c r="HQ178" i="270" s="1"/>
  <c r="HO178" i="270"/>
  <c r="DY158" i="270"/>
  <c r="EE158" i="270" s="1"/>
  <c r="DW168" i="270"/>
  <c r="EC158" i="270"/>
  <c r="GA166" i="270"/>
  <c r="GG166" i="270" s="1"/>
  <c r="FY176" i="270"/>
  <c r="GE166" i="270"/>
  <c r="IA170" i="270"/>
  <c r="IC160" i="270"/>
  <c r="II160" i="270" s="1"/>
  <c r="IG160" i="270"/>
  <c r="GA143" i="270"/>
  <c r="GG143" i="270" s="1"/>
  <c r="FY153" i="270"/>
  <c r="GE143" i="270"/>
  <c r="AM154" i="270"/>
  <c r="AS154" i="270" s="1"/>
  <c r="AK164" i="270"/>
  <c r="AQ154" i="270"/>
  <c r="BE148" i="270"/>
  <c r="BK148" i="270" s="1"/>
  <c r="BC158" i="270"/>
  <c r="BI148" i="270"/>
  <c r="FI165" i="270"/>
  <c r="FO165" i="270" s="1"/>
  <c r="FG175" i="270"/>
  <c r="FM165" i="270"/>
  <c r="EQ142" i="270"/>
  <c r="EW142" i="270" s="1"/>
  <c r="EO152" i="270"/>
  <c r="EU142" i="270"/>
  <c r="FI142" i="270"/>
  <c r="FO142" i="270" s="1"/>
  <c r="FG152" i="270"/>
  <c r="FM142" i="270"/>
  <c r="AM158" i="270"/>
  <c r="AS158" i="270" s="1"/>
  <c r="AK168" i="270"/>
  <c r="AQ158" i="270"/>
  <c r="GA168" i="270"/>
  <c r="GG168" i="270" s="1"/>
  <c r="FY178" i="270"/>
  <c r="GE168" i="270"/>
  <c r="IA178" i="270"/>
  <c r="IC168" i="270"/>
  <c r="II168" i="270" s="1"/>
  <c r="IG168" i="270"/>
  <c r="HK165" i="270"/>
  <c r="HQ165" i="270" s="1"/>
  <c r="HI175" i="270"/>
  <c r="HO165" i="270"/>
  <c r="EO174" i="270"/>
  <c r="EQ164" i="270"/>
  <c r="EW164" i="270" s="1"/>
  <c r="EU164" i="270"/>
  <c r="X19" i="270"/>
  <c r="AM157" i="270"/>
  <c r="AS157" i="270" s="1"/>
  <c r="AK167" i="270"/>
  <c r="AQ157" i="270"/>
  <c r="GS176" i="270"/>
  <c r="GY176" i="270" s="1"/>
  <c r="GQ186" i="270"/>
  <c r="GW176" i="270"/>
  <c r="BW143" i="270"/>
  <c r="CC143" i="270" s="1"/>
  <c r="BU153" i="270"/>
  <c r="CA143" i="270"/>
  <c r="GA141" i="270"/>
  <c r="GG141" i="270" s="1"/>
  <c r="FY151" i="270"/>
  <c r="GE141" i="270"/>
  <c r="GS157" i="270"/>
  <c r="GY157" i="270" s="1"/>
  <c r="GQ167" i="270"/>
  <c r="GW157" i="270"/>
  <c r="BW147" i="270"/>
  <c r="CC147" i="270" s="1"/>
  <c r="BU157" i="270"/>
  <c r="CA147" i="270"/>
  <c r="HK163" i="270"/>
  <c r="HQ163" i="270" s="1"/>
  <c r="HI173" i="270"/>
  <c r="HO163" i="270"/>
  <c r="DG146" i="270"/>
  <c r="DM146" i="270" s="1"/>
  <c r="DE156" i="270"/>
  <c r="DK146" i="270"/>
  <c r="BC152" i="270"/>
  <c r="BE142" i="270"/>
  <c r="BK142" i="270" s="1"/>
  <c r="BI142" i="270"/>
  <c r="CO186" i="270"/>
  <c r="CU186" i="270" s="1"/>
  <c r="CS186" i="270"/>
  <c r="BW141" i="270"/>
  <c r="CC141" i="270" s="1"/>
  <c r="BU151" i="270"/>
  <c r="CA141" i="270"/>
  <c r="DY152" i="270"/>
  <c r="EE152" i="270" s="1"/>
  <c r="DW162" i="270"/>
  <c r="EC152" i="270"/>
  <c r="AM152" i="270"/>
  <c r="AS152" i="270" s="1"/>
  <c r="AK162" i="270"/>
  <c r="AQ152" i="270"/>
  <c r="HI182" i="270"/>
  <c r="HK172" i="270"/>
  <c r="HQ172" i="270" s="1"/>
  <c r="HO172" i="270"/>
  <c r="FG177" i="270"/>
  <c r="FI167" i="270"/>
  <c r="FO167" i="270" s="1"/>
  <c r="FM167" i="270"/>
  <c r="FG168" i="270"/>
  <c r="FI158" i="270"/>
  <c r="FO158" i="270" s="1"/>
  <c r="FM158" i="270"/>
  <c r="CO149" i="270"/>
  <c r="CU149" i="270" s="1"/>
  <c r="CM159" i="270"/>
  <c r="CS149" i="270"/>
  <c r="CM161" i="270"/>
  <c r="CO151" i="270"/>
  <c r="CU151" i="270" s="1"/>
  <c r="CS151" i="270"/>
  <c r="GA147" i="270"/>
  <c r="GG147" i="270" s="1"/>
  <c r="FY157" i="270"/>
  <c r="GE147" i="270"/>
  <c r="CM170" i="270"/>
  <c r="CO160" i="270"/>
  <c r="CU160" i="270" s="1"/>
  <c r="CS160" i="270"/>
  <c r="BE140" i="270"/>
  <c r="BK140" i="270" s="1"/>
  <c r="BC150" i="270"/>
  <c r="BI140" i="270"/>
  <c r="IA159" i="270"/>
  <c r="IC149" i="270"/>
  <c r="II149" i="270" s="1"/>
  <c r="IG149" i="270"/>
  <c r="HK164" i="270" l="1"/>
  <c r="HQ164" i="270" s="1"/>
  <c r="HO164" i="270"/>
  <c r="HI174" i="270"/>
  <c r="HO167" i="270"/>
  <c r="HK167" i="270"/>
  <c r="HQ167" i="270" s="1"/>
  <c r="HI177" i="270"/>
  <c r="FI149" i="270"/>
  <c r="FO149" i="270" s="1"/>
  <c r="FG159" i="270"/>
  <c r="FM149" i="270"/>
  <c r="GW164" i="270"/>
  <c r="GQ174" i="270"/>
  <c r="GS164" i="270"/>
  <c r="GY164" i="270" s="1"/>
  <c r="FY162" i="270"/>
  <c r="GA152" i="270"/>
  <c r="GG152" i="270" s="1"/>
  <c r="GE152" i="270"/>
  <c r="AK159" i="270"/>
  <c r="AM149" i="270"/>
  <c r="AS149" i="270" s="1"/>
  <c r="AQ149" i="270"/>
  <c r="GQ178" i="270"/>
  <c r="GS168" i="270"/>
  <c r="GY168" i="270" s="1"/>
  <c r="GW168" i="270"/>
  <c r="HO160" i="270"/>
  <c r="HI170" i="270"/>
  <c r="HK160" i="270"/>
  <c r="HQ160" i="270" s="1"/>
  <c r="GS149" i="270"/>
  <c r="GY149" i="270" s="1"/>
  <c r="GQ159" i="270"/>
  <c r="GW149" i="270"/>
  <c r="BI169" i="270"/>
  <c r="BE169" i="270"/>
  <c r="BK169" i="270" s="1"/>
  <c r="BC179" i="270"/>
  <c r="FI168" i="270"/>
  <c r="FO168" i="270" s="1"/>
  <c r="FG178" i="270"/>
  <c r="FM168" i="270"/>
  <c r="BC160" i="270"/>
  <c r="BE150" i="270"/>
  <c r="BK150" i="270" s="1"/>
  <c r="BI150" i="270"/>
  <c r="BC162" i="270"/>
  <c r="BE152" i="270"/>
  <c r="BK152" i="270" s="1"/>
  <c r="BI152" i="270"/>
  <c r="GQ177" i="270"/>
  <c r="GS167" i="270"/>
  <c r="GY167" i="270" s="1"/>
  <c r="GW167" i="270"/>
  <c r="BC168" i="270"/>
  <c r="BE158" i="270"/>
  <c r="BK158" i="270" s="1"/>
  <c r="BI158" i="270"/>
  <c r="DW178" i="270"/>
  <c r="DY168" i="270"/>
  <c r="EE168" i="270" s="1"/>
  <c r="EC168" i="270"/>
  <c r="DG175" i="270"/>
  <c r="DM175" i="270" s="1"/>
  <c r="DE185" i="270"/>
  <c r="DK175" i="270"/>
  <c r="GQ171" i="270"/>
  <c r="GS161" i="270"/>
  <c r="GY161" i="270" s="1"/>
  <c r="GW161" i="270"/>
  <c r="HK149" i="270"/>
  <c r="HQ149" i="270" s="1"/>
  <c r="HI159" i="270"/>
  <c r="HO149" i="270"/>
  <c r="CM173" i="270"/>
  <c r="CO163" i="270"/>
  <c r="CU163" i="270" s="1"/>
  <c r="CS163" i="270"/>
  <c r="GS180" i="270"/>
  <c r="GY180" i="270" s="1"/>
  <c r="GW180" i="270"/>
  <c r="DG150" i="270"/>
  <c r="DM150" i="270" s="1"/>
  <c r="DE160" i="270"/>
  <c r="DK150" i="270"/>
  <c r="BW155" i="270"/>
  <c r="CC155" i="270" s="1"/>
  <c r="BU165" i="270"/>
  <c r="CA155" i="270"/>
  <c r="GA178" i="270"/>
  <c r="GG178" i="270" s="1"/>
  <c r="FY188" i="270"/>
  <c r="GE178" i="270"/>
  <c r="FY163" i="270"/>
  <c r="GA153" i="270"/>
  <c r="GG153" i="270" s="1"/>
  <c r="GE153" i="270"/>
  <c r="EQ151" i="270"/>
  <c r="EW151" i="270" s="1"/>
  <c r="EO161" i="270"/>
  <c r="EU151" i="270"/>
  <c r="FG181" i="270"/>
  <c r="FI171" i="270"/>
  <c r="FO171" i="270" s="1"/>
  <c r="FM171" i="270"/>
  <c r="DG187" i="270"/>
  <c r="DM187" i="270" s="1"/>
  <c r="DK187" i="270"/>
  <c r="DW177" i="270"/>
  <c r="DY167" i="270"/>
  <c r="EE167" i="270" s="1"/>
  <c r="EC167" i="270"/>
  <c r="FI150" i="270"/>
  <c r="FO150" i="270" s="1"/>
  <c r="FG160" i="270"/>
  <c r="FM150" i="270"/>
  <c r="BW149" i="270"/>
  <c r="CC149" i="270" s="1"/>
  <c r="BU159" i="270"/>
  <c r="CA149" i="270"/>
  <c r="DW173" i="270"/>
  <c r="DY163" i="270"/>
  <c r="EE163" i="270" s="1"/>
  <c r="EC163" i="270"/>
  <c r="AK171" i="270"/>
  <c r="AM161" i="270"/>
  <c r="AS161" i="270" s="1"/>
  <c r="AQ161" i="270"/>
  <c r="DG149" i="270"/>
  <c r="DM149" i="270" s="1"/>
  <c r="DE159" i="270"/>
  <c r="DK149" i="270"/>
  <c r="CM175" i="270"/>
  <c r="CO165" i="270"/>
  <c r="CU165" i="270" s="1"/>
  <c r="CS165" i="270"/>
  <c r="CM171" i="270"/>
  <c r="CO161" i="270"/>
  <c r="CU161" i="270" s="1"/>
  <c r="CS161" i="270"/>
  <c r="BW151" i="270"/>
  <c r="CC151" i="270" s="1"/>
  <c r="BU161" i="270"/>
  <c r="CA151" i="270"/>
  <c r="DG156" i="270"/>
  <c r="DM156" i="270" s="1"/>
  <c r="DE166" i="270"/>
  <c r="DK156" i="270"/>
  <c r="HI183" i="270"/>
  <c r="HK173" i="270"/>
  <c r="HQ173" i="270" s="1"/>
  <c r="HO173" i="270"/>
  <c r="GS186" i="270"/>
  <c r="GY186" i="270" s="1"/>
  <c r="GW186" i="270"/>
  <c r="EQ152" i="270"/>
  <c r="EW152" i="270" s="1"/>
  <c r="EO162" i="270"/>
  <c r="EU152" i="270"/>
  <c r="IA180" i="270"/>
  <c r="IC170" i="270"/>
  <c r="II170" i="270" s="1"/>
  <c r="IG170" i="270"/>
  <c r="DW176" i="270"/>
  <c r="DY166" i="270"/>
  <c r="EE166" i="270" s="1"/>
  <c r="EC166" i="270"/>
  <c r="EO175" i="270"/>
  <c r="EQ165" i="270"/>
  <c r="EW165" i="270" s="1"/>
  <c r="EU165" i="270"/>
  <c r="BU170" i="270"/>
  <c r="BW160" i="270"/>
  <c r="CC160" i="270" s="1"/>
  <c r="CA160" i="270"/>
  <c r="DE181" i="270"/>
  <c r="DG171" i="270"/>
  <c r="DM171" i="270" s="1"/>
  <c r="DK171" i="270"/>
  <c r="EO169" i="270"/>
  <c r="EQ159" i="270"/>
  <c r="EW159" i="270" s="1"/>
  <c r="EU159" i="270"/>
  <c r="BC166" i="270"/>
  <c r="BE156" i="270"/>
  <c r="BK156" i="270" s="1"/>
  <c r="BI156" i="270"/>
  <c r="IC175" i="270"/>
  <c r="II175" i="270" s="1"/>
  <c r="IA185" i="270"/>
  <c r="IG175" i="270"/>
  <c r="AK176" i="270"/>
  <c r="AM166" i="270"/>
  <c r="AS166" i="270" s="1"/>
  <c r="AQ166" i="270"/>
  <c r="FI176" i="270"/>
  <c r="FO176" i="270" s="1"/>
  <c r="FG186" i="270"/>
  <c r="FM176" i="270"/>
  <c r="FY161" i="270"/>
  <c r="GA151" i="270"/>
  <c r="GG151" i="270" s="1"/>
  <c r="GE151" i="270"/>
  <c r="HI185" i="270"/>
  <c r="HK175" i="270"/>
  <c r="HQ175" i="270" s="1"/>
  <c r="HO175" i="270"/>
  <c r="AK170" i="270"/>
  <c r="AM160" i="270"/>
  <c r="AS160" i="270" s="1"/>
  <c r="AQ160" i="270"/>
  <c r="GQ175" i="270"/>
  <c r="GS165" i="270"/>
  <c r="GY165" i="270" s="1"/>
  <c r="GW165" i="270"/>
  <c r="FG164" i="270"/>
  <c r="FI154" i="270"/>
  <c r="FO154" i="270" s="1"/>
  <c r="FM154" i="270"/>
  <c r="DG158" i="270"/>
  <c r="DM158" i="270" s="1"/>
  <c r="DE168" i="270"/>
  <c r="DK158" i="270"/>
  <c r="AK175" i="270"/>
  <c r="AM165" i="270"/>
  <c r="AS165" i="270" s="1"/>
  <c r="AQ165" i="270"/>
  <c r="DG154" i="270"/>
  <c r="DM154" i="270" s="1"/>
  <c r="DE164" i="270"/>
  <c r="DK154" i="270"/>
  <c r="CM180" i="270"/>
  <c r="CO170" i="270"/>
  <c r="CU170" i="270" s="1"/>
  <c r="CS170" i="270"/>
  <c r="CO159" i="270"/>
  <c r="CU159" i="270" s="1"/>
  <c r="CM169" i="270"/>
  <c r="CS159" i="270"/>
  <c r="FG187" i="270"/>
  <c r="FI177" i="270"/>
  <c r="FO177" i="270" s="1"/>
  <c r="FM177" i="270"/>
  <c r="DW172" i="270"/>
  <c r="DY162" i="270"/>
  <c r="EE162" i="270" s="1"/>
  <c r="EC162" i="270"/>
  <c r="EO184" i="270"/>
  <c r="EQ174" i="270"/>
  <c r="EW174" i="270" s="1"/>
  <c r="EU174" i="270"/>
  <c r="AK178" i="270"/>
  <c r="AM168" i="270"/>
  <c r="AS168" i="270" s="1"/>
  <c r="AQ168" i="270"/>
  <c r="GA176" i="270"/>
  <c r="GG176" i="270" s="1"/>
  <c r="FY186" i="270"/>
  <c r="GE176" i="270"/>
  <c r="HK188" i="270"/>
  <c r="HO188" i="270"/>
  <c r="GA170" i="270"/>
  <c r="GG170" i="270" s="1"/>
  <c r="FY180" i="270"/>
  <c r="GE170" i="270"/>
  <c r="GA174" i="270"/>
  <c r="GG174" i="270" s="1"/>
  <c r="FY184" i="270"/>
  <c r="GE174" i="270"/>
  <c r="BC164" i="270"/>
  <c r="BE154" i="270"/>
  <c r="BK154" i="270" s="1"/>
  <c r="BI154" i="270"/>
  <c r="FY169" i="270"/>
  <c r="GA159" i="270"/>
  <c r="GG159" i="270" s="1"/>
  <c r="GE159" i="270"/>
  <c r="EQ163" i="270"/>
  <c r="EW163" i="270" s="1"/>
  <c r="EO173" i="270"/>
  <c r="EU163" i="270"/>
  <c r="AK173" i="270"/>
  <c r="AM163" i="270"/>
  <c r="AS163" i="270" s="1"/>
  <c r="AQ163" i="270"/>
  <c r="BW157" i="270"/>
  <c r="CC157" i="270" s="1"/>
  <c r="BU167" i="270"/>
  <c r="CA157" i="270"/>
  <c r="FG185" i="270"/>
  <c r="FI175" i="270"/>
  <c r="FO175" i="270" s="1"/>
  <c r="FM175" i="270"/>
  <c r="DW170" i="270"/>
  <c r="DY160" i="270"/>
  <c r="EE160" i="270" s="1"/>
  <c r="EC160" i="270"/>
  <c r="EO170" i="270"/>
  <c r="EQ160" i="270"/>
  <c r="EW160" i="270" s="1"/>
  <c r="EU160" i="270"/>
  <c r="IA186" i="270"/>
  <c r="IC176" i="270"/>
  <c r="II176" i="270" s="1"/>
  <c r="IG176" i="270"/>
  <c r="GQ173" i="270"/>
  <c r="GS163" i="270"/>
  <c r="GY163" i="270" s="1"/>
  <c r="GW163" i="270"/>
  <c r="IC181" i="270"/>
  <c r="II181" i="270" s="1"/>
  <c r="IG181" i="270"/>
  <c r="IA182" i="270"/>
  <c r="IC172" i="270"/>
  <c r="II172" i="270" s="1"/>
  <c r="IG172" i="270"/>
  <c r="IA184" i="270"/>
  <c r="IC174" i="270"/>
  <c r="II174" i="270" s="1"/>
  <c r="IG174" i="270"/>
  <c r="DE183" i="270"/>
  <c r="DG173" i="270"/>
  <c r="DM173" i="270" s="1"/>
  <c r="DK173" i="270"/>
  <c r="DG152" i="270"/>
  <c r="DM152" i="270" s="1"/>
  <c r="DE162" i="270"/>
  <c r="DK152" i="270"/>
  <c r="CM177" i="270"/>
  <c r="CO167" i="270"/>
  <c r="CU167" i="270" s="1"/>
  <c r="CS167" i="270"/>
  <c r="HI181" i="270"/>
  <c r="HK171" i="270"/>
  <c r="HQ171" i="270" s="1"/>
  <c r="HO171" i="270"/>
  <c r="IC159" i="270"/>
  <c r="II159" i="270" s="1"/>
  <c r="IA169" i="270"/>
  <c r="IG159" i="270"/>
  <c r="FY167" i="270"/>
  <c r="GA157" i="270"/>
  <c r="GG157" i="270" s="1"/>
  <c r="GE157" i="270"/>
  <c r="BW153" i="270"/>
  <c r="CC153" i="270" s="1"/>
  <c r="BU163" i="270"/>
  <c r="CA153" i="270"/>
  <c r="AK174" i="270"/>
  <c r="AM164" i="270"/>
  <c r="AS164" i="270" s="1"/>
  <c r="AQ164" i="270"/>
  <c r="EO176" i="270"/>
  <c r="EQ166" i="270"/>
  <c r="EW166" i="270" s="1"/>
  <c r="EU166" i="270"/>
  <c r="EQ157" i="270"/>
  <c r="EW157" i="270" s="1"/>
  <c r="EO167" i="270"/>
  <c r="EU157" i="270"/>
  <c r="GS182" i="270"/>
  <c r="GY182" i="270" s="1"/>
  <c r="GW182" i="270"/>
  <c r="IC177" i="270"/>
  <c r="II177" i="270" s="1"/>
  <c r="IA187" i="270"/>
  <c r="IG177" i="270"/>
  <c r="HI186" i="270"/>
  <c r="HK176" i="270"/>
  <c r="HQ176" i="270" s="1"/>
  <c r="HO176" i="270"/>
  <c r="DW174" i="270"/>
  <c r="DY164" i="270"/>
  <c r="EE164" i="270" s="1"/>
  <c r="EC164" i="270"/>
  <c r="AK172" i="270"/>
  <c r="AM162" i="270"/>
  <c r="AS162" i="270" s="1"/>
  <c r="AQ162" i="270"/>
  <c r="HK182" i="270"/>
  <c r="HQ182" i="270" s="1"/>
  <c r="HO182" i="270"/>
  <c r="AK177" i="270"/>
  <c r="AM167" i="270"/>
  <c r="AS167" i="270" s="1"/>
  <c r="AQ167" i="270"/>
  <c r="IA188" i="270"/>
  <c r="IC178" i="270"/>
  <c r="II178" i="270" s="1"/>
  <c r="IG178" i="270"/>
  <c r="FI152" i="270"/>
  <c r="FO152" i="270" s="1"/>
  <c r="FG162" i="270"/>
  <c r="FM152" i="270"/>
  <c r="DY175" i="270"/>
  <c r="EE175" i="270" s="1"/>
  <c r="DW185" i="270"/>
  <c r="EC175" i="270"/>
  <c r="DY149" i="270"/>
  <c r="EE149" i="270" s="1"/>
  <c r="DW159" i="270"/>
  <c r="EC149" i="270"/>
  <c r="EO168" i="270"/>
  <c r="EQ158" i="270"/>
  <c r="EW158" i="270" s="1"/>
  <c r="EU158" i="270"/>
  <c r="IC183" i="270"/>
  <c r="II183" i="270" s="1"/>
  <c r="IG183" i="270"/>
  <c r="FY165" i="270"/>
  <c r="GA155" i="270"/>
  <c r="GG155" i="270" s="1"/>
  <c r="GE155" i="270"/>
  <c r="BE183" i="270"/>
  <c r="BK183" i="270" s="1"/>
  <c r="BI183" i="270"/>
  <c r="FG183" i="270"/>
  <c r="FI173" i="270"/>
  <c r="FO173" i="270" s="1"/>
  <c r="FM173" i="270"/>
  <c r="DW171" i="270"/>
  <c r="DY161" i="270"/>
  <c r="EE161" i="270" s="1"/>
  <c r="EC161" i="270"/>
  <c r="HI187" i="270" l="1"/>
  <c r="HK177" i="270"/>
  <c r="HQ177" i="270" s="1"/>
  <c r="HO177" i="270"/>
  <c r="HI184" i="270"/>
  <c r="HK174" i="270"/>
  <c r="HQ174" i="270" s="1"/>
  <c r="HO174" i="270"/>
  <c r="FG169" i="270"/>
  <c r="FI159" i="270"/>
  <c r="FO159" i="270" s="1"/>
  <c r="FM159" i="270"/>
  <c r="AM159" i="270"/>
  <c r="AS159" i="270" s="1"/>
  <c r="AK169" i="270"/>
  <c r="AQ159" i="270"/>
  <c r="BE179" i="270"/>
  <c r="BK179" i="270" s="1"/>
  <c r="BI179" i="270"/>
  <c r="GW178" i="270"/>
  <c r="GS178" i="270"/>
  <c r="GY178" i="270" s="1"/>
  <c r="GQ188" i="270"/>
  <c r="GE162" i="270"/>
  <c r="GA162" i="270"/>
  <c r="GG162" i="270" s="1"/>
  <c r="FY172" i="270"/>
  <c r="GQ169" i="270"/>
  <c r="GS159" i="270"/>
  <c r="GY159" i="270" s="1"/>
  <c r="GW159" i="270"/>
  <c r="HK170" i="270"/>
  <c r="HQ170" i="270" s="1"/>
  <c r="HO170" i="270"/>
  <c r="HI180" i="270"/>
  <c r="GS174" i="270"/>
  <c r="GY174" i="270" s="1"/>
  <c r="GQ184" i="270"/>
  <c r="GW174" i="270"/>
  <c r="AM177" i="270"/>
  <c r="AS177" i="270" s="1"/>
  <c r="AK187" i="270"/>
  <c r="AQ177" i="270"/>
  <c r="FY177" i="270"/>
  <c r="GA167" i="270"/>
  <c r="GG167" i="270" s="1"/>
  <c r="GE167" i="270"/>
  <c r="DW180" i="270"/>
  <c r="DY170" i="270"/>
  <c r="EE170" i="270" s="1"/>
  <c r="EC170" i="270"/>
  <c r="BC174" i="270"/>
  <c r="BE164" i="270"/>
  <c r="BK164" i="270" s="1"/>
  <c r="BI164" i="270"/>
  <c r="GA186" i="270"/>
  <c r="GG186" i="270" s="1"/>
  <c r="GE186" i="270"/>
  <c r="EQ184" i="270"/>
  <c r="EW184" i="270" s="1"/>
  <c r="EU184" i="270"/>
  <c r="EO185" i="270"/>
  <c r="EQ175" i="270"/>
  <c r="EW175" i="270" s="1"/>
  <c r="EU175" i="270"/>
  <c r="IC180" i="270"/>
  <c r="II180" i="270" s="1"/>
  <c r="IG180" i="270"/>
  <c r="DW183" i="270"/>
  <c r="DY173" i="270"/>
  <c r="EE173" i="270" s="1"/>
  <c r="EC173" i="270"/>
  <c r="FI181" i="270"/>
  <c r="FO181" i="270" s="1"/>
  <c r="FM181" i="270"/>
  <c r="GA188" i="270"/>
  <c r="GE188" i="270"/>
  <c r="DG160" i="270"/>
  <c r="DM160" i="270" s="1"/>
  <c r="DE170" i="270"/>
  <c r="DK160" i="270"/>
  <c r="DY159" i="270"/>
  <c r="EE159" i="270" s="1"/>
  <c r="DW169" i="270"/>
  <c r="EC159" i="270"/>
  <c r="AK184" i="270"/>
  <c r="AM174" i="270"/>
  <c r="AS174" i="270" s="1"/>
  <c r="AQ174" i="270"/>
  <c r="CM187" i="270"/>
  <c r="CO177" i="270"/>
  <c r="CU177" i="270" s="1"/>
  <c r="CS177" i="270"/>
  <c r="BU177" i="270"/>
  <c r="BW167" i="270"/>
  <c r="CC167" i="270" s="1"/>
  <c r="CA167" i="270"/>
  <c r="EQ173" i="270"/>
  <c r="EW173" i="270" s="1"/>
  <c r="EO183" i="270"/>
  <c r="EU173" i="270"/>
  <c r="FI187" i="270"/>
  <c r="FO187" i="270" s="1"/>
  <c r="FM187" i="270"/>
  <c r="DG164" i="270"/>
  <c r="DM164" i="270" s="1"/>
  <c r="DE174" i="270"/>
  <c r="DK164" i="270"/>
  <c r="HK185" i="270"/>
  <c r="HQ185" i="270" s="1"/>
  <c r="HO185" i="270"/>
  <c r="HK183" i="270"/>
  <c r="HQ183" i="270" s="1"/>
  <c r="HO183" i="270"/>
  <c r="HK159" i="270"/>
  <c r="HQ159" i="270" s="1"/>
  <c r="HI169" i="270"/>
  <c r="HO159" i="270"/>
  <c r="DW188" i="270"/>
  <c r="DY178" i="270"/>
  <c r="EE178" i="270" s="1"/>
  <c r="EC178" i="270"/>
  <c r="GQ187" i="270"/>
  <c r="GS177" i="270"/>
  <c r="GY177" i="270" s="1"/>
  <c r="GW177" i="270"/>
  <c r="FI178" i="270"/>
  <c r="FO178" i="270" s="1"/>
  <c r="FG188" i="270"/>
  <c r="FM178" i="270"/>
  <c r="EO178" i="270"/>
  <c r="EQ168" i="270"/>
  <c r="EW168" i="270" s="1"/>
  <c r="EU168" i="270"/>
  <c r="IC188" i="270"/>
  <c r="IG188" i="270"/>
  <c r="AK182" i="270"/>
  <c r="AM172" i="270"/>
  <c r="AS172" i="270" s="1"/>
  <c r="AQ172" i="270"/>
  <c r="HK186" i="270"/>
  <c r="HQ186" i="270" s="1"/>
  <c r="HO186" i="270"/>
  <c r="IC169" i="270"/>
  <c r="II169" i="270" s="1"/>
  <c r="IA179" i="270"/>
  <c r="IG169" i="270"/>
  <c r="IC184" i="270"/>
  <c r="II184" i="270" s="1"/>
  <c r="IG184" i="270"/>
  <c r="GA184" i="270"/>
  <c r="GG184" i="270" s="1"/>
  <c r="GE184" i="270"/>
  <c r="GA180" i="270"/>
  <c r="GG180" i="270" s="1"/>
  <c r="GE180" i="270"/>
  <c r="AK180" i="270"/>
  <c r="AM170" i="270"/>
  <c r="AS170" i="270" s="1"/>
  <c r="AQ170" i="270"/>
  <c r="DG181" i="270"/>
  <c r="DM181" i="270" s="1"/>
  <c r="DK181" i="270"/>
  <c r="CM181" i="270"/>
  <c r="CO171" i="270"/>
  <c r="CU171" i="270" s="1"/>
  <c r="CS171" i="270"/>
  <c r="BW159" i="270"/>
  <c r="CC159" i="270" s="1"/>
  <c r="BU169" i="270"/>
  <c r="CA159" i="270"/>
  <c r="DY177" i="270"/>
  <c r="EE177" i="270" s="1"/>
  <c r="DW187" i="270"/>
  <c r="EC177" i="270"/>
  <c r="EQ161" i="270"/>
  <c r="EW161" i="270" s="1"/>
  <c r="EO171" i="270"/>
  <c r="EU161" i="270"/>
  <c r="EQ176" i="270"/>
  <c r="EW176" i="270" s="1"/>
  <c r="EO186" i="270"/>
  <c r="EU176" i="270"/>
  <c r="BU173" i="270"/>
  <c r="BW163" i="270"/>
  <c r="CC163" i="270" s="1"/>
  <c r="CA163" i="270"/>
  <c r="DE172" i="270"/>
  <c r="DG162" i="270"/>
  <c r="DM162" i="270" s="1"/>
  <c r="DK162" i="270"/>
  <c r="EO180" i="270"/>
  <c r="EQ170" i="270"/>
  <c r="EW170" i="270" s="1"/>
  <c r="EU170" i="270"/>
  <c r="CM179" i="270"/>
  <c r="CO169" i="270"/>
  <c r="CU169" i="270" s="1"/>
  <c r="CS169" i="270"/>
  <c r="FI164" i="270"/>
  <c r="FO164" i="270" s="1"/>
  <c r="FG174" i="270"/>
  <c r="FM164" i="270"/>
  <c r="AK186" i="270"/>
  <c r="AM176" i="270"/>
  <c r="AS176" i="270" s="1"/>
  <c r="AQ176" i="270"/>
  <c r="BC176" i="270"/>
  <c r="BE166" i="270"/>
  <c r="BK166" i="270" s="1"/>
  <c r="BI166" i="270"/>
  <c r="EO172" i="270"/>
  <c r="EQ162" i="270"/>
  <c r="EW162" i="270" s="1"/>
  <c r="EU162" i="270"/>
  <c r="DG166" i="270"/>
  <c r="DM166" i="270" s="1"/>
  <c r="DE176" i="270"/>
  <c r="DK166" i="270"/>
  <c r="DY171" i="270"/>
  <c r="EE171" i="270" s="1"/>
  <c r="DW181" i="270"/>
  <c r="EC171" i="270"/>
  <c r="FY175" i="270"/>
  <c r="GA165" i="270"/>
  <c r="GG165" i="270" s="1"/>
  <c r="GE165" i="270"/>
  <c r="GQ183" i="270"/>
  <c r="GS173" i="270"/>
  <c r="GY173" i="270" s="1"/>
  <c r="GW173" i="270"/>
  <c r="FY171" i="270"/>
  <c r="GA161" i="270"/>
  <c r="GG161" i="270" s="1"/>
  <c r="GE161" i="270"/>
  <c r="AM171" i="270"/>
  <c r="AS171" i="270" s="1"/>
  <c r="AK181" i="270"/>
  <c r="AQ171" i="270"/>
  <c r="BU175" i="270"/>
  <c r="BW165" i="270"/>
  <c r="CC165" i="270" s="1"/>
  <c r="CA165" i="270"/>
  <c r="BC178" i="270"/>
  <c r="BE168" i="270"/>
  <c r="BK168" i="270" s="1"/>
  <c r="BI168" i="270"/>
  <c r="BC172" i="270"/>
  <c r="BE162" i="270"/>
  <c r="BK162" i="270" s="1"/>
  <c r="BI162" i="270"/>
  <c r="DY185" i="270"/>
  <c r="EE185" i="270" s="1"/>
  <c r="EC185" i="270"/>
  <c r="EO177" i="270"/>
  <c r="EQ167" i="270"/>
  <c r="EW167" i="270" s="1"/>
  <c r="EU167" i="270"/>
  <c r="IC182" i="270"/>
  <c r="II182" i="270" s="1"/>
  <c r="IG182" i="270"/>
  <c r="FY179" i="270"/>
  <c r="GA169" i="270"/>
  <c r="GG169" i="270" s="1"/>
  <c r="GE169" i="270"/>
  <c r="AK188" i="270"/>
  <c r="AM178" i="270"/>
  <c r="AS178" i="270" s="1"/>
  <c r="AQ178" i="270"/>
  <c r="AM175" i="270"/>
  <c r="AS175" i="270" s="1"/>
  <c r="AK185" i="270"/>
  <c r="AQ175" i="270"/>
  <c r="BW170" i="270"/>
  <c r="CC170" i="270" s="1"/>
  <c r="BU180" i="270"/>
  <c r="CA170" i="270"/>
  <c r="DW186" i="270"/>
  <c r="DY176" i="270"/>
  <c r="EE176" i="270" s="1"/>
  <c r="EC176" i="270"/>
  <c r="CO175" i="270"/>
  <c r="CU175" i="270" s="1"/>
  <c r="CM185" i="270"/>
  <c r="CS175" i="270"/>
  <c r="GQ181" i="270"/>
  <c r="GS171" i="270"/>
  <c r="GY171" i="270" s="1"/>
  <c r="GW171" i="270"/>
  <c r="FI162" i="270"/>
  <c r="FO162" i="270" s="1"/>
  <c r="FG172" i="270"/>
  <c r="FM162" i="270"/>
  <c r="DW184" i="270"/>
  <c r="DY174" i="270"/>
  <c r="EE174" i="270" s="1"/>
  <c r="EC174" i="270"/>
  <c r="IC187" i="270"/>
  <c r="II187" i="270" s="1"/>
  <c r="IG187" i="270"/>
  <c r="HK181" i="270"/>
  <c r="HQ181" i="270" s="1"/>
  <c r="HO181" i="270"/>
  <c r="FI185" i="270"/>
  <c r="FO185" i="270" s="1"/>
  <c r="FM185" i="270"/>
  <c r="HQ188" i="270"/>
  <c r="DW182" i="270"/>
  <c r="DY172" i="270"/>
  <c r="EE172" i="270" s="1"/>
  <c r="EC172" i="270"/>
  <c r="FI186" i="270"/>
  <c r="FO186" i="270" s="1"/>
  <c r="FM186" i="270"/>
  <c r="EO179" i="270"/>
  <c r="EQ169" i="270"/>
  <c r="EW169" i="270" s="1"/>
  <c r="EU169" i="270"/>
  <c r="BU171" i="270"/>
  <c r="BW161" i="270"/>
  <c r="CC161" i="270" s="1"/>
  <c r="CA161" i="270"/>
  <c r="FI160" i="270"/>
  <c r="FO160" i="270" s="1"/>
  <c r="FG170" i="270"/>
  <c r="FM160" i="270"/>
  <c r="FY173" i="270"/>
  <c r="GA163" i="270"/>
  <c r="GG163" i="270" s="1"/>
  <c r="GE163" i="270"/>
  <c r="FI183" i="270"/>
  <c r="FO183" i="270" s="1"/>
  <c r="FM183" i="270"/>
  <c r="DG183" i="270"/>
  <c r="DM183" i="270" s="1"/>
  <c r="DK183" i="270"/>
  <c r="IC186" i="270"/>
  <c r="II186" i="270" s="1"/>
  <c r="IG186" i="270"/>
  <c r="AM173" i="270"/>
  <c r="AS173" i="270" s="1"/>
  <c r="AK183" i="270"/>
  <c r="AQ173" i="270"/>
  <c r="CO180" i="270"/>
  <c r="CU180" i="270" s="1"/>
  <c r="CS180" i="270"/>
  <c r="DE178" i="270"/>
  <c r="DG168" i="270"/>
  <c r="DM168" i="270" s="1"/>
  <c r="DK168" i="270"/>
  <c r="GQ185" i="270"/>
  <c r="GS175" i="270"/>
  <c r="GY175" i="270" s="1"/>
  <c r="GW175" i="270"/>
  <c r="IC185" i="270"/>
  <c r="II185" i="270" s="1"/>
  <c r="IG185" i="270"/>
  <c r="DG159" i="270"/>
  <c r="DM159" i="270" s="1"/>
  <c r="DE169" i="270"/>
  <c r="DK159" i="270"/>
  <c r="CM183" i="270"/>
  <c r="CO173" i="270"/>
  <c r="CU173" i="270" s="1"/>
  <c r="CS173" i="270"/>
  <c r="DG185" i="270"/>
  <c r="DM185" i="270" s="1"/>
  <c r="DK185" i="270"/>
  <c r="BC170" i="270"/>
  <c r="BE160" i="270"/>
  <c r="BK160" i="270" s="1"/>
  <c r="BI160" i="270"/>
  <c r="GQ179" i="270" l="1"/>
  <c r="GS169" i="270"/>
  <c r="GY169" i="270" s="1"/>
  <c r="GW169" i="270"/>
  <c r="GA172" i="270"/>
  <c r="GG172" i="270" s="1"/>
  <c r="FY182" i="270"/>
  <c r="GE172" i="270"/>
  <c r="AK179" i="270"/>
  <c r="AM169" i="270"/>
  <c r="AS169" i="270" s="1"/>
  <c r="AQ169" i="270"/>
  <c r="HK180" i="270"/>
  <c r="HQ180" i="270" s="1"/>
  <c r="HO180" i="270"/>
  <c r="GS188" i="270"/>
  <c r="GY188" i="270" s="1"/>
  <c r="GW188" i="270"/>
  <c r="GS184" i="270"/>
  <c r="GY184" i="270" s="1"/>
  <c r="GW184" i="270"/>
  <c r="GS183" i="270"/>
  <c r="GY183" i="270" s="1"/>
  <c r="GW183" i="270"/>
  <c r="DY187" i="270"/>
  <c r="EE187" i="270" s="1"/>
  <c r="EC187" i="270"/>
  <c r="DY188" i="270"/>
  <c r="EC188" i="270"/>
  <c r="FY187" i="270"/>
  <c r="GA177" i="270"/>
  <c r="GG177" i="270" s="1"/>
  <c r="GE177" i="270"/>
  <c r="FI170" i="270"/>
  <c r="FO170" i="270" s="1"/>
  <c r="FG180" i="270"/>
  <c r="FM170" i="270"/>
  <c r="EO187" i="270"/>
  <c r="EQ177" i="270"/>
  <c r="EW177" i="270" s="1"/>
  <c r="EU177" i="270"/>
  <c r="DY181" i="270"/>
  <c r="EE181" i="270" s="1"/>
  <c r="EC181" i="270"/>
  <c r="EO182" i="270"/>
  <c r="EQ172" i="270"/>
  <c r="EW172" i="270" s="1"/>
  <c r="EU172" i="270"/>
  <c r="BU183" i="270"/>
  <c r="BW173" i="270"/>
  <c r="CC173" i="270" s="1"/>
  <c r="CA173" i="270"/>
  <c r="IC179" i="270"/>
  <c r="II179" i="270" s="1"/>
  <c r="IG179" i="270"/>
  <c r="FI188" i="270"/>
  <c r="FM188" i="270"/>
  <c r="DW179" i="270"/>
  <c r="DY169" i="270"/>
  <c r="EE169" i="270" s="1"/>
  <c r="EC169" i="270"/>
  <c r="EQ185" i="270"/>
  <c r="EW185" i="270" s="1"/>
  <c r="EU185" i="270"/>
  <c r="BC184" i="270"/>
  <c r="BE174" i="270"/>
  <c r="BK174" i="270" s="1"/>
  <c r="BI174" i="270"/>
  <c r="GA179" i="270"/>
  <c r="GG179" i="270" s="1"/>
  <c r="GE179" i="270"/>
  <c r="BU185" i="270"/>
  <c r="BW175" i="270"/>
  <c r="CC175" i="270" s="1"/>
  <c r="CA175" i="270"/>
  <c r="FY181" i="270"/>
  <c r="GA171" i="270"/>
  <c r="GG171" i="270" s="1"/>
  <c r="GE171" i="270"/>
  <c r="FI174" i="270"/>
  <c r="FO174" i="270" s="1"/>
  <c r="FG184" i="270"/>
  <c r="FM174" i="270"/>
  <c r="EQ183" i="270"/>
  <c r="EW183" i="270" s="1"/>
  <c r="EU183" i="270"/>
  <c r="CO187" i="270"/>
  <c r="CU187" i="270" s="1"/>
  <c r="CS187" i="270"/>
  <c r="BC182" i="270"/>
  <c r="BE172" i="270"/>
  <c r="BK172" i="270" s="1"/>
  <c r="BI172" i="270"/>
  <c r="EQ180" i="270"/>
  <c r="EW180" i="270" s="1"/>
  <c r="EU180" i="270"/>
  <c r="EQ186" i="270"/>
  <c r="EW186" i="270" s="1"/>
  <c r="EU186" i="270"/>
  <c r="BU179" i="270"/>
  <c r="BW169" i="270"/>
  <c r="CC169" i="270" s="1"/>
  <c r="CA169" i="270"/>
  <c r="II188" i="270"/>
  <c r="AG33" i="270" s="1"/>
  <c r="AG19" i="270"/>
  <c r="HI179" i="270"/>
  <c r="HK169" i="270"/>
  <c r="HO169" i="270"/>
  <c r="AM187" i="270"/>
  <c r="AS187" i="270" s="1"/>
  <c r="AQ187" i="270"/>
  <c r="CO183" i="270"/>
  <c r="CU183" i="270" s="1"/>
  <c r="CS183" i="270"/>
  <c r="AM183" i="270"/>
  <c r="AS183" i="270" s="1"/>
  <c r="AQ183" i="270"/>
  <c r="DY184" i="270"/>
  <c r="EE184" i="270" s="1"/>
  <c r="EC184" i="270"/>
  <c r="GS181" i="270"/>
  <c r="GY181" i="270" s="1"/>
  <c r="GW181" i="270"/>
  <c r="BC186" i="270"/>
  <c r="BE176" i="270"/>
  <c r="BK176" i="270" s="1"/>
  <c r="BI176" i="270"/>
  <c r="DG170" i="270"/>
  <c r="DM170" i="270" s="1"/>
  <c r="DE180" i="270"/>
  <c r="DK170" i="270"/>
  <c r="DY183" i="270"/>
  <c r="EE183" i="270" s="1"/>
  <c r="EC183" i="270"/>
  <c r="DY180" i="270"/>
  <c r="EE180" i="270" s="1"/>
  <c r="EC180" i="270"/>
  <c r="GS185" i="270"/>
  <c r="GY185" i="270" s="1"/>
  <c r="GW185" i="270"/>
  <c r="BU181" i="270"/>
  <c r="BW171" i="270"/>
  <c r="CC171" i="270" s="1"/>
  <c r="CA171" i="270"/>
  <c r="DY186" i="270"/>
  <c r="EE186" i="270" s="1"/>
  <c r="EC186" i="270"/>
  <c r="AM185" i="270"/>
  <c r="AS185" i="270" s="1"/>
  <c r="AQ185" i="270"/>
  <c r="DE179" i="270"/>
  <c r="DG169" i="270"/>
  <c r="DM169" i="270" s="1"/>
  <c r="DK169" i="270"/>
  <c r="FY183" i="270"/>
  <c r="GA173" i="270"/>
  <c r="GG173" i="270" s="1"/>
  <c r="GE173" i="270"/>
  <c r="DY182" i="270"/>
  <c r="EE182" i="270" s="1"/>
  <c r="EC182" i="270"/>
  <c r="BW180" i="270"/>
  <c r="CC180" i="270" s="1"/>
  <c r="CA180" i="270"/>
  <c r="AM181" i="270"/>
  <c r="AS181" i="270" s="1"/>
  <c r="AQ181" i="270"/>
  <c r="DE186" i="270"/>
  <c r="DG176" i="270"/>
  <c r="DM176" i="270" s="1"/>
  <c r="DK176" i="270"/>
  <c r="EQ171" i="270"/>
  <c r="EW171" i="270" s="1"/>
  <c r="EO181" i="270"/>
  <c r="EU171" i="270"/>
  <c r="GS187" i="270"/>
  <c r="GY187" i="270" s="1"/>
  <c r="GW187" i="270"/>
  <c r="DE184" i="270"/>
  <c r="DG174" i="270"/>
  <c r="DM174" i="270" s="1"/>
  <c r="DK174" i="270"/>
  <c r="AM184" i="270"/>
  <c r="AS184" i="270" s="1"/>
  <c r="AQ184" i="270"/>
  <c r="BC180" i="270"/>
  <c r="BE170" i="270"/>
  <c r="BK170" i="270" s="1"/>
  <c r="BI170" i="270"/>
  <c r="DG178" i="270"/>
  <c r="DM178" i="270" s="1"/>
  <c r="DE188" i="270"/>
  <c r="DK178" i="270"/>
  <c r="EQ179" i="270"/>
  <c r="EW179" i="270" s="1"/>
  <c r="EU179" i="270"/>
  <c r="FI172" i="270"/>
  <c r="FO172" i="270" s="1"/>
  <c r="FG182" i="270"/>
  <c r="FM172" i="270"/>
  <c r="BC188" i="270"/>
  <c r="BE178" i="270"/>
  <c r="BK178" i="270" s="1"/>
  <c r="BI178" i="270"/>
  <c r="CO179" i="270"/>
  <c r="CU179" i="270" s="1"/>
  <c r="CS179" i="270"/>
  <c r="DE182" i="270"/>
  <c r="DG172" i="270"/>
  <c r="DM172" i="270" s="1"/>
  <c r="DK172" i="270"/>
  <c r="AM180" i="270"/>
  <c r="AS180" i="270" s="1"/>
  <c r="AQ180" i="270"/>
  <c r="BU187" i="270"/>
  <c r="BW177" i="270"/>
  <c r="CC177" i="270" s="1"/>
  <c r="CA177" i="270"/>
  <c r="CO185" i="270"/>
  <c r="CU185" i="270" s="1"/>
  <c r="CS185" i="270"/>
  <c r="AM188" i="270"/>
  <c r="AQ188" i="270"/>
  <c r="FY185" i="270"/>
  <c r="GA175" i="270"/>
  <c r="GG175" i="270" s="1"/>
  <c r="GE175" i="270"/>
  <c r="AM186" i="270"/>
  <c r="AS186" i="270" s="1"/>
  <c r="AQ186" i="270"/>
  <c r="CO181" i="270"/>
  <c r="CU181" i="270" s="1"/>
  <c r="CS181" i="270"/>
  <c r="AM182" i="270"/>
  <c r="AS182" i="270" s="1"/>
  <c r="AQ182" i="270"/>
  <c r="EO188" i="270"/>
  <c r="EQ178" i="270"/>
  <c r="EW178" i="270" s="1"/>
  <c r="EU178" i="270"/>
  <c r="GG188" i="270"/>
  <c r="AD19" i="270" l="1"/>
  <c r="HK184" i="270"/>
  <c r="HQ184" i="270" s="1"/>
  <c r="HO184" i="270"/>
  <c r="HK187" i="270"/>
  <c r="HQ187" i="270" s="1"/>
  <c r="HO187" i="270"/>
  <c r="FG179" i="270"/>
  <c r="FI169" i="270"/>
  <c r="FO169" i="270" s="1"/>
  <c r="FM169" i="270"/>
  <c r="GA182" i="270"/>
  <c r="GG182" i="270" s="1"/>
  <c r="GE182" i="270"/>
  <c r="AE33" i="270"/>
  <c r="GS179" i="270"/>
  <c r="GY179" i="270" s="1"/>
  <c r="GW179" i="270"/>
  <c r="AM179" i="270"/>
  <c r="AS179" i="270" s="1"/>
  <c r="AQ179" i="270"/>
  <c r="GA183" i="270"/>
  <c r="GG183" i="270" s="1"/>
  <c r="GE183" i="270"/>
  <c r="BW179" i="270"/>
  <c r="CC179" i="270" s="1"/>
  <c r="CA179" i="270"/>
  <c r="AS188" i="270"/>
  <c r="V33" i="270" s="1"/>
  <c r="V19" i="270"/>
  <c r="BE186" i="270"/>
  <c r="BK186" i="270" s="1"/>
  <c r="BI186" i="270"/>
  <c r="BW185" i="270"/>
  <c r="CC185" i="270" s="1"/>
  <c r="CA185" i="270"/>
  <c r="DG182" i="270"/>
  <c r="DM182" i="270" s="1"/>
  <c r="DK182" i="270"/>
  <c r="FI182" i="270"/>
  <c r="FO182" i="270" s="1"/>
  <c r="FM182" i="270"/>
  <c r="DG188" i="270"/>
  <c r="DM188" i="270" s="1"/>
  <c r="Z33" i="270" s="1"/>
  <c r="DK188" i="270"/>
  <c r="EQ181" i="270"/>
  <c r="EW181" i="270" s="1"/>
  <c r="EU181" i="270"/>
  <c r="HQ169" i="270"/>
  <c r="AF33" i="270" s="1"/>
  <c r="AF19" i="270"/>
  <c r="BE182" i="270"/>
  <c r="BK182" i="270" s="1"/>
  <c r="BI182" i="270"/>
  <c r="FI184" i="270"/>
  <c r="FO184" i="270" s="1"/>
  <c r="FM184" i="270"/>
  <c r="AE19" i="270"/>
  <c r="BE184" i="270"/>
  <c r="BK184" i="270" s="1"/>
  <c r="BI184" i="270"/>
  <c r="GA187" i="270"/>
  <c r="GG187" i="270" s="1"/>
  <c r="GE187" i="270"/>
  <c r="EQ188" i="270"/>
  <c r="EU188" i="270"/>
  <c r="BW181" i="270"/>
  <c r="CC181" i="270" s="1"/>
  <c r="CA181" i="270"/>
  <c r="HK179" i="270"/>
  <c r="HQ179" i="270" s="1"/>
  <c r="HO179" i="270"/>
  <c r="FO188" i="270"/>
  <c r="AC33" i="270" s="1"/>
  <c r="BW187" i="270"/>
  <c r="CC187" i="270" s="1"/>
  <c r="CA187" i="270"/>
  <c r="DG179" i="270"/>
  <c r="DM179" i="270" s="1"/>
  <c r="DK179" i="270"/>
  <c r="DG180" i="270"/>
  <c r="DM180" i="270" s="1"/>
  <c r="DK180" i="270"/>
  <c r="BW183" i="270"/>
  <c r="CC183" i="270" s="1"/>
  <c r="CA183" i="270"/>
  <c r="EQ187" i="270"/>
  <c r="EW187" i="270" s="1"/>
  <c r="EU187" i="270"/>
  <c r="DG184" i="270"/>
  <c r="DM184" i="270" s="1"/>
  <c r="DK184" i="270"/>
  <c r="EE188" i="270"/>
  <c r="AD33" i="270"/>
  <c r="GA185" i="270"/>
  <c r="GG185" i="270" s="1"/>
  <c r="GE185" i="270"/>
  <c r="BE180" i="270"/>
  <c r="BK180" i="270" s="1"/>
  <c r="BI180" i="270"/>
  <c r="DG186" i="270"/>
  <c r="DM186" i="270" s="1"/>
  <c r="DK186" i="270"/>
  <c r="GA181" i="270"/>
  <c r="GG181" i="270" s="1"/>
  <c r="GE181" i="270"/>
  <c r="FI180" i="270"/>
  <c r="FO180" i="270" s="1"/>
  <c r="FM180" i="270"/>
  <c r="BE188" i="270"/>
  <c r="BI188" i="270"/>
  <c r="DY179" i="270"/>
  <c r="EE179" i="270" s="1"/>
  <c r="EC179" i="270"/>
  <c r="EQ182" i="270"/>
  <c r="EW182" i="270" s="1"/>
  <c r="EU182" i="270"/>
  <c r="AC19" i="270" l="1"/>
  <c r="AA19" i="270"/>
  <c r="FI179" i="270"/>
  <c r="FO179" i="270" s="1"/>
  <c r="FM179" i="270"/>
  <c r="EW188" i="270"/>
  <c r="AB33" i="270" s="1"/>
  <c r="AB19" i="270"/>
  <c r="BK188" i="270"/>
  <c r="W33" i="270" s="1"/>
  <c r="W19" i="270"/>
  <c r="AA33" i="270"/>
  <c r="CU78" i="230"/>
  <c r="CU75" i="233"/>
  <c r="CU76" i="226"/>
  <c r="CU75" i="231"/>
  <c r="CU73" i="226"/>
  <c r="CU69" i="233"/>
  <c r="CU76" i="231"/>
  <c r="CU69" i="232"/>
  <c r="CU69" i="230"/>
  <c r="CU69" i="226"/>
  <c r="CU73" i="232"/>
  <c r="CU74" i="234"/>
  <c r="CU69" i="231"/>
  <c r="CU71" i="234"/>
  <c r="CU74" i="233"/>
  <c r="CU76" i="230"/>
  <c r="CU77" i="230"/>
  <c r="CU76" i="234"/>
  <c r="CU77" i="232"/>
  <c r="CU75" i="234"/>
  <c r="CU75" i="232"/>
  <c r="CU76" i="233"/>
  <c r="CU74" i="231"/>
  <c r="CU70" i="234"/>
  <c r="CU74" i="230"/>
  <c r="CU72" i="233"/>
  <c r="CU75" i="226"/>
  <c r="CU76" i="232"/>
  <c r="CU78" i="232"/>
  <c r="CU71" i="226"/>
  <c r="CU73" i="233"/>
  <c r="CU72" i="234"/>
  <c r="CU73" i="234"/>
  <c r="CU71" i="233"/>
  <c r="CU78" i="226"/>
  <c r="CU72" i="231"/>
  <c r="CU74" i="226"/>
  <c r="CU70" i="230"/>
  <c r="CU77" i="226"/>
  <c r="CU77" i="233"/>
  <c r="CU71" i="232"/>
  <c r="CU78" i="231"/>
  <c r="CU75" i="230"/>
  <c r="CU77" i="231"/>
  <c r="CU70" i="232"/>
  <c r="CU69" i="234"/>
  <c r="CU71" i="230"/>
  <c r="CU73" i="231"/>
  <c r="CU74" i="232"/>
  <c r="CU70" i="233"/>
  <c r="CU73" i="230"/>
  <c r="CU71" i="231"/>
  <c r="CU78" i="234"/>
  <c r="CU72" i="232"/>
  <c r="CU70" i="226"/>
  <c r="CU78" i="233"/>
  <c r="CU77" i="234"/>
  <c r="CU72" i="230"/>
  <c r="CU70" i="231"/>
  <c r="CU72" i="22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xml:space="preserve"> </author>
    <author>計画部　宮原</author>
  </authors>
  <commentList>
    <comment ref="CT65" authorId="0" shapeId="0" xr:uid="{00000000-0006-0000-0F00-000001000000}">
      <text>
        <r>
          <rPr>
            <sz val="8"/>
            <color indexed="81"/>
            <rFont val="ＭＳ Ｐゴシック"/>
            <family val="3"/>
            <charset val="128"/>
          </rPr>
          <t>記載有無の確認</t>
        </r>
      </text>
    </comment>
    <comment ref="BW66" authorId="0" shapeId="0" xr:uid="{00000000-0006-0000-0F00-000002000000}">
      <text>
        <r>
          <rPr>
            <b/>
            <sz val="8"/>
            <color indexed="81"/>
            <rFont val="ＭＳ Ｐゴシック"/>
            <family val="3"/>
            <charset val="128"/>
          </rPr>
          <t>1月は前々年度値</t>
        </r>
      </text>
    </comment>
    <comment ref="BW71" authorId="0" shapeId="0" xr:uid="{00000000-0006-0000-0F00-000003000000}">
      <text>
        <r>
          <rPr>
            <sz val="9"/>
            <color indexed="81"/>
            <rFont val="ＭＳ Ｐゴシック"/>
            <family val="3"/>
            <charset val="128"/>
          </rPr>
          <t>小売等のその他事業者からの調達は４月時点の比率で按分</t>
        </r>
      </text>
    </comment>
    <comment ref="E72" authorId="0" shapeId="0" xr:uid="{00000000-0006-0000-0F00-000004000000}">
      <text>
        <r>
          <rPr>
            <b/>
            <sz val="8"/>
            <color indexed="81"/>
            <rFont val="ＭＳ Ｐゴシック"/>
            <family val="3"/>
            <charset val="128"/>
          </rPr>
          <t>11月までは実績、12月以降は想定</t>
        </r>
      </text>
    </comment>
    <comment ref="J97" authorId="0" shapeId="0" xr:uid="{00000000-0006-0000-0F00-000005000000}">
      <text>
        <r>
          <rPr>
            <b/>
            <sz val="8"/>
            <color indexed="81"/>
            <rFont val="ＭＳ Ｐゴシック"/>
            <family val="3"/>
            <charset val="128"/>
          </rPr>
          <t>送電（購入）先１で送電比率が100%（または設備量全体）になるよう自動計算される。</t>
        </r>
      </text>
    </comment>
    <comment ref="X97" authorId="0" shapeId="0" xr:uid="{00000000-0006-0000-0F00-000006000000}">
      <text>
        <r>
          <rPr>
            <b/>
            <sz val="8"/>
            <color indexed="81"/>
            <rFont val="ＭＳ Ｐゴシック"/>
            <family val="3"/>
            <charset val="128"/>
          </rPr>
          <t>4月時点の比率（または設備量）で按分する。</t>
        </r>
      </text>
    </comment>
    <comment ref="F108" authorId="1" shapeId="0" xr:uid="{00000000-0006-0000-0F00-000007000000}">
      <text>
        <r>
          <rPr>
            <b/>
            <sz val="9"/>
            <color indexed="81"/>
            <rFont val="ＭＳ Ｐゴシック"/>
            <family val="3"/>
            <charset val="128"/>
          </rPr>
          <t xml:space="preserve">H28年度1月の比率
（または設備量）で入力
</t>
        </r>
      </text>
    </comment>
    <comment ref="I108" authorId="1" shapeId="0" xr:uid="{00000000-0006-0000-0F00-000008000000}">
      <text>
        <r>
          <rPr>
            <b/>
            <sz val="9"/>
            <color indexed="81"/>
            <rFont val="ＭＳ Ｐゴシック"/>
            <family val="3"/>
            <charset val="128"/>
          </rPr>
          <t>H29年度8月の比率
（または設備量）で入力</t>
        </r>
        <r>
          <rPr>
            <sz val="9"/>
            <color indexed="81"/>
            <rFont val="ＭＳ Ｐゴシック"/>
            <family val="3"/>
            <charset val="128"/>
          </rPr>
          <t xml:space="preserve">
</t>
        </r>
      </text>
    </comment>
    <comment ref="CT125" authorId="0" shapeId="0" xr:uid="{00000000-0006-0000-0F00-000009000000}">
      <text>
        <r>
          <rPr>
            <sz val="8"/>
            <color indexed="81"/>
            <rFont val="ＭＳ Ｐゴシック"/>
            <family val="3"/>
            <charset val="128"/>
          </rPr>
          <t>記載有無の確認</t>
        </r>
      </text>
    </comment>
    <comment ref="BW126" authorId="0" shapeId="0" xr:uid="{00000000-0006-0000-0F00-00000A000000}">
      <text>
        <r>
          <rPr>
            <b/>
            <sz val="8"/>
            <color indexed="81"/>
            <rFont val="ＭＳ Ｐゴシック"/>
            <family val="3"/>
            <charset val="128"/>
          </rPr>
          <t>1月は前々年度値</t>
        </r>
      </text>
    </comment>
    <comment ref="BW131" authorId="0" shapeId="0" xr:uid="{00000000-0006-0000-0F00-00000B000000}">
      <text>
        <r>
          <rPr>
            <sz val="9"/>
            <color indexed="81"/>
            <rFont val="ＭＳ Ｐゴシック"/>
            <family val="3"/>
            <charset val="128"/>
          </rPr>
          <t>小売等のその他事業者からの調達は４月時点の比率で按分</t>
        </r>
      </text>
    </comment>
    <comment ref="E132" authorId="0" shapeId="0" xr:uid="{00000000-0006-0000-0F00-00000C000000}">
      <text>
        <r>
          <rPr>
            <b/>
            <sz val="8"/>
            <color indexed="81"/>
            <rFont val="ＭＳ Ｐゴシック"/>
            <family val="3"/>
            <charset val="128"/>
          </rPr>
          <t>11月までは実績、12月以降は想定</t>
        </r>
      </text>
    </comment>
    <comment ref="J157" authorId="0" shapeId="0" xr:uid="{00000000-0006-0000-0F00-00000D000000}">
      <text>
        <r>
          <rPr>
            <b/>
            <sz val="8"/>
            <color indexed="81"/>
            <rFont val="ＭＳ Ｐゴシック"/>
            <family val="3"/>
            <charset val="128"/>
          </rPr>
          <t>送電（購入）先１で送電比率が100%（または設備量全体）になるよう自動計算される。</t>
        </r>
      </text>
    </comment>
    <comment ref="X157" authorId="0" shapeId="0" xr:uid="{00000000-0006-0000-0F00-00000E000000}">
      <text>
        <r>
          <rPr>
            <b/>
            <sz val="8"/>
            <color indexed="81"/>
            <rFont val="ＭＳ Ｐゴシック"/>
            <family val="3"/>
            <charset val="128"/>
          </rPr>
          <t>4月時点の比率（または設備量）で按分する。</t>
        </r>
      </text>
    </comment>
    <comment ref="F168" authorId="1" shapeId="0" xr:uid="{00000000-0006-0000-0F00-00000F000000}">
      <text>
        <r>
          <rPr>
            <b/>
            <sz val="9"/>
            <color indexed="81"/>
            <rFont val="ＭＳ Ｐゴシック"/>
            <family val="3"/>
            <charset val="128"/>
          </rPr>
          <t xml:space="preserve">H28年度1月の比率
（または設備量）で入力
</t>
        </r>
      </text>
    </comment>
    <comment ref="I168" authorId="1" shapeId="0" xr:uid="{00000000-0006-0000-0F00-000010000000}">
      <text>
        <r>
          <rPr>
            <b/>
            <sz val="9"/>
            <color indexed="81"/>
            <rFont val="ＭＳ Ｐゴシック"/>
            <family val="3"/>
            <charset val="128"/>
          </rPr>
          <t>H29年度8月の比率
（または設備量）で入力</t>
        </r>
        <r>
          <rPr>
            <sz val="9"/>
            <color indexed="81"/>
            <rFont val="ＭＳ Ｐゴシック"/>
            <family val="3"/>
            <charset val="128"/>
          </rPr>
          <t xml:space="preserve">
</t>
        </r>
      </text>
    </comment>
    <comment ref="CT185" authorId="0" shapeId="0" xr:uid="{00000000-0006-0000-0F00-000011000000}">
      <text>
        <r>
          <rPr>
            <sz val="8"/>
            <color indexed="81"/>
            <rFont val="ＭＳ Ｐゴシック"/>
            <family val="3"/>
            <charset val="128"/>
          </rPr>
          <t>記載有無の確認</t>
        </r>
      </text>
    </comment>
    <comment ref="BW186" authorId="0" shapeId="0" xr:uid="{00000000-0006-0000-0F00-000012000000}">
      <text>
        <r>
          <rPr>
            <b/>
            <sz val="8"/>
            <color indexed="81"/>
            <rFont val="ＭＳ Ｐゴシック"/>
            <family val="3"/>
            <charset val="128"/>
          </rPr>
          <t>1月は前々年度値</t>
        </r>
      </text>
    </comment>
    <comment ref="BW191" authorId="0" shapeId="0" xr:uid="{00000000-0006-0000-0F00-000013000000}">
      <text>
        <r>
          <rPr>
            <sz val="9"/>
            <color indexed="81"/>
            <rFont val="ＭＳ Ｐゴシック"/>
            <family val="3"/>
            <charset val="128"/>
          </rPr>
          <t>小売等のその他事業者からの調達は４月時点の比率で按分</t>
        </r>
      </text>
    </comment>
    <comment ref="E192" authorId="0" shapeId="0" xr:uid="{00000000-0006-0000-0F00-000014000000}">
      <text>
        <r>
          <rPr>
            <b/>
            <sz val="8"/>
            <color indexed="81"/>
            <rFont val="ＭＳ Ｐゴシック"/>
            <family val="3"/>
            <charset val="128"/>
          </rPr>
          <t>11月までは実績、12月以降は想定</t>
        </r>
      </text>
    </comment>
    <comment ref="J217" authorId="0" shapeId="0" xr:uid="{00000000-0006-0000-0F00-000015000000}">
      <text>
        <r>
          <rPr>
            <b/>
            <sz val="8"/>
            <color indexed="81"/>
            <rFont val="ＭＳ Ｐゴシック"/>
            <family val="3"/>
            <charset val="128"/>
          </rPr>
          <t>送電（購入）先１で送電比率が100%（または設備量全体）になるよう自動計算される。</t>
        </r>
      </text>
    </comment>
    <comment ref="X217" authorId="0" shapeId="0" xr:uid="{00000000-0006-0000-0F00-000016000000}">
      <text>
        <r>
          <rPr>
            <b/>
            <sz val="8"/>
            <color indexed="81"/>
            <rFont val="ＭＳ Ｐゴシック"/>
            <family val="3"/>
            <charset val="128"/>
          </rPr>
          <t>4月時点の比率（または設備量）で按分する。</t>
        </r>
      </text>
    </comment>
    <comment ref="F228" authorId="1" shapeId="0" xr:uid="{00000000-0006-0000-0F00-000017000000}">
      <text>
        <r>
          <rPr>
            <b/>
            <sz val="9"/>
            <color indexed="81"/>
            <rFont val="ＭＳ Ｐゴシック"/>
            <family val="3"/>
            <charset val="128"/>
          </rPr>
          <t xml:space="preserve">H28年度1月の比率
（または設備量）で入力
</t>
        </r>
      </text>
    </comment>
    <comment ref="I228" authorId="1" shapeId="0" xr:uid="{00000000-0006-0000-0F00-000018000000}">
      <text>
        <r>
          <rPr>
            <b/>
            <sz val="9"/>
            <color indexed="81"/>
            <rFont val="ＭＳ Ｐゴシック"/>
            <family val="3"/>
            <charset val="128"/>
          </rPr>
          <t>H29年度8月の比率
（または設備量）で入力</t>
        </r>
        <r>
          <rPr>
            <sz val="9"/>
            <color indexed="81"/>
            <rFont val="ＭＳ Ｐゴシック"/>
            <family val="3"/>
            <charset val="128"/>
          </rPr>
          <t xml:space="preserve">
</t>
        </r>
      </text>
    </comment>
    <comment ref="CT245" authorId="0" shapeId="0" xr:uid="{00000000-0006-0000-0F00-000019000000}">
      <text>
        <r>
          <rPr>
            <sz val="8"/>
            <color indexed="81"/>
            <rFont val="ＭＳ Ｐゴシック"/>
            <family val="3"/>
            <charset val="128"/>
          </rPr>
          <t>記載有無の確認</t>
        </r>
      </text>
    </comment>
    <comment ref="BW246" authorId="0" shapeId="0" xr:uid="{00000000-0006-0000-0F00-00001A000000}">
      <text>
        <r>
          <rPr>
            <b/>
            <sz val="8"/>
            <color indexed="81"/>
            <rFont val="ＭＳ Ｐゴシック"/>
            <family val="3"/>
            <charset val="128"/>
          </rPr>
          <t>1月は前々年度値</t>
        </r>
      </text>
    </comment>
    <comment ref="BW251" authorId="0" shapeId="0" xr:uid="{00000000-0006-0000-0F00-00001B000000}">
      <text>
        <r>
          <rPr>
            <sz val="9"/>
            <color indexed="81"/>
            <rFont val="ＭＳ Ｐゴシック"/>
            <family val="3"/>
            <charset val="128"/>
          </rPr>
          <t>小売等のその他事業者からの調達は４月時点の比率で按分</t>
        </r>
      </text>
    </comment>
    <comment ref="E252" authorId="0" shapeId="0" xr:uid="{00000000-0006-0000-0F00-00001C000000}">
      <text>
        <r>
          <rPr>
            <b/>
            <sz val="8"/>
            <color indexed="81"/>
            <rFont val="ＭＳ Ｐゴシック"/>
            <family val="3"/>
            <charset val="128"/>
          </rPr>
          <t>11月までは実績、12月以降は想定</t>
        </r>
      </text>
    </comment>
    <comment ref="J277" authorId="0" shapeId="0" xr:uid="{00000000-0006-0000-0F00-00001D000000}">
      <text>
        <r>
          <rPr>
            <b/>
            <sz val="8"/>
            <color indexed="81"/>
            <rFont val="ＭＳ Ｐゴシック"/>
            <family val="3"/>
            <charset val="128"/>
          </rPr>
          <t>送電（購入）先１で送電比率が100%（または設備量全体）になるよう自動計算される。</t>
        </r>
      </text>
    </comment>
    <comment ref="X277" authorId="0" shapeId="0" xr:uid="{00000000-0006-0000-0F00-00001E000000}">
      <text>
        <r>
          <rPr>
            <b/>
            <sz val="8"/>
            <color indexed="81"/>
            <rFont val="ＭＳ Ｐゴシック"/>
            <family val="3"/>
            <charset val="128"/>
          </rPr>
          <t>4月時点の比率（または設備量）で按分する。</t>
        </r>
      </text>
    </comment>
    <comment ref="F288" authorId="1" shapeId="0" xr:uid="{00000000-0006-0000-0F00-00001F000000}">
      <text>
        <r>
          <rPr>
            <b/>
            <sz val="9"/>
            <color indexed="81"/>
            <rFont val="ＭＳ Ｐゴシック"/>
            <family val="3"/>
            <charset val="128"/>
          </rPr>
          <t xml:space="preserve">H28年度1月の比率
（または設備量）で入力
</t>
        </r>
      </text>
    </comment>
    <comment ref="I288" authorId="1" shapeId="0" xr:uid="{00000000-0006-0000-0F00-000020000000}">
      <text>
        <r>
          <rPr>
            <b/>
            <sz val="9"/>
            <color indexed="81"/>
            <rFont val="ＭＳ Ｐゴシック"/>
            <family val="3"/>
            <charset val="128"/>
          </rPr>
          <t>H29年度8月の比率
（または設備量）で入力</t>
        </r>
        <r>
          <rPr>
            <sz val="9"/>
            <color indexed="81"/>
            <rFont val="ＭＳ Ｐゴシック"/>
            <family val="3"/>
            <charset val="128"/>
          </rPr>
          <t xml:space="preserve">
</t>
        </r>
      </text>
    </comment>
    <comment ref="CT305" authorId="0" shapeId="0" xr:uid="{00000000-0006-0000-0F00-000021000000}">
      <text>
        <r>
          <rPr>
            <sz val="8"/>
            <color indexed="81"/>
            <rFont val="ＭＳ Ｐゴシック"/>
            <family val="3"/>
            <charset val="128"/>
          </rPr>
          <t>記載有無の確認</t>
        </r>
      </text>
    </comment>
    <comment ref="BW306" authorId="0" shapeId="0" xr:uid="{00000000-0006-0000-0F00-000022000000}">
      <text>
        <r>
          <rPr>
            <b/>
            <sz val="8"/>
            <color indexed="81"/>
            <rFont val="ＭＳ Ｐゴシック"/>
            <family val="3"/>
            <charset val="128"/>
          </rPr>
          <t>1月は前々年度値</t>
        </r>
      </text>
    </comment>
    <comment ref="BW311" authorId="0" shapeId="0" xr:uid="{00000000-0006-0000-0F00-000023000000}">
      <text>
        <r>
          <rPr>
            <sz val="9"/>
            <color indexed="81"/>
            <rFont val="ＭＳ Ｐゴシック"/>
            <family val="3"/>
            <charset val="128"/>
          </rPr>
          <t>小売等のその他事業者からの調達は４月時点の比率で按分</t>
        </r>
      </text>
    </comment>
    <comment ref="E312" authorId="0" shapeId="0" xr:uid="{00000000-0006-0000-0F00-000024000000}">
      <text>
        <r>
          <rPr>
            <b/>
            <sz val="8"/>
            <color indexed="81"/>
            <rFont val="ＭＳ Ｐゴシック"/>
            <family val="3"/>
            <charset val="128"/>
          </rPr>
          <t>11月までは実績、12月以降は想定</t>
        </r>
      </text>
    </comment>
    <comment ref="J337" authorId="0" shapeId="0" xr:uid="{00000000-0006-0000-0F00-000025000000}">
      <text>
        <r>
          <rPr>
            <b/>
            <sz val="8"/>
            <color indexed="81"/>
            <rFont val="ＭＳ Ｐゴシック"/>
            <family val="3"/>
            <charset val="128"/>
          </rPr>
          <t>送電（購入）先１で送電比率が100%（または設備量全体）になるよう自動計算される。</t>
        </r>
      </text>
    </comment>
    <comment ref="X337" authorId="0" shapeId="0" xr:uid="{00000000-0006-0000-0F00-000026000000}">
      <text>
        <r>
          <rPr>
            <b/>
            <sz val="8"/>
            <color indexed="81"/>
            <rFont val="ＭＳ Ｐゴシック"/>
            <family val="3"/>
            <charset val="128"/>
          </rPr>
          <t>4月時点の比率（または設備量）で按分する。</t>
        </r>
      </text>
    </comment>
    <comment ref="F348" authorId="1" shapeId="0" xr:uid="{00000000-0006-0000-0F00-000027000000}">
      <text>
        <r>
          <rPr>
            <b/>
            <sz val="9"/>
            <color indexed="81"/>
            <rFont val="ＭＳ Ｐゴシック"/>
            <family val="3"/>
            <charset val="128"/>
          </rPr>
          <t xml:space="preserve">H28年度1月の比率
（または設備量）で入力
</t>
        </r>
      </text>
    </comment>
    <comment ref="I348" authorId="1" shapeId="0" xr:uid="{00000000-0006-0000-0F00-000028000000}">
      <text>
        <r>
          <rPr>
            <b/>
            <sz val="9"/>
            <color indexed="81"/>
            <rFont val="ＭＳ Ｐゴシック"/>
            <family val="3"/>
            <charset val="128"/>
          </rPr>
          <t>H29年度8月の比率
（または設備量）で入力</t>
        </r>
        <r>
          <rPr>
            <sz val="9"/>
            <color indexed="81"/>
            <rFont val="ＭＳ Ｐゴシック"/>
            <family val="3"/>
            <charset val="128"/>
          </rPr>
          <t xml:space="preserve">
</t>
        </r>
      </text>
    </comment>
    <comment ref="CT365" authorId="0" shapeId="0" xr:uid="{00000000-0006-0000-0F00-000029000000}">
      <text>
        <r>
          <rPr>
            <sz val="8"/>
            <color indexed="81"/>
            <rFont val="ＭＳ Ｐゴシック"/>
            <family val="3"/>
            <charset val="128"/>
          </rPr>
          <t>記載有無の確認</t>
        </r>
      </text>
    </comment>
    <comment ref="BW366" authorId="0" shapeId="0" xr:uid="{00000000-0006-0000-0F00-00002A000000}">
      <text>
        <r>
          <rPr>
            <b/>
            <sz val="8"/>
            <color indexed="81"/>
            <rFont val="ＭＳ Ｐゴシック"/>
            <family val="3"/>
            <charset val="128"/>
          </rPr>
          <t>1月は前々年度値</t>
        </r>
      </text>
    </comment>
    <comment ref="BW371" authorId="0" shapeId="0" xr:uid="{00000000-0006-0000-0F00-00002B000000}">
      <text>
        <r>
          <rPr>
            <sz val="9"/>
            <color indexed="81"/>
            <rFont val="ＭＳ Ｐゴシック"/>
            <family val="3"/>
            <charset val="128"/>
          </rPr>
          <t>小売等のその他事業者からの調達は４月時点の比率で按分</t>
        </r>
      </text>
    </comment>
    <comment ref="E372" authorId="0" shapeId="0" xr:uid="{00000000-0006-0000-0F00-00002C000000}">
      <text>
        <r>
          <rPr>
            <b/>
            <sz val="8"/>
            <color indexed="81"/>
            <rFont val="ＭＳ Ｐゴシック"/>
            <family val="3"/>
            <charset val="128"/>
          </rPr>
          <t>11月までは実績、12月以降は想定</t>
        </r>
      </text>
    </comment>
    <comment ref="J397" authorId="0" shapeId="0" xr:uid="{00000000-0006-0000-0F00-00002D000000}">
      <text>
        <r>
          <rPr>
            <b/>
            <sz val="8"/>
            <color indexed="81"/>
            <rFont val="ＭＳ Ｐゴシック"/>
            <family val="3"/>
            <charset val="128"/>
          </rPr>
          <t>送電（購入）先１で送電比率が100%（または設備量全体）になるよう自動計算される。</t>
        </r>
      </text>
    </comment>
    <comment ref="X397" authorId="0" shapeId="0" xr:uid="{00000000-0006-0000-0F00-00002E000000}">
      <text>
        <r>
          <rPr>
            <b/>
            <sz val="8"/>
            <color indexed="81"/>
            <rFont val="ＭＳ Ｐゴシック"/>
            <family val="3"/>
            <charset val="128"/>
          </rPr>
          <t>4月時点の比率（または設備量）で按分する。</t>
        </r>
      </text>
    </comment>
    <comment ref="F408" authorId="1" shapeId="0" xr:uid="{00000000-0006-0000-0F00-00002F000000}">
      <text>
        <r>
          <rPr>
            <b/>
            <sz val="9"/>
            <color indexed="81"/>
            <rFont val="ＭＳ Ｐゴシック"/>
            <family val="3"/>
            <charset val="128"/>
          </rPr>
          <t xml:space="preserve">H28年度1月の比率
（または設備量）で入力
</t>
        </r>
      </text>
    </comment>
    <comment ref="I408" authorId="1" shapeId="0" xr:uid="{00000000-0006-0000-0F00-000030000000}">
      <text>
        <r>
          <rPr>
            <b/>
            <sz val="9"/>
            <color indexed="81"/>
            <rFont val="ＭＳ Ｐゴシック"/>
            <family val="3"/>
            <charset val="128"/>
          </rPr>
          <t>H29年度8月の比率
（または設備量）で入力</t>
        </r>
        <r>
          <rPr>
            <sz val="9"/>
            <color indexed="81"/>
            <rFont val="ＭＳ Ｐゴシック"/>
            <family val="3"/>
            <charset val="128"/>
          </rPr>
          <t xml:space="preserve">
</t>
        </r>
      </text>
    </comment>
    <comment ref="CT425" authorId="0" shapeId="0" xr:uid="{00000000-0006-0000-0F00-000031000000}">
      <text>
        <r>
          <rPr>
            <sz val="8"/>
            <color indexed="81"/>
            <rFont val="ＭＳ Ｐゴシック"/>
            <family val="3"/>
            <charset val="128"/>
          </rPr>
          <t>記載有無の確認</t>
        </r>
      </text>
    </comment>
    <comment ref="BW426" authorId="0" shapeId="0" xr:uid="{00000000-0006-0000-0F00-000032000000}">
      <text>
        <r>
          <rPr>
            <b/>
            <sz val="8"/>
            <color indexed="81"/>
            <rFont val="ＭＳ Ｐゴシック"/>
            <family val="3"/>
            <charset val="128"/>
          </rPr>
          <t>1月は前々年度値</t>
        </r>
      </text>
    </comment>
    <comment ref="BW431" authorId="0" shapeId="0" xr:uid="{00000000-0006-0000-0F00-000033000000}">
      <text>
        <r>
          <rPr>
            <sz val="9"/>
            <color indexed="81"/>
            <rFont val="ＭＳ Ｐゴシック"/>
            <family val="3"/>
            <charset val="128"/>
          </rPr>
          <t>小売等のその他事業者からの調達は４月時点の比率で按分</t>
        </r>
      </text>
    </comment>
    <comment ref="E432" authorId="0" shapeId="0" xr:uid="{00000000-0006-0000-0F00-000034000000}">
      <text>
        <r>
          <rPr>
            <b/>
            <sz val="8"/>
            <color indexed="81"/>
            <rFont val="ＭＳ Ｐゴシック"/>
            <family val="3"/>
            <charset val="128"/>
          </rPr>
          <t>11月までは実績、12月以降は想定</t>
        </r>
      </text>
    </comment>
    <comment ref="J457" authorId="0" shapeId="0" xr:uid="{00000000-0006-0000-0F00-000035000000}">
      <text>
        <r>
          <rPr>
            <b/>
            <sz val="8"/>
            <color indexed="81"/>
            <rFont val="ＭＳ Ｐゴシック"/>
            <family val="3"/>
            <charset val="128"/>
          </rPr>
          <t>送電（購入）先１で送電比率が100%（または設備量全体）になるよう自動計算される。</t>
        </r>
      </text>
    </comment>
    <comment ref="X457" authorId="0" shapeId="0" xr:uid="{00000000-0006-0000-0F00-000036000000}">
      <text>
        <r>
          <rPr>
            <b/>
            <sz val="8"/>
            <color indexed="81"/>
            <rFont val="ＭＳ Ｐゴシック"/>
            <family val="3"/>
            <charset val="128"/>
          </rPr>
          <t>4月時点の比率（または設備量）で按分する。</t>
        </r>
      </text>
    </comment>
    <comment ref="F468" authorId="1" shapeId="0" xr:uid="{00000000-0006-0000-0F00-000037000000}">
      <text>
        <r>
          <rPr>
            <b/>
            <sz val="9"/>
            <color indexed="81"/>
            <rFont val="ＭＳ Ｐゴシック"/>
            <family val="3"/>
            <charset val="128"/>
          </rPr>
          <t xml:space="preserve">H28年度1月の比率
（または設備量）で入力
</t>
        </r>
      </text>
    </comment>
    <comment ref="I468" authorId="1" shapeId="0" xr:uid="{00000000-0006-0000-0F00-000038000000}">
      <text>
        <r>
          <rPr>
            <b/>
            <sz val="9"/>
            <color indexed="81"/>
            <rFont val="ＭＳ Ｐゴシック"/>
            <family val="3"/>
            <charset val="128"/>
          </rPr>
          <t>H29年度8月の比率
（または設備量）で入力</t>
        </r>
        <r>
          <rPr>
            <sz val="9"/>
            <color indexed="81"/>
            <rFont val="ＭＳ Ｐゴシック"/>
            <family val="3"/>
            <charset val="128"/>
          </rPr>
          <t xml:space="preserve">
</t>
        </r>
      </text>
    </comment>
    <comment ref="CT485" authorId="0" shapeId="0" xr:uid="{00000000-0006-0000-0F00-000039000000}">
      <text>
        <r>
          <rPr>
            <sz val="8"/>
            <color indexed="81"/>
            <rFont val="ＭＳ Ｐゴシック"/>
            <family val="3"/>
            <charset val="128"/>
          </rPr>
          <t>記載有無の確認</t>
        </r>
      </text>
    </comment>
    <comment ref="BW486" authorId="0" shapeId="0" xr:uid="{00000000-0006-0000-0F00-00003A000000}">
      <text>
        <r>
          <rPr>
            <b/>
            <sz val="8"/>
            <color indexed="81"/>
            <rFont val="ＭＳ Ｐゴシック"/>
            <family val="3"/>
            <charset val="128"/>
          </rPr>
          <t>1月は前々年度値</t>
        </r>
      </text>
    </comment>
    <comment ref="BW491" authorId="0" shapeId="0" xr:uid="{00000000-0006-0000-0F00-00003B000000}">
      <text>
        <r>
          <rPr>
            <sz val="9"/>
            <color indexed="81"/>
            <rFont val="ＭＳ Ｐゴシック"/>
            <family val="3"/>
            <charset val="128"/>
          </rPr>
          <t>小売等のその他事業者からの調達は４月時点の比率で按分</t>
        </r>
      </text>
    </comment>
    <comment ref="E492" authorId="0" shapeId="0" xr:uid="{00000000-0006-0000-0F00-00003C000000}">
      <text>
        <r>
          <rPr>
            <b/>
            <sz val="8"/>
            <color indexed="81"/>
            <rFont val="ＭＳ Ｐゴシック"/>
            <family val="3"/>
            <charset val="128"/>
          </rPr>
          <t>11月までは実績、12月以降は想定</t>
        </r>
      </text>
    </comment>
    <comment ref="J517" authorId="0" shapeId="0" xr:uid="{00000000-0006-0000-0F00-00003D000000}">
      <text>
        <r>
          <rPr>
            <b/>
            <sz val="8"/>
            <color indexed="81"/>
            <rFont val="ＭＳ Ｐゴシック"/>
            <family val="3"/>
            <charset val="128"/>
          </rPr>
          <t>送電（購入）先１で送電比率が100%（または設備量全体）になるよう自動計算される。</t>
        </r>
      </text>
    </comment>
    <comment ref="X517" authorId="0" shapeId="0" xr:uid="{00000000-0006-0000-0F00-00003E000000}">
      <text>
        <r>
          <rPr>
            <b/>
            <sz val="8"/>
            <color indexed="81"/>
            <rFont val="ＭＳ Ｐゴシック"/>
            <family val="3"/>
            <charset val="128"/>
          </rPr>
          <t>4月時点の比率（または設備量）で按分する。</t>
        </r>
      </text>
    </comment>
    <comment ref="F528" authorId="1" shapeId="0" xr:uid="{00000000-0006-0000-0F00-00003F000000}">
      <text>
        <r>
          <rPr>
            <b/>
            <sz val="9"/>
            <color indexed="81"/>
            <rFont val="ＭＳ Ｐゴシック"/>
            <family val="3"/>
            <charset val="128"/>
          </rPr>
          <t xml:space="preserve">H28年度1月の比率
（または設備量）で入力
</t>
        </r>
      </text>
    </comment>
    <comment ref="I528" authorId="1" shapeId="0" xr:uid="{00000000-0006-0000-0F00-000040000000}">
      <text>
        <r>
          <rPr>
            <b/>
            <sz val="9"/>
            <color indexed="81"/>
            <rFont val="ＭＳ Ｐゴシック"/>
            <family val="3"/>
            <charset val="128"/>
          </rPr>
          <t>H29年度8月の比率
（または設備量）で入力</t>
        </r>
        <r>
          <rPr>
            <sz val="9"/>
            <color indexed="81"/>
            <rFont val="ＭＳ Ｐゴシック"/>
            <family val="3"/>
            <charset val="128"/>
          </rPr>
          <t xml:space="preserve">
</t>
        </r>
      </text>
    </comment>
    <comment ref="CT545" authorId="0" shapeId="0" xr:uid="{00000000-0006-0000-0F00-000041000000}">
      <text>
        <r>
          <rPr>
            <sz val="8"/>
            <color indexed="81"/>
            <rFont val="ＭＳ Ｐゴシック"/>
            <family val="3"/>
            <charset val="128"/>
          </rPr>
          <t>記載有無の確認</t>
        </r>
      </text>
    </comment>
    <comment ref="BW546" authorId="0" shapeId="0" xr:uid="{00000000-0006-0000-0F00-000042000000}">
      <text>
        <r>
          <rPr>
            <b/>
            <sz val="8"/>
            <color indexed="81"/>
            <rFont val="ＭＳ Ｐゴシック"/>
            <family val="3"/>
            <charset val="128"/>
          </rPr>
          <t>1月は前々年度値</t>
        </r>
      </text>
    </comment>
    <comment ref="BW551" authorId="0" shapeId="0" xr:uid="{00000000-0006-0000-0F00-000043000000}">
      <text>
        <r>
          <rPr>
            <sz val="9"/>
            <color indexed="81"/>
            <rFont val="ＭＳ Ｐゴシック"/>
            <family val="3"/>
            <charset val="128"/>
          </rPr>
          <t>小売等のその他事業者からの調達は４月時点の比率で按分</t>
        </r>
      </text>
    </comment>
    <comment ref="E552" authorId="0" shapeId="0" xr:uid="{00000000-0006-0000-0F00-000044000000}">
      <text>
        <r>
          <rPr>
            <b/>
            <sz val="8"/>
            <color indexed="81"/>
            <rFont val="ＭＳ Ｐゴシック"/>
            <family val="3"/>
            <charset val="128"/>
          </rPr>
          <t>11月までは実績、12月以降は想定</t>
        </r>
      </text>
    </comment>
    <comment ref="J577" authorId="0" shapeId="0" xr:uid="{00000000-0006-0000-0F00-000045000000}">
      <text>
        <r>
          <rPr>
            <b/>
            <sz val="8"/>
            <color indexed="81"/>
            <rFont val="ＭＳ Ｐゴシック"/>
            <family val="3"/>
            <charset val="128"/>
          </rPr>
          <t>送電（購入）先１で送電比率が100%（または設備量全体）になるよう自動計算される。</t>
        </r>
      </text>
    </comment>
    <comment ref="X577" authorId="0" shapeId="0" xr:uid="{00000000-0006-0000-0F00-000046000000}">
      <text>
        <r>
          <rPr>
            <b/>
            <sz val="8"/>
            <color indexed="81"/>
            <rFont val="ＭＳ Ｐゴシック"/>
            <family val="3"/>
            <charset val="128"/>
          </rPr>
          <t>4月時点の比率（または設備量）で按分する。</t>
        </r>
      </text>
    </comment>
    <comment ref="F588" authorId="1" shapeId="0" xr:uid="{00000000-0006-0000-0F00-000047000000}">
      <text>
        <r>
          <rPr>
            <b/>
            <sz val="9"/>
            <color indexed="81"/>
            <rFont val="ＭＳ Ｐゴシック"/>
            <family val="3"/>
            <charset val="128"/>
          </rPr>
          <t xml:space="preserve">H28年度1月の比率
（または設備量）で入力
</t>
        </r>
      </text>
    </comment>
    <comment ref="I588" authorId="1" shapeId="0" xr:uid="{00000000-0006-0000-0F00-000048000000}">
      <text>
        <r>
          <rPr>
            <b/>
            <sz val="9"/>
            <color indexed="81"/>
            <rFont val="ＭＳ Ｐゴシック"/>
            <family val="3"/>
            <charset val="128"/>
          </rPr>
          <t>H29年度8月の比率
（または設備量）で入力</t>
        </r>
        <r>
          <rPr>
            <sz val="9"/>
            <color indexed="81"/>
            <rFont val="ＭＳ Ｐゴシック"/>
            <family val="3"/>
            <charset val="128"/>
          </rPr>
          <t xml:space="preserve">
</t>
        </r>
      </text>
    </comment>
    <comment ref="CT605" authorId="0" shapeId="0" xr:uid="{00000000-0006-0000-0F00-000049000000}">
      <text>
        <r>
          <rPr>
            <sz val="8"/>
            <color indexed="81"/>
            <rFont val="ＭＳ Ｐゴシック"/>
            <family val="3"/>
            <charset val="128"/>
          </rPr>
          <t>記載有無の確認</t>
        </r>
      </text>
    </comment>
    <comment ref="BW606" authorId="0" shapeId="0" xr:uid="{00000000-0006-0000-0F00-00004A000000}">
      <text>
        <r>
          <rPr>
            <b/>
            <sz val="8"/>
            <color indexed="81"/>
            <rFont val="ＭＳ Ｐゴシック"/>
            <family val="3"/>
            <charset val="128"/>
          </rPr>
          <t>1月は前々年度値</t>
        </r>
      </text>
    </comment>
    <comment ref="BW611" authorId="0" shapeId="0" xr:uid="{00000000-0006-0000-0F00-00004B000000}">
      <text>
        <r>
          <rPr>
            <sz val="9"/>
            <color indexed="81"/>
            <rFont val="ＭＳ Ｐゴシック"/>
            <family val="3"/>
            <charset val="128"/>
          </rPr>
          <t>小売等のその他事業者からの調達は４月時点の比率で按分</t>
        </r>
      </text>
    </comment>
    <comment ref="E612" authorId="0" shapeId="0" xr:uid="{00000000-0006-0000-0F00-00004C000000}">
      <text>
        <r>
          <rPr>
            <b/>
            <sz val="8"/>
            <color indexed="81"/>
            <rFont val="ＭＳ Ｐゴシック"/>
            <family val="3"/>
            <charset val="128"/>
          </rPr>
          <t>11月までは実績、12月以降は想定</t>
        </r>
      </text>
    </comment>
    <comment ref="J637" authorId="0" shapeId="0" xr:uid="{00000000-0006-0000-0F00-00004D000000}">
      <text>
        <r>
          <rPr>
            <b/>
            <sz val="8"/>
            <color indexed="81"/>
            <rFont val="ＭＳ Ｐゴシック"/>
            <family val="3"/>
            <charset val="128"/>
          </rPr>
          <t>送電（購入）先１で送電比率が100%（または設備量全体）になるよう自動計算される。</t>
        </r>
      </text>
    </comment>
    <comment ref="X637" authorId="0" shapeId="0" xr:uid="{00000000-0006-0000-0F00-00004E000000}">
      <text>
        <r>
          <rPr>
            <b/>
            <sz val="8"/>
            <color indexed="81"/>
            <rFont val="ＭＳ Ｐゴシック"/>
            <family val="3"/>
            <charset val="128"/>
          </rPr>
          <t>4月時点の比率（または設備量）で按分する。</t>
        </r>
      </text>
    </comment>
    <comment ref="F648" authorId="1" shapeId="0" xr:uid="{00000000-0006-0000-0F00-00004F000000}">
      <text>
        <r>
          <rPr>
            <b/>
            <sz val="9"/>
            <color indexed="81"/>
            <rFont val="ＭＳ Ｐゴシック"/>
            <family val="3"/>
            <charset val="128"/>
          </rPr>
          <t xml:space="preserve">H28年度1月の比率
（または設備量）で入力
</t>
        </r>
      </text>
    </comment>
    <comment ref="I648" authorId="1" shapeId="0" xr:uid="{00000000-0006-0000-0F00-000050000000}">
      <text>
        <r>
          <rPr>
            <b/>
            <sz val="9"/>
            <color indexed="81"/>
            <rFont val="ＭＳ Ｐゴシック"/>
            <family val="3"/>
            <charset val="128"/>
          </rPr>
          <t>H29年度8月の比率
（または設備量）で入力</t>
        </r>
        <r>
          <rPr>
            <sz val="9"/>
            <color indexed="81"/>
            <rFont val="ＭＳ Ｐゴシック"/>
            <family val="3"/>
            <charset val="128"/>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 xml:space="preserve"> </author>
  </authors>
  <commentList>
    <comment ref="E9" authorId="0" shapeId="0" xr:uid="{00000000-0006-0000-2600-000001000000}">
      <text>
        <r>
          <rPr>
            <sz val="8"/>
            <color indexed="81"/>
            <rFont val="ＭＳ Ｐゴシック"/>
            <family val="3"/>
            <charset val="128"/>
          </rPr>
          <t>都道府県郡市町村まで記入すること</t>
        </r>
      </text>
    </comment>
    <comment ref="H9" authorId="0" shapeId="0" xr:uid="{00000000-0006-0000-2600-000002000000}">
      <text>
        <r>
          <rPr>
            <sz val="8"/>
            <color indexed="81"/>
            <rFont val="ＭＳ Ｐゴシック"/>
            <family val="3"/>
            <charset val="128"/>
          </rPr>
          <t>括弧書きで小売電気事業の用に供する
年間想定発電電力量の記載を忘れないこと
所内率を記載する場合は単位(%)についても記載すること</t>
        </r>
      </text>
    </comment>
    <comment ref="C14" authorId="0" shapeId="0" xr:uid="{00000000-0006-0000-2600-000003000000}">
      <text>
        <r>
          <rPr>
            <sz val="8"/>
            <color indexed="81"/>
            <rFont val="ＭＳ Ｐゴシック"/>
            <family val="3"/>
            <charset val="128"/>
          </rPr>
          <t>その他欄に記載する対象
　①廃止計画
　②最大出力の変更を伴わない燃料転換の計画
　③工事を伴わないで能力の変更をする計画
　④発電所設備の譲渡・譲受の計画
　⑤既に供給計画に記載されている開発計画を中止する計画</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 xml:space="preserve"> </author>
  </authors>
  <commentList>
    <comment ref="E9" authorId="0" shapeId="0" xr:uid="{00000000-0006-0000-2700-000001000000}">
      <text>
        <r>
          <rPr>
            <sz val="8"/>
            <color indexed="81"/>
            <rFont val="ＭＳ Ｐゴシック"/>
            <family val="3"/>
            <charset val="128"/>
          </rPr>
          <t>都道府県郡市町村まで記入すること</t>
        </r>
      </text>
    </comment>
    <comment ref="H9" authorId="0" shapeId="0" xr:uid="{00000000-0006-0000-2700-000002000000}">
      <text>
        <r>
          <rPr>
            <sz val="8"/>
            <color indexed="81"/>
            <rFont val="ＭＳ Ｐゴシック"/>
            <family val="3"/>
            <charset val="128"/>
          </rPr>
          <t>括弧書きで小売電気事業の用に供する
年間想定発電電力量の記載を忘れないこと
所内率を記載する場合は単位(%)についても記載すること</t>
        </r>
      </text>
    </comment>
    <comment ref="C14" authorId="0" shapeId="0" xr:uid="{00000000-0006-0000-2700-000003000000}">
      <text>
        <r>
          <rPr>
            <sz val="8"/>
            <color indexed="81"/>
            <rFont val="ＭＳ Ｐゴシック"/>
            <family val="3"/>
            <charset val="128"/>
          </rPr>
          <t>その他欄に記載する対象
　①廃止計画
　②最大出力の変更を伴わない燃料転換の計画
　③工事を伴わないで能力の変更をする計画
　④発電所設備の譲渡・譲受の計画
　⑤既に供給計画に記載されている開発計画を中止する計画</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 xml:space="preserve"> </author>
  </authors>
  <commentList>
    <comment ref="E9" authorId="0" shapeId="0" xr:uid="{00000000-0006-0000-2800-000001000000}">
      <text>
        <r>
          <rPr>
            <sz val="8"/>
            <color indexed="81"/>
            <rFont val="ＭＳ Ｐゴシック"/>
            <family val="3"/>
            <charset val="128"/>
          </rPr>
          <t>都道府県郡市町村まで記入すること</t>
        </r>
      </text>
    </comment>
    <comment ref="H9" authorId="0" shapeId="0" xr:uid="{00000000-0006-0000-2800-000002000000}">
      <text>
        <r>
          <rPr>
            <sz val="8"/>
            <color indexed="81"/>
            <rFont val="ＭＳ Ｐゴシック"/>
            <family val="3"/>
            <charset val="128"/>
          </rPr>
          <t>括弧書きで小売電気事業の用に供する
年間想定発電電力量の記載を忘れないこと</t>
        </r>
      </text>
    </comment>
    <comment ref="C14" authorId="0" shapeId="0" xr:uid="{00000000-0006-0000-2800-000003000000}">
      <text>
        <r>
          <rPr>
            <sz val="8"/>
            <color indexed="81"/>
            <rFont val="ＭＳ Ｐゴシック"/>
            <family val="3"/>
            <charset val="128"/>
          </rPr>
          <t>その他欄に記載する対象
　①廃止計画
　②最大出力の変更を伴わない燃料転換の計画
　③工事を伴わないで能力の変更をする計画
　④発電所設備の譲渡・譲受の計画
　⑤既に供給計画に記載されている開発計画を中止する計画</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 xml:space="preserve"> </author>
  </authors>
  <commentList>
    <comment ref="D7" authorId="0" shapeId="0" xr:uid="{00000000-0006-0000-2B00-000001000000}">
      <text>
        <r>
          <rPr>
            <sz val="8"/>
            <color indexed="81"/>
            <rFont val="ＭＳ Ｐゴシック"/>
            <family val="3"/>
            <charset val="128"/>
          </rPr>
          <t>都道府県郡市町村まで記入すること</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 xml:space="preserve"> </author>
  </authors>
  <commentList>
    <comment ref="D7" authorId="0" shapeId="0" xr:uid="{00000000-0006-0000-2C00-000001000000}">
      <text>
        <r>
          <rPr>
            <sz val="8"/>
            <color indexed="81"/>
            <rFont val="ＭＳ Ｐゴシック"/>
            <family val="3"/>
            <charset val="128"/>
          </rPr>
          <t>都道府県郡市町村まで記入すること</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 xml:space="preserve"> </author>
  </authors>
  <commentList>
    <comment ref="D7" authorId="0" shapeId="0" xr:uid="{00000000-0006-0000-2D00-000001000000}">
      <text>
        <r>
          <rPr>
            <sz val="8"/>
            <color indexed="81"/>
            <rFont val="ＭＳ Ｐゴシック"/>
            <family val="3"/>
            <charset val="128"/>
          </rPr>
          <t>都道府県郡市町村まで記入すること</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 xml:space="preserve"> </author>
  </authors>
  <commentList>
    <comment ref="D7" authorId="0" shapeId="0" xr:uid="{00000000-0006-0000-2E00-000001000000}">
      <text>
        <r>
          <rPr>
            <sz val="8"/>
            <color indexed="81"/>
            <rFont val="ＭＳ Ｐゴシック"/>
            <family val="3"/>
            <charset val="128"/>
          </rPr>
          <t>都道府県郡市町村まで記入すること</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 xml:space="preserve"> </author>
  </authors>
  <commentList>
    <comment ref="D40" authorId="0" shapeId="0" xr:uid="{00000000-0006-0000-3900-000001000000}">
      <text>
        <r>
          <rPr>
            <sz val="8"/>
            <color indexed="81"/>
            <rFont val="ＭＳ Ｐゴシック"/>
            <family val="3"/>
            <charset val="128"/>
          </rPr>
          <t xml:space="preserve"> マイナスで入力</t>
        </r>
      </text>
    </comment>
    <comment ref="D88" authorId="0" shapeId="0" xr:uid="{00000000-0006-0000-3900-000002000000}">
      <text>
        <r>
          <rPr>
            <sz val="8"/>
            <color indexed="81"/>
            <rFont val="ＭＳ Ｐゴシック"/>
            <family val="3"/>
            <charset val="128"/>
          </rPr>
          <t xml:space="preserve"> マイナスで入力</t>
        </r>
      </text>
    </comment>
    <comment ref="D136" authorId="0" shapeId="0" xr:uid="{00000000-0006-0000-3900-000003000000}">
      <text>
        <r>
          <rPr>
            <sz val="8"/>
            <color indexed="81"/>
            <rFont val="ＭＳ Ｐゴシック"/>
            <family val="3"/>
            <charset val="128"/>
          </rPr>
          <t xml:space="preserve"> マイナスで入力</t>
        </r>
      </text>
    </comment>
    <comment ref="D184" authorId="0" shapeId="0" xr:uid="{00000000-0006-0000-3900-000004000000}">
      <text>
        <r>
          <rPr>
            <sz val="8"/>
            <color indexed="81"/>
            <rFont val="ＭＳ Ｐゴシック"/>
            <family val="3"/>
            <charset val="128"/>
          </rPr>
          <t xml:space="preserve"> マイナスで入力</t>
        </r>
      </text>
    </comment>
    <comment ref="D232" authorId="0" shapeId="0" xr:uid="{00000000-0006-0000-3900-000005000000}">
      <text>
        <r>
          <rPr>
            <sz val="8"/>
            <color indexed="81"/>
            <rFont val="ＭＳ Ｐゴシック"/>
            <family val="3"/>
            <charset val="128"/>
          </rPr>
          <t xml:space="preserve"> マイナスで入力</t>
        </r>
      </text>
    </comment>
    <comment ref="D280" authorId="0" shapeId="0" xr:uid="{00000000-0006-0000-3900-000006000000}">
      <text>
        <r>
          <rPr>
            <sz val="8"/>
            <color indexed="81"/>
            <rFont val="ＭＳ Ｐゴシック"/>
            <family val="3"/>
            <charset val="128"/>
          </rPr>
          <t xml:space="preserve"> マイナスで入力</t>
        </r>
      </text>
    </comment>
    <comment ref="D328" authorId="0" shapeId="0" xr:uid="{00000000-0006-0000-3900-000007000000}">
      <text>
        <r>
          <rPr>
            <sz val="8"/>
            <color indexed="81"/>
            <rFont val="ＭＳ Ｐゴシック"/>
            <family val="3"/>
            <charset val="128"/>
          </rPr>
          <t xml:space="preserve"> マイナスで入力</t>
        </r>
      </text>
    </comment>
    <comment ref="D376" authorId="0" shapeId="0" xr:uid="{00000000-0006-0000-3900-000008000000}">
      <text>
        <r>
          <rPr>
            <sz val="8"/>
            <color indexed="81"/>
            <rFont val="ＭＳ Ｐゴシック"/>
            <family val="3"/>
            <charset val="128"/>
          </rPr>
          <t xml:space="preserve"> マイナスで入力</t>
        </r>
      </text>
    </comment>
    <comment ref="D424" authorId="0" shapeId="0" xr:uid="{00000000-0006-0000-3900-000009000000}">
      <text>
        <r>
          <rPr>
            <sz val="8"/>
            <color indexed="81"/>
            <rFont val="ＭＳ Ｐゴシック"/>
            <family val="3"/>
            <charset val="128"/>
          </rPr>
          <t xml:space="preserve"> マイナスで入力</t>
        </r>
      </text>
    </comment>
    <comment ref="D472" authorId="0" shapeId="0" xr:uid="{00000000-0006-0000-3900-00000A000000}">
      <text>
        <r>
          <rPr>
            <sz val="8"/>
            <color indexed="81"/>
            <rFont val="ＭＳ Ｐゴシック"/>
            <family val="3"/>
            <charset val="128"/>
          </rPr>
          <t xml:space="preserve"> マイナスで入力</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 xml:space="preserve"> </author>
  </authors>
  <commentList>
    <comment ref="D40" authorId="0" shapeId="0" xr:uid="{00000000-0006-0000-3A00-000001000000}">
      <text>
        <r>
          <rPr>
            <sz val="8"/>
            <color indexed="81"/>
            <rFont val="ＭＳ Ｐゴシック"/>
            <family val="3"/>
            <charset val="128"/>
          </rPr>
          <t xml:space="preserve"> マイナスで入力</t>
        </r>
      </text>
    </comment>
    <comment ref="D88" authorId="0" shapeId="0" xr:uid="{00000000-0006-0000-3A00-000002000000}">
      <text>
        <r>
          <rPr>
            <sz val="8"/>
            <color indexed="81"/>
            <rFont val="ＭＳ Ｐゴシック"/>
            <family val="3"/>
            <charset val="128"/>
          </rPr>
          <t xml:space="preserve"> マイナスで入力</t>
        </r>
      </text>
    </comment>
    <comment ref="D136" authorId="0" shapeId="0" xr:uid="{00000000-0006-0000-3A00-000003000000}">
      <text>
        <r>
          <rPr>
            <sz val="8"/>
            <color indexed="81"/>
            <rFont val="ＭＳ Ｐゴシック"/>
            <family val="3"/>
            <charset val="128"/>
          </rPr>
          <t xml:space="preserve"> マイナスで入力</t>
        </r>
      </text>
    </comment>
    <comment ref="D184" authorId="0" shapeId="0" xr:uid="{00000000-0006-0000-3A00-000004000000}">
      <text>
        <r>
          <rPr>
            <sz val="8"/>
            <color indexed="81"/>
            <rFont val="ＭＳ Ｐゴシック"/>
            <family val="3"/>
            <charset val="128"/>
          </rPr>
          <t xml:space="preserve"> マイナスで入力</t>
        </r>
      </text>
    </comment>
    <comment ref="D232" authorId="0" shapeId="0" xr:uid="{00000000-0006-0000-3A00-000005000000}">
      <text>
        <r>
          <rPr>
            <sz val="8"/>
            <color indexed="81"/>
            <rFont val="ＭＳ Ｐゴシック"/>
            <family val="3"/>
            <charset val="128"/>
          </rPr>
          <t xml:space="preserve"> マイナスで入力</t>
        </r>
      </text>
    </comment>
    <comment ref="D280" authorId="0" shapeId="0" xr:uid="{00000000-0006-0000-3A00-000006000000}">
      <text>
        <r>
          <rPr>
            <sz val="8"/>
            <color indexed="81"/>
            <rFont val="ＭＳ Ｐゴシック"/>
            <family val="3"/>
            <charset val="128"/>
          </rPr>
          <t xml:space="preserve"> マイナスで入力</t>
        </r>
      </text>
    </comment>
    <comment ref="D328" authorId="0" shapeId="0" xr:uid="{00000000-0006-0000-3A00-000007000000}">
      <text>
        <r>
          <rPr>
            <sz val="8"/>
            <color indexed="81"/>
            <rFont val="ＭＳ Ｐゴシック"/>
            <family val="3"/>
            <charset val="128"/>
          </rPr>
          <t xml:space="preserve"> マイナスで入力</t>
        </r>
      </text>
    </comment>
    <comment ref="D376" authorId="0" shapeId="0" xr:uid="{00000000-0006-0000-3A00-000008000000}">
      <text>
        <r>
          <rPr>
            <sz val="8"/>
            <color indexed="81"/>
            <rFont val="ＭＳ Ｐゴシック"/>
            <family val="3"/>
            <charset val="128"/>
          </rPr>
          <t xml:space="preserve"> マイナスで入力</t>
        </r>
      </text>
    </comment>
    <comment ref="D424" authorId="0" shapeId="0" xr:uid="{00000000-0006-0000-3A00-000009000000}">
      <text>
        <r>
          <rPr>
            <sz val="8"/>
            <color indexed="81"/>
            <rFont val="ＭＳ Ｐゴシック"/>
            <family val="3"/>
            <charset val="128"/>
          </rPr>
          <t xml:space="preserve"> マイナスで入力</t>
        </r>
      </text>
    </comment>
    <comment ref="D472" authorId="0" shapeId="0" xr:uid="{00000000-0006-0000-3A00-00000A000000}">
      <text>
        <r>
          <rPr>
            <sz val="8"/>
            <color indexed="81"/>
            <rFont val="ＭＳ Ｐゴシック"/>
            <family val="3"/>
            <charset val="128"/>
          </rPr>
          <t xml:space="preserve"> マイナスで入力</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 xml:space="preserve"> </author>
  </authors>
  <commentList>
    <comment ref="D40" authorId="0" shapeId="0" xr:uid="{00000000-0006-0000-3B00-000001000000}">
      <text>
        <r>
          <rPr>
            <sz val="8"/>
            <color indexed="81"/>
            <rFont val="ＭＳ Ｐゴシック"/>
            <family val="3"/>
            <charset val="128"/>
          </rPr>
          <t xml:space="preserve"> マイナスで入力</t>
        </r>
      </text>
    </comment>
    <comment ref="D91" authorId="0" shapeId="0" xr:uid="{00000000-0006-0000-3B00-000002000000}">
      <text>
        <r>
          <rPr>
            <sz val="8"/>
            <color indexed="81"/>
            <rFont val="ＭＳ Ｐゴシック"/>
            <family val="3"/>
            <charset val="128"/>
          </rPr>
          <t xml:space="preserve"> マイナスで入力</t>
        </r>
      </text>
    </comment>
    <comment ref="D142" authorId="0" shapeId="0" xr:uid="{00000000-0006-0000-3B00-000003000000}">
      <text>
        <r>
          <rPr>
            <sz val="8"/>
            <color indexed="81"/>
            <rFont val="ＭＳ Ｐゴシック"/>
            <family val="3"/>
            <charset val="128"/>
          </rPr>
          <t xml:space="preserve"> マイナスで入力</t>
        </r>
      </text>
    </comment>
    <comment ref="D193" authorId="0" shapeId="0" xr:uid="{00000000-0006-0000-3B00-000004000000}">
      <text>
        <r>
          <rPr>
            <sz val="8"/>
            <color indexed="81"/>
            <rFont val="ＭＳ Ｐゴシック"/>
            <family val="3"/>
            <charset val="128"/>
          </rPr>
          <t xml:space="preserve"> マイナスで入力</t>
        </r>
      </text>
    </comment>
    <comment ref="D244" authorId="0" shapeId="0" xr:uid="{00000000-0006-0000-3B00-000005000000}">
      <text>
        <r>
          <rPr>
            <sz val="8"/>
            <color indexed="81"/>
            <rFont val="ＭＳ Ｐゴシック"/>
            <family val="3"/>
            <charset val="128"/>
          </rPr>
          <t xml:space="preserve"> マイナスで入力</t>
        </r>
      </text>
    </comment>
    <comment ref="D295" authorId="0" shapeId="0" xr:uid="{00000000-0006-0000-3B00-000006000000}">
      <text>
        <r>
          <rPr>
            <sz val="8"/>
            <color indexed="81"/>
            <rFont val="ＭＳ Ｐゴシック"/>
            <family val="3"/>
            <charset val="128"/>
          </rPr>
          <t xml:space="preserve"> マイナスで入力</t>
        </r>
      </text>
    </comment>
    <comment ref="D346" authorId="0" shapeId="0" xr:uid="{00000000-0006-0000-3B00-000007000000}">
      <text>
        <r>
          <rPr>
            <sz val="8"/>
            <color indexed="81"/>
            <rFont val="ＭＳ Ｐゴシック"/>
            <family val="3"/>
            <charset val="128"/>
          </rPr>
          <t xml:space="preserve"> マイナスで入力</t>
        </r>
      </text>
    </comment>
    <comment ref="D397" authorId="0" shapeId="0" xr:uid="{00000000-0006-0000-3B00-000008000000}">
      <text>
        <r>
          <rPr>
            <sz val="8"/>
            <color indexed="81"/>
            <rFont val="ＭＳ Ｐゴシック"/>
            <family val="3"/>
            <charset val="128"/>
          </rPr>
          <t xml:space="preserve"> マイナスで入力</t>
        </r>
      </text>
    </comment>
    <comment ref="D448" authorId="0" shapeId="0" xr:uid="{00000000-0006-0000-3B00-000009000000}">
      <text>
        <r>
          <rPr>
            <sz val="8"/>
            <color indexed="81"/>
            <rFont val="ＭＳ Ｐゴシック"/>
            <family val="3"/>
            <charset val="128"/>
          </rPr>
          <t xml:space="preserve"> マイナスで入力</t>
        </r>
      </text>
    </comment>
    <comment ref="D499" authorId="0" shapeId="0" xr:uid="{00000000-0006-0000-3B00-00000A000000}">
      <text>
        <r>
          <rPr>
            <sz val="8"/>
            <color indexed="81"/>
            <rFont val="ＭＳ Ｐゴシック"/>
            <family val="3"/>
            <charset val="128"/>
          </rPr>
          <t xml:space="preserve"> マイナスで入力</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xml:space="preserve"> </author>
    <author>計画部　宮原</author>
  </authors>
  <commentList>
    <comment ref="CT65" authorId="0" shapeId="0" xr:uid="{00000000-0006-0000-1000-000001000000}">
      <text>
        <r>
          <rPr>
            <sz val="8"/>
            <color indexed="81"/>
            <rFont val="ＭＳ Ｐゴシック"/>
            <family val="3"/>
            <charset val="128"/>
          </rPr>
          <t>記載有無の確認</t>
        </r>
      </text>
    </comment>
    <comment ref="BW66" authorId="0" shapeId="0" xr:uid="{00000000-0006-0000-1000-000002000000}">
      <text>
        <r>
          <rPr>
            <b/>
            <sz val="8"/>
            <color indexed="81"/>
            <rFont val="ＭＳ Ｐゴシック"/>
            <family val="3"/>
            <charset val="128"/>
          </rPr>
          <t>1月は前々年度値</t>
        </r>
      </text>
    </comment>
    <comment ref="BW71" authorId="0" shapeId="0" xr:uid="{00000000-0006-0000-1000-000003000000}">
      <text>
        <r>
          <rPr>
            <sz val="9"/>
            <color indexed="81"/>
            <rFont val="ＭＳ Ｐゴシック"/>
            <family val="3"/>
            <charset val="128"/>
          </rPr>
          <t>小売等のその他事業者からの調達は４月時点の比率で按分</t>
        </r>
      </text>
    </comment>
    <comment ref="E72" authorId="0" shapeId="0" xr:uid="{00000000-0006-0000-1000-000004000000}">
      <text>
        <r>
          <rPr>
            <b/>
            <sz val="8"/>
            <color indexed="81"/>
            <rFont val="ＭＳ Ｐゴシック"/>
            <family val="3"/>
            <charset val="128"/>
          </rPr>
          <t>11月までは実績、12月以降は想定</t>
        </r>
      </text>
    </comment>
    <comment ref="J97" authorId="0" shapeId="0" xr:uid="{00000000-0006-0000-1000-000005000000}">
      <text>
        <r>
          <rPr>
            <b/>
            <sz val="8"/>
            <color indexed="81"/>
            <rFont val="ＭＳ Ｐゴシック"/>
            <family val="3"/>
            <charset val="128"/>
          </rPr>
          <t>送電（購入）先１で送電比率が100%（または設備量全体）になるよう自動計算される。</t>
        </r>
      </text>
    </comment>
    <comment ref="X97" authorId="0" shapeId="0" xr:uid="{00000000-0006-0000-1000-000006000000}">
      <text>
        <r>
          <rPr>
            <b/>
            <sz val="8"/>
            <color indexed="81"/>
            <rFont val="ＭＳ Ｐゴシック"/>
            <family val="3"/>
            <charset val="128"/>
          </rPr>
          <t>4月時点の比率（または設備量）で按分する。</t>
        </r>
      </text>
    </comment>
    <comment ref="F108" authorId="1" shapeId="0" xr:uid="{00000000-0006-0000-1000-000007000000}">
      <text>
        <r>
          <rPr>
            <b/>
            <sz val="9"/>
            <color indexed="81"/>
            <rFont val="ＭＳ Ｐゴシック"/>
            <family val="3"/>
            <charset val="128"/>
          </rPr>
          <t xml:space="preserve">H28年度1月の比率
（または設備量）で入力
</t>
        </r>
      </text>
    </comment>
    <comment ref="I108" authorId="1" shapeId="0" xr:uid="{00000000-0006-0000-1000-000008000000}">
      <text>
        <r>
          <rPr>
            <b/>
            <sz val="9"/>
            <color indexed="81"/>
            <rFont val="ＭＳ Ｐゴシック"/>
            <family val="3"/>
            <charset val="128"/>
          </rPr>
          <t>H29年度8月の比率
（または設備量）で入力</t>
        </r>
        <r>
          <rPr>
            <sz val="9"/>
            <color indexed="81"/>
            <rFont val="ＭＳ Ｐゴシック"/>
            <family val="3"/>
            <charset val="128"/>
          </rPr>
          <t xml:space="preserve">
</t>
        </r>
      </text>
    </comment>
    <comment ref="CT125" authorId="0" shapeId="0" xr:uid="{00000000-0006-0000-1000-000009000000}">
      <text>
        <r>
          <rPr>
            <sz val="8"/>
            <color indexed="81"/>
            <rFont val="ＭＳ Ｐゴシック"/>
            <family val="3"/>
            <charset val="128"/>
          </rPr>
          <t>記載有無の確認</t>
        </r>
      </text>
    </comment>
    <comment ref="BW126" authorId="0" shapeId="0" xr:uid="{00000000-0006-0000-1000-00000A000000}">
      <text>
        <r>
          <rPr>
            <b/>
            <sz val="8"/>
            <color indexed="81"/>
            <rFont val="ＭＳ Ｐゴシック"/>
            <family val="3"/>
            <charset val="128"/>
          </rPr>
          <t>1月は前々年度値</t>
        </r>
      </text>
    </comment>
    <comment ref="BW131" authorId="0" shapeId="0" xr:uid="{00000000-0006-0000-1000-00000B000000}">
      <text>
        <r>
          <rPr>
            <sz val="9"/>
            <color indexed="81"/>
            <rFont val="ＭＳ Ｐゴシック"/>
            <family val="3"/>
            <charset val="128"/>
          </rPr>
          <t>小売等のその他事業者からの調達は４月時点の比率で按分</t>
        </r>
      </text>
    </comment>
    <comment ref="E132" authorId="0" shapeId="0" xr:uid="{00000000-0006-0000-1000-00000C000000}">
      <text>
        <r>
          <rPr>
            <b/>
            <sz val="8"/>
            <color indexed="81"/>
            <rFont val="ＭＳ Ｐゴシック"/>
            <family val="3"/>
            <charset val="128"/>
          </rPr>
          <t>11月までは実績、12月以降は想定</t>
        </r>
      </text>
    </comment>
    <comment ref="J157" authorId="0" shapeId="0" xr:uid="{00000000-0006-0000-1000-00000D000000}">
      <text>
        <r>
          <rPr>
            <b/>
            <sz val="8"/>
            <color indexed="81"/>
            <rFont val="ＭＳ Ｐゴシック"/>
            <family val="3"/>
            <charset val="128"/>
          </rPr>
          <t>送電（購入）先１で送電比率が100%（または設備量全体）になるよう自動計算される。</t>
        </r>
      </text>
    </comment>
    <comment ref="X157" authorId="0" shapeId="0" xr:uid="{00000000-0006-0000-1000-00000E000000}">
      <text>
        <r>
          <rPr>
            <b/>
            <sz val="8"/>
            <color indexed="81"/>
            <rFont val="ＭＳ Ｐゴシック"/>
            <family val="3"/>
            <charset val="128"/>
          </rPr>
          <t>4月時点の比率（または設備量）で按分する。</t>
        </r>
      </text>
    </comment>
    <comment ref="F168" authorId="1" shapeId="0" xr:uid="{00000000-0006-0000-1000-00000F000000}">
      <text>
        <r>
          <rPr>
            <b/>
            <sz val="9"/>
            <color indexed="81"/>
            <rFont val="ＭＳ Ｐゴシック"/>
            <family val="3"/>
            <charset val="128"/>
          </rPr>
          <t xml:space="preserve">H28年度1月の比率
（または設備量）で入力
</t>
        </r>
      </text>
    </comment>
    <comment ref="I168" authorId="1" shapeId="0" xr:uid="{00000000-0006-0000-1000-000010000000}">
      <text>
        <r>
          <rPr>
            <b/>
            <sz val="9"/>
            <color indexed="81"/>
            <rFont val="ＭＳ Ｐゴシック"/>
            <family val="3"/>
            <charset val="128"/>
          </rPr>
          <t>H29年度8月の比率
（または設備量）で入力</t>
        </r>
        <r>
          <rPr>
            <sz val="9"/>
            <color indexed="81"/>
            <rFont val="ＭＳ Ｐゴシック"/>
            <family val="3"/>
            <charset val="128"/>
          </rPr>
          <t xml:space="preserve">
</t>
        </r>
      </text>
    </comment>
    <comment ref="CT185" authorId="0" shapeId="0" xr:uid="{00000000-0006-0000-1000-000011000000}">
      <text>
        <r>
          <rPr>
            <sz val="8"/>
            <color indexed="81"/>
            <rFont val="ＭＳ Ｐゴシック"/>
            <family val="3"/>
            <charset val="128"/>
          </rPr>
          <t>記載有無の確認</t>
        </r>
      </text>
    </comment>
    <comment ref="BW186" authorId="0" shapeId="0" xr:uid="{00000000-0006-0000-1000-000012000000}">
      <text>
        <r>
          <rPr>
            <b/>
            <sz val="8"/>
            <color indexed="81"/>
            <rFont val="ＭＳ Ｐゴシック"/>
            <family val="3"/>
            <charset val="128"/>
          </rPr>
          <t>1月は前々年度値</t>
        </r>
      </text>
    </comment>
    <comment ref="BW191" authorId="0" shapeId="0" xr:uid="{00000000-0006-0000-1000-000013000000}">
      <text>
        <r>
          <rPr>
            <sz val="9"/>
            <color indexed="81"/>
            <rFont val="ＭＳ Ｐゴシック"/>
            <family val="3"/>
            <charset val="128"/>
          </rPr>
          <t>小売等のその他事業者からの調達は４月時点の比率で按分</t>
        </r>
      </text>
    </comment>
    <comment ref="E192" authorId="0" shapeId="0" xr:uid="{00000000-0006-0000-1000-000014000000}">
      <text>
        <r>
          <rPr>
            <b/>
            <sz val="8"/>
            <color indexed="81"/>
            <rFont val="ＭＳ Ｐゴシック"/>
            <family val="3"/>
            <charset val="128"/>
          </rPr>
          <t>11月までは実績、12月以降は想定</t>
        </r>
      </text>
    </comment>
    <comment ref="J217" authorId="0" shapeId="0" xr:uid="{00000000-0006-0000-1000-000015000000}">
      <text>
        <r>
          <rPr>
            <b/>
            <sz val="8"/>
            <color indexed="81"/>
            <rFont val="ＭＳ Ｐゴシック"/>
            <family val="3"/>
            <charset val="128"/>
          </rPr>
          <t>送電（購入）先１で送電比率が100%（または設備量全体）になるよう自動計算される。</t>
        </r>
      </text>
    </comment>
    <comment ref="X217" authorId="0" shapeId="0" xr:uid="{00000000-0006-0000-1000-000016000000}">
      <text>
        <r>
          <rPr>
            <b/>
            <sz val="8"/>
            <color indexed="81"/>
            <rFont val="ＭＳ Ｐゴシック"/>
            <family val="3"/>
            <charset val="128"/>
          </rPr>
          <t>4月時点の比率（または設備量）で按分する。</t>
        </r>
      </text>
    </comment>
    <comment ref="F228" authorId="1" shapeId="0" xr:uid="{00000000-0006-0000-1000-000017000000}">
      <text>
        <r>
          <rPr>
            <b/>
            <sz val="9"/>
            <color indexed="81"/>
            <rFont val="ＭＳ Ｐゴシック"/>
            <family val="3"/>
            <charset val="128"/>
          </rPr>
          <t xml:space="preserve">H28年度1月の比率
（または設備量）で入力
</t>
        </r>
      </text>
    </comment>
    <comment ref="I228" authorId="1" shapeId="0" xr:uid="{00000000-0006-0000-1000-000018000000}">
      <text>
        <r>
          <rPr>
            <b/>
            <sz val="9"/>
            <color indexed="81"/>
            <rFont val="ＭＳ Ｐゴシック"/>
            <family val="3"/>
            <charset val="128"/>
          </rPr>
          <t>H29年度8月の比率
（または設備量）で入力</t>
        </r>
        <r>
          <rPr>
            <sz val="9"/>
            <color indexed="81"/>
            <rFont val="ＭＳ Ｐゴシック"/>
            <family val="3"/>
            <charset val="128"/>
          </rPr>
          <t xml:space="preserve">
</t>
        </r>
      </text>
    </comment>
    <comment ref="CT245" authorId="0" shapeId="0" xr:uid="{00000000-0006-0000-1000-000019000000}">
      <text>
        <r>
          <rPr>
            <sz val="8"/>
            <color indexed="81"/>
            <rFont val="ＭＳ Ｐゴシック"/>
            <family val="3"/>
            <charset val="128"/>
          </rPr>
          <t>記載有無の確認</t>
        </r>
      </text>
    </comment>
    <comment ref="BW246" authorId="0" shapeId="0" xr:uid="{00000000-0006-0000-1000-00001A000000}">
      <text>
        <r>
          <rPr>
            <b/>
            <sz val="8"/>
            <color indexed="81"/>
            <rFont val="ＭＳ Ｐゴシック"/>
            <family val="3"/>
            <charset val="128"/>
          </rPr>
          <t>1月は前々年度値</t>
        </r>
      </text>
    </comment>
    <comment ref="BW251" authorId="0" shapeId="0" xr:uid="{00000000-0006-0000-1000-00001B000000}">
      <text>
        <r>
          <rPr>
            <sz val="9"/>
            <color indexed="81"/>
            <rFont val="ＭＳ Ｐゴシック"/>
            <family val="3"/>
            <charset val="128"/>
          </rPr>
          <t>小売等のその他事業者からの調達は４月時点の比率で按分</t>
        </r>
      </text>
    </comment>
    <comment ref="E252" authorId="0" shapeId="0" xr:uid="{00000000-0006-0000-1000-00001C000000}">
      <text>
        <r>
          <rPr>
            <b/>
            <sz val="8"/>
            <color indexed="81"/>
            <rFont val="ＭＳ Ｐゴシック"/>
            <family val="3"/>
            <charset val="128"/>
          </rPr>
          <t>11月までは実績、12月以降は想定</t>
        </r>
      </text>
    </comment>
    <comment ref="J277" authorId="0" shapeId="0" xr:uid="{00000000-0006-0000-1000-00001D000000}">
      <text>
        <r>
          <rPr>
            <b/>
            <sz val="8"/>
            <color indexed="81"/>
            <rFont val="ＭＳ Ｐゴシック"/>
            <family val="3"/>
            <charset val="128"/>
          </rPr>
          <t>送電（購入）先１で送電比率が100%（または設備量全体）になるよう自動計算される。</t>
        </r>
      </text>
    </comment>
    <comment ref="X277" authorId="0" shapeId="0" xr:uid="{00000000-0006-0000-1000-00001E000000}">
      <text>
        <r>
          <rPr>
            <b/>
            <sz val="8"/>
            <color indexed="81"/>
            <rFont val="ＭＳ Ｐゴシック"/>
            <family val="3"/>
            <charset val="128"/>
          </rPr>
          <t>4月時点の比率（または設備量）で按分する。</t>
        </r>
      </text>
    </comment>
    <comment ref="F288" authorId="1" shapeId="0" xr:uid="{00000000-0006-0000-1000-00001F000000}">
      <text>
        <r>
          <rPr>
            <b/>
            <sz val="9"/>
            <color indexed="81"/>
            <rFont val="ＭＳ Ｐゴシック"/>
            <family val="3"/>
            <charset val="128"/>
          </rPr>
          <t xml:space="preserve">H28年度1月の比率
（または設備量）で入力
</t>
        </r>
      </text>
    </comment>
    <comment ref="I288" authorId="1" shapeId="0" xr:uid="{00000000-0006-0000-1000-000020000000}">
      <text>
        <r>
          <rPr>
            <b/>
            <sz val="9"/>
            <color indexed="81"/>
            <rFont val="ＭＳ Ｐゴシック"/>
            <family val="3"/>
            <charset val="128"/>
          </rPr>
          <t>H29年度8月の比率
（または設備量）で入力</t>
        </r>
        <r>
          <rPr>
            <sz val="9"/>
            <color indexed="81"/>
            <rFont val="ＭＳ Ｐゴシック"/>
            <family val="3"/>
            <charset val="128"/>
          </rPr>
          <t xml:space="preserve">
</t>
        </r>
      </text>
    </comment>
    <comment ref="CT305" authorId="0" shapeId="0" xr:uid="{00000000-0006-0000-1000-000021000000}">
      <text>
        <r>
          <rPr>
            <sz val="8"/>
            <color indexed="81"/>
            <rFont val="ＭＳ Ｐゴシック"/>
            <family val="3"/>
            <charset val="128"/>
          </rPr>
          <t>記載有無の確認</t>
        </r>
      </text>
    </comment>
    <comment ref="BW306" authorId="0" shapeId="0" xr:uid="{00000000-0006-0000-1000-000022000000}">
      <text>
        <r>
          <rPr>
            <b/>
            <sz val="8"/>
            <color indexed="81"/>
            <rFont val="ＭＳ Ｐゴシック"/>
            <family val="3"/>
            <charset val="128"/>
          </rPr>
          <t>1月は前々年度値</t>
        </r>
      </text>
    </comment>
    <comment ref="BW311" authorId="0" shapeId="0" xr:uid="{00000000-0006-0000-1000-000023000000}">
      <text>
        <r>
          <rPr>
            <sz val="9"/>
            <color indexed="81"/>
            <rFont val="ＭＳ Ｐゴシック"/>
            <family val="3"/>
            <charset val="128"/>
          </rPr>
          <t>小売等のその他事業者からの調達は４月時点の比率で按分</t>
        </r>
      </text>
    </comment>
    <comment ref="E312" authorId="0" shapeId="0" xr:uid="{00000000-0006-0000-1000-000024000000}">
      <text>
        <r>
          <rPr>
            <b/>
            <sz val="8"/>
            <color indexed="81"/>
            <rFont val="ＭＳ Ｐゴシック"/>
            <family val="3"/>
            <charset val="128"/>
          </rPr>
          <t>11月までは実績、12月以降は想定</t>
        </r>
      </text>
    </comment>
    <comment ref="J337" authorId="0" shapeId="0" xr:uid="{00000000-0006-0000-1000-000025000000}">
      <text>
        <r>
          <rPr>
            <b/>
            <sz val="8"/>
            <color indexed="81"/>
            <rFont val="ＭＳ Ｐゴシック"/>
            <family val="3"/>
            <charset val="128"/>
          </rPr>
          <t>送電（購入）先１で送電比率が100%（または設備量全体）になるよう自動計算される。</t>
        </r>
      </text>
    </comment>
    <comment ref="X337" authorId="0" shapeId="0" xr:uid="{00000000-0006-0000-1000-000026000000}">
      <text>
        <r>
          <rPr>
            <b/>
            <sz val="8"/>
            <color indexed="81"/>
            <rFont val="ＭＳ Ｐゴシック"/>
            <family val="3"/>
            <charset val="128"/>
          </rPr>
          <t>4月時点の比率（または設備量）で按分する。</t>
        </r>
      </text>
    </comment>
    <comment ref="F348" authorId="1" shapeId="0" xr:uid="{00000000-0006-0000-1000-000027000000}">
      <text>
        <r>
          <rPr>
            <b/>
            <sz val="9"/>
            <color indexed="81"/>
            <rFont val="ＭＳ Ｐゴシック"/>
            <family val="3"/>
            <charset val="128"/>
          </rPr>
          <t xml:space="preserve">H28年度1月の比率
（または設備量）で入力
</t>
        </r>
      </text>
    </comment>
    <comment ref="I348" authorId="1" shapeId="0" xr:uid="{00000000-0006-0000-1000-000028000000}">
      <text>
        <r>
          <rPr>
            <b/>
            <sz val="9"/>
            <color indexed="81"/>
            <rFont val="ＭＳ Ｐゴシック"/>
            <family val="3"/>
            <charset val="128"/>
          </rPr>
          <t>H29年度8月の比率
（または設備量）で入力</t>
        </r>
        <r>
          <rPr>
            <sz val="9"/>
            <color indexed="81"/>
            <rFont val="ＭＳ Ｐゴシック"/>
            <family val="3"/>
            <charset val="128"/>
          </rPr>
          <t xml:space="preserve">
</t>
        </r>
      </text>
    </comment>
    <comment ref="CT365" authorId="0" shapeId="0" xr:uid="{00000000-0006-0000-1000-000029000000}">
      <text>
        <r>
          <rPr>
            <sz val="8"/>
            <color indexed="81"/>
            <rFont val="ＭＳ Ｐゴシック"/>
            <family val="3"/>
            <charset val="128"/>
          </rPr>
          <t>記載有無の確認</t>
        </r>
      </text>
    </comment>
    <comment ref="BW366" authorId="0" shapeId="0" xr:uid="{00000000-0006-0000-1000-00002A000000}">
      <text>
        <r>
          <rPr>
            <b/>
            <sz val="8"/>
            <color indexed="81"/>
            <rFont val="ＭＳ Ｐゴシック"/>
            <family val="3"/>
            <charset val="128"/>
          </rPr>
          <t>1月は前々年度値</t>
        </r>
      </text>
    </comment>
    <comment ref="BW371" authorId="0" shapeId="0" xr:uid="{00000000-0006-0000-1000-00002B000000}">
      <text>
        <r>
          <rPr>
            <sz val="9"/>
            <color indexed="81"/>
            <rFont val="ＭＳ Ｐゴシック"/>
            <family val="3"/>
            <charset val="128"/>
          </rPr>
          <t>小売等のその他事業者からの調達は４月時点の比率で按分</t>
        </r>
      </text>
    </comment>
    <comment ref="E372" authorId="0" shapeId="0" xr:uid="{00000000-0006-0000-1000-00002C000000}">
      <text>
        <r>
          <rPr>
            <b/>
            <sz val="8"/>
            <color indexed="81"/>
            <rFont val="ＭＳ Ｐゴシック"/>
            <family val="3"/>
            <charset val="128"/>
          </rPr>
          <t>11月までは実績、12月以降は想定</t>
        </r>
      </text>
    </comment>
    <comment ref="J397" authorId="0" shapeId="0" xr:uid="{00000000-0006-0000-1000-00002D000000}">
      <text>
        <r>
          <rPr>
            <b/>
            <sz val="8"/>
            <color indexed="81"/>
            <rFont val="ＭＳ Ｐゴシック"/>
            <family val="3"/>
            <charset val="128"/>
          </rPr>
          <t>送電（購入）先１で送電比率が100%（または設備量全体）になるよう自動計算される。</t>
        </r>
      </text>
    </comment>
    <comment ref="X397" authorId="0" shapeId="0" xr:uid="{00000000-0006-0000-1000-00002E000000}">
      <text>
        <r>
          <rPr>
            <b/>
            <sz val="8"/>
            <color indexed="81"/>
            <rFont val="ＭＳ Ｐゴシック"/>
            <family val="3"/>
            <charset val="128"/>
          </rPr>
          <t>4月時点の比率（または設備量）で按分する。</t>
        </r>
      </text>
    </comment>
    <comment ref="F408" authorId="1" shapeId="0" xr:uid="{00000000-0006-0000-1000-00002F000000}">
      <text>
        <r>
          <rPr>
            <b/>
            <sz val="9"/>
            <color indexed="81"/>
            <rFont val="ＭＳ Ｐゴシック"/>
            <family val="3"/>
            <charset val="128"/>
          </rPr>
          <t xml:space="preserve">H28年度1月の比率
（または設備量）で入力
</t>
        </r>
      </text>
    </comment>
    <comment ref="I408" authorId="1" shapeId="0" xr:uid="{00000000-0006-0000-1000-000030000000}">
      <text>
        <r>
          <rPr>
            <b/>
            <sz val="9"/>
            <color indexed="81"/>
            <rFont val="ＭＳ Ｐゴシック"/>
            <family val="3"/>
            <charset val="128"/>
          </rPr>
          <t>H29年度8月の比率
（または設備量）で入力</t>
        </r>
        <r>
          <rPr>
            <sz val="9"/>
            <color indexed="81"/>
            <rFont val="ＭＳ Ｐゴシック"/>
            <family val="3"/>
            <charset val="128"/>
          </rPr>
          <t xml:space="preserve">
</t>
        </r>
      </text>
    </comment>
    <comment ref="CT425" authorId="0" shapeId="0" xr:uid="{00000000-0006-0000-1000-000031000000}">
      <text>
        <r>
          <rPr>
            <sz val="8"/>
            <color indexed="81"/>
            <rFont val="ＭＳ Ｐゴシック"/>
            <family val="3"/>
            <charset val="128"/>
          </rPr>
          <t>記載有無の確認</t>
        </r>
      </text>
    </comment>
    <comment ref="BW426" authorId="0" shapeId="0" xr:uid="{00000000-0006-0000-1000-000032000000}">
      <text>
        <r>
          <rPr>
            <b/>
            <sz val="8"/>
            <color indexed="81"/>
            <rFont val="ＭＳ Ｐゴシック"/>
            <family val="3"/>
            <charset val="128"/>
          </rPr>
          <t>1月は前々年度値</t>
        </r>
      </text>
    </comment>
    <comment ref="BW431" authorId="0" shapeId="0" xr:uid="{00000000-0006-0000-1000-000033000000}">
      <text>
        <r>
          <rPr>
            <sz val="9"/>
            <color indexed="81"/>
            <rFont val="ＭＳ Ｐゴシック"/>
            <family val="3"/>
            <charset val="128"/>
          </rPr>
          <t>小売等のその他事業者からの調達は４月時点の比率で按分</t>
        </r>
      </text>
    </comment>
    <comment ref="E432" authorId="0" shapeId="0" xr:uid="{00000000-0006-0000-1000-000034000000}">
      <text>
        <r>
          <rPr>
            <b/>
            <sz val="8"/>
            <color indexed="81"/>
            <rFont val="ＭＳ Ｐゴシック"/>
            <family val="3"/>
            <charset val="128"/>
          </rPr>
          <t>11月までは実績、12月以降は想定</t>
        </r>
      </text>
    </comment>
    <comment ref="J457" authorId="0" shapeId="0" xr:uid="{00000000-0006-0000-1000-000035000000}">
      <text>
        <r>
          <rPr>
            <b/>
            <sz val="8"/>
            <color indexed="81"/>
            <rFont val="ＭＳ Ｐゴシック"/>
            <family val="3"/>
            <charset val="128"/>
          </rPr>
          <t>送電（購入）先１で送電比率が100%（または設備量全体）になるよう自動計算される。</t>
        </r>
      </text>
    </comment>
    <comment ref="X457" authorId="0" shapeId="0" xr:uid="{00000000-0006-0000-1000-000036000000}">
      <text>
        <r>
          <rPr>
            <b/>
            <sz val="8"/>
            <color indexed="81"/>
            <rFont val="ＭＳ Ｐゴシック"/>
            <family val="3"/>
            <charset val="128"/>
          </rPr>
          <t>4月時点の比率（または設備量）で按分する。</t>
        </r>
      </text>
    </comment>
    <comment ref="F468" authorId="1" shapeId="0" xr:uid="{00000000-0006-0000-1000-000037000000}">
      <text>
        <r>
          <rPr>
            <b/>
            <sz val="9"/>
            <color indexed="81"/>
            <rFont val="ＭＳ Ｐゴシック"/>
            <family val="3"/>
            <charset val="128"/>
          </rPr>
          <t xml:space="preserve">H28年度1月の比率
（または設備量）で入力
</t>
        </r>
      </text>
    </comment>
    <comment ref="I468" authorId="1" shapeId="0" xr:uid="{00000000-0006-0000-1000-000038000000}">
      <text>
        <r>
          <rPr>
            <b/>
            <sz val="9"/>
            <color indexed="81"/>
            <rFont val="ＭＳ Ｐゴシック"/>
            <family val="3"/>
            <charset val="128"/>
          </rPr>
          <t>H29年度8月の比率
（または設備量）で入力</t>
        </r>
        <r>
          <rPr>
            <sz val="9"/>
            <color indexed="81"/>
            <rFont val="ＭＳ Ｐゴシック"/>
            <family val="3"/>
            <charset val="128"/>
          </rPr>
          <t xml:space="preserve">
</t>
        </r>
      </text>
    </comment>
    <comment ref="CT485" authorId="0" shapeId="0" xr:uid="{00000000-0006-0000-1000-000039000000}">
      <text>
        <r>
          <rPr>
            <sz val="8"/>
            <color indexed="81"/>
            <rFont val="ＭＳ Ｐゴシック"/>
            <family val="3"/>
            <charset val="128"/>
          </rPr>
          <t>記載有無の確認</t>
        </r>
      </text>
    </comment>
    <comment ref="BW486" authorId="0" shapeId="0" xr:uid="{00000000-0006-0000-1000-00003A000000}">
      <text>
        <r>
          <rPr>
            <b/>
            <sz val="8"/>
            <color indexed="81"/>
            <rFont val="ＭＳ Ｐゴシック"/>
            <family val="3"/>
            <charset val="128"/>
          </rPr>
          <t>1月は前々年度値</t>
        </r>
      </text>
    </comment>
    <comment ref="BW491" authorId="0" shapeId="0" xr:uid="{00000000-0006-0000-1000-00003B000000}">
      <text>
        <r>
          <rPr>
            <sz val="9"/>
            <color indexed="81"/>
            <rFont val="ＭＳ Ｐゴシック"/>
            <family val="3"/>
            <charset val="128"/>
          </rPr>
          <t>小売等のその他事業者からの調達は４月時点の比率で按分</t>
        </r>
      </text>
    </comment>
    <comment ref="E492" authorId="0" shapeId="0" xr:uid="{00000000-0006-0000-1000-00003C000000}">
      <text>
        <r>
          <rPr>
            <b/>
            <sz val="8"/>
            <color indexed="81"/>
            <rFont val="ＭＳ Ｐゴシック"/>
            <family val="3"/>
            <charset val="128"/>
          </rPr>
          <t>11月までは実績、12月以降は想定</t>
        </r>
      </text>
    </comment>
    <comment ref="J517" authorId="0" shapeId="0" xr:uid="{00000000-0006-0000-1000-00003D000000}">
      <text>
        <r>
          <rPr>
            <b/>
            <sz val="8"/>
            <color indexed="81"/>
            <rFont val="ＭＳ Ｐゴシック"/>
            <family val="3"/>
            <charset val="128"/>
          </rPr>
          <t>送電（購入）先１で送電比率が100%（または設備量全体）になるよう自動計算される。</t>
        </r>
      </text>
    </comment>
    <comment ref="X517" authorId="0" shapeId="0" xr:uid="{00000000-0006-0000-1000-00003E000000}">
      <text>
        <r>
          <rPr>
            <b/>
            <sz val="8"/>
            <color indexed="81"/>
            <rFont val="ＭＳ Ｐゴシック"/>
            <family val="3"/>
            <charset val="128"/>
          </rPr>
          <t>4月時点の比率（または設備量）で按分する。</t>
        </r>
      </text>
    </comment>
    <comment ref="F528" authorId="1" shapeId="0" xr:uid="{00000000-0006-0000-1000-00003F000000}">
      <text>
        <r>
          <rPr>
            <b/>
            <sz val="9"/>
            <color indexed="81"/>
            <rFont val="ＭＳ Ｐゴシック"/>
            <family val="3"/>
            <charset val="128"/>
          </rPr>
          <t xml:space="preserve">H28年度1月の比率
（または設備量）で入力
</t>
        </r>
      </text>
    </comment>
    <comment ref="I528" authorId="1" shapeId="0" xr:uid="{00000000-0006-0000-1000-000040000000}">
      <text>
        <r>
          <rPr>
            <b/>
            <sz val="9"/>
            <color indexed="81"/>
            <rFont val="ＭＳ Ｐゴシック"/>
            <family val="3"/>
            <charset val="128"/>
          </rPr>
          <t>H29年度8月の比率
（または設備量）で入力</t>
        </r>
        <r>
          <rPr>
            <sz val="9"/>
            <color indexed="81"/>
            <rFont val="ＭＳ Ｐゴシック"/>
            <family val="3"/>
            <charset val="128"/>
          </rPr>
          <t xml:space="preserve">
</t>
        </r>
      </text>
    </comment>
    <comment ref="CT545" authorId="0" shapeId="0" xr:uid="{00000000-0006-0000-1000-000041000000}">
      <text>
        <r>
          <rPr>
            <sz val="8"/>
            <color indexed="81"/>
            <rFont val="ＭＳ Ｐゴシック"/>
            <family val="3"/>
            <charset val="128"/>
          </rPr>
          <t>記載有無の確認</t>
        </r>
      </text>
    </comment>
    <comment ref="BW546" authorId="0" shapeId="0" xr:uid="{00000000-0006-0000-1000-000042000000}">
      <text>
        <r>
          <rPr>
            <b/>
            <sz val="8"/>
            <color indexed="81"/>
            <rFont val="ＭＳ Ｐゴシック"/>
            <family val="3"/>
            <charset val="128"/>
          </rPr>
          <t>1月は前々年度値</t>
        </r>
      </text>
    </comment>
    <comment ref="BW551" authorId="0" shapeId="0" xr:uid="{00000000-0006-0000-1000-000043000000}">
      <text>
        <r>
          <rPr>
            <sz val="9"/>
            <color indexed="81"/>
            <rFont val="ＭＳ Ｐゴシック"/>
            <family val="3"/>
            <charset val="128"/>
          </rPr>
          <t>小売等のその他事業者からの調達は４月時点の比率で按分</t>
        </r>
      </text>
    </comment>
    <comment ref="E552" authorId="0" shapeId="0" xr:uid="{00000000-0006-0000-1000-000044000000}">
      <text>
        <r>
          <rPr>
            <b/>
            <sz val="8"/>
            <color indexed="81"/>
            <rFont val="ＭＳ Ｐゴシック"/>
            <family val="3"/>
            <charset val="128"/>
          </rPr>
          <t xml:space="preserve">11月までは実績、12月以降は想定        10.0 10.0 10.0 10.0
        10.0 10.0 10.0 10.0
10.0 10.0 10.0 10.0 10.0 10.0 10.0 10.0 10.0 10.0 10.0 10.0
10.0 10.0 10.0 10.0 10.0 10.0 10.0 10.0 10.0 10.0 10.0 10.0
10.0 10.0 10.0 10.0 10.0 10.0 10.0 10.0 10.0 10.0 10.0 10.0
10.0 10.0 10.0 10.0 10.0 10.0 10.0 10.0 10.0 10.0 10.0 10.0
10.0 10.0 10.0 10.0 10.0 10.0 10.0 10.0 10.0 10.0 10.0 10.0
10.0 10.0 10.0 10.0 10.0 10.0 10.0 10.0 10.0 10.0 10.0 10.0
10.0 10.0 10.0 10.0 10.0 10.0 10.0 10.0 10.0 10.0 10.0 10.0
10.0 10.0 10.0 10.0 10.0 10.0 10.0 10.0 10.0 10.0 10.0 10.0
10.0 10.0 10.0 10.0 10.0 10.0 10.0 10.0 10.0 10.0 10.0 10.0
10.0 10.0 10.0 10.0 10.0 10.0 10.0 10.0 10.0 10.0 10.0 10.0
10.0 10.0 10.0 10.0 10.0 10.0 10.0 10.0 10.0 10.0 10.0 10.0
10.0 10.0 10.0 10.0 10.0 10.0 10.0 10.0 10.0 10.0 10.0 10.0
10.0 10.0 10.0 10.0 10.0 10.0 10.0 10.0 10.0 10.0 10.0 10.0
10.0 10.0 10.0 10.0 10.0 10.0 10.0 10.0 10.0 10.0 10.0 10.0
10.0 10.0 10.0 10.0 10.0 10.0 10.0 10.0 10.0 10.0 10.0 10.0
10.0 10.0 10.0 10.0 10.0 10.0 10.0 10.0 10.0 10.0 10.0 10.0
10.0 10.0 10.0 10.0 10.0 10.0 10.0 10.0 10.0 10.0 10.0 10.0
10.0 10.0 10.0 10.0 10.0 10.0 10.0 10.0 10.0 10.0 10.0 10.0
10.0 10.0 10.0 10.0 10.0 10.0 10.0 10.0 10.0 10.0 10.0 10.0
10.0 10.0 10.0 10.0 10.0 10.0 10.0 10.0 10.0 10.0 10.0 10.0
10.0 10.0 10.0 10.0 10.0 10.0 10.0 10.0 10.0 10.0 10.0 10.0
10.0 10.0 10.0 10.0 10.0 10.0 10.0 10.0 10.0 10.0 10.0 10.0
</t>
        </r>
      </text>
    </comment>
    <comment ref="J577" authorId="0" shapeId="0" xr:uid="{00000000-0006-0000-1000-000045000000}">
      <text>
        <r>
          <rPr>
            <b/>
            <sz val="8"/>
            <color indexed="81"/>
            <rFont val="ＭＳ Ｐゴシック"/>
            <family val="3"/>
            <charset val="128"/>
          </rPr>
          <t>送電（購入）先１で送電比率が100%（または設備量全体）になるよう自動計算される。</t>
        </r>
      </text>
    </comment>
    <comment ref="X577" authorId="0" shapeId="0" xr:uid="{00000000-0006-0000-1000-000046000000}">
      <text>
        <r>
          <rPr>
            <b/>
            <sz val="8"/>
            <color indexed="81"/>
            <rFont val="ＭＳ Ｐゴシック"/>
            <family val="3"/>
            <charset val="128"/>
          </rPr>
          <t>4月時点の比率（または設備量）で按分する。</t>
        </r>
      </text>
    </comment>
    <comment ref="F588" authorId="1" shapeId="0" xr:uid="{00000000-0006-0000-1000-000047000000}">
      <text>
        <r>
          <rPr>
            <b/>
            <sz val="9"/>
            <color indexed="81"/>
            <rFont val="ＭＳ Ｐゴシック"/>
            <family val="3"/>
            <charset val="128"/>
          </rPr>
          <t xml:space="preserve">H28年度1月の比率
（または設備量）で入力
</t>
        </r>
      </text>
    </comment>
    <comment ref="I588" authorId="1" shapeId="0" xr:uid="{00000000-0006-0000-1000-000048000000}">
      <text>
        <r>
          <rPr>
            <b/>
            <sz val="9"/>
            <color indexed="81"/>
            <rFont val="ＭＳ Ｐゴシック"/>
            <family val="3"/>
            <charset val="128"/>
          </rPr>
          <t>H29年度8月の比率
（または設備量）で入力</t>
        </r>
        <r>
          <rPr>
            <sz val="9"/>
            <color indexed="81"/>
            <rFont val="ＭＳ Ｐゴシック"/>
            <family val="3"/>
            <charset val="128"/>
          </rPr>
          <t xml:space="preserve">
</t>
        </r>
      </text>
    </comment>
    <comment ref="CT605" authorId="0" shapeId="0" xr:uid="{00000000-0006-0000-1000-000049000000}">
      <text>
        <r>
          <rPr>
            <sz val="8"/>
            <color indexed="81"/>
            <rFont val="ＭＳ Ｐゴシック"/>
            <family val="3"/>
            <charset val="128"/>
          </rPr>
          <t>記載有無の確認</t>
        </r>
      </text>
    </comment>
    <comment ref="BW606" authorId="0" shapeId="0" xr:uid="{00000000-0006-0000-1000-00004A000000}">
      <text>
        <r>
          <rPr>
            <b/>
            <sz val="8"/>
            <color indexed="81"/>
            <rFont val="ＭＳ Ｐゴシック"/>
            <family val="3"/>
            <charset val="128"/>
          </rPr>
          <t>1月は前々年度値</t>
        </r>
      </text>
    </comment>
    <comment ref="BW611" authorId="0" shapeId="0" xr:uid="{00000000-0006-0000-1000-00004B000000}">
      <text>
        <r>
          <rPr>
            <sz val="9"/>
            <color indexed="81"/>
            <rFont val="ＭＳ Ｐゴシック"/>
            <family val="3"/>
            <charset val="128"/>
          </rPr>
          <t>小売等のその他事業者からの調達は４月時点の比率で按分</t>
        </r>
      </text>
    </comment>
    <comment ref="E612" authorId="0" shapeId="0" xr:uid="{00000000-0006-0000-1000-00004C000000}">
      <text>
        <r>
          <rPr>
            <b/>
            <sz val="8"/>
            <color indexed="81"/>
            <rFont val="ＭＳ Ｐゴシック"/>
            <family val="3"/>
            <charset val="128"/>
          </rPr>
          <t>11月までは実績、12月以降は想定</t>
        </r>
      </text>
    </comment>
    <comment ref="J637" authorId="0" shapeId="0" xr:uid="{00000000-0006-0000-1000-00004D000000}">
      <text>
        <r>
          <rPr>
            <b/>
            <sz val="8"/>
            <color indexed="81"/>
            <rFont val="ＭＳ Ｐゴシック"/>
            <family val="3"/>
            <charset val="128"/>
          </rPr>
          <t>送電（購入）先１で送電比率が100%（または設備量全体）になるよう自動計算される。</t>
        </r>
      </text>
    </comment>
    <comment ref="X637" authorId="0" shapeId="0" xr:uid="{00000000-0006-0000-1000-00004E000000}">
      <text>
        <r>
          <rPr>
            <b/>
            <sz val="8"/>
            <color indexed="81"/>
            <rFont val="ＭＳ Ｐゴシック"/>
            <family val="3"/>
            <charset val="128"/>
          </rPr>
          <t>4月時点の比率（または設備量）で按分する。</t>
        </r>
      </text>
    </comment>
    <comment ref="F648" authorId="1" shapeId="0" xr:uid="{00000000-0006-0000-1000-00004F000000}">
      <text>
        <r>
          <rPr>
            <b/>
            <sz val="9"/>
            <color indexed="81"/>
            <rFont val="ＭＳ Ｐゴシック"/>
            <family val="3"/>
            <charset val="128"/>
          </rPr>
          <t xml:space="preserve">H28年度1月の比率
（または設備量）で入力
</t>
        </r>
      </text>
    </comment>
    <comment ref="I648" authorId="1" shapeId="0" xr:uid="{00000000-0006-0000-1000-000050000000}">
      <text>
        <r>
          <rPr>
            <b/>
            <sz val="9"/>
            <color indexed="81"/>
            <rFont val="ＭＳ Ｐゴシック"/>
            <family val="3"/>
            <charset val="128"/>
          </rPr>
          <t>H29年度8月の比率
（または設備量）で入力</t>
        </r>
        <r>
          <rPr>
            <sz val="9"/>
            <color indexed="81"/>
            <rFont val="ＭＳ Ｐゴシック"/>
            <family val="3"/>
            <charset val="128"/>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 xml:space="preserve"> </author>
  </authors>
  <commentList>
    <comment ref="D40" authorId="0" shapeId="0" xr:uid="{00000000-0006-0000-3C00-000001000000}">
      <text>
        <r>
          <rPr>
            <sz val="8"/>
            <color indexed="81"/>
            <rFont val="ＭＳ Ｐゴシック"/>
            <family val="3"/>
            <charset val="128"/>
          </rPr>
          <t xml:space="preserve"> マイナスで入力</t>
        </r>
      </text>
    </comment>
    <comment ref="D91" authorId="0" shapeId="0" xr:uid="{00000000-0006-0000-3C00-000002000000}">
      <text>
        <r>
          <rPr>
            <sz val="8"/>
            <color indexed="81"/>
            <rFont val="ＭＳ Ｐゴシック"/>
            <family val="3"/>
            <charset val="128"/>
          </rPr>
          <t xml:space="preserve"> マイナスで入力</t>
        </r>
      </text>
    </comment>
    <comment ref="D142" authorId="0" shapeId="0" xr:uid="{00000000-0006-0000-3C00-000003000000}">
      <text>
        <r>
          <rPr>
            <sz val="8"/>
            <color indexed="81"/>
            <rFont val="ＭＳ Ｐゴシック"/>
            <family val="3"/>
            <charset val="128"/>
          </rPr>
          <t xml:space="preserve"> マイナスで入力</t>
        </r>
      </text>
    </comment>
    <comment ref="D193" authorId="0" shapeId="0" xr:uid="{00000000-0006-0000-3C00-000004000000}">
      <text>
        <r>
          <rPr>
            <sz val="8"/>
            <color indexed="81"/>
            <rFont val="ＭＳ Ｐゴシック"/>
            <family val="3"/>
            <charset val="128"/>
          </rPr>
          <t xml:space="preserve"> マイナスで入力</t>
        </r>
      </text>
    </comment>
    <comment ref="D244" authorId="0" shapeId="0" xr:uid="{00000000-0006-0000-3C00-000005000000}">
      <text>
        <r>
          <rPr>
            <sz val="8"/>
            <color indexed="81"/>
            <rFont val="ＭＳ Ｐゴシック"/>
            <family val="3"/>
            <charset val="128"/>
          </rPr>
          <t xml:space="preserve"> マイナスで入力</t>
        </r>
      </text>
    </comment>
    <comment ref="D295" authorId="0" shapeId="0" xr:uid="{00000000-0006-0000-3C00-000006000000}">
      <text>
        <r>
          <rPr>
            <sz val="8"/>
            <color indexed="81"/>
            <rFont val="ＭＳ Ｐゴシック"/>
            <family val="3"/>
            <charset val="128"/>
          </rPr>
          <t xml:space="preserve"> マイナスで入力</t>
        </r>
      </text>
    </comment>
    <comment ref="D346" authorId="0" shapeId="0" xr:uid="{00000000-0006-0000-3C00-000007000000}">
      <text>
        <r>
          <rPr>
            <sz val="8"/>
            <color indexed="81"/>
            <rFont val="ＭＳ Ｐゴシック"/>
            <family val="3"/>
            <charset val="128"/>
          </rPr>
          <t xml:space="preserve"> マイナスで入力</t>
        </r>
      </text>
    </comment>
    <comment ref="D397" authorId="0" shapeId="0" xr:uid="{00000000-0006-0000-3C00-000008000000}">
      <text>
        <r>
          <rPr>
            <sz val="8"/>
            <color indexed="81"/>
            <rFont val="ＭＳ Ｐゴシック"/>
            <family val="3"/>
            <charset val="128"/>
          </rPr>
          <t xml:space="preserve"> マイナスで入力</t>
        </r>
      </text>
    </comment>
    <comment ref="D448" authorId="0" shapeId="0" xr:uid="{00000000-0006-0000-3C00-000009000000}">
      <text>
        <r>
          <rPr>
            <sz val="8"/>
            <color indexed="81"/>
            <rFont val="ＭＳ Ｐゴシック"/>
            <family val="3"/>
            <charset val="128"/>
          </rPr>
          <t xml:space="preserve"> マイナスで入力</t>
        </r>
      </text>
    </comment>
    <comment ref="D499" authorId="0" shapeId="0" xr:uid="{00000000-0006-0000-3C00-00000A000000}">
      <text>
        <r>
          <rPr>
            <sz val="8"/>
            <color indexed="81"/>
            <rFont val="ＭＳ Ｐゴシック"/>
            <family val="3"/>
            <charset val="128"/>
          </rPr>
          <t xml:space="preserve"> マイナスで入力</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 xml:space="preserve"> </author>
  </authors>
  <commentList>
    <comment ref="D40" authorId="0" shapeId="0" xr:uid="{00000000-0006-0000-3D00-000001000000}">
      <text>
        <r>
          <rPr>
            <sz val="8"/>
            <color indexed="81"/>
            <rFont val="ＭＳ Ｐゴシック"/>
            <family val="3"/>
            <charset val="128"/>
          </rPr>
          <t xml:space="preserve"> マイナスで入力</t>
        </r>
      </text>
    </comment>
    <comment ref="D90" authorId="0" shapeId="0" xr:uid="{00000000-0006-0000-3D00-000002000000}">
      <text>
        <r>
          <rPr>
            <sz val="8"/>
            <color indexed="81"/>
            <rFont val="ＭＳ Ｐゴシック"/>
            <family val="3"/>
            <charset val="128"/>
          </rPr>
          <t xml:space="preserve"> マイナスで入力</t>
        </r>
      </text>
    </comment>
    <comment ref="D140" authorId="0" shapeId="0" xr:uid="{00000000-0006-0000-3D00-000003000000}">
      <text>
        <r>
          <rPr>
            <sz val="8"/>
            <color indexed="81"/>
            <rFont val="ＭＳ Ｐゴシック"/>
            <family val="3"/>
            <charset val="128"/>
          </rPr>
          <t xml:space="preserve"> マイナスで入力</t>
        </r>
      </text>
    </comment>
    <comment ref="D190" authorId="0" shapeId="0" xr:uid="{00000000-0006-0000-3D00-000004000000}">
      <text>
        <r>
          <rPr>
            <sz val="8"/>
            <color indexed="81"/>
            <rFont val="ＭＳ Ｐゴシック"/>
            <family val="3"/>
            <charset val="128"/>
          </rPr>
          <t xml:space="preserve"> マイナスで入力</t>
        </r>
      </text>
    </comment>
    <comment ref="D240" authorId="0" shapeId="0" xr:uid="{00000000-0006-0000-3D00-000005000000}">
      <text>
        <r>
          <rPr>
            <sz val="8"/>
            <color indexed="81"/>
            <rFont val="ＭＳ Ｐゴシック"/>
            <family val="3"/>
            <charset val="128"/>
          </rPr>
          <t xml:space="preserve"> マイナスで入力</t>
        </r>
      </text>
    </comment>
    <comment ref="D290" authorId="0" shapeId="0" xr:uid="{00000000-0006-0000-3D00-000006000000}">
      <text>
        <r>
          <rPr>
            <sz val="8"/>
            <color indexed="81"/>
            <rFont val="ＭＳ Ｐゴシック"/>
            <family val="3"/>
            <charset val="128"/>
          </rPr>
          <t xml:space="preserve"> マイナスで入力</t>
        </r>
      </text>
    </comment>
    <comment ref="D340" authorId="0" shapeId="0" xr:uid="{00000000-0006-0000-3D00-000007000000}">
      <text>
        <r>
          <rPr>
            <sz val="8"/>
            <color indexed="81"/>
            <rFont val="ＭＳ Ｐゴシック"/>
            <family val="3"/>
            <charset val="128"/>
          </rPr>
          <t xml:space="preserve"> マイナスで入力</t>
        </r>
      </text>
    </comment>
    <comment ref="D390" authorId="0" shapeId="0" xr:uid="{00000000-0006-0000-3D00-000008000000}">
      <text>
        <r>
          <rPr>
            <sz val="8"/>
            <color indexed="81"/>
            <rFont val="ＭＳ Ｐゴシック"/>
            <family val="3"/>
            <charset val="128"/>
          </rPr>
          <t xml:space="preserve"> マイナスで入力</t>
        </r>
      </text>
    </comment>
    <comment ref="D440" authorId="0" shapeId="0" xr:uid="{00000000-0006-0000-3D00-000009000000}">
      <text>
        <r>
          <rPr>
            <sz val="8"/>
            <color indexed="81"/>
            <rFont val="ＭＳ Ｐゴシック"/>
            <family val="3"/>
            <charset val="128"/>
          </rPr>
          <t xml:space="preserve"> マイナスで入力</t>
        </r>
      </text>
    </comment>
    <comment ref="D490" authorId="0" shapeId="0" xr:uid="{00000000-0006-0000-3D00-00000A000000}">
      <text>
        <r>
          <rPr>
            <sz val="8"/>
            <color indexed="81"/>
            <rFont val="ＭＳ Ｐゴシック"/>
            <family val="3"/>
            <charset val="128"/>
          </rPr>
          <t xml:space="preserve"> マイナスで入力</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 xml:space="preserve"> </author>
  </authors>
  <commentList>
    <comment ref="D40" authorId="0" shapeId="0" xr:uid="{00000000-0006-0000-3E00-000001000000}">
      <text>
        <r>
          <rPr>
            <sz val="8"/>
            <color indexed="81"/>
            <rFont val="ＭＳ Ｐゴシック"/>
            <family val="3"/>
            <charset val="128"/>
          </rPr>
          <t xml:space="preserve"> マイナスで入力</t>
        </r>
      </text>
    </comment>
    <comment ref="D90" authorId="0" shapeId="0" xr:uid="{00000000-0006-0000-3E00-000002000000}">
      <text>
        <r>
          <rPr>
            <sz val="8"/>
            <color indexed="81"/>
            <rFont val="ＭＳ Ｐゴシック"/>
            <family val="3"/>
            <charset val="128"/>
          </rPr>
          <t xml:space="preserve"> マイナスで入力</t>
        </r>
      </text>
    </comment>
    <comment ref="D140" authorId="0" shapeId="0" xr:uid="{00000000-0006-0000-3E00-000003000000}">
      <text>
        <r>
          <rPr>
            <sz val="8"/>
            <color indexed="81"/>
            <rFont val="ＭＳ Ｐゴシック"/>
            <family val="3"/>
            <charset val="128"/>
          </rPr>
          <t xml:space="preserve"> マイナスで入力</t>
        </r>
      </text>
    </comment>
    <comment ref="D190" authorId="0" shapeId="0" xr:uid="{00000000-0006-0000-3E00-000004000000}">
      <text>
        <r>
          <rPr>
            <sz val="8"/>
            <color indexed="81"/>
            <rFont val="ＭＳ Ｐゴシック"/>
            <family val="3"/>
            <charset val="128"/>
          </rPr>
          <t xml:space="preserve"> マイナスで入力</t>
        </r>
      </text>
    </comment>
    <comment ref="D240" authorId="0" shapeId="0" xr:uid="{00000000-0006-0000-3E00-000005000000}">
      <text>
        <r>
          <rPr>
            <sz val="8"/>
            <color indexed="81"/>
            <rFont val="ＭＳ Ｐゴシック"/>
            <family val="3"/>
            <charset val="128"/>
          </rPr>
          <t xml:space="preserve"> マイナスで入力</t>
        </r>
      </text>
    </comment>
    <comment ref="D290" authorId="0" shapeId="0" xr:uid="{00000000-0006-0000-3E00-000006000000}">
      <text>
        <r>
          <rPr>
            <sz val="8"/>
            <color indexed="81"/>
            <rFont val="ＭＳ Ｐゴシック"/>
            <family val="3"/>
            <charset val="128"/>
          </rPr>
          <t xml:space="preserve"> マイナスで入力</t>
        </r>
      </text>
    </comment>
    <comment ref="D340" authorId="0" shapeId="0" xr:uid="{00000000-0006-0000-3E00-000007000000}">
      <text>
        <r>
          <rPr>
            <sz val="8"/>
            <color indexed="81"/>
            <rFont val="ＭＳ Ｐゴシック"/>
            <family val="3"/>
            <charset val="128"/>
          </rPr>
          <t xml:space="preserve"> マイナスで入力</t>
        </r>
      </text>
    </comment>
    <comment ref="D390" authorId="0" shapeId="0" xr:uid="{00000000-0006-0000-3E00-000008000000}">
      <text>
        <r>
          <rPr>
            <sz val="8"/>
            <color indexed="81"/>
            <rFont val="ＭＳ Ｐゴシック"/>
            <family val="3"/>
            <charset val="128"/>
          </rPr>
          <t xml:space="preserve"> マイナスで入力</t>
        </r>
      </text>
    </comment>
    <comment ref="D440" authorId="0" shapeId="0" xr:uid="{00000000-0006-0000-3E00-000009000000}">
      <text>
        <r>
          <rPr>
            <sz val="8"/>
            <color indexed="81"/>
            <rFont val="ＭＳ Ｐゴシック"/>
            <family val="3"/>
            <charset val="128"/>
          </rPr>
          <t xml:space="preserve"> マイナスで入力</t>
        </r>
      </text>
    </comment>
    <comment ref="D490" authorId="0" shapeId="0" xr:uid="{00000000-0006-0000-3E00-00000A000000}">
      <text>
        <r>
          <rPr>
            <sz val="8"/>
            <color indexed="81"/>
            <rFont val="ＭＳ Ｐゴシック"/>
            <family val="3"/>
            <charset val="128"/>
          </rPr>
          <t xml:space="preserve"> マイナスで入力</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 xml:space="preserve"> </author>
  </authors>
  <commentList>
    <comment ref="H7" authorId="0" shapeId="0" xr:uid="{00000000-0006-0000-3F00-000001000000}">
      <text>
        <r>
          <rPr>
            <sz val="8"/>
            <color indexed="81"/>
            <rFont val="ＭＳ Ｐゴシック"/>
            <family val="3"/>
            <charset val="128"/>
          </rPr>
          <t>期末の値</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xml:space="preserve"> </author>
    <author>計画部　宮原</author>
  </authors>
  <commentList>
    <comment ref="CT65" authorId="0" shapeId="0" xr:uid="{00000000-0006-0000-1100-000001000000}">
      <text>
        <r>
          <rPr>
            <sz val="8"/>
            <color indexed="81"/>
            <rFont val="ＭＳ Ｐゴシック"/>
            <family val="3"/>
            <charset val="128"/>
          </rPr>
          <t>記載有無の確認</t>
        </r>
      </text>
    </comment>
    <comment ref="BW66" authorId="0" shapeId="0" xr:uid="{00000000-0006-0000-1100-000002000000}">
      <text>
        <r>
          <rPr>
            <b/>
            <sz val="8"/>
            <color indexed="81"/>
            <rFont val="ＭＳ Ｐゴシック"/>
            <family val="3"/>
            <charset val="128"/>
          </rPr>
          <t>1月は前々年度値</t>
        </r>
      </text>
    </comment>
    <comment ref="BW71" authorId="0" shapeId="0" xr:uid="{00000000-0006-0000-1100-000003000000}">
      <text>
        <r>
          <rPr>
            <sz val="9"/>
            <color indexed="81"/>
            <rFont val="ＭＳ Ｐゴシック"/>
            <family val="3"/>
            <charset val="128"/>
          </rPr>
          <t>小売等のその他事業者からの調達は４月時点の比率で按分</t>
        </r>
      </text>
    </comment>
    <comment ref="E72" authorId="0" shapeId="0" xr:uid="{00000000-0006-0000-1100-000004000000}">
      <text>
        <r>
          <rPr>
            <b/>
            <sz val="8"/>
            <color indexed="81"/>
            <rFont val="ＭＳ Ｐゴシック"/>
            <family val="3"/>
            <charset val="128"/>
          </rPr>
          <t>11月までは実績、12月以降は想定</t>
        </r>
      </text>
    </comment>
    <comment ref="J97" authorId="0" shapeId="0" xr:uid="{00000000-0006-0000-1100-000005000000}">
      <text>
        <r>
          <rPr>
            <b/>
            <sz val="8"/>
            <color indexed="81"/>
            <rFont val="ＭＳ Ｐゴシック"/>
            <family val="3"/>
            <charset val="128"/>
          </rPr>
          <t>送電（購入）先１で送電比率が100%（または設備量全体）になるよう自動計算される。</t>
        </r>
      </text>
    </comment>
    <comment ref="X97" authorId="0" shapeId="0" xr:uid="{00000000-0006-0000-1100-000006000000}">
      <text>
        <r>
          <rPr>
            <b/>
            <sz val="8"/>
            <color indexed="81"/>
            <rFont val="ＭＳ Ｐゴシック"/>
            <family val="3"/>
            <charset val="128"/>
          </rPr>
          <t>4月時点の比率（または設備量）で按分する。</t>
        </r>
      </text>
    </comment>
    <comment ref="F108" authorId="1" shapeId="0" xr:uid="{00000000-0006-0000-1100-000007000000}">
      <text>
        <r>
          <rPr>
            <b/>
            <sz val="9"/>
            <color indexed="81"/>
            <rFont val="ＭＳ Ｐゴシック"/>
            <family val="3"/>
            <charset val="128"/>
          </rPr>
          <t xml:space="preserve">H28年度1月の比率
（または設備量）で入力
</t>
        </r>
      </text>
    </comment>
    <comment ref="I108" authorId="1" shapeId="0" xr:uid="{00000000-0006-0000-1100-000008000000}">
      <text>
        <r>
          <rPr>
            <b/>
            <sz val="9"/>
            <color indexed="81"/>
            <rFont val="ＭＳ Ｐゴシック"/>
            <family val="3"/>
            <charset val="128"/>
          </rPr>
          <t>H29年度8月の比率
（または設備量）で入力</t>
        </r>
        <r>
          <rPr>
            <sz val="9"/>
            <color indexed="81"/>
            <rFont val="ＭＳ Ｐゴシック"/>
            <family val="3"/>
            <charset val="128"/>
          </rPr>
          <t xml:space="preserve">
</t>
        </r>
      </text>
    </comment>
    <comment ref="CT125" authorId="0" shapeId="0" xr:uid="{00000000-0006-0000-1100-000009000000}">
      <text>
        <r>
          <rPr>
            <sz val="8"/>
            <color indexed="81"/>
            <rFont val="ＭＳ Ｐゴシック"/>
            <family val="3"/>
            <charset val="128"/>
          </rPr>
          <t>記載有無の確認</t>
        </r>
      </text>
    </comment>
    <comment ref="BW126" authorId="0" shapeId="0" xr:uid="{00000000-0006-0000-1100-00000A000000}">
      <text>
        <r>
          <rPr>
            <b/>
            <sz val="8"/>
            <color indexed="81"/>
            <rFont val="ＭＳ Ｐゴシック"/>
            <family val="3"/>
            <charset val="128"/>
          </rPr>
          <t>1月は前々年度値</t>
        </r>
      </text>
    </comment>
    <comment ref="BW131" authorId="0" shapeId="0" xr:uid="{00000000-0006-0000-1100-00000B000000}">
      <text>
        <r>
          <rPr>
            <sz val="9"/>
            <color indexed="81"/>
            <rFont val="ＭＳ Ｐゴシック"/>
            <family val="3"/>
            <charset val="128"/>
          </rPr>
          <t>小売等のその他事業者からの調達は４月時点の比率で按分</t>
        </r>
      </text>
    </comment>
    <comment ref="E132" authorId="0" shapeId="0" xr:uid="{00000000-0006-0000-1100-00000C000000}">
      <text>
        <r>
          <rPr>
            <b/>
            <sz val="8"/>
            <color indexed="81"/>
            <rFont val="ＭＳ Ｐゴシック"/>
            <family val="3"/>
            <charset val="128"/>
          </rPr>
          <t>11月までは実績、12月以降は想定</t>
        </r>
      </text>
    </comment>
    <comment ref="J157" authorId="0" shapeId="0" xr:uid="{00000000-0006-0000-1100-00000D000000}">
      <text>
        <r>
          <rPr>
            <b/>
            <sz val="8"/>
            <color indexed="81"/>
            <rFont val="ＭＳ Ｐゴシック"/>
            <family val="3"/>
            <charset val="128"/>
          </rPr>
          <t>送電（購入）先１で送電比率が100%（または設備量全体）になるよう自動計算される。</t>
        </r>
      </text>
    </comment>
    <comment ref="X157" authorId="0" shapeId="0" xr:uid="{00000000-0006-0000-1100-00000E000000}">
      <text>
        <r>
          <rPr>
            <b/>
            <sz val="8"/>
            <color indexed="81"/>
            <rFont val="ＭＳ Ｐゴシック"/>
            <family val="3"/>
            <charset val="128"/>
          </rPr>
          <t>4月時点の比率（または設備量）で按分する。</t>
        </r>
      </text>
    </comment>
    <comment ref="F168" authorId="1" shapeId="0" xr:uid="{00000000-0006-0000-1100-00000F000000}">
      <text>
        <r>
          <rPr>
            <b/>
            <sz val="9"/>
            <color indexed="81"/>
            <rFont val="ＭＳ Ｐゴシック"/>
            <family val="3"/>
            <charset val="128"/>
          </rPr>
          <t xml:space="preserve">H28年度1月の比率
（または設備量）で入力
</t>
        </r>
      </text>
    </comment>
    <comment ref="I168" authorId="1" shapeId="0" xr:uid="{00000000-0006-0000-1100-000010000000}">
      <text>
        <r>
          <rPr>
            <b/>
            <sz val="9"/>
            <color indexed="81"/>
            <rFont val="ＭＳ Ｐゴシック"/>
            <family val="3"/>
            <charset val="128"/>
          </rPr>
          <t>H29年度8月の比率
（または設備量）で入力</t>
        </r>
        <r>
          <rPr>
            <sz val="9"/>
            <color indexed="81"/>
            <rFont val="ＭＳ Ｐゴシック"/>
            <family val="3"/>
            <charset val="128"/>
          </rPr>
          <t xml:space="preserve">
</t>
        </r>
      </text>
    </comment>
    <comment ref="CT185" authorId="0" shapeId="0" xr:uid="{00000000-0006-0000-1100-000011000000}">
      <text>
        <r>
          <rPr>
            <sz val="8"/>
            <color indexed="81"/>
            <rFont val="ＭＳ Ｐゴシック"/>
            <family val="3"/>
            <charset val="128"/>
          </rPr>
          <t>記載有無の確認</t>
        </r>
      </text>
    </comment>
    <comment ref="BW186" authorId="0" shapeId="0" xr:uid="{00000000-0006-0000-1100-000012000000}">
      <text>
        <r>
          <rPr>
            <b/>
            <sz val="8"/>
            <color indexed="81"/>
            <rFont val="ＭＳ Ｐゴシック"/>
            <family val="3"/>
            <charset val="128"/>
          </rPr>
          <t>1月は前々年度値</t>
        </r>
      </text>
    </comment>
    <comment ref="BW191" authorId="0" shapeId="0" xr:uid="{00000000-0006-0000-1100-000013000000}">
      <text>
        <r>
          <rPr>
            <sz val="9"/>
            <color indexed="81"/>
            <rFont val="ＭＳ Ｐゴシック"/>
            <family val="3"/>
            <charset val="128"/>
          </rPr>
          <t>小売等のその他事業者からの調達は４月時点の比率で按分</t>
        </r>
      </text>
    </comment>
    <comment ref="E192" authorId="0" shapeId="0" xr:uid="{00000000-0006-0000-1100-000014000000}">
      <text>
        <r>
          <rPr>
            <b/>
            <sz val="8"/>
            <color indexed="81"/>
            <rFont val="ＭＳ Ｐゴシック"/>
            <family val="3"/>
            <charset val="128"/>
          </rPr>
          <t>11月までは実績、12月以降は想定</t>
        </r>
      </text>
    </comment>
    <comment ref="J217" authorId="0" shapeId="0" xr:uid="{00000000-0006-0000-1100-000015000000}">
      <text>
        <r>
          <rPr>
            <b/>
            <sz val="8"/>
            <color indexed="81"/>
            <rFont val="ＭＳ Ｐゴシック"/>
            <family val="3"/>
            <charset val="128"/>
          </rPr>
          <t>送電（購入）先１で送電比率が100%（または設備量全体）になるよう自動計算される。</t>
        </r>
      </text>
    </comment>
    <comment ref="X217" authorId="0" shapeId="0" xr:uid="{00000000-0006-0000-1100-000016000000}">
      <text>
        <r>
          <rPr>
            <b/>
            <sz val="8"/>
            <color indexed="81"/>
            <rFont val="ＭＳ Ｐゴシック"/>
            <family val="3"/>
            <charset val="128"/>
          </rPr>
          <t>4月時点の比率（または設備量）で按分する。</t>
        </r>
      </text>
    </comment>
    <comment ref="F228" authorId="1" shapeId="0" xr:uid="{00000000-0006-0000-1100-000017000000}">
      <text>
        <r>
          <rPr>
            <b/>
            <sz val="9"/>
            <color indexed="81"/>
            <rFont val="ＭＳ Ｐゴシック"/>
            <family val="3"/>
            <charset val="128"/>
          </rPr>
          <t xml:space="preserve">H28年度1月の比率
（または設備量）で入力
</t>
        </r>
      </text>
    </comment>
    <comment ref="I228" authorId="1" shapeId="0" xr:uid="{00000000-0006-0000-1100-000018000000}">
      <text>
        <r>
          <rPr>
            <b/>
            <sz val="9"/>
            <color indexed="81"/>
            <rFont val="ＭＳ Ｐゴシック"/>
            <family val="3"/>
            <charset val="128"/>
          </rPr>
          <t>H29年度8月の比率
（または設備量）で入力</t>
        </r>
        <r>
          <rPr>
            <sz val="9"/>
            <color indexed="81"/>
            <rFont val="ＭＳ Ｐゴシック"/>
            <family val="3"/>
            <charset val="128"/>
          </rPr>
          <t xml:space="preserve">
</t>
        </r>
      </text>
    </comment>
    <comment ref="CT245" authorId="0" shapeId="0" xr:uid="{00000000-0006-0000-1100-000019000000}">
      <text>
        <r>
          <rPr>
            <sz val="8"/>
            <color indexed="81"/>
            <rFont val="ＭＳ Ｐゴシック"/>
            <family val="3"/>
            <charset val="128"/>
          </rPr>
          <t>記載有無の確認</t>
        </r>
      </text>
    </comment>
    <comment ref="BW246" authorId="0" shapeId="0" xr:uid="{00000000-0006-0000-1100-00001A000000}">
      <text>
        <r>
          <rPr>
            <b/>
            <sz val="8"/>
            <color indexed="81"/>
            <rFont val="ＭＳ Ｐゴシック"/>
            <family val="3"/>
            <charset val="128"/>
          </rPr>
          <t>1月は前々年度値</t>
        </r>
      </text>
    </comment>
    <comment ref="BW251" authorId="0" shapeId="0" xr:uid="{00000000-0006-0000-1100-00001B000000}">
      <text>
        <r>
          <rPr>
            <sz val="9"/>
            <color indexed="81"/>
            <rFont val="ＭＳ Ｐゴシック"/>
            <family val="3"/>
            <charset val="128"/>
          </rPr>
          <t>小売等のその他事業者からの調達は４月時点の比率で按分</t>
        </r>
      </text>
    </comment>
    <comment ref="E252" authorId="0" shapeId="0" xr:uid="{00000000-0006-0000-1100-00001C000000}">
      <text>
        <r>
          <rPr>
            <b/>
            <sz val="8"/>
            <color indexed="81"/>
            <rFont val="ＭＳ Ｐゴシック"/>
            <family val="3"/>
            <charset val="128"/>
          </rPr>
          <t>11月までは実績、12月以降は想定</t>
        </r>
      </text>
    </comment>
    <comment ref="J277" authorId="0" shapeId="0" xr:uid="{00000000-0006-0000-1100-00001D000000}">
      <text>
        <r>
          <rPr>
            <b/>
            <sz val="8"/>
            <color indexed="81"/>
            <rFont val="ＭＳ Ｐゴシック"/>
            <family val="3"/>
            <charset val="128"/>
          </rPr>
          <t>送電（購入）先１で送電比率が100%（または設備量全体）になるよう自動計算される。</t>
        </r>
      </text>
    </comment>
    <comment ref="X277" authorId="0" shapeId="0" xr:uid="{00000000-0006-0000-1100-00001E000000}">
      <text>
        <r>
          <rPr>
            <b/>
            <sz val="8"/>
            <color indexed="81"/>
            <rFont val="ＭＳ Ｐゴシック"/>
            <family val="3"/>
            <charset val="128"/>
          </rPr>
          <t>4月時点の比率（または設備量）で按分する。</t>
        </r>
      </text>
    </comment>
    <comment ref="F288" authorId="1" shapeId="0" xr:uid="{00000000-0006-0000-1100-00001F000000}">
      <text>
        <r>
          <rPr>
            <b/>
            <sz val="9"/>
            <color indexed="81"/>
            <rFont val="ＭＳ Ｐゴシック"/>
            <family val="3"/>
            <charset val="128"/>
          </rPr>
          <t xml:space="preserve">H28年度1月の比率
（または設備量）で入力
</t>
        </r>
      </text>
    </comment>
    <comment ref="I288" authorId="1" shapeId="0" xr:uid="{00000000-0006-0000-1100-000020000000}">
      <text>
        <r>
          <rPr>
            <b/>
            <sz val="9"/>
            <color indexed="81"/>
            <rFont val="ＭＳ Ｐゴシック"/>
            <family val="3"/>
            <charset val="128"/>
          </rPr>
          <t>H29年度8月の比率
（または設備量）で入力</t>
        </r>
        <r>
          <rPr>
            <sz val="9"/>
            <color indexed="81"/>
            <rFont val="ＭＳ Ｐゴシック"/>
            <family val="3"/>
            <charset val="128"/>
          </rPr>
          <t xml:space="preserve">
</t>
        </r>
      </text>
    </comment>
    <comment ref="CT305" authorId="0" shapeId="0" xr:uid="{00000000-0006-0000-1100-000021000000}">
      <text>
        <r>
          <rPr>
            <sz val="8"/>
            <color indexed="81"/>
            <rFont val="ＭＳ Ｐゴシック"/>
            <family val="3"/>
            <charset val="128"/>
          </rPr>
          <t>記載有無の確認</t>
        </r>
      </text>
    </comment>
    <comment ref="BW306" authorId="0" shapeId="0" xr:uid="{00000000-0006-0000-1100-000022000000}">
      <text>
        <r>
          <rPr>
            <b/>
            <sz val="8"/>
            <color indexed="81"/>
            <rFont val="ＭＳ Ｐゴシック"/>
            <family val="3"/>
            <charset val="128"/>
          </rPr>
          <t>1月は前々年度値</t>
        </r>
      </text>
    </comment>
    <comment ref="BW311" authorId="0" shapeId="0" xr:uid="{00000000-0006-0000-1100-000023000000}">
      <text>
        <r>
          <rPr>
            <sz val="9"/>
            <color indexed="81"/>
            <rFont val="ＭＳ Ｐゴシック"/>
            <family val="3"/>
            <charset val="128"/>
          </rPr>
          <t>小売等のその他事業者からの調達は４月時点の比率で按分</t>
        </r>
      </text>
    </comment>
    <comment ref="E312" authorId="0" shapeId="0" xr:uid="{00000000-0006-0000-1100-000024000000}">
      <text>
        <r>
          <rPr>
            <b/>
            <sz val="8"/>
            <color indexed="81"/>
            <rFont val="ＭＳ Ｐゴシック"/>
            <family val="3"/>
            <charset val="128"/>
          </rPr>
          <t>11月までは実績、12月以降は想定</t>
        </r>
      </text>
    </comment>
    <comment ref="J337" authorId="0" shapeId="0" xr:uid="{00000000-0006-0000-1100-000025000000}">
      <text>
        <r>
          <rPr>
            <b/>
            <sz val="8"/>
            <color indexed="81"/>
            <rFont val="ＭＳ Ｐゴシック"/>
            <family val="3"/>
            <charset val="128"/>
          </rPr>
          <t>送電（購入）先１で送電比率が100%（または設備量全体）になるよう自動計算される。</t>
        </r>
      </text>
    </comment>
    <comment ref="X337" authorId="0" shapeId="0" xr:uid="{00000000-0006-0000-1100-000026000000}">
      <text>
        <r>
          <rPr>
            <b/>
            <sz val="8"/>
            <color indexed="81"/>
            <rFont val="ＭＳ Ｐゴシック"/>
            <family val="3"/>
            <charset val="128"/>
          </rPr>
          <t>4月時点の比率（または設備量）で按分する。</t>
        </r>
      </text>
    </comment>
    <comment ref="F348" authorId="1" shapeId="0" xr:uid="{00000000-0006-0000-1100-000027000000}">
      <text>
        <r>
          <rPr>
            <b/>
            <sz val="9"/>
            <color indexed="81"/>
            <rFont val="ＭＳ Ｐゴシック"/>
            <family val="3"/>
            <charset val="128"/>
          </rPr>
          <t xml:space="preserve">H28年度1月の比率
（または設備量）で入力
</t>
        </r>
      </text>
    </comment>
    <comment ref="I348" authorId="1" shapeId="0" xr:uid="{00000000-0006-0000-1100-000028000000}">
      <text>
        <r>
          <rPr>
            <b/>
            <sz val="9"/>
            <color indexed="81"/>
            <rFont val="ＭＳ Ｐゴシック"/>
            <family val="3"/>
            <charset val="128"/>
          </rPr>
          <t>H29年度8月の比率
（または設備量）で入力</t>
        </r>
        <r>
          <rPr>
            <sz val="9"/>
            <color indexed="81"/>
            <rFont val="ＭＳ Ｐゴシック"/>
            <family val="3"/>
            <charset val="128"/>
          </rPr>
          <t xml:space="preserve">
</t>
        </r>
      </text>
    </comment>
    <comment ref="CT365" authorId="0" shapeId="0" xr:uid="{00000000-0006-0000-1100-000029000000}">
      <text>
        <r>
          <rPr>
            <sz val="8"/>
            <color indexed="81"/>
            <rFont val="ＭＳ Ｐゴシック"/>
            <family val="3"/>
            <charset val="128"/>
          </rPr>
          <t>記載有無の確認</t>
        </r>
      </text>
    </comment>
    <comment ref="BW366" authorId="0" shapeId="0" xr:uid="{00000000-0006-0000-1100-00002A000000}">
      <text>
        <r>
          <rPr>
            <b/>
            <sz val="8"/>
            <color indexed="81"/>
            <rFont val="ＭＳ Ｐゴシック"/>
            <family val="3"/>
            <charset val="128"/>
          </rPr>
          <t>1月は前々年度値</t>
        </r>
      </text>
    </comment>
    <comment ref="BW371" authorId="0" shapeId="0" xr:uid="{00000000-0006-0000-1100-00002B000000}">
      <text>
        <r>
          <rPr>
            <sz val="9"/>
            <color indexed="81"/>
            <rFont val="ＭＳ Ｐゴシック"/>
            <family val="3"/>
            <charset val="128"/>
          </rPr>
          <t>小売等のその他事業者からの調達は４月時点の比率で按分</t>
        </r>
      </text>
    </comment>
    <comment ref="E372" authorId="0" shapeId="0" xr:uid="{00000000-0006-0000-1100-00002C000000}">
      <text>
        <r>
          <rPr>
            <b/>
            <sz val="8"/>
            <color indexed="81"/>
            <rFont val="ＭＳ Ｐゴシック"/>
            <family val="3"/>
            <charset val="128"/>
          </rPr>
          <t>11月までは実績、12月以降は想定</t>
        </r>
      </text>
    </comment>
    <comment ref="J397" authorId="0" shapeId="0" xr:uid="{00000000-0006-0000-1100-00002D000000}">
      <text>
        <r>
          <rPr>
            <b/>
            <sz val="8"/>
            <color indexed="81"/>
            <rFont val="ＭＳ Ｐゴシック"/>
            <family val="3"/>
            <charset val="128"/>
          </rPr>
          <t>送電（購入）先１で送電比率が100%（または設備量全体）になるよう自動計算される。</t>
        </r>
      </text>
    </comment>
    <comment ref="X397" authorId="0" shapeId="0" xr:uid="{00000000-0006-0000-1100-00002E000000}">
      <text>
        <r>
          <rPr>
            <b/>
            <sz val="8"/>
            <color indexed="81"/>
            <rFont val="ＭＳ Ｐゴシック"/>
            <family val="3"/>
            <charset val="128"/>
          </rPr>
          <t>4月時点の比率（または設備量）で按分する。</t>
        </r>
      </text>
    </comment>
    <comment ref="F408" authorId="1" shapeId="0" xr:uid="{00000000-0006-0000-1100-00002F000000}">
      <text>
        <r>
          <rPr>
            <b/>
            <sz val="9"/>
            <color indexed="81"/>
            <rFont val="ＭＳ Ｐゴシック"/>
            <family val="3"/>
            <charset val="128"/>
          </rPr>
          <t xml:space="preserve">H28年度1月の比率
（または設備量）で入力
</t>
        </r>
      </text>
    </comment>
    <comment ref="I408" authorId="1" shapeId="0" xr:uid="{00000000-0006-0000-1100-000030000000}">
      <text>
        <r>
          <rPr>
            <b/>
            <sz val="9"/>
            <color indexed="81"/>
            <rFont val="ＭＳ Ｐゴシック"/>
            <family val="3"/>
            <charset val="128"/>
          </rPr>
          <t>H29年度8月の比率
（または設備量）で入力</t>
        </r>
        <r>
          <rPr>
            <sz val="9"/>
            <color indexed="81"/>
            <rFont val="ＭＳ Ｐゴシック"/>
            <family val="3"/>
            <charset val="128"/>
          </rPr>
          <t xml:space="preserve">
</t>
        </r>
      </text>
    </comment>
    <comment ref="CT425" authorId="0" shapeId="0" xr:uid="{00000000-0006-0000-1100-000031000000}">
      <text>
        <r>
          <rPr>
            <sz val="8"/>
            <color indexed="81"/>
            <rFont val="ＭＳ Ｐゴシック"/>
            <family val="3"/>
            <charset val="128"/>
          </rPr>
          <t>記載有無の確認</t>
        </r>
      </text>
    </comment>
    <comment ref="BW426" authorId="0" shapeId="0" xr:uid="{00000000-0006-0000-1100-000032000000}">
      <text>
        <r>
          <rPr>
            <b/>
            <sz val="8"/>
            <color indexed="81"/>
            <rFont val="ＭＳ Ｐゴシック"/>
            <family val="3"/>
            <charset val="128"/>
          </rPr>
          <t>1月は前々年度値</t>
        </r>
      </text>
    </comment>
    <comment ref="BW431" authorId="0" shapeId="0" xr:uid="{00000000-0006-0000-1100-000033000000}">
      <text>
        <r>
          <rPr>
            <sz val="9"/>
            <color indexed="81"/>
            <rFont val="ＭＳ Ｐゴシック"/>
            <family val="3"/>
            <charset val="128"/>
          </rPr>
          <t>小売等のその他事業者からの調達は４月時点の比率で按分</t>
        </r>
      </text>
    </comment>
    <comment ref="E432" authorId="0" shapeId="0" xr:uid="{00000000-0006-0000-1100-000034000000}">
      <text>
        <r>
          <rPr>
            <b/>
            <sz val="8"/>
            <color indexed="81"/>
            <rFont val="ＭＳ Ｐゴシック"/>
            <family val="3"/>
            <charset val="128"/>
          </rPr>
          <t>11月までは実績、12月以降は想定</t>
        </r>
      </text>
    </comment>
    <comment ref="J457" authorId="0" shapeId="0" xr:uid="{00000000-0006-0000-1100-000035000000}">
      <text>
        <r>
          <rPr>
            <b/>
            <sz val="8"/>
            <color indexed="81"/>
            <rFont val="ＭＳ Ｐゴシック"/>
            <family val="3"/>
            <charset val="128"/>
          </rPr>
          <t>送電（購入）先１で送電比率が100%（または設備量全体）になるよう自動計算される。</t>
        </r>
      </text>
    </comment>
    <comment ref="X457" authorId="0" shapeId="0" xr:uid="{00000000-0006-0000-1100-000036000000}">
      <text>
        <r>
          <rPr>
            <b/>
            <sz val="8"/>
            <color indexed="81"/>
            <rFont val="ＭＳ Ｐゴシック"/>
            <family val="3"/>
            <charset val="128"/>
          </rPr>
          <t>4月時点の比率（または設備量）で按分する。</t>
        </r>
      </text>
    </comment>
    <comment ref="F468" authorId="1" shapeId="0" xr:uid="{00000000-0006-0000-1100-000037000000}">
      <text>
        <r>
          <rPr>
            <b/>
            <sz val="9"/>
            <color indexed="81"/>
            <rFont val="ＭＳ Ｐゴシック"/>
            <family val="3"/>
            <charset val="128"/>
          </rPr>
          <t xml:space="preserve">H28年度1月の比率
（または設備量）で入力
</t>
        </r>
      </text>
    </comment>
    <comment ref="I468" authorId="1" shapeId="0" xr:uid="{00000000-0006-0000-1100-000038000000}">
      <text>
        <r>
          <rPr>
            <b/>
            <sz val="9"/>
            <color indexed="81"/>
            <rFont val="ＭＳ Ｐゴシック"/>
            <family val="3"/>
            <charset val="128"/>
          </rPr>
          <t>H29年度8月の比率
（または設備量）で入力</t>
        </r>
        <r>
          <rPr>
            <sz val="9"/>
            <color indexed="81"/>
            <rFont val="ＭＳ Ｐゴシック"/>
            <family val="3"/>
            <charset val="128"/>
          </rPr>
          <t xml:space="preserve">
</t>
        </r>
      </text>
    </comment>
    <comment ref="CT485" authorId="0" shapeId="0" xr:uid="{00000000-0006-0000-1100-000039000000}">
      <text>
        <r>
          <rPr>
            <sz val="8"/>
            <color indexed="81"/>
            <rFont val="ＭＳ Ｐゴシック"/>
            <family val="3"/>
            <charset val="128"/>
          </rPr>
          <t>記載有無の確認</t>
        </r>
      </text>
    </comment>
    <comment ref="BW486" authorId="0" shapeId="0" xr:uid="{00000000-0006-0000-1100-00003A000000}">
      <text>
        <r>
          <rPr>
            <b/>
            <sz val="8"/>
            <color indexed="81"/>
            <rFont val="ＭＳ Ｐゴシック"/>
            <family val="3"/>
            <charset val="128"/>
          </rPr>
          <t>1月は前々年度値</t>
        </r>
      </text>
    </comment>
    <comment ref="BW491" authorId="0" shapeId="0" xr:uid="{00000000-0006-0000-1100-00003B000000}">
      <text>
        <r>
          <rPr>
            <sz val="9"/>
            <color indexed="81"/>
            <rFont val="ＭＳ Ｐゴシック"/>
            <family val="3"/>
            <charset val="128"/>
          </rPr>
          <t>小売等のその他事業者からの調達は４月時点の比率で按分</t>
        </r>
      </text>
    </comment>
    <comment ref="E492" authorId="0" shapeId="0" xr:uid="{00000000-0006-0000-1100-00003C000000}">
      <text>
        <r>
          <rPr>
            <b/>
            <sz val="8"/>
            <color indexed="81"/>
            <rFont val="ＭＳ Ｐゴシック"/>
            <family val="3"/>
            <charset val="128"/>
          </rPr>
          <t>11月までは実績、12月以降は想定</t>
        </r>
      </text>
    </comment>
    <comment ref="J517" authorId="0" shapeId="0" xr:uid="{00000000-0006-0000-1100-00003D000000}">
      <text>
        <r>
          <rPr>
            <b/>
            <sz val="8"/>
            <color indexed="81"/>
            <rFont val="ＭＳ Ｐゴシック"/>
            <family val="3"/>
            <charset val="128"/>
          </rPr>
          <t>送電（購入）先１で送電比率が100%（または設備量全体）になるよう自動計算される。</t>
        </r>
      </text>
    </comment>
    <comment ref="X517" authorId="0" shapeId="0" xr:uid="{00000000-0006-0000-1100-00003E000000}">
      <text>
        <r>
          <rPr>
            <b/>
            <sz val="8"/>
            <color indexed="81"/>
            <rFont val="ＭＳ Ｐゴシック"/>
            <family val="3"/>
            <charset val="128"/>
          </rPr>
          <t>4月時点の比率（または設備量）で按分する。</t>
        </r>
      </text>
    </comment>
    <comment ref="F528" authorId="1" shapeId="0" xr:uid="{00000000-0006-0000-1100-00003F000000}">
      <text>
        <r>
          <rPr>
            <b/>
            <sz val="9"/>
            <color indexed="81"/>
            <rFont val="ＭＳ Ｐゴシック"/>
            <family val="3"/>
            <charset val="128"/>
          </rPr>
          <t xml:space="preserve">H28年度1月の比率
（または設備量）で入力
</t>
        </r>
      </text>
    </comment>
    <comment ref="I528" authorId="1" shapeId="0" xr:uid="{00000000-0006-0000-1100-000040000000}">
      <text>
        <r>
          <rPr>
            <b/>
            <sz val="9"/>
            <color indexed="81"/>
            <rFont val="ＭＳ Ｐゴシック"/>
            <family val="3"/>
            <charset val="128"/>
          </rPr>
          <t>H29年度8月の比率
（または設備量）で入力</t>
        </r>
        <r>
          <rPr>
            <sz val="9"/>
            <color indexed="81"/>
            <rFont val="ＭＳ Ｐゴシック"/>
            <family val="3"/>
            <charset val="128"/>
          </rPr>
          <t xml:space="preserve">
</t>
        </r>
      </text>
    </comment>
    <comment ref="CT545" authorId="0" shapeId="0" xr:uid="{00000000-0006-0000-1100-000041000000}">
      <text>
        <r>
          <rPr>
            <sz val="8"/>
            <color indexed="81"/>
            <rFont val="ＭＳ Ｐゴシック"/>
            <family val="3"/>
            <charset val="128"/>
          </rPr>
          <t>記載有無の確認</t>
        </r>
      </text>
    </comment>
    <comment ref="BW546" authorId="0" shapeId="0" xr:uid="{00000000-0006-0000-1100-000042000000}">
      <text>
        <r>
          <rPr>
            <b/>
            <sz val="8"/>
            <color indexed="81"/>
            <rFont val="ＭＳ Ｐゴシック"/>
            <family val="3"/>
            <charset val="128"/>
          </rPr>
          <t>1月は前々年度値</t>
        </r>
      </text>
    </comment>
    <comment ref="BW551" authorId="0" shapeId="0" xr:uid="{00000000-0006-0000-1100-000043000000}">
      <text>
        <r>
          <rPr>
            <sz val="9"/>
            <color indexed="81"/>
            <rFont val="ＭＳ Ｐゴシック"/>
            <family val="3"/>
            <charset val="128"/>
          </rPr>
          <t>小売等のその他事業者からの調達は４月時点の比率で按分</t>
        </r>
      </text>
    </comment>
    <comment ref="E552" authorId="0" shapeId="0" xr:uid="{00000000-0006-0000-1100-000044000000}">
      <text>
        <r>
          <rPr>
            <b/>
            <sz val="8"/>
            <color indexed="81"/>
            <rFont val="ＭＳ Ｐゴシック"/>
            <family val="3"/>
            <charset val="128"/>
          </rPr>
          <t>11月までは実績、12月以降は想定</t>
        </r>
      </text>
    </comment>
    <comment ref="J577" authorId="0" shapeId="0" xr:uid="{00000000-0006-0000-1100-000045000000}">
      <text>
        <r>
          <rPr>
            <b/>
            <sz val="8"/>
            <color indexed="81"/>
            <rFont val="ＭＳ Ｐゴシック"/>
            <family val="3"/>
            <charset val="128"/>
          </rPr>
          <t>送電（購入）先１で送電比率が100%（または設備量全体）になるよう自動計算される。</t>
        </r>
      </text>
    </comment>
    <comment ref="X577" authorId="0" shapeId="0" xr:uid="{00000000-0006-0000-1100-000046000000}">
      <text>
        <r>
          <rPr>
            <b/>
            <sz val="8"/>
            <color indexed="81"/>
            <rFont val="ＭＳ Ｐゴシック"/>
            <family val="3"/>
            <charset val="128"/>
          </rPr>
          <t>4月時点の比率（または設備量）で按分する。</t>
        </r>
      </text>
    </comment>
    <comment ref="F588" authorId="1" shapeId="0" xr:uid="{00000000-0006-0000-1100-000047000000}">
      <text>
        <r>
          <rPr>
            <b/>
            <sz val="9"/>
            <color indexed="81"/>
            <rFont val="ＭＳ Ｐゴシック"/>
            <family val="3"/>
            <charset val="128"/>
          </rPr>
          <t xml:space="preserve">H28年度1月の比率
（または設備量）で入力
</t>
        </r>
      </text>
    </comment>
    <comment ref="I588" authorId="1" shapeId="0" xr:uid="{00000000-0006-0000-1100-000048000000}">
      <text>
        <r>
          <rPr>
            <b/>
            <sz val="9"/>
            <color indexed="81"/>
            <rFont val="ＭＳ Ｐゴシック"/>
            <family val="3"/>
            <charset val="128"/>
          </rPr>
          <t>H29年度8月の比率
（または設備量）で入力</t>
        </r>
        <r>
          <rPr>
            <sz val="9"/>
            <color indexed="81"/>
            <rFont val="ＭＳ Ｐゴシック"/>
            <family val="3"/>
            <charset val="128"/>
          </rPr>
          <t xml:space="preserve">
</t>
        </r>
      </text>
    </comment>
    <comment ref="CT605" authorId="0" shapeId="0" xr:uid="{00000000-0006-0000-1100-000049000000}">
      <text>
        <r>
          <rPr>
            <sz val="8"/>
            <color indexed="81"/>
            <rFont val="ＭＳ Ｐゴシック"/>
            <family val="3"/>
            <charset val="128"/>
          </rPr>
          <t>記載有無の確認</t>
        </r>
      </text>
    </comment>
    <comment ref="BW606" authorId="0" shapeId="0" xr:uid="{00000000-0006-0000-1100-00004A000000}">
      <text>
        <r>
          <rPr>
            <b/>
            <sz val="8"/>
            <color indexed="81"/>
            <rFont val="ＭＳ Ｐゴシック"/>
            <family val="3"/>
            <charset val="128"/>
          </rPr>
          <t>1月は前々年度値</t>
        </r>
      </text>
    </comment>
    <comment ref="BW611" authorId="0" shapeId="0" xr:uid="{00000000-0006-0000-1100-00004B000000}">
      <text>
        <r>
          <rPr>
            <sz val="9"/>
            <color indexed="81"/>
            <rFont val="ＭＳ Ｐゴシック"/>
            <family val="3"/>
            <charset val="128"/>
          </rPr>
          <t>小売等のその他事業者からの調達は４月時点の比率で按分</t>
        </r>
      </text>
    </comment>
    <comment ref="E612" authorId="0" shapeId="0" xr:uid="{00000000-0006-0000-1100-00004C000000}">
      <text>
        <r>
          <rPr>
            <b/>
            <sz val="8"/>
            <color indexed="81"/>
            <rFont val="ＭＳ Ｐゴシック"/>
            <family val="3"/>
            <charset val="128"/>
          </rPr>
          <t>11月までは実績、12月以降は想定</t>
        </r>
      </text>
    </comment>
    <comment ref="J637" authorId="0" shapeId="0" xr:uid="{00000000-0006-0000-1100-00004D000000}">
      <text>
        <r>
          <rPr>
            <b/>
            <sz val="8"/>
            <color indexed="81"/>
            <rFont val="ＭＳ Ｐゴシック"/>
            <family val="3"/>
            <charset val="128"/>
          </rPr>
          <t>送電（購入）先１で送電比率が100%（または設備量全体）になるよう自動計算される。</t>
        </r>
      </text>
    </comment>
    <comment ref="X637" authorId="0" shapeId="0" xr:uid="{00000000-0006-0000-1100-00004E000000}">
      <text>
        <r>
          <rPr>
            <b/>
            <sz val="8"/>
            <color indexed="81"/>
            <rFont val="ＭＳ Ｐゴシック"/>
            <family val="3"/>
            <charset val="128"/>
          </rPr>
          <t>4月時点の比率（または設備量）で按分する。</t>
        </r>
      </text>
    </comment>
    <comment ref="F648" authorId="1" shapeId="0" xr:uid="{00000000-0006-0000-1100-00004F000000}">
      <text>
        <r>
          <rPr>
            <b/>
            <sz val="9"/>
            <color indexed="81"/>
            <rFont val="ＭＳ Ｐゴシック"/>
            <family val="3"/>
            <charset val="128"/>
          </rPr>
          <t xml:space="preserve">H28年度1月の比率
（または設備量）で入力
</t>
        </r>
      </text>
    </comment>
    <comment ref="I648" authorId="1" shapeId="0" xr:uid="{00000000-0006-0000-1100-000050000000}">
      <text>
        <r>
          <rPr>
            <b/>
            <sz val="9"/>
            <color indexed="81"/>
            <rFont val="ＭＳ Ｐゴシック"/>
            <family val="3"/>
            <charset val="128"/>
          </rPr>
          <t>H29年度8月の比率
（または設備量）で入力</t>
        </r>
        <r>
          <rPr>
            <sz val="9"/>
            <color indexed="81"/>
            <rFont val="ＭＳ Ｐゴシック"/>
            <family val="3"/>
            <charset val="128"/>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 xml:space="preserve"> </author>
    <author>計画部　宮原</author>
  </authors>
  <commentList>
    <comment ref="CT65" authorId="0" shapeId="0" xr:uid="{00000000-0006-0000-1200-000001000000}">
      <text>
        <r>
          <rPr>
            <sz val="8"/>
            <color indexed="81"/>
            <rFont val="ＭＳ Ｐゴシック"/>
            <family val="3"/>
            <charset val="128"/>
          </rPr>
          <t>記載有無の確認</t>
        </r>
      </text>
    </comment>
    <comment ref="BW66" authorId="0" shapeId="0" xr:uid="{00000000-0006-0000-1200-000002000000}">
      <text>
        <r>
          <rPr>
            <b/>
            <sz val="8"/>
            <color indexed="81"/>
            <rFont val="ＭＳ Ｐゴシック"/>
            <family val="3"/>
            <charset val="128"/>
          </rPr>
          <t>1月は前々年度値</t>
        </r>
      </text>
    </comment>
    <comment ref="E69" authorId="0" shapeId="0" xr:uid="{00000000-0006-0000-1200-000003000000}">
      <text>
        <r>
          <rPr>
            <b/>
            <u/>
            <sz val="8"/>
            <color indexed="81"/>
            <rFont val="ＭＳ Ｐゴシック"/>
            <family val="3"/>
            <charset val="128"/>
          </rPr>
          <t>設備量ではなく</t>
        </r>
        <r>
          <rPr>
            <sz val="8"/>
            <color indexed="81"/>
            <rFont val="ＭＳ Ｐゴシック"/>
            <family val="3"/>
            <charset val="128"/>
          </rPr>
          <t>、当該年月に</t>
        </r>
        <r>
          <rPr>
            <b/>
            <u/>
            <sz val="8"/>
            <color indexed="81"/>
            <rFont val="ＭＳ Ｐゴシック"/>
            <family val="3"/>
            <charset val="128"/>
          </rPr>
          <t>安定して系統へ出力できる電力（MW）</t>
        </r>
        <r>
          <rPr>
            <sz val="8"/>
            <color indexed="81"/>
            <rFont val="ＭＳ Ｐゴシック"/>
            <family val="3"/>
            <charset val="128"/>
          </rPr>
          <t>を記載すること。</t>
        </r>
      </text>
    </comment>
    <comment ref="BW71" authorId="0" shapeId="0" xr:uid="{00000000-0006-0000-1200-000004000000}">
      <text>
        <r>
          <rPr>
            <sz val="9"/>
            <color indexed="81"/>
            <rFont val="ＭＳ Ｐゴシック"/>
            <family val="3"/>
            <charset val="128"/>
          </rPr>
          <t>小売等のその他事業者からの調達は４月時点の比率で按分</t>
        </r>
      </text>
    </comment>
    <comment ref="E72" authorId="0" shapeId="0" xr:uid="{00000000-0006-0000-1200-000005000000}">
      <text>
        <r>
          <rPr>
            <b/>
            <sz val="8"/>
            <color indexed="81"/>
            <rFont val="ＭＳ Ｐゴシック"/>
            <family val="3"/>
            <charset val="128"/>
          </rPr>
          <t>11月までは実績、12月以降は想定</t>
        </r>
      </text>
    </comment>
    <comment ref="J97" authorId="0" shapeId="0" xr:uid="{00000000-0006-0000-1200-000006000000}">
      <text>
        <r>
          <rPr>
            <b/>
            <sz val="8"/>
            <color indexed="81"/>
            <rFont val="ＭＳ Ｐゴシック"/>
            <family val="3"/>
            <charset val="128"/>
          </rPr>
          <t>送電（購入）先１で送電比率が100%（または設備量全体）になるよう自動計算される。</t>
        </r>
      </text>
    </comment>
    <comment ref="X97" authorId="0" shapeId="0" xr:uid="{00000000-0006-0000-1200-000007000000}">
      <text>
        <r>
          <rPr>
            <b/>
            <sz val="8"/>
            <color indexed="81"/>
            <rFont val="ＭＳ Ｐゴシック"/>
            <family val="3"/>
            <charset val="128"/>
          </rPr>
          <t>4月時点の比率（または設備量）で按分する。</t>
        </r>
      </text>
    </comment>
    <comment ref="F108" authorId="1" shapeId="0" xr:uid="{00000000-0006-0000-1200-000008000000}">
      <text>
        <r>
          <rPr>
            <b/>
            <sz val="9"/>
            <color indexed="81"/>
            <rFont val="ＭＳ Ｐゴシック"/>
            <family val="3"/>
            <charset val="128"/>
          </rPr>
          <t xml:space="preserve">H28年度1月の比率
（または設備量）で入力
</t>
        </r>
      </text>
    </comment>
    <comment ref="I108" authorId="1" shapeId="0" xr:uid="{00000000-0006-0000-1200-000009000000}">
      <text>
        <r>
          <rPr>
            <b/>
            <sz val="9"/>
            <color indexed="81"/>
            <rFont val="ＭＳ Ｐゴシック"/>
            <family val="3"/>
            <charset val="128"/>
          </rPr>
          <t>H29年度8月の比率
（または設備量）で入力</t>
        </r>
        <r>
          <rPr>
            <sz val="9"/>
            <color indexed="81"/>
            <rFont val="ＭＳ Ｐゴシック"/>
            <family val="3"/>
            <charset val="128"/>
          </rPr>
          <t xml:space="preserve">
</t>
        </r>
      </text>
    </comment>
    <comment ref="CT125" authorId="0" shapeId="0" xr:uid="{00000000-0006-0000-1200-00000A000000}">
      <text>
        <r>
          <rPr>
            <sz val="8"/>
            <color indexed="81"/>
            <rFont val="ＭＳ Ｐゴシック"/>
            <family val="3"/>
            <charset val="128"/>
          </rPr>
          <t>記載有無の確認</t>
        </r>
      </text>
    </comment>
    <comment ref="BW126" authorId="0" shapeId="0" xr:uid="{00000000-0006-0000-1200-00000B000000}">
      <text>
        <r>
          <rPr>
            <b/>
            <sz val="8"/>
            <color indexed="81"/>
            <rFont val="ＭＳ Ｐゴシック"/>
            <family val="3"/>
            <charset val="128"/>
          </rPr>
          <t>1月は前々年度値</t>
        </r>
      </text>
    </comment>
    <comment ref="E129" authorId="0" shapeId="0" xr:uid="{00000000-0006-0000-1200-00000C000000}">
      <text>
        <r>
          <rPr>
            <b/>
            <u/>
            <sz val="8"/>
            <color indexed="81"/>
            <rFont val="ＭＳ Ｐゴシック"/>
            <family val="3"/>
            <charset val="128"/>
          </rPr>
          <t>設備量ではなく</t>
        </r>
        <r>
          <rPr>
            <sz val="8"/>
            <color indexed="81"/>
            <rFont val="ＭＳ Ｐゴシック"/>
            <family val="3"/>
            <charset val="128"/>
          </rPr>
          <t>、当該年月に</t>
        </r>
        <r>
          <rPr>
            <b/>
            <u/>
            <sz val="8"/>
            <color indexed="81"/>
            <rFont val="ＭＳ Ｐゴシック"/>
            <family val="3"/>
            <charset val="128"/>
          </rPr>
          <t>安定して系統へ出力できる電力（MW）</t>
        </r>
        <r>
          <rPr>
            <sz val="8"/>
            <color indexed="81"/>
            <rFont val="ＭＳ Ｐゴシック"/>
            <family val="3"/>
            <charset val="128"/>
          </rPr>
          <t>を記載すること。</t>
        </r>
      </text>
    </comment>
    <comment ref="BW131" authorId="0" shapeId="0" xr:uid="{00000000-0006-0000-1200-00000D000000}">
      <text>
        <r>
          <rPr>
            <sz val="9"/>
            <color indexed="81"/>
            <rFont val="ＭＳ Ｐゴシック"/>
            <family val="3"/>
            <charset val="128"/>
          </rPr>
          <t>小売等のその他事業者からの調達は４月時点の比率で按分</t>
        </r>
      </text>
    </comment>
    <comment ref="E132" authorId="0" shapeId="0" xr:uid="{00000000-0006-0000-1200-00000E000000}">
      <text>
        <r>
          <rPr>
            <b/>
            <sz val="8"/>
            <color indexed="81"/>
            <rFont val="ＭＳ Ｐゴシック"/>
            <family val="3"/>
            <charset val="128"/>
          </rPr>
          <t>11月までは実績、12月以降は想定</t>
        </r>
      </text>
    </comment>
    <comment ref="J157" authorId="0" shapeId="0" xr:uid="{00000000-0006-0000-1200-00000F000000}">
      <text>
        <r>
          <rPr>
            <b/>
            <sz val="8"/>
            <color indexed="81"/>
            <rFont val="ＭＳ Ｐゴシック"/>
            <family val="3"/>
            <charset val="128"/>
          </rPr>
          <t>送電（購入）先１で送電比率が100%（または設備量全体）になるよう自動計算される。</t>
        </r>
      </text>
    </comment>
    <comment ref="X157" authorId="0" shapeId="0" xr:uid="{00000000-0006-0000-1200-000010000000}">
      <text>
        <r>
          <rPr>
            <b/>
            <sz val="8"/>
            <color indexed="81"/>
            <rFont val="ＭＳ Ｐゴシック"/>
            <family val="3"/>
            <charset val="128"/>
          </rPr>
          <t>4月時点の比率（または設備量）で按分する。</t>
        </r>
      </text>
    </comment>
    <comment ref="F168" authorId="1" shapeId="0" xr:uid="{00000000-0006-0000-1200-000011000000}">
      <text>
        <r>
          <rPr>
            <b/>
            <sz val="9"/>
            <color indexed="81"/>
            <rFont val="ＭＳ Ｐゴシック"/>
            <family val="3"/>
            <charset val="128"/>
          </rPr>
          <t xml:space="preserve">H28年度1月の比率
（または設備量）で入力
</t>
        </r>
      </text>
    </comment>
    <comment ref="I168" authorId="1" shapeId="0" xr:uid="{00000000-0006-0000-1200-000012000000}">
      <text>
        <r>
          <rPr>
            <b/>
            <sz val="9"/>
            <color indexed="81"/>
            <rFont val="ＭＳ Ｐゴシック"/>
            <family val="3"/>
            <charset val="128"/>
          </rPr>
          <t>H29年度8月の比率
（または設備量）で入力</t>
        </r>
        <r>
          <rPr>
            <sz val="9"/>
            <color indexed="81"/>
            <rFont val="ＭＳ Ｐゴシック"/>
            <family val="3"/>
            <charset val="128"/>
          </rPr>
          <t xml:space="preserve">
</t>
        </r>
      </text>
    </comment>
    <comment ref="CT185" authorId="0" shapeId="0" xr:uid="{00000000-0006-0000-1200-000013000000}">
      <text>
        <r>
          <rPr>
            <sz val="8"/>
            <color indexed="81"/>
            <rFont val="ＭＳ Ｐゴシック"/>
            <family val="3"/>
            <charset val="128"/>
          </rPr>
          <t>記載有無の確認</t>
        </r>
      </text>
    </comment>
    <comment ref="BW186" authorId="0" shapeId="0" xr:uid="{00000000-0006-0000-1200-000014000000}">
      <text>
        <r>
          <rPr>
            <b/>
            <sz val="8"/>
            <color indexed="81"/>
            <rFont val="ＭＳ Ｐゴシック"/>
            <family val="3"/>
            <charset val="128"/>
          </rPr>
          <t>1月は前々年度値</t>
        </r>
      </text>
    </comment>
    <comment ref="E189" authorId="0" shapeId="0" xr:uid="{00000000-0006-0000-1200-000015000000}">
      <text>
        <r>
          <rPr>
            <b/>
            <u/>
            <sz val="8"/>
            <color indexed="81"/>
            <rFont val="ＭＳ Ｐゴシック"/>
            <family val="3"/>
            <charset val="128"/>
          </rPr>
          <t>設備量ではなく</t>
        </r>
        <r>
          <rPr>
            <sz val="8"/>
            <color indexed="81"/>
            <rFont val="ＭＳ Ｐゴシック"/>
            <family val="3"/>
            <charset val="128"/>
          </rPr>
          <t>、当該年月に</t>
        </r>
        <r>
          <rPr>
            <b/>
            <u/>
            <sz val="8"/>
            <color indexed="81"/>
            <rFont val="ＭＳ Ｐゴシック"/>
            <family val="3"/>
            <charset val="128"/>
          </rPr>
          <t>安定して系統へ出力できる電力（MW）</t>
        </r>
        <r>
          <rPr>
            <sz val="8"/>
            <color indexed="81"/>
            <rFont val="ＭＳ Ｐゴシック"/>
            <family val="3"/>
            <charset val="128"/>
          </rPr>
          <t>を記載すること。</t>
        </r>
      </text>
    </comment>
    <comment ref="BW191" authorId="0" shapeId="0" xr:uid="{00000000-0006-0000-1200-000016000000}">
      <text>
        <r>
          <rPr>
            <sz val="9"/>
            <color indexed="81"/>
            <rFont val="ＭＳ Ｐゴシック"/>
            <family val="3"/>
            <charset val="128"/>
          </rPr>
          <t>小売等のその他事業者からの調達は４月時点の比率で按分</t>
        </r>
      </text>
    </comment>
    <comment ref="E192" authorId="0" shapeId="0" xr:uid="{00000000-0006-0000-1200-000017000000}">
      <text>
        <r>
          <rPr>
            <b/>
            <sz val="8"/>
            <color indexed="81"/>
            <rFont val="ＭＳ Ｐゴシック"/>
            <family val="3"/>
            <charset val="128"/>
          </rPr>
          <t>11月までは実績、12月以降は想定</t>
        </r>
      </text>
    </comment>
    <comment ref="J217" authorId="0" shapeId="0" xr:uid="{00000000-0006-0000-1200-000018000000}">
      <text>
        <r>
          <rPr>
            <b/>
            <sz val="8"/>
            <color indexed="81"/>
            <rFont val="ＭＳ Ｐゴシック"/>
            <family val="3"/>
            <charset val="128"/>
          </rPr>
          <t>送電（購入）先１で送電比率が100%（または設備量全体）になるよう自動計算される。</t>
        </r>
      </text>
    </comment>
    <comment ref="X217" authorId="0" shapeId="0" xr:uid="{00000000-0006-0000-1200-000019000000}">
      <text>
        <r>
          <rPr>
            <b/>
            <sz val="8"/>
            <color indexed="81"/>
            <rFont val="ＭＳ Ｐゴシック"/>
            <family val="3"/>
            <charset val="128"/>
          </rPr>
          <t>4月時点の比率（または設備量）で按分する。</t>
        </r>
      </text>
    </comment>
    <comment ref="F228" authorId="1" shapeId="0" xr:uid="{00000000-0006-0000-1200-00001A000000}">
      <text>
        <r>
          <rPr>
            <b/>
            <sz val="9"/>
            <color indexed="81"/>
            <rFont val="ＭＳ Ｐゴシック"/>
            <family val="3"/>
            <charset val="128"/>
          </rPr>
          <t xml:space="preserve">H28年度1月の比率
（または設備量）で入力
</t>
        </r>
      </text>
    </comment>
    <comment ref="I228" authorId="1" shapeId="0" xr:uid="{00000000-0006-0000-1200-00001B000000}">
      <text>
        <r>
          <rPr>
            <b/>
            <sz val="9"/>
            <color indexed="81"/>
            <rFont val="ＭＳ Ｐゴシック"/>
            <family val="3"/>
            <charset val="128"/>
          </rPr>
          <t>H29年度8月の比率
（または設備量）で入力</t>
        </r>
        <r>
          <rPr>
            <sz val="9"/>
            <color indexed="81"/>
            <rFont val="ＭＳ Ｐゴシック"/>
            <family val="3"/>
            <charset val="128"/>
          </rPr>
          <t xml:space="preserve">
</t>
        </r>
      </text>
    </comment>
    <comment ref="CT245" authorId="0" shapeId="0" xr:uid="{00000000-0006-0000-1200-00001C000000}">
      <text>
        <r>
          <rPr>
            <sz val="8"/>
            <color indexed="81"/>
            <rFont val="ＭＳ Ｐゴシック"/>
            <family val="3"/>
            <charset val="128"/>
          </rPr>
          <t>記載有無の確認</t>
        </r>
      </text>
    </comment>
    <comment ref="BW246" authorId="0" shapeId="0" xr:uid="{00000000-0006-0000-1200-00001D000000}">
      <text>
        <r>
          <rPr>
            <b/>
            <sz val="8"/>
            <color indexed="81"/>
            <rFont val="ＭＳ Ｐゴシック"/>
            <family val="3"/>
            <charset val="128"/>
          </rPr>
          <t>1月は前々年度値</t>
        </r>
      </text>
    </comment>
    <comment ref="E249" authorId="0" shapeId="0" xr:uid="{00000000-0006-0000-1200-00001E000000}">
      <text>
        <r>
          <rPr>
            <b/>
            <u/>
            <sz val="8"/>
            <color indexed="81"/>
            <rFont val="ＭＳ Ｐゴシック"/>
            <family val="3"/>
            <charset val="128"/>
          </rPr>
          <t>設備量ではなく</t>
        </r>
        <r>
          <rPr>
            <sz val="8"/>
            <color indexed="81"/>
            <rFont val="ＭＳ Ｐゴシック"/>
            <family val="3"/>
            <charset val="128"/>
          </rPr>
          <t>、当該年月に</t>
        </r>
        <r>
          <rPr>
            <b/>
            <u/>
            <sz val="8"/>
            <color indexed="81"/>
            <rFont val="ＭＳ Ｐゴシック"/>
            <family val="3"/>
            <charset val="128"/>
          </rPr>
          <t>安定して系統へ出力できる電力（MW）</t>
        </r>
        <r>
          <rPr>
            <sz val="8"/>
            <color indexed="81"/>
            <rFont val="ＭＳ Ｐゴシック"/>
            <family val="3"/>
            <charset val="128"/>
          </rPr>
          <t>を記載すること。</t>
        </r>
      </text>
    </comment>
    <comment ref="BW251" authorId="0" shapeId="0" xr:uid="{00000000-0006-0000-1200-00001F000000}">
      <text>
        <r>
          <rPr>
            <sz val="9"/>
            <color indexed="81"/>
            <rFont val="ＭＳ Ｐゴシック"/>
            <family val="3"/>
            <charset val="128"/>
          </rPr>
          <t>小売等のその他事業者からの調達は４月時点の比率で按分</t>
        </r>
      </text>
    </comment>
    <comment ref="E252" authorId="0" shapeId="0" xr:uid="{00000000-0006-0000-1200-000020000000}">
      <text>
        <r>
          <rPr>
            <b/>
            <sz val="8"/>
            <color indexed="81"/>
            <rFont val="ＭＳ Ｐゴシック"/>
            <family val="3"/>
            <charset val="128"/>
          </rPr>
          <t>11月までは実績、12月以降は想定</t>
        </r>
      </text>
    </comment>
    <comment ref="J277" authorId="0" shapeId="0" xr:uid="{00000000-0006-0000-1200-000021000000}">
      <text>
        <r>
          <rPr>
            <b/>
            <sz val="8"/>
            <color indexed="81"/>
            <rFont val="ＭＳ Ｐゴシック"/>
            <family val="3"/>
            <charset val="128"/>
          </rPr>
          <t>送電（購入）先１で送電比率が100%（または設備量全体）になるよう自動計算される。</t>
        </r>
      </text>
    </comment>
    <comment ref="X277" authorId="0" shapeId="0" xr:uid="{00000000-0006-0000-1200-000022000000}">
      <text>
        <r>
          <rPr>
            <b/>
            <sz val="8"/>
            <color indexed="81"/>
            <rFont val="ＭＳ Ｐゴシック"/>
            <family val="3"/>
            <charset val="128"/>
          </rPr>
          <t>4月時点の比率（または設備量）で按分する。</t>
        </r>
      </text>
    </comment>
    <comment ref="F288" authorId="1" shapeId="0" xr:uid="{00000000-0006-0000-1200-000023000000}">
      <text>
        <r>
          <rPr>
            <b/>
            <sz val="9"/>
            <color indexed="81"/>
            <rFont val="ＭＳ Ｐゴシック"/>
            <family val="3"/>
            <charset val="128"/>
          </rPr>
          <t xml:space="preserve">H28年度1月の比率
（または設備量）で入力
</t>
        </r>
      </text>
    </comment>
    <comment ref="I288" authorId="1" shapeId="0" xr:uid="{00000000-0006-0000-1200-000024000000}">
      <text>
        <r>
          <rPr>
            <b/>
            <sz val="9"/>
            <color indexed="81"/>
            <rFont val="ＭＳ Ｐゴシック"/>
            <family val="3"/>
            <charset val="128"/>
          </rPr>
          <t>H29年度8月の比率
（または設備量）で入力</t>
        </r>
        <r>
          <rPr>
            <sz val="9"/>
            <color indexed="81"/>
            <rFont val="ＭＳ Ｐゴシック"/>
            <family val="3"/>
            <charset val="128"/>
          </rPr>
          <t xml:space="preserve">
</t>
        </r>
      </text>
    </comment>
    <comment ref="CT305" authorId="0" shapeId="0" xr:uid="{00000000-0006-0000-1200-000025000000}">
      <text>
        <r>
          <rPr>
            <sz val="8"/>
            <color indexed="81"/>
            <rFont val="ＭＳ Ｐゴシック"/>
            <family val="3"/>
            <charset val="128"/>
          </rPr>
          <t>記載有無の確認</t>
        </r>
      </text>
    </comment>
    <comment ref="BW306" authorId="0" shapeId="0" xr:uid="{00000000-0006-0000-1200-000026000000}">
      <text>
        <r>
          <rPr>
            <b/>
            <sz val="8"/>
            <color indexed="81"/>
            <rFont val="ＭＳ Ｐゴシック"/>
            <family val="3"/>
            <charset val="128"/>
          </rPr>
          <t>1月は前々年度値</t>
        </r>
      </text>
    </comment>
    <comment ref="E309" authorId="0" shapeId="0" xr:uid="{00000000-0006-0000-1200-000027000000}">
      <text>
        <r>
          <rPr>
            <b/>
            <u/>
            <sz val="8"/>
            <color indexed="81"/>
            <rFont val="ＭＳ Ｐゴシック"/>
            <family val="3"/>
            <charset val="128"/>
          </rPr>
          <t>設備量ではなく</t>
        </r>
        <r>
          <rPr>
            <sz val="8"/>
            <color indexed="81"/>
            <rFont val="ＭＳ Ｐゴシック"/>
            <family val="3"/>
            <charset val="128"/>
          </rPr>
          <t>、当該年月に</t>
        </r>
        <r>
          <rPr>
            <b/>
            <u/>
            <sz val="8"/>
            <color indexed="81"/>
            <rFont val="ＭＳ Ｐゴシック"/>
            <family val="3"/>
            <charset val="128"/>
          </rPr>
          <t>安定して系統へ出力できる電力（MW）</t>
        </r>
        <r>
          <rPr>
            <sz val="8"/>
            <color indexed="81"/>
            <rFont val="ＭＳ Ｐゴシック"/>
            <family val="3"/>
            <charset val="128"/>
          </rPr>
          <t>を記載すること。</t>
        </r>
      </text>
    </comment>
    <comment ref="BW311" authorId="0" shapeId="0" xr:uid="{00000000-0006-0000-1200-000028000000}">
      <text>
        <r>
          <rPr>
            <sz val="9"/>
            <color indexed="81"/>
            <rFont val="ＭＳ Ｐゴシック"/>
            <family val="3"/>
            <charset val="128"/>
          </rPr>
          <t>小売等のその他事業者からの調達は４月時点の比率で按分</t>
        </r>
      </text>
    </comment>
    <comment ref="E312" authorId="0" shapeId="0" xr:uid="{00000000-0006-0000-1200-000029000000}">
      <text>
        <r>
          <rPr>
            <b/>
            <sz val="8"/>
            <color indexed="81"/>
            <rFont val="ＭＳ Ｐゴシック"/>
            <family val="3"/>
            <charset val="128"/>
          </rPr>
          <t>11月までは実績、12月以降は想定</t>
        </r>
      </text>
    </comment>
    <comment ref="J337" authorId="0" shapeId="0" xr:uid="{00000000-0006-0000-1200-00002A000000}">
      <text>
        <r>
          <rPr>
            <b/>
            <sz val="8"/>
            <color indexed="81"/>
            <rFont val="ＭＳ Ｐゴシック"/>
            <family val="3"/>
            <charset val="128"/>
          </rPr>
          <t>送電（購入）先１で送電比率が100%（または設備量全体）になるよう自動計算される。</t>
        </r>
      </text>
    </comment>
    <comment ref="X337" authorId="0" shapeId="0" xr:uid="{00000000-0006-0000-1200-00002B000000}">
      <text>
        <r>
          <rPr>
            <b/>
            <sz val="8"/>
            <color indexed="81"/>
            <rFont val="ＭＳ Ｐゴシック"/>
            <family val="3"/>
            <charset val="128"/>
          </rPr>
          <t>4月時点の比率（または設備量）で按分する。</t>
        </r>
      </text>
    </comment>
    <comment ref="F348" authorId="1" shapeId="0" xr:uid="{00000000-0006-0000-1200-00002C000000}">
      <text>
        <r>
          <rPr>
            <b/>
            <sz val="9"/>
            <color indexed="81"/>
            <rFont val="ＭＳ Ｐゴシック"/>
            <family val="3"/>
            <charset val="128"/>
          </rPr>
          <t xml:space="preserve">H28年度1月の比率
（または設備量）で入力
</t>
        </r>
      </text>
    </comment>
    <comment ref="I348" authorId="1" shapeId="0" xr:uid="{00000000-0006-0000-1200-00002D000000}">
      <text>
        <r>
          <rPr>
            <b/>
            <sz val="9"/>
            <color indexed="81"/>
            <rFont val="ＭＳ Ｐゴシック"/>
            <family val="3"/>
            <charset val="128"/>
          </rPr>
          <t>H29年度8月の比率
（または設備量）で入力</t>
        </r>
        <r>
          <rPr>
            <sz val="9"/>
            <color indexed="81"/>
            <rFont val="ＭＳ Ｐゴシック"/>
            <family val="3"/>
            <charset val="128"/>
          </rPr>
          <t xml:space="preserve">
</t>
        </r>
      </text>
    </comment>
    <comment ref="CT365" authorId="0" shapeId="0" xr:uid="{00000000-0006-0000-1200-00002E000000}">
      <text>
        <r>
          <rPr>
            <sz val="8"/>
            <color indexed="81"/>
            <rFont val="ＭＳ Ｐゴシック"/>
            <family val="3"/>
            <charset val="128"/>
          </rPr>
          <t>記載有無の確認</t>
        </r>
      </text>
    </comment>
    <comment ref="BW366" authorId="0" shapeId="0" xr:uid="{00000000-0006-0000-1200-00002F000000}">
      <text>
        <r>
          <rPr>
            <b/>
            <sz val="8"/>
            <color indexed="81"/>
            <rFont val="ＭＳ Ｐゴシック"/>
            <family val="3"/>
            <charset val="128"/>
          </rPr>
          <t>1月は前々年度値</t>
        </r>
      </text>
    </comment>
    <comment ref="E369" authorId="0" shapeId="0" xr:uid="{00000000-0006-0000-1200-000030000000}">
      <text>
        <r>
          <rPr>
            <b/>
            <u/>
            <sz val="8"/>
            <color indexed="81"/>
            <rFont val="ＭＳ Ｐゴシック"/>
            <family val="3"/>
            <charset val="128"/>
          </rPr>
          <t>設備量ではなく</t>
        </r>
        <r>
          <rPr>
            <sz val="8"/>
            <color indexed="81"/>
            <rFont val="ＭＳ Ｐゴシック"/>
            <family val="3"/>
            <charset val="128"/>
          </rPr>
          <t>、当該年月に</t>
        </r>
        <r>
          <rPr>
            <b/>
            <u/>
            <sz val="8"/>
            <color indexed="81"/>
            <rFont val="ＭＳ Ｐゴシック"/>
            <family val="3"/>
            <charset val="128"/>
          </rPr>
          <t>安定して系統へ出力できる電力（MW）</t>
        </r>
        <r>
          <rPr>
            <sz val="8"/>
            <color indexed="81"/>
            <rFont val="ＭＳ Ｐゴシック"/>
            <family val="3"/>
            <charset val="128"/>
          </rPr>
          <t>を記載すること。</t>
        </r>
      </text>
    </comment>
    <comment ref="BW371" authorId="0" shapeId="0" xr:uid="{00000000-0006-0000-1200-000031000000}">
      <text>
        <r>
          <rPr>
            <sz val="9"/>
            <color indexed="81"/>
            <rFont val="ＭＳ Ｐゴシック"/>
            <family val="3"/>
            <charset val="128"/>
          </rPr>
          <t>小売等のその他事業者からの調達は４月時点の比率で按分</t>
        </r>
      </text>
    </comment>
    <comment ref="E372" authorId="0" shapeId="0" xr:uid="{00000000-0006-0000-1200-000032000000}">
      <text>
        <r>
          <rPr>
            <b/>
            <sz val="8"/>
            <color indexed="81"/>
            <rFont val="ＭＳ Ｐゴシック"/>
            <family val="3"/>
            <charset val="128"/>
          </rPr>
          <t>11月までは実績、12月以降は想定</t>
        </r>
      </text>
    </comment>
    <comment ref="J397" authorId="0" shapeId="0" xr:uid="{00000000-0006-0000-1200-000033000000}">
      <text>
        <r>
          <rPr>
            <b/>
            <sz val="8"/>
            <color indexed="81"/>
            <rFont val="ＭＳ Ｐゴシック"/>
            <family val="3"/>
            <charset val="128"/>
          </rPr>
          <t>送電（購入）先１で送電比率が100%（または設備量全体）になるよう自動計算される。</t>
        </r>
      </text>
    </comment>
    <comment ref="X397" authorId="0" shapeId="0" xr:uid="{00000000-0006-0000-1200-000034000000}">
      <text>
        <r>
          <rPr>
            <b/>
            <sz val="8"/>
            <color indexed="81"/>
            <rFont val="ＭＳ Ｐゴシック"/>
            <family val="3"/>
            <charset val="128"/>
          </rPr>
          <t>4月時点の比率（または設備量）で按分する。</t>
        </r>
      </text>
    </comment>
    <comment ref="F408" authorId="1" shapeId="0" xr:uid="{00000000-0006-0000-1200-000035000000}">
      <text>
        <r>
          <rPr>
            <b/>
            <sz val="9"/>
            <color indexed="81"/>
            <rFont val="ＭＳ Ｐゴシック"/>
            <family val="3"/>
            <charset val="128"/>
          </rPr>
          <t xml:space="preserve">H28年度1月の比率
（または設備量）で入力
</t>
        </r>
      </text>
    </comment>
    <comment ref="I408" authorId="1" shapeId="0" xr:uid="{00000000-0006-0000-1200-000036000000}">
      <text>
        <r>
          <rPr>
            <b/>
            <sz val="9"/>
            <color indexed="81"/>
            <rFont val="ＭＳ Ｐゴシック"/>
            <family val="3"/>
            <charset val="128"/>
          </rPr>
          <t>H29年度8月の比率
（または設備量）で入力</t>
        </r>
        <r>
          <rPr>
            <sz val="9"/>
            <color indexed="81"/>
            <rFont val="ＭＳ Ｐゴシック"/>
            <family val="3"/>
            <charset val="128"/>
          </rPr>
          <t xml:space="preserve">
</t>
        </r>
      </text>
    </comment>
    <comment ref="CT425" authorId="0" shapeId="0" xr:uid="{00000000-0006-0000-1200-000037000000}">
      <text>
        <r>
          <rPr>
            <sz val="8"/>
            <color indexed="81"/>
            <rFont val="ＭＳ Ｐゴシック"/>
            <family val="3"/>
            <charset val="128"/>
          </rPr>
          <t>記載有無の確認</t>
        </r>
      </text>
    </comment>
    <comment ref="BW426" authorId="0" shapeId="0" xr:uid="{00000000-0006-0000-1200-000038000000}">
      <text>
        <r>
          <rPr>
            <b/>
            <sz val="8"/>
            <color indexed="81"/>
            <rFont val="ＭＳ Ｐゴシック"/>
            <family val="3"/>
            <charset val="128"/>
          </rPr>
          <t>1月は前々年度値</t>
        </r>
      </text>
    </comment>
    <comment ref="E429" authorId="0" shapeId="0" xr:uid="{00000000-0006-0000-1200-000039000000}">
      <text>
        <r>
          <rPr>
            <b/>
            <u/>
            <sz val="8"/>
            <color indexed="81"/>
            <rFont val="ＭＳ Ｐゴシック"/>
            <family val="3"/>
            <charset val="128"/>
          </rPr>
          <t>設備量ではなく</t>
        </r>
        <r>
          <rPr>
            <sz val="8"/>
            <color indexed="81"/>
            <rFont val="ＭＳ Ｐゴシック"/>
            <family val="3"/>
            <charset val="128"/>
          </rPr>
          <t>、当該年月に</t>
        </r>
        <r>
          <rPr>
            <b/>
            <u/>
            <sz val="8"/>
            <color indexed="81"/>
            <rFont val="ＭＳ Ｐゴシック"/>
            <family val="3"/>
            <charset val="128"/>
          </rPr>
          <t>安定して系統へ出力できる電力（MW）</t>
        </r>
        <r>
          <rPr>
            <sz val="8"/>
            <color indexed="81"/>
            <rFont val="ＭＳ Ｐゴシック"/>
            <family val="3"/>
            <charset val="128"/>
          </rPr>
          <t>を記載すること。</t>
        </r>
      </text>
    </comment>
    <comment ref="BW431" authorId="0" shapeId="0" xr:uid="{00000000-0006-0000-1200-00003A000000}">
      <text>
        <r>
          <rPr>
            <sz val="9"/>
            <color indexed="81"/>
            <rFont val="ＭＳ Ｐゴシック"/>
            <family val="3"/>
            <charset val="128"/>
          </rPr>
          <t>小売等のその他事業者からの調達は４月時点の比率で按分</t>
        </r>
      </text>
    </comment>
    <comment ref="E432" authorId="0" shapeId="0" xr:uid="{00000000-0006-0000-1200-00003B000000}">
      <text>
        <r>
          <rPr>
            <b/>
            <sz val="8"/>
            <color indexed="81"/>
            <rFont val="ＭＳ Ｐゴシック"/>
            <family val="3"/>
            <charset val="128"/>
          </rPr>
          <t>11月までは実績、12月以降は想定</t>
        </r>
      </text>
    </comment>
    <comment ref="J457" authorId="0" shapeId="0" xr:uid="{00000000-0006-0000-1200-00003C000000}">
      <text>
        <r>
          <rPr>
            <b/>
            <sz val="8"/>
            <color indexed="81"/>
            <rFont val="ＭＳ Ｐゴシック"/>
            <family val="3"/>
            <charset val="128"/>
          </rPr>
          <t>送電（購入）先１で送電比率が100%（または設備量全体）になるよう自動計算される。</t>
        </r>
      </text>
    </comment>
    <comment ref="X457" authorId="0" shapeId="0" xr:uid="{00000000-0006-0000-1200-00003D000000}">
      <text>
        <r>
          <rPr>
            <b/>
            <sz val="8"/>
            <color indexed="81"/>
            <rFont val="ＭＳ Ｐゴシック"/>
            <family val="3"/>
            <charset val="128"/>
          </rPr>
          <t>4月時点の比率（または設備量）で按分する。</t>
        </r>
      </text>
    </comment>
    <comment ref="F468" authorId="1" shapeId="0" xr:uid="{00000000-0006-0000-1200-00003E000000}">
      <text>
        <r>
          <rPr>
            <b/>
            <sz val="9"/>
            <color indexed="81"/>
            <rFont val="ＭＳ Ｐゴシック"/>
            <family val="3"/>
            <charset val="128"/>
          </rPr>
          <t xml:space="preserve">H28年度1月の比率
（または設備量）で入力
</t>
        </r>
      </text>
    </comment>
    <comment ref="I468" authorId="1" shapeId="0" xr:uid="{00000000-0006-0000-1200-00003F000000}">
      <text>
        <r>
          <rPr>
            <b/>
            <sz val="9"/>
            <color indexed="81"/>
            <rFont val="ＭＳ Ｐゴシック"/>
            <family val="3"/>
            <charset val="128"/>
          </rPr>
          <t>H29年度8月の比率
（または設備量）で入力</t>
        </r>
        <r>
          <rPr>
            <sz val="9"/>
            <color indexed="81"/>
            <rFont val="ＭＳ Ｐゴシック"/>
            <family val="3"/>
            <charset val="128"/>
          </rPr>
          <t xml:space="preserve">
</t>
        </r>
      </text>
    </comment>
    <comment ref="CT485" authorId="0" shapeId="0" xr:uid="{00000000-0006-0000-1200-000040000000}">
      <text>
        <r>
          <rPr>
            <sz val="8"/>
            <color indexed="81"/>
            <rFont val="ＭＳ Ｐゴシック"/>
            <family val="3"/>
            <charset val="128"/>
          </rPr>
          <t>記載有無の確認</t>
        </r>
      </text>
    </comment>
    <comment ref="BW486" authorId="0" shapeId="0" xr:uid="{00000000-0006-0000-1200-000041000000}">
      <text>
        <r>
          <rPr>
            <b/>
            <sz val="8"/>
            <color indexed="81"/>
            <rFont val="ＭＳ Ｐゴシック"/>
            <family val="3"/>
            <charset val="128"/>
          </rPr>
          <t>1月は前々年度値</t>
        </r>
      </text>
    </comment>
    <comment ref="E489" authorId="0" shapeId="0" xr:uid="{00000000-0006-0000-1200-000042000000}">
      <text>
        <r>
          <rPr>
            <b/>
            <u/>
            <sz val="8"/>
            <color indexed="81"/>
            <rFont val="ＭＳ Ｐゴシック"/>
            <family val="3"/>
            <charset val="128"/>
          </rPr>
          <t>設備量ではなく</t>
        </r>
        <r>
          <rPr>
            <sz val="8"/>
            <color indexed="81"/>
            <rFont val="ＭＳ Ｐゴシック"/>
            <family val="3"/>
            <charset val="128"/>
          </rPr>
          <t>、当該年月に</t>
        </r>
        <r>
          <rPr>
            <b/>
            <u/>
            <sz val="8"/>
            <color indexed="81"/>
            <rFont val="ＭＳ Ｐゴシック"/>
            <family val="3"/>
            <charset val="128"/>
          </rPr>
          <t>安定して系統へ出力できる電力（MW）</t>
        </r>
        <r>
          <rPr>
            <sz val="8"/>
            <color indexed="81"/>
            <rFont val="ＭＳ Ｐゴシック"/>
            <family val="3"/>
            <charset val="128"/>
          </rPr>
          <t>を記載すること。</t>
        </r>
      </text>
    </comment>
    <comment ref="BW491" authorId="0" shapeId="0" xr:uid="{00000000-0006-0000-1200-000043000000}">
      <text>
        <r>
          <rPr>
            <sz val="9"/>
            <color indexed="81"/>
            <rFont val="ＭＳ Ｐゴシック"/>
            <family val="3"/>
            <charset val="128"/>
          </rPr>
          <t>小売等のその他事業者からの調達は４月時点の比率で按分</t>
        </r>
      </text>
    </comment>
    <comment ref="E492" authorId="0" shapeId="0" xr:uid="{00000000-0006-0000-1200-000044000000}">
      <text>
        <r>
          <rPr>
            <b/>
            <sz val="8"/>
            <color indexed="81"/>
            <rFont val="ＭＳ Ｐゴシック"/>
            <family val="3"/>
            <charset val="128"/>
          </rPr>
          <t>11月までは実績、12月以降は想定</t>
        </r>
      </text>
    </comment>
    <comment ref="J517" authorId="0" shapeId="0" xr:uid="{00000000-0006-0000-1200-000045000000}">
      <text>
        <r>
          <rPr>
            <b/>
            <sz val="8"/>
            <color indexed="81"/>
            <rFont val="ＭＳ Ｐゴシック"/>
            <family val="3"/>
            <charset val="128"/>
          </rPr>
          <t>送電（購入）先１で送電比率が100%（または設備量全体）になるよう自動計算される。</t>
        </r>
      </text>
    </comment>
    <comment ref="X517" authorId="0" shapeId="0" xr:uid="{00000000-0006-0000-1200-000046000000}">
      <text>
        <r>
          <rPr>
            <b/>
            <sz val="8"/>
            <color indexed="81"/>
            <rFont val="ＭＳ Ｐゴシック"/>
            <family val="3"/>
            <charset val="128"/>
          </rPr>
          <t>4月時点の比率（または設備量）で按分する。</t>
        </r>
      </text>
    </comment>
    <comment ref="F528" authorId="1" shapeId="0" xr:uid="{00000000-0006-0000-1200-000047000000}">
      <text>
        <r>
          <rPr>
            <b/>
            <sz val="9"/>
            <color indexed="81"/>
            <rFont val="ＭＳ Ｐゴシック"/>
            <family val="3"/>
            <charset val="128"/>
          </rPr>
          <t xml:space="preserve">H28年度1月の比率
（または設備量）で入力
</t>
        </r>
      </text>
    </comment>
    <comment ref="I528" authorId="1" shapeId="0" xr:uid="{00000000-0006-0000-1200-000048000000}">
      <text>
        <r>
          <rPr>
            <b/>
            <sz val="9"/>
            <color indexed="81"/>
            <rFont val="ＭＳ Ｐゴシック"/>
            <family val="3"/>
            <charset val="128"/>
          </rPr>
          <t>H29年度8月の比率
（または設備量）で入力</t>
        </r>
        <r>
          <rPr>
            <sz val="9"/>
            <color indexed="81"/>
            <rFont val="ＭＳ Ｐゴシック"/>
            <family val="3"/>
            <charset val="128"/>
          </rPr>
          <t xml:space="preserve">
</t>
        </r>
      </text>
    </comment>
    <comment ref="CT545" authorId="0" shapeId="0" xr:uid="{00000000-0006-0000-1200-000049000000}">
      <text>
        <r>
          <rPr>
            <sz val="8"/>
            <color indexed="81"/>
            <rFont val="ＭＳ Ｐゴシック"/>
            <family val="3"/>
            <charset val="128"/>
          </rPr>
          <t>記載有無の確認</t>
        </r>
      </text>
    </comment>
    <comment ref="BW546" authorId="0" shapeId="0" xr:uid="{00000000-0006-0000-1200-00004A000000}">
      <text>
        <r>
          <rPr>
            <b/>
            <sz val="8"/>
            <color indexed="81"/>
            <rFont val="ＭＳ Ｐゴシック"/>
            <family val="3"/>
            <charset val="128"/>
          </rPr>
          <t>1月は前々年度値</t>
        </r>
      </text>
    </comment>
    <comment ref="E549" authorId="0" shapeId="0" xr:uid="{00000000-0006-0000-1200-00004B000000}">
      <text>
        <r>
          <rPr>
            <b/>
            <u/>
            <sz val="8"/>
            <color indexed="81"/>
            <rFont val="ＭＳ Ｐゴシック"/>
            <family val="3"/>
            <charset val="128"/>
          </rPr>
          <t>設備量ではなく</t>
        </r>
        <r>
          <rPr>
            <sz val="8"/>
            <color indexed="81"/>
            <rFont val="ＭＳ Ｐゴシック"/>
            <family val="3"/>
            <charset val="128"/>
          </rPr>
          <t>、当該年月に</t>
        </r>
        <r>
          <rPr>
            <b/>
            <u/>
            <sz val="8"/>
            <color indexed="81"/>
            <rFont val="ＭＳ Ｐゴシック"/>
            <family val="3"/>
            <charset val="128"/>
          </rPr>
          <t>安定して系統へ出力できる電力（MW）</t>
        </r>
        <r>
          <rPr>
            <sz val="8"/>
            <color indexed="81"/>
            <rFont val="ＭＳ Ｐゴシック"/>
            <family val="3"/>
            <charset val="128"/>
          </rPr>
          <t>を記載すること。</t>
        </r>
      </text>
    </comment>
    <comment ref="BW551" authorId="0" shapeId="0" xr:uid="{00000000-0006-0000-1200-00004C000000}">
      <text>
        <r>
          <rPr>
            <sz val="9"/>
            <color indexed="81"/>
            <rFont val="ＭＳ Ｐゴシック"/>
            <family val="3"/>
            <charset val="128"/>
          </rPr>
          <t>小売等のその他事業者からの調達は４月時点の比率で按分</t>
        </r>
      </text>
    </comment>
    <comment ref="E552" authorId="0" shapeId="0" xr:uid="{00000000-0006-0000-1200-00004D000000}">
      <text>
        <r>
          <rPr>
            <b/>
            <sz val="8"/>
            <color indexed="81"/>
            <rFont val="ＭＳ Ｐゴシック"/>
            <family val="3"/>
            <charset val="128"/>
          </rPr>
          <t>11月までは実績、12月以降は想定</t>
        </r>
      </text>
    </comment>
    <comment ref="J577" authorId="0" shapeId="0" xr:uid="{00000000-0006-0000-1200-00004E000000}">
      <text>
        <r>
          <rPr>
            <b/>
            <sz val="8"/>
            <color indexed="81"/>
            <rFont val="ＭＳ Ｐゴシック"/>
            <family val="3"/>
            <charset val="128"/>
          </rPr>
          <t>送電（購入）先１で送電比率が100%（または設備量全体）になるよう自動計算される。</t>
        </r>
      </text>
    </comment>
    <comment ref="X577" authorId="0" shapeId="0" xr:uid="{00000000-0006-0000-1200-00004F000000}">
      <text>
        <r>
          <rPr>
            <b/>
            <sz val="8"/>
            <color indexed="81"/>
            <rFont val="ＭＳ Ｐゴシック"/>
            <family val="3"/>
            <charset val="128"/>
          </rPr>
          <t>4月時点の比率（または設備量）で按分する。</t>
        </r>
      </text>
    </comment>
    <comment ref="F588" authorId="1" shapeId="0" xr:uid="{00000000-0006-0000-1200-000050000000}">
      <text>
        <r>
          <rPr>
            <b/>
            <sz val="9"/>
            <color indexed="81"/>
            <rFont val="ＭＳ Ｐゴシック"/>
            <family val="3"/>
            <charset val="128"/>
          </rPr>
          <t xml:space="preserve">H28年度1月の比率
（または設備量）で入力
</t>
        </r>
      </text>
    </comment>
    <comment ref="I588" authorId="1" shapeId="0" xr:uid="{00000000-0006-0000-1200-000051000000}">
      <text>
        <r>
          <rPr>
            <b/>
            <sz val="9"/>
            <color indexed="81"/>
            <rFont val="ＭＳ Ｐゴシック"/>
            <family val="3"/>
            <charset val="128"/>
          </rPr>
          <t>H29年度8月の比率
（または設備量）で入力</t>
        </r>
        <r>
          <rPr>
            <sz val="9"/>
            <color indexed="81"/>
            <rFont val="ＭＳ Ｐゴシック"/>
            <family val="3"/>
            <charset val="128"/>
          </rPr>
          <t xml:space="preserve">
</t>
        </r>
      </text>
    </comment>
    <comment ref="CT605" authorId="0" shapeId="0" xr:uid="{00000000-0006-0000-1200-000052000000}">
      <text>
        <r>
          <rPr>
            <sz val="8"/>
            <color indexed="81"/>
            <rFont val="ＭＳ Ｐゴシック"/>
            <family val="3"/>
            <charset val="128"/>
          </rPr>
          <t>記載有無の確認</t>
        </r>
      </text>
    </comment>
    <comment ref="BW606" authorId="0" shapeId="0" xr:uid="{00000000-0006-0000-1200-000053000000}">
      <text>
        <r>
          <rPr>
            <b/>
            <sz val="8"/>
            <color indexed="81"/>
            <rFont val="ＭＳ Ｐゴシック"/>
            <family val="3"/>
            <charset val="128"/>
          </rPr>
          <t>1月は前々年度値</t>
        </r>
      </text>
    </comment>
    <comment ref="E609" authorId="0" shapeId="0" xr:uid="{00000000-0006-0000-1200-000054000000}">
      <text>
        <r>
          <rPr>
            <b/>
            <u/>
            <sz val="8"/>
            <color indexed="81"/>
            <rFont val="ＭＳ Ｐゴシック"/>
            <family val="3"/>
            <charset val="128"/>
          </rPr>
          <t>設備量ではなく</t>
        </r>
        <r>
          <rPr>
            <sz val="8"/>
            <color indexed="81"/>
            <rFont val="ＭＳ Ｐゴシック"/>
            <family val="3"/>
            <charset val="128"/>
          </rPr>
          <t>、当該年月に</t>
        </r>
        <r>
          <rPr>
            <b/>
            <u/>
            <sz val="8"/>
            <color indexed="81"/>
            <rFont val="ＭＳ Ｐゴシック"/>
            <family val="3"/>
            <charset val="128"/>
          </rPr>
          <t>安定して系統へ出力できる電力（MW）</t>
        </r>
        <r>
          <rPr>
            <sz val="8"/>
            <color indexed="81"/>
            <rFont val="ＭＳ Ｐゴシック"/>
            <family val="3"/>
            <charset val="128"/>
          </rPr>
          <t>を記載すること。</t>
        </r>
      </text>
    </comment>
    <comment ref="BW611" authorId="0" shapeId="0" xr:uid="{00000000-0006-0000-1200-000055000000}">
      <text>
        <r>
          <rPr>
            <sz val="9"/>
            <color indexed="81"/>
            <rFont val="ＭＳ Ｐゴシック"/>
            <family val="3"/>
            <charset val="128"/>
          </rPr>
          <t>小売等のその他事業者からの調達は４月時点の比率で按分</t>
        </r>
      </text>
    </comment>
    <comment ref="E612" authorId="0" shapeId="0" xr:uid="{00000000-0006-0000-1200-000056000000}">
      <text>
        <r>
          <rPr>
            <b/>
            <sz val="8"/>
            <color indexed="81"/>
            <rFont val="ＭＳ Ｐゴシック"/>
            <family val="3"/>
            <charset val="128"/>
          </rPr>
          <t>11月までは実績、12月以降は想定</t>
        </r>
      </text>
    </comment>
    <comment ref="J637" authorId="0" shapeId="0" xr:uid="{00000000-0006-0000-1200-000057000000}">
      <text>
        <r>
          <rPr>
            <b/>
            <sz val="8"/>
            <color indexed="81"/>
            <rFont val="ＭＳ Ｐゴシック"/>
            <family val="3"/>
            <charset val="128"/>
          </rPr>
          <t>送電（購入）先１で送電比率が100%（または設備量全体）になるよう自動計算される。</t>
        </r>
      </text>
    </comment>
    <comment ref="X637" authorId="0" shapeId="0" xr:uid="{00000000-0006-0000-1200-000058000000}">
      <text>
        <r>
          <rPr>
            <b/>
            <sz val="8"/>
            <color indexed="81"/>
            <rFont val="ＭＳ Ｐゴシック"/>
            <family val="3"/>
            <charset val="128"/>
          </rPr>
          <t>4月時点の比率（または設備量）で按分する。</t>
        </r>
      </text>
    </comment>
    <comment ref="F648" authorId="1" shapeId="0" xr:uid="{00000000-0006-0000-1200-000059000000}">
      <text>
        <r>
          <rPr>
            <b/>
            <sz val="9"/>
            <color indexed="81"/>
            <rFont val="ＭＳ Ｐゴシック"/>
            <family val="3"/>
            <charset val="128"/>
          </rPr>
          <t xml:space="preserve">H28年度1月の比率
（または設備量）で入力
</t>
        </r>
      </text>
    </comment>
    <comment ref="I648" authorId="1" shapeId="0" xr:uid="{00000000-0006-0000-1200-00005A000000}">
      <text>
        <r>
          <rPr>
            <b/>
            <sz val="9"/>
            <color indexed="81"/>
            <rFont val="ＭＳ Ｐゴシック"/>
            <family val="3"/>
            <charset val="128"/>
          </rPr>
          <t>H29年度8月の比率
（または設備量）で入力</t>
        </r>
        <r>
          <rPr>
            <sz val="9"/>
            <color indexed="81"/>
            <rFont val="ＭＳ Ｐゴシック"/>
            <family val="3"/>
            <charset val="128"/>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 xml:space="preserve"> </author>
    <author>計画部　宮原</author>
  </authors>
  <commentList>
    <comment ref="CT65" authorId="0" shapeId="0" xr:uid="{00000000-0006-0000-1300-000001000000}">
      <text>
        <r>
          <rPr>
            <sz val="8"/>
            <color indexed="81"/>
            <rFont val="ＭＳ Ｐゴシック"/>
            <family val="3"/>
            <charset val="128"/>
          </rPr>
          <t>記載有無の確認</t>
        </r>
      </text>
    </comment>
    <comment ref="BW66" authorId="0" shapeId="0" xr:uid="{00000000-0006-0000-1300-000002000000}">
      <text>
        <r>
          <rPr>
            <b/>
            <sz val="8"/>
            <color indexed="81"/>
            <rFont val="ＭＳ Ｐゴシック"/>
            <family val="3"/>
            <charset val="128"/>
          </rPr>
          <t>1月は前々年度値</t>
        </r>
      </text>
    </comment>
    <comment ref="E69" authorId="0" shapeId="0" xr:uid="{00000000-0006-0000-1300-000003000000}">
      <text>
        <r>
          <rPr>
            <sz val="8"/>
            <color indexed="81"/>
            <rFont val="ＭＳ Ｐゴシック"/>
            <family val="3"/>
            <charset val="128"/>
          </rPr>
          <t>供給電力欄には</t>
        </r>
        <r>
          <rPr>
            <b/>
            <u/>
            <sz val="8"/>
            <color indexed="81"/>
            <rFont val="ＭＳ Ｐゴシック"/>
            <family val="3"/>
            <charset val="128"/>
          </rPr>
          <t>設備量ではなく</t>
        </r>
        <r>
          <rPr>
            <sz val="8"/>
            <color indexed="81"/>
            <rFont val="ＭＳ Ｐゴシック"/>
            <family val="3"/>
            <charset val="128"/>
          </rPr>
          <t>、当該年月に</t>
        </r>
        <r>
          <rPr>
            <b/>
            <u/>
            <sz val="8"/>
            <color indexed="81"/>
            <rFont val="ＭＳ Ｐゴシック"/>
            <family val="3"/>
            <charset val="128"/>
          </rPr>
          <t>安定して系統へ出力できる電力（MW）</t>
        </r>
        <r>
          <rPr>
            <sz val="8"/>
            <color indexed="81"/>
            <rFont val="ＭＳ Ｐゴシック"/>
            <family val="3"/>
            <charset val="128"/>
          </rPr>
          <t>を記載すること。
また、供給電力・想定送電端電力量欄については</t>
        </r>
        <r>
          <rPr>
            <b/>
            <u/>
            <sz val="8"/>
            <color indexed="81"/>
            <rFont val="ＭＳ Ｐゴシック"/>
            <family val="3"/>
            <charset val="128"/>
          </rPr>
          <t>主たる燃料側に一括記載</t>
        </r>
        <r>
          <rPr>
            <sz val="8"/>
            <color indexed="81"/>
            <rFont val="ＭＳ Ｐゴシック"/>
            <family val="3"/>
            <charset val="128"/>
          </rPr>
          <t>すること。
なお、主たる燃料が化石燃料の場合は、</t>
        </r>
        <r>
          <rPr>
            <b/>
            <u/>
            <sz val="8"/>
            <color indexed="81"/>
            <rFont val="ＭＳ Ｐゴシック"/>
            <family val="3"/>
            <charset val="128"/>
          </rPr>
          <t>様式第３２第１～４表の火力発電所欄に直接記載</t>
        </r>
        <r>
          <rPr>
            <sz val="8"/>
            <color indexed="81"/>
            <rFont val="ＭＳ Ｐゴシック"/>
            <family val="3"/>
            <charset val="128"/>
          </rPr>
          <t>すること。</t>
        </r>
      </text>
    </comment>
    <comment ref="BW71" authorId="0" shapeId="0" xr:uid="{00000000-0006-0000-1300-000004000000}">
      <text>
        <r>
          <rPr>
            <sz val="9"/>
            <color indexed="81"/>
            <rFont val="ＭＳ Ｐゴシック"/>
            <family val="3"/>
            <charset val="128"/>
          </rPr>
          <t>小売等のその他事業者からの調達は４月時点の比率で按分</t>
        </r>
      </text>
    </comment>
    <comment ref="E72" authorId="0" shapeId="0" xr:uid="{00000000-0006-0000-1300-000005000000}">
      <text>
        <r>
          <rPr>
            <b/>
            <sz val="8"/>
            <color indexed="81"/>
            <rFont val="ＭＳ Ｐゴシック"/>
            <family val="3"/>
            <charset val="128"/>
          </rPr>
          <t>11月までは実績、12月以降は想定</t>
        </r>
      </text>
    </comment>
    <comment ref="Y72" authorId="0" shapeId="0" xr:uid="{00000000-0006-0000-1300-000006000000}">
      <text>
        <r>
          <rPr>
            <sz val="8"/>
            <color indexed="81"/>
            <rFont val="ＭＳ Ｐゴシック"/>
            <family val="3"/>
            <charset val="128"/>
          </rPr>
          <t>　バイオマス以外の他燃料（石炭・廃棄物等）を混焼している場合は、</t>
        </r>
        <r>
          <rPr>
            <b/>
            <u/>
            <sz val="8"/>
            <color indexed="81"/>
            <rFont val="ＭＳ Ｐゴシック"/>
            <family val="3"/>
            <charset val="128"/>
          </rPr>
          <t>本セルにはバイオマス燃料相当の発電端電力量のみを記載</t>
        </r>
        <r>
          <rPr>
            <sz val="8"/>
            <color indexed="81"/>
            <rFont val="ＭＳ Ｐゴシック"/>
            <family val="3"/>
            <charset val="128"/>
          </rPr>
          <t>し、他燃料相当の発電端電力量は、別シートに記載する（石炭なら様式第３２第２表の発電端電力量の石炭欄、廃棄物なら廃棄物シートに記載等）。
　上段の年度末電源構成については主たる燃料側に一括記載するため、</t>
        </r>
        <r>
          <rPr>
            <b/>
            <u/>
            <sz val="8"/>
            <color indexed="81"/>
            <rFont val="ＭＳ Ｐゴシック"/>
            <family val="3"/>
            <charset val="128"/>
          </rPr>
          <t>主たる燃料がバイオマスなら全設備量をここに記載</t>
        </r>
        <r>
          <rPr>
            <sz val="8"/>
            <color indexed="81"/>
            <rFont val="ＭＳ Ｐゴシック"/>
            <family val="3"/>
            <charset val="128"/>
          </rPr>
          <t>し、主たる燃料が他燃料ならここは空白とする。</t>
        </r>
      </text>
    </comment>
    <comment ref="J97" authorId="0" shapeId="0" xr:uid="{00000000-0006-0000-1300-000007000000}">
      <text>
        <r>
          <rPr>
            <b/>
            <sz val="8"/>
            <color indexed="81"/>
            <rFont val="ＭＳ Ｐゴシック"/>
            <family val="3"/>
            <charset val="128"/>
          </rPr>
          <t>送電（購入）先１で送電比率が100%（または設備量全体）になるよう自動計算される。</t>
        </r>
      </text>
    </comment>
    <comment ref="X97" authorId="0" shapeId="0" xr:uid="{00000000-0006-0000-1300-000008000000}">
      <text>
        <r>
          <rPr>
            <b/>
            <sz val="8"/>
            <color indexed="81"/>
            <rFont val="ＭＳ Ｐゴシック"/>
            <family val="3"/>
            <charset val="128"/>
          </rPr>
          <t>4月時点の比率（または設備量）で按分する。</t>
        </r>
      </text>
    </comment>
    <comment ref="F108" authorId="1" shapeId="0" xr:uid="{00000000-0006-0000-1300-000009000000}">
      <text>
        <r>
          <rPr>
            <b/>
            <sz val="9"/>
            <color indexed="81"/>
            <rFont val="ＭＳ Ｐゴシック"/>
            <family val="3"/>
            <charset val="128"/>
          </rPr>
          <t xml:space="preserve">H28年度1月の比率
（または設備量）で入力
</t>
        </r>
      </text>
    </comment>
    <comment ref="I108" authorId="1" shapeId="0" xr:uid="{00000000-0006-0000-1300-00000A000000}">
      <text>
        <r>
          <rPr>
            <b/>
            <sz val="9"/>
            <color indexed="81"/>
            <rFont val="ＭＳ Ｐゴシック"/>
            <family val="3"/>
            <charset val="128"/>
          </rPr>
          <t>H29年度8月の比率
（または設備量）で入力</t>
        </r>
        <r>
          <rPr>
            <sz val="9"/>
            <color indexed="81"/>
            <rFont val="ＭＳ Ｐゴシック"/>
            <family val="3"/>
            <charset val="128"/>
          </rPr>
          <t xml:space="preserve">
</t>
        </r>
      </text>
    </comment>
    <comment ref="CT125" authorId="0" shapeId="0" xr:uid="{00000000-0006-0000-1300-00000B000000}">
      <text>
        <r>
          <rPr>
            <sz val="8"/>
            <color indexed="81"/>
            <rFont val="ＭＳ Ｐゴシック"/>
            <family val="3"/>
            <charset val="128"/>
          </rPr>
          <t>記載有無の確認</t>
        </r>
      </text>
    </comment>
    <comment ref="BW126" authorId="0" shapeId="0" xr:uid="{00000000-0006-0000-1300-00000C000000}">
      <text>
        <r>
          <rPr>
            <b/>
            <sz val="8"/>
            <color indexed="81"/>
            <rFont val="ＭＳ Ｐゴシック"/>
            <family val="3"/>
            <charset val="128"/>
          </rPr>
          <t>1月は前々年度値</t>
        </r>
      </text>
    </comment>
    <comment ref="E129" authorId="0" shapeId="0" xr:uid="{00000000-0006-0000-1300-00000D000000}">
      <text>
        <r>
          <rPr>
            <sz val="8"/>
            <color indexed="81"/>
            <rFont val="ＭＳ Ｐゴシック"/>
            <family val="3"/>
            <charset val="128"/>
          </rPr>
          <t>供給電力欄には</t>
        </r>
        <r>
          <rPr>
            <b/>
            <u/>
            <sz val="8"/>
            <color indexed="81"/>
            <rFont val="ＭＳ Ｐゴシック"/>
            <family val="3"/>
            <charset val="128"/>
          </rPr>
          <t>設備量ではなく</t>
        </r>
        <r>
          <rPr>
            <sz val="8"/>
            <color indexed="81"/>
            <rFont val="ＭＳ Ｐゴシック"/>
            <family val="3"/>
            <charset val="128"/>
          </rPr>
          <t>、当該年月に</t>
        </r>
        <r>
          <rPr>
            <b/>
            <u/>
            <sz val="8"/>
            <color indexed="81"/>
            <rFont val="ＭＳ Ｐゴシック"/>
            <family val="3"/>
            <charset val="128"/>
          </rPr>
          <t>安定して系統へ出力できる電力（MW）</t>
        </r>
        <r>
          <rPr>
            <sz val="8"/>
            <color indexed="81"/>
            <rFont val="ＭＳ Ｐゴシック"/>
            <family val="3"/>
            <charset val="128"/>
          </rPr>
          <t>を記載すること。
また、供給電力・想定送電端電力量欄については</t>
        </r>
        <r>
          <rPr>
            <b/>
            <u/>
            <sz val="8"/>
            <color indexed="81"/>
            <rFont val="ＭＳ Ｐゴシック"/>
            <family val="3"/>
            <charset val="128"/>
          </rPr>
          <t>主たる燃料側に一括記載</t>
        </r>
        <r>
          <rPr>
            <sz val="8"/>
            <color indexed="81"/>
            <rFont val="ＭＳ Ｐゴシック"/>
            <family val="3"/>
            <charset val="128"/>
          </rPr>
          <t>すること。
なお、主たる燃料が化石燃料の場合は、</t>
        </r>
        <r>
          <rPr>
            <b/>
            <u/>
            <sz val="8"/>
            <color indexed="81"/>
            <rFont val="ＭＳ Ｐゴシック"/>
            <family val="3"/>
            <charset val="128"/>
          </rPr>
          <t>様式第３２第１～４表の火力発電所欄に直接記載</t>
        </r>
        <r>
          <rPr>
            <sz val="8"/>
            <color indexed="81"/>
            <rFont val="ＭＳ Ｐゴシック"/>
            <family val="3"/>
            <charset val="128"/>
          </rPr>
          <t>すること。</t>
        </r>
      </text>
    </comment>
    <comment ref="BW131" authorId="0" shapeId="0" xr:uid="{00000000-0006-0000-1300-00000E000000}">
      <text>
        <r>
          <rPr>
            <sz val="9"/>
            <color indexed="81"/>
            <rFont val="ＭＳ Ｐゴシック"/>
            <family val="3"/>
            <charset val="128"/>
          </rPr>
          <t>小売等のその他事業者からの調達は４月時点の比率で按分</t>
        </r>
      </text>
    </comment>
    <comment ref="E132" authorId="0" shapeId="0" xr:uid="{00000000-0006-0000-1300-00000F000000}">
      <text>
        <r>
          <rPr>
            <b/>
            <sz val="8"/>
            <color indexed="81"/>
            <rFont val="ＭＳ Ｐゴシック"/>
            <family val="3"/>
            <charset val="128"/>
          </rPr>
          <t>11月までは実績、12月以降は想定</t>
        </r>
      </text>
    </comment>
    <comment ref="Y132" authorId="0" shapeId="0" xr:uid="{00000000-0006-0000-1300-000010000000}">
      <text>
        <r>
          <rPr>
            <sz val="8"/>
            <color indexed="81"/>
            <rFont val="ＭＳ Ｐゴシック"/>
            <family val="3"/>
            <charset val="128"/>
          </rPr>
          <t>　バイオマス以外の他燃料（石炭・廃棄物等）を混焼している場合は、</t>
        </r>
        <r>
          <rPr>
            <b/>
            <u/>
            <sz val="8"/>
            <color indexed="81"/>
            <rFont val="ＭＳ Ｐゴシック"/>
            <family val="3"/>
            <charset val="128"/>
          </rPr>
          <t>本セルにはバイオマス燃料相当の発電端電力量のみを記載</t>
        </r>
        <r>
          <rPr>
            <sz val="8"/>
            <color indexed="81"/>
            <rFont val="ＭＳ Ｐゴシック"/>
            <family val="3"/>
            <charset val="128"/>
          </rPr>
          <t>し、他燃料相当の発電端電力量は、別シートに記載する（石炭なら様式第３２第２表の発電端電力量の石炭欄、廃棄物なら廃棄物シートに記載等）。
　上段の年度末電源構成については主たる燃料側に一括記載するため、</t>
        </r>
        <r>
          <rPr>
            <b/>
            <u/>
            <sz val="8"/>
            <color indexed="81"/>
            <rFont val="ＭＳ Ｐゴシック"/>
            <family val="3"/>
            <charset val="128"/>
          </rPr>
          <t>主たる燃料がバイオマスなら全設備量をここに記載</t>
        </r>
        <r>
          <rPr>
            <sz val="8"/>
            <color indexed="81"/>
            <rFont val="ＭＳ Ｐゴシック"/>
            <family val="3"/>
            <charset val="128"/>
          </rPr>
          <t>し、主たる燃料が他燃料ならここは空白とする。</t>
        </r>
      </text>
    </comment>
    <comment ref="J157" authorId="0" shapeId="0" xr:uid="{00000000-0006-0000-1300-000011000000}">
      <text>
        <r>
          <rPr>
            <b/>
            <sz val="8"/>
            <color indexed="81"/>
            <rFont val="ＭＳ Ｐゴシック"/>
            <family val="3"/>
            <charset val="128"/>
          </rPr>
          <t>送電（購入）先１で送電比率が100%（または設備量全体）になるよう自動計算される。</t>
        </r>
      </text>
    </comment>
    <comment ref="X157" authorId="0" shapeId="0" xr:uid="{00000000-0006-0000-1300-000012000000}">
      <text>
        <r>
          <rPr>
            <b/>
            <sz val="8"/>
            <color indexed="81"/>
            <rFont val="ＭＳ Ｐゴシック"/>
            <family val="3"/>
            <charset val="128"/>
          </rPr>
          <t>4月時点の比率（または設備量）で按分する。</t>
        </r>
      </text>
    </comment>
    <comment ref="F168" authorId="1" shapeId="0" xr:uid="{00000000-0006-0000-1300-000013000000}">
      <text>
        <r>
          <rPr>
            <b/>
            <sz val="9"/>
            <color indexed="81"/>
            <rFont val="ＭＳ Ｐゴシック"/>
            <family val="3"/>
            <charset val="128"/>
          </rPr>
          <t xml:space="preserve">H28年度1月の比率
（または設備量）で入力
</t>
        </r>
      </text>
    </comment>
    <comment ref="I168" authorId="1" shapeId="0" xr:uid="{00000000-0006-0000-1300-000014000000}">
      <text>
        <r>
          <rPr>
            <b/>
            <sz val="9"/>
            <color indexed="81"/>
            <rFont val="ＭＳ Ｐゴシック"/>
            <family val="3"/>
            <charset val="128"/>
          </rPr>
          <t>H29年度8月の比率
（または設備量）で入力</t>
        </r>
        <r>
          <rPr>
            <sz val="9"/>
            <color indexed="81"/>
            <rFont val="ＭＳ Ｐゴシック"/>
            <family val="3"/>
            <charset val="128"/>
          </rPr>
          <t xml:space="preserve">
</t>
        </r>
      </text>
    </comment>
    <comment ref="CT185" authorId="0" shapeId="0" xr:uid="{00000000-0006-0000-1300-000015000000}">
      <text>
        <r>
          <rPr>
            <sz val="8"/>
            <color indexed="81"/>
            <rFont val="ＭＳ Ｐゴシック"/>
            <family val="3"/>
            <charset val="128"/>
          </rPr>
          <t>記載有無の確認</t>
        </r>
      </text>
    </comment>
    <comment ref="BW186" authorId="0" shapeId="0" xr:uid="{00000000-0006-0000-1300-000016000000}">
      <text>
        <r>
          <rPr>
            <b/>
            <sz val="8"/>
            <color indexed="81"/>
            <rFont val="ＭＳ Ｐゴシック"/>
            <family val="3"/>
            <charset val="128"/>
          </rPr>
          <t>1月は前々年度値</t>
        </r>
      </text>
    </comment>
    <comment ref="E189" authorId="0" shapeId="0" xr:uid="{00000000-0006-0000-1300-000017000000}">
      <text>
        <r>
          <rPr>
            <sz val="8"/>
            <color indexed="81"/>
            <rFont val="ＭＳ Ｐゴシック"/>
            <family val="3"/>
            <charset val="128"/>
          </rPr>
          <t>供給電力欄には</t>
        </r>
        <r>
          <rPr>
            <b/>
            <u/>
            <sz val="8"/>
            <color indexed="81"/>
            <rFont val="ＭＳ Ｐゴシック"/>
            <family val="3"/>
            <charset val="128"/>
          </rPr>
          <t>設備量ではなく</t>
        </r>
        <r>
          <rPr>
            <sz val="8"/>
            <color indexed="81"/>
            <rFont val="ＭＳ Ｐゴシック"/>
            <family val="3"/>
            <charset val="128"/>
          </rPr>
          <t>、当該年月に</t>
        </r>
        <r>
          <rPr>
            <b/>
            <u/>
            <sz val="8"/>
            <color indexed="81"/>
            <rFont val="ＭＳ Ｐゴシック"/>
            <family val="3"/>
            <charset val="128"/>
          </rPr>
          <t>安定して系統へ出力できる電力（MW）</t>
        </r>
        <r>
          <rPr>
            <sz val="8"/>
            <color indexed="81"/>
            <rFont val="ＭＳ Ｐゴシック"/>
            <family val="3"/>
            <charset val="128"/>
          </rPr>
          <t>を記載すること。
また、供給電力・想定送電端電力量欄については</t>
        </r>
        <r>
          <rPr>
            <b/>
            <u/>
            <sz val="8"/>
            <color indexed="81"/>
            <rFont val="ＭＳ Ｐゴシック"/>
            <family val="3"/>
            <charset val="128"/>
          </rPr>
          <t>主たる燃料側に一括記載</t>
        </r>
        <r>
          <rPr>
            <sz val="8"/>
            <color indexed="81"/>
            <rFont val="ＭＳ Ｐゴシック"/>
            <family val="3"/>
            <charset val="128"/>
          </rPr>
          <t>すること。
なお、主たる燃料が化石燃料の場合は、</t>
        </r>
        <r>
          <rPr>
            <b/>
            <u/>
            <sz val="8"/>
            <color indexed="81"/>
            <rFont val="ＭＳ Ｐゴシック"/>
            <family val="3"/>
            <charset val="128"/>
          </rPr>
          <t>様式第３２第１～４表の火力発電所欄に直接記載</t>
        </r>
        <r>
          <rPr>
            <sz val="8"/>
            <color indexed="81"/>
            <rFont val="ＭＳ Ｐゴシック"/>
            <family val="3"/>
            <charset val="128"/>
          </rPr>
          <t>すること。</t>
        </r>
      </text>
    </comment>
    <comment ref="BW191" authorId="0" shapeId="0" xr:uid="{00000000-0006-0000-1300-000018000000}">
      <text>
        <r>
          <rPr>
            <sz val="9"/>
            <color indexed="81"/>
            <rFont val="ＭＳ Ｐゴシック"/>
            <family val="3"/>
            <charset val="128"/>
          </rPr>
          <t>小売等のその他事業者からの調達は４月時点の比率で按分</t>
        </r>
      </text>
    </comment>
    <comment ref="E192" authorId="0" shapeId="0" xr:uid="{00000000-0006-0000-1300-000019000000}">
      <text>
        <r>
          <rPr>
            <b/>
            <sz val="8"/>
            <color indexed="81"/>
            <rFont val="ＭＳ Ｐゴシック"/>
            <family val="3"/>
            <charset val="128"/>
          </rPr>
          <t>11月までは実績、12月以降は想定</t>
        </r>
      </text>
    </comment>
    <comment ref="Y192" authorId="0" shapeId="0" xr:uid="{00000000-0006-0000-1300-00001A000000}">
      <text>
        <r>
          <rPr>
            <sz val="8"/>
            <color indexed="81"/>
            <rFont val="ＭＳ Ｐゴシック"/>
            <family val="3"/>
            <charset val="128"/>
          </rPr>
          <t>　バイオマス以外の他燃料（石炭・廃棄物等）を混焼している場合は、</t>
        </r>
        <r>
          <rPr>
            <b/>
            <u/>
            <sz val="8"/>
            <color indexed="81"/>
            <rFont val="ＭＳ Ｐゴシック"/>
            <family val="3"/>
            <charset val="128"/>
          </rPr>
          <t>本セルにはバイオマス燃料相当の発電端電力量のみを記載</t>
        </r>
        <r>
          <rPr>
            <sz val="8"/>
            <color indexed="81"/>
            <rFont val="ＭＳ Ｐゴシック"/>
            <family val="3"/>
            <charset val="128"/>
          </rPr>
          <t>し、他燃料相当の発電端電力量は、別シートに記載する（石炭なら様式第３２第２表の発電端電力量の石炭欄、廃棄物なら廃棄物シートに記載等）。
　上段の年度末電源構成については主たる燃料側に一括記載するため、</t>
        </r>
        <r>
          <rPr>
            <b/>
            <u/>
            <sz val="8"/>
            <color indexed="81"/>
            <rFont val="ＭＳ Ｐゴシック"/>
            <family val="3"/>
            <charset val="128"/>
          </rPr>
          <t>主たる燃料がバイオマスなら全設備量をここに記載</t>
        </r>
        <r>
          <rPr>
            <sz val="8"/>
            <color indexed="81"/>
            <rFont val="ＭＳ Ｐゴシック"/>
            <family val="3"/>
            <charset val="128"/>
          </rPr>
          <t>し、主たる燃料が他燃料ならここは空白とする。</t>
        </r>
      </text>
    </comment>
    <comment ref="J217" authorId="0" shapeId="0" xr:uid="{00000000-0006-0000-1300-00001B000000}">
      <text>
        <r>
          <rPr>
            <b/>
            <sz val="8"/>
            <color indexed="81"/>
            <rFont val="ＭＳ Ｐゴシック"/>
            <family val="3"/>
            <charset val="128"/>
          </rPr>
          <t>送電（購入）先１で送電比率が100%（または設備量全体）になるよう自動計算される。</t>
        </r>
      </text>
    </comment>
    <comment ref="X217" authorId="0" shapeId="0" xr:uid="{00000000-0006-0000-1300-00001C000000}">
      <text>
        <r>
          <rPr>
            <b/>
            <sz val="8"/>
            <color indexed="81"/>
            <rFont val="ＭＳ Ｐゴシック"/>
            <family val="3"/>
            <charset val="128"/>
          </rPr>
          <t>4月時点の比率（または設備量）で按分する。</t>
        </r>
      </text>
    </comment>
    <comment ref="F228" authorId="1" shapeId="0" xr:uid="{00000000-0006-0000-1300-00001D000000}">
      <text>
        <r>
          <rPr>
            <b/>
            <sz val="9"/>
            <color indexed="81"/>
            <rFont val="ＭＳ Ｐゴシック"/>
            <family val="3"/>
            <charset val="128"/>
          </rPr>
          <t xml:space="preserve">H28年度1月の比率
（または設備量）で入力
</t>
        </r>
      </text>
    </comment>
    <comment ref="I228" authorId="1" shapeId="0" xr:uid="{00000000-0006-0000-1300-00001E000000}">
      <text>
        <r>
          <rPr>
            <b/>
            <sz val="9"/>
            <color indexed="81"/>
            <rFont val="ＭＳ Ｐゴシック"/>
            <family val="3"/>
            <charset val="128"/>
          </rPr>
          <t>H29年度8月の比率
（または設備量）で入力</t>
        </r>
        <r>
          <rPr>
            <sz val="9"/>
            <color indexed="81"/>
            <rFont val="ＭＳ Ｐゴシック"/>
            <family val="3"/>
            <charset val="128"/>
          </rPr>
          <t xml:space="preserve">
</t>
        </r>
      </text>
    </comment>
    <comment ref="CT245" authorId="0" shapeId="0" xr:uid="{00000000-0006-0000-1300-00001F000000}">
      <text>
        <r>
          <rPr>
            <sz val="8"/>
            <color indexed="81"/>
            <rFont val="ＭＳ Ｐゴシック"/>
            <family val="3"/>
            <charset val="128"/>
          </rPr>
          <t>記載有無の確認</t>
        </r>
      </text>
    </comment>
    <comment ref="BW246" authorId="0" shapeId="0" xr:uid="{00000000-0006-0000-1300-000020000000}">
      <text>
        <r>
          <rPr>
            <b/>
            <sz val="8"/>
            <color indexed="81"/>
            <rFont val="ＭＳ Ｐゴシック"/>
            <family val="3"/>
            <charset val="128"/>
          </rPr>
          <t>1月は前々年度値</t>
        </r>
      </text>
    </comment>
    <comment ref="E249" authorId="0" shapeId="0" xr:uid="{00000000-0006-0000-1300-000021000000}">
      <text>
        <r>
          <rPr>
            <sz val="8"/>
            <color indexed="81"/>
            <rFont val="ＭＳ Ｐゴシック"/>
            <family val="3"/>
            <charset val="128"/>
          </rPr>
          <t>供給電力欄には</t>
        </r>
        <r>
          <rPr>
            <b/>
            <u/>
            <sz val="8"/>
            <color indexed="81"/>
            <rFont val="ＭＳ Ｐゴシック"/>
            <family val="3"/>
            <charset val="128"/>
          </rPr>
          <t>設備量ではなく</t>
        </r>
        <r>
          <rPr>
            <sz val="8"/>
            <color indexed="81"/>
            <rFont val="ＭＳ Ｐゴシック"/>
            <family val="3"/>
            <charset val="128"/>
          </rPr>
          <t>、当該年月に</t>
        </r>
        <r>
          <rPr>
            <b/>
            <u/>
            <sz val="8"/>
            <color indexed="81"/>
            <rFont val="ＭＳ Ｐゴシック"/>
            <family val="3"/>
            <charset val="128"/>
          </rPr>
          <t>安定して系統へ出力できる電力（MW）</t>
        </r>
        <r>
          <rPr>
            <sz val="8"/>
            <color indexed="81"/>
            <rFont val="ＭＳ Ｐゴシック"/>
            <family val="3"/>
            <charset val="128"/>
          </rPr>
          <t>を記載すること。
また、供給電力・想定送電端電力量欄については</t>
        </r>
        <r>
          <rPr>
            <b/>
            <u/>
            <sz val="8"/>
            <color indexed="81"/>
            <rFont val="ＭＳ Ｐゴシック"/>
            <family val="3"/>
            <charset val="128"/>
          </rPr>
          <t>主たる燃料側に一括記載</t>
        </r>
        <r>
          <rPr>
            <sz val="8"/>
            <color indexed="81"/>
            <rFont val="ＭＳ Ｐゴシック"/>
            <family val="3"/>
            <charset val="128"/>
          </rPr>
          <t>すること。
なお、主たる燃料が化石燃料の場合は、</t>
        </r>
        <r>
          <rPr>
            <b/>
            <u/>
            <sz val="8"/>
            <color indexed="81"/>
            <rFont val="ＭＳ Ｐゴシック"/>
            <family val="3"/>
            <charset val="128"/>
          </rPr>
          <t>様式第３２第１～４表の火力発電所欄に直接記載</t>
        </r>
        <r>
          <rPr>
            <sz val="8"/>
            <color indexed="81"/>
            <rFont val="ＭＳ Ｐゴシック"/>
            <family val="3"/>
            <charset val="128"/>
          </rPr>
          <t>すること。</t>
        </r>
      </text>
    </comment>
    <comment ref="BW251" authorId="0" shapeId="0" xr:uid="{00000000-0006-0000-1300-000022000000}">
      <text>
        <r>
          <rPr>
            <sz val="9"/>
            <color indexed="81"/>
            <rFont val="ＭＳ Ｐゴシック"/>
            <family val="3"/>
            <charset val="128"/>
          </rPr>
          <t>小売等のその他事業者からの調達は４月時点の比率で按分</t>
        </r>
      </text>
    </comment>
    <comment ref="E252" authorId="0" shapeId="0" xr:uid="{00000000-0006-0000-1300-000023000000}">
      <text>
        <r>
          <rPr>
            <b/>
            <sz val="8"/>
            <color indexed="81"/>
            <rFont val="ＭＳ Ｐゴシック"/>
            <family val="3"/>
            <charset val="128"/>
          </rPr>
          <t>11月までは実績、12月以降は想定</t>
        </r>
      </text>
    </comment>
    <comment ref="Y252" authorId="0" shapeId="0" xr:uid="{00000000-0006-0000-1300-000024000000}">
      <text>
        <r>
          <rPr>
            <sz val="8"/>
            <color indexed="81"/>
            <rFont val="ＭＳ Ｐゴシック"/>
            <family val="3"/>
            <charset val="128"/>
          </rPr>
          <t>　バイオマス以外の他燃料（石炭・廃棄物等）を混焼している場合は、</t>
        </r>
        <r>
          <rPr>
            <b/>
            <u/>
            <sz val="8"/>
            <color indexed="81"/>
            <rFont val="ＭＳ Ｐゴシック"/>
            <family val="3"/>
            <charset val="128"/>
          </rPr>
          <t>本セルにはバイオマス燃料相当の発電端電力量のみを記載</t>
        </r>
        <r>
          <rPr>
            <sz val="8"/>
            <color indexed="81"/>
            <rFont val="ＭＳ Ｐゴシック"/>
            <family val="3"/>
            <charset val="128"/>
          </rPr>
          <t>し、他燃料相当の発電端電力量は、別シートに記載する（石炭なら様式第３２第２表の発電端電力量の石炭欄、廃棄物なら廃棄物シートに記載等）。
　上段の年度末電源構成については主たる燃料側に一括記載するため、</t>
        </r>
        <r>
          <rPr>
            <b/>
            <u/>
            <sz val="8"/>
            <color indexed="81"/>
            <rFont val="ＭＳ Ｐゴシック"/>
            <family val="3"/>
            <charset val="128"/>
          </rPr>
          <t>主たる燃料がバイオマスなら全設備量をここに記載</t>
        </r>
        <r>
          <rPr>
            <sz val="8"/>
            <color indexed="81"/>
            <rFont val="ＭＳ Ｐゴシック"/>
            <family val="3"/>
            <charset val="128"/>
          </rPr>
          <t>し、主たる燃料が他燃料ならここは空白とする。</t>
        </r>
      </text>
    </comment>
    <comment ref="J277" authorId="0" shapeId="0" xr:uid="{00000000-0006-0000-1300-000025000000}">
      <text>
        <r>
          <rPr>
            <b/>
            <sz val="8"/>
            <color indexed="81"/>
            <rFont val="ＭＳ Ｐゴシック"/>
            <family val="3"/>
            <charset val="128"/>
          </rPr>
          <t>送電（購入）先１で送電比率が100%（または設備量全体）になるよう自動計算される。</t>
        </r>
      </text>
    </comment>
    <comment ref="X277" authorId="0" shapeId="0" xr:uid="{00000000-0006-0000-1300-000026000000}">
      <text>
        <r>
          <rPr>
            <b/>
            <sz val="8"/>
            <color indexed="81"/>
            <rFont val="ＭＳ Ｐゴシック"/>
            <family val="3"/>
            <charset val="128"/>
          </rPr>
          <t>4月時点の比率（または設備量）で按分する。</t>
        </r>
      </text>
    </comment>
    <comment ref="F288" authorId="1" shapeId="0" xr:uid="{00000000-0006-0000-1300-000027000000}">
      <text>
        <r>
          <rPr>
            <b/>
            <sz val="9"/>
            <color indexed="81"/>
            <rFont val="ＭＳ Ｐゴシック"/>
            <family val="3"/>
            <charset val="128"/>
          </rPr>
          <t xml:space="preserve">H28年度1月の比率
（または設備量）で入力
</t>
        </r>
      </text>
    </comment>
    <comment ref="I288" authorId="1" shapeId="0" xr:uid="{00000000-0006-0000-1300-000028000000}">
      <text>
        <r>
          <rPr>
            <b/>
            <sz val="9"/>
            <color indexed="81"/>
            <rFont val="ＭＳ Ｐゴシック"/>
            <family val="3"/>
            <charset val="128"/>
          </rPr>
          <t>H29年度8月の比率
（または設備量）で入力</t>
        </r>
        <r>
          <rPr>
            <sz val="9"/>
            <color indexed="81"/>
            <rFont val="ＭＳ Ｐゴシック"/>
            <family val="3"/>
            <charset val="128"/>
          </rPr>
          <t xml:space="preserve">
</t>
        </r>
      </text>
    </comment>
    <comment ref="CT305" authorId="0" shapeId="0" xr:uid="{00000000-0006-0000-1300-000029000000}">
      <text>
        <r>
          <rPr>
            <sz val="8"/>
            <color indexed="81"/>
            <rFont val="ＭＳ Ｐゴシック"/>
            <family val="3"/>
            <charset val="128"/>
          </rPr>
          <t>記載有無の確認</t>
        </r>
      </text>
    </comment>
    <comment ref="BW306" authorId="0" shapeId="0" xr:uid="{00000000-0006-0000-1300-00002A000000}">
      <text>
        <r>
          <rPr>
            <b/>
            <sz val="8"/>
            <color indexed="81"/>
            <rFont val="ＭＳ Ｐゴシック"/>
            <family val="3"/>
            <charset val="128"/>
          </rPr>
          <t>1月は前々年度値</t>
        </r>
      </text>
    </comment>
    <comment ref="E309" authorId="0" shapeId="0" xr:uid="{00000000-0006-0000-1300-00002B000000}">
      <text>
        <r>
          <rPr>
            <sz val="8"/>
            <color indexed="81"/>
            <rFont val="ＭＳ Ｐゴシック"/>
            <family val="3"/>
            <charset val="128"/>
          </rPr>
          <t>供給電力欄には</t>
        </r>
        <r>
          <rPr>
            <b/>
            <u/>
            <sz val="8"/>
            <color indexed="81"/>
            <rFont val="ＭＳ Ｐゴシック"/>
            <family val="3"/>
            <charset val="128"/>
          </rPr>
          <t>設備量ではなく</t>
        </r>
        <r>
          <rPr>
            <sz val="8"/>
            <color indexed="81"/>
            <rFont val="ＭＳ Ｐゴシック"/>
            <family val="3"/>
            <charset val="128"/>
          </rPr>
          <t>、当該年月に</t>
        </r>
        <r>
          <rPr>
            <b/>
            <u/>
            <sz val="8"/>
            <color indexed="81"/>
            <rFont val="ＭＳ Ｐゴシック"/>
            <family val="3"/>
            <charset val="128"/>
          </rPr>
          <t>安定して系統へ出力できる電力（MW）</t>
        </r>
        <r>
          <rPr>
            <sz val="8"/>
            <color indexed="81"/>
            <rFont val="ＭＳ Ｐゴシック"/>
            <family val="3"/>
            <charset val="128"/>
          </rPr>
          <t>を記載すること。
また、供給電力・想定送電端電力量欄については</t>
        </r>
        <r>
          <rPr>
            <b/>
            <u/>
            <sz val="8"/>
            <color indexed="81"/>
            <rFont val="ＭＳ Ｐゴシック"/>
            <family val="3"/>
            <charset val="128"/>
          </rPr>
          <t>主たる燃料側に一括記載</t>
        </r>
        <r>
          <rPr>
            <sz val="8"/>
            <color indexed="81"/>
            <rFont val="ＭＳ Ｐゴシック"/>
            <family val="3"/>
            <charset val="128"/>
          </rPr>
          <t>すること。
なお、主たる燃料が化石燃料の場合は、</t>
        </r>
        <r>
          <rPr>
            <b/>
            <u/>
            <sz val="8"/>
            <color indexed="81"/>
            <rFont val="ＭＳ Ｐゴシック"/>
            <family val="3"/>
            <charset val="128"/>
          </rPr>
          <t>様式第３２第１～４表の火力発電所欄に直接記載</t>
        </r>
        <r>
          <rPr>
            <sz val="8"/>
            <color indexed="81"/>
            <rFont val="ＭＳ Ｐゴシック"/>
            <family val="3"/>
            <charset val="128"/>
          </rPr>
          <t>すること。</t>
        </r>
      </text>
    </comment>
    <comment ref="BW311" authorId="0" shapeId="0" xr:uid="{00000000-0006-0000-1300-00002C000000}">
      <text>
        <r>
          <rPr>
            <sz val="9"/>
            <color indexed="81"/>
            <rFont val="ＭＳ Ｐゴシック"/>
            <family val="3"/>
            <charset val="128"/>
          </rPr>
          <t>小売等のその他事業者からの調達は４月時点の比率で按分</t>
        </r>
      </text>
    </comment>
    <comment ref="E312" authorId="0" shapeId="0" xr:uid="{00000000-0006-0000-1300-00002D000000}">
      <text>
        <r>
          <rPr>
            <b/>
            <sz val="8"/>
            <color indexed="81"/>
            <rFont val="ＭＳ Ｐゴシック"/>
            <family val="3"/>
            <charset val="128"/>
          </rPr>
          <t>11月までは実績、12月以降は想定</t>
        </r>
      </text>
    </comment>
    <comment ref="Y312" authorId="0" shapeId="0" xr:uid="{00000000-0006-0000-1300-00002E000000}">
      <text>
        <r>
          <rPr>
            <sz val="8"/>
            <color indexed="81"/>
            <rFont val="ＭＳ Ｐゴシック"/>
            <family val="3"/>
            <charset val="128"/>
          </rPr>
          <t>　バイオマス以外の他燃料（石炭・廃棄物等）を混焼している場合は、</t>
        </r>
        <r>
          <rPr>
            <b/>
            <u/>
            <sz val="8"/>
            <color indexed="81"/>
            <rFont val="ＭＳ Ｐゴシック"/>
            <family val="3"/>
            <charset val="128"/>
          </rPr>
          <t>本セルにはバイオマス燃料相当の発電端電力量のみを記載</t>
        </r>
        <r>
          <rPr>
            <sz val="8"/>
            <color indexed="81"/>
            <rFont val="ＭＳ Ｐゴシック"/>
            <family val="3"/>
            <charset val="128"/>
          </rPr>
          <t>し、他燃料相当の発電端電力量は、別シートに記載する（石炭なら様式第３２第２表の発電端電力量の石炭欄、廃棄物なら廃棄物シートに記載等）。
　上段の年度末電源構成については主たる燃料側に一括記載するため、</t>
        </r>
        <r>
          <rPr>
            <b/>
            <u/>
            <sz val="8"/>
            <color indexed="81"/>
            <rFont val="ＭＳ Ｐゴシック"/>
            <family val="3"/>
            <charset val="128"/>
          </rPr>
          <t>主たる燃料がバイオマスなら全設備量をここに記載</t>
        </r>
        <r>
          <rPr>
            <sz val="8"/>
            <color indexed="81"/>
            <rFont val="ＭＳ Ｐゴシック"/>
            <family val="3"/>
            <charset val="128"/>
          </rPr>
          <t>し、主たる燃料が他燃料ならここは空白とする。</t>
        </r>
      </text>
    </comment>
    <comment ref="J337" authorId="0" shapeId="0" xr:uid="{00000000-0006-0000-1300-00002F000000}">
      <text>
        <r>
          <rPr>
            <b/>
            <sz val="8"/>
            <color indexed="81"/>
            <rFont val="ＭＳ Ｐゴシック"/>
            <family val="3"/>
            <charset val="128"/>
          </rPr>
          <t>送電（購入）先１で送電比率が100%（または設備量全体）になるよう自動計算される。</t>
        </r>
      </text>
    </comment>
    <comment ref="X337" authorId="0" shapeId="0" xr:uid="{00000000-0006-0000-1300-000030000000}">
      <text>
        <r>
          <rPr>
            <b/>
            <sz val="8"/>
            <color indexed="81"/>
            <rFont val="ＭＳ Ｐゴシック"/>
            <family val="3"/>
            <charset val="128"/>
          </rPr>
          <t>4月時点の比率（または設備量）で按分する。</t>
        </r>
      </text>
    </comment>
    <comment ref="F348" authorId="1" shapeId="0" xr:uid="{00000000-0006-0000-1300-000031000000}">
      <text>
        <r>
          <rPr>
            <b/>
            <sz val="9"/>
            <color indexed="81"/>
            <rFont val="ＭＳ Ｐゴシック"/>
            <family val="3"/>
            <charset val="128"/>
          </rPr>
          <t xml:space="preserve">H28年度1月の比率
（または設備量）で入力
</t>
        </r>
      </text>
    </comment>
    <comment ref="I348" authorId="1" shapeId="0" xr:uid="{00000000-0006-0000-1300-000032000000}">
      <text>
        <r>
          <rPr>
            <b/>
            <sz val="9"/>
            <color indexed="81"/>
            <rFont val="ＭＳ Ｐゴシック"/>
            <family val="3"/>
            <charset val="128"/>
          </rPr>
          <t>H29年度8月の比率
（または設備量）で入力</t>
        </r>
        <r>
          <rPr>
            <sz val="9"/>
            <color indexed="81"/>
            <rFont val="ＭＳ Ｐゴシック"/>
            <family val="3"/>
            <charset val="128"/>
          </rPr>
          <t xml:space="preserve">
</t>
        </r>
      </text>
    </comment>
    <comment ref="CT365" authorId="0" shapeId="0" xr:uid="{00000000-0006-0000-1300-000033000000}">
      <text>
        <r>
          <rPr>
            <sz val="8"/>
            <color indexed="81"/>
            <rFont val="ＭＳ Ｐゴシック"/>
            <family val="3"/>
            <charset val="128"/>
          </rPr>
          <t>記載有無の確認</t>
        </r>
      </text>
    </comment>
    <comment ref="BW366" authorId="0" shapeId="0" xr:uid="{00000000-0006-0000-1300-000034000000}">
      <text>
        <r>
          <rPr>
            <b/>
            <sz val="8"/>
            <color indexed="81"/>
            <rFont val="ＭＳ Ｐゴシック"/>
            <family val="3"/>
            <charset val="128"/>
          </rPr>
          <t>1月は前々年度値</t>
        </r>
      </text>
    </comment>
    <comment ref="E369" authorId="0" shapeId="0" xr:uid="{00000000-0006-0000-1300-000035000000}">
      <text>
        <r>
          <rPr>
            <sz val="8"/>
            <color indexed="81"/>
            <rFont val="ＭＳ Ｐゴシック"/>
            <family val="3"/>
            <charset val="128"/>
          </rPr>
          <t>供給電力欄には</t>
        </r>
        <r>
          <rPr>
            <b/>
            <u/>
            <sz val="8"/>
            <color indexed="81"/>
            <rFont val="ＭＳ Ｐゴシック"/>
            <family val="3"/>
            <charset val="128"/>
          </rPr>
          <t>設備量ではなく</t>
        </r>
        <r>
          <rPr>
            <sz val="8"/>
            <color indexed="81"/>
            <rFont val="ＭＳ Ｐゴシック"/>
            <family val="3"/>
            <charset val="128"/>
          </rPr>
          <t>、当該年月に</t>
        </r>
        <r>
          <rPr>
            <b/>
            <u/>
            <sz val="8"/>
            <color indexed="81"/>
            <rFont val="ＭＳ Ｐゴシック"/>
            <family val="3"/>
            <charset val="128"/>
          </rPr>
          <t>安定して系統へ出力できる電力（MW）</t>
        </r>
        <r>
          <rPr>
            <sz val="8"/>
            <color indexed="81"/>
            <rFont val="ＭＳ Ｐゴシック"/>
            <family val="3"/>
            <charset val="128"/>
          </rPr>
          <t>を記載すること。
また、供給電力・想定送電端電力量欄については</t>
        </r>
        <r>
          <rPr>
            <b/>
            <u/>
            <sz val="8"/>
            <color indexed="81"/>
            <rFont val="ＭＳ Ｐゴシック"/>
            <family val="3"/>
            <charset val="128"/>
          </rPr>
          <t>主たる燃料側に一括記載</t>
        </r>
        <r>
          <rPr>
            <sz val="8"/>
            <color indexed="81"/>
            <rFont val="ＭＳ Ｐゴシック"/>
            <family val="3"/>
            <charset val="128"/>
          </rPr>
          <t>すること。
なお、主たる燃料が化石燃料の場合は、</t>
        </r>
        <r>
          <rPr>
            <b/>
            <u/>
            <sz val="8"/>
            <color indexed="81"/>
            <rFont val="ＭＳ Ｐゴシック"/>
            <family val="3"/>
            <charset val="128"/>
          </rPr>
          <t>様式第３２第１～４表の火力発電所欄に直接記載</t>
        </r>
        <r>
          <rPr>
            <sz val="8"/>
            <color indexed="81"/>
            <rFont val="ＭＳ Ｐゴシック"/>
            <family val="3"/>
            <charset val="128"/>
          </rPr>
          <t>すること。</t>
        </r>
      </text>
    </comment>
    <comment ref="BW371" authorId="0" shapeId="0" xr:uid="{00000000-0006-0000-1300-000036000000}">
      <text>
        <r>
          <rPr>
            <sz val="9"/>
            <color indexed="81"/>
            <rFont val="ＭＳ Ｐゴシック"/>
            <family val="3"/>
            <charset val="128"/>
          </rPr>
          <t>小売等のその他事業者からの調達は４月時点の比率で按分</t>
        </r>
      </text>
    </comment>
    <comment ref="E372" authorId="0" shapeId="0" xr:uid="{00000000-0006-0000-1300-000037000000}">
      <text>
        <r>
          <rPr>
            <b/>
            <sz val="8"/>
            <color indexed="81"/>
            <rFont val="ＭＳ Ｐゴシック"/>
            <family val="3"/>
            <charset val="128"/>
          </rPr>
          <t>11月までは実績、12月以降は想定</t>
        </r>
      </text>
    </comment>
    <comment ref="Y372" authorId="0" shapeId="0" xr:uid="{00000000-0006-0000-1300-000038000000}">
      <text>
        <r>
          <rPr>
            <sz val="8"/>
            <color indexed="81"/>
            <rFont val="ＭＳ Ｐゴシック"/>
            <family val="3"/>
            <charset val="128"/>
          </rPr>
          <t>　バイオマス以外の他燃料（石炭・廃棄物等）を混焼している場合は、</t>
        </r>
        <r>
          <rPr>
            <b/>
            <u/>
            <sz val="8"/>
            <color indexed="81"/>
            <rFont val="ＭＳ Ｐゴシック"/>
            <family val="3"/>
            <charset val="128"/>
          </rPr>
          <t>本セルにはバイオマス燃料相当の発電端電力量のみを記載</t>
        </r>
        <r>
          <rPr>
            <sz val="8"/>
            <color indexed="81"/>
            <rFont val="ＭＳ Ｐゴシック"/>
            <family val="3"/>
            <charset val="128"/>
          </rPr>
          <t>し、他燃料相当の発電端電力量は、別シートに記載する（石炭なら様式第３２第２表の発電端電力量の石炭欄、廃棄物なら廃棄物シートに記載等）。
　上段の年度末電源構成については主たる燃料側に一括記載するため、</t>
        </r>
        <r>
          <rPr>
            <b/>
            <u/>
            <sz val="8"/>
            <color indexed="81"/>
            <rFont val="ＭＳ Ｐゴシック"/>
            <family val="3"/>
            <charset val="128"/>
          </rPr>
          <t>主たる燃料がバイオマスなら全設備量をここに記載</t>
        </r>
        <r>
          <rPr>
            <sz val="8"/>
            <color indexed="81"/>
            <rFont val="ＭＳ Ｐゴシック"/>
            <family val="3"/>
            <charset val="128"/>
          </rPr>
          <t>し、主たる燃料が他燃料ならここは空白とする。</t>
        </r>
      </text>
    </comment>
    <comment ref="J397" authorId="0" shapeId="0" xr:uid="{00000000-0006-0000-1300-000039000000}">
      <text>
        <r>
          <rPr>
            <b/>
            <sz val="8"/>
            <color indexed="81"/>
            <rFont val="ＭＳ Ｐゴシック"/>
            <family val="3"/>
            <charset val="128"/>
          </rPr>
          <t>送電（購入）先１で送電比率が100%（または設備量全体）になるよう自動計算される。</t>
        </r>
      </text>
    </comment>
    <comment ref="X397" authorId="0" shapeId="0" xr:uid="{00000000-0006-0000-1300-00003A000000}">
      <text>
        <r>
          <rPr>
            <b/>
            <sz val="8"/>
            <color indexed="81"/>
            <rFont val="ＭＳ Ｐゴシック"/>
            <family val="3"/>
            <charset val="128"/>
          </rPr>
          <t>4月時点の比率（または設備量）で按分する。</t>
        </r>
      </text>
    </comment>
    <comment ref="F408" authorId="1" shapeId="0" xr:uid="{00000000-0006-0000-1300-00003B000000}">
      <text>
        <r>
          <rPr>
            <b/>
            <sz val="9"/>
            <color indexed="81"/>
            <rFont val="ＭＳ Ｐゴシック"/>
            <family val="3"/>
            <charset val="128"/>
          </rPr>
          <t xml:space="preserve">H28年度1月の比率
（または設備量）で入力
</t>
        </r>
      </text>
    </comment>
    <comment ref="I408" authorId="1" shapeId="0" xr:uid="{00000000-0006-0000-1300-00003C000000}">
      <text>
        <r>
          <rPr>
            <b/>
            <sz val="9"/>
            <color indexed="81"/>
            <rFont val="ＭＳ Ｐゴシック"/>
            <family val="3"/>
            <charset val="128"/>
          </rPr>
          <t>H29年度8月の比率
（または設備量）で入力</t>
        </r>
        <r>
          <rPr>
            <sz val="9"/>
            <color indexed="81"/>
            <rFont val="ＭＳ Ｐゴシック"/>
            <family val="3"/>
            <charset val="128"/>
          </rPr>
          <t xml:space="preserve">
</t>
        </r>
      </text>
    </comment>
    <comment ref="CT425" authorId="0" shapeId="0" xr:uid="{00000000-0006-0000-1300-00003D000000}">
      <text>
        <r>
          <rPr>
            <sz val="8"/>
            <color indexed="81"/>
            <rFont val="ＭＳ Ｐゴシック"/>
            <family val="3"/>
            <charset val="128"/>
          </rPr>
          <t>記載有無の確認</t>
        </r>
      </text>
    </comment>
    <comment ref="BW426" authorId="0" shapeId="0" xr:uid="{00000000-0006-0000-1300-00003E000000}">
      <text>
        <r>
          <rPr>
            <b/>
            <sz val="8"/>
            <color indexed="81"/>
            <rFont val="ＭＳ Ｐゴシック"/>
            <family val="3"/>
            <charset val="128"/>
          </rPr>
          <t>1月は前々年度値</t>
        </r>
      </text>
    </comment>
    <comment ref="E429" authorId="0" shapeId="0" xr:uid="{00000000-0006-0000-1300-00003F000000}">
      <text>
        <r>
          <rPr>
            <sz val="8"/>
            <color indexed="81"/>
            <rFont val="ＭＳ Ｐゴシック"/>
            <family val="3"/>
            <charset val="128"/>
          </rPr>
          <t>供給電力欄には</t>
        </r>
        <r>
          <rPr>
            <b/>
            <u/>
            <sz val="8"/>
            <color indexed="81"/>
            <rFont val="ＭＳ Ｐゴシック"/>
            <family val="3"/>
            <charset val="128"/>
          </rPr>
          <t>設備量ではなく</t>
        </r>
        <r>
          <rPr>
            <sz val="8"/>
            <color indexed="81"/>
            <rFont val="ＭＳ Ｐゴシック"/>
            <family val="3"/>
            <charset val="128"/>
          </rPr>
          <t>、当該年月に</t>
        </r>
        <r>
          <rPr>
            <b/>
            <u/>
            <sz val="8"/>
            <color indexed="81"/>
            <rFont val="ＭＳ Ｐゴシック"/>
            <family val="3"/>
            <charset val="128"/>
          </rPr>
          <t>安定して系統へ出力できる電力（MW）</t>
        </r>
        <r>
          <rPr>
            <sz val="8"/>
            <color indexed="81"/>
            <rFont val="ＭＳ Ｐゴシック"/>
            <family val="3"/>
            <charset val="128"/>
          </rPr>
          <t>を記載すること。
また、供給電力・想定送電端電力量欄については</t>
        </r>
        <r>
          <rPr>
            <b/>
            <u/>
            <sz val="8"/>
            <color indexed="81"/>
            <rFont val="ＭＳ Ｐゴシック"/>
            <family val="3"/>
            <charset val="128"/>
          </rPr>
          <t>主たる燃料側に一括記載</t>
        </r>
        <r>
          <rPr>
            <sz val="8"/>
            <color indexed="81"/>
            <rFont val="ＭＳ Ｐゴシック"/>
            <family val="3"/>
            <charset val="128"/>
          </rPr>
          <t>すること。
なお、主たる燃料が化石燃料の場合は、</t>
        </r>
        <r>
          <rPr>
            <b/>
            <u/>
            <sz val="8"/>
            <color indexed="81"/>
            <rFont val="ＭＳ Ｐゴシック"/>
            <family val="3"/>
            <charset val="128"/>
          </rPr>
          <t>様式第３２第１～４表の火力発電所欄に直接記載</t>
        </r>
        <r>
          <rPr>
            <sz val="8"/>
            <color indexed="81"/>
            <rFont val="ＭＳ Ｐゴシック"/>
            <family val="3"/>
            <charset val="128"/>
          </rPr>
          <t>すること。</t>
        </r>
      </text>
    </comment>
    <comment ref="BW431" authorId="0" shapeId="0" xr:uid="{00000000-0006-0000-1300-000040000000}">
      <text>
        <r>
          <rPr>
            <sz val="9"/>
            <color indexed="81"/>
            <rFont val="ＭＳ Ｐゴシック"/>
            <family val="3"/>
            <charset val="128"/>
          </rPr>
          <t>小売等のその他事業者からの調達は４月時点の比率で按分</t>
        </r>
      </text>
    </comment>
    <comment ref="E432" authorId="0" shapeId="0" xr:uid="{00000000-0006-0000-1300-000041000000}">
      <text>
        <r>
          <rPr>
            <b/>
            <sz val="8"/>
            <color indexed="81"/>
            <rFont val="ＭＳ Ｐゴシック"/>
            <family val="3"/>
            <charset val="128"/>
          </rPr>
          <t>11月までは実績、12月以降は想定</t>
        </r>
      </text>
    </comment>
    <comment ref="Y432" authorId="0" shapeId="0" xr:uid="{00000000-0006-0000-1300-000042000000}">
      <text>
        <r>
          <rPr>
            <sz val="8"/>
            <color indexed="81"/>
            <rFont val="ＭＳ Ｐゴシック"/>
            <family val="3"/>
            <charset val="128"/>
          </rPr>
          <t>　バイオマス以外の他燃料（石炭・廃棄物等）を混焼している場合は、</t>
        </r>
        <r>
          <rPr>
            <b/>
            <u/>
            <sz val="8"/>
            <color indexed="81"/>
            <rFont val="ＭＳ Ｐゴシック"/>
            <family val="3"/>
            <charset val="128"/>
          </rPr>
          <t>本セルにはバイオマス燃料相当の発電端電力量のみを記載</t>
        </r>
        <r>
          <rPr>
            <sz val="8"/>
            <color indexed="81"/>
            <rFont val="ＭＳ Ｐゴシック"/>
            <family val="3"/>
            <charset val="128"/>
          </rPr>
          <t>し、他燃料相当の発電端電力量は、別シートに記載する（石炭なら様式第３２第２表の発電端電力量の石炭欄、廃棄物なら廃棄物シートに記載等）。
　上段の年度末電源構成については主たる燃料側に一括記載するため、</t>
        </r>
        <r>
          <rPr>
            <b/>
            <u/>
            <sz val="8"/>
            <color indexed="81"/>
            <rFont val="ＭＳ Ｐゴシック"/>
            <family val="3"/>
            <charset val="128"/>
          </rPr>
          <t>主たる燃料がバイオマスなら全設備量をここに記載</t>
        </r>
        <r>
          <rPr>
            <sz val="8"/>
            <color indexed="81"/>
            <rFont val="ＭＳ Ｐゴシック"/>
            <family val="3"/>
            <charset val="128"/>
          </rPr>
          <t>し、主たる燃料が他燃料ならここは空白とする。</t>
        </r>
      </text>
    </comment>
    <comment ref="J457" authorId="0" shapeId="0" xr:uid="{00000000-0006-0000-1300-000043000000}">
      <text>
        <r>
          <rPr>
            <b/>
            <sz val="8"/>
            <color indexed="81"/>
            <rFont val="ＭＳ Ｐゴシック"/>
            <family val="3"/>
            <charset val="128"/>
          </rPr>
          <t>送電（購入）先１で送電比率が100%（または設備量全体）になるよう自動計算される。</t>
        </r>
      </text>
    </comment>
    <comment ref="X457" authorId="0" shapeId="0" xr:uid="{00000000-0006-0000-1300-000044000000}">
      <text>
        <r>
          <rPr>
            <b/>
            <sz val="8"/>
            <color indexed="81"/>
            <rFont val="ＭＳ Ｐゴシック"/>
            <family val="3"/>
            <charset val="128"/>
          </rPr>
          <t>4月時点の比率（または設備量）で按分する。</t>
        </r>
      </text>
    </comment>
    <comment ref="F468" authorId="1" shapeId="0" xr:uid="{00000000-0006-0000-1300-000045000000}">
      <text>
        <r>
          <rPr>
            <b/>
            <sz val="9"/>
            <color indexed="81"/>
            <rFont val="ＭＳ Ｐゴシック"/>
            <family val="3"/>
            <charset val="128"/>
          </rPr>
          <t xml:space="preserve">H28年度1月の比率
（または設備量）で入力
</t>
        </r>
      </text>
    </comment>
    <comment ref="I468" authorId="1" shapeId="0" xr:uid="{00000000-0006-0000-1300-000046000000}">
      <text>
        <r>
          <rPr>
            <b/>
            <sz val="9"/>
            <color indexed="81"/>
            <rFont val="ＭＳ Ｐゴシック"/>
            <family val="3"/>
            <charset val="128"/>
          </rPr>
          <t>H29年度8月の比率
（または設備量）で入力</t>
        </r>
        <r>
          <rPr>
            <sz val="9"/>
            <color indexed="81"/>
            <rFont val="ＭＳ Ｐゴシック"/>
            <family val="3"/>
            <charset val="128"/>
          </rPr>
          <t xml:space="preserve">
</t>
        </r>
      </text>
    </comment>
    <comment ref="CT485" authorId="0" shapeId="0" xr:uid="{00000000-0006-0000-1300-000047000000}">
      <text>
        <r>
          <rPr>
            <sz val="8"/>
            <color indexed="81"/>
            <rFont val="ＭＳ Ｐゴシック"/>
            <family val="3"/>
            <charset val="128"/>
          </rPr>
          <t>記載有無の確認</t>
        </r>
      </text>
    </comment>
    <comment ref="BW486" authorId="0" shapeId="0" xr:uid="{00000000-0006-0000-1300-000048000000}">
      <text>
        <r>
          <rPr>
            <b/>
            <sz val="8"/>
            <color indexed="81"/>
            <rFont val="ＭＳ Ｐゴシック"/>
            <family val="3"/>
            <charset val="128"/>
          </rPr>
          <t>1月は前々年度値</t>
        </r>
      </text>
    </comment>
    <comment ref="E489" authorId="0" shapeId="0" xr:uid="{00000000-0006-0000-1300-000049000000}">
      <text>
        <r>
          <rPr>
            <sz val="8"/>
            <color indexed="81"/>
            <rFont val="ＭＳ Ｐゴシック"/>
            <family val="3"/>
            <charset val="128"/>
          </rPr>
          <t>供給電力欄には</t>
        </r>
        <r>
          <rPr>
            <b/>
            <u/>
            <sz val="8"/>
            <color indexed="81"/>
            <rFont val="ＭＳ Ｐゴシック"/>
            <family val="3"/>
            <charset val="128"/>
          </rPr>
          <t>設備量ではなく</t>
        </r>
        <r>
          <rPr>
            <sz val="8"/>
            <color indexed="81"/>
            <rFont val="ＭＳ Ｐゴシック"/>
            <family val="3"/>
            <charset val="128"/>
          </rPr>
          <t>、当該年月に</t>
        </r>
        <r>
          <rPr>
            <b/>
            <u/>
            <sz val="8"/>
            <color indexed="81"/>
            <rFont val="ＭＳ Ｐゴシック"/>
            <family val="3"/>
            <charset val="128"/>
          </rPr>
          <t>安定して系統へ出力できる電力（MW）</t>
        </r>
        <r>
          <rPr>
            <sz val="8"/>
            <color indexed="81"/>
            <rFont val="ＭＳ Ｐゴシック"/>
            <family val="3"/>
            <charset val="128"/>
          </rPr>
          <t>を記載すること。
また、供給電力・想定送電端電力量欄については</t>
        </r>
        <r>
          <rPr>
            <b/>
            <u/>
            <sz val="8"/>
            <color indexed="81"/>
            <rFont val="ＭＳ Ｐゴシック"/>
            <family val="3"/>
            <charset val="128"/>
          </rPr>
          <t>主たる燃料側に一括記載</t>
        </r>
        <r>
          <rPr>
            <sz val="8"/>
            <color indexed="81"/>
            <rFont val="ＭＳ Ｐゴシック"/>
            <family val="3"/>
            <charset val="128"/>
          </rPr>
          <t>すること。
なお、主たる燃料が化石燃料の場合は、</t>
        </r>
        <r>
          <rPr>
            <b/>
            <u/>
            <sz val="8"/>
            <color indexed="81"/>
            <rFont val="ＭＳ Ｐゴシック"/>
            <family val="3"/>
            <charset val="128"/>
          </rPr>
          <t>様式第３２第１～４表の火力発電所欄に直接記載</t>
        </r>
        <r>
          <rPr>
            <sz val="8"/>
            <color indexed="81"/>
            <rFont val="ＭＳ Ｐゴシック"/>
            <family val="3"/>
            <charset val="128"/>
          </rPr>
          <t>すること。</t>
        </r>
      </text>
    </comment>
    <comment ref="BW491" authorId="0" shapeId="0" xr:uid="{00000000-0006-0000-1300-00004A000000}">
      <text>
        <r>
          <rPr>
            <sz val="9"/>
            <color indexed="81"/>
            <rFont val="ＭＳ Ｐゴシック"/>
            <family val="3"/>
            <charset val="128"/>
          </rPr>
          <t>小売等のその他事業者からの調達は４月時点の比率で按分</t>
        </r>
      </text>
    </comment>
    <comment ref="E492" authorId="0" shapeId="0" xr:uid="{00000000-0006-0000-1300-00004B000000}">
      <text>
        <r>
          <rPr>
            <b/>
            <sz val="8"/>
            <color indexed="81"/>
            <rFont val="ＭＳ Ｐゴシック"/>
            <family val="3"/>
            <charset val="128"/>
          </rPr>
          <t>11月までは実績、12月以降は想定</t>
        </r>
      </text>
    </comment>
    <comment ref="Y492" authorId="0" shapeId="0" xr:uid="{00000000-0006-0000-1300-00004C000000}">
      <text>
        <r>
          <rPr>
            <sz val="8"/>
            <color indexed="81"/>
            <rFont val="ＭＳ Ｐゴシック"/>
            <family val="3"/>
            <charset val="128"/>
          </rPr>
          <t>　バイオマス以外の他燃料（石炭・廃棄物等）を混焼している場合は、</t>
        </r>
        <r>
          <rPr>
            <b/>
            <u/>
            <sz val="8"/>
            <color indexed="81"/>
            <rFont val="ＭＳ Ｐゴシック"/>
            <family val="3"/>
            <charset val="128"/>
          </rPr>
          <t>本セルにはバイオマス燃料相当の発電端電力量のみを記載</t>
        </r>
        <r>
          <rPr>
            <sz val="8"/>
            <color indexed="81"/>
            <rFont val="ＭＳ Ｐゴシック"/>
            <family val="3"/>
            <charset val="128"/>
          </rPr>
          <t>し、他燃料相当の発電端電力量は、別シートに記載する（石炭なら様式第３２第２表の発電端電力量の石炭欄、廃棄物なら廃棄物シートに記載等）。
　上段の年度末電源構成については主たる燃料側に一括記載するため、</t>
        </r>
        <r>
          <rPr>
            <b/>
            <u/>
            <sz val="8"/>
            <color indexed="81"/>
            <rFont val="ＭＳ Ｐゴシック"/>
            <family val="3"/>
            <charset val="128"/>
          </rPr>
          <t>主たる燃料がバイオマスなら全設備量をここに記載</t>
        </r>
        <r>
          <rPr>
            <sz val="8"/>
            <color indexed="81"/>
            <rFont val="ＭＳ Ｐゴシック"/>
            <family val="3"/>
            <charset val="128"/>
          </rPr>
          <t>し、主たる燃料が他燃料ならここは空白とする。</t>
        </r>
      </text>
    </comment>
    <comment ref="J517" authorId="0" shapeId="0" xr:uid="{00000000-0006-0000-1300-00004D000000}">
      <text>
        <r>
          <rPr>
            <b/>
            <sz val="8"/>
            <color indexed="81"/>
            <rFont val="ＭＳ Ｐゴシック"/>
            <family val="3"/>
            <charset val="128"/>
          </rPr>
          <t>送電（購入）先１で送電比率が100%（または設備量全体）になるよう自動計算される。</t>
        </r>
      </text>
    </comment>
    <comment ref="X517" authorId="0" shapeId="0" xr:uid="{00000000-0006-0000-1300-00004E000000}">
      <text>
        <r>
          <rPr>
            <b/>
            <sz val="8"/>
            <color indexed="81"/>
            <rFont val="ＭＳ Ｐゴシック"/>
            <family val="3"/>
            <charset val="128"/>
          </rPr>
          <t>4月時点の比率（または設備量）で按分する。</t>
        </r>
      </text>
    </comment>
    <comment ref="F528" authorId="1" shapeId="0" xr:uid="{00000000-0006-0000-1300-00004F000000}">
      <text>
        <r>
          <rPr>
            <b/>
            <sz val="9"/>
            <color indexed="81"/>
            <rFont val="ＭＳ Ｐゴシック"/>
            <family val="3"/>
            <charset val="128"/>
          </rPr>
          <t xml:space="preserve">H28年度1月の比率
（または設備量）で入力
</t>
        </r>
      </text>
    </comment>
    <comment ref="I528" authorId="1" shapeId="0" xr:uid="{00000000-0006-0000-1300-000050000000}">
      <text>
        <r>
          <rPr>
            <b/>
            <sz val="9"/>
            <color indexed="81"/>
            <rFont val="ＭＳ Ｐゴシック"/>
            <family val="3"/>
            <charset val="128"/>
          </rPr>
          <t>H29年度8月の比率
（または設備量）で入力</t>
        </r>
        <r>
          <rPr>
            <sz val="9"/>
            <color indexed="81"/>
            <rFont val="ＭＳ Ｐゴシック"/>
            <family val="3"/>
            <charset val="128"/>
          </rPr>
          <t xml:space="preserve">
</t>
        </r>
      </text>
    </comment>
    <comment ref="CT545" authorId="0" shapeId="0" xr:uid="{00000000-0006-0000-1300-000051000000}">
      <text>
        <r>
          <rPr>
            <sz val="8"/>
            <color indexed="81"/>
            <rFont val="ＭＳ Ｐゴシック"/>
            <family val="3"/>
            <charset val="128"/>
          </rPr>
          <t>記載有無の確認</t>
        </r>
      </text>
    </comment>
    <comment ref="BW546" authorId="0" shapeId="0" xr:uid="{00000000-0006-0000-1300-000052000000}">
      <text>
        <r>
          <rPr>
            <b/>
            <sz val="8"/>
            <color indexed="81"/>
            <rFont val="ＭＳ Ｐゴシック"/>
            <family val="3"/>
            <charset val="128"/>
          </rPr>
          <t>1月は前々年度値</t>
        </r>
      </text>
    </comment>
    <comment ref="E549" authorId="0" shapeId="0" xr:uid="{00000000-0006-0000-1300-000053000000}">
      <text>
        <r>
          <rPr>
            <sz val="8"/>
            <color indexed="81"/>
            <rFont val="ＭＳ Ｐゴシック"/>
            <family val="3"/>
            <charset val="128"/>
          </rPr>
          <t>供給電力欄には</t>
        </r>
        <r>
          <rPr>
            <b/>
            <u/>
            <sz val="8"/>
            <color indexed="81"/>
            <rFont val="ＭＳ Ｐゴシック"/>
            <family val="3"/>
            <charset val="128"/>
          </rPr>
          <t>設備量ではなく</t>
        </r>
        <r>
          <rPr>
            <sz val="8"/>
            <color indexed="81"/>
            <rFont val="ＭＳ Ｐゴシック"/>
            <family val="3"/>
            <charset val="128"/>
          </rPr>
          <t>、当該年月に</t>
        </r>
        <r>
          <rPr>
            <b/>
            <u/>
            <sz val="8"/>
            <color indexed="81"/>
            <rFont val="ＭＳ Ｐゴシック"/>
            <family val="3"/>
            <charset val="128"/>
          </rPr>
          <t>安定して系統へ出力できる電力（MW）</t>
        </r>
        <r>
          <rPr>
            <sz val="8"/>
            <color indexed="81"/>
            <rFont val="ＭＳ Ｐゴシック"/>
            <family val="3"/>
            <charset val="128"/>
          </rPr>
          <t>を記載すること。
また、供給電力・想定送電端電力量欄については</t>
        </r>
        <r>
          <rPr>
            <b/>
            <u/>
            <sz val="8"/>
            <color indexed="81"/>
            <rFont val="ＭＳ Ｐゴシック"/>
            <family val="3"/>
            <charset val="128"/>
          </rPr>
          <t>主たる燃料側に一括記載</t>
        </r>
        <r>
          <rPr>
            <sz val="8"/>
            <color indexed="81"/>
            <rFont val="ＭＳ Ｐゴシック"/>
            <family val="3"/>
            <charset val="128"/>
          </rPr>
          <t>すること。
なお、主たる燃料が化石燃料の場合は、</t>
        </r>
        <r>
          <rPr>
            <b/>
            <u/>
            <sz val="8"/>
            <color indexed="81"/>
            <rFont val="ＭＳ Ｐゴシック"/>
            <family val="3"/>
            <charset val="128"/>
          </rPr>
          <t>様式第３２第１～４表の火力発電所欄に直接記載</t>
        </r>
        <r>
          <rPr>
            <sz val="8"/>
            <color indexed="81"/>
            <rFont val="ＭＳ Ｐゴシック"/>
            <family val="3"/>
            <charset val="128"/>
          </rPr>
          <t>すること。</t>
        </r>
      </text>
    </comment>
    <comment ref="BW551" authorId="0" shapeId="0" xr:uid="{00000000-0006-0000-1300-000054000000}">
      <text>
        <r>
          <rPr>
            <sz val="9"/>
            <color indexed="81"/>
            <rFont val="ＭＳ Ｐゴシック"/>
            <family val="3"/>
            <charset val="128"/>
          </rPr>
          <t>小売等のその他事業者からの調達は４月時点の比率で按分</t>
        </r>
      </text>
    </comment>
    <comment ref="E552" authorId="0" shapeId="0" xr:uid="{00000000-0006-0000-1300-000055000000}">
      <text>
        <r>
          <rPr>
            <b/>
            <sz val="8"/>
            <color indexed="81"/>
            <rFont val="ＭＳ Ｐゴシック"/>
            <family val="3"/>
            <charset val="128"/>
          </rPr>
          <t>11月までは実績、12月以降は想定</t>
        </r>
      </text>
    </comment>
    <comment ref="Y552" authorId="0" shapeId="0" xr:uid="{00000000-0006-0000-1300-000056000000}">
      <text>
        <r>
          <rPr>
            <sz val="8"/>
            <color indexed="81"/>
            <rFont val="ＭＳ Ｐゴシック"/>
            <family val="3"/>
            <charset val="128"/>
          </rPr>
          <t>　バイオマス以外の他燃料（石炭・廃棄物等）を混焼している場合は、</t>
        </r>
        <r>
          <rPr>
            <b/>
            <u/>
            <sz val="8"/>
            <color indexed="81"/>
            <rFont val="ＭＳ Ｐゴシック"/>
            <family val="3"/>
            <charset val="128"/>
          </rPr>
          <t>本セルにはバイオマス燃料相当の発電端電力量のみを記載</t>
        </r>
        <r>
          <rPr>
            <sz val="8"/>
            <color indexed="81"/>
            <rFont val="ＭＳ Ｐゴシック"/>
            <family val="3"/>
            <charset val="128"/>
          </rPr>
          <t>し、他燃料相当の発電端電力量は、別シートに記載する（石炭なら様式第３２第２表の発電端電力量の石炭欄、廃棄物なら廃棄物シートに記載等）。
　上段の年度末電源構成については主たる燃料側に一括記載するため、</t>
        </r>
        <r>
          <rPr>
            <b/>
            <u/>
            <sz val="8"/>
            <color indexed="81"/>
            <rFont val="ＭＳ Ｐゴシック"/>
            <family val="3"/>
            <charset val="128"/>
          </rPr>
          <t>主たる燃料がバイオマスなら全設備量をここに記載</t>
        </r>
        <r>
          <rPr>
            <sz val="8"/>
            <color indexed="81"/>
            <rFont val="ＭＳ Ｐゴシック"/>
            <family val="3"/>
            <charset val="128"/>
          </rPr>
          <t>し、主たる燃料が他燃料ならここは空白とする。</t>
        </r>
      </text>
    </comment>
    <comment ref="J577" authorId="0" shapeId="0" xr:uid="{00000000-0006-0000-1300-000057000000}">
      <text>
        <r>
          <rPr>
            <b/>
            <sz val="8"/>
            <color indexed="81"/>
            <rFont val="ＭＳ Ｐゴシック"/>
            <family val="3"/>
            <charset val="128"/>
          </rPr>
          <t>送電（購入）先１で送電比率が100%（または設備量全体）になるよう自動計算される。</t>
        </r>
      </text>
    </comment>
    <comment ref="X577" authorId="0" shapeId="0" xr:uid="{00000000-0006-0000-1300-000058000000}">
      <text>
        <r>
          <rPr>
            <b/>
            <sz val="8"/>
            <color indexed="81"/>
            <rFont val="ＭＳ Ｐゴシック"/>
            <family val="3"/>
            <charset val="128"/>
          </rPr>
          <t>4月時点の比率（または設備量）で按分する。</t>
        </r>
      </text>
    </comment>
    <comment ref="F588" authorId="1" shapeId="0" xr:uid="{00000000-0006-0000-1300-000059000000}">
      <text>
        <r>
          <rPr>
            <b/>
            <sz val="9"/>
            <color indexed="81"/>
            <rFont val="ＭＳ Ｐゴシック"/>
            <family val="3"/>
            <charset val="128"/>
          </rPr>
          <t xml:space="preserve">H28年度1月の比率
（または設備量）で入力
</t>
        </r>
      </text>
    </comment>
    <comment ref="I588" authorId="1" shapeId="0" xr:uid="{00000000-0006-0000-1300-00005A000000}">
      <text>
        <r>
          <rPr>
            <b/>
            <sz val="9"/>
            <color indexed="81"/>
            <rFont val="ＭＳ Ｐゴシック"/>
            <family val="3"/>
            <charset val="128"/>
          </rPr>
          <t>H29年度8月の比率
（または設備量）で入力</t>
        </r>
        <r>
          <rPr>
            <sz val="9"/>
            <color indexed="81"/>
            <rFont val="ＭＳ Ｐゴシック"/>
            <family val="3"/>
            <charset val="128"/>
          </rPr>
          <t xml:space="preserve">
</t>
        </r>
      </text>
    </comment>
    <comment ref="CT605" authorId="0" shapeId="0" xr:uid="{00000000-0006-0000-1300-00005B000000}">
      <text>
        <r>
          <rPr>
            <sz val="8"/>
            <color indexed="81"/>
            <rFont val="ＭＳ Ｐゴシック"/>
            <family val="3"/>
            <charset val="128"/>
          </rPr>
          <t>記載有無の確認</t>
        </r>
      </text>
    </comment>
    <comment ref="BW606" authorId="0" shapeId="0" xr:uid="{00000000-0006-0000-1300-00005C000000}">
      <text>
        <r>
          <rPr>
            <b/>
            <sz val="8"/>
            <color indexed="81"/>
            <rFont val="ＭＳ Ｐゴシック"/>
            <family val="3"/>
            <charset val="128"/>
          </rPr>
          <t>1月は前々年度値</t>
        </r>
      </text>
    </comment>
    <comment ref="E609" authorId="0" shapeId="0" xr:uid="{00000000-0006-0000-1300-00005D000000}">
      <text>
        <r>
          <rPr>
            <sz val="8"/>
            <color indexed="81"/>
            <rFont val="ＭＳ Ｐゴシック"/>
            <family val="3"/>
            <charset val="128"/>
          </rPr>
          <t>供給電力欄には</t>
        </r>
        <r>
          <rPr>
            <b/>
            <u/>
            <sz val="8"/>
            <color indexed="81"/>
            <rFont val="ＭＳ Ｐゴシック"/>
            <family val="3"/>
            <charset val="128"/>
          </rPr>
          <t>設備量ではなく</t>
        </r>
        <r>
          <rPr>
            <sz val="8"/>
            <color indexed="81"/>
            <rFont val="ＭＳ Ｐゴシック"/>
            <family val="3"/>
            <charset val="128"/>
          </rPr>
          <t>、当該年月に</t>
        </r>
        <r>
          <rPr>
            <b/>
            <u/>
            <sz val="8"/>
            <color indexed="81"/>
            <rFont val="ＭＳ Ｐゴシック"/>
            <family val="3"/>
            <charset val="128"/>
          </rPr>
          <t>安定して系統へ出力できる電力（MW）</t>
        </r>
        <r>
          <rPr>
            <sz val="8"/>
            <color indexed="81"/>
            <rFont val="ＭＳ Ｐゴシック"/>
            <family val="3"/>
            <charset val="128"/>
          </rPr>
          <t>を記載すること。
また、供給電力・想定送電端電力量欄については</t>
        </r>
        <r>
          <rPr>
            <b/>
            <u/>
            <sz val="8"/>
            <color indexed="81"/>
            <rFont val="ＭＳ Ｐゴシック"/>
            <family val="3"/>
            <charset val="128"/>
          </rPr>
          <t>主たる燃料側に一括記載</t>
        </r>
        <r>
          <rPr>
            <sz val="8"/>
            <color indexed="81"/>
            <rFont val="ＭＳ Ｐゴシック"/>
            <family val="3"/>
            <charset val="128"/>
          </rPr>
          <t>すること。
なお、主たる燃料が化石燃料の場合は、</t>
        </r>
        <r>
          <rPr>
            <b/>
            <u/>
            <sz val="8"/>
            <color indexed="81"/>
            <rFont val="ＭＳ Ｐゴシック"/>
            <family val="3"/>
            <charset val="128"/>
          </rPr>
          <t>様式第３２第１～４表の火力発電所欄に直接記載</t>
        </r>
        <r>
          <rPr>
            <sz val="8"/>
            <color indexed="81"/>
            <rFont val="ＭＳ Ｐゴシック"/>
            <family val="3"/>
            <charset val="128"/>
          </rPr>
          <t>すること。</t>
        </r>
      </text>
    </comment>
    <comment ref="BW611" authorId="0" shapeId="0" xr:uid="{00000000-0006-0000-1300-00005E000000}">
      <text>
        <r>
          <rPr>
            <sz val="9"/>
            <color indexed="81"/>
            <rFont val="ＭＳ Ｐゴシック"/>
            <family val="3"/>
            <charset val="128"/>
          </rPr>
          <t>小売等のその他事業者からの調達は４月時点の比率で按分</t>
        </r>
      </text>
    </comment>
    <comment ref="E612" authorId="0" shapeId="0" xr:uid="{00000000-0006-0000-1300-00005F000000}">
      <text>
        <r>
          <rPr>
            <b/>
            <sz val="8"/>
            <color indexed="81"/>
            <rFont val="ＭＳ Ｐゴシック"/>
            <family val="3"/>
            <charset val="128"/>
          </rPr>
          <t>11月までは実績、12月以降は想定</t>
        </r>
      </text>
    </comment>
    <comment ref="Y612" authorId="0" shapeId="0" xr:uid="{00000000-0006-0000-1300-000060000000}">
      <text>
        <r>
          <rPr>
            <sz val="8"/>
            <color indexed="81"/>
            <rFont val="ＭＳ Ｐゴシック"/>
            <family val="3"/>
            <charset val="128"/>
          </rPr>
          <t>　バイオマス以外の他燃料（石炭・廃棄物等）を混焼している場合は、</t>
        </r>
        <r>
          <rPr>
            <b/>
            <u/>
            <sz val="8"/>
            <color indexed="81"/>
            <rFont val="ＭＳ Ｐゴシック"/>
            <family val="3"/>
            <charset val="128"/>
          </rPr>
          <t>本セルにはバイオマス燃料相当の発電端電力量のみを記載</t>
        </r>
        <r>
          <rPr>
            <sz val="8"/>
            <color indexed="81"/>
            <rFont val="ＭＳ Ｐゴシック"/>
            <family val="3"/>
            <charset val="128"/>
          </rPr>
          <t>し、他燃料相当の発電端電力量は、別シートに記載する（石炭なら様式第３２第２表の発電端電力量の石炭欄、廃棄物なら廃棄物シートに記載等）。
　上段の年度末電源構成については主たる燃料側に一括記載するため、</t>
        </r>
        <r>
          <rPr>
            <b/>
            <u/>
            <sz val="8"/>
            <color indexed="81"/>
            <rFont val="ＭＳ Ｐゴシック"/>
            <family val="3"/>
            <charset val="128"/>
          </rPr>
          <t>主たる燃料がバイオマスなら全設備量をここに記載</t>
        </r>
        <r>
          <rPr>
            <sz val="8"/>
            <color indexed="81"/>
            <rFont val="ＭＳ Ｐゴシック"/>
            <family val="3"/>
            <charset val="128"/>
          </rPr>
          <t>し、主たる燃料が他燃料ならここは空白とする。</t>
        </r>
      </text>
    </comment>
    <comment ref="J637" authorId="0" shapeId="0" xr:uid="{00000000-0006-0000-1300-000061000000}">
      <text>
        <r>
          <rPr>
            <b/>
            <sz val="8"/>
            <color indexed="81"/>
            <rFont val="ＭＳ Ｐゴシック"/>
            <family val="3"/>
            <charset val="128"/>
          </rPr>
          <t>送電（購入）先１で送電比率が100%（または設備量全体）になるよう自動計算される。</t>
        </r>
      </text>
    </comment>
    <comment ref="X637" authorId="0" shapeId="0" xr:uid="{00000000-0006-0000-1300-000062000000}">
      <text>
        <r>
          <rPr>
            <b/>
            <sz val="8"/>
            <color indexed="81"/>
            <rFont val="ＭＳ Ｐゴシック"/>
            <family val="3"/>
            <charset val="128"/>
          </rPr>
          <t>4月時点の比率（または設備量）で按分する。</t>
        </r>
      </text>
    </comment>
    <comment ref="F648" authorId="1" shapeId="0" xr:uid="{00000000-0006-0000-1300-000063000000}">
      <text>
        <r>
          <rPr>
            <b/>
            <sz val="9"/>
            <color indexed="81"/>
            <rFont val="ＭＳ Ｐゴシック"/>
            <family val="3"/>
            <charset val="128"/>
          </rPr>
          <t xml:space="preserve">H28年度1月の比率
（または設備量）で入力
</t>
        </r>
      </text>
    </comment>
    <comment ref="I648" authorId="1" shapeId="0" xr:uid="{00000000-0006-0000-1300-000064000000}">
      <text>
        <r>
          <rPr>
            <b/>
            <sz val="9"/>
            <color indexed="81"/>
            <rFont val="ＭＳ Ｐゴシック"/>
            <family val="3"/>
            <charset val="128"/>
          </rPr>
          <t>H29年度8月の比率
（または設備量）で入力</t>
        </r>
        <r>
          <rPr>
            <sz val="9"/>
            <color indexed="81"/>
            <rFont val="ＭＳ Ｐゴシック"/>
            <family val="3"/>
            <charset val="128"/>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 xml:space="preserve"> </author>
    <author>計画部　宮原</author>
  </authors>
  <commentList>
    <comment ref="CT65" authorId="0" shapeId="0" xr:uid="{00000000-0006-0000-1400-000001000000}">
      <text>
        <r>
          <rPr>
            <sz val="8"/>
            <color indexed="81"/>
            <rFont val="ＭＳ Ｐゴシック"/>
            <family val="3"/>
            <charset val="128"/>
          </rPr>
          <t>記載有無の確認</t>
        </r>
      </text>
    </comment>
    <comment ref="BW66" authorId="0" shapeId="0" xr:uid="{00000000-0006-0000-1400-000002000000}">
      <text>
        <r>
          <rPr>
            <b/>
            <sz val="8"/>
            <color indexed="81"/>
            <rFont val="ＭＳ Ｐゴシック"/>
            <family val="3"/>
            <charset val="128"/>
          </rPr>
          <t>1月は前々年度値</t>
        </r>
      </text>
    </comment>
    <comment ref="E69" authorId="0" shapeId="0" xr:uid="{00000000-0006-0000-1400-000003000000}">
      <text>
        <r>
          <rPr>
            <sz val="8"/>
            <color indexed="81"/>
            <rFont val="ＭＳ Ｐゴシック"/>
            <family val="3"/>
            <charset val="128"/>
          </rPr>
          <t>供給電力欄には</t>
        </r>
        <r>
          <rPr>
            <b/>
            <u/>
            <sz val="8"/>
            <color indexed="81"/>
            <rFont val="ＭＳ Ｐゴシック"/>
            <family val="3"/>
            <charset val="128"/>
          </rPr>
          <t>設備量ではなく</t>
        </r>
        <r>
          <rPr>
            <sz val="8"/>
            <color indexed="81"/>
            <rFont val="ＭＳ Ｐゴシック"/>
            <family val="3"/>
            <charset val="128"/>
          </rPr>
          <t>、当該年月に</t>
        </r>
        <r>
          <rPr>
            <b/>
            <u/>
            <sz val="8"/>
            <color indexed="81"/>
            <rFont val="ＭＳ Ｐゴシック"/>
            <family val="3"/>
            <charset val="128"/>
          </rPr>
          <t>安定して系統へ出力できる電力（MW）</t>
        </r>
        <r>
          <rPr>
            <sz val="8"/>
            <color indexed="81"/>
            <rFont val="ＭＳ Ｐゴシック"/>
            <family val="3"/>
            <charset val="128"/>
          </rPr>
          <t>を記載すること。
また、供給電力・想定送電端電力量欄については</t>
        </r>
        <r>
          <rPr>
            <b/>
            <u/>
            <sz val="8"/>
            <color indexed="81"/>
            <rFont val="ＭＳ Ｐゴシック"/>
            <family val="3"/>
            <charset val="128"/>
          </rPr>
          <t>主たる燃料側に一括記載</t>
        </r>
        <r>
          <rPr>
            <sz val="8"/>
            <color indexed="81"/>
            <rFont val="ＭＳ Ｐゴシック"/>
            <family val="3"/>
            <charset val="128"/>
          </rPr>
          <t>すること。
なお、主たる燃料が化石燃料の場合は、</t>
        </r>
        <r>
          <rPr>
            <b/>
            <u/>
            <sz val="8"/>
            <color indexed="81"/>
            <rFont val="ＭＳ Ｐゴシック"/>
            <family val="3"/>
            <charset val="128"/>
          </rPr>
          <t>様式第３２第１～４表の火力発電所欄に直接記載</t>
        </r>
        <r>
          <rPr>
            <sz val="8"/>
            <color indexed="81"/>
            <rFont val="ＭＳ Ｐゴシック"/>
            <family val="3"/>
            <charset val="128"/>
          </rPr>
          <t>すること。</t>
        </r>
      </text>
    </comment>
    <comment ref="BW71" authorId="0" shapeId="0" xr:uid="{00000000-0006-0000-1400-000004000000}">
      <text>
        <r>
          <rPr>
            <sz val="9"/>
            <color indexed="81"/>
            <rFont val="ＭＳ Ｐゴシック"/>
            <family val="3"/>
            <charset val="128"/>
          </rPr>
          <t>小売等のその他事業者からの調達は４月時点の比率で按分</t>
        </r>
      </text>
    </comment>
    <comment ref="E72" authorId="0" shapeId="0" xr:uid="{00000000-0006-0000-1400-000005000000}">
      <text>
        <r>
          <rPr>
            <b/>
            <sz val="8"/>
            <color indexed="81"/>
            <rFont val="ＭＳ Ｐゴシック"/>
            <family val="3"/>
            <charset val="128"/>
          </rPr>
          <t>11月までは実績、12月以降は想定</t>
        </r>
      </text>
    </comment>
    <comment ref="Y72" authorId="0" shapeId="0" xr:uid="{00000000-0006-0000-1400-000006000000}">
      <text>
        <r>
          <rPr>
            <sz val="8"/>
            <color indexed="81"/>
            <rFont val="ＭＳ Ｐゴシック"/>
            <family val="3"/>
            <charset val="128"/>
          </rPr>
          <t>　廃棄物以外の他燃料（石炭・バイオマス等）を混焼している場合は、</t>
        </r>
        <r>
          <rPr>
            <b/>
            <u/>
            <sz val="8"/>
            <color indexed="81"/>
            <rFont val="ＭＳ Ｐゴシック"/>
            <family val="3"/>
            <charset val="128"/>
          </rPr>
          <t>本セルには廃棄物燃料相当の発電端電力量のみを記載</t>
        </r>
        <r>
          <rPr>
            <sz val="8"/>
            <color indexed="81"/>
            <rFont val="ＭＳ Ｐゴシック"/>
            <family val="3"/>
            <charset val="128"/>
          </rPr>
          <t>し、他燃料相当の発電端電力量は、別シートに記載する（石炭なら様式第３２第２表の発電端電力量の石炭欄、バイオマスならバイオマスシートに記載等）。
　上段の年度末電源構成については主たる燃料側に一括記載するため、</t>
        </r>
        <r>
          <rPr>
            <b/>
            <u/>
            <sz val="8"/>
            <color indexed="81"/>
            <rFont val="ＭＳ Ｐゴシック"/>
            <family val="3"/>
            <charset val="128"/>
          </rPr>
          <t>主たる燃料が廃棄物なら全設備量をここに記載</t>
        </r>
        <r>
          <rPr>
            <sz val="8"/>
            <color indexed="81"/>
            <rFont val="ＭＳ Ｐゴシック"/>
            <family val="3"/>
            <charset val="128"/>
          </rPr>
          <t>し、主たる燃料が他燃料ならここは空白とする。</t>
        </r>
      </text>
    </comment>
    <comment ref="J97" authorId="0" shapeId="0" xr:uid="{00000000-0006-0000-1400-000007000000}">
      <text>
        <r>
          <rPr>
            <b/>
            <sz val="8"/>
            <color indexed="81"/>
            <rFont val="ＭＳ Ｐゴシック"/>
            <family val="3"/>
            <charset val="128"/>
          </rPr>
          <t>送電（購入）先１で送電比率が100%（または設備量全体）になるよう自動計算される。</t>
        </r>
      </text>
    </comment>
    <comment ref="X97" authorId="0" shapeId="0" xr:uid="{00000000-0006-0000-1400-000008000000}">
      <text>
        <r>
          <rPr>
            <b/>
            <sz val="8"/>
            <color indexed="81"/>
            <rFont val="ＭＳ Ｐゴシック"/>
            <family val="3"/>
            <charset val="128"/>
          </rPr>
          <t>4月時点の比率（または設備量）で按分する。</t>
        </r>
      </text>
    </comment>
    <comment ref="F108" authorId="1" shapeId="0" xr:uid="{00000000-0006-0000-1400-000009000000}">
      <text>
        <r>
          <rPr>
            <b/>
            <sz val="9"/>
            <color indexed="81"/>
            <rFont val="ＭＳ Ｐゴシック"/>
            <family val="3"/>
            <charset val="128"/>
          </rPr>
          <t xml:space="preserve">H28年度1月の比率
（または設備量）で入力
</t>
        </r>
      </text>
    </comment>
    <comment ref="I108" authorId="1" shapeId="0" xr:uid="{00000000-0006-0000-1400-00000A000000}">
      <text>
        <r>
          <rPr>
            <b/>
            <sz val="9"/>
            <color indexed="81"/>
            <rFont val="ＭＳ Ｐゴシック"/>
            <family val="3"/>
            <charset val="128"/>
          </rPr>
          <t>H29年度8月の比率
（または設備量）で入力</t>
        </r>
        <r>
          <rPr>
            <sz val="9"/>
            <color indexed="81"/>
            <rFont val="ＭＳ Ｐゴシック"/>
            <family val="3"/>
            <charset val="128"/>
          </rPr>
          <t xml:space="preserve">
</t>
        </r>
      </text>
    </comment>
    <comment ref="CT125" authorId="0" shapeId="0" xr:uid="{00000000-0006-0000-1400-00000B000000}">
      <text>
        <r>
          <rPr>
            <sz val="8"/>
            <color indexed="81"/>
            <rFont val="ＭＳ Ｐゴシック"/>
            <family val="3"/>
            <charset val="128"/>
          </rPr>
          <t>記載有無の確認</t>
        </r>
      </text>
    </comment>
    <comment ref="BW126" authorId="0" shapeId="0" xr:uid="{00000000-0006-0000-1400-00000C000000}">
      <text>
        <r>
          <rPr>
            <b/>
            <sz val="8"/>
            <color indexed="81"/>
            <rFont val="ＭＳ Ｐゴシック"/>
            <family val="3"/>
            <charset val="128"/>
          </rPr>
          <t>1月は前々年度値</t>
        </r>
      </text>
    </comment>
    <comment ref="E129" authorId="0" shapeId="0" xr:uid="{00000000-0006-0000-1400-00000D000000}">
      <text>
        <r>
          <rPr>
            <sz val="8"/>
            <color indexed="81"/>
            <rFont val="ＭＳ Ｐゴシック"/>
            <family val="3"/>
            <charset val="128"/>
          </rPr>
          <t>供給電力欄には</t>
        </r>
        <r>
          <rPr>
            <b/>
            <u/>
            <sz val="8"/>
            <color indexed="81"/>
            <rFont val="ＭＳ Ｐゴシック"/>
            <family val="3"/>
            <charset val="128"/>
          </rPr>
          <t>設備量ではなく</t>
        </r>
        <r>
          <rPr>
            <sz val="8"/>
            <color indexed="81"/>
            <rFont val="ＭＳ Ｐゴシック"/>
            <family val="3"/>
            <charset val="128"/>
          </rPr>
          <t>、当該年月に</t>
        </r>
        <r>
          <rPr>
            <b/>
            <u/>
            <sz val="8"/>
            <color indexed="81"/>
            <rFont val="ＭＳ Ｐゴシック"/>
            <family val="3"/>
            <charset val="128"/>
          </rPr>
          <t>安定して系統へ出力できる電力（MW）</t>
        </r>
        <r>
          <rPr>
            <sz val="8"/>
            <color indexed="81"/>
            <rFont val="ＭＳ Ｐゴシック"/>
            <family val="3"/>
            <charset val="128"/>
          </rPr>
          <t>を記載すること。
また、供給電力・想定送電端電力量欄については</t>
        </r>
        <r>
          <rPr>
            <b/>
            <u/>
            <sz val="8"/>
            <color indexed="81"/>
            <rFont val="ＭＳ Ｐゴシック"/>
            <family val="3"/>
            <charset val="128"/>
          </rPr>
          <t>主たる燃料側に一括記載</t>
        </r>
        <r>
          <rPr>
            <sz val="8"/>
            <color indexed="81"/>
            <rFont val="ＭＳ Ｐゴシック"/>
            <family val="3"/>
            <charset val="128"/>
          </rPr>
          <t>すること。
なお、主たる燃料が化石燃料の場合は、</t>
        </r>
        <r>
          <rPr>
            <b/>
            <u/>
            <sz val="8"/>
            <color indexed="81"/>
            <rFont val="ＭＳ Ｐゴシック"/>
            <family val="3"/>
            <charset val="128"/>
          </rPr>
          <t>様式第３２第１～４表の火力発電所欄に直接記載</t>
        </r>
        <r>
          <rPr>
            <sz val="8"/>
            <color indexed="81"/>
            <rFont val="ＭＳ Ｐゴシック"/>
            <family val="3"/>
            <charset val="128"/>
          </rPr>
          <t>すること。</t>
        </r>
      </text>
    </comment>
    <comment ref="BW131" authorId="0" shapeId="0" xr:uid="{00000000-0006-0000-1400-00000E000000}">
      <text>
        <r>
          <rPr>
            <sz val="9"/>
            <color indexed="81"/>
            <rFont val="ＭＳ Ｐゴシック"/>
            <family val="3"/>
            <charset val="128"/>
          </rPr>
          <t>小売等のその他事業者からの調達は４月時点の比率で按分</t>
        </r>
      </text>
    </comment>
    <comment ref="E132" authorId="0" shapeId="0" xr:uid="{00000000-0006-0000-1400-00000F000000}">
      <text>
        <r>
          <rPr>
            <b/>
            <sz val="8"/>
            <color indexed="81"/>
            <rFont val="ＭＳ Ｐゴシック"/>
            <family val="3"/>
            <charset val="128"/>
          </rPr>
          <t>11月までは実績、12月以降は想定</t>
        </r>
      </text>
    </comment>
    <comment ref="Y132" authorId="0" shapeId="0" xr:uid="{00000000-0006-0000-1400-000010000000}">
      <text>
        <r>
          <rPr>
            <sz val="8"/>
            <color indexed="81"/>
            <rFont val="ＭＳ Ｐゴシック"/>
            <family val="3"/>
            <charset val="128"/>
          </rPr>
          <t>　廃棄物以外の他燃料（石炭・バイオマス等）を混焼している場合は、</t>
        </r>
        <r>
          <rPr>
            <b/>
            <u/>
            <sz val="8"/>
            <color indexed="81"/>
            <rFont val="ＭＳ Ｐゴシック"/>
            <family val="3"/>
            <charset val="128"/>
          </rPr>
          <t>本セルには廃棄物燃料相当の発電端電力量のみを記載</t>
        </r>
        <r>
          <rPr>
            <sz val="8"/>
            <color indexed="81"/>
            <rFont val="ＭＳ Ｐゴシック"/>
            <family val="3"/>
            <charset val="128"/>
          </rPr>
          <t>し、他燃料相当の発電端電力量は、別シートに記載する（石炭なら様式第３２第２表の発電端電力量の石炭欄、バイオマスならバイオマスシートに記載等）。
　上段の年度末電源構成については主たる燃料側に一括記載するため、</t>
        </r>
        <r>
          <rPr>
            <b/>
            <u/>
            <sz val="8"/>
            <color indexed="81"/>
            <rFont val="ＭＳ Ｐゴシック"/>
            <family val="3"/>
            <charset val="128"/>
          </rPr>
          <t>主たる燃料が廃棄物なら全設備量をここに記載</t>
        </r>
        <r>
          <rPr>
            <sz val="8"/>
            <color indexed="81"/>
            <rFont val="ＭＳ Ｐゴシック"/>
            <family val="3"/>
            <charset val="128"/>
          </rPr>
          <t>し、主たる燃料が他燃料ならここは空白とする。</t>
        </r>
      </text>
    </comment>
    <comment ref="J157" authorId="0" shapeId="0" xr:uid="{00000000-0006-0000-1400-000011000000}">
      <text>
        <r>
          <rPr>
            <b/>
            <sz val="8"/>
            <color indexed="81"/>
            <rFont val="ＭＳ Ｐゴシック"/>
            <family val="3"/>
            <charset val="128"/>
          </rPr>
          <t>送電（購入）先１で送電比率が100%（または設備量全体）になるよう自動計算される。</t>
        </r>
      </text>
    </comment>
    <comment ref="X157" authorId="0" shapeId="0" xr:uid="{00000000-0006-0000-1400-000012000000}">
      <text>
        <r>
          <rPr>
            <b/>
            <sz val="8"/>
            <color indexed="81"/>
            <rFont val="ＭＳ Ｐゴシック"/>
            <family val="3"/>
            <charset val="128"/>
          </rPr>
          <t>4月時点の比率（または設備量）で按分する。</t>
        </r>
      </text>
    </comment>
    <comment ref="F168" authorId="1" shapeId="0" xr:uid="{00000000-0006-0000-1400-000013000000}">
      <text>
        <r>
          <rPr>
            <b/>
            <sz val="9"/>
            <color indexed="81"/>
            <rFont val="ＭＳ Ｐゴシック"/>
            <family val="3"/>
            <charset val="128"/>
          </rPr>
          <t xml:space="preserve">H28年度1月の比率
（または設備量）で入力
</t>
        </r>
      </text>
    </comment>
    <comment ref="I168" authorId="1" shapeId="0" xr:uid="{00000000-0006-0000-1400-000014000000}">
      <text>
        <r>
          <rPr>
            <b/>
            <sz val="9"/>
            <color indexed="81"/>
            <rFont val="ＭＳ Ｐゴシック"/>
            <family val="3"/>
            <charset val="128"/>
          </rPr>
          <t>H29年度8月の比率
（または設備量）で入力</t>
        </r>
        <r>
          <rPr>
            <sz val="9"/>
            <color indexed="81"/>
            <rFont val="ＭＳ Ｐゴシック"/>
            <family val="3"/>
            <charset val="128"/>
          </rPr>
          <t xml:space="preserve">
</t>
        </r>
      </text>
    </comment>
    <comment ref="CT185" authorId="0" shapeId="0" xr:uid="{00000000-0006-0000-1400-000015000000}">
      <text>
        <r>
          <rPr>
            <sz val="8"/>
            <color indexed="81"/>
            <rFont val="ＭＳ Ｐゴシック"/>
            <family val="3"/>
            <charset val="128"/>
          </rPr>
          <t>記載有無の確認</t>
        </r>
      </text>
    </comment>
    <comment ref="BW186" authorId="0" shapeId="0" xr:uid="{00000000-0006-0000-1400-000016000000}">
      <text>
        <r>
          <rPr>
            <b/>
            <sz val="8"/>
            <color indexed="81"/>
            <rFont val="ＭＳ Ｐゴシック"/>
            <family val="3"/>
            <charset val="128"/>
          </rPr>
          <t>1月は前々年度値</t>
        </r>
      </text>
    </comment>
    <comment ref="E189" authorId="0" shapeId="0" xr:uid="{00000000-0006-0000-1400-000017000000}">
      <text>
        <r>
          <rPr>
            <sz val="8"/>
            <color indexed="81"/>
            <rFont val="ＭＳ Ｐゴシック"/>
            <family val="3"/>
            <charset val="128"/>
          </rPr>
          <t>供給電力欄には</t>
        </r>
        <r>
          <rPr>
            <b/>
            <u/>
            <sz val="8"/>
            <color indexed="81"/>
            <rFont val="ＭＳ Ｐゴシック"/>
            <family val="3"/>
            <charset val="128"/>
          </rPr>
          <t>設備量ではなく</t>
        </r>
        <r>
          <rPr>
            <sz val="8"/>
            <color indexed="81"/>
            <rFont val="ＭＳ Ｐゴシック"/>
            <family val="3"/>
            <charset val="128"/>
          </rPr>
          <t>、当該年月に</t>
        </r>
        <r>
          <rPr>
            <b/>
            <u/>
            <sz val="8"/>
            <color indexed="81"/>
            <rFont val="ＭＳ Ｐゴシック"/>
            <family val="3"/>
            <charset val="128"/>
          </rPr>
          <t>安定して系統へ出力できる電力（MW）</t>
        </r>
        <r>
          <rPr>
            <sz val="8"/>
            <color indexed="81"/>
            <rFont val="ＭＳ Ｐゴシック"/>
            <family val="3"/>
            <charset val="128"/>
          </rPr>
          <t>を記載すること。
また、供給電力・想定送電端電力量欄については</t>
        </r>
        <r>
          <rPr>
            <b/>
            <u/>
            <sz val="8"/>
            <color indexed="81"/>
            <rFont val="ＭＳ Ｐゴシック"/>
            <family val="3"/>
            <charset val="128"/>
          </rPr>
          <t>主たる燃料側に一括記載</t>
        </r>
        <r>
          <rPr>
            <sz val="8"/>
            <color indexed="81"/>
            <rFont val="ＭＳ Ｐゴシック"/>
            <family val="3"/>
            <charset val="128"/>
          </rPr>
          <t>すること。
なお、主たる燃料が化石燃料の場合は、</t>
        </r>
        <r>
          <rPr>
            <b/>
            <u/>
            <sz val="8"/>
            <color indexed="81"/>
            <rFont val="ＭＳ Ｐゴシック"/>
            <family val="3"/>
            <charset val="128"/>
          </rPr>
          <t>様式第３２第１～４表の火力発電所欄に直接記載</t>
        </r>
        <r>
          <rPr>
            <sz val="8"/>
            <color indexed="81"/>
            <rFont val="ＭＳ Ｐゴシック"/>
            <family val="3"/>
            <charset val="128"/>
          </rPr>
          <t>すること。</t>
        </r>
      </text>
    </comment>
    <comment ref="BW191" authorId="0" shapeId="0" xr:uid="{00000000-0006-0000-1400-000018000000}">
      <text>
        <r>
          <rPr>
            <sz val="9"/>
            <color indexed="81"/>
            <rFont val="ＭＳ Ｐゴシック"/>
            <family val="3"/>
            <charset val="128"/>
          </rPr>
          <t>小売等のその他事業者からの調達は４月時点の比率で按分</t>
        </r>
      </text>
    </comment>
    <comment ref="E192" authorId="0" shapeId="0" xr:uid="{00000000-0006-0000-1400-000019000000}">
      <text>
        <r>
          <rPr>
            <b/>
            <sz val="8"/>
            <color indexed="81"/>
            <rFont val="ＭＳ Ｐゴシック"/>
            <family val="3"/>
            <charset val="128"/>
          </rPr>
          <t>11月までは実績、12月以降は想定</t>
        </r>
      </text>
    </comment>
    <comment ref="Y192" authorId="0" shapeId="0" xr:uid="{00000000-0006-0000-1400-00001A000000}">
      <text>
        <r>
          <rPr>
            <sz val="8"/>
            <color indexed="81"/>
            <rFont val="ＭＳ Ｐゴシック"/>
            <family val="3"/>
            <charset val="128"/>
          </rPr>
          <t>　廃棄物以外の他燃料（石炭・バイオマス等）を混焼している場合は、</t>
        </r>
        <r>
          <rPr>
            <b/>
            <u/>
            <sz val="8"/>
            <color indexed="81"/>
            <rFont val="ＭＳ Ｐゴシック"/>
            <family val="3"/>
            <charset val="128"/>
          </rPr>
          <t>本セルには廃棄物燃料相当の発電端電力量のみを記載</t>
        </r>
        <r>
          <rPr>
            <sz val="8"/>
            <color indexed="81"/>
            <rFont val="ＭＳ Ｐゴシック"/>
            <family val="3"/>
            <charset val="128"/>
          </rPr>
          <t>し、他燃料相当の発電端電力量は、別シートに記載する（石炭なら様式第３２第２表の発電端電力量の石炭欄、バイオマスならバイオマスシートに記載等）。
　上段の年度末電源構成については主たる燃料側に一括記載するため、</t>
        </r>
        <r>
          <rPr>
            <b/>
            <u/>
            <sz val="8"/>
            <color indexed="81"/>
            <rFont val="ＭＳ Ｐゴシック"/>
            <family val="3"/>
            <charset val="128"/>
          </rPr>
          <t>主たる燃料が廃棄物なら全設備量をここに記載</t>
        </r>
        <r>
          <rPr>
            <sz val="8"/>
            <color indexed="81"/>
            <rFont val="ＭＳ Ｐゴシック"/>
            <family val="3"/>
            <charset val="128"/>
          </rPr>
          <t>し、主たる燃料が他燃料ならここは空白とする。</t>
        </r>
      </text>
    </comment>
    <comment ref="J217" authorId="0" shapeId="0" xr:uid="{00000000-0006-0000-1400-00001B000000}">
      <text>
        <r>
          <rPr>
            <b/>
            <sz val="8"/>
            <color indexed="81"/>
            <rFont val="ＭＳ Ｐゴシック"/>
            <family val="3"/>
            <charset val="128"/>
          </rPr>
          <t>送電（購入）先１で送電比率が100%（または設備量全体）になるよう自動計算される。</t>
        </r>
      </text>
    </comment>
    <comment ref="X217" authorId="0" shapeId="0" xr:uid="{00000000-0006-0000-1400-00001C000000}">
      <text>
        <r>
          <rPr>
            <b/>
            <sz val="8"/>
            <color indexed="81"/>
            <rFont val="ＭＳ Ｐゴシック"/>
            <family val="3"/>
            <charset val="128"/>
          </rPr>
          <t>4月時点の比率（または設備量）で按分する。</t>
        </r>
      </text>
    </comment>
    <comment ref="F228" authorId="1" shapeId="0" xr:uid="{00000000-0006-0000-1400-00001D000000}">
      <text>
        <r>
          <rPr>
            <b/>
            <sz val="9"/>
            <color indexed="81"/>
            <rFont val="ＭＳ Ｐゴシック"/>
            <family val="3"/>
            <charset val="128"/>
          </rPr>
          <t xml:space="preserve">H28年度1月の比率
（または設備量）で入力
</t>
        </r>
      </text>
    </comment>
    <comment ref="I228" authorId="1" shapeId="0" xr:uid="{00000000-0006-0000-1400-00001E000000}">
      <text>
        <r>
          <rPr>
            <b/>
            <sz val="9"/>
            <color indexed="81"/>
            <rFont val="ＭＳ Ｐゴシック"/>
            <family val="3"/>
            <charset val="128"/>
          </rPr>
          <t>H29年度8月の比率
（または設備量）で入力</t>
        </r>
        <r>
          <rPr>
            <sz val="9"/>
            <color indexed="81"/>
            <rFont val="ＭＳ Ｐゴシック"/>
            <family val="3"/>
            <charset val="128"/>
          </rPr>
          <t xml:space="preserve">
</t>
        </r>
      </text>
    </comment>
    <comment ref="CT245" authorId="0" shapeId="0" xr:uid="{00000000-0006-0000-1400-00001F000000}">
      <text>
        <r>
          <rPr>
            <sz val="8"/>
            <color indexed="81"/>
            <rFont val="ＭＳ Ｐゴシック"/>
            <family val="3"/>
            <charset val="128"/>
          </rPr>
          <t>記載有無の確認</t>
        </r>
      </text>
    </comment>
    <comment ref="BW246" authorId="0" shapeId="0" xr:uid="{00000000-0006-0000-1400-000020000000}">
      <text>
        <r>
          <rPr>
            <b/>
            <sz val="8"/>
            <color indexed="81"/>
            <rFont val="ＭＳ Ｐゴシック"/>
            <family val="3"/>
            <charset val="128"/>
          </rPr>
          <t>1月は前々年度値</t>
        </r>
      </text>
    </comment>
    <comment ref="E249" authorId="0" shapeId="0" xr:uid="{00000000-0006-0000-1400-000021000000}">
      <text>
        <r>
          <rPr>
            <sz val="8"/>
            <color indexed="81"/>
            <rFont val="ＭＳ Ｐゴシック"/>
            <family val="3"/>
            <charset val="128"/>
          </rPr>
          <t>供給電力欄には</t>
        </r>
        <r>
          <rPr>
            <b/>
            <u/>
            <sz val="8"/>
            <color indexed="81"/>
            <rFont val="ＭＳ Ｐゴシック"/>
            <family val="3"/>
            <charset val="128"/>
          </rPr>
          <t>設備量ではなく</t>
        </r>
        <r>
          <rPr>
            <sz val="8"/>
            <color indexed="81"/>
            <rFont val="ＭＳ Ｐゴシック"/>
            <family val="3"/>
            <charset val="128"/>
          </rPr>
          <t>、当該年月に</t>
        </r>
        <r>
          <rPr>
            <b/>
            <u/>
            <sz val="8"/>
            <color indexed="81"/>
            <rFont val="ＭＳ Ｐゴシック"/>
            <family val="3"/>
            <charset val="128"/>
          </rPr>
          <t>安定して系統へ出力できる電力（MW）</t>
        </r>
        <r>
          <rPr>
            <sz val="8"/>
            <color indexed="81"/>
            <rFont val="ＭＳ Ｐゴシック"/>
            <family val="3"/>
            <charset val="128"/>
          </rPr>
          <t>を記載すること。
また、供給電力・想定送電端電力量欄については</t>
        </r>
        <r>
          <rPr>
            <b/>
            <u/>
            <sz val="8"/>
            <color indexed="81"/>
            <rFont val="ＭＳ Ｐゴシック"/>
            <family val="3"/>
            <charset val="128"/>
          </rPr>
          <t>主たる燃料側に一括記載</t>
        </r>
        <r>
          <rPr>
            <sz val="8"/>
            <color indexed="81"/>
            <rFont val="ＭＳ Ｐゴシック"/>
            <family val="3"/>
            <charset val="128"/>
          </rPr>
          <t>すること。
なお、主たる燃料が化石燃料の場合は、</t>
        </r>
        <r>
          <rPr>
            <b/>
            <u/>
            <sz val="8"/>
            <color indexed="81"/>
            <rFont val="ＭＳ Ｐゴシック"/>
            <family val="3"/>
            <charset val="128"/>
          </rPr>
          <t>様式第３２第１～４表の火力発電所欄に直接記載</t>
        </r>
        <r>
          <rPr>
            <sz val="8"/>
            <color indexed="81"/>
            <rFont val="ＭＳ Ｐゴシック"/>
            <family val="3"/>
            <charset val="128"/>
          </rPr>
          <t>すること。</t>
        </r>
      </text>
    </comment>
    <comment ref="BW251" authorId="0" shapeId="0" xr:uid="{00000000-0006-0000-1400-000022000000}">
      <text>
        <r>
          <rPr>
            <sz val="9"/>
            <color indexed="81"/>
            <rFont val="ＭＳ Ｐゴシック"/>
            <family val="3"/>
            <charset val="128"/>
          </rPr>
          <t>小売等のその他事業者からの調達は４月時点の比率で按分</t>
        </r>
      </text>
    </comment>
    <comment ref="E252" authorId="0" shapeId="0" xr:uid="{00000000-0006-0000-1400-000023000000}">
      <text>
        <r>
          <rPr>
            <b/>
            <sz val="8"/>
            <color indexed="81"/>
            <rFont val="ＭＳ Ｐゴシック"/>
            <family val="3"/>
            <charset val="128"/>
          </rPr>
          <t>11月までは実績、12月以降は想定</t>
        </r>
      </text>
    </comment>
    <comment ref="Y252" authorId="0" shapeId="0" xr:uid="{00000000-0006-0000-1400-000024000000}">
      <text>
        <r>
          <rPr>
            <sz val="8"/>
            <color indexed="81"/>
            <rFont val="ＭＳ Ｐゴシック"/>
            <family val="3"/>
            <charset val="128"/>
          </rPr>
          <t>　廃棄物以外の他燃料（石炭・バイオマス等）を混焼している場合は、</t>
        </r>
        <r>
          <rPr>
            <b/>
            <u/>
            <sz val="8"/>
            <color indexed="81"/>
            <rFont val="ＭＳ Ｐゴシック"/>
            <family val="3"/>
            <charset val="128"/>
          </rPr>
          <t>本セルには廃棄物燃料相当の発電端電力量のみを記載</t>
        </r>
        <r>
          <rPr>
            <sz val="8"/>
            <color indexed="81"/>
            <rFont val="ＭＳ Ｐゴシック"/>
            <family val="3"/>
            <charset val="128"/>
          </rPr>
          <t>し、他燃料相当の発電端電力量は、別シートに記載する（石炭なら様式第３２第２表の発電端電力量の石炭欄、バイオマスならバイオマスシートに記載等）。
　上段の年度末電源構成については主たる燃料側に一括記載するため、</t>
        </r>
        <r>
          <rPr>
            <b/>
            <u/>
            <sz val="8"/>
            <color indexed="81"/>
            <rFont val="ＭＳ Ｐゴシック"/>
            <family val="3"/>
            <charset val="128"/>
          </rPr>
          <t>主たる燃料が廃棄物なら全設備量をここに記載</t>
        </r>
        <r>
          <rPr>
            <sz val="8"/>
            <color indexed="81"/>
            <rFont val="ＭＳ Ｐゴシック"/>
            <family val="3"/>
            <charset val="128"/>
          </rPr>
          <t>し、主たる燃料が他燃料ならここは空白とする。</t>
        </r>
      </text>
    </comment>
    <comment ref="J277" authorId="0" shapeId="0" xr:uid="{00000000-0006-0000-1400-000025000000}">
      <text>
        <r>
          <rPr>
            <b/>
            <sz val="8"/>
            <color indexed="81"/>
            <rFont val="ＭＳ Ｐゴシック"/>
            <family val="3"/>
            <charset val="128"/>
          </rPr>
          <t>送電（購入）先１で送電比率が100%（または設備量全体）になるよう自動計算される。</t>
        </r>
      </text>
    </comment>
    <comment ref="X277" authorId="0" shapeId="0" xr:uid="{00000000-0006-0000-1400-000026000000}">
      <text>
        <r>
          <rPr>
            <b/>
            <sz val="8"/>
            <color indexed="81"/>
            <rFont val="ＭＳ Ｐゴシック"/>
            <family val="3"/>
            <charset val="128"/>
          </rPr>
          <t>4月時点の比率（または設備量）で按分する。</t>
        </r>
      </text>
    </comment>
    <comment ref="F288" authorId="1" shapeId="0" xr:uid="{00000000-0006-0000-1400-000027000000}">
      <text>
        <r>
          <rPr>
            <b/>
            <sz val="9"/>
            <color indexed="81"/>
            <rFont val="ＭＳ Ｐゴシック"/>
            <family val="3"/>
            <charset val="128"/>
          </rPr>
          <t xml:space="preserve">H28年度1月の比率
（または設備量）で入力
</t>
        </r>
      </text>
    </comment>
    <comment ref="I288" authorId="1" shapeId="0" xr:uid="{00000000-0006-0000-1400-000028000000}">
      <text>
        <r>
          <rPr>
            <b/>
            <sz val="9"/>
            <color indexed="81"/>
            <rFont val="ＭＳ Ｐゴシック"/>
            <family val="3"/>
            <charset val="128"/>
          </rPr>
          <t>H29年度8月の比率
（または設備量）で入力</t>
        </r>
        <r>
          <rPr>
            <sz val="9"/>
            <color indexed="81"/>
            <rFont val="ＭＳ Ｐゴシック"/>
            <family val="3"/>
            <charset val="128"/>
          </rPr>
          <t xml:space="preserve">
</t>
        </r>
      </text>
    </comment>
    <comment ref="CT305" authorId="0" shapeId="0" xr:uid="{00000000-0006-0000-1400-000029000000}">
      <text>
        <r>
          <rPr>
            <sz val="8"/>
            <color indexed="81"/>
            <rFont val="ＭＳ Ｐゴシック"/>
            <family val="3"/>
            <charset val="128"/>
          </rPr>
          <t>記載有無の確認</t>
        </r>
      </text>
    </comment>
    <comment ref="BW306" authorId="0" shapeId="0" xr:uid="{00000000-0006-0000-1400-00002A000000}">
      <text>
        <r>
          <rPr>
            <b/>
            <sz val="8"/>
            <color indexed="81"/>
            <rFont val="ＭＳ Ｐゴシック"/>
            <family val="3"/>
            <charset val="128"/>
          </rPr>
          <t>1月は前々年度値</t>
        </r>
      </text>
    </comment>
    <comment ref="E309" authorId="0" shapeId="0" xr:uid="{00000000-0006-0000-1400-00002B000000}">
      <text>
        <r>
          <rPr>
            <sz val="8"/>
            <color indexed="81"/>
            <rFont val="ＭＳ Ｐゴシック"/>
            <family val="3"/>
            <charset val="128"/>
          </rPr>
          <t>供給電力欄には</t>
        </r>
        <r>
          <rPr>
            <b/>
            <u/>
            <sz val="8"/>
            <color indexed="81"/>
            <rFont val="ＭＳ Ｐゴシック"/>
            <family val="3"/>
            <charset val="128"/>
          </rPr>
          <t>設備量ではなく</t>
        </r>
        <r>
          <rPr>
            <sz val="8"/>
            <color indexed="81"/>
            <rFont val="ＭＳ Ｐゴシック"/>
            <family val="3"/>
            <charset val="128"/>
          </rPr>
          <t>、当該年月に</t>
        </r>
        <r>
          <rPr>
            <b/>
            <u/>
            <sz val="8"/>
            <color indexed="81"/>
            <rFont val="ＭＳ Ｐゴシック"/>
            <family val="3"/>
            <charset val="128"/>
          </rPr>
          <t>安定して系統へ出力できる電力（MW）</t>
        </r>
        <r>
          <rPr>
            <sz val="8"/>
            <color indexed="81"/>
            <rFont val="ＭＳ Ｐゴシック"/>
            <family val="3"/>
            <charset val="128"/>
          </rPr>
          <t>を記載すること。
また、供給電力・想定送電端電力量欄については</t>
        </r>
        <r>
          <rPr>
            <b/>
            <u/>
            <sz val="8"/>
            <color indexed="81"/>
            <rFont val="ＭＳ Ｐゴシック"/>
            <family val="3"/>
            <charset val="128"/>
          </rPr>
          <t>主たる燃料側に一括記載</t>
        </r>
        <r>
          <rPr>
            <sz val="8"/>
            <color indexed="81"/>
            <rFont val="ＭＳ Ｐゴシック"/>
            <family val="3"/>
            <charset val="128"/>
          </rPr>
          <t>すること。
なお、主たる燃料が化石燃料の場合は、</t>
        </r>
        <r>
          <rPr>
            <b/>
            <u/>
            <sz val="8"/>
            <color indexed="81"/>
            <rFont val="ＭＳ Ｐゴシック"/>
            <family val="3"/>
            <charset val="128"/>
          </rPr>
          <t>様式第３２第１～４表の火力発電所欄に直接記載</t>
        </r>
        <r>
          <rPr>
            <sz val="8"/>
            <color indexed="81"/>
            <rFont val="ＭＳ Ｐゴシック"/>
            <family val="3"/>
            <charset val="128"/>
          </rPr>
          <t>すること。</t>
        </r>
      </text>
    </comment>
    <comment ref="BW311" authorId="0" shapeId="0" xr:uid="{00000000-0006-0000-1400-00002C000000}">
      <text>
        <r>
          <rPr>
            <sz val="9"/>
            <color indexed="81"/>
            <rFont val="ＭＳ Ｐゴシック"/>
            <family val="3"/>
            <charset val="128"/>
          </rPr>
          <t>小売等のその他事業者からの調達は４月時点の比率で按分</t>
        </r>
      </text>
    </comment>
    <comment ref="E312" authorId="0" shapeId="0" xr:uid="{00000000-0006-0000-1400-00002D000000}">
      <text>
        <r>
          <rPr>
            <b/>
            <sz val="8"/>
            <color indexed="81"/>
            <rFont val="ＭＳ Ｐゴシック"/>
            <family val="3"/>
            <charset val="128"/>
          </rPr>
          <t>11月までは実績、12月以降は想定</t>
        </r>
      </text>
    </comment>
    <comment ref="Y312" authorId="0" shapeId="0" xr:uid="{00000000-0006-0000-1400-00002E000000}">
      <text>
        <r>
          <rPr>
            <sz val="8"/>
            <color indexed="81"/>
            <rFont val="ＭＳ Ｐゴシック"/>
            <family val="3"/>
            <charset val="128"/>
          </rPr>
          <t>　廃棄物以外の他燃料（石炭・バイオマス等）を混焼している場合は、</t>
        </r>
        <r>
          <rPr>
            <b/>
            <u/>
            <sz val="8"/>
            <color indexed="81"/>
            <rFont val="ＭＳ Ｐゴシック"/>
            <family val="3"/>
            <charset val="128"/>
          </rPr>
          <t>本セルには廃棄物燃料相当の発電端電力量のみを記載</t>
        </r>
        <r>
          <rPr>
            <sz val="8"/>
            <color indexed="81"/>
            <rFont val="ＭＳ Ｐゴシック"/>
            <family val="3"/>
            <charset val="128"/>
          </rPr>
          <t>し、他燃料相当の発電端電力量は、別シートに記載する（石炭なら様式第３２第２表の発電端電力量の石炭欄、バイオマスならバイオマスシートに記載等）。
　上段の年度末電源構成については主たる燃料側に一括記載するため、</t>
        </r>
        <r>
          <rPr>
            <b/>
            <u/>
            <sz val="8"/>
            <color indexed="81"/>
            <rFont val="ＭＳ Ｐゴシック"/>
            <family val="3"/>
            <charset val="128"/>
          </rPr>
          <t>主たる燃料が廃棄物なら全設備量をここに記載</t>
        </r>
        <r>
          <rPr>
            <sz val="8"/>
            <color indexed="81"/>
            <rFont val="ＭＳ Ｐゴシック"/>
            <family val="3"/>
            <charset val="128"/>
          </rPr>
          <t>し、主たる燃料が他燃料ならここは空白とする。</t>
        </r>
      </text>
    </comment>
    <comment ref="J337" authorId="0" shapeId="0" xr:uid="{00000000-0006-0000-1400-00002F000000}">
      <text>
        <r>
          <rPr>
            <b/>
            <sz val="8"/>
            <color indexed="81"/>
            <rFont val="ＭＳ Ｐゴシック"/>
            <family val="3"/>
            <charset val="128"/>
          </rPr>
          <t>送電（購入）先１で送電比率が100%（または設備量全体）になるよう自動計算される。</t>
        </r>
      </text>
    </comment>
    <comment ref="X337" authorId="0" shapeId="0" xr:uid="{00000000-0006-0000-1400-000030000000}">
      <text>
        <r>
          <rPr>
            <b/>
            <sz val="8"/>
            <color indexed="81"/>
            <rFont val="ＭＳ Ｐゴシック"/>
            <family val="3"/>
            <charset val="128"/>
          </rPr>
          <t>4月時点の比率（または設備量）で按分する。</t>
        </r>
      </text>
    </comment>
    <comment ref="F348" authorId="1" shapeId="0" xr:uid="{00000000-0006-0000-1400-000031000000}">
      <text>
        <r>
          <rPr>
            <b/>
            <sz val="9"/>
            <color indexed="81"/>
            <rFont val="ＭＳ Ｐゴシック"/>
            <family val="3"/>
            <charset val="128"/>
          </rPr>
          <t xml:space="preserve">H28年度1月の比率
（または設備量）で入力
</t>
        </r>
      </text>
    </comment>
    <comment ref="I348" authorId="1" shapeId="0" xr:uid="{00000000-0006-0000-1400-000032000000}">
      <text>
        <r>
          <rPr>
            <b/>
            <sz val="9"/>
            <color indexed="81"/>
            <rFont val="ＭＳ Ｐゴシック"/>
            <family val="3"/>
            <charset val="128"/>
          </rPr>
          <t>H29年度8月の比率
（または設備量）で入力</t>
        </r>
        <r>
          <rPr>
            <sz val="9"/>
            <color indexed="81"/>
            <rFont val="ＭＳ Ｐゴシック"/>
            <family val="3"/>
            <charset val="128"/>
          </rPr>
          <t xml:space="preserve">
</t>
        </r>
      </text>
    </comment>
    <comment ref="CT365" authorId="0" shapeId="0" xr:uid="{00000000-0006-0000-1400-000033000000}">
      <text>
        <r>
          <rPr>
            <sz val="8"/>
            <color indexed="81"/>
            <rFont val="ＭＳ Ｐゴシック"/>
            <family val="3"/>
            <charset val="128"/>
          </rPr>
          <t>記載有無の確認</t>
        </r>
      </text>
    </comment>
    <comment ref="BW366" authorId="0" shapeId="0" xr:uid="{00000000-0006-0000-1400-000034000000}">
      <text>
        <r>
          <rPr>
            <b/>
            <sz val="8"/>
            <color indexed="81"/>
            <rFont val="ＭＳ Ｐゴシック"/>
            <family val="3"/>
            <charset val="128"/>
          </rPr>
          <t>1月は前々年度値</t>
        </r>
      </text>
    </comment>
    <comment ref="E369" authorId="0" shapeId="0" xr:uid="{00000000-0006-0000-1400-000035000000}">
      <text>
        <r>
          <rPr>
            <sz val="8"/>
            <color indexed="81"/>
            <rFont val="ＭＳ Ｐゴシック"/>
            <family val="3"/>
            <charset val="128"/>
          </rPr>
          <t>供給電力欄には</t>
        </r>
        <r>
          <rPr>
            <b/>
            <u/>
            <sz val="8"/>
            <color indexed="81"/>
            <rFont val="ＭＳ Ｐゴシック"/>
            <family val="3"/>
            <charset val="128"/>
          </rPr>
          <t>設備量ではなく</t>
        </r>
        <r>
          <rPr>
            <sz val="8"/>
            <color indexed="81"/>
            <rFont val="ＭＳ Ｐゴシック"/>
            <family val="3"/>
            <charset val="128"/>
          </rPr>
          <t>、当該年月に</t>
        </r>
        <r>
          <rPr>
            <b/>
            <u/>
            <sz val="8"/>
            <color indexed="81"/>
            <rFont val="ＭＳ Ｐゴシック"/>
            <family val="3"/>
            <charset val="128"/>
          </rPr>
          <t>安定して系統へ出力できる電力（MW）</t>
        </r>
        <r>
          <rPr>
            <sz val="8"/>
            <color indexed="81"/>
            <rFont val="ＭＳ Ｐゴシック"/>
            <family val="3"/>
            <charset val="128"/>
          </rPr>
          <t>を記載すること。
また、供給電力・想定送電端電力量欄については</t>
        </r>
        <r>
          <rPr>
            <b/>
            <u/>
            <sz val="8"/>
            <color indexed="81"/>
            <rFont val="ＭＳ Ｐゴシック"/>
            <family val="3"/>
            <charset val="128"/>
          </rPr>
          <t>主たる燃料側に一括記載</t>
        </r>
        <r>
          <rPr>
            <sz val="8"/>
            <color indexed="81"/>
            <rFont val="ＭＳ Ｐゴシック"/>
            <family val="3"/>
            <charset val="128"/>
          </rPr>
          <t>すること。
なお、主たる燃料が化石燃料の場合は、</t>
        </r>
        <r>
          <rPr>
            <b/>
            <u/>
            <sz val="8"/>
            <color indexed="81"/>
            <rFont val="ＭＳ Ｐゴシック"/>
            <family val="3"/>
            <charset val="128"/>
          </rPr>
          <t>様式第３２第１～４表の火力発電所欄に直接記載</t>
        </r>
        <r>
          <rPr>
            <sz val="8"/>
            <color indexed="81"/>
            <rFont val="ＭＳ Ｐゴシック"/>
            <family val="3"/>
            <charset val="128"/>
          </rPr>
          <t>すること。</t>
        </r>
      </text>
    </comment>
    <comment ref="BW371" authorId="0" shapeId="0" xr:uid="{00000000-0006-0000-1400-000036000000}">
      <text>
        <r>
          <rPr>
            <sz val="9"/>
            <color indexed="81"/>
            <rFont val="ＭＳ Ｐゴシック"/>
            <family val="3"/>
            <charset val="128"/>
          </rPr>
          <t>小売等のその他事業者からの調達は４月時点の比率で按分</t>
        </r>
      </text>
    </comment>
    <comment ref="E372" authorId="0" shapeId="0" xr:uid="{00000000-0006-0000-1400-000037000000}">
      <text>
        <r>
          <rPr>
            <b/>
            <sz val="8"/>
            <color indexed="81"/>
            <rFont val="ＭＳ Ｐゴシック"/>
            <family val="3"/>
            <charset val="128"/>
          </rPr>
          <t>11月までは実績、12月以降は想定</t>
        </r>
      </text>
    </comment>
    <comment ref="Y372" authorId="0" shapeId="0" xr:uid="{00000000-0006-0000-1400-000038000000}">
      <text>
        <r>
          <rPr>
            <sz val="8"/>
            <color indexed="81"/>
            <rFont val="ＭＳ Ｐゴシック"/>
            <family val="3"/>
            <charset val="128"/>
          </rPr>
          <t>　廃棄物以外の他燃料（石炭・バイオマス等）を混焼している場合は、</t>
        </r>
        <r>
          <rPr>
            <b/>
            <u/>
            <sz val="8"/>
            <color indexed="81"/>
            <rFont val="ＭＳ Ｐゴシック"/>
            <family val="3"/>
            <charset val="128"/>
          </rPr>
          <t>本セルには廃棄物燃料相当の発電端電力量のみを記載</t>
        </r>
        <r>
          <rPr>
            <sz val="8"/>
            <color indexed="81"/>
            <rFont val="ＭＳ Ｐゴシック"/>
            <family val="3"/>
            <charset val="128"/>
          </rPr>
          <t>し、他燃料相当の発電端電力量は、別シートに記載する（石炭なら様式第３２第２表の発電端電力量の石炭欄、バイオマスならバイオマスシートに記載等）。
　上段の年度末電源構成については主たる燃料側に一括記載するため、</t>
        </r>
        <r>
          <rPr>
            <b/>
            <u/>
            <sz val="8"/>
            <color indexed="81"/>
            <rFont val="ＭＳ Ｐゴシック"/>
            <family val="3"/>
            <charset val="128"/>
          </rPr>
          <t>主たる燃料が廃棄物なら全設備量をここに記載</t>
        </r>
        <r>
          <rPr>
            <sz val="8"/>
            <color indexed="81"/>
            <rFont val="ＭＳ Ｐゴシック"/>
            <family val="3"/>
            <charset val="128"/>
          </rPr>
          <t>し、主たる燃料が他燃料ならここは空白とする。</t>
        </r>
      </text>
    </comment>
    <comment ref="J397" authorId="0" shapeId="0" xr:uid="{00000000-0006-0000-1400-000039000000}">
      <text>
        <r>
          <rPr>
            <b/>
            <sz val="8"/>
            <color indexed="81"/>
            <rFont val="ＭＳ Ｐゴシック"/>
            <family val="3"/>
            <charset val="128"/>
          </rPr>
          <t>送電（購入）先１で送電比率が100%（または設備量全体）になるよう自動計算される。</t>
        </r>
      </text>
    </comment>
    <comment ref="X397" authorId="0" shapeId="0" xr:uid="{00000000-0006-0000-1400-00003A000000}">
      <text>
        <r>
          <rPr>
            <b/>
            <sz val="8"/>
            <color indexed="81"/>
            <rFont val="ＭＳ Ｐゴシック"/>
            <family val="3"/>
            <charset val="128"/>
          </rPr>
          <t>4月時点の比率（または設備量）で按分する。</t>
        </r>
      </text>
    </comment>
    <comment ref="F408" authorId="1" shapeId="0" xr:uid="{00000000-0006-0000-1400-00003B000000}">
      <text>
        <r>
          <rPr>
            <b/>
            <sz val="9"/>
            <color indexed="81"/>
            <rFont val="ＭＳ Ｐゴシック"/>
            <family val="3"/>
            <charset val="128"/>
          </rPr>
          <t xml:space="preserve">H28年度1月の比率
（または設備量）で入力
</t>
        </r>
      </text>
    </comment>
    <comment ref="I408" authorId="1" shapeId="0" xr:uid="{00000000-0006-0000-1400-00003C000000}">
      <text>
        <r>
          <rPr>
            <b/>
            <sz val="9"/>
            <color indexed="81"/>
            <rFont val="ＭＳ Ｐゴシック"/>
            <family val="3"/>
            <charset val="128"/>
          </rPr>
          <t>H29年度8月の比率
（または設備量）で入力</t>
        </r>
        <r>
          <rPr>
            <sz val="9"/>
            <color indexed="81"/>
            <rFont val="ＭＳ Ｐゴシック"/>
            <family val="3"/>
            <charset val="128"/>
          </rPr>
          <t xml:space="preserve">
</t>
        </r>
      </text>
    </comment>
    <comment ref="CT425" authorId="0" shapeId="0" xr:uid="{00000000-0006-0000-1400-00003D000000}">
      <text>
        <r>
          <rPr>
            <sz val="8"/>
            <color indexed="81"/>
            <rFont val="ＭＳ Ｐゴシック"/>
            <family val="3"/>
            <charset val="128"/>
          </rPr>
          <t>記載有無の確認</t>
        </r>
      </text>
    </comment>
    <comment ref="BW426" authorId="0" shapeId="0" xr:uid="{00000000-0006-0000-1400-00003E000000}">
      <text>
        <r>
          <rPr>
            <b/>
            <sz val="8"/>
            <color indexed="81"/>
            <rFont val="ＭＳ Ｐゴシック"/>
            <family val="3"/>
            <charset val="128"/>
          </rPr>
          <t>1月は前々年度値</t>
        </r>
      </text>
    </comment>
    <comment ref="E429" authorId="0" shapeId="0" xr:uid="{00000000-0006-0000-1400-00003F000000}">
      <text>
        <r>
          <rPr>
            <sz val="8"/>
            <color indexed="81"/>
            <rFont val="ＭＳ Ｐゴシック"/>
            <family val="3"/>
            <charset val="128"/>
          </rPr>
          <t>供給電力欄には</t>
        </r>
        <r>
          <rPr>
            <b/>
            <u/>
            <sz val="8"/>
            <color indexed="81"/>
            <rFont val="ＭＳ Ｐゴシック"/>
            <family val="3"/>
            <charset val="128"/>
          </rPr>
          <t>設備量ではなく</t>
        </r>
        <r>
          <rPr>
            <sz val="8"/>
            <color indexed="81"/>
            <rFont val="ＭＳ Ｐゴシック"/>
            <family val="3"/>
            <charset val="128"/>
          </rPr>
          <t>、当該年月に</t>
        </r>
        <r>
          <rPr>
            <b/>
            <u/>
            <sz val="8"/>
            <color indexed="81"/>
            <rFont val="ＭＳ Ｐゴシック"/>
            <family val="3"/>
            <charset val="128"/>
          </rPr>
          <t>安定して系統へ出力できる電力（MW）</t>
        </r>
        <r>
          <rPr>
            <sz val="8"/>
            <color indexed="81"/>
            <rFont val="ＭＳ Ｐゴシック"/>
            <family val="3"/>
            <charset val="128"/>
          </rPr>
          <t>を記載すること。
また、供給電力・想定送電端電力量欄については</t>
        </r>
        <r>
          <rPr>
            <b/>
            <u/>
            <sz val="8"/>
            <color indexed="81"/>
            <rFont val="ＭＳ Ｐゴシック"/>
            <family val="3"/>
            <charset val="128"/>
          </rPr>
          <t>主たる燃料側に一括記載</t>
        </r>
        <r>
          <rPr>
            <sz val="8"/>
            <color indexed="81"/>
            <rFont val="ＭＳ Ｐゴシック"/>
            <family val="3"/>
            <charset val="128"/>
          </rPr>
          <t>すること。
なお、主たる燃料が化石燃料の場合は、</t>
        </r>
        <r>
          <rPr>
            <b/>
            <u/>
            <sz val="8"/>
            <color indexed="81"/>
            <rFont val="ＭＳ Ｐゴシック"/>
            <family val="3"/>
            <charset val="128"/>
          </rPr>
          <t>様式第３２第１～４表の火力発電所欄に直接記載</t>
        </r>
        <r>
          <rPr>
            <sz val="8"/>
            <color indexed="81"/>
            <rFont val="ＭＳ Ｐゴシック"/>
            <family val="3"/>
            <charset val="128"/>
          </rPr>
          <t>すること。</t>
        </r>
      </text>
    </comment>
    <comment ref="BW431" authorId="0" shapeId="0" xr:uid="{00000000-0006-0000-1400-000040000000}">
      <text>
        <r>
          <rPr>
            <sz val="9"/>
            <color indexed="81"/>
            <rFont val="ＭＳ Ｐゴシック"/>
            <family val="3"/>
            <charset val="128"/>
          </rPr>
          <t>小売等のその他事業者からの調達は４月時点の比率で按分</t>
        </r>
      </text>
    </comment>
    <comment ref="E432" authorId="0" shapeId="0" xr:uid="{00000000-0006-0000-1400-000041000000}">
      <text>
        <r>
          <rPr>
            <b/>
            <sz val="8"/>
            <color indexed="81"/>
            <rFont val="ＭＳ Ｐゴシック"/>
            <family val="3"/>
            <charset val="128"/>
          </rPr>
          <t>11月までは実績、12月以降は想定</t>
        </r>
      </text>
    </comment>
    <comment ref="Y432" authorId="0" shapeId="0" xr:uid="{00000000-0006-0000-1400-000042000000}">
      <text>
        <r>
          <rPr>
            <sz val="8"/>
            <color indexed="81"/>
            <rFont val="ＭＳ Ｐゴシック"/>
            <family val="3"/>
            <charset val="128"/>
          </rPr>
          <t>　廃棄物以外の他燃料（石炭・バイオマス等）を混焼している場合は、</t>
        </r>
        <r>
          <rPr>
            <b/>
            <u/>
            <sz val="8"/>
            <color indexed="81"/>
            <rFont val="ＭＳ Ｐゴシック"/>
            <family val="3"/>
            <charset val="128"/>
          </rPr>
          <t>本セルには廃棄物燃料相当の発電端電力量のみを記載</t>
        </r>
        <r>
          <rPr>
            <sz val="8"/>
            <color indexed="81"/>
            <rFont val="ＭＳ Ｐゴシック"/>
            <family val="3"/>
            <charset val="128"/>
          </rPr>
          <t>し、他燃料相当の発電端電力量は、別シートに記載する（石炭なら様式第３２第２表の発電端電力量の石炭欄、バイオマスならバイオマスシートに記載等）。
　上段の年度末電源構成については主たる燃料側に一括記載するため、</t>
        </r>
        <r>
          <rPr>
            <b/>
            <u/>
            <sz val="8"/>
            <color indexed="81"/>
            <rFont val="ＭＳ Ｐゴシック"/>
            <family val="3"/>
            <charset val="128"/>
          </rPr>
          <t>主たる燃料が廃棄物なら全設備量をここに記載</t>
        </r>
        <r>
          <rPr>
            <sz val="8"/>
            <color indexed="81"/>
            <rFont val="ＭＳ Ｐゴシック"/>
            <family val="3"/>
            <charset val="128"/>
          </rPr>
          <t>し、主たる燃料が他燃料ならここは空白とする。</t>
        </r>
      </text>
    </comment>
    <comment ref="J457" authorId="0" shapeId="0" xr:uid="{00000000-0006-0000-1400-000043000000}">
      <text>
        <r>
          <rPr>
            <b/>
            <sz val="8"/>
            <color indexed="81"/>
            <rFont val="ＭＳ Ｐゴシック"/>
            <family val="3"/>
            <charset val="128"/>
          </rPr>
          <t>送電（購入）先１で送電比率が100%（または設備量全体）になるよう自動計算される。</t>
        </r>
      </text>
    </comment>
    <comment ref="X457" authorId="0" shapeId="0" xr:uid="{00000000-0006-0000-1400-000044000000}">
      <text>
        <r>
          <rPr>
            <b/>
            <sz val="8"/>
            <color indexed="81"/>
            <rFont val="ＭＳ Ｐゴシック"/>
            <family val="3"/>
            <charset val="128"/>
          </rPr>
          <t>4月時点の比率（または設備量）で按分する。</t>
        </r>
      </text>
    </comment>
    <comment ref="F468" authorId="1" shapeId="0" xr:uid="{00000000-0006-0000-1400-000045000000}">
      <text>
        <r>
          <rPr>
            <b/>
            <sz val="9"/>
            <color indexed="81"/>
            <rFont val="ＭＳ Ｐゴシック"/>
            <family val="3"/>
            <charset val="128"/>
          </rPr>
          <t xml:space="preserve">H28年度1月の比率
（または設備量）で入力
</t>
        </r>
      </text>
    </comment>
    <comment ref="I468" authorId="1" shapeId="0" xr:uid="{00000000-0006-0000-1400-000046000000}">
      <text>
        <r>
          <rPr>
            <b/>
            <sz val="9"/>
            <color indexed="81"/>
            <rFont val="ＭＳ Ｐゴシック"/>
            <family val="3"/>
            <charset val="128"/>
          </rPr>
          <t>H29年度8月の比率
（または設備量）で入力</t>
        </r>
        <r>
          <rPr>
            <sz val="9"/>
            <color indexed="81"/>
            <rFont val="ＭＳ Ｐゴシック"/>
            <family val="3"/>
            <charset val="128"/>
          </rPr>
          <t xml:space="preserve">
</t>
        </r>
      </text>
    </comment>
    <comment ref="CT485" authorId="0" shapeId="0" xr:uid="{00000000-0006-0000-1400-000047000000}">
      <text>
        <r>
          <rPr>
            <sz val="8"/>
            <color indexed="81"/>
            <rFont val="ＭＳ Ｐゴシック"/>
            <family val="3"/>
            <charset val="128"/>
          </rPr>
          <t>記載有無の確認</t>
        </r>
      </text>
    </comment>
    <comment ref="BW486" authorId="0" shapeId="0" xr:uid="{00000000-0006-0000-1400-000048000000}">
      <text>
        <r>
          <rPr>
            <b/>
            <sz val="8"/>
            <color indexed="81"/>
            <rFont val="ＭＳ Ｐゴシック"/>
            <family val="3"/>
            <charset val="128"/>
          </rPr>
          <t>1月は前々年度値</t>
        </r>
      </text>
    </comment>
    <comment ref="E489" authorId="0" shapeId="0" xr:uid="{00000000-0006-0000-1400-000049000000}">
      <text>
        <r>
          <rPr>
            <sz val="8"/>
            <color indexed="81"/>
            <rFont val="ＭＳ Ｐゴシック"/>
            <family val="3"/>
            <charset val="128"/>
          </rPr>
          <t>供給電力欄には</t>
        </r>
        <r>
          <rPr>
            <b/>
            <u/>
            <sz val="8"/>
            <color indexed="81"/>
            <rFont val="ＭＳ Ｐゴシック"/>
            <family val="3"/>
            <charset val="128"/>
          </rPr>
          <t>設備量ではなく</t>
        </r>
        <r>
          <rPr>
            <sz val="8"/>
            <color indexed="81"/>
            <rFont val="ＭＳ Ｐゴシック"/>
            <family val="3"/>
            <charset val="128"/>
          </rPr>
          <t>、当該年月に</t>
        </r>
        <r>
          <rPr>
            <b/>
            <u/>
            <sz val="8"/>
            <color indexed="81"/>
            <rFont val="ＭＳ Ｐゴシック"/>
            <family val="3"/>
            <charset val="128"/>
          </rPr>
          <t>安定して系統へ出力できる電力（MW）</t>
        </r>
        <r>
          <rPr>
            <sz val="8"/>
            <color indexed="81"/>
            <rFont val="ＭＳ Ｐゴシック"/>
            <family val="3"/>
            <charset val="128"/>
          </rPr>
          <t>を記載すること。
また、供給電力・想定送電端電力量欄については</t>
        </r>
        <r>
          <rPr>
            <b/>
            <u/>
            <sz val="8"/>
            <color indexed="81"/>
            <rFont val="ＭＳ Ｐゴシック"/>
            <family val="3"/>
            <charset val="128"/>
          </rPr>
          <t>主たる燃料側に一括記載</t>
        </r>
        <r>
          <rPr>
            <sz val="8"/>
            <color indexed="81"/>
            <rFont val="ＭＳ Ｐゴシック"/>
            <family val="3"/>
            <charset val="128"/>
          </rPr>
          <t>すること。
なお、主たる燃料が化石燃料の場合は、</t>
        </r>
        <r>
          <rPr>
            <b/>
            <u/>
            <sz val="8"/>
            <color indexed="81"/>
            <rFont val="ＭＳ Ｐゴシック"/>
            <family val="3"/>
            <charset val="128"/>
          </rPr>
          <t>様式第３２第１～４表の火力発電所欄に直接記載</t>
        </r>
        <r>
          <rPr>
            <sz val="8"/>
            <color indexed="81"/>
            <rFont val="ＭＳ Ｐゴシック"/>
            <family val="3"/>
            <charset val="128"/>
          </rPr>
          <t>すること。</t>
        </r>
      </text>
    </comment>
    <comment ref="BW491" authorId="0" shapeId="0" xr:uid="{00000000-0006-0000-1400-00004A000000}">
      <text>
        <r>
          <rPr>
            <sz val="9"/>
            <color indexed="81"/>
            <rFont val="ＭＳ Ｐゴシック"/>
            <family val="3"/>
            <charset val="128"/>
          </rPr>
          <t>小売等のその他事業者からの調達は４月時点の比率で按分</t>
        </r>
      </text>
    </comment>
    <comment ref="E492" authorId="0" shapeId="0" xr:uid="{00000000-0006-0000-1400-00004B000000}">
      <text>
        <r>
          <rPr>
            <b/>
            <sz val="8"/>
            <color indexed="81"/>
            <rFont val="ＭＳ Ｐゴシック"/>
            <family val="3"/>
            <charset val="128"/>
          </rPr>
          <t>11月までは実績、12月以降は想定</t>
        </r>
      </text>
    </comment>
    <comment ref="Y492" authorId="0" shapeId="0" xr:uid="{00000000-0006-0000-1400-00004C000000}">
      <text>
        <r>
          <rPr>
            <sz val="8"/>
            <color indexed="81"/>
            <rFont val="ＭＳ Ｐゴシック"/>
            <family val="3"/>
            <charset val="128"/>
          </rPr>
          <t>　廃棄物以外の他燃料（石炭・バイオマス等）を混焼している場合は、</t>
        </r>
        <r>
          <rPr>
            <b/>
            <u/>
            <sz val="8"/>
            <color indexed="81"/>
            <rFont val="ＭＳ Ｐゴシック"/>
            <family val="3"/>
            <charset val="128"/>
          </rPr>
          <t>本セルには廃棄物燃料相当の発電端電力量のみを記載</t>
        </r>
        <r>
          <rPr>
            <sz val="8"/>
            <color indexed="81"/>
            <rFont val="ＭＳ Ｐゴシック"/>
            <family val="3"/>
            <charset val="128"/>
          </rPr>
          <t>し、他燃料相当の発電端電力量は、別シートに記載する（石炭なら様式第３２第２表の発電端電力量の石炭欄、バイオマスならバイオマスシートに記載等）。
　上段の年度末電源構成については主たる燃料側に一括記載するため、</t>
        </r>
        <r>
          <rPr>
            <b/>
            <u/>
            <sz val="8"/>
            <color indexed="81"/>
            <rFont val="ＭＳ Ｐゴシック"/>
            <family val="3"/>
            <charset val="128"/>
          </rPr>
          <t>主たる燃料が廃棄物なら全設備量をここに記載</t>
        </r>
        <r>
          <rPr>
            <sz val="8"/>
            <color indexed="81"/>
            <rFont val="ＭＳ Ｐゴシック"/>
            <family val="3"/>
            <charset val="128"/>
          </rPr>
          <t>し、主たる燃料が他燃料ならここは空白とする。</t>
        </r>
      </text>
    </comment>
    <comment ref="J517" authorId="0" shapeId="0" xr:uid="{00000000-0006-0000-1400-00004D000000}">
      <text>
        <r>
          <rPr>
            <b/>
            <sz val="8"/>
            <color indexed="81"/>
            <rFont val="ＭＳ Ｐゴシック"/>
            <family val="3"/>
            <charset val="128"/>
          </rPr>
          <t>送電（購入）先１で送電比率が100%（または設備量全体）になるよう自動計算される。</t>
        </r>
      </text>
    </comment>
    <comment ref="X517" authorId="0" shapeId="0" xr:uid="{00000000-0006-0000-1400-00004E000000}">
      <text>
        <r>
          <rPr>
            <b/>
            <sz val="8"/>
            <color indexed="81"/>
            <rFont val="ＭＳ Ｐゴシック"/>
            <family val="3"/>
            <charset val="128"/>
          </rPr>
          <t>4月時点の比率（または設備量）で按分する。</t>
        </r>
      </text>
    </comment>
    <comment ref="F528" authorId="1" shapeId="0" xr:uid="{00000000-0006-0000-1400-00004F000000}">
      <text>
        <r>
          <rPr>
            <b/>
            <sz val="9"/>
            <color indexed="81"/>
            <rFont val="ＭＳ Ｐゴシック"/>
            <family val="3"/>
            <charset val="128"/>
          </rPr>
          <t xml:space="preserve">H28年度1月の比率
（または設備量）で入力
</t>
        </r>
      </text>
    </comment>
    <comment ref="I528" authorId="1" shapeId="0" xr:uid="{00000000-0006-0000-1400-000050000000}">
      <text>
        <r>
          <rPr>
            <b/>
            <sz val="9"/>
            <color indexed="81"/>
            <rFont val="ＭＳ Ｐゴシック"/>
            <family val="3"/>
            <charset val="128"/>
          </rPr>
          <t>H29年度8月の比率
（または設備量）で入力</t>
        </r>
        <r>
          <rPr>
            <sz val="9"/>
            <color indexed="81"/>
            <rFont val="ＭＳ Ｐゴシック"/>
            <family val="3"/>
            <charset val="128"/>
          </rPr>
          <t xml:space="preserve">
</t>
        </r>
      </text>
    </comment>
    <comment ref="CT545" authorId="0" shapeId="0" xr:uid="{00000000-0006-0000-1400-000051000000}">
      <text>
        <r>
          <rPr>
            <sz val="8"/>
            <color indexed="81"/>
            <rFont val="ＭＳ Ｐゴシック"/>
            <family val="3"/>
            <charset val="128"/>
          </rPr>
          <t>記載有無の確認</t>
        </r>
      </text>
    </comment>
    <comment ref="BW546" authorId="0" shapeId="0" xr:uid="{00000000-0006-0000-1400-000052000000}">
      <text>
        <r>
          <rPr>
            <b/>
            <sz val="8"/>
            <color indexed="81"/>
            <rFont val="ＭＳ Ｐゴシック"/>
            <family val="3"/>
            <charset val="128"/>
          </rPr>
          <t>1月は前々年度値</t>
        </r>
      </text>
    </comment>
    <comment ref="E549" authorId="0" shapeId="0" xr:uid="{00000000-0006-0000-1400-000053000000}">
      <text>
        <r>
          <rPr>
            <sz val="8"/>
            <color indexed="81"/>
            <rFont val="ＭＳ Ｐゴシック"/>
            <family val="3"/>
            <charset val="128"/>
          </rPr>
          <t>供給電力欄には</t>
        </r>
        <r>
          <rPr>
            <b/>
            <u/>
            <sz val="8"/>
            <color indexed="81"/>
            <rFont val="ＭＳ Ｐゴシック"/>
            <family val="3"/>
            <charset val="128"/>
          </rPr>
          <t>設備量ではなく</t>
        </r>
        <r>
          <rPr>
            <sz val="8"/>
            <color indexed="81"/>
            <rFont val="ＭＳ Ｐゴシック"/>
            <family val="3"/>
            <charset val="128"/>
          </rPr>
          <t>、当該年月に</t>
        </r>
        <r>
          <rPr>
            <b/>
            <u/>
            <sz val="8"/>
            <color indexed="81"/>
            <rFont val="ＭＳ Ｐゴシック"/>
            <family val="3"/>
            <charset val="128"/>
          </rPr>
          <t>安定して系統へ出力できる電力（MW）</t>
        </r>
        <r>
          <rPr>
            <sz val="8"/>
            <color indexed="81"/>
            <rFont val="ＭＳ Ｐゴシック"/>
            <family val="3"/>
            <charset val="128"/>
          </rPr>
          <t>を記載すること。
また、供給電力・想定送電端電力量欄については</t>
        </r>
        <r>
          <rPr>
            <b/>
            <u/>
            <sz val="8"/>
            <color indexed="81"/>
            <rFont val="ＭＳ Ｐゴシック"/>
            <family val="3"/>
            <charset val="128"/>
          </rPr>
          <t>主たる燃料側に一括記載</t>
        </r>
        <r>
          <rPr>
            <sz val="8"/>
            <color indexed="81"/>
            <rFont val="ＭＳ Ｐゴシック"/>
            <family val="3"/>
            <charset val="128"/>
          </rPr>
          <t>すること。
なお、主たる燃料が化石燃料の場合は、</t>
        </r>
        <r>
          <rPr>
            <b/>
            <u/>
            <sz val="8"/>
            <color indexed="81"/>
            <rFont val="ＭＳ Ｐゴシック"/>
            <family val="3"/>
            <charset val="128"/>
          </rPr>
          <t>様式第３２第１～４表の火力発電所欄に直接記載</t>
        </r>
        <r>
          <rPr>
            <sz val="8"/>
            <color indexed="81"/>
            <rFont val="ＭＳ Ｐゴシック"/>
            <family val="3"/>
            <charset val="128"/>
          </rPr>
          <t>すること。</t>
        </r>
      </text>
    </comment>
    <comment ref="BW551" authorId="0" shapeId="0" xr:uid="{00000000-0006-0000-1400-000054000000}">
      <text>
        <r>
          <rPr>
            <sz val="9"/>
            <color indexed="81"/>
            <rFont val="ＭＳ Ｐゴシック"/>
            <family val="3"/>
            <charset val="128"/>
          </rPr>
          <t>小売等のその他事業者からの調達は４月時点の比率で按分</t>
        </r>
      </text>
    </comment>
    <comment ref="E552" authorId="0" shapeId="0" xr:uid="{00000000-0006-0000-1400-000055000000}">
      <text>
        <r>
          <rPr>
            <b/>
            <sz val="8"/>
            <color indexed="81"/>
            <rFont val="ＭＳ Ｐゴシック"/>
            <family val="3"/>
            <charset val="128"/>
          </rPr>
          <t>11月までは実績、12月以降は想定</t>
        </r>
      </text>
    </comment>
    <comment ref="Y552" authorId="0" shapeId="0" xr:uid="{00000000-0006-0000-1400-000056000000}">
      <text>
        <r>
          <rPr>
            <sz val="8"/>
            <color indexed="81"/>
            <rFont val="ＭＳ Ｐゴシック"/>
            <family val="3"/>
            <charset val="128"/>
          </rPr>
          <t>　廃棄物以外の他燃料（石炭・バイオマス等）を混焼している場合は、</t>
        </r>
        <r>
          <rPr>
            <b/>
            <u/>
            <sz val="8"/>
            <color indexed="81"/>
            <rFont val="ＭＳ Ｐゴシック"/>
            <family val="3"/>
            <charset val="128"/>
          </rPr>
          <t>本セルには廃棄物燃料相当の発電端電力量のみを記載</t>
        </r>
        <r>
          <rPr>
            <sz val="8"/>
            <color indexed="81"/>
            <rFont val="ＭＳ Ｐゴシック"/>
            <family val="3"/>
            <charset val="128"/>
          </rPr>
          <t>し、他燃料相当の発電端電力量は、別シートに記載する（石炭なら様式第３２第２表の発電端電力量の石炭欄、バイオマスならバイオマスシートに記載等）。
　上段の年度末電源構成については主たる燃料側に一括記載するため、</t>
        </r>
        <r>
          <rPr>
            <b/>
            <u/>
            <sz val="8"/>
            <color indexed="81"/>
            <rFont val="ＭＳ Ｐゴシック"/>
            <family val="3"/>
            <charset val="128"/>
          </rPr>
          <t>主たる燃料が廃棄物なら全設備量をここに記載</t>
        </r>
        <r>
          <rPr>
            <sz val="8"/>
            <color indexed="81"/>
            <rFont val="ＭＳ Ｐゴシック"/>
            <family val="3"/>
            <charset val="128"/>
          </rPr>
          <t>し、主たる燃料が他燃料ならここは空白とする。</t>
        </r>
      </text>
    </comment>
    <comment ref="J577" authorId="0" shapeId="0" xr:uid="{00000000-0006-0000-1400-000057000000}">
      <text>
        <r>
          <rPr>
            <b/>
            <sz val="8"/>
            <color indexed="81"/>
            <rFont val="ＭＳ Ｐゴシック"/>
            <family val="3"/>
            <charset val="128"/>
          </rPr>
          <t>送電（購入）先１で送電比率が100%（または設備量全体）になるよう自動計算される。</t>
        </r>
      </text>
    </comment>
    <comment ref="X577" authorId="0" shapeId="0" xr:uid="{00000000-0006-0000-1400-000058000000}">
      <text>
        <r>
          <rPr>
            <b/>
            <sz val="8"/>
            <color indexed="81"/>
            <rFont val="ＭＳ Ｐゴシック"/>
            <family val="3"/>
            <charset val="128"/>
          </rPr>
          <t>4月時点の比率（または設備量）で按分する。</t>
        </r>
      </text>
    </comment>
    <comment ref="F588" authorId="1" shapeId="0" xr:uid="{00000000-0006-0000-1400-000059000000}">
      <text>
        <r>
          <rPr>
            <b/>
            <sz val="9"/>
            <color indexed="81"/>
            <rFont val="ＭＳ Ｐゴシック"/>
            <family val="3"/>
            <charset val="128"/>
          </rPr>
          <t xml:space="preserve">H28年度1月の比率
（または設備量）で入力
</t>
        </r>
      </text>
    </comment>
    <comment ref="I588" authorId="1" shapeId="0" xr:uid="{00000000-0006-0000-1400-00005A000000}">
      <text>
        <r>
          <rPr>
            <b/>
            <sz val="9"/>
            <color indexed="81"/>
            <rFont val="ＭＳ Ｐゴシック"/>
            <family val="3"/>
            <charset val="128"/>
          </rPr>
          <t>H29年度8月の比率
（または設備量）で入力</t>
        </r>
        <r>
          <rPr>
            <sz val="9"/>
            <color indexed="81"/>
            <rFont val="ＭＳ Ｐゴシック"/>
            <family val="3"/>
            <charset val="128"/>
          </rPr>
          <t xml:space="preserve">
</t>
        </r>
      </text>
    </comment>
    <comment ref="CT605" authorId="0" shapeId="0" xr:uid="{00000000-0006-0000-1400-00005B000000}">
      <text>
        <r>
          <rPr>
            <sz val="8"/>
            <color indexed="81"/>
            <rFont val="ＭＳ Ｐゴシック"/>
            <family val="3"/>
            <charset val="128"/>
          </rPr>
          <t>記載有無の確認</t>
        </r>
      </text>
    </comment>
    <comment ref="BW606" authorId="0" shapeId="0" xr:uid="{00000000-0006-0000-1400-00005C000000}">
      <text>
        <r>
          <rPr>
            <b/>
            <sz val="8"/>
            <color indexed="81"/>
            <rFont val="ＭＳ Ｐゴシック"/>
            <family val="3"/>
            <charset val="128"/>
          </rPr>
          <t>1月は前々年度値</t>
        </r>
      </text>
    </comment>
    <comment ref="E609" authorId="0" shapeId="0" xr:uid="{00000000-0006-0000-1400-00005D000000}">
      <text>
        <r>
          <rPr>
            <sz val="8"/>
            <color indexed="81"/>
            <rFont val="ＭＳ Ｐゴシック"/>
            <family val="3"/>
            <charset val="128"/>
          </rPr>
          <t>供給電力欄には</t>
        </r>
        <r>
          <rPr>
            <b/>
            <u/>
            <sz val="8"/>
            <color indexed="81"/>
            <rFont val="ＭＳ Ｐゴシック"/>
            <family val="3"/>
            <charset val="128"/>
          </rPr>
          <t>設備量ではなく</t>
        </r>
        <r>
          <rPr>
            <sz val="8"/>
            <color indexed="81"/>
            <rFont val="ＭＳ Ｐゴシック"/>
            <family val="3"/>
            <charset val="128"/>
          </rPr>
          <t>、当該年月に</t>
        </r>
        <r>
          <rPr>
            <b/>
            <u/>
            <sz val="8"/>
            <color indexed="81"/>
            <rFont val="ＭＳ Ｐゴシック"/>
            <family val="3"/>
            <charset val="128"/>
          </rPr>
          <t>安定して系統へ出力できる電力（MW）</t>
        </r>
        <r>
          <rPr>
            <sz val="8"/>
            <color indexed="81"/>
            <rFont val="ＭＳ Ｐゴシック"/>
            <family val="3"/>
            <charset val="128"/>
          </rPr>
          <t>を記載すること。
また、供給電力・想定送電端電力量欄については</t>
        </r>
        <r>
          <rPr>
            <b/>
            <u/>
            <sz val="8"/>
            <color indexed="81"/>
            <rFont val="ＭＳ Ｐゴシック"/>
            <family val="3"/>
            <charset val="128"/>
          </rPr>
          <t>主たる燃料側に一括記載</t>
        </r>
        <r>
          <rPr>
            <sz val="8"/>
            <color indexed="81"/>
            <rFont val="ＭＳ Ｐゴシック"/>
            <family val="3"/>
            <charset val="128"/>
          </rPr>
          <t>すること。
なお、主たる燃料が化石燃料の場合は、</t>
        </r>
        <r>
          <rPr>
            <b/>
            <u/>
            <sz val="8"/>
            <color indexed="81"/>
            <rFont val="ＭＳ Ｐゴシック"/>
            <family val="3"/>
            <charset val="128"/>
          </rPr>
          <t>様式第３２第１～４表の火力発電所欄に直接記載</t>
        </r>
        <r>
          <rPr>
            <sz val="8"/>
            <color indexed="81"/>
            <rFont val="ＭＳ Ｐゴシック"/>
            <family val="3"/>
            <charset val="128"/>
          </rPr>
          <t>すること。</t>
        </r>
      </text>
    </comment>
    <comment ref="BW611" authorId="0" shapeId="0" xr:uid="{00000000-0006-0000-1400-00005E000000}">
      <text>
        <r>
          <rPr>
            <sz val="9"/>
            <color indexed="81"/>
            <rFont val="ＭＳ Ｐゴシック"/>
            <family val="3"/>
            <charset val="128"/>
          </rPr>
          <t>小売等のその他事業者からの調達は４月時点の比率で按分</t>
        </r>
      </text>
    </comment>
    <comment ref="E612" authorId="0" shapeId="0" xr:uid="{00000000-0006-0000-1400-00005F000000}">
      <text>
        <r>
          <rPr>
            <b/>
            <sz val="8"/>
            <color indexed="81"/>
            <rFont val="ＭＳ Ｐゴシック"/>
            <family val="3"/>
            <charset val="128"/>
          </rPr>
          <t>11月までは実績、12月以降は想定</t>
        </r>
      </text>
    </comment>
    <comment ref="Y612" authorId="0" shapeId="0" xr:uid="{00000000-0006-0000-1400-000060000000}">
      <text>
        <r>
          <rPr>
            <sz val="8"/>
            <color indexed="81"/>
            <rFont val="ＭＳ Ｐゴシック"/>
            <family val="3"/>
            <charset val="128"/>
          </rPr>
          <t>　廃棄物以外の他燃料（石炭・バイオマス等）を混焼している場合は、</t>
        </r>
        <r>
          <rPr>
            <b/>
            <u/>
            <sz val="8"/>
            <color indexed="81"/>
            <rFont val="ＭＳ Ｐゴシック"/>
            <family val="3"/>
            <charset val="128"/>
          </rPr>
          <t>本セルには廃棄物燃料相当の発電端電力量のみを記載</t>
        </r>
        <r>
          <rPr>
            <sz val="8"/>
            <color indexed="81"/>
            <rFont val="ＭＳ Ｐゴシック"/>
            <family val="3"/>
            <charset val="128"/>
          </rPr>
          <t>し、他燃料相当の発電端電力量は、別シートに記載する（石炭なら様式第３２第２表の発電端電力量の石炭欄、バイオマスならバイオマスシートに記載等）。
　上段の年度末電源構成については主たる燃料側に一括記載するため、</t>
        </r>
        <r>
          <rPr>
            <b/>
            <u/>
            <sz val="8"/>
            <color indexed="81"/>
            <rFont val="ＭＳ Ｐゴシック"/>
            <family val="3"/>
            <charset val="128"/>
          </rPr>
          <t>主たる燃料が廃棄物なら全設備量をここに記載</t>
        </r>
        <r>
          <rPr>
            <sz val="8"/>
            <color indexed="81"/>
            <rFont val="ＭＳ Ｐゴシック"/>
            <family val="3"/>
            <charset val="128"/>
          </rPr>
          <t>し、主たる燃料が他燃料ならここは空白とする。</t>
        </r>
      </text>
    </comment>
    <comment ref="J637" authorId="0" shapeId="0" xr:uid="{00000000-0006-0000-1400-000061000000}">
      <text>
        <r>
          <rPr>
            <b/>
            <sz val="8"/>
            <color indexed="81"/>
            <rFont val="ＭＳ Ｐゴシック"/>
            <family val="3"/>
            <charset val="128"/>
          </rPr>
          <t>送電（購入）先１で送電比率が100%（または設備量全体）になるよう自動計算される。</t>
        </r>
      </text>
    </comment>
    <comment ref="X637" authorId="0" shapeId="0" xr:uid="{00000000-0006-0000-1400-000062000000}">
      <text>
        <r>
          <rPr>
            <b/>
            <sz val="8"/>
            <color indexed="81"/>
            <rFont val="ＭＳ Ｐゴシック"/>
            <family val="3"/>
            <charset val="128"/>
          </rPr>
          <t>4月時点の比率（または設備量）で按分する。</t>
        </r>
      </text>
    </comment>
    <comment ref="F648" authorId="1" shapeId="0" xr:uid="{00000000-0006-0000-1400-000063000000}">
      <text>
        <r>
          <rPr>
            <b/>
            <sz val="9"/>
            <color indexed="81"/>
            <rFont val="ＭＳ Ｐゴシック"/>
            <family val="3"/>
            <charset val="128"/>
          </rPr>
          <t xml:space="preserve">H28年度1月の比率
（または設備量）で入力
</t>
        </r>
      </text>
    </comment>
    <comment ref="I648" authorId="1" shapeId="0" xr:uid="{00000000-0006-0000-1400-000064000000}">
      <text>
        <r>
          <rPr>
            <b/>
            <sz val="9"/>
            <color indexed="81"/>
            <rFont val="ＭＳ Ｐゴシック"/>
            <family val="3"/>
            <charset val="128"/>
          </rPr>
          <t>H29年度8月の比率
（または設備量）で入力</t>
        </r>
        <r>
          <rPr>
            <sz val="9"/>
            <color indexed="81"/>
            <rFont val="ＭＳ Ｐゴシック"/>
            <family val="3"/>
            <charset val="128"/>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 xml:space="preserve"> </author>
  </authors>
  <commentList>
    <comment ref="AS541" authorId="0" shapeId="0" xr:uid="{00000000-0006-0000-1A00-000001000000}">
      <text>
        <r>
          <rPr>
            <sz val="8"/>
            <color indexed="81"/>
            <rFont val="ＭＳ Ｐゴシック"/>
            <family val="3"/>
            <charset val="128"/>
          </rPr>
          <t>記載有無の確認</t>
        </r>
      </text>
    </comment>
    <comment ref="AP572" authorId="0" shapeId="0" xr:uid="{00000000-0006-0000-1A00-000002000000}">
      <text>
        <r>
          <rPr>
            <b/>
            <sz val="10"/>
            <color indexed="10"/>
            <rFont val="ＭＳ Ｐゴシック"/>
            <family val="3"/>
            <charset val="128"/>
          </rPr>
          <t>自者間取引について
種別については選択不要。</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 xml:space="preserve"> </author>
  </authors>
  <commentList>
    <comment ref="AO16" authorId="0" shapeId="0" xr:uid="{00000000-0006-0000-1D00-000001000000}">
      <text>
        <r>
          <rPr>
            <sz val="14"/>
            <color indexed="81"/>
            <rFont val="ＭＳ Ｐゴシック"/>
            <family val="3"/>
            <charset val="128"/>
          </rPr>
          <t>記載有無の確認</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 xml:space="preserve"> </author>
  </authors>
  <commentList>
    <comment ref="E9" authorId="0" shapeId="0" xr:uid="{00000000-0006-0000-2500-000001000000}">
      <text>
        <r>
          <rPr>
            <sz val="8"/>
            <color indexed="81"/>
            <rFont val="ＭＳ Ｐゴシック"/>
            <family val="3"/>
            <charset val="128"/>
          </rPr>
          <t>都道府県郡市町村まで記入すること</t>
        </r>
      </text>
    </comment>
    <comment ref="H9" authorId="0" shapeId="0" xr:uid="{00000000-0006-0000-2500-000002000000}">
      <text>
        <r>
          <rPr>
            <sz val="8"/>
            <color indexed="81"/>
            <rFont val="ＭＳ Ｐゴシック"/>
            <family val="3"/>
            <charset val="128"/>
          </rPr>
          <t>括弧書きで小売電気事業の用に供する
年間想定発電電力量の記載を忘れないこと</t>
        </r>
      </text>
    </comment>
    <comment ref="C14" authorId="0" shapeId="0" xr:uid="{00000000-0006-0000-2500-000003000000}">
      <text>
        <r>
          <rPr>
            <sz val="8"/>
            <color indexed="81"/>
            <rFont val="ＭＳ Ｐゴシック"/>
            <family val="3"/>
            <charset val="128"/>
          </rPr>
          <t>その他欄に記載する対象
　①廃止計画
　②最大出力の変更を伴わない燃料転換の計画
　③工事を伴わないで能力の変更をする計画
　④発電所設備の譲渡・譲受の計画
　⑤既に供給計画に記載されている開発計画を中止する計画</t>
        </r>
      </text>
    </comment>
  </commentList>
</comments>
</file>

<file path=xl/sharedStrings.xml><?xml version="1.0" encoding="utf-8"?>
<sst xmlns="http://schemas.openxmlformats.org/spreadsheetml/2006/main" count="17518" uniqueCount="620">
  <si>
    <t>液化天然ガス</t>
  </si>
  <si>
    <t>その他</t>
  </si>
  <si>
    <t>様式35 第3表【国別燃料調達計画書】</t>
    <rPh sb="0" eb="2">
      <t>ヨウシキ</t>
    </rPh>
    <rPh sb="5" eb="6">
      <t>ダイ</t>
    </rPh>
    <rPh sb="7" eb="8">
      <t>ヒョウ</t>
    </rPh>
    <phoneticPr fontId="35"/>
  </si>
  <si>
    <t>火力発電所発電・補修計画明細書</t>
  </si>
  <si>
    <t>原子力発電所発電・補修計画明細書</t>
  </si>
  <si>
    <t>様式35 第1表【火力発電所燃料計画明細書】</t>
    <rPh sb="0" eb="2">
      <t>ヨウシキ</t>
    </rPh>
    <rPh sb="5" eb="6">
      <t>ダイ</t>
    </rPh>
    <rPh sb="7" eb="8">
      <t>ヒョウ</t>
    </rPh>
    <phoneticPr fontId="35"/>
  </si>
  <si>
    <t>様式35 第2表【火力発電所燃料計画明細書】</t>
    <rPh sb="0" eb="2">
      <t>ヨウシキ</t>
    </rPh>
    <rPh sb="5" eb="6">
      <t>ダイ</t>
    </rPh>
    <rPh sb="7" eb="8">
      <t>ヒョウ</t>
    </rPh>
    <phoneticPr fontId="35"/>
  </si>
  <si>
    <t>第１表</t>
  </si>
  <si>
    <t>供給区域</t>
    <rPh sb="0" eb="2">
      <t>キョウキュウ</t>
    </rPh>
    <rPh sb="2" eb="4">
      <t>クイキ</t>
    </rPh>
    <phoneticPr fontId="39"/>
  </si>
  <si>
    <t>様式第３２</t>
    <rPh sb="0" eb="2">
      <t>ヨウシキ</t>
    </rPh>
    <rPh sb="2" eb="3">
      <t>ダイ</t>
    </rPh>
    <phoneticPr fontId="39"/>
  </si>
  <si>
    <t>第５表</t>
    <rPh sb="0" eb="1">
      <t>ダイ</t>
    </rPh>
    <rPh sb="2" eb="3">
      <t>ヒョウ</t>
    </rPh>
    <phoneticPr fontId="39"/>
  </si>
  <si>
    <t>第７表</t>
    <rPh sb="0" eb="1">
      <t>ダイ</t>
    </rPh>
    <rPh sb="2" eb="3">
      <t>ヒョウ</t>
    </rPh>
    <phoneticPr fontId="39"/>
  </si>
  <si>
    <t>火力発電所燃料計画明細書</t>
    <phoneticPr fontId="39"/>
  </si>
  <si>
    <t>４月</t>
    <rPh sb="1" eb="2">
      <t>ツキ</t>
    </rPh>
    <phoneticPr fontId="34"/>
  </si>
  <si>
    <t>５月</t>
    <rPh sb="1" eb="2">
      <t>ツキ</t>
    </rPh>
    <phoneticPr fontId="34"/>
  </si>
  <si>
    <t>６月</t>
    <rPh sb="1" eb="2">
      <t>ツキ</t>
    </rPh>
    <phoneticPr fontId="34"/>
  </si>
  <si>
    <t>７月</t>
    <rPh sb="1" eb="2">
      <t>ツキ</t>
    </rPh>
    <phoneticPr fontId="34"/>
  </si>
  <si>
    <t>８月</t>
    <rPh sb="1" eb="2">
      <t>ツキ</t>
    </rPh>
    <phoneticPr fontId="34"/>
  </si>
  <si>
    <t>９月</t>
    <rPh sb="1" eb="2">
      <t>ツキ</t>
    </rPh>
    <phoneticPr fontId="34"/>
  </si>
  <si>
    <t>１０月</t>
    <rPh sb="2" eb="3">
      <t>ツキ</t>
    </rPh>
    <phoneticPr fontId="34"/>
  </si>
  <si>
    <t>１１月</t>
    <rPh sb="2" eb="3">
      <t>ツキ</t>
    </rPh>
    <phoneticPr fontId="34"/>
  </si>
  <si>
    <t>１２月</t>
    <rPh sb="2" eb="3">
      <t>ツキ</t>
    </rPh>
    <phoneticPr fontId="34"/>
  </si>
  <si>
    <t>１月</t>
    <rPh sb="1" eb="2">
      <t>ツキ</t>
    </rPh>
    <phoneticPr fontId="34"/>
  </si>
  <si>
    <t>２月</t>
    <rPh sb="1" eb="2">
      <t>ツキ</t>
    </rPh>
    <phoneticPr fontId="34"/>
  </si>
  <si>
    <t>３月</t>
    <rPh sb="1" eb="2">
      <t>ツキ</t>
    </rPh>
    <phoneticPr fontId="34"/>
  </si>
  <si>
    <t>年度計</t>
    <rPh sb="0" eb="2">
      <t>ネンド</t>
    </rPh>
    <rPh sb="2" eb="3">
      <t>ケイ</t>
    </rPh>
    <phoneticPr fontId="34"/>
  </si>
  <si>
    <t>区分</t>
    <rPh sb="0" eb="2">
      <t>クブン</t>
    </rPh>
    <phoneticPr fontId="39"/>
  </si>
  <si>
    <t>工事中</t>
  </si>
  <si>
    <t>着工準備中</t>
  </si>
  <si>
    <t>所在地</t>
    <phoneticPr fontId="39"/>
  </si>
  <si>
    <t>項目</t>
    <rPh sb="0" eb="2">
      <t>コウモク</t>
    </rPh>
    <phoneticPr fontId="39"/>
  </si>
  <si>
    <t>様式第３４　第１表</t>
    <phoneticPr fontId="39"/>
  </si>
  <si>
    <t>発電所名</t>
    <phoneticPr fontId="39"/>
  </si>
  <si>
    <t>発 電 所 名</t>
    <phoneticPr fontId="39"/>
  </si>
  <si>
    <t>補      修      計      画</t>
    <phoneticPr fontId="39"/>
  </si>
  <si>
    <t>補      修      計      画</t>
    <phoneticPr fontId="34"/>
  </si>
  <si>
    <t>貯蔵量</t>
    <phoneticPr fontId="39"/>
  </si>
  <si>
    <t>発電用消費量</t>
    <phoneticPr fontId="39"/>
  </si>
  <si>
    <t>受入量</t>
    <phoneticPr fontId="39"/>
  </si>
  <si>
    <t>様式第３５</t>
    <phoneticPr fontId="39"/>
  </si>
  <si>
    <t>様式第３５</t>
  </si>
  <si>
    <t>第２表</t>
  </si>
  <si>
    <t>火 力 発 電 所 燃 料 計 画 明 細 書</t>
  </si>
  <si>
    <t>燃焼方式</t>
    <phoneticPr fontId="39"/>
  </si>
  <si>
    <t>火力計
（内燃力等を除く）</t>
    <phoneticPr fontId="39"/>
  </si>
  <si>
    <t>内燃力等</t>
    <phoneticPr fontId="39"/>
  </si>
  <si>
    <t>合計</t>
    <phoneticPr fontId="39"/>
  </si>
  <si>
    <t>項目</t>
    <phoneticPr fontId="39"/>
  </si>
  <si>
    <t>計</t>
    <phoneticPr fontId="39"/>
  </si>
  <si>
    <t>石炭</t>
    <phoneticPr fontId="39"/>
  </si>
  <si>
    <t>平均発熱量(乾炭)(kJ/kg)</t>
    <phoneticPr fontId="39"/>
  </si>
  <si>
    <t>湿分率(％）</t>
    <phoneticPr fontId="39"/>
  </si>
  <si>
    <t>重油</t>
    <phoneticPr fontId="39"/>
  </si>
  <si>
    <t>平均発熱量（kJ/l)</t>
    <phoneticPr fontId="39"/>
  </si>
  <si>
    <t>原油</t>
    <phoneticPr fontId="39"/>
  </si>
  <si>
    <t>ナフサ</t>
    <phoneticPr fontId="39"/>
  </si>
  <si>
    <t>天然
ガス液</t>
    <phoneticPr fontId="39"/>
  </si>
  <si>
    <t>軽油</t>
    <phoneticPr fontId="39"/>
  </si>
  <si>
    <t>平均発熱量（kJ/kg)</t>
    <phoneticPr fontId="39"/>
  </si>
  <si>
    <t>歴青質
混合物</t>
    <phoneticPr fontId="39"/>
  </si>
  <si>
    <t>天然ガス</t>
    <phoneticPr fontId="39"/>
  </si>
  <si>
    <t>都市ガス</t>
    <phoneticPr fontId="39"/>
  </si>
  <si>
    <t>利用率（％）</t>
    <phoneticPr fontId="39"/>
  </si>
  <si>
    <t>熱効率（％）</t>
    <phoneticPr fontId="39"/>
  </si>
  <si>
    <t>重油換算消費率（l/kWh)</t>
    <phoneticPr fontId="39"/>
  </si>
  <si>
    <t>第３表</t>
    <phoneticPr fontId="39"/>
  </si>
  <si>
    <t>国 別 燃 料 調 達 計 画 書</t>
    <phoneticPr fontId="39"/>
  </si>
  <si>
    <t>その他</t>
    <phoneticPr fontId="39"/>
  </si>
  <si>
    <t>未定</t>
    <phoneticPr fontId="39"/>
  </si>
  <si>
    <t>合計</t>
    <rPh sb="0" eb="2">
      <t>ゴウケイ</t>
    </rPh>
    <phoneticPr fontId="39"/>
  </si>
  <si>
    <t>欄外備考</t>
    <phoneticPr fontId="34"/>
  </si>
  <si>
    <t>名称及び
設備番号</t>
    <rPh sb="0" eb="1">
      <t>メイ</t>
    </rPh>
    <rPh sb="1" eb="2">
      <t>ショウ</t>
    </rPh>
    <rPh sb="2" eb="3">
      <t>オヨ</t>
    </rPh>
    <rPh sb="5" eb="7">
      <t>セツビ</t>
    </rPh>
    <rPh sb="7" eb="9">
      <t>バンゴウ</t>
    </rPh>
    <phoneticPr fontId="37"/>
  </si>
  <si>
    <t>種類</t>
    <phoneticPr fontId="34"/>
  </si>
  <si>
    <t>着工年月</t>
    <rPh sb="2" eb="4">
      <t>ネンゲツ</t>
    </rPh>
    <phoneticPr fontId="37"/>
  </si>
  <si>
    <t>使用開始
年月</t>
    <rPh sb="5" eb="7">
      <t>ネンゲツ</t>
    </rPh>
    <phoneticPr fontId="37"/>
  </si>
  <si>
    <t>様式32 第5表【発電所の開発等についての計画書】</t>
    <rPh sb="0" eb="2">
      <t>ヨウシキ</t>
    </rPh>
    <rPh sb="5" eb="6">
      <t>ダイ</t>
    </rPh>
    <rPh sb="7" eb="8">
      <t>ヒョウ</t>
    </rPh>
    <rPh sb="9" eb="10">
      <t>ハツ</t>
    </rPh>
    <rPh sb="10" eb="11">
      <t>デン</t>
    </rPh>
    <rPh sb="11" eb="12">
      <t>ショ</t>
    </rPh>
    <rPh sb="13" eb="15">
      <t>カイハツ</t>
    </rPh>
    <rPh sb="15" eb="16">
      <t>トウ</t>
    </rPh>
    <rPh sb="21" eb="22">
      <t>ケイ</t>
    </rPh>
    <rPh sb="22" eb="23">
      <t>ガ</t>
    </rPh>
    <rPh sb="23" eb="24">
      <t>ショ</t>
    </rPh>
    <phoneticPr fontId="35"/>
  </si>
  <si>
    <t>最大出力
(kW)</t>
    <phoneticPr fontId="34"/>
  </si>
  <si>
    <t>年度計</t>
    <phoneticPr fontId="34"/>
  </si>
  <si>
    <t>備考</t>
    <phoneticPr fontId="34"/>
  </si>
  <si>
    <t>（送電端）</t>
    <rPh sb="1" eb="2">
      <t>ソウ</t>
    </rPh>
    <phoneticPr fontId="34"/>
  </si>
  <si>
    <t>欄外備考</t>
    <phoneticPr fontId="34"/>
  </si>
  <si>
    <t>年度計</t>
    <rPh sb="0" eb="1">
      <t>ネン</t>
    </rPh>
    <rPh sb="1" eb="2">
      <t>ド</t>
    </rPh>
    <rPh sb="2" eb="3">
      <t>ケイ</t>
    </rPh>
    <phoneticPr fontId="39"/>
  </si>
  <si>
    <t>備考</t>
    <phoneticPr fontId="39"/>
  </si>
  <si>
    <t>様式34 第2表【火力発電所発電・補修計画明細書】</t>
  </si>
  <si>
    <t>様式第３４　第２表</t>
  </si>
  <si>
    <t>ボイラ及び
タービンの番号</t>
  </si>
  <si>
    <t>合計</t>
    <rPh sb="0" eb="1">
      <t>ア</t>
    </rPh>
    <rPh sb="1" eb="2">
      <t>ケイ</t>
    </rPh>
    <phoneticPr fontId="39"/>
  </si>
  <si>
    <t>欄外備考</t>
    <phoneticPr fontId="34"/>
  </si>
  <si>
    <t>その他ガス</t>
    <rPh sb="2" eb="3">
      <t>タ</t>
    </rPh>
    <phoneticPr fontId="39"/>
  </si>
  <si>
    <t>石炭（湿炭ベース）</t>
    <phoneticPr fontId="39"/>
  </si>
  <si>
    <t>様式34 第1表【揚水式水力発電所発電計画明細書】</t>
    <phoneticPr fontId="35"/>
  </si>
  <si>
    <t>原子力発電所</t>
    <rPh sb="0" eb="3">
      <t>ゲンシリョク</t>
    </rPh>
    <phoneticPr fontId="39"/>
  </si>
  <si>
    <t>水力発電所</t>
    <rPh sb="0" eb="2">
      <t>スイリョク</t>
    </rPh>
    <phoneticPr fontId="39"/>
  </si>
  <si>
    <t>←数式入力セル</t>
    <rPh sb="1" eb="3">
      <t>スウシキ</t>
    </rPh>
    <rPh sb="3" eb="5">
      <t>ニュウリョク</t>
    </rPh>
    <phoneticPr fontId="34"/>
  </si>
  <si>
    <t>は全て数式入力セル</t>
    <rPh sb="1" eb="2">
      <t>スベ</t>
    </rPh>
    <rPh sb="3" eb="5">
      <t>スウシキ</t>
    </rPh>
    <rPh sb="5" eb="7">
      <t>ニュウリョク</t>
    </rPh>
    <phoneticPr fontId="34"/>
  </si>
  <si>
    <t>石炭系</t>
    <rPh sb="0" eb="2">
      <t>セキタン</t>
    </rPh>
    <rPh sb="2" eb="3">
      <t>ケイ</t>
    </rPh>
    <phoneticPr fontId="34"/>
  </si>
  <si>
    <t>ＬＮＧ系</t>
    <rPh sb="3" eb="4">
      <t>ケイ</t>
    </rPh>
    <phoneticPr fontId="34"/>
  </si>
  <si>
    <t>石油系</t>
    <rPh sb="0" eb="2">
      <t>セキユ</t>
    </rPh>
    <rPh sb="2" eb="3">
      <t>ケイ</t>
    </rPh>
    <phoneticPr fontId="34"/>
  </si>
  <si>
    <t>計・火力計・合計</t>
    <rPh sb="0" eb="1">
      <t>ケイ</t>
    </rPh>
    <rPh sb="2" eb="4">
      <t>カリョク</t>
    </rPh>
    <rPh sb="4" eb="5">
      <t>ケイ</t>
    </rPh>
    <rPh sb="6" eb="8">
      <t>ゴウケイ</t>
    </rPh>
    <phoneticPr fontId="34"/>
  </si>
  <si>
    <t>様式32 第7表【発電所の開発等についての長期計画書】</t>
    <rPh sb="0" eb="2">
      <t>ヨウシキ</t>
    </rPh>
    <rPh sb="5" eb="6">
      <t>ダイ</t>
    </rPh>
    <rPh sb="7" eb="8">
      <t>ヒョウ</t>
    </rPh>
    <rPh sb="9" eb="10">
      <t>ハツ</t>
    </rPh>
    <rPh sb="10" eb="11">
      <t>デン</t>
    </rPh>
    <rPh sb="11" eb="12">
      <t>ショ</t>
    </rPh>
    <rPh sb="13" eb="15">
      <t>カイハツ</t>
    </rPh>
    <rPh sb="15" eb="16">
      <t>トウ</t>
    </rPh>
    <rPh sb="21" eb="23">
      <t>チョウキ</t>
    </rPh>
    <rPh sb="23" eb="24">
      <t>ケイ</t>
    </rPh>
    <rPh sb="24" eb="25">
      <t>ガ</t>
    </rPh>
    <rPh sb="25" eb="26">
      <t>ショ</t>
    </rPh>
    <phoneticPr fontId="35"/>
  </si>
  <si>
    <t>発電所の開発等についての長期計画書</t>
    <rPh sb="0" eb="2">
      <t>ハツデン</t>
    </rPh>
    <rPh sb="2" eb="3">
      <t>ショ</t>
    </rPh>
    <rPh sb="4" eb="6">
      <t>カイハツ</t>
    </rPh>
    <rPh sb="6" eb="7">
      <t>トウ</t>
    </rPh>
    <rPh sb="12" eb="14">
      <t>チョウキ</t>
    </rPh>
    <rPh sb="14" eb="17">
      <t>ケイカクショ</t>
    </rPh>
    <phoneticPr fontId="37"/>
  </si>
  <si>
    <t>発 電 所 の 開 発 等 に つ い て の 計 画 書</t>
    <rPh sb="8" eb="9">
      <t>カイ</t>
    </rPh>
    <rPh sb="10" eb="11">
      <t>ハツ</t>
    </rPh>
    <rPh sb="12" eb="13">
      <t>トウ</t>
    </rPh>
    <rPh sb="28" eb="29">
      <t>ショ</t>
    </rPh>
    <phoneticPr fontId="37"/>
  </si>
  <si>
    <t>発電用消費量は全て数式入力セル</t>
    <rPh sb="0" eb="3">
      <t>ハツデンヨウ</t>
    </rPh>
    <rPh sb="3" eb="6">
      <t>ショウヒリョウ</t>
    </rPh>
    <rPh sb="7" eb="8">
      <t>スベ</t>
    </rPh>
    <rPh sb="9" eb="11">
      <t>スウシキ</t>
    </rPh>
    <rPh sb="11" eb="13">
      <t>ニュウリョク</t>
    </rPh>
    <phoneticPr fontId="34"/>
  </si>
  <si>
    <t>東北</t>
    <rPh sb="0" eb="2">
      <t>トウホク</t>
    </rPh>
    <phoneticPr fontId="34"/>
  </si>
  <si>
    <t>東京</t>
    <rPh sb="0" eb="2">
      <t>トウキョウ</t>
    </rPh>
    <phoneticPr fontId="34"/>
  </si>
  <si>
    <t>中部</t>
    <rPh sb="0" eb="2">
      <t>チュウブ</t>
    </rPh>
    <phoneticPr fontId="34"/>
  </si>
  <si>
    <t>北陸</t>
    <rPh sb="0" eb="2">
      <t>ホクリク</t>
    </rPh>
    <phoneticPr fontId="34"/>
  </si>
  <si>
    <t>関西</t>
    <rPh sb="0" eb="2">
      <t>カンサイ</t>
    </rPh>
    <phoneticPr fontId="34"/>
  </si>
  <si>
    <t>四国</t>
    <phoneticPr fontId="34"/>
  </si>
  <si>
    <t>北海道</t>
    <rPh sb="0" eb="3">
      <t>ホッカイドウ</t>
    </rPh>
    <phoneticPr fontId="34"/>
  </si>
  <si>
    <t>中国</t>
    <rPh sb="0" eb="2">
      <t>チュウゴク</t>
    </rPh>
    <phoneticPr fontId="34"/>
  </si>
  <si>
    <t>四国</t>
    <rPh sb="0" eb="2">
      <t>シコク</t>
    </rPh>
    <phoneticPr fontId="34"/>
  </si>
  <si>
    <t>九州</t>
    <rPh sb="0" eb="2">
      <t>キュウシュウ</t>
    </rPh>
    <phoneticPr fontId="34"/>
  </si>
  <si>
    <t>沖縄</t>
    <rPh sb="0" eb="2">
      <t>オキナワ</t>
    </rPh>
    <phoneticPr fontId="34"/>
  </si>
  <si>
    <t>判定①</t>
    <rPh sb="0" eb="2">
      <t>ハンテイ</t>
    </rPh>
    <phoneticPr fontId="34"/>
  </si>
  <si>
    <t>判定</t>
    <rPh sb="0" eb="2">
      <t>ハンテイ</t>
    </rPh>
    <phoneticPr fontId="34"/>
  </si>
  <si>
    <t>－</t>
    <phoneticPr fontId="34"/>
  </si>
  <si>
    <t>風力</t>
    <rPh sb="0" eb="2">
      <t>フウリョク</t>
    </rPh>
    <phoneticPr fontId="34"/>
  </si>
  <si>
    <t>地熱</t>
    <rPh sb="0" eb="2">
      <t>チネツ</t>
    </rPh>
    <phoneticPr fontId="34"/>
  </si>
  <si>
    <t>バイオマス</t>
    <phoneticPr fontId="34"/>
  </si>
  <si>
    <t>廃棄物</t>
    <rPh sb="0" eb="3">
      <t>ハイキブツ</t>
    </rPh>
    <phoneticPr fontId="34"/>
  </si>
  <si>
    <t>新エネルギー等発電所</t>
    <rPh sb="0" eb="1">
      <t>シン</t>
    </rPh>
    <rPh sb="6" eb="7">
      <t>トウ</t>
    </rPh>
    <phoneticPr fontId="39"/>
  </si>
  <si>
    <t>北海道</t>
    <rPh sb="0" eb="3">
      <t>ホッカイドウ</t>
    </rPh>
    <phoneticPr fontId="39"/>
  </si>
  <si>
    <t>東北</t>
    <rPh sb="0" eb="2">
      <t>トウホク</t>
    </rPh>
    <phoneticPr fontId="39"/>
  </si>
  <si>
    <t>東京</t>
    <rPh sb="0" eb="2">
      <t>トウキョウ</t>
    </rPh>
    <phoneticPr fontId="39"/>
  </si>
  <si>
    <t>中部</t>
    <rPh sb="0" eb="2">
      <t>チュウブ</t>
    </rPh>
    <phoneticPr fontId="39"/>
  </si>
  <si>
    <t>北陸</t>
    <rPh sb="0" eb="2">
      <t>ホクリク</t>
    </rPh>
    <phoneticPr fontId="39"/>
  </si>
  <si>
    <t>関西</t>
    <rPh sb="0" eb="2">
      <t>カンサイ</t>
    </rPh>
    <phoneticPr fontId="39"/>
  </si>
  <si>
    <t>中国</t>
    <rPh sb="0" eb="2">
      <t>チュウゴク</t>
    </rPh>
    <phoneticPr fontId="39"/>
  </si>
  <si>
    <t>四国</t>
    <rPh sb="0" eb="2">
      <t>シコク</t>
    </rPh>
    <phoneticPr fontId="39"/>
  </si>
  <si>
    <t>九州</t>
    <rPh sb="0" eb="2">
      <t>キュウシュウ</t>
    </rPh>
    <phoneticPr fontId="39"/>
  </si>
  <si>
    <t>沖縄</t>
    <rPh sb="0" eb="2">
      <t>オキナワ</t>
    </rPh>
    <phoneticPr fontId="39"/>
  </si>
  <si>
    <t>判定①　小売電気事業の用に供するための年間想定発電電力量</t>
    <rPh sb="0" eb="2">
      <t>ハンテイ</t>
    </rPh>
    <phoneticPr fontId="34"/>
  </si>
  <si>
    <t>判定②　（石炭）様式第３５表第３表の第一年度との整合チェック</t>
    <rPh sb="0" eb="2">
      <t>ハンテイ</t>
    </rPh>
    <rPh sb="5" eb="7">
      <t>セキタン</t>
    </rPh>
    <rPh sb="8" eb="10">
      <t>ヨウシキ</t>
    </rPh>
    <rPh sb="10" eb="11">
      <t>ダイ</t>
    </rPh>
    <rPh sb="13" eb="14">
      <t>ヒョウ</t>
    </rPh>
    <rPh sb="14" eb="15">
      <t>ダイ</t>
    </rPh>
    <rPh sb="16" eb="17">
      <t>ヒョウ</t>
    </rPh>
    <rPh sb="18" eb="20">
      <t>ダイイチ</t>
    </rPh>
    <rPh sb="20" eb="21">
      <t>ネン</t>
    </rPh>
    <rPh sb="21" eb="22">
      <t>ド</t>
    </rPh>
    <rPh sb="24" eb="26">
      <t>セイゴウ</t>
    </rPh>
    <phoneticPr fontId="34"/>
  </si>
  <si>
    <t>判定②　（液化天然ガス）様式第３５表第３表の第一年度との整合チェック</t>
    <rPh sb="0" eb="2">
      <t>ハンテイ</t>
    </rPh>
    <rPh sb="5" eb="7">
      <t>エキカ</t>
    </rPh>
    <rPh sb="7" eb="9">
      <t>テンネン</t>
    </rPh>
    <rPh sb="12" eb="14">
      <t>ヨウシキ</t>
    </rPh>
    <rPh sb="14" eb="15">
      <t>ダイ</t>
    </rPh>
    <rPh sb="17" eb="18">
      <t>ヒョウ</t>
    </rPh>
    <rPh sb="18" eb="19">
      <t>ダイ</t>
    </rPh>
    <rPh sb="20" eb="21">
      <t>ヒョウ</t>
    </rPh>
    <rPh sb="22" eb="24">
      <t>ダイイチ</t>
    </rPh>
    <rPh sb="24" eb="25">
      <t>ネン</t>
    </rPh>
    <rPh sb="25" eb="26">
      <t>ド</t>
    </rPh>
    <rPh sb="28" eb="30">
      <t>セイゴウ</t>
    </rPh>
    <phoneticPr fontId="34"/>
  </si>
  <si>
    <t>判定①　受入量－発電消費量≦貯蔵量</t>
    <rPh sb="0" eb="2">
      <t>ハンテイ</t>
    </rPh>
    <rPh sb="4" eb="5">
      <t>ウ</t>
    </rPh>
    <rPh sb="5" eb="6">
      <t>イ</t>
    </rPh>
    <rPh sb="6" eb="7">
      <t>リョウ</t>
    </rPh>
    <rPh sb="8" eb="10">
      <t>ハツデン</t>
    </rPh>
    <rPh sb="10" eb="13">
      <t>ショウヒリョウ</t>
    </rPh>
    <rPh sb="14" eb="16">
      <t>チョゾウ</t>
    </rPh>
    <rPh sb="16" eb="17">
      <t>リョウ</t>
    </rPh>
    <phoneticPr fontId="34"/>
  </si>
  <si>
    <t>石炭</t>
    <rPh sb="0" eb="2">
      <t>セキタン</t>
    </rPh>
    <phoneticPr fontId="34"/>
  </si>
  <si>
    <t>原油</t>
  </si>
  <si>
    <t>重油</t>
  </si>
  <si>
    <t>軽油</t>
  </si>
  <si>
    <t>ナフサ</t>
  </si>
  <si>
    <t>都市ガス</t>
  </si>
  <si>
    <t>天然ガス</t>
  </si>
  <si>
    <t>合計</t>
    <rPh sb="0" eb="2">
      <t>ゴウケイ</t>
    </rPh>
    <phoneticPr fontId="34"/>
  </si>
  <si>
    <t>燃料発熱量計算</t>
    <rPh sb="0" eb="2">
      <t>ネンリョウ</t>
    </rPh>
    <rPh sb="2" eb="4">
      <t>ハツネツ</t>
    </rPh>
    <rPh sb="4" eb="5">
      <t>リョウ</t>
    </rPh>
    <rPh sb="5" eb="7">
      <t>ケイサン</t>
    </rPh>
    <phoneticPr fontId="34"/>
  </si>
  <si>
    <t>　　　　　　　　　　　　　　　　　　　　　　　　　　年　度
　　項　目</t>
    <rPh sb="32" eb="33">
      <t>コウ</t>
    </rPh>
    <rPh sb="34" eb="35">
      <t>メ</t>
    </rPh>
    <phoneticPr fontId="39"/>
  </si>
  <si>
    <t>判定①　様式第３２第２表の発電端電力量との関係</t>
    <rPh sb="0" eb="2">
      <t>ハンテイ</t>
    </rPh>
    <rPh sb="4" eb="6">
      <t>ヨウシキ</t>
    </rPh>
    <rPh sb="6" eb="7">
      <t>ダイ</t>
    </rPh>
    <rPh sb="9" eb="10">
      <t>ダイ</t>
    </rPh>
    <rPh sb="11" eb="12">
      <t>ヒョウ</t>
    </rPh>
    <rPh sb="13" eb="15">
      <t>ハツデン</t>
    </rPh>
    <rPh sb="15" eb="16">
      <t>タン</t>
    </rPh>
    <rPh sb="16" eb="18">
      <t>デンリョク</t>
    </rPh>
    <rPh sb="18" eb="19">
      <t>リョウ</t>
    </rPh>
    <rPh sb="21" eb="23">
      <t>カンケイ</t>
    </rPh>
    <phoneticPr fontId="34"/>
  </si>
  <si>
    <t>重油の平均発熱量</t>
    <rPh sb="0" eb="2">
      <t>ジュウユ</t>
    </rPh>
    <rPh sb="3" eb="5">
      <t>ヘイキン</t>
    </rPh>
    <rPh sb="5" eb="7">
      <t>ハツネツ</t>
    </rPh>
    <rPh sb="7" eb="8">
      <t>リョウ</t>
    </rPh>
    <phoneticPr fontId="34"/>
  </si>
  <si>
    <t>様式第32第2表</t>
  </si>
  <si>
    <t>様式第34第1表</t>
  </si>
  <si>
    <t>様式第34第2表</t>
  </si>
  <si>
    <t>様式第34第3表</t>
  </si>
  <si>
    <t>様式第35第1表</t>
  </si>
  <si>
    <t>様式第35第2表</t>
  </si>
  <si>
    <t>様式第35第3表</t>
  </si>
  <si>
    <t>全体</t>
    <rPh sb="0" eb="2">
      <t>ゼンタイ</t>
    </rPh>
    <phoneticPr fontId="34"/>
  </si>
  <si>
    <t>判定③　記載有無の確認</t>
    <rPh sb="0" eb="2">
      <t>ハンテイ</t>
    </rPh>
    <rPh sb="4" eb="6">
      <t>キサイ</t>
    </rPh>
    <rPh sb="6" eb="8">
      <t>ウム</t>
    </rPh>
    <rPh sb="9" eb="11">
      <t>カクニン</t>
    </rPh>
    <phoneticPr fontId="34"/>
  </si>
  <si>
    <t>判定②　記載有無の確認</t>
    <rPh sb="0" eb="2">
      <t>ハンテイ</t>
    </rPh>
    <rPh sb="4" eb="6">
      <t>キサイ</t>
    </rPh>
    <rPh sb="6" eb="8">
      <t>ウム</t>
    </rPh>
    <rPh sb="9" eb="11">
      <t>カクニン</t>
    </rPh>
    <phoneticPr fontId="34"/>
  </si>
  <si>
    <t>判定①　記載有無の確認</t>
    <rPh sb="0" eb="2">
      <t>ハンテイ</t>
    </rPh>
    <rPh sb="4" eb="6">
      <t>キサイ</t>
    </rPh>
    <rPh sb="6" eb="8">
      <t>ウム</t>
    </rPh>
    <rPh sb="9" eb="11">
      <t>カクニン</t>
    </rPh>
    <phoneticPr fontId="34"/>
  </si>
  <si>
    <t>様式第32第4表</t>
  </si>
  <si>
    <t>←リスト範囲</t>
    <rPh sb="4" eb="6">
      <t>ハンイ</t>
    </rPh>
    <phoneticPr fontId="34"/>
  </si>
  <si>
    <t>6月</t>
  </si>
  <si>
    <t>7月</t>
  </si>
  <si>
    <t>8月</t>
  </si>
  <si>
    <t>9月</t>
  </si>
  <si>
    <t>10月</t>
  </si>
  <si>
    <t>11月</t>
  </si>
  <si>
    <t>12月</t>
  </si>
  <si>
    <t>1月</t>
  </si>
  <si>
    <t>2月</t>
  </si>
  <si>
    <t>3月</t>
  </si>
  <si>
    <t>8月</t>
    <rPh sb="1" eb="2">
      <t>ガツ</t>
    </rPh>
    <phoneticPr fontId="34"/>
  </si>
  <si>
    <t>1月</t>
    <rPh sb="1" eb="2">
      <t>ガツ</t>
    </rPh>
    <phoneticPr fontId="34"/>
  </si>
  <si>
    <t>4月</t>
    <rPh sb="1" eb="2">
      <t>ガツ</t>
    </rPh>
    <phoneticPr fontId="39"/>
  </si>
  <si>
    <t>5月</t>
  </si>
  <si>
    <t>長期断面項目</t>
    <rPh sb="0" eb="2">
      <t>チョウキ</t>
    </rPh>
    <rPh sb="2" eb="4">
      <t>ダンメン</t>
    </rPh>
    <rPh sb="4" eb="6">
      <t>コウモク</t>
    </rPh>
    <phoneticPr fontId="34"/>
  </si>
  <si>
    <t>短期断面項目</t>
    <rPh sb="0" eb="2">
      <t>タンキ</t>
    </rPh>
    <rPh sb="2" eb="4">
      <t>ダンメン</t>
    </rPh>
    <rPh sb="4" eb="6">
      <t>コウモク</t>
    </rPh>
    <phoneticPr fontId="34"/>
  </si>
  <si>
    <t>液化
石油ガス</t>
    <phoneticPr fontId="39"/>
  </si>
  <si>
    <t>液化
天然ガス</t>
    <phoneticPr fontId="39"/>
  </si>
  <si>
    <t>　（下段：バイオマス混焼供給電力量（別掲））</t>
    <rPh sb="2" eb="4">
      <t>ゲダン</t>
    </rPh>
    <rPh sb="10" eb="12">
      <t>コンショウ</t>
    </rPh>
    <rPh sb="12" eb="14">
      <t>キョウキュウ</t>
    </rPh>
    <rPh sb="14" eb="16">
      <t>デンリョク</t>
    </rPh>
    <rPh sb="16" eb="17">
      <t>リョウ</t>
    </rPh>
    <rPh sb="18" eb="20">
      <t>ベッケイ</t>
    </rPh>
    <phoneticPr fontId="34"/>
  </si>
  <si>
    <t>行を追加・削除したい区分を選択→</t>
    <rPh sb="0" eb="1">
      <t>ギョウ</t>
    </rPh>
    <rPh sb="2" eb="4">
      <t>ツイカ</t>
    </rPh>
    <rPh sb="5" eb="7">
      <t>サクジョ</t>
    </rPh>
    <rPh sb="10" eb="12">
      <t>クブン</t>
    </rPh>
    <rPh sb="13" eb="15">
      <t>センタク</t>
    </rPh>
    <phoneticPr fontId="34"/>
  </si>
  <si>
    <t>新エネルギー等発電所</t>
    <rPh sb="0" eb="1">
      <t>シン</t>
    </rPh>
    <rPh sb="6" eb="7">
      <t>トウ</t>
    </rPh>
    <rPh sb="7" eb="9">
      <t>ハツデン</t>
    </rPh>
    <phoneticPr fontId="39"/>
  </si>
  <si>
    <t>←個社の重油の平均発熱量がある場合は、ここに入力（標準発熱量：41,200kJ/l）</t>
    <rPh sb="1" eb="3">
      <t>コシャ</t>
    </rPh>
    <rPh sb="4" eb="6">
      <t>ジュウユ</t>
    </rPh>
    <rPh sb="7" eb="9">
      <t>ヘイキン</t>
    </rPh>
    <rPh sb="9" eb="11">
      <t>ハツネツ</t>
    </rPh>
    <rPh sb="11" eb="12">
      <t>リョウ</t>
    </rPh>
    <rPh sb="15" eb="17">
      <t>バアイ</t>
    </rPh>
    <rPh sb="22" eb="24">
      <t>ニュウリョク</t>
    </rPh>
    <rPh sb="25" eb="27">
      <t>ヒョウジュン</t>
    </rPh>
    <rPh sb="27" eb="29">
      <t>ハツネツ</t>
    </rPh>
    <rPh sb="29" eb="30">
      <t>リョウ</t>
    </rPh>
    <phoneticPr fontId="34"/>
  </si>
  <si>
    <t>行を追加・削除したい燃焼方式を選択→</t>
    <rPh sb="0" eb="1">
      <t>ギョウ</t>
    </rPh>
    <rPh sb="2" eb="4">
      <t>ツイカ</t>
    </rPh>
    <rPh sb="5" eb="7">
      <t>サクジョ</t>
    </rPh>
    <rPh sb="10" eb="12">
      <t>ネンショウ</t>
    </rPh>
    <rPh sb="12" eb="14">
      <t>ホウシキ</t>
    </rPh>
    <rPh sb="15" eb="17">
      <t>センタク</t>
    </rPh>
    <phoneticPr fontId="34"/>
  </si>
  <si>
    <t>液化天然ガス</t>
    <rPh sb="2" eb="4">
      <t>テンネン</t>
    </rPh>
    <phoneticPr fontId="34"/>
  </si>
  <si>
    <t>液化石油ガス</t>
    <phoneticPr fontId="34"/>
  </si>
  <si>
    <t>天然ガス液</t>
    <phoneticPr fontId="34"/>
  </si>
  <si>
    <t>歴青質混合物</t>
    <phoneticPr fontId="34"/>
  </si>
  <si>
    <t>（別紙）</t>
    <rPh sb="1" eb="3">
      <t>ベッシ</t>
    </rPh>
    <phoneticPr fontId="34"/>
  </si>
  <si>
    <t>供給計画変更理由書</t>
    <rPh sb="0" eb="2">
      <t>キョウキュウ</t>
    </rPh>
    <rPh sb="2" eb="4">
      <t>ケイカク</t>
    </rPh>
    <rPh sb="4" eb="6">
      <t>ヘンコウ</t>
    </rPh>
    <rPh sb="6" eb="9">
      <t>リユウショ</t>
    </rPh>
    <phoneticPr fontId="39"/>
  </si>
  <si>
    <t>様式自由</t>
    <rPh sb="0" eb="2">
      <t>ヨウシキ</t>
    </rPh>
    <rPh sb="2" eb="4">
      <t>ジユウ</t>
    </rPh>
    <phoneticPr fontId="39"/>
  </si>
  <si>
    <t>変更を必要とする理由を記載</t>
    <rPh sb="0" eb="2">
      <t>ヘンコウ</t>
    </rPh>
    <rPh sb="3" eb="5">
      <t>ヒツヨウ</t>
    </rPh>
    <rPh sb="8" eb="10">
      <t>リユウ</t>
    </rPh>
    <rPh sb="11" eb="13">
      <t>キサイ</t>
    </rPh>
    <phoneticPr fontId="39"/>
  </si>
  <si>
    <t>変更箇所（様式第○第△表）を明示</t>
    <rPh sb="0" eb="2">
      <t>ヘンコウ</t>
    </rPh>
    <rPh sb="2" eb="4">
      <t>カショ</t>
    </rPh>
    <rPh sb="5" eb="7">
      <t>ヨウシキ</t>
    </rPh>
    <rPh sb="7" eb="8">
      <t>ダイ</t>
    </rPh>
    <rPh sb="9" eb="10">
      <t>ダイ</t>
    </rPh>
    <rPh sb="11" eb="12">
      <t>ヒョウ</t>
    </rPh>
    <rPh sb="14" eb="16">
      <t>メイジ</t>
    </rPh>
    <phoneticPr fontId="39"/>
  </si>
  <si>
    <t>見 え 消 し 版</t>
    <rPh sb="0" eb="1">
      <t>ミ</t>
    </rPh>
    <rPh sb="4" eb="5">
      <t>ケ</t>
    </rPh>
    <rPh sb="8" eb="9">
      <t>バン</t>
    </rPh>
    <phoneticPr fontId="34"/>
  </si>
  <si>
    <t>4月</t>
    <rPh sb="1" eb="2">
      <t>ガツ</t>
    </rPh>
    <phoneticPr fontId="34"/>
  </si>
  <si>
    <t>5月</t>
    <rPh sb="1" eb="2">
      <t>ガツ</t>
    </rPh>
    <phoneticPr fontId="34"/>
  </si>
  <si>
    <t>L5出力比率</t>
    <rPh sb="2" eb="4">
      <t>シュツリョク</t>
    </rPh>
    <rPh sb="4" eb="6">
      <t>ヒリツ</t>
    </rPh>
    <phoneticPr fontId="34"/>
  </si>
  <si>
    <t>日数</t>
    <rPh sb="0" eb="2">
      <t>ニッスウ</t>
    </rPh>
    <phoneticPr fontId="34"/>
  </si>
  <si>
    <t>供給電力（MW）</t>
    <rPh sb="0" eb="2">
      <t>キョウキュウ</t>
    </rPh>
    <rPh sb="2" eb="4">
      <t>デンリョク</t>
    </rPh>
    <phoneticPr fontId="34"/>
  </si>
  <si>
    <t>利用率（%）</t>
    <rPh sb="0" eb="3">
      <t>リヨウリツ</t>
    </rPh>
    <phoneticPr fontId="34"/>
  </si>
  <si>
    <t>区分</t>
    <rPh sb="0" eb="2">
      <t>クブン</t>
    </rPh>
    <phoneticPr fontId="34"/>
  </si>
  <si>
    <t>コード</t>
    <phoneticPr fontId="34"/>
  </si>
  <si>
    <t>事業者名</t>
    <rPh sb="0" eb="3">
      <t>ジギョウシャ</t>
    </rPh>
    <rPh sb="3" eb="4">
      <t>メイ</t>
    </rPh>
    <phoneticPr fontId="34"/>
  </si>
  <si>
    <t>エリア</t>
    <phoneticPr fontId="34"/>
  </si>
  <si>
    <t>エリア</t>
    <phoneticPr fontId="34"/>
  </si>
  <si>
    <t>供給電力量（GWh）</t>
    <rPh sb="0" eb="2">
      <t>キョウキュウ</t>
    </rPh>
    <rPh sb="2" eb="4">
      <t>デンリョク</t>
    </rPh>
    <rPh sb="4" eb="5">
      <t>リョウ</t>
    </rPh>
    <phoneticPr fontId="34"/>
  </si>
  <si>
    <t>年度末電源構成（MW）</t>
    <rPh sb="0" eb="3">
      <t>ネンドマツ</t>
    </rPh>
    <rPh sb="3" eb="5">
      <t>デンゲン</t>
    </rPh>
    <rPh sb="5" eb="7">
      <t>コウセイ</t>
    </rPh>
    <phoneticPr fontId="34"/>
  </si>
  <si>
    <t>発電端電力量（GWh）</t>
    <rPh sb="0" eb="2">
      <t>ハツデン</t>
    </rPh>
    <rPh sb="2" eb="3">
      <t>タン</t>
    </rPh>
    <rPh sb="3" eb="5">
      <t>デンリョク</t>
    </rPh>
    <rPh sb="5" eb="6">
      <t>リョウ</t>
    </rPh>
    <phoneticPr fontId="34"/>
  </si>
  <si>
    <t>太陽光（全量買取設備）入力シート</t>
    <rPh sb="0" eb="3">
      <t>タイヨウコウ</t>
    </rPh>
    <rPh sb="4" eb="6">
      <t>ゼンリョウ</t>
    </rPh>
    <rPh sb="6" eb="8">
      <t>カイトリ</t>
    </rPh>
    <rPh sb="8" eb="10">
      <t>セツビ</t>
    </rPh>
    <rPh sb="11" eb="13">
      <t>ニュウリョク</t>
    </rPh>
    <phoneticPr fontId="35"/>
  </si>
  <si>
    <t>風力入力シート</t>
    <rPh sb="0" eb="2">
      <t>フウリョク</t>
    </rPh>
    <rPh sb="2" eb="4">
      <t>ニュウリョク</t>
    </rPh>
    <phoneticPr fontId="34"/>
  </si>
  <si>
    <t>上段：年度末設備量（MW）</t>
    <rPh sb="0" eb="2">
      <t>ジョウダン</t>
    </rPh>
    <rPh sb="3" eb="6">
      <t>ネンドマツ</t>
    </rPh>
    <rPh sb="6" eb="8">
      <t>セツビ</t>
    </rPh>
    <rPh sb="8" eb="9">
      <t>リョウ</t>
    </rPh>
    <phoneticPr fontId="34"/>
  </si>
  <si>
    <t>下段：年間発電端電力量（GWh）</t>
    <rPh sb="0" eb="2">
      <t>ゲダン</t>
    </rPh>
    <rPh sb="3" eb="5">
      <t>ネンカン</t>
    </rPh>
    <rPh sb="5" eb="7">
      <t>ハツデン</t>
    </rPh>
    <rPh sb="7" eb="8">
      <t>タン</t>
    </rPh>
    <rPh sb="8" eb="10">
      <t>デンリョク</t>
    </rPh>
    <rPh sb="10" eb="11">
      <t>リョウ</t>
    </rPh>
    <phoneticPr fontId="34"/>
  </si>
  <si>
    <t>想定送電端電力量（GWh）</t>
    <rPh sb="0" eb="2">
      <t>ソウテイ</t>
    </rPh>
    <rPh sb="2" eb="4">
      <t>ソウデン</t>
    </rPh>
    <rPh sb="4" eb="5">
      <t>タン</t>
    </rPh>
    <rPh sb="5" eb="7">
      <t>デンリョク</t>
    </rPh>
    <rPh sb="7" eb="8">
      <t>リョウ</t>
    </rPh>
    <phoneticPr fontId="34"/>
  </si>
  <si>
    <t>は利用率を除き数式入力セル</t>
    <rPh sb="1" eb="4">
      <t>リヨウリツ</t>
    </rPh>
    <rPh sb="5" eb="6">
      <t>ノゾ</t>
    </rPh>
    <rPh sb="7" eb="9">
      <t>スウシキ</t>
    </rPh>
    <rPh sb="9" eb="11">
      <t>ニュウリョク</t>
    </rPh>
    <phoneticPr fontId="34"/>
  </si>
  <si>
    <t>太陽光（全量）</t>
    <rPh sb="0" eb="3">
      <t>タイヨウコウ</t>
    </rPh>
    <rPh sb="4" eb="6">
      <t>ゼンリョウ</t>
    </rPh>
    <phoneticPr fontId="34"/>
  </si>
  <si>
    <t>太陽光（余剰）</t>
    <rPh sb="0" eb="3">
      <t>タイヨウコウ</t>
    </rPh>
    <rPh sb="4" eb="6">
      <t>ヨジョウ</t>
    </rPh>
    <phoneticPr fontId="34"/>
  </si>
  <si>
    <r>
      <t>年間可能発電電力量(10</t>
    </r>
    <r>
      <rPr>
        <vertAlign val="superscript"/>
        <sz val="7"/>
        <rFont val="ＭＳ 明朝"/>
        <family val="1"/>
        <charset val="128"/>
      </rPr>
      <t>6</t>
    </r>
    <r>
      <rPr>
        <sz val="7"/>
        <rFont val="ＭＳ 明朝"/>
        <family val="1"/>
        <charset val="128"/>
      </rPr>
      <t>kWh)
又は所内率(%)
（右列：うち小売電気事業の用に供するための
年間想定発電電力量(10</t>
    </r>
    <r>
      <rPr>
        <vertAlign val="superscript"/>
        <sz val="7"/>
        <rFont val="ＭＳ 明朝"/>
        <family val="1"/>
        <charset val="128"/>
      </rPr>
      <t>6</t>
    </r>
    <r>
      <rPr>
        <sz val="7"/>
        <rFont val="ＭＳ 明朝"/>
        <family val="1"/>
        <charset val="128"/>
      </rPr>
      <t>kWh))</t>
    </r>
    <rPh sb="28" eb="29">
      <t>ミギ</t>
    </rPh>
    <rPh sb="29" eb="30">
      <t>レツ</t>
    </rPh>
    <rPh sb="33" eb="35">
      <t>コウリ</t>
    </rPh>
    <rPh sb="35" eb="37">
      <t>デンキ</t>
    </rPh>
    <rPh sb="37" eb="39">
      <t>ジギョウ</t>
    </rPh>
    <rPh sb="40" eb="41">
      <t>ヨウ</t>
    </rPh>
    <rPh sb="42" eb="43">
      <t>キョウ</t>
    </rPh>
    <rPh sb="49" eb="51">
      <t>ネンカン</t>
    </rPh>
    <rPh sb="51" eb="53">
      <t>ソウテイ</t>
    </rPh>
    <rPh sb="53" eb="55">
      <t>ハツデン</t>
    </rPh>
    <rPh sb="55" eb="57">
      <t>デンリョク</t>
    </rPh>
    <rPh sb="57" eb="58">
      <t>リョウ</t>
    </rPh>
    <phoneticPr fontId="37"/>
  </si>
  <si>
    <t>火力発電所</t>
    <rPh sb="0" eb="2">
      <t>カリョク</t>
    </rPh>
    <rPh sb="2" eb="4">
      <t>ハツデン</t>
    </rPh>
    <phoneticPr fontId="39"/>
  </si>
  <si>
    <t>原子力発電所</t>
    <rPh sb="0" eb="3">
      <t>ゲンシリョク</t>
    </rPh>
    <rPh sb="3" eb="5">
      <t>ハツデン</t>
    </rPh>
    <phoneticPr fontId="39"/>
  </si>
  <si>
    <r>
      <t>出力
(10</t>
    </r>
    <r>
      <rPr>
        <vertAlign val="superscript"/>
        <sz val="7"/>
        <color theme="1"/>
        <rFont val="ＭＳ 明朝"/>
        <family val="1"/>
        <charset val="128"/>
      </rPr>
      <t>3</t>
    </r>
    <r>
      <rPr>
        <sz val="7"/>
        <color theme="1"/>
        <rFont val="ＭＳ 明朝"/>
        <family val="1"/>
        <charset val="128"/>
      </rPr>
      <t>kW)</t>
    </r>
    <phoneticPr fontId="39"/>
  </si>
  <si>
    <r>
      <t>発電能力(10</t>
    </r>
    <r>
      <rPr>
        <vertAlign val="superscript"/>
        <sz val="7"/>
        <color theme="1"/>
        <rFont val="ＭＳ 明朝"/>
        <family val="1"/>
        <charset val="128"/>
      </rPr>
      <t>3</t>
    </r>
    <r>
      <rPr>
        <sz val="7"/>
        <color theme="1"/>
        <rFont val="ＭＳ 明朝"/>
        <family val="1"/>
        <charset val="128"/>
      </rPr>
      <t>kW)</t>
    </r>
    <phoneticPr fontId="34"/>
  </si>
  <si>
    <r>
      <t>補修期間における月別減少出力(10</t>
    </r>
    <r>
      <rPr>
        <vertAlign val="superscript"/>
        <sz val="7"/>
        <color theme="1"/>
        <rFont val="ＭＳ 明朝"/>
        <family val="1"/>
        <charset val="128"/>
      </rPr>
      <t>3</t>
    </r>
    <r>
      <rPr>
        <sz val="7"/>
        <color theme="1"/>
        <rFont val="ＭＳ 明朝"/>
        <family val="1"/>
        <charset val="128"/>
      </rPr>
      <t>kW)</t>
    </r>
  </si>
  <si>
    <r>
      <t>供給電力(10</t>
    </r>
    <r>
      <rPr>
        <vertAlign val="superscript"/>
        <sz val="7"/>
        <color theme="1"/>
        <rFont val="ＭＳ 明朝"/>
        <family val="1"/>
        <charset val="128"/>
      </rPr>
      <t>3</t>
    </r>
    <r>
      <rPr>
        <sz val="7"/>
        <color theme="1"/>
        <rFont val="ＭＳ 明朝"/>
        <family val="1"/>
        <charset val="128"/>
      </rPr>
      <t>kW)</t>
    </r>
  </si>
  <si>
    <r>
      <t>供給電力量(10</t>
    </r>
    <r>
      <rPr>
        <vertAlign val="superscript"/>
        <sz val="7"/>
        <color theme="1"/>
        <rFont val="ＭＳ 明朝"/>
        <family val="1"/>
        <charset val="128"/>
      </rPr>
      <t>6</t>
    </r>
    <r>
      <rPr>
        <sz val="7"/>
        <color theme="1"/>
        <rFont val="ＭＳ 明朝"/>
        <family val="1"/>
        <charset val="128"/>
      </rPr>
      <t>kWh)
（下段：バイオマス混焼供給電力量（別掲））</t>
    </r>
    <rPh sb="15" eb="17">
      <t>カダン</t>
    </rPh>
    <rPh sb="23" eb="25">
      <t>コンショウ</t>
    </rPh>
    <rPh sb="25" eb="27">
      <t>キョウキュウ</t>
    </rPh>
    <rPh sb="27" eb="29">
      <t>デンリョク</t>
    </rPh>
    <rPh sb="29" eb="30">
      <t>リョウ</t>
    </rPh>
    <rPh sb="31" eb="33">
      <t>ベッケイ</t>
    </rPh>
    <phoneticPr fontId="34"/>
  </si>
  <si>
    <t>原子炉及び
タービンの番号</t>
  </si>
  <si>
    <t>様式第３４　第３表</t>
  </si>
  <si>
    <t>様式34 第3表【原子力発電所発電・補修計画明細書】</t>
    <phoneticPr fontId="34"/>
  </si>
  <si>
    <r>
      <t>その他ガス(10</t>
    </r>
    <r>
      <rPr>
        <vertAlign val="superscript"/>
        <sz val="7"/>
        <color theme="1"/>
        <rFont val="ＭＳ 明朝"/>
        <family val="1"/>
        <charset val="128"/>
      </rPr>
      <t>６</t>
    </r>
    <r>
      <rPr>
        <sz val="7"/>
        <color theme="1"/>
        <rFont val="ＭＳ 明朝"/>
        <family val="1"/>
        <charset val="128"/>
      </rPr>
      <t>m</t>
    </r>
    <r>
      <rPr>
        <vertAlign val="superscript"/>
        <sz val="7"/>
        <color theme="1"/>
        <rFont val="ＭＳ 明朝"/>
        <family val="1"/>
        <charset val="128"/>
      </rPr>
      <t>３</t>
    </r>
    <r>
      <rPr>
        <sz val="7"/>
        <color theme="1"/>
        <rFont val="ＭＳ 明朝"/>
        <family val="1"/>
        <charset val="128"/>
      </rPr>
      <t>N)</t>
    </r>
    <rPh sb="2" eb="3">
      <t>タ</t>
    </rPh>
    <phoneticPr fontId="39"/>
  </si>
  <si>
    <r>
      <t>石炭（湿炭）(10</t>
    </r>
    <r>
      <rPr>
        <vertAlign val="superscript"/>
        <sz val="7"/>
        <color theme="1"/>
        <rFont val="ＭＳ 明朝"/>
        <family val="1"/>
        <charset val="128"/>
      </rPr>
      <t>３</t>
    </r>
    <r>
      <rPr>
        <sz val="7"/>
        <color theme="1"/>
        <rFont val="ＭＳ 明朝"/>
        <family val="1"/>
        <charset val="128"/>
      </rPr>
      <t>t)</t>
    </r>
    <phoneticPr fontId="39"/>
  </si>
  <si>
    <r>
      <t>原油(10</t>
    </r>
    <r>
      <rPr>
        <vertAlign val="superscript"/>
        <sz val="7"/>
        <color theme="1"/>
        <rFont val="ＭＳ 明朝"/>
        <family val="1"/>
        <charset val="128"/>
      </rPr>
      <t>３</t>
    </r>
    <r>
      <rPr>
        <sz val="7"/>
        <color theme="1"/>
        <rFont val="ＭＳ 明朝"/>
        <family val="1"/>
        <charset val="128"/>
      </rPr>
      <t>kl)</t>
    </r>
    <phoneticPr fontId="39"/>
  </si>
  <si>
    <r>
      <t>歴青質混合物(10</t>
    </r>
    <r>
      <rPr>
        <vertAlign val="superscript"/>
        <sz val="7"/>
        <color theme="1"/>
        <rFont val="ＭＳ 明朝"/>
        <family val="1"/>
        <charset val="128"/>
      </rPr>
      <t>３</t>
    </r>
    <r>
      <rPr>
        <sz val="7"/>
        <color theme="1"/>
        <rFont val="ＭＳ 明朝"/>
        <family val="1"/>
        <charset val="128"/>
      </rPr>
      <t>t)</t>
    </r>
    <phoneticPr fontId="39"/>
  </si>
  <si>
    <r>
      <t>重油(10</t>
    </r>
    <r>
      <rPr>
        <vertAlign val="superscript"/>
        <sz val="7"/>
        <color theme="1"/>
        <rFont val="ＭＳ 明朝"/>
        <family val="1"/>
        <charset val="128"/>
      </rPr>
      <t>３</t>
    </r>
    <r>
      <rPr>
        <sz val="7"/>
        <color theme="1"/>
        <rFont val="ＭＳ 明朝"/>
        <family val="1"/>
        <charset val="128"/>
      </rPr>
      <t>kl)</t>
    </r>
    <phoneticPr fontId="39"/>
  </si>
  <si>
    <r>
      <t>軽油(10</t>
    </r>
    <r>
      <rPr>
        <vertAlign val="superscript"/>
        <sz val="7"/>
        <color theme="1"/>
        <rFont val="ＭＳ 明朝"/>
        <family val="1"/>
        <charset val="128"/>
      </rPr>
      <t>３</t>
    </r>
    <r>
      <rPr>
        <sz val="7"/>
        <color theme="1"/>
        <rFont val="ＭＳ 明朝"/>
        <family val="1"/>
        <charset val="128"/>
      </rPr>
      <t>kl)</t>
    </r>
    <phoneticPr fontId="39"/>
  </si>
  <si>
    <r>
      <t>ナフサ(10</t>
    </r>
    <r>
      <rPr>
        <vertAlign val="superscript"/>
        <sz val="7"/>
        <color theme="1"/>
        <rFont val="ＭＳ 明朝"/>
        <family val="1"/>
        <charset val="128"/>
      </rPr>
      <t>３</t>
    </r>
    <r>
      <rPr>
        <sz val="7"/>
        <color theme="1"/>
        <rFont val="ＭＳ 明朝"/>
        <family val="1"/>
        <charset val="128"/>
      </rPr>
      <t>kl)</t>
    </r>
    <phoneticPr fontId="39"/>
  </si>
  <si>
    <r>
      <t>天然ガス液(10</t>
    </r>
    <r>
      <rPr>
        <vertAlign val="superscript"/>
        <sz val="7"/>
        <color theme="1"/>
        <rFont val="ＭＳ 明朝"/>
        <family val="1"/>
        <charset val="128"/>
      </rPr>
      <t>３</t>
    </r>
    <r>
      <rPr>
        <sz val="7"/>
        <color theme="1"/>
        <rFont val="ＭＳ 明朝"/>
        <family val="1"/>
        <charset val="128"/>
      </rPr>
      <t>kl)</t>
    </r>
    <phoneticPr fontId="39"/>
  </si>
  <si>
    <r>
      <t>液化石油ガス(10</t>
    </r>
    <r>
      <rPr>
        <vertAlign val="superscript"/>
        <sz val="7"/>
        <color theme="1"/>
        <rFont val="ＭＳ 明朝"/>
        <family val="1"/>
        <charset val="128"/>
      </rPr>
      <t>３</t>
    </r>
    <r>
      <rPr>
        <sz val="7"/>
        <color theme="1"/>
        <rFont val="ＭＳ 明朝"/>
        <family val="1"/>
        <charset val="128"/>
      </rPr>
      <t>t)</t>
    </r>
    <phoneticPr fontId="39"/>
  </si>
  <si>
    <r>
      <t>液化天然ガス(10</t>
    </r>
    <r>
      <rPr>
        <vertAlign val="superscript"/>
        <sz val="7"/>
        <color theme="1"/>
        <rFont val="ＭＳ 明朝"/>
        <family val="1"/>
        <charset val="128"/>
      </rPr>
      <t>３</t>
    </r>
    <r>
      <rPr>
        <sz val="7"/>
        <color theme="1"/>
        <rFont val="ＭＳ 明朝"/>
        <family val="1"/>
        <charset val="128"/>
      </rPr>
      <t>t)</t>
    </r>
    <phoneticPr fontId="39"/>
  </si>
  <si>
    <r>
      <t>都市ガス(10</t>
    </r>
    <r>
      <rPr>
        <vertAlign val="superscript"/>
        <sz val="7"/>
        <color theme="1"/>
        <rFont val="ＭＳ 明朝"/>
        <family val="1"/>
        <charset val="128"/>
      </rPr>
      <t>６</t>
    </r>
    <r>
      <rPr>
        <sz val="7"/>
        <color theme="1"/>
        <rFont val="ＭＳ 明朝"/>
        <family val="1"/>
        <charset val="128"/>
      </rPr>
      <t>m</t>
    </r>
    <r>
      <rPr>
        <vertAlign val="superscript"/>
        <sz val="7"/>
        <color theme="1"/>
        <rFont val="ＭＳ 明朝"/>
        <family val="1"/>
        <charset val="128"/>
      </rPr>
      <t>３</t>
    </r>
    <r>
      <rPr>
        <sz val="7"/>
        <color theme="1"/>
        <rFont val="ＭＳ 明朝"/>
        <family val="1"/>
        <charset val="128"/>
      </rPr>
      <t>N)</t>
    </r>
    <phoneticPr fontId="39"/>
  </si>
  <si>
    <r>
      <t>天然ガス(10</t>
    </r>
    <r>
      <rPr>
        <vertAlign val="superscript"/>
        <sz val="7"/>
        <color theme="1"/>
        <rFont val="ＭＳ 明朝"/>
        <family val="1"/>
        <charset val="128"/>
      </rPr>
      <t>６</t>
    </r>
    <r>
      <rPr>
        <sz val="7"/>
        <color theme="1"/>
        <rFont val="ＭＳ 明朝"/>
        <family val="1"/>
        <charset val="128"/>
      </rPr>
      <t>m</t>
    </r>
    <r>
      <rPr>
        <vertAlign val="superscript"/>
        <sz val="7"/>
        <color theme="1"/>
        <rFont val="ＭＳ 明朝"/>
        <family val="1"/>
        <charset val="128"/>
      </rPr>
      <t>３</t>
    </r>
    <r>
      <rPr>
        <sz val="7"/>
        <color theme="1"/>
        <rFont val="ＭＳ 明朝"/>
        <family val="1"/>
        <charset val="128"/>
      </rPr>
      <t>N)</t>
    </r>
    <phoneticPr fontId="39"/>
  </si>
  <si>
    <r>
      <t>発電用消費量(湿炭)(10</t>
    </r>
    <r>
      <rPr>
        <vertAlign val="superscript"/>
        <sz val="7"/>
        <color theme="1"/>
        <rFont val="ＭＳ 明朝"/>
        <family val="1"/>
        <charset val="128"/>
      </rPr>
      <t>３</t>
    </r>
    <r>
      <rPr>
        <sz val="7"/>
        <color theme="1"/>
        <rFont val="ＭＳ 明朝"/>
        <family val="1"/>
        <charset val="128"/>
      </rPr>
      <t>t)</t>
    </r>
    <phoneticPr fontId="39"/>
  </si>
  <si>
    <r>
      <t>発電用消費量(10</t>
    </r>
    <r>
      <rPr>
        <vertAlign val="superscript"/>
        <sz val="7"/>
        <color theme="1"/>
        <rFont val="ＭＳ 明朝"/>
        <family val="1"/>
        <charset val="128"/>
      </rPr>
      <t>３</t>
    </r>
    <r>
      <rPr>
        <sz val="7"/>
        <color theme="1"/>
        <rFont val="ＭＳ 明朝"/>
        <family val="1"/>
        <charset val="128"/>
      </rPr>
      <t>kl)</t>
    </r>
    <phoneticPr fontId="39"/>
  </si>
  <si>
    <r>
      <t>発電用消費量(10</t>
    </r>
    <r>
      <rPr>
        <vertAlign val="superscript"/>
        <sz val="7"/>
        <color theme="1"/>
        <rFont val="ＭＳ 明朝"/>
        <family val="1"/>
        <charset val="128"/>
      </rPr>
      <t>３</t>
    </r>
    <r>
      <rPr>
        <sz val="7"/>
        <color theme="1"/>
        <rFont val="ＭＳ 明朝"/>
        <family val="1"/>
        <charset val="128"/>
      </rPr>
      <t>t)</t>
    </r>
    <phoneticPr fontId="39"/>
  </si>
  <si>
    <r>
      <t>発電用消費量(10</t>
    </r>
    <r>
      <rPr>
        <vertAlign val="superscript"/>
        <sz val="7"/>
        <color theme="1"/>
        <rFont val="ＭＳ 明朝"/>
        <family val="1"/>
        <charset val="128"/>
      </rPr>
      <t>３</t>
    </r>
    <r>
      <rPr>
        <sz val="7"/>
        <color theme="1"/>
        <rFont val="ＭＳ 明朝"/>
        <family val="1"/>
        <charset val="128"/>
      </rPr>
      <t>t)</t>
    </r>
    <phoneticPr fontId="39"/>
  </si>
  <si>
    <r>
      <t>発電用消費量(10</t>
    </r>
    <r>
      <rPr>
        <vertAlign val="superscript"/>
        <sz val="7"/>
        <color theme="1"/>
        <rFont val="ＭＳ 明朝"/>
        <family val="1"/>
        <charset val="128"/>
      </rPr>
      <t>6</t>
    </r>
    <r>
      <rPr>
        <sz val="7"/>
        <color theme="1"/>
        <rFont val="ＭＳ 明朝"/>
        <family val="1"/>
        <charset val="128"/>
      </rPr>
      <t>m</t>
    </r>
    <r>
      <rPr>
        <vertAlign val="superscript"/>
        <sz val="7"/>
        <color theme="1"/>
        <rFont val="ＭＳ 明朝"/>
        <family val="1"/>
        <charset val="128"/>
      </rPr>
      <t>3</t>
    </r>
    <r>
      <rPr>
        <sz val="7"/>
        <color theme="1"/>
        <rFont val="ＭＳ 明朝"/>
        <family val="1"/>
        <charset val="128"/>
      </rPr>
      <t>N)</t>
    </r>
    <phoneticPr fontId="39"/>
  </si>
  <si>
    <r>
      <t>平均発熱量（kJ/m</t>
    </r>
    <r>
      <rPr>
        <vertAlign val="superscript"/>
        <sz val="7"/>
        <color theme="1"/>
        <rFont val="ＭＳ 明朝"/>
        <family val="1"/>
        <charset val="128"/>
      </rPr>
      <t>3</t>
    </r>
    <r>
      <rPr>
        <sz val="7"/>
        <color theme="1"/>
        <rFont val="ＭＳ 明朝"/>
        <family val="1"/>
        <charset val="128"/>
      </rPr>
      <t>N)</t>
    </r>
    <phoneticPr fontId="39"/>
  </si>
  <si>
    <r>
      <t>発電用消費量(10</t>
    </r>
    <r>
      <rPr>
        <vertAlign val="superscript"/>
        <sz val="7"/>
        <color theme="1"/>
        <rFont val="ＭＳ 明朝"/>
        <family val="1"/>
        <charset val="128"/>
      </rPr>
      <t>6</t>
    </r>
    <r>
      <rPr>
        <sz val="7"/>
        <color theme="1"/>
        <rFont val="ＭＳ 明朝"/>
        <family val="1"/>
        <charset val="128"/>
      </rPr>
      <t>m</t>
    </r>
    <r>
      <rPr>
        <vertAlign val="superscript"/>
        <sz val="7"/>
        <color theme="1"/>
        <rFont val="ＭＳ 明朝"/>
        <family val="1"/>
        <charset val="128"/>
      </rPr>
      <t>3</t>
    </r>
    <r>
      <rPr>
        <sz val="7"/>
        <color theme="1"/>
        <rFont val="ＭＳ 明朝"/>
        <family val="1"/>
        <charset val="128"/>
      </rPr>
      <t>N)</t>
    </r>
    <phoneticPr fontId="39"/>
  </si>
  <si>
    <r>
      <t>供給電力量(発電端) (10</t>
    </r>
    <r>
      <rPr>
        <vertAlign val="superscript"/>
        <sz val="7"/>
        <color theme="1"/>
        <rFont val="ＭＳ 明朝"/>
        <family val="1"/>
        <charset val="128"/>
      </rPr>
      <t>６</t>
    </r>
    <r>
      <rPr>
        <sz val="7"/>
        <color theme="1"/>
        <rFont val="ＭＳ 明朝"/>
        <family val="1"/>
        <charset val="128"/>
      </rPr>
      <t>kWh)</t>
    </r>
    <phoneticPr fontId="39"/>
  </si>
  <si>
    <r>
      <t>総合重油換算量(10</t>
    </r>
    <r>
      <rPr>
        <vertAlign val="superscript"/>
        <sz val="7"/>
        <color theme="1"/>
        <rFont val="ＭＳ 明朝"/>
        <family val="1"/>
        <charset val="128"/>
      </rPr>
      <t>３</t>
    </r>
    <r>
      <rPr>
        <sz val="7"/>
        <color theme="1"/>
        <rFont val="ＭＳ 明朝"/>
        <family val="1"/>
        <charset val="128"/>
      </rPr>
      <t>kl)</t>
    </r>
    <phoneticPr fontId="39"/>
  </si>
  <si>
    <r>
      <t>（単位：10</t>
    </r>
    <r>
      <rPr>
        <vertAlign val="superscript"/>
        <sz val="7"/>
        <rFont val="ＭＳ 明朝"/>
        <family val="1"/>
        <charset val="128"/>
      </rPr>
      <t>3</t>
    </r>
    <r>
      <rPr>
        <sz val="7"/>
        <rFont val="ＭＳ 明朝"/>
        <family val="1"/>
        <charset val="128"/>
      </rPr>
      <t>t）</t>
    </r>
    <phoneticPr fontId="39"/>
  </si>
  <si>
    <r>
      <t>供給電力量(10</t>
    </r>
    <r>
      <rPr>
        <vertAlign val="superscript"/>
        <sz val="7"/>
        <color theme="1"/>
        <rFont val="ＭＳ 明朝"/>
        <family val="1"/>
        <charset val="128"/>
      </rPr>
      <t>6</t>
    </r>
    <r>
      <rPr>
        <sz val="7"/>
        <color theme="1"/>
        <rFont val="ＭＳ 明朝"/>
        <family val="1"/>
        <charset val="128"/>
      </rPr>
      <t>kWh)</t>
    </r>
    <phoneticPr fontId="34"/>
  </si>
  <si>
    <t>列追加削除用→</t>
    <rPh sb="0" eb="1">
      <t>レツ</t>
    </rPh>
    <rPh sb="1" eb="3">
      <t>ツイカ</t>
    </rPh>
    <rPh sb="3" eb="5">
      <t>サクジョ</t>
    </rPh>
    <rPh sb="5" eb="6">
      <t>ヨウ</t>
    </rPh>
    <phoneticPr fontId="34"/>
  </si>
  <si>
    <t>利用率算出用→</t>
    <rPh sb="0" eb="3">
      <t>リヨウリツ</t>
    </rPh>
    <rPh sb="3" eb="5">
      <t>サンシュツ</t>
    </rPh>
    <rPh sb="5" eb="6">
      <t>ヨウ</t>
    </rPh>
    <phoneticPr fontId="34"/>
  </si>
  <si>
    <t>実績送電端電力量（GWh）</t>
    <rPh sb="0" eb="2">
      <t>ジッセキ</t>
    </rPh>
    <rPh sb="2" eb="4">
      <t>ソウデン</t>
    </rPh>
    <rPh sb="4" eb="5">
      <t>タン</t>
    </rPh>
    <rPh sb="5" eb="7">
      <t>デンリョク</t>
    </rPh>
    <rPh sb="7" eb="8">
      <t>リョウ</t>
    </rPh>
    <phoneticPr fontId="34"/>
  </si>
  <si>
    <t>備考</t>
    <rPh sb="0" eb="2">
      <t>ビコウ</t>
    </rPh>
    <phoneticPr fontId="34"/>
  </si>
  <si>
    <t>所有設備諸元（該当エリアのトータル量）</t>
    <rPh sb="7" eb="9">
      <t>ガイトウ</t>
    </rPh>
    <rPh sb="17" eb="18">
      <t>リョウ</t>
    </rPh>
    <phoneticPr fontId="34"/>
  </si>
  <si>
    <t>←比率入力：0、設備量入力：1を選択</t>
    <phoneticPr fontId="34"/>
  </si>
  <si>
    <r>
      <t xml:space="preserve">短期断面項目
</t>
    </r>
    <r>
      <rPr>
        <sz val="7"/>
        <rFont val="ＭＳ 明朝"/>
        <family val="1"/>
        <charset val="128"/>
      </rPr>
      <t>（様式第３２第３表・第４表）</t>
    </r>
    <rPh sb="0" eb="2">
      <t>タンキ</t>
    </rPh>
    <rPh sb="2" eb="4">
      <t>ダンメン</t>
    </rPh>
    <rPh sb="4" eb="6">
      <t>コウモク</t>
    </rPh>
    <rPh sb="8" eb="10">
      <t>ヨウシキ</t>
    </rPh>
    <rPh sb="10" eb="11">
      <t>ダイ</t>
    </rPh>
    <rPh sb="13" eb="14">
      <t>ダイ</t>
    </rPh>
    <rPh sb="15" eb="16">
      <t>ヒョウ</t>
    </rPh>
    <rPh sb="17" eb="18">
      <t>ダイ</t>
    </rPh>
    <rPh sb="19" eb="20">
      <t>ヒョウ</t>
    </rPh>
    <phoneticPr fontId="34"/>
  </si>
  <si>
    <r>
      <t xml:space="preserve">長期断面項目
</t>
    </r>
    <r>
      <rPr>
        <sz val="7"/>
        <rFont val="ＭＳ 明朝"/>
        <family val="1"/>
        <charset val="128"/>
      </rPr>
      <t>（様式第３２第１表・第２表）</t>
    </r>
    <rPh sb="0" eb="2">
      <t>チョウキ</t>
    </rPh>
    <rPh sb="2" eb="4">
      <t>ダンメン</t>
    </rPh>
    <rPh sb="4" eb="6">
      <t>コウモク</t>
    </rPh>
    <rPh sb="8" eb="10">
      <t>ヨウシキ</t>
    </rPh>
    <rPh sb="10" eb="11">
      <t>ダイ</t>
    </rPh>
    <rPh sb="13" eb="14">
      <t>ダイ</t>
    </rPh>
    <rPh sb="15" eb="16">
      <t>ヒョウ</t>
    </rPh>
    <rPh sb="17" eb="18">
      <t>ダイ</t>
    </rPh>
    <rPh sb="19" eb="20">
      <t>ヒョウ</t>
    </rPh>
    <phoneticPr fontId="34"/>
  </si>
  <si>
    <t>列番号</t>
    <rPh sb="0" eb="3">
      <t>レツバンゴウ</t>
    </rPh>
    <phoneticPr fontId="34"/>
  </si>
  <si>
    <t>L5出力比率（%)</t>
    <rPh sb="2" eb="4">
      <t>シュツリョク</t>
    </rPh>
    <rPh sb="4" eb="6">
      <t>ヒリツ</t>
    </rPh>
    <phoneticPr fontId="39"/>
  </si>
  <si>
    <t>列</t>
    <rPh sb="0" eb="1">
      <t>レツ</t>
    </rPh>
    <phoneticPr fontId="34"/>
  </si>
  <si>
    <t>行</t>
    <rPh sb="0" eb="1">
      <t>ギョウ</t>
    </rPh>
    <phoneticPr fontId="34"/>
  </si>
  <si>
    <t>CV</t>
    <phoneticPr fontId="34"/>
  </si>
  <si>
    <t>CV</t>
    <phoneticPr fontId="34"/>
  </si>
  <si>
    <t>太陽光（余剰買取設備）入力シート</t>
    <rPh sb="0" eb="3">
      <t>タイヨウコウ</t>
    </rPh>
    <rPh sb="4" eb="6">
      <t>ヨジョウ</t>
    </rPh>
    <rPh sb="6" eb="8">
      <t>カイトリ</t>
    </rPh>
    <rPh sb="8" eb="10">
      <t>セツビ</t>
    </rPh>
    <rPh sb="11" eb="13">
      <t>ニュウリョク</t>
    </rPh>
    <phoneticPr fontId="35"/>
  </si>
  <si>
    <t>地熱入力シート</t>
    <rPh sb="0" eb="2">
      <t>チネツ</t>
    </rPh>
    <rPh sb="2" eb="4">
      <t>ニュウリョク</t>
    </rPh>
    <phoneticPr fontId="35"/>
  </si>
  <si>
    <t>バイオマス入力シート</t>
    <rPh sb="5" eb="7">
      <t>ニュウリョク</t>
    </rPh>
    <phoneticPr fontId="35"/>
  </si>
  <si>
    <t>廃棄物入力シート</t>
    <rPh sb="0" eb="3">
      <t>ハイキブツ</t>
    </rPh>
    <rPh sb="3" eb="5">
      <t>ニュウリョク</t>
    </rPh>
    <phoneticPr fontId="35"/>
  </si>
  <si>
    <t>備考
（上中段：種別、下段：備考）</t>
    <rPh sb="0" eb="2">
      <t>ビコウ</t>
    </rPh>
    <rPh sb="4" eb="5">
      <t>ジョウ</t>
    </rPh>
    <rPh sb="5" eb="7">
      <t>チュウダン</t>
    </rPh>
    <rPh sb="8" eb="10">
      <t>シュベツ</t>
    </rPh>
    <rPh sb="11" eb="13">
      <t>ゲダン</t>
    </rPh>
    <rPh sb="14" eb="16">
      <t>ビコウ</t>
    </rPh>
    <phoneticPr fontId="34"/>
  </si>
  <si>
    <t>バイオマス</t>
    <phoneticPr fontId="34"/>
  </si>
  <si>
    <t>回線数</t>
    <rPh sb="0" eb="3">
      <t>カイセンスウ</t>
    </rPh>
    <phoneticPr fontId="34"/>
  </si>
  <si>
    <t>変圧器</t>
    <rPh sb="0" eb="3">
      <t>ヘンアツキ</t>
    </rPh>
    <phoneticPr fontId="34"/>
  </si>
  <si>
    <t>相数</t>
    <rPh sb="0" eb="2">
      <t>ソウスウ</t>
    </rPh>
    <phoneticPr fontId="34"/>
  </si>
  <si>
    <t>名称</t>
    <rPh sb="0" eb="2">
      <t>メイショウ</t>
    </rPh>
    <phoneticPr fontId="34"/>
  </si>
  <si>
    <t>追加・削除したい行数を選択→</t>
    <rPh sb="0" eb="2">
      <t>ツイカ</t>
    </rPh>
    <rPh sb="3" eb="5">
      <t>サクジョ</t>
    </rPh>
    <rPh sb="8" eb="10">
      <t>ギョウスウ</t>
    </rPh>
    <rPh sb="11" eb="13">
      <t>センタク</t>
    </rPh>
    <phoneticPr fontId="34"/>
  </si>
  <si>
    <t>月末設備量（MW）</t>
    <rPh sb="0" eb="2">
      <t>ゲツマツ</t>
    </rPh>
    <rPh sb="2" eb="4">
      <t>セツビ</t>
    </rPh>
    <rPh sb="4" eb="5">
      <t>リョウ</t>
    </rPh>
    <phoneticPr fontId="34"/>
  </si>
  <si>
    <t>北海道</t>
  </si>
  <si>
    <t>送電元
エリア</t>
    <rPh sb="0" eb="2">
      <t>ソウデン</t>
    </rPh>
    <rPh sb="2" eb="3">
      <t>モト</t>
    </rPh>
    <phoneticPr fontId="34"/>
  </si>
  <si>
    <t>送電先
エリア</t>
    <rPh sb="0" eb="2">
      <t>ソウデン</t>
    </rPh>
    <rPh sb="2" eb="3">
      <t>サキ</t>
    </rPh>
    <phoneticPr fontId="34"/>
  </si>
  <si>
    <t>送電電力（MW）</t>
    <rPh sb="0" eb="2">
      <t>ソウデン</t>
    </rPh>
    <rPh sb="2" eb="4">
      <t>デンリョク</t>
    </rPh>
    <phoneticPr fontId="39"/>
  </si>
  <si>
    <t>月間送電電力量（GWh）</t>
    <rPh sb="0" eb="2">
      <t>ゲッカン</t>
    </rPh>
    <rPh sb="2" eb="4">
      <t>ソウデン</t>
    </rPh>
    <rPh sb="4" eb="6">
      <t>デンリョク</t>
    </rPh>
    <rPh sb="6" eb="7">
      <t>リョウ</t>
    </rPh>
    <phoneticPr fontId="39"/>
  </si>
  <si>
    <t>年間送電電力量（GWh）</t>
    <rPh sb="0" eb="2">
      <t>ネンカン</t>
    </rPh>
    <rPh sb="2" eb="4">
      <t>ソウデン</t>
    </rPh>
    <rPh sb="4" eb="6">
      <t>デンリョク</t>
    </rPh>
    <rPh sb="6" eb="7">
      <t>リョウ</t>
    </rPh>
    <phoneticPr fontId="39"/>
  </si>
  <si>
    <t>様式32 第1表（指定１・２）および様式32 第3表（エリア指定）　エリア外取引</t>
    <rPh sb="0" eb="2">
      <t>ヨウシキ</t>
    </rPh>
    <rPh sb="5" eb="6">
      <t>ダイ</t>
    </rPh>
    <rPh sb="7" eb="8">
      <t>ヒョウ</t>
    </rPh>
    <rPh sb="9" eb="11">
      <t>シテイ</t>
    </rPh>
    <rPh sb="18" eb="20">
      <t>ヨウシキ</t>
    </rPh>
    <rPh sb="23" eb="24">
      <t>ダイ</t>
    </rPh>
    <rPh sb="25" eb="26">
      <t>ヒョウ</t>
    </rPh>
    <rPh sb="37" eb="38">
      <t>ガイ</t>
    </rPh>
    <rPh sb="38" eb="40">
      <t>トリヒキ</t>
    </rPh>
    <phoneticPr fontId="35"/>
  </si>
  <si>
    <t>東北</t>
  </si>
  <si>
    <t>中部</t>
  </si>
  <si>
    <t>北陸</t>
  </si>
  <si>
    <t>東京</t>
  </si>
  <si>
    <t>関西</t>
  </si>
  <si>
    <t>中国</t>
  </si>
  <si>
    <t>四国</t>
  </si>
  <si>
    <t>九州</t>
  </si>
  <si>
    <t>エリア外取引集計（送電元基準）</t>
    <rPh sb="3" eb="4">
      <t>ガイ</t>
    </rPh>
    <rPh sb="4" eb="6">
      <t>トリヒキ</t>
    </rPh>
    <rPh sb="6" eb="8">
      <t>シュウケイ</t>
    </rPh>
    <rPh sb="9" eb="11">
      <t>ソウデン</t>
    </rPh>
    <rPh sb="11" eb="12">
      <t>モト</t>
    </rPh>
    <rPh sb="12" eb="14">
      <t>キジュン</t>
    </rPh>
    <phoneticPr fontId="34"/>
  </si>
  <si>
    <t>エリア外取引集計（送電先基準）</t>
    <rPh sb="3" eb="4">
      <t>ガイ</t>
    </rPh>
    <rPh sb="4" eb="6">
      <t>トリヒキ</t>
    </rPh>
    <rPh sb="6" eb="8">
      <t>シュウケイ</t>
    </rPh>
    <rPh sb="9" eb="11">
      <t>ソウデン</t>
    </rPh>
    <rPh sb="11" eb="12">
      <t>サキ</t>
    </rPh>
    <rPh sb="12" eb="14">
      <t>キジュン</t>
    </rPh>
    <phoneticPr fontId="34"/>
  </si>
  <si>
    <t>様式第32第8表（指定１）_受電</t>
  </si>
  <si>
    <t>様式第32第8表（指定２）_受電</t>
  </si>
  <si>
    <t>バイオマス</t>
  </si>
  <si>
    <t>エリア外取引集計（差引後　様式第３２第１表～第４表用）</t>
    <rPh sb="3" eb="4">
      <t>ガイ</t>
    </rPh>
    <rPh sb="4" eb="6">
      <t>トリヒキ</t>
    </rPh>
    <rPh sb="6" eb="8">
      <t>シュウケイ</t>
    </rPh>
    <rPh sb="9" eb="11">
      <t>サシヒ</t>
    </rPh>
    <rPh sb="11" eb="12">
      <t>ゴ</t>
    </rPh>
    <rPh sb="13" eb="15">
      <t>ヨウシキ</t>
    </rPh>
    <rPh sb="15" eb="16">
      <t>ダイ</t>
    </rPh>
    <rPh sb="18" eb="19">
      <t>ダイ</t>
    </rPh>
    <rPh sb="20" eb="21">
      <t>ヒョウ</t>
    </rPh>
    <rPh sb="22" eb="23">
      <t>ダイ</t>
    </rPh>
    <rPh sb="24" eb="25">
      <t>ヒョウ</t>
    </rPh>
    <rPh sb="25" eb="26">
      <t>ヨウ</t>
    </rPh>
    <phoneticPr fontId="34"/>
  </si>
  <si>
    <t>北海道</t>
    <phoneticPr fontId="34"/>
  </si>
  <si>
    <t>エリア外取引量集計</t>
    <rPh sb="3" eb="4">
      <t>ガイ</t>
    </rPh>
    <rPh sb="4" eb="6">
      <t>トリヒキ</t>
    </rPh>
    <rPh sb="6" eb="7">
      <t>リョウ</t>
    </rPh>
    <rPh sb="7" eb="9">
      <t>シュウケイ</t>
    </rPh>
    <phoneticPr fontId="34"/>
  </si>
  <si>
    <t>東北</t>
    <phoneticPr fontId="34"/>
  </si>
  <si>
    <t>東京</t>
    <phoneticPr fontId="34"/>
  </si>
  <si>
    <t>中部</t>
    <phoneticPr fontId="34"/>
  </si>
  <si>
    <t>北陸</t>
    <phoneticPr fontId="34"/>
  </si>
  <si>
    <t>関西</t>
    <phoneticPr fontId="34"/>
  </si>
  <si>
    <t>中国</t>
    <phoneticPr fontId="34"/>
  </si>
  <si>
    <t>九州</t>
    <phoneticPr fontId="34"/>
  </si>
  <si>
    <t>電力量／利用率（利用率算出用）→</t>
    <rPh sb="0" eb="2">
      <t>デンリョク</t>
    </rPh>
    <rPh sb="2" eb="3">
      <t>リョウ</t>
    </rPh>
    <rPh sb="4" eb="7">
      <t>リヨウリツ</t>
    </rPh>
    <rPh sb="8" eb="10">
      <t>リヨウ</t>
    </rPh>
    <rPh sb="10" eb="11">
      <t>リツ</t>
    </rPh>
    <rPh sb="11" eb="13">
      <t>サンシュツ</t>
    </rPh>
    <rPh sb="13" eb="14">
      <t>ヨウ</t>
    </rPh>
    <phoneticPr fontId="34"/>
  </si>
  <si>
    <t>自者保有電源</t>
    <rPh sb="0" eb="1">
      <t>ジ</t>
    </rPh>
    <rPh sb="1" eb="2">
      <t>シャ</t>
    </rPh>
    <rPh sb="2" eb="4">
      <t>ホユウ</t>
    </rPh>
    <rPh sb="4" eb="6">
      <t>デンゲン</t>
    </rPh>
    <phoneticPr fontId="34"/>
  </si>
  <si>
    <t>項目</t>
    <rPh sb="0" eb="2">
      <t>コウモク</t>
    </rPh>
    <phoneticPr fontId="34"/>
  </si>
  <si>
    <t>全量</t>
    <rPh sb="0" eb="2">
      <t>ゼンリョウ</t>
    </rPh>
    <phoneticPr fontId="34"/>
  </si>
  <si>
    <t>余剰</t>
    <rPh sb="0" eb="2">
      <t>ヨジョウ</t>
    </rPh>
    <phoneticPr fontId="34"/>
  </si>
  <si>
    <t>補正</t>
    <rPh sb="0" eb="2">
      <t>ホセイ</t>
    </rPh>
    <phoneticPr fontId="34"/>
  </si>
  <si>
    <t>エリア需要</t>
    <rPh sb="3" eb="5">
      <t>ジュヨウ</t>
    </rPh>
    <phoneticPr fontId="34"/>
  </si>
  <si>
    <t>供給区域</t>
    <rPh sb="0" eb="2">
      <t>キョウキュウ</t>
    </rPh>
    <rPh sb="2" eb="4">
      <t>クイキ</t>
    </rPh>
    <phoneticPr fontId="34"/>
  </si>
  <si>
    <t>時刻</t>
    <rPh sb="0" eb="2">
      <t>ジコク</t>
    </rPh>
    <phoneticPr fontId="34"/>
  </si>
  <si>
    <t>太陽光供給力増減</t>
    <rPh sb="0" eb="3">
      <t>タイヨウコウ</t>
    </rPh>
    <rPh sb="3" eb="5">
      <t>キョウキュウ</t>
    </rPh>
    <rPh sb="5" eb="6">
      <t>リョク</t>
    </rPh>
    <rPh sb="6" eb="8">
      <t>ゾウゲン</t>
    </rPh>
    <phoneticPr fontId="34"/>
  </si>
  <si>
    <t>エリア供給力</t>
    <rPh sb="3" eb="5">
      <t>キョウキュウ</t>
    </rPh>
    <rPh sb="5" eb="6">
      <t>リョク</t>
    </rPh>
    <phoneticPr fontId="34"/>
  </si>
  <si>
    <t>エリア予備力</t>
    <phoneticPr fontId="34"/>
  </si>
  <si>
    <t>エリア予備率</t>
    <rPh sb="3" eb="5">
      <t>ヨビ</t>
    </rPh>
    <rPh sb="5" eb="6">
      <t>リツ</t>
    </rPh>
    <phoneticPr fontId="34"/>
  </si>
  <si>
    <t>【ＭＷ、％】</t>
    <phoneticPr fontId="39"/>
  </si>
  <si>
    <t>１５時</t>
    <rPh sb="2" eb="3">
      <t>ジ</t>
    </rPh>
    <phoneticPr fontId="34"/>
  </si>
  <si>
    <t>１６時</t>
    <rPh sb="2" eb="3">
      <t>ジ</t>
    </rPh>
    <phoneticPr fontId="34"/>
  </si>
  <si>
    <t>１７時</t>
    <rPh sb="2" eb="3">
      <t>ジ</t>
    </rPh>
    <phoneticPr fontId="34"/>
  </si>
  <si>
    <t>１８時</t>
    <rPh sb="2" eb="3">
      <t>ジ</t>
    </rPh>
    <phoneticPr fontId="34"/>
  </si>
  <si>
    <t>１９時</t>
    <rPh sb="2" eb="3">
      <t>ジ</t>
    </rPh>
    <phoneticPr fontId="34"/>
  </si>
  <si>
    <t>２０時</t>
    <rPh sb="2" eb="3">
      <t>ジ</t>
    </rPh>
    <phoneticPr fontId="34"/>
  </si>
  <si>
    <t>入力箇所</t>
    <rPh sb="0" eb="2">
      <t>ニュウリョク</t>
    </rPh>
    <rPh sb="2" eb="4">
      <t>カショ</t>
    </rPh>
    <phoneticPr fontId="39"/>
  </si>
  <si>
    <t>リンク箇所</t>
    <phoneticPr fontId="34"/>
  </si>
  <si>
    <t>自動計算</t>
    <rPh sb="0" eb="2">
      <t>ジドウ</t>
    </rPh>
    <rPh sb="2" eb="4">
      <t>ケイサン</t>
    </rPh>
    <phoneticPr fontId="34"/>
  </si>
  <si>
    <t>15h</t>
    <phoneticPr fontId="34"/>
  </si>
  <si>
    <t>16h</t>
  </si>
  <si>
    <t>17h</t>
  </si>
  <si>
    <t>18h</t>
  </si>
  <si>
    <t>19h</t>
  </si>
  <si>
    <t>20h</t>
  </si>
  <si>
    <t>太陽光L5出力比率</t>
    <rPh sb="0" eb="3">
      <t>タイヨウコウ</t>
    </rPh>
    <phoneticPr fontId="34"/>
  </si>
  <si>
    <t>８時</t>
    <rPh sb="1" eb="2">
      <t>ジ</t>
    </rPh>
    <phoneticPr fontId="34"/>
  </si>
  <si>
    <t>９時</t>
    <rPh sb="1" eb="2">
      <t>ジ</t>
    </rPh>
    <phoneticPr fontId="34"/>
  </si>
  <si>
    <t>１０時</t>
    <rPh sb="2" eb="3">
      <t>ジ</t>
    </rPh>
    <phoneticPr fontId="34"/>
  </si>
  <si>
    <t>１１時</t>
    <rPh sb="2" eb="3">
      <t>ジ</t>
    </rPh>
    <phoneticPr fontId="34"/>
  </si>
  <si>
    <t>１２時</t>
    <rPh sb="2" eb="3">
      <t>ジ</t>
    </rPh>
    <phoneticPr fontId="34"/>
  </si>
  <si>
    <t>１３時</t>
    <rPh sb="2" eb="3">
      <t>ジ</t>
    </rPh>
    <phoneticPr fontId="34"/>
  </si>
  <si>
    <t>１４時</t>
    <rPh sb="2" eb="3">
      <t>ジ</t>
    </rPh>
    <phoneticPr fontId="34"/>
  </si>
  <si>
    <t>１時</t>
    <rPh sb="1" eb="2">
      <t>ジ</t>
    </rPh>
    <phoneticPr fontId="34"/>
  </si>
  <si>
    <t>２時</t>
    <rPh sb="1" eb="2">
      <t>ジ</t>
    </rPh>
    <phoneticPr fontId="34"/>
  </si>
  <si>
    <t>３時</t>
    <rPh sb="1" eb="2">
      <t>ジ</t>
    </rPh>
    <phoneticPr fontId="34"/>
  </si>
  <si>
    <t>４時</t>
    <rPh sb="1" eb="2">
      <t>ジ</t>
    </rPh>
    <phoneticPr fontId="34"/>
  </si>
  <si>
    <t>５時</t>
    <rPh sb="1" eb="2">
      <t>ジ</t>
    </rPh>
    <phoneticPr fontId="34"/>
  </si>
  <si>
    <t>６時</t>
    <rPh sb="1" eb="2">
      <t>ジ</t>
    </rPh>
    <phoneticPr fontId="34"/>
  </si>
  <si>
    <t>７時</t>
    <rPh sb="1" eb="2">
      <t>ジ</t>
    </rPh>
    <phoneticPr fontId="34"/>
  </si>
  <si>
    <t>２１時</t>
    <rPh sb="2" eb="3">
      <t>ジ</t>
    </rPh>
    <phoneticPr fontId="34"/>
  </si>
  <si>
    <t>２２時</t>
    <rPh sb="2" eb="3">
      <t>ジ</t>
    </rPh>
    <phoneticPr fontId="34"/>
  </si>
  <si>
    <t>２３時</t>
    <rPh sb="2" eb="3">
      <t>ジ</t>
    </rPh>
    <phoneticPr fontId="34"/>
  </si>
  <si>
    <t>２４時</t>
    <rPh sb="2" eb="3">
      <t>ジ</t>
    </rPh>
    <phoneticPr fontId="34"/>
  </si>
  <si>
    <t>8h</t>
  </si>
  <si>
    <t>9h</t>
  </si>
  <si>
    <t>10h</t>
  </si>
  <si>
    <t>11h</t>
  </si>
  <si>
    <t>12h</t>
  </si>
  <si>
    <t>13h</t>
  </si>
  <si>
    <t>14h</t>
  </si>
  <si>
    <t>6h</t>
  </si>
  <si>
    <t>7h</t>
  </si>
  <si>
    <t>リンク箇所</t>
    <phoneticPr fontId="39"/>
  </si>
  <si>
    <t>自動計算</t>
    <rPh sb="0" eb="2">
      <t>ジドウ</t>
    </rPh>
    <rPh sb="2" eb="4">
      <t>ケイサン</t>
    </rPh>
    <phoneticPr fontId="39"/>
  </si>
  <si>
    <t>【ＭＷ、％】</t>
    <phoneticPr fontId="39"/>
  </si>
  <si>
    <t>月</t>
    <rPh sb="0" eb="1">
      <t>ツキ</t>
    </rPh>
    <phoneticPr fontId="34"/>
  </si>
  <si>
    <t>15h</t>
  </si>
  <si>
    <t>記載断面</t>
    <rPh sb="0" eb="2">
      <t>キサイ</t>
    </rPh>
    <rPh sb="2" eb="4">
      <t>ダンメン</t>
    </rPh>
    <phoneticPr fontId="39"/>
  </si>
  <si>
    <t>時間</t>
    <rPh sb="0" eb="2">
      <t>ジカン</t>
    </rPh>
    <phoneticPr fontId="39"/>
  </si>
  <si>
    <t>太陽光L5出力比率（参考）</t>
    <rPh sb="10" eb="12">
      <t>サンコウ</t>
    </rPh>
    <phoneticPr fontId="39"/>
  </si>
  <si>
    <t>エリア需要</t>
    <phoneticPr fontId="39"/>
  </si>
  <si>
    <t>エリア供給力</t>
    <phoneticPr fontId="39"/>
  </si>
  <si>
    <t>内訳</t>
    <phoneticPr fontId="39"/>
  </si>
  <si>
    <t>太陽光供給力</t>
    <phoneticPr fontId="39"/>
  </si>
  <si>
    <t>エリア予備力</t>
    <phoneticPr fontId="34"/>
  </si>
  <si>
    <t>太陽光L5出力比率(参考）</t>
    <rPh sb="10" eb="12">
      <t>サンコウ</t>
    </rPh>
    <phoneticPr fontId="39"/>
  </si>
  <si>
    <t>記載断面エリア需要差分</t>
    <rPh sb="0" eb="2">
      <t>キサイ</t>
    </rPh>
    <rPh sb="2" eb="4">
      <t>ダンメン</t>
    </rPh>
    <rPh sb="7" eb="9">
      <t>ジュヨウ</t>
    </rPh>
    <rPh sb="9" eb="11">
      <t>サブン</t>
    </rPh>
    <phoneticPr fontId="39"/>
  </si>
  <si>
    <t>エリア供給力</t>
    <phoneticPr fontId="34"/>
  </si>
  <si>
    <t>内訳</t>
    <phoneticPr fontId="39"/>
  </si>
  <si>
    <t>太陽光供給力</t>
    <phoneticPr fontId="39"/>
  </si>
  <si>
    <t>記載断面エリア供給力差分</t>
    <rPh sb="0" eb="2">
      <t>キサイ</t>
    </rPh>
    <rPh sb="2" eb="4">
      <t>ダンメン</t>
    </rPh>
    <rPh sb="7" eb="9">
      <t>キョウキュウ</t>
    </rPh>
    <rPh sb="9" eb="10">
      <t>リョク</t>
    </rPh>
    <rPh sb="10" eb="12">
      <t>サブン</t>
    </rPh>
    <phoneticPr fontId="39"/>
  </si>
  <si>
    <t>エリア予備力</t>
    <phoneticPr fontId="34"/>
  </si>
  <si>
    <t>4月</t>
    <rPh sb="1" eb="2">
      <t>ガツ</t>
    </rPh>
    <phoneticPr fontId="34"/>
  </si>
  <si>
    <t>8月</t>
    <rPh sb="1" eb="2">
      <t>ガツ</t>
    </rPh>
    <phoneticPr fontId="34"/>
  </si>
  <si>
    <t>5月</t>
    <rPh sb="1" eb="2">
      <t>ガツ</t>
    </rPh>
    <phoneticPr fontId="34"/>
  </si>
  <si>
    <t>6月</t>
    <rPh sb="1" eb="2">
      <t>ガツ</t>
    </rPh>
    <phoneticPr fontId="34"/>
  </si>
  <si>
    <t>7月</t>
    <rPh sb="1" eb="2">
      <t>ガツ</t>
    </rPh>
    <phoneticPr fontId="34"/>
  </si>
  <si>
    <t>9月</t>
    <rPh sb="1" eb="2">
      <t>ガツ</t>
    </rPh>
    <phoneticPr fontId="34"/>
  </si>
  <si>
    <t>10月</t>
    <rPh sb="2" eb="3">
      <t>ガツ</t>
    </rPh>
    <phoneticPr fontId="34"/>
  </si>
  <si>
    <t>11月</t>
    <rPh sb="2" eb="3">
      <t>ガツ</t>
    </rPh>
    <phoneticPr fontId="34"/>
  </si>
  <si>
    <t>12月</t>
    <rPh sb="2" eb="3">
      <t>ガツ</t>
    </rPh>
    <phoneticPr fontId="34"/>
  </si>
  <si>
    <t>1月</t>
    <rPh sb="1" eb="2">
      <t>ガツ</t>
    </rPh>
    <phoneticPr fontId="34"/>
  </si>
  <si>
    <t>2月</t>
    <rPh sb="1" eb="2">
      <t>ガツ</t>
    </rPh>
    <phoneticPr fontId="34"/>
  </si>
  <si>
    <t>3月</t>
    <rPh sb="1" eb="2">
      <t>ガツ</t>
    </rPh>
    <phoneticPr fontId="34"/>
  </si>
  <si>
    <t>最少
発生
時間</t>
    <rPh sb="0" eb="2">
      <t>サイショウ</t>
    </rPh>
    <rPh sb="3" eb="5">
      <t>ハッセイ</t>
    </rPh>
    <rPh sb="6" eb="8">
      <t>ジカン</t>
    </rPh>
    <phoneticPr fontId="39"/>
  </si>
  <si>
    <t>記載
断面</t>
    <rPh sb="0" eb="2">
      <t>キサイ</t>
    </rPh>
    <rPh sb="3" eb="5">
      <t>ダンメン</t>
    </rPh>
    <phoneticPr fontId="39"/>
  </si>
  <si>
    <t>・初年度から第１０年度について、８月の1h毎のエリア需要、揚水供給力までの記載をお願いします。表の青色部分に値を埋めてください。</t>
    <rPh sb="1" eb="4">
      <t>ショネンド</t>
    </rPh>
    <rPh sb="6" eb="7">
      <t>ダイ</t>
    </rPh>
    <rPh sb="9" eb="11">
      <t>ネンド</t>
    </rPh>
    <rPh sb="17" eb="18">
      <t>ガツ</t>
    </rPh>
    <rPh sb="21" eb="22">
      <t>ゴト</t>
    </rPh>
    <rPh sb="26" eb="28">
      <t>ジュヨウ</t>
    </rPh>
    <rPh sb="29" eb="31">
      <t>ヨウスイ</t>
    </rPh>
    <rPh sb="31" eb="33">
      <t>キョウキュウ</t>
    </rPh>
    <rPh sb="33" eb="34">
      <t>リョク</t>
    </rPh>
    <rPh sb="49" eb="51">
      <t>アオイロ</t>
    </rPh>
    <phoneticPr fontId="34"/>
  </si>
  <si>
    <t>送配電揚水潜在</t>
    <rPh sb="0" eb="1">
      <t>ソウ</t>
    </rPh>
    <rPh sb="1" eb="3">
      <t>ハイデン</t>
    </rPh>
    <rPh sb="3" eb="5">
      <t>ヨウスイ</t>
    </rPh>
    <rPh sb="5" eb="7">
      <t>センザイ</t>
    </rPh>
    <phoneticPr fontId="34"/>
  </si>
  <si>
    <t>送配電揚水増減（１５時との差分）</t>
    <rPh sb="5" eb="7">
      <t>ゾウゲン</t>
    </rPh>
    <phoneticPr fontId="34"/>
  </si>
  <si>
    <t>送配電揚水潜在</t>
    <phoneticPr fontId="39"/>
  </si>
  <si>
    <t>●一般送配電事業者+旧一般電気事業者</t>
    <rPh sb="1" eb="3">
      <t>イッパン</t>
    </rPh>
    <rPh sb="3" eb="4">
      <t>ソウ</t>
    </rPh>
    <rPh sb="4" eb="6">
      <t>ハイデン</t>
    </rPh>
    <rPh sb="6" eb="8">
      <t>ジギョウ</t>
    </rPh>
    <rPh sb="8" eb="9">
      <t>シャ</t>
    </rPh>
    <rPh sb="10" eb="11">
      <t>キュウ</t>
    </rPh>
    <rPh sb="11" eb="13">
      <t>イッパン</t>
    </rPh>
    <rPh sb="13" eb="15">
      <t>デンキ</t>
    </rPh>
    <rPh sb="15" eb="18">
      <t>ジギョウシャ</t>
    </rPh>
    <phoneticPr fontId="34"/>
  </si>
  <si>
    <t>供計用事業者コード</t>
    <rPh sb="3" eb="6">
      <t>ジギョウシャ</t>
    </rPh>
    <phoneticPr fontId="12"/>
  </si>
  <si>
    <t>事業者名</t>
    <rPh sb="0" eb="3">
      <t>ジギョウシャ</t>
    </rPh>
    <rPh sb="3" eb="4">
      <t>メイ</t>
    </rPh>
    <phoneticPr fontId="12"/>
  </si>
  <si>
    <t>2018/09/18 追加依頼</t>
    <rPh sb="11" eb="13">
      <t>ツイカ</t>
    </rPh>
    <rPh sb="13" eb="15">
      <t>イライ</t>
    </rPh>
    <phoneticPr fontId="34"/>
  </si>
  <si>
    <t>2018/09/18 追加依頼</t>
    <rPh sb="11" eb="13">
      <t>ツイカ</t>
    </rPh>
    <phoneticPr fontId="34"/>
  </si>
  <si>
    <t>旧一般電気事業者確認済</t>
    <rPh sb="0" eb="1">
      <t>キュウ</t>
    </rPh>
    <rPh sb="1" eb="3">
      <t>イッパン</t>
    </rPh>
    <rPh sb="3" eb="5">
      <t>デンキ</t>
    </rPh>
    <rPh sb="5" eb="7">
      <t>ジギョウ</t>
    </rPh>
    <rPh sb="7" eb="8">
      <t>シャ</t>
    </rPh>
    <rPh sb="8" eb="10">
      <t>カクニン</t>
    </rPh>
    <rPh sb="10" eb="11">
      <t>ズ</t>
    </rPh>
    <phoneticPr fontId="34"/>
  </si>
  <si>
    <t>●シート保護設定</t>
    <rPh sb="4" eb="6">
      <t>ホゴ</t>
    </rPh>
    <rPh sb="6" eb="8">
      <t>セッテイ</t>
    </rPh>
    <phoneticPr fontId="34"/>
  </si>
  <si>
    <t>一般送配電事業者用</t>
    <rPh sb="0" eb="2">
      <t>イッパン</t>
    </rPh>
    <rPh sb="2" eb="3">
      <t>ソウ</t>
    </rPh>
    <rPh sb="3" eb="5">
      <t>ハイデン</t>
    </rPh>
    <rPh sb="5" eb="7">
      <t>ジギョウ</t>
    </rPh>
    <rPh sb="7" eb="8">
      <t>シャ</t>
    </rPh>
    <rPh sb="8" eb="9">
      <t>ヨウ</t>
    </rPh>
    <phoneticPr fontId="84"/>
  </si>
  <si>
    <t>一般送配電事業者用はシート保護解除版のみ作成</t>
    <rPh sb="17" eb="18">
      <t>バン</t>
    </rPh>
    <rPh sb="20" eb="22">
      <t>サクセイ</t>
    </rPh>
    <phoneticPr fontId="34"/>
  </si>
  <si>
    <t>一般送配電事業者</t>
    <phoneticPr fontId="34"/>
  </si>
  <si>
    <t>シート一覧</t>
    <rPh sb="3" eb="5">
      <t>イチラン</t>
    </rPh>
    <phoneticPr fontId="84"/>
  </si>
  <si>
    <t>シート表示/非表示</t>
    <rPh sb="3" eb="5">
      <t>ヒョウジ</t>
    </rPh>
    <rPh sb="6" eb="9">
      <t>ヒヒョウジ</t>
    </rPh>
    <phoneticPr fontId="84"/>
  </si>
  <si>
    <t>シートの保護</t>
    <rPh sb="4" eb="6">
      <t>ホゴ</t>
    </rPh>
    <phoneticPr fontId="84"/>
  </si>
  <si>
    <t>●シート保護設定パターン</t>
    <rPh sb="4" eb="6">
      <t>ホゴ</t>
    </rPh>
    <rPh sb="6" eb="8">
      <t>セッテイ</t>
    </rPh>
    <phoneticPr fontId="34"/>
  </si>
  <si>
    <t>セルの書式設定</t>
    <rPh sb="3" eb="5">
      <t>ショシキ</t>
    </rPh>
    <rPh sb="5" eb="7">
      <t>セッテイ</t>
    </rPh>
    <phoneticPr fontId="84"/>
  </si>
  <si>
    <t>列の書式設定</t>
    <rPh sb="0" eb="1">
      <t>レツ</t>
    </rPh>
    <rPh sb="2" eb="4">
      <t>ショシキ</t>
    </rPh>
    <rPh sb="4" eb="6">
      <t>セッテイ</t>
    </rPh>
    <phoneticPr fontId="84"/>
  </si>
  <si>
    <t>行の書式設定</t>
    <rPh sb="0" eb="1">
      <t>ギョウ</t>
    </rPh>
    <rPh sb="2" eb="4">
      <t>ショシキ</t>
    </rPh>
    <rPh sb="4" eb="6">
      <t>セッテイ</t>
    </rPh>
    <phoneticPr fontId="84"/>
  </si>
  <si>
    <t>列の挿入</t>
    <rPh sb="0" eb="1">
      <t>レツ</t>
    </rPh>
    <rPh sb="2" eb="4">
      <t>ソウニュウ</t>
    </rPh>
    <phoneticPr fontId="84"/>
  </si>
  <si>
    <t>行の挿入</t>
    <rPh sb="0" eb="1">
      <t>ギョウ</t>
    </rPh>
    <rPh sb="2" eb="4">
      <t>ソウニュウ</t>
    </rPh>
    <phoneticPr fontId="84"/>
  </si>
  <si>
    <t>列の削除</t>
    <rPh sb="0" eb="1">
      <t>レツ</t>
    </rPh>
    <rPh sb="2" eb="4">
      <t>サクジョ</t>
    </rPh>
    <phoneticPr fontId="84"/>
  </si>
  <si>
    <t>行の削除</t>
    <rPh sb="0" eb="1">
      <t>ギョウ</t>
    </rPh>
    <rPh sb="2" eb="4">
      <t>サクジョ</t>
    </rPh>
    <phoneticPr fontId="84"/>
  </si>
  <si>
    <t>設定パターン
（オブジェクトの編集DrawingObjectsについてはすべて編集可=False）</t>
    <rPh sb="0" eb="2">
      <t>セッテイ</t>
    </rPh>
    <phoneticPr fontId="34"/>
  </si>
  <si>
    <t>作成手順</t>
    <rPh sb="0" eb="2">
      <t>サクセイ</t>
    </rPh>
    <rPh sb="2" eb="4">
      <t>テジュン</t>
    </rPh>
    <phoneticPr fontId="84"/>
  </si>
  <si>
    <t>－</t>
  </si>
  <si>
    <t>全て不可</t>
    <rPh sb="0" eb="1">
      <t>スベ</t>
    </rPh>
    <rPh sb="2" eb="4">
      <t>フカ</t>
    </rPh>
    <phoneticPr fontId="84"/>
  </si>
  <si>
    <t>True</t>
    <phoneticPr fontId="34"/>
  </si>
  <si>
    <t>行高さ、列幅変更不可</t>
    <rPh sb="0" eb="1">
      <t>ギョウ</t>
    </rPh>
    <rPh sb="1" eb="2">
      <t>タカ</t>
    </rPh>
    <rPh sb="4" eb="6">
      <t>レツハバ</t>
    </rPh>
    <rPh sb="6" eb="8">
      <t>ヘンコウ</t>
    </rPh>
    <rPh sb="8" eb="10">
      <t>フカ</t>
    </rPh>
    <phoneticPr fontId="84"/>
  </si>
  <si>
    <t>I08</t>
    <phoneticPr fontId="12"/>
  </si>
  <si>
    <t>事業者リスト一覧</t>
  </si>
  <si>
    <t>xlSheetVisible</t>
  </si>
  <si>
    <t>True</t>
  </si>
  <si>
    <t>False</t>
  </si>
  <si>
    <t>行挿入、削除可</t>
    <rPh sb="0" eb="1">
      <t>ギョウ</t>
    </rPh>
    <rPh sb="1" eb="3">
      <t>ソウニュウ</t>
    </rPh>
    <rPh sb="4" eb="6">
      <t>サクジョ</t>
    </rPh>
    <rPh sb="6" eb="7">
      <t>カ</t>
    </rPh>
    <phoneticPr fontId="84"/>
  </si>
  <si>
    <t>xlSheetHidden</t>
  </si>
  <si>
    <t>行書式設定可</t>
    <rPh sb="0" eb="1">
      <t>ギョウ</t>
    </rPh>
    <rPh sb="1" eb="3">
      <t>ショシキ</t>
    </rPh>
    <rPh sb="3" eb="5">
      <t>セッテイ</t>
    </rPh>
    <rPh sb="5" eb="6">
      <t>カ</t>
    </rPh>
    <phoneticPr fontId="34"/>
  </si>
  <si>
    <t>I10</t>
    <phoneticPr fontId="12"/>
  </si>
  <si>
    <t>帳票表示切替</t>
  </si>
  <si>
    <t>行挿入、削除可、書式設定可</t>
    <rPh sb="0" eb="1">
      <t>ギョウ</t>
    </rPh>
    <rPh sb="1" eb="3">
      <t>ソウニュウ</t>
    </rPh>
    <rPh sb="4" eb="6">
      <t>サクジョ</t>
    </rPh>
    <rPh sb="6" eb="7">
      <t>カ</t>
    </rPh>
    <rPh sb="8" eb="10">
      <t>ショシキ</t>
    </rPh>
    <rPh sb="10" eb="12">
      <t>セッテイ</t>
    </rPh>
    <rPh sb="12" eb="13">
      <t>カ</t>
    </rPh>
    <phoneticPr fontId="84"/>
  </si>
  <si>
    <t>エリア表示切替</t>
  </si>
  <si>
    <t>行、列書式設定可</t>
    <rPh sb="0" eb="1">
      <t>ギョウ</t>
    </rPh>
    <rPh sb="2" eb="3">
      <t>レツ</t>
    </rPh>
    <rPh sb="3" eb="5">
      <t>ショシキ</t>
    </rPh>
    <rPh sb="5" eb="7">
      <t>セッテイ</t>
    </rPh>
    <rPh sb="7" eb="8">
      <t>カ</t>
    </rPh>
    <phoneticPr fontId="34"/>
  </si>
  <si>
    <t>入力支援シート→</t>
  </si>
  <si>
    <t>行挿入、削除可、行列書式設定可</t>
    <rPh sb="0" eb="1">
      <t>ギョウ</t>
    </rPh>
    <rPh sb="1" eb="3">
      <t>ソウニュウ</t>
    </rPh>
    <rPh sb="4" eb="6">
      <t>サクジョ</t>
    </rPh>
    <rPh sb="6" eb="7">
      <t>カ</t>
    </rPh>
    <rPh sb="8" eb="9">
      <t>ギョウ</t>
    </rPh>
    <rPh sb="9" eb="10">
      <t>レツ</t>
    </rPh>
    <rPh sb="10" eb="12">
      <t>ショシキ</t>
    </rPh>
    <rPh sb="12" eb="14">
      <t>セッテイ</t>
    </rPh>
    <rPh sb="14" eb="15">
      <t>カ</t>
    </rPh>
    <phoneticPr fontId="84"/>
  </si>
  <si>
    <t>①風力</t>
  </si>
  <si>
    <t>全て可</t>
    <rPh sb="0" eb="1">
      <t>スベ</t>
    </rPh>
    <rPh sb="2" eb="3">
      <t>カ</t>
    </rPh>
    <phoneticPr fontId="34"/>
  </si>
  <si>
    <t>②太陽光（全量）</t>
  </si>
  <si>
    <t>③太陽光（余剰）</t>
  </si>
  <si>
    <t>風力</t>
  </si>
  <si>
    <t>太陽光（全量）</t>
  </si>
  <si>
    <t>太陽光（余剰）</t>
  </si>
  <si>
    <t>地熱</t>
  </si>
  <si>
    <t>廃棄物</t>
  </si>
  <si>
    <t>受電取引帳票</t>
  </si>
  <si>
    <t>送電取引帳票</t>
  </si>
  <si>
    <t>自者間取引帳票</t>
  </si>
  <si>
    <t>補正シート→</t>
  </si>
  <si>
    <t>補正（ｋW）指定１</t>
  </si>
  <si>
    <t>補正（ｋW）指定２</t>
  </si>
  <si>
    <t>補正（ｋWｈ）</t>
  </si>
  <si>
    <t>補正（太陽光）指定１</t>
  </si>
  <si>
    <t>補正（太陽光）指定２</t>
  </si>
  <si>
    <t>補正（風力）指定１</t>
  </si>
  <si>
    <t>補正（風力）指定２</t>
  </si>
  <si>
    <t>供給計画届出書様式→</t>
  </si>
  <si>
    <t>表紙</t>
  </si>
  <si>
    <t>別紙（変更供計用）</t>
  </si>
  <si>
    <t>目次</t>
  </si>
  <si>
    <t>様式第32第1表（指定１）</t>
  </si>
  <si>
    <t>様式第32第1表（指定２）</t>
  </si>
  <si>
    <t>様式第32第3表（指定）</t>
  </si>
  <si>
    <t>様式第32第5表（水力）</t>
  </si>
  <si>
    <t>様式第32第5表（火力）</t>
  </si>
  <si>
    <t>様式第32第5表（原子力）</t>
  </si>
  <si>
    <t>様式第32第5表（新エネ）</t>
  </si>
  <si>
    <t>様式第32第6の1表</t>
  </si>
  <si>
    <t>様式第32第6の2表</t>
  </si>
  <si>
    <t>様式第32第7表（水力）</t>
  </si>
  <si>
    <t>様式第32第7表（火力）</t>
  </si>
  <si>
    <t>様式第32第7表（原子力）</t>
  </si>
  <si>
    <t>様式第32第7表（新エネ）</t>
  </si>
  <si>
    <t>様式第32第8表（指定１）_送電</t>
  </si>
  <si>
    <t>様式第32第8表（指定２）_送電</t>
  </si>
  <si>
    <t>添付書類</t>
  </si>
  <si>
    <t>様式第33表（指定１）</t>
  </si>
  <si>
    <t>様式第33表（指定２）</t>
  </si>
  <si>
    <t>様式第33-2（指定１）</t>
  </si>
  <si>
    <t>様式第33-2（指定２）</t>
  </si>
  <si>
    <t>様式第36表（指定）_受電</t>
  </si>
  <si>
    <t>様式第36表（指定）_送電</t>
  </si>
  <si>
    <t>様式第37表</t>
  </si>
  <si>
    <t>様式第38の2表（指定１）</t>
  </si>
  <si>
    <t>様式第38の2表（指定２）</t>
  </si>
  <si>
    <t>見え消し版用表紙（変更供計用）</t>
  </si>
  <si>
    <t>H30からの変更点</t>
    <rPh sb="6" eb="8">
      <t>ヘンコウ</t>
    </rPh>
    <rPh sb="8" eb="9">
      <t>テン</t>
    </rPh>
    <phoneticPr fontId="34"/>
  </si>
  <si>
    <t>フォーマット</t>
    <phoneticPr fontId="84"/>
  </si>
  <si>
    <t>I01</t>
    <phoneticPr fontId="12"/>
  </si>
  <si>
    <t>一般送配電事業者</t>
    <phoneticPr fontId="34"/>
  </si>
  <si>
    <t>NO</t>
    <phoneticPr fontId="84"/>
  </si>
  <si>
    <t>I02</t>
    <phoneticPr fontId="12"/>
  </si>
  <si>
    <t>I03</t>
    <phoneticPr fontId="12"/>
  </si>
  <si>
    <t>I04</t>
    <phoneticPr fontId="12"/>
  </si>
  <si>
    <t>xlSheetVisible</t>
    <phoneticPr fontId="84"/>
  </si>
  <si>
    <t>Protect</t>
    <phoneticPr fontId="84"/>
  </si>
  <si>
    <t>AllowFormattingCells</t>
    <phoneticPr fontId="84"/>
  </si>
  <si>
    <t>AllowFormattingColumns</t>
    <phoneticPr fontId="84"/>
  </si>
  <si>
    <t>AllowFormattingRows</t>
    <phoneticPr fontId="84"/>
  </si>
  <si>
    <t>AllowInsertingColumns</t>
    <phoneticPr fontId="84"/>
  </si>
  <si>
    <t>AllowInsertingRows</t>
    <phoneticPr fontId="84"/>
  </si>
  <si>
    <t>AllowDeletingColumns</t>
    <phoneticPr fontId="84"/>
  </si>
  <si>
    <t>AllowDeletingRows</t>
    <phoneticPr fontId="84"/>
  </si>
  <si>
    <t>I05</t>
    <phoneticPr fontId="12"/>
  </si>
  <si>
    <t>I06</t>
    <phoneticPr fontId="12"/>
  </si>
  <si>
    <t>False</t>
    <phoneticPr fontId="34"/>
  </si>
  <si>
    <t>I07</t>
    <phoneticPr fontId="12"/>
  </si>
  <si>
    <t>一般送配電事業者</t>
    <phoneticPr fontId="34"/>
  </si>
  <si>
    <t>チェックシート</t>
    <phoneticPr fontId="84"/>
  </si>
  <si>
    <t>False</t>
    <phoneticPr fontId="34"/>
  </si>
  <si>
    <t>I09</t>
    <phoneticPr fontId="12"/>
  </si>
  <si>
    <t>シート保護解除事業者リスト</t>
    <phoneticPr fontId="84"/>
  </si>
  <si>
    <t>H001</t>
    <phoneticPr fontId="12"/>
  </si>
  <si>
    <t>旧一般電気事業者</t>
    <phoneticPr fontId="34"/>
  </si>
  <si>
    <t>True</t>
    <phoneticPr fontId="34"/>
  </si>
  <si>
    <t>H002</t>
    <phoneticPr fontId="12"/>
  </si>
  <si>
    <t>H003</t>
    <phoneticPr fontId="12"/>
  </si>
  <si>
    <t>H004</t>
    <phoneticPr fontId="12"/>
  </si>
  <si>
    <t>H005</t>
    <phoneticPr fontId="12"/>
  </si>
  <si>
    <t>H006</t>
    <phoneticPr fontId="12"/>
  </si>
  <si>
    <t>H007</t>
    <phoneticPr fontId="12"/>
  </si>
  <si>
    <t>H008</t>
    <phoneticPr fontId="12"/>
  </si>
  <si>
    <t>H009</t>
    <phoneticPr fontId="12"/>
  </si>
  <si>
    <t>H010</t>
    <phoneticPr fontId="12"/>
  </si>
  <si>
    <t>H011</t>
    <phoneticPr fontId="12"/>
  </si>
  <si>
    <t>H012</t>
    <phoneticPr fontId="12"/>
  </si>
  <si>
    <t>H013</t>
    <phoneticPr fontId="34"/>
  </si>
  <si>
    <t>H014</t>
    <phoneticPr fontId="34"/>
  </si>
  <si>
    <t>H399</t>
    <phoneticPr fontId="34"/>
  </si>
  <si>
    <t>株式会社ＪＥＲＡ</t>
    <phoneticPr fontId="34"/>
  </si>
  <si>
    <t>K001</t>
    <phoneticPr fontId="12"/>
  </si>
  <si>
    <t>K002</t>
    <phoneticPr fontId="12"/>
  </si>
  <si>
    <t>K003</t>
    <phoneticPr fontId="12"/>
  </si>
  <si>
    <t>K004</t>
    <phoneticPr fontId="12"/>
  </si>
  <si>
    <t>K005</t>
    <phoneticPr fontId="12"/>
  </si>
  <si>
    <t>K006</t>
    <phoneticPr fontId="12"/>
  </si>
  <si>
    <t>旧一般電気事業者</t>
    <phoneticPr fontId="34"/>
  </si>
  <si>
    <t>K007</t>
    <phoneticPr fontId="12"/>
  </si>
  <si>
    <t>K008</t>
    <phoneticPr fontId="12"/>
  </si>
  <si>
    <t>K009</t>
    <phoneticPr fontId="12"/>
  </si>
  <si>
    <t>K010</t>
    <phoneticPr fontId="12"/>
  </si>
  <si>
    <t>自家消費比率（%）</t>
  </si>
  <si>
    <t>（送電端）</t>
    <phoneticPr fontId="34"/>
  </si>
  <si>
    <t>水力発電所発電・補修計画明細書</t>
    <rPh sb="0" eb="2">
      <t>スイリョク</t>
    </rPh>
    <rPh sb="1" eb="2">
      <t>ヨウスイ</t>
    </rPh>
    <rPh sb="2" eb="4">
      <t>ハツデン</t>
    </rPh>
    <rPh sb="4" eb="5">
      <t>ショ</t>
    </rPh>
    <rPh sb="5" eb="7">
      <t>ハツデン</t>
    </rPh>
    <rPh sb="8" eb="10">
      <t>ホシュウ</t>
    </rPh>
    <rPh sb="10" eb="12">
      <t>ケイカク</t>
    </rPh>
    <rPh sb="12" eb="15">
      <t>メイサイショ</t>
    </rPh>
    <phoneticPr fontId="39"/>
  </si>
  <si>
    <t>発電所の分類及び
発電機の番号</t>
    <phoneticPr fontId="34"/>
  </si>
  <si>
    <r>
      <t>８月点灯帯などのエリア最小予備率時刻のバランス記載（</t>
    </r>
    <r>
      <rPr>
        <b/>
        <u/>
        <sz val="10"/>
        <color rgb="FFFF0000"/>
        <rFont val="ＭＳ Ｐゴシック"/>
        <family val="3"/>
        <charset val="128"/>
        <scheme val="minor"/>
      </rPr>
      <t>※沖縄電力のみ対象</t>
    </r>
    <r>
      <rPr>
        <sz val="10"/>
        <color theme="1"/>
        <rFont val="ＭＳ Ｐゴシック"/>
        <family val="2"/>
        <charset val="128"/>
        <scheme val="minor"/>
      </rPr>
      <t>）</t>
    </r>
    <rPh sb="11" eb="13">
      <t>サイショウ</t>
    </rPh>
    <rPh sb="27" eb="29">
      <t>オキナワ</t>
    </rPh>
    <rPh sb="29" eb="31">
      <t>デンリョク</t>
    </rPh>
    <rPh sb="33" eb="35">
      <t>タイショウ</t>
    </rPh>
    <phoneticPr fontId="34"/>
  </si>
  <si>
    <r>
      <t>各月エリア最小予備率時刻のバランス記載（</t>
    </r>
    <r>
      <rPr>
        <b/>
        <u/>
        <sz val="10"/>
        <color rgb="FFFF0000"/>
        <rFont val="ＭＳ Ｐゴシック"/>
        <family val="3"/>
        <charset val="128"/>
        <scheme val="minor"/>
      </rPr>
      <t>※沖縄電力のみ対象</t>
    </r>
    <r>
      <rPr>
        <sz val="10"/>
        <color theme="1"/>
        <rFont val="ＭＳ Ｐゴシック"/>
        <family val="2"/>
        <charset val="128"/>
        <scheme val="minor"/>
      </rPr>
      <t>）</t>
    </r>
    <rPh sb="0" eb="2">
      <t>カクツキ</t>
    </rPh>
    <rPh sb="5" eb="7">
      <t>サイショウ</t>
    </rPh>
    <rPh sb="7" eb="9">
      <t>ヨビ</t>
    </rPh>
    <rPh sb="9" eb="10">
      <t>リツ</t>
    </rPh>
    <rPh sb="10" eb="12">
      <t>ジコク</t>
    </rPh>
    <phoneticPr fontId="34"/>
  </si>
  <si>
    <t>・第１年度及び第２年度において、各月のエリア最小予備率断面のエリア需要等の記載をお願いします。表の青色部分に値を埋めてください。</t>
    <rPh sb="1" eb="2">
      <t>ダイ</t>
    </rPh>
    <rPh sb="3" eb="5">
      <t>ネンド</t>
    </rPh>
    <rPh sb="5" eb="6">
      <t>オヨ</t>
    </rPh>
    <rPh sb="7" eb="8">
      <t>ダイ</t>
    </rPh>
    <rPh sb="9" eb="11">
      <t>ネンド</t>
    </rPh>
    <rPh sb="16" eb="18">
      <t>カクツキ</t>
    </rPh>
    <rPh sb="22" eb="24">
      <t>サイショウ</t>
    </rPh>
    <rPh sb="24" eb="26">
      <t>ヨビ</t>
    </rPh>
    <rPh sb="26" eb="27">
      <t>リツ</t>
    </rPh>
    <rPh sb="27" eb="29">
      <t>ダンメン</t>
    </rPh>
    <rPh sb="35" eb="36">
      <t>トウ</t>
    </rPh>
    <phoneticPr fontId="39"/>
  </si>
  <si>
    <t>様式第32第3表（指定） (2年度目)</t>
    <phoneticPr fontId="34"/>
  </si>
  <si>
    <t>様式第34第1表 (2年度目)</t>
    <phoneticPr fontId="34"/>
  </si>
  <si>
    <t>様式第34第2表 (2年度目)</t>
    <phoneticPr fontId="34"/>
  </si>
  <si>
    <t>様式第34第3表 (2年度目)</t>
    <phoneticPr fontId="34"/>
  </si>
  <si>
    <t>様式第36表（指定）_受電 (2年度目)</t>
    <phoneticPr fontId="34"/>
  </si>
  <si>
    <t>様式第36表（指定）_送電 (2年度目)</t>
    <phoneticPr fontId="34"/>
  </si>
  <si>
    <t>False</t>
    <phoneticPr fontId="34"/>
  </si>
  <si>
    <t>最小予備率断面</t>
    <rPh sb="0" eb="2">
      <t>サイショウ</t>
    </rPh>
    <phoneticPr fontId="34"/>
  </si>
  <si>
    <t>時間帯別供給力（１２ｈ）</t>
    <phoneticPr fontId="34"/>
  </si>
  <si>
    <t>2022年度用から変更</t>
    <rPh sb="4" eb="6">
      <t>ネンド</t>
    </rPh>
    <rPh sb="6" eb="7">
      <t>ヨウ</t>
    </rPh>
    <rPh sb="9" eb="11">
      <t>ヘンコウ</t>
    </rPh>
    <phoneticPr fontId="34"/>
  </si>
  <si>
    <t>北海道電力ネットワーク株式会社</t>
  </si>
  <si>
    <t>東北電力ネットワーク株式会社</t>
  </si>
  <si>
    <t>東京電力パワーグリッド株式会社</t>
  </si>
  <si>
    <t>中部電力パワーグリッド株式会社</t>
  </si>
  <si>
    <t>北陸電力送配電株式会社</t>
  </si>
  <si>
    <t>関西電力送配電株式会社</t>
  </si>
  <si>
    <t>中国電力ネットワーク株式会社</t>
  </si>
  <si>
    <t>四国電力送配電株式会社</t>
  </si>
  <si>
    <t>九州電力送配電株式会社</t>
  </si>
  <si>
    <t>沖縄電力株式会社</t>
  </si>
  <si>
    <t>北海道電力株式会社</t>
  </si>
  <si>
    <t>東北電力株式会社</t>
  </si>
  <si>
    <t>東京電力ホールディングス株式会社</t>
  </si>
  <si>
    <t>株式会社ＪＥＲＡ</t>
  </si>
  <si>
    <t>中部電力株式会社</t>
  </si>
  <si>
    <t>北陸電力株式会社</t>
  </si>
  <si>
    <t>関西電力株式会社</t>
  </si>
  <si>
    <t>中国電力株式会社</t>
  </si>
  <si>
    <t>四国電力株式会社</t>
  </si>
  <si>
    <t>九州電力株式会社</t>
  </si>
  <si>
    <t>電源開発株式会社</t>
  </si>
  <si>
    <t>日本原子力発電株式会社</t>
  </si>
  <si>
    <t>東京電力エナジーパートナー株式会社</t>
  </si>
  <si>
    <t>中部電力ミライズ株式会社</t>
  </si>
  <si>
    <t>区間</t>
    <rPh sb="0" eb="2">
      <t>クカン</t>
    </rPh>
    <phoneticPr fontId="34"/>
  </si>
  <si>
    <t>電圧
[kV]</t>
    <rPh sb="0" eb="2">
      <t>デンアツ</t>
    </rPh>
    <phoneticPr fontId="34"/>
  </si>
  <si>
    <t>こう長
[km]</t>
    <rPh sb="2" eb="3">
      <t>チョウ</t>
    </rPh>
    <phoneticPr fontId="34"/>
  </si>
  <si>
    <t>電線の種類および
太さ[mm2]</t>
    <rPh sb="0" eb="2">
      <t>デンセン</t>
    </rPh>
    <rPh sb="3" eb="5">
      <t>シュルイ</t>
    </rPh>
    <rPh sb="9" eb="10">
      <t>フト</t>
    </rPh>
    <phoneticPr fontId="34"/>
  </si>
  <si>
    <t>使用開始年月</t>
    <rPh sb="0" eb="2">
      <t>シヨウ</t>
    </rPh>
    <rPh sb="2" eb="4">
      <t>カイシ</t>
    </rPh>
    <rPh sb="4" eb="6">
      <t>ネンゲツ</t>
    </rPh>
    <phoneticPr fontId="34"/>
  </si>
  <si>
    <t>増加出力[MVA]</t>
    <rPh sb="0" eb="2">
      <t>ゾウカ</t>
    </rPh>
    <rPh sb="2" eb="3">
      <t>シュツ</t>
    </rPh>
    <rPh sb="3" eb="4">
      <t>リョク</t>
    </rPh>
    <phoneticPr fontId="34"/>
  </si>
  <si>
    <t>電圧[kV]</t>
    <rPh sb="0" eb="2">
      <t>デンアツ</t>
    </rPh>
    <phoneticPr fontId="34"/>
  </si>
  <si>
    <t>容量[MVA]</t>
    <rPh sb="0" eb="2">
      <t>ヨウリョウ</t>
    </rPh>
    <phoneticPr fontId="34"/>
  </si>
  <si>
    <t>台数</t>
    <rPh sb="0" eb="2">
      <t>ダイスウ</t>
    </rPh>
    <phoneticPr fontId="34"/>
  </si>
  <si>
    <t>上間線</t>
    <rPh sb="0" eb="2">
      <t>ウエマ</t>
    </rPh>
    <rPh sb="2" eb="3">
      <t>セン</t>
    </rPh>
    <phoneticPr fontId="34"/>
  </si>
  <si>
    <t>友寄変電所～上間変電所</t>
    <rPh sb="0" eb="2">
      <t>トモヨセ</t>
    </rPh>
    <rPh sb="2" eb="5">
      <t>ヘンデンショ</t>
    </rPh>
    <rPh sb="6" eb="8">
      <t>ウエマ</t>
    </rPh>
    <rPh sb="8" eb="11">
      <t>ヘンデンショ</t>
    </rPh>
    <phoneticPr fontId="34"/>
  </si>
  <si>
    <t>今帰仁線（仮）</t>
    <rPh sb="0" eb="3">
      <t>ナキジン</t>
    </rPh>
    <rPh sb="3" eb="4">
      <t>セン</t>
    </rPh>
    <rPh sb="5" eb="6">
      <t>カリ</t>
    </rPh>
    <phoneticPr fontId="34"/>
  </si>
  <si>
    <t>今帰仁海洋博線（仮）</t>
    <rPh sb="0" eb="3">
      <t>ナキジン</t>
    </rPh>
    <rPh sb="3" eb="6">
      <t>カイヨウハク</t>
    </rPh>
    <rPh sb="6" eb="7">
      <t>セン</t>
    </rPh>
    <rPh sb="8" eb="9">
      <t>カリ</t>
    </rPh>
    <phoneticPr fontId="34"/>
  </si>
  <si>
    <t>新名護変電所～今帰仁変電所</t>
    <rPh sb="0" eb="1">
      <t>シン</t>
    </rPh>
    <rPh sb="1" eb="3">
      <t>ナゴ</t>
    </rPh>
    <rPh sb="3" eb="6">
      <t>ヘンデンショ</t>
    </rPh>
    <rPh sb="7" eb="10">
      <t>ナキジン</t>
    </rPh>
    <rPh sb="10" eb="13">
      <t>ヘンデンショ</t>
    </rPh>
    <phoneticPr fontId="34"/>
  </si>
  <si>
    <t>今帰仁変電所～海洋博変電所</t>
    <rPh sb="0" eb="3">
      <t>ナキジン</t>
    </rPh>
    <rPh sb="3" eb="6">
      <t>ヘンデンショ</t>
    </rPh>
    <rPh sb="7" eb="10">
      <t>カイヨウハク</t>
    </rPh>
    <rPh sb="10" eb="13">
      <t>ヘンデンショ</t>
    </rPh>
    <phoneticPr fontId="34"/>
  </si>
  <si>
    <t>安和線（仮）</t>
    <rPh sb="0" eb="2">
      <t>アワ</t>
    </rPh>
    <rPh sb="2" eb="3">
      <t>セン</t>
    </rPh>
    <rPh sb="4" eb="5">
      <t>カリ</t>
    </rPh>
    <phoneticPr fontId="34"/>
  </si>
  <si>
    <t>安和本部線（仮）</t>
    <rPh sb="0" eb="2">
      <t>アワ</t>
    </rPh>
    <rPh sb="2" eb="4">
      <t>モトブ</t>
    </rPh>
    <rPh sb="4" eb="5">
      <t>セン</t>
    </rPh>
    <rPh sb="6" eb="7">
      <t>カリ</t>
    </rPh>
    <phoneticPr fontId="34"/>
  </si>
  <si>
    <t>新名護変電所～安和変電所</t>
    <rPh sb="0" eb="1">
      <t>シン</t>
    </rPh>
    <rPh sb="1" eb="3">
      <t>ナゴ</t>
    </rPh>
    <rPh sb="3" eb="6">
      <t>ヘンデンショ</t>
    </rPh>
    <rPh sb="7" eb="9">
      <t>アワ</t>
    </rPh>
    <rPh sb="9" eb="12">
      <t>ヘンデンショ</t>
    </rPh>
    <phoneticPr fontId="34"/>
  </si>
  <si>
    <t>安和変電所～本部変電所</t>
    <rPh sb="0" eb="2">
      <t>アワ</t>
    </rPh>
    <rPh sb="2" eb="5">
      <t>ヘンデンショ</t>
    </rPh>
    <rPh sb="6" eb="8">
      <t>モトブ</t>
    </rPh>
    <rPh sb="8" eb="11">
      <t>ヘンデンショ</t>
    </rPh>
    <phoneticPr fontId="34"/>
  </si>
  <si>
    <t>ACSR/AC120→TASCR/AC120</t>
    <phoneticPr fontId="34"/>
  </si>
  <si>
    <t>TACSR/AW240→CV2000</t>
    <phoneticPr fontId="34"/>
  </si>
  <si>
    <t>送電線の「投資・廃止計画」</t>
    <rPh sb="0" eb="3">
      <t>ソウデンセン</t>
    </rPh>
    <rPh sb="5" eb="7">
      <t>トウシ</t>
    </rPh>
    <rPh sb="8" eb="10">
      <t>ハイシ</t>
    </rPh>
    <rPh sb="10" eb="12">
      <t>ケイカク</t>
    </rPh>
    <phoneticPr fontId="34"/>
  </si>
  <si>
    <t>沖縄電力株式会社</t>
    <rPh sb="0" eb="4">
      <t>オキナワデンリョク</t>
    </rPh>
    <rPh sb="4" eb="8">
      <t>カブシキガイシャ</t>
    </rPh>
    <phoneticPr fontId="39"/>
  </si>
  <si>
    <t>変圧器の「投資・廃止計画」</t>
    <rPh sb="0" eb="3">
      <t>ヘンアツキ</t>
    </rPh>
    <rPh sb="5" eb="7">
      <t>トウシ</t>
    </rPh>
    <rPh sb="8" eb="10">
      <t>ハイシ</t>
    </rPh>
    <rPh sb="10" eb="12">
      <t>ケイカク</t>
    </rPh>
    <phoneticPr fontId="34"/>
  </si>
  <si>
    <t>転載禁止</t>
    <rPh sb="0" eb="2">
      <t>テンサイ</t>
    </rPh>
    <rPh sb="2" eb="4">
      <t>キンシ</t>
    </rPh>
    <phoneticPr fontId="39"/>
  </si>
  <si>
    <t>牧港第一変電所</t>
    <rPh sb="0" eb="2">
      <t>マキミナト</t>
    </rPh>
    <rPh sb="2" eb="4">
      <t>ダイイチ</t>
    </rPh>
    <rPh sb="4" eb="7">
      <t>ヘンデンショ</t>
    </rPh>
    <phoneticPr fontId="34"/>
  </si>
  <si>
    <t>安谷屋変電所</t>
    <rPh sb="0" eb="3">
      <t>アダニヤ</t>
    </rPh>
    <rPh sb="3" eb="6">
      <t>ヘンデンショ</t>
    </rPh>
    <phoneticPr fontId="34"/>
  </si>
  <si>
    <t>新名護変電所</t>
    <rPh sb="0" eb="3">
      <t>シンナゴ</t>
    </rPh>
    <rPh sb="3" eb="6">
      <t>ヘンデンショ</t>
    </rPh>
    <phoneticPr fontId="34"/>
  </si>
  <si>
    <t>浦添変電所</t>
    <rPh sb="0" eb="2">
      <t>ウラソエ</t>
    </rPh>
    <rPh sb="2" eb="4">
      <t>ヘンデン</t>
    </rPh>
    <rPh sb="4" eb="5">
      <t>ショ</t>
    </rPh>
    <phoneticPr fontId="34"/>
  </si>
  <si>
    <t>本部変電所</t>
    <rPh sb="0" eb="2">
      <t>モトブ</t>
    </rPh>
    <rPh sb="2" eb="5">
      <t>ヘンデンショ</t>
    </rPh>
    <phoneticPr fontId="34"/>
  </si>
  <si>
    <t>与勝変電所</t>
    <rPh sb="0" eb="2">
      <t>ヨカツ</t>
    </rPh>
    <rPh sb="2" eb="5">
      <t>ヘンデンショ</t>
    </rPh>
    <phoneticPr fontId="3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</si>
</sst>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176" formatCode="&quot;¥&quot;#,##0_);[Red]\(&quot;¥&quot;#,##0\)"/>
    <numFmt numFmtId="177" formatCode="&quot;¥&quot;#,##0;\-&quot;¥&quot;#,##0"/>
    <numFmt numFmtId="178" formatCode="0.0%"/>
    <numFmt numFmtId="179" formatCode="[DBNum3]e&quot;年度&quot;"/>
    <numFmt numFmtId="180" formatCode="#,##0;&quot;△&quot;#,##0;&quot;－&quot;"/>
    <numFmt numFmtId="181" formatCode="#,##0;&quot;△ &quot;#,##0"/>
    <numFmt numFmtId="182" formatCode="0.000"/>
    <numFmt numFmtId="183" formatCode="#,##0_);[Red]\(#,##0\)"/>
    <numFmt numFmtId="184" formatCode="\(#,##0\)"/>
    <numFmt numFmtId="185" formatCode="#,##0.0;&quot;△ &quot;#,##0.0"/>
    <numFmt numFmtId="186" formatCode="#,##0.0_ "/>
    <numFmt numFmtId="187" formatCode="&quot;[&quot;#,##0.0&quot;]&quot;"/>
    <numFmt numFmtId="188" formatCode="0.0"/>
    <numFmt numFmtId="189" formatCode="0.0_ "/>
    <numFmt numFmtId="190" formatCode="0.0;&quot;△ &quot;0.0"/>
    <numFmt numFmtId="191" formatCode="&quot;(&quot;0&quot;)&quot;"/>
    <numFmt numFmtId="192" formatCode="m/d"/>
    <numFmt numFmtId="193" formatCode="#,##0.0;[Red]\-#,##0.0"/>
    <numFmt numFmtId="194" formatCode="##&quot;h&quot;"/>
    <numFmt numFmtId="195" formatCode="[DBNum3]yyyy&quot;年度&quot;"/>
    <numFmt numFmtId="196" formatCode="[DBNum3]&quot;○第１年度（&quot;yyyy&quot;年度）&quot;"/>
    <numFmt numFmtId="197" formatCode="[DBNum3]&quot;○第２年度（&quot;yyyy&quot;年度）&quot;"/>
    <numFmt numFmtId="198" formatCode="[DBNum3]&quot;○&quot;yyyy&quot;年度（８月１２時）対象：全事業者&quot;"/>
    <numFmt numFmtId="199" formatCode="[DBNum3]&quot;○&quot;yyyy&quot;年度（８月１２時）&quot;"/>
  </numFmts>
  <fonts count="90">
    <font>
      <sz val="9"/>
      <color theme="1"/>
      <name val="ＭＳ ゴシック"/>
      <family val="2"/>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9"/>
      <color theme="1"/>
      <name val="ＭＳ ゴシック"/>
      <family val="2"/>
      <charset val="128"/>
    </font>
    <font>
      <sz val="11"/>
      <color theme="1"/>
      <name val="ＭＳ Ｐゴシック"/>
      <family val="3"/>
      <charset val="128"/>
      <scheme val="minor"/>
    </font>
    <font>
      <sz val="6"/>
      <name val="ＭＳ ゴシック"/>
      <family val="2"/>
      <charset val="128"/>
    </font>
    <font>
      <sz val="6"/>
      <name val="ＭＳ Ｐゴシック"/>
      <family val="3"/>
      <charset val="128"/>
    </font>
    <font>
      <sz val="11"/>
      <name val="ＭＳ Ｐゴシック"/>
      <family val="3"/>
      <charset val="128"/>
    </font>
    <font>
      <sz val="6"/>
      <name val="明朝"/>
      <family val="1"/>
      <charset val="128"/>
    </font>
    <font>
      <sz val="11"/>
      <color theme="1"/>
      <name val="ＭＳ Ｐゴシック"/>
      <family val="2"/>
      <charset val="128"/>
      <scheme val="minor"/>
    </font>
    <font>
      <sz val="6"/>
      <name val="ＭＳ Ｐゴシック"/>
      <family val="2"/>
      <charset val="128"/>
      <scheme val="minor"/>
    </font>
    <font>
      <sz val="12"/>
      <name val="ＭＳ 明朝"/>
      <family val="1"/>
      <charset val="128"/>
    </font>
    <font>
      <sz val="9"/>
      <color theme="1"/>
      <name val="ＭＳ ゴシック"/>
      <family val="3"/>
      <charset val="128"/>
    </font>
    <font>
      <sz val="11"/>
      <name val="ＭＳ 明朝"/>
      <family val="1"/>
      <charset val="128"/>
    </font>
    <font>
      <u/>
      <sz val="6.3"/>
      <color theme="10"/>
      <name val="ＭＳ ゴシック"/>
      <family val="3"/>
      <charset val="128"/>
    </font>
    <font>
      <sz val="14"/>
      <color theme="1"/>
      <name val="ＭＳ 明朝"/>
      <family val="1"/>
      <charset val="128"/>
    </font>
    <font>
      <sz val="14"/>
      <color indexed="81"/>
      <name val="ＭＳ Ｐゴシック"/>
      <family val="3"/>
      <charset val="128"/>
    </font>
    <font>
      <sz val="9"/>
      <color theme="1"/>
      <name val="ＭＳ 明朝"/>
      <family val="1"/>
      <charset val="128"/>
    </font>
    <font>
      <sz val="9"/>
      <color rgb="FFFF0000"/>
      <name val="ＭＳ 明朝"/>
      <family val="1"/>
      <charset val="128"/>
    </font>
    <font>
      <sz val="9"/>
      <name val="ＭＳ 明朝"/>
      <family val="1"/>
      <charset val="128"/>
    </font>
    <font>
      <sz val="9"/>
      <color indexed="81"/>
      <name val="ＭＳ Ｐゴシック"/>
      <family val="3"/>
      <charset val="128"/>
    </font>
    <font>
      <sz val="8"/>
      <color indexed="81"/>
      <name val="ＭＳ Ｐゴシック"/>
      <family val="3"/>
      <charset val="128"/>
    </font>
    <font>
      <b/>
      <sz val="7"/>
      <name val="ＭＳ ゴシック"/>
      <family val="3"/>
      <charset val="128"/>
    </font>
    <font>
      <sz val="7"/>
      <color theme="1"/>
      <name val="ＭＳ ゴシック"/>
      <family val="3"/>
      <charset val="128"/>
    </font>
    <font>
      <u/>
      <sz val="7"/>
      <color theme="10"/>
      <name val="ＭＳ ゴシック"/>
      <family val="3"/>
      <charset val="128"/>
    </font>
    <font>
      <sz val="7"/>
      <name val="ＭＳ ゴシック"/>
      <family val="3"/>
      <charset val="128"/>
    </font>
    <font>
      <sz val="7"/>
      <name val="ＭＳ 明朝"/>
      <family val="1"/>
      <charset val="128"/>
    </font>
    <font>
      <sz val="7"/>
      <color rgb="FFFF0000"/>
      <name val="ＭＳ 明朝"/>
      <family val="1"/>
      <charset val="128"/>
    </font>
    <font>
      <u/>
      <sz val="7"/>
      <name val="ＭＳ 明朝"/>
      <family val="1"/>
      <charset val="128"/>
    </font>
    <font>
      <vertAlign val="superscript"/>
      <sz val="7"/>
      <name val="ＭＳ 明朝"/>
      <family val="1"/>
      <charset val="128"/>
    </font>
    <font>
      <sz val="7"/>
      <color theme="1"/>
      <name val="ＭＳ 明朝"/>
      <family val="1"/>
      <charset val="128"/>
    </font>
    <font>
      <b/>
      <sz val="10"/>
      <name val="ＭＳ ゴシック"/>
      <family val="3"/>
      <charset val="128"/>
    </font>
    <font>
      <b/>
      <sz val="10"/>
      <color rgb="FFFF0000"/>
      <name val="ＭＳ ゴシック"/>
      <family val="3"/>
      <charset val="128"/>
    </font>
    <font>
      <b/>
      <sz val="9"/>
      <color rgb="FFFF0000"/>
      <name val="ＭＳ 明朝"/>
      <family val="1"/>
      <charset val="128"/>
    </font>
    <font>
      <b/>
      <sz val="9"/>
      <color theme="2" tint="-0.499984740745262"/>
      <name val="ＭＳ 明朝"/>
      <family val="1"/>
      <charset val="128"/>
    </font>
    <font>
      <u/>
      <sz val="10"/>
      <name val="ＭＳ 明朝"/>
      <family val="1"/>
      <charset val="128"/>
    </font>
    <font>
      <b/>
      <sz val="8"/>
      <color indexed="81"/>
      <name val="ＭＳ Ｐゴシック"/>
      <family val="3"/>
      <charset val="128"/>
    </font>
    <font>
      <b/>
      <u/>
      <sz val="8"/>
      <color indexed="81"/>
      <name val="ＭＳ Ｐゴシック"/>
      <family val="3"/>
      <charset val="128"/>
    </font>
    <font>
      <b/>
      <sz val="10"/>
      <color indexed="10"/>
      <name val="ＭＳ Ｐゴシック"/>
      <family val="3"/>
      <charset val="128"/>
    </font>
    <font>
      <sz val="7"/>
      <name val="ＭＳ Ｐ明朝"/>
      <family val="1"/>
      <charset val="128"/>
    </font>
    <font>
      <sz val="9"/>
      <color rgb="FFFF0000"/>
      <name val="ＭＳ Ｐ明朝"/>
      <family val="1"/>
      <charset val="128"/>
    </font>
    <font>
      <sz val="36"/>
      <color theme="1"/>
      <name val="ＭＳ 明朝"/>
      <family val="1"/>
      <charset val="128"/>
    </font>
    <font>
      <sz val="7"/>
      <color theme="1"/>
      <name val="ＭＳ Ｐゴシック"/>
      <family val="2"/>
      <charset val="128"/>
      <scheme val="minor"/>
    </font>
    <font>
      <vertAlign val="superscript"/>
      <sz val="7"/>
      <color theme="1"/>
      <name val="ＭＳ 明朝"/>
      <family val="1"/>
      <charset val="128"/>
    </font>
    <font>
      <b/>
      <u/>
      <sz val="9"/>
      <color rgb="FFFF0000"/>
      <name val="ＭＳ 明朝"/>
      <family val="1"/>
      <charset val="128"/>
    </font>
    <font>
      <b/>
      <u/>
      <sz val="9"/>
      <color theme="2" tint="-0.499984740745262"/>
      <name val="ＭＳ 明朝"/>
      <family val="1"/>
      <charset val="128"/>
    </font>
    <font>
      <u/>
      <sz val="9"/>
      <name val="ＭＳ 明朝"/>
      <family val="1"/>
      <charset val="128"/>
    </font>
    <font>
      <b/>
      <sz val="10"/>
      <name val="ＭＳ 明朝"/>
      <family val="1"/>
      <charset val="128"/>
    </font>
    <font>
      <b/>
      <u/>
      <sz val="9"/>
      <name val="ＭＳ 明朝"/>
      <family val="1"/>
      <charset val="128"/>
    </font>
    <font>
      <b/>
      <sz val="9"/>
      <color indexed="81"/>
      <name val="ＭＳ Ｐゴシック"/>
      <family val="3"/>
      <charset val="128"/>
    </font>
    <font>
      <sz val="9"/>
      <color theme="1"/>
      <name val="ＭＳ Ｐゴシック"/>
      <family val="2"/>
      <charset val="128"/>
      <scheme val="minor"/>
    </font>
    <font>
      <sz val="10"/>
      <color theme="1"/>
      <name val="ＭＳ Ｐゴシック"/>
      <family val="3"/>
      <charset val="128"/>
      <scheme val="minor"/>
    </font>
    <font>
      <sz val="10"/>
      <color theme="1"/>
      <name val="ＭＳ Ｐゴシック"/>
      <family val="2"/>
      <charset val="128"/>
      <scheme val="minor"/>
    </font>
    <font>
      <sz val="10"/>
      <color theme="1"/>
      <name val="ＭＳ ゴシック"/>
      <family val="2"/>
      <charset val="128"/>
    </font>
    <font>
      <sz val="9"/>
      <name val="ＭＳ ゴシック"/>
      <family val="3"/>
      <charset val="128"/>
    </font>
    <font>
      <sz val="6"/>
      <name val="ＭＳ Ｐゴシック"/>
      <family val="3"/>
      <charset val="128"/>
      <scheme val="minor"/>
    </font>
    <font>
      <sz val="6"/>
      <color theme="1"/>
      <name val="ＭＳ 明朝"/>
      <family val="1"/>
      <charset val="128"/>
    </font>
    <font>
      <b/>
      <u/>
      <sz val="10"/>
      <color rgb="FFFF0000"/>
      <name val="ＭＳ Ｐゴシック"/>
      <family val="3"/>
      <charset val="128"/>
      <scheme val="minor"/>
    </font>
    <font>
      <sz val="9"/>
      <color rgb="FF00B0F0"/>
      <name val="ＭＳ ゴシック"/>
      <family val="3"/>
      <charset val="128"/>
    </font>
    <font>
      <sz val="12"/>
      <name val="ＭＳ Ｐゴシック"/>
      <family val="3"/>
      <charset val="128"/>
      <scheme val="minor"/>
    </font>
    <font>
      <sz val="12"/>
      <name val="ＭＳ Ｐゴシック"/>
      <family val="3"/>
      <charset val="128"/>
    </font>
  </fonts>
  <fills count="24">
    <fill>
      <patternFill patternType="none"/>
    </fill>
    <fill>
      <patternFill patternType="gray125"/>
    </fill>
    <fill>
      <patternFill patternType="solid">
        <fgColor rgb="FFC0C0C0"/>
        <bgColor indexed="64"/>
      </patternFill>
    </fill>
    <fill>
      <patternFill patternType="solid">
        <fgColor theme="0" tint="-0.249977111117893"/>
        <bgColor indexed="64"/>
      </patternFill>
    </fill>
    <fill>
      <patternFill patternType="solid">
        <fgColor rgb="FFCCFFFF"/>
        <bgColor indexed="64"/>
      </patternFill>
    </fill>
    <fill>
      <patternFill patternType="solid">
        <fgColor theme="0"/>
        <bgColor indexed="64"/>
      </patternFill>
    </fill>
    <fill>
      <patternFill patternType="solid">
        <fgColor theme="6" tint="0.79998168889431442"/>
        <bgColor indexed="64"/>
      </patternFill>
    </fill>
    <fill>
      <patternFill patternType="solid">
        <fgColor theme="3" tint="0.59999389629810485"/>
        <bgColor indexed="64"/>
      </patternFill>
    </fill>
    <fill>
      <patternFill patternType="solid">
        <fgColor theme="0" tint="-0.14999847407452621"/>
        <bgColor indexed="64"/>
      </patternFill>
    </fill>
    <fill>
      <patternFill patternType="solid">
        <fgColor theme="0" tint="-0.34998626667073579"/>
        <bgColor indexed="64"/>
      </patternFill>
    </fill>
    <fill>
      <patternFill patternType="lightUp"/>
    </fill>
    <fill>
      <patternFill patternType="solid">
        <fgColor theme="3" tint="0.79998168889431442"/>
        <bgColor indexed="64"/>
      </patternFill>
    </fill>
    <fill>
      <patternFill patternType="solid">
        <fgColor theme="3" tint="0.39997558519241921"/>
        <bgColor indexed="64"/>
      </patternFill>
    </fill>
    <fill>
      <patternFill patternType="lightUp">
        <bgColor auto="1"/>
      </patternFill>
    </fill>
    <fill>
      <patternFill patternType="solid">
        <fgColor theme="4" tint="0.39997558519241921"/>
        <bgColor indexed="64"/>
      </patternFill>
    </fill>
    <fill>
      <patternFill patternType="solid">
        <fgColor theme="0" tint="-0.499984740745262"/>
        <bgColor indexed="64"/>
      </patternFill>
    </fill>
    <fill>
      <patternFill patternType="solid">
        <fgColor theme="1" tint="0.499984740745262"/>
        <bgColor indexed="64"/>
      </patternFill>
    </fill>
    <fill>
      <patternFill patternType="solid">
        <fgColor rgb="FF00B0F0"/>
        <bgColor indexed="64"/>
      </patternFill>
    </fill>
    <fill>
      <patternFill patternType="solid">
        <fgColor rgb="FF92D050"/>
        <bgColor indexed="64"/>
      </patternFill>
    </fill>
    <fill>
      <patternFill patternType="solid">
        <fgColor theme="0" tint="-0.24994659260841701"/>
        <bgColor indexed="64"/>
      </patternFill>
    </fill>
    <fill>
      <patternFill patternType="solid">
        <fgColor rgb="FFCCFFCC"/>
        <bgColor indexed="64"/>
      </patternFill>
    </fill>
    <fill>
      <patternFill patternType="solid">
        <fgColor theme="9" tint="0.59999389629810485"/>
        <bgColor indexed="64"/>
      </patternFill>
    </fill>
    <fill>
      <patternFill patternType="solid">
        <fgColor rgb="FFFF0000"/>
        <bgColor indexed="64"/>
      </patternFill>
    </fill>
    <fill>
      <patternFill patternType="solid">
        <fgColor rgb="FF66FFCC"/>
        <bgColor indexed="64"/>
      </patternFill>
    </fill>
  </fills>
  <borders count="64">
    <border>
      <left/>
      <right/>
      <top/>
      <bottom/>
      <diagonal/>
    </border>
    <border>
      <left/>
      <right/>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bottom style="thin">
        <color indexed="64"/>
      </bottom>
      <diagonal/>
    </border>
    <border>
      <left style="thin">
        <color indexed="64"/>
      </left>
      <right/>
      <top/>
      <bottom/>
      <diagonal/>
    </border>
    <border>
      <left/>
      <right style="thin">
        <color indexed="64"/>
      </right>
      <top/>
      <bottom/>
      <diagonal/>
    </border>
    <border>
      <left style="thin">
        <color indexed="64"/>
      </left>
      <right style="medium">
        <color indexed="64"/>
      </right>
      <top style="thin">
        <color indexed="64"/>
      </top>
      <bottom style="double">
        <color indexed="64"/>
      </bottom>
      <diagonal/>
    </border>
    <border>
      <left/>
      <right style="thin">
        <color indexed="64"/>
      </right>
      <top/>
      <bottom style="thin">
        <color indexed="64"/>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diagonalUp="1">
      <left style="thin">
        <color indexed="64"/>
      </left>
      <right style="thin">
        <color indexed="64"/>
      </right>
      <top/>
      <bottom/>
      <diagonal style="thin">
        <color indexed="64"/>
      </diagonal>
    </border>
    <border diagonalUp="1">
      <left style="thin">
        <color indexed="64"/>
      </left>
      <right style="thin">
        <color indexed="64"/>
      </right>
      <top/>
      <bottom style="thin">
        <color indexed="64"/>
      </bottom>
      <diagonal style="thin">
        <color indexed="64"/>
      </diagonal>
    </border>
    <border diagonalUp="1">
      <left style="thin">
        <color auto="1"/>
      </left>
      <right style="thin">
        <color auto="1"/>
      </right>
      <top style="thin">
        <color auto="1"/>
      </top>
      <bottom style="thin">
        <color auto="1"/>
      </bottom>
      <diagonal style="thin">
        <color indexed="64"/>
      </diagonal>
    </border>
    <border diagonalDown="1">
      <left style="thin">
        <color indexed="64"/>
      </left>
      <right/>
      <top style="thin">
        <color indexed="64"/>
      </top>
      <bottom/>
      <diagonal style="thin">
        <color indexed="64"/>
      </diagonal>
    </border>
    <border diagonalDown="1">
      <left/>
      <right/>
      <top style="thin">
        <color indexed="64"/>
      </top>
      <bottom/>
      <diagonal style="thin">
        <color indexed="64"/>
      </diagonal>
    </border>
    <border diagonalDown="1">
      <left/>
      <right style="thin">
        <color indexed="64"/>
      </right>
      <top style="thin">
        <color indexed="64"/>
      </top>
      <bottom/>
      <diagonal style="thin">
        <color indexed="64"/>
      </diagonal>
    </border>
    <border diagonalDown="1">
      <left style="thin">
        <color indexed="64"/>
      </left>
      <right/>
      <top/>
      <bottom style="thin">
        <color indexed="64"/>
      </bottom>
      <diagonal style="thin">
        <color indexed="64"/>
      </diagonal>
    </border>
    <border diagonalDown="1">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thin">
        <color indexed="64"/>
      </left>
      <right style="thin">
        <color indexed="64"/>
      </right>
      <top/>
      <bottom style="hair">
        <color indexed="64"/>
      </bottom>
      <diagonal/>
    </border>
    <border>
      <left style="thin">
        <color indexed="64"/>
      </left>
      <right style="thin">
        <color auto="1"/>
      </right>
      <top style="hair">
        <color auto="1"/>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diagonalUp="1">
      <left style="thin">
        <color indexed="64"/>
      </left>
      <right style="thin">
        <color indexed="64"/>
      </right>
      <top style="thin">
        <color indexed="64"/>
      </top>
      <bottom style="hair">
        <color indexed="64"/>
      </bottom>
      <diagonal style="thin">
        <color indexed="64"/>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style="thick">
        <color rgb="FFFF0000"/>
      </left>
      <right style="thick">
        <color rgb="FFFF0000"/>
      </right>
      <top style="thick">
        <color rgb="FFFF0000"/>
      </top>
      <bottom style="thick">
        <color rgb="FFFF0000"/>
      </bottom>
      <diagonal/>
    </border>
    <border diagonalDown="1">
      <left style="thin">
        <color indexed="64"/>
      </left>
      <right/>
      <top/>
      <bottom/>
      <diagonal style="thin">
        <color indexed="64"/>
      </diagonal>
    </border>
    <border diagonalDown="1">
      <left/>
      <right/>
      <top/>
      <bottom/>
      <diagonal style="thin">
        <color indexed="64"/>
      </diagonal>
    </border>
    <border diagonalDown="1">
      <left/>
      <right style="thin">
        <color indexed="64"/>
      </right>
      <top/>
      <bottom/>
      <diagonal style="thin">
        <color indexed="64"/>
      </diagonal>
    </border>
    <border>
      <left style="medium">
        <color rgb="FFFF0000"/>
      </left>
      <right style="medium">
        <color rgb="FFFF0000"/>
      </right>
      <top style="medium">
        <color rgb="FFFF0000"/>
      </top>
      <bottom style="medium">
        <color rgb="FFFF0000"/>
      </bottom>
      <diagonal/>
    </border>
    <border diagonalUp="1">
      <left style="thin">
        <color indexed="64"/>
      </left>
      <right style="thin">
        <color indexed="64"/>
      </right>
      <top style="hair">
        <color indexed="64"/>
      </top>
      <bottom style="thin">
        <color indexed="64"/>
      </bottom>
      <diagonal style="thin">
        <color indexed="64"/>
      </diagonal>
    </border>
    <border diagonalUp="1">
      <left style="thin">
        <color indexed="64"/>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left style="medium">
        <color indexed="64"/>
      </left>
      <right style="thin">
        <color indexed="64"/>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top style="thin">
        <color indexed="64"/>
      </top>
      <bottom style="medium">
        <color indexed="64"/>
      </bottom>
      <diagonal/>
    </border>
  </borders>
  <cellStyleXfs count="715">
    <xf numFmtId="0" fontId="0" fillId="0" borderId="0">
      <alignment vertical="center"/>
    </xf>
    <xf numFmtId="0" fontId="33" fillId="0" borderId="0">
      <alignment vertical="center"/>
    </xf>
    <xf numFmtId="0" fontId="36" fillId="0" borderId="0"/>
    <xf numFmtId="38" fontId="33" fillId="0" borderId="0" applyFont="0" applyFill="0" applyBorder="0" applyAlignment="0" applyProtection="0">
      <alignment vertical="center"/>
    </xf>
    <xf numFmtId="0" fontId="38" fillId="0" borderId="0">
      <alignment vertical="center"/>
    </xf>
    <xf numFmtId="0" fontId="36" fillId="0" borderId="0"/>
    <xf numFmtId="0" fontId="38" fillId="0" borderId="0">
      <alignment vertical="center"/>
    </xf>
    <xf numFmtId="0" fontId="38" fillId="0" borderId="0">
      <alignment vertical="center"/>
    </xf>
    <xf numFmtId="9" fontId="33" fillId="0" borderId="0" applyFont="0" applyFill="0" applyBorder="0" applyAlignment="0" applyProtection="0">
      <alignment vertical="center"/>
    </xf>
    <xf numFmtId="9" fontId="36" fillId="0" borderId="0" applyFont="0" applyFill="0" applyBorder="0" applyAlignment="0" applyProtection="0">
      <alignment vertical="center"/>
    </xf>
    <xf numFmtId="38" fontId="33" fillId="0" borderId="0" applyFont="0" applyFill="0" applyBorder="0" applyAlignment="0" applyProtection="0">
      <alignment vertical="center"/>
    </xf>
    <xf numFmtId="38" fontId="33" fillId="0" borderId="0" applyFont="0" applyFill="0" applyBorder="0" applyAlignment="0" applyProtection="0">
      <alignment vertical="center"/>
    </xf>
    <xf numFmtId="38" fontId="36" fillId="0" borderId="0" applyFont="0" applyFill="0" applyBorder="0" applyAlignment="0" applyProtection="0">
      <alignment vertical="center"/>
    </xf>
    <xf numFmtId="38" fontId="36" fillId="0" borderId="0" applyFont="0" applyFill="0" applyBorder="0" applyAlignment="0" applyProtection="0"/>
    <xf numFmtId="176" fontId="36" fillId="0" borderId="0" applyFont="0" applyFill="0" applyBorder="0" applyAlignment="0" applyProtection="0"/>
    <xf numFmtId="176" fontId="36" fillId="0" borderId="0" applyFont="0" applyFill="0" applyBorder="0" applyAlignment="0" applyProtection="0"/>
    <xf numFmtId="177" fontId="40" fillId="0" borderId="15"/>
    <xf numFmtId="0" fontId="32" fillId="0" borderId="0">
      <alignment vertical="center"/>
    </xf>
    <xf numFmtId="0" fontId="38" fillId="0" borderId="0">
      <alignment vertical="center"/>
    </xf>
    <xf numFmtId="0" fontId="38" fillId="0" borderId="0">
      <alignment vertical="center"/>
    </xf>
    <xf numFmtId="0" fontId="32" fillId="0" borderId="0">
      <alignment vertical="center"/>
    </xf>
    <xf numFmtId="0" fontId="32" fillId="0" borderId="0">
      <alignment vertical="center"/>
    </xf>
    <xf numFmtId="0" fontId="32" fillId="0" borderId="0">
      <alignment vertical="center"/>
    </xf>
    <xf numFmtId="0" fontId="36" fillId="0" borderId="0">
      <alignment horizontal="left"/>
    </xf>
    <xf numFmtId="0" fontId="36" fillId="0" borderId="0"/>
    <xf numFmtId="0" fontId="36" fillId="0" borderId="0"/>
    <xf numFmtId="0" fontId="38" fillId="0" borderId="0">
      <alignment vertical="center"/>
    </xf>
    <xf numFmtId="0" fontId="36" fillId="0" borderId="0">
      <alignment vertical="center"/>
    </xf>
    <xf numFmtId="0" fontId="38" fillId="0" borderId="0">
      <alignment vertical="center"/>
    </xf>
    <xf numFmtId="0" fontId="38" fillId="0" borderId="0">
      <alignment vertical="center"/>
    </xf>
    <xf numFmtId="0" fontId="36" fillId="0" borderId="0"/>
    <xf numFmtId="0" fontId="41" fillId="0" borderId="0">
      <alignment vertical="center"/>
    </xf>
    <xf numFmtId="0" fontId="38" fillId="0" borderId="0">
      <alignment vertical="center"/>
    </xf>
    <xf numFmtId="0" fontId="42" fillId="0" borderId="0"/>
    <xf numFmtId="0" fontId="33" fillId="0" borderId="0">
      <alignment vertical="center"/>
    </xf>
    <xf numFmtId="0" fontId="33" fillId="0" borderId="0">
      <alignment vertical="center"/>
    </xf>
    <xf numFmtId="0" fontId="41" fillId="0" borderId="0">
      <alignment vertical="center"/>
    </xf>
    <xf numFmtId="0" fontId="41" fillId="0" borderId="0">
      <alignment vertical="center"/>
    </xf>
    <xf numFmtId="0" fontId="32" fillId="0" borderId="0">
      <alignment vertical="center"/>
    </xf>
    <xf numFmtId="49" fontId="42" fillId="0" borderId="0"/>
    <xf numFmtId="0" fontId="36" fillId="0" borderId="0"/>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6" fillId="0" borderId="0">
      <alignment horizontal="left"/>
    </xf>
    <xf numFmtId="0" fontId="38" fillId="0" borderId="0">
      <alignment vertical="center"/>
    </xf>
    <xf numFmtId="0" fontId="38" fillId="0" borderId="0">
      <alignment vertical="center"/>
    </xf>
    <xf numFmtId="0" fontId="36" fillId="0" borderId="0"/>
    <xf numFmtId="0" fontId="32" fillId="0" borderId="0">
      <alignment vertical="center"/>
    </xf>
    <xf numFmtId="0" fontId="41" fillId="0" borderId="0">
      <alignment vertical="center"/>
    </xf>
    <xf numFmtId="0" fontId="33" fillId="0" borderId="0">
      <alignment vertical="center"/>
    </xf>
    <xf numFmtId="0" fontId="41" fillId="0" borderId="0">
      <alignment vertical="center"/>
    </xf>
    <xf numFmtId="0" fontId="33" fillId="0" borderId="0">
      <alignment vertical="center"/>
    </xf>
    <xf numFmtId="0" fontId="32" fillId="0" borderId="0">
      <alignment vertical="center"/>
    </xf>
    <xf numFmtId="0" fontId="33" fillId="0" borderId="0">
      <alignment vertical="center"/>
    </xf>
    <xf numFmtId="0" fontId="31" fillId="0" borderId="0">
      <alignment vertical="center"/>
    </xf>
    <xf numFmtId="0" fontId="31" fillId="0" borderId="0">
      <alignment vertical="center"/>
    </xf>
    <xf numFmtId="0" fontId="30" fillId="0" borderId="0">
      <alignment vertical="center"/>
    </xf>
    <xf numFmtId="0" fontId="32"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43" fillId="0" borderId="0" applyNumberFormat="0" applyFill="0" applyBorder="0" applyAlignment="0" applyProtection="0">
      <alignment vertical="top"/>
      <protection locked="0"/>
    </xf>
    <xf numFmtId="38" fontId="32" fillId="0" borderId="0" applyFont="0" applyFill="0" applyBorder="0" applyAlignment="0" applyProtection="0">
      <alignment vertical="center"/>
    </xf>
    <xf numFmtId="9" fontId="32" fillId="0" borderId="0" applyFont="0" applyFill="0" applyBorder="0" applyAlignment="0" applyProtection="0">
      <alignment vertical="center"/>
    </xf>
    <xf numFmtId="0" fontId="28" fillId="0" borderId="0">
      <alignment vertical="center"/>
    </xf>
    <xf numFmtId="38" fontId="28" fillId="0" borderId="0" applyFont="0" applyFill="0" applyBorder="0" applyAlignment="0" applyProtection="0">
      <alignment vertical="center"/>
    </xf>
    <xf numFmtId="0" fontId="27" fillId="0" borderId="0">
      <alignment vertical="center"/>
    </xf>
    <xf numFmtId="38" fontId="27" fillId="0" borderId="0" applyFont="0" applyFill="0" applyBorder="0" applyAlignment="0" applyProtection="0">
      <alignment vertical="center"/>
    </xf>
    <xf numFmtId="0" fontId="26" fillId="0" borderId="0">
      <alignment vertical="center"/>
    </xf>
    <xf numFmtId="38" fontId="26" fillId="0" borderId="0" applyFont="0" applyFill="0" applyBorder="0" applyAlignment="0" applyProtection="0">
      <alignment vertical="center"/>
    </xf>
    <xf numFmtId="0" fontId="26" fillId="0" borderId="0">
      <alignment vertical="center"/>
    </xf>
    <xf numFmtId="0" fontId="26" fillId="0" borderId="0">
      <alignment vertical="center"/>
    </xf>
    <xf numFmtId="0" fontId="25" fillId="0" borderId="0">
      <alignment vertical="center"/>
    </xf>
    <xf numFmtId="0" fontId="24" fillId="0" borderId="0">
      <alignment vertical="center"/>
    </xf>
    <xf numFmtId="0" fontId="24" fillId="0" borderId="0">
      <alignment vertical="center"/>
    </xf>
    <xf numFmtId="0" fontId="23" fillId="0" borderId="0">
      <alignment vertical="center"/>
    </xf>
    <xf numFmtId="0" fontId="22" fillId="0" borderId="0">
      <alignment vertical="center"/>
    </xf>
    <xf numFmtId="0" fontId="22" fillId="0" borderId="0">
      <alignment vertical="center"/>
    </xf>
    <xf numFmtId="0" fontId="21" fillId="0" borderId="0">
      <alignment vertical="center"/>
    </xf>
    <xf numFmtId="0" fontId="21" fillId="0" borderId="0">
      <alignment vertical="center"/>
    </xf>
    <xf numFmtId="0" fontId="21" fillId="0" borderId="0">
      <alignment vertical="center"/>
    </xf>
    <xf numFmtId="0" fontId="20" fillId="0" borderId="0">
      <alignment vertical="center"/>
    </xf>
    <xf numFmtId="0" fontId="20" fillId="0" borderId="0">
      <alignment vertical="center"/>
    </xf>
    <xf numFmtId="0" fontId="20" fillId="0" borderId="0">
      <alignment vertical="center"/>
    </xf>
    <xf numFmtId="0" fontId="19" fillId="0" borderId="0">
      <alignment vertical="center"/>
    </xf>
    <xf numFmtId="0" fontId="18" fillId="0" borderId="0">
      <alignment vertical="center"/>
    </xf>
    <xf numFmtId="0" fontId="18" fillId="0" borderId="0">
      <alignment vertical="center"/>
    </xf>
    <xf numFmtId="0" fontId="18" fillId="0" borderId="0">
      <alignment vertical="center"/>
    </xf>
    <xf numFmtId="38" fontId="18" fillId="0" borderId="0" applyFont="0" applyFill="0" applyBorder="0" applyAlignment="0" applyProtection="0">
      <alignment vertical="center"/>
    </xf>
    <xf numFmtId="0" fontId="18" fillId="0" borderId="0">
      <alignment vertical="center"/>
    </xf>
    <xf numFmtId="0" fontId="18" fillId="0" borderId="0">
      <alignment vertical="center"/>
    </xf>
    <xf numFmtId="0" fontId="18" fillId="0" borderId="0">
      <alignment vertical="center"/>
    </xf>
    <xf numFmtId="38" fontId="18" fillId="0" borderId="0" applyFont="0" applyFill="0" applyBorder="0" applyAlignment="0" applyProtection="0">
      <alignment vertical="center"/>
    </xf>
    <xf numFmtId="0" fontId="18" fillId="0" borderId="0">
      <alignment vertical="center"/>
    </xf>
    <xf numFmtId="0" fontId="18" fillId="0" borderId="0">
      <alignment vertical="center"/>
    </xf>
    <xf numFmtId="38" fontId="18" fillId="0" borderId="0" applyFont="0" applyFill="0" applyBorder="0" applyAlignment="0" applyProtection="0">
      <alignment vertical="center"/>
    </xf>
    <xf numFmtId="0" fontId="18" fillId="0" borderId="0">
      <alignment vertical="center"/>
    </xf>
    <xf numFmtId="0" fontId="18" fillId="0" borderId="0">
      <alignment vertical="center"/>
    </xf>
    <xf numFmtId="38" fontId="18" fillId="0" borderId="0" applyFont="0" applyFill="0" applyBorder="0" applyAlignment="0" applyProtection="0">
      <alignment vertical="center"/>
    </xf>
    <xf numFmtId="0" fontId="18" fillId="0" borderId="0">
      <alignment vertical="center"/>
    </xf>
    <xf numFmtId="38" fontId="18" fillId="0" borderId="0" applyFont="0" applyFill="0" applyBorder="0" applyAlignment="0" applyProtection="0">
      <alignment vertical="center"/>
    </xf>
    <xf numFmtId="0" fontId="17" fillId="0" borderId="0">
      <alignment vertical="center"/>
    </xf>
    <xf numFmtId="0" fontId="16" fillId="0" borderId="0">
      <alignment vertical="center"/>
    </xf>
    <xf numFmtId="38" fontId="16" fillId="0" borderId="0" applyFont="0" applyFill="0" applyBorder="0" applyAlignment="0" applyProtection="0">
      <alignment vertical="center"/>
    </xf>
    <xf numFmtId="0" fontId="15" fillId="0" borderId="0">
      <alignment vertical="center"/>
    </xf>
    <xf numFmtId="9" fontId="15" fillId="0" borderId="0" applyFont="0" applyFill="0" applyBorder="0" applyAlignment="0" applyProtection="0">
      <alignment vertical="center"/>
    </xf>
    <xf numFmtId="0" fontId="14" fillId="0" borderId="0">
      <alignment vertical="center"/>
    </xf>
    <xf numFmtId="38" fontId="14" fillId="0" borderId="0" applyFont="0" applyFill="0" applyBorder="0" applyAlignment="0" applyProtection="0">
      <alignment vertical="center"/>
    </xf>
    <xf numFmtId="0" fontId="13" fillId="0" borderId="0">
      <alignment vertical="center"/>
    </xf>
    <xf numFmtId="0" fontId="13" fillId="0" borderId="0">
      <alignment vertical="center"/>
    </xf>
    <xf numFmtId="0" fontId="32" fillId="0" borderId="0">
      <alignment vertical="center"/>
    </xf>
    <xf numFmtId="38" fontId="13" fillId="0" borderId="0" applyFont="0" applyFill="0" applyBorder="0" applyAlignment="0" applyProtection="0">
      <alignment vertical="center"/>
    </xf>
    <xf numFmtId="38" fontId="32" fillId="0" borderId="0" applyFont="0" applyFill="0" applyBorder="0" applyAlignment="0" applyProtection="0">
      <alignment vertical="center"/>
    </xf>
    <xf numFmtId="9" fontId="13" fillId="0" borderId="0" applyFont="0" applyFill="0" applyBorder="0" applyAlignment="0" applyProtection="0">
      <alignment vertical="center"/>
    </xf>
    <xf numFmtId="0" fontId="12" fillId="0" borderId="0">
      <alignment vertical="center"/>
    </xf>
    <xf numFmtId="38" fontId="12" fillId="0" borderId="0" applyFont="0" applyFill="0" applyBorder="0" applyAlignment="0" applyProtection="0">
      <alignment vertical="center"/>
    </xf>
    <xf numFmtId="0" fontId="12" fillId="0" borderId="0">
      <alignment vertical="center"/>
    </xf>
    <xf numFmtId="0" fontId="33" fillId="0" borderId="0">
      <alignment vertical="center"/>
    </xf>
    <xf numFmtId="0" fontId="11" fillId="0" borderId="0">
      <alignment vertical="center"/>
    </xf>
    <xf numFmtId="0" fontId="10" fillId="0" borderId="0">
      <alignment vertical="center"/>
    </xf>
    <xf numFmtId="0" fontId="9" fillId="0" borderId="0">
      <alignment vertical="center"/>
    </xf>
    <xf numFmtId="0" fontId="9" fillId="0" borderId="0">
      <alignment vertical="center"/>
    </xf>
    <xf numFmtId="0" fontId="9" fillId="0" borderId="0">
      <alignment vertical="center"/>
    </xf>
    <xf numFmtId="176" fontId="36" fillId="0" borderId="0" applyFont="0" applyFill="0" applyBorder="0" applyAlignment="0" applyProtection="0"/>
    <xf numFmtId="176" fontId="36" fillId="0" borderId="0" applyFont="0" applyFill="0" applyBorder="0" applyAlignment="0" applyProtection="0"/>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38" fontId="9" fillId="0" borderId="0" applyFont="0" applyFill="0" applyBorder="0" applyAlignment="0" applyProtection="0">
      <alignment vertical="center"/>
    </xf>
    <xf numFmtId="0" fontId="9" fillId="0" borderId="0">
      <alignment vertical="center"/>
    </xf>
    <xf numFmtId="38" fontId="9" fillId="0" borderId="0" applyFont="0" applyFill="0" applyBorder="0" applyAlignment="0" applyProtection="0">
      <alignment vertical="center"/>
    </xf>
    <xf numFmtId="0" fontId="9" fillId="0" borderId="0">
      <alignment vertical="center"/>
    </xf>
    <xf numFmtId="38" fontId="9" fillId="0" borderId="0" applyFont="0" applyFill="0" applyBorder="0" applyAlignment="0" applyProtection="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38" fontId="9" fillId="0" borderId="0" applyFont="0" applyFill="0" applyBorder="0" applyAlignment="0" applyProtection="0">
      <alignment vertical="center"/>
    </xf>
    <xf numFmtId="0" fontId="9" fillId="0" borderId="0">
      <alignment vertical="center"/>
    </xf>
    <xf numFmtId="0" fontId="9" fillId="0" borderId="0">
      <alignment vertical="center"/>
    </xf>
    <xf numFmtId="0" fontId="9" fillId="0" borderId="0">
      <alignment vertical="center"/>
    </xf>
    <xf numFmtId="38" fontId="9" fillId="0" borderId="0" applyFont="0" applyFill="0" applyBorder="0" applyAlignment="0" applyProtection="0">
      <alignment vertical="center"/>
    </xf>
    <xf numFmtId="0" fontId="9" fillId="0" borderId="0">
      <alignment vertical="center"/>
    </xf>
    <xf numFmtId="0" fontId="9" fillId="0" borderId="0">
      <alignment vertical="center"/>
    </xf>
    <xf numFmtId="38" fontId="9" fillId="0" borderId="0" applyFont="0" applyFill="0" applyBorder="0" applyAlignment="0" applyProtection="0">
      <alignment vertical="center"/>
    </xf>
    <xf numFmtId="0" fontId="9" fillId="0" borderId="0">
      <alignment vertical="center"/>
    </xf>
    <xf numFmtId="0" fontId="9" fillId="0" borderId="0">
      <alignment vertical="center"/>
    </xf>
    <xf numFmtId="38" fontId="9" fillId="0" borderId="0" applyFont="0" applyFill="0" applyBorder="0" applyAlignment="0" applyProtection="0">
      <alignment vertical="center"/>
    </xf>
    <xf numFmtId="0" fontId="9" fillId="0" borderId="0">
      <alignment vertical="center"/>
    </xf>
    <xf numFmtId="38" fontId="9" fillId="0" borderId="0" applyFont="0" applyFill="0" applyBorder="0" applyAlignment="0" applyProtection="0">
      <alignment vertical="center"/>
    </xf>
    <xf numFmtId="0" fontId="9" fillId="0" borderId="0">
      <alignment vertical="center"/>
    </xf>
    <xf numFmtId="0" fontId="9" fillId="0" borderId="0">
      <alignment vertical="center"/>
    </xf>
    <xf numFmtId="0" fontId="9" fillId="0" borderId="0">
      <alignment vertical="center"/>
    </xf>
    <xf numFmtId="38" fontId="9" fillId="0" borderId="0" applyFont="0" applyFill="0" applyBorder="0" applyAlignment="0" applyProtection="0">
      <alignment vertical="center"/>
    </xf>
    <xf numFmtId="0" fontId="9" fillId="0" borderId="0">
      <alignment vertical="center"/>
    </xf>
    <xf numFmtId="0" fontId="32" fillId="0" borderId="0">
      <alignment vertical="center"/>
    </xf>
    <xf numFmtId="0" fontId="9" fillId="0" borderId="0">
      <alignment vertical="center"/>
    </xf>
    <xf numFmtId="38" fontId="9" fillId="0" borderId="0" applyFont="0" applyFill="0" applyBorder="0" applyAlignment="0" applyProtection="0">
      <alignment vertical="center"/>
    </xf>
    <xf numFmtId="0" fontId="9" fillId="0" borderId="0">
      <alignment vertical="center"/>
    </xf>
    <xf numFmtId="0" fontId="8" fillId="0" borderId="0">
      <alignment vertical="center"/>
    </xf>
    <xf numFmtId="0" fontId="7" fillId="0" borderId="0">
      <alignment vertical="center"/>
    </xf>
    <xf numFmtId="0" fontId="7" fillId="0" borderId="0">
      <alignment vertical="center"/>
    </xf>
    <xf numFmtId="0" fontId="7" fillId="0" borderId="0">
      <alignment vertical="center"/>
    </xf>
    <xf numFmtId="0" fontId="6"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38" fontId="5" fillId="0" borderId="0" applyFont="0" applyFill="0" applyBorder="0" applyAlignment="0" applyProtection="0">
      <alignment vertical="center"/>
    </xf>
    <xf numFmtId="0" fontId="5" fillId="0" borderId="0">
      <alignment vertical="center"/>
    </xf>
    <xf numFmtId="38" fontId="5" fillId="0" borderId="0" applyFont="0" applyFill="0" applyBorder="0" applyAlignment="0" applyProtection="0">
      <alignment vertical="center"/>
    </xf>
    <xf numFmtId="0" fontId="5" fillId="0" borderId="0">
      <alignment vertical="center"/>
    </xf>
    <xf numFmtId="38" fontId="5" fillId="0" borderId="0" applyFont="0" applyFill="0" applyBorder="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38" fontId="5" fillId="0" borderId="0" applyFont="0" applyFill="0" applyBorder="0" applyAlignment="0" applyProtection="0">
      <alignment vertical="center"/>
    </xf>
    <xf numFmtId="0" fontId="5" fillId="0" borderId="0">
      <alignment vertical="center"/>
    </xf>
    <xf numFmtId="0" fontId="5" fillId="0" borderId="0">
      <alignment vertical="center"/>
    </xf>
    <xf numFmtId="0" fontId="5" fillId="0" borderId="0">
      <alignment vertical="center"/>
    </xf>
    <xf numFmtId="38" fontId="5" fillId="0" borderId="0" applyFont="0" applyFill="0" applyBorder="0" applyAlignment="0" applyProtection="0">
      <alignment vertical="center"/>
    </xf>
    <xf numFmtId="0" fontId="5" fillId="0" borderId="0">
      <alignment vertical="center"/>
    </xf>
    <xf numFmtId="0" fontId="5" fillId="0" borderId="0">
      <alignment vertical="center"/>
    </xf>
    <xf numFmtId="38" fontId="5" fillId="0" borderId="0" applyFont="0" applyFill="0" applyBorder="0" applyAlignment="0" applyProtection="0">
      <alignment vertical="center"/>
    </xf>
    <xf numFmtId="0" fontId="5" fillId="0" borderId="0">
      <alignment vertical="center"/>
    </xf>
    <xf numFmtId="0" fontId="5" fillId="0" borderId="0">
      <alignment vertical="center"/>
    </xf>
    <xf numFmtId="38" fontId="5" fillId="0" borderId="0" applyFont="0" applyFill="0" applyBorder="0" applyAlignment="0" applyProtection="0">
      <alignment vertical="center"/>
    </xf>
    <xf numFmtId="0" fontId="5" fillId="0" borderId="0">
      <alignment vertical="center"/>
    </xf>
    <xf numFmtId="38" fontId="5" fillId="0" borderId="0" applyFont="0" applyFill="0" applyBorder="0" applyAlignment="0" applyProtection="0">
      <alignment vertical="center"/>
    </xf>
    <xf numFmtId="0" fontId="5" fillId="0" borderId="0">
      <alignment vertical="center"/>
    </xf>
    <xf numFmtId="0" fontId="5" fillId="0" borderId="0">
      <alignment vertical="center"/>
    </xf>
    <xf numFmtId="38" fontId="5" fillId="0" borderId="0" applyFont="0" applyFill="0" applyBorder="0" applyAlignment="0" applyProtection="0">
      <alignment vertical="center"/>
    </xf>
    <xf numFmtId="0" fontId="5" fillId="0" borderId="0">
      <alignment vertical="center"/>
    </xf>
    <xf numFmtId="9" fontId="5" fillId="0" borderId="0" applyFont="0" applyFill="0" applyBorder="0" applyAlignment="0" applyProtection="0">
      <alignment vertical="center"/>
    </xf>
    <xf numFmtId="0" fontId="5" fillId="0" borderId="0">
      <alignment vertical="center"/>
    </xf>
    <xf numFmtId="38" fontId="5" fillId="0" borderId="0" applyFont="0" applyFill="0" applyBorder="0" applyAlignment="0" applyProtection="0">
      <alignment vertical="center"/>
    </xf>
    <xf numFmtId="0" fontId="5" fillId="0" borderId="0">
      <alignment vertical="center"/>
    </xf>
    <xf numFmtId="0" fontId="5" fillId="0" borderId="0">
      <alignment vertical="center"/>
    </xf>
    <xf numFmtId="38" fontId="5" fillId="0" borderId="0" applyFont="0" applyFill="0" applyBorder="0" applyAlignment="0" applyProtection="0">
      <alignment vertical="center"/>
    </xf>
    <xf numFmtId="9" fontId="5" fillId="0" borderId="0" applyFont="0" applyFill="0" applyBorder="0" applyAlignment="0" applyProtection="0">
      <alignment vertical="center"/>
    </xf>
    <xf numFmtId="0" fontId="5" fillId="0" borderId="0">
      <alignment vertical="center"/>
    </xf>
    <xf numFmtId="38" fontId="5" fillId="0" borderId="0" applyFont="0" applyFill="0" applyBorder="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38" fontId="4" fillId="0" borderId="0" applyFont="0" applyFill="0" applyBorder="0" applyAlignment="0" applyProtection="0">
      <alignment vertical="center"/>
    </xf>
    <xf numFmtId="0" fontId="4" fillId="0" borderId="0">
      <alignment vertical="center"/>
    </xf>
    <xf numFmtId="38" fontId="4" fillId="0" borderId="0" applyFont="0" applyFill="0" applyBorder="0" applyAlignment="0" applyProtection="0">
      <alignment vertical="center"/>
    </xf>
    <xf numFmtId="0" fontId="4" fillId="0" borderId="0">
      <alignment vertical="center"/>
    </xf>
    <xf numFmtId="38" fontId="4" fillId="0" borderId="0" applyFont="0" applyFill="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38" fontId="4" fillId="0" borderId="0" applyFont="0" applyFill="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38" fontId="4" fillId="0" borderId="0" applyFont="0" applyFill="0" applyBorder="0" applyAlignment="0" applyProtection="0">
      <alignment vertical="center"/>
    </xf>
    <xf numFmtId="0" fontId="4" fillId="0" borderId="0">
      <alignment vertical="center"/>
    </xf>
    <xf numFmtId="0" fontId="4" fillId="0" borderId="0">
      <alignment vertical="center"/>
    </xf>
    <xf numFmtId="38" fontId="4" fillId="0" borderId="0" applyFont="0" applyFill="0" applyBorder="0" applyAlignment="0" applyProtection="0">
      <alignment vertical="center"/>
    </xf>
    <xf numFmtId="0" fontId="4" fillId="0" borderId="0">
      <alignment vertical="center"/>
    </xf>
    <xf numFmtId="0" fontId="4" fillId="0" borderId="0">
      <alignment vertical="center"/>
    </xf>
    <xf numFmtId="38" fontId="4" fillId="0" borderId="0" applyFont="0" applyFill="0" applyBorder="0" applyAlignment="0" applyProtection="0">
      <alignment vertical="center"/>
    </xf>
    <xf numFmtId="0" fontId="4" fillId="0" borderId="0">
      <alignment vertical="center"/>
    </xf>
    <xf numFmtId="38" fontId="4" fillId="0" borderId="0" applyFont="0" applyFill="0" applyBorder="0" applyAlignment="0" applyProtection="0">
      <alignment vertical="center"/>
    </xf>
    <xf numFmtId="0" fontId="4" fillId="0" borderId="0">
      <alignment vertical="center"/>
    </xf>
    <xf numFmtId="0" fontId="4" fillId="0" borderId="0">
      <alignment vertical="center"/>
    </xf>
    <xf numFmtId="38" fontId="4" fillId="0" borderId="0" applyFont="0" applyFill="0" applyBorder="0" applyAlignment="0" applyProtection="0">
      <alignment vertical="center"/>
    </xf>
    <xf numFmtId="0" fontId="4" fillId="0" borderId="0">
      <alignment vertical="center"/>
    </xf>
    <xf numFmtId="9" fontId="4" fillId="0" borderId="0" applyFont="0" applyFill="0" applyBorder="0" applyAlignment="0" applyProtection="0">
      <alignment vertical="center"/>
    </xf>
    <xf numFmtId="0" fontId="4" fillId="0" borderId="0">
      <alignment vertical="center"/>
    </xf>
    <xf numFmtId="38" fontId="4" fillId="0" borderId="0" applyFont="0" applyFill="0" applyBorder="0" applyAlignment="0" applyProtection="0">
      <alignment vertical="center"/>
    </xf>
    <xf numFmtId="0" fontId="4" fillId="0" borderId="0">
      <alignment vertical="center"/>
    </xf>
    <xf numFmtId="0" fontId="4" fillId="0" borderId="0">
      <alignment vertical="center"/>
    </xf>
    <xf numFmtId="38" fontId="4" fillId="0" borderId="0" applyFont="0" applyFill="0" applyBorder="0" applyAlignment="0" applyProtection="0">
      <alignment vertical="center"/>
    </xf>
    <xf numFmtId="9" fontId="4" fillId="0" borderId="0" applyFont="0" applyFill="0" applyBorder="0" applyAlignment="0" applyProtection="0">
      <alignment vertical="center"/>
    </xf>
    <xf numFmtId="0" fontId="4" fillId="0" borderId="0">
      <alignment vertical="center"/>
    </xf>
    <xf numFmtId="38" fontId="4" fillId="0" borderId="0" applyFont="0" applyFill="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9"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9"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cellStyleXfs>
  <cellXfs count="816">
    <xf numFmtId="0" fontId="0" fillId="0" borderId="0" xfId="0">
      <alignment vertical="center"/>
    </xf>
    <xf numFmtId="0" fontId="52" fillId="2" borderId="0" xfId="1" applyFont="1" applyFill="1" applyProtection="1">
      <alignment vertical="center"/>
    </xf>
    <xf numFmtId="0" fontId="53" fillId="3" borderId="0" xfId="121" applyFont="1" applyFill="1" applyAlignment="1" applyProtection="1">
      <alignment vertical="center"/>
    </xf>
    <xf numFmtId="38" fontId="57" fillId="0" borderId="0" xfId="122" applyFont="1" applyFill="1" applyAlignment="1" applyProtection="1">
      <alignment vertical="center"/>
    </xf>
    <xf numFmtId="179" fontId="55" fillId="6" borderId="6" xfId="122" applyNumberFormat="1" applyFont="1" applyFill="1" applyBorder="1" applyAlignment="1" applyProtection="1">
      <alignment horizontal="center" vertical="center"/>
    </xf>
    <xf numFmtId="185" fontId="59" fillId="0" borderId="5" xfId="126" applyNumberFormat="1" applyFont="1" applyFill="1" applyBorder="1" applyAlignment="1" applyProtection="1">
      <alignment horizontal="right" vertical="center"/>
    </xf>
    <xf numFmtId="49" fontId="55" fillId="0" borderId="0" xfId="122" applyNumberFormat="1" applyFont="1" applyFill="1" applyAlignment="1" applyProtection="1">
      <alignment vertical="center"/>
    </xf>
    <xf numFmtId="185" fontId="59" fillId="7" borderId="5" xfId="126" applyNumberFormat="1" applyFont="1" applyFill="1" applyBorder="1" applyAlignment="1" applyProtection="1">
      <alignment horizontal="right" vertical="center"/>
      <protection locked="0"/>
    </xf>
    <xf numFmtId="0" fontId="52" fillId="2" borderId="0" xfId="1" applyFont="1" applyFill="1" applyBorder="1" applyAlignment="1" applyProtection="1">
      <alignment horizontal="center" vertical="center" shrinkToFit="1"/>
    </xf>
    <xf numFmtId="185" fontId="59" fillId="7" borderId="6" xfId="126" applyNumberFormat="1" applyFont="1" applyFill="1" applyBorder="1" applyAlignment="1" applyProtection="1">
      <alignment horizontal="right" vertical="center"/>
      <protection locked="0"/>
    </xf>
    <xf numFmtId="49" fontId="55" fillId="7" borderId="0" xfId="122" applyNumberFormat="1" applyFont="1" applyFill="1" applyAlignment="1" applyProtection="1">
      <alignment vertical="center"/>
      <protection locked="0"/>
    </xf>
    <xf numFmtId="0" fontId="52" fillId="3" borderId="0" xfId="1" applyFont="1" applyFill="1" applyProtection="1">
      <alignment vertical="center"/>
    </xf>
    <xf numFmtId="49" fontId="51" fillId="9" borderId="0" xfId="1" applyNumberFormat="1" applyFont="1" applyFill="1" applyBorder="1" applyAlignment="1" applyProtection="1">
      <alignment horizontal="left" vertical="center"/>
    </xf>
    <xf numFmtId="0" fontId="55" fillId="0" borderId="0" xfId="0" applyFont="1" applyFill="1" applyAlignment="1" applyProtection="1">
      <alignment vertical="center" shrinkToFit="1"/>
    </xf>
    <xf numFmtId="0" fontId="52" fillId="9" borderId="0" xfId="1" applyFont="1" applyFill="1" applyBorder="1" applyAlignment="1" applyProtection="1">
      <alignment horizontal="center" vertical="center" shrinkToFit="1"/>
    </xf>
    <xf numFmtId="0" fontId="55" fillId="0" borderId="0" xfId="0" applyFont="1" applyFill="1" applyAlignment="1" applyProtection="1">
      <alignment vertical="center"/>
    </xf>
    <xf numFmtId="49" fontId="60" fillId="9" borderId="0" xfId="1" applyNumberFormat="1" applyFont="1" applyFill="1" applyBorder="1" applyAlignment="1" applyProtection="1">
      <alignment horizontal="left" vertical="center"/>
    </xf>
    <xf numFmtId="0" fontId="55" fillId="9" borderId="0" xfId="135" applyFont="1" applyFill="1">
      <alignment vertical="center"/>
    </xf>
    <xf numFmtId="0" fontId="59" fillId="9" borderId="0" xfId="135" applyFont="1" applyFill="1">
      <alignment vertical="center"/>
    </xf>
    <xf numFmtId="0" fontId="59" fillId="9" borderId="0" xfId="135" applyFont="1" applyFill="1" applyAlignment="1">
      <alignment horizontal="right" vertical="center"/>
    </xf>
    <xf numFmtId="0" fontId="59" fillId="9" borderId="54" xfId="135" applyFont="1" applyFill="1" applyBorder="1" applyAlignment="1" applyProtection="1">
      <alignment horizontal="center" vertical="center"/>
      <protection locked="0"/>
    </xf>
    <xf numFmtId="0" fontId="59" fillId="9" borderId="0" xfId="135" applyFont="1" applyFill="1" applyBorder="1" applyAlignment="1">
      <alignment horizontal="center" vertical="center"/>
    </xf>
    <xf numFmtId="0" fontId="59" fillId="0" borderId="0" xfId="135" applyFont="1" applyFill="1">
      <alignment vertical="center"/>
    </xf>
    <xf numFmtId="0" fontId="59" fillId="0" borderId="14" xfId="135" applyFont="1" applyFill="1" applyBorder="1" applyAlignment="1">
      <alignment vertical="center" wrapText="1"/>
    </xf>
    <xf numFmtId="0" fontId="59" fillId="0" borderId="14" xfId="135" applyFont="1" applyFill="1" applyBorder="1" applyAlignment="1">
      <alignment vertical="center"/>
    </xf>
    <xf numFmtId="0" fontId="59" fillId="6" borderId="5" xfId="135" applyFont="1" applyFill="1" applyBorder="1" applyAlignment="1">
      <alignment horizontal="center" vertical="center"/>
    </xf>
    <xf numFmtId="0" fontId="59" fillId="6" borderId="5" xfId="135" applyFont="1" applyFill="1" applyBorder="1" applyAlignment="1">
      <alignment horizontal="center" vertical="center" shrinkToFit="1"/>
    </xf>
    <xf numFmtId="190" fontId="59" fillId="0" borderId="5" xfId="135" applyNumberFormat="1" applyFont="1" applyFill="1" applyBorder="1" applyAlignment="1">
      <alignment vertical="center" shrinkToFit="1"/>
    </xf>
    <xf numFmtId="190" fontId="59" fillId="7" borderId="5" xfId="135" applyNumberFormat="1" applyFont="1" applyFill="1" applyBorder="1" applyAlignment="1" applyProtection="1">
      <alignment vertical="center" shrinkToFit="1"/>
      <protection locked="0"/>
    </xf>
    <xf numFmtId="185" fontId="59" fillId="7" borderId="5" xfId="135" applyNumberFormat="1" applyFont="1" applyFill="1" applyBorder="1" applyAlignment="1" applyProtection="1">
      <alignment vertical="center" shrinkToFit="1"/>
      <protection locked="0"/>
    </xf>
    <xf numFmtId="38" fontId="64" fillId="0" borderId="0" xfId="122" applyFont="1" applyFill="1" applyAlignment="1" applyProtection="1">
      <alignment vertical="center"/>
    </xf>
    <xf numFmtId="0" fontId="59" fillId="6" borderId="5" xfId="135" applyFont="1" applyFill="1" applyBorder="1" applyAlignment="1" applyProtection="1">
      <alignment horizontal="center" vertical="center" shrinkToFit="1"/>
    </xf>
    <xf numFmtId="49" fontId="51" fillId="3" borderId="0" xfId="1" applyNumberFormat="1" applyFont="1" applyFill="1" applyBorder="1" applyAlignment="1" applyProtection="1">
      <alignment horizontal="left" vertical="center"/>
    </xf>
    <xf numFmtId="0" fontId="59" fillId="3" borderId="0" xfId="135" applyFont="1" applyFill="1" applyAlignment="1" applyProtection="1">
      <alignment horizontal="right" vertical="center"/>
    </xf>
    <xf numFmtId="0" fontId="59" fillId="3" borderId="54" xfId="135" applyFont="1" applyFill="1" applyBorder="1" applyAlignment="1" applyProtection="1">
      <alignment horizontal="center" vertical="center"/>
      <protection locked="0"/>
    </xf>
    <xf numFmtId="0" fontId="68" fillId="3" borderId="0" xfId="124" applyFont="1" applyFill="1" applyAlignment="1" applyProtection="1">
      <alignment vertical="center"/>
    </xf>
    <xf numFmtId="0" fontId="55" fillId="0" borderId="0" xfId="124" applyFont="1" applyFill="1" applyAlignment="1" applyProtection="1">
      <alignment vertical="center"/>
    </xf>
    <xf numFmtId="0" fontId="56" fillId="0" borderId="0" xfId="124" applyFont="1" applyFill="1" applyAlignment="1" applyProtection="1">
      <alignment horizontal="left" vertical="center"/>
    </xf>
    <xf numFmtId="0" fontId="55" fillId="0" borderId="0" xfId="124" applyFont="1" applyFill="1" applyAlignment="1" applyProtection="1">
      <alignment horizontal="left" vertical="center"/>
    </xf>
    <xf numFmtId="0" fontId="55" fillId="0" borderId="0" xfId="124" applyFont="1" applyFill="1" applyAlignment="1" applyProtection="1">
      <alignment horizontal="centerContinuous" vertical="center"/>
    </xf>
    <xf numFmtId="0" fontId="68" fillId="0" borderId="0" xfId="124" applyFont="1" applyFill="1" applyAlignment="1" applyProtection="1">
      <alignment vertical="center"/>
    </xf>
    <xf numFmtId="180" fontId="55" fillId="0" borderId="0" xfId="124" applyNumberFormat="1" applyFont="1" applyFill="1" applyBorder="1" applyAlignment="1" applyProtection="1">
      <alignment vertical="center"/>
    </xf>
    <xf numFmtId="0" fontId="68" fillId="3" borderId="0" xfId="124" applyFont="1" applyFill="1" applyAlignment="1" applyProtection="1">
      <alignment horizontal="center" vertical="center"/>
    </xf>
    <xf numFmtId="0" fontId="55" fillId="0" borderId="0" xfId="124" applyFont="1" applyFill="1" applyAlignment="1" applyProtection="1">
      <alignment horizontal="center" vertical="center"/>
    </xf>
    <xf numFmtId="0" fontId="56" fillId="0" borderId="0" xfId="124" applyFont="1" applyFill="1" applyAlignment="1" applyProtection="1">
      <alignment vertical="center"/>
    </xf>
    <xf numFmtId="0" fontId="55" fillId="6" borderId="9" xfId="124" applyFont="1" applyFill="1" applyBorder="1" applyAlignment="1" applyProtection="1">
      <alignment horizontal="center" vertical="center"/>
    </xf>
    <xf numFmtId="0" fontId="55" fillId="6" borderId="6" xfId="124" applyFont="1" applyFill="1" applyBorder="1" applyAlignment="1" applyProtection="1">
      <alignment horizontal="center" vertical="center" wrapText="1"/>
    </xf>
    <xf numFmtId="0" fontId="55" fillId="6" borderId="7" xfId="124" applyFont="1" applyFill="1" applyBorder="1" applyAlignment="1" applyProtection="1">
      <alignment horizontal="center" vertical="center"/>
    </xf>
    <xf numFmtId="0" fontId="55" fillId="6" borderId="6" xfId="124" applyFont="1" applyFill="1" applyBorder="1" applyAlignment="1" applyProtection="1">
      <alignment horizontal="center" vertical="center"/>
    </xf>
    <xf numFmtId="180" fontId="55" fillId="6" borderId="6" xfId="124" applyNumberFormat="1" applyFont="1" applyFill="1" applyBorder="1" applyAlignment="1" applyProtection="1">
      <alignment horizontal="center" vertical="center"/>
    </xf>
    <xf numFmtId="180" fontId="55" fillId="6" borderId="8" xfId="124" applyNumberFormat="1" applyFont="1" applyFill="1" applyBorder="1" applyAlignment="1" applyProtection="1">
      <alignment horizontal="center" vertical="center" wrapText="1"/>
    </xf>
    <xf numFmtId="0" fontId="55" fillId="7" borderId="5" xfId="124" applyFont="1" applyFill="1" applyBorder="1" applyAlignment="1" applyProtection="1">
      <alignment horizontal="center" vertical="center" wrapText="1"/>
      <protection locked="0"/>
    </xf>
    <xf numFmtId="0" fontId="55" fillId="7" borderId="5" xfId="124" applyFont="1" applyFill="1" applyBorder="1" applyAlignment="1" applyProtection="1">
      <alignment horizontal="center" vertical="center"/>
      <protection locked="0"/>
    </xf>
    <xf numFmtId="181" fontId="55" fillId="7" borderId="5" xfId="125" applyNumberFormat="1" applyFont="1" applyFill="1" applyBorder="1" applyAlignment="1" applyProtection="1">
      <alignment horizontal="center" vertical="center"/>
      <protection locked="0"/>
    </xf>
    <xf numFmtId="183" fontId="55" fillId="7" borderId="3" xfId="122" applyNumberFormat="1" applyFont="1" applyFill="1" applyBorder="1" applyAlignment="1" applyProtection="1">
      <alignment vertical="center"/>
      <protection locked="0"/>
    </xf>
    <xf numFmtId="184" fontId="55" fillId="12" borderId="4" xfId="124" applyNumberFormat="1" applyFont="1" applyFill="1" applyBorder="1" applyAlignment="1" applyProtection="1">
      <alignment horizontal="left" vertical="center"/>
      <protection locked="0"/>
    </xf>
    <xf numFmtId="49" fontId="55" fillId="7" borderId="5" xfId="124" quotePrefix="1" applyNumberFormat="1" applyFont="1" applyFill="1" applyBorder="1" applyAlignment="1" applyProtection="1">
      <alignment horizontal="center" vertical="center"/>
      <protection locked="0"/>
    </xf>
    <xf numFmtId="49" fontId="55" fillId="7" borderId="5" xfId="124" quotePrefix="1" applyNumberFormat="1" applyFont="1" applyFill="1" applyBorder="1" applyAlignment="1" applyProtection="1">
      <alignment horizontal="center" vertical="center" wrapText="1"/>
      <protection locked="0"/>
    </xf>
    <xf numFmtId="49" fontId="55" fillId="0" borderId="7" xfId="122" applyNumberFormat="1" applyFont="1" applyFill="1" applyBorder="1" applyAlignment="1" applyProtection="1">
      <alignment vertical="center"/>
    </xf>
    <xf numFmtId="49" fontId="55" fillId="0" borderId="7" xfId="124" applyNumberFormat="1" applyFont="1" applyFill="1" applyBorder="1" applyAlignment="1" applyProtection="1">
      <alignment horizontal="left" vertical="center" wrapText="1"/>
    </xf>
    <xf numFmtId="49" fontId="55" fillId="0" borderId="7" xfId="124" applyNumberFormat="1" applyFont="1" applyFill="1" applyBorder="1" applyAlignment="1" applyProtection="1">
      <alignment horizontal="left" vertical="center"/>
    </xf>
    <xf numFmtId="49" fontId="55" fillId="0" borderId="7" xfId="125" applyNumberFormat="1" applyFont="1" applyFill="1" applyBorder="1" applyAlignment="1" applyProtection="1">
      <alignment horizontal="left" vertical="center"/>
    </xf>
    <xf numFmtId="49" fontId="55" fillId="0" borderId="7" xfId="124" quotePrefix="1" applyNumberFormat="1" applyFont="1" applyFill="1" applyBorder="1" applyAlignment="1" applyProtection="1">
      <alignment horizontal="left" vertical="center"/>
    </xf>
    <xf numFmtId="49" fontId="55" fillId="7" borderId="0" xfId="124" applyNumberFormat="1" applyFont="1" applyFill="1" applyBorder="1" applyAlignment="1" applyProtection="1">
      <alignment horizontal="left" vertical="center" wrapText="1"/>
      <protection locked="0"/>
    </xf>
    <xf numFmtId="49" fontId="55" fillId="7" borderId="0" xfId="124" applyNumberFormat="1" applyFont="1" applyFill="1" applyBorder="1" applyAlignment="1" applyProtection="1">
      <alignment horizontal="left" vertical="center"/>
      <protection locked="0"/>
    </xf>
    <xf numFmtId="49" fontId="55" fillId="7" borderId="0" xfId="125" applyNumberFormat="1" applyFont="1" applyFill="1" applyBorder="1" applyAlignment="1" applyProtection="1">
      <alignment horizontal="left" vertical="center"/>
      <protection locked="0"/>
    </xf>
    <xf numFmtId="49" fontId="55" fillId="7" borderId="0" xfId="124" quotePrefix="1" applyNumberFormat="1" applyFont="1" applyFill="1" applyBorder="1" applyAlignment="1" applyProtection="1">
      <alignment horizontal="left" vertical="center"/>
      <protection locked="0"/>
    </xf>
    <xf numFmtId="49" fontId="55" fillId="0" borderId="0" xfId="124" applyNumberFormat="1" applyFont="1" applyFill="1" applyBorder="1" applyAlignment="1" applyProtection="1">
      <alignment horizontal="left" vertical="center" wrapText="1"/>
    </xf>
    <xf numFmtId="49" fontId="55" fillId="0" borderId="0" xfId="124" applyNumberFormat="1" applyFont="1" applyFill="1" applyBorder="1" applyAlignment="1" applyProtection="1">
      <alignment horizontal="left" vertical="center"/>
    </xf>
    <xf numFmtId="49" fontId="55" fillId="0" borderId="0" xfId="125" applyNumberFormat="1" applyFont="1" applyFill="1" applyBorder="1" applyAlignment="1" applyProtection="1">
      <alignment horizontal="left" vertical="center"/>
    </xf>
    <xf numFmtId="49" fontId="55" fillId="0" borderId="0" xfId="124" quotePrefix="1" applyNumberFormat="1" applyFont="1" applyFill="1" applyBorder="1" applyAlignment="1" applyProtection="1">
      <alignment horizontal="left" vertical="center"/>
    </xf>
    <xf numFmtId="49" fontId="55" fillId="3" borderId="0" xfId="122" applyNumberFormat="1" applyFont="1" applyFill="1" applyAlignment="1" applyProtection="1">
      <alignment vertical="center"/>
    </xf>
    <xf numFmtId="0" fontId="46" fillId="0" borderId="0" xfId="136" applyFont="1" applyFill="1" applyAlignment="1">
      <alignment vertical="center"/>
    </xf>
    <xf numFmtId="0" fontId="47" fillId="0" borderId="0" xfId="136" applyFont="1" applyFill="1" applyAlignment="1">
      <alignment vertical="center"/>
    </xf>
    <xf numFmtId="0" fontId="46" fillId="3" borderId="0" xfId="136" applyFont="1" applyFill="1" applyAlignment="1">
      <alignment vertical="center"/>
    </xf>
    <xf numFmtId="0" fontId="46" fillId="0" borderId="0" xfId="136" applyFont="1" applyFill="1" applyAlignment="1">
      <alignment horizontal="right" vertical="center"/>
    </xf>
    <xf numFmtId="0" fontId="46" fillId="0" borderId="0" xfId="136" applyFont="1" applyFill="1" applyAlignment="1">
      <alignment horizontal="centerContinuous" vertical="center"/>
    </xf>
    <xf numFmtId="0" fontId="48" fillId="7" borderId="0" xfId="136" applyFont="1" applyFill="1" applyAlignment="1" applyProtection="1">
      <alignment vertical="center"/>
      <protection locked="0"/>
    </xf>
    <xf numFmtId="0" fontId="48" fillId="7" borderId="0" xfId="136" applyFont="1" applyFill="1" applyAlignment="1" applyProtection="1">
      <alignment horizontal="right" vertical="center"/>
      <protection locked="0"/>
    </xf>
    <xf numFmtId="0" fontId="69" fillId="3" borderId="0" xfId="137" applyFont="1" applyFill="1">
      <alignment vertical="center"/>
    </xf>
    <xf numFmtId="0" fontId="41" fillId="2" borderId="0" xfId="1" applyFont="1" applyFill="1" applyBorder="1" applyAlignment="1" applyProtection="1">
      <alignment horizontal="center" vertical="center" shrinkToFit="1"/>
    </xf>
    <xf numFmtId="0" fontId="46" fillId="0" borderId="0" xfId="136" applyFont="1" applyFill="1" applyAlignment="1">
      <alignment horizontal="left" vertical="center"/>
    </xf>
    <xf numFmtId="0" fontId="46" fillId="0" borderId="0" xfId="136" applyFont="1" applyFill="1" applyBorder="1" applyAlignment="1">
      <alignment vertical="center"/>
    </xf>
    <xf numFmtId="0" fontId="48" fillId="7" borderId="0" xfId="136" applyFont="1" applyFill="1" applyBorder="1" applyAlignment="1" applyProtection="1">
      <alignment vertical="center"/>
      <protection locked="0"/>
    </xf>
    <xf numFmtId="0" fontId="47" fillId="3" borderId="0" xfId="136" applyFont="1" applyFill="1" applyAlignment="1">
      <alignment vertical="center"/>
    </xf>
    <xf numFmtId="0" fontId="44" fillId="0" borderId="0" xfId="136" applyFont="1" applyFill="1" applyAlignment="1">
      <alignment horizontal="centerContinuous" vertical="center"/>
    </xf>
    <xf numFmtId="49" fontId="60" fillId="3" borderId="0" xfId="1" applyNumberFormat="1" applyFont="1" applyFill="1" applyBorder="1" applyAlignment="1" applyProtection="1">
      <alignment horizontal="left" vertical="center"/>
    </xf>
    <xf numFmtId="49" fontId="51" fillId="8" borderId="0" xfId="1" applyNumberFormat="1" applyFont="1" applyFill="1" applyBorder="1" applyAlignment="1" applyProtection="1">
      <alignment horizontal="left" vertical="center"/>
    </xf>
    <xf numFmtId="0" fontId="52" fillId="8" borderId="0" xfId="1" applyFont="1" applyFill="1" applyProtection="1">
      <alignment vertical="center"/>
    </xf>
    <xf numFmtId="0" fontId="53" fillId="8" borderId="0" xfId="121" applyFont="1" applyFill="1" applyAlignment="1" applyProtection="1">
      <alignment vertical="center"/>
    </xf>
    <xf numFmtId="0" fontId="55" fillId="0" borderId="0" xfId="126" applyFont="1" applyFill="1" applyAlignment="1" applyProtection="1">
      <alignment vertical="center"/>
    </xf>
    <xf numFmtId="0" fontId="55" fillId="8" borderId="0" xfId="126" applyFont="1" applyFill="1" applyAlignment="1" applyProtection="1">
      <alignment vertical="center"/>
    </xf>
    <xf numFmtId="0" fontId="56" fillId="0" borderId="0" xfId="126" applyFont="1" applyFill="1" applyAlignment="1" applyProtection="1">
      <alignment vertical="center"/>
    </xf>
    <xf numFmtId="0" fontId="55" fillId="0" borderId="0" xfId="126" applyFont="1" applyFill="1" applyAlignment="1" applyProtection="1">
      <alignment horizontal="left" vertical="center"/>
    </xf>
    <xf numFmtId="0" fontId="56" fillId="0" borderId="0" xfId="126" applyFont="1" applyFill="1" applyAlignment="1" applyProtection="1">
      <alignment horizontal="left" vertical="center"/>
    </xf>
    <xf numFmtId="0" fontId="55" fillId="0" borderId="0" xfId="126" applyFont="1" applyFill="1" applyAlignment="1" applyProtection="1">
      <alignment horizontal="centerContinuous" vertical="center"/>
    </xf>
    <xf numFmtId="180" fontId="55" fillId="0" borderId="0" xfId="126" applyNumberFormat="1" applyFont="1" applyFill="1" applyBorder="1" applyAlignment="1" applyProtection="1">
      <alignment vertical="center"/>
    </xf>
    <xf numFmtId="0" fontId="52" fillId="8" borderId="0" xfId="1" applyFont="1" applyFill="1" applyBorder="1" applyAlignment="1" applyProtection="1">
      <alignment horizontal="center" vertical="center" shrinkToFit="1"/>
    </xf>
    <xf numFmtId="0" fontId="55" fillId="0" borderId="0" xfId="126" applyFont="1" applyFill="1" applyAlignment="1" applyProtection="1">
      <alignment vertical="center"/>
      <protection locked="0"/>
    </xf>
    <xf numFmtId="0" fontId="55" fillId="7" borderId="5" xfId="126" applyFont="1" applyFill="1" applyBorder="1" applyAlignment="1" applyProtection="1">
      <alignment horizontal="center" vertical="center" wrapText="1"/>
      <protection locked="0"/>
    </xf>
    <xf numFmtId="0" fontId="55" fillId="7" borderId="2" xfId="126" applyFont="1" applyFill="1" applyBorder="1" applyAlignment="1" applyProtection="1">
      <alignment horizontal="center" vertical="center" wrapText="1"/>
      <protection locked="0"/>
    </xf>
    <xf numFmtId="0" fontId="55" fillId="7" borderId="5" xfId="126" applyFont="1" applyFill="1" applyBorder="1" applyAlignment="1" applyProtection="1">
      <alignment horizontal="center" vertical="center"/>
      <protection locked="0"/>
    </xf>
    <xf numFmtId="181" fontId="55" fillId="7" borderId="5" xfId="127" applyNumberFormat="1" applyFont="1" applyFill="1" applyBorder="1" applyAlignment="1" applyProtection="1">
      <alignment horizontal="center" vertical="center"/>
      <protection locked="0"/>
    </xf>
    <xf numFmtId="49" fontId="55" fillId="7" borderId="5" xfId="126" quotePrefix="1" applyNumberFormat="1" applyFont="1" applyFill="1" applyBorder="1" applyAlignment="1" applyProtection="1">
      <alignment horizontal="center" vertical="center"/>
      <protection locked="0"/>
    </xf>
    <xf numFmtId="180" fontId="55" fillId="0" borderId="0" xfId="126" applyNumberFormat="1" applyFont="1" applyFill="1" applyBorder="1" applyAlignment="1" applyProtection="1">
      <alignment vertical="center"/>
      <protection locked="0"/>
    </xf>
    <xf numFmtId="0" fontId="55" fillId="8" borderId="0" xfId="126" applyFont="1" applyFill="1" applyAlignment="1" applyProtection="1">
      <alignment vertical="center"/>
      <protection locked="0"/>
    </xf>
    <xf numFmtId="0" fontId="55" fillId="7" borderId="0" xfId="126" applyFont="1" applyFill="1" applyAlignment="1" applyProtection="1">
      <alignment vertical="center"/>
      <protection locked="0"/>
    </xf>
    <xf numFmtId="49" fontId="60" fillId="8" borderId="0" xfId="1" applyNumberFormat="1" applyFont="1" applyFill="1" applyBorder="1" applyAlignment="1" applyProtection="1">
      <alignment horizontal="left" vertical="center"/>
    </xf>
    <xf numFmtId="0" fontId="59" fillId="0" borderId="0" xfId="126" applyFont="1" applyFill="1" applyProtection="1">
      <alignment vertical="center"/>
    </xf>
    <xf numFmtId="38" fontId="55" fillId="0" borderId="0" xfId="127" applyFont="1" applyFill="1" applyAlignment="1" applyProtection="1">
      <alignment vertical="center"/>
    </xf>
    <xf numFmtId="0" fontId="59" fillId="0" borderId="0" xfId="126" applyFont="1" applyFill="1" applyAlignment="1" applyProtection="1">
      <alignment horizontal="center" vertical="center"/>
    </xf>
    <xf numFmtId="0" fontId="59" fillId="8" borderId="0" xfId="126" applyFont="1" applyFill="1" applyProtection="1">
      <alignment vertical="center"/>
    </xf>
    <xf numFmtId="38" fontId="55" fillId="0" borderId="0" xfId="127" applyFont="1" applyFill="1" applyAlignment="1" applyProtection="1">
      <alignment horizontal="left" vertical="center"/>
    </xf>
    <xf numFmtId="38" fontId="55" fillId="0" borderId="0" xfId="127" applyFont="1" applyFill="1" applyAlignment="1" applyProtection="1">
      <alignment horizontal="center" vertical="center"/>
    </xf>
    <xf numFmtId="38" fontId="56" fillId="0" borderId="0" xfId="127" applyFont="1" applyFill="1" applyAlignment="1" applyProtection="1">
      <alignment horizontal="left" vertical="center"/>
    </xf>
    <xf numFmtId="0" fontId="59" fillId="8" borderId="0" xfId="126" applyFont="1" applyFill="1" applyAlignment="1" applyProtection="1">
      <alignment horizontal="center" vertical="center"/>
    </xf>
    <xf numFmtId="38" fontId="57" fillId="0" borderId="0" xfId="127" applyFont="1" applyFill="1" applyAlignment="1" applyProtection="1">
      <alignment vertical="center"/>
    </xf>
    <xf numFmtId="0" fontId="59" fillId="6" borderId="3" xfId="126" applyFont="1" applyFill="1" applyBorder="1" applyAlignment="1" applyProtection="1">
      <alignment horizontal="centerContinuous" vertical="center"/>
    </xf>
    <xf numFmtId="0" fontId="59" fillId="6" borderId="2" xfId="126" applyFont="1" applyFill="1" applyBorder="1" applyAlignment="1" applyProtection="1">
      <alignment horizontal="centerContinuous" vertical="center"/>
    </xf>
    <xf numFmtId="0" fontId="59" fillId="6" borderId="4" xfId="126" applyFont="1" applyFill="1" applyBorder="1" applyAlignment="1" applyProtection="1">
      <alignment horizontal="centerContinuous" vertical="center"/>
    </xf>
    <xf numFmtId="0" fontId="54" fillId="8" borderId="0" xfId="1" applyFont="1" applyFill="1" applyProtection="1">
      <alignment vertical="center"/>
    </xf>
    <xf numFmtId="49" fontId="59" fillId="0" borderId="0" xfId="126" applyNumberFormat="1" applyFont="1" applyFill="1" applyBorder="1" applyAlignment="1" applyProtection="1">
      <alignment horizontal="left" vertical="center"/>
    </xf>
    <xf numFmtId="49" fontId="59" fillId="7" borderId="0" xfId="126" applyNumberFormat="1" applyFont="1" applyFill="1" applyBorder="1" applyAlignment="1" applyProtection="1">
      <alignment horizontal="left" vertical="center"/>
      <protection locked="0"/>
    </xf>
    <xf numFmtId="0" fontId="55" fillId="0" borderId="0" xfId="126" applyFont="1" applyFill="1" applyProtection="1">
      <alignment vertical="center"/>
    </xf>
    <xf numFmtId="0" fontId="55" fillId="8" borderId="0" xfId="126" applyFont="1" applyFill="1" applyProtection="1">
      <alignment vertical="center"/>
    </xf>
    <xf numFmtId="0" fontId="57" fillId="0" borderId="0" xfId="126" applyFont="1" applyFill="1" applyAlignment="1" applyProtection="1">
      <alignment horizontal="center" vertical="center"/>
    </xf>
    <xf numFmtId="38" fontId="55" fillId="0" borderId="0" xfId="127" applyFont="1" applyFill="1" applyAlignment="1" applyProtection="1">
      <alignment horizontal="right" vertical="center"/>
    </xf>
    <xf numFmtId="38" fontId="55" fillId="6" borderId="10" xfId="127" applyFont="1" applyFill="1" applyBorder="1" applyAlignment="1" applyProtection="1">
      <alignment horizontal="center" vertical="center"/>
    </xf>
    <xf numFmtId="0" fontId="54" fillId="8" borderId="0" xfId="1" applyFont="1" applyFill="1" applyBorder="1" applyAlignment="1" applyProtection="1">
      <alignment horizontal="center" vertical="center" shrinkToFit="1"/>
    </xf>
    <xf numFmtId="0" fontId="55" fillId="0" borderId="0" xfId="126" applyFont="1" applyFill="1" applyProtection="1">
      <alignment vertical="center"/>
      <protection locked="0"/>
    </xf>
    <xf numFmtId="0" fontId="55" fillId="8" borderId="0" xfId="126" applyFont="1" applyFill="1" applyProtection="1">
      <alignment vertical="center"/>
      <protection locked="0"/>
    </xf>
    <xf numFmtId="49" fontId="55" fillId="0" borderId="0" xfId="126" applyNumberFormat="1" applyFont="1" applyFill="1" applyAlignment="1" applyProtection="1">
      <alignment horizontal="left" vertical="center"/>
    </xf>
    <xf numFmtId="49" fontId="55" fillId="0" borderId="0" xfId="126" applyNumberFormat="1" applyFont="1" applyFill="1" applyBorder="1" applyAlignment="1" applyProtection="1">
      <alignment horizontal="left" vertical="center"/>
    </xf>
    <xf numFmtId="49" fontId="55" fillId="0" borderId="0" xfId="126" applyNumberFormat="1" applyFont="1" applyFill="1" applyBorder="1" applyAlignment="1" applyProtection="1">
      <alignment horizontal="left" vertical="top" wrapText="1"/>
    </xf>
    <xf numFmtId="49" fontId="55" fillId="8" borderId="0" xfId="126" applyNumberFormat="1" applyFont="1" applyFill="1" applyAlignment="1" applyProtection="1">
      <alignment horizontal="left" vertical="center"/>
    </xf>
    <xf numFmtId="49" fontId="55" fillId="7" borderId="0" xfId="126" applyNumberFormat="1" applyFont="1" applyFill="1" applyBorder="1" applyAlignment="1" applyProtection="1">
      <alignment horizontal="left" vertical="center"/>
      <protection locked="0"/>
    </xf>
    <xf numFmtId="49" fontId="55" fillId="7" borderId="0" xfId="126" applyNumberFormat="1" applyFont="1" applyFill="1" applyBorder="1" applyAlignment="1" applyProtection="1">
      <alignment horizontal="left" vertical="top" wrapText="1"/>
      <protection locked="0"/>
    </xf>
    <xf numFmtId="0" fontId="54" fillId="8" borderId="0" xfId="1" applyFont="1" applyFill="1" applyAlignment="1" applyProtection="1">
      <alignment horizontal="center" vertical="center"/>
    </xf>
    <xf numFmtId="0" fontId="54" fillId="8" borderId="36" xfId="1" applyFont="1" applyFill="1" applyBorder="1" applyAlignment="1" applyProtection="1">
      <alignment horizontal="center" vertical="center"/>
    </xf>
    <xf numFmtId="179" fontId="54" fillId="8" borderId="5" xfId="1" applyNumberFormat="1" applyFont="1" applyFill="1" applyBorder="1" applyAlignment="1" applyProtection="1">
      <alignment horizontal="center" vertical="center" shrinkToFit="1"/>
    </xf>
    <xf numFmtId="0" fontId="54" fillId="8" borderId="5" xfId="1" applyFont="1" applyFill="1" applyBorder="1" applyAlignment="1" applyProtection="1">
      <alignment horizontal="center" vertical="center" shrinkToFit="1"/>
    </xf>
    <xf numFmtId="0" fontId="54" fillId="8" borderId="5" xfId="123" applyNumberFormat="1" applyFont="1" applyFill="1" applyBorder="1" applyAlignment="1" applyProtection="1">
      <alignment horizontal="center" vertical="center"/>
    </xf>
    <xf numFmtId="0" fontId="71" fillId="8" borderId="0" xfId="126" applyFont="1" applyFill="1" applyProtection="1">
      <alignment vertical="center"/>
    </xf>
    <xf numFmtId="0" fontId="71" fillId="8" borderId="0" xfId="126" applyFont="1" applyFill="1" applyAlignment="1" applyProtection="1">
      <alignment horizontal="center" vertical="center"/>
    </xf>
    <xf numFmtId="0" fontId="59" fillId="6" borderId="5" xfId="126" applyFont="1" applyFill="1" applyBorder="1" applyAlignment="1" applyProtection="1">
      <alignment horizontal="centerContinuous" vertical="center"/>
    </xf>
    <xf numFmtId="0" fontId="59" fillId="0" borderId="0" xfId="126" applyFont="1" applyFill="1" applyProtection="1">
      <alignment vertical="center"/>
      <protection locked="0"/>
    </xf>
    <xf numFmtId="191" fontId="59" fillId="7" borderId="6" xfId="126" quotePrefix="1" applyNumberFormat="1" applyFont="1" applyFill="1" applyBorder="1" applyAlignment="1" applyProtection="1">
      <alignment horizontal="center" vertical="center"/>
      <protection locked="0"/>
    </xf>
    <xf numFmtId="191" fontId="59" fillId="7" borderId="6" xfId="126" applyNumberFormat="1" applyFont="1" applyFill="1" applyBorder="1" applyAlignment="1" applyProtection="1">
      <alignment horizontal="center" vertical="center"/>
      <protection locked="0"/>
    </xf>
    <xf numFmtId="0" fontId="59" fillId="8" borderId="0" xfId="126" applyFont="1" applyFill="1" applyProtection="1">
      <alignment vertical="center"/>
      <protection locked="0"/>
    </xf>
    <xf numFmtId="192" fontId="59" fillId="7" borderId="37" xfId="126" applyNumberFormat="1" applyFont="1" applyFill="1" applyBorder="1" applyAlignment="1" applyProtection="1">
      <alignment vertical="center"/>
      <protection locked="0"/>
    </xf>
    <xf numFmtId="191" fontId="59" fillId="7" borderId="38" xfId="126" quotePrefix="1" applyNumberFormat="1" applyFont="1" applyFill="1" applyBorder="1" applyAlignment="1" applyProtection="1">
      <alignment horizontal="center" vertical="center"/>
      <protection locked="0"/>
    </xf>
    <xf numFmtId="191" fontId="59" fillId="7" borderId="38" xfId="126" applyNumberFormat="1" applyFont="1" applyFill="1" applyBorder="1" applyAlignment="1" applyProtection="1">
      <alignment horizontal="center" vertical="center"/>
      <protection locked="0"/>
    </xf>
    <xf numFmtId="192" fontId="59" fillId="7" borderId="10" xfId="126" applyNumberFormat="1" applyFont="1" applyFill="1" applyBorder="1" applyAlignment="1" applyProtection="1">
      <alignment vertical="center"/>
      <protection locked="0"/>
    </xf>
    <xf numFmtId="185" fontId="59" fillId="7" borderId="10" xfId="126" applyNumberFormat="1" applyFont="1" applyFill="1" applyBorder="1" applyProtection="1">
      <alignment vertical="center"/>
      <protection locked="0"/>
    </xf>
    <xf numFmtId="185" fontId="59" fillId="7" borderId="5" xfId="126" applyNumberFormat="1" applyFont="1" applyFill="1" applyBorder="1" applyProtection="1">
      <alignment vertical="center"/>
      <protection locked="0"/>
    </xf>
    <xf numFmtId="0" fontId="59" fillId="6" borderId="5" xfId="126" applyFont="1" applyFill="1" applyBorder="1" applyAlignment="1" applyProtection="1">
      <alignment horizontal="left" vertical="center"/>
    </xf>
    <xf numFmtId="185" fontId="59" fillId="0" borderId="5" xfId="126" applyNumberFormat="1" applyFont="1" applyFill="1" applyBorder="1" applyProtection="1">
      <alignment vertical="center"/>
    </xf>
    <xf numFmtId="185" fontId="59" fillId="7" borderId="6" xfId="126" applyNumberFormat="1" applyFont="1" applyFill="1" applyBorder="1" applyProtection="1">
      <alignment vertical="center"/>
      <protection locked="0"/>
    </xf>
    <xf numFmtId="185" fontId="59" fillId="0" borderId="6" xfId="126" applyNumberFormat="1" applyFont="1" applyFill="1" applyBorder="1" applyAlignment="1" applyProtection="1">
      <alignment vertical="center"/>
    </xf>
    <xf numFmtId="187" fontId="59" fillId="12" borderId="10" xfId="126" applyNumberFormat="1" applyFont="1" applyFill="1" applyBorder="1" applyProtection="1">
      <alignment vertical="center"/>
      <protection locked="0"/>
    </xf>
    <xf numFmtId="187" fontId="59" fillId="0" borderId="10" xfId="126" applyNumberFormat="1" applyFont="1" applyFill="1" applyBorder="1" applyAlignment="1" applyProtection="1">
      <alignment vertical="center"/>
    </xf>
    <xf numFmtId="49" fontId="59" fillId="0" borderId="0" xfId="126" applyNumberFormat="1" applyFont="1" applyFill="1" applyAlignment="1" applyProtection="1">
      <alignment horizontal="left" vertical="center"/>
    </xf>
    <xf numFmtId="49" fontId="59" fillId="0" borderId="0" xfId="126" applyNumberFormat="1" applyFont="1" applyFill="1" applyBorder="1" applyAlignment="1" applyProtection="1">
      <alignment horizontal="left" vertical="center" indent="6"/>
    </xf>
    <xf numFmtId="49" fontId="59" fillId="8" borderId="0" xfId="126" applyNumberFormat="1" applyFont="1" applyFill="1" applyAlignment="1" applyProtection="1">
      <alignment horizontal="left" vertical="center"/>
    </xf>
    <xf numFmtId="49" fontId="59" fillId="7" borderId="0" xfId="126" applyNumberFormat="1" applyFont="1" applyFill="1" applyBorder="1" applyAlignment="1" applyProtection="1">
      <alignment horizontal="left" vertical="center" indent="6"/>
      <protection locked="0"/>
    </xf>
    <xf numFmtId="0" fontId="59" fillId="6" borderId="1" xfId="126" applyFont="1" applyFill="1" applyBorder="1" applyAlignment="1" applyProtection="1">
      <alignment vertical="center"/>
    </xf>
    <xf numFmtId="0" fontId="59" fillId="6" borderId="16" xfId="126" applyFont="1" applyFill="1" applyBorder="1" applyAlignment="1" applyProtection="1">
      <alignment vertical="center"/>
    </xf>
    <xf numFmtId="0" fontId="59" fillId="6" borderId="9" xfId="126" applyFont="1" applyFill="1" applyBorder="1" applyAlignment="1" applyProtection="1">
      <alignment vertical="center"/>
    </xf>
    <xf numFmtId="0" fontId="59" fillId="6" borderId="7" xfId="126" applyFont="1" applyFill="1" applyBorder="1" applyAlignment="1" applyProtection="1">
      <alignment vertical="center"/>
    </xf>
    <xf numFmtId="0" fontId="59" fillId="6" borderId="8" xfId="126" applyFont="1" applyFill="1" applyBorder="1" applyAlignment="1" applyProtection="1">
      <alignment vertical="center"/>
    </xf>
    <xf numFmtId="0" fontId="59" fillId="6" borderId="12" xfId="126" applyFont="1" applyFill="1" applyBorder="1" applyAlignment="1" applyProtection="1">
      <alignment vertical="center"/>
    </xf>
    <xf numFmtId="38" fontId="56" fillId="0" borderId="0" xfId="127" applyFont="1" applyFill="1" applyAlignment="1" applyProtection="1">
      <alignment vertical="center"/>
    </xf>
    <xf numFmtId="179" fontId="55" fillId="0" borderId="5" xfId="122" applyNumberFormat="1" applyFont="1" applyFill="1" applyBorder="1" applyAlignment="1" applyProtection="1">
      <alignment horizontal="center" vertical="center"/>
    </xf>
    <xf numFmtId="0" fontId="59" fillId="0" borderId="5" xfId="126" applyFont="1" applyFill="1" applyBorder="1" applyAlignment="1" applyProtection="1">
      <alignment horizontal="center" vertical="center"/>
    </xf>
    <xf numFmtId="0" fontId="59" fillId="0" borderId="3" xfId="126" applyFont="1" applyFill="1" applyBorder="1" applyAlignment="1" applyProtection="1">
      <alignment horizontal="left" vertical="center"/>
    </xf>
    <xf numFmtId="0" fontId="59" fillId="0" borderId="2" xfId="126" applyFont="1" applyFill="1" applyBorder="1" applyAlignment="1" applyProtection="1">
      <alignment horizontal="left" vertical="center"/>
    </xf>
    <xf numFmtId="185" fontId="59" fillId="7" borderId="5" xfId="126" applyNumberFormat="1" applyFont="1" applyFill="1" applyBorder="1" applyAlignment="1" applyProtection="1">
      <alignment horizontal="right" vertical="center" wrapText="1"/>
      <protection locked="0"/>
    </xf>
    <xf numFmtId="49" fontId="59" fillId="0" borderId="0" xfId="126" applyNumberFormat="1" applyFont="1" applyFill="1" applyProtection="1">
      <alignment vertical="center"/>
    </xf>
    <xf numFmtId="49" fontId="59" fillId="8" borderId="0" xfId="126" applyNumberFormat="1" applyFont="1" applyFill="1" applyProtection="1">
      <alignment vertical="center"/>
    </xf>
    <xf numFmtId="49" fontId="59" fillId="7" borderId="0" xfId="126" applyNumberFormat="1" applyFont="1" applyFill="1" applyAlignment="1" applyProtection="1">
      <alignment horizontal="left" vertical="center"/>
      <protection locked="0"/>
    </xf>
    <xf numFmtId="49" fontId="59" fillId="7" borderId="0" xfId="126" applyNumberFormat="1" applyFont="1" applyFill="1" applyProtection="1">
      <alignment vertical="center"/>
      <protection locked="0"/>
    </xf>
    <xf numFmtId="0" fontId="59" fillId="8" borderId="0" xfId="0" applyFont="1" applyFill="1" applyProtection="1">
      <alignment vertical="center"/>
    </xf>
    <xf numFmtId="0" fontId="59" fillId="8" borderId="0" xfId="0" applyFont="1" applyFill="1" applyAlignment="1" applyProtection="1">
      <alignment horizontal="center" vertical="center"/>
    </xf>
    <xf numFmtId="0" fontId="59" fillId="8" borderId="0" xfId="135" applyFont="1" applyFill="1" applyAlignment="1" applyProtection="1">
      <alignment horizontal="right" vertical="center"/>
    </xf>
    <xf numFmtId="0" fontId="59" fillId="8" borderId="54" xfId="126" applyFont="1" applyFill="1" applyBorder="1" applyAlignment="1" applyProtection="1">
      <alignment horizontal="center" vertical="center"/>
      <protection locked="0"/>
    </xf>
    <xf numFmtId="0" fontId="59" fillId="8" borderId="0" xfId="126" applyFont="1" applyFill="1" applyBorder="1" applyAlignment="1" applyProtection="1">
      <alignment horizontal="center" vertical="center"/>
      <protection locked="0"/>
    </xf>
    <xf numFmtId="38" fontId="59" fillId="8" borderId="50" xfId="122" applyFont="1" applyFill="1" applyBorder="1" applyProtection="1">
      <alignment vertical="center"/>
      <protection locked="0"/>
    </xf>
    <xf numFmtId="0" fontId="59" fillId="8" borderId="0" xfId="0" applyFont="1" applyFill="1" applyAlignment="1" applyProtection="1">
      <alignment horizontal="left" vertical="center"/>
    </xf>
    <xf numFmtId="0" fontId="59" fillId="8" borderId="0" xfId="0" applyFont="1" applyFill="1" applyAlignment="1" applyProtection="1">
      <alignment horizontal="right" vertical="center" wrapText="1"/>
    </xf>
    <xf numFmtId="38" fontId="59" fillId="8" borderId="0" xfId="122" applyFont="1" applyFill="1" applyProtection="1">
      <alignment vertical="center"/>
    </xf>
    <xf numFmtId="0" fontId="59" fillId="6" borderId="9" xfId="126" applyFont="1" applyFill="1" applyBorder="1" applyProtection="1">
      <alignment vertical="center"/>
    </xf>
    <xf numFmtId="0" fontId="59" fillId="6" borderId="7" xfId="126" applyFont="1" applyFill="1" applyBorder="1" applyProtection="1">
      <alignment vertical="center"/>
    </xf>
    <xf numFmtId="0" fontId="59" fillId="6" borderId="8" xfId="126" applyFont="1" applyFill="1" applyBorder="1" applyAlignment="1" applyProtection="1">
      <alignment horizontal="right" vertical="center"/>
    </xf>
    <xf numFmtId="0" fontId="59" fillId="8" borderId="0" xfId="126" applyFont="1" applyFill="1" applyAlignment="1" applyProtection="1">
      <alignment vertical="center"/>
    </xf>
    <xf numFmtId="0" fontId="59" fillId="6" borderId="12" xfId="126" applyFont="1" applyFill="1" applyBorder="1" applyProtection="1">
      <alignment vertical="center"/>
    </xf>
    <xf numFmtId="0" fontId="59" fillId="6" borderId="1" xfId="126" applyFont="1" applyFill="1" applyBorder="1" applyProtection="1">
      <alignment vertical="center"/>
    </xf>
    <xf numFmtId="0" fontId="59" fillId="6" borderId="16" xfId="126" applyFont="1" applyFill="1" applyBorder="1" applyAlignment="1" applyProtection="1">
      <alignment horizontal="right" vertical="center"/>
    </xf>
    <xf numFmtId="0" fontId="59" fillId="7" borderId="5" xfId="126" applyFont="1" applyFill="1" applyBorder="1" applyAlignment="1" applyProtection="1">
      <alignment horizontal="center" vertical="center"/>
      <protection locked="0"/>
    </xf>
    <xf numFmtId="0" fontId="59" fillId="6" borderId="5" xfId="126" applyFont="1" applyFill="1" applyBorder="1" applyAlignment="1" applyProtection="1">
      <alignment horizontal="center" vertical="center"/>
    </xf>
    <xf numFmtId="0" fontId="59" fillId="7" borderId="5" xfId="126"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xf>
    <xf numFmtId="0" fontId="59" fillId="7" borderId="5" xfId="0" applyFont="1" applyFill="1" applyBorder="1" applyAlignment="1" applyProtection="1">
      <alignment horizontal="center" vertical="center"/>
      <protection locked="0"/>
    </xf>
    <xf numFmtId="0" fontId="59" fillId="6" borderId="5" xfId="126" applyFont="1" applyFill="1" applyBorder="1" applyProtection="1">
      <alignment vertical="center"/>
    </xf>
    <xf numFmtId="185" fontId="59" fillId="0" borderId="5" xfId="126" applyNumberFormat="1" applyFont="1" applyFill="1" applyBorder="1" applyAlignment="1" applyProtection="1">
      <alignment vertical="center"/>
    </xf>
    <xf numFmtId="181" fontId="59" fillId="7" borderId="5" xfId="126" applyNumberFormat="1" applyFont="1" applyFill="1" applyBorder="1" applyAlignment="1" applyProtection="1">
      <alignment horizontal="right" vertical="center"/>
      <protection locked="0"/>
    </xf>
    <xf numFmtId="181" fontId="59" fillId="0" borderId="5" xfId="126" applyNumberFormat="1" applyFont="1" applyFill="1" applyBorder="1" applyAlignment="1" applyProtection="1">
      <alignment vertical="center"/>
    </xf>
    <xf numFmtId="178" fontId="59" fillId="7" borderId="5" xfId="126" applyNumberFormat="1" applyFont="1" applyFill="1" applyBorder="1" applyAlignment="1" applyProtection="1">
      <alignment horizontal="right" vertical="center"/>
      <protection locked="0"/>
    </xf>
    <xf numFmtId="178" fontId="59" fillId="0" borderId="5" xfId="126" applyNumberFormat="1" applyFont="1" applyFill="1" applyBorder="1" applyAlignment="1" applyProtection="1">
      <alignment horizontal="right" vertical="center"/>
    </xf>
    <xf numFmtId="187" fontId="59" fillId="12" borderId="10" xfId="126" applyNumberFormat="1" applyFont="1" applyFill="1" applyBorder="1" applyAlignment="1" applyProtection="1">
      <alignment horizontal="right" vertical="center"/>
      <protection locked="0"/>
    </xf>
    <xf numFmtId="0" fontId="59" fillId="6" borderId="3" xfId="126" applyFont="1" applyFill="1" applyBorder="1" applyProtection="1">
      <alignment vertical="center"/>
    </xf>
    <xf numFmtId="0" fontId="59" fillId="6" borderId="2" xfId="126" applyFont="1" applyFill="1" applyBorder="1" applyProtection="1">
      <alignment vertical="center"/>
    </xf>
    <xf numFmtId="0" fontId="59" fillId="6" borderId="4" xfId="126" applyFont="1" applyFill="1" applyBorder="1" applyProtection="1">
      <alignment vertical="center"/>
    </xf>
    <xf numFmtId="182" fontId="59" fillId="0" borderId="5" xfId="126" applyNumberFormat="1" applyFont="1" applyFill="1" applyBorder="1" applyAlignment="1" applyProtection="1">
      <alignment horizontal="right" vertical="center"/>
    </xf>
    <xf numFmtId="49" fontId="59" fillId="0" borderId="0" xfId="0" applyNumberFormat="1" applyFont="1" applyFill="1" applyBorder="1" applyAlignment="1" applyProtection="1">
      <alignment horizontal="left" vertical="center"/>
    </xf>
    <xf numFmtId="49" fontId="59" fillId="7" borderId="0" xfId="0" applyNumberFormat="1" applyFont="1" applyFill="1" applyBorder="1" applyAlignment="1" applyProtection="1">
      <alignment horizontal="left" vertical="center"/>
      <protection locked="0"/>
    </xf>
    <xf numFmtId="49" fontId="60" fillId="8" borderId="0" xfId="2" applyNumberFormat="1" applyFont="1" applyFill="1" applyBorder="1" applyAlignment="1" applyProtection="1">
      <alignment horizontal="left" vertical="center"/>
    </xf>
    <xf numFmtId="0" fontId="55" fillId="0" borderId="0" xfId="126" applyFont="1" applyFill="1" applyAlignment="1" applyProtection="1">
      <alignment horizontal="right" vertical="center" wrapText="1"/>
    </xf>
    <xf numFmtId="0" fontId="59" fillId="6" borderId="10" xfId="126" applyFont="1" applyFill="1" applyBorder="1" applyProtection="1">
      <alignment vertical="center"/>
    </xf>
    <xf numFmtId="0" fontId="59" fillId="6" borderId="13" xfId="126" applyFont="1" applyFill="1" applyBorder="1" applyAlignment="1" applyProtection="1">
      <alignment horizontal="left" vertical="center"/>
    </xf>
    <xf numFmtId="0" fontId="59" fillId="7" borderId="5" xfId="126" applyFont="1" applyFill="1" applyBorder="1" applyProtection="1">
      <alignment vertical="center"/>
      <protection locked="0"/>
    </xf>
    <xf numFmtId="0" fontId="59" fillId="0" borderId="5" xfId="126" applyFont="1" applyFill="1" applyBorder="1" applyProtection="1">
      <alignment vertical="center"/>
    </xf>
    <xf numFmtId="0" fontId="59" fillId="6" borderId="12" xfId="126" applyFont="1" applyFill="1" applyBorder="1" applyAlignment="1" applyProtection="1">
      <alignment horizontal="left" vertical="center"/>
    </xf>
    <xf numFmtId="0" fontId="59" fillId="6" borderId="16" xfId="126" applyFont="1" applyFill="1" applyBorder="1" applyProtection="1">
      <alignment vertical="center"/>
    </xf>
    <xf numFmtId="49" fontId="59" fillId="0" borderId="0" xfId="126" applyNumberFormat="1" applyFont="1" applyFill="1" applyBorder="1" applyAlignment="1" applyProtection="1">
      <alignment horizontal="left" vertical="top"/>
    </xf>
    <xf numFmtId="49" fontId="59" fillId="0" borderId="0" xfId="126" applyNumberFormat="1" applyFont="1" applyFill="1" applyBorder="1" applyProtection="1">
      <alignment vertical="center"/>
    </xf>
    <xf numFmtId="49" fontId="59" fillId="0" borderId="0" xfId="126" applyNumberFormat="1" applyFont="1" applyFill="1" applyBorder="1" applyAlignment="1" applyProtection="1">
      <alignment horizontal="right" vertical="center"/>
    </xf>
    <xf numFmtId="49" fontId="59" fillId="7" borderId="0" xfId="126" applyNumberFormat="1" applyFont="1" applyFill="1" applyBorder="1" applyAlignment="1" applyProtection="1">
      <alignment horizontal="left" vertical="top"/>
      <protection locked="0"/>
    </xf>
    <xf numFmtId="49" fontId="59" fillId="7" borderId="0" xfId="126" applyNumberFormat="1" applyFont="1" applyFill="1" applyBorder="1" applyProtection="1">
      <alignment vertical="center"/>
      <protection locked="0"/>
    </xf>
    <xf numFmtId="49" fontId="59" fillId="7" borderId="0" xfId="126" applyNumberFormat="1" applyFont="1" applyFill="1" applyBorder="1" applyAlignment="1" applyProtection="1">
      <alignment horizontal="right" vertical="center"/>
      <protection locked="0"/>
    </xf>
    <xf numFmtId="0" fontId="59" fillId="5" borderId="0" xfId="136" applyFont="1" applyFill="1" applyAlignment="1">
      <alignment vertical="center"/>
    </xf>
    <xf numFmtId="0" fontId="59" fillId="5" borderId="0" xfId="136" applyFont="1" applyFill="1" applyAlignment="1">
      <alignment horizontal="centerContinuous" vertical="center"/>
    </xf>
    <xf numFmtId="0" fontId="55" fillId="5" borderId="0" xfId="136" applyFont="1" applyFill="1" applyAlignment="1">
      <alignment vertical="center"/>
    </xf>
    <xf numFmtId="0" fontId="56" fillId="5" borderId="0" xfId="136" applyFont="1" applyFill="1" applyAlignment="1">
      <alignment vertical="center"/>
    </xf>
    <xf numFmtId="0" fontId="59" fillId="6" borderId="5" xfId="126" applyFont="1" applyFill="1" applyBorder="1" applyAlignment="1" applyProtection="1">
      <alignment vertical="center"/>
    </xf>
    <xf numFmtId="0" fontId="59" fillId="8" borderId="0" xfId="126" applyFont="1" applyFill="1" applyAlignment="1" applyProtection="1">
      <alignment horizontal="right" vertical="center"/>
    </xf>
    <xf numFmtId="38" fontId="73" fillId="0" borderId="0" xfId="122" applyFont="1" applyFill="1" applyAlignment="1" applyProtection="1">
      <alignment horizontal="left" vertical="center"/>
    </xf>
    <xf numFmtId="179" fontId="62" fillId="0" borderId="0" xfId="141" applyNumberFormat="1" applyFont="1" applyFill="1" applyBorder="1" applyAlignment="1" applyProtection="1">
      <alignment vertical="center" shrinkToFit="1"/>
    </xf>
    <xf numFmtId="179" fontId="62" fillId="0" borderId="0" xfId="141" applyNumberFormat="1" applyFont="1" applyFill="1" applyBorder="1" applyAlignment="1" applyProtection="1">
      <alignment vertical="center"/>
    </xf>
    <xf numFmtId="0" fontId="48" fillId="0" borderId="0" xfId="0" applyFont="1" applyFill="1" applyAlignment="1" applyProtection="1">
      <alignment vertical="center"/>
    </xf>
    <xf numFmtId="0" fontId="74" fillId="0" borderId="0" xfId="0" applyFont="1" applyFill="1" applyBorder="1" applyAlignment="1" applyProtection="1">
      <alignment vertical="center"/>
    </xf>
    <xf numFmtId="0" fontId="74" fillId="0" borderId="0" xfId="0" applyFont="1" applyFill="1" applyAlignment="1" applyProtection="1">
      <alignment vertical="center"/>
    </xf>
    <xf numFmtId="179" fontId="73" fillId="0" borderId="0" xfId="141" applyNumberFormat="1" applyFont="1" applyFill="1" applyBorder="1" applyAlignment="1" applyProtection="1">
      <alignment vertical="center"/>
    </xf>
    <xf numFmtId="0" fontId="48" fillId="7" borderId="1" xfId="142" applyNumberFormat="1" applyFont="1" applyFill="1" applyBorder="1" applyAlignment="1" applyProtection="1">
      <alignment horizontal="right" vertical="center" shrinkToFit="1"/>
      <protection locked="0"/>
    </xf>
    <xf numFmtId="0" fontId="48" fillId="0" borderId="0" xfId="0" applyFont="1" applyFill="1" applyAlignment="1" applyProtection="1">
      <alignment vertical="center" shrinkToFit="1"/>
    </xf>
    <xf numFmtId="38" fontId="75" fillId="0" borderId="0" xfId="122" applyFont="1" applyFill="1" applyAlignment="1" applyProtection="1">
      <alignment horizontal="center" vertical="center" shrinkToFit="1"/>
    </xf>
    <xf numFmtId="0" fontId="48" fillId="0" borderId="0" xfId="0" applyFont="1" applyFill="1" applyBorder="1" applyAlignment="1" applyProtection="1">
      <alignment horizontal="center" vertical="center" shrinkToFit="1"/>
    </xf>
    <xf numFmtId="0" fontId="48" fillId="0" borderId="14" xfId="0" applyFont="1" applyFill="1" applyBorder="1" applyAlignment="1" applyProtection="1">
      <alignment vertical="center" shrinkToFit="1"/>
    </xf>
    <xf numFmtId="0" fontId="48" fillId="6" borderId="5" xfId="0" applyFont="1" applyFill="1" applyBorder="1" applyAlignment="1" applyProtection="1">
      <alignment horizontal="center" vertical="center" shrinkToFit="1"/>
    </xf>
    <xf numFmtId="178" fontId="48" fillId="6" borderId="5" xfId="123" applyNumberFormat="1" applyFont="1" applyFill="1" applyBorder="1" applyAlignment="1" applyProtection="1">
      <alignment vertical="center" shrinkToFit="1"/>
    </xf>
    <xf numFmtId="1" fontId="48" fillId="6" borderId="29" xfId="141" applyNumberFormat="1" applyFont="1" applyFill="1" applyBorder="1" applyAlignment="1" applyProtection="1">
      <alignment vertical="center" shrinkToFit="1"/>
    </xf>
    <xf numFmtId="1" fontId="48" fillId="0" borderId="0" xfId="141" applyNumberFormat="1" applyFont="1" applyFill="1" applyBorder="1" applyAlignment="1" applyProtection="1">
      <alignment vertical="center" shrinkToFit="1"/>
    </xf>
    <xf numFmtId="1" fontId="48" fillId="6" borderId="5" xfId="141" applyNumberFormat="1" applyFont="1" applyFill="1" applyBorder="1" applyAlignment="1" applyProtection="1">
      <alignment vertical="center" shrinkToFit="1"/>
    </xf>
    <xf numFmtId="185" fontId="48" fillId="0" borderId="5" xfId="142" applyNumberFormat="1" applyFont="1" applyFill="1" applyBorder="1" applyAlignment="1" applyProtection="1">
      <alignment vertical="center" shrinkToFit="1"/>
    </xf>
    <xf numFmtId="185" fontId="48" fillId="0" borderId="5" xfId="142" applyNumberFormat="1" applyFont="1" applyFill="1" applyBorder="1" applyAlignment="1" applyProtection="1">
      <alignment horizontal="right" vertical="center" shrinkToFit="1"/>
    </xf>
    <xf numFmtId="178" fontId="48" fillId="0" borderId="5" xfId="123" applyNumberFormat="1" applyFont="1" applyFill="1" applyBorder="1" applyAlignment="1" applyProtection="1">
      <alignment vertical="center" shrinkToFit="1"/>
    </xf>
    <xf numFmtId="185" fontId="48" fillId="0" borderId="45" xfId="142" applyNumberFormat="1" applyFont="1" applyFill="1" applyBorder="1" applyAlignment="1" applyProtection="1">
      <alignment horizontal="right" vertical="center" shrinkToFit="1"/>
    </xf>
    <xf numFmtId="185" fontId="48" fillId="7" borderId="44" xfId="142" applyNumberFormat="1" applyFont="1" applyFill="1" applyBorder="1" applyAlignment="1" applyProtection="1">
      <alignment horizontal="right" vertical="center" shrinkToFit="1"/>
      <protection locked="0"/>
    </xf>
    <xf numFmtId="185" fontId="48" fillId="0" borderId="0" xfId="142" applyNumberFormat="1" applyFont="1" applyFill="1" applyBorder="1" applyAlignment="1" applyProtection="1">
      <alignment horizontal="right" vertical="center" shrinkToFit="1"/>
    </xf>
    <xf numFmtId="185" fontId="48" fillId="0" borderId="44" xfId="142" applyNumberFormat="1" applyFont="1" applyFill="1" applyBorder="1" applyAlignment="1" applyProtection="1">
      <alignment horizontal="right" vertical="center" shrinkToFit="1"/>
    </xf>
    <xf numFmtId="185" fontId="48" fillId="0" borderId="29" xfId="142" applyNumberFormat="1" applyFont="1" applyFill="1" applyBorder="1" applyAlignment="1" applyProtection="1">
      <alignment vertical="center" shrinkToFit="1"/>
    </xf>
    <xf numFmtId="185" fontId="48" fillId="0" borderId="55" xfId="142" applyNumberFormat="1" applyFont="1" applyFill="1" applyBorder="1" applyAlignment="1" applyProtection="1">
      <alignment horizontal="right" vertical="center" shrinkToFit="1"/>
    </xf>
    <xf numFmtId="185" fontId="48" fillId="11" borderId="49" xfId="142" applyNumberFormat="1" applyFont="1" applyFill="1" applyBorder="1" applyAlignment="1" applyProtection="1">
      <alignment horizontal="right" vertical="center" shrinkToFit="1"/>
      <protection locked="0"/>
    </xf>
    <xf numFmtId="185" fontId="48" fillId="0" borderId="49" xfId="142" applyNumberFormat="1" applyFont="1" applyFill="1" applyBorder="1" applyAlignment="1" applyProtection="1">
      <alignment horizontal="right" vertical="center" shrinkToFit="1"/>
    </xf>
    <xf numFmtId="178" fontId="48" fillId="0" borderId="55" xfId="123" applyNumberFormat="1" applyFont="1" applyFill="1" applyBorder="1" applyAlignment="1" applyProtection="1">
      <alignment horizontal="right" vertical="center" shrinkToFit="1"/>
    </xf>
    <xf numFmtId="178" fontId="48" fillId="0" borderId="49" xfId="123" applyNumberFormat="1" applyFont="1" applyFill="1" applyBorder="1" applyAlignment="1" applyProtection="1">
      <alignment horizontal="right" vertical="center" shrinkToFit="1"/>
    </xf>
    <xf numFmtId="178" fontId="48" fillId="0" borderId="49" xfId="142" applyNumberFormat="1" applyFont="1" applyFill="1" applyBorder="1" applyAlignment="1" applyProtection="1">
      <alignment horizontal="right" vertical="center" shrinkToFit="1"/>
    </xf>
    <xf numFmtId="188" fontId="48" fillId="0" borderId="5" xfId="0" applyNumberFormat="1" applyFont="1" applyFill="1" applyBorder="1" applyAlignment="1" applyProtection="1">
      <alignment vertical="center" shrinkToFit="1"/>
    </xf>
    <xf numFmtId="185" fontId="48" fillId="0" borderId="29" xfId="142" applyNumberFormat="1" applyFont="1" applyFill="1" applyBorder="1" applyAlignment="1" applyProtection="1">
      <alignment horizontal="right" vertical="center" shrinkToFit="1"/>
    </xf>
    <xf numFmtId="0" fontId="48" fillId="0" borderId="0" xfId="0" applyFont="1" applyFill="1" applyBorder="1" applyAlignment="1" applyProtection="1">
      <alignment vertical="center" shrinkToFit="1"/>
    </xf>
    <xf numFmtId="185" fontId="48" fillId="0" borderId="6" xfId="142" applyNumberFormat="1" applyFont="1" applyFill="1" applyBorder="1" applyAlignment="1" applyProtection="1">
      <alignment vertical="center" shrinkToFit="1"/>
    </xf>
    <xf numFmtId="0" fontId="48" fillId="0" borderId="5" xfId="0" applyFont="1" applyFill="1" applyBorder="1" applyAlignment="1" applyProtection="1">
      <alignment horizontal="center" vertical="center" shrinkToFit="1"/>
    </xf>
    <xf numFmtId="178" fontId="48" fillId="0" borderId="0" xfId="123" applyNumberFormat="1" applyFont="1" applyFill="1" applyBorder="1" applyAlignment="1" applyProtection="1">
      <alignment horizontal="right" vertical="center" shrinkToFit="1"/>
    </xf>
    <xf numFmtId="178" fontId="48" fillId="0" borderId="0" xfId="142" applyNumberFormat="1" applyFont="1" applyFill="1" applyBorder="1" applyAlignment="1" applyProtection="1">
      <alignment horizontal="right" vertical="center" shrinkToFit="1"/>
    </xf>
    <xf numFmtId="179" fontId="48" fillId="0" borderId="0" xfId="141" applyNumberFormat="1" applyFont="1" applyFill="1" applyBorder="1" applyAlignment="1" applyProtection="1">
      <alignment horizontal="center" vertical="center" shrinkToFit="1"/>
    </xf>
    <xf numFmtId="185" fontId="48" fillId="0" borderId="0" xfId="142" applyNumberFormat="1" applyFont="1" applyFill="1" applyBorder="1" applyAlignment="1" applyProtection="1">
      <alignment horizontal="center" vertical="center" shrinkToFit="1"/>
    </xf>
    <xf numFmtId="178" fontId="48" fillId="0" borderId="0" xfId="123" applyNumberFormat="1" applyFont="1" applyFill="1" applyBorder="1" applyAlignment="1" applyProtection="1">
      <alignment vertical="center" shrinkToFit="1"/>
    </xf>
    <xf numFmtId="0" fontId="48" fillId="7" borderId="5" xfId="0" applyFont="1" applyFill="1" applyBorder="1" applyAlignment="1" applyProtection="1">
      <alignment horizontal="center" vertical="center" shrinkToFit="1"/>
      <protection locked="0"/>
    </xf>
    <xf numFmtId="185" fontId="48" fillId="0" borderId="5" xfId="123" applyNumberFormat="1" applyFont="1" applyFill="1" applyBorder="1" applyAlignment="1" applyProtection="1">
      <alignment vertical="center" shrinkToFit="1"/>
    </xf>
    <xf numFmtId="185" fontId="48" fillId="7" borderId="5" xfId="123" applyNumberFormat="1" applyFont="1" applyFill="1" applyBorder="1" applyAlignment="1" applyProtection="1">
      <alignment vertical="center" shrinkToFit="1"/>
      <protection locked="0"/>
    </xf>
    <xf numFmtId="38" fontId="75" fillId="0" borderId="0" xfId="122" applyFont="1" applyFill="1" applyAlignment="1" applyProtection="1">
      <alignment horizontal="left" vertical="center" shrinkToFit="1"/>
    </xf>
    <xf numFmtId="0" fontId="63" fillId="0" borderId="0" xfId="0" applyFont="1" applyFill="1" applyBorder="1" applyAlignment="1" applyProtection="1">
      <alignment vertical="center" shrinkToFit="1"/>
    </xf>
    <xf numFmtId="0" fontId="46" fillId="0" borderId="1" xfId="143" applyFont="1" applyFill="1" applyBorder="1" applyAlignment="1" applyProtection="1">
      <alignment vertical="center" shrinkToFit="1"/>
    </xf>
    <xf numFmtId="0" fontId="46" fillId="0" borderId="2" xfId="143" applyFont="1" applyFill="1" applyBorder="1" applyAlignment="1" applyProtection="1">
      <alignment vertical="center" shrinkToFit="1"/>
    </xf>
    <xf numFmtId="0" fontId="48" fillId="0" borderId="5" xfId="123" applyNumberFormat="1" applyFont="1" applyFill="1" applyBorder="1" applyAlignment="1" applyProtection="1">
      <alignment vertical="center" shrinkToFit="1"/>
    </xf>
    <xf numFmtId="0" fontId="48" fillId="0" borderId="5" xfId="0" applyFont="1" applyFill="1" applyBorder="1" applyAlignment="1" applyProtection="1">
      <alignment vertical="center" shrinkToFit="1"/>
    </xf>
    <xf numFmtId="49" fontId="76" fillId="0" borderId="0" xfId="1" applyNumberFormat="1" applyFont="1" applyFill="1" applyBorder="1" applyAlignment="1" applyProtection="1">
      <alignment horizontal="left" vertical="center"/>
    </xf>
    <xf numFmtId="0" fontId="46" fillId="0" borderId="0" xfId="1" applyFont="1" applyFill="1" applyBorder="1" applyAlignment="1" applyProtection="1">
      <alignment horizontal="center" vertical="center" shrinkToFit="1"/>
    </xf>
    <xf numFmtId="0" fontId="46" fillId="0" borderId="0" xfId="1" applyFont="1" applyFill="1" applyAlignment="1" applyProtection="1">
      <alignment vertical="center"/>
    </xf>
    <xf numFmtId="0" fontId="46" fillId="6" borderId="36" xfId="1" applyFont="1" applyFill="1" applyBorder="1" applyAlignment="1" applyProtection="1">
      <alignment horizontal="center" vertical="center" shrinkToFit="1"/>
    </xf>
    <xf numFmtId="179" fontId="46" fillId="6" borderId="5" xfId="1" applyNumberFormat="1" applyFont="1" applyFill="1" applyBorder="1" applyAlignment="1" applyProtection="1">
      <alignment horizontal="center" vertical="center" shrinkToFit="1"/>
    </xf>
    <xf numFmtId="0" fontId="46" fillId="6" borderId="5" xfId="1" applyFont="1" applyFill="1" applyBorder="1" applyAlignment="1" applyProtection="1">
      <alignment horizontal="center" vertical="center" shrinkToFit="1"/>
    </xf>
    <xf numFmtId="0" fontId="46" fillId="0" borderId="5" xfId="123" applyNumberFormat="1" applyFont="1" applyFill="1" applyBorder="1" applyAlignment="1" applyProtection="1">
      <alignment horizontal="center" vertical="center" shrinkToFit="1"/>
    </xf>
    <xf numFmtId="0" fontId="46" fillId="0" borderId="0" xfId="123" applyNumberFormat="1" applyFont="1" applyFill="1" applyBorder="1" applyAlignment="1" applyProtection="1">
      <alignment horizontal="center" vertical="center" shrinkToFit="1"/>
    </xf>
    <xf numFmtId="0" fontId="48" fillId="0" borderId="29" xfId="0" applyFont="1" applyFill="1" applyBorder="1" applyAlignment="1" applyProtection="1">
      <alignment vertical="center" shrinkToFit="1"/>
    </xf>
    <xf numFmtId="0" fontId="48" fillId="6" borderId="5" xfId="0" applyFont="1" applyFill="1" applyBorder="1" applyAlignment="1" applyProtection="1">
      <alignment horizontal="center" vertical="center" shrinkToFit="1"/>
    </xf>
    <xf numFmtId="0" fontId="48" fillId="0" borderId="5" xfId="0" applyFont="1" applyFill="1" applyBorder="1" applyAlignment="1" applyProtection="1">
      <alignment horizontal="center" vertical="center" shrinkToFit="1"/>
    </xf>
    <xf numFmtId="0" fontId="46" fillId="0" borderId="0" xfId="1" applyFont="1" applyFill="1" applyBorder="1" applyAlignment="1" applyProtection="1">
      <alignment vertical="center"/>
    </xf>
    <xf numFmtId="185" fontId="48" fillId="0" borderId="5" xfId="142" applyNumberFormat="1" applyFont="1" applyFill="1" applyBorder="1" applyAlignment="1" applyProtection="1">
      <alignment vertical="center" shrinkToFit="1"/>
    </xf>
    <xf numFmtId="38" fontId="48" fillId="0" borderId="0" xfId="122" applyFont="1" applyFill="1" applyBorder="1" applyAlignment="1" applyProtection="1">
      <alignment vertical="center" shrinkToFit="1"/>
    </xf>
    <xf numFmtId="179" fontId="48" fillId="0" borderId="0" xfId="141" applyNumberFormat="1" applyFont="1" applyFill="1" applyBorder="1" applyAlignment="1" applyProtection="1">
      <alignment vertical="center" shrinkToFit="1"/>
    </xf>
    <xf numFmtId="186" fontId="59" fillId="0" borderId="6" xfId="135" applyNumberFormat="1" applyFont="1" applyFill="1" applyBorder="1" applyAlignment="1" applyProtection="1">
      <alignment vertical="center" shrinkToFit="1"/>
    </xf>
    <xf numFmtId="0" fontId="59" fillId="6" borderId="29" xfId="135" applyFont="1" applyFill="1" applyBorder="1" applyAlignment="1" applyProtection="1">
      <alignment vertical="center" shrinkToFit="1"/>
    </xf>
    <xf numFmtId="0" fontId="59" fillId="6" borderId="29" xfId="135" applyFont="1" applyFill="1" applyBorder="1" applyAlignment="1">
      <alignment vertical="center" shrinkToFit="1"/>
    </xf>
    <xf numFmtId="0" fontId="59" fillId="0" borderId="11" xfId="135" applyNumberFormat="1" applyFont="1" applyFill="1" applyBorder="1" applyAlignment="1" applyProtection="1">
      <alignment vertical="center" wrapText="1"/>
    </xf>
    <xf numFmtId="185" fontId="48" fillId="0" borderId="6" xfId="142" applyNumberFormat="1" applyFont="1" applyFill="1" applyBorder="1" applyAlignment="1" applyProtection="1">
      <alignment vertical="center" shrinkToFit="1"/>
    </xf>
    <xf numFmtId="0" fontId="59" fillId="7" borderId="10" xfId="135" applyNumberFormat="1" applyFont="1" applyFill="1" applyBorder="1" applyAlignment="1" applyProtection="1">
      <alignment vertical="center" wrapText="1"/>
      <protection locked="0"/>
    </xf>
    <xf numFmtId="0" fontId="48" fillId="7" borderId="5" xfId="0" applyFont="1" applyFill="1" applyBorder="1" applyAlignment="1" applyProtection="1">
      <alignment horizontal="center" vertical="center" shrinkToFit="1"/>
      <protection locked="0"/>
    </xf>
    <xf numFmtId="0" fontId="48" fillId="6" borderId="5" xfId="0" applyFont="1" applyFill="1" applyBorder="1" applyAlignment="1" applyProtection="1">
      <alignment horizontal="center" vertical="center" shrinkToFit="1"/>
    </xf>
    <xf numFmtId="185" fontId="48" fillId="7" borderId="5" xfId="142" applyNumberFormat="1" applyFont="1" applyFill="1" applyBorder="1" applyAlignment="1" applyProtection="1">
      <alignment horizontal="right" vertical="center" shrinkToFit="1"/>
      <protection locked="0"/>
    </xf>
    <xf numFmtId="185" fontId="59" fillId="0" borderId="29" xfId="135" applyNumberFormat="1" applyFont="1" applyFill="1" applyBorder="1" applyAlignment="1" applyProtection="1">
      <alignment vertical="center" shrinkToFit="1"/>
      <protection locked="0"/>
    </xf>
    <xf numFmtId="190" fontId="59" fillId="0" borderId="5" xfId="135" applyNumberFormat="1" applyFont="1" applyFill="1" applyBorder="1" applyAlignment="1" applyProtection="1">
      <alignment vertical="center" shrinkToFit="1"/>
    </xf>
    <xf numFmtId="0" fontId="59" fillId="9" borderId="0" xfId="135" applyFont="1" applyFill="1" applyAlignment="1">
      <alignment horizontal="center" vertical="center"/>
    </xf>
    <xf numFmtId="0" fontId="59" fillId="9" borderId="14" xfId="135" applyFont="1" applyFill="1" applyBorder="1" applyAlignment="1">
      <alignment vertical="center" wrapText="1"/>
    </xf>
    <xf numFmtId="0" fontId="59" fillId="9" borderId="14" xfId="135" applyFont="1" applyFill="1" applyBorder="1" applyAlignment="1">
      <alignment vertical="center"/>
    </xf>
    <xf numFmtId="0" fontId="59" fillId="6" borderId="5" xfId="135" applyFont="1" applyFill="1" applyBorder="1" applyAlignment="1" applyProtection="1">
      <alignment horizontal="center" vertical="center"/>
    </xf>
    <xf numFmtId="185" fontId="59" fillId="0" borderId="5" xfId="135" applyNumberFormat="1" applyFont="1" applyFill="1" applyBorder="1" applyAlignment="1" applyProtection="1">
      <alignment vertical="center" shrinkToFit="1"/>
    </xf>
    <xf numFmtId="185" fontId="59" fillId="0" borderId="29" xfId="135" applyNumberFormat="1" applyFont="1" applyFill="1" applyBorder="1" applyAlignment="1" applyProtection="1">
      <alignment vertical="center" shrinkToFit="1"/>
    </xf>
    <xf numFmtId="0" fontId="59" fillId="9" borderId="0" xfId="135" applyFont="1" applyFill="1" applyProtection="1">
      <alignment vertical="center"/>
    </xf>
    <xf numFmtId="190" fontId="59" fillId="13" borderId="5" xfId="135" applyNumberFormat="1" applyFont="1" applyFill="1" applyBorder="1" applyAlignment="1">
      <alignment vertical="center" shrinkToFit="1"/>
    </xf>
    <xf numFmtId="190" fontId="59" fillId="13" borderId="5" xfId="135" applyNumberFormat="1" applyFont="1" applyFill="1" applyBorder="1" applyAlignment="1" applyProtection="1">
      <alignment vertical="center" shrinkToFit="1"/>
      <protection locked="0"/>
    </xf>
    <xf numFmtId="0" fontId="48" fillId="6" borderId="5" xfId="0" applyFont="1" applyFill="1" applyBorder="1" applyAlignment="1" applyProtection="1">
      <alignment horizontal="center" vertical="center" shrinkToFit="1"/>
    </xf>
    <xf numFmtId="0" fontId="48" fillId="0" borderId="5" xfId="0" applyFont="1" applyFill="1" applyBorder="1" applyAlignment="1" applyProtection="1">
      <alignment horizontal="center" vertical="center" shrinkToFit="1"/>
    </xf>
    <xf numFmtId="0" fontId="48" fillId="6" borderId="5" xfId="0" applyFont="1" applyFill="1" applyBorder="1" applyAlignment="1" applyProtection="1">
      <alignment horizontal="center" vertical="center" shrinkToFit="1"/>
    </xf>
    <xf numFmtId="0" fontId="48" fillId="0" borderId="5" xfId="0" applyFont="1" applyFill="1" applyBorder="1" applyAlignment="1" applyProtection="1">
      <alignment horizontal="center" vertical="center" shrinkToFit="1"/>
    </xf>
    <xf numFmtId="0" fontId="48" fillId="7" borderId="5" xfId="0" applyFont="1" applyFill="1" applyBorder="1" applyAlignment="1" applyProtection="1">
      <alignment horizontal="center" vertical="center" shrinkToFit="1"/>
      <protection locked="0"/>
    </xf>
    <xf numFmtId="185" fontId="48" fillId="0" borderId="6" xfId="142" applyNumberFormat="1" applyFont="1" applyFill="1" applyBorder="1" applyAlignment="1" applyProtection="1">
      <alignment vertical="center" shrinkToFit="1"/>
    </xf>
    <xf numFmtId="179" fontId="55" fillId="9" borderId="0" xfId="135" applyNumberFormat="1" applyFont="1" applyFill="1" applyBorder="1" applyAlignment="1">
      <alignment horizontal="center" vertical="center" shrinkToFit="1"/>
    </xf>
    <xf numFmtId="190" fontId="59" fillId="9" borderId="0" xfId="135" applyNumberFormat="1" applyFont="1" applyFill="1" applyBorder="1" applyAlignment="1" applyProtection="1">
      <alignment vertical="center" shrinkToFit="1"/>
    </xf>
    <xf numFmtId="179" fontId="59" fillId="9" borderId="0" xfId="135" applyNumberFormat="1" applyFont="1" applyFill="1" applyBorder="1" applyAlignment="1" applyProtection="1">
      <alignment horizontal="center" vertical="center" shrinkToFit="1"/>
    </xf>
    <xf numFmtId="185" fontId="59" fillId="9" borderId="0" xfId="135" applyNumberFormat="1" applyFont="1" applyFill="1" applyBorder="1" applyAlignment="1" applyProtection="1">
      <alignment vertical="center" shrinkToFit="1"/>
    </xf>
    <xf numFmtId="0" fontId="59" fillId="10" borderId="11" xfId="135" applyNumberFormat="1" applyFont="1" applyFill="1" applyBorder="1" applyAlignment="1" applyProtection="1">
      <alignment vertical="center" wrapText="1"/>
    </xf>
    <xf numFmtId="185" fontId="48" fillId="0" borderId="6" xfId="142" applyNumberFormat="1" applyFont="1" applyFill="1" applyBorder="1" applyAlignment="1" applyProtection="1">
      <alignment vertical="center" shrinkToFit="1"/>
    </xf>
    <xf numFmtId="0" fontId="48" fillId="7" borderId="5" xfId="0" applyFont="1" applyFill="1" applyBorder="1" applyAlignment="1" applyProtection="1">
      <alignment horizontal="center" vertical="center" shrinkToFit="1"/>
      <protection locked="0"/>
    </xf>
    <xf numFmtId="0" fontId="48" fillId="0" borderId="5" xfId="0" applyFont="1" applyFill="1" applyBorder="1" applyAlignment="1" applyProtection="1">
      <alignment horizontal="center" vertical="center" shrinkToFit="1"/>
    </xf>
    <xf numFmtId="0" fontId="48" fillId="6" borderId="5" xfId="0" applyFont="1" applyFill="1" applyBorder="1" applyAlignment="1" applyProtection="1">
      <alignment horizontal="center" vertical="center" shrinkToFit="1"/>
    </xf>
    <xf numFmtId="190" fontId="59" fillId="0" borderId="10" xfId="135" applyNumberFormat="1" applyFont="1" applyFill="1" applyBorder="1" applyAlignment="1" applyProtection="1">
      <alignment vertical="center" shrinkToFit="1"/>
    </xf>
    <xf numFmtId="188" fontId="59" fillId="8" borderId="0" xfId="126" applyNumberFormat="1" applyFont="1" applyFill="1" applyProtection="1">
      <alignment vertical="center"/>
    </xf>
    <xf numFmtId="193" fontId="59" fillId="0" borderId="5" xfId="122" applyNumberFormat="1" applyFont="1" applyFill="1" applyBorder="1" applyAlignment="1" applyProtection="1">
      <alignment horizontal="right" vertical="center"/>
    </xf>
    <xf numFmtId="193" fontId="59" fillId="0" borderId="5" xfId="126" applyNumberFormat="1" applyFont="1" applyFill="1" applyBorder="1" applyAlignment="1" applyProtection="1">
      <alignment vertical="center"/>
    </xf>
    <xf numFmtId="49" fontId="55" fillId="0" borderId="0" xfId="126" applyNumberFormat="1" applyFont="1" applyFill="1" applyBorder="1" applyAlignment="1" applyProtection="1">
      <alignment horizontal="left" vertical="center"/>
      <protection locked="0"/>
    </xf>
    <xf numFmtId="49" fontId="55" fillId="0" borderId="0" xfId="126" applyNumberFormat="1" applyFont="1" applyFill="1" applyBorder="1" applyAlignment="1" applyProtection="1">
      <alignment horizontal="left" vertical="top" wrapText="1"/>
      <protection locked="0"/>
    </xf>
    <xf numFmtId="49" fontId="59" fillId="0" borderId="0" xfId="126" applyNumberFormat="1" applyFont="1" applyFill="1" applyBorder="1" applyAlignment="1" applyProtection="1">
      <alignment horizontal="left" vertical="center"/>
      <protection locked="0"/>
    </xf>
    <xf numFmtId="49" fontId="59" fillId="0" borderId="0" xfId="126" applyNumberFormat="1" applyFont="1" applyFill="1" applyBorder="1" applyAlignment="1" applyProtection="1">
      <alignment horizontal="left" vertical="center" indent="6"/>
      <protection locked="0"/>
    </xf>
    <xf numFmtId="0" fontId="71" fillId="0" borderId="0" xfId="126" applyFont="1" applyFill="1" applyProtection="1">
      <alignment vertical="center"/>
    </xf>
    <xf numFmtId="0" fontId="59" fillId="14" borderId="0" xfId="126" applyFont="1" applyFill="1" applyProtection="1">
      <alignment vertical="center"/>
    </xf>
    <xf numFmtId="0" fontId="59" fillId="14" borderId="0" xfId="126" applyFont="1" applyFill="1" applyAlignment="1" applyProtection="1">
      <alignment horizontal="center" vertical="center"/>
    </xf>
    <xf numFmtId="49" fontId="59" fillId="14" borderId="0" xfId="126" applyNumberFormat="1" applyFont="1" applyFill="1" applyBorder="1" applyAlignment="1" applyProtection="1">
      <alignment horizontal="left" vertical="center"/>
      <protection locked="0"/>
    </xf>
    <xf numFmtId="49" fontId="59" fillId="14" borderId="0" xfId="126" applyNumberFormat="1" applyFont="1" applyFill="1" applyBorder="1" applyAlignment="1" applyProtection="1">
      <alignment horizontal="left" vertical="center" indent="6"/>
      <protection locked="0"/>
    </xf>
    <xf numFmtId="0" fontId="71" fillId="14" borderId="0" xfId="126" applyFont="1" applyFill="1" applyProtection="1">
      <alignment vertical="center"/>
    </xf>
    <xf numFmtId="0" fontId="71" fillId="14" borderId="0" xfId="126" applyFont="1" applyFill="1" applyAlignment="1" applyProtection="1">
      <alignment horizontal="center" vertical="center"/>
    </xf>
    <xf numFmtId="0" fontId="71" fillId="0" borderId="0" xfId="126" applyFont="1" applyFill="1" applyAlignment="1" applyProtection="1">
      <alignment horizontal="center" vertical="center"/>
    </xf>
    <xf numFmtId="0" fontId="48" fillId="7" borderId="5" xfId="0" applyFont="1" applyFill="1" applyBorder="1" applyAlignment="1" applyProtection="1">
      <alignment horizontal="center" vertical="center" shrinkToFit="1"/>
      <protection locked="0"/>
    </xf>
    <xf numFmtId="0" fontId="48" fillId="0" borderId="28" xfId="0" applyFont="1" applyFill="1" applyBorder="1" applyAlignment="1" applyProtection="1">
      <alignment vertical="center" shrinkToFit="1"/>
    </xf>
    <xf numFmtId="178" fontId="48" fillId="15" borderId="5" xfId="0" applyNumberFormat="1" applyFont="1" applyFill="1" applyBorder="1" applyAlignment="1" applyProtection="1">
      <alignment horizontal="center" vertical="center" shrinkToFit="1"/>
      <protection locked="0"/>
    </xf>
    <xf numFmtId="190" fontId="48" fillId="7" borderId="5" xfId="0" applyNumberFormat="1" applyFont="1" applyFill="1" applyBorder="1" applyAlignment="1" applyProtection="1">
      <alignment horizontal="center" vertical="center" shrinkToFit="1"/>
    </xf>
    <xf numFmtId="189" fontId="48" fillId="0" borderId="5" xfId="0" applyNumberFormat="1" applyFont="1" applyFill="1" applyBorder="1" applyAlignment="1" applyProtection="1">
      <alignment vertical="center" shrinkToFit="1"/>
    </xf>
    <xf numFmtId="0" fontId="79" fillId="0" borderId="0" xfId="162" applyFont="1">
      <alignment vertical="center"/>
    </xf>
    <xf numFmtId="0" fontId="79" fillId="0" borderId="5" xfId="162" applyFont="1" applyBorder="1">
      <alignment vertical="center"/>
    </xf>
    <xf numFmtId="0" fontId="81" fillId="0" borderId="0" xfId="164" applyFont="1">
      <alignment vertical="center"/>
    </xf>
    <xf numFmtId="0" fontId="81" fillId="0" borderId="0" xfId="162" applyFont="1" applyAlignment="1">
      <alignment horizontal="right" vertical="center"/>
    </xf>
    <xf numFmtId="0" fontId="81" fillId="0" borderId="0" xfId="164" applyFont="1" applyFill="1" applyBorder="1" applyAlignment="1">
      <alignment horizontal="center" vertical="center"/>
    </xf>
    <xf numFmtId="193" fontId="81" fillId="0" borderId="5" xfId="122" applyNumberFormat="1" applyFont="1" applyBorder="1" applyAlignment="1">
      <alignment horizontal="right" vertical="center"/>
    </xf>
    <xf numFmtId="0" fontId="79" fillId="18" borderId="5" xfId="162" applyFont="1" applyFill="1" applyBorder="1">
      <alignment vertical="center"/>
    </xf>
    <xf numFmtId="0" fontId="81" fillId="0" borderId="0" xfId="164" applyFont="1" applyFill="1" applyAlignment="1">
      <alignment horizontal="left" vertical="center"/>
    </xf>
    <xf numFmtId="0" fontId="80" fillId="17" borderId="5" xfId="162" applyFont="1" applyFill="1" applyBorder="1">
      <alignment vertical="center"/>
    </xf>
    <xf numFmtId="0" fontId="80" fillId="0" borderId="0" xfId="162" applyFont="1">
      <alignment vertical="center"/>
    </xf>
    <xf numFmtId="0" fontId="81" fillId="0" borderId="5" xfId="164" applyFont="1" applyBorder="1" applyAlignment="1">
      <alignment horizontal="center" vertical="center"/>
    </xf>
    <xf numFmtId="0" fontId="81" fillId="0" borderId="0" xfId="164" applyFont="1" applyBorder="1" applyAlignment="1">
      <alignment horizontal="center" vertical="center"/>
    </xf>
    <xf numFmtId="193" fontId="81" fillId="0" borderId="0" xfId="122" applyNumberFormat="1" applyFont="1">
      <alignment vertical="center"/>
    </xf>
    <xf numFmtId="193" fontId="80" fillId="0" borderId="5" xfId="122" applyNumberFormat="1" applyFont="1" applyBorder="1" applyAlignment="1">
      <alignment horizontal="right" vertical="center"/>
    </xf>
    <xf numFmtId="193" fontId="80" fillId="0" borderId="5" xfId="122" applyNumberFormat="1" applyFont="1" applyFill="1" applyBorder="1" applyAlignment="1">
      <alignment horizontal="right" vertical="center"/>
    </xf>
    <xf numFmtId="193" fontId="80" fillId="0" borderId="29" xfId="122" applyNumberFormat="1" applyFont="1" applyBorder="1" applyAlignment="1">
      <alignment horizontal="right" vertical="center"/>
    </xf>
    <xf numFmtId="193" fontId="80" fillId="0" borderId="6" xfId="122" applyNumberFormat="1" applyFont="1" applyBorder="1" applyAlignment="1">
      <alignment horizontal="right" vertical="center"/>
    </xf>
    <xf numFmtId="193" fontId="80" fillId="0" borderId="8" xfId="122" applyNumberFormat="1" applyFont="1" applyBorder="1" applyAlignment="1">
      <alignment horizontal="right" vertical="center"/>
    </xf>
    <xf numFmtId="193" fontId="80" fillId="0" borderId="57" xfId="122" applyNumberFormat="1" applyFont="1" applyBorder="1" applyAlignment="1">
      <alignment horizontal="right" vertical="center"/>
    </xf>
    <xf numFmtId="193" fontId="81" fillId="0" borderId="0" xfId="122" applyNumberFormat="1" applyFont="1" applyAlignment="1">
      <alignment horizontal="right" vertical="center"/>
    </xf>
    <xf numFmtId="193" fontId="80" fillId="0" borderId="5" xfId="122" applyNumberFormat="1" applyFont="1" applyBorder="1" applyAlignment="1">
      <alignment horizontal="center" vertical="center"/>
    </xf>
    <xf numFmtId="193" fontId="80" fillId="0" borderId="0" xfId="122" applyNumberFormat="1" applyFont="1" applyBorder="1" applyAlignment="1">
      <alignment horizontal="right" vertical="center"/>
    </xf>
    <xf numFmtId="0" fontId="81" fillId="0" borderId="0" xfId="168" applyFont="1">
      <alignment vertical="center"/>
    </xf>
    <xf numFmtId="0" fontId="81" fillId="0" borderId="0" xfId="168" applyFont="1" applyFill="1" applyAlignment="1">
      <alignment horizontal="left" vertical="center"/>
    </xf>
    <xf numFmtId="0" fontId="80" fillId="17" borderId="5" xfId="169" applyFont="1" applyFill="1" applyBorder="1">
      <alignment vertical="center"/>
    </xf>
    <xf numFmtId="0" fontId="80" fillId="0" borderId="0" xfId="169" applyFont="1">
      <alignment vertical="center"/>
    </xf>
    <xf numFmtId="0" fontId="80" fillId="18" borderId="5" xfId="169" applyFont="1" applyFill="1" applyBorder="1">
      <alignment vertical="center"/>
    </xf>
    <xf numFmtId="0" fontId="80" fillId="0" borderId="0" xfId="169" applyFont="1" applyFill="1" applyBorder="1">
      <alignment vertical="center"/>
    </xf>
    <xf numFmtId="0" fontId="80" fillId="0" borderId="5" xfId="169" applyFont="1" applyBorder="1">
      <alignment vertical="center"/>
    </xf>
    <xf numFmtId="0" fontId="81" fillId="0" borderId="0" xfId="168" applyFont="1" applyAlignment="1">
      <alignment horizontal="right" vertical="center"/>
    </xf>
    <xf numFmtId="0" fontId="81" fillId="0" borderId="5" xfId="168" applyFont="1" applyBorder="1" applyAlignment="1">
      <alignment horizontal="center" vertical="center"/>
    </xf>
    <xf numFmtId="0" fontId="81" fillId="0" borderId="0" xfId="168" applyFont="1" applyBorder="1" applyAlignment="1">
      <alignment horizontal="center" vertical="center"/>
    </xf>
    <xf numFmtId="193" fontId="81" fillId="0" borderId="0" xfId="172" applyNumberFormat="1" applyFont="1">
      <alignment vertical="center"/>
    </xf>
    <xf numFmtId="193" fontId="81" fillId="0" borderId="0" xfId="171" applyNumberFormat="1" applyFont="1">
      <alignment vertical="center"/>
    </xf>
    <xf numFmtId="193" fontId="81" fillId="0" borderId="0" xfId="168" applyNumberFormat="1" applyFont="1">
      <alignment vertical="center"/>
    </xf>
    <xf numFmtId="0" fontId="82" fillId="0" borderId="5" xfId="170" applyFont="1" applyBorder="1" applyAlignment="1">
      <alignment horizontal="center" vertical="center"/>
    </xf>
    <xf numFmtId="193" fontId="80" fillId="0" borderId="5" xfId="172" applyNumberFormat="1" applyFont="1" applyFill="1" applyBorder="1" applyAlignment="1">
      <alignment horizontal="right" vertical="center"/>
    </xf>
    <xf numFmtId="193" fontId="80" fillId="18" borderId="5" xfId="172" applyNumberFormat="1" applyFont="1" applyFill="1" applyBorder="1" applyAlignment="1">
      <alignment horizontal="right" vertical="center"/>
    </xf>
    <xf numFmtId="193" fontId="80" fillId="18" borderId="6" xfId="172" applyNumberFormat="1" applyFont="1" applyFill="1" applyBorder="1" applyAlignment="1">
      <alignment horizontal="right" vertical="center"/>
    </xf>
    <xf numFmtId="178" fontId="80" fillId="18" borderId="5" xfId="173" applyNumberFormat="1" applyFont="1" applyFill="1" applyBorder="1" applyAlignment="1">
      <alignment horizontal="right" vertical="center"/>
    </xf>
    <xf numFmtId="193" fontId="80" fillId="0" borderId="6" xfId="172" applyNumberFormat="1" applyFont="1" applyFill="1" applyBorder="1" applyAlignment="1">
      <alignment horizontal="right" vertical="center"/>
    </xf>
    <xf numFmtId="193" fontId="80" fillId="0" borderId="8" xfId="172" applyNumberFormat="1" applyFont="1" applyFill="1" applyBorder="1" applyAlignment="1">
      <alignment horizontal="right" vertical="center"/>
    </xf>
    <xf numFmtId="193" fontId="80" fillId="0" borderId="5" xfId="172" applyNumberFormat="1" applyFont="1" applyBorder="1" applyAlignment="1">
      <alignment horizontal="right" vertical="center"/>
    </xf>
    <xf numFmtId="193" fontId="81" fillId="0" borderId="0" xfId="172" applyNumberFormat="1" applyFont="1" applyAlignment="1">
      <alignment horizontal="right" vertical="center"/>
    </xf>
    <xf numFmtId="0" fontId="81" fillId="0" borderId="0" xfId="172" applyNumberFormat="1" applyFont="1">
      <alignment vertical="center"/>
    </xf>
    <xf numFmtId="194" fontId="81" fillId="0" borderId="5" xfId="171" applyNumberFormat="1" applyFont="1" applyFill="1" applyBorder="1" applyAlignment="1">
      <alignment horizontal="center" vertical="center"/>
    </xf>
    <xf numFmtId="0" fontId="81" fillId="0" borderId="0" xfId="164" applyFont="1" applyFill="1">
      <alignment vertical="center"/>
    </xf>
    <xf numFmtId="0" fontId="82" fillId="0" borderId="5" xfId="0" applyFont="1" applyFill="1" applyBorder="1" applyAlignment="1">
      <alignment horizontal="center" vertical="center"/>
    </xf>
    <xf numFmtId="0" fontId="82" fillId="0" borderId="5" xfId="170" applyFont="1" applyFill="1" applyBorder="1" applyAlignment="1">
      <alignment horizontal="center" vertical="center"/>
    </xf>
    <xf numFmtId="0" fontId="81" fillId="0" borderId="10" xfId="168" applyFont="1" applyFill="1" applyBorder="1" applyAlignment="1">
      <alignment horizontal="center" vertical="center"/>
    </xf>
    <xf numFmtId="0" fontId="82" fillId="0" borderId="3" xfId="170" applyFont="1" applyFill="1" applyBorder="1" applyAlignment="1">
      <alignment vertical="center"/>
    </xf>
    <xf numFmtId="0" fontId="82" fillId="0" borderId="4" xfId="170" applyFont="1" applyFill="1" applyBorder="1" applyAlignment="1">
      <alignment vertical="center"/>
    </xf>
    <xf numFmtId="188" fontId="48" fillId="0" borderId="0" xfId="0" applyNumberFormat="1" applyFont="1" applyFill="1" applyAlignment="1" applyProtection="1">
      <alignment vertical="center" shrinkToFit="1"/>
    </xf>
    <xf numFmtId="193" fontId="80" fillId="17" borderId="5" xfId="122" applyNumberFormat="1" applyFont="1" applyFill="1" applyBorder="1" applyAlignment="1" applyProtection="1">
      <alignment horizontal="right" vertical="center"/>
      <protection locked="0"/>
    </xf>
    <xf numFmtId="193" fontId="80" fillId="17" borderId="14" xfId="122" applyNumberFormat="1" applyFont="1" applyFill="1" applyBorder="1" applyAlignment="1" applyProtection="1">
      <alignment horizontal="right" vertical="center"/>
      <protection locked="0"/>
    </xf>
    <xf numFmtId="194" fontId="80" fillId="17" borderId="5" xfId="172" applyNumberFormat="1" applyFont="1" applyFill="1" applyBorder="1" applyAlignment="1" applyProtection="1">
      <alignment horizontal="center" vertical="center"/>
      <protection locked="0"/>
    </xf>
    <xf numFmtId="193" fontId="80" fillId="17" borderId="5" xfId="172" applyNumberFormat="1" applyFont="1" applyFill="1" applyBorder="1" applyAlignment="1" applyProtection="1">
      <alignment horizontal="right" vertical="center"/>
      <protection locked="0"/>
    </xf>
    <xf numFmtId="0" fontId="81" fillId="18" borderId="0" xfId="164" applyFont="1" applyFill="1" applyAlignment="1">
      <alignment horizontal="center" vertical="center"/>
    </xf>
    <xf numFmtId="0" fontId="81" fillId="18" borderId="0" xfId="168" applyFont="1" applyFill="1" applyAlignment="1">
      <alignment horizontal="center" vertical="center"/>
    </xf>
    <xf numFmtId="178" fontId="80" fillId="0" borderId="5" xfId="123" applyNumberFormat="1" applyFont="1" applyBorder="1" applyAlignment="1">
      <alignment horizontal="right" vertical="center"/>
    </xf>
    <xf numFmtId="49" fontId="41" fillId="0" borderId="0" xfId="170" applyNumberFormat="1" applyFont="1">
      <alignment vertical="center"/>
    </xf>
    <xf numFmtId="49" fontId="41" fillId="0" borderId="0" xfId="170" applyNumberFormat="1" applyFont="1" applyAlignment="1">
      <alignment horizontal="center" vertical="center"/>
    </xf>
    <xf numFmtId="49" fontId="41" fillId="0" borderId="0" xfId="170" applyNumberFormat="1" applyFont="1" applyAlignment="1">
      <alignment horizontal="left" vertical="center"/>
    </xf>
    <xf numFmtId="49" fontId="41" fillId="0" borderId="0" xfId="170" applyNumberFormat="1" applyFont="1" applyAlignment="1">
      <alignment horizontal="left"/>
    </xf>
    <xf numFmtId="49" fontId="41" fillId="0" borderId="0" xfId="170" applyNumberFormat="1" applyFont="1" applyAlignment="1"/>
    <xf numFmtId="0" fontId="41" fillId="0" borderId="0" xfId="170" applyNumberFormat="1" applyFont="1" applyAlignment="1"/>
    <xf numFmtId="49" fontId="41" fillId="19" borderId="39" xfId="177" applyNumberFormat="1" applyFont="1" applyFill="1" applyBorder="1" applyAlignment="1" applyProtection="1">
      <alignment horizontal="center" vertical="center"/>
    </xf>
    <xf numFmtId="49" fontId="41" fillId="19" borderId="3" xfId="176" applyNumberFormat="1" applyFont="1" applyFill="1" applyBorder="1" applyAlignment="1" applyProtection="1">
      <alignment horizontal="center" vertical="center" shrinkToFit="1"/>
    </xf>
    <xf numFmtId="49" fontId="41" fillId="4" borderId="39" xfId="177" applyNumberFormat="1" applyFont="1" applyFill="1" applyBorder="1" applyAlignment="1" applyProtection="1">
      <alignment horizontal="center" vertical="center"/>
    </xf>
    <xf numFmtId="49" fontId="41" fillId="5" borderId="3" xfId="176" applyNumberFormat="1" applyFont="1" applyFill="1" applyBorder="1" applyAlignment="1" applyProtection="1">
      <alignment horizontal="center" vertical="center" shrinkToFit="1"/>
    </xf>
    <xf numFmtId="49" fontId="41" fillId="0" borderId="5" xfId="170" applyNumberFormat="1" applyFont="1" applyBorder="1" applyAlignment="1">
      <alignment horizontal="center" vertical="center"/>
    </xf>
    <xf numFmtId="49" fontId="41" fillId="0" borderId="1" xfId="170" applyNumberFormat="1" applyFont="1" applyFill="1" applyBorder="1" applyAlignment="1">
      <alignment horizontal="left" vertical="center"/>
    </xf>
    <xf numFmtId="49" fontId="41" fillId="19" borderId="11" xfId="170" applyNumberFormat="1" applyFont="1" applyFill="1" applyBorder="1" applyAlignment="1">
      <alignment vertical="center"/>
    </xf>
    <xf numFmtId="49" fontId="41" fillId="19" borderId="10" xfId="170" applyNumberFormat="1" applyFont="1" applyFill="1" applyBorder="1" applyAlignment="1">
      <alignment vertical="center"/>
    </xf>
    <xf numFmtId="49" fontId="32" fillId="0" borderId="0" xfId="170" applyNumberFormat="1" applyAlignment="1" applyProtection="1"/>
    <xf numFmtId="49" fontId="41" fillId="0" borderId="0" xfId="170" applyNumberFormat="1" applyFont="1" applyAlignment="1">
      <alignment horizontal="center"/>
    </xf>
    <xf numFmtId="49" fontId="41" fillId="0" borderId="0" xfId="170" applyNumberFormat="1" applyFont="1" applyFill="1" applyBorder="1" applyAlignment="1">
      <alignment horizontal="left" vertical="center"/>
    </xf>
    <xf numFmtId="49" fontId="41" fillId="0" borderId="0" xfId="170" applyNumberFormat="1" applyFont="1" applyFill="1" applyBorder="1" applyAlignment="1">
      <alignment horizontal="center" vertical="center" wrapText="1"/>
    </xf>
    <xf numFmtId="0" fontId="41" fillId="0" borderId="0" xfId="170" applyNumberFormat="1" applyFont="1" applyFill="1" applyAlignment="1"/>
    <xf numFmtId="49" fontId="41" fillId="0" borderId="0" xfId="170" applyNumberFormat="1" applyFont="1" applyFill="1" applyAlignment="1">
      <alignment horizontal="center"/>
    </xf>
    <xf numFmtId="49" fontId="41" fillId="21" borderId="0" xfId="170" applyNumberFormat="1" applyFont="1" applyFill="1" applyAlignment="1">
      <alignment horizontal="center"/>
    </xf>
    <xf numFmtId="49" fontId="41" fillId="0" borderId="0" xfId="170" applyNumberFormat="1" applyFont="1" applyFill="1" applyAlignment="1"/>
    <xf numFmtId="49" fontId="41" fillId="0" borderId="0" xfId="170" applyNumberFormat="1" applyFont="1" applyFill="1" applyBorder="1">
      <alignment vertical="center"/>
    </xf>
    <xf numFmtId="49" fontId="41" fillId="4" borderId="40" xfId="177" applyNumberFormat="1" applyFont="1" applyFill="1" applyBorder="1" applyAlignment="1" applyProtection="1">
      <alignment horizontal="center" vertical="center"/>
    </xf>
    <xf numFmtId="49" fontId="41" fillId="5" borderId="63" xfId="176" applyNumberFormat="1" applyFont="1" applyFill="1" applyBorder="1" applyAlignment="1" applyProtection="1">
      <alignment horizontal="center" vertical="center" shrinkToFit="1"/>
    </xf>
    <xf numFmtId="49" fontId="41" fillId="0" borderId="6" xfId="170" applyNumberFormat="1" applyFont="1" applyBorder="1" applyAlignment="1">
      <alignment horizontal="center" vertical="center"/>
    </xf>
    <xf numFmtId="49" fontId="41" fillId="0" borderId="60" xfId="170" applyNumberFormat="1" applyFont="1" applyBorder="1" applyAlignment="1">
      <alignment horizontal="center" vertical="center"/>
    </xf>
    <xf numFmtId="49" fontId="32" fillId="0" borderId="0" xfId="170" applyNumberFormat="1" applyFont="1" applyAlignment="1" applyProtection="1"/>
    <xf numFmtId="49" fontId="41" fillId="22" borderId="0" xfId="170" applyNumberFormat="1" applyFont="1" applyFill="1" applyAlignment="1">
      <alignment horizontal="center"/>
    </xf>
    <xf numFmtId="49" fontId="41" fillId="17" borderId="39" xfId="177" applyNumberFormat="1" applyFont="1" applyFill="1" applyBorder="1" applyAlignment="1" applyProtection="1">
      <alignment horizontal="center" vertical="center"/>
    </xf>
    <xf numFmtId="49" fontId="41" fillId="17" borderId="3" xfId="176" applyNumberFormat="1" applyFont="1" applyFill="1" applyBorder="1" applyAlignment="1" applyProtection="1">
      <alignment horizontal="center" vertical="center" shrinkToFit="1"/>
    </xf>
    <xf numFmtId="49" fontId="41" fillId="17" borderId="5" xfId="170" applyNumberFormat="1" applyFont="1" applyFill="1" applyBorder="1" applyAlignment="1">
      <alignment horizontal="center" vertical="center"/>
    </xf>
    <xf numFmtId="49" fontId="83" fillId="0" borderId="0" xfId="170" applyNumberFormat="1" applyFont="1" applyAlignment="1">
      <alignment horizontal="left" vertical="center"/>
    </xf>
    <xf numFmtId="49" fontId="41" fillId="0" borderId="0" xfId="170" applyNumberFormat="1" applyFont="1" applyFill="1">
      <alignment vertical="center"/>
    </xf>
    <xf numFmtId="49" fontId="32" fillId="0" borderId="0" xfId="170" applyNumberFormat="1" applyFill="1" applyAlignment="1" applyProtection="1"/>
    <xf numFmtId="49" fontId="32" fillId="0" borderId="0" xfId="170" applyNumberFormat="1" applyFont="1" applyFill="1" applyAlignment="1" applyProtection="1"/>
    <xf numFmtId="49" fontId="41" fillId="4" borderId="59" xfId="177" applyNumberFormat="1" applyFont="1" applyFill="1" applyBorder="1" applyAlignment="1" applyProtection="1">
      <alignment horizontal="center" vertical="center"/>
    </xf>
    <xf numFmtId="49" fontId="41" fillId="5" borderId="9" xfId="176" applyNumberFormat="1" applyFont="1" applyFill="1" applyBorder="1" applyAlignment="1" applyProtection="1">
      <alignment horizontal="center" vertical="center" shrinkToFit="1"/>
    </xf>
    <xf numFmtId="49" fontId="41" fillId="20" borderId="5" xfId="177" applyNumberFormat="1" applyFont="1" applyFill="1" applyBorder="1" applyAlignment="1" applyProtection="1">
      <alignment horizontal="center" vertical="center"/>
    </xf>
    <xf numFmtId="49" fontId="41" fillId="20" borderId="3" xfId="176" applyNumberFormat="1" applyFont="1" applyFill="1" applyBorder="1" applyAlignment="1" applyProtection="1">
      <alignment horizontal="center" vertical="center" shrinkToFit="1"/>
    </xf>
    <xf numFmtId="49" fontId="41" fillId="20" borderId="5" xfId="170" applyNumberFormat="1" applyFont="1" applyFill="1" applyBorder="1" applyAlignment="1">
      <alignment horizontal="center" vertical="center"/>
    </xf>
    <xf numFmtId="49" fontId="41" fillId="20" borderId="61" xfId="177" applyNumberFormat="1" applyFont="1" applyFill="1" applyBorder="1" applyAlignment="1" applyProtection="1">
      <alignment horizontal="center" vertical="center"/>
    </xf>
    <xf numFmtId="49" fontId="41" fillId="20" borderId="63" xfId="176" applyNumberFormat="1" applyFont="1" applyFill="1" applyBorder="1" applyAlignment="1" applyProtection="1">
      <alignment horizontal="center" vertical="center" shrinkToFit="1"/>
    </xf>
    <xf numFmtId="49" fontId="41" fillId="20" borderId="61" xfId="170" applyNumberFormat="1" applyFont="1" applyFill="1" applyBorder="1" applyAlignment="1">
      <alignment horizontal="center" vertical="center"/>
    </xf>
    <xf numFmtId="49" fontId="41" fillId="4" borderId="62" xfId="177" applyNumberFormat="1" applyFont="1" applyFill="1" applyBorder="1" applyAlignment="1" applyProtection="1">
      <alignment horizontal="center" vertical="center"/>
    </xf>
    <xf numFmtId="49" fontId="41" fillId="5" borderId="12" xfId="176" applyNumberFormat="1" applyFont="1" applyFill="1" applyBorder="1" applyAlignment="1" applyProtection="1">
      <alignment horizontal="center" vertical="center" shrinkToFit="1"/>
    </xf>
    <xf numFmtId="49" fontId="41" fillId="0" borderId="10" xfId="170" applyNumberFormat="1" applyFont="1" applyBorder="1" applyAlignment="1">
      <alignment horizontal="center" vertical="center"/>
    </xf>
    <xf numFmtId="0" fontId="41" fillId="0" borderId="0" xfId="170" applyNumberFormat="1" applyFont="1">
      <alignment vertical="center"/>
    </xf>
    <xf numFmtId="49" fontId="41" fillId="22" borderId="0" xfId="170" applyNumberFormat="1" applyFont="1" applyFill="1" applyAlignment="1"/>
    <xf numFmtId="49" fontId="41" fillId="19" borderId="5" xfId="170" applyNumberFormat="1" applyFont="1" applyFill="1" applyBorder="1" applyAlignment="1">
      <alignment horizontal="center" vertical="center"/>
    </xf>
    <xf numFmtId="0" fontId="54" fillId="8" borderId="0" xfId="123" applyNumberFormat="1" applyFont="1" applyFill="1" applyBorder="1" applyAlignment="1" applyProtection="1">
      <alignment horizontal="center" vertical="center"/>
    </xf>
    <xf numFmtId="0" fontId="81" fillId="0" borderId="5" xfId="168" applyFont="1" applyBorder="1" applyAlignment="1">
      <alignment horizontal="center" vertical="center"/>
    </xf>
    <xf numFmtId="0" fontId="82" fillId="0" borderId="5" xfId="170" applyFont="1" applyBorder="1" applyAlignment="1">
      <alignment horizontal="center" vertical="center"/>
    </xf>
    <xf numFmtId="0" fontId="81" fillId="0" borderId="10" xfId="168" applyFont="1" applyFill="1" applyBorder="1" applyAlignment="1">
      <alignment horizontal="center" vertical="center"/>
    </xf>
    <xf numFmtId="0" fontId="82" fillId="0" borderId="5" xfId="170" applyFont="1" applyFill="1" applyBorder="1" applyAlignment="1">
      <alignment horizontal="center" vertical="center"/>
    </xf>
    <xf numFmtId="193" fontId="81" fillId="0" borderId="0" xfId="171" applyNumberFormat="1" applyFont="1" applyFill="1">
      <alignment vertical="center"/>
    </xf>
    <xf numFmtId="193" fontId="80" fillId="0" borderId="29" xfId="172" applyNumberFormat="1" applyFont="1" applyFill="1" applyBorder="1" applyAlignment="1">
      <alignment horizontal="right" vertical="center"/>
    </xf>
    <xf numFmtId="193" fontId="80" fillId="0" borderId="29" xfId="122" applyNumberFormat="1" applyFont="1" applyFill="1" applyBorder="1" applyAlignment="1" applyProtection="1">
      <alignment horizontal="right" vertical="center"/>
      <protection locked="0"/>
    </xf>
    <xf numFmtId="193" fontId="80" fillId="0" borderId="57" xfId="122" applyNumberFormat="1" applyFont="1" applyFill="1" applyBorder="1" applyAlignment="1" applyProtection="1">
      <alignment horizontal="right" vertical="center"/>
      <protection locked="0"/>
    </xf>
    <xf numFmtId="193" fontId="80" fillId="0" borderId="29" xfId="122" applyNumberFormat="1" applyFont="1" applyFill="1" applyBorder="1" applyAlignment="1">
      <alignment horizontal="right" vertical="center"/>
    </xf>
    <xf numFmtId="193" fontId="80" fillId="0" borderId="57" xfId="122" applyNumberFormat="1" applyFont="1" applyFill="1" applyBorder="1" applyAlignment="1">
      <alignment horizontal="right" vertical="center"/>
    </xf>
    <xf numFmtId="193" fontId="80" fillId="0" borderId="29" xfId="122" applyNumberFormat="1" applyFont="1" applyFill="1" applyBorder="1" applyAlignment="1">
      <alignment horizontal="center" vertical="center"/>
    </xf>
    <xf numFmtId="193" fontId="80" fillId="0" borderId="29" xfId="172" applyNumberFormat="1" applyFont="1" applyFill="1" applyBorder="1" applyAlignment="1" applyProtection="1">
      <alignment horizontal="right" vertical="center"/>
      <protection locked="0"/>
    </xf>
    <xf numFmtId="0" fontId="41" fillId="0" borderId="0" xfId="170" applyFont="1" applyAlignment="1"/>
    <xf numFmtId="195" fontId="55" fillId="0" borderId="0" xfId="122" applyNumberFormat="1" applyFont="1" applyFill="1" applyBorder="1" applyAlignment="1" applyProtection="1">
      <alignment horizontal="left" vertical="center"/>
    </xf>
    <xf numFmtId="38" fontId="55" fillId="6" borderId="10" xfId="127" applyFont="1" applyFill="1" applyBorder="1" applyAlignment="1" applyProtection="1">
      <alignment horizontal="center" vertical="center"/>
    </xf>
    <xf numFmtId="193" fontId="81" fillId="0" borderId="0" xfId="122" applyNumberFormat="1" applyFont="1" applyFill="1" applyAlignment="1">
      <alignment horizontal="right" vertical="center"/>
    </xf>
    <xf numFmtId="49" fontId="87" fillId="23" borderId="0" xfId="170" applyNumberFormat="1" applyFont="1" applyFill="1" applyAlignment="1"/>
    <xf numFmtId="49" fontId="87" fillId="23" borderId="0" xfId="170" applyNumberFormat="1" applyFont="1" applyFill="1" applyAlignment="1">
      <alignment horizontal="center"/>
    </xf>
    <xf numFmtId="0" fontId="87" fillId="23" borderId="0" xfId="170" applyNumberFormat="1" applyFont="1" applyFill="1">
      <alignment vertical="center"/>
    </xf>
    <xf numFmtId="49" fontId="41" fillId="23" borderId="0" xfId="170" applyNumberFormat="1" applyFont="1" applyFill="1">
      <alignment vertical="center"/>
    </xf>
    <xf numFmtId="193" fontId="81" fillId="17" borderId="0" xfId="171" applyNumberFormat="1" applyFont="1" applyFill="1">
      <alignment vertical="center"/>
    </xf>
    <xf numFmtId="193" fontId="81" fillId="17" borderId="0" xfId="122" applyNumberFormat="1" applyFont="1" applyFill="1">
      <alignment vertical="center"/>
    </xf>
    <xf numFmtId="0" fontId="0" fillId="0" borderId="0" xfId="0" applyAlignment="1">
      <alignment horizontal="center" vertical="center" wrapText="1"/>
    </xf>
    <xf numFmtId="3" fontId="0" fillId="0" borderId="0" xfId="0" applyNumberFormat="1">
      <alignment vertical="center"/>
    </xf>
    <xf numFmtId="0" fontId="0" fillId="0" borderId="5" xfId="0" applyBorder="1">
      <alignment vertical="center"/>
    </xf>
    <xf numFmtId="55" fontId="0" fillId="0" borderId="5" xfId="0" applyNumberFormat="1" applyBorder="1">
      <alignment vertical="center"/>
    </xf>
    <xf numFmtId="0" fontId="0" fillId="18" borderId="5" xfId="0" applyFill="1" applyBorder="1" applyAlignment="1">
      <alignment horizontal="center" vertical="center"/>
    </xf>
    <xf numFmtId="0" fontId="0" fillId="18" borderId="5" xfId="0" applyFill="1" applyBorder="1" applyAlignment="1">
      <alignment horizontal="center" vertical="center" wrapText="1"/>
    </xf>
    <xf numFmtId="0" fontId="89" fillId="0" borderId="0" xfId="0" applyFont="1" applyAlignment="1">
      <alignment horizontal="right" vertical="center" wrapText="1"/>
    </xf>
    <xf numFmtId="0" fontId="0" fillId="0" borderId="0" xfId="0" applyBorder="1">
      <alignment vertical="center"/>
    </xf>
    <xf numFmtId="49" fontId="41" fillId="19" borderId="5" xfId="170" applyNumberFormat="1" applyFont="1" applyFill="1" applyBorder="1" applyAlignment="1">
      <alignment horizontal="center" vertical="center" wrapText="1"/>
    </xf>
    <xf numFmtId="0" fontId="41" fillId="19" borderId="5" xfId="170" applyNumberFormat="1" applyFont="1" applyFill="1" applyBorder="1" applyAlignment="1">
      <alignment horizontal="center" vertical="center" wrapText="1"/>
    </xf>
    <xf numFmtId="0" fontId="41" fillId="19" borderId="5" xfId="170" applyNumberFormat="1" applyFont="1" applyFill="1" applyBorder="1" applyAlignment="1">
      <alignment horizontal="center" vertical="center"/>
    </xf>
    <xf numFmtId="49" fontId="41" fillId="19" borderId="9" xfId="170" applyNumberFormat="1" applyFont="1" applyFill="1" applyBorder="1" applyAlignment="1">
      <alignment horizontal="center"/>
    </xf>
    <xf numFmtId="49" fontId="41" fillId="19" borderId="8" xfId="170" applyNumberFormat="1" applyFont="1" applyFill="1" applyBorder="1" applyAlignment="1">
      <alignment horizontal="center"/>
    </xf>
    <xf numFmtId="49" fontId="41" fillId="0" borderId="5" xfId="170" applyNumberFormat="1" applyFont="1" applyBorder="1" applyAlignment="1">
      <alignment horizontal="left"/>
    </xf>
    <xf numFmtId="49" fontId="41" fillId="0" borderId="12" xfId="170" applyNumberFormat="1" applyFont="1" applyBorder="1" applyAlignment="1">
      <alignment horizontal="left" wrapText="1"/>
    </xf>
    <xf numFmtId="49" fontId="41" fillId="0" borderId="1" xfId="170" applyNumberFormat="1" applyFont="1" applyBorder="1" applyAlignment="1">
      <alignment horizontal="left" wrapText="1"/>
    </xf>
    <xf numFmtId="49" fontId="41" fillId="19" borderId="5" xfId="170" applyNumberFormat="1" applyFont="1" applyFill="1" applyBorder="1" applyAlignment="1">
      <alignment horizontal="center" vertical="center"/>
    </xf>
    <xf numFmtId="49" fontId="41" fillId="19" borderId="6" xfId="170" applyNumberFormat="1" applyFont="1" applyFill="1" applyBorder="1" applyAlignment="1">
      <alignment horizontal="center" vertical="center"/>
    </xf>
    <xf numFmtId="199" fontId="81" fillId="0" borderId="1" xfId="164" applyNumberFormat="1" applyFont="1" applyBorder="1" applyAlignment="1">
      <alignment horizontal="left" vertical="center"/>
    </xf>
    <xf numFmtId="0" fontId="81" fillId="0" borderId="3" xfId="164" applyFont="1" applyFill="1" applyBorder="1" applyAlignment="1">
      <alignment horizontal="center" vertical="center"/>
    </xf>
    <xf numFmtId="0" fontId="81" fillId="0" borderId="2" xfId="164" applyFont="1" applyFill="1" applyBorder="1" applyAlignment="1">
      <alignment horizontal="center" vertical="center"/>
    </xf>
    <xf numFmtId="0" fontId="82" fillId="0" borderId="2" xfId="0" applyFont="1" applyFill="1" applyBorder="1" applyAlignment="1">
      <alignment vertical="center"/>
    </xf>
    <xf numFmtId="0" fontId="82" fillId="0" borderId="4" xfId="0" applyFont="1" applyFill="1" applyBorder="1" applyAlignment="1">
      <alignment vertical="center"/>
    </xf>
    <xf numFmtId="0" fontId="81" fillId="0" borderId="9" xfId="164" applyFont="1" applyFill="1" applyBorder="1" applyAlignment="1">
      <alignment horizontal="center" vertical="center"/>
    </xf>
    <xf numFmtId="0" fontId="81" fillId="0" borderId="7" xfId="164" applyFont="1" applyFill="1" applyBorder="1" applyAlignment="1">
      <alignment horizontal="center" vertical="center"/>
    </xf>
    <xf numFmtId="0" fontId="82" fillId="0" borderId="7" xfId="0" applyFont="1" applyFill="1" applyBorder="1" applyAlignment="1">
      <alignment vertical="center"/>
    </xf>
    <xf numFmtId="0" fontId="82" fillId="0" borderId="8" xfId="0" applyFont="1" applyFill="1" applyBorder="1" applyAlignment="1">
      <alignment vertical="center"/>
    </xf>
    <xf numFmtId="0" fontId="81" fillId="0" borderId="12" xfId="164" applyFont="1" applyFill="1" applyBorder="1" applyAlignment="1">
      <alignment horizontal="center" vertical="center"/>
    </xf>
    <xf numFmtId="0" fontId="81" fillId="0" borderId="1" xfId="164" applyFont="1" applyFill="1" applyBorder="1" applyAlignment="1">
      <alignment horizontal="center" vertical="center"/>
    </xf>
    <xf numFmtId="0" fontId="82" fillId="0" borderId="1" xfId="0" applyFont="1" applyFill="1" applyBorder="1" applyAlignment="1">
      <alignment vertical="center"/>
    </xf>
    <xf numFmtId="0" fontId="82" fillId="0" borderId="14" xfId="0" applyFont="1" applyFill="1" applyBorder="1" applyAlignment="1">
      <alignment vertical="center"/>
    </xf>
    <xf numFmtId="0" fontId="81" fillId="0" borderId="4" xfId="164" applyFont="1" applyFill="1" applyBorder="1" applyAlignment="1">
      <alignment horizontal="center" vertical="center"/>
    </xf>
    <xf numFmtId="0" fontId="81" fillId="0" borderId="8" xfId="164" applyFont="1" applyFill="1" applyBorder="1" applyAlignment="1">
      <alignment horizontal="center" vertical="center"/>
    </xf>
    <xf numFmtId="0" fontId="81" fillId="0" borderId="16" xfId="164" applyFont="1" applyFill="1" applyBorder="1" applyAlignment="1">
      <alignment horizontal="center" vertical="center"/>
    </xf>
    <xf numFmtId="0" fontId="81" fillId="0" borderId="5" xfId="164" applyFont="1" applyBorder="1" applyAlignment="1">
      <alignment horizontal="center" vertical="center"/>
    </xf>
    <xf numFmtId="0" fontId="81" fillId="0" borderId="6" xfId="164" applyFont="1" applyBorder="1" applyAlignment="1">
      <alignment horizontal="center" vertical="center"/>
    </xf>
    <xf numFmtId="0" fontId="82" fillId="0" borderId="12" xfId="0" applyFont="1" applyFill="1" applyBorder="1" applyAlignment="1">
      <alignment vertical="center"/>
    </xf>
    <xf numFmtId="0" fontId="82" fillId="0" borderId="16" xfId="0" applyFont="1" applyFill="1" applyBorder="1" applyAlignment="1">
      <alignment vertical="center"/>
    </xf>
    <xf numFmtId="0" fontId="81" fillId="0" borderId="3" xfId="164" applyFont="1" applyFill="1" applyBorder="1" applyAlignment="1">
      <alignment vertical="center"/>
    </xf>
    <xf numFmtId="0" fontId="81" fillId="0" borderId="13" xfId="164" applyFont="1" applyFill="1" applyBorder="1" applyAlignment="1">
      <alignment horizontal="center" vertical="center"/>
    </xf>
    <xf numFmtId="193" fontId="81" fillId="0" borderId="5" xfId="122" applyNumberFormat="1" applyFont="1" applyBorder="1" applyAlignment="1">
      <alignment horizontal="center" vertical="center"/>
    </xf>
    <xf numFmtId="193" fontId="81" fillId="0" borderId="9" xfId="122" applyNumberFormat="1" applyFont="1" applyBorder="1" applyAlignment="1">
      <alignment horizontal="center" vertical="center"/>
    </xf>
    <xf numFmtId="193" fontId="81" fillId="0" borderId="7" xfId="122" applyNumberFormat="1" applyFont="1" applyBorder="1" applyAlignment="1">
      <alignment horizontal="center" vertical="center"/>
    </xf>
    <xf numFmtId="193" fontId="81" fillId="0" borderId="8" xfId="122" applyNumberFormat="1" applyFont="1" applyBorder="1" applyAlignment="1">
      <alignment horizontal="center" vertical="center"/>
    </xf>
    <xf numFmtId="198" fontId="81" fillId="0" borderId="0" xfId="164" applyNumberFormat="1" applyFont="1" applyBorder="1" applyAlignment="1">
      <alignment horizontal="center" vertical="center"/>
    </xf>
    <xf numFmtId="0" fontId="81" fillId="0" borderId="3" xfId="168" applyFont="1" applyBorder="1" applyAlignment="1">
      <alignment horizontal="center" vertical="center"/>
    </xf>
    <xf numFmtId="0" fontId="81" fillId="0" borderId="2" xfId="168" applyFont="1" applyBorder="1" applyAlignment="1">
      <alignment horizontal="center" vertical="center"/>
    </xf>
    <xf numFmtId="0" fontId="81" fillId="0" borderId="4" xfId="168" applyFont="1" applyBorder="1" applyAlignment="1">
      <alignment horizontal="center" vertical="center"/>
    </xf>
    <xf numFmtId="0" fontId="81" fillId="0" borderId="3" xfId="168" applyFont="1" applyFill="1" applyBorder="1" applyAlignment="1">
      <alignment horizontal="center" vertical="center"/>
    </xf>
    <xf numFmtId="0" fontId="81" fillId="0" borderId="2" xfId="168" applyFont="1" applyFill="1" applyBorder="1" applyAlignment="1">
      <alignment horizontal="center" vertical="center"/>
    </xf>
    <xf numFmtId="0" fontId="81" fillId="0" borderId="4" xfId="168" applyFont="1" applyFill="1" applyBorder="1" applyAlignment="1">
      <alignment horizontal="center" vertical="center"/>
    </xf>
    <xf numFmtId="0" fontId="82" fillId="0" borderId="5" xfId="170" applyFont="1" applyFill="1" applyBorder="1" applyAlignment="1">
      <alignment horizontal="center" vertical="center"/>
    </xf>
    <xf numFmtId="0" fontId="81" fillId="0" borderId="6" xfId="168" applyFont="1" applyFill="1" applyBorder="1" applyAlignment="1">
      <alignment horizontal="center" vertical="center"/>
    </xf>
    <xf numFmtId="0" fontId="81" fillId="0" borderId="5" xfId="168" applyFont="1" applyFill="1" applyBorder="1" applyAlignment="1">
      <alignment horizontal="center" vertical="center"/>
    </xf>
    <xf numFmtId="0" fontId="81" fillId="0" borderId="9" xfId="168" applyFont="1" applyFill="1" applyBorder="1" applyAlignment="1">
      <alignment horizontal="center" vertical="center"/>
    </xf>
    <xf numFmtId="0" fontId="81" fillId="0" borderId="10" xfId="168" applyFont="1" applyFill="1" applyBorder="1" applyAlignment="1">
      <alignment horizontal="center" vertical="center"/>
    </xf>
    <xf numFmtId="0" fontId="82" fillId="0" borderId="8" xfId="170" applyFont="1" applyFill="1" applyBorder="1" applyAlignment="1">
      <alignment horizontal="left" vertical="center"/>
    </xf>
    <xf numFmtId="0" fontId="82" fillId="0" borderId="16" xfId="170" applyFont="1" applyFill="1" applyBorder="1" applyAlignment="1">
      <alignment horizontal="left" vertical="center"/>
    </xf>
    <xf numFmtId="0" fontId="82" fillId="0" borderId="2" xfId="170" applyFont="1" applyFill="1" applyBorder="1" applyAlignment="1">
      <alignment horizontal="left" vertical="center"/>
    </xf>
    <xf numFmtId="0" fontId="82" fillId="0" borderId="4" xfId="170" applyFont="1" applyFill="1" applyBorder="1" applyAlignment="1">
      <alignment horizontal="left" vertical="center"/>
    </xf>
    <xf numFmtId="0" fontId="82" fillId="0" borderId="3" xfId="170" applyFont="1" applyFill="1" applyBorder="1" applyAlignment="1">
      <alignment horizontal="left" vertical="center"/>
    </xf>
    <xf numFmtId="0" fontId="81" fillId="0" borderId="5" xfId="168" applyFont="1" applyBorder="1" applyAlignment="1">
      <alignment horizontal="center" vertical="center"/>
    </xf>
    <xf numFmtId="0" fontId="81" fillId="0" borderId="6" xfId="168" applyFont="1" applyBorder="1" applyAlignment="1">
      <alignment horizontal="center" vertical="center" wrapText="1"/>
    </xf>
    <xf numFmtId="0" fontId="81" fillId="0" borderId="11" xfId="168" applyFont="1" applyBorder="1" applyAlignment="1">
      <alignment horizontal="center" vertical="center" wrapText="1"/>
    </xf>
    <xf numFmtId="0" fontId="81" fillId="0" borderId="10" xfId="168" applyFont="1" applyBorder="1" applyAlignment="1">
      <alignment horizontal="center" vertical="center" wrapText="1"/>
    </xf>
    <xf numFmtId="0" fontId="82" fillId="0" borderId="5" xfId="170" applyFont="1" applyBorder="1" applyAlignment="1">
      <alignment horizontal="center" vertical="center"/>
    </xf>
    <xf numFmtId="0" fontId="82" fillId="0" borderId="2" xfId="170" applyFont="1" applyBorder="1" applyAlignment="1">
      <alignment horizontal="center" vertical="center"/>
    </xf>
    <xf numFmtId="0" fontId="82" fillId="0" borderId="4" xfId="170" applyFont="1" applyBorder="1" applyAlignment="1">
      <alignment horizontal="center" vertical="center"/>
    </xf>
    <xf numFmtId="0" fontId="81" fillId="0" borderId="7" xfId="168" applyFont="1" applyBorder="1" applyAlignment="1">
      <alignment horizontal="center" vertical="center"/>
    </xf>
    <xf numFmtId="196" fontId="81" fillId="0" borderId="1" xfId="164" applyNumberFormat="1" applyFont="1" applyBorder="1" applyAlignment="1">
      <alignment horizontal="left" vertical="center"/>
    </xf>
    <xf numFmtId="197" fontId="81" fillId="0" borderId="1" xfId="164" applyNumberFormat="1" applyFont="1" applyBorder="1" applyAlignment="1">
      <alignment horizontal="left" vertical="center"/>
    </xf>
    <xf numFmtId="0" fontId="81" fillId="0" borderId="5" xfId="168" applyFont="1" applyBorder="1" applyAlignment="1">
      <alignment horizontal="center" vertical="center" wrapText="1"/>
    </xf>
    <xf numFmtId="0" fontId="82" fillId="0" borderId="5" xfId="170" applyFont="1" applyBorder="1" applyAlignment="1">
      <alignment vertical="center"/>
    </xf>
    <xf numFmtId="38" fontId="77" fillId="0" borderId="0" xfId="122" applyFont="1" applyFill="1" applyAlignment="1" applyProtection="1">
      <alignment vertical="center" shrinkToFit="1"/>
    </xf>
    <xf numFmtId="185" fontId="48" fillId="0" borderId="6" xfId="142" applyNumberFormat="1" applyFont="1" applyFill="1" applyBorder="1" applyAlignment="1" applyProtection="1">
      <alignment vertical="center" shrinkToFit="1"/>
    </xf>
    <xf numFmtId="185" fontId="48" fillId="0" borderId="11" xfId="142" applyNumberFormat="1" applyFont="1" applyFill="1" applyBorder="1" applyAlignment="1" applyProtection="1">
      <alignment vertical="center" shrinkToFit="1"/>
    </xf>
    <xf numFmtId="185" fontId="48" fillId="0" borderId="10" xfId="142" applyNumberFormat="1" applyFont="1" applyFill="1" applyBorder="1" applyAlignment="1" applyProtection="1">
      <alignment vertical="center" shrinkToFit="1"/>
    </xf>
    <xf numFmtId="179" fontId="48" fillId="6" borderId="5" xfId="141" applyNumberFormat="1" applyFont="1" applyFill="1" applyBorder="1" applyAlignment="1" applyProtection="1">
      <alignment horizontal="center" vertical="center" wrapText="1" shrinkToFit="1"/>
    </xf>
    <xf numFmtId="179" fontId="48" fillId="6" borderId="5" xfId="141" applyNumberFormat="1" applyFont="1" applyFill="1" applyBorder="1" applyAlignment="1" applyProtection="1">
      <alignment horizontal="center" vertical="center" shrinkToFit="1"/>
    </xf>
    <xf numFmtId="0" fontId="48" fillId="7" borderId="5" xfId="0" applyFont="1" applyFill="1" applyBorder="1" applyAlignment="1" applyProtection="1">
      <alignment horizontal="center" vertical="center" shrinkToFit="1"/>
      <protection locked="0"/>
    </xf>
    <xf numFmtId="0" fontId="48" fillId="0" borderId="5" xfId="0" applyFont="1" applyFill="1" applyBorder="1" applyAlignment="1" applyProtection="1">
      <alignment horizontal="center" vertical="center" shrinkToFit="1"/>
    </xf>
    <xf numFmtId="0" fontId="48" fillId="7" borderId="5" xfId="0" applyFont="1" applyFill="1" applyBorder="1" applyAlignment="1" applyProtection="1">
      <alignment vertical="center" shrinkToFit="1"/>
      <protection locked="0"/>
    </xf>
    <xf numFmtId="0" fontId="48" fillId="0" borderId="2" xfId="143" applyFont="1" applyFill="1" applyBorder="1" applyAlignment="1" applyProtection="1">
      <alignment horizontal="center" vertical="center" shrinkToFit="1"/>
    </xf>
    <xf numFmtId="0" fontId="48" fillId="15" borderId="3" xfId="0" applyFont="1" applyFill="1" applyBorder="1" applyAlignment="1" applyProtection="1">
      <alignment horizontal="center" vertical="center" shrinkToFit="1"/>
      <protection locked="0"/>
    </xf>
    <xf numFmtId="0" fontId="48" fillId="15" borderId="4" xfId="0" applyFont="1" applyFill="1" applyBorder="1" applyAlignment="1" applyProtection="1">
      <alignment horizontal="center" vertical="center" shrinkToFit="1"/>
      <protection locked="0"/>
    </xf>
    <xf numFmtId="190" fontId="48" fillId="7" borderId="3" xfId="0" applyNumberFormat="1" applyFont="1" applyFill="1" applyBorder="1" applyAlignment="1" applyProtection="1">
      <alignment horizontal="center" vertical="center" shrinkToFit="1"/>
    </xf>
    <xf numFmtId="190" fontId="48" fillId="7" borderId="2" xfId="0" applyNumberFormat="1" applyFont="1" applyFill="1" applyBorder="1" applyAlignment="1" applyProtection="1">
      <alignment horizontal="center" vertical="center" shrinkToFit="1"/>
    </xf>
    <xf numFmtId="190" fontId="48" fillId="7" borderId="4" xfId="0" applyNumberFormat="1" applyFont="1" applyFill="1" applyBorder="1" applyAlignment="1" applyProtection="1">
      <alignment horizontal="center" vertical="center" shrinkToFit="1"/>
    </xf>
    <xf numFmtId="0" fontId="48" fillId="16" borderId="5" xfId="0" applyFont="1" applyFill="1" applyBorder="1" applyAlignment="1" applyProtection="1">
      <alignment horizontal="center" vertical="center" shrinkToFit="1"/>
    </xf>
    <xf numFmtId="0" fontId="48" fillId="0" borderId="9" xfId="0" applyFont="1" applyFill="1" applyBorder="1" applyAlignment="1" applyProtection="1">
      <alignment horizontal="center" vertical="center" shrinkToFit="1"/>
    </xf>
    <xf numFmtId="0" fontId="48" fillId="0" borderId="8" xfId="0" applyFont="1" applyFill="1" applyBorder="1" applyAlignment="1" applyProtection="1">
      <alignment horizontal="center" vertical="center" shrinkToFit="1"/>
    </xf>
    <xf numFmtId="0" fontId="48" fillId="0" borderId="26" xfId="0" applyFont="1" applyFill="1" applyBorder="1" applyAlignment="1" applyProtection="1">
      <alignment horizontal="center" vertical="center" shrinkToFit="1"/>
    </xf>
    <xf numFmtId="0" fontId="48" fillId="0" borderId="27" xfId="0" applyFont="1" applyFill="1" applyBorder="1" applyAlignment="1" applyProtection="1">
      <alignment horizontal="center" vertical="center" shrinkToFit="1"/>
    </xf>
    <xf numFmtId="0" fontId="48" fillId="0" borderId="28" xfId="0" applyFont="1" applyFill="1" applyBorder="1" applyAlignment="1" applyProtection="1">
      <alignment horizontal="center" vertical="center" shrinkToFit="1"/>
    </xf>
    <xf numFmtId="0" fontId="48" fillId="0" borderId="56" xfId="0" applyFont="1" applyFill="1" applyBorder="1" applyAlignment="1" applyProtection="1">
      <alignment horizontal="center" vertical="center" shrinkToFit="1"/>
    </xf>
    <xf numFmtId="0" fontId="48" fillId="0" borderId="57" xfId="0" applyFont="1" applyFill="1" applyBorder="1" applyAlignment="1" applyProtection="1">
      <alignment horizontal="center" vertical="center" shrinkToFit="1"/>
    </xf>
    <xf numFmtId="0" fontId="48" fillId="0" borderId="3" xfId="0" applyFont="1" applyFill="1" applyBorder="1" applyAlignment="1" applyProtection="1">
      <alignment horizontal="center" vertical="center" shrinkToFit="1"/>
    </xf>
    <xf numFmtId="0" fontId="48" fillId="0" borderId="4" xfId="0" applyFont="1" applyFill="1" applyBorder="1" applyAlignment="1" applyProtection="1">
      <alignment horizontal="center" vertical="center" shrinkToFit="1"/>
    </xf>
    <xf numFmtId="0" fontId="48" fillId="0" borderId="6" xfId="141" applyNumberFormat="1" applyFont="1" applyFill="1" applyBorder="1" applyAlignment="1" applyProtection="1">
      <alignment horizontal="center" vertical="center" shrinkToFit="1"/>
    </xf>
    <xf numFmtId="0" fontId="48" fillId="0" borderId="11" xfId="141" applyNumberFormat="1" applyFont="1" applyFill="1" applyBorder="1" applyAlignment="1" applyProtection="1">
      <alignment horizontal="center" vertical="center" shrinkToFit="1"/>
    </xf>
    <xf numFmtId="0" fontId="48" fillId="0" borderId="10" xfId="141" applyNumberFormat="1" applyFont="1" applyFill="1" applyBorder="1" applyAlignment="1" applyProtection="1">
      <alignment horizontal="center" vertical="center" shrinkToFit="1"/>
    </xf>
    <xf numFmtId="0" fontId="48" fillId="0" borderId="5" xfId="141" applyNumberFormat="1" applyFont="1" applyFill="1" applyBorder="1" applyAlignment="1" applyProtection="1">
      <alignment horizontal="center" vertical="center" shrinkToFit="1"/>
    </xf>
    <xf numFmtId="0" fontId="48" fillId="0" borderId="1" xfId="143" applyFont="1" applyFill="1" applyBorder="1" applyAlignment="1" applyProtection="1">
      <alignment horizontal="center" vertical="center" shrinkToFit="1"/>
    </xf>
    <xf numFmtId="179" fontId="48" fillId="6" borderId="6" xfId="141" applyNumberFormat="1" applyFont="1" applyFill="1" applyBorder="1" applyAlignment="1" applyProtection="1">
      <alignment horizontal="center" vertical="center" shrinkToFit="1"/>
    </xf>
    <xf numFmtId="179" fontId="48" fillId="6" borderId="10" xfId="141" applyNumberFormat="1" applyFont="1" applyFill="1" applyBorder="1" applyAlignment="1" applyProtection="1">
      <alignment horizontal="center" vertical="center" shrinkToFit="1"/>
    </xf>
    <xf numFmtId="0" fontId="48" fillId="6" borderId="5" xfId="0" applyFont="1" applyFill="1" applyBorder="1" applyAlignment="1" applyProtection="1">
      <alignment horizontal="center" vertical="center" shrinkToFit="1"/>
    </xf>
    <xf numFmtId="0" fontId="48" fillId="6" borderId="6" xfId="0" applyFont="1" applyFill="1" applyBorder="1" applyAlignment="1" applyProtection="1">
      <alignment horizontal="center" vertical="center" shrinkToFit="1"/>
    </xf>
    <xf numFmtId="0" fontId="48" fillId="6" borderId="10" xfId="0" applyFont="1" applyFill="1" applyBorder="1" applyAlignment="1" applyProtection="1">
      <alignment horizontal="center" vertical="center" shrinkToFit="1"/>
    </xf>
    <xf numFmtId="0" fontId="48" fillId="6" borderId="9" xfId="0" applyFont="1" applyFill="1" applyBorder="1" applyAlignment="1" applyProtection="1">
      <alignment horizontal="center" vertical="center" shrinkToFit="1"/>
    </xf>
    <xf numFmtId="0" fontId="48" fillId="6" borderId="8" xfId="0" applyFont="1" applyFill="1" applyBorder="1" applyAlignment="1" applyProtection="1">
      <alignment horizontal="center" vertical="center" shrinkToFit="1"/>
    </xf>
    <xf numFmtId="0" fontId="48" fillId="6" borderId="12" xfId="0" applyFont="1" applyFill="1" applyBorder="1" applyAlignment="1" applyProtection="1">
      <alignment horizontal="center" vertical="center" shrinkToFit="1"/>
    </xf>
    <xf numFmtId="0" fontId="48" fillId="6" borderId="16" xfId="0" applyFont="1" applyFill="1" applyBorder="1" applyAlignment="1" applyProtection="1">
      <alignment horizontal="center" vertical="center" shrinkToFit="1"/>
    </xf>
    <xf numFmtId="179" fontId="48" fillId="6" borderId="3" xfId="141" applyNumberFormat="1" applyFont="1" applyFill="1" applyBorder="1" applyAlignment="1" applyProtection="1">
      <alignment horizontal="center" vertical="center" shrinkToFit="1"/>
    </xf>
    <xf numFmtId="179" fontId="48" fillId="6" borderId="2" xfId="141" applyNumberFormat="1" applyFont="1" applyFill="1" applyBorder="1" applyAlignment="1" applyProtection="1">
      <alignment horizontal="center" vertical="center" shrinkToFit="1"/>
    </xf>
    <xf numFmtId="179" fontId="48" fillId="6" borderId="4" xfId="141" applyNumberFormat="1" applyFont="1" applyFill="1" applyBorder="1" applyAlignment="1" applyProtection="1">
      <alignment horizontal="center" vertical="center" shrinkToFit="1"/>
    </xf>
    <xf numFmtId="195" fontId="48" fillId="6" borderId="9" xfId="141" applyNumberFormat="1" applyFont="1" applyFill="1" applyBorder="1" applyAlignment="1">
      <alignment horizontal="center" vertical="center" shrinkToFit="1"/>
    </xf>
    <xf numFmtId="195" fontId="48" fillId="6" borderId="8" xfId="141" applyNumberFormat="1" applyFont="1" applyFill="1" applyBorder="1" applyAlignment="1">
      <alignment horizontal="center" vertical="center" shrinkToFit="1"/>
    </xf>
    <xf numFmtId="195" fontId="48" fillId="6" borderId="12" xfId="141" applyNumberFormat="1" applyFont="1" applyFill="1" applyBorder="1" applyAlignment="1">
      <alignment horizontal="center" vertical="center" shrinkToFit="1"/>
    </xf>
    <xf numFmtId="195" fontId="48" fillId="6" borderId="16" xfId="141" applyNumberFormat="1" applyFont="1" applyFill="1" applyBorder="1" applyAlignment="1">
      <alignment horizontal="center" vertical="center" shrinkToFit="1"/>
    </xf>
    <xf numFmtId="0" fontId="48" fillId="6" borderId="46" xfId="0" applyFont="1" applyFill="1" applyBorder="1" applyAlignment="1" applyProtection="1">
      <alignment horizontal="center" vertical="center" shrinkToFit="1"/>
    </xf>
    <xf numFmtId="0" fontId="48" fillId="6" borderId="47" xfId="0" applyFont="1" applyFill="1" applyBorder="1" applyAlignment="1" applyProtection="1">
      <alignment horizontal="center" vertical="center" shrinkToFit="1"/>
    </xf>
    <xf numFmtId="0" fontId="48" fillId="6" borderId="48" xfId="0" applyFont="1" applyFill="1" applyBorder="1" applyAlignment="1" applyProtection="1">
      <alignment horizontal="center" vertical="center" shrinkToFit="1"/>
    </xf>
    <xf numFmtId="185" fontId="48" fillId="0" borderId="46" xfId="142" applyNumberFormat="1" applyFont="1" applyFill="1" applyBorder="1" applyAlignment="1" applyProtection="1">
      <alignment horizontal="center" vertical="center" shrinkToFit="1"/>
      <protection locked="0"/>
    </xf>
    <xf numFmtId="185" fontId="48" fillId="0" borderId="48" xfId="142" applyNumberFormat="1" applyFont="1" applyFill="1" applyBorder="1" applyAlignment="1" applyProtection="1">
      <alignment horizontal="center" vertical="center" shrinkToFit="1"/>
      <protection locked="0"/>
    </xf>
    <xf numFmtId="0" fontId="48" fillId="6" borderId="41" xfId="0" applyFont="1" applyFill="1" applyBorder="1" applyAlignment="1" applyProtection="1">
      <alignment horizontal="center" vertical="center" shrinkToFit="1"/>
    </xf>
    <xf numFmtId="0" fontId="48" fillId="6" borderId="42" xfId="0" applyFont="1" applyFill="1" applyBorder="1" applyAlignment="1" applyProtection="1">
      <alignment horizontal="center" vertical="center" shrinkToFit="1"/>
    </xf>
    <xf numFmtId="0" fontId="48" fillId="6" borderId="43" xfId="0" applyFont="1" applyFill="1" applyBorder="1" applyAlignment="1" applyProtection="1">
      <alignment horizontal="center" vertical="center" shrinkToFit="1"/>
    </xf>
    <xf numFmtId="185" fontId="48" fillId="0" borderId="41" xfId="142" applyNumberFormat="1" applyFont="1" applyFill="1" applyBorder="1" applyAlignment="1" applyProtection="1">
      <alignment horizontal="center" vertical="center" shrinkToFit="1"/>
      <protection locked="0"/>
    </xf>
    <xf numFmtId="185" fontId="48" fillId="0" borderId="43" xfId="142" applyNumberFormat="1" applyFont="1" applyFill="1" applyBorder="1" applyAlignment="1" applyProtection="1">
      <alignment horizontal="center" vertical="center" shrinkToFit="1"/>
      <protection locked="0"/>
    </xf>
    <xf numFmtId="185" fontId="48" fillId="0" borderId="17" xfId="142" applyNumberFormat="1" applyFont="1" applyFill="1" applyBorder="1" applyAlignment="1" applyProtection="1">
      <alignment horizontal="center" vertical="center" shrinkToFit="1"/>
    </xf>
    <xf numFmtId="185" fontId="48" fillId="0" borderId="18" xfId="142" applyNumberFormat="1" applyFont="1" applyFill="1" applyBorder="1" applyAlignment="1" applyProtection="1">
      <alignment horizontal="center" vertical="center" shrinkToFit="1"/>
    </xf>
    <xf numFmtId="185" fontId="48" fillId="0" borderId="19" xfId="142" applyNumberFormat="1" applyFont="1" applyFill="1" applyBorder="1" applyAlignment="1" applyProtection="1">
      <alignment horizontal="center" vertical="center" shrinkToFit="1"/>
    </xf>
    <xf numFmtId="185" fontId="48" fillId="0" borderId="20" xfId="142" applyNumberFormat="1" applyFont="1" applyFill="1" applyBorder="1" applyAlignment="1" applyProtection="1">
      <alignment horizontal="center" vertical="center" shrinkToFit="1"/>
    </xf>
    <xf numFmtId="185" fontId="48" fillId="0" borderId="21" xfId="142" applyNumberFormat="1" applyFont="1" applyFill="1" applyBorder="1" applyAlignment="1" applyProtection="1">
      <alignment horizontal="center" vertical="center" shrinkToFit="1"/>
    </xf>
    <xf numFmtId="185" fontId="48" fillId="0" borderId="22" xfId="142" applyNumberFormat="1" applyFont="1" applyFill="1" applyBorder="1" applyAlignment="1" applyProtection="1">
      <alignment horizontal="center" vertical="center" shrinkToFit="1"/>
    </xf>
    <xf numFmtId="185" fontId="48" fillId="0" borderId="23" xfId="142" applyNumberFormat="1" applyFont="1" applyFill="1" applyBorder="1" applyAlignment="1" applyProtection="1">
      <alignment horizontal="center" vertical="center" shrinkToFit="1"/>
    </xf>
    <xf numFmtId="185" fontId="48" fillId="0" borderId="24" xfId="142" applyNumberFormat="1" applyFont="1" applyFill="1" applyBorder="1" applyAlignment="1" applyProtection="1">
      <alignment horizontal="center" vertical="center" shrinkToFit="1"/>
    </xf>
    <xf numFmtId="185" fontId="48" fillId="0" borderId="25" xfId="142" applyNumberFormat="1" applyFont="1" applyFill="1" applyBorder="1" applyAlignment="1" applyProtection="1">
      <alignment horizontal="center" vertical="center" shrinkToFit="1"/>
    </xf>
    <xf numFmtId="0" fontId="48" fillId="0" borderId="17" xfId="0" applyFont="1" applyFill="1" applyBorder="1" applyAlignment="1" applyProtection="1">
      <alignment horizontal="center" vertical="center" shrinkToFit="1"/>
    </xf>
    <xf numFmtId="0" fontId="48" fillId="0" borderId="18" xfId="0" applyFont="1" applyFill="1" applyBorder="1" applyAlignment="1" applyProtection="1">
      <alignment horizontal="center" vertical="center" shrinkToFit="1"/>
    </xf>
    <xf numFmtId="0" fontId="48" fillId="0" borderId="19" xfId="0" applyFont="1" applyFill="1" applyBorder="1" applyAlignment="1" applyProtection="1">
      <alignment horizontal="center" vertical="center" shrinkToFit="1"/>
    </xf>
    <xf numFmtId="0" fontId="48" fillId="0" borderId="23" xfId="0" applyFont="1" applyFill="1" applyBorder="1" applyAlignment="1" applyProtection="1">
      <alignment horizontal="center" vertical="center" shrinkToFit="1"/>
    </xf>
    <xf numFmtId="0" fontId="48" fillId="0" borderId="24" xfId="0" applyFont="1" applyFill="1" applyBorder="1" applyAlignment="1" applyProtection="1">
      <alignment horizontal="center" vertical="center" shrinkToFit="1"/>
    </xf>
    <xf numFmtId="0" fontId="48" fillId="0" borderId="25" xfId="0" applyFont="1" applyFill="1" applyBorder="1" applyAlignment="1" applyProtection="1">
      <alignment horizontal="center" vertical="center" shrinkToFit="1"/>
    </xf>
    <xf numFmtId="0" fontId="48" fillId="6" borderId="7" xfId="0" applyFont="1" applyFill="1" applyBorder="1" applyAlignment="1" applyProtection="1">
      <alignment horizontal="center" vertical="center" shrinkToFit="1"/>
    </xf>
    <xf numFmtId="0" fontId="48" fillId="6" borderId="3" xfId="0" applyFont="1" applyFill="1" applyBorder="1" applyAlignment="1" applyProtection="1">
      <alignment horizontal="center" vertical="center" shrinkToFit="1"/>
    </xf>
    <xf numFmtId="0" fontId="48" fillId="6" borderId="2" xfId="0" applyFont="1" applyFill="1" applyBorder="1" applyAlignment="1" applyProtection="1">
      <alignment horizontal="center" vertical="center" shrinkToFit="1"/>
    </xf>
    <xf numFmtId="0" fontId="48" fillId="6" borderId="4" xfId="0" applyFont="1" applyFill="1" applyBorder="1" applyAlignment="1" applyProtection="1">
      <alignment horizontal="center" vertical="center" shrinkToFit="1"/>
    </xf>
    <xf numFmtId="0" fontId="48" fillId="6" borderId="17" xfId="0" applyFont="1" applyFill="1" applyBorder="1" applyAlignment="1" applyProtection="1">
      <alignment horizontal="center" vertical="center" shrinkToFit="1"/>
    </xf>
    <xf numFmtId="0" fontId="48" fillId="6" borderId="18" xfId="0" applyFont="1" applyFill="1" applyBorder="1" applyAlignment="1" applyProtection="1">
      <alignment horizontal="center" vertical="center" shrinkToFit="1"/>
    </xf>
    <xf numFmtId="0" fontId="48" fillId="6" borderId="19" xfId="0" applyFont="1" applyFill="1" applyBorder="1" applyAlignment="1" applyProtection="1">
      <alignment horizontal="center" vertical="center" shrinkToFit="1"/>
    </xf>
    <xf numFmtId="0" fontId="48" fillId="6" borderId="23" xfId="0" applyFont="1" applyFill="1" applyBorder="1" applyAlignment="1" applyProtection="1">
      <alignment horizontal="center" vertical="center" shrinkToFit="1"/>
    </xf>
    <xf numFmtId="0" fontId="48" fillId="6" borderId="24" xfId="0" applyFont="1" applyFill="1" applyBorder="1" applyAlignment="1" applyProtection="1">
      <alignment horizontal="center" vertical="center" shrinkToFit="1"/>
    </xf>
    <xf numFmtId="0" fontId="48" fillId="6" borderId="25" xfId="0" applyFont="1" applyFill="1" applyBorder="1" applyAlignment="1" applyProtection="1">
      <alignment horizontal="center" vertical="center" shrinkToFit="1"/>
    </xf>
    <xf numFmtId="0" fontId="48" fillId="6" borderId="1" xfId="0" applyFont="1" applyFill="1" applyBorder="1" applyAlignment="1" applyProtection="1">
      <alignment horizontal="center" vertical="center" shrinkToFit="1"/>
    </xf>
    <xf numFmtId="0" fontId="48" fillId="0" borderId="7" xfId="0" applyFont="1" applyFill="1" applyBorder="1" applyAlignment="1" applyProtection="1">
      <alignment horizontal="center" vertical="center" shrinkToFit="1"/>
    </xf>
    <xf numFmtId="0" fontId="48" fillId="0" borderId="12" xfId="0" applyFont="1" applyFill="1" applyBorder="1" applyAlignment="1" applyProtection="1">
      <alignment horizontal="center" vertical="center" shrinkToFit="1"/>
    </xf>
    <xf numFmtId="0" fontId="48" fillId="0" borderId="1" xfId="0" applyFont="1" applyFill="1" applyBorder="1" applyAlignment="1" applyProtection="1">
      <alignment horizontal="center" vertical="center" shrinkToFit="1"/>
    </xf>
    <xf numFmtId="0" fontId="48" fillId="0" borderId="16" xfId="0" applyFont="1" applyFill="1" applyBorder="1" applyAlignment="1" applyProtection="1">
      <alignment horizontal="center" vertical="center" shrinkToFit="1"/>
    </xf>
    <xf numFmtId="0" fontId="48" fillId="6" borderId="56" xfId="0" applyFont="1" applyFill="1" applyBorder="1" applyAlignment="1" applyProtection="1">
      <alignment horizontal="center" vertical="center" shrinkToFit="1"/>
    </xf>
    <xf numFmtId="0" fontId="48" fillId="6" borderId="58" xfId="0" applyFont="1" applyFill="1" applyBorder="1" applyAlignment="1" applyProtection="1">
      <alignment horizontal="center" vertical="center" shrinkToFit="1"/>
    </xf>
    <xf numFmtId="0" fontId="48" fillId="6" borderId="57" xfId="0" applyFont="1" applyFill="1" applyBorder="1" applyAlignment="1" applyProtection="1">
      <alignment horizontal="center" vertical="center" shrinkToFit="1"/>
    </xf>
    <xf numFmtId="38" fontId="77" fillId="0" borderId="0" xfId="122" applyFont="1" applyFill="1" applyAlignment="1" applyProtection="1">
      <alignment horizontal="left" vertical="center" shrinkToFit="1"/>
    </xf>
    <xf numFmtId="38" fontId="48" fillId="6" borderId="30" xfId="122" applyFont="1" applyFill="1" applyBorder="1" applyAlignment="1" applyProtection="1">
      <alignment horizontal="center" vertical="center" shrinkToFit="1"/>
    </xf>
    <xf numFmtId="38" fontId="48" fillId="6" borderId="31" xfId="122" applyFont="1" applyFill="1" applyBorder="1" applyAlignment="1" applyProtection="1">
      <alignment horizontal="center" vertical="center" shrinkToFit="1"/>
    </xf>
    <xf numFmtId="38" fontId="48" fillId="6" borderId="32" xfId="122" applyFont="1" applyFill="1" applyBorder="1" applyAlignment="1" applyProtection="1">
      <alignment horizontal="center" vertical="center" shrinkToFit="1"/>
    </xf>
    <xf numFmtId="38" fontId="48" fillId="6" borderId="33" xfId="122" applyFont="1" applyFill="1" applyBorder="1" applyAlignment="1" applyProtection="1">
      <alignment horizontal="center" vertical="center" shrinkToFit="1"/>
    </xf>
    <xf numFmtId="38" fontId="48" fillId="6" borderId="34" xfId="122" applyFont="1" applyFill="1" applyBorder="1" applyAlignment="1" applyProtection="1">
      <alignment horizontal="center" vertical="center" shrinkToFit="1"/>
    </xf>
    <xf numFmtId="38" fontId="48" fillId="6" borderId="35" xfId="122" applyFont="1" applyFill="1" applyBorder="1" applyAlignment="1" applyProtection="1">
      <alignment horizontal="center" vertical="center" shrinkToFit="1"/>
    </xf>
    <xf numFmtId="38" fontId="48" fillId="6" borderId="36" xfId="122" applyFont="1" applyFill="1" applyBorder="1" applyAlignment="1" applyProtection="1">
      <alignment horizontal="center" vertical="center" shrinkToFit="1"/>
    </xf>
    <xf numFmtId="0" fontId="48" fillId="6" borderId="5" xfId="0" applyFont="1" applyFill="1" applyBorder="1" applyAlignment="1" applyProtection="1">
      <alignment horizontal="center" vertical="center" wrapText="1"/>
    </xf>
    <xf numFmtId="0" fontId="48" fillId="6" borderId="9" xfId="0" applyFont="1" applyFill="1" applyBorder="1" applyAlignment="1" applyProtection="1">
      <alignment horizontal="center" vertical="center" wrapText="1" shrinkToFit="1"/>
    </xf>
    <xf numFmtId="38" fontId="48" fillId="6" borderId="51" xfId="122" applyFont="1" applyFill="1" applyBorder="1" applyAlignment="1" applyProtection="1">
      <alignment horizontal="center" vertical="center" shrinkToFit="1"/>
    </xf>
    <xf numFmtId="38" fontId="48" fillId="6" borderId="52" xfId="122" applyFont="1" applyFill="1" applyBorder="1" applyAlignment="1" applyProtection="1">
      <alignment horizontal="center" vertical="center" shrinkToFit="1"/>
    </xf>
    <xf numFmtId="38" fontId="48" fillId="6" borderId="53" xfId="122" applyFont="1" applyFill="1" applyBorder="1" applyAlignment="1" applyProtection="1">
      <alignment horizontal="center" vertical="center" shrinkToFit="1"/>
    </xf>
    <xf numFmtId="185" fontId="48" fillId="11" borderId="46" xfId="142" applyNumberFormat="1" applyFont="1" applyFill="1" applyBorder="1" applyAlignment="1" applyProtection="1">
      <alignment horizontal="center" vertical="center" shrinkToFit="1"/>
      <protection locked="0"/>
    </xf>
    <xf numFmtId="185" fontId="48" fillId="11" borderId="48" xfId="142" applyNumberFormat="1" applyFont="1" applyFill="1" applyBorder="1" applyAlignment="1" applyProtection="1">
      <alignment horizontal="center" vertical="center" shrinkToFit="1"/>
      <protection locked="0"/>
    </xf>
    <xf numFmtId="185" fontId="48" fillId="7" borderId="9" xfId="142" applyNumberFormat="1" applyFont="1" applyFill="1" applyBorder="1" applyAlignment="1" applyProtection="1">
      <alignment horizontal="center" vertical="center" shrinkToFit="1"/>
      <protection locked="0"/>
    </xf>
    <xf numFmtId="185" fontId="48" fillId="7" borderId="8" xfId="142" applyNumberFormat="1" applyFont="1" applyFill="1" applyBorder="1" applyAlignment="1" applyProtection="1">
      <alignment horizontal="center" vertical="center" shrinkToFit="1"/>
      <protection locked="0"/>
    </xf>
    <xf numFmtId="0" fontId="48" fillId="16" borderId="3" xfId="0" applyFont="1" applyFill="1" applyBorder="1" applyAlignment="1" applyProtection="1">
      <alignment horizontal="center" vertical="center" shrinkToFit="1"/>
    </xf>
    <xf numFmtId="0" fontId="48" fillId="16" borderId="4" xfId="0" applyFont="1" applyFill="1" applyBorder="1" applyAlignment="1" applyProtection="1">
      <alignment horizontal="center" vertical="center" shrinkToFit="1"/>
    </xf>
    <xf numFmtId="0" fontId="59" fillId="7" borderId="5" xfId="135" applyFont="1" applyFill="1" applyBorder="1" applyAlignment="1" applyProtection="1">
      <alignment horizontal="center" vertical="center"/>
      <protection locked="0"/>
    </xf>
    <xf numFmtId="0" fontId="59" fillId="6" borderId="6" xfId="135" applyFont="1" applyFill="1" applyBorder="1" applyAlignment="1">
      <alignment horizontal="center" vertical="center" shrinkToFit="1"/>
    </xf>
    <xf numFmtId="0" fontId="59" fillId="6" borderId="10" xfId="135" applyFont="1" applyFill="1" applyBorder="1" applyAlignment="1">
      <alignment horizontal="center" vertical="center" shrinkToFit="1"/>
    </xf>
    <xf numFmtId="0" fontId="59" fillId="6" borderId="3" xfId="135" applyFont="1" applyFill="1" applyBorder="1" applyAlignment="1">
      <alignment horizontal="center" vertical="center" shrinkToFit="1"/>
    </xf>
    <xf numFmtId="0" fontId="59" fillId="6" borderId="4" xfId="135" applyFont="1" applyFill="1" applyBorder="1" applyAlignment="1">
      <alignment horizontal="center" vertical="center" shrinkToFit="1"/>
    </xf>
    <xf numFmtId="0" fontId="59" fillId="0" borderId="5" xfId="135" applyFont="1" applyFill="1" applyBorder="1" applyAlignment="1" applyProtection="1">
      <alignment horizontal="center" vertical="center"/>
    </xf>
    <xf numFmtId="0" fontId="59" fillId="6" borderId="6" xfId="135" applyFont="1" applyFill="1" applyBorder="1" applyAlignment="1" applyProtection="1">
      <alignment horizontal="center" vertical="center" shrinkToFit="1"/>
    </xf>
    <xf numFmtId="0" fontId="59" fillId="6" borderId="10" xfId="135" applyFont="1" applyFill="1" applyBorder="1" applyAlignment="1" applyProtection="1">
      <alignment horizontal="center" vertical="center" shrinkToFit="1"/>
    </xf>
    <xf numFmtId="0" fontId="59" fillId="6" borderId="3" xfId="135" applyFont="1" applyFill="1" applyBorder="1" applyAlignment="1" applyProtection="1">
      <alignment horizontal="center" vertical="center" shrinkToFit="1"/>
    </xf>
    <xf numFmtId="0" fontId="59" fillId="6" borderId="4" xfId="135" applyFont="1" applyFill="1" applyBorder="1" applyAlignment="1" applyProtection="1">
      <alignment horizontal="center" vertical="center" shrinkToFit="1"/>
    </xf>
    <xf numFmtId="0" fontId="59" fillId="6" borderId="9" xfId="135" applyFont="1" applyFill="1" applyBorder="1" applyAlignment="1" applyProtection="1">
      <alignment horizontal="center" vertical="center"/>
    </xf>
    <xf numFmtId="0" fontId="59" fillId="6" borderId="12" xfId="135" applyFont="1" applyFill="1" applyBorder="1" applyAlignment="1" applyProtection="1">
      <alignment horizontal="center" vertical="center"/>
    </xf>
    <xf numFmtId="179" fontId="59" fillId="6" borderId="5" xfId="135" applyNumberFormat="1" applyFont="1" applyFill="1" applyBorder="1" applyAlignment="1" applyProtection="1">
      <alignment horizontal="center" vertical="center"/>
    </xf>
    <xf numFmtId="0" fontId="59" fillId="6" borderId="8" xfId="135" applyFont="1" applyFill="1" applyBorder="1" applyAlignment="1" applyProtection="1">
      <alignment horizontal="center" vertical="center"/>
    </xf>
    <xf numFmtId="0" fontId="59" fillId="6" borderId="16" xfId="135" applyFont="1" applyFill="1" applyBorder="1" applyAlignment="1" applyProtection="1">
      <alignment horizontal="center" vertical="center"/>
    </xf>
    <xf numFmtId="179" fontId="59" fillId="6" borderId="5" xfId="135" applyNumberFormat="1" applyFont="1" applyFill="1" applyBorder="1" applyAlignment="1">
      <alignment horizontal="center" vertical="center" shrinkToFit="1"/>
    </xf>
    <xf numFmtId="0" fontId="59" fillId="6" borderId="5" xfId="135" applyFont="1" applyFill="1" applyBorder="1" applyAlignment="1">
      <alignment horizontal="center" vertical="center" wrapText="1"/>
    </xf>
    <xf numFmtId="0" fontId="59" fillId="6" borderId="9" xfId="135" applyFont="1" applyFill="1" applyBorder="1" applyAlignment="1">
      <alignment horizontal="center" vertical="center"/>
    </xf>
    <xf numFmtId="0" fontId="59" fillId="6" borderId="12" xfId="135" applyFont="1" applyFill="1" applyBorder="1" applyAlignment="1">
      <alignment horizontal="center" vertical="center"/>
    </xf>
    <xf numFmtId="179" fontId="59" fillId="6" borderId="5" xfId="135" applyNumberFormat="1" applyFont="1" applyFill="1" applyBorder="1" applyAlignment="1">
      <alignment horizontal="center" vertical="center"/>
    </xf>
    <xf numFmtId="0" fontId="59" fillId="6" borderId="8" xfId="135" applyFont="1" applyFill="1" applyBorder="1" applyAlignment="1">
      <alignment horizontal="center" vertical="center"/>
    </xf>
    <xf numFmtId="0" fontId="59" fillId="6" borderId="16" xfId="135" applyFont="1" applyFill="1" applyBorder="1" applyAlignment="1">
      <alignment horizontal="center" vertical="center"/>
    </xf>
    <xf numFmtId="179" fontId="59" fillId="6" borderId="5" xfId="135" applyNumberFormat="1" applyFont="1" applyFill="1" applyBorder="1" applyAlignment="1" applyProtection="1">
      <alignment horizontal="center" vertical="center" shrinkToFit="1"/>
    </xf>
    <xf numFmtId="0" fontId="59" fillId="6" borderId="5" xfId="135" applyFont="1" applyFill="1" applyBorder="1" applyAlignment="1" applyProtection="1">
      <alignment horizontal="center" vertical="center" wrapText="1"/>
    </xf>
    <xf numFmtId="195" fontId="85" fillId="6" borderId="5" xfId="135" applyNumberFormat="1" applyFont="1" applyFill="1" applyBorder="1" applyAlignment="1">
      <alignment horizontal="center" vertical="center" wrapText="1" shrinkToFit="1"/>
    </xf>
    <xf numFmtId="195" fontId="59" fillId="6" borderId="5" xfId="178" applyNumberFormat="1" applyFont="1" applyFill="1" applyBorder="1" applyAlignment="1">
      <alignment horizontal="center" vertical="center"/>
    </xf>
    <xf numFmtId="179" fontId="59" fillId="6" borderId="5" xfId="135" applyNumberFormat="1" applyFont="1" applyFill="1" applyBorder="1" applyAlignment="1">
      <alignment horizontal="center" vertical="center" wrapText="1" shrinkToFit="1"/>
    </xf>
    <xf numFmtId="0" fontId="46" fillId="0" borderId="0" xfId="136" applyFont="1" applyFill="1" applyBorder="1" applyAlignment="1">
      <alignment horizontal="left" vertical="center"/>
    </xf>
    <xf numFmtId="180" fontId="55" fillId="6" borderId="3" xfId="124" applyNumberFormat="1" applyFont="1" applyFill="1" applyBorder="1" applyAlignment="1" applyProtection="1">
      <alignment horizontal="center" vertical="center" wrapText="1"/>
    </xf>
    <xf numFmtId="180" fontId="55" fillId="6" borderId="4" xfId="124" applyNumberFormat="1" applyFont="1" applyFill="1" applyBorder="1" applyAlignment="1" applyProtection="1">
      <alignment horizontal="center" vertical="center" wrapText="1"/>
    </xf>
    <xf numFmtId="0" fontId="55" fillId="6" borderId="6" xfId="124" applyFont="1" applyFill="1" applyBorder="1" applyAlignment="1" applyProtection="1">
      <alignment horizontal="center" vertical="center"/>
    </xf>
    <xf numFmtId="0" fontId="55" fillId="6" borderId="11" xfId="124" applyFont="1" applyFill="1" applyBorder="1" applyAlignment="1" applyProtection="1">
      <alignment horizontal="center" vertical="center"/>
    </xf>
    <xf numFmtId="0" fontId="88" fillId="0" borderId="0" xfId="0" applyFont="1" applyAlignment="1">
      <alignment horizontal="right" vertical="center"/>
    </xf>
    <xf numFmtId="0" fontId="0" fillId="18" borderId="5" xfId="0" applyFill="1" applyBorder="1" applyAlignment="1">
      <alignment horizontal="center" vertical="center"/>
    </xf>
    <xf numFmtId="0" fontId="0" fillId="18" borderId="5" xfId="0" applyFill="1" applyBorder="1" applyAlignment="1">
      <alignment horizontal="center" vertical="center" wrapText="1"/>
    </xf>
    <xf numFmtId="0" fontId="59" fillId="6" borderId="9" xfId="126" applyFont="1" applyFill="1" applyBorder="1" applyAlignment="1" applyProtection="1">
      <alignment horizontal="center" vertical="center"/>
    </xf>
    <xf numFmtId="0" fontId="59" fillId="6" borderId="7" xfId="126" applyFont="1" applyFill="1" applyBorder="1" applyAlignment="1" applyProtection="1">
      <alignment horizontal="center" vertical="center"/>
    </xf>
    <xf numFmtId="0" fontId="59" fillId="6" borderId="8" xfId="126" applyFont="1" applyFill="1" applyBorder="1" applyAlignment="1" applyProtection="1">
      <alignment horizontal="center" vertical="center"/>
    </xf>
    <xf numFmtId="0" fontId="59" fillId="6" borderId="13" xfId="126" applyFont="1" applyFill="1" applyBorder="1" applyAlignment="1" applyProtection="1">
      <alignment horizontal="center" vertical="center"/>
    </xf>
    <xf numFmtId="0" fontId="59" fillId="6" borderId="0" xfId="126" applyFont="1" applyFill="1" applyBorder="1" applyAlignment="1" applyProtection="1">
      <alignment horizontal="center" vertical="center"/>
    </xf>
    <xf numFmtId="0" fontId="59" fillId="6" borderId="14" xfId="126" applyFont="1" applyFill="1" applyBorder="1" applyAlignment="1" applyProtection="1">
      <alignment horizontal="center" vertical="center"/>
    </xf>
    <xf numFmtId="0" fontId="59" fillId="6" borderId="12" xfId="126" applyFont="1" applyFill="1" applyBorder="1" applyAlignment="1" applyProtection="1">
      <alignment horizontal="center" vertical="center"/>
    </xf>
    <xf numFmtId="0" fontId="59" fillId="6" borderId="1" xfId="126" applyFont="1" applyFill="1" applyBorder="1" applyAlignment="1" applyProtection="1">
      <alignment horizontal="center" vertical="center"/>
    </xf>
    <xf numFmtId="0" fontId="59" fillId="6" borderId="16" xfId="126" applyFont="1" applyFill="1" applyBorder="1" applyAlignment="1" applyProtection="1">
      <alignment horizontal="center" vertical="center"/>
    </xf>
    <xf numFmtId="0" fontId="59" fillId="7" borderId="9" xfId="126" applyFont="1" applyFill="1" applyBorder="1" applyAlignment="1" applyProtection="1">
      <alignment horizontal="center" vertical="center"/>
      <protection locked="0"/>
    </xf>
    <xf numFmtId="0" fontId="59" fillId="7" borderId="7" xfId="126" applyFont="1" applyFill="1" applyBorder="1" applyAlignment="1" applyProtection="1">
      <alignment horizontal="center" vertical="center"/>
      <protection locked="0"/>
    </xf>
    <xf numFmtId="0" fontId="59" fillId="7" borderId="8" xfId="126" applyFont="1" applyFill="1" applyBorder="1" applyAlignment="1" applyProtection="1">
      <alignment horizontal="center" vertical="center"/>
      <protection locked="0"/>
    </xf>
    <xf numFmtId="0" fontId="59" fillId="7" borderId="13" xfId="126" applyFont="1" applyFill="1" applyBorder="1" applyAlignment="1" applyProtection="1">
      <alignment horizontal="center" vertical="center"/>
      <protection locked="0"/>
    </xf>
    <xf numFmtId="0" fontId="59" fillId="7" borderId="0" xfId="126" applyFont="1" applyFill="1" applyBorder="1" applyAlignment="1" applyProtection="1">
      <alignment horizontal="center" vertical="center"/>
      <protection locked="0"/>
    </xf>
    <xf numFmtId="0" fontId="59" fillId="7" borderId="14" xfId="126" applyFont="1" applyFill="1" applyBorder="1" applyAlignment="1" applyProtection="1">
      <alignment horizontal="center" vertical="center"/>
      <protection locked="0"/>
    </xf>
    <xf numFmtId="0" fontId="59" fillId="7" borderId="12" xfId="126" applyFont="1" applyFill="1" applyBorder="1" applyAlignment="1" applyProtection="1">
      <alignment horizontal="center" vertical="center"/>
      <protection locked="0"/>
    </xf>
    <xf numFmtId="0" fontId="59" fillId="7" borderId="1" xfId="126" applyFont="1" applyFill="1" applyBorder="1" applyAlignment="1" applyProtection="1">
      <alignment horizontal="center" vertical="center"/>
      <protection locked="0"/>
    </xf>
    <xf numFmtId="0" fontId="59" fillId="7" borderId="16" xfId="126" applyFont="1" applyFill="1" applyBorder="1" applyAlignment="1" applyProtection="1">
      <alignment horizontal="center" vertical="center"/>
      <protection locked="0"/>
    </xf>
    <xf numFmtId="49" fontId="59" fillId="7" borderId="38" xfId="126" applyNumberFormat="1" applyFont="1" applyFill="1" applyBorder="1" applyAlignment="1" applyProtection="1">
      <alignment horizontal="center" vertical="center"/>
      <protection locked="0"/>
    </xf>
    <xf numFmtId="49" fontId="59" fillId="7" borderId="37" xfId="126" applyNumberFormat="1" applyFont="1" applyFill="1" applyBorder="1" applyAlignment="1" applyProtection="1">
      <alignment horizontal="center" vertical="center"/>
      <protection locked="0"/>
    </xf>
    <xf numFmtId="181" fontId="59" fillId="7" borderId="38" xfId="126" applyNumberFormat="1" applyFont="1" applyFill="1" applyBorder="1" applyAlignment="1" applyProtection="1">
      <alignment horizontal="center" vertical="center"/>
      <protection locked="0"/>
    </xf>
    <xf numFmtId="181" fontId="59" fillId="7" borderId="37" xfId="126" applyNumberFormat="1" applyFont="1" applyFill="1" applyBorder="1" applyAlignment="1" applyProtection="1">
      <alignment horizontal="center" vertical="center"/>
      <protection locked="0"/>
    </xf>
    <xf numFmtId="49" fontId="59" fillId="7" borderId="10" xfId="126" applyNumberFormat="1" applyFont="1" applyFill="1" applyBorder="1" applyAlignment="1" applyProtection="1">
      <alignment horizontal="center" vertical="center"/>
      <protection locked="0"/>
    </xf>
    <xf numFmtId="181" fontId="59" fillId="7" borderId="10" xfId="126" applyNumberFormat="1" applyFont="1" applyFill="1" applyBorder="1" applyAlignment="1" applyProtection="1">
      <alignment horizontal="center" vertical="center"/>
      <protection locked="0"/>
    </xf>
    <xf numFmtId="49" fontId="59" fillId="7" borderId="6" xfId="126" applyNumberFormat="1" applyFont="1" applyFill="1" applyBorder="1" applyAlignment="1" applyProtection="1">
      <alignment horizontal="center" vertical="center"/>
      <protection locked="0"/>
    </xf>
    <xf numFmtId="181" fontId="59" fillId="7" borderId="6" xfId="126" applyNumberFormat="1" applyFont="1" applyFill="1" applyBorder="1" applyAlignment="1" applyProtection="1">
      <alignment horizontal="center" vertical="center"/>
      <protection locked="0"/>
    </xf>
    <xf numFmtId="0" fontId="59" fillId="6" borderId="6" xfId="126" applyFont="1" applyFill="1" applyBorder="1" applyAlignment="1" applyProtection="1">
      <alignment horizontal="center" vertical="center" wrapText="1"/>
    </xf>
    <xf numFmtId="0" fontId="59" fillId="6" borderId="11" xfId="126" applyFont="1" applyFill="1" applyBorder="1" applyAlignment="1" applyProtection="1">
      <alignment horizontal="center" vertical="center" wrapText="1"/>
    </xf>
    <xf numFmtId="0" fontId="59" fillId="6" borderId="10" xfId="126" applyFont="1" applyFill="1" applyBorder="1" applyAlignment="1" applyProtection="1">
      <alignment horizontal="center" vertical="center" wrapText="1"/>
    </xf>
    <xf numFmtId="38" fontId="55" fillId="6" borderId="6" xfId="127" applyFont="1" applyFill="1" applyBorder="1" applyAlignment="1" applyProtection="1">
      <alignment horizontal="center" vertical="center"/>
    </xf>
    <xf numFmtId="38" fontId="55" fillId="6" borderId="11" xfId="127" applyFont="1" applyFill="1" applyBorder="1" applyAlignment="1" applyProtection="1">
      <alignment horizontal="center" vertical="center"/>
    </xf>
    <xf numFmtId="38" fontId="55" fillId="6" borderId="10" xfId="127" applyFont="1" applyFill="1" applyBorder="1" applyAlignment="1" applyProtection="1">
      <alignment horizontal="center" vertical="center"/>
    </xf>
    <xf numFmtId="49" fontId="59" fillId="7" borderId="6" xfId="126" applyNumberFormat="1" applyFont="1" applyFill="1" applyBorder="1" applyAlignment="1" applyProtection="1">
      <alignment horizontal="center" vertical="center" wrapText="1"/>
      <protection locked="0"/>
    </xf>
    <xf numFmtId="49" fontId="59" fillId="7" borderId="37" xfId="126" applyNumberFormat="1" applyFont="1" applyFill="1" applyBorder="1" applyAlignment="1" applyProtection="1">
      <alignment horizontal="center" vertical="center" wrapText="1"/>
      <protection locked="0"/>
    </xf>
    <xf numFmtId="49" fontId="59" fillId="7" borderId="38" xfId="126" applyNumberFormat="1" applyFont="1" applyFill="1" applyBorder="1" applyAlignment="1" applyProtection="1">
      <alignment horizontal="center" vertical="center" wrapText="1"/>
      <protection locked="0"/>
    </xf>
    <xf numFmtId="49" fontId="59" fillId="7" borderId="10" xfId="126" applyNumberFormat="1" applyFont="1" applyFill="1" applyBorder="1" applyAlignment="1" applyProtection="1">
      <alignment horizontal="center" vertical="center" wrapText="1"/>
      <protection locked="0"/>
    </xf>
    <xf numFmtId="185" fontId="55" fillId="0" borderId="26" xfId="126" applyNumberFormat="1" applyFont="1" applyFill="1" applyBorder="1" applyAlignment="1" applyProtection="1">
      <alignment horizontal="center" vertical="center"/>
      <protection locked="0"/>
    </xf>
    <xf numFmtId="185" fontId="55" fillId="0" borderId="27" xfId="126" applyNumberFormat="1" applyFont="1" applyFill="1" applyBorder="1" applyAlignment="1" applyProtection="1">
      <alignment horizontal="center" vertical="center"/>
      <protection locked="0"/>
    </xf>
    <xf numFmtId="0" fontId="59" fillId="6" borderId="6" xfId="126" applyFont="1" applyFill="1" applyBorder="1" applyAlignment="1" applyProtection="1">
      <alignment horizontal="center" vertical="center" textRotation="255"/>
    </xf>
    <xf numFmtId="0" fontId="59" fillId="6" borderId="11" xfId="126" applyFont="1" applyFill="1" applyBorder="1" applyAlignment="1" applyProtection="1">
      <alignment horizontal="center" vertical="center" textRotation="255"/>
    </xf>
    <xf numFmtId="0" fontId="59" fillId="6" borderId="10" xfId="126" applyFont="1" applyFill="1" applyBorder="1" applyAlignment="1" applyProtection="1">
      <alignment horizontal="center" vertical="center" textRotation="255"/>
    </xf>
    <xf numFmtId="0" fontId="59" fillId="6" borderId="3" xfId="126" applyFont="1" applyFill="1" applyBorder="1" applyAlignment="1" applyProtection="1">
      <alignment horizontal="left" vertical="center"/>
    </xf>
    <xf numFmtId="0" fontId="59" fillId="6" borderId="2" xfId="126" applyFont="1" applyFill="1" applyBorder="1" applyAlignment="1" applyProtection="1">
      <alignment horizontal="left" vertical="center"/>
    </xf>
    <xf numFmtId="0" fontId="59" fillId="6" borderId="4" xfId="126" applyFont="1" applyFill="1" applyBorder="1" applyAlignment="1" applyProtection="1">
      <alignment horizontal="left" vertical="center"/>
    </xf>
    <xf numFmtId="0" fontId="59" fillId="0" borderId="26" xfId="126" applyFont="1" applyFill="1" applyBorder="1" applyAlignment="1" applyProtection="1">
      <alignment horizontal="center" vertical="center"/>
    </xf>
    <xf numFmtId="0" fontId="59" fillId="0" borderId="27" xfId="126" applyFont="1" applyFill="1" applyBorder="1" applyAlignment="1" applyProtection="1">
      <alignment horizontal="center" vertical="center"/>
    </xf>
    <xf numFmtId="0" fontId="59" fillId="0" borderId="28" xfId="126" applyFont="1" applyFill="1" applyBorder="1" applyAlignment="1" applyProtection="1">
      <alignment horizontal="center" vertical="center"/>
    </xf>
    <xf numFmtId="0" fontId="59" fillId="6" borderId="3" xfId="126" applyFont="1" applyFill="1" applyBorder="1" applyAlignment="1" applyProtection="1">
      <alignment horizontal="left" vertical="center" wrapText="1"/>
    </xf>
    <xf numFmtId="0" fontId="59" fillId="6" borderId="2" xfId="126" applyFont="1" applyFill="1" applyBorder="1" applyAlignment="1" applyProtection="1">
      <alignment horizontal="left" vertical="center" wrapText="1"/>
    </xf>
    <xf numFmtId="0" fontId="59" fillId="6" borderId="4" xfId="126" applyFont="1" applyFill="1" applyBorder="1" applyAlignment="1" applyProtection="1">
      <alignment horizontal="left" vertical="center" wrapText="1"/>
    </xf>
    <xf numFmtId="0" fontId="59" fillId="6" borderId="9" xfId="126" applyFont="1" applyFill="1" applyBorder="1" applyAlignment="1" applyProtection="1">
      <alignment horizontal="left" vertical="center" wrapText="1"/>
    </xf>
    <xf numFmtId="0" fontId="59" fillId="6" borderId="7" xfId="126" applyFont="1" applyFill="1" applyBorder="1" applyAlignment="1" applyProtection="1">
      <alignment horizontal="left" vertical="center" wrapText="1"/>
    </xf>
    <xf numFmtId="0" fontId="59" fillId="6" borderId="8" xfId="126" applyFont="1" applyFill="1" applyBorder="1" applyAlignment="1" applyProtection="1">
      <alignment horizontal="left" vertical="center" wrapText="1"/>
    </xf>
    <xf numFmtId="0" fontId="59" fillId="6" borderId="12" xfId="126" applyFont="1" applyFill="1" applyBorder="1" applyAlignment="1" applyProtection="1">
      <alignment horizontal="left" vertical="center" wrapText="1"/>
    </xf>
    <xf numFmtId="0" fontId="59" fillId="6" borderId="1" xfId="126" applyFont="1" applyFill="1" applyBorder="1" applyAlignment="1" applyProtection="1">
      <alignment horizontal="left" vertical="center" wrapText="1"/>
    </xf>
    <xf numFmtId="0" fontId="59" fillId="6" borderId="16" xfId="126" applyFont="1" applyFill="1" applyBorder="1" applyAlignment="1" applyProtection="1">
      <alignment horizontal="left" vertical="center" wrapText="1"/>
    </xf>
    <xf numFmtId="0" fontId="59" fillId="6" borderId="6" xfId="126" applyFont="1" applyFill="1" applyBorder="1" applyAlignment="1" applyProtection="1">
      <alignment horizontal="left" vertical="center"/>
    </xf>
    <xf numFmtId="0" fontId="59" fillId="6" borderId="10" xfId="126" applyFont="1" applyFill="1" applyBorder="1" applyAlignment="1" applyProtection="1">
      <alignment horizontal="left" vertical="center"/>
    </xf>
    <xf numFmtId="0" fontId="59" fillId="0" borderId="29" xfId="126" applyFont="1" applyFill="1" applyBorder="1" applyAlignment="1" applyProtection="1">
      <alignment horizontal="center" vertical="center"/>
      <protection locked="0"/>
    </xf>
    <xf numFmtId="0" fontId="59" fillId="6" borderId="6" xfId="126" applyFont="1" applyFill="1" applyBorder="1" applyAlignment="1" applyProtection="1">
      <alignment horizontal="center" vertical="center"/>
    </xf>
    <xf numFmtId="0" fontId="59" fillId="6" borderId="11" xfId="126" applyFont="1" applyFill="1" applyBorder="1" applyAlignment="1" applyProtection="1">
      <alignment horizontal="center" vertical="center"/>
    </xf>
    <xf numFmtId="0" fontId="59" fillId="6" borderId="10" xfId="126" applyFont="1" applyFill="1" applyBorder="1" applyAlignment="1" applyProtection="1">
      <alignment horizontal="center" vertical="center"/>
    </xf>
    <xf numFmtId="0" fontId="59" fillId="6" borderId="3" xfId="126" applyFont="1" applyFill="1" applyBorder="1" applyAlignment="1" applyProtection="1">
      <alignment vertical="center"/>
    </xf>
    <xf numFmtId="0" fontId="59" fillId="6" borderId="2" xfId="126" applyFont="1" applyFill="1" applyBorder="1" applyAlignment="1" applyProtection="1">
      <alignment vertical="center"/>
    </xf>
    <xf numFmtId="0" fontId="59" fillId="6" borderId="4" xfId="126" applyFont="1" applyFill="1" applyBorder="1" applyAlignment="1" applyProtection="1">
      <alignment vertical="center"/>
    </xf>
    <xf numFmtId="0" fontId="59" fillId="6" borderId="9" xfId="126" applyFont="1" applyFill="1" applyBorder="1" applyAlignment="1" applyProtection="1">
      <alignment vertical="center"/>
    </xf>
    <xf numFmtId="0" fontId="59" fillId="6" borderId="7" xfId="126" applyFont="1" applyFill="1" applyBorder="1" applyAlignment="1" applyProtection="1">
      <alignment vertical="center"/>
    </xf>
    <xf numFmtId="0" fontId="59" fillId="6" borderId="8" xfId="126" applyFont="1" applyFill="1" applyBorder="1" applyAlignment="1" applyProtection="1">
      <alignment vertical="center"/>
    </xf>
    <xf numFmtId="0" fontId="59" fillId="0" borderId="29" xfId="126" applyFont="1" applyFill="1" applyBorder="1" applyAlignment="1" applyProtection="1">
      <alignment horizontal="center" vertical="center"/>
    </xf>
    <xf numFmtId="0" fontId="59" fillId="6" borderId="3" xfId="126" applyFont="1" applyFill="1" applyBorder="1" applyAlignment="1" applyProtection="1">
      <alignment vertical="center" wrapText="1"/>
    </xf>
    <xf numFmtId="0" fontId="59" fillId="0" borderId="9" xfId="126" applyFont="1" applyFill="1" applyBorder="1" applyAlignment="1" applyProtection="1">
      <alignment horizontal="center" vertical="center"/>
    </xf>
    <xf numFmtId="0" fontId="59" fillId="0" borderId="7" xfId="126" applyFont="1" applyFill="1" applyBorder="1" applyAlignment="1" applyProtection="1">
      <alignment horizontal="center" vertical="center"/>
    </xf>
    <xf numFmtId="0" fontId="59" fillId="0" borderId="8" xfId="126" applyFont="1" applyFill="1" applyBorder="1" applyAlignment="1" applyProtection="1">
      <alignment horizontal="center" vertical="center"/>
    </xf>
    <xf numFmtId="0" fontId="59" fillId="0" borderId="12" xfId="126" applyFont="1" applyFill="1" applyBorder="1" applyAlignment="1" applyProtection="1">
      <alignment horizontal="center" vertical="center"/>
    </xf>
    <xf numFmtId="0" fontId="59" fillId="0" borderId="1" xfId="126" applyFont="1" applyFill="1" applyBorder="1" applyAlignment="1" applyProtection="1">
      <alignment horizontal="center" vertical="center"/>
    </xf>
    <xf numFmtId="0" fontId="59" fillId="0" borderId="16" xfId="126" applyFont="1" applyFill="1" applyBorder="1" applyAlignment="1" applyProtection="1">
      <alignment horizontal="center" vertical="center"/>
    </xf>
    <xf numFmtId="179" fontId="55" fillId="0" borderId="5" xfId="122" applyNumberFormat="1" applyFont="1" applyFill="1" applyBorder="1" applyAlignment="1" applyProtection="1">
      <alignment horizontal="center" vertical="center"/>
    </xf>
    <xf numFmtId="0" fontId="59" fillId="6" borderId="3" xfId="126" applyFont="1" applyFill="1" applyBorder="1" applyAlignment="1" applyProtection="1">
      <alignment horizontal="center" vertical="center"/>
    </xf>
    <xf numFmtId="0" fontId="59" fillId="6" borderId="2" xfId="126" applyFont="1" applyFill="1" applyBorder="1" applyAlignment="1" applyProtection="1">
      <alignment horizontal="center" vertical="center"/>
    </xf>
    <xf numFmtId="0" fontId="59" fillId="6" borderId="4" xfId="126" applyFont="1" applyFill="1" applyBorder="1" applyAlignment="1" applyProtection="1">
      <alignment horizontal="center" vertical="center"/>
    </xf>
    <xf numFmtId="0" fontId="59" fillId="6" borderId="5" xfId="126" applyFont="1" applyFill="1" applyBorder="1" applyAlignment="1" applyProtection="1">
      <alignment horizontal="center" vertical="center"/>
    </xf>
    <xf numFmtId="0" fontId="59" fillId="6" borderId="9" xfId="126" applyFont="1" applyFill="1" applyBorder="1" applyAlignment="1" applyProtection="1">
      <alignment horizontal="center" vertical="center" wrapText="1"/>
    </xf>
    <xf numFmtId="0" fontId="59" fillId="6" borderId="8" xfId="126" applyFont="1" applyFill="1" applyBorder="1" applyAlignment="1" applyProtection="1">
      <alignment horizontal="center" vertical="center" wrapText="1"/>
    </xf>
    <xf numFmtId="0" fontId="59" fillId="6" borderId="12" xfId="126" applyFont="1" applyFill="1" applyBorder="1" applyAlignment="1" applyProtection="1">
      <alignment horizontal="center" vertical="center" wrapText="1"/>
    </xf>
    <xf numFmtId="0" fontId="59" fillId="6" borderId="16" xfId="126" applyFont="1" applyFill="1" applyBorder="1" applyAlignment="1" applyProtection="1">
      <alignment horizontal="center" vertical="center" wrapText="1"/>
    </xf>
    <xf numFmtId="0" fontId="59" fillId="6" borderId="5" xfId="126" applyFont="1" applyFill="1" applyBorder="1" applyAlignment="1" applyProtection="1">
      <alignment horizontal="center" vertical="center" wrapText="1"/>
    </xf>
    <xf numFmtId="0" fontId="59" fillId="6" borderId="6" xfId="0" applyFont="1" applyFill="1" applyBorder="1" applyAlignment="1" applyProtection="1">
      <alignment horizontal="center" vertical="center"/>
    </xf>
    <xf numFmtId="0" fontId="59" fillId="6" borderId="10" xfId="0" applyFont="1" applyFill="1" applyBorder="1" applyAlignment="1" applyProtection="1">
      <alignment horizontal="center" vertical="center"/>
    </xf>
    <xf numFmtId="0" fontId="59" fillId="6" borderId="3" xfId="0" applyFont="1" applyFill="1" applyBorder="1" applyAlignment="1" applyProtection="1">
      <alignment horizontal="center" vertical="center" wrapText="1"/>
    </xf>
    <xf numFmtId="0" fontId="59" fillId="6" borderId="2" xfId="0" applyFont="1" applyFill="1" applyBorder="1" applyAlignment="1" applyProtection="1">
      <alignment horizontal="center" vertical="center" wrapText="1"/>
    </xf>
    <xf numFmtId="0" fontId="59" fillId="6" borderId="4" xfId="0" applyFont="1" applyFill="1" applyBorder="1" applyAlignment="1" applyProtection="1">
      <alignment horizontal="center" vertical="center"/>
    </xf>
    <xf numFmtId="0" fontId="59" fillId="6" borderId="6" xfId="0" applyFont="1" applyFill="1" applyBorder="1" applyAlignment="1" applyProtection="1">
      <alignment horizontal="center" vertical="center" wrapText="1"/>
    </xf>
    <xf numFmtId="0" fontId="59" fillId="6" borderId="10" xfId="0" applyFont="1" applyFill="1" applyBorder="1" applyAlignment="1" applyProtection="1">
      <alignment horizontal="center" vertical="center" wrapText="1"/>
    </xf>
    <xf numFmtId="0" fontId="59" fillId="6" borderId="3" xfId="126" applyFont="1" applyFill="1" applyBorder="1" applyAlignment="1" applyProtection="1">
      <alignment horizontal="center" vertical="center" wrapText="1"/>
    </xf>
    <xf numFmtId="0" fontId="59" fillId="6" borderId="2" xfId="126" applyFont="1" applyFill="1" applyBorder="1" applyAlignment="1" applyProtection="1">
      <alignment horizontal="center" vertical="center" wrapText="1"/>
    </xf>
    <xf numFmtId="0" fontId="59" fillId="6" borderId="4" xfId="126" applyFont="1" applyFill="1" applyBorder="1" applyAlignment="1" applyProtection="1">
      <alignment horizontal="center" vertical="center" wrapText="1"/>
    </xf>
    <xf numFmtId="38" fontId="59" fillId="0" borderId="17" xfId="126" applyNumberFormat="1" applyFont="1" applyFill="1" applyBorder="1" applyAlignment="1" applyProtection="1">
      <alignment horizontal="center" vertical="center"/>
    </xf>
    <xf numFmtId="38" fontId="59" fillId="0" borderId="18" xfId="126" applyNumberFormat="1" applyFont="1" applyFill="1" applyBorder="1" applyAlignment="1" applyProtection="1">
      <alignment horizontal="center" vertical="center"/>
    </xf>
    <xf numFmtId="38" fontId="59" fillId="0" borderId="19" xfId="126" applyNumberFormat="1" applyFont="1" applyFill="1" applyBorder="1" applyAlignment="1" applyProtection="1">
      <alignment horizontal="center" vertical="center"/>
    </xf>
    <xf numFmtId="38" fontId="59" fillId="0" borderId="20" xfId="126" applyNumberFormat="1" applyFont="1" applyFill="1" applyBorder="1" applyAlignment="1" applyProtection="1">
      <alignment horizontal="center" vertical="center"/>
    </xf>
    <xf numFmtId="38" fontId="59" fillId="0" borderId="21" xfId="126" applyNumberFormat="1" applyFont="1" applyFill="1" applyBorder="1" applyAlignment="1" applyProtection="1">
      <alignment horizontal="center" vertical="center"/>
    </xf>
    <xf numFmtId="38" fontId="59" fillId="0" borderId="22" xfId="126" applyNumberFormat="1" applyFont="1" applyFill="1" applyBorder="1" applyAlignment="1" applyProtection="1">
      <alignment horizontal="center" vertical="center"/>
    </xf>
    <xf numFmtId="38" fontId="59" fillId="0" borderId="23" xfId="126" applyNumberFormat="1" applyFont="1" applyFill="1" applyBorder="1" applyAlignment="1" applyProtection="1">
      <alignment horizontal="center" vertical="center"/>
    </xf>
    <xf numFmtId="38" fontId="59" fillId="0" borderId="24" xfId="126" applyNumberFormat="1" applyFont="1" applyFill="1" applyBorder="1" applyAlignment="1" applyProtection="1">
      <alignment horizontal="center" vertical="center"/>
    </xf>
    <xf numFmtId="38" fontId="59" fillId="0" borderId="25" xfId="126" applyNumberFormat="1" applyFont="1" applyFill="1" applyBorder="1" applyAlignment="1" applyProtection="1">
      <alignment horizontal="center" vertical="center"/>
    </xf>
    <xf numFmtId="0" fontId="59" fillId="6" borderId="30" xfId="126" applyFont="1" applyFill="1" applyBorder="1" applyAlignment="1" applyProtection="1">
      <alignment vertical="center" wrapText="1"/>
    </xf>
    <xf numFmtId="0" fontId="59" fillId="6" borderId="32" xfId="126" applyFont="1" applyFill="1" applyBorder="1" applyAlignment="1" applyProtection="1">
      <alignment vertical="center"/>
    </xf>
    <xf numFmtId="0" fontId="59" fillId="6" borderId="33" xfId="126" applyFont="1" applyFill="1" applyBorder="1" applyAlignment="1" applyProtection="1">
      <alignment vertical="center"/>
    </xf>
    <xf numFmtId="0" fontId="59" fillId="6" borderId="35" xfId="126" applyFont="1" applyFill="1" applyBorder="1" applyAlignment="1" applyProtection="1">
      <alignment vertical="center"/>
    </xf>
    <xf numFmtId="0" fontId="70" fillId="5" borderId="0" xfId="136" applyFont="1" applyFill="1" applyAlignment="1">
      <alignment horizontal="center" vertical="center" wrapText="1"/>
    </xf>
    <xf numFmtId="0" fontId="70" fillId="5" borderId="0" xfId="136" applyFont="1" applyFill="1" applyAlignment="1">
      <alignment horizontal="center" vertical="center"/>
    </xf>
  </cellXfs>
  <cellStyles count="715">
    <cellStyle name="パーセント" xfId="123" builtinId="5"/>
    <cellStyle name="パーセント 2" xfId="8" xr:uid="{00000000-0005-0000-0000-000001000000}"/>
    <cellStyle name="パーセント 3" xfId="9" xr:uid="{00000000-0005-0000-0000-000002000000}"/>
    <cellStyle name="パーセント 4" xfId="165" xr:uid="{00000000-0005-0000-0000-000003000000}"/>
    <cellStyle name="パーセント 4 2" xfId="432" xr:uid="{00000000-0005-0000-0000-000003000000}"/>
    <cellStyle name="パーセント 4 3" xfId="565" xr:uid="{00000000-0005-0000-0000-000003000000}"/>
    <cellStyle name="パーセント 4 4" xfId="702" xr:uid="{00000000-0005-0000-0000-000003000000}"/>
    <cellStyle name="パーセント 5" xfId="173" xr:uid="{00000000-0005-0000-0000-000004000000}"/>
    <cellStyle name="パーセント 5 2" xfId="438" xr:uid="{00000000-0005-0000-0000-000004000000}"/>
    <cellStyle name="パーセント 5 3" xfId="571" xr:uid="{00000000-0005-0000-0000-000004000000}"/>
    <cellStyle name="パーセント 5 4" xfId="708" xr:uid="{00000000-0005-0000-0000-000004000000}"/>
    <cellStyle name="ハイパーリンク" xfId="121" builtinId="8"/>
    <cellStyle name="桁区切り" xfId="122" builtinId="6"/>
    <cellStyle name="桁区切り 10" xfId="171" xr:uid="{00000000-0005-0000-0000-000007000000}"/>
    <cellStyle name="桁区切り 10 2" xfId="437" xr:uid="{00000000-0005-0000-0000-000007000000}"/>
    <cellStyle name="桁区切り 10 3" xfId="570" xr:uid="{00000000-0005-0000-0000-000007000000}"/>
    <cellStyle name="桁区切り 10 4" xfId="707" xr:uid="{00000000-0005-0000-0000-000007000000}"/>
    <cellStyle name="桁区切り 2" xfId="3" xr:uid="{00000000-0005-0000-0000-000008000000}"/>
    <cellStyle name="桁区切り 2 2" xfId="10" xr:uid="{00000000-0005-0000-0000-000009000000}"/>
    <cellStyle name="桁区切り 2 3" xfId="11" xr:uid="{00000000-0005-0000-0000-00000A000000}"/>
    <cellStyle name="桁区切り 2 4" xfId="172" xr:uid="{00000000-0005-0000-0000-00000B000000}"/>
    <cellStyle name="桁区切り 3" xfId="12" xr:uid="{00000000-0005-0000-0000-00000C000000}"/>
    <cellStyle name="桁区切り 4" xfId="13" xr:uid="{00000000-0005-0000-0000-00000D000000}"/>
    <cellStyle name="桁区切り 5" xfId="125" xr:uid="{00000000-0005-0000-0000-00000E000000}"/>
    <cellStyle name="桁区切り 5 2" xfId="148" xr:uid="{00000000-0005-0000-0000-00000F000000}"/>
    <cellStyle name="桁区切り 5 2 2" xfId="152" xr:uid="{00000000-0005-0000-0000-000010000000}"/>
    <cellStyle name="桁区切り 5 2 2 2" xfId="289" xr:uid="{00000000-0005-0000-0000-000011000000}"/>
    <cellStyle name="桁区切り 5 2 2 3" xfId="419" xr:uid="{00000000-0005-0000-0000-000010000000}"/>
    <cellStyle name="桁区切り 5 2 2 4" xfId="552" xr:uid="{00000000-0005-0000-0000-000010000000}"/>
    <cellStyle name="桁区切り 5 2 2 5" xfId="689" xr:uid="{00000000-0005-0000-0000-000010000000}"/>
    <cellStyle name="桁区切り 5 2 3" xfId="285" xr:uid="{00000000-0005-0000-0000-000012000000}"/>
    <cellStyle name="桁区切り 5 2 4" xfId="415" xr:uid="{00000000-0005-0000-0000-00000F000000}"/>
    <cellStyle name="桁区切り 5 2 5" xfId="548" xr:uid="{00000000-0005-0000-0000-00000F000000}"/>
    <cellStyle name="桁区切り 5 2 6" xfId="685" xr:uid="{00000000-0005-0000-0000-00000F000000}"/>
    <cellStyle name="桁区切り 5 3" xfId="262" xr:uid="{00000000-0005-0000-0000-000013000000}"/>
    <cellStyle name="桁区切り 5 4" xfId="392" xr:uid="{00000000-0005-0000-0000-00000E000000}"/>
    <cellStyle name="桁区切り 5 5" xfId="525" xr:uid="{00000000-0005-0000-0000-00000E000000}"/>
    <cellStyle name="桁区切り 5 6" xfId="662" xr:uid="{00000000-0005-0000-0000-00000E000000}"/>
    <cellStyle name="桁区切り 6" xfId="127" xr:uid="{00000000-0005-0000-0000-000014000000}"/>
    <cellStyle name="桁区切り 6 2" xfId="155" xr:uid="{00000000-0005-0000-0000-000015000000}"/>
    <cellStyle name="桁区切り 6 2 2" xfId="175" xr:uid="{00000000-0005-0000-0000-000016000000}"/>
    <cellStyle name="桁区切り 6 2 2 2" xfId="440" xr:uid="{00000000-0005-0000-0000-000013000000}"/>
    <cellStyle name="桁区切り 6 2 2 3" xfId="573" xr:uid="{00000000-0005-0000-0000-000013000000}"/>
    <cellStyle name="桁区切り 6 2 2 4" xfId="710" xr:uid="{00000000-0005-0000-0000-000013000000}"/>
    <cellStyle name="桁区切り 6 2 3" xfId="292" xr:uid="{00000000-0005-0000-0000-000017000000}"/>
    <cellStyle name="桁区切り 6 2 4" xfId="422" xr:uid="{00000000-0005-0000-0000-000012000000}"/>
    <cellStyle name="桁区切り 6 2 5" xfId="555" xr:uid="{00000000-0005-0000-0000-000012000000}"/>
    <cellStyle name="桁区切り 6 2 6" xfId="692" xr:uid="{00000000-0005-0000-0000-000012000000}"/>
    <cellStyle name="桁区切り 6 3" xfId="305" xr:uid="{00000000-0005-0000-0000-000018000000}"/>
    <cellStyle name="桁区切り 6 4" xfId="264" xr:uid="{00000000-0005-0000-0000-000019000000}"/>
    <cellStyle name="桁区切り 6 5" xfId="394" xr:uid="{00000000-0005-0000-0000-000011000000}"/>
    <cellStyle name="桁区切り 6 6" xfId="527" xr:uid="{00000000-0005-0000-0000-000011000000}"/>
    <cellStyle name="桁区切り 6 7" xfId="664" xr:uid="{00000000-0005-0000-0000-000011000000}"/>
    <cellStyle name="桁区切り 7" xfId="129" xr:uid="{00000000-0005-0000-0000-00001A000000}"/>
    <cellStyle name="桁区切り 7 2" xfId="266" xr:uid="{00000000-0005-0000-0000-00001B000000}"/>
    <cellStyle name="桁区切り 7 2 2 2" xfId="158" xr:uid="{00000000-0005-0000-0000-00001C000000}"/>
    <cellStyle name="桁区切り 7 2 2 2 2" xfId="295" xr:uid="{00000000-0005-0000-0000-00001D000000}"/>
    <cellStyle name="桁区切り 7 2 2 2 3" xfId="425" xr:uid="{00000000-0005-0000-0000-000015000000}"/>
    <cellStyle name="桁区切り 7 2 2 2 4" xfId="558" xr:uid="{00000000-0005-0000-0000-000015000000}"/>
    <cellStyle name="桁区切り 7 2 2 2 5" xfId="695" xr:uid="{00000000-0005-0000-0000-000015000000}"/>
    <cellStyle name="桁区切り 7 3" xfId="160" xr:uid="{00000000-0005-0000-0000-00001E000000}"/>
    <cellStyle name="桁区切り 7 3 2" xfId="297" xr:uid="{00000000-0005-0000-0000-00001F000000}"/>
    <cellStyle name="桁区切り 7 3 3" xfId="427" xr:uid="{00000000-0005-0000-0000-000016000000}"/>
    <cellStyle name="桁区切り 7 3 4" xfId="560" xr:uid="{00000000-0005-0000-0000-000016000000}"/>
    <cellStyle name="桁区切り 7 3 5" xfId="579" xr:uid="{FF3C3A9F-3F85-491C-B35D-6D98F8527317}"/>
    <cellStyle name="桁区切り 7 3 6" xfId="581" xr:uid="{62C89866-32DA-4A01-BFBE-8627259E9605}"/>
    <cellStyle name="桁区切り 7 3 7" xfId="697" xr:uid="{00000000-0005-0000-0000-000016000000}"/>
    <cellStyle name="桁区切り 7 4" xfId="396" xr:uid="{00000000-0005-0000-0000-000014000000}"/>
    <cellStyle name="桁区切り 7 5" xfId="529" xr:uid="{00000000-0005-0000-0000-000014000000}"/>
    <cellStyle name="桁区切り 7 6" xfId="666" xr:uid="{00000000-0005-0000-0000-000014000000}"/>
    <cellStyle name="桁区切り 8" xfId="163" xr:uid="{00000000-0005-0000-0000-000020000000}"/>
    <cellStyle name="桁区切り 8 2" xfId="301" xr:uid="{00000000-0005-0000-0000-000021000000}"/>
    <cellStyle name="桁区切り 8 3" xfId="430" xr:uid="{00000000-0005-0000-0000-000017000000}"/>
    <cellStyle name="桁区切り 8 4" xfId="563" xr:uid="{00000000-0005-0000-0000-000017000000}"/>
    <cellStyle name="桁区切り 8 5" xfId="700" xr:uid="{00000000-0005-0000-0000-000017000000}"/>
    <cellStyle name="桁区切り 9" xfId="167" xr:uid="{00000000-0005-0000-0000-000022000000}"/>
    <cellStyle name="桁区切り 9 2" xfId="434" xr:uid="{00000000-0005-0000-0000-000018000000}"/>
    <cellStyle name="桁区切り 9 3" xfId="567" xr:uid="{00000000-0005-0000-0000-000018000000}"/>
    <cellStyle name="桁区切り 9 4" xfId="704" xr:uid="{00000000-0005-0000-0000-000018000000}"/>
    <cellStyle name="通貨 2" xfId="14" xr:uid="{00000000-0005-0000-0000-000023000000}"/>
    <cellStyle name="通貨 2 2" xfId="15" xr:uid="{00000000-0005-0000-0000-000024000000}"/>
    <cellStyle name="通貨 2 2 2" xfId="184" xr:uid="{00000000-0005-0000-0000-000025000000}"/>
    <cellStyle name="通貨 2 3" xfId="183" xr:uid="{00000000-0005-0000-0000-000026000000}"/>
    <cellStyle name="通貨(\####)" xfId="16" xr:uid="{00000000-0005-0000-0000-000027000000}"/>
    <cellStyle name="標準" xfId="0" builtinId="0"/>
    <cellStyle name="標準 10" xfId="17" xr:uid="{00000000-0005-0000-0000-000029000000}"/>
    <cellStyle name="標準 10 2" xfId="18" xr:uid="{00000000-0005-0000-0000-00002A000000}"/>
    <cellStyle name="標準 10 2 10" xfId="315" xr:uid="{00000000-0005-0000-0000-00001E000000}"/>
    <cellStyle name="標準 10 2 11" xfId="448" xr:uid="{00000000-0005-0000-0000-00001E000000}"/>
    <cellStyle name="標準 10 2 12" xfId="585" xr:uid="{00000000-0005-0000-0000-00001E000000}"/>
    <cellStyle name="標準 10 2 2" xfId="19" xr:uid="{00000000-0005-0000-0000-00002B000000}"/>
    <cellStyle name="標準 10 2 2 2" xfId="41" xr:uid="{00000000-0005-0000-0000-00002C000000}"/>
    <cellStyle name="標準 10 2 2 2 2" xfId="71" xr:uid="{00000000-0005-0000-0000-00002D000000}"/>
    <cellStyle name="標準 10 2 2 2 2 2" xfId="111" xr:uid="{00000000-0005-0000-0000-00002E000000}"/>
    <cellStyle name="標準 10 2 2 2 2 2 2" xfId="131" xr:uid="{00000000-0005-0000-0000-00002F000000}"/>
    <cellStyle name="標準 10 2 2 2 2 2 2 2" xfId="268" xr:uid="{00000000-0005-0000-0000-000030000000}"/>
    <cellStyle name="標準 10 2 2 2 2 2 2 3" xfId="398" xr:uid="{00000000-0005-0000-0000-000023000000}"/>
    <cellStyle name="標準 10 2 2 2 2 2 2 4" xfId="531" xr:uid="{00000000-0005-0000-0000-000023000000}"/>
    <cellStyle name="標準 10 2 2 2 2 2 2 5" xfId="668" xr:uid="{00000000-0005-0000-0000-000023000000}"/>
    <cellStyle name="標準 10 2 2 2 2 2 3" xfId="251" xr:uid="{00000000-0005-0000-0000-000031000000}"/>
    <cellStyle name="標準 10 2 2 2 2 2 4" xfId="381" xr:uid="{00000000-0005-0000-0000-000022000000}"/>
    <cellStyle name="標準 10 2 2 2 2 2 5" xfId="514" xr:uid="{00000000-0005-0000-0000-000022000000}"/>
    <cellStyle name="標準 10 2 2 2 2 2 6" xfId="651" xr:uid="{00000000-0005-0000-0000-000022000000}"/>
    <cellStyle name="標準 10 2 2 2 2 3" xfId="211" xr:uid="{00000000-0005-0000-0000-000032000000}"/>
    <cellStyle name="標準 10 2 2 2 2 4" xfId="341" xr:uid="{00000000-0005-0000-0000-000021000000}"/>
    <cellStyle name="標準 10 2 2 2 2 5" xfId="474" xr:uid="{00000000-0005-0000-0000-000021000000}"/>
    <cellStyle name="標準 10 2 2 2 2 6" xfId="611" xr:uid="{00000000-0005-0000-0000-000021000000}"/>
    <cellStyle name="標準 10 2 2 2 3" xfId="91" xr:uid="{00000000-0005-0000-0000-000033000000}"/>
    <cellStyle name="標準 10 2 2 2 3 2" xfId="231" xr:uid="{00000000-0005-0000-0000-000034000000}"/>
    <cellStyle name="標準 10 2 2 2 3 3" xfId="361" xr:uid="{00000000-0005-0000-0000-000024000000}"/>
    <cellStyle name="標準 10 2 2 2 3 4" xfId="494" xr:uid="{00000000-0005-0000-0000-000024000000}"/>
    <cellStyle name="標準 10 2 2 2 3 5" xfId="631" xr:uid="{00000000-0005-0000-0000-000024000000}"/>
    <cellStyle name="標準 10 2 2 2 4" xfId="191" xr:uid="{00000000-0005-0000-0000-000035000000}"/>
    <cellStyle name="標準 10 2 2 2 5" xfId="321" xr:uid="{00000000-0005-0000-0000-000020000000}"/>
    <cellStyle name="標準 10 2 2 2 6" xfId="454" xr:uid="{00000000-0005-0000-0000-000020000000}"/>
    <cellStyle name="標準 10 2 2 2 7" xfId="591" xr:uid="{00000000-0005-0000-0000-000020000000}"/>
    <cellStyle name="標準 10 2 2 3" xfId="66" xr:uid="{00000000-0005-0000-0000-000036000000}"/>
    <cellStyle name="標準 10 2 2 3 2" xfId="106" xr:uid="{00000000-0005-0000-0000-000037000000}"/>
    <cellStyle name="標準 10 2 2 3 2 2" xfId="246" xr:uid="{00000000-0005-0000-0000-000038000000}"/>
    <cellStyle name="標準 10 2 2 3 2 3" xfId="376" xr:uid="{00000000-0005-0000-0000-000026000000}"/>
    <cellStyle name="標準 10 2 2 3 2 4" xfId="509" xr:uid="{00000000-0005-0000-0000-000026000000}"/>
    <cellStyle name="標準 10 2 2 3 2 5" xfId="646" xr:uid="{00000000-0005-0000-0000-000026000000}"/>
    <cellStyle name="標準 10 2 2 3 3" xfId="206" xr:uid="{00000000-0005-0000-0000-000039000000}"/>
    <cellStyle name="標準 10 2 2 3 4" xfId="336" xr:uid="{00000000-0005-0000-0000-000025000000}"/>
    <cellStyle name="標準 10 2 2 3 5" xfId="469" xr:uid="{00000000-0005-0000-0000-000025000000}"/>
    <cellStyle name="標準 10 2 2 3 6" xfId="606" xr:uid="{00000000-0005-0000-0000-000025000000}"/>
    <cellStyle name="標準 10 2 2 4" xfId="86" xr:uid="{00000000-0005-0000-0000-00003A000000}"/>
    <cellStyle name="標準 10 2 2 4 2" xfId="226" xr:uid="{00000000-0005-0000-0000-00003B000000}"/>
    <cellStyle name="標準 10 2 2 4 3" xfId="356" xr:uid="{00000000-0005-0000-0000-000027000000}"/>
    <cellStyle name="標準 10 2 2 4 4" xfId="489" xr:uid="{00000000-0005-0000-0000-000027000000}"/>
    <cellStyle name="標準 10 2 2 4 5" xfId="626" xr:uid="{00000000-0005-0000-0000-000027000000}"/>
    <cellStyle name="標準 10 2 2 5" xfId="186" xr:uid="{00000000-0005-0000-0000-00003C000000}"/>
    <cellStyle name="標準 10 2 2 6" xfId="316" xr:uid="{00000000-0005-0000-0000-00001F000000}"/>
    <cellStyle name="標準 10 2 2 7" xfId="449" xr:uid="{00000000-0005-0000-0000-00001F000000}"/>
    <cellStyle name="標準 10 2 2 8" xfId="586" xr:uid="{00000000-0005-0000-0000-00001F000000}"/>
    <cellStyle name="標準 10 2 3" xfId="42" xr:uid="{00000000-0005-0000-0000-00003D000000}"/>
    <cellStyle name="標準 10 2 3 2" xfId="72" xr:uid="{00000000-0005-0000-0000-00003E000000}"/>
    <cellStyle name="標準 10 2 3 2 2" xfId="112" xr:uid="{00000000-0005-0000-0000-00003F000000}"/>
    <cellStyle name="標準 10 2 3 2 2 2" xfId="252" xr:uid="{00000000-0005-0000-0000-000040000000}"/>
    <cellStyle name="標準 10 2 3 2 2 3" xfId="382" xr:uid="{00000000-0005-0000-0000-00002A000000}"/>
    <cellStyle name="標準 10 2 3 2 2 4" xfId="515" xr:uid="{00000000-0005-0000-0000-00002A000000}"/>
    <cellStyle name="標準 10 2 3 2 2 5" xfId="652" xr:uid="{00000000-0005-0000-0000-00002A000000}"/>
    <cellStyle name="標準 10 2 3 2 3" xfId="212" xr:uid="{00000000-0005-0000-0000-000041000000}"/>
    <cellStyle name="標準 10 2 3 2 4" xfId="342" xr:uid="{00000000-0005-0000-0000-000029000000}"/>
    <cellStyle name="標準 10 2 3 2 5" xfId="475" xr:uid="{00000000-0005-0000-0000-000029000000}"/>
    <cellStyle name="標準 10 2 3 2 6" xfId="612" xr:uid="{00000000-0005-0000-0000-000029000000}"/>
    <cellStyle name="標準 10 2 3 3" xfId="92" xr:uid="{00000000-0005-0000-0000-000042000000}"/>
    <cellStyle name="標準 10 2 3 3 2" xfId="232" xr:uid="{00000000-0005-0000-0000-000043000000}"/>
    <cellStyle name="標準 10 2 3 3 3" xfId="362" xr:uid="{00000000-0005-0000-0000-00002B000000}"/>
    <cellStyle name="標準 10 2 3 3 4" xfId="495" xr:uid="{00000000-0005-0000-0000-00002B000000}"/>
    <cellStyle name="標準 10 2 3 3 5" xfId="632" xr:uid="{00000000-0005-0000-0000-00002B000000}"/>
    <cellStyle name="標準 10 2 3 4" xfId="192" xr:uid="{00000000-0005-0000-0000-000044000000}"/>
    <cellStyle name="標準 10 2 3 5" xfId="322" xr:uid="{00000000-0005-0000-0000-000028000000}"/>
    <cellStyle name="標準 10 2 3 6" xfId="455" xr:uid="{00000000-0005-0000-0000-000028000000}"/>
    <cellStyle name="標準 10 2 3 7" xfId="592" xr:uid="{00000000-0005-0000-0000-000028000000}"/>
    <cellStyle name="標準 10 2 4" xfId="65" xr:uid="{00000000-0005-0000-0000-000045000000}"/>
    <cellStyle name="標準 10 2 4 2" xfId="105" xr:uid="{00000000-0005-0000-0000-000046000000}"/>
    <cellStyle name="標準 10 2 4 2 2" xfId="245" xr:uid="{00000000-0005-0000-0000-000047000000}"/>
    <cellStyle name="標準 10 2 4 2 3" xfId="375" xr:uid="{00000000-0005-0000-0000-00002D000000}"/>
    <cellStyle name="標準 10 2 4 2 4" xfId="508" xr:uid="{00000000-0005-0000-0000-00002D000000}"/>
    <cellStyle name="標準 10 2 4 2 5" xfId="645" xr:uid="{00000000-0005-0000-0000-00002D000000}"/>
    <cellStyle name="標準 10 2 4 3" xfId="205" xr:uid="{00000000-0005-0000-0000-000048000000}"/>
    <cellStyle name="標準 10 2 4 4" xfId="335" xr:uid="{00000000-0005-0000-0000-00002C000000}"/>
    <cellStyle name="標準 10 2 4 5" xfId="468" xr:uid="{00000000-0005-0000-0000-00002C000000}"/>
    <cellStyle name="標準 10 2 4 6" xfId="605" xr:uid="{00000000-0005-0000-0000-00002C000000}"/>
    <cellStyle name="標準 10 2 5" xfId="85" xr:uid="{00000000-0005-0000-0000-000049000000}"/>
    <cellStyle name="標準 10 2 5 2" xfId="225" xr:uid="{00000000-0005-0000-0000-00004A000000}"/>
    <cellStyle name="標準 10 2 5 3" xfId="355" xr:uid="{00000000-0005-0000-0000-00002E000000}"/>
    <cellStyle name="標準 10 2 5 4" xfId="488" xr:uid="{00000000-0005-0000-0000-00002E000000}"/>
    <cellStyle name="標準 10 2 5 5" xfId="625" xr:uid="{00000000-0005-0000-0000-00002E000000}"/>
    <cellStyle name="標準 10 2 6" xfId="130" xr:uid="{00000000-0005-0000-0000-00004B000000}"/>
    <cellStyle name="標準 10 2 6 2" xfId="267" xr:uid="{00000000-0005-0000-0000-00004C000000}"/>
    <cellStyle name="標準 10 2 6 3" xfId="397" xr:uid="{00000000-0005-0000-0000-00002F000000}"/>
    <cellStyle name="標準 10 2 6 4" xfId="530" xr:uid="{00000000-0005-0000-0000-00002F000000}"/>
    <cellStyle name="標準 10 2 6 5" xfId="667" xr:uid="{00000000-0005-0000-0000-00002F000000}"/>
    <cellStyle name="標準 10 2 7" xfId="176" xr:uid="{00000000-0005-0000-0000-00004D000000}"/>
    <cellStyle name="標準 10 2 7 2" xfId="302" xr:uid="{00000000-0005-0000-0000-00004E000000}"/>
    <cellStyle name="標準 10 2 7 3" xfId="441" xr:uid="{00000000-0005-0000-0000-000030000000}"/>
    <cellStyle name="標準 10 2 7 4" xfId="574" xr:uid="{00000000-0005-0000-0000-000030000000}"/>
    <cellStyle name="標準 10 2 7 5" xfId="711" xr:uid="{00000000-0005-0000-0000-000030000000}"/>
    <cellStyle name="標準 10 2 8" xfId="185" xr:uid="{00000000-0005-0000-0000-00004F000000}"/>
    <cellStyle name="標準 10 2 9" xfId="307" xr:uid="{00000000-0005-0000-0000-000050000000}"/>
    <cellStyle name="標準 11" xfId="20" xr:uid="{00000000-0005-0000-0000-000051000000}"/>
    <cellStyle name="標準 12" xfId="21" xr:uid="{00000000-0005-0000-0000-000052000000}"/>
    <cellStyle name="標準 13" xfId="22" xr:uid="{00000000-0005-0000-0000-000053000000}"/>
    <cellStyle name="標準 14" xfId="7" xr:uid="{00000000-0005-0000-0000-000054000000}"/>
    <cellStyle name="標準 14 2" xfId="64" xr:uid="{00000000-0005-0000-0000-000055000000}"/>
    <cellStyle name="標準 14 2 2" xfId="104" xr:uid="{00000000-0005-0000-0000-000056000000}"/>
    <cellStyle name="標準 14 2 2 2" xfId="244" xr:uid="{00000000-0005-0000-0000-000057000000}"/>
    <cellStyle name="標準 14 2 2 3" xfId="374" xr:uid="{00000000-0005-0000-0000-000036000000}"/>
    <cellStyle name="標準 14 2 2 4" xfId="507" xr:uid="{00000000-0005-0000-0000-000036000000}"/>
    <cellStyle name="標準 14 2 2 5" xfId="644" xr:uid="{00000000-0005-0000-0000-000036000000}"/>
    <cellStyle name="標準 14 2 3" xfId="204" xr:uid="{00000000-0005-0000-0000-000058000000}"/>
    <cellStyle name="標準 14 2 4" xfId="334" xr:uid="{00000000-0005-0000-0000-000035000000}"/>
    <cellStyle name="標準 14 2 5" xfId="467" xr:uid="{00000000-0005-0000-0000-000035000000}"/>
    <cellStyle name="標準 14 2 6" xfId="604" xr:uid="{00000000-0005-0000-0000-000035000000}"/>
    <cellStyle name="標準 14 3" xfId="84" xr:uid="{00000000-0005-0000-0000-000059000000}"/>
    <cellStyle name="標準 14 3 2" xfId="224" xr:uid="{00000000-0005-0000-0000-00005A000000}"/>
    <cellStyle name="標準 14 3 3" xfId="354" xr:uid="{00000000-0005-0000-0000-000037000000}"/>
    <cellStyle name="標準 14 3 4" xfId="487" xr:uid="{00000000-0005-0000-0000-000037000000}"/>
    <cellStyle name="標準 14 3 5" xfId="624" xr:uid="{00000000-0005-0000-0000-000037000000}"/>
    <cellStyle name="標準 14 4" xfId="182" xr:uid="{00000000-0005-0000-0000-00005B000000}"/>
    <cellStyle name="標準 14 5" xfId="314" xr:uid="{00000000-0005-0000-0000-000034000000}"/>
    <cellStyle name="標準 14 6" xfId="447" xr:uid="{00000000-0005-0000-0000-000034000000}"/>
    <cellStyle name="標準 14 7" xfId="584" xr:uid="{00000000-0005-0000-0000-000034000000}"/>
    <cellStyle name="標準 15" xfId="43" xr:uid="{00000000-0005-0000-0000-00005C000000}"/>
    <cellStyle name="標準 15 2" xfId="73" xr:uid="{00000000-0005-0000-0000-00005D000000}"/>
    <cellStyle name="標準 15 2 2" xfId="113" xr:uid="{00000000-0005-0000-0000-00005E000000}"/>
    <cellStyle name="標準 15 2 2 2" xfId="253" xr:uid="{00000000-0005-0000-0000-00005F000000}"/>
    <cellStyle name="標準 15 2 2 3" xfId="383" xr:uid="{00000000-0005-0000-0000-00003A000000}"/>
    <cellStyle name="標準 15 2 2 4" xfId="516" xr:uid="{00000000-0005-0000-0000-00003A000000}"/>
    <cellStyle name="標準 15 2 2 5" xfId="653" xr:uid="{00000000-0005-0000-0000-00003A000000}"/>
    <cellStyle name="標準 15 2 3" xfId="213" xr:uid="{00000000-0005-0000-0000-000060000000}"/>
    <cellStyle name="標準 15 2 4" xfId="343" xr:uid="{00000000-0005-0000-0000-000039000000}"/>
    <cellStyle name="標準 15 2 5" xfId="476" xr:uid="{00000000-0005-0000-0000-000039000000}"/>
    <cellStyle name="標準 15 2 6" xfId="613" xr:uid="{00000000-0005-0000-0000-000039000000}"/>
    <cellStyle name="標準 15 3" xfId="93" xr:uid="{00000000-0005-0000-0000-000061000000}"/>
    <cellStyle name="標準 15 3 2" xfId="233" xr:uid="{00000000-0005-0000-0000-000062000000}"/>
    <cellStyle name="標準 15 3 3" xfId="363" xr:uid="{00000000-0005-0000-0000-00003B000000}"/>
    <cellStyle name="標準 15 3 4" xfId="496" xr:uid="{00000000-0005-0000-0000-00003B000000}"/>
    <cellStyle name="標準 15 3 5" xfId="633" xr:uid="{00000000-0005-0000-0000-00003B000000}"/>
    <cellStyle name="標準 15 4" xfId="193" xr:uid="{00000000-0005-0000-0000-000063000000}"/>
    <cellStyle name="標準 15 5" xfId="323" xr:uid="{00000000-0005-0000-0000-000038000000}"/>
    <cellStyle name="標準 15 6" xfId="456" xr:uid="{00000000-0005-0000-0000-000038000000}"/>
    <cellStyle name="標準 15 7" xfId="593" xr:uid="{00000000-0005-0000-0000-000038000000}"/>
    <cellStyle name="標準 16" xfId="44" xr:uid="{00000000-0005-0000-0000-000064000000}"/>
    <cellStyle name="標準 16 2" xfId="74" xr:uid="{00000000-0005-0000-0000-000065000000}"/>
    <cellStyle name="標準 16 2 2" xfId="114" xr:uid="{00000000-0005-0000-0000-000066000000}"/>
    <cellStyle name="標準 16 2 2 2" xfId="254" xr:uid="{00000000-0005-0000-0000-000067000000}"/>
    <cellStyle name="標準 16 2 2 3" xfId="384" xr:uid="{00000000-0005-0000-0000-00003E000000}"/>
    <cellStyle name="標準 16 2 2 4" xfId="517" xr:uid="{00000000-0005-0000-0000-00003E000000}"/>
    <cellStyle name="標準 16 2 2 5" xfId="654" xr:uid="{00000000-0005-0000-0000-00003E000000}"/>
    <cellStyle name="標準 16 2 3" xfId="214" xr:uid="{00000000-0005-0000-0000-000068000000}"/>
    <cellStyle name="標準 16 2 4" xfId="344" xr:uid="{00000000-0005-0000-0000-00003D000000}"/>
    <cellStyle name="標準 16 2 5" xfId="477" xr:uid="{00000000-0005-0000-0000-00003D000000}"/>
    <cellStyle name="標準 16 2 6" xfId="614" xr:uid="{00000000-0005-0000-0000-00003D000000}"/>
    <cellStyle name="標準 16 3" xfId="94" xr:uid="{00000000-0005-0000-0000-000069000000}"/>
    <cellStyle name="標準 16 3 2" xfId="234" xr:uid="{00000000-0005-0000-0000-00006A000000}"/>
    <cellStyle name="標準 16 3 3" xfId="364" xr:uid="{00000000-0005-0000-0000-00003F000000}"/>
    <cellStyle name="標準 16 3 4" xfId="497" xr:uid="{00000000-0005-0000-0000-00003F000000}"/>
    <cellStyle name="標準 16 3 5" xfId="634" xr:uid="{00000000-0005-0000-0000-00003F000000}"/>
    <cellStyle name="標準 16 4" xfId="194" xr:uid="{00000000-0005-0000-0000-00006B000000}"/>
    <cellStyle name="標準 16 5" xfId="324" xr:uid="{00000000-0005-0000-0000-00003C000000}"/>
    <cellStyle name="標準 16 6" xfId="457" xr:uid="{00000000-0005-0000-0000-00003C000000}"/>
    <cellStyle name="標準 16 7" xfId="594" xr:uid="{00000000-0005-0000-0000-00003C000000}"/>
    <cellStyle name="標準 17" xfId="61" xr:uid="{00000000-0005-0000-0000-00006C000000}"/>
    <cellStyle name="標準 18" xfId="60" xr:uid="{00000000-0005-0000-0000-00006D000000}"/>
    <cellStyle name="標準 18 2" xfId="101" xr:uid="{00000000-0005-0000-0000-00006E000000}"/>
    <cellStyle name="標準 18 2 2" xfId="241" xr:uid="{00000000-0005-0000-0000-00006F000000}"/>
    <cellStyle name="標準 18 2 3" xfId="371" xr:uid="{00000000-0005-0000-0000-000042000000}"/>
    <cellStyle name="標準 18 2 4" xfId="504" xr:uid="{00000000-0005-0000-0000-000042000000}"/>
    <cellStyle name="標準 18 2 5" xfId="641" xr:uid="{00000000-0005-0000-0000-000042000000}"/>
    <cellStyle name="標準 18 3" xfId="201" xr:uid="{00000000-0005-0000-0000-000070000000}"/>
    <cellStyle name="標準 18 4" xfId="331" xr:uid="{00000000-0005-0000-0000-000041000000}"/>
    <cellStyle name="標準 18 5" xfId="464" xr:uid="{00000000-0005-0000-0000-000041000000}"/>
    <cellStyle name="標準 18 6" xfId="601" xr:uid="{00000000-0005-0000-0000-000041000000}"/>
    <cellStyle name="標準 19" xfId="81" xr:uid="{00000000-0005-0000-0000-000071000000}"/>
    <cellStyle name="標準 19 2" xfId="221" xr:uid="{00000000-0005-0000-0000-000072000000}"/>
    <cellStyle name="標準 19 3" xfId="351" xr:uid="{00000000-0005-0000-0000-000043000000}"/>
    <cellStyle name="標準 19 4" xfId="484" xr:uid="{00000000-0005-0000-0000-000043000000}"/>
    <cellStyle name="標準 19 5" xfId="621" xr:uid="{00000000-0005-0000-0000-000043000000}"/>
    <cellStyle name="標準 2" xfId="1" xr:uid="{00000000-0005-0000-0000-000073000000}"/>
    <cellStyle name="標準 2 2" xfId="2" xr:uid="{00000000-0005-0000-0000-000074000000}"/>
    <cellStyle name="標準 2 2 2" xfId="23" xr:uid="{00000000-0005-0000-0000-000075000000}"/>
    <cellStyle name="標準 2 2 2 2" xfId="5" xr:uid="{00000000-0005-0000-0000-000076000000}"/>
    <cellStyle name="標準 2 2 2 3" xfId="47" xr:uid="{00000000-0005-0000-0000-000077000000}"/>
    <cellStyle name="標準 2 2 3" xfId="177" xr:uid="{00000000-0005-0000-0000-000078000000}"/>
    <cellStyle name="標準 2 3" xfId="24" xr:uid="{00000000-0005-0000-0000-000079000000}"/>
    <cellStyle name="標準 2 4" xfId="25" xr:uid="{00000000-0005-0000-0000-00007A000000}"/>
    <cellStyle name="標準 2 5" xfId="170" xr:uid="{00000000-0005-0000-0000-00007B000000}"/>
    <cellStyle name="標準 20" xfId="124" xr:uid="{00000000-0005-0000-0000-00007C000000}"/>
    <cellStyle name="標準 20 2" xfId="136" xr:uid="{00000000-0005-0000-0000-00007D000000}"/>
    <cellStyle name="標準 20 2 2" xfId="273" xr:uid="{00000000-0005-0000-0000-00007E000000}"/>
    <cellStyle name="標準 20 2 3" xfId="403" xr:uid="{00000000-0005-0000-0000-00004E000000}"/>
    <cellStyle name="標準 20 2 4" xfId="536" xr:uid="{00000000-0005-0000-0000-00004E000000}"/>
    <cellStyle name="標準 20 2 5" xfId="673" xr:uid="{00000000-0005-0000-0000-00004E000000}"/>
    <cellStyle name="標準 20 3" xfId="140" xr:uid="{00000000-0005-0000-0000-00007F000000}"/>
    <cellStyle name="標準 20 3 2" xfId="146" xr:uid="{00000000-0005-0000-0000-000080000000}"/>
    <cellStyle name="標準 20 3 2 2" xfId="283" xr:uid="{00000000-0005-0000-0000-000081000000}"/>
    <cellStyle name="標準 20 3 2 3" xfId="413" xr:uid="{00000000-0005-0000-0000-000050000000}"/>
    <cellStyle name="標準 20 3 2 4" xfId="546" xr:uid="{00000000-0005-0000-0000-000050000000}"/>
    <cellStyle name="標準 20 3 2 5" xfId="683" xr:uid="{00000000-0005-0000-0000-000050000000}"/>
    <cellStyle name="標準 20 3 3" xfId="150" xr:uid="{00000000-0005-0000-0000-000082000000}"/>
    <cellStyle name="標準 20 3 3 2" xfId="287" xr:uid="{00000000-0005-0000-0000-000083000000}"/>
    <cellStyle name="標準 20 3 3 3" xfId="309" xr:uid="{00000000-0005-0000-0000-000084000000}"/>
    <cellStyle name="標準 20 3 3 3 2" xfId="444" xr:uid="{00000000-0005-0000-0000-000052000000}"/>
    <cellStyle name="標準 20 3 3 3 3" xfId="577" xr:uid="{00000000-0005-0000-0000-000052000000}"/>
    <cellStyle name="標準 20 3 3 3 4" xfId="714" xr:uid="{00000000-0005-0000-0000-000052000000}"/>
    <cellStyle name="標準 20 3 3 4" xfId="417" xr:uid="{00000000-0005-0000-0000-000051000000}"/>
    <cellStyle name="標準 20 3 3 5" xfId="550" xr:uid="{00000000-0005-0000-0000-000051000000}"/>
    <cellStyle name="標準 20 3 3 6" xfId="687" xr:uid="{00000000-0005-0000-0000-000051000000}"/>
    <cellStyle name="標準 20 3 4" xfId="277" xr:uid="{00000000-0005-0000-0000-000085000000}"/>
    <cellStyle name="標準 20 3 5" xfId="407" xr:uid="{00000000-0005-0000-0000-00004F000000}"/>
    <cellStyle name="標準 20 3 6" xfId="540" xr:uid="{00000000-0005-0000-0000-00004F000000}"/>
    <cellStyle name="標準 20 3 7" xfId="677" xr:uid="{00000000-0005-0000-0000-00004F000000}"/>
    <cellStyle name="標準 20 4" xfId="143" xr:uid="{00000000-0005-0000-0000-000086000000}"/>
    <cellStyle name="標準 20 4 2" xfId="156" xr:uid="{00000000-0005-0000-0000-000087000000}"/>
    <cellStyle name="標準 20 4 2 2" xfId="293" xr:uid="{00000000-0005-0000-0000-000088000000}"/>
    <cellStyle name="標準 20 4 2 3" xfId="423" xr:uid="{00000000-0005-0000-0000-000054000000}"/>
    <cellStyle name="標準 20 4 2 4" xfId="556" xr:uid="{00000000-0005-0000-0000-000054000000}"/>
    <cellStyle name="標準 20 4 2 5" xfId="693" xr:uid="{00000000-0005-0000-0000-000054000000}"/>
    <cellStyle name="標準 20 4 3" xfId="280" xr:uid="{00000000-0005-0000-0000-000089000000}"/>
    <cellStyle name="標準 20 4 4" xfId="410" xr:uid="{00000000-0005-0000-0000-000053000000}"/>
    <cellStyle name="標準 20 4 5" xfId="543" xr:uid="{00000000-0005-0000-0000-000053000000}"/>
    <cellStyle name="標準 20 4 6" xfId="680" xr:uid="{00000000-0005-0000-0000-000053000000}"/>
    <cellStyle name="標準 20 5" xfId="306" xr:uid="{00000000-0005-0000-0000-00008A000000}"/>
    <cellStyle name="標準 20 6" xfId="261" xr:uid="{00000000-0005-0000-0000-00008B000000}"/>
    <cellStyle name="標準 20 7" xfId="391" xr:uid="{00000000-0005-0000-0000-00004D000000}"/>
    <cellStyle name="標準 20 8" xfId="524" xr:uid="{00000000-0005-0000-0000-00004D000000}"/>
    <cellStyle name="標準 20 9" xfId="661" xr:uid="{00000000-0005-0000-0000-00004D000000}"/>
    <cellStyle name="標準 21" xfId="126" xr:uid="{00000000-0005-0000-0000-00008C000000}"/>
    <cellStyle name="標準 21 10" xfId="663" xr:uid="{00000000-0005-0000-0000-000055000000}"/>
    <cellStyle name="標準 21 2" xfId="134" xr:uid="{00000000-0005-0000-0000-00008D000000}"/>
    <cellStyle name="標準 21 2 2" xfId="139" xr:uid="{00000000-0005-0000-0000-00008E000000}"/>
    <cellStyle name="標準 21 2 2 2" xfId="276" xr:uid="{00000000-0005-0000-0000-00008F000000}"/>
    <cellStyle name="標準 21 2 2 3" xfId="406" xr:uid="{00000000-0005-0000-0000-000057000000}"/>
    <cellStyle name="標準 21 2 2 4" xfId="539" xr:uid="{00000000-0005-0000-0000-000057000000}"/>
    <cellStyle name="標準 21 2 2 5" xfId="676" xr:uid="{00000000-0005-0000-0000-000057000000}"/>
    <cellStyle name="標準 21 2 3" xfId="142" xr:uid="{00000000-0005-0000-0000-000090000000}"/>
    <cellStyle name="標準 21 2 3 2" xfId="279" xr:uid="{00000000-0005-0000-0000-000091000000}"/>
    <cellStyle name="標準 21 2 3 3" xfId="409" xr:uid="{00000000-0005-0000-0000-000058000000}"/>
    <cellStyle name="標準 21 2 3 4" xfId="542" xr:uid="{00000000-0005-0000-0000-000058000000}"/>
    <cellStyle name="標準 21 2 3 5" xfId="679" xr:uid="{00000000-0005-0000-0000-000058000000}"/>
    <cellStyle name="標準 21 2 4" xfId="271" xr:uid="{00000000-0005-0000-0000-000092000000}"/>
    <cellStyle name="標準 21 2 5" xfId="401" xr:uid="{00000000-0005-0000-0000-000056000000}"/>
    <cellStyle name="標準 21 2 6" xfId="534" xr:uid="{00000000-0005-0000-0000-000056000000}"/>
    <cellStyle name="標準 21 2 7" xfId="671" xr:uid="{00000000-0005-0000-0000-000056000000}"/>
    <cellStyle name="標準 21 3" xfId="147" xr:uid="{00000000-0005-0000-0000-000093000000}"/>
    <cellStyle name="標準 21 3 2" xfId="154" xr:uid="{00000000-0005-0000-0000-000094000000}"/>
    <cellStyle name="標準 21 3 2 2" xfId="174" xr:uid="{00000000-0005-0000-0000-000095000000}"/>
    <cellStyle name="標準 21 3 2 2 2" xfId="439" xr:uid="{00000000-0005-0000-0000-00005B000000}"/>
    <cellStyle name="標準 21 3 2 2 3" xfId="572" xr:uid="{00000000-0005-0000-0000-00005B000000}"/>
    <cellStyle name="標準 21 3 2 2 4" xfId="709" xr:uid="{00000000-0005-0000-0000-00005B000000}"/>
    <cellStyle name="標準 21 3 2 3" xfId="291" xr:uid="{00000000-0005-0000-0000-000096000000}"/>
    <cellStyle name="標準 21 3 2 4" xfId="421" xr:uid="{00000000-0005-0000-0000-00005A000000}"/>
    <cellStyle name="標準 21 3 2 5" xfId="554" xr:uid="{00000000-0005-0000-0000-00005A000000}"/>
    <cellStyle name="標準 21 3 2 6" xfId="691" xr:uid="{00000000-0005-0000-0000-00005A000000}"/>
    <cellStyle name="標準 21 3 3" xfId="284" xr:uid="{00000000-0005-0000-0000-000097000000}"/>
    <cellStyle name="標準 21 3 4" xfId="414" xr:uid="{00000000-0005-0000-0000-000059000000}"/>
    <cellStyle name="標準 21 3 5" xfId="547" xr:uid="{00000000-0005-0000-0000-000059000000}"/>
    <cellStyle name="標準 21 3 6" xfId="684" xr:uid="{00000000-0005-0000-0000-000059000000}"/>
    <cellStyle name="標準 21 4" xfId="151" xr:uid="{00000000-0005-0000-0000-000098000000}"/>
    <cellStyle name="標準 21 4 2" xfId="288" xr:uid="{00000000-0005-0000-0000-000099000000}"/>
    <cellStyle name="標準 21 4 3" xfId="310" xr:uid="{00000000-0005-0000-0000-00009A000000}"/>
    <cellStyle name="標準 21 4 4" xfId="418" xr:uid="{00000000-0005-0000-0000-00005C000000}"/>
    <cellStyle name="標準 21 4 5" xfId="551" xr:uid="{00000000-0005-0000-0000-00005C000000}"/>
    <cellStyle name="標準 21 4 6" xfId="688" xr:uid="{00000000-0005-0000-0000-00005C000000}"/>
    <cellStyle name="標準 21 5" xfId="161" xr:uid="{00000000-0005-0000-0000-00009B000000}"/>
    <cellStyle name="標準 21 5 2" xfId="298" xr:uid="{00000000-0005-0000-0000-00009C000000}"/>
    <cellStyle name="標準 21 5 3" xfId="428" xr:uid="{00000000-0005-0000-0000-00005D000000}"/>
    <cellStyle name="標準 21 5 4" xfId="561" xr:uid="{00000000-0005-0000-0000-00005D000000}"/>
    <cellStyle name="標準 21 5 5" xfId="698" xr:uid="{00000000-0005-0000-0000-00005D000000}"/>
    <cellStyle name="標準 21 6" xfId="304" xr:uid="{00000000-0005-0000-0000-00009D000000}"/>
    <cellStyle name="標準 21 7" xfId="263" xr:uid="{00000000-0005-0000-0000-00009E000000}"/>
    <cellStyle name="標準 21 8" xfId="393" xr:uid="{00000000-0005-0000-0000-000055000000}"/>
    <cellStyle name="標準 21 9" xfId="526" xr:uid="{00000000-0005-0000-0000-000055000000}"/>
    <cellStyle name="標準 22" xfId="128" xr:uid="{00000000-0005-0000-0000-00009F000000}"/>
    <cellStyle name="標準 22 2" xfId="153" xr:uid="{00000000-0005-0000-0000-0000A0000000}"/>
    <cellStyle name="標準 22 2 2" xfId="290" xr:uid="{00000000-0005-0000-0000-0000A1000000}"/>
    <cellStyle name="標準 22 2 2 2" xfId="157" xr:uid="{00000000-0005-0000-0000-0000A2000000}"/>
    <cellStyle name="標準 22 2 2 2 2" xfId="294" xr:uid="{00000000-0005-0000-0000-0000A3000000}"/>
    <cellStyle name="標準 22 2 2 2 3" xfId="424" xr:uid="{00000000-0005-0000-0000-000060000000}"/>
    <cellStyle name="標準 22 2 2 2 4" xfId="557" xr:uid="{00000000-0005-0000-0000-000060000000}"/>
    <cellStyle name="標準 22 2 2 2 5" xfId="694" xr:uid="{00000000-0005-0000-0000-000060000000}"/>
    <cellStyle name="標準 22 2 3" xfId="420" xr:uid="{00000000-0005-0000-0000-00005F000000}"/>
    <cellStyle name="標準 22 2 4" xfId="553" xr:uid="{00000000-0005-0000-0000-00005F000000}"/>
    <cellStyle name="標準 22 2 5" xfId="690" xr:uid="{00000000-0005-0000-0000-00005F000000}"/>
    <cellStyle name="標準 22 3" xfId="159" xr:uid="{00000000-0005-0000-0000-0000A4000000}"/>
    <cellStyle name="標準 22 3 2" xfId="296" xr:uid="{00000000-0005-0000-0000-0000A5000000}"/>
    <cellStyle name="標準 22 3 3" xfId="426" xr:uid="{00000000-0005-0000-0000-000061000000}"/>
    <cellStyle name="標準 22 3 4" xfId="559" xr:uid="{00000000-0005-0000-0000-000061000000}"/>
    <cellStyle name="標準 22 3 5" xfId="578" xr:uid="{F5847C32-A157-437E-880E-A8BBEF02C340}"/>
    <cellStyle name="標準 22 3 6" xfId="580" xr:uid="{E50B51FF-1670-4DAC-BCF0-B3B5B58097FF}"/>
    <cellStyle name="標準 22 3 7" xfId="696" xr:uid="{00000000-0005-0000-0000-000061000000}"/>
    <cellStyle name="標準 22 4" xfId="265" xr:uid="{00000000-0005-0000-0000-0000A6000000}"/>
    <cellStyle name="標準 22 5" xfId="395" xr:uid="{00000000-0005-0000-0000-00005E000000}"/>
    <cellStyle name="標準 22 6" xfId="528" xr:uid="{00000000-0005-0000-0000-00005E000000}"/>
    <cellStyle name="標準 22 7" xfId="665" xr:uid="{00000000-0005-0000-0000-00005E000000}"/>
    <cellStyle name="標準 23" xfId="132" xr:uid="{00000000-0005-0000-0000-0000A7000000}"/>
    <cellStyle name="標準 23 2" xfId="269" xr:uid="{00000000-0005-0000-0000-0000A8000000}"/>
    <cellStyle name="標準 23 3" xfId="399" xr:uid="{00000000-0005-0000-0000-000062000000}"/>
    <cellStyle name="標準 23 4" xfId="532" xr:uid="{00000000-0005-0000-0000-000062000000}"/>
    <cellStyle name="標準 23 5" xfId="669" xr:uid="{00000000-0005-0000-0000-000062000000}"/>
    <cellStyle name="標準 24" xfId="133" xr:uid="{00000000-0005-0000-0000-0000A9000000}"/>
    <cellStyle name="標準 24 2" xfId="137" xr:uid="{00000000-0005-0000-0000-0000AA000000}"/>
    <cellStyle name="標準 24 2 2" xfId="274" xr:uid="{00000000-0005-0000-0000-0000AB000000}"/>
    <cellStyle name="標準 24 2 3" xfId="404" xr:uid="{00000000-0005-0000-0000-000064000000}"/>
    <cellStyle name="標準 24 2 4" xfId="537" xr:uid="{00000000-0005-0000-0000-000064000000}"/>
    <cellStyle name="標準 24 2 5" xfId="674" xr:uid="{00000000-0005-0000-0000-000064000000}"/>
    <cellStyle name="標準 24 3" xfId="138" xr:uid="{00000000-0005-0000-0000-0000AC000000}"/>
    <cellStyle name="標準 24 3 2" xfId="275" xr:uid="{00000000-0005-0000-0000-0000AD000000}"/>
    <cellStyle name="標準 24 3 3" xfId="405" xr:uid="{00000000-0005-0000-0000-000065000000}"/>
    <cellStyle name="標準 24 3 4" xfId="538" xr:uid="{00000000-0005-0000-0000-000065000000}"/>
    <cellStyle name="標準 24 3 5" xfId="675" xr:uid="{00000000-0005-0000-0000-000065000000}"/>
    <cellStyle name="標準 24 4" xfId="141" xr:uid="{00000000-0005-0000-0000-0000AE000000}"/>
    <cellStyle name="標準 24 4 2" xfId="278" xr:uid="{00000000-0005-0000-0000-0000AF000000}"/>
    <cellStyle name="標準 24 4 3" xfId="408" xr:uid="{00000000-0005-0000-0000-000066000000}"/>
    <cellStyle name="標準 24 4 4" xfId="541" xr:uid="{00000000-0005-0000-0000-000066000000}"/>
    <cellStyle name="標準 24 4 5" xfId="678" xr:uid="{00000000-0005-0000-0000-000066000000}"/>
    <cellStyle name="標準 24 5" xfId="270" xr:uid="{00000000-0005-0000-0000-0000B0000000}"/>
    <cellStyle name="標準 24 6" xfId="400" xr:uid="{00000000-0005-0000-0000-000063000000}"/>
    <cellStyle name="標準 24 7" xfId="533" xr:uid="{00000000-0005-0000-0000-000063000000}"/>
    <cellStyle name="標準 24 8" xfId="670" xr:uid="{00000000-0005-0000-0000-000063000000}"/>
    <cellStyle name="標準 25" xfId="135" xr:uid="{00000000-0005-0000-0000-0000B1000000}"/>
    <cellStyle name="標準 25 10" xfId="672" xr:uid="{00000000-0005-0000-0000-000067000000}"/>
    <cellStyle name="標準 25 2" xfId="145" xr:uid="{00000000-0005-0000-0000-0000B2000000}"/>
    <cellStyle name="標準 25 2 2" xfId="149" xr:uid="{00000000-0005-0000-0000-0000B3000000}"/>
    <cellStyle name="標準 25 2 2 2" xfId="286" xr:uid="{00000000-0005-0000-0000-0000B4000000}"/>
    <cellStyle name="標準 25 2 2 3" xfId="311" xr:uid="{512D1329-30E2-4D86-94D5-ED9A147F0493}"/>
    <cellStyle name="標準 25 2 2 4" xfId="416" xr:uid="{00000000-0005-0000-0000-000069000000}"/>
    <cellStyle name="標準 25 2 2 5" xfId="549" xr:uid="{00000000-0005-0000-0000-000069000000}"/>
    <cellStyle name="標準 25 2 2 6" xfId="686" xr:uid="{00000000-0005-0000-0000-000069000000}"/>
    <cellStyle name="標準 25 2 3" xfId="282" xr:uid="{00000000-0005-0000-0000-0000B5000000}"/>
    <cellStyle name="標準 25 2 4" xfId="412" xr:uid="{00000000-0005-0000-0000-000068000000}"/>
    <cellStyle name="標準 25 2 5" xfId="545" xr:uid="{00000000-0005-0000-0000-000068000000}"/>
    <cellStyle name="標準 25 2 6" xfId="682" xr:uid="{00000000-0005-0000-0000-000068000000}"/>
    <cellStyle name="標準 25 3" xfId="144" xr:uid="{00000000-0005-0000-0000-0000B6000000}"/>
    <cellStyle name="標準 25 3 2" xfId="281" xr:uid="{00000000-0005-0000-0000-0000B7000000}"/>
    <cellStyle name="標準 25 3 3" xfId="411" xr:uid="{00000000-0005-0000-0000-00006A000000}"/>
    <cellStyle name="標準 25 3 4" xfId="544" xr:uid="{00000000-0005-0000-0000-00006A000000}"/>
    <cellStyle name="標準 25 3 5" xfId="681" xr:uid="{00000000-0005-0000-0000-00006A000000}"/>
    <cellStyle name="標準 25 4" xfId="178" xr:uid="{00000000-0005-0000-0000-0000B8000000}"/>
    <cellStyle name="標準 25 4 2" xfId="442" xr:uid="{00000000-0005-0000-0000-00006B000000}"/>
    <cellStyle name="標準 25 4 3" xfId="575" xr:uid="{00000000-0005-0000-0000-00006B000000}"/>
    <cellStyle name="標準 25 4 4" xfId="712" xr:uid="{00000000-0005-0000-0000-00006B000000}"/>
    <cellStyle name="標準 25 5" xfId="179" xr:uid="{00000000-0005-0000-0000-0000B9000000}"/>
    <cellStyle name="標準 25 5 2" xfId="443" xr:uid="{00000000-0005-0000-0000-00006C000000}"/>
    <cellStyle name="標準 25 5 3" xfId="576" xr:uid="{00000000-0005-0000-0000-00006C000000}"/>
    <cellStyle name="標準 25 5 4" xfId="713" xr:uid="{00000000-0005-0000-0000-00006C000000}"/>
    <cellStyle name="標準 25 6" xfId="272" xr:uid="{00000000-0005-0000-0000-0000BA000000}"/>
    <cellStyle name="標準 25 7" xfId="308" xr:uid="{00000000-0005-0000-0000-0000BB000000}"/>
    <cellStyle name="標準 25 8" xfId="402" xr:uid="{00000000-0005-0000-0000-000067000000}"/>
    <cellStyle name="標準 25 9" xfId="535" xr:uid="{00000000-0005-0000-0000-000067000000}"/>
    <cellStyle name="標準 26" xfId="162" xr:uid="{00000000-0005-0000-0000-0000BC000000}"/>
    <cellStyle name="標準 26 2" xfId="169" xr:uid="{00000000-0005-0000-0000-0000BD000000}"/>
    <cellStyle name="標準 26 2 2" xfId="436" xr:uid="{00000000-0005-0000-0000-00006E000000}"/>
    <cellStyle name="標準 26 2 3" xfId="569" xr:uid="{00000000-0005-0000-0000-00006E000000}"/>
    <cellStyle name="標準 26 2 4" xfId="706" xr:uid="{00000000-0005-0000-0000-00006E000000}"/>
    <cellStyle name="標準 26 3" xfId="299" xr:uid="{00000000-0005-0000-0000-0000BE000000}"/>
    <cellStyle name="標準 26 4" xfId="429" xr:uid="{00000000-0005-0000-0000-00006D000000}"/>
    <cellStyle name="標準 26 5" xfId="562" xr:uid="{00000000-0005-0000-0000-00006D000000}"/>
    <cellStyle name="標準 26 6" xfId="699" xr:uid="{00000000-0005-0000-0000-00006D000000}"/>
    <cellStyle name="標準 27" xfId="164" xr:uid="{00000000-0005-0000-0000-0000BF000000}"/>
    <cellStyle name="標準 27 2" xfId="168" xr:uid="{00000000-0005-0000-0000-0000C0000000}"/>
    <cellStyle name="標準 27 2 2" xfId="435" xr:uid="{00000000-0005-0000-0000-000070000000}"/>
    <cellStyle name="標準 27 2 3" xfId="568" xr:uid="{00000000-0005-0000-0000-000070000000}"/>
    <cellStyle name="標準 27 2 4" xfId="705" xr:uid="{00000000-0005-0000-0000-000070000000}"/>
    <cellStyle name="標準 27 3" xfId="300" xr:uid="{00000000-0005-0000-0000-0000C1000000}"/>
    <cellStyle name="標準 27 4" xfId="431" xr:uid="{00000000-0005-0000-0000-00006F000000}"/>
    <cellStyle name="標準 27 5" xfId="564" xr:uid="{00000000-0005-0000-0000-00006F000000}"/>
    <cellStyle name="標準 27 6" xfId="701" xr:uid="{00000000-0005-0000-0000-00006F000000}"/>
    <cellStyle name="標準 28" xfId="166" xr:uid="{00000000-0005-0000-0000-0000C2000000}"/>
    <cellStyle name="標準 28 2" xfId="433" xr:uid="{00000000-0005-0000-0000-000071000000}"/>
    <cellStyle name="標準 28 3" xfId="566" xr:uid="{00000000-0005-0000-0000-000071000000}"/>
    <cellStyle name="標準 28 4" xfId="703" xr:uid="{00000000-0005-0000-0000-000071000000}"/>
    <cellStyle name="標準 3" xfId="4" xr:uid="{00000000-0005-0000-0000-0000C3000000}"/>
    <cellStyle name="標準 3 10" xfId="582" xr:uid="{00000000-0005-0000-0000-000072000000}"/>
    <cellStyle name="標準 3 2" xfId="6" xr:uid="{00000000-0005-0000-0000-0000C4000000}"/>
    <cellStyle name="標準 3 2 10" xfId="446" xr:uid="{00000000-0005-0000-0000-000073000000}"/>
    <cellStyle name="標準 3 2 11" xfId="583" xr:uid="{00000000-0005-0000-0000-000073000000}"/>
    <cellStyle name="標準 3 2 2" xfId="26" xr:uid="{00000000-0005-0000-0000-0000C5000000}"/>
    <cellStyle name="標準 3 2 2 2" xfId="45" xr:uid="{00000000-0005-0000-0000-0000C6000000}"/>
    <cellStyle name="標準 3 2 2 2 2" xfId="75" xr:uid="{00000000-0005-0000-0000-0000C7000000}"/>
    <cellStyle name="標準 3 2 2 2 2 2" xfId="115" xr:uid="{00000000-0005-0000-0000-0000C8000000}"/>
    <cellStyle name="標準 3 2 2 2 2 2 2" xfId="255" xr:uid="{00000000-0005-0000-0000-0000C9000000}"/>
    <cellStyle name="標準 3 2 2 2 2 2 3" xfId="385" xr:uid="{00000000-0005-0000-0000-000077000000}"/>
    <cellStyle name="標準 3 2 2 2 2 2 4" xfId="518" xr:uid="{00000000-0005-0000-0000-000077000000}"/>
    <cellStyle name="標準 3 2 2 2 2 2 5" xfId="655" xr:uid="{00000000-0005-0000-0000-000077000000}"/>
    <cellStyle name="標準 3 2 2 2 2 3" xfId="215" xr:uid="{00000000-0005-0000-0000-0000CA000000}"/>
    <cellStyle name="標準 3 2 2 2 2 4" xfId="345" xr:uid="{00000000-0005-0000-0000-000076000000}"/>
    <cellStyle name="標準 3 2 2 2 2 5" xfId="478" xr:uid="{00000000-0005-0000-0000-000076000000}"/>
    <cellStyle name="標準 3 2 2 2 2 6" xfId="615" xr:uid="{00000000-0005-0000-0000-000076000000}"/>
    <cellStyle name="標準 3 2 2 2 3" xfId="95" xr:uid="{00000000-0005-0000-0000-0000CB000000}"/>
    <cellStyle name="標準 3 2 2 2 3 2" xfId="235" xr:uid="{00000000-0005-0000-0000-0000CC000000}"/>
    <cellStyle name="標準 3 2 2 2 3 3" xfId="365" xr:uid="{00000000-0005-0000-0000-000078000000}"/>
    <cellStyle name="標準 3 2 2 2 3 4" xfId="498" xr:uid="{00000000-0005-0000-0000-000078000000}"/>
    <cellStyle name="標準 3 2 2 2 3 5" xfId="635" xr:uid="{00000000-0005-0000-0000-000078000000}"/>
    <cellStyle name="標準 3 2 2 2 4" xfId="195" xr:uid="{00000000-0005-0000-0000-0000CD000000}"/>
    <cellStyle name="標準 3 2 2 2 5" xfId="325" xr:uid="{00000000-0005-0000-0000-000075000000}"/>
    <cellStyle name="標準 3 2 2 2 6" xfId="458" xr:uid="{00000000-0005-0000-0000-000075000000}"/>
    <cellStyle name="標準 3 2 2 2 7" xfId="595" xr:uid="{00000000-0005-0000-0000-000075000000}"/>
    <cellStyle name="標準 3 2 2 3" xfId="59" xr:uid="{00000000-0005-0000-0000-0000CE000000}"/>
    <cellStyle name="標準 3 2 2 3 2" xfId="80" xr:uid="{00000000-0005-0000-0000-0000CF000000}"/>
    <cellStyle name="標準 3 2 2 3 2 2" xfId="120" xr:uid="{00000000-0005-0000-0000-0000D0000000}"/>
    <cellStyle name="標準 3 2 2 3 2 2 2" xfId="260" xr:uid="{00000000-0005-0000-0000-0000D1000000}"/>
    <cellStyle name="標準 3 2 2 3 2 2 3" xfId="390" xr:uid="{00000000-0005-0000-0000-00007B000000}"/>
    <cellStyle name="標準 3 2 2 3 2 2 4" xfId="523" xr:uid="{00000000-0005-0000-0000-00007B000000}"/>
    <cellStyle name="標準 3 2 2 3 2 2 5" xfId="660" xr:uid="{00000000-0005-0000-0000-00007B000000}"/>
    <cellStyle name="標準 3 2 2 3 2 3" xfId="220" xr:uid="{00000000-0005-0000-0000-0000D2000000}"/>
    <cellStyle name="標準 3 2 2 3 2 4" xfId="350" xr:uid="{00000000-0005-0000-0000-00007A000000}"/>
    <cellStyle name="標準 3 2 2 3 2 5" xfId="483" xr:uid="{00000000-0005-0000-0000-00007A000000}"/>
    <cellStyle name="標準 3 2 2 3 2 6" xfId="620" xr:uid="{00000000-0005-0000-0000-00007A000000}"/>
    <cellStyle name="標準 3 2 2 3 3" xfId="100" xr:uid="{00000000-0005-0000-0000-0000D3000000}"/>
    <cellStyle name="標準 3 2 2 3 3 2" xfId="240" xr:uid="{00000000-0005-0000-0000-0000D4000000}"/>
    <cellStyle name="標準 3 2 2 3 3 3" xfId="370" xr:uid="{00000000-0005-0000-0000-00007C000000}"/>
    <cellStyle name="標準 3 2 2 3 3 4" xfId="503" xr:uid="{00000000-0005-0000-0000-00007C000000}"/>
    <cellStyle name="標準 3 2 2 3 3 5" xfId="640" xr:uid="{00000000-0005-0000-0000-00007C000000}"/>
    <cellStyle name="標準 3 2 2 3 4" xfId="200" xr:uid="{00000000-0005-0000-0000-0000D5000000}"/>
    <cellStyle name="標準 3 2 2 3 5" xfId="330" xr:uid="{00000000-0005-0000-0000-000079000000}"/>
    <cellStyle name="標準 3 2 2 3 6" xfId="463" xr:uid="{00000000-0005-0000-0000-000079000000}"/>
    <cellStyle name="標準 3 2 2 3 7" xfId="600" xr:uid="{00000000-0005-0000-0000-000079000000}"/>
    <cellStyle name="標準 3 2 2 4" xfId="67" xr:uid="{00000000-0005-0000-0000-0000D6000000}"/>
    <cellStyle name="標準 3 2 2 4 2" xfId="107" xr:uid="{00000000-0005-0000-0000-0000D7000000}"/>
    <cellStyle name="標準 3 2 2 4 2 2" xfId="247" xr:uid="{00000000-0005-0000-0000-0000D8000000}"/>
    <cellStyle name="標準 3 2 2 4 2 3" xfId="377" xr:uid="{00000000-0005-0000-0000-00007E000000}"/>
    <cellStyle name="標準 3 2 2 4 2 4" xfId="510" xr:uid="{00000000-0005-0000-0000-00007E000000}"/>
    <cellStyle name="標準 3 2 2 4 2 5" xfId="647" xr:uid="{00000000-0005-0000-0000-00007E000000}"/>
    <cellStyle name="標準 3 2 2 4 3" xfId="207" xr:uid="{00000000-0005-0000-0000-0000D9000000}"/>
    <cellStyle name="標準 3 2 2 4 4" xfId="337" xr:uid="{00000000-0005-0000-0000-00007D000000}"/>
    <cellStyle name="標準 3 2 2 4 5" xfId="470" xr:uid="{00000000-0005-0000-0000-00007D000000}"/>
    <cellStyle name="標準 3 2 2 4 6" xfId="607" xr:uid="{00000000-0005-0000-0000-00007D000000}"/>
    <cellStyle name="標準 3 2 2 5" xfId="87" xr:uid="{00000000-0005-0000-0000-0000DA000000}"/>
    <cellStyle name="標準 3 2 2 5 2" xfId="227" xr:uid="{00000000-0005-0000-0000-0000DB000000}"/>
    <cellStyle name="標準 3 2 2 5 3" xfId="357" xr:uid="{00000000-0005-0000-0000-00007F000000}"/>
    <cellStyle name="標準 3 2 2 5 4" xfId="490" xr:uid="{00000000-0005-0000-0000-00007F000000}"/>
    <cellStyle name="標準 3 2 2 5 5" xfId="627" xr:uid="{00000000-0005-0000-0000-00007F000000}"/>
    <cellStyle name="標準 3 2 2 6" xfId="187" xr:uid="{00000000-0005-0000-0000-0000DC000000}"/>
    <cellStyle name="標準 3 2 2 7" xfId="317" xr:uid="{00000000-0005-0000-0000-000074000000}"/>
    <cellStyle name="標準 3 2 2 8" xfId="450" xr:uid="{00000000-0005-0000-0000-000074000000}"/>
    <cellStyle name="標準 3 2 2 9" xfId="587" xr:uid="{00000000-0005-0000-0000-000074000000}"/>
    <cellStyle name="標準 3 2 3" xfId="40" xr:uid="{00000000-0005-0000-0000-0000DD000000}"/>
    <cellStyle name="標準 3 2 4" xfId="48" xr:uid="{00000000-0005-0000-0000-0000DE000000}"/>
    <cellStyle name="標準 3 2 4 2" xfId="77" xr:uid="{00000000-0005-0000-0000-0000DF000000}"/>
    <cellStyle name="標準 3 2 4 2 2" xfId="117" xr:uid="{00000000-0005-0000-0000-0000E0000000}"/>
    <cellStyle name="標準 3 2 4 2 2 2" xfId="257" xr:uid="{00000000-0005-0000-0000-0000E1000000}"/>
    <cellStyle name="標準 3 2 4 2 2 3" xfId="387" xr:uid="{00000000-0005-0000-0000-000083000000}"/>
    <cellStyle name="標準 3 2 4 2 2 4" xfId="520" xr:uid="{00000000-0005-0000-0000-000083000000}"/>
    <cellStyle name="標準 3 2 4 2 2 5" xfId="657" xr:uid="{00000000-0005-0000-0000-000083000000}"/>
    <cellStyle name="標準 3 2 4 2 3" xfId="217" xr:uid="{00000000-0005-0000-0000-0000E2000000}"/>
    <cellStyle name="標準 3 2 4 2 4" xfId="347" xr:uid="{00000000-0005-0000-0000-000082000000}"/>
    <cellStyle name="標準 3 2 4 2 5" xfId="480" xr:uid="{00000000-0005-0000-0000-000082000000}"/>
    <cellStyle name="標準 3 2 4 2 6" xfId="617" xr:uid="{00000000-0005-0000-0000-000082000000}"/>
    <cellStyle name="標準 3 2 4 3" xfId="97" xr:uid="{00000000-0005-0000-0000-0000E3000000}"/>
    <cellStyle name="標準 3 2 4 3 2" xfId="237" xr:uid="{00000000-0005-0000-0000-0000E4000000}"/>
    <cellStyle name="標準 3 2 4 3 3" xfId="367" xr:uid="{00000000-0005-0000-0000-000084000000}"/>
    <cellStyle name="標準 3 2 4 3 4" xfId="500" xr:uid="{00000000-0005-0000-0000-000084000000}"/>
    <cellStyle name="標準 3 2 4 3 5" xfId="637" xr:uid="{00000000-0005-0000-0000-000084000000}"/>
    <cellStyle name="標準 3 2 4 4" xfId="197" xr:uid="{00000000-0005-0000-0000-0000E5000000}"/>
    <cellStyle name="標準 3 2 4 5" xfId="327" xr:uid="{00000000-0005-0000-0000-000081000000}"/>
    <cellStyle name="標準 3 2 4 6" xfId="460" xr:uid="{00000000-0005-0000-0000-000081000000}"/>
    <cellStyle name="標準 3 2 4 7" xfId="597" xr:uid="{00000000-0005-0000-0000-000081000000}"/>
    <cellStyle name="標準 3 2 5" xfId="58" xr:uid="{00000000-0005-0000-0000-0000E6000000}"/>
    <cellStyle name="標準 3 2 5 2" xfId="79" xr:uid="{00000000-0005-0000-0000-0000E7000000}"/>
    <cellStyle name="標準 3 2 5 2 2" xfId="119" xr:uid="{00000000-0005-0000-0000-0000E8000000}"/>
    <cellStyle name="標準 3 2 5 2 2 2" xfId="259" xr:uid="{00000000-0005-0000-0000-0000E9000000}"/>
    <cellStyle name="標準 3 2 5 2 2 3" xfId="389" xr:uid="{00000000-0005-0000-0000-000087000000}"/>
    <cellStyle name="標準 3 2 5 2 2 4" xfId="522" xr:uid="{00000000-0005-0000-0000-000087000000}"/>
    <cellStyle name="標準 3 2 5 2 2 5" xfId="659" xr:uid="{00000000-0005-0000-0000-000087000000}"/>
    <cellStyle name="標準 3 2 5 2 3" xfId="219" xr:uid="{00000000-0005-0000-0000-0000EA000000}"/>
    <cellStyle name="標準 3 2 5 2 4" xfId="349" xr:uid="{00000000-0005-0000-0000-000086000000}"/>
    <cellStyle name="標準 3 2 5 2 5" xfId="482" xr:uid="{00000000-0005-0000-0000-000086000000}"/>
    <cellStyle name="標準 3 2 5 2 6" xfId="619" xr:uid="{00000000-0005-0000-0000-000086000000}"/>
    <cellStyle name="標準 3 2 5 3" xfId="99" xr:uid="{00000000-0005-0000-0000-0000EB000000}"/>
    <cellStyle name="標準 3 2 5 3 2" xfId="239" xr:uid="{00000000-0005-0000-0000-0000EC000000}"/>
    <cellStyle name="標準 3 2 5 3 3" xfId="369" xr:uid="{00000000-0005-0000-0000-000088000000}"/>
    <cellStyle name="標準 3 2 5 3 4" xfId="502" xr:uid="{00000000-0005-0000-0000-000088000000}"/>
    <cellStyle name="標準 3 2 5 3 5" xfId="639" xr:uid="{00000000-0005-0000-0000-000088000000}"/>
    <cellStyle name="標準 3 2 5 4" xfId="199" xr:uid="{00000000-0005-0000-0000-0000ED000000}"/>
    <cellStyle name="標準 3 2 5 5" xfId="329" xr:uid="{00000000-0005-0000-0000-000085000000}"/>
    <cellStyle name="標準 3 2 5 6" xfId="462" xr:uid="{00000000-0005-0000-0000-000085000000}"/>
    <cellStyle name="標準 3 2 5 7" xfId="599" xr:uid="{00000000-0005-0000-0000-000085000000}"/>
    <cellStyle name="標準 3 2 6" xfId="63" xr:uid="{00000000-0005-0000-0000-0000EE000000}"/>
    <cellStyle name="標準 3 2 6 2" xfId="103" xr:uid="{00000000-0005-0000-0000-0000EF000000}"/>
    <cellStyle name="標準 3 2 6 2 2" xfId="243" xr:uid="{00000000-0005-0000-0000-0000F0000000}"/>
    <cellStyle name="標準 3 2 6 2 3" xfId="373" xr:uid="{00000000-0005-0000-0000-00008A000000}"/>
    <cellStyle name="標準 3 2 6 2 4" xfId="506" xr:uid="{00000000-0005-0000-0000-00008A000000}"/>
    <cellStyle name="標準 3 2 6 2 5" xfId="643" xr:uid="{00000000-0005-0000-0000-00008A000000}"/>
    <cellStyle name="標準 3 2 6 3" xfId="203" xr:uid="{00000000-0005-0000-0000-0000F1000000}"/>
    <cellStyle name="標準 3 2 6 4" xfId="333" xr:uid="{00000000-0005-0000-0000-000089000000}"/>
    <cellStyle name="標準 3 2 6 5" xfId="466" xr:uid="{00000000-0005-0000-0000-000089000000}"/>
    <cellStyle name="標準 3 2 6 6" xfId="603" xr:uid="{00000000-0005-0000-0000-000089000000}"/>
    <cellStyle name="標準 3 2 7" xfId="83" xr:uid="{00000000-0005-0000-0000-0000F2000000}"/>
    <cellStyle name="標準 3 2 7 2" xfId="223" xr:uid="{00000000-0005-0000-0000-0000F3000000}"/>
    <cellStyle name="標準 3 2 7 3" xfId="353" xr:uid="{00000000-0005-0000-0000-00008B000000}"/>
    <cellStyle name="標準 3 2 7 4" xfId="486" xr:uid="{00000000-0005-0000-0000-00008B000000}"/>
    <cellStyle name="標準 3 2 7 5" xfId="623" xr:uid="{00000000-0005-0000-0000-00008B000000}"/>
    <cellStyle name="標準 3 2 8" xfId="181" xr:uid="{00000000-0005-0000-0000-0000F4000000}"/>
    <cellStyle name="標準 3 2 9" xfId="313" xr:uid="{00000000-0005-0000-0000-000073000000}"/>
    <cellStyle name="標準 3 3" xfId="27" xr:uid="{00000000-0005-0000-0000-0000F5000000}"/>
    <cellStyle name="標準 3 3 2" xfId="28" xr:uid="{00000000-0005-0000-0000-0000F6000000}"/>
    <cellStyle name="標準 3 3 2 2" xfId="46" xr:uid="{00000000-0005-0000-0000-0000F7000000}"/>
    <cellStyle name="標準 3 3 2 2 2" xfId="76" xr:uid="{00000000-0005-0000-0000-0000F8000000}"/>
    <cellStyle name="標準 3 3 2 2 2 2" xfId="116" xr:uid="{00000000-0005-0000-0000-0000F9000000}"/>
    <cellStyle name="標準 3 3 2 2 2 2 2" xfId="256" xr:uid="{00000000-0005-0000-0000-0000FA000000}"/>
    <cellStyle name="標準 3 3 2 2 2 2 3" xfId="386" xr:uid="{00000000-0005-0000-0000-000090000000}"/>
    <cellStyle name="標準 3 3 2 2 2 2 4" xfId="519" xr:uid="{00000000-0005-0000-0000-000090000000}"/>
    <cellStyle name="標準 3 3 2 2 2 2 5" xfId="656" xr:uid="{00000000-0005-0000-0000-000090000000}"/>
    <cellStyle name="標準 3 3 2 2 2 3" xfId="216" xr:uid="{00000000-0005-0000-0000-0000FB000000}"/>
    <cellStyle name="標準 3 3 2 2 2 4" xfId="346" xr:uid="{00000000-0005-0000-0000-00008F000000}"/>
    <cellStyle name="標準 3 3 2 2 2 5" xfId="479" xr:uid="{00000000-0005-0000-0000-00008F000000}"/>
    <cellStyle name="標準 3 3 2 2 2 6" xfId="616" xr:uid="{00000000-0005-0000-0000-00008F000000}"/>
    <cellStyle name="標準 3 3 2 2 3" xfId="96" xr:uid="{00000000-0005-0000-0000-0000FC000000}"/>
    <cellStyle name="標準 3 3 2 2 3 2" xfId="236" xr:uid="{00000000-0005-0000-0000-0000FD000000}"/>
    <cellStyle name="標準 3 3 2 2 3 3" xfId="366" xr:uid="{00000000-0005-0000-0000-000091000000}"/>
    <cellStyle name="標準 3 3 2 2 3 4" xfId="499" xr:uid="{00000000-0005-0000-0000-000091000000}"/>
    <cellStyle name="標準 3 3 2 2 3 5" xfId="636" xr:uid="{00000000-0005-0000-0000-000091000000}"/>
    <cellStyle name="標準 3 3 2 2 4" xfId="196" xr:uid="{00000000-0005-0000-0000-0000FE000000}"/>
    <cellStyle name="標準 3 3 2 2 5" xfId="326" xr:uid="{00000000-0005-0000-0000-00008E000000}"/>
    <cellStyle name="標準 3 3 2 2 6" xfId="459" xr:uid="{00000000-0005-0000-0000-00008E000000}"/>
    <cellStyle name="標準 3 3 2 2 7" xfId="596" xr:uid="{00000000-0005-0000-0000-00008E000000}"/>
    <cellStyle name="標準 3 3 2 3" xfId="68" xr:uid="{00000000-0005-0000-0000-0000FF000000}"/>
    <cellStyle name="標準 3 3 2 3 2" xfId="108" xr:uid="{00000000-0005-0000-0000-000000010000}"/>
    <cellStyle name="標準 3 3 2 3 2 2" xfId="248" xr:uid="{00000000-0005-0000-0000-000001010000}"/>
    <cellStyle name="標準 3 3 2 3 2 3" xfId="378" xr:uid="{00000000-0005-0000-0000-000093000000}"/>
    <cellStyle name="標準 3 3 2 3 2 4" xfId="511" xr:uid="{00000000-0005-0000-0000-000093000000}"/>
    <cellStyle name="標準 3 3 2 3 2 5" xfId="648" xr:uid="{00000000-0005-0000-0000-000093000000}"/>
    <cellStyle name="標準 3 3 2 3 3" xfId="208" xr:uid="{00000000-0005-0000-0000-000002010000}"/>
    <cellStyle name="標準 3 3 2 3 4" xfId="338" xr:uid="{00000000-0005-0000-0000-000092000000}"/>
    <cellStyle name="標準 3 3 2 3 5" xfId="471" xr:uid="{00000000-0005-0000-0000-000092000000}"/>
    <cellStyle name="標準 3 3 2 3 6" xfId="608" xr:uid="{00000000-0005-0000-0000-000092000000}"/>
    <cellStyle name="標準 3 3 2 4" xfId="88" xr:uid="{00000000-0005-0000-0000-000003010000}"/>
    <cellStyle name="標準 3 3 2 4 2" xfId="228" xr:uid="{00000000-0005-0000-0000-000004010000}"/>
    <cellStyle name="標準 3 3 2 4 3" xfId="358" xr:uid="{00000000-0005-0000-0000-000094000000}"/>
    <cellStyle name="標準 3 3 2 4 4" xfId="491" xr:uid="{00000000-0005-0000-0000-000094000000}"/>
    <cellStyle name="標準 3 3 2 4 5" xfId="628" xr:uid="{00000000-0005-0000-0000-000094000000}"/>
    <cellStyle name="標準 3 3 2 5" xfId="188" xr:uid="{00000000-0005-0000-0000-000005010000}"/>
    <cellStyle name="標準 3 3 2 6" xfId="318" xr:uid="{00000000-0005-0000-0000-00008D000000}"/>
    <cellStyle name="標準 3 3 2 7" xfId="451" xr:uid="{00000000-0005-0000-0000-00008D000000}"/>
    <cellStyle name="標準 3 3 2 8" xfId="588" xr:uid="{00000000-0005-0000-0000-00008D000000}"/>
    <cellStyle name="標準 3 4" xfId="62" xr:uid="{00000000-0005-0000-0000-000006010000}"/>
    <cellStyle name="標準 3 4 2" xfId="102" xr:uid="{00000000-0005-0000-0000-000007010000}"/>
    <cellStyle name="標準 3 4 2 2" xfId="242" xr:uid="{00000000-0005-0000-0000-000008010000}"/>
    <cellStyle name="標準 3 4 2 3" xfId="372" xr:uid="{00000000-0005-0000-0000-000096000000}"/>
    <cellStyle name="標準 3 4 2 4" xfId="505" xr:uid="{00000000-0005-0000-0000-000096000000}"/>
    <cellStyle name="標準 3 4 2 5" xfId="642" xr:uid="{00000000-0005-0000-0000-000096000000}"/>
    <cellStyle name="標準 3 4 3" xfId="202" xr:uid="{00000000-0005-0000-0000-000009010000}"/>
    <cellStyle name="標準 3 4 4" xfId="332" xr:uid="{00000000-0005-0000-0000-000095000000}"/>
    <cellStyle name="標準 3 4 5" xfId="465" xr:uid="{00000000-0005-0000-0000-000095000000}"/>
    <cellStyle name="標準 3 4 6" xfId="602" xr:uid="{00000000-0005-0000-0000-000095000000}"/>
    <cellStyle name="標準 3 5" xfId="82" xr:uid="{00000000-0005-0000-0000-00000A010000}"/>
    <cellStyle name="標準 3 5 2" xfId="222" xr:uid="{00000000-0005-0000-0000-00000B010000}"/>
    <cellStyle name="標準 3 5 3" xfId="352" xr:uid="{00000000-0005-0000-0000-000097000000}"/>
    <cellStyle name="標準 3 5 4" xfId="485" xr:uid="{00000000-0005-0000-0000-000097000000}"/>
    <cellStyle name="標準 3 5 5" xfId="622" xr:uid="{00000000-0005-0000-0000-000097000000}"/>
    <cellStyle name="標準 3 6" xfId="303" xr:uid="{00000000-0005-0000-0000-00000C010000}"/>
    <cellStyle name="標準 3 7" xfId="180" xr:uid="{00000000-0005-0000-0000-00000D010000}"/>
    <cellStyle name="標準 3 8" xfId="312" xr:uid="{00000000-0005-0000-0000-000072000000}"/>
    <cellStyle name="標準 3 9" xfId="445" xr:uid="{00000000-0005-0000-0000-000072000000}"/>
    <cellStyle name="標準 4" xfId="29" xr:uid="{00000000-0005-0000-0000-00000E010000}"/>
    <cellStyle name="標準 4 10" xfId="589" xr:uid="{00000000-0005-0000-0000-000098000000}"/>
    <cellStyle name="標準 4 2" xfId="30" xr:uid="{00000000-0005-0000-0000-00000F010000}"/>
    <cellStyle name="標準 4 3" xfId="31" xr:uid="{00000000-0005-0000-0000-000010010000}"/>
    <cellStyle name="標準 4 4" xfId="49" xr:uid="{00000000-0005-0000-0000-000011010000}"/>
    <cellStyle name="標準 4 4 2" xfId="78" xr:uid="{00000000-0005-0000-0000-000012010000}"/>
    <cellStyle name="標準 4 4 2 2" xfId="118" xr:uid="{00000000-0005-0000-0000-000013010000}"/>
    <cellStyle name="標準 4 4 2 2 2" xfId="258" xr:uid="{00000000-0005-0000-0000-000014010000}"/>
    <cellStyle name="標準 4 4 2 2 3" xfId="388" xr:uid="{00000000-0005-0000-0000-00009D000000}"/>
    <cellStyle name="標準 4 4 2 2 4" xfId="521" xr:uid="{00000000-0005-0000-0000-00009D000000}"/>
    <cellStyle name="標準 4 4 2 2 5" xfId="658" xr:uid="{00000000-0005-0000-0000-00009D000000}"/>
    <cellStyle name="標準 4 4 2 3" xfId="218" xr:uid="{00000000-0005-0000-0000-000015010000}"/>
    <cellStyle name="標準 4 4 2 4" xfId="348" xr:uid="{00000000-0005-0000-0000-00009C000000}"/>
    <cellStyle name="標準 4 4 2 5" xfId="481" xr:uid="{00000000-0005-0000-0000-00009C000000}"/>
    <cellStyle name="標準 4 4 2 6" xfId="618" xr:uid="{00000000-0005-0000-0000-00009C000000}"/>
    <cellStyle name="標準 4 4 3" xfId="98" xr:uid="{00000000-0005-0000-0000-000016010000}"/>
    <cellStyle name="標準 4 4 3 2" xfId="238" xr:uid="{00000000-0005-0000-0000-000017010000}"/>
    <cellStyle name="標準 4 4 3 3" xfId="368" xr:uid="{00000000-0005-0000-0000-00009E000000}"/>
    <cellStyle name="標準 4 4 3 4" xfId="501" xr:uid="{00000000-0005-0000-0000-00009E000000}"/>
    <cellStyle name="標準 4 4 3 5" xfId="638" xr:uid="{00000000-0005-0000-0000-00009E000000}"/>
    <cellStyle name="標準 4 4 4" xfId="198" xr:uid="{00000000-0005-0000-0000-000018010000}"/>
    <cellStyle name="標準 4 4 5" xfId="328" xr:uid="{00000000-0005-0000-0000-00009B000000}"/>
    <cellStyle name="標準 4 4 6" xfId="461" xr:uid="{00000000-0005-0000-0000-00009B000000}"/>
    <cellStyle name="標準 4 4 7" xfId="598" xr:uid="{00000000-0005-0000-0000-00009B000000}"/>
    <cellStyle name="標準 4 5" xfId="69" xr:uid="{00000000-0005-0000-0000-000019010000}"/>
    <cellStyle name="標準 4 5 2" xfId="109" xr:uid="{00000000-0005-0000-0000-00001A010000}"/>
    <cellStyle name="標準 4 5 2 2" xfId="249" xr:uid="{00000000-0005-0000-0000-00001B010000}"/>
    <cellStyle name="標準 4 5 2 3" xfId="379" xr:uid="{00000000-0005-0000-0000-0000A0000000}"/>
    <cellStyle name="標準 4 5 2 4" xfId="512" xr:uid="{00000000-0005-0000-0000-0000A0000000}"/>
    <cellStyle name="標準 4 5 2 5" xfId="649" xr:uid="{00000000-0005-0000-0000-0000A0000000}"/>
    <cellStyle name="標準 4 5 3" xfId="209" xr:uid="{00000000-0005-0000-0000-00001C010000}"/>
    <cellStyle name="標準 4 5 4" xfId="339" xr:uid="{00000000-0005-0000-0000-00009F000000}"/>
    <cellStyle name="標準 4 5 5" xfId="472" xr:uid="{00000000-0005-0000-0000-00009F000000}"/>
    <cellStyle name="標準 4 5 6" xfId="609" xr:uid="{00000000-0005-0000-0000-00009F000000}"/>
    <cellStyle name="標準 4 6" xfId="89" xr:uid="{00000000-0005-0000-0000-00001D010000}"/>
    <cellStyle name="標準 4 6 2" xfId="229" xr:uid="{00000000-0005-0000-0000-00001E010000}"/>
    <cellStyle name="標準 4 6 3" xfId="359" xr:uid="{00000000-0005-0000-0000-0000A1000000}"/>
    <cellStyle name="標準 4 6 4" xfId="492" xr:uid="{00000000-0005-0000-0000-0000A1000000}"/>
    <cellStyle name="標準 4 6 5" xfId="629" xr:uid="{00000000-0005-0000-0000-0000A1000000}"/>
    <cellStyle name="標準 4 7" xfId="189" xr:uid="{00000000-0005-0000-0000-00001F010000}"/>
    <cellStyle name="標準 4 8" xfId="319" xr:uid="{00000000-0005-0000-0000-000098000000}"/>
    <cellStyle name="標準 4 9" xfId="452" xr:uid="{00000000-0005-0000-0000-000098000000}"/>
    <cellStyle name="標準 5" xfId="32" xr:uid="{00000000-0005-0000-0000-000020010000}"/>
    <cellStyle name="標準 5 2" xfId="33" xr:uid="{00000000-0005-0000-0000-000021010000}"/>
    <cellStyle name="標準 5 3" xfId="50" xr:uid="{00000000-0005-0000-0000-000022010000}"/>
    <cellStyle name="標準 5 4" xfId="70" xr:uid="{00000000-0005-0000-0000-000023010000}"/>
    <cellStyle name="標準 5 4 2" xfId="110" xr:uid="{00000000-0005-0000-0000-000024010000}"/>
    <cellStyle name="標準 5 4 2 2" xfId="250" xr:uid="{00000000-0005-0000-0000-000025010000}"/>
    <cellStyle name="標準 5 4 2 3" xfId="380" xr:uid="{00000000-0005-0000-0000-0000A6000000}"/>
    <cellStyle name="標準 5 4 2 4" xfId="513" xr:uid="{00000000-0005-0000-0000-0000A6000000}"/>
    <cellStyle name="標準 5 4 2 5" xfId="650" xr:uid="{00000000-0005-0000-0000-0000A6000000}"/>
    <cellStyle name="標準 5 4 3" xfId="210" xr:uid="{00000000-0005-0000-0000-000026010000}"/>
    <cellStyle name="標準 5 4 4" xfId="340" xr:uid="{00000000-0005-0000-0000-0000A5000000}"/>
    <cellStyle name="標準 5 4 5" xfId="473" xr:uid="{00000000-0005-0000-0000-0000A5000000}"/>
    <cellStyle name="標準 5 4 6" xfId="610" xr:uid="{00000000-0005-0000-0000-0000A5000000}"/>
    <cellStyle name="標準 5 5" xfId="90" xr:uid="{00000000-0005-0000-0000-000027010000}"/>
    <cellStyle name="標準 5 5 2" xfId="230" xr:uid="{00000000-0005-0000-0000-000028010000}"/>
    <cellStyle name="標準 5 5 3" xfId="360" xr:uid="{00000000-0005-0000-0000-0000A7000000}"/>
    <cellStyle name="標準 5 5 4" xfId="493" xr:uid="{00000000-0005-0000-0000-0000A7000000}"/>
    <cellStyle name="標準 5 5 5" xfId="630" xr:uid="{00000000-0005-0000-0000-0000A7000000}"/>
    <cellStyle name="標準 5 6" xfId="190" xr:uid="{00000000-0005-0000-0000-000029010000}"/>
    <cellStyle name="標準 5 7" xfId="320" xr:uid="{00000000-0005-0000-0000-0000A2000000}"/>
    <cellStyle name="標準 5 8" xfId="453" xr:uid="{00000000-0005-0000-0000-0000A2000000}"/>
    <cellStyle name="標準 5 9" xfId="590" xr:uid="{00000000-0005-0000-0000-0000A2000000}"/>
    <cellStyle name="標準 6" xfId="34" xr:uid="{00000000-0005-0000-0000-00002A010000}"/>
    <cellStyle name="標準 6 2" xfId="35" xr:uid="{00000000-0005-0000-0000-00002B010000}"/>
    <cellStyle name="標準 6 3" xfId="51" xr:uid="{00000000-0005-0000-0000-00002C010000}"/>
    <cellStyle name="標準 7" xfId="36" xr:uid="{00000000-0005-0000-0000-00002D010000}"/>
    <cellStyle name="標準 7 2" xfId="52" xr:uid="{00000000-0005-0000-0000-00002E010000}"/>
    <cellStyle name="標準 7 3" xfId="53" xr:uid="{00000000-0005-0000-0000-00002F010000}"/>
    <cellStyle name="標準 8" xfId="37" xr:uid="{00000000-0005-0000-0000-000030010000}"/>
    <cellStyle name="標準 8 2" xfId="54" xr:uid="{00000000-0005-0000-0000-000031010000}"/>
    <cellStyle name="標準 8 3" xfId="55" xr:uid="{00000000-0005-0000-0000-000032010000}"/>
    <cellStyle name="標準 9" xfId="38" xr:uid="{00000000-0005-0000-0000-000033010000}"/>
    <cellStyle name="標準 9 2" xfId="56" xr:uid="{00000000-0005-0000-0000-000034010000}"/>
    <cellStyle name="標準 9 3" xfId="57" xr:uid="{00000000-0005-0000-0000-000035010000}"/>
    <cellStyle name="文字" xfId="39" xr:uid="{00000000-0005-0000-0000-000036010000}"/>
  </cellStyles>
  <dxfs count="4">
    <dxf>
      <fill>
        <patternFill patternType="solid">
          <bgColor theme="3" tint="0.59996337778862885"/>
        </patternFill>
      </fill>
    </dxf>
    <dxf>
      <fill>
        <patternFill patternType="none">
          <bgColor auto="1"/>
        </patternFill>
      </fill>
    </dxf>
    <dxf>
      <fill>
        <patternFill patternType="solid">
          <bgColor theme="3" tint="0.59996337778862885"/>
        </patternFill>
      </fill>
    </dxf>
    <dxf>
      <fill>
        <patternFill patternType="none">
          <bgColor auto="1"/>
        </patternFill>
      </fill>
    </dxf>
  </dxfs>
  <tableStyles count="0" defaultTableStyle="TableStyleMedium9" defaultPivotStyle="PivotStyleLight16"/>
  <colors>
    <mruColors>
      <color rgb="FF66FFCC"/>
      <color rgb="FF0000FF"/>
      <color rgb="FFFFFF66"/>
      <color rgb="FFCCFFCC"/>
      <color rgb="FFEBF1DE"/>
      <color rgb="FFFF99FF"/>
      <color rgb="FFCCFFFF"/>
      <color rgb="FFFFFFFF"/>
      <color rgb="FFFFCCCC"/>
      <color rgb="FFCCE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8" Type="http://schemas.openxmlformats.org/officeDocument/2006/relationships/worksheet" Target="worksheets/sheet8.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15.xml><?xml version="1.0" encoding="utf-8"?>
<formControlPr xmlns="http://schemas.microsoft.com/office/spreadsheetml/2009/9/main" objectType="Button" lockText="1"/>
</file>

<file path=xl/ctrlProps/ctrlProp16.xml><?xml version="1.0" encoding="utf-8"?>
<formControlPr xmlns="http://schemas.microsoft.com/office/spreadsheetml/2009/9/main" objectType="Button" lockText="1"/>
</file>

<file path=xl/ctrlProps/ctrlProp17.xml><?xml version="1.0" encoding="utf-8"?>
<formControlPr xmlns="http://schemas.microsoft.com/office/spreadsheetml/2009/9/main" objectType="Button" lockText="1"/>
</file>

<file path=xl/ctrlProps/ctrlProp18.xml><?xml version="1.0" encoding="utf-8"?>
<formControlPr xmlns="http://schemas.microsoft.com/office/spreadsheetml/2009/9/main" objectType="Button" lockText="1"/>
</file>

<file path=xl/ctrlProps/ctrlProp19.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7</xdr:col>
      <xdr:colOff>9526</xdr:colOff>
      <xdr:row>36</xdr:row>
      <xdr:rowOff>0</xdr:rowOff>
    </xdr:from>
    <xdr:to>
      <xdr:col>8</xdr:col>
      <xdr:colOff>9525</xdr:colOff>
      <xdr:row>83</xdr:row>
      <xdr:rowOff>133349</xdr:rowOff>
    </xdr:to>
    <xdr:sp macro="" textlink="">
      <xdr:nvSpPr>
        <xdr:cNvPr id="2" name="正方形/長方形 1">
          <a:extLst>
            <a:ext uri="{FF2B5EF4-FFF2-40B4-BE49-F238E27FC236}">
              <a16:creationId xmlns:a16="http://schemas.microsoft.com/office/drawing/2014/main" id="{00000000-0008-0000-0000-000002000000}"/>
            </a:ext>
          </a:extLst>
        </xdr:cNvPr>
        <xdr:cNvSpPr/>
      </xdr:nvSpPr>
      <xdr:spPr>
        <a:xfrm>
          <a:off x="10544176" y="5305425"/>
          <a:ext cx="685799" cy="6419849"/>
        </a:xfrm>
        <a:prstGeom prst="rect">
          <a:avLst/>
        </a:prstGeom>
        <a:noFill/>
        <a:ln w="22225">
          <a:solidFill>
            <a:srgbClr val="FFC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0</xdr:colOff>
      <xdr:row>12</xdr:row>
      <xdr:rowOff>142874</xdr:rowOff>
    </xdr:from>
    <xdr:to>
      <xdr:col>8</xdr:col>
      <xdr:colOff>0</xdr:colOff>
      <xdr:row>35</xdr:row>
      <xdr:rowOff>0</xdr:rowOff>
    </xdr:to>
    <xdr:sp macro="" textlink="">
      <xdr:nvSpPr>
        <xdr:cNvPr id="3" name="正方形/長方形 2">
          <a:extLst>
            <a:ext uri="{FF2B5EF4-FFF2-40B4-BE49-F238E27FC236}">
              <a16:creationId xmlns:a16="http://schemas.microsoft.com/office/drawing/2014/main" id="{00000000-0008-0000-0000-000003000000}"/>
            </a:ext>
          </a:extLst>
        </xdr:cNvPr>
        <xdr:cNvSpPr/>
      </xdr:nvSpPr>
      <xdr:spPr>
        <a:xfrm>
          <a:off x="10534650" y="1866899"/>
          <a:ext cx="685800" cy="3438525"/>
        </a:xfrm>
        <a:prstGeom prst="rect">
          <a:avLst/>
        </a:prstGeom>
        <a:noFill/>
        <a:ln w="22225">
          <a:solidFill>
            <a:srgbClr val="FFC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676276</xdr:colOff>
      <xdr:row>36</xdr:row>
      <xdr:rowOff>0</xdr:rowOff>
    </xdr:from>
    <xdr:to>
      <xdr:col>11</xdr:col>
      <xdr:colOff>9525</xdr:colOff>
      <xdr:row>83</xdr:row>
      <xdr:rowOff>133349</xdr:rowOff>
    </xdr:to>
    <xdr:sp macro="" textlink="">
      <xdr:nvSpPr>
        <xdr:cNvPr id="4" name="正方形/長方形 3">
          <a:extLst>
            <a:ext uri="{FF2B5EF4-FFF2-40B4-BE49-F238E27FC236}">
              <a16:creationId xmlns:a16="http://schemas.microsoft.com/office/drawing/2014/main" id="{00000000-0008-0000-0000-000004000000}"/>
            </a:ext>
          </a:extLst>
        </xdr:cNvPr>
        <xdr:cNvSpPr/>
      </xdr:nvSpPr>
      <xdr:spPr>
        <a:xfrm>
          <a:off x="11896726" y="5305425"/>
          <a:ext cx="1390649" cy="6419849"/>
        </a:xfrm>
        <a:prstGeom prst="rect">
          <a:avLst/>
        </a:prstGeom>
        <a:noFill/>
        <a:ln w="22225">
          <a:solidFill>
            <a:srgbClr val="FFC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16</xdr:col>
      <xdr:colOff>152400</xdr:colOff>
      <xdr:row>26</xdr:row>
      <xdr:rowOff>66675</xdr:rowOff>
    </xdr:from>
    <xdr:to>
      <xdr:col>19</xdr:col>
      <xdr:colOff>599774</xdr:colOff>
      <xdr:row>48</xdr:row>
      <xdr:rowOff>75805</xdr:rowOff>
    </xdr:to>
    <xdr:pic>
      <xdr:nvPicPr>
        <xdr:cNvPr id="5" name="図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stretch>
          <a:fillRect/>
        </a:stretch>
      </xdr:blipFill>
      <xdr:spPr>
        <a:xfrm>
          <a:off x="18183225" y="3790950"/>
          <a:ext cx="2561924" cy="3161905"/>
        </a:xfrm>
        <a:prstGeom prst="rect">
          <a:avLst/>
        </a:prstGeom>
      </xdr:spPr>
    </xdr:pic>
    <xdr:clientData/>
  </xdr:twoCellAnchor>
  <xdr:twoCellAnchor editAs="oneCell">
    <xdr:from>
      <xdr:col>19</xdr:col>
      <xdr:colOff>695325</xdr:colOff>
      <xdr:row>26</xdr:row>
      <xdr:rowOff>57150</xdr:rowOff>
    </xdr:from>
    <xdr:to>
      <xdr:col>23</xdr:col>
      <xdr:colOff>247349</xdr:colOff>
      <xdr:row>48</xdr:row>
      <xdr:rowOff>66280</xdr:rowOff>
    </xdr:to>
    <xdr:pic>
      <xdr:nvPicPr>
        <xdr:cNvPr id="6" name="図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2"/>
        <a:stretch>
          <a:fillRect/>
        </a:stretch>
      </xdr:blipFill>
      <xdr:spPr>
        <a:xfrm>
          <a:off x="20840700" y="3781425"/>
          <a:ext cx="2409524" cy="3161905"/>
        </a:xfrm>
        <a:prstGeom prst="rect">
          <a:avLst/>
        </a:prstGeom>
      </xdr:spPr>
    </xdr:pic>
    <xdr:clientData/>
  </xdr:twoCellAnchor>
  <xdr:twoCellAnchor>
    <xdr:from>
      <xdr:col>11</xdr:col>
      <xdr:colOff>355760</xdr:colOff>
      <xdr:row>8</xdr:row>
      <xdr:rowOff>57150</xdr:rowOff>
    </xdr:from>
    <xdr:to>
      <xdr:col>15</xdr:col>
      <xdr:colOff>1943099</xdr:colOff>
      <xdr:row>40</xdr:row>
      <xdr:rowOff>20320</xdr:rowOff>
    </xdr:to>
    <xdr:cxnSp macro="">
      <xdr:nvCxnSpPr>
        <xdr:cNvPr id="7" name="直線矢印コネクタ 6">
          <a:extLst>
            <a:ext uri="{FF2B5EF4-FFF2-40B4-BE49-F238E27FC236}">
              <a16:creationId xmlns:a16="http://schemas.microsoft.com/office/drawing/2014/main" id="{00000000-0008-0000-0000-000007000000}"/>
            </a:ext>
          </a:extLst>
        </xdr:cNvPr>
        <xdr:cNvCxnSpPr>
          <a:stCxn id="9" idx="1"/>
          <a:endCxn id="10" idx="1"/>
        </xdr:cNvCxnSpPr>
      </xdr:nvCxnSpPr>
      <xdr:spPr>
        <a:xfrm>
          <a:off x="13633610" y="1200150"/>
          <a:ext cx="4330539" cy="4697095"/>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695325</xdr:colOff>
      <xdr:row>5</xdr:row>
      <xdr:rowOff>38100</xdr:rowOff>
    </xdr:from>
    <xdr:to>
      <xdr:col>20</xdr:col>
      <xdr:colOff>152400</xdr:colOff>
      <xdr:row>43</xdr:row>
      <xdr:rowOff>76200</xdr:rowOff>
    </xdr:to>
    <xdr:cxnSp macro="">
      <xdr:nvCxnSpPr>
        <xdr:cNvPr id="8" name="直線矢印コネクタ 7">
          <a:extLst>
            <a:ext uri="{FF2B5EF4-FFF2-40B4-BE49-F238E27FC236}">
              <a16:creationId xmlns:a16="http://schemas.microsoft.com/office/drawing/2014/main" id="{00000000-0008-0000-0000-000008000000}"/>
            </a:ext>
          </a:extLst>
        </xdr:cNvPr>
        <xdr:cNvCxnSpPr/>
      </xdr:nvCxnSpPr>
      <xdr:spPr>
        <a:xfrm>
          <a:off x="16716375" y="752475"/>
          <a:ext cx="4295775" cy="548640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23813</xdr:colOff>
      <xdr:row>7</xdr:row>
      <xdr:rowOff>33338</xdr:rowOff>
    </xdr:from>
    <xdr:to>
      <xdr:col>14</xdr:col>
      <xdr:colOff>657224</xdr:colOff>
      <xdr:row>8</xdr:row>
      <xdr:rowOff>57150</xdr:rowOff>
    </xdr:to>
    <xdr:sp macro="" textlink="">
      <xdr:nvSpPr>
        <xdr:cNvPr id="9" name="右中かっこ 8">
          <a:extLst>
            <a:ext uri="{FF2B5EF4-FFF2-40B4-BE49-F238E27FC236}">
              <a16:creationId xmlns:a16="http://schemas.microsoft.com/office/drawing/2014/main" id="{00000000-0008-0000-0000-000009000000}"/>
            </a:ext>
          </a:extLst>
        </xdr:cNvPr>
        <xdr:cNvSpPr/>
      </xdr:nvSpPr>
      <xdr:spPr>
        <a:xfrm rot="5400000">
          <a:off x="13535025" y="-1257299"/>
          <a:ext cx="166687" cy="4748211"/>
        </a:xfrm>
        <a:prstGeom prst="rightBrace">
          <a:avLst>
            <a:gd name="adj1" fmla="val 8333"/>
            <a:gd name="adj2" fmla="val 49679"/>
          </a:avLst>
        </a:prstGeom>
        <a:ln>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15</xdr:col>
      <xdr:colOff>1943099</xdr:colOff>
      <xdr:row>36</xdr:row>
      <xdr:rowOff>19049</xdr:rowOff>
    </xdr:from>
    <xdr:to>
      <xdr:col>16</xdr:col>
      <xdr:colOff>114300</xdr:colOff>
      <xdr:row>45</xdr:row>
      <xdr:rowOff>14284</xdr:rowOff>
    </xdr:to>
    <xdr:sp macro="" textlink="">
      <xdr:nvSpPr>
        <xdr:cNvPr id="10" name="右中かっこ 9">
          <a:extLst>
            <a:ext uri="{FF2B5EF4-FFF2-40B4-BE49-F238E27FC236}">
              <a16:creationId xmlns:a16="http://schemas.microsoft.com/office/drawing/2014/main" id="{00000000-0008-0000-0000-00000A000000}"/>
            </a:ext>
          </a:extLst>
        </xdr:cNvPr>
        <xdr:cNvSpPr/>
      </xdr:nvSpPr>
      <xdr:spPr>
        <a:xfrm rot="10800000">
          <a:off x="17964149" y="5324474"/>
          <a:ext cx="180976" cy="1138235"/>
        </a:xfrm>
        <a:prstGeom prst="rightBrace">
          <a:avLst>
            <a:gd name="adj1" fmla="val 8333"/>
            <a:gd name="adj2" fmla="val 49679"/>
          </a:avLst>
        </a:prstGeom>
        <a:ln>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10.xml><?xml version="1.0" encoding="utf-8"?>
<xdr:wsDr xmlns:xdr="http://schemas.openxmlformats.org/drawingml/2006/spreadsheetDrawing" xmlns:a="http://schemas.openxmlformats.org/drawingml/2006/main">
  <xdr:oneCellAnchor>
    <xdr:from>
      <xdr:col>6</xdr:col>
      <xdr:colOff>698499</xdr:colOff>
      <xdr:row>0</xdr:row>
      <xdr:rowOff>90713</xdr:rowOff>
    </xdr:from>
    <xdr:ext cx="2939143" cy="517073"/>
    <xdr:sp macro="" textlink="">
      <xdr:nvSpPr>
        <xdr:cNvPr id="29" name="テキスト ボックス 28">
          <a:extLst>
            <a:ext uri="{FF2B5EF4-FFF2-40B4-BE49-F238E27FC236}">
              <a16:creationId xmlns:a16="http://schemas.microsoft.com/office/drawing/2014/main" id="{00000000-0008-0000-0C00-00001D000000}"/>
            </a:ext>
          </a:extLst>
        </xdr:cNvPr>
        <xdr:cNvSpPr txBox="1"/>
      </xdr:nvSpPr>
      <xdr:spPr>
        <a:xfrm>
          <a:off x="6804024" y="90713"/>
          <a:ext cx="2939143" cy="51707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kumimoji="1" lang="ja-JP" altLang="en-US" sz="1000" b="1">
              <a:solidFill>
                <a:srgbClr val="FF0000"/>
              </a:solidFill>
            </a:rPr>
            <a:t>青セルが入力対象</a:t>
          </a:r>
          <a:endParaRPr kumimoji="1" lang="en-US" altLang="ja-JP" sz="1000" b="1">
            <a:solidFill>
              <a:srgbClr val="FF0000"/>
            </a:solidFill>
          </a:endParaRPr>
        </a:p>
        <a:p>
          <a:pPr algn="ctr"/>
          <a:r>
            <a:rPr kumimoji="1" lang="ja-JP" altLang="en-US" sz="1000" b="1">
              <a:solidFill>
                <a:srgbClr val="FF0000"/>
              </a:solidFill>
            </a:rPr>
            <a:t>必要に応じて、行を追加して記載する</a:t>
          </a:r>
          <a:endParaRPr kumimoji="1" lang="en-US" altLang="ja-JP" sz="1000" b="1">
            <a:solidFill>
              <a:srgbClr val="FF0000"/>
            </a:solidFill>
          </a:endParaRPr>
        </a:p>
      </xdr:txBody>
    </xdr:sp>
    <xdr:clientData/>
  </xdr:oneCellAnchor>
  <mc:AlternateContent xmlns:mc="http://schemas.openxmlformats.org/markup-compatibility/2006">
    <mc:Choice xmlns:a14="http://schemas.microsoft.com/office/drawing/2010/main" Requires="a14">
      <xdr:twoCellAnchor>
        <xdr:from>
          <xdr:col>5</xdr:col>
          <xdr:colOff>114300</xdr:colOff>
          <xdr:row>1</xdr:row>
          <xdr:rowOff>19050</xdr:rowOff>
        </xdr:from>
        <xdr:to>
          <xdr:col>5</xdr:col>
          <xdr:colOff>990600</xdr:colOff>
          <xdr:row>3</xdr:row>
          <xdr:rowOff>19050</xdr:rowOff>
        </xdr:to>
        <xdr:sp macro="" textlink="">
          <xdr:nvSpPr>
            <xdr:cNvPr id="85004" name="Button 12" hidden="1">
              <a:extLst>
                <a:ext uri="{63B3BB69-23CF-44E3-9099-C40C66FF867C}">
                  <a14:compatExt spid="_x0000_s85004"/>
                </a:ext>
                <a:ext uri="{FF2B5EF4-FFF2-40B4-BE49-F238E27FC236}">
                  <a16:creationId xmlns:a16="http://schemas.microsoft.com/office/drawing/2014/main" id="{00000000-0008-0000-0C00-00000C4C01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000" b="1" i="0" u="none" strike="noStrike" baseline="0">
                  <a:solidFill>
                    <a:srgbClr val="FF0000"/>
                  </a:solidFill>
                  <a:latin typeface="ＭＳ ゴシック"/>
                  <a:ea typeface="ＭＳ ゴシック"/>
                </a:rPr>
                <a:t>行追加</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1174750</xdr:colOff>
          <xdr:row>1</xdr:row>
          <xdr:rowOff>19050</xdr:rowOff>
        </xdr:from>
        <xdr:to>
          <xdr:col>6</xdr:col>
          <xdr:colOff>342900</xdr:colOff>
          <xdr:row>3</xdr:row>
          <xdr:rowOff>19050</xdr:rowOff>
        </xdr:to>
        <xdr:sp macro="" textlink="">
          <xdr:nvSpPr>
            <xdr:cNvPr id="85005" name="Button 13" hidden="1">
              <a:extLst>
                <a:ext uri="{63B3BB69-23CF-44E3-9099-C40C66FF867C}">
                  <a14:compatExt spid="_x0000_s85005"/>
                </a:ext>
                <a:ext uri="{FF2B5EF4-FFF2-40B4-BE49-F238E27FC236}">
                  <a16:creationId xmlns:a16="http://schemas.microsoft.com/office/drawing/2014/main" id="{00000000-0008-0000-0C00-00000D4C01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000" b="1" i="0" u="none" strike="noStrike" baseline="0">
                  <a:solidFill>
                    <a:srgbClr val="FF0000"/>
                  </a:solidFill>
                  <a:latin typeface="ＭＳ ゴシック"/>
                  <a:ea typeface="ＭＳ ゴシック"/>
                </a:rPr>
                <a:t>行削除</a:t>
              </a:r>
            </a:p>
          </xdr:txBody>
        </xdr:sp>
        <xdr:clientData fPrintsWithSheet="0"/>
      </xdr:twoCellAnchor>
    </mc:Choice>
    <mc:Fallback/>
  </mc:AlternateContent>
</xdr:wsDr>
</file>

<file path=xl/drawings/drawing11.xml><?xml version="1.0" encoding="utf-8"?>
<xdr:wsDr xmlns:xdr="http://schemas.openxmlformats.org/drawingml/2006/spreadsheetDrawing" xmlns:a="http://schemas.openxmlformats.org/drawingml/2006/main">
  <xdr:oneCellAnchor>
    <xdr:from>
      <xdr:col>6</xdr:col>
      <xdr:colOff>698499</xdr:colOff>
      <xdr:row>0</xdr:row>
      <xdr:rowOff>90713</xdr:rowOff>
    </xdr:from>
    <xdr:ext cx="2939143" cy="517073"/>
    <xdr:sp macro="" textlink="">
      <xdr:nvSpPr>
        <xdr:cNvPr id="53" name="テキスト ボックス 52">
          <a:extLst>
            <a:ext uri="{FF2B5EF4-FFF2-40B4-BE49-F238E27FC236}">
              <a16:creationId xmlns:a16="http://schemas.microsoft.com/office/drawing/2014/main" id="{00000000-0008-0000-0D00-000035000000}"/>
            </a:ext>
          </a:extLst>
        </xdr:cNvPr>
        <xdr:cNvSpPr txBox="1"/>
      </xdr:nvSpPr>
      <xdr:spPr>
        <a:xfrm>
          <a:off x="6804024" y="90713"/>
          <a:ext cx="2939143" cy="51707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kumimoji="1" lang="ja-JP" altLang="en-US" sz="1000" b="1">
              <a:solidFill>
                <a:srgbClr val="FF0000"/>
              </a:solidFill>
            </a:rPr>
            <a:t>青セルが入力対象</a:t>
          </a:r>
          <a:endParaRPr kumimoji="1" lang="en-US" altLang="ja-JP" sz="1000" b="1">
            <a:solidFill>
              <a:srgbClr val="FF0000"/>
            </a:solidFill>
          </a:endParaRPr>
        </a:p>
        <a:p>
          <a:pPr algn="ctr"/>
          <a:r>
            <a:rPr kumimoji="1" lang="ja-JP" altLang="en-US" sz="1000" b="1">
              <a:solidFill>
                <a:srgbClr val="FF0000"/>
              </a:solidFill>
            </a:rPr>
            <a:t>必要に応じて、行を追加して記載する</a:t>
          </a:r>
          <a:endParaRPr kumimoji="1" lang="en-US" altLang="ja-JP" sz="1000" b="1">
            <a:solidFill>
              <a:srgbClr val="FF0000"/>
            </a:solidFill>
          </a:endParaRPr>
        </a:p>
      </xdr:txBody>
    </xdr:sp>
    <xdr:clientData/>
  </xdr:oneCellAnchor>
  <mc:AlternateContent xmlns:mc="http://schemas.openxmlformats.org/markup-compatibility/2006">
    <mc:Choice xmlns:a14="http://schemas.microsoft.com/office/drawing/2010/main" Requires="a14">
      <xdr:twoCellAnchor>
        <xdr:from>
          <xdr:col>5</xdr:col>
          <xdr:colOff>114300</xdr:colOff>
          <xdr:row>1</xdr:row>
          <xdr:rowOff>19050</xdr:rowOff>
        </xdr:from>
        <xdr:to>
          <xdr:col>5</xdr:col>
          <xdr:colOff>990600</xdr:colOff>
          <xdr:row>3</xdr:row>
          <xdr:rowOff>19050</xdr:rowOff>
        </xdr:to>
        <xdr:sp macro="" textlink="">
          <xdr:nvSpPr>
            <xdr:cNvPr id="115726" name="Button 14" hidden="1">
              <a:extLst>
                <a:ext uri="{63B3BB69-23CF-44E3-9099-C40C66FF867C}">
                  <a14:compatExt spid="_x0000_s115726"/>
                </a:ext>
                <a:ext uri="{FF2B5EF4-FFF2-40B4-BE49-F238E27FC236}">
                  <a16:creationId xmlns:a16="http://schemas.microsoft.com/office/drawing/2014/main" id="{00000000-0008-0000-0D00-00000EC401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000" b="1" i="0" u="none" strike="noStrike" baseline="0">
                  <a:solidFill>
                    <a:srgbClr val="FF0000"/>
                  </a:solidFill>
                  <a:latin typeface="ＭＳ ゴシック"/>
                  <a:ea typeface="ＭＳ ゴシック"/>
                </a:rPr>
                <a:t>行追加</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1174750</xdr:colOff>
          <xdr:row>1</xdr:row>
          <xdr:rowOff>19050</xdr:rowOff>
        </xdr:from>
        <xdr:to>
          <xdr:col>6</xdr:col>
          <xdr:colOff>342900</xdr:colOff>
          <xdr:row>3</xdr:row>
          <xdr:rowOff>19050</xdr:rowOff>
        </xdr:to>
        <xdr:sp macro="" textlink="">
          <xdr:nvSpPr>
            <xdr:cNvPr id="115727" name="Button 15" hidden="1">
              <a:extLst>
                <a:ext uri="{63B3BB69-23CF-44E3-9099-C40C66FF867C}">
                  <a14:compatExt spid="_x0000_s115727"/>
                </a:ext>
                <a:ext uri="{FF2B5EF4-FFF2-40B4-BE49-F238E27FC236}">
                  <a16:creationId xmlns:a16="http://schemas.microsoft.com/office/drawing/2014/main" id="{00000000-0008-0000-0D00-00000FC401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000" b="1" i="0" u="none" strike="noStrike" baseline="0">
                  <a:solidFill>
                    <a:srgbClr val="FF0000"/>
                  </a:solidFill>
                  <a:latin typeface="ＭＳ ゴシック"/>
                  <a:ea typeface="ＭＳ ゴシック"/>
                </a:rPr>
                <a:t>行削除</a:t>
              </a:r>
            </a:p>
          </xdr:txBody>
        </xdr:sp>
        <xdr:clientData fPrintsWithSheet="0"/>
      </xdr:twoCellAnchor>
    </mc:Choice>
    <mc:Fallback/>
  </mc:AlternateContent>
</xdr:wsDr>
</file>

<file path=xl/drawings/drawing12.xml><?xml version="1.0" encoding="utf-8"?>
<xdr:wsDr xmlns:xdr="http://schemas.openxmlformats.org/drawingml/2006/spreadsheetDrawing" xmlns:a="http://schemas.openxmlformats.org/drawingml/2006/main">
  <xdr:oneCellAnchor>
    <xdr:from>
      <xdr:col>6</xdr:col>
      <xdr:colOff>698499</xdr:colOff>
      <xdr:row>0</xdr:row>
      <xdr:rowOff>90713</xdr:rowOff>
    </xdr:from>
    <xdr:ext cx="2939143" cy="517073"/>
    <xdr:sp macro="" textlink="">
      <xdr:nvSpPr>
        <xdr:cNvPr id="53" name="テキスト ボックス 52">
          <a:extLst>
            <a:ext uri="{FF2B5EF4-FFF2-40B4-BE49-F238E27FC236}">
              <a16:creationId xmlns:a16="http://schemas.microsoft.com/office/drawing/2014/main" id="{00000000-0008-0000-0E00-000035000000}"/>
            </a:ext>
          </a:extLst>
        </xdr:cNvPr>
        <xdr:cNvSpPr txBox="1"/>
      </xdr:nvSpPr>
      <xdr:spPr>
        <a:xfrm>
          <a:off x="6804024" y="90713"/>
          <a:ext cx="2939143" cy="51707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kumimoji="1" lang="ja-JP" altLang="en-US" sz="1000" b="1">
              <a:solidFill>
                <a:srgbClr val="FF0000"/>
              </a:solidFill>
            </a:rPr>
            <a:t>青セルが入力対象</a:t>
          </a:r>
          <a:endParaRPr kumimoji="1" lang="en-US" altLang="ja-JP" sz="1000" b="1">
            <a:solidFill>
              <a:srgbClr val="FF0000"/>
            </a:solidFill>
          </a:endParaRPr>
        </a:p>
        <a:p>
          <a:pPr algn="ctr"/>
          <a:r>
            <a:rPr kumimoji="1" lang="ja-JP" altLang="en-US" sz="1000" b="1">
              <a:solidFill>
                <a:srgbClr val="FF0000"/>
              </a:solidFill>
            </a:rPr>
            <a:t>必要に応じて、行を追加して記載する</a:t>
          </a:r>
          <a:endParaRPr kumimoji="1" lang="en-US" altLang="ja-JP" sz="1000" b="1">
            <a:solidFill>
              <a:srgbClr val="FF0000"/>
            </a:solidFill>
          </a:endParaRPr>
        </a:p>
      </xdr:txBody>
    </xdr:sp>
    <xdr:clientData/>
  </xdr:oneCellAnchor>
  <mc:AlternateContent xmlns:mc="http://schemas.openxmlformats.org/markup-compatibility/2006">
    <mc:Choice xmlns:a14="http://schemas.microsoft.com/office/drawing/2010/main" Requires="a14">
      <xdr:twoCellAnchor>
        <xdr:from>
          <xdr:col>5</xdr:col>
          <xdr:colOff>114300</xdr:colOff>
          <xdr:row>1</xdr:row>
          <xdr:rowOff>19050</xdr:rowOff>
        </xdr:from>
        <xdr:to>
          <xdr:col>5</xdr:col>
          <xdr:colOff>990600</xdr:colOff>
          <xdr:row>3</xdr:row>
          <xdr:rowOff>19050</xdr:rowOff>
        </xdr:to>
        <xdr:sp macro="" textlink="">
          <xdr:nvSpPr>
            <xdr:cNvPr id="116748" name="Button 12" hidden="1">
              <a:extLst>
                <a:ext uri="{63B3BB69-23CF-44E3-9099-C40C66FF867C}">
                  <a14:compatExt spid="_x0000_s116748"/>
                </a:ext>
                <a:ext uri="{FF2B5EF4-FFF2-40B4-BE49-F238E27FC236}">
                  <a16:creationId xmlns:a16="http://schemas.microsoft.com/office/drawing/2014/main" id="{00000000-0008-0000-0E00-00000CC801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000" b="1" i="0" u="none" strike="noStrike" baseline="0">
                  <a:solidFill>
                    <a:srgbClr val="FF0000"/>
                  </a:solidFill>
                  <a:latin typeface="ＭＳ ゴシック"/>
                  <a:ea typeface="ＭＳ ゴシック"/>
                </a:rPr>
                <a:t>行追加</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1174750</xdr:colOff>
          <xdr:row>1</xdr:row>
          <xdr:rowOff>19050</xdr:rowOff>
        </xdr:from>
        <xdr:to>
          <xdr:col>6</xdr:col>
          <xdr:colOff>342900</xdr:colOff>
          <xdr:row>3</xdr:row>
          <xdr:rowOff>19050</xdr:rowOff>
        </xdr:to>
        <xdr:sp macro="" textlink="">
          <xdr:nvSpPr>
            <xdr:cNvPr id="116749" name="Button 13" hidden="1">
              <a:extLst>
                <a:ext uri="{63B3BB69-23CF-44E3-9099-C40C66FF867C}">
                  <a14:compatExt spid="_x0000_s116749"/>
                </a:ext>
                <a:ext uri="{FF2B5EF4-FFF2-40B4-BE49-F238E27FC236}">
                  <a16:creationId xmlns:a16="http://schemas.microsoft.com/office/drawing/2014/main" id="{00000000-0008-0000-0E00-00000DC801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000" b="1" i="0" u="none" strike="noStrike" baseline="0">
                  <a:solidFill>
                    <a:srgbClr val="FF0000"/>
                  </a:solidFill>
                  <a:latin typeface="ＭＳ ゴシック"/>
                  <a:ea typeface="ＭＳ ゴシック"/>
                </a:rPr>
                <a:t>行削除</a:t>
              </a:r>
            </a:p>
          </xdr:txBody>
        </xdr:sp>
        <xdr:clientData fPrintsWithSheet="0"/>
      </xdr:twoCellAnchor>
    </mc:Choice>
    <mc:Fallback/>
  </mc:AlternateContent>
</xdr:wsDr>
</file>

<file path=xl/drawings/drawing13.xml><?xml version="1.0" encoding="utf-8"?>
<xdr:wsDr xmlns:xdr="http://schemas.openxmlformats.org/drawingml/2006/spreadsheetDrawing" xmlns:a="http://schemas.openxmlformats.org/drawingml/2006/main">
  <xdr:oneCellAnchor>
    <xdr:from>
      <xdr:col>4</xdr:col>
      <xdr:colOff>553356</xdr:colOff>
      <xdr:row>0</xdr:row>
      <xdr:rowOff>117929</xdr:rowOff>
    </xdr:from>
    <xdr:ext cx="2657929" cy="517070"/>
    <xdr:sp macro="" textlink="">
      <xdr:nvSpPr>
        <xdr:cNvPr id="74" name="テキスト ボックス 73">
          <a:extLst>
            <a:ext uri="{FF2B5EF4-FFF2-40B4-BE49-F238E27FC236}">
              <a16:creationId xmlns:a16="http://schemas.microsoft.com/office/drawing/2014/main" id="{00000000-0008-0000-1000-00004A000000}"/>
            </a:ext>
          </a:extLst>
        </xdr:cNvPr>
        <xdr:cNvSpPr txBox="1"/>
      </xdr:nvSpPr>
      <xdr:spPr>
        <a:xfrm>
          <a:off x="4726213" y="117929"/>
          <a:ext cx="2657929" cy="51707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kumimoji="1" lang="ja-JP" altLang="en-US" sz="1050" b="1">
              <a:solidFill>
                <a:srgbClr val="FF0000"/>
              </a:solidFill>
            </a:rPr>
            <a:t>青セルが入力対象</a:t>
          </a:r>
          <a:endParaRPr kumimoji="1" lang="en-US" altLang="ja-JP" sz="1050" b="1">
            <a:solidFill>
              <a:srgbClr val="FF0000"/>
            </a:solidFill>
          </a:endParaRPr>
        </a:p>
        <a:p>
          <a:pPr algn="ctr"/>
          <a:r>
            <a:rPr kumimoji="1" lang="ja-JP" altLang="en-US" sz="1050" b="1">
              <a:solidFill>
                <a:srgbClr val="FF0000"/>
              </a:solidFill>
            </a:rPr>
            <a:t>必要に応じて、行を追加して記載する</a:t>
          </a:r>
          <a:endParaRPr kumimoji="1" lang="en-US" altLang="ja-JP" sz="1050" b="1">
            <a:solidFill>
              <a:srgbClr val="FF0000"/>
            </a:solidFill>
          </a:endParaRPr>
        </a:p>
      </xdr:txBody>
    </xdr:sp>
    <xdr:clientData/>
  </xdr:oneCellAnchor>
  <xdr:oneCellAnchor>
    <xdr:from>
      <xdr:col>2</xdr:col>
      <xdr:colOff>0</xdr:colOff>
      <xdr:row>1</xdr:row>
      <xdr:rowOff>181429</xdr:rowOff>
    </xdr:from>
    <xdr:ext cx="3955763" cy="172357"/>
    <xdr:sp macro="" textlink="">
      <xdr:nvSpPr>
        <xdr:cNvPr id="75" name="テキスト ボックス 74">
          <a:extLst>
            <a:ext uri="{FF2B5EF4-FFF2-40B4-BE49-F238E27FC236}">
              <a16:creationId xmlns:a16="http://schemas.microsoft.com/office/drawing/2014/main" id="{00000000-0008-0000-1000-00004B000000}"/>
            </a:ext>
          </a:extLst>
        </xdr:cNvPr>
        <xdr:cNvSpPr txBox="1"/>
      </xdr:nvSpPr>
      <xdr:spPr>
        <a:xfrm>
          <a:off x="217714" y="353786"/>
          <a:ext cx="3955763" cy="17235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kumimoji="1" lang="ja-JP" altLang="en-US" sz="1050" b="1">
              <a:solidFill>
                <a:srgbClr val="FF0000"/>
              </a:solidFill>
            </a:rPr>
            <a:t>使用開始年月が、１１年度目以降の計画が記載対象</a:t>
          </a:r>
          <a:endParaRPr kumimoji="1" lang="en-US" altLang="ja-JP" sz="1050" b="1">
            <a:solidFill>
              <a:srgbClr val="FF0000"/>
            </a:solidFill>
          </a:endParaRPr>
        </a:p>
      </xdr:txBody>
    </xdr:sp>
    <xdr:clientData/>
  </xdr:oneCellAnchor>
</xdr:wsDr>
</file>

<file path=xl/drawings/drawing14.xml><?xml version="1.0" encoding="utf-8"?>
<xdr:wsDr xmlns:xdr="http://schemas.openxmlformats.org/drawingml/2006/spreadsheetDrawing" xmlns:a="http://schemas.openxmlformats.org/drawingml/2006/main">
  <xdr:oneCellAnchor>
    <xdr:from>
      <xdr:col>4</xdr:col>
      <xdr:colOff>553356</xdr:colOff>
      <xdr:row>0</xdr:row>
      <xdr:rowOff>117929</xdr:rowOff>
    </xdr:from>
    <xdr:ext cx="2657929" cy="517070"/>
    <xdr:sp macro="" textlink="">
      <xdr:nvSpPr>
        <xdr:cNvPr id="77" name="テキスト ボックス 76">
          <a:extLst>
            <a:ext uri="{FF2B5EF4-FFF2-40B4-BE49-F238E27FC236}">
              <a16:creationId xmlns:a16="http://schemas.microsoft.com/office/drawing/2014/main" id="{00000000-0008-0000-1100-00004D000000}"/>
            </a:ext>
          </a:extLst>
        </xdr:cNvPr>
        <xdr:cNvSpPr txBox="1"/>
      </xdr:nvSpPr>
      <xdr:spPr>
        <a:xfrm>
          <a:off x="4725306" y="117929"/>
          <a:ext cx="2657929" cy="51707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kumimoji="1" lang="ja-JP" altLang="en-US" sz="1050" b="1">
              <a:solidFill>
                <a:srgbClr val="FF0000"/>
              </a:solidFill>
            </a:rPr>
            <a:t>青セルが入力対象</a:t>
          </a:r>
          <a:endParaRPr kumimoji="1" lang="en-US" altLang="ja-JP" sz="1050" b="1">
            <a:solidFill>
              <a:srgbClr val="FF0000"/>
            </a:solidFill>
          </a:endParaRPr>
        </a:p>
        <a:p>
          <a:pPr algn="ctr"/>
          <a:r>
            <a:rPr kumimoji="1" lang="ja-JP" altLang="en-US" sz="1050" b="1">
              <a:solidFill>
                <a:srgbClr val="FF0000"/>
              </a:solidFill>
            </a:rPr>
            <a:t>必要に応じて、行を追加して記載する</a:t>
          </a:r>
          <a:endParaRPr kumimoji="1" lang="en-US" altLang="ja-JP" sz="1050" b="1">
            <a:solidFill>
              <a:srgbClr val="FF0000"/>
            </a:solidFill>
          </a:endParaRPr>
        </a:p>
      </xdr:txBody>
    </xdr:sp>
    <xdr:clientData/>
  </xdr:oneCellAnchor>
  <xdr:oneCellAnchor>
    <xdr:from>
      <xdr:col>2</xdr:col>
      <xdr:colOff>0</xdr:colOff>
      <xdr:row>1</xdr:row>
      <xdr:rowOff>181429</xdr:rowOff>
    </xdr:from>
    <xdr:ext cx="3955763" cy="172357"/>
    <xdr:sp macro="" textlink="">
      <xdr:nvSpPr>
        <xdr:cNvPr id="78" name="テキスト ボックス 77">
          <a:extLst>
            <a:ext uri="{FF2B5EF4-FFF2-40B4-BE49-F238E27FC236}">
              <a16:creationId xmlns:a16="http://schemas.microsoft.com/office/drawing/2014/main" id="{00000000-0008-0000-1100-00004E000000}"/>
            </a:ext>
          </a:extLst>
        </xdr:cNvPr>
        <xdr:cNvSpPr txBox="1"/>
      </xdr:nvSpPr>
      <xdr:spPr>
        <a:xfrm>
          <a:off x="209550" y="352879"/>
          <a:ext cx="3955763" cy="17235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kumimoji="1" lang="ja-JP" altLang="en-US" sz="1050" b="1">
              <a:solidFill>
                <a:srgbClr val="FF0000"/>
              </a:solidFill>
            </a:rPr>
            <a:t>使用開始年月が、１１年度目以降の計画が記載対象</a:t>
          </a:r>
          <a:endParaRPr kumimoji="1" lang="en-US" altLang="ja-JP" sz="1050" b="1">
            <a:solidFill>
              <a:srgbClr val="FF0000"/>
            </a:solidFill>
          </a:endParaRPr>
        </a:p>
      </xdr:txBody>
    </xdr:sp>
    <xdr:clientData/>
  </xdr:oneCellAnchor>
</xdr:wsDr>
</file>

<file path=xl/drawings/drawing15.xml><?xml version="1.0" encoding="utf-8"?>
<xdr:wsDr xmlns:xdr="http://schemas.openxmlformats.org/drawingml/2006/spreadsheetDrawing" xmlns:a="http://schemas.openxmlformats.org/drawingml/2006/main">
  <xdr:oneCellAnchor>
    <xdr:from>
      <xdr:col>4</xdr:col>
      <xdr:colOff>553356</xdr:colOff>
      <xdr:row>0</xdr:row>
      <xdr:rowOff>117929</xdr:rowOff>
    </xdr:from>
    <xdr:ext cx="2657929" cy="517070"/>
    <xdr:sp macro="" textlink="">
      <xdr:nvSpPr>
        <xdr:cNvPr id="76" name="テキスト ボックス 75">
          <a:extLst>
            <a:ext uri="{FF2B5EF4-FFF2-40B4-BE49-F238E27FC236}">
              <a16:creationId xmlns:a16="http://schemas.microsoft.com/office/drawing/2014/main" id="{00000000-0008-0000-1200-00004C000000}"/>
            </a:ext>
          </a:extLst>
        </xdr:cNvPr>
        <xdr:cNvSpPr txBox="1"/>
      </xdr:nvSpPr>
      <xdr:spPr>
        <a:xfrm>
          <a:off x="4725306" y="117929"/>
          <a:ext cx="2657929" cy="51707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kumimoji="1" lang="ja-JP" altLang="en-US" sz="1050" b="1">
              <a:solidFill>
                <a:srgbClr val="FF0000"/>
              </a:solidFill>
            </a:rPr>
            <a:t>青セルが入力対象</a:t>
          </a:r>
          <a:endParaRPr kumimoji="1" lang="en-US" altLang="ja-JP" sz="1050" b="1">
            <a:solidFill>
              <a:srgbClr val="FF0000"/>
            </a:solidFill>
          </a:endParaRPr>
        </a:p>
        <a:p>
          <a:pPr algn="ctr"/>
          <a:r>
            <a:rPr kumimoji="1" lang="ja-JP" altLang="en-US" sz="1050" b="1">
              <a:solidFill>
                <a:srgbClr val="FF0000"/>
              </a:solidFill>
            </a:rPr>
            <a:t>必要に応じて、行を追加して記載する</a:t>
          </a:r>
          <a:endParaRPr kumimoji="1" lang="en-US" altLang="ja-JP" sz="1050" b="1">
            <a:solidFill>
              <a:srgbClr val="FF0000"/>
            </a:solidFill>
          </a:endParaRPr>
        </a:p>
      </xdr:txBody>
    </xdr:sp>
    <xdr:clientData/>
  </xdr:oneCellAnchor>
  <xdr:oneCellAnchor>
    <xdr:from>
      <xdr:col>2</xdr:col>
      <xdr:colOff>0</xdr:colOff>
      <xdr:row>1</xdr:row>
      <xdr:rowOff>181429</xdr:rowOff>
    </xdr:from>
    <xdr:ext cx="3955763" cy="172357"/>
    <xdr:sp macro="" textlink="">
      <xdr:nvSpPr>
        <xdr:cNvPr id="77" name="テキスト ボックス 76">
          <a:extLst>
            <a:ext uri="{FF2B5EF4-FFF2-40B4-BE49-F238E27FC236}">
              <a16:creationId xmlns:a16="http://schemas.microsoft.com/office/drawing/2014/main" id="{00000000-0008-0000-1200-00004D000000}"/>
            </a:ext>
          </a:extLst>
        </xdr:cNvPr>
        <xdr:cNvSpPr txBox="1"/>
      </xdr:nvSpPr>
      <xdr:spPr>
        <a:xfrm>
          <a:off x="209550" y="352879"/>
          <a:ext cx="3955763" cy="17235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kumimoji="1" lang="ja-JP" altLang="en-US" sz="1050" b="1">
              <a:solidFill>
                <a:srgbClr val="FF0000"/>
              </a:solidFill>
            </a:rPr>
            <a:t>使用開始年月が、１１年度目以降の計画が記載対象</a:t>
          </a:r>
          <a:endParaRPr kumimoji="1" lang="en-US" altLang="ja-JP" sz="1050" b="1">
            <a:solidFill>
              <a:srgbClr val="FF0000"/>
            </a:solidFill>
          </a:endParaRPr>
        </a:p>
      </xdr:txBody>
    </xdr:sp>
    <xdr:clientData/>
  </xdr:oneCellAnchor>
</xdr:wsDr>
</file>

<file path=xl/drawings/drawing16.xml><?xml version="1.0" encoding="utf-8"?>
<xdr:wsDr xmlns:xdr="http://schemas.openxmlformats.org/drawingml/2006/spreadsheetDrawing" xmlns:a="http://schemas.openxmlformats.org/drawingml/2006/main">
  <xdr:oneCellAnchor>
    <xdr:from>
      <xdr:col>4</xdr:col>
      <xdr:colOff>553356</xdr:colOff>
      <xdr:row>0</xdr:row>
      <xdr:rowOff>117929</xdr:rowOff>
    </xdr:from>
    <xdr:ext cx="2657929" cy="517070"/>
    <xdr:sp macro="" textlink="">
      <xdr:nvSpPr>
        <xdr:cNvPr id="76" name="テキスト ボックス 75">
          <a:extLst>
            <a:ext uri="{FF2B5EF4-FFF2-40B4-BE49-F238E27FC236}">
              <a16:creationId xmlns:a16="http://schemas.microsoft.com/office/drawing/2014/main" id="{00000000-0008-0000-1300-00004C000000}"/>
            </a:ext>
          </a:extLst>
        </xdr:cNvPr>
        <xdr:cNvSpPr txBox="1"/>
      </xdr:nvSpPr>
      <xdr:spPr>
        <a:xfrm>
          <a:off x="4725306" y="117929"/>
          <a:ext cx="2657929" cy="51707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kumimoji="1" lang="ja-JP" altLang="en-US" sz="1050" b="1">
              <a:solidFill>
                <a:srgbClr val="FF0000"/>
              </a:solidFill>
            </a:rPr>
            <a:t>青セルが入力対象</a:t>
          </a:r>
          <a:endParaRPr kumimoji="1" lang="en-US" altLang="ja-JP" sz="1050" b="1">
            <a:solidFill>
              <a:srgbClr val="FF0000"/>
            </a:solidFill>
          </a:endParaRPr>
        </a:p>
        <a:p>
          <a:pPr algn="ctr"/>
          <a:r>
            <a:rPr kumimoji="1" lang="ja-JP" altLang="en-US" sz="1050" b="1">
              <a:solidFill>
                <a:srgbClr val="FF0000"/>
              </a:solidFill>
            </a:rPr>
            <a:t>必要に応じて、行を追加して記載する</a:t>
          </a:r>
          <a:endParaRPr kumimoji="1" lang="en-US" altLang="ja-JP" sz="1050" b="1">
            <a:solidFill>
              <a:srgbClr val="FF0000"/>
            </a:solidFill>
          </a:endParaRPr>
        </a:p>
      </xdr:txBody>
    </xdr:sp>
    <xdr:clientData/>
  </xdr:oneCellAnchor>
  <xdr:oneCellAnchor>
    <xdr:from>
      <xdr:col>2</xdr:col>
      <xdr:colOff>0</xdr:colOff>
      <xdr:row>1</xdr:row>
      <xdr:rowOff>181429</xdr:rowOff>
    </xdr:from>
    <xdr:ext cx="3955763" cy="172357"/>
    <xdr:sp macro="" textlink="">
      <xdr:nvSpPr>
        <xdr:cNvPr id="77" name="テキスト ボックス 76">
          <a:extLst>
            <a:ext uri="{FF2B5EF4-FFF2-40B4-BE49-F238E27FC236}">
              <a16:creationId xmlns:a16="http://schemas.microsoft.com/office/drawing/2014/main" id="{00000000-0008-0000-1300-00004D000000}"/>
            </a:ext>
          </a:extLst>
        </xdr:cNvPr>
        <xdr:cNvSpPr txBox="1"/>
      </xdr:nvSpPr>
      <xdr:spPr>
        <a:xfrm>
          <a:off x="209550" y="352879"/>
          <a:ext cx="3955763" cy="17235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kumimoji="1" lang="ja-JP" altLang="en-US" sz="1050" b="1">
              <a:solidFill>
                <a:srgbClr val="FF0000"/>
              </a:solidFill>
            </a:rPr>
            <a:t>使用開始年月が、１１年度目以降の計画が記載対象</a:t>
          </a:r>
          <a:endParaRPr kumimoji="1" lang="en-US" altLang="ja-JP" sz="1050" b="1">
            <a:solidFill>
              <a:srgbClr val="FF0000"/>
            </a:solidFill>
          </a:endParaRPr>
        </a:p>
      </xdr:txBody>
    </xdr:sp>
    <xdr:clientData/>
  </xdr:oneCellAnchor>
</xdr:wsDr>
</file>

<file path=xl/drawings/drawing17.xml><?xml version="1.0" encoding="utf-8"?>
<xdr:wsDr xmlns:xdr="http://schemas.openxmlformats.org/drawingml/2006/spreadsheetDrawing" xmlns:a="http://schemas.openxmlformats.org/drawingml/2006/main">
  <xdr:oneCellAnchor>
    <xdr:from>
      <xdr:col>2</xdr:col>
      <xdr:colOff>0</xdr:colOff>
      <xdr:row>1</xdr:row>
      <xdr:rowOff>99529</xdr:rowOff>
    </xdr:from>
    <xdr:ext cx="5067300" cy="342900"/>
    <xdr:sp macro="" textlink="">
      <xdr:nvSpPr>
        <xdr:cNvPr id="3" name="テキスト ボックス 2">
          <a:extLst>
            <a:ext uri="{FF2B5EF4-FFF2-40B4-BE49-F238E27FC236}">
              <a16:creationId xmlns:a16="http://schemas.microsoft.com/office/drawing/2014/main" id="{00000000-0008-0000-1400-000003000000}"/>
            </a:ext>
          </a:extLst>
        </xdr:cNvPr>
        <xdr:cNvSpPr txBox="1"/>
      </xdr:nvSpPr>
      <xdr:spPr>
        <a:xfrm>
          <a:off x="209550" y="270979"/>
          <a:ext cx="5067300" cy="34290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kumimoji="1" lang="ja-JP" altLang="en-US" sz="1050" b="1" i="0" u="none" strike="noStrike">
              <a:solidFill>
                <a:srgbClr val="FF0000"/>
              </a:solidFill>
              <a:effectLst/>
              <a:latin typeface="+mn-lt"/>
              <a:ea typeface="+mn-ea"/>
              <a:cs typeface="+mn-cs"/>
            </a:rPr>
            <a:t>発電所の発電容量が１０万</a:t>
          </a:r>
          <a:r>
            <a:rPr kumimoji="1" lang="en-US" altLang="ja-JP" sz="1050" b="1" i="0" u="none" strike="noStrike">
              <a:solidFill>
                <a:srgbClr val="FF0000"/>
              </a:solidFill>
              <a:effectLst/>
              <a:latin typeface="+mn-lt"/>
              <a:ea typeface="+mn-ea"/>
              <a:cs typeface="+mn-cs"/>
            </a:rPr>
            <a:t>kW</a:t>
          </a:r>
          <a:r>
            <a:rPr kumimoji="1" lang="ja-JP" altLang="en-US" sz="1050" b="1" i="0" u="none" strike="noStrike">
              <a:solidFill>
                <a:srgbClr val="FF0000"/>
              </a:solidFill>
              <a:effectLst/>
              <a:latin typeface="+mn-lt"/>
              <a:ea typeface="+mn-ea"/>
              <a:cs typeface="+mn-cs"/>
            </a:rPr>
            <a:t>以上（系統に供給する分）の発電設備が記載対象</a:t>
          </a:r>
          <a:endParaRPr kumimoji="0" lang="en-US" altLang="ja-JP" sz="1050" b="1" i="0" u="none" strike="noStrike">
            <a:solidFill>
              <a:srgbClr val="FF0000"/>
            </a:solidFill>
            <a:effectLst/>
            <a:latin typeface="+mn-lt"/>
            <a:ea typeface="+mn-ea"/>
            <a:cs typeface="+mn-cs"/>
          </a:endParaRPr>
        </a:p>
      </xdr:txBody>
    </xdr:sp>
    <xdr:clientData/>
  </xdr:oneCellAnchor>
  <xdr:oneCellAnchor>
    <xdr:from>
      <xdr:col>12</xdr:col>
      <xdr:colOff>0</xdr:colOff>
      <xdr:row>1</xdr:row>
      <xdr:rowOff>0</xdr:rowOff>
    </xdr:from>
    <xdr:ext cx="2812142" cy="442429"/>
    <xdr:sp macro="" textlink="">
      <xdr:nvSpPr>
        <xdr:cNvPr id="5" name="テキスト ボックス 4">
          <a:extLst>
            <a:ext uri="{FF2B5EF4-FFF2-40B4-BE49-F238E27FC236}">
              <a16:creationId xmlns:a16="http://schemas.microsoft.com/office/drawing/2014/main" id="{00000000-0008-0000-1400-000005000000}"/>
            </a:ext>
          </a:extLst>
        </xdr:cNvPr>
        <xdr:cNvSpPr txBox="1"/>
      </xdr:nvSpPr>
      <xdr:spPr>
        <a:xfrm>
          <a:off x="5867400" y="171450"/>
          <a:ext cx="2812142" cy="442429"/>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kumimoji="1" lang="ja-JP" altLang="en-US" sz="1050" b="1">
              <a:solidFill>
                <a:srgbClr val="FF0000"/>
              </a:solidFill>
            </a:rPr>
            <a:t>青セルが入力対象</a:t>
          </a:r>
          <a:endParaRPr kumimoji="1" lang="en-US" altLang="ja-JP" sz="1050" b="1">
            <a:solidFill>
              <a:srgbClr val="FF0000"/>
            </a:solidFill>
          </a:endParaRPr>
        </a:p>
        <a:p>
          <a:pPr algn="ctr"/>
          <a:r>
            <a:rPr kumimoji="1" lang="ja-JP" altLang="en-US" sz="1050" b="1">
              <a:solidFill>
                <a:srgbClr val="FF0000"/>
              </a:solidFill>
            </a:rPr>
            <a:t>必要に応じて、行を追加して記載する</a:t>
          </a:r>
          <a:endParaRPr kumimoji="1" lang="en-US" altLang="ja-JP" sz="1050" b="1">
            <a:solidFill>
              <a:srgbClr val="FF0000"/>
            </a:solidFill>
          </a:endParaRPr>
        </a:p>
      </xdr:txBody>
    </xdr:sp>
    <xdr:clientData/>
  </xdr:oneCellAnchor>
</xdr:wsDr>
</file>

<file path=xl/drawings/drawing18.xml><?xml version="1.0" encoding="utf-8"?>
<xdr:wsDr xmlns:xdr="http://schemas.openxmlformats.org/drawingml/2006/spreadsheetDrawing" xmlns:a="http://schemas.openxmlformats.org/drawingml/2006/main">
  <xdr:oneCellAnchor>
    <xdr:from>
      <xdr:col>2</xdr:col>
      <xdr:colOff>0</xdr:colOff>
      <xdr:row>1</xdr:row>
      <xdr:rowOff>99529</xdr:rowOff>
    </xdr:from>
    <xdr:ext cx="5067300" cy="342900"/>
    <xdr:sp macro="" textlink="">
      <xdr:nvSpPr>
        <xdr:cNvPr id="2" name="テキスト ボックス 1">
          <a:extLst>
            <a:ext uri="{FF2B5EF4-FFF2-40B4-BE49-F238E27FC236}">
              <a16:creationId xmlns:a16="http://schemas.microsoft.com/office/drawing/2014/main" id="{00000000-0008-0000-1500-000002000000}"/>
            </a:ext>
          </a:extLst>
        </xdr:cNvPr>
        <xdr:cNvSpPr txBox="1"/>
      </xdr:nvSpPr>
      <xdr:spPr>
        <a:xfrm>
          <a:off x="209550" y="270979"/>
          <a:ext cx="5067300" cy="34290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kumimoji="1" lang="ja-JP" altLang="en-US" sz="1050" b="1" i="0" u="none" strike="noStrike">
              <a:solidFill>
                <a:srgbClr val="FF0000"/>
              </a:solidFill>
              <a:effectLst/>
              <a:latin typeface="+mn-lt"/>
              <a:ea typeface="+mn-ea"/>
              <a:cs typeface="+mn-cs"/>
            </a:rPr>
            <a:t>発電所の発電容量が１０万</a:t>
          </a:r>
          <a:r>
            <a:rPr kumimoji="1" lang="en-US" altLang="ja-JP" sz="1050" b="1" i="0" u="none" strike="noStrike">
              <a:solidFill>
                <a:srgbClr val="FF0000"/>
              </a:solidFill>
              <a:effectLst/>
              <a:latin typeface="+mn-lt"/>
              <a:ea typeface="+mn-ea"/>
              <a:cs typeface="+mn-cs"/>
            </a:rPr>
            <a:t>kW</a:t>
          </a:r>
          <a:r>
            <a:rPr kumimoji="1" lang="ja-JP" altLang="en-US" sz="1050" b="1" i="0" u="none" strike="noStrike">
              <a:solidFill>
                <a:srgbClr val="FF0000"/>
              </a:solidFill>
              <a:effectLst/>
              <a:latin typeface="+mn-lt"/>
              <a:ea typeface="+mn-ea"/>
              <a:cs typeface="+mn-cs"/>
            </a:rPr>
            <a:t>以上（系統に供給する分）の発電設備が記載対象</a:t>
          </a:r>
          <a:endParaRPr kumimoji="0" lang="en-US" altLang="ja-JP" sz="1050" b="1" i="0" u="none" strike="noStrike">
            <a:solidFill>
              <a:srgbClr val="FF0000"/>
            </a:solidFill>
            <a:effectLst/>
            <a:latin typeface="+mn-lt"/>
            <a:ea typeface="+mn-ea"/>
            <a:cs typeface="+mn-cs"/>
          </a:endParaRPr>
        </a:p>
      </xdr:txBody>
    </xdr:sp>
    <xdr:clientData/>
  </xdr:oneCellAnchor>
  <xdr:oneCellAnchor>
    <xdr:from>
      <xdr:col>12</xdr:col>
      <xdr:colOff>0</xdr:colOff>
      <xdr:row>1</xdr:row>
      <xdr:rowOff>0</xdr:rowOff>
    </xdr:from>
    <xdr:ext cx="2812142" cy="442429"/>
    <xdr:sp macro="" textlink="">
      <xdr:nvSpPr>
        <xdr:cNvPr id="3" name="テキスト ボックス 2">
          <a:extLst>
            <a:ext uri="{FF2B5EF4-FFF2-40B4-BE49-F238E27FC236}">
              <a16:creationId xmlns:a16="http://schemas.microsoft.com/office/drawing/2014/main" id="{00000000-0008-0000-1500-000003000000}"/>
            </a:ext>
          </a:extLst>
        </xdr:cNvPr>
        <xdr:cNvSpPr txBox="1"/>
      </xdr:nvSpPr>
      <xdr:spPr>
        <a:xfrm>
          <a:off x="5867400" y="171450"/>
          <a:ext cx="2812142" cy="442429"/>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kumimoji="1" lang="ja-JP" altLang="en-US" sz="1050" b="1">
              <a:solidFill>
                <a:srgbClr val="FF0000"/>
              </a:solidFill>
            </a:rPr>
            <a:t>青セルが入力対象</a:t>
          </a:r>
          <a:endParaRPr kumimoji="1" lang="en-US" altLang="ja-JP" sz="1050" b="1">
            <a:solidFill>
              <a:srgbClr val="FF0000"/>
            </a:solidFill>
          </a:endParaRPr>
        </a:p>
        <a:p>
          <a:pPr algn="ctr"/>
          <a:r>
            <a:rPr kumimoji="1" lang="ja-JP" altLang="en-US" sz="1050" b="1">
              <a:solidFill>
                <a:srgbClr val="FF0000"/>
              </a:solidFill>
            </a:rPr>
            <a:t>必要に応じて、行を追加して記載する</a:t>
          </a:r>
          <a:endParaRPr kumimoji="1" lang="en-US" altLang="ja-JP" sz="1050" b="1">
            <a:solidFill>
              <a:srgbClr val="FF0000"/>
            </a:solidFill>
          </a:endParaRPr>
        </a:p>
      </xdr:txBody>
    </xdr:sp>
    <xdr:clientData/>
  </xdr:oneCellAnchor>
</xdr:wsDr>
</file>

<file path=xl/drawings/drawing19.xml><?xml version="1.0" encoding="utf-8"?>
<xdr:wsDr xmlns:xdr="http://schemas.openxmlformats.org/drawingml/2006/spreadsheetDrawing" xmlns:a="http://schemas.openxmlformats.org/drawingml/2006/main">
  <xdr:oneCellAnchor>
    <xdr:from>
      <xdr:col>12</xdr:col>
      <xdr:colOff>1</xdr:colOff>
      <xdr:row>1</xdr:row>
      <xdr:rowOff>0</xdr:rowOff>
    </xdr:from>
    <xdr:ext cx="2812142" cy="442429"/>
    <xdr:sp macro="" textlink="">
      <xdr:nvSpPr>
        <xdr:cNvPr id="5" name="テキスト ボックス 4">
          <a:extLst>
            <a:ext uri="{FF2B5EF4-FFF2-40B4-BE49-F238E27FC236}">
              <a16:creationId xmlns:a16="http://schemas.microsoft.com/office/drawing/2014/main" id="{00000000-0008-0000-1600-000005000000}"/>
            </a:ext>
          </a:extLst>
        </xdr:cNvPr>
        <xdr:cNvSpPr txBox="1"/>
      </xdr:nvSpPr>
      <xdr:spPr>
        <a:xfrm>
          <a:off x="5878287" y="172357"/>
          <a:ext cx="2812142" cy="442429"/>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kumimoji="1" lang="ja-JP" altLang="en-US" sz="1050" b="1">
              <a:solidFill>
                <a:srgbClr val="FF0000"/>
              </a:solidFill>
            </a:rPr>
            <a:t>青セルが入力対象</a:t>
          </a:r>
          <a:endParaRPr kumimoji="1" lang="en-US" altLang="ja-JP" sz="1050" b="1">
            <a:solidFill>
              <a:srgbClr val="FF0000"/>
            </a:solidFill>
          </a:endParaRPr>
        </a:p>
        <a:p>
          <a:pPr algn="ctr"/>
          <a:r>
            <a:rPr kumimoji="1" lang="ja-JP" altLang="en-US" sz="1050" b="1">
              <a:solidFill>
                <a:srgbClr val="FF0000"/>
              </a:solidFill>
            </a:rPr>
            <a:t>必要に応じて、行を追加して記載する</a:t>
          </a:r>
          <a:endParaRPr kumimoji="1" lang="en-US" altLang="ja-JP" sz="1050" b="1">
            <a:solidFill>
              <a:srgbClr val="FF0000"/>
            </a:solidFill>
          </a:endParaRPr>
        </a:p>
      </xdr:txBody>
    </xdr:sp>
    <xdr:clientData/>
  </xdr:oneCellAnchor>
  <xdr:oneCellAnchor>
    <xdr:from>
      <xdr:col>2</xdr:col>
      <xdr:colOff>0</xdr:colOff>
      <xdr:row>1</xdr:row>
      <xdr:rowOff>99529</xdr:rowOff>
    </xdr:from>
    <xdr:ext cx="5098143" cy="342900"/>
    <xdr:sp macro="" textlink="">
      <xdr:nvSpPr>
        <xdr:cNvPr id="6" name="テキスト ボックス 5">
          <a:extLst>
            <a:ext uri="{FF2B5EF4-FFF2-40B4-BE49-F238E27FC236}">
              <a16:creationId xmlns:a16="http://schemas.microsoft.com/office/drawing/2014/main" id="{00000000-0008-0000-1600-000006000000}"/>
            </a:ext>
          </a:extLst>
        </xdr:cNvPr>
        <xdr:cNvSpPr txBox="1"/>
      </xdr:nvSpPr>
      <xdr:spPr>
        <a:xfrm>
          <a:off x="217714" y="271886"/>
          <a:ext cx="5098143" cy="34290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kumimoji="1" lang="ja-JP" altLang="en-US" sz="1050" b="1" i="0" u="none" strike="noStrike">
              <a:solidFill>
                <a:srgbClr val="FF0000"/>
              </a:solidFill>
              <a:effectLst/>
              <a:latin typeface="+mn-lt"/>
              <a:ea typeface="+mn-ea"/>
              <a:cs typeface="+mn-cs"/>
            </a:rPr>
            <a:t>発電所の発電容量が１０万</a:t>
          </a:r>
          <a:r>
            <a:rPr kumimoji="1" lang="en-US" altLang="ja-JP" sz="1050" b="1" i="0" u="none" strike="noStrike">
              <a:solidFill>
                <a:srgbClr val="FF0000"/>
              </a:solidFill>
              <a:effectLst/>
              <a:latin typeface="+mn-lt"/>
              <a:ea typeface="+mn-ea"/>
              <a:cs typeface="+mn-cs"/>
            </a:rPr>
            <a:t>kW</a:t>
          </a:r>
          <a:r>
            <a:rPr kumimoji="1" lang="ja-JP" altLang="en-US" sz="1050" b="1" i="0" u="none" strike="noStrike">
              <a:solidFill>
                <a:srgbClr val="FF0000"/>
              </a:solidFill>
              <a:effectLst/>
              <a:latin typeface="+mn-lt"/>
              <a:ea typeface="+mn-ea"/>
              <a:cs typeface="+mn-cs"/>
            </a:rPr>
            <a:t>以上（系統に供給する分）の発電設備が記載対象</a:t>
          </a:r>
          <a:endParaRPr kumimoji="0" lang="en-US" altLang="ja-JP" sz="1050" b="1" i="0" u="none" strike="noStrike">
            <a:solidFill>
              <a:srgbClr val="FF0000"/>
            </a:solidFill>
            <a:effectLst/>
            <a:latin typeface="+mn-lt"/>
            <a:ea typeface="+mn-ea"/>
            <a:cs typeface="+mn-cs"/>
          </a:endParaRPr>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6</xdr:col>
      <xdr:colOff>0</xdr:colOff>
      <xdr:row>0</xdr:row>
      <xdr:rowOff>76200</xdr:rowOff>
    </xdr:from>
    <xdr:ext cx="10477500" cy="676275"/>
    <xdr:sp macro="" textlink="">
      <xdr:nvSpPr>
        <xdr:cNvPr id="2" name="テキスト ボックス 1">
          <a:extLst>
            <a:ext uri="{FF2B5EF4-FFF2-40B4-BE49-F238E27FC236}">
              <a16:creationId xmlns:a16="http://schemas.microsoft.com/office/drawing/2014/main" id="{00000000-0008-0000-0300-000002000000}"/>
            </a:ext>
          </a:extLst>
        </xdr:cNvPr>
        <xdr:cNvSpPr txBox="1"/>
      </xdr:nvSpPr>
      <xdr:spPr>
        <a:xfrm>
          <a:off x="1771650" y="76200"/>
          <a:ext cx="10477500" cy="67627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r>
            <a:rPr kumimoji="1" lang="ja-JP" altLang="ja-JP" sz="1000" b="1">
              <a:solidFill>
                <a:srgbClr val="FF0000"/>
              </a:solidFill>
              <a:effectLst/>
              <a:latin typeface="+mn-lt"/>
              <a:ea typeface="+mn-ea"/>
              <a:cs typeface="+mn-cs"/>
            </a:rPr>
            <a:t>青セル内に当該エリアにおける購入設備の設備量（</a:t>
          </a:r>
          <a:r>
            <a:rPr kumimoji="1" lang="en-US" altLang="ja-JP" sz="1000" b="1">
              <a:solidFill>
                <a:srgbClr val="FF0000"/>
              </a:solidFill>
              <a:effectLst/>
              <a:latin typeface="+mn-lt"/>
              <a:ea typeface="+mn-ea"/>
              <a:cs typeface="+mn-cs"/>
            </a:rPr>
            <a:t>MW</a:t>
          </a:r>
          <a:r>
            <a:rPr kumimoji="1" lang="ja-JP" altLang="ja-JP" sz="1000" b="1">
              <a:solidFill>
                <a:srgbClr val="FF0000"/>
              </a:solidFill>
              <a:effectLst/>
              <a:latin typeface="+mn-lt"/>
              <a:ea typeface="+mn-ea"/>
              <a:cs typeface="+mn-cs"/>
            </a:rPr>
            <a:t>）および月間想定発電電力量（</a:t>
          </a:r>
          <a:r>
            <a:rPr kumimoji="1" lang="en-US" altLang="ja-JP" sz="1000" b="1">
              <a:solidFill>
                <a:srgbClr val="FF0000"/>
              </a:solidFill>
              <a:effectLst/>
              <a:latin typeface="+mn-lt"/>
              <a:ea typeface="+mn-ea"/>
              <a:cs typeface="+mn-cs"/>
            </a:rPr>
            <a:t>GWh</a:t>
          </a:r>
          <a:r>
            <a:rPr kumimoji="1" lang="ja-JP" altLang="ja-JP" sz="1000" b="1">
              <a:solidFill>
                <a:srgbClr val="FF0000"/>
              </a:solidFill>
              <a:effectLst/>
              <a:latin typeface="+mn-lt"/>
              <a:ea typeface="+mn-ea"/>
              <a:cs typeface="+mn-cs"/>
            </a:rPr>
            <a:t>）を第１０年度まで、小数点第１位で入力する。</a:t>
          </a:r>
          <a:endParaRPr lang="ja-JP" altLang="ja-JP" sz="1000">
            <a:solidFill>
              <a:srgbClr val="FF0000"/>
            </a:solidFill>
            <a:effectLst/>
          </a:endParaRPr>
        </a:p>
        <a:p>
          <a:r>
            <a:rPr kumimoji="1" lang="ja-JP" altLang="ja-JP" sz="1000" b="1">
              <a:solidFill>
                <a:srgbClr val="FF0000"/>
              </a:solidFill>
              <a:effectLst/>
              <a:latin typeface="+mn-lt"/>
              <a:ea typeface="+mn-ea"/>
              <a:cs typeface="+mn-cs"/>
            </a:rPr>
            <a:t>また、購入した電気の購入相手先事業者および購入量も入力する。なお、購入量は上記入力により計算された各月各年度の供給電力・供給電力量に対する％値</a:t>
          </a:r>
          <a:r>
            <a:rPr kumimoji="1" lang="ja-JP" altLang="en-US" sz="1000" b="1">
              <a:solidFill>
                <a:srgbClr val="FF0000"/>
              </a:solidFill>
              <a:effectLst/>
              <a:latin typeface="+mn-lt"/>
              <a:ea typeface="+mn-ea"/>
              <a:cs typeface="+mn-cs"/>
            </a:rPr>
            <a:t>（もしくは設備量）</a:t>
          </a:r>
          <a:r>
            <a:rPr kumimoji="1" lang="ja-JP" altLang="ja-JP" sz="1000" b="1">
              <a:solidFill>
                <a:srgbClr val="FF0000"/>
              </a:solidFill>
              <a:effectLst/>
              <a:latin typeface="+mn-lt"/>
              <a:ea typeface="+mn-ea"/>
              <a:cs typeface="+mn-cs"/>
            </a:rPr>
            <a:t>で入力する。</a:t>
          </a:r>
          <a:endParaRPr lang="ja-JP" altLang="ja-JP" sz="1000">
            <a:solidFill>
              <a:srgbClr val="FF0000"/>
            </a:solidFill>
            <a:effectLst/>
          </a:endParaRPr>
        </a:p>
        <a:p>
          <a:r>
            <a:rPr kumimoji="1" lang="ja-JP" altLang="ja-JP" sz="1000" b="1">
              <a:solidFill>
                <a:srgbClr val="FF0000"/>
              </a:solidFill>
              <a:effectLst/>
              <a:latin typeface="+mn-lt"/>
              <a:ea typeface="+mn-ea"/>
              <a:cs typeface="+mn-cs"/>
            </a:rPr>
            <a:t>購入相手先の事業者が</a:t>
          </a:r>
          <a:r>
            <a:rPr kumimoji="1" lang="en-US" altLang="ja-JP" sz="1000" b="1">
              <a:solidFill>
                <a:srgbClr val="FF0000"/>
              </a:solidFill>
              <a:effectLst/>
              <a:latin typeface="+mn-lt"/>
              <a:ea typeface="+mn-ea"/>
              <a:cs typeface="+mn-cs"/>
            </a:rPr>
            <a:t>3</a:t>
          </a:r>
          <a:r>
            <a:rPr kumimoji="1" lang="ja-JP" altLang="ja-JP" sz="1000" b="1">
              <a:solidFill>
                <a:srgbClr val="FF0000"/>
              </a:solidFill>
              <a:effectLst/>
              <a:latin typeface="+mn-lt"/>
              <a:ea typeface="+mn-ea"/>
              <a:cs typeface="+mn-cs"/>
            </a:rPr>
            <a:t>社以上の場合は、</a:t>
          </a:r>
          <a:r>
            <a:rPr kumimoji="1" lang="en-US" altLang="ja-JP" sz="1000" b="1">
              <a:solidFill>
                <a:srgbClr val="FF0000"/>
              </a:solidFill>
              <a:effectLst/>
              <a:latin typeface="+mn-lt"/>
              <a:ea typeface="+mn-ea"/>
              <a:cs typeface="+mn-cs"/>
            </a:rPr>
            <a:t>1</a:t>
          </a:r>
          <a:r>
            <a:rPr kumimoji="1" lang="ja-JP" altLang="ja-JP" sz="1000" b="1">
              <a:solidFill>
                <a:srgbClr val="FF0000"/>
              </a:solidFill>
              <a:effectLst/>
              <a:latin typeface="+mn-lt"/>
              <a:ea typeface="+mn-ea"/>
              <a:cs typeface="+mn-cs"/>
            </a:rPr>
            <a:t>万</a:t>
          </a:r>
          <a:r>
            <a:rPr kumimoji="1" lang="en-US" altLang="ja-JP" sz="1000" b="1">
              <a:solidFill>
                <a:srgbClr val="FF0000"/>
              </a:solidFill>
              <a:effectLst/>
              <a:latin typeface="+mn-lt"/>
              <a:ea typeface="+mn-ea"/>
              <a:cs typeface="+mn-cs"/>
            </a:rPr>
            <a:t>kW</a:t>
          </a:r>
          <a:r>
            <a:rPr kumimoji="1" lang="ja-JP" altLang="ja-JP" sz="1000" b="1">
              <a:solidFill>
                <a:srgbClr val="FF0000"/>
              </a:solidFill>
              <a:effectLst/>
              <a:latin typeface="+mn-lt"/>
              <a:ea typeface="+mn-ea"/>
              <a:cs typeface="+mn-cs"/>
            </a:rPr>
            <a:t>以下事業者一括として計上する。ただし、発電事業者からの購入とその他事業者からの購入は分割すること。</a:t>
          </a:r>
          <a:endParaRPr lang="ja-JP" altLang="ja-JP" sz="1000">
            <a:solidFill>
              <a:srgbClr val="FF0000"/>
            </a:solidFill>
            <a:effectLst/>
          </a:endParaRPr>
        </a:p>
      </xdr:txBody>
    </xdr:sp>
    <xdr:clientData/>
  </xdr:oneCellAnchor>
  <mc:AlternateContent xmlns:mc="http://schemas.openxmlformats.org/markup-compatibility/2006">
    <mc:Choice xmlns:a14="http://schemas.microsoft.com/office/drawing/2010/main" Requires="a14">
      <xdr:twoCellAnchor>
        <xdr:from>
          <xdr:col>2</xdr:col>
          <xdr:colOff>0</xdr:colOff>
          <xdr:row>1</xdr:row>
          <xdr:rowOff>95250</xdr:rowOff>
        </xdr:from>
        <xdr:to>
          <xdr:col>3</xdr:col>
          <xdr:colOff>336550</xdr:colOff>
          <xdr:row>1</xdr:row>
          <xdr:rowOff>457200</xdr:rowOff>
        </xdr:to>
        <xdr:sp macro="" textlink="">
          <xdr:nvSpPr>
            <xdr:cNvPr id="234497" name="Button 1" hidden="1">
              <a:extLst>
                <a:ext uri="{63B3BB69-23CF-44E3-9099-C40C66FF867C}">
                  <a14:compatExt spid="_x0000_s234497"/>
                </a:ext>
                <a:ext uri="{FF2B5EF4-FFF2-40B4-BE49-F238E27FC236}">
                  <a16:creationId xmlns:a16="http://schemas.microsoft.com/office/drawing/2014/main" id="{00000000-0008-0000-0300-0000019403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000" b="1" i="0" u="none" strike="noStrike" baseline="0">
                  <a:solidFill>
                    <a:srgbClr val="FF0000"/>
                  </a:solidFill>
                  <a:latin typeface="ＭＳ ゴシック"/>
                  <a:ea typeface="ＭＳ ゴシック"/>
                </a:rPr>
                <a:t>帳票作成</a:t>
              </a:r>
            </a:p>
          </xdr:txBody>
        </xdr:sp>
        <xdr:clientData fPrintsWithSheet="0"/>
      </xdr:twoCellAnchor>
    </mc:Choice>
    <mc:Fallback/>
  </mc:AlternateContent>
</xdr:wsDr>
</file>

<file path=xl/drawings/drawing20.xml><?xml version="1.0" encoding="utf-8"?>
<xdr:wsDr xmlns:xdr="http://schemas.openxmlformats.org/drawingml/2006/spreadsheetDrawing" xmlns:a="http://schemas.openxmlformats.org/drawingml/2006/main">
  <xdr:oneCellAnchor>
    <xdr:from>
      <xdr:col>12</xdr:col>
      <xdr:colOff>1</xdr:colOff>
      <xdr:row>1</xdr:row>
      <xdr:rowOff>0</xdr:rowOff>
    </xdr:from>
    <xdr:ext cx="2812142" cy="442429"/>
    <xdr:sp macro="" textlink="">
      <xdr:nvSpPr>
        <xdr:cNvPr id="2" name="テキスト ボックス 1">
          <a:extLst>
            <a:ext uri="{FF2B5EF4-FFF2-40B4-BE49-F238E27FC236}">
              <a16:creationId xmlns:a16="http://schemas.microsoft.com/office/drawing/2014/main" id="{00000000-0008-0000-1700-000002000000}"/>
            </a:ext>
          </a:extLst>
        </xdr:cNvPr>
        <xdr:cNvSpPr txBox="1"/>
      </xdr:nvSpPr>
      <xdr:spPr>
        <a:xfrm>
          <a:off x="5867401" y="171450"/>
          <a:ext cx="2812142" cy="442429"/>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kumimoji="1" lang="ja-JP" altLang="en-US" sz="1050" b="1">
              <a:solidFill>
                <a:srgbClr val="FF0000"/>
              </a:solidFill>
            </a:rPr>
            <a:t>青セルが入力対象</a:t>
          </a:r>
          <a:endParaRPr kumimoji="1" lang="en-US" altLang="ja-JP" sz="1050" b="1">
            <a:solidFill>
              <a:srgbClr val="FF0000"/>
            </a:solidFill>
          </a:endParaRPr>
        </a:p>
        <a:p>
          <a:pPr algn="ctr"/>
          <a:r>
            <a:rPr kumimoji="1" lang="ja-JP" altLang="en-US" sz="1050" b="1">
              <a:solidFill>
                <a:srgbClr val="FF0000"/>
              </a:solidFill>
            </a:rPr>
            <a:t>必要に応じて、行を追加して記載する</a:t>
          </a:r>
          <a:endParaRPr kumimoji="1" lang="en-US" altLang="ja-JP" sz="1050" b="1">
            <a:solidFill>
              <a:srgbClr val="FF0000"/>
            </a:solidFill>
          </a:endParaRPr>
        </a:p>
      </xdr:txBody>
    </xdr:sp>
    <xdr:clientData/>
  </xdr:oneCellAnchor>
  <xdr:oneCellAnchor>
    <xdr:from>
      <xdr:col>2</xdr:col>
      <xdr:colOff>0</xdr:colOff>
      <xdr:row>1</xdr:row>
      <xdr:rowOff>99529</xdr:rowOff>
    </xdr:from>
    <xdr:ext cx="5098143" cy="342900"/>
    <xdr:sp macro="" textlink="">
      <xdr:nvSpPr>
        <xdr:cNvPr id="3" name="テキスト ボックス 2">
          <a:extLst>
            <a:ext uri="{FF2B5EF4-FFF2-40B4-BE49-F238E27FC236}">
              <a16:creationId xmlns:a16="http://schemas.microsoft.com/office/drawing/2014/main" id="{00000000-0008-0000-1700-000003000000}"/>
            </a:ext>
          </a:extLst>
        </xdr:cNvPr>
        <xdr:cNvSpPr txBox="1"/>
      </xdr:nvSpPr>
      <xdr:spPr>
        <a:xfrm>
          <a:off x="209550" y="270979"/>
          <a:ext cx="5098143" cy="34290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kumimoji="1" lang="ja-JP" altLang="en-US" sz="1050" b="1" i="0" u="none" strike="noStrike">
              <a:solidFill>
                <a:srgbClr val="FF0000"/>
              </a:solidFill>
              <a:effectLst/>
              <a:latin typeface="+mn-lt"/>
              <a:ea typeface="+mn-ea"/>
              <a:cs typeface="+mn-cs"/>
            </a:rPr>
            <a:t>発電所の発電容量が１０万</a:t>
          </a:r>
          <a:r>
            <a:rPr kumimoji="1" lang="en-US" altLang="ja-JP" sz="1050" b="1" i="0" u="none" strike="noStrike">
              <a:solidFill>
                <a:srgbClr val="FF0000"/>
              </a:solidFill>
              <a:effectLst/>
              <a:latin typeface="+mn-lt"/>
              <a:ea typeface="+mn-ea"/>
              <a:cs typeface="+mn-cs"/>
            </a:rPr>
            <a:t>kW</a:t>
          </a:r>
          <a:r>
            <a:rPr kumimoji="1" lang="ja-JP" altLang="en-US" sz="1050" b="1" i="0" u="none" strike="noStrike">
              <a:solidFill>
                <a:srgbClr val="FF0000"/>
              </a:solidFill>
              <a:effectLst/>
              <a:latin typeface="+mn-lt"/>
              <a:ea typeface="+mn-ea"/>
              <a:cs typeface="+mn-cs"/>
            </a:rPr>
            <a:t>以上（系統に供給する分）の発電設備が記載対象</a:t>
          </a:r>
          <a:endParaRPr kumimoji="0" lang="en-US" altLang="ja-JP" sz="1050" b="1" i="0" u="none" strike="noStrike">
            <a:solidFill>
              <a:srgbClr val="FF0000"/>
            </a:solidFill>
            <a:effectLst/>
            <a:latin typeface="+mn-lt"/>
            <a:ea typeface="+mn-ea"/>
            <a:cs typeface="+mn-cs"/>
          </a:endParaRPr>
        </a:p>
      </xdr:txBody>
    </xdr:sp>
    <xdr:clientData/>
  </xdr:oneCellAnchor>
</xdr:wsDr>
</file>

<file path=xl/drawings/drawing21.xml><?xml version="1.0" encoding="utf-8"?>
<xdr:wsDr xmlns:xdr="http://schemas.openxmlformats.org/drawingml/2006/spreadsheetDrawing" xmlns:a="http://schemas.openxmlformats.org/drawingml/2006/main">
  <xdr:oneCellAnchor>
    <xdr:from>
      <xdr:col>12</xdr:col>
      <xdr:colOff>1</xdr:colOff>
      <xdr:row>1</xdr:row>
      <xdr:rowOff>0</xdr:rowOff>
    </xdr:from>
    <xdr:ext cx="2812142" cy="442429"/>
    <xdr:sp macro="" textlink="">
      <xdr:nvSpPr>
        <xdr:cNvPr id="4" name="テキスト ボックス 3">
          <a:extLst>
            <a:ext uri="{FF2B5EF4-FFF2-40B4-BE49-F238E27FC236}">
              <a16:creationId xmlns:a16="http://schemas.microsoft.com/office/drawing/2014/main" id="{00000000-0008-0000-1800-000004000000}"/>
            </a:ext>
          </a:extLst>
        </xdr:cNvPr>
        <xdr:cNvSpPr txBox="1"/>
      </xdr:nvSpPr>
      <xdr:spPr>
        <a:xfrm>
          <a:off x="5867401" y="171450"/>
          <a:ext cx="2812142" cy="442429"/>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kumimoji="1" lang="ja-JP" altLang="en-US" sz="1050" b="1">
              <a:solidFill>
                <a:srgbClr val="FF0000"/>
              </a:solidFill>
            </a:rPr>
            <a:t>青セルが入力対象</a:t>
          </a:r>
          <a:endParaRPr kumimoji="1" lang="en-US" altLang="ja-JP" sz="1050" b="1">
            <a:solidFill>
              <a:srgbClr val="FF0000"/>
            </a:solidFill>
          </a:endParaRPr>
        </a:p>
        <a:p>
          <a:pPr algn="ctr"/>
          <a:r>
            <a:rPr kumimoji="1" lang="ja-JP" altLang="en-US" sz="1050" b="1">
              <a:solidFill>
                <a:srgbClr val="FF0000"/>
              </a:solidFill>
            </a:rPr>
            <a:t>必要に応じて、行を追加して記載する</a:t>
          </a:r>
          <a:endParaRPr kumimoji="1" lang="en-US" altLang="ja-JP" sz="1050" b="1">
            <a:solidFill>
              <a:srgbClr val="FF0000"/>
            </a:solidFill>
          </a:endParaRPr>
        </a:p>
      </xdr:txBody>
    </xdr:sp>
    <xdr:clientData/>
  </xdr:oneCellAnchor>
  <xdr:oneCellAnchor>
    <xdr:from>
      <xdr:col>2</xdr:col>
      <xdr:colOff>0</xdr:colOff>
      <xdr:row>1</xdr:row>
      <xdr:rowOff>99529</xdr:rowOff>
    </xdr:from>
    <xdr:ext cx="5098143" cy="342900"/>
    <xdr:sp macro="" textlink="">
      <xdr:nvSpPr>
        <xdr:cNvPr id="5" name="テキスト ボックス 4">
          <a:extLst>
            <a:ext uri="{FF2B5EF4-FFF2-40B4-BE49-F238E27FC236}">
              <a16:creationId xmlns:a16="http://schemas.microsoft.com/office/drawing/2014/main" id="{00000000-0008-0000-1800-000005000000}"/>
            </a:ext>
          </a:extLst>
        </xdr:cNvPr>
        <xdr:cNvSpPr txBox="1"/>
      </xdr:nvSpPr>
      <xdr:spPr>
        <a:xfrm>
          <a:off x="209550" y="270979"/>
          <a:ext cx="5098143" cy="34290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kumimoji="1" lang="ja-JP" altLang="en-US" sz="1050" b="1" i="0" u="none" strike="noStrike">
              <a:solidFill>
                <a:srgbClr val="FF0000"/>
              </a:solidFill>
              <a:effectLst/>
              <a:latin typeface="+mn-lt"/>
              <a:ea typeface="+mn-ea"/>
              <a:cs typeface="+mn-cs"/>
            </a:rPr>
            <a:t>発電所の発電容量が１０万</a:t>
          </a:r>
          <a:r>
            <a:rPr kumimoji="1" lang="en-US" altLang="ja-JP" sz="1050" b="1" i="0" u="none" strike="noStrike">
              <a:solidFill>
                <a:srgbClr val="FF0000"/>
              </a:solidFill>
              <a:effectLst/>
              <a:latin typeface="+mn-lt"/>
              <a:ea typeface="+mn-ea"/>
              <a:cs typeface="+mn-cs"/>
            </a:rPr>
            <a:t>kW</a:t>
          </a:r>
          <a:r>
            <a:rPr kumimoji="1" lang="ja-JP" altLang="en-US" sz="1050" b="1" i="0" u="none" strike="noStrike">
              <a:solidFill>
                <a:srgbClr val="FF0000"/>
              </a:solidFill>
              <a:effectLst/>
              <a:latin typeface="+mn-lt"/>
              <a:ea typeface="+mn-ea"/>
              <a:cs typeface="+mn-cs"/>
            </a:rPr>
            <a:t>以上（系統に供給する分）の発電設備が記載対象</a:t>
          </a:r>
          <a:endParaRPr kumimoji="0" lang="en-US" altLang="ja-JP" sz="1050" b="1" i="0" u="none" strike="noStrike">
            <a:solidFill>
              <a:srgbClr val="FF0000"/>
            </a:solidFill>
            <a:effectLst/>
            <a:latin typeface="+mn-lt"/>
            <a:ea typeface="+mn-ea"/>
            <a:cs typeface="+mn-cs"/>
          </a:endParaRPr>
        </a:p>
      </xdr:txBody>
    </xdr:sp>
    <xdr:clientData/>
  </xdr:oneCellAnchor>
</xdr:wsDr>
</file>

<file path=xl/drawings/drawing22.xml><?xml version="1.0" encoding="utf-8"?>
<xdr:wsDr xmlns:xdr="http://schemas.openxmlformats.org/drawingml/2006/spreadsheetDrawing" xmlns:a="http://schemas.openxmlformats.org/drawingml/2006/main">
  <xdr:oneCellAnchor>
    <xdr:from>
      <xdr:col>12</xdr:col>
      <xdr:colOff>1</xdr:colOff>
      <xdr:row>1</xdr:row>
      <xdr:rowOff>0</xdr:rowOff>
    </xdr:from>
    <xdr:ext cx="2812142" cy="442429"/>
    <xdr:sp macro="" textlink="">
      <xdr:nvSpPr>
        <xdr:cNvPr id="2" name="テキスト ボックス 1">
          <a:extLst>
            <a:ext uri="{FF2B5EF4-FFF2-40B4-BE49-F238E27FC236}">
              <a16:creationId xmlns:a16="http://schemas.microsoft.com/office/drawing/2014/main" id="{00000000-0008-0000-1900-000002000000}"/>
            </a:ext>
          </a:extLst>
        </xdr:cNvPr>
        <xdr:cNvSpPr txBox="1"/>
      </xdr:nvSpPr>
      <xdr:spPr>
        <a:xfrm>
          <a:off x="5867401" y="171450"/>
          <a:ext cx="2812142" cy="442429"/>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kumimoji="1" lang="ja-JP" altLang="en-US" sz="1050" b="1">
              <a:solidFill>
                <a:srgbClr val="FF0000"/>
              </a:solidFill>
            </a:rPr>
            <a:t>青セルが入力対象</a:t>
          </a:r>
          <a:endParaRPr kumimoji="1" lang="en-US" altLang="ja-JP" sz="1050" b="1">
            <a:solidFill>
              <a:srgbClr val="FF0000"/>
            </a:solidFill>
          </a:endParaRPr>
        </a:p>
        <a:p>
          <a:pPr algn="ctr"/>
          <a:r>
            <a:rPr kumimoji="1" lang="ja-JP" altLang="en-US" sz="1050" b="1">
              <a:solidFill>
                <a:srgbClr val="FF0000"/>
              </a:solidFill>
            </a:rPr>
            <a:t>必要に応じて、行を追加して記載する</a:t>
          </a:r>
          <a:endParaRPr kumimoji="1" lang="en-US" altLang="ja-JP" sz="1050" b="1">
            <a:solidFill>
              <a:srgbClr val="FF0000"/>
            </a:solidFill>
          </a:endParaRPr>
        </a:p>
      </xdr:txBody>
    </xdr:sp>
    <xdr:clientData/>
  </xdr:oneCellAnchor>
  <xdr:oneCellAnchor>
    <xdr:from>
      <xdr:col>2</xdr:col>
      <xdr:colOff>0</xdr:colOff>
      <xdr:row>1</xdr:row>
      <xdr:rowOff>99529</xdr:rowOff>
    </xdr:from>
    <xdr:ext cx="5098143" cy="342900"/>
    <xdr:sp macro="" textlink="">
      <xdr:nvSpPr>
        <xdr:cNvPr id="3" name="テキスト ボックス 2">
          <a:extLst>
            <a:ext uri="{FF2B5EF4-FFF2-40B4-BE49-F238E27FC236}">
              <a16:creationId xmlns:a16="http://schemas.microsoft.com/office/drawing/2014/main" id="{00000000-0008-0000-1900-000003000000}"/>
            </a:ext>
          </a:extLst>
        </xdr:cNvPr>
        <xdr:cNvSpPr txBox="1"/>
      </xdr:nvSpPr>
      <xdr:spPr>
        <a:xfrm>
          <a:off x="209550" y="270979"/>
          <a:ext cx="5098143" cy="34290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kumimoji="1" lang="ja-JP" altLang="en-US" sz="1050" b="1" i="0" u="none" strike="noStrike">
              <a:solidFill>
                <a:srgbClr val="FF0000"/>
              </a:solidFill>
              <a:effectLst/>
              <a:latin typeface="+mn-lt"/>
              <a:ea typeface="+mn-ea"/>
              <a:cs typeface="+mn-cs"/>
            </a:rPr>
            <a:t>発電所の発電容量が１０万</a:t>
          </a:r>
          <a:r>
            <a:rPr kumimoji="1" lang="en-US" altLang="ja-JP" sz="1050" b="1" i="0" u="none" strike="noStrike">
              <a:solidFill>
                <a:srgbClr val="FF0000"/>
              </a:solidFill>
              <a:effectLst/>
              <a:latin typeface="+mn-lt"/>
              <a:ea typeface="+mn-ea"/>
              <a:cs typeface="+mn-cs"/>
            </a:rPr>
            <a:t>kW</a:t>
          </a:r>
          <a:r>
            <a:rPr kumimoji="1" lang="ja-JP" altLang="en-US" sz="1050" b="1" i="0" u="none" strike="noStrike">
              <a:solidFill>
                <a:srgbClr val="FF0000"/>
              </a:solidFill>
              <a:effectLst/>
              <a:latin typeface="+mn-lt"/>
              <a:ea typeface="+mn-ea"/>
              <a:cs typeface="+mn-cs"/>
            </a:rPr>
            <a:t>以上（系統に供給する分）の発電設備が記載対象</a:t>
          </a:r>
          <a:endParaRPr kumimoji="0" lang="en-US" altLang="ja-JP" sz="1050" b="1" i="0" u="none" strike="noStrike">
            <a:solidFill>
              <a:srgbClr val="FF0000"/>
            </a:solidFill>
            <a:effectLst/>
            <a:latin typeface="+mn-lt"/>
            <a:ea typeface="+mn-ea"/>
            <a:cs typeface="+mn-cs"/>
          </a:endParaRPr>
        </a:p>
      </xdr:txBody>
    </xdr:sp>
    <xdr:clientData/>
  </xdr:oneCellAnchor>
</xdr:wsDr>
</file>

<file path=xl/drawings/drawing23.xml><?xml version="1.0" encoding="utf-8"?>
<xdr:wsDr xmlns:xdr="http://schemas.openxmlformats.org/drawingml/2006/spreadsheetDrawing" xmlns:a="http://schemas.openxmlformats.org/drawingml/2006/main">
  <xdr:oneCellAnchor>
    <xdr:from>
      <xdr:col>5</xdr:col>
      <xdr:colOff>898071</xdr:colOff>
      <xdr:row>1</xdr:row>
      <xdr:rowOff>0</xdr:rowOff>
    </xdr:from>
    <xdr:ext cx="3519714" cy="517071"/>
    <xdr:sp macro="" textlink="">
      <xdr:nvSpPr>
        <xdr:cNvPr id="6" name="テキスト ボックス 5">
          <a:extLst>
            <a:ext uri="{FF2B5EF4-FFF2-40B4-BE49-F238E27FC236}">
              <a16:creationId xmlns:a16="http://schemas.microsoft.com/office/drawing/2014/main" id="{00000000-0008-0000-1A00-000006000000}"/>
            </a:ext>
          </a:extLst>
        </xdr:cNvPr>
        <xdr:cNvSpPr txBox="1"/>
      </xdr:nvSpPr>
      <xdr:spPr>
        <a:xfrm>
          <a:off x="3283857" y="172357"/>
          <a:ext cx="3519714" cy="517071"/>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kumimoji="1" lang="ja-JP" altLang="en-US" sz="1050" b="1">
              <a:solidFill>
                <a:srgbClr val="FF0000"/>
              </a:solidFill>
            </a:rPr>
            <a:t>青セルが入力対象</a:t>
          </a:r>
          <a:endParaRPr kumimoji="1" lang="en-US" altLang="ja-JP" sz="1050" b="1">
            <a:solidFill>
              <a:srgbClr val="FF0000"/>
            </a:solidFill>
          </a:endParaRPr>
        </a:p>
        <a:p>
          <a:pPr algn="ctr"/>
          <a:r>
            <a:rPr kumimoji="1" lang="ja-JP" altLang="en-US" sz="1050" b="1">
              <a:solidFill>
                <a:srgbClr val="FF0000"/>
              </a:solidFill>
            </a:rPr>
            <a:t>系統に供給する電力量に対する燃料計画が記載対象</a:t>
          </a:r>
          <a:endParaRPr kumimoji="1" lang="en-US" altLang="ja-JP" sz="1050" b="1">
            <a:solidFill>
              <a:srgbClr val="FF0000"/>
            </a:solidFill>
          </a:endParaRPr>
        </a:p>
      </xdr:txBody>
    </xdr:sp>
    <xdr:clientData/>
  </xdr:oneCellAnchor>
</xdr:wsDr>
</file>

<file path=xl/drawings/drawing24.xml><?xml version="1.0" encoding="utf-8"?>
<xdr:wsDr xmlns:xdr="http://schemas.openxmlformats.org/drawingml/2006/spreadsheetDrawing" xmlns:a="http://schemas.openxmlformats.org/drawingml/2006/main">
  <xdr:twoCellAnchor>
    <xdr:from>
      <xdr:col>2</xdr:col>
      <xdr:colOff>13607</xdr:colOff>
      <xdr:row>7</xdr:row>
      <xdr:rowOff>13607</xdr:rowOff>
    </xdr:from>
    <xdr:to>
      <xdr:col>4</xdr:col>
      <xdr:colOff>0</xdr:colOff>
      <xdr:row>9</xdr:row>
      <xdr:rowOff>0</xdr:rowOff>
    </xdr:to>
    <xdr:cxnSp macro="">
      <xdr:nvCxnSpPr>
        <xdr:cNvPr id="3" name="直線コネクタ 2">
          <a:extLst>
            <a:ext uri="{FF2B5EF4-FFF2-40B4-BE49-F238E27FC236}">
              <a16:creationId xmlns:a16="http://schemas.microsoft.com/office/drawing/2014/main" id="{00000000-0008-0000-1B00-000003000000}"/>
            </a:ext>
          </a:extLst>
        </xdr:cNvPr>
        <xdr:cNvCxnSpPr/>
      </xdr:nvCxnSpPr>
      <xdr:spPr>
        <a:xfrm>
          <a:off x="231321" y="1220107"/>
          <a:ext cx="512536" cy="512536"/>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7</xdr:row>
      <xdr:rowOff>0</xdr:rowOff>
    </xdr:from>
    <xdr:to>
      <xdr:col>4</xdr:col>
      <xdr:colOff>263072</xdr:colOff>
      <xdr:row>8</xdr:row>
      <xdr:rowOff>154215</xdr:rowOff>
    </xdr:to>
    <xdr:cxnSp macro="">
      <xdr:nvCxnSpPr>
        <xdr:cNvPr id="8" name="直線コネクタ 7">
          <a:extLst>
            <a:ext uri="{FF2B5EF4-FFF2-40B4-BE49-F238E27FC236}">
              <a16:creationId xmlns:a16="http://schemas.microsoft.com/office/drawing/2014/main" id="{00000000-0008-0000-1B00-000008000000}"/>
            </a:ext>
          </a:extLst>
        </xdr:cNvPr>
        <xdr:cNvCxnSpPr/>
      </xdr:nvCxnSpPr>
      <xdr:spPr>
        <a:xfrm>
          <a:off x="217714" y="1206500"/>
          <a:ext cx="789215" cy="417286"/>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263072</xdr:colOff>
      <xdr:row>8</xdr:row>
      <xdr:rowOff>163286</xdr:rowOff>
    </xdr:from>
    <xdr:to>
      <xdr:col>5</xdr:col>
      <xdr:colOff>0</xdr:colOff>
      <xdr:row>9</xdr:row>
      <xdr:rowOff>0</xdr:rowOff>
    </xdr:to>
    <xdr:cxnSp macro="">
      <xdr:nvCxnSpPr>
        <xdr:cNvPr id="11" name="直線コネクタ 10">
          <a:extLst>
            <a:ext uri="{FF2B5EF4-FFF2-40B4-BE49-F238E27FC236}">
              <a16:creationId xmlns:a16="http://schemas.microsoft.com/office/drawing/2014/main" id="{00000000-0008-0000-1B00-00000B000000}"/>
            </a:ext>
          </a:extLst>
        </xdr:cNvPr>
        <xdr:cNvCxnSpPr/>
      </xdr:nvCxnSpPr>
      <xdr:spPr>
        <a:xfrm>
          <a:off x="1006929" y="1632857"/>
          <a:ext cx="1433285" cy="99786"/>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7</xdr:row>
      <xdr:rowOff>0</xdr:rowOff>
    </xdr:from>
    <xdr:to>
      <xdr:col>4</xdr:col>
      <xdr:colOff>244928</xdr:colOff>
      <xdr:row>7</xdr:row>
      <xdr:rowOff>312965</xdr:rowOff>
    </xdr:to>
    <xdr:cxnSp macro="">
      <xdr:nvCxnSpPr>
        <xdr:cNvPr id="13" name="直線コネクタ 12">
          <a:extLst>
            <a:ext uri="{FF2B5EF4-FFF2-40B4-BE49-F238E27FC236}">
              <a16:creationId xmlns:a16="http://schemas.microsoft.com/office/drawing/2014/main" id="{00000000-0008-0000-1B00-00000D000000}"/>
            </a:ext>
          </a:extLst>
        </xdr:cNvPr>
        <xdr:cNvCxnSpPr/>
      </xdr:nvCxnSpPr>
      <xdr:spPr>
        <a:xfrm>
          <a:off x="353786" y="1265464"/>
          <a:ext cx="1197428" cy="31296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244929</xdr:colOff>
      <xdr:row>8</xdr:row>
      <xdr:rowOff>2270</xdr:rowOff>
    </xdr:from>
    <xdr:to>
      <xdr:col>5</xdr:col>
      <xdr:colOff>0</xdr:colOff>
      <xdr:row>8</xdr:row>
      <xdr:rowOff>2270</xdr:rowOff>
    </xdr:to>
    <xdr:cxnSp macro="">
      <xdr:nvCxnSpPr>
        <xdr:cNvPr id="17" name="直線コネクタ 16">
          <a:extLst>
            <a:ext uri="{FF2B5EF4-FFF2-40B4-BE49-F238E27FC236}">
              <a16:creationId xmlns:a16="http://schemas.microsoft.com/office/drawing/2014/main" id="{00000000-0008-0000-1B00-000011000000}"/>
            </a:ext>
          </a:extLst>
        </xdr:cNvPr>
        <xdr:cNvCxnSpPr/>
      </xdr:nvCxnSpPr>
      <xdr:spPr>
        <a:xfrm>
          <a:off x="988786" y="1471841"/>
          <a:ext cx="1451428"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absolute">
    <xdr:from>
      <xdr:col>8</xdr:col>
      <xdr:colOff>462643</xdr:colOff>
      <xdr:row>0</xdr:row>
      <xdr:rowOff>45357</xdr:rowOff>
    </xdr:from>
    <xdr:to>
      <xdr:col>12</xdr:col>
      <xdr:colOff>462643</xdr:colOff>
      <xdr:row>3</xdr:row>
      <xdr:rowOff>136071</xdr:rowOff>
    </xdr:to>
    <xdr:sp macro="" textlink="">
      <xdr:nvSpPr>
        <xdr:cNvPr id="12" name="テキスト ボックス 11">
          <a:extLst>
            <a:ext uri="{FF2B5EF4-FFF2-40B4-BE49-F238E27FC236}">
              <a16:creationId xmlns:a16="http://schemas.microsoft.com/office/drawing/2014/main" id="{00000000-0008-0000-1B00-00000C000000}"/>
            </a:ext>
          </a:extLst>
        </xdr:cNvPr>
        <xdr:cNvSpPr txBox="1"/>
      </xdr:nvSpPr>
      <xdr:spPr>
        <a:xfrm>
          <a:off x="4807857" y="45357"/>
          <a:ext cx="2540000" cy="60778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kumimoji="1" lang="ja-JP" altLang="en-US" sz="1050" b="1">
              <a:solidFill>
                <a:srgbClr val="FF0000"/>
              </a:solidFill>
            </a:rPr>
            <a:t>青セルが入力対象</a:t>
          </a:r>
          <a:endParaRPr kumimoji="1" lang="en-US" altLang="ja-JP" sz="1050" b="1">
            <a:solidFill>
              <a:srgbClr val="FF0000"/>
            </a:solidFill>
          </a:endParaRPr>
        </a:p>
        <a:p>
          <a:pPr algn="ctr"/>
          <a:r>
            <a:rPr kumimoji="1" lang="ja-JP" altLang="en-US" sz="1050" b="1">
              <a:solidFill>
                <a:srgbClr val="FF0000"/>
              </a:solidFill>
            </a:rPr>
            <a:t>必要に応じて、列を追加して記載する</a:t>
          </a:r>
          <a:endParaRPr kumimoji="1" lang="en-US" altLang="ja-JP" sz="1050" b="1">
            <a:solidFill>
              <a:srgbClr val="FF0000"/>
            </a:solidFill>
          </a:endParaRPr>
        </a:p>
      </xdr:txBody>
    </xdr:sp>
    <xdr:clientData/>
  </xdr:twoCellAnchor>
  <mc:AlternateContent xmlns:mc="http://schemas.openxmlformats.org/markup-compatibility/2006">
    <mc:Choice xmlns:a14="http://schemas.microsoft.com/office/drawing/2010/main" Requires="a14">
      <xdr:twoCellAnchor editAs="absolute">
        <xdr:from>
          <xdr:col>6</xdr:col>
          <xdr:colOff>133350</xdr:colOff>
          <xdr:row>1</xdr:row>
          <xdr:rowOff>95250</xdr:rowOff>
        </xdr:from>
        <xdr:to>
          <xdr:col>7</xdr:col>
          <xdr:colOff>133350</xdr:colOff>
          <xdr:row>3</xdr:row>
          <xdr:rowOff>19050</xdr:rowOff>
        </xdr:to>
        <xdr:sp macro="" textlink="">
          <xdr:nvSpPr>
            <xdr:cNvPr id="262146" name="Button 2" hidden="1">
              <a:extLst>
                <a:ext uri="{63B3BB69-23CF-44E3-9099-C40C66FF867C}">
                  <a14:compatExt spid="_x0000_s262146"/>
                </a:ext>
                <a:ext uri="{FF2B5EF4-FFF2-40B4-BE49-F238E27FC236}">
                  <a16:creationId xmlns:a16="http://schemas.microsoft.com/office/drawing/2014/main" id="{00000000-0008-0000-1B00-0000020004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000" b="1" i="0" u="none" strike="noStrike" baseline="0">
                  <a:solidFill>
                    <a:srgbClr val="FF0000"/>
                  </a:solidFill>
                  <a:latin typeface="ＭＳ ゴシック"/>
                  <a:ea typeface="ＭＳ ゴシック"/>
                </a:rPr>
                <a:t>列追加</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7</xdr:col>
          <xdr:colOff>260350</xdr:colOff>
          <xdr:row>1</xdr:row>
          <xdr:rowOff>95250</xdr:rowOff>
        </xdr:from>
        <xdr:to>
          <xdr:col>8</xdr:col>
          <xdr:colOff>260350</xdr:colOff>
          <xdr:row>3</xdr:row>
          <xdr:rowOff>19050</xdr:rowOff>
        </xdr:to>
        <xdr:sp macro="" textlink="">
          <xdr:nvSpPr>
            <xdr:cNvPr id="262147" name="Button 3" hidden="1">
              <a:extLst>
                <a:ext uri="{63B3BB69-23CF-44E3-9099-C40C66FF867C}">
                  <a14:compatExt spid="_x0000_s262147"/>
                </a:ext>
                <a:ext uri="{FF2B5EF4-FFF2-40B4-BE49-F238E27FC236}">
                  <a16:creationId xmlns:a16="http://schemas.microsoft.com/office/drawing/2014/main" id="{00000000-0008-0000-1B00-0000030004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000" b="1" i="0" u="none" strike="noStrike" baseline="0">
                  <a:solidFill>
                    <a:srgbClr val="FF0000"/>
                  </a:solidFill>
                  <a:latin typeface="ＭＳ ゴシック"/>
                  <a:ea typeface="ＭＳ ゴシック"/>
                </a:rPr>
                <a:t>列削除</a:t>
              </a:r>
            </a:p>
          </xdr:txBody>
        </xdr:sp>
        <xdr:clientData fPrintsWithSheet="0"/>
      </xdr:twoCellAnchor>
    </mc:Choice>
    <mc:Fallback/>
  </mc:AlternateContent>
</xdr:wsDr>
</file>

<file path=xl/drawings/drawing25.xml><?xml version="1.0" encoding="utf-8"?>
<xdr:wsDr xmlns:xdr="http://schemas.openxmlformats.org/drawingml/2006/spreadsheetDrawing" xmlns:a="http://schemas.openxmlformats.org/drawingml/2006/main">
  <xdr:oneCellAnchor>
    <xdr:from>
      <xdr:col>4</xdr:col>
      <xdr:colOff>0</xdr:colOff>
      <xdr:row>1</xdr:row>
      <xdr:rowOff>0</xdr:rowOff>
    </xdr:from>
    <xdr:ext cx="2422071" cy="517072"/>
    <xdr:sp macro="" textlink="">
      <xdr:nvSpPr>
        <xdr:cNvPr id="27" name="テキスト ボックス 26">
          <a:extLst>
            <a:ext uri="{FF2B5EF4-FFF2-40B4-BE49-F238E27FC236}">
              <a16:creationId xmlns:a16="http://schemas.microsoft.com/office/drawing/2014/main" id="{00000000-0008-0000-1C00-00001B000000}"/>
            </a:ext>
          </a:extLst>
        </xdr:cNvPr>
        <xdr:cNvSpPr txBox="1"/>
      </xdr:nvSpPr>
      <xdr:spPr>
        <a:xfrm>
          <a:off x="3419929" y="172357"/>
          <a:ext cx="2422071" cy="517072"/>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kumimoji="1" lang="ja-JP" altLang="en-US" sz="1050" b="1">
              <a:solidFill>
                <a:srgbClr val="FF0000"/>
              </a:solidFill>
            </a:rPr>
            <a:t>青セルが入力対象</a:t>
          </a:r>
          <a:endParaRPr kumimoji="1" lang="en-US" altLang="ja-JP" sz="1050" b="1">
            <a:solidFill>
              <a:srgbClr val="FF0000"/>
            </a:solidFill>
          </a:endParaRPr>
        </a:p>
        <a:p>
          <a:pPr algn="ctr"/>
          <a:r>
            <a:rPr kumimoji="1" lang="ja-JP" altLang="en-US" sz="1050" b="1">
              <a:solidFill>
                <a:srgbClr val="FF0000"/>
              </a:solidFill>
            </a:rPr>
            <a:t>必要に応じて、行を追加して記載する。</a:t>
          </a:r>
          <a:endParaRPr kumimoji="1" lang="en-US" altLang="ja-JP" sz="1050" b="1">
            <a:solidFill>
              <a:srgbClr val="FF0000"/>
            </a:solidFill>
          </a:endParaRPr>
        </a:p>
      </xdr:txBody>
    </xdr:sp>
    <xdr:clientData/>
  </xdr:oneCellAnchor>
</xdr:wsDr>
</file>

<file path=xl/drawings/drawing3.xml><?xml version="1.0" encoding="utf-8"?>
<xdr:wsDr xmlns:xdr="http://schemas.openxmlformats.org/drawingml/2006/spreadsheetDrawing" xmlns:a="http://schemas.openxmlformats.org/drawingml/2006/main">
  <xdr:oneCellAnchor>
    <xdr:from>
      <xdr:col>7</xdr:col>
      <xdr:colOff>304799</xdr:colOff>
      <xdr:row>0</xdr:row>
      <xdr:rowOff>57150</xdr:rowOff>
    </xdr:from>
    <xdr:ext cx="11141766" cy="866774"/>
    <xdr:sp macro="" textlink="">
      <xdr:nvSpPr>
        <xdr:cNvPr id="2" name="テキスト ボックス 1">
          <a:extLst>
            <a:ext uri="{FF2B5EF4-FFF2-40B4-BE49-F238E27FC236}">
              <a16:creationId xmlns:a16="http://schemas.microsoft.com/office/drawing/2014/main" id="{00000000-0008-0000-0400-000002000000}"/>
            </a:ext>
          </a:extLst>
        </xdr:cNvPr>
        <xdr:cNvSpPr txBox="1"/>
      </xdr:nvSpPr>
      <xdr:spPr>
        <a:xfrm>
          <a:off x="2466560" y="57150"/>
          <a:ext cx="11141766" cy="866774"/>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r>
            <a:rPr kumimoji="1" lang="ja-JP" altLang="ja-JP" sz="1100" b="1">
              <a:solidFill>
                <a:srgbClr val="FF0000"/>
              </a:solidFill>
              <a:effectLst/>
              <a:latin typeface="+mn-lt"/>
              <a:ea typeface="+mn-ea"/>
              <a:cs typeface="+mn-cs"/>
            </a:rPr>
            <a:t>青セル内に当該エリアの保有発電設備（開発</a:t>
          </a:r>
          <a:r>
            <a:rPr kumimoji="1" lang="ja-JP" altLang="ja-JP" sz="1050" b="1">
              <a:solidFill>
                <a:srgbClr val="FF0000"/>
              </a:solidFill>
              <a:effectLst/>
              <a:latin typeface="+mn-lt"/>
              <a:ea typeface="+mn-ea"/>
              <a:cs typeface="+mn-cs"/>
            </a:rPr>
            <a:t>計画分含む）の設備量（</a:t>
          </a:r>
          <a:r>
            <a:rPr kumimoji="1" lang="en-US" altLang="ja-JP" sz="1050" b="1">
              <a:solidFill>
                <a:srgbClr val="FF0000"/>
              </a:solidFill>
              <a:effectLst/>
              <a:latin typeface="+mn-lt"/>
              <a:ea typeface="+mn-ea"/>
              <a:cs typeface="+mn-cs"/>
            </a:rPr>
            <a:t>MW</a:t>
          </a:r>
          <a:r>
            <a:rPr kumimoji="1" lang="ja-JP" altLang="ja-JP" sz="1050" b="1">
              <a:solidFill>
                <a:srgbClr val="FF0000"/>
              </a:solidFill>
              <a:effectLst/>
              <a:latin typeface="+mn-lt"/>
              <a:ea typeface="+mn-ea"/>
              <a:cs typeface="+mn-cs"/>
            </a:rPr>
            <a:t>）および月間想定発電電力量（</a:t>
          </a:r>
          <a:r>
            <a:rPr kumimoji="1" lang="en-US" altLang="ja-JP" sz="1050" b="1">
              <a:solidFill>
                <a:srgbClr val="FF0000"/>
              </a:solidFill>
              <a:effectLst/>
              <a:latin typeface="+mn-lt"/>
              <a:ea typeface="+mn-ea"/>
              <a:cs typeface="+mn-cs"/>
            </a:rPr>
            <a:t>GWh</a:t>
          </a:r>
          <a:r>
            <a:rPr kumimoji="1" lang="ja-JP" altLang="ja-JP" sz="1050" b="1">
              <a:solidFill>
                <a:srgbClr val="FF0000"/>
              </a:solidFill>
              <a:effectLst/>
              <a:latin typeface="+mn-lt"/>
              <a:ea typeface="+mn-ea"/>
              <a:cs typeface="+mn-cs"/>
            </a:rPr>
            <a:t>）を第１０年度まで、小数点第１位で入力する。</a:t>
          </a:r>
          <a:endParaRPr lang="ja-JP" altLang="ja-JP" sz="1050">
            <a:solidFill>
              <a:srgbClr val="FF0000"/>
            </a:solidFill>
            <a:effectLst/>
          </a:endParaRPr>
        </a:p>
        <a:p>
          <a:r>
            <a:rPr kumimoji="1" lang="ja-JP" altLang="ja-JP" sz="1050" b="1">
              <a:solidFill>
                <a:srgbClr val="FF0000"/>
              </a:solidFill>
              <a:effectLst/>
              <a:latin typeface="+mn-lt"/>
              <a:ea typeface="+mn-ea"/>
              <a:cs typeface="+mn-cs"/>
            </a:rPr>
            <a:t>また、購入した電気の購入相手先事業者および購入量も入力する。なお、購入量は上記入力により計算された各月各年度の供給電力・供給電力量に対する％値</a:t>
          </a:r>
          <a:r>
            <a:rPr kumimoji="1" lang="ja-JP" altLang="en-US" sz="1050" b="1">
              <a:solidFill>
                <a:srgbClr val="FF0000"/>
              </a:solidFill>
              <a:effectLst/>
              <a:latin typeface="+mn-lt"/>
              <a:ea typeface="+mn-ea"/>
              <a:cs typeface="+mn-cs"/>
            </a:rPr>
            <a:t>（もしくは、設備量）</a:t>
          </a:r>
          <a:r>
            <a:rPr kumimoji="1" lang="ja-JP" altLang="ja-JP" sz="1050" b="1">
              <a:solidFill>
                <a:srgbClr val="FF0000"/>
              </a:solidFill>
              <a:effectLst/>
              <a:latin typeface="+mn-lt"/>
              <a:ea typeface="+mn-ea"/>
              <a:cs typeface="+mn-cs"/>
            </a:rPr>
            <a:t>で入力する。</a:t>
          </a:r>
          <a:endParaRPr lang="ja-JP" altLang="ja-JP" sz="1050">
            <a:solidFill>
              <a:srgbClr val="FF0000"/>
            </a:solidFill>
            <a:effectLst/>
          </a:endParaRPr>
        </a:p>
        <a:p>
          <a:pPr eaLnBrk="1" fontAlgn="auto" latinLnBrk="0" hangingPunct="1"/>
          <a:r>
            <a:rPr kumimoji="1" lang="ja-JP" altLang="ja-JP" sz="1050" b="1">
              <a:solidFill>
                <a:srgbClr val="FF0000"/>
              </a:solidFill>
              <a:effectLst/>
              <a:latin typeface="+mn-lt"/>
              <a:ea typeface="+mn-ea"/>
              <a:cs typeface="+mn-cs"/>
            </a:rPr>
            <a:t>購入相手先の事業者が</a:t>
          </a:r>
          <a:r>
            <a:rPr kumimoji="1" lang="en-US" altLang="ja-JP" sz="1050" b="1">
              <a:solidFill>
                <a:srgbClr val="FF0000"/>
              </a:solidFill>
              <a:effectLst/>
              <a:latin typeface="+mn-lt"/>
              <a:ea typeface="+mn-ea"/>
              <a:cs typeface="+mn-cs"/>
            </a:rPr>
            <a:t>3</a:t>
          </a:r>
          <a:r>
            <a:rPr kumimoji="1" lang="ja-JP" altLang="ja-JP" sz="1050" b="1">
              <a:solidFill>
                <a:srgbClr val="FF0000"/>
              </a:solidFill>
              <a:effectLst/>
              <a:latin typeface="+mn-lt"/>
              <a:ea typeface="+mn-ea"/>
              <a:cs typeface="+mn-cs"/>
            </a:rPr>
            <a:t>社以上の場合は、</a:t>
          </a:r>
          <a:r>
            <a:rPr kumimoji="1" lang="en-US" altLang="ja-JP" sz="1050" b="1">
              <a:solidFill>
                <a:srgbClr val="FF0000"/>
              </a:solidFill>
              <a:effectLst/>
              <a:latin typeface="+mn-lt"/>
              <a:ea typeface="+mn-ea"/>
              <a:cs typeface="+mn-cs"/>
            </a:rPr>
            <a:t>1</a:t>
          </a:r>
          <a:r>
            <a:rPr kumimoji="1" lang="ja-JP" altLang="ja-JP" sz="1050" b="1">
              <a:solidFill>
                <a:srgbClr val="FF0000"/>
              </a:solidFill>
              <a:effectLst/>
              <a:latin typeface="+mn-lt"/>
              <a:ea typeface="+mn-ea"/>
              <a:cs typeface="+mn-cs"/>
            </a:rPr>
            <a:t>万</a:t>
          </a:r>
          <a:r>
            <a:rPr kumimoji="1" lang="en-US" altLang="ja-JP" sz="1050" b="1">
              <a:solidFill>
                <a:srgbClr val="FF0000"/>
              </a:solidFill>
              <a:effectLst/>
              <a:latin typeface="+mn-lt"/>
              <a:ea typeface="+mn-ea"/>
              <a:cs typeface="+mn-cs"/>
            </a:rPr>
            <a:t>kW</a:t>
          </a:r>
          <a:r>
            <a:rPr kumimoji="1" lang="ja-JP" altLang="ja-JP" sz="1050" b="1">
              <a:solidFill>
                <a:srgbClr val="FF0000"/>
              </a:solidFill>
              <a:effectLst/>
              <a:latin typeface="+mn-lt"/>
              <a:ea typeface="+mn-ea"/>
              <a:cs typeface="+mn-cs"/>
            </a:rPr>
            <a:t>以下事業者一括として計上する。ただし、発電事業者からの購入とその他事業者からの購入は分割すること。</a:t>
          </a:r>
          <a:endParaRPr lang="ja-JP" altLang="ja-JP" sz="1050">
            <a:solidFill>
              <a:srgbClr val="FF0000"/>
            </a:solidFill>
            <a:effectLst/>
          </a:endParaRPr>
        </a:p>
        <a:p>
          <a:pPr eaLnBrk="1" fontAlgn="auto" latinLnBrk="0" hangingPunct="1"/>
          <a:r>
            <a:rPr kumimoji="1" lang="ja-JP" altLang="ja-JP" sz="700" b="1">
              <a:solidFill>
                <a:srgbClr val="FF0000"/>
              </a:solidFill>
              <a:effectLst/>
              <a:latin typeface="+mn-lt"/>
              <a:ea typeface="+mn-ea"/>
              <a:cs typeface="+mn-cs"/>
            </a:rPr>
            <a:t>（注）太陽光の設備量については、</a:t>
          </a:r>
          <a:r>
            <a:rPr lang="ja-JP" altLang="ja-JP" sz="700" b="1" i="0" baseline="0">
              <a:solidFill>
                <a:srgbClr val="FF0000"/>
              </a:solidFill>
              <a:effectLst/>
              <a:latin typeface="+mn-lt"/>
              <a:ea typeface="+mn-ea"/>
              <a:cs typeface="+mn-cs"/>
            </a:rPr>
            <a:t>太陽電池の合計出力とパワーコンディショナーの出力のいずれか小さい方の出力とし、</a:t>
          </a:r>
          <a:endParaRPr lang="ja-JP" altLang="ja-JP" sz="700">
            <a:solidFill>
              <a:srgbClr val="FF0000"/>
            </a:solidFill>
            <a:effectLst/>
          </a:endParaRPr>
        </a:p>
        <a:p>
          <a:pPr eaLnBrk="1" fontAlgn="auto" latinLnBrk="0" hangingPunct="1"/>
          <a:r>
            <a:rPr lang="ja-JP" altLang="ja-JP" sz="700" b="1" i="0" baseline="0">
              <a:solidFill>
                <a:srgbClr val="FF0000"/>
              </a:solidFill>
              <a:effectLst/>
              <a:latin typeface="+mn-lt"/>
              <a:ea typeface="+mn-ea"/>
              <a:cs typeface="+mn-cs"/>
            </a:rPr>
            <a:t>　　　パワーコンディショナーを複数台設置している場合は、各系列における太陽電池の合計出力とパワーコンディショナーの出力のいずれか小さい方の出力を合計した値とすること。</a:t>
          </a:r>
          <a:endParaRPr lang="ja-JP" altLang="ja-JP" sz="700">
            <a:solidFill>
              <a:srgbClr val="FF0000"/>
            </a:solidFill>
            <a:effectLst/>
          </a:endParaRPr>
        </a:p>
      </xdr:txBody>
    </xdr:sp>
    <xdr:clientData/>
  </xdr:oneCellAnchor>
  <mc:AlternateContent xmlns:mc="http://schemas.openxmlformats.org/markup-compatibility/2006">
    <mc:Choice xmlns:a14="http://schemas.microsoft.com/office/drawing/2010/main" Requires="a14">
      <xdr:twoCellAnchor>
        <xdr:from>
          <xdr:col>2</xdr:col>
          <xdr:colOff>0</xdr:colOff>
          <xdr:row>1</xdr:row>
          <xdr:rowOff>95250</xdr:rowOff>
        </xdr:from>
        <xdr:to>
          <xdr:col>3</xdr:col>
          <xdr:colOff>336550</xdr:colOff>
          <xdr:row>1</xdr:row>
          <xdr:rowOff>457200</xdr:rowOff>
        </xdr:to>
        <xdr:sp macro="" textlink="">
          <xdr:nvSpPr>
            <xdr:cNvPr id="345089" name="Button 1" hidden="1">
              <a:extLst>
                <a:ext uri="{63B3BB69-23CF-44E3-9099-C40C66FF867C}">
                  <a14:compatExt spid="_x0000_s345089"/>
                </a:ext>
                <a:ext uri="{FF2B5EF4-FFF2-40B4-BE49-F238E27FC236}">
                  <a16:creationId xmlns:a16="http://schemas.microsoft.com/office/drawing/2014/main" id="{00000000-0008-0000-0400-0000014405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000" b="1" i="0" u="none" strike="noStrike" baseline="0">
                  <a:solidFill>
                    <a:srgbClr val="FF0000"/>
                  </a:solidFill>
                  <a:latin typeface="ＭＳ ゴシック"/>
                  <a:ea typeface="ＭＳ ゴシック"/>
                </a:rPr>
                <a:t>帳票作成</a:t>
              </a:r>
            </a:p>
          </xdr:txBody>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xdr:oneCellAnchor>
    <xdr:from>
      <xdr:col>7</xdr:col>
      <xdr:colOff>392205</xdr:colOff>
      <xdr:row>0</xdr:row>
      <xdr:rowOff>30257</xdr:rowOff>
    </xdr:from>
    <xdr:ext cx="11138647" cy="922244"/>
    <xdr:sp macro="" textlink="">
      <xdr:nvSpPr>
        <xdr:cNvPr id="2" name="テキスト ボックス 1">
          <a:extLst>
            <a:ext uri="{FF2B5EF4-FFF2-40B4-BE49-F238E27FC236}">
              <a16:creationId xmlns:a16="http://schemas.microsoft.com/office/drawing/2014/main" id="{00000000-0008-0000-0500-000002000000}"/>
            </a:ext>
          </a:extLst>
        </xdr:cNvPr>
        <xdr:cNvSpPr txBox="1"/>
      </xdr:nvSpPr>
      <xdr:spPr>
        <a:xfrm>
          <a:off x="2554940" y="30257"/>
          <a:ext cx="11138647" cy="922244"/>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r>
            <a:rPr kumimoji="1" lang="ja-JP" altLang="ja-JP" sz="1050" b="1">
              <a:solidFill>
                <a:srgbClr val="FF0000"/>
              </a:solidFill>
              <a:effectLst/>
              <a:latin typeface="+mn-lt"/>
              <a:ea typeface="+mn-ea"/>
              <a:cs typeface="+mn-cs"/>
            </a:rPr>
            <a:t>青セル内に当該エリアの保有発電設備（開発計画分含む）の設備量（</a:t>
          </a:r>
          <a:r>
            <a:rPr kumimoji="1" lang="en-US" altLang="ja-JP" sz="1050" b="1">
              <a:solidFill>
                <a:srgbClr val="FF0000"/>
              </a:solidFill>
              <a:effectLst/>
              <a:latin typeface="+mn-lt"/>
              <a:ea typeface="+mn-ea"/>
              <a:cs typeface="+mn-cs"/>
            </a:rPr>
            <a:t>MW</a:t>
          </a:r>
          <a:r>
            <a:rPr kumimoji="1" lang="ja-JP" altLang="ja-JP" sz="1050" b="1">
              <a:solidFill>
                <a:srgbClr val="FF0000"/>
              </a:solidFill>
              <a:effectLst/>
              <a:latin typeface="+mn-lt"/>
              <a:ea typeface="+mn-ea"/>
              <a:cs typeface="+mn-cs"/>
            </a:rPr>
            <a:t>）および月間想定発電電力量（</a:t>
          </a:r>
          <a:r>
            <a:rPr kumimoji="1" lang="en-US" altLang="ja-JP" sz="1050" b="1">
              <a:solidFill>
                <a:srgbClr val="FF0000"/>
              </a:solidFill>
              <a:effectLst/>
              <a:latin typeface="+mn-lt"/>
              <a:ea typeface="+mn-ea"/>
              <a:cs typeface="+mn-cs"/>
            </a:rPr>
            <a:t>GWh</a:t>
          </a:r>
          <a:r>
            <a:rPr kumimoji="1" lang="ja-JP" altLang="ja-JP" sz="1050" b="1">
              <a:solidFill>
                <a:srgbClr val="FF0000"/>
              </a:solidFill>
              <a:effectLst/>
              <a:latin typeface="+mn-lt"/>
              <a:ea typeface="+mn-ea"/>
              <a:cs typeface="+mn-cs"/>
            </a:rPr>
            <a:t>）を第１０年度まで、小数点第１位で入力する。</a:t>
          </a:r>
          <a:endParaRPr lang="ja-JP" altLang="ja-JP" sz="1050">
            <a:solidFill>
              <a:srgbClr val="FF0000"/>
            </a:solidFill>
            <a:effectLst/>
          </a:endParaRPr>
        </a:p>
        <a:p>
          <a:r>
            <a:rPr kumimoji="1" lang="ja-JP" altLang="ja-JP" sz="1050" b="1">
              <a:solidFill>
                <a:srgbClr val="FF0000"/>
              </a:solidFill>
              <a:effectLst/>
              <a:latin typeface="+mn-lt"/>
              <a:ea typeface="+mn-ea"/>
              <a:cs typeface="+mn-cs"/>
            </a:rPr>
            <a:t>また、購入した電気の購入相手先事業者および購入量も入力する。なお、購入量は上記入力により計算された各月各年度の供給電力・供給電力量に対する％値（もしくは、設備量）で入力する。</a:t>
          </a:r>
          <a:endParaRPr lang="ja-JP" altLang="ja-JP" sz="1050">
            <a:solidFill>
              <a:srgbClr val="FF0000"/>
            </a:solidFill>
            <a:effectLst/>
          </a:endParaRPr>
        </a:p>
        <a:p>
          <a:pPr eaLnBrk="1" fontAlgn="auto" latinLnBrk="0" hangingPunct="1"/>
          <a:r>
            <a:rPr kumimoji="1" lang="ja-JP" altLang="ja-JP" sz="1050" b="1">
              <a:solidFill>
                <a:srgbClr val="FF0000"/>
              </a:solidFill>
              <a:effectLst/>
              <a:latin typeface="+mn-lt"/>
              <a:ea typeface="+mn-ea"/>
              <a:cs typeface="+mn-cs"/>
            </a:rPr>
            <a:t>購入相手先の事業者が</a:t>
          </a:r>
          <a:r>
            <a:rPr kumimoji="1" lang="en-US" altLang="ja-JP" sz="1050" b="1">
              <a:solidFill>
                <a:srgbClr val="FF0000"/>
              </a:solidFill>
              <a:effectLst/>
              <a:latin typeface="+mn-lt"/>
              <a:ea typeface="+mn-ea"/>
              <a:cs typeface="+mn-cs"/>
            </a:rPr>
            <a:t>3</a:t>
          </a:r>
          <a:r>
            <a:rPr kumimoji="1" lang="ja-JP" altLang="ja-JP" sz="1050" b="1">
              <a:solidFill>
                <a:srgbClr val="FF0000"/>
              </a:solidFill>
              <a:effectLst/>
              <a:latin typeface="+mn-lt"/>
              <a:ea typeface="+mn-ea"/>
              <a:cs typeface="+mn-cs"/>
            </a:rPr>
            <a:t>社以上の場合は、</a:t>
          </a:r>
          <a:r>
            <a:rPr kumimoji="1" lang="en-US" altLang="ja-JP" sz="1050" b="1">
              <a:solidFill>
                <a:srgbClr val="FF0000"/>
              </a:solidFill>
              <a:effectLst/>
              <a:latin typeface="+mn-lt"/>
              <a:ea typeface="+mn-ea"/>
              <a:cs typeface="+mn-cs"/>
            </a:rPr>
            <a:t>1</a:t>
          </a:r>
          <a:r>
            <a:rPr kumimoji="1" lang="ja-JP" altLang="ja-JP" sz="1050" b="1">
              <a:solidFill>
                <a:srgbClr val="FF0000"/>
              </a:solidFill>
              <a:effectLst/>
              <a:latin typeface="+mn-lt"/>
              <a:ea typeface="+mn-ea"/>
              <a:cs typeface="+mn-cs"/>
            </a:rPr>
            <a:t>万</a:t>
          </a:r>
          <a:r>
            <a:rPr kumimoji="1" lang="en-US" altLang="ja-JP" sz="1050" b="1">
              <a:solidFill>
                <a:srgbClr val="FF0000"/>
              </a:solidFill>
              <a:effectLst/>
              <a:latin typeface="+mn-lt"/>
              <a:ea typeface="+mn-ea"/>
              <a:cs typeface="+mn-cs"/>
            </a:rPr>
            <a:t>kW</a:t>
          </a:r>
          <a:r>
            <a:rPr kumimoji="1" lang="ja-JP" altLang="ja-JP" sz="1050" b="1">
              <a:solidFill>
                <a:srgbClr val="FF0000"/>
              </a:solidFill>
              <a:effectLst/>
              <a:latin typeface="+mn-lt"/>
              <a:ea typeface="+mn-ea"/>
              <a:cs typeface="+mn-cs"/>
            </a:rPr>
            <a:t>以下事業者一括として計上する。ただし、発電事業者からの購入とその他事業者からの購入は分割すること。</a:t>
          </a:r>
          <a:endParaRPr lang="ja-JP" altLang="ja-JP" sz="1050">
            <a:solidFill>
              <a:srgbClr val="FF0000"/>
            </a:solidFill>
            <a:effectLst/>
          </a:endParaRPr>
        </a:p>
        <a:p>
          <a:pPr eaLnBrk="1" fontAlgn="auto" latinLnBrk="0" hangingPunct="1"/>
          <a:r>
            <a:rPr kumimoji="1" lang="ja-JP" altLang="ja-JP" sz="700" b="1">
              <a:solidFill>
                <a:srgbClr val="FF0000"/>
              </a:solidFill>
              <a:effectLst/>
              <a:latin typeface="+mn-lt"/>
              <a:ea typeface="+mn-ea"/>
              <a:cs typeface="+mn-cs"/>
            </a:rPr>
            <a:t>（注）太陽光の設備量については、</a:t>
          </a:r>
          <a:r>
            <a:rPr lang="ja-JP" altLang="ja-JP" sz="700" b="1" i="0" baseline="0">
              <a:solidFill>
                <a:srgbClr val="FF0000"/>
              </a:solidFill>
              <a:effectLst/>
              <a:latin typeface="+mn-lt"/>
              <a:ea typeface="+mn-ea"/>
              <a:cs typeface="+mn-cs"/>
            </a:rPr>
            <a:t>太陽電池の合計出力とパワーコンディショナーの出力のいずれか小さい方の出力とし、</a:t>
          </a:r>
          <a:endParaRPr lang="ja-JP" altLang="ja-JP" sz="700">
            <a:solidFill>
              <a:srgbClr val="FF0000"/>
            </a:solidFill>
            <a:effectLst/>
          </a:endParaRPr>
        </a:p>
        <a:p>
          <a:pPr eaLnBrk="1" fontAlgn="auto" latinLnBrk="0" hangingPunct="1"/>
          <a:r>
            <a:rPr lang="ja-JP" altLang="ja-JP" sz="700" b="1" i="0" baseline="0">
              <a:solidFill>
                <a:srgbClr val="FF0000"/>
              </a:solidFill>
              <a:effectLst/>
              <a:latin typeface="+mn-lt"/>
              <a:ea typeface="+mn-ea"/>
              <a:cs typeface="+mn-cs"/>
            </a:rPr>
            <a:t>　　　パワーコンディショナーを複数台設置している場合は、各系列における太陽電池の合計出力とパワーコンディショナーの出力のいずれか小さい方の出力を合計した値とすること。</a:t>
          </a:r>
          <a:endParaRPr lang="ja-JP" altLang="ja-JP" sz="700">
            <a:solidFill>
              <a:srgbClr val="FF0000"/>
            </a:solidFill>
            <a:effectLst/>
          </a:endParaRPr>
        </a:p>
      </xdr:txBody>
    </xdr:sp>
    <xdr:clientData/>
  </xdr:oneCellAnchor>
  <mc:AlternateContent xmlns:mc="http://schemas.openxmlformats.org/markup-compatibility/2006">
    <mc:Choice xmlns:a14="http://schemas.microsoft.com/office/drawing/2010/main" Requires="a14">
      <xdr:twoCellAnchor>
        <xdr:from>
          <xdr:col>2</xdr:col>
          <xdr:colOff>0</xdr:colOff>
          <xdr:row>1</xdr:row>
          <xdr:rowOff>95250</xdr:rowOff>
        </xdr:from>
        <xdr:to>
          <xdr:col>3</xdr:col>
          <xdr:colOff>336550</xdr:colOff>
          <xdr:row>1</xdr:row>
          <xdr:rowOff>457200</xdr:rowOff>
        </xdr:to>
        <xdr:sp macro="" textlink="">
          <xdr:nvSpPr>
            <xdr:cNvPr id="346113" name="Button 1" hidden="1">
              <a:extLst>
                <a:ext uri="{63B3BB69-23CF-44E3-9099-C40C66FF867C}">
                  <a14:compatExt spid="_x0000_s346113"/>
                </a:ext>
                <a:ext uri="{FF2B5EF4-FFF2-40B4-BE49-F238E27FC236}">
                  <a16:creationId xmlns:a16="http://schemas.microsoft.com/office/drawing/2014/main" id="{00000000-0008-0000-0500-0000014805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000" b="1" i="0" u="none" strike="noStrike" baseline="0">
                  <a:solidFill>
                    <a:srgbClr val="FF0000"/>
                  </a:solidFill>
                  <a:latin typeface="ＭＳ ゴシック"/>
                  <a:ea typeface="ＭＳ ゴシック"/>
                </a:rPr>
                <a:t>帳票作成</a:t>
              </a:r>
            </a:p>
          </xdr:txBody>
        </xdr:sp>
        <xdr:clientData fPrintsWithSheet="0"/>
      </xdr:twoCellAnchor>
    </mc:Choice>
    <mc:Fallback/>
  </mc:AlternateContent>
</xdr:wsDr>
</file>

<file path=xl/drawings/drawing5.xml><?xml version="1.0" encoding="utf-8"?>
<xdr:wsDr xmlns:xdr="http://schemas.openxmlformats.org/drawingml/2006/spreadsheetDrawing" xmlns:a="http://schemas.openxmlformats.org/drawingml/2006/main">
  <xdr:oneCellAnchor>
    <xdr:from>
      <xdr:col>6</xdr:col>
      <xdr:colOff>0</xdr:colOff>
      <xdr:row>0</xdr:row>
      <xdr:rowOff>104774</xdr:rowOff>
    </xdr:from>
    <xdr:ext cx="9720000" cy="612000"/>
    <xdr:sp macro="" textlink="">
      <xdr:nvSpPr>
        <xdr:cNvPr id="2" name="テキスト ボックス 1">
          <a:extLst>
            <a:ext uri="{FF2B5EF4-FFF2-40B4-BE49-F238E27FC236}">
              <a16:creationId xmlns:a16="http://schemas.microsoft.com/office/drawing/2014/main" id="{00000000-0008-0000-0600-000002000000}"/>
            </a:ext>
          </a:extLst>
        </xdr:cNvPr>
        <xdr:cNvSpPr txBox="1"/>
      </xdr:nvSpPr>
      <xdr:spPr>
        <a:xfrm>
          <a:off x="1771650" y="104774"/>
          <a:ext cx="9720000" cy="61200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r>
            <a:rPr kumimoji="1" lang="ja-JP" altLang="en-US" sz="1000" b="1">
              <a:solidFill>
                <a:srgbClr val="FF0000"/>
              </a:solidFill>
            </a:rPr>
            <a:t>青セル内に当該エリアの保有発電設備（開発計画分含む）の供給電力（</a:t>
          </a:r>
          <a:r>
            <a:rPr kumimoji="1" lang="en-US" altLang="ja-JP" sz="1000" b="1">
              <a:solidFill>
                <a:srgbClr val="FF0000"/>
              </a:solidFill>
            </a:rPr>
            <a:t>MW</a:t>
          </a:r>
          <a:r>
            <a:rPr kumimoji="1" lang="ja-JP" altLang="en-US" sz="1000" b="1">
              <a:solidFill>
                <a:srgbClr val="FF0000"/>
              </a:solidFill>
            </a:rPr>
            <a:t>）および月間想定発電電力量（</a:t>
          </a:r>
          <a:r>
            <a:rPr kumimoji="1" lang="en-US" altLang="ja-JP" sz="1000" b="1">
              <a:solidFill>
                <a:srgbClr val="FF0000"/>
              </a:solidFill>
            </a:rPr>
            <a:t>GWh</a:t>
          </a:r>
          <a:r>
            <a:rPr kumimoji="1" lang="ja-JP" altLang="en-US" sz="1000" b="1">
              <a:solidFill>
                <a:srgbClr val="FF0000"/>
              </a:solidFill>
            </a:rPr>
            <a:t>）を第１０年度まで、</a:t>
          </a:r>
          <a:endParaRPr kumimoji="1" lang="en-US" altLang="ja-JP" sz="1000" b="1">
            <a:solidFill>
              <a:srgbClr val="FF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b="1">
              <a:solidFill>
                <a:srgbClr val="FF0000"/>
              </a:solidFill>
              <a:effectLst/>
              <a:latin typeface="+mn-lt"/>
              <a:ea typeface="+mn-ea"/>
              <a:cs typeface="+mn-cs"/>
            </a:rPr>
            <a:t>前年度、</a:t>
          </a:r>
          <a:r>
            <a:rPr kumimoji="1" lang="ja-JP" altLang="ja-JP" sz="1100" b="1">
              <a:solidFill>
                <a:srgbClr val="FF0000"/>
              </a:solidFill>
              <a:effectLst/>
              <a:latin typeface="+mn-lt"/>
              <a:ea typeface="+mn-ea"/>
              <a:cs typeface="+mn-cs"/>
            </a:rPr>
            <a:t>当該年度、第５年度、第１０年度の年度末電源構成および年間発電端電力量を小数点第１位で入力する。</a:t>
          </a:r>
          <a:endParaRPr lang="ja-JP" altLang="ja-JP" sz="1000">
            <a:solidFill>
              <a:srgbClr val="FF0000"/>
            </a:solidFill>
            <a:effectLst/>
          </a:endParaRPr>
        </a:p>
        <a:p>
          <a:pPr algn="l"/>
          <a:r>
            <a:rPr kumimoji="1" lang="ja-JP" altLang="en-US" sz="1000" b="1">
              <a:solidFill>
                <a:srgbClr val="FF0000"/>
              </a:solidFill>
            </a:rPr>
            <a:t>また、発電した電気の送電相手先事業者および送電量も入力する。なお、送電量は上記に入力した設備量に対する％値（もしくは、設備量）で入力する。</a:t>
          </a:r>
          <a:endParaRPr kumimoji="1" lang="en-US" altLang="ja-JP" sz="1000" b="1">
            <a:solidFill>
              <a:srgbClr val="FF0000"/>
            </a:solidFill>
          </a:endParaRPr>
        </a:p>
      </xdr:txBody>
    </xdr:sp>
    <xdr:clientData/>
  </xdr:oneCellAnchor>
  <mc:AlternateContent xmlns:mc="http://schemas.openxmlformats.org/markup-compatibility/2006">
    <mc:Choice xmlns:a14="http://schemas.microsoft.com/office/drawing/2010/main" Requires="a14">
      <xdr:twoCellAnchor>
        <xdr:from>
          <xdr:col>2</xdr:col>
          <xdr:colOff>0</xdr:colOff>
          <xdr:row>1</xdr:row>
          <xdr:rowOff>95250</xdr:rowOff>
        </xdr:from>
        <xdr:to>
          <xdr:col>3</xdr:col>
          <xdr:colOff>336550</xdr:colOff>
          <xdr:row>1</xdr:row>
          <xdr:rowOff>457200</xdr:rowOff>
        </xdr:to>
        <xdr:sp macro="" textlink="">
          <xdr:nvSpPr>
            <xdr:cNvPr id="347137" name="Button 1" hidden="1">
              <a:extLst>
                <a:ext uri="{63B3BB69-23CF-44E3-9099-C40C66FF867C}">
                  <a14:compatExt spid="_x0000_s347137"/>
                </a:ext>
                <a:ext uri="{FF2B5EF4-FFF2-40B4-BE49-F238E27FC236}">
                  <a16:creationId xmlns:a16="http://schemas.microsoft.com/office/drawing/2014/main" id="{00000000-0008-0000-0600-0000014C05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000" b="1" i="0" u="none" strike="noStrike" baseline="0">
                  <a:solidFill>
                    <a:srgbClr val="FF0000"/>
                  </a:solidFill>
                  <a:latin typeface="ＭＳ ゴシック"/>
                  <a:ea typeface="ＭＳ ゴシック"/>
                </a:rPr>
                <a:t>帳票作成</a:t>
              </a:r>
            </a:p>
          </xdr:txBody>
        </xdr:sp>
        <xdr:clientData fPrintsWithSheet="0"/>
      </xdr:twoCellAnchor>
    </mc:Choice>
    <mc:Fallback/>
  </mc:AlternateContent>
</xdr:wsDr>
</file>

<file path=xl/drawings/drawing6.xml><?xml version="1.0" encoding="utf-8"?>
<xdr:wsDr xmlns:xdr="http://schemas.openxmlformats.org/drawingml/2006/spreadsheetDrawing" xmlns:a="http://schemas.openxmlformats.org/drawingml/2006/main">
  <xdr:oneCellAnchor>
    <xdr:from>
      <xdr:col>6</xdr:col>
      <xdr:colOff>0</xdr:colOff>
      <xdr:row>0</xdr:row>
      <xdr:rowOff>104774</xdr:rowOff>
    </xdr:from>
    <xdr:ext cx="9720000" cy="612000"/>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1771650" y="104774"/>
          <a:ext cx="9720000" cy="61200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r>
            <a:rPr kumimoji="1" lang="ja-JP" altLang="en-US" sz="1000" b="1">
              <a:solidFill>
                <a:srgbClr val="FF0000"/>
              </a:solidFill>
            </a:rPr>
            <a:t>青セル内に当該エリアの保有発電設備（開発計画分含む）の供給電力（</a:t>
          </a:r>
          <a:r>
            <a:rPr kumimoji="1" lang="en-US" altLang="ja-JP" sz="1000" b="1">
              <a:solidFill>
                <a:srgbClr val="FF0000"/>
              </a:solidFill>
            </a:rPr>
            <a:t>MW</a:t>
          </a:r>
          <a:r>
            <a:rPr kumimoji="1" lang="ja-JP" altLang="en-US" sz="1000" b="1">
              <a:solidFill>
                <a:srgbClr val="FF0000"/>
              </a:solidFill>
            </a:rPr>
            <a:t>）および月間想定発電電力量（</a:t>
          </a:r>
          <a:r>
            <a:rPr kumimoji="1" lang="en-US" altLang="ja-JP" sz="1000" b="1">
              <a:solidFill>
                <a:srgbClr val="FF0000"/>
              </a:solidFill>
            </a:rPr>
            <a:t>GWh</a:t>
          </a:r>
          <a:r>
            <a:rPr kumimoji="1" lang="ja-JP" altLang="en-US" sz="1000" b="1">
              <a:solidFill>
                <a:srgbClr val="FF0000"/>
              </a:solidFill>
            </a:rPr>
            <a:t>）を第１０年度まで、</a:t>
          </a:r>
          <a:endParaRPr kumimoji="1" lang="en-US" altLang="ja-JP" sz="1000" b="1">
            <a:solidFill>
              <a:srgbClr val="FF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b="1">
              <a:solidFill>
                <a:srgbClr val="FF0000"/>
              </a:solidFill>
              <a:effectLst/>
              <a:latin typeface="+mn-lt"/>
              <a:ea typeface="+mn-ea"/>
              <a:cs typeface="+mn-cs"/>
            </a:rPr>
            <a:t>前年度、</a:t>
          </a:r>
          <a:r>
            <a:rPr kumimoji="1" lang="ja-JP" altLang="ja-JP" sz="1100" b="1">
              <a:solidFill>
                <a:srgbClr val="FF0000"/>
              </a:solidFill>
              <a:effectLst/>
              <a:latin typeface="+mn-lt"/>
              <a:ea typeface="+mn-ea"/>
              <a:cs typeface="+mn-cs"/>
            </a:rPr>
            <a:t>当該年度、第５年度、第１０年度の年度末電源構成および年間発電端電力量を小数点第１位で入力する。</a:t>
          </a:r>
          <a:endParaRPr lang="ja-JP" altLang="ja-JP" sz="1000">
            <a:solidFill>
              <a:srgbClr val="FF0000"/>
            </a:solidFill>
            <a:effectLst/>
          </a:endParaRPr>
        </a:p>
        <a:p>
          <a:pPr algn="l"/>
          <a:r>
            <a:rPr kumimoji="1" lang="ja-JP" altLang="en-US" sz="1000" b="1">
              <a:solidFill>
                <a:srgbClr val="FF0000"/>
              </a:solidFill>
            </a:rPr>
            <a:t>また、発電した電気の送電相手先事業者および送電量も入力する。なお、送電量は上記に入力した設備量に対する％値（もしくは、設備量）で入力する。</a:t>
          </a:r>
          <a:endParaRPr kumimoji="1" lang="en-US" altLang="ja-JP" sz="1000" b="1">
            <a:solidFill>
              <a:srgbClr val="FF0000"/>
            </a:solidFill>
          </a:endParaRPr>
        </a:p>
      </xdr:txBody>
    </xdr:sp>
    <xdr:clientData/>
  </xdr:oneCellAnchor>
  <mc:AlternateContent xmlns:mc="http://schemas.openxmlformats.org/markup-compatibility/2006">
    <mc:Choice xmlns:a14="http://schemas.microsoft.com/office/drawing/2010/main" Requires="a14">
      <xdr:twoCellAnchor>
        <xdr:from>
          <xdr:col>2</xdr:col>
          <xdr:colOff>0</xdr:colOff>
          <xdr:row>1</xdr:row>
          <xdr:rowOff>95250</xdr:rowOff>
        </xdr:from>
        <xdr:to>
          <xdr:col>3</xdr:col>
          <xdr:colOff>336550</xdr:colOff>
          <xdr:row>1</xdr:row>
          <xdr:rowOff>457200</xdr:rowOff>
        </xdr:to>
        <xdr:sp macro="" textlink="">
          <xdr:nvSpPr>
            <xdr:cNvPr id="384001" name="Button 1" hidden="1">
              <a:extLst>
                <a:ext uri="{63B3BB69-23CF-44E3-9099-C40C66FF867C}">
                  <a14:compatExt spid="_x0000_s384001"/>
                </a:ext>
                <a:ext uri="{FF2B5EF4-FFF2-40B4-BE49-F238E27FC236}">
                  <a16:creationId xmlns:a16="http://schemas.microsoft.com/office/drawing/2014/main" id="{00000000-0008-0000-0700-000001DC05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000" b="1" i="0" u="none" strike="noStrike" baseline="0">
                  <a:solidFill>
                    <a:srgbClr val="FF0000"/>
                  </a:solidFill>
                  <a:latin typeface="ＭＳ ゴシック"/>
                  <a:ea typeface="ＭＳ ゴシック"/>
                </a:rPr>
                <a:t>帳票作成</a:t>
              </a:r>
            </a:p>
          </xdr:txBody>
        </xdr:sp>
        <xdr:clientData fPrintsWithSheet="0"/>
      </xdr:twoCellAnchor>
    </mc:Choice>
    <mc:Fallback/>
  </mc:AlternateContent>
</xdr:wsDr>
</file>

<file path=xl/drawings/drawing7.xml><?xml version="1.0" encoding="utf-8"?>
<xdr:wsDr xmlns:xdr="http://schemas.openxmlformats.org/drawingml/2006/spreadsheetDrawing" xmlns:a="http://schemas.openxmlformats.org/drawingml/2006/main">
  <xdr:oneCellAnchor>
    <xdr:from>
      <xdr:col>6</xdr:col>
      <xdr:colOff>0</xdr:colOff>
      <xdr:row>0</xdr:row>
      <xdr:rowOff>104774</xdr:rowOff>
    </xdr:from>
    <xdr:ext cx="9720000" cy="612000"/>
    <xdr:sp macro="" textlink="">
      <xdr:nvSpPr>
        <xdr:cNvPr id="2" name="テキスト ボックス 1">
          <a:extLst>
            <a:ext uri="{FF2B5EF4-FFF2-40B4-BE49-F238E27FC236}">
              <a16:creationId xmlns:a16="http://schemas.microsoft.com/office/drawing/2014/main" id="{00000000-0008-0000-0800-000002000000}"/>
            </a:ext>
          </a:extLst>
        </xdr:cNvPr>
        <xdr:cNvSpPr txBox="1"/>
      </xdr:nvSpPr>
      <xdr:spPr>
        <a:xfrm>
          <a:off x="1771650" y="104774"/>
          <a:ext cx="9720000" cy="61200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r>
            <a:rPr kumimoji="1" lang="ja-JP" altLang="en-US" sz="1000" b="1">
              <a:solidFill>
                <a:srgbClr val="FF0000"/>
              </a:solidFill>
            </a:rPr>
            <a:t>青セル内に当該エリアの保有発電設備（開発計画分含む）の供給電力（</a:t>
          </a:r>
          <a:r>
            <a:rPr kumimoji="1" lang="en-US" altLang="ja-JP" sz="1000" b="1">
              <a:solidFill>
                <a:srgbClr val="FF0000"/>
              </a:solidFill>
            </a:rPr>
            <a:t>MW</a:t>
          </a:r>
          <a:r>
            <a:rPr kumimoji="1" lang="ja-JP" altLang="en-US" sz="1000" b="1">
              <a:solidFill>
                <a:srgbClr val="FF0000"/>
              </a:solidFill>
            </a:rPr>
            <a:t>）および月間想定発電電力量（</a:t>
          </a:r>
          <a:r>
            <a:rPr kumimoji="1" lang="en-US" altLang="ja-JP" sz="1000" b="1">
              <a:solidFill>
                <a:srgbClr val="FF0000"/>
              </a:solidFill>
            </a:rPr>
            <a:t>GWh</a:t>
          </a:r>
          <a:r>
            <a:rPr kumimoji="1" lang="ja-JP" altLang="en-US" sz="1000" b="1">
              <a:solidFill>
                <a:srgbClr val="FF0000"/>
              </a:solidFill>
            </a:rPr>
            <a:t>）を第１０年度まで、</a:t>
          </a:r>
          <a:endParaRPr kumimoji="1" lang="en-US" altLang="ja-JP" sz="1000" b="1">
            <a:solidFill>
              <a:srgbClr val="FF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b="1">
              <a:solidFill>
                <a:srgbClr val="FF0000"/>
              </a:solidFill>
              <a:effectLst/>
              <a:latin typeface="+mn-lt"/>
              <a:ea typeface="+mn-ea"/>
              <a:cs typeface="+mn-cs"/>
            </a:rPr>
            <a:t>前年度、</a:t>
          </a:r>
          <a:r>
            <a:rPr kumimoji="1" lang="ja-JP" altLang="ja-JP" sz="1100" b="1">
              <a:solidFill>
                <a:srgbClr val="FF0000"/>
              </a:solidFill>
              <a:effectLst/>
              <a:latin typeface="+mn-lt"/>
              <a:ea typeface="+mn-ea"/>
              <a:cs typeface="+mn-cs"/>
            </a:rPr>
            <a:t>当該年度、第５年度、第１０年度の年度末電源構成および年間発電端電力量を小数点第１位で入力する。</a:t>
          </a:r>
          <a:endParaRPr lang="ja-JP" altLang="ja-JP" sz="1000">
            <a:solidFill>
              <a:srgbClr val="FF0000"/>
            </a:solidFill>
            <a:effectLst/>
          </a:endParaRPr>
        </a:p>
        <a:p>
          <a:pPr algn="l"/>
          <a:r>
            <a:rPr kumimoji="1" lang="ja-JP" altLang="en-US" sz="1000" b="1">
              <a:solidFill>
                <a:srgbClr val="FF0000"/>
              </a:solidFill>
            </a:rPr>
            <a:t>また、発電した電気の送電相手先事業者および送電量も入力する。なお、送電量は上記に入力した設備量に対する％値（もしくは、設備量）で入力する。</a:t>
          </a:r>
          <a:endParaRPr kumimoji="1" lang="en-US" altLang="ja-JP" sz="1000" b="1">
            <a:solidFill>
              <a:srgbClr val="FF0000"/>
            </a:solidFill>
          </a:endParaRPr>
        </a:p>
      </xdr:txBody>
    </xdr:sp>
    <xdr:clientData/>
  </xdr:oneCellAnchor>
  <mc:AlternateContent xmlns:mc="http://schemas.openxmlformats.org/markup-compatibility/2006">
    <mc:Choice xmlns:a14="http://schemas.microsoft.com/office/drawing/2010/main" Requires="a14">
      <xdr:twoCellAnchor>
        <xdr:from>
          <xdr:col>2</xdr:col>
          <xdr:colOff>0</xdr:colOff>
          <xdr:row>1</xdr:row>
          <xdr:rowOff>95250</xdr:rowOff>
        </xdr:from>
        <xdr:to>
          <xdr:col>3</xdr:col>
          <xdr:colOff>336550</xdr:colOff>
          <xdr:row>1</xdr:row>
          <xdr:rowOff>457200</xdr:rowOff>
        </xdr:to>
        <xdr:sp macro="" textlink="">
          <xdr:nvSpPr>
            <xdr:cNvPr id="394241" name="Button 1" hidden="1">
              <a:extLst>
                <a:ext uri="{63B3BB69-23CF-44E3-9099-C40C66FF867C}">
                  <a14:compatExt spid="_x0000_s394241"/>
                </a:ext>
                <a:ext uri="{FF2B5EF4-FFF2-40B4-BE49-F238E27FC236}">
                  <a16:creationId xmlns:a16="http://schemas.microsoft.com/office/drawing/2014/main" id="{00000000-0008-0000-0800-0000010406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000" b="1" i="0" u="none" strike="noStrike" baseline="0">
                  <a:solidFill>
                    <a:srgbClr val="FF0000"/>
                  </a:solidFill>
                  <a:latin typeface="ＭＳ ゴシック"/>
                  <a:ea typeface="ＭＳ ゴシック"/>
                </a:rPr>
                <a:t>帳票作成</a:t>
              </a:r>
            </a:p>
          </xdr:txBody>
        </xdr:sp>
        <xdr:clientData fPrintsWithSheet="0"/>
      </xdr:twoCellAnchor>
    </mc:Choice>
    <mc:Fallback/>
  </mc:AlternateContent>
</xdr:wsDr>
</file>

<file path=xl/drawings/drawing8.xml><?xml version="1.0" encoding="utf-8"?>
<xdr:wsDr xmlns:xdr="http://schemas.openxmlformats.org/drawingml/2006/spreadsheetDrawing" xmlns:a="http://schemas.openxmlformats.org/drawingml/2006/main">
  <xdr:oneCellAnchor>
    <xdr:from>
      <xdr:col>4</xdr:col>
      <xdr:colOff>316594</xdr:colOff>
      <xdr:row>1</xdr:row>
      <xdr:rowOff>54429</xdr:rowOff>
    </xdr:from>
    <xdr:ext cx="4526640" cy="442440"/>
    <xdr:sp macro="" textlink="">
      <xdr:nvSpPr>
        <xdr:cNvPr id="3" name="テキスト ボックス 2">
          <a:extLst>
            <a:ext uri="{FF2B5EF4-FFF2-40B4-BE49-F238E27FC236}">
              <a16:creationId xmlns:a16="http://schemas.microsoft.com/office/drawing/2014/main" id="{00000000-0008-0000-0900-000003000000}"/>
            </a:ext>
          </a:extLst>
        </xdr:cNvPr>
        <xdr:cNvSpPr txBox="1"/>
      </xdr:nvSpPr>
      <xdr:spPr>
        <a:xfrm>
          <a:off x="1250044" y="225879"/>
          <a:ext cx="4526640" cy="44244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kumimoji="1" lang="ja-JP" altLang="en-US" sz="1050" b="1" i="0" u="none" strike="noStrike">
              <a:solidFill>
                <a:srgbClr val="FF0000"/>
              </a:solidFill>
              <a:effectLst/>
              <a:latin typeface="+mn-lt"/>
              <a:ea typeface="+mn-ea"/>
              <a:cs typeface="+mn-cs"/>
            </a:rPr>
            <a:t>送電元および送電先に北海道または東北エリアが含まれる場合は、</a:t>
          </a:r>
          <a:endParaRPr kumimoji="1" lang="en-US" altLang="ja-JP" sz="1050" b="1" i="0" u="none" strike="noStrike">
            <a:solidFill>
              <a:srgbClr val="FF0000"/>
            </a:solidFill>
            <a:effectLst/>
            <a:latin typeface="+mn-lt"/>
            <a:ea typeface="+mn-ea"/>
            <a:cs typeface="+mn-cs"/>
          </a:endParaRPr>
        </a:p>
        <a:p>
          <a:pPr algn="ctr"/>
          <a:r>
            <a:rPr kumimoji="1" lang="ja-JP" altLang="en-US" sz="1050" b="1" i="0" u="none" strike="noStrike">
              <a:solidFill>
                <a:srgbClr val="FF0000"/>
              </a:solidFill>
              <a:effectLst/>
              <a:latin typeface="+mn-lt"/>
              <a:ea typeface="+mn-ea"/>
              <a:cs typeface="+mn-cs"/>
            </a:rPr>
            <a:t>長期断面項目の送電電力・</a:t>
          </a:r>
          <a:r>
            <a:rPr kumimoji="1" lang="en-US" altLang="ja-JP" sz="1050" b="1" i="0" u="none" strike="noStrike">
              <a:solidFill>
                <a:srgbClr val="FF0000"/>
              </a:solidFill>
              <a:effectLst/>
              <a:latin typeface="+mn-lt"/>
              <a:ea typeface="+mn-ea"/>
              <a:cs typeface="+mn-cs"/>
            </a:rPr>
            <a:t>1</a:t>
          </a:r>
          <a:r>
            <a:rPr kumimoji="1" lang="ja-JP" altLang="en-US" sz="1050" b="1" i="0" u="none" strike="noStrike">
              <a:solidFill>
                <a:srgbClr val="FF0000"/>
              </a:solidFill>
              <a:effectLst/>
              <a:latin typeface="+mn-lt"/>
              <a:ea typeface="+mn-ea"/>
              <a:cs typeface="+mn-cs"/>
            </a:rPr>
            <a:t>月の記載が必要</a:t>
          </a:r>
          <a:endParaRPr kumimoji="0" lang="en-US" altLang="ja-JP" sz="1050" b="1" i="0" u="none" strike="noStrike">
            <a:solidFill>
              <a:srgbClr val="FF0000"/>
            </a:solidFill>
            <a:effectLst/>
            <a:latin typeface="+mn-lt"/>
            <a:ea typeface="+mn-ea"/>
            <a:cs typeface="+mn-cs"/>
          </a:endParaRPr>
        </a:p>
      </xdr:txBody>
    </xdr:sp>
    <xdr:clientData/>
  </xdr:oneCellAnchor>
  <mc:AlternateContent xmlns:mc="http://schemas.openxmlformats.org/markup-compatibility/2006">
    <mc:Choice xmlns:a14="http://schemas.microsoft.com/office/drawing/2010/main" Requires="a14">
      <xdr:twoCellAnchor>
        <xdr:from>
          <xdr:col>6</xdr:col>
          <xdr:colOff>146050</xdr:colOff>
          <xdr:row>1</xdr:row>
          <xdr:rowOff>609600</xdr:rowOff>
        </xdr:from>
        <xdr:to>
          <xdr:col>8</xdr:col>
          <xdr:colOff>152400</xdr:colOff>
          <xdr:row>3</xdr:row>
          <xdr:rowOff>171450</xdr:rowOff>
        </xdr:to>
        <xdr:sp macro="" textlink="">
          <xdr:nvSpPr>
            <xdr:cNvPr id="572418" name="Button 2" hidden="1">
              <a:extLst>
                <a:ext uri="{63B3BB69-23CF-44E3-9099-C40C66FF867C}">
                  <a14:compatExt spid="_x0000_s572418"/>
                </a:ext>
                <a:ext uri="{FF2B5EF4-FFF2-40B4-BE49-F238E27FC236}">
                  <a16:creationId xmlns:a16="http://schemas.microsoft.com/office/drawing/2014/main" id="{00000000-0008-0000-0900-000002BC08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000" b="1" i="0" u="none" strike="noStrike" baseline="0">
                  <a:solidFill>
                    <a:srgbClr val="FF0000"/>
                  </a:solidFill>
                  <a:latin typeface="ＭＳ ゴシック"/>
                  <a:ea typeface="ＭＳ ゴシック"/>
                </a:rPr>
                <a:t>行追加</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323850</xdr:colOff>
          <xdr:row>1</xdr:row>
          <xdr:rowOff>609600</xdr:rowOff>
        </xdr:from>
        <xdr:to>
          <xdr:col>10</xdr:col>
          <xdr:colOff>323850</xdr:colOff>
          <xdr:row>3</xdr:row>
          <xdr:rowOff>171450</xdr:rowOff>
        </xdr:to>
        <xdr:sp macro="" textlink="">
          <xdr:nvSpPr>
            <xdr:cNvPr id="572419" name="Button 3" hidden="1">
              <a:extLst>
                <a:ext uri="{63B3BB69-23CF-44E3-9099-C40C66FF867C}">
                  <a14:compatExt spid="_x0000_s572419"/>
                </a:ext>
                <a:ext uri="{FF2B5EF4-FFF2-40B4-BE49-F238E27FC236}">
                  <a16:creationId xmlns:a16="http://schemas.microsoft.com/office/drawing/2014/main" id="{00000000-0008-0000-0900-000003BC08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000" b="1" i="0" u="none" strike="noStrike" baseline="0">
                  <a:solidFill>
                    <a:srgbClr val="FF0000"/>
                  </a:solidFill>
                  <a:latin typeface="ＭＳ ゴシック"/>
                  <a:ea typeface="ＭＳ ゴシック"/>
                </a:rPr>
                <a:t>行削除</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38100</xdr:colOff>
          <xdr:row>1</xdr:row>
          <xdr:rowOff>95250</xdr:rowOff>
        </xdr:from>
        <xdr:to>
          <xdr:col>4</xdr:col>
          <xdr:colOff>19050</xdr:colOff>
          <xdr:row>1</xdr:row>
          <xdr:rowOff>457200</xdr:rowOff>
        </xdr:to>
        <xdr:sp macro="" textlink="">
          <xdr:nvSpPr>
            <xdr:cNvPr id="572438" name="Button 22" hidden="1">
              <a:extLst>
                <a:ext uri="{63B3BB69-23CF-44E3-9099-C40C66FF867C}">
                  <a14:compatExt spid="_x0000_s572438"/>
                </a:ext>
                <a:ext uri="{FF2B5EF4-FFF2-40B4-BE49-F238E27FC236}">
                  <a16:creationId xmlns:a16="http://schemas.microsoft.com/office/drawing/2014/main" id="{00000000-0008-0000-0900-000016BC08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000" b="1" i="0" u="none" strike="noStrike" baseline="0">
                  <a:solidFill>
                    <a:srgbClr val="FF0000"/>
                  </a:solidFill>
                  <a:latin typeface="ＭＳ ゴシック"/>
                  <a:ea typeface="ＭＳ ゴシック"/>
                </a:rPr>
                <a:t>帳票作成</a:t>
              </a:r>
            </a:p>
          </xdr:txBody>
        </xdr:sp>
        <xdr:clientData fPrintsWithSheet="0"/>
      </xdr:twoCellAnchor>
    </mc:Choice>
    <mc:Fallback/>
  </mc:AlternateContent>
</xdr:wsDr>
</file>

<file path=xl/drawings/drawing9.xml><?xml version="1.0" encoding="utf-8"?>
<xdr:wsDr xmlns:xdr="http://schemas.openxmlformats.org/drawingml/2006/spreadsheetDrawing" xmlns:a="http://schemas.openxmlformats.org/drawingml/2006/main">
  <xdr:oneCellAnchor>
    <xdr:from>
      <xdr:col>6</xdr:col>
      <xdr:colOff>698499</xdr:colOff>
      <xdr:row>0</xdr:row>
      <xdr:rowOff>90713</xdr:rowOff>
    </xdr:from>
    <xdr:ext cx="2939143" cy="517073"/>
    <xdr:sp macro="" textlink="">
      <xdr:nvSpPr>
        <xdr:cNvPr id="26" name="テキスト ボックス 25">
          <a:extLst>
            <a:ext uri="{FF2B5EF4-FFF2-40B4-BE49-F238E27FC236}">
              <a16:creationId xmlns:a16="http://schemas.microsoft.com/office/drawing/2014/main" id="{00000000-0008-0000-0B00-00001A000000}"/>
            </a:ext>
          </a:extLst>
        </xdr:cNvPr>
        <xdr:cNvSpPr txBox="1"/>
      </xdr:nvSpPr>
      <xdr:spPr>
        <a:xfrm>
          <a:off x="6812642" y="90713"/>
          <a:ext cx="2939143" cy="51707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kumimoji="1" lang="ja-JP" altLang="en-US" sz="1000" b="1">
              <a:solidFill>
                <a:srgbClr val="FF0000"/>
              </a:solidFill>
            </a:rPr>
            <a:t>青セルが入力対象</a:t>
          </a:r>
          <a:endParaRPr kumimoji="1" lang="en-US" altLang="ja-JP" sz="1000" b="1">
            <a:solidFill>
              <a:srgbClr val="FF0000"/>
            </a:solidFill>
          </a:endParaRPr>
        </a:p>
        <a:p>
          <a:pPr algn="ctr"/>
          <a:r>
            <a:rPr kumimoji="1" lang="ja-JP" altLang="en-US" sz="1000" b="1">
              <a:solidFill>
                <a:srgbClr val="FF0000"/>
              </a:solidFill>
            </a:rPr>
            <a:t>必要に応じて、行を追加して記載する</a:t>
          </a:r>
          <a:endParaRPr kumimoji="1" lang="en-US" altLang="ja-JP" sz="1000" b="1">
            <a:solidFill>
              <a:srgbClr val="FF0000"/>
            </a:solidFill>
          </a:endParaRPr>
        </a:p>
      </xdr:txBody>
    </xdr:sp>
    <xdr:clientData/>
  </xdr:oneCellAnchor>
  <mc:AlternateContent xmlns:mc="http://schemas.openxmlformats.org/markup-compatibility/2006">
    <mc:Choice xmlns:a14="http://schemas.microsoft.com/office/drawing/2010/main" Requires="a14">
      <xdr:twoCellAnchor>
        <xdr:from>
          <xdr:col>5</xdr:col>
          <xdr:colOff>114300</xdr:colOff>
          <xdr:row>1</xdr:row>
          <xdr:rowOff>19050</xdr:rowOff>
        </xdr:from>
        <xdr:to>
          <xdr:col>5</xdr:col>
          <xdr:colOff>990600</xdr:colOff>
          <xdr:row>3</xdr:row>
          <xdr:rowOff>19050</xdr:rowOff>
        </xdr:to>
        <xdr:sp macro="" textlink="">
          <xdr:nvSpPr>
            <xdr:cNvPr id="114693" name="Button 5" hidden="1">
              <a:extLst>
                <a:ext uri="{63B3BB69-23CF-44E3-9099-C40C66FF867C}">
                  <a14:compatExt spid="_x0000_s114693"/>
                </a:ext>
                <a:ext uri="{FF2B5EF4-FFF2-40B4-BE49-F238E27FC236}">
                  <a16:creationId xmlns:a16="http://schemas.microsoft.com/office/drawing/2014/main" id="{00000000-0008-0000-0B00-000005C001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000" b="1" i="0" u="none" strike="noStrike" baseline="0">
                  <a:solidFill>
                    <a:srgbClr val="FF0000"/>
                  </a:solidFill>
                  <a:latin typeface="ＭＳ ゴシック"/>
                  <a:ea typeface="ＭＳ ゴシック"/>
                </a:rPr>
                <a:t>行追加</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1174750</xdr:colOff>
          <xdr:row>1</xdr:row>
          <xdr:rowOff>19050</xdr:rowOff>
        </xdr:from>
        <xdr:to>
          <xdr:col>6</xdr:col>
          <xdr:colOff>342900</xdr:colOff>
          <xdr:row>3</xdr:row>
          <xdr:rowOff>19050</xdr:rowOff>
        </xdr:to>
        <xdr:sp macro="" textlink="">
          <xdr:nvSpPr>
            <xdr:cNvPr id="114694" name="Button 6" hidden="1">
              <a:extLst>
                <a:ext uri="{63B3BB69-23CF-44E3-9099-C40C66FF867C}">
                  <a14:compatExt spid="_x0000_s114694"/>
                </a:ext>
                <a:ext uri="{FF2B5EF4-FFF2-40B4-BE49-F238E27FC236}">
                  <a16:creationId xmlns:a16="http://schemas.microsoft.com/office/drawing/2014/main" id="{00000000-0008-0000-0B00-000006C001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000" b="1" i="0" u="none" strike="noStrike" baseline="0">
                  <a:solidFill>
                    <a:srgbClr val="FF0000"/>
                  </a:solidFill>
                  <a:latin typeface="ＭＳ ゴシック"/>
                  <a:ea typeface="ＭＳ ゴシック"/>
                </a:rPr>
                <a:t>行削除</a:t>
              </a:r>
            </a:p>
          </xdr:txBody>
        </xdr:sp>
        <xdr:clientData fPrintsWithSheet="0"/>
      </xdr:twoCellAnchor>
    </mc:Choice>
    <mc:Fallback/>
  </mc:AlternateContent>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7.vml"/><Relationship Id="rId7" Type="http://schemas.openxmlformats.org/officeDocument/2006/relationships/comments" Target="../comments7.xml"/><Relationship Id="rId2" Type="http://schemas.openxmlformats.org/officeDocument/2006/relationships/drawing" Target="../drawings/drawing8.xml"/><Relationship Id="rId1" Type="http://schemas.openxmlformats.org/officeDocument/2006/relationships/printerSettings" Target="../printerSettings/printerSettings11.bin"/><Relationship Id="rId6" Type="http://schemas.openxmlformats.org/officeDocument/2006/relationships/ctrlProp" Target="../ctrlProps/ctrlProp9.xml"/><Relationship Id="rId5" Type="http://schemas.openxmlformats.org/officeDocument/2006/relationships/ctrlProp" Target="../ctrlProps/ctrlProp8.xml"/><Relationship Id="rId4" Type="http://schemas.openxmlformats.org/officeDocument/2006/relationships/ctrlProp" Target="../ctrlProps/ctrlProp7.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3.bin"/><Relationship Id="rId1" Type="http://schemas.openxmlformats.org/officeDocument/2006/relationships/printerSettings" Target="../printerSettings/printerSettings12.bin"/><Relationship Id="rId4" Type="http://schemas.openxmlformats.org/officeDocument/2006/relationships/comments" Target="../comments8.xm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9.xml"/><Relationship Id="rId7" Type="http://schemas.openxmlformats.org/officeDocument/2006/relationships/comments" Target="../comments9.xml"/><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 Id="rId6" Type="http://schemas.openxmlformats.org/officeDocument/2006/relationships/ctrlProp" Target="../ctrlProps/ctrlProp11.xml"/><Relationship Id="rId5" Type="http://schemas.openxmlformats.org/officeDocument/2006/relationships/ctrlProp" Target="../ctrlProps/ctrlProp10.xml"/><Relationship Id="rId4" Type="http://schemas.openxmlformats.org/officeDocument/2006/relationships/vmlDrawing" Target="../drawings/vmlDrawing9.vml"/></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0.xml"/><Relationship Id="rId7" Type="http://schemas.openxmlformats.org/officeDocument/2006/relationships/comments" Target="../comments10.x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6" Type="http://schemas.openxmlformats.org/officeDocument/2006/relationships/ctrlProp" Target="../ctrlProps/ctrlProp13.xml"/><Relationship Id="rId5" Type="http://schemas.openxmlformats.org/officeDocument/2006/relationships/ctrlProp" Target="../ctrlProps/ctrlProp12.xml"/><Relationship Id="rId4" Type="http://schemas.openxmlformats.org/officeDocument/2006/relationships/vmlDrawing" Target="../drawings/vmlDrawing10.vml"/></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1.xml"/><Relationship Id="rId7" Type="http://schemas.openxmlformats.org/officeDocument/2006/relationships/comments" Target="../comments11.x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6" Type="http://schemas.openxmlformats.org/officeDocument/2006/relationships/ctrlProp" Target="../ctrlProps/ctrlProp15.xml"/><Relationship Id="rId5" Type="http://schemas.openxmlformats.org/officeDocument/2006/relationships/ctrlProp" Target="../ctrlProps/ctrlProp14.xml"/><Relationship Id="rId4" Type="http://schemas.openxmlformats.org/officeDocument/2006/relationships/vmlDrawing" Target="../drawings/vmlDrawing11.vml"/></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2.xml"/><Relationship Id="rId7" Type="http://schemas.openxmlformats.org/officeDocument/2006/relationships/comments" Target="../comments12.xml"/><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 Id="rId6" Type="http://schemas.openxmlformats.org/officeDocument/2006/relationships/ctrlProp" Target="../ctrlProps/ctrlProp17.xml"/><Relationship Id="rId5" Type="http://schemas.openxmlformats.org/officeDocument/2006/relationships/ctrlProp" Target="../ctrlProps/ctrlProp16.xml"/><Relationship Id="rId4" Type="http://schemas.openxmlformats.org/officeDocument/2006/relationships/vmlDrawing" Target="../drawings/vmlDrawing12.vm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 Id="rId5" Type="http://schemas.openxmlformats.org/officeDocument/2006/relationships/comments" Target="../comments13.xml"/><Relationship Id="rId4" Type="http://schemas.openxmlformats.org/officeDocument/2006/relationships/vmlDrawing" Target="../drawings/vmlDrawing13.vml"/></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 Id="rId5" Type="http://schemas.openxmlformats.org/officeDocument/2006/relationships/comments" Target="../comments14.xml"/><Relationship Id="rId4" Type="http://schemas.openxmlformats.org/officeDocument/2006/relationships/vmlDrawing" Target="../drawings/vmlDrawing14.vml"/></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 Id="rId5" Type="http://schemas.openxmlformats.org/officeDocument/2006/relationships/comments" Target="../comments15.xml"/><Relationship Id="rId4" Type="http://schemas.openxmlformats.org/officeDocument/2006/relationships/vmlDrawing" Target="../drawings/vmlDrawing15.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 Id="rId5" Type="http://schemas.openxmlformats.org/officeDocument/2006/relationships/comments" Target="../comments16.xml"/><Relationship Id="rId4" Type="http://schemas.openxmlformats.org/officeDocument/2006/relationships/vmlDrawing" Target="../drawings/vmlDrawing16.vml"/></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printerSettings" Target="../printerSettings/printerSettings32.bin"/><Relationship Id="rId1" Type="http://schemas.openxmlformats.org/officeDocument/2006/relationships/printerSettings" Target="../printerSettings/printerSettings31.bin"/><Relationship Id="rId5" Type="http://schemas.openxmlformats.org/officeDocument/2006/relationships/comments" Target="../comments17.xml"/><Relationship Id="rId4" Type="http://schemas.openxmlformats.org/officeDocument/2006/relationships/vmlDrawing" Target="../drawings/vmlDrawing17.v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18.xml"/><Relationship Id="rId1" Type="http://schemas.openxmlformats.org/officeDocument/2006/relationships/printerSettings" Target="../printerSettings/printerSettings33.bin"/><Relationship Id="rId4" Type="http://schemas.openxmlformats.org/officeDocument/2006/relationships/comments" Target="../comments18.xml"/></Relationships>
</file>

<file path=xl/worksheets/_rels/sheet23.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printerSettings" Target="../printerSettings/printerSettings35.bin"/><Relationship Id="rId1" Type="http://schemas.openxmlformats.org/officeDocument/2006/relationships/printerSettings" Target="../printerSettings/printerSettings34.bin"/><Relationship Id="rId5" Type="http://schemas.openxmlformats.org/officeDocument/2006/relationships/comments" Target="../comments19.xml"/><Relationship Id="rId4" Type="http://schemas.openxmlformats.org/officeDocument/2006/relationships/vmlDrawing" Target="../drawings/vmlDrawing19.v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20.xml"/><Relationship Id="rId1" Type="http://schemas.openxmlformats.org/officeDocument/2006/relationships/printerSettings" Target="../printerSettings/printerSettings36.bin"/><Relationship Id="rId4" Type="http://schemas.openxmlformats.org/officeDocument/2006/relationships/comments" Target="../comments20.xml"/></Relationships>
</file>

<file path=xl/worksheets/_rels/sheet25.xml.rels><?xml version="1.0" encoding="UTF-8" standalone="yes"?>
<Relationships xmlns="http://schemas.openxmlformats.org/package/2006/relationships"><Relationship Id="rId3" Type="http://schemas.openxmlformats.org/officeDocument/2006/relationships/drawing" Target="../drawings/drawing21.xml"/><Relationship Id="rId2" Type="http://schemas.openxmlformats.org/officeDocument/2006/relationships/printerSettings" Target="../printerSettings/printerSettings38.bin"/><Relationship Id="rId1" Type="http://schemas.openxmlformats.org/officeDocument/2006/relationships/printerSettings" Target="../printerSettings/printerSettings37.bin"/><Relationship Id="rId5" Type="http://schemas.openxmlformats.org/officeDocument/2006/relationships/comments" Target="../comments21.xml"/><Relationship Id="rId4" Type="http://schemas.openxmlformats.org/officeDocument/2006/relationships/vmlDrawing" Target="../drawings/vmlDrawing21.v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22.xml"/><Relationship Id="rId1" Type="http://schemas.openxmlformats.org/officeDocument/2006/relationships/printerSettings" Target="../printerSettings/printerSettings39.bin"/><Relationship Id="rId4" Type="http://schemas.openxmlformats.org/officeDocument/2006/relationships/comments" Target="../comments22.xml"/></Relationships>
</file>

<file path=xl/worksheets/_rels/sheet27.xml.rels><?xml version="1.0" encoding="UTF-8" standalone="yes"?>
<Relationships xmlns="http://schemas.openxmlformats.org/package/2006/relationships"><Relationship Id="rId3" Type="http://schemas.openxmlformats.org/officeDocument/2006/relationships/drawing" Target="../drawings/drawing23.xml"/><Relationship Id="rId2" Type="http://schemas.openxmlformats.org/officeDocument/2006/relationships/printerSettings" Target="../printerSettings/printerSettings41.bin"/><Relationship Id="rId1" Type="http://schemas.openxmlformats.org/officeDocument/2006/relationships/printerSettings" Target="../printerSettings/printerSettings40.bin"/><Relationship Id="rId5" Type="http://schemas.openxmlformats.org/officeDocument/2006/relationships/comments" Target="../comments23.xml"/><Relationship Id="rId4" Type="http://schemas.openxmlformats.org/officeDocument/2006/relationships/vmlDrawing" Target="../drawings/vmlDrawing23.vml"/></Relationships>
</file>

<file path=xl/worksheets/_rels/sheet28.xml.rels><?xml version="1.0" encoding="UTF-8" standalone="yes"?>
<Relationships xmlns="http://schemas.openxmlformats.org/package/2006/relationships"><Relationship Id="rId3" Type="http://schemas.openxmlformats.org/officeDocument/2006/relationships/drawing" Target="../drawings/drawing24.xml"/><Relationship Id="rId2" Type="http://schemas.openxmlformats.org/officeDocument/2006/relationships/printerSettings" Target="../printerSettings/printerSettings43.bin"/><Relationship Id="rId1" Type="http://schemas.openxmlformats.org/officeDocument/2006/relationships/printerSettings" Target="../printerSettings/printerSettings42.bin"/><Relationship Id="rId6" Type="http://schemas.openxmlformats.org/officeDocument/2006/relationships/ctrlProp" Target="../ctrlProps/ctrlProp19.xml"/><Relationship Id="rId5" Type="http://schemas.openxmlformats.org/officeDocument/2006/relationships/ctrlProp" Target="../ctrlProps/ctrlProp18.xml"/><Relationship Id="rId4" Type="http://schemas.openxmlformats.org/officeDocument/2006/relationships/vmlDrawing" Target="../drawings/vmlDrawing24.vml"/></Relationships>
</file>

<file path=xl/worksheets/_rels/sheet29.xml.rels><?xml version="1.0" encoding="UTF-8" standalone="yes"?>
<Relationships xmlns="http://schemas.openxmlformats.org/package/2006/relationships"><Relationship Id="rId3" Type="http://schemas.openxmlformats.org/officeDocument/2006/relationships/drawing" Target="../drawings/drawing25.xml"/><Relationship Id="rId2" Type="http://schemas.openxmlformats.org/officeDocument/2006/relationships/printerSettings" Target="../printerSettings/printerSettings45.bin"/><Relationship Id="rId1" Type="http://schemas.openxmlformats.org/officeDocument/2006/relationships/printerSettings" Target="../printerSettings/printerSettings44.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printerSettings" Target="../printerSettings/printerSettings47.bin"/><Relationship Id="rId1" Type="http://schemas.openxmlformats.org/officeDocument/2006/relationships/printerSettings" Target="../printerSettings/printerSettings46.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 Id="rId6" Type="http://schemas.openxmlformats.org/officeDocument/2006/relationships/comments" Target="../comments1.xml"/><Relationship Id="rId5" Type="http://schemas.openxmlformats.org/officeDocument/2006/relationships/ctrlProp" Target="../ctrlProps/ctrlProp1.xml"/><Relationship Id="rId4"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6.bin"/><Relationship Id="rId5" Type="http://schemas.openxmlformats.org/officeDocument/2006/relationships/comments" Target="../comments2.xml"/><Relationship Id="rId4" Type="http://schemas.openxmlformats.org/officeDocument/2006/relationships/ctrlProp" Target="../ctrlProps/ctrlProp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7.bin"/><Relationship Id="rId5" Type="http://schemas.openxmlformats.org/officeDocument/2006/relationships/comments" Target="../comments3.xml"/><Relationship Id="rId4" Type="http://schemas.openxmlformats.org/officeDocument/2006/relationships/ctrlProp" Target="../ctrlProps/ctrlProp3.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8.bin"/><Relationship Id="rId5" Type="http://schemas.openxmlformats.org/officeDocument/2006/relationships/comments" Target="../comments4.xml"/><Relationship Id="rId4" Type="http://schemas.openxmlformats.org/officeDocument/2006/relationships/ctrlProp" Target="../ctrlProps/ctrlProp4.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9.bin"/><Relationship Id="rId5" Type="http://schemas.openxmlformats.org/officeDocument/2006/relationships/comments" Target="../comments5.xml"/><Relationship Id="rId4" Type="http://schemas.openxmlformats.org/officeDocument/2006/relationships/ctrlProp" Target="../ctrlProps/ctrlProp5.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7.xml"/><Relationship Id="rId1" Type="http://schemas.openxmlformats.org/officeDocument/2006/relationships/printerSettings" Target="../printerSettings/printerSettings10.bin"/><Relationship Id="rId5" Type="http://schemas.openxmlformats.org/officeDocument/2006/relationships/comments" Target="../comments6.xml"/><Relationship Id="rId4" Type="http://schemas.openxmlformats.org/officeDocument/2006/relationships/ctrlProp" Target="../ctrlProps/ctrlProp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68">
    <tabColor rgb="FF7030A0"/>
  </sheetPr>
  <dimension ref="A1:Z89"/>
  <sheetViews>
    <sheetView workbookViewId="0"/>
  </sheetViews>
  <sheetFormatPr defaultColWidth="9.33203125" defaultRowHeight="11"/>
  <cols>
    <col min="1" max="1" width="21" style="416" customWidth="1"/>
    <col min="2" max="2" width="46.6640625" style="416" bestFit="1" customWidth="1"/>
    <col min="3" max="3" width="22.77734375" style="417" customWidth="1"/>
    <col min="4" max="4" width="36.109375" style="418" customWidth="1"/>
    <col min="5" max="5" width="4" style="416" bestFit="1" customWidth="1"/>
    <col min="6" max="6" width="35.109375" style="416" bestFit="1" customWidth="1"/>
    <col min="7" max="7" width="18.44140625" style="416" customWidth="1"/>
    <col min="8" max="15" width="12" style="416" customWidth="1"/>
    <col min="16" max="16" width="35.109375" style="463" bestFit="1" customWidth="1"/>
    <col min="17" max="17" width="9.33203125" style="416"/>
    <col min="18" max="24" width="12.44140625" style="416" customWidth="1"/>
    <col min="25" max="25" width="40.77734375" style="416" bestFit="1" customWidth="1"/>
    <col min="26" max="26" width="34.109375" style="416" customWidth="1"/>
    <col min="27" max="16384" width="9.33203125" style="416"/>
  </cols>
  <sheetData>
    <row r="1" spans="1:26">
      <c r="A1" s="416" t="s">
        <v>401</v>
      </c>
      <c r="E1" s="419" t="s">
        <v>407</v>
      </c>
      <c r="F1" s="420"/>
      <c r="G1" s="420"/>
      <c r="H1" s="420"/>
      <c r="I1" s="420"/>
      <c r="J1" s="420"/>
      <c r="K1" s="420"/>
      <c r="L1" s="420"/>
      <c r="M1" s="420"/>
      <c r="N1" s="420"/>
      <c r="O1" s="420"/>
      <c r="P1" s="421"/>
    </row>
    <row r="2" spans="1:26" ht="11.25" customHeight="1">
      <c r="A2" s="422" t="s">
        <v>402</v>
      </c>
      <c r="B2" s="423" t="s">
        <v>403</v>
      </c>
      <c r="C2" s="465" t="s">
        <v>200</v>
      </c>
      <c r="E2" s="500" t="s">
        <v>494</v>
      </c>
      <c r="F2" s="501"/>
      <c r="G2" s="502" t="s">
        <v>408</v>
      </c>
      <c r="H2" s="502"/>
      <c r="I2" s="503" t="s">
        <v>409</v>
      </c>
      <c r="J2" s="504"/>
      <c r="K2" s="504"/>
      <c r="L2" s="504"/>
      <c r="M2" s="504"/>
      <c r="N2" s="504"/>
      <c r="O2" s="504"/>
      <c r="P2" s="504"/>
    </row>
    <row r="3" spans="1:26">
      <c r="A3" s="424" t="s">
        <v>495</v>
      </c>
      <c r="B3" s="425" t="s">
        <v>565</v>
      </c>
      <c r="C3" s="426" t="s">
        <v>496</v>
      </c>
      <c r="E3" s="505" t="s">
        <v>497</v>
      </c>
      <c r="F3" s="505" t="s">
        <v>411</v>
      </c>
      <c r="G3" s="497" t="s">
        <v>412</v>
      </c>
      <c r="H3" s="506" t="s">
        <v>413</v>
      </c>
      <c r="I3" s="505"/>
      <c r="J3" s="505"/>
      <c r="K3" s="505"/>
      <c r="L3" s="505"/>
      <c r="M3" s="505"/>
      <c r="N3" s="505"/>
      <c r="O3" s="505"/>
      <c r="P3" s="505"/>
      <c r="R3" s="427" t="s">
        <v>414</v>
      </c>
    </row>
    <row r="4" spans="1:26" ht="11.25" customHeight="1">
      <c r="A4" s="424" t="s">
        <v>498</v>
      </c>
      <c r="B4" s="425" t="s">
        <v>566</v>
      </c>
      <c r="C4" s="426" t="s">
        <v>496</v>
      </c>
      <c r="E4" s="505"/>
      <c r="F4" s="505"/>
      <c r="G4" s="497"/>
      <c r="H4" s="428"/>
      <c r="I4" s="497" t="s">
        <v>415</v>
      </c>
      <c r="J4" s="497" t="s">
        <v>416</v>
      </c>
      <c r="K4" s="497" t="s">
        <v>417</v>
      </c>
      <c r="L4" s="497" t="s">
        <v>418</v>
      </c>
      <c r="M4" s="497" t="s">
        <v>419</v>
      </c>
      <c r="N4" s="497" t="s">
        <v>420</v>
      </c>
      <c r="O4" s="497" t="s">
        <v>421</v>
      </c>
      <c r="P4" s="498" t="s">
        <v>422</v>
      </c>
      <c r="R4" s="497" t="s">
        <v>415</v>
      </c>
      <c r="S4" s="497" t="s">
        <v>416</v>
      </c>
      <c r="T4" s="497" t="s">
        <v>417</v>
      </c>
      <c r="U4" s="497" t="s">
        <v>418</v>
      </c>
      <c r="V4" s="497" t="s">
        <v>419</v>
      </c>
      <c r="W4" s="497" t="s">
        <v>420</v>
      </c>
      <c r="X4" s="497" t="s">
        <v>421</v>
      </c>
    </row>
    <row r="5" spans="1:26">
      <c r="A5" s="424" t="s">
        <v>499</v>
      </c>
      <c r="B5" s="425" t="s">
        <v>567</v>
      </c>
      <c r="C5" s="426" t="s">
        <v>496</v>
      </c>
      <c r="E5" s="505"/>
      <c r="F5" s="505"/>
      <c r="G5" s="497"/>
      <c r="H5" s="429"/>
      <c r="I5" s="497"/>
      <c r="J5" s="497"/>
      <c r="K5" s="497"/>
      <c r="L5" s="497"/>
      <c r="M5" s="497"/>
      <c r="N5" s="497"/>
      <c r="O5" s="497"/>
      <c r="P5" s="499"/>
      <c r="R5" s="497"/>
      <c r="S5" s="497"/>
      <c r="T5" s="497"/>
      <c r="U5" s="497"/>
      <c r="V5" s="497"/>
      <c r="W5" s="497"/>
      <c r="X5" s="497"/>
      <c r="Y5" s="430"/>
    </row>
    <row r="6" spans="1:26" ht="11.25" customHeight="1">
      <c r="A6" s="424" t="s">
        <v>500</v>
      </c>
      <c r="B6" s="425" t="s">
        <v>568</v>
      </c>
      <c r="C6" s="426" t="s">
        <v>496</v>
      </c>
      <c r="E6" s="505"/>
      <c r="F6" s="505"/>
      <c r="G6" s="497" t="s">
        <v>501</v>
      </c>
      <c r="H6" s="497" t="s">
        <v>502</v>
      </c>
      <c r="I6" s="497" t="s">
        <v>503</v>
      </c>
      <c r="J6" s="497" t="s">
        <v>504</v>
      </c>
      <c r="K6" s="497" t="s">
        <v>505</v>
      </c>
      <c r="L6" s="497" t="s">
        <v>506</v>
      </c>
      <c r="M6" s="497" t="s">
        <v>507</v>
      </c>
      <c r="N6" s="497" t="s">
        <v>508</v>
      </c>
      <c r="O6" s="497" t="s">
        <v>509</v>
      </c>
      <c r="P6" s="499"/>
      <c r="R6" s="497" t="s">
        <v>503</v>
      </c>
      <c r="S6" s="497" t="s">
        <v>504</v>
      </c>
      <c r="T6" s="497" t="s">
        <v>505</v>
      </c>
      <c r="U6" s="497" t="s">
        <v>506</v>
      </c>
      <c r="V6" s="497" t="s">
        <v>507</v>
      </c>
      <c r="W6" s="497" t="s">
        <v>508</v>
      </c>
      <c r="X6" s="497" t="s">
        <v>509</v>
      </c>
      <c r="Y6" s="430"/>
    </row>
    <row r="7" spans="1:26">
      <c r="A7" s="424" t="s">
        <v>510</v>
      </c>
      <c r="B7" s="425" t="s">
        <v>569</v>
      </c>
      <c r="C7" s="426" t="s">
        <v>496</v>
      </c>
      <c r="E7" s="505"/>
      <c r="F7" s="505"/>
      <c r="G7" s="497"/>
      <c r="H7" s="497"/>
      <c r="I7" s="497"/>
      <c r="J7" s="497"/>
      <c r="K7" s="497"/>
      <c r="L7" s="497"/>
      <c r="M7" s="497"/>
      <c r="N7" s="497"/>
      <c r="O7" s="497"/>
      <c r="P7" s="499"/>
      <c r="R7" s="497"/>
      <c r="S7" s="497"/>
      <c r="T7" s="497"/>
      <c r="U7" s="497"/>
      <c r="V7" s="497"/>
      <c r="W7" s="497"/>
      <c r="X7" s="497"/>
      <c r="Y7" s="430"/>
    </row>
    <row r="8" spans="1:26" ht="11.25" customHeight="1">
      <c r="A8" s="424" t="s">
        <v>511</v>
      </c>
      <c r="B8" s="425" t="s">
        <v>570</v>
      </c>
      <c r="C8" s="426" t="s">
        <v>496</v>
      </c>
      <c r="E8" s="431">
        <v>1</v>
      </c>
      <c r="F8" s="432" t="s">
        <v>423</v>
      </c>
      <c r="G8" s="433" t="s">
        <v>424</v>
      </c>
      <c r="H8" s="433"/>
      <c r="I8" s="433"/>
      <c r="J8" s="433"/>
      <c r="K8" s="433"/>
      <c r="L8" s="433"/>
      <c r="M8" s="433"/>
      <c r="N8" s="433"/>
      <c r="O8" s="433"/>
      <c r="P8" s="434" t="str">
        <f>IF(ISERROR(VLOOKUP(I8&amp;J8&amp;K8&amp;L8&amp;M8&amp;N8&amp;O8,$Y$8:$Z$15,2,FALSE)),"",VLOOKUP(I8&amp;J8&amp;K8&amp;L8&amp;M8&amp;N8&amp;O8,$Y$8:$Z$15,2,FALSE))</f>
        <v/>
      </c>
      <c r="R8" s="435" t="s">
        <v>512</v>
      </c>
      <c r="S8" s="435" t="s">
        <v>512</v>
      </c>
      <c r="T8" s="435" t="s">
        <v>512</v>
      </c>
      <c r="U8" s="435" t="s">
        <v>512</v>
      </c>
      <c r="V8" s="435" t="s">
        <v>512</v>
      </c>
      <c r="W8" s="435" t="s">
        <v>512</v>
      </c>
      <c r="X8" s="435" t="s">
        <v>512</v>
      </c>
      <c r="Y8" s="416" t="str">
        <f t="shared" ref="Y8:Y15" si="0">R8&amp;S8&amp;T8&amp;U8&amp;V8&amp;W8&amp;X8</f>
        <v>FalseFalseFalseFalseFalseFalseFalse</v>
      </c>
      <c r="Z8" s="430" t="s">
        <v>425</v>
      </c>
    </row>
    <row r="9" spans="1:26">
      <c r="A9" s="424" t="s">
        <v>513</v>
      </c>
      <c r="B9" s="425" t="s">
        <v>571</v>
      </c>
      <c r="C9" s="426" t="s">
        <v>514</v>
      </c>
      <c r="E9" s="431">
        <v>2</v>
      </c>
      <c r="F9" s="432" t="s">
        <v>515</v>
      </c>
      <c r="G9" s="433" t="s">
        <v>424</v>
      </c>
      <c r="H9" s="433"/>
      <c r="I9" s="433"/>
      <c r="J9" s="433"/>
      <c r="K9" s="433"/>
      <c r="L9" s="433"/>
      <c r="M9" s="433"/>
      <c r="N9" s="433"/>
      <c r="O9" s="433"/>
      <c r="P9" s="434" t="str">
        <f t="shared" ref="P9:P74" si="1">IF(ISERROR(VLOOKUP(I9&amp;J9&amp;K9&amp;L9&amp;M9&amp;N9&amp;O9,$Y$8:$Z$15,2,FALSE)),"",VLOOKUP(I9&amp;J9&amp;K9&amp;L9&amp;M9&amp;N9&amp;O9,$Y$8:$Z$15,2,FALSE))</f>
        <v/>
      </c>
      <c r="R9" s="436" t="s">
        <v>426</v>
      </c>
      <c r="S9" s="435" t="s">
        <v>516</v>
      </c>
      <c r="T9" s="435" t="s">
        <v>516</v>
      </c>
      <c r="U9" s="435" t="s">
        <v>516</v>
      </c>
      <c r="V9" s="435" t="s">
        <v>516</v>
      </c>
      <c r="W9" s="435" t="s">
        <v>516</v>
      </c>
      <c r="X9" s="435" t="s">
        <v>516</v>
      </c>
      <c r="Y9" s="416" t="str">
        <f t="shared" si="0"/>
        <v>TrueFalseFalseFalseFalseFalseFalse</v>
      </c>
      <c r="Z9" s="437" t="s">
        <v>427</v>
      </c>
    </row>
    <row r="10" spans="1:26">
      <c r="A10" s="424" t="s">
        <v>428</v>
      </c>
      <c r="B10" s="425" t="s">
        <v>572</v>
      </c>
      <c r="C10" s="426" t="s">
        <v>410</v>
      </c>
      <c r="E10" s="431">
        <v>3</v>
      </c>
      <c r="F10" s="437" t="s">
        <v>429</v>
      </c>
      <c r="G10" s="435" t="s">
        <v>430</v>
      </c>
      <c r="H10" s="435" t="s">
        <v>431</v>
      </c>
      <c r="I10" s="435" t="s">
        <v>431</v>
      </c>
      <c r="J10" s="435" t="s">
        <v>432</v>
      </c>
      <c r="K10" s="435" t="s">
        <v>432</v>
      </c>
      <c r="L10" s="435" t="s">
        <v>432</v>
      </c>
      <c r="M10" s="435" t="s">
        <v>432</v>
      </c>
      <c r="N10" s="435" t="s">
        <v>432</v>
      </c>
      <c r="O10" s="435" t="s">
        <v>432</v>
      </c>
      <c r="P10" s="434" t="str">
        <f t="shared" si="1"/>
        <v>行高さ、列幅変更不可</v>
      </c>
      <c r="R10" s="436" t="s">
        <v>426</v>
      </c>
      <c r="S10" s="435" t="s">
        <v>516</v>
      </c>
      <c r="T10" s="435" t="s">
        <v>516</v>
      </c>
      <c r="U10" s="435" t="s">
        <v>516</v>
      </c>
      <c r="V10" s="436" t="s">
        <v>426</v>
      </c>
      <c r="W10" s="435" t="s">
        <v>516</v>
      </c>
      <c r="X10" s="436" t="s">
        <v>426</v>
      </c>
      <c r="Y10" s="416" t="str">
        <f t="shared" si="0"/>
        <v>TrueFalseFalseFalseTrueFalseTrue</v>
      </c>
      <c r="Z10" s="430" t="s">
        <v>433</v>
      </c>
    </row>
    <row r="11" spans="1:26">
      <c r="A11" s="424" t="s">
        <v>517</v>
      </c>
      <c r="B11" s="425" t="s">
        <v>573</v>
      </c>
      <c r="C11" s="426" t="s">
        <v>410</v>
      </c>
      <c r="E11" s="431">
        <v>4</v>
      </c>
      <c r="F11" s="420" t="s">
        <v>518</v>
      </c>
      <c r="G11" s="435" t="s">
        <v>434</v>
      </c>
      <c r="H11" s="435" t="s">
        <v>426</v>
      </c>
      <c r="I11" s="435" t="s">
        <v>426</v>
      </c>
      <c r="J11" s="435" t="s">
        <v>426</v>
      </c>
      <c r="K11" s="435" t="s">
        <v>426</v>
      </c>
      <c r="L11" s="435" t="s">
        <v>426</v>
      </c>
      <c r="M11" s="435" t="s">
        <v>426</v>
      </c>
      <c r="N11" s="435" t="s">
        <v>426</v>
      </c>
      <c r="O11" s="435" t="s">
        <v>426</v>
      </c>
      <c r="P11" s="434" t="str">
        <f t="shared" si="1"/>
        <v>全て可</v>
      </c>
      <c r="R11" s="436" t="s">
        <v>431</v>
      </c>
      <c r="S11" s="435" t="s">
        <v>432</v>
      </c>
      <c r="T11" s="436" t="s">
        <v>431</v>
      </c>
      <c r="U11" s="435" t="s">
        <v>432</v>
      </c>
      <c r="V11" s="435" t="s">
        <v>432</v>
      </c>
      <c r="W11" s="435" t="s">
        <v>432</v>
      </c>
      <c r="X11" s="435" t="s">
        <v>432</v>
      </c>
      <c r="Y11" s="438" t="str">
        <f t="shared" si="0"/>
        <v>TrueFalseTrueFalseFalseFalseFalse</v>
      </c>
      <c r="Z11" s="416" t="s">
        <v>435</v>
      </c>
    </row>
    <row r="12" spans="1:26" ht="11.5" thickBot="1">
      <c r="A12" s="439" t="s">
        <v>436</v>
      </c>
      <c r="B12" s="440" t="s">
        <v>574</v>
      </c>
      <c r="C12" s="441" t="s">
        <v>410</v>
      </c>
      <c r="E12" s="431">
        <v>5</v>
      </c>
      <c r="F12" s="437" t="s">
        <v>437</v>
      </c>
      <c r="G12" s="435" t="s">
        <v>430</v>
      </c>
      <c r="H12" s="435" t="s">
        <v>431</v>
      </c>
      <c r="I12" s="435" t="s">
        <v>432</v>
      </c>
      <c r="J12" s="435" t="s">
        <v>432</v>
      </c>
      <c r="K12" s="435" t="s">
        <v>432</v>
      </c>
      <c r="L12" s="435" t="s">
        <v>432</v>
      </c>
      <c r="M12" s="435" t="s">
        <v>432</v>
      </c>
      <c r="N12" s="435" t="s">
        <v>432</v>
      </c>
      <c r="O12" s="435" t="s">
        <v>432</v>
      </c>
      <c r="P12" s="434" t="str">
        <f t="shared" si="1"/>
        <v>全て不可</v>
      </c>
      <c r="R12" s="436" t="s">
        <v>431</v>
      </c>
      <c r="S12" s="435" t="s">
        <v>432</v>
      </c>
      <c r="T12" s="436" t="s">
        <v>431</v>
      </c>
      <c r="U12" s="435" t="s">
        <v>432</v>
      </c>
      <c r="V12" s="436" t="s">
        <v>431</v>
      </c>
      <c r="W12" s="435" t="s">
        <v>432</v>
      </c>
      <c r="X12" s="436" t="s">
        <v>431</v>
      </c>
      <c r="Y12" s="438" t="str">
        <f t="shared" si="0"/>
        <v>TrueFalseTrueFalseTrueFalseTrue</v>
      </c>
      <c r="Z12" s="430" t="s">
        <v>438</v>
      </c>
    </row>
    <row r="13" spans="1:26">
      <c r="A13" s="424" t="s">
        <v>519</v>
      </c>
      <c r="B13" s="425" t="s">
        <v>575</v>
      </c>
      <c r="C13" s="442" t="s">
        <v>520</v>
      </c>
      <c r="E13" s="431">
        <v>6</v>
      </c>
      <c r="F13" s="437" t="s">
        <v>439</v>
      </c>
      <c r="G13" s="435" t="s">
        <v>430</v>
      </c>
      <c r="H13" s="435" t="s">
        <v>431</v>
      </c>
      <c r="I13" s="435" t="s">
        <v>432</v>
      </c>
      <c r="J13" s="435" t="s">
        <v>432</v>
      </c>
      <c r="K13" s="435" t="s">
        <v>432</v>
      </c>
      <c r="L13" s="435" t="s">
        <v>432</v>
      </c>
      <c r="M13" s="435" t="s">
        <v>432</v>
      </c>
      <c r="N13" s="435" t="s">
        <v>432</v>
      </c>
      <c r="O13" s="435" t="s">
        <v>432</v>
      </c>
      <c r="P13" s="434" t="str">
        <f t="shared" si="1"/>
        <v>全て不可</v>
      </c>
      <c r="R13" s="436" t="s">
        <v>521</v>
      </c>
      <c r="S13" s="436" t="s">
        <v>521</v>
      </c>
      <c r="T13" s="436" t="s">
        <v>521</v>
      </c>
      <c r="U13" s="435" t="s">
        <v>512</v>
      </c>
      <c r="V13" s="435" t="s">
        <v>512</v>
      </c>
      <c r="W13" s="435" t="s">
        <v>512</v>
      </c>
      <c r="X13" s="435" t="s">
        <v>512</v>
      </c>
      <c r="Y13" s="438" t="str">
        <f t="shared" si="0"/>
        <v>TrueTrueTrueFalseFalseFalseFalse</v>
      </c>
      <c r="Z13" s="443" t="s">
        <v>440</v>
      </c>
    </row>
    <row r="14" spans="1:26">
      <c r="A14" s="424" t="s">
        <v>522</v>
      </c>
      <c r="B14" s="425" t="s">
        <v>576</v>
      </c>
      <c r="C14" s="426" t="s">
        <v>520</v>
      </c>
      <c r="E14" s="431">
        <v>7</v>
      </c>
      <c r="F14" s="437" t="s">
        <v>441</v>
      </c>
      <c r="G14" s="435" t="s">
        <v>430</v>
      </c>
      <c r="H14" s="444" t="s">
        <v>432</v>
      </c>
      <c r="I14" s="435" t="s">
        <v>432</v>
      </c>
      <c r="J14" s="435" t="s">
        <v>432</v>
      </c>
      <c r="K14" s="435" t="s">
        <v>432</v>
      </c>
      <c r="L14" s="435" t="s">
        <v>432</v>
      </c>
      <c r="M14" s="435" t="s">
        <v>432</v>
      </c>
      <c r="N14" s="435" t="s">
        <v>432</v>
      </c>
      <c r="O14" s="435" t="s">
        <v>432</v>
      </c>
      <c r="P14" s="434" t="str">
        <f t="shared" si="1"/>
        <v>全て不可</v>
      </c>
      <c r="R14" s="436" t="s">
        <v>431</v>
      </c>
      <c r="S14" s="436" t="s">
        <v>431</v>
      </c>
      <c r="T14" s="436" t="s">
        <v>431</v>
      </c>
      <c r="U14" s="435" t="s">
        <v>432</v>
      </c>
      <c r="V14" s="436" t="s">
        <v>431</v>
      </c>
      <c r="W14" s="435" t="s">
        <v>432</v>
      </c>
      <c r="X14" s="436" t="s">
        <v>431</v>
      </c>
      <c r="Y14" s="416" t="str">
        <f t="shared" si="0"/>
        <v>TrueTrueTrueFalseTrueFalseTrue</v>
      </c>
      <c r="Z14" s="430" t="s">
        <v>442</v>
      </c>
    </row>
    <row r="15" spans="1:26">
      <c r="A15" s="445" t="s">
        <v>523</v>
      </c>
      <c r="B15" s="446" t="s">
        <v>577</v>
      </c>
      <c r="C15" s="447" t="s">
        <v>520</v>
      </c>
      <c r="D15" s="448" t="s">
        <v>406</v>
      </c>
      <c r="E15" s="431">
        <v>8</v>
      </c>
      <c r="F15" s="437" t="s">
        <v>443</v>
      </c>
      <c r="G15" s="435" t="s">
        <v>430</v>
      </c>
      <c r="H15" s="435" t="s">
        <v>432</v>
      </c>
      <c r="I15" s="435" t="s">
        <v>431</v>
      </c>
      <c r="J15" s="435" t="s">
        <v>432</v>
      </c>
      <c r="K15" s="435" t="s">
        <v>432</v>
      </c>
      <c r="L15" s="435" t="s">
        <v>432</v>
      </c>
      <c r="M15" s="435" t="s">
        <v>432</v>
      </c>
      <c r="N15" s="435" t="s">
        <v>432</v>
      </c>
      <c r="O15" s="435" t="s">
        <v>432</v>
      </c>
      <c r="P15" s="434" t="str">
        <f t="shared" si="1"/>
        <v>行高さ、列幅変更不可</v>
      </c>
      <c r="R15" s="436" t="s">
        <v>521</v>
      </c>
      <c r="S15" s="436" t="s">
        <v>521</v>
      </c>
      <c r="T15" s="436" t="s">
        <v>521</v>
      </c>
      <c r="U15" s="436" t="s">
        <v>521</v>
      </c>
      <c r="V15" s="436" t="s">
        <v>521</v>
      </c>
      <c r="W15" s="436" t="s">
        <v>521</v>
      </c>
      <c r="X15" s="436" t="s">
        <v>521</v>
      </c>
      <c r="Y15" s="416" t="str">
        <f t="shared" si="0"/>
        <v>TrueTrueTrueTrueTrueTrueTrue</v>
      </c>
      <c r="Z15" s="443" t="s">
        <v>444</v>
      </c>
    </row>
    <row r="16" spans="1:26">
      <c r="A16" s="445" t="s">
        <v>524</v>
      </c>
      <c r="B16" s="446" t="s">
        <v>578</v>
      </c>
      <c r="C16" s="447" t="s">
        <v>520</v>
      </c>
      <c r="D16" s="448" t="s">
        <v>406</v>
      </c>
      <c r="E16" s="431">
        <v>9</v>
      </c>
      <c r="F16" s="437" t="s">
        <v>445</v>
      </c>
      <c r="G16" s="435" t="s">
        <v>430</v>
      </c>
      <c r="H16" s="435" t="s">
        <v>432</v>
      </c>
      <c r="I16" s="435" t="s">
        <v>431</v>
      </c>
      <c r="J16" s="435" t="s">
        <v>432</v>
      </c>
      <c r="K16" s="435" t="s">
        <v>432</v>
      </c>
      <c r="L16" s="435" t="s">
        <v>432</v>
      </c>
      <c r="M16" s="435" t="s">
        <v>432</v>
      </c>
      <c r="N16" s="435" t="s">
        <v>432</v>
      </c>
      <c r="O16" s="435" t="s">
        <v>432</v>
      </c>
      <c r="P16" s="434" t="str">
        <f t="shared" si="1"/>
        <v>行高さ、列幅変更不可</v>
      </c>
      <c r="R16" s="435"/>
      <c r="S16" s="435"/>
      <c r="T16" s="435"/>
      <c r="U16" s="435"/>
      <c r="V16" s="435"/>
      <c r="W16" s="435"/>
      <c r="X16" s="435"/>
    </row>
    <row r="17" spans="1:26">
      <c r="A17" s="424" t="s">
        <v>525</v>
      </c>
      <c r="B17" s="425" t="s">
        <v>567</v>
      </c>
      <c r="C17" s="426" t="s">
        <v>520</v>
      </c>
      <c r="E17" s="431">
        <v>10</v>
      </c>
      <c r="F17" s="437" t="s">
        <v>446</v>
      </c>
      <c r="G17" s="435" t="s">
        <v>430</v>
      </c>
      <c r="H17" s="435" t="s">
        <v>432</v>
      </c>
      <c r="I17" s="435" t="s">
        <v>431</v>
      </c>
      <c r="J17" s="435" t="s">
        <v>432</v>
      </c>
      <c r="K17" s="435" t="s">
        <v>432</v>
      </c>
      <c r="L17" s="435" t="s">
        <v>432</v>
      </c>
      <c r="M17" s="435" t="s">
        <v>432</v>
      </c>
      <c r="N17" s="435" t="s">
        <v>432</v>
      </c>
      <c r="O17" s="435" t="s">
        <v>432</v>
      </c>
      <c r="P17" s="434" t="str">
        <f t="shared" si="1"/>
        <v>行高さ、列幅変更不可</v>
      </c>
      <c r="R17" s="435"/>
      <c r="S17" s="435"/>
      <c r="T17" s="435"/>
      <c r="U17" s="435"/>
      <c r="V17" s="435"/>
      <c r="W17" s="435"/>
      <c r="X17" s="435"/>
    </row>
    <row r="18" spans="1:26">
      <c r="A18" s="424" t="s">
        <v>526</v>
      </c>
      <c r="B18" s="425" t="s">
        <v>579</v>
      </c>
      <c r="C18" s="426" t="s">
        <v>520</v>
      </c>
      <c r="E18" s="431">
        <v>11</v>
      </c>
      <c r="F18" s="437" t="s">
        <v>447</v>
      </c>
      <c r="G18" s="435" t="s">
        <v>434</v>
      </c>
      <c r="H18" s="435" t="s">
        <v>432</v>
      </c>
      <c r="I18" s="435" t="s">
        <v>431</v>
      </c>
      <c r="J18" s="435" t="s">
        <v>432</v>
      </c>
      <c r="K18" s="435" t="s">
        <v>432</v>
      </c>
      <c r="L18" s="435" t="s">
        <v>432</v>
      </c>
      <c r="M18" s="435" t="s">
        <v>432</v>
      </c>
      <c r="N18" s="435" t="s">
        <v>432</v>
      </c>
      <c r="O18" s="435" t="s">
        <v>432</v>
      </c>
      <c r="P18" s="434" t="str">
        <f t="shared" si="1"/>
        <v>行高さ、列幅変更不可</v>
      </c>
      <c r="R18" s="435"/>
      <c r="S18" s="435"/>
      <c r="T18" s="435"/>
      <c r="U18" s="435"/>
      <c r="V18" s="435"/>
      <c r="W18" s="435"/>
      <c r="X18" s="435"/>
      <c r="Y18" s="449"/>
      <c r="Z18" s="450"/>
    </row>
    <row r="19" spans="1:26">
      <c r="A19" s="424" t="s">
        <v>527</v>
      </c>
      <c r="B19" s="425" t="s">
        <v>580</v>
      </c>
      <c r="C19" s="426" t="s">
        <v>520</v>
      </c>
      <c r="E19" s="431">
        <v>12</v>
      </c>
      <c r="F19" s="437" t="s">
        <v>448</v>
      </c>
      <c r="G19" s="435" t="s">
        <v>434</v>
      </c>
      <c r="H19" s="435" t="s">
        <v>432</v>
      </c>
      <c r="I19" s="435" t="s">
        <v>431</v>
      </c>
      <c r="J19" s="435" t="s">
        <v>432</v>
      </c>
      <c r="K19" s="435" t="s">
        <v>432</v>
      </c>
      <c r="L19" s="435" t="s">
        <v>432</v>
      </c>
      <c r="M19" s="435" t="s">
        <v>432</v>
      </c>
      <c r="N19" s="435" t="s">
        <v>432</v>
      </c>
      <c r="O19" s="435" t="s">
        <v>432</v>
      </c>
      <c r="P19" s="434" t="str">
        <f t="shared" si="1"/>
        <v>行高さ、列幅変更不可</v>
      </c>
      <c r="R19" s="435"/>
      <c r="S19" s="435"/>
      <c r="T19" s="435"/>
      <c r="U19" s="435"/>
      <c r="V19" s="435"/>
      <c r="W19" s="435"/>
      <c r="X19" s="435"/>
      <c r="Y19" s="449"/>
      <c r="Z19" s="437"/>
    </row>
    <row r="20" spans="1:26">
      <c r="A20" s="424" t="s">
        <v>528</v>
      </c>
      <c r="B20" s="425" t="s">
        <v>581</v>
      </c>
      <c r="C20" s="426" t="s">
        <v>520</v>
      </c>
      <c r="E20" s="431">
        <v>13</v>
      </c>
      <c r="F20" s="437" t="s">
        <v>449</v>
      </c>
      <c r="G20" s="435" t="s">
        <v>434</v>
      </c>
      <c r="H20" s="435" t="s">
        <v>432</v>
      </c>
      <c r="I20" s="435" t="s">
        <v>431</v>
      </c>
      <c r="J20" s="435" t="s">
        <v>432</v>
      </c>
      <c r="K20" s="435" t="s">
        <v>432</v>
      </c>
      <c r="L20" s="435" t="s">
        <v>432</v>
      </c>
      <c r="M20" s="435" t="s">
        <v>432</v>
      </c>
      <c r="N20" s="435" t="s">
        <v>432</v>
      </c>
      <c r="O20" s="435" t="s">
        <v>432</v>
      </c>
      <c r="P20" s="434" t="str">
        <f t="shared" si="1"/>
        <v>行高さ、列幅変更不可</v>
      </c>
      <c r="R20" s="435"/>
      <c r="S20" s="435"/>
      <c r="T20" s="435"/>
      <c r="U20" s="435"/>
      <c r="V20" s="435"/>
      <c r="W20" s="435"/>
      <c r="X20" s="435"/>
      <c r="Y20" s="449"/>
      <c r="Z20" s="450"/>
    </row>
    <row r="21" spans="1:26">
      <c r="A21" s="424" t="s">
        <v>529</v>
      </c>
      <c r="B21" s="425" t="s">
        <v>582</v>
      </c>
      <c r="C21" s="426" t="s">
        <v>520</v>
      </c>
      <c r="E21" s="431">
        <v>14</v>
      </c>
      <c r="F21" s="437" t="s">
        <v>450</v>
      </c>
      <c r="G21" s="435" t="s">
        <v>434</v>
      </c>
      <c r="H21" s="435" t="s">
        <v>432</v>
      </c>
      <c r="I21" s="435" t="s">
        <v>431</v>
      </c>
      <c r="J21" s="435" t="s">
        <v>432</v>
      </c>
      <c r="K21" s="435" t="s">
        <v>432</v>
      </c>
      <c r="L21" s="435" t="s">
        <v>432</v>
      </c>
      <c r="M21" s="435" t="s">
        <v>432</v>
      </c>
      <c r="N21" s="435" t="s">
        <v>432</v>
      </c>
      <c r="O21" s="435" t="s">
        <v>432</v>
      </c>
      <c r="P21" s="434" t="str">
        <f t="shared" si="1"/>
        <v>行高さ、列幅変更不可</v>
      </c>
      <c r="R21" s="435"/>
      <c r="S21" s="435"/>
      <c r="T21" s="435"/>
      <c r="U21" s="435"/>
      <c r="V21" s="435"/>
      <c r="W21" s="435"/>
      <c r="X21" s="435"/>
      <c r="Y21" s="438"/>
      <c r="Z21" s="449"/>
    </row>
    <row r="22" spans="1:26">
      <c r="A22" s="424" t="s">
        <v>530</v>
      </c>
      <c r="B22" s="425" t="s">
        <v>583</v>
      </c>
      <c r="C22" s="426" t="s">
        <v>520</v>
      </c>
      <c r="E22" s="431">
        <v>15</v>
      </c>
      <c r="F22" s="437" t="s">
        <v>295</v>
      </c>
      <c r="G22" s="435" t="s">
        <v>434</v>
      </c>
      <c r="H22" s="435" t="s">
        <v>432</v>
      </c>
      <c r="I22" s="435" t="s">
        <v>431</v>
      </c>
      <c r="J22" s="435" t="s">
        <v>432</v>
      </c>
      <c r="K22" s="435" t="s">
        <v>432</v>
      </c>
      <c r="L22" s="435" t="s">
        <v>432</v>
      </c>
      <c r="M22" s="435" t="s">
        <v>432</v>
      </c>
      <c r="N22" s="435" t="s">
        <v>432</v>
      </c>
      <c r="O22" s="435" t="s">
        <v>432</v>
      </c>
      <c r="P22" s="434" t="str">
        <f t="shared" si="1"/>
        <v>行高さ、列幅変更不可</v>
      </c>
      <c r="R22" s="435"/>
      <c r="S22" s="435"/>
      <c r="T22" s="435"/>
      <c r="U22" s="435"/>
      <c r="V22" s="435"/>
      <c r="W22" s="435"/>
      <c r="X22" s="435"/>
      <c r="Y22" s="438"/>
      <c r="Z22" s="450"/>
    </row>
    <row r="23" spans="1:26">
      <c r="A23" s="424" t="s">
        <v>531</v>
      </c>
      <c r="B23" s="425" t="s">
        <v>584</v>
      </c>
      <c r="C23" s="426" t="s">
        <v>520</v>
      </c>
      <c r="E23" s="431">
        <v>16</v>
      </c>
      <c r="F23" s="437" t="s">
        <v>451</v>
      </c>
      <c r="G23" s="435" t="s">
        <v>434</v>
      </c>
      <c r="H23" s="435" t="s">
        <v>432</v>
      </c>
      <c r="I23" s="435" t="s">
        <v>431</v>
      </c>
      <c r="J23" s="435" t="s">
        <v>432</v>
      </c>
      <c r="K23" s="435" t="s">
        <v>432</v>
      </c>
      <c r="L23" s="435" t="s">
        <v>432</v>
      </c>
      <c r="M23" s="435" t="s">
        <v>432</v>
      </c>
      <c r="N23" s="435" t="s">
        <v>432</v>
      </c>
      <c r="O23" s="435" t="s">
        <v>432</v>
      </c>
      <c r="P23" s="434" t="str">
        <f t="shared" si="1"/>
        <v>行高さ、列幅変更不可</v>
      </c>
      <c r="R23" s="435"/>
      <c r="S23" s="435"/>
      <c r="T23" s="435"/>
      <c r="U23" s="435"/>
      <c r="V23" s="435"/>
      <c r="W23" s="435"/>
      <c r="X23" s="435"/>
      <c r="Y23" s="438"/>
      <c r="Z23" s="451"/>
    </row>
    <row r="24" spans="1:26">
      <c r="A24" s="452" t="s">
        <v>532</v>
      </c>
      <c r="B24" s="453" t="s">
        <v>574</v>
      </c>
      <c r="C24" s="441" t="s">
        <v>520</v>
      </c>
      <c r="E24" s="431">
        <v>17</v>
      </c>
      <c r="F24" s="437" t="s">
        <v>452</v>
      </c>
      <c r="G24" s="435" t="s">
        <v>430</v>
      </c>
      <c r="H24" s="444" t="s">
        <v>432</v>
      </c>
      <c r="I24" s="435" t="s">
        <v>432</v>
      </c>
      <c r="J24" s="435" t="s">
        <v>432</v>
      </c>
      <c r="K24" s="435" t="s">
        <v>432</v>
      </c>
      <c r="L24" s="435" t="s">
        <v>432</v>
      </c>
      <c r="M24" s="435" t="s">
        <v>432</v>
      </c>
      <c r="N24" s="435" t="s">
        <v>432</v>
      </c>
      <c r="O24" s="435" t="s">
        <v>432</v>
      </c>
      <c r="P24" s="434" t="str">
        <f t="shared" si="1"/>
        <v>全て不可</v>
      </c>
      <c r="R24" s="435"/>
      <c r="S24" s="435"/>
      <c r="T24" s="435"/>
      <c r="U24" s="435"/>
      <c r="V24" s="435"/>
      <c r="W24" s="435"/>
      <c r="X24" s="435"/>
      <c r="Y24" s="449"/>
      <c r="Z24" s="450"/>
    </row>
    <row r="25" spans="1:26">
      <c r="A25" s="454" t="s">
        <v>533</v>
      </c>
      <c r="B25" s="455" t="s">
        <v>585</v>
      </c>
      <c r="C25" s="456" t="s">
        <v>520</v>
      </c>
      <c r="D25" s="418" t="s">
        <v>404</v>
      </c>
      <c r="E25" s="431">
        <v>18</v>
      </c>
      <c r="F25" s="437" t="s">
        <v>453</v>
      </c>
      <c r="G25" s="435" t="s">
        <v>430</v>
      </c>
      <c r="H25" s="444" t="s">
        <v>432</v>
      </c>
      <c r="I25" s="435" t="s">
        <v>432</v>
      </c>
      <c r="J25" s="435" t="s">
        <v>432</v>
      </c>
      <c r="K25" s="435" t="s">
        <v>432</v>
      </c>
      <c r="L25" s="435" t="s">
        <v>432</v>
      </c>
      <c r="M25" s="435" t="s">
        <v>432</v>
      </c>
      <c r="N25" s="435" t="s">
        <v>432</v>
      </c>
      <c r="O25" s="435" t="s">
        <v>432</v>
      </c>
      <c r="P25" s="434" t="str">
        <f t="shared" si="1"/>
        <v>全て不可</v>
      </c>
      <c r="R25" s="435"/>
      <c r="S25" s="435"/>
      <c r="T25" s="435"/>
      <c r="U25" s="435"/>
      <c r="V25" s="435"/>
      <c r="W25" s="435"/>
      <c r="X25" s="435"/>
      <c r="Y25" s="449"/>
      <c r="Z25" s="451"/>
    </row>
    <row r="26" spans="1:26">
      <c r="A26" s="454" t="s">
        <v>534</v>
      </c>
      <c r="B26" s="455" t="s">
        <v>586</v>
      </c>
      <c r="C26" s="456" t="s">
        <v>520</v>
      </c>
      <c r="D26" s="418" t="s">
        <v>405</v>
      </c>
      <c r="E26" s="431">
        <v>19</v>
      </c>
      <c r="F26" s="437" t="s">
        <v>454</v>
      </c>
      <c r="G26" s="435" t="s">
        <v>434</v>
      </c>
      <c r="H26" s="435" t="s">
        <v>432</v>
      </c>
      <c r="I26" s="435" t="s">
        <v>432</v>
      </c>
      <c r="J26" s="435" t="s">
        <v>432</v>
      </c>
      <c r="K26" s="435" t="s">
        <v>432</v>
      </c>
      <c r="L26" s="435" t="s">
        <v>432</v>
      </c>
      <c r="M26" s="435" t="s">
        <v>432</v>
      </c>
      <c r="N26" s="435" t="s">
        <v>432</v>
      </c>
      <c r="O26" s="435" t="s">
        <v>432</v>
      </c>
      <c r="P26" s="434" t="str">
        <f t="shared" si="1"/>
        <v>全て不可</v>
      </c>
      <c r="R26" s="449"/>
      <c r="S26" s="449"/>
      <c r="T26" s="449"/>
      <c r="U26" s="449"/>
      <c r="V26" s="449"/>
      <c r="W26" s="449"/>
      <c r="X26" s="449"/>
      <c r="Y26" s="449"/>
      <c r="Z26" s="449"/>
    </row>
    <row r="27" spans="1:26" ht="11.5" thickBot="1">
      <c r="A27" s="457" t="s">
        <v>535</v>
      </c>
      <c r="B27" s="458" t="s">
        <v>536</v>
      </c>
      <c r="C27" s="459" t="s">
        <v>520</v>
      </c>
      <c r="D27" s="418" t="s">
        <v>405</v>
      </c>
      <c r="E27" s="431">
        <v>20</v>
      </c>
      <c r="F27" s="437" t="s">
        <v>455</v>
      </c>
      <c r="G27" s="435" t="s">
        <v>430</v>
      </c>
      <c r="H27" s="444" t="s">
        <v>432</v>
      </c>
      <c r="I27" s="435" t="s">
        <v>432</v>
      </c>
      <c r="J27" s="435" t="s">
        <v>432</v>
      </c>
      <c r="K27" s="435" t="s">
        <v>432</v>
      </c>
      <c r="L27" s="435" t="s">
        <v>432</v>
      </c>
      <c r="M27" s="435" t="s">
        <v>432</v>
      </c>
      <c r="N27" s="435" t="s">
        <v>432</v>
      </c>
      <c r="O27" s="435" t="s">
        <v>432</v>
      </c>
      <c r="P27" s="434" t="str">
        <f t="shared" si="1"/>
        <v>全て不可</v>
      </c>
      <c r="R27" s="449"/>
      <c r="S27" s="449"/>
      <c r="T27" s="449"/>
      <c r="U27" s="449"/>
      <c r="V27" s="449"/>
      <c r="W27" s="449"/>
      <c r="X27" s="449"/>
      <c r="Y27" s="449"/>
      <c r="Z27" s="449"/>
    </row>
    <row r="28" spans="1:26">
      <c r="A28" s="460" t="s">
        <v>537</v>
      </c>
      <c r="B28" s="461" t="s">
        <v>575</v>
      </c>
      <c r="C28" s="462" t="s">
        <v>520</v>
      </c>
      <c r="E28" s="431">
        <v>21</v>
      </c>
      <c r="F28" s="437" t="s">
        <v>456</v>
      </c>
      <c r="G28" s="435" t="s">
        <v>430</v>
      </c>
      <c r="H28" s="444" t="s">
        <v>432</v>
      </c>
      <c r="I28" s="435" t="s">
        <v>432</v>
      </c>
      <c r="J28" s="435" t="s">
        <v>432</v>
      </c>
      <c r="K28" s="435" t="s">
        <v>432</v>
      </c>
      <c r="L28" s="435" t="s">
        <v>432</v>
      </c>
      <c r="M28" s="435" t="s">
        <v>432</v>
      </c>
      <c r="N28" s="435" t="s">
        <v>432</v>
      </c>
      <c r="O28" s="435" t="s">
        <v>432</v>
      </c>
      <c r="P28" s="434" t="str">
        <f t="shared" si="1"/>
        <v>全て不可</v>
      </c>
      <c r="R28" s="449"/>
      <c r="S28" s="449"/>
      <c r="T28" s="449"/>
      <c r="U28" s="449"/>
      <c r="V28" s="449"/>
      <c r="W28" s="449"/>
      <c r="X28" s="449"/>
      <c r="Y28" s="449"/>
      <c r="Z28" s="449"/>
    </row>
    <row r="29" spans="1:26">
      <c r="A29" s="424" t="s">
        <v>538</v>
      </c>
      <c r="B29" s="425" t="s">
        <v>576</v>
      </c>
      <c r="C29" s="426" t="s">
        <v>520</v>
      </c>
      <c r="E29" s="431">
        <v>22</v>
      </c>
      <c r="F29" s="437" t="s">
        <v>457</v>
      </c>
      <c r="G29" s="435" t="s">
        <v>430</v>
      </c>
      <c r="H29" s="444" t="s">
        <v>432</v>
      </c>
      <c r="I29" s="435" t="s">
        <v>432</v>
      </c>
      <c r="J29" s="435" t="s">
        <v>432</v>
      </c>
      <c r="K29" s="435" t="s">
        <v>432</v>
      </c>
      <c r="L29" s="435" t="s">
        <v>432</v>
      </c>
      <c r="M29" s="435" t="s">
        <v>432</v>
      </c>
      <c r="N29" s="435" t="s">
        <v>432</v>
      </c>
      <c r="O29" s="435" t="s">
        <v>432</v>
      </c>
      <c r="P29" s="434" t="str">
        <f t="shared" si="1"/>
        <v>全て不可</v>
      </c>
    </row>
    <row r="30" spans="1:26">
      <c r="A30" s="445" t="s">
        <v>539</v>
      </c>
      <c r="B30" s="446" t="s">
        <v>587</v>
      </c>
      <c r="C30" s="447" t="s">
        <v>520</v>
      </c>
      <c r="D30" s="448" t="s">
        <v>406</v>
      </c>
      <c r="E30" s="431">
        <v>23</v>
      </c>
      <c r="F30" s="437" t="s">
        <v>458</v>
      </c>
      <c r="G30" s="435" t="s">
        <v>430</v>
      </c>
      <c r="H30" s="444" t="s">
        <v>432</v>
      </c>
      <c r="I30" s="435" t="s">
        <v>432</v>
      </c>
      <c r="J30" s="435" t="s">
        <v>432</v>
      </c>
      <c r="K30" s="435" t="s">
        <v>432</v>
      </c>
      <c r="L30" s="435" t="s">
        <v>432</v>
      </c>
      <c r="M30" s="435" t="s">
        <v>432</v>
      </c>
      <c r="N30" s="435" t="s">
        <v>432</v>
      </c>
      <c r="O30" s="435" t="s">
        <v>432</v>
      </c>
      <c r="P30" s="434" t="str">
        <f t="shared" si="1"/>
        <v>全て不可</v>
      </c>
    </row>
    <row r="31" spans="1:26">
      <c r="A31" s="424" t="s">
        <v>540</v>
      </c>
      <c r="B31" s="425" t="s">
        <v>588</v>
      </c>
      <c r="C31" s="426" t="s">
        <v>520</v>
      </c>
      <c r="E31" s="431">
        <v>24</v>
      </c>
      <c r="F31" s="437" t="s">
        <v>459</v>
      </c>
      <c r="G31" s="435" t="s">
        <v>430</v>
      </c>
      <c r="H31" s="444" t="s">
        <v>432</v>
      </c>
      <c r="I31" s="435" t="s">
        <v>432</v>
      </c>
      <c r="J31" s="435" t="s">
        <v>432</v>
      </c>
      <c r="K31" s="435" t="s">
        <v>432</v>
      </c>
      <c r="L31" s="435" t="s">
        <v>432</v>
      </c>
      <c r="M31" s="435" t="s">
        <v>432</v>
      </c>
      <c r="N31" s="435" t="s">
        <v>432</v>
      </c>
      <c r="O31" s="435" t="s">
        <v>432</v>
      </c>
      <c r="P31" s="434" t="str">
        <f t="shared" si="1"/>
        <v>全て不可</v>
      </c>
    </row>
    <row r="32" spans="1:26">
      <c r="A32" s="424" t="s">
        <v>541</v>
      </c>
      <c r="B32" s="425" t="s">
        <v>580</v>
      </c>
      <c r="C32" s="426" t="s">
        <v>520</v>
      </c>
      <c r="E32" s="431">
        <v>25</v>
      </c>
      <c r="F32" s="437" t="s">
        <v>460</v>
      </c>
      <c r="G32" s="435" t="s">
        <v>430</v>
      </c>
      <c r="H32" s="444" t="s">
        <v>432</v>
      </c>
      <c r="I32" s="435" t="s">
        <v>432</v>
      </c>
      <c r="J32" s="435" t="s">
        <v>432</v>
      </c>
      <c r="K32" s="435" t="s">
        <v>432</v>
      </c>
      <c r="L32" s="435" t="s">
        <v>432</v>
      </c>
      <c r="M32" s="435" t="s">
        <v>432</v>
      </c>
      <c r="N32" s="435" t="s">
        <v>432</v>
      </c>
      <c r="O32" s="435" t="s">
        <v>432</v>
      </c>
      <c r="P32" s="434" t="str">
        <f t="shared" si="1"/>
        <v>全て不可</v>
      </c>
    </row>
    <row r="33" spans="1:16">
      <c r="A33" s="424" t="s">
        <v>542</v>
      </c>
      <c r="B33" s="425" t="s">
        <v>581</v>
      </c>
      <c r="C33" s="426" t="s">
        <v>543</v>
      </c>
      <c r="E33" s="431">
        <v>26</v>
      </c>
      <c r="F33" s="437" t="s">
        <v>461</v>
      </c>
      <c r="G33" s="435" t="s">
        <v>430</v>
      </c>
      <c r="H33" s="444" t="s">
        <v>432</v>
      </c>
      <c r="I33" s="435" t="s">
        <v>432</v>
      </c>
      <c r="J33" s="435" t="s">
        <v>432</v>
      </c>
      <c r="K33" s="435" t="s">
        <v>432</v>
      </c>
      <c r="L33" s="435" t="s">
        <v>432</v>
      </c>
      <c r="M33" s="435" t="s">
        <v>432</v>
      </c>
      <c r="N33" s="435" t="s">
        <v>432</v>
      </c>
      <c r="O33" s="435" t="s">
        <v>432</v>
      </c>
      <c r="P33" s="434" t="str">
        <f t="shared" si="1"/>
        <v>全て不可</v>
      </c>
    </row>
    <row r="34" spans="1:16">
      <c r="A34" s="424" t="s">
        <v>544</v>
      </c>
      <c r="B34" s="425" t="s">
        <v>582</v>
      </c>
      <c r="C34" s="426" t="s">
        <v>543</v>
      </c>
      <c r="E34" s="431">
        <v>27</v>
      </c>
      <c r="F34" s="437" t="s">
        <v>462</v>
      </c>
      <c r="G34" s="435" t="s">
        <v>430</v>
      </c>
      <c r="H34" s="444" t="s">
        <v>432</v>
      </c>
      <c r="I34" s="435" t="s">
        <v>432</v>
      </c>
      <c r="J34" s="435" t="s">
        <v>432</v>
      </c>
      <c r="K34" s="435" t="s">
        <v>432</v>
      </c>
      <c r="L34" s="435" t="s">
        <v>432</v>
      </c>
      <c r="M34" s="435" t="s">
        <v>432</v>
      </c>
      <c r="N34" s="435" t="s">
        <v>432</v>
      </c>
      <c r="O34" s="435" t="s">
        <v>432</v>
      </c>
      <c r="P34" s="434" t="str">
        <f t="shared" si="1"/>
        <v>全て不可</v>
      </c>
    </row>
    <row r="35" spans="1:16">
      <c r="A35" s="424" t="s">
        <v>545</v>
      </c>
      <c r="B35" s="425" t="s">
        <v>583</v>
      </c>
      <c r="C35" s="426" t="s">
        <v>520</v>
      </c>
      <c r="E35" s="431">
        <v>28</v>
      </c>
      <c r="F35" s="437" t="s">
        <v>563</v>
      </c>
      <c r="G35" s="435" t="s">
        <v>430</v>
      </c>
      <c r="H35" s="444" t="s">
        <v>432</v>
      </c>
      <c r="I35" s="435" t="s">
        <v>432</v>
      </c>
      <c r="J35" s="435" t="s">
        <v>432</v>
      </c>
      <c r="K35" s="435" t="s">
        <v>432</v>
      </c>
      <c r="L35" s="435" t="s">
        <v>432</v>
      </c>
      <c r="M35" s="435" t="s">
        <v>432</v>
      </c>
      <c r="N35" s="435" t="s">
        <v>432</v>
      </c>
      <c r="O35" s="435" t="s">
        <v>432</v>
      </c>
      <c r="P35" s="434" t="str">
        <f t="shared" si="1"/>
        <v>全て不可</v>
      </c>
    </row>
    <row r="36" spans="1:16">
      <c r="A36" s="424" t="s">
        <v>546</v>
      </c>
      <c r="B36" s="425" t="s">
        <v>584</v>
      </c>
      <c r="C36" s="426" t="s">
        <v>520</v>
      </c>
      <c r="E36" s="431">
        <v>29</v>
      </c>
      <c r="F36" s="420" t="s">
        <v>562</v>
      </c>
      <c r="G36" s="431" t="s">
        <v>430</v>
      </c>
      <c r="H36" s="444" t="s">
        <v>432</v>
      </c>
      <c r="I36" s="431" t="s">
        <v>432</v>
      </c>
      <c r="J36" s="431" t="s">
        <v>432</v>
      </c>
      <c r="K36" s="431" t="s">
        <v>432</v>
      </c>
      <c r="L36" s="431" t="s">
        <v>432</v>
      </c>
      <c r="M36" s="431" t="s">
        <v>432</v>
      </c>
      <c r="N36" s="431" t="s">
        <v>432</v>
      </c>
      <c r="O36" s="431" t="s">
        <v>432</v>
      </c>
      <c r="P36" s="479" t="str">
        <f t="shared" si="1"/>
        <v>全て不可</v>
      </c>
    </row>
    <row r="37" spans="1:16">
      <c r="A37" s="424" t="s">
        <v>547</v>
      </c>
      <c r="B37" s="425" t="s">
        <v>574</v>
      </c>
      <c r="C37" s="426" t="s">
        <v>520</v>
      </c>
      <c r="E37" s="431">
        <v>30</v>
      </c>
      <c r="F37" s="437" t="s">
        <v>463</v>
      </c>
      <c r="G37" s="435" t="s">
        <v>430</v>
      </c>
      <c r="H37" s="444" t="s">
        <v>432</v>
      </c>
      <c r="I37" s="435" t="s">
        <v>432</v>
      </c>
      <c r="J37" s="435" t="s">
        <v>432</v>
      </c>
      <c r="K37" s="435" t="s">
        <v>432</v>
      </c>
      <c r="L37" s="435" t="s">
        <v>432</v>
      </c>
      <c r="M37" s="435" t="s">
        <v>432</v>
      </c>
      <c r="N37" s="435" t="s">
        <v>561</v>
      </c>
      <c r="O37" s="435" t="s">
        <v>432</v>
      </c>
      <c r="P37" s="434" t="str">
        <f t="shared" si="1"/>
        <v>全て不可</v>
      </c>
    </row>
    <row r="38" spans="1:16">
      <c r="E38" s="431">
        <v>31</v>
      </c>
      <c r="F38" s="437" t="s">
        <v>464</v>
      </c>
      <c r="G38" s="435" t="s">
        <v>430</v>
      </c>
      <c r="H38" s="444" t="s">
        <v>432</v>
      </c>
      <c r="I38" s="435" t="s">
        <v>431</v>
      </c>
      <c r="J38" s="435" t="s">
        <v>432</v>
      </c>
      <c r="K38" s="444" t="s">
        <v>432</v>
      </c>
      <c r="L38" s="435" t="s">
        <v>432</v>
      </c>
      <c r="M38" s="435" t="s">
        <v>432</v>
      </c>
      <c r="N38" s="435" t="s">
        <v>432</v>
      </c>
      <c r="O38" s="435" t="s">
        <v>432</v>
      </c>
      <c r="P38" s="434" t="str">
        <f t="shared" si="1"/>
        <v>行高さ、列幅変更不可</v>
      </c>
    </row>
    <row r="39" spans="1:16">
      <c r="E39" s="431">
        <v>32</v>
      </c>
      <c r="F39" s="437" t="s">
        <v>465</v>
      </c>
      <c r="G39" s="435" t="s">
        <v>434</v>
      </c>
      <c r="H39" s="435" t="s">
        <v>432</v>
      </c>
      <c r="I39" s="435" t="s">
        <v>431</v>
      </c>
      <c r="J39" s="444" t="s">
        <v>432</v>
      </c>
      <c r="K39" s="444" t="s">
        <v>432</v>
      </c>
      <c r="L39" s="435" t="s">
        <v>432</v>
      </c>
      <c r="M39" s="435" t="s">
        <v>432</v>
      </c>
      <c r="N39" s="435" t="s">
        <v>432</v>
      </c>
      <c r="O39" s="435" t="s">
        <v>432</v>
      </c>
      <c r="P39" s="434" t="str">
        <f t="shared" si="1"/>
        <v>行高さ、列幅変更不可</v>
      </c>
    </row>
    <row r="40" spans="1:16">
      <c r="E40" s="431">
        <v>33</v>
      </c>
      <c r="F40" s="437" t="s">
        <v>466</v>
      </c>
      <c r="G40" s="435" t="s">
        <v>430</v>
      </c>
      <c r="H40" s="444" t="s">
        <v>432</v>
      </c>
      <c r="I40" s="435" t="s">
        <v>432</v>
      </c>
      <c r="J40" s="435" t="s">
        <v>432</v>
      </c>
      <c r="K40" s="435" t="s">
        <v>432</v>
      </c>
      <c r="L40" s="435" t="s">
        <v>432</v>
      </c>
      <c r="M40" s="435" t="s">
        <v>432</v>
      </c>
      <c r="N40" s="435" t="s">
        <v>432</v>
      </c>
      <c r="O40" s="435" t="s">
        <v>432</v>
      </c>
      <c r="P40" s="434" t="str">
        <f t="shared" si="1"/>
        <v>全て不可</v>
      </c>
    </row>
    <row r="41" spans="1:16">
      <c r="E41" s="431">
        <v>34</v>
      </c>
      <c r="F41" s="437" t="s">
        <v>467</v>
      </c>
      <c r="G41" s="435" t="s">
        <v>430</v>
      </c>
      <c r="H41" s="444" t="s">
        <v>432</v>
      </c>
      <c r="I41" s="435" t="s">
        <v>431</v>
      </c>
      <c r="J41" s="435" t="s">
        <v>432</v>
      </c>
      <c r="K41" s="435" t="s">
        <v>432</v>
      </c>
      <c r="L41" s="435" t="s">
        <v>432</v>
      </c>
      <c r="M41" s="435" t="s">
        <v>432</v>
      </c>
      <c r="N41" s="435" t="s">
        <v>432</v>
      </c>
      <c r="O41" s="435" t="s">
        <v>432</v>
      </c>
      <c r="P41" s="434" t="str">
        <f t="shared" si="1"/>
        <v>行高さ、列幅変更不可</v>
      </c>
    </row>
    <row r="42" spans="1:16">
      <c r="E42" s="431">
        <v>35</v>
      </c>
      <c r="F42" s="437" t="s">
        <v>468</v>
      </c>
      <c r="G42" s="435" t="s">
        <v>430</v>
      </c>
      <c r="H42" s="444" t="s">
        <v>432</v>
      </c>
      <c r="I42" s="435" t="s">
        <v>431</v>
      </c>
      <c r="J42" s="435" t="s">
        <v>432</v>
      </c>
      <c r="K42" s="435" t="s">
        <v>432</v>
      </c>
      <c r="L42" s="435" t="s">
        <v>432</v>
      </c>
      <c r="M42" s="435" t="s">
        <v>432</v>
      </c>
      <c r="N42" s="435" t="s">
        <v>432</v>
      </c>
      <c r="O42" s="435" t="s">
        <v>432</v>
      </c>
      <c r="P42" s="434" t="str">
        <f t="shared" si="1"/>
        <v>行高さ、列幅変更不可</v>
      </c>
    </row>
    <row r="43" spans="1:16">
      <c r="E43" s="431">
        <v>36</v>
      </c>
      <c r="F43" s="437" t="s">
        <v>148</v>
      </c>
      <c r="G43" s="435" t="s">
        <v>430</v>
      </c>
      <c r="H43" s="444" t="s">
        <v>432</v>
      </c>
      <c r="I43" s="435" t="s">
        <v>431</v>
      </c>
      <c r="J43" s="435" t="s">
        <v>432</v>
      </c>
      <c r="K43" s="435" t="s">
        <v>432</v>
      </c>
      <c r="L43" s="435" t="s">
        <v>432</v>
      </c>
      <c r="M43" s="435" t="s">
        <v>432</v>
      </c>
      <c r="N43" s="435" t="s">
        <v>432</v>
      </c>
      <c r="O43" s="435" t="s">
        <v>432</v>
      </c>
      <c r="P43" s="434" t="str">
        <f t="shared" si="1"/>
        <v>行高さ、列幅変更不可</v>
      </c>
    </row>
    <row r="44" spans="1:16">
      <c r="E44" s="431">
        <v>37</v>
      </c>
      <c r="F44" s="437" t="s">
        <v>469</v>
      </c>
      <c r="G44" s="435" t="s">
        <v>430</v>
      </c>
      <c r="H44" s="444" t="s">
        <v>432</v>
      </c>
      <c r="I44" s="435" t="s">
        <v>431</v>
      </c>
      <c r="J44" s="435" t="s">
        <v>432</v>
      </c>
      <c r="K44" s="435" t="s">
        <v>432</v>
      </c>
      <c r="L44" s="435" t="s">
        <v>432</v>
      </c>
      <c r="M44" s="435" t="s">
        <v>432</v>
      </c>
      <c r="N44" s="435" t="s">
        <v>432</v>
      </c>
      <c r="O44" s="435" t="s">
        <v>432</v>
      </c>
      <c r="P44" s="434" t="str">
        <f>IF(ISERROR(VLOOKUP(I44&amp;J44&amp;K44&amp;L44&amp;M44&amp;N44&amp;O44,$Y$8:$Z$15,2,FALSE)),"",VLOOKUP(I44&amp;J44&amp;K44&amp;L44&amp;M44&amp;N44&amp;O44,$Y$8:$Z$15,2,FALSE))</f>
        <v>行高さ、列幅変更不可</v>
      </c>
    </row>
    <row r="45" spans="1:16">
      <c r="E45" s="431">
        <v>38</v>
      </c>
      <c r="F45" s="437" t="s">
        <v>555</v>
      </c>
      <c r="G45" s="435" t="s">
        <v>430</v>
      </c>
      <c r="H45" s="444" t="s">
        <v>432</v>
      </c>
      <c r="I45" s="435" t="s">
        <v>431</v>
      </c>
      <c r="J45" s="435" t="s">
        <v>432</v>
      </c>
      <c r="K45" s="435" t="s">
        <v>432</v>
      </c>
      <c r="L45" s="435" t="s">
        <v>432</v>
      </c>
      <c r="M45" s="435" t="s">
        <v>432</v>
      </c>
      <c r="N45" s="435" t="s">
        <v>432</v>
      </c>
      <c r="O45" s="435" t="s">
        <v>432</v>
      </c>
      <c r="P45" s="434" t="str">
        <f t="shared" si="1"/>
        <v>行高さ、列幅変更不可</v>
      </c>
    </row>
    <row r="46" spans="1:16">
      <c r="E46" s="431">
        <v>39</v>
      </c>
      <c r="F46" s="437" t="s">
        <v>159</v>
      </c>
      <c r="G46" s="435" t="s">
        <v>430</v>
      </c>
      <c r="H46" s="444" t="s">
        <v>432</v>
      </c>
      <c r="I46" s="435" t="s">
        <v>431</v>
      </c>
      <c r="J46" s="435" t="s">
        <v>432</v>
      </c>
      <c r="K46" s="435" t="s">
        <v>432</v>
      </c>
      <c r="L46" s="435" t="s">
        <v>432</v>
      </c>
      <c r="M46" s="435" t="s">
        <v>432</v>
      </c>
      <c r="N46" s="435" t="s">
        <v>432</v>
      </c>
      <c r="O46" s="435" t="s">
        <v>432</v>
      </c>
      <c r="P46" s="434" t="str">
        <f t="shared" si="1"/>
        <v>行高さ、列幅変更不可</v>
      </c>
    </row>
    <row r="47" spans="1:16">
      <c r="E47" s="431">
        <v>40</v>
      </c>
      <c r="F47" s="437" t="s">
        <v>470</v>
      </c>
      <c r="G47" s="435" t="s">
        <v>434</v>
      </c>
      <c r="H47" s="435" t="s">
        <v>432</v>
      </c>
      <c r="I47" s="435" t="s">
        <v>431</v>
      </c>
      <c r="J47" s="435" t="s">
        <v>432</v>
      </c>
      <c r="K47" s="444" t="s">
        <v>432</v>
      </c>
      <c r="L47" s="435" t="s">
        <v>432</v>
      </c>
      <c r="M47" s="435" t="s">
        <v>432</v>
      </c>
      <c r="N47" s="435" t="s">
        <v>432</v>
      </c>
      <c r="O47" s="435" t="s">
        <v>432</v>
      </c>
      <c r="P47" s="434" t="str">
        <f t="shared" si="1"/>
        <v>行高さ、列幅変更不可</v>
      </c>
    </row>
    <row r="48" spans="1:16">
      <c r="E48" s="431">
        <v>41</v>
      </c>
      <c r="F48" s="437" t="s">
        <v>471</v>
      </c>
      <c r="G48" s="435" t="s">
        <v>434</v>
      </c>
      <c r="H48" s="435" t="s">
        <v>432</v>
      </c>
      <c r="I48" s="435" t="s">
        <v>431</v>
      </c>
      <c r="J48" s="435" t="s">
        <v>432</v>
      </c>
      <c r="K48" s="444" t="s">
        <v>432</v>
      </c>
      <c r="L48" s="435" t="s">
        <v>432</v>
      </c>
      <c r="M48" s="435" t="s">
        <v>432</v>
      </c>
      <c r="N48" s="435" t="s">
        <v>432</v>
      </c>
      <c r="O48" s="435" t="s">
        <v>432</v>
      </c>
      <c r="P48" s="434" t="str">
        <f t="shared" si="1"/>
        <v>行高さ、列幅変更不可</v>
      </c>
    </row>
    <row r="49" spans="5:16">
      <c r="E49" s="431">
        <v>42</v>
      </c>
      <c r="F49" s="437" t="s">
        <v>472</v>
      </c>
      <c r="G49" s="435" t="s">
        <v>434</v>
      </c>
      <c r="H49" s="435" t="s">
        <v>432</v>
      </c>
      <c r="I49" s="435" t="s">
        <v>431</v>
      </c>
      <c r="J49" s="435" t="s">
        <v>432</v>
      </c>
      <c r="K49" s="444" t="s">
        <v>432</v>
      </c>
      <c r="L49" s="435" t="s">
        <v>432</v>
      </c>
      <c r="M49" s="435" t="s">
        <v>432</v>
      </c>
      <c r="N49" s="435" t="s">
        <v>432</v>
      </c>
      <c r="O49" s="435" t="s">
        <v>432</v>
      </c>
      <c r="P49" s="434" t="str">
        <f t="shared" si="1"/>
        <v>行高さ、列幅変更不可</v>
      </c>
    </row>
    <row r="50" spans="5:16">
      <c r="E50" s="431">
        <v>43</v>
      </c>
      <c r="F50" s="437" t="s">
        <v>473</v>
      </c>
      <c r="G50" s="435" t="s">
        <v>434</v>
      </c>
      <c r="H50" s="435" t="s">
        <v>432</v>
      </c>
      <c r="I50" s="435" t="s">
        <v>431</v>
      </c>
      <c r="J50" s="435" t="s">
        <v>432</v>
      </c>
      <c r="K50" s="444" t="s">
        <v>432</v>
      </c>
      <c r="L50" s="435" t="s">
        <v>432</v>
      </c>
      <c r="M50" s="435" t="s">
        <v>432</v>
      </c>
      <c r="N50" s="435" t="s">
        <v>432</v>
      </c>
      <c r="O50" s="435" t="s">
        <v>432</v>
      </c>
      <c r="P50" s="434" t="str">
        <f t="shared" si="1"/>
        <v>行高さ、列幅変更不可</v>
      </c>
    </row>
    <row r="51" spans="5:16">
      <c r="E51" s="431">
        <v>44</v>
      </c>
      <c r="F51" s="437" t="s">
        <v>474</v>
      </c>
      <c r="G51" s="435" t="s">
        <v>430</v>
      </c>
      <c r="H51" s="444" t="s">
        <v>432</v>
      </c>
      <c r="I51" s="435" t="s">
        <v>431</v>
      </c>
      <c r="J51" s="435" t="s">
        <v>432</v>
      </c>
      <c r="K51" s="444" t="s">
        <v>432</v>
      </c>
      <c r="L51" s="435" t="s">
        <v>432</v>
      </c>
      <c r="M51" s="435" t="s">
        <v>432</v>
      </c>
      <c r="N51" s="435" t="s">
        <v>432</v>
      </c>
      <c r="O51" s="435" t="s">
        <v>432</v>
      </c>
      <c r="P51" s="434" t="str">
        <f t="shared" si="1"/>
        <v>行高さ、列幅変更不可</v>
      </c>
    </row>
    <row r="52" spans="5:16">
      <c r="E52" s="431">
        <v>45</v>
      </c>
      <c r="F52" s="437" t="s">
        <v>475</v>
      </c>
      <c r="G52" s="435" t="s">
        <v>430</v>
      </c>
      <c r="H52" s="444" t="s">
        <v>432</v>
      </c>
      <c r="I52" s="435" t="s">
        <v>431</v>
      </c>
      <c r="J52" s="435" t="s">
        <v>432</v>
      </c>
      <c r="K52" s="444" t="s">
        <v>432</v>
      </c>
      <c r="L52" s="435" t="s">
        <v>432</v>
      </c>
      <c r="M52" s="435" t="s">
        <v>432</v>
      </c>
      <c r="N52" s="435" t="s">
        <v>432</v>
      </c>
      <c r="O52" s="435" t="s">
        <v>432</v>
      </c>
      <c r="P52" s="434" t="str">
        <f t="shared" si="1"/>
        <v>行高さ、列幅変更不可</v>
      </c>
    </row>
    <row r="53" spans="5:16">
      <c r="E53" s="431">
        <v>46</v>
      </c>
      <c r="F53" s="437" t="s">
        <v>476</v>
      </c>
      <c r="G53" s="435" t="s">
        <v>434</v>
      </c>
      <c r="H53" s="435" t="s">
        <v>432</v>
      </c>
      <c r="I53" s="435" t="s">
        <v>431</v>
      </c>
      <c r="J53" s="435" t="s">
        <v>432</v>
      </c>
      <c r="K53" s="444" t="s">
        <v>432</v>
      </c>
      <c r="L53" s="435" t="s">
        <v>432</v>
      </c>
      <c r="M53" s="435" t="s">
        <v>431</v>
      </c>
      <c r="N53" s="435" t="s">
        <v>432</v>
      </c>
      <c r="O53" s="435" t="s">
        <v>431</v>
      </c>
      <c r="P53" s="434" t="str">
        <f t="shared" si="1"/>
        <v>行挿入、削除可</v>
      </c>
    </row>
    <row r="54" spans="5:16">
      <c r="E54" s="431">
        <v>47</v>
      </c>
      <c r="F54" s="437" t="s">
        <v>477</v>
      </c>
      <c r="G54" s="435" t="s">
        <v>434</v>
      </c>
      <c r="H54" s="435" t="s">
        <v>432</v>
      </c>
      <c r="I54" s="435" t="s">
        <v>431</v>
      </c>
      <c r="J54" s="435" t="s">
        <v>432</v>
      </c>
      <c r="K54" s="444" t="s">
        <v>432</v>
      </c>
      <c r="L54" s="435" t="s">
        <v>432</v>
      </c>
      <c r="M54" s="435" t="s">
        <v>431</v>
      </c>
      <c r="N54" s="435" t="s">
        <v>432</v>
      </c>
      <c r="O54" s="435" t="s">
        <v>431</v>
      </c>
      <c r="P54" s="434" t="str">
        <f t="shared" si="1"/>
        <v>行挿入、削除可</v>
      </c>
    </row>
    <row r="55" spans="5:16">
      <c r="E55" s="431">
        <v>48</v>
      </c>
      <c r="F55" s="437" t="s">
        <v>478</v>
      </c>
      <c r="G55" s="435" t="s">
        <v>434</v>
      </c>
      <c r="H55" s="435" t="s">
        <v>432</v>
      </c>
      <c r="I55" s="435" t="s">
        <v>431</v>
      </c>
      <c r="J55" s="435" t="s">
        <v>432</v>
      </c>
      <c r="K55" s="444" t="s">
        <v>432</v>
      </c>
      <c r="L55" s="435" t="s">
        <v>432</v>
      </c>
      <c r="M55" s="435" t="s">
        <v>431</v>
      </c>
      <c r="N55" s="435" t="s">
        <v>432</v>
      </c>
      <c r="O55" s="435" t="s">
        <v>431</v>
      </c>
      <c r="P55" s="434" t="str">
        <f t="shared" si="1"/>
        <v>行挿入、削除可</v>
      </c>
    </row>
    <row r="56" spans="5:16">
      <c r="E56" s="431">
        <v>49</v>
      </c>
      <c r="F56" s="437" t="s">
        <v>479</v>
      </c>
      <c r="G56" s="435" t="s">
        <v>434</v>
      </c>
      <c r="H56" s="435" t="s">
        <v>432</v>
      </c>
      <c r="I56" s="435" t="s">
        <v>431</v>
      </c>
      <c r="J56" s="435" t="s">
        <v>432</v>
      </c>
      <c r="K56" s="444" t="s">
        <v>432</v>
      </c>
      <c r="L56" s="435" t="s">
        <v>432</v>
      </c>
      <c r="M56" s="435" t="s">
        <v>431</v>
      </c>
      <c r="N56" s="435" t="s">
        <v>432</v>
      </c>
      <c r="O56" s="435" t="s">
        <v>431</v>
      </c>
      <c r="P56" s="434" t="str">
        <f t="shared" si="1"/>
        <v>行挿入、削除可</v>
      </c>
    </row>
    <row r="57" spans="5:16">
      <c r="E57" s="431">
        <v>50</v>
      </c>
      <c r="F57" s="437" t="s">
        <v>293</v>
      </c>
      <c r="G57" s="435" t="s">
        <v>430</v>
      </c>
      <c r="H57" s="444" t="s">
        <v>432</v>
      </c>
      <c r="I57" s="435" t="s">
        <v>431</v>
      </c>
      <c r="J57" s="435" t="s">
        <v>432</v>
      </c>
      <c r="K57" s="444" t="s">
        <v>432</v>
      </c>
      <c r="L57" s="435" t="s">
        <v>432</v>
      </c>
      <c r="M57" s="435" t="s">
        <v>432</v>
      </c>
      <c r="N57" s="435" t="s">
        <v>432</v>
      </c>
      <c r="O57" s="435" t="s">
        <v>432</v>
      </c>
      <c r="P57" s="434" t="str">
        <f t="shared" si="1"/>
        <v>行高さ、列幅変更不可</v>
      </c>
    </row>
    <row r="58" spans="5:16">
      <c r="E58" s="431">
        <v>51</v>
      </c>
      <c r="F58" s="437" t="s">
        <v>480</v>
      </c>
      <c r="G58" s="435" t="s">
        <v>430</v>
      </c>
      <c r="H58" s="444" t="s">
        <v>432</v>
      </c>
      <c r="I58" s="435" t="s">
        <v>431</v>
      </c>
      <c r="J58" s="435" t="s">
        <v>432</v>
      </c>
      <c r="K58" s="444" t="s">
        <v>432</v>
      </c>
      <c r="L58" s="435" t="s">
        <v>432</v>
      </c>
      <c r="M58" s="435" t="s">
        <v>432</v>
      </c>
      <c r="N58" s="435" t="s">
        <v>432</v>
      </c>
      <c r="O58" s="435" t="s">
        <v>432</v>
      </c>
      <c r="P58" s="434" t="str">
        <f t="shared" si="1"/>
        <v>行高さ、列幅変更不可</v>
      </c>
    </row>
    <row r="59" spans="5:16">
      <c r="E59" s="431">
        <v>52</v>
      </c>
      <c r="F59" s="437" t="s">
        <v>294</v>
      </c>
      <c r="G59" s="435" t="s">
        <v>430</v>
      </c>
      <c r="H59" s="444" t="s">
        <v>432</v>
      </c>
      <c r="I59" s="435" t="s">
        <v>431</v>
      </c>
      <c r="J59" s="435" t="s">
        <v>432</v>
      </c>
      <c r="K59" s="444" t="s">
        <v>432</v>
      </c>
      <c r="L59" s="435" t="s">
        <v>432</v>
      </c>
      <c r="M59" s="435" t="s">
        <v>432</v>
      </c>
      <c r="N59" s="435" t="s">
        <v>432</v>
      </c>
      <c r="O59" s="435" t="s">
        <v>432</v>
      </c>
      <c r="P59" s="434" t="str">
        <f t="shared" si="1"/>
        <v>行高さ、列幅変更不可</v>
      </c>
    </row>
    <row r="60" spans="5:16">
      <c r="E60" s="431">
        <v>53</v>
      </c>
      <c r="F60" s="437" t="s">
        <v>481</v>
      </c>
      <c r="G60" s="435" t="s">
        <v>430</v>
      </c>
      <c r="H60" s="444" t="s">
        <v>432</v>
      </c>
      <c r="I60" s="435" t="s">
        <v>431</v>
      </c>
      <c r="J60" s="435" t="s">
        <v>432</v>
      </c>
      <c r="K60" s="444" t="s">
        <v>432</v>
      </c>
      <c r="L60" s="435" t="s">
        <v>432</v>
      </c>
      <c r="M60" s="435" t="s">
        <v>432</v>
      </c>
      <c r="N60" s="435" t="s">
        <v>432</v>
      </c>
      <c r="O60" s="435" t="s">
        <v>432</v>
      </c>
      <c r="P60" s="434" t="str">
        <f t="shared" si="1"/>
        <v>行高さ、列幅変更不可</v>
      </c>
    </row>
    <row r="61" spans="5:16">
      <c r="E61" s="431">
        <v>54</v>
      </c>
      <c r="F61" s="437" t="s">
        <v>482</v>
      </c>
      <c r="G61" s="435" t="s">
        <v>430</v>
      </c>
      <c r="H61" s="444" t="s">
        <v>432</v>
      </c>
      <c r="I61" s="435" t="s">
        <v>432</v>
      </c>
      <c r="J61" s="435" t="s">
        <v>432</v>
      </c>
      <c r="K61" s="435" t="s">
        <v>432</v>
      </c>
      <c r="L61" s="435" t="s">
        <v>432</v>
      </c>
      <c r="M61" s="435" t="s">
        <v>432</v>
      </c>
      <c r="N61" s="435" t="s">
        <v>432</v>
      </c>
      <c r="O61" s="435" t="s">
        <v>432</v>
      </c>
      <c r="P61" s="434" t="str">
        <f t="shared" si="1"/>
        <v>全て不可</v>
      </c>
    </row>
    <row r="62" spans="5:16">
      <c r="E62" s="431">
        <v>55</v>
      </c>
      <c r="F62" s="437" t="s">
        <v>483</v>
      </c>
      <c r="G62" s="435" t="s">
        <v>430</v>
      </c>
      <c r="H62" s="444" t="s">
        <v>432</v>
      </c>
      <c r="I62" s="435" t="s">
        <v>431</v>
      </c>
      <c r="J62" s="444" t="s">
        <v>432</v>
      </c>
      <c r="K62" s="444" t="s">
        <v>432</v>
      </c>
      <c r="L62" s="435" t="s">
        <v>432</v>
      </c>
      <c r="M62" s="435" t="s">
        <v>432</v>
      </c>
      <c r="N62" s="435" t="s">
        <v>432</v>
      </c>
      <c r="O62" s="435" t="s">
        <v>432</v>
      </c>
      <c r="P62" s="434" t="str">
        <f t="shared" si="1"/>
        <v>行高さ、列幅変更不可</v>
      </c>
    </row>
    <row r="63" spans="5:16">
      <c r="E63" s="431">
        <v>56</v>
      </c>
      <c r="F63" s="437" t="s">
        <v>484</v>
      </c>
      <c r="G63" s="435" t="s">
        <v>430</v>
      </c>
      <c r="H63" s="444" t="s">
        <v>432</v>
      </c>
      <c r="I63" s="435" t="s">
        <v>431</v>
      </c>
      <c r="J63" s="444" t="s">
        <v>432</v>
      </c>
      <c r="K63" s="444" t="s">
        <v>432</v>
      </c>
      <c r="L63" s="435" t="s">
        <v>432</v>
      </c>
      <c r="M63" s="435" t="s">
        <v>432</v>
      </c>
      <c r="N63" s="435" t="s">
        <v>432</v>
      </c>
      <c r="O63" s="435" t="s">
        <v>432</v>
      </c>
      <c r="P63" s="434" t="str">
        <f t="shared" si="1"/>
        <v>行高さ、列幅変更不可</v>
      </c>
    </row>
    <row r="64" spans="5:16">
      <c r="E64" s="431">
        <v>57</v>
      </c>
      <c r="F64" s="437" t="s">
        <v>485</v>
      </c>
      <c r="G64" s="435" t="s">
        <v>430</v>
      </c>
      <c r="H64" s="444" t="s">
        <v>432</v>
      </c>
      <c r="I64" s="435" t="s">
        <v>431</v>
      </c>
      <c r="J64" s="435" t="s">
        <v>432</v>
      </c>
      <c r="K64" s="444" t="s">
        <v>432</v>
      </c>
      <c r="L64" s="435" t="s">
        <v>432</v>
      </c>
      <c r="M64" s="435" t="s">
        <v>432</v>
      </c>
      <c r="N64" s="435" t="s">
        <v>432</v>
      </c>
      <c r="O64" s="435" t="s">
        <v>432</v>
      </c>
      <c r="P64" s="434" t="str">
        <f t="shared" si="1"/>
        <v>行高さ、列幅変更不可</v>
      </c>
    </row>
    <row r="65" spans="5:16">
      <c r="E65" s="431">
        <v>58</v>
      </c>
      <c r="F65" s="437" t="s">
        <v>486</v>
      </c>
      <c r="G65" s="435" t="s">
        <v>430</v>
      </c>
      <c r="H65" s="444" t="s">
        <v>432</v>
      </c>
      <c r="I65" s="435" t="s">
        <v>431</v>
      </c>
      <c r="J65" s="435" t="s">
        <v>432</v>
      </c>
      <c r="K65" s="444" t="s">
        <v>432</v>
      </c>
      <c r="L65" s="435" t="s">
        <v>432</v>
      </c>
      <c r="M65" s="435" t="s">
        <v>432</v>
      </c>
      <c r="N65" s="435" t="s">
        <v>432</v>
      </c>
      <c r="O65" s="435" t="s">
        <v>432</v>
      </c>
      <c r="P65" s="434" t="str">
        <f t="shared" si="1"/>
        <v>行高さ、列幅変更不可</v>
      </c>
    </row>
    <row r="66" spans="5:16">
      <c r="E66" s="431">
        <v>59</v>
      </c>
      <c r="F66" s="437" t="s">
        <v>149</v>
      </c>
      <c r="G66" s="435" t="s">
        <v>434</v>
      </c>
      <c r="H66" s="435" t="s">
        <v>432</v>
      </c>
      <c r="I66" s="435" t="s">
        <v>431</v>
      </c>
      <c r="J66" s="435" t="s">
        <v>432</v>
      </c>
      <c r="K66" s="444" t="s">
        <v>432</v>
      </c>
      <c r="L66" s="435" t="s">
        <v>432</v>
      </c>
      <c r="M66" s="435" t="s">
        <v>431</v>
      </c>
      <c r="N66" s="435" t="s">
        <v>432</v>
      </c>
      <c r="O66" s="435" t="s">
        <v>431</v>
      </c>
      <c r="P66" s="434" t="str">
        <f t="shared" si="1"/>
        <v>行挿入、削除可</v>
      </c>
    </row>
    <row r="67" spans="5:16">
      <c r="E67" s="431">
        <v>60</v>
      </c>
      <c r="F67" s="437" t="s">
        <v>556</v>
      </c>
      <c r="G67" s="435" t="s">
        <v>434</v>
      </c>
      <c r="H67" s="435" t="s">
        <v>432</v>
      </c>
      <c r="I67" s="435" t="s">
        <v>431</v>
      </c>
      <c r="J67" s="435" t="s">
        <v>432</v>
      </c>
      <c r="K67" s="444" t="s">
        <v>432</v>
      </c>
      <c r="L67" s="435" t="s">
        <v>432</v>
      </c>
      <c r="M67" s="435" t="s">
        <v>431</v>
      </c>
      <c r="N67" s="435" t="s">
        <v>432</v>
      </c>
      <c r="O67" s="435" t="s">
        <v>431</v>
      </c>
      <c r="P67" s="434" t="str">
        <f t="shared" si="1"/>
        <v>行挿入、削除可</v>
      </c>
    </row>
    <row r="68" spans="5:16">
      <c r="E68" s="431">
        <v>61</v>
      </c>
      <c r="F68" s="437" t="s">
        <v>150</v>
      </c>
      <c r="G68" s="435" t="s">
        <v>434</v>
      </c>
      <c r="H68" s="435" t="s">
        <v>432</v>
      </c>
      <c r="I68" s="435" t="s">
        <v>431</v>
      </c>
      <c r="J68" s="435" t="s">
        <v>432</v>
      </c>
      <c r="K68" s="444" t="s">
        <v>432</v>
      </c>
      <c r="L68" s="435" t="s">
        <v>432</v>
      </c>
      <c r="M68" s="435" t="s">
        <v>431</v>
      </c>
      <c r="N68" s="435" t="s">
        <v>432</v>
      </c>
      <c r="O68" s="435" t="s">
        <v>431</v>
      </c>
      <c r="P68" s="434" t="str">
        <f>IF(ISERROR(VLOOKUP(I68&amp;J68&amp;K68&amp;L68&amp;M68&amp;N68&amp;O68,$Y$8:$Z$15,2,FALSE)),"",VLOOKUP(I68&amp;J68&amp;K68&amp;L68&amp;M68&amp;N68&amp;O68,$Y$8:$Z$15,2,FALSE))</f>
        <v>行挿入、削除可</v>
      </c>
    </row>
    <row r="69" spans="5:16">
      <c r="E69" s="431">
        <v>62</v>
      </c>
      <c r="F69" s="437" t="s">
        <v>557</v>
      </c>
      <c r="G69" s="435" t="s">
        <v>434</v>
      </c>
      <c r="H69" s="435" t="s">
        <v>432</v>
      </c>
      <c r="I69" s="435" t="s">
        <v>431</v>
      </c>
      <c r="J69" s="435" t="s">
        <v>432</v>
      </c>
      <c r="K69" s="444" t="s">
        <v>432</v>
      </c>
      <c r="L69" s="435" t="s">
        <v>432</v>
      </c>
      <c r="M69" s="435" t="s">
        <v>431</v>
      </c>
      <c r="N69" s="435" t="s">
        <v>432</v>
      </c>
      <c r="O69" s="435" t="s">
        <v>431</v>
      </c>
      <c r="P69" s="434" t="str">
        <f t="shared" si="1"/>
        <v>行挿入、削除可</v>
      </c>
    </row>
    <row r="70" spans="5:16">
      <c r="E70" s="431">
        <v>63</v>
      </c>
      <c r="F70" s="437" t="s">
        <v>151</v>
      </c>
      <c r="G70" s="435" t="s">
        <v>434</v>
      </c>
      <c r="H70" s="435" t="s">
        <v>432</v>
      </c>
      <c r="I70" s="435" t="s">
        <v>431</v>
      </c>
      <c r="J70" s="435" t="s">
        <v>432</v>
      </c>
      <c r="K70" s="444" t="s">
        <v>432</v>
      </c>
      <c r="L70" s="435" t="s">
        <v>432</v>
      </c>
      <c r="M70" s="435" t="s">
        <v>431</v>
      </c>
      <c r="N70" s="435" t="s">
        <v>432</v>
      </c>
      <c r="O70" s="435" t="s">
        <v>431</v>
      </c>
      <c r="P70" s="434" t="str">
        <f>IF(ISERROR(VLOOKUP(I70&amp;J70&amp;K70&amp;L70&amp;M70&amp;N70&amp;O70,$Y$8:$Z$15,2,FALSE)),"",VLOOKUP(I70&amp;J70&amp;K70&amp;L70&amp;M70&amp;N70&amp;O70,$Y$8:$Z$15,2,FALSE))</f>
        <v>行挿入、削除可</v>
      </c>
    </row>
    <row r="71" spans="5:16">
      <c r="E71" s="431">
        <v>64</v>
      </c>
      <c r="F71" s="437" t="s">
        <v>558</v>
      </c>
      <c r="G71" s="435" t="s">
        <v>434</v>
      </c>
      <c r="H71" s="435" t="s">
        <v>432</v>
      </c>
      <c r="I71" s="435" t="s">
        <v>431</v>
      </c>
      <c r="J71" s="435" t="s">
        <v>432</v>
      </c>
      <c r="K71" s="444" t="s">
        <v>432</v>
      </c>
      <c r="L71" s="435" t="s">
        <v>432</v>
      </c>
      <c r="M71" s="435" t="s">
        <v>431</v>
      </c>
      <c r="N71" s="435" t="s">
        <v>432</v>
      </c>
      <c r="O71" s="435" t="s">
        <v>431</v>
      </c>
      <c r="P71" s="434" t="str">
        <f t="shared" si="1"/>
        <v>行挿入、削除可</v>
      </c>
    </row>
    <row r="72" spans="5:16">
      <c r="E72" s="431">
        <v>65</v>
      </c>
      <c r="F72" s="437" t="s">
        <v>152</v>
      </c>
      <c r="G72" s="435" t="s">
        <v>434</v>
      </c>
      <c r="H72" s="435" t="s">
        <v>432</v>
      </c>
      <c r="I72" s="435" t="s">
        <v>431</v>
      </c>
      <c r="J72" s="435" t="s">
        <v>432</v>
      </c>
      <c r="K72" s="435" t="s">
        <v>432</v>
      </c>
      <c r="L72" s="435" t="s">
        <v>432</v>
      </c>
      <c r="M72" s="435" t="s">
        <v>432</v>
      </c>
      <c r="N72" s="435" t="s">
        <v>432</v>
      </c>
      <c r="O72" s="435" t="s">
        <v>432</v>
      </c>
      <c r="P72" s="434" t="str">
        <f t="shared" si="1"/>
        <v>行高さ、列幅変更不可</v>
      </c>
    </row>
    <row r="73" spans="5:16">
      <c r="E73" s="431">
        <v>66</v>
      </c>
      <c r="F73" s="437" t="s">
        <v>153</v>
      </c>
      <c r="G73" s="435" t="s">
        <v>434</v>
      </c>
      <c r="H73" s="435" t="s">
        <v>432</v>
      </c>
      <c r="I73" s="435" t="s">
        <v>431</v>
      </c>
      <c r="J73" s="435" t="s">
        <v>432</v>
      </c>
      <c r="K73" s="444" t="s">
        <v>432</v>
      </c>
      <c r="L73" s="435" t="s">
        <v>432</v>
      </c>
      <c r="M73" s="435" t="s">
        <v>432</v>
      </c>
      <c r="N73" s="435" t="s">
        <v>432</v>
      </c>
      <c r="O73" s="435" t="s">
        <v>432</v>
      </c>
      <c r="P73" s="434" t="str">
        <f t="shared" si="1"/>
        <v>行高さ、列幅変更不可</v>
      </c>
    </row>
    <row r="74" spans="5:16">
      <c r="E74" s="431">
        <v>67</v>
      </c>
      <c r="F74" s="437" t="s">
        <v>154</v>
      </c>
      <c r="G74" s="435" t="s">
        <v>434</v>
      </c>
      <c r="H74" s="435" t="s">
        <v>432</v>
      </c>
      <c r="I74" s="435" t="s">
        <v>431</v>
      </c>
      <c r="J74" s="435" t="s">
        <v>432</v>
      </c>
      <c r="K74" s="435" t="s">
        <v>432</v>
      </c>
      <c r="L74" s="435" t="s">
        <v>432</v>
      </c>
      <c r="M74" s="435" t="s">
        <v>432</v>
      </c>
      <c r="N74" s="435" t="s">
        <v>432</v>
      </c>
      <c r="O74" s="435" t="s">
        <v>432</v>
      </c>
      <c r="P74" s="434" t="str">
        <f t="shared" si="1"/>
        <v>行高さ、列幅変更不可</v>
      </c>
    </row>
    <row r="75" spans="5:16">
      <c r="E75" s="431">
        <v>68</v>
      </c>
      <c r="F75" s="437" t="s">
        <v>487</v>
      </c>
      <c r="G75" s="435" t="s">
        <v>430</v>
      </c>
      <c r="H75" s="444" t="s">
        <v>432</v>
      </c>
      <c r="I75" s="435" t="s">
        <v>431</v>
      </c>
      <c r="J75" s="435" t="s">
        <v>432</v>
      </c>
      <c r="K75" s="444" t="s">
        <v>432</v>
      </c>
      <c r="L75" s="435" t="s">
        <v>432</v>
      </c>
      <c r="M75" s="435" t="s">
        <v>432</v>
      </c>
      <c r="N75" s="435" t="s">
        <v>432</v>
      </c>
      <c r="O75" s="435" t="s">
        <v>432</v>
      </c>
      <c r="P75" s="463" t="str">
        <f>IF(ISERROR(VLOOKUP(I75&amp;J75&amp;K75&amp;L75&amp;M75&amp;N75&amp;O75,$Y$8:$Z$15,2,FALSE)),"",VLOOKUP(I75&amp;J75&amp;K75&amp;L75&amp;M75&amp;N75&amp;O75,$Y$8:$Z$15,2,FALSE))</f>
        <v>行高さ、列幅変更不可</v>
      </c>
    </row>
    <row r="76" spans="5:16">
      <c r="E76" s="431">
        <v>69</v>
      </c>
      <c r="F76" s="437" t="s">
        <v>559</v>
      </c>
      <c r="G76" s="435" t="s">
        <v>430</v>
      </c>
      <c r="H76" s="444" t="s">
        <v>432</v>
      </c>
      <c r="I76" s="435" t="s">
        <v>431</v>
      </c>
      <c r="J76" s="435" t="s">
        <v>432</v>
      </c>
      <c r="K76" s="444" t="s">
        <v>432</v>
      </c>
      <c r="L76" s="435" t="s">
        <v>432</v>
      </c>
      <c r="M76" s="435" t="s">
        <v>432</v>
      </c>
      <c r="N76" s="435" t="s">
        <v>432</v>
      </c>
      <c r="O76" s="435" t="s">
        <v>432</v>
      </c>
      <c r="P76" s="463" t="str">
        <f t="shared" ref="P76:P84" si="2">IF(ISERROR(VLOOKUP(I76&amp;J76&amp;K76&amp;L76&amp;M76&amp;N76&amp;O76,$Y$8:$Z$15,2,FALSE)),"",VLOOKUP(I76&amp;J76&amp;K76&amp;L76&amp;M76&amp;N76&amp;O76,$Y$8:$Z$15,2,FALSE))</f>
        <v>行高さ、列幅変更不可</v>
      </c>
    </row>
    <row r="77" spans="5:16">
      <c r="E77" s="431">
        <v>70</v>
      </c>
      <c r="F77" s="437" t="s">
        <v>488</v>
      </c>
      <c r="G77" s="435" t="s">
        <v>430</v>
      </c>
      <c r="H77" s="444" t="s">
        <v>432</v>
      </c>
      <c r="I77" s="435" t="s">
        <v>431</v>
      </c>
      <c r="J77" s="435" t="s">
        <v>432</v>
      </c>
      <c r="K77" s="444" t="s">
        <v>432</v>
      </c>
      <c r="L77" s="435" t="s">
        <v>432</v>
      </c>
      <c r="M77" s="435" t="s">
        <v>432</v>
      </c>
      <c r="N77" s="435" t="s">
        <v>432</v>
      </c>
      <c r="O77" s="435" t="s">
        <v>432</v>
      </c>
      <c r="P77" s="463" t="str">
        <f>IF(ISERROR(VLOOKUP(I77&amp;J77&amp;K77&amp;L77&amp;M77&amp;N77&amp;O77,$Y$8:$Z$15,2,FALSE)),"",VLOOKUP(I77&amp;J77&amp;K77&amp;L77&amp;M77&amp;N77&amp;O77,$Y$8:$Z$15,2,FALSE))</f>
        <v>行高さ、列幅変更不可</v>
      </c>
    </row>
    <row r="78" spans="5:16">
      <c r="E78" s="431">
        <v>71</v>
      </c>
      <c r="F78" s="437" t="s">
        <v>560</v>
      </c>
      <c r="G78" s="435" t="s">
        <v>430</v>
      </c>
      <c r="H78" s="444" t="s">
        <v>432</v>
      </c>
      <c r="I78" s="435" t="s">
        <v>431</v>
      </c>
      <c r="J78" s="435" t="s">
        <v>432</v>
      </c>
      <c r="K78" s="444" t="s">
        <v>432</v>
      </c>
      <c r="L78" s="435" t="s">
        <v>432</v>
      </c>
      <c r="M78" s="435" t="s">
        <v>432</v>
      </c>
      <c r="N78" s="435" t="s">
        <v>432</v>
      </c>
      <c r="O78" s="435" t="s">
        <v>432</v>
      </c>
      <c r="P78" s="463" t="str">
        <f t="shared" si="2"/>
        <v>行高さ、列幅変更不可</v>
      </c>
    </row>
    <row r="79" spans="5:16">
      <c r="E79" s="431">
        <v>72</v>
      </c>
      <c r="F79" s="437" t="s">
        <v>489</v>
      </c>
      <c r="G79" s="435" t="s">
        <v>430</v>
      </c>
      <c r="H79" s="444" t="s">
        <v>432</v>
      </c>
      <c r="I79" s="435" t="s">
        <v>431</v>
      </c>
      <c r="J79" s="435" t="s">
        <v>432</v>
      </c>
      <c r="K79" s="435" t="s">
        <v>432</v>
      </c>
      <c r="L79" s="435" t="s">
        <v>432</v>
      </c>
      <c r="M79" s="435" t="s">
        <v>432</v>
      </c>
      <c r="N79" s="435" t="s">
        <v>432</v>
      </c>
      <c r="O79" s="435" t="s">
        <v>432</v>
      </c>
      <c r="P79" s="463" t="str">
        <f t="shared" si="2"/>
        <v>行高さ、列幅変更不可</v>
      </c>
    </row>
    <row r="80" spans="5:16">
      <c r="E80" s="431">
        <v>73</v>
      </c>
      <c r="F80" s="483"/>
      <c r="G80" s="484"/>
      <c r="H80" s="484"/>
      <c r="I80" s="484"/>
      <c r="J80" s="484"/>
      <c r="K80" s="484"/>
      <c r="L80" s="484"/>
      <c r="M80" s="484"/>
      <c r="N80" s="484"/>
      <c r="O80" s="484"/>
      <c r="P80" s="485"/>
    </row>
    <row r="81" spans="5:16">
      <c r="E81" s="431">
        <v>74</v>
      </c>
      <c r="F81" s="483"/>
      <c r="G81" s="484"/>
      <c r="H81" s="484"/>
      <c r="I81" s="484"/>
      <c r="J81" s="484"/>
      <c r="K81" s="484"/>
      <c r="L81" s="484"/>
      <c r="M81" s="484"/>
      <c r="N81" s="484"/>
      <c r="O81" s="484"/>
      <c r="P81" s="485"/>
    </row>
    <row r="82" spans="5:16">
      <c r="E82" s="431">
        <v>75</v>
      </c>
      <c r="F82" s="437" t="s">
        <v>490</v>
      </c>
      <c r="G82" s="435" t="s">
        <v>430</v>
      </c>
      <c r="H82" s="444" t="s">
        <v>432</v>
      </c>
      <c r="I82" s="435" t="s">
        <v>431</v>
      </c>
      <c r="J82" s="444" t="s">
        <v>432</v>
      </c>
      <c r="K82" s="444" t="s">
        <v>432</v>
      </c>
      <c r="L82" s="435" t="s">
        <v>432</v>
      </c>
      <c r="M82" s="435" t="s">
        <v>431</v>
      </c>
      <c r="N82" s="435" t="s">
        <v>432</v>
      </c>
      <c r="O82" s="435" t="s">
        <v>431</v>
      </c>
      <c r="P82" s="463" t="str">
        <f t="shared" si="2"/>
        <v>行挿入、削除可</v>
      </c>
    </row>
    <row r="83" spans="5:16">
      <c r="E83" s="431">
        <v>76</v>
      </c>
      <c r="F83" s="437" t="s">
        <v>491</v>
      </c>
      <c r="G83" s="435" t="s">
        <v>430</v>
      </c>
      <c r="H83" s="444" t="s">
        <v>432</v>
      </c>
      <c r="I83" s="435" t="s">
        <v>431</v>
      </c>
      <c r="J83" s="444" t="s">
        <v>432</v>
      </c>
      <c r="K83" s="444" t="s">
        <v>432</v>
      </c>
      <c r="L83" s="435" t="s">
        <v>432</v>
      </c>
      <c r="M83" s="435" t="s">
        <v>431</v>
      </c>
      <c r="N83" s="435" t="s">
        <v>432</v>
      </c>
      <c r="O83" s="435" t="s">
        <v>431</v>
      </c>
      <c r="P83" s="463" t="str">
        <f t="shared" si="2"/>
        <v>行挿入、削除可</v>
      </c>
    </row>
    <row r="84" spans="5:16">
      <c r="E84" s="431">
        <v>77</v>
      </c>
      <c r="F84" s="437" t="s">
        <v>492</v>
      </c>
      <c r="G84" s="435" t="s">
        <v>434</v>
      </c>
      <c r="H84" s="435" t="s">
        <v>432</v>
      </c>
      <c r="I84" s="435" t="s">
        <v>432</v>
      </c>
      <c r="J84" s="435" t="s">
        <v>432</v>
      </c>
      <c r="K84" s="435" t="s">
        <v>432</v>
      </c>
      <c r="L84" s="435" t="s">
        <v>432</v>
      </c>
      <c r="M84" s="435" t="s">
        <v>432</v>
      </c>
      <c r="N84" s="435" t="s">
        <v>432</v>
      </c>
      <c r="O84" s="435" t="s">
        <v>432</v>
      </c>
      <c r="P84" s="463" t="str">
        <f t="shared" si="2"/>
        <v>全て不可</v>
      </c>
    </row>
    <row r="86" spans="5:16">
      <c r="F86" s="464" t="s">
        <v>493</v>
      </c>
    </row>
    <row r="89" spans="5:16">
      <c r="F89" s="486" t="s">
        <v>564</v>
      </c>
    </row>
  </sheetData>
  <sheetProtection algorithmName="SHA-512" hashValue="GXBfLvwI/QZbdmpluoukCb2zLcUMvujBGx6eq+2SxllzYmkwNYBZqcT5RyJyrhSaQ5I+jV1LlxH6b7IO+OHeiw==" saltValue="QCwEuJa/IW3eg+Axwp96cg==" spinCount="100000" sheet="1" scenarios="1" formatCells="0" formatColumns="0" formatRows="0" insertColumns="0" insertRows="0" deleteColumns="0" deleteRows="0"/>
  <mergeCells count="38">
    <mergeCell ref="E2:F2"/>
    <mergeCell ref="G2:H2"/>
    <mergeCell ref="I2:P2"/>
    <mergeCell ref="E3:E7"/>
    <mergeCell ref="F3:F7"/>
    <mergeCell ref="G3:G5"/>
    <mergeCell ref="H3:P3"/>
    <mergeCell ref="I4:I5"/>
    <mergeCell ref="J4:J5"/>
    <mergeCell ref="K4:K5"/>
    <mergeCell ref="X4:X5"/>
    <mergeCell ref="L4:L5"/>
    <mergeCell ref="M4:M5"/>
    <mergeCell ref="N4:N5"/>
    <mergeCell ref="O4:O5"/>
    <mergeCell ref="P4:P7"/>
    <mergeCell ref="R4:R5"/>
    <mergeCell ref="M6:M7"/>
    <mergeCell ref="N6:N7"/>
    <mergeCell ref="O6:O7"/>
    <mergeCell ref="R6:R7"/>
    <mergeCell ref="S4:S5"/>
    <mergeCell ref="T4:T5"/>
    <mergeCell ref="U4:U5"/>
    <mergeCell ref="V4:V5"/>
    <mergeCell ref="W4:W5"/>
    <mergeCell ref="X6:X7"/>
    <mergeCell ref="G6:G7"/>
    <mergeCell ref="H6:H7"/>
    <mergeCell ref="I6:I7"/>
    <mergeCell ref="J6:J7"/>
    <mergeCell ref="K6:K7"/>
    <mergeCell ref="L6:L7"/>
    <mergeCell ref="S6:S7"/>
    <mergeCell ref="T6:T7"/>
    <mergeCell ref="U6:U7"/>
    <mergeCell ref="V6:V7"/>
    <mergeCell ref="W6:W7"/>
  </mergeCells>
  <phoneticPr fontId="34"/>
  <dataValidations count="1">
    <dataValidation showInputMessage="1" showErrorMessage="1" sqref="B2:B37" xr:uid="{00000000-0002-0000-0100-000000000000}"/>
  </dataValidation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3">
    <tabColor rgb="FFFFFF00"/>
    <pageSetUpPr fitToPage="1"/>
  </sheetPr>
  <dimension ref="A1:AV577"/>
  <sheetViews>
    <sheetView workbookViewId="0"/>
  </sheetViews>
  <sheetFormatPr defaultColWidth="9.33203125" defaultRowHeight="13.5" customHeight="1"/>
  <cols>
    <col min="1" max="1" width="1.77734375" style="17" customWidth="1"/>
    <col min="2" max="2" width="1.77734375" style="18" customWidth="1"/>
    <col min="3" max="4" width="6.33203125" style="18" customWidth="1"/>
    <col min="5" max="5" width="16.44140625" style="18" customWidth="1"/>
    <col min="6" max="29" width="6.109375" style="18" customWidth="1"/>
    <col min="30" max="30" width="16.44140625" style="18" customWidth="1"/>
    <col min="31" max="41" width="6.109375" style="18" customWidth="1"/>
    <col min="42" max="42" width="48.44140625" style="18" customWidth="1"/>
    <col min="43" max="43" width="1.77734375" style="18" customWidth="1"/>
    <col min="44" max="58" width="4.77734375" style="18" customWidth="1"/>
    <col min="59" max="16384" width="9.33203125" style="18"/>
  </cols>
  <sheetData>
    <row r="1" spans="1:47" ht="13.5" customHeight="1">
      <c r="B1" s="16" t="s">
        <v>282</v>
      </c>
      <c r="C1" s="12"/>
    </row>
    <row r="2" spans="1:47" ht="50.15" customHeight="1" thickBot="1"/>
    <row r="3" spans="1:47" ht="13.5" customHeight="1" thickBot="1">
      <c r="E3" s="19" t="s">
        <v>274</v>
      </c>
      <c r="F3" s="20">
        <v>1</v>
      </c>
      <c r="J3" s="21"/>
      <c r="V3" s="21"/>
    </row>
    <row r="4" spans="1:47" ht="13.5" customHeight="1">
      <c r="H4" s="19"/>
      <c r="I4" s="19"/>
      <c r="T4" s="19"/>
      <c r="U4" s="19"/>
    </row>
    <row r="6" spans="1:47" ht="13.5" hidden="1" customHeight="1">
      <c r="A6" s="17">
        <v>1</v>
      </c>
      <c r="B6" s="24"/>
      <c r="C6" s="670"/>
      <c r="D6" s="670"/>
      <c r="E6" s="26" t="s">
        <v>279</v>
      </c>
      <c r="F6" s="29"/>
      <c r="G6" s="29"/>
      <c r="H6" s="29"/>
      <c r="I6" s="29"/>
      <c r="J6" s="29"/>
      <c r="K6" s="29"/>
      <c r="L6" s="29"/>
      <c r="M6" s="29"/>
      <c r="N6" s="29"/>
      <c r="O6" s="29"/>
      <c r="P6" s="29"/>
      <c r="Q6" s="29"/>
      <c r="R6" s="29"/>
      <c r="S6" s="29"/>
      <c r="T6" s="29"/>
      <c r="U6" s="29"/>
      <c r="V6" s="29"/>
      <c r="W6" s="29"/>
      <c r="X6" s="29"/>
      <c r="Y6" s="29"/>
      <c r="Z6" s="29"/>
      <c r="AA6" s="29"/>
      <c r="AB6" s="29"/>
      <c r="AC6" s="29"/>
      <c r="AD6" s="671" t="s">
        <v>279</v>
      </c>
      <c r="AE6" s="26" t="s">
        <v>171</v>
      </c>
      <c r="AF6" s="27" t="str">
        <f>IF(COUNT(J6)=0,"",J6)</f>
        <v/>
      </c>
      <c r="AG6" s="27" t="str">
        <f>IF(COUNT(V6)=0,"",V6)</f>
        <v/>
      </c>
      <c r="AH6" s="28"/>
      <c r="AI6" s="28"/>
      <c r="AJ6" s="28"/>
      <c r="AK6" s="28"/>
      <c r="AL6" s="28"/>
      <c r="AM6" s="28"/>
      <c r="AN6" s="28"/>
      <c r="AO6" s="28"/>
      <c r="AP6" s="300"/>
      <c r="AQ6" s="22"/>
      <c r="AS6" s="311" t="str">
        <f>IF(C6="","",C6)</f>
        <v/>
      </c>
      <c r="AT6" s="311" t="str">
        <f>IF(D6="","",D6)</f>
        <v/>
      </c>
    </row>
    <row r="7" spans="1:47" ht="13.5" hidden="1" customHeight="1">
      <c r="B7" s="24"/>
      <c r="C7" s="670"/>
      <c r="D7" s="670"/>
      <c r="E7" s="302"/>
      <c r="F7" s="309"/>
      <c r="G7" s="309"/>
      <c r="H7" s="309"/>
      <c r="I7" s="309"/>
      <c r="J7" s="309"/>
      <c r="K7" s="309"/>
      <c r="L7" s="309"/>
      <c r="M7" s="309"/>
      <c r="N7" s="309"/>
      <c r="O7" s="309"/>
      <c r="P7" s="309"/>
      <c r="Q7" s="309"/>
      <c r="R7" s="309"/>
      <c r="S7" s="309"/>
      <c r="T7" s="309"/>
      <c r="U7" s="309"/>
      <c r="V7" s="309"/>
      <c r="W7" s="309"/>
      <c r="X7" s="309"/>
      <c r="Y7" s="309"/>
      <c r="Z7" s="309"/>
      <c r="AA7" s="309"/>
      <c r="AB7" s="309"/>
      <c r="AC7" s="309"/>
      <c r="AD7" s="672"/>
      <c r="AE7" s="26" t="s">
        <v>172</v>
      </c>
      <c r="AF7" s="318" t="str">
        <f>IF(COUNT(O6)=0,"",O6)</f>
        <v/>
      </c>
      <c r="AG7" s="318" t="str">
        <f>IF(COUNT(AA6)=0,"",AA6)</f>
        <v/>
      </c>
      <c r="AH7" s="319"/>
      <c r="AI7" s="319"/>
      <c r="AJ7" s="319"/>
      <c r="AK7" s="319"/>
      <c r="AL7" s="319"/>
      <c r="AM7" s="319"/>
      <c r="AN7" s="319"/>
      <c r="AO7" s="319"/>
      <c r="AP7" s="330" t="str">
        <f>IF(AP6="","",AP6)</f>
        <v/>
      </c>
      <c r="AQ7" s="22"/>
      <c r="AS7" s="311" t="str">
        <f>IF(C6="","",C6)</f>
        <v/>
      </c>
      <c r="AT7" s="311" t="str">
        <f>IF(D6="","",D6)</f>
        <v/>
      </c>
    </row>
    <row r="8" spans="1:47" ht="13.5" hidden="1" customHeight="1">
      <c r="B8" s="24"/>
      <c r="C8" s="670"/>
      <c r="D8" s="670"/>
      <c r="E8" s="26" t="s">
        <v>280</v>
      </c>
      <c r="F8" s="29"/>
      <c r="G8" s="29"/>
      <c r="H8" s="29"/>
      <c r="I8" s="29"/>
      <c r="J8" s="29"/>
      <c r="K8" s="29"/>
      <c r="L8" s="29"/>
      <c r="M8" s="29"/>
      <c r="N8" s="29"/>
      <c r="O8" s="29"/>
      <c r="P8" s="29"/>
      <c r="Q8" s="29"/>
      <c r="R8" s="309"/>
      <c r="S8" s="309"/>
      <c r="T8" s="309"/>
      <c r="U8" s="309"/>
      <c r="V8" s="309"/>
      <c r="W8" s="309"/>
      <c r="X8" s="309"/>
      <c r="Y8" s="309"/>
      <c r="Z8" s="309"/>
      <c r="AA8" s="309"/>
      <c r="AB8" s="309"/>
      <c r="AC8" s="309"/>
      <c r="AD8" s="673" t="s">
        <v>281</v>
      </c>
      <c r="AE8" s="674"/>
      <c r="AF8" s="27" t="str">
        <f>IF(COUNT(F8:Q8)=0,"",SUM(F8:Q8))</f>
        <v/>
      </c>
      <c r="AG8" s="28"/>
      <c r="AH8" s="28"/>
      <c r="AI8" s="28"/>
      <c r="AJ8" s="28"/>
      <c r="AK8" s="28"/>
      <c r="AL8" s="28"/>
      <c r="AM8" s="28"/>
      <c r="AN8" s="28"/>
      <c r="AO8" s="28"/>
      <c r="AP8" s="305"/>
      <c r="AQ8" s="22"/>
      <c r="AS8" s="311" t="str">
        <f>IF(C6="","",C6)</f>
        <v/>
      </c>
      <c r="AT8" s="311" t="str">
        <f>IF(D6="","",D6)</f>
        <v/>
      </c>
    </row>
    <row r="9" spans="1:47" ht="13.5" hidden="1" customHeight="1"/>
    <row r="10" spans="1:47" ht="13.5" hidden="1" customHeight="1">
      <c r="C10" s="18" t="s">
        <v>297</v>
      </c>
      <c r="E10" s="18" t="s">
        <v>298</v>
      </c>
    </row>
    <row r="11" spans="1:47" ht="13.5" hidden="1" customHeight="1">
      <c r="B11" s="312"/>
      <c r="C11" s="686" t="s">
        <v>277</v>
      </c>
      <c r="D11" s="686" t="s">
        <v>278</v>
      </c>
      <c r="E11" s="687" t="s">
        <v>176</v>
      </c>
      <c r="F11" s="689" t="e">
        <f>DATE(#REF!,1,1)</f>
        <v>#REF!</v>
      </c>
      <c r="G11" s="689"/>
      <c r="H11" s="689"/>
      <c r="I11" s="689"/>
      <c r="J11" s="689"/>
      <c r="K11" s="689"/>
      <c r="L11" s="689"/>
      <c r="M11" s="689"/>
      <c r="N11" s="689"/>
      <c r="O11" s="689"/>
      <c r="P11" s="689"/>
      <c r="Q11" s="689"/>
      <c r="R11" s="689" t="e">
        <f>DATE(#REF!,1,1)</f>
        <v>#REF!</v>
      </c>
      <c r="S11" s="689"/>
      <c r="T11" s="689"/>
      <c r="U11" s="689"/>
      <c r="V11" s="689"/>
      <c r="W11" s="689"/>
      <c r="X11" s="689"/>
      <c r="Y11" s="689"/>
      <c r="Z11" s="689"/>
      <c r="AA11" s="689"/>
      <c r="AB11" s="689"/>
      <c r="AC11" s="689"/>
      <c r="AD11" s="687" t="s">
        <v>175</v>
      </c>
      <c r="AE11" s="690"/>
      <c r="AF11" s="685" t="e">
        <f>DATE(#REF!,1,1)</f>
        <v>#REF!</v>
      </c>
      <c r="AG11" s="685" t="e">
        <f>DATE(#REF!+1,1,1)</f>
        <v>#REF!</v>
      </c>
      <c r="AH11" s="685" t="e">
        <f>DATE(#REF!+2,1,1)</f>
        <v>#REF!</v>
      </c>
      <c r="AI11" s="685" t="e">
        <f>DATE(#REF!+3,1,1)</f>
        <v>#REF!</v>
      </c>
      <c r="AJ11" s="685" t="e">
        <f>DATE(#REF!+4,1,1)</f>
        <v>#REF!</v>
      </c>
      <c r="AK11" s="685" t="e">
        <f>DATE(#REF!+5,1,1)</f>
        <v>#REF!</v>
      </c>
      <c r="AL11" s="685" t="e">
        <f>DATE(#REF!+6,1,1)</f>
        <v>#REF!</v>
      </c>
      <c r="AM11" s="685" t="e">
        <f>DATE(#REF!+7,1,1)</f>
        <v>#REF!</v>
      </c>
      <c r="AN11" s="685" t="e">
        <f>DATE(#REF!+8,1,1)</f>
        <v>#REF!</v>
      </c>
      <c r="AO11" s="685" t="e">
        <f>DATE(#REF!+9,1,1)</f>
        <v>#REF!</v>
      </c>
      <c r="AP11" s="696" t="s">
        <v>268</v>
      </c>
    </row>
    <row r="12" spans="1:47" ht="13.5" hidden="1" customHeight="1">
      <c r="B12" s="313"/>
      <c r="C12" s="686"/>
      <c r="D12" s="686"/>
      <c r="E12" s="688"/>
      <c r="F12" s="25" t="s">
        <v>173</v>
      </c>
      <c r="G12" s="25" t="s">
        <v>174</v>
      </c>
      <c r="H12" s="25" t="s">
        <v>161</v>
      </c>
      <c r="I12" s="25" t="s">
        <v>162</v>
      </c>
      <c r="J12" s="25" t="s">
        <v>163</v>
      </c>
      <c r="K12" s="25" t="s">
        <v>164</v>
      </c>
      <c r="L12" s="25" t="s">
        <v>165</v>
      </c>
      <c r="M12" s="25" t="s">
        <v>166</v>
      </c>
      <c r="N12" s="25" t="s">
        <v>167</v>
      </c>
      <c r="O12" s="25" t="s">
        <v>168</v>
      </c>
      <c r="P12" s="25" t="s">
        <v>169</v>
      </c>
      <c r="Q12" s="25" t="s">
        <v>170</v>
      </c>
      <c r="R12" s="25" t="s">
        <v>173</v>
      </c>
      <c r="S12" s="25" t="s">
        <v>174</v>
      </c>
      <c r="T12" s="25" t="s">
        <v>161</v>
      </c>
      <c r="U12" s="25" t="s">
        <v>162</v>
      </c>
      <c r="V12" s="25" t="s">
        <v>163</v>
      </c>
      <c r="W12" s="25" t="s">
        <v>164</v>
      </c>
      <c r="X12" s="25" t="s">
        <v>165</v>
      </c>
      <c r="Y12" s="25" t="s">
        <v>166</v>
      </c>
      <c r="Z12" s="25" t="s">
        <v>167</v>
      </c>
      <c r="AA12" s="25" t="s">
        <v>168</v>
      </c>
      <c r="AB12" s="25" t="s">
        <v>169</v>
      </c>
      <c r="AC12" s="25" t="s">
        <v>170</v>
      </c>
      <c r="AD12" s="688"/>
      <c r="AE12" s="691"/>
      <c r="AF12" s="685"/>
      <c r="AG12" s="685"/>
      <c r="AH12" s="685"/>
      <c r="AI12" s="685"/>
      <c r="AJ12" s="685"/>
      <c r="AK12" s="685"/>
      <c r="AL12" s="685"/>
      <c r="AM12" s="685"/>
      <c r="AN12" s="685"/>
      <c r="AO12" s="685"/>
      <c r="AP12" s="685"/>
      <c r="AU12" s="14"/>
    </row>
    <row r="13" spans="1:47" ht="13.5" hidden="1" customHeight="1">
      <c r="B13" s="313"/>
      <c r="C13" s="675" t="str">
        <f>C10</f>
        <v>北海道</v>
      </c>
      <c r="D13" s="675" t="s">
        <v>283</v>
      </c>
      <c r="E13" s="26" t="s">
        <v>279</v>
      </c>
      <c r="F13" s="315" t="str">
        <f t="shared" ref="F13:AC13" si="0">IF(COUNTIFS(F$573:F$577,"&lt;&gt;",$AS$573:$AS$577,$AS13,$AT$573:$AT$577,$AT13,$E$573:$E$577,$E13),SUMIFS(F$573:F$577,$AS$573:$AS$577,$AS13,$AT$573:$AT$577,$AT13,$E$573:$E$577,$E13),"")</f>
        <v/>
      </c>
      <c r="G13" s="315" t="str">
        <f t="shared" si="0"/>
        <v/>
      </c>
      <c r="H13" s="315" t="str">
        <f t="shared" si="0"/>
        <v/>
      </c>
      <c r="I13" s="315" t="str">
        <f t="shared" si="0"/>
        <v/>
      </c>
      <c r="J13" s="315" t="str">
        <f t="shared" si="0"/>
        <v/>
      </c>
      <c r="K13" s="315" t="str">
        <f t="shared" si="0"/>
        <v/>
      </c>
      <c r="L13" s="315" t="str">
        <f t="shared" si="0"/>
        <v/>
      </c>
      <c r="M13" s="315" t="str">
        <f t="shared" si="0"/>
        <v/>
      </c>
      <c r="N13" s="315" t="str">
        <f t="shared" si="0"/>
        <v/>
      </c>
      <c r="O13" s="315" t="str">
        <f t="shared" si="0"/>
        <v/>
      </c>
      <c r="P13" s="315" t="str">
        <f t="shared" si="0"/>
        <v/>
      </c>
      <c r="Q13" s="315" t="str">
        <f t="shared" si="0"/>
        <v/>
      </c>
      <c r="R13" s="315" t="str">
        <f t="shared" si="0"/>
        <v/>
      </c>
      <c r="S13" s="315" t="str">
        <f t="shared" si="0"/>
        <v/>
      </c>
      <c r="T13" s="315" t="str">
        <f t="shared" si="0"/>
        <v/>
      </c>
      <c r="U13" s="315" t="str">
        <f t="shared" si="0"/>
        <v/>
      </c>
      <c r="V13" s="315" t="str">
        <f t="shared" si="0"/>
        <v/>
      </c>
      <c r="W13" s="315" t="str">
        <f t="shared" si="0"/>
        <v/>
      </c>
      <c r="X13" s="315" t="str">
        <f t="shared" si="0"/>
        <v/>
      </c>
      <c r="Y13" s="315" t="str">
        <f t="shared" si="0"/>
        <v/>
      </c>
      <c r="Z13" s="315" t="str">
        <f t="shared" si="0"/>
        <v/>
      </c>
      <c r="AA13" s="315" t="str">
        <f t="shared" si="0"/>
        <v/>
      </c>
      <c r="AB13" s="315" t="str">
        <f t="shared" si="0"/>
        <v/>
      </c>
      <c r="AC13" s="315" t="str">
        <f t="shared" si="0"/>
        <v/>
      </c>
      <c r="AD13" s="671" t="s">
        <v>279</v>
      </c>
      <c r="AE13" s="26" t="s">
        <v>171</v>
      </c>
      <c r="AF13" s="310" t="str">
        <f>IF(COUNT(J13)=0,"",J13)</f>
        <v/>
      </c>
      <c r="AG13" s="310" t="str">
        <f>IF(COUNT(V13)=0,"",V13)</f>
        <v/>
      </c>
      <c r="AH13" s="315" t="str">
        <f t="shared" ref="AH13:AO14" si="1">IF(COUNTIFS(AH$573:AH$577,"&lt;&gt;",$AS$573:$AS$577,$AS13,$AT$573:$AT$577,$AT13,$AE$573:$AE$577,$AE13),SUMIFS(AH$573:AH$577,$AS$573:$AS$577,$AS13,$AT$573:$AT$577,$AT13,$AE$573:$AE$577,$AE13),"")</f>
        <v/>
      </c>
      <c r="AI13" s="315" t="str">
        <f t="shared" si="1"/>
        <v/>
      </c>
      <c r="AJ13" s="315" t="str">
        <f t="shared" si="1"/>
        <v/>
      </c>
      <c r="AK13" s="315" t="str">
        <f t="shared" si="1"/>
        <v/>
      </c>
      <c r="AL13" s="315" t="str">
        <f t="shared" si="1"/>
        <v/>
      </c>
      <c r="AM13" s="315" t="str">
        <f t="shared" si="1"/>
        <v/>
      </c>
      <c r="AN13" s="315" t="str">
        <f t="shared" si="1"/>
        <v/>
      </c>
      <c r="AO13" s="315" t="str">
        <f t="shared" si="1"/>
        <v/>
      </c>
      <c r="AP13" s="335" t="str">
        <f t="shared" ref="AP13:AP60" si="2">IF(COUNTIFS(AP$573:AP$577,"&lt;&gt;",$AS$573:$AS$577,$AS13,$AT$573:$AT$577,$AT13,$AD$573:$AD$577,$AD13),INDEX($AP$573:$AP$577,SUMPRODUCT(($AD$573:$AD$577=$AD13)*($AS$573:$AS$577=$AS13)*($AT$573:$AT$577=$AT13)*ROW($AS$573:$AS$577))-572,1),"")</f>
        <v/>
      </c>
      <c r="AS13" s="311" t="str">
        <f>IF(C13="","",C13)</f>
        <v>北海道</v>
      </c>
      <c r="AT13" s="311" t="str">
        <f>IF(D13="","",D13)</f>
        <v>東北</v>
      </c>
    </row>
    <row r="14" spans="1:47" ht="13.5" hidden="1" customHeight="1">
      <c r="B14" s="313"/>
      <c r="C14" s="675"/>
      <c r="D14" s="675"/>
      <c r="E14" s="302"/>
      <c r="F14" s="316"/>
      <c r="G14" s="316"/>
      <c r="H14" s="316"/>
      <c r="I14" s="316"/>
      <c r="J14" s="316"/>
      <c r="K14" s="316"/>
      <c r="L14" s="316"/>
      <c r="M14" s="316"/>
      <c r="N14" s="316"/>
      <c r="O14" s="316"/>
      <c r="P14" s="316"/>
      <c r="Q14" s="316"/>
      <c r="R14" s="316"/>
      <c r="S14" s="316"/>
      <c r="T14" s="316"/>
      <c r="U14" s="316"/>
      <c r="V14" s="316"/>
      <c r="W14" s="316"/>
      <c r="X14" s="316"/>
      <c r="Y14" s="316"/>
      <c r="Z14" s="316"/>
      <c r="AA14" s="316"/>
      <c r="AB14" s="316"/>
      <c r="AC14" s="316"/>
      <c r="AD14" s="672"/>
      <c r="AE14" s="26" t="s">
        <v>172</v>
      </c>
      <c r="AF14" s="310" t="str">
        <f>IF(COUNT(O13)=0,"",O13)</f>
        <v/>
      </c>
      <c r="AG14" s="310" t="str">
        <f>IF(COUNT(AA13)=0,"",AA13)</f>
        <v/>
      </c>
      <c r="AH14" s="315" t="str">
        <f t="shared" si="1"/>
        <v/>
      </c>
      <c r="AI14" s="315" t="str">
        <f t="shared" si="1"/>
        <v/>
      </c>
      <c r="AJ14" s="315" t="str">
        <f t="shared" si="1"/>
        <v/>
      </c>
      <c r="AK14" s="315" t="str">
        <f t="shared" si="1"/>
        <v/>
      </c>
      <c r="AL14" s="315" t="str">
        <f t="shared" si="1"/>
        <v/>
      </c>
      <c r="AM14" s="315" t="str">
        <f t="shared" si="1"/>
        <v/>
      </c>
      <c r="AN14" s="315" t="str">
        <f t="shared" si="1"/>
        <v/>
      </c>
      <c r="AO14" s="315" t="str">
        <f t="shared" si="1"/>
        <v/>
      </c>
      <c r="AP14" s="335" t="str">
        <f t="shared" si="2"/>
        <v/>
      </c>
      <c r="AS14" s="311" t="str">
        <f>IF(C13="","",C13)</f>
        <v>北海道</v>
      </c>
      <c r="AT14" s="311" t="str">
        <f>IF(D13="","",D13)</f>
        <v>東北</v>
      </c>
    </row>
    <row r="15" spans="1:47" ht="13.5" hidden="1" customHeight="1">
      <c r="B15" s="313"/>
      <c r="C15" s="675"/>
      <c r="D15" s="675"/>
      <c r="E15" s="26" t="s">
        <v>280</v>
      </c>
      <c r="F15" s="315" t="str">
        <f t="shared" ref="F15:O16" si="3">IF(COUNTIFS(F$573:F$577,"&lt;&gt;",$AS$573:$AS$577,$AS15,$AT$573:$AT$577,$AT15,$E$573:$E$577,$E15),SUMIFS(F$573:F$577,$AS$573:$AS$577,$AS15,$AT$573:$AT$577,$AT15,$E$573:$E$577,$E15),"")</f>
        <v/>
      </c>
      <c r="G15" s="315" t="str">
        <f t="shared" si="3"/>
        <v/>
      </c>
      <c r="H15" s="315" t="str">
        <f t="shared" si="3"/>
        <v/>
      </c>
      <c r="I15" s="315" t="str">
        <f t="shared" si="3"/>
        <v/>
      </c>
      <c r="J15" s="315" t="str">
        <f t="shared" si="3"/>
        <v/>
      </c>
      <c r="K15" s="315" t="str">
        <f t="shared" si="3"/>
        <v/>
      </c>
      <c r="L15" s="315" t="str">
        <f t="shared" si="3"/>
        <v/>
      </c>
      <c r="M15" s="315" t="str">
        <f t="shared" si="3"/>
        <v/>
      </c>
      <c r="N15" s="315" t="str">
        <f t="shared" si="3"/>
        <v/>
      </c>
      <c r="O15" s="315" t="str">
        <f t="shared" si="3"/>
        <v/>
      </c>
      <c r="P15" s="315" t="str">
        <f t="shared" ref="P15:AC16" si="4">IF(COUNTIFS(P$573:P$577,"&lt;&gt;",$AS$573:$AS$577,$AS15,$AT$573:$AT$577,$AT15,$E$573:$E$577,$E15),SUMIFS(P$573:P$577,$AS$573:$AS$577,$AS15,$AT$573:$AT$577,$AT15,$E$573:$E$577,$E15),"")</f>
        <v/>
      </c>
      <c r="Q15" s="315" t="str">
        <f t="shared" si="4"/>
        <v/>
      </c>
      <c r="R15" s="315" t="str">
        <f t="shared" si="4"/>
        <v/>
      </c>
      <c r="S15" s="315" t="str">
        <f t="shared" si="4"/>
        <v/>
      </c>
      <c r="T15" s="315" t="str">
        <f t="shared" si="4"/>
        <v/>
      </c>
      <c r="U15" s="315" t="str">
        <f t="shared" si="4"/>
        <v/>
      </c>
      <c r="V15" s="315" t="str">
        <f t="shared" si="4"/>
        <v/>
      </c>
      <c r="W15" s="315" t="str">
        <f t="shared" si="4"/>
        <v/>
      </c>
      <c r="X15" s="315" t="str">
        <f t="shared" si="4"/>
        <v/>
      </c>
      <c r="Y15" s="315" t="str">
        <f t="shared" si="4"/>
        <v/>
      </c>
      <c r="Z15" s="315" t="str">
        <f t="shared" si="4"/>
        <v/>
      </c>
      <c r="AA15" s="315" t="str">
        <f t="shared" si="4"/>
        <v/>
      </c>
      <c r="AB15" s="315" t="str">
        <f t="shared" si="4"/>
        <v/>
      </c>
      <c r="AC15" s="315" t="str">
        <f t="shared" si="4"/>
        <v/>
      </c>
      <c r="AD15" s="673" t="s">
        <v>281</v>
      </c>
      <c r="AE15" s="674"/>
      <c r="AF15" s="310" t="str">
        <f>IF(COUNT(F15:Q15)=0,"",SUM(F15:Q15))</f>
        <v/>
      </c>
      <c r="AG15" s="310" t="str">
        <f>IF(COUNT(R15:AC15)=0,"",SUM(R15:AC15))</f>
        <v/>
      </c>
      <c r="AH15" s="310" t="str">
        <f t="shared" ref="AH15:AO15" si="5">IF(COUNTIFS(AH$573:AH$577,"&lt;&gt;",$AS$573:$AS$577,$AS15,$AT$573:$AT$577,$AT15,$AD$573:$AD$577,$AD15),SUMIFS(AH$573:AH$577,$AS$573:$AS$577,$AS15,$AT$573:$AT$577,$AT15,$AD$573:$AD$577,$AD15),"")</f>
        <v/>
      </c>
      <c r="AI15" s="310" t="str">
        <f t="shared" si="5"/>
        <v/>
      </c>
      <c r="AJ15" s="310" t="str">
        <f t="shared" si="5"/>
        <v/>
      </c>
      <c r="AK15" s="310" t="str">
        <f t="shared" si="5"/>
        <v/>
      </c>
      <c r="AL15" s="310" t="str">
        <f t="shared" si="5"/>
        <v/>
      </c>
      <c r="AM15" s="310" t="str">
        <f t="shared" si="5"/>
        <v/>
      </c>
      <c r="AN15" s="310" t="str">
        <f t="shared" si="5"/>
        <v/>
      </c>
      <c r="AO15" s="310" t="str">
        <f t="shared" si="5"/>
        <v/>
      </c>
      <c r="AP15" s="335" t="str">
        <f t="shared" si="2"/>
        <v/>
      </c>
      <c r="AS15" s="311" t="str">
        <f>IF(C13="","",C13)</f>
        <v>北海道</v>
      </c>
      <c r="AT15" s="311" t="str">
        <f>IF(D13="","",D13)</f>
        <v>東北</v>
      </c>
    </row>
    <row r="16" spans="1:47" ht="13.5" hidden="1" customHeight="1">
      <c r="B16" s="313"/>
      <c r="C16" s="675" t="str">
        <f>C10</f>
        <v>北海道</v>
      </c>
      <c r="D16" s="675" t="s">
        <v>286</v>
      </c>
      <c r="E16" s="26" t="s">
        <v>279</v>
      </c>
      <c r="F16" s="315" t="str">
        <f t="shared" si="3"/>
        <v/>
      </c>
      <c r="G16" s="315" t="str">
        <f t="shared" si="3"/>
        <v/>
      </c>
      <c r="H16" s="315" t="str">
        <f t="shared" si="3"/>
        <v/>
      </c>
      <c r="I16" s="315" t="str">
        <f t="shared" si="3"/>
        <v/>
      </c>
      <c r="J16" s="315" t="str">
        <f t="shared" si="3"/>
        <v/>
      </c>
      <c r="K16" s="315" t="str">
        <f t="shared" si="3"/>
        <v/>
      </c>
      <c r="L16" s="315" t="str">
        <f t="shared" si="3"/>
        <v/>
      </c>
      <c r="M16" s="315" t="str">
        <f t="shared" si="3"/>
        <v/>
      </c>
      <c r="N16" s="315" t="str">
        <f t="shared" si="3"/>
        <v/>
      </c>
      <c r="O16" s="315" t="str">
        <f t="shared" si="3"/>
        <v/>
      </c>
      <c r="P16" s="315" t="str">
        <f t="shared" si="4"/>
        <v/>
      </c>
      <c r="Q16" s="315" t="str">
        <f t="shared" si="4"/>
        <v/>
      </c>
      <c r="R16" s="315" t="str">
        <f t="shared" si="4"/>
        <v/>
      </c>
      <c r="S16" s="315" t="str">
        <f t="shared" si="4"/>
        <v/>
      </c>
      <c r="T16" s="315" t="str">
        <f t="shared" si="4"/>
        <v/>
      </c>
      <c r="U16" s="315" t="str">
        <f t="shared" si="4"/>
        <v/>
      </c>
      <c r="V16" s="315" t="str">
        <f t="shared" si="4"/>
        <v/>
      </c>
      <c r="W16" s="315" t="str">
        <f t="shared" si="4"/>
        <v/>
      </c>
      <c r="X16" s="315" t="str">
        <f t="shared" si="4"/>
        <v/>
      </c>
      <c r="Y16" s="315" t="str">
        <f t="shared" si="4"/>
        <v/>
      </c>
      <c r="Z16" s="315" t="str">
        <f t="shared" si="4"/>
        <v/>
      </c>
      <c r="AA16" s="315" t="str">
        <f t="shared" si="4"/>
        <v/>
      </c>
      <c r="AB16" s="315" t="str">
        <f t="shared" si="4"/>
        <v/>
      </c>
      <c r="AC16" s="315" t="str">
        <f t="shared" si="4"/>
        <v/>
      </c>
      <c r="AD16" s="671" t="s">
        <v>279</v>
      </c>
      <c r="AE16" s="26" t="s">
        <v>171</v>
      </c>
      <c r="AF16" s="310" t="str">
        <f>IF(COUNT(J16)=0,"",J16)</f>
        <v/>
      </c>
      <c r="AG16" s="310" t="str">
        <f>IF(COUNT(V16)=0,"",V16)</f>
        <v/>
      </c>
      <c r="AH16" s="315" t="str">
        <f t="shared" ref="AH16:AO17" si="6">IF(COUNTIFS(AH$573:AH$577,"&lt;&gt;",$AS$573:$AS$577,$AS16,$AT$573:$AT$577,$AT16,$AE$573:$AE$577,$AE16),SUMIFS(AH$573:AH$577,$AS$573:$AS$577,$AS16,$AT$573:$AT$577,$AT16,$AE$573:$AE$577,$AE16),"")</f>
        <v/>
      </c>
      <c r="AI16" s="315" t="str">
        <f t="shared" si="6"/>
        <v/>
      </c>
      <c r="AJ16" s="315" t="str">
        <f t="shared" si="6"/>
        <v/>
      </c>
      <c r="AK16" s="315" t="str">
        <f t="shared" si="6"/>
        <v/>
      </c>
      <c r="AL16" s="315" t="str">
        <f t="shared" si="6"/>
        <v/>
      </c>
      <c r="AM16" s="315" t="str">
        <f t="shared" si="6"/>
        <v/>
      </c>
      <c r="AN16" s="315" t="str">
        <f t="shared" si="6"/>
        <v/>
      </c>
      <c r="AO16" s="315" t="str">
        <f t="shared" si="6"/>
        <v/>
      </c>
      <c r="AP16" s="335" t="str">
        <f t="shared" si="2"/>
        <v/>
      </c>
      <c r="AS16" s="311" t="str">
        <f>IF(C16="","",C16)</f>
        <v>北海道</v>
      </c>
      <c r="AT16" s="311" t="str">
        <f>IF(D16="","",D16)</f>
        <v>東京</v>
      </c>
    </row>
    <row r="17" spans="2:46" ht="13.5" hidden="1" customHeight="1">
      <c r="B17" s="313"/>
      <c r="C17" s="675"/>
      <c r="D17" s="675"/>
      <c r="E17" s="302"/>
      <c r="F17" s="316"/>
      <c r="G17" s="316"/>
      <c r="H17" s="316"/>
      <c r="I17" s="316"/>
      <c r="J17" s="316"/>
      <c r="K17" s="316"/>
      <c r="L17" s="316"/>
      <c r="M17" s="316"/>
      <c r="N17" s="316"/>
      <c r="O17" s="316"/>
      <c r="P17" s="316"/>
      <c r="Q17" s="316"/>
      <c r="R17" s="316"/>
      <c r="S17" s="316"/>
      <c r="T17" s="316"/>
      <c r="U17" s="316"/>
      <c r="V17" s="316"/>
      <c r="W17" s="316"/>
      <c r="X17" s="316"/>
      <c r="Y17" s="316"/>
      <c r="Z17" s="316"/>
      <c r="AA17" s="316"/>
      <c r="AB17" s="316"/>
      <c r="AC17" s="316"/>
      <c r="AD17" s="672"/>
      <c r="AE17" s="26" t="s">
        <v>172</v>
      </c>
      <c r="AF17" s="310" t="str">
        <f>IF(COUNT(O16)=0,"",O16)</f>
        <v/>
      </c>
      <c r="AG17" s="310" t="str">
        <f>IF(COUNT(AA16)=0,"",AA16)</f>
        <v/>
      </c>
      <c r="AH17" s="315" t="str">
        <f t="shared" si="6"/>
        <v/>
      </c>
      <c r="AI17" s="315" t="str">
        <f t="shared" si="6"/>
        <v/>
      </c>
      <c r="AJ17" s="315" t="str">
        <f t="shared" si="6"/>
        <v/>
      </c>
      <c r="AK17" s="315" t="str">
        <f t="shared" si="6"/>
        <v/>
      </c>
      <c r="AL17" s="315" t="str">
        <f t="shared" si="6"/>
        <v/>
      </c>
      <c r="AM17" s="315" t="str">
        <f t="shared" si="6"/>
        <v/>
      </c>
      <c r="AN17" s="315" t="str">
        <f t="shared" si="6"/>
        <v/>
      </c>
      <c r="AO17" s="315" t="str">
        <f t="shared" si="6"/>
        <v/>
      </c>
      <c r="AP17" s="335" t="str">
        <f t="shared" si="2"/>
        <v/>
      </c>
      <c r="AS17" s="311" t="str">
        <f>IF(C16="","",C16)</f>
        <v>北海道</v>
      </c>
      <c r="AT17" s="311" t="str">
        <f>IF(D16="","",D16)</f>
        <v>東京</v>
      </c>
    </row>
    <row r="18" spans="2:46" ht="13.5" hidden="1" customHeight="1">
      <c r="B18" s="313"/>
      <c r="C18" s="675"/>
      <c r="D18" s="675"/>
      <c r="E18" s="26" t="s">
        <v>280</v>
      </c>
      <c r="F18" s="315" t="str">
        <f t="shared" ref="F18:O19" si="7">IF(COUNTIFS(F$573:F$577,"&lt;&gt;",$AS$573:$AS$577,$AS18,$AT$573:$AT$577,$AT18,$E$573:$E$577,$E18),SUMIFS(F$573:F$577,$AS$573:$AS$577,$AS18,$AT$573:$AT$577,$AT18,$E$573:$E$577,$E18),"")</f>
        <v/>
      </c>
      <c r="G18" s="315" t="str">
        <f t="shared" si="7"/>
        <v/>
      </c>
      <c r="H18" s="315" t="str">
        <f t="shared" si="7"/>
        <v/>
      </c>
      <c r="I18" s="315" t="str">
        <f t="shared" si="7"/>
        <v/>
      </c>
      <c r="J18" s="315" t="str">
        <f t="shared" si="7"/>
        <v/>
      </c>
      <c r="K18" s="315" t="str">
        <f t="shared" si="7"/>
        <v/>
      </c>
      <c r="L18" s="315" t="str">
        <f t="shared" si="7"/>
        <v/>
      </c>
      <c r="M18" s="315" t="str">
        <f t="shared" si="7"/>
        <v/>
      </c>
      <c r="N18" s="315" t="str">
        <f t="shared" si="7"/>
        <v/>
      </c>
      <c r="O18" s="315" t="str">
        <f t="shared" si="7"/>
        <v/>
      </c>
      <c r="P18" s="315" t="str">
        <f t="shared" ref="P18:AC19" si="8">IF(COUNTIFS(P$573:P$577,"&lt;&gt;",$AS$573:$AS$577,$AS18,$AT$573:$AT$577,$AT18,$E$573:$E$577,$E18),SUMIFS(P$573:P$577,$AS$573:$AS$577,$AS18,$AT$573:$AT$577,$AT18,$E$573:$E$577,$E18),"")</f>
        <v/>
      </c>
      <c r="Q18" s="315" t="str">
        <f t="shared" si="8"/>
        <v/>
      </c>
      <c r="R18" s="315" t="str">
        <f t="shared" si="8"/>
        <v/>
      </c>
      <c r="S18" s="315" t="str">
        <f t="shared" si="8"/>
        <v/>
      </c>
      <c r="T18" s="315" t="str">
        <f t="shared" si="8"/>
        <v/>
      </c>
      <c r="U18" s="315" t="str">
        <f t="shared" si="8"/>
        <v/>
      </c>
      <c r="V18" s="315" t="str">
        <f t="shared" si="8"/>
        <v/>
      </c>
      <c r="W18" s="315" t="str">
        <f t="shared" si="8"/>
        <v/>
      </c>
      <c r="X18" s="315" t="str">
        <f t="shared" si="8"/>
        <v/>
      </c>
      <c r="Y18" s="315" t="str">
        <f t="shared" si="8"/>
        <v/>
      </c>
      <c r="Z18" s="315" t="str">
        <f t="shared" si="8"/>
        <v/>
      </c>
      <c r="AA18" s="315" t="str">
        <f t="shared" si="8"/>
        <v/>
      </c>
      <c r="AB18" s="315" t="str">
        <f t="shared" si="8"/>
        <v/>
      </c>
      <c r="AC18" s="315" t="str">
        <f t="shared" si="8"/>
        <v/>
      </c>
      <c r="AD18" s="673" t="s">
        <v>281</v>
      </c>
      <c r="AE18" s="674"/>
      <c r="AF18" s="310" t="str">
        <f>IF(COUNT(F18:Q18)=0,"",SUM(F18:Q18))</f>
        <v/>
      </c>
      <c r="AG18" s="310" t="str">
        <f>IF(COUNT(R18:AC18)=0,"",SUM(R18:AC18))</f>
        <v/>
      </c>
      <c r="AH18" s="310" t="str">
        <f t="shared" ref="AH18:AO18" si="9">IF(COUNTIFS(AH$573:AH$577,"&lt;&gt;",$AS$573:$AS$577,$AS18,$AT$573:$AT$577,$AT18,$AD$573:$AD$577,$AD18),SUMIFS(AH$573:AH$577,$AS$573:$AS$577,$AS18,$AT$573:$AT$577,$AT18,$AD$573:$AD$577,$AD18),"")</f>
        <v/>
      </c>
      <c r="AI18" s="310" t="str">
        <f t="shared" si="9"/>
        <v/>
      </c>
      <c r="AJ18" s="310" t="str">
        <f t="shared" si="9"/>
        <v/>
      </c>
      <c r="AK18" s="310" t="str">
        <f t="shared" si="9"/>
        <v/>
      </c>
      <c r="AL18" s="310" t="str">
        <f t="shared" si="9"/>
        <v/>
      </c>
      <c r="AM18" s="310" t="str">
        <f t="shared" si="9"/>
        <v/>
      </c>
      <c r="AN18" s="310" t="str">
        <f t="shared" si="9"/>
        <v/>
      </c>
      <c r="AO18" s="310" t="str">
        <f t="shared" si="9"/>
        <v/>
      </c>
      <c r="AP18" s="335" t="str">
        <f t="shared" si="2"/>
        <v/>
      </c>
      <c r="AS18" s="311" t="str">
        <f>IF(C16="","",C16)</f>
        <v>北海道</v>
      </c>
      <c r="AT18" s="311" t="str">
        <f>IF(D16="","",D16)</f>
        <v>東京</v>
      </c>
    </row>
    <row r="19" spans="2:46" ht="13.5" hidden="1" customHeight="1">
      <c r="B19" s="313"/>
      <c r="C19" s="675" t="str">
        <f>C10</f>
        <v>北海道</v>
      </c>
      <c r="D19" s="675" t="s">
        <v>284</v>
      </c>
      <c r="E19" s="26" t="s">
        <v>279</v>
      </c>
      <c r="F19" s="315" t="str">
        <f t="shared" si="7"/>
        <v/>
      </c>
      <c r="G19" s="315" t="str">
        <f t="shared" si="7"/>
        <v/>
      </c>
      <c r="H19" s="315" t="str">
        <f t="shared" si="7"/>
        <v/>
      </c>
      <c r="I19" s="315" t="str">
        <f t="shared" si="7"/>
        <v/>
      </c>
      <c r="J19" s="315" t="str">
        <f t="shared" si="7"/>
        <v/>
      </c>
      <c r="K19" s="315" t="str">
        <f t="shared" si="7"/>
        <v/>
      </c>
      <c r="L19" s="315" t="str">
        <f t="shared" si="7"/>
        <v/>
      </c>
      <c r="M19" s="315" t="str">
        <f t="shared" si="7"/>
        <v/>
      </c>
      <c r="N19" s="315" t="str">
        <f t="shared" si="7"/>
        <v/>
      </c>
      <c r="O19" s="315" t="str">
        <f t="shared" si="7"/>
        <v/>
      </c>
      <c r="P19" s="315" t="str">
        <f t="shared" si="8"/>
        <v/>
      </c>
      <c r="Q19" s="315" t="str">
        <f t="shared" si="8"/>
        <v/>
      </c>
      <c r="R19" s="315" t="str">
        <f t="shared" si="8"/>
        <v/>
      </c>
      <c r="S19" s="315" t="str">
        <f t="shared" si="8"/>
        <v/>
      </c>
      <c r="T19" s="315" t="str">
        <f t="shared" si="8"/>
        <v/>
      </c>
      <c r="U19" s="315" t="str">
        <f t="shared" si="8"/>
        <v/>
      </c>
      <c r="V19" s="315" t="str">
        <f t="shared" si="8"/>
        <v/>
      </c>
      <c r="W19" s="315" t="str">
        <f t="shared" si="8"/>
        <v/>
      </c>
      <c r="X19" s="315" t="str">
        <f t="shared" si="8"/>
        <v/>
      </c>
      <c r="Y19" s="315" t="str">
        <f t="shared" si="8"/>
        <v/>
      </c>
      <c r="Z19" s="315" t="str">
        <f t="shared" si="8"/>
        <v/>
      </c>
      <c r="AA19" s="315" t="str">
        <f t="shared" si="8"/>
        <v/>
      </c>
      <c r="AB19" s="315" t="str">
        <f t="shared" si="8"/>
        <v/>
      </c>
      <c r="AC19" s="315" t="str">
        <f t="shared" si="8"/>
        <v/>
      </c>
      <c r="AD19" s="671" t="s">
        <v>279</v>
      </c>
      <c r="AE19" s="26" t="s">
        <v>171</v>
      </c>
      <c r="AF19" s="310" t="str">
        <f>IF(COUNT(J19)=0,"",J19)</f>
        <v/>
      </c>
      <c r="AG19" s="310" t="str">
        <f>IF(COUNT(V19)=0,"",V19)</f>
        <v/>
      </c>
      <c r="AH19" s="315" t="str">
        <f t="shared" ref="AH19:AO20" si="10">IF(COUNTIFS(AH$573:AH$577,"&lt;&gt;",$AS$573:$AS$577,$AS19,$AT$573:$AT$577,$AT19,$AE$573:$AE$577,$AE19),SUMIFS(AH$573:AH$577,$AS$573:$AS$577,$AS19,$AT$573:$AT$577,$AT19,$AE$573:$AE$577,$AE19),"")</f>
        <v/>
      </c>
      <c r="AI19" s="315" t="str">
        <f t="shared" si="10"/>
        <v/>
      </c>
      <c r="AJ19" s="315" t="str">
        <f t="shared" si="10"/>
        <v/>
      </c>
      <c r="AK19" s="315" t="str">
        <f t="shared" si="10"/>
        <v/>
      </c>
      <c r="AL19" s="315" t="str">
        <f t="shared" si="10"/>
        <v/>
      </c>
      <c r="AM19" s="315" t="str">
        <f t="shared" si="10"/>
        <v/>
      </c>
      <c r="AN19" s="315" t="str">
        <f t="shared" si="10"/>
        <v/>
      </c>
      <c r="AO19" s="315" t="str">
        <f t="shared" si="10"/>
        <v/>
      </c>
      <c r="AP19" s="335" t="str">
        <f t="shared" si="2"/>
        <v/>
      </c>
      <c r="AS19" s="311" t="str">
        <f>IF(C19="","",C19)</f>
        <v>北海道</v>
      </c>
      <c r="AT19" s="311" t="str">
        <f>IF(D19="","",D19)</f>
        <v>中部</v>
      </c>
    </row>
    <row r="20" spans="2:46" ht="13.5" hidden="1" customHeight="1">
      <c r="B20" s="313"/>
      <c r="C20" s="675"/>
      <c r="D20" s="675"/>
      <c r="E20" s="302"/>
      <c r="F20" s="316"/>
      <c r="G20" s="316"/>
      <c r="H20" s="316"/>
      <c r="I20" s="316"/>
      <c r="J20" s="316"/>
      <c r="K20" s="316"/>
      <c r="L20" s="316"/>
      <c r="M20" s="316"/>
      <c r="N20" s="316"/>
      <c r="O20" s="316"/>
      <c r="P20" s="316"/>
      <c r="Q20" s="316"/>
      <c r="R20" s="316"/>
      <c r="S20" s="316"/>
      <c r="T20" s="316"/>
      <c r="U20" s="316"/>
      <c r="V20" s="316"/>
      <c r="W20" s="316"/>
      <c r="X20" s="316"/>
      <c r="Y20" s="316"/>
      <c r="Z20" s="316"/>
      <c r="AA20" s="316"/>
      <c r="AB20" s="316"/>
      <c r="AC20" s="316"/>
      <c r="AD20" s="672"/>
      <c r="AE20" s="26" t="s">
        <v>172</v>
      </c>
      <c r="AF20" s="310" t="str">
        <f>IF(COUNT(O19)=0,"",O19)</f>
        <v/>
      </c>
      <c r="AG20" s="310" t="str">
        <f>IF(COUNT(AA19)=0,"",AA19)</f>
        <v/>
      </c>
      <c r="AH20" s="315" t="str">
        <f t="shared" si="10"/>
        <v/>
      </c>
      <c r="AI20" s="315" t="str">
        <f t="shared" si="10"/>
        <v/>
      </c>
      <c r="AJ20" s="315" t="str">
        <f t="shared" si="10"/>
        <v/>
      </c>
      <c r="AK20" s="315" t="str">
        <f t="shared" si="10"/>
        <v/>
      </c>
      <c r="AL20" s="315" t="str">
        <f t="shared" si="10"/>
        <v/>
      </c>
      <c r="AM20" s="315" t="str">
        <f t="shared" si="10"/>
        <v/>
      </c>
      <c r="AN20" s="315" t="str">
        <f t="shared" si="10"/>
        <v/>
      </c>
      <c r="AO20" s="315" t="str">
        <f t="shared" si="10"/>
        <v/>
      </c>
      <c r="AP20" s="335" t="str">
        <f t="shared" si="2"/>
        <v/>
      </c>
      <c r="AS20" s="311" t="str">
        <f>IF(C19="","",C19)</f>
        <v>北海道</v>
      </c>
      <c r="AT20" s="311" t="str">
        <f>IF(D19="","",D19)</f>
        <v>中部</v>
      </c>
    </row>
    <row r="21" spans="2:46" ht="13.5" hidden="1" customHeight="1">
      <c r="B21" s="313"/>
      <c r="C21" s="675"/>
      <c r="D21" s="675"/>
      <c r="E21" s="26" t="s">
        <v>280</v>
      </c>
      <c r="F21" s="315" t="str">
        <f t="shared" ref="F21:O22" si="11">IF(COUNTIFS(F$573:F$577,"&lt;&gt;",$AS$573:$AS$577,$AS21,$AT$573:$AT$577,$AT21,$E$573:$E$577,$E21),SUMIFS(F$573:F$577,$AS$573:$AS$577,$AS21,$AT$573:$AT$577,$AT21,$E$573:$E$577,$E21),"")</f>
        <v/>
      </c>
      <c r="G21" s="315" t="str">
        <f t="shared" si="11"/>
        <v/>
      </c>
      <c r="H21" s="315" t="str">
        <f t="shared" si="11"/>
        <v/>
      </c>
      <c r="I21" s="315" t="str">
        <f t="shared" si="11"/>
        <v/>
      </c>
      <c r="J21" s="315" t="str">
        <f t="shared" si="11"/>
        <v/>
      </c>
      <c r="K21" s="315" t="str">
        <f t="shared" si="11"/>
        <v/>
      </c>
      <c r="L21" s="315" t="str">
        <f t="shared" si="11"/>
        <v/>
      </c>
      <c r="M21" s="315" t="str">
        <f t="shared" si="11"/>
        <v/>
      </c>
      <c r="N21" s="315" t="str">
        <f t="shared" si="11"/>
        <v/>
      </c>
      <c r="O21" s="315" t="str">
        <f t="shared" si="11"/>
        <v/>
      </c>
      <c r="P21" s="315" t="str">
        <f t="shared" ref="P21:AC22" si="12">IF(COUNTIFS(P$573:P$577,"&lt;&gt;",$AS$573:$AS$577,$AS21,$AT$573:$AT$577,$AT21,$E$573:$E$577,$E21),SUMIFS(P$573:P$577,$AS$573:$AS$577,$AS21,$AT$573:$AT$577,$AT21,$E$573:$E$577,$E21),"")</f>
        <v/>
      </c>
      <c r="Q21" s="315" t="str">
        <f t="shared" si="12"/>
        <v/>
      </c>
      <c r="R21" s="315" t="str">
        <f t="shared" si="12"/>
        <v/>
      </c>
      <c r="S21" s="315" t="str">
        <f t="shared" si="12"/>
        <v/>
      </c>
      <c r="T21" s="315" t="str">
        <f t="shared" si="12"/>
        <v/>
      </c>
      <c r="U21" s="315" t="str">
        <f t="shared" si="12"/>
        <v/>
      </c>
      <c r="V21" s="315" t="str">
        <f t="shared" si="12"/>
        <v/>
      </c>
      <c r="W21" s="315" t="str">
        <f t="shared" si="12"/>
        <v/>
      </c>
      <c r="X21" s="315" t="str">
        <f t="shared" si="12"/>
        <v/>
      </c>
      <c r="Y21" s="315" t="str">
        <f t="shared" si="12"/>
        <v/>
      </c>
      <c r="Z21" s="315" t="str">
        <f t="shared" si="12"/>
        <v/>
      </c>
      <c r="AA21" s="315" t="str">
        <f t="shared" si="12"/>
        <v/>
      </c>
      <c r="AB21" s="315" t="str">
        <f t="shared" si="12"/>
        <v/>
      </c>
      <c r="AC21" s="315" t="str">
        <f t="shared" si="12"/>
        <v/>
      </c>
      <c r="AD21" s="673" t="s">
        <v>281</v>
      </c>
      <c r="AE21" s="674"/>
      <c r="AF21" s="310" t="str">
        <f>IF(COUNT(F21:Q21)=0,"",SUM(F21:Q21))</f>
        <v/>
      </c>
      <c r="AG21" s="310" t="str">
        <f>IF(COUNT(R21:AC21)=0,"",SUM(R21:AC21))</f>
        <v/>
      </c>
      <c r="AH21" s="310" t="str">
        <f t="shared" ref="AH21:AO21" si="13">IF(COUNTIFS(AH$573:AH$577,"&lt;&gt;",$AS$573:$AS$577,$AS21,$AT$573:$AT$577,$AT21,$AD$573:$AD$577,$AD21),SUMIFS(AH$573:AH$577,$AS$573:$AS$577,$AS21,$AT$573:$AT$577,$AT21,$AD$573:$AD$577,$AD21),"")</f>
        <v/>
      </c>
      <c r="AI21" s="310" t="str">
        <f t="shared" si="13"/>
        <v/>
      </c>
      <c r="AJ21" s="310" t="str">
        <f t="shared" si="13"/>
        <v/>
      </c>
      <c r="AK21" s="310" t="str">
        <f t="shared" si="13"/>
        <v/>
      </c>
      <c r="AL21" s="310" t="str">
        <f t="shared" si="13"/>
        <v/>
      </c>
      <c r="AM21" s="310" t="str">
        <f t="shared" si="13"/>
        <v/>
      </c>
      <c r="AN21" s="310" t="str">
        <f t="shared" si="13"/>
        <v/>
      </c>
      <c r="AO21" s="310" t="str">
        <f t="shared" si="13"/>
        <v/>
      </c>
      <c r="AP21" s="335" t="str">
        <f t="shared" si="2"/>
        <v/>
      </c>
      <c r="AS21" s="311" t="str">
        <f>IF(C19="","",C19)</f>
        <v>北海道</v>
      </c>
      <c r="AT21" s="311" t="str">
        <f>IF(D19="","",D19)</f>
        <v>中部</v>
      </c>
    </row>
    <row r="22" spans="2:46" ht="13.5" hidden="1" customHeight="1">
      <c r="B22" s="313"/>
      <c r="C22" s="675" t="str">
        <f>C10</f>
        <v>北海道</v>
      </c>
      <c r="D22" s="675" t="s">
        <v>285</v>
      </c>
      <c r="E22" s="26" t="s">
        <v>279</v>
      </c>
      <c r="F22" s="315" t="str">
        <f t="shared" si="11"/>
        <v/>
      </c>
      <c r="G22" s="315" t="str">
        <f t="shared" si="11"/>
        <v/>
      </c>
      <c r="H22" s="315" t="str">
        <f t="shared" si="11"/>
        <v/>
      </c>
      <c r="I22" s="315" t="str">
        <f t="shared" si="11"/>
        <v/>
      </c>
      <c r="J22" s="315" t="str">
        <f t="shared" si="11"/>
        <v/>
      </c>
      <c r="K22" s="315" t="str">
        <f t="shared" si="11"/>
        <v/>
      </c>
      <c r="L22" s="315" t="str">
        <f t="shared" si="11"/>
        <v/>
      </c>
      <c r="M22" s="315" t="str">
        <f t="shared" si="11"/>
        <v/>
      </c>
      <c r="N22" s="315" t="str">
        <f t="shared" si="11"/>
        <v/>
      </c>
      <c r="O22" s="315" t="str">
        <f t="shared" si="11"/>
        <v/>
      </c>
      <c r="P22" s="315" t="str">
        <f t="shared" si="12"/>
        <v/>
      </c>
      <c r="Q22" s="315" t="str">
        <f t="shared" si="12"/>
        <v/>
      </c>
      <c r="R22" s="315" t="str">
        <f t="shared" si="12"/>
        <v/>
      </c>
      <c r="S22" s="315" t="str">
        <f t="shared" si="12"/>
        <v/>
      </c>
      <c r="T22" s="315" t="str">
        <f t="shared" si="12"/>
        <v/>
      </c>
      <c r="U22" s="315" t="str">
        <f t="shared" si="12"/>
        <v/>
      </c>
      <c r="V22" s="315" t="str">
        <f t="shared" si="12"/>
        <v/>
      </c>
      <c r="W22" s="315" t="str">
        <f t="shared" si="12"/>
        <v/>
      </c>
      <c r="X22" s="315" t="str">
        <f t="shared" si="12"/>
        <v/>
      </c>
      <c r="Y22" s="315" t="str">
        <f t="shared" si="12"/>
        <v/>
      </c>
      <c r="Z22" s="315" t="str">
        <f t="shared" si="12"/>
        <v/>
      </c>
      <c r="AA22" s="315" t="str">
        <f t="shared" si="12"/>
        <v/>
      </c>
      <c r="AB22" s="315" t="str">
        <f t="shared" si="12"/>
        <v/>
      </c>
      <c r="AC22" s="315" t="str">
        <f t="shared" si="12"/>
        <v/>
      </c>
      <c r="AD22" s="671" t="s">
        <v>279</v>
      </c>
      <c r="AE22" s="26" t="s">
        <v>171</v>
      </c>
      <c r="AF22" s="310" t="str">
        <f>IF(COUNT(J22)=0,"",J22)</f>
        <v/>
      </c>
      <c r="AG22" s="310" t="str">
        <f>IF(COUNT(V22)=0,"",V22)</f>
        <v/>
      </c>
      <c r="AH22" s="315" t="str">
        <f t="shared" ref="AH22:AO23" si="14">IF(COUNTIFS(AH$573:AH$577,"&lt;&gt;",$AS$573:$AS$577,$AS22,$AT$573:$AT$577,$AT22,$AE$573:$AE$577,$AE22),SUMIFS(AH$573:AH$577,$AS$573:$AS$577,$AS22,$AT$573:$AT$577,$AT22,$AE$573:$AE$577,$AE22),"")</f>
        <v/>
      </c>
      <c r="AI22" s="315" t="str">
        <f t="shared" si="14"/>
        <v/>
      </c>
      <c r="AJ22" s="315" t="str">
        <f t="shared" si="14"/>
        <v/>
      </c>
      <c r="AK22" s="315" t="str">
        <f t="shared" si="14"/>
        <v/>
      </c>
      <c r="AL22" s="315" t="str">
        <f t="shared" si="14"/>
        <v/>
      </c>
      <c r="AM22" s="315" t="str">
        <f t="shared" si="14"/>
        <v/>
      </c>
      <c r="AN22" s="315" t="str">
        <f t="shared" si="14"/>
        <v/>
      </c>
      <c r="AO22" s="315" t="str">
        <f t="shared" si="14"/>
        <v/>
      </c>
      <c r="AP22" s="335" t="str">
        <f t="shared" si="2"/>
        <v/>
      </c>
      <c r="AS22" s="311" t="str">
        <f>IF(C22="","",C22)</f>
        <v>北海道</v>
      </c>
      <c r="AT22" s="311" t="str">
        <f>IF(D22="","",D22)</f>
        <v>北陸</v>
      </c>
    </row>
    <row r="23" spans="2:46" ht="13.5" hidden="1" customHeight="1">
      <c r="B23" s="313"/>
      <c r="C23" s="675"/>
      <c r="D23" s="675"/>
      <c r="E23" s="302"/>
      <c r="F23" s="316"/>
      <c r="G23" s="316"/>
      <c r="H23" s="316"/>
      <c r="I23" s="316"/>
      <c r="J23" s="316"/>
      <c r="K23" s="316"/>
      <c r="L23" s="316"/>
      <c r="M23" s="316"/>
      <c r="N23" s="316"/>
      <c r="O23" s="316"/>
      <c r="P23" s="316"/>
      <c r="Q23" s="316"/>
      <c r="R23" s="316"/>
      <c r="S23" s="316"/>
      <c r="T23" s="316"/>
      <c r="U23" s="316"/>
      <c r="V23" s="316"/>
      <c r="W23" s="316"/>
      <c r="X23" s="316"/>
      <c r="Y23" s="316"/>
      <c r="Z23" s="316"/>
      <c r="AA23" s="316"/>
      <c r="AB23" s="316"/>
      <c r="AC23" s="316"/>
      <c r="AD23" s="672"/>
      <c r="AE23" s="26" t="s">
        <v>172</v>
      </c>
      <c r="AF23" s="310" t="str">
        <f>IF(COUNT(O22)=0,"",O22)</f>
        <v/>
      </c>
      <c r="AG23" s="310" t="str">
        <f>IF(COUNT(AA22)=0,"",AA22)</f>
        <v/>
      </c>
      <c r="AH23" s="315" t="str">
        <f t="shared" si="14"/>
        <v/>
      </c>
      <c r="AI23" s="315" t="str">
        <f t="shared" si="14"/>
        <v/>
      </c>
      <c r="AJ23" s="315" t="str">
        <f t="shared" si="14"/>
        <v/>
      </c>
      <c r="AK23" s="315" t="str">
        <f t="shared" si="14"/>
        <v/>
      </c>
      <c r="AL23" s="315" t="str">
        <f t="shared" si="14"/>
        <v/>
      </c>
      <c r="AM23" s="315" t="str">
        <f t="shared" si="14"/>
        <v/>
      </c>
      <c r="AN23" s="315" t="str">
        <f t="shared" si="14"/>
        <v/>
      </c>
      <c r="AO23" s="315" t="str">
        <f t="shared" si="14"/>
        <v/>
      </c>
      <c r="AP23" s="335" t="str">
        <f t="shared" si="2"/>
        <v/>
      </c>
      <c r="AS23" s="311" t="str">
        <f>IF(C22="","",C22)</f>
        <v>北海道</v>
      </c>
      <c r="AT23" s="311" t="str">
        <f>IF(D22="","",D22)</f>
        <v>北陸</v>
      </c>
    </row>
    <row r="24" spans="2:46" ht="13.5" hidden="1" customHeight="1">
      <c r="B24" s="313"/>
      <c r="C24" s="675"/>
      <c r="D24" s="675"/>
      <c r="E24" s="26" t="s">
        <v>280</v>
      </c>
      <c r="F24" s="315" t="str">
        <f t="shared" ref="F24:O25" si="15">IF(COUNTIFS(F$573:F$577,"&lt;&gt;",$AS$573:$AS$577,$AS24,$AT$573:$AT$577,$AT24,$E$573:$E$577,$E24),SUMIFS(F$573:F$577,$AS$573:$AS$577,$AS24,$AT$573:$AT$577,$AT24,$E$573:$E$577,$E24),"")</f>
        <v/>
      </c>
      <c r="G24" s="315" t="str">
        <f t="shared" si="15"/>
        <v/>
      </c>
      <c r="H24" s="315" t="str">
        <f t="shared" si="15"/>
        <v/>
      </c>
      <c r="I24" s="315" t="str">
        <f t="shared" si="15"/>
        <v/>
      </c>
      <c r="J24" s="315" t="str">
        <f t="shared" si="15"/>
        <v/>
      </c>
      <c r="K24" s="315" t="str">
        <f t="shared" si="15"/>
        <v/>
      </c>
      <c r="L24" s="315" t="str">
        <f t="shared" si="15"/>
        <v/>
      </c>
      <c r="M24" s="315" t="str">
        <f t="shared" si="15"/>
        <v/>
      </c>
      <c r="N24" s="315" t="str">
        <f t="shared" si="15"/>
        <v/>
      </c>
      <c r="O24" s="315" t="str">
        <f t="shared" si="15"/>
        <v/>
      </c>
      <c r="P24" s="315" t="str">
        <f t="shared" ref="P24:AC25" si="16">IF(COUNTIFS(P$573:P$577,"&lt;&gt;",$AS$573:$AS$577,$AS24,$AT$573:$AT$577,$AT24,$E$573:$E$577,$E24),SUMIFS(P$573:P$577,$AS$573:$AS$577,$AS24,$AT$573:$AT$577,$AT24,$E$573:$E$577,$E24),"")</f>
        <v/>
      </c>
      <c r="Q24" s="315" t="str">
        <f t="shared" si="16"/>
        <v/>
      </c>
      <c r="R24" s="315" t="str">
        <f t="shared" si="16"/>
        <v/>
      </c>
      <c r="S24" s="315" t="str">
        <f t="shared" si="16"/>
        <v/>
      </c>
      <c r="T24" s="315" t="str">
        <f t="shared" si="16"/>
        <v/>
      </c>
      <c r="U24" s="315" t="str">
        <f t="shared" si="16"/>
        <v/>
      </c>
      <c r="V24" s="315" t="str">
        <f t="shared" si="16"/>
        <v/>
      </c>
      <c r="W24" s="315" t="str">
        <f t="shared" si="16"/>
        <v/>
      </c>
      <c r="X24" s="315" t="str">
        <f t="shared" si="16"/>
        <v/>
      </c>
      <c r="Y24" s="315" t="str">
        <f t="shared" si="16"/>
        <v/>
      </c>
      <c r="Z24" s="315" t="str">
        <f t="shared" si="16"/>
        <v/>
      </c>
      <c r="AA24" s="315" t="str">
        <f t="shared" si="16"/>
        <v/>
      </c>
      <c r="AB24" s="315" t="str">
        <f t="shared" si="16"/>
        <v/>
      </c>
      <c r="AC24" s="315" t="str">
        <f t="shared" si="16"/>
        <v/>
      </c>
      <c r="AD24" s="673" t="s">
        <v>281</v>
      </c>
      <c r="AE24" s="674"/>
      <c r="AF24" s="310" t="str">
        <f>IF(COUNT(F24:Q24)=0,"",SUM(F24:Q24))</f>
        <v/>
      </c>
      <c r="AG24" s="310" t="str">
        <f>IF(COUNT(R24:AC24)=0,"",SUM(R24:AC24))</f>
        <v/>
      </c>
      <c r="AH24" s="310" t="str">
        <f t="shared" ref="AH24:AO24" si="17">IF(COUNTIFS(AH$573:AH$577,"&lt;&gt;",$AS$573:$AS$577,$AS24,$AT$573:$AT$577,$AT24,$AD$573:$AD$577,$AD24),SUMIFS(AH$573:AH$577,$AS$573:$AS$577,$AS24,$AT$573:$AT$577,$AT24,$AD$573:$AD$577,$AD24),"")</f>
        <v/>
      </c>
      <c r="AI24" s="310" t="str">
        <f t="shared" si="17"/>
        <v/>
      </c>
      <c r="AJ24" s="310" t="str">
        <f t="shared" si="17"/>
        <v/>
      </c>
      <c r="AK24" s="310" t="str">
        <f t="shared" si="17"/>
        <v/>
      </c>
      <c r="AL24" s="310" t="str">
        <f t="shared" si="17"/>
        <v/>
      </c>
      <c r="AM24" s="310" t="str">
        <f t="shared" si="17"/>
        <v/>
      </c>
      <c r="AN24" s="310" t="str">
        <f t="shared" si="17"/>
        <v/>
      </c>
      <c r="AO24" s="310" t="str">
        <f t="shared" si="17"/>
        <v/>
      </c>
      <c r="AP24" s="335" t="str">
        <f t="shared" si="2"/>
        <v/>
      </c>
      <c r="AS24" s="311" t="str">
        <f>IF(C22="","",C22)</f>
        <v>北海道</v>
      </c>
      <c r="AT24" s="311" t="str">
        <f>IF(D22="","",D22)</f>
        <v>北陸</v>
      </c>
    </row>
    <row r="25" spans="2:46" ht="13.5" hidden="1" customHeight="1">
      <c r="B25" s="313"/>
      <c r="C25" s="675" t="str">
        <f>C10</f>
        <v>北海道</v>
      </c>
      <c r="D25" s="675" t="s">
        <v>287</v>
      </c>
      <c r="E25" s="26" t="s">
        <v>279</v>
      </c>
      <c r="F25" s="315" t="str">
        <f t="shared" si="15"/>
        <v/>
      </c>
      <c r="G25" s="315" t="str">
        <f t="shared" si="15"/>
        <v/>
      </c>
      <c r="H25" s="315" t="str">
        <f t="shared" si="15"/>
        <v/>
      </c>
      <c r="I25" s="315" t="str">
        <f t="shared" si="15"/>
        <v/>
      </c>
      <c r="J25" s="315" t="str">
        <f t="shared" si="15"/>
        <v/>
      </c>
      <c r="K25" s="315" t="str">
        <f t="shared" si="15"/>
        <v/>
      </c>
      <c r="L25" s="315" t="str">
        <f t="shared" si="15"/>
        <v/>
      </c>
      <c r="M25" s="315" t="str">
        <f t="shared" si="15"/>
        <v/>
      </c>
      <c r="N25" s="315" t="str">
        <f t="shared" si="15"/>
        <v/>
      </c>
      <c r="O25" s="315" t="str">
        <f t="shared" si="15"/>
        <v/>
      </c>
      <c r="P25" s="315" t="str">
        <f t="shared" si="16"/>
        <v/>
      </c>
      <c r="Q25" s="315" t="str">
        <f t="shared" si="16"/>
        <v/>
      </c>
      <c r="R25" s="315" t="str">
        <f t="shared" si="16"/>
        <v/>
      </c>
      <c r="S25" s="315" t="str">
        <f t="shared" si="16"/>
        <v/>
      </c>
      <c r="T25" s="315" t="str">
        <f t="shared" si="16"/>
        <v/>
      </c>
      <c r="U25" s="315" t="str">
        <f t="shared" si="16"/>
        <v/>
      </c>
      <c r="V25" s="315" t="str">
        <f t="shared" si="16"/>
        <v/>
      </c>
      <c r="W25" s="315" t="str">
        <f t="shared" si="16"/>
        <v/>
      </c>
      <c r="X25" s="315" t="str">
        <f t="shared" si="16"/>
        <v/>
      </c>
      <c r="Y25" s="315" t="str">
        <f t="shared" si="16"/>
        <v/>
      </c>
      <c r="Z25" s="315" t="str">
        <f t="shared" si="16"/>
        <v/>
      </c>
      <c r="AA25" s="315" t="str">
        <f t="shared" si="16"/>
        <v/>
      </c>
      <c r="AB25" s="315" t="str">
        <f t="shared" si="16"/>
        <v/>
      </c>
      <c r="AC25" s="315" t="str">
        <f t="shared" si="16"/>
        <v/>
      </c>
      <c r="AD25" s="671" t="s">
        <v>279</v>
      </c>
      <c r="AE25" s="26" t="s">
        <v>171</v>
      </c>
      <c r="AF25" s="310" t="str">
        <f>IF(COUNT(J25)=0,"",J25)</f>
        <v/>
      </c>
      <c r="AG25" s="310" t="str">
        <f>IF(COUNT(V25)=0,"",V25)</f>
        <v/>
      </c>
      <c r="AH25" s="315" t="str">
        <f t="shared" ref="AH25:AO26" si="18">IF(COUNTIFS(AH$573:AH$577,"&lt;&gt;",$AS$573:$AS$577,$AS25,$AT$573:$AT$577,$AT25,$AE$573:$AE$577,$AE25),SUMIFS(AH$573:AH$577,$AS$573:$AS$577,$AS25,$AT$573:$AT$577,$AT25,$AE$573:$AE$577,$AE25),"")</f>
        <v/>
      </c>
      <c r="AI25" s="315" t="str">
        <f t="shared" si="18"/>
        <v/>
      </c>
      <c r="AJ25" s="315" t="str">
        <f t="shared" si="18"/>
        <v/>
      </c>
      <c r="AK25" s="315" t="str">
        <f t="shared" si="18"/>
        <v/>
      </c>
      <c r="AL25" s="315" t="str">
        <f t="shared" si="18"/>
        <v/>
      </c>
      <c r="AM25" s="315" t="str">
        <f t="shared" si="18"/>
        <v/>
      </c>
      <c r="AN25" s="315" t="str">
        <f t="shared" si="18"/>
        <v/>
      </c>
      <c r="AO25" s="315" t="str">
        <f t="shared" si="18"/>
        <v/>
      </c>
      <c r="AP25" s="335" t="str">
        <f t="shared" si="2"/>
        <v/>
      </c>
      <c r="AS25" s="311" t="str">
        <f>IF(C25="","",C25)</f>
        <v>北海道</v>
      </c>
      <c r="AT25" s="311" t="str">
        <f>IF(D25="","",D25)</f>
        <v>関西</v>
      </c>
    </row>
    <row r="26" spans="2:46" ht="13.5" hidden="1" customHeight="1">
      <c r="B26" s="313"/>
      <c r="C26" s="675"/>
      <c r="D26" s="675"/>
      <c r="E26" s="302"/>
      <c r="F26" s="316"/>
      <c r="G26" s="316"/>
      <c r="H26" s="316"/>
      <c r="I26" s="316"/>
      <c r="J26" s="316"/>
      <c r="K26" s="316"/>
      <c r="L26" s="316"/>
      <c r="M26" s="316"/>
      <c r="N26" s="316"/>
      <c r="O26" s="316"/>
      <c r="P26" s="316"/>
      <c r="Q26" s="316"/>
      <c r="R26" s="316"/>
      <c r="S26" s="316"/>
      <c r="T26" s="316"/>
      <c r="U26" s="316"/>
      <c r="V26" s="316"/>
      <c r="W26" s="316"/>
      <c r="X26" s="316"/>
      <c r="Y26" s="316"/>
      <c r="Z26" s="316"/>
      <c r="AA26" s="316"/>
      <c r="AB26" s="316"/>
      <c r="AC26" s="316"/>
      <c r="AD26" s="672"/>
      <c r="AE26" s="26" t="s">
        <v>172</v>
      </c>
      <c r="AF26" s="310" t="str">
        <f>IF(COUNT(O25)=0,"",O25)</f>
        <v/>
      </c>
      <c r="AG26" s="310" t="str">
        <f>IF(COUNT(AA25)=0,"",AA25)</f>
        <v/>
      </c>
      <c r="AH26" s="315" t="str">
        <f t="shared" si="18"/>
        <v/>
      </c>
      <c r="AI26" s="315" t="str">
        <f t="shared" si="18"/>
        <v/>
      </c>
      <c r="AJ26" s="315" t="str">
        <f t="shared" si="18"/>
        <v/>
      </c>
      <c r="AK26" s="315" t="str">
        <f t="shared" si="18"/>
        <v/>
      </c>
      <c r="AL26" s="315" t="str">
        <f t="shared" si="18"/>
        <v/>
      </c>
      <c r="AM26" s="315" t="str">
        <f t="shared" si="18"/>
        <v/>
      </c>
      <c r="AN26" s="315" t="str">
        <f t="shared" si="18"/>
        <v/>
      </c>
      <c r="AO26" s="315" t="str">
        <f t="shared" si="18"/>
        <v/>
      </c>
      <c r="AP26" s="335" t="str">
        <f t="shared" si="2"/>
        <v/>
      </c>
      <c r="AS26" s="311" t="str">
        <f>IF(C25="","",C25)</f>
        <v>北海道</v>
      </c>
      <c r="AT26" s="311" t="str">
        <f>IF(D25="","",D25)</f>
        <v>関西</v>
      </c>
    </row>
    <row r="27" spans="2:46" ht="13.5" hidden="1" customHeight="1">
      <c r="B27" s="313"/>
      <c r="C27" s="675"/>
      <c r="D27" s="675"/>
      <c r="E27" s="26" t="s">
        <v>280</v>
      </c>
      <c r="F27" s="315" t="str">
        <f t="shared" ref="F27:O28" si="19">IF(COUNTIFS(F$573:F$577,"&lt;&gt;",$AS$573:$AS$577,$AS27,$AT$573:$AT$577,$AT27,$E$573:$E$577,$E27),SUMIFS(F$573:F$577,$AS$573:$AS$577,$AS27,$AT$573:$AT$577,$AT27,$E$573:$E$577,$E27),"")</f>
        <v/>
      </c>
      <c r="G27" s="315" t="str">
        <f t="shared" si="19"/>
        <v/>
      </c>
      <c r="H27" s="315" t="str">
        <f t="shared" si="19"/>
        <v/>
      </c>
      <c r="I27" s="315" t="str">
        <f t="shared" si="19"/>
        <v/>
      </c>
      <c r="J27" s="315" t="str">
        <f t="shared" si="19"/>
        <v/>
      </c>
      <c r="K27" s="315" t="str">
        <f t="shared" si="19"/>
        <v/>
      </c>
      <c r="L27" s="315" t="str">
        <f t="shared" si="19"/>
        <v/>
      </c>
      <c r="M27" s="315" t="str">
        <f t="shared" si="19"/>
        <v/>
      </c>
      <c r="N27" s="315" t="str">
        <f t="shared" si="19"/>
        <v/>
      </c>
      <c r="O27" s="315" t="str">
        <f t="shared" si="19"/>
        <v/>
      </c>
      <c r="P27" s="315" t="str">
        <f t="shared" ref="P27:AC28" si="20">IF(COUNTIFS(P$573:P$577,"&lt;&gt;",$AS$573:$AS$577,$AS27,$AT$573:$AT$577,$AT27,$E$573:$E$577,$E27),SUMIFS(P$573:P$577,$AS$573:$AS$577,$AS27,$AT$573:$AT$577,$AT27,$E$573:$E$577,$E27),"")</f>
        <v/>
      </c>
      <c r="Q27" s="315" t="str">
        <f t="shared" si="20"/>
        <v/>
      </c>
      <c r="R27" s="315" t="str">
        <f t="shared" si="20"/>
        <v/>
      </c>
      <c r="S27" s="315" t="str">
        <f t="shared" si="20"/>
        <v/>
      </c>
      <c r="T27" s="315" t="str">
        <f t="shared" si="20"/>
        <v/>
      </c>
      <c r="U27" s="315" t="str">
        <f t="shared" si="20"/>
        <v/>
      </c>
      <c r="V27" s="315" t="str">
        <f t="shared" si="20"/>
        <v/>
      </c>
      <c r="W27" s="315" t="str">
        <f t="shared" si="20"/>
        <v/>
      </c>
      <c r="X27" s="315" t="str">
        <f t="shared" si="20"/>
        <v/>
      </c>
      <c r="Y27" s="315" t="str">
        <f t="shared" si="20"/>
        <v/>
      </c>
      <c r="Z27" s="315" t="str">
        <f t="shared" si="20"/>
        <v/>
      </c>
      <c r="AA27" s="315" t="str">
        <f t="shared" si="20"/>
        <v/>
      </c>
      <c r="AB27" s="315" t="str">
        <f t="shared" si="20"/>
        <v/>
      </c>
      <c r="AC27" s="315" t="str">
        <f t="shared" si="20"/>
        <v/>
      </c>
      <c r="AD27" s="673" t="s">
        <v>281</v>
      </c>
      <c r="AE27" s="674"/>
      <c r="AF27" s="310" t="str">
        <f>IF(COUNT(F27:Q27)=0,"",SUM(F27:Q27))</f>
        <v/>
      </c>
      <c r="AG27" s="310" t="str">
        <f>IF(COUNT(R27:AC27)=0,"",SUM(R27:AC27))</f>
        <v/>
      </c>
      <c r="AH27" s="310" t="str">
        <f t="shared" ref="AH27:AO27" si="21">IF(COUNTIFS(AH$573:AH$577,"&lt;&gt;",$AS$573:$AS$577,$AS27,$AT$573:$AT$577,$AT27,$AD$573:$AD$577,$AD27),SUMIFS(AH$573:AH$577,$AS$573:$AS$577,$AS27,$AT$573:$AT$577,$AT27,$AD$573:$AD$577,$AD27),"")</f>
        <v/>
      </c>
      <c r="AI27" s="310" t="str">
        <f t="shared" si="21"/>
        <v/>
      </c>
      <c r="AJ27" s="310" t="str">
        <f t="shared" si="21"/>
        <v/>
      </c>
      <c r="AK27" s="310" t="str">
        <f t="shared" si="21"/>
        <v/>
      </c>
      <c r="AL27" s="310" t="str">
        <f t="shared" si="21"/>
        <v/>
      </c>
      <c r="AM27" s="310" t="str">
        <f t="shared" si="21"/>
        <v/>
      </c>
      <c r="AN27" s="310" t="str">
        <f t="shared" si="21"/>
        <v/>
      </c>
      <c r="AO27" s="310" t="str">
        <f t="shared" si="21"/>
        <v/>
      </c>
      <c r="AP27" s="335" t="str">
        <f t="shared" si="2"/>
        <v/>
      </c>
      <c r="AS27" s="311" t="str">
        <f>IF(C25="","",C25)</f>
        <v>北海道</v>
      </c>
      <c r="AT27" s="311" t="str">
        <f>IF(D25="","",D25)</f>
        <v>関西</v>
      </c>
    </row>
    <row r="28" spans="2:46" ht="13.5" hidden="1" customHeight="1">
      <c r="B28" s="313"/>
      <c r="C28" s="675" t="str">
        <f>C10</f>
        <v>北海道</v>
      </c>
      <c r="D28" s="675" t="s">
        <v>288</v>
      </c>
      <c r="E28" s="26" t="s">
        <v>279</v>
      </c>
      <c r="F28" s="315" t="str">
        <f t="shared" si="19"/>
        <v/>
      </c>
      <c r="G28" s="315" t="str">
        <f t="shared" si="19"/>
        <v/>
      </c>
      <c r="H28" s="315" t="str">
        <f t="shared" si="19"/>
        <v/>
      </c>
      <c r="I28" s="315" t="str">
        <f t="shared" si="19"/>
        <v/>
      </c>
      <c r="J28" s="315" t="str">
        <f t="shared" si="19"/>
        <v/>
      </c>
      <c r="K28" s="315" t="str">
        <f t="shared" si="19"/>
        <v/>
      </c>
      <c r="L28" s="315" t="str">
        <f t="shared" si="19"/>
        <v/>
      </c>
      <c r="M28" s="315" t="str">
        <f t="shared" si="19"/>
        <v/>
      </c>
      <c r="N28" s="315" t="str">
        <f t="shared" si="19"/>
        <v/>
      </c>
      <c r="O28" s="315" t="str">
        <f t="shared" si="19"/>
        <v/>
      </c>
      <c r="P28" s="315" t="str">
        <f t="shared" si="20"/>
        <v/>
      </c>
      <c r="Q28" s="315" t="str">
        <f t="shared" si="20"/>
        <v/>
      </c>
      <c r="R28" s="315" t="str">
        <f t="shared" si="20"/>
        <v/>
      </c>
      <c r="S28" s="315" t="str">
        <f t="shared" si="20"/>
        <v/>
      </c>
      <c r="T28" s="315" t="str">
        <f t="shared" si="20"/>
        <v/>
      </c>
      <c r="U28" s="315" t="str">
        <f t="shared" si="20"/>
        <v/>
      </c>
      <c r="V28" s="315" t="str">
        <f t="shared" si="20"/>
        <v/>
      </c>
      <c r="W28" s="315" t="str">
        <f t="shared" si="20"/>
        <v/>
      </c>
      <c r="X28" s="315" t="str">
        <f t="shared" si="20"/>
        <v/>
      </c>
      <c r="Y28" s="315" t="str">
        <f t="shared" si="20"/>
        <v/>
      </c>
      <c r="Z28" s="315" t="str">
        <f t="shared" si="20"/>
        <v/>
      </c>
      <c r="AA28" s="315" t="str">
        <f t="shared" si="20"/>
        <v/>
      </c>
      <c r="AB28" s="315" t="str">
        <f t="shared" si="20"/>
        <v/>
      </c>
      <c r="AC28" s="315" t="str">
        <f t="shared" si="20"/>
        <v/>
      </c>
      <c r="AD28" s="671" t="s">
        <v>279</v>
      </c>
      <c r="AE28" s="26" t="s">
        <v>171</v>
      </c>
      <c r="AF28" s="310" t="str">
        <f>IF(COUNT(J28)=0,"",J28)</f>
        <v/>
      </c>
      <c r="AG28" s="310" t="str">
        <f>IF(COUNT(V28)=0,"",V28)</f>
        <v/>
      </c>
      <c r="AH28" s="315" t="str">
        <f t="shared" ref="AH28:AO29" si="22">IF(COUNTIFS(AH$573:AH$577,"&lt;&gt;",$AS$573:$AS$577,$AS28,$AT$573:$AT$577,$AT28,$AE$573:$AE$577,$AE28),SUMIFS(AH$573:AH$577,$AS$573:$AS$577,$AS28,$AT$573:$AT$577,$AT28,$AE$573:$AE$577,$AE28),"")</f>
        <v/>
      </c>
      <c r="AI28" s="315" t="str">
        <f t="shared" si="22"/>
        <v/>
      </c>
      <c r="AJ28" s="315" t="str">
        <f t="shared" si="22"/>
        <v/>
      </c>
      <c r="AK28" s="315" t="str">
        <f t="shared" si="22"/>
        <v/>
      </c>
      <c r="AL28" s="315" t="str">
        <f t="shared" si="22"/>
        <v/>
      </c>
      <c r="AM28" s="315" t="str">
        <f t="shared" si="22"/>
        <v/>
      </c>
      <c r="AN28" s="315" t="str">
        <f t="shared" si="22"/>
        <v/>
      </c>
      <c r="AO28" s="315" t="str">
        <f t="shared" si="22"/>
        <v/>
      </c>
      <c r="AP28" s="335" t="str">
        <f t="shared" si="2"/>
        <v/>
      </c>
      <c r="AS28" s="311" t="str">
        <f>IF(C28="","",C28)</f>
        <v>北海道</v>
      </c>
      <c r="AT28" s="311" t="str">
        <f>IF(D28="","",D28)</f>
        <v>中国</v>
      </c>
    </row>
    <row r="29" spans="2:46" ht="13.5" hidden="1" customHeight="1">
      <c r="B29" s="313"/>
      <c r="C29" s="675"/>
      <c r="D29" s="675"/>
      <c r="E29" s="302"/>
      <c r="F29" s="316"/>
      <c r="G29" s="316"/>
      <c r="H29" s="316"/>
      <c r="I29" s="316"/>
      <c r="J29" s="316"/>
      <c r="K29" s="316"/>
      <c r="L29" s="316"/>
      <c r="M29" s="316"/>
      <c r="N29" s="316"/>
      <c r="O29" s="316"/>
      <c r="P29" s="316"/>
      <c r="Q29" s="316"/>
      <c r="R29" s="316"/>
      <c r="S29" s="316"/>
      <c r="T29" s="316"/>
      <c r="U29" s="316"/>
      <c r="V29" s="316"/>
      <c r="W29" s="316"/>
      <c r="X29" s="316"/>
      <c r="Y29" s="316"/>
      <c r="Z29" s="316"/>
      <c r="AA29" s="316"/>
      <c r="AB29" s="316"/>
      <c r="AC29" s="316"/>
      <c r="AD29" s="672"/>
      <c r="AE29" s="26" t="s">
        <v>172</v>
      </c>
      <c r="AF29" s="310" t="str">
        <f>IF(COUNT(O28)=0,"",O28)</f>
        <v/>
      </c>
      <c r="AG29" s="310" t="str">
        <f>IF(COUNT(AA28)=0,"",AA28)</f>
        <v/>
      </c>
      <c r="AH29" s="315" t="str">
        <f t="shared" si="22"/>
        <v/>
      </c>
      <c r="AI29" s="315" t="str">
        <f t="shared" si="22"/>
        <v/>
      </c>
      <c r="AJ29" s="315" t="str">
        <f t="shared" si="22"/>
        <v/>
      </c>
      <c r="AK29" s="315" t="str">
        <f t="shared" si="22"/>
        <v/>
      </c>
      <c r="AL29" s="315" t="str">
        <f t="shared" si="22"/>
        <v/>
      </c>
      <c r="AM29" s="315" t="str">
        <f t="shared" si="22"/>
        <v/>
      </c>
      <c r="AN29" s="315" t="str">
        <f t="shared" si="22"/>
        <v/>
      </c>
      <c r="AO29" s="315" t="str">
        <f t="shared" si="22"/>
        <v/>
      </c>
      <c r="AP29" s="335" t="str">
        <f t="shared" si="2"/>
        <v/>
      </c>
      <c r="AS29" s="311" t="str">
        <f>IF(C28="","",C28)</f>
        <v>北海道</v>
      </c>
      <c r="AT29" s="311" t="str">
        <f>IF(D28="","",D28)</f>
        <v>中国</v>
      </c>
    </row>
    <row r="30" spans="2:46" ht="13.5" hidden="1" customHeight="1">
      <c r="B30" s="313"/>
      <c r="C30" s="675"/>
      <c r="D30" s="675"/>
      <c r="E30" s="26" t="s">
        <v>280</v>
      </c>
      <c r="F30" s="315" t="str">
        <f t="shared" ref="F30:O31" si="23">IF(COUNTIFS(F$573:F$577,"&lt;&gt;",$AS$573:$AS$577,$AS30,$AT$573:$AT$577,$AT30,$E$573:$E$577,$E30),SUMIFS(F$573:F$577,$AS$573:$AS$577,$AS30,$AT$573:$AT$577,$AT30,$E$573:$E$577,$E30),"")</f>
        <v/>
      </c>
      <c r="G30" s="315" t="str">
        <f t="shared" si="23"/>
        <v/>
      </c>
      <c r="H30" s="315" t="str">
        <f t="shared" si="23"/>
        <v/>
      </c>
      <c r="I30" s="315" t="str">
        <f t="shared" si="23"/>
        <v/>
      </c>
      <c r="J30" s="315" t="str">
        <f t="shared" si="23"/>
        <v/>
      </c>
      <c r="K30" s="315" t="str">
        <f t="shared" si="23"/>
        <v/>
      </c>
      <c r="L30" s="315" t="str">
        <f t="shared" si="23"/>
        <v/>
      </c>
      <c r="M30" s="315" t="str">
        <f t="shared" si="23"/>
        <v/>
      </c>
      <c r="N30" s="315" t="str">
        <f t="shared" si="23"/>
        <v/>
      </c>
      <c r="O30" s="315" t="str">
        <f t="shared" si="23"/>
        <v/>
      </c>
      <c r="P30" s="315" t="str">
        <f t="shared" ref="P30:AC31" si="24">IF(COUNTIFS(P$573:P$577,"&lt;&gt;",$AS$573:$AS$577,$AS30,$AT$573:$AT$577,$AT30,$E$573:$E$577,$E30),SUMIFS(P$573:P$577,$AS$573:$AS$577,$AS30,$AT$573:$AT$577,$AT30,$E$573:$E$577,$E30),"")</f>
        <v/>
      </c>
      <c r="Q30" s="315" t="str">
        <f t="shared" si="24"/>
        <v/>
      </c>
      <c r="R30" s="315" t="str">
        <f t="shared" si="24"/>
        <v/>
      </c>
      <c r="S30" s="315" t="str">
        <f t="shared" si="24"/>
        <v/>
      </c>
      <c r="T30" s="315" t="str">
        <f t="shared" si="24"/>
        <v/>
      </c>
      <c r="U30" s="315" t="str">
        <f t="shared" si="24"/>
        <v/>
      </c>
      <c r="V30" s="315" t="str">
        <f t="shared" si="24"/>
        <v/>
      </c>
      <c r="W30" s="315" t="str">
        <f t="shared" si="24"/>
        <v/>
      </c>
      <c r="X30" s="315" t="str">
        <f t="shared" si="24"/>
        <v/>
      </c>
      <c r="Y30" s="315" t="str">
        <f t="shared" si="24"/>
        <v/>
      </c>
      <c r="Z30" s="315" t="str">
        <f t="shared" si="24"/>
        <v/>
      </c>
      <c r="AA30" s="315" t="str">
        <f t="shared" si="24"/>
        <v/>
      </c>
      <c r="AB30" s="315" t="str">
        <f t="shared" si="24"/>
        <v/>
      </c>
      <c r="AC30" s="315" t="str">
        <f t="shared" si="24"/>
        <v/>
      </c>
      <c r="AD30" s="673" t="s">
        <v>281</v>
      </c>
      <c r="AE30" s="674"/>
      <c r="AF30" s="310" t="str">
        <f>IF(COUNT(F30:Q30)=0,"",SUM(F30:Q30))</f>
        <v/>
      </c>
      <c r="AG30" s="310" t="str">
        <f>IF(COUNT(R30:AC30)=0,"",SUM(R30:AC30))</f>
        <v/>
      </c>
      <c r="AH30" s="310" t="str">
        <f t="shared" ref="AH30:AO30" si="25">IF(COUNTIFS(AH$573:AH$577,"&lt;&gt;",$AS$573:$AS$577,$AS30,$AT$573:$AT$577,$AT30,$AD$573:$AD$577,$AD30),SUMIFS(AH$573:AH$577,$AS$573:$AS$577,$AS30,$AT$573:$AT$577,$AT30,$AD$573:$AD$577,$AD30),"")</f>
        <v/>
      </c>
      <c r="AI30" s="310" t="str">
        <f t="shared" si="25"/>
        <v/>
      </c>
      <c r="AJ30" s="310" t="str">
        <f t="shared" si="25"/>
        <v/>
      </c>
      <c r="AK30" s="310" t="str">
        <f t="shared" si="25"/>
        <v/>
      </c>
      <c r="AL30" s="310" t="str">
        <f t="shared" si="25"/>
        <v/>
      </c>
      <c r="AM30" s="310" t="str">
        <f t="shared" si="25"/>
        <v/>
      </c>
      <c r="AN30" s="310" t="str">
        <f t="shared" si="25"/>
        <v/>
      </c>
      <c r="AO30" s="310" t="str">
        <f t="shared" si="25"/>
        <v/>
      </c>
      <c r="AP30" s="335" t="str">
        <f t="shared" si="2"/>
        <v/>
      </c>
      <c r="AS30" s="311" t="str">
        <f>IF(C28="","",C28)</f>
        <v>北海道</v>
      </c>
      <c r="AT30" s="311" t="str">
        <f>IF(D28="","",D28)</f>
        <v>中国</v>
      </c>
    </row>
    <row r="31" spans="2:46" ht="13.5" hidden="1" customHeight="1">
      <c r="B31" s="313"/>
      <c r="C31" s="675" t="str">
        <f>C10</f>
        <v>北海道</v>
      </c>
      <c r="D31" s="675" t="s">
        <v>289</v>
      </c>
      <c r="E31" s="26" t="s">
        <v>279</v>
      </c>
      <c r="F31" s="315" t="str">
        <f t="shared" si="23"/>
        <v/>
      </c>
      <c r="G31" s="315" t="str">
        <f t="shared" si="23"/>
        <v/>
      </c>
      <c r="H31" s="315" t="str">
        <f t="shared" si="23"/>
        <v/>
      </c>
      <c r="I31" s="315" t="str">
        <f t="shared" si="23"/>
        <v/>
      </c>
      <c r="J31" s="315" t="str">
        <f t="shared" si="23"/>
        <v/>
      </c>
      <c r="K31" s="315" t="str">
        <f t="shared" si="23"/>
        <v/>
      </c>
      <c r="L31" s="315" t="str">
        <f t="shared" si="23"/>
        <v/>
      </c>
      <c r="M31" s="315" t="str">
        <f t="shared" si="23"/>
        <v/>
      </c>
      <c r="N31" s="315" t="str">
        <f t="shared" si="23"/>
        <v/>
      </c>
      <c r="O31" s="315" t="str">
        <f t="shared" si="23"/>
        <v/>
      </c>
      <c r="P31" s="315" t="str">
        <f t="shared" si="24"/>
        <v/>
      </c>
      <c r="Q31" s="315" t="str">
        <f t="shared" si="24"/>
        <v/>
      </c>
      <c r="R31" s="315" t="str">
        <f t="shared" si="24"/>
        <v/>
      </c>
      <c r="S31" s="315" t="str">
        <f t="shared" si="24"/>
        <v/>
      </c>
      <c r="T31" s="315" t="str">
        <f t="shared" si="24"/>
        <v/>
      </c>
      <c r="U31" s="315" t="str">
        <f t="shared" si="24"/>
        <v/>
      </c>
      <c r="V31" s="315" t="str">
        <f t="shared" si="24"/>
        <v/>
      </c>
      <c r="W31" s="315" t="str">
        <f t="shared" si="24"/>
        <v/>
      </c>
      <c r="X31" s="315" t="str">
        <f t="shared" si="24"/>
        <v/>
      </c>
      <c r="Y31" s="315" t="str">
        <f t="shared" si="24"/>
        <v/>
      </c>
      <c r="Z31" s="315" t="str">
        <f t="shared" si="24"/>
        <v/>
      </c>
      <c r="AA31" s="315" t="str">
        <f t="shared" si="24"/>
        <v/>
      </c>
      <c r="AB31" s="315" t="str">
        <f t="shared" si="24"/>
        <v/>
      </c>
      <c r="AC31" s="315" t="str">
        <f t="shared" si="24"/>
        <v/>
      </c>
      <c r="AD31" s="671" t="s">
        <v>279</v>
      </c>
      <c r="AE31" s="26" t="s">
        <v>171</v>
      </c>
      <c r="AF31" s="310" t="str">
        <f>IF(COUNT(J31)=0,"",J31)</f>
        <v/>
      </c>
      <c r="AG31" s="310" t="str">
        <f>IF(COUNT(V31)=0,"",V31)</f>
        <v/>
      </c>
      <c r="AH31" s="315" t="str">
        <f t="shared" ref="AH31:AO32" si="26">IF(COUNTIFS(AH$573:AH$577,"&lt;&gt;",$AS$573:$AS$577,$AS31,$AT$573:$AT$577,$AT31,$AE$573:$AE$577,$AE31),SUMIFS(AH$573:AH$577,$AS$573:$AS$577,$AS31,$AT$573:$AT$577,$AT31,$AE$573:$AE$577,$AE31),"")</f>
        <v/>
      </c>
      <c r="AI31" s="315" t="str">
        <f t="shared" si="26"/>
        <v/>
      </c>
      <c r="AJ31" s="315" t="str">
        <f t="shared" si="26"/>
        <v/>
      </c>
      <c r="AK31" s="315" t="str">
        <f t="shared" si="26"/>
        <v/>
      </c>
      <c r="AL31" s="315" t="str">
        <f t="shared" si="26"/>
        <v/>
      </c>
      <c r="AM31" s="315" t="str">
        <f t="shared" si="26"/>
        <v/>
      </c>
      <c r="AN31" s="315" t="str">
        <f t="shared" si="26"/>
        <v/>
      </c>
      <c r="AO31" s="315" t="str">
        <f t="shared" si="26"/>
        <v/>
      </c>
      <c r="AP31" s="335" t="str">
        <f t="shared" si="2"/>
        <v/>
      </c>
      <c r="AS31" s="311" t="str">
        <f>IF(C31="","",C31)</f>
        <v>北海道</v>
      </c>
      <c r="AT31" s="311" t="str">
        <f>IF(D31="","",D31)</f>
        <v>四国</v>
      </c>
    </row>
    <row r="32" spans="2:46" ht="13.5" hidden="1" customHeight="1">
      <c r="B32" s="313"/>
      <c r="C32" s="675"/>
      <c r="D32" s="675"/>
      <c r="E32" s="302"/>
      <c r="F32" s="316"/>
      <c r="G32" s="316"/>
      <c r="H32" s="316"/>
      <c r="I32" s="316"/>
      <c r="J32" s="316"/>
      <c r="K32" s="316"/>
      <c r="L32" s="316"/>
      <c r="M32" s="316"/>
      <c r="N32" s="316"/>
      <c r="O32" s="316"/>
      <c r="P32" s="316"/>
      <c r="Q32" s="316"/>
      <c r="R32" s="316"/>
      <c r="S32" s="316"/>
      <c r="T32" s="316"/>
      <c r="U32" s="316"/>
      <c r="V32" s="316"/>
      <c r="W32" s="316"/>
      <c r="X32" s="316"/>
      <c r="Y32" s="316"/>
      <c r="Z32" s="316"/>
      <c r="AA32" s="316"/>
      <c r="AB32" s="316"/>
      <c r="AC32" s="316"/>
      <c r="AD32" s="672"/>
      <c r="AE32" s="26" t="s">
        <v>172</v>
      </c>
      <c r="AF32" s="310" t="str">
        <f>IF(COUNT(O31)=0,"",O31)</f>
        <v/>
      </c>
      <c r="AG32" s="310" t="str">
        <f>IF(COUNT(AA31)=0,"",AA31)</f>
        <v/>
      </c>
      <c r="AH32" s="315" t="str">
        <f t="shared" si="26"/>
        <v/>
      </c>
      <c r="AI32" s="315" t="str">
        <f t="shared" si="26"/>
        <v/>
      </c>
      <c r="AJ32" s="315" t="str">
        <f t="shared" si="26"/>
        <v/>
      </c>
      <c r="AK32" s="315" t="str">
        <f t="shared" si="26"/>
        <v/>
      </c>
      <c r="AL32" s="315" t="str">
        <f t="shared" si="26"/>
        <v/>
      </c>
      <c r="AM32" s="315" t="str">
        <f t="shared" si="26"/>
        <v/>
      </c>
      <c r="AN32" s="315" t="str">
        <f t="shared" si="26"/>
        <v/>
      </c>
      <c r="AO32" s="315" t="str">
        <f t="shared" si="26"/>
        <v/>
      </c>
      <c r="AP32" s="335" t="str">
        <f t="shared" si="2"/>
        <v/>
      </c>
      <c r="AS32" s="311" t="str">
        <f>IF(C31="","",C31)</f>
        <v>北海道</v>
      </c>
      <c r="AT32" s="311" t="str">
        <f>IF(D31="","",D31)</f>
        <v>四国</v>
      </c>
    </row>
    <row r="33" spans="2:46" ht="13.5" hidden="1" customHeight="1">
      <c r="B33" s="313"/>
      <c r="C33" s="675"/>
      <c r="D33" s="675"/>
      <c r="E33" s="26" t="s">
        <v>280</v>
      </c>
      <c r="F33" s="315" t="str">
        <f t="shared" ref="F33:O34" si="27">IF(COUNTIFS(F$573:F$577,"&lt;&gt;",$AS$573:$AS$577,$AS33,$AT$573:$AT$577,$AT33,$E$573:$E$577,$E33),SUMIFS(F$573:F$577,$AS$573:$AS$577,$AS33,$AT$573:$AT$577,$AT33,$E$573:$E$577,$E33),"")</f>
        <v/>
      </c>
      <c r="G33" s="315" t="str">
        <f t="shared" si="27"/>
        <v/>
      </c>
      <c r="H33" s="315" t="str">
        <f t="shared" si="27"/>
        <v/>
      </c>
      <c r="I33" s="315" t="str">
        <f t="shared" si="27"/>
        <v/>
      </c>
      <c r="J33" s="315" t="str">
        <f t="shared" si="27"/>
        <v/>
      </c>
      <c r="K33" s="315" t="str">
        <f t="shared" si="27"/>
        <v/>
      </c>
      <c r="L33" s="315" t="str">
        <f t="shared" si="27"/>
        <v/>
      </c>
      <c r="M33" s="315" t="str">
        <f t="shared" si="27"/>
        <v/>
      </c>
      <c r="N33" s="315" t="str">
        <f t="shared" si="27"/>
        <v/>
      </c>
      <c r="O33" s="315" t="str">
        <f t="shared" si="27"/>
        <v/>
      </c>
      <c r="P33" s="315" t="str">
        <f t="shared" ref="P33:AC34" si="28">IF(COUNTIFS(P$573:P$577,"&lt;&gt;",$AS$573:$AS$577,$AS33,$AT$573:$AT$577,$AT33,$E$573:$E$577,$E33),SUMIFS(P$573:P$577,$AS$573:$AS$577,$AS33,$AT$573:$AT$577,$AT33,$E$573:$E$577,$E33),"")</f>
        <v/>
      </c>
      <c r="Q33" s="315" t="str">
        <f t="shared" si="28"/>
        <v/>
      </c>
      <c r="R33" s="315" t="str">
        <f t="shared" si="28"/>
        <v/>
      </c>
      <c r="S33" s="315" t="str">
        <f t="shared" si="28"/>
        <v/>
      </c>
      <c r="T33" s="315" t="str">
        <f t="shared" si="28"/>
        <v/>
      </c>
      <c r="U33" s="315" t="str">
        <f t="shared" si="28"/>
        <v/>
      </c>
      <c r="V33" s="315" t="str">
        <f t="shared" si="28"/>
        <v/>
      </c>
      <c r="W33" s="315" t="str">
        <f t="shared" si="28"/>
        <v/>
      </c>
      <c r="X33" s="315" t="str">
        <f t="shared" si="28"/>
        <v/>
      </c>
      <c r="Y33" s="315" t="str">
        <f t="shared" si="28"/>
        <v/>
      </c>
      <c r="Z33" s="315" t="str">
        <f t="shared" si="28"/>
        <v/>
      </c>
      <c r="AA33" s="315" t="str">
        <f t="shared" si="28"/>
        <v/>
      </c>
      <c r="AB33" s="315" t="str">
        <f t="shared" si="28"/>
        <v/>
      </c>
      <c r="AC33" s="315" t="str">
        <f t="shared" si="28"/>
        <v/>
      </c>
      <c r="AD33" s="673" t="s">
        <v>281</v>
      </c>
      <c r="AE33" s="674"/>
      <c r="AF33" s="310" t="str">
        <f>IF(COUNT(F33:Q33)=0,"",SUM(F33:Q33))</f>
        <v/>
      </c>
      <c r="AG33" s="310" t="str">
        <f>IF(COUNT(R33:AC33)=0,"",SUM(R33:AC33))</f>
        <v/>
      </c>
      <c r="AH33" s="310" t="str">
        <f t="shared" ref="AH33:AO33" si="29">IF(COUNTIFS(AH$573:AH$577,"&lt;&gt;",$AS$573:$AS$577,$AS33,$AT$573:$AT$577,$AT33,$AD$573:$AD$577,$AD33),SUMIFS(AH$573:AH$577,$AS$573:$AS$577,$AS33,$AT$573:$AT$577,$AT33,$AD$573:$AD$577,$AD33),"")</f>
        <v/>
      </c>
      <c r="AI33" s="310" t="str">
        <f t="shared" si="29"/>
        <v/>
      </c>
      <c r="AJ33" s="310" t="str">
        <f t="shared" si="29"/>
        <v/>
      </c>
      <c r="AK33" s="310" t="str">
        <f t="shared" si="29"/>
        <v/>
      </c>
      <c r="AL33" s="310" t="str">
        <f t="shared" si="29"/>
        <v/>
      </c>
      <c r="AM33" s="310" t="str">
        <f t="shared" si="29"/>
        <v/>
      </c>
      <c r="AN33" s="310" t="str">
        <f t="shared" si="29"/>
        <v/>
      </c>
      <c r="AO33" s="310" t="str">
        <f t="shared" si="29"/>
        <v/>
      </c>
      <c r="AP33" s="335" t="str">
        <f t="shared" si="2"/>
        <v/>
      </c>
      <c r="AS33" s="311" t="str">
        <f>IF(C31="","",C31)</f>
        <v>北海道</v>
      </c>
      <c r="AT33" s="311" t="str">
        <f>IF(D31="","",D31)</f>
        <v>四国</v>
      </c>
    </row>
    <row r="34" spans="2:46" ht="13.5" hidden="1" customHeight="1">
      <c r="B34" s="313"/>
      <c r="C34" s="675" t="str">
        <f>C10</f>
        <v>北海道</v>
      </c>
      <c r="D34" s="675" t="s">
        <v>290</v>
      </c>
      <c r="E34" s="26" t="s">
        <v>279</v>
      </c>
      <c r="F34" s="315" t="str">
        <f t="shared" si="27"/>
        <v/>
      </c>
      <c r="G34" s="315" t="str">
        <f t="shared" si="27"/>
        <v/>
      </c>
      <c r="H34" s="315" t="str">
        <f t="shared" si="27"/>
        <v/>
      </c>
      <c r="I34" s="315" t="str">
        <f t="shared" si="27"/>
        <v/>
      </c>
      <c r="J34" s="315" t="str">
        <f t="shared" si="27"/>
        <v/>
      </c>
      <c r="K34" s="315" t="str">
        <f t="shared" si="27"/>
        <v/>
      </c>
      <c r="L34" s="315" t="str">
        <f t="shared" si="27"/>
        <v/>
      </c>
      <c r="M34" s="315" t="str">
        <f t="shared" si="27"/>
        <v/>
      </c>
      <c r="N34" s="315" t="str">
        <f t="shared" si="27"/>
        <v/>
      </c>
      <c r="O34" s="315" t="str">
        <f t="shared" si="27"/>
        <v/>
      </c>
      <c r="P34" s="315" t="str">
        <f t="shared" si="28"/>
        <v/>
      </c>
      <c r="Q34" s="315" t="str">
        <f t="shared" si="28"/>
        <v/>
      </c>
      <c r="R34" s="315" t="str">
        <f t="shared" si="28"/>
        <v/>
      </c>
      <c r="S34" s="315" t="str">
        <f t="shared" si="28"/>
        <v/>
      </c>
      <c r="T34" s="315" t="str">
        <f t="shared" si="28"/>
        <v/>
      </c>
      <c r="U34" s="315" t="str">
        <f t="shared" si="28"/>
        <v/>
      </c>
      <c r="V34" s="315" t="str">
        <f t="shared" si="28"/>
        <v/>
      </c>
      <c r="W34" s="315" t="str">
        <f t="shared" si="28"/>
        <v/>
      </c>
      <c r="X34" s="315" t="str">
        <f t="shared" si="28"/>
        <v/>
      </c>
      <c r="Y34" s="315" t="str">
        <f t="shared" si="28"/>
        <v/>
      </c>
      <c r="Z34" s="315" t="str">
        <f t="shared" si="28"/>
        <v/>
      </c>
      <c r="AA34" s="315" t="str">
        <f t="shared" si="28"/>
        <v/>
      </c>
      <c r="AB34" s="315" t="str">
        <f t="shared" si="28"/>
        <v/>
      </c>
      <c r="AC34" s="315" t="str">
        <f t="shared" si="28"/>
        <v/>
      </c>
      <c r="AD34" s="671" t="s">
        <v>279</v>
      </c>
      <c r="AE34" s="26" t="s">
        <v>171</v>
      </c>
      <c r="AF34" s="310" t="str">
        <f>IF(COUNT(J34)=0,"",J34)</f>
        <v/>
      </c>
      <c r="AG34" s="310" t="str">
        <f>IF(COUNT(V34)=0,"",V34)</f>
        <v/>
      </c>
      <c r="AH34" s="315" t="str">
        <f t="shared" ref="AH34:AO35" si="30">IF(COUNTIFS(AH$573:AH$577,"&lt;&gt;",$AS$573:$AS$577,$AS34,$AT$573:$AT$577,$AT34,$AE$573:$AE$577,$AE34),SUMIFS(AH$573:AH$577,$AS$573:$AS$577,$AS34,$AT$573:$AT$577,$AT34,$AE$573:$AE$577,$AE34),"")</f>
        <v/>
      </c>
      <c r="AI34" s="315" t="str">
        <f t="shared" si="30"/>
        <v/>
      </c>
      <c r="AJ34" s="315" t="str">
        <f t="shared" si="30"/>
        <v/>
      </c>
      <c r="AK34" s="315" t="str">
        <f t="shared" si="30"/>
        <v/>
      </c>
      <c r="AL34" s="315" t="str">
        <f t="shared" si="30"/>
        <v/>
      </c>
      <c r="AM34" s="315" t="str">
        <f t="shared" si="30"/>
        <v/>
      </c>
      <c r="AN34" s="315" t="str">
        <f t="shared" si="30"/>
        <v/>
      </c>
      <c r="AO34" s="315" t="str">
        <f t="shared" si="30"/>
        <v/>
      </c>
      <c r="AP34" s="335" t="str">
        <f t="shared" si="2"/>
        <v/>
      </c>
      <c r="AS34" s="311" t="str">
        <f>IF(C34="","",C34)</f>
        <v>北海道</v>
      </c>
      <c r="AT34" s="311" t="str">
        <f>IF(D34="","",D34)</f>
        <v>九州</v>
      </c>
    </row>
    <row r="35" spans="2:46" ht="13.5" hidden="1" customHeight="1">
      <c r="B35" s="313"/>
      <c r="C35" s="675"/>
      <c r="D35" s="675"/>
      <c r="E35" s="302"/>
      <c r="F35" s="316"/>
      <c r="G35" s="316"/>
      <c r="H35" s="316"/>
      <c r="I35" s="316"/>
      <c r="J35" s="316"/>
      <c r="K35" s="316"/>
      <c r="L35" s="316"/>
      <c r="M35" s="316"/>
      <c r="N35" s="316"/>
      <c r="O35" s="316"/>
      <c r="P35" s="316"/>
      <c r="Q35" s="316"/>
      <c r="R35" s="316"/>
      <c r="S35" s="316"/>
      <c r="T35" s="316"/>
      <c r="U35" s="316"/>
      <c r="V35" s="316"/>
      <c r="W35" s="316"/>
      <c r="X35" s="316"/>
      <c r="Y35" s="316"/>
      <c r="Z35" s="316"/>
      <c r="AA35" s="316"/>
      <c r="AB35" s="316"/>
      <c r="AC35" s="316"/>
      <c r="AD35" s="672"/>
      <c r="AE35" s="26" t="s">
        <v>172</v>
      </c>
      <c r="AF35" s="310" t="str">
        <f>IF(COUNT(O34)=0,"",O34)</f>
        <v/>
      </c>
      <c r="AG35" s="310" t="str">
        <f>IF(COUNT(AA34)=0,"",AA34)</f>
        <v/>
      </c>
      <c r="AH35" s="315" t="str">
        <f t="shared" si="30"/>
        <v/>
      </c>
      <c r="AI35" s="315" t="str">
        <f t="shared" si="30"/>
        <v/>
      </c>
      <c r="AJ35" s="315" t="str">
        <f t="shared" si="30"/>
        <v/>
      </c>
      <c r="AK35" s="315" t="str">
        <f t="shared" si="30"/>
        <v/>
      </c>
      <c r="AL35" s="315" t="str">
        <f t="shared" si="30"/>
        <v/>
      </c>
      <c r="AM35" s="315" t="str">
        <f t="shared" si="30"/>
        <v/>
      </c>
      <c r="AN35" s="315" t="str">
        <f t="shared" si="30"/>
        <v/>
      </c>
      <c r="AO35" s="315" t="str">
        <f t="shared" si="30"/>
        <v/>
      </c>
      <c r="AP35" s="335" t="str">
        <f t="shared" si="2"/>
        <v/>
      </c>
      <c r="AS35" s="311" t="str">
        <f>IF(C34="","",C34)</f>
        <v>北海道</v>
      </c>
      <c r="AT35" s="311" t="str">
        <f>IF(D34="","",D34)</f>
        <v>九州</v>
      </c>
    </row>
    <row r="36" spans="2:46" ht="13.5" hidden="1" customHeight="1">
      <c r="B36" s="313"/>
      <c r="C36" s="675"/>
      <c r="D36" s="675"/>
      <c r="E36" s="26" t="s">
        <v>280</v>
      </c>
      <c r="F36" s="315" t="str">
        <f t="shared" ref="F36:O37" si="31">IF(COUNTIFS(F$573:F$577,"&lt;&gt;",$AS$573:$AS$577,$AS36,$AT$573:$AT$577,$AT36,$E$573:$E$577,$E36),SUMIFS(F$573:F$577,$AS$573:$AS$577,$AS36,$AT$573:$AT$577,$AT36,$E$573:$E$577,$E36),"")</f>
        <v/>
      </c>
      <c r="G36" s="315" t="str">
        <f t="shared" si="31"/>
        <v/>
      </c>
      <c r="H36" s="315" t="str">
        <f t="shared" si="31"/>
        <v/>
      </c>
      <c r="I36" s="315" t="str">
        <f t="shared" si="31"/>
        <v/>
      </c>
      <c r="J36" s="315" t="str">
        <f t="shared" si="31"/>
        <v/>
      </c>
      <c r="K36" s="315" t="str">
        <f t="shared" si="31"/>
        <v/>
      </c>
      <c r="L36" s="315" t="str">
        <f t="shared" si="31"/>
        <v/>
      </c>
      <c r="M36" s="315" t="str">
        <f t="shared" si="31"/>
        <v/>
      </c>
      <c r="N36" s="315" t="str">
        <f t="shared" si="31"/>
        <v/>
      </c>
      <c r="O36" s="315" t="str">
        <f t="shared" si="31"/>
        <v/>
      </c>
      <c r="P36" s="315" t="str">
        <f t="shared" ref="P36:AC37" si="32">IF(COUNTIFS(P$573:P$577,"&lt;&gt;",$AS$573:$AS$577,$AS36,$AT$573:$AT$577,$AT36,$E$573:$E$577,$E36),SUMIFS(P$573:P$577,$AS$573:$AS$577,$AS36,$AT$573:$AT$577,$AT36,$E$573:$E$577,$E36),"")</f>
        <v/>
      </c>
      <c r="Q36" s="315" t="str">
        <f t="shared" si="32"/>
        <v/>
      </c>
      <c r="R36" s="315" t="str">
        <f t="shared" si="32"/>
        <v/>
      </c>
      <c r="S36" s="315" t="str">
        <f t="shared" si="32"/>
        <v/>
      </c>
      <c r="T36" s="315" t="str">
        <f t="shared" si="32"/>
        <v/>
      </c>
      <c r="U36" s="315" t="str">
        <f t="shared" si="32"/>
        <v/>
      </c>
      <c r="V36" s="315" t="str">
        <f t="shared" si="32"/>
        <v/>
      </c>
      <c r="W36" s="315" t="str">
        <f t="shared" si="32"/>
        <v/>
      </c>
      <c r="X36" s="315" t="str">
        <f t="shared" si="32"/>
        <v/>
      </c>
      <c r="Y36" s="315" t="str">
        <f t="shared" si="32"/>
        <v/>
      </c>
      <c r="Z36" s="315" t="str">
        <f t="shared" si="32"/>
        <v/>
      </c>
      <c r="AA36" s="315" t="str">
        <f t="shared" si="32"/>
        <v/>
      </c>
      <c r="AB36" s="315" t="str">
        <f t="shared" si="32"/>
        <v/>
      </c>
      <c r="AC36" s="315" t="str">
        <f t="shared" si="32"/>
        <v/>
      </c>
      <c r="AD36" s="673" t="s">
        <v>281</v>
      </c>
      <c r="AE36" s="674"/>
      <c r="AF36" s="310" t="str">
        <f>IF(COUNT(F36:Q36)=0,"",SUM(F36:Q36))</f>
        <v/>
      </c>
      <c r="AG36" s="310" t="str">
        <f>IF(COUNT(R36:AC36)=0,"",SUM(R36:AC36))</f>
        <v/>
      </c>
      <c r="AH36" s="310" t="str">
        <f t="shared" ref="AH36:AO36" si="33">IF(COUNTIFS(AH$573:AH$577,"&lt;&gt;",$AS$573:$AS$577,$AS36,$AT$573:$AT$577,$AT36,$AD$573:$AD$577,$AD36),SUMIFS(AH$573:AH$577,$AS$573:$AS$577,$AS36,$AT$573:$AT$577,$AT36,$AD$573:$AD$577,$AD36),"")</f>
        <v/>
      </c>
      <c r="AI36" s="310" t="str">
        <f t="shared" si="33"/>
        <v/>
      </c>
      <c r="AJ36" s="310" t="str">
        <f t="shared" si="33"/>
        <v/>
      </c>
      <c r="AK36" s="310" t="str">
        <f t="shared" si="33"/>
        <v/>
      </c>
      <c r="AL36" s="310" t="str">
        <f t="shared" si="33"/>
        <v/>
      </c>
      <c r="AM36" s="310" t="str">
        <f t="shared" si="33"/>
        <v/>
      </c>
      <c r="AN36" s="310" t="str">
        <f t="shared" si="33"/>
        <v/>
      </c>
      <c r="AO36" s="310" t="str">
        <f t="shared" si="33"/>
        <v/>
      </c>
      <c r="AP36" s="335" t="str">
        <f t="shared" si="2"/>
        <v/>
      </c>
      <c r="AS36" s="311" t="str">
        <f>IF(C34="","",C34)</f>
        <v>北海道</v>
      </c>
      <c r="AT36" s="311" t="str">
        <f>IF(D34="","",D34)</f>
        <v>九州</v>
      </c>
    </row>
    <row r="37" spans="2:46" ht="13.5" hidden="1" customHeight="1">
      <c r="B37" s="313"/>
      <c r="C37" s="675" t="s">
        <v>283</v>
      </c>
      <c r="D37" s="675" t="str">
        <f>C10</f>
        <v>北海道</v>
      </c>
      <c r="E37" s="26" t="s">
        <v>279</v>
      </c>
      <c r="F37" s="315" t="str">
        <f t="shared" si="31"/>
        <v/>
      </c>
      <c r="G37" s="315" t="str">
        <f t="shared" si="31"/>
        <v/>
      </c>
      <c r="H37" s="315" t="str">
        <f t="shared" si="31"/>
        <v/>
      </c>
      <c r="I37" s="315" t="str">
        <f t="shared" si="31"/>
        <v/>
      </c>
      <c r="J37" s="315" t="str">
        <f t="shared" si="31"/>
        <v/>
      </c>
      <c r="K37" s="315" t="str">
        <f t="shared" si="31"/>
        <v/>
      </c>
      <c r="L37" s="315" t="str">
        <f t="shared" si="31"/>
        <v/>
      </c>
      <c r="M37" s="315" t="str">
        <f t="shared" si="31"/>
        <v/>
      </c>
      <c r="N37" s="315" t="str">
        <f t="shared" si="31"/>
        <v/>
      </c>
      <c r="O37" s="315" t="str">
        <f t="shared" si="31"/>
        <v/>
      </c>
      <c r="P37" s="315" t="str">
        <f t="shared" si="32"/>
        <v/>
      </c>
      <c r="Q37" s="315" t="str">
        <f t="shared" si="32"/>
        <v/>
      </c>
      <c r="R37" s="315" t="str">
        <f t="shared" si="32"/>
        <v/>
      </c>
      <c r="S37" s="315" t="str">
        <f t="shared" si="32"/>
        <v/>
      </c>
      <c r="T37" s="315" t="str">
        <f t="shared" si="32"/>
        <v/>
      </c>
      <c r="U37" s="315" t="str">
        <f t="shared" si="32"/>
        <v/>
      </c>
      <c r="V37" s="315" t="str">
        <f t="shared" si="32"/>
        <v/>
      </c>
      <c r="W37" s="315" t="str">
        <f t="shared" si="32"/>
        <v/>
      </c>
      <c r="X37" s="315" t="str">
        <f t="shared" si="32"/>
        <v/>
      </c>
      <c r="Y37" s="315" t="str">
        <f t="shared" si="32"/>
        <v/>
      </c>
      <c r="Z37" s="315" t="str">
        <f t="shared" si="32"/>
        <v/>
      </c>
      <c r="AA37" s="315" t="str">
        <f t="shared" si="32"/>
        <v/>
      </c>
      <c r="AB37" s="315" t="str">
        <f t="shared" si="32"/>
        <v/>
      </c>
      <c r="AC37" s="315" t="str">
        <f t="shared" si="32"/>
        <v/>
      </c>
      <c r="AD37" s="671" t="s">
        <v>279</v>
      </c>
      <c r="AE37" s="26" t="s">
        <v>171</v>
      </c>
      <c r="AF37" s="310" t="str">
        <f>IF(COUNT(J37)=0,"",J37)</f>
        <v/>
      </c>
      <c r="AG37" s="310" t="str">
        <f>IF(COUNT(V37)=0,"",V37)</f>
        <v/>
      </c>
      <c r="AH37" s="315" t="str">
        <f t="shared" ref="AH37:AO38" si="34">IF(COUNTIFS(AH$573:AH$577,"&lt;&gt;",$AS$573:$AS$577,$AS37,$AT$573:$AT$577,$AT37,$AE$573:$AE$577,$AE37),SUMIFS(AH$573:AH$577,$AS$573:$AS$577,$AS37,$AT$573:$AT$577,$AT37,$AE$573:$AE$577,$AE37),"")</f>
        <v/>
      </c>
      <c r="AI37" s="315" t="str">
        <f t="shared" si="34"/>
        <v/>
      </c>
      <c r="AJ37" s="315" t="str">
        <f t="shared" si="34"/>
        <v/>
      </c>
      <c r="AK37" s="315" t="str">
        <f t="shared" si="34"/>
        <v/>
      </c>
      <c r="AL37" s="315" t="str">
        <f t="shared" si="34"/>
        <v/>
      </c>
      <c r="AM37" s="315" t="str">
        <f t="shared" si="34"/>
        <v/>
      </c>
      <c r="AN37" s="315" t="str">
        <f t="shared" si="34"/>
        <v/>
      </c>
      <c r="AO37" s="315" t="str">
        <f t="shared" si="34"/>
        <v/>
      </c>
      <c r="AP37" s="335" t="str">
        <f t="shared" si="2"/>
        <v/>
      </c>
      <c r="AS37" s="311" t="str">
        <f>IF(C37="","",C37)</f>
        <v>東北</v>
      </c>
      <c r="AT37" s="311" t="str">
        <f>IF(D37="","",D37)</f>
        <v>北海道</v>
      </c>
    </row>
    <row r="38" spans="2:46" ht="13.5" hidden="1" customHeight="1">
      <c r="B38" s="313"/>
      <c r="C38" s="675"/>
      <c r="D38" s="675"/>
      <c r="E38" s="302"/>
      <c r="F38" s="316"/>
      <c r="G38" s="316"/>
      <c r="H38" s="316"/>
      <c r="I38" s="316"/>
      <c r="J38" s="316"/>
      <c r="K38" s="316"/>
      <c r="L38" s="316"/>
      <c r="M38" s="316"/>
      <c r="N38" s="316"/>
      <c r="O38" s="316"/>
      <c r="P38" s="316"/>
      <c r="Q38" s="316"/>
      <c r="R38" s="316"/>
      <c r="S38" s="316"/>
      <c r="T38" s="316"/>
      <c r="U38" s="316"/>
      <c r="V38" s="316"/>
      <c r="W38" s="316"/>
      <c r="X38" s="316"/>
      <c r="Y38" s="316"/>
      <c r="Z38" s="316"/>
      <c r="AA38" s="316"/>
      <c r="AB38" s="316"/>
      <c r="AC38" s="316"/>
      <c r="AD38" s="672"/>
      <c r="AE38" s="26" t="s">
        <v>172</v>
      </c>
      <c r="AF38" s="310" t="str">
        <f>IF(COUNT(O37)=0,"",O37)</f>
        <v/>
      </c>
      <c r="AG38" s="310" t="str">
        <f>IF(COUNT(AA37)=0,"",AA37)</f>
        <v/>
      </c>
      <c r="AH38" s="315" t="str">
        <f t="shared" si="34"/>
        <v/>
      </c>
      <c r="AI38" s="315" t="str">
        <f t="shared" si="34"/>
        <v/>
      </c>
      <c r="AJ38" s="315" t="str">
        <f t="shared" si="34"/>
        <v/>
      </c>
      <c r="AK38" s="315" t="str">
        <f t="shared" si="34"/>
        <v/>
      </c>
      <c r="AL38" s="315" t="str">
        <f t="shared" si="34"/>
        <v/>
      </c>
      <c r="AM38" s="315" t="str">
        <f t="shared" si="34"/>
        <v/>
      </c>
      <c r="AN38" s="315" t="str">
        <f t="shared" si="34"/>
        <v/>
      </c>
      <c r="AO38" s="315" t="str">
        <f t="shared" si="34"/>
        <v/>
      </c>
      <c r="AP38" s="335" t="str">
        <f t="shared" si="2"/>
        <v/>
      </c>
      <c r="AS38" s="311" t="str">
        <f>IF(C37="","",C37)</f>
        <v>東北</v>
      </c>
      <c r="AT38" s="311" t="str">
        <f>IF(D37="","",D37)</f>
        <v>北海道</v>
      </c>
    </row>
    <row r="39" spans="2:46" ht="13.5" hidden="1" customHeight="1">
      <c r="B39" s="313"/>
      <c r="C39" s="675"/>
      <c r="D39" s="675"/>
      <c r="E39" s="26" t="s">
        <v>280</v>
      </c>
      <c r="F39" s="315" t="str">
        <f t="shared" ref="F39:O40" si="35">IF(COUNTIFS(F$573:F$577,"&lt;&gt;",$AS$573:$AS$577,$AS39,$AT$573:$AT$577,$AT39,$E$573:$E$577,$E39),SUMIFS(F$573:F$577,$AS$573:$AS$577,$AS39,$AT$573:$AT$577,$AT39,$E$573:$E$577,$E39),"")</f>
        <v/>
      </c>
      <c r="G39" s="315" t="str">
        <f t="shared" si="35"/>
        <v/>
      </c>
      <c r="H39" s="315" t="str">
        <f t="shared" si="35"/>
        <v/>
      </c>
      <c r="I39" s="315" t="str">
        <f t="shared" si="35"/>
        <v/>
      </c>
      <c r="J39" s="315" t="str">
        <f t="shared" si="35"/>
        <v/>
      </c>
      <c r="K39" s="315" t="str">
        <f t="shared" si="35"/>
        <v/>
      </c>
      <c r="L39" s="315" t="str">
        <f t="shared" si="35"/>
        <v/>
      </c>
      <c r="M39" s="315" t="str">
        <f t="shared" si="35"/>
        <v/>
      </c>
      <c r="N39" s="315" t="str">
        <f t="shared" si="35"/>
        <v/>
      </c>
      <c r="O39" s="315" t="str">
        <f t="shared" si="35"/>
        <v/>
      </c>
      <c r="P39" s="315" t="str">
        <f t="shared" ref="P39:AC40" si="36">IF(COUNTIFS(P$573:P$577,"&lt;&gt;",$AS$573:$AS$577,$AS39,$AT$573:$AT$577,$AT39,$E$573:$E$577,$E39),SUMIFS(P$573:P$577,$AS$573:$AS$577,$AS39,$AT$573:$AT$577,$AT39,$E$573:$E$577,$E39),"")</f>
        <v/>
      </c>
      <c r="Q39" s="315" t="str">
        <f t="shared" si="36"/>
        <v/>
      </c>
      <c r="R39" s="315" t="str">
        <f t="shared" si="36"/>
        <v/>
      </c>
      <c r="S39" s="315" t="str">
        <f t="shared" si="36"/>
        <v/>
      </c>
      <c r="T39" s="315" t="str">
        <f t="shared" si="36"/>
        <v/>
      </c>
      <c r="U39" s="315" t="str">
        <f t="shared" si="36"/>
        <v/>
      </c>
      <c r="V39" s="315" t="str">
        <f t="shared" si="36"/>
        <v/>
      </c>
      <c r="W39" s="315" t="str">
        <f t="shared" si="36"/>
        <v/>
      </c>
      <c r="X39" s="315" t="str">
        <f t="shared" si="36"/>
        <v/>
      </c>
      <c r="Y39" s="315" t="str">
        <f t="shared" si="36"/>
        <v/>
      </c>
      <c r="Z39" s="315" t="str">
        <f t="shared" si="36"/>
        <v/>
      </c>
      <c r="AA39" s="315" t="str">
        <f t="shared" si="36"/>
        <v/>
      </c>
      <c r="AB39" s="315" t="str">
        <f t="shared" si="36"/>
        <v/>
      </c>
      <c r="AC39" s="315" t="str">
        <f t="shared" si="36"/>
        <v/>
      </c>
      <c r="AD39" s="673" t="s">
        <v>281</v>
      </c>
      <c r="AE39" s="674"/>
      <c r="AF39" s="310" t="str">
        <f>IF(COUNT(F39:Q39)=0,"",SUM(F39:Q39))</f>
        <v/>
      </c>
      <c r="AG39" s="310" t="str">
        <f>IF(COUNT(R39:AC39)=0,"",SUM(R39:AC39))</f>
        <v/>
      </c>
      <c r="AH39" s="310" t="str">
        <f t="shared" ref="AH39:AO39" si="37">IF(COUNTIFS(AH$573:AH$577,"&lt;&gt;",$AS$573:$AS$577,$AS39,$AT$573:$AT$577,$AT39,$AD$573:$AD$577,$AD39),SUMIFS(AH$573:AH$577,$AS$573:$AS$577,$AS39,$AT$573:$AT$577,$AT39,$AD$573:$AD$577,$AD39),"")</f>
        <v/>
      </c>
      <c r="AI39" s="310" t="str">
        <f t="shared" si="37"/>
        <v/>
      </c>
      <c r="AJ39" s="310" t="str">
        <f t="shared" si="37"/>
        <v/>
      </c>
      <c r="AK39" s="310" t="str">
        <f t="shared" si="37"/>
        <v/>
      </c>
      <c r="AL39" s="310" t="str">
        <f t="shared" si="37"/>
        <v/>
      </c>
      <c r="AM39" s="310" t="str">
        <f t="shared" si="37"/>
        <v/>
      </c>
      <c r="AN39" s="310" t="str">
        <f t="shared" si="37"/>
        <v/>
      </c>
      <c r="AO39" s="310" t="str">
        <f t="shared" si="37"/>
        <v/>
      </c>
      <c r="AP39" s="335" t="str">
        <f t="shared" si="2"/>
        <v/>
      </c>
      <c r="AS39" s="311" t="str">
        <f>IF(C37="","",C37)</f>
        <v>東北</v>
      </c>
      <c r="AT39" s="311" t="str">
        <f>IF(D37="","",D37)</f>
        <v>北海道</v>
      </c>
    </row>
    <row r="40" spans="2:46" ht="13.5" hidden="1" customHeight="1">
      <c r="B40" s="313"/>
      <c r="C40" s="675" t="s">
        <v>286</v>
      </c>
      <c r="D40" s="675" t="str">
        <f>C10</f>
        <v>北海道</v>
      </c>
      <c r="E40" s="26" t="s">
        <v>279</v>
      </c>
      <c r="F40" s="315" t="str">
        <f t="shared" si="35"/>
        <v/>
      </c>
      <c r="G40" s="315" t="str">
        <f t="shared" si="35"/>
        <v/>
      </c>
      <c r="H40" s="315" t="str">
        <f t="shared" si="35"/>
        <v/>
      </c>
      <c r="I40" s="315" t="str">
        <f t="shared" si="35"/>
        <v/>
      </c>
      <c r="J40" s="315" t="str">
        <f t="shared" si="35"/>
        <v/>
      </c>
      <c r="K40" s="315" t="str">
        <f t="shared" si="35"/>
        <v/>
      </c>
      <c r="L40" s="315" t="str">
        <f t="shared" si="35"/>
        <v/>
      </c>
      <c r="M40" s="315" t="str">
        <f t="shared" si="35"/>
        <v/>
      </c>
      <c r="N40" s="315" t="str">
        <f t="shared" si="35"/>
        <v/>
      </c>
      <c r="O40" s="315" t="str">
        <f t="shared" si="35"/>
        <v/>
      </c>
      <c r="P40" s="315" t="str">
        <f t="shared" si="36"/>
        <v/>
      </c>
      <c r="Q40" s="315" t="str">
        <f t="shared" si="36"/>
        <v/>
      </c>
      <c r="R40" s="315" t="str">
        <f t="shared" si="36"/>
        <v/>
      </c>
      <c r="S40" s="315" t="str">
        <f t="shared" si="36"/>
        <v/>
      </c>
      <c r="T40" s="315" t="str">
        <f t="shared" si="36"/>
        <v/>
      </c>
      <c r="U40" s="315" t="str">
        <f t="shared" si="36"/>
        <v/>
      </c>
      <c r="V40" s="315" t="str">
        <f t="shared" si="36"/>
        <v/>
      </c>
      <c r="W40" s="315" t="str">
        <f t="shared" si="36"/>
        <v/>
      </c>
      <c r="X40" s="315" t="str">
        <f t="shared" si="36"/>
        <v/>
      </c>
      <c r="Y40" s="315" t="str">
        <f t="shared" si="36"/>
        <v/>
      </c>
      <c r="Z40" s="315" t="str">
        <f t="shared" si="36"/>
        <v/>
      </c>
      <c r="AA40" s="315" t="str">
        <f t="shared" si="36"/>
        <v/>
      </c>
      <c r="AB40" s="315" t="str">
        <f t="shared" si="36"/>
        <v/>
      </c>
      <c r="AC40" s="315" t="str">
        <f t="shared" si="36"/>
        <v/>
      </c>
      <c r="AD40" s="671" t="s">
        <v>279</v>
      </c>
      <c r="AE40" s="26" t="s">
        <v>171</v>
      </c>
      <c r="AF40" s="310" t="str">
        <f>IF(COUNT(J40)=0,"",J40)</f>
        <v/>
      </c>
      <c r="AG40" s="310" t="str">
        <f>IF(COUNT(V40)=0,"",V40)</f>
        <v/>
      </c>
      <c r="AH40" s="315" t="str">
        <f t="shared" ref="AH40:AO41" si="38">IF(COUNTIFS(AH$573:AH$577,"&lt;&gt;",$AS$573:$AS$577,$AS40,$AT$573:$AT$577,$AT40,$AE$573:$AE$577,$AE40),SUMIFS(AH$573:AH$577,$AS$573:$AS$577,$AS40,$AT$573:$AT$577,$AT40,$AE$573:$AE$577,$AE40),"")</f>
        <v/>
      </c>
      <c r="AI40" s="315" t="str">
        <f t="shared" si="38"/>
        <v/>
      </c>
      <c r="AJ40" s="315" t="str">
        <f t="shared" si="38"/>
        <v/>
      </c>
      <c r="AK40" s="315" t="str">
        <f t="shared" si="38"/>
        <v/>
      </c>
      <c r="AL40" s="315" t="str">
        <f t="shared" si="38"/>
        <v/>
      </c>
      <c r="AM40" s="315" t="str">
        <f t="shared" si="38"/>
        <v/>
      </c>
      <c r="AN40" s="315" t="str">
        <f t="shared" si="38"/>
        <v/>
      </c>
      <c r="AO40" s="315" t="str">
        <f t="shared" si="38"/>
        <v/>
      </c>
      <c r="AP40" s="335" t="str">
        <f t="shared" si="2"/>
        <v/>
      </c>
      <c r="AS40" s="311" t="str">
        <f>IF(C40="","",C40)</f>
        <v>東京</v>
      </c>
      <c r="AT40" s="311" t="str">
        <f>IF(D40="","",D40)</f>
        <v>北海道</v>
      </c>
    </row>
    <row r="41" spans="2:46" ht="13.5" hidden="1" customHeight="1">
      <c r="B41" s="313"/>
      <c r="C41" s="675"/>
      <c r="D41" s="675"/>
      <c r="E41" s="302"/>
      <c r="F41" s="316"/>
      <c r="G41" s="316"/>
      <c r="H41" s="316"/>
      <c r="I41" s="316"/>
      <c r="J41" s="316"/>
      <c r="K41" s="316"/>
      <c r="L41" s="316"/>
      <c r="M41" s="316"/>
      <c r="N41" s="316"/>
      <c r="O41" s="316"/>
      <c r="P41" s="316"/>
      <c r="Q41" s="316"/>
      <c r="R41" s="316"/>
      <c r="S41" s="316"/>
      <c r="T41" s="316"/>
      <c r="U41" s="316"/>
      <c r="V41" s="316"/>
      <c r="W41" s="316"/>
      <c r="X41" s="316"/>
      <c r="Y41" s="316"/>
      <c r="Z41" s="316"/>
      <c r="AA41" s="316"/>
      <c r="AB41" s="316"/>
      <c r="AC41" s="316"/>
      <c r="AD41" s="672"/>
      <c r="AE41" s="26" t="s">
        <v>172</v>
      </c>
      <c r="AF41" s="310" t="str">
        <f>IF(COUNT(O40)=0,"",O40)</f>
        <v/>
      </c>
      <c r="AG41" s="310" t="str">
        <f>IF(COUNT(AA40)=0,"",AA40)</f>
        <v/>
      </c>
      <c r="AH41" s="315" t="str">
        <f t="shared" si="38"/>
        <v/>
      </c>
      <c r="AI41" s="315" t="str">
        <f t="shared" si="38"/>
        <v/>
      </c>
      <c r="AJ41" s="315" t="str">
        <f t="shared" si="38"/>
        <v/>
      </c>
      <c r="AK41" s="315" t="str">
        <f t="shared" si="38"/>
        <v/>
      </c>
      <c r="AL41" s="315" t="str">
        <f t="shared" si="38"/>
        <v/>
      </c>
      <c r="AM41" s="315" t="str">
        <f t="shared" si="38"/>
        <v/>
      </c>
      <c r="AN41" s="315" t="str">
        <f t="shared" si="38"/>
        <v/>
      </c>
      <c r="AO41" s="315" t="str">
        <f t="shared" si="38"/>
        <v/>
      </c>
      <c r="AP41" s="335" t="str">
        <f t="shared" si="2"/>
        <v/>
      </c>
      <c r="AS41" s="311" t="str">
        <f>IF(C40="","",C40)</f>
        <v>東京</v>
      </c>
      <c r="AT41" s="311" t="str">
        <f>IF(D40="","",D40)</f>
        <v>北海道</v>
      </c>
    </row>
    <row r="42" spans="2:46" ht="13.5" hidden="1" customHeight="1">
      <c r="B42" s="313"/>
      <c r="C42" s="675"/>
      <c r="D42" s="675"/>
      <c r="E42" s="26" t="s">
        <v>280</v>
      </c>
      <c r="F42" s="315" t="str">
        <f t="shared" ref="F42:O43" si="39">IF(COUNTIFS(F$573:F$577,"&lt;&gt;",$AS$573:$AS$577,$AS42,$AT$573:$AT$577,$AT42,$E$573:$E$577,$E42),SUMIFS(F$573:F$577,$AS$573:$AS$577,$AS42,$AT$573:$AT$577,$AT42,$E$573:$E$577,$E42),"")</f>
        <v/>
      </c>
      <c r="G42" s="315" t="str">
        <f t="shared" si="39"/>
        <v/>
      </c>
      <c r="H42" s="315" t="str">
        <f t="shared" si="39"/>
        <v/>
      </c>
      <c r="I42" s="315" t="str">
        <f t="shared" si="39"/>
        <v/>
      </c>
      <c r="J42" s="315" t="str">
        <f t="shared" si="39"/>
        <v/>
      </c>
      <c r="K42" s="315" t="str">
        <f t="shared" si="39"/>
        <v/>
      </c>
      <c r="L42" s="315" t="str">
        <f t="shared" si="39"/>
        <v/>
      </c>
      <c r="M42" s="315" t="str">
        <f t="shared" si="39"/>
        <v/>
      </c>
      <c r="N42" s="315" t="str">
        <f t="shared" si="39"/>
        <v/>
      </c>
      <c r="O42" s="315" t="str">
        <f t="shared" si="39"/>
        <v/>
      </c>
      <c r="P42" s="315" t="str">
        <f t="shared" ref="P42:AC43" si="40">IF(COUNTIFS(P$573:P$577,"&lt;&gt;",$AS$573:$AS$577,$AS42,$AT$573:$AT$577,$AT42,$E$573:$E$577,$E42),SUMIFS(P$573:P$577,$AS$573:$AS$577,$AS42,$AT$573:$AT$577,$AT42,$E$573:$E$577,$E42),"")</f>
        <v/>
      </c>
      <c r="Q42" s="315" t="str">
        <f t="shared" si="40"/>
        <v/>
      </c>
      <c r="R42" s="315" t="str">
        <f t="shared" si="40"/>
        <v/>
      </c>
      <c r="S42" s="315" t="str">
        <f t="shared" si="40"/>
        <v/>
      </c>
      <c r="T42" s="315" t="str">
        <f t="shared" si="40"/>
        <v/>
      </c>
      <c r="U42" s="315" t="str">
        <f t="shared" si="40"/>
        <v/>
      </c>
      <c r="V42" s="315" t="str">
        <f t="shared" si="40"/>
        <v/>
      </c>
      <c r="W42" s="315" t="str">
        <f t="shared" si="40"/>
        <v/>
      </c>
      <c r="X42" s="315" t="str">
        <f t="shared" si="40"/>
        <v/>
      </c>
      <c r="Y42" s="315" t="str">
        <f t="shared" si="40"/>
        <v/>
      </c>
      <c r="Z42" s="315" t="str">
        <f t="shared" si="40"/>
        <v/>
      </c>
      <c r="AA42" s="315" t="str">
        <f t="shared" si="40"/>
        <v/>
      </c>
      <c r="AB42" s="315" t="str">
        <f t="shared" si="40"/>
        <v/>
      </c>
      <c r="AC42" s="315" t="str">
        <f t="shared" si="40"/>
        <v/>
      </c>
      <c r="AD42" s="673" t="s">
        <v>281</v>
      </c>
      <c r="AE42" s="674"/>
      <c r="AF42" s="310" t="str">
        <f>IF(COUNT(F42:Q42)=0,"",SUM(F42:Q42))</f>
        <v/>
      </c>
      <c r="AG42" s="310" t="str">
        <f>IF(COUNT(R42:AC42)=0,"",SUM(R42:AC42))</f>
        <v/>
      </c>
      <c r="AH42" s="310" t="str">
        <f t="shared" ref="AH42:AO42" si="41">IF(COUNTIFS(AH$573:AH$577,"&lt;&gt;",$AS$573:$AS$577,$AS42,$AT$573:$AT$577,$AT42,$AD$573:$AD$577,$AD42),SUMIFS(AH$573:AH$577,$AS$573:$AS$577,$AS42,$AT$573:$AT$577,$AT42,$AD$573:$AD$577,$AD42),"")</f>
        <v/>
      </c>
      <c r="AI42" s="310" t="str">
        <f t="shared" si="41"/>
        <v/>
      </c>
      <c r="AJ42" s="310" t="str">
        <f t="shared" si="41"/>
        <v/>
      </c>
      <c r="AK42" s="310" t="str">
        <f t="shared" si="41"/>
        <v/>
      </c>
      <c r="AL42" s="310" t="str">
        <f t="shared" si="41"/>
        <v/>
      </c>
      <c r="AM42" s="310" t="str">
        <f t="shared" si="41"/>
        <v/>
      </c>
      <c r="AN42" s="310" t="str">
        <f t="shared" si="41"/>
        <v/>
      </c>
      <c r="AO42" s="310" t="str">
        <f t="shared" si="41"/>
        <v/>
      </c>
      <c r="AP42" s="335" t="str">
        <f t="shared" si="2"/>
        <v/>
      </c>
      <c r="AS42" s="311" t="str">
        <f>IF(C40="","",C40)</f>
        <v>東京</v>
      </c>
      <c r="AT42" s="311" t="str">
        <f>IF(D40="","",D40)</f>
        <v>北海道</v>
      </c>
    </row>
    <row r="43" spans="2:46" ht="13.5" hidden="1" customHeight="1">
      <c r="B43" s="313"/>
      <c r="C43" s="675" t="s">
        <v>284</v>
      </c>
      <c r="D43" s="675" t="str">
        <f>C10</f>
        <v>北海道</v>
      </c>
      <c r="E43" s="26" t="s">
        <v>279</v>
      </c>
      <c r="F43" s="315" t="str">
        <f t="shared" si="39"/>
        <v/>
      </c>
      <c r="G43" s="315" t="str">
        <f t="shared" si="39"/>
        <v/>
      </c>
      <c r="H43" s="315" t="str">
        <f t="shared" si="39"/>
        <v/>
      </c>
      <c r="I43" s="315" t="str">
        <f t="shared" si="39"/>
        <v/>
      </c>
      <c r="J43" s="315" t="str">
        <f t="shared" si="39"/>
        <v/>
      </c>
      <c r="K43" s="315" t="str">
        <f t="shared" si="39"/>
        <v/>
      </c>
      <c r="L43" s="315" t="str">
        <f t="shared" si="39"/>
        <v/>
      </c>
      <c r="M43" s="315" t="str">
        <f t="shared" si="39"/>
        <v/>
      </c>
      <c r="N43" s="315" t="str">
        <f t="shared" si="39"/>
        <v/>
      </c>
      <c r="O43" s="315" t="str">
        <f t="shared" si="39"/>
        <v/>
      </c>
      <c r="P43" s="315" t="str">
        <f t="shared" si="40"/>
        <v/>
      </c>
      <c r="Q43" s="315" t="str">
        <f t="shared" si="40"/>
        <v/>
      </c>
      <c r="R43" s="315" t="str">
        <f t="shared" si="40"/>
        <v/>
      </c>
      <c r="S43" s="315" t="str">
        <f t="shared" si="40"/>
        <v/>
      </c>
      <c r="T43" s="315" t="str">
        <f t="shared" si="40"/>
        <v/>
      </c>
      <c r="U43" s="315" t="str">
        <f t="shared" si="40"/>
        <v/>
      </c>
      <c r="V43" s="315" t="str">
        <f t="shared" si="40"/>
        <v/>
      </c>
      <c r="W43" s="315" t="str">
        <f t="shared" si="40"/>
        <v/>
      </c>
      <c r="X43" s="315" t="str">
        <f t="shared" si="40"/>
        <v/>
      </c>
      <c r="Y43" s="315" t="str">
        <f t="shared" si="40"/>
        <v/>
      </c>
      <c r="Z43" s="315" t="str">
        <f t="shared" si="40"/>
        <v/>
      </c>
      <c r="AA43" s="315" t="str">
        <f t="shared" si="40"/>
        <v/>
      </c>
      <c r="AB43" s="315" t="str">
        <f t="shared" si="40"/>
        <v/>
      </c>
      <c r="AC43" s="315" t="str">
        <f t="shared" si="40"/>
        <v/>
      </c>
      <c r="AD43" s="671" t="s">
        <v>279</v>
      </c>
      <c r="AE43" s="26" t="s">
        <v>171</v>
      </c>
      <c r="AF43" s="310" t="str">
        <f>IF(COUNT(J43)=0,"",J43)</f>
        <v/>
      </c>
      <c r="AG43" s="310" t="str">
        <f>IF(COUNT(V43)=0,"",V43)</f>
        <v/>
      </c>
      <c r="AH43" s="315" t="str">
        <f t="shared" ref="AH43:AO44" si="42">IF(COUNTIFS(AH$573:AH$577,"&lt;&gt;",$AS$573:$AS$577,$AS43,$AT$573:$AT$577,$AT43,$AE$573:$AE$577,$AE43),SUMIFS(AH$573:AH$577,$AS$573:$AS$577,$AS43,$AT$573:$AT$577,$AT43,$AE$573:$AE$577,$AE43),"")</f>
        <v/>
      </c>
      <c r="AI43" s="315" t="str">
        <f t="shared" si="42"/>
        <v/>
      </c>
      <c r="AJ43" s="315" t="str">
        <f t="shared" si="42"/>
        <v/>
      </c>
      <c r="AK43" s="315" t="str">
        <f t="shared" si="42"/>
        <v/>
      </c>
      <c r="AL43" s="315" t="str">
        <f t="shared" si="42"/>
        <v/>
      </c>
      <c r="AM43" s="315" t="str">
        <f t="shared" si="42"/>
        <v/>
      </c>
      <c r="AN43" s="315" t="str">
        <f t="shared" si="42"/>
        <v/>
      </c>
      <c r="AO43" s="315" t="str">
        <f t="shared" si="42"/>
        <v/>
      </c>
      <c r="AP43" s="335" t="str">
        <f t="shared" si="2"/>
        <v/>
      </c>
      <c r="AS43" s="311" t="str">
        <f>IF(C43="","",C43)</f>
        <v>中部</v>
      </c>
      <c r="AT43" s="311" t="str">
        <f>IF(D43="","",D43)</f>
        <v>北海道</v>
      </c>
    </row>
    <row r="44" spans="2:46" ht="13.5" hidden="1" customHeight="1">
      <c r="B44" s="313"/>
      <c r="C44" s="675"/>
      <c r="D44" s="675"/>
      <c r="E44" s="302"/>
      <c r="F44" s="316"/>
      <c r="G44" s="316"/>
      <c r="H44" s="316"/>
      <c r="I44" s="316"/>
      <c r="J44" s="316"/>
      <c r="K44" s="316"/>
      <c r="L44" s="316"/>
      <c r="M44" s="316"/>
      <c r="N44" s="316"/>
      <c r="O44" s="316"/>
      <c r="P44" s="316"/>
      <c r="Q44" s="316"/>
      <c r="R44" s="316"/>
      <c r="S44" s="316"/>
      <c r="T44" s="316"/>
      <c r="U44" s="316"/>
      <c r="V44" s="316"/>
      <c r="W44" s="316"/>
      <c r="X44" s="316"/>
      <c r="Y44" s="316"/>
      <c r="Z44" s="316"/>
      <c r="AA44" s="316"/>
      <c r="AB44" s="316"/>
      <c r="AC44" s="316"/>
      <c r="AD44" s="672"/>
      <c r="AE44" s="26" t="s">
        <v>172</v>
      </c>
      <c r="AF44" s="310" t="str">
        <f>IF(COUNT(O43)=0,"",O43)</f>
        <v/>
      </c>
      <c r="AG44" s="310" t="str">
        <f>IF(COUNT(AA43)=0,"",AA43)</f>
        <v/>
      </c>
      <c r="AH44" s="315" t="str">
        <f t="shared" si="42"/>
        <v/>
      </c>
      <c r="AI44" s="315" t="str">
        <f t="shared" si="42"/>
        <v/>
      </c>
      <c r="AJ44" s="315" t="str">
        <f t="shared" si="42"/>
        <v/>
      </c>
      <c r="AK44" s="315" t="str">
        <f t="shared" si="42"/>
        <v/>
      </c>
      <c r="AL44" s="315" t="str">
        <f t="shared" si="42"/>
        <v/>
      </c>
      <c r="AM44" s="315" t="str">
        <f t="shared" si="42"/>
        <v/>
      </c>
      <c r="AN44" s="315" t="str">
        <f t="shared" si="42"/>
        <v/>
      </c>
      <c r="AO44" s="315" t="str">
        <f t="shared" si="42"/>
        <v/>
      </c>
      <c r="AP44" s="335" t="str">
        <f t="shared" si="2"/>
        <v/>
      </c>
      <c r="AS44" s="311" t="str">
        <f>IF(C43="","",C43)</f>
        <v>中部</v>
      </c>
      <c r="AT44" s="311" t="str">
        <f>IF(D43="","",D43)</f>
        <v>北海道</v>
      </c>
    </row>
    <row r="45" spans="2:46" ht="13.5" hidden="1" customHeight="1">
      <c r="B45" s="313"/>
      <c r="C45" s="675"/>
      <c r="D45" s="675"/>
      <c r="E45" s="26" t="s">
        <v>280</v>
      </c>
      <c r="F45" s="315" t="str">
        <f t="shared" ref="F45:O46" si="43">IF(COUNTIFS(F$573:F$577,"&lt;&gt;",$AS$573:$AS$577,$AS45,$AT$573:$AT$577,$AT45,$E$573:$E$577,$E45),SUMIFS(F$573:F$577,$AS$573:$AS$577,$AS45,$AT$573:$AT$577,$AT45,$E$573:$E$577,$E45),"")</f>
        <v/>
      </c>
      <c r="G45" s="315" t="str">
        <f t="shared" si="43"/>
        <v/>
      </c>
      <c r="H45" s="315" t="str">
        <f t="shared" si="43"/>
        <v/>
      </c>
      <c r="I45" s="315" t="str">
        <f t="shared" si="43"/>
        <v/>
      </c>
      <c r="J45" s="315" t="str">
        <f t="shared" si="43"/>
        <v/>
      </c>
      <c r="K45" s="315" t="str">
        <f t="shared" si="43"/>
        <v/>
      </c>
      <c r="L45" s="315" t="str">
        <f t="shared" si="43"/>
        <v/>
      </c>
      <c r="M45" s="315" t="str">
        <f t="shared" si="43"/>
        <v/>
      </c>
      <c r="N45" s="315" t="str">
        <f t="shared" si="43"/>
        <v/>
      </c>
      <c r="O45" s="315" t="str">
        <f t="shared" si="43"/>
        <v/>
      </c>
      <c r="P45" s="315" t="str">
        <f t="shared" ref="P45:AC46" si="44">IF(COUNTIFS(P$573:P$577,"&lt;&gt;",$AS$573:$AS$577,$AS45,$AT$573:$AT$577,$AT45,$E$573:$E$577,$E45),SUMIFS(P$573:P$577,$AS$573:$AS$577,$AS45,$AT$573:$AT$577,$AT45,$E$573:$E$577,$E45),"")</f>
        <v/>
      </c>
      <c r="Q45" s="315" t="str">
        <f t="shared" si="44"/>
        <v/>
      </c>
      <c r="R45" s="315" t="str">
        <f t="shared" si="44"/>
        <v/>
      </c>
      <c r="S45" s="315" t="str">
        <f t="shared" si="44"/>
        <v/>
      </c>
      <c r="T45" s="315" t="str">
        <f t="shared" si="44"/>
        <v/>
      </c>
      <c r="U45" s="315" t="str">
        <f t="shared" si="44"/>
        <v/>
      </c>
      <c r="V45" s="315" t="str">
        <f t="shared" si="44"/>
        <v/>
      </c>
      <c r="W45" s="315" t="str">
        <f t="shared" si="44"/>
        <v/>
      </c>
      <c r="X45" s="315" t="str">
        <f t="shared" si="44"/>
        <v/>
      </c>
      <c r="Y45" s="315" t="str">
        <f t="shared" si="44"/>
        <v/>
      </c>
      <c r="Z45" s="315" t="str">
        <f t="shared" si="44"/>
        <v/>
      </c>
      <c r="AA45" s="315" t="str">
        <f t="shared" si="44"/>
        <v/>
      </c>
      <c r="AB45" s="315" t="str">
        <f t="shared" si="44"/>
        <v/>
      </c>
      <c r="AC45" s="315" t="str">
        <f t="shared" si="44"/>
        <v/>
      </c>
      <c r="AD45" s="673" t="s">
        <v>281</v>
      </c>
      <c r="AE45" s="674"/>
      <c r="AF45" s="310" t="str">
        <f>IF(COUNT(F45:Q45)=0,"",SUM(F45:Q45))</f>
        <v/>
      </c>
      <c r="AG45" s="310" t="str">
        <f>IF(COUNT(R45:AC45)=0,"",SUM(R45:AC45))</f>
        <v/>
      </c>
      <c r="AH45" s="310" t="str">
        <f t="shared" ref="AH45:AO45" si="45">IF(COUNTIFS(AH$573:AH$577,"&lt;&gt;",$AS$573:$AS$577,$AS45,$AT$573:$AT$577,$AT45,$AD$573:$AD$577,$AD45),SUMIFS(AH$573:AH$577,$AS$573:$AS$577,$AS45,$AT$573:$AT$577,$AT45,$AD$573:$AD$577,$AD45),"")</f>
        <v/>
      </c>
      <c r="AI45" s="310" t="str">
        <f t="shared" si="45"/>
        <v/>
      </c>
      <c r="AJ45" s="310" t="str">
        <f t="shared" si="45"/>
        <v/>
      </c>
      <c r="AK45" s="310" t="str">
        <f t="shared" si="45"/>
        <v/>
      </c>
      <c r="AL45" s="310" t="str">
        <f t="shared" si="45"/>
        <v/>
      </c>
      <c r="AM45" s="310" t="str">
        <f t="shared" si="45"/>
        <v/>
      </c>
      <c r="AN45" s="310" t="str">
        <f t="shared" si="45"/>
        <v/>
      </c>
      <c r="AO45" s="310" t="str">
        <f t="shared" si="45"/>
        <v/>
      </c>
      <c r="AP45" s="335" t="str">
        <f t="shared" si="2"/>
        <v/>
      </c>
      <c r="AS45" s="311" t="str">
        <f>IF(C43="","",C43)</f>
        <v>中部</v>
      </c>
      <c r="AT45" s="311" t="str">
        <f>IF(D43="","",D43)</f>
        <v>北海道</v>
      </c>
    </row>
    <row r="46" spans="2:46" ht="13.5" hidden="1" customHeight="1">
      <c r="B46" s="313"/>
      <c r="C46" s="675" t="s">
        <v>285</v>
      </c>
      <c r="D46" s="675" t="str">
        <f>C10</f>
        <v>北海道</v>
      </c>
      <c r="E46" s="26" t="s">
        <v>279</v>
      </c>
      <c r="F46" s="315" t="str">
        <f t="shared" si="43"/>
        <v/>
      </c>
      <c r="G46" s="315" t="str">
        <f t="shared" si="43"/>
        <v/>
      </c>
      <c r="H46" s="315" t="str">
        <f t="shared" si="43"/>
        <v/>
      </c>
      <c r="I46" s="315" t="str">
        <f t="shared" si="43"/>
        <v/>
      </c>
      <c r="J46" s="315" t="str">
        <f t="shared" si="43"/>
        <v/>
      </c>
      <c r="K46" s="315" t="str">
        <f t="shared" si="43"/>
        <v/>
      </c>
      <c r="L46" s="315" t="str">
        <f t="shared" si="43"/>
        <v/>
      </c>
      <c r="M46" s="315" t="str">
        <f t="shared" si="43"/>
        <v/>
      </c>
      <c r="N46" s="315" t="str">
        <f t="shared" si="43"/>
        <v/>
      </c>
      <c r="O46" s="315" t="str">
        <f t="shared" si="43"/>
        <v/>
      </c>
      <c r="P46" s="315" t="str">
        <f t="shared" si="44"/>
        <v/>
      </c>
      <c r="Q46" s="315" t="str">
        <f t="shared" si="44"/>
        <v/>
      </c>
      <c r="R46" s="315" t="str">
        <f t="shared" si="44"/>
        <v/>
      </c>
      <c r="S46" s="315" t="str">
        <f t="shared" si="44"/>
        <v/>
      </c>
      <c r="T46" s="315" t="str">
        <f t="shared" si="44"/>
        <v/>
      </c>
      <c r="U46" s="315" t="str">
        <f t="shared" si="44"/>
        <v/>
      </c>
      <c r="V46" s="315" t="str">
        <f t="shared" si="44"/>
        <v/>
      </c>
      <c r="W46" s="315" t="str">
        <f t="shared" si="44"/>
        <v/>
      </c>
      <c r="X46" s="315" t="str">
        <f t="shared" si="44"/>
        <v/>
      </c>
      <c r="Y46" s="315" t="str">
        <f t="shared" si="44"/>
        <v/>
      </c>
      <c r="Z46" s="315" t="str">
        <f t="shared" si="44"/>
        <v/>
      </c>
      <c r="AA46" s="315" t="str">
        <f t="shared" si="44"/>
        <v/>
      </c>
      <c r="AB46" s="315" t="str">
        <f t="shared" si="44"/>
        <v/>
      </c>
      <c r="AC46" s="315" t="str">
        <f t="shared" si="44"/>
        <v/>
      </c>
      <c r="AD46" s="671" t="s">
        <v>279</v>
      </c>
      <c r="AE46" s="26" t="s">
        <v>171</v>
      </c>
      <c r="AF46" s="310" t="str">
        <f>IF(COUNT(J46)=0,"",J46)</f>
        <v/>
      </c>
      <c r="AG46" s="310" t="str">
        <f>IF(COUNT(V46)=0,"",V46)</f>
        <v/>
      </c>
      <c r="AH46" s="315" t="str">
        <f t="shared" ref="AH46:AO47" si="46">IF(COUNTIFS(AH$573:AH$577,"&lt;&gt;",$AS$573:$AS$577,$AS46,$AT$573:$AT$577,$AT46,$AE$573:$AE$577,$AE46),SUMIFS(AH$573:AH$577,$AS$573:$AS$577,$AS46,$AT$573:$AT$577,$AT46,$AE$573:$AE$577,$AE46),"")</f>
        <v/>
      </c>
      <c r="AI46" s="315" t="str">
        <f t="shared" si="46"/>
        <v/>
      </c>
      <c r="AJ46" s="315" t="str">
        <f t="shared" si="46"/>
        <v/>
      </c>
      <c r="AK46" s="315" t="str">
        <f t="shared" si="46"/>
        <v/>
      </c>
      <c r="AL46" s="315" t="str">
        <f t="shared" si="46"/>
        <v/>
      </c>
      <c r="AM46" s="315" t="str">
        <f t="shared" si="46"/>
        <v/>
      </c>
      <c r="AN46" s="315" t="str">
        <f t="shared" si="46"/>
        <v/>
      </c>
      <c r="AO46" s="315" t="str">
        <f t="shared" si="46"/>
        <v/>
      </c>
      <c r="AP46" s="335" t="str">
        <f t="shared" si="2"/>
        <v/>
      </c>
      <c r="AS46" s="311" t="str">
        <f>IF(C46="","",C46)</f>
        <v>北陸</v>
      </c>
      <c r="AT46" s="311" t="str">
        <f>IF(D46="","",D46)</f>
        <v>北海道</v>
      </c>
    </row>
    <row r="47" spans="2:46" ht="13.5" hidden="1" customHeight="1">
      <c r="B47" s="313"/>
      <c r="C47" s="675"/>
      <c r="D47" s="675"/>
      <c r="E47" s="302"/>
      <c r="F47" s="316"/>
      <c r="G47" s="316"/>
      <c r="H47" s="316"/>
      <c r="I47" s="316"/>
      <c r="J47" s="316"/>
      <c r="K47" s="316"/>
      <c r="L47" s="316"/>
      <c r="M47" s="316"/>
      <c r="N47" s="316"/>
      <c r="O47" s="316"/>
      <c r="P47" s="316"/>
      <c r="Q47" s="316"/>
      <c r="R47" s="316"/>
      <c r="S47" s="316"/>
      <c r="T47" s="316"/>
      <c r="U47" s="316"/>
      <c r="V47" s="316"/>
      <c r="W47" s="316"/>
      <c r="X47" s="316"/>
      <c r="Y47" s="316"/>
      <c r="Z47" s="316"/>
      <c r="AA47" s="316"/>
      <c r="AB47" s="316"/>
      <c r="AC47" s="316"/>
      <c r="AD47" s="672"/>
      <c r="AE47" s="26" t="s">
        <v>172</v>
      </c>
      <c r="AF47" s="310" t="str">
        <f>IF(COUNT(O46)=0,"",O46)</f>
        <v/>
      </c>
      <c r="AG47" s="310" t="str">
        <f>IF(COUNT(AA46)=0,"",AA46)</f>
        <v/>
      </c>
      <c r="AH47" s="315" t="str">
        <f t="shared" si="46"/>
        <v/>
      </c>
      <c r="AI47" s="315" t="str">
        <f t="shared" si="46"/>
        <v/>
      </c>
      <c r="AJ47" s="315" t="str">
        <f t="shared" si="46"/>
        <v/>
      </c>
      <c r="AK47" s="315" t="str">
        <f t="shared" si="46"/>
        <v/>
      </c>
      <c r="AL47" s="315" t="str">
        <f t="shared" si="46"/>
        <v/>
      </c>
      <c r="AM47" s="315" t="str">
        <f t="shared" si="46"/>
        <v/>
      </c>
      <c r="AN47" s="315" t="str">
        <f t="shared" si="46"/>
        <v/>
      </c>
      <c r="AO47" s="315" t="str">
        <f t="shared" si="46"/>
        <v/>
      </c>
      <c r="AP47" s="335" t="str">
        <f t="shared" si="2"/>
        <v/>
      </c>
      <c r="AS47" s="311" t="str">
        <f>IF(C46="","",C46)</f>
        <v>北陸</v>
      </c>
      <c r="AT47" s="311" t="str">
        <f>IF(D46="","",D46)</f>
        <v>北海道</v>
      </c>
    </row>
    <row r="48" spans="2:46" ht="13.5" hidden="1" customHeight="1">
      <c r="B48" s="313"/>
      <c r="C48" s="675"/>
      <c r="D48" s="675"/>
      <c r="E48" s="26" t="s">
        <v>280</v>
      </c>
      <c r="F48" s="315" t="str">
        <f t="shared" ref="F48:O49" si="47">IF(COUNTIFS(F$573:F$577,"&lt;&gt;",$AS$573:$AS$577,$AS48,$AT$573:$AT$577,$AT48,$E$573:$E$577,$E48),SUMIFS(F$573:F$577,$AS$573:$AS$577,$AS48,$AT$573:$AT$577,$AT48,$E$573:$E$577,$E48),"")</f>
        <v/>
      </c>
      <c r="G48" s="315" t="str">
        <f t="shared" si="47"/>
        <v/>
      </c>
      <c r="H48" s="315" t="str">
        <f t="shared" si="47"/>
        <v/>
      </c>
      <c r="I48" s="315" t="str">
        <f t="shared" si="47"/>
        <v/>
      </c>
      <c r="J48" s="315" t="str">
        <f t="shared" si="47"/>
        <v/>
      </c>
      <c r="K48" s="315" t="str">
        <f t="shared" si="47"/>
        <v/>
      </c>
      <c r="L48" s="315" t="str">
        <f t="shared" si="47"/>
        <v/>
      </c>
      <c r="M48" s="315" t="str">
        <f t="shared" si="47"/>
        <v/>
      </c>
      <c r="N48" s="315" t="str">
        <f t="shared" si="47"/>
        <v/>
      </c>
      <c r="O48" s="315" t="str">
        <f t="shared" si="47"/>
        <v/>
      </c>
      <c r="P48" s="315" t="str">
        <f t="shared" ref="P48:AC49" si="48">IF(COUNTIFS(P$573:P$577,"&lt;&gt;",$AS$573:$AS$577,$AS48,$AT$573:$AT$577,$AT48,$E$573:$E$577,$E48),SUMIFS(P$573:P$577,$AS$573:$AS$577,$AS48,$AT$573:$AT$577,$AT48,$E$573:$E$577,$E48),"")</f>
        <v/>
      </c>
      <c r="Q48" s="315" t="str">
        <f t="shared" si="48"/>
        <v/>
      </c>
      <c r="R48" s="315" t="str">
        <f t="shared" si="48"/>
        <v/>
      </c>
      <c r="S48" s="315" t="str">
        <f t="shared" si="48"/>
        <v/>
      </c>
      <c r="T48" s="315" t="str">
        <f t="shared" si="48"/>
        <v/>
      </c>
      <c r="U48" s="315" t="str">
        <f t="shared" si="48"/>
        <v/>
      </c>
      <c r="V48" s="315" t="str">
        <f t="shared" si="48"/>
        <v/>
      </c>
      <c r="W48" s="315" t="str">
        <f t="shared" si="48"/>
        <v/>
      </c>
      <c r="X48" s="315" t="str">
        <f t="shared" si="48"/>
        <v/>
      </c>
      <c r="Y48" s="315" t="str">
        <f t="shared" si="48"/>
        <v/>
      </c>
      <c r="Z48" s="315" t="str">
        <f t="shared" si="48"/>
        <v/>
      </c>
      <c r="AA48" s="315" t="str">
        <f t="shared" si="48"/>
        <v/>
      </c>
      <c r="AB48" s="315" t="str">
        <f t="shared" si="48"/>
        <v/>
      </c>
      <c r="AC48" s="315" t="str">
        <f t="shared" si="48"/>
        <v/>
      </c>
      <c r="AD48" s="673" t="s">
        <v>281</v>
      </c>
      <c r="AE48" s="674"/>
      <c r="AF48" s="310" t="str">
        <f>IF(COUNT(F48:Q48)=0,"",SUM(F48:Q48))</f>
        <v/>
      </c>
      <c r="AG48" s="310" t="str">
        <f>IF(COUNT(R48:AC48)=0,"",SUM(R48:AC48))</f>
        <v/>
      </c>
      <c r="AH48" s="310" t="str">
        <f t="shared" ref="AH48:AO48" si="49">IF(COUNTIFS(AH$573:AH$577,"&lt;&gt;",$AS$573:$AS$577,$AS48,$AT$573:$AT$577,$AT48,$AD$573:$AD$577,$AD48),SUMIFS(AH$573:AH$577,$AS$573:$AS$577,$AS48,$AT$573:$AT$577,$AT48,$AD$573:$AD$577,$AD48),"")</f>
        <v/>
      </c>
      <c r="AI48" s="310" t="str">
        <f t="shared" si="49"/>
        <v/>
      </c>
      <c r="AJ48" s="310" t="str">
        <f t="shared" si="49"/>
        <v/>
      </c>
      <c r="AK48" s="310" t="str">
        <f t="shared" si="49"/>
        <v/>
      </c>
      <c r="AL48" s="310" t="str">
        <f t="shared" si="49"/>
        <v/>
      </c>
      <c r="AM48" s="310" t="str">
        <f t="shared" si="49"/>
        <v/>
      </c>
      <c r="AN48" s="310" t="str">
        <f t="shared" si="49"/>
        <v/>
      </c>
      <c r="AO48" s="310" t="str">
        <f t="shared" si="49"/>
        <v/>
      </c>
      <c r="AP48" s="335" t="str">
        <f t="shared" si="2"/>
        <v/>
      </c>
      <c r="AS48" s="311" t="str">
        <f>IF(C46="","",C46)</f>
        <v>北陸</v>
      </c>
      <c r="AT48" s="311" t="str">
        <f>IF(D46="","",D46)</f>
        <v>北海道</v>
      </c>
    </row>
    <row r="49" spans="2:47" ht="13.5" hidden="1" customHeight="1">
      <c r="B49" s="313"/>
      <c r="C49" s="675" t="s">
        <v>287</v>
      </c>
      <c r="D49" s="675" t="str">
        <f>C10</f>
        <v>北海道</v>
      </c>
      <c r="E49" s="26" t="s">
        <v>279</v>
      </c>
      <c r="F49" s="315" t="str">
        <f t="shared" si="47"/>
        <v/>
      </c>
      <c r="G49" s="315" t="str">
        <f t="shared" si="47"/>
        <v/>
      </c>
      <c r="H49" s="315" t="str">
        <f t="shared" si="47"/>
        <v/>
      </c>
      <c r="I49" s="315" t="str">
        <f t="shared" si="47"/>
        <v/>
      </c>
      <c r="J49" s="315" t="str">
        <f t="shared" si="47"/>
        <v/>
      </c>
      <c r="K49" s="315" t="str">
        <f t="shared" si="47"/>
        <v/>
      </c>
      <c r="L49" s="315" t="str">
        <f t="shared" si="47"/>
        <v/>
      </c>
      <c r="M49" s="315" t="str">
        <f t="shared" si="47"/>
        <v/>
      </c>
      <c r="N49" s="315" t="str">
        <f t="shared" si="47"/>
        <v/>
      </c>
      <c r="O49" s="315" t="str">
        <f t="shared" si="47"/>
        <v/>
      </c>
      <c r="P49" s="315" t="str">
        <f t="shared" si="48"/>
        <v/>
      </c>
      <c r="Q49" s="315" t="str">
        <f t="shared" si="48"/>
        <v/>
      </c>
      <c r="R49" s="315" t="str">
        <f t="shared" si="48"/>
        <v/>
      </c>
      <c r="S49" s="315" t="str">
        <f t="shared" si="48"/>
        <v/>
      </c>
      <c r="T49" s="315" t="str">
        <f t="shared" si="48"/>
        <v/>
      </c>
      <c r="U49" s="315" t="str">
        <f t="shared" si="48"/>
        <v/>
      </c>
      <c r="V49" s="315" t="str">
        <f t="shared" si="48"/>
        <v/>
      </c>
      <c r="W49" s="315" t="str">
        <f t="shared" si="48"/>
        <v/>
      </c>
      <c r="X49" s="315" t="str">
        <f t="shared" si="48"/>
        <v/>
      </c>
      <c r="Y49" s="315" t="str">
        <f t="shared" si="48"/>
        <v/>
      </c>
      <c r="Z49" s="315" t="str">
        <f t="shared" si="48"/>
        <v/>
      </c>
      <c r="AA49" s="315" t="str">
        <f t="shared" si="48"/>
        <v/>
      </c>
      <c r="AB49" s="315" t="str">
        <f t="shared" si="48"/>
        <v/>
      </c>
      <c r="AC49" s="315" t="str">
        <f t="shared" si="48"/>
        <v/>
      </c>
      <c r="AD49" s="671" t="s">
        <v>279</v>
      </c>
      <c r="AE49" s="26" t="s">
        <v>171</v>
      </c>
      <c r="AF49" s="310" t="str">
        <f>IF(COUNT(J49)=0,"",J49)</f>
        <v/>
      </c>
      <c r="AG49" s="310" t="str">
        <f>IF(COUNT(V49)=0,"",V49)</f>
        <v/>
      </c>
      <c r="AH49" s="315" t="str">
        <f t="shared" ref="AH49:AO50" si="50">IF(COUNTIFS(AH$573:AH$577,"&lt;&gt;",$AS$573:$AS$577,$AS49,$AT$573:$AT$577,$AT49,$AE$573:$AE$577,$AE49),SUMIFS(AH$573:AH$577,$AS$573:$AS$577,$AS49,$AT$573:$AT$577,$AT49,$AE$573:$AE$577,$AE49),"")</f>
        <v/>
      </c>
      <c r="AI49" s="315" t="str">
        <f t="shared" si="50"/>
        <v/>
      </c>
      <c r="AJ49" s="315" t="str">
        <f t="shared" si="50"/>
        <v/>
      </c>
      <c r="AK49" s="315" t="str">
        <f t="shared" si="50"/>
        <v/>
      </c>
      <c r="AL49" s="315" t="str">
        <f t="shared" si="50"/>
        <v/>
      </c>
      <c r="AM49" s="315" t="str">
        <f t="shared" si="50"/>
        <v/>
      </c>
      <c r="AN49" s="315" t="str">
        <f t="shared" si="50"/>
        <v/>
      </c>
      <c r="AO49" s="315" t="str">
        <f t="shared" si="50"/>
        <v/>
      </c>
      <c r="AP49" s="335" t="str">
        <f t="shared" si="2"/>
        <v/>
      </c>
      <c r="AS49" s="311" t="str">
        <f>IF(C49="","",C49)</f>
        <v>関西</v>
      </c>
      <c r="AT49" s="311" t="str">
        <f>IF(D49="","",D49)</f>
        <v>北海道</v>
      </c>
    </row>
    <row r="50" spans="2:47" ht="13.5" hidden="1" customHeight="1">
      <c r="B50" s="313"/>
      <c r="C50" s="675"/>
      <c r="D50" s="675"/>
      <c r="E50" s="302"/>
      <c r="F50" s="316"/>
      <c r="G50" s="316"/>
      <c r="H50" s="316"/>
      <c r="I50" s="316"/>
      <c r="J50" s="316"/>
      <c r="K50" s="316"/>
      <c r="L50" s="316"/>
      <c r="M50" s="316"/>
      <c r="N50" s="316"/>
      <c r="O50" s="316"/>
      <c r="P50" s="316"/>
      <c r="Q50" s="316"/>
      <c r="R50" s="316"/>
      <c r="S50" s="316"/>
      <c r="T50" s="316"/>
      <c r="U50" s="316"/>
      <c r="V50" s="316"/>
      <c r="W50" s="316"/>
      <c r="X50" s="316"/>
      <c r="Y50" s="316"/>
      <c r="Z50" s="316"/>
      <c r="AA50" s="316"/>
      <c r="AB50" s="316"/>
      <c r="AC50" s="316"/>
      <c r="AD50" s="672"/>
      <c r="AE50" s="26" t="s">
        <v>172</v>
      </c>
      <c r="AF50" s="310" t="str">
        <f>IF(COUNT(O49)=0,"",O49)</f>
        <v/>
      </c>
      <c r="AG50" s="310" t="str">
        <f>IF(COUNT(AA49)=0,"",AA49)</f>
        <v/>
      </c>
      <c r="AH50" s="315" t="str">
        <f t="shared" si="50"/>
        <v/>
      </c>
      <c r="AI50" s="315" t="str">
        <f t="shared" si="50"/>
        <v/>
      </c>
      <c r="AJ50" s="315" t="str">
        <f t="shared" si="50"/>
        <v/>
      </c>
      <c r="AK50" s="315" t="str">
        <f t="shared" si="50"/>
        <v/>
      </c>
      <c r="AL50" s="315" t="str">
        <f t="shared" si="50"/>
        <v/>
      </c>
      <c r="AM50" s="315" t="str">
        <f t="shared" si="50"/>
        <v/>
      </c>
      <c r="AN50" s="315" t="str">
        <f t="shared" si="50"/>
        <v/>
      </c>
      <c r="AO50" s="315" t="str">
        <f t="shared" si="50"/>
        <v/>
      </c>
      <c r="AP50" s="335" t="str">
        <f t="shared" si="2"/>
        <v/>
      </c>
      <c r="AS50" s="311" t="str">
        <f>IF(C49="","",C49)</f>
        <v>関西</v>
      </c>
      <c r="AT50" s="311" t="str">
        <f>IF(D49="","",D49)</f>
        <v>北海道</v>
      </c>
    </row>
    <row r="51" spans="2:47" ht="13.5" hidden="1" customHeight="1">
      <c r="B51" s="313"/>
      <c r="C51" s="675"/>
      <c r="D51" s="675"/>
      <c r="E51" s="26" t="s">
        <v>280</v>
      </c>
      <c r="F51" s="315" t="str">
        <f t="shared" ref="F51:O52" si="51">IF(COUNTIFS(F$573:F$577,"&lt;&gt;",$AS$573:$AS$577,$AS51,$AT$573:$AT$577,$AT51,$E$573:$E$577,$E51),SUMIFS(F$573:F$577,$AS$573:$AS$577,$AS51,$AT$573:$AT$577,$AT51,$E$573:$E$577,$E51),"")</f>
        <v/>
      </c>
      <c r="G51" s="315" t="str">
        <f t="shared" si="51"/>
        <v/>
      </c>
      <c r="H51" s="315" t="str">
        <f t="shared" si="51"/>
        <v/>
      </c>
      <c r="I51" s="315" t="str">
        <f t="shared" si="51"/>
        <v/>
      </c>
      <c r="J51" s="315" t="str">
        <f t="shared" si="51"/>
        <v/>
      </c>
      <c r="K51" s="315" t="str">
        <f t="shared" si="51"/>
        <v/>
      </c>
      <c r="L51" s="315" t="str">
        <f t="shared" si="51"/>
        <v/>
      </c>
      <c r="M51" s="315" t="str">
        <f t="shared" si="51"/>
        <v/>
      </c>
      <c r="N51" s="315" t="str">
        <f t="shared" si="51"/>
        <v/>
      </c>
      <c r="O51" s="315" t="str">
        <f t="shared" si="51"/>
        <v/>
      </c>
      <c r="P51" s="315" t="str">
        <f t="shared" ref="P51:AC52" si="52">IF(COUNTIFS(P$573:P$577,"&lt;&gt;",$AS$573:$AS$577,$AS51,$AT$573:$AT$577,$AT51,$E$573:$E$577,$E51),SUMIFS(P$573:P$577,$AS$573:$AS$577,$AS51,$AT$573:$AT$577,$AT51,$E$573:$E$577,$E51),"")</f>
        <v/>
      </c>
      <c r="Q51" s="315" t="str">
        <f t="shared" si="52"/>
        <v/>
      </c>
      <c r="R51" s="315" t="str">
        <f t="shared" si="52"/>
        <v/>
      </c>
      <c r="S51" s="315" t="str">
        <f t="shared" si="52"/>
        <v/>
      </c>
      <c r="T51" s="315" t="str">
        <f t="shared" si="52"/>
        <v/>
      </c>
      <c r="U51" s="315" t="str">
        <f t="shared" si="52"/>
        <v/>
      </c>
      <c r="V51" s="315" t="str">
        <f t="shared" si="52"/>
        <v/>
      </c>
      <c r="W51" s="315" t="str">
        <f t="shared" si="52"/>
        <v/>
      </c>
      <c r="X51" s="315" t="str">
        <f t="shared" si="52"/>
        <v/>
      </c>
      <c r="Y51" s="315" t="str">
        <f t="shared" si="52"/>
        <v/>
      </c>
      <c r="Z51" s="315" t="str">
        <f t="shared" si="52"/>
        <v/>
      </c>
      <c r="AA51" s="315" t="str">
        <f t="shared" si="52"/>
        <v/>
      </c>
      <c r="AB51" s="315" t="str">
        <f t="shared" si="52"/>
        <v/>
      </c>
      <c r="AC51" s="315" t="str">
        <f t="shared" si="52"/>
        <v/>
      </c>
      <c r="AD51" s="673" t="s">
        <v>281</v>
      </c>
      <c r="AE51" s="674"/>
      <c r="AF51" s="310" t="str">
        <f>IF(COUNT(F51:Q51)=0,"",SUM(F51:Q51))</f>
        <v/>
      </c>
      <c r="AG51" s="310" t="str">
        <f>IF(COUNT(R51:AC51)=0,"",SUM(R51:AC51))</f>
        <v/>
      </c>
      <c r="AH51" s="310" t="str">
        <f t="shared" ref="AH51:AO51" si="53">IF(COUNTIFS(AH$573:AH$577,"&lt;&gt;",$AS$573:$AS$577,$AS51,$AT$573:$AT$577,$AT51,$AD$573:$AD$577,$AD51),SUMIFS(AH$573:AH$577,$AS$573:$AS$577,$AS51,$AT$573:$AT$577,$AT51,$AD$573:$AD$577,$AD51),"")</f>
        <v/>
      </c>
      <c r="AI51" s="310" t="str">
        <f t="shared" si="53"/>
        <v/>
      </c>
      <c r="AJ51" s="310" t="str">
        <f t="shared" si="53"/>
        <v/>
      </c>
      <c r="AK51" s="310" t="str">
        <f t="shared" si="53"/>
        <v/>
      </c>
      <c r="AL51" s="310" t="str">
        <f t="shared" si="53"/>
        <v/>
      </c>
      <c r="AM51" s="310" t="str">
        <f t="shared" si="53"/>
        <v/>
      </c>
      <c r="AN51" s="310" t="str">
        <f t="shared" si="53"/>
        <v/>
      </c>
      <c r="AO51" s="310" t="str">
        <f t="shared" si="53"/>
        <v/>
      </c>
      <c r="AP51" s="335" t="str">
        <f t="shared" si="2"/>
        <v/>
      </c>
      <c r="AS51" s="311" t="str">
        <f>IF(C49="","",C49)</f>
        <v>関西</v>
      </c>
      <c r="AT51" s="311" t="str">
        <f>IF(D49="","",D49)</f>
        <v>北海道</v>
      </c>
    </row>
    <row r="52" spans="2:47" ht="13.5" hidden="1" customHeight="1">
      <c r="B52" s="313"/>
      <c r="C52" s="675" t="s">
        <v>288</v>
      </c>
      <c r="D52" s="675" t="str">
        <f>C10</f>
        <v>北海道</v>
      </c>
      <c r="E52" s="26" t="s">
        <v>279</v>
      </c>
      <c r="F52" s="315" t="str">
        <f t="shared" si="51"/>
        <v/>
      </c>
      <c r="G52" s="315" t="str">
        <f t="shared" si="51"/>
        <v/>
      </c>
      <c r="H52" s="315" t="str">
        <f t="shared" si="51"/>
        <v/>
      </c>
      <c r="I52" s="315" t="str">
        <f t="shared" si="51"/>
        <v/>
      </c>
      <c r="J52" s="315" t="str">
        <f t="shared" si="51"/>
        <v/>
      </c>
      <c r="K52" s="315" t="str">
        <f t="shared" si="51"/>
        <v/>
      </c>
      <c r="L52" s="315" t="str">
        <f t="shared" si="51"/>
        <v/>
      </c>
      <c r="M52" s="315" t="str">
        <f t="shared" si="51"/>
        <v/>
      </c>
      <c r="N52" s="315" t="str">
        <f t="shared" si="51"/>
        <v/>
      </c>
      <c r="O52" s="315" t="str">
        <f t="shared" si="51"/>
        <v/>
      </c>
      <c r="P52" s="315" t="str">
        <f t="shared" si="52"/>
        <v/>
      </c>
      <c r="Q52" s="315" t="str">
        <f t="shared" si="52"/>
        <v/>
      </c>
      <c r="R52" s="315" t="str">
        <f t="shared" si="52"/>
        <v/>
      </c>
      <c r="S52" s="315" t="str">
        <f t="shared" si="52"/>
        <v/>
      </c>
      <c r="T52" s="315" t="str">
        <f t="shared" si="52"/>
        <v/>
      </c>
      <c r="U52" s="315" t="str">
        <f t="shared" si="52"/>
        <v/>
      </c>
      <c r="V52" s="315" t="str">
        <f t="shared" si="52"/>
        <v/>
      </c>
      <c r="W52" s="315" t="str">
        <f t="shared" si="52"/>
        <v/>
      </c>
      <c r="X52" s="315" t="str">
        <f t="shared" si="52"/>
        <v/>
      </c>
      <c r="Y52" s="315" t="str">
        <f t="shared" si="52"/>
        <v/>
      </c>
      <c r="Z52" s="315" t="str">
        <f t="shared" si="52"/>
        <v/>
      </c>
      <c r="AA52" s="315" t="str">
        <f t="shared" si="52"/>
        <v/>
      </c>
      <c r="AB52" s="315" t="str">
        <f t="shared" si="52"/>
        <v/>
      </c>
      <c r="AC52" s="315" t="str">
        <f t="shared" si="52"/>
        <v/>
      </c>
      <c r="AD52" s="671" t="s">
        <v>279</v>
      </c>
      <c r="AE52" s="26" t="s">
        <v>171</v>
      </c>
      <c r="AF52" s="310" t="str">
        <f>IF(COUNT(J52)=0,"",J52)</f>
        <v/>
      </c>
      <c r="AG52" s="310" t="str">
        <f>IF(COUNT(V52)=0,"",V52)</f>
        <v/>
      </c>
      <c r="AH52" s="315" t="str">
        <f t="shared" ref="AH52:AO53" si="54">IF(COUNTIFS(AH$573:AH$577,"&lt;&gt;",$AS$573:$AS$577,$AS52,$AT$573:$AT$577,$AT52,$AE$573:$AE$577,$AE52),SUMIFS(AH$573:AH$577,$AS$573:$AS$577,$AS52,$AT$573:$AT$577,$AT52,$AE$573:$AE$577,$AE52),"")</f>
        <v/>
      </c>
      <c r="AI52" s="315" t="str">
        <f t="shared" si="54"/>
        <v/>
      </c>
      <c r="AJ52" s="315" t="str">
        <f t="shared" si="54"/>
        <v/>
      </c>
      <c r="AK52" s="315" t="str">
        <f t="shared" si="54"/>
        <v/>
      </c>
      <c r="AL52" s="315" t="str">
        <f t="shared" si="54"/>
        <v/>
      </c>
      <c r="AM52" s="315" t="str">
        <f t="shared" si="54"/>
        <v/>
      </c>
      <c r="AN52" s="315" t="str">
        <f t="shared" si="54"/>
        <v/>
      </c>
      <c r="AO52" s="315" t="str">
        <f t="shared" si="54"/>
        <v/>
      </c>
      <c r="AP52" s="335" t="str">
        <f t="shared" si="2"/>
        <v/>
      </c>
      <c r="AS52" s="311" t="str">
        <f>IF(C52="","",C52)</f>
        <v>中国</v>
      </c>
      <c r="AT52" s="311" t="str">
        <f>IF(D52="","",D52)</f>
        <v>北海道</v>
      </c>
    </row>
    <row r="53" spans="2:47" ht="13.5" hidden="1" customHeight="1">
      <c r="B53" s="313"/>
      <c r="C53" s="675"/>
      <c r="D53" s="675"/>
      <c r="E53" s="302"/>
      <c r="F53" s="316"/>
      <c r="G53" s="316"/>
      <c r="H53" s="316"/>
      <c r="I53" s="316"/>
      <c r="J53" s="316"/>
      <c r="K53" s="316"/>
      <c r="L53" s="316"/>
      <c r="M53" s="316"/>
      <c r="N53" s="316"/>
      <c r="O53" s="316"/>
      <c r="P53" s="316"/>
      <c r="Q53" s="316"/>
      <c r="R53" s="316"/>
      <c r="S53" s="316"/>
      <c r="T53" s="316"/>
      <c r="U53" s="316"/>
      <c r="V53" s="316"/>
      <c r="W53" s="316"/>
      <c r="X53" s="316"/>
      <c r="Y53" s="316"/>
      <c r="Z53" s="316"/>
      <c r="AA53" s="316"/>
      <c r="AB53" s="316"/>
      <c r="AC53" s="316"/>
      <c r="AD53" s="672"/>
      <c r="AE53" s="26" t="s">
        <v>172</v>
      </c>
      <c r="AF53" s="310" t="str">
        <f>IF(COUNT(O52)=0,"",O52)</f>
        <v/>
      </c>
      <c r="AG53" s="310" t="str">
        <f>IF(COUNT(AA52)=0,"",AA52)</f>
        <v/>
      </c>
      <c r="AH53" s="315" t="str">
        <f t="shared" si="54"/>
        <v/>
      </c>
      <c r="AI53" s="315" t="str">
        <f t="shared" si="54"/>
        <v/>
      </c>
      <c r="AJ53" s="315" t="str">
        <f t="shared" si="54"/>
        <v/>
      </c>
      <c r="AK53" s="315" t="str">
        <f t="shared" si="54"/>
        <v/>
      </c>
      <c r="AL53" s="315" t="str">
        <f t="shared" si="54"/>
        <v/>
      </c>
      <c r="AM53" s="315" t="str">
        <f t="shared" si="54"/>
        <v/>
      </c>
      <c r="AN53" s="315" t="str">
        <f t="shared" si="54"/>
        <v/>
      </c>
      <c r="AO53" s="315" t="str">
        <f t="shared" si="54"/>
        <v/>
      </c>
      <c r="AP53" s="335" t="str">
        <f t="shared" si="2"/>
        <v/>
      </c>
      <c r="AS53" s="311" t="str">
        <f>IF(C52="","",C52)</f>
        <v>中国</v>
      </c>
      <c r="AT53" s="311" t="str">
        <f>IF(D52="","",D52)</f>
        <v>北海道</v>
      </c>
    </row>
    <row r="54" spans="2:47" ht="13.5" hidden="1" customHeight="1">
      <c r="B54" s="313"/>
      <c r="C54" s="675"/>
      <c r="D54" s="675"/>
      <c r="E54" s="26" t="s">
        <v>280</v>
      </c>
      <c r="F54" s="315" t="str">
        <f t="shared" ref="F54:O55" si="55">IF(COUNTIFS(F$573:F$577,"&lt;&gt;",$AS$573:$AS$577,$AS54,$AT$573:$AT$577,$AT54,$E$573:$E$577,$E54),SUMIFS(F$573:F$577,$AS$573:$AS$577,$AS54,$AT$573:$AT$577,$AT54,$E$573:$E$577,$E54),"")</f>
        <v/>
      </c>
      <c r="G54" s="315" t="str">
        <f t="shared" si="55"/>
        <v/>
      </c>
      <c r="H54" s="315" t="str">
        <f t="shared" si="55"/>
        <v/>
      </c>
      <c r="I54" s="315" t="str">
        <f t="shared" si="55"/>
        <v/>
      </c>
      <c r="J54" s="315" t="str">
        <f t="shared" si="55"/>
        <v/>
      </c>
      <c r="K54" s="315" t="str">
        <f t="shared" si="55"/>
        <v/>
      </c>
      <c r="L54" s="315" t="str">
        <f t="shared" si="55"/>
        <v/>
      </c>
      <c r="M54" s="315" t="str">
        <f t="shared" si="55"/>
        <v/>
      </c>
      <c r="N54" s="315" t="str">
        <f t="shared" si="55"/>
        <v/>
      </c>
      <c r="O54" s="315" t="str">
        <f t="shared" si="55"/>
        <v/>
      </c>
      <c r="P54" s="315" t="str">
        <f t="shared" ref="P54:AC55" si="56">IF(COUNTIFS(P$573:P$577,"&lt;&gt;",$AS$573:$AS$577,$AS54,$AT$573:$AT$577,$AT54,$E$573:$E$577,$E54),SUMIFS(P$573:P$577,$AS$573:$AS$577,$AS54,$AT$573:$AT$577,$AT54,$E$573:$E$577,$E54),"")</f>
        <v/>
      </c>
      <c r="Q54" s="315" t="str">
        <f t="shared" si="56"/>
        <v/>
      </c>
      <c r="R54" s="315" t="str">
        <f t="shared" si="56"/>
        <v/>
      </c>
      <c r="S54" s="315" t="str">
        <f t="shared" si="56"/>
        <v/>
      </c>
      <c r="T54" s="315" t="str">
        <f t="shared" si="56"/>
        <v/>
      </c>
      <c r="U54" s="315" t="str">
        <f t="shared" si="56"/>
        <v/>
      </c>
      <c r="V54" s="315" t="str">
        <f t="shared" si="56"/>
        <v/>
      </c>
      <c r="W54" s="315" t="str">
        <f t="shared" si="56"/>
        <v/>
      </c>
      <c r="X54" s="315" t="str">
        <f t="shared" si="56"/>
        <v/>
      </c>
      <c r="Y54" s="315" t="str">
        <f t="shared" si="56"/>
        <v/>
      </c>
      <c r="Z54" s="315" t="str">
        <f t="shared" si="56"/>
        <v/>
      </c>
      <c r="AA54" s="315" t="str">
        <f t="shared" si="56"/>
        <v/>
      </c>
      <c r="AB54" s="315" t="str">
        <f t="shared" si="56"/>
        <v/>
      </c>
      <c r="AC54" s="315" t="str">
        <f t="shared" si="56"/>
        <v/>
      </c>
      <c r="AD54" s="673" t="s">
        <v>281</v>
      </c>
      <c r="AE54" s="674"/>
      <c r="AF54" s="310" t="str">
        <f>IF(COUNT(F54:Q54)=0,"",SUM(F54:Q54))</f>
        <v/>
      </c>
      <c r="AG54" s="310" t="str">
        <f>IF(COUNT(R54:AC54)=0,"",SUM(R54:AC54))</f>
        <v/>
      </c>
      <c r="AH54" s="310" t="str">
        <f t="shared" ref="AH54:AO54" si="57">IF(COUNTIFS(AH$573:AH$577,"&lt;&gt;",$AS$573:$AS$577,$AS54,$AT$573:$AT$577,$AT54,$AD$573:$AD$577,$AD54),SUMIFS(AH$573:AH$577,$AS$573:$AS$577,$AS54,$AT$573:$AT$577,$AT54,$AD$573:$AD$577,$AD54),"")</f>
        <v/>
      </c>
      <c r="AI54" s="310" t="str">
        <f t="shared" si="57"/>
        <v/>
      </c>
      <c r="AJ54" s="310" t="str">
        <f t="shared" si="57"/>
        <v/>
      </c>
      <c r="AK54" s="310" t="str">
        <f t="shared" si="57"/>
        <v/>
      </c>
      <c r="AL54" s="310" t="str">
        <f t="shared" si="57"/>
        <v/>
      </c>
      <c r="AM54" s="310" t="str">
        <f t="shared" si="57"/>
        <v/>
      </c>
      <c r="AN54" s="310" t="str">
        <f t="shared" si="57"/>
        <v/>
      </c>
      <c r="AO54" s="310" t="str">
        <f t="shared" si="57"/>
        <v/>
      </c>
      <c r="AP54" s="335" t="str">
        <f t="shared" si="2"/>
        <v/>
      </c>
      <c r="AS54" s="311" t="str">
        <f>IF(C52="","",C52)</f>
        <v>中国</v>
      </c>
      <c r="AT54" s="311" t="str">
        <f>IF(D52="","",D52)</f>
        <v>北海道</v>
      </c>
    </row>
    <row r="55" spans="2:47" ht="13.5" hidden="1" customHeight="1">
      <c r="B55" s="313"/>
      <c r="C55" s="675" t="s">
        <v>289</v>
      </c>
      <c r="D55" s="675" t="str">
        <f>C10</f>
        <v>北海道</v>
      </c>
      <c r="E55" s="26" t="s">
        <v>279</v>
      </c>
      <c r="F55" s="315" t="str">
        <f t="shared" si="55"/>
        <v/>
      </c>
      <c r="G55" s="315" t="str">
        <f t="shared" si="55"/>
        <v/>
      </c>
      <c r="H55" s="315" t="str">
        <f t="shared" si="55"/>
        <v/>
      </c>
      <c r="I55" s="315" t="str">
        <f t="shared" si="55"/>
        <v/>
      </c>
      <c r="J55" s="315" t="str">
        <f t="shared" si="55"/>
        <v/>
      </c>
      <c r="K55" s="315" t="str">
        <f t="shared" si="55"/>
        <v/>
      </c>
      <c r="L55" s="315" t="str">
        <f t="shared" si="55"/>
        <v/>
      </c>
      <c r="M55" s="315" t="str">
        <f t="shared" si="55"/>
        <v/>
      </c>
      <c r="N55" s="315" t="str">
        <f t="shared" si="55"/>
        <v/>
      </c>
      <c r="O55" s="315" t="str">
        <f t="shared" si="55"/>
        <v/>
      </c>
      <c r="P55" s="315" t="str">
        <f t="shared" si="56"/>
        <v/>
      </c>
      <c r="Q55" s="315" t="str">
        <f t="shared" si="56"/>
        <v/>
      </c>
      <c r="R55" s="315" t="str">
        <f t="shared" si="56"/>
        <v/>
      </c>
      <c r="S55" s="315" t="str">
        <f t="shared" si="56"/>
        <v/>
      </c>
      <c r="T55" s="315" t="str">
        <f t="shared" si="56"/>
        <v/>
      </c>
      <c r="U55" s="315" t="str">
        <f t="shared" si="56"/>
        <v/>
      </c>
      <c r="V55" s="315" t="str">
        <f t="shared" si="56"/>
        <v/>
      </c>
      <c r="W55" s="315" t="str">
        <f t="shared" si="56"/>
        <v/>
      </c>
      <c r="X55" s="315" t="str">
        <f t="shared" si="56"/>
        <v/>
      </c>
      <c r="Y55" s="315" t="str">
        <f t="shared" si="56"/>
        <v/>
      </c>
      <c r="Z55" s="315" t="str">
        <f t="shared" si="56"/>
        <v/>
      </c>
      <c r="AA55" s="315" t="str">
        <f t="shared" si="56"/>
        <v/>
      </c>
      <c r="AB55" s="315" t="str">
        <f t="shared" si="56"/>
        <v/>
      </c>
      <c r="AC55" s="315" t="str">
        <f t="shared" si="56"/>
        <v/>
      </c>
      <c r="AD55" s="671" t="s">
        <v>279</v>
      </c>
      <c r="AE55" s="26" t="s">
        <v>171</v>
      </c>
      <c r="AF55" s="310" t="str">
        <f>IF(COUNT(J55)=0,"",J55)</f>
        <v/>
      </c>
      <c r="AG55" s="310" t="str">
        <f>IF(COUNT(V55)=0,"",V55)</f>
        <v/>
      </c>
      <c r="AH55" s="315" t="str">
        <f t="shared" ref="AH55:AO56" si="58">IF(COUNTIFS(AH$573:AH$577,"&lt;&gt;",$AS$573:$AS$577,$AS55,$AT$573:$AT$577,$AT55,$AE$573:$AE$577,$AE55),SUMIFS(AH$573:AH$577,$AS$573:$AS$577,$AS55,$AT$573:$AT$577,$AT55,$AE$573:$AE$577,$AE55),"")</f>
        <v/>
      </c>
      <c r="AI55" s="315" t="str">
        <f t="shared" si="58"/>
        <v/>
      </c>
      <c r="AJ55" s="315" t="str">
        <f t="shared" si="58"/>
        <v/>
      </c>
      <c r="AK55" s="315" t="str">
        <f t="shared" si="58"/>
        <v/>
      </c>
      <c r="AL55" s="315" t="str">
        <f t="shared" si="58"/>
        <v/>
      </c>
      <c r="AM55" s="315" t="str">
        <f t="shared" si="58"/>
        <v/>
      </c>
      <c r="AN55" s="315" t="str">
        <f t="shared" si="58"/>
        <v/>
      </c>
      <c r="AO55" s="315" t="str">
        <f t="shared" si="58"/>
        <v/>
      </c>
      <c r="AP55" s="335" t="str">
        <f t="shared" si="2"/>
        <v/>
      </c>
      <c r="AS55" s="311" t="str">
        <f>IF(C55="","",C55)</f>
        <v>四国</v>
      </c>
      <c r="AT55" s="311" t="str">
        <f>IF(D55="","",D55)</f>
        <v>北海道</v>
      </c>
    </row>
    <row r="56" spans="2:47" ht="13.5" hidden="1" customHeight="1">
      <c r="B56" s="313"/>
      <c r="C56" s="675"/>
      <c r="D56" s="675"/>
      <c r="E56" s="302"/>
      <c r="F56" s="316"/>
      <c r="G56" s="316"/>
      <c r="H56" s="316"/>
      <c r="I56" s="316"/>
      <c r="J56" s="316"/>
      <c r="K56" s="316"/>
      <c r="L56" s="316"/>
      <c r="M56" s="316"/>
      <c r="N56" s="316"/>
      <c r="O56" s="316"/>
      <c r="P56" s="316"/>
      <c r="Q56" s="316"/>
      <c r="R56" s="316"/>
      <c r="S56" s="316"/>
      <c r="T56" s="316"/>
      <c r="U56" s="316"/>
      <c r="V56" s="316"/>
      <c r="W56" s="316"/>
      <c r="X56" s="316"/>
      <c r="Y56" s="316"/>
      <c r="Z56" s="316"/>
      <c r="AA56" s="316"/>
      <c r="AB56" s="316"/>
      <c r="AC56" s="316"/>
      <c r="AD56" s="672"/>
      <c r="AE56" s="26" t="s">
        <v>172</v>
      </c>
      <c r="AF56" s="310" t="str">
        <f>IF(COUNT(O55)=0,"",O55)</f>
        <v/>
      </c>
      <c r="AG56" s="310" t="str">
        <f>IF(COUNT(AA55)=0,"",AA55)</f>
        <v/>
      </c>
      <c r="AH56" s="315" t="str">
        <f t="shared" si="58"/>
        <v/>
      </c>
      <c r="AI56" s="315" t="str">
        <f t="shared" si="58"/>
        <v/>
      </c>
      <c r="AJ56" s="315" t="str">
        <f t="shared" si="58"/>
        <v/>
      </c>
      <c r="AK56" s="315" t="str">
        <f t="shared" si="58"/>
        <v/>
      </c>
      <c r="AL56" s="315" t="str">
        <f t="shared" si="58"/>
        <v/>
      </c>
      <c r="AM56" s="315" t="str">
        <f t="shared" si="58"/>
        <v/>
      </c>
      <c r="AN56" s="315" t="str">
        <f t="shared" si="58"/>
        <v/>
      </c>
      <c r="AO56" s="315" t="str">
        <f t="shared" si="58"/>
        <v/>
      </c>
      <c r="AP56" s="335" t="str">
        <f t="shared" si="2"/>
        <v/>
      </c>
      <c r="AS56" s="311" t="str">
        <f>IF(C55="","",C55)</f>
        <v>四国</v>
      </c>
      <c r="AT56" s="311" t="str">
        <f>IF(D55="","",D55)</f>
        <v>北海道</v>
      </c>
    </row>
    <row r="57" spans="2:47" ht="13.5" hidden="1" customHeight="1">
      <c r="B57" s="313"/>
      <c r="C57" s="675"/>
      <c r="D57" s="675"/>
      <c r="E57" s="26" t="s">
        <v>280</v>
      </c>
      <c r="F57" s="315" t="str">
        <f t="shared" ref="F57:O58" si="59">IF(COUNTIFS(F$573:F$577,"&lt;&gt;",$AS$573:$AS$577,$AS57,$AT$573:$AT$577,$AT57,$E$573:$E$577,$E57),SUMIFS(F$573:F$577,$AS$573:$AS$577,$AS57,$AT$573:$AT$577,$AT57,$E$573:$E$577,$E57),"")</f>
        <v/>
      </c>
      <c r="G57" s="315" t="str">
        <f t="shared" si="59"/>
        <v/>
      </c>
      <c r="H57" s="315" t="str">
        <f t="shared" si="59"/>
        <v/>
      </c>
      <c r="I57" s="315" t="str">
        <f t="shared" si="59"/>
        <v/>
      </c>
      <c r="J57" s="315" t="str">
        <f t="shared" si="59"/>
        <v/>
      </c>
      <c r="K57" s="315" t="str">
        <f t="shared" si="59"/>
        <v/>
      </c>
      <c r="L57" s="315" t="str">
        <f t="shared" si="59"/>
        <v/>
      </c>
      <c r="M57" s="315" t="str">
        <f t="shared" si="59"/>
        <v/>
      </c>
      <c r="N57" s="315" t="str">
        <f t="shared" si="59"/>
        <v/>
      </c>
      <c r="O57" s="315" t="str">
        <f t="shared" si="59"/>
        <v/>
      </c>
      <c r="P57" s="315" t="str">
        <f t="shared" ref="P57:AC58" si="60">IF(COUNTIFS(P$573:P$577,"&lt;&gt;",$AS$573:$AS$577,$AS57,$AT$573:$AT$577,$AT57,$E$573:$E$577,$E57),SUMIFS(P$573:P$577,$AS$573:$AS$577,$AS57,$AT$573:$AT$577,$AT57,$E$573:$E$577,$E57),"")</f>
        <v/>
      </c>
      <c r="Q57" s="315" t="str">
        <f t="shared" si="60"/>
        <v/>
      </c>
      <c r="R57" s="315" t="str">
        <f t="shared" si="60"/>
        <v/>
      </c>
      <c r="S57" s="315" t="str">
        <f t="shared" si="60"/>
        <v/>
      </c>
      <c r="T57" s="315" t="str">
        <f t="shared" si="60"/>
        <v/>
      </c>
      <c r="U57" s="315" t="str">
        <f t="shared" si="60"/>
        <v/>
      </c>
      <c r="V57" s="315" t="str">
        <f t="shared" si="60"/>
        <v/>
      </c>
      <c r="W57" s="315" t="str">
        <f t="shared" si="60"/>
        <v/>
      </c>
      <c r="X57" s="315" t="str">
        <f t="shared" si="60"/>
        <v/>
      </c>
      <c r="Y57" s="315" t="str">
        <f t="shared" si="60"/>
        <v/>
      </c>
      <c r="Z57" s="315" t="str">
        <f t="shared" si="60"/>
        <v/>
      </c>
      <c r="AA57" s="315" t="str">
        <f t="shared" si="60"/>
        <v/>
      </c>
      <c r="AB57" s="315" t="str">
        <f t="shared" si="60"/>
        <v/>
      </c>
      <c r="AC57" s="315" t="str">
        <f t="shared" si="60"/>
        <v/>
      </c>
      <c r="AD57" s="673" t="s">
        <v>281</v>
      </c>
      <c r="AE57" s="674"/>
      <c r="AF57" s="310" t="str">
        <f>IF(COUNT(F57:Q57)=0,"",SUM(F57:Q57))</f>
        <v/>
      </c>
      <c r="AG57" s="310" t="str">
        <f>IF(COUNT(R57:AC57)=0,"",SUM(R57:AC57))</f>
        <v/>
      </c>
      <c r="AH57" s="310" t="str">
        <f t="shared" ref="AH57:AO57" si="61">IF(COUNTIFS(AH$573:AH$577,"&lt;&gt;",$AS$573:$AS$577,$AS57,$AT$573:$AT$577,$AT57,$AD$573:$AD$577,$AD57),SUMIFS(AH$573:AH$577,$AS$573:$AS$577,$AS57,$AT$573:$AT$577,$AT57,$AD$573:$AD$577,$AD57),"")</f>
        <v/>
      </c>
      <c r="AI57" s="310" t="str">
        <f t="shared" si="61"/>
        <v/>
      </c>
      <c r="AJ57" s="310" t="str">
        <f t="shared" si="61"/>
        <v/>
      </c>
      <c r="AK57" s="310" t="str">
        <f t="shared" si="61"/>
        <v/>
      </c>
      <c r="AL57" s="310" t="str">
        <f t="shared" si="61"/>
        <v/>
      </c>
      <c r="AM57" s="310" t="str">
        <f t="shared" si="61"/>
        <v/>
      </c>
      <c r="AN57" s="310" t="str">
        <f t="shared" si="61"/>
        <v/>
      </c>
      <c r="AO57" s="310" t="str">
        <f t="shared" si="61"/>
        <v/>
      </c>
      <c r="AP57" s="335" t="str">
        <f t="shared" si="2"/>
        <v/>
      </c>
      <c r="AS57" s="311" t="str">
        <f>IF(C55="","",C55)</f>
        <v>四国</v>
      </c>
      <c r="AT57" s="311" t="str">
        <f>IF(D55="","",D55)</f>
        <v>北海道</v>
      </c>
    </row>
    <row r="58" spans="2:47" ht="13.5" hidden="1" customHeight="1">
      <c r="B58" s="313"/>
      <c r="C58" s="675" t="s">
        <v>290</v>
      </c>
      <c r="D58" s="675" t="str">
        <f>C10</f>
        <v>北海道</v>
      </c>
      <c r="E58" s="26" t="s">
        <v>279</v>
      </c>
      <c r="F58" s="315" t="str">
        <f t="shared" si="59"/>
        <v/>
      </c>
      <c r="G58" s="315" t="str">
        <f t="shared" si="59"/>
        <v/>
      </c>
      <c r="H58" s="315" t="str">
        <f t="shared" si="59"/>
        <v/>
      </c>
      <c r="I58" s="315" t="str">
        <f t="shared" si="59"/>
        <v/>
      </c>
      <c r="J58" s="315" t="str">
        <f t="shared" si="59"/>
        <v/>
      </c>
      <c r="K58" s="315" t="str">
        <f t="shared" si="59"/>
        <v/>
      </c>
      <c r="L58" s="315" t="str">
        <f t="shared" si="59"/>
        <v/>
      </c>
      <c r="M58" s="315" t="str">
        <f t="shared" si="59"/>
        <v/>
      </c>
      <c r="N58" s="315" t="str">
        <f t="shared" si="59"/>
        <v/>
      </c>
      <c r="O58" s="315" t="str">
        <f t="shared" si="59"/>
        <v/>
      </c>
      <c r="P58" s="315" t="str">
        <f t="shared" si="60"/>
        <v/>
      </c>
      <c r="Q58" s="315" t="str">
        <f t="shared" si="60"/>
        <v/>
      </c>
      <c r="R58" s="315" t="str">
        <f t="shared" si="60"/>
        <v/>
      </c>
      <c r="S58" s="315" t="str">
        <f t="shared" si="60"/>
        <v/>
      </c>
      <c r="T58" s="315" t="str">
        <f t="shared" si="60"/>
        <v/>
      </c>
      <c r="U58" s="315" t="str">
        <f t="shared" si="60"/>
        <v/>
      </c>
      <c r="V58" s="315" t="str">
        <f t="shared" si="60"/>
        <v/>
      </c>
      <c r="W58" s="315" t="str">
        <f t="shared" si="60"/>
        <v/>
      </c>
      <c r="X58" s="315" t="str">
        <f t="shared" si="60"/>
        <v/>
      </c>
      <c r="Y58" s="315" t="str">
        <f t="shared" si="60"/>
        <v/>
      </c>
      <c r="Z58" s="315" t="str">
        <f t="shared" si="60"/>
        <v/>
      </c>
      <c r="AA58" s="315" t="str">
        <f t="shared" si="60"/>
        <v/>
      </c>
      <c r="AB58" s="315" t="str">
        <f t="shared" si="60"/>
        <v/>
      </c>
      <c r="AC58" s="315" t="str">
        <f t="shared" si="60"/>
        <v/>
      </c>
      <c r="AD58" s="671" t="s">
        <v>279</v>
      </c>
      <c r="AE58" s="26" t="s">
        <v>171</v>
      </c>
      <c r="AF58" s="310" t="str">
        <f>IF(COUNT(J58)=0,"",J58)</f>
        <v/>
      </c>
      <c r="AG58" s="310" t="str">
        <f>IF(COUNT(V58)=0,"",V58)</f>
        <v/>
      </c>
      <c r="AH58" s="315" t="str">
        <f t="shared" ref="AH58:AO59" si="62">IF(COUNTIFS(AH$573:AH$577,"&lt;&gt;",$AS$573:$AS$577,$AS58,$AT$573:$AT$577,$AT58,$AE$573:$AE$577,$AE58),SUMIFS(AH$573:AH$577,$AS$573:$AS$577,$AS58,$AT$573:$AT$577,$AT58,$AE$573:$AE$577,$AE58),"")</f>
        <v/>
      </c>
      <c r="AI58" s="315" t="str">
        <f t="shared" si="62"/>
        <v/>
      </c>
      <c r="AJ58" s="315" t="str">
        <f t="shared" si="62"/>
        <v/>
      </c>
      <c r="AK58" s="315" t="str">
        <f t="shared" si="62"/>
        <v/>
      </c>
      <c r="AL58" s="315" t="str">
        <f t="shared" si="62"/>
        <v/>
      </c>
      <c r="AM58" s="315" t="str">
        <f t="shared" si="62"/>
        <v/>
      </c>
      <c r="AN58" s="315" t="str">
        <f t="shared" si="62"/>
        <v/>
      </c>
      <c r="AO58" s="315" t="str">
        <f t="shared" si="62"/>
        <v/>
      </c>
      <c r="AP58" s="335" t="str">
        <f t="shared" si="2"/>
        <v/>
      </c>
      <c r="AS58" s="311" t="str">
        <f>IF(C58="","",C58)</f>
        <v>九州</v>
      </c>
      <c r="AT58" s="311" t="str">
        <f>IF(D58="","",D58)</f>
        <v>北海道</v>
      </c>
    </row>
    <row r="59" spans="2:47" ht="13.5" hidden="1" customHeight="1">
      <c r="B59" s="313"/>
      <c r="C59" s="675"/>
      <c r="D59" s="675"/>
      <c r="E59" s="302"/>
      <c r="F59" s="316"/>
      <c r="G59" s="316"/>
      <c r="H59" s="316"/>
      <c r="I59" s="316"/>
      <c r="J59" s="316"/>
      <c r="K59" s="316"/>
      <c r="L59" s="316"/>
      <c r="M59" s="316"/>
      <c r="N59" s="316"/>
      <c r="O59" s="316"/>
      <c r="P59" s="316"/>
      <c r="Q59" s="316"/>
      <c r="R59" s="316"/>
      <c r="S59" s="316"/>
      <c r="T59" s="316"/>
      <c r="U59" s="316"/>
      <c r="V59" s="316"/>
      <c r="W59" s="316"/>
      <c r="X59" s="316"/>
      <c r="Y59" s="316"/>
      <c r="Z59" s="316"/>
      <c r="AA59" s="316"/>
      <c r="AB59" s="316"/>
      <c r="AC59" s="316"/>
      <c r="AD59" s="672"/>
      <c r="AE59" s="26" t="s">
        <v>172</v>
      </c>
      <c r="AF59" s="310" t="str">
        <f>IF(COUNT(O58)=0,"",O58)</f>
        <v/>
      </c>
      <c r="AG59" s="310" t="str">
        <f>IF(COUNT(AA58)=0,"",AA58)</f>
        <v/>
      </c>
      <c r="AH59" s="315" t="str">
        <f t="shared" si="62"/>
        <v/>
      </c>
      <c r="AI59" s="315" t="str">
        <f t="shared" si="62"/>
        <v/>
      </c>
      <c r="AJ59" s="315" t="str">
        <f t="shared" si="62"/>
        <v/>
      </c>
      <c r="AK59" s="315" t="str">
        <f t="shared" si="62"/>
        <v/>
      </c>
      <c r="AL59" s="315" t="str">
        <f t="shared" si="62"/>
        <v/>
      </c>
      <c r="AM59" s="315" t="str">
        <f t="shared" si="62"/>
        <v/>
      </c>
      <c r="AN59" s="315" t="str">
        <f t="shared" si="62"/>
        <v/>
      </c>
      <c r="AO59" s="315" t="str">
        <f t="shared" si="62"/>
        <v/>
      </c>
      <c r="AP59" s="335" t="str">
        <f t="shared" si="2"/>
        <v/>
      </c>
      <c r="AS59" s="311" t="str">
        <f>IF(C58="","",C58)</f>
        <v>九州</v>
      </c>
      <c r="AT59" s="311" t="str">
        <f>IF(D58="","",D58)</f>
        <v>北海道</v>
      </c>
    </row>
    <row r="60" spans="2:47" ht="13.5" hidden="1" customHeight="1">
      <c r="B60" s="313"/>
      <c r="C60" s="675"/>
      <c r="D60" s="675"/>
      <c r="E60" s="26" t="s">
        <v>280</v>
      </c>
      <c r="F60" s="315" t="str">
        <f t="shared" ref="F60:AC60" si="63">IF(COUNTIFS(F$573:F$577,"&lt;&gt;",$AS$573:$AS$577,$AS60,$AT$573:$AT$577,$AT60,$E$573:$E$577,$E60),SUMIFS(F$573:F$577,$AS$573:$AS$577,$AS60,$AT$573:$AT$577,$AT60,$E$573:$E$577,$E60),"")</f>
        <v/>
      </c>
      <c r="G60" s="315" t="str">
        <f t="shared" si="63"/>
        <v/>
      </c>
      <c r="H60" s="315" t="str">
        <f t="shared" si="63"/>
        <v/>
      </c>
      <c r="I60" s="315" t="str">
        <f t="shared" si="63"/>
        <v/>
      </c>
      <c r="J60" s="315" t="str">
        <f t="shared" si="63"/>
        <v/>
      </c>
      <c r="K60" s="315" t="str">
        <f t="shared" si="63"/>
        <v/>
      </c>
      <c r="L60" s="315" t="str">
        <f t="shared" si="63"/>
        <v/>
      </c>
      <c r="M60" s="315" t="str">
        <f t="shared" si="63"/>
        <v/>
      </c>
      <c r="N60" s="315" t="str">
        <f t="shared" si="63"/>
        <v/>
      </c>
      <c r="O60" s="315" t="str">
        <f t="shared" si="63"/>
        <v/>
      </c>
      <c r="P60" s="315" t="str">
        <f t="shared" si="63"/>
        <v/>
      </c>
      <c r="Q60" s="315" t="str">
        <f t="shared" si="63"/>
        <v/>
      </c>
      <c r="R60" s="315" t="str">
        <f t="shared" si="63"/>
        <v/>
      </c>
      <c r="S60" s="315" t="str">
        <f t="shared" si="63"/>
        <v/>
      </c>
      <c r="T60" s="315" t="str">
        <f t="shared" si="63"/>
        <v/>
      </c>
      <c r="U60" s="315" t="str">
        <f t="shared" si="63"/>
        <v/>
      </c>
      <c r="V60" s="315" t="str">
        <f t="shared" si="63"/>
        <v/>
      </c>
      <c r="W60" s="315" t="str">
        <f t="shared" si="63"/>
        <v/>
      </c>
      <c r="X60" s="315" t="str">
        <f t="shared" si="63"/>
        <v/>
      </c>
      <c r="Y60" s="315" t="str">
        <f t="shared" si="63"/>
        <v/>
      </c>
      <c r="Z60" s="315" t="str">
        <f t="shared" si="63"/>
        <v/>
      </c>
      <c r="AA60" s="315" t="str">
        <f t="shared" si="63"/>
        <v/>
      </c>
      <c r="AB60" s="315" t="str">
        <f t="shared" si="63"/>
        <v/>
      </c>
      <c r="AC60" s="315" t="str">
        <f t="shared" si="63"/>
        <v/>
      </c>
      <c r="AD60" s="673" t="s">
        <v>281</v>
      </c>
      <c r="AE60" s="674"/>
      <c r="AF60" s="310" t="str">
        <f>IF(COUNT(F60:Q60)=0,"",SUM(F60:Q60))</f>
        <v/>
      </c>
      <c r="AG60" s="310" t="str">
        <f>IF(COUNT(R60:AC60)=0,"",SUM(R60:AC60))</f>
        <v/>
      </c>
      <c r="AH60" s="310" t="str">
        <f t="shared" ref="AH60:AO60" si="64">IF(COUNTIFS(AH$573:AH$577,"&lt;&gt;",$AS$573:$AS$577,$AS60,$AT$573:$AT$577,$AT60,$AD$573:$AD$577,$AD60),SUMIFS(AH$573:AH$577,$AS$573:$AS$577,$AS60,$AT$573:$AT$577,$AT60,$AD$573:$AD$577,$AD60),"")</f>
        <v/>
      </c>
      <c r="AI60" s="310" t="str">
        <f t="shared" si="64"/>
        <v/>
      </c>
      <c r="AJ60" s="310" t="str">
        <f t="shared" si="64"/>
        <v/>
      </c>
      <c r="AK60" s="310" t="str">
        <f t="shared" si="64"/>
        <v/>
      </c>
      <c r="AL60" s="310" t="str">
        <f t="shared" si="64"/>
        <v/>
      </c>
      <c r="AM60" s="310" t="str">
        <f t="shared" si="64"/>
        <v/>
      </c>
      <c r="AN60" s="310" t="str">
        <f t="shared" si="64"/>
        <v/>
      </c>
      <c r="AO60" s="310" t="str">
        <f t="shared" si="64"/>
        <v/>
      </c>
      <c r="AP60" s="335" t="str">
        <f t="shared" si="2"/>
        <v/>
      </c>
      <c r="AS60" s="311" t="str">
        <f>IF(C58="","",C58)</f>
        <v>九州</v>
      </c>
      <c r="AT60" s="311" t="str">
        <f>IF(D58="","",D58)</f>
        <v>北海道</v>
      </c>
    </row>
    <row r="61" spans="2:47" ht="13.5" hidden="1" customHeight="1"/>
    <row r="62" spans="2:47" ht="13.5" hidden="1" customHeight="1">
      <c r="C62" s="18" t="s">
        <v>299</v>
      </c>
      <c r="E62" s="18" t="s">
        <v>298</v>
      </c>
    </row>
    <row r="63" spans="2:47" ht="13.5" hidden="1" customHeight="1">
      <c r="B63" s="312"/>
      <c r="C63" s="686" t="s">
        <v>277</v>
      </c>
      <c r="D63" s="686" t="s">
        <v>278</v>
      </c>
      <c r="E63" s="687" t="s">
        <v>176</v>
      </c>
      <c r="F63" s="689" t="e">
        <f>DATE(#REF!,1,1)</f>
        <v>#REF!</v>
      </c>
      <c r="G63" s="689"/>
      <c r="H63" s="689"/>
      <c r="I63" s="689"/>
      <c r="J63" s="689"/>
      <c r="K63" s="689"/>
      <c r="L63" s="689"/>
      <c r="M63" s="689"/>
      <c r="N63" s="689"/>
      <c r="O63" s="689"/>
      <c r="P63" s="689"/>
      <c r="Q63" s="689"/>
      <c r="R63" s="689" t="e">
        <f>DATE(#REF!,1,1)</f>
        <v>#REF!</v>
      </c>
      <c r="S63" s="689"/>
      <c r="T63" s="689"/>
      <c r="U63" s="689"/>
      <c r="V63" s="689"/>
      <c r="W63" s="689"/>
      <c r="X63" s="689"/>
      <c r="Y63" s="689"/>
      <c r="Z63" s="689"/>
      <c r="AA63" s="689"/>
      <c r="AB63" s="689"/>
      <c r="AC63" s="689"/>
      <c r="AD63" s="687" t="s">
        <v>175</v>
      </c>
      <c r="AE63" s="690"/>
      <c r="AF63" s="685" t="e">
        <f>DATE(#REF!,1,1)</f>
        <v>#REF!</v>
      </c>
      <c r="AG63" s="685" t="e">
        <f>DATE(#REF!+1,1,1)</f>
        <v>#REF!</v>
      </c>
      <c r="AH63" s="685" t="e">
        <f>DATE(#REF!+2,1,1)</f>
        <v>#REF!</v>
      </c>
      <c r="AI63" s="685" t="e">
        <f>DATE(#REF!+3,1,1)</f>
        <v>#REF!</v>
      </c>
      <c r="AJ63" s="685" t="e">
        <f>DATE(#REF!+4,1,1)</f>
        <v>#REF!</v>
      </c>
      <c r="AK63" s="685" t="e">
        <f>DATE(#REF!+5,1,1)</f>
        <v>#REF!</v>
      </c>
      <c r="AL63" s="685" t="e">
        <f>DATE(#REF!+6,1,1)</f>
        <v>#REF!</v>
      </c>
      <c r="AM63" s="685" t="e">
        <f>DATE(#REF!+7,1,1)</f>
        <v>#REF!</v>
      </c>
      <c r="AN63" s="685" t="e">
        <f>DATE(#REF!+8,1,1)</f>
        <v>#REF!</v>
      </c>
      <c r="AO63" s="685" t="e">
        <f>DATE(#REF!+9,1,1)</f>
        <v>#REF!</v>
      </c>
      <c r="AP63" s="696" t="s">
        <v>268</v>
      </c>
    </row>
    <row r="64" spans="2:47" ht="13.5" hidden="1" customHeight="1">
      <c r="B64" s="313"/>
      <c r="C64" s="686"/>
      <c r="D64" s="686"/>
      <c r="E64" s="688"/>
      <c r="F64" s="25" t="s">
        <v>173</v>
      </c>
      <c r="G64" s="25" t="s">
        <v>174</v>
      </c>
      <c r="H64" s="25" t="s">
        <v>161</v>
      </c>
      <c r="I64" s="25" t="s">
        <v>162</v>
      </c>
      <c r="J64" s="25" t="s">
        <v>163</v>
      </c>
      <c r="K64" s="25" t="s">
        <v>164</v>
      </c>
      <c r="L64" s="25" t="s">
        <v>165</v>
      </c>
      <c r="M64" s="25" t="s">
        <v>166</v>
      </c>
      <c r="N64" s="25" t="s">
        <v>167</v>
      </c>
      <c r="O64" s="25" t="s">
        <v>168</v>
      </c>
      <c r="P64" s="25" t="s">
        <v>169</v>
      </c>
      <c r="Q64" s="25" t="s">
        <v>170</v>
      </c>
      <c r="R64" s="25" t="s">
        <v>173</v>
      </c>
      <c r="S64" s="25" t="s">
        <v>174</v>
      </c>
      <c r="T64" s="25" t="s">
        <v>161</v>
      </c>
      <c r="U64" s="25" t="s">
        <v>162</v>
      </c>
      <c r="V64" s="25" t="s">
        <v>163</v>
      </c>
      <c r="W64" s="25" t="s">
        <v>164</v>
      </c>
      <c r="X64" s="25" t="s">
        <v>165</v>
      </c>
      <c r="Y64" s="25" t="s">
        <v>166</v>
      </c>
      <c r="Z64" s="25" t="s">
        <v>167</v>
      </c>
      <c r="AA64" s="25" t="s">
        <v>168</v>
      </c>
      <c r="AB64" s="25" t="s">
        <v>169</v>
      </c>
      <c r="AC64" s="25" t="s">
        <v>170</v>
      </c>
      <c r="AD64" s="688"/>
      <c r="AE64" s="691"/>
      <c r="AF64" s="685"/>
      <c r="AG64" s="685"/>
      <c r="AH64" s="685"/>
      <c r="AI64" s="685"/>
      <c r="AJ64" s="685"/>
      <c r="AK64" s="685"/>
      <c r="AL64" s="685"/>
      <c r="AM64" s="685"/>
      <c r="AN64" s="685"/>
      <c r="AO64" s="685"/>
      <c r="AP64" s="685"/>
      <c r="AU64" s="14"/>
    </row>
    <row r="65" spans="2:46" ht="13.5" hidden="1" customHeight="1">
      <c r="B65" s="313"/>
      <c r="C65" s="675" t="str">
        <f>C62</f>
        <v>東北</v>
      </c>
      <c r="D65" s="675" t="s">
        <v>276</v>
      </c>
      <c r="E65" s="26" t="s">
        <v>279</v>
      </c>
      <c r="F65" s="315" t="str">
        <f t="shared" ref="F65:AC65" si="65">IF(COUNTIFS(F$573:F$577,"&lt;&gt;",$AS$573:$AS$577,$AS65,$AT$573:$AT$577,$AT65,$E$573:$E$577,$E65),SUMIFS(F$573:F$577,$AS$573:$AS$577,$AS65,$AT$573:$AT$577,$AT65,$E$573:$E$577,$E65),"")</f>
        <v/>
      </c>
      <c r="G65" s="315" t="str">
        <f t="shared" si="65"/>
        <v/>
      </c>
      <c r="H65" s="315" t="str">
        <f t="shared" si="65"/>
        <v/>
      </c>
      <c r="I65" s="315" t="str">
        <f t="shared" si="65"/>
        <v/>
      </c>
      <c r="J65" s="315" t="str">
        <f t="shared" si="65"/>
        <v/>
      </c>
      <c r="K65" s="315" t="str">
        <f t="shared" si="65"/>
        <v/>
      </c>
      <c r="L65" s="315" t="str">
        <f t="shared" si="65"/>
        <v/>
      </c>
      <c r="M65" s="315" t="str">
        <f t="shared" si="65"/>
        <v/>
      </c>
      <c r="N65" s="315" t="str">
        <f t="shared" si="65"/>
        <v/>
      </c>
      <c r="O65" s="315" t="str">
        <f t="shared" si="65"/>
        <v/>
      </c>
      <c r="P65" s="315" t="str">
        <f t="shared" si="65"/>
        <v/>
      </c>
      <c r="Q65" s="315" t="str">
        <f t="shared" si="65"/>
        <v/>
      </c>
      <c r="R65" s="315" t="str">
        <f t="shared" si="65"/>
        <v/>
      </c>
      <c r="S65" s="315" t="str">
        <f t="shared" si="65"/>
        <v/>
      </c>
      <c r="T65" s="315" t="str">
        <f t="shared" si="65"/>
        <v/>
      </c>
      <c r="U65" s="315" t="str">
        <f t="shared" si="65"/>
        <v/>
      </c>
      <c r="V65" s="315" t="str">
        <f t="shared" si="65"/>
        <v/>
      </c>
      <c r="W65" s="315" t="str">
        <f t="shared" si="65"/>
        <v/>
      </c>
      <c r="X65" s="315" t="str">
        <f t="shared" si="65"/>
        <v/>
      </c>
      <c r="Y65" s="315" t="str">
        <f t="shared" si="65"/>
        <v/>
      </c>
      <c r="Z65" s="315" t="str">
        <f t="shared" si="65"/>
        <v/>
      </c>
      <c r="AA65" s="315" t="str">
        <f t="shared" si="65"/>
        <v/>
      </c>
      <c r="AB65" s="315" t="str">
        <f t="shared" si="65"/>
        <v/>
      </c>
      <c r="AC65" s="315" t="str">
        <f t="shared" si="65"/>
        <v/>
      </c>
      <c r="AD65" s="671" t="s">
        <v>279</v>
      </c>
      <c r="AE65" s="26" t="s">
        <v>171</v>
      </c>
      <c r="AF65" s="310" t="str">
        <f>IF(COUNT(J65)=0,"",J65)</f>
        <v/>
      </c>
      <c r="AG65" s="310" t="str">
        <f>IF(COUNT(V65)=0,"",V65)</f>
        <v/>
      </c>
      <c r="AH65" s="315" t="str">
        <f t="shared" ref="AH65:AO66" si="66">IF(COUNTIFS(AH$573:AH$577,"&lt;&gt;",$AS$573:$AS$577,$AS65,$AT$573:$AT$577,$AT65,$AE$573:$AE$577,$AE65),SUMIFS(AH$573:AH$577,$AS$573:$AS$577,$AS65,$AT$573:$AT$577,$AT65,$AE$573:$AE$577,$AE65),"")</f>
        <v/>
      </c>
      <c r="AI65" s="315" t="str">
        <f t="shared" si="66"/>
        <v/>
      </c>
      <c r="AJ65" s="315" t="str">
        <f t="shared" si="66"/>
        <v/>
      </c>
      <c r="AK65" s="315" t="str">
        <f t="shared" si="66"/>
        <v/>
      </c>
      <c r="AL65" s="315" t="str">
        <f t="shared" si="66"/>
        <v/>
      </c>
      <c r="AM65" s="315" t="str">
        <f t="shared" si="66"/>
        <v/>
      </c>
      <c r="AN65" s="315" t="str">
        <f t="shared" si="66"/>
        <v/>
      </c>
      <c r="AO65" s="315" t="str">
        <f t="shared" si="66"/>
        <v/>
      </c>
      <c r="AP65" s="300"/>
      <c r="AS65" s="311" t="str">
        <f>IF(C65="","",C65)</f>
        <v>東北</v>
      </c>
      <c r="AT65" s="311" t="str">
        <f>IF(D65="","",D65)</f>
        <v>北海道</v>
      </c>
    </row>
    <row r="66" spans="2:46" ht="13.5" hidden="1" customHeight="1">
      <c r="B66" s="313"/>
      <c r="C66" s="675"/>
      <c r="D66" s="675"/>
      <c r="E66" s="302"/>
      <c r="F66" s="316"/>
      <c r="G66" s="316"/>
      <c r="H66" s="316"/>
      <c r="I66" s="316"/>
      <c r="J66" s="316"/>
      <c r="K66" s="316"/>
      <c r="L66" s="316"/>
      <c r="M66" s="316"/>
      <c r="N66" s="316"/>
      <c r="O66" s="316"/>
      <c r="P66" s="316"/>
      <c r="Q66" s="316"/>
      <c r="R66" s="316"/>
      <c r="S66" s="316"/>
      <c r="T66" s="316"/>
      <c r="U66" s="316"/>
      <c r="V66" s="316"/>
      <c r="W66" s="316"/>
      <c r="X66" s="316"/>
      <c r="Y66" s="316"/>
      <c r="Z66" s="316"/>
      <c r="AA66" s="316"/>
      <c r="AB66" s="316"/>
      <c r="AC66" s="316"/>
      <c r="AD66" s="672"/>
      <c r="AE66" s="26" t="s">
        <v>172</v>
      </c>
      <c r="AF66" s="310" t="str">
        <f>IF(COUNT(O65)=0,"",O65)</f>
        <v/>
      </c>
      <c r="AG66" s="310" t="str">
        <f>IF(COUNT(AA65)=0,"",AA65)</f>
        <v/>
      </c>
      <c r="AH66" s="315" t="str">
        <f t="shared" si="66"/>
        <v/>
      </c>
      <c r="AI66" s="315" t="str">
        <f t="shared" si="66"/>
        <v/>
      </c>
      <c r="AJ66" s="315" t="str">
        <f t="shared" si="66"/>
        <v/>
      </c>
      <c r="AK66" s="315" t="str">
        <f t="shared" si="66"/>
        <v/>
      </c>
      <c r="AL66" s="315" t="str">
        <f t="shared" si="66"/>
        <v/>
      </c>
      <c r="AM66" s="315" t="str">
        <f t="shared" si="66"/>
        <v/>
      </c>
      <c r="AN66" s="315" t="str">
        <f t="shared" si="66"/>
        <v/>
      </c>
      <c r="AO66" s="315" t="str">
        <f t="shared" si="66"/>
        <v/>
      </c>
      <c r="AP66" s="303"/>
      <c r="AS66" s="311" t="str">
        <f>IF(C65="","",C65)</f>
        <v>東北</v>
      </c>
      <c r="AT66" s="311" t="str">
        <f>IF(D65="","",D65)</f>
        <v>北海道</v>
      </c>
    </row>
    <row r="67" spans="2:46" ht="13.5" hidden="1" customHeight="1">
      <c r="B67" s="313"/>
      <c r="C67" s="675"/>
      <c r="D67" s="675"/>
      <c r="E67" s="26" t="s">
        <v>280</v>
      </c>
      <c r="F67" s="315" t="str">
        <f t="shared" ref="F67:O68" si="67">IF(COUNTIFS(F$573:F$577,"&lt;&gt;",$AS$573:$AS$577,$AS67,$AT$573:$AT$577,$AT67,$E$573:$E$577,$E67),SUMIFS(F$573:F$577,$AS$573:$AS$577,$AS67,$AT$573:$AT$577,$AT67,$E$573:$E$577,$E67),"")</f>
        <v/>
      </c>
      <c r="G67" s="315" t="str">
        <f t="shared" si="67"/>
        <v/>
      </c>
      <c r="H67" s="315" t="str">
        <f t="shared" si="67"/>
        <v/>
      </c>
      <c r="I67" s="315" t="str">
        <f t="shared" si="67"/>
        <v/>
      </c>
      <c r="J67" s="315" t="str">
        <f t="shared" si="67"/>
        <v/>
      </c>
      <c r="K67" s="315" t="str">
        <f t="shared" si="67"/>
        <v/>
      </c>
      <c r="L67" s="315" t="str">
        <f t="shared" si="67"/>
        <v/>
      </c>
      <c r="M67" s="315" t="str">
        <f t="shared" si="67"/>
        <v/>
      </c>
      <c r="N67" s="315" t="str">
        <f t="shared" si="67"/>
        <v/>
      </c>
      <c r="O67" s="315" t="str">
        <f t="shared" si="67"/>
        <v/>
      </c>
      <c r="P67" s="315" t="str">
        <f t="shared" ref="P67:AC68" si="68">IF(COUNTIFS(P$573:P$577,"&lt;&gt;",$AS$573:$AS$577,$AS67,$AT$573:$AT$577,$AT67,$E$573:$E$577,$E67),SUMIFS(P$573:P$577,$AS$573:$AS$577,$AS67,$AT$573:$AT$577,$AT67,$E$573:$E$577,$E67),"")</f>
        <v/>
      </c>
      <c r="Q67" s="315" t="str">
        <f t="shared" si="68"/>
        <v/>
      </c>
      <c r="R67" s="315" t="str">
        <f t="shared" si="68"/>
        <v/>
      </c>
      <c r="S67" s="315" t="str">
        <f t="shared" si="68"/>
        <v/>
      </c>
      <c r="T67" s="315" t="str">
        <f t="shared" si="68"/>
        <v/>
      </c>
      <c r="U67" s="315" t="str">
        <f t="shared" si="68"/>
        <v/>
      </c>
      <c r="V67" s="315" t="str">
        <f t="shared" si="68"/>
        <v/>
      </c>
      <c r="W67" s="315" t="str">
        <f t="shared" si="68"/>
        <v/>
      </c>
      <c r="X67" s="315" t="str">
        <f t="shared" si="68"/>
        <v/>
      </c>
      <c r="Y67" s="315" t="str">
        <f t="shared" si="68"/>
        <v/>
      </c>
      <c r="Z67" s="315" t="str">
        <f t="shared" si="68"/>
        <v/>
      </c>
      <c r="AA67" s="315" t="str">
        <f t="shared" si="68"/>
        <v/>
      </c>
      <c r="AB67" s="315" t="str">
        <f t="shared" si="68"/>
        <v/>
      </c>
      <c r="AC67" s="315" t="str">
        <f t="shared" si="68"/>
        <v/>
      </c>
      <c r="AD67" s="673" t="s">
        <v>281</v>
      </c>
      <c r="AE67" s="674"/>
      <c r="AF67" s="310" t="str">
        <f>IF(COUNT(F67:Q67)=0,"",SUM(F67:Q67))</f>
        <v/>
      </c>
      <c r="AG67" s="310" t="str">
        <f>IF(COUNT(R67:AC67)=0,"",SUM(R67:AC67))</f>
        <v/>
      </c>
      <c r="AH67" s="310" t="str">
        <f t="shared" ref="AH67:AO67" si="69">IF(COUNTIFS(AH$573:AH$577,"&lt;&gt;",$AS$573:$AS$577,$AS67,$AT$573:$AT$577,$AT67,$AD$573:$AD$577,$AD67),SUMIFS(AH$573:AH$577,$AS$573:$AS$577,$AS67,$AT$573:$AT$577,$AT67,$AD$573:$AD$577,$AD67),"")</f>
        <v/>
      </c>
      <c r="AI67" s="310" t="str">
        <f t="shared" si="69"/>
        <v/>
      </c>
      <c r="AJ67" s="310" t="str">
        <f t="shared" si="69"/>
        <v/>
      </c>
      <c r="AK67" s="310" t="str">
        <f t="shared" si="69"/>
        <v/>
      </c>
      <c r="AL67" s="310" t="str">
        <f t="shared" si="69"/>
        <v/>
      </c>
      <c r="AM67" s="310" t="str">
        <f t="shared" si="69"/>
        <v/>
      </c>
      <c r="AN67" s="310" t="str">
        <f t="shared" si="69"/>
        <v/>
      </c>
      <c r="AO67" s="310" t="str">
        <f t="shared" si="69"/>
        <v/>
      </c>
      <c r="AP67" s="335" t="str">
        <f>IF(COUNTIFS(AP$573:AP$577,"&lt;&gt;",$AS$573:$AS$577,$AS67,$AT$573:$AT$577,$AT67,$AD$573:$AD$577,$AD67),INDEX($AP$573:$AP$577,SUMPRODUCT(($AD$573:$AD$577=$AD67)*($AS$573:$AS$577=$AS67)*($AT$573:$AT$577=$AT67)*ROW($AS$573:$AS$577))-572,1),"")</f>
        <v/>
      </c>
      <c r="AS67" s="311" t="str">
        <f>IF(C65="","",C65)</f>
        <v>東北</v>
      </c>
      <c r="AT67" s="311" t="str">
        <f>IF(D65="","",D65)</f>
        <v>北海道</v>
      </c>
    </row>
    <row r="68" spans="2:46" ht="13.5" hidden="1" customHeight="1">
      <c r="B68" s="313"/>
      <c r="C68" s="675" t="str">
        <f>C62</f>
        <v>東北</v>
      </c>
      <c r="D68" s="675" t="s">
        <v>286</v>
      </c>
      <c r="E68" s="26" t="s">
        <v>279</v>
      </c>
      <c r="F68" s="315" t="str">
        <f t="shared" si="67"/>
        <v/>
      </c>
      <c r="G68" s="315" t="str">
        <f t="shared" si="67"/>
        <v/>
      </c>
      <c r="H68" s="315" t="str">
        <f t="shared" si="67"/>
        <v/>
      </c>
      <c r="I68" s="315" t="str">
        <f t="shared" si="67"/>
        <v/>
      </c>
      <c r="J68" s="315" t="str">
        <f t="shared" si="67"/>
        <v/>
      </c>
      <c r="K68" s="315" t="str">
        <f t="shared" si="67"/>
        <v/>
      </c>
      <c r="L68" s="315" t="str">
        <f t="shared" si="67"/>
        <v/>
      </c>
      <c r="M68" s="315" t="str">
        <f t="shared" si="67"/>
        <v/>
      </c>
      <c r="N68" s="315" t="str">
        <f t="shared" si="67"/>
        <v/>
      </c>
      <c r="O68" s="315" t="str">
        <f t="shared" si="67"/>
        <v/>
      </c>
      <c r="P68" s="315" t="str">
        <f t="shared" si="68"/>
        <v/>
      </c>
      <c r="Q68" s="315" t="str">
        <f t="shared" si="68"/>
        <v/>
      </c>
      <c r="R68" s="315" t="str">
        <f t="shared" si="68"/>
        <v/>
      </c>
      <c r="S68" s="315" t="str">
        <f t="shared" si="68"/>
        <v/>
      </c>
      <c r="T68" s="315" t="str">
        <f t="shared" si="68"/>
        <v/>
      </c>
      <c r="U68" s="315" t="str">
        <f t="shared" si="68"/>
        <v/>
      </c>
      <c r="V68" s="315" t="str">
        <f t="shared" si="68"/>
        <v/>
      </c>
      <c r="W68" s="315" t="str">
        <f t="shared" si="68"/>
        <v/>
      </c>
      <c r="X68" s="315" t="str">
        <f t="shared" si="68"/>
        <v/>
      </c>
      <c r="Y68" s="315" t="str">
        <f t="shared" si="68"/>
        <v/>
      </c>
      <c r="Z68" s="315" t="str">
        <f t="shared" si="68"/>
        <v/>
      </c>
      <c r="AA68" s="315" t="str">
        <f t="shared" si="68"/>
        <v/>
      </c>
      <c r="AB68" s="315" t="str">
        <f t="shared" si="68"/>
        <v/>
      </c>
      <c r="AC68" s="315" t="str">
        <f t="shared" si="68"/>
        <v/>
      </c>
      <c r="AD68" s="671" t="s">
        <v>279</v>
      </c>
      <c r="AE68" s="26" t="s">
        <v>171</v>
      </c>
      <c r="AF68" s="310" t="str">
        <f>IF(COUNT(J68)=0,"",J68)</f>
        <v/>
      </c>
      <c r="AG68" s="310" t="str">
        <f>IF(COUNT(V68)=0,"",V68)</f>
        <v/>
      </c>
      <c r="AH68" s="315" t="str">
        <f t="shared" ref="AH68:AO69" si="70">IF(COUNTIFS(AH$573:AH$577,"&lt;&gt;",$AS$573:$AS$577,$AS68,$AT$573:$AT$577,$AT68,$AE$573:$AE$577,$AE68),SUMIFS(AH$573:AH$577,$AS$573:$AS$577,$AS68,$AT$573:$AT$577,$AT68,$AE$573:$AE$577,$AE68),"")</f>
        <v/>
      </c>
      <c r="AI68" s="315" t="str">
        <f t="shared" si="70"/>
        <v/>
      </c>
      <c r="AJ68" s="315" t="str">
        <f t="shared" si="70"/>
        <v/>
      </c>
      <c r="AK68" s="315" t="str">
        <f t="shared" si="70"/>
        <v/>
      </c>
      <c r="AL68" s="315" t="str">
        <f t="shared" si="70"/>
        <v/>
      </c>
      <c r="AM68" s="315" t="str">
        <f t="shared" si="70"/>
        <v/>
      </c>
      <c r="AN68" s="315" t="str">
        <f t="shared" si="70"/>
        <v/>
      </c>
      <c r="AO68" s="315" t="str">
        <f t="shared" si="70"/>
        <v/>
      </c>
      <c r="AP68" s="300"/>
      <c r="AS68" s="311" t="str">
        <f>IF(C68="","",C68)</f>
        <v>東北</v>
      </c>
      <c r="AT68" s="311" t="str">
        <f>IF(D68="","",D68)</f>
        <v>東京</v>
      </c>
    </row>
    <row r="69" spans="2:46" ht="13.5" hidden="1" customHeight="1">
      <c r="B69" s="313"/>
      <c r="C69" s="675"/>
      <c r="D69" s="675"/>
      <c r="E69" s="302"/>
      <c r="F69" s="316"/>
      <c r="G69" s="316"/>
      <c r="H69" s="316"/>
      <c r="I69" s="316"/>
      <c r="J69" s="316"/>
      <c r="K69" s="316"/>
      <c r="L69" s="316"/>
      <c r="M69" s="316"/>
      <c r="N69" s="316"/>
      <c r="O69" s="316"/>
      <c r="P69" s="316"/>
      <c r="Q69" s="316"/>
      <c r="R69" s="316"/>
      <c r="S69" s="316"/>
      <c r="T69" s="316"/>
      <c r="U69" s="316"/>
      <c r="V69" s="316"/>
      <c r="W69" s="316"/>
      <c r="X69" s="316"/>
      <c r="Y69" s="316"/>
      <c r="Z69" s="316"/>
      <c r="AA69" s="316"/>
      <c r="AB69" s="316"/>
      <c r="AC69" s="316"/>
      <c r="AD69" s="672"/>
      <c r="AE69" s="26" t="s">
        <v>172</v>
      </c>
      <c r="AF69" s="310" t="str">
        <f>IF(COUNT(O68)=0,"",O68)</f>
        <v/>
      </c>
      <c r="AG69" s="310" t="str">
        <f>IF(COUNT(AA68)=0,"",AA68)</f>
        <v/>
      </c>
      <c r="AH69" s="315" t="str">
        <f t="shared" si="70"/>
        <v/>
      </c>
      <c r="AI69" s="315" t="str">
        <f t="shared" si="70"/>
        <v/>
      </c>
      <c r="AJ69" s="315" t="str">
        <f t="shared" si="70"/>
        <v/>
      </c>
      <c r="AK69" s="315" t="str">
        <f t="shared" si="70"/>
        <v/>
      </c>
      <c r="AL69" s="315" t="str">
        <f t="shared" si="70"/>
        <v/>
      </c>
      <c r="AM69" s="315" t="str">
        <f t="shared" si="70"/>
        <v/>
      </c>
      <c r="AN69" s="315" t="str">
        <f t="shared" si="70"/>
        <v/>
      </c>
      <c r="AO69" s="315" t="str">
        <f t="shared" si="70"/>
        <v/>
      </c>
      <c r="AP69" s="303"/>
      <c r="AS69" s="311" t="str">
        <f>IF(C68="","",C68)</f>
        <v>東北</v>
      </c>
      <c r="AT69" s="311" t="str">
        <f>IF(D68="","",D68)</f>
        <v>東京</v>
      </c>
    </row>
    <row r="70" spans="2:46" ht="13.5" hidden="1" customHeight="1">
      <c r="B70" s="313"/>
      <c r="C70" s="675"/>
      <c r="D70" s="675"/>
      <c r="E70" s="26" t="s">
        <v>280</v>
      </c>
      <c r="F70" s="315" t="str">
        <f t="shared" ref="F70:O71" si="71">IF(COUNTIFS(F$573:F$577,"&lt;&gt;",$AS$573:$AS$577,$AS70,$AT$573:$AT$577,$AT70,$E$573:$E$577,$E70),SUMIFS(F$573:F$577,$AS$573:$AS$577,$AS70,$AT$573:$AT$577,$AT70,$E$573:$E$577,$E70),"")</f>
        <v/>
      </c>
      <c r="G70" s="315" t="str">
        <f t="shared" si="71"/>
        <v/>
      </c>
      <c r="H70" s="315" t="str">
        <f t="shared" si="71"/>
        <v/>
      </c>
      <c r="I70" s="315" t="str">
        <f t="shared" si="71"/>
        <v/>
      </c>
      <c r="J70" s="315" t="str">
        <f t="shared" si="71"/>
        <v/>
      </c>
      <c r="K70" s="315" t="str">
        <f t="shared" si="71"/>
        <v/>
      </c>
      <c r="L70" s="315" t="str">
        <f t="shared" si="71"/>
        <v/>
      </c>
      <c r="M70" s="315" t="str">
        <f t="shared" si="71"/>
        <v/>
      </c>
      <c r="N70" s="315" t="str">
        <f t="shared" si="71"/>
        <v/>
      </c>
      <c r="O70" s="315" t="str">
        <f t="shared" si="71"/>
        <v/>
      </c>
      <c r="P70" s="315" t="str">
        <f t="shared" ref="P70:AC71" si="72">IF(COUNTIFS(P$573:P$577,"&lt;&gt;",$AS$573:$AS$577,$AS70,$AT$573:$AT$577,$AT70,$E$573:$E$577,$E70),SUMIFS(P$573:P$577,$AS$573:$AS$577,$AS70,$AT$573:$AT$577,$AT70,$E$573:$E$577,$E70),"")</f>
        <v/>
      </c>
      <c r="Q70" s="315" t="str">
        <f t="shared" si="72"/>
        <v/>
      </c>
      <c r="R70" s="315" t="str">
        <f t="shared" si="72"/>
        <v/>
      </c>
      <c r="S70" s="315" t="str">
        <f t="shared" si="72"/>
        <v/>
      </c>
      <c r="T70" s="315" t="str">
        <f t="shared" si="72"/>
        <v/>
      </c>
      <c r="U70" s="315" t="str">
        <f t="shared" si="72"/>
        <v/>
      </c>
      <c r="V70" s="315" t="str">
        <f t="shared" si="72"/>
        <v/>
      </c>
      <c r="W70" s="315" t="str">
        <f t="shared" si="72"/>
        <v/>
      </c>
      <c r="X70" s="315" t="str">
        <f t="shared" si="72"/>
        <v/>
      </c>
      <c r="Y70" s="315" t="str">
        <f t="shared" si="72"/>
        <v/>
      </c>
      <c r="Z70" s="315" t="str">
        <f t="shared" si="72"/>
        <v/>
      </c>
      <c r="AA70" s="315" t="str">
        <f t="shared" si="72"/>
        <v/>
      </c>
      <c r="AB70" s="315" t="str">
        <f t="shared" si="72"/>
        <v/>
      </c>
      <c r="AC70" s="315" t="str">
        <f t="shared" si="72"/>
        <v/>
      </c>
      <c r="AD70" s="673" t="s">
        <v>281</v>
      </c>
      <c r="AE70" s="674"/>
      <c r="AF70" s="310" t="str">
        <f>IF(COUNT(F70:Q70)=0,"",SUM(F70:Q70))</f>
        <v/>
      </c>
      <c r="AG70" s="310" t="str">
        <f>IF(COUNT(R70:AC70)=0,"",SUM(R70:AC70))</f>
        <v/>
      </c>
      <c r="AH70" s="310" t="str">
        <f t="shared" ref="AH70:AO70" si="73">IF(COUNTIFS(AH$573:AH$577,"&lt;&gt;",$AS$573:$AS$577,$AS70,$AT$573:$AT$577,$AT70,$AD$573:$AD$577,$AD70),SUMIFS(AH$573:AH$577,$AS$573:$AS$577,$AS70,$AT$573:$AT$577,$AT70,$AD$573:$AD$577,$AD70),"")</f>
        <v/>
      </c>
      <c r="AI70" s="310" t="str">
        <f t="shared" si="73"/>
        <v/>
      </c>
      <c r="AJ70" s="310" t="str">
        <f t="shared" si="73"/>
        <v/>
      </c>
      <c r="AK70" s="310" t="str">
        <f t="shared" si="73"/>
        <v/>
      </c>
      <c r="AL70" s="310" t="str">
        <f t="shared" si="73"/>
        <v/>
      </c>
      <c r="AM70" s="310" t="str">
        <f t="shared" si="73"/>
        <v/>
      </c>
      <c r="AN70" s="310" t="str">
        <f t="shared" si="73"/>
        <v/>
      </c>
      <c r="AO70" s="310" t="str">
        <f t="shared" si="73"/>
        <v/>
      </c>
      <c r="AP70" s="335" t="str">
        <f>IF(COUNTIFS(AP$573:AP$577,"&lt;&gt;",$AS$573:$AS$577,$AS70,$AT$573:$AT$577,$AT70,$AD$573:$AD$577,$AD70),INDEX($AP$573:$AP$577,SUMPRODUCT(($AD$573:$AD$577=$AD70)*($AS$573:$AS$577=$AS70)*($AT$573:$AT$577=$AT70)*ROW($AS$573:$AS$577))-572,1),"")</f>
        <v/>
      </c>
      <c r="AS70" s="311" t="str">
        <f>IF(C68="","",C68)</f>
        <v>東北</v>
      </c>
      <c r="AT70" s="311" t="str">
        <f>IF(D68="","",D68)</f>
        <v>東京</v>
      </c>
    </row>
    <row r="71" spans="2:46" ht="13.5" hidden="1" customHeight="1">
      <c r="B71" s="313"/>
      <c r="C71" s="675" t="str">
        <f>C62</f>
        <v>東北</v>
      </c>
      <c r="D71" s="675" t="s">
        <v>284</v>
      </c>
      <c r="E71" s="26" t="s">
        <v>279</v>
      </c>
      <c r="F71" s="315" t="str">
        <f t="shared" si="71"/>
        <v/>
      </c>
      <c r="G71" s="315" t="str">
        <f t="shared" si="71"/>
        <v/>
      </c>
      <c r="H71" s="315" t="str">
        <f t="shared" si="71"/>
        <v/>
      </c>
      <c r="I71" s="315" t="str">
        <f t="shared" si="71"/>
        <v/>
      </c>
      <c r="J71" s="315" t="str">
        <f t="shared" si="71"/>
        <v/>
      </c>
      <c r="K71" s="315" t="str">
        <f t="shared" si="71"/>
        <v/>
      </c>
      <c r="L71" s="315" t="str">
        <f t="shared" si="71"/>
        <v/>
      </c>
      <c r="M71" s="315" t="str">
        <f t="shared" si="71"/>
        <v/>
      </c>
      <c r="N71" s="315" t="str">
        <f t="shared" si="71"/>
        <v/>
      </c>
      <c r="O71" s="315" t="str">
        <f t="shared" si="71"/>
        <v/>
      </c>
      <c r="P71" s="315" t="str">
        <f t="shared" si="72"/>
        <v/>
      </c>
      <c r="Q71" s="315" t="str">
        <f t="shared" si="72"/>
        <v/>
      </c>
      <c r="R71" s="315" t="str">
        <f t="shared" si="72"/>
        <v/>
      </c>
      <c r="S71" s="315" t="str">
        <f t="shared" si="72"/>
        <v/>
      </c>
      <c r="T71" s="315" t="str">
        <f t="shared" si="72"/>
        <v/>
      </c>
      <c r="U71" s="315" t="str">
        <f t="shared" si="72"/>
        <v/>
      </c>
      <c r="V71" s="315" t="str">
        <f t="shared" si="72"/>
        <v/>
      </c>
      <c r="W71" s="315" t="str">
        <f t="shared" si="72"/>
        <v/>
      </c>
      <c r="X71" s="315" t="str">
        <f t="shared" si="72"/>
        <v/>
      </c>
      <c r="Y71" s="315" t="str">
        <f t="shared" si="72"/>
        <v/>
      </c>
      <c r="Z71" s="315" t="str">
        <f t="shared" si="72"/>
        <v/>
      </c>
      <c r="AA71" s="315" t="str">
        <f t="shared" si="72"/>
        <v/>
      </c>
      <c r="AB71" s="315" t="str">
        <f t="shared" si="72"/>
        <v/>
      </c>
      <c r="AC71" s="315" t="str">
        <f t="shared" si="72"/>
        <v/>
      </c>
      <c r="AD71" s="671" t="s">
        <v>279</v>
      </c>
      <c r="AE71" s="26" t="s">
        <v>171</v>
      </c>
      <c r="AF71" s="310" t="str">
        <f>IF(COUNT(J71)=0,"",J71)</f>
        <v/>
      </c>
      <c r="AG71" s="310" t="str">
        <f>IF(COUNT(V71)=0,"",V71)</f>
        <v/>
      </c>
      <c r="AH71" s="315" t="str">
        <f t="shared" ref="AH71:AO72" si="74">IF(COUNTIFS(AH$573:AH$577,"&lt;&gt;",$AS$573:$AS$577,$AS71,$AT$573:$AT$577,$AT71,$AE$573:$AE$577,$AE71),SUMIFS(AH$573:AH$577,$AS$573:$AS$577,$AS71,$AT$573:$AT$577,$AT71,$AE$573:$AE$577,$AE71),"")</f>
        <v/>
      </c>
      <c r="AI71" s="315" t="str">
        <f t="shared" si="74"/>
        <v/>
      </c>
      <c r="AJ71" s="315" t="str">
        <f t="shared" si="74"/>
        <v/>
      </c>
      <c r="AK71" s="315" t="str">
        <f t="shared" si="74"/>
        <v/>
      </c>
      <c r="AL71" s="315" t="str">
        <f t="shared" si="74"/>
        <v/>
      </c>
      <c r="AM71" s="315" t="str">
        <f t="shared" si="74"/>
        <v/>
      </c>
      <c r="AN71" s="315" t="str">
        <f t="shared" si="74"/>
        <v/>
      </c>
      <c r="AO71" s="315" t="str">
        <f t="shared" si="74"/>
        <v/>
      </c>
      <c r="AP71" s="300"/>
      <c r="AS71" s="311" t="str">
        <f>IF(C71="","",C71)</f>
        <v>東北</v>
      </c>
      <c r="AT71" s="311" t="str">
        <f>IF(D71="","",D71)</f>
        <v>中部</v>
      </c>
    </row>
    <row r="72" spans="2:46" ht="13.5" hidden="1" customHeight="1">
      <c r="B72" s="313"/>
      <c r="C72" s="675"/>
      <c r="D72" s="675"/>
      <c r="E72" s="302"/>
      <c r="F72" s="316"/>
      <c r="G72" s="316"/>
      <c r="H72" s="316"/>
      <c r="I72" s="316"/>
      <c r="J72" s="316"/>
      <c r="K72" s="316"/>
      <c r="L72" s="316"/>
      <c r="M72" s="316"/>
      <c r="N72" s="316"/>
      <c r="O72" s="316"/>
      <c r="P72" s="316"/>
      <c r="Q72" s="316"/>
      <c r="R72" s="316"/>
      <c r="S72" s="316"/>
      <c r="T72" s="316"/>
      <c r="U72" s="316"/>
      <c r="V72" s="316"/>
      <c r="W72" s="316"/>
      <c r="X72" s="316"/>
      <c r="Y72" s="316"/>
      <c r="Z72" s="316"/>
      <c r="AA72" s="316"/>
      <c r="AB72" s="316"/>
      <c r="AC72" s="316"/>
      <c r="AD72" s="672"/>
      <c r="AE72" s="26" t="s">
        <v>172</v>
      </c>
      <c r="AF72" s="310" t="str">
        <f>IF(COUNT(O71)=0,"",O71)</f>
        <v/>
      </c>
      <c r="AG72" s="310" t="str">
        <f>IF(COUNT(AA71)=0,"",AA71)</f>
        <v/>
      </c>
      <c r="AH72" s="315" t="str">
        <f t="shared" si="74"/>
        <v/>
      </c>
      <c r="AI72" s="315" t="str">
        <f t="shared" si="74"/>
        <v/>
      </c>
      <c r="AJ72" s="315" t="str">
        <f t="shared" si="74"/>
        <v/>
      </c>
      <c r="AK72" s="315" t="str">
        <f t="shared" si="74"/>
        <v/>
      </c>
      <c r="AL72" s="315" t="str">
        <f t="shared" si="74"/>
        <v/>
      </c>
      <c r="AM72" s="315" t="str">
        <f t="shared" si="74"/>
        <v/>
      </c>
      <c r="AN72" s="315" t="str">
        <f t="shared" si="74"/>
        <v/>
      </c>
      <c r="AO72" s="315" t="str">
        <f t="shared" si="74"/>
        <v/>
      </c>
      <c r="AP72" s="303"/>
      <c r="AS72" s="311" t="str">
        <f>IF(C71="","",C71)</f>
        <v>東北</v>
      </c>
      <c r="AT72" s="311" t="str">
        <f>IF(D71="","",D71)</f>
        <v>中部</v>
      </c>
    </row>
    <row r="73" spans="2:46" ht="13.5" hidden="1" customHeight="1">
      <c r="B73" s="313"/>
      <c r="C73" s="675"/>
      <c r="D73" s="675"/>
      <c r="E73" s="26" t="s">
        <v>280</v>
      </c>
      <c r="F73" s="315" t="str">
        <f t="shared" ref="F73:O74" si="75">IF(COUNTIFS(F$573:F$577,"&lt;&gt;",$AS$573:$AS$577,$AS73,$AT$573:$AT$577,$AT73,$E$573:$E$577,$E73),SUMIFS(F$573:F$577,$AS$573:$AS$577,$AS73,$AT$573:$AT$577,$AT73,$E$573:$E$577,$E73),"")</f>
        <v/>
      </c>
      <c r="G73" s="315" t="str">
        <f t="shared" si="75"/>
        <v/>
      </c>
      <c r="H73" s="315" t="str">
        <f t="shared" si="75"/>
        <v/>
      </c>
      <c r="I73" s="315" t="str">
        <f t="shared" si="75"/>
        <v/>
      </c>
      <c r="J73" s="315" t="str">
        <f t="shared" si="75"/>
        <v/>
      </c>
      <c r="K73" s="315" t="str">
        <f t="shared" si="75"/>
        <v/>
      </c>
      <c r="L73" s="315" t="str">
        <f t="shared" si="75"/>
        <v/>
      </c>
      <c r="M73" s="315" t="str">
        <f t="shared" si="75"/>
        <v/>
      </c>
      <c r="N73" s="315" t="str">
        <f t="shared" si="75"/>
        <v/>
      </c>
      <c r="O73" s="315" t="str">
        <f t="shared" si="75"/>
        <v/>
      </c>
      <c r="P73" s="315" t="str">
        <f t="shared" ref="P73:AC74" si="76">IF(COUNTIFS(P$573:P$577,"&lt;&gt;",$AS$573:$AS$577,$AS73,$AT$573:$AT$577,$AT73,$E$573:$E$577,$E73),SUMIFS(P$573:P$577,$AS$573:$AS$577,$AS73,$AT$573:$AT$577,$AT73,$E$573:$E$577,$E73),"")</f>
        <v/>
      </c>
      <c r="Q73" s="315" t="str">
        <f t="shared" si="76"/>
        <v/>
      </c>
      <c r="R73" s="315" t="str">
        <f t="shared" si="76"/>
        <v/>
      </c>
      <c r="S73" s="315" t="str">
        <f t="shared" si="76"/>
        <v/>
      </c>
      <c r="T73" s="315" t="str">
        <f t="shared" si="76"/>
        <v/>
      </c>
      <c r="U73" s="315" t="str">
        <f t="shared" si="76"/>
        <v/>
      </c>
      <c r="V73" s="315" t="str">
        <f t="shared" si="76"/>
        <v/>
      </c>
      <c r="W73" s="315" t="str">
        <f t="shared" si="76"/>
        <v/>
      </c>
      <c r="X73" s="315" t="str">
        <f t="shared" si="76"/>
        <v/>
      </c>
      <c r="Y73" s="315" t="str">
        <f t="shared" si="76"/>
        <v/>
      </c>
      <c r="Z73" s="315" t="str">
        <f t="shared" si="76"/>
        <v/>
      </c>
      <c r="AA73" s="315" t="str">
        <f t="shared" si="76"/>
        <v/>
      </c>
      <c r="AB73" s="315" t="str">
        <f t="shared" si="76"/>
        <v/>
      </c>
      <c r="AC73" s="315" t="str">
        <f t="shared" si="76"/>
        <v/>
      </c>
      <c r="AD73" s="673" t="s">
        <v>281</v>
      </c>
      <c r="AE73" s="674"/>
      <c r="AF73" s="310" t="str">
        <f>IF(COUNT(F73:Q73)=0,"",SUM(F73:Q73))</f>
        <v/>
      </c>
      <c r="AG73" s="310" t="str">
        <f>IF(COUNT(R73:AC73)=0,"",SUM(R73:AC73))</f>
        <v/>
      </c>
      <c r="AH73" s="310" t="str">
        <f t="shared" ref="AH73:AO73" si="77">IF(COUNTIFS(AH$573:AH$577,"&lt;&gt;",$AS$573:$AS$577,$AS73,$AT$573:$AT$577,$AT73,$AD$573:$AD$577,$AD73),SUMIFS(AH$573:AH$577,$AS$573:$AS$577,$AS73,$AT$573:$AT$577,$AT73,$AD$573:$AD$577,$AD73),"")</f>
        <v/>
      </c>
      <c r="AI73" s="310" t="str">
        <f t="shared" si="77"/>
        <v/>
      </c>
      <c r="AJ73" s="310" t="str">
        <f t="shared" si="77"/>
        <v/>
      </c>
      <c r="AK73" s="310" t="str">
        <f t="shared" si="77"/>
        <v/>
      </c>
      <c r="AL73" s="310" t="str">
        <f t="shared" si="77"/>
        <v/>
      </c>
      <c r="AM73" s="310" t="str">
        <f t="shared" si="77"/>
        <v/>
      </c>
      <c r="AN73" s="310" t="str">
        <f t="shared" si="77"/>
        <v/>
      </c>
      <c r="AO73" s="310" t="str">
        <f t="shared" si="77"/>
        <v/>
      </c>
      <c r="AP73" s="335" t="str">
        <f>IF(COUNTIFS(AP$573:AP$577,"&lt;&gt;",$AS$573:$AS$577,$AS73,$AT$573:$AT$577,$AT73,$AD$573:$AD$577,$AD73),INDEX($AP$573:$AP$577,SUMPRODUCT(($AD$573:$AD$577=$AD73)*($AS$573:$AS$577=$AS73)*($AT$573:$AT$577=$AT73)*ROW($AS$573:$AS$577))-572,1),"")</f>
        <v/>
      </c>
      <c r="AS73" s="311" t="str">
        <f>IF(C71="","",C71)</f>
        <v>東北</v>
      </c>
      <c r="AT73" s="311" t="str">
        <f>IF(D71="","",D71)</f>
        <v>中部</v>
      </c>
    </row>
    <row r="74" spans="2:46" ht="13.5" hidden="1" customHeight="1">
      <c r="B74" s="313"/>
      <c r="C74" s="675" t="str">
        <f>C62</f>
        <v>東北</v>
      </c>
      <c r="D74" s="675" t="s">
        <v>285</v>
      </c>
      <c r="E74" s="26" t="s">
        <v>279</v>
      </c>
      <c r="F74" s="315" t="str">
        <f t="shared" si="75"/>
        <v/>
      </c>
      <c r="G74" s="315" t="str">
        <f t="shared" si="75"/>
        <v/>
      </c>
      <c r="H74" s="315" t="str">
        <f t="shared" si="75"/>
        <v/>
      </c>
      <c r="I74" s="315" t="str">
        <f t="shared" si="75"/>
        <v/>
      </c>
      <c r="J74" s="315" t="str">
        <f t="shared" si="75"/>
        <v/>
      </c>
      <c r="K74" s="315" t="str">
        <f t="shared" si="75"/>
        <v/>
      </c>
      <c r="L74" s="315" t="str">
        <f t="shared" si="75"/>
        <v/>
      </c>
      <c r="M74" s="315" t="str">
        <f t="shared" si="75"/>
        <v/>
      </c>
      <c r="N74" s="315" t="str">
        <f t="shared" si="75"/>
        <v/>
      </c>
      <c r="O74" s="315" t="str">
        <f t="shared" si="75"/>
        <v/>
      </c>
      <c r="P74" s="315" t="str">
        <f t="shared" si="76"/>
        <v/>
      </c>
      <c r="Q74" s="315" t="str">
        <f t="shared" si="76"/>
        <v/>
      </c>
      <c r="R74" s="315" t="str">
        <f t="shared" si="76"/>
        <v/>
      </c>
      <c r="S74" s="315" t="str">
        <f t="shared" si="76"/>
        <v/>
      </c>
      <c r="T74" s="315" t="str">
        <f t="shared" si="76"/>
        <v/>
      </c>
      <c r="U74" s="315" t="str">
        <f t="shared" si="76"/>
        <v/>
      </c>
      <c r="V74" s="315" t="str">
        <f t="shared" si="76"/>
        <v/>
      </c>
      <c r="W74" s="315" t="str">
        <f t="shared" si="76"/>
        <v/>
      </c>
      <c r="X74" s="315" t="str">
        <f t="shared" si="76"/>
        <v/>
      </c>
      <c r="Y74" s="315" t="str">
        <f t="shared" si="76"/>
        <v/>
      </c>
      <c r="Z74" s="315" t="str">
        <f t="shared" si="76"/>
        <v/>
      </c>
      <c r="AA74" s="315" t="str">
        <f t="shared" si="76"/>
        <v/>
      </c>
      <c r="AB74" s="315" t="str">
        <f t="shared" si="76"/>
        <v/>
      </c>
      <c r="AC74" s="315" t="str">
        <f t="shared" si="76"/>
        <v/>
      </c>
      <c r="AD74" s="671" t="s">
        <v>279</v>
      </c>
      <c r="AE74" s="26" t="s">
        <v>171</v>
      </c>
      <c r="AF74" s="310" t="str">
        <f>IF(COUNT(J74)=0,"",J74)</f>
        <v/>
      </c>
      <c r="AG74" s="310" t="str">
        <f>IF(COUNT(V74)=0,"",V74)</f>
        <v/>
      </c>
      <c r="AH74" s="315" t="str">
        <f t="shared" ref="AH74:AO75" si="78">IF(COUNTIFS(AH$573:AH$577,"&lt;&gt;",$AS$573:$AS$577,$AS74,$AT$573:$AT$577,$AT74,$AE$573:$AE$577,$AE74),SUMIFS(AH$573:AH$577,$AS$573:$AS$577,$AS74,$AT$573:$AT$577,$AT74,$AE$573:$AE$577,$AE74),"")</f>
        <v/>
      </c>
      <c r="AI74" s="315" t="str">
        <f t="shared" si="78"/>
        <v/>
      </c>
      <c r="AJ74" s="315" t="str">
        <f t="shared" si="78"/>
        <v/>
      </c>
      <c r="AK74" s="315" t="str">
        <f t="shared" si="78"/>
        <v/>
      </c>
      <c r="AL74" s="315" t="str">
        <f t="shared" si="78"/>
        <v/>
      </c>
      <c r="AM74" s="315" t="str">
        <f t="shared" si="78"/>
        <v/>
      </c>
      <c r="AN74" s="315" t="str">
        <f t="shared" si="78"/>
        <v/>
      </c>
      <c r="AO74" s="315" t="str">
        <f t="shared" si="78"/>
        <v/>
      </c>
      <c r="AP74" s="300"/>
      <c r="AS74" s="311" t="str">
        <f>IF(C74="","",C74)</f>
        <v>東北</v>
      </c>
      <c r="AT74" s="311" t="str">
        <f>IF(D74="","",D74)</f>
        <v>北陸</v>
      </c>
    </row>
    <row r="75" spans="2:46" ht="13.5" hidden="1" customHeight="1">
      <c r="B75" s="313"/>
      <c r="C75" s="675"/>
      <c r="D75" s="675"/>
      <c r="E75" s="302"/>
      <c r="F75" s="316"/>
      <c r="G75" s="316"/>
      <c r="H75" s="316"/>
      <c r="I75" s="316"/>
      <c r="J75" s="316"/>
      <c r="K75" s="316"/>
      <c r="L75" s="316"/>
      <c r="M75" s="316"/>
      <c r="N75" s="316"/>
      <c r="O75" s="316"/>
      <c r="P75" s="316"/>
      <c r="Q75" s="316"/>
      <c r="R75" s="316"/>
      <c r="S75" s="316"/>
      <c r="T75" s="316"/>
      <c r="U75" s="316"/>
      <c r="V75" s="316"/>
      <c r="W75" s="316"/>
      <c r="X75" s="316"/>
      <c r="Y75" s="316"/>
      <c r="Z75" s="316"/>
      <c r="AA75" s="316"/>
      <c r="AB75" s="316"/>
      <c r="AC75" s="316"/>
      <c r="AD75" s="672"/>
      <c r="AE75" s="26" t="s">
        <v>172</v>
      </c>
      <c r="AF75" s="310" t="str">
        <f>IF(COUNT(O74)=0,"",O74)</f>
        <v/>
      </c>
      <c r="AG75" s="310" t="str">
        <f>IF(COUNT(AA74)=0,"",AA74)</f>
        <v/>
      </c>
      <c r="AH75" s="315" t="str">
        <f t="shared" si="78"/>
        <v/>
      </c>
      <c r="AI75" s="315" t="str">
        <f t="shared" si="78"/>
        <v/>
      </c>
      <c r="AJ75" s="315" t="str">
        <f t="shared" si="78"/>
        <v/>
      </c>
      <c r="AK75" s="315" t="str">
        <f t="shared" si="78"/>
        <v/>
      </c>
      <c r="AL75" s="315" t="str">
        <f t="shared" si="78"/>
        <v/>
      </c>
      <c r="AM75" s="315" t="str">
        <f t="shared" si="78"/>
        <v/>
      </c>
      <c r="AN75" s="315" t="str">
        <f t="shared" si="78"/>
        <v/>
      </c>
      <c r="AO75" s="315" t="str">
        <f t="shared" si="78"/>
        <v/>
      </c>
      <c r="AP75" s="303"/>
      <c r="AS75" s="311" t="str">
        <f>IF(C74="","",C74)</f>
        <v>東北</v>
      </c>
      <c r="AT75" s="311" t="str">
        <f>IF(D74="","",D74)</f>
        <v>北陸</v>
      </c>
    </row>
    <row r="76" spans="2:46" ht="13.5" hidden="1" customHeight="1">
      <c r="B76" s="313"/>
      <c r="C76" s="675"/>
      <c r="D76" s="675"/>
      <c r="E76" s="26" t="s">
        <v>280</v>
      </c>
      <c r="F76" s="315" t="str">
        <f t="shared" ref="F76:O77" si="79">IF(COUNTIFS(F$573:F$577,"&lt;&gt;",$AS$573:$AS$577,$AS76,$AT$573:$AT$577,$AT76,$E$573:$E$577,$E76),SUMIFS(F$573:F$577,$AS$573:$AS$577,$AS76,$AT$573:$AT$577,$AT76,$E$573:$E$577,$E76),"")</f>
        <v/>
      </c>
      <c r="G76" s="315" t="str">
        <f t="shared" si="79"/>
        <v/>
      </c>
      <c r="H76" s="315" t="str">
        <f t="shared" si="79"/>
        <v/>
      </c>
      <c r="I76" s="315" t="str">
        <f t="shared" si="79"/>
        <v/>
      </c>
      <c r="J76" s="315" t="str">
        <f t="shared" si="79"/>
        <v/>
      </c>
      <c r="K76" s="315" t="str">
        <f t="shared" si="79"/>
        <v/>
      </c>
      <c r="L76" s="315" t="str">
        <f t="shared" si="79"/>
        <v/>
      </c>
      <c r="M76" s="315" t="str">
        <f t="shared" si="79"/>
        <v/>
      </c>
      <c r="N76" s="315" t="str">
        <f t="shared" si="79"/>
        <v/>
      </c>
      <c r="O76" s="315" t="str">
        <f t="shared" si="79"/>
        <v/>
      </c>
      <c r="P76" s="315" t="str">
        <f t="shared" ref="P76:AC77" si="80">IF(COUNTIFS(P$573:P$577,"&lt;&gt;",$AS$573:$AS$577,$AS76,$AT$573:$AT$577,$AT76,$E$573:$E$577,$E76),SUMIFS(P$573:P$577,$AS$573:$AS$577,$AS76,$AT$573:$AT$577,$AT76,$E$573:$E$577,$E76),"")</f>
        <v/>
      </c>
      <c r="Q76" s="315" t="str">
        <f t="shared" si="80"/>
        <v/>
      </c>
      <c r="R76" s="315" t="str">
        <f t="shared" si="80"/>
        <v/>
      </c>
      <c r="S76" s="315" t="str">
        <f t="shared" si="80"/>
        <v/>
      </c>
      <c r="T76" s="315" t="str">
        <f t="shared" si="80"/>
        <v/>
      </c>
      <c r="U76" s="315" t="str">
        <f t="shared" si="80"/>
        <v/>
      </c>
      <c r="V76" s="315" t="str">
        <f t="shared" si="80"/>
        <v/>
      </c>
      <c r="W76" s="315" t="str">
        <f t="shared" si="80"/>
        <v/>
      </c>
      <c r="X76" s="315" t="str">
        <f t="shared" si="80"/>
        <v/>
      </c>
      <c r="Y76" s="315" t="str">
        <f t="shared" si="80"/>
        <v/>
      </c>
      <c r="Z76" s="315" t="str">
        <f t="shared" si="80"/>
        <v/>
      </c>
      <c r="AA76" s="315" t="str">
        <f t="shared" si="80"/>
        <v/>
      </c>
      <c r="AB76" s="315" t="str">
        <f t="shared" si="80"/>
        <v/>
      </c>
      <c r="AC76" s="315" t="str">
        <f t="shared" si="80"/>
        <v/>
      </c>
      <c r="AD76" s="673" t="s">
        <v>281</v>
      </c>
      <c r="AE76" s="674"/>
      <c r="AF76" s="310" t="str">
        <f>IF(COUNT(F76:Q76)=0,"",SUM(F76:Q76))</f>
        <v/>
      </c>
      <c r="AG76" s="310" t="str">
        <f>IF(COUNT(R76:AC76)=0,"",SUM(R76:AC76))</f>
        <v/>
      </c>
      <c r="AH76" s="310" t="str">
        <f t="shared" ref="AH76:AO76" si="81">IF(COUNTIFS(AH$573:AH$577,"&lt;&gt;",$AS$573:$AS$577,$AS76,$AT$573:$AT$577,$AT76,$AD$573:$AD$577,$AD76),SUMIFS(AH$573:AH$577,$AS$573:$AS$577,$AS76,$AT$573:$AT$577,$AT76,$AD$573:$AD$577,$AD76),"")</f>
        <v/>
      </c>
      <c r="AI76" s="310" t="str">
        <f t="shared" si="81"/>
        <v/>
      </c>
      <c r="AJ76" s="310" t="str">
        <f t="shared" si="81"/>
        <v/>
      </c>
      <c r="AK76" s="310" t="str">
        <f t="shared" si="81"/>
        <v/>
      </c>
      <c r="AL76" s="310" t="str">
        <f t="shared" si="81"/>
        <v/>
      </c>
      <c r="AM76" s="310" t="str">
        <f t="shared" si="81"/>
        <v/>
      </c>
      <c r="AN76" s="310" t="str">
        <f t="shared" si="81"/>
        <v/>
      </c>
      <c r="AO76" s="310" t="str">
        <f t="shared" si="81"/>
        <v/>
      </c>
      <c r="AP76" s="335" t="str">
        <f>IF(COUNTIFS(AP$573:AP$577,"&lt;&gt;",$AS$573:$AS$577,$AS76,$AT$573:$AT$577,$AT76,$AD$573:$AD$577,$AD76),INDEX($AP$573:$AP$577,SUMPRODUCT(($AD$573:$AD$577=$AD76)*($AS$573:$AS$577=$AS76)*($AT$573:$AT$577=$AT76)*ROW($AS$573:$AS$577))-572,1),"")</f>
        <v/>
      </c>
      <c r="AS76" s="311" t="str">
        <f>IF(C74="","",C74)</f>
        <v>東北</v>
      </c>
      <c r="AT76" s="311" t="str">
        <f>IF(D74="","",D74)</f>
        <v>北陸</v>
      </c>
    </row>
    <row r="77" spans="2:46" ht="13.5" hidden="1" customHeight="1">
      <c r="B77" s="313"/>
      <c r="C77" s="675" t="str">
        <f>C62</f>
        <v>東北</v>
      </c>
      <c r="D77" s="675" t="s">
        <v>287</v>
      </c>
      <c r="E77" s="26" t="s">
        <v>279</v>
      </c>
      <c r="F77" s="315" t="str">
        <f t="shared" si="79"/>
        <v/>
      </c>
      <c r="G77" s="315" t="str">
        <f t="shared" si="79"/>
        <v/>
      </c>
      <c r="H77" s="315" t="str">
        <f t="shared" si="79"/>
        <v/>
      </c>
      <c r="I77" s="315" t="str">
        <f t="shared" si="79"/>
        <v/>
      </c>
      <c r="J77" s="315" t="str">
        <f t="shared" si="79"/>
        <v/>
      </c>
      <c r="K77" s="315" t="str">
        <f t="shared" si="79"/>
        <v/>
      </c>
      <c r="L77" s="315" t="str">
        <f t="shared" si="79"/>
        <v/>
      </c>
      <c r="M77" s="315" t="str">
        <f t="shared" si="79"/>
        <v/>
      </c>
      <c r="N77" s="315" t="str">
        <f t="shared" si="79"/>
        <v/>
      </c>
      <c r="O77" s="315" t="str">
        <f t="shared" si="79"/>
        <v/>
      </c>
      <c r="P77" s="315" t="str">
        <f t="shared" si="80"/>
        <v/>
      </c>
      <c r="Q77" s="315" t="str">
        <f t="shared" si="80"/>
        <v/>
      </c>
      <c r="R77" s="315" t="str">
        <f t="shared" si="80"/>
        <v/>
      </c>
      <c r="S77" s="315" t="str">
        <f t="shared" si="80"/>
        <v/>
      </c>
      <c r="T77" s="315" t="str">
        <f t="shared" si="80"/>
        <v/>
      </c>
      <c r="U77" s="315" t="str">
        <f t="shared" si="80"/>
        <v/>
      </c>
      <c r="V77" s="315" t="str">
        <f t="shared" si="80"/>
        <v/>
      </c>
      <c r="W77" s="315" t="str">
        <f t="shared" si="80"/>
        <v/>
      </c>
      <c r="X77" s="315" t="str">
        <f t="shared" si="80"/>
        <v/>
      </c>
      <c r="Y77" s="315" t="str">
        <f t="shared" si="80"/>
        <v/>
      </c>
      <c r="Z77" s="315" t="str">
        <f t="shared" si="80"/>
        <v/>
      </c>
      <c r="AA77" s="315" t="str">
        <f t="shared" si="80"/>
        <v/>
      </c>
      <c r="AB77" s="315" t="str">
        <f t="shared" si="80"/>
        <v/>
      </c>
      <c r="AC77" s="315" t="str">
        <f t="shared" si="80"/>
        <v/>
      </c>
      <c r="AD77" s="671" t="s">
        <v>279</v>
      </c>
      <c r="AE77" s="26" t="s">
        <v>171</v>
      </c>
      <c r="AF77" s="310" t="str">
        <f>IF(COUNT(J77)=0,"",J77)</f>
        <v/>
      </c>
      <c r="AG77" s="310" t="str">
        <f>IF(COUNT(V77)=0,"",V77)</f>
        <v/>
      </c>
      <c r="AH77" s="315" t="str">
        <f t="shared" ref="AH77:AO78" si="82">IF(COUNTIFS(AH$573:AH$577,"&lt;&gt;",$AS$573:$AS$577,$AS77,$AT$573:$AT$577,$AT77,$AE$573:$AE$577,$AE77),SUMIFS(AH$573:AH$577,$AS$573:$AS$577,$AS77,$AT$573:$AT$577,$AT77,$AE$573:$AE$577,$AE77),"")</f>
        <v/>
      </c>
      <c r="AI77" s="315" t="str">
        <f t="shared" si="82"/>
        <v/>
      </c>
      <c r="AJ77" s="315" t="str">
        <f t="shared" si="82"/>
        <v/>
      </c>
      <c r="AK77" s="315" t="str">
        <f t="shared" si="82"/>
        <v/>
      </c>
      <c r="AL77" s="315" t="str">
        <f t="shared" si="82"/>
        <v/>
      </c>
      <c r="AM77" s="315" t="str">
        <f t="shared" si="82"/>
        <v/>
      </c>
      <c r="AN77" s="315" t="str">
        <f t="shared" si="82"/>
        <v/>
      </c>
      <c r="AO77" s="315" t="str">
        <f t="shared" si="82"/>
        <v/>
      </c>
      <c r="AP77" s="300"/>
      <c r="AS77" s="311" t="str">
        <f>IF(C77="","",C77)</f>
        <v>東北</v>
      </c>
      <c r="AT77" s="311" t="str">
        <f>IF(D77="","",D77)</f>
        <v>関西</v>
      </c>
    </row>
    <row r="78" spans="2:46" ht="13.5" hidden="1" customHeight="1">
      <c r="B78" s="313"/>
      <c r="C78" s="675"/>
      <c r="D78" s="675"/>
      <c r="E78" s="302"/>
      <c r="F78" s="316"/>
      <c r="G78" s="316"/>
      <c r="H78" s="316"/>
      <c r="I78" s="316"/>
      <c r="J78" s="316"/>
      <c r="K78" s="316"/>
      <c r="L78" s="316"/>
      <c r="M78" s="316"/>
      <c r="N78" s="316"/>
      <c r="O78" s="316"/>
      <c r="P78" s="316"/>
      <c r="Q78" s="316"/>
      <c r="R78" s="316"/>
      <c r="S78" s="316"/>
      <c r="T78" s="316"/>
      <c r="U78" s="316"/>
      <c r="V78" s="316"/>
      <c r="W78" s="316"/>
      <c r="X78" s="316"/>
      <c r="Y78" s="316"/>
      <c r="Z78" s="316"/>
      <c r="AA78" s="316"/>
      <c r="AB78" s="316"/>
      <c r="AC78" s="316"/>
      <c r="AD78" s="672"/>
      <c r="AE78" s="26" t="s">
        <v>172</v>
      </c>
      <c r="AF78" s="310" t="str">
        <f>IF(COUNT(O77)=0,"",O77)</f>
        <v/>
      </c>
      <c r="AG78" s="310" t="str">
        <f>IF(COUNT(AA77)=0,"",AA77)</f>
        <v/>
      </c>
      <c r="AH78" s="315" t="str">
        <f t="shared" si="82"/>
        <v/>
      </c>
      <c r="AI78" s="315" t="str">
        <f t="shared" si="82"/>
        <v/>
      </c>
      <c r="AJ78" s="315" t="str">
        <f t="shared" si="82"/>
        <v/>
      </c>
      <c r="AK78" s="315" t="str">
        <f t="shared" si="82"/>
        <v/>
      </c>
      <c r="AL78" s="315" t="str">
        <f t="shared" si="82"/>
        <v/>
      </c>
      <c r="AM78" s="315" t="str">
        <f t="shared" si="82"/>
        <v/>
      </c>
      <c r="AN78" s="315" t="str">
        <f t="shared" si="82"/>
        <v/>
      </c>
      <c r="AO78" s="315" t="str">
        <f t="shared" si="82"/>
        <v/>
      </c>
      <c r="AP78" s="303"/>
      <c r="AS78" s="311" t="str">
        <f>IF(C77="","",C77)</f>
        <v>東北</v>
      </c>
      <c r="AT78" s="311" t="str">
        <f>IF(D77="","",D77)</f>
        <v>関西</v>
      </c>
    </row>
    <row r="79" spans="2:46" ht="13.5" hidden="1" customHeight="1">
      <c r="B79" s="313"/>
      <c r="C79" s="675"/>
      <c r="D79" s="675"/>
      <c r="E79" s="26" t="s">
        <v>280</v>
      </c>
      <c r="F79" s="315" t="str">
        <f t="shared" ref="F79:O80" si="83">IF(COUNTIFS(F$573:F$577,"&lt;&gt;",$AS$573:$AS$577,$AS79,$AT$573:$AT$577,$AT79,$E$573:$E$577,$E79),SUMIFS(F$573:F$577,$AS$573:$AS$577,$AS79,$AT$573:$AT$577,$AT79,$E$573:$E$577,$E79),"")</f>
        <v/>
      </c>
      <c r="G79" s="315" t="str">
        <f t="shared" si="83"/>
        <v/>
      </c>
      <c r="H79" s="315" t="str">
        <f t="shared" si="83"/>
        <v/>
      </c>
      <c r="I79" s="315" t="str">
        <f t="shared" si="83"/>
        <v/>
      </c>
      <c r="J79" s="315" t="str">
        <f t="shared" si="83"/>
        <v/>
      </c>
      <c r="K79" s="315" t="str">
        <f t="shared" si="83"/>
        <v/>
      </c>
      <c r="L79" s="315" t="str">
        <f t="shared" si="83"/>
        <v/>
      </c>
      <c r="M79" s="315" t="str">
        <f t="shared" si="83"/>
        <v/>
      </c>
      <c r="N79" s="315" t="str">
        <f t="shared" si="83"/>
        <v/>
      </c>
      <c r="O79" s="315" t="str">
        <f t="shared" si="83"/>
        <v/>
      </c>
      <c r="P79" s="315" t="str">
        <f t="shared" ref="P79:AC80" si="84">IF(COUNTIFS(P$573:P$577,"&lt;&gt;",$AS$573:$AS$577,$AS79,$AT$573:$AT$577,$AT79,$E$573:$E$577,$E79),SUMIFS(P$573:P$577,$AS$573:$AS$577,$AS79,$AT$573:$AT$577,$AT79,$E$573:$E$577,$E79),"")</f>
        <v/>
      </c>
      <c r="Q79" s="315" t="str">
        <f t="shared" si="84"/>
        <v/>
      </c>
      <c r="R79" s="315" t="str">
        <f t="shared" si="84"/>
        <v/>
      </c>
      <c r="S79" s="315" t="str">
        <f t="shared" si="84"/>
        <v/>
      </c>
      <c r="T79" s="315" t="str">
        <f t="shared" si="84"/>
        <v/>
      </c>
      <c r="U79" s="315" t="str">
        <f t="shared" si="84"/>
        <v/>
      </c>
      <c r="V79" s="315" t="str">
        <f t="shared" si="84"/>
        <v/>
      </c>
      <c r="W79" s="315" t="str">
        <f t="shared" si="84"/>
        <v/>
      </c>
      <c r="X79" s="315" t="str">
        <f t="shared" si="84"/>
        <v/>
      </c>
      <c r="Y79" s="315" t="str">
        <f t="shared" si="84"/>
        <v/>
      </c>
      <c r="Z79" s="315" t="str">
        <f t="shared" si="84"/>
        <v/>
      </c>
      <c r="AA79" s="315" t="str">
        <f t="shared" si="84"/>
        <v/>
      </c>
      <c r="AB79" s="315" t="str">
        <f t="shared" si="84"/>
        <v/>
      </c>
      <c r="AC79" s="315" t="str">
        <f t="shared" si="84"/>
        <v/>
      </c>
      <c r="AD79" s="673" t="s">
        <v>281</v>
      </c>
      <c r="AE79" s="674"/>
      <c r="AF79" s="310" t="str">
        <f>IF(COUNT(F79:Q79)=0,"",SUM(F79:Q79))</f>
        <v/>
      </c>
      <c r="AG79" s="310" t="str">
        <f>IF(COUNT(R79:AC79)=0,"",SUM(R79:AC79))</f>
        <v/>
      </c>
      <c r="AH79" s="310" t="str">
        <f t="shared" ref="AH79:AO79" si="85">IF(COUNTIFS(AH$573:AH$577,"&lt;&gt;",$AS$573:$AS$577,$AS79,$AT$573:$AT$577,$AT79,$AD$573:$AD$577,$AD79),SUMIFS(AH$573:AH$577,$AS$573:$AS$577,$AS79,$AT$573:$AT$577,$AT79,$AD$573:$AD$577,$AD79),"")</f>
        <v/>
      </c>
      <c r="AI79" s="310" t="str">
        <f t="shared" si="85"/>
        <v/>
      </c>
      <c r="AJ79" s="310" t="str">
        <f t="shared" si="85"/>
        <v/>
      </c>
      <c r="AK79" s="310" t="str">
        <f t="shared" si="85"/>
        <v/>
      </c>
      <c r="AL79" s="310" t="str">
        <f t="shared" si="85"/>
        <v/>
      </c>
      <c r="AM79" s="310" t="str">
        <f t="shared" si="85"/>
        <v/>
      </c>
      <c r="AN79" s="310" t="str">
        <f t="shared" si="85"/>
        <v/>
      </c>
      <c r="AO79" s="310" t="str">
        <f t="shared" si="85"/>
        <v/>
      </c>
      <c r="AP79" s="335" t="str">
        <f>IF(COUNTIFS(AP$573:AP$577,"&lt;&gt;",$AS$573:$AS$577,$AS79,$AT$573:$AT$577,$AT79,$AD$573:$AD$577,$AD79),INDEX($AP$573:$AP$577,SUMPRODUCT(($AD$573:$AD$577=$AD79)*($AS$573:$AS$577=$AS79)*($AT$573:$AT$577=$AT79)*ROW($AS$573:$AS$577))-572,1),"")</f>
        <v/>
      </c>
      <c r="AS79" s="311" t="str">
        <f>IF(C77="","",C77)</f>
        <v>東北</v>
      </c>
      <c r="AT79" s="311" t="str">
        <f>IF(D77="","",D77)</f>
        <v>関西</v>
      </c>
    </row>
    <row r="80" spans="2:46" ht="13.5" hidden="1" customHeight="1">
      <c r="B80" s="313"/>
      <c r="C80" s="675" t="str">
        <f>C62</f>
        <v>東北</v>
      </c>
      <c r="D80" s="675" t="s">
        <v>288</v>
      </c>
      <c r="E80" s="26" t="s">
        <v>279</v>
      </c>
      <c r="F80" s="315" t="str">
        <f t="shared" si="83"/>
        <v/>
      </c>
      <c r="G80" s="315" t="str">
        <f t="shared" si="83"/>
        <v/>
      </c>
      <c r="H80" s="315" t="str">
        <f t="shared" si="83"/>
        <v/>
      </c>
      <c r="I80" s="315" t="str">
        <f t="shared" si="83"/>
        <v/>
      </c>
      <c r="J80" s="315" t="str">
        <f t="shared" si="83"/>
        <v/>
      </c>
      <c r="K80" s="315" t="str">
        <f t="shared" si="83"/>
        <v/>
      </c>
      <c r="L80" s="315" t="str">
        <f t="shared" si="83"/>
        <v/>
      </c>
      <c r="M80" s="315" t="str">
        <f t="shared" si="83"/>
        <v/>
      </c>
      <c r="N80" s="315" t="str">
        <f t="shared" si="83"/>
        <v/>
      </c>
      <c r="O80" s="315" t="str">
        <f t="shared" si="83"/>
        <v/>
      </c>
      <c r="P80" s="315" t="str">
        <f t="shared" si="84"/>
        <v/>
      </c>
      <c r="Q80" s="315" t="str">
        <f t="shared" si="84"/>
        <v/>
      </c>
      <c r="R80" s="315" t="str">
        <f t="shared" si="84"/>
        <v/>
      </c>
      <c r="S80" s="315" t="str">
        <f t="shared" si="84"/>
        <v/>
      </c>
      <c r="T80" s="315" t="str">
        <f t="shared" si="84"/>
        <v/>
      </c>
      <c r="U80" s="315" t="str">
        <f t="shared" si="84"/>
        <v/>
      </c>
      <c r="V80" s="315" t="str">
        <f t="shared" si="84"/>
        <v/>
      </c>
      <c r="W80" s="315" t="str">
        <f t="shared" si="84"/>
        <v/>
      </c>
      <c r="X80" s="315" t="str">
        <f t="shared" si="84"/>
        <v/>
      </c>
      <c r="Y80" s="315" t="str">
        <f t="shared" si="84"/>
        <v/>
      </c>
      <c r="Z80" s="315" t="str">
        <f t="shared" si="84"/>
        <v/>
      </c>
      <c r="AA80" s="315" t="str">
        <f t="shared" si="84"/>
        <v/>
      </c>
      <c r="AB80" s="315" t="str">
        <f t="shared" si="84"/>
        <v/>
      </c>
      <c r="AC80" s="315" t="str">
        <f t="shared" si="84"/>
        <v/>
      </c>
      <c r="AD80" s="671" t="s">
        <v>279</v>
      </c>
      <c r="AE80" s="26" t="s">
        <v>171</v>
      </c>
      <c r="AF80" s="310" t="str">
        <f>IF(COUNT(J80)=0,"",J80)</f>
        <v/>
      </c>
      <c r="AG80" s="310" t="str">
        <f>IF(COUNT(V80)=0,"",V80)</f>
        <v/>
      </c>
      <c r="AH80" s="315" t="str">
        <f t="shared" ref="AH80:AO81" si="86">IF(COUNTIFS(AH$573:AH$577,"&lt;&gt;",$AS$573:$AS$577,$AS80,$AT$573:$AT$577,$AT80,$AE$573:$AE$577,$AE80),SUMIFS(AH$573:AH$577,$AS$573:$AS$577,$AS80,$AT$573:$AT$577,$AT80,$AE$573:$AE$577,$AE80),"")</f>
        <v/>
      </c>
      <c r="AI80" s="315" t="str">
        <f t="shared" si="86"/>
        <v/>
      </c>
      <c r="AJ80" s="315" t="str">
        <f t="shared" si="86"/>
        <v/>
      </c>
      <c r="AK80" s="315" t="str">
        <f t="shared" si="86"/>
        <v/>
      </c>
      <c r="AL80" s="315" t="str">
        <f t="shared" si="86"/>
        <v/>
      </c>
      <c r="AM80" s="315" t="str">
        <f t="shared" si="86"/>
        <v/>
      </c>
      <c r="AN80" s="315" t="str">
        <f t="shared" si="86"/>
        <v/>
      </c>
      <c r="AO80" s="315" t="str">
        <f t="shared" si="86"/>
        <v/>
      </c>
      <c r="AP80" s="300"/>
      <c r="AS80" s="311" t="str">
        <f>IF(C80="","",C80)</f>
        <v>東北</v>
      </c>
      <c r="AT80" s="311" t="str">
        <f>IF(D80="","",D80)</f>
        <v>中国</v>
      </c>
    </row>
    <row r="81" spans="2:46" ht="13.5" hidden="1" customHeight="1">
      <c r="B81" s="313"/>
      <c r="C81" s="675"/>
      <c r="D81" s="675"/>
      <c r="E81" s="302"/>
      <c r="F81" s="316"/>
      <c r="G81" s="316"/>
      <c r="H81" s="316"/>
      <c r="I81" s="316"/>
      <c r="J81" s="316"/>
      <c r="K81" s="316"/>
      <c r="L81" s="316"/>
      <c r="M81" s="316"/>
      <c r="N81" s="316"/>
      <c r="O81" s="316"/>
      <c r="P81" s="316"/>
      <c r="Q81" s="316"/>
      <c r="R81" s="316"/>
      <c r="S81" s="316"/>
      <c r="T81" s="316"/>
      <c r="U81" s="316"/>
      <c r="V81" s="316"/>
      <c r="W81" s="316"/>
      <c r="X81" s="316"/>
      <c r="Y81" s="316"/>
      <c r="Z81" s="316"/>
      <c r="AA81" s="316"/>
      <c r="AB81" s="316"/>
      <c r="AC81" s="316"/>
      <c r="AD81" s="672"/>
      <c r="AE81" s="26" t="s">
        <v>172</v>
      </c>
      <c r="AF81" s="310" t="str">
        <f>IF(COUNT(O80)=0,"",O80)</f>
        <v/>
      </c>
      <c r="AG81" s="310" t="str">
        <f>IF(COUNT(AA80)=0,"",AA80)</f>
        <v/>
      </c>
      <c r="AH81" s="315" t="str">
        <f t="shared" si="86"/>
        <v/>
      </c>
      <c r="AI81" s="315" t="str">
        <f t="shared" si="86"/>
        <v/>
      </c>
      <c r="AJ81" s="315" t="str">
        <f t="shared" si="86"/>
        <v/>
      </c>
      <c r="AK81" s="315" t="str">
        <f t="shared" si="86"/>
        <v/>
      </c>
      <c r="AL81" s="315" t="str">
        <f t="shared" si="86"/>
        <v/>
      </c>
      <c r="AM81" s="315" t="str">
        <f t="shared" si="86"/>
        <v/>
      </c>
      <c r="AN81" s="315" t="str">
        <f t="shared" si="86"/>
        <v/>
      </c>
      <c r="AO81" s="315" t="str">
        <f t="shared" si="86"/>
        <v/>
      </c>
      <c r="AP81" s="303"/>
      <c r="AS81" s="311" t="str">
        <f>IF(C80="","",C80)</f>
        <v>東北</v>
      </c>
      <c r="AT81" s="311" t="str">
        <f>IF(D80="","",D80)</f>
        <v>中国</v>
      </c>
    </row>
    <row r="82" spans="2:46" ht="13.5" hidden="1" customHeight="1">
      <c r="B82" s="313"/>
      <c r="C82" s="675"/>
      <c r="D82" s="675"/>
      <c r="E82" s="26" t="s">
        <v>280</v>
      </c>
      <c r="F82" s="315" t="str">
        <f t="shared" ref="F82:O83" si="87">IF(COUNTIFS(F$573:F$577,"&lt;&gt;",$AS$573:$AS$577,$AS82,$AT$573:$AT$577,$AT82,$E$573:$E$577,$E82),SUMIFS(F$573:F$577,$AS$573:$AS$577,$AS82,$AT$573:$AT$577,$AT82,$E$573:$E$577,$E82),"")</f>
        <v/>
      </c>
      <c r="G82" s="315" t="str">
        <f t="shared" si="87"/>
        <v/>
      </c>
      <c r="H82" s="315" t="str">
        <f t="shared" si="87"/>
        <v/>
      </c>
      <c r="I82" s="315" t="str">
        <f t="shared" si="87"/>
        <v/>
      </c>
      <c r="J82" s="315" t="str">
        <f t="shared" si="87"/>
        <v/>
      </c>
      <c r="K82" s="315" t="str">
        <f t="shared" si="87"/>
        <v/>
      </c>
      <c r="L82" s="315" t="str">
        <f t="shared" si="87"/>
        <v/>
      </c>
      <c r="M82" s="315" t="str">
        <f t="shared" si="87"/>
        <v/>
      </c>
      <c r="N82" s="315" t="str">
        <f t="shared" si="87"/>
        <v/>
      </c>
      <c r="O82" s="315" t="str">
        <f t="shared" si="87"/>
        <v/>
      </c>
      <c r="P82" s="315" t="str">
        <f t="shared" ref="P82:AC83" si="88">IF(COUNTIFS(P$573:P$577,"&lt;&gt;",$AS$573:$AS$577,$AS82,$AT$573:$AT$577,$AT82,$E$573:$E$577,$E82),SUMIFS(P$573:P$577,$AS$573:$AS$577,$AS82,$AT$573:$AT$577,$AT82,$E$573:$E$577,$E82),"")</f>
        <v/>
      </c>
      <c r="Q82" s="315" t="str">
        <f t="shared" si="88"/>
        <v/>
      </c>
      <c r="R82" s="315" t="str">
        <f t="shared" si="88"/>
        <v/>
      </c>
      <c r="S82" s="315" t="str">
        <f t="shared" si="88"/>
        <v/>
      </c>
      <c r="T82" s="315" t="str">
        <f t="shared" si="88"/>
        <v/>
      </c>
      <c r="U82" s="315" t="str">
        <f t="shared" si="88"/>
        <v/>
      </c>
      <c r="V82" s="315" t="str">
        <f t="shared" si="88"/>
        <v/>
      </c>
      <c r="W82" s="315" t="str">
        <f t="shared" si="88"/>
        <v/>
      </c>
      <c r="X82" s="315" t="str">
        <f t="shared" si="88"/>
        <v/>
      </c>
      <c r="Y82" s="315" t="str">
        <f t="shared" si="88"/>
        <v/>
      </c>
      <c r="Z82" s="315" t="str">
        <f t="shared" si="88"/>
        <v/>
      </c>
      <c r="AA82" s="315" t="str">
        <f t="shared" si="88"/>
        <v/>
      </c>
      <c r="AB82" s="315" t="str">
        <f t="shared" si="88"/>
        <v/>
      </c>
      <c r="AC82" s="315" t="str">
        <f t="shared" si="88"/>
        <v/>
      </c>
      <c r="AD82" s="673" t="s">
        <v>281</v>
      </c>
      <c r="AE82" s="674"/>
      <c r="AF82" s="310" t="str">
        <f>IF(COUNT(F82:Q82)=0,"",SUM(F82:Q82))</f>
        <v/>
      </c>
      <c r="AG82" s="310" t="str">
        <f>IF(COUNT(R82:AC82)=0,"",SUM(R82:AC82))</f>
        <v/>
      </c>
      <c r="AH82" s="310" t="str">
        <f t="shared" ref="AH82:AO82" si="89">IF(COUNTIFS(AH$573:AH$577,"&lt;&gt;",$AS$573:$AS$577,$AS82,$AT$573:$AT$577,$AT82,$AD$573:$AD$577,$AD82),SUMIFS(AH$573:AH$577,$AS$573:$AS$577,$AS82,$AT$573:$AT$577,$AT82,$AD$573:$AD$577,$AD82),"")</f>
        <v/>
      </c>
      <c r="AI82" s="310" t="str">
        <f t="shared" si="89"/>
        <v/>
      </c>
      <c r="AJ82" s="310" t="str">
        <f t="shared" si="89"/>
        <v/>
      </c>
      <c r="AK82" s="310" t="str">
        <f t="shared" si="89"/>
        <v/>
      </c>
      <c r="AL82" s="310" t="str">
        <f t="shared" si="89"/>
        <v/>
      </c>
      <c r="AM82" s="310" t="str">
        <f t="shared" si="89"/>
        <v/>
      </c>
      <c r="AN82" s="310" t="str">
        <f t="shared" si="89"/>
        <v/>
      </c>
      <c r="AO82" s="310" t="str">
        <f t="shared" si="89"/>
        <v/>
      </c>
      <c r="AP82" s="335" t="str">
        <f>IF(COUNTIFS(AP$573:AP$577,"&lt;&gt;",$AS$573:$AS$577,$AS82,$AT$573:$AT$577,$AT82,$AD$573:$AD$577,$AD82),INDEX($AP$573:$AP$577,SUMPRODUCT(($AD$573:$AD$577=$AD82)*($AS$573:$AS$577=$AS82)*($AT$573:$AT$577=$AT82)*ROW($AS$573:$AS$577))-572,1),"")</f>
        <v/>
      </c>
      <c r="AS82" s="311" t="str">
        <f>IF(C80="","",C80)</f>
        <v>東北</v>
      </c>
      <c r="AT82" s="311" t="str">
        <f>IF(D80="","",D80)</f>
        <v>中国</v>
      </c>
    </row>
    <row r="83" spans="2:46" ht="13.5" hidden="1" customHeight="1">
      <c r="B83" s="313"/>
      <c r="C83" s="675" t="str">
        <f>C62</f>
        <v>東北</v>
      </c>
      <c r="D83" s="675" t="s">
        <v>289</v>
      </c>
      <c r="E83" s="26" t="s">
        <v>279</v>
      </c>
      <c r="F83" s="315" t="str">
        <f t="shared" si="87"/>
        <v/>
      </c>
      <c r="G83" s="315" t="str">
        <f t="shared" si="87"/>
        <v/>
      </c>
      <c r="H83" s="315" t="str">
        <f t="shared" si="87"/>
        <v/>
      </c>
      <c r="I83" s="315" t="str">
        <f t="shared" si="87"/>
        <v/>
      </c>
      <c r="J83" s="315" t="str">
        <f t="shared" si="87"/>
        <v/>
      </c>
      <c r="K83" s="315" t="str">
        <f t="shared" si="87"/>
        <v/>
      </c>
      <c r="L83" s="315" t="str">
        <f t="shared" si="87"/>
        <v/>
      </c>
      <c r="M83" s="315" t="str">
        <f t="shared" si="87"/>
        <v/>
      </c>
      <c r="N83" s="315" t="str">
        <f t="shared" si="87"/>
        <v/>
      </c>
      <c r="O83" s="315" t="str">
        <f t="shared" si="87"/>
        <v/>
      </c>
      <c r="P83" s="315" t="str">
        <f t="shared" si="88"/>
        <v/>
      </c>
      <c r="Q83" s="315" t="str">
        <f t="shared" si="88"/>
        <v/>
      </c>
      <c r="R83" s="315" t="str">
        <f t="shared" si="88"/>
        <v/>
      </c>
      <c r="S83" s="315" t="str">
        <f t="shared" si="88"/>
        <v/>
      </c>
      <c r="T83" s="315" t="str">
        <f t="shared" si="88"/>
        <v/>
      </c>
      <c r="U83" s="315" t="str">
        <f t="shared" si="88"/>
        <v/>
      </c>
      <c r="V83" s="315" t="str">
        <f t="shared" si="88"/>
        <v/>
      </c>
      <c r="W83" s="315" t="str">
        <f t="shared" si="88"/>
        <v/>
      </c>
      <c r="X83" s="315" t="str">
        <f t="shared" si="88"/>
        <v/>
      </c>
      <c r="Y83" s="315" t="str">
        <f t="shared" si="88"/>
        <v/>
      </c>
      <c r="Z83" s="315" t="str">
        <f t="shared" si="88"/>
        <v/>
      </c>
      <c r="AA83" s="315" t="str">
        <f t="shared" si="88"/>
        <v/>
      </c>
      <c r="AB83" s="315" t="str">
        <f t="shared" si="88"/>
        <v/>
      </c>
      <c r="AC83" s="315" t="str">
        <f t="shared" si="88"/>
        <v/>
      </c>
      <c r="AD83" s="671" t="s">
        <v>279</v>
      </c>
      <c r="AE83" s="26" t="s">
        <v>171</v>
      </c>
      <c r="AF83" s="310" t="str">
        <f>IF(COUNT(J83)=0,"",J83)</f>
        <v/>
      </c>
      <c r="AG83" s="310" t="str">
        <f>IF(COUNT(V83)=0,"",V83)</f>
        <v/>
      </c>
      <c r="AH83" s="315" t="str">
        <f t="shared" ref="AH83:AO84" si="90">IF(COUNTIFS(AH$573:AH$577,"&lt;&gt;",$AS$573:$AS$577,$AS83,$AT$573:$AT$577,$AT83,$AE$573:$AE$577,$AE83),SUMIFS(AH$573:AH$577,$AS$573:$AS$577,$AS83,$AT$573:$AT$577,$AT83,$AE$573:$AE$577,$AE83),"")</f>
        <v/>
      </c>
      <c r="AI83" s="315" t="str">
        <f t="shared" si="90"/>
        <v/>
      </c>
      <c r="AJ83" s="315" t="str">
        <f t="shared" si="90"/>
        <v/>
      </c>
      <c r="AK83" s="315" t="str">
        <f t="shared" si="90"/>
        <v/>
      </c>
      <c r="AL83" s="315" t="str">
        <f t="shared" si="90"/>
        <v/>
      </c>
      <c r="AM83" s="315" t="str">
        <f t="shared" si="90"/>
        <v/>
      </c>
      <c r="AN83" s="315" t="str">
        <f t="shared" si="90"/>
        <v/>
      </c>
      <c r="AO83" s="315" t="str">
        <f t="shared" si="90"/>
        <v/>
      </c>
      <c r="AP83" s="300"/>
      <c r="AS83" s="311" t="str">
        <f>IF(C83="","",C83)</f>
        <v>東北</v>
      </c>
      <c r="AT83" s="311" t="str">
        <f>IF(D83="","",D83)</f>
        <v>四国</v>
      </c>
    </row>
    <row r="84" spans="2:46" ht="13.5" hidden="1" customHeight="1">
      <c r="B84" s="313"/>
      <c r="C84" s="675"/>
      <c r="D84" s="675"/>
      <c r="E84" s="302"/>
      <c r="F84" s="316"/>
      <c r="G84" s="316"/>
      <c r="H84" s="316"/>
      <c r="I84" s="316"/>
      <c r="J84" s="316"/>
      <c r="K84" s="316"/>
      <c r="L84" s="316"/>
      <c r="M84" s="316"/>
      <c r="N84" s="316"/>
      <c r="O84" s="316"/>
      <c r="P84" s="316"/>
      <c r="Q84" s="316"/>
      <c r="R84" s="316"/>
      <c r="S84" s="316"/>
      <c r="T84" s="316"/>
      <c r="U84" s="316"/>
      <c r="V84" s="316"/>
      <c r="W84" s="316"/>
      <c r="X84" s="316"/>
      <c r="Y84" s="316"/>
      <c r="Z84" s="316"/>
      <c r="AA84" s="316"/>
      <c r="AB84" s="316"/>
      <c r="AC84" s="316"/>
      <c r="AD84" s="672"/>
      <c r="AE84" s="26" t="s">
        <v>172</v>
      </c>
      <c r="AF84" s="310" t="str">
        <f>IF(COUNT(O83)=0,"",O83)</f>
        <v/>
      </c>
      <c r="AG84" s="310" t="str">
        <f>IF(COUNT(AA83)=0,"",AA83)</f>
        <v/>
      </c>
      <c r="AH84" s="315" t="str">
        <f t="shared" si="90"/>
        <v/>
      </c>
      <c r="AI84" s="315" t="str">
        <f t="shared" si="90"/>
        <v/>
      </c>
      <c r="AJ84" s="315" t="str">
        <f t="shared" si="90"/>
        <v/>
      </c>
      <c r="AK84" s="315" t="str">
        <f t="shared" si="90"/>
        <v/>
      </c>
      <c r="AL84" s="315" t="str">
        <f t="shared" si="90"/>
        <v/>
      </c>
      <c r="AM84" s="315" t="str">
        <f t="shared" si="90"/>
        <v/>
      </c>
      <c r="AN84" s="315" t="str">
        <f t="shared" si="90"/>
        <v/>
      </c>
      <c r="AO84" s="315" t="str">
        <f t="shared" si="90"/>
        <v/>
      </c>
      <c r="AP84" s="303"/>
      <c r="AS84" s="311" t="str">
        <f>IF(C83="","",C83)</f>
        <v>東北</v>
      </c>
      <c r="AT84" s="311" t="str">
        <f>IF(D83="","",D83)</f>
        <v>四国</v>
      </c>
    </row>
    <row r="85" spans="2:46" ht="13.5" hidden="1" customHeight="1">
      <c r="B85" s="313"/>
      <c r="C85" s="675"/>
      <c r="D85" s="675"/>
      <c r="E85" s="26" t="s">
        <v>280</v>
      </c>
      <c r="F85" s="315" t="str">
        <f t="shared" ref="F85:O86" si="91">IF(COUNTIFS(F$573:F$577,"&lt;&gt;",$AS$573:$AS$577,$AS85,$AT$573:$AT$577,$AT85,$E$573:$E$577,$E85),SUMIFS(F$573:F$577,$AS$573:$AS$577,$AS85,$AT$573:$AT$577,$AT85,$E$573:$E$577,$E85),"")</f>
        <v/>
      </c>
      <c r="G85" s="315" t="str">
        <f t="shared" si="91"/>
        <v/>
      </c>
      <c r="H85" s="315" t="str">
        <f t="shared" si="91"/>
        <v/>
      </c>
      <c r="I85" s="315" t="str">
        <f t="shared" si="91"/>
        <v/>
      </c>
      <c r="J85" s="315" t="str">
        <f t="shared" si="91"/>
        <v/>
      </c>
      <c r="K85" s="315" t="str">
        <f t="shared" si="91"/>
        <v/>
      </c>
      <c r="L85" s="315" t="str">
        <f t="shared" si="91"/>
        <v/>
      </c>
      <c r="M85" s="315" t="str">
        <f t="shared" si="91"/>
        <v/>
      </c>
      <c r="N85" s="315" t="str">
        <f t="shared" si="91"/>
        <v/>
      </c>
      <c r="O85" s="315" t="str">
        <f t="shared" si="91"/>
        <v/>
      </c>
      <c r="P85" s="315" t="str">
        <f t="shared" ref="P85:AC86" si="92">IF(COUNTIFS(P$573:P$577,"&lt;&gt;",$AS$573:$AS$577,$AS85,$AT$573:$AT$577,$AT85,$E$573:$E$577,$E85),SUMIFS(P$573:P$577,$AS$573:$AS$577,$AS85,$AT$573:$AT$577,$AT85,$E$573:$E$577,$E85),"")</f>
        <v/>
      </c>
      <c r="Q85" s="315" t="str">
        <f t="shared" si="92"/>
        <v/>
      </c>
      <c r="R85" s="315" t="str">
        <f t="shared" si="92"/>
        <v/>
      </c>
      <c r="S85" s="315" t="str">
        <f t="shared" si="92"/>
        <v/>
      </c>
      <c r="T85" s="315" t="str">
        <f t="shared" si="92"/>
        <v/>
      </c>
      <c r="U85" s="315" t="str">
        <f t="shared" si="92"/>
        <v/>
      </c>
      <c r="V85" s="315" t="str">
        <f t="shared" si="92"/>
        <v/>
      </c>
      <c r="W85" s="315" t="str">
        <f t="shared" si="92"/>
        <v/>
      </c>
      <c r="X85" s="315" t="str">
        <f t="shared" si="92"/>
        <v/>
      </c>
      <c r="Y85" s="315" t="str">
        <f t="shared" si="92"/>
        <v/>
      </c>
      <c r="Z85" s="315" t="str">
        <f t="shared" si="92"/>
        <v/>
      </c>
      <c r="AA85" s="315" t="str">
        <f t="shared" si="92"/>
        <v/>
      </c>
      <c r="AB85" s="315" t="str">
        <f t="shared" si="92"/>
        <v/>
      </c>
      <c r="AC85" s="315" t="str">
        <f t="shared" si="92"/>
        <v/>
      </c>
      <c r="AD85" s="673" t="s">
        <v>281</v>
      </c>
      <c r="AE85" s="674"/>
      <c r="AF85" s="310" t="str">
        <f>IF(COUNT(F85:Q85)=0,"",SUM(F85:Q85))</f>
        <v/>
      </c>
      <c r="AG85" s="310" t="str">
        <f>IF(COUNT(R85:AC85)=0,"",SUM(R85:AC85))</f>
        <v/>
      </c>
      <c r="AH85" s="310" t="str">
        <f t="shared" ref="AH85:AO85" si="93">IF(COUNTIFS(AH$573:AH$577,"&lt;&gt;",$AS$573:$AS$577,$AS85,$AT$573:$AT$577,$AT85,$AD$573:$AD$577,$AD85),SUMIFS(AH$573:AH$577,$AS$573:$AS$577,$AS85,$AT$573:$AT$577,$AT85,$AD$573:$AD$577,$AD85),"")</f>
        <v/>
      </c>
      <c r="AI85" s="310" t="str">
        <f t="shared" si="93"/>
        <v/>
      </c>
      <c r="AJ85" s="310" t="str">
        <f t="shared" si="93"/>
        <v/>
      </c>
      <c r="AK85" s="310" t="str">
        <f t="shared" si="93"/>
        <v/>
      </c>
      <c r="AL85" s="310" t="str">
        <f t="shared" si="93"/>
        <v/>
      </c>
      <c r="AM85" s="310" t="str">
        <f t="shared" si="93"/>
        <v/>
      </c>
      <c r="AN85" s="310" t="str">
        <f t="shared" si="93"/>
        <v/>
      </c>
      <c r="AO85" s="310" t="str">
        <f t="shared" si="93"/>
        <v/>
      </c>
      <c r="AP85" s="335" t="str">
        <f>IF(COUNTIFS(AP$573:AP$577,"&lt;&gt;",$AS$573:$AS$577,$AS85,$AT$573:$AT$577,$AT85,$AD$573:$AD$577,$AD85),INDEX($AP$573:$AP$577,SUMPRODUCT(($AD$573:$AD$577=$AD85)*($AS$573:$AS$577=$AS85)*($AT$573:$AT$577=$AT85)*ROW($AS$573:$AS$577))-572,1),"")</f>
        <v/>
      </c>
      <c r="AS85" s="311" t="str">
        <f>IF(C83="","",C83)</f>
        <v>東北</v>
      </c>
      <c r="AT85" s="311" t="str">
        <f>IF(D83="","",D83)</f>
        <v>四国</v>
      </c>
    </row>
    <row r="86" spans="2:46" ht="13.5" hidden="1" customHeight="1">
      <c r="B86" s="313"/>
      <c r="C86" s="675" t="str">
        <f>C62</f>
        <v>東北</v>
      </c>
      <c r="D86" s="675" t="s">
        <v>290</v>
      </c>
      <c r="E86" s="26" t="s">
        <v>279</v>
      </c>
      <c r="F86" s="315" t="str">
        <f t="shared" si="91"/>
        <v/>
      </c>
      <c r="G86" s="315" t="str">
        <f t="shared" si="91"/>
        <v/>
      </c>
      <c r="H86" s="315" t="str">
        <f t="shared" si="91"/>
        <v/>
      </c>
      <c r="I86" s="315" t="str">
        <f t="shared" si="91"/>
        <v/>
      </c>
      <c r="J86" s="315" t="str">
        <f t="shared" si="91"/>
        <v/>
      </c>
      <c r="K86" s="315" t="str">
        <f t="shared" si="91"/>
        <v/>
      </c>
      <c r="L86" s="315" t="str">
        <f t="shared" si="91"/>
        <v/>
      </c>
      <c r="M86" s="315" t="str">
        <f t="shared" si="91"/>
        <v/>
      </c>
      <c r="N86" s="315" t="str">
        <f t="shared" si="91"/>
        <v/>
      </c>
      <c r="O86" s="315" t="str">
        <f t="shared" si="91"/>
        <v/>
      </c>
      <c r="P86" s="315" t="str">
        <f t="shared" si="92"/>
        <v/>
      </c>
      <c r="Q86" s="315" t="str">
        <f t="shared" si="92"/>
        <v/>
      </c>
      <c r="R86" s="315" t="str">
        <f t="shared" si="92"/>
        <v/>
      </c>
      <c r="S86" s="315" t="str">
        <f t="shared" si="92"/>
        <v/>
      </c>
      <c r="T86" s="315" t="str">
        <f t="shared" si="92"/>
        <v/>
      </c>
      <c r="U86" s="315" t="str">
        <f t="shared" si="92"/>
        <v/>
      </c>
      <c r="V86" s="315" t="str">
        <f t="shared" si="92"/>
        <v/>
      </c>
      <c r="W86" s="315" t="str">
        <f t="shared" si="92"/>
        <v/>
      </c>
      <c r="X86" s="315" t="str">
        <f t="shared" si="92"/>
        <v/>
      </c>
      <c r="Y86" s="315" t="str">
        <f t="shared" si="92"/>
        <v/>
      </c>
      <c r="Z86" s="315" t="str">
        <f t="shared" si="92"/>
        <v/>
      </c>
      <c r="AA86" s="315" t="str">
        <f t="shared" si="92"/>
        <v/>
      </c>
      <c r="AB86" s="315" t="str">
        <f t="shared" si="92"/>
        <v/>
      </c>
      <c r="AC86" s="315" t="str">
        <f t="shared" si="92"/>
        <v/>
      </c>
      <c r="AD86" s="671" t="s">
        <v>279</v>
      </c>
      <c r="AE86" s="26" t="s">
        <v>171</v>
      </c>
      <c r="AF86" s="310" t="str">
        <f>IF(COUNT(J86)=0,"",J86)</f>
        <v/>
      </c>
      <c r="AG86" s="310" t="str">
        <f>IF(COUNT(V86)=0,"",V86)</f>
        <v/>
      </c>
      <c r="AH86" s="315" t="str">
        <f t="shared" ref="AH86:AO87" si="94">IF(COUNTIFS(AH$573:AH$577,"&lt;&gt;",$AS$573:$AS$577,$AS86,$AT$573:$AT$577,$AT86,$AE$573:$AE$577,$AE86),SUMIFS(AH$573:AH$577,$AS$573:$AS$577,$AS86,$AT$573:$AT$577,$AT86,$AE$573:$AE$577,$AE86),"")</f>
        <v/>
      </c>
      <c r="AI86" s="315" t="str">
        <f t="shared" si="94"/>
        <v/>
      </c>
      <c r="AJ86" s="315" t="str">
        <f t="shared" si="94"/>
        <v/>
      </c>
      <c r="AK86" s="315" t="str">
        <f t="shared" si="94"/>
        <v/>
      </c>
      <c r="AL86" s="315" t="str">
        <f t="shared" si="94"/>
        <v/>
      </c>
      <c r="AM86" s="315" t="str">
        <f t="shared" si="94"/>
        <v/>
      </c>
      <c r="AN86" s="315" t="str">
        <f t="shared" si="94"/>
        <v/>
      </c>
      <c r="AO86" s="315" t="str">
        <f t="shared" si="94"/>
        <v/>
      </c>
      <c r="AP86" s="300"/>
      <c r="AS86" s="311" t="str">
        <f>IF(C86="","",C86)</f>
        <v>東北</v>
      </c>
      <c r="AT86" s="311" t="str">
        <f>IF(D86="","",D86)</f>
        <v>九州</v>
      </c>
    </row>
    <row r="87" spans="2:46" ht="13.5" hidden="1" customHeight="1">
      <c r="B87" s="313"/>
      <c r="C87" s="675"/>
      <c r="D87" s="675"/>
      <c r="E87" s="302"/>
      <c r="F87" s="316"/>
      <c r="G87" s="316"/>
      <c r="H87" s="316"/>
      <c r="I87" s="316"/>
      <c r="J87" s="316"/>
      <c r="K87" s="316"/>
      <c r="L87" s="316"/>
      <c r="M87" s="316"/>
      <c r="N87" s="316"/>
      <c r="O87" s="316"/>
      <c r="P87" s="316"/>
      <c r="Q87" s="316"/>
      <c r="R87" s="316"/>
      <c r="S87" s="316"/>
      <c r="T87" s="316"/>
      <c r="U87" s="316"/>
      <c r="V87" s="316"/>
      <c r="W87" s="316"/>
      <c r="X87" s="316"/>
      <c r="Y87" s="316"/>
      <c r="Z87" s="316"/>
      <c r="AA87" s="316"/>
      <c r="AB87" s="316"/>
      <c r="AC87" s="316"/>
      <c r="AD87" s="672"/>
      <c r="AE87" s="26" t="s">
        <v>172</v>
      </c>
      <c r="AF87" s="310" t="str">
        <f>IF(COUNT(O86)=0,"",O86)</f>
        <v/>
      </c>
      <c r="AG87" s="310" t="str">
        <f>IF(COUNT(AA86)=0,"",AA86)</f>
        <v/>
      </c>
      <c r="AH87" s="315" t="str">
        <f t="shared" si="94"/>
        <v/>
      </c>
      <c r="AI87" s="315" t="str">
        <f t="shared" si="94"/>
        <v/>
      </c>
      <c r="AJ87" s="315" t="str">
        <f t="shared" si="94"/>
        <v/>
      </c>
      <c r="AK87" s="315" t="str">
        <f t="shared" si="94"/>
        <v/>
      </c>
      <c r="AL87" s="315" t="str">
        <f t="shared" si="94"/>
        <v/>
      </c>
      <c r="AM87" s="315" t="str">
        <f t="shared" si="94"/>
        <v/>
      </c>
      <c r="AN87" s="315" t="str">
        <f t="shared" si="94"/>
        <v/>
      </c>
      <c r="AO87" s="315" t="str">
        <f t="shared" si="94"/>
        <v/>
      </c>
      <c r="AP87" s="303"/>
      <c r="AS87" s="311" t="str">
        <f>IF(C86="","",C86)</f>
        <v>東北</v>
      </c>
      <c r="AT87" s="311" t="str">
        <f>IF(D86="","",D86)</f>
        <v>九州</v>
      </c>
    </row>
    <row r="88" spans="2:46" ht="13.5" hidden="1" customHeight="1">
      <c r="B88" s="313"/>
      <c r="C88" s="675"/>
      <c r="D88" s="675"/>
      <c r="E88" s="26" t="s">
        <v>280</v>
      </c>
      <c r="F88" s="315" t="str">
        <f t="shared" ref="F88:O89" si="95">IF(COUNTIFS(F$573:F$577,"&lt;&gt;",$AS$573:$AS$577,$AS88,$AT$573:$AT$577,$AT88,$E$573:$E$577,$E88),SUMIFS(F$573:F$577,$AS$573:$AS$577,$AS88,$AT$573:$AT$577,$AT88,$E$573:$E$577,$E88),"")</f>
        <v/>
      </c>
      <c r="G88" s="315" t="str">
        <f t="shared" si="95"/>
        <v/>
      </c>
      <c r="H88" s="315" t="str">
        <f t="shared" si="95"/>
        <v/>
      </c>
      <c r="I88" s="315" t="str">
        <f t="shared" si="95"/>
        <v/>
      </c>
      <c r="J88" s="315" t="str">
        <f t="shared" si="95"/>
        <v/>
      </c>
      <c r="K88" s="315" t="str">
        <f t="shared" si="95"/>
        <v/>
      </c>
      <c r="L88" s="315" t="str">
        <f t="shared" si="95"/>
        <v/>
      </c>
      <c r="M88" s="315" t="str">
        <f t="shared" si="95"/>
        <v/>
      </c>
      <c r="N88" s="315" t="str">
        <f t="shared" si="95"/>
        <v/>
      </c>
      <c r="O88" s="315" t="str">
        <f t="shared" si="95"/>
        <v/>
      </c>
      <c r="P88" s="315" t="str">
        <f t="shared" ref="P88:AC89" si="96">IF(COUNTIFS(P$573:P$577,"&lt;&gt;",$AS$573:$AS$577,$AS88,$AT$573:$AT$577,$AT88,$E$573:$E$577,$E88),SUMIFS(P$573:P$577,$AS$573:$AS$577,$AS88,$AT$573:$AT$577,$AT88,$E$573:$E$577,$E88),"")</f>
        <v/>
      </c>
      <c r="Q88" s="315" t="str">
        <f t="shared" si="96"/>
        <v/>
      </c>
      <c r="R88" s="315" t="str">
        <f t="shared" si="96"/>
        <v/>
      </c>
      <c r="S88" s="315" t="str">
        <f t="shared" si="96"/>
        <v/>
      </c>
      <c r="T88" s="315" t="str">
        <f t="shared" si="96"/>
        <v/>
      </c>
      <c r="U88" s="315" t="str">
        <f t="shared" si="96"/>
        <v/>
      </c>
      <c r="V88" s="315" t="str">
        <f t="shared" si="96"/>
        <v/>
      </c>
      <c r="W88" s="315" t="str">
        <f t="shared" si="96"/>
        <v/>
      </c>
      <c r="X88" s="315" t="str">
        <f t="shared" si="96"/>
        <v/>
      </c>
      <c r="Y88" s="315" t="str">
        <f t="shared" si="96"/>
        <v/>
      </c>
      <c r="Z88" s="315" t="str">
        <f t="shared" si="96"/>
        <v/>
      </c>
      <c r="AA88" s="315" t="str">
        <f t="shared" si="96"/>
        <v/>
      </c>
      <c r="AB88" s="315" t="str">
        <f t="shared" si="96"/>
        <v/>
      </c>
      <c r="AC88" s="315" t="str">
        <f t="shared" si="96"/>
        <v/>
      </c>
      <c r="AD88" s="673" t="s">
        <v>281</v>
      </c>
      <c r="AE88" s="674"/>
      <c r="AF88" s="310" t="str">
        <f>IF(COUNT(F88:Q88)=0,"",SUM(F88:Q88))</f>
        <v/>
      </c>
      <c r="AG88" s="310" t="str">
        <f>IF(COUNT(R88:AC88)=0,"",SUM(R88:AC88))</f>
        <v/>
      </c>
      <c r="AH88" s="310" t="str">
        <f t="shared" ref="AH88:AO88" si="97">IF(COUNTIFS(AH$573:AH$577,"&lt;&gt;",$AS$573:$AS$577,$AS88,$AT$573:$AT$577,$AT88,$AD$573:$AD$577,$AD88),SUMIFS(AH$573:AH$577,$AS$573:$AS$577,$AS88,$AT$573:$AT$577,$AT88,$AD$573:$AD$577,$AD88),"")</f>
        <v/>
      </c>
      <c r="AI88" s="310" t="str">
        <f t="shared" si="97"/>
        <v/>
      </c>
      <c r="AJ88" s="310" t="str">
        <f t="shared" si="97"/>
        <v/>
      </c>
      <c r="AK88" s="310" t="str">
        <f t="shared" si="97"/>
        <v/>
      </c>
      <c r="AL88" s="310" t="str">
        <f t="shared" si="97"/>
        <v/>
      </c>
      <c r="AM88" s="310" t="str">
        <f t="shared" si="97"/>
        <v/>
      </c>
      <c r="AN88" s="310" t="str">
        <f t="shared" si="97"/>
        <v/>
      </c>
      <c r="AO88" s="310" t="str">
        <f t="shared" si="97"/>
        <v/>
      </c>
      <c r="AP88" s="335" t="str">
        <f>IF(COUNTIFS(AP$573:AP$577,"&lt;&gt;",$AS$573:$AS$577,$AS88,$AT$573:$AT$577,$AT88,$AD$573:$AD$577,$AD88),INDEX($AP$573:$AP$577,SUMPRODUCT(($AD$573:$AD$577=$AD88)*($AS$573:$AS$577=$AS88)*($AT$573:$AT$577=$AT88)*ROW($AS$573:$AS$577))-572,1),"")</f>
        <v/>
      </c>
      <c r="AS88" s="311" t="str">
        <f>IF(C86="","",C86)</f>
        <v>東北</v>
      </c>
      <c r="AT88" s="311" t="str">
        <f>IF(D86="","",D86)</f>
        <v>九州</v>
      </c>
    </row>
    <row r="89" spans="2:46" ht="13.5" hidden="1" customHeight="1">
      <c r="B89" s="313"/>
      <c r="C89" s="675" t="s">
        <v>276</v>
      </c>
      <c r="D89" s="675" t="str">
        <f>C62</f>
        <v>東北</v>
      </c>
      <c r="E89" s="26" t="s">
        <v>279</v>
      </c>
      <c r="F89" s="315" t="str">
        <f t="shared" si="95"/>
        <v/>
      </c>
      <c r="G89" s="315" t="str">
        <f t="shared" si="95"/>
        <v/>
      </c>
      <c r="H89" s="315" t="str">
        <f t="shared" si="95"/>
        <v/>
      </c>
      <c r="I89" s="315" t="str">
        <f t="shared" si="95"/>
        <v/>
      </c>
      <c r="J89" s="315" t="str">
        <f t="shared" si="95"/>
        <v/>
      </c>
      <c r="K89" s="315" t="str">
        <f t="shared" si="95"/>
        <v/>
      </c>
      <c r="L89" s="315" t="str">
        <f t="shared" si="95"/>
        <v/>
      </c>
      <c r="M89" s="315" t="str">
        <f t="shared" si="95"/>
        <v/>
      </c>
      <c r="N89" s="315" t="str">
        <f t="shared" si="95"/>
        <v/>
      </c>
      <c r="O89" s="315" t="str">
        <f t="shared" si="95"/>
        <v/>
      </c>
      <c r="P89" s="315" t="str">
        <f t="shared" si="96"/>
        <v/>
      </c>
      <c r="Q89" s="315" t="str">
        <f t="shared" si="96"/>
        <v/>
      </c>
      <c r="R89" s="315" t="str">
        <f t="shared" si="96"/>
        <v/>
      </c>
      <c r="S89" s="315" t="str">
        <f t="shared" si="96"/>
        <v/>
      </c>
      <c r="T89" s="315" t="str">
        <f t="shared" si="96"/>
        <v/>
      </c>
      <c r="U89" s="315" t="str">
        <f t="shared" si="96"/>
        <v/>
      </c>
      <c r="V89" s="315" t="str">
        <f t="shared" si="96"/>
        <v/>
      </c>
      <c r="W89" s="315" t="str">
        <f t="shared" si="96"/>
        <v/>
      </c>
      <c r="X89" s="315" t="str">
        <f t="shared" si="96"/>
        <v/>
      </c>
      <c r="Y89" s="315" t="str">
        <f t="shared" si="96"/>
        <v/>
      </c>
      <c r="Z89" s="315" t="str">
        <f t="shared" si="96"/>
        <v/>
      </c>
      <c r="AA89" s="315" t="str">
        <f t="shared" si="96"/>
        <v/>
      </c>
      <c r="AB89" s="315" t="str">
        <f t="shared" si="96"/>
        <v/>
      </c>
      <c r="AC89" s="315" t="str">
        <f t="shared" si="96"/>
        <v/>
      </c>
      <c r="AD89" s="671" t="s">
        <v>279</v>
      </c>
      <c r="AE89" s="26" t="s">
        <v>171</v>
      </c>
      <c r="AF89" s="310" t="str">
        <f>IF(COUNT(J89)=0,"",J89)</f>
        <v/>
      </c>
      <c r="AG89" s="310" t="str">
        <f>IF(COUNT(V89)=0,"",V89)</f>
        <v/>
      </c>
      <c r="AH89" s="315" t="str">
        <f t="shared" ref="AH89:AO90" si="98">IF(COUNTIFS(AH$573:AH$577,"&lt;&gt;",$AS$573:$AS$577,$AS89,$AT$573:$AT$577,$AT89,$AE$573:$AE$577,$AE89),SUMIFS(AH$573:AH$577,$AS$573:$AS$577,$AS89,$AT$573:$AT$577,$AT89,$AE$573:$AE$577,$AE89),"")</f>
        <v/>
      </c>
      <c r="AI89" s="315" t="str">
        <f t="shared" si="98"/>
        <v/>
      </c>
      <c r="AJ89" s="315" t="str">
        <f t="shared" si="98"/>
        <v/>
      </c>
      <c r="AK89" s="315" t="str">
        <f t="shared" si="98"/>
        <v/>
      </c>
      <c r="AL89" s="315" t="str">
        <f t="shared" si="98"/>
        <v/>
      </c>
      <c r="AM89" s="315" t="str">
        <f t="shared" si="98"/>
        <v/>
      </c>
      <c r="AN89" s="315" t="str">
        <f t="shared" si="98"/>
        <v/>
      </c>
      <c r="AO89" s="315" t="str">
        <f t="shared" si="98"/>
        <v/>
      </c>
      <c r="AP89" s="300"/>
      <c r="AS89" s="311" t="str">
        <f>IF(C89="","",C89)</f>
        <v>北海道</v>
      </c>
      <c r="AT89" s="311" t="str">
        <f>IF(D89="","",D89)</f>
        <v>東北</v>
      </c>
    </row>
    <row r="90" spans="2:46" ht="13.5" hidden="1" customHeight="1">
      <c r="B90" s="313"/>
      <c r="C90" s="675"/>
      <c r="D90" s="675"/>
      <c r="E90" s="302"/>
      <c r="F90" s="316"/>
      <c r="G90" s="316"/>
      <c r="H90" s="316"/>
      <c r="I90" s="316"/>
      <c r="J90" s="316"/>
      <c r="K90" s="316"/>
      <c r="L90" s="316"/>
      <c r="M90" s="316"/>
      <c r="N90" s="316"/>
      <c r="O90" s="316"/>
      <c r="P90" s="316"/>
      <c r="Q90" s="316"/>
      <c r="R90" s="316"/>
      <c r="S90" s="316"/>
      <c r="T90" s="316"/>
      <c r="U90" s="316"/>
      <c r="V90" s="316"/>
      <c r="W90" s="316"/>
      <c r="X90" s="316"/>
      <c r="Y90" s="316"/>
      <c r="Z90" s="316"/>
      <c r="AA90" s="316"/>
      <c r="AB90" s="316"/>
      <c r="AC90" s="316"/>
      <c r="AD90" s="672"/>
      <c r="AE90" s="26" t="s">
        <v>172</v>
      </c>
      <c r="AF90" s="310" t="str">
        <f>IF(COUNT(O89)=0,"",O89)</f>
        <v/>
      </c>
      <c r="AG90" s="310" t="str">
        <f>IF(COUNT(AA89)=0,"",AA89)</f>
        <v/>
      </c>
      <c r="AH90" s="315" t="str">
        <f t="shared" si="98"/>
        <v/>
      </c>
      <c r="AI90" s="315" t="str">
        <f t="shared" si="98"/>
        <v/>
      </c>
      <c r="AJ90" s="315" t="str">
        <f t="shared" si="98"/>
        <v/>
      </c>
      <c r="AK90" s="315" t="str">
        <f t="shared" si="98"/>
        <v/>
      </c>
      <c r="AL90" s="315" t="str">
        <f t="shared" si="98"/>
        <v/>
      </c>
      <c r="AM90" s="315" t="str">
        <f t="shared" si="98"/>
        <v/>
      </c>
      <c r="AN90" s="315" t="str">
        <f t="shared" si="98"/>
        <v/>
      </c>
      <c r="AO90" s="315" t="str">
        <f t="shared" si="98"/>
        <v/>
      </c>
      <c r="AP90" s="303"/>
      <c r="AS90" s="311" t="str">
        <f>IF(C89="","",C89)</f>
        <v>北海道</v>
      </c>
      <c r="AT90" s="311" t="str">
        <f>IF(D89="","",D89)</f>
        <v>東北</v>
      </c>
    </row>
    <row r="91" spans="2:46" ht="13.5" hidden="1" customHeight="1">
      <c r="B91" s="313"/>
      <c r="C91" s="675"/>
      <c r="D91" s="675"/>
      <c r="E91" s="26" t="s">
        <v>280</v>
      </c>
      <c r="F91" s="315" t="str">
        <f t="shared" ref="F91:O92" si="99">IF(COUNTIFS(F$573:F$577,"&lt;&gt;",$AS$573:$AS$577,$AS91,$AT$573:$AT$577,$AT91,$E$573:$E$577,$E91),SUMIFS(F$573:F$577,$AS$573:$AS$577,$AS91,$AT$573:$AT$577,$AT91,$E$573:$E$577,$E91),"")</f>
        <v/>
      </c>
      <c r="G91" s="315" t="str">
        <f t="shared" si="99"/>
        <v/>
      </c>
      <c r="H91" s="315" t="str">
        <f t="shared" si="99"/>
        <v/>
      </c>
      <c r="I91" s="315" t="str">
        <f t="shared" si="99"/>
        <v/>
      </c>
      <c r="J91" s="315" t="str">
        <f t="shared" si="99"/>
        <v/>
      </c>
      <c r="K91" s="315" t="str">
        <f t="shared" si="99"/>
        <v/>
      </c>
      <c r="L91" s="315" t="str">
        <f t="shared" si="99"/>
        <v/>
      </c>
      <c r="M91" s="315" t="str">
        <f t="shared" si="99"/>
        <v/>
      </c>
      <c r="N91" s="315" t="str">
        <f t="shared" si="99"/>
        <v/>
      </c>
      <c r="O91" s="315" t="str">
        <f t="shared" si="99"/>
        <v/>
      </c>
      <c r="P91" s="315" t="str">
        <f t="shared" ref="P91:AC92" si="100">IF(COUNTIFS(P$573:P$577,"&lt;&gt;",$AS$573:$AS$577,$AS91,$AT$573:$AT$577,$AT91,$E$573:$E$577,$E91),SUMIFS(P$573:P$577,$AS$573:$AS$577,$AS91,$AT$573:$AT$577,$AT91,$E$573:$E$577,$E91),"")</f>
        <v/>
      </c>
      <c r="Q91" s="315" t="str">
        <f t="shared" si="100"/>
        <v/>
      </c>
      <c r="R91" s="315" t="str">
        <f t="shared" si="100"/>
        <v/>
      </c>
      <c r="S91" s="315" t="str">
        <f t="shared" si="100"/>
        <v/>
      </c>
      <c r="T91" s="315" t="str">
        <f t="shared" si="100"/>
        <v/>
      </c>
      <c r="U91" s="315" t="str">
        <f t="shared" si="100"/>
        <v/>
      </c>
      <c r="V91" s="315" t="str">
        <f t="shared" si="100"/>
        <v/>
      </c>
      <c r="W91" s="315" t="str">
        <f t="shared" si="100"/>
        <v/>
      </c>
      <c r="X91" s="315" t="str">
        <f t="shared" si="100"/>
        <v/>
      </c>
      <c r="Y91" s="315" t="str">
        <f t="shared" si="100"/>
        <v/>
      </c>
      <c r="Z91" s="315" t="str">
        <f t="shared" si="100"/>
        <v/>
      </c>
      <c r="AA91" s="315" t="str">
        <f t="shared" si="100"/>
        <v/>
      </c>
      <c r="AB91" s="315" t="str">
        <f t="shared" si="100"/>
        <v/>
      </c>
      <c r="AC91" s="315" t="str">
        <f t="shared" si="100"/>
        <v/>
      </c>
      <c r="AD91" s="673" t="s">
        <v>281</v>
      </c>
      <c r="AE91" s="674"/>
      <c r="AF91" s="310" t="str">
        <f>IF(COUNT(F91:Q91)=0,"",SUM(F91:Q91))</f>
        <v/>
      </c>
      <c r="AG91" s="310" t="str">
        <f>IF(COUNT(R91:AC91)=0,"",SUM(R91:AC91))</f>
        <v/>
      </c>
      <c r="AH91" s="310" t="str">
        <f t="shared" ref="AH91:AO91" si="101">IF(COUNTIFS(AH$573:AH$577,"&lt;&gt;",$AS$573:$AS$577,$AS91,$AT$573:$AT$577,$AT91,$AD$573:$AD$577,$AD91),SUMIFS(AH$573:AH$577,$AS$573:$AS$577,$AS91,$AT$573:$AT$577,$AT91,$AD$573:$AD$577,$AD91),"")</f>
        <v/>
      </c>
      <c r="AI91" s="310" t="str">
        <f t="shared" si="101"/>
        <v/>
      </c>
      <c r="AJ91" s="310" t="str">
        <f t="shared" si="101"/>
        <v/>
      </c>
      <c r="AK91" s="310" t="str">
        <f t="shared" si="101"/>
        <v/>
      </c>
      <c r="AL91" s="310" t="str">
        <f t="shared" si="101"/>
        <v/>
      </c>
      <c r="AM91" s="310" t="str">
        <f t="shared" si="101"/>
        <v/>
      </c>
      <c r="AN91" s="310" t="str">
        <f t="shared" si="101"/>
        <v/>
      </c>
      <c r="AO91" s="310" t="str">
        <f t="shared" si="101"/>
        <v/>
      </c>
      <c r="AP91" s="335" t="str">
        <f>IF(COUNTIFS(AP$573:AP$577,"&lt;&gt;",$AS$573:$AS$577,$AS91,$AT$573:$AT$577,$AT91,$AD$573:$AD$577,$AD91),INDEX($AP$573:$AP$577,SUMPRODUCT(($AD$573:$AD$577=$AD91)*($AS$573:$AS$577=$AS91)*($AT$573:$AT$577=$AT91)*ROW($AS$573:$AS$577))-572,1),"")</f>
        <v/>
      </c>
      <c r="AS91" s="311" t="str">
        <f>IF(C89="","",C89)</f>
        <v>北海道</v>
      </c>
      <c r="AT91" s="311" t="str">
        <f>IF(D89="","",D89)</f>
        <v>東北</v>
      </c>
    </row>
    <row r="92" spans="2:46" ht="13.5" hidden="1" customHeight="1">
      <c r="B92" s="313"/>
      <c r="C92" s="675" t="s">
        <v>286</v>
      </c>
      <c r="D92" s="675" t="str">
        <f>C62</f>
        <v>東北</v>
      </c>
      <c r="E92" s="26" t="s">
        <v>279</v>
      </c>
      <c r="F92" s="315" t="str">
        <f t="shared" si="99"/>
        <v/>
      </c>
      <c r="G92" s="315" t="str">
        <f t="shared" si="99"/>
        <v/>
      </c>
      <c r="H92" s="315" t="str">
        <f t="shared" si="99"/>
        <v/>
      </c>
      <c r="I92" s="315" t="str">
        <f t="shared" si="99"/>
        <v/>
      </c>
      <c r="J92" s="315" t="str">
        <f t="shared" si="99"/>
        <v/>
      </c>
      <c r="K92" s="315" t="str">
        <f t="shared" si="99"/>
        <v/>
      </c>
      <c r="L92" s="315" t="str">
        <f t="shared" si="99"/>
        <v/>
      </c>
      <c r="M92" s="315" t="str">
        <f t="shared" si="99"/>
        <v/>
      </c>
      <c r="N92" s="315" t="str">
        <f t="shared" si="99"/>
        <v/>
      </c>
      <c r="O92" s="315" t="str">
        <f t="shared" si="99"/>
        <v/>
      </c>
      <c r="P92" s="315" t="str">
        <f t="shared" si="100"/>
        <v/>
      </c>
      <c r="Q92" s="315" t="str">
        <f t="shared" si="100"/>
        <v/>
      </c>
      <c r="R92" s="315" t="str">
        <f t="shared" si="100"/>
        <v/>
      </c>
      <c r="S92" s="315" t="str">
        <f t="shared" si="100"/>
        <v/>
      </c>
      <c r="T92" s="315" t="str">
        <f t="shared" si="100"/>
        <v/>
      </c>
      <c r="U92" s="315" t="str">
        <f t="shared" si="100"/>
        <v/>
      </c>
      <c r="V92" s="315" t="str">
        <f t="shared" si="100"/>
        <v/>
      </c>
      <c r="W92" s="315" t="str">
        <f t="shared" si="100"/>
        <v/>
      </c>
      <c r="X92" s="315" t="str">
        <f t="shared" si="100"/>
        <v/>
      </c>
      <c r="Y92" s="315" t="str">
        <f t="shared" si="100"/>
        <v/>
      </c>
      <c r="Z92" s="315" t="str">
        <f t="shared" si="100"/>
        <v/>
      </c>
      <c r="AA92" s="315" t="str">
        <f t="shared" si="100"/>
        <v/>
      </c>
      <c r="AB92" s="315" t="str">
        <f t="shared" si="100"/>
        <v/>
      </c>
      <c r="AC92" s="315" t="str">
        <f t="shared" si="100"/>
        <v/>
      </c>
      <c r="AD92" s="671" t="s">
        <v>279</v>
      </c>
      <c r="AE92" s="26" t="s">
        <v>171</v>
      </c>
      <c r="AF92" s="310" t="str">
        <f>IF(COUNT(J92)=0,"",J92)</f>
        <v/>
      </c>
      <c r="AG92" s="310" t="str">
        <f>IF(COUNT(V92)=0,"",V92)</f>
        <v/>
      </c>
      <c r="AH92" s="315" t="str">
        <f t="shared" ref="AH92:AO93" si="102">IF(COUNTIFS(AH$573:AH$577,"&lt;&gt;",$AS$573:$AS$577,$AS92,$AT$573:$AT$577,$AT92,$AE$573:$AE$577,$AE92),SUMIFS(AH$573:AH$577,$AS$573:$AS$577,$AS92,$AT$573:$AT$577,$AT92,$AE$573:$AE$577,$AE92),"")</f>
        <v/>
      </c>
      <c r="AI92" s="315" t="str">
        <f t="shared" si="102"/>
        <v/>
      </c>
      <c r="AJ92" s="315" t="str">
        <f t="shared" si="102"/>
        <v/>
      </c>
      <c r="AK92" s="315" t="str">
        <f t="shared" si="102"/>
        <v/>
      </c>
      <c r="AL92" s="315" t="str">
        <f t="shared" si="102"/>
        <v/>
      </c>
      <c r="AM92" s="315" t="str">
        <f t="shared" si="102"/>
        <v/>
      </c>
      <c r="AN92" s="315" t="str">
        <f t="shared" si="102"/>
        <v/>
      </c>
      <c r="AO92" s="315" t="str">
        <f t="shared" si="102"/>
        <v/>
      </c>
      <c r="AP92" s="300"/>
      <c r="AS92" s="311" t="str">
        <f>IF(C92="","",C92)</f>
        <v>東京</v>
      </c>
      <c r="AT92" s="311" t="str">
        <f>IF(D92="","",D92)</f>
        <v>東北</v>
      </c>
    </row>
    <row r="93" spans="2:46" ht="13.5" hidden="1" customHeight="1">
      <c r="B93" s="313"/>
      <c r="C93" s="675"/>
      <c r="D93" s="675"/>
      <c r="E93" s="302"/>
      <c r="F93" s="316"/>
      <c r="G93" s="316"/>
      <c r="H93" s="316"/>
      <c r="I93" s="316"/>
      <c r="J93" s="316"/>
      <c r="K93" s="316"/>
      <c r="L93" s="316"/>
      <c r="M93" s="316"/>
      <c r="N93" s="316"/>
      <c r="O93" s="316"/>
      <c r="P93" s="316"/>
      <c r="Q93" s="316"/>
      <c r="R93" s="316"/>
      <c r="S93" s="316"/>
      <c r="T93" s="316"/>
      <c r="U93" s="316"/>
      <c r="V93" s="316"/>
      <c r="W93" s="316"/>
      <c r="X93" s="316"/>
      <c r="Y93" s="316"/>
      <c r="Z93" s="316"/>
      <c r="AA93" s="316"/>
      <c r="AB93" s="316"/>
      <c r="AC93" s="316"/>
      <c r="AD93" s="672"/>
      <c r="AE93" s="26" t="s">
        <v>172</v>
      </c>
      <c r="AF93" s="310" t="str">
        <f>IF(COUNT(O92)=0,"",O92)</f>
        <v/>
      </c>
      <c r="AG93" s="310" t="str">
        <f>IF(COUNT(AA92)=0,"",AA92)</f>
        <v/>
      </c>
      <c r="AH93" s="315" t="str">
        <f t="shared" si="102"/>
        <v/>
      </c>
      <c r="AI93" s="315" t="str">
        <f t="shared" si="102"/>
        <v/>
      </c>
      <c r="AJ93" s="315" t="str">
        <f t="shared" si="102"/>
        <v/>
      </c>
      <c r="AK93" s="315" t="str">
        <f t="shared" si="102"/>
        <v/>
      </c>
      <c r="AL93" s="315" t="str">
        <f t="shared" si="102"/>
        <v/>
      </c>
      <c r="AM93" s="315" t="str">
        <f t="shared" si="102"/>
        <v/>
      </c>
      <c r="AN93" s="315" t="str">
        <f t="shared" si="102"/>
        <v/>
      </c>
      <c r="AO93" s="315" t="str">
        <f t="shared" si="102"/>
        <v/>
      </c>
      <c r="AP93" s="303"/>
      <c r="AS93" s="311" t="str">
        <f>IF(C92="","",C92)</f>
        <v>東京</v>
      </c>
      <c r="AT93" s="311" t="str">
        <f>IF(D92="","",D92)</f>
        <v>東北</v>
      </c>
    </row>
    <row r="94" spans="2:46" ht="13.5" hidden="1" customHeight="1">
      <c r="B94" s="313"/>
      <c r="C94" s="675"/>
      <c r="D94" s="675"/>
      <c r="E94" s="26" t="s">
        <v>280</v>
      </c>
      <c r="F94" s="315" t="str">
        <f t="shared" ref="F94:O95" si="103">IF(COUNTIFS(F$573:F$577,"&lt;&gt;",$AS$573:$AS$577,$AS94,$AT$573:$AT$577,$AT94,$E$573:$E$577,$E94),SUMIFS(F$573:F$577,$AS$573:$AS$577,$AS94,$AT$573:$AT$577,$AT94,$E$573:$E$577,$E94),"")</f>
        <v/>
      </c>
      <c r="G94" s="315" t="str">
        <f t="shared" si="103"/>
        <v/>
      </c>
      <c r="H94" s="315" t="str">
        <f t="shared" si="103"/>
        <v/>
      </c>
      <c r="I94" s="315" t="str">
        <f t="shared" si="103"/>
        <v/>
      </c>
      <c r="J94" s="315" t="str">
        <f t="shared" si="103"/>
        <v/>
      </c>
      <c r="K94" s="315" t="str">
        <f t="shared" si="103"/>
        <v/>
      </c>
      <c r="L94" s="315" t="str">
        <f t="shared" si="103"/>
        <v/>
      </c>
      <c r="M94" s="315" t="str">
        <f t="shared" si="103"/>
        <v/>
      </c>
      <c r="N94" s="315" t="str">
        <f t="shared" si="103"/>
        <v/>
      </c>
      <c r="O94" s="315" t="str">
        <f t="shared" si="103"/>
        <v/>
      </c>
      <c r="P94" s="315" t="str">
        <f t="shared" ref="P94:AC95" si="104">IF(COUNTIFS(P$573:P$577,"&lt;&gt;",$AS$573:$AS$577,$AS94,$AT$573:$AT$577,$AT94,$E$573:$E$577,$E94),SUMIFS(P$573:P$577,$AS$573:$AS$577,$AS94,$AT$573:$AT$577,$AT94,$E$573:$E$577,$E94),"")</f>
        <v/>
      </c>
      <c r="Q94" s="315" t="str">
        <f t="shared" si="104"/>
        <v/>
      </c>
      <c r="R94" s="315" t="str">
        <f t="shared" si="104"/>
        <v/>
      </c>
      <c r="S94" s="315" t="str">
        <f t="shared" si="104"/>
        <v/>
      </c>
      <c r="T94" s="315" t="str">
        <f t="shared" si="104"/>
        <v/>
      </c>
      <c r="U94" s="315" t="str">
        <f t="shared" si="104"/>
        <v/>
      </c>
      <c r="V94" s="315" t="str">
        <f t="shared" si="104"/>
        <v/>
      </c>
      <c r="W94" s="315" t="str">
        <f t="shared" si="104"/>
        <v/>
      </c>
      <c r="X94" s="315" t="str">
        <f t="shared" si="104"/>
        <v/>
      </c>
      <c r="Y94" s="315" t="str">
        <f t="shared" si="104"/>
        <v/>
      </c>
      <c r="Z94" s="315" t="str">
        <f t="shared" si="104"/>
        <v/>
      </c>
      <c r="AA94" s="315" t="str">
        <f t="shared" si="104"/>
        <v/>
      </c>
      <c r="AB94" s="315" t="str">
        <f t="shared" si="104"/>
        <v/>
      </c>
      <c r="AC94" s="315" t="str">
        <f t="shared" si="104"/>
        <v/>
      </c>
      <c r="AD94" s="673" t="s">
        <v>281</v>
      </c>
      <c r="AE94" s="674"/>
      <c r="AF94" s="310" t="str">
        <f>IF(COUNT(F94:Q94)=0,"",SUM(F94:Q94))</f>
        <v/>
      </c>
      <c r="AG94" s="310" t="str">
        <f>IF(COUNT(R94:AC94)=0,"",SUM(R94:AC94))</f>
        <v/>
      </c>
      <c r="AH94" s="310" t="str">
        <f t="shared" ref="AH94:AO94" si="105">IF(COUNTIFS(AH$573:AH$577,"&lt;&gt;",$AS$573:$AS$577,$AS94,$AT$573:$AT$577,$AT94,$AD$573:$AD$577,$AD94),SUMIFS(AH$573:AH$577,$AS$573:$AS$577,$AS94,$AT$573:$AT$577,$AT94,$AD$573:$AD$577,$AD94),"")</f>
        <v/>
      </c>
      <c r="AI94" s="310" t="str">
        <f t="shared" si="105"/>
        <v/>
      </c>
      <c r="AJ94" s="310" t="str">
        <f t="shared" si="105"/>
        <v/>
      </c>
      <c r="AK94" s="310" t="str">
        <f t="shared" si="105"/>
        <v/>
      </c>
      <c r="AL94" s="310" t="str">
        <f t="shared" si="105"/>
        <v/>
      </c>
      <c r="AM94" s="310" t="str">
        <f t="shared" si="105"/>
        <v/>
      </c>
      <c r="AN94" s="310" t="str">
        <f t="shared" si="105"/>
        <v/>
      </c>
      <c r="AO94" s="310" t="str">
        <f t="shared" si="105"/>
        <v/>
      </c>
      <c r="AP94" s="335" t="str">
        <f>IF(COUNTIFS(AP$573:AP$577,"&lt;&gt;",$AS$573:$AS$577,$AS94,$AT$573:$AT$577,$AT94,$AD$573:$AD$577,$AD94),INDEX($AP$573:$AP$577,SUMPRODUCT(($AD$573:$AD$577=$AD94)*($AS$573:$AS$577=$AS94)*($AT$573:$AT$577=$AT94)*ROW($AS$573:$AS$577))-572,1),"")</f>
        <v/>
      </c>
      <c r="AS94" s="311" t="str">
        <f>IF(C92="","",C92)</f>
        <v>東京</v>
      </c>
      <c r="AT94" s="311" t="str">
        <f>IF(D92="","",D92)</f>
        <v>東北</v>
      </c>
    </row>
    <row r="95" spans="2:46" ht="13.5" hidden="1" customHeight="1">
      <c r="B95" s="313"/>
      <c r="C95" s="675" t="s">
        <v>284</v>
      </c>
      <c r="D95" s="675" t="str">
        <f>C62</f>
        <v>東北</v>
      </c>
      <c r="E95" s="26" t="s">
        <v>279</v>
      </c>
      <c r="F95" s="315" t="str">
        <f t="shared" si="103"/>
        <v/>
      </c>
      <c r="G95" s="315" t="str">
        <f t="shared" si="103"/>
        <v/>
      </c>
      <c r="H95" s="315" t="str">
        <f t="shared" si="103"/>
        <v/>
      </c>
      <c r="I95" s="315" t="str">
        <f t="shared" si="103"/>
        <v/>
      </c>
      <c r="J95" s="315" t="str">
        <f t="shared" si="103"/>
        <v/>
      </c>
      <c r="K95" s="315" t="str">
        <f t="shared" si="103"/>
        <v/>
      </c>
      <c r="L95" s="315" t="str">
        <f t="shared" si="103"/>
        <v/>
      </c>
      <c r="M95" s="315" t="str">
        <f t="shared" si="103"/>
        <v/>
      </c>
      <c r="N95" s="315" t="str">
        <f t="shared" si="103"/>
        <v/>
      </c>
      <c r="O95" s="315" t="str">
        <f t="shared" si="103"/>
        <v/>
      </c>
      <c r="P95" s="315" t="str">
        <f t="shared" si="104"/>
        <v/>
      </c>
      <c r="Q95" s="315" t="str">
        <f t="shared" si="104"/>
        <v/>
      </c>
      <c r="R95" s="315" t="str">
        <f t="shared" si="104"/>
        <v/>
      </c>
      <c r="S95" s="315" t="str">
        <f t="shared" si="104"/>
        <v/>
      </c>
      <c r="T95" s="315" t="str">
        <f t="shared" si="104"/>
        <v/>
      </c>
      <c r="U95" s="315" t="str">
        <f t="shared" si="104"/>
        <v/>
      </c>
      <c r="V95" s="315" t="str">
        <f t="shared" si="104"/>
        <v/>
      </c>
      <c r="W95" s="315" t="str">
        <f t="shared" si="104"/>
        <v/>
      </c>
      <c r="X95" s="315" t="str">
        <f t="shared" si="104"/>
        <v/>
      </c>
      <c r="Y95" s="315" t="str">
        <f t="shared" si="104"/>
        <v/>
      </c>
      <c r="Z95" s="315" t="str">
        <f t="shared" si="104"/>
        <v/>
      </c>
      <c r="AA95" s="315" t="str">
        <f t="shared" si="104"/>
        <v/>
      </c>
      <c r="AB95" s="315" t="str">
        <f t="shared" si="104"/>
        <v/>
      </c>
      <c r="AC95" s="315" t="str">
        <f t="shared" si="104"/>
        <v/>
      </c>
      <c r="AD95" s="671" t="s">
        <v>279</v>
      </c>
      <c r="AE95" s="26" t="s">
        <v>171</v>
      </c>
      <c r="AF95" s="310" t="str">
        <f>IF(COUNT(J95)=0,"",J95)</f>
        <v/>
      </c>
      <c r="AG95" s="310" t="str">
        <f>IF(COUNT(V95)=0,"",V95)</f>
        <v/>
      </c>
      <c r="AH95" s="315" t="str">
        <f t="shared" ref="AH95:AO96" si="106">IF(COUNTIFS(AH$573:AH$577,"&lt;&gt;",$AS$573:$AS$577,$AS95,$AT$573:$AT$577,$AT95,$AE$573:$AE$577,$AE95),SUMIFS(AH$573:AH$577,$AS$573:$AS$577,$AS95,$AT$573:$AT$577,$AT95,$AE$573:$AE$577,$AE95),"")</f>
        <v/>
      </c>
      <c r="AI95" s="315" t="str">
        <f t="shared" si="106"/>
        <v/>
      </c>
      <c r="AJ95" s="315" t="str">
        <f t="shared" si="106"/>
        <v/>
      </c>
      <c r="AK95" s="315" t="str">
        <f t="shared" si="106"/>
        <v/>
      </c>
      <c r="AL95" s="315" t="str">
        <f t="shared" si="106"/>
        <v/>
      </c>
      <c r="AM95" s="315" t="str">
        <f t="shared" si="106"/>
        <v/>
      </c>
      <c r="AN95" s="315" t="str">
        <f t="shared" si="106"/>
        <v/>
      </c>
      <c r="AO95" s="315" t="str">
        <f t="shared" si="106"/>
        <v/>
      </c>
      <c r="AP95" s="300"/>
      <c r="AS95" s="311" t="str">
        <f>IF(C95="","",C95)</f>
        <v>中部</v>
      </c>
      <c r="AT95" s="311" t="str">
        <f>IF(D95="","",D95)</f>
        <v>東北</v>
      </c>
    </row>
    <row r="96" spans="2:46" ht="13.5" hidden="1" customHeight="1">
      <c r="B96" s="313"/>
      <c r="C96" s="675"/>
      <c r="D96" s="675"/>
      <c r="E96" s="302"/>
      <c r="F96" s="316"/>
      <c r="G96" s="316"/>
      <c r="H96" s="316"/>
      <c r="I96" s="316"/>
      <c r="J96" s="316"/>
      <c r="K96" s="316"/>
      <c r="L96" s="316"/>
      <c r="M96" s="316"/>
      <c r="N96" s="316"/>
      <c r="O96" s="316"/>
      <c r="P96" s="316"/>
      <c r="Q96" s="316"/>
      <c r="R96" s="316"/>
      <c r="S96" s="316"/>
      <c r="T96" s="316"/>
      <c r="U96" s="316"/>
      <c r="V96" s="316"/>
      <c r="W96" s="316"/>
      <c r="X96" s="316"/>
      <c r="Y96" s="316"/>
      <c r="Z96" s="316"/>
      <c r="AA96" s="316"/>
      <c r="AB96" s="316"/>
      <c r="AC96" s="316"/>
      <c r="AD96" s="672"/>
      <c r="AE96" s="26" t="s">
        <v>172</v>
      </c>
      <c r="AF96" s="310" t="str">
        <f>IF(COUNT(O95)=0,"",O95)</f>
        <v/>
      </c>
      <c r="AG96" s="310" t="str">
        <f>IF(COUNT(AA95)=0,"",AA95)</f>
        <v/>
      </c>
      <c r="AH96" s="315" t="str">
        <f t="shared" si="106"/>
        <v/>
      </c>
      <c r="AI96" s="315" t="str">
        <f t="shared" si="106"/>
        <v/>
      </c>
      <c r="AJ96" s="315" t="str">
        <f t="shared" si="106"/>
        <v/>
      </c>
      <c r="AK96" s="315" t="str">
        <f t="shared" si="106"/>
        <v/>
      </c>
      <c r="AL96" s="315" t="str">
        <f t="shared" si="106"/>
        <v/>
      </c>
      <c r="AM96" s="315" t="str">
        <f t="shared" si="106"/>
        <v/>
      </c>
      <c r="AN96" s="315" t="str">
        <f t="shared" si="106"/>
        <v/>
      </c>
      <c r="AO96" s="315" t="str">
        <f t="shared" si="106"/>
        <v/>
      </c>
      <c r="AP96" s="303"/>
      <c r="AS96" s="311" t="str">
        <f>IF(C95="","",C95)</f>
        <v>中部</v>
      </c>
      <c r="AT96" s="311" t="str">
        <f>IF(D95="","",D95)</f>
        <v>東北</v>
      </c>
    </row>
    <row r="97" spans="2:46" ht="13.5" hidden="1" customHeight="1">
      <c r="B97" s="313"/>
      <c r="C97" s="675"/>
      <c r="D97" s="675"/>
      <c r="E97" s="26" t="s">
        <v>280</v>
      </c>
      <c r="F97" s="315" t="str">
        <f t="shared" ref="F97:O98" si="107">IF(COUNTIFS(F$573:F$577,"&lt;&gt;",$AS$573:$AS$577,$AS97,$AT$573:$AT$577,$AT97,$E$573:$E$577,$E97),SUMIFS(F$573:F$577,$AS$573:$AS$577,$AS97,$AT$573:$AT$577,$AT97,$E$573:$E$577,$E97),"")</f>
        <v/>
      </c>
      <c r="G97" s="315" t="str">
        <f t="shared" si="107"/>
        <v/>
      </c>
      <c r="H97" s="315" t="str">
        <f t="shared" si="107"/>
        <v/>
      </c>
      <c r="I97" s="315" t="str">
        <f t="shared" si="107"/>
        <v/>
      </c>
      <c r="J97" s="315" t="str">
        <f t="shared" si="107"/>
        <v/>
      </c>
      <c r="K97" s="315" t="str">
        <f t="shared" si="107"/>
        <v/>
      </c>
      <c r="L97" s="315" t="str">
        <f t="shared" si="107"/>
        <v/>
      </c>
      <c r="M97" s="315" t="str">
        <f t="shared" si="107"/>
        <v/>
      </c>
      <c r="N97" s="315" t="str">
        <f t="shared" si="107"/>
        <v/>
      </c>
      <c r="O97" s="315" t="str">
        <f t="shared" si="107"/>
        <v/>
      </c>
      <c r="P97" s="315" t="str">
        <f t="shared" ref="P97:AC98" si="108">IF(COUNTIFS(P$573:P$577,"&lt;&gt;",$AS$573:$AS$577,$AS97,$AT$573:$AT$577,$AT97,$E$573:$E$577,$E97),SUMIFS(P$573:P$577,$AS$573:$AS$577,$AS97,$AT$573:$AT$577,$AT97,$E$573:$E$577,$E97),"")</f>
        <v/>
      </c>
      <c r="Q97" s="315" t="str">
        <f t="shared" si="108"/>
        <v/>
      </c>
      <c r="R97" s="315" t="str">
        <f t="shared" si="108"/>
        <v/>
      </c>
      <c r="S97" s="315" t="str">
        <f t="shared" si="108"/>
        <v/>
      </c>
      <c r="T97" s="315" t="str">
        <f t="shared" si="108"/>
        <v/>
      </c>
      <c r="U97" s="315" t="str">
        <f t="shared" si="108"/>
        <v/>
      </c>
      <c r="V97" s="315" t="str">
        <f t="shared" si="108"/>
        <v/>
      </c>
      <c r="W97" s="315" t="str">
        <f t="shared" si="108"/>
        <v/>
      </c>
      <c r="X97" s="315" t="str">
        <f t="shared" si="108"/>
        <v/>
      </c>
      <c r="Y97" s="315" t="str">
        <f t="shared" si="108"/>
        <v/>
      </c>
      <c r="Z97" s="315" t="str">
        <f t="shared" si="108"/>
        <v/>
      </c>
      <c r="AA97" s="315" t="str">
        <f t="shared" si="108"/>
        <v/>
      </c>
      <c r="AB97" s="315" t="str">
        <f t="shared" si="108"/>
        <v/>
      </c>
      <c r="AC97" s="315" t="str">
        <f t="shared" si="108"/>
        <v/>
      </c>
      <c r="AD97" s="673" t="s">
        <v>281</v>
      </c>
      <c r="AE97" s="674"/>
      <c r="AF97" s="310" t="str">
        <f>IF(COUNT(F97:Q97)=0,"",SUM(F97:Q97))</f>
        <v/>
      </c>
      <c r="AG97" s="310" t="str">
        <f>IF(COUNT(R97:AC97)=0,"",SUM(R97:AC97))</f>
        <v/>
      </c>
      <c r="AH97" s="310" t="str">
        <f t="shared" ref="AH97:AO97" si="109">IF(COUNTIFS(AH$573:AH$577,"&lt;&gt;",$AS$573:$AS$577,$AS97,$AT$573:$AT$577,$AT97,$AD$573:$AD$577,$AD97),SUMIFS(AH$573:AH$577,$AS$573:$AS$577,$AS97,$AT$573:$AT$577,$AT97,$AD$573:$AD$577,$AD97),"")</f>
        <v/>
      </c>
      <c r="AI97" s="310" t="str">
        <f t="shared" si="109"/>
        <v/>
      </c>
      <c r="AJ97" s="310" t="str">
        <f t="shared" si="109"/>
        <v/>
      </c>
      <c r="AK97" s="310" t="str">
        <f t="shared" si="109"/>
        <v/>
      </c>
      <c r="AL97" s="310" t="str">
        <f t="shared" si="109"/>
        <v/>
      </c>
      <c r="AM97" s="310" t="str">
        <f t="shared" si="109"/>
        <v/>
      </c>
      <c r="AN97" s="310" t="str">
        <f t="shared" si="109"/>
        <v/>
      </c>
      <c r="AO97" s="310" t="str">
        <f t="shared" si="109"/>
        <v/>
      </c>
      <c r="AP97" s="335" t="str">
        <f>IF(COUNTIFS(AP$573:AP$577,"&lt;&gt;",$AS$573:$AS$577,$AS97,$AT$573:$AT$577,$AT97,$AD$573:$AD$577,$AD97),INDEX($AP$573:$AP$577,SUMPRODUCT(($AD$573:$AD$577=$AD97)*($AS$573:$AS$577=$AS97)*($AT$573:$AT$577=$AT97)*ROW($AS$573:$AS$577))-572,1),"")</f>
        <v/>
      </c>
      <c r="AS97" s="311" t="str">
        <f>IF(C95="","",C95)</f>
        <v>中部</v>
      </c>
      <c r="AT97" s="311" t="str">
        <f>IF(D95="","",D95)</f>
        <v>東北</v>
      </c>
    </row>
    <row r="98" spans="2:46" ht="13.5" hidden="1" customHeight="1">
      <c r="B98" s="313"/>
      <c r="C98" s="675" t="s">
        <v>285</v>
      </c>
      <c r="D98" s="675" t="str">
        <f>C62</f>
        <v>東北</v>
      </c>
      <c r="E98" s="26" t="s">
        <v>279</v>
      </c>
      <c r="F98" s="315" t="str">
        <f t="shared" si="107"/>
        <v/>
      </c>
      <c r="G98" s="315" t="str">
        <f t="shared" si="107"/>
        <v/>
      </c>
      <c r="H98" s="315" t="str">
        <f t="shared" si="107"/>
        <v/>
      </c>
      <c r="I98" s="315" t="str">
        <f t="shared" si="107"/>
        <v/>
      </c>
      <c r="J98" s="315" t="str">
        <f t="shared" si="107"/>
        <v/>
      </c>
      <c r="K98" s="315" t="str">
        <f t="shared" si="107"/>
        <v/>
      </c>
      <c r="L98" s="315" t="str">
        <f t="shared" si="107"/>
        <v/>
      </c>
      <c r="M98" s="315" t="str">
        <f t="shared" si="107"/>
        <v/>
      </c>
      <c r="N98" s="315" t="str">
        <f t="shared" si="107"/>
        <v/>
      </c>
      <c r="O98" s="315" t="str">
        <f t="shared" si="107"/>
        <v/>
      </c>
      <c r="P98" s="315" t="str">
        <f t="shared" si="108"/>
        <v/>
      </c>
      <c r="Q98" s="315" t="str">
        <f t="shared" si="108"/>
        <v/>
      </c>
      <c r="R98" s="315" t="str">
        <f t="shared" si="108"/>
        <v/>
      </c>
      <c r="S98" s="315" t="str">
        <f t="shared" si="108"/>
        <v/>
      </c>
      <c r="T98" s="315" t="str">
        <f t="shared" si="108"/>
        <v/>
      </c>
      <c r="U98" s="315" t="str">
        <f t="shared" si="108"/>
        <v/>
      </c>
      <c r="V98" s="315" t="str">
        <f t="shared" si="108"/>
        <v/>
      </c>
      <c r="W98" s="315" t="str">
        <f t="shared" si="108"/>
        <v/>
      </c>
      <c r="X98" s="315" t="str">
        <f t="shared" si="108"/>
        <v/>
      </c>
      <c r="Y98" s="315" t="str">
        <f t="shared" si="108"/>
        <v/>
      </c>
      <c r="Z98" s="315" t="str">
        <f t="shared" si="108"/>
        <v/>
      </c>
      <c r="AA98" s="315" t="str">
        <f t="shared" si="108"/>
        <v/>
      </c>
      <c r="AB98" s="315" t="str">
        <f t="shared" si="108"/>
        <v/>
      </c>
      <c r="AC98" s="315" t="str">
        <f t="shared" si="108"/>
        <v/>
      </c>
      <c r="AD98" s="671" t="s">
        <v>279</v>
      </c>
      <c r="AE98" s="26" t="s">
        <v>171</v>
      </c>
      <c r="AF98" s="310" t="str">
        <f>IF(COUNT(J98)=0,"",J98)</f>
        <v/>
      </c>
      <c r="AG98" s="310" t="str">
        <f>IF(COUNT(V98)=0,"",V98)</f>
        <v/>
      </c>
      <c r="AH98" s="315" t="str">
        <f t="shared" ref="AH98:AO99" si="110">IF(COUNTIFS(AH$573:AH$577,"&lt;&gt;",$AS$573:$AS$577,$AS98,$AT$573:$AT$577,$AT98,$AE$573:$AE$577,$AE98),SUMIFS(AH$573:AH$577,$AS$573:$AS$577,$AS98,$AT$573:$AT$577,$AT98,$AE$573:$AE$577,$AE98),"")</f>
        <v/>
      </c>
      <c r="AI98" s="315" t="str">
        <f t="shared" si="110"/>
        <v/>
      </c>
      <c r="AJ98" s="315" t="str">
        <f t="shared" si="110"/>
        <v/>
      </c>
      <c r="AK98" s="315" t="str">
        <f t="shared" si="110"/>
        <v/>
      </c>
      <c r="AL98" s="315" t="str">
        <f t="shared" si="110"/>
        <v/>
      </c>
      <c r="AM98" s="315" t="str">
        <f t="shared" si="110"/>
        <v/>
      </c>
      <c r="AN98" s="315" t="str">
        <f t="shared" si="110"/>
        <v/>
      </c>
      <c r="AO98" s="315" t="str">
        <f t="shared" si="110"/>
        <v/>
      </c>
      <c r="AP98" s="300"/>
      <c r="AS98" s="311" t="str">
        <f>IF(C98="","",C98)</f>
        <v>北陸</v>
      </c>
      <c r="AT98" s="311" t="str">
        <f>IF(D98="","",D98)</f>
        <v>東北</v>
      </c>
    </row>
    <row r="99" spans="2:46" ht="13.5" hidden="1" customHeight="1">
      <c r="B99" s="313"/>
      <c r="C99" s="675"/>
      <c r="D99" s="675"/>
      <c r="E99" s="302"/>
      <c r="F99" s="316"/>
      <c r="G99" s="316"/>
      <c r="H99" s="316"/>
      <c r="I99" s="316"/>
      <c r="J99" s="316"/>
      <c r="K99" s="316"/>
      <c r="L99" s="316"/>
      <c r="M99" s="316"/>
      <c r="N99" s="316"/>
      <c r="O99" s="316"/>
      <c r="P99" s="316"/>
      <c r="Q99" s="316"/>
      <c r="R99" s="316"/>
      <c r="S99" s="316"/>
      <c r="T99" s="316"/>
      <c r="U99" s="316"/>
      <c r="V99" s="316"/>
      <c r="W99" s="316"/>
      <c r="X99" s="316"/>
      <c r="Y99" s="316"/>
      <c r="Z99" s="316"/>
      <c r="AA99" s="316"/>
      <c r="AB99" s="316"/>
      <c r="AC99" s="316"/>
      <c r="AD99" s="672"/>
      <c r="AE99" s="26" t="s">
        <v>172</v>
      </c>
      <c r="AF99" s="310" t="str">
        <f>IF(COUNT(O98)=0,"",O98)</f>
        <v/>
      </c>
      <c r="AG99" s="310" t="str">
        <f>IF(COUNT(AA98)=0,"",AA98)</f>
        <v/>
      </c>
      <c r="AH99" s="315" t="str">
        <f t="shared" si="110"/>
        <v/>
      </c>
      <c r="AI99" s="315" t="str">
        <f t="shared" si="110"/>
        <v/>
      </c>
      <c r="AJ99" s="315" t="str">
        <f t="shared" si="110"/>
        <v/>
      </c>
      <c r="AK99" s="315" t="str">
        <f t="shared" si="110"/>
        <v/>
      </c>
      <c r="AL99" s="315" t="str">
        <f t="shared" si="110"/>
        <v/>
      </c>
      <c r="AM99" s="315" t="str">
        <f t="shared" si="110"/>
        <v/>
      </c>
      <c r="AN99" s="315" t="str">
        <f t="shared" si="110"/>
        <v/>
      </c>
      <c r="AO99" s="315" t="str">
        <f t="shared" si="110"/>
        <v/>
      </c>
      <c r="AP99" s="303"/>
      <c r="AS99" s="311" t="str">
        <f>IF(C98="","",C98)</f>
        <v>北陸</v>
      </c>
      <c r="AT99" s="311" t="str">
        <f>IF(D98="","",D98)</f>
        <v>東北</v>
      </c>
    </row>
    <row r="100" spans="2:46" ht="13.5" hidden="1" customHeight="1">
      <c r="B100" s="313"/>
      <c r="C100" s="675"/>
      <c r="D100" s="675"/>
      <c r="E100" s="26" t="s">
        <v>280</v>
      </c>
      <c r="F100" s="315" t="str">
        <f t="shared" ref="F100:O101" si="111">IF(COUNTIFS(F$573:F$577,"&lt;&gt;",$AS$573:$AS$577,$AS100,$AT$573:$AT$577,$AT100,$E$573:$E$577,$E100),SUMIFS(F$573:F$577,$AS$573:$AS$577,$AS100,$AT$573:$AT$577,$AT100,$E$573:$E$577,$E100),"")</f>
        <v/>
      </c>
      <c r="G100" s="315" t="str">
        <f t="shared" si="111"/>
        <v/>
      </c>
      <c r="H100" s="315" t="str">
        <f t="shared" si="111"/>
        <v/>
      </c>
      <c r="I100" s="315" t="str">
        <f t="shared" si="111"/>
        <v/>
      </c>
      <c r="J100" s="315" t="str">
        <f t="shared" si="111"/>
        <v/>
      </c>
      <c r="K100" s="315" t="str">
        <f t="shared" si="111"/>
        <v/>
      </c>
      <c r="L100" s="315" t="str">
        <f t="shared" si="111"/>
        <v/>
      </c>
      <c r="M100" s="315" t="str">
        <f t="shared" si="111"/>
        <v/>
      </c>
      <c r="N100" s="315" t="str">
        <f t="shared" si="111"/>
        <v/>
      </c>
      <c r="O100" s="315" t="str">
        <f t="shared" si="111"/>
        <v/>
      </c>
      <c r="P100" s="315" t="str">
        <f t="shared" ref="P100:AC101" si="112">IF(COUNTIFS(P$573:P$577,"&lt;&gt;",$AS$573:$AS$577,$AS100,$AT$573:$AT$577,$AT100,$E$573:$E$577,$E100),SUMIFS(P$573:P$577,$AS$573:$AS$577,$AS100,$AT$573:$AT$577,$AT100,$E$573:$E$577,$E100),"")</f>
        <v/>
      </c>
      <c r="Q100" s="315" t="str">
        <f t="shared" si="112"/>
        <v/>
      </c>
      <c r="R100" s="315" t="str">
        <f t="shared" si="112"/>
        <v/>
      </c>
      <c r="S100" s="315" t="str">
        <f t="shared" si="112"/>
        <v/>
      </c>
      <c r="T100" s="315" t="str">
        <f t="shared" si="112"/>
        <v/>
      </c>
      <c r="U100" s="315" t="str">
        <f t="shared" si="112"/>
        <v/>
      </c>
      <c r="V100" s="315" t="str">
        <f t="shared" si="112"/>
        <v/>
      </c>
      <c r="W100" s="315" t="str">
        <f t="shared" si="112"/>
        <v/>
      </c>
      <c r="X100" s="315" t="str">
        <f t="shared" si="112"/>
        <v/>
      </c>
      <c r="Y100" s="315" t="str">
        <f t="shared" si="112"/>
        <v/>
      </c>
      <c r="Z100" s="315" t="str">
        <f t="shared" si="112"/>
        <v/>
      </c>
      <c r="AA100" s="315" t="str">
        <f t="shared" si="112"/>
        <v/>
      </c>
      <c r="AB100" s="315" t="str">
        <f t="shared" si="112"/>
        <v/>
      </c>
      <c r="AC100" s="315" t="str">
        <f t="shared" si="112"/>
        <v/>
      </c>
      <c r="AD100" s="673" t="s">
        <v>281</v>
      </c>
      <c r="AE100" s="674"/>
      <c r="AF100" s="310" t="str">
        <f>IF(COUNT(F100:Q100)=0,"",SUM(F100:Q100))</f>
        <v/>
      </c>
      <c r="AG100" s="310" t="str">
        <f>IF(COUNT(R100:AC100)=0,"",SUM(R100:AC100))</f>
        <v/>
      </c>
      <c r="AH100" s="310" t="str">
        <f t="shared" ref="AH100:AO100" si="113">IF(COUNTIFS(AH$573:AH$577,"&lt;&gt;",$AS$573:$AS$577,$AS100,$AT$573:$AT$577,$AT100,$AD$573:$AD$577,$AD100),SUMIFS(AH$573:AH$577,$AS$573:$AS$577,$AS100,$AT$573:$AT$577,$AT100,$AD$573:$AD$577,$AD100),"")</f>
        <v/>
      </c>
      <c r="AI100" s="310" t="str">
        <f t="shared" si="113"/>
        <v/>
      </c>
      <c r="AJ100" s="310" t="str">
        <f t="shared" si="113"/>
        <v/>
      </c>
      <c r="AK100" s="310" t="str">
        <f t="shared" si="113"/>
        <v/>
      </c>
      <c r="AL100" s="310" t="str">
        <f t="shared" si="113"/>
        <v/>
      </c>
      <c r="AM100" s="310" t="str">
        <f t="shared" si="113"/>
        <v/>
      </c>
      <c r="AN100" s="310" t="str">
        <f t="shared" si="113"/>
        <v/>
      </c>
      <c r="AO100" s="310" t="str">
        <f t="shared" si="113"/>
        <v/>
      </c>
      <c r="AP100" s="335" t="str">
        <f>IF(COUNTIFS(AP$573:AP$577,"&lt;&gt;",$AS$573:$AS$577,$AS100,$AT$573:$AT$577,$AT100,$AD$573:$AD$577,$AD100),INDEX($AP$573:$AP$577,SUMPRODUCT(($AD$573:$AD$577=$AD100)*($AS$573:$AS$577=$AS100)*($AT$573:$AT$577=$AT100)*ROW($AS$573:$AS$577))-572,1),"")</f>
        <v/>
      </c>
      <c r="AS100" s="311" t="str">
        <f>IF(C98="","",C98)</f>
        <v>北陸</v>
      </c>
      <c r="AT100" s="311" t="str">
        <f>IF(D98="","",D98)</f>
        <v>東北</v>
      </c>
    </row>
    <row r="101" spans="2:46" ht="13.5" hidden="1" customHeight="1">
      <c r="B101" s="313"/>
      <c r="C101" s="675" t="s">
        <v>287</v>
      </c>
      <c r="D101" s="675" t="str">
        <f>C62</f>
        <v>東北</v>
      </c>
      <c r="E101" s="26" t="s">
        <v>279</v>
      </c>
      <c r="F101" s="315" t="str">
        <f t="shared" si="111"/>
        <v/>
      </c>
      <c r="G101" s="315" t="str">
        <f t="shared" si="111"/>
        <v/>
      </c>
      <c r="H101" s="315" t="str">
        <f t="shared" si="111"/>
        <v/>
      </c>
      <c r="I101" s="315" t="str">
        <f t="shared" si="111"/>
        <v/>
      </c>
      <c r="J101" s="315" t="str">
        <f t="shared" si="111"/>
        <v/>
      </c>
      <c r="K101" s="315" t="str">
        <f t="shared" si="111"/>
        <v/>
      </c>
      <c r="L101" s="315" t="str">
        <f t="shared" si="111"/>
        <v/>
      </c>
      <c r="M101" s="315" t="str">
        <f t="shared" si="111"/>
        <v/>
      </c>
      <c r="N101" s="315" t="str">
        <f t="shared" si="111"/>
        <v/>
      </c>
      <c r="O101" s="315" t="str">
        <f t="shared" si="111"/>
        <v/>
      </c>
      <c r="P101" s="315" t="str">
        <f t="shared" si="112"/>
        <v/>
      </c>
      <c r="Q101" s="315" t="str">
        <f t="shared" si="112"/>
        <v/>
      </c>
      <c r="R101" s="315" t="str">
        <f t="shared" si="112"/>
        <v/>
      </c>
      <c r="S101" s="315" t="str">
        <f t="shared" si="112"/>
        <v/>
      </c>
      <c r="T101" s="315" t="str">
        <f t="shared" si="112"/>
        <v/>
      </c>
      <c r="U101" s="315" t="str">
        <f t="shared" si="112"/>
        <v/>
      </c>
      <c r="V101" s="315" t="str">
        <f t="shared" si="112"/>
        <v/>
      </c>
      <c r="W101" s="315" t="str">
        <f t="shared" si="112"/>
        <v/>
      </c>
      <c r="X101" s="315" t="str">
        <f t="shared" si="112"/>
        <v/>
      </c>
      <c r="Y101" s="315" t="str">
        <f t="shared" si="112"/>
        <v/>
      </c>
      <c r="Z101" s="315" t="str">
        <f t="shared" si="112"/>
        <v/>
      </c>
      <c r="AA101" s="315" t="str">
        <f t="shared" si="112"/>
        <v/>
      </c>
      <c r="AB101" s="315" t="str">
        <f t="shared" si="112"/>
        <v/>
      </c>
      <c r="AC101" s="315" t="str">
        <f t="shared" si="112"/>
        <v/>
      </c>
      <c r="AD101" s="671" t="s">
        <v>279</v>
      </c>
      <c r="AE101" s="26" t="s">
        <v>171</v>
      </c>
      <c r="AF101" s="310" t="str">
        <f>IF(COUNT(J101)=0,"",J101)</f>
        <v/>
      </c>
      <c r="AG101" s="310" t="str">
        <f>IF(COUNT(V101)=0,"",V101)</f>
        <v/>
      </c>
      <c r="AH101" s="315" t="str">
        <f t="shared" ref="AH101:AO102" si="114">IF(COUNTIFS(AH$573:AH$577,"&lt;&gt;",$AS$573:$AS$577,$AS101,$AT$573:$AT$577,$AT101,$AE$573:$AE$577,$AE101),SUMIFS(AH$573:AH$577,$AS$573:$AS$577,$AS101,$AT$573:$AT$577,$AT101,$AE$573:$AE$577,$AE101),"")</f>
        <v/>
      </c>
      <c r="AI101" s="315" t="str">
        <f t="shared" si="114"/>
        <v/>
      </c>
      <c r="AJ101" s="315" t="str">
        <f t="shared" si="114"/>
        <v/>
      </c>
      <c r="AK101" s="315" t="str">
        <f t="shared" si="114"/>
        <v/>
      </c>
      <c r="AL101" s="315" t="str">
        <f t="shared" si="114"/>
        <v/>
      </c>
      <c r="AM101" s="315" t="str">
        <f t="shared" si="114"/>
        <v/>
      </c>
      <c r="AN101" s="315" t="str">
        <f t="shared" si="114"/>
        <v/>
      </c>
      <c r="AO101" s="315" t="str">
        <f t="shared" si="114"/>
        <v/>
      </c>
      <c r="AP101" s="300"/>
      <c r="AS101" s="311" t="str">
        <f>IF(C101="","",C101)</f>
        <v>関西</v>
      </c>
      <c r="AT101" s="311" t="str">
        <f>IF(D101="","",D101)</f>
        <v>東北</v>
      </c>
    </row>
    <row r="102" spans="2:46" ht="13.5" hidden="1" customHeight="1">
      <c r="B102" s="313"/>
      <c r="C102" s="675"/>
      <c r="D102" s="675"/>
      <c r="E102" s="302"/>
      <c r="F102" s="316"/>
      <c r="G102" s="316"/>
      <c r="H102" s="316"/>
      <c r="I102" s="316"/>
      <c r="J102" s="316"/>
      <c r="K102" s="316"/>
      <c r="L102" s="316"/>
      <c r="M102" s="316"/>
      <c r="N102" s="316"/>
      <c r="O102" s="316"/>
      <c r="P102" s="316"/>
      <c r="Q102" s="316"/>
      <c r="R102" s="316"/>
      <c r="S102" s="316"/>
      <c r="T102" s="316"/>
      <c r="U102" s="316"/>
      <c r="V102" s="316"/>
      <c r="W102" s="316"/>
      <c r="X102" s="316"/>
      <c r="Y102" s="316"/>
      <c r="Z102" s="316"/>
      <c r="AA102" s="316"/>
      <c r="AB102" s="316"/>
      <c r="AC102" s="316"/>
      <c r="AD102" s="672"/>
      <c r="AE102" s="26" t="s">
        <v>172</v>
      </c>
      <c r="AF102" s="310" t="str">
        <f>IF(COUNT(O101)=0,"",O101)</f>
        <v/>
      </c>
      <c r="AG102" s="310" t="str">
        <f>IF(COUNT(AA101)=0,"",AA101)</f>
        <v/>
      </c>
      <c r="AH102" s="315" t="str">
        <f t="shared" si="114"/>
        <v/>
      </c>
      <c r="AI102" s="315" t="str">
        <f t="shared" si="114"/>
        <v/>
      </c>
      <c r="AJ102" s="315" t="str">
        <f t="shared" si="114"/>
        <v/>
      </c>
      <c r="AK102" s="315" t="str">
        <f t="shared" si="114"/>
        <v/>
      </c>
      <c r="AL102" s="315" t="str">
        <f t="shared" si="114"/>
        <v/>
      </c>
      <c r="AM102" s="315" t="str">
        <f t="shared" si="114"/>
        <v/>
      </c>
      <c r="AN102" s="315" t="str">
        <f t="shared" si="114"/>
        <v/>
      </c>
      <c r="AO102" s="315" t="str">
        <f t="shared" si="114"/>
        <v/>
      </c>
      <c r="AP102" s="303"/>
      <c r="AS102" s="311" t="str">
        <f>IF(C101="","",C101)</f>
        <v>関西</v>
      </c>
      <c r="AT102" s="311" t="str">
        <f>IF(D101="","",D101)</f>
        <v>東北</v>
      </c>
    </row>
    <row r="103" spans="2:46" ht="13.5" hidden="1" customHeight="1">
      <c r="B103" s="313"/>
      <c r="C103" s="675"/>
      <c r="D103" s="675"/>
      <c r="E103" s="26" t="s">
        <v>280</v>
      </c>
      <c r="F103" s="315" t="str">
        <f t="shared" ref="F103:O104" si="115">IF(COUNTIFS(F$573:F$577,"&lt;&gt;",$AS$573:$AS$577,$AS103,$AT$573:$AT$577,$AT103,$E$573:$E$577,$E103),SUMIFS(F$573:F$577,$AS$573:$AS$577,$AS103,$AT$573:$AT$577,$AT103,$E$573:$E$577,$E103),"")</f>
        <v/>
      </c>
      <c r="G103" s="315" t="str">
        <f t="shared" si="115"/>
        <v/>
      </c>
      <c r="H103" s="315" t="str">
        <f t="shared" si="115"/>
        <v/>
      </c>
      <c r="I103" s="315" t="str">
        <f t="shared" si="115"/>
        <v/>
      </c>
      <c r="J103" s="315" t="str">
        <f t="shared" si="115"/>
        <v/>
      </c>
      <c r="K103" s="315" t="str">
        <f t="shared" si="115"/>
        <v/>
      </c>
      <c r="L103" s="315" t="str">
        <f t="shared" si="115"/>
        <v/>
      </c>
      <c r="M103" s="315" t="str">
        <f t="shared" si="115"/>
        <v/>
      </c>
      <c r="N103" s="315" t="str">
        <f t="shared" si="115"/>
        <v/>
      </c>
      <c r="O103" s="315" t="str">
        <f t="shared" si="115"/>
        <v/>
      </c>
      <c r="P103" s="315" t="str">
        <f t="shared" ref="P103:AC104" si="116">IF(COUNTIFS(P$573:P$577,"&lt;&gt;",$AS$573:$AS$577,$AS103,$AT$573:$AT$577,$AT103,$E$573:$E$577,$E103),SUMIFS(P$573:P$577,$AS$573:$AS$577,$AS103,$AT$573:$AT$577,$AT103,$E$573:$E$577,$E103),"")</f>
        <v/>
      </c>
      <c r="Q103" s="315" t="str">
        <f t="shared" si="116"/>
        <v/>
      </c>
      <c r="R103" s="315" t="str">
        <f t="shared" si="116"/>
        <v/>
      </c>
      <c r="S103" s="315" t="str">
        <f t="shared" si="116"/>
        <v/>
      </c>
      <c r="T103" s="315" t="str">
        <f t="shared" si="116"/>
        <v/>
      </c>
      <c r="U103" s="315" t="str">
        <f t="shared" si="116"/>
        <v/>
      </c>
      <c r="V103" s="315" t="str">
        <f t="shared" si="116"/>
        <v/>
      </c>
      <c r="W103" s="315" t="str">
        <f t="shared" si="116"/>
        <v/>
      </c>
      <c r="X103" s="315" t="str">
        <f t="shared" si="116"/>
        <v/>
      </c>
      <c r="Y103" s="315" t="str">
        <f t="shared" si="116"/>
        <v/>
      </c>
      <c r="Z103" s="315" t="str">
        <f t="shared" si="116"/>
        <v/>
      </c>
      <c r="AA103" s="315" t="str">
        <f t="shared" si="116"/>
        <v/>
      </c>
      <c r="AB103" s="315" t="str">
        <f t="shared" si="116"/>
        <v/>
      </c>
      <c r="AC103" s="315" t="str">
        <f t="shared" si="116"/>
        <v/>
      </c>
      <c r="AD103" s="673" t="s">
        <v>281</v>
      </c>
      <c r="AE103" s="674"/>
      <c r="AF103" s="310" t="str">
        <f>IF(COUNT(F103:Q103)=0,"",SUM(F103:Q103))</f>
        <v/>
      </c>
      <c r="AG103" s="310" t="str">
        <f>IF(COUNT(R103:AC103)=0,"",SUM(R103:AC103))</f>
        <v/>
      </c>
      <c r="AH103" s="310" t="str">
        <f t="shared" ref="AH103:AO103" si="117">IF(COUNTIFS(AH$573:AH$577,"&lt;&gt;",$AS$573:$AS$577,$AS103,$AT$573:$AT$577,$AT103,$AD$573:$AD$577,$AD103),SUMIFS(AH$573:AH$577,$AS$573:$AS$577,$AS103,$AT$573:$AT$577,$AT103,$AD$573:$AD$577,$AD103),"")</f>
        <v/>
      </c>
      <c r="AI103" s="310" t="str">
        <f t="shared" si="117"/>
        <v/>
      </c>
      <c r="AJ103" s="310" t="str">
        <f t="shared" si="117"/>
        <v/>
      </c>
      <c r="AK103" s="310" t="str">
        <f t="shared" si="117"/>
        <v/>
      </c>
      <c r="AL103" s="310" t="str">
        <f t="shared" si="117"/>
        <v/>
      </c>
      <c r="AM103" s="310" t="str">
        <f t="shared" si="117"/>
        <v/>
      </c>
      <c r="AN103" s="310" t="str">
        <f t="shared" si="117"/>
        <v/>
      </c>
      <c r="AO103" s="310" t="str">
        <f t="shared" si="117"/>
        <v/>
      </c>
      <c r="AP103" s="335" t="str">
        <f>IF(COUNTIFS(AP$573:AP$577,"&lt;&gt;",$AS$573:$AS$577,$AS103,$AT$573:$AT$577,$AT103,$AD$573:$AD$577,$AD103),INDEX($AP$573:$AP$577,SUMPRODUCT(($AD$573:$AD$577=$AD103)*($AS$573:$AS$577=$AS103)*($AT$573:$AT$577=$AT103)*ROW($AS$573:$AS$577))-572,1),"")</f>
        <v/>
      </c>
      <c r="AS103" s="311" t="str">
        <f>IF(C101="","",C101)</f>
        <v>関西</v>
      </c>
      <c r="AT103" s="311" t="str">
        <f>IF(D101="","",D101)</f>
        <v>東北</v>
      </c>
    </row>
    <row r="104" spans="2:46" ht="13.5" hidden="1" customHeight="1">
      <c r="B104" s="313"/>
      <c r="C104" s="675" t="s">
        <v>288</v>
      </c>
      <c r="D104" s="675" t="str">
        <f>C62</f>
        <v>東北</v>
      </c>
      <c r="E104" s="26" t="s">
        <v>279</v>
      </c>
      <c r="F104" s="315" t="str">
        <f t="shared" si="115"/>
        <v/>
      </c>
      <c r="G104" s="315" t="str">
        <f t="shared" si="115"/>
        <v/>
      </c>
      <c r="H104" s="315" t="str">
        <f t="shared" si="115"/>
        <v/>
      </c>
      <c r="I104" s="315" t="str">
        <f t="shared" si="115"/>
        <v/>
      </c>
      <c r="J104" s="315" t="str">
        <f t="shared" si="115"/>
        <v/>
      </c>
      <c r="K104" s="315" t="str">
        <f t="shared" si="115"/>
        <v/>
      </c>
      <c r="L104" s="315" t="str">
        <f t="shared" si="115"/>
        <v/>
      </c>
      <c r="M104" s="315" t="str">
        <f t="shared" si="115"/>
        <v/>
      </c>
      <c r="N104" s="315" t="str">
        <f t="shared" si="115"/>
        <v/>
      </c>
      <c r="O104" s="315" t="str">
        <f t="shared" si="115"/>
        <v/>
      </c>
      <c r="P104" s="315" t="str">
        <f t="shared" si="116"/>
        <v/>
      </c>
      <c r="Q104" s="315" t="str">
        <f t="shared" si="116"/>
        <v/>
      </c>
      <c r="R104" s="315" t="str">
        <f t="shared" si="116"/>
        <v/>
      </c>
      <c r="S104" s="315" t="str">
        <f t="shared" si="116"/>
        <v/>
      </c>
      <c r="T104" s="315" t="str">
        <f t="shared" si="116"/>
        <v/>
      </c>
      <c r="U104" s="315" t="str">
        <f t="shared" si="116"/>
        <v/>
      </c>
      <c r="V104" s="315" t="str">
        <f t="shared" si="116"/>
        <v/>
      </c>
      <c r="W104" s="315" t="str">
        <f t="shared" si="116"/>
        <v/>
      </c>
      <c r="X104" s="315" t="str">
        <f t="shared" si="116"/>
        <v/>
      </c>
      <c r="Y104" s="315" t="str">
        <f t="shared" si="116"/>
        <v/>
      </c>
      <c r="Z104" s="315" t="str">
        <f t="shared" si="116"/>
        <v/>
      </c>
      <c r="AA104" s="315" t="str">
        <f t="shared" si="116"/>
        <v/>
      </c>
      <c r="AB104" s="315" t="str">
        <f t="shared" si="116"/>
        <v/>
      </c>
      <c r="AC104" s="315" t="str">
        <f t="shared" si="116"/>
        <v/>
      </c>
      <c r="AD104" s="671" t="s">
        <v>279</v>
      </c>
      <c r="AE104" s="26" t="s">
        <v>171</v>
      </c>
      <c r="AF104" s="310" t="str">
        <f>IF(COUNT(J104)=0,"",J104)</f>
        <v/>
      </c>
      <c r="AG104" s="310" t="str">
        <f>IF(COUNT(V104)=0,"",V104)</f>
        <v/>
      </c>
      <c r="AH104" s="315" t="str">
        <f t="shared" ref="AH104:AO105" si="118">IF(COUNTIFS(AH$573:AH$577,"&lt;&gt;",$AS$573:$AS$577,$AS104,$AT$573:$AT$577,$AT104,$AE$573:$AE$577,$AE104),SUMIFS(AH$573:AH$577,$AS$573:$AS$577,$AS104,$AT$573:$AT$577,$AT104,$AE$573:$AE$577,$AE104),"")</f>
        <v/>
      </c>
      <c r="AI104" s="315" t="str">
        <f t="shared" si="118"/>
        <v/>
      </c>
      <c r="AJ104" s="315" t="str">
        <f t="shared" si="118"/>
        <v/>
      </c>
      <c r="AK104" s="315" t="str">
        <f t="shared" si="118"/>
        <v/>
      </c>
      <c r="AL104" s="315" t="str">
        <f t="shared" si="118"/>
        <v/>
      </c>
      <c r="AM104" s="315" t="str">
        <f t="shared" si="118"/>
        <v/>
      </c>
      <c r="AN104" s="315" t="str">
        <f t="shared" si="118"/>
        <v/>
      </c>
      <c r="AO104" s="315" t="str">
        <f t="shared" si="118"/>
        <v/>
      </c>
      <c r="AP104" s="300"/>
      <c r="AS104" s="311" t="str">
        <f>IF(C104="","",C104)</f>
        <v>中国</v>
      </c>
      <c r="AT104" s="311" t="str">
        <f>IF(D104="","",D104)</f>
        <v>東北</v>
      </c>
    </row>
    <row r="105" spans="2:46" ht="13.5" hidden="1" customHeight="1">
      <c r="B105" s="313"/>
      <c r="C105" s="675"/>
      <c r="D105" s="675"/>
      <c r="E105" s="302"/>
      <c r="F105" s="316"/>
      <c r="G105" s="316"/>
      <c r="H105" s="316"/>
      <c r="I105" s="316"/>
      <c r="J105" s="316"/>
      <c r="K105" s="316"/>
      <c r="L105" s="316"/>
      <c r="M105" s="316"/>
      <c r="N105" s="316"/>
      <c r="O105" s="316"/>
      <c r="P105" s="316"/>
      <c r="Q105" s="316"/>
      <c r="R105" s="316"/>
      <c r="S105" s="316"/>
      <c r="T105" s="316"/>
      <c r="U105" s="316"/>
      <c r="V105" s="316"/>
      <c r="W105" s="316"/>
      <c r="X105" s="316"/>
      <c r="Y105" s="316"/>
      <c r="Z105" s="316"/>
      <c r="AA105" s="316"/>
      <c r="AB105" s="316"/>
      <c r="AC105" s="316"/>
      <c r="AD105" s="672"/>
      <c r="AE105" s="26" t="s">
        <v>172</v>
      </c>
      <c r="AF105" s="310" t="str">
        <f>IF(COUNT(O104)=0,"",O104)</f>
        <v/>
      </c>
      <c r="AG105" s="310" t="str">
        <f>IF(COUNT(AA104)=0,"",AA104)</f>
        <v/>
      </c>
      <c r="AH105" s="315" t="str">
        <f t="shared" si="118"/>
        <v/>
      </c>
      <c r="AI105" s="315" t="str">
        <f t="shared" si="118"/>
        <v/>
      </c>
      <c r="AJ105" s="315" t="str">
        <f t="shared" si="118"/>
        <v/>
      </c>
      <c r="AK105" s="315" t="str">
        <f t="shared" si="118"/>
        <v/>
      </c>
      <c r="AL105" s="315" t="str">
        <f t="shared" si="118"/>
        <v/>
      </c>
      <c r="AM105" s="315" t="str">
        <f t="shared" si="118"/>
        <v/>
      </c>
      <c r="AN105" s="315" t="str">
        <f t="shared" si="118"/>
        <v/>
      </c>
      <c r="AO105" s="315" t="str">
        <f t="shared" si="118"/>
        <v/>
      </c>
      <c r="AP105" s="303"/>
      <c r="AS105" s="311" t="str">
        <f>IF(C104="","",C104)</f>
        <v>中国</v>
      </c>
      <c r="AT105" s="311" t="str">
        <f>IF(D104="","",D104)</f>
        <v>東北</v>
      </c>
    </row>
    <row r="106" spans="2:46" ht="13.5" hidden="1" customHeight="1">
      <c r="B106" s="313"/>
      <c r="C106" s="675"/>
      <c r="D106" s="675"/>
      <c r="E106" s="26" t="s">
        <v>280</v>
      </c>
      <c r="F106" s="315" t="str">
        <f t="shared" ref="F106:O107" si="119">IF(COUNTIFS(F$573:F$577,"&lt;&gt;",$AS$573:$AS$577,$AS106,$AT$573:$AT$577,$AT106,$E$573:$E$577,$E106),SUMIFS(F$573:F$577,$AS$573:$AS$577,$AS106,$AT$573:$AT$577,$AT106,$E$573:$E$577,$E106),"")</f>
        <v/>
      </c>
      <c r="G106" s="315" t="str">
        <f t="shared" si="119"/>
        <v/>
      </c>
      <c r="H106" s="315" t="str">
        <f t="shared" si="119"/>
        <v/>
      </c>
      <c r="I106" s="315" t="str">
        <f t="shared" si="119"/>
        <v/>
      </c>
      <c r="J106" s="315" t="str">
        <f t="shared" si="119"/>
        <v/>
      </c>
      <c r="K106" s="315" t="str">
        <f t="shared" si="119"/>
        <v/>
      </c>
      <c r="L106" s="315" t="str">
        <f t="shared" si="119"/>
        <v/>
      </c>
      <c r="M106" s="315" t="str">
        <f t="shared" si="119"/>
        <v/>
      </c>
      <c r="N106" s="315" t="str">
        <f t="shared" si="119"/>
        <v/>
      </c>
      <c r="O106" s="315" t="str">
        <f t="shared" si="119"/>
        <v/>
      </c>
      <c r="P106" s="315" t="str">
        <f t="shared" ref="P106:AC107" si="120">IF(COUNTIFS(P$573:P$577,"&lt;&gt;",$AS$573:$AS$577,$AS106,$AT$573:$AT$577,$AT106,$E$573:$E$577,$E106),SUMIFS(P$573:P$577,$AS$573:$AS$577,$AS106,$AT$573:$AT$577,$AT106,$E$573:$E$577,$E106),"")</f>
        <v/>
      </c>
      <c r="Q106" s="315" t="str">
        <f t="shared" si="120"/>
        <v/>
      </c>
      <c r="R106" s="315" t="str">
        <f t="shared" si="120"/>
        <v/>
      </c>
      <c r="S106" s="315" t="str">
        <f t="shared" si="120"/>
        <v/>
      </c>
      <c r="T106" s="315" t="str">
        <f t="shared" si="120"/>
        <v/>
      </c>
      <c r="U106" s="315" t="str">
        <f t="shared" si="120"/>
        <v/>
      </c>
      <c r="V106" s="315" t="str">
        <f t="shared" si="120"/>
        <v/>
      </c>
      <c r="W106" s="315" t="str">
        <f t="shared" si="120"/>
        <v/>
      </c>
      <c r="X106" s="315" t="str">
        <f t="shared" si="120"/>
        <v/>
      </c>
      <c r="Y106" s="315" t="str">
        <f t="shared" si="120"/>
        <v/>
      </c>
      <c r="Z106" s="315" t="str">
        <f t="shared" si="120"/>
        <v/>
      </c>
      <c r="AA106" s="315" t="str">
        <f t="shared" si="120"/>
        <v/>
      </c>
      <c r="AB106" s="315" t="str">
        <f t="shared" si="120"/>
        <v/>
      </c>
      <c r="AC106" s="315" t="str">
        <f t="shared" si="120"/>
        <v/>
      </c>
      <c r="AD106" s="673" t="s">
        <v>281</v>
      </c>
      <c r="AE106" s="674"/>
      <c r="AF106" s="310" t="str">
        <f>IF(COUNT(F106:Q106)=0,"",SUM(F106:Q106))</f>
        <v/>
      </c>
      <c r="AG106" s="310" t="str">
        <f>IF(COUNT(R106:AC106)=0,"",SUM(R106:AC106))</f>
        <v/>
      </c>
      <c r="AH106" s="310" t="str">
        <f t="shared" ref="AH106:AO106" si="121">IF(COUNTIFS(AH$573:AH$577,"&lt;&gt;",$AS$573:$AS$577,$AS106,$AT$573:$AT$577,$AT106,$AD$573:$AD$577,$AD106),SUMIFS(AH$573:AH$577,$AS$573:$AS$577,$AS106,$AT$573:$AT$577,$AT106,$AD$573:$AD$577,$AD106),"")</f>
        <v/>
      </c>
      <c r="AI106" s="310" t="str">
        <f t="shared" si="121"/>
        <v/>
      </c>
      <c r="AJ106" s="310" t="str">
        <f t="shared" si="121"/>
        <v/>
      </c>
      <c r="AK106" s="310" t="str">
        <f t="shared" si="121"/>
        <v/>
      </c>
      <c r="AL106" s="310" t="str">
        <f t="shared" si="121"/>
        <v/>
      </c>
      <c r="AM106" s="310" t="str">
        <f t="shared" si="121"/>
        <v/>
      </c>
      <c r="AN106" s="310" t="str">
        <f t="shared" si="121"/>
        <v/>
      </c>
      <c r="AO106" s="310" t="str">
        <f t="shared" si="121"/>
        <v/>
      </c>
      <c r="AP106" s="335" t="str">
        <f>IF(COUNTIFS(AP$573:AP$577,"&lt;&gt;",$AS$573:$AS$577,$AS106,$AT$573:$AT$577,$AT106,$AD$573:$AD$577,$AD106),INDEX($AP$573:$AP$577,SUMPRODUCT(($AD$573:$AD$577=$AD106)*($AS$573:$AS$577=$AS106)*($AT$573:$AT$577=$AT106)*ROW($AS$573:$AS$577))-572,1),"")</f>
        <v/>
      </c>
      <c r="AS106" s="311" t="str">
        <f>IF(C104="","",C104)</f>
        <v>中国</v>
      </c>
      <c r="AT106" s="311" t="str">
        <f>IF(D104="","",D104)</f>
        <v>東北</v>
      </c>
    </row>
    <row r="107" spans="2:46" ht="13.5" hidden="1" customHeight="1">
      <c r="B107" s="313"/>
      <c r="C107" s="675" t="s">
        <v>289</v>
      </c>
      <c r="D107" s="675" t="str">
        <f>C62</f>
        <v>東北</v>
      </c>
      <c r="E107" s="26" t="s">
        <v>279</v>
      </c>
      <c r="F107" s="315" t="str">
        <f t="shared" si="119"/>
        <v/>
      </c>
      <c r="G107" s="315" t="str">
        <f t="shared" si="119"/>
        <v/>
      </c>
      <c r="H107" s="315" t="str">
        <f t="shared" si="119"/>
        <v/>
      </c>
      <c r="I107" s="315" t="str">
        <f t="shared" si="119"/>
        <v/>
      </c>
      <c r="J107" s="315" t="str">
        <f t="shared" si="119"/>
        <v/>
      </c>
      <c r="K107" s="315" t="str">
        <f t="shared" si="119"/>
        <v/>
      </c>
      <c r="L107" s="315" t="str">
        <f t="shared" si="119"/>
        <v/>
      </c>
      <c r="M107" s="315" t="str">
        <f t="shared" si="119"/>
        <v/>
      </c>
      <c r="N107" s="315" t="str">
        <f t="shared" si="119"/>
        <v/>
      </c>
      <c r="O107" s="315" t="str">
        <f t="shared" si="119"/>
        <v/>
      </c>
      <c r="P107" s="315" t="str">
        <f t="shared" si="120"/>
        <v/>
      </c>
      <c r="Q107" s="315" t="str">
        <f t="shared" si="120"/>
        <v/>
      </c>
      <c r="R107" s="315" t="str">
        <f t="shared" si="120"/>
        <v/>
      </c>
      <c r="S107" s="315" t="str">
        <f t="shared" si="120"/>
        <v/>
      </c>
      <c r="T107" s="315" t="str">
        <f t="shared" si="120"/>
        <v/>
      </c>
      <c r="U107" s="315" t="str">
        <f t="shared" si="120"/>
        <v/>
      </c>
      <c r="V107" s="315" t="str">
        <f t="shared" si="120"/>
        <v/>
      </c>
      <c r="W107" s="315" t="str">
        <f t="shared" si="120"/>
        <v/>
      </c>
      <c r="X107" s="315" t="str">
        <f t="shared" si="120"/>
        <v/>
      </c>
      <c r="Y107" s="315" t="str">
        <f t="shared" si="120"/>
        <v/>
      </c>
      <c r="Z107" s="315" t="str">
        <f t="shared" si="120"/>
        <v/>
      </c>
      <c r="AA107" s="315" t="str">
        <f t="shared" si="120"/>
        <v/>
      </c>
      <c r="AB107" s="315" t="str">
        <f t="shared" si="120"/>
        <v/>
      </c>
      <c r="AC107" s="315" t="str">
        <f t="shared" si="120"/>
        <v/>
      </c>
      <c r="AD107" s="671" t="s">
        <v>279</v>
      </c>
      <c r="AE107" s="26" t="s">
        <v>171</v>
      </c>
      <c r="AF107" s="310" t="str">
        <f>IF(COUNT(J107)=0,"",J107)</f>
        <v/>
      </c>
      <c r="AG107" s="310" t="str">
        <f>IF(COUNT(V107)=0,"",V107)</f>
        <v/>
      </c>
      <c r="AH107" s="315" t="str">
        <f t="shared" ref="AH107:AO108" si="122">IF(COUNTIFS(AH$573:AH$577,"&lt;&gt;",$AS$573:$AS$577,$AS107,$AT$573:$AT$577,$AT107,$AE$573:$AE$577,$AE107),SUMIFS(AH$573:AH$577,$AS$573:$AS$577,$AS107,$AT$573:$AT$577,$AT107,$AE$573:$AE$577,$AE107),"")</f>
        <v/>
      </c>
      <c r="AI107" s="315" t="str">
        <f t="shared" si="122"/>
        <v/>
      </c>
      <c r="AJ107" s="315" t="str">
        <f t="shared" si="122"/>
        <v/>
      </c>
      <c r="AK107" s="315" t="str">
        <f t="shared" si="122"/>
        <v/>
      </c>
      <c r="AL107" s="315" t="str">
        <f t="shared" si="122"/>
        <v/>
      </c>
      <c r="AM107" s="315" t="str">
        <f t="shared" si="122"/>
        <v/>
      </c>
      <c r="AN107" s="315" t="str">
        <f t="shared" si="122"/>
        <v/>
      </c>
      <c r="AO107" s="315" t="str">
        <f t="shared" si="122"/>
        <v/>
      </c>
      <c r="AP107" s="300"/>
      <c r="AS107" s="311" t="str">
        <f>IF(C107="","",C107)</f>
        <v>四国</v>
      </c>
      <c r="AT107" s="311" t="str">
        <f>IF(D107="","",D107)</f>
        <v>東北</v>
      </c>
    </row>
    <row r="108" spans="2:46" ht="13.5" hidden="1" customHeight="1">
      <c r="B108" s="313"/>
      <c r="C108" s="675"/>
      <c r="D108" s="675"/>
      <c r="E108" s="302"/>
      <c r="F108" s="316"/>
      <c r="G108" s="316"/>
      <c r="H108" s="316"/>
      <c r="I108" s="316"/>
      <c r="J108" s="316"/>
      <c r="K108" s="316"/>
      <c r="L108" s="316"/>
      <c r="M108" s="316"/>
      <c r="N108" s="316"/>
      <c r="O108" s="316"/>
      <c r="P108" s="316"/>
      <c r="Q108" s="316"/>
      <c r="R108" s="316"/>
      <c r="S108" s="316"/>
      <c r="T108" s="316"/>
      <c r="U108" s="316"/>
      <c r="V108" s="316"/>
      <c r="W108" s="316"/>
      <c r="X108" s="316"/>
      <c r="Y108" s="316"/>
      <c r="Z108" s="316"/>
      <c r="AA108" s="316"/>
      <c r="AB108" s="316"/>
      <c r="AC108" s="316"/>
      <c r="AD108" s="672"/>
      <c r="AE108" s="26" t="s">
        <v>172</v>
      </c>
      <c r="AF108" s="310" t="str">
        <f>IF(COUNT(O107)=0,"",O107)</f>
        <v/>
      </c>
      <c r="AG108" s="310" t="str">
        <f>IF(COUNT(AA107)=0,"",AA107)</f>
        <v/>
      </c>
      <c r="AH108" s="315" t="str">
        <f t="shared" si="122"/>
        <v/>
      </c>
      <c r="AI108" s="315" t="str">
        <f t="shared" si="122"/>
        <v/>
      </c>
      <c r="AJ108" s="315" t="str">
        <f t="shared" si="122"/>
        <v/>
      </c>
      <c r="AK108" s="315" t="str">
        <f t="shared" si="122"/>
        <v/>
      </c>
      <c r="AL108" s="315" t="str">
        <f t="shared" si="122"/>
        <v/>
      </c>
      <c r="AM108" s="315" t="str">
        <f t="shared" si="122"/>
        <v/>
      </c>
      <c r="AN108" s="315" t="str">
        <f t="shared" si="122"/>
        <v/>
      </c>
      <c r="AO108" s="315" t="str">
        <f t="shared" si="122"/>
        <v/>
      </c>
      <c r="AP108" s="303"/>
      <c r="AS108" s="311" t="str">
        <f>IF(C107="","",C107)</f>
        <v>四国</v>
      </c>
      <c r="AT108" s="311" t="str">
        <f>IF(D107="","",D107)</f>
        <v>東北</v>
      </c>
    </row>
    <row r="109" spans="2:46" ht="13.5" hidden="1" customHeight="1">
      <c r="B109" s="313"/>
      <c r="C109" s="675"/>
      <c r="D109" s="675"/>
      <c r="E109" s="26" t="s">
        <v>280</v>
      </c>
      <c r="F109" s="315" t="str">
        <f t="shared" ref="F109:O110" si="123">IF(COUNTIFS(F$573:F$577,"&lt;&gt;",$AS$573:$AS$577,$AS109,$AT$573:$AT$577,$AT109,$E$573:$E$577,$E109),SUMIFS(F$573:F$577,$AS$573:$AS$577,$AS109,$AT$573:$AT$577,$AT109,$E$573:$E$577,$E109),"")</f>
        <v/>
      </c>
      <c r="G109" s="315" t="str">
        <f t="shared" si="123"/>
        <v/>
      </c>
      <c r="H109" s="315" t="str">
        <f t="shared" si="123"/>
        <v/>
      </c>
      <c r="I109" s="315" t="str">
        <f t="shared" si="123"/>
        <v/>
      </c>
      <c r="J109" s="315" t="str">
        <f t="shared" si="123"/>
        <v/>
      </c>
      <c r="K109" s="315" t="str">
        <f t="shared" si="123"/>
        <v/>
      </c>
      <c r="L109" s="315" t="str">
        <f t="shared" si="123"/>
        <v/>
      </c>
      <c r="M109" s="315" t="str">
        <f t="shared" si="123"/>
        <v/>
      </c>
      <c r="N109" s="315" t="str">
        <f t="shared" si="123"/>
        <v/>
      </c>
      <c r="O109" s="315" t="str">
        <f t="shared" si="123"/>
        <v/>
      </c>
      <c r="P109" s="315" t="str">
        <f t="shared" ref="P109:AC110" si="124">IF(COUNTIFS(P$573:P$577,"&lt;&gt;",$AS$573:$AS$577,$AS109,$AT$573:$AT$577,$AT109,$E$573:$E$577,$E109),SUMIFS(P$573:P$577,$AS$573:$AS$577,$AS109,$AT$573:$AT$577,$AT109,$E$573:$E$577,$E109),"")</f>
        <v/>
      </c>
      <c r="Q109" s="315" t="str">
        <f t="shared" si="124"/>
        <v/>
      </c>
      <c r="R109" s="315" t="str">
        <f t="shared" si="124"/>
        <v/>
      </c>
      <c r="S109" s="315" t="str">
        <f t="shared" si="124"/>
        <v/>
      </c>
      <c r="T109" s="315" t="str">
        <f t="shared" si="124"/>
        <v/>
      </c>
      <c r="U109" s="315" t="str">
        <f t="shared" si="124"/>
        <v/>
      </c>
      <c r="V109" s="315" t="str">
        <f t="shared" si="124"/>
        <v/>
      </c>
      <c r="W109" s="315" t="str">
        <f t="shared" si="124"/>
        <v/>
      </c>
      <c r="X109" s="315" t="str">
        <f t="shared" si="124"/>
        <v/>
      </c>
      <c r="Y109" s="315" t="str">
        <f t="shared" si="124"/>
        <v/>
      </c>
      <c r="Z109" s="315" t="str">
        <f t="shared" si="124"/>
        <v/>
      </c>
      <c r="AA109" s="315" t="str">
        <f t="shared" si="124"/>
        <v/>
      </c>
      <c r="AB109" s="315" t="str">
        <f t="shared" si="124"/>
        <v/>
      </c>
      <c r="AC109" s="315" t="str">
        <f t="shared" si="124"/>
        <v/>
      </c>
      <c r="AD109" s="673" t="s">
        <v>281</v>
      </c>
      <c r="AE109" s="674"/>
      <c r="AF109" s="310" t="str">
        <f>IF(COUNT(F109:Q109)=0,"",SUM(F109:Q109))</f>
        <v/>
      </c>
      <c r="AG109" s="310" t="str">
        <f>IF(COUNT(R109:AC109)=0,"",SUM(R109:AC109))</f>
        <v/>
      </c>
      <c r="AH109" s="310" t="str">
        <f t="shared" ref="AH109:AO109" si="125">IF(COUNTIFS(AH$573:AH$577,"&lt;&gt;",$AS$573:$AS$577,$AS109,$AT$573:$AT$577,$AT109,$AD$573:$AD$577,$AD109),SUMIFS(AH$573:AH$577,$AS$573:$AS$577,$AS109,$AT$573:$AT$577,$AT109,$AD$573:$AD$577,$AD109),"")</f>
        <v/>
      </c>
      <c r="AI109" s="310" t="str">
        <f t="shared" si="125"/>
        <v/>
      </c>
      <c r="AJ109" s="310" t="str">
        <f t="shared" si="125"/>
        <v/>
      </c>
      <c r="AK109" s="310" t="str">
        <f t="shared" si="125"/>
        <v/>
      </c>
      <c r="AL109" s="310" t="str">
        <f t="shared" si="125"/>
        <v/>
      </c>
      <c r="AM109" s="310" t="str">
        <f t="shared" si="125"/>
        <v/>
      </c>
      <c r="AN109" s="310" t="str">
        <f t="shared" si="125"/>
        <v/>
      </c>
      <c r="AO109" s="310" t="str">
        <f t="shared" si="125"/>
        <v/>
      </c>
      <c r="AP109" s="335" t="str">
        <f>IF(COUNTIFS(AP$573:AP$577,"&lt;&gt;",$AS$573:$AS$577,$AS109,$AT$573:$AT$577,$AT109,$AD$573:$AD$577,$AD109),INDEX($AP$573:$AP$577,SUMPRODUCT(($AD$573:$AD$577=$AD109)*($AS$573:$AS$577=$AS109)*($AT$573:$AT$577=$AT109)*ROW($AS$573:$AS$577))-572,1),"")</f>
        <v/>
      </c>
      <c r="AS109" s="311" t="str">
        <f>IF(C107="","",C107)</f>
        <v>四国</v>
      </c>
      <c r="AT109" s="311" t="str">
        <f>IF(D107="","",D107)</f>
        <v>東北</v>
      </c>
    </row>
    <row r="110" spans="2:46" ht="13.5" hidden="1" customHeight="1">
      <c r="B110" s="313"/>
      <c r="C110" s="675" t="s">
        <v>290</v>
      </c>
      <c r="D110" s="675" t="str">
        <f>C62</f>
        <v>東北</v>
      </c>
      <c r="E110" s="26" t="s">
        <v>279</v>
      </c>
      <c r="F110" s="315" t="str">
        <f t="shared" si="123"/>
        <v/>
      </c>
      <c r="G110" s="315" t="str">
        <f t="shared" si="123"/>
        <v/>
      </c>
      <c r="H110" s="315" t="str">
        <f t="shared" si="123"/>
        <v/>
      </c>
      <c r="I110" s="315" t="str">
        <f t="shared" si="123"/>
        <v/>
      </c>
      <c r="J110" s="315" t="str">
        <f t="shared" si="123"/>
        <v/>
      </c>
      <c r="K110" s="315" t="str">
        <f t="shared" si="123"/>
        <v/>
      </c>
      <c r="L110" s="315" t="str">
        <f t="shared" si="123"/>
        <v/>
      </c>
      <c r="M110" s="315" t="str">
        <f t="shared" si="123"/>
        <v/>
      </c>
      <c r="N110" s="315" t="str">
        <f t="shared" si="123"/>
        <v/>
      </c>
      <c r="O110" s="315" t="str">
        <f t="shared" si="123"/>
        <v/>
      </c>
      <c r="P110" s="315" t="str">
        <f t="shared" si="124"/>
        <v/>
      </c>
      <c r="Q110" s="315" t="str">
        <f t="shared" si="124"/>
        <v/>
      </c>
      <c r="R110" s="315" t="str">
        <f t="shared" si="124"/>
        <v/>
      </c>
      <c r="S110" s="315" t="str">
        <f t="shared" si="124"/>
        <v/>
      </c>
      <c r="T110" s="315" t="str">
        <f t="shared" si="124"/>
        <v/>
      </c>
      <c r="U110" s="315" t="str">
        <f t="shared" si="124"/>
        <v/>
      </c>
      <c r="V110" s="315" t="str">
        <f t="shared" si="124"/>
        <v/>
      </c>
      <c r="W110" s="315" t="str">
        <f t="shared" si="124"/>
        <v/>
      </c>
      <c r="X110" s="315" t="str">
        <f t="shared" si="124"/>
        <v/>
      </c>
      <c r="Y110" s="315" t="str">
        <f t="shared" si="124"/>
        <v/>
      </c>
      <c r="Z110" s="315" t="str">
        <f t="shared" si="124"/>
        <v/>
      </c>
      <c r="AA110" s="315" t="str">
        <f t="shared" si="124"/>
        <v/>
      </c>
      <c r="AB110" s="315" t="str">
        <f t="shared" si="124"/>
        <v/>
      </c>
      <c r="AC110" s="315" t="str">
        <f t="shared" si="124"/>
        <v/>
      </c>
      <c r="AD110" s="671" t="s">
        <v>279</v>
      </c>
      <c r="AE110" s="26" t="s">
        <v>171</v>
      </c>
      <c r="AF110" s="310" t="str">
        <f>IF(COUNT(J110)=0,"",J110)</f>
        <v/>
      </c>
      <c r="AG110" s="310" t="str">
        <f>IF(COUNT(V110)=0,"",V110)</f>
        <v/>
      </c>
      <c r="AH110" s="315" t="str">
        <f t="shared" ref="AH110:AO111" si="126">IF(COUNTIFS(AH$573:AH$577,"&lt;&gt;",$AS$573:$AS$577,$AS110,$AT$573:$AT$577,$AT110,$AE$573:$AE$577,$AE110),SUMIFS(AH$573:AH$577,$AS$573:$AS$577,$AS110,$AT$573:$AT$577,$AT110,$AE$573:$AE$577,$AE110),"")</f>
        <v/>
      </c>
      <c r="AI110" s="315" t="str">
        <f t="shared" si="126"/>
        <v/>
      </c>
      <c r="AJ110" s="315" t="str">
        <f t="shared" si="126"/>
        <v/>
      </c>
      <c r="AK110" s="315" t="str">
        <f t="shared" si="126"/>
        <v/>
      </c>
      <c r="AL110" s="315" t="str">
        <f t="shared" si="126"/>
        <v/>
      </c>
      <c r="AM110" s="315" t="str">
        <f t="shared" si="126"/>
        <v/>
      </c>
      <c r="AN110" s="315" t="str">
        <f t="shared" si="126"/>
        <v/>
      </c>
      <c r="AO110" s="315" t="str">
        <f t="shared" si="126"/>
        <v/>
      </c>
      <c r="AP110" s="300"/>
      <c r="AS110" s="311" t="str">
        <f>IF(C110="","",C110)</f>
        <v>九州</v>
      </c>
      <c r="AT110" s="311" t="str">
        <f>IF(D110="","",D110)</f>
        <v>東北</v>
      </c>
    </row>
    <row r="111" spans="2:46" ht="13.5" hidden="1" customHeight="1">
      <c r="B111" s="313"/>
      <c r="C111" s="675"/>
      <c r="D111" s="675"/>
      <c r="E111" s="302"/>
      <c r="F111" s="316"/>
      <c r="G111" s="316"/>
      <c r="H111" s="316"/>
      <c r="I111" s="316"/>
      <c r="J111" s="316"/>
      <c r="K111" s="316"/>
      <c r="L111" s="316"/>
      <c r="M111" s="316"/>
      <c r="N111" s="316"/>
      <c r="O111" s="316"/>
      <c r="P111" s="316"/>
      <c r="Q111" s="316"/>
      <c r="R111" s="316"/>
      <c r="S111" s="316"/>
      <c r="T111" s="316"/>
      <c r="U111" s="316"/>
      <c r="V111" s="316"/>
      <c r="W111" s="316"/>
      <c r="X111" s="316"/>
      <c r="Y111" s="316"/>
      <c r="Z111" s="316"/>
      <c r="AA111" s="316"/>
      <c r="AB111" s="316"/>
      <c r="AC111" s="316"/>
      <c r="AD111" s="672"/>
      <c r="AE111" s="26" t="s">
        <v>172</v>
      </c>
      <c r="AF111" s="310" t="str">
        <f>IF(COUNT(O110)=0,"",O110)</f>
        <v/>
      </c>
      <c r="AG111" s="310" t="str">
        <f>IF(COUNT(AA110)=0,"",AA110)</f>
        <v/>
      </c>
      <c r="AH111" s="315" t="str">
        <f t="shared" si="126"/>
        <v/>
      </c>
      <c r="AI111" s="315" t="str">
        <f t="shared" si="126"/>
        <v/>
      </c>
      <c r="AJ111" s="315" t="str">
        <f t="shared" si="126"/>
        <v/>
      </c>
      <c r="AK111" s="315" t="str">
        <f t="shared" si="126"/>
        <v/>
      </c>
      <c r="AL111" s="315" t="str">
        <f t="shared" si="126"/>
        <v/>
      </c>
      <c r="AM111" s="315" t="str">
        <f t="shared" si="126"/>
        <v/>
      </c>
      <c r="AN111" s="315" t="str">
        <f t="shared" si="126"/>
        <v/>
      </c>
      <c r="AO111" s="315" t="str">
        <f t="shared" si="126"/>
        <v/>
      </c>
      <c r="AP111" s="303"/>
      <c r="AS111" s="311" t="str">
        <f>IF(C110="","",C110)</f>
        <v>九州</v>
      </c>
      <c r="AT111" s="311" t="str">
        <f>IF(D110="","",D110)</f>
        <v>東北</v>
      </c>
    </row>
    <row r="112" spans="2:46" ht="13.5" hidden="1" customHeight="1">
      <c r="B112" s="313"/>
      <c r="C112" s="675"/>
      <c r="D112" s="675"/>
      <c r="E112" s="26" t="s">
        <v>280</v>
      </c>
      <c r="F112" s="315" t="str">
        <f t="shared" ref="F112:AC112" si="127">IF(COUNTIFS(F$573:F$577,"&lt;&gt;",$AS$573:$AS$577,$AS112,$AT$573:$AT$577,$AT112,$E$573:$E$577,$E112),SUMIFS(F$573:F$577,$AS$573:$AS$577,$AS112,$AT$573:$AT$577,$AT112,$E$573:$E$577,$E112),"")</f>
        <v/>
      </c>
      <c r="G112" s="315" t="str">
        <f t="shared" si="127"/>
        <v/>
      </c>
      <c r="H112" s="315" t="str">
        <f t="shared" si="127"/>
        <v/>
      </c>
      <c r="I112" s="315" t="str">
        <f t="shared" si="127"/>
        <v/>
      </c>
      <c r="J112" s="315" t="str">
        <f t="shared" si="127"/>
        <v/>
      </c>
      <c r="K112" s="315" t="str">
        <f t="shared" si="127"/>
        <v/>
      </c>
      <c r="L112" s="315" t="str">
        <f t="shared" si="127"/>
        <v/>
      </c>
      <c r="M112" s="315" t="str">
        <f t="shared" si="127"/>
        <v/>
      </c>
      <c r="N112" s="315" t="str">
        <f t="shared" si="127"/>
        <v/>
      </c>
      <c r="O112" s="315" t="str">
        <f t="shared" si="127"/>
        <v/>
      </c>
      <c r="P112" s="315" t="str">
        <f t="shared" si="127"/>
        <v/>
      </c>
      <c r="Q112" s="315" t="str">
        <f t="shared" si="127"/>
        <v/>
      </c>
      <c r="R112" s="315" t="str">
        <f t="shared" si="127"/>
        <v/>
      </c>
      <c r="S112" s="315" t="str">
        <f t="shared" si="127"/>
        <v/>
      </c>
      <c r="T112" s="315" t="str">
        <f t="shared" si="127"/>
        <v/>
      </c>
      <c r="U112" s="315" t="str">
        <f t="shared" si="127"/>
        <v/>
      </c>
      <c r="V112" s="315" t="str">
        <f t="shared" si="127"/>
        <v/>
      </c>
      <c r="W112" s="315" t="str">
        <f t="shared" si="127"/>
        <v/>
      </c>
      <c r="X112" s="315" t="str">
        <f t="shared" si="127"/>
        <v/>
      </c>
      <c r="Y112" s="315" t="str">
        <f t="shared" si="127"/>
        <v/>
      </c>
      <c r="Z112" s="315" t="str">
        <f t="shared" si="127"/>
        <v/>
      </c>
      <c r="AA112" s="315" t="str">
        <f t="shared" si="127"/>
        <v/>
      </c>
      <c r="AB112" s="315" t="str">
        <f t="shared" si="127"/>
        <v/>
      </c>
      <c r="AC112" s="315" t="str">
        <f t="shared" si="127"/>
        <v/>
      </c>
      <c r="AD112" s="673" t="s">
        <v>281</v>
      </c>
      <c r="AE112" s="674"/>
      <c r="AF112" s="310" t="str">
        <f>IF(COUNT(F112:Q112)=0,"",SUM(F112:Q112))</f>
        <v/>
      </c>
      <c r="AG112" s="310" t="str">
        <f>IF(COUNT(R112:AC112)=0,"",SUM(R112:AC112))</f>
        <v/>
      </c>
      <c r="AH112" s="310" t="str">
        <f t="shared" ref="AH112:AO112" si="128">IF(COUNTIFS(AH$573:AH$577,"&lt;&gt;",$AS$573:$AS$577,$AS112,$AT$573:$AT$577,$AT112,$AD$573:$AD$577,$AD112),SUMIFS(AH$573:AH$577,$AS$573:$AS$577,$AS112,$AT$573:$AT$577,$AT112,$AD$573:$AD$577,$AD112),"")</f>
        <v/>
      </c>
      <c r="AI112" s="310" t="str">
        <f t="shared" si="128"/>
        <v/>
      </c>
      <c r="AJ112" s="310" t="str">
        <f t="shared" si="128"/>
        <v/>
      </c>
      <c r="AK112" s="310" t="str">
        <f t="shared" si="128"/>
        <v/>
      </c>
      <c r="AL112" s="310" t="str">
        <f t="shared" si="128"/>
        <v/>
      </c>
      <c r="AM112" s="310" t="str">
        <f t="shared" si="128"/>
        <v/>
      </c>
      <c r="AN112" s="310" t="str">
        <f t="shared" si="128"/>
        <v/>
      </c>
      <c r="AO112" s="310" t="str">
        <f t="shared" si="128"/>
        <v/>
      </c>
      <c r="AP112" s="335" t="str">
        <f>IF(COUNTIFS(AP$573:AP$577,"&lt;&gt;",$AS$573:$AS$577,$AS112,$AT$573:$AT$577,$AT112,$AD$573:$AD$577,$AD112),INDEX($AP$573:$AP$577,SUMPRODUCT(($AD$573:$AD$577=$AD112)*($AS$573:$AS$577=$AS112)*($AT$573:$AT$577=$AT112)*ROW($AS$573:$AS$577))-572,1),"")</f>
        <v/>
      </c>
      <c r="AS112" s="311" t="str">
        <f>IF(C110="","",C110)</f>
        <v>九州</v>
      </c>
      <c r="AT112" s="311" t="str">
        <f>IF(D110="","",D110)</f>
        <v>東北</v>
      </c>
    </row>
    <row r="113" spans="2:47" ht="13.5" hidden="1" customHeight="1"/>
    <row r="114" spans="2:47" ht="13.5" hidden="1" customHeight="1">
      <c r="C114" s="18" t="s">
        <v>300</v>
      </c>
      <c r="E114" s="18" t="s">
        <v>298</v>
      </c>
    </row>
    <row r="115" spans="2:47" ht="13.5" hidden="1" customHeight="1">
      <c r="B115" s="312"/>
      <c r="C115" s="686" t="s">
        <v>277</v>
      </c>
      <c r="D115" s="686" t="s">
        <v>278</v>
      </c>
      <c r="E115" s="687" t="s">
        <v>176</v>
      </c>
      <c r="F115" s="689" t="e">
        <f>DATE(#REF!,1,1)</f>
        <v>#REF!</v>
      </c>
      <c r="G115" s="689"/>
      <c r="H115" s="689"/>
      <c r="I115" s="689"/>
      <c r="J115" s="689"/>
      <c r="K115" s="689"/>
      <c r="L115" s="689"/>
      <c r="M115" s="689"/>
      <c r="N115" s="689"/>
      <c r="O115" s="689"/>
      <c r="P115" s="689"/>
      <c r="Q115" s="689"/>
      <c r="R115" s="689" t="e">
        <f>DATE(#REF!,1,1)</f>
        <v>#REF!</v>
      </c>
      <c r="S115" s="689"/>
      <c r="T115" s="689"/>
      <c r="U115" s="689"/>
      <c r="V115" s="689"/>
      <c r="W115" s="689"/>
      <c r="X115" s="689"/>
      <c r="Y115" s="689"/>
      <c r="Z115" s="689"/>
      <c r="AA115" s="689"/>
      <c r="AB115" s="689"/>
      <c r="AC115" s="689"/>
      <c r="AD115" s="687" t="s">
        <v>175</v>
      </c>
      <c r="AE115" s="690"/>
      <c r="AF115" s="685" t="e">
        <f>DATE(#REF!,1,1)</f>
        <v>#REF!</v>
      </c>
      <c r="AG115" s="685" t="e">
        <f>DATE(#REF!+1,1,1)</f>
        <v>#REF!</v>
      </c>
      <c r="AH115" s="685" t="e">
        <f>DATE(#REF!+2,1,1)</f>
        <v>#REF!</v>
      </c>
      <c r="AI115" s="685" t="e">
        <f>DATE(#REF!+3,1,1)</f>
        <v>#REF!</v>
      </c>
      <c r="AJ115" s="685" t="e">
        <f>DATE(#REF!+4,1,1)</f>
        <v>#REF!</v>
      </c>
      <c r="AK115" s="685" t="e">
        <f>DATE(#REF!+5,1,1)</f>
        <v>#REF!</v>
      </c>
      <c r="AL115" s="685" t="e">
        <f>DATE(#REF!+6,1,1)</f>
        <v>#REF!</v>
      </c>
      <c r="AM115" s="685" t="e">
        <f>DATE(#REF!+7,1,1)</f>
        <v>#REF!</v>
      </c>
      <c r="AN115" s="685" t="e">
        <f>DATE(#REF!+8,1,1)</f>
        <v>#REF!</v>
      </c>
      <c r="AO115" s="685" t="e">
        <f>DATE(#REF!+9,1,1)</f>
        <v>#REF!</v>
      </c>
      <c r="AP115" s="696" t="s">
        <v>268</v>
      </c>
    </row>
    <row r="116" spans="2:47" ht="13.5" hidden="1" customHeight="1">
      <c r="B116" s="313"/>
      <c r="C116" s="686"/>
      <c r="D116" s="686"/>
      <c r="E116" s="688"/>
      <c r="F116" s="25" t="s">
        <v>173</v>
      </c>
      <c r="G116" s="25" t="s">
        <v>174</v>
      </c>
      <c r="H116" s="25" t="s">
        <v>161</v>
      </c>
      <c r="I116" s="25" t="s">
        <v>162</v>
      </c>
      <c r="J116" s="25" t="s">
        <v>163</v>
      </c>
      <c r="K116" s="25" t="s">
        <v>164</v>
      </c>
      <c r="L116" s="25" t="s">
        <v>165</v>
      </c>
      <c r="M116" s="25" t="s">
        <v>166</v>
      </c>
      <c r="N116" s="25" t="s">
        <v>167</v>
      </c>
      <c r="O116" s="25" t="s">
        <v>168</v>
      </c>
      <c r="P116" s="25" t="s">
        <v>169</v>
      </c>
      <c r="Q116" s="25" t="s">
        <v>170</v>
      </c>
      <c r="R116" s="25" t="s">
        <v>173</v>
      </c>
      <c r="S116" s="25" t="s">
        <v>174</v>
      </c>
      <c r="T116" s="25" t="s">
        <v>161</v>
      </c>
      <c r="U116" s="25" t="s">
        <v>162</v>
      </c>
      <c r="V116" s="25" t="s">
        <v>163</v>
      </c>
      <c r="W116" s="25" t="s">
        <v>164</v>
      </c>
      <c r="X116" s="25" t="s">
        <v>165</v>
      </c>
      <c r="Y116" s="25" t="s">
        <v>166</v>
      </c>
      <c r="Z116" s="25" t="s">
        <v>167</v>
      </c>
      <c r="AA116" s="25" t="s">
        <v>168</v>
      </c>
      <c r="AB116" s="25" t="s">
        <v>169</v>
      </c>
      <c r="AC116" s="25" t="s">
        <v>170</v>
      </c>
      <c r="AD116" s="688"/>
      <c r="AE116" s="691"/>
      <c r="AF116" s="685"/>
      <c r="AG116" s="685"/>
      <c r="AH116" s="685"/>
      <c r="AI116" s="685"/>
      <c r="AJ116" s="685"/>
      <c r="AK116" s="685"/>
      <c r="AL116" s="685"/>
      <c r="AM116" s="685"/>
      <c r="AN116" s="685"/>
      <c r="AO116" s="685"/>
      <c r="AP116" s="685"/>
      <c r="AU116" s="14"/>
    </row>
    <row r="117" spans="2:47" ht="13.5" hidden="1" customHeight="1">
      <c r="B117" s="313"/>
      <c r="C117" s="675" t="str">
        <f>C114</f>
        <v>東京</v>
      </c>
      <c r="D117" s="675" t="s">
        <v>276</v>
      </c>
      <c r="E117" s="26" t="s">
        <v>279</v>
      </c>
      <c r="F117" s="315" t="str">
        <f t="shared" ref="F117:AC117" si="129">IF(COUNTIFS(F$573:F$577,"&lt;&gt;",$AS$573:$AS$577,$AS117,$AT$573:$AT$577,$AT117,$E$573:$E$577,$E117),SUMIFS(F$573:F$577,$AS$573:$AS$577,$AS117,$AT$573:$AT$577,$AT117,$E$573:$E$577,$E117),"")</f>
        <v/>
      </c>
      <c r="G117" s="315" t="str">
        <f t="shared" si="129"/>
        <v/>
      </c>
      <c r="H117" s="315" t="str">
        <f t="shared" si="129"/>
        <v/>
      </c>
      <c r="I117" s="315" t="str">
        <f t="shared" si="129"/>
        <v/>
      </c>
      <c r="J117" s="315" t="str">
        <f t="shared" si="129"/>
        <v/>
      </c>
      <c r="K117" s="315" t="str">
        <f t="shared" si="129"/>
        <v/>
      </c>
      <c r="L117" s="315" t="str">
        <f t="shared" si="129"/>
        <v/>
      </c>
      <c r="M117" s="315" t="str">
        <f t="shared" si="129"/>
        <v/>
      </c>
      <c r="N117" s="315" t="str">
        <f t="shared" si="129"/>
        <v/>
      </c>
      <c r="O117" s="315" t="str">
        <f t="shared" si="129"/>
        <v/>
      </c>
      <c r="P117" s="315" t="str">
        <f t="shared" si="129"/>
        <v/>
      </c>
      <c r="Q117" s="315" t="str">
        <f t="shared" si="129"/>
        <v/>
      </c>
      <c r="R117" s="315" t="str">
        <f t="shared" si="129"/>
        <v/>
      </c>
      <c r="S117" s="315" t="str">
        <f t="shared" si="129"/>
        <v/>
      </c>
      <c r="T117" s="315" t="str">
        <f t="shared" si="129"/>
        <v/>
      </c>
      <c r="U117" s="315" t="str">
        <f t="shared" si="129"/>
        <v/>
      </c>
      <c r="V117" s="315" t="str">
        <f t="shared" si="129"/>
        <v/>
      </c>
      <c r="W117" s="315" t="str">
        <f t="shared" si="129"/>
        <v/>
      </c>
      <c r="X117" s="315" t="str">
        <f t="shared" si="129"/>
        <v/>
      </c>
      <c r="Y117" s="315" t="str">
        <f t="shared" si="129"/>
        <v/>
      </c>
      <c r="Z117" s="315" t="str">
        <f t="shared" si="129"/>
        <v/>
      </c>
      <c r="AA117" s="315" t="str">
        <f t="shared" si="129"/>
        <v/>
      </c>
      <c r="AB117" s="315" t="str">
        <f t="shared" si="129"/>
        <v/>
      </c>
      <c r="AC117" s="315" t="str">
        <f t="shared" si="129"/>
        <v/>
      </c>
      <c r="AD117" s="671" t="s">
        <v>279</v>
      </c>
      <c r="AE117" s="26" t="s">
        <v>171</v>
      </c>
      <c r="AF117" s="310" t="str">
        <f>IF(COUNT(J117)=0,"",J117)</f>
        <v/>
      </c>
      <c r="AG117" s="310" t="str">
        <f>IF(COUNT(V117)=0,"",V117)</f>
        <v/>
      </c>
      <c r="AH117" s="315" t="str">
        <f t="shared" ref="AH117:AO118" si="130">IF(COUNTIFS(AH$573:AH$577,"&lt;&gt;",$AS$573:$AS$577,$AS117,$AT$573:$AT$577,$AT117,$AE$573:$AE$577,$AE117),SUMIFS(AH$573:AH$577,$AS$573:$AS$577,$AS117,$AT$573:$AT$577,$AT117,$AE$573:$AE$577,$AE117),"")</f>
        <v/>
      </c>
      <c r="AI117" s="315" t="str">
        <f t="shared" si="130"/>
        <v/>
      </c>
      <c r="AJ117" s="315" t="str">
        <f t="shared" si="130"/>
        <v/>
      </c>
      <c r="AK117" s="315" t="str">
        <f t="shared" si="130"/>
        <v/>
      </c>
      <c r="AL117" s="315" t="str">
        <f t="shared" si="130"/>
        <v/>
      </c>
      <c r="AM117" s="315" t="str">
        <f t="shared" si="130"/>
        <v/>
      </c>
      <c r="AN117" s="315" t="str">
        <f t="shared" si="130"/>
        <v/>
      </c>
      <c r="AO117" s="315" t="str">
        <f t="shared" si="130"/>
        <v/>
      </c>
      <c r="AP117" s="300"/>
      <c r="AS117" s="311" t="str">
        <f>IF(C117="","",C117)</f>
        <v>東京</v>
      </c>
      <c r="AT117" s="311" t="str">
        <f>IF(D117="","",D117)</f>
        <v>北海道</v>
      </c>
    </row>
    <row r="118" spans="2:47" ht="13.5" hidden="1" customHeight="1">
      <c r="B118" s="313"/>
      <c r="C118" s="675"/>
      <c r="D118" s="675"/>
      <c r="E118" s="302"/>
      <c r="F118" s="316"/>
      <c r="G118" s="316"/>
      <c r="H118" s="316"/>
      <c r="I118" s="316"/>
      <c r="J118" s="316"/>
      <c r="K118" s="316"/>
      <c r="L118" s="316"/>
      <c r="M118" s="316"/>
      <c r="N118" s="316"/>
      <c r="O118" s="316"/>
      <c r="P118" s="316"/>
      <c r="Q118" s="316"/>
      <c r="R118" s="316"/>
      <c r="S118" s="316"/>
      <c r="T118" s="316"/>
      <c r="U118" s="316"/>
      <c r="V118" s="316"/>
      <c r="W118" s="316"/>
      <c r="X118" s="316"/>
      <c r="Y118" s="316"/>
      <c r="Z118" s="316"/>
      <c r="AA118" s="316"/>
      <c r="AB118" s="316"/>
      <c r="AC118" s="316"/>
      <c r="AD118" s="672"/>
      <c r="AE118" s="26" t="s">
        <v>172</v>
      </c>
      <c r="AF118" s="310" t="str">
        <f>IF(COUNT(O117)=0,"",O117)</f>
        <v/>
      </c>
      <c r="AG118" s="310" t="str">
        <f>IF(COUNT(AA117)=0,"",AA117)</f>
        <v/>
      </c>
      <c r="AH118" s="315" t="str">
        <f t="shared" si="130"/>
        <v/>
      </c>
      <c r="AI118" s="315" t="str">
        <f t="shared" si="130"/>
        <v/>
      </c>
      <c r="AJ118" s="315" t="str">
        <f t="shared" si="130"/>
        <v/>
      </c>
      <c r="AK118" s="315" t="str">
        <f t="shared" si="130"/>
        <v/>
      </c>
      <c r="AL118" s="315" t="str">
        <f t="shared" si="130"/>
        <v/>
      </c>
      <c r="AM118" s="315" t="str">
        <f t="shared" si="130"/>
        <v/>
      </c>
      <c r="AN118" s="315" t="str">
        <f t="shared" si="130"/>
        <v/>
      </c>
      <c r="AO118" s="315" t="str">
        <f t="shared" si="130"/>
        <v/>
      </c>
      <c r="AP118" s="303"/>
      <c r="AS118" s="311" t="str">
        <f>IF(C117="","",C117)</f>
        <v>東京</v>
      </c>
      <c r="AT118" s="311" t="str">
        <f>IF(D117="","",D117)</f>
        <v>北海道</v>
      </c>
    </row>
    <row r="119" spans="2:47" ht="13.5" hidden="1" customHeight="1">
      <c r="B119" s="313"/>
      <c r="C119" s="675"/>
      <c r="D119" s="675"/>
      <c r="E119" s="26" t="s">
        <v>280</v>
      </c>
      <c r="F119" s="315" t="str">
        <f t="shared" ref="F119:O120" si="131">IF(COUNTIFS(F$573:F$577,"&lt;&gt;",$AS$573:$AS$577,$AS119,$AT$573:$AT$577,$AT119,$E$573:$E$577,$E119),SUMIFS(F$573:F$577,$AS$573:$AS$577,$AS119,$AT$573:$AT$577,$AT119,$E$573:$E$577,$E119),"")</f>
        <v/>
      </c>
      <c r="G119" s="315" t="str">
        <f t="shared" si="131"/>
        <v/>
      </c>
      <c r="H119" s="315" t="str">
        <f t="shared" si="131"/>
        <v/>
      </c>
      <c r="I119" s="315" t="str">
        <f t="shared" si="131"/>
        <v/>
      </c>
      <c r="J119" s="315" t="str">
        <f t="shared" si="131"/>
        <v/>
      </c>
      <c r="K119" s="315" t="str">
        <f t="shared" si="131"/>
        <v/>
      </c>
      <c r="L119" s="315" t="str">
        <f t="shared" si="131"/>
        <v/>
      </c>
      <c r="M119" s="315" t="str">
        <f t="shared" si="131"/>
        <v/>
      </c>
      <c r="N119" s="315" t="str">
        <f t="shared" si="131"/>
        <v/>
      </c>
      <c r="O119" s="315" t="str">
        <f t="shared" si="131"/>
        <v/>
      </c>
      <c r="P119" s="315" t="str">
        <f t="shared" ref="P119:AC120" si="132">IF(COUNTIFS(P$573:P$577,"&lt;&gt;",$AS$573:$AS$577,$AS119,$AT$573:$AT$577,$AT119,$E$573:$E$577,$E119),SUMIFS(P$573:P$577,$AS$573:$AS$577,$AS119,$AT$573:$AT$577,$AT119,$E$573:$E$577,$E119),"")</f>
        <v/>
      </c>
      <c r="Q119" s="315" t="str">
        <f t="shared" si="132"/>
        <v/>
      </c>
      <c r="R119" s="315" t="str">
        <f t="shared" si="132"/>
        <v/>
      </c>
      <c r="S119" s="315" t="str">
        <f t="shared" si="132"/>
        <v/>
      </c>
      <c r="T119" s="315" t="str">
        <f t="shared" si="132"/>
        <v/>
      </c>
      <c r="U119" s="315" t="str">
        <f t="shared" si="132"/>
        <v/>
      </c>
      <c r="V119" s="315" t="str">
        <f t="shared" si="132"/>
        <v/>
      </c>
      <c r="W119" s="315" t="str">
        <f t="shared" si="132"/>
        <v/>
      </c>
      <c r="X119" s="315" t="str">
        <f t="shared" si="132"/>
        <v/>
      </c>
      <c r="Y119" s="315" t="str">
        <f t="shared" si="132"/>
        <v/>
      </c>
      <c r="Z119" s="315" t="str">
        <f t="shared" si="132"/>
        <v/>
      </c>
      <c r="AA119" s="315" t="str">
        <f t="shared" si="132"/>
        <v/>
      </c>
      <c r="AB119" s="315" t="str">
        <f t="shared" si="132"/>
        <v/>
      </c>
      <c r="AC119" s="315" t="str">
        <f t="shared" si="132"/>
        <v/>
      </c>
      <c r="AD119" s="673" t="s">
        <v>281</v>
      </c>
      <c r="AE119" s="674"/>
      <c r="AF119" s="310" t="str">
        <f>IF(COUNT(F119:Q119)=0,"",SUM(F119:Q119))</f>
        <v/>
      </c>
      <c r="AG119" s="310" t="str">
        <f>IF(COUNT(R119:AC119)=0,"",SUM(R119:AC119))</f>
        <v/>
      </c>
      <c r="AH119" s="310" t="str">
        <f t="shared" ref="AH119:AO119" si="133">IF(COUNTIFS(AH$573:AH$577,"&lt;&gt;",$AS$573:$AS$577,$AS119,$AT$573:$AT$577,$AT119,$AD$573:$AD$577,$AD119),SUMIFS(AH$573:AH$577,$AS$573:$AS$577,$AS119,$AT$573:$AT$577,$AT119,$AD$573:$AD$577,$AD119),"")</f>
        <v/>
      </c>
      <c r="AI119" s="310" t="str">
        <f t="shared" si="133"/>
        <v/>
      </c>
      <c r="AJ119" s="310" t="str">
        <f t="shared" si="133"/>
        <v/>
      </c>
      <c r="AK119" s="310" t="str">
        <f t="shared" si="133"/>
        <v/>
      </c>
      <c r="AL119" s="310" t="str">
        <f t="shared" si="133"/>
        <v/>
      </c>
      <c r="AM119" s="310" t="str">
        <f t="shared" si="133"/>
        <v/>
      </c>
      <c r="AN119" s="310" t="str">
        <f t="shared" si="133"/>
        <v/>
      </c>
      <c r="AO119" s="310" t="str">
        <f t="shared" si="133"/>
        <v/>
      </c>
      <c r="AP119" s="335" t="str">
        <f>IF(COUNTIFS(AP$573:AP$577,"&lt;&gt;",$AS$573:$AS$577,$AS119,$AT$573:$AT$577,$AT119,$AD$573:$AD$577,$AD119),INDEX($AP$573:$AP$577,SUMPRODUCT(($AD$573:$AD$577=$AD119)*($AS$573:$AS$577=$AS119)*($AT$573:$AT$577=$AT119)*ROW($AS$573:$AS$577))-572,1),"")</f>
        <v/>
      </c>
      <c r="AS119" s="311" t="str">
        <f>IF(C117="","",C117)</f>
        <v>東京</v>
      </c>
      <c r="AT119" s="311" t="str">
        <f>IF(D117="","",D117)</f>
        <v>北海道</v>
      </c>
    </row>
    <row r="120" spans="2:47" ht="13.5" hidden="1" customHeight="1">
      <c r="B120" s="313"/>
      <c r="C120" s="675" t="str">
        <f>C114</f>
        <v>東京</v>
      </c>
      <c r="D120" s="675" t="s">
        <v>283</v>
      </c>
      <c r="E120" s="26" t="s">
        <v>279</v>
      </c>
      <c r="F120" s="315" t="str">
        <f t="shared" si="131"/>
        <v/>
      </c>
      <c r="G120" s="315" t="str">
        <f t="shared" si="131"/>
        <v/>
      </c>
      <c r="H120" s="315" t="str">
        <f t="shared" si="131"/>
        <v/>
      </c>
      <c r="I120" s="315" t="str">
        <f t="shared" si="131"/>
        <v/>
      </c>
      <c r="J120" s="315" t="str">
        <f t="shared" si="131"/>
        <v/>
      </c>
      <c r="K120" s="315" t="str">
        <f t="shared" si="131"/>
        <v/>
      </c>
      <c r="L120" s="315" t="str">
        <f t="shared" si="131"/>
        <v/>
      </c>
      <c r="M120" s="315" t="str">
        <f t="shared" si="131"/>
        <v/>
      </c>
      <c r="N120" s="315" t="str">
        <f t="shared" si="131"/>
        <v/>
      </c>
      <c r="O120" s="315" t="str">
        <f t="shared" si="131"/>
        <v/>
      </c>
      <c r="P120" s="315" t="str">
        <f t="shared" si="132"/>
        <v/>
      </c>
      <c r="Q120" s="315" t="str">
        <f t="shared" si="132"/>
        <v/>
      </c>
      <c r="R120" s="315" t="str">
        <f t="shared" si="132"/>
        <v/>
      </c>
      <c r="S120" s="315" t="str">
        <f t="shared" si="132"/>
        <v/>
      </c>
      <c r="T120" s="315" t="str">
        <f t="shared" si="132"/>
        <v/>
      </c>
      <c r="U120" s="315" t="str">
        <f t="shared" si="132"/>
        <v/>
      </c>
      <c r="V120" s="315" t="str">
        <f t="shared" si="132"/>
        <v/>
      </c>
      <c r="W120" s="315" t="str">
        <f t="shared" si="132"/>
        <v/>
      </c>
      <c r="X120" s="315" t="str">
        <f t="shared" si="132"/>
        <v/>
      </c>
      <c r="Y120" s="315" t="str">
        <f t="shared" si="132"/>
        <v/>
      </c>
      <c r="Z120" s="315" t="str">
        <f t="shared" si="132"/>
        <v/>
      </c>
      <c r="AA120" s="315" t="str">
        <f t="shared" si="132"/>
        <v/>
      </c>
      <c r="AB120" s="315" t="str">
        <f t="shared" si="132"/>
        <v/>
      </c>
      <c r="AC120" s="315" t="str">
        <f t="shared" si="132"/>
        <v/>
      </c>
      <c r="AD120" s="671" t="s">
        <v>279</v>
      </c>
      <c r="AE120" s="26" t="s">
        <v>171</v>
      </c>
      <c r="AF120" s="310" t="str">
        <f>IF(COUNT(J120)=0,"",J120)</f>
        <v/>
      </c>
      <c r="AG120" s="310" t="str">
        <f>IF(COUNT(V120)=0,"",V120)</f>
        <v/>
      </c>
      <c r="AH120" s="315" t="str">
        <f t="shared" ref="AH120:AO121" si="134">IF(COUNTIFS(AH$573:AH$577,"&lt;&gt;",$AS$573:$AS$577,$AS120,$AT$573:$AT$577,$AT120,$AE$573:$AE$577,$AE120),SUMIFS(AH$573:AH$577,$AS$573:$AS$577,$AS120,$AT$573:$AT$577,$AT120,$AE$573:$AE$577,$AE120),"")</f>
        <v/>
      </c>
      <c r="AI120" s="315" t="str">
        <f t="shared" si="134"/>
        <v/>
      </c>
      <c r="AJ120" s="315" t="str">
        <f t="shared" si="134"/>
        <v/>
      </c>
      <c r="AK120" s="315" t="str">
        <f t="shared" si="134"/>
        <v/>
      </c>
      <c r="AL120" s="315" t="str">
        <f t="shared" si="134"/>
        <v/>
      </c>
      <c r="AM120" s="315" t="str">
        <f t="shared" si="134"/>
        <v/>
      </c>
      <c r="AN120" s="315" t="str">
        <f t="shared" si="134"/>
        <v/>
      </c>
      <c r="AO120" s="315" t="str">
        <f t="shared" si="134"/>
        <v/>
      </c>
      <c r="AP120" s="300"/>
      <c r="AS120" s="311" t="str">
        <f>IF(C120="","",C120)</f>
        <v>東京</v>
      </c>
      <c r="AT120" s="311" t="str">
        <f>IF(D120="","",D120)</f>
        <v>東北</v>
      </c>
    </row>
    <row r="121" spans="2:47" ht="13.5" hidden="1" customHeight="1">
      <c r="B121" s="313"/>
      <c r="C121" s="675"/>
      <c r="D121" s="675"/>
      <c r="E121" s="302"/>
      <c r="F121" s="316"/>
      <c r="G121" s="316"/>
      <c r="H121" s="316"/>
      <c r="I121" s="316"/>
      <c r="J121" s="316"/>
      <c r="K121" s="316"/>
      <c r="L121" s="316"/>
      <c r="M121" s="316"/>
      <c r="N121" s="316"/>
      <c r="O121" s="316"/>
      <c r="P121" s="316"/>
      <c r="Q121" s="316"/>
      <c r="R121" s="316"/>
      <c r="S121" s="316"/>
      <c r="T121" s="316"/>
      <c r="U121" s="316"/>
      <c r="V121" s="316"/>
      <c r="W121" s="316"/>
      <c r="X121" s="316"/>
      <c r="Y121" s="316"/>
      <c r="Z121" s="316"/>
      <c r="AA121" s="316"/>
      <c r="AB121" s="316"/>
      <c r="AC121" s="316"/>
      <c r="AD121" s="672"/>
      <c r="AE121" s="26" t="s">
        <v>172</v>
      </c>
      <c r="AF121" s="310" t="str">
        <f>IF(COUNT(O120)=0,"",O120)</f>
        <v/>
      </c>
      <c r="AG121" s="310" t="str">
        <f>IF(COUNT(AA120)=0,"",AA120)</f>
        <v/>
      </c>
      <c r="AH121" s="315" t="str">
        <f t="shared" si="134"/>
        <v/>
      </c>
      <c r="AI121" s="315" t="str">
        <f t="shared" si="134"/>
        <v/>
      </c>
      <c r="AJ121" s="315" t="str">
        <f t="shared" si="134"/>
        <v/>
      </c>
      <c r="AK121" s="315" t="str">
        <f t="shared" si="134"/>
        <v/>
      </c>
      <c r="AL121" s="315" t="str">
        <f t="shared" si="134"/>
        <v/>
      </c>
      <c r="AM121" s="315" t="str">
        <f t="shared" si="134"/>
        <v/>
      </c>
      <c r="AN121" s="315" t="str">
        <f t="shared" si="134"/>
        <v/>
      </c>
      <c r="AO121" s="315" t="str">
        <f t="shared" si="134"/>
        <v/>
      </c>
      <c r="AP121" s="303"/>
      <c r="AS121" s="311" t="str">
        <f>IF(C120="","",C120)</f>
        <v>東京</v>
      </c>
      <c r="AT121" s="311" t="str">
        <f>IF(D120="","",D120)</f>
        <v>東北</v>
      </c>
    </row>
    <row r="122" spans="2:47" ht="13.5" hidden="1" customHeight="1">
      <c r="B122" s="313"/>
      <c r="C122" s="675"/>
      <c r="D122" s="675"/>
      <c r="E122" s="26" t="s">
        <v>280</v>
      </c>
      <c r="F122" s="315" t="str">
        <f t="shared" ref="F122:O123" si="135">IF(COUNTIFS(F$573:F$577,"&lt;&gt;",$AS$573:$AS$577,$AS122,$AT$573:$AT$577,$AT122,$E$573:$E$577,$E122),SUMIFS(F$573:F$577,$AS$573:$AS$577,$AS122,$AT$573:$AT$577,$AT122,$E$573:$E$577,$E122),"")</f>
        <v/>
      </c>
      <c r="G122" s="315" t="str">
        <f t="shared" si="135"/>
        <v/>
      </c>
      <c r="H122" s="315" t="str">
        <f t="shared" si="135"/>
        <v/>
      </c>
      <c r="I122" s="315" t="str">
        <f t="shared" si="135"/>
        <v/>
      </c>
      <c r="J122" s="315" t="str">
        <f t="shared" si="135"/>
        <v/>
      </c>
      <c r="K122" s="315" t="str">
        <f t="shared" si="135"/>
        <v/>
      </c>
      <c r="L122" s="315" t="str">
        <f t="shared" si="135"/>
        <v/>
      </c>
      <c r="M122" s="315" t="str">
        <f t="shared" si="135"/>
        <v/>
      </c>
      <c r="N122" s="315" t="str">
        <f t="shared" si="135"/>
        <v/>
      </c>
      <c r="O122" s="315" t="str">
        <f t="shared" si="135"/>
        <v/>
      </c>
      <c r="P122" s="315" t="str">
        <f t="shared" ref="P122:AC123" si="136">IF(COUNTIFS(P$573:P$577,"&lt;&gt;",$AS$573:$AS$577,$AS122,$AT$573:$AT$577,$AT122,$E$573:$E$577,$E122),SUMIFS(P$573:P$577,$AS$573:$AS$577,$AS122,$AT$573:$AT$577,$AT122,$E$573:$E$577,$E122),"")</f>
        <v/>
      </c>
      <c r="Q122" s="315" t="str">
        <f t="shared" si="136"/>
        <v/>
      </c>
      <c r="R122" s="315" t="str">
        <f t="shared" si="136"/>
        <v/>
      </c>
      <c r="S122" s="315" t="str">
        <f t="shared" si="136"/>
        <v/>
      </c>
      <c r="T122" s="315" t="str">
        <f t="shared" si="136"/>
        <v/>
      </c>
      <c r="U122" s="315" t="str">
        <f t="shared" si="136"/>
        <v/>
      </c>
      <c r="V122" s="315" t="str">
        <f t="shared" si="136"/>
        <v/>
      </c>
      <c r="W122" s="315" t="str">
        <f t="shared" si="136"/>
        <v/>
      </c>
      <c r="X122" s="315" t="str">
        <f t="shared" si="136"/>
        <v/>
      </c>
      <c r="Y122" s="315" t="str">
        <f t="shared" si="136"/>
        <v/>
      </c>
      <c r="Z122" s="315" t="str">
        <f t="shared" si="136"/>
        <v/>
      </c>
      <c r="AA122" s="315" t="str">
        <f t="shared" si="136"/>
        <v/>
      </c>
      <c r="AB122" s="315" t="str">
        <f t="shared" si="136"/>
        <v/>
      </c>
      <c r="AC122" s="315" t="str">
        <f t="shared" si="136"/>
        <v/>
      </c>
      <c r="AD122" s="673" t="s">
        <v>281</v>
      </c>
      <c r="AE122" s="674"/>
      <c r="AF122" s="310" t="str">
        <f>IF(COUNT(F122:Q122)=0,"",SUM(F122:Q122))</f>
        <v/>
      </c>
      <c r="AG122" s="310" t="str">
        <f>IF(COUNT(R122:AC122)=0,"",SUM(R122:AC122))</f>
        <v/>
      </c>
      <c r="AH122" s="310" t="str">
        <f t="shared" ref="AH122:AO122" si="137">IF(COUNTIFS(AH$573:AH$577,"&lt;&gt;",$AS$573:$AS$577,$AS122,$AT$573:$AT$577,$AT122,$AD$573:$AD$577,$AD122),SUMIFS(AH$573:AH$577,$AS$573:$AS$577,$AS122,$AT$573:$AT$577,$AT122,$AD$573:$AD$577,$AD122),"")</f>
        <v/>
      </c>
      <c r="AI122" s="310" t="str">
        <f t="shared" si="137"/>
        <v/>
      </c>
      <c r="AJ122" s="310" t="str">
        <f t="shared" si="137"/>
        <v/>
      </c>
      <c r="AK122" s="310" t="str">
        <f t="shared" si="137"/>
        <v/>
      </c>
      <c r="AL122" s="310" t="str">
        <f t="shared" si="137"/>
        <v/>
      </c>
      <c r="AM122" s="310" t="str">
        <f t="shared" si="137"/>
        <v/>
      </c>
      <c r="AN122" s="310" t="str">
        <f t="shared" si="137"/>
        <v/>
      </c>
      <c r="AO122" s="310" t="str">
        <f t="shared" si="137"/>
        <v/>
      </c>
      <c r="AP122" s="335" t="str">
        <f>IF(COUNTIFS(AP$573:AP$577,"&lt;&gt;",$AS$573:$AS$577,$AS122,$AT$573:$AT$577,$AT122,$AD$573:$AD$577,$AD122),INDEX($AP$573:$AP$577,SUMPRODUCT(($AD$573:$AD$577=$AD122)*($AS$573:$AS$577=$AS122)*($AT$573:$AT$577=$AT122)*ROW($AS$573:$AS$577))-572,1),"")</f>
        <v/>
      </c>
      <c r="AS122" s="311" t="str">
        <f>IF(C120="","",C120)</f>
        <v>東京</v>
      </c>
      <c r="AT122" s="311" t="str">
        <f>IF(D120="","",D120)</f>
        <v>東北</v>
      </c>
    </row>
    <row r="123" spans="2:47" ht="13.5" hidden="1" customHeight="1">
      <c r="B123" s="313"/>
      <c r="C123" s="675" t="str">
        <f>C114</f>
        <v>東京</v>
      </c>
      <c r="D123" s="675" t="s">
        <v>284</v>
      </c>
      <c r="E123" s="26" t="s">
        <v>279</v>
      </c>
      <c r="F123" s="315" t="str">
        <f t="shared" si="135"/>
        <v/>
      </c>
      <c r="G123" s="315" t="str">
        <f t="shared" si="135"/>
        <v/>
      </c>
      <c r="H123" s="315" t="str">
        <f t="shared" si="135"/>
        <v/>
      </c>
      <c r="I123" s="315" t="str">
        <f t="shared" si="135"/>
        <v/>
      </c>
      <c r="J123" s="315" t="str">
        <f t="shared" si="135"/>
        <v/>
      </c>
      <c r="K123" s="315" t="str">
        <f t="shared" si="135"/>
        <v/>
      </c>
      <c r="L123" s="315" t="str">
        <f t="shared" si="135"/>
        <v/>
      </c>
      <c r="M123" s="315" t="str">
        <f t="shared" si="135"/>
        <v/>
      </c>
      <c r="N123" s="315" t="str">
        <f t="shared" si="135"/>
        <v/>
      </c>
      <c r="O123" s="315" t="str">
        <f t="shared" si="135"/>
        <v/>
      </c>
      <c r="P123" s="315" t="str">
        <f t="shared" si="136"/>
        <v/>
      </c>
      <c r="Q123" s="315" t="str">
        <f t="shared" si="136"/>
        <v/>
      </c>
      <c r="R123" s="315" t="str">
        <f t="shared" si="136"/>
        <v/>
      </c>
      <c r="S123" s="315" t="str">
        <f t="shared" si="136"/>
        <v/>
      </c>
      <c r="T123" s="315" t="str">
        <f t="shared" si="136"/>
        <v/>
      </c>
      <c r="U123" s="315" t="str">
        <f t="shared" si="136"/>
        <v/>
      </c>
      <c r="V123" s="315" t="str">
        <f t="shared" si="136"/>
        <v/>
      </c>
      <c r="W123" s="315" t="str">
        <f t="shared" si="136"/>
        <v/>
      </c>
      <c r="X123" s="315" t="str">
        <f t="shared" si="136"/>
        <v/>
      </c>
      <c r="Y123" s="315" t="str">
        <f t="shared" si="136"/>
        <v/>
      </c>
      <c r="Z123" s="315" t="str">
        <f t="shared" si="136"/>
        <v/>
      </c>
      <c r="AA123" s="315" t="str">
        <f t="shared" si="136"/>
        <v/>
      </c>
      <c r="AB123" s="315" t="str">
        <f t="shared" si="136"/>
        <v/>
      </c>
      <c r="AC123" s="315" t="str">
        <f t="shared" si="136"/>
        <v/>
      </c>
      <c r="AD123" s="671" t="s">
        <v>279</v>
      </c>
      <c r="AE123" s="26" t="s">
        <v>171</v>
      </c>
      <c r="AF123" s="310" t="str">
        <f>IF(COUNT(J123)=0,"",J123)</f>
        <v/>
      </c>
      <c r="AG123" s="310" t="str">
        <f>IF(COUNT(V123)=0,"",V123)</f>
        <v/>
      </c>
      <c r="AH123" s="315" t="str">
        <f t="shared" ref="AH123:AO124" si="138">IF(COUNTIFS(AH$573:AH$577,"&lt;&gt;",$AS$573:$AS$577,$AS123,$AT$573:$AT$577,$AT123,$AE$573:$AE$577,$AE123),SUMIFS(AH$573:AH$577,$AS$573:$AS$577,$AS123,$AT$573:$AT$577,$AT123,$AE$573:$AE$577,$AE123),"")</f>
        <v/>
      </c>
      <c r="AI123" s="315" t="str">
        <f t="shared" si="138"/>
        <v/>
      </c>
      <c r="AJ123" s="315" t="str">
        <f t="shared" si="138"/>
        <v/>
      </c>
      <c r="AK123" s="315" t="str">
        <f t="shared" si="138"/>
        <v/>
      </c>
      <c r="AL123" s="315" t="str">
        <f t="shared" si="138"/>
        <v/>
      </c>
      <c r="AM123" s="315" t="str">
        <f t="shared" si="138"/>
        <v/>
      </c>
      <c r="AN123" s="315" t="str">
        <f t="shared" si="138"/>
        <v/>
      </c>
      <c r="AO123" s="315" t="str">
        <f t="shared" si="138"/>
        <v/>
      </c>
      <c r="AP123" s="300"/>
      <c r="AS123" s="311" t="str">
        <f>IF(C123="","",C123)</f>
        <v>東京</v>
      </c>
      <c r="AT123" s="311" t="str">
        <f>IF(D123="","",D123)</f>
        <v>中部</v>
      </c>
    </row>
    <row r="124" spans="2:47" ht="13.5" hidden="1" customHeight="1">
      <c r="B124" s="313"/>
      <c r="C124" s="675"/>
      <c r="D124" s="675"/>
      <c r="E124" s="302"/>
      <c r="F124" s="316"/>
      <c r="G124" s="316"/>
      <c r="H124" s="316"/>
      <c r="I124" s="316"/>
      <c r="J124" s="316"/>
      <c r="K124" s="316"/>
      <c r="L124" s="316"/>
      <c r="M124" s="316"/>
      <c r="N124" s="316"/>
      <c r="O124" s="316"/>
      <c r="P124" s="316"/>
      <c r="Q124" s="316"/>
      <c r="R124" s="316"/>
      <c r="S124" s="316"/>
      <c r="T124" s="316"/>
      <c r="U124" s="316"/>
      <c r="V124" s="316"/>
      <c r="W124" s="316"/>
      <c r="X124" s="316"/>
      <c r="Y124" s="316"/>
      <c r="Z124" s="316"/>
      <c r="AA124" s="316"/>
      <c r="AB124" s="316"/>
      <c r="AC124" s="316"/>
      <c r="AD124" s="672"/>
      <c r="AE124" s="26" t="s">
        <v>172</v>
      </c>
      <c r="AF124" s="310" t="str">
        <f>IF(COUNT(O123)=0,"",O123)</f>
        <v/>
      </c>
      <c r="AG124" s="310" t="str">
        <f>IF(COUNT(AA123)=0,"",AA123)</f>
        <v/>
      </c>
      <c r="AH124" s="315" t="str">
        <f t="shared" si="138"/>
        <v/>
      </c>
      <c r="AI124" s="315" t="str">
        <f t="shared" si="138"/>
        <v/>
      </c>
      <c r="AJ124" s="315" t="str">
        <f t="shared" si="138"/>
        <v/>
      </c>
      <c r="AK124" s="315" t="str">
        <f t="shared" si="138"/>
        <v/>
      </c>
      <c r="AL124" s="315" t="str">
        <f t="shared" si="138"/>
        <v/>
      </c>
      <c r="AM124" s="315" t="str">
        <f t="shared" si="138"/>
        <v/>
      </c>
      <c r="AN124" s="315" t="str">
        <f t="shared" si="138"/>
        <v/>
      </c>
      <c r="AO124" s="315" t="str">
        <f t="shared" si="138"/>
        <v/>
      </c>
      <c r="AP124" s="303"/>
      <c r="AS124" s="311" t="str">
        <f>IF(C123="","",C123)</f>
        <v>東京</v>
      </c>
      <c r="AT124" s="311" t="str">
        <f>IF(D123="","",D123)</f>
        <v>中部</v>
      </c>
    </row>
    <row r="125" spans="2:47" ht="13.5" hidden="1" customHeight="1">
      <c r="B125" s="313"/>
      <c r="C125" s="675"/>
      <c r="D125" s="675"/>
      <c r="E125" s="26" t="s">
        <v>280</v>
      </c>
      <c r="F125" s="315" t="str">
        <f t="shared" ref="F125:O126" si="139">IF(COUNTIFS(F$573:F$577,"&lt;&gt;",$AS$573:$AS$577,$AS125,$AT$573:$AT$577,$AT125,$E$573:$E$577,$E125),SUMIFS(F$573:F$577,$AS$573:$AS$577,$AS125,$AT$573:$AT$577,$AT125,$E$573:$E$577,$E125),"")</f>
        <v/>
      </c>
      <c r="G125" s="315" t="str">
        <f t="shared" si="139"/>
        <v/>
      </c>
      <c r="H125" s="315" t="str">
        <f t="shared" si="139"/>
        <v/>
      </c>
      <c r="I125" s="315" t="str">
        <f t="shared" si="139"/>
        <v/>
      </c>
      <c r="J125" s="315" t="str">
        <f t="shared" si="139"/>
        <v/>
      </c>
      <c r="K125" s="315" t="str">
        <f t="shared" si="139"/>
        <v/>
      </c>
      <c r="L125" s="315" t="str">
        <f t="shared" si="139"/>
        <v/>
      </c>
      <c r="M125" s="315" t="str">
        <f t="shared" si="139"/>
        <v/>
      </c>
      <c r="N125" s="315" t="str">
        <f t="shared" si="139"/>
        <v/>
      </c>
      <c r="O125" s="315" t="str">
        <f t="shared" si="139"/>
        <v/>
      </c>
      <c r="P125" s="315" t="str">
        <f t="shared" ref="P125:AC126" si="140">IF(COUNTIFS(P$573:P$577,"&lt;&gt;",$AS$573:$AS$577,$AS125,$AT$573:$AT$577,$AT125,$E$573:$E$577,$E125),SUMIFS(P$573:P$577,$AS$573:$AS$577,$AS125,$AT$573:$AT$577,$AT125,$E$573:$E$577,$E125),"")</f>
        <v/>
      </c>
      <c r="Q125" s="315" t="str">
        <f t="shared" si="140"/>
        <v/>
      </c>
      <c r="R125" s="315" t="str">
        <f t="shared" si="140"/>
        <v/>
      </c>
      <c r="S125" s="315" t="str">
        <f t="shared" si="140"/>
        <v/>
      </c>
      <c r="T125" s="315" t="str">
        <f t="shared" si="140"/>
        <v/>
      </c>
      <c r="U125" s="315" t="str">
        <f t="shared" si="140"/>
        <v/>
      </c>
      <c r="V125" s="315" t="str">
        <f t="shared" si="140"/>
        <v/>
      </c>
      <c r="W125" s="315" t="str">
        <f t="shared" si="140"/>
        <v/>
      </c>
      <c r="X125" s="315" t="str">
        <f t="shared" si="140"/>
        <v/>
      </c>
      <c r="Y125" s="315" t="str">
        <f t="shared" si="140"/>
        <v/>
      </c>
      <c r="Z125" s="315" t="str">
        <f t="shared" si="140"/>
        <v/>
      </c>
      <c r="AA125" s="315" t="str">
        <f t="shared" si="140"/>
        <v/>
      </c>
      <c r="AB125" s="315" t="str">
        <f t="shared" si="140"/>
        <v/>
      </c>
      <c r="AC125" s="315" t="str">
        <f t="shared" si="140"/>
        <v/>
      </c>
      <c r="AD125" s="673" t="s">
        <v>281</v>
      </c>
      <c r="AE125" s="674"/>
      <c r="AF125" s="310" t="str">
        <f>IF(COUNT(F125:Q125)=0,"",SUM(F125:Q125))</f>
        <v/>
      </c>
      <c r="AG125" s="310" t="str">
        <f>IF(COUNT(R125:AC125)=0,"",SUM(R125:AC125))</f>
        <v/>
      </c>
      <c r="AH125" s="310" t="str">
        <f t="shared" ref="AH125:AO125" si="141">IF(COUNTIFS(AH$573:AH$577,"&lt;&gt;",$AS$573:$AS$577,$AS125,$AT$573:$AT$577,$AT125,$AD$573:$AD$577,$AD125),SUMIFS(AH$573:AH$577,$AS$573:$AS$577,$AS125,$AT$573:$AT$577,$AT125,$AD$573:$AD$577,$AD125),"")</f>
        <v/>
      </c>
      <c r="AI125" s="310" t="str">
        <f t="shared" si="141"/>
        <v/>
      </c>
      <c r="AJ125" s="310" t="str">
        <f t="shared" si="141"/>
        <v/>
      </c>
      <c r="AK125" s="310" t="str">
        <f t="shared" si="141"/>
        <v/>
      </c>
      <c r="AL125" s="310" t="str">
        <f t="shared" si="141"/>
        <v/>
      </c>
      <c r="AM125" s="310" t="str">
        <f t="shared" si="141"/>
        <v/>
      </c>
      <c r="AN125" s="310" t="str">
        <f t="shared" si="141"/>
        <v/>
      </c>
      <c r="AO125" s="310" t="str">
        <f t="shared" si="141"/>
        <v/>
      </c>
      <c r="AP125" s="335" t="str">
        <f>IF(COUNTIFS(AP$573:AP$577,"&lt;&gt;",$AS$573:$AS$577,$AS125,$AT$573:$AT$577,$AT125,$AD$573:$AD$577,$AD125),INDEX($AP$573:$AP$577,SUMPRODUCT(($AD$573:$AD$577=$AD125)*($AS$573:$AS$577=$AS125)*($AT$573:$AT$577=$AT125)*ROW($AS$573:$AS$577))-572,1),"")</f>
        <v/>
      </c>
      <c r="AS125" s="311" t="str">
        <f>IF(C123="","",C123)</f>
        <v>東京</v>
      </c>
      <c r="AT125" s="311" t="str">
        <f>IF(D123="","",D123)</f>
        <v>中部</v>
      </c>
    </row>
    <row r="126" spans="2:47" ht="13.5" hidden="1" customHeight="1">
      <c r="B126" s="313"/>
      <c r="C126" s="675" t="str">
        <f>C114</f>
        <v>東京</v>
      </c>
      <c r="D126" s="675" t="s">
        <v>285</v>
      </c>
      <c r="E126" s="26" t="s">
        <v>279</v>
      </c>
      <c r="F126" s="315" t="str">
        <f t="shared" si="139"/>
        <v/>
      </c>
      <c r="G126" s="315" t="str">
        <f t="shared" si="139"/>
        <v/>
      </c>
      <c r="H126" s="315" t="str">
        <f t="shared" si="139"/>
        <v/>
      </c>
      <c r="I126" s="315" t="str">
        <f t="shared" si="139"/>
        <v/>
      </c>
      <c r="J126" s="315" t="str">
        <f t="shared" si="139"/>
        <v/>
      </c>
      <c r="K126" s="315" t="str">
        <f t="shared" si="139"/>
        <v/>
      </c>
      <c r="L126" s="315" t="str">
        <f t="shared" si="139"/>
        <v/>
      </c>
      <c r="M126" s="315" t="str">
        <f t="shared" si="139"/>
        <v/>
      </c>
      <c r="N126" s="315" t="str">
        <f t="shared" si="139"/>
        <v/>
      </c>
      <c r="O126" s="315" t="str">
        <f t="shared" si="139"/>
        <v/>
      </c>
      <c r="P126" s="315" t="str">
        <f t="shared" si="140"/>
        <v/>
      </c>
      <c r="Q126" s="315" t="str">
        <f t="shared" si="140"/>
        <v/>
      </c>
      <c r="R126" s="315" t="str">
        <f t="shared" si="140"/>
        <v/>
      </c>
      <c r="S126" s="315" t="str">
        <f t="shared" si="140"/>
        <v/>
      </c>
      <c r="T126" s="315" t="str">
        <f t="shared" si="140"/>
        <v/>
      </c>
      <c r="U126" s="315" t="str">
        <f t="shared" si="140"/>
        <v/>
      </c>
      <c r="V126" s="315" t="str">
        <f t="shared" si="140"/>
        <v/>
      </c>
      <c r="W126" s="315" t="str">
        <f t="shared" si="140"/>
        <v/>
      </c>
      <c r="X126" s="315" t="str">
        <f t="shared" si="140"/>
        <v/>
      </c>
      <c r="Y126" s="315" t="str">
        <f t="shared" si="140"/>
        <v/>
      </c>
      <c r="Z126" s="315" t="str">
        <f t="shared" si="140"/>
        <v/>
      </c>
      <c r="AA126" s="315" t="str">
        <f t="shared" si="140"/>
        <v/>
      </c>
      <c r="AB126" s="315" t="str">
        <f t="shared" si="140"/>
        <v/>
      </c>
      <c r="AC126" s="315" t="str">
        <f t="shared" si="140"/>
        <v/>
      </c>
      <c r="AD126" s="671" t="s">
        <v>279</v>
      </c>
      <c r="AE126" s="26" t="s">
        <v>171</v>
      </c>
      <c r="AF126" s="310" t="str">
        <f>IF(COUNT(J126)=0,"",J126)</f>
        <v/>
      </c>
      <c r="AG126" s="310" t="str">
        <f>IF(COUNT(V126)=0,"",V126)</f>
        <v/>
      </c>
      <c r="AH126" s="315" t="str">
        <f t="shared" ref="AH126:AO127" si="142">IF(COUNTIFS(AH$573:AH$577,"&lt;&gt;",$AS$573:$AS$577,$AS126,$AT$573:$AT$577,$AT126,$AE$573:$AE$577,$AE126),SUMIFS(AH$573:AH$577,$AS$573:$AS$577,$AS126,$AT$573:$AT$577,$AT126,$AE$573:$AE$577,$AE126),"")</f>
        <v/>
      </c>
      <c r="AI126" s="315" t="str">
        <f t="shared" si="142"/>
        <v/>
      </c>
      <c r="AJ126" s="315" t="str">
        <f t="shared" si="142"/>
        <v/>
      </c>
      <c r="AK126" s="315" t="str">
        <f t="shared" si="142"/>
        <v/>
      </c>
      <c r="AL126" s="315" t="str">
        <f t="shared" si="142"/>
        <v/>
      </c>
      <c r="AM126" s="315" t="str">
        <f t="shared" si="142"/>
        <v/>
      </c>
      <c r="AN126" s="315" t="str">
        <f t="shared" si="142"/>
        <v/>
      </c>
      <c r="AO126" s="315" t="str">
        <f t="shared" si="142"/>
        <v/>
      </c>
      <c r="AP126" s="300"/>
      <c r="AS126" s="311" t="str">
        <f>IF(C126="","",C126)</f>
        <v>東京</v>
      </c>
      <c r="AT126" s="311" t="str">
        <f>IF(D126="","",D126)</f>
        <v>北陸</v>
      </c>
    </row>
    <row r="127" spans="2:47" ht="13.5" hidden="1" customHeight="1">
      <c r="B127" s="313"/>
      <c r="C127" s="675"/>
      <c r="D127" s="675"/>
      <c r="E127" s="302"/>
      <c r="F127" s="316"/>
      <c r="G127" s="316"/>
      <c r="H127" s="316"/>
      <c r="I127" s="316"/>
      <c r="J127" s="316"/>
      <c r="K127" s="316"/>
      <c r="L127" s="316"/>
      <c r="M127" s="316"/>
      <c r="N127" s="316"/>
      <c r="O127" s="316"/>
      <c r="P127" s="316"/>
      <c r="Q127" s="316"/>
      <c r="R127" s="316"/>
      <c r="S127" s="316"/>
      <c r="T127" s="316"/>
      <c r="U127" s="316"/>
      <c r="V127" s="316"/>
      <c r="W127" s="316"/>
      <c r="X127" s="316"/>
      <c r="Y127" s="316"/>
      <c r="Z127" s="316"/>
      <c r="AA127" s="316"/>
      <c r="AB127" s="316"/>
      <c r="AC127" s="316"/>
      <c r="AD127" s="672"/>
      <c r="AE127" s="26" t="s">
        <v>172</v>
      </c>
      <c r="AF127" s="310" t="str">
        <f>IF(COUNT(O126)=0,"",O126)</f>
        <v/>
      </c>
      <c r="AG127" s="310" t="str">
        <f>IF(COUNT(AA126)=0,"",AA126)</f>
        <v/>
      </c>
      <c r="AH127" s="315" t="str">
        <f t="shared" si="142"/>
        <v/>
      </c>
      <c r="AI127" s="315" t="str">
        <f t="shared" si="142"/>
        <v/>
      </c>
      <c r="AJ127" s="315" t="str">
        <f t="shared" si="142"/>
        <v/>
      </c>
      <c r="AK127" s="315" t="str">
        <f t="shared" si="142"/>
        <v/>
      </c>
      <c r="AL127" s="315" t="str">
        <f t="shared" si="142"/>
        <v/>
      </c>
      <c r="AM127" s="315" t="str">
        <f t="shared" si="142"/>
        <v/>
      </c>
      <c r="AN127" s="315" t="str">
        <f t="shared" si="142"/>
        <v/>
      </c>
      <c r="AO127" s="315" t="str">
        <f t="shared" si="142"/>
        <v/>
      </c>
      <c r="AP127" s="303"/>
      <c r="AS127" s="311" t="str">
        <f>IF(C126="","",C126)</f>
        <v>東京</v>
      </c>
      <c r="AT127" s="311" t="str">
        <f>IF(D126="","",D126)</f>
        <v>北陸</v>
      </c>
    </row>
    <row r="128" spans="2:47" ht="13.5" hidden="1" customHeight="1">
      <c r="B128" s="313"/>
      <c r="C128" s="675"/>
      <c r="D128" s="675"/>
      <c r="E128" s="26" t="s">
        <v>280</v>
      </c>
      <c r="F128" s="315" t="str">
        <f t="shared" ref="F128:O129" si="143">IF(COUNTIFS(F$573:F$577,"&lt;&gt;",$AS$573:$AS$577,$AS128,$AT$573:$AT$577,$AT128,$E$573:$E$577,$E128),SUMIFS(F$573:F$577,$AS$573:$AS$577,$AS128,$AT$573:$AT$577,$AT128,$E$573:$E$577,$E128),"")</f>
        <v/>
      </c>
      <c r="G128" s="315" t="str">
        <f t="shared" si="143"/>
        <v/>
      </c>
      <c r="H128" s="315" t="str">
        <f t="shared" si="143"/>
        <v/>
      </c>
      <c r="I128" s="315" t="str">
        <f t="shared" si="143"/>
        <v/>
      </c>
      <c r="J128" s="315" t="str">
        <f t="shared" si="143"/>
        <v/>
      </c>
      <c r="K128" s="315" t="str">
        <f t="shared" si="143"/>
        <v/>
      </c>
      <c r="L128" s="315" t="str">
        <f t="shared" si="143"/>
        <v/>
      </c>
      <c r="M128" s="315" t="str">
        <f t="shared" si="143"/>
        <v/>
      </c>
      <c r="N128" s="315" t="str">
        <f t="shared" si="143"/>
        <v/>
      </c>
      <c r="O128" s="315" t="str">
        <f t="shared" si="143"/>
        <v/>
      </c>
      <c r="P128" s="315" t="str">
        <f t="shared" ref="P128:AC129" si="144">IF(COUNTIFS(P$573:P$577,"&lt;&gt;",$AS$573:$AS$577,$AS128,$AT$573:$AT$577,$AT128,$E$573:$E$577,$E128),SUMIFS(P$573:P$577,$AS$573:$AS$577,$AS128,$AT$573:$AT$577,$AT128,$E$573:$E$577,$E128),"")</f>
        <v/>
      </c>
      <c r="Q128" s="315" t="str">
        <f t="shared" si="144"/>
        <v/>
      </c>
      <c r="R128" s="315" t="str">
        <f t="shared" si="144"/>
        <v/>
      </c>
      <c r="S128" s="315" t="str">
        <f t="shared" si="144"/>
        <v/>
      </c>
      <c r="T128" s="315" t="str">
        <f t="shared" si="144"/>
        <v/>
      </c>
      <c r="U128" s="315" t="str">
        <f t="shared" si="144"/>
        <v/>
      </c>
      <c r="V128" s="315" t="str">
        <f t="shared" si="144"/>
        <v/>
      </c>
      <c r="W128" s="315" t="str">
        <f t="shared" si="144"/>
        <v/>
      </c>
      <c r="X128" s="315" t="str">
        <f t="shared" si="144"/>
        <v/>
      </c>
      <c r="Y128" s="315" t="str">
        <f t="shared" si="144"/>
        <v/>
      </c>
      <c r="Z128" s="315" t="str">
        <f t="shared" si="144"/>
        <v/>
      </c>
      <c r="AA128" s="315" t="str">
        <f t="shared" si="144"/>
        <v/>
      </c>
      <c r="AB128" s="315" t="str">
        <f t="shared" si="144"/>
        <v/>
      </c>
      <c r="AC128" s="315" t="str">
        <f t="shared" si="144"/>
        <v/>
      </c>
      <c r="AD128" s="673" t="s">
        <v>281</v>
      </c>
      <c r="AE128" s="674"/>
      <c r="AF128" s="310" t="str">
        <f>IF(COUNT(F128:Q128)=0,"",SUM(F128:Q128))</f>
        <v/>
      </c>
      <c r="AG128" s="310" t="str">
        <f>IF(COUNT(R128:AC128)=0,"",SUM(R128:AC128))</f>
        <v/>
      </c>
      <c r="AH128" s="310" t="str">
        <f t="shared" ref="AH128:AO128" si="145">IF(COUNTIFS(AH$573:AH$577,"&lt;&gt;",$AS$573:$AS$577,$AS128,$AT$573:$AT$577,$AT128,$AD$573:$AD$577,$AD128),SUMIFS(AH$573:AH$577,$AS$573:$AS$577,$AS128,$AT$573:$AT$577,$AT128,$AD$573:$AD$577,$AD128),"")</f>
        <v/>
      </c>
      <c r="AI128" s="310" t="str">
        <f t="shared" si="145"/>
        <v/>
      </c>
      <c r="AJ128" s="310" t="str">
        <f t="shared" si="145"/>
        <v/>
      </c>
      <c r="AK128" s="310" t="str">
        <f t="shared" si="145"/>
        <v/>
      </c>
      <c r="AL128" s="310" t="str">
        <f t="shared" si="145"/>
        <v/>
      </c>
      <c r="AM128" s="310" t="str">
        <f t="shared" si="145"/>
        <v/>
      </c>
      <c r="AN128" s="310" t="str">
        <f t="shared" si="145"/>
        <v/>
      </c>
      <c r="AO128" s="310" t="str">
        <f t="shared" si="145"/>
        <v/>
      </c>
      <c r="AP128" s="335" t="str">
        <f>IF(COUNTIFS(AP$573:AP$577,"&lt;&gt;",$AS$573:$AS$577,$AS128,$AT$573:$AT$577,$AT128,$AD$573:$AD$577,$AD128),INDEX($AP$573:$AP$577,SUMPRODUCT(($AD$573:$AD$577=$AD128)*($AS$573:$AS$577=$AS128)*($AT$573:$AT$577=$AT128)*ROW($AS$573:$AS$577))-572,1),"")</f>
        <v/>
      </c>
      <c r="AS128" s="311" t="str">
        <f>IF(C126="","",C126)</f>
        <v>東京</v>
      </c>
      <c r="AT128" s="311" t="str">
        <f>IF(D126="","",D126)</f>
        <v>北陸</v>
      </c>
    </row>
    <row r="129" spans="2:46" ht="13.5" hidden="1" customHeight="1">
      <c r="B129" s="313"/>
      <c r="C129" s="675" t="str">
        <f>C114</f>
        <v>東京</v>
      </c>
      <c r="D129" s="675" t="s">
        <v>287</v>
      </c>
      <c r="E129" s="26" t="s">
        <v>279</v>
      </c>
      <c r="F129" s="315" t="str">
        <f t="shared" si="143"/>
        <v/>
      </c>
      <c r="G129" s="315" t="str">
        <f t="shared" si="143"/>
        <v/>
      </c>
      <c r="H129" s="315" t="str">
        <f t="shared" si="143"/>
        <v/>
      </c>
      <c r="I129" s="315" t="str">
        <f t="shared" si="143"/>
        <v/>
      </c>
      <c r="J129" s="315" t="str">
        <f t="shared" si="143"/>
        <v/>
      </c>
      <c r="K129" s="315" t="str">
        <f t="shared" si="143"/>
        <v/>
      </c>
      <c r="L129" s="315" t="str">
        <f t="shared" si="143"/>
        <v/>
      </c>
      <c r="M129" s="315" t="str">
        <f t="shared" si="143"/>
        <v/>
      </c>
      <c r="N129" s="315" t="str">
        <f t="shared" si="143"/>
        <v/>
      </c>
      <c r="O129" s="315" t="str">
        <f t="shared" si="143"/>
        <v/>
      </c>
      <c r="P129" s="315" t="str">
        <f t="shared" si="144"/>
        <v/>
      </c>
      <c r="Q129" s="315" t="str">
        <f t="shared" si="144"/>
        <v/>
      </c>
      <c r="R129" s="315" t="str">
        <f t="shared" si="144"/>
        <v/>
      </c>
      <c r="S129" s="315" t="str">
        <f t="shared" si="144"/>
        <v/>
      </c>
      <c r="T129" s="315" t="str">
        <f t="shared" si="144"/>
        <v/>
      </c>
      <c r="U129" s="315" t="str">
        <f t="shared" si="144"/>
        <v/>
      </c>
      <c r="V129" s="315" t="str">
        <f t="shared" si="144"/>
        <v/>
      </c>
      <c r="W129" s="315" t="str">
        <f t="shared" si="144"/>
        <v/>
      </c>
      <c r="X129" s="315" t="str">
        <f t="shared" si="144"/>
        <v/>
      </c>
      <c r="Y129" s="315" t="str">
        <f t="shared" si="144"/>
        <v/>
      </c>
      <c r="Z129" s="315" t="str">
        <f t="shared" si="144"/>
        <v/>
      </c>
      <c r="AA129" s="315" t="str">
        <f t="shared" si="144"/>
        <v/>
      </c>
      <c r="AB129" s="315" t="str">
        <f t="shared" si="144"/>
        <v/>
      </c>
      <c r="AC129" s="315" t="str">
        <f t="shared" si="144"/>
        <v/>
      </c>
      <c r="AD129" s="671" t="s">
        <v>279</v>
      </c>
      <c r="AE129" s="26" t="s">
        <v>171</v>
      </c>
      <c r="AF129" s="310" t="str">
        <f>IF(COUNT(J129)=0,"",J129)</f>
        <v/>
      </c>
      <c r="AG129" s="310" t="str">
        <f>IF(COUNT(V129)=0,"",V129)</f>
        <v/>
      </c>
      <c r="AH129" s="315" t="str">
        <f t="shared" ref="AH129:AO130" si="146">IF(COUNTIFS(AH$573:AH$577,"&lt;&gt;",$AS$573:$AS$577,$AS129,$AT$573:$AT$577,$AT129,$AE$573:$AE$577,$AE129),SUMIFS(AH$573:AH$577,$AS$573:$AS$577,$AS129,$AT$573:$AT$577,$AT129,$AE$573:$AE$577,$AE129),"")</f>
        <v/>
      </c>
      <c r="AI129" s="315" t="str">
        <f t="shared" si="146"/>
        <v/>
      </c>
      <c r="AJ129" s="315" t="str">
        <f t="shared" si="146"/>
        <v/>
      </c>
      <c r="AK129" s="315" t="str">
        <f t="shared" si="146"/>
        <v/>
      </c>
      <c r="AL129" s="315" t="str">
        <f t="shared" si="146"/>
        <v/>
      </c>
      <c r="AM129" s="315" t="str">
        <f t="shared" si="146"/>
        <v/>
      </c>
      <c r="AN129" s="315" t="str">
        <f t="shared" si="146"/>
        <v/>
      </c>
      <c r="AO129" s="315" t="str">
        <f t="shared" si="146"/>
        <v/>
      </c>
      <c r="AP129" s="300"/>
      <c r="AS129" s="311" t="str">
        <f>IF(C129="","",C129)</f>
        <v>東京</v>
      </c>
      <c r="AT129" s="311" t="str">
        <f>IF(D129="","",D129)</f>
        <v>関西</v>
      </c>
    </row>
    <row r="130" spans="2:46" ht="13.5" hidden="1" customHeight="1">
      <c r="B130" s="313"/>
      <c r="C130" s="675"/>
      <c r="D130" s="675"/>
      <c r="E130" s="302"/>
      <c r="F130" s="316"/>
      <c r="G130" s="316"/>
      <c r="H130" s="316"/>
      <c r="I130" s="316"/>
      <c r="J130" s="316"/>
      <c r="K130" s="316"/>
      <c r="L130" s="316"/>
      <c r="M130" s="316"/>
      <c r="N130" s="316"/>
      <c r="O130" s="316"/>
      <c r="P130" s="316"/>
      <c r="Q130" s="316"/>
      <c r="R130" s="316"/>
      <c r="S130" s="316"/>
      <c r="T130" s="316"/>
      <c r="U130" s="316"/>
      <c r="V130" s="316"/>
      <c r="W130" s="316"/>
      <c r="X130" s="316"/>
      <c r="Y130" s="316"/>
      <c r="Z130" s="316"/>
      <c r="AA130" s="316"/>
      <c r="AB130" s="316"/>
      <c r="AC130" s="316"/>
      <c r="AD130" s="672"/>
      <c r="AE130" s="26" t="s">
        <v>172</v>
      </c>
      <c r="AF130" s="310" t="str">
        <f>IF(COUNT(O129)=0,"",O129)</f>
        <v/>
      </c>
      <c r="AG130" s="310" t="str">
        <f>IF(COUNT(AA129)=0,"",AA129)</f>
        <v/>
      </c>
      <c r="AH130" s="315" t="str">
        <f t="shared" si="146"/>
        <v/>
      </c>
      <c r="AI130" s="315" t="str">
        <f t="shared" si="146"/>
        <v/>
      </c>
      <c r="AJ130" s="315" t="str">
        <f t="shared" si="146"/>
        <v/>
      </c>
      <c r="AK130" s="315" t="str">
        <f t="shared" si="146"/>
        <v/>
      </c>
      <c r="AL130" s="315" t="str">
        <f t="shared" si="146"/>
        <v/>
      </c>
      <c r="AM130" s="315" t="str">
        <f t="shared" si="146"/>
        <v/>
      </c>
      <c r="AN130" s="315" t="str">
        <f t="shared" si="146"/>
        <v/>
      </c>
      <c r="AO130" s="315" t="str">
        <f t="shared" si="146"/>
        <v/>
      </c>
      <c r="AP130" s="303"/>
      <c r="AS130" s="311" t="str">
        <f>IF(C129="","",C129)</f>
        <v>東京</v>
      </c>
      <c r="AT130" s="311" t="str">
        <f>IF(D129="","",D129)</f>
        <v>関西</v>
      </c>
    </row>
    <row r="131" spans="2:46" ht="13.5" hidden="1" customHeight="1">
      <c r="B131" s="313"/>
      <c r="C131" s="675"/>
      <c r="D131" s="675"/>
      <c r="E131" s="26" t="s">
        <v>280</v>
      </c>
      <c r="F131" s="315" t="str">
        <f t="shared" ref="F131:O132" si="147">IF(COUNTIFS(F$573:F$577,"&lt;&gt;",$AS$573:$AS$577,$AS131,$AT$573:$AT$577,$AT131,$E$573:$E$577,$E131),SUMIFS(F$573:F$577,$AS$573:$AS$577,$AS131,$AT$573:$AT$577,$AT131,$E$573:$E$577,$E131),"")</f>
        <v/>
      </c>
      <c r="G131" s="315" t="str">
        <f t="shared" si="147"/>
        <v/>
      </c>
      <c r="H131" s="315" t="str">
        <f t="shared" si="147"/>
        <v/>
      </c>
      <c r="I131" s="315" t="str">
        <f t="shared" si="147"/>
        <v/>
      </c>
      <c r="J131" s="315" t="str">
        <f t="shared" si="147"/>
        <v/>
      </c>
      <c r="K131" s="315" t="str">
        <f t="shared" si="147"/>
        <v/>
      </c>
      <c r="L131" s="315" t="str">
        <f t="shared" si="147"/>
        <v/>
      </c>
      <c r="M131" s="315" t="str">
        <f t="shared" si="147"/>
        <v/>
      </c>
      <c r="N131" s="315" t="str">
        <f t="shared" si="147"/>
        <v/>
      </c>
      <c r="O131" s="315" t="str">
        <f t="shared" si="147"/>
        <v/>
      </c>
      <c r="P131" s="315" t="str">
        <f t="shared" ref="P131:AC132" si="148">IF(COUNTIFS(P$573:P$577,"&lt;&gt;",$AS$573:$AS$577,$AS131,$AT$573:$AT$577,$AT131,$E$573:$E$577,$E131),SUMIFS(P$573:P$577,$AS$573:$AS$577,$AS131,$AT$573:$AT$577,$AT131,$E$573:$E$577,$E131),"")</f>
        <v/>
      </c>
      <c r="Q131" s="315" t="str">
        <f t="shared" si="148"/>
        <v/>
      </c>
      <c r="R131" s="315" t="str">
        <f t="shared" si="148"/>
        <v/>
      </c>
      <c r="S131" s="315" t="str">
        <f t="shared" si="148"/>
        <v/>
      </c>
      <c r="T131" s="315" t="str">
        <f t="shared" si="148"/>
        <v/>
      </c>
      <c r="U131" s="315" t="str">
        <f t="shared" si="148"/>
        <v/>
      </c>
      <c r="V131" s="315" t="str">
        <f t="shared" si="148"/>
        <v/>
      </c>
      <c r="W131" s="315" t="str">
        <f t="shared" si="148"/>
        <v/>
      </c>
      <c r="X131" s="315" t="str">
        <f t="shared" si="148"/>
        <v/>
      </c>
      <c r="Y131" s="315" t="str">
        <f t="shared" si="148"/>
        <v/>
      </c>
      <c r="Z131" s="315" t="str">
        <f t="shared" si="148"/>
        <v/>
      </c>
      <c r="AA131" s="315" t="str">
        <f t="shared" si="148"/>
        <v/>
      </c>
      <c r="AB131" s="315" t="str">
        <f t="shared" si="148"/>
        <v/>
      </c>
      <c r="AC131" s="315" t="str">
        <f t="shared" si="148"/>
        <v/>
      </c>
      <c r="AD131" s="673" t="s">
        <v>281</v>
      </c>
      <c r="AE131" s="674"/>
      <c r="AF131" s="310" t="str">
        <f>IF(COUNT(F131:Q131)=0,"",SUM(F131:Q131))</f>
        <v/>
      </c>
      <c r="AG131" s="310" t="str">
        <f>IF(COUNT(R131:AC131)=0,"",SUM(R131:AC131))</f>
        <v/>
      </c>
      <c r="AH131" s="310" t="str">
        <f t="shared" ref="AH131:AO131" si="149">IF(COUNTIFS(AH$573:AH$577,"&lt;&gt;",$AS$573:$AS$577,$AS131,$AT$573:$AT$577,$AT131,$AD$573:$AD$577,$AD131),SUMIFS(AH$573:AH$577,$AS$573:$AS$577,$AS131,$AT$573:$AT$577,$AT131,$AD$573:$AD$577,$AD131),"")</f>
        <v/>
      </c>
      <c r="AI131" s="310" t="str">
        <f t="shared" si="149"/>
        <v/>
      </c>
      <c r="AJ131" s="310" t="str">
        <f t="shared" si="149"/>
        <v/>
      </c>
      <c r="AK131" s="310" t="str">
        <f t="shared" si="149"/>
        <v/>
      </c>
      <c r="AL131" s="310" t="str">
        <f t="shared" si="149"/>
        <v/>
      </c>
      <c r="AM131" s="310" t="str">
        <f t="shared" si="149"/>
        <v/>
      </c>
      <c r="AN131" s="310" t="str">
        <f t="shared" si="149"/>
        <v/>
      </c>
      <c r="AO131" s="310" t="str">
        <f t="shared" si="149"/>
        <v/>
      </c>
      <c r="AP131" s="335" t="str">
        <f>IF(COUNTIFS(AP$573:AP$577,"&lt;&gt;",$AS$573:$AS$577,$AS131,$AT$573:$AT$577,$AT131,$AD$573:$AD$577,$AD131),INDEX($AP$573:$AP$577,SUMPRODUCT(($AD$573:$AD$577=$AD131)*($AS$573:$AS$577=$AS131)*($AT$573:$AT$577=$AT131)*ROW($AS$573:$AS$577))-572,1),"")</f>
        <v/>
      </c>
      <c r="AS131" s="311" t="str">
        <f>IF(C129="","",C129)</f>
        <v>東京</v>
      </c>
      <c r="AT131" s="311" t="str">
        <f>IF(D129="","",D129)</f>
        <v>関西</v>
      </c>
    </row>
    <row r="132" spans="2:46" ht="13.5" hidden="1" customHeight="1">
      <c r="B132" s="313"/>
      <c r="C132" s="675" t="str">
        <f>C114</f>
        <v>東京</v>
      </c>
      <c r="D132" s="675" t="s">
        <v>288</v>
      </c>
      <c r="E132" s="26" t="s">
        <v>279</v>
      </c>
      <c r="F132" s="315" t="str">
        <f t="shared" si="147"/>
        <v/>
      </c>
      <c r="G132" s="315" t="str">
        <f t="shared" si="147"/>
        <v/>
      </c>
      <c r="H132" s="315" t="str">
        <f t="shared" si="147"/>
        <v/>
      </c>
      <c r="I132" s="315" t="str">
        <f t="shared" si="147"/>
        <v/>
      </c>
      <c r="J132" s="315" t="str">
        <f t="shared" si="147"/>
        <v/>
      </c>
      <c r="K132" s="315" t="str">
        <f t="shared" si="147"/>
        <v/>
      </c>
      <c r="L132" s="315" t="str">
        <f t="shared" si="147"/>
        <v/>
      </c>
      <c r="M132" s="315" t="str">
        <f t="shared" si="147"/>
        <v/>
      </c>
      <c r="N132" s="315" t="str">
        <f t="shared" si="147"/>
        <v/>
      </c>
      <c r="O132" s="315" t="str">
        <f t="shared" si="147"/>
        <v/>
      </c>
      <c r="P132" s="315" t="str">
        <f t="shared" si="148"/>
        <v/>
      </c>
      <c r="Q132" s="315" t="str">
        <f t="shared" si="148"/>
        <v/>
      </c>
      <c r="R132" s="315" t="str">
        <f t="shared" si="148"/>
        <v/>
      </c>
      <c r="S132" s="315" t="str">
        <f t="shared" si="148"/>
        <v/>
      </c>
      <c r="T132" s="315" t="str">
        <f t="shared" si="148"/>
        <v/>
      </c>
      <c r="U132" s="315" t="str">
        <f t="shared" si="148"/>
        <v/>
      </c>
      <c r="V132" s="315" t="str">
        <f t="shared" si="148"/>
        <v/>
      </c>
      <c r="W132" s="315" t="str">
        <f t="shared" si="148"/>
        <v/>
      </c>
      <c r="X132" s="315" t="str">
        <f t="shared" si="148"/>
        <v/>
      </c>
      <c r="Y132" s="315" t="str">
        <f t="shared" si="148"/>
        <v/>
      </c>
      <c r="Z132" s="315" t="str">
        <f t="shared" si="148"/>
        <v/>
      </c>
      <c r="AA132" s="315" t="str">
        <f t="shared" si="148"/>
        <v/>
      </c>
      <c r="AB132" s="315" t="str">
        <f t="shared" si="148"/>
        <v/>
      </c>
      <c r="AC132" s="315" t="str">
        <f t="shared" si="148"/>
        <v/>
      </c>
      <c r="AD132" s="671" t="s">
        <v>279</v>
      </c>
      <c r="AE132" s="26" t="s">
        <v>171</v>
      </c>
      <c r="AF132" s="310" t="str">
        <f>IF(COUNT(J132)=0,"",J132)</f>
        <v/>
      </c>
      <c r="AG132" s="310" t="str">
        <f>IF(COUNT(V132)=0,"",V132)</f>
        <v/>
      </c>
      <c r="AH132" s="315" t="str">
        <f t="shared" ref="AH132:AO133" si="150">IF(COUNTIFS(AH$573:AH$577,"&lt;&gt;",$AS$573:$AS$577,$AS132,$AT$573:$AT$577,$AT132,$AE$573:$AE$577,$AE132),SUMIFS(AH$573:AH$577,$AS$573:$AS$577,$AS132,$AT$573:$AT$577,$AT132,$AE$573:$AE$577,$AE132),"")</f>
        <v/>
      </c>
      <c r="AI132" s="315" t="str">
        <f t="shared" si="150"/>
        <v/>
      </c>
      <c r="AJ132" s="315" t="str">
        <f t="shared" si="150"/>
        <v/>
      </c>
      <c r="AK132" s="315" t="str">
        <f t="shared" si="150"/>
        <v/>
      </c>
      <c r="AL132" s="315" t="str">
        <f t="shared" si="150"/>
        <v/>
      </c>
      <c r="AM132" s="315" t="str">
        <f t="shared" si="150"/>
        <v/>
      </c>
      <c r="AN132" s="315" t="str">
        <f t="shared" si="150"/>
        <v/>
      </c>
      <c r="AO132" s="315" t="str">
        <f t="shared" si="150"/>
        <v/>
      </c>
      <c r="AP132" s="300"/>
      <c r="AS132" s="311" t="str">
        <f>IF(C132="","",C132)</f>
        <v>東京</v>
      </c>
      <c r="AT132" s="311" t="str">
        <f>IF(D132="","",D132)</f>
        <v>中国</v>
      </c>
    </row>
    <row r="133" spans="2:46" ht="13.5" hidden="1" customHeight="1">
      <c r="B133" s="313"/>
      <c r="C133" s="675"/>
      <c r="D133" s="675"/>
      <c r="E133" s="302"/>
      <c r="F133" s="316"/>
      <c r="G133" s="316"/>
      <c r="H133" s="316"/>
      <c r="I133" s="316"/>
      <c r="J133" s="316"/>
      <c r="K133" s="316"/>
      <c r="L133" s="316"/>
      <c r="M133" s="316"/>
      <c r="N133" s="316"/>
      <c r="O133" s="316"/>
      <c r="P133" s="316"/>
      <c r="Q133" s="316"/>
      <c r="R133" s="316"/>
      <c r="S133" s="316"/>
      <c r="T133" s="316"/>
      <c r="U133" s="316"/>
      <c r="V133" s="316"/>
      <c r="W133" s="316"/>
      <c r="X133" s="316"/>
      <c r="Y133" s="316"/>
      <c r="Z133" s="316"/>
      <c r="AA133" s="316"/>
      <c r="AB133" s="316"/>
      <c r="AC133" s="316"/>
      <c r="AD133" s="672"/>
      <c r="AE133" s="26" t="s">
        <v>172</v>
      </c>
      <c r="AF133" s="310" t="str">
        <f>IF(COUNT(O132)=0,"",O132)</f>
        <v/>
      </c>
      <c r="AG133" s="310" t="str">
        <f>IF(COUNT(AA132)=0,"",AA132)</f>
        <v/>
      </c>
      <c r="AH133" s="315" t="str">
        <f t="shared" si="150"/>
        <v/>
      </c>
      <c r="AI133" s="315" t="str">
        <f t="shared" si="150"/>
        <v/>
      </c>
      <c r="AJ133" s="315" t="str">
        <f t="shared" si="150"/>
        <v/>
      </c>
      <c r="AK133" s="315" t="str">
        <f t="shared" si="150"/>
        <v/>
      </c>
      <c r="AL133" s="315" t="str">
        <f t="shared" si="150"/>
        <v/>
      </c>
      <c r="AM133" s="315" t="str">
        <f t="shared" si="150"/>
        <v/>
      </c>
      <c r="AN133" s="315" t="str">
        <f t="shared" si="150"/>
        <v/>
      </c>
      <c r="AO133" s="315" t="str">
        <f t="shared" si="150"/>
        <v/>
      </c>
      <c r="AP133" s="303"/>
      <c r="AS133" s="311" t="str">
        <f>IF(C132="","",C132)</f>
        <v>東京</v>
      </c>
      <c r="AT133" s="311" t="str">
        <f>IF(D132="","",D132)</f>
        <v>中国</v>
      </c>
    </row>
    <row r="134" spans="2:46" ht="13.5" hidden="1" customHeight="1">
      <c r="B134" s="313"/>
      <c r="C134" s="675"/>
      <c r="D134" s="675"/>
      <c r="E134" s="26" t="s">
        <v>280</v>
      </c>
      <c r="F134" s="315" t="str">
        <f t="shared" ref="F134:O135" si="151">IF(COUNTIFS(F$573:F$577,"&lt;&gt;",$AS$573:$AS$577,$AS134,$AT$573:$AT$577,$AT134,$E$573:$E$577,$E134),SUMIFS(F$573:F$577,$AS$573:$AS$577,$AS134,$AT$573:$AT$577,$AT134,$E$573:$E$577,$E134),"")</f>
        <v/>
      </c>
      <c r="G134" s="315" t="str">
        <f t="shared" si="151"/>
        <v/>
      </c>
      <c r="H134" s="315" t="str">
        <f t="shared" si="151"/>
        <v/>
      </c>
      <c r="I134" s="315" t="str">
        <f t="shared" si="151"/>
        <v/>
      </c>
      <c r="J134" s="315" t="str">
        <f t="shared" si="151"/>
        <v/>
      </c>
      <c r="K134" s="315" t="str">
        <f t="shared" si="151"/>
        <v/>
      </c>
      <c r="L134" s="315" t="str">
        <f t="shared" si="151"/>
        <v/>
      </c>
      <c r="M134" s="315" t="str">
        <f t="shared" si="151"/>
        <v/>
      </c>
      <c r="N134" s="315" t="str">
        <f t="shared" si="151"/>
        <v/>
      </c>
      <c r="O134" s="315" t="str">
        <f t="shared" si="151"/>
        <v/>
      </c>
      <c r="P134" s="315" t="str">
        <f t="shared" ref="P134:AC135" si="152">IF(COUNTIFS(P$573:P$577,"&lt;&gt;",$AS$573:$AS$577,$AS134,$AT$573:$AT$577,$AT134,$E$573:$E$577,$E134),SUMIFS(P$573:P$577,$AS$573:$AS$577,$AS134,$AT$573:$AT$577,$AT134,$E$573:$E$577,$E134),"")</f>
        <v/>
      </c>
      <c r="Q134" s="315" t="str">
        <f t="shared" si="152"/>
        <v/>
      </c>
      <c r="R134" s="315" t="str">
        <f t="shared" si="152"/>
        <v/>
      </c>
      <c r="S134" s="315" t="str">
        <f t="shared" si="152"/>
        <v/>
      </c>
      <c r="T134" s="315" t="str">
        <f t="shared" si="152"/>
        <v/>
      </c>
      <c r="U134" s="315" t="str">
        <f t="shared" si="152"/>
        <v/>
      </c>
      <c r="V134" s="315" t="str">
        <f t="shared" si="152"/>
        <v/>
      </c>
      <c r="W134" s="315" t="str">
        <f t="shared" si="152"/>
        <v/>
      </c>
      <c r="X134" s="315" t="str">
        <f t="shared" si="152"/>
        <v/>
      </c>
      <c r="Y134" s="315" t="str">
        <f t="shared" si="152"/>
        <v/>
      </c>
      <c r="Z134" s="315" t="str">
        <f t="shared" si="152"/>
        <v/>
      </c>
      <c r="AA134" s="315" t="str">
        <f t="shared" si="152"/>
        <v/>
      </c>
      <c r="AB134" s="315" t="str">
        <f t="shared" si="152"/>
        <v/>
      </c>
      <c r="AC134" s="315" t="str">
        <f t="shared" si="152"/>
        <v/>
      </c>
      <c r="AD134" s="673" t="s">
        <v>281</v>
      </c>
      <c r="AE134" s="674"/>
      <c r="AF134" s="310" t="str">
        <f>IF(COUNT(F134:Q134)=0,"",SUM(F134:Q134))</f>
        <v/>
      </c>
      <c r="AG134" s="310" t="str">
        <f>IF(COUNT(R134:AC134)=0,"",SUM(R134:AC134))</f>
        <v/>
      </c>
      <c r="AH134" s="310" t="str">
        <f t="shared" ref="AH134:AO134" si="153">IF(COUNTIFS(AH$573:AH$577,"&lt;&gt;",$AS$573:$AS$577,$AS134,$AT$573:$AT$577,$AT134,$AD$573:$AD$577,$AD134),SUMIFS(AH$573:AH$577,$AS$573:$AS$577,$AS134,$AT$573:$AT$577,$AT134,$AD$573:$AD$577,$AD134),"")</f>
        <v/>
      </c>
      <c r="AI134" s="310" t="str">
        <f t="shared" si="153"/>
        <v/>
      </c>
      <c r="AJ134" s="310" t="str">
        <f t="shared" si="153"/>
        <v/>
      </c>
      <c r="AK134" s="310" t="str">
        <f t="shared" si="153"/>
        <v/>
      </c>
      <c r="AL134" s="310" t="str">
        <f t="shared" si="153"/>
        <v/>
      </c>
      <c r="AM134" s="310" t="str">
        <f t="shared" si="153"/>
        <v/>
      </c>
      <c r="AN134" s="310" t="str">
        <f t="shared" si="153"/>
        <v/>
      </c>
      <c r="AO134" s="310" t="str">
        <f t="shared" si="153"/>
        <v/>
      </c>
      <c r="AP134" s="335" t="str">
        <f>IF(COUNTIFS(AP$573:AP$577,"&lt;&gt;",$AS$573:$AS$577,$AS134,$AT$573:$AT$577,$AT134,$AD$573:$AD$577,$AD134),INDEX($AP$573:$AP$577,SUMPRODUCT(($AD$573:$AD$577=$AD134)*($AS$573:$AS$577=$AS134)*($AT$573:$AT$577=$AT134)*ROW($AS$573:$AS$577))-572,1),"")</f>
        <v/>
      </c>
      <c r="AS134" s="311" t="str">
        <f>IF(C132="","",C132)</f>
        <v>東京</v>
      </c>
      <c r="AT134" s="311" t="str">
        <f>IF(D132="","",D132)</f>
        <v>中国</v>
      </c>
    </row>
    <row r="135" spans="2:46" ht="13.5" hidden="1" customHeight="1">
      <c r="B135" s="313"/>
      <c r="C135" s="675" t="str">
        <f>C114</f>
        <v>東京</v>
      </c>
      <c r="D135" s="675" t="s">
        <v>289</v>
      </c>
      <c r="E135" s="26" t="s">
        <v>279</v>
      </c>
      <c r="F135" s="315" t="str">
        <f t="shared" si="151"/>
        <v/>
      </c>
      <c r="G135" s="315" t="str">
        <f t="shared" si="151"/>
        <v/>
      </c>
      <c r="H135" s="315" t="str">
        <f t="shared" si="151"/>
        <v/>
      </c>
      <c r="I135" s="315" t="str">
        <f t="shared" si="151"/>
        <v/>
      </c>
      <c r="J135" s="315" t="str">
        <f t="shared" si="151"/>
        <v/>
      </c>
      <c r="K135" s="315" t="str">
        <f t="shared" si="151"/>
        <v/>
      </c>
      <c r="L135" s="315" t="str">
        <f t="shared" si="151"/>
        <v/>
      </c>
      <c r="M135" s="315" t="str">
        <f t="shared" si="151"/>
        <v/>
      </c>
      <c r="N135" s="315" t="str">
        <f t="shared" si="151"/>
        <v/>
      </c>
      <c r="O135" s="315" t="str">
        <f t="shared" si="151"/>
        <v/>
      </c>
      <c r="P135" s="315" t="str">
        <f t="shared" si="152"/>
        <v/>
      </c>
      <c r="Q135" s="315" t="str">
        <f t="shared" si="152"/>
        <v/>
      </c>
      <c r="R135" s="315" t="str">
        <f t="shared" si="152"/>
        <v/>
      </c>
      <c r="S135" s="315" t="str">
        <f t="shared" si="152"/>
        <v/>
      </c>
      <c r="T135" s="315" t="str">
        <f t="shared" si="152"/>
        <v/>
      </c>
      <c r="U135" s="315" t="str">
        <f t="shared" si="152"/>
        <v/>
      </c>
      <c r="V135" s="315" t="str">
        <f t="shared" si="152"/>
        <v/>
      </c>
      <c r="W135" s="315" t="str">
        <f t="shared" si="152"/>
        <v/>
      </c>
      <c r="X135" s="315" t="str">
        <f t="shared" si="152"/>
        <v/>
      </c>
      <c r="Y135" s="315" t="str">
        <f t="shared" si="152"/>
        <v/>
      </c>
      <c r="Z135" s="315" t="str">
        <f t="shared" si="152"/>
        <v/>
      </c>
      <c r="AA135" s="315" t="str">
        <f t="shared" si="152"/>
        <v/>
      </c>
      <c r="AB135" s="315" t="str">
        <f t="shared" si="152"/>
        <v/>
      </c>
      <c r="AC135" s="315" t="str">
        <f t="shared" si="152"/>
        <v/>
      </c>
      <c r="AD135" s="671" t="s">
        <v>279</v>
      </c>
      <c r="AE135" s="26" t="s">
        <v>171</v>
      </c>
      <c r="AF135" s="310" t="str">
        <f>IF(COUNT(J135)=0,"",J135)</f>
        <v/>
      </c>
      <c r="AG135" s="310" t="str">
        <f>IF(COUNT(V135)=0,"",V135)</f>
        <v/>
      </c>
      <c r="AH135" s="315" t="str">
        <f t="shared" ref="AH135:AO136" si="154">IF(COUNTIFS(AH$573:AH$577,"&lt;&gt;",$AS$573:$AS$577,$AS135,$AT$573:$AT$577,$AT135,$AE$573:$AE$577,$AE135),SUMIFS(AH$573:AH$577,$AS$573:$AS$577,$AS135,$AT$573:$AT$577,$AT135,$AE$573:$AE$577,$AE135),"")</f>
        <v/>
      </c>
      <c r="AI135" s="315" t="str">
        <f t="shared" si="154"/>
        <v/>
      </c>
      <c r="AJ135" s="315" t="str">
        <f t="shared" si="154"/>
        <v/>
      </c>
      <c r="AK135" s="315" t="str">
        <f t="shared" si="154"/>
        <v/>
      </c>
      <c r="AL135" s="315" t="str">
        <f t="shared" si="154"/>
        <v/>
      </c>
      <c r="AM135" s="315" t="str">
        <f t="shared" si="154"/>
        <v/>
      </c>
      <c r="AN135" s="315" t="str">
        <f t="shared" si="154"/>
        <v/>
      </c>
      <c r="AO135" s="315" t="str">
        <f t="shared" si="154"/>
        <v/>
      </c>
      <c r="AP135" s="300"/>
      <c r="AS135" s="311" t="str">
        <f>IF(C135="","",C135)</f>
        <v>東京</v>
      </c>
      <c r="AT135" s="311" t="str">
        <f>IF(D135="","",D135)</f>
        <v>四国</v>
      </c>
    </row>
    <row r="136" spans="2:46" ht="13.5" hidden="1" customHeight="1">
      <c r="B136" s="313"/>
      <c r="C136" s="675"/>
      <c r="D136" s="675"/>
      <c r="E136" s="302"/>
      <c r="F136" s="316"/>
      <c r="G136" s="316"/>
      <c r="H136" s="316"/>
      <c r="I136" s="316"/>
      <c r="J136" s="316"/>
      <c r="K136" s="316"/>
      <c r="L136" s="316"/>
      <c r="M136" s="316"/>
      <c r="N136" s="316"/>
      <c r="O136" s="316"/>
      <c r="P136" s="316"/>
      <c r="Q136" s="316"/>
      <c r="R136" s="316"/>
      <c r="S136" s="316"/>
      <c r="T136" s="316"/>
      <c r="U136" s="316"/>
      <c r="V136" s="316"/>
      <c r="W136" s="316"/>
      <c r="X136" s="316"/>
      <c r="Y136" s="316"/>
      <c r="Z136" s="316"/>
      <c r="AA136" s="316"/>
      <c r="AB136" s="316"/>
      <c r="AC136" s="316"/>
      <c r="AD136" s="672"/>
      <c r="AE136" s="26" t="s">
        <v>172</v>
      </c>
      <c r="AF136" s="310" t="str">
        <f>IF(COUNT(O135)=0,"",O135)</f>
        <v/>
      </c>
      <c r="AG136" s="310" t="str">
        <f>IF(COUNT(AA135)=0,"",AA135)</f>
        <v/>
      </c>
      <c r="AH136" s="315" t="str">
        <f t="shared" si="154"/>
        <v/>
      </c>
      <c r="AI136" s="315" t="str">
        <f t="shared" si="154"/>
        <v/>
      </c>
      <c r="AJ136" s="315" t="str">
        <f t="shared" si="154"/>
        <v/>
      </c>
      <c r="AK136" s="315" t="str">
        <f t="shared" si="154"/>
        <v/>
      </c>
      <c r="AL136" s="315" t="str">
        <f t="shared" si="154"/>
        <v/>
      </c>
      <c r="AM136" s="315" t="str">
        <f t="shared" si="154"/>
        <v/>
      </c>
      <c r="AN136" s="315" t="str">
        <f t="shared" si="154"/>
        <v/>
      </c>
      <c r="AO136" s="315" t="str">
        <f t="shared" si="154"/>
        <v/>
      </c>
      <c r="AP136" s="303"/>
      <c r="AS136" s="311" t="str">
        <f>IF(C135="","",C135)</f>
        <v>東京</v>
      </c>
      <c r="AT136" s="311" t="str">
        <f>IF(D135="","",D135)</f>
        <v>四国</v>
      </c>
    </row>
    <row r="137" spans="2:46" ht="13.5" hidden="1" customHeight="1">
      <c r="B137" s="313"/>
      <c r="C137" s="675"/>
      <c r="D137" s="675"/>
      <c r="E137" s="26" t="s">
        <v>280</v>
      </c>
      <c r="F137" s="315" t="str">
        <f t="shared" ref="F137:O138" si="155">IF(COUNTIFS(F$573:F$577,"&lt;&gt;",$AS$573:$AS$577,$AS137,$AT$573:$AT$577,$AT137,$E$573:$E$577,$E137),SUMIFS(F$573:F$577,$AS$573:$AS$577,$AS137,$AT$573:$AT$577,$AT137,$E$573:$E$577,$E137),"")</f>
        <v/>
      </c>
      <c r="G137" s="315" t="str">
        <f t="shared" si="155"/>
        <v/>
      </c>
      <c r="H137" s="315" t="str">
        <f t="shared" si="155"/>
        <v/>
      </c>
      <c r="I137" s="315" t="str">
        <f t="shared" si="155"/>
        <v/>
      </c>
      <c r="J137" s="315" t="str">
        <f t="shared" si="155"/>
        <v/>
      </c>
      <c r="K137" s="315" t="str">
        <f t="shared" si="155"/>
        <v/>
      </c>
      <c r="L137" s="315" t="str">
        <f t="shared" si="155"/>
        <v/>
      </c>
      <c r="M137" s="315" t="str">
        <f t="shared" si="155"/>
        <v/>
      </c>
      <c r="N137" s="315" t="str">
        <f t="shared" si="155"/>
        <v/>
      </c>
      <c r="O137" s="315" t="str">
        <f t="shared" si="155"/>
        <v/>
      </c>
      <c r="P137" s="315" t="str">
        <f t="shared" ref="P137:AC138" si="156">IF(COUNTIFS(P$573:P$577,"&lt;&gt;",$AS$573:$AS$577,$AS137,$AT$573:$AT$577,$AT137,$E$573:$E$577,$E137),SUMIFS(P$573:P$577,$AS$573:$AS$577,$AS137,$AT$573:$AT$577,$AT137,$E$573:$E$577,$E137),"")</f>
        <v/>
      </c>
      <c r="Q137" s="315" t="str">
        <f t="shared" si="156"/>
        <v/>
      </c>
      <c r="R137" s="315" t="str">
        <f t="shared" si="156"/>
        <v/>
      </c>
      <c r="S137" s="315" t="str">
        <f t="shared" si="156"/>
        <v/>
      </c>
      <c r="T137" s="315" t="str">
        <f t="shared" si="156"/>
        <v/>
      </c>
      <c r="U137" s="315" t="str">
        <f t="shared" si="156"/>
        <v/>
      </c>
      <c r="V137" s="315" t="str">
        <f t="shared" si="156"/>
        <v/>
      </c>
      <c r="W137" s="315" t="str">
        <f t="shared" si="156"/>
        <v/>
      </c>
      <c r="X137" s="315" t="str">
        <f t="shared" si="156"/>
        <v/>
      </c>
      <c r="Y137" s="315" t="str">
        <f t="shared" si="156"/>
        <v/>
      </c>
      <c r="Z137" s="315" t="str">
        <f t="shared" si="156"/>
        <v/>
      </c>
      <c r="AA137" s="315" t="str">
        <f t="shared" si="156"/>
        <v/>
      </c>
      <c r="AB137" s="315" t="str">
        <f t="shared" si="156"/>
        <v/>
      </c>
      <c r="AC137" s="315" t="str">
        <f t="shared" si="156"/>
        <v/>
      </c>
      <c r="AD137" s="673" t="s">
        <v>281</v>
      </c>
      <c r="AE137" s="674"/>
      <c r="AF137" s="310" t="str">
        <f>IF(COUNT(F137:Q137)=0,"",SUM(F137:Q137))</f>
        <v/>
      </c>
      <c r="AG137" s="310" t="str">
        <f>IF(COUNT(R137:AC137)=0,"",SUM(R137:AC137))</f>
        <v/>
      </c>
      <c r="AH137" s="310" t="str">
        <f t="shared" ref="AH137:AO137" si="157">IF(COUNTIFS(AH$573:AH$577,"&lt;&gt;",$AS$573:$AS$577,$AS137,$AT$573:$AT$577,$AT137,$AD$573:$AD$577,$AD137),SUMIFS(AH$573:AH$577,$AS$573:$AS$577,$AS137,$AT$573:$AT$577,$AT137,$AD$573:$AD$577,$AD137),"")</f>
        <v/>
      </c>
      <c r="AI137" s="310" t="str">
        <f t="shared" si="157"/>
        <v/>
      </c>
      <c r="AJ137" s="310" t="str">
        <f t="shared" si="157"/>
        <v/>
      </c>
      <c r="AK137" s="310" t="str">
        <f t="shared" si="157"/>
        <v/>
      </c>
      <c r="AL137" s="310" t="str">
        <f t="shared" si="157"/>
        <v/>
      </c>
      <c r="AM137" s="310" t="str">
        <f t="shared" si="157"/>
        <v/>
      </c>
      <c r="AN137" s="310" t="str">
        <f t="shared" si="157"/>
        <v/>
      </c>
      <c r="AO137" s="310" t="str">
        <f t="shared" si="157"/>
        <v/>
      </c>
      <c r="AP137" s="335" t="str">
        <f>IF(COUNTIFS(AP$573:AP$577,"&lt;&gt;",$AS$573:$AS$577,$AS137,$AT$573:$AT$577,$AT137,$AD$573:$AD$577,$AD137),INDEX($AP$573:$AP$577,SUMPRODUCT(($AD$573:$AD$577=$AD137)*($AS$573:$AS$577=$AS137)*($AT$573:$AT$577=$AT137)*ROW($AS$573:$AS$577))-572,1),"")</f>
        <v/>
      </c>
      <c r="AS137" s="311" t="str">
        <f>IF(C135="","",C135)</f>
        <v>東京</v>
      </c>
      <c r="AT137" s="311" t="str">
        <f>IF(D135="","",D135)</f>
        <v>四国</v>
      </c>
    </row>
    <row r="138" spans="2:46" ht="13.5" hidden="1" customHeight="1">
      <c r="B138" s="313"/>
      <c r="C138" s="675" t="str">
        <f>C114</f>
        <v>東京</v>
      </c>
      <c r="D138" s="675" t="s">
        <v>290</v>
      </c>
      <c r="E138" s="26" t="s">
        <v>279</v>
      </c>
      <c r="F138" s="315" t="str">
        <f t="shared" si="155"/>
        <v/>
      </c>
      <c r="G138" s="315" t="str">
        <f t="shared" si="155"/>
        <v/>
      </c>
      <c r="H138" s="315" t="str">
        <f t="shared" si="155"/>
        <v/>
      </c>
      <c r="I138" s="315" t="str">
        <f t="shared" si="155"/>
        <v/>
      </c>
      <c r="J138" s="315" t="str">
        <f t="shared" si="155"/>
        <v/>
      </c>
      <c r="K138" s="315" t="str">
        <f t="shared" si="155"/>
        <v/>
      </c>
      <c r="L138" s="315" t="str">
        <f t="shared" si="155"/>
        <v/>
      </c>
      <c r="M138" s="315" t="str">
        <f t="shared" si="155"/>
        <v/>
      </c>
      <c r="N138" s="315" t="str">
        <f t="shared" si="155"/>
        <v/>
      </c>
      <c r="O138" s="315" t="str">
        <f t="shared" si="155"/>
        <v/>
      </c>
      <c r="P138" s="315" t="str">
        <f t="shared" si="156"/>
        <v/>
      </c>
      <c r="Q138" s="315" t="str">
        <f t="shared" si="156"/>
        <v/>
      </c>
      <c r="R138" s="315" t="str">
        <f t="shared" si="156"/>
        <v/>
      </c>
      <c r="S138" s="315" t="str">
        <f t="shared" si="156"/>
        <v/>
      </c>
      <c r="T138" s="315" t="str">
        <f t="shared" si="156"/>
        <v/>
      </c>
      <c r="U138" s="315" t="str">
        <f t="shared" si="156"/>
        <v/>
      </c>
      <c r="V138" s="315" t="str">
        <f t="shared" si="156"/>
        <v/>
      </c>
      <c r="W138" s="315" t="str">
        <f t="shared" si="156"/>
        <v/>
      </c>
      <c r="X138" s="315" t="str">
        <f t="shared" si="156"/>
        <v/>
      </c>
      <c r="Y138" s="315" t="str">
        <f t="shared" si="156"/>
        <v/>
      </c>
      <c r="Z138" s="315" t="str">
        <f t="shared" si="156"/>
        <v/>
      </c>
      <c r="AA138" s="315" t="str">
        <f t="shared" si="156"/>
        <v/>
      </c>
      <c r="AB138" s="315" t="str">
        <f t="shared" si="156"/>
        <v/>
      </c>
      <c r="AC138" s="315" t="str">
        <f t="shared" si="156"/>
        <v/>
      </c>
      <c r="AD138" s="671" t="s">
        <v>279</v>
      </c>
      <c r="AE138" s="26" t="s">
        <v>171</v>
      </c>
      <c r="AF138" s="310" t="str">
        <f>IF(COUNT(J138)=0,"",J138)</f>
        <v/>
      </c>
      <c r="AG138" s="310" t="str">
        <f>IF(COUNT(V138)=0,"",V138)</f>
        <v/>
      </c>
      <c r="AH138" s="315" t="str">
        <f t="shared" ref="AH138:AO139" si="158">IF(COUNTIFS(AH$573:AH$577,"&lt;&gt;",$AS$573:$AS$577,$AS138,$AT$573:$AT$577,$AT138,$AE$573:$AE$577,$AE138),SUMIFS(AH$573:AH$577,$AS$573:$AS$577,$AS138,$AT$573:$AT$577,$AT138,$AE$573:$AE$577,$AE138),"")</f>
        <v/>
      </c>
      <c r="AI138" s="315" t="str">
        <f t="shared" si="158"/>
        <v/>
      </c>
      <c r="AJ138" s="315" t="str">
        <f t="shared" si="158"/>
        <v/>
      </c>
      <c r="AK138" s="315" t="str">
        <f t="shared" si="158"/>
        <v/>
      </c>
      <c r="AL138" s="315" t="str">
        <f t="shared" si="158"/>
        <v/>
      </c>
      <c r="AM138" s="315" t="str">
        <f t="shared" si="158"/>
        <v/>
      </c>
      <c r="AN138" s="315" t="str">
        <f t="shared" si="158"/>
        <v/>
      </c>
      <c r="AO138" s="315" t="str">
        <f t="shared" si="158"/>
        <v/>
      </c>
      <c r="AP138" s="300"/>
      <c r="AS138" s="311" t="str">
        <f>IF(C138="","",C138)</f>
        <v>東京</v>
      </c>
      <c r="AT138" s="311" t="str">
        <f>IF(D138="","",D138)</f>
        <v>九州</v>
      </c>
    </row>
    <row r="139" spans="2:46" ht="13.5" hidden="1" customHeight="1">
      <c r="B139" s="313"/>
      <c r="C139" s="675"/>
      <c r="D139" s="675"/>
      <c r="E139" s="302"/>
      <c r="F139" s="316"/>
      <c r="G139" s="316"/>
      <c r="H139" s="316"/>
      <c r="I139" s="316"/>
      <c r="J139" s="316"/>
      <c r="K139" s="316"/>
      <c r="L139" s="316"/>
      <c r="M139" s="316"/>
      <c r="N139" s="316"/>
      <c r="O139" s="316"/>
      <c r="P139" s="316"/>
      <c r="Q139" s="316"/>
      <c r="R139" s="316"/>
      <c r="S139" s="316"/>
      <c r="T139" s="316"/>
      <c r="U139" s="316"/>
      <c r="V139" s="316"/>
      <c r="W139" s="316"/>
      <c r="X139" s="316"/>
      <c r="Y139" s="316"/>
      <c r="Z139" s="316"/>
      <c r="AA139" s="316"/>
      <c r="AB139" s="316"/>
      <c r="AC139" s="316"/>
      <c r="AD139" s="672"/>
      <c r="AE139" s="26" t="s">
        <v>172</v>
      </c>
      <c r="AF139" s="310" t="str">
        <f>IF(COUNT(O138)=0,"",O138)</f>
        <v/>
      </c>
      <c r="AG139" s="310" t="str">
        <f>IF(COUNT(AA138)=0,"",AA138)</f>
        <v/>
      </c>
      <c r="AH139" s="315" t="str">
        <f t="shared" si="158"/>
        <v/>
      </c>
      <c r="AI139" s="315" t="str">
        <f t="shared" si="158"/>
        <v/>
      </c>
      <c r="AJ139" s="315" t="str">
        <f t="shared" si="158"/>
        <v/>
      </c>
      <c r="AK139" s="315" t="str">
        <f t="shared" si="158"/>
        <v/>
      </c>
      <c r="AL139" s="315" t="str">
        <f t="shared" si="158"/>
        <v/>
      </c>
      <c r="AM139" s="315" t="str">
        <f t="shared" si="158"/>
        <v/>
      </c>
      <c r="AN139" s="315" t="str">
        <f t="shared" si="158"/>
        <v/>
      </c>
      <c r="AO139" s="315" t="str">
        <f t="shared" si="158"/>
        <v/>
      </c>
      <c r="AP139" s="303"/>
      <c r="AS139" s="311" t="str">
        <f>IF(C138="","",C138)</f>
        <v>東京</v>
      </c>
      <c r="AT139" s="311" t="str">
        <f>IF(D138="","",D138)</f>
        <v>九州</v>
      </c>
    </row>
    <row r="140" spans="2:46" ht="13.5" hidden="1" customHeight="1">
      <c r="B140" s="313"/>
      <c r="C140" s="675"/>
      <c r="D140" s="675"/>
      <c r="E140" s="26" t="s">
        <v>280</v>
      </c>
      <c r="F140" s="315" t="str">
        <f t="shared" ref="F140:O141" si="159">IF(COUNTIFS(F$573:F$577,"&lt;&gt;",$AS$573:$AS$577,$AS140,$AT$573:$AT$577,$AT140,$E$573:$E$577,$E140),SUMIFS(F$573:F$577,$AS$573:$AS$577,$AS140,$AT$573:$AT$577,$AT140,$E$573:$E$577,$E140),"")</f>
        <v/>
      </c>
      <c r="G140" s="315" t="str">
        <f t="shared" si="159"/>
        <v/>
      </c>
      <c r="H140" s="315" t="str">
        <f t="shared" si="159"/>
        <v/>
      </c>
      <c r="I140" s="315" t="str">
        <f t="shared" si="159"/>
        <v/>
      </c>
      <c r="J140" s="315" t="str">
        <f t="shared" si="159"/>
        <v/>
      </c>
      <c r="K140" s="315" t="str">
        <f t="shared" si="159"/>
        <v/>
      </c>
      <c r="L140" s="315" t="str">
        <f t="shared" si="159"/>
        <v/>
      </c>
      <c r="M140" s="315" t="str">
        <f t="shared" si="159"/>
        <v/>
      </c>
      <c r="N140" s="315" t="str">
        <f t="shared" si="159"/>
        <v/>
      </c>
      <c r="O140" s="315" t="str">
        <f t="shared" si="159"/>
        <v/>
      </c>
      <c r="P140" s="315" t="str">
        <f t="shared" ref="P140:AC141" si="160">IF(COUNTIFS(P$573:P$577,"&lt;&gt;",$AS$573:$AS$577,$AS140,$AT$573:$AT$577,$AT140,$E$573:$E$577,$E140),SUMIFS(P$573:P$577,$AS$573:$AS$577,$AS140,$AT$573:$AT$577,$AT140,$E$573:$E$577,$E140),"")</f>
        <v/>
      </c>
      <c r="Q140" s="315" t="str">
        <f t="shared" si="160"/>
        <v/>
      </c>
      <c r="R140" s="315" t="str">
        <f t="shared" si="160"/>
        <v/>
      </c>
      <c r="S140" s="315" t="str">
        <f t="shared" si="160"/>
        <v/>
      </c>
      <c r="T140" s="315" t="str">
        <f t="shared" si="160"/>
        <v/>
      </c>
      <c r="U140" s="315" t="str">
        <f t="shared" si="160"/>
        <v/>
      </c>
      <c r="V140" s="315" t="str">
        <f t="shared" si="160"/>
        <v/>
      </c>
      <c r="W140" s="315" t="str">
        <f t="shared" si="160"/>
        <v/>
      </c>
      <c r="X140" s="315" t="str">
        <f t="shared" si="160"/>
        <v/>
      </c>
      <c r="Y140" s="315" t="str">
        <f t="shared" si="160"/>
        <v/>
      </c>
      <c r="Z140" s="315" t="str">
        <f t="shared" si="160"/>
        <v/>
      </c>
      <c r="AA140" s="315" t="str">
        <f t="shared" si="160"/>
        <v/>
      </c>
      <c r="AB140" s="315" t="str">
        <f t="shared" si="160"/>
        <v/>
      </c>
      <c r="AC140" s="315" t="str">
        <f t="shared" si="160"/>
        <v/>
      </c>
      <c r="AD140" s="673" t="s">
        <v>281</v>
      </c>
      <c r="AE140" s="674"/>
      <c r="AF140" s="310" t="str">
        <f>IF(COUNT(F140:Q140)=0,"",SUM(F140:Q140))</f>
        <v/>
      </c>
      <c r="AG140" s="310" t="str">
        <f>IF(COUNT(R140:AC140)=0,"",SUM(R140:AC140))</f>
        <v/>
      </c>
      <c r="AH140" s="310" t="str">
        <f t="shared" ref="AH140:AO140" si="161">IF(COUNTIFS(AH$573:AH$577,"&lt;&gt;",$AS$573:$AS$577,$AS140,$AT$573:$AT$577,$AT140,$AD$573:$AD$577,$AD140),SUMIFS(AH$573:AH$577,$AS$573:$AS$577,$AS140,$AT$573:$AT$577,$AT140,$AD$573:$AD$577,$AD140),"")</f>
        <v/>
      </c>
      <c r="AI140" s="310" t="str">
        <f t="shared" si="161"/>
        <v/>
      </c>
      <c r="AJ140" s="310" t="str">
        <f t="shared" si="161"/>
        <v/>
      </c>
      <c r="AK140" s="310" t="str">
        <f t="shared" si="161"/>
        <v/>
      </c>
      <c r="AL140" s="310" t="str">
        <f t="shared" si="161"/>
        <v/>
      </c>
      <c r="AM140" s="310" t="str">
        <f t="shared" si="161"/>
        <v/>
      </c>
      <c r="AN140" s="310" t="str">
        <f t="shared" si="161"/>
        <v/>
      </c>
      <c r="AO140" s="310" t="str">
        <f t="shared" si="161"/>
        <v/>
      </c>
      <c r="AP140" s="335" t="str">
        <f>IF(COUNTIFS(AP$573:AP$577,"&lt;&gt;",$AS$573:$AS$577,$AS140,$AT$573:$AT$577,$AT140,$AD$573:$AD$577,$AD140),INDEX($AP$573:$AP$577,SUMPRODUCT(($AD$573:$AD$577=$AD140)*($AS$573:$AS$577=$AS140)*($AT$573:$AT$577=$AT140)*ROW($AS$573:$AS$577))-572,1),"")</f>
        <v/>
      </c>
      <c r="AS140" s="311" t="str">
        <f>IF(C138="","",C138)</f>
        <v>東京</v>
      </c>
      <c r="AT140" s="311" t="str">
        <f>IF(D138="","",D138)</f>
        <v>九州</v>
      </c>
    </row>
    <row r="141" spans="2:46" ht="13.5" hidden="1" customHeight="1">
      <c r="B141" s="313"/>
      <c r="C141" s="675" t="s">
        <v>276</v>
      </c>
      <c r="D141" s="675" t="str">
        <f>C114</f>
        <v>東京</v>
      </c>
      <c r="E141" s="26" t="s">
        <v>279</v>
      </c>
      <c r="F141" s="315" t="str">
        <f t="shared" si="159"/>
        <v/>
      </c>
      <c r="G141" s="315" t="str">
        <f t="shared" si="159"/>
        <v/>
      </c>
      <c r="H141" s="315" t="str">
        <f t="shared" si="159"/>
        <v/>
      </c>
      <c r="I141" s="315" t="str">
        <f t="shared" si="159"/>
        <v/>
      </c>
      <c r="J141" s="315" t="str">
        <f t="shared" si="159"/>
        <v/>
      </c>
      <c r="K141" s="315" t="str">
        <f t="shared" si="159"/>
        <v/>
      </c>
      <c r="L141" s="315" t="str">
        <f t="shared" si="159"/>
        <v/>
      </c>
      <c r="M141" s="315" t="str">
        <f t="shared" si="159"/>
        <v/>
      </c>
      <c r="N141" s="315" t="str">
        <f t="shared" si="159"/>
        <v/>
      </c>
      <c r="O141" s="315" t="str">
        <f t="shared" si="159"/>
        <v/>
      </c>
      <c r="P141" s="315" t="str">
        <f t="shared" si="160"/>
        <v/>
      </c>
      <c r="Q141" s="315" t="str">
        <f t="shared" si="160"/>
        <v/>
      </c>
      <c r="R141" s="315" t="str">
        <f t="shared" si="160"/>
        <v/>
      </c>
      <c r="S141" s="315" t="str">
        <f t="shared" si="160"/>
        <v/>
      </c>
      <c r="T141" s="315" t="str">
        <f t="shared" si="160"/>
        <v/>
      </c>
      <c r="U141" s="315" t="str">
        <f t="shared" si="160"/>
        <v/>
      </c>
      <c r="V141" s="315" t="str">
        <f t="shared" si="160"/>
        <v/>
      </c>
      <c r="W141" s="315" t="str">
        <f t="shared" si="160"/>
        <v/>
      </c>
      <c r="X141" s="315" t="str">
        <f t="shared" si="160"/>
        <v/>
      </c>
      <c r="Y141" s="315" t="str">
        <f t="shared" si="160"/>
        <v/>
      </c>
      <c r="Z141" s="315" t="str">
        <f t="shared" si="160"/>
        <v/>
      </c>
      <c r="AA141" s="315" t="str">
        <f t="shared" si="160"/>
        <v/>
      </c>
      <c r="AB141" s="315" t="str">
        <f t="shared" si="160"/>
        <v/>
      </c>
      <c r="AC141" s="315" t="str">
        <f t="shared" si="160"/>
        <v/>
      </c>
      <c r="AD141" s="671" t="s">
        <v>279</v>
      </c>
      <c r="AE141" s="26" t="s">
        <v>171</v>
      </c>
      <c r="AF141" s="310" t="str">
        <f>IF(COUNT(J141)=0,"",J141)</f>
        <v/>
      </c>
      <c r="AG141" s="310" t="str">
        <f>IF(COUNT(V141)=0,"",V141)</f>
        <v/>
      </c>
      <c r="AH141" s="315" t="str">
        <f t="shared" ref="AH141:AO142" si="162">IF(COUNTIFS(AH$573:AH$577,"&lt;&gt;",$AS$573:$AS$577,$AS141,$AT$573:$AT$577,$AT141,$AE$573:$AE$577,$AE141),SUMIFS(AH$573:AH$577,$AS$573:$AS$577,$AS141,$AT$573:$AT$577,$AT141,$AE$573:$AE$577,$AE141),"")</f>
        <v/>
      </c>
      <c r="AI141" s="315" t="str">
        <f t="shared" si="162"/>
        <v/>
      </c>
      <c r="AJ141" s="315" t="str">
        <f t="shared" si="162"/>
        <v/>
      </c>
      <c r="AK141" s="315" t="str">
        <f t="shared" si="162"/>
        <v/>
      </c>
      <c r="AL141" s="315" t="str">
        <f t="shared" si="162"/>
        <v/>
      </c>
      <c r="AM141" s="315" t="str">
        <f t="shared" si="162"/>
        <v/>
      </c>
      <c r="AN141" s="315" t="str">
        <f t="shared" si="162"/>
        <v/>
      </c>
      <c r="AO141" s="315" t="str">
        <f t="shared" si="162"/>
        <v/>
      </c>
      <c r="AP141" s="300"/>
      <c r="AS141" s="311" t="str">
        <f>IF(C141="","",C141)</f>
        <v>北海道</v>
      </c>
      <c r="AT141" s="311" t="str">
        <f>IF(D141="","",D141)</f>
        <v>東京</v>
      </c>
    </row>
    <row r="142" spans="2:46" ht="13.5" hidden="1" customHeight="1">
      <c r="B142" s="313"/>
      <c r="C142" s="675"/>
      <c r="D142" s="675"/>
      <c r="E142" s="302"/>
      <c r="F142" s="316"/>
      <c r="G142" s="316"/>
      <c r="H142" s="316"/>
      <c r="I142" s="316"/>
      <c r="J142" s="316"/>
      <c r="K142" s="316"/>
      <c r="L142" s="316"/>
      <c r="M142" s="316"/>
      <c r="N142" s="316"/>
      <c r="O142" s="316"/>
      <c r="P142" s="316"/>
      <c r="Q142" s="316"/>
      <c r="R142" s="316"/>
      <c r="S142" s="316"/>
      <c r="T142" s="316"/>
      <c r="U142" s="316"/>
      <c r="V142" s="316"/>
      <c r="W142" s="316"/>
      <c r="X142" s="316"/>
      <c r="Y142" s="316"/>
      <c r="Z142" s="316"/>
      <c r="AA142" s="316"/>
      <c r="AB142" s="316"/>
      <c r="AC142" s="316"/>
      <c r="AD142" s="672"/>
      <c r="AE142" s="26" t="s">
        <v>172</v>
      </c>
      <c r="AF142" s="310" t="str">
        <f>IF(COUNT(O141)=0,"",O141)</f>
        <v/>
      </c>
      <c r="AG142" s="310" t="str">
        <f>IF(COUNT(AA141)=0,"",AA141)</f>
        <v/>
      </c>
      <c r="AH142" s="315" t="str">
        <f t="shared" si="162"/>
        <v/>
      </c>
      <c r="AI142" s="315" t="str">
        <f t="shared" si="162"/>
        <v/>
      </c>
      <c r="AJ142" s="315" t="str">
        <f t="shared" si="162"/>
        <v/>
      </c>
      <c r="AK142" s="315" t="str">
        <f t="shared" si="162"/>
        <v/>
      </c>
      <c r="AL142" s="315" t="str">
        <f t="shared" si="162"/>
        <v/>
      </c>
      <c r="AM142" s="315" t="str">
        <f t="shared" si="162"/>
        <v/>
      </c>
      <c r="AN142" s="315" t="str">
        <f t="shared" si="162"/>
        <v/>
      </c>
      <c r="AO142" s="315" t="str">
        <f t="shared" si="162"/>
        <v/>
      </c>
      <c r="AP142" s="303"/>
      <c r="AS142" s="311" t="str">
        <f>IF(C141="","",C141)</f>
        <v>北海道</v>
      </c>
      <c r="AT142" s="311" t="str">
        <f>IF(D141="","",D141)</f>
        <v>東京</v>
      </c>
    </row>
    <row r="143" spans="2:46" ht="13.5" hidden="1" customHeight="1">
      <c r="B143" s="313"/>
      <c r="C143" s="675"/>
      <c r="D143" s="675"/>
      <c r="E143" s="26" t="s">
        <v>280</v>
      </c>
      <c r="F143" s="315" t="str">
        <f t="shared" ref="F143:O144" si="163">IF(COUNTIFS(F$573:F$577,"&lt;&gt;",$AS$573:$AS$577,$AS143,$AT$573:$AT$577,$AT143,$E$573:$E$577,$E143),SUMIFS(F$573:F$577,$AS$573:$AS$577,$AS143,$AT$573:$AT$577,$AT143,$E$573:$E$577,$E143),"")</f>
        <v/>
      </c>
      <c r="G143" s="315" t="str">
        <f t="shared" si="163"/>
        <v/>
      </c>
      <c r="H143" s="315" t="str">
        <f t="shared" si="163"/>
        <v/>
      </c>
      <c r="I143" s="315" t="str">
        <f t="shared" si="163"/>
        <v/>
      </c>
      <c r="J143" s="315" t="str">
        <f t="shared" si="163"/>
        <v/>
      </c>
      <c r="K143" s="315" t="str">
        <f t="shared" si="163"/>
        <v/>
      </c>
      <c r="L143" s="315" t="str">
        <f t="shared" si="163"/>
        <v/>
      </c>
      <c r="M143" s="315" t="str">
        <f t="shared" si="163"/>
        <v/>
      </c>
      <c r="N143" s="315" t="str">
        <f t="shared" si="163"/>
        <v/>
      </c>
      <c r="O143" s="315" t="str">
        <f t="shared" si="163"/>
        <v/>
      </c>
      <c r="P143" s="315" t="str">
        <f t="shared" ref="P143:AC144" si="164">IF(COUNTIFS(P$573:P$577,"&lt;&gt;",$AS$573:$AS$577,$AS143,$AT$573:$AT$577,$AT143,$E$573:$E$577,$E143),SUMIFS(P$573:P$577,$AS$573:$AS$577,$AS143,$AT$573:$AT$577,$AT143,$E$573:$E$577,$E143),"")</f>
        <v/>
      </c>
      <c r="Q143" s="315" t="str">
        <f t="shared" si="164"/>
        <v/>
      </c>
      <c r="R143" s="315" t="str">
        <f t="shared" si="164"/>
        <v/>
      </c>
      <c r="S143" s="315" t="str">
        <f t="shared" si="164"/>
        <v/>
      </c>
      <c r="T143" s="315" t="str">
        <f t="shared" si="164"/>
        <v/>
      </c>
      <c r="U143" s="315" t="str">
        <f t="shared" si="164"/>
        <v/>
      </c>
      <c r="V143" s="315" t="str">
        <f t="shared" si="164"/>
        <v/>
      </c>
      <c r="W143" s="315" t="str">
        <f t="shared" si="164"/>
        <v/>
      </c>
      <c r="X143" s="315" t="str">
        <f t="shared" si="164"/>
        <v/>
      </c>
      <c r="Y143" s="315" t="str">
        <f t="shared" si="164"/>
        <v/>
      </c>
      <c r="Z143" s="315" t="str">
        <f t="shared" si="164"/>
        <v/>
      </c>
      <c r="AA143" s="315" t="str">
        <f t="shared" si="164"/>
        <v/>
      </c>
      <c r="AB143" s="315" t="str">
        <f t="shared" si="164"/>
        <v/>
      </c>
      <c r="AC143" s="315" t="str">
        <f t="shared" si="164"/>
        <v/>
      </c>
      <c r="AD143" s="673" t="s">
        <v>281</v>
      </c>
      <c r="AE143" s="674"/>
      <c r="AF143" s="310" t="str">
        <f>IF(COUNT(F143:Q143)=0,"",SUM(F143:Q143))</f>
        <v/>
      </c>
      <c r="AG143" s="310" t="str">
        <f>IF(COUNT(R143:AC143)=0,"",SUM(R143:AC143))</f>
        <v/>
      </c>
      <c r="AH143" s="310" t="str">
        <f t="shared" ref="AH143:AO143" si="165">IF(COUNTIFS(AH$573:AH$577,"&lt;&gt;",$AS$573:$AS$577,$AS143,$AT$573:$AT$577,$AT143,$AD$573:$AD$577,$AD143),SUMIFS(AH$573:AH$577,$AS$573:$AS$577,$AS143,$AT$573:$AT$577,$AT143,$AD$573:$AD$577,$AD143),"")</f>
        <v/>
      </c>
      <c r="AI143" s="310" t="str">
        <f t="shared" si="165"/>
        <v/>
      </c>
      <c r="AJ143" s="310" t="str">
        <f t="shared" si="165"/>
        <v/>
      </c>
      <c r="AK143" s="310" t="str">
        <f t="shared" si="165"/>
        <v/>
      </c>
      <c r="AL143" s="310" t="str">
        <f t="shared" si="165"/>
        <v/>
      </c>
      <c r="AM143" s="310" t="str">
        <f t="shared" si="165"/>
        <v/>
      </c>
      <c r="AN143" s="310" t="str">
        <f t="shared" si="165"/>
        <v/>
      </c>
      <c r="AO143" s="310" t="str">
        <f t="shared" si="165"/>
        <v/>
      </c>
      <c r="AP143" s="335" t="str">
        <f>IF(COUNTIFS(AP$573:AP$577,"&lt;&gt;",$AS$573:$AS$577,$AS143,$AT$573:$AT$577,$AT143,$AD$573:$AD$577,$AD143),INDEX($AP$573:$AP$577,SUMPRODUCT(($AD$573:$AD$577=$AD143)*($AS$573:$AS$577=$AS143)*($AT$573:$AT$577=$AT143)*ROW($AS$573:$AS$577))-572,1),"")</f>
        <v/>
      </c>
      <c r="AS143" s="311" t="str">
        <f>IF(C141="","",C141)</f>
        <v>北海道</v>
      </c>
      <c r="AT143" s="311" t="str">
        <f>IF(D141="","",D141)</f>
        <v>東京</v>
      </c>
    </row>
    <row r="144" spans="2:46" ht="13.5" hidden="1" customHeight="1">
      <c r="B144" s="313"/>
      <c r="C144" s="675" t="s">
        <v>283</v>
      </c>
      <c r="D144" s="675" t="str">
        <f>C114</f>
        <v>東京</v>
      </c>
      <c r="E144" s="26" t="s">
        <v>279</v>
      </c>
      <c r="F144" s="315" t="str">
        <f t="shared" si="163"/>
        <v/>
      </c>
      <c r="G144" s="315" t="str">
        <f t="shared" si="163"/>
        <v/>
      </c>
      <c r="H144" s="315" t="str">
        <f t="shared" si="163"/>
        <v/>
      </c>
      <c r="I144" s="315" t="str">
        <f t="shared" si="163"/>
        <v/>
      </c>
      <c r="J144" s="315" t="str">
        <f t="shared" si="163"/>
        <v/>
      </c>
      <c r="K144" s="315" t="str">
        <f t="shared" si="163"/>
        <v/>
      </c>
      <c r="L144" s="315" t="str">
        <f t="shared" si="163"/>
        <v/>
      </c>
      <c r="M144" s="315" t="str">
        <f t="shared" si="163"/>
        <v/>
      </c>
      <c r="N144" s="315" t="str">
        <f t="shared" si="163"/>
        <v/>
      </c>
      <c r="O144" s="315" t="str">
        <f t="shared" si="163"/>
        <v/>
      </c>
      <c r="P144" s="315" t="str">
        <f t="shared" si="164"/>
        <v/>
      </c>
      <c r="Q144" s="315" t="str">
        <f t="shared" si="164"/>
        <v/>
      </c>
      <c r="R144" s="315" t="str">
        <f t="shared" si="164"/>
        <v/>
      </c>
      <c r="S144" s="315" t="str">
        <f t="shared" si="164"/>
        <v/>
      </c>
      <c r="T144" s="315" t="str">
        <f t="shared" si="164"/>
        <v/>
      </c>
      <c r="U144" s="315" t="str">
        <f t="shared" si="164"/>
        <v/>
      </c>
      <c r="V144" s="315" t="str">
        <f t="shared" si="164"/>
        <v/>
      </c>
      <c r="W144" s="315" t="str">
        <f t="shared" si="164"/>
        <v/>
      </c>
      <c r="X144" s="315" t="str">
        <f t="shared" si="164"/>
        <v/>
      </c>
      <c r="Y144" s="315" t="str">
        <f t="shared" si="164"/>
        <v/>
      </c>
      <c r="Z144" s="315" t="str">
        <f t="shared" si="164"/>
        <v/>
      </c>
      <c r="AA144" s="315" t="str">
        <f t="shared" si="164"/>
        <v/>
      </c>
      <c r="AB144" s="315" t="str">
        <f t="shared" si="164"/>
        <v/>
      </c>
      <c r="AC144" s="315" t="str">
        <f t="shared" si="164"/>
        <v/>
      </c>
      <c r="AD144" s="671" t="s">
        <v>279</v>
      </c>
      <c r="AE144" s="26" t="s">
        <v>171</v>
      </c>
      <c r="AF144" s="310" t="str">
        <f>IF(COUNT(J144)=0,"",J144)</f>
        <v/>
      </c>
      <c r="AG144" s="310" t="str">
        <f>IF(COUNT(V144)=0,"",V144)</f>
        <v/>
      </c>
      <c r="AH144" s="315" t="str">
        <f t="shared" ref="AH144:AO145" si="166">IF(COUNTIFS(AH$573:AH$577,"&lt;&gt;",$AS$573:$AS$577,$AS144,$AT$573:$AT$577,$AT144,$AE$573:$AE$577,$AE144),SUMIFS(AH$573:AH$577,$AS$573:$AS$577,$AS144,$AT$573:$AT$577,$AT144,$AE$573:$AE$577,$AE144),"")</f>
        <v/>
      </c>
      <c r="AI144" s="315" t="str">
        <f t="shared" si="166"/>
        <v/>
      </c>
      <c r="AJ144" s="315" t="str">
        <f t="shared" si="166"/>
        <v/>
      </c>
      <c r="AK144" s="315" t="str">
        <f t="shared" si="166"/>
        <v/>
      </c>
      <c r="AL144" s="315" t="str">
        <f t="shared" si="166"/>
        <v/>
      </c>
      <c r="AM144" s="315" t="str">
        <f t="shared" si="166"/>
        <v/>
      </c>
      <c r="AN144" s="315" t="str">
        <f t="shared" si="166"/>
        <v/>
      </c>
      <c r="AO144" s="315" t="str">
        <f t="shared" si="166"/>
        <v/>
      </c>
      <c r="AP144" s="300"/>
      <c r="AS144" s="311" t="str">
        <f>IF(C144="","",C144)</f>
        <v>東北</v>
      </c>
      <c r="AT144" s="311" t="str">
        <f>IF(D144="","",D144)</f>
        <v>東京</v>
      </c>
    </row>
    <row r="145" spans="2:46" ht="13.5" hidden="1" customHeight="1">
      <c r="B145" s="313"/>
      <c r="C145" s="675"/>
      <c r="D145" s="675"/>
      <c r="E145" s="302"/>
      <c r="F145" s="316"/>
      <c r="G145" s="316"/>
      <c r="H145" s="316"/>
      <c r="I145" s="316"/>
      <c r="J145" s="316"/>
      <c r="K145" s="316"/>
      <c r="L145" s="316"/>
      <c r="M145" s="316"/>
      <c r="N145" s="316"/>
      <c r="O145" s="316"/>
      <c r="P145" s="316"/>
      <c r="Q145" s="316"/>
      <c r="R145" s="316"/>
      <c r="S145" s="316"/>
      <c r="T145" s="316"/>
      <c r="U145" s="316"/>
      <c r="V145" s="316"/>
      <c r="W145" s="316"/>
      <c r="X145" s="316"/>
      <c r="Y145" s="316"/>
      <c r="Z145" s="316"/>
      <c r="AA145" s="316"/>
      <c r="AB145" s="316"/>
      <c r="AC145" s="316"/>
      <c r="AD145" s="672"/>
      <c r="AE145" s="26" t="s">
        <v>172</v>
      </c>
      <c r="AF145" s="310" t="str">
        <f>IF(COUNT(O144)=0,"",O144)</f>
        <v/>
      </c>
      <c r="AG145" s="310" t="str">
        <f>IF(COUNT(AA144)=0,"",AA144)</f>
        <v/>
      </c>
      <c r="AH145" s="315" t="str">
        <f t="shared" si="166"/>
        <v/>
      </c>
      <c r="AI145" s="315" t="str">
        <f t="shared" si="166"/>
        <v/>
      </c>
      <c r="AJ145" s="315" t="str">
        <f t="shared" si="166"/>
        <v/>
      </c>
      <c r="AK145" s="315" t="str">
        <f t="shared" si="166"/>
        <v/>
      </c>
      <c r="AL145" s="315" t="str">
        <f t="shared" si="166"/>
        <v/>
      </c>
      <c r="AM145" s="315" t="str">
        <f t="shared" si="166"/>
        <v/>
      </c>
      <c r="AN145" s="315" t="str">
        <f t="shared" si="166"/>
        <v/>
      </c>
      <c r="AO145" s="315" t="str">
        <f t="shared" si="166"/>
        <v/>
      </c>
      <c r="AP145" s="303"/>
      <c r="AS145" s="311" t="str">
        <f>IF(C144="","",C144)</f>
        <v>東北</v>
      </c>
      <c r="AT145" s="311" t="str">
        <f>IF(D144="","",D144)</f>
        <v>東京</v>
      </c>
    </row>
    <row r="146" spans="2:46" ht="13.5" hidden="1" customHeight="1">
      <c r="B146" s="313"/>
      <c r="C146" s="675"/>
      <c r="D146" s="675"/>
      <c r="E146" s="26" t="s">
        <v>280</v>
      </c>
      <c r="F146" s="315" t="str">
        <f t="shared" ref="F146:O147" si="167">IF(COUNTIFS(F$573:F$577,"&lt;&gt;",$AS$573:$AS$577,$AS146,$AT$573:$AT$577,$AT146,$E$573:$E$577,$E146),SUMIFS(F$573:F$577,$AS$573:$AS$577,$AS146,$AT$573:$AT$577,$AT146,$E$573:$E$577,$E146),"")</f>
        <v/>
      </c>
      <c r="G146" s="315" t="str">
        <f t="shared" si="167"/>
        <v/>
      </c>
      <c r="H146" s="315" t="str">
        <f t="shared" si="167"/>
        <v/>
      </c>
      <c r="I146" s="315" t="str">
        <f t="shared" si="167"/>
        <v/>
      </c>
      <c r="J146" s="315" t="str">
        <f t="shared" si="167"/>
        <v/>
      </c>
      <c r="K146" s="315" t="str">
        <f t="shared" si="167"/>
        <v/>
      </c>
      <c r="L146" s="315" t="str">
        <f t="shared" si="167"/>
        <v/>
      </c>
      <c r="M146" s="315" t="str">
        <f t="shared" si="167"/>
        <v/>
      </c>
      <c r="N146" s="315" t="str">
        <f t="shared" si="167"/>
        <v/>
      </c>
      <c r="O146" s="315" t="str">
        <f t="shared" si="167"/>
        <v/>
      </c>
      <c r="P146" s="315" t="str">
        <f t="shared" ref="P146:AC147" si="168">IF(COUNTIFS(P$573:P$577,"&lt;&gt;",$AS$573:$AS$577,$AS146,$AT$573:$AT$577,$AT146,$E$573:$E$577,$E146),SUMIFS(P$573:P$577,$AS$573:$AS$577,$AS146,$AT$573:$AT$577,$AT146,$E$573:$E$577,$E146),"")</f>
        <v/>
      </c>
      <c r="Q146" s="315" t="str">
        <f t="shared" si="168"/>
        <v/>
      </c>
      <c r="R146" s="315" t="str">
        <f t="shared" si="168"/>
        <v/>
      </c>
      <c r="S146" s="315" t="str">
        <f t="shared" si="168"/>
        <v/>
      </c>
      <c r="T146" s="315" t="str">
        <f t="shared" si="168"/>
        <v/>
      </c>
      <c r="U146" s="315" t="str">
        <f t="shared" si="168"/>
        <v/>
      </c>
      <c r="V146" s="315" t="str">
        <f t="shared" si="168"/>
        <v/>
      </c>
      <c r="W146" s="315" t="str">
        <f t="shared" si="168"/>
        <v/>
      </c>
      <c r="X146" s="315" t="str">
        <f t="shared" si="168"/>
        <v/>
      </c>
      <c r="Y146" s="315" t="str">
        <f t="shared" si="168"/>
        <v/>
      </c>
      <c r="Z146" s="315" t="str">
        <f t="shared" si="168"/>
        <v/>
      </c>
      <c r="AA146" s="315" t="str">
        <f t="shared" si="168"/>
        <v/>
      </c>
      <c r="AB146" s="315" t="str">
        <f t="shared" si="168"/>
        <v/>
      </c>
      <c r="AC146" s="315" t="str">
        <f t="shared" si="168"/>
        <v/>
      </c>
      <c r="AD146" s="673" t="s">
        <v>281</v>
      </c>
      <c r="AE146" s="674"/>
      <c r="AF146" s="310" t="str">
        <f>IF(COUNT(F146:Q146)=0,"",SUM(F146:Q146))</f>
        <v/>
      </c>
      <c r="AG146" s="310" t="str">
        <f>IF(COUNT(R146:AC146)=0,"",SUM(R146:AC146))</f>
        <v/>
      </c>
      <c r="AH146" s="310" t="str">
        <f t="shared" ref="AH146:AO146" si="169">IF(COUNTIFS(AH$573:AH$577,"&lt;&gt;",$AS$573:$AS$577,$AS146,$AT$573:$AT$577,$AT146,$AD$573:$AD$577,$AD146),SUMIFS(AH$573:AH$577,$AS$573:$AS$577,$AS146,$AT$573:$AT$577,$AT146,$AD$573:$AD$577,$AD146),"")</f>
        <v/>
      </c>
      <c r="AI146" s="310" t="str">
        <f t="shared" si="169"/>
        <v/>
      </c>
      <c r="AJ146" s="310" t="str">
        <f t="shared" si="169"/>
        <v/>
      </c>
      <c r="AK146" s="310" t="str">
        <f t="shared" si="169"/>
        <v/>
      </c>
      <c r="AL146" s="310" t="str">
        <f t="shared" si="169"/>
        <v/>
      </c>
      <c r="AM146" s="310" t="str">
        <f t="shared" si="169"/>
        <v/>
      </c>
      <c r="AN146" s="310" t="str">
        <f t="shared" si="169"/>
        <v/>
      </c>
      <c r="AO146" s="310" t="str">
        <f t="shared" si="169"/>
        <v/>
      </c>
      <c r="AP146" s="335" t="str">
        <f>IF(COUNTIFS(AP$573:AP$577,"&lt;&gt;",$AS$573:$AS$577,$AS146,$AT$573:$AT$577,$AT146,$AD$573:$AD$577,$AD146),INDEX($AP$573:$AP$577,SUMPRODUCT(($AD$573:$AD$577=$AD146)*($AS$573:$AS$577=$AS146)*($AT$573:$AT$577=$AT146)*ROW($AS$573:$AS$577))-572,1),"")</f>
        <v/>
      </c>
      <c r="AS146" s="311" t="str">
        <f>IF(C144="","",C144)</f>
        <v>東北</v>
      </c>
      <c r="AT146" s="311" t="str">
        <f>IF(D144="","",D144)</f>
        <v>東京</v>
      </c>
    </row>
    <row r="147" spans="2:46" ht="13.5" hidden="1" customHeight="1">
      <c r="B147" s="313"/>
      <c r="C147" s="675" t="s">
        <v>284</v>
      </c>
      <c r="D147" s="675" t="str">
        <f>C114</f>
        <v>東京</v>
      </c>
      <c r="E147" s="26" t="s">
        <v>279</v>
      </c>
      <c r="F147" s="315" t="str">
        <f t="shared" si="167"/>
        <v/>
      </c>
      <c r="G147" s="315" t="str">
        <f t="shared" si="167"/>
        <v/>
      </c>
      <c r="H147" s="315" t="str">
        <f t="shared" si="167"/>
        <v/>
      </c>
      <c r="I147" s="315" t="str">
        <f t="shared" si="167"/>
        <v/>
      </c>
      <c r="J147" s="315" t="str">
        <f t="shared" si="167"/>
        <v/>
      </c>
      <c r="K147" s="315" t="str">
        <f t="shared" si="167"/>
        <v/>
      </c>
      <c r="L147" s="315" t="str">
        <f t="shared" si="167"/>
        <v/>
      </c>
      <c r="M147" s="315" t="str">
        <f t="shared" si="167"/>
        <v/>
      </c>
      <c r="N147" s="315" t="str">
        <f t="shared" si="167"/>
        <v/>
      </c>
      <c r="O147" s="315" t="str">
        <f t="shared" si="167"/>
        <v/>
      </c>
      <c r="P147" s="315" t="str">
        <f t="shared" si="168"/>
        <v/>
      </c>
      <c r="Q147" s="315" t="str">
        <f t="shared" si="168"/>
        <v/>
      </c>
      <c r="R147" s="315" t="str">
        <f t="shared" si="168"/>
        <v/>
      </c>
      <c r="S147" s="315" t="str">
        <f t="shared" si="168"/>
        <v/>
      </c>
      <c r="T147" s="315" t="str">
        <f t="shared" si="168"/>
        <v/>
      </c>
      <c r="U147" s="315" t="str">
        <f t="shared" si="168"/>
        <v/>
      </c>
      <c r="V147" s="315" t="str">
        <f t="shared" si="168"/>
        <v/>
      </c>
      <c r="W147" s="315" t="str">
        <f t="shared" si="168"/>
        <v/>
      </c>
      <c r="X147" s="315" t="str">
        <f t="shared" si="168"/>
        <v/>
      </c>
      <c r="Y147" s="315" t="str">
        <f t="shared" si="168"/>
        <v/>
      </c>
      <c r="Z147" s="315" t="str">
        <f t="shared" si="168"/>
        <v/>
      </c>
      <c r="AA147" s="315" t="str">
        <f t="shared" si="168"/>
        <v/>
      </c>
      <c r="AB147" s="315" t="str">
        <f t="shared" si="168"/>
        <v/>
      </c>
      <c r="AC147" s="315" t="str">
        <f t="shared" si="168"/>
        <v/>
      </c>
      <c r="AD147" s="671" t="s">
        <v>279</v>
      </c>
      <c r="AE147" s="26" t="s">
        <v>171</v>
      </c>
      <c r="AF147" s="310" t="str">
        <f>IF(COUNT(J147)=0,"",J147)</f>
        <v/>
      </c>
      <c r="AG147" s="310" t="str">
        <f>IF(COUNT(V147)=0,"",V147)</f>
        <v/>
      </c>
      <c r="AH147" s="315" t="str">
        <f t="shared" ref="AH147:AO148" si="170">IF(COUNTIFS(AH$573:AH$577,"&lt;&gt;",$AS$573:$AS$577,$AS147,$AT$573:$AT$577,$AT147,$AE$573:$AE$577,$AE147),SUMIFS(AH$573:AH$577,$AS$573:$AS$577,$AS147,$AT$573:$AT$577,$AT147,$AE$573:$AE$577,$AE147),"")</f>
        <v/>
      </c>
      <c r="AI147" s="315" t="str">
        <f t="shared" si="170"/>
        <v/>
      </c>
      <c r="AJ147" s="315" t="str">
        <f t="shared" si="170"/>
        <v/>
      </c>
      <c r="AK147" s="315" t="str">
        <f t="shared" si="170"/>
        <v/>
      </c>
      <c r="AL147" s="315" t="str">
        <f t="shared" si="170"/>
        <v/>
      </c>
      <c r="AM147" s="315" t="str">
        <f t="shared" si="170"/>
        <v/>
      </c>
      <c r="AN147" s="315" t="str">
        <f t="shared" si="170"/>
        <v/>
      </c>
      <c r="AO147" s="315" t="str">
        <f t="shared" si="170"/>
        <v/>
      </c>
      <c r="AP147" s="300"/>
      <c r="AS147" s="311" t="str">
        <f>IF(C147="","",C147)</f>
        <v>中部</v>
      </c>
      <c r="AT147" s="311" t="str">
        <f>IF(D147="","",D147)</f>
        <v>東京</v>
      </c>
    </row>
    <row r="148" spans="2:46" ht="13.5" hidden="1" customHeight="1">
      <c r="B148" s="313"/>
      <c r="C148" s="675"/>
      <c r="D148" s="675"/>
      <c r="E148" s="302"/>
      <c r="F148" s="316"/>
      <c r="G148" s="316"/>
      <c r="H148" s="316"/>
      <c r="I148" s="316"/>
      <c r="J148" s="316"/>
      <c r="K148" s="316"/>
      <c r="L148" s="316"/>
      <c r="M148" s="316"/>
      <c r="N148" s="316"/>
      <c r="O148" s="316"/>
      <c r="P148" s="316"/>
      <c r="Q148" s="316"/>
      <c r="R148" s="316"/>
      <c r="S148" s="316"/>
      <c r="T148" s="316"/>
      <c r="U148" s="316"/>
      <c r="V148" s="316"/>
      <c r="W148" s="316"/>
      <c r="X148" s="316"/>
      <c r="Y148" s="316"/>
      <c r="Z148" s="316"/>
      <c r="AA148" s="316"/>
      <c r="AB148" s="316"/>
      <c r="AC148" s="316"/>
      <c r="AD148" s="672"/>
      <c r="AE148" s="26" t="s">
        <v>172</v>
      </c>
      <c r="AF148" s="310" t="str">
        <f>IF(COUNT(O147)=0,"",O147)</f>
        <v/>
      </c>
      <c r="AG148" s="310" t="str">
        <f>IF(COUNT(AA147)=0,"",AA147)</f>
        <v/>
      </c>
      <c r="AH148" s="315" t="str">
        <f t="shared" si="170"/>
        <v/>
      </c>
      <c r="AI148" s="315" t="str">
        <f t="shared" si="170"/>
        <v/>
      </c>
      <c r="AJ148" s="315" t="str">
        <f t="shared" si="170"/>
        <v/>
      </c>
      <c r="AK148" s="315" t="str">
        <f t="shared" si="170"/>
        <v/>
      </c>
      <c r="AL148" s="315" t="str">
        <f t="shared" si="170"/>
        <v/>
      </c>
      <c r="AM148" s="315" t="str">
        <f t="shared" si="170"/>
        <v/>
      </c>
      <c r="AN148" s="315" t="str">
        <f t="shared" si="170"/>
        <v/>
      </c>
      <c r="AO148" s="315" t="str">
        <f t="shared" si="170"/>
        <v/>
      </c>
      <c r="AP148" s="303"/>
      <c r="AS148" s="311" t="str">
        <f>IF(C147="","",C147)</f>
        <v>中部</v>
      </c>
      <c r="AT148" s="311" t="str">
        <f>IF(D147="","",D147)</f>
        <v>東京</v>
      </c>
    </row>
    <row r="149" spans="2:46" ht="13.5" hidden="1" customHeight="1">
      <c r="B149" s="313"/>
      <c r="C149" s="675"/>
      <c r="D149" s="675"/>
      <c r="E149" s="26" t="s">
        <v>280</v>
      </c>
      <c r="F149" s="315" t="str">
        <f t="shared" ref="F149:O150" si="171">IF(COUNTIFS(F$573:F$577,"&lt;&gt;",$AS$573:$AS$577,$AS149,$AT$573:$AT$577,$AT149,$E$573:$E$577,$E149),SUMIFS(F$573:F$577,$AS$573:$AS$577,$AS149,$AT$573:$AT$577,$AT149,$E$573:$E$577,$E149),"")</f>
        <v/>
      </c>
      <c r="G149" s="315" t="str">
        <f t="shared" si="171"/>
        <v/>
      </c>
      <c r="H149" s="315" t="str">
        <f t="shared" si="171"/>
        <v/>
      </c>
      <c r="I149" s="315" t="str">
        <f t="shared" si="171"/>
        <v/>
      </c>
      <c r="J149" s="315" t="str">
        <f t="shared" si="171"/>
        <v/>
      </c>
      <c r="K149" s="315" t="str">
        <f t="shared" si="171"/>
        <v/>
      </c>
      <c r="L149" s="315" t="str">
        <f t="shared" si="171"/>
        <v/>
      </c>
      <c r="M149" s="315" t="str">
        <f t="shared" si="171"/>
        <v/>
      </c>
      <c r="N149" s="315" t="str">
        <f t="shared" si="171"/>
        <v/>
      </c>
      <c r="O149" s="315" t="str">
        <f t="shared" si="171"/>
        <v/>
      </c>
      <c r="P149" s="315" t="str">
        <f t="shared" ref="P149:AC150" si="172">IF(COUNTIFS(P$573:P$577,"&lt;&gt;",$AS$573:$AS$577,$AS149,$AT$573:$AT$577,$AT149,$E$573:$E$577,$E149),SUMIFS(P$573:P$577,$AS$573:$AS$577,$AS149,$AT$573:$AT$577,$AT149,$E$573:$E$577,$E149),"")</f>
        <v/>
      </c>
      <c r="Q149" s="315" t="str">
        <f t="shared" si="172"/>
        <v/>
      </c>
      <c r="R149" s="315" t="str">
        <f t="shared" si="172"/>
        <v/>
      </c>
      <c r="S149" s="315" t="str">
        <f t="shared" si="172"/>
        <v/>
      </c>
      <c r="T149" s="315" t="str">
        <f t="shared" si="172"/>
        <v/>
      </c>
      <c r="U149" s="315" t="str">
        <f t="shared" si="172"/>
        <v/>
      </c>
      <c r="V149" s="315" t="str">
        <f t="shared" si="172"/>
        <v/>
      </c>
      <c r="W149" s="315" t="str">
        <f t="shared" si="172"/>
        <v/>
      </c>
      <c r="X149" s="315" t="str">
        <f t="shared" si="172"/>
        <v/>
      </c>
      <c r="Y149" s="315" t="str">
        <f t="shared" si="172"/>
        <v/>
      </c>
      <c r="Z149" s="315" t="str">
        <f t="shared" si="172"/>
        <v/>
      </c>
      <c r="AA149" s="315" t="str">
        <f t="shared" si="172"/>
        <v/>
      </c>
      <c r="AB149" s="315" t="str">
        <f t="shared" si="172"/>
        <v/>
      </c>
      <c r="AC149" s="315" t="str">
        <f t="shared" si="172"/>
        <v/>
      </c>
      <c r="AD149" s="673" t="s">
        <v>281</v>
      </c>
      <c r="AE149" s="674"/>
      <c r="AF149" s="310" t="str">
        <f>IF(COUNT(F149:Q149)=0,"",SUM(F149:Q149))</f>
        <v/>
      </c>
      <c r="AG149" s="310" t="str">
        <f>IF(COUNT(R149:AC149)=0,"",SUM(R149:AC149))</f>
        <v/>
      </c>
      <c r="AH149" s="310" t="str">
        <f t="shared" ref="AH149:AO149" si="173">IF(COUNTIFS(AH$573:AH$577,"&lt;&gt;",$AS$573:$AS$577,$AS149,$AT$573:$AT$577,$AT149,$AD$573:$AD$577,$AD149),SUMIFS(AH$573:AH$577,$AS$573:$AS$577,$AS149,$AT$573:$AT$577,$AT149,$AD$573:$AD$577,$AD149),"")</f>
        <v/>
      </c>
      <c r="AI149" s="310" t="str">
        <f t="shared" si="173"/>
        <v/>
      </c>
      <c r="AJ149" s="310" t="str">
        <f t="shared" si="173"/>
        <v/>
      </c>
      <c r="AK149" s="310" t="str">
        <f t="shared" si="173"/>
        <v/>
      </c>
      <c r="AL149" s="310" t="str">
        <f t="shared" si="173"/>
        <v/>
      </c>
      <c r="AM149" s="310" t="str">
        <f t="shared" si="173"/>
        <v/>
      </c>
      <c r="AN149" s="310" t="str">
        <f t="shared" si="173"/>
        <v/>
      </c>
      <c r="AO149" s="310" t="str">
        <f t="shared" si="173"/>
        <v/>
      </c>
      <c r="AP149" s="335" t="str">
        <f>IF(COUNTIFS(AP$573:AP$577,"&lt;&gt;",$AS$573:$AS$577,$AS149,$AT$573:$AT$577,$AT149,$AD$573:$AD$577,$AD149),INDEX($AP$573:$AP$577,SUMPRODUCT(($AD$573:$AD$577=$AD149)*($AS$573:$AS$577=$AS149)*($AT$573:$AT$577=$AT149)*ROW($AS$573:$AS$577))-572,1),"")</f>
        <v/>
      </c>
      <c r="AS149" s="311" t="str">
        <f>IF(C147="","",C147)</f>
        <v>中部</v>
      </c>
      <c r="AT149" s="311" t="str">
        <f>IF(D147="","",D147)</f>
        <v>東京</v>
      </c>
    </row>
    <row r="150" spans="2:46" ht="13.5" hidden="1" customHeight="1">
      <c r="B150" s="313"/>
      <c r="C150" s="675" t="s">
        <v>285</v>
      </c>
      <c r="D150" s="675" t="str">
        <f>C114</f>
        <v>東京</v>
      </c>
      <c r="E150" s="26" t="s">
        <v>279</v>
      </c>
      <c r="F150" s="315" t="str">
        <f t="shared" si="171"/>
        <v/>
      </c>
      <c r="G150" s="315" t="str">
        <f t="shared" si="171"/>
        <v/>
      </c>
      <c r="H150" s="315" t="str">
        <f t="shared" si="171"/>
        <v/>
      </c>
      <c r="I150" s="315" t="str">
        <f t="shared" si="171"/>
        <v/>
      </c>
      <c r="J150" s="315" t="str">
        <f t="shared" si="171"/>
        <v/>
      </c>
      <c r="K150" s="315" t="str">
        <f t="shared" si="171"/>
        <v/>
      </c>
      <c r="L150" s="315" t="str">
        <f t="shared" si="171"/>
        <v/>
      </c>
      <c r="M150" s="315" t="str">
        <f t="shared" si="171"/>
        <v/>
      </c>
      <c r="N150" s="315" t="str">
        <f t="shared" si="171"/>
        <v/>
      </c>
      <c r="O150" s="315" t="str">
        <f t="shared" si="171"/>
        <v/>
      </c>
      <c r="P150" s="315" t="str">
        <f t="shared" si="172"/>
        <v/>
      </c>
      <c r="Q150" s="315" t="str">
        <f t="shared" si="172"/>
        <v/>
      </c>
      <c r="R150" s="315" t="str">
        <f t="shared" si="172"/>
        <v/>
      </c>
      <c r="S150" s="315" t="str">
        <f t="shared" si="172"/>
        <v/>
      </c>
      <c r="T150" s="315" t="str">
        <f t="shared" si="172"/>
        <v/>
      </c>
      <c r="U150" s="315" t="str">
        <f t="shared" si="172"/>
        <v/>
      </c>
      <c r="V150" s="315" t="str">
        <f t="shared" si="172"/>
        <v/>
      </c>
      <c r="W150" s="315" t="str">
        <f t="shared" si="172"/>
        <v/>
      </c>
      <c r="X150" s="315" t="str">
        <f t="shared" si="172"/>
        <v/>
      </c>
      <c r="Y150" s="315" t="str">
        <f t="shared" si="172"/>
        <v/>
      </c>
      <c r="Z150" s="315" t="str">
        <f t="shared" si="172"/>
        <v/>
      </c>
      <c r="AA150" s="315" t="str">
        <f t="shared" si="172"/>
        <v/>
      </c>
      <c r="AB150" s="315" t="str">
        <f t="shared" si="172"/>
        <v/>
      </c>
      <c r="AC150" s="315" t="str">
        <f t="shared" si="172"/>
        <v/>
      </c>
      <c r="AD150" s="671" t="s">
        <v>279</v>
      </c>
      <c r="AE150" s="26" t="s">
        <v>171</v>
      </c>
      <c r="AF150" s="310" t="str">
        <f>IF(COUNT(J150)=0,"",J150)</f>
        <v/>
      </c>
      <c r="AG150" s="310" t="str">
        <f>IF(COUNT(V150)=0,"",V150)</f>
        <v/>
      </c>
      <c r="AH150" s="315" t="str">
        <f t="shared" ref="AH150:AO151" si="174">IF(COUNTIFS(AH$573:AH$577,"&lt;&gt;",$AS$573:$AS$577,$AS150,$AT$573:$AT$577,$AT150,$AE$573:$AE$577,$AE150),SUMIFS(AH$573:AH$577,$AS$573:$AS$577,$AS150,$AT$573:$AT$577,$AT150,$AE$573:$AE$577,$AE150),"")</f>
        <v/>
      </c>
      <c r="AI150" s="315" t="str">
        <f t="shared" si="174"/>
        <v/>
      </c>
      <c r="AJ150" s="315" t="str">
        <f t="shared" si="174"/>
        <v/>
      </c>
      <c r="AK150" s="315" t="str">
        <f t="shared" si="174"/>
        <v/>
      </c>
      <c r="AL150" s="315" t="str">
        <f t="shared" si="174"/>
        <v/>
      </c>
      <c r="AM150" s="315" t="str">
        <f t="shared" si="174"/>
        <v/>
      </c>
      <c r="AN150" s="315" t="str">
        <f t="shared" si="174"/>
        <v/>
      </c>
      <c r="AO150" s="315" t="str">
        <f t="shared" si="174"/>
        <v/>
      </c>
      <c r="AP150" s="300"/>
      <c r="AS150" s="311" t="str">
        <f>IF(C150="","",C150)</f>
        <v>北陸</v>
      </c>
      <c r="AT150" s="311" t="str">
        <f>IF(D150="","",D150)</f>
        <v>東京</v>
      </c>
    </row>
    <row r="151" spans="2:46" ht="13.5" hidden="1" customHeight="1">
      <c r="B151" s="313"/>
      <c r="C151" s="675"/>
      <c r="D151" s="675"/>
      <c r="E151" s="302"/>
      <c r="F151" s="316"/>
      <c r="G151" s="316"/>
      <c r="H151" s="316"/>
      <c r="I151" s="316"/>
      <c r="J151" s="316"/>
      <c r="K151" s="316"/>
      <c r="L151" s="316"/>
      <c r="M151" s="316"/>
      <c r="N151" s="316"/>
      <c r="O151" s="316"/>
      <c r="P151" s="316"/>
      <c r="Q151" s="316"/>
      <c r="R151" s="316"/>
      <c r="S151" s="316"/>
      <c r="T151" s="316"/>
      <c r="U151" s="316"/>
      <c r="V151" s="316"/>
      <c r="W151" s="316"/>
      <c r="X151" s="316"/>
      <c r="Y151" s="316"/>
      <c r="Z151" s="316"/>
      <c r="AA151" s="316"/>
      <c r="AB151" s="316"/>
      <c r="AC151" s="316"/>
      <c r="AD151" s="672"/>
      <c r="AE151" s="26" t="s">
        <v>172</v>
      </c>
      <c r="AF151" s="310" t="str">
        <f>IF(COUNT(O150)=0,"",O150)</f>
        <v/>
      </c>
      <c r="AG151" s="310" t="str">
        <f>IF(COUNT(AA150)=0,"",AA150)</f>
        <v/>
      </c>
      <c r="AH151" s="315" t="str">
        <f t="shared" si="174"/>
        <v/>
      </c>
      <c r="AI151" s="315" t="str">
        <f t="shared" si="174"/>
        <v/>
      </c>
      <c r="AJ151" s="315" t="str">
        <f t="shared" si="174"/>
        <v/>
      </c>
      <c r="AK151" s="315" t="str">
        <f t="shared" si="174"/>
        <v/>
      </c>
      <c r="AL151" s="315" t="str">
        <f t="shared" si="174"/>
        <v/>
      </c>
      <c r="AM151" s="315" t="str">
        <f t="shared" si="174"/>
        <v/>
      </c>
      <c r="AN151" s="315" t="str">
        <f t="shared" si="174"/>
        <v/>
      </c>
      <c r="AO151" s="315" t="str">
        <f t="shared" si="174"/>
        <v/>
      </c>
      <c r="AP151" s="303"/>
      <c r="AS151" s="311" t="str">
        <f>IF(C150="","",C150)</f>
        <v>北陸</v>
      </c>
      <c r="AT151" s="311" t="str">
        <f>IF(D150="","",D150)</f>
        <v>東京</v>
      </c>
    </row>
    <row r="152" spans="2:46" ht="13.5" hidden="1" customHeight="1">
      <c r="B152" s="313"/>
      <c r="C152" s="675"/>
      <c r="D152" s="675"/>
      <c r="E152" s="26" t="s">
        <v>280</v>
      </c>
      <c r="F152" s="315" t="str">
        <f t="shared" ref="F152:O153" si="175">IF(COUNTIFS(F$573:F$577,"&lt;&gt;",$AS$573:$AS$577,$AS152,$AT$573:$AT$577,$AT152,$E$573:$E$577,$E152),SUMIFS(F$573:F$577,$AS$573:$AS$577,$AS152,$AT$573:$AT$577,$AT152,$E$573:$E$577,$E152),"")</f>
        <v/>
      </c>
      <c r="G152" s="315" t="str">
        <f t="shared" si="175"/>
        <v/>
      </c>
      <c r="H152" s="315" t="str">
        <f t="shared" si="175"/>
        <v/>
      </c>
      <c r="I152" s="315" t="str">
        <f t="shared" si="175"/>
        <v/>
      </c>
      <c r="J152" s="315" t="str">
        <f t="shared" si="175"/>
        <v/>
      </c>
      <c r="K152" s="315" t="str">
        <f t="shared" si="175"/>
        <v/>
      </c>
      <c r="L152" s="315" t="str">
        <f t="shared" si="175"/>
        <v/>
      </c>
      <c r="M152" s="315" t="str">
        <f t="shared" si="175"/>
        <v/>
      </c>
      <c r="N152" s="315" t="str">
        <f t="shared" si="175"/>
        <v/>
      </c>
      <c r="O152" s="315" t="str">
        <f t="shared" si="175"/>
        <v/>
      </c>
      <c r="P152" s="315" t="str">
        <f t="shared" ref="P152:AC153" si="176">IF(COUNTIFS(P$573:P$577,"&lt;&gt;",$AS$573:$AS$577,$AS152,$AT$573:$AT$577,$AT152,$E$573:$E$577,$E152),SUMIFS(P$573:P$577,$AS$573:$AS$577,$AS152,$AT$573:$AT$577,$AT152,$E$573:$E$577,$E152),"")</f>
        <v/>
      </c>
      <c r="Q152" s="315" t="str">
        <f t="shared" si="176"/>
        <v/>
      </c>
      <c r="R152" s="315" t="str">
        <f t="shared" si="176"/>
        <v/>
      </c>
      <c r="S152" s="315" t="str">
        <f t="shared" si="176"/>
        <v/>
      </c>
      <c r="T152" s="315" t="str">
        <f t="shared" si="176"/>
        <v/>
      </c>
      <c r="U152" s="315" t="str">
        <f t="shared" si="176"/>
        <v/>
      </c>
      <c r="V152" s="315" t="str">
        <f t="shared" si="176"/>
        <v/>
      </c>
      <c r="W152" s="315" t="str">
        <f t="shared" si="176"/>
        <v/>
      </c>
      <c r="X152" s="315" t="str">
        <f t="shared" si="176"/>
        <v/>
      </c>
      <c r="Y152" s="315" t="str">
        <f t="shared" si="176"/>
        <v/>
      </c>
      <c r="Z152" s="315" t="str">
        <f t="shared" si="176"/>
        <v/>
      </c>
      <c r="AA152" s="315" t="str">
        <f t="shared" si="176"/>
        <v/>
      </c>
      <c r="AB152" s="315" t="str">
        <f t="shared" si="176"/>
        <v/>
      </c>
      <c r="AC152" s="315" t="str">
        <f t="shared" si="176"/>
        <v/>
      </c>
      <c r="AD152" s="673" t="s">
        <v>281</v>
      </c>
      <c r="AE152" s="674"/>
      <c r="AF152" s="310" t="str">
        <f>IF(COUNT(F152:Q152)=0,"",SUM(F152:Q152))</f>
        <v/>
      </c>
      <c r="AG152" s="310" t="str">
        <f>IF(COUNT(R152:AC152)=0,"",SUM(R152:AC152))</f>
        <v/>
      </c>
      <c r="AH152" s="310" t="str">
        <f t="shared" ref="AH152:AO152" si="177">IF(COUNTIFS(AH$573:AH$577,"&lt;&gt;",$AS$573:$AS$577,$AS152,$AT$573:$AT$577,$AT152,$AD$573:$AD$577,$AD152),SUMIFS(AH$573:AH$577,$AS$573:$AS$577,$AS152,$AT$573:$AT$577,$AT152,$AD$573:$AD$577,$AD152),"")</f>
        <v/>
      </c>
      <c r="AI152" s="310" t="str">
        <f t="shared" si="177"/>
        <v/>
      </c>
      <c r="AJ152" s="310" t="str">
        <f t="shared" si="177"/>
        <v/>
      </c>
      <c r="AK152" s="310" t="str">
        <f t="shared" si="177"/>
        <v/>
      </c>
      <c r="AL152" s="310" t="str">
        <f t="shared" si="177"/>
        <v/>
      </c>
      <c r="AM152" s="310" t="str">
        <f t="shared" si="177"/>
        <v/>
      </c>
      <c r="AN152" s="310" t="str">
        <f t="shared" si="177"/>
        <v/>
      </c>
      <c r="AO152" s="310" t="str">
        <f t="shared" si="177"/>
        <v/>
      </c>
      <c r="AP152" s="335" t="str">
        <f>IF(COUNTIFS(AP$573:AP$577,"&lt;&gt;",$AS$573:$AS$577,$AS152,$AT$573:$AT$577,$AT152,$AD$573:$AD$577,$AD152),INDEX($AP$573:$AP$577,SUMPRODUCT(($AD$573:$AD$577=$AD152)*($AS$573:$AS$577=$AS152)*($AT$573:$AT$577=$AT152)*ROW($AS$573:$AS$577))-572,1),"")</f>
        <v/>
      </c>
      <c r="AS152" s="311" t="str">
        <f>IF(C150="","",C150)</f>
        <v>北陸</v>
      </c>
      <c r="AT152" s="311" t="str">
        <f>IF(D150="","",D150)</f>
        <v>東京</v>
      </c>
    </row>
    <row r="153" spans="2:46" ht="13.5" hidden="1" customHeight="1">
      <c r="B153" s="313"/>
      <c r="C153" s="675" t="s">
        <v>287</v>
      </c>
      <c r="D153" s="675" t="str">
        <f>C114</f>
        <v>東京</v>
      </c>
      <c r="E153" s="26" t="s">
        <v>279</v>
      </c>
      <c r="F153" s="315" t="str">
        <f t="shared" si="175"/>
        <v/>
      </c>
      <c r="G153" s="315" t="str">
        <f t="shared" si="175"/>
        <v/>
      </c>
      <c r="H153" s="315" t="str">
        <f t="shared" si="175"/>
        <v/>
      </c>
      <c r="I153" s="315" t="str">
        <f t="shared" si="175"/>
        <v/>
      </c>
      <c r="J153" s="315" t="str">
        <f t="shared" si="175"/>
        <v/>
      </c>
      <c r="K153" s="315" t="str">
        <f t="shared" si="175"/>
        <v/>
      </c>
      <c r="L153" s="315" t="str">
        <f t="shared" si="175"/>
        <v/>
      </c>
      <c r="M153" s="315" t="str">
        <f t="shared" si="175"/>
        <v/>
      </c>
      <c r="N153" s="315" t="str">
        <f t="shared" si="175"/>
        <v/>
      </c>
      <c r="O153" s="315" t="str">
        <f t="shared" si="175"/>
        <v/>
      </c>
      <c r="P153" s="315" t="str">
        <f t="shared" si="176"/>
        <v/>
      </c>
      <c r="Q153" s="315" t="str">
        <f t="shared" si="176"/>
        <v/>
      </c>
      <c r="R153" s="315" t="str">
        <f t="shared" si="176"/>
        <v/>
      </c>
      <c r="S153" s="315" t="str">
        <f t="shared" si="176"/>
        <v/>
      </c>
      <c r="T153" s="315" t="str">
        <f t="shared" si="176"/>
        <v/>
      </c>
      <c r="U153" s="315" t="str">
        <f t="shared" si="176"/>
        <v/>
      </c>
      <c r="V153" s="315" t="str">
        <f t="shared" si="176"/>
        <v/>
      </c>
      <c r="W153" s="315" t="str">
        <f t="shared" si="176"/>
        <v/>
      </c>
      <c r="X153" s="315" t="str">
        <f t="shared" si="176"/>
        <v/>
      </c>
      <c r="Y153" s="315" t="str">
        <f t="shared" si="176"/>
        <v/>
      </c>
      <c r="Z153" s="315" t="str">
        <f t="shared" si="176"/>
        <v/>
      </c>
      <c r="AA153" s="315" t="str">
        <f t="shared" si="176"/>
        <v/>
      </c>
      <c r="AB153" s="315" t="str">
        <f t="shared" si="176"/>
        <v/>
      </c>
      <c r="AC153" s="315" t="str">
        <f t="shared" si="176"/>
        <v/>
      </c>
      <c r="AD153" s="671" t="s">
        <v>279</v>
      </c>
      <c r="AE153" s="26" t="s">
        <v>171</v>
      </c>
      <c r="AF153" s="310" t="str">
        <f>IF(COUNT(J153)=0,"",J153)</f>
        <v/>
      </c>
      <c r="AG153" s="310" t="str">
        <f>IF(COUNT(V153)=0,"",V153)</f>
        <v/>
      </c>
      <c r="AH153" s="315" t="str">
        <f t="shared" ref="AH153:AO154" si="178">IF(COUNTIFS(AH$573:AH$577,"&lt;&gt;",$AS$573:$AS$577,$AS153,$AT$573:$AT$577,$AT153,$AE$573:$AE$577,$AE153),SUMIFS(AH$573:AH$577,$AS$573:$AS$577,$AS153,$AT$573:$AT$577,$AT153,$AE$573:$AE$577,$AE153),"")</f>
        <v/>
      </c>
      <c r="AI153" s="315" t="str">
        <f t="shared" si="178"/>
        <v/>
      </c>
      <c r="AJ153" s="315" t="str">
        <f t="shared" si="178"/>
        <v/>
      </c>
      <c r="AK153" s="315" t="str">
        <f t="shared" si="178"/>
        <v/>
      </c>
      <c r="AL153" s="315" t="str">
        <f t="shared" si="178"/>
        <v/>
      </c>
      <c r="AM153" s="315" t="str">
        <f t="shared" si="178"/>
        <v/>
      </c>
      <c r="AN153" s="315" t="str">
        <f t="shared" si="178"/>
        <v/>
      </c>
      <c r="AO153" s="315" t="str">
        <f t="shared" si="178"/>
        <v/>
      </c>
      <c r="AP153" s="300"/>
      <c r="AS153" s="311" t="str">
        <f>IF(C153="","",C153)</f>
        <v>関西</v>
      </c>
      <c r="AT153" s="311" t="str">
        <f>IF(D153="","",D153)</f>
        <v>東京</v>
      </c>
    </row>
    <row r="154" spans="2:46" ht="13.5" hidden="1" customHeight="1">
      <c r="B154" s="313"/>
      <c r="C154" s="675"/>
      <c r="D154" s="675"/>
      <c r="E154" s="302"/>
      <c r="F154" s="316"/>
      <c r="G154" s="316"/>
      <c r="H154" s="316"/>
      <c r="I154" s="316"/>
      <c r="J154" s="316"/>
      <c r="K154" s="316"/>
      <c r="L154" s="316"/>
      <c r="M154" s="316"/>
      <c r="N154" s="316"/>
      <c r="O154" s="316"/>
      <c r="P154" s="316"/>
      <c r="Q154" s="316"/>
      <c r="R154" s="316"/>
      <c r="S154" s="316"/>
      <c r="T154" s="316"/>
      <c r="U154" s="316"/>
      <c r="V154" s="316"/>
      <c r="W154" s="316"/>
      <c r="X154" s="316"/>
      <c r="Y154" s="316"/>
      <c r="Z154" s="316"/>
      <c r="AA154" s="316"/>
      <c r="AB154" s="316"/>
      <c r="AC154" s="316"/>
      <c r="AD154" s="672"/>
      <c r="AE154" s="26" t="s">
        <v>172</v>
      </c>
      <c r="AF154" s="310" t="str">
        <f>IF(COUNT(O153)=0,"",O153)</f>
        <v/>
      </c>
      <c r="AG154" s="310" t="str">
        <f>IF(COUNT(AA153)=0,"",AA153)</f>
        <v/>
      </c>
      <c r="AH154" s="315" t="str">
        <f t="shared" si="178"/>
        <v/>
      </c>
      <c r="AI154" s="315" t="str">
        <f t="shared" si="178"/>
        <v/>
      </c>
      <c r="AJ154" s="315" t="str">
        <f t="shared" si="178"/>
        <v/>
      </c>
      <c r="AK154" s="315" t="str">
        <f t="shared" si="178"/>
        <v/>
      </c>
      <c r="AL154" s="315" t="str">
        <f t="shared" si="178"/>
        <v/>
      </c>
      <c r="AM154" s="315" t="str">
        <f t="shared" si="178"/>
        <v/>
      </c>
      <c r="AN154" s="315" t="str">
        <f t="shared" si="178"/>
        <v/>
      </c>
      <c r="AO154" s="315" t="str">
        <f t="shared" si="178"/>
        <v/>
      </c>
      <c r="AP154" s="303"/>
      <c r="AS154" s="311" t="str">
        <f>IF(C153="","",C153)</f>
        <v>関西</v>
      </c>
      <c r="AT154" s="311" t="str">
        <f>IF(D153="","",D153)</f>
        <v>東京</v>
      </c>
    </row>
    <row r="155" spans="2:46" ht="13.5" hidden="1" customHeight="1">
      <c r="B155" s="313"/>
      <c r="C155" s="675"/>
      <c r="D155" s="675"/>
      <c r="E155" s="26" t="s">
        <v>280</v>
      </c>
      <c r="F155" s="315" t="str">
        <f t="shared" ref="F155:O156" si="179">IF(COUNTIFS(F$573:F$577,"&lt;&gt;",$AS$573:$AS$577,$AS155,$AT$573:$AT$577,$AT155,$E$573:$E$577,$E155),SUMIFS(F$573:F$577,$AS$573:$AS$577,$AS155,$AT$573:$AT$577,$AT155,$E$573:$E$577,$E155),"")</f>
        <v/>
      </c>
      <c r="G155" s="315" t="str">
        <f t="shared" si="179"/>
        <v/>
      </c>
      <c r="H155" s="315" t="str">
        <f t="shared" si="179"/>
        <v/>
      </c>
      <c r="I155" s="315" t="str">
        <f t="shared" si="179"/>
        <v/>
      </c>
      <c r="J155" s="315" t="str">
        <f t="shared" si="179"/>
        <v/>
      </c>
      <c r="K155" s="315" t="str">
        <f t="shared" si="179"/>
        <v/>
      </c>
      <c r="L155" s="315" t="str">
        <f t="shared" si="179"/>
        <v/>
      </c>
      <c r="M155" s="315" t="str">
        <f t="shared" si="179"/>
        <v/>
      </c>
      <c r="N155" s="315" t="str">
        <f t="shared" si="179"/>
        <v/>
      </c>
      <c r="O155" s="315" t="str">
        <f t="shared" si="179"/>
        <v/>
      </c>
      <c r="P155" s="315" t="str">
        <f t="shared" ref="P155:AC156" si="180">IF(COUNTIFS(P$573:P$577,"&lt;&gt;",$AS$573:$AS$577,$AS155,$AT$573:$AT$577,$AT155,$E$573:$E$577,$E155),SUMIFS(P$573:P$577,$AS$573:$AS$577,$AS155,$AT$573:$AT$577,$AT155,$E$573:$E$577,$E155),"")</f>
        <v/>
      </c>
      <c r="Q155" s="315" t="str">
        <f t="shared" si="180"/>
        <v/>
      </c>
      <c r="R155" s="315" t="str">
        <f t="shared" si="180"/>
        <v/>
      </c>
      <c r="S155" s="315" t="str">
        <f t="shared" si="180"/>
        <v/>
      </c>
      <c r="T155" s="315" t="str">
        <f t="shared" si="180"/>
        <v/>
      </c>
      <c r="U155" s="315" t="str">
        <f t="shared" si="180"/>
        <v/>
      </c>
      <c r="V155" s="315" t="str">
        <f t="shared" si="180"/>
        <v/>
      </c>
      <c r="W155" s="315" t="str">
        <f t="shared" si="180"/>
        <v/>
      </c>
      <c r="X155" s="315" t="str">
        <f t="shared" si="180"/>
        <v/>
      </c>
      <c r="Y155" s="315" t="str">
        <f t="shared" si="180"/>
        <v/>
      </c>
      <c r="Z155" s="315" t="str">
        <f t="shared" si="180"/>
        <v/>
      </c>
      <c r="AA155" s="315" t="str">
        <f t="shared" si="180"/>
        <v/>
      </c>
      <c r="AB155" s="315" t="str">
        <f t="shared" si="180"/>
        <v/>
      </c>
      <c r="AC155" s="315" t="str">
        <f t="shared" si="180"/>
        <v/>
      </c>
      <c r="AD155" s="673" t="s">
        <v>281</v>
      </c>
      <c r="AE155" s="674"/>
      <c r="AF155" s="310" t="str">
        <f>IF(COUNT(F155:Q155)=0,"",SUM(F155:Q155))</f>
        <v/>
      </c>
      <c r="AG155" s="310" t="str">
        <f>IF(COUNT(R155:AC155)=0,"",SUM(R155:AC155))</f>
        <v/>
      </c>
      <c r="AH155" s="310" t="str">
        <f t="shared" ref="AH155:AO155" si="181">IF(COUNTIFS(AH$573:AH$577,"&lt;&gt;",$AS$573:$AS$577,$AS155,$AT$573:$AT$577,$AT155,$AD$573:$AD$577,$AD155),SUMIFS(AH$573:AH$577,$AS$573:$AS$577,$AS155,$AT$573:$AT$577,$AT155,$AD$573:$AD$577,$AD155),"")</f>
        <v/>
      </c>
      <c r="AI155" s="310" t="str">
        <f t="shared" si="181"/>
        <v/>
      </c>
      <c r="AJ155" s="310" t="str">
        <f t="shared" si="181"/>
        <v/>
      </c>
      <c r="AK155" s="310" t="str">
        <f t="shared" si="181"/>
        <v/>
      </c>
      <c r="AL155" s="310" t="str">
        <f t="shared" si="181"/>
        <v/>
      </c>
      <c r="AM155" s="310" t="str">
        <f t="shared" si="181"/>
        <v/>
      </c>
      <c r="AN155" s="310" t="str">
        <f t="shared" si="181"/>
        <v/>
      </c>
      <c r="AO155" s="310" t="str">
        <f t="shared" si="181"/>
        <v/>
      </c>
      <c r="AP155" s="335" t="str">
        <f>IF(COUNTIFS(AP$573:AP$577,"&lt;&gt;",$AS$573:$AS$577,$AS155,$AT$573:$AT$577,$AT155,$AD$573:$AD$577,$AD155),INDEX($AP$573:$AP$577,SUMPRODUCT(($AD$573:$AD$577=$AD155)*($AS$573:$AS$577=$AS155)*($AT$573:$AT$577=$AT155)*ROW($AS$573:$AS$577))-572,1),"")</f>
        <v/>
      </c>
      <c r="AS155" s="311" t="str">
        <f>IF(C153="","",C153)</f>
        <v>関西</v>
      </c>
      <c r="AT155" s="311" t="str">
        <f>IF(D153="","",D153)</f>
        <v>東京</v>
      </c>
    </row>
    <row r="156" spans="2:46" ht="13.5" hidden="1" customHeight="1">
      <c r="B156" s="313"/>
      <c r="C156" s="675" t="s">
        <v>288</v>
      </c>
      <c r="D156" s="675" t="str">
        <f>C114</f>
        <v>東京</v>
      </c>
      <c r="E156" s="26" t="s">
        <v>279</v>
      </c>
      <c r="F156" s="315" t="str">
        <f t="shared" si="179"/>
        <v/>
      </c>
      <c r="G156" s="315" t="str">
        <f t="shared" si="179"/>
        <v/>
      </c>
      <c r="H156" s="315" t="str">
        <f t="shared" si="179"/>
        <v/>
      </c>
      <c r="I156" s="315" t="str">
        <f t="shared" si="179"/>
        <v/>
      </c>
      <c r="J156" s="315" t="str">
        <f t="shared" si="179"/>
        <v/>
      </c>
      <c r="K156" s="315" t="str">
        <f t="shared" si="179"/>
        <v/>
      </c>
      <c r="L156" s="315" t="str">
        <f t="shared" si="179"/>
        <v/>
      </c>
      <c r="M156" s="315" t="str">
        <f t="shared" si="179"/>
        <v/>
      </c>
      <c r="N156" s="315" t="str">
        <f t="shared" si="179"/>
        <v/>
      </c>
      <c r="O156" s="315" t="str">
        <f t="shared" si="179"/>
        <v/>
      </c>
      <c r="P156" s="315" t="str">
        <f t="shared" si="180"/>
        <v/>
      </c>
      <c r="Q156" s="315" t="str">
        <f t="shared" si="180"/>
        <v/>
      </c>
      <c r="R156" s="315" t="str">
        <f t="shared" si="180"/>
        <v/>
      </c>
      <c r="S156" s="315" t="str">
        <f t="shared" si="180"/>
        <v/>
      </c>
      <c r="T156" s="315" t="str">
        <f t="shared" si="180"/>
        <v/>
      </c>
      <c r="U156" s="315" t="str">
        <f t="shared" si="180"/>
        <v/>
      </c>
      <c r="V156" s="315" t="str">
        <f t="shared" si="180"/>
        <v/>
      </c>
      <c r="W156" s="315" t="str">
        <f t="shared" si="180"/>
        <v/>
      </c>
      <c r="X156" s="315" t="str">
        <f t="shared" si="180"/>
        <v/>
      </c>
      <c r="Y156" s="315" t="str">
        <f t="shared" si="180"/>
        <v/>
      </c>
      <c r="Z156" s="315" t="str">
        <f t="shared" si="180"/>
        <v/>
      </c>
      <c r="AA156" s="315" t="str">
        <f t="shared" si="180"/>
        <v/>
      </c>
      <c r="AB156" s="315" t="str">
        <f t="shared" si="180"/>
        <v/>
      </c>
      <c r="AC156" s="315" t="str">
        <f t="shared" si="180"/>
        <v/>
      </c>
      <c r="AD156" s="671" t="s">
        <v>279</v>
      </c>
      <c r="AE156" s="26" t="s">
        <v>171</v>
      </c>
      <c r="AF156" s="310" t="str">
        <f>IF(COUNT(J156)=0,"",J156)</f>
        <v/>
      </c>
      <c r="AG156" s="310" t="str">
        <f>IF(COUNT(V156)=0,"",V156)</f>
        <v/>
      </c>
      <c r="AH156" s="315" t="str">
        <f t="shared" ref="AH156:AO157" si="182">IF(COUNTIFS(AH$573:AH$577,"&lt;&gt;",$AS$573:$AS$577,$AS156,$AT$573:$AT$577,$AT156,$AE$573:$AE$577,$AE156),SUMIFS(AH$573:AH$577,$AS$573:$AS$577,$AS156,$AT$573:$AT$577,$AT156,$AE$573:$AE$577,$AE156),"")</f>
        <v/>
      </c>
      <c r="AI156" s="315" t="str">
        <f t="shared" si="182"/>
        <v/>
      </c>
      <c r="AJ156" s="315" t="str">
        <f t="shared" si="182"/>
        <v/>
      </c>
      <c r="AK156" s="315" t="str">
        <f t="shared" si="182"/>
        <v/>
      </c>
      <c r="AL156" s="315" t="str">
        <f t="shared" si="182"/>
        <v/>
      </c>
      <c r="AM156" s="315" t="str">
        <f t="shared" si="182"/>
        <v/>
      </c>
      <c r="AN156" s="315" t="str">
        <f t="shared" si="182"/>
        <v/>
      </c>
      <c r="AO156" s="315" t="str">
        <f t="shared" si="182"/>
        <v/>
      </c>
      <c r="AP156" s="300"/>
      <c r="AS156" s="311" t="str">
        <f>IF(C156="","",C156)</f>
        <v>中国</v>
      </c>
      <c r="AT156" s="311" t="str">
        <f>IF(D156="","",D156)</f>
        <v>東京</v>
      </c>
    </row>
    <row r="157" spans="2:46" ht="13.5" hidden="1" customHeight="1">
      <c r="B157" s="313"/>
      <c r="C157" s="675"/>
      <c r="D157" s="675"/>
      <c r="E157" s="302"/>
      <c r="F157" s="316"/>
      <c r="G157" s="316"/>
      <c r="H157" s="316"/>
      <c r="I157" s="316"/>
      <c r="J157" s="316"/>
      <c r="K157" s="316"/>
      <c r="L157" s="316"/>
      <c r="M157" s="316"/>
      <c r="N157" s="316"/>
      <c r="O157" s="316"/>
      <c r="P157" s="316"/>
      <c r="Q157" s="316"/>
      <c r="R157" s="316"/>
      <c r="S157" s="316"/>
      <c r="T157" s="316"/>
      <c r="U157" s="316"/>
      <c r="V157" s="316"/>
      <c r="W157" s="316"/>
      <c r="X157" s="316"/>
      <c r="Y157" s="316"/>
      <c r="Z157" s="316"/>
      <c r="AA157" s="316"/>
      <c r="AB157" s="316"/>
      <c r="AC157" s="316"/>
      <c r="AD157" s="672"/>
      <c r="AE157" s="26" t="s">
        <v>172</v>
      </c>
      <c r="AF157" s="310" t="str">
        <f>IF(COUNT(O156)=0,"",O156)</f>
        <v/>
      </c>
      <c r="AG157" s="310" t="str">
        <f>IF(COUNT(AA156)=0,"",AA156)</f>
        <v/>
      </c>
      <c r="AH157" s="315" t="str">
        <f t="shared" si="182"/>
        <v/>
      </c>
      <c r="AI157" s="315" t="str">
        <f t="shared" si="182"/>
        <v/>
      </c>
      <c r="AJ157" s="315" t="str">
        <f t="shared" si="182"/>
        <v/>
      </c>
      <c r="AK157" s="315" t="str">
        <f t="shared" si="182"/>
        <v/>
      </c>
      <c r="AL157" s="315" t="str">
        <f t="shared" si="182"/>
        <v/>
      </c>
      <c r="AM157" s="315" t="str">
        <f t="shared" si="182"/>
        <v/>
      </c>
      <c r="AN157" s="315" t="str">
        <f t="shared" si="182"/>
        <v/>
      </c>
      <c r="AO157" s="315" t="str">
        <f t="shared" si="182"/>
        <v/>
      </c>
      <c r="AP157" s="303"/>
      <c r="AS157" s="311" t="str">
        <f>IF(C156="","",C156)</f>
        <v>中国</v>
      </c>
      <c r="AT157" s="311" t="str">
        <f>IF(D156="","",D156)</f>
        <v>東京</v>
      </c>
    </row>
    <row r="158" spans="2:46" ht="13.5" hidden="1" customHeight="1">
      <c r="B158" s="313"/>
      <c r="C158" s="675"/>
      <c r="D158" s="675"/>
      <c r="E158" s="26" t="s">
        <v>280</v>
      </c>
      <c r="F158" s="315" t="str">
        <f t="shared" ref="F158:O159" si="183">IF(COUNTIFS(F$573:F$577,"&lt;&gt;",$AS$573:$AS$577,$AS158,$AT$573:$AT$577,$AT158,$E$573:$E$577,$E158),SUMIFS(F$573:F$577,$AS$573:$AS$577,$AS158,$AT$573:$AT$577,$AT158,$E$573:$E$577,$E158),"")</f>
        <v/>
      </c>
      <c r="G158" s="315" t="str">
        <f t="shared" si="183"/>
        <v/>
      </c>
      <c r="H158" s="315" t="str">
        <f t="shared" si="183"/>
        <v/>
      </c>
      <c r="I158" s="315" t="str">
        <f t="shared" si="183"/>
        <v/>
      </c>
      <c r="J158" s="315" t="str">
        <f t="shared" si="183"/>
        <v/>
      </c>
      <c r="K158" s="315" t="str">
        <f t="shared" si="183"/>
        <v/>
      </c>
      <c r="L158" s="315" t="str">
        <f t="shared" si="183"/>
        <v/>
      </c>
      <c r="M158" s="315" t="str">
        <f t="shared" si="183"/>
        <v/>
      </c>
      <c r="N158" s="315" t="str">
        <f t="shared" si="183"/>
        <v/>
      </c>
      <c r="O158" s="315" t="str">
        <f t="shared" si="183"/>
        <v/>
      </c>
      <c r="P158" s="315" t="str">
        <f t="shared" ref="P158:AC159" si="184">IF(COUNTIFS(P$573:P$577,"&lt;&gt;",$AS$573:$AS$577,$AS158,$AT$573:$AT$577,$AT158,$E$573:$E$577,$E158),SUMIFS(P$573:P$577,$AS$573:$AS$577,$AS158,$AT$573:$AT$577,$AT158,$E$573:$E$577,$E158),"")</f>
        <v/>
      </c>
      <c r="Q158" s="315" t="str">
        <f t="shared" si="184"/>
        <v/>
      </c>
      <c r="R158" s="315" t="str">
        <f t="shared" si="184"/>
        <v/>
      </c>
      <c r="S158" s="315" t="str">
        <f t="shared" si="184"/>
        <v/>
      </c>
      <c r="T158" s="315" t="str">
        <f t="shared" si="184"/>
        <v/>
      </c>
      <c r="U158" s="315" t="str">
        <f t="shared" si="184"/>
        <v/>
      </c>
      <c r="V158" s="315" t="str">
        <f t="shared" si="184"/>
        <v/>
      </c>
      <c r="W158" s="315" t="str">
        <f t="shared" si="184"/>
        <v/>
      </c>
      <c r="X158" s="315" t="str">
        <f t="shared" si="184"/>
        <v/>
      </c>
      <c r="Y158" s="315" t="str">
        <f t="shared" si="184"/>
        <v/>
      </c>
      <c r="Z158" s="315" t="str">
        <f t="shared" si="184"/>
        <v/>
      </c>
      <c r="AA158" s="315" t="str">
        <f t="shared" si="184"/>
        <v/>
      </c>
      <c r="AB158" s="315" t="str">
        <f t="shared" si="184"/>
        <v/>
      </c>
      <c r="AC158" s="315" t="str">
        <f t="shared" si="184"/>
        <v/>
      </c>
      <c r="AD158" s="673" t="s">
        <v>281</v>
      </c>
      <c r="AE158" s="674"/>
      <c r="AF158" s="310" t="str">
        <f>IF(COUNT(F158:Q158)=0,"",SUM(F158:Q158))</f>
        <v/>
      </c>
      <c r="AG158" s="310" t="str">
        <f>IF(COUNT(R158:AC158)=0,"",SUM(R158:AC158))</f>
        <v/>
      </c>
      <c r="AH158" s="310" t="str">
        <f t="shared" ref="AH158:AO158" si="185">IF(COUNTIFS(AH$573:AH$577,"&lt;&gt;",$AS$573:$AS$577,$AS158,$AT$573:$AT$577,$AT158,$AD$573:$AD$577,$AD158),SUMIFS(AH$573:AH$577,$AS$573:$AS$577,$AS158,$AT$573:$AT$577,$AT158,$AD$573:$AD$577,$AD158),"")</f>
        <v/>
      </c>
      <c r="AI158" s="310" t="str">
        <f t="shared" si="185"/>
        <v/>
      </c>
      <c r="AJ158" s="310" t="str">
        <f t="shared" si="185"/>
        <v/>
      </c>
      <c r="AK158" s="310" t="str">
        <f t="shared" si="185"/>
        <v/>
      </c>
      <c r="AL158" s="310" t="str">
        <f t="shared" si="185"/>
        <v/>
      </c>
      <c r="AM158" s="310" t="str">
        <f t="shared" si="185"/>
        <v/>
      </c>
      <c r="AN158" s="310" t="str">
        <f t="shared" si="185"/>
        <v/>
      </c>
      <c r="AO158" s="310" t="str">
        <f t="shared" si="185"/>
        <v/>
      </c>
      <c r="AP158" s="335" t="str">
        <f>IF(COUNTIFS(AP$573:AP$577,"&lt;&gt;",$AS$573:$AS$577,$AS158,$AT$573:$AT$577,$AT158,$AD$573:$AD$577,$AD158),INDEX($AP$573:$AP$577,SUMPRODUCT(($AD$573:$AD$577=$AD158)*($AS$573:$AS$577=$AS158)*($AT$573:$AT$577=$AT158)*ROW($AS$573:$AS$577))-572,1),"")</f>
        <v/>
      </c>
      <c r="AS158" s="311" t="str">
        <f>IF(C156="","",C156)</f>
        <v>中国</v>
      </c>
      <c r="AT158" s="311" t="str">
        <f>IF(D156="","",D156)</f>
        <v>東京</v>
      </c>
    </row>
    <row r="159" spans="2:46" ht="13.5" hidden="1" customHeight="1">
      <c r="B159" s="313"/>
      <c r="C159" s="675" t="s">
        <v>289</v>
      </c>
      <c r="D159" s="675" t="str">
        <f>C114</f>
        <v>東京</v>
      </c>
      <c r="E159" s="26" t="s">
        <v>279</v>
      </c>
      <c r="F159" s="315" t="str">
        <f t="shared" si="183"/>
        <v/>
      </c>
      <c r="G159" s="315" t="str">
        <f t="shared" si="183"/>
        <v/>
      </c>
      <c r="H159" s="315" t="str">
        <f t="shared" si="183"/>
        <v/>
      </c>
      <c r="I159" s="315" t="str">
        <f t="shared" si="183"/>
        <v/>
      </c>
      <c r="J159" s="315" t="str">
        <f t="shared" si="183"/>
        <v/>
      </c>
      <c r="K159" s="315" t="str">
        <f t="shared" si="183"/>
        <v/>
      </c>
      <c r="L159" s="315" t="str">
        <f t="shared" si="183"/>
        <v/>
      </c>
      <c r="M159" s="315" t="str">
        <f t="shared" si="183"/>
        <v/>
      </c>
      <c r="N159" s="315" t="str">
        <f t="shared" si="183"/>
        <v/>
      </c>
      <c r="O159" s="315" t="str">
        <f t="shared" si="183"/>
        <v/>
      </c>
      <c r="P159" s="315" t="str">
        <f t="shared" si="184"/>
        <v/>
      </c>
      <c r="Q159" s="315" t="str">
        <f t="shared" si="184"/>
        <v/>
      </c>
      <c r="R159" s="315" t="str">
        <f t="shared" si="184"/>
        <v/>
      </c>
      <c r="S159" s="315" t="str">
        <f t="shared" si="184"/>
        <v/>
      </c>
      <c r="T159" s="315" t="str">
        <f t="shared" si="184"/>
        <v/>
      </c>
      <c r="U159" s="315" t="str">
        <f t="shared" si="184"/>
        <v/>
      </c>
      <c r="V159" s="315" t="str">
        <f t="shared" si="184"/>
        <v/>
      </c>
      <c r="W159" s="315" t="str">
        <f t="shared" si="184"/>
        <v/>
      </c>
      <c r="X159" s="315" t="str">
        <f t="shared" si="184"/>
        <v/>
      </c>
      <c r="Y159" s="315" t="str">
        <f t="shared" si="184"/>
        <v/>
      </c>
      <c r="Z159" s="315" t="str">
        <f t="shared" si="184"/>
        <v/>
      </c>
      <c r="AA159" s="315" t="str">
        <f t="shared" si="184"/>
        <v/>
      </c>
      <c r="AB159" s="315" t="str">
        <f t="shared" si="184"/>
        <v/>
      </c>
      <c r="AC159" s="315" t="str">
        <f t="shared" si="184"/>
        <v/>
      </c>
      <c r="AD159" s="671" t="s">
        <v>279</v>
      </c>
      <c r="AE159" s="26" t="s">
        <v>171</v>
      </c>
      <c r="AF159" s="310" t="str">
        <f>IF(COUNT(J159)=0,"",J159)</f>
        <v/>
      </c>
      <c r="AG159" s="310" t="str">
        <f>IF(COUNT(V159)=0,"",V159)</f>
        <v/>
      </c>
      <c r="AH159" s="315" t="str">
        <f t="shared" ref="AH159:AO160" si="186">IF(COUNTIFS(AH$573:AH$577,"&lt;&gt;",$AS$573:$AS$577,$AS159,$AT$573:$AT$577,$AT159,$AE$573:$AE$577,$AE159),SUMIFS(AH$573:AH$577,$AS$573:$AS$577,$AS159,$AT$573:$AT$577,$AT159,$AE$573:$AE$577,$AE159),"")</f>
        <v/>
      </c>
      <c r="AI159" s="315" t="str">
        <f t="shared" si="186"/>
        <v/>
      </c>
      <c r="AJ159" s="315" t="str">
        <f t="shared" si="186"/>
        <v/>
      </c>
      <c r="AK159" s="315" t="str">
        <f t="shared" si="186"/>
        <v/>
      </c>
      <c r="AL159" s="315" t="str">
        <f t="shared" si="186"/>
        <v/>
      </c>
      <c r="AM159" s="315" t="str">
        <f t="shared" si="186"/>
        <v/>
      </c>
      <c r="AN159" s="315" t="str">
        <f t="shared" si="186"/>
        <v/>
      </c>
      <c r="AO159" s="315" t="str">
        <f t="shared" si="186"/>
        <v/>
      </c>
      <c r="AP159" s="300"/>
      <c r="AS159" s="311" t="str">
        <f>IF(C159="","",C159)</f>
        <v>四国</v>
      </c>
      <c r="AT159" s="311" t="str">
        <f>IF(D159="","",D159)</f>
        <v>東京</v>
      </c>
    </row>
    <row r="160" spans="2:46" ht="13.5" hidden="1" customHeight="1">
      <c r="B160" s="313"/>
      <c r="C160" s="675"/>
      <c r="D160" s="675"/>
      <c r="E160" s="302"/>
      <c r="F160" s="316"/>
      <c r="G160" s="316"/>
      <c r="H160" s="316"/>
      <c r="I160" s="316"/>
      <c r="J160" s="316"/>
      <c r="K160" s="316"/>
      <c r="L160" s="316"/>
      <c r="M160" s="316"/>
      <c r="N160" s="316"/>
      <c r="O160" s="316"/>
      <c r="P160" s="316"/>
      <c r="Q160" s="316"/>
      <c r="R160" s="316"/>
      <c r="S160" s="316"/>
      <c r="T160" s="316"/>
      <c r="U160" s="316"/>
      <c r="V160" s="316"/>
      <c r="W160" s="316"/>
      <c r="X160" s="316"/>
      <c r="Y160" s="316"/>
      <c r="Z160" s="316"/>
      <c r="AA160" s="316"/>
      <c r="AB160" s="316"/>
      <c r="AC160" s="316"/>
      <c r="AD160" s="672"/>
      <c r="AE160" s="26" t="s">
        <v>172</v>
      </c>
      <c r="AF160" s="310" t="str">
        <f>IF(COUNT(O159)=0,"",O159)</f>
        <v/>
      </c>
      <c r="AG160" s="310" t="str">
        <f>IF(COUNT(AA159)=0,"",AA159)</f>
        <v/>
      </c>
      <c r="AH160" s="315" t="str">
        <f t="shared" si="186"/>
        <v/>
      </c>
      <c r="AI160" s="315" t="str">
        <f t="shared" si="186"/>
        <v/>
      </c>
      <c r="AJ160" s="315" t="str">
        <f t="shared" si="186"/>
        <v/>
      </c>
      <c r="AK160" s="315" t="str">
        <f t="shared" si="186"/>
        <v/>
      </c>
      <c r="AL160" s="315" t="str">
        <f t="shared" si="186"/>
        <v/>
      </c>
      <c r="AM160" s="315" t="str">
        <f t="shared" si="186"/>
        <v/>
      </c>
      <c r="AN160" s="315" t="str">
        <f t="shared" si="186"/>
        <v/>
      </c>
      <c r="AO160" s="315" t="str">
        <f t="shared" si="186"/>
        <v/>
      </c>
      <c r="AP160" s="303"/>
      <c r="AS160" s="311" t="str">
        <f>IF(C159="","",C159)</f>
        <v>四国</v>
      </c>
      <c r="AT160" s="311" t="str">
        <f>IF(D159="","",D159)</f>
        <v>東京</v>
      </c>
    </row>
    <row r="161" spans="2:47" ht="13.5" hidden="1" customHeight="1">
      <c r="B161" s="313"/>
      <c r="C161" s="675"/>
      <c r="D161" s="675"/>
      <c r="E161" s="26" t="s">
        <v>280</v>
      </c>
      <c r="F161" s="315" t="str">
        <f t="shared" ref="F161:O162" si="187">IF(COUNTIFS(F$573:F$577,"&lt;&gt;",$AS$573:$AS$577,$AS161,$AT$573:$AT$577,$AT161,$E$573:$E$577,$E161),SUMIFS(F$573:F$577,$AS$573:$AS$577,$AS161,$AT$573:$AT$577,$AT161,$E$573:$E$577,$E161),"")</f>
        <v/>
      </c>
      <c r="G161" s="315" t="str">
        <f t="shared" si="187"/>
        <v/>
      </c>
      <c r="H161" s="315" t="str">
        <f t="shared" si="187"/>
        <v/>
      </c>
      <c r="I161" s="315" t="str">
        <f t="shared" si="187"/>
        <v/>
      </c>
      <c r="J161" s="315" t="str">
        <f t="shared" si="187"/>
        <v/>
      </c>
      <c r="K161" s="315" t="str">
        <f t="shared" si="187"/>
        <v/>
      </c>
      <c r="L161" s="315" t="str">
        <f t="shared" si="187"/>
        <v/>
      </c>
      <c r="M161" s="315" t="str">
        <f t="shared" si="187"/>
        <v/>
      </c>
      <c r="N161" s="315" t="str">
        <f t="shared" si="187"/>
        <v/>
      </c>
      <c r="O161" s="315" t="str">
        <f t="shared" si="187"/>
        <v/>
      </c>
      <c r="P161" s="315" t="str">
        <f t="shared" ref="P161:AC162" si="188">IF(COUNTIFS(P$573:P$577,"&lt;&gt;",$AS$573:$AS$577,$AS161,$AT$573:$AT$577,$AT161,$E$573:$E$577,$E161),SUMIFS(P$573:P$577,$AS$573:$AS$577,$AS161,$AT$573:$AT$577,$AT161,$E$573:$E$577,$E161),"")</f>
        <v/>
      </c>
      <c r="Q161" s="315" t="str">
        <f t="shared" si="188"/>
        <v/>
      </c>
      <c r="R161" s="315" t="str">
        <f t="shared" si="188"/>
        <v/>
      </c>
      <c r="S161" s="315" t="str">
        <f t="shared" si="188"/>
        <v/>
      </c>
      <c r="T161" s="315" t="str">
        <f t="shared" si="188"/>
        <v/>
      </c>
      <c r="U161" s="315" t="str">
        <f t="shared" si="188"/>
        <v/>
      </c>
      <c r="V161" s="315" t="str">
        <f t="shared" si="188"/>
        <v/>
      </c>
      <c r="W161" s="315" t="str">
        <f t="shared" si="188"/>
        <v/>
      </c>
      <c r="X161" s="315" t="str">
        <f t="shared" si="188"/>
        <v/>
      </c>
      <c r="Y161" s="315" t="str">
        <f t="shared" si="188"/>
        <v/>
      </c>
      <c r="Z161" s="315" t="str">
        <f t="shared" si="188"/>
        <v/>
      </c>
      <c r="AA161" s="315" t="str">
        <f t="shared" si="188"/>
        <v/>
      </c>
      <c r="AB161" s="315" t="str">
        <f t="shared" si="188"/>
        <v/>
      </c>
      <c r="AC161" s="315" t="str">
        <f t="shared" si="188"/>
        <v/>
      </c>
      <c r="AD161" s="673" t="s">
        <v>281</v>
      </c>
      <c r="AE161" s="674"/>
      <c r="AF161" s="310" t="str">
        <f>IF(COUNT(F161:Q161)=0,"",SUM(F161:Q161))</f>
        <v/>
      </c>
      <c r="AG161" s="310" t="str">
        <f>IF(COUNT(R161:AC161)=0,"",SUM(R161:AC161))</f>
        <v/>
      </c>
      <c r="AH161" s="310" t="str">
        <f t="shared" ref="AH161:AO161" si="189">IF(COUNTIFS(AH$573:AH$577,"&lt;&gt;",$AS$573:$AS$577,$AS161,$AT$573:$AT$577,$AT161,$AD$573:$AD$577,$AD161),SUMIFS(AH$573:AH$577,$AS$573:$AS$577,$AS161,$AT$573:$AT$577,$AT161,$AD$573:$AD$577,$AD161),"")</f>
        <v/>
      </c>
      <c r="AI161" s="310" t="str">
        <f t="shared" si="189"/>
        <v/>
      </c>
      <c r="AJ161" s="310" t="str">
        <f t="shared" si="189"/>
        <v/>
      </c>
      <c r="AK161" s="310" t="str">
        <f t="shared" si="189"/>
        <v/>
      </c>
      <c r="AL161" s="310" t="str">
        <f t="shared" si="189"/>
        <v/>
      </c>
      <c r="AM161" s="310" t="str">
        <f t="shared" si="189"/>
        <v/>
      </c>
      <c r="AN161" s="310" t="str">
        <f t="shared" si="189"/>
        <v/>
      </c>
      <c r="AO161" s="310" t="str">
        <f t="shared" si="189"/>
        <v/>
      </c>
      <c r="AP161" s="335" t="str">
        <f>IF(COUNTIFS(AP$573:AP$577,"&lt;&gt;",$AS$573:$AS$577,$AS161,$AT$573:$AT$577,$AT161,$AD$573:$AD$577,$AD161),INDEX($AP$573:$AP$577,SUMPRODUCT(($AD$573:$AD$577=$AD161)*($AS$573:$AS$577=$AS161)*($AT$573:$AT$577=$AT161)*ROW($AS$573:$AS$577))-572,1),"")</f>
        <v/>
      </c>
      <c r="AS161" s="311" t="str">
        <f>IF(C159="","",C159)</f>
        <v>四国</v>
      </c>
      <c r="AT161" s="311" t="str">
        <f>IF(D159="","",D159)</f>
        <v>東京</v>
      </c>
    </row>
    <row r="162" spans="2:47" ht="13.5" hidden="1" customHeight="1">
      <c r="B162" s="313"/>
      <c r="C162" s="675" t="s">
        <v>290</v>
      </c>
      <c r="D162" s="675" t="str">
        <f>C114</f>
        <v>東京</v>
      </c>
      <c r="E162" s="26" t="s">
        <v>279</v>
      </c>
      <c r="F162" s="315" t="str">
        <f t="shared" si="187"/>
        <v/>
      </c>
      <c r="G162" s="315" t="str">
        <f t="shared" si="187"/>
        <v/>
      </c>
      <c r="H162" s="315" t="str">
        <f t="shared" si="187"/>
        <v/>
      </c>
      <c r="I162" s="315" t="str">
        <f t="shared" si="187"/>
        <v/>
      </c>
      <c r="J162" s="315" t="str">
        <f t="shared" si="187"/>
        <v/>
      </c>
      <c r="K162" s="315" t="str">
        <f t="shared" si="187"/>
        <v/>
      </c>
      <c r="L162" s="315" t="str">
        <f t="shared" si="187"/>
        <v/>
      </c>
      <c r="M162" s="315" t="str">
        <f t="shared" si="187"/>
        <v/>
      </c>
      <c r="N162" s="315" t="str">
        <f t="shared" si="187"/>
        <v/>
      </c>
      <c r="O162" s="315" t="str">
        <f t="shared" si="187"/>
        <v/>
      </c>
      <c r="P162" s="315" t="str">
        <f t="shared" si="188"/>
        <v/>
      </c>
      <c r="Q162" s="315" t="str">
        <f t="shared" si="188"/>
        <v/>
      </c>
      <c r="R162" s="315" t="str">
        <f t="shared" si="188"/>
        <v/>
      </c>
      <c r="S162" s="315" t="str">
        <f t="shared" si="188"/>
        <v/>
      </c>
      <c r="T162" s="315" t="str">
        <f t="shared" si="188"/>
        <v/>
      </c>
      <c r="U162" s="315" t="str">
        <f t="shared" si="188"/>
        <v/>
      </c>
      <c r="V162" s="315" t="str">
        <f t="shared" si="188"/>
        <v/>
      </c>
      <c r="W162" s="315" t="str">
        <f t="shared" si="188"/>
        <v/>
      </c>
      <c r="X162" s="315" t="str">
        <f t="shared" si="188"/>
        <v/>
      </c>
      <c r="Y162" s="315" t="str">
        <f t="shared" si="188"/>
        <v/>
      </c>
      <c r="Z162" s="315" t="str">
        <f t="shared" si="188"/>
        <v/>
      </c>
      <c r="AA162" s="315" t="str">
        <f t="shared" si="188"/>
        <v/>
      </c>
      <c r="AB162" s="315" t="str">
        <f t="shared" si="188"/>
        <v/>
      </c>
      <c r="AC162" s="315" t="str">
        <f t="shared" si="188"/>
        <v/>
      </c>
      <c r="AD162" s="671" t="s">
        <v>279</v>
      </c>
      <c r="AE162" s="26" t="s">
        <v>171</v>
      </c>
      <c r="AF162" s="310" t="str">
        <f>IF(COUNT(J162)=0,"",J162)</f>
        <v/>
      </c>
      <c r="AG162" s="310" t="str">
        <f>IF(COUNT(V162)=0,"",V162)</f>
        <v/>
      </c>
      <c r="AH162" s="315" t="str">
        <f t="shared" ref="AH162:AO163" si="190">IF(COUNTIFS(AH$573:AH$577,"&lt;&gt;",$AS$573:$AS$577,$AS162,$AT$573:$AT$577,$AT162,$AE$573:$AE$577,$AE162),SUMIFS(AH$573:AH$577,$AS$573:$AS$577,$AS162,$AT$573:$AT$577,$AT162,$AE$573:$AE$577,$AE162),"")</f>
        <v/>
      </c>
      <c r="AI162" s="315" t="str">
        <f t="shared" si="190"/>
        <v/>
      </c>
      <c r="AJ162" s="315" t="str">
        <f t="shared" si="190"/>
        <v/>
      </c>
      <c r="AK162" s="315" t="str">
        <f t="shared" si="190"/>
        <v/>
      </c>
      <c r="AL162" s="315" t="str">
        <f t="shared" si="190"/>
        <v/>
      </c>
      <c r="AM162" s="315" t="str">
        <f t="shared" si="190"/>
        <v/>
      </c>
      <c r="AN162" s="315" t="str">
        <f t="shared" si="190"/>
        <v/>
      </c>
      <c r="AO162" s="315" t="str">
        <f t="shared" si="190"/>
        <v/>
      </c>
      <c r="AP162" s="300"/>
      <c r="AS162" s="311" t="str">
        <f>IF(C162="","",C162)</f>
        <v>九州</v>
      </c>
      <c r="AT162" s="311" t="str">
        <f>IF(D162="","",D162)</f>
        <v>東京</v>
      </c>
    </row>
    <row r="163" spans="2:47" ht="13.5" hidden="1" customHeight="1">
      <c r="B163" s="313"/>
      <c r="C163" s="675"/>
      <c r="D163" s="675"/>
      <c r="E163" s="302"/>
      <c r="F163" s="316"/>
      <c r="G163" s="316"/>
      <c r="H163" s="316"/>
      <c r="I163" s="316"/>
      <c r="J163" s="316"/>
      <c r="K163" s="316"/>
      <c r="L163" s="316"/>
      <c r="M163" s="316"/>
      <c r="N163" s="316"/>
      <c r="O163" s="316"/>
      <c r="P163" s="316"/>
      <c r="Q163" s="316"/>
      <c r="R163" s="316"/>
      <c r="S163" s="316"/>
      <c r="T163" s="316"/>
      <c r="U163" s="316"/>
      <c r="V163" s="316"/>
      <c r="W163" s="316"/>
      <c r="X163" s="316"/>
      <c r="Y163" s="316"/>
      <c r="Z163" s="316"/>
      <c r="AA163" s="316"/>
      <c r="AB163" s="316"/>
      <c r="AC163" s="316"/>
      <c r="AD163" s="672"/>
      <c r="AE163" s="26" t="s">
        <v>172</v>
      </c>
      <c r="AF163" s="310" t="str">
        <f>IF(COUNT(O162)=0,"",O162)</f>
        <v/>
      </c>
      <c r="AG163" s="310" t="str">
        <f>IF(COUNT(AA162)=0,"",AA162)</f>
        <v/>
      </c>
      <c r="AH163" s="315" t="str">
        <f t="shared" si="190"/>
        <v/>
      </c>
      <c r="AI163" s="315" t="str">
        <f t="shared" si="190"/>
        <v/>
      </c>
      <c r="AJ163" s="315" t="str">
        <f t="shared" si="190"/>
        <v/>
      </c>
      <c r="AK163" s="315" t="str">
        <f t="shared" si="190"/>
        <v/>
      </c>
      <c r="AL163" s="315" t="str">
        <f t="shared" si="190"/>
        <v/>
      </c>
      <c r="AM163" s="315" t="str">
        <f t="shared" si="190"/>
        <v/>
      </c>
      <c r="AN163" s="315" t="str">
        <f t="shared" si="190"/>
        <v/>
      </c>
      <c r="AO163" s="315" t="str">
        <f t="shared" si="190"/>
        <v/>
      </c>
      <c r="AP163" s="303"/>
      <c r="AS163" s="311" t="str">
        <f>IF(C162="","",C162)</f>
        <v>九州</v>
      </c>
      <c r="AT163" s="311" t="str">
        <f>IF(D162="","",D162)</f>
        <v>東京</v>
      </c>
    </row>
    <row r="164" spans="2:47" ht="13.5" hidden="1" customHeight="1">
      <c r="B164" s="313"/>
      <c r="C164" s="675"/>
      <c r="D164" s="675"/>
      <c r="E164" s="26" t="s">
        <v>280</v>
      </c>
      <c r="F164" s="315" t="str">
        <f t="shared" ref="F164:AC164" si="191">IF(COUNTIFS(F$573:F$577,"&lt;&gt;",$AS$573:$AS$577,$AS164,$AT$573:$AT$577,$AT164,$E$573:$E$577,$E164),SUMIFS(F$573:F$577,$AS$573:$AS$577,$AS164,$AT$573:$AT$577,$AT164,$E$573:$E$577,$E164),"")</f>
        <v/>
      </c>
      <c r="G164" s="315" t="str">
        <f t="shared" si="191"/>
        <v/>
      </c>
      <c r="H164" s="315" t="str">
        <f t="shared" si="191"/>
        <v/>
      </c>
      <c r="I164" s="315" t="str">
        <f t="shared" si="191"/>
        <v/>
      </c>
      <c r="J164" s="315" t="str">
        <f t="shared" si="191"/>
        <v/>
      </c>
      <c r="K164" s="315" t="str">
        <f t="shared" si="191"/>
        <v/>
      </c>
      <c r="L164" s="315" t="str">
        <f t="shared" si="191"/>
        <v/>
      </c>
      <c r="M164" s="315" t="str">
        <f t="shared" si="191"/>
        <v/>
      </c>
      <c r="N164" s="315" t="str">
        <f t="shared" si="191"/>
        <v/>
      </c>
      <c r="O164" s="315" t="str">
        <f t="shared" si="191"/>
        <v/>
      </c>
      <c r="P164" s="315" t="str">
        <f t="shared" si="191"/>
        <v/>
      </c>
      <c r="Q164" s="315" t="str">
        <f t="shared" si="191"/>
        <v/>
      </c>
      <c r="R164" s="315" t="str">
        <f t="shared" si="191"/>
        <v/>
      </c>
      <c r="S164" s="315" t="str">
        <f t="shared" si="191"/>
        <v/>
      </c>
      <c r="T164" s="315" t="str">
        <f t="shared" si="191"/>
        <v/>
      </c>
      <c r="U164" s="315" t="str">
        <f t="shared" si="191"/>
        <v/>
      </c>
      <c r="V164" s="315" t="str">
        <f t="shared" si="191"/>
        <v/>
      </c>
      <c r="W164" s="315" t="str">
        <f t="shared" si="191"/>
        <v/>
      </c>
      <c r="X164" s="315" t="str">
        <f t="shared" si="191"/>
        <v/>
      </c>
      <c r="Y164" s="315" t="str">
        <f t="shared" si="191"/>
        <v/>
      </c>
      <c r="Z164" s="315" t="str">
        <f t="shared" si="191"/>
        <v/>
      </c>
      <c r="AA164" s="315" t="str">
        <f t="shared" si="191"/>
        <v/>
      </c>
      <c r="AB164" s="315" t="str">
        <f t="shared" si="191"/>
        <v/>
      </c>
      <c r="AC164" s="315" t="str">
        <f t="shared" si="191"/>
        <v/>
      </c>
      <c r="AD164" s="673" t="s">
        <v>281</v>
      </c>
      <c r="AE164" s="674"/>
      <c r="AF164" s="310" t="str">
        <f>IF(COUNT(F164:Q164)=0,"",SUM(F164:Q164))</f>
        <v/>
      </c>
      <c r="AG164" s="310" t="str">
        <f>IF(COUNT(R164:AC164)=0,"",SUM(R164:AC164))</f>
        <v/>
      </c>
      <c r="AH164" s="310" t="str">
        <f t="shared" ref="AH164:AO164" si="192">IF(COUNTIFS(AH$573:AH$577,"&lt;&gt;",$AS$573:$AS$577,$AS164,$AT$573:$AT$577,$AT164,$AD$573:$AD$577,$AD164),SUMIFS(AH$573:AH$577,$AS$573:$AS$577,$AS164,$AT$573:$AT$577,$AT164,$AD$573:$AD$577,$AD164),"")</f>
        <v/>
      </c>
      <c r="AI164" s="310" t="str">
        <f t="shared" si="192"/>
        <v/>
      </c>
      <c r="AJ164" s="310" t="str">
        <f t="shared" si="192"/>
        <v/>
      </c>
      <c r="AK164" s="310" t="str">
        <f t="shared" si="192"/>
        <v/>
      </c>
      <c r="AL164" s="310" t="str">
        <f t="shared" si="192"/>
        <v/>
      </c>
      <c r="AM164" s="310" t="str">
        <f t="shared" si="192"/>
        <v/>
      </c>
      <c r="AN164" s="310" t="str">
        <f t="shared" si="192"/>
        <v/>
      </c>
      <c r="AO164" s="310" t="str">
        <f t="shared" si="192"/>
        <v/>
      </c>
      <c r="AP164" s="335" t="str">
        <f>IF(COUNTIFS(AP$573:AP$577,"&lt;&gt;",$AS$573:$AS$577,$AS164,$AT$573:$AT$577,$AT164,$AD$573:$AD$577,$AD164),INDEX($AP$573:$AP$577,SUMPRODUCT(($AD$573:$AD$577=$AD164)*($AS$573:$AS$577=$AS164)*($AT$573:$AT$577=$AT164)*ROW($AS$573:$AS$577))-572,1),"")</f>
        <v/>
      </c>
      <c r="AS164" s="311" t="str">
        <f>IF(C162="","",C162)</f>
        <v>九州</v>
      </c>
      <c r="AT164" s="311" t="str">
        <f>IF(D162="","",D162)</f>
        <v>東京</v>
      </c>
    </row>
    <row r="165" spans="2:47" ht="13.5" hidden="1" customHeight="1"/>
    <row r="166" spans="2:47" ht="13.5" hidden="1" customHeight="1">
      <c r="C166" s="18" t="s">
        <v>301</v>
      </c>
      <c r="E166" s="18" t="s">
        <v>298</v>
      </c>
    </row>
    <row r="167" spans="2:47" ht="13.5" hidden="1" customHeight="1">
      <c r="B167" s="312"/>
      <c r="C167" s="686" t="s">
        <v>277</v>
      </c>
      <c r="D167" s="686" t="s">
        <v>278</v>
      </c>
      <c r="E167" s="687" t="s">
        <v>176</v>
      </c>
      <c r="F167" s="689" t="e">
        <f>DATE(#REF!,1,1)</f>
        <v>#REF!</v>
      </c>
      <c r="G167" s="689"/>
      <c r="H167" s="689"/>
      <c r="I167" s="689"/>
      <c r="J167" s="689"/>
      <c r="K167" s="689"/>
      <c r="L167" s="689"/>
      <c r="M167" s="689"/>
      <c r="N167" s="689"/>
      <c r="O167" s="689"/>
      <c r="P167" s="689"/>
      <c r="Q167" s="689"/>
      <c r="R167" s="689" t="e">
        <f>DATE(#REF!,1,1)</f>
        <v>#REF!</v>
      </c>
      <c r="S167" s="689"/>
      <c r="T167" s="689"/>
      <c r="U167" s="689"/>
      <c r="V167" s="689"/>
      <c r="W167" s="689"/>
      <c r="X167" s="689"/>
      <c r="Y167" s="689"/>
      <c r="Z167" s="689"/>
      <c r="AA167" s="689"/>
      <c r="AB167" s="689"/>
      <c r="AC167" s="689"/>
      <c r="AD167" s="687" t="s">
        <v>175</v>
      </c>
      <c r="AE167" s="690"/>
      <c r="AF167" s="685" t="e">
        <f>DATE(#REF!,1,1)</f>
        <v>#REF!</v>
      </c>
      <c r="AG167" s="685" t="e">
        <f>DATE(#REF!+1,1,1)</f>
        <v>#REF!</v>
      </c>
      <c r="AH167" s="685" t="e">
        <f>DATE(#REF!+2,1,1)</f>
        <v>#REF!</v>
      </c>
      <c r="AI167" s="685" t="e">
        <f>DATE(#REF!+3,1,1)</f>
        <v>#REF!</v>
      </c>
      <c r="AJ167" s="685" t="e">
        <f>DATE(#REF!+4,1,1)</f>
        <v>#REF!</v>
      </c>
      <c r="AK167" s="685" t="e">
        <f>DATE(#REF!+5,1,1)</f>
        <v>#REF!</v>
      </c>
      <c r="AL167" s="685" t="e">
        <f>DATE(#REF!+6,1,1)</f>
        <v>#REF!</v>
      </c>
      <c r="AM167" s="685" t="e">
        <f>DATE(#REF!+7,1,1)</f>
        <v>#REF!</v>
      </c>
      <c r="AN167" s="685" t="e">
        <f>DATE(#REF!+8,1,1)</f>
        <v>#REF!</v>
      </c>
      <c r="AO167" s="685" t="e">
        <f>DATE(#REF!+9,1,1)</f>
        <v>#REF!</v>
      </c>
      <c r="AP167" s="696" t="s">
        <v>268</v>
      </c>
    </row>
    <row r="168" spans="2:47" ht="13.5" hidden="1" customHeight="1">
      <c r="B168" s="313"/>
      <c r="C168" s="686"/>
      <c r="D168" s="686"/>
      <c r="E168" s="688"/>
      <c r="F168" s="25" t="s">
        <v>173</v>
      </c>
      <c r="G168" s="25" t="s">
        <v>174</v>
      </c>
      <c r="H168" s="25" t="s">
        <v>161</v>
      </c>
      <c r="I168" s="25" t="s">
        <v>162</v>
      </c>
      <c r="J168" s="25" t="s">
        <v>163</v>
      </c>
      <c r="K168" s="25" t="s">
        <v>164</v>
      </c>
      <c r="L168" s="25" t="s">
        <v>165</v>
      </c>
      <c r="M168" s="25" t="s">
        <v>166</v>
      </c>
      <c r="N168" s="25" t="s">
        <v>167</v>
      </c>
      <c r="O168" s="25" t="s">
        <v>168</v>
      </c>
      <c r="P168" s="25" t="s">
        <v>169</v>
      </c>
      <c r="Q168" s="25" t="s">
        <v>170</v>
      </c>
      <c r="R168" s="25" t="s">
        <v>173</v>
      </c>
      <c r="S168" s="25" t="s">
        <v>174</v>
      </c>
      <c r="T168" s="25" t="s">
        <v>161</v>
      </c>
      <c r="U168" s="25" t="s">
        <v>162</v>
      </c>
      <c r="V168" s="25" t="s">
        <v>163</v>
      </c>
      <c r="W168" s="25" t="s">
        <v>164</v>
      </c>
      <c r="X168" s="25" t="s">
        <v>165</v>
      </c>
      <c r="Y168" s="25" t="s">
        <v>166</v>
      </c>
      <c r="Z168" s="25" t="s">
        <v>167</v>
      </c>
      <c r="AA168" s="25" t="s">
        <v>168</v>
      </c>
      <c r="AB168" s="25" t="s">
        <v>169</v>
      </c>
      <c r="AC168" s="25" t="s">
        <v>170</v>
      </c>
      <c r="AD168" s="688"/>
      <c r="AE168" s="691"/>
      <c r="AF168" s="685"/>
      <c r="AG168" s="685"/>
      <c r="AH168" s="685"/>
      <c r="AI168" s="685"/>
      <c r="AJ168" s="685"/>
      <c r="AK168" s="685"/>
      <c r="AL168" s="685"/>
      <c r="AM168" s="685"/>
      <c r="AN168" s="685"/>
      <c r="AO168" s="685"/>
      <c r="AP168" s="685"/>
      <c r="AU168" s="14"/>
    </row>
    <row r="169" spans="2:47" ht="13.5" hidden="1" customHeight="1">
      <c r="B169" s="313"/>
      <c r="C169" s="675" t="str">
        <f>C166</f>
        <v>中部</v>
      </c>
      <c r="D169" s="675" t="s">
        <v>276</v>
      </c>
      <c r="E169" s="26" t="s">
        <v>279</v>
      </c>
      <c r="F169" s="315" t="str">
        <f t="shared" ref="F169:AC169" si="193">IF(COUNTIFS(F$573:F$577,"&lt;&gt;",$AS$573:$AS$577,$AS169,$AT$573:$AT$577,$AT169,$E$573:$E$577,$E169),SUMIFS(F$573:F$577,$AS$573:$AS$577,$AS169,$AT$573:$AT$577,$AT169,$E$573:$E$577,$E169),"")</f>
        <v/>
      </c>
      <c r="G169" s="315" t="str">
        <f t="shared" si="193"/>
        <v/>
      </c>
      <c r="H169" s="315" t="str">
        <f t="shared" si="193"/>
        <v/>
      </c>
      <c r="I169" s="315" t="str">
        <f t="shared" si="193"/>
        <v/>
      </c>
      <c r="J169" s="315" t="str">
        <f t="shared" si="193"/>
        <v/>
      </c>
      <c r="K169" s="315" t="str">
        <f t="shared" si="193"/>
        <v/>
      </c>
      <c r="L169" s="315" t="str">
        <f t="shared" si="193"/>
        <v/>
      </c>
      <c r="M169" s="315" t="str">
        <f t="shared" si="193"/>
        <v/>
      </c>
      <c r="N169" s="315" t="str">
        <f t="shared" si="193"/>
        <v/>
      </c>
      <c r="O169" s="315" t="str">
        <f t="shared" si="193"/>
        <v/>
      </c>
      <c r="P169" s="315" t="str">
        <f t="shared" si="193"/>
        <v/>
      </c>
      <c r="Q169" s="315" t="str">
        <f t="shared" si="193"/>
        <v/>
      </c>
      <c r="R169" s="315" t="str">
        <f t="shared" si="193"/>
        <v/>
      </c>
      <c r="S169" s="315" t="str">
        <f t="shared" si="193"/>
        <v/>
      </c>
      <c r="T169" s="315" t="str">
        <f t="shared" si="193"/>
        <v/>
      </c>
      <c r="U169" s="315" t="str">
        <f t="shared" si="193"/>
        <v/>
      </c>
      <c r="V169" s="315" t="str">
        <f t="shared" si="193"/>
        <v/>
      </c>
      <c r="W169" s="315" t="str">
        <f t="shared" si="193"/>
        <v/>
      </c>
      <c r="X169" s="315" t="str">
        <f t="shared" si="193"/>
        <v/>
      </c>
      <c r="Y169" s="315" t="str">
        <f t="shared" si="193"/>
        <v/>
      </c>
      <c r="Z169" s="315" t="str">
        <f t="shared" si="193"/>
        <v/>
      </c>
      <c r="AA169" s="315" t="str">
        <f t="shared" si="193"/>
        <v/>
      </c>
      <c r="AB169" s="315" t="str">
        <f t="shared" si="193"/>
        <v/>
      </c>
      <c r="AC169" s="315" t="str">
        <f t="shared" si="193"/>
        <v/>
      </c>
      <c r="AD169" s="671" t="s">
        <v>279</v>
      </c>
      <c r="AE169" s="26" t="s">
        <v>171</v>
      </c>
      <c r="AF169" s="310" t="str">
        <f>IF(COUNT(J169)=0,"",J169)</f>
        <v/>
      </c>
      <c r="AG169" s="310" t="str">
        <f>IF(COUNT(V169)=0,"",V169)</f>
        <v/>
      </c>
      <c r="AH169" s="315" t="str">
        <f t="shared" ref="AH169:AO170" si="194">IF(COUNTIFS(AH$573:AH$577,"&lt;&gt;",$AS$573:$AS$577,$AS169,$AT$573:$AT$577,$AT169,$AE$573:$AE$577,$AE169),SUMIFS(AH$573:AH$577,$AS$573:$AS$577,$AS169,$AT$573:$AT$577,$AT169,$AE$573:$AE$577,$AE169),"")</f>
        <v/>
      </c>
      <c r="AI169" s="315" t="str">
        <f t="shared" si="194"/>
        <v/>
      </c>
      <c r="AJ169" s="315" t="str">
        <f t="shared" si="194"/>
        <v/>
      </c>
      <c r="AK169" s="315" t="str">
        <f t="shared" si="194"/>
        <v/>
      </c>
      <c r="AL169" s="315" t="str">
        <f t="shared" si="194"/>
        <v/>
      </c>
      <c r="AM169" s="315" t="str">
        <f t="shared" si="194"/>
        <v/>
      </c>
      <c r="AN169" s="315" t="str">
        <f t="shared" si="194"/>
        <v/>
      </c>
      <c r="AO169" s="315" t="str">
        <f t="shared" si="194"/>
        <v/>
      </c>
      <c r="AP169" s="300"/>
      <c r="AS169" s="311" t="str">
        <f>IF(C169="","",C169)</f>
        <v>中部</v>
      </c>
      <c r="AT169" s="311" t="str">
        <f>IF(D169="","",D169)</f>
        <v>北海道</v>
      </c>
    </row>
    <row r="170" spans="2:47" ht="13.5" hidden="1" customHeight="1">
      <c r="B170" s="313"/>
      <c r="C170" s="675"/>
      <c r="D170" s="675"/>
      <c r="E170" s="302"/>
      <c r="F170" s="316"/>
      <c r="G170" s="316"/>
      <c r="H170" s="316"/>
      <c r="I170" s="316"/>
      <c r="J170" s="316"/>
      <c r="K170" s="316"/>
      <c r="L170" s="316"/>
      <c r="M170" s="316"/>
      <c r="N170" s="316"/>
      <c r="O170" s="316"/>
      <c r="P170" s="316"/>
      <c r="Q170" s="316"/>
      <c r="R170" s="316"/>
      <c r="S170" s="316"/>
      <c r="T170" s="316"/>
      <c r="U170" s="316"/>
      <c r="V170" s="316"/>
      <c r="W170" s="316"/>
      <c r="X170" s="316"/>
      <c r="Y170" s="316"/>
      <c r="Z170" s="316"/>
      <c r="AA170" s="316"/>
      <c r="AB170" s="316"/>
      <c r="AC170" s="316"/>
      <c r="AD170" s="672"/>
      <c r="AE170" s="26" t="s">
        <v>172</v>
      </c>
      <c r="AF170" s="310" t="str">
        <f>IF(COUNT(O169)=0,"",O169)</f>
        <v/>
      </c>
      <c r="AG170" s="310" t="str">
        <f>IF(COUNT(AA169)=0,"",AA169)</f>
        <v/>
      </c>
      <c r="AH170" s="315" t="str">
        <f t="shared" si="194"/>
        <v/>
      </c>
      <c r="AI170" s="315" t="str">
        <f t="shared" si="194"/>
        <v/>
      </c>
      <c r="AJ170" s="315" t="str">
        <f t="shared" si="194"/>
        <v/>
      </c>
      <c r="AK170" s="315" t="str">
        <f t="shared" si="194"/>
        <v/>
      </c>
      <c r="AL170" s="315" t="str">
        <f t="shared" si="194"/>
        <v/>
      </c>
      <c r="AM170" s="315" t="str">
        <f t="shared" si="194"/>
        <v/>
      </c>
      <c r="AN170" s="315" t="str">
        <f t="shared" si="194"/>
        <v/>
      </c>
      <c r="AO170" s="315" t="str">
        <f t="shared" si="194"/>
        <v/>
      </c>
      <c r="AP170" s="303"/>
      <c r="AS170" s="311" t="str">
        <f>IF(C169="","",C169)</f>
        <v>中部</v>
      </c>
      <c r="AT170" s="311" t="str">
        <f>IF(D169="","",D169)</f>
        <v>北海道</v>
      </c>
    </row>
    <row r="171" spans="2:47" ht="13.5" hidden="1" customHeight="1">
      <c r="B171" s="313"/>
      <c r="C171" s="675"/>
      <c r="D171" s="675"/>
      <c r="E171" s="26" t="s">
        <v>280</v>
      </c>
      <c r="F171" s="315" t="str">
        <f t="shared" ref="F171:O172" si="195">IF(COUNTIFS(F$573:F$577,"&lt;&gt;",$AS$573:$AS$577,$AS171,$AT$573:$AT$577,$AT171,$E$573:$E$577,$E171),SUMIFS(F$573:F$577,$AS$573:$AS$577,$AS171,$AT$573:$AT$577,$AT171,$E$573:$E$577,$E171),"")</f>
        <v/>
      </c>
      <c r="G171" s="315" t="str">
        <f t="shared" si="195"/>
        <v/>
      </c>
      <c r="H171" s="315" t="str">
        <f t="shared" si="195"/>
        <v/>
      </c>
      <c r="I171" s="315" t="str">
        <f t="shared" si="195"/>
        <v/>
      </c>
      <c r="J171" s="315" t="str">
        <f t="shared" si="195"/>
        <v/>
      </c>
      <c r="K171" s="315" t="str">
        <f t="shared" si="195"/>
        <v/>
      </c>
      <c r="L171" s="315" t="str">
        <f t="shared" si="195"/>
        <v/>
      </c>
      <c r="M171" s="315" t="str">
        <f t="shared" si="195"/>
        <v/>
      </c>
      <c r="N171" s="315" t="str">
        <f t="shared" si="195"/>
        <v/>
      </c>
      <c r="O171" s="315" t="str">
        <f t="shared" si="195"/>
        <v/>
      </c>
      <c r="P171" s="315" t="str">
        <f t="shared" ref="P171:AC172" si="196">IF(COUNTIFS(P$573:P$577,"&lt;&gt;",$AS$573:$AS$577,$AS171,$AT$573:$AT$577,$AT171,$E$573:$E$577,$E171),SUMIFS(P$573:P$577,$AS$573:$AS$577,$AS171,$AT$573:$AT$577,$AT171,$E$573:$E$577,$E171),"")</f>
        <v/>
      </c>
      <c r="Q171" s="315" t="str">
        <f t="shared" si="196"/>
        <v/>
      </c>
      <c r="R171" s="315" t="str">
        <f t="shared" si="196"/>
        <v/>
      </c>
      <c r="S171" s="315" t="str">
        <f t="shared" si="196"/>
        <v/>
      </c>
      <c r="T171" s="315" t="str">
        <f t="shared" si="196"/>
        <v/>
      </c>
      <c r="U171" s="315" t="str">
        <f t="shared" si="196"/>
        <v/>
      </c>
      <c r="V171" s="315" t="str">
        <f t="shared" si="196"/>
        <v/>
      </c>
      <c r="W171" s="315" t="str">
        <f t="shared" si="196"/>
        <v/>
      </c>
      <c r="X171" s="315" t="str">
        <f t="shared" si="196"/>
        <v/>
      </c>
      <c r="Y171" s="315" t="str">
        <f t="shared" si="196"/>
        <v/>
      </c>
      <c r="Z171" s="315" t="str">
        <f t="shared" si="196"/>
        <v/>
      </c>
      <c r="AA171" s="315" t="str">
        <f t="shared" si="196"/>
        <v/>
      </c>
      <c r="AB171" s="315" t="str">
        <f t="shared" si="196"/>
        <v/>
      </c>
      <c r="AC171" s="315" t="str">
        <f t="shared" si="196"/>
        <v/>
      </c>
      <c r="AD171" s="673" t="s">
        <v>281</v>
      </c>
      <c r="AE171" s="674"/>
      <c r="AF171" s="310" t="str">
        <f>IF(COUNT(F171:Q171)=0,"",SUM(F171:Q171))</f>
        <v/>
      </c>
      <c r="AG171" s="310" t="str">
        <f>IF(COUNT(R171:AC171)=0,"",SUM(R171:AC171))</f>
        <v/>
      </c>
      <c r="AH171" s="310" t="str">
        <f t="shared" ref="AH171:AO171" si="197">IF(COUNTIFS(AH$573:AH$577,"&lt;&gt;",$AS$573:$AS$577,$AS171,$AT$573:$AT$577,$AT171,$AD$573:$AD$577,$AD171),SUMIFS(AH$573:AH$577,$AS$573:$AS$577,$AS171,$AT$573:$AT$577,$AT171,$AD$573:$AD$577,$AD171),"")</f>
        <v/>
      </c>
      <c r="AI171" s="310" t="str">
        <f t="shared" si="197"/>
        <v/>
      </c>
      <c r="AJ171" s="310" t="str">
        <f t="shared" si="197"/>
        <v/>
      </c>
      <c r="AK171" s="310" t="str">
        <f t="shared" si="197"/>
        <v/>
      </c>
      <c r="AL171" s="310" t="str">
        <f t="shared" si="197"/>
        <v/>
      </c>
      <c r="AM171" s="310" t="str">
        <f t="shared" si="197"/>
        <v/>
      </c>
      <c r="AN171" s="310" t="str">
        <f t="shared" si="197"/>
        <v/>
      </c>
      <c r="AO171" s="310" t="str">
        <f t="shared" si="197"/>
        <v/>
      </c>
      <c r="AP171" s="335" t="str">
        <f>IF(COUNTIFS(AP$573:AP$577,"&lt;&gt;",$AS$573:$AS$577,$AS171,$AT$573:$AT$577,$AT171,$AD$573:$AD$577,$AD171),INDEX($AP$573:$AP$577,SUMPRODUCT(($AD$573:$AD$577=$AD171)*($AS$573:$AS$577=$AS171)*($AT$573:$AT$577=$AT171)*ROW($AS$573:$AS$577))-572,1),"")</f>
        <v/>
      </c>
      <c r="AS171" s="311" t="str">
        <f>IF(C169="","",C169)</f>
        <v>中部</v>
      </c>
      <c r="AT171" s="311" t="str">
        <f>IF(D169="","",D169)</f>
        <v>北海道</v>
      </c>
    </row>
    <row r="172" spans="2:47" ht="13.5" hidden="1" customHeight="1">
      <c r="B172" s="313"/>
      <c r="C172" s="675" t="str">
        <f>C166</f>
        <v>中部</v>
      </c>
      <c r="D172" s="675" t="s">
        <v>283</v>
      </c>
      <c r="E172" s="26" t="s">
        <v>279</v>
      </c>
      <c r="F172" s="315" t="str">
        <f t="shared" si="195"/>
        <v/>
      </c>
      <c r="G172" s="315" t="str">
        <f t="shared" si="195"/>
        <v/>
      </c>
      <c r="H172" s="315" t="str">
        <f t="shared" si="195"/>
        <v/>
      </c>
      <c r="I172" s="315" t="str">
        <f t="shared" si="195"/>
        <v/>
      </c>
      <c r="J172" s="315" t="str">
        <f t="shared" si="195"/>
        <v/>
      </c>
      <c r="K172" s="315" t="str">
        <f t="shared" si="195"/>
        <v/>
      </c>
      <c r="L172" s="315" t="str">
        <f t="shared" si="195"/>
        <v/>
      </c>
      <c r="M172" s="315" t="str">
        <f t="shared" si="195"/>
        <v/>
      </c>
      <c r="N172" s="315" t="str">
        <f t="shared" si="195"/>
        <v/>
      </c>
      <c r="O172" s="315" t="str">
        <f t="shared" si="195"/>
        <v/>
      </c>
      <c r="P172" s="315" t="str">
        <f t="shared" si="196"/>
        <v/>
      </c>
      <c r="Q172" s="315" t="str">
        <f t="shared" si="196"/>
        <v/>
      </c>
      <c r="R172" s="315" t="str">
        <f t="shared" si="196"/>
        <v/>
      </c>
      <c r="S172" s="315" t="str">
        <f t="shared" si="196"/>
        <v/>
      </c>
      <c r="T172" s="315" t="str">
        <f t="shared" si="196"/>
        <v/>
      </c>
      <c r="U172" s="315" t="str">
        <f t="shared" si="196"/>
        <v/>
      </c>
      <c r="V172" s="315" t="str">
        <f t="shared" si="196"/>
        <v/>
      </c>
      <c r="W172" s="315" t="str">
        <f t="shared" si="196"/>
        <v/>
      </c>
      <c r="X172" s="315" t="str">
        <f t="shared" si="196"/>
        <v/>
      </c>
      <c r="Y172" s="315" t="str">
        <f t="shared" si="196"/>
        <v/>
      </c>
      <c r="Z172" s="315" t="str">
        <f t="shared" si="196"/>
        <v/>
      </c>
      <c r="AA172" s="315" t="str">
        <f t="shared" si="196"/>
        <v/>
      </c>
      <c r="AB172" s="315" t="str">
        <f t="shared" si="196"/>
        <v/>
      </c>
      <c r="AC172" s="315" t="str">
        <f t="shared" si="196"/>
        <v/>
      </c>
      <c r="AD172" s="671" t="s">
        <v>279</v>
      </c>
      <c r="AE172" s="26" t="s">
        <v>171</v>
      </c>
      <c r="AF172" s="310" t="str">
        <f>IF(COUNT(J172)=0,"",J172)</f>
        <v/>
      </c>
      <c r="AG172" s="310" t="str">
        <f>IF(COUNT(V172)=0,"",V172)</f>
        <v/>
      </c>
      <c r="AH172" s="315" t="str">
        <f t="shared" ref="AH172:AO173" si="198">IF(COUNTIFS(AH$573:AH$577,"&lt;&gt;",$AS$573:$AS$577,$AS172,$AT$573:$AT$577,$AT172,$AE$573:$AE$577,$AE172),SUMIFS(AH$573:AH$577,$AS$573:$AS$577,$AS172,$AT$573:$AT$577,$AT172,$AE$573:$AE$577,$AE172),"")</f>
        <v/>
      </c>
      <c r="AI172" s="315" t="str">
        <f t="shared" si="198"/>
        <v/>
      </c>
      <c r="AJ172" s="315" t="str">
        <f t="shared" si="198"/>
        <v/>
      </c>
      <c r="AK172" s="315" t="str">
        <f t="shared" si="198"/>
        <v/>
      </c>
      <c r="AL172" s="315" t="str">
        <f t="shared" si="198"/>
        <v/>
      </c>
      <c r="AM172" s="315" t="str">
        <f t="shared" si="198"/>
        <v/>
      </c>
      <c r="AN172" s="315" t="str">
        <f t="shared" si="198"/>
        <v/>
      </c>
      <c r="AO172" s="315" t="str">
        <f t="shared" si="198"/>
        <v/>
      </c>
      <c r="AP172" s="300"/>
      <c r="AS172" s="311" t="str">
        <f>IF(C172="","",C172)</f>
        <v>中部</v>
      </c>
      <c r="AT172" s="311" t="str">
        <f>IF(D172="","",D172)</f>
        <v>東北</v>
      </c>
    </row>
    <row r="173" spans="2:47" ht="13.5" hidden="1" customHeight="1">
      <c r="B173" s="313"/>
      <c r="C173" s="675"/>
      <c r="D173" s="675"/>
      <c r="E173" s="302"/>
      <c r="F173" s="316"/>
      <c r="G173" s="316"/>
      <c r="H173" s="316"/>
      <c r="I173" s="316"/>
      <c r="J173" s="316"/>
      <c r="K173" s="316"/>
      <c r="L173" s="316"/>
      <c r="M173" s="316"/>
      <c r="N173" s="316"/>
      <c r="O173" s="316"/>
      <c r="P173" s="316"/>
      <c r="Q173" s="316"/>
      <c r="R173" s="316"/>
      <c r="S173" s="316"/>
      <c r="T173" s="316"/>
      <c r="U173" s="316"/>
      <c r="V173" s="316"/>
      <c r="W173" s="316"/>
      <c r="X173" s="316"/>
      <c r="Y173" s="316"/>
      <c r="Z173" s="316"/>
      <c r="AA173" s="316"/>
      <c r="AB173" s="316"/>
      <c r="AC173" s="316"/>
      <c r="AD173" s="672"/>
      <c r="AE173" s="26" t="s">
        <v>172</v>
      </c>
      <c r="AF173" s="310" t="str">
        <f>IF(COUNT(O172)=0,"",O172)</f>
        <v/>
      </c>
      <c r="AG173" s="310" t="str">
        <f>IF(COUNT(AA172)=0,"",AA172)</f>
        <v/>
      </c>
      <c r="AH173" s="315" t="str">
        <f t="shared" si="198"/>
        <v/>
      </c>
      <c r="AI173" s="315" t="str">
        <f t="shared" si="198"/>
        <v/>
      </c>
      <c r="AJ173" s="315" t="str">
        <f t="shared" si="198"/>
        <v/>
      </c>
      <c r="AK173" s="315" t="str">
        <f t="shared" si="198"/>
        <v/>
      </c>
      <c r="AL173" s="315" t="str">
        <f t="shared" si="198"/>
        <v/>
      </c>
      <c r="AM173" s="315" t="str">
        <f t="shared" si="198"/>
        <v/>
      </c>
      <c r="AN173" s="315" t="str">
        <f t="shared" si="198"/>
        <v/>
      </c>
      <c r="AO173" s="315" t="str">
        <f t="shared" si="198"/>
        <v/>
      </c>
      <c r="AP173" s="303"/>
      <c r="AS173" s="311" t="str">
        <f>IF(C172="","",C172)</f>
        <v>中部</v>
      </c>
      <c r="AT173" s="311" t="str">
        <f>IF(D172="","",D172)</f>
        <v>東北</v>
      </c>
    </row>
    <row r="174" spans="2:47" ht="13.5" hidden="1" customHeight="1">
      <c r="B174" s="313"/>
      <c r="C174" s="675"/>
      <c r="D174" s="675"/>
      <c r="E174" s="26" t="s">
        <v>280</v>
      </c>
      <c r="F174" s="315" t="str">
        <f t="shared" ref="F174:O175" si="199">IF(COUNTIFS(F$573:F$577,"&lt;&gt;",$AS$573:$AS$577,$AS174,$AT$573:$AT$577,$AT174,$E$573:$E$577,$E174),SUMIFS(F$573:F$577,$AS$573:$AS$577,$AS174,$AT$573:$AT$577,$AT174,$E$573:$E$577,$E174),"")</f>
        <v/>
      </c>
      <c r="G174" s="315" t="str">
        <f t="shared" si="199"/>
        <v/>
      </c>
      <c r="H174" s="315" t="str">
        <f t="shared" si="199"/>
        <v/>
      </c>
      <c r="I174" s="315" t="str">
        <f t="shared" si="199"/>
        <v/>
      </c>
      <c r="J174" s="315" t="str">
        <f t="shared" si="199"/>
        <v/>
      </c>
      <c r="K174" s="315" t="str">
        <f t="shared" si="199"/>
        <v/>
      </c>
      <c r="L174" s="315" t="str">
        <f t="shared" si="199"/>
        <v/>
      </c>
      <c r="M174" s="315" t="str">
        <f t="shared" si="199"/>
        <v/>
      </c>
      <c r="N174" s="315" t="str">
        <f t="shared" si="199"/>
        <v/>
      </c>
      <c r="O174" s="315" t="str">
        <f t="shared" si="199"/>
        <v/>
      </c>
      <c r="P174" s="315" t="str">
        <f t="shared" ref="P174:AC175" si="200">IF(COUNTIFS(P$573:P$577,"&lt;&gt;",$AS$573:$AS$577,$AS174,$AT$573:$AT$577,$AT174,$E$573:$E$577,$E174),SUMIFS(P$573:P$577,$AS$573:$AS$577,$AS174,$AT$573:$AT$577,$AT174,$E$573:$E$577,$E174),"")</f>
        <v/>
      </c>
      <c r="Q174" s="315" t="str">
        <f t="shared" si="200"/>
        <v/>
      </c>
      <c r="R174" s="315" t="str">
        <f t="shared" si="200"/>
        <v/>
      </c>
      <c r="S174" s="315" t="str">
        <f t="shared" si="200"/>
        <v/>
      </c>
      <c r="T174" s="315" t="str">
        <f t="shared" si="200"/>
        <v/>
      </c>
      <c r="U174" s="315" t="str">
        <f t="shared" si="200"/>
        <v/>
      </c>
      <c r="V174" s="315" t="str">
        <f t="shared" si="200"/>
        <v/>
      </c>
      <c r="W174" s="315" t="str">
        <f t="shared" si="200"/>
        <v/>
      </c>
      <c r="X174" s="315" t="str">
        <f t="shared" si="200"/>
        <v/>
      </c>
      <c r="Y174" s="315" t="str">
        <f t="shared" si="200"/>
        <v/>
      </c>
      <c r="Z174" s="315" t="str">
        <f t="shared" si="200"/>
        <v/>
      </c>
      <c r="AA174" s="315" t="str">
        <f t="shared" si="200"/>
        <v/>
      </c>
      <c r="AB174" s="315" t="str">
        <f t="shared" si="200"/>
        <v/>
      </c>
      <c r="AC174" s="315" t="str">
        <f t="shared" si="200"/>
        <v/>
      </c>
      <c r="AD174" s="673" t="s">
        <v>281</v>
      </c>
      <c r="AE174" s="674"/>
      <c r="AF174" s="310" t="str">
        <f>IF(COUNT(F174:Q174)=0,"",SUM(F174:Q174))</f>
        <v/>
      </c>
      <c r="AG174" s="310" t="str">
        <f>IF(COUNT(R174:AC174)=0,"",SUM(R174:AC174))</f>
        <v/>
      </c>
      <c r="AH174" s="310" t="str">
        <f t="shared" ref="AH174:AO174" si="201">IF(COUNTIFS(AH$573:AH$577,"&lt;&gt;",$AS$573:$AS$577,$AS174,$AT$573:$AT$577,$AT174,$AD$573:$AD$577,$AD174),SUMIFS(AH$573:AH$577,$AS$573:$AS$577,$AS174,$AT$573:$AT$577,$AT174,$AD$573:$AD$577,$AD174),"")</f>
        <v/>
      </c>
      <c r="AI174" s="310" t="str">
        <f t="shared" si="201"/>
        <v/>
      </c>
      <c r="AJ174" s="310" t="str">
        <f t="shared" si="201"/>
        <v/>
      </c>
      <c r="AK174" s="310" t="str">
        <f t="shared" si="201"/>
        <v/>
      </c>
      <c r="AL174" s="310" t="str">
        <f t="shared" si="201"/>
        <v/>
      </c>
      <c r="AM174" s="310" t="str">
        <f t="shared" si="201"/>
        <v/>
      </c>
      <c r="AN174" s="310" t="str">
        <f t="shared" si="201"/>
        <v/>
      </c>
      <c r="AO174" s="310" t="str">
        <f t="shared" si="201"/>
        <v/>
      </c>
      <c r="AP174" s="335" t="str">
        <f>IF(COUNTIFS(AP$573:AP$577,"&lt;&gt;",$AS$573:$AS$577,$AS174,$AT$573:$AT$577,$AT174,$AD$573:$AD$577,$AD174),INDEX($AP$573:$AP$577,SUMPRODUCT(($AD$573:$AD$577=$AD174)*($AS$573:$AS$577=$AS174)*($AT$573:$AT$577=$AT174)*ROW($AS$573:$AS$577))-572,1),"")</f>
        <v/>
      </c>
      <c r="AS174" s="311" t="str">
        <f>IF(C172="","",C172)</f>
        <v>中部</v>
      </c>
      <c r="AT174" s="311" t="str">
        <f>IF(D172="","",D172)</f>
        <v>東北</v>
      </c>
    </row>
    <row r="175" spans="2:47" ht="13.5" hidden="1" customHeight="1">
      <c r="B175" s="313"/>
      <c r="C175" s="675" t="str">
        <f>C166</f>
        <v>中部</v>
      </c>
      <c r="D175" s="675" t="s">
        <v>286</v>
      </c>
      <c r="E175" s="26" t="s">
        <v>279</v>
      </c>
      <c r="F175" s="315" t="str">
        <f t="shared" si="199"/>
        <v/>
      </c>
      <c r="G175" s="315" t="str">
        <f t="shared" si="199"/>
        <v/>
      </c>
      <c r="H175" s="315" t="str">
        <f t="shared" si="199"/>
        <v/>
      </c>
      <c r="I175" s="315" t="str">
        <f t="shared" si="199"/>
        <v/>
      </c>
      <c r="J175" s="315" t="str">
        <f t="shared" si="199"/>
        <v/>
      </c>
      <c r="K175" s="315" t="str">
        <f t="shared" si="199"/>
        <v/>
      </c>
      <c r="L175" s="315" t="str">
        <f t="shared" si="199"/>
        <v/>
      </c>
      <c r="M175" s="315" t="str">
        <f t="shared" si="199"/>
        <v/>
      </c>
      <c r="N175" s="315" t="str">
        <f t="shared" si="199"/>
        <v/>
      </c>
      <c r="O175" s="315" t="str">
        <f t="shared" si="199"/>
        <v/>
      </c>
      <c r="P175" s="315" t="str">
        <f t="shared" si="200"/>
        <v/>
      </c>
      <c r="Q175" s="315" t="str">
        <f t="shared" si="200"/>
        <v/>
      </c>
      <c r="R175" s="315" t="str">
        <f t="shared" si="200"/>
        <v/>
      </c>
      <c r="S175" s="315" t="str">
        <f t="shared" si="200"/>
        <v/>
      </c>
      <c r="T175" s="315" t="str">
        <f t="shared" si="200"/>
        <v/>
      </c>
      <c r="U175" s="315" t="str">
        <f t="shared" si="200"/>
        <v/>
      </c>
      <c r="V175" s="315" t="str">
        <f t="shared" si="200"/>
        <v/>
      </c>
      <c r="W175" s="315" t="str">
        <f t="shared" si="200"/>
        <v/>
      </c>
      <c r="X175" s="315" t="str">
        <f t="shared" si="200"/>
        <v/>
      </c>
      <c r="Y175" s="315" t="str">
        <f t="shared" si="200"/>
        <v/>
      </c>
      <c r="Z175" s="315" t="str">
        <f t="shared" si="200"/>
        <v/>
      </c>
      <c r="AA175" s="315" t="str">
        <f t="shared" si="200"/>
        <v/>
      </c>
      <c r="AB175" s="315" t="str">
        <f t="shared" si="200"/>
        <v/>
      </c>
      <c r="AC175" s="315" t="str">
        <f t="shared" si="200"/>
        <v/>
      </c>
      <c r="AD175" s="671" t="s">
        <v>279</v>
      </c>
      <c r="AE175" s="26" t="s">
        <v>171</v>
      </c>
      <c r="AF175" s="310" t="str">
        <f>IF(COUNT(J175)=0,"",J175)</f>
        <v/>
      </c>
      <c r="AG175" s="310" t="str">
        <f>IF(COUNT(V175)=0,"",V175)</f>
        <v/>
      </c>
      <c r="AH175" s="315" t="str">
        <f t="shared" ref="AH175:AO176" si="202">IF(COUNTIFS(AH$573:AH$577,"&lt;&gt;",$AS$573:$AS$577,$AS175,$AT$573:$AT$577,$AT175,$AE$573:$AE$577,$AE175),SUMIFS(AH$573:AH$577,$AS$573:$AS$577,$AS175,$AT$573:$AT$577,$AT175,$AE$573:$AE$577,$AE175),"")</f>
        <v/>
      </c>
      <c r="AI175" s="315" t="str">
        <f t="shared" si="202"/>
        <v/>
      </c>
      <c r="AJ175" s="315" t="str">
        <f t="shared" si="202"/>
        <v/>
      </c>
      <c r="AK175" s="315" t="str">
        <f t="shared" si="202"/>
        <v/>
      </c>
      <c r="AL175" s="315" t="str">
        <f t="shared" si="202"/>
        <v/>
      </c>
      <c r="AM175" s="315" t="str">
        <f t="shared" si="202"/>
        <v/>
      </c>
      <c r="AN175" s="315" t="str">
        <f t="shared" si="202"/>
        <v/>
      </c>
      <c r="AO175" s="315" t="str">
        <f t="shared" si="202"/>
        <v/>
      </c>
      <c r="AP175" s="300"/>
      <c r="AS175" s="311" t="str">
        <f>IF(C175="","",C175)</f>
        <v>中部</v>
      </c>
      <c r="AT175" s="311" t="str">
        <f>IF(D175="","",D175)</f>
        <v>東京</v>
      </c>
    </row>
    <row r="176" spans="2:47" ht="13.5" hidden="1" customHeight="1">
      <c r="B176" s="313"/>
      <c r="C176" s="675"/>
      <c r="D176" s="675"/>
      <c r="E176" s="302"/>
      <c r="F176" s="316"/>
      <c r="G176" s="316"/>
      <c r="H176" s="316"/>
      <c r="I176" s="316"/>
      <c r="J176" s="316"/>
      <c r="K176" s="316"/>
      <c r="L176" s="316"/>
      <c r="M176" s="316"/>
      <c r="N176" s="316"/>
      <c r="O176" s="316"/>
      <c r="P176" s="316"/>
      <c r="Q176" s="316"/>
      <c r="R176" s="316"/>
      <c r="S176" s="316"/>
      <c r="T176" s="316"/>
      <c r="U176" s="316"/>
      <c r="V176" s="316"/>
      <c r="W176" s="316"/>
      <c r="X176" s="316"/>
      <c r="Y176" s="316"/>
      <c r="Z176" s="316"/>
      <c r="AA176" s="316"/>
      <c r="AB176" s="316"/>
      <c r="AC176" s="316"/>
      <c r="AD176" s="672"/>
      <c r="AE176" s="26" t="s">
        <v>172</v>
      </c>
      <c r="AF176" s="310" t="str">
        <f>IF(COUNT(O175)=0,"",O175)</f>
        <v/>
      </c>
      <c r="AG176" s="310" t="str">
        <f>IF(COUNT(AA175)=0,"",AA175)</f>
        <v/>
      </c>
      <c r="AH176" s="315" t="str">
        <f t="shared" si="202"/>
        <v/>
      </c>
      <c r="AI176" s="315" t="str">
        <f t="shared" si="202"/>
        <v/>
      </c>
      <c r="AJ176" s="315" t="str">
        <f t="shared" si="202"/>
        <v/>
      </c>
      <c r="AK176" s="315" t="str">
        <f t="shared" si="202"/>
        <v/>
      </c>
      <c r="AL176" s="315" t="str">
        <f t="shared" si="202"/>
        <v/>
      </c>
      <c r="AM176" s="315" t="str">
        <f t="shared" si="202"/>
        <v/>
      </c>
      <c r="AN176" s="315" t="str">
        <f t="shared" si="202"/>
        <v/>
      </c>
      <c r="AO176" s="315" t="str">
        <f t="shared" si="202"/>
        <v/>
      </c>
      <c r="AP176" s="303"/>
      <c r="AS176" s="311" t="str">
        <f>IF(C175="","",C175)</f>
        <v>中部</v>
      </c>
      <c r="AT176" s="311" t="str">
        <f>IF(D175="","",D175)</f>
        <v>東京</v>
      </c>
    </row>
    <row r="177" spans="2:46" ht="13.5" hidden="1" customHeight="1">
      <c r="B177" s="313"/>
      <c r="C177" s="675"/>
      <c r="D177" s="675"/>
      <c r="E177" s="26" t="s">
        <v>280</v>
      </c>
      <c r="F177" s="315" t="str">
        <f t="shared" ref="F177:O178" si="203">IF(COUNTIFS(F$573:F$577,"&lt;&gt;",$AS$573:$AS$577,$AS177,$AT$573:$AT$577,$AT177,$E$573:$E$577,$E177),SUMIFS(F$573:F$577,$AS$573:$AS$577,$AS177,$AT$573:$AT$577,$AT177,$E$573:$E$577,$E177),"")</f>
        <v/>
      </c>
      <c r="G177" s="315" t="str">
        <f t="shared" si="203"/>
        <v/>
      </c>
      <c r="H177" s="315" t="str">
        <f t="shared" si="203"/>
        <v/>
      </c>
      <c r="I177" s="315" t="str">
        <f t="shared" si="203"/>
        <v/>
      </c>
      <c r="J177" s="315" t="str">
        <f t="shared" si="203"/>
        <v/>
      </c>
      <c r="K177" s="315" t="str">
        <f t="shared" si="203"/>
        <v/>
      </c>
      <c r="L177" s="315" t="str">
        <f t="shared" si="203"/>
        <v/>
      </c>
      <c r="M177" s="315" t="str">
        <f t="shared" si="203"/>
        <v/>
      </c>
      <c r="N177" s="315" t="str">
        <f t="shared" si="203"/>
        <v/>
      </c>
      <c r="O177" s="315" t="str">
        <f t="shared" si="203"/>
        <v/>
      </c>
      <c r="P177" s="315" t="str">
        <f t="shared" ref="P177:AC178" si="204">IF(COUNTIFS(P$573:P$577,"&lt;&gt;",$AS$573:$AS$577,$AS177,$AT$573:$AT$577,$AT177,$E$573:$E$577,$E177),SUMIFS(P$573:P$577,$AS$573:$AS$577,$AS177,$AT$573:$AT$577,$AT177,$E$573:$E$577,$E177),"")</f>
        <v/>
      </c>
      <c r="Q177" s="315" t="str">
        <f t="shared" si="204"/>
        <v/>
      </c>
      <c r="R177" s="315" t="str">
        <f t="shared" si="204"/>
        <v/>
      </c>
      <c r="S177" s="315" t="str">
        <f t="shared" si="204"/>
        <v/>
      </c>
      <c r="T177" s="315" t="str">
        <f t="shared" si="204"/>
        <v/>
      </c>
      <c r="U177" s="315" t="str">
        <f t="shared" si="204"/>
        <v/>
      </c>
      <c r="V177" s="315" t="str">
        <f t="shared" si="204"/>
        <v/>
      </c>
      <c r="W177" s="315" t="str">
        <f t="shared" si="204"/>
        <v/>
      </c>
      <c r="X177" s="315" t="str">
        <f t="shared" si="204"/>
        <v/>
      </c>
      <c r="Y177" s="315" t="str">
        <f t="shared" si="204"/>
        <v/>
      </c>
      <c r="Z177" s="315" t="str">
        <f t="shared" si="204"/>
        <v/>
      </c>
      <c r="AA177" s="315" t="str">
        <f t="shared" si="204"/>
        <v/>
      </c>
      <c r="AB177" s="315" t="str">
        <f t="shared" si="204"/>
        <v/>
      </c>
      <c r="AC177" s="315" t="str">
        <f t="shared" si="204"/>
        <v/>
      </c>
      <c r="AD177" s="673" t="s">
        <v>281</v>
      </c>
      <c r="AE177" s="674"/>
      <c r="AF177" s="310" t="str">
        <f>IF(COUNT(F177:Q177)=0,"",SUM(F177:Q177))</f>
        <v/>
      </c>
      <c r="AG177" s="310" t="str">
        <f>IF(COUNT(R177:AC177)=0,"",SUM(R177:AC177))</f>
        <v/>
      </c>
      <c r="AH177" s="310" t="str">
        <f t="shared" ref="AH177:AO177" si="205">IF(COUNTIFS(AH$573:AH$577,"&lt;&gt;",$AS$573:$AS$577,$AS177,$AT$573:$AT$577,$AT177,$AD$573:$AD$577,$AD177),SUMIFS(AH$573:AH$577,$AS$573:$AS$577,$AS177,$AT$573:$AT$577,$AT177,$AD$573:$AD$577,$AD177),"")</f>
        <v/>
      </c>
      <c r="AI177" s="310" t="str">
        <f t="shared" si="205"/>
        <v/>
      </c>
      <c r="AJ177" s="310" t="str">
        <f t="shared" si="205"/>
        <v/>
      </c>
      <c r="AK177" s="310" t="str">
        <f t="shared" si="205"/>
        <v/>
      </c>
      <c r="AL177" s="310" t="str">
        <f t="shared" si="205"/>
        <v/>
      </c>
      <c r="AM177" s="310" t="str">
        <f t="shared" si="205"/>
        <v/>
      </c>
      <c r="AN177" s="310" t="str">
        <f t="shared" si="205"/>
        <v/>
      </c>
      <c r="AO177" s="310" t="str">
        <f t="shared" si="205"/>
        <v/>
      </c>
      <c r="AP177" s="335" t="str">
        <f>IF(COUNTIFS(AP$573:AP$577,"&lt;&gt;",$AS$573:$AS$577,$AS177,$AT$573:$AT$577,$AT177,$AD$573:$AD$577,$AD177),INDEX($AP$573:$AP$577,SUMPRODUCT(($AD$573:$AD$577=$AD177)*($AS$573:$AS$577=$AS177)*($AT$573:$AT$577=$AT177)*ROW($AS$573:$AS$577))-572,1),"")</f>
        <v/>
      </c>
      <c r="AS177" s="311" t="str">
        <f>IF(C175="","",C175)</f>
        <v>中部</v>
      </c>
      <c r="AT177" s="311" t="str">
        <f>IF(D175="","",D175)</f>
        <v>東京</v>
      </c>
    </row>
    <row r="178" spans="2:46" ht="13.5" hidden="1" customHeight="1">
      <c r="B178" s="313"/>
      <c r="C178" s="675" t="str">
        <f>C166</f>
        <v>中部</v>
      </c>
      <c r="D178" s="675" t="s">
        <v>285</v>
      </c>
      <c r="E178" s="26" t="s">
        <v>279</v>
      </c>
      <c r="F178" s="315" t="str">
        <f t="shared" si="203"/>
        <v/>
      </c>
      <c r="G178" s="315" t="str">
        <f t="shared" si="203"/>
        <v/>
      </c>
      <c r="H178" s="315" t="str">
        <f t="shared" si="203"/>
        <v/>
      </c>
      <c r="I178" s="315" t="str">
        <f t="shared" si="203"/>
        <v/>
      </c>
      <c r="J178" s="315" t="str">
        <f t="shared" si="203"/>
        <v/>
      </c>
      <c r="K178" s="315" t="str">
        <f t="shared" si="203"/>
        <v/>
      </c>
      <c r="L178" s="315" t="str">
        <f t="shared" si="203"/>
        <v/>
      </c>
      <c r="M178" s="315" t="str">
        <f t="shared" si="203"/>
        <v/>
      </c>
      <c r="N178" s="315" t="str">
        <f t="shared" si="203"/>
        <v/>
      </c>
      <c r="O178" s="315" t="str">
        <f t="shared" si="203"/>
        <v/>
      </c>
      <c r="P178" s="315" t="str">
        <f t="shared" si="204"/>
        <v/>
      </c>
      <c r="Q178" s="315" t="str">
        <f t="shared" si="204"/>
        <v/>
      </c>
      <c r="R178" s="315" t="str">
        <f t="shared" si="204"/>
        <v/>
      </c>
      <c r="S178" s="315" t="str">
        <f t="shared" si="204"/>
        <v/>
      </c>
      <c r="T178" s="315" t="str">
        <f t="shared" si="204"/>
        <v/>
      </c>
      <c r="U178" s="315" t="str">
        <f t="shared" si="204"/>
        <v/>
      </c>
      <c r="V178" s="315" t="str">
        <f t="shared" si="204"/>
        <v/>
      </c>
      <c r="W178" s="315" t="str">
        <f t="shared" si="204"/>
        <v/>
      </c>
      <c r="X178" s="315" t="str">
        <f t="shared" si="204"/>
        <v/>
      </c>
      <c r="Y178" s="315" t="str">
        <f t="shared" si="204"/>
        <v/>
      </c>
      <c r="Z178" s="315" t="str">
        <f t="shared" si="204"/>
        <v/>
      </c>
      <c r="AA178" s="315" t="str">
        <f t="shared" si="204"/>
        <v/>
      </c>
      <c r="AB178" s="315" t="str">
        <f t="shared" si="204"/>
        <v/>
      </c>
      <c r="AC178" s="315" t="str">
        <f t="shared" si="204"/>
        <v/>
      </c>
      <c r="AD178" s="671" t="s">
        <v>279</v>
      </c>
      <c r="AE178" s="26" t="s">
        <v>171</v>
      </c>
      <c r="AF178" s="310" t="str">
        <f>IF(COUNT(J178)=0,"",J178)</f>
        <v/>
      </c>
      <c r="AG178" s="310" t="str">
        <f>IF(COUNT(V178)=0,"",V178)</f>
        <v/>
      </c>
      <c r="AH178" s="315" t="str">
        <f t="shared" ref="AH178:AO179" si="206">IF(COUNTIFS(AH$573:AH$577,"&lt;&gt;",$AS$573:$AS$577,$AS178,$AT$573:$AT$577,$AT178,$AE$573:$AE$577,$AE178),SUMIFS(AH$573:AH$577,$AS$573:$AS$577,$AS178,$AT$573:$AT$577,$AT178,$AE$573:$AE$577,$AE178),"")</f>
        <v/>
      </c>
      <c r="AI178" s="315" t="str">
        <f t="shared" si="206"/>
        <v/>
      </c>
      <c r="AJ178" s="315" t="str">
        <f t="shared" si="206"/>
        <v/>
      </c>
      <c r="AK178" s="315" t="str">
        <f t="shared" si="206"/>
        <v/>
      </c>
      <c r="AL178" s="315" t="str">
        <f t="shared" si="206"/>
        <v/>
      </c>
      <c r="AM178" s="315" t="str">
        <f t="shared" si="206"/>
        <v/>
      </c>
      <c r="AN178" s="315" t="str">
        <f t="shared" si="206"/>
        <v/>
      </c>
      <c r="AO178" s="315" t="str">
        <f t="shared" si="206"/>
        <v/>
      </c>
      <c r="AP178" s="300"/>
      <c r="AS178" s="311" t="str">
        <f>IF(C178="","",C178)</f>
        <v>中部</v>
      </c>
      <c r="AT178" s="311" t="str">
        <f>IF(D178="","",D178)</f>
        <v>北陸</v>
      </c>
    </row>
    <row r="179" spans="2:46" ht="13.5" hidden="1" customHeight="1">
      <c r="B179" s="313"/>
      <c r="C179" s="675"/>
      <c r="D179" s="675"/>
      <c r="E179" s="302"/>
      <c r="F179" s="316"/>
      <c r="G179" s="316"/>
      <c r="H179" s="316"/>
      <c r="I179" s="316"/>
      <c r="J179" s="316"/>
      <c r="K179" s="316"/>
      <c r="L179" s="316"/>
      <c r="M179" s="316"/>
      <c r="N179" s="316"/>
      <c r="O179" s="316"/>
      <c r="P179" s="316"/>
      <c r="Q179" s="316"/>
      <c r="R179" s="316"/>
      <c r="S179" s="316"/>
      <c r="T179" s="316"/>
      <c r="U179" s="316"/>
      <c r="V179" s="316"/>
      <c r="W179" s="316"/>
      <c r="X179" s="316"/>
      <c r="Y179" s="316"/>
      <c r="Z179" s="316"/>
      <c r="AA179" s="316"/>
      <c r="AB179" s="316"/>
      <c r="AC179" s="316"/>
      <c r="AD179" s="672"/>
      <c r="AE179" s="26" t="s">
        <v>172</v>
      </c>
      <c r="AF179" s="310" t="str">
        <f>IF(COUNT(O178)=0,"",O178)</f>
        <v/>
      </c>
      <c r="AG179" s="310" t="str">
        <f>IF(COUNT(AA178)=0,"",AA178)</f>
        <v/>
      </c>
      <c r="AH179" s="315" t="str">
        <f t="shared" si="206"/>
        <v/>
      </c>
      <c r="AI179" s="315" t="str">
        <f t="shared" si="206"/>
        <v/>
      </c>
      <c r="AJ179" s="315" t="str">
        <f t="shared" si="206"/>
        <v/>
      </c>
      <c r="AK179" s="315" t="str">
        <f t="shared" si="206"/>
        <v/>
      </c>
      <c r="AL179" s="315" t="str">
        <f t="shared" si="206"/>
        <v/>
      </c>
      <c r="AM179" s="315" t="str">
        <f t="shared" si="206"/>
        <v/>
      </c>
      <c r="AN179" s="315" t="str">
        <f t="shared" si="206"/>
        <v/>
      </c>
      <c r="AO179" s="315" t="str">
        <f t="shared" si="206"/>
        <v/>
      </c>
      <c r="AP179" s="303"/>
      <c r="AS179" s="311" t="str">
        <f>IF(C178="","",C178)</f>
        <v>中部</v>
      </c>
      <c r="AT179" s="311" t="str">
        <f>IF(D178="","",D178)</f>
        <v>北陸</v>
      </c>
    </row>
    <row r="180" spans="2:46" ht="13.5" hidden="1" customHeight="1">
      <c r="B180" s="313"/>
      <c r="C180" s="675"/>
      <c r="D180" s="675"/>
      <c r="E180" s="26" t="s">
        <v>280</v>
      </c>
      <c r="F180" s="315" t="str">
        <f t="shared" ref="F180:O181" si="207">IF(COUNTIFS(F$573:F$577,"&lt;&gt;",$AS$573:$AS$577,$AS180,$AT$573:$AT$577,$AT180,$E$573:$E$577,$E180),SUMIFS(F$573:F$577,$AS$573:$AS$577,$AS180,$AT$573:$AT$577,$AT180,$E$573:$E$577,$E180),"")</f>
        <v/>
      </c>
      <c r="G180" s="315" t="str">
        <f t="shared" si="207"/>
        <v/>
      </c>
      <c r="H180" s="315" t="str">
        <f t="shared" si="207"/>
        <v/>
      </c>
      <c r="I180" s="315" t="str">
        <f t="shared" si="207"/>
        <v/>
      </c>
      <c r="J180" s="315" t="str">
        <f t="shared" si="207"/>
        <v/>
      </c>
      <c r="K180" s="315" t="str">
        <f t="shared" si="207"/>
        <v/>
      </c>
      <c r="L180" s="315" t="str">
        <f t="shared" si="207"/>
        <v/>
      </c>
      <c r="M180" s="315" t="str">
        <f t="shared" si="207"/>
        <v/>
      </c>
      <c r="N180" s="315" t="str">
        <f t="shared" si="207"/>
        <v/>
      </c>
      <c r="O180" s="315" t="str">
        <f t="shared" si="207"/>
        <v/>
      </c>
      <c r="P180" s="315" t="str">
        <f t="shared" ref="P180:AC181" si="208">IF(COUNTIFS(P$573:P$577,"&lt;&gt;",$AS$573:$AS$577,$AS180,$AT$573:$AT$577,$AT180,$E$573:$E$577,$E180),SUMIFS(P$573:P$577,$AS$573:$AS$577,$AS180,$AT$573:$AT$577,$AT180,$E$573:$E$577,$E180),"")</f>
        <v/>
      </c>
      <c r="Q180" s="315" t="str">
        <f t="shared" si="208"/>
        <v/>
      </c>
      <c r="R180" s="315" t="str">
        <f t="shared" si="208"/>
        <v/>
      </c>
      <c r="S180" s="315" t="str">
        <f t="shared" si="208"/>
        <v/>
      </c>
      <c r="T180" s="315" t="str">
        <f t="shared" si="208"/>
        <v/>
      </c>
      <c r="U180" s="315" t="str">
        <f t="shared" si="208"/>
        <v/>
      </c>
      <c r="V180" s="315" t="str">
        <f t="shared" si="208"/>
        <v/>
      </c>
      <c r="W180" s="315" t="str">
        <f t="shared" si="208"/>
        <v/>
      </c>
      <c r="X180" s="315" t="str">
        <f t="shared" si="208"/>
        <v/>
      </c>
      <c r="Y180" s="315" t="str">
        <f t="shared" si="208"/>
        <v/>
      </c>
      <c r="Z180" s="315" t="str">
        <f t="shared" si="208"/>
        <v/>
      </c>
      <c r="AA180" s="315" t="str">
        <f t="shared" si="208"/>
        <v/>
      </c>
      <c r="AB180" s="315" t="str">
        <f t="shared" si="208"/>
        <v/>
      </c>
      <c r="AC180" s="315" t="str">
        <f t="shared" si="208"/>
        <v/>
      </c>
      <c r="AD180" s="673" t="s">
        <v>281</v>
      </c>
      <c r="AE180" s="674"/>
      <c r="AF180" s="310" t="str">
        <f>IF(COUNT(F180:Q180)=0,"",SUM(F180:Q180))</f>
        <v/>
      </c>
      <c r="AG180" s="310" t="str">
        <f>IF(COUNT(R180:AC180)=0,"",SUM(R180:AC180))</f>
        <v/>
      </c>
      <c r="AH180" s="310" t="str">
        <f t="shared" ref="AH180:AO180" si="209">IF(COUNTIFS(AH$573:AH$577,"&lt;&gt;",$AS$573:$AS$577,$AS180,$AT$573:$AT$577,$AT180,$AD$573:$AD$577,$AD180),SUMIFS(AH$573:AH$577,$AS$573:$AS$577,$AS180,$AT$573:$AT$577,$AT180,$AD$573:$AD$577,$AD180),"")</f>
        <v/>
      </c>
      <c r="AI180" s="310" t="str">
        <f t="shared" si="209"/>
        <v/>
      </c>
      <c r="AJ180" s="310" t="str">
        <f t="shared" si="209"/>
        <v/>
      </c>
      <c r="AK180" s="310" t="str">
        <f t="shared" si="209"/>
        <v/>
      </c>
      <c r="AL180" s="310" t="str">
        <f t="shared" si="209"/>
        <v/>
      </c>
      <c r="AM180" s="310" t="str">
        <f t="shared" si="209"/>
        <v/>
      </c>
      <c r="AN180" s="310" t="str">
        <f t="shared" si="209"/>
        <v/>
      </c>
      <c r="AO180" s="310" t="str">
        <f t="shared" si="209"/>
        <v/>
      </c>
      <c r="AP180" s="335" t="str">
        <f>IF(COUNTIFS(AP$573:AP$577,"&lt;&gt;",$AS$573:$AS$577,$AS180,$AT$573:$AT$577,$AT180,$AD$573:$AD$577,$AD180),INDEX($AP$573:$AP$577,SUMPRODUCT(($AD$573:$AD$577=$AD180)*($AS$573:$AS$577=$AS180)*($AT$573:$AT$577=$AT180)*ROW($AS$573:$AS$577))-572,1),"")</f>
        <v/>
      </c>
      <c r="AS180" s="311" t="str">
        <f>IF(C178="","",C178)</f>
        <v>中部</v>
      </c>
      <c r="AT180" s="311" t="str">
        <f>IF(D178="","",D178)</f>
        <v>北陸</v>
      </c>
    </row>
    <row r="181" spans="2:46" ht="13.5" hidden="1" customHeight="1">
      <c r="B181" s="313"/>
      <c r="C181" s="675" t="str">
        <f>C166</f>
        <v>中部</v>
      </c>
      <c r="D181" s="675" t="s">
        <v>287</v>
      </c>
      <c r="E181" s="26" t="s">
        <v>279</v>
      </c>
      <c r="F181" s="315" t="str">
        <f t="shared" si="207"/>
        <v/>
      </c>
      <c r="G181" s="315" t="str">
        <f t="shared" si="207"/>
        <v/>
      </c>
      <c r="H181" s="315" t="str">
        <f t="shared" si="207"/>
        <v/>
      </c>
      <c r="I181" s="315" t="str">
        <f t="shared" si="207"/>
        <v/>
      </c>
      <c r="J181" s="315" t="str">
        <f t="shared" si="207"/>
        <v/>
      </c>
      <c r="K181" s="315" t="str">
        <f t="shared" si="207"/>
        <v/>
      </c>
      <c r="L181" s="315" t="str">
        <f t="shared" si="207"/>
        <v/>
      </c>
      <c r="M181" s="315" t="str">
        <f t="shared" si="207"/>
        <v/>
      </c>
      <c r="N181" s="315" t="str">
        <f t="shared" si="207"/>
        <v/>
      </c>
      <c r="O181" s="315" t="str">
        <f t="shared" si="207"/>
        <v/>
      </c>
      <c r="P181" s="315" t="str">
        <f t="shared" si="208"/>
        <v/>
      </c>
      <c r="Q181" s="315" t="str">
        <f t="shared" si="208"/>
        <v/>
      </c>
      <c r="R181" s="315" t="str">
        <f t="shared" si="208"/>
        <v/>
      </c>
      <c r="S181" s="315" t="str">
        <f t="shared" si="208"/>
        <v/>
      </c>
      <c r="T181" s="315" t="str">
        <f t="shared" si="208"/>
        <v/>
      </c>
      <c r="U181" s="315" t="str">
        <f t="shared" si="208"/>
        <v/>
      </c>
      <c r="V181" s="315" t="str">
        <f t="shared" si="208"/>
        <v/>
      </c>
      <c r="W181" s="315" t="str">
        <f t="shared" si="208"/>
        <v/>
      </c>
      <c r="X181" s="315" t="str">
        <f t="shared" si="208"/>
        <v/>
      </c>
      <c r="Y181" s="315" t="str">
        <f t="shared" si="208"/>
        <v/>
      </c>
      <c r="Z181" s="315" t="str">
        <f t="shared" si="208"/>
        <v/>
      </c>
      <c r="AA181" s="315" t="str">
        <f t="shared" si="208"/>
        <v/>
      </c>
      <c r="AB181" s="315" t="str">
        <f t="shared" si="208"/>
        <v/>
      </c>
      <c r="AC181" s="315" t="str">
        <f t="shared" si="208"/>
        <v/>
      </c>
      <c r="AD181" s="671" t="s">
        <v>279</v>
      </c>
      <c r="AE181" s="26" t="s">
        <v>171</v>
      </c>
      <c r="AF181" s="310" t="str">
        <f>IF(COUNT(J181)=0,"",J181)</f>
        <v/>
      </c>
      <c r="AG181" s="310" t="str">
        <f>IF(COUNT(V181)=0,"",V181)</f>
        <v/>
      </c>
      <c r="AH181" s="315" t="str">
        <f t="shared" ref="AH181:AO182" si="210">IF(COUNTIFS(AH$573:AH$577,"&lt;&gt;",$AS$573:$AS$577,$AS181,$AT$573:$AT$577,$AT181,$AE$573:$AE$577,$AE181),SUMIFS(AH$573:AH$577,$AS$573:$AS$577,$AS181,$AT$573:$AT$577,$AT181,$AE$573:$AE$577,$AE181),"")</f>
        <v/>
      </c>
      <c r="AI181" s="315" t="str">
        <f t="shared" si="210"/>
        <v/>
      </c>
      <c r="AJ181" s="315" t="str">
        <f t="shared" si="210"/>
        <v/>
      </c>
      <c r="AK181" s="315" t="str">
        <f t="shared" si="210"/>
        <v/>
      </c>
      <c r="AL181" s="315" t="str">
        <f t="shared" si="210"/>
        <v/>
      </c>
      <c r="AM181" s="315" t="str">
        <f t="shared" si="210"/>
        <v/>
      </c>
      <c r="AN181" s="315" t="str">
        <f t="shared" si="210"/>
        <v/>
      </c>
      <c r="AO181" s="315" t="str">
        <f t="shared" si="210"/>
        <v/>
      </c>
      <c r="AP181" s="300"/>
      <c r="AS181" s="311" t="str">
        <f>IF(C181="","",C181)</f>
        <v>中部</v>
      </c>
      <c r="AT181" s="311" t="str">
        <f>IF(D181="","",D181)</f>
        <v>関西</v>
      </c>
    </row>
    <row r="182" spans="2:46" ht="13.5" hidden="1" customHeight="1">
      <c r="B182" s="313"/>
      <c r="C182" s="675"/>
      <c r="D182" s="675"/>
      <c r="E182" s="302"/>
      <c r="F182" s="316"/>
      <c r="G182" s="316"/>
      <c r="H182" s="316"/>
      <c r="I182" s="316"/>
      <c r="J182" s="316"/>
      <c r="K182" s="316"/>
      <c r="L182" s="316"/>
      <c r="M182" s="316"/>
      <c r="N182" s="316"/>
      <c r="O182" s="316"/>
      <c r="P182" s="316"/>
      <c r="Q182" s="316"/>
      <c r="R182" s="316"/>
      <c r="S182" s="316"/>
      <c r="T182" s="316"/>
      <c r="U182" s="316"/>
      <c r="V182" s="316"/>
      <c r="W182" s="316"/>
      <c r="X182" s="316"/>
      <c r="Y182" s="316"/>
      <c r="Z182" s="316"/>
      <c r="AA182" s="316"/>
      <c r="AB182" s="316"/>
      <c r="AC182" s="316"/>
      <c r="AD182" s="672"/>
      <c r="AE182" s="26" t="s">
        <v>172</v>
      </c>
      <c r="AF182" s="310" t="str">
        <f>IF(COUNT(O181)=0,"",O181)</f>
        <v/>
      </c>
      <c r="AG182" s="310" t="str">
        <f>IF(COUNT(AA181)=0,"",AA181)</f>
        <v/>
      </c>
      <c r="AH182" s="315" t="str">
        <f t="shared" si="210"/>
        <v/>
      </c>
      <c r="AI182" s="315" t="str">
        <f t="shared" si="210"/>
        <v/>
      </c>
      <c r="AJ182" s="315" t="str">
        <f t="shared" si="210"/>
        <v/>
      </c>
      <c r="AK182" s="315" t="str">
        <f t="shared" si="210"/>
        <v/>
      </c>
      <c r="AL182" s="315" t="str">
        <f t="shared" si="210"/>
        <v/>
      </c>
      <c r="AM182" s="315" t="str">
        <f t="shared" si="210"/>
        <v/>
      </c>
      <c r="AN182" s="315" t="str">
        <f t="shared" si="210"/>
        <v/>
      </c>
      <c r="AO182" s="315" t="str">
        <f t="shared" si="210"/>
        <v/>
      </c>
      <c r="AP182" s="303"/>
      <c r="AS182" s="311" t="str">
        <f>IF(C181="","",C181)</f>
        <v>中部</v>
      </c>
      <c r="AT182" s="311" t="str">
        <f>IF(D181="","",D181)</f>
        <v>関西</v>
      </c>
    </row>
    <row r="183" spans="2:46" ht="13.5" hidden="1" customHeight="1">
      <c r="B183" s="313"/>
      <c r="C183" s="675"/>
      <c r="D183" s="675"/>
      <c r="E183" s="26" t="s">
        <v>280</v>
      </c>
      <c r="F183" s="315" t="str">
        <f t="shared" ref="F183:O184" si="211">IF(COUNTIFS(F$573:F$577,"&lt;&gt;",$AS$573:$AS$577,$AS183,$AT$573:$AT$577,$AT183,$E$573:$E$577,$E183),SUMIFS(F$573:F$577,$AS$573:$AS$577,$AS183,$AT$573:$AT$577,$AT183,$E$573:$E$577,$E183),"")</f>
        <v/>
      </c>
      <c r="G183" s="315" t="str">
        <f t="shared" si="211"/>
        <v/>
      </c>
      <c r="H183" s="315" t="str">
        <f t="shared" si="211"/>
        <v/>
      </c>
      <c r="I183" s="315" t="str">
        <f t="shared" si="211"/>
        <v/>
      </c>
      <c r="J183" s="315" t="str">
        <f t="shared" si="211"/>
        <v/>
      </c>
      <c r="K183" s="315" t="str">
        <f t="shared" si="211"/>
        <v/>
      </c>
      <c r="L183" s="315" t="str">
        <f t="shared" si="211"/>
        <v/>
      </c>
      <c r="M183" s="315" t="str">
        <f t="shared" si="211"/>
        <v/>
      </c>
      <c r="N183" s="315" t="str">
        <f t="shared" si="211"/>
        <v/>
      </c>
      <c r="O183" s="315" t="str">
        <f t="shared" si="211"/>
        <v/>
      </c>
      <c r="P183" s="315" t="str">
        <f t="shared" ref="P183:AC184" si="212">IF(COUNTIFS(P$573:P$577,"&lt;&gt;",$AS$573:$AS$577,$AS183,$AT$573:$AT$577,$AT183,$E$573:$E$577,$E183),SUMIFS(P$573:P$577,$AS$573:$AS$577,$AS183,$AT$573:$AT$577,$AT183,$E$573:$E$577,$E183),"")</f>
        <v/>
      </c>
      <c r="Q183" s="315" t="str">
        <f t="shared" si="212"/>
        <v/>
      </c>
      <c r="R183" s="315" t="str">
        <f t="shared" si="212"/>
        <v/>
      </c>
      <c r="S183" s="315" t="str">
        <f t="shared" si="212"/>
        <v/>
      </c>
      <c r="T183" s="315" t="str">
        <f t="shared" si="212"/>
        <v/>
      </c>
      <c r="U183" s="315" t="str">
        <f t="shared" si="212"/>
        <v/>
      </c>
      <c r="V183" s="315" t="str">
        <f t="shared" si="212"/>
        <v/>
      </c>
      <c r="W183" s="315" t="str">
        <f t="shared" si="212"/>
        <v/>
      </c>
      <c r="X183" s="315" t="str">
        <f t="shared" si="212"/>
        <v/>
      </c>
      <c r="Y183" s="315" t="str">
        <f t="shared" si="212"/>
        <v/>
      </c>
      <c r="Z183" s="315" t="str">
        <f t="shared" si="212"/>
        <v/>
      </c>
      <c r="AA183" s="315" t="str">
        <f t="shared" si="212"/>
        <v/>
      </c>
      <c r="AB183" s="315" t="str">
        <f t="shared" si="212"/>
        <v/>
      </c>
      <c r="AC183" s="315" t="str">
        <f t="shared" si="212"/>
        <v/>
      </c>
      <c r="AD183" s="673" t="s">
        <v>281</v>
      </c>
      <c r="AE183" s="674"/>
      <c r="AF183" s="310" t="str">
        <f>IF(COUNT(F183:Q183)=0,"",SUM(F183:Q183))</f>
        <v/>
      </c>
      <c r="AG183" s="310" t="str">
        <f>IF(COUNT(R183:AC183)=0,"",SUM(R183:AC183))</f>
        <v/>
      </c>
      <c r="AH183" s="310" t="str">
        <f t="shared" ref="AH183:AO183" si="213">IF(COUNTIFS(AH$573:AH$577,"&lt;&gt;",$AS$573:$AS$577,$AS183,$AT$573:$AT$577,$AT183,$AD$573:$AD$577,$AD183),SUMIFS(AH$573:AH$577,$AS$573:$AS$577,$AS183,$AT$573:$AT$577,$AT183,$AD$573:$AD$577,$AD183),"")</f>
        <v/>
      </c>
      <c r="AI183" s="310" t="str">
        <f t="shared" si="213"/>
        <v/>
      </c>
      <c r="AJ183" s="310" t="str">
        <f t="shared" si="213"/>
        <v/>
      </c>
      <c r="AK183" s="310" t="str">
        <f t="shared" si="213"/>
        <v/>
      </c>
      <c r="AL183" s="310" t="str">
        <f t="shared" si="213"/>
        <v/>
      </c>
      <c r="AM183" s="310" t="str">
        <f t="shared" si="213"/>
        <v/>
      </c>
      <c r="AN183" s="310" t="str">
        <f t="shared" si="213"/>
        <v/>
      </c>
      <c r="AO183" s="310" t="str">
        <f t="shared" si="213"/>
        <v/>
      </c>
      <c r="AP183" s="335" t="str">
        <f>IF(COUNTIFS(AP$573:AP$577,"&lt;&gt;",$AS$573:$AS$577,$AS183,$AT$573:$AT$577,$AT183,$AD$573:$AD$577,$AD183),INDEX($AP$573:$AP$577,SUMPRODUCT(($AD$573:$AD$577=$AD183)*($AS$573:$AS$577=$AS183)*($AT$573:$AT$577=$AT183)*ROW($AS$573:$AS$577))-572,1),"")</f>
        <v/>
      </c>
      <c r="AS183" s="311" t="str">
        <f>IF(C181="","",C181)</f>
        <v>中部</v>
      </c>
      <c r="AT183" s="311" t="str">
        <f>IF(D181="","",D181)</f>
        <v>関西</v>
      </c>
    </row>
    <row r="184" spans="2:46" ht="13.5" hidden="1" customHeight="1">
      <c r="B184" s="313"/>
      <c r="C184" s="675" t="str">
        <f>C166</f>
        <v>中部</v>
      </c>
      <c r="D184" s="675" t="s">
        <v>288</v>
      </c>
      <c r="E184" s="26" t="s">
        <v>279</v>
      </c>
      <c r="F184" s="315" t="str">
        <f t="shared" si="211"/>
        <v/>
      </c>
      <c r="G184" s="315" t="str">
        <f t="shared" si="211"/>
        <v/>
      </c>
      <c r="H184" s="315" t="str">
        <f t="shared" si="211"/>
        <v/>
      </c>
      <c r="I184" s="315" t="str">
        <f t="shared" si="211"/>
        <v/>
      </c>
      <c r="J184" s="315" t="str">
        <f t="shared" si="211"/>
        <v/>
      </c>
      <c r="K184" s="315" t="str">
        <f t="shared" si="211"/>
        <v/>
      </c>
      <c r="L184" s="315" t="str">
        <f t="shared" si="211"/>
        <v/>
      </c>
      <c r="M184" s="315" t="str">
        <f t="shared" si="211"/>
        <v/>
      </c>
      <c r="N184" s="315" t="str">
        <f t="shared" si="211"/>
        <v/>
      </c>
      <c r="O184" s="315" t="str">
        <f t="shared" si="211"/>
        <v/>
      </c>
      <c r="P184" s="315" t="str">
        <f t="shared" si="212"/>
        <v/>
      </c>
      <c r="Q184" s="315" t="str">
        <f t="shared" si="212"/>
        <v/>
      </c>
      <c r="R184" s="315" t="str">
        <f t="shared" si="212"/>
        <v/>
      </c>
      <c r="S184" s="315" t="str">
        <f t="shared" si="212"/>
        <v/>
      </c>
      <c r="T184" s="315" t="str">
        <f t="shared" si="212"/>
        <v/>
      </c>
      <c r="U184" s="315" t="str">
        <f t="shared" si="212"/>
        <v/>
      </c>
      <c r="V184" s="315" t="str">
        <f t="shared" si="212"/>
        <v/>
      </c>
      <c r="W184" s="315" t="str">
        <f t="shared" si="212"/>
        <v/>
      </c>
      <c r="X184" s="315" t="str">
        <f t="shared" si="212"/>
        <v/>
      </c>
      <c r="Y184" s="315" t="str">
        <f t="shared" si="212"/>
        <v/>
      </c>
      <c r="Z184" s="315" t="str">
        <f t="shared" si="212"/>
        <v/>
      </c>
      <c r="AA184" s="315" t="str">
        <f t="shared" si="212"/>
        <v/>
      </c>
      <c r="AB184" s="315" t="str">
        <f t="shared" si="212"/>
        <v/>
      </c>
      <c r="AC184" s="315" t="str">
        <f t="shared" si="212"/>
        <v/>
      </c>
      <c r="AD184" s="671" t="s">
        <v>279</v>
      </c>
      <c r="AE184" s="26" t="s">
        <v>171</v>
      </c>
      <c r="AF184" s="310" t="str">
        <f>IF(COUNT(J184)=0,"",J184)</f>
        <v/>
      </c>
      <c r="AG184" s="310" t="str">
        <f>IF(COUNT(V184)=0,"",V184)</f>
        <v/>
      </c>
      <c r="AH184" s="315" t="str">
        <f t="shared" ref="AH184:AO185" si="214">IF(COUNTIFS(AH$573:AH$577,"&lt;&gt;",$AS$573:$AS$577,$AS184,$AT$573:$AT$577,$AT184,$AE$573:$AE$577,$AE184),SUMIFS(AH$573:AH$577,$AS$573:$AS$577,$AS184,$AT$573:$AT$577,$AT184,$AE$573:$AE$577,$AE184),"")</f>
        <v/>
      </c>
      <c r="AI184" s="315" t="str">
        <f t="shared" si="214"/>
        <v/>
      </c>
      <c r="AJ184" s="315" t="str">
        <f t="shared" si="214"/>
        <v/>
      </c>
      <c r="AK184" s="315" t="str">
        <f t="shared" si="214"/>
        <v/>
      </c>
      <c r="AL184" s="315" t="str">
        <f t="shared" si="214"/>
        <v/>
      </c>
      <c r="AM184" s="315" t="str">
        <f t="shared" si="214"/>
        <v/>
      </c>
      <c r="AN184" s="315" t="str">
        <f t="shared" si="214"/>
        <v/>
      </c>
      <c r="AO184" s="315" t="str">
        <f t="shared" si="214"/>
        <v/>
      </c>
      <c r="AP184" s="300"/>
      <c r="AS184" s="311" t="str">
        <f>IF(C184="","",C184)</f>
        <v>中部</v>
      </c>
      <c r="AT184" s="311" t="str">
        <f>IF(D184="","",D184)</f>
        <v>中国</v>
      </c>
    </row>
    <row r="185" spans="2:46" ht="13.5" hidden="1" customHeight="1">
      <c r="B185" s="313"/>
      <c r="C185" s="675"/>
      <c r="D185" s="675"/>
      <c r="E185" s="302"/>
      <c r="F185" s="316"/>
      <c r="G185" s="316"/>
      <c r="H185" s="316"/>
      <c r="I185" s="316"/>
      <c r="J185" s="316"/>
      <c r="K185" s="316"/>
      <c r="L185" s="316"/>
      <c r="M185" s="316"/>
      <c r="N185" s="316"/>
      <c r="O185" s="316"/>
      <c r="P185" s="316"/>
      <c r="Q185" s="316"/>
      <c r="R185" s="316"/>
      <c r="S185" s="316"/>
      <c r="T185" s="316"/>
      <c r="U185" s="316"/>
      <c r="V185" s="316"/>
      <c r="W185" s="316"/>
      <c r="X185" s="316"/>
      <c r="Y185" s="316"/>
      <c r="Z185" s="316"/>
      <c r="AA185" s="316"/>
      <c r="AB185" s="316"/>
      <c r="AC185" s="316"/>
      <c r="AD185" s="672"/>
      <c r="AE185" s="26" t="s">
        <v>172</v>
      </c>
      <c r="AF185" s="310" t="str">
        <f>IF(COUNT(O184)=0,"",O184)</f>
        <v/>
      </c>
      <c r="AG185" s="310" t="str">
        <f>IF(COUNT(AA184)=0,"",AA184)</f>
        <v/>
      </c>
      <c r="AH185" s="315" t="str">
        <f t="shared" si="214"/>
        <v/>
      </c>
      <c r="AI185" s="315" t="str">
        <f t="shared" si="214"/>
        <v/>
      </c>
      <c r="AJ185" s="315" t="str">
        <f t="shared" si="214"/>
        <v/>
      </c>
      <c r="AK185" s="315" t="str">
        <f t="shared" si="214"/>
        <v/>
      </c>
      <c r="AL185" s="315" t="str">
        <f t="shared" si="214"/>
        <v/>
      </c>
      <c r="AM185" s="315" t="str">
        <f t="shared" si="214"/>
        <v/>
      </c>
      <c r="AN185" s="315" t="str">
        <f t="shared" si="214"/>
        <v/>
      </c>
      <c r="AO185" s="315" t="str">
        <f t="shared" si="214"/>
        <v/>
      </c>
      <c r="AP185" s="303"/>
      <c r="AS185" s="311" t="str">
        <f>IF(C184="","",C184)</f>
        <v>中部</v>
      </c>
      <c r="AT185" s="311" t="str">
        <f>IF(D184="","",D184)</f>
        <v>中国</v>
      </c>
    </row>
    <row r="186" spans="2:46" ht="13.5" hidden="1" customHeight="1">
      <c r="B186" s="313"/>
      <c r="C186" s="675"/>
      <c r="D186" s="675"/>
      <c r="E186" s="26" t="s">
        <v>280</v>
      </c>
      <c r="F186" s="315" t="str">
        <f t="shared" ref="F186:O187" si="215">IF(COUNTIFS(F$573:F$577,"&lt;&gt;",$AS$573:$AS$577,$AS186,$AT$573:$AT$577,$AT186,$E$573:$E$577,$E186),SUMIFS(F$573:F$577,$AS$573:$AS$577,$AS186,$AT$573:$AT$577,$AT186,$E$573:$E$577,$E186),"")</f>
        <v/>
      </c>
      <c r="G186" s="315" t="str">
        <f t="shared" si="215"/>
        <v/>
      </c>
      <c r="H186" s="315" t="str">
        <f t="shared" si="215"/>
        <v/>
      </c>
      <c r="I186" s="315" t="str">
        <f t="shared" si="215"/>
        <v/>
      </c>
      <c r="J186" s="315" t="str">
        <f t="shared" si="215"/>
        <v/>
      </c>
      <c r="K186" s="315" t="str">
        <f t="shared" si="215"/>
        <v/>
      </c>
      <c r="L186" s="315" t="str">
        <f t="shared" si="215"/>
        <v/>
      </c>
      <c r="M186" s="315" t="str">
        <f t="shared" si="215"/>
        <v/>
      </c>
      <c r="N186" s="315" t="str">
        <f t="shared" si="215"/>
        <v/>
      </c>
      <c r="O186" s="315" t="str">
        <f t="shared" si="215"/>
        <v/>
      </c>
      <c r="P186" s="315" t="str">
        <f t="shared" ref="P186:AC187" si="216">IF(COUNTIFS(P$573:P$577,"&lt;&gt;",$AS$573:$AS$577,$AS186,$AT$573:$AT$577,$AT186,$E$573:$E$577,$E186),SUMIFS(P$573:P$577,$AS$573:$AS$577,$AS186,$AT$573:$AT$577,$AT186,$E$573:$E$577,$E186),"")</f>
        <v/>
      </c>
      <c r="Q186" s="315" t="str">
        <f t="shared" si="216"/>
        <v/>
      </c>
      <c r="R186" s="315" t="str">
        <f t="shared" si="216"/>
        <v/>
      </c>
      <c r="S186" s="315" t="str">
        <f t="shared" si="216"/>
        <v/>
      </c>
      <c r="T186" s="315" t="str">
        <f t="shared" si="216"/>
        <v/>
      </c>
      <c r="U186" s="315" t="str">
        <f t="shared" si="216"/>
        <v/>
      </c>
      <c r="V186" s="315" t="str">
        <f t="shared" si="216"/>
        <v/>
      </c>
      <c r="W186" s="315" t="str">
        <f t="shared" si="216"/>
        <v/>
      </c>
      <c r="X186" s="315" t="str">
        <f t="shared" si="216"/>
        <v/>
      </c>
      <c r="Y186" s="315" t="str">
        <f t="shared" si="216"/>
        <v/>
      </c>
      <c r="Z186" s="315" t="str">
        <f t="shared" si="216"/>
        <v/>
      </c>
      <c r="AA186" s="315" t="str">
        <f t="shared" si="216"/>
        <v/>
      </c>
      <c r="AB186" s="315" t="str">
        <f t="shared" si="216"/>
        <v/>
      </c>
      <c r="AC186" s="315" t="str">
        <f t="shared" si="216"/>
        <v/>
      </c>
      <c r="AD186" s="673" t="s">
        <v>281</v>
      </c>
      <c r="AE186" s="674"/>
      <c r="AF186" s="310" t="str">
        <f>IF(COUNT(F186:Q186)=0,"",SUM(F186:Q186))</f>
        <v/>
      </c>
      <c r="AG186" s="310" t="str">
        <f>IF(COUNT(R186:AC186)=0,"",SUM(R186:AC186))</f>
        <v/>
      </c>
      <c r="AH186" s="310" t="str">
        <f t="shared" ref="AH186:AO186" si="217">IF(COUNTIFS(AH$573:AH$577,"&lt;&gt;",$AS$573:$AS$577,$AS186,$AT$573:$AT$577,$AT186,$AD$573:$AD$577,$AD186),SUMIFS(AH$573:AH$577,$AS$573:$AS$577,$AS186,$AT$573:$AT$577,$AT186,$AD$573:$AD$577,$AD186),"")</f>
        <v/>
      </c>
      <c r="AI186" s="310" t="str">
        <f t="shared" si="217"/>
        <v/>
      </c>
      <c r="AJ186" s="310" t="str">
        <f t="shared" si="217"/>
        <v/>
      </c>
      <c r="AK186" s="310" t="str">
        <f t="shared" si="217"/>
        <v/>
      </c>
      <c r="AL186" s="310" t="str">
        <f t="shared" si="217"/>
        <v/>
      </c>
      <c r="AM186" s="310" t="str">
        <f t="shared" si="217"/>
        <v/>
      </c>
      <c r="AN186" s="310" t="str">
        <f t="shared" si="217"/>
        <v/>
      </c>
      <c r="AO186" s="310" t="str">
        <f t="shared" si="217"/>
        <v/>
      </c>
      <c r="AP186" s="335" t="str">
        <f>IF(COUNTIFS(AP$573:AP$577,"&lt;&gt;",$AS$573:$AS$577,$AS186,$AT$573:$AT$577,$AT186,$AD$573:$AD$577,$AD186),INDEX($AP$573:$AP$577,SUMPRODUCT(($AD$573:$AD$577=$AD186)*($AS$573:$AS$577=$AS186)*($AT$573:$AT$577=$AT186)*ROW($AS$573:$AS$577))-572,1),"")</f>
        <v/>
      </c>
      <c r="AS186" s="311" t="str">
        <f>IF(C184="","",C184)</f>
        <v>中部</v>
      </c>
      <c r="AT186" s="311" t="str">
        <f>IF(D184="","",D184)</f>
        <v>中国</v>
      </c>
    </row>
    <row r="187" spans="2:46" ht="13.5" hidden="1" customHeight="1">
      <c r="B187" s="313"/>
      <c r="C187" s="675" t="str">
        <f>C166</f>
        <v>中部</v>
      </c>
      <c r="D187" s="675" t="s">
        <v>289</v>
      </c>
      <c r="E187" s="26" t="s">
        <v>279</v>
      </c>
      <c r="F187" s="315" t="str">
        <f t="shared" si="215"/>
        <v/>
      </c>
      <c r="G187" s="315" t="str">
        <f t="shared" si="215"/>
        <v/>
      </c>
      <c r="H187" s="315" t="str">
        <f t="shared" si="215"/>
        <v/>
      </c>
      <c r="I187" s="315" t="str">
        <f t="shared" si="215"/>
        <v/>
      </c>
      <c r="J187" s="315" t="str">
        <f t="shared" si="215"/>
        <v/>
      </c>
      <c r="K187" s="315" t="str">
        <f t="shared" si="215"/>
        <v/>
      </c>
      <c r="L187" s="315" t="str">
        <f t="shared" si="215"/>
        <v/>
      </c>
      <c r="M187" s="315" t="str">
        <f t="shared" si="215"/>
        <v/>
      </c>
      <c r="N187" s="315" t="str">
        <f t="shared" si="215"/>
        <v/>
      </c>
      <c r="O187" s="315" t="str">
        <f t="shared" si="215"/>
        <v/>
      </c>
      <c r="P187" s="315" t="str">
        <f t="shared" si="216"/>
        <v/>
      </c>
      <c r="Q187" s="315" t="str">
        <f t="shared" si="216"/>
        <v/>
      </c>
      <c r="R187" s="315" t="str">
        <f t="shared" si="216"/>
        <v/>
      </c>
      <c r="S187" s="315" t="str">
        <f t="shared" si="216"/>
        <v/>
      </c>
      <c r="T187" s="315" t="str">
        <f t="shared" si="216"/>
        <v/>
      </c>
      <c r="U187" s="315" t="str">
        <f t="shared" si="216"/>
        <v/>
      </c>
      <c r="V187" s="315" t="str">
        <f t="shared" si="216"/>
        <v/>
      </c>
      <c r="W187" s="315" t="str">
        <f t="shared" si="216"/>
        <v/>
      </c>
      <c r="X187" s="315" t="str">
        <f t="shared" si="216"/>
        <v/>
      </c>
      <c r="Y187" s="315" t="str">
        <f t="shared" si="216"/>
        <v/>
      </c>
      <c r="Z187" s="315" t="str">
        <f t="shared" si="216"/>
        <v/>
      </c>
      <c r="AA187" s="315" t="str">
        <f t="shared" si="216"/>
        <v/>
      </c>
      <c r="AB187" s="315" t="str">
        <f t="shared" si="216"/>
        <v/>
      </c>
      <c r="AC187" s="315" t="str">
        <f t="shared" si="216"/>
        <v/>
      </c>
      <c r="AD187" s="671" t="s">
        <v>279</v>
      </c>
      <c r="AE187" s="26" t="s">
        <v>171</v>
      </c>
      <c r="AF187" s="310" t="str">
        <f>IF(COUNT(J187)=0,"",J187)</f>
        <v/>
      </c>
      <c r="AG187" s="310" t="str">
        <f>IF(COUNT(V187)=0,"",V187)</f>
        <v/>
      </c>
      <c r="AH187" s="315" t="str">
        <f t="shared" ref="AH187:AO188" si="218">IF(COUNTIFS(AH$573:AH$577,"&lt;&gt;",$AS$573:$AS$577,$AS187,$AT$573:$AT$577,$AT187,$AE$573:$AE$577,$AE187),SUMIFS(AH$573:AH$577,$AS$573:$AS$577,$AS187,$AT$573:$AT$577,$AT187,$AE$573:$AE$577,$AE187),"")</f>
        <v/>
      </c>
      <c r="AI187" s="315" t="str">
        <f t="shared" si="218"/>
        <v/>
      </c>
      <c r="AJ187" s="315" t="str">
        <f t="shared" si="218"/>
        <v/>
      </c>
      <c r="AK187" s="315" t="str">
        <f t="shared" si="218"/>
        <v/>
      </c>
      <c r="AL187" s="315" t="str">
        <f t="shared" si="218"/>
        <v/>
      </c>
      <c r="AM187" s="315" t="str">
        <f t="shared" si="218"/>
        <v/>
      </c>
      <c r="AN187" s="315" t="str">
        <f t="shared" si="218"/>
        <v/>
      </c>
      <c r="AO187" s="315" t="str">
        <f t="shared" si="218"/>
        <v/>
      </c>
      <c r="AP187" s="300"/>
      <c r="AS187" s="311" t="str">
        <f>IF(C187="","",C187)</f>
        <v>中部</v>
      </c>
      <c r="AT187" s="311" t="str">
        <f>IF(D187="","",D187)</f>
        <v>四国</v>
      </c>
    </row>
    <row r="188" spans="2:46" ht="13.5" hidden="1" customHeight="1">
      <c r="B188" s="313"/>
      <c r="C188" s="675"/>
      <c r="D188" s="675"/>
      <c r="E188" s="302"/>
      <c r="F188" s="316"/>
      <c r="G188" s="316"/>
      <c r="H188" s="316"/>
      <c r="I188" s="316"/>
      <c r="J188" s="316"/>
      <c r="K188" s="316"/>
      <c r="L188" s="316"/>
      <c r="M188" s="316"/>
      <c r="N188" s="316"/>
      <c r="O188" s="316"/>
      <c r="P188" s="316"/>
      <c r="Q188" s="316"/>
      <c r="R188" s="316"/>
      <c r="S188" s="316"/>
      <c r="T188" s="316"/>
      <c r="U188" s="316"/>
      <c r="V188" s="316"/>
      <c r="W188" s="316"/>
      <c r="X188" s="316"/>
      <c r="Y188" s="316"/>
      <c r="Z188" s="316"/>
      <c r="AA188" s="316"/>
      <c r="AB188" s="316"/>
      <c r="AC188" s="316"/>
      <c r="AD188" s="672"/>
      <c r="AE188" s="26" t="s">
        <v>172</v>
      </c>
      <c r="AF188" s="310" t="str">
        <f>IF(COUNT(O187)=0,"",O187)</f>
        <v/>
      </c>
      <c r="AG188" s="310" t="str">
        <f>IF(COUNT(AA187)=0,"",AA187)</f>
        <v/>
      </c>
      <c r="AH188" s="315" t="str">
        <f t="shared" si="218"/>
        <v/>
      </c>
      <c r="AI188" s="315" t="str">
        <f t="shared" si="218"/>
        <v/>
      </c>
      <c r="AJ188" s="315" t="str">
        <f t="shared" si="218"/>
        <v/>
      </c>
      <c r="AK188" s="315" t="str">
        <f t="shared" si="218"/>
        <v/>
      </c>
      <c r="AL188" s="315" t="str">
        <f t="shared" si="218"/>
        <v/>
      </c>
      <c r="AM188" s="315" t="str">
        <f t="shared" si="218"/>
        <v/>
      </c>
      <c r="AN188" s="315" t="str">
        <f t="shared" si="218"/>
        <v/>
      </c>
      <c r="AO188" s="315" t="str">
        <f t="shared" si="218"/>
        <v/>
      </c>
      <c r="AP188" s="303"/>
      <c r="AS188" s="311" t="str">
        <f>IF(C187="","",C187)</f>
        <v>中部</v>
      </c>
      <c r="AT188" s="311" t="str">
        <f>IF(D187="","",D187)</f>
        <v>四国</v>
      </c>
    </row>
    <row r="189" spans="2:46" ht="13.5" hidden="1" customHeight="1">
      <c r="B189" s="313"/>
      <c r="C189" s="675"/>
      <c r="D189" s="675"/>
      <c r="E189" s="26" t="s">
        <v>280</v>
      </c>
      <c r="F189" s="315" t="str">
        <f t="shared" ref="F189:O190" si="219">IF(COUNTIFS(F$573:F$577,"&lt;&gt;",$AS$573:$AS$577,$AS189,$AT$573:$AT$577,$AT189,$E$573:$E$577,$E189),SUMIFS(F$573:F$577,$AS$573:$AS$577,$AS189,$AT$573:$AT$577,$AT189,$E$573:$E$577,$E189),"")</f>
        <v/>
      </c>
      <c r="G189" s="315" t="str">
        <f t="shared" si="219"/>
        <v/>
      </c>
      <c r="H189" s="315" t="str">
        <f t="shared" si="219"/>
        <v/>
      </c>
      <c r="I189" s="315" t="str">
        <f t="shared" si="219"/>
        <v/>
      </c>
      <c r="J189" s="315" t="str">
        <f t="shared" si="219"/>
        <v/>
      </c>
      <c r="K189" s="315" t="str">
        <f t="shared" si="219"/>
        <v/>
      </c>
      <c r="L189" s="315" t="str">
        <f t="shared" si="219"/>
        <v/>
      </c>
      <c r="M189" s="315" t="str">
        <f t="shared" si="219"/>
        <v/>
      </c>
      <c r="N189" s="315" t="str">
        <f t="shared" si="219"/>
        <v/>
      </c>
      <c r="O189" s="315" t="str">
        <f t="shared" si="219"/>
        <v/>
      </c>
      <c r="P189" s="315" t="str">
        <f t="shared" ref="P189:AC190" si="220">IF(COUNTIFS(P$573:P$577,"&lt;&gt;",$AS$573:$AS$577,$AS189,$AT$573:$AT$577,$AT189,$E$573:$E$577,$E189),SUMIFS(P$573:P$577,$AS$573:$AS$577,$AS189,$AT$573:$AT$577,$AT189,$E$573:$E$577,$E189),"")</f>
        <v/>
      </c>
      <c r="Q189" s="315" t="str">
        <f t="shared" si="220"/>
        <v/>
      </c>
      <c r="R189" s="315" t="str">
        <f t="shared" si="220"/>
        <v/>
      </c>
      <c r="S189" s="315" t="str">
        <f t="shared" si="220"/>
        <v/>
      </c>
      <c r="T189" s="315" t="str">
        <f t="shared" si="220"/>
        <v/>
      </c>
      <c r="U189" s="315" t="str">
        <f t="shared" si="220"/>
        <v/>
      </c>
      <c r="V189" s="315" t="str">
        <f t="shared" si="220"/>
        <v/>
      </c>
      <c r="W189" s="315" t="str">
        <f t="shared" si="220"/>
        <v/>
      </c>
      <c r="X189" s="315" t="str">
        <f t="shared" si="220"/>
        <v/>
      </c>
      <c r="Y189" s="315" t="str">
        <f t="shared" si="220"/>
        <v/>
      </c>
      <c r="Z189" s="315" t="str">
        <f t="shared" si="220"/>
        <v/>
      </c>
      <c r="AA189" s="315" t="str">
        <f t="shared" si="220"/>
        <v/>
      </c>
      <c r="AB189" s="315" t="str">
        <f t="shared" si="220"/>
        <v/>
      </c>
      <c r="AC189" s="315" t="str">
        <f t="shared" si="220"/>
        <v/>
      </c>
      <c r="AD189" s="673" t="s">
        <v>281</v>
      </c>
      <c r="AE189" s="674"/>
      <c r="AF189" s="310" t="str">
        <f>IF(COUNT(F189:Q189)=0,"",SUM(F189:Q189))</f>
        <v/>
      </c>
      <c r="AG189" s="310" t="str">
        <f>IF(COUNT(R189:AC189)=0,"",SUM(R189:AC189))</f>
        <v/>
      </c>
      <c r="AH189" s="310" t="str">
        <f t="shared" ref="AH189:AO189" si="221">IF(COUNTIFS(AH$573:AH$577,"&lt;&gt;",$AS$573:$AS$577,$AS189,$AT$573:$AT$577,$AT189,$AD$573:$AD$577,$AD189),SUMIFS(AH$573:AH$577,$AS$573:$AS$577,$AS189,$AT$573:$AT$577,$AT189,$AD$573:$AD$577,$AD189),"")</f>
        <v/>
      </c>
      <c r="AI189" s="310" t="str">
        <f t="shared" si="221"/>
        <v/>
      </c>
      <c r="AJ189" s="310" t="str">
        <f t="shared" si="221"/>
        <v/>
      </c>
      <c r="AK189" s="310" t="str">
        <f t="shared" si="221"/>
        <v/>
      </c>
      <c r="AL189" s="310" t="str">
        <f t="shared" si="221"/>
        <v/>
      </c>
      <c r="AM189" s="310" t="str">
        <f t="shared" si="221"/>
        <v/>
      </c>
      <c r="AN189" s="310" t="str">
        <f t="shared" si="221"/>
        <v/>
      </c>
      <c r="AO189" s="310" t="str">
        <f t="shared" si="221"/>
        <v/>
      </c>
      <c r="AP189" s="335" t="str">
        <f>IF(COUNTIFS(AP$573:AP$577,"&lt;&gt;",$AS$573:$AS$577,$AS189,$AT$573:$AT$577,$AT189,$AD$573:$AD$577,$AD189),INDEX($AP$573:$AP$577,SUMPRODUCT(($AD$573:$AD$577=$AD189)*($AS$573:$AS$577=$AS189)*($AT$573:$AT$577=$AT189)*ROW($AS$573:$AS$577))-572,1),"")</f>
        <v/>
      </c>
      <c r="AS189" s="311" t="str">
        <f>IF(C187="","",C187)</f>
        <v>中部</v>
      </c>
      <c r="AT189" s="311" t="str">
        <f>IF(D187="","",D187)</f>
        <v>四国</v>
      </c>
    </row>
    <row r="190" spans="2:46" ht="13.5" hidden="1" customHeight="1">
      <c r="B190" s="313"/>
      <c r="C190" s="675" t="str">
        <f>C166</f>
        <v>中部</v>
      </c>
      <c r="D190" s="675" t="s">
        <v>290</v>
      </c>
      <c r="E190" s="26" t="s">
        <v>279</v>
      </c>
      <c r="F190" s="315" t="str">
        <f t="shared" si="219"/>
        <v/>
      </c>
      <c r="G190" s="315" t="str">
        <f t="shared" si="219"/>
        <v/>
      </c>
      <c r="H190" s="315" t="str">
        <f t="shared" si="219"/>
        <v/>
      </c>
      <c r="I190" s="315" t="str">
        <f t="shared" si="219"/>
        <v/>
      </c>
      <c r="J190" s="315" t="str">
        <f t="shared" si="219"/>
        <v/>
      </c>
      <c r="K190" s="315" t="str">
        <f t="shared" si="219"/>
        <v/>
      </c>
      <c r="L190" s="315" t="str">
        <f t="shared" si="219"/>
        <v/>
      </c>
      <c r="M190" s="315" t="str">
        <f t="shared" si="219"/>
        <v/>
      </c>
      <c r="N190" s="315" t="str">
        <f t="shared" si="219"/>
        <v/>
      </c>
      <c r="O190" s="315" t="str">
        <f t="shared" si="219"/>
        <v/>
      </c>
      <c r="P190" s="315" t="str">
        <f t="shared" si="220"/>
        <v/>
      </c>
      <c r="Q190" s="315" t="str">
        <f t="shared" si="220"/>
        <v/>
      </c>
      <c r="R190" s="315" t="str">
        <f t="shared" si="220"/>
        <v/>
      </c>
      <c r="S190" s="315" t="str">
        <f t="shared" si="220"/>
        <v/>
      </c>
      <c r="T190" s="315" t="str">
        <f t="shared" si="220"/>
        <v/>
      </c>
      <c r="U190" s="315" t="str">
        <f t="shared" si="220"/>
        <v/>
      </c>
      <c r="V190" s="315" t="str">
        <f t="shared" si="220"/>
        <v/>
      </c>
      <c r="W190" s="315" t="str">
        <f t="shared" si="220"/>
        <v/>
      </c>
      <c r="X190" s="315" t="str">
        <f t="shared" si="220"/>
        <v/>
      </c>
      <c r="Y190" s="315" t="str">
        <f t="shared" si="220"/>
        <v/>
      </c>
      <c r="Z190" s="315" t="str">
        <f t="shared" si="220"/>
        <v/>
      </c>
      <c r="AA190" s="315" t="str">
        <f t="shared" si="220"/>
        <v/>
      </c>
      <c r="AB190" s="315" t="str">
        <f t="shared" si="220"/>
        <v/>
      </c>
      <c r="AC190" s="315" t="str">
        <f t="shared" si="220"/>
        <v/>
      </c>
      <c r="AD190" s="671" t="s">
        <v>279</v>
      </c>
      <c r="AE190" s="26" t="s">
        <v>171</v>
      </c>
      <c r="AF190" s="310" t="str">
        <f>IF(COUNT(J190)=0,"",J190)</f>
        <v/>
      </c>
      <c r="AG190" s="310" t="str">
        <f>IF(COUNT(V190)=0,"",V190)</f>
        <v/>
      </c>
      <c r="AH190" s="315" t="str">
        <f t="shared" ref="AH190:AO191" si="222">IF(COUNTIFS(AH$573:AH$577,"&lt;&gt;",$AS$573:$AS$577,$AS190,$AT$573:$AT$577,$AT190,$AE$573:$AE$577,$AE190),SUMIFS(AH$573:AH$577,$AS$573:$AS$577,$AS190,$AT$573:$AT$577,$AT190,$AE$573:$AE$577,$AE190),"")</f>
        <v/>
      </c>
      <c r="AI190" s="315" t="str">
        <f t="shared" si="222"/>
        <v/>
      </c>
      <c r="AJ190" s="315" t="str">
        <f t="shared" si="222"/>
        <v/>
      </c>
      <c r="AK190" s="315" t="str">
        <f t="shared" si="222"/>
        <v/>
      </c>
      <c r="AL190" s="315" t="str">
        <f t="shared" si="222"/>
        <v/>
      </c>
      <c r="AM190" s="315" t="str">
        <f t="shared" si="222"/>
        <v/>
      </c>
      <c r="AN190" s="315" t="str">
        <f t="shared" si="222"/>
        <v/>
      </c>
      <c r="AO190" s="315" t="str">
        <f t="shared" si="222"/>
        <v/>
      </c>
      <c r="AP190" s="300"/>
      <c r="AS190" s="311" t="str">
        <f>IF(C190="","",C190)</f>
        <v>中部</v>
      </c>
      <c r="AT190" s="311" t="str">
        <f>IF(D190="","",D190)</f>
        <v>九州</v>
      </c>
    </row>
    <row r="191" spans="2:46" ht="13.5" hidden="1" customHeight="1">
      <c r="B191" s="313"/>
      <c r="C191" s="675"/>
      <c r="D191" s="675"/>
      <c r="E191" s="302"/>
      <c r="F191" s="316"/>
      <c r="G191" s="316"/>
      <c r="H191" s="316"/>
      <c r="I191" s="316"/>
      <c r="J191" s="316"/>
      <c r="K191" s="316"/>
      <c r="L191" s="316"/>
      <c r="M191" s="316"/>
      <c r="N191" s="316"/>
      <c r="O191" s="316"/>
      <c r="P191" s="316"/>
      <c r="Q191" s="316"/>
      <c r="R191" s="316"/>
      <c r="S191" s="316"/>
      <c r="T191" s="316"/>
      <c r="U191" s="316"/>
      <c r="V191" s="316"/>
      <c r="W191" s="316"/>
      <c r="X191" s="316"/>
      <c r="Y191" s="316"/>
      <c r="Z191" s="316"/>
      <c r="AA191" s="316"/>
      <c r="AB191" s="316"/>
      <c r="AC191" s="316"/>
      <c r="AD191" s="672"/>
      <c r="AE191" s="26" t="s">
        <v>172</v>
      </c>
      <c r="AF191" s="310" t="str">
        <f>IF(COUNT(O190)=0,"",O190)</f>
        <v/>
      </c>
      <c r="AG191" s="310" t="str">
        <f>IF(COUNT(AA190)=0,"",AA190)</f>
        <v/>
      </c>
      <c r="AH191" s="315" t="str">
        <f t="shared" si="222"/>
        <v/>
      </c>
      <c r="AI191" s="315" t="str">
        <f t="shared" si="222"/>
        <v/>
      </c>
      <c r="AJ191" s="315" t="str">
        <f t="shared" si="222"/>
        <v/>
      </c>
      <c r="AK191" s="315" t="str">
        <f t="shared" si="222"/>
        <v/>
      </c>
      <c r="AL191" s="315" t="str">
        <f t="shared" si="222"/>
        <v/>
      </c>
      <c r="AM191" s="315" t="str">
        <f t="shared" si="222"/>
        <v/>
      </c>
      <c r="AN191" s="315" t="str">
        <f t="shared" si="222"/>
        <v/>
      </c>
      <c r="AO191" s="315" t="str">
        <f t="shared" si="222"/>
        <v/>
      </c>
      <c r="AP191" s="303"/>
      <c r="AS191" s="311" t="str">
        <f>IF(C190="","",C190)</f>
        <v>中部</v>
      </c>
      <c r="AT191" s="311" t="str">
        <f>IF(D190="","",D190)</f>
        <v>九州</v>
      </c>
    </row>
    <row r="192" spans="2:46" ht="13.5" hidden="1" customHeight="1">
      <c r="B192" s="313"/>
      <c r="C192" s="675"/>
      <c r="D192" s="675"/>
      <c r="E192" s="26" t="s">
        <v>280</v>
      </c>
      <c r="F192" s="315" t="str">
        <f t="shared" ref="F192:O193" si="223">IF(COUNTIFS(F$573:F$577,"&lt;&gt;",$AS$573:$AS$577,$AS192,$AT$573:$AT$577,$AT192,$E$573:$E$577,$E192),SUMIFS(F$573:F$577,$AS$573:$AS$577,$AS192,$AT$573:$AT$577,$AT192,$E$573:$E$577,$E192),"")</f>
        <v/>
      </c>
      <c r="G192" s="315" t="str">
        <f t="shared" si="223"/>
        <v/>
      </c>
      <c r="H192" s="315" t="str">
        <f t="shared" si="223"/>
        <v/>
      </c>
      <c r="I192" s="315" t="str">
        <f t="shared" si="223"/>
        <v/>
      </c>
      <c r="J192" s="315" t="str">
        <f t="shared" si="223"/>
        <v/>
      </c>
      <c r="K192" s="315" t="str">
        <f t="shared" si="223"/>
        <v/>
      </c>
      <c r="L192" s="315" t="str">
        <f t="shared" si="223"/>
        <v/>
      </c>
      <c r="M192" s="315" t="str">
        <f t="shared" si="223"/>
        <v/>
      </c>
      <c r="N192" s="315" t="str">
        <f t="shared" si="223"/>
        <v/>
      </c>
      <c r="O192" s="315" t="str">
        <f t="shared" si="223"/>
        <v/>
      </c>
      <c r="P192" s="315" t="str">
        <f t="shared" ref="P192:AC193" si="224">IF(COUNTIFS(P$573:P$577,"&lt;&gt;",$AS$573:$AS$577,$AS192,$AT$573:$AT$577,$AT192,$E$573:$E$577,$E192),SUMIFS(P$573:P$577,$AS$573:$AS$577,$AS192,$AT$573:$AT$577,$AT192,$E$573:$E$577,$E192),"")</f>
        <v/>
      </c>
      <c r="Q192" s="315" t="str">
        <f t="shared" si="224"/>
        <v/>
      </c>
      <c r="R192" s="315" t="str">
        <f t="shared" si="224"/>
        <v/>
      </c>
      <c r="S192" s="315" t="str">
        <f t="shared" si="224"/>
        <v/>
      </c>
      <c r="T192" s="315" t="str">
        <f t="shared" si="224"/>
        <v/>
      </c>
      <c r="U192" s="315" t="str">
        <f t="shared" si="224"/>
        <v/>
      </c>
      <c r="V192" s="315" t="str">
        <f t="shared" si="224"/>
        <v/>
      </c>
      <c r="W192" s="315" t="str">
        <f t="shared" si="224"/>
        <v/>
      </c>
      <c r="X192" s="315" t="str">
        <f t="shared" si="224"/>
        <v/>
      </c>
      <c r="Y192" s="315" t="str">
        <f t="shared" si="224"/>
        <v/>
      </c>
      <c r="Z192" s="315" t="str">
        <f t="shared" si="224"/>
        <v/>
      </c>
      <c r="AA192" s="315" t="str">
        <f t="shared" si="224"/>
        <v/>
      </c>
      <c r="AB192" s="315" t="str">
        <f t="shared" si="224"/>
        <v/>
      </c>
      <c r="AC192" s="315" t="str">
        <f t="shared" si="224"/>
        <v/>
      </c>
      <c r="AD192" s="673" t="s">
        <v>281</v>
      </c>
      <c r="AE192" s="674"/>
      <c r="AF192" s="310" t="str">
        <f>IF(COUNT(F192:Q192)=0,"",SUM(F192:Q192))</f>
        <v/>
      </c>
      <c r="AG192" s="310" t="str">
        <f>IF(COUNT(R192:AC192)=0,"",SUM(R192:AC192))</f>
        <v/>
      </c>
      <c r="AH192" s="310" t="str">
        <f t="shared" ref="AH192:AO192" si="225">IF(COUNTIFS(AH$573:AH$577,"&lt;&gt;",$AS$573:$AS$577,$AS192,$AT$573:$AT$577,$AT192,$AD$573:$AD$577,$AD192),SUMIFS(AH$573:AH$577,$AS$573:$AS$577,$AS192,$AT$573:$AT$577,$AT192,$AD$573:$AD$577,$AD192),"")</f>
        <v/>
      </c>
      <c r="AI192" s="310" t="str">
        <f t="shared" si="225"/>
        <v/>
      </c>
      <c r="AJ192" s="310" t="str">
        <f t="shared" si="225"/>
        <v/>
      </c>
      <c r="AK192" s="310" t="str">
        <f t="shared" si="225"/>
        <v/>
      </c>
      <c r="AL192" s="310" t="str">
        <f t="shared" si="225"/>
        <v/>
      </c>
      <c r="AM192" s="310" t="str">
        <f t="shared" si="225"/>
        <v/>
      </c>
      <c r="AN192" s="310" t="str">
        <f t="shared" si="225"/>
        <v/>
      </c>
      <c r="AO192" s="310" t="str">
        <f t="shared" si="225"/>
        <v/>
      </c>
      <c r="AP192" s="335" t="str">
        <f>IF(COUNTIFS(AP$573:AP$577,"&lt;&gt;",$AS$573:$AS$577,$AS192,$AT$573:$AT$577,$AT192,$AD$573:$AD$577,$AD192),INDEX($AP$573:$AP$577,SUMPRODUCT(($AD$573:$AD$577=$AD192)*($AS$573:$AS$577=$AS192)*($AT$573:$AT$577=$AT192)*ROW($AS$573:$AS$577))-572,1),"")</f>
        <v/>
      </c>
      <c r="AS192" s="311" t="str">
        <f>IF(C190="","",C190)</f>
        <v>中部</v>
      </c>
      <c r="AT192" s="311" t="str">
        <f>IF(D190="","",D190)</f>
        <v>九州</v>
      </c>
    </row>
    <row r="193" spans="2:46" ht="13.5" hidden="1" customHeight="1">
      <c r="B193" s="313"/>
      <c r="C193" s="675" t="s">
        <v>276</v>
      </c>
      <c r="D193" s="675" t="str">
        <f>C166</f>
        <v>中部</v>
      </c>
      <c r="E193" s="26" t="s">
        <v>279</v>
      </c>
      <c r="F193" s="315" t="str">
        <f t="shared" si="223"/>
        <v/>
      </c>
      <c r="G193" s="315" t="str">
        <f t="shared" si="223"/>
        <v/>
      </c>
      <c r="H193" s="315" t="str">
        <f t="shared" si="223"/>
        <v/>
      </c>
      <c r="I193" s="315" t="str">
        <f t="shared" si="223"/>
        <v/>
      </c>
      <c r="J193" s="315" t="str">
        <f t="shared" si="223"/>
        <v/>
      </c>
      <c r="K193" s="315" t="str">
        <f t="shared" si="223"/>
        <v/>
      </c>
      <c r="L193" s="315" t="str">
        <f t="shared" si="223"/>
        <v/>
      </c>
      <c r="M193" s="315" t="str">
        <f t="shared" si="223"/>
        <v/>
      </c>
      <c r="N193" s="315" t="str">
        <f t="shared" si="223"/>
        <v/>
      </c>
      <c r="O193" s="315" t="str">
        <f t="shared" si="223"/>
        <v/>
      </c>
      <c r="P193" s="315" t="str">
        <f t="shared" si="224"/>
        <v/>
      </c>
      <c r="Q193" s="315" t="str">
        <f t="shared" si="224"/>
        <v/>
      </c>
      <c r="R193" s="315" t="str">
        <f t="shared" si="224"/>
        <v/>
      </c>
      <c r="S193" s="315" t="str">
        <f t="shared" si="224"/>
        <v/>
      </c>
      <c r="T193" s="315" t="str">
        <f t="shared" si="224"/>
        <v/>
      </c>
      <c r="U193" s="315" t="str">
        <f t="shared" si="224"/>
        <v/>
      </c>
      <c r="V193" s="315" t="str">
        <f t="shared" si="224"/>
        <v/>
      </c>
      <c r="W193" s="315" t="str">
        <f t="shared" si="224"/>
        <v/>
      </c>
      <c r="X193" s="315" t="str">
        <f t="shared" si="224"/>
        <v/>
      </c>
      <c r="Y193" s="315" t="str">
        <f t="shared" si="224"/>
        <v/>
      </c>
      <c r="Z193" s="315" t="str">
        <f t="shared" si="224"/>
        <v/>
      </c>
      <c r="AA193" s="315" t="str">
        <f t="shared" si="224"/>
        <v/>
      </c>
      <c r="AB193" s="315" t="str">
        <f t="shared" si="224"/>
        <v/>
      </c>
      <c r="AC193" s="315" t="str">
        <f t="shared" si="224"/>
        <v/>
      </c>
      <c r="AD193" s="671" t="s">
        <v>279</v>
      </c>
      <c r="AE193" s="26" t="s">
        <v>171</v>
      </c>
      <c r="AF193" s="310" t="str">
        <f>IF(COUNT(J193)=0,"",J193)</f>
        <v/>
      </c>
      <c r="AG193" s="310" t="str">
        <f>IF(COUNT(V193)=0,"",V193)</f>
        <v/>
      </c>
      <c r="AH193" s="315" t="str">
        <f t="shared" ref="AH193:AO194" si="226">IF(COUNTIFS(AH$573:AH$577,"&lt;&gt;",$AS$573:$AS$577,$AS193,$AT$573:$AT$577,$AT193,$AE$573:$AE$577,$AE193),SUMIFS(AH$573:AH$577,$AS$573:$AS$577,$AS193,$AT$573:$AT$577,$AT193,$AE$573:$AE$577,$AE193),"")</f>
        <v/>
      </c>
      <c r="AI193" s="315" t="str">
        <f t="shared" si="226"/>
        <v/>
      </c>
      <c r="AJ193" s="315" t="str">
        <f t="shared" si="226"/>
        <v/>
      </c>
      <c r="AK193" s="315" t="str">
        <f t="shared" si="226"/>
        <v/>
      </c>
      <c r="AL193" s="315" t="str">
        <f t="shared" si="226"/>
        <v/>
      </c>
      <c r="AM193" s="315" t="str">
        <f t="shared" si="226"/>
        <v/>
      </c>
      <c r="AN193" s="315" t="str">
        <f t="shared" si="226"/>
        <v/>
      </c>
      <c r="AO193" s="315" t="str">
        <f t="shared" si="226"/>
        <v/>
      </c>
      <c r="AP193" s="300"/>
      <c r="AS193" s="311" t="str">
        <f>IF(C193="","",C193)</f>
        <v>北海道</v>
      </c>
      <c r="AT193" s="311" t="str">
        <f>IF(D193="","",D193)</f>
        <v>中部</v>
      </c>
    </row>
    <row r="194" spans="2:46" ht="13.5" hidden="1" customHeight="1">
      <c r="B194" s="313"/>
      <c r="C194" s="675"/>
      <c r="D194" s="675"/>
      <c r="E194" s="302"/>
      <c r="F194" s="316"/>
      <c r="G194" s="316"/>
      <c r="H194" s="316"/>
      <c r="I194" s="316"/>
      <c r="J194" s="316"/>
      <c r="K194" s="316"/>
      <c r="L194" s="316"/>
      <c r="M194" s="316"/>
      <c r="N194" s="316"/>
      <c r="O194" s="316"/>
      <c r="P194" s="316"/>
      <c r="Q194" s="316"/>
      <c r="R194" s="316"/>
      <c r="S194" s="316"/>
      <c r="T194" s="316"/>
      <c r="U194" s="316"/>
      <c r="V194" s="316"/>
      <c r="W194" s="316"/>
      <c r="X194" s="316"/>
      <c r="Y194" s="316"/>
      <c r="Z194" s="316"/>
      <c r="AA194" s="316"/>
      <c r="AB194" s="316"/>
      <c r="AC194" s="316"/>
      <c r="AD194" s="672"/>
      <c r="AE194" s="26" t="s">
        <v>172</v>
      </c>
      <c r="AF194" s="310" t="str">
        <f>IF(COUNT(O193)=0,"",O193)</f>
        <v/>
      </c>
      <c r="AG194" s="310" t="str">
        <f>IF(COUNT(AA193)=0,"",AA193)</f>
        <v/>
      </c>
      <c r="AH194" s="315" t="str">
        <f t="shared" si="226"/>
        <v/>
      </c>
      <c r="AI194" s="315" t="str">
        <f t="shared" si="226"/>
        <v/>
      </c>
      <c r="AJ194" s="315" t="str">
        <f t="shared" si="226"/>
        <v/>
      </c>
      <c r="AK194" s="315" t="str">
        <f t="shared" si="226"/>
        <v/>
      </c>
      <c r="AL194" s="315" t="str">
        <f t="shared" si="226"/>
        <v/>
      </c>
      <c r="AM194" s="315" t="str">
        <f t="shared" si="226"/>
        <v/>
      </c>
      <c r="AN194" s="315" t="str">
        <f t="shared" si="226"/>
        <v/>
      </c>
      <c r="AO194" s="315" t="str">
        <f t="shared" si="226"/>
        <v/>
      </c>
      <c r="AP194" s="303"/>
      <c r="AS194" s="311" t="str">
        <f>IF(C193="","",C193)</f>
        <v>北海道</v>
      </c>
      <c r="AT194" s="311" t="str">
        <f>IF(D193="","",D193)</f>
        <v>中部</v>
      </c>
    </row>
    <row r="195" spans="2:46" ht="13.5" hidden="1" customHeight="1">
      <c r="B195" s="313"/>
      <c r="C195" s="675"/>
      <c r="D195" s="675"/>
      <c r="E195" s="26" t="s">
        <v>280</v>
      </c>
      <c r="F195" s="315" t="str">
        <f t="shared" ref="F195:O196" si="227">IF(COUNTIFS(F$573:F$577,"&lt;&gt;",$AS$573:$AS$577,$AS195,$AT$573:$AT$577,$AT195,$E$573:$E$577,$E195),SUMIFS(F$573:F$577,$AS$573:$AS$577,$AS195,$AT$573:$AT$577,$AT195,$E$573:$E$577,$E195),"")</f>
        <v/>
      </c>
      <c r="G195" s="315" t="str">
        <f t="shared" si="227"/>
        <v/>
      </c>
      <c r="H195" s="315" t="str">
        <f t="shared" si="227"/>
        <v/>
      </c>
      <c r="I195" s="315" t="str">
        <f t="shared" si="227"/>
        <v/>
      </c>
      <c r="J195" s="315" t="str">
        <f t="shared" si="227"/>
        <v/>
      </c>
      <c r="K195" s="315" t="str">
        <f t="shared" si="227"/>
        <v/>
      </c>
      <c r="L195" s="315" t="str">
        <f t="shared" si="227"/>
        <v/>
      </c>
      <c r="M195" s="315" t="str">
        <f t="shared" si="227"/>
        <v/>
      </c>
      <c r="N195" s="315" t="str">
        <f t="shared" si="227"/>
        <v/>
      </c>
      <c r="O195" s="315" t="str">
        <f t="shared" si="227"/>
        <v/>
      </c>
      <c r="P195" s="315" t="str">
        <f t="shared" ref="P195:AC196" si="228">IF(COUNTIFS(P$573:P$577,"&lt;&gt;",$AS$573:$AS$577,$AS195,$AT$573:$AT$577,$AT195,$E$573:$E$577,$E195),SUMIFS(P$573:P$577,$AS$573:$AS$577,$AS195,$AT$573:$AT$577,$AT195,$E$573:$E$577,$E195),"")</f>
        <v/>
      </c>
      <c r="Q195" s="315" t="str">
        <f t="shared" si="228"/>
        <v/>
      </c>
      <c r="R195" s="315" t="str">
        <f t="shared" si="228"/>
        <v/>
      </c>
      <c r="S195" s="315" t="str">
        <f t="shared" si="228"/>
        <v/>
      </c>
      <c r="T195" s="315" t="str">
        <f t="shared" si="228"/>
        <v/>
      </c>
      <c r="U195" s="315" t="str">
        <f t="shared" si="228"/>
        <v/>
      </c>
      <c r="V195" s="315" t="str">
        <f t="shared" si="228"/>
        <v/>
      </c>
      <c r="W195" s="315" t="str">
        <f t="shared" si="228"/>
        <v/>
      </c>
      <c r="X195" s="315" t="str">
        <f t="shared" si="228"/>
        <v/>
      </c>
      <c r="Y195" s="315" t="str">
        <f t="shared" si="228"/>
        <v/>
      </c>
      <c r="Z195" s="315" t="str">
        <f t="shared" si="228"/>
        <v/>
      </c>
      <c r="AA195" s="315" t="str">
        <f t="shared" si="228"/>
        <v/>
      </c>
      <c r="AB195" s="315" t="str">
        <f t="shared" si="228"/>
        <v/>
      </c>
      <c r="AC195" s="315" t="str">
        <f t="shared" si="228"/>
        <v/>
      </c>
      <c r="AD195" s="673" t="s">
        <v>281</v>
      </c>
      <c r="AE195" s="674"/>
      <c r="AF195" s="310" t="str">
        <f>IF(COUNT(F195:Q195)=0,"",SUM(F195:Q195))</f>
        <v/>
      </c>
      <c r="AG195" s="310" t="str">
        <f>IF(COUNT(R195:AC195)=0,"",SUM(R195:AC195))</f>
        <v/>
      </c>
      <c r="AH195" s="310" t="str">
        <f t="shared" ref="AH195:AO195" si="229">IF(COUNTIFS(AH$573:AH$577,"&lt;&gt;",$AS$573:$AS$577,$AS195,$AT$573:$AT$577,$AT195,$AD$573:$AD$577,$AD195),SUMIFS(AH$573:AH$577,$AS$573:$AS$577,$AS195,$AT$573:$AT$577,$AT195,$AD$573:$AD$577,$AD195),"")</f>
        <v/>
      </c>
      <c r="AI195" s="310" t="str">
        <f t="shared" si="229"/>
        <v/>
      </c>
      <c r="AJ195" s="310" t="str">
        <f t="shared" si="229"/>
        <v/>
      </c>
      <c r="AK195" s="310" t="str">
        <f t="shared" si="229"/>
        <v/>
      </c>
      <c r="AL195" s="310" t="str">
        <f t="shared" si="229"/>
        <v/>
      </c>
      <c r="AM195" s="310" t="str">
        <f t="shared" si="229"/>
        <v/>
      </c>
      <c r="AN195" s="310" t="str">
        <f t="shared" si="229"/>
        <v/>
      </c>
      <c r="AO195" s="310" t="str">
        <f t="shared" si="229"/>
        <v/>
      </c>
      <c r="AP195" s="335" t="str">
        <f>IF(COUNTIFS(AP$573:AP$577,"&lt;&gt;",$AS$573:$AS$577,$AS195,$AT$573:$AT$577,$AT195,$AD$573:$AD$577,$AD195),INDEX($AP$573:$AP$577,SUMPRODUCT(($AD$573:$AD$577=$AD195)*($AS$573:$AS$577=$AS195)*($AT$573:$AT$577=$AT195)*ROW($AS$573:$AS$577))-572,1),"")</f>
        <v/>
      </c>
      <c r="AS195" s="311" t="str">
        <f>IF(C193="","",C193)</f>
        <v>北海道</v>
      </c>
      <c r="AT195" s="311" t="str">
        <f>IF(D193="","",D193)</f>
        <v>中部</v>
      </c>
    </row>
    <row r="196" spans="2:46" ht="13.5" hidden="1" customHeight="1">
      <c r="B196" s="313"/>
      <c r="C196" s="675" t="s">
        <v>283</v>
      </c>
      <c r="D196" s="675" t="str">
        <f>C166</f>
        <v>中部</v>
      </c>
      <c r="E196" s="26" t="s">
        <v>279</v>
      </c>
      <c r="F196" s="315" t="str">
        <f t="shared" si="227"/>
        <v/>
      </c>
      <c r="G196" s="315" t="str">
        <f t="shared" si="227"/>
        <v/>
      </c>
      <c r="H196" s="315" t="str">
        <f t="shared" si="227"/>
        <v/>
      </c>
      <c r="I196" s="315" t="str">
        <f t="shared" si="227"/>
        <v/>
      </c>
      <c r="J196" s="315" t="str">
        <f t="shared" si="227"/>
        <v/>
      </c>
      <c r="K196" s="315" t="str">
        <f t="shared" si="227"/>
        <v/>
      </c>
      <c r="L196" s="315" t="str">
        <f t="shared" si="227"/>
        <v/>
      </c>
      <c r="M196" s="315" t="str">
        <f t="shared" si="227"/>
        <v/>
      </c>
      <c r="N196" s="315" t="str">
        <f t="shared" si="227"/>
        <v/>
      </c>
      <c r="O196" s="315" t="str">
        <f t="shared" si="227"/>
        <v/>
      </c>
      <c r="P196" s="315" t="str">
        <f t="shared" si="228"/>
        <v/>
      </c>
      <c r="Q196" s="315" t="str">
        <f t="shared" si="228"/>
        <v/>
      </c>
      <c r="R196" s="315" t="str">
        <f t="shared" si="228"/>
        <v/>
      </c>
      <c r="S196" s="315" t="str">
        <f t="shared" si="228"/>
        <v/>
      </c>
      <c r="T196" s="315" t="str">
        <f t="shared" si="228"/>
        <v/>
      </c>
      <c r="U196" s="315" t="str">
        <f t="shared" si="228"/>
        <v/>
      </c>
      <c r="V196" s="315" t="str">
        <f t="shared" si="228"/>
        <v/>
      </c>
      <c r="W196" s="315" t="str">
        <f t="shared" si="228"/>
        <v/>
      </c>
      <c r="X196" s="315" t="str">
        <f t="shared" si="228"/>
        <v/>
      </c>
      <c r="Y196" s="315" t="str">
        <f t="shared" si="228"/>
        <v/>
      </c>
      <c r="Z196" s="315" t="str">
        <f t="shared" si="228"/>
        <v/>
      </c>
      <c r="AA196" s="315" t="str">
        <f t="shared" si="228"/>
        <v/>
      </c>
      <c r="AB196" s="315" t="str">
        <f t="shared" si="228"/>
        <v/>
      </c>
      <c r="AC196" s="315" t="str">
        <f t="shared" si="228"/>
        <v/>
      </c>
      <c r="AD196" s="671" t="s">
        <v>279</v>
      </c>
      <c r="AE196" s="26" t="s">
        <v>171</v>
      </c>
      <c r="AF196" s="310" t="str">
        <f>IF(COUNT(J196)=0,"",J196)</f>
        <v/>
      </c>
      <c r="AG196" s="310" t="str">
        <f>IF(COUNT(V196)=0,"",V196)</f>
        <v/>
      </c>
      <c r="AH196" s="315" t="str">
        <f t="shared" ref="AH196:AO197" si="230">IF(COUNTIFS(AH$573:AH$577,"&lt;&gt;",$AS$573:$AS$577,$AS196,$AT$573:$AT$577,$AT196,$AE$573:$AE$577,$AE196),SUMIFS(AH$573:AH$577,$AS$573:$AS$577,$AS196,$AT$573:$AT$577,$AT196,$AE$573:$AE$577,$AE196),"")</f>
        <v/>
      </c>
      <c r="AI196" s="315" t="str">
        <f t="shared" si="230"/>
        <v/>
      </c>
      <c r="AJ196" s="315" t="str">
        <f t="shared" si="230"/>
        <v/>
      </c>
      <c r="AK196" s="315" t="str">
        <f t="shared" si="230"/>
        <v/>
      </c>
      <c r="AL196" s="315" t="str">
        <f t="shared" si="230"/>
        <v/>
      </c>
      <c r="AM196" s="315" t="str">
        <f t="shared" si="230"/>
        <v/>
      </c>
      <c r="AN196" s="315" t="str">
        <f t="shared" si="230"/>
        <v/>
      </c>
      <c r="AO196" s="315" t="str">
        <f t="shared" si="230"/>
        <v/>
      </c>
      <c r="AP196" s="300"/>
      <c r="AS196" s="311" t="str">
        <f>IF(C196="","",C196)</f>
        <v>東北</v>
      </c>
      <c r="AT196" s="311" t="str">
        <f>IF(D196="","",D196)</f>
        <v>中部</v>
      </c>
    </row>
    <row r="197" spans="2:46" ht="13.5" hidden="1" customHeight="1">
      <c r="B197" s="313"/>
      <c r="C197" s="675"/>
      <c r="D197" s="675"/>
      <c r="E197" s="302"/>
      <c r="F197" s="316"/>
      <c r="G197" s="316"/>
      <c r="H197" s="316"/>
      <c r="I197" s="316"/>
      <c r="J197" s="316"/>
      <c r="K197" s="316"/>
      <c r="L197" s="316"/>
      <c r="M197" s="316"/>
      <c r="N197" s="316"/>
      <c r="O197" s="316"/>
      <c r="P197" s="316"/>
      <c r="Q197" s="316"/>
      <c r="R197" s="316"/>
      <c r="S197" s="316"/>
      <c r="T197" s="316"/>
      <c r="U197" s="316"/>
      <c r="V197" s="316"/>
      <c r="W197" s="316"/>
      <c r="X197" s="316"/>
      <c r="Y197" s="316"/>
      <c r="Z197" s="316"/>
      <c r="AA197" s="316"/>
      <c r="AB197" s="316"/>
      <c r="AC197" s="316"/>
      <c r="AD197" s="672"/>
      <c r="AE197" s="26" t="s">
        <v>172</v>
      </c>
      <c r="AF197" s="310" t="str">
        <f>IF(COUNT(O196)=0,"",O196)</f>
        <v/>
      </c>
      <c r="AG197" s="310" t="str">
        <f>IF(COUNT(AA196)=0,"",AA196)</f>
        <v/>
      </c>
      <c r="AH197" s="315" t="str">
        <f t="shared" si="230"/>
        <v/>
      </c>
      <c r="AI197" s="315" t="str">
        <f t="shared" si="230"/>
        <v/>
      </c>
      <c r="AJ197" s="315" t="str">
        <f t="shared" si="230"/>
        <v/>
      </c>
      <c r="AK197" s="315" t="str">
        <f t="shared" si="230"/>
        <v/>
      </c>
      <c r="AL197" s="315" t="str">
        <f t="shared" si="230"/>
        <v/>
      </c>
      <c r="AM197" s="315" t="str">
        <f t="shared" si="230"/>
        <v/>
      </c>
      <c r="AN197" s="315" t="str">
        <f t="shared" si="230"/>
        <v/>
      </c>
      <c r="AO197" s="315" t="str">
        <f t="shared" si="230"/>
        <v/>
      </c>
      <c r="AP197" s="303"/>
      <c r="AS197" s="311" t="str">
        <f>IF(C196="","",C196)</f>
        <v>東北</v>
      </c>
      <c r="AT197" s="311" t="str">
        <f>IF(D196="","",D196)</f>
        <v>中部</v>
      </c>
    </row>
    <row r="198" spans="2:46" ht="13.5" hidden="1" customHeight="1">
      <c r="B198" s="313"/>
      <c r="C198" s="675"/>
      <c r="D198" s="675"/>
      <c r="E198" s="26" t="s">
        <v>280</v>
      </c>
      <c r="F198" s="315" t="str">
        <f t="shared" ref="F198:O199" si="231">IF(COUNTIFS(F$573:F$577,"&lt;&gt;",$AS$573:$AS$577,$AS198,$AT$573:$AT$577,$AT198,$E$573:$E$577,$E198),SUMIFS(F$573:F$577,$AS$573:$AS$577,$AS198,$AT$573:$AT$577,$AT198,$E$573:$E$577,$E198),"")</f>
        <v/>
      </c>
      <c r="G198" s="315" t="str">
        <f t="shared" si="231"/>
        <v/>
      </c>
      <c r="H198" s="315" t="str">
        <f t="shared" si="231"/>
        <v/>
      </c>
      <c r="I198" s="315" t="str">
        <f t="shared" si="231"/>
        <v/>
      </c>
      <c r="J198" s="315" t="str">
        <f t="shared" si="231"/>
        <v/>
      </c>
      <c r="K198" s="315" t="str">
        <f t="shared" si="231"/>
        <v/>
      </c>
      <c r="L198" s="315" t="str">
        <f t="shared" si="231"/>
        <v/>
      </c>
      <c r="M198" s="315" t="str">
        <f t="shared" si="231"/>
        <v/>
      </c>
      <c r="N198" s="315" t="str">
        <f t="shared" si="231"/>
        <v/>
      </c>
      <c r="O198" s="315" t="str">
        <f t="shared" si="231"/>
        <v/>
      </c>
      <c r="P198" s="315" t="str">
        <f t="shared" ref="P198:AC199" si="232">IF(COUNTIFS(P$573:P$577,"&lt;&gt;",$AS$573:$AS$577,$AS198,$AT$573:$AT$577,$AT198,$E$573:$E$577,$E198),SUMIFS(P$573:P$577,$AS$573:$AS$577,$AS198,$AT$573:$AT$577,$AT198,$E$573:$E$577,$E198),"")</f>
        <v/>
      </c>
      <c r="Q198" s="315" t="str">
        <f t="shared" si="232"/>
        <v/>
      </c>
      <c r="R198" s="315" t="str">
        <f t="shared" si="232"/>
        <v/>
      </c>
      <c r="S198" s="315" t="str">
        <f t="shared" si="232"/>
        <v/>
      </c>
      <c r="T198" s="315" t="str">
        <f t="shared" si="232"/>
        <v/>
      </c>
      <c r="U198" s="315" t="str">
        <f t="shared" si="232"/>
        <v/>
      </c>
      <c r="V198" s="315" t="str">
        <f t="shared" si="232"/>
        <v/>
      </c>
      <c r="W198" s="315" t="str">
        <f t="shared" si="232"/>
        <v/>
      </c>
      <c r="X198" s="315" t="str">
        <f t="shared" si="232"/>
        <v/>
      </c>
      <c r="Y198" s="315" t="str">
        <f t="shared" si="232"/>
        <v/>
      </c>
      <c r="Z198" s="315" t="str">
        <f t="shared" si="232"/>
        <v/>
      </c>
      <c r="AA198" s="315" t="str">
        <f t="shared" si="232"/>
        <v/>
      </c>
      <c r="AB198" s="315" t="str">
        <f t="shared" si="232"/>
        <v/>
      </c>
      <c r="AC198" s="315" t="str">
        <f t="shared" si="232"/>
        <v/>
      </c>
      <c r="AD198" s="673" t="s">
        <v>281</v>
      </c>
      <c r="AE198" s="674"/>
      <c r="AF198" s="310" t="str">
        <f>IF(COUNT(F198:Q198)=0,"",SUM(F198:Q198))</f>
        <v/>
      </c>
      <c r="AG198" s="310" t="str">
        <f>IF(COUNT(R198:AC198)=0,"",SUM(R198:AC198))</f>
        <v/>
      </c>
      <c r="AH198" s="310" t="str">
        <f t="shared" ref="AH198:AO198" si="233">IF(COUNTIFS(AH$573:AH$577,"&lt;&gt;",$AS$573:$AS$577,$AS198,$AT$573:$AT$577,$AT198,$AD$573:$AD$577,$AD198),SUMIFS(AH$573:AH$577,$AS$573:$AS$577,$AS198,$AT$573:$AT$577,$AT198,$AD$573:$AD$577,$AD198),"")</f>
        <v/>
      </c>
      <c r="AI198" s="310" t="str">
        <f t="shared" si="233"/>
        <v/>
      </c>
      <c r="AJ198" s="310" t="str">
        <f t="shared" si="233"/>
        <v/>
      </c>
      <c r="AK198" s="310" t="str">
        <f t="shared" si="233"/>
        <v/>
      </c>
      <c r="AL198" s="310" t="str">
        <f t="shared" si="233"/>
        <v/>
      </c>
      <c r="AM198" s="310" t="str">
        <f t="shared" si="233"/>
        <v/>
      </c>
      <c r="AN198" s="310" t="str">
        <f t="shared" si="233"/>
        <v/>
      </c>
      <c r="AO198" s="310" t="str">
        <f t="shared" si="233"/>
        <v/>
      </c>
      <c r="AP198" s="335" t="str">
        <f>IF(COUNTIFS(AP$573:AP$577,"&lt;&gt;",$AS$573:$AS$577,$AS198,$AT$573:$AT$577,$AT198,$AD$573:$AD$577,$AD198),INDEX($AP$573:$AP$577,SUMPRODUCT(($AD$573:$AD$577=$AD198)*($AS$573:$AS$577=$AS198)*($AT$573:$AT$577=$AT198)*ROW($AS$573:$AS$577))-572,1),"")</f>
        <v/>
      </c>
      <c r="AS198" s="311" t="str">
        <f>IF(C196="","",C196)</f>
        <v>東北</v>
      </c>
      <c r="AT198" s="311" t="str">
        <f>IF(D196="","",D196)</f>
        <v>中部</v>
      </c>
    </row>
    <row r="199" spans="2:46" ht="13.5" hidden="1" customHeight="1">
      <c r="B199" s="313"/>
      <c r="C199" s="675" t="s">
        <v>286</v>
      </c>
      <c r="D199" s="675" t="str">
        <f>C166</f>
        <v>中部</v>
      </c>
      <c r="E199" s="26" t="s">
        <v>279</v>
      </c>
      <c r="F199" s="315" t="str">
        <f t="shared" si="231"/>
        <v/>
      </c>
      <c r="G199" s="315" t="str">
        <f t="shared" si="231"/>
        <v/>
      </c>
      <c r="H199" s="315" t="str">
        <f t="shared" si="231"/>
        <v/>
      </c>
      <c r="I199" s="315" t="str">
        <f t="shared" si="231"/>
        <v/>
      </c>
      <c r="J199" s="315" t="str">
        <f t="shared" si="231"/>
        <v/>
      </c>
      <c r="K199" s="315" t="str">
        <f t="shared" si="231"/>
        <v/>
      </c>
      <c r="L199" s="315" t="str">
        <f t="shared" si="231"/>
        <v/>
      </c>
      <c r="M199" s="315" t="str">
        <f t="shared" si="231"/>
        <v/>
      </c>
      <c r="N199" s="315" t="str">
        <f t="shared" si="231"/>
        <v/>
      </c>
      <c r="O199" s="315" t="str">
        <f t="shared" si="231"/>
        <v/>
      </c>
      <c r="P199" s="315" t="str">
        <f t="shared" si="232"/>
        <v/>
      </c>
      <c r="Q199" s="315" t="str">
        <f t="shared" si="232"/>
        <v/>
      </c>
      <c r="R199" s="315" t="str">
        <f t="shared" si="232"/>
        <v/>
      </c>
      <c r="S199" s="315" t="str">
        <f t="shared" si="232"/>
        <v/>
      </c>
      <c r="T199" s="315" t="str">
        <f t="shared" si="232"/>
        <v/>
      </c>
      <c r="U199" s="315" t="str">
        <f t="shared" si="232"/>
        <v/>
      </c>
      <c r="V199" s="315" t="str">
        <f t="shared" si="232"/>
        <v/>
      </c>
      <c r="W199" s="315" t="str">
        <f t="shared" si="232"/>
        <v/>
      </c>
      <c r="X199" s="315" t="str">
        <f t="shared" si="232"/>
        <v/>
      </c>
      <c r="Y199" s="315" t="str">
        <f t="shared" si="232"/>
        <v/>
      </c>
      <c r="Z199" s="315" t="str">
        <f t="shared" si="232"/>
        <v/>
      </c>
      <c r="AA199" s="315" t="str">
        <f t="shared" si="232"/>
        <v/>
      </c>
      <c r="AB199" s="315" t="str">
        <f t="shared" si="232"/>
        <v/>
      </c>
      <c r="AC199" s="315" t="str">
        <f t="shared" si="232"/>
        <v/>
      </c>
      <c r="AD199" s="671" t="s">
        <v>279</v>
      </c>
      <c r="AE199" s="26" t="s">
        <v>171</v>
      </c>
      <c r="AF199" s="310" t="str">
        <f>IF(COUNT(J199)=0,"",J199)</f>
        <v/>
      </c>
      <c r="AG199" s="310" t="str">
        <f>IF(COUNT(V199)=0,"",V199)</f>
        <v/>
      </c>
      <c r="AH199" s="315" t="str">
        <f t="shared" ref="AH199:AO200" si="234">IF(COUNTIFS(AH$573:AH$577,"&lt;&gt;",$AS$573:$AS$577,$AS199,$AT$573:$AT$577,$AT199,$AE$573:$AE$577,$AE199),SUMIFS(AH$573:AH$577,$AS$573:$AS$577,$AS199,$AT$573:$AT$577,$AT199,$AE$573:$AE$577,$AE199),"")</f>
        <v/>
      </c>
      <c r="AI199" s="315" t="str">
        <f t="shared" si="234"/>
        <v/>
      </c>
      <c r="AJ199" s="315" t="str">
        <f t="shared" si="234"/>
        <v/>
      </c>
      <c r="AK199" s="315" t="str">
        <f t="shared" si="234"/>
        <v/>
      </c>
      <c r="AL199" s="315" t="str">
        <f t="shared" si="234"/>
        <v/>
      </c>
      <c r="AM199" s="315" t="str">
        <f t="shared" si="234"/>
        <v/>
      </c>
      <c r="AN199" s="315" t="str">
        <f t="shared" si="234"/>
        <v/>
      </c>
      <c r="AO199" s="315" t="str">
        <f t="shared" si="234"/>
        <v/>
      </c>
      <c r="AP199" s="300"/>
      <c r="AS199" s="311" t="str">
        <f>IF(C199="","",C199)</f>
        <v>東京</v>
      </c>
      <c r="AT199" s="311" t="str">
        <f>IF(D199="","",D199)</f>
        <v>中部</v>
      </c>
    </row>
    <row r="200" spans="2:46" ht="13.5" hidden="1" customHeight="1">
      <c r="B200" s="313"/>
      <c r="C200" s="675"/>
      <c r="D200" s="675"/>
      <c r="E200" s="302"/>
      <c r="F200" s="316"/>
      <c r="G200" s="316"/>
      <c r="H200" s="316"/>
      <c r="I200" s="316"/>
      <c r="J200" s="316"/>
      <c r="K200" s="316"/>
      <c r="L200" s="316"/>
      <c r="M200" s="316"/>
      <c r="N200" s="316"/>
      <c r="O200" s="316"/>
      <c r="P200" s="316"/>
      <c r="Q200" s="316"/>
      <c r="R200" s="316"/>
      <c r="S200" s="316"/>
      <c r="T200" s="316"/>
      <c r="U200" s="316"/>
      <c r="V200" s="316"/>
      <c r="W200" s="316"/>
      <c r="X200" s="316"/>
      <c r="Y200" s="316"/>
      <c r="Z200" s="316"/>
      <c r="AA200" s="316"/>
      <c r="AB200" s="316"/>
      <c r="AC200" s="316"/>
      <c r="AD200" s="672"/>
      <c r="AE200" s="26" t="s">
        <v>172</v>
      </c>
      <c r="AF200" s="310" t="str">
        <f>IF(COUNT(O199)=0,"",O199)</f>
        <v/>
      </c>
      <c r="AG200" s="310" t="str">
        <f>IF(COUNT(AA199)=0,"",AA199)</f>
        <v/>
      </c>
      <c r="AH200" s="315" t="str">
        <f t="shared" si="234"/>
        <v/>
      </c>
      <c r="AI200" s="315" t="str">
        <f t="shared" si="234"/>
        <v/>
      </c>
      <c r="AJ200" s="315" t="str">
        <f t="shared" si="234"/>
        <v/>
      </c>
      <c r="AK200" s="315" t="str">
        <f t="shared" si="234"/>
        <v/>
      </c>
      <c r="AL200" s="315" t="str">
        <f t="shared" si="234"/>
        <v/>
      </c>
      <c r="AM200" s="315" t="str">
        <f t="shared" si="234"/>
        <v/>
      </c>
      <c r="AN200" s="315" t="str">
        <f t="shared" si="234"/>
        <v/>
      </c>
      <c r="AO200" s="315" t="str">
        <f t="shared" si="234"/>
        <v/>
      </c>
      <c r="AP200" s="303"/>
      <c r="AS200" s="311" t="str">
        <f>IF(C199="","",C199)</f>
        <v>東京</v>
      </c>
      <c r="AT200" s="311" t="str">
        <f>IF(D199="","",D199)</f>
        <v>中部</v>
      </c>
    </row>
    <row r="201" spans="2:46" ht="13.5" hidden="1" customHeight="1">
      <c r="B201" s="313"/>
      <c r="C201" s="675"/>
      <c r="D201" s="675"/>
      <c r="E201" s="26" t="s">
        <v>280</v>
      </c>
      <c r="F201" s="315" t="str">
        <f t="shared" ref="F201:O202" si="235">IF(COUNTIFS(F$573:F$577,"&lt;&gt;",$AS$573:$AS$577,$AS201,$AT$573:$AT$577,$AT201,$E$573:$E$577,$E201),SUMIFS(F$573:F$577,$AS$573:$AS$577,$AS201,$AT$573:$AT$577,$AT201,$E$573:$E$577,$E201),"")</f>
        <v/>
      </c>
      <c r="G201" s="315" t="str">
        <f t="shared" si="235"/>
        <v/>
      </c>
      <c r="H201" s="315" t="str">
        <f t="shared" si="235"/>
        <v/>
      </c>
      <c r="I201" s="315" t="str">
        <f t="shared" si="235"/>
        <v/>
      </c>
      <c r="J201" s="315" t="str">
        <f t="shared" si="235"/>
        <v/>
      </c>
      <c r="K201" s="315" t="str">
        <f t="shared" si="235"/>
        <v/>
      </c>
      <c r="L201" s="315" t="str">
        <f t="shared" si="235"/>
        <v/>
      </c>
      <c r="M201" s="315" t="str">
        <f t="shared" si="235"/>
        <v/>
      </c>
      <c r="N201" s="315" t="str">
        <f t="shared" si="235"/>
        <v/>
      </c>
      <c r="O201" s="315" t="str">
        <f t="shared" si="235"/>
        <v/>
      </c>
      <c r="P201" s="315" t="str">
        <f t="shared" ref="P201:AC202" si="236">IF(COUNTIFS(P$573:P$577,"&lt;&gt;",$AS$573:$AS$577,$AS201,$AT$573:$AT$577,$AT201,$E$573:$E$577,$E201),SUMIFS(P$573:P$577,$AS$573:$AS$577,$AS201,$AT$573:$AT$577,$AT201,$E$573:$E$577,$E201),"")</f>
        <v/>
      </c>
      <c r="Q201" s="315" t="str">
        <f t="shared" si="236"/>
        <v/>
      </c>
      <c r="R201" s="315" t="str">
        <f t="shared" si="236"/>
        <v/>
      </c>
      <c r="S201" s="315" t="str">
        <f t="shared" si="236"/>
        <v/>
      </c>
      <c r="T201" s="315" t="str">
        <f t="shared" si="236"/>
        <v/>
      </c>
      <c r="U201" s="315" t="str">
        <f t="shared" si="236"/>
        <v/>
      </c>
      <c r="V201" s="315" t="str">
        <f t="shared" si="236"/>
        <v/>
      </c>
      <c r="W201" s="315" t="str">
        <f t="shared" si="236"/>
        <v/>
      </c>
      <c r="X201" s="315" t="str">
        <f t="shared" si="236"/>
        <v/>
      </c>
      <c r="Y201" s="315" t="str">
        <f t="shared" si="236"/>
        <v/>
      </c>
      <c r="Z201" s="315" t="str">
        <f t="shared" si="236"/>
        <v/>
      </c>
      <c r="AA201" s="315" t="str">
        <f t="shared" si="236"/>
        <v/>
      </c>
      <c r="AB201" s="315" t="str">
        <f t="shared" si="236"/>
        <v/>
      </c>
      <c r="AC201" s="315" t="str">
        <f t="shared" si="236"/>
        <v/>
      </c>
      <c r="AD201" s="673" t="s">
        <v>281</v>
      </c>
      <c r="AE201" s="674"/>
      <c r="AF201" s="310" t="str">
        <f>IF(COUNT(F201:Q201)=0,"",SUM(F201:Q201))</f>
        <v/>
      </c>
      <c r="AG201" s="310" t="str">
        <f>IF(COUNT(R201:AC201)=0,"",SUM(R201:AC201))</f>
        <v/>
      </c>
      <c r="AH201" s="310" t="str">
        <f t="shared" ref="AH201:AO201" si="237">IF(COUNTIFS(AH$573:AH$577,"&lt;&gt;",$AS$573:$AS$577,$AS201,$AT$573:$AT$577,$AT201,$AD$573:$AD$577,$AD201),SUMIFS(AH$573:AH$577,$AS$573:$AS$577,$AS201,$AT$573:$AT$577,$AT201,$AD$573:$AD$577,$AD201),"")</f>
        <v/>
      </c>
      <c r="AI201" s="310" t="str">
        <f t="shared" si="237"/>
        <v/>
      </c>
      <c r="AJ201" s="310" t="str">
        <f t="shared" si="237"/>
        <v/>
      </c>
      <c r="AK201" s="310" t="str">
        <f t="shared" si="237"/>
        <v/>
      </c>
      <c r="AL201" s="310" t="str">
        <f t="shared" si="237"/>
        <v/>
      </c>
      <c r="AM201" s="310" t="str">
        <f t="shared" si="237"/>
        <v/>
      </c>
      <c r="AN201" s="310" t="str">
        <f t="shared" si="237"/>
        <v/>
      </c>
      <c r="AO201" s="310" t="str">
        <f t="shared" si="237"/>
        <v/>
      </c>
      <c r="AP201" s="335" t="str">
        <f>IF(COUNTIFS(AP$573:AP$577,"&lt;&gt;",$AS$573:$AS$577,$AS201,$AT$573:$AT$577,$AT201,$AD$573:$AD$577,$AD201),INDEX($AP$573:$AP$577,SUMPRODUCT(($AD$573:$AD$577=$AD201)*($AS$573:$AS$577=$AS201)*($AT$573:$AT$577=$AT201)*ROW($AS$573:$AS$577))-572,1),"")</f>
        <v/>
      </c>
      <c r="AS201" s="311" t="str">
        <f>IF(C199="","",C199)</f>
        <v>東京</v>
      </c>
      <c r="AT201" s="311" t="str">
        <f>IF(D199="","",D199)</f>
        <v>中部</v>
      </c>
    </row>
    <row r="202" spans="2:46" ht="13.5" hidden="1" customHeight="1">
      <c r="B202" s="313"/>
      <c r="C202" s="675" t="s">
        <v>285</v>
      </c>
      <c r="D202" s="675" t="str">
        <f>C166</f>
        <v>中部</v>
      </c>
      <c r="E202" s="26" t="s">
        <v>279</v>
      </c>
      <c r="F202" s="315" t="str">
        <f t="shared" si="235"/>
        <v/>
      </c>
      <c r="G202" s="315" t="str">
        <f t="shared" si="235"/>
        <v/>
      </c>
      <c r="H202" s="315" t="str">
        <f t="shared" si="235"/>
        <v/>
      </c>
      <c r="I202" s="315" t="str">
        <f t="shared" si="235"/>
        <v/>
      </c>
      <c r="J202" s="315" t="str">
        <f t="shared" si="235"/>
        <v/>
      </c>
      <c r="K202" s="315" t="str">
        <f t="shared" si="235"/>
        <v/>
      </c>
      <c r="L202" s="315" t="str">
        <f t="shared" si="235"/>
        <v/>
      </c>
      <c r="M202" s="315" t="str">
        <f t="shared" si="235"/>
        <v/>
      </c>
      <c r="N202" s="315" t="str">
        <f t="shared" si="235"/>
        <v/>
      </c>
      <c r="O202" s="315" t="str">
        <f t="shared" si="235"/>
        <v/>
      </c>
      <c r="P202" s="315" t="str">
        <f t="shared" si="236"/>
        <v/>
      </c>
      <c r="Q202" s="315" t="str">
        <f t="shared" si="236"/>
        <v/>
      </c>
      <c r="R202" s="315" t="str">
        <f t="shared" si="236"/>
        <v/>
      </c>
      <c r="S202" s="315" t="str">
        <f t="shared" si="236"/>
        <v/>
      </c>
      <c r="T202" s="315" t="str">
        <f t="shared" si="236"/>
        <v/>
      </c>
      <c r="U202" s="315" t="str">
        <f t="shared" si="236"/>
        <v/>
      </c>
      <c r="V202" s="315" t="str">
        <f t="shared" si="236"/>
        <v/>
      </c>
      <c r="W202" s="315" t="str">
        <f t="shared" si="236"/>
        <v/>
      </c>
      <c r="X202" s="315" t="str">
        <f t="shared" si="236"/>
        <v/>
      </c>
      <c r="Y202" s="315" t="str">
        <f t="shared" si="236"/>
        <v/>
      </c>
      <c r="Z202" s="315" t="str">
        <f t="shared" si="236"/>
        <v/>
      </c>
      <c r="AA202" s="315" t="str">
        <f t="shared" si="236"/>
        <v/>
      </c>
      <c r="AB202" s="315" t="str">
        <f t="shared" si="236"/>
        <v/>
      </c>
      <c r="AC202" s="315" t="str">
        <f t="shared" si="236"/>
        <v/>
      </c>
      <c r="AD202" s="671" t="s">
        <v>279</v>
      </c>
      <c r="AE202" s="26" t="s">
        <v>171</v>
      </c>
      <c r="AF202" s="310" t="str">
        <f>IF(COUNT(J202)=0,"",J202)</f>
        <v/>
      </c>
      <c r="AG202" s="310" t="str">
        <f>IF(COUNT(V202)=0,"",V202)</f>
        <v/>
      </c>
      <c r="AH202" s="315" t="str">
        <f t="shared" ref="AH202:AO203" si="238">IF(COUNTIFS(AH$573:AH$577,"&lt;&gt;",$AS$573:$AS$577,$AS202,$AT$573:$AT$577,$AT202,$AE$573:$AE$577,$AE202),SUMIFS(AH$573:AH$577,$AS$573:$AS$577,$AS202,$AT$573:$AT$577,$AT202,$AE$573:$AE$577,$AE202),"")</f>
        <v/>
      </c>
      <c r="AI202" s="315" t="str">
        <f t="shared" si="238"/>
        <v/>
      </c>
      <c r="AJ202" s="315" t="str">
        <f t="shared" si="238"/>
        <v/>
      </c>
      <c r="AK202" s="315" t="str">
        <f t="shared" si="238"/>
        <v/>
      </c>
      <c r="AL202" s="315" t="str">
        <f t="shared" si="238"/>
        <v/>
      </c>
      <c r="AM202" s="315" t="str">
        <f t="shared" si="238"/>
        <v/>
      </c>
      <c r="AN202" s="315" t="str">
        <f t="shared" si="238"/>
        <v/>
      </c>
      <c r="AO202" s="315" t="str">
        <f t="shared" si="238"/>
        <v/>
      </c>
      <c r="AP202" s="300"/>
      <c r="AS202" s="311" t="str">
        <f>IF(C202="","",C202)</f>
        <v>北陸</v>
      </c>
      <c r="AT202" s="311" t="str">
        <f>IF(D202="","",D202)</f>
        <v>中部</v>
      </c>
    </row>
    <row r="203" spans="2:46" ht="13.5" hidden="1" customHeight="1">
      <c r="B203" s="313"/>
      <c r="C203" s="675"/>
      <c r="D203" s="675"/>
      <c r="E203" s="302"/>
      <c r="F203" s="316"/>
      <c r="G203" s="316"/>
      <c r="H203" s="316"/>
      <c r="I203" s="316"/>
      <c r="J203" s="316"/>
      <c r="K203" s="316"/>
      <c r="L203" s="316"/>
      <c r="M203" s="316"/>
      <c r="N203" s="316"/>
      <c r="O203" s="316"/>
      <c r="P203" s="316"/>
      <c r="Q203" s="316"/>
      <c r="R203" s="316"/>
      <c r="S203" s="316"/>
      <c r="T203" s="316"/>
      <c r="U203" s="316"/>
      <c r="V203" s="316"/>
      <c r="W203" s="316"/>
      <c r="X203" s="316"/>
      <c r="Y203" s="316"/>
      <c r="Z203" s="316"/>
      <c r="AA203" s="316"/>
      <c r="AB203" s="316"/>
      <c r="AC203" s="316"/>
      <c r="AD203" s="672"/>
      <c r="AE203" s="26" t="s">
        <v>172</v>
      </c>
      <c r="AF203" s="310" t="str">
        <f>IF(COUNT(O202)=0,"",O202)</f>
        <v/>
      </c>
      <c r="AG203" s="310" t="str">
        <f>IF(COUNT(AA202)=0,"",AA202)</f>
        <v/>
      </c>
      <c r="AH203" s="315" t="str">
        <f t="shared" si="238"/>
        <v/>
      </c>
      <c r="AI203" s="315" t="str">
        <f t="shared" si="238"/>
        <v/>
      </c>
      <c r="AJ203" s="315" t="str">
        <f t="shared" si="238"/>
        <v/>
      </c>
      <c r="AK203" s="315" t="str">
        <f t="shared" si="238"/>
        <v/>
      </c>
      <c r="AL203" s="315" t="str">
        <f t="shared" si="238"/>
        <v/>
      </c>
      <c r="AM203" s="315" t="str">
        <f t="shared" si="238"/>
        <v/>
      </c>
      <c r="AN203" s="315" t="str">
        <f t="shared" si="238"/>
        <v/>
      </c>
      <c r="AO203" s="315" t="str">
        <f t="shared" si="238"/>
        <v/>
      </c>
      <c r="AP203" s="303"/>
      <c r="AS203" s="311" t="str">
        <f>IF(C202="","",C202)</f>
        <v>北陸</v>
      </c>
      <c r="AT203" s="311" t="str">
        <f>IF(D202="","",D202)</f>
        <v>中部</v>
      </c>
    </row>
    <row r="204" spans="2:46" ht="13.5" hidden="1" customHeight="1">
      <c r="B204" s="313"/>
      <c r="C204" s="675"/>
      <c r="D204" s="675"/>
      <c r="E204" s="26" t="s">
        <v>280</v>
      </c>
      <c r="F204" s="315" t="str">
        <f t="shared" ref="F204:O205" si="239">IF(COUNTIFS(F$573:F$577,"&lt;&gt;",$AS$573:$AS$577,$AS204,$AT$573:$AT$577,$AT204,$E$573:$E$577,$E204),SUMIFS(F$573:F$577,$AS$573:$AS$577,$AS204,$AT$573:$AT$577,$AT204,$E$573:$E$577,$E204),"")</f>
        <v/>
      </c>
      <c r="G204" s="315" t="str">
        <f t="shared" si="239"/>
        <v/>
      </c>
      <c r="H204" s="315" t="str">
        <f t="shared" si="239"/>
        <v/>
      </c>
      <c r="I204" s="315" t="str">
        <f t="shared" si="239"/>
        <v/>
      </c>
      <c r="J204" s="315" t="str">
        <f t="shared" si="239"/>
        <v/>
      </c>
      <c r="K204" s="315" t="str">
        <f t="shared" si="239"/>
        <v/>
      </c>
      <c r="L204" s="315" t="str">
        <f t="shared" si="239"/>
        <v/>
      </c>
      <c r="M204" s="315" t="str">
        <f t="shared" si="239"/>
        <v/>
      </c>
      <c r="N204" s="315" t="str">
        <f t="shared" si="239"/>
        <v/>
      </c>
      <c r="O204" s="315" t="str">
        <f t="shared" si="239"/>
        <v/>
      </c>
      <c r="P204" s="315" t="str">
        <f t="shared" ref="P204:AC205" si="240">IF(COUNTIFS(P$573:P$577,"&lt;&gt;",$AS$573:$AS$577,$AS204,$AT$573:$AT$577,$AT204,$E$573:$E$577,$E204),SUMIFS(P$573:P$577,$AS$573:$AS$577,$AS204,$AT$573:$AT$577,$AT204,$E$573:$E$577,$E204),"")</f>
        <v/>
      </c>
      <c r="Q204" s="315" t="str">
        <f t="shared" si="240"/>
        <v/>
      </c>
      <c r="R204" s="315" t="str">
        <f t="shared" si="240"/>
        <v/>
      </c>
      <c r="S204" s="315" t="str">
        <f t="shared" si="240"/>
        <v/>
      </c>
      <c r="T204" s="315" t="str">
        <f t="shared" si="240"/>
        <v/>
      </c>
      <c r="U204" s="315" t="str">
        <f t="shared" si="240"/>
        <v/>
      </c>
      <c r="V204" s="315" t="str">
        <f t="shared" si="240"/>
        <v/>
      </c>
      <c r="W204" s="315" t="str">
        <f t="shared" si="240"/>
        <v/>
      </c>
      <c r="X204" s="315" t="str">
        <f t="shared" si="240"/>
        <v/>
      </c>
      <c r="Y204" s="315" t="str">
        <f t="shared" si="240"/>
        <v/>
      </c>
      <c r="Z204" s="315" t="str">
        <f t="shared" si="240"/>
        <v/>
      </c>
      <c r="AA204" s="315" t="str">
        <f t="shared" si="240"/>
        <v/>
      </c>
      <c r="AB204" s="315" t="str">
        <f t="shared" si="240"/>
        <v/>
      </c>
      <c r="AC204" s="315" t="str">
        <f t="shared" si="240"/>
        <v/>
      </c>
      <c r="AD204" s="673" t="s">
        <v>281</v>
      </c>
      <c r="AE204" s="674"/>
      <c r="AF204" s="310" t="str">
        <f>IF(COUNT(F204:Q204)=0,"",SUM(F204:Q204))</f>
        <v/>
      </c>
      <c r="AG204" s="310" t="str">
        <f>IF(COUNT(R204:AC204)=0,"",SUM(R204:AC204))</f>
        <v/>
      </c>
      <c r="AH204" s="310" t="str">
        <f t="shared" ref="AH204:AO204" si="241">IF(COUNTIFS(AH$573:AH$577,"&lt;&gt;",$AS$573:$AS$577,$AS204,$AT$573:$AT$577,$AT204,$AD$573:$AD$577,$AD204),SUMIFS(AH$573:AH$577,$AS$573:$AS$577,$AS204,$AT$573:$AT$577,$AT204,$AD$573:$AD$577,$AD204),"")</f>
        <v/>
      </c>
      <c r="AI204" s="310" t="str">
        <f t="shared" si="241"/>
        <v/>
      </c>
      <c r="AJ204" s="310" t="str">
        <f t="shared" si="241"/>
        <v/>
      </c>
      <c r="AK204" s="310" t="str">
        <f t="shared" si="241"/>
        <v/>
      </c>
      <c r="AL204" s="310" t="str">
        <f t="shared" si="241"/>
        <v/>
      </c>
      <c r="AM204" s="310" t="str">
        <f t="shared" si="241"/>
        <v/>
      </c>
      <c r="AN204" s="310" t="str">
        <f t="shared" si="241"/>
        <v/>
      </c>
      <c r="AO204" s="310" t="str">
        <f t="shared" si="241"/>
        <v/>
      </c>
      <c r="AP204" s="335" t="str">
        <f>IF(COUNTIFS(AP$573:AP$577,"&lt;&gt;",$AS$573:$AS$577,$AS204,$AT$573:$AT$577,$AT204,$AD$573:$AD$577,$AD204),INDEX($AP$573:$AP$577,SUMPRODUCT(($AD$573:$AD$577=$AD204)*($AS$573:$AS$577=$AS204)*($AT$573:$AT$577=$AT204)*ROW($AS$573:$AS$577))-572,1),"")</f>
        <v/>
      </c>
      <c r="AS204" s="311" t="str">
        <f>IF(C202="","",C202)</f>
        <v>北陸</v>
      </c>
      <c r="AT204" s="311" t="str">
        <f>IF(D202="","",D202)</f>
        <v>中部</v>
      </c>
    </row>
    <row r="205" spans="2:46" ht="13.5" hidden="1" customHeight="1">
      <c r="B205" s="313"/>
      <c r="C205" s="675" t="s">
        <v>287</v>
      </c>
      <c r="D205" s="675" t="str">
        <f>C166</f>
        <v>中部</v>
      </c>
      <c r="E205" s="26" t="s">
        <v>279</v>
      </c>
      <c r="F205" s="315" t="str">
        <f t="shared" si="239"/>
        <v/>
      </c>
      <c r="G205" s="315" t="str">
        <f t="shared" si="239"/>
        <v/>
      </c>
      <c r="H205" s="315" t="str">
        <f t="shared" si="239"/>
        <v/>
      </c>
      <c r="I205" s="315" t="str">
        <f t="shared" si="239"/>
        <v/>
      </c>
      <c r="J205" s="315" t="str">
        <f t="shared" si="239"/>
        <v/>
      </c>
      <c r="K205" s="315" t="str">
        <f t="shared" si="239"/>
        <v/>
      </c>
      <c r="L205" s="315" t="str">
        <f t="shared" si="239"/>
        <v/>
      </c>
      <c r="M205" s="315" t="str">
        <f t="shared" si="239"/>
        <v/>
      </c>
      <c r="N205" s="315" t="str">
        <f t="shared" si="239"/>
        <v/>
      </c>
      <c r="O205" s="315" t="str">
        <f t="shared" si="239"/>
        <v/>
      </c>
      <c r="P205" s="315" t="str">
        <f t="shared" si="240"/>
        <v/>
      </c>
      <c r="Q205" s="315" t="str">
        <f t="shared" si="240"/>
        <v/>
      </c>
      <c r="R205" s="315" t="str">
        <f t="shared" si="240"/>
        <v/>
      </c>
      <c r="S205" s="315" t="str">
        <f t="shared" si="240"/>
        <v/>
      </c>
      <c r="T205" s="315" t="str">
        <f t="shared" si="240"/>
        <v/>
      </c>
      <c r="U205" s="315" t="str">
        <f t="shared" si="240"/>
        <v/>
      </c>
      <c r="V205" s="315" t="str">
        <f t="shared" si="240"/>
        <v/>
      </c>
      <c r="W205" s="315" t="str">
        <f t="shared" si="240"/>
        <v/>
      </c>
      <c r="X205" s="315" t="str">
        <f t="shared" si="240"/>
        <v/>
      </c>
      <c r="Y205" s="315" t="str">
        <f t="shared" si="240"/>
        <v/>
      </c>
      <c r="Z205" s="315" t="str">
        <f t="shared" si="240"/>
        <v/>
      </c>
      <c r="AA205" s="315" t="str">
        <f t="shared" si="240"/>
        <v/>
      </c>
      <c r="AB205" s="315" t="str">
        <f t="shared" si="240"/>
        <v/>
      </c>
      <c r="AC205" s="315" t="str">
        <f t="shared" si="240"/>
        <v/>
      </c>
      <c r="AD205" s="671" t="s">
        <v>279</v>
      </c>
      <c r="AE205" s="26" t="s">
        <v>171</v>
      </c>
      <c r="AF205" s="310" t="str">
        <f>IF(COUNT(J205)=0,"",J205)</f>
        <v/>
      </c>
      <c r="AG205" s="310" t="str">
        <f>IF(COUNT(V205)=0,"",V205)</f>
        <v/>
      </c>
      <c r="AH205" s="315" t="str">
        <f t="shared" ref="AH205:AO206" si="242">IF(COUNTIFS(AH$573:AH$577,"&lt;&gt;",$AS$573:$AS$577,$AS205,$AT$573:$AT$577,$AT205,$AE$573:$AE$577,$AE205),SUMIFS(AH$573:AH$577,$AS$573:$AS$577,$AS205,$AT$573:$AT$577,$AT205,$AE$573:$AE$577,$AE205),"")</f>
        <v/>
      </c>
      <c r="AI205" s="315" t="str">
        <f t="shared" si="242"/>
        <v/>
      </c>
      <c r="AJ205" s="315" t="str">
        <f t="shared" si="242"/>
        <v/>
      </c>
      <c r="AK205" s="315" t="str">
        <f t="shared" si="242"/>
        <v/>
      </c>
      <c r="AL205" s="315" t="str">
        <f t="shared" si="242"/>
        <v/>
      </c>
      <c r="AM205" s="315" t="str">
        <f t="shared" si="242"/>
        <v/>
      </c>
      <c r="AN205" s="315" t="str">
        <f t="shared" si="242"/>
        <v/>
      </c>
      <c r="AO205" s="315" t="str">
        <f t="shared" si="242"/>
        <v/>
      </c>
      <c r="AP205" s="300"/>
      <c r="AS205" s="311" t="str">
        <f>IF(C205="","",C205)</f>
        <v>関西</v>
      </c>
      <c r="AT205" s="311" t="str">
        <f>IF(D205="","",D205)</f>
        <v>中部</v>
      </c>
    </row>
    <row r="206" spans="2:46" ht="13.5" hidden="1" customHeight="1">
      <c r="B206" s="313"/>
      <c r="C206" s="675"/>
      <c r="D206" s="675"/>
      <c r="E206" s="302"/>
      <c r="F206" s="316"/>
      <c r="G206" s="316"/>
      <c r="H206" s="316"/>
      <c r="I206" s="316"/>
      <c r="J206" s="316"/>
      <c r="K206" s="316"/>
      <c r="L206" s="316"/>
      <c r="M206" s="316"/>
      <c r="N206" s="316"/>
      <c r="O206" s="316"/>
      <c r="P206" s="316"/>
      <c r="Q206" s="316"/>
      <c r="R206" s="316"/>
      <c r="S206" s="316"/>
      <c r="T206" s="316"/>
      <c r="U206" s="316"/>
      <c r="V206" s="316"/>
      <c r="W206" s="316"/>
      <c r="X206" s="316"/>
      <c r="Y206" s="316"/>
      <c r="Z206" s="316"/>
      <c r="AA206" s="316"/>
      <c r="AB206" s="316"/>
      <c r="AC206" s="316"/>
      <c r="AD206" s="672"/>
      <c r="AE206" s="26" t="s">
        <v>172</v>
      </c>
      <c r="AF206" s="310" t="str">
        <f>IF(COUNT(O205)=0,"",O205)</f>
        <v/>
      </c>
      <c r="AG206" s="310" t="str">
        <f>IF(COUNT(AA205)=0,"",AA205)</f>
        <v/>
      </c>
      <c r="AH206" s="315" t="str">
        <f t="shared" si="242"/>
        <v/>
      </c>
      <c r="AI206" s="315" t="str">
        <f t="shared" si="242"/>
        <v/>
      </c>
      <c r="AJ206" s="315" t="str">
        <f t="shared" si="242"/>
        <v/>
      </c>
      <c r="AK206" s="315" t="str">
        <f t="shared" si="242"/>
        <v/>
      </c>
      <c r="AL206" s="315" t="str">
        <f t="shared" si="242"/>
        <v/>
      </c>
      <c r="AM206" s="315" t="str">
        <f t="shared" si="242"/>
        <v/>
      </c>
      <c r="AN206" s="315" t="str">
        <f t="shared" si="242"/>
        <v/>
      </c>
      <c r="AO206" s="315" t="str">
        <f t="shared" si="242"/>
        <v/>
      </c>
      <c r="AP206" s="303"/>
      <c r="AS206" s="311" t="str">
        <f>IF(C205="","",C205)</f>
        <v>関西</v>
      </c>
      <c r="AT206" s="311" t="str">
        <f>IF(D205="","",D205)</f>
        <v>中部</v>
      </c>
    </row>
    <row r="207" spans="2:46" ht="13.5" hidden="1" customHeight="1">
      <c r="B207" s="313"/>
      <c r="C207" s="675"/>
      <c r="D207" s="675"/>
      <c r="E207" s="26" t="s">
        <v>280</v>
      </c>
      <c r="F207" s="315" t="str">
        <f t="shared" ref="F207:O208" si="243">IF(COUNTIFS(F$573:F$577,"&lt;&gt;",$AS$573:$AS$577,$AS207,$AT$573:$AT$577,$AT207,$E$573:$E$577,$E207),SUMIFS(F$573:F$577,$AS$573:$AS$577,$AS207,$AT$573:$AT$577,$AT207,$E$573:$E$577,$E207),"")</f>
        <v/>
      </c>
      <c r="G207" s="315" t="str">
        <f t="shared" si="243"/>
        <v/>
      </c>
      <c r="H207" s="315" t="str">
        <f t="shared" si="243"/>
        <v/>
      </c>
      <c r="I207" s="315" t="str">
        <f t="shared" si="243"/>
        <v/>
      </c>
      <c r="J207" s="315" t="str">
        <f t="shared" si="243"/>
        <v/>
      </c>
      <c r="K207" s="315" t="str">
        <f t="shared" si="243"/>
        <v/>
      </c>
      <c r="L207" s="315" t="str">
        <f t="shared" si="243"/>
        <v/>
      </c>
      <c r="M207" s="315" t="str">
        <f t="shared" si="243"/>
        <v/>
      </c>
      <c r="N207" s="315" t="str">
        <f t="shared" si="243"/>
        <v/>
      </c>
      <c r="O207" s="315" t="str">
        <f t="shared" si="243"/>
        <v/>
      </c>
      <c r="P207" s="315" t="str">
        <f t="shared" ref="P207:AC208" si="244">IF(COUNTIFS(P$573:P$577,"&lt;&gt;",$AS$573:$AS$577,$AS207,$AT$573:$AT$577,$AT207,$E$573:$E$577,$E207),SUMIFS(P$573:P$577,$AS$573:$AS$577,$AS207,$AT$573:$AT$577,$AT207,$E$573:$E$577,$E207),"")</f>
        <v/>
      </c>
      <c r="Q207" s="315" t="str">
        <f t="shared" si="244"/>
        <v/>
      </c>
      <c r="R207" s="315" t="str">
        <f t="shared" si="244"/>
        <v/>
      </c>
      <c r="S207" s="315" t="str">
        <f t="shared" si="244"/>
        <v/>
      </c>
      <c r="T207" s="315" t="str">
        <f t="shared" si="244"/>
        <v/>
      </c>
      <c r="U207" s="315" t="str">
        <f t="shared" si="244"/>
        <v/>
      </c>
      <c r="V207" s="315" t="str">
        <f t="shared" si="244"/>
        <v/>
      </c>
      <c r="W207" s="315" t="str">
        <f t="shared" si="244"/>
        <v/>
      </c>
      <c r="X207" s="315" t="str">
        <f t="shared" si="244"/>
        <v/>
      </c>
      <c r="Y207" s="315" t="str">
        <f t="shared" si="244"/>
        <v/>
      </c>
      <c r="Z207" s="315" t="str">
        <f t="shared" si="244"/>
        <v/>
      </c>
      <c r="AA207" s="315" t="str">
        <f t="shared" si="244"/>
        <v/>
      </c>
      <c r="AB207" s="315" t="str">
        <f t="shared" si="244"/>
        <v/>
      </c>
      <c r="AC207" s="315" t="str">
        <f t="shared" si="244"/>
        <v/>
      </c>
      <c r="AD207" s="673" t="s">
        <v>281</v>
      </c>
      <c r="AE207" s="674"/>
      <c r="AF207" s="310" t="str">
        <f>IF(COUNT(F207:Q207)=0,"",SUM(F207:Q207))</f>
        <v/>
      </c>
      <c r="AG207" s="310" t="str">
        <f>IF(COUNT(R207:AC207)=0,"",SUM(R207:AC207))</f>
        <v/>
      </c>
      <c r="AH207" s="310" t="str">
        <f t="shared" ref="AH207:AO207" si="245">IF(COUNTIFS(AH$573:AH$577,"&lt;&gt;",$AS$573:$AS$577,$AS207,$AT$573:$AT$577,$AT207,$AD$573:$AD$577,$AD207),SUMIFS(AH$573:AH$577,$AS$573:$AS$577,$AS207,$AT$573:$AT$577,$AT207,$AD$573:$AD$577,$AD207),"")</f>
        <v/>
      </c>
      <c r="AI207" s="310" t="str">
        <f t="shared" si="245"/>
        <v/>
      </c>
      <c r="AJ207" s="310" t="str">
        <f t="shared" si="245"/>
        <v/>
      </c>
      <c r="AK207" s="310" t="str">
        <f t="shared" si="245"/>
        <v/>
      </c>
      <c r="AL207" s="310" t="str">
        <f t="shared" si="245"/>
        <v/>
      </c>
      <c r="AM207" s="310" t="str">
        <f t="shared" si="245"/>
        <v/>
      </c>
      <c r="AN207" s="310" t="str">
        <f t="shared" si="245"/>
        <v/>
      </c>
      <c r="AO207" s="310" t="str">
        <f t="shared" si="245"/>
        <v/>
      </c>
      <c r="AP207" s="335" t="str">
        <f>IF(COUNTIFS(AP$573:AP$577,"&lt;&gt;",$AS$573:$AS$577,$AS207,$AT$573:$AT$577,$AT207,$AD$573:$AD$577,$AD207),INDEX($AP$573:$AP$577,SUMPRODUCT(($AD$573:$AD$577=$AD207)*($AS$573:$AS$577=$AS207)*($AT$573:$AT$577=$AT207)*ROW($AS$573:$AS$577))-572,1),"")</f>
        <v/>
      </c>
      <c r="AS207" s="311" t="str">
        <f>IF(C205="","",C205)</f>
        <v>関西</v>
      </c>
      <c r="AT207" s="311" t="str">
        <f>IF(D205="","",D205)</f>
        <v>中部</v>
      </c>
    </row>
    <row r="208" spans="2:46" ht="13.5" hidden="1" customHeight="1">
      <c r="B208" s="313"/>
      <c r="C208" s="675" t="s">
        <v>288</v>
      </c>
      <c r="D208" s="675" t="str">
        <f>C166</f>
        <v>中部</v>
      </c>
      <c r="E208" s="26" t="s">
        <v>279</v>
      </c>
      <c r="F208" s="315" t="str">
        <f t="shared" si="243"/>
        <v/>
      </c>
      <c r="G208" s="315" t="str">
        <f t="shared" si="243"/>
        <v/>
      </c>
      <c r="H208" s="315" t="str">
        <f t="shared" si="243"/>
        <v/>
      </c>
      <c r="I208" s="315" t="str">
        <f t="shared" si="243"/>
        <v/>
      </c>
      <c r="J208" s="315" t="str">
        <f t="shared" si="243"/>
        <v/>
      </c>
      <c r="K208" s="315" t="str">
        <f t="shared" si="243"/>
        <v/>
      </c>
      <c r="L208" s="315" t="str">
        <f t="shared" si="243"/>
        <v/>
      </c>
      <c r="M208" s="315" t="str">
        <f t="shared" si="243"/>
        <v/>
      </c>
      <c r="N208" s="315" t="str">
        <f t="shared" si="243"/>
        <v/>
      </c>
      <c r="O208" s="315" t="str">
        <f t="shared" si="243"/>
        <v/>
      </c>
      <c r="P208" s="315" t="str">
        <f t="shared" si="244"/>
        <v/>
      </c>
      <c r="Q208" s="315" t="str">
        <f t="shared" si="244"/>
        <v/>
      </c>
      <c r="R208" s="315" t="str">
        <f t="shared" si="244"/>
        <v/>
      </c>
      <c r="S208" s="315" t="str">
        <f t="shared" si="244"/>
        <v/>
      </c>
      <c r="T208" s="315" t="str">
        <f t="shared" si="244"/>
        <v/>
      </c>
      <c r="U208" s="315" t="str">
        <f t="shared" si="244"/>
        <v/>
      </c>
      <c r="V208" s="315" t="str">
        <f t="shared" si="244"/>
        <v/>
      </c>
      <c r="W208" s="315" t="str">
        <f t="shared" si="244"/>
        <v/>
      </c>
      <c r="X208" s="315" t="str">
        <f t="shared" si="244"/>
        <v/>
      </c>
      <c r="Y208" s="315" t="str">
        <f t="shared" si="244"/>
        <v/>
      </c>
      <c r="Z208" s="315" t="str">
        <f t="shared" si="244"/>
        <v/>
      </c>
      <c r="AA208" s="315" t="str">
        <f t="shared" si="244"/>
        <v/>
      </c>
      <c r="AB208" s="315" t="str">
        <f t="shared" si="244"/>
        <v/>
      </c>
      <c r="AC208" s="315" t="str">
        <f t="shared" si="244"/>
        <v/>
      </c>
      <c r="AD208" s="671" t="s">
        <v>279</v>
      </c>
      <c r="AE208" s="26" t="s">
        <v>171</v>
      </c>
      <c r="AF208" s="310" t="str">
        <f>IF(COUNT(J208)=0,"",J208)</f>
        <v/>
      </c>
      <c r="AG208" s="310" t="str">
        <f>IF(COUNT(V208)=0,"",V208)</f>
        <v/>
      </c>
      <c r="AH208" s="315" t="str">
        <f t="shared" ref="AH208:AO209" si="246">IF(COUNTIFS(AH$573:AH$577,"&lt;&gt;",$AS$573:$AS$577,$AS208,$AT$573:$AT$577,$AT208,$AE$573:$AE$577,$AE208),SUMIFS(AH$573:AH$577,$AS$573:$AS$577,$AS208,$AT$573:$AT$577,$AT208,$AE$573:$AE$577,$AE208),"")</f>
        <v/>
      </c>
      <c r="AI208" s="315" t="str">
        <f t="shared" si="246"/>
        <v/>
      </c>
      <c r="AJ208" s="315" t="str">
        <f t="shared" si="246"/>
        <v/>
      </c>
      <c r="AK208" s="315" t="str">
        <f t="shared" si="246"/>
        <v/>
      </c>
      <c r="AL208" s="315" t="str">
        <f t="shared" si="246"/>
        <v/>
      </c>
      <c r="AM208" s="315" t="str">
        <f t="shared" si="246"/>
        <v/>
      </c>
      <c r="AN208" s="315" t="str">
        <f t="shared" si="246"/>
        <v/>
      </c>
      <c r="AO208" s="315" t="str">
        <f t="shared" si="246"/>
        <v/>
      </c>
      <c r="AP208" s="300"/>
      <c r="AS208" s="311" t="str">
        <f>IF(C208="","",C208)</f>
        <v>中国</v>
      </c>
      <c r="AT208" s="311" t="str">
        <f>IF(D208="","",D208)</f>
        <v>中部</v>
      </c>
    </row>
    <row r="209" spans="2:47" ht="13.5" hidden="1" customHeight="1">
      <c r="B209" s="313"/>
      <c r="C209" s="675"/>
      <c r="D209" s="675"/>
      <c r="E209" s="302"/>
      <c r="F209" s="316"/>
      <c r="G209" s="316"/>
      <c r="H209" s="316"/>
      <c r="I209" s="316"/>
      <c r="J209" s="316"/>
      <c r="K209" s="316"/>
      <c r="L209" s="316"/>
      <c r="M209" s="316"/>
      <c r="N209" s="316"/>
      <c r="O209" s="316"/>
      <c r="P209" s="316"/>
      <c r="Q209" s="316"/>
      <c r="R209" s="316"/>
      <c r="S209" s="316"/>
      <c r="T209" s="316"/>
      <c r="U209" s="316"/>
      <c r="V209" s="316"/>
      <c r="W209" s="316"/>
      <c r="X209" s="316"/>
      <c r="Y209" s="316"/>
      <c r="Z209" s="316"/>
      <c r="AA209" s="316"/>
      <c r="AB209" s="316"/>
      <c r="AC209" s="316"/>
      <c r="AD209" s="672"/>
      <c r="AE209" s="26" t="s">
        <v>172</v>
      </c>
      <c r="AF209" s="310" t="str">
        <f>IF(COUNT(O208)=0,"",O208)</f>
        <v/>
      </c>
      <c r="AG209" s="310" t="str">
        <f>IF(COUNT(AA208)=0,"",AA208)</f>
        <v/>
      </c>
      <c r="AH209" s="315" t="str">
        <f t="shared" si="246"/>
        <v/>
      </c>
      <c r="AI209" s="315" t="str">
        <f t="shared" si="246"/>
        <v/>
      </c>
      <c r="AJ209" s="315" t="str">
        <f t="shared" si="246"/>
        <v/>
      </c>
      <c r="AK209" s="315" t="str">
        <f t="shared" si="246"/>
        <v/>
      </c>
      <c r="AL209" s="315" t="str">
        <f t="shared" si="246"/>
        <v/>
      </c>
      <c r="AM209" s="315" t="str">
        <f t="shared" si="246"/>
        <v/>
      </c>
      <c r="AN209" s="315" t="str">
        <f t="shared" si="246"/>
        <v/>
      </c>
      <c r="AO209" s="315" t="str">
        <f t="shared" si="246"/>
        <v/>
      </c>
      <c r="AP209" s="303"/>
      <c r="AS209" s="311" t="str">
        <f>IF(C208="","",C208)</f>
        <v>中国</v>
      </c>
      <c r="AT209" s="311" t="str">
        <f>IF(D208="","",D208)</f>
        <v>中部</v>
      </c>
    </row>
    <row r="210" spans="2:47" ht="13.5" hidden="1" customHeight="1">
      <c r="B210" s="313"/>
      <c r="C210" s="675"/>
      <c r="D210" s="675"/>
      <c r="E210" s="26" t="s">
        <v>280</v>
      </c>
      <c r="F210" s="315" t="str">
        <f t="shared" ref="F210:O211" si="247">IF(COUNTIFS(F$573:F$577,"&lt;&gt;",$AS$573:$AS$577,$AS210,$AT$573:$AT$577,$AT210,$E$573:$E$577,$E210),SUMIFS(F$573:F$577,$AS$573:$AS$577,$AS210,$AT$573:$AT$577,$AT210,$E$573:$E$577,$E210),"")</f>
        <v/>
      </c>
      <c r="G210" s="315" t="str">
        <f t="shared" si="247"/>
        <v/>
      </c>
      <c r="H210" s="315" t="str">
        <f t="shared" si="247"/>
        <v/>
      </c>
      <c r="I210" s="315" t="str">
        <f t="shared" si="247"/>
        <v/>
      </c>
      <c r="J210" s="315" t="str">
        <f t="shared" si="247"/>
        <v/>
      </c>
      <c r="K210" s="315" t="str">
        <f t="shared" si="247"/>
        <v/>
      </c>
      <c r="L210" s="315" t="str">
        <f t="shared" si="247"/>
        <v/>
      </c>
      <c r="M210" s="315" t="str">
        <f t="shared" si="247"/>
        <v/>
      </c>
      <c r="N210" s="315" t="str">
        <f t="shared" si="247"/>
        <v/>
      </c>
      <c r="O210" s="315" t="str">
        <f t="shared" si="247"/>
        <v/>
      </c>
      <c r="P210" s="315" t="str">
        <f t="shared" ref="P210:AC211" si="248">IF(COUNTIFS(P$573:P$577,"&lt;&gt;",$AS$573:$AS$577,$AS210,$AT$573:$AT$577,$AT210,$E$573:$E$577,$E210),SUMIFS(P$573:P$577,$AS$573:$AS$577,$AS210,$AT$573:$AT$577,$AT210,$E$573:$E$577,$E210),"")</f>
        <v/>
      </c>
      <c r="Q210" s="315" t="str">
        <f t="shared" si="248"/>
        <v/>
      </c>
      <c r="R210" s="315" t="str">
        <f t="shared" si="248"/>
        <v/>
      </c>
      <c r="S210" s="315" t="str">
        <f t="shared" si="248"/>
        <v/>
      </c>
      <c r="T210" s="315" t="str">
        <f t="shared" si="248"/>
        <v/>
      </c>
      <c r="U210" s="315" t="str">
        <f t="shared" si="248"/>
        <v/>
      </c>
      <c r="V210" s="315" t="str">
        <f t="shared" si="248"/>
        <v/>
      </c>
      <c r="W210" s="315" t="str">
        <f t="shared" si="248"/>
        <v/>
      </c>
      <c r="X210" s="315" t="str">
        <f t="shared" si="248"/>
        <v/>
      </c>
      <c r="Y210" s="315" t="str">
        <f t="shared" si="248"/>
        <v/>
      </c>
      <c r="Z210" s="315" t="str">
        <f t="shared" si="248"/>
        <v/>
      </c>
      <c r="AA210" s="315" t="str">
        <f t="shared" si="248"/>
        <v/>
      </c>
      <c r="AB210" s="315" t="str">
        <f t="shared" si="248"/>
        <v/>
      </c>
      <c r="AC210" s="315" t="str">
        <f t="shared" si="248"/>
        <v/>
      </c>
      <c r="AD210" s="673" t="s">
        <v>281</v>
      </c>
      <c r="AE210" s="674"/>
      <c r="AF210" s="310" t="str">
        <f>IF(COUNT(F210:Q210)=0,"",SUM(F210:Q210))</f>
        <v/>
      </c>
      <c r="AG210" s="310" t="str">
        <f>IF(COUNT(R210:AC210)=0,"",SUM(R210:AC210))</f>
        <v/>
      </c>
      <c r="AH210" s="310" t="str">
        <f t="shared" ref="AH210:AO210" si="249">IF(COUNTIFS(AH$573:AH$577,"&lt;&gt;",$AS$573:$AS$577,$AS210,$AT$573:$AT$577,$AT210,$AD$573:$AD$577,$AD210),SUMIFS(AH$573:AH$577,$AS$573:$AS$577,$AS210,$AT$573:$AT$577,$AT210,$AD$573:$AD$577,$AD210),"")</f>
        <v/>
      </c>
      <c r="AI210" s="310" t="str">
        <f t="shared" si="249"/>
        <v/>
      </c>
      <c r="AJ210" s="310" t="str">
        <f t="shared" si="249"/>
        <v/>
      </c>
      <c r="AK210" s="310" t="str">
        <f t="shared" si="249"/>
        <v/>
      </c>
      <c r="AL210" s="310" t="str">
        <f t="shared" si="249"/>
        <v/>
      </c>
      <c r="AM210" s="310" t="str">
        <f t="shared" si="249"/>
        <v/>
      </c>
      <c r="AN210" s="310" t="str">
        <f t="shared" si="249"/>
        <v/>
      </c>
      <c r="AO210" s="310" t="str">
        <f t="shared" si="249"/>
        <v/>
      </c>
      <c r="AP210" s="335" t="str">
        <f>IF(COUNTIFS(AP$573:AP$577,"&lt;&gt;",$AS$573:$AS$577,$AS210,$AT$573:$AT$577,$AT210,$AD$573:$AD$577,$AD210),INDEX($AP$573:$AP$577,SUMPRODUCT(($AD$573:$AD$577=$AD210)*($AS$573:$AS$577=$AS210)*($AT$573:$AT$577=$AT210)*ROW($AS$573:$AS$577))-572,1),"")</f>
        <v/>
      </c>
      <c r="AS210" s="311" t="str">
        <f>IF(C208="","",C208)</f>
        <v>中国</v>
      </c>
      <c r="AT210" s="311" t="str">
        <f>IF(D208="","",D208)</f>
        <v>中部</v>
      </c>
    </row>
    <row r="211" spans="2:47" ht="13.5" hidden="1" customHeight="1">
      <c r="B211" s="313"/>
      <c r="C211" s="675" t="s">
        <v>289</v>
      </c>
      <c r="D211" s="675" t="str">
        <f>C166</f>
        <v>中部</v>
      </c>
      <c r="E211" s="26" t="s">
        <v>279</v>
      </c>
      <c r="F211" s="315" t="str">
        <f t="shared" si="247"/>
        <v/>
      </c>
      <c r="G211" s="315" t="str">
        <f t="shared" si="247"/>
        <v/>
      </c>
      <c r="H211" s="315" t="str">
        <f t="shared" si="247"/>
        <v/>
      </c>
      <c r="I211" s="315" t="str">
        <f t="shared" si="247"/>
        <v/>
      </c>
      <c r="J211" s="315" t="str">
        <f t="shared" si="247"/>
        <v/>
      </c>
      <c r="K211" s="315" t="str">
        <f t="shared" si="247"/>
        <v/>
      </c>
      <c r="L211" s="315" t="str">
        <f t="shared" si="247"/>
        <v/>
      </c>
      <c r="M211" s="315" t="str">
        <f t="shared" si="247"/>
        <v/>
      </c>
      <c r="N211" s="315" t="str">
        <f t="shared" si="247"/>
        <v/>
      </c>
      <c r="O211" s="315" t="str">
        <f t="shared" si="247"/>
        <v/>
      </c>
      <c r="P211" s="315" t="str">
        <f t="shared" si="248"/>
        <v/>
      </c>
      <c r="Q211" s="315" t="str">
        <f t="shared" si="248"/>
        <v/>
      </c>
      <c r="R211" s="315" t="str">
        <f t="shared" si="248"/>
        <v/>
      </c>
      <c r="S211" s="315" t="str">
        <f t="shared" si="248"/>
        <v/>
      </c>
      <c r="T211" s="315" t="str">
        <f t="shared" si="248"/>
        <v/>
      </c>
      <c r="U211" s="315" t="str">
        <f t="shared" si="248"/>
        <v/>
      </c>
      <c r="V211" s="315" t="str">
        <f t="shared" si="248"/>
        <v/>
      </c>
      <c r="W211" s="315" t="str">
        <f t="shared" si="248"/>
        <v/>
      </c>
      <c r="X211" s="315" t="str">
        <f t="shared" si="248"/>
        <v/>
      </c>
      <c r="Y211" s="315" t="str">
        <f t="shared" si="248"/>
        <v/>
      </c>
      <c r="Z211" s="315" t="str">
        <f t="shared" si="248"/>
        <v/>
      </c>
      <c r="AA211" s="315" t="str">
        <f t="shared" si="248"/>
        <v/>
      </c>
      <c r="AB211" s="315" t="str">
        <f t="shared" si="248"/>
        <v/>
      </c>
      <c r="AC211" s="315" t="str">
        <f t="shared" si="248"/>
        <v/>
      </c>
      <c r="AD211" s="671" t="s">
        <v>279</v>
      </c>
      <c r="AE211" s="26" t="s">
        <v>171</v>
      </c>
      <c r="AF211" s="310" t="str">
        <f>IF(COUNT(J211)=0,"",J211)</f>
        <v/>
      </c>
      <c r="AG211" s="310" t="str">
        <f>IF(COUNT(V211)=0,"",V211)</f>
        <v/>
      </c>
      <c r="AH211" s="315" t="str">
        <f t="shared" ref="AH211:AO212" si="250">IF(COUNTIFS(AH$573:AH$577,"&lt;&gt;",$AS$573:$AS$577,$AS211,$AT$573:$AT$577,$AT211,$AE$573:$AE$577,$AE211),SUMIFS(AH$573:AH$577,$AS$573:$AS$577,$AS211,$AT$573:$AT$577,$AT211,$AE$573:$AE$577,$AE211),"")</f>
        <v/>
      </c>
      <c r="AI211" s="315" t="str">
        <f t="shared" si="250"/>
        <v/>
      </c>
      <c r="AJ211" s="315" t="str">
        <f t="shared" si="250"/>
        <v/>
      </c>
      <c r="AK211" s="315" t="str">
        <f t="shared" si="250"/>
        <v/>
      </c>
      <c r="AL211" s="315" t="str">
        <f t="shared" si="250"/>
        <v/>
      </c>
      <c r="AM211" s="315" t="str">
        <f t="shared" si="250"/>
        <v/>
      </c>
      <c r="AN211" s="315" t="str">
        <f t="shared" si="250"/>
        <v/>
      </c>
      <c r="AO211" s="315" t="str">
        <f t="shared" si="250"/>
        <v/>
      </c>
      <c r="AP211" s="300"/>
      <c r="AS211" s="311" t="str">
        <f>IF(C211="","",C211)</f>
        <v>四国</v>
      </c>
      <c r="AT211" s="311" t="str">
        <f>IF(D211="","",D211)</f>
        <v>中部</v>
      </c>
    </row>
    <row r="212" spans="2:47" ht="13.5" hidden="1" customHeight="1">
      <c r="B212" s="313"/>
      <c r="C212" s="675"/>
      <c r="D212" s="675"/>
      <c r="E212" s="302"/>
      <c r="F212" s="316"/>
      <c r="G212" s="316"/>
      <c r="H212" s="316"/>
      <c r="I212" s="316"/>
      <c r="J212" s="316"/>
      <c r="K212" s="316"/>
      <c r="L212" s="316"/>
      <c r="M212" s="316"/>
      <c r="N212" s="316"/>
      <c r="O212" s="316"/>
      <c r="P212" s="316"/>
      <c r="Q212" s="316"/>
      <c r="R212" s="316"/>
      <c r="S212" s="316"/>
      <c r="T212" s="316"/>
      <c r="U212" s="316"/>
      <c r="V212" s="316"/>
      <c r="W212" s="316"/>
      <c r="X212" s="316"/>
      <c r="Y212" s="316"/>
      <c r="Z212" s="316"/>
      <c r="AA212" s="316"/>
      <c r="AB212" s="316"/>
      <c r="AC212" s="316"/>
      <c r="AD212" s="672"/>
      <c r="AE212" s="26" t="s">
        <v>172</v>
      </c>
      <c r="AF212" s="310" t="str">
        <f>IF(COUNT(O211)=0,"",O211)</f>
        <v/>
      </c>
      <c r="AG212" s="310" t="str">
        <f>IF(COUNT(AA211)=0,"",AA211)</f>
        <v/>
      </c>
      <c r="AH212" s="315" t="str">
        <f t="shared" si="250"/>
        <v/>
      </c>
      <c r="AI212" s="315" t="str">
        <f t="shared" si="250"/>
        <v/>
      </c>
      <c r="AJ212" s="315" t="str">
        <f t="shared" si="250"/>
        <v/>
      </c>
      <c r="AK212" s="315" t="str">
        <f t="shared" si="250"/>
        <v/>
      </c>
      <c r="AL212" s="315" t="str">
        <f t="shared" si="250"/>
        <v/>
      </c>
      <c r="AM212" s="315" t="str">
        <f t="shared" si="250"/>
        <v/>
      </c>
      <c r="AN212" s="315" t="str">
        <f t="shared" si="250"/>
        <v/>
      </c>
      <c r="AO212" s="315" t="str">
        <f t="shared" si="250"/>
        <v/>
      </c>
      <c r="AP212" s="303"/>
      <c r="AS212" s="311" t="str">
        <f>IF(C211="","",C211)</f>
        <v>四国</v>
      </c>
      <c r="AT212" s="311" t="str">
        <f>IF(D211="","",D211)</f>
        <v>中部</v>
      </c>
    </row>
    <row r="213" spans="2:47" ht="13.5" hidden="1" customHeight="1">
      <c r="B213" s="313"/>
      <c r="C213" s="675"/>
      <c r="D213" s="675"/>
      <c r="E213" s="26" t="s">
        <v>280</v>
      </c>
      <c r="F213" s="315" t="str">
        <f t="shared" ref="F213:O214" si="251">IF(COUNTIFS(F$573:F$577,"&lt;&gt;",$AS$573:$AS$577,$AS213,$AT$573:$AT$577,$AT213,$E$573:$E$577,$E213),SUMIFS(F$573:F$577,$AS$573:$AS$577,$AS213,$AT$573:$AT$577,$AT213,$E$573:$E$577,$E213),"")</f>
        <v/>
      </c>
      <c r="G213" s="315" t="str">
        <f t="shared" si="251"/>
        <v/>
      </c>
      <c r="H213" s="315" t="str">
        <f t="shared" si="251"/>
        <v/>
      </c>
      <c r="I213" s="315" t="str">
        <f t="shared" si="251"/>
        <v/>
      </c>
      <c r="J213" s="315" t="str">
        <f t="shared" si="251"/>
        <v/>
      </c>
      <c r="K213" s="315" t="str">
        <f t="shared" si="251"/>
        <v/>
      </c>
      <c r="L213" s="315" t="str">
        <f t="shared" si="251"/>
        <v/>
      </c>
      <c r="M213" s="315" t="str">
        <f t="shared" si="251"/>
        <v/>
      </c>
      <c r="N213" s="315" t="str">
        <f t="shared" si="251"/>
        <v/>
      </c>
      <c r="O213" s="315" t="str">
        <f t="shared" si="251"/>
        <v/>
      </c>
      <c r="P213" s="315" t="str">
        <f t="shared" ref="P213:AC214" si="252">IF(COUNTIFS(P$573:P$577,"&lt;&gt;",$AS$573:$AS$577,$AS213,$AT$573:$AT$577,$AT213,$E$573:$E$577,$E213),SUMIFS(P$573:P$577,$AS$573:$AS$577,$AS213,$AT$573:$AT$577,$AT213,$E$573:$E$577,$E213),"")</f>
        <v/>
      </c>
      <c r="Q213" s="315" t="str">
        <f t="shared" si="252"/>
        <v/>
      </c>
      <c r="R213" s="315" t="str">
        <f t="shared" si="252"/>
        <v/>
      </c>
      <c r="S213" s="315" t="str">
        <f t="shared" si="252"/>
        <v/>
      </c>
      <c r="T213" s="315" t="str">
        <f t="shared" si="252"/>
        <v/>
      </c>
      <c r="U213" s="315" t="str">
        <f t="shared" si="252"/>
        <v/>
      </c>
      <c r="V213" s="315" t="str">
        <f t="shared" si="252"/>
        <v/>
      </c>
      <c r="W213" s="315" t="str">
        <f t="shared" si="252"/>
        <v/>
      </c>
      <c r="X213" s="315" t="str">
        <f t="shared" si="252"/>
        <v/>
      </c>
      <c r="Y213" s="315" t="str">
        <f t="shared" si="252"/>
        <v/>
      </c>
      <c r="Z213" s="315" t="str">
        <f t="shared" si="252"/>
        <v/>
      </c>
      <c r="AA213" s="315" t="str">
        <f t="shared" si="252"/>
        <v/>
      </c>
      <c r="AB213" s="315" t="str">
        <f t="shared" si="252"/>
        <v/>
      </c>
      <c r="AC213" s="315" t="str">
        <f t="shared" si="252"/>
        <v/>
      </c>
      <c r="AD213" s="673" t="s">
        <v>281</v>
      </c>
      <c r="AE213" s="674"/>
      <c r="AF213" s="310" t="str">
        <f>IF(COUNT(F213:Q213)=0,"",SUM(F213:Q213))</f>
        <v/>
      </c>
      <c r="AG213" s="310" t="str">
        <f>IF(COUNT(R213:AC213)=0,"",SUM(R213:AC213))</f>
        <v/>
      </c>
      <c r="AH213" s="310" t="str">
        <f t="shared" ref="AH213:AO213" si="253">IF(COUNTIFS(AH$573:AH$577,"&lt;&gt;",$AS$573:$AS$577,$AS213,$AT$573:$AT$577,$AT213,$AD$573:$AD$577,$AD213),SUMIFS(AH$573:AH$577,$AS$573:$AS$577,$AS213,$AT$573:$AT$577,$AT213,$AD$573:$AD$577,$AD213),"")</f>
        <v/>
      </c>
      <c r="AI213" s="310" t="str">
        <f t="shared" si="253"/>
        <v/>
      </c>
      <c r="AJ213" s="310" t="str">
        <f t="shared" si="253"/>
        <v/>
      </c>
      <c r="AK213" s="310" t="str">
        <f t="shared" si="253"/>
        <v/>
      </c>
      <c r="AL213" s="310" t="str">
        <f t="shared" si="253"/>
        <v/>
      </c>
      <c r="AM213" s="310" t="str">
        <f t="shared" si="253"/>
        <v/>
      </c>
      <c r="AN213" s="310" t="str">
        <f t="shared" si="253"/>
        <v/>
      </c>
      <c r="AO213" s="310" t="str">
        <f t="shared" si="253"/>
        <v/>
      </c>
      <c r="AP213" s="335" t="str">
        <f>IF(COUNTIFS(AP$573:AP$577,"&lt;&gt;",$AS$573:$AS$577,$AS213,$AT$573:$AT$577,$AT213,$AD$573:$AD$577,$AD213),INDEX($AP$573:$AP$577,SUMPRODUCT(($AD$573:$AD$577=$AD213)*($AS$573:$AS$577=$AS213)*($AT$573:$AT$577=$AT213)*ROW($AS$573:$AS$577))-572,1),"")</f>
        <v/>
      </c>
      <c r="AS213" s="311" t="str">
        <f>IF(C211="","",C211)</f>
        <v>四国</v>
      </c>
      <c r="AT213" s="311" t="str">
        <f>IF(D211="","",D211)</f>
        <v>中部</v>
      </c>
    </row>
    <row r="214" spans="2:47" ht="13.5" hidden="1" customHeight="1">
      <c r="B214" s="313"/>
      <c r="C214" s="675" t="s">
        <v>290</v>
      </c>
      <c r="D214" s="675" t="str">
        <f>C166</f>
        <v>中部</v>
      </c>
      <c r="E214" s="26" t="s">
        <v>279</v>
      </c>
      <c r="F214" s="315" t="str">
        <f t="shared" si="251"/>
        <v/>
      </c>
      <c r="G214" s="315" t="str">
        <f t="shared" si="251"/>
        <v/>
      </c>
      <c r="H214" s="315" t="str">
        <f t="shared" si="251"/>
        <v/>
      </c>
      <c r="I214" s="315" t="str">
        <f t="shared" si="251"/>
        <v/>
      </c>
      <c r="J214" s="315" t="str">
        <f t="shared" si="251"/>
        <v/>
      </c>
      <c r="K214" s="315" t="str">
        <f t="shared" si="251"/>
        <v/>
      </c>
      <c r="L214" s="315" t="str">
        <f t="shared" si="251"/>
        <v/>
      </c>
      <c r="M214" s="315" t="str">
        <f t="shared" si="251"/>
        <v/>
      </c>
      <c r="N214" s="315" t="str">
        <f t="shared" si="251"/>
        <v/>
      </c>
      <c r="O214" s="315" t="str">
        <f t="shared" si="251"/>
        <v/>
      </c>
      <c r="P214" s="315" t="str">
        <f t="shared" si="252"/>
        <v/>
      </c>
      <c r="Q214" s="315" t="str">
        <f t="shared" si="252"/>
        <v/>
      </c>
      <c r="R214" s="315" t="str">
        <f t="shared" si="252"/>
        <v/>
      </c>
      <c r="S214" s="315" t="str">
        <f t="shared" si="252"/>
        <v/>
      </c>
      <c r="T214" s="315" t="str">
        <f t="shared" si="252"/>
        <v/>
      </c>
      <c r="U214" s="315" t="str">
        <f t="shared" si="252"/>
        <v/>
      </c>
      <c r="V214" s="315" t="str">
        <f t="shared" si="252"/>
        <v/>
      </c>
      <c r="W214" s="315" t="str">
        <f t="shared" si="252"/>
        <v/>
      </c>
      <c r="X214" s="315" t="str">
        <f t="shared" si="252"/>
        <v/>
      </c>
      <c r="Y214" s="315" t="str">
        <f t="shared" si="252"/>
        <v/>
      </c>
      <c r="Z214" s="315" t="str">
        <f t="shared" si="252"/>
        <v/>
      </c>
      <c r="AA214" s="315" t="str">
        <f t="shared" si="252"/>
        <v/>
      </c>
      <c r="AB214" s="315" t="str">
        <f t="shared" si="252"/>
        <v/>
      </c>
      <c r="AC214" s="315" t="str">
        <f t="shared" si="252"/>
        <v/>
      </c>
      <c r="AD214" s="671" t="s">
        <v>279</v>
      </c>
      <c r="AE214" s="26" t="s">
        <v>171</v>
      </c>
      <c r="AF214" s="310" t="str">
        <f>IF(COUNT(J214)=0,"",J214)</f>
        <v/>
      </c>
      <c r="AG214" s="310" t="str">
        <f>IF(COUNT(V214)=0,"",V214)</f>
        <v/>
      </c>
      <c r="AH214" s="315" t="str">
        <f t="shared" ref="AH214:AO215" si="254">IF(COUNTIFS(AH$573:AH$577,"&lt;&gt;",$AS$573:$AS$577,$AS214,$AT$573:$AT$577,$AT214,$AE$573:$AE$577,$AE214),SUMIFS(AH$573:AH$577,$AS$573:$AS$577,$AS214,$AT$573:$AT$577,$AT214,$AE$573:$AE$577,$AE214),"")</f>
        <v/>
      </c>
      <c r="AI214" s="315" t="str">
        <f t="shared" si="254"/>
        <v/>
      </c>
      <c r="AJ214" s="315" t="str">
        <f t="shared" si="254"/>
        <v/>
      </c>
      <c r="AK214" s="315" t="str">
        <f t="shared" si="254"/>
        <v/>
      </c>
      <c r="AL214" s="315" t="str">
        <f t="shared" si="254"/>
        <v/>
      </c>
      <c r="AM214" s="315" t="str">
        <f t="shared" si="254"/>
        <v/>
      </c>
      <c r="AN214" s="315" t="str">
        <f t="shared" si="254"/>
        <v/>
      </c>
      <c r="AO214" s="315" t="str">
        <f t="shared" si="254"/>
        <v/>
      </c>
      <c r="AP214" s="300"/>
      <c r="AS214" s="311" t="str">
        <f>IF(C214="","",C214)</f>
        <v>九州</v>
      </c>
      <c r="AT214" s="311" t="str">
        <f>IF(D214="","",D214)</f>
        <v>中部</v>
      </c>
    </row>
    <row r="215" spans="2:47" ht="13.5" hidden="1" customHeight="1">
      <c r="B215" s="313"/>
      <c r="C215" s="675"/>
      <c r="D215" s="675"/>
      <c r="E215" s="302"/>
      <c r="F215" s="316"/>
      <c r="G215" s="316"/>
      <c r="H215" s="316"/>
      <c r="I215" s="316"/>
      <c r="J215" s="316"/>
      <c r="K215" s="316"/>
      <c r="L215" s="316"/>
      <c r="M215" s="316"/>
      <c r="N215" s="316"/>
      <c r="O215" s="316"/>
      <c r="P215" s="316"/>
      <c r="Q215" s="316"/>
      <c r="R215" s="316"/>
      <c r="S215" s="316"/>
      <c r="T215" s="316"/>
      <c r="U215" s="316"/>
      <c r="V215" s="316"/>
      <c r="W215" s="316"/>
      <c r="X215" s="316"/>
      <c r="Y215" s="316"/>
      <c r="Z215" s="316"/>
      <c r="AA215" s="316"/>
      <c r="AB215" s="316"/>
      <c r="AC215" s="316"/>
      <c r="AD215" s="672"/>
      <c r="AE215" s="26" t="s">
        <v>172</v>
      </c>
      <c r="AF215" s="310" t="str">
        <f>IF(COUNT(O214)=0,"",O214)</f>
        <v/>
      </c>
      <c r="AG215" s="310" t="str">
        <f>IF(COUNT(AA214)=0,"",AA214)</f>
        <v/>
      </c>
      <c r="AH215" s="315" t="str">
        <f t="shared" si="254"/>
        <v/>
      </c>
      <c r="AI215" s="315" t="str">
        <f t="shared" si="254"/>
        <v/>
      </c>
      <c r="AJ215" s="315" t="str">
        <f t="shared" si="254"/>
        <v/>
      </c>
      <c r="AK215" s="315" t="str">
        <f t="shared" si="254"/>
        <v/>
      </c>
      <c r="AL215" s="315" t="str">
        <f t="shared" si="254"/>
        <v/>
      </c>
      <c r="AM215" s="315" t="str">
        <f t="shared" si="254"/>
        <v/>
      </c>
      <c r="AN215" s="315" t="str">
        <f t="shared" si="254"/>
        <v/>
      </c>
      <c r="AO215" s="315" t="str">
        <f t="shared" si="254"/>
        <v/>
      </c>
      <c r="AP215" s="303"/>
      <c r="AS215" s="311" t="str">
        <f>IF(C214="","",C214)</f>
        <v>九州</v>
      </c>
      <c r="AT215" s="311" t="str">
        <f>IF(D214="","",D214)</f>
        <v>中部</v>
      </c>
    </row>
    <row r="216" spans="2:47" ht="13.5" hidden="1" customHeight="1">
      <c r="B216" s="313"/>
      <c r="C216" s="675"/>
      <c r="D216" s="675"/>
      <c r="E216" s="26" t="s">
        <v>280</v>
      </c>
      <c r="F216" s="315" t="str">
        <f t="shared" ref="F216:AC216" si="255">IF(COUNTIFS(F$573:F$577,"&lt;&gt;",$AS$573:$AS$577,$AS216,$AT$573:$AT$577,$AT216,$E$573:$E$577,$E216),SUMIFS(F$573:F$577,$AS$573:$AS$577,$AS216,$AT$573:$AT$577,$AT216,$E$573:$E$577,$E216),"")</f>
        <v/>
      </c>
      <c r="G216" s="315" t="str">
        <f t="shared" si="255"/>
        <v/>
      </c>
      <c r="H216" s="315" t="str">
        <f t="shared" si="255"/>
        <v/>
      </c>
      <c r="I216" s="315" t="str">
        <f t="shared" si="255"/>
        <v/>
      </c>
      <c r="J216" s="315" t="str">
        <f t="shared" si="255"/>
        <v/>
      </c>
      <c r="K216" s="315" t="str">
        <f t="shared" si="255"/>
        <v/>
      </c>
      <c r="L216" s="315" t="str">
        <f t="shared" si="255"/>
        <v/>
      </c>
      <c r="M216" s="315" t="str">
        <f t="shared" si="255"/>
        <v/>
      </c>
      <c r="N216" s="315" t="str">
        <f t="shared" si="255"/>
        <v/>
      </c>
      <c r="O216" s="315" t="str">
        <f t="shared" si="255"/>
        <v/>
      </c>
      <c r="P216" s="315" t="str">
        <f t="shared" si="255"/>
        <v/>
      </c>
      <c r="Q216" s="315" t="str">
        <f t="shared" si="255"/>
        <v/>
      </c>
      <c r="R216" s="315" t="str">
        <f t="shared" si="255"/>
        <v/>
      </c>
      <c r="S216" s="315" t="str">
        <f t="shared" si="255"/>
        <v/>
      </c>
      <c r="T216" s="315" t="str">
        <f t="shared" si="255"/>
        <v/>
      </c>
      <c r="U216" s="315" t="str">
        <f t="shared" si="255"/>
        <v/>
      </c>
      <c r="V216" s="315" t="str">
        <f t="shared" si="255"/>
        <v/>
      </c>
      <c r="W216" s="315" t="str">
        <f t="shared" si="255"/>
        <v/>
      </c>
      <c r="X216" s="315" t="str">
        <f t="shared" si="255"/>
        <v/>
      </c>
      <c r="Y216" s="315" t="str">
        <f t="shared" si="255"/>
        <v/>
      </c>
      <c r="Z216" s="315" t="str">
        <f t="shared" si="255"/>
        <v/>
      </c>
      <c r="AA216" s="315" t="str">
        <f t="shared" si="255"/>
        <v/>
      </c>
      <c r="AB216" s="315" t="str">
        <f t="shared" si="255"/>
        <v/>
      </c>
      <c r="AC216" s="315" t="str">
        <f t="shared" si="255"/>
        <v/>
      </c>
      <c r="AD216" s="673" t="s">
        <v>281</v>
      </c>
      <c r="AE216" s="674"/>
      <c r="AF216" s="310" t="str">
        <f>IF(COUNT(F216:Q216)=0,"",SUM(F216:Q216))</f>
        <v/>
      </c>
      <c r="AG216" s="310" t="str">
        <f>IF(COUNT(R216:AC216)=0,"",SUM(R216:AC216))</f>
        <v/>
      </c>
      <c r="AH216" s="310" t="str">
        <f t="shared" ref="AH216:AO216" si="256">IF(COUNTIFS(AH$573:AH$577,"&lt;&gt;",$AS$573:$AS$577,$AS216,$AT$573:$AT$577,$AT216,$AD$573:$AD$577,$AD216),SUMIFS(AH$573:AH$577,$AS$573:$AS$577,$AS216,$AT$573:$AT$577,$AT216,$AD$573:$AD$577,$AD216),"")</f>
        <v/>
      </c>
      <c r="AI216" s="310" t="str">
        <f t="shared" si="256"/>
        <v/>
      </c>
      <c r="AJ216" s="310" t="str">
        <f t="shared" si="256"/>
        <v/>
      </c>
      <c r="AK216" s="310" t="str">
        <f t="shared" si="256"/>
        <v/>
      </c>
      <c r="AL216" s="310" t="str">
        <f t="shared" si="256"/>
        <v/>
      </c>
      <c r="AM216" s="310" t="str">
        <f t="shared" si="256"/>
        <v/>
      </c>
      <c r="AN216" s="310" t="str">
        <f t="shared" si="256"/>
        <v/>
      </c>
      <c r="AO216" s="310" t="str">
        <f t="shared" si="256"/>
        <v/>
      </c>
      <c r="AP216" s="335" t="str">
        <f>IF(COUNTIFS(AP$573:AP$577,"&lt;&gt;",$AS$573:$AS$577,$AS216,$AT$573:$AT$577,$AT216,$AD$573:$AD$577,$AD216),INDEX($AP$573:$AP$577,SUMPRODUCT(($AD$573:$AD$577=$AD216)*($AS$573:$AS$577=$AS216)*($AT$573:$AT$577=$AT216)*ROW($AS$573:$AS$577))-572,1),"")</f>
        <v/>
      </c>
      <c r="AS216" s="311" t="str">
        <f>IF(C214="","",C214)</f>
        <v>九州</v>
      </c>
      <c r="AT216" s="311" t="str">
        <f>IF(D214="","",D214)</f>
        <v>中部</v>
      </c>
    </row>
    <row r="217" spans="2:47" ht="13.5" hidden="1" customHeight="1"/>
    <row r="218" spans="2:47" ht="13.5" hidden="1" customHeight="1">
      <c r="C218" s="18" t="s">
        <v>302</v>
      </c>
      <c r="E218" s="18" t="s">
        <v>298</v>
      </c>
    </row>
    <row r="219" spans="2:47" ht="13.5" hidden="1" customHeight="1">
      <c r="B219" s="312"/>
      <c r="C219" s="686" t="s">
        <v>277</v>
      </c>
      <c r="D219" s="686" t="s">
        <v>278</v>
      </c>
      <c r="E219" s="687" t="s">
        <v>176</v>
      </c>
      <c r="F219" s="689" t="e">
        <f>DATE(#REF!,1,1)</f>
        <v>#REF!</v>
      </c>
      <c r="G219" s="689"/>
      <c r="H219" s="689"/>
      <c r="I219" s="689"/>
      <c r="J219" s="689"/>
      <c r="K219" s="689"/>
      <c r="L219" s="689"/>
      <c r="M219" s="689"/>
      <c r="N219" s="689"/>
      <c r="O219" s="689"/>
      <c r="P219" s="689"/>
      <c r="Q219" s="689"/>
      <c r="R219" s="689" t="e">
        <f>DATE(#REF!,1,1)</f>
        <v>#REF!</v>
      </c>
      <c r="S219" s="689"/>
      <c r="T219" s="689"/>
      <c r="U219" s="689"/>
      <c r="V219" s="689"/>
      <c r="W219" s="689"/>
      <c r="X219" s="689"/>
      <c r="Y219" s="689"/>
      <c r="Z219" s="689"/>
      <c r="AA219" s="689"/>
      <c r="AB219" s="689"/>
      <c r="AC219" s="689"/>
      <c r="AD219" s="687" t="s">
        <v>175</v>
      </c>
      <c r="AE219" s="690"/>
      <c r="AF219" s="685" t="e">
        <f>DATE(#REF!,1,1)</f>
        <v>#REF!</v>
      </c>
      <c r="AG219" s="685" t="e">
        <f>DATE(#REF!+1,1,1)</f>
        <v>#REF!</v>
      </c>
      <c r="AH219" s="685" t="e">
        <f>DATE(#REF!+2,1,1)</f>
        <v>#REF!</v>
      </c>
      <c r="AI219" s="685" t="e">
        <f>DATE(#REF!+3,1,1)</f>
        <v>#REF!</v>
      </c>
      <c r="AJ219" s="685" t="e">
        <f>DATE(#REF!+4,1,1)</f>
        <v>#REF!</v>
      </c>
      <c r="AK219" s="685" t="e">
        <f>DATE(#REF!+5,1,1)</f>
        <v>#REF!</v>
      </c>
      <c r="AL219" s="685" t="e">
        <f>DATE(#REF!+6,1,1)</f>
        <v>#REF!</v>
      </c>
      <c r="AM219" s="685" t="e">
        <f>DATE(#REF!+7,1,1)</f>
        <v>#REF!</v>
      </c>
      <c r="AN219" s="685" t="e">
        <f>DATE(#REF!+8,1,1)</f>
        <v>#REF!</v>
      </c>
      <c r="AO219" s="685" t="e">
        <f>DATE(#REF!+9,1,1)</f>
        <v>#REF!</v>
      </c>
      <c r="AP219" s="696" t="s">
        <v>268</v>
      </c>
    </row>
    <row r="220" spans="2:47" ht="13.5" hidden="1" customHeight="1">
      <c r="B220" s="313"/>
      <c r="C220" s="686"/>
      <c r="D220" s="686"/>
      <c r="E220" s="688"/>
      <c r="F220" s="25" t="s">
        <v>173</v>
      </c>
      <c r="G220" s="25" t="s">
        <v>174</v>
      </c>
      <c r="H220" s="25" t="s">
        <v>161</v>
      </c>
      <c r="I220" s="25" t="s">
        <v>162</v>
      </c>
      <c r="J220" s="25" t="s">
        <v>163</v>
      </c>
      <c r="K220" s="25" t="s">
        <v>164</v>
      </c>
      <c r="L220" s="25" t="s">
        <v>165</v>
      </c>
      <c r="M220" s="25" t="s">
        <v>166</v>
      </c>
      <c r="N220" s="25" t="s">
        <v>167</v>
      </c>
      <c r="O220" s="25" t="s">
        <v>168</v>
      </c>
      <c r="P220" s="25" t="s">
        <v>169</v>
      </c>
      <c r="Q220" s="25" t="s">
        <v>170</v>
      </c>
      <c r="R220" s="25" t="s">
        <v>173</v>
      </c>
      <c r="S220" s="25" t="s">
        <v>174</v>
      </c>
      <c r="T220" s="25" t="s">
        <v>161</v>
      </c>
      <c r="U220" s="25" t="s">
        <v>162</v>
      </c>
      <c r="V220" s="25" t="s">
        <v>163</v>
      </c>
      <c r="W220" s="25" t="s">
        <v>164</v>
      </c>
      <c r="X220" s="25" t="s">
        <v>165</v>
      </c>
      <c r="Y220" s="25" t="s">
        <v>166</v>
      </c>
      <c r="Z220" s="25" t="s">
        <v>167</v>
      </c>
      <c r="AA220" s="25" t="s">
        <v>168</v>
      </c>
      <c r="AB220" s="25" t="s">
        <v>169</v>
      </c>
      <c r="AC220" s="25" t="s">
        <v>170</v>
      </c>
      <c r="AD220" s="688"/>
      <c r="AE220" s="691"/>
      <c r="AF220" s="685"/>
      <c r="AG220" s="685"/>
      <c r="AH220" s="685"/>
      <c r="AI220" s="685"/>
      <c r="AJ220" s="685"/>
      <c r="AK220" s="685"/>
      <c r="AL220" s="685"/>
      <c r="AM220" s="685"/>
      <c r="AN220" s="685"/>
      <c r="AO220" s="685"/>
      <c r="AP220" s="685"/>
      <c r="AU220" s="14"/>
    </row>
    <row r="221" spans="2:47" ht="13.5" hidden="1" customHeight="1">
      <c r="B221" s="313"/>
      <c r="C221" s="675" t="str">
        <f>C218</f>
        <v>北陸</v>
      </c>
      <c r="D221" s="675" t="s">
        <v>276</v>
      </c>
      <c r="E221" s="26" t="s">
        <v>279</v>
      </c>
      <c r="F221" s="315" t="str">
        <f t="shared" ref="F221:AC221" si="257">IF(COUNTIFS(F$573:F$577,"&lt;&gt;",$AS$573:$AS$577,$AS221,$AT$573:$AT$577,$AT221,$E$573:$E$577,$E221),SUMIFS(F$573:F$577,$AS$573:$AS$577,$AS221,$AT$573:$AT$577,$AT221,$E$573:$E$577,$E221),"")</f>
        <v/>
      </c>
      <c r="G221" s="315" t="str">
        <f t="shared" si="257"/>
        <v/>
      </c>
      <c r="H221" s="315" t="str">
        <f t="shared" si="257"/>
        <v/>
      </c>
      <c r="I221" s="315" t="str">
        <f t="shared" si="257"/>
        <v/>
      </c>
      <c r="J221" s="315" t="str">
        <f t="shared" si="257"/>
        <v/>
      </c>
      <c r="K221" s="315" t="str">
        <f t="shared" si="257"/>
        <v/>
      </c>
      <c r="L221" s="315" t="str">
        <f t="shared" si="257"/>
        <v/>
      </c>
      <c r="M221" s="315" t="str">
        <f t="shared" si="257"/>
        <v/>
      </c>
      <c r="N221" s="315" t="str">
        <f t="shared" si="257"/>
        <v/>
      </c>
      <c r="O221" s="315" t="str">
        <f t="shared" si="257"/>
        <v/>
      </c>
      <c r="P221" s="315" t="str">
        <f t="shared" si="257"/>
        <v/>
      </c>
      <c r="Q221" s="315" t="str">
        <f t="shared" si="257"/>
        <v/>
      </c>
      <c r="R221" s="315" t="str">
        <f t="shared" si="257"/>
        <v/>
      </c>
      <c r="S221" s="315" t="str">
        <f t="shared" si="257"/>
        <v/>
      </c>
      <c r="T221" s="315" t="str">
        <f t="shared" si="257"/>
        <v/>
      </c>
      <c r="U221" s="315" t="str">
        <f t="shared" si="257"/>
        <v/>
      </c>
      <c r="V221" s="315" t="str">
        <f t="shared" si="257"/>
        <v/>
      </c>
      <c r="W221" s="315" t="str">
        <f t="shared" si="257"/>
        <v/>
      </c>
      <c r="X221" s="315" t="str">
        <f t="shared" si="257"/>
        <v/>
      </c>
      <c r="Y221" s="315" t="str">
        <f t="shared" si="257"/>
        <v/>
      </c>
      <c r="Z221" s="315" t="str">
        <f t="shared" si="257"/>
        <v/>
      </c>
      <c r="AA221" s="315" t="str">
        <f t="shared" si="257"/>
        <v/>
      </c>
      <c r="AB221" s="315" t="str">
        <f t="shared" si="257"/>
        <v/>
      </c>
      <c r="AC221" s="315" t="str">
        <f t="shared" si="257"/>
        <v/>
      </c>
      <c r="AD221" s="671" t="s">
        <v>279</v>
      </c>
      <c r="AE221" s="26" t="s">
        <v>171</v>
      </c>
      <c r="AF221" s="310" t="str">
        <f>IF(COUNT(J221)=0,"",J221)</f>
        <v/>
      </c>
      <c r="AG221" s="310" t="str">
        <f>IF(COUNT(V221)=0,"",V221)</f>
        <v/>
      </c>
      <c r="AH221" s="315" t="str">
        <f t="shared" ref="AH221:AO222" si="258">IF(COUNTIFS(AH$573:AH$577,"&lt;&gt;",$AS$573:$AS$577,$AS221,$AT$573:$AT$577,$AT221,$AE$573:$AE$577,$AE221),SUMIFS(AH$573:AH$577,$AS$573:$AS$577,$AS221,$AT$573:$AT$577,$AT221,$AE$573:$AE$577,$AE221),"")</f>
        <v/>
      </c>
      <c r="AI221" s="315" t="str">
        <f t="shared" si="258"/>
        <v/>
      </c>
      <c r="AJ221" s="315" t="str">
        <f t="shared" si="258"/>
        <v/>
      </c>
      <c r="AK221" s="315" t="str">
        <f t="shared" si="258"/>
        <v/>
      </c>
      <c r="AL221" s="315" t="str">
        <f t="shared" si="258"/>
        <v/>
      </c>
      <c r="AM221" s="315" t="str">
        <f t="shared" si="258"/>
        <v/>
      </c>
      <c r="AN221" s="315" t="str">
        <f t="shared" si="258"/>
        <v/>
      </c>
      <c r="AO221" s="315" t="str">
        <f t="shared" si="258"/>
        <v/>
      </c>
      <c r="AP221" s="300"/>
      <c r="AS221" s="311" t="str">
        <f>IF(C221="","",C221)</f>
        <v>北陸</v>
      </c>
      <c r="AT221" s="311" t="str">
        <f>IF(D221="","",D221)</f>
        <v>北海道</v>
      </c>
    </row>
    <row r="222" spans="2:47" ht="13.5" hidden="1" customHeight="1">
      <c r="B222" s="313"/>
      <c r="C222" s="675"/>
      <c r="D222" s="675"/>
      <c r="E222" s="302"/>
      <c r="F222" s="316"/>
      <c r="G222" s="316"/>
      <c r="H222" s="316"/>
      <c r="I222" s="316"/>
      <c r="J222" s="316"/>
      <c r="K222" s="316"/>
      <c r="L222" s="316"/>
      <c r="M222" s="316"/>
      <c r="N222" s="316"/>
      <c r="O222" s="316"/>
      <c r="P222" s="316"/>
      <c r="Q222" s="316"/>
      <c r="R222" s="316"/>
      <c r="S222" s="316"/>
      <c r="T222" s="316"/>
      <c r="U222" s="316"/>
      <c r="V222" s="316"/>
      <c r="W222" s="316"/>
      <c r="X222" s="316"/>
      <c r="Y222" s="316"/>
      <c r="Z222" s="316"/>
      <c r="AA222" s="316"/>
      <c r="AB222" s="316"/>
      <c r="AC222" s="316"/>
      <c r="AD222" s="672"/>
      <c r="AE222" s="26" t="s">
        <v>172</v>
      </c>
      <c r="AF222" s="310" t="str">
        <f>IF(COUNT(O221)=0,"",O221)</f>
        <v/>
      </c>
      <c r="AG222" s="310" t="str">
        <f>IF(COUNT(AA221)=0,"",AA221)</f>
        <v/>
      </c>
      <c r="AH222" s="315" t="str">
        <f t="shared" si="258"/>
        <v/>
      </c>
      <c r="AI222" s="315" t="str">
        <f t="shared" si="258"/>
        <v/>
      </c>
      <c r="AJ222" s="315" t="str">
        <f t="shared" si="258"/>
        <v/>
      </c>
      <c r="AK222" s="315" t="str">
        <f t="shared" si="258"/>
        <v/>
      </c>
      <c r="AL222" s="315" t="str">
        <f t="shared" si="258"/>
        <v/>
      </c>
      <c r="AM222" s="315" t="str">
        <f t="shared" si="258"/>
        <v/>
      </c>
      <c r="AN222" s="315" t="str">
        <f t="shared" si="258"/>
        <v/>
      </c>
      <c r="AO222" s="315" t="str">
        <f t="shared" si="258"/>
        <v/>
      </c>
      <c r="AP222" s="303"/>
      <c r="AS222" s="311" t="str">
        <f>IF(C221="","",C221)</f>
        <v>北陸</v>
      </c>
      <c r="AT222" s="311" t="str">
        <f>IF(D221="","",D221)</f>
        <v>北海道</v>
      </c>
    </row>
    <row r="223" spans="2:47" ht="13.5" hidden="1" customHeight="1">
      <c r="B223" s="313"/>
      <c r="C223" s="675"/>
      <c r="D223" s="675"/>
      <c r="E223" s="26" t="s">
        <v>280</v>
      </c>
      <c r="F223" s="315" t="str">
        <f t="shared" ref="F223:O224" si="259">IF(COUNTIFS(F$573:F$577,"&lt;&gt;",$AS$573:$AS$577,$AS223,$AT$573:$AT$577,$AT223,$E$573:$E$577,$E223),SUMIFS(F$573:F$577,$AS$573:$AS$577,$AS223,$AT$573:$AT$577,$AT223,$E$573:$E$577,$E223),"")</f>
        <v/>
      </c>
      <c r="G223" s="315" t="str">
        <f t="shared" si="259"/>
        <v/>
      </c>
      <c r="H223" s="315" t="str">
        <f t="shared" si="259"/>
        <v/>
      </c>
      <c r="I223" s="315" t="str">
        <f t="shared" si="259"/>
        <v/>
      </c>
      <c r="J223" s="315" t="str">
        <f t="shared" si="259"/>
        <v/>
      </c>
      <c r="K223" s="315" t="str">
        <f t="shared" si="259"/>
        <v/>
      </c>
      <c r="L223" s="315" t="str">
        <f t="shared" si="259"/>
        <v/>
      </c>
      <c r="M223" s="315" t="str">
        <f t="shared" si="259"/>
        <v/>
      </c>
      <c r="N223" s="315" t="str">
        <f t="shared" si="259"/>
        <v/>
      </c>
      <c r="O223" s="315" t="str">
        <f t="shared" si="259"/>
        <v/>
      </c>
      <c r="P223" s="315" t="str">
        <f t="shared" ref="P223:AC224" si="260">IF(COUNTIFS(P$573:P$577,"&lt;&gt;",$AS$573:$AS$577,$AS223,$AT$573:$AT$577,$AT223,$E$573:$E$577,$E223),SUMIFS(P$573:P$577,$AS$573:$AS$577,$AS223,$AT$573:$AT$577,$AT223,$E$573:$E$577,$E223),"")</f>
        <v/>
      </c>
      <c r="Q223" s="315" t="str">
        <f t="shared" si="260"/>
        <v/>
      </c>
      <c r="R223" s="315" t="str">
        <f t="shared" si="260"/>
        <v/>
      </c>
      <c r="S223" s="315" t="str">
        <f t="shared" si="260"/>
        <v/>
      </c>
      <c r="T223" s="315" t="str">
        <f t="shared" si="260"/>
        <v/>
      </c>
      <c r="U223" s="315" t="str">
        <f t="shared" si="260"/>
        <v/>
      </c>
      <c r="V223" s="315" t="str">
        <f t="shared" si="260"/>
        <v/>
      </c>
      <c r="W223" s="315" t="str">
        <f t="shared" si="260"/>
        <v/>
      </c>
      <c r="X223" s="315" t="str">
        <f t="shared" si="260"/>
        <v/>
      </c>
      <c r="Y223" s="315" t="str">
        <f t="shared" si="260"/>
        <v/>
      </c>
      <c r="Z223" s="315" t="str">
        <f t="shared" si="260"/>
        <v/>
      </c>
      <c r="AA223" s="315" t="str">
        <f t="shared" si="260"/>
        <v/>
      </c>
      <c r="AB223" s="315" t="str">
        <f t="shared" si="260"/>
        <v/>
      </c>
      <c r="AC223" s="315" t="str">
        <f t="shared" si="260"/>
        <v/>
      </c>
      <c r="AD223" s="673" t="s">
        <v>281</v>
      </c>
      <c r="AE223" s="674"/>
      <c r="AF223" s="310" t="str">
        <f>IF(COUNT(F223:Q223)=0,"",SUM(F223:Q223))</f>
        <v/>
      </c>
      <c r="AG223" s="310" t="str">
        <f>IF(COUNT(R223:AC223)=0,"",SUM(R223:AC223))</f>
        <v/>
      </c>
      <c r="AH223" s="310" t="str">
        <f t="shared" ref="AH223:AO223" si="261">IF(COUNTIFS(AH$573:AH$577,"&lt;&gt;",$AS$573:$AS$577,$AS223,$AT$573:$AT$577,$AT223,$AD$573:$AD$577,$AD223),SUMIFS(AH$573:AH$577,$AS$573:$AS$577,$AS223,$AT$573:$AT$577,$AT223,$AD$573:$AD$577,$AD223),"")</f>
        <v/>
      </c>
      <c r="AI223" s="310" t="str">
        <f t="shared" si="261"/>
        <v/>
      </c>
      <c r="AJ223" s="310" t="str">
        <f t="shared" si="261"/>
        <v/>
      </c>
      <c r="AK223" s="310" t="str">
        <f t="shared" si="261"/>
        <v/>
      </c>
      <c r="AL223" s="310" t="str">
        <f t="shared" si="261"/>
        <v/>
      </c>
      <c r="AM223" s="310" t="str">
        <f t="shared" si="261"/>
        <v/>
      </c>
      <c r="AN223" s="310" t="str">
        <f t="shared" si="261"/>
        <v/>
      </c>
      <c r="AO223" s="310" t="str">
        <f t="shared" si="261"/>
        <v/>
      </c>
      <c r="AP223" s="335" t="str">
        <f>IF(COUNTIFS(AP$573:AP$577,"&lt;&gt;",$AS$573:$AS$577,$AS223,$AT$573:$AT$577,$AT223,$AD$573:$AD$577,$AD223),INDEX($AP$573:$AP$577,SUMPRODUCT(($AD$573:$AD$577=$AD223)*($AS$573:$AS$577=$AS223)*($AT$573:$AT$577=$AT223)*ROW($AS$573:$AS$577))-572,1),"")</f>
        <v/>
      </c>
      <c r="AS223" s="311" t="str">
        <f>IF(C221="","",C221)</f>
        <v>北陸</v>
      </c>
      <c r="AT223" s="311" t="str">
        <f>IF(D221="","",D221)</f>
        <v>北海道</v>
      </c>
    </row>
    <row r="224" spans="2:47" ht="13.5" hidden="1" customHeight="1">
      <c r="B224" s="313"/>
      <c r="C224" s="675" t="str">
        <f>C218</f>
        <v>北陸</v>
      </c>
      <c r="D224" s="675" t="s">
        <v>283</v>
      </c>
      <c r="E224" s="26" t="s">
        <v>279</v>
      </c>
      <c r="F224" s="315" t="str">
        <f t="shared" si="259"/>
        <v/>
      </c>
      <c r="G224" s="315" t="str">
        <f t="shared" si="259"/>
        <v/>
      </c>
      <c r="H224" s="315" t="str">
        <f t="shared" si="259"/>
        <v/>
      </c>
      <c r="I224" s="315" t="str">
        <f t="shared" si="259"/>
        <v/>
      </c>
      <c r="J224" s="315" t="str">
        <f t="shared" si="259"/>
        <v/>
      </c>
      <c r="K224" s="315" t="str">
        <f t="shared" si="259"/>
        <v/>
      </c>
      <c r="L224" s="315" t="str">
        <f t="shared" si="259"/>
        <v/>
      </c>
      <c r="M224" s="315" t="str">
        <f t="shared" si="259"/>
        <v/>
      </c>
      <c r="N224" s="315" t="str">
        <f t="shared" si="259"/>
        <v/>
      </c>
      <c r="O224" s="315" t="str">
        <f t="shared" si="259"/>
        <v/>
      </c>
      <c r="P224" s="315" t="str">
        <f t="shared" si="260"/>
        <v/>
      </c>
      <c r="Q224" s="315" t="str">
        <f t="shared" si="260"/>
        <v/>
      </c>
      <c r="R224" s="315" t="str">
        <f t="shared" si="260"/>
        <v/>
      </c>
      <c r="S224" s="315" t="str">
        <f t="shared" si="260"/>
        <v/>
      </c>
      <c r="T224" s="315" t="str">
        <f t="shared" si="260"/>
        <v/>
      </c>
      <c r="U224" s="315" t="str">
        <f t="shared" si="260"/>
        <v/>
      </c>
      <c r="V224" s="315" t="str">
        <f t="shared" si="260"/>
        <v/>
      </c>
      <c r="W224" s="315" t="str">
        <f t="shared" si="260"/>
        <v/>
      </c>
      <c r="X224" s="315" t="str">
        <f t="shared" si="260"/>
        <v/>
      </c>
      <c r="Y224" s="315" t="str">
        <f t="shared" si="260"/>
        <v/>
      </c>
      <c r="Z224" s="315" t="str">
        <f t="shared" si="260"/>
        <v/>
      </c>
      <c r="AA224" s="315" t="str">
        <f t="shared" si="260"/>
        <v/>
      </c>
      <c r="AB224" s="315" t="str">
        <f t="shared" si="260"/>
        <v/>
      </c>
      <c r="AC224" s="315" t="str">
        <f t="shared" si="260"/>
        <v/>
      </c>
      <c r="AD224" s="671" t="s">
        <v>279</v>
      </c>
      <c r="AE224" s="26" t="s">
        <v>171</v>
      </c>
      <c r="AF224" s="310" t="str">
        <f>IF(COUNT(J224)=0,"",J224)</f>
        <v/>
      </c>
      <c r="AG224" s="310" t="str">
        <f>IF(COUNT(V224)=0,"",V224)</f>
        <v/>
      </c>
      <c r="AH224" s="315" t="str">
        <f t="shared" ref="AH224:AO225" si="262">IF(COUNTIFS(AH$573:AH$577,"&lt;&gt;",$AS$573:$AS$577,$AS224,$AT$573:$AT$577,$AT224,$AE$573:$AE$577,$AE224),SUMIFS(AH$573:AH$577,$AS$573:$AS$577,$AS224,$AT$573:$AT$577,$AT224,$AE$573:$AE$577,$AE224),"")</f>
        <v/>
      </c>
      <c r="AI224" s="315" t="str">
        <f t="shared" si="262"/>
        <v/>
      </c>
      <c r="AJ224" s="315" t="str">
        <f t="shared" si="262"/>
        <v/>
      </c>
      <c r="AK224" s="315" t="str">
        <f t="shared" si="262"/>
        <v/>
      </c>
      <c r="AL224" s="315" t="str">
        <f t="shared" si="262"/>
        <v/>
      </c>
      <c r="AM224" s="315" t="str">
        <f t="shared" si="262"/>
        <v/>
      </c>
      <c r="AN224" s="315" t="str">
        <f t="shared" si="262"/>
        <v/>
      </c>
      <c r="AO224" s="315" t="str">
        <f t="shared" si="262"/>
        <v/>
      </c>
      <c r="AP224" s="300"/>
      <c r="AS224" s="311" t="str">
        <f>IF(C224="","",C224)</f>
        <v>北陸</v>
      </c>
      <c r="AT224" s="311" t="str">
        <f>IF(D224="","",D224)</f>
        <v>東北</v>
      </c>
    </row>
    <row r="225" spans="2:46" ht="13.5" hidden="1" customHeight="1">
      <c r="B225" s="313"/>
      <c r="C225" s="675"/>
      <c r="D225" s="675"/>
      <c r="E225" s="302"/>
      <c r="F225" s="316"/>
      <c r="G225" s="316"/>
      <c r="H225" s="316"/>
      <c r="I225" s="316"/>
      <c r="J225" s="316"/>
      <c r="K225" s="316"/>
      <c r="L225" s="316"/>
      <c r="M225" s="316"/>
      <c r="N225" s="316"/>
      <c r="O225" s="316"/>
      <c r="P225" s="316"/>
      <c r="Q225" s="316"/>
      <c r="R225" s="316"/>
      <c r="S225" s="316"/>
      <c r="T225" s="316"/>
      <c r="U225" s="316"/>
      <c r="V225" s="316"/>
      <c r="W225" s="316"/>
      <c r="X225" s="316"/>
      <c r="Y225" s="316"/>
      <c r="Z225" s="316"/>
      <c r="AA225" s="316"/>
      <c r="AB225" s="316"/>
      <c r="AC225" s="316"/>
      <c r="AD225" s="672"/>
      <c r="AE225" s="26" t="s">
        <v>172</v>
      </c>
      <c r="AF225" s="310" t="str">
        <f>IF(COUNT(O224)=0,"",O224)</f>
        <v/>
      </c>
      <c r="AG225" s="310" t="str">
        <f>IF(COUNT(AA224)=0,"",AA224)</f>
        <v/>
      </c>
      <c r="AH225" s="315" t="str">
        <f t="shared" si="262"/>
        <v/>
      </c>
      <c r="AI225" s="315" t="str">
        <f t="shared" si="262"/>
        <v/>
      </c>
      <c r="AJ225" s="315" t="str">
        <f t="shared" si="262"/>
        <v/>
      </c>
      <c r="AK225" s="315" t="str">
        <f t="shared" si="262"/>
        <v/>
      </c>
      <c r="AL225" s="315" t="str">
        <f t="shared" si="262"/>
        <v/>
      </c>
      <c r="AM225" s="315" t="str">
        <f t="shared" si="262"/>
        <v/>
      </c>
      <c r="AN225" s="315" t="str">
        <f t="shared" si="262"/>
        <v/>
      </c>
      <c r="AO225" s="315" t="str">
        <f t="shared" si="262"/>
        <v/>
      </c>
      <c r="AP225" s="303"/>
      <c r="AS225" s="311" t="str">
        <f>IF(C224="","",C224)</f>
        <v>北陸</v>
      </c>
      <c r="AT225" s="311" t="str">
        <f>IF(D224="","",D224)</f>
        <v>東北</v>
      </c>
    </row>
    <row r="226" spans="2:46" ht="13.5" hidden="1" customHeight="1">
      <c r="B226" s="313"/>
      <c r="C226" s="675"/>
      <c r="D226" s="675"/>
      <c r="E226" s="26" t="s">
        <v>280</v>
      </c>
      <c r="F226" s="315" t="str">
        <f t="shared" ref="F226:O227" si="263">IF(COUNTIFS(F$573:F$577,"&lt;&gt;",$AS$573:$AS$577,$AS226,$AT$573:$AT$577,$AT226,$E$573:$E$577,$E226),SUMIFS(F$573:F$577,$AS$573:$AS$577,$AS226,$AT$573:$AT$577,$AT226,$E$573:$E$577,$E226),"")</f>
        <v/>
      </c>
      <c r="G226" s="315" t="str">
        <f t="shared" si="263"/>
        <v/>
      </c>
      <c r="H226" s="315" t="str">
        <f t="shared" si="263"/>
        <v/>
      </c>
      <c r="I226" s="315" t="str">
        <f t="shared" si="263"/>
        <v/>
      </c>
      <c r="J226" s="315" t="str">
        <f t="shared" si="263"/>
        <v/>
      </c>
      <c r="K226" s="315" t="str">
        <f t="shared" si="263"/>
        <v/>
      </c>
      <c r="L226" s="315" t="str">
        <f t="shared" si="263"/>
        <v/>
      </c>
      <c r="M226" s="315" t="str">
        <f t="shared" si="263"/>
        <v/>
      </c>
      <c r="N226" s="315" t="str">
        <f t="shared" si="263"/>
        <v/>
      </c>
      <c r="O226" s="315" t="str">
        <f t="shared" si="263"/>
        <v/>
      </c>
      <c r="P226" s="315" t="str">
        <f t="shared" ref="P226:AC227" si="264">IF(COUNTIFS(P$573:P$577,"&lt;&gt;",$AS$573:$AS$577,$AS226,$AT$573:$AT$577,$AT226,$E$573:$E$577,$E226),SUMIFS(P$573:P$577,$AS$573:$AS$577,$AS226,$AT$573:$AT$577,$AT226,$E$573:$E$577,$E226),"")</f>
        <v/>
      </c>
      <c r="Q226" s="315" t="str">
        <f t="shared" si="264"/>
        <v/>
      </c>
      <c r="R226" s="315" t="str">
        <f t="shared" si="264"/>
        <v/>
      </c>
      <c r="S226" s="315" t="str">
        <f t="shared" si="264"/>
        <v/>
      </c>
      <c r="T226" s="315" t="str">
        <f t="shared" si="264"/>
        <v/>
      </c>
      <c r="U226" s="315" t="str">
        <f t="shared" si="264"/>
        <v/>
      </c>
      <c r="V226" s="315" t="str">
        <f t="shared" si="264"/>
        <v/>
      </c>
      <c r="W226" s="315" t="str">
        <f t="shared" si="264"/>
        <v/>
      </c>
      <c r="X226" s="315" t="str">
        <f t="shared" si="264"/>
        <v/>
      </c>
      <c r="Y226" s="315" t="str">
        <f t="shared" si="264"/>
        <v/>
      </c>
      <c r="Z226" s="315" t="str">
        <f t="shared" si="264"/>
        <v/>
      </c>
      <c r="AA226" s="315" t="str">
        <f t="shared" si="264"/>
        <v/>
      </c>
      <c r="AB226" s="315" t="str">
        <f t="shared" si="264"/>
        <v/>
      </c>
      <c r="AC226" s="315" t="str">
        <f t="shared" si="264"/>
        <v/>
      </c>
      <c r="AD226" s="673" t="s">
        <v>281</v>
      </c>
      <c r="AE226" s="674"/>
      <c r="AF226" s="310" t="str">
        <f>IF(COUNT(F226:Q226)=0,"",SUM(F226:Q226))</f>
        <v/>
      </c>
      <c r="AG226" s="310" t="str">
        <f>IF(COUNT(R226:AC226)=0,"",SUM(R226:AC226))</f>
        <v/>
      </c>
      <c r="AH226" s="310" t="str">
        <f t="shared" ref="AH226:AO226" si="265">IF(COUNTIFS(AH$573:AH$577,"&lt;&gt;",$AS$573:$AS$577,$AS226,$AT$573:$AT$577,$AT226,$AD$573:$AD$577,$AD226),SUMIFS(AH$573:AH$577,$AS$573:$AS$577,$AS226,$AT$573:$AT$577,$AT226,$AD$573:$AD$577,$AD226),"")</f>
        <v/>
      </c>
      <c r="AI226" s="310" t="str">
        <f t="shared" si="265"/>
        <v/>
      </c>
      <c r="AJ226" s="310" t="str">
        <f t="shared" si="265"/>
        <v/>
      </c>
      <c r="AK226" s="310" t="str">
        <f t="shared" si="265"/>
        <v/>
      </c>
      <c r="AL226" s="310" t="str">
        <f t="shared" si="265"/>
        <v/>
      </c>
      <c r="AM226" s="310" t="str">
        <f t="shared" si="265"/>
        <v/>
      </c>
      <c r="AN226" s="310" t="str">
        <f t="shared" si="265"/>
        <v/>
      </c>
      <c r="AO226" s="310" t="str">
        <f t="shared" si="265"/>
        <v/>
      </c>
      <c r="AP226" s="335" t="str">
        <f>IF(COUNTIFS(AP$573:AP$577,"&lt;&gt;",$AS$573:$AS$577,$AS226,$AT$573:$AT$577,$AT226,$AD$573:$AD$577,$AD226),INDEX($AP$573:$AP$577,SUMPRODUCT(($AD$573:$AD$577=$AD226)*($AS$573:$AS$577=$AS226)*($AT$573:$AT$577=$AT226)*ROW($AS$573:$AS$577))-572,1),"")</f>
        <v/>
      </c>
      <c r="AS226" s="311" t="str">
        <f>IF(C224="","",C224)</f>
        <v>北陸</v>
      </c>
      <c r="AT226" s="311" t="str">
        <f>IF(D224="","",D224)</f>
        <v>東北</v>
      </c>
    </row>
    <row r="227" spans="2:46" ht="13.5" hidden="1" customHeight="1">
      <c r="B227" s="313"/>
      <c r="C227" s="675" t="str">
        <f>C218</f>
        <v>北陸</v>
      </c>
      <c r="D227" s="675" t="s">
        <v>286</v>
      </c>
      <c r="E227" s="26" t="s">
        <v>279</v>
      </c>
      <c r="F227" s="315" t="str">
        <f t="shared" si="263"/>
        <v/>
      </c>
      <c r="G227" s="315" t="str">
        <f t="shared" si="263"/>
        <v/>
      </c>
      <c r="H227" s="315" t="str">
        <f t="shared" si="263"/>
        <v/>
      </c>
      <c r="I227" s="315" t="str">
        <f t="shared" si="263"/>
        <v/>
      </c>
      <c r="J227" s="315" t="str">
        <f t="shared" si="263"/>
        <v/>
      </c>
      <c r="K227" s="315" t="str">
        <f t="shared" si="263"/>
        <v/>
      </c>
      <c r="L227" s="315" t="str">
        <f t="shared" si="263"/>
        <v/>
      </c>
      <c r="M227" s="315" t="str">
        <f t="shared" si="263"/>
        <v/>
      </c>
      <c r="N227" s="315" t="str">
        <f t="shared" si="263"/>
        <v/>
      </c>
      <c r="O227" s="315" t="str">
        <f t="shared" si="263"/>
        <v/>
      </c>
      <c r="P227" s="315" t="str">
        <f t="shared" si="264"/>
        <v/>
      </c>
      <c r="Q227" s="315" t="str">
        <f t="shared" si="264"/>
        <v/>
      </c>
      <c r="R227" s="315" t="str">
        <f t="shared" si="264"/>
        <v/>
      </c>
      <c r="S227" s="315" t="str">
        <f t="shared" si="264"/>
        <v/>
      </c>
      <c r="T227" s="315" t="str">
        <f t="shared" si="264"/>
        <v/>
      </c>
      <c r="U227" s="315" t="str">
        <f t="shared" si="264"/>
        <v/>
      </c>
      <c r="V227" s="315" t="str">
        <f t="shared" si="264"/>
        <v/>
      </c>
      <c r="W227" s="315" t="str">
        <f t="shared" si="264"/>
        <v/>
      </c>
      <c r="X227" s="315" t="str">
        <f t="shared" si="264"/>
        <v/>
      </c>
      <c r="Y227" s="315" t="str">
        <f t="shared" si="264"/>
        <v/>
      </c>
      <c r="Z227" s="315" t="str">
        <f t="shared" si="264"/>
        <v/>
      </c>
      <c r="AA227" s="315" t="str">
        <f t="shared" si="264"/>
        <v/>
      </c>
      <c r="AB227" s="315" t="str">
        <f t="shared" si="264"/>
        <v/>
      </c>
      <c r="AC227" s="315" t="str">
        <f t="shared" si="264"/>
        <v/>
      </c>
      <c r="AD227" s="671" t="s">
        <v>279</v>
      </c>
      <c r="AE227" s="26" t="s">
        <v>171</v>
      </c>
      <c r="AF227" s="310" t="str">
        <f>IF(COUNT(J227)=0,"",J227)</f>
        <v/>
      </c>
      <c r="AG227" s="310" t="str">
        <f>IF(COUNT(V227)=0,"",V227)</f>
        <v/>
      </c>
      <c r="AH227" s="315" t="str">
        <f t="shared" ref="AH227:AO228" si="266">IF(COUNTIFS(AH$573:AH$577,"&lt;&gt;",$AS$573:$AS$577,$AS227,$AT$573:$AT$577,$AT227,$AE$573:$AE$577,$AE227),SUMIFS(AH$573:AH$577,$AS$573:$AS$577,$AS227,$AT$573:$AT$577,$AT227,$AE$573:$AE$577,$AE227),"")</f>
        <v/>
      </c>
      <c r="AI227" s="315" t="str">
        <f t="shared" si="266"/>
        <v/>
      </c>
      <c r="AJ227" s="315" t="str">
        <f t="shared" si="266"/>
        <v/>
      </c>
      <c r="AK227" s="315" t="str">
        <f t="shared" si="266"/>
        <v/>
      </c>
      <c r="AL227" s="315" t="str">
        <f t="shared" si="266"/>
        <v/>
      </c>
      <c r="AM227" s="315" t="str">
        <f t="shared" si="266"/>
        <v/>
      </c>
      <c r="AN227" s="315" t="str">
        <f t="shared" si="266"/>
        <v/>
      </c>
      <c r="AO227" s="315" t="str">
        <f t="shared" si="266"/>
        <v/>
      </c>
      <c r="AP227" s="300"/>
      <c r="AS227" s="311" t="str">
        <f>IF(C227="","",C227)</f>
        <v>北陸</v>
      </c>
      <c r="AT227" s="311" t="str">
        <f>IF(D227="","",D227)</f>
        <v>東京</v>
      </c>
    </row>
    <row r="228" spans="2:46" ht="13.5" hidden="1" customHeight="1">
      <c r="B228" s="313"/>
      <c r="C228" s="675"/>
      <c r="D228" s="675"/>
      <c r="E228" s="302"/>
      <c r="F228" s="316"/>
      <c r="G228" s="316"/>
      <c r="H228" s="316"/>
      <c r="I228" s="316"/>
      <c r="J228" s="316"/>
      <c r="K228" s="316"/>
      <c r="L228" s="316"/>
      <c r="M228" s="316"/>
      <c r="N228" s="316"/>
      <c r="O228" s="316"/>
      <c r="P228" s="316"/>
      <c r="Q228" s="316"/>
      <c r="R228" s="316"/>
      <c r="S228" s="316"/>
      <c r="T228" s="316"/>
      <c r="U228" s="316"/>
      <c r="V228" s="316"/>
      <c r="W228" s="316"/>
      <c r="X228" s="316"/>
      <c r="Y228" s="316"/>
      <c r="Z228" s="316"/>
      <c r="AA228" s="316"/>
      <c r="AB228" s="316"/>
      <c r="AC228" s="316"/>
      <c r="AD228" s="672"/>
      <c r="AE228" s="26" t="s">
        <v>172</v>
      </c>
      <c r="AF228" s="310" t="str">
        <f>IF(COUNT(O227)=0,"",O227)</f>
        <v/>
      </c>
      <c r="AG228" s="310" t="str">
        <f>IF(COUNT(AA227)=0,"",AA227)</f>
        <v/>
      </c>
      <c r="AH228" s="315" t="str">
        <f t="shared" si="266"/>
        <v/>
      </c>
      <c r="AI228" s="315" t="str">
        <f t="shared" si="266"/>
        <v/>
      </c>
      <c r="AJ228" s="315" t="str">
        <f t="shared" si="266"/>
        <v/>
      </c>
      <c r="AK228" s="315" t="str">
        <f t="shared" si="266"/>
        <v/>
      </c>
      <c r="AL228" s="315" t="str">
        <f t="shared" si="266"/>
        <v/>
      </c>
      <c r="AM228" s="315" t="str">
        <f t="shared" si="266"/>
        <v/>
      </c>
      <c r="AN228" s="315" t="str">
        <f t="shared" si="266"/>
        <v/>
      </c>
      <c r="AO228" s="315" t="str">
        <f t="shared" si="266"/>
        <v/>
      </c>
      <c r="AP228" s="303"/>
      <c r="AS228" s="311" t="str">
        <f>IF(C227="","",C227)</f>
        <v>北陸</v>
      </c>
      <c r="AT228" s="311" t="str">
        <f>IF(D227="","",D227)</f>
        <v>東京</v>
      </c>
    </row>
    <row r="229" spans="2:46" ht="13.5" hidden="1" customHeight="1">
      <c r="B229" s="313"/>
      <c r="C229" s="675"/>
      <c r="D229" s="675"/>
      <c r="E229" s="26" t="s">
        <v>280</v>
      </c>
      <c r="F229" s="315" t="str">
        <f t="shared" ref="F229:O230" si="267">IF(COUNTIFS(F$573:F$577,"&lt;&gt;",$AS$573:$AS$577,$AS229,$AT$573:$AT$577,$AT229,$E$573:$E$577,$E229),SUMIFS(F$573:F$577,$AS$573:$AS$577,$AS229,$AT$573:$AT$577,$AT229,$E$573:$E$577,$E229),"")</f>
        <v/>
      </c>
      <c r="G229" s="315" t="str">
        <f t="shared" si="267"/>
        <v/>
      </c>
      <c r="H229" s="315" t="str">
        <f t="shared" si="267"/>
        <v/>
      </c>
      <c r="I229" s="315" t="str">
        <f t="shared" si="267"/>
        <v/>
      </c>
      <c r="J229" s="315" t="str">
        <f t="shared" si="267"/>
        <v/>
      </c>
      <c r="K229" s="315" t="str">
        <f t="shared" si="267"/>
        <v/>
      </c>
      <c r="L229" s="315" t="str">
        <f t="shared" si="267"/>
        <v/>
      </c>
      <c r="M229" s="315" t="str">
        <f t="shared" si="267"/>
        <v/>
      </c>
      <c r="N229" s="315" t="str">
        <f t="shared" si="267"/>
        <v/>
      </c>
      <c r="O229" s="315" t="str">
        <f t="shared" si="267"/>
        <v/>
      </c>
      <c r="P229" s="315" t="str">
        <f t="shared" ref="P229:AC230" si="268">IF(COUNTIFS(P$573:P$577,"&lt;&gt;",$AS$573:$AS$577,$AS229,$AT$573:$AT$577,$AT229,$E$573:$E$577,$E229),SUMIFS(P$573:P$577,$AS$573:$AS$577,$AS229,$AT$573:$AT$577,$AT229,$E$573:$E$577,$E229),"")</f>
        <v/>
      </c>
      <c r="Q229" s="315" t="str">
        <f t="shared" si="268"/>
        <v/>
      </c>
      <c r="R229" s="315" t="str">
        <f t="shared" si="268"/>
        <v/>
      </c>
      <c r="S229" s="315" t="str">
        <f t="shared" si="268"/>
        <v/>
      </c>
      <c r="T229" s="315" t="str">
        <f t="shared" si="268"/>
        <v/>
      </c>
      <c r="U229" s="315" t="str">
        <f t="shared" si="268"/>
        <v/>
      </c>
      <c r="V229" s="315" t="str">
        <f t="shared" si="268"/>
        <v/>
      </c>
      <c r="W229" s="315" t="str">
        <f t="shared" si="268"/>
        <v/>
      </c>
      <c r="X229" s="315" t="str">
        <f t="shared" si="268"/>
        <v/>
      </c>
      <c r="Y229" s="315" t="str">
        <f t="shared" si="268"/>
        <v/>
      </c>
      <c r="Z229" s="315" t="str">
        <f t="shared" si="268"/>
        <v/>
      </c>
      <c r="AA229" s="315" t="str">
        <f t="shared" si="268"/>
        <v/>
      </c>
      <c r="AB229" s="315" t="str">
        <f t="shared" si="268"/>
        <v/>
      </c>
      <c r="AC229" s="315" t="str">
        <f t="shared" si="268"/>
        <v/>
      </c>
      <c r="AD229" s="673" t="s">
        <v>281</v>
      </c>
      <c r="AE229" s="674"/>
      <c r="AF229" s="310" t="str">
        <f>IF(COUNT(F229:Q229)=0,"",SUM(F229:Q229))</f>
        <v/>
      </c>
      <c r="AG229" s="310" t="str">
        <f>IF(COUNT(R229:AC229)=0,"",SUM(R229:AC229))</f>
        <v/>
      </c>
      <c r="AH229" s="310" t="str">
        <f t="shared" ref="AH229:AO229" si="269">IF(COUNTIFS(AH$573:AH$577,"&lt;&gt;",$AS$573:$AS$577,$AS229,$AT$573:$AT$577,$AT229,$AD$573:$AD$577,$AD229),SUMIFS(AH$573:AH$577,$AS$573:$AS$577,$AS229,$AT$573:$AT$577,$AT229,$AD$573:$AD$577,$AD229),"")</f>
        <v/>
      </c>
      <c r="AI229" s="310" t="str">
        <f t="shared" si="269"/>
        <v/>
      </c>
      <c r="AJ229" s="310" t="str">
        <f t="shared" si="269"/>
        <v/>
      </c>
      <c r="AK229" s="310" t="str">
        <f t="shared" si="269"/>
        <v/>
      </c>
      <c r="AL229" s="310" t="str">
        <f t="shared" si="269"/>
        <v/>
      </c>
      <c r="AM229" s="310" t="str">
        <f t="shared" si="269"/>
        <v/>
      </c>
      <c r="AN229" s="310" t="str">
        <f t="shared" si="269"/>
        <v/>
      </c>
      <c r="AO229" s="310" t="str">
        <f t="shared" si="269"/>
        <v/>
      </c>
      <c r="AP229" s="335" t="str">
        <f>IF(COUNTIFS(AP$573:AP$577,"&lt;&gt;",$AS$573:$AS$577,$AS229,$AT$573:$AT$577,$AT229,$AD$573:$AD$577,$AD229),INDEX($AP$573:$AP$577,SUMPRODUCT(($AD$573:$AD$577=$AD229)*($AS$573:$AS$577=$AS229)*($AT$573:$AT$577=$AT229)*ROW($AS$573:$AS$577))-572,1),"")</f>
        <v/>
      </c>
      <c r="AS229" s="311" t="str">
        <f>IF(C227="","",C227)</f>
        <v>北陸</v>
      </c>
      <c r="AT229" s="311" t="str">
        <f>IF(D227="","",D227)</f>
        <v>東京</v>
      </c>
    </row>
    <row r="230" spans="2:46" ht="13.5" hidden="1" customHeight="1">
      <c r="B230" s="313"/>
      <c r="C230" s="675" t="str">
        <f>C218</f>
        <v>北陸</v>
      </c>
      <c r="D230" s="675" t="s">
        <v>284</v>
      </c>
      <c r="E230" s="26" t="s">
        <v>279</v>
      </c>
      <c r="F230" s="315" t="str">
        <f t="shared" si="267"/>
        <v/>
      </c>
      <c r="G230" s="315" t="str">
        <f t="shared" si="267"/>
        <v/>
      </c>
      <c r="H230" s="315" t="str">
        <f t="shared" si="267"/>
        <v/>
      </c>
      <c r="I230" s="315" t="str">
        <f t="shared" si="267"/>
        <v/>
      </c>
      <c r="J230" s="315" t="str">
        <f t="shared" si="267"/>
        <v/>
      </c>
      <c r="K230" s="315" t="str">
        <f t="shared" si="267"/>
        <v/>
      </c>
      <c r="L230" s="315" t="str">
        <f t="shared" si="267"/>
        <v/>
      </c>
      <c r="M230" s="315" t="str">
        <f t="shared" si="267"/>
        <v/>
      </c>
      <c r="N230" s="315" t="str">
        <f t="shared" si="267"/>
        <v/>
      </c>
      <c r="O230" s="315" t="str">
        <f t="shared" si="267"/>
        <v/>
      </c>
      <c r="P230" s="315" t="str">
        <f t="shared" si="268"/>
        <v/>
      </c>
      <c r="Q230" s="315" t="str">
        <f t="shared" si="268"/>
        <v/>
      </c>
      <c r="R230" s="315" t="str">
        <f t="shared" si="268"/>
        <v/>
      </c>
      <c r="S230" s="315" t="str">
        <f t="shared" si="268"/>
        <v/>
      </c>
      <c r="T230" s="315" t="str">
        <f t="shared" si="268"/>
        <v/>
      </c>
      <c r="U230" s="315" t="str">
        <f t="shared" si="268"/>
        <v/>
      </c>
      <c r="V230" s="315" t="str">
        <f t="shared" si="268"/>
        <v/>
      </c>
      <c r="W230" s="315" t="str">
        <f t="shared" si="268"/>
        <v/>
      </c>
      <c r="X230" s="315" t="str">
        <f t="shared" si="268"/>
        <v/>
      </c>
      <c r="Y230" s="315" t="str">
        <f t="shared" si="268"/>
        <v/>
      </c>
      <c r="Z230" s="315" t="str">
        <f t="shared" si="268"/>
        <v/>
      </c>
      <c r="AA230" s="315" t="str">
        <f t="shared" si="268"/>
        <v/>
      </c>
      <c r="AB230" s="315" t="str">
        <f t="shared" si="268"/>
        <v/>
      </c>
      <c r="AC230" s="315" t="str">
        <f t="shared" si="268"/>
        <v/>
      </c>
      <c r="AD230" s="671" t="s">
        <v>279</v>
      </c>
      <c r="AE230" s="26" t="s">
        <v>171</v>
      </c>
      <c r="AF230" s="310" t="str">
        <f>IF(COUNT(J230)=0,"",J230)</f>
        <v/>
      </c>
      <c r="AG230" s="310" t="str">
        <f>IF(COUNT(V230)=0,"",V230)</f>
        <v/>
      </c>
      <c r="AH230" s="315" t="str">
        <f t="shared" ref="AH230:AO231" si="270">IF(COUNTIFS(AH$573:AH$577,"&lt;&gt;",$AS$573:$AS$577,$AS230,$AT$573:$AT$577,$AT230,$AE$573:$AE$577,$AE230),SUMIFS(AH$573:AH$577,$AS$573:$AS$577,$AS230,$AT$573:$AT$577,$AT230,$AE$573:$AE$577,$AE230),"")</f>
        <v/>
      </c>
      <c r="AI230" s="315" t="str">
        <f t="shared" si="270"/>
        <v/>
      </c>
      <c r="AJ230" s="315" t="str">
        <f t="shared" si="270"/>
        <v/>
      </c>
      <c r="AK230" s="315" t="str">
        <f t="shared" si="270"/>
        <v/>
      </c>
      <c r="AL230" s="315" t="str">
        <f t="shared" si="270"/>
        <v/>
      </c>
      <c r="AM230" s="315" t="str">
        <f t="shared" si="270"/>
        <v/>
      </c>
      <c r="AN230" s="315" t="str">
        <f t="shared" si="270"/>
        <v/>
      </c>
      <c r="AO230" s="315" t="str">
        <f t="shared" si="270"/>
        <v/>
      </c>
      <c r="AP230" s="300"/>
      <c r="AS230" s="311" t="str">
        <f>IF(C230="","",C230)</f>
        <v>北陸</v>
      </c>
      <c r="AT230" s="311" t="str">
        <f>IF(D230="","",D230)</f>
        <v>中部</v>
      </c>
    </row>
    <row r="231" spans="2:46" ht="13.5" hidden="1" customHeight="1">
      <c r="B231" s="313"/>
      <c r="C231" s="675"/>
      <c r="D231" s="675"/>
      <c r="E231" s="302"/>
      <c r="F231" s="316"/>
      <c r="G231" s="316"/>
      <c r="H231" s="316"/>
      <c r="I231" s="316"/>
      <c r="J231" s="316"/>
      <c r="K231" s="316"/>
      <c r="L231" s="316"/>
      <c r="M231" s="316"/>
      <c r="N231" s="316"/>
      <c r="O231" s="316"/>
      <c r="P231" s="316"/>
      <c r="Q231" s="316"/>
      <c r="R231" s="316"/>
      <c r="S231" s="316"/>
      <c r="T231" s="316"/>
      <c r="U231" s="316"/>
      <c r="V231" s="316"/>
      <c r="W231" s="316"/>
      <c r="X231" s="316"/>
      <c r="Y231" s="316"/>
      <c r="Z231" s="316"/>
      <c r="AA231" s="316"/>
      <c r="AB231" s="316"/>
      <c r="AC231" s="316"/>
      <c r="AD231" s="672"/>
      <c r="AE231" s="26" t="s">
        <v>172</v>
      </c>
      <c r="AF231" s="310" t="str">
        <f>IF(COUNT(O230)=0,"",O230)</f>
        <v/>
      </c>
      <c r="AG231" s="310" t="str">
        <f>IF(COUNT(AA230)=0,"",AA230)</f>
        <v/>
      </c>
      <c r="AH231" s="315" t="str">
        <f t="shared" si="270"/>
        <v/>
      </c>
      <c r="AI231" s="315" t="str">
        <f t="shared" si="270"/>
        <v/>
      </c>
      <c r="AJ231" s="315" t="str">
        <f t="shared" si="270"/>
        <v/>
      </c>
      <c r="AK231" s="315" t="str">
        <f t="shared" si="270"/>
        <v/>
      </c>
      <c r="AL231" s="315" t="str">
        <f t="shared" si="270"/>
        <v/>
      </c>
      <c r="AM231" s="315" t="str">
        <f t="shared" si="270"/>
        <v/>
      </c>
      <c r="AN231" s="315" t="str">
        <f t="shared" si="270"/>
        <v/>
      </c>
      <c r="AO231" s="315" t="str">
        <f t="shared" si="270"/>
        <v/>
      </c>
      <c r="AP231" s="303"/>
      <c r="AS231" s="311" t="str">
        <f>IF(C230="","",C230)</f>
        <v>北陸</v>
      </c>
      <c r="AT231" s="311" t="str">
        <f>IF(D230="","",D230)</f>
        <v>中部</v>
      </c>
    </row>
    <row r="232" spans="2:46" ht="13.5" hidden="1" customHeight="1">
      <c r="B232" s="313"/>
      <c r="C232" s="675"/>
      <c r="D232" s="675"/>
      <c r="E232" s="26" t="s">
        <v>280</v>
      </c>
      <c r="F232" s="315" t="str">
        <f t="shared" ref="F232:O233" si="271">IF(COUNTIFS(F$573:F$577,"&lt;&gt;",$AS$573:$AS$577,$AS232,$AT$573:$AT$577,$AT232,$E$573:$E$577,$E232),SUMIFS(F$573:F$577,$AS$573:$AS$577,$AS232,$AT$573:$AT$577,$AT232,$E$573:$E$577,$E232),"")</f>
        <v/>
      </c>
      <c r="G232" s="315" t="str">
        <f t="shared" si="271"/>
        <v/>
      </c>
      <c r="H232" s="315" t="str">
        <f t="shared" si="271"/>
        <v/>
      </c>
      <c r="I232" s="315" t="str">
        <f t="shared" si="271"/>
        <v/>
      </c>
      <c r="J232" s="315" t="str">
        <f t="shared" si="271"/>
        <v/>
      </c>
      <c r="K232" s="315" t="str">
        <f t="shared" si="271"/>
        <v/>
      </c>
      <c r="L232" s="315" t="str">
        <f t="shared" si="271"/>
        <v/>
      </c>
      <c r="M232" s="315" t="str">
        <f t="shared" si="271"/>
        <v/>
      </c>
      <c r="N232" s="315" t="str">
        <f t="shared" si="271"/>
        <v/>
      </c>
      <c r="O232" s="315" t="str">
        <f t="shared" si="271"/>
        <v/>
      </c>
      <c r="P232" s="315" t="str">
        <f t="shared" ref="P232:AC233" si="272">IF(COUNTIFS(P$573:P$577,"&lt;&gt;",$AS$573:$AS$577,$AS232,$AT$573:$AT$577,$AT232,$E$573:$E$577,$E232),SUMIFS(P$573:P$577,$AS$573:$AS$577,$AS232,$AT$573:$AT$577,$AT232,$E$573:$E$577,$E232),"")</f>
        <v/>
      </c>
      <c r="Q232" s="315" t="str">
        <f t="shared" si="272"/>
        <v/>
      </c>
      <c r="R232" s="315" t="str">
        <f t="shared" si="272"/>
        <v/>
      </c>
      <c r="S232" s="315" t="str">
        <f t="shared" si="272"/>
        <v/>
      </c>
      <c r="T232" s="315" t="str">
        <f t="shared" si="272"/>
        <v/>
      </c>
      <c r="U232" s="315" t="str">
        <f t="shared" si="272"/>
        <v/>
      </c>
      <c r="V232" s="315" t="str">
        <f t="shared" si="272"/>
        <v/>
      </c>
      <c r="W232" s="315" t="str">
        <f t="shared" si="272"/>
        <v/>
      </c>
      <c r="X232" s="315" t="str">
        <f t="shared" si="272"/>
        <v/>
      </c>
      <c r="Y232" s="315" t="str">
        <f t="shared" si="272"/>
        <v/>
      </c>
      <c r="Z232" s="315" t="str">
        <f t="shared" si="272"/>
        <v/>
      </c>
      <c r="AA232" s="315" t="str">
        <f t="shared" si="272"/>
        <v/>
      </c>
      <c r="AB232" s="315" t="str">
        <f t="shared" si="272"/>
        <v/>
      </c>
      <c r="AC232" s="315" t="str">
        <f t="shared" si="272"/>
        <v/>
      </c>
      <c r="AD232" s="673" t="s">
        <v>281</v>
      </c>
      <c r="AE232" s="674"/>
      <c r="AF232" s="310" t="str">
        <f>IF(COUNT(F232:Q232)=0,"",SUM(F232:Q232))</f>
        <v/>
      </c>
      <c r="AG232" s="310" t="str">
        <f>IF(COUNT(R232:AC232)=0,"",SUM(R232:AC232))</f>
        <v/>
      </c>
      <c r="AH232" s="310" t="str">
        <f t="shared" ref="AH232:AO232" si="273">IF(COUNTIFS(AH$573:AH$577,"&lt;&gt;",$AS$573:$AS$577,$AS232,$AT$573:$AT$577,$AT232,$AD$573:$AD$577,$AD232),SUMIFS(AH$573:AH$577,$AS$573:$AS$577,$AS232,$AT$573:$AT$577,$AT232,$AD$573:$AD$577,$AD232),"")</f>
        <v/>
      </c>
      <c r="AI232" s="310" t="str">
        <f t="shared" si="273"/>
        <v/>
      </c>
      <c r="AJ232" s="310" t="str">
        <f t="shared" si="273"/>
        <v/>
      </c>
      <c r="AK232" s="310" t="str">
        <f t="shared" si="273"/>
        <v/>
      </c>
      <c r="AL232" s="310" t="str">
        <f t="shared" si="273"/>
        <v/>
      </c>
      <c r="AM232" s="310" t="str">
        <f t="shared" si="273"/>
        <v/>
      </c>
      <c r="AN232" s="310" t="str">
        <f t="shared" si="273"/>
        <v/>
      </c>
      <c r="AO232" s="310" t="str">
        <f t="shared" si="273"/>
        <v/>
      </c>
      <c r="AP232" s="335" t="str">
        <f>IF(COUNTIFS(AP$573:AP$577,"&lt;&gt;",$AS$573:$AS$577,$AS232,$AT$573:$AT$577,$AT232,$AD$573:$AD$577,$AD232),INDEX($AP$573:$AP$577,SUMPRODUCT(($AD$573:$AD$577=$AD232)*($AS$573:$AS$577=$AS232)*($AT$573:$AT$577=$AT232)*ROW($AS$573:$AS$577))-572,1),"")</f>
        <v/>
      </c>
      <c r="AS232" s="311" t="str">
        <f>IF(C230="","",C230)</f>
        <v>北陸</v>
      </c>
      <c r="AT232" s="311" t="str">
        <f>IF(D230="","",D230)</f>
        <v>中部</v>
      </c>
    </row>
    <row r="233" spans="2:46" ht="13.5" hidden="1" customHeight="1">
      <c r="B233" s="313"/>
      <c r="C233" s="675" t="str">
        <f>C218</f>
        <v>北陸</v>
      </c>
      <c r="D233" s="675" t="s">
        <v>287</v>
      </c>
      <c r="E233" s="26" t="s">
        <v>279</v>
      </c>
      <c r="F233" s="315" t="str">
        <f t="shared" si="271"/>
        <v/>
      </c>
      <c r="G233" s="315" t="str">
        <f t="shared" si="271"/>
        <v/>
      </c>
      <c r="H233" s="315" t="str">
        <f t="shared" si="271"/>
        <v/>
      </c>
      <c r="I233" s="315" t="str">
        <f t="shared" si="271"/>
        <v/>
      </c>
      <c r="J233" s="315" t="str">
        <f t="shared" si="271"/>
        <v/>
      </c>
      <c r="K233" s="315" t="str">
        <f t="shared" si="271"/>
        <v/>
      </c>
      <c r="L233" s="315" t="str">
        <f t="shared" si="271"/>
        <v/>
      </c>
      <c r="M233" s="315" t="str">
        <f t="shared" si="271"/>
        <v/>
      </c>
      <c r="N233" s="315" t="str">
        <f t="shared" si="271"/>
        <v/>
      </c>
      <c r="O233" s="315" t="str">
        <f t="shared" si="271"/>
        <v/>
      </c>
      <c r="P233" s="315" t="str">
        <f t="shared" si="272"/>
        <v/>
      </c>
      <c r="Q233" s="315" t="str">
        <f t="shared" si="272"/>
        <v/>
      </c>
      <c r="R233" s="315" t="str">
        <f t="shared" si="272"/>
        <v/>
      </c>
      <c r="S233" s="315" t="str">
        <f t="shared" si="272"/>
        <v/>
      </c>
      <c r="T233" s="315" t="str">
        <f t="shared" si="272"/>
        <v/>
      </c>
      <c r="U233" s="315" t="str">
        <f t="shared" si="272"/>
        <v/>
      </c>
      <c r="V233" s="315" t="str">
        <f t="shared" si="272"/>
        <v/>
      </c>
      <c r="W233" s="315" t="str">
        <f t="shared" si="272"/>
        <v/>
      </c>
      <c r="X233" s="315" t="str">
        <f t="shared" si="272"/>
        <v/>
      </c>
      <c r="Y233" s="315" t="str">
        <f t="shared" si="272"/>
        <v/>
      </c>
      <c r="Z233" s="315" t="str">
        <f t="shared" si="272"/>
        <v/>
      </c>
      <c r="AA233" s="315" t="str">
        <f t="shared" si="272"/>
        <v/>
      </c>
      <c r="AB233" s="315" t="str">
        <f t="shared" si="272"/>
        <v/>
      </c>
      <c r="AC233" s="315" t="str">
        <f t="shared" si="272"/>
        <v/>
      </c>
      <c r="AD233" s="671" t="s">
        <v>279</v>
      </c>
      <c r="AE233" s="26" t="s">
        <v>171</v>
      </c>
      <c r="AF233" s="310" t="str">
        <f>IF(COUNT(J233)=0,"",J233)</f>
        <v/>
      </c>
      <c r="AG233" s="310" t="str">
        <f>IF(COUNT(V233)=0,"",V233)</f>
        <v/>
      </c>
      <c r="AH233" s="315" t="str">
        <f t="shared" ref="AH233:AO234" si="274">IF(COUNTIFS(AH$573:AH$577,"&lt;&gt;",$AS$573:$AS$577,$AS233,$AT$573:$AT$577,$AT233,$AE$573:$AE$577,$AE233),SUMIFS(AH$573:AH$577,$AS$573:$AS$577,$AS233,$AT$573:$AT$577,$AT233,$AE$573:$AE$577,$AE233),"")</f>
        <v/>
      </c>
      <c r="AI233" s="315" t="str">
        <f t="shared" si="274"/>
        <v/>
      </c>
      <c r="AJ233" s="315" t="str">
        <f t="shared" si="274"/>
        <v/>
      </c>
      <c r="AK233" s="315" t="str">
        <f t="shared" si="274"/>
        <v/>
      </c>
      <c r="AL233" s="315" t="str">
        <f t="shared" si="274"/>
        <v/>
      </c>
      <c r="AM233" s="315" t="str">
        <f t="shared" si="274"/>
        <v/>
      </c>
      <c r="AN233" s="315" t="str">
        <f t="shared" si="274"/>
        <v/>
      </c>
      <c r="AO233" s="315" t="str">
        <f t="shared" si="274"/>
        <v/>
      </c>
      <c r="AP233" s="300"/>
      <c r="AS233" s="311" t="str">
        <f>IF(C233="","",C233)</f>
        <v>北陸</v>
      </c>
      <c r="AT233" s="311" t="str">
        <f>IF(D233="","",D233)</f>
        <v>関西</v>
      </c>
    </row>
    <row r="234" spans="2:46" ht="13.5" hidden="1" customHeight="1">
      <c r="B234" s="313"/>
      <c r="C234" s="675"/>
      <c r="D234" s="675"/>
      <c r="E234" s="302"/>
      <c r="F234" s="316"/>
      <c r="G234" s="316"/>
      <c r="H234" s="316"/>
      <c r="I234" s="316"/>
      <c r="J234" s="316"/>
      <c r="K234" s="316"/>
      <c r="L234" s="316"/>
      <c r="M234" s="316"/>
      <c r="N234" s="316"/>
      <c r="O234" s="316"/>
      <c r="P234" s="316"/>
      <c r="Q234" s="316"/>
      <c r="R234" s="316"/>
      <c r="S234" s="316"/>
      <c r="T234" s="316"/>
      <c r="U234" s="316"/>
      <c r="V234" s="316"/>
      <c r="W234" s="316"/>
      <c r="X234" s="316"/>
      <c r="Y234" s="316"/>
      <c r="Z234" s="316"/>
      <c r="AA234" s="316"/>
      <c r="AB234" s="316"/>
      <c r="AC234" s="316"/>
      <c r="AD234" s="672"/>
      <c r="AE234" s="26" t="s">
        <v>172</v>
      </c>
      <c r="AF234" s="310" t="str">
        <f>IF(COUNT(O233)=0,"",O233)</f>
        <v/>
      </c>
      <c r="AG234" s="310" t="str">
        <f>IF(COUNT(AA233)=0,"",AA233)</f>
        <v/>
      </c>
      <c r="AH234" s="315" t="str">
        <f t="shared" si="274"/>
        <v/>
      </c>
      <c r="AI234" s="315" t="str">
        <f t="shared" si="274"/>
        <v/>
      </c>
      <c r="AJ234" s="315" t="str">
        <f t="shared" si="274"/>
        <v/>
      </c>
      <c r="AK234" s="315" t="str">
        <f t="shared" si="274"/>
        <v/>
      </c>
      <c r="AL234" s="315" t="str">
        <f t="shared" si="274"/>
        <v/>
      </c>
      <c r="AM234" s="315" t="str">
        <f t="shared" si="274"/>
        <v/>
      </c>
      <c r="AN234" s="315" t="str">
        <f t="shared" si="274"/>
        <v/>
      </c>
      <c r="AO234" s="315" t="str">
        <f t="shared" si="274"/>
        <v/>
      </c>
      <c r="AP234" s="303"/>
      <c r="AS234" s="311" t="str">
        <f>IF(C233="","",C233)</f>
        <v>北陸</v>
      </c>
      <c r="AT234" s="311" t="str">
        <f>IF(D233="","",D233)</f>
        <v>関西</v>
      </c>
    </row>
    <row r="235" spans="2:46" ht="13.5" hidden="1" customHeight="1">
      <c r="B235" s="313"/>
      <c r="C235" s="675"/>
      <c r="D235" s="675"/>
      <c r="E235" s="26" t="s">
        <v>280</v>
      </c>
      <c r="F235" s="315" t="str">
        <f t="shared" ref="F235:O236" si="275">IF(COUNTIFS(F$573:F$577,"&lt;&gt;",$AS$573:$AS$577,$AS235,$AT$573:$AT$577,$AT235,$E$573:$E$577,$E235),SUMIFS(F$573:F$577,$AS$573:$AS$577,$AS235,$AT$573:$AT$577,$AT235,$E$573:$E$577,$E235),"")</f>
        <v/>
      </c>
      <c r="G235" s="315" t="str">
        <f t="shared" si="275"/>
        <v/>
      </c>
      <c r="H235" s="315" t="str">
        <f t="shared" si="275"/>
        <v/>
      </c>
      <c r="I235" s="315" t="str">
        <f t="shared" si="275"/>
        <v/>
      </c>
      <c r="J235" s="315" t="str">
        <f t="shared" si="275"/>
        <v/>
      </c>
      <c r="K235" s="315" t="str">
        <f t="shared" si="275"/>
        <v/>
      </c>
      <c r="L235" s="315" t="str">
        <f t="shared" si="275"/>
        <v/>
      </c>
      <c r="M235" s="315" t="str">
        <f t="shared" si="275"/>
        <v/>
      </c>
      <c r="N235" s="315" t="str">
        <f t="shared" si="275"/>
        <v/>
      </c>
      <c r="O235" s="315" t="str">
        <f t="shared" si="275"/>
        <v/>
      </c>
      <c r="P235" s="315" t="str">
        <f t="shared" ref="P235:AC236" si="276">IF(COUNTIFS(P$573:P$577,"&lt;&gt;",$AS$573:$AS$577,$AS235,$AT$573:$AT$577,$AT235,$E$573:$E$577,$E235),SUMIFS(P$573:P$577,$AS$573:$AS$577,$AS235,$AT$573:$AT$577,$AT235,$E$573:$E$577,$E235),"")</f>
        <v/>
      </c>
      <c r="Q235" s="315" t="str">
        <f t="shared" si="276"/>
        <v/>
      </c>
      <c r="R235" s="315" t="str">
        <f t="shared" si="276"/>
        <v/>
      </c>
      <c r="S235" s="315" t="str">
        <f t="shared" si="276"/>
        <v/>
      </c>
      <c r="T235" s="315" t="str">
        <f t="shared" si="276"/>
        <v/>
      </c>
      <c r="U235" s="315" t="str">
        <f t="shared" si="276"/>
        <v/>
      </c>
      <c r="V235" s="315" t="str">
        <f t="shared" si="276"/>
        <v/>
      </c>
      <c r="W235" s="315" t="str">
        <f t="shared" si="276"/>
        <v/>
      </c>
      <c r="X235" s="315" t="str">
        <f t="shared" si="276"/>
        <v/>
      </c>
      <c r="Y235" s="315" t="str">
        <f t="shared" si="276"/>
        <v/>
      </c>
      <c r="Z235" s="315" t="str">
        <f t="shared" si="276"/>
        <v/>
      </c>
      <c r="AA235" s="315" t="str">
        <f t="shared" si="276"/>
        <v/>
      </c>
      <c r="AB235" s="315" t="str">
        <f t="shared" si="276"/>
        <v/>
      </c>
      <c r="AC235" s="315" t="str">
        <f t="shared" si="276"/>
        <v/>
      </c>
      <c r="AD235" s="673" t="s">
        <v>281</v>
      </c>
      <c r="AE235" s="674"/>
      <c r="AF235" s="310" t="str">
        <f>IF(COUNT(F235:Q235)=0,"",SUM(F235:Q235))</f>
        <v/>
      </c>
      <c r="AG235" s="310" t="str">
        <f>IF(COUNT(R235:AC235)=0,"",SUM(R235:AC235))</f>
        <v/>
      </c>
      <c r="AH235" s="310" t="str">
        <f t="shared" ref="AH235:AO235" si="277">IF(COUNTIFS(AH$573:AH$577,"&lt;&gt;",$AS$573:$AS$577,$AS235,$AT$573:$AT$577,$AT235,$AD$573:$AD$577,$AD235),SUMIFS(AH$573:AH$577,$AS$573:$AS$577,$AS235,$AT$573:$AT$577,$AT235,$AD$573:$AD$577,$AD235),"")</f>
        <v/>
      </c>
      <c r="AI235" s="310" t="str">
        <f t="shared" si="277"/>
        <v/>
      </c>
      <c r="AJ235" s="310" t="str">
        <f t="shared" si="277"/>
        <v/>
      </c>
      <c r="AK235" s="310" t="str">
        <f t="shared" si="277"/>
        <v/>
      </c>
      <c r="AL235" s="310" t="str">
        <f t="shared" si="277"/>
        <v/>
      </c>
      <c r="AM235" s="310" t="str">
        <f t="shared" si="277"/>
        <v/>
      </c>
      <c r="AN235" s="310" t="str">
        <f t="shared" si="277"/>
        <v/>
      </c>
      <c r="AO235" s="310" t="str">
        <f t="shared" si="277"/>
        <v/>
      </c>
      <c r="AP235" s="335" t="str">
        <f>IF(COUNTIFS(AP$573:AP$577,"&lt;&gt;",$AS$573:$AS$577,$AS235,$AT$573:$AT$577,$AT235,$AD$573:$AD$577,$AD235),INDEX($AP$573:$AP$577,SUMPRODUCT(($AD$573:$AD$577=$AD235)*($AS$573:$AS$577=$AS235)*($AT$573:$AT$577=$AT235)*ROW($AS$573:$AS$577))-572,1),"")</f>
        <v/>
      </c>
      <c r="AS235" s="311" t="str">
        <f>IF(C233="","",C233)</f>
        <v>北陸</v>
      </c>
      <c r="AT235" s="311" t="str">
        <f>IF(D233="","",D233)</f>
        <v>関西</v>
      </c>
    </row>
    <row r="236" spans="2:46" ht="13.5" hidden="1" customHeight="1">
      <c r="B236" s="313"/>
      <c r="C236" s="675" t="str">
        <f>C218</f>
        <v>北陸</v>
      </c>
      <c r="D236" s="675" t="s">
        <v>288</v>
      </c>
      <c r="E236" s="26" t="s">
        <v>279</v>
      </c>
      <c r="F236" s="315" t="str">
        <f t="shared" si="275"/>
        <v/>
      </c>
      <c r="G236" s="315" t="str">
        <f t="shared" si="275"/>
        <v/>
      </c>
      <c r="H236" s="315" t="str">
        <f t="shared" si="275"/>
        <v/>
      </c>
      <c r="I236" s="315" t="str">
        <f t="shared" si="275"/>
        <v/>
      </c>
      <c r="J236" s="315" t="str">
        <f t="shared" si="275"/>
        <v/>
      </c>
      <c r="K236" s="315" t="str">
        <f t="shared" si="275"/>
        <v/>
      </c>
      <c r="L236" s="315" t="str">
        <f t="shared" si="275"/>
        <v/>
      </c>
      <c r="M236" s="315" t="str">
        <f t="shared" si="275"/>
        <v/>
      </c>
      <c r="N236" s="315" t="str">
        <f t="shared" si="275"/>
        <v/>
      </c>
      <c r="O236" s="315" t="str">
        <f t="shared" si="275"/>
        <v/>
      </c>
      <c r="P236" s="315" t="str">
        <f t="shared" si="276"/>
        <v/>
      </c>
      <c r="Q236" s="315" t="str">
        <f t="shared" si="276"/>
        <v/>
      </c>
      <c r="R236" s="315" t="str">
        <f t="shared" si="276"/>
        <v/>
      </c>
      <c r="S236" s="315" t="str">
        <f t="shared" si="276"/>
        <v/>
      </c>
      <c r="T236" s="315" t="str">
        <f t="shared" si="276"/>
        <v/>
      </c>
      <c r="U236" s="315" t="str">
        <f t="shared" si="276"/>
        <v/>
      </c>
      <c r="V236" s="315" t="str">
        <f t="shared" si="276"/>
        <v/>
      </c>
      <c r="W236" s="315" t="str">
        <f t="shared" si="276"/>
        <v/>
      </c>
      <c r="X236" s="315" t="str">
        <f t="shared" si="276"/>
        <v/>
      </c>
      <c r="Y236" s="315" t="str">
        <f t="shared" si="276"/>
        <v/>
      </c>
      <c r="Z236" s="315" t="str">
        <f t="shared" si="276"/>
        <v/>
      </c>
      <c r="AA236" s="315" t="str">
        <f t="shared" si="276"/>
        <v/>
      </c>
      <c r="AB236" s="315" t="str">
        <f t="shared" si="276"/>
        <v/>
      </c>
      <c r="AC236" s="315" t="str">
        <f t="shared" si="276"/>
        <v/>
      </c>
      <c r="AD236" s="671" t="s">
        <v>279</v>
      </c>
      <c r="AE236" s="26" t="s">
        <v>171</v>
      </c>
      <c r="AF236" s="310" t="str">
        <f>IF(COUNT(J236)=0,"",J236)</f>
        <v/>
      </c>
      <c r="AG236" s="310" t="str">
        <f>IF(COUNT(V236)=0,"",V236)</f>
        <v/>
      </c>
      <c r="AH236" s="315" t="str">
        <f t="shared" ref="AH236:AO237" si="278">IF(COUNTIFS(AH$573:AH$577,"&lt;&gt;",$AS$573:$AS$577,$AS236,$AT$573:$AT$577,$AT236,$AE$573:$AE$577,$AE236),SUMIFS(AH$573:AH$577,$AS$573:$AS$577,$AS236,$AT$573:$AT$577,$AT236,$AE$573:$AE$577,$AE236),"")</f>
        <v/>
      </c>
      <c r="AI236" s="315" t="str">
        <f t="shared" si="278"/>
        <v/>
      </c>
      <c r="AJ236" s="315" t="str">
        <f t="shared" si="278"/>
        <v/>
      </c>
      <c r="AK236" s="315" t="str">
        <f t="shared" si="278"/>
        <v/>
      </c>
      <c r="AL236" s="315" t="str">
        <f t="shared" si="278"/>
        <v/>
      </c>
      <c r="AM236" s="315" t="str">
        <f t="shared" si="278"/>
        <v/>
      </c>
      <c r="AN236" s="315" t="str">
        <f t="shared" si="278"/>
        <v/>
      </c>
      <c r="AO236" s="315" t="str">
        <f t="shared" si="278"/>
        <v/>
      </c>
      <c r="AP236" s="300"/>
      <c r="AS236" s="311" t="str">
        <f>IF(C236="","",C236)</f>
        <v>北陸</v>
      </c>
      <c r="AT236" s="311" t="str">
        <f>IF(D236="","",D236)</f>
        <v>中国</v>
      </c>
    </row>
    <row r="237" spans="2:46" ht="13.5" hidden="1" customHeight="1">
      <c r="B237" s="313"/>
      <c r="C237" s="675"/>
      <c r="D237" s="675"/>
      <c r="E237" s="302"/>
      <c r="F237" s="316"/>
      <c r="G237" s="316"/>
      <c r="H237" s="316"/>
      <c r="I237" s="316"/>
      <c r="J237" s="316"/>
      <c r="K237" s="316"/>
      <c r="L237" s="316"/>
      <c r="M237" s="316"/>
      <c r="N237" s="316"/>
      <c r="O237" s="316"/>
      <c r="P237" s="316"/>
      <c r="Q237" s="316"/>
      <c r="R237" s="316"/>
      <c r="S237" s="316"/>
      <c r="T237" s="316"/>
      <c r="U237" s="316"/>
      <c r="V237" s="316"/>
      <c r="W237" s="316"/>
      <c r="X237" s="316"/>
      <c r="Y237" s="316"/>
      <c r="Z237" s="316"/>
      <c r="AA237" s="316"/>
      <c r="AB237" s="316"/>
      <c r="AC237" s="316"/>
      <c r="AD237" s="672"/>
      <c r="AE237" s="26" t="s">
        <v>172</v>
      </c>
      <c r="AF237" s="310" t="str">
        <f>IF(COUNT(O236)=0,"",O236)</f>
        <v/>
      </c>
      <c r="AG237" s="310" t="str">
        <f>IF(COUNT(AA236)=0,"",AA236)</f>
        <v/>
      </c>
      <c r="AH237" s="315" t="str">
        <f t="shared" si="278"/>
        <v/>
      </c>
      <c r="AI237" s="315" t="str">
        <f t="shared" si="278"/>
        <v/>
      </c>
      <c r="AJ237" s="315" t="str">
        <f t="shared" si="278"/>
        <v/>
      </c>
      <c r="AK237" s="315" t="str">
        <f t="shared" si="278"/>
        <v/>
      </c>
      <c r="AL237" s="315" t="str">
        <f t="shared" si="278"/>
        <v/>
      </c>
      <c r="AM237" s="315" t="str">
        <f t="shared" si="278"/>
        <v/>
      </c>
      <c r="AN237" s="315" t="str">
        <f t="shared" si="278"/>
        <v/>
      </c>
      <c r="AO237" s="315" t="str">
        <f t="shared" si="278"/>
        <v/>
      </c>
      <c r="AP237" s="303"/>
      <c r="AS237" s="311" t="str">
        <f>IF(C236="","",C236)</f>
        <v>北陸</v>
      </c>
      <c r="AT237" s="311" t="str">
        <f>IF(D236="","",D236)</f>
        <v>中国</v>
      </c>
    </row>
    <row r="238" spans="2:46" ht="13.5" hidden="1" customHeight="1">
      <c r="B238" s="313"/>
      <c r="C238" s="675"/>
      <c r="D238" s="675"/>
      <c r="E238" s="26" t="s">
        <v>280</v>
      </c>
      <c r="F238" s="315" t="str">
        <f t="shared" ref="F238:O239" si="279">IF(COUNTIFS(F$573:F$577,"&lt;&gt;",$AS$573:$AS$577,$AS238,$AT$573:$AT$577,$AT238,$E$573:$E$577,$E238),SUMIFS(F$573:F$577,$AS$573:$AS$577,$AS238,$AT$573:$AT$577,$AT238,$E$573:$E$577,$E238),"")</f>
        <v/>
      </c>
      <c r="G238" s="315" t="str">
        <f t="shared" si="279"/>
        <v/>
      </c>
      <c r="H238" s="315" t="str">
        <f t="shared" si="279"/>
        <v/>
      </c>
      <c r="I238" s="315" t="str">
        <f t="shared" si="279"/>
        <v/>
      </c>
      <c r="J238" s="315" t="str">
        <f t="shared" si="279"/>
        <v/>
      </c>
      <c r="K238" s="315" t="str">
        <f t="shared" si="279"/>
        <v/>
      </c>
      <c r="L238" s="315" t="str">
        <f t="shared" si="279"/>
        <v/>
      </c>
      <c r="M238" s="315" t="str">
        <f t="shared" si="279"/>
        <v/>
      </c>
      <c r="N238" s="315" t="str">
        <f t="shared" si="279"/>
        <v/>
      </c>
      <c r="O238" s="315" t="str">
        <f t="shared" si="279"/>
        <v/>
      </c>
      <c r="P238" s="315" t="str">
        <f t="shared" ref="P238:AC239" si="280">IF(COUNTIFS(P$573:P$577,"&lt;&gt;",$AS$573:$AS$577,$AS238,$AT$573:$AT$577,$AT238,$E$573:$E$577,$E238),SUMIFS(P$573:P$577,$AS$573:$AS$577,$AS238,$AT$573:$AT$577,$AT238,$E$573:$E$577,$E238),"")</f>
        <v/>
      </c>
      <c r="Q238" s="315" t="str">
        <f t="shared" si="280"/>
        <v/>
      </c>
      <c r="R238" s="315" t="str">
        <f t="shared" si="280"/>
        <v/>
      </c>
      <c r="S238" s="315" t="str">
        <f t="shared" si="280"/>
        <v/>
      </c>
      <c r="T238" s="315" t="str">
        <f t="shared" si="280"/>
        <v/>
      </c>
      <c r="U238" s="315" t="str">
        <f t="shared" si="280"/>
        <v/>
      </c>
      <c r="V238" s="315" t="str">
        <f t="shared" si="280"/>
        <v/>
      </c>
      <c r="W238" s="315" t="str">
        <f t="shared" si="280"/>
        <v/>
      </c>
      <c r="X238" s="315" t="str">
        <f t="shared" si="280"/>
        <v/>
      </c>
      <c r="Y238" s="315" t="str">
        <f t="shared" si="280"/>
        <v/>
      </c>
      <c r="Z238" s="315" t="str">
        <f t="shared" si="280"/>
        <v/>
      </c>
      <c r="AA238" s="315" t="str">
        <f t="shared" si="280"/>
        <v/>
      </c>
      <c r="AB238" s="315" t="str">
        <f t="shared" si="280"/>
        <v/>
      </c>
      <c r="AC238" s="315" t="str">
        <f t="shared" si="280"/>
        <v/>
      </c>
      <c r="AD238" s="673" t="s">
        <v>281</v>
      </c>
      <c r="AE238" s="674"/>
      <c r="AF238" s="310" t="str">
        <f>IF(COUNT(F238:Q238)=0,"",SUM(F238:Q238))</f>
        <v/>
      </c>
      <c r="AG238" s="310" t="str">
        <f>IF(COUNT(R238:AC238)=0,"",SUM(R238:AC238))</f>
        <v/>
      </c>
      <c r="AH238" s="310" t="str">
        <f t="shared" ref="AH238:AO238" si="281">IF(COUNTIFS(AH$573:AH$577,"&lt;&gt;",$AS$573:$AS$577,$AS238,$AT$573:$AT$577,$AT238,$AD$573:$AD$577,$AD238),SUMIFS(AH$573:AH$577,$AS$573:$AS$577,$AS238,$AT$573:$AT$577,$AT238,$AD$573:$AD$577,$AD238),"")</f>
        <v/>
      </c>
      <c r="AI238" s="310" t="str">
        <f t="shared" si="281"/>
        <v/>
      </c>
      <c r="AJ238" s="310" t="str">
        <f t="shared" si="281"/>
        <v/>
      </c>
      <c r="AK238" s="310" t="str">
        <f t="shared" si="281"/>
        <v/>
      </c>
      <c r="AL238" s="310" t="str">
        <f t="shared" si="281"/>
        <v/>
      </c>
      <c r="AM238" s="310" t="str">
        <f t="shared" si="281"/>
        <v/>
      </c>
      <c r="AN238" s="310" t="str">
        <f t="shared" si="281"/>
        <v/>
      </c>
      <c r="AO238" s="310" t="str">
        <f t="shared" si="281"/>
        <v/>
      </c>
      <c r="AP238" s="335" t="str">
        <f>IF(COUNTIFS(AP$573:AP$577,"&lt;&gt;",$AS$573:$AS$577,$AS238,$AT$573:$AT$577,$AT238,$AD$573:$AD$577,$AD238),INDEX($AP$573:$AP$577,SUMPRODUCT(($AD$573:$AD$577=$AD238)*($AS$573:$AS$577=$AS238)*($AT$573:$AT$577=$AT238)*ROW($AS$573:$AS$577))-572,1),"")</f>
        <v/>
      </c>
      <c r="AS238" s="311" t="str">
        <f>IF(C236="","",C236)</f>
        <v>北陸</v>
      </c>
      <c r="AT238" s="311" t="str">
        <f>IF(D236="","",D236)</f>
        <v>中国</v>
      </c>
    </row>
    <row r="239" spans="2:46" ht="13.5" hidden="1" customHeight="1">
      <c r="B239" s="313"/>
      <c r="C239" s="675" t="str">
        <f>C218</f>
        <v>北陸</v>
      </c>
      <c r="D239" s="675" t="s">
        <v>289</v>
      </c>
      <c r="E239" s="26" t="s">
        <v>279</v>
      </c>
      <c r="F239" s="315" t="str">
        <f t="shared" si="279"/>
        <v/>
      </c>
      <c r="G239" s="315" t="str">
        <f t="shared" si="279"/>
        <v/>
      </c>
      <c r="H239" s="315" t="str">
        <f t="shared" si="279"/>
        <v/>
      </c>
      <c r="I239" s="315" t="str">
        <f t="shared" si="279"/>
        <v/>
      </c>
      <c r="J239" s="315" t="str">
        <f t="shared" si="279"/>
        <v/>
      </c>
      <c r="K239" s="315" t="str">
        <f t="shared" si="279"/>
        <v/>
      </c>
      <c r="L239" s="315" t="str">
        <f t="shared" si="279"/>
        <v/>
      </c>
      <c r="M239" s="315" t="str">
        <f t="shared" si="279"/>
        <v/>
      </c>
      <c r="N239" s="315" t="str">
        <f t="shared" si="279"/>
        <v/>
      </c>
      <c r="O239" s="315" t="str">
        <f t="shared" si="279"/>
        <v/>
      </c>
      <c r="P239" s="315" t="str">
        <f t="shared" si="280"/>
        <v/>
      </c>
      <c r="Q239" s="315" t="str">
        <f t="shared" si="280"/>
        <v/>
      </c>
      <c r="R239" s="315" t="str">
        <f t="shared" si="280"/>
        <v/>
      </c>
      <c r="S239" s="315" t="str">
        <f t="shared" si="280"/>
        <v/>
      </c>
      <c r="T239" s="315" t="str">
        <f t="shared" si="280"/>
        <v/>
      </c>
      <c r="U239" s="315" t="str">
        <f t="shared" si="280"/>
        <v/>
      </c>
      <c r="V239" s="315" t="str">
        <f t="shared" si="280"/>
        <v/>
      </c>
      <c r="W239" s="315" t="str">
        <f t="shared" si="280"/>
        <v/>
      </c>
      <c r="X239" s="315" t="str">
        <f t="shared" si="280"/>
        <v/>
      </c>
      <c r="Y239" s="315" t="str">
        <f t="shared" si="280"/>
        <v/>
      </c>
      <c r="Z239" s="315" t="str">
        <f t="shared" si="280"/>
        <v/>
      </c>
      <c r="AA239" s="315" t="str">
        <f t="shared" si="280"/>
        <v/>
      </c>
      <c r="AB239" s="315" t="str">
        <f t="shared" si="280"/>
        <v/>
      </c>
      <c r="AC239" s="315" t="str">
        <f t="shared" si="280"/>
        <v/>
      </c>
      <c r="AD239" s="671" t="s">
        <v>279</v>
      </c>
      <c r="AE239" s="26" t="s">
        <v>171</v>
      </c>
      <c r="AF239" s="310" t="str">
        <f>IF(COUNT(J239)=0,"",J239)</f>
        <v/>
      </c>
      <c r="AG239" s="310" t="str">
        <f>IF(COUNT(V239)=0,"",V239)</f>
        <v/>
      </c>
      <c r="AH239" s="315" t="str">
        <f t="shared" ref="AH239:AO240" si="282">IF(COUNTIFS(AH$573:AH$577,"&lt;&gt;",$AS$573:$AS$577,$AS239,$AT$573:$AT$577,$AT239,$AE$573:$AE$577,$AE239),SUMIFS(AH$573:AH$577,$AS$573:$AS$577,$AS239,$AT$573:$AT$577,$AT239,$AE$573:$AE$577,$AE239),"")</f>
        <v/>
      </c>
      <c r="AI239" s="315" t="str">
        <f t="shared" si="282"/>
        <v/>
      </c>
      <c r="AJ239" s="315" t="str">
        <f t="shared" si="282"/>
        <v/>
      </c>
      <c r="AK239" s="315" t="str">
        <f t="shared" si="282"/>
        <v/>
      </c>
      <c r="AL239" s="315" t="str">
        <f t="shared" si="282"/>
        <v/>
      </c>
      <c r="AM239" s="315" t="str">
        <f t="shared" si="282"/>
        <v/>
      </c>
      <c r="AN239" s="315" t="str">
        <f t="shared" si="282"/>
        <v/>
      </c>
      <c r="AO239" s="315" t="str">
        <f t="shared" si="282"/>
        <v/>
      </c>
      <c r="AP239" s="300"/>
      <c r="AS239" s="311" t="str">
        <f>IF(C239="","",C239)</f>
        <v>北陸</v>
      </c>
      <c r="AT239" s="311" t="str">
        <f>IF(D239="","",D239)</f>
        <v>四国</v>
      </c>
    </row>
    <row r="240" spans="2:46" ht="13.5" hidden="1" customHeight="1">
      <c r="B240" s="313"/>
      <c r="C240" s="675"/>
      <c r="D240" s="675"/>
      <c r="E240" s="302"/>
      <c r="F240" s="316"/>
      <c r="G240" s="316"/>
      <c r="H240" s="316"/>
      <c r="I240" s="316"/>
      <c r="J240" s="316"/>
      <c r="K240" s="316"/>
      <c r="L240" s="316"/>
      <c r="M240" s="316"/>
      <c r="N240" s="316"/>
      <c r="O240" s="316"/>
      <c r="P240" s="316"/>
      <c r="Q240" s="316"/>
      <c r="R240" s="316"/>
      <c r="S240" s="316"/>
      <c r="T240" s="316"/>
      <c r="U240" s="316"/>
      <c r="V240" s="316"/>
      <c r="W240" s="316"/>
      <c r="X240" s="316"/>
      <c r="Y240" s="316"/>
      <c r="Z240" s="316"/>
      <c r="AA240" s="316"/>
      <c r="AB240" s="316"/>
      <c r="AC240" s="316"/>
      <c r="AD240" s="672"/>
      <c r="AE240" s="26" t="s">
        <v>172</v>
      </c>
      <c r="AF240" s="310" t="str">
        <f>IF(COUNT(O239)=0,"",O239)</f>
        <v/>
      </c>
      <c r="AG240" s="310" t="str">
        <f>IF(COUNT(AA239)=0,"",AA239)</f>
        <v/>
      </c>
      <c r="AH240" s="315" t="str">
        <f t="shared" si="282"/>
        <v/>
      </c>
      <c r="AI240" s="315" t="str">
        <f t="shared" si="282"/>
        <v/>
      </c>
      <c r="AJ240" s="315" t="str">
        <f t="shared" si="282"/>
        <v/>
      </c>
      <c r="AK240" s="315" t="str">
        <f t="shared" si="282"/>
        <v/>
      </c>
      <c r="AL240" s="315" t="str">
        <f t="shared" si="282"/>
        <v/>
      </c>
      <c r="AM240" s="315" t="str">
        <f t="shared" si="282"/>
        <v/>
      </c>
      <c r="AN240" s="315" t="str">
        <f t="shared" si="282"/>
        <v/>
      </c>
      <c r="AO240" s="315" t="str">
        <f t="shared" si="282"/>
        <v/>
      </c>
      <c r="AP240" s="303"/>
      <c r="AS240" s="311" t="str">
        <f>IF(C239="","",C239)</f>
        <v>北陸</v>
      </c>
      <c r="AT240" s="311" t="str">
        <f>IF(D239="","",D239)</f>
        <v>四国</v>
      </c>
    </row>
    <row r="241" spans="2:46" ht="13.5" hidden="1" customHeight="1">
      <c r="B241" s="313"/>
      <c r="C241" s="675"/>
      <c r="D241" s="675"/>
      <c r="E241" s="26" t="s">
        <v>280</v>
      </c>
      <c r="F241" s="315" t="str">
        <f t="shared" ref="F241:O242" si="283">IF(COUNTIFS(F$573:F$577,"&lt;&gt;",$AS$573:$AS$577,$AS241,$AT$573:$AT$577,$AT241,$E$573:$E$577,$E241),SUMIFS(F$573:F$577,$AS$573:$AS$577,$AS241,$AT$573:$AT$577,$AT241,$E$573:$E$577,$E241),"")</f>
        <v/>
      </c>
      <c r="G241" s="315" t="str">
        <f t="shared" si="283"/>
        <v/>
      </c>
      <c r="H241" s="315" t="str">
        <f t="shared" si="283"/>
        <v/>
      </c>
      <c r="I241" s="315" t="str">
        <f t="shared" si="283"/>
        <v/>
      </c>
      <c r="J241" s="315" t="str">
        <f t="shared" si="283"/>
        <v/>
      </c>
      <c r="K241" s="315" t="str">
        <f t="shared" si="283"/>
        <v/>
      </c>
      <c r="L241" s="315" t="str">
        <f t="shared" si="283"/>
        <v/>
      </c>
      <c r="M241" s="315" t="str">
        <f t="shared" si="283"/>
        <v/>
      </c>
      <c r="N241" s="315" t="str">
        <f t="shared" si="283"/>
        <v/>
      </c>
      <c r="O241" s="315" t="str">
        <f t="shared" si="283"/>
        <v/>
      </c>
      <c r="P241" s="315" t="str">
        <f t="shared" ref="P241:AC242" si="284">IF(COUNTIFS(P$573:P$577,"&lt;&gt;",$AS$573:$AS$577,$AS241,$AT$573:$AT$577,$AT241,$E$573:$E$577,$E241),SUMIFS(P$573:P$577,$AS$573:$AS$577,$AS241,$AT$573:$AT$577,$AT241,$E$573:$E$577,$E241),"")</f>
        <v/>
      </c>
      <c r="Q241" s="315" t="str">
        <f t="shared" si="284"/>
        <v/>
      </c>
      <c r="R241" s="315" t="str">
        <f t="shared" si="284"/>
        <v/>
      </c>
      <c r="S241" s="315" t="str">
        <f t="shared" si="284"/>
        <v/>
      </c>
      <c r="T241" s="315" t="str">
        <f t="shared" si="284"/>
        <v/>
      </c>
      <c r="U241" s="315" t="str">
        <f t="shared" si="284"/>
        <v/>
      </c>
      <c r="V241" s="315" t="str">
        <f t="shared" si="284"/>
        <v/>
      </c>
      <c r="W241" s="315" t="str">
        <f t="shared" si="284"/>
        <v/>
      </c>
      <c r="X241" s="315" t="str">
        <f t="shared" si="284"/>
        <v/>
      </c>
      <c r="Y241" s="315" t="str">
        <f t="shared" si="284"/>
        <v/>
      </c>
      <c r="Z241" s="315" t="str">
        <f t="shared" si="284"/>
        <v/>
      </c>
      <c r="AA241" s="315" t="str">
        <f t="shared" si="284"/>
        <v/>
      </c>
      <c r="AB241" s="315" t="str">
        <f t="shared" si="284"/>
        <v/>
      </c>
      <c r="AC241" s="315" t="str">
        <f t="shared" si="284"/>
        <v/>
      </c>
      <c r="AD241" s="673" t="s">
        <v>281</v>
      </c>
      <c r="AE241" s="674"/>
      <c r="AF241" s="310" t="str">
        <f>IF(COUNT(F241:Q241)=0,"",SUM(F241:Q241))</f>
        <v/>
      </c>
      <c r="AG241" s="310" t="str">
        <f>IF(COUNT(R241:AC241)=0,"",SUM(R241:AC241))</f>
        <v/>
      </c>
      <c r="AH241" s="310" t="str">
        <f t="shared" ref="AH241:AO241" si="285">IF(COUNTIFS(AH$573:AH$577,"&lt;&gt;",$AS$573:$AS$577,$AS241,$AT$573:$AT$577,$AT241,$AD$573:$AD$577,$AD241),SUMIFS(AH$573:AH$577,$AS$573:$AS$577,$AS241,$AT$573:$AT$577,$AT241,$AD$573:$AD$577,$AD241),"")</f>
        <v/>
      </c>
      <c r="AI241" s="310" t="str">
        <f t="shared" si="285"/>
        <v/>
      </c>
      <c r="AJ241" s="310" t="str">
        <f t="shared" si="285"/>
        <v/>
      </c>
      <c r="AK241" s="310" t="str">
        <f t="shared" si="285"/>
        <v/>
      </c>
      <c r="AL241" s="310" t="str">
        <f t="shared" si="285"/>
        <v/>
      </c>
      <c r="AM241" s="310" t="str">
        <f t="shared" si="285"/>
        <v/>
      </c>
      <c r="AN241" s="310" t="str">
        <f t="shared" si="285"/>
        <v/>
      </c>
      <c r="AO241" s="310" t="str">
        <f t="shared" si="285"/>
        <v/>
      </c>
      <c r="AP241" s="335" t="str">
        <f>IF(COUNTIFS(AP$573:AP$577,"&lt;&gt;",$AS$573:$AS$577,$AS241,$AT$573:$AT$577,$AT241,$AD$573:$AD$577,$AD241),INDEX($AP$573:$AP$577,SUMPRODUCT(($AD$573:$AD$577=$AD241)*($AS$573:$AS$577=$AS241)*($AT$573:$AT$577=$AT241)*ROW($AS$573:$AS$577))-572,1),"")</f>
        <v/>
      </c>
      <c r="AS241" s="311" t="str">
        <f>IF(C239="","",C239)</f>
        <v>北陸</v>
      </c>
      <c r="AT241" s="311" t="str">
        <f>IF(D239="","",D239)</f>
        <v>四国</v>
      </c>
    </row>
    <row r="242" spans="2:46" ht="13.5" hidden="1" customHeight="1">
      <c r="B242" s="313"/>
      <c r="C242" s="675" t="str">
        <f>C218</f>
        <v>北陸</v>
      </c>
      <c r="D242" s="675" t="s">
        <v>290</v>
      </c>
      <c r="E242" s="26" t="s">
        <v>279</v>
      </c>
      <c r="F242" s="315" t="str">
        <f t="shared" si="283"/>
        <v/>
      </c>
      <c r="G242" s="315" t="str">
        <f t="shared" si="283"/>
        <v/>
      </c>
      <c r="H242" s="315" t="str">
        <f t="shared" si="283"/>
        <v/>
      </c>
      <c r="I242" s="315" t="str">
        <f t="shared" si="283"/>
        <v/>
      </c>
      <c r="J242" s="315" t="str">
        <f t="shared" si="283"/>
        <v/>
      </c>
      <c r="K242" s="315" t="str">
        <f t="shared" si="283"/>
        <v/>
      </c>
      <c r="L242" s="315" t="str">
        <f t="shared" si="283"/>
        <v/>
      </c>
      <c r="M242" s="315" t="str">
        <f t="shared" si="283"/>
        <v/>
      </c>
      <c r="N242" s="315" t="str">
        <f t="shared" si="283"/>
        <v/>
      </c>
      <c r="O242" s="315" t="str">
        <f t="shared" si="283"/>
        <v/>
      </c>
      <c r="P242" s="315" t="str">
        <f t="shared" si="284"/>
        <v/>
      </c>
      <c r="Q242" s="315" t="str">
        <f t="shared" si="284"/>
        <v/>
      </c>
      <c r="R242" s="315" t="str">
        <f t="shared" si="284"/>
        <v/>
      </c>
      <c r="S242" s="315" t="str">
        <f t="shared" si="284"/>
        <v/>
      </c>
      <c r="T242" s="315" t="str">
        <f t="shared" si="284"/>
        <v/>
      </c>
      <c r="U242" s="315" t="str">
        <f t="shared" si="284"/>
        <v/>
      </c>
      <c r="V242" s="315" t="str">
        <f t="shared" si="284"/>
        <v/>
      </c>
      <c r="W242" s="315" t="str">
        <f t="shared" si="284"/>
        <v/>
      </c>
      <c r="X242" s="315" t="str">
        <f t="shared" si="284"/>
        <v/>
      </c>
      <c r="Y242" s="315" t="str">
        <f t="shared" si="284"/>
        <v/>
      </c>
      <c r="Z242" s="315" t="str">
        <f t="shared" si="284"/>
        <v/>
      </c>
      <c r="AA242" s="315" t="str">
        <f t="shared" si="284"/>
        <v/>
      </c>
      <c r="AB242" s="315" t="str">
        <f t="shared" si="284"/>
        <v/>
      </c>
      <c r="AC242" s="315" t="str">
        <f t="shared" si="284"/>
        <v/>
      </c>
      <c r="AD242" s="671" t="s">
        <v>279</v>
      </c>
      <c r="AE242" s="26" t="s">
        <v>171</v>
      </c>
      <c r="AF242" s="310" t="str">
        <f>IF(COUNT(J242)=0,"",J242)</f>
        <v/>
      </c>
      <c r="AG242" s="310" t="str">
        <f>IF(COUNT(V242)=0,"",V242)</f>
        <v/>
      </c>
      <c r="AH242" s="315" t="str">
        <f t="shared" ref="AH242:AO243" si="286">IF(COUNTIFS(AH$573:AH$577,"&lt;&gt;",$AS$573:$AS$577,$AS242,$AT$573:$AT$577,$AT242,$AE$573:$AE$577,$AE242),SUMIFS(AH$573:AH$577,$AS$573:$AS$577,$AS242,$AT$573:$AT$577,$AT242,$AE$573:$AE$577,$AE242),"")</f>
        <v/>
      </c>
      <c r="AI242" s="315" t="str">
        <f t="shared" si="286"/>
        <v/>
      </c>
      <c r="AJ242" s="315" t="str">
        <f t="shared" si="286"/>
        <v/>
      </c>
      <c r="AK242" s="315" t="str">
        <f t="shared" si="286"/>
        <v/>
      </c>
      <c r="AL242" s="315" t="str">
        <f t="shared" si="286"/>
        <v/>
      </c>
      <c r="AM242" s="315" t="str">
        <f t="shared" si="286"/>
        <v/>
      </c>
      <c r="AN242" s="315" t="str">
        <f t="shared" si="286"/>
        <v/>
      </c>
      <c r="AO242" s="315" t="str">
        <f t="shared" si="286"/>
        <v/>
      </c>
      <c r="AP242" s="300"/>
      <c r="AS242" s="311" t="str">
        <f>IF(C242="","",C242)</f>
        <v>北陸</v>
      </c>
      <c r="AT242" s="311" t="str">
        <f>IF(D242="","",D242)</f>
        <v>九州</v>
      </c>
    </row>
    <row r="243" spans="2:46" ht="13.5" hidden="1" customHeight="1">
      <c r="B243" s="313"/>
      <c r="C243" s="675"/>
      <c r="D243" s="675"/>
      <c r="E243" s="302"/>
      <c r="F243" s="316"/>
      <c r="G243" s="316"/>
      <c r="H243" s="316"/>
      <c r="I243" s="316"/>
      <c r="J243" s="316"/>
      <c r="K243" s="316"/>
      <c r="L243" s="316"/>
      <c r="M243" s="316"/>
      <c r="N243" s="316"/>
      <c r="O243" s="316"/>
      <c r="P243" s="316"/>
      <c r="Q243" s="316"/>
      <c r="R243" s="316"/>
      <c r="S243" s="316"/>
      <c r="T243" s="316"/>
      <c r="U243" s="316"/>
      <c r="V243" s="316"/>
      <c r="W243" s="316"/>
      <c r="X243" s="316"/>
      <c r="Y243" s="316"/>
      <c r="Z243" s="316"/>
      <c r="AA243" s="316"/>
      <c r="AB243" s="316"/>
      <c r="AC243" s="316"/>
      <c r="AD243" s="672"/>
      <c r="AE243" s="26" t="s">
        <v>172</v>
      </c>
      <c r="AF243" s="310" t="str">
        <f>IF(COUNT(O242)=0,"",O242)</f>
        <v/>
      </c>
      <c r="AG243" s="310" t="str">
        <f>IF(COUNT(AA242)=0,"",AA242)</f>
        <v/>
      </c>
      <c r="AH243" s="315" t="str">
        <f t="shared" si="286"/>
        <v/>
      </c>
      <c r="AI243" s="315" t="str">
        <f t="shared" si="286"/>
        <v/>
      </c>
      <c r="AJ243" s="315" t="str">
        <f t="shared" si="286"/>
        <v/>
      </c>
      <c r="AK243" s="315" t="str">
        <f t="shared" si="286"/>
        <v/>
      </c>
      <c r="AL243" s="315" t="str">
        <f t="shared" si="286"/>
        <v/>
      </c>
      <c r="AM243" s="315" t="str">
        <f t="shared" si="286"/>
        <v/>
      </c>
      <c r="AN243" s="315" t="str">
        <f t="shared" si="286"/>
        <v/>
      </c>
      <c r="AO243" s="315" t="str">
        <f t="shared" si="286"/>
        <v/>
      </c>
      <c r="AP243" s="303"/>
      <c r="AS243" s="311" t="str">
        <f>IF(C242="","",C242)</f>
        <v>北陸</v>
      </c>
      <c r="AT243" s="311" t="str">
        <f>IF(D242="","",D242)</f>
        <v>九州</v>
      </c>
    </row>
    <row r="244" spans="2:46" ht="13.5" hidden="1" customHeight="1">
      <c r="B244" s="313"/>
      <c r="C244" s="675"/>
      <c r="D244" s="675"/>
      <c r="E244" s="26" t="s">
        <v>280</v>
      </c>
      <c r="F244" s="315" t="str">
        <f t="shared" ref="F244:O245" si="287">IF(COUNTIFS(F$573:F$577,"&lt;&gt;",$AS$573:$AS$577,$AS244,$AT$573:$AT$577,$AT244,$E$573:$E$577,$E244),SUMIFS(F$573:F$577,$AS$573:$AS$577,$AS244,$AT$573:$AT$577,$AT244,$E$573:$E$577,$E244),"")</f>
        <v/>
      </c>
      <c r="G244" s="315" t="str">
        <f t="shared" si="287"/>
        <v/>
      </c>
      <c r="H244" s="315" t="str">
        <f t="shared" si="287"/>
        <v/>
      </c>
      <c r="I244" s="315" t="str">
        <f t="shared" si="287"/>
        <v/>
      </c>
      <c r="J244" s="315" t="str">
        <f t="shared" si="287"/>
        <v/>
      </c>
      <c r="K244" s="315" t="str">
        <f t="shared" si="287"/>
        <v/>
      </c>
      <c r="L244" s="315" t="str">
        <f t="shared" si="287"/>
        <v/>
      </c>
      <c r="M244" s="315" t="str">
        <f t="shared" si="287"/>
        <v/>
      </c>
      <c r="N244" s="315" t="str">
        <f t="shared" si="287"/>
        <v/>
      </c>
      <c r="O244" s="315" t="str">
        <f t="shared" si="287"/>
        <v/>
      </c>
      <c r="P244" s="315" t="str">
        <f t="shared" ref="P244:AC245" si="288">IF(COUNTIFS(P$573:P$577,"&lt;&gt;",$AS$573:$AS$577,$AS244,$AT$573:$AT$577,$AT244,$E$573:$E$577,$E244),SUMIFS(P$573:P$577,$AS$573:$AS$577,$AS244,$AT$573:$AT$577,$AT244,$E$573:$E$577,$E244),"")</f>
        <v/>
      </c>
      <c r="Q244" s="315" t="str">
        <f t="shared" si="288"/>
        <v/>
      </c>
      <c r="R244" s="315" t="str">
        <f t="shared" si="288"/>
        <v/>
      </c>
      <c r="S244" s="315" t="str">
        <f t="shared" si="288"/>
        <v/>
      </c>
      <c r="T244" s="315" t="str">
        <f t="shared" si="288"/>
        <v/>
      </c>
      <c r="U244" s="315" t="str">
        <f t="shared" si="288"/>
        <v/>
      </c>
      <c r="V244" s="315" t="str">
        <f t="shared" si="288"/>
        <v/>
      </c>
      <c r="W244" s="315" t="str">
        <f t="shared" si="288"/>
        <v/>
      </c>
      <c r="X244" s="315" t="str">
        <f t="shared" si="288"/>
        <v/>
      </c>
      <c r="Y244" s="315" t="str">
        <f t="shared" si="288"/>
        <v/>
      </c>
      <c r="Z244" s="315" t="str">
        <f t="shared" si="288"/>
        <v/>
      </c>
      <c r="AA244" s="315" t="str">
        <f t="shared" si="288"/>
        <v/>
      </c>
      <c r="AB244" s="315" t="str">
        <f t="shared" si="288"/>
        <v/>
      </c>
      <c r="AC244" s="315" t="str">
        <f t="shared" si="288"/>
        <v/>
      </c>
      <c r="AD244" s="673" t="s">
        <v>281</v>
      </c>
      <c r="AE244" s="674"/>
      <c r="AF244" s="310" t="str">
        <f>IF(COUNT(F244:Q244)=0,"",SUM(F244:Q244))</f>
        <v/>
      </c>
      <c r="AG244" s="310" t="str">
        <f>IF(COUNT(R244:AC244)=0,"",SUM(R244:AC244))</f>
        <v/>
      </c>
      <c r="AH244" s="310" t="str">
        <f t="shared" ref="AH244:AO244" si="289">IF(COUNTIFS(AH$573:AH$577,"&lt;&gt;",$AS$573:$AS$577,$AS244,$AT$573:$AT$577,$AT244,$AD$573:$AD$577,$AD244),SUMIFS(AH$573:AH$577,$AS$573:$AS$577,$AS244,$AT$573:$AT$577,$AT244,$AD$573:$AD$577,$AD244),"")</f>
        <v/>
      </c>
      <c r="AI244" s="310" t="str">
        <f t="shared" si="289"/>
        <v/>
      </c>
      <c r="AJ244" s="310" t="str">
        <f t="shared" si="289"/>
        <v/>
      </c>
      <c r="AK244" s="310" t="str">
        <f t="shared" si="289"/>
        <v/>
      </c>
      <c r="AL244" s="310" t="str">
        <f t="shared" si="289"/>
        <v/>
      </c>
      <c r="AM244" s="310" t="str">
        <f t="shared" si="289"/>
        <v/>
      </c>
      <c r="AN244" s="310" t="str">
        <f t="shared" si="289"/>
        <v/>
      </c>
      <c r="AO244" s="310" t="str">
        <f t="shared" si="289"/>
        <v/>
      </c>
      <c r="AP244" s="335" t="str">
        <f>IF(COUNTIFS(AP$573:AP$577,"&lt;&gt;",$AS$573:$AS$577,$AS244,$AT$573:$AT$577,$AT244,$AD$573:$AD$577,$AD244),INDEX($AP$573:$AP$577,SUMPRODUCT(($AD$573:$AD$577=$AD244)*($AS$573:$AS$577=$AS244)*($AT$573:$AT$577=$AT244)*ROW($AS$573:$AS$577))-572,1),"")</f>
        <v/>
      </c>
      <c r="AS244" s="311" t="str">
        <f>IF(C242="","",C242)</f>
        <v>北陸</v>
      </c>
      <c r="AT244" s="311" t="str">
        <f>IF(D242="","",D242)</f>
        <v>九州</v>
      </c>
    </row>
    <row r="245" spans="2:46" ht="13.5" hidden="1" customHeight="1">
      <c r="B245" s="313"/>
      <c r="C245" s="675" t="s">
        <v>276</v>
      </c>
      <c r="D245" s="675" t="str">
        <f>C218</f>
        <v>北陸</v>
      </c>
      <c r="E245" s="26" t="s">
        <v>279</v>
      </c>
      <c r="F245" s="315" t="str">
        <f t="shared" si="287"/>
        <v/>
      </c>
      <c r="G245" s="315" t="str">
        <f t="shared" si="287"/>
        <v/>
      </c>
      <c r="H245" s="315" t="str">
        <f t="shared" si="287"/>
        <v/>
      </c>
      <c r="I245" s="315" t="str">
        <f t="shared" si="287"/>
        <v/>
      </c>
      <c r="J245" s="315" t="str">
        <f t="shared" si="287"/>
        <v/>
      </c>
      <c r="K245" s="315" t="str">
        <f t="shared" si="287"/>
        <v/>
      </c>
      <c r="L245" s="315" t="str">
        <f t="shared" si="287"/>
        <v/>
      </c>
      <c r="M245" s="315" t="str">
        <f t="shared" si="287"/>
        <v/>
      </c>
      <c r="N245" s="315" t="str">
        <f t="shared" si="287"/>
        <v/>
      </c>
      <c r="O245" s="315" t="str">
        <f t="shared" si="287"/>
        <v/>
      </c>
      <c r="P245" s="315" t="str">
        <f t="shared" si="288"/>
        <v/>
      </c>
      <c r="Q245" s="315" t="str">
        <f t="shared" si="288"/>
        <v/>
      </c>
      <c r="R245" s="315" t="str">
        <f t="shared" si="288"/>
        <v/>
      </c>
      <c r="S245" s="315" t="str">
        <f t="shared" si="288"/>
        <v/>
      </c>
      <c r="T245" s="315" t="str">
        <f t="shared" si="288"/>
        <v/>
      </c>
      <c r="U245" s="315" t="str">
        <f t="shared" si="288"/>
        <v/>
      </c>
      <c r="V245" s="315" t="str">
        <f t="shared" si="288"/>
        <v/>
      </c>
      <c r="W245" s="315" t="str">
        <f t="shared" si="288"/>
        <v/>
      </c>
      <c r="X245" s="315" t="str">
        <f t="shared" si="288"/>
        <v/>
      </c>
      <c r="Y245" s="315" t="str">
        <f t="shared" si="288"/>
        <v/>
      </c>
      <c r="Z245" s="315" t="str">
        <f t="shared" si="288"/>
        <v/>
      </c>
      <c r="AA245" s="315" t="str">
        <f t="shared" si="288"/>
        <v/>
      </c>
      <c r="AB245" s="315" t="str">
        <f t="shared" si="288"/>
        <v/>
      </c>
      <c r="AC245" s="315" t="str">
        <f t="shared" si="288"/>
        <v/>
      </c>
      <c r="AD245" s="671" t="s">
        <v>279</v>
      </c>
      <c r="AE245" s="26" t="s">
        <v>171</v>
      </c>
      <c r="AF245" s="310" t="str">
        <f>IF(COUNT(J245)=0,"",J245)</f>
        <v/>
      </c>
      <c r="AG245" s="310" t="str">
        <f>IF(COUNT(V245)=0,"",V245)</f>
        <v/>
      </c>
      <c r="AH245" s="315" t="str">
        <f t="shared" ref="AH245:AO246" si="290">IF(COUNTIFS(AH$573:AH$577,"&lt;&gt;",$AS$573:$AS$577,$AS245,$AT$573:$AT$577,$AT245,$AE$573:$AE$577,$AE245),SUMIFS(AH$573:AH$577,$AS$573:$AS$577,$AS245,$AT$573:$AT$577,$AT245,$AE$573:$AE$577,$AE245),"")</f>
        <v/>
      </c>
      <c r="AI245" s="315" t="str">
        <f t="shared" si="290"/>
        <v/>
      </c>
      <c r="AJ245" s="315" t="str">
        <f t="shared" si="290"/>
        <v/>
      </c>
      <c r="AK245" s="315" t="str">
        <f t="shared" si="290"/>
        <v/>
      </c>
      <c r="AL245" s="315" t="str">
        <f t="shared" si="290"/>
        <v/>
      </c>
      <c r="AM245" s="315" t="str">
        <f t="shared" si="290"/>
        <v/>
      </c>
      <c r="AN245" s="315" t="str">
        <f t="shared" si="290"/>
        <v/>
      </c>
      <c r="AO245" s="315" t="str">
        <f t="shared" si="290"/>
        <v/>
      </c>
      <c r="AP245" s="300"/>
      <c r="AS245" s="311" t="str">
        <f>IF(C245="","",C245)</f>
        <v>北海道</v>
      </c>
      <c r="AT245" s="311" t="str">
        <f>IF(D245="","",D245)</f>
        <v>北陸</v>
      </c>
    </row>
    <row r="246" spans="2:46" ht="13.5" hidden="1" customHeight="1">
      <c r="B246" s="313"/>
      <c r="C246" s="675"/>
      <c r="D246" s="675"/>
      <c r="E246" s="302"/>
      <c r="F246" s="316"/>
      <c r="G246" s="316"/>
      <c r="H246" s="316"/>
      <c r="I246" s="316"/>
      <c r="J246" s="316"/>
      <c r="K246" s="316"/>
      <c r="L246" s="316"/>
      <c r="M246" s="316"/>
      <c r="N246" s="316"/>
      <c r="O246" s="316"/>
      <c r="P246" s="316"/>
      <c r="Q246" s="316"/>
      <c r="R246" s="316"/>
      <c r="S246" s="316"/>
      <c r="T246" s="316"/>
      <c r="U246" s="316"/>
      <c r="V246" s="316"/>
      <c r="W246" s="316"/>
      <c r="X246" s="316"/>
      <c r="Y246" s="316"/>
      <c r="Z246" s="316"/>
      <c r="AA246" s="316"/>
      <c r="AB246" s="316"/>
      <c r="AC246" s="316"/>
      <c r="AD246" s="672"/>
      <c r="AE246" s="26" t="s">
        <v>172</v>
      </c>
      <c r="AF246" s="310" t="str">
        <f>IF(COUNT(O245)=0,"",O245)</f>
        <v/>
      </c>
      <c r="AG246" s="310" t="str">
        <f>IF(COUNT(AA245)=0,"",AA245)</f>
        <v/>
      </c>
      <c r="AH246" s="315" t="str">
        <f t="shared" si="290"/>
        <v/>
      </c>
      <c r="AI246" s="315" t="str">
        <f t="shared" si="290"/>
        <v/>
      </c>
      <c r="AJ246" s="315" t="str">
        <f t="shared" si="290"/>
        <v/>
      </c>
      <c r="AK246" s="315" t="str">
        <f t="shared" si="290"/>
        <v/>
      </c>
      <c r="AL246" s="315" t="str">
        <f t="shared" si="290"/>
        <v/>
      </c>
      <c r="AM246" s="315" t="str">
        <f t="shared" si="290"/>
        <v/>
      </c>
      <c r="AN246" s="315" t="str">
        <f t="shared" si="290"/>
        <v/>
      </c>
      <c r="AO246" s="315" t="str">
        <f t="shared" si="290"/>
        <v/>
      </c>
      <c r="AP246" s="303"/>
      <c r="AS246" s="311" t="str">
        <f>IF(C245="","",C245)</f>
        <v>北海道</v>
      </c>
      <c r="AT246" s="311" t="str">
        <f>IF(D245="","",D245)</f>
        <v>北陸</v>
      </c>
    </row>
    <row r="247" spans="2:46" ht="13.5" hidden="1" customHeight="1">
      <c r="B247" s="313"/>
      <c r="C247" s="675"/>
      <c r="D247" s="675"/>
      <c r="E247" s="26" t="s">
        <v>280</v>
      </c>
      <c r="F247" s="315" t="str">
        <f t="shared" ref="F247:O248" si="291">IF(COUNTIFS(F$573:F$577,"&lt;&gt;",$AS$573:$AS$577,$AS247,$AT$573:$AT$577,$AT247,$E$573:$E$577,$E247),SUMIFS(F$573:F$577,$AS$573:$AS$577,$AS247,$AT$573:$AT$577,$AT247,$E$573:$E$577,$E247),"")</f>
        <v/>
      </c>
      <c r="G247" s="315" t="str">
        <f t="shared" si="291"/>
        <v/>
      </c>
      <c r="H247" s="315" t="str">
        <f t="shared" si="291"/>
        <v/>
      </c>
      <c r="I247" s="315" t="str">
        <f t="shared" si="291"/>
        <v/>
      </c>
      <c r="J247" s="315" t="str">
        <f t="shared" si="291"/>
        <v/>
      </c>
      <c r="K247" s="315" t="str">
        <f t="shared" si="291"/>
        <v/>
      </c>
      <c r="L247" s="315" t="str">
        <f t="shared" si="291"/>
        <v/>
      </c>
      <c r="M247" s="315" t="str">
        <f t="shared" si="291"/>
        <v/>
      </c>
      <c r="N247" s="315" t="str">
        <f t="shared" si="291"/>
        <v/>
      </c>
      <c r="O247" s="315" t="str">
        <f t="shared" si="291"/>
        <v/>
      </c>
      <c r="P247" s="315" t="str">
        <f t="shared" ref="P247:AC248" si="292">IF(COUNTIFS(P$573:P$577,"&lt;&gt;",$AS$573:$AS$577,$AS247,$AT$573:$AT$577,$AT247,$E$573:$E$577,$E247),SUMIFS(P$573:P$577,$AS$573:$AS$577,$AS247,$AT$573:$AT$577,$AT247,$E$573:$E$577,$E247),"")</f>
        <v/>
      </c>
      <c r="Q247" s="315" t="str">
        <f t="shared" si="292"/>
        <v/>
      </c>
      <c r="R247" s="315" t="str">
        <f t="shared" si="292"/>
        <v/>
      </c>
      <c r="S247" s="315" t="str">
        <f t="shared" si="292"/>
        <v/>
      </c>
      <c r="T247" s="315" t="str">
        <f t="shared" si="292"/>
        <v/>
      </c>
      <c r="U247" s="315" t="str">
        <f t="shared" si="292"/>
        <v/>
      </c>
      <c r="V247" s="315" t="str">
        <f t="shared" si="292"/>
        <v/>
      </c>
      <c r="W247" s="315" t="str">
        <f t="shared" si="292"/>
        <v/>
      </c>
      <c r="X247" s="315" t="str">
        <f t="shared" si="292"/>
        <v/>
      </c>
      <c r="Y247" s="315" t="str">
        <f t="shared" si="292"/>
        <v/>
      </c>
      <c r="Z247" s="315" t="str">
        <f t="shared" si="292"/>
        <v/>
      </c>
      <c r="AA247" s="315" t="str">
        <f t="shared" si="292"/>
        <v/>
      </c>
      <c r="AB247" s="315" t="str">
        <f t="shared" si="292"/>
        <v/>
      </c>
      <c r="AC247" s="315" t="str">
        <f t="shared" si="292"/>
        <v/>
      </c>
      <c r="AD247" s="673" t="s">
        <v>281</v>
      </c>
      <c r="AE247" s="674"/>
      <c r="AF247" s="310" t="str">
        <f>IF(COUNT(F247:Q247)=0,"",SUM(F247:Q247))</f>
        <v/>
      </c>
      <c r="AG247" s="310" t="str">
        <f>IF(COUNT(R247:AC247)=0,"",SUM(R247:AC247))</f>
        <v/>
      </c>
      <c r="AH247" s="310" t="str">
        <f t="shared" ref="AH247:AO247" si="293">IF(COUNTIFS(AH$573:AH$577,"&lt;&gt;",$AS$573:$AS$577,$AS247,$AT$573:$AT$577,$AT247,$AD$573:$AD$577,$AD247),SUMIFS(AH$573:AH$577,$AS$573:$AS$577,$AS247,$AT$573:$AT$577,$AT247,$AD$573:$AD$577,$AD247),"")</f>
        <v/>
      </c>
      <c r="AI247" s="310" t="str">
        <f t="shared" si="293"/>
        <v/>
      </c>
      <c r="AJ247" s="310" t="str">
        <f t="shared" si="293"/>
        <v/>
      </c>
      <c r="AK247" s="310" t="str">
        <f t="shared" si="293"/>
        <v/>
      </c>
      <c r="AL247" s="310" t="str">
        <f t="shared" si="293"/>
        <v/>
      </c>
      <c r="AM247" s="310" t="str">
        <f t="shared" si="293"/>
        <v/>
      </c>
      <c r="AN247" s="310" t="str">
        <f t="shared" si="293"/>
        <v/>
      </c>
      <c r="AO247" s="310" t="str">
        <f t="shared" si="293"/>
        <v/>
      </c>
      <c r="AP247" s="335" t="str">
        <f>IF(COUNTIFS(AP$573:AP$577,"&lt;&gt;",$AS$573:$AS$577,$AS247,$AT$573:$AT$577,$AT247,$AD$573:$AD$577,$AD247),INDEX($AP$573:$AP$577,SUMPRODUCT(($AD$573:$AD$577=$AD247)*($AS$573:$AS$577=$AS247)*($AT$573:$AT$577=$AT247)*ROW($AS$573:$AS$577))-572,1),"")</f>
        <v/>
      </c>
      <c r="AS247" s="311" t="str">
        <f>IF(C245="","",C245)</f>
        <v>北海道</v>
      </c>
      <c r="AT247" s="311" t="str">
        <f>IF(D245="","",D245)</f>
        <v>北陸</v>
      </c>
    </row>
    <row r="248" spans="2:46" ht="13.5" hidden="1" customHeight="1">
      <c r="B248" s="313"/>
      <c r="C248" s="675" t="s">
        <v>283</v>
      </c>
      <c r="D248" s="675" t="str">
        <f>C218</f>
        <v>北陸</v>
      </c>
      <c r="E248" s="26" t="s">
        <v>279</v>
      </c>
      <c r="F248" s="315" t="str">
        <f t="shared" si="291"/>
        <v/>
      </c>
      <c r="G248" s="315" t="str">
        <f t="shared" si="291"/>
        <v/>
      </c>
      <c r="H248" s="315" t="str">
        <f t="shared" si="291"/>
        <v/>
      </c>
      <c r="I248" s="315" t="str">
        <f t="shared" si="291"/>
        <v/>
      </c>
      <c r="J248" s="315" t="str">
        <f t="shared" si="291"/>
        <v/>
      </c>
      <c r="K248" s="315" t="str">
        <f t="shared" si="291"/>
        <v/>
      </c>
      <c r="L248" s="315" t="str">
        <f t="shared" si="291"/>
        <v/>
      </c>
      <c r="M248" s="315" t="str">
        <f t="shared" si="291"/>
        <v/>
      </c>
      <c r="N248" s="315" t="str">
        <f t="shared" si="291"/>
        <v/>
      </c>
      <c r="O248" s="315" t="str">
        <f t="shared" si="291"/>
        <v/>
      </c>
      <c r="P248" s="315" t="str">
        <f t="shared" si="292"/>
        <v/>
      </c>
      <c r="Q248" s="315" t="str">
        <f t="shared" si="292"/>
        <v/>
      </c>
      <c r="R248" s="315" t="str">
        <f t="shared" si="292"/>
        <v/>
      </c>
      <c r="S248" s="315" t="str">
        <f t="shared" si="292"/>
        <v/>
      </c>
      <c r="T248" s="315" t="str">
        <f t="shared" si="292"/>
        <v/>
      </c>
      <c r="U248" s="315" t="str">
        <f t="shared" si="292"/>
        <v/>
      </c>
      <c r="V248" s="315" t="str">
        <f t="shared" si="292"/>
        <v/>
      </c>
      <c r="W248" s="315" t="str">
        <f t="shared" si="292"/>
        <v/>
      </c>
      <c r="X248" s="315" t="str">
        <f t="shared" si="292"/>
        <v/>
      </c>
      <c r="Y248" s="315" t="str">
        <f t="shared" si="292"/>
        <v/>
      </c>
      <c r="Z248" s="315" t="str">
        <f t="shared" si="292"/>
        <v/>
      </c>
      <c r="AA248" s="315" t="str">
        <f t="shared" si="292"/>
        <v/>
      </c>
      <c r="AB248" s="315" t="str">
        <f t="shared" si="292"/>
        <v/>
      </c>
      <c r="AC248" s="315" t="str">
        <f t="shared" si="292"/>
        <v/>
      </c>
      <c r="AD248" s="671" t="s">
        <v>279</v>
      </c>
      <c r="AE248" s="26" t="s">
        <v>171</v>
      </c>
      <c r="AF248" s="310" t="str">
        <f>IF(COUNT(J248)=0,"",J248)</f>
        <v/>
      </c>
      <c r="AG248" s="310" t="str">
        <f>IF(COUNT(V248)=0,"",V248)</f>
        <v/>
      </c>
      <c r="AH248" s="315" t="str">
        <f t="shared" ref="AH248:AO249" si="294">IF(COUNTIFS(AH$573:AH$577,"&lt;&gt;",$AS$573:$AS$577,$AS248,$AT$573:$AT$577,$AT248,$AE$573:$AE$577,$AE248),SUMIFS(AH$573:AH$577,$AS$573:$AS$577,$AS248,$AT$573:$AT$577,$AT248,$AE$573:$AE$577,$AE248),"")</f>
        <v/>
      </c>
      <c r="AI248" s="315" t="str">
        <f t="shared" si="294"/>
        <v/>
      </c>
      <c r="AJ248" s="315" t="str">
        <f t="shared" si="294"/>
        <v/>
      </c>
      <c r="AK248" s="315" t="str">
        <f t="shared" si="294"/>
        <v/>
      </c>
      <c r="AL248" s="315" t="str">
        <f t="shared" si="294"/>
        <v/>
      </c>
      <c r="AM248" s="315" t="str">
        <f t="shared" si="294"/>
        <v/>
      </c>
      <c r="AN248" s="315" t="str">
        <f t="shared" si="294"/>
        <v/>
      </c>
      <c r="AO248" s="315" t="str">
        <f t="shared" si="294"/>
        <v/>
      </c>
      <c r="AP248" s="300"/>
      <c r="AS248" s="311" t="str">
        <f>IF(C248="","",C248)</f>
        <v>東北</v>
      </c>
      <c r="AT248" s="311" t="str">
        <f>IF(D248="","",D248)</f>
        <v>北陸</v>
      </c>
    </row>
    <row r="249" spans="2:46" ht="13.5" hidden="1" customHeight="1">
      <c r="B249" s="313"/>
      <c r="C249" s="675"/>
      <c r="D249" s="675"/>
      <c r="E249" s="302"/>
      <c r="F249" s="316"/>
      <c r="G249" s="316"/>
      <c r="H249" s="316"/>
      <c r="I249" s="316"/>
      <c r="J249" s="316"/>
      <c r="K249" s="316"/>
      <c r="L249" s="316"/>
      <c r="M249" s="316"/>
      <c r="N249" s="316"/>
      <c r="O249" s="316"/>
      <c r="P249" s="316"/>
      <c r="Q249" s="316"/>
      <c r="R249" s="316"/>
      <c r="S249" s="316"/>
      <c r="T249" s="316"/>
      <c r="U249" s="316"/>
      <c r="V249" s="316"/>
      <c r="W249" s="316"/>
      <c r="X249" s="316"/>
      <c r="Y249" s="316"/>
      <c r="Z249" s="316"/>
      <c r="AA249" s="316"/>
      <c r="AB249" s="316"/>
      <c r="AC249" s="316"/>
      <c r="AD249" s="672"/>
      <c r="AE249" s="26" t="s">
        <v>172</v>
      </c>
      <c r="AF249" s="310" t="str">
        <f>IF(COUNT(O248)=0,"",O248)</f>
        <v/>
      </c>
      <c r="AG249" s="310" t="str">
        <f>IF(COUNT(AA248)=0,"",AA248)</f>
        <v/>
      </c>
      <c r="AH249" s="315" t="str">
        <f t="shared" si="294"/>
        <v/>
      </c>
      <c r="AI249" s="315" t="str">
        <f t="shared" si="294"/>
        <v/>
      </c>
      <c r="AJ249" s="315" t="str">
        <f t="shared" si="294"/>
        <v/>
      </c>
      <c r="AK249" s="315" t="str">
        <f t="shared" si="294"/>
        <v/>
      </c>
      <c r="AL249" s="315" t="str">
        <f t="shared" si="294"/>
        <v/>
      </c>
      <c r="AM249" s="315" t="str">
        <f t="shared" si="294"/>
        <v/>
      </c>
      <c r="AN249" s="315" t="str">
        <f t="shared" si="294"/>
        <v/>
      </c>
      <c r="AO249" s="315" t="str">
        <f t="shared" si="294"/>
        <v/>
      </c>
      <c r="AP249" s="303"/>
      <c r="AS249" s="311" t="str">
        <f>IF(C248="","",C248)</f>
        <v>東北</v>
      </c>
      <c r="AT249" s="311" t="str">
        <f>IF(D248="","",D248)</f>
        <v>北陸</v>
      </c>
    </row>
    <row r="250" spans="2:46" ht="13.5" hidden="1" customHeight="1">
      <c r="B250" s="313"/>
      <c r="C250" s="675"/>
      <c r="D250" s="675"/>
      <c r="E250" s="26" t="s">
        <v>280</v>
      </c>
      <c r="F250" s="315" t="str">
        <f t="shared" ref="F250:O251" si="295">IF(COUNTIFS(F$573:F$577,"&lt;&gt;",$AS$573:$AS$577,$AS250,$AT$573:$AT$577,$AT250,$E$573:$E$577,$E250),SUMIFS(F$573:F$577,$AS$573:$AS$577,$AS250,$AT$573:$AT$577,$AT250,$E$573:$E$577,$E250),"")</f>
        <v/>
      </c>
      <c r="G250" s="315" t="str">
        <f t="shared" si="295"/>
        <v/>
      </c>
      <c r="H250" s="315" t="str">
        <f t="shared" si="295"/>
        <v/>
      </c>
      <c r="I250" s="315" t="str">
        <f t="shared" si="295"/>
        <v/>
      </c>
      <c r="J250" s="315" t="str">
        <f t="shared" si="295"/>
        <v/>
      </c>
      <c r="K250" s="315" t="str">
        <f t="shared" si="295"/>
        <v/>
      </c>
      <c r="L250" s="315" t="str">
        <f t="shared" si="295"/>
        <v/>
      </c>
      <c r="M250" s="315" t="str">
        <f t="shared" si="295"/>
        <v/>
      </c>
      <c r="N250" s="315" t="str">
        <f t="shared" si="295"/>
        <v/>
      </c>
      <c r="O250" s="315" t="str">
        <f t="shared" si="295"/>
        <v/>
      </c>
      <c r="P250" s="315" t="str">
        <f t="shared" ref="P250:AC251" si="296">IF(COUNTIFS(P$573:P$577,"&lt;&gt;",$AS$573:$AS$577,$AS250,$AT$573:$AT$577,$AT250,$E$573:$E$577,$E250),SUMIFS(P$573:P$577,$AS$573:$AS$577,$AS250,$AT$573:$AT$577,$AT250,$E$573:$E$577,$E250),"")</f>
        <v/>
      </c>
      <c r="Q250" s="315" t="str">
        <f t="shared" si="296"/>
        <v/>
      </c>
      <c r="R250" s="315" t="str">
        <f t="shared" si="296"/>
        <v/>
      </c>
      <c r="S250" s="315" t="str">
        <f t="shared" si="296"/>
        <v/>
      </c>
      <c r="T250" s="315" t="str">
        <f t="shared" si="296"/>
        <v/>
      </c>
      <c r="U250" s="315" t="str">
        <f t="shared" si="296"/>
        <v/>
      </c>
      <c r="V250" s="315" t="str">
        <f t="shared" si="296"/>
        <v/>
      </c>
      <c r="W250" s="315" t="str">
        <f t="shared" si="296"/>
        <v/>
      </c>
      <c r="X250" s="315" t="str">
        <f t="shared" si="296"/>
        <v/>
      </c>
      <c r="Y250" s="315" t="str">
        <f t="shared" si="296"/>
        <v/>
      </c>
      <c r="Z250" s="315" t="str">
        <f t="shared" si="296"/>
        <v/>
      </c>
      <c r="AA250" s="315" t="str">
        <f t="shared" si="296"/>
        <v/>
      </c>
      <c r="AB250" s="315" t="str">
        <f t="shared" si="296"/>
        <v/>
      </c>
      <c r="AC250" s="315" t="str">
        <f t="shared" si="296"/>
        <v/>
      </c>
      <c r="AD250" s="673" t="s">
        <v>281</v>
      </c>
      <c r="AE250" s="674"/>
      <c r="AF250" s="310" t="str">
        <f>IF(COUNT(F250:Q250)=0,"",SUM(F250:Q250))</f>
        <v/>
      </c>
      <c r="AG250" s="310" t="str">
        <f>IF(COUNT(R250:AC250)=0,"",SUM(R250:AC250))</f>
        <v/>
      </c>
      <c r="AH250" s="310" t="str">
        <f t="shared" ref="AH250:AO250" si="297">IF(COUNTIFS(AH$573:AH$577,"&lt;&gt;",$AS$573:$AS$577,$AS250,$AT$573:$AT$577,$AT250,$AD$573:$AD$577,$AD250),SUMIFS(AH$573:AH$577,$AS$573:$AS$577,$AS250,$AT$573:$AT$577,$AT250,$AD$573:$AD$577,$AD250),"")</f>
        <v/>
      </c>
      <c r="AI250" s="310" t="str">
        <f t="shared" si="297"/>
        <v/>
      </c>
      <c r="AJ250" s="310" t="str">
        <f t="shared" si="297"/>
        <v/>
      </c>
      <c r="AK250" s="310" t="str">
        <f t="shared" si="297"/>
        <v/>
      </c>
      <c r="AL250" s="310" t="str">
        <f t="shared" si="297"/>
        <v/>
      </c>
      <c r="AM250" s="310" t="str">
        <f t="shared" si="297"/>
        <v/>
      </c>
      <c r="AN250" s="310" t="str">
        <f t="shared" si="297"/>
        <v/>
      </c>
      <c r="AO250" s="310" t="str">
        <f t="shared" si="297"/>
        <v/>
      </c>
      <c r="AP250" s="335" t="str">
        <f>IF(COUNTIFS(AP$573:AP$577,"&lt;&gt;",$AS$573:$AS$577,$AS250,$AT$573:$AT$577,$AT250,$AD$573:$AD$577,$AD250),INDEX($AP$573:$AP$577,SUMPRODUCT(($AD$573:$AD$577=$AD250)*($AS$573:$AS$577=$AS250)*($AT$573:$AT$577=$AT250)*ROW($AS$573:$AS$577))-572,1),"")</f>
        <v/>
      </c>
      <c r="AS250" s="311" t="str">
        <f>IF(C248="","",C248)</f>
        <v>東北</v>
      </c>
      <c r="AT250" s="311" t="str">
        <f>IF(D248="","",D248)</f>
        <v>北陸</v>
      </c>
    </row>
    <row r="251" spans="2:46" ht="13.5" hidden="1" customHeight="1">
      <c r="B251" s="313"/>
      <c r="C251" s="675" t="s">
        <v>286</v>
      </c>
      <c r="D251" s="675" t="str">
        <f>C218</f>
        <v>北陸</v>
      </c>
      <c r="E251" s="26" t="s">
        <v>279</v>
      </c>
      <c r="F251" s="315" t="str">
        <f t="shared" si="295"/>
        <v/>
      </c>
      <c r="G251" s="315" t="str">
        <f t="shared" si="295"/>
        <v/>
      </c>
      <c r="H251" s="315" t="str">
        <f t="shared" si="295"/>
        <v/>
      </c>
      <c r="I251" s="315" t="str">
        <f t="shared" si="295"/>
        <v/>
      </c>
      <c r="J251" s="315" t="str">
        <f t="shared" si="295"/>
        <v/>
      </c>
      <c r="K251" s="315" t="str">
        <f t="shared" si="295"/>
        <v/>
      </c>
      <c r="L251" s="315" t="str">
        <f t="shared" si="295"/>
        <v/>
      </c>
      <c r="M251" s="315" t="str">
        <f t="shared" si="295"/>
        <v/>
      </c>
      <c r="N251" s="315" t="str">
        <f t="shared" si="295"/>
        <v/>
      </c>
      <c r="O251" s="315" t="str">
        <f t="shared" si="295"/>
        <v/>
      </c>
      <c r="P251" s="315" t="str">
        <f t="shared" si="296"/>
        <v/>
      </c>
      <c r="Q251" s="315" t="str">
        <f t="shared" si="296"/>
        <v/>
      </c>
      <c r="R251" s="315" t="str">
        <f t="shared" si="296"/>
        <v/>
      </c>
      <c r="S251" s="315" t="str">
        <f t="shared" si="296"/>
        <v/>
      </c>
      <c r="T251" s="315" t="str">
        <f t="shared" si="296"/>
        <v/>
      </c>
      <c r="U251" s="315" t="str">
        <f t="shared" si="296"/>
        <v/>
      </c>
      <c r="V251" s="315" t="str">
        <f t="shared" si="296"/>
        <v/>
      </c>
      <c r="W251" s="315" t="str">
        <f t="shared" si="296"/>
        <v/>
      </c>
      <c r="X251" s="315" t="str">
        <f t="shared" si="296"/>
        <v/>
      </c>
      <c r="Y251" s="315" t="str">
        <f t="shared" si="296"/>
        <v/>
      </c>
      <c r="Z251" s="315" t="str">
        <f t="shared" si="296"/>
        <v/>
      </c>
      <c r="AA251" s="315" t="str">
        <f t="shared" si="296"/>
        <v/>
      </c>
      <c r="AB251" s="315" t="str">
        <f t="shared" si="296"/>
        <v/>
      </c>
      <c r="AC251" s="315" t="str">
        <f t="shared" si="296"/>
        <v/>
      </c>
      <c r="AD251" s="671" t="s">
        <v>279</v>
      </c>
      <c r="AE251" s="26" t="s">
        <v>171</v>
      </c>
      <c r="AF251" s="310" t="str">
        <f>IF(COUNT(J251)=0,"",J251)</f>
        <v/>
      </c>
      <c r="AG251" s="310" t="str">
        <f>IF(COUNT(V251)=0,"",V251)</f>
        <v/>
      </c>
      <c r="AH251" s="315" t="str">
        <f t="shared" ref="AH251:AO252" si="298">IF(COUNTIFS(AH$573:AH$577,"&lt;&gt;",$AS$573:$AS$577,$AS251,$AT$573:$AT$577,$AT251,$AE$573:$AE$577,$AE251),SUMIFS(AH$573:AH$577,$AS$573:$AS$577,$AS251,$AT$573:$AT$577,$AT251,$AE$573:$AE$577,$AE251),"")</f>
        <v/>
      </c>
      <c r="AI251" s="315" t="str">
        <f t="shared" si="298"/>
        <v/>
      </c>
      <c r="AJ251" s="315" t="str">
        <f t="shared" si="298"/>
        <v/>
      </c>
      <c r="AK251" s="315" t="str">
        <f t="shared" si="298"/>
        <v/>
      </c>
      <c r="AL251" s="315" t="str">
        <f t="shared" si="298"/>
        <v/>
      </c>
      <c r="AM251" s="315" t="str">
        <f t="shared" si="298"/>
        <v/>
      </c>
      <c r="AN251" s="315" t="str">
        <f t="shared" si="298"/>
        <v/>
      </c>
      <c r="AO251" s="315" t="str">
        <f t="shared" si="298"/>
        <v/>
      </c>
      <c r="AP251" s="300"/>
      <c r="AS251" s="311" t="str">
        <f>IF(C251="","",C251)</f>
        <v>東京</v>
      </c>
      <c r="AT251" s="311" t="str">
        <f>IF(D251="","",D251)</f>
        <v>北陸</v>
      </c>
    </row>
    <row r="252" spans="2:46" ht="13.5" hidden="1" customHeight="1">
      <c r="B252" s="313"/>
      <c r="C252" s="675"/>
      <c r="D252" s="675"/>
      <c r="E252" s="302"/>
      <c r="F252" s="316"/>
      <c r="G252" s="316"/>
      <c r="H252" s="316"/>
      <c r="I252" s="316"/>
      <c r="J252" s="316"/>
      <c r="K252" s="316"/>
      <c r="L252" s="316"/>
      <c r="M252" s="316"/>
      <c r="N252" s="316"/>
      <c r="O252" s="316"/>
      <c r="P252" s="316"/>
      <c r="Q252" s="316"/>
      <c r="R252" s="316"/>
      <c r="S252" s="316"/>
      <c r="T252" s="316"/>
      <c r="U252" s="316"/>
      <c r="V252" s="316"/>
      <c r="W252" s="316"/>
      <c r="X252" s="316"/>
      <c r="Y252" s="316"/>
      <c r="Z252" s="316"/>
      <c r="AA252" s="316"/>
      <c r="AB252" s="316"/>
      <c r="AC252" s="316"/>
      <c r="AD252" s="672"/>
      <c r="AE252" s="26" t="s">
        <v>172</v>
      </c>
      <c r="AF252" s="310" t="str">
        <f>IF(COUNT(O251)=0,"",O251)</f>
        <v/>
      </c>
      <c r="AG252" s="310" t="str">
        <f>IF(COUNT(AA251)=0,"",AA251)</f>
        <v/>
      </c>
      <c r="AH252" s="315" t="str">
        <f t="shared" si="298"/>
        <v/>
      </c>
      <c r="AI252" s="315" t="str">
        <f t="shared" si="298"/>
        <v/>
      </c>
      <c r="AJ252" s="315" t="str">
        <f t="shared" si="298"/>
        <v/>
      </c>
      <c r="AK252" s="315" t="str">
        <f t="shared" si="298"/>
        <v/>
      </c>
      <c r="AL252" s="315" t="str">
        <f t="shared" si="298"/>
        <v/>
      </c>
      <c r="AM252" s="315" t="str">
        <f t="shared" si="298"/>
        <v/>
      </c>
      <c r="AN252" s="315" t="str">
        <f t="shared" si="298"/>
        <v/>
      </c>
      <c r="AO252" s="315" t="str">
        <f t="shared" si="298"/>
        <v/>
      </c>
      <c r="AP252" s="303"/>
      <c r="AS252" s="311" t="str">
        <f>IF(C251="","",C251)</f>
        <v>東京</v>
      </c>
      <c r="AT252" s="311" t="str">
        <f>IF(D251="","",D251)</f>
        <v>北陸</v>
      </c>
    </row>
    <row r="253" spans="2:46" ht="13.5" hidden="1" customHeight="1">
      <c r="B253" s="313"/>
      <c r="C253" s="675"/>
      <c r="D253" s="675"/>
      <c r="E253" s="26" t="s">
        <v>280</v>
      </c>
      <c r="F253" s="315" t="str">
        <f t="shared" ref="F253:O254" si="299">IF(COUNTIFS(F$573:F$577,"&lt;&gt;",$AS$573:$AS$577,$AS253,$AT$573:$AT$577,$AT253,$E$573:$E$577,$E253),SUMIFS(F$573:F$577,$AS$573:$AS$577,$AS253,$AT$573:$AT$577,$AT253,$E$573:$E$577,$E253),"")</f>
        <v/>
      </c>
      <c r="G253" s="315" t="str">
        <f t="shared" si="299"/>
        <v/>
      </c>
      <c r="H253" s="315" t="str">
        <f t="shared" si="299"/>
        <v/>
      </c>
      <c r="I253" s="315" t="str">
        <f t="shared" si="299"/>
        <v/>
      </c>
      <c r="J253" s="315" t="str">
        <f t="shared" si="299"/>
        <v/>
      </c>
      <c r="K253" s="315" t="str">
        <f t="shared" si="299"/>
        <v/>
      </c>
      <c r="L253" s="315" t="str">
        <f t="shared" si="299"/>
        <v/>
      </c>
      <c r="M253" s="315" t="str">
        <f t="shared" si="299"/>
        <v/>
      </c>
      <c r="N253" s="315" t="str">
        <f t="shared" si="299"/>
        <v/>
      </c>
      <c r="O253" s="315" t="str">
        <f t="shared" si="299"/>
        <v/>
      </c>
      <c r="P253" s="315" t="str">
        <f t="shared" ref="P253:AC254" si="300">IF(COUNTIFS(P$573:P$577,"&lt;&gt;",$AS$573:$AS$577,$AS253,$AT$573:$AT$577,$AT253,$E$573:$E$577,$E253),SUMIFS(P$573:P$577,$AS$573:$AS$577,$AS253,$AT$573:$AT$577,$AT253,$E$573:$E$577,$E253),"")</f>
        <v/>
      </c>
      <c r="Q253" s="315" t="str">
        <f t="shared" si="300"/>
        <v/>
      </c>
      <c r="R253" s="315" t="str">
        <f t="shared" si="300"/>
        <v/>
      </c>
      <c r="S253" s="315" t="str">
        <f t="shared" si="300"/>
        <v/>
      </c>
      <c r="T253" s="315" t="str">
        <f t="shared" si="300"/>
        <v/>
      </c>
      <c r="U253" s="315" t="str">
        <f t="shared" si="300"/>
        <v/>
      </c>
      <c r="V253" s="315" t="str">
        <f t="shared" si="300"/>
        <v/>
      </c>
      <c r="W253" s="315" t="str">
        <f t="shared" si="300"/>
        <v/>
      </c>
      <c r="X253" s="315" t="str">
        <f t="shared" si="300"/>
        <v/>
      </c>
      <c r="Y253" s="315" t="str">
        <f t="shared" si="300"/>
        <v/>
      </c>
      <c r="Z253" s="315" t="str">
        <f t="shared" si="300"/>
        <v/>
      </c>
      <c r="AA253" s="315" t="str">
        <f t="shared" si="300"/>
        <v/>
      </c>
      <c r="AB253" s="315" t="str">
        <f t="shared" si="300"/>
        <v/>
      </c>
      <c r="AC253" s="315" t="str">
        <f t="shared" si="300"/>
        <v/>
      </c>
      <c r="AD253" s="673" t="s">
        <v>281</v>
      </c>
      <c r="AE253" s="674"/>
      <c r="AF253" s="310" t="str">
        <f>IF(COUNT(F253:Q253)=0,"",SUM(F253:Q253))</f>
        <v/>
      </c>
      <c r="AG253" s="310" t="str">
        <f>IF(COUNT(R253:AC253)=0,"",SUM(R253:AC253))</f>
        <v/>
      </c>
      <c r="AH253" s="310" t="str">
        <f t="shared" ref="AH253:AO253" si="301">IF(COUNTIFS(AH$573:AH$577,"&lt;&gt;",$AS$573:$AS$577,$AS253,$AT$573:$AT$577,$AT253,$AD$573:$AD$577,$AD253),SUMIFS(AH$573:AH$577,$AS$573:$AS$577,$AS253,$AT$573:$AT$577,$AT253,$AD$573:$AD$577,$AD253),"")</f>
        <v/>
      </c>
      <c r="AI253" s="310" t="str">
        <f t="shared" si="301"/>
        <v/>
      </c>
      <c r="AJ253" s="310" t="str">
        <f t="shared" si="301"/>
        <v/>
      </c>
      <c r="AK253" s="310" t="str">
        <f t="shared" si="301"/>
        <v/>
      </c>
      <c r="AL253" s="310" t="str">
        <f t="shared" si="301"/>
        <v/>
      </c>
      <c r="AM253" s="310" t="str">
        <f t="shared" si="301"/>
        <v/>
      </c>
      <c r="AN253" s="310" t="str">
        <f t="shared" si="301"/>
        <v/>
      </c>
      <c r="AO253" s="310" t="str">
        <f t="shared" si="301"/>
        <v/>
      </c>
      <c r="AP253" s="335" t="str">
        <f>IF(COUNTIFS(AP$573:AP$577,"&lt;&gt;",$AS$573:$AS$577,$AS253,$AT$573:$AT$577,$AT253,$AD$573:$AD$577,$AD253),INDEX($AP$573:$AP$577,SUMPRODUCT(($AD$573:$AD$577=$AD253)*($AS$573:$AS$577=$AS253)*($AT$573:$AT$577=$AT253)*ROW($AS$573:$AS$577))-572,1),"")</f>
        <v/>
      </c>
      <c r="AS253" s="311" t="str">
        <f>IF(C251="","",C251)</f>
        <v>東京</v>
      </c>
      <c r="AT253" s="311" t="str">
        <f>IF(D251="","",D251)</f>
        <v>北陸</v>
      </c>
    </row>
    <row r="254" spans="2:46" ht="13.5" hidden="1" customHeight="1">
      <c r="B254" s="313"/>
      <c r="C254" s="675" t="s">
        <v>284</v>
      </c>
      <c r="D254" s="675" t="str">
        <f>C218</f>
        <v>北陸</v>
      </c>
      <c r="E254" s="26" t="s">
        <v>279</v>
      </c>
      <c r="F254" s="315" t="str">
        <f t="shared" si="299"/>
        <v/>
      </c>
      <c r="G254" s="315" t="str">
        <f t="shared" si="299"/>
        <v/>
      </c>
      <c r="H254" s="315" t="str">
        <f t="shared" si="299"/>
        <v/>
      </c>
      <c r="I254" s="315" t="str">
        <f t="shared" si="299"/>
        <v/>
      </c>
      <c r="J254" s="315" t="str">
        <f t="shared" si="299"/>
        <v/>
      </c>
      <c r="K254" s="315" t="str">
        <f t="shared" si="299"/>
        <v/>
      </c>
      <c r="L254" s="315" t="str">
        <f t="shared" si="299"/>
        <v/>
      </c>
      <c r="M254" s="315" t="str">
        <f t="shared" si="299"/>
        <v/>
      </c>
      <c r="N254" s="315" t="str">
        <f t="shared" si="299"/>
        <v/>
      </c>
      <c r="O254" s="315" t="str">
        <f t="shared" si="299"/>
        <v/>
      </c>
      <c r="P254" s="315" t="str">
        <f t="shared" si="300"/>
        <v/>
      </c>
      <c r="Q254" s="315" t="str">
        <f t="shared" si="300"/>
        <v/>
      </c>
      <c r="R254" s="315" t="str">
        <f t="shared" si="300"/>
        <v/>
      </c>
      <c r="S254" s="315" t="str">
        <f t="shared" si="300"/>
        <v/>
      </c>
      <c r="T254" s="315" t="str">
        <f t="shared" si="300"/>
        <v/>
      </c>
      <c r="U254" s="315" t="str">
        <f t="shared" si="300"/>
        <v/>
      </c>
      <c r="V254" s="315" t="str">
        <f t="shared" si="300"/>
        <v/>
      </c>
      <c r="W254" s="315" t="str">
        <f t="shared" si="300"/>
        <v/>
      </c>
      <c r="X254" s="315" t="str">
        <f t="shared" si="300"/>
        <v/>
      </c>
      <c r="Y254" s="315" t="str">
        <f t="shared" si="300"/>
        <v/>
      </c>
      <c r="Z254" s="315" t="str">
        <f t="shared" si="300"/>
        <v/>
      </c>
      <c r="AA254" s="315" t="str">
        <f t="shared" si="300"/>
        <v/>
      </c>
      <c r="AB254" s="315" t="str">
        <f t="shared" si="300"/>
        <v/>
      </c>
      <c r="AC254" s="315" t="str">
        <f t="shared" si="300"/>
        <v/>
      </c>
      <c r="AD254" s="671" t="s">
        <v>279</v>
      </c>
      <c r="AE254" s="26" t="s">
        <v>171</v>
      </c>
      <c r="AF254" s="310" t="str">
        <f>IF(COUNT(J254)=0,"",J254)</f>
        <v/>
      </c>
      <c r="AG254" s="310" t="str">
        <f>IF(COUNT(V254)=0,"",V254)</f>
        <v/>
      </c>
      <c r="AH254" s="315" t="str">
        <f t="shared" ref="AH254:AO255" si="302">IF(COUNTIFS(AH$573:AH$577,"&lt;&gt;",$AS$573:$AS$577,$AS254,$AT$573:$AT$577,$AT254,$AE$573:$AE$577,$AE254),SUMIFS(AH$573:AH$577,$AS$573:$AS$577,$AS254,$AT$573:$AT$577,$AT254,$AE$573:$AE$577,$AE254),"")</f>
        <v/>
      </c>
      <c r="AI254" s="315" t="str">
        <f t="shared" si="302"/>
        <v/>
      </c>
      <c r="AJ254" s="315" t="str">
        <f t="shared" si="302"/>
        <v/>
      </c>
      <c r="AK254" s="315" t="str">
        <f t="shared" si="302"/>
        <v/>
      </c>
      <c r="AL254" s="315" t="str">
        <f t="shared" si="302"/>
        <v/>
      </c>
      <c r="AM254" s="315" t="str">
        <f t="shared" si="302"/>
        <v/>
      </c>
      <c r="AN254" s="315" t="str">
        <f t="shared" si="302"/>
        <v/>
      </c>
      <c r="AO254" s="315" t="str">
        <f t="shared" si="302"/>
        <v/>
      </c>
      <c r="AP254" s="300"/>
      <c r="AS254" s="311" t="str">
        <f>IF(C254="","",C254)</f>
        <v>中部</v>
      </c>
      <c r="AT254" s="311" t="str">
        <f>IF(D254="","",D254)</f>
        <v>北陸</v>
      </c>
    </row>
    <row r="255" spans="2:46" ht="13.5" hidden="1" customHeight="1">
      <c r="B255" s="313"/>
      <c r="C255" s="675"/>
      <c r="D255" s="675"/>
      <c r="E255" s="302"/>
      <c r="F255" s="316"/>
      <c r="G255" s="316"/>
      <c r="H255" s="316"/>
      <c r="I255" s="316"/>
      <c r="J255" s="316"/>
      <c r="K255" s="316"/>
      <c r="L255" s="316"/>
      <c r="M255" s="316"/>
      <c r="N255" s="316"/>
      <c r="O255" s="316"/>
      <c r="P255" s="316"/>
      <c r="Q255" s="316"/>
      <c r="R255" s="316"/>
      <c r="S255" s="316"/>
      <c r="T255" s="316"/>
      <c r="U255" s="316"/>
      <c r="V255" s="316"/>
      <c r="W255" s="316"/>
      <c r="X255" s="316"/>
      <c r="Y255" s="316"/>
      <c r="Z255" s="316"/>
      <c r="AA255" s="316"/>
      <c r="AB255" s="316"/>
      <c r="AC255" s="316"/>
      <c r="AD255" s="672"/>
      <c r="AE255" s="26" t="s">
        <v>172</v>
      </c>
      <c r="AF255" s="310" t="str">
        <f>IF(COUNT(O254)=0,"",O254)</f>
        <v/>
      </c>
      <c r="AG255" s="310" t="str">
        <f>IF(COUNT(AA254)=0,"",AA254)</f>
        <v/>
      </c>
      <c r="AH255" s="315" t="str">
        <f t="shared" si="302"/>
        <v/>
      </c>
      <c r="AI255" s="315" t="str">
        <f t="shared" si="302"/>
        <v/>
      </c>
      <c r="AJ255" s="315" t="str">
        <f t="shared" si="302"/>
        <v/>
      </c>
      <c r="AK255" s="315" t="str">
        <f t="shared" si="302"/>
        <v/>
      </c>
      <c r="AL255" s="315" t="str">
        <f t="shared" si="302"/>
        <v/>
      </c>
      <c r="AM255" s="315" t="str">
        <f t="shared" si="302"/>
        <v/>
      </c>
      <c r="AN255" s="315" t="str">
        <f t="shared" si="302"/>
        <v/>
      </c>
      <c r="AO255" s="315" t="str">
        <f t="shared" si="302"/>
        <v/>
      </c>
      <c r="AP255" s="303"/>
      <c r="AS255" s="311" t="str">
        <f>IF(C254="","",C254)</f>
        <v>中部</v>
      </c>
      <c r="AT255" s="311" t="str">
        <f>IF(D254="","",D254)</f>
        <v>北陸</v>
      </c>
    </row>
    <row r="256" spans="2:46" ht="13.5" hidden="1" customHeight="1">
      <c r="B256" s="313"/>
      <c r="C256" s="675"/>
      <c r="D256" s="675"/>
      <c r="E256" s="26" t="s">
        <v>280</v>
      </c>
      <c r="F256" s="315" t="str">
        <f t="shared" ref="F256:O257" si="303">IF(COUNTIFS(F$573:F$577,"&lt;&gt;",$AS$573:$AS$577,$AS256,$AT$573:$AT$577,$AT256,$E$573:$E$577,$E256),SUMIFS(F$573:F$577,$AS$573:$AS$577,$AS256,$AT$573:$AT$577,$AT256,$E$573:$E$577,$E256),"")</f>
        <v/>
      </c>
      <c r="G256" s="315" t="str">
        <f t="shared" si="303"/>
        <v/>
      </c>
      <c r="H256" s="315" t="str">
        <f t="shared" si="303"/>
        <v/>
      </c>
      <c r="I256" s="315" t="str">
        <f t="shared" si="303"/>
        <v/>
      </c>
      <c r="J256" s="315" t="str">
        <f t="shared" si="303"/>
        <v/>
      </c>
      <c r="K256" s="315" t="str">
        <f t="shared" si="303"/>
        <v/>
      </c>
      <c r="L256" s="315" t="str">
        <f t="shared" si="303"/>
        <v/>
      </c>
      <c r="M256" s="315" t="str">
        <f t="shared" si="303"/>
        <v/>
      </c>
      <c r="N256" s="315" t="str">
        <f t="shared" si="303"/>
        <v/>
      </c>
      <c r="O256" s="315" t="str">
        <f t="shared" si="303"/>
        <v/>
      </c>
      <c r="P256" s="315" t="str">
        <f t="shared" ref="P256:AC257" si="304">IF(COUNTIFS(P$573:P$577,"&lt;&gt;",$AS$573:$AS$577,$AS256,$AT$573:$AT$577,$AT256,$E$573:$E$577,$E256),SUMIFS(P$573:P$577,$AS$573:$AS$577,$AS256,$AT$573:$AT$577,$AT256,$E$573:$E$577,$E256),"")</f>
        <v/>
      </c>
      <c r="Q256" s="315" t="str">
        <f t="shared" si="304"/>
        <v/>
      </c>
      <c r="R256" s="315" t="str">
        <f t="shared" si="304"/>
        <v/>
      </c>
      <c r="S256" s="315" t="str">
        <f t="shared" si="304"/>
        <v/>
      </c>
      <c r="T256" s="315" t="str">
        <f t="shared" si="304"/>
        <v/>
      </c>
      <c r="U256" s="315" t="str">
        <f t="shared" si="304"/>
        <v/>
      </c>
      <c r="V256" s="315" t="str">
        <f t="shared" si="304"/>
        <v/>
      </c>
      <c r="W256" s="315" t="str">
        <f t="shared" si="304"/>
        <v/>
      </c>
      <c r="X256" s="315" t="str">
        <f t="shared" si="304"/>
        <v/>
      </c>
      <c r="Y256" s="315" t="str">
        <f t="shared" si="304"/>
        <v/>
      </c>
      <c r="Z256" s="315" t="str">
        <f t="shared" si="304"/>
        <v/>
      </c>
      <c r="AA256" s="315" t="str">
        <f t="shared" si="304"/>
        <v/>
      </c>
      <c r="AB256" s="315" t="str">
        <f t="shared" si="304"/>
        <v/>
      </c>
      <c r="AC256" s="315" t="str">
        <f t="shared" si="304"/>
        <v/>
      </c>
      <c r="AD256" s="673" t="s">
        <v>281</v>
      </c>
      <c r="AE256" s="674"/>
      <c r="AF256" s="310" t="str">
        <f>IF(COUNT(F256:Q256)=0,"",SUM(F256:Q256))</f>
        <v/>
      </c>
      <c r="AG256" s="310" t="str">
        <f>IF(COUNT(R256:AC256)=0,"",SUM(R256:AC256))</f>
        <v/>
      </c>
      <c r="AH256" s="310" t="str">
        <f t="shared" ref="AH256:AO256" si="305">IF(COUNTIFS(AH$573:AH$577,"&lt;&gt;",$AS$573:$AS$577,$AS256,$AT$573:$AT$577,$AT256,$AD$573:$AD$577,$AD256),SUMIFS(AH$573:AH$577,$AS$573:$AS$577,$AS256,$AT$573:$AT$577,$AT256,$AD$573:$AD$577,$AD256),"")</f>
        <v/>
      </c>
      <c r="AI256" s="310" t="str">
        <f t="shared" si="305"/>
        <v/>
      </c>
      <c r="AJ256" s="310" t="str">
        <f t="shared" si="305"/>
        <v/>
      </c>
      <c r="AK256" s="310" t="str">
        <f t="shared" si="305"/>
        <v/>
      </c>
      <c r="AL256" s="310" t="str">
        <f t="shared" si="305"/>
        <v/>
      </c>
      <c r="AM256" s="310" t="str">
        <f t="shared" si="305"/>
        <v/>
      </c>
      <c r="AN256" s="310" t="str">
        <f t="shared" si="305"/>
        <v/>
      </c>
      <c r="AO256" s="310" t="str">
        <f t="shared" si="305"/>
        <v/>
      </c>
      <c r="AP256" s="335" t="str">
        <f>IF(COUNTIFS(AP$573:AP$577,"&lt;&gt;",$AS$573:$AS$577,$AS256,$AT$573:$AT$577,$AT256,$AD$573:$AD$577,$AD256),INDEX($AP$573:$AP$577,SUMPRODUCT(($AD$573:$AD$577=$AD256)*($AS$573:$AS$577=$AS256)*($AT$573:$AT$577=$AT256)*ROW($AS$573:$AS$577))-572,1),"")</f>
        <v/>
      </c>
      <c r="AS256" s="311" t="str">
        <f>IF(C254="","",C254)</f>
        <v>中部</v>
      </c>
      <c r="AT256" s="311" t="str">
        <f>IF(D254="","",D254)</f>
        <v>北陸</v>
      </c>
    </row>
    <row r="257" spans="2:47" ht="13.5" hidden="1" customHeight="1">
      <c r="B257" s="313"/>
      <c r="C257" s="675" t="s">
        <v>287</v>
      </c>
      <c r="D257" s="675" t="str">
        <f>C218</f>
        <v>北陸</v>
      </c>
      <c r="E257" s="26" t="s">
        <v>279</v>
      </c>
      <c r="F257" s="315" t="str">
        <f t="shared" si="303"/>
        <v/>
      </c>
      <c r="G257" s="315" t="str">
        <f t="shared" si="303"/>
        <v/>
      </c>
      <c r="H257" s="315" t="str">
        <f t="shared" si="303"/>
        <v/>
      </c>
      <c r="I257" s="315" t="str">
        <f t="shared" si="303"/>
        <v/>
      </c>
      <c r="J257" s="315" t="str">
        <f t="shared" si="303"/>
        <v/>
      </c>
      <c r="K257" s="315" t="str">
        <f t="shared" si="303"/>
        <v/>
      </c>
      <c r="L257" s="315" t="str">
        <f t="shared" si="303"/>
        <v/>
      </c>
      <c r="M257" s="315" t="str">
        <f t="shared" si="303"/>
        <v/>
      </c>
      <c r="N257" s="315" t="str">
        <f t="shared" si="303"/>
        <v/>
      </c>
      <c r="O257" s="315" t="str">
        <f t="shared" si="303"/>
        <v/>
      </c>
      <c r="P257" s="315" t="str">
        <f t="shared" si="304"/>
        <v/>
      </c>
      <c r="Q257" s="315" t="str">
        <f t="shared" si="304"/>
        <v/>
      </c>
      <c r="R257" s="315" t="str">
        <f t="shared" si="304"/>
        <v/>
      </c>
      <c r="S257" s="315" t="str">
        <f t="shared" si="304"/>
        <v/>
      </c>
      <c r="T257" s="315" t="str">
        <f t="shared" si="304"/>
        <v/>
      </c>
      <c r="U257" s="315" t="str">
        <f t="shared" si="304"/>
        <v/>
      </c>
      <c r="V257" s="315" t="str">
        <f t="shared" si="304"/>
        <v/>
      </c>
      <c r="W257" s="315" t="str">
        <f t="shared" si="304"/>
        <v/>
      </c>
      <c r="X257" s="315" t="str">
        <f t="shared" si="304"/>
        <v/>
      </c>
      <c r="Y257" s="315" t="str">
        <f t="shared" si="304"/>
        <v/>
      </c>
      <c r="Z257" s="315" t="str">
        <f t="shared" si="304"/>
        <v/>
      </c>
      <c r="AA257" s="315" t="str">
        <f t="shared" si="304"/>
        <v/>
      </c>
      <c r="AB257" s="315" t="str">
        <f t="shared" si="304"/>
        <v/>
      </c>
      <c r="AC257" s="315" t="str">
        <f t="shared" si="304"/>
        <v/>
      </c>
      <c r="AD257" s="671" t="s">
        <v>279</v>
      </c>
      <c r="AE257" s="26" t="s">
        <v>171</v>
      </c>
      <c r="AF257" s="310" t="str">
        <f>IF(COUNT(J257)=0,"",J257)</f>
        <v/>
      </c>
      <c r="AG257" s="310" t="str">
        <f>IF(COUNT(V257)=0,"",V257)</f>
        <v/>
      </c>
      <c r="AH257" s="315" t="str">
        <f t="shared" ref="AH257:AO258" si="306">IF(COUNTIFS(AH$573:AH$577,"&lt;&gt;",$AS$573:$AS$577,$AS257,$AT$573:$AT$577,$AT257,$AE$573:$AE$577,$AE257),SUMIFS(AH$573:AH$577,$AS$573:$AS$577,$AS257,$AT$573:$AT$577,$AT257,$AE$573:$AE$577,$AE257),"")</f>
        <v/>
      </c>
      <c r="AI257" s="315" t="str">
        <f t="shared" si="306"/>
        <v/>
      </c>
      <c r="AJ257" s="315" t="str">
        <f t="shared" si="306"/>
        <v/>
      </c>
      <c r="AK257" s="315" t="str">
        <f t="shared" si="306"/>
        <v/>
      </c>
      <c r="AL257" s="315" t="str">
        <f t="shared" si="306"/>
        <v/>
      </c>
      <c r="AM257" s="315" t="str">
        <f t="shared" si="306"/>
        <v/>
      </c>
      <c r="AN257" s="315" t="str">
        <f t="shared" si="306"/>
        <v/>
      </c>
      <c r="AO257" s="315" t="str">
        <f t="shared" si="306"/>
        <v/>
      </c>
      <c r="AP257" s="300"/>
      <c r="AS257" s="311" t="str">
        <f>IF(C257="","",C257)</f>
        <v>関西</v>
      </c>
      <c r="AT257" s="311" t="str">
        <f>IF(D257="","",D257)</f>
        <v>北陸</v>
      </c>
    </row>
    <row r="258" spans="2:47" ht="13.5" hidden="1" customHeight="1">
      <c r="B258" s="313"/>
      <c r="C258" s="675"/>
      <c r="D258" s="675"/>
      <c r="E258" s="302"/>
      <c r="F258" s="316"/>
      <c r="G258" s="316"/>
      <c r="H258" s="316"/>
      <c r="I258" s="316"/>
      <c r="J258" s="316"/>
      <c r="K258" s="316"/>
      <c r="L258" s="316"/>
      <c r="M258" s="316"/>
      <c r="N258" s="316"/>
      <c r="O258" s="316"/>
      <c r="P258" s="316"/>
      <c r="Q258" s="316"/>
      <c r="R258" s="316"/>
      <c r="S258" s="316"/>
      <c r="T258" s="316"/>
      <c r="U258" s="316"/>
      <c r="V258" s="316"/>
      <c r="W258" s="316"/>
      <c r="X258" s="316"/>
      <c r="Y258" s="316"/>
      <c r="Z258" s="316"/>
      <c r="AA258" s="316"/>
      <c r="AB258" s="316"/>
      <c r="AC258" s="316"/>
      <c r="AD258" s="672"/>
      <c r="AE258" s="26" t="s">
        <v>172</v>
      </c>
      <c r="AF258" s="310" t="str">
        <f>IF(COUNT(O257)=0,"",O257)</f>
        <v/>
      </c>
      <c r="AG258" s="310" t="str">
        <f>IF(COUNT(AA257)=0,"",AA257)</f>
        <v/>
      </c>
      <c r="AH258" s="315" t="str">
        <f t="shared" si="306"/>
        <v/>
      </c>
      <c r="AI258" s="315" t="str">
        <f t="shared" si="306"/>
        <v/>
      </c>
      <c r="AJ258" s="315" t="str">
        <f t="shared" si="306"/>
        <v/>
      </c>
      <c r="AK258" s="315" t="str">
        <f t="shared" si="306"/>
        <v/>
      </c>
      <c r="AL258" s="315" t="str">
        <f t="shared" si="306"/>
        <v/>
      </c>
      <c r="AM258" s="315" t="str">
        <f t="shared" si="306"/>
        <v/>
      </c>
      <c r="AN258" s="315" t="str">
        <f t="shared" si="306"/>
        <v/>
      </c>
      <c r="AO258" s="315" t="str">
        <f t="shared" si="306"/>
        <v/>
      </c>
      <c r="AP258" s="303"/>
      <c r="AS258" s="311" t="str">
        <f>IF(C257="","",C257)</f>
        <v>関西</v>
      </c>
      <c r="AT258" s="311" t="str">
        <f>IF(D257="","",D257)</f>
        <v>北陸</v>
      </c>
    </row>
    <row r="259" spans="2:47" ht="13.5" hidden="1" customHeight="1">
      <c r="B259" s="313"/>
      <c r="C259" s="675"/>
      <c r="D259" s="675"/>
      <c r="E259" s="26" t="s">
        <v>280</v>
      </c>
      <c r="F259" s="315" t="str">
        <f t="shared" ref="F259:O260" si="307">IF(COUNTIFS(F$573:F$577,"&lt;&gt;",$AS$573:$AS$577,$AS259,$AT$573:$AT$577,$AT259,$E$573:$E$577,$E259),SUMIFS(F$573:F$577,$AS$573:$AS$577,$AS259,$AT$573:$AT$577,$AT259,$E$573:$E$577,$E259),"")</f>
        <v/>
      </c>
      <c r="G259" s="315" t="str">
        <f t="shared" si="307"/>
        <v/>
      </c>
      <c r="H259" s="315" t="str">
        <f t="shared" si="307"/>
        <v/>
      </c>
      <c r="I259" s="315" t="str">
        <f t="shared" si="307"/>
        <v/>
      </c>
      <c r="J259" s="315" t="str">
        <f t="shared" si="307"/>
        <v/>
      </c>
      <c r="K259" s="315" t="str">
        <f t="shared" si="307"/>
        <v/>
      </c>
      <c r="L259" s="315" t="str">
        <f t="shared" si="307"/>
        <v/>
      </c>
      <c r="M259" s="315" t="str">
        <f t="shared" si="307"/>
        <v/>
      </c>
      <c r="N259" s="315" t="str">
        <f t="shared" si="307"/>
        <v/>
      </c>
      <c r="O259" s="315" t="str">
        <f t="shared" si="307"/>
        <v/>
      </c>
      <c r="P259" s="315" t="str">
        <f t="shared" ref="P259:AC260" si="308">IF(COUNTIFS(P$573:P$577,"&lt;&gt;",$AS$573:$AS$577,$AS259,$AT$573:$AT$577,$AT259,$E$573:$E$577,$E259),SUMIFS(P$573:P$577,$AS$573:$AS$577,$AS259,$AT$573:$AT$577,$AT259,$E$573:$E$577,$E259),"")</f>
        <v/>
      </c>
      <c r="Q259" s="315" t="str">
        <f t="shared" si="308"/>
        <v/>
      </c>
      <c r="R259" s="315" t="str">
        <f t="shared" si="308"/>
        <v/>
      </c>
      <c r="S259" s="315" t="str">
        <f t="shared" si="308"/>
        <v/>
      </c>
      <c r="T259" s="315" t="str">
        <f t="shared" si="308"/>
        <v/>
      </c>
      <c r="U259" s="315" t="str">
        <f t="shared" si="308"/>
        <v/>
      </c>
      <c r="V259" s="315" t="str">
        <f t="shared" si="308"/>
        <v/>
      </c>
      <c r="W259" s="315" t="str">
        <f t="shared" si="308"/>
        <v/>
      </c>
      <c r="X259" s="315" t="str">
        <f t="shared" si="308"/>
        <v/>
      </c>
      <c r="Y259" s="315" t="str">
        <f t="shared" si="308"/>
        <v/>
      </c>
      <c r="Z259" s="315" t="str">
        <f t="shared" si="308"/>
        <v/>
      </c>
      <c r="AA259" s="315" t="str">
        <f t="shared" si="308"/>
        <v/>
      </c>
      <c r="AB259" s="315" t="str">
        <f t="shared" si="308"/>
        <v/>
      </c>
      <c r="AC259" s="315" t="str">
        <f t="shared" si="308"/>
        <v/>
      </c>
      <c r="AD259" s="673" t="s">
        <v>281</v>
      </c>
      <c r="AE259" s="674"/>
      <c r="AF259" s="310" t="str">
        <f>IF(COUNT(F259:Q259)=0,"",SUM(F259:Q259))</f>
        <v/>
      </c>
      <c r="AG259" s="310" t="str">
        <f>IF(COUNT(R259:AC259)=0,"",SUM(R259:AC259))</f>
        <v/>
      </c>
      <c r="AH259" s="310" t="str">
        <f t="shared" ref="AH259:AO259" si="309">IF(COUNTIFS(AH$573:AH$577,"&lt;&gt;",$AS$573:$AS$577,$AS259,$AT$573:$AT$577,$AT259,$AD$573:$AD$577,$AD259),SUMIFS(AH$573:AH$577,$AS$573:$AS$577,$AS259,$AT$573:$AT$577,$AT259,$AD$573:$AD$577,$AD259),"")</f>
        <v/>
      </c>
      <c r="AI259" s="310" t="str">
        <f t="shared" si="309"/>
        <v/>
      </c>
      <c r="AJ259" s="310" t="str">
        <f t="shared" si="309"/>
        <v/>
      </c>
      <c r="AK259" s="310" t="str">
        <f t="shared" si="309"/>
        <v/>
      </c>
      <c r="AL259" s="310" t="str">
        <f t="shared" si="309"/>
        <v/>
      </c>
      <c r="AM259" s="310" t="str">
        <f t="shared" si="309"/>
        <v/>
      </c>
      <c r="AN259" s="310" t="str">
        <f t="shared" si="309"/>
        <v/>
      </c>
      <c r="AO259" s="310" t="str">
        <f t="shared" si="309"/>
        <v/>
      </c>
      <c r="AP259" s="335" t="str">
        <f>IF(COUNTIFS(AP$573:AP$577,"&lt;&gt;",$AS$573:$AS$577,$AS259,$AT$573:$AT$577,$AT259,$AD$573:$AD$577,$AD259),INDEX($AP$573:$AP$577,SUMPRODUCT(($AD$573:$AD$577=$AD259)*($AS$573:$AS$577=$AS259)*($AT$573:$AT$577=$AT259)*ROW($AS$573:$AS$577))-572,1),"")</f>
        <v/>
      </c>
      <c r="AS259" s="311" t="str">
        <f>IF(C257="","",C257)</f>
        <v>関西</v>
      </c>
      <c r="AT259" s="311" t="str">
        <f>IF(D257="","",D257)</f>
        <v>北陸</v>
      </c>
    </row>
    <row r="260" spans="2:47" ht="13.5" hidden="1" customHeight="1">
      <c r="B260" s="313"/>
      <c r="C260" s="675" t="s">
        <v>288</v>
      </c>
      <c r="D260" s="675" t="str">
        <f>C218</f>
        <v>北陸</v>
      </c>
      <c r="E260" s="26" t="s">
        <v>279</v>
      </c>
      <c r="F260" s="315" t="str">
        <f t="shared" si="307"/>
        <v/>
      </c>
      <c r="G260" s="315" t="str">
        <f t="shared" si="307"/>
        <v/>
      </c>
      <c r="H260" s="315" t="str">
        <f t="shared" si="307"/>
        <v/>
      </c>
      <c r="I260" s="315" t="str">
        <f t="shared" si="307"/>
        <v/>
      </c>
      <c r="J260" s="315" t="str">
        <f t="shared" si="307"/>
        <v/>
      </c>
      <c r="K260" s="315" t="str">
        <f t="shared" si="307"/>
        <v/>
      </c>
      <c r="L260" s="315" t="str">
        <f t="shared" si="307"/>
        <v/>
      </c>
      <c r="M260" s="315" t="str">
        <f t="shared" si="307"/>
        <v/>
      </c>
      <c r="N260" s="315" t="str">
        <f t="shared" si="307"/>
        <v/>
      </c>
      <c r="O260" s="315" t="str">
        <f t="shared" si="307"/>
        <v/>
      </c>
      <c r="P260" s="315" t="str">
        <f t="shared" si="308"/>
        <v/>
      </c>
      <c r="Q260" s="315" t="str">
        <f t="shared" si="308"/>
        <v/>
      </c>
      <c r="R260" s="315" t="str">
        <f t="shared" si="308"/>
        <v/>
      </c>
      <c r="S260" s="315" t="str">
        <f t="shared" si="308"/>
        <v/>
      </c>
      <c r="T260" s="315" t="str">
        <f t="shared" si="308"/>
        <v/>
      </c>
      <c r="U260" s="315" t="str">
        <f t="shared" si="308"/>
        <v/>
      </c>
      <c r="V260" s="315" t="str">
        <f t="shared" si="308"/>
        <v/>
      </c>
      <c r="W260" s="315" t="str">
        <f t="shared" si="308"/>
        <v/>
      </c>
      <c r="X260" s="315" t="str">
        <f t="shared" si="308"/>
        <v/>
      </c>
      <c r="Y260" s="315" t="str">
        <f t="shared" si="308"/>
        <v/>
      </c>
      <c r="Z260" s="315" t="str">
        <f t="shared" si="308"/>
        <v/>
      </c>
      <c r="AA260" s="315" t="str">
        <f t="shared" si="308"/>
        <v/>
      </c>
      <c r="AB260" s="315" t="str">
        <f t="shared" si="308"/>
        <v/>
      </c>
      <c r="AC260" s="315" t="str">
        <f t="shared" si="308"/>
        <v/>
      </c>
      <c r="AD260" s="671" t="s">
        <v>279</v>
      </c>
      <c r="AE260" s="26" t="s">
        <v>171</v>
      </c>
      <c r="AF260" s="310" t="str">
        <f>IF(COUNT(J260)=0,"",J260)</f>
        <v/>
      </c>
      <c r="AG260" s="310" t="str">
        <f>IF(COUNT(V260)=0,"",V260)</f>
        <v/>
      </c>
      <c r="AH260" s="315" t="str">
        <f t="shared" ref="AH260:AO261" si="310">IF(COUNTIFS(AH$573:AH$577,"&lt;&gt;",$AS$573:$AS$577,$AS260,$AT$573:$AT$577,$AT260,$AE$573:$AE$577,$AE260),SUMIFS(AH$573:AH$577,$AS$573:$AS$577,$AS260,$AT$573:$AT$577,$AT260,$AE$573:$AE$577,$AE260),"")</f>
        <v/>
      </c>
      <c r="AI260" s="315" t="str">
        <f t="shared" si="310"/>
        <v/>
      </c>
      <c r="AJ260" s="315" t="str">
        <f t="shared" si="310"/>
        <v/>
      </c>
      <c r="AK260" s="315" t="str">
        <f t="shared" si="310"/>
        <v/>
      </c>
      <c r="AL260" s="315" t="str">
        <f t="shared" si="310"/>
        <v/>
      </c>
      <c r="AM260" s="315" t="str">
        <f t="shared" si="310"/>
        <v/>
      </c>
      <c r="AN260" s="315" t="str">
        <f t="shared" si="310"/>
        <v/>
      </c>
      <c r="AO260" s="315" t="str">
        <f t="shared" si="310"/>
        <v/>
      </c>
      <c r="AP260" s="300"/>
      <c r="AS260" s="311" t="str">
        <f>IF(C260="","",C260)</f>
        <v>中国</v>
      </c>
      <c r="AT260" s="311" t="str">
        <f>IF(D260="","",D260)</f>
        <v>北陸</v>
      </c>
    </row>
    <row r="261" spans="2:47" ht="13.5" hidden="1" customHeight="1">
      <c r="B261" s="313"/>
      <c r="C261" s="675"/>
      <c r="D261" s="675"/>
      <c r="E261" s="302"/>
      <c r="F261" s="316"/>
      <c r="G261" s="316"/>
      <c r="H261" s="316"/>
      <c r="I261" s="316"/>
      <c r="J261" s="316"/>
      <c r="K261" s="316"/>
      <c r="L261" s="316"/>
      <c r="M261" s="316"/>
      <c r="N261" s="316"/>
      <c r="O261" s="316"/>
      <c r="P261" s="316"/>
      <c r="Q261" s="316"/>
      <c r="R261" s="316"/>
      <c r="S261" s="316"/>
      <c r="T261" s="316"/>
      <c r="U261" s="316"/>
      <c r="V261" s="316"/>
      <c r="W261" s="316"/>
      <c r="X261" s="316"/>
      <c r="Y261" s="316"/>
      <c r="Z261" s="316"/>
      <c r="AA261" s="316"/>
      <c r="AB261" s="316"/>
      <c r="AC261" s="316"/>
      <c r="AD261" s="672"/>
      <c r="AE261" s="26" t="s">
        <v>172</v>
      </c>
      <c r="AF261" s="310" t="str">
        <f>IF(COUNT(O260)=0,"",O260)</f>
        <v/>
      </c>
      <c r="AG261" s="310" t="str">
        <f>IF(COUNT(AA260)=0,"",AA260)</f>
        <v/>
      </c>
      <c r="AH261" s="315" t="str">
        <f t="shared" si="310"/>
        <v/>
      </c>
      <c r="AI261" s="315" t="str">
        <f t="shared" si="310"/>
        <v/>
      </c>
      <c r="AJ261" s="315" t="str">
        <f t="shared" si="310"/>
        <v/>
      </c>
      <c r="AK261" s="315" t="str">
        <f t="shared" si="310"/>
        <v/>
      </c>
      <c r="AL261" s="315" t="str">
        <f t="shared" si="310"/>
        <v/>
      </c>
      <c r="AM261" s="315" t="str">
        <f t="shared" si="310"/>
        <v/>
      </c>
      <c r="AN261" s="315" t="str">
        <f t="shared" si="310"/>
        <v/>
      </c>
      <c r="AO261" s="315" t="str">
        <f t="shared" si="310"/>
        <v/>
      </c>
      <c r="AP261" s="303"/>
      <c r="AS261" s="311" t="str">
        <f>IF(C260="","",C260)</f>
        <v>中国</v>
      </c>
      <c r="AT261" s="311" t="str">
        <f>IF(D260="","",D260)</f>
        <v>北陸</v>
      </c>
    </row>
    <row r="262" spans="2:47" ht="13.5" hidden="1" customHeight="1">
      <c r="B262" s="313"/>
      <c r="C262" s="675"/>
      <c r="D262" s="675"/>
      <c r="E262" s="26" t="s">
        <v>280</v>
      </c>
      <c r="F262" s="315" t="str">
        <f t="shared" ref="F262:O263" si="311">IF(COUNTIFS(F$573:F$577,"&lt;&gt;",$AS$573:$AS$577,$AS262,$AT$573:$AT$577,$AT262,$E$573:$E$577,$E262),SUMIFS(F$573:F$577,$AS$573:$AS$577,$AS262,$AT$573:$AT$577,$AT262,$E$573:$E$577,$E262),"")</f>
        <v/>
      </c>
      <c r="G262" s="315" t="str">
        <f t="shared" si="311"/>
        <v/>
      </c>
      <c r="H262" s="315" t="str">
        <f t="shared" si="311"/>
        <v/>
      </c>
      <c r="I262" s="315" t="str">
        <f t="shared" si="311"/>
        <v/>
      </c>
      <c r="J262" s="315" t="str">
        <f t="shared" si="311"/>
        <v/>
      </c>
      <c r="K262" s="315" t="str">
        <f t="shared" si="311"/>
        <v/>
      </c>
      <c r="L262" s="315" t="str">
        <f t="shared" si="311"/>
        <v/>
      </c>
      <c r="M262" s="315" t="str">
        <f t="shared" si="311"/>
        <v/>
      </c>
      <c r="N262" s="315" t="str">
        <f t="shared" si="311"/>
        <v/>
      </c>
      <c r="O262" s="315" t="str">
        <f t="shared" si="311"/>
        <v/>
      </c>
      <c r="P262" s="315" t="str">
        <f t="shared" ref="P262:AC263" si="312">IF(COUNTIFS(P$573:P$577,"&lt;&gt;",$AS$573:$AS$577,$AS262,$AT$573:$AT$577,$AT262,$E$573:$E$577,$E262),SUMIFS(P$573:P$577,$AS$573:$AS$577,$AS262,$AT$573:$AT$577,$AT262,$E$573:$E$577,$E262),"")</f>
        <v/>
      </c>
      <c r="Q262" s="315" t="str">
        <f t="shared" si="312"/>
        <v/>
      </c>
      <c r="R262" s="315" t="str">
        <f t="shared" si="312"/>
        <v/>
      </c>
      <c r="S262" s="315" t="str">
        <f t="shared" si="312"/>
        <v/>
      </c>
      <c r="T262" s="315" t="str">
        <f t="shared" si="312"/>
        <v/>
      </c>
      <c r="U262" s="315" t="str">
        <f t="shared" si="312"/>
        <v/>
      </c>
      <c r="V262" s="315" t="str">
        <f t="shared" si="312"/>
        <v/>
      </c>
      <c r="W262" s="315" t="str">
        <f t="shared" si="312"/>
        <v/>
      </c>
      <c r="X262" s="315" t="str">
        <f t="shared" si="312"/>
        <v/>
      </c>
      <c r="Y262" s="315" t="str">
        <f t="shared" si="312"/>
        <v/>
      </c>
      <c r="Z262" s="315" t="str">
        <f t="shared" si="312"/>
        <v/>
      </c>
      <c r="AA262" s="315" t="str">
        <f t="shared" si="312"/>
        <v/>
      </c>
      <c r="AB262" s="315" t="str">
        <f t="shared" si="312"/>
        <v/>
      </c>
      <c r="AC262" s="315" t="str">
        <f t="shared" si="312"/>
        <v/>
      </c>
      <c r="AD262" s="673" t="s">
        <v>281</v>
      </c>
      <c r="AE262" s="674"/>
      <c r="AF262" s="310" t="str">
        <f>IF(COUNT(F262:Q262)=0,"",SUM(F262:Q262))</f>
        <v/>
      </c>
      <c r="AG262" s="310" t="str">
        <f>IF(COUNT(R262:AC262)=0,"",SUM(R262:AC262))</f>
        <v/>
      </c>
      <c r="AH262" s="310" t="str">
        <f t="shared" ref="AH262:AO262" si="313">IF(COUNTIFS(AH$573:AH$577,"&lt;&gt;",$AS$573:$AS$577,$AS262,$AT$573:$AT$577,$AT262,$AD$573:$AD$577,$AD262),SUMIFS(AH$573:AH$577,$AS$573:$AS$577,$AS262,$AT$573:$AT$577,$AT262,$AD$573:$AD$577,$AD262),"")</f>
        <v/>
      </c>
      <c r="AI262" s="310" t="str">
        <f t="shared" si="313"/>
        <v/>
      </c>
      <c r="AJ262" s="310" t="str">
        <f t="shared" si="313"/>
        <v/>
      </c>
      <c r="AK262" s="310" t="str">
        <f t="shared" si="313"/>
        <v/>
      </c>
      <c r="AL262" s="310" t="str">
        <f t="shared" si="313"/>
        <v/>
      </c>
      <c r="AM262" s="310" t="str">
        <f t="shared" si="313"/>
        <v/>
      </c>
      <c r="AN262" s="310" t="str">
        <f t="shared" si="313"/>
        <v/>
      </c>
      <c r="AO262" s="310" t="str">
        <f t="shared" si="313"/>
        <v/>
      </c>
      <c r="AP262" s="335" t="str">
        <f>IF(COUNTIFS(AP$573:AP$577,"&lt;&gt;",$AS$573:$AS$577,$AS262,$AT$573:$AT$577,$AT262,$AD$573:$AD$577,$AD262),INDEX($AP$573:$AP$577,SUMPRODUCT(($AD$573:$AD$577=$AD262)*($AS$573:$AS$577=$AS262)*($AT$573:$AT$577=$AT262)*ROW($AS$573:$AS$577))-572,1),"")</f>
        <v/>
      </c>
      <c r="AS262" s="311" t="str">
        <f>IF(C260="","",C260)</f>
        <v>中国</v>
      </c>
      <c r="AT262" s="311" t="str">
        <f>IF(D260="","",D260)</f>
        <v>北陸</v>
      </c>
    </row>
    <row r="263" spans="2:47" ht="13.5" hidden="1" customHeight="1">
      <c r="B263" s="313"/>
      <c r="C263" s="675" t="s">
        <v>289</v>
      </c>
      <c r="D263" s="675" t="str">
        <f>C218</f>
        <v>北陸</v>
      </c>
      <c r="E263" s="26" t="s">
        <v>279</v>
      </c>
      <c r="F263" s="315" t="str">
        <f t="shared" si="311"/>
        <v/>
      </c>
      <c r="G263" s="315" t="str">
        <f t="shared" si="311"/>
        <v/>
      </c>
      <c r="H263" s="315" t="str">
        <f t="shared" si="311"/>
        <v/>
      </c>
      <c r="I263" s="315" t="str">
        <f t="shared" si="311"/>
        <v/>
      </c>
      <c r="J263" s="315" t="str">
        <f t="shared" si="311"/>
        <v/>
      </c>
      <c r="K263" s="315" t="str">
        <f t="shared" si="311"/>
        <v/>
      </c>
      <c r="L263" s="315" t="str">
        <f t="shared" si="311"/>
        <v/>
      </c>
      <c r="M263" s="315" t="str">
        <f t="shared" si="311"/>
        <v/>
      </c>
      <c r="N263" s="315" t="str">
        <f t="shared" si="311"/>
        <v/>
      </c>
      <c r="O263" s="315" t="str">
        <f t="shared" si="311"/>
        <v/>
      </c>
      <c r="P263" s="315" t="str">
        <f t="shared" si="312"/>
        <v/>
      </c>
      <c r="Q263" s="315" t="str">
        <f t="shared" si="312"/>
        <v/>
      </c>
      <c r="R263" s="315" t="str">
        <f t="shared" si="312"/>
        <v/>
      </c>
      <c r="S263" s="315" t="str">
        <f t="shared" si="312"/>
        <v/>
      </c>
      <c r="T263" s="315" t="str">
        <f t="shared" si="312"/>
        <v/>
      </c>
      <c r="U263" s="315" t="str">
        <f t="shared" si="312"/>
        <v/>
      </c>
      <c r="V263" s="315" t="str">
        <f t="shared" si="312"/>
        <v/>
      </c>
      <c r="W263" s="315" t="str">
        <f t="shared" si="312"/>
        <v/>
      </c>
      <c r="X263" s="315" t="str">
        <f t="shared" si="312"/>
        <v/>
      </c>
      <c r="Y263" s="315" t="str">
        <f t="shared" si="312"/>
        <v/>
      </c>
      <c r="Z263" s="315" t="str">
        <f t="shared" si="312"/>
        <v/>
      </c>
      <c r="AA263" s="315" t="str">
        <f t="shared" si="312"/>
        <v/>
      </c>
      <c r="AB263" s="315" t="str">
        <f t="shared" si="312"/>
        <v/>
      </c>
      <c r="AC263" s="315" t="str">
        <f t="shared" si="312"/>
        <v/>
      </c>
      <c r="AD263" s="671" t="s">
        <v>279</v>
      </c>
      <c r="AE263" s="26" t="s">
        <v>171</v>
      </c>
      <c r="AF263" s="310" t="str">
        <f>IF(COUNT(J263)=0,"",J263)</f>
        <v/>
      </c>
      <c r="AG263" s="310" t="str">
        <f>IF(COUNT(V263)=0,"",V263)</f>
        <v/>
      </c>
      <c r="AH263" s="315" t="str">
        <f t="shared" ref="AH263:AO264" si="314">IF(COUNTIFS(AH$573:AH$577,"&lt;&gt;",$AS$573:$AS$577,$AS263,$AT$573:$AT$577,$AT263,$AE$573:$AE$577,$AE263),SUMIFS(AH$573:AH$577,$AS$573:$AS$577,$AS263,$AT$573:$AT$577,$AT263,$AE$573:$AE$577,$AE263),"")</f>
        <v/>
      </c>
      <c r="AI263" s="315" t="str">
        <f t="shared" si="314"/>
        <v/>
      </c>
      <c r="AJ263" s="315" t="str">
        <f t="shared" si="314"/>
        <v/>
      </c>
      <c r="AK263" s="315" t="str">
        <f t="shared" si="314"/>
        <v/>
      </c>
      <c r="AL263" s="315" t="str">
        <f t="shared" si="314"/>
        <v/>
      </c>
      <c r="AM263" s="315" t="str">
        <f t="shared" si="314"/>
        <v/>
      </c>
      <c r="AN263" s="315" t="str">
        <f t="shared" si="314"/>
        <v/>
      </c>
      <c r="AO263" s="315" t="str">
        <f t="shared" si="314"/>
        <v/>
      </c>
      <c r="AP263" s="300"/>
      <c r="AS263" s="311" t="str">
        <f>IF(C263="","",C263)</f>
        <v>四国</v>
      </c>
      <c r="AT263" s="311" t="str">
        <f>IF(D263="","",D263)</f>
        <v>北陸</v>
      </c>
    </row>
    <row r="264" spans="2:47" ht="13.5" hidden="1" customHeight="1">
      <c r="B264" s="313"/>
      <c r="C264" s="675"/>
      <c r="D264" s="675"/>
      <c r="E264" s="302"/>
      <c r="F264" s="316"/>
      <c r="G264" s="316"/>
      <c r="H264" s="316"/>
      <c r="I264" s="316"/>
      <c r="J264" s="316"/>
      <c r="K264" s="316"/>
      <c r="L264" s="316"/>
      <c r="M264" s="316"/>
      <c r="N264" s="316"/>
      <c r="O264" s="316"/>
      <c r="P264" s="316"/>
      <c r="Q264" s="316"/>
      <c r="R264" s="316"/>
      <c r="S264" s="316"/>
      <c r="T264" s="316"/>
      <c r="U264" s="316"/>
      <c r="V264" s="316"/>
      <c r="W264" s="316"/>
      <c r="X264" s="316"/>
      <c r="Y264" s="316"/>
      <c r="Z264" s="316"/>
      <c r="AA264" s="316"/>
      <c r="AB264" s="316"/>
      <c r="AC264" s="316"/>
      <c r="AD264" s="672"/>
      <c r="AE264" s="26" t="s">
        <v>172</v>
      </c>
      <c r="AF264" s="310" t="str">
        <f>IF(COUNT(O263)=0,"",O263)</f>
        <v/>
      </c>
      <c r="AG264" s="310" t="str">
        <f>IF(COUNT(AA263)=0,"",AA263)</f>
        <v/>
      </c>
      <c r="AH264" s="315" t="str">
        <f t="shared" si="314"/>
        <v/>
      </c>
      <c r="AI264" s="315" t="str">
        <f t="shared" si="314"/>
        <v/>
      </c>
      <c r="AJ264" s="315" t="str">
        <f t="shared" si="314"/>
        <v/>
      </c>
      <c r="AK264" s="315" t="str">
        <f t="shared" si="314"/>
        <v/>
      </c>
      <c r="AL264" s="315" t="str">
        <f t="shared" si="314"/>
        <v/>
      </c>
      <c r="AM264" s="315" t="str">
        <f t="shared" si="314"/>
        <v/>
      </c>
      <c r="AN264" s="315" t="str">
        <f t="shared" si="314"/>
        <v/>
      </c>
      <c r="AO264" s="315" t="str">
        <f t="shared" si="314"/>
        <v/>
      </c>
      <c r="AP264" s="303"/>
      <c r="AS264" s="311" t="str">
        <f>IF(C263="","",C263)</f>
        <v>四国</v>
      </c>
      <c r="AT264" s="311" t="str">
        <f>IF(D263="","",D263)</f>
        <v>北陸</v>
      </c>
    </row>
    <row r="265" spans="2:47" ht="13.5" hidden="1" customHeight="1">
      <c r="B265" s="313"/>
      <c r="C265" s="675"/>
      <c r="D265" s="675"/>
      <c r="E265" s="26" t="s">
        <v>280</v>
      </c>
      <c r="F265" s="315" t="str">
        <f t="shared" ref="F265:O266" si="315">IF(COUNTIFS(F$573:F$577,"&lt;&gt;",$AS$573:$AS$577,$AS265,$AT$573:$AT$577,$AT265,$E$573:$E$577,$E265),SUMIFS(F$573:F$577,$AS$573:$AS$577,$AS265,$AT$573:$AT$577,$AT265,$E$573:$E$577,$E265),"")</f>
        <v/>
      </c>
      <c r="G265" s="315" t="str">
        <f t="shared" si="315"/>
        <v/>
      </c>
      <c r="H265" s="315" t="str">
        <f t="shared" si="315"/>
        <v/>
      </c>
      <c r="I265" s="315" t="str">
        <f t="shared" si="315"/>
        <v/>
      </c>
      <c r="J265" s="315" t="str">
        <f t="shared" si="315"/>
        <v/>
      </c>
      <c r="K265" s="315" t="str">
        <f t="shared" si="315"/>
        <v/>
      </c>
      <c r="L265" s="315" t="str">
        <f t="shared" si="315"/>
        <v/>
      </c>
      <c r="M265" s="315" t="str">
        <f t="shared" si="315"/>
        <v/>
      </c>
      <c r="N265" s="315" t="str">
        <f t="shared" si="315"/>
        <v/>
      </c>
      <c r="O265" s="315" t="str">
        <f t="shared" si="315"/>
        <v/>
      </c>
      <c r="P265" s="315" t="str">
        <f t="shared" ref="P265:AC266" si="316">IF(COUNTIFS(P$573:P$577,"&lt;&gt;",$AS$573:$AS$577,$AS265,$AT$573:$AT$577,$AT265,$E$573:$E$577,$E265),SUMIFS(P$573:P$577,$AS$573:$AS$577,$AS265,$AT$573:$AT$577,$AT265,$E$573:$E$577,$E265),"")</f>
        <v/>
      </c>
      <c r="Q265" s="315" t="str">
        <f t="shared" si="316"/>
        <v/>
      </c>
      <c r="R265" s="315" t="str">
        <f t="shared" si="316"/>
        <v/>
      </c>
      <c r="S265" s="315" t="str">
        <f t="shared" si="316"/>
        <v/>
      </c>
      <c r="T265" s="315" t="str">
        <f t="shared" si="316"/>
        <v/>
      </c>
      <c r="U265" s="315" t="str">
        <f t="shared" si="316"/>
        <v/>
      </c>
      <c r="V265" s="315" t="str">
        <f t="shared" si="316"/>
        <v/>
      </c>
      <c r="W265" s="315" t="str">
        <f t="shared" si="316"/>
        <v/>
      </c>
      <c r="X265" s="315" t="str">
        <f t="shared" si="316"/>
        <v/>
      </c>
      <c r="Y265" s="315" t="str">
        <f t="shared" si="316"/>
        <v/>
      </c>
      <c r="Z265" s="315" t="str">
        <f t="shared" si="316"/>
        <v/>
      </c>
      <c r="AA265" s="315" t="str">
        <f t="shared" si="316"/>
        <v/>
      </c>
      <c r="AB265" s="315" t="str">
        <f t="shared" si="316"/>
        <v/>
      </c>
      <c r="AC265" s="315" t="str">
        <f t="shared" si="316"/>
        <v/>
      </c>
      <c r="AD265" s="673" t="s">
        <v>281</v>
      </c>
      <c r="AE265" s="674"/>
      <c r="AF265" s="310" t="str">
        <f>IF(COUNT(F265:Q265)=0,"",SUM(F265:Q265))</f>
        <v/>
      </c>
      <c r="AG265" s="310" t="str">
        <f>IF(COUNT(R265:AC265)=0,"",SUM(R265:AC265))</f>
        <v/>
      </c>
      <c r="AH265" s="310" t="str">
        <f t="shared" ref="AH265:AO265" si="317">IF(COUNTIFS(AH$573:AH$577,"&lt;&gt;",$AS$573:$AS$577,$AS265,$AT$573:$AT$577,$AT265,$AD$573:$AD$577,$AD265),SUMIFS(AH$573:AH$577,$AS$573:$AS$577,$AS265,$AT$573:$AT$577,$AT265,$AD$573:$AD$577,$AD265),"")</f>
        <v/>
      </c>
      <c r="AI265" s="310" t="str">
        <f t="shared" si="317"/>
        <v/>
      </c>
      <c r="AJ265" s="310" t="str">
        <f t="shared" si="317"/>
        <v/>
      </c>
      <c r="AK265" s="310" t="str">
        <f t="shared" si="317"/>
        <v/>
      </c>
      <c r="AL265" s="310" t="str">
        <f t="shared" si="317"/>
        <v/>
      </c>
      <c r="AM265" s="310" t="str">
        <f t="shared" si="317"/>
        <v/>
      </c>
      <c r="AN265" s="310" t="str">
        <f t="shared" si="317"/>
        <v/>
      </c>
      <c r="AO265" s="310" t="str">
        <f t="shared" si="317"/>
        <v/>
      </c>
      <c r="AP265" s="335" t="str">
        <f>IF(COUNTIFS(AP$573:AP$577,"&lt;&gt;",$AS$573:$AS$577,$AS265,$AT$573:$AT$577,$AT265,$AD$573:$AD$577,$AD265),INDEX($AP$573:$AP$577,SUMPRODUCT(($AD$573:$AD$577=$AD265)*($AS$573:$AS$577=$AS265)*($AT$573:$AT$577=$AT265)*ROW($AS$573:$AS$577))-572,1),"")</f>
        <v/>
      </c>
      <c r="AS265" s="311" t="str">
        <f>IF(C263="","",C263)</f>
        <v>四国</v>
      </c>
      <c r="AT265" s="311" t="str">
        <f>IF(D263="","",D263)</f>
        <v>北陸</v>
      </c>
    </row>
    <row r="266" spans="2:47" ht="13.5" hidden="1" customHeight="1">
      <c r="B266" s="313"/>
      <c r="C266" s="675" t="s">
        <v>290</v>
      </c>
      <c r="D266" s="675" t="str">
        <f>C218</f>
        <v>北陸</v>
      </c>
      <c r="E266" s="26" t="s">
        <v>279</v>
      </c>
      <c r="F266" s="315" t="str">
        <f t="shared" si="315"/>
        <v/>
      </c>
      <c r="G266" s="315" t="str">
        <f t="shared" si="315"/>
        <v/>
      </c>
      <c r="H266" s="315" t="str">
        <f t="shared" si="315"/>
        <v/>
      </c>
      <c r="I266" s="315" t="str">
        <f t="shared" si="315"/>
        <v/>
      </c>
      <c r="J266" s="315" t="str">
        <f t="shared" si="315"/>
        <v/>
      </c>
      <c r="K266" s="315" t="str">
        <f t="shared" si="315"/>
        <v/>
      </c>
      <c r="L266" s="315" t="str">
        <f t="shared" si="315"/>
        <v/>
      </c>
      <c r="M266" s="315" t="str">
        <f t="shared" si="315"/>
        <v/>
      </c>
      <c r="N266" s="315" t="str">
        <f t="shared" si="315"/>
        <v/>
      </c>
      <c r="O266" s="315" t="str">
        <f t="shared" si="315"/>
        <v/>
      </c>
      <c r="P266" s="315" t="str">
        <f t="shared" si="316"/>
        <v/>
      </c>
      <c r="Q266" s="315" t="str">
        <f t="shared" si="316"/>
        <v/>
      </c>
      <c r="R266" s="315" t="str">
        <f t="shared" si="316"/>
        <v/>
      </c>
      <c r="S266" s="315" t="str">
        <f t="shared" si="316"/>
        <v/>
      </c>
      <c r="T266" s="315" t="str">
        <f t="shared" si="316"/>
        <v/>
      </c>
      <c r="U266" s="315" t="str">
        <f t="shared" si="316"/>
        <v/>
      </c>
      <c r="V266" s="315" t="str">
        <f t="shared" si="316"/>
        <v/>
      </c>
      <c r="W266" s="315" t="str">
        <f t="shared" si="316"/>
        <v/>
      </c>
      <c r="X266" s="315" t="str">
        <f t="shared" si="316"/>
        <v/>
      </c>
      <c r="Y266" s="315" t="str">
        <f t="shared" si="316"/>
        <v/>
      </c>
      <c r="Z266" s="315" t="str">
        <f t="shared" si="316"/>
        <v/>
      </c>
      <c r="AA266" s="315" t="str">
        <f t="shared" si="316"/>
        <v/>
      </c>
      <c r="AB266" s="315" t="str">
        <f t="shared" si="316"/>
        <v/>
      </c>
      <c r="AC266" s="315" t="str">
        <f t="shared" si="316"/>
        <v/>
      </c>
      <c r="AD266" s="671" t="s">
        <v>279</v>
      </c>
      <c r="AE266" s="26" t="s">
        <v>171</v>
      </c>
      <c r="AF266" s="310" t="str">
        <f>IF(COUNT(J266)=0,"",J266)</f>
        <v/>
      </c>
      <c r="AG266" s="310" t="str">
        <f>IF(COUNT(V266)=0,"",V266)</f>
        <v/>
      </c>
      <c r="AH266" s="315" t="str">
        <f t="shared" ref="AH266:AO267" si="318">IF(COUNTIFS(AH$573:AH$577,"&lt;&gt;",$AS$573:$AS$577,$AS266,$AT$573:$AT$577,$AT266,$AE$573:$AE$577,$AE266),SUMIFS(AH$573:AH$577,$AS$573:$AS$577,$AS266,$AT$573:$AT$577,$AT266,$AE$573:$AE$577,$AE266),"")</f>
        <v/>
      </c>
      <c r="AI266" s="315" t="str">
        <f t="shared" si="318"/>
        <v/>
      </c>
      <c r="AJ266" s="315" t="str">
        <f t="shared" si="318"/>
        <v/>
      </c>
      <c r="AK266" s="315" t="str">
        <f t="shared" si="318"/>
        <v/>
      </c>
      <c r="AL266" s="315" t="str">
        <f t="shared" si="318"/>
        <v/>
      </c>
      <c r="AM266" s="315" t="str">
        <f t="shared" si="318"/>
        <v/>
      </c>
      <c r="AN266" s="315" t="str">
        <f t="shared" si="318"/>
        <v/>
      </c>
      <c r="AO266" s="315" t="str">
        <f t="shared" si="318"/>
        <v/>
      </c>
      <c r="AP266" s="300"/>
      <c r="AS266" s="311" t="str">
        <f>IF(C266="","",C266)</f>
        <v>九州</v>
      </c>
      <c r="AT266" s="311" t="str">
        <f>IF(D266="","",D266)</f>
        <v>北陸</v>
      </c>
    </row>
    <row r="267" spans="2:47" ht="13.5" hidden="1" customHeight="1">
      <c r="B267" s="313"/>
      <c r="C267" s="675"/>
      <c r="D267" s="675"/>
      <c r="E267" s="302"/>
      <c r="F267" s="316"/>
      <c r="G267" s="316"/>
      <c r="H267" s="316"/>
      <c r="I267" s="316"/>
      <c r="J267" s="316"/>
      <c r="K267" s="316"/>
      <c r="L267" s="316"/>
      <c r="M267" s="316"/>
      <c r="N267" s="316"/>
      <c r="O267" s="316"/>
      <c r="P267" s="316"/>
      <c r="Q267" s="316"/>
      <c r="R267" s="316"/>
      <c r="S267" s="316"/>
      <c r="T267" s="316"/>
      <c r="U267" s="316"/>
      <c r="V267" s="316"/>
      <c r="W267" s="316"/>
      <c r="X267" s="316"/>
      <c r="Y267" s="316"/>
      <c r="Z267" s="316"/>
      <c r="AA267" s="316"/>
      <c r="AB267" s="316"/>
      <c r="AC267" s="316"/>
      <c r="AD267" s="672"/>
      <c r="AE267" s="26" t="s">
        <v>172</v>
      </c>
      <c r="AF267" s="310" t="str">
        <f>IF(COUNT(O266)=0,"",O266)</f>
        <v/>
      </c>
      <c r="AG267" s="310" t="str">
        <f>IF(COUNT(AA266)=0,"",AA266)</f>
        <v/>
      </c>
      <c r="AH267" s="315" t="str">
        <f t="shared" si="318"/>
        <v/>
      </c>
      <c r="AI267" s="315" t="str">
        <f t="shared" si="318"/>
        <v/>
      </c>
      <c r="AJ267" s="315" t="str">
        <f t="shared" si="318"/>
        <v/>
      </c>
      <c r="AK267" s="315" t="str">
        <f t="shared" si="318"/>
        <v/>
      </c>
      <c r="AL267" s="315" t="str">
        <f t="shared" si="318"/>
        <v/>
      </c>
      <c r="AM267" s="315" t="str">
        <f t="shared" si="318"/>
        <v/>
      </c>
      <c r="AN267" s="315" t="str">
        <f t="shared" si="318"/>
        <v/>
      </c>
      <c r="AO267" s="315" t="str">
        <f t="shared" si="318"/>
        <v/>
      </c>
      <c r="AP267" s="303"/>
      <c r="AS267" s="311" t="str">
        <f>IF(C266="","",C266)</f>
        <v>九州</v>
      </c>
      <c r="AT267" s="311" t="str">
        <f>IF(D266="","",D266)</f>
        <v>北陸</v>
      </c>
    </row>
    <row r="268" spans="2:47" ht="13.5" hidden="1" customHeight="1">
      <c r="B268" s="313"/>
      <c r="C268" s="675"/>
      <c r="D268" s="675"/>
      <c r="E268" s="26" t="s">
        <v>280</v>
      </c>
      <c r="F268" s="315" t="str">
        <f t="shared" ref="F268:AC268" si="319">IF(COUNTIFS(F$573:F$577,"&lt;&gt;",$AS$573:$AS$577,$AS268,$AT$573:$AT$577,$AT268,$E$573:$E$577,$E268),SUMIFS(F$573:F$577,$AS$573:$AS$577,$AS268,$AT$573:$AT$577,$AT268,$E$573:$E$577,$E268),"")</f>
        <v/>
      </c>
      <c r="G268" s="315" t="str">
        <f t="shared" si="319"/>
        <v/>
      </c>
      <c r="H268" s="315" t="str">
        <f t="shared" si="319"/>
        <v/>
      </c>
      <c r="I268" s="315" t="str">
        <f t="shared" si="319"/>
        <v/>
      </c>
      <c r="J268" s="315" t="str">
        <f t="shared" si="319"/>
        <v/>
      </c>
      <c r="K268" s="315" t="str">
        <f t="shared" si="319"/>
        <v/>
      </c>
      <c r="L268" s="315" t="str">
        <f t="shared" si="319"/>
        <v/>
      </c>
      <c r="M268" s="315" t="str">
        <f t="shared" si="319"/>
        <v/>
      </c>
      <c r="N268" s="315" t="str">
        <f t="shared" si="319"/>
        <v/>
      </c>
      <c r="O268" s="315" t="str">
        <f t="shared" si="319"/>
        <v/>
      </c>
      <c r="P268" s="315" t="str">
        <f t="shared" si="319"/>
        <v/>
      </c>
      <c r="Q268" s="315" t="str">
        <f t="shared" si="319"/>
        <v/>
      </c>
      <c r="R268" s="315" t="str">
        <f t="shared" si="319"/>
        <v/>
      </c>
      <c r="S268" s="315" t="str">
        <f t="shared" si="319"/>
        <v/>
      </c>
      <c r="T268" s="315" t="str">
        <f t="shared" si="319"/>
        <v/>
      </c>
      <c r="U268" s="315" t="str">
        <f t="shared" si="319"/>
        <v/>
      </c>
      <c r="V268" s="315" t="str">
        <f t="shared" si="319"/>
        <v/>
      </c>
      <c r="W268" s="315" t="str">
        <f t="shared" si="319"/>
        <v/>
      </c>
      <c r="X268" s="315" t="str">
        <f t="shared" si="319"/>
        <v/>
      </c>
      <c r="Y268" s="315" t="str">
        <f t="shared" si="319"/>
        <v/>
      </c>
      <c r="Z268" s="315" t="str">
        <f t="shared" si="319"/>
        <v/>
      </c>
      <c r="AA268" s="315" t="str">
        <f t="shared" si="319"/>
        <v/>
      </c>
      <c r="AB268" s="315" t="str">
        <f t="shared" si="319"/>
        <v/>
      </c>
      <c r="AC268" s="315" t="str">
        <f t="shared" si="319"/>
        <v/>
      </c>
      <c r="AD268" s="673" t="s">
        <v>281</v>
      </c>
      <c r="AE268" s="674"/>
      <c r="AF268" s="310" t="str">
        <f>IF(COUNT(F268:Q268)=0,"",SUM(F268:Q268))</f>
        <v/>
      </c>
      <c r="AG268" s="310" t="str">
        <f>IF(COUNT(R268:AC268)=0,"",SUM(R268:AC268))</f>
        <v/>
      </c>
      <c r="AH268" s="310" t="str">
        <f t="shared" ref="AH268:AO268" si="320">IF(COUNTIFS(AH$573:AH$577,"&lt;&gt;",$AS$573:$AS$577,$AS268,$AT$573:$AT$577,$AT268,$AD$573:$AD$577,$AD268),SUMIFS(AH$573:AH$577,$AS$573:$AS$577,$AS268,$AT$573:$AT$577,$AT268,$AD$573:$AD$577,$AD268),"")</f>
        <v/>
      </c>
      <c r="AI268" s="310" t="str">
        <f t="shared" si="320"/>
        <v/>
      </c>
      <c r="AJ268" s="310" t="str">
        <f t="shared" si="320"/>
        <v/>
      </c>
      <c r="AK268" s="310" t="str">
        <f t="shared" si="320"/>
        <v/>
      </c>
      <c r="AL268" s="310" t="str">
        <f t="shared" si="320"/>
        <v/>
      </c>
      <c r="AM268" s="310" t="str">
        <f t="shared" si="320"/>
        <v/>
      </c>
      <c r="AN268" s="310" t="str">
        <f t="shared" si="320"/>
        <v/>
      </c>
      <c r="AO268" s="310" t="str">
        <f t="shared" si="320"/>
        <v/>
      </c>
      <c r="AP268" s="335" t="str">
        <f>IF(COUNTIFS(AP$573:AP$577,"&lt;&gt;",$AS$573:$AS$577,$AS268,$AT$573:$AT$577,$AT268,$AD$573:$AD$577,$AD268),INDEX($AP$573:$AP$577,SUMPRODUCT(($AD$573:$AD$577=$AD268)*($AS$573:$AS$577=$AS268)*($AT$573:$AT$577=$AT268)*ROW($AS$573:$AS$577))-572,1),"")</f>
        <v/>
      </c>
      <c r="AS268" s="311" t="str">
        <f>IF(C266="","",C266)</f>
        <v>九州</v>
      </c>
      <c r="AT268" s="311" t="str">
        <f>IF(D266="","",D266)</f>
        <v>北陸</v>
      </c>
    </row>
    <row r="269" spans="2:47" ht="13.5" hidden="1" customHeight="1"/>
    <row r="270" spans="2:47" ht="13.5" hidden="1" customHeight="1">
      <c r="C270" s="18" t="s">
        <v>303</v>
      </c>
      <c r="E270" s="18" t="s">
        <v>298</v>
      </c>
    </row>
    <row r="271" spans="2:47" ht="13.5" hidden="1" customHeight="1">
      <c r="B271" s="312"/>
      <c r="C271" s="686" t="s">
        <v>277</v>
      </c>
      <c r="D271" s="686" t="s">
        <v>278</v>
      </c>
      <c r="E271" s="687" t="s">
        <v>176</v>
      </c>
      <c r="F271" s="689" t="e">
        <f>DATE(#REF!,1,1)</f>
        <v>#REF!</v>
      </c>
      <c r="G271" s="689"/>
      <c r="H271" s="689"/>
      <c r="I271" s="689"/>
      <c r="J271" s="689"/>
      <c r="K271" s="689"/>
      <c r="L271" s="689"/>
      <c r="M271" s="689"/>
      <c r="N271" s="689"/>
      <c r="O271" s="689"/>
      <c r="P271" s="689"/>
      <c r="Q271" s="689"/>
      <c r="R271" s="689" t="e">
        <f>DATE(#REF!,1,1)</f>
        <v>#REF!</v>
      </c>
      <c r="S271" s="689"/>
      <c r="T271" s="689"/>
      <c r="U271" s="689"/>
      <c r="V271" s="689"/>
      <c r="W271" s="689"/>
      <c r="X271" s="689"/>
      <c r="Y271" s="689"/>
      <c r="Z271" s="689"/>
      <c r="AA271" s="689"/>
      <c r="AB271" s="689"/>
      <c r="AC271" s="689"/>
      <c r="AD271" s="687" t="s">
        <v>175</v>
      </c>
      <c r="AE271" s="690"/>
      <c r="AF271" s="685" t="e">
        <f>DATE(#REF!,1,1)</f>
        <v>#REF!</v>
      </c>
      <c r="AG271" s="685" t="e">
        <f>DATE(#REF!+1,1,1)</f>
        <v>#REF!</v>
      </c>
      <c r="AH271" s="685" t="e">
        <f>DATE(#REF!+2,1,1)</f>
        <v>#REF!</v>
      </c>
      <c r="AI271" s="685" t="e">
        <f>DATE(#REF!+3,1,1)</f>
        <v>#REF!</v>
      </c>
      <c r="AJ271" s="685" t="e">
        <f>DATE(#REF!+4,1,1)</f>
        <v>#REF!</v>
      </c>
      <c r="AK271" s="685" t="e">
        <f>DATE(#REF!+5,1,1)</f>
        <v>#REF!</v>
      </c>
      <c r="AL271" s="685" t="e">
        <f>DATE(#REF!+6,1,1)</f>
        <v>#REF!</v>
      </c>
      <c r="AM271" s="685" t="e">
        <f>DATE(#REF!+7,1,1)</f>
        <v>#REF!</v>
      </c>
      <c r="AN271" s="685" t="e">
        <f>DATE(#REF!+8,1,1)</f>
        <v>#REF!</v>
      </c>
      <c r="AO271" s="685" t="e">
        <f>DATE(#REF!+9,1,1)</f>
        <v>#REF!</v>
      </c>
      <c r="AP271" s="696" t="s">
        <v>268</v>
      </c>
    </row>
    <row r="272" spans="2:47" ht="13.5" hidden="1" customHeight="1">
      <c r="B272" s="313"/>
      <c r="C272" s="686"/>
      <c r="D272" s="686"/>
      <c r="E272" s="688"/>
      <c r="F272" s="25" t="s">
        <v>173</v>
      </c>
      <c r="G272" s="25" t="s">
        <v>174</v>
      </c>
      <c r="H272" s="25" t="s">
        <v>161</v>
      </c>
      <c r="I272" s="25" t="s">
        <v>162</v>
      </c>
      <c r="J272" s="25" t="s">
        <v>163</v>
      </c>
      <c r="K272" s="25" t="s">
        <v>164</v>
      </c>
      <c r="L272" s="25" t="s">
        <v>165</v>
      </c>
      <c r="M272" s="25" t="s">
        <v>166</v>
      </c>
      <c r="N272" s="25" t="s">
        <v>167</v>
      </c>
      <c r="O272" s="25" t="s">
        <v>168</v>
      </c>
      <c r="P272" s="25" t="s">
        <v>169</v>
      </c>
      <c r="Q272" s="25" t="s">
        <v>170</v>
      </c>
      <c r="R272" s="25" t="s">
        <v>173</v>
      </c>
      <c r="S272" s="25" t="s">
        <v>174</v>
      </c>
      <c r="T272" s="25" t="s">
        <v>161</v>
      </c>
      <c r="U272" s="25" t="s">
        <v>162</v>
      </c>
      <c r="V272" s="25" t="s">
        <v>163</v>
      </c>
      <c r="W272" s="25" t="s">
        <v>164</v>
      </c>
      <c r="X272" s="25" t="s">
        <v>165</v>
      </c>
      <c r="Y272" s="25" t="s">
        <v>166</v>
      </c>
      <c r="Z272" s="25" t="s">
        <v>167</v>
      </c>
      <c r="AA272" s="25" t="s">
        <v>168</v>
      </c>
      <c r="AB272" s="25" t="s">
        <v>169</v>
      </c>
      <c r="AC272" s="25" t="s">
        <v>170</v>
      </c>
      <c r="AD272" s="688"/>
      <c r="AE272" s="691"/>
      <c r="AF272" s="685"/>
      <c r="AG272" s="685"/>
      <c r="AH272" s="685"/>
      <c r="AI272" s="685"/>
      <c r="AJ272" s="685"/>
      <c r="AK272" s="685"/>
      <c r="AL272" s="685"/>
      <c r="AM272" s="685"/>
      <c r="AN272" s="685"/>
      <c r="AO272" s="685"/>
      <c r="AP272" s="685"/>
      <c r="AU272" s="14"/>
    </row>
    <row r="273" spans="2:46" ht="13.5" hidden="1" customHeight="1">
      <c r="B273" s="313"/>
      <c r="C273" s="675" t="str">
        <f>C270</f>
        <v>関西</v>
      </c>
      <c r="D273" s="675" t="s">
        <v>276</v>
      </c>
      <c r="E273" s="26" t="s">
        <v>279</v>
      </c>
      <c r="F273" s="315" t="str">
        <f t="shared" ref="F273:AC273" si="321">IF(COUNTIFS(F$573:F$577,"&lt;&gt;",$AS$573:$AS$577,$AS273,$AT$573:$AT$577,$AT273,$E$573:$E$577,$E273),SUMIFS(F$573:F$577,$AS$573:$AS$577,$AS273,$AT$573:$AT$577,$AT273,$E$573:$E$577,$E273),"")</f>
        <v/>
      </c>
      <c r="G273" s="315" t="str">
        <f t="shared" si="321"/>
        <v/>
      </c>
      <c r="H273" s="315" t="str">
        <f t="shared" si="321"/>
        <v/>
      </c>
      <c r="I273" s="315" t="str">
        <f t="shared" si="321"/>
        <v/>
      </c>
      <c r="J273" s="315" t="str">
        <f t="shared" si="321"/>
        <v/>
      </c>
      <c r="K273" s="315" t="str">
        <f t="shared" si="321"/>
        <v/>
      </c>
      <c r="L273" s="315" t="str">
        <f t="shared" si="321"/>
        <v/>
      </c>
      <c r="M273" s="315" t="str">
        <f t="shared" si="321"/>
        <v/>
      </c>
      <c r="N273" s="315" t="str">
        <f t="shared" si="321"/>
        <v/>
      </c>
      <c r="O273" s="315" t="str">
        <f t="shared" si="321"/>
        <v/>
      </c>
      <c r="P273" s="315" t="str">
        <f t="shared" si="321"/>
        <v/>
      </c>
      <c r="Q273" s="315" t="str">
        <f t="shared" si="321"/>
        <v/>
      </c>
      <c r="R273" s="315" t="str">
        <f t="shared" si="321"/>
        <v/>
      </c>
      <c r="S273" s="315" t="str">
        <f t="shared" si="321"/>
        <v/>
      </c>
      <c r="T273" s="315" t="str">
        <f t="shared" si="321"/>
        <v/>
      </c>
      <c r="U273" s="315" t="str">
        <f t="shared" si="321"/>
        <v/>
      </c>
      <c r="V273" s="315" t="str">
        <f t="shared" si="321"/>
        <v/>
      </c>
      <c r="W273" s="315" t="str">
        <f t="shared" si="321"/>
        <v/>
      </c>
      <c r="X273" s="315" t="str">
        <f t="shared" si="321"/>
        <v/>
      </c>
      <c r="Y273" s="315" t="str">
        <f t="shared" si="321"/>
        <v/>
      </c>
      <c r="Z273" s="315" t="str">
        <f t="shared" si="321"/>
        <v/>
      </c>
      <c r="AA273" s="315" t="str">
        <f t="shared" si="321"/>
        <v/>
      </c>
      <c r="AB273" s="315" t="str">
        <f t="shared" si="321"/>
        <v/>
      </c>
      <c r="AC273" s="315" t="str">
        <f t="shared" si="321"/>
        <v/>
      </c>
      <c r="AD273" s="671" t="s">
        <v>279</v>
      </c>
      <c r="AE273" s="26" t="s">
        <v>171</v>
      </c>
      <c r="AF273" s="310" t="str">
        <f>IF(COUNT(J273)=0,"",J273)</f>
        <v/>
      </c>
      <c r="AG273" s="310" t="str">
        <f>IF(COUNT(V273)=0,"",V273)</f>
        <v/>
      </c>
      <c r="AH273" s="315" t="str">
        <f t="shared" ref="AH273:AO274" si="322">IF(COUNTIFS(AH$573:AH$577,"&lt;&gt;",$AS$573:$AS$577,$AS273,$AT$573:$AT$577,$AT273,$AE$573:$AE$577,$AE273),SUMIFS(AH$573:AH$577,$AS$573:$AS$577,$AS273,$AT$573:$AT$577,$AT273,$AE$573:$AE$577,$AE273),"")</f>
        <v/>
      </c>
      <c r="AI273" s="315" t="str">
        <f t="shared" si="322"/>
        <v/>
      </c>
      <c r="AJ273" s="315" t="str">
        <f t="shared" si="322"/>
        <v/>
      </c>
      <c r="AK273" s="315" t="str">
        <f t="shared" si="322"/>
        <v/>
      </c>
      <c r="AL273" s="315" t="str">
        <f t="shared" si="322"/>
        <v/>
      </c>
      <c r="AM273" s="315" t="str">
        <f t="shared" si="322"/>
        <v/>
      </c>
      <c r="AN273" s="315" t="str">
        <f t="shared" si="322"/>
        <v/>
      </c>
      <c r="AO273" s="315" t="str">
        <f t="shared" si="322"/>
        <v/>
      </c>
      <c r="AP273" s="300"/>
      <c r="AS273" s="311" t="str">
        <f>IF(C273="","",C273)</f>
        <v>関西</v>
      </c>
      <c r="AT273" s="311" t="str">
        <f>IF(D273="","",D273)</f>
        <v>北海道</v>
      </c>
    </row>
    <row r="274" spans="2:46" ht="13.5" hidden="1" customHeight="1">
      <c r="B274" s="313"/>
      <c r="C274" s="675"/>
      <c r="D274" s="675"/>
      <c r="E274" s="302"/>
      <c r="F274" s="316"/>
      <c r="G274" s="316"/>
      <c r="H274" s="316"/>
      <c r="I274" s="316"/>
      <c r="J274" s="316"/>
      <c r="K274" s="316"/>
      <c r="L274" s="316"/>
      <c r="M274" s="316"/>
      <c r="N274" s="316"/>
      <c r="O274" s="316"/>
      <c r="P274" s="316"/>
      <c r="Q274" s="316"/>
      <c r="R274" s="316"/>
      <c r="S274" s="316"/>
      <c r="T274" s="316"/>
      <c r="U274" s="316"/>
      <c r="V274" s="316"/>
      <c r="W274" s="316"/>
      <c r="X274" s="316"/>
      <c r="Y274" s="316"/>
      <c r="Z274" s="316"/>
      <c r="AA274" s="316"/>
      <c r="AB274" s="316"/>
      <c r="AC274" s="316"/>
      <c r="AD274" s="672"/>
      <c r="AE274" s="26" t="s">
        <v>172</v>
      </c>
      <c r="AF274" s="310" t="str">
        <f>IF(COUNT(O273)=0,"",O273)</f>
        <v/>
      </c>
      <c r="AG274" s="310" t="str">
        <f>IF(COUNT(AA273)=0,"",AA273)</f>
        <v/>
      </c>
      <c r="AH274" s="315" t="str">
        <f t="shared" si="322"/>
        <v/>
      </c>
      <c r="AI274" s="315" t="str">
        <f t="shared" si="322"/>
        <v/>
      </c>
      <c r="AJ274" s="315" t="str">
        <f t="shared" si="322"/>
        <v/>
      </c>
      <c r="AK274" s="315" t="str">
        <f t="shared" si="322"/>
        <v/>
      </c>
      <c r="AL274" s="315" t="str">
        <f t="shared" si="322"/>
        <v/>
      </c>
      <c r="AM274" s="315" t="str">
        <f t="shared" si="322"/>
        <v/>
      </c>
      <c r="AN274" s="315" t="str">
        <f t="shared" si="322"/>
        <v/>
      </c>
      <c r="AO274" s="315" t="str">
        <f t="shared" si="322"/>
        <v/>
      </c>
      <c r="AP274" s="303"/>
      <c r="AS274" s="311" t="str">
        <f>IF(C273="","",C273)</f>
        <v>関西</v>
      </c>
      <c r="AT274" s="311" t="str">
        <f>IF(D273="","",D273)</f>
        <v>北海道</v>
      </c>
    </row>
    <row r="275" spans="2:46" ht="13.5" hidden="1" customHeight="1">
      <c r="B275" s="313"/>
      <c r="C275" s="675"/>
      <c r="D275" s="675"/>
      <c r="E275" s="26" t="s">
        <v>280</v>
      </c>
      <c r="F275" s="315" t="str">
        <f t="shared" ref="F275:O276" si="323">IF(COUNTIFS(F$573:F$577,"&lt;&gt;",$AS$573:$AS$577,$AS275,$AT$573:$AT$577,$AT275,$E$573:$E$577,$E275),SUMIFS(F$573:F$577,$AS$573:$AS$577,$AS275,$AT$573:$AT$577,$AT275,$E$573:$E$577,$E275),"")</f>
        <v/>
      </c>
      <c r="G275" s="315" t="str">
        <f t="shared" si="323"/>
        <v/>
      </c>
      <c r="H275" s="315" t="str">
        <f t="shared" si="323"/>
        <v/>
      </c>
      <c r="I275" s="315" t="str">
        <f t="shared" si="323"/>
        <v/>
      </c>
      <c r="J275" s="315" t="str">
        <f t="shared" si="323"/>
        <v/>
      </c>
      <c r="K275" s="315" t="str">
        <f t="shared" si="323"/>
        <v/>
      </c>
      <c r="L275" s="315" t="str">
        <f t="shared" si="323"/>
        <v/>
      </c>
      <c r="M275" s="315" t="str">
        <f t="shared" si="323"/>
        <v/>
      </c>
      <c r="N275" s="315" t="str">
        <f t="shared" si="323"/>
        <v/>
      </c>
      <c r="O275" s="315" t="str">
        <f t="shared" si="323"/>
        <v/>
      </c>
      <c r="P275" s="315" t="str">
        <f t="shared" ref="P275:AC276" si="324">IF(COUNTIFS(P$573:P$577,"&lt;&gt;",$AS$573:$AS$577,$AS275,$AT$573:$AT$577,$AT275,$E$573:$E$577,$E275),SUMIFS(P$573:P$577,$AS$573:$AS$577,$AS275,$AT$573:$AT$577,$AT275,$E$573:$E$577,$E275),"")</f>
        <v/>
      </c>
      <c r="Q275" s="315" t="str">
        <f t="shared" si="324"/>
        <v/>
      </c>
      <c r="R275" s="315" t="str">
        <f t="shared" si="324"/>
        <v/>
      </c>
      <c r="S275" s="315" t="str">
        <f t="shared" si="324"/>
        <v/>
      </c>
      <c r="T275" s="315" t="str">
        <f t="shared" si="324"/>
        <v/>
      </c>
      <c r="U275" s="315" t="str">
        <f t="shared" si="324"/>
        <v/>
      </c>
      <c r="V275" s="315" t="str">
        <f t="shared" si="324"/>
        <v/>
      </c>
      <c r="W275" s="315" t="str">
        <f t="shared" si="324"/>
        <v/>
      </c>
      <c r="X275" s="315" t="str">
        <f t="shared" si="324"/>
        <v/>
      </c>
      <c r="Y275" s="315" t="str">
        <f t="shared" si="324"/>
        <v/>
      </c>
      <c r="Z275" s="315" t="str">
        <f t="shared" si="324"/>
        <v/>
      </c>
      <c r="AA275" s="315" t="str">
        <f t="shared" si="324"/>
        <v/>
      </c>
      <c r="AB275" s="315" t="str">
        <f t="shared" si="324"/>
        <v/>
      </c>
      <c r="AC275" s="315" t="str">
        <f t="shared" si="324"/>
        <v/>
      </c>
      <c r="AD275" s="673" t="s">
        <v>281</v>
      </c>
      <c r="AE275" s="674"/>
      <c r="AF275" s="310" t="str">
        <f>IF(COUNT(F275:Q275)=0,"",SUM(F275:Q275))</f>
        <v/>
      </c>
      <c r="AG275" s="310" t="str">
        <f>IF(COUNT(R275:AC275)=0,"",SUM(R275:AC275))</f>
        <v/>
      </c>
      <c r="AH275" s="310" t="str">
        <f t="shared" ref="AH275:AO275" si="325">IF(COUNTIFS(AH$573:AH$577,"&lt;&gt;",$AS$573:$AS$577,$AS275,$AT$573:$AT$577,$AT275,$AD$573:$AD$577,$AD275),SUMIFS(AH$573:AH$577,$AS$573:$AS$577,$AS275,$AT$573:$AT$577,$AT275,$AD$573:$AD$577,$AD275),"")</f>
        <v/>
      </c>
      <c r="AI275" s="310" t="str">
        <f t="shared" si="325"/>
        <v/>
      </c>
      <c r="AJ275" s="310" t="str">
        <f t="shared" si="325"/>
        <v/>
      </c>
      <c r="AK275" s="310" t="str">
        <f t="shared" si="325"/>
        <v/>
      </c>
      <c r="AL275" s="310" t="str">
        <f t="shared" si="325"/>
        <v/>
      </c>
      <c r="AM275" s="310" t="str">
        <f t="shared" si="325"/>
        <v/>
      </c>
      <c r="AN275" s="310" t="str">
        <f t="shared" si="325"/>
        <v/>
      </c>
      <c r="AO275" s="310" t="str">
        <f t="shared" si="325"/>
        <v/>
      </c>
      <c r="AP275" s="335" t="str">
        <f>IF(COUNTIFS(AP$573:AP$577,"&lt;&gt;",$AS$573:$AS$577,$AS275,$AT$573:$AT$577,$AT275,$AD$573:$AD$577,$AD275),INDEX($AP$573:$AP$577,SUMPRODUCT(($AD$573:$AD$577=$AD275)*($AS$573:$AS$577=$AS275)*($AT$573:$AT$577=$AT275)*ROW($AS$573:$AS$577))-572,1),"")</f>
        <v/>
      </c>
      <c r="AS275" s="311" t="str">
        <f>IF(C273="","",C273)</f>
        <v>関西</v>
      </c>
      <c r="AT275" s="311" t="str">
        <f>IF(D273="","",D273)</f>
        <v>北海道</v>
      </c>
    </row>
    <row r="276" spans="2:46" ht="13.5" hidden="1" customHeight="1">
      <c r="B276" s="313"/>
      <c r="C276" s="675" t="str">
        <f>C270</f>
        <v>関西</v>
      </c>
      <c r="D276" s="675" t="s">
        <v>283</v>
      </c>
      <c r="E276" s="26" t="s">
        <v>279</v>
      </c>
      <c r="F276" s="315" t="str">
        <f t="shared" si="323"/>
        <v/>
      </c>
      <c r="G276" s="315" t="str">
        <f t="shared" si="323"/>
        <v/>
      </c>
      <c r="H276" s="315" t="str">
        <f t="shared" si="323"/>
        <v/>
      </c>
      <c r="I276" s="315" t="str">
        <f t="shared" si="323"/>
        <v/>
      </c>
      <c r="J276" s="315" t="str">
        <f t="shared" si="323"/>
        <v/>
      </c>
      <c r="K276" s="315" t="str">
        <f t="shared" si="323"/>
        <v/>
      </c>
      <c r="L276" s="315" t="str">
        <f t="shared" si="323"/>
        <v/>
      </c>
      <c r="M276" s="315" t="str">
        <f t="shared" si="323"/>
        <v/>
      </c>
      <c r="N276" s="315" t="str">
        <f t="shared" si="323"/>
        <v/>
      </c>
      <c r="O276" s="315" t="str">
        <f t="shared" si="323"/>
        <v/>
      </c>
      <c r="P276" s="315" t="str">
        <f t="shared" si="324"/>
        <v/>
      </c>
      <c r="Q276" s="315" t="str">
        <f t="shared" si="324"/>
        <v/>
      </c>
      <c r="R276" s="315" t="str">
        <f t="shared" si="324"/>
        <v/>
      </c>
      <c r="S276" s="315" t="str">
        <f t="shared" si="324"/>
        <v/>
      </c>
      <c r="T276" s="315" t="str">
        <f t="shared" si="324"/>
        <v/>
      </c>
      <c r="U276" s="315" t="str">
        <f t="shared" si="324"/>
        <v/>
      </c>
      <c r="V276" s="315" t="str">
        <f t="shared" si="324"/>
        <v/>
      </c>
      <c r="W276" s="315" t="str">
        <f t="shared" si="324"/>
        <v/>
      </c>
      <c r="X276" s="315" t="str">
        <f t="shared" si="324"/>
        <v/>
      </c>
      <c r="Y276" s="315" t="str">
        <f t="shared" si="324"/>
        <v/>
      </c>
      <c r="Z276" s="315" t="str">
        <f t="shared" si="324"/>
        <v/>
      </c>
      <c r="AA276" s="315" t="str">
        <f t="shared" si="324"/>
        <v/>
      </c>
      <c r="AB276" s="315" t="str">
        <f t="shared" si="324"/>
        <v/>
      </c>
      <c r="AC276" s="315" t="str">
        <f t="shared" si="324"/>
        <v/>
      </c>
      <c r="AD276" s="671" t="s">
        <v>279</v>
      </c>
      <c r="AE276" s="26" t="s">
        <v>171</v>
      </c>
      <c r="AF276" s="310" t="str">
        <f>IF(COUNT(J276)=0,"",J276)</f>
        <v/>
      </c>
      <c r="AG276" s="310" t="str">
        <f>IF(COUNT(V276)=0,"",V276)</f>
        <v/>
      </c>
      <c r="AH276" s="315" t="str">
        <f t="shared" ref="AH276:AO277" si="326">IF(COUNTIFS(AH$573:AH$577,"&lt;&gt;",$AS$573:$AS$577,$AS276,$AT$573:$AT$577,$AT276,$AE$573:$AE$577,$AE276),SUMIFS(AH$573:AH$577,$AS$573:$AS$577,$AS276,$AT$573:$AT$577,$AT276,$AE$573:$AE$577,$AE276),"")</f>
        <v/>
      </c>
      <c r="AI276" s="315" t="str">
        <f t="shared" si="326"/>
        <v/>
      </c>
      <c r="AJ276" s="315" t="str">
        <f t="shared" si="326"/>
        <v/>
      </c>
      <c r="AK276" s="315" t="str">
        <f t="shared" si="326"/>
        <v/>
      </c>
      <c r="AL276" s="315" t="str">
        <f t="shared" si="326"/>
        <v/>
      </c>
      <c r="AM276" s="315" t="str">
        <f t="shared" si="326"/>
        <v/>
      </c>
      <c r="AN276" s="315" t="str">
        <f t="shared" si="326"/>
        <v/>
      </c>
      <c r="AO276" s="315" t="str">
        <f t="shared" si="326"/>
        <v/>
      </c>
      <c r="AP276" s="300"/>
      <c r="AS276" s="311" t="str">
        <f>IF(C276="","",C276)</f>
        <v>関西</v>
      </c>
      <c r="AT276" s="311" t="str">
        <f>IF(D276="","",D276)</f>
        <v>東北</v>
      </c>
    </row>
    <row r="277" spans="2:46" ht="13.5" hidden="1" customHeight="1">
      <c r="B277" s="313"/>
      <c r="C277" s="675"/>
      <c r="D277" s="675"/>
      <c r="E277" s="302"/>
      <c r="F277" s="316"/>
      <c r="G277" s="316"/>
      <c r="H277" s="316"/>
      <c r="I277" s="316"/>
      <c r="J277" s="316"/>
      <c r="K277" s="316"/>
      <c r="L277" s="316"/>
      <c r="M277" s="316"/>
      <c r="N277" s="316"/>
      <c r="O277" s="316"/>
      <c r="P277" s="316"/>
      <c r="Q277" s="316"/>
      <c r="R277" s="316"/>
      <c r="S277" s="316"/>
      <c r="T277" s="316"/>
      <c r="U277" s="316"/>
      <c r="V277" s="316"/>
      <c r="W277" s="316"/>
      <c r="X277" s="316"/>
      <c r="Y277" s="316"/>
      <c r="Z277" s="316"/>
      <c r="AA277" s="316"/>
      <c r="AB277" s="316"/>
      <c r="AC277" s="316"/>
      <c r="AD277" s="672"/>
      <c r="AE277" s="26" t="s">
        <v>172</v>
      </c>
      <c r="AF277" s="310" t="str">
        <f>IF(COUNT(O276)=0,"",O276)</f>
        <v/>
      </c>
      <c r="AG277" s="310" t="str">
        <f>IF(COUNT(AA276)=0,"",AA276)</f>
        <v/>
      </c>
      <c r="AH277" s="315" t="str">
        <f t="shared" si="326"/>
        <v/>
      </c>
      <c r="AI277" s="315" t="str">
        <f t="shared" si="326"/>
        <v/>
      </c>
      <c r="AJ277" s="315" t="str">
        <f t="shared" si="326"/>
        <v/>
      </c>
      <c r="AK277" s="315" t="str">
        <f t="shared" si="326"/>
        <v/>
      </c>
      <c r="AL277" s="315" t="str">
        <f t="shared" si="326"/>
        <v/>
      </c>
      <c r="AM277" s="315" t="str">
        <f t="shared" si="326"/>
        <v/>
      </c>
      <c r="AN277" s="315" t="str">
        <f t="shared" si="326"/>
        <v/>
      </c>
      <c r="AO277" s="315" t="str">
        <f t="shared" si="326"/>
        <v/>
      </c>
      <c r="AP277" s="303"/>
      <c r="AS277" s="311" t="str">
        <f>IF(C276="","",C276)</f>
        <v>関西</v>
      </c>
      <c r="AT277" s="311" t="str">
        <f>IF(D276="","",D276)</f>
        <v>東北</v>
      </c>
    </row>
    <row r="278" spans="2:46" ht="13.5" hidden="1" customHeight="1">
      <c r="B278" s="313"/>
      <c r="C278" s="675"/>
      <c r="D278" s="675"/>
      <c r="E278" s="26" t="s">
        <v>280</v>
      </c>
      <c r="F278" s="315" t="str">
        <f t="shared" ref="F278:O279" si="327">IF(COUNTIFS(F$573:F$577,"&lt;&gt;",$AS$573:$AS$577,$AS278,$AT$573:$AT$577,$AT278,$E$573:$E$577,$E278),SUMIFS(F$573:F$577,$AS$573:$AS$577,$AS278,$AT$573:$AT$577,$AT278,$E$573:$E$577,$E278),"")</f>
        <v/>
      </c>
      <c r="G278" s="315" t="str">
        <f t="shared" si="327"/>
        <v/>
      </c>
      <c r="H278" s="315" t="str">
        <f t="shared" si="327"/>
        <v/>
      </c>
      <c r="I278" s="315" t="str">
        <f t="shared" si="327"/>
        <v/>
      </c>
      <c r="J278" s="315" t="str">
        <f t="shared" si="327"/>
        <v/>
      </c>
      <c r="K278" s="315" t="str">
        <f t="shared" si="327"/>
        <v/>
      </c>
      <c r="L278" s="315" t="str">
        <f t="shared" si="327"/>
        <v/>
      </c>
      <c r="M278" s="315" t="str">
        <f t="shared" si="327"/>
        <v/>
      </c>
      <c r="N278" s="315" t="str">
        <f t="shared" si="327"/>
        <v/>
      </c>
      <c r="O278" s="315" t="str">
        <f t="shared" si="327"/>
        <v/>
      </c>
      <c r="P278" s="315" t="str">
        <f t="shared" ref="P278:AC279" si="328">IF(COUNTIFS(P$573:P$577,"&lt;&gt;",$AS$573:$AS$577,$AS278,$AT$573:$AT$577,$AT278,$E$573:$E$577,$E278),SUMIFS(P$573:P$577,$AS$573:$AS$577,$AS278,$AT$573:$AT$577,$AT278,$E$573:$E$577,$E278),"")</f>
        <v/>
      </c>
      <c r="Q278" s="315" t="str">
        <f t="shared" si="328"/>
        <v/>
      </c>
      <c r="R278" s="315" t="str">
        <f t="shared" si="328"/>
        <v/>
      </c>
      <c r="S278" s="315" t="str">
        <f t="shared" si="328"/>
        <v/>
      </c>
      <c r="T278" s="315" t="str">
        <f t="shared" si="328"/>
        <v/>
      </c>
      <c r="U278" s="315" t="str">
        <f t="shared" si="328"/>
        <v/>
      </c>
      <c r="V278" s="315" t="str">
        <f t="shared" si="328"/>
        <v/>
      </c>
      <c r="W278" s="315" t="str">
        <f t="shared" si="328"/>
        <v/>
      </c>
      <c r="X278" s="315" t="str">
        <f t="shared" si="328"/>
        <v/>
      </c>
      <c r="Y278" s="315" t="str">
        <f t="shared" si="328"/>
        <v/>
      </c>
      <c r="Z278" s="315" t="str">
        <f t="shared" si="328"/>
        <v/>
      </c>
      <c r="AA278" s="315" t="str">
        <f t="shared" si="328"/>
        <v/>
      </c>
      <c r="AB278" s="315" t="str">
        <f t="shared" si="328"/>
        <v/>
      </c>
      <c r="AC278" s="315" t="str">
        <f t="shared" si="328"/>
        <v/>
      </c>
      <c r="AD278" s="673" t="s">
        <v>281</v>
      </c>
      <c r="AE278" s="674"/>
      <c r="AF278" s="310" t="str">
        <f>IF(COUNT(F278:Q278)=0,"",SUM(F278:Q278))</f>
        <v/>
      </c>
      <c r="AG278" s="310" t="str">
        <f>IF(COUNT(R278:AC278)=0,"",SUM(R278:AC278))</f>
        <v/>
      </c>
      <c r="AH278" s="310" t="str">
        <f t="shared" ref="AH278:AO278" si="329">IF(COUNTIFS(AH$573:AH$577,"&lt;&gt;",$AS$573:$AS$577,$AS278,$AT$573:$AT$577,$AT278,$AD$573:$AD$577,$AD278),SUMIFS(AH$573:AH$577,$AS$573:$AS$577,$AS278,$AT$573:$AT$577,$AT278,$AD$573:$AD$577,$AD278),"")</f>
        <v/>
      </c>
      <c r="AI278" s="310" t="str">
        <f t="shared" si="329"/>
        <v/>
      </c>
      <c r="AJ278" s="310" t="str">
        <f t="shared" si="329"/>
        <v/>
      </c>
      <c r="AK278" s="310" t="str">
        <f t="shared" si="329"/>
        <v/>
      </c>
      <c r="AL278" s="310" t="str">
        <f t="shared" si="329"/>
        <v/>
      </c>
      <c r="AM278" s="310" t="str">
        <f t="shared" si="329"/>
        <v/>
      </c>
      <c r="AN278" s="310" t="str">
        <f t="shared" si="329"/>
        <v/>
      </c>
      <c r="AO278" s="310" t="str">
        <f t="shared" si="329"/>
        <v/>
      </c>
      <c r="AP278" s="335" t="str">
        <f>IF(COUNTIFS(AP$573:AP$577,"&lt;&gt;",$AS$573:$AS$577,$AS278,$AT$573:$AT$577,$AT278,$AD$573:$AD$577,$AD278),INDEX($AP$573:$AP$577,SUMPRODUCT(($AD$573:$AD$577=$AD278)*($AS$573:$AS$577=$AS278)*($AT$573:$AT$577=$AT278)*ROW($AS$573:$AS$577))-572,1),"")</f>
        <v/>
      </c>
      <c r="AS278" s="311" t="str">
        <f>IF(C276="","",C276)</f>
        <v>関西</v>
      </c>
      <c r="AT278" s="311" t="str">
        <f>IF(D276="","",D276)</f>
        <v>東北</v>
      </c>
    </row>
    <row r="279" spans="2:46" ht="13.5" hidden="1" customHeight="1">
      <c r="B279" s="313"/>
      <c r="C279" s="675" t="str">
        <f>C270</f>
        <v>関西</v>
      </c>
      <c r="D279" s="675" t="s">
        <v>286</v>
      </c>
      <c r="E279" s="26" t="s">
        <v>279</v>
      </c>
      <c r="F279" s="315" t="str">
        <f t="shared" si="327"/>
        <v/>
      </c>
      <c r="G279" s="315" t="str">
        <f t="shared" si="327"/>
        <v/>
      </c>
      <c r="H279" s="315" t="str">
        <f t="shared" si="327"/>
        <v/>
      </c>
      <c r="I279" s="315" t="str">
        <f t="shared" si="327"/>
        <v/>
      </c>
      <c r="J279" s="315" t="str">
        <f t="shared" si="327"/>
        <v/>
      </c>
      <c r="K279" s="315" t="str">
        <f t="shared" si="327"/>
        <v/>
      </c>
      <c r="L279" s="315" t="str">
        <f t="shared" si="327"/>
        <v/>
      </c>
      <c r="M279" s="315" t="str">
        <f t="shared" si="327"/>
        <v/>
      </c>
      <c r="N279" s="315" t="str">
        <f t="shared" si="327"/>
        <v/>
      </c>
      <c r="O279" s="315" t="str">
        <f t="shared" si="327"/>
        <v/>
      </c>
      <c r="P279" s="315" t="str">
        <f t="shared" si="328"/>
        <v/>
      </c>
      <c r="Q279" s="315" t="str">
        <f t="shared" si="328"/>
        <v/>
      </c>
      <c r="R279" s="315" t="str">
        <f t="shared" si="328"/>
        <v/>
      </c>
      <c r="S279" s="315" t="str">
        <f t="shared" si="328"/>
        <v/>
      </c>
      <c r="T279" s="315" t="str">
        <f t="shared" si="328"/>
        <v/>
      </c>
      <c r="U279" s="315" t="str">
        <f t="shared" si="328"/>
        <v/>
      </c>
      <c r="V279" s="315" t="str">
        <f t="shared" si="328"/>
        <v/>
      </c>
      <c r="W279" s="315" t="str">
        <f t="shared" si="328"/>
        <v/>
      </c>
      <c r="X279" s="315" t="str">
        <f t="shared" si="328"/>
        <v/>
      </c>
      <c r="Y279" s="315" t="str">
        <f t="shared" si="328"/>
        <v/>
      </c>
      <c r="Z279" s="315" t="str">
        <f t="shared" si="328"/>
        <v/>
      </c>
      <c r="AA279" s="315" t="str">
        <f t="shared" si="328"/>
        <v/>
      </c>
      <c r="AB279" s="315" t="str">
        <f t="shared" si="328"/>
        <v/>
      </c>
      <c r="AC279" s="315" t="str">
        <f t="shared" si="328"/>
        <v/>
      </c>
      <c r="AD279" s="671" t="s">
        <v>279</v>
      </c>
      <c r="AE279" s="26" t="s">
        <v>171</v>
      </c>
      <c r="AF279" s="310" t="str">
        <f>IF(COUNT(J279)=0,"",J279)</f>
        <v/>
      </c>
      <c r="AG279" s="310" t="str">
        <f>IF(COUNT(V279)=0,"",V279)</f>
        <v/>
      </c>
      <c r="AH279" s="315" t="str">
        <f t="shared" ref="AH279:AO280" si="330">IF(COUNTIFS(AH$573:AH$577,"&lt;&gt;",$AS$573:$AS$577,$AS279,$AT$573:$AT$577,$AT279,$AE$573:$AE$577,$AE279),SUMIFS(AH$573:AH$577,$AS$573:$AS$577,$AS279,$AT$573:$AT$577,$AT279,$AE$573:$AE$577,$AE279),"")</f>
        <v/>
      </c>
      <c r="AI279" s="315" t="str">
        <f t="shared" si="330"/>
        <v/>
      </c>
      <c r="AJ279" s="315" t="str">
        <f t="shared" si="330"/>
        <v/>
      </c>
      <c r="AK279" s="315" t="str">
        <f t="shared" si="330"/>
        <v/>
      </c>
      <c r="AL279" s="315" t="str">
        <f t="shared" si="330"/>
        <v/>
      </c>
      <c r="AM279" s="315" t="str">
        <f t="shared" si="330"/>
        <v/>
      </c>
      <c r="AN279" s="315" t="str">
        <f t="shared" si="330"/>
        <v/>
      </c>
      <c r="AO279" s="315" t="str">
        <f t="shared" si="330"/>
        <v/>
      </c>
      <c r="AP279" s="300"/>
      <c r="AS279" s="311" t="str">
        <f>IF(C279="","",C279)</f>
        <v>関西</v>
      </c>
      <c r="AT279" s="311" t="str">
        <f>IF(D279="","",D279)</f>
        <v>東京</v>
      </c>
    </row>
    <row r="280" spans="2:46" ht="13.5" hidden="1" customHeight="1">
      <c r="B280" s="313"/>
      <c r="C280" s="675"/>
      <c r="D280" s="675"/>
      <c r="E280" s="302"/>
      <c r="F280" s="316"/>
      <c r="G280" s="316"/>
      <c r="H280" s="316"/>
      <c r="I280" s="316"/>
      <c r="J280" s="316"/>
      <c r="K280" s="316"/>
      <c r="L280" s="316"/>
      <c r="M280" s="316"/>
      <c r="N280" s="316"/>
      <c r="O280" s="316"/>
      <c r="P280" s="316"/>
      <c r="Q280" s="316"/>
      <c r="R280" s="316"/>
      <c r="S280" s="316"/>
      <c r="T280" s="316"/>
      <c r="U280" s="316"/>
      <c r="V280" s="316"/>
      <c r="W280" s="316"/>
      <c r="X280" s="316"/>
      <c r="Y280" s="316"/>
      <c r="Z280" s="316"/>
      <c r="AA280" s="316"/>
      <c r="AB280" s="316"/>
      <c r="AC280" s="316"/>
      <c r="AD280" s="672"/>
      <c r="AE280" s="26" t="s">
        <v>172</v>
      </c>
      <c r="AF280" s="310" t="str">
        <f>IF(COUNT(O279)=0,"",O279)</f>
        <v/>
      </c>
      <c r="AG280" s="310" t="str">
        <f>IF(COUNT(AA279)=0,"",AA279)</f>
        <v/>
      </c>
      <c r="AH280" s="315" t="str">
        <f t="shared" si="330"/>
        <v/>
      </c>
      <c r="AI280" s="315" t="str">
        <f t="shared" si="330"/>
        <v/>
      </c>
      <c r="AJ280" s="315" t="str">
        <f t="shared" si="330"/>
        <v/>
      </c>
      <c r="AK280" s="315" t="str">
        <f t="shared" si="330"/>
        <v/>
      </c>
      <c r="AL280" s="315" t="str">
        <f t="shared" si="330"/>
        <v/>
      </c>
      <c r="AM280" s="315" t="str">
        <f t="shared" si="330"/>
        <v/>
      </c>
      <c r="AN280" s="315" t="str">
        <f t="shared" si="330"/>
        <v/>
      </c>
      <c r="AO280" s="315" t="str">
        <f t="shared" si="330"/>
        <v/>
      </c>
      <c r="AP280" s="303"/>
      <c r="AS280" s="311" t="str">
        <f>IF(C279="","",C279)</f>
        <v>関西</v>
      </c>
      <c r="AT280" s="311" t="str">
        <f>IF(D279="","",D279)</f>
        <v>東京</v>
      </c>
    </row>
    <row r="281" spans="2:46" ht="13.5" hidden="1" customHeight="1">
      <c r="B281" s="313"/>
      <c r="C281" s="675"/>
      <c r="D281" s="675"/>
      <c r="E281" s="26" t="s">
        <v>280</v>
      </c>
      <c r="F281" s="315" t="str">
        <f t="shared" ref="F281:O282" si="331">IF(COUNTIFS(F$573:F$577,"&lt;&gt;",$AS$573:$AS$577,$AS281,$AT$573:$AT$577,$AT281,$E$573:$E$577,$E281),SUMIFS(F$573:F$577,$AS$573:$AS$577,$AS281,$AT$573:$AT$577,$AT281,$E$573:$E$577,$E281),"")</f>
        <v/>
      </c>
      <c r="G281" s="315" t="str">
        <f t="shared" si="331"/>
        <v/>
      </c>
      <c r="H281" s="315" t="str">
        <f t="shared" si="331"/>
        <v/>
      </c>
      <c r="I281" s="315" t="str">
        <f t="shared" si="331"/>
        <v/>
      </c>
      <c r="J281" s="315" t="str">
        <f t="shared" si="331"/>
        <v/>
      </c>
      <c r="K281" s="315" t="str">
        <f t="shared" si="331"/>
        <v/>
      </c>
      <c r="L281" s="315" t="str">
        <f t="shared" si="331"/>
        <v/>
      </c>
      <c r="M281" s="315" t="str">
        <f t="shared" si="331"/>
        <v/>
      </c>
      <c r="N281" s="315" t="str">
        <f t="shared" si="331"/>
        <v/>
      </c>
      <c r="O281" s="315" t="str">
        <f t="shared" si="331"/>
        <v/>
      </c>
      <c r="P281" s="315" t="str">
        <f t="shared" ref="P281:AC282" si="332">IF(COUNTIFS(P$573:P$577,"&lt;&gt;",$AS$573:$AS$577,$AS281,$AT$573:$AT$577,$AT281,$E$573:$E$577,$E281),SUMIFS(P$573:P$577,$AS$573:$AS$577,$AS281,$AT$573:$AT$577,$AT281,$E$573:$E$577,$E281),"")</f>
        <v/>
      </c>
      <c r="Q281" s="315" t="str">
        <f t="shared" si="332"/>
        <v/>
      </c>
      <c r="R281" s="315" t="str">
        <f t="shared" si="332"/>
        <v/>
      </c>
      <c r="S281" s="315" t="str">
        <f t="shared" si="332"/>
        <v/>
      </c>
      <c r="T281" s="315" t="str">
        <f t="shared" si="332"/>
        <v/>
      </c>
      <c r="U281" s="315" t="str">
        <f t="shared" si="332"/>
        <v/>
      </c>
      <c r="V281" s="315" t="str">
        <f t="shared" si="332"/>
        <v/>
      </c>
      <c r="W281" s="315" t="str">
        <f t="shared" si="332"/>
        <v/>
      </c>
      <c r="X281" s="315" t="str">
        <f t="shared" si="332"/>
        <v/>
      </c>
      <c r="Y281" s="315" t="str">
        <f t="shared" si="332"/>
        <v/>
      </c>
      <c r="Z281" s="315" t="str">
        <f t="shared" si="332"/>
        <v/>
      </c>
      <c r="AA281" s="315" t="str">
        <f t="shared" si="332"/>
        <v/>
      </c>
      <c r="AB281" s="315" t="str">
        <f t="shared" si="332"/>
        <v/>
      </c>
      <c r="AC281" s="315" t="str">
        <f t="shared" si="332"/>
        <v/>
      </c>
      <c r="AD281" s="673" t="s">
        <v>281</v>
      </c>
      <c r="AE281" s="674"/>
      <c r="AF281" s="310" t="str">
        <f>IF(COUNT(F281:Q281)=0,"",SUM(F281:Q281))</f>
        <v/>
      </c>
      <c r="AG281" s="310" t="str">
        <f>IF(COUNT(R281:AC281)=0,"",SUM(R281:AC281))</f>
        <v/>
      </c>
      <c r="AH281" s="310" t="str">
        <f t="shared" ref="AH281:AO281" si="333">IF(COUNTIFS(AH$573:AH$577,"&lt;&gt;",$AS$573:$AS$577,$AS281,$AT$573:$AT$577,$AT281,$AD$573:$AD$577,$AD281),SUMIFS(AH$573:AH$577,$AS$573:$AS$577,$AS281,$AT$573:$AT$577,$AT281,$AD$573:$AD$577,$AD281),"")</f>
        <v/>
      </c>
      <c r="AI281" s="310" t="str">
        <f t="shared" si="333"/>
        <v/>
      </c>
      <c r="AJ281" s="310" t="str">
        <f t="shared" si="333"/>
        <v/>
      </c>
      <c r="AK281" s="310" t="str">
        <f t="shared" si="333"/>
        <v/>
      </c>
      <c r="AL281" s="310" t="str">
        <f t="shared" si="333"/>
        <v/>
      </c>
      <c r="AM281" s="310" t="str">
        <f t="shared" si="333"/>
        <v/>
      </c>
      <c r="AN281" s="310" t="str">
        <f t="shared" si="333"/>
        <v/>
      </c>
      <c r="AO281" s="310" t="str">
        <f t="shared" si="333"/>
        <v/>
      </c>
      <c r="AP281" s="335" t="str">
        <f>IF(COUNTIFS(AP$573:AP$577,"&lt;&gt;",$AS$573:$AS$577,$AS281,$AT$573:$AT$577,$AT281,$AD$573:$AD$577,$AD281),INDEX($AP$573:$AP$577,SUMPRODUCT(($AD$573:$AD$577=$AD281)*($AS$573:$AS$577=$AS281)*($AT$573:$AT$577=$AT281)*ROW($AS$573:$AS$577))-572,1),"")</f>
        <v/>
      </c>
      <c r="AS281" s="311" t="str">
        <f>IF(C279="","",C279)</f>
        <v>関西</v>
      </c>
      <c r="AT281" s="311" t="str">
        <f>IF(D279="","",D279)</f>
        <v>東京</v>
      </c>
    </row>
    <row r="282" spans="2:46" ht="13.5" hidden="1" customHeight="1">
      <c r="B282" s="313"/>
      <c r="C282" s="675" t="str">
        <f>C270</f>
        <v>関西</v>
      </c>
      <c r="D282" s="675" t="s">
        <v>284</v>
      </c>
      <c r="E282" s="26" t="s">
        <v>279</v>
      </c>
      <c r="F282" s="315" t="str">
        <f t="shared" si="331"/>
        <v/>
      </c>
      <c r="G282" s="315" t="str">
        <f t="shared" si="331"/>
        <v/>
      </c>
      <c r="H282" s="315" t="str">
        <f t="shared" si="331"/>
        <v/>
      </c>
      <c r="I282" s="315" t="str">
        <f t="shared" si="331"/>
        <v/>
      </c>
      <c r="J282" s="315" t="str">
        <f t="shared" si="331"/>
        <v/>
      </c>
      <c r="K282" s="315" t="str">
        <f t="shared" si="331"/>
        <v/>
      </c>
      <c r="L282" s="315" t="str">
        <f t="shared" si="331"/>
        <v/>
      </c>
      <c r="M282" s="315" t="str">
        <f t="shared" si="331"/>
        <v/>
      </c>
      <c r="N282" s="315" t="str">
        <f t="shared" si="331"/>
        <v/>
      </c>
      <c r="O282" s="315" t="str">
        <f t="shared" si="331"/>
        <v/>
      </c>
      <c r="P282" s="315" t="str">
        <f t="shared" si="332"/>
        <v/>
      </c>
      <c r="Q282" s="315" t="str">
        <f t="shared" si="332"/>
        <v/>
      </c>
      <c r="R282" s="315" t="str">
        <f t="shared" si="332"/>
        <v/>
      </c>
      <c r="S282" s="315" t="str">
        <f t="shared" si="332"/>
        <v/>
      </c>
      <c r="T282" s="315" t="str">
        <f t="shared" si="332"/>
        <v/>
      </c>
      <c r="U282" s="315" t="str">
        <f t="shared" si="332"/>
        <v/>
      </c>
      <c r="V282" s="315" t="str">
        <f t="shared" si="332"/>
        <v/>
      </c>
      <c r="W282" s="315" t="str">
        <f t="shared" si="332"/>
        <v/>
      </c>
      <c r="X282" s="315" t="str">
        <f t="shared" si="332"/>
        <v/>
      </c>
      <c r="Y282" s="315" t="str">
        <f t="shared" si="332"/>
        <v/>
      </c>
      <c r="Z282" s="315" t="str">
        <f t="shared" si="332"/>
        <v/>
      </c>
      <c r="AA282" s="315" t="str">
        <f t="shared" si="332"/>
        <v/>
      </c>
      <c r="AB282" s="315" t="str">
        <f t="shared" si="332"/>
        <v/>
      </c>
      <c r="AC282" s="315" t="str">
        <f t="shared" si="332"/>
        <v/>
      </c>
      <c r="AD282" s="671" t="s">
        <v>279</v>
      </c>
      <c r="AE282" s="26" t="s">
        <v>171</v>
      </c>
      <c r="AF282" s="310" t="str">
        <f>IF(COUNT(J282)=0,"",J282)</f>
        <v/>
      </c>
      <c r="AG282" s="310" t="str">
        <f>IF(COUNT(V282)=0,"",V282)</f>
        <v/>
      </c>
      <c r="AH282" s="315" t="str">
        <f t="shared" ref="AH282:AO283" si="334">IF(COUNTIFS(AH$573:AH$577,"&lt;&gt;",$AS$573:$AS$577,$AS282,$AT$573:$AT$577,$AT282,$AE$573:$AE$577,$AE282),SUMIFS(AH$573:AH$577,$AS$573:$AS$577,$AS282,$AT$573:$AT$577,$AT282,$AE$573:$AE$577,$AE282),"")</f>
        <v/>
      </c>
      <c r="AI282" s="315" t="str">
        <f t="shared" si="334"/>
        <v/>
      </c>
      <c r="AJ282" s="315" t="str">
        <f t="shared" si="334"/>
        <v/>
      </c>
      <c r="AK282" s="315" t="str">
        <f t="shared" si="334"/>
        <v/>
      </c>
      <c r="AL282" s="315" t="str">
        <f t="shared" si="334"/>
        <v/>
      </c>
      <c r="AM282" s="315" t="str">
        <f t="shared" si="334"/>
        <v/>
      </c>
      <c r="AN282" s="315" t="str">
        <f t="shared" si="334"/>
        <v/>
      </c>
      <c r="AO282" s="315" t="str">
        <f t="shared" si="334"/>
        <v/>
      </c>
      <c r="AP282" s="300"/>
      <c r="AS282" s="311" t="str">
        <f>IF(C282="","",C282)</f>
        <v>関西</v>
      </c>
      <c r="AT282" s="311" t="str">
        <f>IF(D282="","",D282)</f>
        <v>中部</v>
      </c>
    </row>
    <row r="283" spans="2:46" ht="13.5" hidden="1" customHeight="1">
      <c r="B283" s="313"/>
      <c r="C283" s="675"/>
      <c r="D283" s="675"/>
      <c r="E283" s="302"/>
      <c r="F283" s="316"/>
      <c r="G283" s="316"/>
      <c r="H283" s="316"/>
      <c r="I283" s="316"/>
      <c r="J283" s="316"/>
      <c r="K283" s="316"/>
      <c r="L283" s="316"/>
      <c r="M283" s="316"/>
      <c r="N283" s="316"/>
      <c r="O283" s="316"/>
      <c r="P283" s="316"/>
      <c r="Q283" s="316"/>
      <c r="R283" s="316"/>
      <c r="S283" s="316"/>
      <c r="T283" s="316"/>
      <c r="U283" s="316"/>
      <c r="V283" s="316"/>
      <c r="W283" s="316"/>
      <c r="X283" s="316"/>
      <c r="Y283" s="316"/>
      <c r="Z283" s="316"/>
      <c r="AA283" s="316"/>
      <c r="AB283" s="316"/>
      <c r="AC283" s="316"/>
      <c r="AD283" s="672"/>
      <c r="AE283" s="26" t="s">
        <v>172</v>
      </c>
      <c r="AF283" s="310" t="str">
        <f>IF(COUNT(O282)=0,"",O282)</f>
        <v/>
      </c>
      <c r="AG283" s="310" t="str">
        <f>IF(COUNT(AA282)=0,"",AA282)</f>
        <v/>
      </c>
      <c r="AH283" s="315" t="str">
        <f t="shared" si="334"/>
        <v/>
      </c>
      <c r="AI283" s="315" t="str">
        <f t="shared" si="334"/>
        <v/>
      </c>
      <c r="AJ283" s="315" t="str">
        <f t="shared" si="334"/>
        <v/>
      </c>
      <c r="AK283" s="315" t="str">
        <f t="shared" si="334"/>
        <v/>
      </c>
      <c r="AL283" s="315" t="str">
        <f t="shared" si="334"/>
        <v/>
      </c>
      <c r="AM283" s="315" t="str">
        <f t="shared" si="334"/>
        <v/>
      </c>
      <c r="AN283" s="315" t="str">
        <f t="shared" si="334"/>
        <v/>
      </c>
      <c r="AO283" s="315" t="str">
        <f t="shared" si="334"/>
        <v/>
      </c>
      <c r="AP283" s="303"/>
      <c r="AS283" s="311" t="str">
        <f>IF(C282="","",C282)</f>
        <v>関西</v>
      </c>
      <c r="AT283" s="311" t="str">
        <f>IF(D282="","",D282)</f>
        <v>中部</v>
      </c>
    </row>
    <row r="284" spans="2:46" ht="13.5" hidden="1" customHeight="1">
      <c r="B284" s="313"/>
      <c r="C284" s="675"/>
      <c r="D284" s="675"/>
      <c r="E284" s="26" t="s">
        <v>280</v>
      </c>
      <c r="F284" s="315" t="str">
        <f t="shared" ref="F284:O285" si="335">IF(COUNTIFS(F$573:F$577,"&lt;&gt;",$AS$573:$AS$577,$AS284,$AT$573:$AT$577,$AT284,$E$573:$E$577,$E284),SUMIFS(F$573:F$577,$AS$573:$AS$577,$AS284,$AT$573:$AT$577,$AT284,$E$573:$E$577,$E284),"")</f>
        <v/>
      </c>
      <c r="G284" s="315" t="str">
        <f t="shared" si="335"/>
        <v/>
      </c>
      <c r="H284" s="315" t="str">
        <f t="shared" si="335"/>
        <v/>
      </c>
      <c r="I284" s="315" t="str">
        <f t="shared" si="335"/>
        <v/>
      </c>
      <c r="J284" s="315" t="str">
        <f t="shared" si="335"/>
        <v/>
      </c>
      <c r="K284" s="315" t="str">
        <f t="shared" si="335"/>
        <v/>
      </c>
      <c r="L284" s="315" t="str">
        <f t="shared" si="335"/>
        <v/>
      </c>
      <c r="M284" s="315" t="str">
        <f t="shared" si="335"/>
        <v/>
      </c>
      <c r="N284" s="315" t="str">
        <f t="shared" si="335"/>
        <v/>
      </c>
      <c r="O284" s="315" t="str">
        <f t="shared" si="335"/>
        <v/>
      </c>
      <c r="P284" s="315" t="str">
        <f t="shared" ref="P284:AC285" si="336">IF(COUNTIFS(P$573:P$577,"&lt;&gt;",$AS$573:$AS$577,$AS284,$AT$573:$AT$577,$AT284,$E$573:$E$577,$E284),SUMIFS(P$573:P$577,$AS$573:$AS$577,$AS284,$AT$573:$AT$577,$AT284,$E$573:$E$577,$E284),"")</f>
        <v/>
      </c>
      <c r="Q284" s="315" t="str">
        <f t="shared" si="336"/>
        <v/>
      </c>
      <c r="R284" s="315" t="str">
        <f t="shared" si="336"/>
        <v/>
      </c>
      <c r="S284" s="315" t="str">
        <f t="shared" si="336"/>
        <v/>
      </c>
      <c r="T284" s="315" t="str">
        <f t="shared" si="336"/>
        <v/>
      </c>
      <c r="U284" s="315" t="str">
        <f t="shared" si="336"/>
        <v/>
      </c>
      <c r="V284" s="315" t="str">
        <f t="shared" si="336"/>
        <v/>
      </c>
      <c r="W284" s="315" t="str">
        <f t="shared" si="336"/>
        <v/>
      </c>
      <c r="X284" s="315" t="str">
        <f t="shared" si="336"/>
        <v/>
      </c>
      <c r="Y284" s="315" t="str">
        <f t="shared" si="336"/>
        <v/>
      </c>
      <c r="Z284" s="315" t="str">
        <f t="shared" si="336"/>
        <v/>
      </c>
      <c r="AA284" s="315" t="str">
        <f t="shared" si="336"/>
        <v/>
      </c>
      <c r="AB284" s="315" t="str">
        <f t="shared" si="336"/>
        <v/>
      </c>
      <c r="AC284" s="315" t="str">
        <f t="shared" si="336"/>
        <v/>
      </c>
      <c r="AD284" s="673" t="s">
        <v>281</v>
      </c>
      <c r="AE284" s="674"/>
      <c r="AF284" s="310" t="str">
        <f>IF(COUNT(F284:Q284)=0,"",SUM(F284:Q284))</f>
        <v/>
      </c>
      <c r="AG284" s="310" t="str">
        <f>IF(COUNT(R284:AC284)=0,"",SUM(R284:AC284))</f>
        <v/>
      </c>
      <c r="AH284" s="310" t="str">
        <f t="shared" ref="AH284:AO284" si="337">IF(COUNTIFS(AH$573:AH$577,"&lt;&gt;",$AS$573:$AS$577,$AS284,$AT$573:$AT$577,$AT284,$AD$573:$AD$577,$AD284),SUMIFS(AH$573:AH$577,$AS$573:$AS$577,$AS284,$AT$573:$AT$577,$AT284,$AD$573:$AD$577,$AD284),"")</f>
        <v/>
      </c>
      <c r="AI284" s="310" t="str">
        <f t="shared" si="337"/>
        <v/>
      </c>
      <c r="AJ284" s="310" t="str">
        <f t="shared" si="337"/>
        <v/>
      </c>
      <c r="AK284" s="310" t="str">
        <f t="shared" si="337"/>
        <v/>
      </c>
      <c r="AL284" s="310" t="str">
        <f t="shared" si="337"/>
        <v/>
      </c>
      <c r="AM284" s="310" t="str">
        <f t="shared" si="337"/>
        <v/>
      </c>
      <c r="AN284" s="310" t="str">
        <f t="shared" si="337"/>
        <v/>
      </c>
      <c r="AO284" s="310" t="str">
        <f t="shared" si="337"/>
        <v/>
      </c>
      <c r="AP284" s="335" t="str">
        <f>IF(COUNTIFS(AP$573:AP$577,"&lt;&gt;",$AS$573:$AS$577,$AS284,$AT$573:$AT$577,$AT284,$AD$573:$AD$577,$AD284),INDEX($AP$573:$AP$577,SUMPRODUCT(($AD$573:$AD$577=$AD284)*($AS$573:$AS$577=$AS284)*($AT$573:$AT$577=$AT284)*ROW($AS$573:$AS$577))-572,1),"")</f>
        <v/>
      </c>
      <c r="AS284" s="311" t="str">
        <f>IF(C282="","",C282)</f>
        <v>関西</v>
      </c>
      <c r="AT284" s="311" t="str">
        <f>IF(D282="","",D282)</f>
        <v>中部</v>
      </c>
    </row>
    <row r="285" spans="2:46" ht="13.5" hidden="1" customHeight="1">
      <c r="B285" s="313"/>
      <c r="C285" s="675" t="str">
        <f>C270</f>
        <v>関西</v>
      </c>
      <c r="D285" s="675" t="s">
        <v>285</v>
      </c>
      <c r="E285" s="26" t="s">
        <v>279</v>
      </c>
      <c r="F285" s="315" t="str">
        <f t="shared" si="335"/>
        <v/>
      </c>
      <c r="G285" s="315" t="str">
        <f t="shared" si="335"/>
        <v/>
      </c>
      <c r="H285" s="315" t="str">
        <f t="shared" si="335"/>
        <v/>
      </c>
      <c r="I285" s="315" t="str">
        <f t="shared" si="335"/>
        <v/>
      </c>
      <c r="J285" s="315" t="str">
        <f t="shared" si="335"/>
        <v/>
      </c>
      <c r="K285" s="315" t="str">
        <f t="shared" si="335"/>
        <v/>
      </c>
      <c r="L285" s="315" t="str">
        <f t="shared" si="335"/>
        <v/>
      </c>
      <c r="M285" s="315" t="str">
        <f t="shared" si="335"/>
        <v/>
      </c>
      <c r="N285" s="315" t="str">
        <f t="shared" si="335"/>
        <v/>
      </c>
      <c r="O285" s="315" t="str">
        <f t="shared" si="335"/>
        <v/>
      </c>
      <c r="P285" s="315" t="str">
        <f t="shared" si="336"/>
        <v/>
      </c>
      <c r="Q285" s="315" t="str">
        <f t="shared" si="336"/>
        <v/>
      </c>
      <c r="R285" s="315" t="str">
        <f t="shared" si="336"/>
        <v/>
      </c>
      <c r="S285" s="315" t="str">
        <f t="shared" si="336"/>
        <v/>
      </c>
      <c r="T285" s="315" t="str">
        <f t="shared" si="336"/>
        <v/>
      </c>
      <c r="U285" s="315" t="str">
        <f t="shared" si="336"/>
        <v/>
      </c>
      <c r="V285" s="315" t="str">
        <f t="shared" si="336"/>
        <v/>
      </c>
      <c r="W285" s="315" t="str">
        <f t="shared" si="336"/>
        <v/>
      </c>
      <c r="X285" s="315" t="str">
        <f t="shared" si="336"/>
        <v/>
      </c>
      <c r="Y285" s="315" t="str">
        <f t="shared" si="336"/>
        <v/>
      </c>
      <c r="Z285" s="315" t="str">
        <f t="shared" si="336"/>
        <v/>
      </c>
      <c r="AA285" s="315" t="str">
        <f t="shared" si="336"/>
        <v/>
      </c>
      <c r="AB285" s="315" t="str">
        <f t="shared" si="336"/>
        <v/>
      </c>
      <c r="AC285" s="315" t="str">
        <f t="shared" si="336"/>
        <v/>
      </c>
      <c r="AD285" s="671" t="s">
        <v>279</v>
      </c>
      <c r="AE285" s="26" t="s">
        <v>171</v>
      </c>
      <c r="AF285" s="310" t="str">
        <f>IF(COUNT(J285)=0,"",J285)</f>
        <v/>
      </c>
      <c r="AG285" s="310" t="str">
        <f>IF(COUNT(V285)=0,"",V285)</f>
        <v/>
      </c>
      <c r="AH285" s="315" t="str">
        <f t="shared" ref="AH285:AO286" si="338">IF(COUNTIFS(AH$573:AH$577,"&lt;&gt;",$AS$573:$AS$577,$AS285,$AT$573:$AT$577,$AT285,$AE$573:$AE$577,$AE285),SUMIFS(AH$573:AH$577,$AS$573:$AS$577,$AS285,$AT$573:$AT$577,$AT285,$AE$573:$AE$577,$AE285),"")</f>
        <v/>
      </c>
      <c r="AI285" s="315" t="str">
        <f t="shared" si="338"/>
        <v/>
      </c>
      <c r="AJ285" s="315" t="str">
        <f t="shared" si="338"/>
        <v/>
      </c>
      <c r="AK285" s="315" t="str">
        <f t="shared" si="338"/>
        <v/>
      </c>
      <c r="AL285" s="315" t="str">
        <f t="shared" si="338"/>
        <v/>
      </c>
      <c r="AM285" s="315" t="str">
        <f t="shared" si="338"/>
        <v/>
      </c>
      <c r="AN285" s="315" t="str">
        <f t="shared" si="338"/>
        <v/>
      </c>
      <c r="AO285" s="315" t="str">
        <f t="shared" si="338"/>
        <v/>
      </c>
      <c r="AP285" s="300"/>
      <c r="AS285" s="311" t="str">
        <f>IF(C285="","",C285)</f>
        <v>関西</v>
      </c>
      <c r="AT285" s="311" t="str">
        <f>IF(D285="","",D285)</f>
        <v>北陸</v>
      </c>
    </row>
    <row r="286" spans="2:46" ht="13.5" hidden="1" customHeight="1">
      <c r="B286" s="313"/>
      <c r="C286" s="675"/>
      <c r="D286" s="675"/>
      <c r="E286" s="302"/>
      <c r="F286" s="316"/>
      <c r="G286" s="316"/>
      <c r="H286" s="316"/>
      <c r="I286" s="316"/>
      <c r="J286" s="316"/>
      <c r="K286" s="316"/>
      <c r="L286" s="316"/>
      <c r="M286" s="316"/>
      <c r="N286" s="316"/>
      <c r="O286" s="316"/>
      <c r="P286" s="316"/>
      <c r="Q286" s="316"/>
      <c r="R286" s="316"/>
      <c r="S286" s="316"/>
      <c r="T286" s="316"/>
      <c r="U286" s="316"/>
      <c r="V286" s="316"/>
      <c r="W286" s="316"/>
      <c r="X286" s="316"/>
      <c r="Y286" s="316"/>
      <c r="Z286" s="316"/>
      <c r="AA286" s="316"/>
      <c r="AB286" s="316"/>
      <c r="AC286" s="316"/>
      <c r="AD286" s="672"/>
      <c r="AE286" s="26" t="s">
        <v>172</v>
      </c>
      <c r="AF286" s="310" t="str">
        <f>IF(COUNT(O285)=0,"",O285)</f>
        <v/>
      </c>
      <c r="AG286" s="310" t="str">
        <f>IF(COUNT(AA285)=0,"",AA285)</f>
        <v/>
      </c>
      <c r="AH286" s="315" t="str">
        <f t="shared" si="338"/>
        <v/>
      </c>
      <c r="AI286" s="315" t="str">
        <f t="shared" si="338"/>
        <v/>
      </c>
      <c r="AJ286" s="315" t="str">
        <f t="shared" si="338"/>
        <v/>
      </c>
      <c r="AK286" s="315" t="str">
        <f t="shared" si="338"/>
        <v/>
      </c>
      <c r="AL286" s="315" t="str">
        <f t="shared" si="338"/>
        <v/>
      </c>
      <c r="AM286" s="315" t="str">
        <f t="shared" si="338"/>
        <v/>
      </c>
      <c r="AN286" s="315" t="str">
        <f t="shared" si="338"/>
        <v/>
      </c>
      <c r="AO286" s="315" t="str">
        <f t="shared" si="338"/>
        <v/>
      </c>
      <c r="AP286" s="303"/>
      <c r="AS286" s="311" t="str">
        <f>IF(C285="","",C285)</f>
        <v>関西</v>
      </c>
      <c r="AT286" s="311" t="str">
        <f>IF(D285="","",D285)</f>
        <v>北陸</v>
      </c>
    </row>
    <row r="287" spans="2:46" ht="13.5" hidden="1" customHeight="1">
      <c r="B287" s="313"/>
      <c r="C287" s="675"/>
      <c r="D287" s="675"/>
      <c r="E287" s="26" t="s">
        <v>280</v>
      </c>
      <c r="F287" s="315" t="str">
        <f t="shared" ref="F287:O288" si="339">IF(COUNTIFS(F$573:F$577,"&lt;&gt;",$AS$573:$AS$577,$AS287,$AT$573:$AT$577,$AT287,$E$573:$E$577,$E287),SUMIFS(F$573:F$577,$AS$573:$AS$577,$AS287,$AT$573:$AT$577,$AT287,$E$573:$E$577,$E287),"")</f>
        <v/>
      </c>
      <c r="G287" s="315" t="str">
        <f t="shared" si="339"/>
        <v/>
      </c>
      <c r="H287" s="315" t="str">
        <f t="shared" si="339"/>
        <v/>
      </c>
      <c r="I287" s="315" t="str">
        <f t="shared" si="339"/>
        <v/>
      </c>
      <c r="J287" s="315" t="str">
        <f t="shared" si="339"/>
        <v/>
      </c>
      <c r="K287" s="315" t="str">
        <f t="shared" si="339"/>
        <v/>
      </c>
      <c r="L287" s="315" t="str">
        <f t="shared" si="339"/>
        <v/>
      </c>
      <c r="M287" s="315" t="str">
        <f t="shared" si="339"/>
        <v/>
      </c>
      <c r="N287" s="315" t="str">
        <f t="shared" si="339"/>
        <v/>
      </c>
      <c r="O287" s="315" t="str">
        <f t="shared" si="339"/>
        <v/>
      </c>
      <c r="P287" s="315" t="str">
        <f t="shared" ref="P287:AC288" si="340">IF(COUNTIFS(P$573:P$577,"&lt;&gt;",$AS$573:$AS$577,$AS287,$AT$573:$AT$577,$AT287,$E$573:$E$577,$E287),SUMIFS(P$573:P$577,$AS$573:$AS$577,$AS287,$AT$573:$AT$577,$AT287,$E$573:$E$577,$E287),"")</f>
        <v/>
      </c>
      <c r="Q287" s="315" t="str">
        <f t="shared" si="340"/>
        <v/>
      </c>
      <c r="R287" s="315" t="str">
        <f t="shared" si="340"/>
        <v/>
      </c>
      <c r="S287" s="315" t="str">
        <f t="shared" si="340"/>
        <v/>
      </c>
      <c r="T287" s="315" t="str">
        <f t="shared" si="340"/>
        <v/>
      </c>
      <c r="U287" s="315" t="str">
        <f t="shared" si="340"/>
        <v/>
      </c>
      <c r="V287" s="315" t="str">
        <f t="shared" si="340"/>
        <v/>
      </c>
      <c r="W287" s="315" t="str">
        <f t="shared" si="340"/>
        <v/>
      </c>
      <c r="X287" s="315" t="str">
        <f t="shared" si="340"/>
        <v/>
      </c>
      <c r="Y287" s="315" t="str">
        <f t="shared" si="340"/>
        <v/>
      </c>
      <c r="Z287" s="315" t="str">
        <f t="shared" si="340"/>
        <v/>
      </c>
      <c r="AA287" s="315" t="str">
        <f t="shared" si="340"/>
        <v/>
      </c>
      <c r="AB287" s="315" t="str">
        <f t="shared" si="340"/>
        <v/>
      </c>
      <c r="AC287" s="315" t="str">
        <f t="shared" si="340"/>
        <v/>
      </c>
      <c r="AD287" s="673" t="s">
        <v>281</v>
      </c>
      <c r="AE287" s="674"/>
      <c r="AF287" s="310" t="str">
        <f>IF(COUNT(F287:Q287)=0,"",SUM(F287:Q287))</f>
        <v/>
      </c>
      <c r="AG287" s="310" t="str">
        <f>IF(COUNT(R287:AC287)=0,"",SUM(R287:AC287))</f>
        <v/>
      </c>
      <c r="AH287" s="310" t="str">
        <f t="shared" ref="AH287:AO287" si="341">IF(COUNTIFS(AH$573:AH$577,"&lt;&gt;",$AS$573:$AS$577,$AS287,$AT$573:$AT$577,$AT287,$AD$573:$AD$577,$AD287),SUMIFS(AH$573:AH$577,$AS$573:$AS$577,$AS287,$AT$573:$AT$577,$AT287,$AD$573:$AD$577,$AD287),"")</f>
        <v/>
      </c>
      <c r="AI287" s="310" t="str">
        <f t="shared" si="341"/>
        <v/>
      </c>
      <c r="AJ287" s="310" t="str">
        <f t="shared" si="341"/>
        <v/>
      </c>
      <c r="AK287" s="310" t="str">
        <f t="shared" si="341"/>
        <v/>
      </c>
      <c r="AL287" s="310" t="str">
        <f t="shared" si="341"/>
        <v/>
      </c>
      <c r="AM287" s="310" t="str">
        <f t="shared" si="341"/>
        <v/>
      </c>
      <c r="AN287" s="310" t="str">
        <f t="shared" si="341"/>
        <v/>
      </c>
      <c r="AO287" s="310" t="str">
        <f t="shared" si="341"/>
        <v/>
      </c>
      <c r="AP287" s="335" t="str">
        <f>IF(COUNTIFS(AP$573:AP$577,"&lt;&gt;",$AS$573:$AS$577,$AS287,$AT$573:$AT$577,$AT287,$AD$573:$AD$577,$AD287),INDEX($AP$573:$AP$577,SUMPRODUCT(($AD$573:$AD$577=$AD287)*($AS$573:$AS$577=$AS287)*($AT$573:$AT$577=$AT287)*ROW($AS$573:$AS$577))-572,1),"")</f>
        <v/>
      </c>
      <c r="AS287" s="311" t="str">
        <f>IF(C285="","",C285)</f>
        <v>関西</v>
      </c>
      <c r="AT287" s="311" t="str">
        <f>IF(D285="","",D285)</f>
        <v>北陸</v>
      </c>
    </row>
    <row r="288" spans="2:46" ht="13.5" hidden="1" customHeight="1">
      <c r="B288" s="313"/>
      <c r="C288" s="675" t="str">
        <f>C270</f>
        <v>関西</v>
      </c>
      <c r="D288" s="675" t="s">
        <v>288</v>
      </c>
      <c r="E288" s="26" t="s">
        <v>279</v>
      </c>
      <c r="F288" s="315" t="str">
        <f t="shared" si="339"/>
        <v/>
      </c>
      <c r="G288" s="315" t="str">
        <f t="shared" si="339"/>
        <v/>
      </c>
      <c r="H288" s="315" t="str">
        <f t="shared" si="339"/>
        <v/>
      </c>
      <c r="I288" s="315" t="str">
        <f t="shared" si="339"/>
        <v/>
      </c>
      <c r="J288" s="315" t="str">
        <f t="shared" si="339"/>
        <v/>
      </c>
      <c r="K288" s="315" t="str">
        <f t="shared" si="339"/>
        <v/>
      </c>
      <c r="L288" s="315" t="str">
        <f t="shared" si="339"/>
        <v/>
      </c>
      <c r="M288" s="315" t="str">
        <f t="shared" si="339"/>
        <v/>
      </c>
      <c r="N288" s="315" t="str">
        <f t="shared" si="339"/>
        <v/>
      </c>
      <c r="O288" s="315" t="str">
        <f t="shared" si="339"/>
        <v/>
      </c>
      <c r="P288" s="315" t="str">
        <f t="shared" si="340"/>
        <v/>
      </c>
      <c r="Q288" s="315" t="str">
        <f t="shared" si="340"/>
        <v/>
      </c>
      <c r="R288" s="315" t="str">
        <f t="shared" si="340"/>
        <v/>
      </c>
      <c r="S288" s="315" t="str">
        <f t="shared" si="340"/>
        <v/>
      </c>
      <c r="T288" s="315" t="str">
        <f t="shared" si="340"/>
        <v/>
      </c>
      <c r="U288" s="315" t="str">
        <f t="shared" si="340"/>
        <v/>
      </c>
      <c r="V288" s="315" t="str">
        <f t="shared" si="340"/>
        <v/>
      </c>
      <c r="W288" s="315" t="str">
        <f t="shared" si="340"/>
        <v/>
      </c>
      <c r="X288" s="315" t="str">
        <f t="shared" si="340"/>
        <v/>
      </c>
      <c r="Y288" s="315" t="str">
        <f t="shared" si="340"/>
        <v/>
      </c>
      <c r="Z288" s="315" t="str">
        <f t="shared" si="340"/>
        <v/>
      </c>
      <c r="AA288" s="315" t="str">
        <f t="shared" si="340"/>
        <v/>
      </c>
      <c r="AB288" s="315" t="str">
        <f t="shared" si="340"/>
        <v/>
      </c>
      <c r="AC288" s="315" t="str">
        <f t="shared" si="340"/>
        <v/>
      </c>
      <c r="AD288" s="671" t="s">
        <v>279</v>
      </c>
      <c r="AE288" s="26" t="s">
        <v>171</v>
      </c>
      <c r="AF288" s="310" t="str">
        <f>IF(COUNT(J288)=0,"",J288)</f>
        <v/>
      </c>
      <c r="AG288" s="310" t="str">
        <f>IF(COUNT(V288)=0,"",V288)</f>
        <v/>
      </c>
      <c r="AH288" s="315" t="str">
        <f t="shared" ref="AH288:AO289" si="342">IF(COUNTIFS(AH$573:AH$577,"&lt;&gt;",$AS$573:$AS$577,$AS288,$AT$573:$AT$577,$AT288,$AE$573:$AE$577,$AE288),SUMIFS(AH$573:AH$577,$AS$573:$AS$577,$AS288,$AT$573:$AT$577,$AT288,$AE$573:$AE$577,$AE288),"")</f>
        <v/>
      </c>
      <c r="AI288" s="315" t="str">
        <f t="shared" si="342"/>
        <v/>
      </c>
      <c r="AJ288" s="315" t="str">
        <f t="shared" si="342"/>
        <v/>
      </c>
      <c r="AK288" s="315" t="str">
        <f t="shared" si="342"/>
        <v/>
      </c>
      <c r="AL288" s="315" t="str">
        <f t="shared" si="342"/>
        <v/>
      </c>
      <c r="AM288" s="315" t="str">
        <f t="shared" si="342"/>
        <v/>
      </c>
      <c r="AN288" s="315" t="str">
        <f t="shared" si="342"/>
        <v/>
      </c>
      <c r="AO288" s="315" t="str">
        <f t="shared" si="342"/>
        <v/>
      </c>
      <c r="AP288" s="300"/>
      <c r="AS288" s="311" t="str">
        <f>IF(C288="","",C288)</f>
        <v>関西</v>
      </c>
      <c r="AT288" s="311" t="str">
        <f>IF(D288="","",D288)</f>
        <v>中国</v>
      </c>
    </row>
    <row r="289" spans="2:46" ht="13.5" hidden="1" customHeight="1">
      <c r="B289" s="313"/>
      <c r="C289" s="675"/>
      <c r="D289" s="675"/>
      <c r="E289" s="302"/>
      <c r="F289" s="316"/>
      <c r="G289" s="316"/>
      <c r="H289" s="316"/>
      <c r="I289" s="316"/>
      <c r="J289" s="316"/>
      <c r="K289" s="316"/>
      <c r="L289" s="316"/>
      <c r="M289" s="316"/>
      <c r="N289" s="316"/>
      <c r="O289" s="316"/>
      <c r="P289" s="316"/>
      <c r="Q289" s="316"/>
      <c r="R289" s="316"/>
      <c r="S289" s="316"/>
      <c r="T289" s="316"/>
      <c r="U289" s="316"/>
      <c r="V289" s="316"/>
      <c r="W289" s="316"/>
      <c r="X289" s="316"/>
      <c r="Y289" s="316"/>
      <c r="Z289" s="316"/>
      <c r="AA289" s="316"/>
      <c r="AB289" s="316"/>
      <c r="AC289" s="316"/>
      <c r="AD289" s="672"/>
      <c r="AE289" s="26" t="s">
        <v>172</v>
      </c>
      <c r="AF289" s="310" t="str">
        <f>IF(COUNT(O288)=0,"",O288)</f>
        <v/>
      </c>
      <c r="AG289" s="310" t="str">
        <f>IF(COUNT(AA288)=0,"",AA288)</f>
        <v/>
      </c>
      <c r="AH289" s="315" t="str">
        <f t="shared" si="342"/>
        <v/>
      </c>
      <c r="AI289" s="315" t="str">
        <f t="shared" si="342"/>
        <v/>
      </c>
      <c r="AJ289" s="315" t="str">
        <f t="shared" si="342"/>
        <v/>
      </c>
      <c r="AK289" s="315" t="str">
        <f t="shared" si="342"/>
        <v/>
      </c>
      <c r="AL289" s="315" t="str">
        <f t="shared" si="342"/>
        <v/>
      </c>
      <c r="AM289" s="315" t="str">
        <f t="shared" si="342"/>
        <v/>
      </c>
      <c r="AN289" s="315" t="str">
        <f t="shared" si="342"/>
        <v/>
      </c>
      <c r="AO289" s="315" t="str">
        <f t="shared" si="342"/>
        <v/>
      </c>
      <c r="AP289" s="303"/>
      <c r="AS289" s="311" t="str">
        <f>IF(C288="","",C288)</f>
        <v>関西</v>
      </c>
      <c r="AT289" s="311" t="str">
        <f>IF(D288="","",D288)</f>
        <v>中国</v>
      </c>
    </row>
    <row r="290" spans="2:46" ht="13.5" hidden="1" customHeight="1">
      <c r="B290" s="313"/>
      <c r="C290" s="675"/>
      <c r="D290" s="675"/>
      <c r="E290" s="26" t="s">
        <v>280</v>
      </c>
      <c r="F290" s="315" t="str">
        <f t="shared" ref="F290:O291" si="343">IF(COUNTIFS(F$573:F$577,"&lt;&gt;",$AS$573:$AS$577,$AS290,$AT$573:$AT$577,$AT290,$E$573:$E$577,$E290),SUMIFS(F$573:F$577,$AS$573:$AS$577,$AS290,$AT$573:$AT$577,$AT290,$E$573:$E$577,$E290),"")</f>
        <v/>
      </c>
      <c r="G290" s="315" t="str">
        <f t="shared" si="343"/>
        <v/>
      </c>
      <c r="H290" s="315" t="str">
        <f t="shared" si="343"/>
        <v/>
      </c>
      <c r="I290" s="315" t="str">
        <f t="shared" si="343"/>
        <v/>
      </c>
      <c r="J290" s="315" t="str">
        <f t="shared" si="343"/>
        <v/>
      </c>
      <c r="K290" s="315" t="str">
        <f t="shared" si="343"/>
        <v/>
      </c>
      <c r="L290" s="315" t="str">
        <f t="shared" si="343"/>
        <v/>
      </c>
      <c r="M290" s="315" t="str">
        <f t="shared" si="343"/>
        <v/>
      </c>
      <c r="N290" s="315" t="str">
        <f t="shared" si="343"/>
        <v/>
      </c>
      <c r="O290" s="315" t="str">
        <f t="shared" si="343"/>
        <v/>
      </c>
      <c r="P290" s="315" t="str">
        <f t="shared" ref="P290:AC291" si="344">IF(COUNTIFS(P$573:P$577,"&lt;&gt;",$AS$573:$AS$577,$AS290,$AT$573:$AT$577,$AT290,$E$573:$E$577,$E290),SUMIFS(P$573:P$577,$AS$573:$AS$577,$AS290,$AT$573:$AT$577,$AT290,$E$573:$E$577,$E290),"")</f>
        <v/>
      </c>
      <c r="Q290" s="315" t="str">
        <f t="shared" si="344"/>
        <v/>
      </c>
      <c r="R290" s="315" t="str">
        <f t="shared" si="344"/>
        <v/>
      </c>
      <c r="S290" s="315" t="str">
        <f t="shared" si="344"/>
        <v/>
      </c>
      <c r="T290" s="315" t="str">
        <f t="shared" si="344"/>
        <v/>
      </c>
      <c r="U290" s="315" t="str">
        <f t="shared" si="344"/>
        <v/>
      </c>
      <c r="V290" s="315" t="str">
        <f t="shared" si="344"/>
        <v/>
      </c>
      <c r="W290" s="315" t="str">
        <f t="shared" si="344"/>
        <v/>
      </c>
      <c r="X290" s="315" t="str">
        <f t="shared" si="344"/>
        <v/>
      </c>
      <c r="Y290" s="315" t="str">
        <f t="shared" si="344"/>
        <v/>
      </c>
      <c r="Z290" s="315" t="str">
        <f t="shared" si="344"/>
        <v/>
      </c>
      <c r="AA290" s="315" t="str">
        <f t="shared" si="344"/>
        <v/>
      </c>
      <c r="AB290" s="315" t="str">
        <f t="shared" si="344"/>
        <v/>
      </c>
      <c r="AC290" s="315" t="str">
        <f t="shared" si="344"/>
        <v/>
      </c>
      <c r="AD290" s="673" t="s">
        <v>281</v>
      </c>
      <c r="AE290" s="674"/>
      <c r="AF290" s="310" t="str">
        <f>IF(COUNT(F290:Q290)=0,"",SUM(F290:Q290))</f>
        <v/>
      </c>
      <c r="AG290" s="310" t="str">
        <f>IF(COUNT(R290:AC290)=0,"",SUM(R290:AC290))</f>
        <v/>
      </c>
      <c r="AH290" s="310" t="str">
        <f t="shared" ref="AH290:AO290" si="345">IF(COUNTIFS(AH$573:AH$577,"&lt;&gt;",$AS$573:$AS$577,$AS290,$AT$573:$AT$577,$AT290,$AD$573:$AD$577,$AD290),SUMIFS(AH$573:AH$577,$AS$573:$AS$577,$AS290,$AT$573:$AT$577,$AT290,$AD$573:$AD$577,$AD290),"")</f>
        <v/>
      </c>
      <c r="AI290" s="310" t="str">
        <f t="shared" si="345"/>
        <v/>
      </c>
      <c r="AJ290" s="310" t="str">
        <f t="shared" si="345"/>
        <v/>
      </c>
      <c r="AK290" s="310" t="str">
        <f t="shared" si="345"/>
        <v/>
      </c>
      <c r="AL290" s="310" t="str">
        <f t="shared" si="345"/>
        <v/>
      </c>
      <c r="AM290" s="310" t="str">
        <f t="shared" si="345"/>
        <v/>
      </c>
      <c r="AN290" s="310" t="str">
        <f t="shared" si="345"/>
        <v/>
      </c>
      <c r="AO290" s="310" t="str">
        <f t="shared" si="345"/>
        <v/>
      </c>
      <c r="AP290" s="335" t="str">
        <f>IF(COUNTIFS(AP$573:AP$577,"&lt;&gt;",$AS$573:$AS$577,$AS290,$AT$573:$AT$577,$AT290,$AD$573:$AD$577,$AD290),INDEX($AP$573:$AP$577,SUMPRODUCT(($AD$573:$AD$577=$AD290)*($AS$573:$AS$577=$AS290)*($AT$573:$AT$577=$AT290)*ROW($AS$573:$AS$577))-572,1),"")</f>
        <v/>
      </c>
      <c r="AS290" s="311" t="str">
        <f>IF(C288="","",C288)</f>
        <v>関西</v>
      </c>
      <c r="AT290" s="311" t="str">
        <f>IF(D288="","",D288)</f>
        <v>中国</v>
      </c>
    </row>
    <row r="291" spans="2:46" ht="13.5" hidden="1" customHeight="1">
      <c r="B291" s="313"/>
      <c r="C291" s="675" t="str">
        <f>C270</f>
        <v>関西</v>
      </c>
      <c r="D291" s="675" t="s">
        <v>289</v>
      </c>
      <c r="E291" s="26" t="s">
        <v>279</v>
      </c>
      <c r="F291" s="315" t="str">
        <f t="shared" si="343"/>
        <v/>
      </c>
      <c r="G291" s="315" t="str">
        <f t="shared" si="343"/>
        <v/>
      </c>
      <c r="H291" s="315" t="str">
        <f t="shared" si="343"/>
        <v/>
      </c>
      <c r="I291" s="315" t="str">
        <f t="shared" si="343"/>
        <v/>
      </c>
      <c r="J291" s="315" t="str">
        <f t="shared" si="343"/>
        <v/>
      </c>
      <c r="K291" s="315" t="str">
        <f t="shared" si="343"/>
        <v/>
      </c>
      <c r="L291" s="315" t="str">
        <f t="shared" si="343"/>
        <v/>
      </c>
      <c r="M291" s="315" t="str">
        <f t="shared" si="343"/>
        <v/>
      </c>
      <c r="N291" s="315" t="str">
        <f t="shared" si="343"/>
        <v/>
      </c>
      <c r="O291" s="315" t="str">
        <f t="shared" si="343"/>
        <v/>
      </c>
      <c r="P291" s="315" t="str">
        <f t="shared" si="344"/>
        <v/>
      </c>
      <c r="Q291" s="315" t="str">
        <f t="shared" si="344"/>
        <v/>
      </c>
      <c r="R291" s="315" t="str">
        <f t="shared" si="344"/>
        <v/>
      </c>
      <c r="S291" s="315" t="str">
        <f t="shared" si="344"/>
        <v/>
      </c>
      <c r="T291" s="315" t="str">
        <f t="shared" si="344"/>
        <v/>
      </c>
      <c r="U291" s="315" t="str">
        <f t="shared" si="344"/>
        <v/>
      </c>
      <c r="V291" s="315" t="str">
        <f t="shared" si="344"/>
        <v/>
      </c>
      <c r="W291" s="315" t="str">
        <f t="shared" si="344"/>
        <v/>
      </c>
      <c r="X291" s="315" t="str">
        <f t="shared" si="344"/>
        <v/>
      </c>
      <c r="Y291" s="315" t="str">
        <f t="shared" si="344"/>
        <v/>
      </c>
      <c r="Z291" s="315" t="str">
        <f t="shared" si="344"/>
        <v/>
      </c>
      <c r="AA291" s="315" t="str">
        <f t="shared" si="344"/>
        <v/>
      </c>
      <c r="AB291" s="315" t="str">
        <f t="shared" si="344"/>
        <v/>
      </c>
      <c r="AC291" s="315" t="str">
        <f t="shared" si="344"/>
        <v/>
      </c>
      <c r="AD291" s="671" t="s">
        <v>279</v>
      </c>
      <c r="AE291" s="26" t="s">
        <v>171</v>
      </c>
      <c r="AF291" s="310" t="str">
        <f>IF(COUNT(J291)=0,"",J291)</f>
        <v/>
      </c>
      <c r="AG291" s="310" t="str">
        <f>IF(COUNT(V291)=0,"",V291)</f>
        <v/>
      </c>
      <c r="AH291" s="315" t="str">
        <f t="shared" ref="AH291:AO292" si="346">IF(COUNTIFS(AH$573:AH$577,"&lt;&gt;",$AS$573:$AS$577,$AS291,$AT$573:$AT$577,$AT291,$AE$573:$AE$577,$AE291),SUMIFS(AH$573:AH$577,$AS$573:$AS$577,$AS291,$AT$573:$AT$577,$AT291,$AE$573:$AE$577,$AE291),"")</f>
        <v/>
      </c>
      <c r="AI291" s="315" t="str">
        <f t="shared" si="346"/>
        <v/>
      </c>
      <c r="AJ291" s="315" t="str">
        <f t="shared" si="346"/>
        <v/>
      </c>
      <c r="AK291" s="315" t="str">
        <f t="shared" si="346"/>
        <v/>
      </c>
      <c r="AL291" s="315" t="str">
        <f t="shared" si="346"/>
        <v/>
      </c>
      <c r="AM291" s="315" t="str">
        <f t="shared" si="346"/>
        <v/>
      </c>
      <c r="AN291" s="315" t="str">
        <f t="shared" si="346"/>
        <v/>
      </c>
      <c r="AO291" s="315" t="str">
        <f t="shared" si="346"/>
        <v/>
      </c>
      <c r="AP291" s="300"/>
      <c r="AS291" s="311" t="str">
        <f>IF(C291="","",C291)</f>
        <v>関西</v>
      </c>
      <c r="AT291" s="311" t="str">
        <f>IF(D291="","",D291)</f>
        <v>四国</v>
      </c>
    </row>
    <row r="292" spans="2:46" ht="13.5" hidden="1" customHeight="1">
      <c r="B292" s="313"/>
      <c r="C292" s="675"/>
      <c r="D292" s="675"/>
      <c r="E292" s="302"/>
      <c r="F292" s="316"/>
      <c r="G292" s="316"/>
      <c r="H292" s="316"/>
      <c r="I292" s="316"/>
      <c r="J292" s="316"/>
      <c r="K292" s="316"/>
      <c r="L292" s="316"/>
      <c r="M292" s="316"/>
      <c r="N292" s="316"/>
      <c r="O292" s="316"/>
      <c r="P292" s="316"/>
      <c r="Q292" s="316"/>
      <c r="R292" s="316"/>
      <c r="S292" s="316"/>
      <c r="T292" s="316"/>
      <c r="U292" s="316"/>
      <c r="V292" s="316"/>
      <c r="W292" s="316"/>
      <c r="X292" s="316"/>
      <c r="Y292" s="316"/>
      <c r="Z292" s="316"/>
      <c r="AA292" s="316"/>
      <c r="AB292" s="316"/>
      <c r="AC292" s="316"/>
      <c r="AD292" s="672"/>
      <c r="AE292" s="26" t="s">
        <v>172</v>
      </c>
      <c r="AF292" s="310" t="str">
        <f>IF(COUNT(O291)=0,"",O291)</f>
        <v/>
      </c>
      <c r="AG292" s="310" t="str">
        <f>IF(COUNT(AA291)=0,"",AA291)</f>
        <v/>
      </c>
      <c r="AH292" s="315" t="str">
        <f t="shared" si="346"/>
        <v/>
      </c>
      <c r="AI292" s="315" t="str">
        <f t="shared" si="346"/>
        <v/>
      </c>
      <c r="AJ292" s="315" t="str">
        <f t="shared" si="346"/>
        <v/>
      </c>
      <c r="AK292" s="315" t="str">
        <f t="shared" si="346"/>
        <v/>
      </c>
      <c r="AL292" s="315" t="str">
        <f t="shared" si="346"/>
        <v/>
      </c>
      <c r="AM292" s="315" t="str">
        <f t="shared" si="346"/>
        <v/>
      </c>
      <c r="AN292" s="315" t="str">
        <f t="shared" si="346"/>
        <v/>
      </c>
      <c r="AO292" s="315" t="str">
        <f t="shared" si="346"/>
        <v/>
      </c>
      <c r="AP292" s="303"/>
      <c r="AS292" s="311" t="str">
        <f>IF(C291="","",C291)</f>
        <v>関西</v>
      </c>
      <c r="AT292" s="311" t="str">
        <f>IF(D291="","",D291)</f>
        <v>四国</v>
      </c>
    </row>
    <row r="293" spans="2:46" ht="13.5" hidden="1" customHeight="1">
      <c r="B293" s="313"/>
      <c r="C293" s="675"/>
      <c r="D293" s="675"/>
      <c r="E293" s="26" t="s">
        <v>280</v>
      </c>
      <c r="F293" s="315" t="str">
        <f t="shared" ref="F293:O294" si="347">IF(COUNTIFS(F$573:F$577,"&lt;&gt;",$AS$573:$AS$577,$AS293,$AT$573:$AT$577,$AT293,$E$573:$E$577,$E293),SUMIFS(F$573:F$577,$AS$573:$AS$577,$AS293,$AT$573:$AT$577,$AT293,$E$573:$E$577,$E293),"")</f>
        <v/>
      </c>
      <c r="G293" s="315" t="str">
        <f t="shared" si="347"/>
        <v/>
      </c>
      <c r="H293" s="315" t="str">
        <f t="shared" si="347"/>
        <v/>
      </c>
      <c r="I293" s="315" t="str">
        <f t="shared" si="347"/>
        <v/>
      </c>
      <c r="J293" s="315" t="str">
        <f t="shared" si="347"/>
        <v/>
      </c>
      <c r="K293" s="315" t="str">
        <f t="shared" si="347"/>
        <v/>
      </c>
      <c r="L293" s="315" t="str">
        <f t="shared" si="347"/>
        <v/>
      </c>
      <c r="M293" s="315" t="str">
        <f t="shared" si="347"/>
        <v/>
      </c>
      <c r="N293" s="315" t="str">
        <f t="shared" si="347"/>
        <v/>
      </c>
      <c r="O293" s="315" t="str">
        <f t="shared" si="347"/>
        <v/>
      </c>
      <c r="P293" s="315" t="str">
        <f t="shared" ref="P293:AC294" si="348">IF(COUNTIFS(P$573:P$577,"&lt;&gt;",$AS$573:$AS$577,$AS293,$AT$573:$AT$577,$AT293,$E$573:$E$577,$E293),SUMIFS(P$573:P$577,$AS$573:$AS$577,$AS293,$AT$573:$AT$577,$AT293,$E$573:$E$577,$E293),"")</f>
        <v/>
      </c>
      <c r="Q293" s="315" t="str">
        <f t="shared" si="348"/>
        <v/>
      </c>
      <c r="R293" s="315" t="str">
        <f t="shared" si="348"/>
        <v/>
      </c>
      <c r="S293" s="315" t="str">
        <f t="shared" si="348"/>
        <v/>
      </c>
      <c r="T293" s="315" t="str">
        <f t="shared" si="348"/>
        <v/>
      </c>
      <c r="U293" s="315" t="str">
        <f t="shared" si="348"/>
        <v/>
      </c>
      <c r="V293" s="315" t="str">
        <f t="shared" si="348"/>
        <v/>
      </c>
      <c r="W293" s="315" t="str">
        <f t="shared" si="348"/>
        <v/>
      </c>
      <c r="X293" s="315" t="str">
        <f t="shared" si="348"/>
        <v/>
      </c>
      <c r="Y293" s="315" t="str">
        <f t="shared" si="348"/>
        <v/>
      </c>
      <c r="Z293" s="315" t="str">
        <f t="shared" si="348"/>
        <v/>
      </c>
      <c r="AA293" s="315" t="str">
        <f t="shared" si="348"/>
        <v/>
      </c>
      <c r="AB293" s="315" t="str">
        <f t="shared" si="348"/>
        <v/>
      </c>
      <c r="AC293" s="315" t="str">
        <f t="shared" si="348"/>
        <v/>
      </c>
      <c r="AD293" s="673" t="s">
        <v>281</v>
      </c>
      <c r="AE293" s="674"/>
      <c r="AF293" s="310" t="str">
        <f>IF(COUNT(F293:Q293)=0,"",SUM(F293:Q293))</f>
        <v/>
      </c>
      <c r="AG293" s="310" t="str">
        <f>IF(COUNT(R293:AC293)=0,"",SUM(R293:AC293))</f>
        <v/>
      </c>
      <c r="AH293" s="310" t="str">
        <f t="shared" ref="AH293:AO293" si="349">IF(COUNTIFS(AH$573:AH$577,"&lt;&gt;",$AS$573:$AS$577,$AS293,$AT$573:$AT$577,$AT293,$AD$573:$AD$577,$AD293),SUMIFS(AH$573:AH$577,$AS$573:$AS$577,$AS293,$AT$573:$AT$577,$AT293,$AD$573:$AD$577,$AD293),"")</f>
        <v/>
      </c>
      <c r="AI293" s="310" t="str">
        <f t="shared" si="349"/>
        <v/>
      </c>
      <c r="AJ293" s="310" t="str">
        <f t="shared" si="349"/>
        <v/>
      </c>
      <c r="AK293" s="310" t="str">
        <f t="shared" si="349"/>
        <v/>
      </c>
      <c r="AL293" s="310" t="str">
        <f t="shared" si="349"/>
        <v/>
      </c>
      <c r="AM293" s="310" t="str">
        <f t="shared" si="349"/>
        <v/>
      </c>
      <c r="AN293" s="310" t="str">
        <f t="shared" si="349"/>
        <v/>
      </c>
      <c r="AO293" s="310" t="str">
        <f t="shared" si="349"/>
        <v/>
      </c>
      <c r="AP293" s="335" t="str">
        <f>IF(COUNTIFS(AP$573:AP$577,"&lt;&gt;",$AS$573:$AS$577,$AS293,$AT$573:$AT$577,$AT293,$AD$573:$AD$577,$AD293),INDEX($AP$573:$AP$577,SUMPRODUCT(($AD$573:$AD$577=$AD293)*($AS$573:$AS$577=$AS293)*($AT$573:$AT$577=$AT293)*ROW($AS$573:$AS$577))-572,1),"")</f>
        <v/>
      </c>
      <c r="AS293" s="311" t="str">
        <f>IF(C291="","",C291)</f>
        <v>関西</v>
      </c>
      <c r="AT293" s="311" t="str">
        <f>IF(D291="","",D291)</f>
        <v>四国</v>
      </c>
    </row>
    <row r="294" spans="2:46" ht="13.5" hidden="1" customHeight="1">
      <c r="B294" s="313"/>
      <c r="C294" s="675" t="str">
        <f>C270</f>
        <v>関西</v>
      </c>
      <c r="D294" s="675" t="s">
        <v>290</v>
      </c>
      <c r="E294" s="26" t="s">
        <v>279</v>
      </c>
      <c r="F294" s="315" t="str">
        <f t="shared" si="347"/>
        <v/>
      </c>
      <c r="G294" s="315" t="str">
        <f t="shared" si="347"/>
        <v/>
      </c>
      <c r="H294" s="315" t="str">
        <f t="shared" si="347"/>
        <v/>
      </c>
      <c r="I294" s="315" t="str">
        <f t="shared" si="347"/>
        <v/>
      </c>
      <c r="J294" s="315" t="str">
        <f t="shared" si="347"/>
        <v/>
      </c>
      <c r="K294" s="315" t="str">
        <f t="shared" si="347"/>
        <v/>
      </c>
      <c r="L294" s="315" t="str">
        <f t="shared" si="347"/>
        <v/>
      </c>
      <c r="M294" s="315" t="str">
        <f t="shared" si="347"/>
        <v/>
      </c>
      <c r="N294" s="315" t="str">
        <f t="shared" si="347"/>
        <v/>
      </c>
      <c r="O294" s="315" t="str">
        <f t="shared" si="347"/>
        <v/>
      </c>
      <c r="P294" s="315" t="str">
        <f t="shared" si="348"/>
        <v/>
      </c>
      <c r="Q294" s="315" t="str">
        <f t="shared" si="348"/>
        <v/>
      </c>
      <c r="R294" s="315" t="str">
        <f t="shared" si="348"/>
        <v/>
      </c>
      <c r="S294" s="315" t="str">
        <f t="shared" si="348"/>
        <v/>
      </c>
      <c r="T294" s="315" t="str">
        <f t="shared" si="348"/>
        <v/>
      </c>
      <c r="U294" s="315" t="str">
        <f t="shared" si="348"/>
        <v/>
      </c>
      <c r="V294" s="315" t="str">
        <f t="shared" si="348"/>
        <v/>
      </c>
      <c r="W294" s="315" t="str">
        <f t="shared" si="348"/>
        <v/>
      </c>
      <c r="X294" s="315" t="str">
        <f t="shared" si="348"/>
        <v/>
      </c>
      <c r="Y294" s="315" t="str">
        <f t="shared" si="348"/>
        <v/>
      </c>
      <c r="Z294" s="315" t="str">
        <f t="shared" si="348"/>
        <v/>
      </c>
      <c r="AA294" s="315" t="str">
        <f t="shared" si="348"/>
        <v/>
      </c>
      <c r="AB294" s="315" t="str">
        <f t="shared" si="348"/>
        <v/>
      </c>
      <c r="AC294" s="315" t="str">
        <f t="shared" si="348"/>
        <v/>
      </c>
      <c r="AD294" s="671" t="s">
        <v>279</v>
      </c>
      <c r="AE294" s="26" t="s">
        <v>171</v>
      </c>
      <c r="AF294" s="310" t="str">
        <f>IF(COUNT(J294)=0,"",J294)</f>
        <v/>
      </c>
      <c r="AG294" s="310" t="str">
        <f>IF(COUNT(V294)=0,"",V294)</f>
        <v/>
      </c>
      <c r="AH294" s="315" t="str">
        <f t="shared" ref="AH294:AO295" si="350">IF(COUNTIFS(AH$573:AH$577,"&lt;&gt;",$AS$573:$AS$577,$AS294,$AT$573:$AT$577,$AT294,$AE$573:$AE$577,$AE294),SUMIFS(AH$573:AH$577,$AS$573:$AS$577,$AS294,$AT$573:$AT$577,$AT294,$AE$573:$AE$577,$AE294),"")</f>
        <v/>
      </c>
      <c r="AI294" s="315" t="str">
        <f t="shared" si="350"/>
        <v/>
      </c>
      <c r="AJ294" s="315" t="str">
        <f t="shared" si="350"/>
        <v/>
      </c>
      <c r="AK294" s="315" t="str">
        <f t="shared" si="350"/>
        <v/>
      </c>
      <c r="AL294" s="315" t="str">
        <f t="shared" si="350"/>
        <v/>
      </c>
      <c r="AM294" s="315" t="str">
        <f t="shared" si="350"/>
        <v/>
      </c>
      <c r="AN294" s="315" t="str">
        <f t="shared" si="350"/>
        <v/>
      </c>
      <c r="AO294" s="315" t="str">
        <f t="shared" si="350"/>
        <v/>
      </c>
      <c r="AP294" s="300"/>
      <c r="AS294" s="311" t="str">
        <f>IF(C294="","",C294)</f>
        <v>関西</v>
      </c>
      <c r="AT294" s="311" t="str">
        <f>IF(D294="","",D294)</f>
        <v>九州</v>
      </c>
    </row>
    <row r="295" spans="2:46" ht="13.5" hidden="1" customHeight="1">
      <c r="B295" s="313"/>
      <c r="C295" s="675"/>
      <c r="D295" s="675"/>
      <c r="E295" s="302"/>
      <c r="F295" s="316"/>
      <c r="G295" s="316"/>
      <c r="H295" s="316"/>
      <c r="I295" s="316"/>
      <c r="J295" s="316"/>
      <c r="K295" s="316"/>
      <c r="L295" s="316"/>
      <c r="M295" s="316"/>
      <c r="N295" s="316"/>
      <c r="O295" s="316"/>
      <c r="P295" s="316"/>
      <c r="Q295" s="316"/>
      <c r="R295" s="316"/>
      <c r="S295" s="316"/>
      <c r="T295" s="316"/>
      <c r="U295" s="316"/>
      <c r="V295" s="316"/>
      <c r="W295" s="316"/>
      <c r="X295" s="316"/>
      <c r="Y295" s="316"/>
      <c r="Z295" s="316"/>
      <c r="AA295" s="316"/>
      <c r="AB295" s="316"/>
      <c r="AC295" s="316"/>
      <c r="AD295" s="672"/>
      <c r="AE295" s="26" t="s">
        <v>172</v>
      </c>
      <c r="AF295" s="310" t="str">
        <f>IF(COUNT(O294)=0,"",O294)</f>
        <v/>
      </c>
      <c r="AG295" s="310" t="str">
        <f>IF(COUNT(AA294)=0,"",AA294)</f>
        <v/>
      </c>
      <c r="AH295" s="315" t="str">
        <f t="shared" si="350"/>
        <v/>
      </c>
      <c r="AI295" s="315" t="str">
        <f t="shared" si="350"/>
        <v/>
      </c>
      <c r="AJ295" s="315" t="str">
        <f t="shared" si="350"/>
        <v/>
      </c>
      <c r="AK295" s="315" t="str">
        <f t="shared" si="350"/>
        <v/>
      </c>
      <c r="AL295" s="315" t="str">
        <f t="shared" si="350"/>
        <v/>
      </c>
      <c r="AM295" s="315" t="str">
        <f t="shared" si="350"/>
        <v/>
      </c>
      <c r="AN295" s="315" t="str">
        <f t="shared" si="350"/>
        <v/>
      </c>
      <c r="AO295" s="315" t="str">
        <f t="shared" si="350"/>
        <v/>
      </c>
      <c r="AP295" s="303"/>
      <c r="AS295" s="311" t="str">
        <f>IF(C294="","",C294)</f>
        <v>関西</v>
      </c>
      <c r="AT295" s="311" t="str">
        <f>IF(D294="","",D294)</f>
        <v>九州</v>
      </c>
    </row>
    <row r="296" spans="2:46" ht="13.5" hidden="1" customHeight="1">
      <c r="B296" s="313"/>
      <c r="C296" s="675"/>
      <c r="D296" s="675"/>
      <c r="E296" s="26" t="s">
        <v>280</v>
      </c>
      <c r="F296" s="315" t="str">
        <f t="shared" ref="F296:O297" si="351">IF(COUNTIFS(F$573:F$577,"&lt;&gt;",$AS$573:$AS$577,$AS296,$AT$573:$AT$577,$AT296,$E$573:$E$577,$E296),SUMIFS(F$573:F$577,$AS$573:$AS$577,$AS296,$AT$573:$AT$577,$AT296,$E$573:$E$577,$E296),"")</f>
        <v/>
      </c>
      <c r="G296" s="315" t="str">
        <f t="shared" si="351"/>
        <v/>
      </c>
      <c r="H296" s="315" t="str">
        <f t="shared" si="351"/>
        <v/>
      </c>
      <c r="I296" s="315" t="str">
        <f t="shared" si="351"/>
        <v/>
      </c>
      <c r="J296" s="315" t="str">
        <f t="shared" si="351"/>
        <v/>
      </c>
      <c r="K296" s="315" t="str">
        <f t="shared" si="351"/>
        <v/>
      </c>
      <c r="L296" s="315" t="str">
        <f t="shared" si="351"/>
        <v/>
      </c>
      <c r="M296" s="315" t="str">
        <f t="shared" si="351"/>
        <v/>
      </c>
      <c r="N296" s="315" t="str">
        <f t="shared" si="351"/>
        <v/>
      </c>
      <c r="O296" s="315" t="str">
        <f t="shared" si="351"/>
        <v/>
      </c>
      <c r="P296" s="315" t="str">
        <f t="shared" ref="P296:AC297" si="352">IF(COUNTIFS(P$573:P$577,"&lt;&gt;",$AS$573:$AS$577,$AS296,$AT$573:$AT$577,$AT296,$E$573:$E$577,$E296),SUMIFS(P$573:P$577,$AS$573:$AS$577,$AS296,$AT$573:$AT$577,$AT296,$E$573:$E$577,$E296),"")</f>
        <v/>
      </c>
      <c r="Q296" s="315" t="str">
        <f t="shared" si="352"/>
        <v/>
      </c>
      <c r="R296" s="315" t="str">
        <f t="shared" si="352"/>
        <v/>
      </c>
      <c r="S296" s="315" t="str">
        <f t="shared" si="352"/>
        <v/>
      </c>
      <c r="T296" s="315" t="str">
        <f t="shared" si="352"/>
        <v/>
      </c>
      <c r="U296" s="315" t="str">
        <f t="shared" si="352"/>
        <v/>
      </c>
      <c r="V296" s="315" t="str">
        <f t="shared" si="352"/>
        <v/>
      </c>
      <c r="W296" s="315" t="str">
        <f t="shared" si="352"/>
        <v/>
      </c>
      <c r="X296" s="315" t="str">
        <f t="shared" si="352"/>
        <v/>
      </c>
      <c r="Y296" s="315" t="str">
        <f t="shared" si="352"/>
        <v/>
      </c>
      <c r="Z296" s="315" t="str">
        <f t="shared" si="352"/>
        <v/>
      </c>
      <c r="AA296" s="315" t="str">
        <f t="shared" si="352"/>
        <v/>
      </c>
      <c r="AB296" s="315" t="str">
        <f t="shared" si="352"/>
        <v/>
      </c>
      <c r="AC296" s="315" t="str">
        <f t="shared" si="352"/>
        <v/>
      </c>
      <c r="AD296" s="673" t="s">
        <v>281</v>
      </c>
      <c r="AE296" s="674"/>
      <c r="AF296" s="310" t="str">
        <f>IF(COUNT(F296:Q296)=0,"",SUM(F296:Q296))</f>
        <v/>
      </c>
      <c r="AG296" s="310" t="str">
        <f>IF(COUNT(R296:AC296)=0,"",SUM(R296:AC296))</f>
        <v/>
      </c>
      <c r="AH296" s="310" t="str">
        <f t="shared" ref="AH296:AO296" si="353">IF(COUNTIFS(AH$573:AH$577,"&lt;&gt;",$AS$573:$AS$577,$AS296,$AT$573:$AT$577,$AT296,$AD$573:$AD$577,$AD296),SUMIFS(AH$573:AH$577,$AS$573:$AS$577,$AS296,$AT$573:$AT$577,$AT296,$AD$573:$AD$577,$AD296),"")</f>
        <v/>
      </c>
      <c r="AI296" s="310" t="str">
        <f t="shared" si="353"/>
        <v/>
      </c>
      <c r="AJ296" s="310" t="str">
        <f t="shared" si="353"/>
        <v/>
      </c>
      <c r="AK296" s="310" t="str">
        <f t="shared" si="353"/>
        <v/>
      </c>
      <c r="AL296" s="310" t="str">
        <f t="shared" si="353"/>
        <v/>
      </c>
      <c r="AM296" s="310" t="str">
        <f t="shared" si="353"/>
        <v/>
      </c>
      <c r="AN296" s="310" t="str">
        <f t="shared" si="353"/>
        <v/>
      </c>
      <c r="AO296" s="310" t="str">
        <f t="shared" si="353"/>
        <v/>
      </c>
      <c r="AP296" s="335" t="str">
        <f>IF(COUNTIFS(AP$573:AP$577,"&lt;&gt;",$AS$573:$AS$577,$AS296,$AT$573:$AT$577,$AT296,$AD$573:$AD$577,$AD296),INDEX($AP$573:$AP$577,SUMPRODUCT(($AD$573:$AD$577=$AD296)*($AS$573:$AS$577=$AS296)*($AT$573:$AT$577=$AT296)*ROW($AS$573:$AS$577))-572,1),"")</f>
        <v/>
      </c>
      <c r="AS296" s="311" t="str">
        <f>IF(C294="","",C294)</f>
        <v>関西</v>
      </c>
      <c r="AT296" s="311" t="str">
        <f>IF(D294="","",D294)</f>
        <v>九州</v>
      </c>
    </row>
    <row r="297" spans="2:46" ht="13.5" hidden="1" customHeight="1">
      <c r="B297" s="313"/>
      <c r="C297" s="675" t="s">
        <v>276</v>
      </c>
      <c r="D297" s="675" t="str">
        <f>C270</f>
        <v>関西</v>
      </c>
      <c r="E297" s="26" t="s">
        <v>279</v>
      </c>
      <c r="F297" s="315" t="str">
        <f t="shared" si="351"/>
        <v/>
      </c>
      <c r="G297" s="315" t="str">
        <f t="shared" si="351"/>
        <v/>
      </c>
      <c r="H297" s="315" t="str">
        <f t="shared" si="351"/>
        <v/>
      </c>
      <c r="I297" s="315" t="str">
        <f t="shared" si="351"/>
        <v/>
      </c>
      <c r="J297" s="315" t="str">
        <f t="shared" si="351"/>
        <v/>
      </c>
      <c r="K297" s="315" t="str">
        <f t="shared" si="351"/>
        <v/>
      </c>
      <c r="L297" s="315" t="str">
        <f t="shared" si="351"/>
        <v/>
      </c>
      <c r="M297" s="315" t="str">
        <f t="shared" si="351"/>
        <v/>
      </c>
      <c r="N297" s="315" t="str">
        <f t="shared" si="351"/>
        <v/>
      </c>
      <c r="O297" s="315" t="str">
        <f t="shared" si="351"/>
        <v/>
      </c>
      <c r="P297" s="315" t="str">
        <f t="shared" si="352"/>
        <v/>
      </c>
      <c r="Q297" s="315" t="str">
        <f t="shared" si="352"/>
        <v/>
      </c>
      <c r="R297" s="315" t="str">
        <f t="shared" si="352"/>
        <v/>
      </c>
      <c r="S297" s="315" t="str">
        <f t="shared" si="352"/>
        <v/>
      </c>
      <c r="T297" s="315" t="str">
        <f t="shared" si="352"/>
        <v/>
      </c>
      <c r="U297" s="315" t="str">
        <f t="shared" si="352"/>
        <v/>
      </c>
      <c r="V297" s="315" t="str">
        <f t="shared" si="352"/>
        <v/>
      </c>
      <c r="W297" s="315" t="str">
        <f t="shared" si="352"/>
        <v/>
      </c>
      <c r="X297" s="315" t="str">
        <f t="shared" si="352"/>
        <v/>
      </c>
      <c r="Y297" s="315" t="str">
        <f t="shared" si="352"/>
        <v/>
      </c>
      <c r="Z297" s="315" t="str">
        <f t="shared" si="352"/>
        <v/>
      </c>
      <c r="AA297" s="315" t="str">
        <f t="shared" si="352"/>
        <v/>
      </c>
      <c r="AB297" s="315" t="str">
        <f t="shared" si="352"/>
        <v/>
      </c>
      <c r="AC297" s="315" t="str">
        <f t="shared" si="352"/>
        <v/>
      </c>
      <c r="AD297" s="671" t="s">
        <v>279</v>
      </c>
      <c r="AE297" s="26" t="s">
        <v>171</v>
      </c>
      <c r="AF297" s="310" t="str">
        <f>IF(COUNT(J297)=0,"",J297)</f>
        <v/>
      </c>
      <c r="AG297" s="310" t="str">
        <f>IF(COUNT(V297)=0,"",V297)</f>
        <v/>
      </c>
      <c r="AH297" s="315" t="str">
        <f t="shared" ref="AH297:AO298" si="354">IF(COUNTIFS(AH$573:AH$577,"&lt;&gt;",$AS$573:$AS$577,$AS297,$AT$573:$AT$577,$AT297,$AE$573:$AE$577,$AE297),SUMIFS(AH$573:AH$577,$AS$573:$AS$577,$AS297,$AT$573:$AT$577,$AT297,$AE$573:$AE$577,$AE297),"")</f>
        <v/>
      </c>
      <c r="AI297" s="315" t="str">
        <f t="shared" si="354"/>
        <v/>
      </c>
      <c r="AJ297" s="315" t="str">
        <f t="shared" si="354"/>
        <v/>
      </c>
      <c r="AK297" s="315" t="str">
        <f t="shared" si="354"/>
        <v/>
      </c>
      <c r="AL297" s="315" t="str">
        <f t="shared" si="354"/>
        <v/>
      </c>
      <c r="AM297" s="315" t="str">
        <f t="shared" si="354"/>
        <v/>
      </c>
      <c r="AN297" s="315" t="str">
        <f t="shared" si="354"/>
        <v/>
      </c>
      <c r="AO297" s="315" t="str">
        <f t="shared" si="354"/>
        <v/>
      </c>
      <c r="AP297" s="300"/>
      <c r="AS297" s="311" t="str">
        <f>IF(C297="","",C297)</f>
        <v>北海道</v>
      </c>
      <c r="AT297" s="311" t="str">
        <f>IF(D297="","",D297)</f>
        <v>関西</v>
      </c>
    </row>
    <row r="298" spans="2:46" ht="13.5" hidden="1" customHeight="1">
      <c r="B298" s="313"/>
      <c r="C298" s="675"/>
      <c r="D298" s="675"/>
      <c r="E298" s="302"/>
      <c r="F298" s="316"/>
      <c r="G298" s="316"/>
      <c r="H298" s="316"/>
      <c r="I298" s="316"/>
      <c r="J298" s="316"/>
      <c r="K298" s="316"/>
      <c r="L298" s="316"/>
      <c r="M298" s="316"/>
      <c r="N298" s="316"/>
      <c r="O298" s="316"/>
      <c r="P298" s="316"/>
      <c r="Q298" s="316"/>
      <c r="R298" s="316"/>
      <c r="S298" s="316"/>
      <c r="T298" s="316"/>
      <c r="U298" s="316"/>
      <c r="V298" s="316"/>
      <c r="W298" s="316"/>
      <c r="X298" s="316"/>
      <c r="Y298" s="316"/>
      <c r="Z298" s="316"/>
      <c r="AA298" s="316"/>
      <c r="AB298" s="316"/>
      <c r="AC298" s="316"/>
      <c r="AD298" s="672"/>
      <c r="AE298" s="26" t="s">
        <v>172</v>
      </c>
      <c r="AF298" s="310" t="str">
        <f>IF(COUNT(O297)=0,"",O297)</f>
        <v/>
      </c>
      <c r="AG298" s="310" t="str">
        <f>IF(COUNT(AA297)=0,"",AA297)</f>
        <v/>
      </c>
      <c r="AH298" s="315" t="str">
        <f t="shared" si="354"/>
        <v/>
      </c>
      <c r="AI298" s="315" t="str">
        <f t="shared" si="354"/>
        <v/>
      </c>
      <c r="AJ298" s="315" t="str">
        <f t="shared" si="354"/>
        <v/>
      </c>
      <c r="AK298" s="315" t="str">
        <f t="shared" si="354"/>
        <v/>
      </c>
      <c r="AL298" s="315" t="str">
        <f t="shared" si="354"/>
        <v/>
      </c>
      <c r="AM298" s="315" t="str">
        <f t="shared" si="354"/>
        <v/>
      </c>
      <c r="AN298" s="315" t="str">
        <f t="shared" si="354"/>
        <v/>
      </c>
      <c r="AO298" s="315" t="str">
        <f t="shared" si="354"/>
        <v/>
      </c>
      <c r="AP298" s="303"/>
      <c r="AS298" s="311" t="str">
        <f>IF(C297="","",C297)</f>
        <v>北海道</v>
      </c>
      <c r="AT298" s="311" t="str">
        <f>IF(D297="","",D297)</f>
        <v>関西</v>
      </c>
    </row>
    <row r="299" spans="2:46" ht="13.5" hidden="1" customHeight="1">
      <c r="B299" s="313"/>
      <c r="C299" s="675"/>
      <c r="D299" s="675"/>
      <c r="E299" s="26" t="s">
        <v>280</v>
      </c>
      <c r="F299" s="315" t="str">
        <f t="shared" ref="F299:O300" si="355">IF(COUNTIFS(F$573:F$577,"&lt;&gt;",$AS$573:$AS$577,$AS299,$AT$573:$AT$577,$AT299,$E$573:$E$577,$E299),SUMIFS(F$573:F$577,$AS$573:$AS$577,$AS299,$AT$573:$AT$577,$AT299,$E$573:$E$577,$E299),"")</f>
        <v/>
      </c>
      <c r="G299" s="315" t="str">
        <f t="shared" si="355"/>
        <v/>
      </c>
      <c r="H299" s="315" t="str">
        <f t="shared" si="355"/>
        <v/>
      </c>
      <c r="I299" s="315" t="str">
        <f t="shared" si="355"/>
        <v/>
      </c>
      <c r="J299" s="315" t="str">
        <f t="shared" si="355"/>
        <v/>
      </c>
      <c r="K299" s="315" t="str">
        <f t="shared" si="355"/>
        <v/>
      </c>
      <c r="L299" s="315" t="str">
        <f t="shared" si="355"/>
        <v/>
      </c>
      <c r="M299" s="315" t="str">
        <f t="shared" si="355"/>
        <v/>
      </c>
      <c r="N299" s="315" t="str">
        <f t="shared" si="355"/>
        <v/>
      </c>
      <c r="O299" s="315" t="str">
        <f t="shared" si="355"/>
        <v/>
      </c>
      <c r="P299" s="315" t="str">
        <f t="shared" ref="P299:AC300" si="356">IF(COUNTIFS(P$573:P$577,"&lt;&gt;",$AS$573:$AS$577,$AS299,$AT$573:$AT$577,$AT299,$E$573:$E$577,$E299),SUMIFS(P$573:P$577,$AS$573:$AS$577,$AS299,$AT$573:$AT$577,$AT299,$E$573:$E$577,$E299),"")</f>
        <v/>
      </c>
      <c r="Q299" s="315" t="str">
        <f t="shared" si="356"/>
        <v/>
      </c>
      <c r="R299" s="315" t="str">
        <f t="shared" si="356"/>
        <v/>
      </c>
      <c r="S299" s="315" t="str">
        <f t="shared" si="356"/>
        <v/>
      </c>
      <c r="T299" s="315" t="str">
        <f t="shared" si="356"/>
        <v/>
      </c>
      <c r="U299" s="315" t="str">
        <f t="shared" si="356"/>
        <v/>
      </c>
      <c r="V299" s="315" t="str">
        <f t="shared" si="356"/>
        <v/>
      </c>
      <c r="W299" s="315" t="str">
        <f t="shared" si="356"/>
        <v/>
      </c>
      <c r="X299" s="315" t="str">
        <f t="shared" si="356"/>
        <v/>
      </c>
      <c r="Y299" s="315" t="str">
        <f t="shared" si="356"/>
        <v/>
      </c>
      <c r="Z299" s="315" t="str">
        <f t="shared" si="356"/>
        <v/>
      </c>
      <c r="AA299" s="315" t="str">
        <f t="shared" si="356"/>
        <v/>
      </c>
      <c r="AB299" s="315" t="str">
        <f t="shared" si="356"/>
        <v/>
      </c>
      <c r="AC299" s="315" t="str">
        <f t="shared" si="356"/>
        <v/>
      </c>
      <c r="AD299" s="673" t="s">
        <v>281</v>
      </c>
      <c r="AE299" s="674"/>
      <c r="AF299" s="310" t="str">
        <f>IF(COUNT(F299:Q299)=0,"",SUM(F299:Q299))</f>
        <v/>
      </c>
      <c r="AG299" s="310" t="str">
        <f>IF(COUNT(R299:AC299)=0,"",SUM(R299:AC299))</f>
        <v/>
      </c>
      <c r="AH299" s="310" t="str">
        <f t="shared" ref="AH299:AO299" si="357">IF(COUNTIFS(AH$573:AH$577,"&lt;&gt;",$AS$573:$AS$577,$AS299,$AT$573:$AT$577,$AT299,$AD$573:$AD$577,$AD299),SUMIFS(AH$573:AH$577,$AS$573:$AS$577,$AS299,$AT$573:$AT$577,$AT299,$AD$573:$AD$577,$AD299),"")</f>
        <v/>
      </c>
      <c r="AI299" s="310" t="str">
        <f t="shared" si="357"/>
        <v/>
      </c>
      <c r="AJ299" s="310" t="str">
        <f t="shared" si="357"/>
        <v/>
      </c>
      <c r="AK299" s="310" t="str">
        <f t="shared" si="357"/>
        <v/>
      </c>
      <c r="AL299" s="310" t="str">
        <f t="shared" si="357"/>
        <v/>
      </c>
      <c r="AM299" s="310" t="str">
        <f t="shared" si="357"/>
        <v/>
      </c>
      <c r="AN299" s="310" t="str">
        <f t="shared" si="357"/>
        <v/>
      </c>
      <c r="AO299" s="310" t="str">
        <f t="shared" si="357"/>
        <v/>
      </c>
      <c r="AP299" s="335" t="str">
        <f>IF(COUNTIFS(AP$573:AP$577,"&lt;&gt;",$AS$573:$AS$577,$AS299,$AT$573:$AT$577,$AT299,$AD$573:$AD$577,$AD299),INDEX($AP$573:$AP$577,SUMPRODUCT(($AD$573:$AD$577=$AD299)*($AS$573:$AS$577=$AS299)*($AT$573:$AT$577=$AT299)*ROW($AS$573:$AS$577))-572,1),"")</f>
        <v/>
      </c>
      <c r="AS299" s="311" t="str">
        <f>IF(C297="","",C297)</f>
        <v>北海道</v>
      </c>
      <c r="AT299" s="311" t="str">
        <f>IF(D297="","",D297)</f>
        <v>関西</v>
      </c>
    </row>
    <row r="300" spans="2:46" ht="13.5" hidden="1" customHeight="1">
      <c r="B300" s="313"/>
      <c r="C300" s="675" t="s">
        <v>283</v>
      </c>
      <c r="D300" s="675" t="str">
        <f>C270</f>
        <v>関西</v>
      </c>
      <c r="E300" s="26" t="s">
        <v>279</v>
      </c>
      <c r="F300" s="315" t="str">
        <f t="shared" si="355"/>
        <v/>
      </c>
      <c r="G300" s="315" t="str">
        <f t="shared" si="355"/>
        <v/>
      </c>
      <c r="H300" s="315" t="str">
        <f t="shared" si="355"/>
        <v/>
      </c>
      <c r="I300" s="315" t="str">
        <f t="shared" si="355"/>
        <v/>
      </c>
      <c r="J300" s="315" t="str">
        <f t="shared" si="355"/>
        <v/>
      </c>
      <c r="K300" s="315" t="str">
        <f t="shared" si="355"/>
        <v/>
      </c>
      <c r="L300" s="315" t="str">
        <f t="shared" si="355"/>
        <v/>
      </c>
      <c r="M300" s="315" t="str">
        <f t="shared" si="355"/>
        <v/>
      </c>
      <c r="N300" s="315" t="str">
        <f t="shared" si="355"/>
        <v/>
      </c>
      <c r="O300" s="315" t="str">
        <f t="shared" si="355"/>
        <v/>
      </c>
      <c r="P300" s="315" t="str">
        <f t="shared" si="356"/>
        <v/>
      </c>
      <c r="Q300" s="315" t="str">
        <f t="shared" si="356"/>
        <v/>
      </c>
      <c r="R300" s="315" t="str">
        <f t="shared" si="356"/>
        <v/>
      </c>
      <c r="S300" s="315" t="str">
        <f t="shared" si="356"/>
        <v/>
      </c>
      <c r="T300" s="315" t="str">
        <f t="shared" si="356"/>
        <v/>
      </c>
      <c r="U300" s="315" t="str">
        <f t="shared" si="356"/>
        <v/>
      </c>
      <c r="V300" s="315" t="str">
        <f t="shared" si="356"/>
        <v/>
      </c>
      <c r="W300" s="315" t="str">
        <f t="shared" si="356"/>
        <v/>
      </c>
      <c r="X300" s="315" t="str">
        <f t="shared" si="356"/>
        <v/>
      </c>
      <c r="Y300" s="315" t="str">
        <f t="shared" si="356"/>
        <v/>
      </c>
      <c r="Z300" s="315" t="str">
        <f t="shared" si="356"/>
        <v/>
      </c>
      <c r="AA300" s="315" t="str">
        <f t="shared" si="356"/>
        <v/>
      </c>
      <c r="AB300" s="315" t="str">
        <f t="shared" si="356"/>
        <v/>
      </c>
      <c r="AC300" s="315" t="str">
        <f t="shared" si="356"/>
        <v/>
      </c>
      <c r="AD300" s="671" t="s">
        <v>279</v>
      </c>
      <c r="AE300" s="26" t="s">
        <v>171</v>
      </c>
      <c r="AF300" s="310" t="str">
        <f>IF(COUNT(J300)=0,"",J300)</f>
        <v/>
      </c>
      <c r="AG300" s="310" t="str">
        <f>IF(COUNT(V300)=0,"",V300)</f>
        <v/>
      </c>
      <c r="AH300" s="315" t="str">
        <f t="shared" ref="AH300:AO301" si="358">IF(COUNTIFS(AH$573:AH$577,"&lt;&gt;",$AS$573:$AS$577,$AS300,$AT$573:$AT$577,$AT300,$AE$573:$AE$577,$AE300),SUMIFS(AH$573:AH$577,$AS$573:$AS$577,$AS300,$AT$573:$AT$577,$AT300,$AE$573:$AE$577,$AE300),"")</f>
        <v/>
      </c>
      <c r="AI300" s="315" t="str">
        <f t="shared" si="358"/>
        <v/>
      </c>
      <c r="AJ300" s="315" t="str">
        <f t="shared" si="358"/>
        <v/>
      </c>
      <c r="AK300" s="315" t="str">
        <f t="shared" si="358"/>
        <v/>
      </c>
      <c r="AL300" s="315" t="str">
        <f t="shared" si="358"/>
        <v/>
      </c>
      <c r="AM300" s="315" t="str">
        <f t="shared" si="358"/>
        <v/>
      </c>
      <c r="AN300" s="315" t="str">
        <f t="shared" si="358"/>
        <v/>
      </c>
      <c r="AO300" s="315" t="str">
        <f t="shared" si="358"/>
        <v/>
      </c>
      <c r="AP300" s="300"/>
      <c r="AS300" s="311" t="str">
        <f>IF(C300="","",C300)</f>
        <v>東北</v>
      </c>
      <c r="AT300" s="311" t="str">
        <f>IF(D300="","",D300)</f>
        <v>関西</v>
      </c>
    </row>
    <row r="301" spans="2:46" ht="13.5" hidden="1" customHeight="1">
      <c r="B301" s="313"/>
      <c r="C301" s="675"/>
      <c r="D301" s="675"/>
      <c r="E301" s="302"/>
      <c r="F301" s="316"/>
      <c r="G301" s="316"/>
      <c r="H301" s="316"/>
      <c r="I301" s="316"/>
      <c r="J301" s="316"/>
      <c r="K301" s="316"/>
      <c r="L301" s="316"/>
      <c r="M301" s="316"/>
      <c r="N301" s="316"/>
      <c r="O301" s="316"/>
      <c r="P301" s="316"/>
      <c r="Q301" s="316"/>
      <c r="R301" s="316"/>
      <c r="S301" s="316"/>
      <c r="T301" s="316"/>
      <c r="U301" s="316"/>
      <c r="V301" s="316"/>
      <c r="W301" s="316"/>
      <c r="X301" s="316"/>
      <c r="Y301" s="316"/>
      <c r="Z301" s="316"/>
      <c r="AA301" s="316"/>
      <c r="AB301" s="316"/>
      <c r="AC301" s="316"/>
      <c r="AD301" s="672"/>
      <c r="AE301" s="26" t="s">
        <v>172</v>
      </c>
      <c r="AF301" s="310" t="str">
        <f>IF(COUNT(O300)=0,"",O300)</f>
        <v/>
      </c>
      <c r="AG301" s="310" t="str">
        <f>IF(COUNT(AA300)=0,"",AA300)</f>
        <v/>
      </c>
      <c r="AH301" s="315" t="str">
        <f t="shared" si="358"/>
        <v/>
      </c>
      <c r="AI301" s="315" t="str">
        <f t="shared" si="358"/>
        <v/>
      </c>
      <c r="AJ301" s="315" t="str">
        <f t="shared" si="358"/>
        <v/>
      </c>
      <c r="AK301" s="315" t="str">
        <f t="shared" si="358"/>
        <v/>
      </c>
      <c r="AL301" s="315" t="str">
        <f t="shared" si="358"/>
        <v/>
      </c>
      <c r="AM301" s="315" t="str">
        <f t="shared" si="358"/>
        <v/>
      </c>
      <c r="AN301" s="315" t="str">
        <f t="shared" si="358"/>
        <v/>
      </c>
      <c r="AO301" s="315" t="str">
        <f t="shared" si="358"/>
        <v/>
      </c>
      <c r="AP301" s="303"/>
      <c r="AS301" s="311" t="str">
        <f>IF(C300="","",C300)</f>
        <v>東北</v>
      </c>
      <c r="AT301" s="311" t="str">
        <f>IF(D300="","",D300)</f>
        <v>関西</v>
      </c>
    </row>
    <row r="302" spans="2:46" ht="13.5" hidden="1" customHeight="1">
      <c r="B302" s="313"/>
      <c r="C302" s="675"/>
      <c r="D302" s="675"/>
      <c r="E302" s="26" t="s">
        <v>280</v>
      </c>
      <c r="F302" s="315" t="str">
        <f t="shared" ref="F302:O303" si="359">IF(COUNTIFS(F$573:F$577,"&lt;&gt;",$AS$573:$AS$577,$AS302,$AT$573:$AT$577,$AT302,$E$573:$E$577,$E302),SUMIFS(F$573:F$577,$AS$573:$AS$577,$AS302,$AT$573:$AT$577,$AT302,$E$573:$E$577,$E302),"")</f>
        <v/>
      </c>
      <c r="G302" s="315" t="str">
        <f t="shared" si="359"/>
        <v/>
      </c>
      <c r="H302" s="315" t="str">
        <f t="shared" si="359"/>
        <v/>
      </c>
      <c r="I302" s="315" t="str">
        <f t="shared" si="359"/>
        <v/>
      </c>
      <c r="J302" s="315" t="str">
        <f t="shared" si="359"/>
        <v/>
      </c>
      <c r="K302" s="315" t="str">
        <f t="shared" si="359"/>
        <v/>
      </c>
      <c r="L302" s="315" t="str">
        <f t="shared" si="359"/>
        <v/>
      </c>
      <c r="M302" s="315" t="str">
        <f t="shared" si="359"/>
        <v/>
      </c>
      <c r="N302" s="315" t="str">
        <f t="shared" si="359"/>
        <v/>
      </c>
      <c r="O302" s="315" t="str">
        <f t="shared" si="359"/>
        <v/>
      </c>
      <c r="P302" s="315" t="str">
        <f t="shared" ref="P302:AC303" si="360">IF(COUNTIFS(P$573:P$577,"&lt;&gt;",$AS$573:$AS$577,$AS302,$AT$573:$AT$577,$AT302,$E$573:$E$577,$E302),SUMIFS(P$573:P$577,$AS$573:$AS$577,$AS302,$AT$573:$AT$577,$AT302,$E$573:$E$577,$E302),"")</f>
        <v/>
      </c>
      <c r="Q302" s="315" t="str">
        <f t="shared" si="360"/>
        <v/>
      </c>
      <c r="R302" s="315" t="str">
        <f t="shared" si="360"/>
        <v/>
      </c>
      <c r="S302" s="315" t="str">
        <f t="shared" si="360"/>
        <v/>
      </c>
      <c r="T302" s="315" t="str">
        <f t="shared" si="360"/>
        <v/>
      </c>
      <c r="U302" s="315" t="str">
        <f t="shared" si="360"/>
        <v/>
      </c>
      <c r="V302" s="315" t="str">
        <f t="shared" si="360"/>
        <v/>
      </c>
      <c r="W302" s="315" t="str">
        <f t="shared" si="360"/>
        <v/>
      </c>
      <c r="X302" s="315" t="str">
        <f t="shared" si="360"/>
        <v/>
      </c>
      <c r="Y302" s="315" t="str">
        <f t="shared" si="360"/>
        <v/>
      </c>
      <c r="Z302" s="315" t="str">
        <f t="shared" si="360"/>
        <v/>
      </c>
      <c r="AA302" s="315" t="str">
        <f t="shared" si="360"/>
        <v/>
      </c>
      <c r="AB302" s="315" t="str">
        <f t="shared" si="360"/>
        <v/>
      </c>
      <c r="AC302" s="315" t="str">
        <f t="shared" si="360"/>
        <v/>
      </c>
      <c r="AD302" s="673" t="s">
        <v>281</v>
      </c>
      <c r="AE302" s="674"/>
      <c r="AF302" s="310" t="str">
        <f>IF(COUNT(F302:Q302)=0,"",SUM(F302:Q302))</f>
        <v/>
      </c>
      <c r="AG302" s="310" t="str">
        <f>IF(COUNT(R302:AC302)=0,"",SUM(R302:AC302))</f>
        <v/>
      </c>
      <c r="AH302" s="310" t="str">
        <f t="shared" ref="AH302:AO302" si="361">IF(COUNTIFS(AH$573:AH$577,"&lt;&gt;",$AS$573:$AS$577,$AS302,$AT$573:$AT$577,$AT302,$AD$573:$AD$577,$AD302),SUMIFS(AH$573:AH$577,$AS$573:$AS$577,$AS302,$AT$573:$AT$577,$AT302,$AD$573:$AD$577,$AD302),"")</f>
        <v/>
      </c>
      <c r="AI302" s="310" t="str">
        <f t="shared" si="361"/>
        <v/>
      </c>
      <c r="AJ302" s="310" t="str">
        <f t="shared" si="361"/>
        <v/>
      </c>
      <c r="AK302" s="310" t="str">
        <f t="shared" si="361"/>
        <v/>
      </c>
      <c r="AL302" s="310" t="str">
        <f t="shared" si="361"/>
        <v/>
      </c>
      <c r="AM302" s="310" t="str">
        <f t="shared" si="361"/>
        <v/>
      </c>
      <c r="AN302" s="310" t="str">
        <f t="shared" si="361"/>
        <v/>
      </c>
      <c r="AO302" s="310" t="str">
        <f t="shared" si="361"/>
        <v/>
      </c>
      <c r="AP302" s="335" t="str">
        <f>IF(COUNTIFS(AP$573:AP$577,"&lt;&gt;",$AS$573:$AS$577,$AS302,$AT$573:$AT$577,$AT302,$AD$573:$AD$577,$AD302),INDEX($AP$573:$AP$577,SUMPRODUCT(($AD$573:$AD$577=$AD302)*($AS$573:$AS$577=$AS302)*($AT$573:$AT$577=$AT302)*ROW($AS$573:$AS$577))-572,1),"")</f>
        <v/>
      </c>
      <c r="AS302" s="311" t="str">
        <f>IF(C300="","",C300)</f>
        <v>東北</v>
      </c>
      <c r="AT302" s="311" t="str">
        <f>IF(D300="","",D300)</f>
        <v>関西</v>
      </c>
    </row>
    <row r="303" spans="2:46" ht="13.5" hidden="1" customHeight="1">
      <c r="B303" s="313"/>
      <c r="C303" s="675" t="s">
        <v>286</v>
      </c>
      <c r="D303" s="675" t="str">
        <f>C270</f>
        <v>関西</v>
      </c>
      <c r="E303" s="26" t="s">
        <v>279</v>
      </c>
      <c r="F303" s="315" t="str">
        <f t="shared" si="359"/>
        <v/>
      </c>
      <c r="G303" s="315" t="str">
        <f t="shared" si="359"/>
        <v/>
      </c>
      <c r="H303" s="315" t="str">
        <f t="shared" si="359"/>
        <v/>
      </c>
      <c r="I303" s="315" t="str">
        <f t="shared" si="359"/>
        <v/>
      </c>
      <c r="J303" s="315" t="str">
        <f t="shared" si="359"/>
        <v/>
      </c>
      <c r="K303" s="315" t="str">
        <f t="shared" si="359"/>
        <v/>
      </c>
      <c r="L303" s="315" t="str">
        <f t="shared" si="359"/>
        <v/>
      </c>
      <c r="M303" s="315" t="str">
        <f t="shared" si="359"/>
        <v/>
      </c>
      <c r="N303" s="315" t="str">
        <f t="shared" si="359"/>
        <v/>
      </c>
      <c r="O303" s="315" t="str">
        <f t="shared" si="359"/>
        <v/>
      </c>
      <c r="P303" s="315" t="str">
        <f t="shared" si="360"/>
        <v/>
      </c>
      <c r="Q303" s="315" t="str">
        <f t="shared" si="360"/>
        <v/>
      </c>
      <c r="R303" s="315" t="str">
        <f t="shared" si="360"/>
        <v/>
      </c>
      <c r="S303" s="315" t="str">
        <f t="shared" si="360"/>
        <v/>
      </c>
      <c r="T303" s="315" t="str">
        <f t="shared" si="360"/>
        <v/>
      </c>
      <c r="U303" s="315" t="str">
        <f t="shared" si="360"/>
        <v/>
      </c>
      <c r="V303" s="315" t="str">
        <f t="shared" si="360"/>
        <v/>
      </c>
      <c r="W303" s="315" t="str">
        <f t="shared" si="360"/>
        <v/>
      </c>
      <c r="X303" s="315" t="str">
        <f t="shared" si="360"/>
        <v/>
      </c>
      <c r="Y303" s="315" t="str">
        <f t="shared" si="360"/>
        <v/>
      </c>
      <c r="Z303" s="315" t="str">
        <f t="shared" si="360"/>
        <v/>
      </c>
      <c r="AA303" s="315" t="str">
        <f t="shared" si="360"/>
        <v/>
      </c>
      <c r="AB303" s="315" t="str">
        <f t="shared" si="360"/>
        <v/>
      </c>
      <c r="AC303" s="315" t="str">
        <f t="shared" si="360"/>
        <v/>
      </c>
      <c r="AD303" s="671" t="s">
        <v>279</v>
      </c>
      <c r="AE303" s="26" t="s">
        <v>171</v>
      </c>
      <c r="AF303" s="310" t="str">
        <f>IF(COUNT(J303)=0,"",J303)</f>
        <v/>
      </c>
      <c r="AG303" s="310" t="str">
        <f>IF(COUNT(V303)=0,"",V303)</f>
        <v/>
      </c>
      <c r="AH303" s="315" t="str">
        <f t="shared" ref="AH303:AO304" si="362">IF(COUNTIFS(AH$573:AH$577,"&lt;&gt;",$AS$573:$AS$577,$AS303,$AT$573:$AT$577,$AT303,$AE$573:$AE$577,$AE303),SUMIFS(AH$573:AH$577,$AS$573:$AS$577,$AS303,$AT$573:$AT$577,$AT303,$AE$573:$AE$577,$AE303),"")</f>
        <v/>
      </c>
      <c r="AI303" s="315" t="str">
        <f t="shared" si="362"/>
        <v/>
      </c>
      <c r="AJ303" s="315" t="str">
        <f t="shared" si="362"/>
        <v/>
      </c>
      <c r="AK303" s="315" t="str">
        <f t="shared" si="362"/>
        <v/>
      </c>
      <c r="AL303" s="315" t="str">
        <f t="shared" si="362"/>
        <v/>
      </c>
      <c r="AM303" s="315" t="str">
        <f t="shared" si="362"/>
        <v/>
      </c>
      <c r="AN303" s="315" t="str">
        <f t="shared" si="362"/>
        <v/>
      </c>
      <c r="AO303" s="315" t="str">
        <f t="shared" si="362"/>
        <v/>
      </c>
      <c r="AP303" s="300"/>
      <c r="AS303" s="311" t="str">
        <f>IF(C303="","",C303)</f>
        <v>東京</v>
      </c>
      <c r="AT303" s="311" t="str">
        <f>IF(D303="","",D303)</f>
        <v>関西</v>
      </c>
    </row>
    <row r="304" spans="2:46" ht="13.5" hidden="1" customHeight="1">
      <c r="B304" s="313"/>
      <c r="C304" s="675"/>
      <c r="D304" s="675"/>
      <c r="E304" s="302"/>
      <c r="F304" s="316"/>
      <c r="G304" s="316"/>
      <c r="H304" s="316"/>
      <c r="I304" s="316"/>
      <c r="J304" s="316"/>
      <c r="K304" s="316"/>
      <c r="L304" s="316"/>
      <c r="M304" s="316"/>
      <c r="N304" s="316"/>
      <c r="O304" s="316"/>
      <c r="P304" s="316"/>
      <c r="Q304" s="316"/>
      <c r="R304" s="316"/>
      <c r="S304" s="316"/>
      <c r="T304" s="316"/>
      <c r="U304" s="316"/>
      <c r="V304" s="316"/>
      <c r="W304" s="316"/>
      <c r="X304" s="316"/>
      <c r="Y304" s="316"/>
      <c r="Z304" s="316"/>
      <c r="AA304" s="316"/>
      <c r="AB304" s="316"/>
      <c r="AC304" s="316"/>
      <c r="AD304" s="672"/>
      <c r="AE304" s="26" t="s">
        <v>172</v>
      </c>
      <c r="AF304" s="310" t="str">
        <f>IF(COUNT(O303)=0,"",O303)</f>
        <v/>
      </c>
      <c r="AG304" s="310" t="str">
        <f>IF(COUNT(AA303)=0,"",AA303)</f>
        <v/>
      </c>
      <c r="AH304" s="315" t="str">
        <f t="shared" si="362"/>
        <v/>
      </c>
      <c r="AI304" s="315" t="str">
        <f t="shared" si="362"/>
        <v/>
      </c>
      <c r="AJ304" s="315" t="str">
        <f t="shared" si="362"/>
        <v/>
      </c>
      <c r="AK304" s="315" t="str">
        <f t="shared" si="362"/>
        <v/>
      </c>
      <c r="AL304" s="315" t="str">
        <f t="shared" si="362"/>
        <v/>
      </c>
      <c r="AM304" s="315" t="str">
        <f t="shared" si="362"/>
        <v/>
      </c>
      <c r="AN304" s="315" t="str">
        <f t="shared" si="362"/>
        <v/>
      </c>
      <c r="AO304" s="315" t="str">
        <f t="shared" si="362"/>
        <v/>
      </c>
      <c r="AP304" s="303"/>
      <c r="AS304" s="311" t="str">
        <f>IF(C303="","",C303)</f>
        <v>東京</v>
      </c>
      <c r="AT304" s="311" t="str">
        <f>IF(D303="","",D303)</f>
        <v>関西</v>
      </c>
    </row>
    <row r="305" spans="2:46" ht="13.5" hidden="1" customHeight="1">
      <c r="B305" s="313"/>
      <c r="C305" s="675"/>
      <c r="D305" s="675"/>
      <c r="E305" s="26" t="s">
        <v>280</v>
      </c>
      <c r="F305" s="315" t="str">
        <f t="shared" ref="F305:O306" si="363">IF(COUNTIFS(F$573:F$577,"&lt;&gt;",$AS$573:$AS$577,$AS305,$AT$573:$AT$577,$AT305,$E$573:$E$577,$E305),SUMIFS(F$573:F$577,$AS$573:$AS$577,$AS305,$AT$573:$AT$577,$AT305,$E$573:$E$577,$E305),"")</f>
        <v/>
      </c>
      <c r="G305" s="315" t="str">
        <f t="shared" si="363"/>
        <v/>
      </c>
      <c r="H305" s="315" t="str">
        <f t="shared" si="363"/>
        <v/>
      </c>
      <c r="I305" s="315" t="str">
        <f t="shared" si="363"/>
        <v/>
      </c>
      <c r="J305" s="315" t="str">
        <f t="shared" si="363"/>
        <v/>
      </c>
      <c r="K305" s="315" t="str">
        <f t="shared" si="363"/>
        <v/>
      </c>
      <c r="L305" s="315" t="str">
        <f t="shared" si="363"/>
        <v/>
      </c>
      <c r="M305" s="315" t="str">
        <f t="shared" si="363"/>
        <v/>
      </c>
      <c r="N305" s="315" t="str">
        <f t="shared" si="363"/>
        <v/>
      </c>
      <c r="O305" s="315" t="str">
        <f t="shared" si="363"/>
        <v/>
      </c>
      <c r="P305" s="315" t="str">
        <f t="shared" ref="P305:AC306" si="364">IF(COUNTIFS(P$573:P$577,"&lt;&gt;",$AS$573:$AS$577,$AS305,$AT$573:$AT$577,$AT305,$E$573:$E$577,$E305),SUMIFS(P$573:P$577,$AS$573:$AS$577,$AS305,$AT$573:$AT$577,$AT305,$E$573:$E$577,$E305),"")</f>
        <v/>
      </c>
      <c r="Q305" s="315" t="str">
        <f t="shared" si="364"/>
        <v/>
      </c>
      <c r="R305" s="315" t="str">
        <f t="shared" si="364"/>
        <v/>
      </c>
      <c r="S305" s="315" t="str">
        <f t="shared" si="364"/>
        <v/>
      </c>
      <c r="T305" s="315" t="str">
        <f t="shared" si="364"/>
        <v/>
      </c>
      <c r="U305" s="315" t="str">
        <f t="shared" si="364"/>
        <v/>
      </c>
      <c r="V305" s="315" t="str">
        <f t="shared" si="364"/>
        <v/>
      </c>
      <c r="W305" s="315" t="str">
        <f t="shared" si="364"/>
        <v/>
      </c>
      <c r="X305" s="315" t="str">
        <f t="shared" si="364"/>
        <v/>
      </c>
      <c r="Y305" s="315" t="str">
        <f t="shared" si="364"/>
        <v/>
      </c>
      <c r="Z305" s="315" t="str">
        <f t="shared" si="364"/>
        <v/>
      </c>
      <c r="AA305" s="315" t="str">
        <f t="shared" si="364"/>
        <v/>
      </c>
      <c r="AB305" s="315" t="str">
        <f t="shared" si="364"/>
        <v/>
      </c>
      <c r="AC305" s="315" t="str">
        <f t="shared" si="364"/>
        <v/>
      </c>
      <c r="AD305" s="673" t="s">
        <v>281</v>
      </c>
      <c r="AE305" s="674"/>
      <c r="AF305" s="310" t="str">
        <f>IF(COUNT(F305:Q305)=0,"",SUM(F305:Q305))</f>
        <v/>
      </c>
      <c r="AG305" s="310" t="str">
        <f>IF(COUNT(R305:AC305)=0,"",SUM(R305:AC305))</f>
        <v/>
      </c>
      <c r="AH305" s="310" t="str">
        <f t="shared" ref="AH305:AO305" si="365">IF(COUNTIFS(AH$573:AH$577,"&lt;&gt;",$AS$573:$AS$577,$AS305,$AT$573:$AT$577,$AT305,$AD$573:$AD$577,$AD305),SUMIFS(AH$573:AH$577,$AS$573:$AS$577,$AS305,$AT$573:$AT$577,$AT305,$AD$573:$AD$577,$AD305),"")</f>
        <v/>
      </c>
      <c r="AI305" s="310" t="str">
        <f t="shared" si="365"/>
        <v/>
      </c>
      <c r="AJ305" s="310" t="str">
        <f t="shared" si="365"/>
        <v/>
      </c>
      <c r="AK305" s="310" t="str">
        <f t="shared" si="365"/>
        <v/>
      </c>
      <c r="AL305" s="310" t="str">
        <f t="shared" si="365"/>
        <v/>
      </c>
      <c r="AM305" s="310" t="str">
        <f t="shared" si="365"/>
        <v/>
      </c>
      <c r="AN305" s="310" t="str">
        <f t="shared" si="365"/>
        <v/>
      </c>
      <c r="AO305" s="310" t="str">
        <f t="shared" si="365"/>
        <v/>
      </c>
      <c r="AP305" s="335" t="str">
        <f>IF(COUNTIFS(AP$573:AP$577,"&lt;&gt;",$AS$573:$AS$577,$AS305,$AT$573:$AT$577,$AT305,$AD$573:$AD$577,$AD305),INDEX($AP$573:$AP$577,SUMPRODUCT(($AD$573:$AD$577=$AD305)*($AS$573:$AS$577=$AS305)*($AT$573:$AT$577=$AT305)*ROW($AS$573:$AS$577))-572,1),"")</f>
        <v/>
      </c>
      <c r="AS305" s="311" t="str">
        <f>IF(C303="","",C303)</f>
        <v>東京</v>
      </c>
      <c r="AT305" s="311" t="str">
        <f>IF(D303="","",D303)</f>
        <v>関西</v>
      </c>
    </row>
    <row r="306" spans="2:46" ht="13.5" hidden="1" customHeight="1">
      <c r="B306" s="313"/>
      <c r="C306" s="675" t="s">
        <v>284</v>
      </c>
      <c r="D306" s="675" t="str">
        <f>C270</f>
        <v>関西</v>
      </c>
      <c r="E306" s="26" t="s">
        <v>279</v>
      </c>
      <c r="F306" s="315" t="str">
        <f t="shared" si="363"/>
        <v/>
      </c>
      <c r="G306" s="315" t="str">
        <f t="shared" si="363"/>
        <v/>
      </c>
      <c r="H306" s="315" t="str">
        <f t="shared" si="363"/>
        <v/>
      </c>
      <c r="I306" s="315" t="str">
        <f t="shared" si="363"/>
        <v/>
      </c>
      <c r="J306" s="315" t="str">
        <f t="shared" si="363"/>
        <v/>
      </c>
      <c r="K306" s="315" t="str">
        <f t="shared" si="363"/>
        <v/>
      </c>
      <c r="L306" s="315" t="str">
        <f t="shared" si="363"/>
        <v/>
      </c>
      <c r="M306" s="315" t="str">
        <f t="shared" si="363"/>
        <v/>
      </c>
      <c r="N306" s="315" t="str">
        <f t="shared" si="363"/>
        <v/>
      </c>
      <c r="O306" s="315" t="str">
        <f t="shared" si="363"/>
        <v/>
      </c>
      <c r="P306" s="315" t="str">
        <f t="shared" si="364"/>
        <v/>
      </c>
      <c r="Q306" s="315" t="str">
        <f t="shared" si="364"/>
        <v/>
      </c>
      <c r="R306" s="315" t="str">
        <f t="shared" si="364"/>
        <v/>
      </c>
      <c r="S306" s="315" t="str">
        <f t="shared" si="364"/>
        <v/>
      </c>
      <c r="T306" s="315" t="str">
        <f t="shared" si="364"/>
        <v/>
      </c>
      <c r="U306" s="315" t="str">
        <f t="shared" si="364"/>
        <v/>
      </c>
      <c r="V306" s="315" t="str">
        <f t="shared" si="364"/>
        <v/>
      </c>
      <c r="W306" s="315" t="str">
        <f t="shared" si="364"/>
        <v/>
      </c>
      <c r="X306" s="315" t="str">
        <f t="shared" si="364"/>
        <v/>
      </c>
      <c r="Y306" s="315" t="str">
        <f t="shared" si="364"/>
        <v/>
      </c>
      <c r="Z306" s="315" t="str">
        <f t="shared" si="364"/>
        <v/>
      </c>
      <c r="AA306" s="315" t="str">
        <f t="shared" si="364"/>
        <v/>
      </c>
      <c r="AB306" s="315" t="str">
        <f t="shared" si="364"/>
        <v/>
      </c>
      <c r="AC306" s="315" t="str">
        <f t="shared" si="364"/>
        <v/>
      </c>
      <c r="AD306" s="671" t="s">
        <v>279</v>
      </c>
      <c r="AE306" s="26" t="s">
        <v>171</v>
      </c>
      <c r="AF306" s="310" t="str">
        <f>IF(COUNT(J306)=0,"",J306)</f>
        <v/>
      </c>
      <c r="AG306" s="310" t="str">
        <f>IF(COUNT(V306)=0,"",V306)</f>
        <v/>
      </c>
      <c r="AH306" s="315" t="str">
        <f t="shared" ref="AH306:AO307" si="366">IF(COUNTIFS(AH$573:AH$577,"&lt;&gt;",$AS$573:$AS$577,$AS306,$AT$573:$AT$577,$AT306,$AE$573:$AE$577,$AE306),SUMIFS(AH$573:AH$577,$AS$573:$AS$577,$AS306,$AT$573:$AT$577,$AT306,$AE$573:$AE$577,$AE306),"")</f>
        <v/>
      </c>
      <c r="AI306" s="315" t="str">
        <f t="shared" si="366"/>
        <v/>
      </c>
      <c r="AJ306" s="315" t="str">
        <f t="shared" si="366"/>
        <v/>
      </c>
      <c r="AK306" s="315" t="str">
        <f t="shared" si="366"/>
        <v/>
      </c>
      <c r="AL306" s="315" t="str">
        <f t="shared" si="366"/>
        <v/>
      </c>
      <c r="AM306" s="315" t="str">
        <f t="shared" si="366"/>
        <v/>
      </c>
      <c r="AN306" s="315" t="str">
        <f t="shared" si="366"/>
        <v/>
      </c>
      <c r="AO306" s="315" t="str">
        <f t="shared" si="366"/>
        <v/>
      </c>
      <c r="AP306" s="300"/>
      <c r="AS306" s="311" t="str">
        <f>IF(C306="","",C306)</f>
        <v>中部</v>
      </c>
      <c r="AT306" s="311" t="str">
        <f>IF(D306="","",D306)</f>
        <v>関西</v>
      </c>
    </row>
    <row r="307" spans="2:46" ht="13.5" hidden="1" customHeight="1">
      <c r="B307" s="313"/>
      <c r="C307" s="675"/>
      <c r="D307" s="675"/>
      <c r="E307" s="302"/>
      <c r="F307" s="316"/>
      <c r="G307" s="316"/>
      <c r="H307" s="316"/>
      <c r="I307" s="316"/>
      <c r="J307" s="316"/>
      <c r="K307" s="316"/>
      <c r="L307" s="316"/>
      <c r="M307" s="316"/>
      <c r="N307" s="316"/>
      <c r="O307" s="316"/>
      <c r="P307" s="316"/>
      <c r="Q307" s="316"/>
      <c r="R307" s="316"/>
      <c r="S307" s="316"/>
      <c r="T307" s="316"/>
      <c r="U307" s="316"/>
      <c r="V307" s="316"/>
      <c r="W307" s="316"/>
      <c r="X307" s="316"/>
      <c r="Y307" s="316"/>
      <c r="Z307" s="316"/>
      <c r="AA307" s="316"/>
      <c r="AB307" s="316"/>
      <c r="AC307" s="316"/>
      <c r="AD307" s="672"/>
      <c r="AE307" s="26" t="s">
        <v>172</v>
      </c>
      <c r="AF307" s="310" t="str">
        <f>IF(COUNT(O306)=0,"",O306)</f>
        <v/>
      </c>
      <c r="AG307" s="310" t="str">
        <f>IF(COUNT(AA306)=0,"",AA306)</f>
        <v/>
      </c>
      <c r="AH307" s="315" t="str">
        <f t="shared" si="366"/>
        <v/>
      </c>
      <c r="AI307" s="315" t="str">
        <f t="shared" si="366"/>
        <v/>
      </c>
      <c r="AJ307" s="315" t="str">
        <f t="shared" si="366"/>
        <v/>
      </c>
      <c r="AK307" s="315" t="str">
        <f t="shared" si="366"/>
        <v/>
      </c>
      <c r="AL307" s="315" t="str">
        <f t="shared" si="366"/>
        <v/>
      </c>
      <c r="AM307" s="315" t="str">
        <f t="shared" si="366"/>
        <v/>
      </c>
      <c r="AN307" s="315" t="str">
        <f t="shared" si="366"/>
        <v/>
      </c>
      <c r="AO307" s="315" t="str">
        <f t="shared" si="366"/>
        <v/>
      </c>
      <c r="AP307" s="303"/>
      <c r="AS307" s="311" t="str">
        <f>IF(C306="","",C306)</f>
        <v>中部</v>
      </c>
      <c r="AT307" s="311" t="str">
        <f>IF(D306="","",D306)</f>
        <v>関西</v>
      </c>
    </row>
    <row r="308" spans="2:46" ht="13.5" hidden="1" customHeight="1">
      <c r="B308" s="313"/>
      <c r="C308" s="675"/>
      <c r="D308" s="675"/>
      <c r="E308" s="26" t="s">
        <v>280</v>
      </c>
      <c r="F308" s="315" t="str">
        <f t="shared" ref="F308:O309" si="367">IF(COUNTIFS(F$573:F$577,"&lt;&gt;",$AS$573:$AS$577,$AS308,$AT$573:$AT$577,$AT308,$E$573:$E$577,$E308),SUMIFS(F$573:F$577,$AS$573:$AS$577,$AS308,$AT$573:$AT$577,$AT308,$E$573:$E$577,$E308),"")</f>
        <v/>
      </c>
      <c r="G308" s="315" t="str">
        <f t="shared" si="367"/>
        <v/>
      </c>
      <c r="H308" s="315" t="str">
        <f t="shared" si="367"/>
        <v/>
      </c>
      <c r="I308" s="315" t="str">
        <f t="shared" si="367"/>
        <v/>
      </c>
      <c r="J308" s="315" t="str">
        <f t="shared" si="367"/>
        <v/>
      </c>
      <c r="K308" s="315" t="str">
        <f t="shared" si="367"/>
        <v/>
      </c>
      <c r="L308" s="315" t="str">
        <f t="shared" si="367"/>
        <v/>
      </c>
      <c r="M308" s="315" t="str">
        <f t="shared" si="367"/>
        <v/>
      </c>
      <c r="N308" s="315" t="str">
        <f t="shared" si="367"/>
        <v/>
      </c>
      <c r="O308" s="315" t="str">
        <f t="shared" si="367"/>
        <v/>
      </c>
      <c r="P308" s="315" t="str">
        <f t="shared" ref="P308:AC309" si="368">IF(COUNTIFS(P$573:P$577,"&lt;&gt;",$AS$573:$AS$577,$AS308,$AT$573:$AT$577,$AT308,$E$573:$E$577,$E308),SUMIFS(P$573:P$577,$AS$573:$AS$577,$AS308,$AT$573:$AT$577,$AT308,$E$573:$E$577,$E308),"")</f>
        <v/>
      </c>
      <c r="Q308" s="315" t="str">
        <f t="shared" si="368"/>
        <v/>
      </c>
      <c r="R308" s="315" t="str">
        <f t="shared" si="368"/>
        <v/>
      </c>
      <c r="S308" s="315" t="str">
        <f t="shared" si="368"/>
        <v/>
      </c>
      <c r="T308" s="315" t="str">
        <f t="shared" si="368"/>
        <v/>
      </c>
      <c r="U308" s="315" t="str">
        <f t="shared" si="368"/>
        <v/>
      </c>
      <c r="V308" s="315" t="str">
        <f t="shared" si="368"/>
        <v/>
      </c>
      <c r="W308" s="315" t="str">
        <f t="shared" si="368"/>
        <v/>
      </c>
      <c r="X308" s="315" t="str">
        <f t="shared" si="368"/>
        <v/>
      </c>
      <c r="Y308" s="315" t="str">
        <f t="shared" si="368"/>
        <v/>
      </c>
      <c r="Z308" s="315" t="str">
        <f t="shared" si="368"/>
        <v/>
      </c>
      <c r="AA308" s="315" t="str">
        <f t="shared" si="368"/>
        <v/>
      </c>
      <c r="AB308" s="315" t="str">
        <f t="shared" si="368"/>
        <v/>
      </c>
      <c r="AC308" s="315" t="str">
        <f t="shared" si="368"/>
        <v/>
      </c>
      <c r="AD308" s="673" t="s">
        <v>281</v>
      </c>
      <c r="AE308" s="674"/>
      <c r="AF308" s="310" t="str">
        <f>IF(COUNT(F308:Q308)=0,"",SUM(F308:Q308))</f>
        <v/>
      </c>
      <c r="AG308" s="310" t="str">
        <f>IF(COUNT(R308:AC308)=0,"",SUM(R308:AC308))</f>
        <v/>
      </c>
      <c r="AH308" s="310" t="str">
        <f t="shared" ref="AH308:AO308" si="369">IF(COUNTIFS(AH$573:AH$577,"&lt;&gt;",$AS$573:$AS$577,$AS308,$AT$573:$AT$577,$AT308,$AD$573:$AD$577,$AD308),SUMIFS(AH$573:AH$577,$AS$573:$AS$577,$AS308,$AT$573:$AT$577,$AT308,$AD$573:$AD$577,$AD308),"")</f>
        <v/>
      </c>
      <c r="AI308" s="310" t="str">
        <f t="shared" si="369"/>
        <v/>
      </c>
      <c r="AJ308" s="310" t="str">
        <f t="shared" si="369"/>
        <v/>
      </c>
      <c r="AK308" s="310" t="str">
        <f t="shared" si="369"/>
        <v/>
      </c>
      <c r="AL308" s="310" t="str">
        <f t="shared" si="369"/>
        <v/>
      </c>
      <c r="AM308" s="310" t="str">
        <f t="shared" si="369"/>
        <v/>
      </c>
      <c r="AN308" s="310" t="str">
        <f t="shared" si="369"/>
        <v/>
      </c>
      <c r="AO308" s="310" t="str">
        <f t="shared" si="369"/>
        <v/>
      </c>
      <c r="AP308" s="335" t="str">
        <f>IF(COUNTIFS(AP$573:AP$577,"&lt;&gt;",$AS$573:$AS$577,$AS308,$AT$573:$AT$577,$AT308,$AD$573:$AD$577,$AD308),INDEX($AP$573:$AP$577,SUMPRODUCT(($AD$573:$AD$577=$AD308)*($AS$573:$AS$577=$AS308)*($AT$573:$AT$577=$AT308)*ROW($AS$573:$AS$577))-572,1),"")</f>
        <v/>
      </c>
      <c r="AS308" s="311" t="str">
        <f>IF(C306="","",C306)</f>
        <v>中部</v>
      </c>
      <c r="AT308" s="311" t="str">
        <f>IF(D306="","",D306)</f>
        <v>関西</v>
      </c>
    </row>
    <row r="309" spans="2:46" ht="13.5" hidden="1" customHeight="1">
      <c r="B309" s="313"/>
      <c r="C309" s="675" t="s">
        <v>285</v>
      </c>
      <c r="D309" s="675" t="str">
        <f>C270</f>
        <v>関西</v>
      </c>
      <c r="E309" s="26" t="s">
        <v>279</v>
      </c>
      <c r="F309" s="315" t="str">
        <f t="shared" si="367"/>
        <v/>
      </c>
      <c r="G309" s="315" t="str">
        <f t="shared" si="367"/>
        <v/>
      </c>
      <c r="H309" s="315" t="str">
        <f t="shared" si="367"/>
        <v/>
      </c>
      <c r="I309" s="315" t="str">
        <f t="shared" si="367"/>
        <v/>
      </c>
      <c r="J309" s="315" t="str">
        <f t="shared" si="367"/>
        <v/>
      </c>
      <c r="K309" s="315" t="str">
        <f t="shared" si="367"/>
        <v/>
      </c>
      <c r="L309" s="315" t="str">
        <f t="shared" si="367"/>
        <v/>
      </c>
      <c r="M309" s="315" t="str">
        <f t="shared" si="367"/>
        <v/>
      </c>
      <c r="N309" s="315" t="str">
        <f t="shared" si="367"/>
        <v/>
      </c>
      <c r="O309" s="315" t="str">
        <f t="shared" si="367"/>
        <v/>
      </c>
      <c r="P309" s="315" t="str">
        <f t="shared" si="368"/>
        <v/>
      </c>
      <c r="Q309" s="315" t="str">
        <f t="shared" si="368"/>
        <v/>
      </c>
      <c r="R309" s="315" t="str">
        <f t="shared" si="368"/>
        <v/>
      </c>
      <c r="S309" s="315" t="str">
        <f t="shared" si="368"/>
        <v/>
      </c>
      <c r="T309" s="315" t="str">
        <f t="shared" si="368"/>
        <v/>
      </c>
      <c r="U309" s="315" t="str">
        <f t="shared" si="368"/>
        <v/>
      </c>
      <c r="V309" s="315" t="str">
        <f t="shared" si="368"/>
        <v/>
      </c>
      <c r="W309" s="315" t="str">
        <f t="shared" si="368"/>
        <v/>
      </c>
      <c r="X309" s="315" t="str">
        <f t="shared" si="368"/>
        <v/>
      </c>
      <c r="Y309" s="315" t="str">
        <f t="shared" si="368"/>
        <v/>
      </c>
      <c r="Z309" s="315" t="str">
        <f t="shared" si="368"/>
        <v/>
      </c>
      <c r="AA309" s="315" t="str">
        <f t="shared" si="368"/>
        <v/>
      </c>
      <c r="AB309" s="315" t="str">
        <f t="shared" si="368"/>
        <v/>
      </c>
      <c r="AC309" s="315" t="str">
        <f t="shared" si="368"/>
        <v/>
      </c>
      <c r="AD309" s="671" t="s">
        <v>279</v>
      </c>
      <c r="AE309" s="26" t="s">
        <v>171</v>
      </c>
      <c r="AF309" s="310" t="str">
        <f>IF(COUNT(J309)=0,"",J309)</f>
        <v/>
      </c>
      <c r="AG309" s="310" t="str">
        <f>IF(COUNT(V309)=0,"",V309)</f>
        <v/>
      </c>
      <c r="AH309" s="315" t="str">
        <f t="shared" ref="AH309:AO310" si="370">IF(COUNTIFS(AH$573:AH$577,"&lt;&gt;",$AS$573:$AS$577,$AS309,$AT$573:$AT$577,$AT309,$AE$573:$AE$577,$AE309),SUMIFS(AH$573:AH$577,$AS$573:$AS$577,$AS309,$AT$573:$AT$577,$AT309,$AE$573:$AE$577,$AE309),"")</f>
        <v/>
      </c>
      <c r="AI309" s="315" t="str">
        <f t="shared" si="370"/>
        <v/>
      </c>
      <c r="AJ309" s="315" t="str">
        <f t="shared" si="370"/>
        <v/>
      </c>
      <c r="AK309" s="315" t="str">
        <f t="shared" si="370"/>
        <v/>
      </c>
      <c r="AL309" s="315" t="str">
        <f t="shared" si="370"/>
        <v/>
      </c>
      <c r="AM309" s="315" t="str">
        <f t="shared" si="370"/>
        <v/>
      </c>
      <c r="AN309" s="315" t="str">
        <f t="shared" si="370"/>
        <v/>
      </c>
      <c r="AO309" s="315" t="str">
        <f t="shared" si="370"/>
        <v/>
      </c>
      <c r="AP309" s="300"/>
      <c r="AS309" s="311" t="str">
        <f>IF(C309="","",C309)</f>
        <v>北陸</v>
      </c>
      <c r="AT309" s="311" t="str">
        <f>IF(D309="","",D309)</f>
        <v>関西</v>
      </c>
    </row>
    <row r="310" spans="2:46" ht="13.5" hidden="1" customHeight="1">
      <c r="B310" s="313"/>
      <c r="C310" s="675"/>
      <c r="D310" s="675"/>
      <c r="E310" s="302"/>
      <c r="F310" s="316"/>
      <c r="G310" s="316"/>
      <c r="H310" s="316"/>
      <c r="I310" s="316"/>
      <c r="J310" s="316"/>
      <c r="K310" s="316"/>
      <c r="L310" s="316"/>
      <c r="M310" s="316"/>
      <c r="N310" s="316"/>
      <c r="O310" s="316"/>
      <c r="P310" s="316"/>
      <c r="Q310" s="316"/>
      <c r="R310" s="316"/>
      <c r="S310" s="316"/>
      <c r="T310" s="316"/>
      <c r="U310" s="316"/>
      <c r="V310" s="316"/>
      <c r="W310" s="316"/>
      <c r="X310" s="316"/>
      <c r="Y310" s="316"/>
      <c r="Z310" s="316"/>
      <c r="AA310" s="316"/>
      <c r="AB310" s="316"/>
      <c r="AC310" s="316"/>
      <c r="AD310" s="672"/>
      <c r="AE310" s="26" t="s">
        <v>172</v>
      </c>
      <c r="AF310" s="310" t="str">
        <f>IF(COUNT(O309)=0,"",O309)</f>
        <v/>
      </c>
      <c r="AG310" s="310" t="str">
        <f>IF(COUNT(AA309)=0,"",AA309)</f>
        <v/>
      </c>
      <c r="AH310" s="315" t="str">
        <f t="shared" si="370"/>
        <v/>
      </c>
      <c r="AI310" s="315" t="str">
        <f t="shared" si="370"/>
        <v/>
      </c>
      <c r="AJ310" s="315" t="str">
        <f t="shared" si="370"/>
        <v/>
      </c>
      <c r="AK310" s="315" t="str">
        <f t="shared" si="370"/>
        <v/>
      </c>
      <c r="AL310" s="315" t="str">
        <f t="shared" si="370"/>
        <v/>
      </c>
      <c r="AM310" s="315" t="str">
        <f t="shared" si="370"/>
        <v/>
      </c>
      <c r="AN310" s="315" t="str">
        <f t="shared" si="370"/>
        <v/>
      </c>
      <c r="AO310" s="315" t="str">
        <f t="shared" si="370"/>
        <v/>
      </c>
      <c r="AP310" s="303"/>
      <c r="AS310" s="311" t="str">
        <f>IF(C309="","",C309)</f>
        <v>北陸</v>
      </c>
      <c r="AT310" s="311" t="str">
        <f>IF(D309="","",D309)</f>
        <v>関西</v>
      </c>
    </row>
    <row r="311" spans="2:46" ht="13.5" hidden="1" customHeight="1">
      <c r="B311" s="313"/>
      <c r="C311" s="675"/>
      <c r="D311" s="675"/>
      <c r="E311" s="26" t="s">
        <v>280</v>
      </c>
      <c r="F311" s="315" t="str">
        <f t="shared" ref="F311:O312" si="371">IF(COUNTIFS(F$573:F$577,"&lt;&gt;",$AS$573:$AS$577,$AS311,$AT$573:$AT$577,$AT311,$E$573:$E$577,$E311),SUMIFS(F$573:F$577,$AS$573:$AS$577,$AS311,$AT$573:$AT$577,$AT311,$E$573:$E$577,$E311),"")</f>
        <v/>
      </c>
      <c r="G311" s="315" t="str">
        <f t="shared" si="371"/>
        <v/>
      </c>
      <c r="H311" s="315" t="str">
        <f t="shared" si="371"/>
        <v/>
      </c>
      <c r="I311" s="315" t="str">
        <f t="shared" si="371"/>
        <v/>
      </c>
      <c r="J311" s="315" t="str">
        <f t="shared" si="371"/>
        <v/>
      </c>
      <c r="K311" s="315" t="str">
        <f t="shared" si="371"/>
        <v/>
      </c>
      <c r="L311" s="315" t="str">
        <f t="shared" si="371"/>
        <v/>
      </c>
      <c r="M311" s="315" t="str">
        <f t="shared" si="371"/>
        <v/>
      </c>
      <c r="N311" s="315" t="str">
        <f t="shared" si="371"/>
        <v/>
      </c>
      <c r="O311" s="315" t="str">
        <f t="shared" si="371"/>
        <v/>
      </c>
      <c r="P311" s="315" t="str">
        <f t="shared" ref="P311:AC312" si="372">IF(COUNTIFS(P$573:P$577,"&lt;&gt;",$AS$573:$AS$577,$AS311,$AT$573:$AT$577,$AT311,$E$573:$E$577,$E311),SUMIFS(P$573:P$577,$AS$573:$AS$577,$AS311,$AT$573:$AT$577,$AT311,$E$573:$E$577,$E311),"")</f>
        <v/>
      </c>
      <c r="Q311" s="315" t="str">
        <f t="shared" si="372"/>
        <v/>
      </c>
      <c r="R311" s="315" t="str">
        <f t="shared" si="372"/>
        <v/>
      </c>
      <c r="S311" s="315" t="str">
        <f t="shared" si="372"/>
        <v/>
      </c>
      <c r="T311" s="315" t="str">
        <f t="shared" si="372"/>
        <v/>
      </c>
      <c r="U311" s="315" t="str">
        <f t="shared" si="372"/>
        <v/>
      </c>
      <c r="V311" s="315" t="str">
        <f t="shared" si="372"/>
        <v/>
      </c>
      <c r="W311" s="315" t="str">
        <f t="shared" si="372"/>
        <v/>
      </c>
      <c r="X311" s="315" t="str">
        <f t="shared" si="372"/>
        <v/>
      </c>
      <c r="Y311" s="315" t="str">
        <f t="shared" si="372"/>
        <v/>
      </c>
      <c r="Z311" s="315" t="str">
        <f t="shared" si="372"/>
        <v/>
      </c>
      <c r="AA311" s="315" t="str">
        <f t="shared" si="372"/>
        <v/>
      </c>
      <c r="AB311" s="315" t="str">
        <f t="shared" si="372"/>
        <v/>
      </c>
      <c r="AC311" s="315" t="str">
        <f t="shared" si="372"/>
        <v/>
      </c>
      <c r="AD311" s="673" t="s">
        <v>281</v>
      </c>
      <c r="AE311" s="674"/>
      <c r="AF311" s="310" t="str">
        <f>IF(COUNT(F311:Q311)=0,"",SUM(F311:Q311))</f>
        <v/>
      </c>
      <c r="AG311" s="310" t="str">
        <f>IF(COUNT(R311:AC311)=0,"",SUM(R311:AC311))</f>
        <v/>
      </c>
      <c r="AH311" s="310" t="str">
        <f t="shared" ref="AH311:AO311" si="373">IF(COUNTIFS(AH$573:AH$577,"&lt;&gt;",$AS$573:$AS$577,$AS311,$AT$573:$AT$577,$AT311,$AD$573:$AD$577,$AD311),SUMIFS(AH$573:AH$577,$AS$573:$AS$577,$AS311,$AT$573:$AT$577,$AT311,$AD$573:$AD$577,$AD311),"")</f>
        <v/>
      </c>
      <c r="AI311" s="310" t="str">
        <f t="shared" si="373"/>
        <v/>
      </c>
      <c r="AJ311" s="310" t="str">
        <f t="shared" si="373"/>
        <v/>
      </c>
      <c r="AK311" s="310" t="str">
        <f t="shared" si="373"/>
        <v/>
      </c>
      <c r="AL311" s="310" t="str">
        <f t="shared" si="373"/>
        <v/>
      </c>
      <c r="AM311" s="310" t="str">
        <f t="shared" si="373"/>
        <v/>
      </c>
      <c r="AN311" s="310" t="str">
        <f t="shared" si="373"/>
        <v/>
      </c>
      <c r="AO311" s="310" t="str">
        <f t="shared" si="373"/>
        <v/>
      </c>
      <c r="AP311" s="335" t="str">
        <f>IF(COUNTIFS(AP$573:AP$577,"&lt;&gt;",$AS$573:$AS$577,$AS311,$AT$573:$AT$577,$AT311,$AD$573:$AD$577,$AD311),INDEX($AP$573:$AP$577,SUMPRODUCT(($AD$573:$AD$577=$AD311)*($AS$573:$AS$577=$AS311)*($AT$573:$AT$577=$AT311)*ROW($AS$573:$AS$577))-572,1),"")</f>
        <v/>
      </c>
      <c r="AS311" s="311" t="str">
        <f>IF(C309="","",C309)</f>
        <v>北陸</v>
      </c>
      <c r="AT311" s="311" t="str">
        <f>IF(D309="","",D309)</f>
        <v>関西</v>
      </c>
    </row>
    <row r="312" spans="2:46" ht="13.5" hidden="1" customHeight="1">
      <c r="B312" s="313"/>
      <c r="C312" s="675" t="s">
        <v>288</v>
      </c>
      <c r="D312" s="675" t="str">
        <f>C270</f>
        <v>関西</v>
      </c>
      <c r="E312" s="26" t="s">
        <v>279</v>
      </c>
      <c r="F312" s="315" t="str">
        <f t="shared" si="371"/>
        <v/>
      </c>
      <c r="G312" s="315" t="str">
        <f t="shared" si="371"/>
        <v/>
      </c>
      <c r="H312" s="315" t="str">
        <f t="shared" si="371"/>
        <v/>
      </c>
      <c r="I312" s="315" t="str">
        <f t="shared" si="371"/>
        <v/>
      </c>
      <c r="J312" s="315" t="str">
        <f t="shared" si="371"/>
        <v/>
      </c>
      <c r="K312" s="315" t="str">
        <f t="shared" si="371"/>
        <v/>
      </c>
      <c r="L312" s="315" t="str">
        <f t="shared" si="371"/>
        <v/>
      </c>
      <c r="M312" s="315" t="str">
        <f t="shared" si="371"/>
        <v/>
      </c>
      <c r="N312" s="315" t="str">
        <f t="shared" si="371"/>
        <v/>
      </c>
      <c r="O312" s="315" t="str">
        <f t="shared" si="371"/>
        <v/>
      </c>
      <c r="P312" s="315" t="str">
        <f t="shared" si="372"/>
        <v/>
      </c>
      <c r="Q312" s="315" t="str">
        <f t="shared" si="372"/>
        <v/>
      </c>
      <c r="R312" s="315" t="str">
        <f t="shared" si="372"/>
        <v/>
      </c>
      <c r="S312" s="315" t="str">
        <f t="shared" si="372"/>
        <v/>
      </c>
      <c r="T312" s="315" t="str">
        <f t="shared" si="372"/>
        <v/>
      </c>
      <c r="U312" s="315" t="str">
        <f t="shared" si="372"/>
        <v/>
      </c>
      <c r="V312" s="315" t="str">
        <f t="shared" si="372"/>
        <v/>
      </c>
      <c r="W312" s="315" t="str">
        <f t="shared" si="372"/>
        <v/>
      </c>
      <c r="X312" s="315" t="str">
        <f t="shared" si="372"/>
        <v/>
      </c>
      <c r="Y312" s="315" t="str">
        <f t="shared" si="372"/>
        <v/>
      </c>
      <c r="Z312" s="315" t="str">
        <f t="shared" si="372"/>
        <v/>
      </c>
      <c r="AA312" s="315" t="str">
        <f t="shared" si="372"/>
        <v/>
      </c>
      <c r="AB312" s="315" t="str">
        <f t="shared" si="372"/>
        <v/>
      </c>
      <c r="AC312" s="315" t="str">
        <f t="shared" si="372"/>
        <v/>
      </c>
      <c r="AD312" s="671" t="s">
        <v>279</v>
      </c>
      <c r="AE312" s="26" t="s">
        <v>171</v>
      </c>
      <c r="AF312" s="310" t="str">
        <f>IF(COUNT(J312)=0,"",J312)</f>
        <v/>
      </c>
      <c r="AG312" s="310" t="str">
        <f>IF(COUNT(V312)=0,"",V312)</f>
        <v/>
      </c>
      <c r="AH312" s="315" t="str">
        <f t="shared" ref="AH312:AO313" si="374">IF(COUNTIFS(AH$573:AH$577,"&lt;&gt;",$AS$573:$AS$577,$AS312,$AT$573:$AT$577,$AT312,$AE$573:$AE$577,$AE312),SUMIFS(AH$573:AH$577,$AS$573:$AS$577,$AS312,$AT$573:$AT$577,$AT312,$AE$573:$AE$577,$AE312),"")</f>
        <v/>
      </c>
      <c r="AI312" s="315" t="str">
        <f t="shared" si="374"/>
        <v/>
      </c>
      <c r="AJ312" s="315" t="str">
        <f t="shared" si="374"/>
        <v/>
      </c>
      <c r="AK312" s="315" t="str">
        <f t="shared" si="374"/>
        <v/>
      </c>
      <c r="AL312" s="315" t="str">
        <f t="shared" si="374"/>
        <v/>
      </c>
      <c r="AM312" s="315" t="str">
        <f t="shared" si="374"/>
        <v/>
      </c>
      <c r="AN312" s="315" t="str">
        <f t="shared" si="374"/>
        <v/>
      </c>
      <c r="AO312" s="315" t="str">
        <f t="shared" si="374"/>
        <v/>
      </c>
      <c r="AP312" s="300"/>
      <c r="AS312" s="311" t="str">
        <f>IF(C312="","",C312)</f>
        <v>中国</v>
      </c>
      <c r="AT312" s="311" t="str">
        <f>IF(D312="","",D312)</f>
        <v>関西</v>
      </c>
    </row>
    <row r="313" spans="2:46" ht="13.5" hidden="1" customHeight="1">
      <c r="B313" s="313"/>
      <c r="C313" s="675"/>
      <c r="D313" s="675"/>
      <c r="E313" s="302"/>
      <c r="F313" s="316"/>
      <c r="G313" s="316"/>
      <c r="H313" s="316"/>
      <c r="I313" s="316"/>
      <c r="J313" s="316"/>
      <c r="K313" s="316"/>
      <c r="L313" s="316"/>
      <c r="M313" s="316"/>
      <c r="N313" s="316"/>
      <c r="O313" s="316"/>
      <c r="P313" s="316"/>
      <c r="Q313" s="316"/>
      <c r="R313" s="316"/>
      <c r="S313" s="316"/>
      <c r="T313" s="316"/>
      <c r="U313" s="316"/>
      <c r="V313" s="316"/>
      <c r="W313" s="316"/>
      <c r="X313" s="316"/>
      <c r="Y313" s="316"/>
      <c r="Z313" s="316"/>
      <c r="AA313" s="316"/>
      <c r="AB313" s="316"/>
      <c r="AC313" s="316"/>
      <c r="AD313" s="672"/>
      <c r="AE313" s="26" t="s">
        <v>172</v>
      </c>
      <c r="AF313" s="310" t="str">
        <f>IF(COUNT(O312)=0,"",O312)</f>
        <v/>
      </c>
      <c r="AG313" s="310" t="str">
        <f>IF(COUNT(AA312)=0,"",AA312)</f>
        <v/>
      </c>
      <c r="AH313" s="315" t="str">
        <f t="shared" si="374"/>
        <v/>
      </c>
      <c r="AI313" s="315" t="str">
        <f t="shared" si="374"/>
        <v/>
      </c>
      <c r="AJ313" s="315" t="str">
        <f t="shared" si="374"/>
        <v/>
      </c>
      <c r="AK313" s="315" t="str">
        <f t="shared" si="374"/>
        <v/>
      </c>
      <c r="AL313" s="315" t="str">
        <f t="shared" si="374"/>
        <v/>
      </c>
      <c r="AM313" s="315" t="str">
        <f t="shared" si="374"/>
        <v/>
      </c>
      <c r="AN313" s="315" t="str">
        <f t="shared" si="374"/>
        <v/>
      </c>
      <c r="AO313" s="315" t="str">
        <f t="shared" si="374"/>
        <v/>
      </c>
      <c r="AP313" s="303"/>
      <c r="AS313" s="311" t="str">
        <f>IF(C312="","",C312)</f>
        <v>中国</v>
      </c>
      <c r="AT313" s="311" t="str">
        <f>IF(D312="","",D312)</f>
        <v>関西</v>
      </c>
    </row>
    <row r="314" spans="2:46" ht="13.5" hidden="1" customHeight="1">
      <c r="B314" s="313"/>
      <c r="C314" s="675"/>
      <c r="D314" s="675"/>
      <c r="E314" s="26" t="s">
        <v>280</v>
      </c>
      <c r="F314" s="315" t="str">
        <f t="shared" ref="F314:O315" si="375">IF(COUNTIFS(F$573:F$577,"&lt;&gt;",$AS$573:$AS$577,$AS314,$AT$573:$AT$577,$AT314,$E$573:$E$577,$E314),SUMIFS(F$573:F$577,$AS$573:$AS$577,$AS314,$AT$573:$AT$577,$AT314,$E$573:$E$577,$E314),"")</f>
        <v/>
      </c>
      <c r="G314" s="315" t="str">
        <f t="shared" si="375"/>
        <v/>
      </c>
      <c r="H314" s="315" t="str">
        <f t="shared" si="375"/>
        <v/>
      </c>
      <c r="I314" s="315" t="str">
        <f t="shared" si="375"/>
        <v/>
      </c>
      <c r="J314" s="315" t="str">
        <f t="shared" si="375"/>
        <v/>
      </c>
      <c r="K314" s="315" t="str">
        <f t="shared" si="375"/>
        <v/>
      </c>
      <c r="L314" s="315" t="str">
        <f t="shared" si="375"/>
        <v/>
      </c>
      <c r="M314" s="315" t="str">
        <f t="shared" si="375"/>
        <v/>
      </c>
      <c r="N314" s="315" t="str">
        <f t="shared" si="375"/>
        <v/>
      </c>
      <c r="O314" s="315" t="str">
        <f t="shared" si="375"/>
        <v/>
      </c>
      <c r="P314" s="315" t="str">
        <f t="shared" ref="P314:AC315" si="376">IF(COUNTIFS(P$573:P$577,"&lt;&gt;",$AS$573:$AS$577,$AS314,$AT$573:$AT$577,$AT314,$E$573:$E$577,$E314),SUMIFS(P$573:P$577,$AS$573:$AS$577,$AS314,$AT$573:$AT$577,$AT314,$E$573:$E$577,$E314),"")</f>
        <v/>
      </c>
      <c r="Q314" s="315" t="str">
        <f t="shared" si="376"/>
        <v/>
      </c>
      <c r="R314" s="315" t="str">
        <f t="shared" si="376"/>
        <v/>
      </c>
      <c r="S314" s="315" t="str">
        <f t="shared" si="376"/>
        <v/>
      </c>
      <c r="T314" s="315" t="str">
        <f t="shared" si="376"/>
        <v/>
      </c>
      <c r="U314" s="315" t="str">
        <f t="shared" si="376"/>
        <v/>
      </c>
      <c r="V314" s="315" t="str">
        <f t="shared" si="376"/>
        <v/>
      </c>
      <c r="W314" s="315" t="str">
        <f t="shared" si="376"/>
        <v/>
      </c>
      <c r="X314" s="315" t="str">
        <f t="shared" si="376"/>
        <v/>
      </c>
      <c r="Y314" s="315" t="str">
        <f t="shared" si="376"/>
        <v/>
      </c>
      <c r="Z314" s="315" t="str">
        <f t="shared" si="376"/>
        <v/>
      </c>
      <c r="AA314" s="315" t="str">
        <f t="shared" si="376"/>
        <v/>
      </c>
      <c r="AB314" s="315" t="str">
        <f t="shared" si="376"/>
        <v/>
      </c>
      <c r="AC314" s="315" t="str">
        <f t="shared" si="376"/>
        <v/>
      </c>
      <c r="AD314" s="673" t="s">
        <v>281</v>
      </c>
      <c r="AE314" s="674"/>
      <c r="AF314" s="310" t="str">
        <f>IF(COUNT(F314:Q314)=0,"",SUM(F314:Q314))</f>
        <v/>
      </c>
      <c r="AG314" s="310" t="str">
        <f>IF(COUNT(R314:AC314)=0,"",SUM(R314:AC314))</f>
        <v/>
      </c>
      <c r="AH314" s="310" t="str">
        <f t="shared" ref="AH314:AO314" si="377">IF(COUNTIFS(AH$573:AH$577,"&lt;&gt;",$AS$573:$AS$577,$AS314,$AT$573:$AT$577,$AT314,$AD$573:$AD$577,$AD314),SUMIFS(AH$573:AH$577,$AS$573:$AS$577,$AS314,$AT$573:$AT$577,$AT314,$AD$573:$AD$577,$AD314),"")</f>
        <v/>
      </c>
      <c r="AI314" s="310" t="str">
        <f t="shared" si="377"/>
        <v/>
      </c>
      <c r="AJ314" s="310" t="str">
        <f t="shared" si="377"/>
        <v/>
      </c>
      <c r="AK314" s="310" t="str">
        <f t="shared" si="377"/>
        <v/>
      </c>
      <c r="AL314" s="310" t="str">
        <f t="shared" si="377"/>
        <v/>
      </c>
      <c r="AM314" s="310" t="str">
        <f t="shared" si="377"/>
        <v/>
      </c>
      <c r="AN314" s="310" t="str">
        <f t="shared" si="377"/>
        <v/>
      </c>
      <c r="AO314" s="310" t="str">
        <f t="shared" si="377"/>
        <v/>
      </c>
      <c r="AP314" s="335" t="str">
        <f>IF(COUNTIFS(AP$573:AP$577,"&lt;&gt;",$AS$573:$AS$577,$AS314,$AT$573:$AT$577,$AT314,$AD$573:$AD$577,$AD314),INDEX($AP$573:$AP$577,SUMPRODUCT(($AD$573:$AD$577=$AD314)*($AS$573:$AS$577=$AS314)*($AT$573:$AT$577=$AT314)*ROW($AS$573:$AS$577))-572,1),"")</f>
        <v/>
      </c>
      <c r="AS314" s="311" t="str">
        <f>IF(C312="","",C312)</f>
        <v>中国</v>
      </c>
      <c r="AT314" s="311" t="str">
        <f>IF(D312="","",D312)</f>
        <v>関西</v>
      </c>
    </row>
    <row r="315" spans="2:46" ht="13.5" hidden="1" customHeight="1">
      <c r="B315" s="313"/>
      <c r="C315" s="675" t="s">
        <v>289</v>
      </c>
      <c r="D315" s="675" t="str">
        <f>C270</f>
        <v>関西</v>
      </c>
      <c r="E315" s="26" t="s">
        <v>279</v>
      </c>
      <c r="F315" s="315" t="str">
        <f t="shared" si="375"/>
        <v/>
      </c>
      <c r="G315" s="315" t="str">
        <f t="shared" si="375"/>
        <v/>
      </c>
      <c r="H315" s="315" t="str">
        <f t="shared" si="375"/>
        <v/>
      </c>
      <c r="I315" s="315" t="str">
        <f t="shared" si="375"/>
        <v/>
      </c>
      <c r="J315" s="315" t="str">
        <f t="shared" si="375"/>
        <v/>
      </c>
      <c r="K315" s="315" t="str">
        <f t="shared" si="375"/>
        <v/>
      </c>
      <c r="L315" s="315" t="str">
        <f t="shared" si="375"/>
        <v/>
      </c>
      <c r="M315" s="315" t="str">
        <f t="shared" si="375"/>
        <v/>
      </c>
      <c r="N315" s="315" t="str">
        <f t="shared" si="375"/>
        <v/>
      </c>
      <c r="O315" s="315" t="str">
        <f t="shared" si="375"/>
        <v/>
      </c>
      <c r="P315" s="315" t="str">
        <f t="shared" si="376"/>
        <v/>
      </c>
      <c r="Q315" s="315" t="str">
        <f t="shared" si="376"/>
        <v/>
      </c>
      <c r="R315" s="315" t="str">
        <f t="shared" si="376"/>
        <v/>
      </c>
      <c r="S315" s="315" t="str">
        <f t="shared" si="376"/>
        <v/>
      </c>
      <c r="T315" s="315" t="str">
        <f t="shared" si="376"/>
        <v/>
      </c>
      <c r="U315" s="315" t="str">
        <f t="shared" si="376"/>
        <v/>
      </c>
      <c r="V315" s="315" t="str">
        <f t="shared" si="376"/>
        <v/>
      </c>
      <c r="W315" s="315" t="str">
        <f t="shared" si="376"/>
        <v/>
      </c>
      <c r="X315" s="315" t="str">
        <f t="shared" si="376"/>
        <v/>
      </c>
      <c r="Y315" s="315" t="str">
        <f t="shared" si="376"/>
        <v/>
      </c>
      <c r="Z315" s="315" t="str">
        <f t="shared" si="376"/>
        <v/>
      </c>
      <c r="AA315" s="315" t="str">
        <f t="shared" si="376"/>
        <v/>
      </c>
      <c r="AB315" s="315" t="str">
        <f t="shared" si="376"/>
        <v/>
      </c>
      <c r="AC315" s="315" t="str">
        <f t="shared" si="376"/>
        <v/>
      </c>
      <c r="AD315" s="671" t="s">
        <v>279</v>
      </c>
      <c r="AE315" s="26" t="s">
        <v>171</v>
      </c>
      <c r="AF315" s="310" t="str">
        <f>IF(COUNT(J315)=0,"",J315)</f>
        <v/>
      </c>
      <c r="AG315" s="310" t="str">
        <f>IF(COUNT(V315)=0,"",V315)</f>
        <v/>
      </c>
      <c r="AH315" s="315" t="str">
        <f t="shared" ref="AH315:AO316" si="378">IF(COUNTIFS(AH$573:AH$577,"&lt;&gt;",$AS$573:$AS$577,$AS315,$AT$573:$AT$577,$AT315,$AE$573:$AE$577,$AE315),SUMIFS(AH$573:AH$577,$AS$573:$AS$577,$AS315,$AT$573:$AT$577,$AT315,$AE$573:$AE$577,$AE315),"")</f>
        <v/>
      </c>
      <c r="AI315" s="315" t="str">
        <f t="shared" si="378"/>
        <v/>
      </c>
      <c r="AJ315" s="315" t="str">
        <f t="shared" si="378"/>
        <v/>
      </c>
      <c r="AK315" s="315" t="str">
        <f t="shared" si="378"/>
        <v/>
      </c>
      <c r="AL315" s="315" t="str">
        <f t="shared" si="378"/>
        <v/>
      </c>
      <c r="AM315" s="315" t="str">
        <f t="shared" si="378"/>
        <v/>
      </c>
      <c r="AN315" s="315" t="str">
        <f t="shared" si="378"/>
        <v/>
      </c>
      <c r="AO315" s="315" t="str">
        <f t="shared" si="378"/>
        <v/>
      </c>
      <c r="AP315" s="300"/>
      <c r="AS315" s="311" t="str">
        <f>IF(C315="","",C315)</f>
        <v>四国</v>
      </c>
      <c r="AT315" s="311" t="str">
        <f>IF(D315="","",D315)</f>
        <v>関西</v>
      </c>
    </row>
    <row r="316" spans="2:46" ht="13.5" hidden="1" customHeight="1">
      <c r="B316" s="313"/>
      <c r="C316" s="675"/>
      <c r="D316" s="675"/>
      <c r="E316" s="302"/>
      <c r="F316" s="316"/>
      <c r="G316" s="316"/>
      <c r="H316" s="316"/>
      <c r="I316" s="316"/>
      <c r="J316" s="316"/>
      <c r="K316" s="316"/>
      <c r="L316" s="316"/>
      <c r="M316" s="316"/>
      <c r="N316" s="316"/>
      <c r="O316" s="316"/>
      <c r="P316" s="316"/>
      <c r="Q316" s="316"/>
      <c r="R316" s="316"/>
      <c r="S316" s="316"/>
      <c r="T316" s="316"/>
      <c r="U316" s="316"/>
      <c r="V316" s="316"/>
      <c r="W316" s="316"/>
      <c r="X316" s="316"/>
      <c r="Y316" s="316"/>
      <c r="Z316" s="316"/>
      <c r="AA316" s="316"/>
      <c r="AB316" s="316"/>
      <c r="AC316" s="316"/>
      <c r="AD316" s="672"/>
      <c r="AE316" s="26" t="s">
        <v>172</v>
      </c>
      <c r="AF316" s="310" t="str">
        <f>IF(COUNT(O315)=0,"",O315)</f>
        <v/>
      </c>
      <c r="AG316" s="310" t="str">
        <f>IF(COUNT(AA315)=0,"",AA315)</f>
        <v/>
      </c>
      <c r="AH316" s="315" t="str">
        <f t="shared" si="378"/>
        <v/>
      </c>
      <c r="AI316" s="315" t="str">
        <f t="shared" si="378"/>
        <v/>
      </c>
      <c r="AJ316" s="315" t="str">
        <f t="shared" si="378"/>
        <v/>
      </c>
      <c r="AK316" s="315" t="str">
        <f t="shared" si="378"/>
        <v/>
      </c>
      <c r="AL316" s="315" t="str">
        <f t="shared" si="378"/>
        <v/>
      </c>
      <c r="AM316" s="315" t="str">
        <f t="shared" si="378"/>
        <v/>
      </c>
      <c r="AN316" s="315" t="str">
        <f t="shared" si="378"/>
        <v/>
      </c>
      <c r="AO316" s="315" t="str">
        <f t="shared" si="378"/>
        <v/>
      </c>
      <c r="AP316" s="303"/>
      <c r="AS316" s="311" t="str">
        <f>IF(C315="","",C315)</f>
        <v>四国</v>
      </c>
      <c r="AT316" s="311" t="str">
        <f>IF(D315="","",D315)</f>
        <v>関西</v>
      </c>
    </row>
    <row r="317" spans="2:46" ht="13.5" hidden="1" customHeight="1">
      <c r="B317" s="313"/>
      <c r="C317" s="675"/>
      <c r="D317" s="675"/>
      <c r="E317" s="26" t="s">
        <v>280</v>
      </c>
      <c r="F317" s="315" t="str">
        <f t="shared" ref="F317:O318" si="379">IF(COUNTIFS(F$573:F$577,"&lt;&gt;",$AS$573:$AS$577,$AS317,$AT$573:$AT$577,$AT317,$E$573:$E$577,$E317),SUMIFS(F$573:F$577,$AS$573:$AS$577,$AS317,$AT$573:$AT$577,$AT317,$E$573:$E$577,$E317),"")</f>
        <v/>
      </c>
      <c r="G317" s="315" t="str">
        <f t="shared" si="379"/>
        <v/>
      </c>
      <c r="H317" s="315" t="str">
        <f t="shared" si="379"/>
        <v/>
      </c>
      <c r="I317" s="315" t="str">
        <f t="shared" si="379"/>
        <v/>
      </c>
      <c r="J317" s="315" t="str">
        <f t="shared" si="379"/>
        <v/>
      </c>
      <c r="K317" s="315" t="str">
        <f t="shared" si="379"/>
        <v/>
      </c>
      <c r="L317" s="315" t="str">
        <f t="shared" si="379"/>
        <v/>
      </c>
      <c r="M317" s="315" t="str">
        <f t="shared" si="379"/>
        <v/>
      </c>
      <c r="N317" s="315" t="str">
        <f t="shared" si="379"/>
        <v/>
      </c>
      <c r="O317" s="315" t="str">
        <f t="shared" si="379"/>
        <v/>
      </c>
      <c r="P317" s="315" t="str">
        <f t="shared" ref="P317:AC318" si="380">IF(COUNTIFS(P$573:P$577,"&lt;&gt;",$AS$573:$AS$577,$AS317,$AT$573:$AT$577,$AT317,$E$573:$E$577,$E317),SUMIFS(P$573:P$577,$AS$573:$AS$577,$AS317,$AT$573:$AT$577,$AT317,$E$573:$E$577,$E317),"")</f>
        <v/>
      </c>
      <c r="Q317" s="315" t="str">
        <f t="shared" si="380"/>
        <v/>
      </c>
      <c r="R317" s="315" t="str">
        <f t="shared" si="380"/>
        <v/>
      </c>
      <c r="S317" s="315" t="str">
        <f t="shared" si="380"/>
        <v/>
      </c>
      <c r="T317" s="315" t="str">
        <f t="shared" si="380"/>
        <v/>
      </c>
      <c r="U317" s="315" t="str">
        <f t="shared" si="380"/>
        <v/>
      </c>
      <c r="V317" s="315" t="str">
        <f t="shared" si="380"/>
        <v/>
      </c>
      <c r="W317" s="315" t="str">
        <f t="shared" si="380"/>
        <v/>
      </c>
      <c r="X317" s="315" t="str">
        <f t="shared" si="380"/>
        <v/>
      </c>
      <c r="Y317" s="315" t="str">
        <f t="shared" si="380"/>
        <v/>
      </c>
      <c r="Z317" s="315" t="str">
        <f t="shared" si="380"/>
        <v/>
      </c>
      <c r="AA317" s="315" t="str">
        <f t="shared" si="380"/>
        <v/>
      </c>
      <c r="AB317" s="315" t="str">
        <f t="shared" si="380"/>
        <v/>
      </c>
      <c r="AC317" s="315" t="str">
        <f t="shared" si="380"/>
        <v/>
      </c>
      <c r="AD317" s="673" t="s">
        <v>281</v>
      </c>
      <c r="AE317" s="674"/>
      <c r="AF317" s="310" t="str">
        <f>IF(COUNT(F317:Q317)=0,"",SUM(F317:Q317))</f>
        <v/>
      </c>
      <c r="AG317" s="310" t="str">
        <f>IF(COUNT(R317:AC317)=0,"",SUM(R317:AC317))</f>
        <v/>
      </c>
      <c r="AH317" s="310" t="str">
        <f t="shared" ref="AH317:AO317" si="381">IF(COUNTIFS(AH$573:AH$577,"&lt;&gt;",$AS$573:$AS$577,$AS317,$AT$573:$AT$577,$AT317,$AD$573:$AD$577,$AD317),SUMIFS(AH$573:AH$577,$AS$573:$AS$577,$AS317,$AT$573:$AT$577,$AT317,$AD$573:$AD$577,$AD317),"")</f>
        <v/>
      </c>
      <c r="AI317" s="310" t="str">
        <f t="shared" si="381"/>
        <v/>
      </c>
      <c r="AJ317" s="310" t="str">
        <f t="shared" si="381"/>
        <v/>
      </c>
      <c r="AK317" s="310" t="str">
        <f t="shared" si="381"/>
        <v/>
      </c>
      <c r="AL317" s="310" t="str">
        <f t="shared" si="381"/>
        <v/>
      </c>
      <c r="AM317" s="310" t="str">
        <f t="shared" si="381"/>
        <v/>
      </c>
      <c r="AN317" s="310" t="str">
        <f t="shared" si="381"/>
        <v/>
      </c>
      <c r="AO317" s="310" t="str">
        <f t="shared" si="381"/>
        <v/>
      </c>
      <c r="AP317" s="335" t="str">
        <f>IF(COUNTIFS(AP$573:AP$577,"&lt;&gt;",$AS$573:$AS$577,$AS317,$AT$573:$AT$577,$AT317,$AD$573:$AD$577,$AD317),INDEX($AP$573:$AP$577,SUMPRODUCT(($AD$573:$AD$577=$AD317)*($AS$573:$AS$577=$AS317)*($AT$573:$AT$577=$AT317)*ROW($AS$573:$AS$577))-572,1),"")</f>
        <v/>
      </c>
      <c r="AS317" s="311" t="str">
        <f>IF(C315="","",C315)</f>
        <v>四国</v>
      </c>
      <c r="AT317" s="311" t="str">
        <f>IF(D315="","",D315)</f>
        <v>関西</v>
      </c>
    </row>
    <row r="318" spans="2:46" ht="13.5" hidden="1" customHeight="1">
      <c r="B318" s="313"/>
      <c r="C318" s="675" t="s">
        <v>290</v>
      </c>
      <c r="D318" s="675" t="str">
        <f>C270</f>
        <v>関西</v>
      </c>
      <c r="E318" s="26" t="s">
        <v>279</v>
      </c>
      <c r="F318" s="315" t="str">
        <f t="shared" si="379"/>
        <v/>
      </c>
      <c r="G318" s="315" t="str">
        <f t="shared" si="379"/>
        <v/>
      </c>
      <c r="H318" s="315" t="str">
        <f t="shared" si="379"/>
        <v/>
      </c>
      <c r="I318" s="315" t="str">
        <f t="shared" si="379"/>
        <v/>
      </c>
      <c r="J318" s="315" t="str">
        <f t="shared" si="379"/>
        <v/>
      </c>
      <c r="K318" s="315" t="str">
        <f t="shared" si="379"/>
        <v/>
      </c>
      <c r="L318" s="315" t="str">
        <f t="shared" si="379"/>
        <v/>
      </c>
      <c r="M318" s="315" t="str">
        <f t="shared" si="379"/>
        <v/>
      </c>
      <c r="N318" s="315" t="str">
        <f t="shared" si="379"/>
        <v/>
      </c>
      <c r="O318" s="315" t="str">
        <f t="shared" si="379"/>
        <v/>
      </c>
      <c r="P318" s="315" t="str">
        <f t="shared" si="380"/>
        <v/>
      </c>
      <c r="Q318" s="315" t="str">
        <f t="shared" si="380"/>
        <v/>
      </c>
      <c r="R318" s="315" t="str">
        <f t="shared" si="380"/>
        <v/>
      </c>
      <c r="S318" s="315" t="str">
        <f t="shared" si="380"/>
        <v/>
      </c>
      <c r="T318" s="315" t="str">
        <f t="shared" si="380"/>
        <v/>
      </c>
      <c r="U318" s="315" t="str">
        <f t="shared" si="380"/>
        <v/>
      </c>
      <c r="V318" s="315" t="str">
        <f t="shared" si="380"/>
        <v/>
      </c>
      <c r="W318" s="315" t="str">
        <f t="shared" si="380"/>
        <v/>
      </c>
      <c r="X318" s="315" t="str">
        <f t="shared" si="380"/>
        <v/>
      </c>
      <c r="Y318" s="315" t="str">
        <f t="shared" si="380"/>
        <v/>
      </c>
      <c r="Z318" s="315" t="str">
        <f t="shared" si="380"/>
        <v/>
      </c>
      <c r="AA318" s="315" t="str">
        <f t="shared" si="380"/>
        <v/>
      </c>
      <c r="AB318" s="315" t="str">
        <f t="shared" si="380"/>
        <v/>
      </c>
      <c r="AC318" s="315" t="str">
        <f t="shared" si="380"/>
        <v/>
      </c>
      <c r="AD318" s="671" t="s">
        <v>279</v>
      </c>
      <c r="AE318" s="26" t="s">
        <v>171</v>
      </c>
      <c r="AF318" s="310" t="str">
        <f>IF(COUNT(J318)=0,"",J318)</f>
        <v/>
      </c>
      <c r="AG318" s="310" t="str">
        <f>IF(COUNT(V318)=0,"",V318)</f>
        <v/>
      </c>
      <c r="AH318" s="315" t="str">
        <f t="shared" ref="AH318:AO319" si="382">IF(COUNTIFS(AH$573:AH$577,"&lt;&gt;",$AS$573:$AS$577,$AS318,$AT$573:$AT$577,$AT318,$AE$573:$AE$577,$AE318),SUMIFS(AH$573:AH$577,$AS$573:$AS$577,$AS318,$AT$573:$AT$577,$AT318,$AE$573:$AE$577,$AE318),"")</f>
        <v/>
      </c>
      <c r="AI318" s="315" t="str">
        <f t="shared" si="382"/>
        <v/>
      </c>
      <c r="AJ318" s="315" t="str">
        <f t="shared" si="382"/>
        <v/>
      </c>
      <c r="AK318" s="315" t="str">
        <f t="shared" si="382"/>
        <v/>
      </c>
      <c r="AL318" s="315" t="str">
        <f t="shared" si="382"/>
        <v/>
      </c>
      <c r="AM318" s="315" t="str">
        <f t="shared" si="382"/>
        <v/>
      </c>
      <c r="AN318" s="315" t="str">
        <f t="shared" si="382"/>
        <v/>
      </c>
      <c r="AO318" s="315" t="str">
        <f t="shared" si="382"/>
        <v/>
      </c>
      <c r="AP318" s="300"/>
      <c r="AS318" s="311" t="str">
        <f>IF(C318="","",C318)</f>
        <v>九州</v>
      </c>
      <c r="AT318" s="311" t="str">
        <f>IF(D318="","",D318)</f>
        <v>関西</v>
      </c>
    </row>
    <row r="319" spans="2:46" ht="13.5" hidden="1" customHeight="1">
      <c r="B319" s="313"/>
      <c r="C319" s="675"/>
      <c r="D319" s="675"/>
      <c r="E319" s="302"/>
      <c r="F319" s="316"/>
      <c r="G319" s="316"/>
      <c r="H319" s="316"/>
      <c r="I319" s="316"/>
      <c r="J319" s="316"/>
      <c r="K319" s="316"/>
      <c r="L319" s="316"/>
      <c r="M319" s="316"/>
      <c r="N319" s="316"/>
      <c r="O319" s="316"/>
      <c r="P319" s="316"/>
      <c r="Q319" s="316"/>
      <c r="R319" s="316"/>
      <c r="S319" s="316"/>
      <c r="T319" s="316"/>
      <c r="U319" s="316"/>
      <c r="V319" s="316"/>
      <c r="W319" s="316"/>
      <c r="X319" s="316"/>
      <c r="Y319" s="316"/>
      <c r="Z319" s="316"/>
      <c r="AA319" s="316"/>
      <c r="AB319" s="316"/>
      <c r="AC319" s="316"/>
      <c r="AD319" s="672"/>
      <c r="AE319" s="26" t="s">
        <v>172</v>
      </c>
      <c r="AF319" s="310" t="str">
        <f>IF(COUNT(O318)=0,"",O318)</f>
        <v/>
      </c>
      <c r="AG319" s="310" t="str">
        <f>IF(COUNT(AA318)=0,"",AA318)</f>
        <v/>
      </c>
      <c r="AH319" s="315" t="str">
        <f t="shared" si="382"/>
        <v/>
      </c>
      <c r="AI319" s="315" t="str">
        <f t="shared" si="382"/>
        <v/>
      </c>
      <c r="AJ319" s="315" t="str">
        <f t="shared" si="382"/>
        <v/>
      </c>
      <c r="AK319" s="315" t="str">
        <f t="shared" si="382"/>
        <v/>
      </c>
      <c r="AL319" s="315" t="str">
        <f t="shared" si="382"/>
        <v/>
      </c>
      <c r="AM319" s="315" t="str">
        <f t="shared" si="382"/>
        <v/>
      </c>
      <c r="AN319" s="315" t="str">
        <f t="shared" si="382"/>
        <v/>
      </c>
      <c r="AO319" s="315" t="str">
        <f t="shared" si="382"/>
        <v/>
      </c>
      <c r="AP319" s="303"/>
      <c r="AS319" s="311" t="str">
        <f>IF(C318="","",C318)</f>
        <v>九州</v>
      </c>
      <c r="AT319" s="311" t="str">
        <f>IF(D318="","",D318)</f>
        <v>関西</v>
      </c>
    </row>
    <row r="320" spans="2:46" ht="13.5" hidden="1" customHeight="1">
      <c r="B320" s="313"/>
      <c r="C320" s="675"/>
      <c r="D320" s="675"/>
      <c r="E320" s="26" t="s">
        <v>280</v>
      </c>
      <c r="F320" s="315" t="str">
        <f t="shared" ref="F320:AC320" si="383">IF(COUNTIFS(F$573:F$577,"&lt;&gt;",$AS$573:$AS$577,$AS320,$AT$573:$AT$577,$AT320,$E$573:$E$577,$E320),SUMIFS(F$573:F$577,$AS$573:$AS$577,$AS320,$AT$573:$AT$577,$AT320,$E$573:$E$577,$E320),"")</f>
        <v/>
      </c>
      <c r="G320" s="315" t="str">
        <f t="shared" si="383"/>
        <v/>
      </c>
      <c r="H320" s="315" t="str">
        <f t="shared" si="383"/>
        <v/>
      </c>
      <c r="I320" s="315" t="str">
        <f t="shared" si="383"/>
        <v/>
      </c>
      <c r="J320" s="315" t="str">
        <f t="shared" si="383"/>
        <v/>
      </c>
      <c r="K320" s="315" t="str">
        <f t="shared" si="383"/>
        <v/>
      </c>
      <c r="L320" s="315" t="str">
        <f t="shared" si="383"/>
        <v/>
      </c>
      <c r="M320" s="315" t="str">
        <f t="shared" si="383"/>
        <v/>
      </c>
      <c r="N320" s="315" t="str">
        <f t="shared" si="383"/>
        <v/>
      </c>
      <c r="O320" s="315" t="str">
        <f t="shared" si="383"/>
        <v/>
      </c>
      <c r="P320" s="315" t="str">
        <f t="shared" si="383"/>
        <v/>
      </c>
      <c r="Q320" s="315" t="str">
        <f t="shared" si="383"/>
        <v/>
      </c>
      <c r="R320" s="315" t="str">
        <f t="shared" si="383"/>
        <v/>
      </c>
      <c r="S320" s="315" t="str">
        <f t="shared" si="383"/>
        <v/>
      </c>
      <c r="T320" s="315" t="str">
        <f t="shared" si="383"/>
        <v/>
      </c>
      <c r="U320" s="315" t="str">
        <f t="shared" si="383"/>
        <v/>
      </c>
      <c r="V320" s="315" t="str">
        <f t="shared" si="383"/>
        <v/>
      </c>
      <c r="W320" s="315" t="str">
        <f t="shared" si="383"/>
        <v/>
      </c>
      <c r="X320" s="315" t="str">
        <f t="shared" si="383"/>
        <v/>
      </c>
      <c r="Y320" s="315" t="str">
        <f t="shared" si="383"/>
        <v/>
      </c>
      <c r="Z320" s="315" t="str">
        <f t="shared" si="383"/>
        <v/>
      </c>
      <c r="AA320" s="315" t="str">
        <f t="shared" si="383"/>
        <v/>
      </c>
      <c r="AB320" s="315" t="str">
        <f t="shared" si="383"/>
        <v/>
      </c>
      <c r="AC320" s="315" t="str">
        <f t="shared" si="383"/>
        <v/>
      </c>
      <c r="AD320" s="673" t="s">
        <v>281</v>
      </c>
      <c r="AE320" s="674"/>
      <c r="AF320" s="310" t="str">
        <f>IF(COUNT(F320:Q320)=0,"",SUM(F320:Q320))</f>
        <v/>
      </c>
      <c r="AG320" s="310" t="str">
        <f>IF(COUNT(R320:AC320)=0,"",SUM(R320:AC320))</f>
        <v/>
      </c>
      <c r="AH320" s="310" t="str">
        <f t="shared" ref="AH320:AO320" si="384">IF(COUNTIFS(AH$573:AH$577,"&lt;&gt;",$AS$573:$AS$577,$AS320,$AT$573:$AT$577,$AT320,$AD$573:$AD$577,$AD320),SUMIFS(AH$573:AH$577,$AS$573:$AS$577,$AS320,$AT$573:$AT$577,$AT320,$AD$573:$AD$577,$AD320),"")</f>
        <v/>
      </c>
      <c r="AI320" s="310" t="str">
        <f t="shared" si="384"/>
        <v/>
      </c>
      <c r="AJ320" s="310" t="str">
        <f t="shared" si="384"/>
        <v/>
      </c>
      <c r="AK320" s="310" t="str">
        <f t="shared" si="384"/>
        <v/>
      </c>
      <c r="AL320" s="310" t="str">
        <f t="shared" si="384"/>
        <v/>
      </c>
      <c r="AM320" s="310" t="str">
        <f t="shared" si="384"/>
        <v/>
      </c>
      <c r="AN320" s="310" t="str">
        <f t="shared" si="384"/>
        <v/>
      </c>
      <c r="AO320" s="310" t="str">
        <f t="shared" si="384"/>
        <v/>
      </c>
      <c r="AP320" s="335" t="str">
        <f>IF(COUNTIFS(AP$573:AP$577,"&lt;&gt;",$AS$573:$AS$577,$AS320,$AT$573:$AT$577,$AT320,$AD$573:$AD$577,$AD320),INDEX($AP$573:$AP$577,SUMPRODUCT(($AD$573:$AD$577=$AD320)*($AS$573:$AS$577=$AS320)*($AT$573:$AT$577=$AT320)*ROW($AS$573:$AS$577))-572,1),"")</f>
        <v/>
      </c>
      <c r="AS320" s="311" t="str">
        <f>IF(C318="","",C318)</f>
        <v>九州</v>
      </c>
      <c r="AT320" s="311" t="str">
        <f>IF(D318="","",D318)</f>
        <v>関西</v>
      </c>
    </row>
    <row r="321" spans="2:47" ht="13.5" hidden="1" customHeight="1"/>
    <row r="322" spans="2:47" ht="13.5" hidden="1" customHeight="1">
      <c r="C322" s="18" t="s">
        <v>304</v>
      </c>
      <c r="E322" s="18" t="s">
        <v>298</v>
      </c>
    </row>
    <row r="323" spans="2:47" ht="13.5" hidden="1" customHeight="1">
      <c r="B323" s="312"/>
      <c r="C323" s="686" t="s">
        <v>277</v>
      </c>
      <c r="D323" s="686" t="s">
        <v>278</v>
      </c>
      <c r="E323" s="687" t="s">
        <v>176</v>
      </c>
      <c r="F323" s="689" t="e">
        <f>DATE(#REF!,1,1)</f>
        <v>#REF!</v>
      </c>
      <c r="G323" s="689"/>
      <c r="H323" s="689"/>
      <c r="I323" s="689"/>
      <c r="J323" s="689"/>
      <c r="K323" s="689"/>
      <c r="L323" s="689"/>
      <c r="M323" s="689"/>
      <c r="N323" s="689"/>
      <c r="O323" s="689"/>
      <c r="P323" s="689"/>
      <c r="Q323" s="689"/>
      <c r="R323" s="689" t="e">
        <f>DATE(#REF!,1,1)</f>
        <v>#REF!</v>
      </c>
      <c r="S323" s="689"/>
      <c r="T323" s="689"/>
      <c r="U323" s="689"/>
      <c r="V323" s="689"/>
      <c r="W323" s="689"/>
      <c r="X323" s="689"/>
      <c r="Y323" s="689"/>
      <c r="Z323" s="689"/>
      <c r="AA323" s="689"/>
      <c r="AB323" s="689"/>
      <c r="AC323" s="689"/>
      <c r="AD323" s="687" t="s">
        <v>175</v>
      </c>
      <c r="AE323" s="690"/>
      <c r="AF323" s="685" t="e">
        <f>DATE(#REF!,1,1)</f>
        <v>#REF!</v>
      </c>
      <c r="AG323" s="685" t="e">
        <f>DATE(#REF!+1,1,1)</f>
        <v>#REF!</v>
      </c>
      <c r="AH323" s="685" t="e">
        <f>DATE(#REF!+2,1,1)</f>
        <v>#REF!</v>
      </c>
      <c r="AI323" s="685" t="e">
        <f>DATE(#REF!+3,1,1)</f>
        <v>#REF!</v>
      </c>
      <c r="AJ323" s="685" t="e">
        <f>DATE(#REF!+4,1,1)</f>
        <v>#REF!</v>
      </c>
      <c r="AK323" s="685" t="e">
        <f>DATE(#REF!+5,1,1)</f>
        <v>#REF!</v>
      </c>
      <c r="AL323" s="685" t="e">
        <f>DATE(#REF!+6,1,1)</f>
        <v>#REF!</v>
      </c>
      <c r="AM323" s="685" t="e">
        <f>DATE(#REF!+7,1,1)</f>
        <v>#REF!</v>
      </c>
      <c r="AN323" s="685" t="e">
        <f>DATE(#REF!+8,1,1)</f>
        <v>#REF!</v>
      </c>
      <c r="AO323" s="685" t="e">
        <f>DATE(#REF!+9,1,1)</f>
        <v>#REF!</v>
      </c>
      <c r="AP323" s="696" t="s">
        <v>268</v>
      </c>
    </row>
    <row r="324" spans="2:47" ht="13.5" hidden="1" customHeight="1">
      <c r="B324" s="313"/>
      <c r="C324" s="686"/>
      <c r="D324" s="686"/>
      <c r="E324" s="688"/>
      <c r="F324" s="25" t="s">
        <v>173</v>
      </c>
      <c r="G324" s="25" t="s">
        <v>174</v>
      </c>
      <c r="H324" s="25" t="s">
        <v>161</v>
      </c>
      <c r="I324" s="25" t="s">
        <v>162</v>
      </c>
      <c r="J324" s="25" t="s">
        <v>163</v>
      </c>
      <c r="K324" s="25" t="s">
        <v>164</v>
      </c>
      <c r="L324" s="25" t="s">
        <v>165</v>
      </c>
      <c r="M324" s="25" t="s">
        <v>166</v>
      </c>
      <c r="N324" s="25" t="s">
        <v>167</v>
      </c>
      <c r="O324" s="25" t="s">
        <v>168</v>
      </c>
      <c r="P324" s="25" t="s">
        <v>169</v>
      </c>
      <c r="Q324" s="25" t="s">
        <v>170</v>
      </c>
      <c r="R324" s="25" t="s">
        <v>173</v>
      </c>
      <c r="S324" s="25" t="s">
        <v>174</v>
      </c>
      <c r="T324" s="25" t="s">
        <v>161</v>
      </c>
      <c r="U324" s="25" t="s">
        <v>162</v>
      </c>
      <c r="V324" s="25" t="s">
        <v>163</v>
      </c>
      <c r="W324" s="25" t="s">
        <v>164</v>
      </c>
      <c r="X324" s="25" t="s">
        <v>165</v>
      </c>
      <c r="Y324" s="25" t="s">
        <v>166</v>
      </c>
      <c r="Z324" s="25" t="s">
        <v>167</v>
      </c>
      <c r="AA324" s="25" t="s">
        <v>168</v>
      </c>
      <c r="AB324" s="25" t="s">
        <v>169</v>
      </c>
      <c r="AC324" s="25" t="s">
        <v>170</v>
      </c>
      <c r="AD324" s="688"/>
      <c r="AE324" s="691"/>
      <c r="AF324" s="685"/>
      <c r="AG324" s="685"/>
      <c r="AH324" s="685"/>
      <c r="AI324" s="685"/>
      <c r="AJ324" s="685"/>
      <c r="AK324" s="685"/>
      <c r="AL324" s="685"/>
      <c r="AM324" s="685"/>
      <c r="AN324" s="685"/>
      <c r="AO324" s="685"/>
      <c r="AP324" s="685"/>
      <c r="AU324" s="14"/>
    </row>
    <row r="325" spans="2:47" ht="13.5" hidden="1" customHeight="1">
      <c r="B325" s="313"/>
      <c r="C325" s="675" t="str">
        <f>C322</f>
        <v>中国</v>
      </c>
      <c r="D325" s="675" t="s">
        <v>276</v>
      </c>
      <c r="E325" s="26" t="s">
        <v>279</v>
      </c>
      <c r="F325" s="315" t="str">
        <f t="shared" ref="F325:AC325" si="385">IF(COUNTIFS(F$573:F$577,"&lt;&gt;",$AS$573:$AS$577,$AS325,$AT$573:$AT$577,$AT325,$E$573:$E$577,$E325),SUMIFS(F$573:F$577,$AS$573:$AS$577,$AS325,$AT$573:$AT$577,$AT325,$E$573:$E$577,$E325),"")</f>
        <v/>
      </c>
      <c r="G325" s="315" t="str">
        <f t="shared" si="385"/>
        <v/>
      </c>
      <c r="H325" s="315" t="str">
        <f t="shared" si="385"/>
        <v/>
      </c>
      <c r="I325" s="315" t="str">
        <f t="shared" si="385"/>
        <v/>
      </c>
      <c r="J325" s="315" t="str">
        <f t="shared" si="385"/>
        <v/>
      </c>
      <c r="K325" s="315" t="str">
        <f t="shared" si="385"/>
        <v/>
      </c>
      <c r="L325" s="315" t="str">
        <f t="shared" si="385"/>
        <v/>
      </c>
      <c r="M325" s="315" t="str">
        <f t="shared" si="385"/>
        <v/>
      </c>
      <c r="N325" s="315" t="str">
        <f t="shared" si="385"/>
        <v/>
      </c>
      <c r="O325" s="315" t="str">
        <f t="shared" si="385"/>
        <v/>
      </c>
      <c r="P325" s="315" t="str">
        <f t="shared" si="385"/>
        <v/>
      </c>
      <c r="Q325" s="315" t="str">
        <f t="shared" si="385"/>
        <v/>
      </c>
      <c r="R325" s="315" t="str">
        <f t="shared" si="385"/>
        <v/>
      </c>
      <c r="S325" s="315" t="str">
        <f t="shared" si="385"/>
        <v/>
      </c>
      <c r="T325" s="315" t="str">
        <f t="shared" si="385"/>
        <v/>
      </c>
      <c r="U325" s="315" t="str">
        <f t="shared" si="385"/>
        <v/>
      </c>
      <c r="V325" s="315" t="str">
        <f t="shared" si="385"/>
        <v/>
      </c>
      <c r="W325" s="315" t="str">
        <f t="shared" si="385"/>
        <v/>
      </c>
      <c r="X325" s="315" t="str">
        <f t="shared" si="385"/>
        <v/>
      </c>
      <c r="Y325" s="315" t="str">
        <f t="shared" si="385"/>
        <v/>
      </c>
      <c r="Z325" s="315" t="str">
        <f t="shared" si="385"/>
        <v/>
      </c>
      <c r="AA325" s="315" t="str">
        <f t="shared" si="385"/>
        <v/>
      </c>
      <c r="AB325" s="315" t="str">
        <f t="shared" si="385"/>
        <v/>
      </c>
      <c r="AC325" s="315" t="str">
        <f t="shared" si="385"/>
        <v/>
      </c>
      <c r="AD325" s="671" t="s">
        <v>279</v>
      </c>
      <c r="AE325" s="26" t="s">
        <v>171</v>
      </c>
      <c r="AF325" s="310" t="str">
        <f>IF(COUNT(J325)=0,"",J325)</f>
        <v/>
      </c>
      <c r="AG325" s="310" t="str">
        <f>IF(COUNT(V325)=0,"",V325)</f>
        <v/>
      </c>
      <c r="AH325" s="315" t="str">
        <f t="shared" ref="AH325:AO326" si="386">IF(COUNTIFS(AH$573:AH$577,"&lt;&gt;",$AS$573:$AS$577,$AS325,$AT$573:$AT$577,$AT325,$AE$573:$AE$577,$AE325),SUMIFS(AH$573:AH$577,$AS$573:$AS$577,$AS325,$AT$573:$AT$577,$AT325,$AE$573:$AE$577,$AE325),"")</f>
        <v/>
      </c>
      <c r="AI325" s="315" t="str">
        <f t="shared" si="386"/>
        <v/>
      </c>
      <c r="AJ325" s="315" t="str">
        <f t="shared" si="386"/>
        <v/>
      </c>
      <c r="AK325" s="315" t="str">
        <f t="shared" si="386"/>
        <v/>
      </c>
      <c r="AL325" s="315" t="str">
        <f t="shared" si="386"/>
        <v/>
      </c>
      <c r="AM325" s="315" t="str">
        <f t="shared" si="386"/>
        <v/>
      </c>
      <c r="AN325" s="315" t="str">
        <f t="shared" si="386"/>
        <v/>
      </c>
      <c r="AO325" s="315" t="str">
        <f t="shared" si="386"/>
        <v/>
      </c>
      <c r="AP325" s="300"/>
      <c r="AS325" s="311" t="str">
        <f>IF(C325="","",C325)</f>
        <v>中国</v>
      </c>
      <c r="AT325" s="311" t="str">
        <f>IF(D325="","",D325)</f>
        <v>北海道</v>
      </c>
    </row>
    <row r="326" spans="2:47" ht="13.5" hidden="1" customHeight="1">
      <c r="B326" s="313"/>
      <c r="C326" s="675"/>
      <c r="D326" s="675"/>
      <c r="E326" s="302"/>
      <c r="F326" s="316"/>
      <c r="G326" s="316"/>
      <c r="H326" s="316"/>
      <c r="I326" s="316"/>
      <c r="J326" s="316"/>
      <c r="K326" s="316"/>
      <c r="L326" s="316"/>
      <c r="M326" s="316"/>
      <c r="N326" s="316"/>
      <c r="O326" s="316"/>
      <c r="P326" s="316"/>
      <c r="Q326" s="316"/>
      <c r="R326" s="316"/>
      <c r="S326" s="316"/>
      <c r="T326" s="316"/>
      <c r="U326" s="316"/>
      <c r="V326" s="316"/>
      <c r="W326" s="316"/>
      <c r="X326" s="316"/>
      <c r="Y326" s="316"/>
      <c r="Z326" s="316"/>
      <c r="AA326" s="316"/>
      <c r="AB326" s="316"/>
      <c r="AC326" s="316"/>
      <c r="AD326" s="672"/>
      <c r="AE326" s="26" t="s">
        <v>172</v>
      </c>
      <c r="AF326" s="310" t="str">
        <f>IF(COUNT(O325)=0,"",O325)</f>
        <v/>
      </c>
      <c r="AG326" s="310" t="str">
        <f>IF(COUNT(AA325)=0,"",AA325)</f>
        <v/>
      </c>
      <c r="AH326" s="315" t="str">
        <f t="shared" si="386"/>
        <v/>
      </c>
      <c r="AI326" s="315" t="str">
        <f t="shared" si="386"/>
        <v/>
      </c>
      <c r="AJ326" s="315" t="str">
        <f t="shared" si="386"/>
        <v/>
      </c>
      <c r="AK326" s="315" t="str">
        <f t="shared" si="386"/>
        <v/>
      </c>
      <c r="AL326" s="315" t="str">
        <f t="shared" si="386"/>
        <v/>
      </c>
      <c r="AM326" s="315" t="str">
        <f t="shared" si="386"/>
        <v/>
      </c>
      <c r="AN326" s="315" t="str">
        <f t="shared" si="386"/>
        <v/>
      </c>
      <c r="AO326" s="315" t="str">
        <f t="shared" si="386"/>
        <v/>
      </c>
      <c r="AP326" s="303"/>
      <c r="AS326" s="311" t="str">
        <f>IF(C325="","",C325)</f>
        <v>中国</v>
      </c>
      <c r="AT326" s="311" t="str">
        <f>IF(D325="","",D325)</f>
        <v>北海道</v>
      </c>
    </row>
    <row r="327" spans="2:47" ht="13.5" hidden="1" customHeight="1">
      <c r="B327" s="313"/>
      <c r="C327" s="675"/>
      <c r="D327" s="675"/>
      <c r="E327" s="26" t="s">
        <v>280</v>
      </c>
      <c r="F327" s="315" t="str">
        <f t="shared" ref="F327:O328" si="387">IF(COUNTIFS(F$573:F$577,"&lt;&gt;",$AS$573:$AS$577,$AS327,$AT$573:$AT$577,$AT327,$E$573:$E$577,$E327),SUMIFS(F$573:F$577,$AS$573:$AS$577,$AS327,$AT$573:$AT$577,$AT327,$E$573:$E$577,$E327),"")</f>
        <v/>
      </c>
      <c r="G327" s="315" t="str">
        <f t="shared" si="387"/>
        <v/>
      </c>
      <c r="H327" s="315" t="str">
        <f t="shared" si="387"/>
        <v/>
      </c>
      <c r="I327" s="315" t="str">
        <f t="shared" si="387"/>
        <v/>
      </c>
      <c r="J327" s="315" t="str">
        <f t="shared" si="387"/>
        <v/>
      </c>
      <c r="K327" s="315" t="str">
        <f t="shared" si="387"/>
        <v/>
      </c>
      <c r="L327" s="315" t="str">
        <f t="shared" si="387"/>
        <v/>
      </c>
      <c r="M327" s="315" t="str">
        <f t="shared" si="387"/>
        <v/>
      </c>
      <c r="N327" s="315" t="str">
        <f t="shared" si="387"/>
        <v/>
      </c>
      <c r="O327" s="315" t="str">
        <f t="shared" si="387"/>
        <v/>
      </c>
      <c r="P327" s="315" t="str">
        <f t="shared" ref="P327:AC328" si="388">IF(COUNTIFS(P$573:P$577,"&lt;&gt;",$AS$573:$AS$577,$AS327,$AT$573:$AT$577,$AT327,$E$573:$E$577,$E327),SUMIFS(P$573:P$577,$AS$573:$AS$577,$AS327,$AT$573:$AT$577,$AT327,$E$573:$E$577,$E327),"")</f>
        <v/>
      </c>
      <c r="Q327" s="315" t="str">
        <f t="shared" si="388"/>
        <v/>
      </c>
      <c r="R327" s="315" t="str">
        <f t="shared" si="388"/>
        <v/>
      </c>
      <c r="S327" s="315" t="str">
        <f t="shared" si="388"/>
        <v/>
      </c>
      <c r="T327" s="315" t="str">
        <f t="shared" si="388"/>
        <v/>
      </c>
      <c r="U327" s="315" t="str">
        <f t="shared" si="388"/>
        <v/>
      </c>
      <c r="V327" s="315" t="str">
        <f t="shared" si="388"/>
        <v/>
      </c>
      <c r="W327" s="315" t="str">
        <f t="shared" si="388"/>
        <v/>
      </c>
      <c r="X327" s="315" t="str">
        <f t="shared" si="388"/>
        <v/>
      </c>
      <c r="Y327" s="315" t="str">
        <f t="shared" si="388"/>
        <v/>
      </c>
      <c r="Z327" s="315" t="str">
        <f t="shared" si="388"/>
        <v/>
      </c>
      <c r="AA327" s="315" t="str">
        <f t="shared" si="388"/>
        <v/>
      </c>
      <c r="AB327" s="315" t="str">
        <f t="shared" si="388"/>
        <v/>
      </c>
      <c r="AC327" s="315" t="str">
        <f t="shared" si="388"/>
        <v/>
      </c>
      <c r="AD327" s="673" t="s">
        <v>281</v>
      </c>
      <c r="AE327" s="674"/>
      <c r="AF327" s="310" t="str">
        <f>IF(COUNT(F327:Q327)=0,"",SUM(F327:Q327))</f>
        <v/>
      </c>
      <c r="AG327" s="310" t="str">
        <f>IF(COUNT(R327:AC327)=0,"",SUM(R327:AC327))</f>
        <v/>
      </c>
      <c r="AH327" s="310" t="str">
        <f t="shared" ref="AH327:AO327" si="389">IF(COUNTIFS(AH$573:AH$577,"&lt;&gt;",$AS$573:$AS$577,$AS327,$AT$573:$AT$577,$AT327,$AD$573:$AD$577,$AD327),SUMIFS(AH$573:AH$577,$AS$573:$AS$577,$AS327,$AT$573:$AT$577,$AT327,$AD$573:$AD$577,$AD327),"")</f>
        <v/>
      </c>
      <c r="AI327" s="310" t="str">
        <f t="shared" si="389"/>
        <v/>
      </c>
      <c r="AJ327" s="310" t="str">
        <f t="shared" si="389"/>
        <v/>
      </c>
      <c r="AK327" s="310" t="str">
        <f t="shared" si="389"/>
        <v/>
      </c>
      <c r="AL327" s="310" t="str">
        <f t="shared" si="389"/>
        <v/>
      </c>
      <c r="AM327" s="310" t="str">
        <f t="shared" si="389"/>
        <v/>
      </c>
      <c r="AN327" s="310" t="str">
        <f t="shared" si="389"/>
        <v/>
      </c>
      <c r="AO327" s="310" t="str">
        <f t="shared" si="389"/>
        <v/>
      </c>
      <c r="AP327" s="335" t="str">
        <f>IF(COUNTIFS(AP$573:AP$577,"&lt;&gt;",$AS$573:$AS$577,$AS327,$AT$573:$AT$577,$AT327,$AD$573:$AD$577,$AD327),INDEX($AP$573:$AP$577,SUMPRODUCT(($AD$573:$AD$577=$AD327)*($AS$573:$AS$577=$AS327)*($AT$573:$AT$577=$AT327)*ROW($AS$573:$AS$577))-572,1),"")</f>
        <v/>
      </c>
      <c r="AS327" s="311" t="str">
        <f>IF(C325="","",C325)</f>
        <v>中国</v>
      </c>
      <c r="AT327" s="311" t="str">
        <f>IF(D325="","",D325)</f>
        <v>北海道</v>
      </c>
    </row>
    <row r="328" spans="2:47" ht="13.5" hidden="1" customHeight="1">
      <c r="B328" s="313"/>
      <c r="C328" s="675" t="str">
        <f>C322</f>
        <v>中国</v>
      </c>
      <c r="D328" s="675" t="s">
        <v>283</v>
      </c>
      <c r="E328" s="26" t="s">
        <v>279</v>
      </c>
      <c r="F328" s="315" t="str">
        <f t="shared" si="387"/>
        <v/>
      </c>
      <c r="G328" s="315" t="str">
        <f t="shared" si="387"/>
        <v/>
      </c>
      <c r="H328" s="315" t="str">
        <f t="shared" si="387"/>
        <v/>
      </c>
      <c r="I328" s="315" t="str">
        <f t="shared" si="387"/>
        <v/>
      </c>
      <c r="J328" s="315" t="str">
        <f t="shared" si="387"/>
        <v/>
      </c>
      <c r="K328" s="315" t="str">
        <f t="shared" si="387"/>
        <v/>
      </c>
      <c r="L328" s="315" t="str">
        <f t="shared" si="387"/>
        <v/>
      </c>
      <c r="M328" s="315" t="str">
        <f t="shared" si="387"/>
        <v/>
      </c>
      <c r="N328" s="315" t="str">
        <f t="shared" si="387"/>
        <v/>
      </c>
      <c r="O328" s="315" t="str">
        <f t="shared" si="387"/>
        <v/>
      </c>
      <c r="P328" s="315" t="str">
        <f t="shared" si="388"/>
        <v/>
      </c>
      <c r="Q328" s="315" t="str">
        <f t="shared" si="388"/>
        <v/>
      </c>
      <c r="R328" s="315" t="str">
        <f t="shared" si="388"/>
        <v/>
      </c>
      <c r="S328" s="315" t="str">
        <f t="shared" si="388"/>
        <v/>
      </c>
      <c r="T328" s="315" t="str">
        <f t="shared" si="388"/>
        <v/>
      </c>
      <c r="U328" s="315" t="str">
        <f t="shared" si="388"/>
        <v/>
      </c>
      <c r="V328" s="315" t="str">
        <f t="shared" si="388"/>
        <v/>
      </c>
      <c r="W328" s="315" t="str">
        <f t="shared" si="388"/>
        <v/>
      </c>
      <c r="X328" s="315" t="str">
        <f t="shared" si="388"/>
        <v/>
      </c>
      <c r="Y328" s="315" t="str">
        <f t="shared" si="388"/>
        <v/>
      </c>
      <c r="Z328" s="315" t="str">
        <f t="shared" si="388"/>
        <v/>
      </c>
      <c r="AA328" s="315" t="str">
        <f t="shared" si="388"/>
        <v/>
      </c>
      <c r="AB328" s="315" t="str">
        <f t="shared" si="388"/>
        <v/>
      </c>
      <c r="AC328" s="315" t="str">
        <f t="shared" si="388"/>
        <v/>
      </c>
      <c r="AD328" s="671" t="s">
        <v>279</v>
      </c>
      <c r="AE328" s="26" t="s">
        <v>171</v>
      </c>
      <c r="AF328" s="310" t="str">
        <f>IF(COUNT(J328)=0,"",J328)</f>
        <v/>
      </c>
      <c r="AG328" s="310" t="str">
        <f>IF(COUNT(V328)=0,"",V328)</f>
        <v/>
      </c>
      <c r="AH328" s="315" t="str">
        <f t="shared" ref="AH328:AO329" si="390">IF(COUNTIFS(AH$573:AH$577,"&lt;&gt;",$AS$573:$AS$577,$AS328,$AT$573:$AT$577,$AT328,$AE$573:$AE$577,$AE328),SUMIFS(AH$573:AH$577,$AS$573:$AS$577,$AS328,$AT$573:$AT$577,$AT328,$AE$573:$AE$577,$AE328),"")</f>
        <v/>
      </c>
      <c r="AI328" s="315" t="str">
        <f t="shared" si="390"/>
        <v/>
      </c>
      <c r="AJ328" s="315" t="str">
        <f t="shared" si="390"/>
        <v/>
      </c>
      <c r="AK328" s="315" t="str">
        <f t="shared" si="390"/>
        <v/>
      </c>
      <c r="AL328" s="315" t="str">
        <f t="shared" si="390"/>
        <v/>
      </c>
      <c r="AM328" s="315" t="str">
        <f t="shared" si="390"/>
        <v/>
      </c>
      <c r="AN328" s="315" t="str">
        <f t="shared" si="390"/>
        <v/>
      </c>
      <c r="AO328" s="315" t="str">
        <f t="shared" si="390"/>
        <v/>
      </c>
      <c r="AP328" s="300"/>
      <c r="AS328" s="311" t="str">
        <f>IF(C328="","",C328)</f>
        <v>中国</v>
      </c>
      <c r="AT328" s="311" t="str">
        <f>IF(D328="","",D328)</f>
        <v>東北</v>
      </c>
    </row>
    <row r="329" spans="2:47" ht="13.5" hidden="1" customHeight="1">
      <c r="B329" s="313"/>
      <c r="C329" s="675"/>
      <c r="D329" s="675"/>
      <c r="E329" s="302"/>
      <c r="F329" s="316"/>
      <c r="G329" s="316"/>
      <c r="H329" s="316"/>
      <c r="I329" s="316"/>
      <c r="J329" s="316"/>
      <c r="K329" s="316"/>
      <c r="L329" s="316"/>
      <c r="M329" s="316"/>
      <c r="N329" s="316"/>
      <c r="O329" s="316"/>
      <c r="P329" s="316"/>
      <c r="Q329" s="316"/>
      <c r="R329" s="316"/>
      <c r="S329" s="316"/>
      <c r="T329" s="316"/>
      <c r="U329" s="316"/>
      <c r="V329" s="316"/>
      <c r="W329" s="316"/>
      <c r="X329" s="316"/>
      <c r="Y329" s="316"/>
      <c r="Z329" s="316"/>
      <c r="AA329" s="316"/>
      <c r="AB329" s="316"/>
      <c r="AC329" s="316"/>
      <c r="AD329" s="672"/>
      <c r="AE329" s="26" t="s">
        <v>172</v>
      </c>
      <c r="AF329" s="310" t="str">
        <f>IF(COUNT(O328)=0,"",O328)</f>
        <v/>
      </c>
      <c r="AG329" s="310" t="str">
        <f>IF(COUNT(AA328)=0,"",AA328)</f>
        <v/>
      </c>
      <c r="AH329" s="315" t="str">
        <f t="shared" si="390"/>
        <v/>
      </c>
      <c r="AI329" s="315" t="str">
        <f t="shared" si="390"/>
        <v/>
      </c>
      <c r="AJ329" s="315" t="str">
        <f t="shared" si="390"/>
        <v/>
      </c>
      <c r="AK329" s="315" t="str">
        <f t="shared" si="390"/>
        <v/>
      </c>
      <c r="AL329" s="315" t="str">
        <f t="shared" si="390"/>
        <v/>
      </c>
      <c r="AM329" s="315" t="str">
        <f t="shared" si="390"/>
        <v/>
      </c>
      <c r="AN329" s="315" t="str">
        <f t="shared" si="390"/>
        <v/>
      </c>
      <c r="AO329" s="315" t="str">
        <f t="shared" si="390"/>
        <v/>
      </c>
      <c r="AP329" s="303"/>
      <c r="AS329" s="311" t="str">
        <f>IF(C328="","",C328)</f>
        <v>中国</v>
      </c>
      <c r="AT329" s="311" t="str">
        <f>IF(D328="","",D328)</f>
        <v>東北</v>
      </c>
    </row>
    <row r="330" spans="2:47" ht="13.5" hidden="1" customHeight="1">
      <c r="B330" s="313"/>
      <c r="C330" s="675"/>
      <c r="D330" s="675"/>
      <c r="E330" s="26" t="s">
        <v>280</v>
      </c>
      <c r="F330" s="315" t="str">
        <f t="shared" ref="F330:O331" si="391">IF(COUNTIFS(F$573:F$577,"&lt;&gt;",$AS$573:$AS$577,$AS330,$AT$573:$AT$577,$AT330,$E$573:$E$577,$E330),SUMIFS(F$573:F$577,$AS$573:$AS$577,$AS330,$AT$573:$AT$577,$AT330,$E$573:$E$577,$E330),"")</f>
        <v/>
      </c>
      <c r="G330" s="315" t="str">
        <f t="shared" si="391"/>
        <v/>
      </c>
      <c r="H330" s="315" t="str">
        <f t="shared" si="391"/>
        <v/>
      </c>
      <c r="I330" s="315" t="str">
        <f t="shared" si="391"/>
        <v/>
      </c>
      <c r="J330" s="315" t="str">
        <f t="shared" si="391"/>
        <v/>
      </c>
      <c r="K330" s="315" t="str">
        <f t="shared" si="391"/>
        <v/>
      </c>
      <c r="L330" s="315" t="str">
        <f t="shared" si="391"/>
        <v/>
      </c>
      <c r="M330" s="315" t="str">
        <f t="shared" si="391"/>
        <v/>
      </c>
      <c r="N330" s="315" t="str">
        <f t="shared" si="391"/>
        <v/>
      </c>
      <c r="O330" s="315" t="str">
        <f t="shared" si="391"/>
        <v/>
      </c>
      <c r="P330" s="315" t="str">
        <f t="shared" ref="P330:AC331" si="392">IF(COUNTIFS(P$573:P$577,"&lt;&gt;",$AS$573:$AS$577,$AS330,$AT$573:$AT$577,$AT330,$E$573:$E$577,$E330),SUMIFS(P$573:P$577,$AS$573:$AS$577,$AS330,$AT$573:$AT$577,$AT330,$E$573:$E$577,$E330),"")</f>
        <v/>
      </c>
      <c r="Q330" s="315" t="str">
        <f t="shared" si="392"/>
        <v/>
      </c>
      <c r="R330" s="315" t="str">
        <f t="shared" si="392"/>
        <v/>
      </c>
      <c r="S330" s="315" t="str">
        <f t="shared" si="392"/>
        <v/>
      </c>
      <c r="T330" s="315" t="str">
        <f t="shared" si="392"/>
        <v/>
      </c>
      <c r="U330" s="315" t="str">
        <f t="shared" si="392"/>
        <v/>
      </c>
      <c r="V330" s="315" t="str">
        <f t="shared" si="392"/>
        <v/>
      </c>
      <c r="W330" s="315" t="str">
        <f t="shared" si="392"/>
        <v/>
      </c>
      <c r="X330" s="315" t="str">
        <f t="shared" si="392"/>
        <v/>
      </c>
      <c r="Y330" s="315" t="str">
        <f t="shared" si="392"/>
        <v/>
      </c>
      <c r="Z330" s="315" t="str">
        <f t="shared" si="392"/>
        <v/>
      </c>
      <c r="AA330" s="315" t="str">
        <f t="shared" si="392"/>
        <v/>
      </c>
      <c r="AB330" s="315" t="str">
        <f t="shared" si="392"/>
        <v/>
      </c>
      <c r="AC330" s="315" t="str">
        <f t="shared" si="392"/>
        <v/>
      </c>
      <c r="AD330" s="673" t="s">
        <v>281</v>
      </c>
      <c r="AE330" s="674"/>
      <c r="AF330" s="310" t="str">
        <f>IF(COUNT(F330:Q330)=0,"",SUM(F330:Q330))</f>
        <v/>
      </c>
      <c r="AG330" s="310" t="str">
        <f>IF(COUNT(R330:AC330)=0,"",SUM(R330:AC330))</f>
        <v/>
      </c>
      <c r="AH330" s="310" t="str">
        <f t="shared" ref="AH330:AO330" si="393">IF(COUNTIFS(AH$573:AH$577,"&lt;&gt;",$AS$573:$AS$577,$AS330,$AT$573:$AT$577,$AT330,$AD$573:$AD$577,$AD330),SUMIFS(AH$573:AH$577,$AS$573:$AS$577,$AS330,$AT$573:$AT$577,$AT330,$AD$573:$AD$577,$AD330),"")</f>
        <v/>
      </c>
      <c r="AI330" s="310" t="str">
        <f t="shared" si="393"/>
        <v/>
      </c>
      <c r="AJ330" s="310" t="str">
        <f t="shared" si="393"/>
        <v/>
      </c>
      <c r="AK330" s="310" t="str">
        <f t="shared" si="393"/>
        <v/>
      </c>
      <c r="AL330" s="310" t="str">
        <f t="shared" si="393"/>
        <v/>
      </c>
      <c r="AM330" s="310" t="str">
        <f t="shared" si="393"/>
        <v/>
      </c>
      <c r="AN330" s="310" t="str">
        <f t="shared" si="393"/>
        <v/>
      </c>
      <c r="AO330" s="310" t="str">
        <f t="shared" si="393"/>
        <v/>
      </c>
      <c r="AP330" s="335" t="str">
        <f>IF(COUNTIFS(AP$573:AP$577,"&lt;&gt;",$AS$573:$AS$577,$AS330,$AT$573:$AT$577,$AT330,$AD$573:$AD$577,$AD330),INDEX($AP$573:$AP$577,SUMPRODUCT(($AD$573:$AD$577=$AD330)*($AS$573:$AS$577=$AS330)*($AT$573:$AT$577=$AT330)*ROW($AS$573:$AS$577))-572,1),"")</f>
        <v/>
      </c>
      <c r="AS330" s="311" t="str">
        <f>IF(C328="","",C328)</f>
        <v>中国</v>
      </c>
      <c r="AT330" s="311" t="str">
        <f>IF(D328="","",D328)</f>
        <v>東北</v>
      </c>
    </row>
    <row r="331" spans="2:47" ht="13.5" hidden="1" customHeight="1">
      <c r="B331" s="313"/>
      <c r="C331" s="675" t="str">
        <f>C322</f>
        <v>中国</v>
      </c>
      <c r="D331" s="675" t="s">
        <v>286</v>
      </c>
      <c r="E331" s="26" t="s">
        <v>279</v>
      </c>
      <c r="F331" s="315" t="str">
        <f t="shared" si="391"/>
        <v/>
      </c>
      <c r="G331" s="315" t="str">
        <f t="shared" si="391"/>
        <v/>
      </c>
      <c r="H331" s="315" t="str">
        <f t="shared" si="391"/>
        <v/>
      </c>
      <c r="I331" s="315" t="str">
        <f t="shared" si="391"/>
        <v/>
      </c>
      <c r="J331" s="315" t="str">
        <f t="shared" si="391"/>
        <v/>
      </c>
      <c r="K331" s="315" t="str">
        <f t="shared" si="391"/>
        <v/>
      </c>
      <c r="L331" s="315" t="str">
        <f t="shared" si="391"/>
        <v/>
      </c>
      <c r="M331" s="315" t="str">
        <f t="shared" si="391"/>
        <v/>
      </c>
      <c r="N331" s="315" t="str">
        <f t="shared" si="391"/>
        <v/>
      </c>
      <c r="O331" s="315" t="str">
        <f t="shared" si="391"/>
        <v/>
      </c>
      <c r="P331" s="315" t="str">
        <f t="shared" si="392"/>
        <v/>
      </c>
      <c r="Q331" s="315" t="str">
        <f t="shared" si="392"/>
        <v/>
      </c>
      <c r="R331" s="315" t="str">
        <f t="shared" si="392"/>
        <v/>
      </c>
      <c r="S331" s="315" t="str">
        <f t="shared" si="392"/>
        <v/>
      </c>
      <c r="T331" s="315" t="str">
        <f t="shared" si="392"/>
        <v/>
      </c>
      <c r="U331" s="315" t="str">
        <f t="shared" si="392"/>
        <v/>
      </c>
      <c r="V331" s="315" t="str">
        <f t="shared" si="392"/>
        <v/>
      </c>
      <c r="W331" s="315" t="str">
        <f t="shared" si="392"/>
        <v/>
      </c>
      <c r="X331" s="315" t="str">
        <f t="shared" si="392"/>
        <v/>
      </c>
      <c r="Y331" s="315" t="str">
        <f t="shared" si="392"/>
        <v/>
      </c>
      <c r="Z331" s="315" t="str">
        <f t="shared" si="392"/>
        <v/>
      </c>
      <c r="AA331" s="315" t="str">
        <f t="shared" si="392"/>
        <v/>
      </c>
      <c r="AB331" s="315" t="str">
        <f t="shared" si="392"/>
        <v/>
      </c>
      <c r="AC331" s="315" t="str">
        <f t="shared" si="392"/>
        <v/>
      </c>
      <c r="AD331" s="671" t="s">
        <v>279</v>
      </c>
      <c r="AE331" s="26" t="s">
        <v>171</v>
      </c>
      <c r="AF331" s="310" t="str">
        <f>IF(COUNT(J331)=0,"",J331)</f>
        <v/>
      </c>
      <c r="AG331" s="310" t="str">
        <f>IF(COUNT(V331)=0,"",V331)</f>
        <v/>
      </c>
      <c r="AH331" s="315" t="str">
        <f t="shared" ref="AH331:AO332" si="394">IF(COUNTIFS(AH$573:AH$577,"&lt;&gt;",$AS$573:$AS$577,$AS331,$AT$573:$AT$577,$AT331,$AE$573:$AE$577,$AE331),SUMIFS(AH$573:AH$577,$AS$573:$AS$577,$AS331,$AT$573:$AT$577,$AT331,$AE$573:$AE$577,$AE331),"")</f>
        <v/>
      </c>
      <c r="AI331" s="315" t="str">
        <f t="shared" si="394"/>
        <v/>
      </c>
      <c r="AJ331" s="315" t="str">
        <f t="shared" si="394"/>
        <v/>
      </c>
      <c r="AK331" s="315" t="str">
        <f t="shared" si="394"/>
        <v/>
      </c>
      <c r="AL331" s="315" t="str">
        <f t="shared" si="394"/>
        <v/>
      </c>
      <c r="AM331" s="315" t="str">
        <f t="shared" si="394"/>
        <v/>
      </c>
      <c r="AN331" s="315" t="str">
        <f t="shared" si="394"/>
        <v/>
      </c>
      <c r="AO331" s="315" t="str">
        <f t="shared" si="394"/>
        <v/>
      </c>
      <c r="AP331" s="300"/>
      <c r="AS331" s="311" t="str">
        <f>IF(C331="","",C331)</f>
        <v>中国</v>
      </c>
      <c r="AT331" s="311" t="str">
        <f>IF(D331="","",D331)</f>
        <v>東京</v>
      </c>
    </row>
    <row r="332" spans="2:47" ht="13.5" hidden="1" customHeight="1">
      <c r="B332" s="313"/>
      <c r="C332" s="675"/>
      <c r="D332" s="675"/>
      <c r="E332" s="302"/>
      <c r="F332" s="316"/>
      <c r="G332" s="316"/>
      <c r="H332" s="316"/>
      <c r="I332" s="316"/>
      <c r="J332" s="316"/>
      <c r="K332" s="316"/>
      <c r="L332" s="316"/>
      <c r="M332" s="316"/>
      <c r="N332" s="316"/>
      <c r="O332" s="316"/>
      <c r="P332" s="316"/>
      <c r="Q332" s="316"/>
      <c r="R332" s="316"/>
      <c r="S332" s="316"/>
      <c r="T332" s="316"/>
      <c r="U332" s="316"/>
      <c r="V332" s="316"/>
      <c r="W332" s="316"/>
      <c r="X332" s="316"/>
      <c r="Y332" s="316"/>
      <c r="Z332" s="316"/>
      <c r="AA332" s="316"/>
      <c r="AB332" s="316"/>
      <c r="AC332" s="316"/>
      <c r="AD332" s="672"/>
      <c r="AE332" s="26" t="s">
        <v>172</v>
      </c>
      <c r="AF332" s="310" t="str">
        <f>IF(COUNT(O331)=0,"",O331)</f>
        <v/>
      </c>
      <c r="AG332" s="310" t="str">
        <f>IF(COUNT(AA331)=0,"",AA331)</f>
        <v/>
      </c>
      <c r="AH332" s="315" t="str">
        <f t="shared" si="394"/>
        <v/>
      </c>
      <c r="AI332" s="315" t="str">
        <f t="shared" si="394"/>
        <v/>
      </c>
      <c r="AJ332" s="315" t="str">
        <f t="shared" si="394"/>
        <v/>
      </c>
      <c r="AK332" s="315" t="str">
        <f t="shared" si="394"/>
        <v/>
      </c>
      <c r="AL332" s="315" t="str">
        <f t="shared" si="394"/>
        <v/>
      </c>
      <c r="AM332" s="315" t="str">
        <f t="shared" si="394"/>
        <v/>
      </c>
      <c r="AN332" s="315" t="str">
        <f t="shared" si="394"/>
        <v/>
      </c>
      <c r="AO332" s="315" t="str">
        <f t="shared" si="394"/>
        <v/>
      </c>
      <c r="AP332" s="303"/>
      <c r="AS332" s="311" t="str">
        <f>IF(C331="","",C331)</f>
        <v>中国</v>
      </c>
      <c r="AT332" s="311" t="str">
        <f>IF(D331="","",D331)</f>
        <v>東京</v>
      </c>
    </row>
    <row r="333" spans="2:47" ht="13.5" hidden="1" customHeight="1">
      <c r="B333" s="313"/>
      <c r="C333" s="675"/>
      <c r="D333" s="675"/>
      <c r="E333" s="26" t="s">
        <v>280</v>
      </c>
      <c r="F333" s="315" t="str">
        <f t="shared" ref="F333:O334" si="395">IF(COUNTIFS(F$573:F$577,"&lt;&gt;",$AS$573:$AS$577,$AS333,$AT$573:$AT$577,$AT333,$E$573:$E$577,$E333),SUMIFS(F$573:F$577,$AS$573:$AS$577,$AS333,$AT$573:$AT$577,$AT333,$E$573:$E$577,$E333),"")</f>
        <v/>
      </c>
      <c r="G333" s="315" t="str">
        <f t="shared" si="395"/>
        <v/>
      </c>
      <c r="H333" s="315" t="str">
        <f t="shared" si="395"/>
        <v/>
      </c>
      <c r="I333" s="315" t="str">
        <f t="shared" si="395"/>
        <v/>
      </c>
      <c r="J333" s="315" t="str">
        <f t="shared" si="395"/>
        <v/>
      </c>
      <c r="K333" s="315" t="str">
        <f t="shared" si="395"/>
        <v/>
      </c>
      <c r="L333" s="315" t="str">
        <f t="shared" si="395"/>
        <v/>
      </c>
      <c r="M333" s="315" t="str">
        <f t="shared" si="395"/>
        <v/>
      </c>
      <c r="N333" s="315" t="str">
        <f t="shared" si="395"/>
        <v/>
      </c>
      <c r="O333" s="315" t="str">
        <f t="shared" si="395"/>
        <v/>
      </c>
      <c r="P333" s="315" t="str">
        <f t="shared" ref="P333:AC334" si="396">IF(COUNTIFS(P$573:P$577,"&lt;&gt;",$AS$573:$AS$577,$AS333,$AT$573:$AT$577,$AT333,$E$573:$E$577,$E333),SUMIFS(P$573:P$577,$AS$573:$AS$577,$AS333,$AT$573:$AT$577,$AT333,$E$573:$E$577,$E333),"")</f>
        <v/>
      </c>
      <c r="Q333" s="315" t="str">
        <f t="shared" si="396"/>
        <v/>
      </c>
      <c r="R333" s="315" t="str">
        <f t="shared" si="396"/>
        <v/>
      </c>
      <c r="S333" s="315" t="str">
        <f t="shared" si="396"/>
        <v/>
      </c>
      <c r="T333" s="315" t="str">
        <f t="shared" si="396"/>
        <v/>
      </c>
      <c r="U333" s="315" t="str">
        <f t="shared" si="396"/>
        <v/>
      </c>
      <c r="V333" s="315" t="str">
        <f t="shared" si="396"/>
        <v/>
      </c>
      <c r="W333" s="315" t="str">
        <f t="shared" si="396"/>
        <v/>
      </c>
      <c r="X333" s="315" t="str">
        <f t="shared" si="396"/>
        <v/>
      </c>
      <c r="Y333" s="315" t="str">
        <f t="shared" si="396"/>
        <v/>
      </c>
      <c r="Z333" s="315" t="str">
        <f t="shared" si="396"/>
        <v/>
      </c>
      <c r="AA333" s="315" t="str">
        <f t="shared" si="396"/>
        <v/>
      </c>
      <c r="AB333" s="315" t="str">
        <f t="shared" si="396"/>
        <v/>
      </c>
      <c r="AC333" s="315" t="str">
        <f t="shared" si="396"/>
        <v/>
      </c>
      <c r="AD333" s="673" t="s">
        <v>281</v>
      </c>
      <c r="AE333" s="674"/>
      <c r="AF333" s="310" t="str">
        <f>IF(COUNT(F333:Q333)=0,"",SUM(F333:Q333))</f>
        <v/>
      </c>
      <c r="AG333" s="310" t="str">
        <f>IF(COUNT(R333:AC333)=0,"",SUM(R333:AC333))</f>
        <v/>
      </c>
      <c r="AH333" s="310" t="str">
        <f t="shared" ref="AH333:AO333" si="397">IF(COUNTIFS(AH$573:AH$577,"&lt;&gt;",$AS$573:$AS$577,$AS333,$AT$573:$AT$577,$AT333,$AD$573:$AD$577,$AD333),SUMIFS(AH$573:AH$577,$AS$573:$AS$577,$AS333,$AT$573:$AT$577,$AT333,$AD$573:$AD$577,$AD333),"")</f>
        <v/>
      </c>
      <c r="AI333" s="310" t="str">
        <f t="shared" si="397"/>
        <v/>
      </c>
      <c r="AJ333" s="310" t="str">
        <f t="shared" si="397"/>
        <v/>
      </c>
      <c r="AK333" s="310" t="str">
        <f t="shared" si="397"/>
        <v/>
      </c>
      <c r="AL333" s="310" t="str">
        <f t="shared" si="397"/>
        <v/>
      </c>
      <c r="AM333" s="310" t="str">
        <f t="shared" si="397"/>
        <v/>
      </c>
      <c r="AN333" s="310" t="str">
        <f t="shared" si="397"/>
        <v/>
      </c>
      <c r="AO333" s="310" t="str">
        <f t="shared" si="397"/>
        <v/>
      </c>
      <c r="AP333" s="335" t="str">
        <f>IF(COUNTIFS(AP$573:AP$577,"&lt;&gt;",$AS$573:$AS$577,$AS333,$AT$573:$AT$577,$AT333,$AD$573:$AD$577,$AD333),INDEX($AP$573:$AP$577,SUMPRODUCT(($AD$573:$AD$577=$AD333)*($AS$573:$AS$577=$AS333)*($AT$573:$AT$577=$AT333)*ROW($AS$573:$AS$577))-572,1),"")</f>
        <v/>
      </c>
      <c r="AS333" s="311" t="str">
        <f>IF(C331="","",C331)</f>
        <v>中国</v>
      </c>
      <c r="AT333" s="311" t="str">
        <f>IF(D331="","",D331)</f>
        <v>東京</v>
      </c>
    </row>
    <row r="334" spans="2:47" ht="13.5" hidden="1" customHeight="1">
      <c r="B334" s="313"/>
      <c r="C334" s="675" t="str">
        <f>C322</f>
        <v>中国</v>
      </c>
      <c r="D334" s="675" t="s">
        <v>284</v>
      </c>
      <c r="E334" s="26" t="s">
        <v>279</v>
      </c>
      <c r="F334" s="315" t="str">
        <f t="shared" si="395"/>
        <v/>
      </c>
      <c r="G334" s="315" t="str">
        <f t="shared" si="395"/>
        <v/>
      </c>
      <c r="H334" s="315" t="str">
        <f t="shared" si="395"/>
        <v/>
      </c>
      <c r="I334" s="315" t="str">
        <f t="shared" si="395"/>
        <v/>
      </c>
      <c r="J334" s="315" t="str">
        <f t="shared" si="395"/>
        <v/>
      </c>
      <c r="K334" s="315" t="str">
        <f t="shared" si="395"/>
        <v/>
      </c>
      <c r="L334" s="315" t="str">
        <f t="shared" si="395"/>
        <v/>
      </c>
      <c r="M334" s="315" t="str">
        <f t="shared" si="395"/>
        <v/>
      </c>
      <c r="N334" s="315" t="str">
        <f t="shared" si="395"/>
        <v/>
      </c>
      <c r="O334" s="315" t="str">
        <f t="shared" si="395"/>
        <v/>
      </c>
      <c r="P334" s="315" t="str">
        <f t="shared" si="396"/>
        <v/>
      </c>
      <c r="Q334" s="315" t="str">
        <f t="shared" si="396"/>
        <v/>
      </c>
      <c r="R334" s="315" t="str">
        <f t="shared" si="396"/>
        <v/>
      </c>
      <c r="S334" s="315" t="str">
        <f t="shared" si="396"/>
        <v/>
      </c>
      <c r="T334" s="315" t="str">
        <f t="shared" si="396"/>
        <v/>
      </c>
      <c r="U334" s="315" t="str">
        <f t="shared" si="396"/>
        <v/>
      </c>
      <c r="V334" s="315" t="str">
        <f t="shared" si="396"/>
        <v/>
      </c>
      <c r="W334" s="315" t="str">
        <f t="shared" si="396"/>
        <v/>
      </c>
      <c r="X334" s="315" t="str">
        <f t="shared" si="396"/>
        <v/>
      </c>
      <c r="Y334" s="315" t="str">
        <f t="shared" si="396"/>
        <v/>
      </c>
      <c r="Z334" s="315" t="str">
        <f t="shared" si="396"/>
        <v/>
      </c>
      <c r="AA334" s="315" t="str">
        <f t="shared" si="396"/>
        <v/>
      </c>
      <c r="AB334" s="315" t="str">
        <f t="shared" si="396"/>
        <v/>
      </c>
      <c r="AC334" s="315" t="str">
        <f t="shared" si="396"/>
        <v/>
      </c>
      <c r="AD334" s="671" t="s">
        <v>279</v>
      </c>
      <c r="AE334" s="26" t="s">
        <v>171</v>
      </c>
      <c r="AF334" s="310" t="str">
        <f>IF(COUNT(J334)=0,"",J334)</f>
        <v/>
      </c>
      <c r="AG334" s="310" t="str">
        <f>IF(COUNT(V334)=0,"",V334)</f>
        <v/>
      </c>
      <c r="AH334" s="315" t="str">
        <f t="shared" ref="AH334:AO335" si="398">IF(COUNTIFS(AH$573:AH$577,"&lt;&gt;",$AS$573:$AS$577,$AS334,$AT$573:$AT$577,$AT334,$AE$573:$AE$577,$AE334),SUMIFS(AH$573:AH$577,$AS$573:$AS$577,$AS334,$AT$573:$AT$577,$AT334,$AE$573:$AE$577,$AE334),"")</f>
        <v/>
      </c>
      <c r="AI334" s="315" t="str">
        <f t="shared" si="398"/>
        <v/>
      </c>
      <c r="AJ334" s="315" t="str">
        <f t="shared" si="398"/>
        <v/>
      </c>
      <c r="AK334" s="315" t="str">
        <f t="shared" si="398"/>
        <v/>
      </c>
      <c r="AL334" s="315" t="str">
        <f t="shared" si="398"/>
        <v/>
      </c>
      <c r="AM334" s="315" t="str">
        <f t="shared" si="398"/>
        <v/>
      </c>
      <c r="AN334" s="315" t="str">
        <f t="shared" si="398"/>
        <v/>
      </c>
      <c r="AO334" s="315" t="str">
        <f t="shared" si="398"/>
        <v/>
      </c>
      <c r="AP334" s="300"/>
      <c r="AS334" s="311" t="str">
        <f>IF(C334="","",C334)</f>
        <v>中国</v>
      </c>
      <c r="AT334" s="311" t="str">
        <f>IF(D334="","",D334)</f>
        <v>中部</v>
      </c>
    </row>
    <row r="335" spans="2:47" ht="13.5" hidden="1" customHeight="1">
      <c r="B335" s="313"/>
      <c r="C335" s="675"/>
      <c r="D335" s="675"/>
      <c r="E335" s="302"/>
      <c r="F335" s="316"/>
      <c r="G335" s="316"/>
      <c r="H335" s="316"/>
      <c r="I335" s="316"/>
      <c r="J335" s="316"/>
      <c r="K335" s="316"/>
      <c r="L335" s="316"/>
      <c r="M335" s="316"/>
      <c r="N335" s="316"/>
      <c r="O335" s="316"/>
      <c r="P335" s="316"/>
      <c r="Q335" s="316"/>
      <c r="R335" s="316"/>
      <c r="S335" s="316"/>
      <c r="T335" s="316"/>
      <c r="U335" s="316"/>
      <c r="V335" s="316"/>
      <c r="W335" s="316"/>
      <c r="X335" s="316"/>
      <c r="Y335" s="316"/>
      <c r="Z335" s="316"/>
      <c r="AA335" s="316"/>
      <c r="AB335" s="316"/>
      <c r="AC335" s="316"/>
      <c r="AD335" s="672"/>
      <c r="AE335" s="26" t="s">
        <v>172</v>
      </c>
      <c r="AF335" s="310" t="str">
        <f>IF(COUNT(O334)=0,"",O334)</f>
        <v/>
      </c>
      <c r="AG335" s="310" t="str">
        <f>IF(COUNT(AA334)=0,"",AA334)</f>
        <v/>
      </c>
      <c r="AH335" s="315" t="str">
        <f t="shared" si="398"/>
        <v/>
      </c>
      <c r="AI335" s="315" t="str">
        <f t="shared" si="398"/>
        <v/>
      </c>
      <c r="AJ335" s="315" t="str">
        <f t="shared" si="398"/>
        <v/>
      </c>
      <c r="AK335" s="315" t="str">
        <f t="shared" si="398"/>
        <v/>
      </c>
      <c r="AL335" s="315" t="str">
        <f t="shared" si="398"/>
        <v/>
      </c>
      <c r="AM335" s="315" t="str">
        <f t="shared" si="398"/>
        <v/>
      </c>
      <c r="AN335" s="315" t="str">
        <f t="shared" si="398"/>
        <v/>
      </c>
      <c r="AO335" s="315" t="str">
        <f t="shared" si="398"/>
        <v/>
      </c>
      <c r="AP335" s="303"/>
      <c r="AS335" s="311" t="str">
        <f>IF(C334="","",C334)</f>
        <v>中国</v>
      </c>
      <c r="AT335" s="311" t="str">
        <f>IF(D334="","",D334)</f>
        <v>中部</v>
      </c>
    </row>
    <row r="336" spans="2:47" ht="13.5" hidden="1" customHeight="1">
      <c r="B336" s="313"/>
      <c r="C336" s="675"/>
      <c r="D336" s="675"/>
      <c r="E336" s="26" t="s">
        <v>280</v>
      </c>
      <c r="F336" s="315" t="str">
        <f t="shared" ref="F336:O337" si="399">IF(COUNTIFS(F$573:F$577,"&lt;&gt;",$AS$573:$AS$577,$AS336,$AT$573:$AT$577,$AT336,$E$573:$E$577,$E336),SUMIFS(F$573:F$577,$AS$573:$AS$577,$AS336,$AT$573:$AT$577,$AT336,$E$573:$E$577,$E336),"")</f>
        <v/>
      </c>
      <c r="G336" s="315" t="str">
        <f t="shared" si="399"/>
        <v/>
      </c>
      <c r="H336" s="315" t="str">
        <f t="shared" si="399"/>
        <v/>
      </c>
      <c r="I336" s="315" t="str">
        <f t="shared" si="399"/>
        <v/>
      </c>
      <c r="J336" s="315" t="str">
        <f t="shared" si="399"/>
        <v/>
      </c>
      <c r="K336" s="315" t="str">
        <f t="shared" si="399"/>
        <v/>
      </c>
      <c r="L336" s="315" t="str">
        <f t="shared" si="399"/>
        <v/>
      </c>
      <c r="M336" s="315" t="str">
        <f t="shared" si="399"/>
        <v/>
      </c>
      <c r="N336" s="315" t="str">
        <f t="shared" si="399"/>
        <v/>
      </c>
      <c r="O336" s="315" t="str">
        <f t="shared" si="399"/>
        <v/>
      </c>
      <c r="P336" s="315" t="str">
        <f t="shared" ref="P336:AC337" si="400">IF(COUNTIFS(P$573:P$577,"&lt;&gt;",$AS$573:$AS$577,$AS336,$AT$573:$AT$577,$AT336,$E$573:$E$577,$E336),SUMIFS(P$573:P$577,$AS$573:$AS$577,$AS336,$AT$573:$AT$577,$AT336,$E$573:$E$577,$E336),"")</f>
        <v/>
      </c>
      <c r="Q336" s="315" t="str">
        <f t="shared" si="400"/>
        <v/>
      </c>
      <c r="R336" s="315" t="str">
        <f t="shared" si="400"/>
        <v/>
      </c>
      <c r="S336" s="315" t="str">
        <f t="shared" si="400"/>
        <v/>
      </c>
      <c r="T336" s="315" t="str">
        <f t="shared" si="400"/>
        <v/>
      </c>
      <c r="U336" s="315" t="str">
        <f t="shared" si="400"/>
        <v/>
      </c>
      <c r="V336" s="315" t="str">
        <f t="shared" si="400"/>
        <v/>
      </c>
      <c r="W336" s="315" t="str">
        <f t="shared" si="400"/>
        <v/>
      </c>
      <c r="X336" s="315" t="str">
        <f t="shared" si="400"/>
        <v/>
      </c>
      <c r="Y336" s="315" t="str">
        <f t="shared" si="400"/>
        <v/>
      </c>
      <c r="Z336" s="315" t="str">
        <f t="shared" si="400"/>
        <v/>
      </c>
      <c r="AA336" s="315" t="str">
        <f t="shared" si="400"/>
        <v/>
      </c>
      <c r="AB336" s="315" t="str">
        <f t="shared" si="400"/>
        <v/>
      </c>
      <c r="AC336" s="315" t="str">
        <f t="shared" si="400"/>
        <v/>
      </c>
      <c r="AD336" s="673" t="s">
        <v>281</v>
      </c>
      <c r="AE336" s="674"/>
      <c r="AF336" s="310" t="str">
        <f>IF(COUNT(F336:Q336)=0,"",SUM(F336:Q336))</f>
        <v/>
      </c>
      <c r="AG336" s="310" t="str">
        <f>IF(COUNT(R336:AC336)=0,"",SUM(R336:AC336))</f>
        <v/>
      </c>
      <c r="AH336" s="310" t="str">
        <f t="shared" ref="AH336:AO336" si="401">IF(COUNTIFS(AH$573:AH$577,"&lt;&gt;",$AS$573:$AS$577,$AS336,$AT$573:$AT$577,$AT336,$AD$573:$AD$577,$AD336),SUMIFS(AH$573:AH$577,$AS$573:$AS$577,$AS336,$AT$573:$AT$577,$AT336,$AD$573:$AD$577,$AD336),"")</f>
        <v/>
      </c>
      <c r="AI336" s="310" t="str">
        <f t="shared" si="401"/>
        <v/>
      </c>
      <c r="AJ336" s="310" t="str">
        <f t="shared" si="401"/>
        <v/>
      </c>
      <c r="AK336" s="310" t="str">
        <f t="shared" si="401"/>
        <v/>
      </c>
      <c r="AL336" s="310" t="str">
        <f t="shared" si="401"/>
        <v/>
      </c>
      <c r="AM336" s="310" t="str">
        <f t="shared" si="401"/>
        <v/>
      </c>
      <c r="AN336" s="310" t="str">
        <f t="shared" si="401"/>
        <v/>
      </c>
      <c r="AO336" s="310" t="str">
        <f t="shared" si="401"/>
        <v/>
      </c>
      <c r="AP336" s="335" t="str">
        <f>IF(COUNTIFS(AP$573:AP$577,"&lt;&gt;",$AS$573:$AS$577,$AS336,$AT$573:$AT$577,$AT336,$AD$573:$AD$577,$AD336),INDEX($AP$573:$AP$577,SUMPRODUCT(($AD$573:$AD$577=$AD336)*($AS$573:$AS$577=$AS336)*($AT$573:$AT$577=$AT336)*ROW($AS$573:$AS$577))-572,1),"")</f>
        <v/>
      </c>
      <c r="AS336" s="311" t="str">
        <f>IF(C334="","",C334)</f>
        <v>中国</v>
      </c>
      <c r="AT336" s="311" t="str">
        <f>IF(D334="","",D334)</f>
        <v>中部</v>
      </c>
    </row>
    <row r="337" spans="2:46" ht="13.5" hidden="1" customHeight="1">
      <c r="B337" s="313"/>
      <c r="C337" s="675" t="str">
        <f>C322</f>
        <v>中国</v>
      </c>
      <c r="D337" s="675" t="s">
        <v>285</v>
      </c>
      <c r="E337" s="26" t="s">
        <v>279</v>
      </c>
      <c r="F337" s="315" t="str">
        <f t="shared" si="399"/>
        <v/>
      </c>
      <c r="G337" s="315" t="str">
        <f t="shared" si="399"/>
        <v/>
      </c>
      <c r="H337" s="315" t="str">
        <f t="shared" si="399"/>
        <v/>
      </c>
      <c r="I337" s="315" t="str">
        <f t="shared" si="399"/>
        <v/>
      </c>
      <c r="J337" s="315" t="str">
        <f t="shared" si="399"/>
        <v/>
      </c>
      <c r="K337" s="315" t="str">
        <f t="shared" si="399"/>
        <v/>
      </c>
      <c r="L337" s="315" t="str">
        <f t="shared" si="399"/>
        <v/>
      </c>
      <c r="M337" s="315" t="str">
        <f t="shared" si="399"/>
        <v/>
      </c>
      <c r="N337" s="315" t="str">
        <f t="shared" si="399"/>
        <v/>
      </c>
      <c r="O337" s="315" t="str">
        <f t="shared" si="399"/>
        <v/>
      </c>
      <c r="P337" s="315" t="str">
        <f t="shared" si="400"/>
        <v/>
      </c>
      <c r="Q337" s="315" t="str">
        <f t="shared" si="400"/>
        <v/>
      </c>
      <c r="R337" s="315" t="str">
        <f t="shared" si="400"/>
        <v/>
      </c>
      <c r="S337" s="315" t="str">
        <f t="shared" si="400"/>
        <v/>
      </c>
      <c r="T337" s="315" t="str">
        <f t="shared" si="400"/>
        <v/>
      </c>
      <c r="U337" s="315" t="str">
        <f t="shared" si="400"/>
        <v/>
      </c>
      <c r="V337" s="315" t="str">
        <f t="shared" si="400"/>
        <v/>
      </c>
      <c r="W337" s="315" t="str">
        <f t="shared" si="400"/>
        <v/>
      </c>
      <c r="X337" s="315" t="str">
        <f t="shared" si="400"/>
        <v/>
      </c>
      <c r="Y337" s="315" t="str">
        <f t="shared" si="400"/>
        <v/>
      </c>
      <c r="Z337" s="315" t="str">
        <f t="shared" si="400"/>
        <v/>
      </c>
      <c r="AA337" s="315" t="str">
        <f t="shared" si="400"/>
        <v/>
      </c>
      <c r="AB337" s="315" t="str">
        <f t="shared" si="400"/>
        <v/>
      </c>
      <c r="AC337" s="315" t="str">
        <f t="shared" si="400"/>
        <v/>
      </c>
      <c r="AD337" s="671" t="s">
        <v>279</v>
      </c>
      <c r="AE337" s="26" t="s">
        <v>171</v>
      </c>
      <c r="AF337" s="310" t="str">
        <f>IF(COUNT(J337)=0,"",J337)</f>
        <v/>
      </c>
      <c r="AG337" s="310" t="str">
        <f>IF(COUNT(V337)=0,"",V337)</f>
        <v/>
      </c>
      <c r="AH337" s="315" t="str">
        <f t="shared" ref="AH337:AO338" si="402">IF(COUNTIFS(AH$573:AH$577,"&lt;&gt;",$AS$573:$AS$577,$AS337,$AT$573:$AT$577,$AT337,$AE$573:$AE$577,$AE337),SUMIFS(AH$573:AH$577,$AS$573:$AS$577,$AS337,$AT$573:$AT$577,$AT337,$AE$573:$AE$577,$AE337),"")</f>
        <v/>
      </c>
      <c r="AI337" s="315" t="str">
        <f t="shared" si="402"/>
        <v/>
      </c>
      <c r="AJ337" s="315" t="str">
        <f t="shared" si="402"/>
        <v/>
      </c>
      <c r="AK337" s="315" t="str">
        <f t="shared" si="402"/>
        <v/>
      </c>
      <c r="AL337" s="315" t="str">
        <f t="shared" si="402"/>
        <v/>
      </c>
      <c r="AM337" s="315" t="str">
        <f t="shared" si="402"/>
        <v/>
      </c>
      <c r="AN337" s="315" t="str">
        <f t="shared" si="402"/>
        <v/>
      </c>
      <c r="AO337" s="315" t="str">
        <f t="shared" si="402"/>
        <v/>
      </c>
      <c r="AP337" s="300"/>
      <c r="AS337" s="311" t="str">
        <f>IF(C337="","",C337)</f>
        <v>中国</v>
      </c>
      <c r="AT337" s="311" t="str">
        <f>IF(D337="","",D337)</f>
        <v>北陸</v>
      </c>
    </row>
    <row r="338" spans="2:46" ht="13.5" hidden="1" customHeight="1">
      <c r="B338" s="313"/>
      <c r="C338" s="675"/>
      <c r="D338" s="675"/>
      <c r="E338" s="302"/>
      <c r="F338" s="316"/>
      <c r="G338" s="316"/>
      <c r="H338" s="316"/>
      <c r="I338" s="316"/>
      <c r="J338" s="316"/>
      <c r="K338" s="316"/>
      <c r="L338" s="316"/>
      <c r="M338" s="316"/>
      <c r="N338" s="316"/>
      <c r="O338" s="316"/>
      <c r="P338" s="316"/>
      <c r="Q338" s="316"/>
      <c r="R338" s="316"/>
      <c r="S338" s="316"/>
      <c r="T338" s="316"/>
      <c r="U338" s="316"/>
      <c r="V338" s="316"/>
      <c r="W338" s="316"/>
      <c r="X338" s="316"/>
      <c r="Y338" s="316"/>
      <c r="Z338" s="316"/>
      <c r="AA338" s="316"/>
      <c r="AB338" s="316"/>
      <c r="AC338" s="316"/>
      <c r="AD338" s="672"/>
      <c r="AE338" s="26" t="s">
        <v>172</v>
      </c>
      <c r="AF338" s="310" t="str">
        <f>IF(COUNT(O337)=0,"",O337)</f>
        <v/>
      </c>
      <c r="AG338" s="310" t="str">
        <f>IF(COUNT(AA337)=0,"",AA337)</f>
        <v/>
      </c>
      <c r="AH338" s="315" t="str">
        <f t="shared" si="402"/>
        <v/>
      </c>
      <c r="AI338" s="315" t="str">
        <f t="shared" si="402"/>
        <v/>
      </c>
      <c r="AJ338" s="315" t="str">
        <f t="shared" si="402"/>
        <v/>
      </c>
      <c r="AK338" s="315" t="str">
        <f t="shared" si="402"/>
        <v/>
      </c>
      <c r="AL338" s="315" t="str">
        <f t="shared" si="402"/>
        <v/>
      </c>
      <c r="AM338" s="315" t="str">
        <f t="shared" si="402"/>
        <v/>
      </c>
      <c r="AN338" s="315" t="str">
        <f t="shared" si="402"/>
        <v/>
      </c>
      <c r="AO338" s="315" t="str">
        <f t="shared" si="402"/>
        <v/>
      </c>
      <c r="AP338" s="303"/>
      <c r="AS338" s="311" t="str">
        <f>IF(C337="","",C337)</f>
        <v>中国</v>
      </c>
      <c r="AT338" s="311" t="str">
        <f>IF(D337="","",D337)</f>
        <v>北陸</v>
      </c>
    </row>
    <row r="339" spans="2:46" ht="13.5" hidden="1" customHeight="1">
      <c r="B339" s="313"/>
      <c r="C339" s="675"/>
      <c r="D339" s="675"/>
      <c r="E339" s="26" t="s">
        <v>280</v>
      </c>
      <c r="F339" s="315" t="str">
        <f t="shared" ref="F339:O340" si="403">IF(COUNTIFS(F$573:F$577,"&lt;&gt;",$AS$573:$AS$577,$AS339,$AT$573:$AT$577,$AT339,$E$573:$E$577,$E339),SUMIFS(F$573:F$577,$AS$573:$AS$577,$AS339,$AT$573:$AT$577,$AT339,$E$573:$E$577,$E339),"")</f>
        <v/>
      </c>
      <c r="G339" s="315" t="str">
        <f t="shared" si="403"/>
        <v/>
      </c>
      <c r="H339" s="315" t="str">
        <f t="shared" si="403"/>
        <v/>
      </c>
      <c r="I339" s="315" t="str">
        <f t="shared" si="403"/>
        <v/>
      </c>
      <c r="J339" s="315" t="str">
        <f t="shared" si="403"/>
        <v/>
      </c>
      <c r="K339" s="315" t="str">
        <f t="shared" si="403"/>
        <v/>
      </c>
      <c r="L339" s="315" t="str">
        <f t="shared" si="403"/>
        <v/>
      </c>
      <c r="M339" s="315" t="str">
        <f t="shared" si="403"/>
        <v/>
      </c>
      <c r="N339" s="315" t="str">
        <f t="shared" si="403"/>
        <v/>
      </c>
      <c r="O339" s="315" t="str">
        <f t="shared" si="403"/>
        <v/>
      </c>
      <c r="P339" s="315" t="str">
        <f t="shared" ref="P339:AC340" si="404">IF(COUNTIFS(P$573:P$577,"&lt;&gt;",$AS$573:$AS$577,$AS339,$AT$573:$AT$577,$AT339,$E$573:$E$577,$E339),SUMIFS(P$573:P$577,$AS$573:$AS$577,$AS339,$AT$573:$AT$577,$AT339,$E$573:$E$577,$E339),"")</f>
        <v/>
      </c>
      <c r="Q339" s="315" t="str">
        <f t="shared" si="404"/>
        <v/>
      </c>
      <c r="R339" s="315" t="str">
        <f t="shared" si="404"/>
        <v/>
      </c>
      <c r="S339" s="315" t="str">
        <f t="shared" si="404"/>
        <v/>
      </c>
      <c r="T339" s="315" t="str">
        <f t="shared" si="404"/>
        <v/>
      </c>
      <c r="U339" s="315" t="str">
        <f t="shared" si="404"/>
        <v/>
      </c>
      <c r="V339" s="315" t="str">
        <f t="shared" si="404"/>
        <v/>
      </c>
      <c r="W339" s="315" t="str">
        <f t="shared" si="404"/>
        <v/>
      </c>
      <c r="X339" s="315" t="str">
        <f t="shared" si="404"/>
        <v/>
      </c>
      <c r="Y339" s="315" t="str">
        <f t="shared" si="404"/>
        <v/>
      </c>
      <c r="Z339" s="315" t="str">
        <f t="shared" si="404"/>
        <v/>
      </c>
      <c r="AA339" s="315" t="str">
        <f t="shared" si="404"/>
        <v/>
      </c>
      <c r="AB339" s="315" t="str">
        <f t="shared" si="404"/>
        <v/>
      </c>
      <c r="AC339" s="315" t="str">
        <f t="shared" si="404"/>
        <v/>
      </c>
      <c r="AD339" s="673" t="s">
        <v>281</v>
      </c>
      <c r="AE339" s="674"/>
      <c r="AF339" s="310" t="str">
        <f>IF(COUNT(F339:Q339)=0,"",SUM(F339:Q339))</f>
        <v/>
      </c>
      <c r="AG339" s="310" t="str">
        <f>IF(COUNT(R339:AC339)=0,"",SUM(R339:AC339))</f>
        <v/>
      </c>
      <c r="AH339" s="310" t="str">
        <f t="shared" ref="AH339:AO339" si="405">IF(COUNTIFS(AH$573:AH$577,"&lt;&gt;",$AS$573:$AS$577,$AS339,$AT$573:$AT$577,$AT339,$AD$573:$AD$577,$AD339),SUMIFS(AH$573:AH$577,$AS$573:$AS$577,$AS339,$AT$573:$AT$577,$AT339,$AD$573:$AD$577,$AD339),"")</f>
        <v/>
      </c>
      <c r="AI339" s="310" t="str">
        <f t="shared" si="405"/>
        <v/>
      </c>
      <c r="AJ339" s="310" t="str">
        <f t="shared" si="405"/>
        <v/>
      </c>
      <c r="AK339" s="310" t="str">
        <f t="shared" si="405"/>
        <v/>
      </c>
      <c r="AL339" s="310" t="str">
        <f t="shared" si="405"/>
        <v/>
      </c>
      <c r="AM339" s="310" t="str">
        <f t="shared" si="405"/>
        <v/>
      </c>
      <c r="AN339" s="310" t="str">
        <f t="shared" si="405"/>
        <v/>
      </c>
      <c r="AO339" s="310" t="str">
        <f t="shared" si="405"/>
        <v/>
      </c>
      <c r="AP339" s="335" t="str">
        <f>IF(COUNTIFS(AP$573:AP$577,"&lt;&gt;",$AS$573:$AS$577,$AS339,$AT$573:$AT$577,$AT339,$AD$573:$AD$577,$AD339),INDEX($AP$573:$AP$577,SUMPRODUCT(($AD$573:$AD$577=$AD339)*($AS$573:$AS$577=$AS339)*($AT$573:$AT$577=$AT339)*ROW($AS$573:$AS$577))-572,1),"")</f>
        <v/>
      </c>
      <c r="AS339" s="311" t="str">
        <f>IF(C337="","",C337)</f>
        <v>中国</v>
      </c>
      <c r="AT339" s="311" t="str">
        <f>IF(D337="","",D337)</f>
        <v>北陸</v>
      </c>
    </row>
    <row r="340" spans="2:46" ht="13.5" hidden="1" customHeight="1">
      <c r="B340" s="313"/>
      <c r="C340" s="675" t="str">
        <f>C322</f>
        <v>中国</v>
      </c>
      <c r="D340" s="675" t="s">
        <v>287</v>
      </c>
      <c r="E340" s="26" t="s">
        <v>279</v>
      </c>
      <c r="F340" s="315" t="str">
        <f t="shared" si="403"/>
        <v/>
      </c>
      <c r="G340" s="315" t="str">
        <f t="shared" si="403"/>
        <v/>
      </c>
      <c r="H340" s="315" t="str">
        <f t="shared" si="403"/>
        <v/>
      </c>
      <c r="I340" s="315" t="str">
        <f t="shared" si="403"/>
        <v/>
      </c>
      <c r="J340" s="315" t="str">
        <f t="shared" si="403"/>
        <v/>
      </c>
      <c r="K340" s="315" t="str">
        <f t="shared" si="403"/>
        <v/>
      </c>
      <c r="L340" s="315" t="str">
        <f t="shared" si="403"/>
        <v/>
      </c>
      <c r="M340" s="315" t="str">
        <f t="shared" si="403"/>
        <v/>
      </c>
      <c r="N340" s="315" t="str">
        <f t="shared" si="403"/>
        <v/>
      </c>
      <c r="O340" s="315" t="str">
        <f t="shared" si="403"/>
        <v/>
      </c>
      <c r="P340" s="315" t="str">
        <f t="shared" si="404"/>
        <v/>
      </c>
      <c r="Q340" s="315" t="str">
        <f t="shared" si="404"/>
        <v/>
      </c>
      <c r="R340" s="315" t="str">
        <f t="shared" si="404"/>
        <v/>
      </c>
      <c r="S340" s="315" t="str">
        <f t="shared" si="404"/>
        <v/>
      </c>
      <c r="T340" s="315" t="str">
        <f t="shared" si="404"/>
        <v/>
      </c>
      <c r="U340" s="315" t="str">
        <f t="shared" si="404"/>
        <v/>
      </c>
      <c r="V340" s="315" t="str">
        <f t="shared" si="404"/>
        <v/>
      </c>
      <c r="W340" s="315" t="str">
        <f t="shared" si="404"/>
        <v/>
      </c>
      <c r="X340" s="315" t="str">
        <f t="shared" si="404"/>
        <v/>
      </c>
      <c r="Y340" s="315" t="str">
        <f t="shared" si="404"/>
        <v/>
      </c>
      <c r="Z340" s="315" t="str">
        <f t="shared" si="404"/>
        <v/>
      </c>
      <c r="AA340" s="315" t="str">
        <f t="shared" si="404"/>
        <v/>
      </c>
      <c r="AB340" s="315" t="str">
        <f t="shared" si="404"/>
        <v/>
      </c>
      <c r="AC340" s="315" t="str">
        <f t="shared" si="404"/>
        <v/>
      </c>
      <c r="AD340" s="671" t="s">
        <v>279</v>
      </c>
      <c r="AE340" s="26" t="s">
        <v>171</v>
      </c>
      <c r="AF340" s="310" t="str">
        <f>IF(COUNT(J340)=0,"",J340)</f>
        <v/>
      </c>
      <c r="AG340" s="310" t="str">
        <f>IF(COUNT(V340)=0,"",V340)</f>
        <v/>
      </c>
      <c r="AH340" s="315" t="str">
        <f t="shared" ref="AH340:AO341" si="406">IF(COUNTIFS(AH$573:AH$577,"&lt;&gt;",$AS$573:$AS$577,$AS340,$AT$573:$AT$577,$AT340,$AE$573:$AE$577,$AE340),SUMIFS(AH$573:AH$577,$AS$573:$AS$577,$AS340,$AT$573:$AT$577,$AT340,$AE$573:$AE$577,$AE340),"")</f>
        <v/>
      </c>
      <c r="AI340" s="315" t="str">
        <f t="shared" si="406"/>
        <v/>
      </c>
      <c r="AJ340" s="315" t="str">
        <f t="shared" si="406"/>
        <v/>
      </c>
      <c r="AK340" s="315" t="str">
        <f t="shared" si="406"/>
        <v/>
      </c>
      <c r="AL340" s="315" t="str">
        <f t="shared" si="406"/>
        <v/>
      </c>
      <c r="AM340" s="315" t="str">
        <f t="shared" si="406"/>
        <v/>
      </c>
      <c r="AN340" s="315" t="str">
        <f t="shared" si="406"/>
        <v/>
      </c>
      <c r="AO340" s="315" t="str">
        <f t="shared" si="406"/>
        <v/>
      </c>
      <c r="AP340" s="300"/>
      <c r="AS340" s="311" t="str">
        <f>IF(C340="","",C340)</f>
        <v>中国</v>
      </c>
      <c r="AT340" s="311" t="str">
        <f>IF(D340="","",D340)</f>
        <v>関西</v>
      </c>
    </row>
    <row r="341" spans="2:46" ht="13.5" hidden="1" customHeight="1">
      <c r="B341" s="313"/>
      <c r="C341" s="675"/>
      <c r="D341" s="675"/>
      <c r="E341" s="302"/>
      <c r="F341" s="316"/>
      <c r="G341" s="316"/>
      <c r="H341" s="316"/>
      <c r="I341" s="316"/>
      <c r="J341" s="316"/>
      <c r="K341" s="316"/>
      <c r="L341" s="316"/>
      <c r="M341" s="316"/>
      <c r="N341" s="316"/>
      <c r="O341" s="316"/>
      <c r="P341" s="316"/>
      <c r="Q341" s="316"/>
      <c r="R341" s="316"/>
      <c r="S341" s="316"/>
      <c r="T341" s="316"/>
      <c r="U341" s="316"/>
      <c r="V341" s="316"/>
      <c r="W341" s="316"/>
      <c r="X341" s="316"/>
      <c r="Y341" s="316"/>
      <c r="Z341" s="316"/>
      <c r="AA341" s="316"/>
      <c r="AB341" s="316"/>
      <c r="AC341" s="316"/>
      <c r="AD341" s="672"/>
      <c r="AE341" s="26" t="s">
        <v>172</v>
      </c>
      <c r="AF341" s="310" t="str">
        <f>IF(COUNT(O340)=0,"",O340)</f>
        <v/>
      </c>
      <c r="AG341" s="310" t="str">
        <f>IF(COUNT(AA340)=0,"",AA340)</f>
        <v/>
      </c>
      <c r="AH341" s="315" t="str">
        <f t="shared" si="406"/>
        <v/>
      </c>
      <c r="AI341" s="315" t="str">
        <f t="shared" si="406"/>
        <v/>
      </c>
      <c r="AJ341" s="315" t="str">
        <f t="shared" si="406"/>
        <v/>
      </c>
      <c r="AK341" s="315" t="str">
        <f t="shared" si="406"/>
        <v/>
      </c>
      <c r="AL341" s="315" t="str">
        <f t="shared" si="406"/>
        <v/>
      </c>
      <c r="AM341" s="315" t="str">
        <f t="shared" si="406"/>
        <v/>
      </c>
      <c r="AN341" s="315" t="str">
        <f t="shared" si="406"/>
        <v/>
      </c>
      <c r="AO341" s="315" t="str">
        <f t="shared" si="406"/>
        <v/>
      </c>
      <c r="AP341" s="303"/>
      <c r="AS341" s="311" t="str">
        <f>IF(C340="","",C340)</f>
        <v>中国</v>
      </c>
      <c r="AT341" s="311" t="str">
        <f>IF(D340="","",D340)</f>
        <v>関西</v>
      </c>
    </row>
    <row r="342" spans="2:46" ht="13.5" hidden="1" customHeight="1">
      <c r="B342" s="313"/>
      <c r="C342" s="675"/>
      <c r="D342" s="675"/>
      <c r="E342" s="26" t="s">
        <v>280</v>
      </c>
      <c r="F342" s="315" t="str">
        <f t="shared" ref="F342:O343" si="407">IF(COUNTIFS(F$573:F$577,"&lt;&gt;",$AS$573:$AS$577,$AS342,$AT$573:$AT$577,$AT342,$E$573:$E$577,$E342),SUMIFS(F$573:F$577,$AS$573:$AS$577,$AS342,$AT$573:$AT$577,$AT342,$E$573:$E$577,$E342),"")</f>
        <v/>
      </c>
      <c r="G342" s="315" t="str">
        <f t="shared" si="407"/>
        <v/>
      </c>
      <c r="H342" s="315" t="str">
        <f t="shared" si="407"/>
        <v/>
      </c>
      <c r="I342" s="315" t="str">
        <f t="shared" si="407"/>
        <v/>
      </c>
      <c r="J342" s="315" t="str">
        <f t="shared" si="407"/>
        <v/>
      </c>
      <c r="K342" s="315" t="str">
        <f t="shared" si="407"/>
        <v/>
      </c>
      <c r="L342" s="315" t="str">
        <f t="shared" si="407"/>
        <v/>
      </c>
      <c r="M342" s="315" t="str">
        <f t="shared" si="407"/>
        <v/>
      </c>
      <c r="N342" s="315" t="str">
        <f t="shared" si="407"/>
        <v/>
      </c>
      <c r="O342" s="315" t="str">
        <f t="shared" si="407"/>
        <v/>
      </c>
      <c r="P342" s="315" t="str">
        <f t="shared" ref="P342:AC343" si="408">IF(COUNTIFS(P$573:P$577,"&lt;&gt;",$AS$573:$AS$577,$AS342,$AT$573:$AT$577,$AT342,$E$573:$E$577,$E342),SUMIFS(P$573:P$577,$AS$573:$AS$577,$AS342,$AT$573:$AT$577,$AT342,$E$573:$E$577,$E342),"")</f>
        <v/>
      </c>
      <c r="Q342" s="315" t="str">
        <f t="shared" si="408"/>
        <v/>
      </c>
      <c r="R342" s="315" t="str">
        <f t="shared" si="408"/>
        <v/>
      </c>
      <c r="S342" s="315" t="str">
        <f t="shared" si="408"/>
        <v/>
      </c>
      <c r="T342" s="315" t="str">
        <f t="shared" si="408"/>
        <v/>
      </c>
      <c r="U342" s="315" t="str">
        <f t="shared" si="408"/>
        <v/>
      </c>
      <c r="V342" s="315" t="str">
        <f t="shared" si="408"/>
        <v/>
      </c>
      <c r="W342" s="315" t="str">
        <f t="shared" si="408"/>
        <v/>
      </c>
      <c r="X342" s="315" t="str">
        <f t="shared" si="408"/>
        <v/>
      </c>
      <c r="Y342" s="315" t="str">
        <f t="shared" si="408"/>
        <v/>
      </c>
      <c r="Z342" s="315" t="str">
        <f t="shared" si="408"/>
        <v/>
      </c>
      <c r="AA342" s="315" t="str">
        <f t="shared" si="408"/>
        <v/>
      </c>
      <c r="AB342" s="315" t="str">
        <f t="shared" si="408"/>
        <v/>
      </c>
      <c r="AC342" s="315" t="str">
        <f t="shared" si="408"/>
        <v/>
      </c>
      <c r="AD342" s="673" t="s">
        <v>281</v>
      </c>
      <c r="AE342" s="674"/>
      <c r="AF342" s="310" t="str">
        <f>IF(COUNT(F342:Q342)=0,"",SUM(F342:Q342))</f>
        <v/>
      </c>
      <c r="AG342" s="310" t="str">
        <f>IF(COUNT(R342:AC342)=0,"",SUM(R342:AC342))</f>
        <v/>
      </c>
      <c r="AH342" s="310" t="str">
        <f t="shared" ref="AH342:AO342" si="409">IF(COUNTIFS(AH$573:AH$577,"&lt;&gt;",$AS$573:$AS$577,$AS342,$AT$573:$AT$577,$AT342,$AD$573:$AD$577,$AD342),SUMIFS(AH$573:AH$577,$AS$573:$AS$577,$AS342,$AT$573:$AT$577,$AT342,$AD$573:$AD$577,$AD342),"")</f>
        <v/>
      </c>
      <c r="AI342" s="310" t="str">
        <f t="shared" si="409"/>
        <v/>
      </c>
      <c r="AJ342" s="310" t="str">
        <f t="shared" si="409"/>
        <v/>
      </c>
      <c r="AK342" s="310" t="str">
        <f t="shared" si="409"/>
        <v/>
      </c>
      <c r="AL342" s="310" t="str">
        <f t="shared" si="409"/>
        <v/>
      </c>
      <c r="AM342" s="310" t="str">
        <f t="shared" si="409"/>
        <v/>
      </c>
      <c r="AN342" s="310" t="str">
        <f t="shared" si="409"/>
        <v/>
      </c>
      <c r="AO342" s="310" t="str">
        <f t="shared" si="409"/>
        <v/>
      </c>
      <c r="AP342" s="335" t="str">
        <f>IF(COUNTIFS(AP$573:AP$577,"&lt;&gt;",$AS$573:$AS$577,$AS342,$AT$573:$AT$577,$AT342,$AD$573:$AD$577,$AD342),INDEX($AP$573:$AP$577,SUMPRODUCT(($AD$573:$AD$577=$AD342)*($AS$573:$AS$577=$AS342)*($AT$573:$AT$577=$AT342)*ROW($AS$573:$AS$577))-572,1),"")</f>
        <v/>
      </c>
      <c r="AS342" s="311" t="str">
        <f>IF(C340="","",C340)</f>
        <v>中国</v>
      </c>
      <c r="AT342" s="311" t="str">
        <f>IF(D340="","",D340)</f>
        <v>関西</v>
      </c>
    </row>
    <row r="343" spans="2:46" ht="13.5" hidden="1" customHeight="1">
      <c r="B343" s="313"/>
      <c r="C343" s="675" t="str">
        <f>C322</f>
        <v>中国</v>
      </c>
      <c r="D343" s="675" t="s">
        <v>289</v>
      </c>
      <c r="E343" s="26" t="s">
        <v>279</v>
      </c>
      <c r="F343" s="315" t="str">
        <f t="shared" si="407"/>
        <v/>
      </c>
      <c r="G343" s="315" t="str">
        <f t="shared" si="407"/>
        <v/>
      </c>
      <c r="H343" s="315" t="str">
        <f t="shared" si="407"/>
        <v/>
      </c>
      <c r="I343" s="315" t="str">
        <f t="shared" si="407"/>
        <v/>
      </c>
      <c r="J343" s="315" t="str">
        <f t="shared" si="407"/>
        <v/>
      </c>
      <c r="K343" s="315" t="str">
        <f t="shared" si="407"/>
        <v/>
      </c>
      <c r="L343" s="315" t="str">
        <f t="shared" si="407"/>
        <v/>
      </c>
      <c r="M343" s="315" t="str">
        <f t="shared" si="407"/>
        <v/>
      </c>
      <c r="N343" s="315" t="str">
        <f t="shared" si="407"/>
        <v/>
      </c>
      <c r="O343" s="315" t="str">
        <f t="shared" si="407"/>
        <v/>
      </c>
      <c r="P343" s="315" t="str">
        <f t="shared" si="408"/>
        <v/>
      </c>
      <c r="Q343" s="315" t="str">
        <f t="shared" si="408"/>
        <v/>
      </c>
      <c r="R343" s="315" t="str">
        <f t="shared" si="408"/>
        <v/>
      </c>
      <c r="S343" s="315" t="str">
        <f t="shared" si="408"/>
        <v/>
      </c>
      <c r="T343" s="315" t="str">
        <f t="shared" si="408"/>
        <v/>
      </c>
      <c r="U343" s="315" t="str">
        <f t="shared" si="408"/>
        <v/>
      </c>
      <c r="V343" s="315" t="str">
        <f t="shared" si="408"/>
        <v/>
      </c>
      <c r="W343" s="315" t="str">
        <f t="shared" si="408"/>
        <v/>
      </c>
      <c r="X343" s="315" t="str">
        <f t="shared" si="408"/>
        <v/>
      </c>
      <c r="Y343" s="315" t="str">
        <f t="shared" si="408"/>
        <v/>
      </c>
      <c r="Z343" s="315" t="str">
        <f t="shared" si="408"/>
        <v/>
      </c>
      <c r="AA343" s="315" t="str">
        <f t="shared" si="408"/>
        <v/>
      </c>
      <c r="AB343" s="315" t="str">
        <f t="shared" si="408"/>
        <v/>
      </c>
      <c r="AC343" s="315" t="str">
        <f t="shared" si="408"/>
        <v/>
      </c>
      <c r="AD343" s="671" t="s">
        <v>279</v>
      </c>
      <c r="AE343" s="26" t="s">
        <v>171</v>
      </c>
      <c r="AF343" s="310" t="str">
        <f>IF(COUNT(J343)=0,"",J343)</f>
        <v/>
      </c>
      <c r="AG343" s="310" t="str">
        <f>IF(COUNT(V343)=0,"",V343)</f>
        <v/>
      </c>
      <c r="AH343" s="315" t="str">
        <f t="shared" ref="AH343:AO344" si="410">IF(COUNTIFS(AH$573:AH$577,"&lt;&gt;",$AS$573:$AS$577,$AS343,$AT$573:$AT$577,$AT343,$AE$573:$AE$577,$AE343),SUMIFS(AH$573:AH$577,$AS$573:$AS$577,$AS343,$AT$573:$AT$577,$AT343,$AE$573:$AE$577,$AE343),"")</f>
        <v/>
      </c>
      <c r="AI343" s="315" t="str">
        <f t="shared" si="410"/>
        <v/>
      </c>
      <c r="AJ343" s="315" t="str">
        <f t="shared" si="410"/>
        <v/>
      </c>
      <c r="AK343" s="315" t="str">
        <f t="shared" si="410"/>
        <v/>
      </c>
      <c r="AL343" s="315" t="str">
        <f t="shared" si="410"/>
        <v/>
      </c>
      <c r="AM343" s="315" t="str">
        <f t="shared" si="410"/>
        <v/>
      </c>
      <c r="AN343" s="315" t="str">
        <f t="shared" si="410"/>
        <v/>
      </c>
      <c r="AO343" s="315" t="str">
        <f t="shared" si="410"/>
        <v/>
      </c>
      <c r="AP343" s="300"/>
      <c r="AS343" s="311" t="str">
        <f>IF(C343="","",C343)</f>
        <v>中国</v>
      </c>
      <c r="AT343" s="311" t="str">
        <f>IF(D343="","",D343)</f>
        <v>四国</v>
      </c>
    </row>
    <row r="344" spans="2:46" ht="13.5" hidden="1" customHeight="1">
      <c r="B344" s="313"/>
      <c r="C344" s="675"/>
      <c r="D344" s="675"/>
      <c r="E344" s="302"/>
      <c r="F344" s="316"/>
      <c r="G344" s="316"/>
      <c r="H344" s="316"/>
      <c r="I344" s="316"/>
      <c r="J344" s="316"/>
      <c r="K344" s="316"/>
      <c r="L344" s="316"/>
      <c r="M344" s="316"/>
      <c r="N344" s="316"/>
      <c r="O344" s="316"/>
      <c r="P344" s="316"/>
      <c r="Q344" s="316"/>
      <c r="R344" s="316"/>
      <c r="S344" s="316"/>
      <c r="T344" s="316"/>
      <c r="U344" s="316"/>
      <c r="V344" s="316"/>
      <c r="W344" s="316"/>
      <c r="X344" s="316"/>
      <c r="Y344" s="316"/>
      <c r="Z344" s="316"/>
      <c r="AA344" s="316"/>
      <c r="AB344" s="316"/>
      <c r="AC344" s="316"/>
      <c r="AD344" s="672"/>
      <c r="AE344" s="26" t="s">
        <v>172</v>
      </c>
      <c r="AF344" s="310" t="str">
        <f>IF(COUNT(O343)=0,"",O343)</f>
        <v/>
      </c>
      <c r="AG344" s="310" t="str">
        <f>IF(COUNT(AA343)=0,"",AA343)</f>
        <v/>
      </c>
      <c r="AH344" s="315" t="str">
        <f t="shared" si="410"/>
        <v/>
      </c>
      <c r="AI344" s="315" t="str">
        <f t="shared" si="410"/>
        <v/>
      </c>
      <c r="AJ344" s="315" t="str">
        <f t="shared" si="410"/>
        <v/>
      </c>
      <c r="AK344" s="315" t="str">
        <f t="shared" si="410"/>
        <v/>
      </c>
      <c r="AL344" s="315" t="str">
        <f t="shared" si="410"/>
        <v/>
      </c>
      <c r="AM344" s="315" t="str">
        <f t="shared" si="410"/>
        <v/>
      </c>
      <c r="AN344" s="315" t="str">
        <f t="shared" si="410"/>
        <v/>
      </c>
      <c r="AO344" s="315" t="str">
        <f t="shared" si="410"/>
        <v/>
      </c>
      <c r="AP344" s="303"/>
      <c r="AS344" s="311" t="str">
        <f>IF(C343="","",C343)</f>
        <v>中国</v>
      </c>
      <c r="AT344" s="311" t="str">
        <f>IF(D343="","",D343)</f>
        <v>四国</v>
      </c>
    </row>
    <row r="345" spans="2:46" ht="13.5" hidden="1" customHeight="1">
      <c r="B345" s="313"/>
      <c r="C345" s="675"/>
      <c r="D345" s="675"/>
      <c r="E345" s="26" t="s">
        <v>280</v>
      </c>
      <c r="F345" s="315" t="str">
        <f t="shared" ref="F345:O346" si="411">IF(COUNTIFS(F$573:F$577,"&lt;&gt;",$AS$573:$AS$577,$AS345,$AT$573:$AT$577,$AT345,$E$573:$E$577,$E345),SUMIFS(F$573:F$577,$AS$573:$AS$577,$AS345,$AT$573:$AT$577,$AT345,$E$573:$E$577,$E345),"")</f>
        <v/>
      </c>
      <c r="G345" s="315" t="str">
        <f t="shared" si="411"/>
        <v/>
      </c>
      <c r="H345" s="315" t="str">
        <f t="shared" si="411"/>
        <v/>
      </c>
      <c r="I345" s="315" t="str">
        <f t="shared" si="411"/>
        <v/>
      </c>
      <c r="J345" s="315" t="str">
        <f t="shared" si="411"/>
        <v/>
      </c>
      <c r="K345" s="315" t="str">
        <f t="shared" si="411"/>
        <v/>
      </c>
      <c r="L345" s="315" t="str">
        <f t="shared" si="411"/>
        <v/>
      </c>
      <c r="M345" s="315" t="str">
        <f t="shared" si="411"/>
        <v/>
      </c>
      <c r="N345" s="315" t="str">
        <f t="shared" si="411"/>
        <v/>
      </c>
      <c r="O345" s="315" t="str">
        <f t="shared" si="411"/>
        <v/>
      </c>
      <c r="P345" s="315" t="str">
        <f t="shared" ref="P345:AC346" si="412">IF(COUNTIFS(P$573:P$577,"&lt;&gt;",$AS$573:$AS$577,$AS345,$AT$573:$AT$577,$AT345,$E$573:$E$577,$E345),SUMIFS(P$573:P$577,$AS$573:$AS$577,$AS345,$AT$573:$AT$577,$AT345,$E$573:$E$577,$E345),"")</f>
        <v/>
      </c>
      <c r="Q345" s="315" t="str">
        <f t="shared" si="412"/>
        <v/>
      </c>
      <c r="R345" s="315" t="str">
        <f t="shared" si="412"/>
        <v/>
      </c>
      <c r="S345" s="315" t="str">
        <f t="shared" si="412"/>
        <v/>
      </c>
      <c r="T345" s="315" t="str">
        <f t="shared" si="412"/>
        <v/>
      </c>
      <c r="U345" s="315" t="str">
        <f t="shared" si="412"/>
        <v/>
      </c>
      <c r="V345" s="315" t="str">
        <f t="shared" si="412"/>
        <v/>
      </c>
      <c r="W345" s="315" t="str">
        <f t="shared" si="412"/>
        <v/>
      </c>
      <c r="X345" s="315" t="str">
        <f t="shared" si="412"/>
        <v/>
      </c>
      <c r="Y345" s="315" t="str">
        <f t="shared" si="412"/>
        <v/>
      </c>
      <c r="Z345" s="315" t="str">
        <f t="shared" si="412"/>
        <v/>
      </c>
      <c r="AA345" s="315" t="str">
        <f t="shared" si="412"/>
        <v/>
      </c>
      <c r="AB345" s="315" t="str">
        <f t="shared" si="412"/>
        <v/>
      </c>
      <c r="AC345" s="315" t="str">
        <f t="shared" si="412"/>
        <v/>
      </c>
      <c r="AD345" s="673" t="s">
        <v>281</v>
      </c>
      <c r="AE345" s="674"/>
      <c r="AF345" s="310" t="str">
        <f>IF(COUNT(F345:Q345)=0,"",SUM(F345:Q345))</f>
        <v/>
      </c>
      <c r="AG345" s="310" t="str">
        <f>IF(COUNT(R345:AC345)=0,"",SUM(R345:AC345))</f>
        <v/>
      </c>
      <c r="AH345" s="310" t="str">
        <f t="shared" ref="AH345:AO345" si="413">IF(COUNTIFS(AH$573:AH$577,"&lt;&gt;",$AS$573:$AS$577,$AS345,$AT$573:$AT$577,$AT345,$AD$573:$AD$577,$AD345),SUMIFS(AH$573:AH$577,$AS$573:$AS$577,$AS345,$AT$573:$AT$577,$AT345,$AD$573:$AD$577,$AD345),"")</f>
        <v/>
      </c>
      <c r="AI345" s="310" t="str">
        <f t="shared" si="413"/>
        <v/>
      </c>
      <c r="AJ345" s="310" t="str">
        <f t="shared" si="413"/>
        <v/>
      </c>
      <c r="AK345" s="310" t="str">
        <f t="shared" si="413"/>
        <v/>
      </c>
      <c r="AL345" s="310" t="str">
        <f t="shared" si="413"/>
        <v/>
      </c>
      <c r="AM345" s="310" t="str">
        <f t="shared" si="413"/>
        <v/>
      </c>
      <c r="AN345" s="310" t="str">
        <f t="shared" si="413"/>
        <v/>
      </c>
      <c r="AO345" s="310" t="str">
        <f t="shared" si="413"/>
        <v/>
      </c>
      <c r="AP345" s="335" t="str">
        <f>IF(COUNTIFS(AP$573:AP$577,"&lt;&gt;",$AS$573:$AS$577,$AS345,$AT$573:$AT$577,$AT345,$AD$573:$AD$577,$AD345),INDEX($AP$573:$AP$577,SUMPRODUCT(($AD$573:$AD$577=$AD345)*($AS$573:$AS$577=$AS345)*($AT$573:$AT$577=$AT345)*ROW($AS$573:$AS$577))-572,1),"")</f>
        <v/>
      </c>
      <c r="AS345" s="311" t="str">
        <f>IF(C343="","",C343)</f>
        <v>中国</v>
      </c>
      <c r="AT345" s="311" t="str">
        <f>IF(D343="","",D343)</f>
        <v>四国</v>
      </c>
    </row>
    <row r="346" spans="2:46" ht="13.5" hidden="1" customHeight="1">
      <c r="B346" s="313"/>
      <c r="C346" s="675" t="str">
        <f>C322</f>
        <v>中国</v>
      </c>
      <c r="D346" s="675" t="s">
        <v>290</v>
      </c>
      <c r="E346" s="26" t="s">
        <v>279</v>
      </c>
      <c r="F346" s="315" t="str">
        <f t="shared" si="411"/>
        <v/>
      </c>
      <c r="G346" s="315" t="str">
        <f t="shared" si="411"/>
        <v/>
      </c>
      <c r="H346" s="315" t="str">
        <f t="shared" si="411"/>
        <v/>
      </c>
      <c r="I346" s="315" t="str">
        <f t="shared" si="411"/>
        <v/>
      </c>
      <c r="J346" s="315" t="str">
        <f t="shared" si="411"/>
        <v/>
      </c>
      <c r="K346" s="315" t="str">
        <f t="shared" si="411"/>
        <v/>
      </c>
      <c r="L346" s="315" t="str">
        <f t="shared" si="411"/>
        <v/>
      </c>
      <c r="M346" s="315" t="str">
        <f t="shared" si="411"/>
        <v/>
      </c>
      <c r="N346" s="315" t="str">
        <f t="shared" si="411"/>
        <v/>
      </c>
      <c r="O346" s="315" t="str">
        <f t="shared" si="411"/>
        <v/>
      </c>
      <c r="P346" s="315" t="str">
        <f t="shared" si="412"/>
        <v/>
      </c>
      <c r="Q346" s="315" t="str">
        <f t="shared" si="412"/>
        <v/>
      </c>
      <c r="R346" s="315" t="str">
        <f t="shared" si="412"/>
        <v/>
      </c>
      <c r="S346" s="315" t="str">
        <f t="shared" si="412"/>
        <v/>
      </c>
      <c r="T346" s="315" t="str">
        <f t="shared" si="412"/>
        <v/>
      </c>
      <c r="U346" s="315" t="str">
        <f t="shared" si="412"/>
        <v/>
      </c>
      <c r="V346" s="315" t="str">
        <f t="shared" si="412"/>
        <v/>
      </c>
      <c r="W346" s="315" t="str">
        <f t="shared" si="412"/>
        <v/>
      </c>
      <c r="X346" s="315" t="str">
        <f t="shared" si="412"/>
        <v/>
      </c>
      <c r="Y346" s="315" t="str">
        <f t="shared" si="412"/>
        <v/>
      </c>
      <c r="Z346" s="315" t="str">
        <f t="shared" si="412"/>
        <v/>
      </c>
      <c r="AA346" s="315" t="str">
        <f t="shared" si="412"/>
        <v/>
      </c>
      <c r="AB346" s="315" t="str">
        <f t="shared" si="412"/>
        <v/>
      </c>
      <c r="AC346" s="315" t="str">
        <f t="shared" si="412"/>
        <v/>
      </c>
      <c r="AD346" s="671" t="s">
        <v>279</v>
      </c>
      <c r="AE346" s="26" t="s">
        <v>171</v>
      </c>
      <c r="AF346" s="310" t="str">
        <f>IF(COUNT(J346)=0,"",J346)</f>
        <v/>
      </c>
      <c r="AG346" s="310" t="str">
        <f>IF(COUNT(V346)=0,"",V346)</f>
        <v/>
      </c>
      <c r="AH346" s="315" t="str">
        <f t="shared" ref="AH346:AO347" si="414">IF(COUNTIFS(AH$573:AH$577,"&lt;&gt;",$AS$573:$AS$577,$AS346,$AT$573:$AT$577,$AT346,$AE$573:$AE$577,$AE346),SUMIFS(AH$573:AH$577,$AS$573:$AS$577,$AS346,$AT$573:$AT$577,$AT346,$AE$573:$AE$577,$AE346),"")</f>
        <v/>
      </c>
      <c r="AI346" s="315" t="str">
        <f t="shared" si="414"/>
        <v/>
      </c>
      <c r="AJ346" s="315" t="str">
        <f t="shared" si="414"/>
        <v/>
      </c>
      <c r="AK346" s="315" t="str">
        <f t="shared" si="414"/>
        <v/>
      </c>
      <c r="AL346" s="315" t="str">
        <f t="shared" si="414"/>
        <v/>
      </c>
      <c r="AM346" s="315" t="str">
        <f t="shared" si="414"/>
        <v/>
      </c>
      <c r="AN346" s="315" t="str">
        <f t="shared" si="414"/>
        <v/>
      </c>
      <c r="AO346" s="315" t="str">
        <f t="shared" si="414"/>
        <v/>
      </c>
      <c r="AP346" s="300"/>
      <c r="AS346" s="311" t="str">
        <f>IF(C346="","",C346)</f>
        <v>中国</v>
      </c>
      <c r="AT346" s="311" t="str">
        <f>IF(D346="","",D346)</f>
        <v>九州</v>
      </c>
    </row>
    <row r="347" spans="2:46" ht="13.5" hidden="1" customHeight="1">
      <c r="B347" s="313"/>
      <c r="C347" s="675"/>
      <c r="D347" s="675"/>
      <c r="E347" s="302"/>
      <c r="F347" s="316"/>
      <c r="G347" s="316"/>
      <c r="H347" s="316"/>
      <c r="I347" s="316"/>
      <c r="J347" s="316"/>
      <c r="K347" s="316"/>
      <c r="L347" s="316"/>
      <c r="M347" s="316"/>
      <c r="N347" s="316"/>
      <c r="O347" s="316"/>
      <c r="P347" s="316"/>
      <c r="Q347" s="316"/>
      <c r="R347" s="316"/>
      <c r="S347" s="316"/>
      <c r="T347" s="316"/>
      <c r="U347" s="316"/>
      <c r="V347" s="316"/>
      <c r="W347" s="316"/>
      <c r="X347" s="316"/>
      <c r="Y347" s="316"/>
      <c r="Z347" s="316"/>
      <c r="AA347" s="316"/>
      <c r="AB347" s="316"/>
      <c r="AC347" s="316"/>
      <c r="AD347" s="672"/>
      <c r="AE347" s="26" t="s">
        <v>172</v>
      </c>
      <c r="AF347" s="310" t="str">
        <f>IF(COUNT(O346)=0,"",O346)</f>
        <v/>
      </c>
      <c r="AG347" s="310" t="str">
        <f>IF(COUNT(AA346)=0,"",AA346)</f>
        <v/>
      </c>
      <c r="AH347" s="315" t="str">
        <f t="shared" si="414"/>
        <v/>
      </c>
      <c r="AI347" s="315" t="str">
        <f t="shared" si="414"/>
        <v/>
      </c>
      <c r="AJ347" s="315" t="str">
        <f t="shared" si="414"/>
        <v/>
      </c>
      <c r="AK347" s="315" t="str">
        <f t="shared" si="414"/>
        <v/>
      </c>
      <c r="AL347" s="315" t="str">
        <f t="shared" si="414"/>
        <v/>
      </c>
      <c r="AM347" s="315" t="str">
        <f t="shared" si="414"/>
        <v/>
      </c>
      <c r="AN347" s="315" t="str">
        <f t="shared" si="414"/>
        <v/>
      </c>
      <c r="AO347" s="315" t="str">
        <f t="shared" si="414"/>
        <v/>
      </c>
      <c r="AP347" s="303"/>
      <c r="AS347" s="311" t="str">
        <f>IF(C346="","",C346)</f>
        <v>中国</v>
      </c>
      <c r="AT347" s="311" t="str">
        <f>IF(D346="","",D346)</f>
        <v>九州</v>
      </c>
    </row>
    <row r="348" spans="2:46" ht="13.5" hidden="1" customHeight="1">
      <c r="B348" s="313"/>
      <c r="C348" s="675"/>
      <c r="D348" s="675"/>
      <c r="E348" s="26" t="s">
        <v>280</v>
      </c>
      <c r="F348" s="315" t="str">
        <f t="shared" ref="F348:O349" si="415">IF(COUNTIFS(F$573:F$577,"&lt;&gt;",$AS$573:$AS$577,$AS348,$AT$573:$AT$577,$AT348,$E$573:$E$577,$E348),SUMIFS(F$573:F$577,$AS$573:$AS$577,$AS348,$AT$573:$AT$577,$AT348,$E$573:$E$577,$E348),"")</f>
        <v/>
      </c>
      <c r="G348" s="315" t="str">
        <f t="shared" si="415"/>
        <v/>
      </c>
      <c r="H348" s="315" t="str">
        <f t="shared" si="415"/>
        <v/>
      </c>
      <c r="I348" s="315" t="str">
        <f t="shared" si="415"/>
        <v/>
      </c>
      <c r="J348" s="315" t="str">
        <f t="shared" si="415"/>
        <v/>
      </c>
      <c r="K348" s="315" t="str">
        <f t="shared" si="415"/>
        <v/>
      </c>
      <c r="L348" s="315" t="str">
        <f t="shared" si="415"/>
        <v/>
      </c>
      <c r="M348" s="315" t="str">
        <f t="shared" si="415"/>
        <v/>
      </c>
      <c r="N348" s="315" t="str">
        <f t="shared" si="415"/>
        <v/>
      </c>
      <c r="O348" s="315" t="str">
        <f t="shared" si="415"/>
        <v/>
      </c>
      <c r="P348" s="315" t="str">
        <f t="shared" ref="P348:AC349" si="416">IF(COUNTIFS(P$573:P$577,"&lt;&gt;",$AS$573:$AS$577,$AS348,$AT$573:$AT$577,$AT348,$E$573:$E$577,$E348),SUMIFS(P$573:P$577,$AS$573:$AS$577,$AS348,$AT$573:$AT$577,$AT348,$E$573:$E$577,$E348),"")</f>
        <v/>
      </c>
      <c r="Q348" s="315" t="str">
        <f t="shared" si="416"/>
        <v/>
      </c>
      <c r="R348" s="315" t="str">
        <f t="shared" si="416"/>
        <v/>
      </c>
      <c r="S348" s="315" t="str">
        <f t="shared" si="416"/>
        <v/>
      </c>
      <c r="T348" s="315" t="str">
        <f t="shared" si="416"/>
        <v/>
      </c>
      <c r="U348" s="315" t="str">
        <f t="shared" si="416"/>
        <v/>
      </c>
      <c r="V348" s="315" t="str">
        <f t="shared" si="416"/>
        <v/>
      </c>
      <c r="W348" s="315" t="str">
        <f t="shared" si="416"/>
        <v/>
      </c>
      <c r="X348" s="315" t="str">
        <f t="shared" si="416"/>
        <v/>
      </c>
      <c r="Y348" s="315" t="str">
        <f t="shared" si="416"/>
        <v/>
      </c>
      <c r="Z348" s="315" t="str">
        <f t="shared" si="416"/>
        <v/>
      </c>
      <c r="AA348" s="315" t="str">
        <f t="shared" si="416"/>
        <v/>
      </c>
      <c r="AB348" s="315" t="str">
        <f t="shared" si="416"/>
        <v/>
      </c>
      <c r="AC348" s="315" t="str">
        <f t="shared" si="416"/>
        <v/>
      </c>
      <c r="AD348" s="673" t="s">
        <v>281</v>
      </c>
      <c r="AE348" s="674"/>
      <c r="AF348" s="310" t="str">
        <f>IF(COUNT(F348:Q348)=0,"",SUM(F348:Q348))</f>
        <v/>
      </c>
      <c r="AG348" s="310" t="str">
        <f>IF(COUNT(R348:AC348)=0,"",SUM(R348:AC348))</f>
        <v/>
      </c>
      <c r="AH348" s="310" t="str">
        <f t="shared" ref="AH348:AO348" si="417">IF(COUNTIFS(AH$573:AH$577,"&lt;&gt;",$AS$573:$AS$577,$AS348,$AT$573:$AT$577,$AT348,$AD$573:$AD$577,$AD348),SUMIFS(AH$573:AH$577,$AS$573:$AS$577,$AS348,$AT$573:$AT$577,$AT348,$AD$573:$AD$577,$AD348),"")</f>
        <v/>
      </c>
      <c r="AI348" s="310" t="str">
        <f t="shared" si="417"/>
        <v/>
      </c>
      <c r="AJ348" s="310" t="str">
        <f t="shared" si="417"/>
        <v/>
      </c>
      <c r="AK348" s="310" t="str">
        <f t="shared" si="417"/>
        <v/>
      </c>
      <c r="AL348" s="310" t="str">
        <f t="shared" si="417"/>
        <v/>
      </c>
      <c r="AM348" s="310" t="str">
        <f t="shared" si="417"/>
        <v/>
      </c>
      <c r="AN348" s="310" t="str">
        <f t="shared" si="417"/>
        <v/>
      </c>
      <c r="AO348" s="310" t="str">
        <f t="shared" si="417"/>
        <v/>
      </c>
      <c r="AP348" s="335" t="str">
        <f>IF(COUNTIFS(AP$573:AP$577,"&lt;&gt;",$AS$573:$AS$577,$AS348,$AT$573:$AT$577,$AT348,$AD$573:$AD$577,$AD348),INDEX($AP$573:$AP$577,SUMPRODUCT(($AD$573:$AD$577=$AD348)*($AS$573:$AS$577=$AS348)*($AT$573:$AT$577=$AT348)*ROW($AS$573:$AS$577))-572,1),"")</f>
        <v/>
      </c>
      <c r="AS348" s="311" t="str">
        <f>IF(C346="","",C346)</f>
        <v>中国</v>
      </c>
      <c r="AT348" s="311" t="str">
        <f>IF(D346="","",D346)</f>
        <v>九州</v>
      </c>
    </row>
    <row r="349" spans="2:46" ht="13.5" hidden="1" customHeight="1">
      <c r="B349" s="313"/>
      <c r="C349" s="675" t="s">
        <v>276</v>
      </c>
      <c r="D349" s="675" t="str">
        <f>C322</f>
        <v>中国</v>
      </c>
      <c r="E349" s="26" t="s">
        <v>279</v>
      </c>
      <c r="F349" s="315" t="str">
        <f t="shared" si="415"/>
        <v/>
      </c>
      <c r="G349" s="315" t="str">
        <f t="shared" si="415"/>
        <v/>
      </c>
      <c r="H349" s="315" t="str">
        <f t="shared" si="415"/>
        <v/>
      </c>
      <c r="I349" s="315" t="str">
        <f t="shared" si="415"/>
        <v/>
      </c>
      <c r="J349" s="315" t="str">
        <f t="shared" si="415"/>
        <v/>
      </c>
      <c r="K349" s="315" t="str">
        <f t="shared" si="415"/>
        <v/>
      </c>
      <c r="L349" s="315" t="str">
        <f t="shared" si="415"/>
        <v/>
      </c>
      <c r="M349" s="315" t="str">
        <f t="shared" si="415"/>
        <v/>
      </c>
      <c r="N349" s="315" t="str">
        <f t="shared" si="415"/>
        <v/>
      </c>
      <c r="O349" s="315" t="str">
        <f t="shared" si="415"/>
        <v/>
      </c>
      <c r="P349" s="315" t="str">
        <f t="shared" si="416"/>
        <v/>
      </c>
      <c r="Q349" s="315" t="str">
        <f t="shared" si="416"/>
        <v/>
      </c>
      <c r="R349" s="315" t="str">
        <f t="shared" si="416"/>
        <v/>
      </c>
      <c r="S349" s="315" t="str">
        <f t="shared" si="416"/>
        <v/>
      </c>
      <c r="T349" s="315" t="str">
        <f t="shared" si="416"/>
        <v/>
      </c>
      <c r="U349" s="315" t="str">
        <f t="shared" si="416"/>
        <v/>
      </c>
      <c r="V349" s="315" t="str">
        <f t="shared" si="416"/>
        <v/>
      </c>
      <c r="W349" s="315" t="str">
        <f t="shared" si="416"/>
        <v/>
      </c>
      <c r="X349" s="315" t="str">
        <f t="shared" si="416"/>
        <v/>
      </c>
      <c r="Y349" s="315" t="str">
        <f t="shared" si="416"/>
        <v/>
      </c>
      <c r="Z349" s="315" t="str">
        <f t="shared" si="416"/>
        <v/>
      </c>
      <c r="AA349" s="315" t="str">
        <f t="shared" si="416"/>
        <v/>
      </c>
      <c r="AB349" s="315" t="str">
        <f t="shared" si="416"/>
        <v/>
      </c>
      <c r="AC349" s="315" t="str">
        <f t="shared" si="416"/>
        <v/>
      </c>
      <c r="AD349" s="671" t="s">
        <v>279</v>
      </c>
      <c r="AE349" s="26" t="s">
        <v>171</v>
      </c>
      <c r="AF349" s="310" t="str">
        <f>IF(COUNT(J349)=0,"",J349)</f>
        <v/>
      </c>
      <c r="AG349" s="310" t="str">
        <f>IF(COUNT(V349)=0,"",V349)</f>
        <v/>
      </c>
      <c r="AH349" s="315" t="str">
        <f t="shared" ref="AH349:AO350" si="418">IF(COUNTIFS(AH$573:AH$577,"&lt;&gt;",$AS$573:$AS$577,$AS349,$AT$573:$AT$577,$AT349,$AE$573:$AE$577,$AE349),SUMIFS(AH$573:AH$577,$AS$573:$AS$577,$AS349,$AT$573:$AT$577,$AT349,$AE$573:$AE$577,$AE349),"")</f>
        <v/>
      </c>
      <c r="AI349" s="315" t="str">
        <f t="shared" si="418"/>
        <v/>
      </c>
      <c r="AJ349" s="315" t="str">
        <f t="shared" si="418"/>
        <v/>
      </c>
      <c r="AK349" s="315" t="str">
        <f t="shared" si="418"/>
        <v/>
      </c>
      <c r="AL349" s="315" t="str">
        <f t="shared" si="418"/>
        <v/>
      </c>
      <c r="AM349" s="315" t="str">
        <f t="shared" si="418"/>
        <v/>
      </c>
      <c r="AN349" s="315" t="str">
        <f t="shared" si="418"/>
        <v/>
      </c>
      <c r="AO349" s="315" t="str">
        <f t="shared" si="418"/>
        <v/>
      </c>
      <c r="AP349" s="300"/>
      <c r="AS349" s="311" t="str">
        <f>IF(C349="","",C349)</f>
        <v>北海道</v>
      </c>
      <c r="AT349" s="311" t="str">
        <f>IF(D349="","",D349)</f>
        <v>中国</v>
      </c>
    </row>
    <row r="350" spans="2:46" ht="13.5" hidden="1" customHeight="1">
      <c r="B350" s="313"/>
      <c r="C350" s="675"/>
      <c r="D350" s="675"/>
      <c r="E350" s="302"/>
      <c r="F350" s="316"/>
      <c r="G350" s="316"/>
      <c r="H350" s="316"/>
      <c r="I350" s="316"/>
      <c r="J350" s="316"/>
      <c r="K350" s="316"/>
      <c r="L350" s="316"/>
      <c r="M350" s="316"/>
      <c r="N350" s="316"/>
      <c r="O350" s="316"/>
      <c r="P350" s="316"/>
      <c r="Q350" s="316"/>
      <c r="R350" s="316"/>
      <c r="S350" s="316"/>
      <c r="T350" s="316"/>
      <c r="U350" s="316"/>
      <c r="V350" s="316"/>
      <c r="W350" s="316"/>
      <c r="X350" s="316"/>
      <c r="Y350" s="316"/>
      <c r="Z350" s="316"/>
      <c r="AA350" s="316"/>
      <c r="AB350" s="316"/>
      <c r="AC350" s="316"/>
      <c r="AD350" s="672"/>
      <c r="AE350" s="26" t="s">
        <v>172</v>
      </c>
      <c r="AF350" s="310" t="str">
        <f>IF(COUNT(O349)=0,"",O349)</f>
        <v/>
      </c>
      <c r="AG350" s="310" t="str">
        <f>IF(COUNT(AA349)=0,"",AA349)</f>
        <v/>
      </c>
      <c r="AH350" s="315" t="str">
        <f t="shared" si="418"/>
        <v/>
      </c>
      <c r="AI350" s="315" t="str">
        <f t="shared" si="418"/>
        <v/>
      </c>
      <c r="AJ350" s="315" t="str">
        <f t="shared" si="418"/>
        <v/>
      </c>
      <c r="AK350" s="315" t="str">
        <f t="shared" si="418"/>
        <v/>
      </c>
      <c r="AL350" s="315" t="str">
        <f t="shared" si="418"/>
        <v/>
      </c>
      <c r="AM350" s="315" t="str">
        <f t="shared" si="418"/>
        <v/>
      </c>
      <c r="AN350" s="315" t="str">
        <f t="shared" si="418"/>
        <v/>
      </c>
      <c r="AO350" s="315" t="str">
        <f t="shared" si="418"/>
        <v/>
      </c>
      <c r="AP350" s="303"/>
      <c r="AS350" s="311" t="str">
        <f>IF(C349="","",C349)</f>
        <v>北海道</v>
      </c>
      <c r="AT350" s="311" t="str">
        <f>IF(D349="","",D349)</f>
        <v>中国</v>
      </c>
    </row>
    <row r="351" spans="2:46" ht="13.5" hidden="1" customHeight="1">
      <c r="B351" s="313"/>
      <c r="C351" s="675"/>
      <c r="D351" s="675"/>
      <c r="E351" s="26" t="s">
        <v>280</v>
      </c>
      <c r="F351" s="315" t="str">
        <f t="shared" ref="F351:O352" si="419">IF(COUNTIFS(F$573:F$577,"&lt;&gt;",$AS$573:$AS$577,$AS351,$AT$573:$AT$577,$AT351,$E$573:$E$577,$E351),SUMIFS(F$573:F$577,$AS$573:$AS$577,$AS351,$AT$573:$AT$577,$AT351,$E$573:$E$577,$E351),"")</f>
        <v/>
      </c>
      <c r="G351" s="315" t="str">
        <f t="shared" si="419"/>
        <v/>
      </c>
      <c r="H351" s="315" t="str">
        <f t="shared" si="419"/>
        <v/>
      </c>
      <c r="I351" s="315" t="str">
        <f t="shared" si="419"/>
        <v/>
      </c>
      <c r="J351" s="315" t="str">
        <f t="shared" si="419"/>
        <v/>
      </c>
      <c r="K351" s="315" t="str">
        <f t="shared" si="419"/>
        <v/>
      </c>
      <c r="L351" s="315" t="str">
        <f t="shared" si="419"/>
        <v/>
      </c>
      <c r="M351" s="315" t="str">
        <f t="shared" si="419"/>
        <v/>
      </c>
      <c r="N351" s="315" t="str">
        <f t="shared" si="419"/>
        <v/>
      </c>
      <c r="O351" s="315" t="str">
        <f t="shared" si="419"/>
        <v/>
      </c>
      <c r="P351" s="315" t="str">
        <f t="shared" ref="P351:AC352" si="420">IF(COUNTIFS(P$573:P$577,"&lt;&gt;",$AS$573:$AS$577,$AS351,$AT$573:$AT$577,$AT351,$E$573:$E$577,$E351),SUMIFS(P$573:P$577,$AS$573:$AS$577,$AS351,$AT$573:$AT$577,$AT351,$E$573:$E$577,$E351),"")</f>
        <v/>
      </c>
      <c r="Q351" s="315" t="str">
        <f t="shared" si="420"/>
        <v/>
      </c>
      <c r="R351" s="315" t="str">
        <f t="shared" si="420"/>
        <v/>
      </c>
      <c r="S351" s="315" t="str">
        <f t="shared" si="420"/>
        <v/>
      </c>
      <c r="T351" s="315" t="str">
        <f t="shared" si="420"/>
        <v/>
      </c>
      <c r="U351" s="315" t="str">
        <f t="shared" si="420"/>
        <v/>
      </c>
      <c r="V351" s="315" t="str">
        <f t="shared" si="420"/>
        <v/>
      </c>
      <c r="W351" s="315" t="str">
        <f t="shared" si="420"/>
        <v/>
      </c>
      <c r="X351" s="315" t="str">
        <f t="shared" si="420"/>
        <v/>
      </c>
      <c r="Y351" s="315" t="str">
        <f t="shared" si="420"/>
        <v/>
      </c>
      <c r="Z351" s="315" t="str">
        <f t="shared" si="420"/>
        <v/>
      </c>
      <c r="AA351" s="315" t="str">
        <f t="shared" si="420"/>
        <v/>
      </c>
      <c r="AB351" s="315" t="str">
        <f t="shared" si="420"/>
        <v/>
      </c>
      <c r="AC351" s="315" t="str">
        <f t="shared" si="420"/>
        <v/>
      </c>
      <c r="AD351" s="673" t="s">
        <v>281</v>
      </c>
      <c r="AE351" s="674"/>
      <c r="AF351" s="310" t="str">
        <f>IF(COUNT(F351:Q351)=0,"",SUM(F351:Q351))</f>
        <v/>
      </c>
      <c r="AG351" s="310" t="str">
        <f>IF(COUNT(R351:AC351)=0,"",SUM(R351:AC351))</f>
        <v/>
      </c>
      <c r="AH351" s="310" t="str">
        <f t="shared" ref="AH351:AO351" si="421">IF(COUNTIFS(AH$573:AH$577,"&lt;&gt;",$AS$573:$AS$577,$AS351,$AT$573:$AT$577,$AT351,$AD$573:$AD$577,$AD351),SUMIFS(AH$573:AH$577,$AS$573:$AS$577,$AS351,$AT$573:$AT$577,$AT351,$AD$573:$AD$577,$AD351),"")</f>
        <v/>
      </c>
      <c r="AI351" s="310" t="str">
        <f t="shared" si="421"/>
        <v/>
      </c>
      <c r="AJ351" s="310" t="str">
        <f t="shared" si="421"/>
        <v/>
      </c>
      <c r="AK351" s="310" t="str">
        <f t="shared" si="421"/>
        <v/>
      </c>
      <c r="AL351" s="310" t="str">
        <f t="shared" si="421"/>
        <v/>
      </c>
      <c r="AM351" s="310" t="str">
        <f t="shared" si="421"/>
        <v/>
      </c>
      <c r="AN351" s="310" t="str">
        <f t="shared" si="421"/>
        <v/>
      </c>
      <c r="AO351" s="310" t="str">
        <f t="shared" si="421"/>
        <v/>
      </c>
      <c r="AP351" s="335" t="str">
        <f>IF(COUNTIFS(AP$573:AP$577,"&lt;&gt;",$AS$573:$AS$577,$AS351,$AT$573:$AT$577,$AT351,$AD$573:$AD$577,$AD351),INDEX($AP$573:$AP$577,SUMPRODUCT(($AD$573:$AD$577=$AD351)*($AS$573:$AS$577=$AS351)*($AT$573:$AT$577=$AT351)*ROW($AS$573:$AS$577))-572,1),"")</f>
        <v/>
      </c>
      <c r="AS351" s="311" t="str">
        <f>IF(C349="","",C349)</f>
        <v>北海道</v>
      </c>
      <c r="AT351" s="311" t="str">
        <f>IF(D349="","",D349)</f>
        <v>中国</v>
      </c>
    </row>
    <row r="352" spans="2:46" ht="13.5" hidden="1" customHeight="1">
      <c r="B352" s="313"/>
      <c r="C352" s="675" t="s">
        <v>283</v>
      </c>
      <c r="D352" s="675" t="str">
        <f>C322</f>
        <v>中国</v>
      </c>
      <c r="E352" s="26" t="s">
        <v>279</v>
      </c>
      <c r="F352" s="315" t="str">
        <f t="shared" si="419"/>
        <v/>
      </c>
      <c r="G352" s="315" t="str">
        <f t="shared" si="419"/>
        <v/>
      </c>
      <c r="H352" s="315" t="str">
        <f t="shared" si="419"/>
        <v/>
      </c>
      <c r="I352" s="315" t="str">
        <f t="shared" si="419"/>
        <v/>
      </c>
      <c r="J352" s="315" t="str">
        <f t="shared" si="419"/>
        <v/>
      </c>
      <c r="K352" s="315" t="str">
        <f t="shared" si="419"/>
        <v/>
      </c>
      <c r="L352" s="315" t="str">
        <f t="shared" si="419"/>
        <v/>
      </c>
      <c r="M352" s="315" t="str">
        <f t="shared" si="419"/>
        <v/>
      </c>
      <c r="N352" s="315" t="str">
        <f t="shared" si="419"/>
        <v/>
      </c>
      <c r="O352" s="315" t="str">
        <f t="shared" si="419"/>
        <v/>
      </c>
      <c r="P352" s="315" t="str">
        <f t="shared" si="420"/>
        <v/>
      </c>
      <c r="Q352" s="315" t="str">
        <f t="shared" si="420"/>
        <v/>
      </c>
      <c r="R352" s="315" t="str">
        <f t="shared" si="420"/>
        <v/>
      </c>
      <c r="S352" s="315" t="str">
        <f t="shared" si="420"/>
        <v/>
      </c>
      <c r="T352" s="315" t="str">
        <f t="shared" si="420"/>
        <v/>
      </c>
      <c r="U352" s="315" t="str">
        <f t="shared" si="420"/>
        <v/>
      </c>
      <c r="V352" s="315" t="str">
        <f t="shared" si="420"/>
        <v/>
      </c>
      <c r="W352" s="315" t="str">
        <f t="shared" si="420"/>
        <v/>
      </c>
      <c r="X352" s="315" t="str">
        <f t="shared" si="420"/>
        <v/>
      </c>
      <c r="Y352" s="315" t="str">
        <f t="shared" si="420"/>
        <v/>
      </c>
      <c r="Z352" s="315" t="str">
        <f t="shared" si="420"/>
        <v/>
      </c>
      <c r="AA352" s="315" t="str">
        <f t="shared" si="420"/>
        <v/>
      </c>
      <c r="AB352" s="315" t="str">
        <f t="shared" si="420"/>
        <v/>
      </c>
      <c r="AC352" s="315" t="str">
        <f t="shared" si="420"/>
        <v/>
      </c>
      <c r="AD352" s="671" t="s">
        <v>279</v>
      </c>
      <c r="AE352" s="26" t="s">
        <v>171</v>
      </c>
      <c r="AF352" s="310" t="str">
        <f>IF(COUNT(J352)=0,"",J352)</f>
        <v/>
      </c>
      <c r="AG352" s="310" t="str">
        <f>IF(COUNT(V352)=0,"",V352)</f>
        <v/>
      </c>
      <c r="AH352" s="315" t="str">
        <f t="shared" ref="AH352:AO353" si="422">IF(COUNTIFS(AH$573:AH$577,"&lt;&gt;",$AS$573:$AS$577,$AS352,$AT$573:$AT$577,$AT352,$AE$573:$AE$577,$AE352),SUMIFS(AH$573:AH$577,$AS$573:$AS$577,$AS352,$AT$573:$AT$577,$AT352,$AE$573:$AE$577,$AE352),"")</f>
        <v/>
      </c>
      <c r="AI352" s="315" t="str">
        <f t="shared" si="422"/>
        <v/>
      </c>
      <c r="AJ352" s="315" t="str">
        <f t="shared" si="422"/>
        <v/>
      </c>
      <c r="AK352" s="315" t="str">
        <f t="shared" si="422"/>
        <v/>
      </c>
      <c r="AL352" s="315" t="str">
        <f t="shared" si="422"/>
        <v/>
      </c>
      <c r="AM352" s="315" t="str">
        <f t="shared" si="422"/>
        <v/>
      </c>
      <c r="AN352" s="315" t="str">
        <f t="shared" si="422"/>
        <v/>
      </c>
      <c r="AO352" s="315" t="str">
        <f t="shared" si="422"/>
        <v/>
      </c>
      <c r="AP352" s="300"/>
      <c r="AS352" s="311" t="str">
        <f>IF(C352="","",C352)</f>
        <v>東北</v>
      </c>
      <c r="AT352" s="311" t="str">
        <f>IF(D352="","",D352)</f>
        <v>中国</v>
      </c>
    </row>
    <row r="353" spans="2:46" ht="13.5" hidden="1" customHeight="1">
      <c r="B353" s="313"/>
      <c r="C353" s="675"/>
      <c r="D353" s="675"/>
      <c r="E353" s="302"/>
      <c r="F353" s="316"/>
      <c r="G353" s="316"/>
      <c r="H353" s="316"/>
      <c r="I353" s="316"/>
      <c r="J353" s="316"/>
      <c r="K353" s="316"/>
      <c r="L353" s="316"/>
      <c r="M353" s="316"/>
      <c r="N353" s="316"/>
      <c r="O353" s="316"/>
      <c r="P353" s="316"/>
      <c r="Q353" s="316"/>
      <c r="R353" s="316"/>
      <c r="S353" s="316"/>
      <c r="T353" s="316"/>
      <c r="U353" s="316"/>
      <c r="V353" s="316"/>
      <c r="W353" s="316"/>
      <c r="X353" s="316"/>
      <c r="Y353" s="316"/>
      <c r="Z353" s="316"/>
      <c r="AA353" s="316"/>
      <c r="AB353" s="316"/>
      <c r="AC353" s="316"/>
      <c r="AD353" s="672"/>
      <c r="AE353" s="26" t="s">
        <v>172</v>
      </c>
      <c r="AF353" s="310" t="str">
        <f>IF(COUNT(O352)=0,"",O352)</f>
        <v/>
      </c>
      <c r="AG353" s="310" t="str">
        <f>IF(COUNT(AA352)=0,"",AA352)</f>
        <v/>
      </c>
      <c r="AH353" s="315" t="str">
        <f t="shared" si="422"/>
        <v/>
      </c>
      <c r="AI353" s="315" t="str">
        <f t="shared" si="422"/>
        <v/>
      </c>
      <c r="AJ353" s="315" t="str">
        <f t="shared" si="422"/>
        <v/>
      </c>
      <c r="AK353" s="315" t="str">
        <f t="shared" si="422"/>
        <v/>
      </c>
      <c r="AL353" s="315" t="str">
        <f t="shared" si="422"/>
        <v/>
      </c>
      <c r="AM353" s="315" t="str">
        <f t="shared" si="422"/>
        <v/>
      </c>
      <c r="AN353" s="315" t="str">
        <f t="shared" si="422"/>
        <v/>
      </c>
      <c r="AO353" s="315" t="str">
        <f t="shared" si="422"/>
        <v/>
      </c>
      <c r="AP353" s="303"/>
      <c r="AS353" s="311" t="str">
        <f>IF(C352="","",C352)</f>
        <v>東北</v>
      </c>
      <c r="AT353" s="311" t="str">
        <f>IF(D352="","",D352)</f>
        <v>中国</v>
      </c>
    </row>
    <row r="354" spans="2:46" ht="13.5" hidden="1" customHeight="1">
      <c r="B354" s="313"/>
      <c r="C354" s="675"/>
      <c r="D354" s="675"/>
      <c r="E354" s="26" t="s">
        <v>280</v>
      </c>
      <c r="F354" s="315" t="str">
        <f t="shared" ref="F354:O355" si="423">IF(COUNTIFS(F$573:F$577,"&lt;&gt;",$AS$573:$AS$577,$AS354,$AT$573:$AT$577,$AT354,$E$573:$E$577,$E354),SUMIFS(F$573:F$577,$AS$573:$AS$577,$AS354,$AT$573:$AT$577,$AT354,$E$573:$E$577,$E354),"")</f>
        <v/>
      </c>
      <c r="G354" s="315" t="str">
        <f t="shared" si="423"/>
        <v/>
      </c>
      <c r="H354" s="315" t="str">
        <f t="shared" si="423"/>
        <v/>
      </c>
      <c r="I354" s="315" t="str">
        <f t="shared" si="423"/>
        <v/>
      </c>
      <c r="J354" s="315" t="str">
        <f t="shared" si="423"/>
        <v/>
      </c>
      <c r="K354" s="315" t="str">
        <f t="shared" si="423"/>
        <v/>
      </c>
      <c r="L354" s="315" t="str">
        <f t="shared" si="423"/>
        <v/>
      </c>
      <c r="M354" s="315" t="str">
        <f t="shared" si="423"/>
        <v/>
      </c>
      <c r="N354" s="315" t="str">
        <f t="shared" si="423"/>
        <v/>
      </c>
      <c r="O354" s="315" t="str">
        <f t="shared" si="423"/>
        <v/>
      </c>
      <c r="P354" s="315" t="str">
        <f t="shared" ref="P354:AC355" si="424">IF(COUNTIFS(P$573:P$577,"&lt;&gt;",$AS$573:$AS$577,$AS354,$AT$573:$AT$577,$AT354,$E$573:$E$577,$E354),SUMIFS(P$573:P$577,$AS$573:$AS$577,$AS354,$AT$573:$AT$577,$AT354,$E$573:$E$577,$E354),"")</f>
        <v/>
      </c>
      <c r="Q354" s="315" t="str">
        <f t="shared" si="424"/>
        <v/>
      </c>
      <c r="R354" s="315" t="str">
        <f t="shared" si="424"/>
        <v/>
      </c>
      <c r="S354" s="315" t="str">
        <f t="shared" si="424"/>
        <v/>
      </c>
      <c r="T354" s="315" t="str">
        <f t="shared" si="424"/>
        <v/>
      </c>
      <c r="U354" s="315" t="str">
        <f t="shared" si="424"/>
        <v/>
      </c>
      <c r="V354" s="315" t="str">
        <f t="shared" si="424"/>
        <v/>
      </c>
      <c r="W354" s="315" t="str">
        <f t="shared" si="424"/>
        <v/>
      </c>
      <c r="X354" s="315" t="str">
        <f t="shared" si="424"/>
        <v/>
      </c>
      <c r="Y354" s="315" t="str">
        <f t="shared" si="424"/>
        <v/>
      </c>
      <c r="Z354" s="315" t="str">
        <f t="shared" si="424"/>
        <v/>
      </c>
      <c r="AA354" s="315" t="str">
        <f t="shared" si="424"/>
        <v/>
      </c>
      <c r="AB354" s="315" t="str">
        <f t="shared" si="424"/>
        <v/>
      </c>
      <c r="AC354" s="315" t="str">
        <f t="shared" si="424"/>
        <v/>
      </c>
      <c r="AD354" s="673" t="s">
        <v>281</v>
      </c>
      <c r="AE354" s="674"/>
      <c r="AF354" s="310" t="str">
        <f>IF(COUNT(F354:Q354)=0,"",SUM(F354:Q354))</f>
        <v/>
      </c>
      <c r="AG354" s="310" t="str">
        <f>IF(COUNT(R354:AC354)=0,"",SUM(R354:AC354))</f>
        <v/>
      </c>
      <c r="AH354" s="310" t="str">
        <f t="shared" ref="AH354:AO354" si="425">IF(COUNTIFS(AH$573:AH$577,"&lt;&gt;",$AS$573:$AS$577,$AS354,$AT$573:$AT$577,$AT354,$AD$573:$AD$577,$AD354),SUMIFS(AH$573:AH$577,$AS$573:$AS$577,$AS354,$AT$573:$AT$577,$AT354,$AD$573:$AD$577,$AD354),"")</f>
        <v/>
      </c>
      <c r="AI354" s="310" t="str">
        <f t="shared" si="425"/>
        <v/>
      </c>
      <c r="AJ354" s="310" t="str">
        <f t="shared" si="425"/>
        <v/>
      </c>
      <c r="AK354" s="310" t="str">
        <f t="shared" si="425"/>
        <v/>
      </c>
      <c r="AL354" s="310" t="str">
        <f t="shared" si="425"/>
        <v/>
      </c>
      <c r="AM354" s="310" t="str">
        <f t="shared" si="425"/>
        <v/>
      </c>
      <c r="AN354" s="310" t="str">
        <f t="shared" si="425"/>
        <v/>
      </c>
      <c r="AO354" s="310" t="str">
        <f t="shared" si="425"/>
        <v/>
      </c>
      <c r="AP354" s="335" t="str">
        <f>IF(COUNTIFS(AP$573:AP$577,"&lt;&gt;",$AS$573:$AS$577,$AS354,$AT$573:$AT$577,$AT354,$AD$573:$AD$577,$AD354),INDEX($AP$573:$AP$577,SUMPRODUCT(($AD$573:$AD$577=$AD354)*($AS$573:$AS$577=$AS354)*($AT$573:$AT$577=$AT354)*ROW($AS$573:$AS$577))-572,1),"")</f>
        <v/>
      </c>
      <c r="AS354" s="311" t="str">
        <f>IF(C352="","",C352)</f>
        <v>東北</v>
      </c>
      <c r="AT354" s="311" t="str">
        <f>IF(D352="","",D352)</f>
        <v>中国</v>
      </c>
    </row>
    <row r="355" spans="2:46" ht="13.5" hidden="1" customHeight="1">
      <c r="B355" s="313"/>
      <c r="C355" s="675" t="s">
        <v>286</v>
      </c>
      <c r="D355" s="675" t="str">
        <f>C322</f>
        <v>中国</v>
      </c>
      <c r="E355" s="26" t="s">
        <v>279</v>
      </c>
      <c r="F355" s="315" t="str">
        <f t="shared" si="423"/>
        <v/>
      </c>
      <c r="G355" s="315" t="str">
        <f t="shared" si="423"/>
        <v/>
      </c>
      <c r="H355" s="315" t="str">
        <f t="shared" si="423"/>
        <v/>
      </c>
      <c r="I355" s="315" t="str">
        <f t="shared" si="423"/>
        <v/>
      </c>
      <c r="J355" s="315" t="str">
        <f t="shared" si="423"/>
        <v/>
      </c>
      <c r="K355" s="315" t="str">
        <f t="shared" si="423"/>
        <v/>
      </c>
      <c r="L355" s="315" t="str">
        <f t="shared" si="423"/>
        <v/>
      </c>
      <c r="M355" s="315" t="str">
        <f t="shared" si="423"/>
        <v/>
      </c>
      <c r="N355" s="315" t="str">
        <f t="shared" si="423"/>
        <v/>
      </c>
      <c r="O355" s="315" t="str">
        <f t="shared" si="423"/>
        <v/>
      </c>
      <c r="P355" s="315" t="str">
        <f t="shared" si="424"/>
        <v/>
      </c>
      <c r="Q355" s="315" t="str">
        <f t="shared" si="424"/>
        <v/>
      </c>
      <c r="R355" s="315" t="str">
        <f t="shared" si="424"/>
        <v/>
      </c>
      <c r="S355" s="315" t="str">
        <f t="shared" si="424"/>
        <v/>
      </c>
      <c r="T355" s="315" t="str">
        <f t="shared" si="424"/>
        <v/>
      </c>
      <c r="U355" s="315" t="str">
        <f t="shared" si="424"/>
        <v/>
      </c>
      <c r="V355" s="315" t="str">
        <f t="shared" si="424"/>
        <v/>
      </c>
      <c r="W355" s="315" t="str">
        <f t="shared" si="424"/>
        <v/>
      </c>
      <c r="X355" s="315" t="str">
        <f t="shared" si="424"/>
        <v/>
      </c>
      <c r="Y355" s="315" t="str">
        <f t="shared" si="424"/>
        <v/>
      </c>
      <c r="Z355" s="315" t="str">
        <f t="shared" si="424"/>
        <v/>
      </c>
      <c r="AA355" s="315" t="str">
        <f t="shared" si="424"/>
        <v/>
      </c>
      <c r="AB355" s="315" t="str">
        <f t="shared" si="424"/>
        <v/>
      </c>
      <c r="AC355" s="315" t="str">
        <f t="shared" si="424"/>
        <v/>
      </c>
      <c r="AD355" s="671" t="s">
        <v>279</v>
      </c>
      <c r="AE355" s="26" t="s">
        <v>171</v>
      </c>
      <c r="AF355" s="310" t="str">
        <f>IF(COUNT(J355)=0,"",J355)</f>
        <v/>
      </c>
      <c r="AG355" s="310" t="str">
        <f>IF(COUNT(V355)=0,"",V355)</f>
        <v/>
      </c>
      <c r="AH355" s="315" t="str">
        <f t="shared" ref="AH355:AO356" si="426">IF(COUNTIFS(AH$573:AH$577,"&lt;&gt;",$AS$573:$AS$577,$AS355,$AT$573:$AT$577,$AT355,$AE$573:$AE$577,$AE355),SUMIFS(AH$573:AH$577,$AS$573:$AS$577,$AS355,$AT$573:$AT$577,$AT355,$AE$573:$AE$577,$AE355),"")</f>
        <v/>
      </c>
      <c r="AI355" s="315" t="str">
        <f t="shared" si="426"/>
        <v/>
      </c>
      <c r="AJ355" s="315" t="str">
        <f t="shared" si="426"/>
        <v/>
      </c>
      <c r="AK355" s="315" t="str">
        <f t="shared" si="426"/>
        <v/>
      </c>
      <c r="AL355" s="315" t="str">
        <f t="shared" si="426"/>
        <v/>
      </c>
      <c r="AM355" s="315" t="str">
        <f t="shared" si="426"/>
        <v/>
      </c>
      <c r="AN355" s="315" t="str">
        <f t="shared" si="426"/>
        <v/>
      </c>
      <c r="AO355" s="315" t="str">
        <f t="shared" si="426"/>
        <v/>
      </c>
      <c r="AP355" s="300"/>
      <c r="AS355" s="311" t="str">
        <f>IF(C355="","",C355)</f>
        <v>東京</v>
      </c>
      <c r="AT355" s="311" t="str">
        <f>IF(D355="","",D355)</f>
        <v>中国</v>
      </c>
    </row>
    <row r="356" spans="2:46" ht="13.5" hidden="1" customHeight="1">
      <c r="B356" s="313"/>
      <c r="C356" s="675"/>
      <c r="D356" s="675"/>
      <c r="E356" s="302"/>
      <c r="F356" s="316"/>
      <c r="G356" s="316"/>
      <c r="H356" s="316"/>
      <c r="I356" s="316"/>
      <c r="J356" s="316"/>
      <c r="K356" s="316"/>
      <c r="L356" s="316"/>
      <c r="M356" s="316"/>
      <c r="N356" s="316"/>
      <c r="O356" s="316"/>
      <c r="P356" s="316"/>
      <c r="Q356" s="316"/>
      <c r="R356" s="316"/>
      <c r="S356" s="316"/>
      <c r="T356" s="316"/>
      <c r="U356" s="316"/>
      <c r="V356" s="316"/>
      <c r="W356" s="316"/>
      <c r="X356" s="316"/>
      <c r="Y356" s="316"/>
      <c r="Z356" s="316"/>
      <c r="AA356" s="316"/>
      <c r="AB356" s="316"/>
      <c r="AC356" s="316"/>
      <c r="AD356" s="672"/>
      <c r="AE356" s="26" t="s">
        <v>172</v>
      </c>
      <c r="AF356" s="310" t="str">
        <f>IF(COUNT(O355)=0,"",O355)</f>
        <v/>
      </c>
      <c r="AG356" s="310" t="str">
        <f>IF(COUNT(AA355)=0,"",AA355)</f>
        <v/>
      </c>
      <c r="AH356" s="315" t="str">
        <f t="shared" si="426"/>
        <v/>
      </c>
      <c r="AI356" s="315" t="str">
        <f t="shared" si="426"/>
        <v/>
      </c>
      <c r="AJ356" s="315" t="str">
        <f t="shared" si="426"/>
        <v/>
      </c>
      <c r="AK356" s="315" t="str">
        <f t="shared" si="426"/>
        <v/>
      </c>
      <c r="AL356" s="315" t="str">
        <f t="shared" si="426"/>
        <v/>
      </c>
      <c r="AM356" s="315" t="str">
        <f t="shared" si="426"/>
        <v/>
      </c>
      <c r="AN356" s="315" t="str">
        <f t="shared" si="426"/>
        <v/>
      </c>
      <c r="AO356" s="315" t="str">
        <f t="shared" si="426"/>
        <v/>
      </c>
      <c r="AP356" s="303"/>
      <c r="AS356" s="311" t="str">
        <f>IF(C355="","",C355)</f>
        <v>東京</v>
      </c>
      <c r="AT356" s="311" t="str">
        <f>IF(D355="","",D355)</f>
        <v>中国</v>
      </c>
    </row>
    <row r="357" spans="2:46" ht="13.5" hidden="1" customHeight="1">
      <c r="B357" s="313"/>
      <c r="C357" s="675"/>
      <c r="D357" s="675"/>
      <c r="E357" s="26" t="s">
        <v>280</v>
      </c>
      <c r="F357" s="315" t="str">
        <f t="shared" ref="F357:O358" si="427">IF(COUNTIFS(F$573:F$577,"&lt;&gt;",$AS$573:$AS$577,$AS357,$AT$573:$AT$577,$AT357,$E$573:$E$577,$E357),SUMIFS(F$573:F$577,$AS$573:$AS$577,$AS357,$AT$573:$AT$577,$AT357,$E$573:$E$577,$E357),"")</f>
        <v/>
      </c>
      <c r="G357" s="315" t="str">
        <f t="shared" si="427"/>
        <v/>
      </c>
      <c r="H357" s="315" t="str">
        <f t="shared" si="427"/>
        <v/>
      </c>
      <c r="I357" s="315" t="str">
        <f t="shared" si="427"/>
        <v/>
      </c>
      <c r="J357" s="315" t="str">
        <f t="shared" si="427"/>
        <v/>
      </c>
      <c r="K357" s="315" t="str">
        <f t="shared" si="427"/>
        <v/>
      </c>
      <c r="L357" s="315" t="str">
        <f t="shared" si="427"/>
        <v/>
      </c>
      <c r="M357" s="315" t="str">
        <f t="shared" si="427"/>
        <v/>
      </c>
      <c r="N357" s="315" t="str">
        <f t="shared" si="427"/>
        <v/>
      </c>
      <c r="O357" s="315" t="str">
        <f t="shared" si="427"/>
        <v/>
      </c>
      <c r="P357" s="315" t="str">
        <f t="shared" ref="P357:AC358" si="428">IF(COUNTIFS(P$573:P$577,"&lt;&gt;",$AS$573:$AS$577,$AS357,$AT$573:$AT$577,$AT357,$E$573:$E$577,$E357),SUMIFS(P$573:P$577,$AS$573:$AS$577,$AS357,$AT$573:$AT$577,$AT357,$E$573:$E$577,$E357),"")</f>
        <v/>
      </c>
      <c r="Q357" s="315" t="str">
        <f t="shared" si="428"/>
        <v/>
      </c>
      <c r="R357" s="315" t="str">
        <f t="shared" si="428"/>
        <v/>
      </c>
      <c r="S357" s="315" t="str">
        <f t="shared" si="428"/>
        <v/>
      </c>
      <c r="T357" s="315" t="str">
        <f t="shared" si="428"/>
        <v/>
      </c>
      <c r="U357" s="315" t="str">
        <f t="shared" si="428"/>
        <v/>
      </c>
      <c r="V357" s="315" t="str">
        <f t="shared" si="428"/>
        <v/>
      </c>
      <c r="W357" s="315" t="str">
        <f t="shared" si="428"/>
        <v/>
      </c>
      <c r="X357" s="315" t="str">
        <f t="shared" si="428"/>
        <v/>
      </c>
      <c r="Y357" s="315" t="str">
        <f t="shared" si="428"/>
        <v/>
      </c>
      <c r="Z357" s="315" t="str">
        <f t="shared" si="428"/>
        <v/>
      </c>
      <c r="AA357" s="315" t="str">
        <f t="shared" si="428"/>
        <v/>
      </c>
      <c r="AB357" s="315" t="str">
        <f t="shared" si="428"/>
        <v/>
      </c>
      <c r="AC357" s="315" t="str">
        <f t="shared" si="428"/>
        <v/>
      </c>
      <c r="AD357" s="673" t="s">
        <v>281</v>
      </c>
      <c r="AE357" s="674"/>
      <c r="AF357" s="310" t="str">
        <f>IF(COUNT(F357:Q357)=0,"",SUM(F357:Q357))</f>
        <v/>
      </c>
      <c r="AG357" s="310" t="str">
        <f>IF(COUNT(R357:AC357)=0,"",SUM(R357:AC357))</f>
        <v/>
      </c>
      <c r="AH357" s="310" t="str">
        <f t="shared" ref="AH357:AO357" si="429">IF(COUNTIFS(AH$573:AH$577,"&lt;&gt;",$AS$573:$AS$577,$AS357,$AT$573:$AT$577,$AT357,$AD$573:$AD$577,$AD357),SUMIFS(AH$573:AH$577,$AS$573:$AS$577,$AS357,$AT$573:$AT$577,$AT357,$AD$573:$AD$577,$AD357),"")</f>
        <v/>
      </c>
      <c r="AI357" s="310" t="str">
        <f t="shared" si="429"/>
        <v/>
      </c>
      <c r="AJ357" s="310" t="str">
        <f t="shared" si="429"/>
        <v/>
      </c>
      <c r="AK357" s="310" t="str">
        <f t="shared" si="429"/>
        <v/>
      </c>
      <c r="AL357" s="310" t="str">
        <f t="shared" si="429"/>
        <v/>
      </c>
      <c r="AM357" s="310" t="str">
        <f t="shared" si="429"/>
        <v/>
      </c>
      <c r="AN357" s="310" t="str">
        <f t="shared" si="429"/>
        <v/>
      </c>
      <c r="AO357" s="310" t="str">
        <f t="shared" si="429"/>
        <v/>
      </c>
      <c r="AP357" s="335" t="str">
        <f>IF(COUNTIFS(AP$573:AP$577,"&lt;&gt;",$AS$573:$AS$577,$AS357,$AT$573:$AT$577,$AT357,$AD$573:$AD$577,$AD357),INDEX($AP$573:$AP$577,SUMPRODUCT(($AD$573:$AD$577=$AD357)*($AS$573:$AS$577=$AS357)*($AT$573:$AT$577=$AT357)*ROW($AS$573:$AS$577))-572,1),"")</f>
        <v/>
      </c>
      <c r="AS357" s="311" t="str">
        <f>IF(C355="","",C355)</f>
        <v>東京</v>
      </c>
      <c r="AT357" s="311" t="str">
        <f>IF(D355="","",D355)</f>
        <v>中国</v>
      </c>
    </row>
    <row r="358" spans="2:46" ht="13.5" hidden="1" customHeight="1">
      <c r="B358" s="313"/>
      <c r="C358" s="675" t="s">
        <v>284</v>
      </c>
      <c r="D358" s="675" t="str">
        <f>C322</f>
        <v>中国</v>
      </c>
      <c r="E358" s="26" t="s">
        <v>279</v>
      </c>
      <c r="F358" s="315" t="str">
        <f t="shared" si="427"/>
        <v/>
      </c>
      <c r="G358" s="315" t="str">
        <f t="shared" si="427"/>
        <v/>
      </c>
      <c r="H358" s="315" t="str">
        <f t="shared" si="427"/>
        <v/>
      </c>
      <c r="I358" s="315" t="str">
        <f t="shared" si="427"/>
        <v/>
      </c>
      <c r="J358" s="315" t="str">
        <f t="shared" si="427"/>
        <v/>
      </c>
      <c r="K358" s="315" t="str">
        <f t="shared" si="427"/>
        <v/>
      </c>
      <c r="L358" s="315" t="str">
        <f t="shared" si="427"/>
        <v/>
      </c>
      <c r="M358" s="315" t="str">
        <f t="shared" si="427"/>
        <v/>
      </c>
      <c r="N358" s="315" t="str">
        <f t="shared" si="427"/>
        <v/>
      </c>
      <c r="O358" s="315" t="str">
        <f t="shared" si="427"/>
        <v/>
      </c>
      <c r="P358" s="315" t="str">
        <f t="shared" si="428"/>
        <v/>
      </c>
      <c r="Q358" s="315" t="str">
        <f t="shared" si="428"/>
        <v/>
      </c>
      <c r="R358" s="315" t="str">
        <f t="shared" si="428"/>
        <v/>
      </c>
      <c r="S358" s="315" t="str">
        <f t="shared" si="428"/>
        <v/>
      </c>
      <c r="T358" s="315" t="str">
        <f t="shared" si="428"/>
        <v/>
      </c>
      <c r="U358" s="315" t="str">
        <f t="shared" si="428"/>
        <v/>
      </c>
      <c r="V358" s="315" t="str">
        <f t="shared" si="428"/>
        <v/>
      </c>
      <c r="W358" s="315" t="str">
        <f t="shared" si="428"/>
        <v/>
      </c>
      <c r="X358" s="315" t="str">
        <f t="shared" si="428"/>
        <v/>
      </c>
      <c r="Y358" s="315" t="str">
        <f t="shared" si="428"/>
        <v/>
      </c>
      <c r="Z358" s="315" t="str">
        <f t="shared" si="428"/>
        <v/>
      </c>
      <c r="AA358" s="315" t="str">
        <f t="shared" si="428"/>
        <v/>
      </c>
      <c r="AB358" s="315" t="str">
        <f t="shared" si="428"/>
        <v/>
      </c>
      <c r="AC358" s="315" t="str">
        <f t="shared" si="428"/>
        <v/>
      </c>
      <c r="AD358" s="671" t="s">
        <v>279</v>
      </c>
      <c r="AE358" s="26" t="s">
        <v>171</v>
      </c>
      <c r="AF358" s="310" t="str">
        <f>IF(COUNT(J358)=0,"",J358)</f>
        <v/>
      </c>
      <c r="AG358" s="310" t="str">
        <f>IF(COUNT(V358)=0,"",V358)</f>
        <v/>
      </c>
      <c r="AH358" s="315" t="str">
        <f t="shared" ref="AH358:AO359" si="430">IF(COUNTIFS(AH$573:AH$577,"&lt;&gt;",$AS$573:$AS$577,$AS358,$AT$573:$AT$577,$AT358,$AE$573:$AE$577,$AE358),SUMIFS(AH$573:AH$577,$AS$573:$AS$577,$AS358,$AT$573:$AT$577,$AT358,$AE$573:$AE$577,$AE358),"")</f>
        <v/>
      </c>
      <c r="AI358" s="315" t="str">
        <f t="shared" si="430"/>
        <v/>
      </c>
      <c r="AJ358" s="315" t="str">
        <f t="shared" si="430"/>
        <v/>
      </c>
      <c r="AK358" s="315" t="str">
        <f t="shared" si="430"/>
        <v/>
      </c>
      <c r="AL358" s="315" t="str">
        <f t="shared" si="430"/>
        <v/>
      </c>
      <c r="AM358" s="315" t="str">
        <f t="shared" si="430"/>
        <v/>
      </c>
      <c r="AN358" s="315" t="str">
        <f t="shared" si="430"/>
        <v/>
      </c>
      <c r="AO358" s="315" t="str">
        <f t="shared" si="430"/>
        <v/>
      </c>
      <c r="AP358" s="300"/>
      <c r="AS358" s="311" t="str">
        <f>IF(C358="","",C358)</f>
        <v>中部</v>
      </c>
      <c r="AT358" s="311" t="str">
        <f>IF(D358="","",D358)</f>
        <v>中国</v>
      </c>
    </row>
    <row r="359" spans="2:46" ht="13.5" hidden="1" customHeight="1">
      <c r="B359" s="313"/>
      <c r="C359" s="675"/>
      <c r="D359" s="675"/>
      <c r="E359" s="302"/>
      <c r="F359" s="316"/>
      <c r="G359" s="316"/>
      <c r="H359" s="316"/>
      <c r="I359" s="316"/>
      <c r="J359" s="316"/>
      <c r="K359" s="316"/>
      <c r="L359" s="316"/>
      <c r="M359" s="316"/>
      <c r="N359" s="316"/>
      <c r="O359" s="316"/>
      <c r="P359" s="316"/>
      <c r="Q359" s="316"/>
      <c r="R359" s="316"/>
      <c r="S359" s="316"/>
      <c r="T359" s="316"/>
      <c r="U359" s="316"/>
      <c r="V359" s="316"/>
      <c r="W359" s="316"/>
      <c r="X359" s="316"/>
      <c r="Y359" s="316"/>
      <c r="Z359" s="316"/>
      <c r="AA359" s="316"/>
      <c r="AB359" s="316"/>
      <c r="AC359" s="316"/>
      <c r="AD359" s="672"/>
      <c r="AE359" s="26" t="s">
        <v>172</v>
      </c>
      <c r="AF359" s="310" t="str">
        <f>IF(COUNT(O358)=0,"",O358)</f>
        <v/>
      </c>
      <c r="AG359" s="310" t="str">
        <f>IF(COUNT(AA358)=0,"",AA358)</f>
        <v/>
      </c>
      <c r="AH359" s="315" t="str">
        <f t="shared" si="430"/>
        <v/>
      </c>
      <c r="AI359" s="315" t="str">
        <f t="shared" si="430"/>
        <v/>
      </c>
      <c r="AJ359" s="315" t="str">
        <f t="shared" si="430"/>
        <v/>
      </c>
      <c r="AK359" s="315" t="str">
        <f t="shared" si="430"/>
        <v/>
      </c>
      <c r="AL359" s="315" t="str">
        <f t="shared" si="430"/>
        <v/>
      </c>
      <c r="AM359" s="315" t="str">
        <f t="shared" si="430"/>
        <v/>
      </c>
      <c r="AN359" s="315" t="str">
        <f t="shared" si="430"/>
        <v/>
      </c>
      <c r="AO359" s="315" t="str">
        <f t="shared" si="430"/>
        <v/>
      </c>
      <c r="AP359" s="303"/>
      <c r="AS359" s="311" t="str">
        <f>IF(C358="","",C358)</f>
        <v>中部</v>
      </c>
      <c r="AT359" s="311" t="str">
        <f>IF(D358="","",D358)</f>
        <v>中国</v>
      </c>
    </row>
    <row r="360" spans="2:46" ht="13.5" hidden="1" customHeight="1">
      <c r="B360" s="313"/>
      <c r="C360" s="675"/>
      <c r="D360" s="675"/>
      <c r="E360" s="26" t="s">
        <v>280</v>
      </c>
      <c r="F360" s="315" t="str">
        <f t="shared" ref="F360:O361" si="431">IF(COUNTIFS(F$573:F$577,"&lt;&gt;",$AS$573:$AS$577,$AS360,$AT$573:$AT$577,$AT360,$E$573:$E$577,$E360),SUMIFS(F$573:F$577,$AS$573:$AS$577,$AS360,$AT$573:$AT$577,$AT360,$E$573:$E$577,$E360),"")</f>
        <v/>
      </c>
      <c r="G360" s="315" t="str">
        <f t="shared" si="431"/>
        <v/>
      </c>
      <c r="H360" s="315" t="str">
        <f t="shared" si="431"/>
        <v/>
      </c>
      <c r="I360" s="315" t="str">
        <f t="shared" si="431"/>
        <v/>
      </c>
      <c r="J360" s="315" t="str">
        <f t="shared" si="431"/>
        <v/>
      </c>
      <c r="K360" s="315" t="str">
        <f t="shared" si="431"/>
        <v/>
      </c>
      <c r="L360" s="315" t="str">
        <f t="shared" si="431"/>
        <v/>
      </c>
      <c r="M360" s="315" t="str">
        <f t="shared" si="431"/>
        <v/>
      </c>
      <c r="N360" s="315" t="str">
        <f t="shared" si="431"/>
        <v/>
      </c>
      <c r="O360" s="315" t="str">
        <f t="shared" si="431"/>
        <v/>
      </c>
      <c r="P360" s="315" t="str">
        <f t="shared" ref="P360:AC361" si="432">IF(COUNTIFS(P$573:P$577,"&lt;&gt;",$AS$573:$AS$577,$AS360,$AT$573:$AT$577,$AT360,$E$573:$E$577,$E360),SUMIFS(P$573:P$577,$AS$573:$AS$577,$AS360,$AT$573:$AT$577,$AT360,$E$573:$E$577,$E360),"")</f>
        <v/>
      </c>
      <c r="Q360" s="315" t="str">
        <f t="shared" si="432"/>
        <v/>
      </c>
      <c r="R360" s="315" t="str">
        <f t="shared" si="432"/>
        <v/>
      </c>
      <c r="S360" s="315" t="str">
        <f t="shared" si="432"/>
        <v/>
      </c>
      <c r="T360" s="315" t="str">
        <f t="shared" si="432"/>
        <v/>
      </c>
      <c r="U360" s="315" t="str">
        <f t="shared" si="432"/>
        <v/>
      </c>
      <c r="V360" s="315" t="str">
        <f t="shared" si="432"/>
        <v/>
      </c>
      <c r="W360" s="315" t="str">
        <f t="shared" si="432"/>
        <v/>
      </c>
      <c r="X360" s="315" t="str">
        <f t="shared" si="432"/>
        <v/>
      </c>
      <c r="Y360" s="315" t="str">
        <f t="shared" si="432"/>
        <v/>
      </c>
      <c r="Z360" s="315" t="str">
        <f t="shared" si="432"/>
        <v/>
      </c>
      <c r="AA360" s="315" t="str">
        <f t="shared" si="432"/>
        <v/>
      </c>
      <c r="AB360" s="315" t="str">
        <f t="shared" si="432"/>
        <v/>
      </c>
      <c r="AC360" s="315" t="str">
        <f t="shared" si="432"/>
        <v/>
      </c>
      <c r="AD360" s="673" t="s">
        <v>281</v>
      </c>
      <c r="AE360" s="674"/>
      <c r="AF360" s="310" t="str">
        <f>IF(COUNT(F360:Q360)=0,"",SUM(F360:Q360))</f>
        <v/>
      </c>
      <c r="AG360" s="310" t="str">
        <f>IF(COUNT(R360:AC360)=0,"",SUM(R360:AC360))</f>
        <v/>
      </c>
      <c r="AH360" s="310" t="str">
        <f t="shared" ref="AH360:AO360" si="433">IF(COUNTIFS(AH$573:AH$577,"&lt;&gt;",$AS$573:$AS$577,$AS360,$AT$573:$AT$577,$AT360,$AD$573:$AD$577,$AD360),SUMIFS(AH$573:AH$577,$AS$573:$AS$577,$AS360,$AT$573:$AT$577,$AT360,$AD$573:$AD$577,$AD360),"")</f>
        <v/>
      </c>
      <c r="AI360" s="310" t="str">
        <f t="shared" si="433"/>
        <v/>
      </c>
      <c r="AJ360" s="310" t="str">
        <f t="shared" si="433"/>
        <v/>
      </c>
      <c r="AK360" s="310" t="str">
        <f t="shared" si="433"/>
        <v/>
      </c>
      <c r="AL360" s="310" t="str">
        <f t="shared" si="433"/>
        <v/>
      </c>
      <c r="AM360" s="310" t="str">
        <f t="shared" si="433"/>
        <v/>
      </c>
      <c r="AN360" s="310" t="str">
        <f t="shared" si="433"/>
        <v/>
      </c>
      <c r="AO360" s="310" t="str">
        <f t="shared" si="433"/>
        <v/>
      </c>
      <c r="AP360" s="335" t="str">
        <f>IF(COUNTIFS(AP$573:AP$577,"&lt;&gt;",$AS$573:$AS$577,$AS360,$AT$573:$AT$577,$AT360,$AD$573:$AD$577,$AD360),INDEX($AP$573:$AP$577,SUMPRODUCT(($AD$573:$AD$577=$AD360)*($AS$573:$AS$577=$AS360)*($AT$573:$AT$577=$AT360)*ROW($AS$573:$AS$577))-572,1),"")</f>
        <v/>
      </c>
      <c r="AS360" s="311" t="str">
        <f>IF(C358="","",C358)</f>
        <v>中部</v>
      </c>
      <c r="AT360" s="311" t="str">
        <f>IF(D358="","",D358)</f>
        <v>中国</v>
      </c>
    </row>
    <row r="361" spans="2:46" ht="13.5" hidden="1" customHeight="1">
      <c r="B361" s="313"/>
      <c r="C361" s="675" t="s">
        <v>285</v>
      </c>
      <c r="D361" s="675" t="str">
        <f>C322</f>
        <v>中国</v>
      </c>
      <c r="E361" s="26" t="s">
        <v>279</v>
      </c>
      <c r="F361" s="315" t="str">
        <f t="shared" si="431"/>
        <v/>
      </c>
      <c r="G361" s="315" t="str">
        <f t="shared" si="431"/>
        <v/>
      </c>
      <c r="H361" s="315" t="str">
        <f t="shared" si="431"/>
        <v/>
      </c>
      <c r="I361" s="315" t="str">
        <f t="shared" si="431"/>
        <v/>
      </c>
      <c r="J361" s="315" t="str">
        <f t="shared" si="431"/>
        <v/>
      </c>
      <c r="K361" s="315" t="str">
        <f t="shared" si="431"/>
        <v/>
      </c>
      <c r="L361" s="315" t="str">
        <f t="shared" si="431"/>
        <v/>
      </c>
      <c r="M361" s="315" t="str">
        <f t="shared" si="431"/>
        <v/>
      </c>
      <c r="N361" s="315" t="str">
        <f t="shared" si="431"/>
        <v/>
      </c>
      <c r="O361" s="315" t="str">
        <f t="shared" si="431"/>
        <v/>
      </c>
      <c r="P361" s="315" t="str">
        <f t="shared" si="432"/>
        <v/>
      </c>
      <c r="Q361" s="315" t="str">
        <f t="shared" si="432"/>
        <v/>
      </c>
      <c r="R361" s="315" t="str">
        <f t="shared" si="432"/>
        <v/>
      </c>
      <c r="S361" s="315" t="str">
        <f t="shared" si="432"/>
        <v/>
      </c>
      <c r="T361" s="315" t="str">
        <f t="shared" si="432"/>
        <v/>
      </c>
      <c r="U361" s="315" t="str">
        <f t="shared" si="432"/>
        <v/>
      </c>
      <c r="V361" s="315" t="str">
        <f t="shared" si="432"/>
        <v/>
      </c>
      <c r="W361" s="315" t="str">
        <f t="shared" si="432"/>
        <v/>
      </c>
      <c r="X361" s="315" t="str">
        <f t="shared" si="432"/>
        <v/>
      </c>
      <c r="Y361" s="315" t="str">
        <f t="shared" si="432"/>
        <v/>
      </c>
      <c r="Z361" s="315" t="str">
        <f t="shared" si="432"/>
        <v/>
      </c>
      <c r="AA361" s="315" t="str">
        <f t="shared" si="432"/>
        <v/>
      </c>
      <c r="AB361" s="315" t="str">
        <f t="shared" si="432"/>
        <v/>
      </c>
      <c r="AC361" s="315" t="str">
        <f t="shared" si="432"/>
        <v/>
      </c>
      <c r="AD361" s="671" t="s">
        <v>279</v>
      </c>
      <c r="AE361" s="26" t="s">
        <v>171</v>
      </c>
      <c r="AF361" s="310" t="str">
        <f>IF(COUNT(J361)=0,"",J361)</f>
        <v/>
      </c>
      <c r="AG361" s="310" t="str">
        <f>IF(COUNT(V361)=0,"",V361)</f>
        <v/>
      </c>
      <c r="AH361" s="315" t="str">
        <f t="shared" ref="AH361:AO362" si="434">IF(COUNTIFS(AH$573:AH$577,"&lt;&gt;",$AS$573:$AS$577,$AS361,$AT$573:$AT$577,$AT361,$AE$573:$AE$577,$AE361),SUMIFS(AH$573:AH$577,$AS$573:$AS$577,$AS361,$AT$573:$AT$577,$AT361,$AE$573:$AE$577,$AE361),"")</f>
        <v/>
      </c>
      <c r="AI361" s="315" t="str">
        <f t="shared" si="434"/>
        <v/>
      </c>
      <c r="AJ361" s="315" t="str">
        <f t="shared" si="434"/>
        <v/>
      </c>
      <c r="AK361" s="315" t="str">
        <f t="shared" si="434"/>
        <v/>
      </c>
      <c r="AL361" s="315" t="str">
        <f t="shared" si="434"/>
        <v/>
      </c>
      <c r="AM361" s="315" t="str">
        <f t="shared" si="434"/>
        <v/>
      </c>
      <c r="AN361" s="315" t="str">
        <f t="shared" si="434"/>
        <v/>
      </c>
      <c r="AO361" s="315" t="str">
        <f t="shared" si="434"/>
        <v/>
      </c>
      <c r="AP361" s="300"/>
      <c r="AS361" s="311" t="str">
        <f>IF(C361="","",C361)</f>
        <v>北陸</v>
      </c>
      <c r="AT361" s="311" t="str">
        <f>IF(D361="","",D361)</f>
        <v>中国</v>
      </c>
    </row>
    <row r="362" spans="2:46" ht="13.5" hidden="1" customHeight="1">
      <c r="B362" s="313"/>
      <c r="C362" s="675"/>
      <c r="D362" s="675"/>
      <c r="E362" s="302"/>
      <c r="F362" s="316"/>
      <c r="G362" s="316"/>
      <c r="H362" s="316"/>
      <c r="I362" s="316"/>
      <c r="J362" s="316"/>
      <c r="K362" s="316"/>
      <c r="L362" s="316"/>
      <c r="M362" s="316"/>
      <c r="N362" s="316"/>
      <c r="O362" s="316"/>
      <c r="P362" s="316"/>
      <c r="Q362" s="316"/>
      <c r="R362" s="316"/>
      <c r="S362" s="316"/>
      <c r="T362" s="316"/>
      <c r="U362" s="316"/>
      <c r="V362" s="316"/>
      <c r="W362" s="316"/>
      <c r="X362" s="316"/>
      <c r="Y362" s="316"/>
      <c r="Z362" s="316"/>
      <c r="AA362" s="316"/>
      <c r="AB362" s="316"/>
      <c r="AC362" s="316"/>
      <c r="AD362" s="672"/>
      <c r="AE362" s="26" t="s">
        <v>172</v>
      </c>
      <c r="AF362" s="310" t="str">
        <f>IF(COUNT(O361)=0,"",O361)</f>
        <v/>
      </c>
      <c r="AG362" s="310" t="str">
        <f>IF(COUNT(AA361)=0,"",AA361)</f>
        <v/>
      </c>
      <c r="AH362" s="315" t="str">
        <f t="shared" si="434"/>
        <v/>
      </c>
      <c r="AI362" s="315" t="str">
        <f t="shared" si="434"/>
        <v/>
      </c>
      <c r="AJ362" s="315" t="str">
        <f t="shared" si="434"/>
        <v/>
      </c>
      <c r="AK362" s="315" t="str">
        <f t="shared" si="434"/>
        <v/>
      </c>
      <c r="AL362" s="315" t="str">
        <f t="shared" si="434"/>
        <v/>
      </c>
      <c r="AM362" s="315" t="str">
        <f t="shared" si="434"/>
        <v/>
      </c>
      <c r="AN362" s="315" t="str">
        <f t="shared" si="434"/>
        <v/>
      </c>
      <c r="AO362" s="315" t="str">
        <f t="shared" si="434"/>
        <v/>
      </c>
      <c r="AP362" s="303"/>
      <c r="AS362" s="311" t="str">
        <f>IF(C361="","",C361)</f>
        <v>北陸</v>
      </c>
      <c r="AT362" s="311" t="str">
        <f>IF(D361="","",D361)</f>
        <v>中国</v>
      </c>
    </row>
    <row r="363" spans="2:46" ht="13.5" hidden="1" customHeight="1">
      <c r="B363" s="313"/>
      <c r="C363" s="675"/>
      <c r="D363" s="675"/>
      <c r="E363" s="26" t="s">
        <v>280</v>
      </c>
      <c r="F363" s="315" t="str">
        <f t="shared" ref="F363:O364" si="435">IF(COUNTIFS(F$573:F$577,"&lt;&gt;",$AS$573:$AS$577,$AS363,$AT$573:$AT$577,$AT363,$E$573:$E$577,$E363),SUMIFS(F$573:F$577,$AS$573:$AS$577,$AS363,$AT$573:$AT$577,$AT363,$E$573:$E$577,$E363),"")</f>
        <v/>
      </c>
      <c r="G363" s="315" t="str">
        <f t="shared" si="435"/>
        <v/>
      </c>
      <c r="H363" s="315" t="str">
        <f t="shared" si="435"/>
        <v/>
      </c>
      <c r="I363" s="315" t="str">
        <f t="shared" si="435"/>
        <v/>
      </c>
      <c r="J363" s="315" t="str">
        <f t="shared" si="435"/>
        <v/>
      </c>
      <c r="K363" s="315" t="str">
        <f t="shared" si="435"/>
        <v/>
      </c>
      <c r="L363" s="315" t="str">
        <f t="shared" si="435"/>
        <v/>
      </c>
      <c r="M363" s="315" t="str">
        <f t="shared" si="435"/>
        <v/>
      </c>
      <c r="N363" s="315" t="str">
        <f t="shared" si="435"/>
        <v/>
      </c>
      <c r="O363" s="315" t="str">
        <f t="shared" si="435"/>
        <v/>
      </c>
      <c r="P363" s="315" t="str">
        <f t="shared" ref="P363:AC364" si="436">IF(COUNTIFS(P$573:P$577,"&lt;&gt;",$AS$573:$AS$577,$AS363,$AT$573:$AT$577,$AT363,$E$573:$E$577,$E363),SUMIFS(P$573:P$577,$AS$573:$AS$577,$AS363,$AT$573:$AT$577,$AT363,$E$573:$E$577,$E363),"")</f>
        <v/>
      </c>
      <c r="Q363" s="315" t="str">
        <f t="shared" si="436"/>
        <v/>
      </c>
      <c r="R363" s="315" t="str">
        <f t="shared" si="436"/>
        <v/>
      </c>
      <c r="S363" s="315" t="str">
        <f t="shared" si="436"/>
        <v/>
      </c>
      <c r="T363" s="315" t="str">
        <f t="shared" si="436"/>
        <v/>
      </c>
      <c r="U363" s="315" t="str">
        <f t="shared" si="436"/>
        <v/>
      </c>
      <c r="V363" s="315" t="str">
        <f t="shared" si="436"/>
        <v/>
      </c>
      <c r="W363" s="315" t="str">
        <f t="shared" si="436"/>
        <v/>
      </c>
      <c r="X363" s="315" t="str">
        <f t="shared" si="436"/>
        <v/>
      </c>
      <c r="Y363" s="315" t="str">
        <f t="shared" si="436"/>
        <v/>
      </c>
      <c r="Z363" s="315" t="str">
        <f t="shared" si="436"/>
        <v/>
      </c>
      <c r="AA363" s="315" t="str">
        <f t="shared" si="436"/>
        <v/>
      </c>
      <c r="AB363" s="315" t="str">
        <f t="shared" si="436"/>
        <v/>
      </c>
      <c r="AC363" s="315" t="str">
        <f t="shared" si="436"/>
        <v/>
      </c>
      <c r="AD363" s="673" t="s">
        <v>281</v>
      </c>
      <c r="AE363" s="674"/>
      <c r="AF363" s="310" t="str">
        <f>IF(COUNT(F363:Q363)=0,"",SUM(F363:Q363))</f>
        <v/>
      </c>
      <c r="AG363" s="310" t="str">
        <f>IF(COUNT(R363:AC363)=0,"",SUM(R363:AC363))</f>
        <v/>
      </c>
      <c r="AH363" s="310" t="str">
        <f t="shared" ref="AH363:AO363" si="437">IF(COUNTIFS(AH$573:AH$577,"&lt;&gt;",$AS$573:$AS$577,$AS363,$AT$573:$AT$577,$AT363,$AD$573:$AD$577,$AD363),SUMIFS(AH$573:AH$577,$AS$573:$AS$577,$AS363,$AT$573:$AT$577,$AT363,$AD$573:$AD$577,$AD363),"")</f>
        <v/>
      </c>
      <c r="AI363" s="310" t="str">
        <f t="shared" si="437"/>
        <v/>
      </c>
      <c r="AJ363" s="310" t="str">
        <f t="shared" si="437"/>
        <v/>
      </c>
      <c r="AK363" s="310" t="str">
        <f t="shared" si="437"/>
        <v/>
      </c>
      <c r="AL363" s="310" t="str">
        <f t="shared" si="437"/>
        <v/>
      </c>
      <c r="AM363" s="310" t="str">
        <f t="shared" si="437"/>
        <v/>
      </c>
      <c r="AN363" s="310" t="str">
        <f t="shared" si="437"/>
        <v/>
      </c>
      <c r="AO363" s="310" t="str">
        <f t="shared" si="437"/>
        <v/>
      </c>
      <c r="AP363" s="335" t="str">
        <f>IF(COUNTIFS(AP$573:AP$577,"&lt;&gt;",$AS$573:$AS$577,$AS363,$AT$573:$AT$577,$AT363,$AD$573:$AD$577,$AD363),INDEX($AP$573:$AP$577,SUMPRODUCT(($AD$573:$AD$577=$AD363)*($AS$573:$AS$577=$AS363)*($AT$573:$AT$577=$AT363)*ROW($AS$573:$AS$577))-572,1),"")</f>
        <v/>
      </c>
      <c r="AS363" s="311" t="str">
        <f>IF(C361="","",C361)</f>
        <v>北陸</v>
      </c>
      <c r="AT363" s="311" t="str">
        <f>IF(D361="","",D361)</f>
        <v>中国</v>
      </c>
    </row>
    <row r="364" spans="2:46" ht="13.5" hidden="1" customHeight="1">
      <c r="B364" s="313"/>
      <c r="C364" s="675" t="s">
        <v>287</v>
      </c>
      <c r="D364" s="675" t="str">
        <f>C322</f>
        <v>中国</v>
      </c>
      <c r="E364" s="26" t="s">
        <v>279</v>
      </c>
      <c r="F364" s="315" t="str">
        <f t="shared" si="435"/>
        <v/>
      </c>
      <c r="G364" s="315" t="str">
        <f t="shared" si="435"/>
        <v/>
      </c>
      <c r="H364" s="315" t="str">
        <f t="shared" si="435"/>
        <v/>
      </c>
      <c r="I364" s="315" t="str">
        <f t="shared" si="435"/>
        <v/>
      </c>
      <c r="J364" s="315" t="str">
        <f t="shared" si="435"/>
        <v/>
      </c>
      <c r="K364" s="315" t="str">
        <f t="shared" si="435"/>
        <v/>
      </c>
      <c r="L364" s="315" t="str">
        <f t="shared" si="435"/>
        <v/>
      </c>
      <c r="M364" s="315" t="str">
        <f t="shared" si="435"/>
        <v/>
      </c>
      <c r="N364" s="315" t="str">
        <f t="shared" si="435"/>
        <v/>
      </c>
      <c r="O364" s="315" t="str">
        <f t="shared" si="435"/>
        <v/>
      </c>
      <c r="P364" s="315" t="str">
        <f t="shared" si="436"/>
        <v/>
      </c>
      <c r="Q364" s="315" t="str">
        <f t="shared" si="436"/>
        <v/>
      </c>
      <c r="R364" s="315" t="str">
        <f t="shared" si="436"/>
        <v/>
      </c>
      <c r="S364" s="315" t="str">
        <f t="shared" si="436"/>
        <v/>
      </c>
      <c r="T364" s="315" t="str">
        <f t="shared" si="436"/>
        <v/>
      </c>
      <c r="U364" s="315" t="str">
        <f t="shared" si="436"/>
        <v/>
      </c>
      <c r="V364" s="315" t="str">
        <f t="shared" si="436"/>
        <v/>
      </c>
      <c r="W364" s="315" t="str">
        <f t="shared" si="436"/>
        <v/>
      </c>
      <c r="X364" s="315" t="str">
        <f t="shared" si="436"/>
        <v/>
      </c>
      <c r="Y364" s="315" t="str">
        <f t="shared" si="436"/>
        <v/>
      </c>
      <c r="Z364" s="315" t="str">
        <f t="shared" si="436"/>
        <v/>
      </c>
      <c r="AA364" s="315" t="str">
        <f t="shared" si="436"/>
        <v/>
      </c>
      <c r="AB364" s="315" t="str">
        <f t="shared" si="436"/>
        <v/>
      </c>
      <c r="AC364" s="315" t="str">
        <f t="shared" si="436"/>
        <v/>
      </c>
      <c r="AD364" s="671" t="s">
        <v>279</v>
      </c>
      <c r="AE364" s="26" t="s">
        <v>171</v>
      </c>
      <c r="AF364" s="310" t="str">
        <f>IF(COUNT(J364)=0,"",J364)</f>
        <v/>
      </c>
      <c r="AG364" s="310" t="str">
        <f>IF(COUNT(V364)=0,"",V364)</f>
        <v/>
      </c>
      <c r="AH364" s="315" t="str">
        <f t="shared" ref="AH364:AO365" si="438">IF(COUNTIFS(AH$573:AH$577,"&lt;&gt;",$AS$573:$AS$577,$AS364,$AT$573:$AT$577,$AT364,$AE$573:$AE$577,$AE364),SUMIFS(AH$573:AH$577,$AS$573:$AS$577,$AS364,$AT$573:$AT$577,$AT364,$AE$573:$AE$577,$AE364),"")</f>
        <v/>
      </c>
      <c r="AI364" s="315" t="str">
        <f t="shared" si="438"/>
        <v/>
      </c>
      <c r="AJ364" s="315" t="str">
        <f t="shared" si="438"/>
        <v/>
      </c>
      <c r="AK364" s="315" t="str">
        <f t="shared" si="438"/>
        <v/>
      </c>
      <c r="AL364" s="315" t="str">
        <f t="shared" si="438"/>
        <v/>
      </c>
      <c r="AM364" s="315" t="str">
        <f t="shared" si="438"/>
        <v/>
      </c>
      <c r="AN364" s="315" t="str">
        <f t="shared" si="438"/>
        <v/>
      </c>
      <c r="AO364" s="315" t="str">
        <f t="shared" si="438"/>
        <v/>
      </c>
      <c r="AP364" s="300"/>
      <c r="AS364" s="311" t="str">
        <f>IF(C364="","",C364)</f>
        <v>関西</v>
      </c>
      <c r="AT364" s="311" t="str">
        <f>IF(D364="","",D364)</f>
        <v>中国</v>
      </c>
    </row>
    <row r="365" spans="2:46" ht="13.5" hidden="1" customHeight="1">
      <c r="B365" s="313"/>
      <c r="C365" s="675"/>
      <c r="D365" s="675"/>
      <c r="E365" s="302"/>
      <c r="F365" s="316"/>
      <c r="G365" s="316"/>
      <c r="H365" s="316"/>
      <c r="I365" s="316"/>
      <c r="J365" s="316"/>
      <c r="K365" s="316"/>
      <c r="L365" s="316"/>
      <c r="M365" s="316"/>
      <c r="N365" s="316"/>
      <c r="O365" s="316"/>
      <c r="P365" s="316"/>
      <c r="Q365" s="316"/>
      <c r="R365" s="316"/>
      <c r="S365" s="316"/>
      <c r="T365" s="316"/>
      <c r="U365" s="316"/>
      <c r="V365" s="316"/>
      <c r="W365" s="316"/>
      <c r="X365" s="316"/>
      <c r="Y365" s="316"/>
      <c r="Z365" s="316"/>
      <c r="AA365" s="316"/>
      <c r="AB365" s="316"/>
      <c r="AC365" s="316"/>
      <c r="AD365" s="672"/>
      <c r="AE365" s="26" t="s">
        <v>172</v>
      </c>
      <c r="AF365" s="310" t="str">
        <f>IF(COUNT(O364)=0,"",O364)</f>
        <v/>
      </c>
      <c r="AG365" s="310" t="str">
        <f>IF(COUNT(AA364)=0,"",AA364)</f>
        <v/>
      </c>
      <c r="AH365" s="315" t="str">
        <f t="shared" si="438"/>
        <v/>
      </c>
      <c r="AI365" s="315" t="str">
        <f t="shared" si="438"/>
        <v/>
      </c>
      <c r="AJ365" s="315" t="str">
        <f t="shared" si="438"/>
        <v/>
      </c>
      <c r="AK365" s="315" t="str">
        <f t="shared" si="438"/>
        <v/>
      </c>
      <c r="AL365" s="315" t="str">
        <f t="shared" si="438"/>
        <v/>
      </c>
      <c r="AM365" s="315" t="str">
        <f t="shared" si="438"/>
        <v/>
      </c>
      <c r="AN365" s="315" t="str">
        <f t="shared" si="438"/>
        <v/>
      </c>
      <c r="AO365" s="315" t="str">
        <f t="shared" si="438"/>
        <v/>
      </c>
      <c r="AP365" s="303"/>
      <c r="AS365" s="311" t="str">
        <f>IF(C364="","",C364)</f>
        <v>関西</v>
      </c>
      <c r="AT365" s="311" t="str">
        <f>IF(D364="","",D364)</f>
        <v>中国</v>
      </c>
    </row>
    <row r="366" spans="2:46" ht="13.5" hidden="1" customHeight="1">
      <c r="B366" s="313"/>
      <c r="C366" s="675"/>
      <c r="D366" s="675"/>
      <c r="E366" s="26" t="s">
        <v>280</v>
      </c>
      <c r="F366" s="315" t="str">
        <f t="shared" ref="F366:O367" si="439">IF(COUNTIFS(F$573:F$577,"&lt;&gt;",$AS$573:$AS$577,$AS366,$AT$573:$AT$577,$AT366,$E$573:$E$577,$E366),SUMIFS(F$573:F$577,$AS$573:$AS$577,$AS366,$AT$573:$AT$577,$AT366,$E$573:$E$577,$E366),"")</f>
        <v/>
      </c>
      <c r="G366" s="315" t="str">
        <f t="shared" si="439"/>
        <v/>
      </c>
      <c r="H366" s="315" t="str">
        <f t="shared" si="439"/>
        <v/>
      </c>
      <c r="I366" s="315" t="str">
        <f t="shared" si="439"/>
        <v/>
      </c>
      <c r="J366" s="315" t="str">
        <f t="shared" si="439"/>
        <v/>
      </c>
      <c r="K366" s="315" t="str">
        <f t="shared" si="439"/>
        <v/>
      </c>
      <c r="L366" s="315" t="str">
        <f t="shared" si="439"/>
        <v/>
      </c>
      <c r="M366" s="315" t="str">
        <f t="shared" si="439"/>
        <v/>
      </c>
      <c r="N366" s="315" t="str">
        <f t="shared" si="439"/>
        <v/>
      </c>
      <c r="O366" s="315" t="str">
        <f t="shared" si="439"/>
        <v/>
      </c>
      <c r="P366" s="315" t="str">
        <f t="shared" ref="P366:AC367" si="440">IF(COUNTIFS(P$573:P$577,"&lt;&gt;",$AS$573:$AS$577,$AS366,$AT$573:$AT$577,$AT366,$E$573:$E$577,$E366),SUMIFS(P$573:P$577,$AS$573:$AS$577,$AS366,$AT$573:$AT$577,$AT366,$E$573:$E$577,$E366),"")</f>
        <v/>
      </c>
      <c r="Q366" s="315" t="str">
        <f t="shared" si="440"/>
        <v/>
      </c>
      <c r="R366" s="315" t="str">
        <f t="shared" si="440"/>
        <v/>
      </c>
      <c r="S366" s="315" t="str">
        <f t="shared" si="440"/>
        <v/>
      </c>
      <c r="T366" s="315" t="str">
        <f t="shared" si="440"/>
        <v/>
      </c>
      <c r="U366" s="315" t="str">
        <f t="shared" si="440"/>
        <v/>
      </c>
      <c r="V366" s="315" t="str">
        <f t="shared" si="440"/>
        <v/>
      </c>
      <c r="W366" s="315" t="str">
        <f t="shared" si="440"/>
        <v/>
      </c>
      <c r="X366" s="315" t="str">
        <f t="shared" si="440"/>
        <v/>
      </c>
      <c r="Y366" s="315" t="str">
        <f t="shared" si="440"/>
        <v/>
      </c>
      <c r="Z366" s="315" t="str">
        <f t="shared" si="440"/>
        <v/>
      </c>
      <c r="AA366" s="315" t="str">
        <f t="shared" si="440"/>
        <v/>
      </c>
      <c r="AB366" s="315" t="str">
        <f t="shared" si="440"/>
        <v/>
      </c>
      <c r="AC366" s="315" t="str">
        <f t="shared" si="440"/>
        <v/>
      </c>
      <c r="AD366" s="673" t="s">
        <v>281</v>
      </c>
      <c r="AE366" s="674"/>
      <c r="AF366" s="310" t="str">
        <f>IF(COUNT(F366:Q366)=0,"",SUM(F366:Q366))</f>
        <v/>
      </c>
      <c r="AG366" s="310" t="str">
        <f>IF(COUNT(R366:AC366)=0,"",SUM(R366:AC366))</f>
        <v/>
      </c>
      <c r="AH366" s="310" t="str">
        <f t="shared" ref="AH366:AO366" si="441">IF(COUNTIFS(AH$573:AH$577,"&lt;&gt;",$AS$573:$AS$577,$AS366,$AT$573:$AT$577,$AT366,$AD$573:$AD$577,$AD366),SUMIFS(AH$573:AH$577,$AS$573:$AS$577,$AS366,$AT$573:$AT$577,$AT366,$AD$573:$AD$577,$AD366),"")</f>
        <v/>
      </c>
      <c r="AI366" s="310" t="str">
        <f t="shared" si="441"/>
        <v/>
      </c>
      <c r="AJ366" s="310" t="str">
        <f t="shared" si="441"/>
        <v/>
      </c>
      <c r="AK366" s="310" t="str">
        <f t="shared" si="441"/>
        <v/>
      </c>
      <c r="AL366" s="310" t="str">
        <f t="shared" si="441"/>
        <v/>
      </c>
      <c r="AM366" s="310" t="str">
        <f t="shared" si="441"/>
        <v/>
      </c>
      <c r="AN366" s="310" t="str">
        <f t="shared" si="441"/>
        <v/>
      </c>
      <c r="AO366" s="310" t="str">
        <f t="shared" si="441"/>
        <v/>
      </c>
      <c r="AP366" s="335" t="str">
        <f>IF(COUNTIFS(AP$573:AP$577,"&lt;&gt;",$AS$573:$AS$577,$AS366,$AT$573:$AT$577,$AT366,$AD$573:$AD$577,$AD366),INDEX($AP$573:$AP$577,SUMPRODUCT(($AD$573:$AD$577=$AD366)*($AS$573:$AS$577=$AS366)*($AT$573:$AT$577=$AT366)*ROW($AS$573:$AS$577))-572,1),"")</f>
        <v/>
      </c>
      <c r="AS366" s="311" t="str">
        <f>IF(C364="","",C364)</f>
        <v>関西</v>
      </c>
      <c r="AT366" s="311" t="str">
        <f>IF(D364="","",D364)</f>
        <v>中国</v>
      </c>
    </row>
    <row r="367" spans="2:46" ht="13.5" hidden="1" customHeight="1">
      <c r="B367" s="313"/>
      <c r="C367" s="675" t="s">
        <v>289</v>
      </c>
      <c r="D367" s="675" t="str">
        <f>C322</f>
        <v>中国</v>
      </c>
      <c r="E367" s="26" t="s">
        <v>279</v>
      </c>
      <c r="F367" s="315" t="str">
        <f t="shared" si="439"/>
        <v/>
      </c>
      <c r="G367" s="315" t="str">
        <f t="shared" si="439"/>
        <v/>
      </c>
      <c r="H367" s="315" t="str">
        <f t="shared" si="439"/>
        <v/>
      </c>
      <c r="I367" s="315" t="str">
        <f t="shared" si="439"/>
        <v/>
      </c>
      <c r="J367" s="315" t="str">
        <f t="shared" si="439"/>
        <v/>
      </c>
      <c r="K367" s="315" t="str">
        <f t="shared" si="439"/>
        <v/>
      </c>
      <c r="L367" s="315" t="str">
        <f t="shared" si="439"/>
        <v/>
      </c>
      <c r="M367" s="315" t="str">
        <f t="shared" si="439"/>
        <v/>
      </c>
      <c r="N367" s="315" t="str">
        <f t="shared" si="439"/>
        <v/>
      </c>
      <c r="O367" s="315" t="str">
        <f t="shared" si="439"/>
        <v/>
      </c>
      <c r="P367" s="315" t="str">
        <f t="shared" si="440"/>
        <v/>
      </c>
      <c r="Q367" s="315" t="str">
        <f t="shared" si="440"/>
        <v/>
      </c>
      <c r="R367" s="315" t="str">
        <f t="shared" si="440"/>
        <v/>
      </c>
      <c r="S367" s="315" t="str">
        <f t="shared" si="440"/>
        <v/>
      </c>
      <c r="T367" s="315" t="str">
        <f t="shared" si="440"/>
        <v/>
      </c>
      <c r="U367" s="315" t="str">
        <f t="shared" si="440"/>
        <v/>
      </c>
      <c r="V367" s="315" t="str">
        <f t="shared" si="440"/>
        <v/>
      </c>
      <c r="W367" s="315" t="str">
        <f t="shared" si="440"/>
        <v/>
      </c>
      <c r="X367" s="315" t="str">
        <f t="shared" si="440"/>
        <v/>
      </c>
      <c r="Y367" s="315" t="str">
        <f t="shared" si="440"/>
        <v/>
      </c>
      <c r="Z367" s="315" t="str">
        <f t="shared" si="440"/>
        <v/>
      </c>
      <c r="AA367" s="315" t="str">
        <f t="shared" si="440"/>
        <v/>
      </c>
      <c r="AB367" s="315" t="str">
        <f t="shared" si="440"/>
        <v/>
      </c>
      <c r="AC367" s="315" t="str">
        <f t="shared" si="440"/>
        <v/>
      </c>
      <c r="AD367" s="671" t="s">
        <v>279</v>
      </c>
      <c r="AE367" s="26" t="s">
        <v>171</v>
      </c>
      <c r="AF367" s="310" t="str">
        <f>IF(COUNT(J367)=0,"",J367)</f>
        <v/>
      </c>
      <c r="AG367" s="310" t="str">
        <f>IF(COUNT(V367)=0,"",V367)</f>
        <v/>
      </c>
      <c r="AH367" s="315" t="str">
        <f t="shared" ref="AH367:AO368" si="442">IF(COUNTIFS(AH$573:AH$577,"&lt;&gt;",$AS$573:$AS$577,$AS367,$AT$573:$AT$577,$AT367,$AE$573:$AE$577,$AE367),SUMIFS(AH$573:AH$577,$AS$573:$AS$577,$AS367,$AT$573:$AT$577,$AT367,$AE$573:$AE$577,$AE367),"")</f>
        <v/>
      </c>
      <c r="AI367" s="315" t="str">
        <f t="shared" si="442"/>
        <v/>
      </c>
      <c r="AJ367" s="315" t="str">
        <f t="shared" si="442"/>
        <v/>
      </c>
      <c r="AK367" s="315" t="str">
        <f t="shared" si="442"/>
        <v/>
      </c>
      <c r="AL367" s="315" t="str">
        <f t="shared" si="442"/>
        <v/>
      </c>
      <c r="AM367" s="315" t="str">
        <f t="shared" si="442"/>
        <v/>
      </c>
      <c r="AN367" s="315" t="str">
        <f t="shared" si="442"/>
        <v/>
      </c>
      <c r="AO367" s="315" t="str">
        <f t="shared" si="442"/>
        <v/>
      </c>
      <c r="AP367" s="300"/>
      <c r="AS367" s="311" t="str">
        <f>IF(C367="","",C367)</f>
        <v>四国</v>
      </c>
      <c r="AT367" s="311" t="str">
        <f>IF(D367="","",D367)</f>
        <v>中国</v>
      </c>
    </row>
    <row r="368" spans="2:46" ht="13.5" hidden="1" customHeight="1">
      <c r="B368" s="313"/>
      <c r="C368" s="675"/>
      <c r="D368" s="675"/>
      <c r="E368" s="302"/>
      <c r="F368" s="316"/>
      <c r="G368" s="316"/>
      <c r="H368" s="316"/>
      <c r="I368" s="316"/>
      <c r="J368" s="316"/>
      <c r="K368" s="316"/>
      <c r="L368" s="316"/>
      <c r="M368" s="316"/>
      <c r="N368" s="316"/>
      <c r="O368" s="316"/>
      <c r="P368" s="316"/>
      <c r="Q368" s="316"/>
      <c r="R368" s="316"/>
      <c r="S368" s="316"/>
      <c r="T368" s="316"/>
      <c r="U368" s="316"/>
      <c r="V368" s="316"/>
      <c r="W368" s="316"/>
      <c r="X368" s="316"/>
      <c r="Y368" s="316"/>
      <c r="Z368" s="316"/>
      <c r="AA368" s="316"/>
      <c r="AB368" s="316"/>
      <c r="AC368" s="316"/>
      <c r="AD368" s="672"/>
      <c r="AE368" s="26" t="s">
        <v>172</v>
      </c>
      <c r="AF368" s="310" t="str">
        <f>IF(COUNT(O367)=0,"",O367)</f>
        <v/>
      </c>
      <c r="AG368" s="310" t="str">
        <f>IF(COUNT(AA367)=0,"",AA367)</f>
        <v/>
      </c>
      <c r="AH368" s="315" t="str">
        <f t="shared" si="442"/>
        <v/>
      </c>
      <c r="AI368" s="315" t="str">
        <f t="shared" si="442"/>
        <v/>
      </c>
      <c r="AJ368" s="315" t="str">
        <f t="shared" si="442"/>
        <v/>
      </c>
      <c r="AK368" s="315" t="str">
        <f t="shared" si="442"/>
        <v/>
      </c>
      <c r="AL368" s="315" t="str">
        <f t="shared" si="442"/>
        <v/>
      </c>
      <c r="AM368" s="315" t="str">
        <f t="shared" si="442"/>
        <v/>
      </c>
      <c r="AN368" s="315" t="str">
        <f t="shared" si="442"/>
        <v/>
      </c>
      <c r="AO368" s="315" t="str">
        <f t="shared" si="442"/>
        <v/>
      </c>
      <c r="AP368" s="303"/>
      <c r="AS368" s="311" t="str">
        <f>IF(C367="","",C367)</f>
        <v>四国</v>
      </c>
      <c r="AT368" s="311" t="str">
        <f>IF(D367="","",D367)</f>
        <v>中国</v>
      </c>
    </row>
    <row r="369" spans="2:47" ht="13.5" hidden="1" customHeight="1">
      <c r="B369" s="313"/>
      <c r="C369" s="675"/>
      <c r="D369" s="675"/>
      <c r="E369" s="26" t="s">
        <v>280</v>
      </c>
      <c r="F369" s="315" t="str">
        <f t="shared" ref="F369:O370" si="443">IF(COUNTIFS(F$573:F$577,"&lt;&gt;",$AS$573:$AS$577,$AS369,$AT$573:$AT$577,$AT369,$E$573:$E$577,$E369),SUMIFS(F$573:F$577,$AS$573:$AS$577,$AS369,$AT$573:$AT$577,$AT369,$E$573:$E$577,$E369),"")</f>
        <v/>
      </c>
      <c r="G369" s="315" t="str">
        <f t="shared" si="443"/>
        <v/>
      </c>
      <c r="H369" s="315" t="str">
        <f t="shared" si="443"/>
        <v/>
      </c>
      <c r="I369" s="315" t="str">
        <f t="shared" si="443"/>
        <v/>
      </c>
      <c r="J369" s="315" t="str">
        <f t="shared" si="443"/>
        <v/>
      </c>
      <c r="K369" s="315" t="str">
        <f t="shared" si="443"/>
        <v/>
      </c>
      <c r="L369" s="315" t="str">
        <f t="shared" si="443"/>
        <v/>
      </c>
      <c r="M369" s="315" t="str">
        <f t="shared" si="443"/>
        <v/>
      </c>
      <c r="N369" s="315" t="str">
        <f t="shared" si="443"/>
        <v/>
      </c>
      <c r="O369" s="315" t="str">
        <f t="shared" si="443"/>
        <v/>
      </c>
      <c r="P369" s="315" t="str">
        <f t="shared" ref="P369:AC370" si="444">IF(COUNTIFS(P$573:P$577,"&lt;&gt;",$AS$573:$AS$577,$AS369,$AT$573:$AT$577,$AT369,$E$573:$E$577,$E369),SUMIFS(P$573:P$577,$AS$573:$AS$577,$AS369,$AT$573:$AT$577,$AT369,$E$573:$E$577,$E369),"")</f>
        <v/>
      </c>
      <c r="Q369" s="315" t="str">
        <f t="shared" si="444"/>
        <v/>
      </c>
      <c r="R369" s="315" t="str">
        <f t="shared" si="444"/>
        <v/>
      </c>
      <c r="S369" s="315" t="str">
        <f t="shared" si="444"/>
        <v/>
      </c>
      <c r="T369" s="315" t="str">
        <f t="shared" si="444"/>
        <v/>
      </c>
      <c r="U369" s="315" t="str">
        <f t="shared" si="444"/>
        <v/>
      </c>
      <c r="V369" s="315" t="str">
        <f t="shared" si="444"/>
        <v/>
      </c>
      <c r="W369" s="315" t="str">
        <f t="shared" si="444"/>
        <v/>
      </c>
      <c r="X369" s="315" t="str">
        <f t="shared" si="444"/>
        <v/>
      </c>
      <c r="Y369" s="315" t="str">
        <f t="shared" si="444"/>
        <v/>
      </c>
      <c r="Z369" s="315" t="str">
        <f t="shared" si="444"/>
        <v/>
      </c>
      <c r="AA369" s="315" t="str">
        <f t="shared" si="444"/>
        <v/>
      </c>
      <c r="AB369" s="315" t="str">
        <f t="shared" si="444"/>
        <v/>
      </c>
      <c r="AC369" s="315" t="str">
        <f t="shared" si="444"/>
        <v/>
      </c>
      <c r="AD369" s="673" t="s">
        <v>281</v>
      </c>
      <c r="AE369" s="674"/>
      <c r="AF369" s="310" t="str">
        <f>IF(COUNT(F369:Q369)=0,"",SUM(F369:Q369))</f>
        <v/>
      </c>
      <c r="AG369" s="310" t="str">
        <f>IF(COUNT(R369:AC369)=0,"",SUM(R369:AC369))</f>
        <v/>
      </c>
      <c r="AH369" s="310" t="str">
        <f t="shared" ref="AH369:AO369" si="445">IF(COUNTIFS(AH$573:AH$577,"&lt;&gt;",$AS$573:$AS$577,$AS369,$AT$573:$AT$577,$AT369,$AD$573:$AD$577,$AD369),SUMIFS(AH$573:AH$577,$AS$573:$AS$577,$AS369,$AT$573:$AT$577,$AT369,$AD$573:$AD$577,$AD369),"")</f>
        <v/>
      </c>
      <c r="AI369" s="310" t="str">
        <f t="shared" si="445"/>
        <v/>
      </c>
      <c r="AJ369" s="310" t="str">
        <f t="shared" si="445"/>
        <v/>
      </c>
      <c r="AK369" s="310" t="str">
        <f t="shared" si="445"/>
        <v/>
      </c>
      <c r="AL369" s="310" t="str">
        <f t="shared" si="445"/>
        <v/>
      </c>
      <c r="AM369" s="310" t="str">
        <f t="shared" si="445"/>
        <v/>
      </c>
      <c r="AN369" s="310" t="str">
        <f t="shared" si="445"/>
        <v/>
      </c>
      <c r="AO369" s="310" t="str">
        <f t="shared" si="445"/>
        <v/>
      </c>
      <c r="AP369" s="335" t="str">
        <f>IF(COUNTIFS(AP$573:AP$577,"&lt;&gt;",$AS$573:$AS$577,$AS369,$AT$573:$AT$577,$AT369,$AD$573:$AD$577,$AD369),INDEX($AP$573:$AP$577,SUMPRODUCT(($AD$573:$AD$577=$AD369)*($AS$573:$AS$577=$AS369)*($AT$573:$AT$577=$AT369)*ROW($AS$573:$AS$577))-572,1),"")</f>
        <v/>
      </c>
      <c r="AS369" s="311" t="str">
        <f>IF(C367="","",C367)</f>
        <v>四国</v>
      </c>
      <c r="AT369" s="311" t="str">
        <f>IF(D367="","",D367)</f>
        <v>中国</v>
      </c>
    </row>
    <row r="370" spans="2:47" ht="13.5" hidden="1" customHeight="1">
      <c r="B370" s="313"/>
      <c r="C370" s="675" t="s">
        <v>290</v>
      </c>
      <c r="D370" s="675" t="str">
        <f>C322</f>
        <v>中国</v>
      </c>
      <c r="E370" s="26" t="s">
        <v>279</v>
      </c>
      <c r="F370" s="315" t="str">
        <f t="shared" si="443"/>
        <v/>
      </c>
      <c r="G370" s="315" t="str">
        <f t="shared" si="443"/>
        <v/>
      </c>
      <c r="H370" s="315" t="str">
        <f t="shared" si="443"/>
        <v/>
      </c>
      <c r="I370" s="315" t="str">
        <f t="shared" si="443"/>
        <v/>
      </c>
      <c r="J370" s="315" t="str">
        <f t="shared" si="443"/>
        <v/>
      </c>
      <c r="K370" s="315" t="str">
        <f t="shared" si="443"/>
        <v/>
      </c>
      <c r="L370" s="315" t="str">
        <f t="shared" si="443"/>
        <v/>
      </c>
      <c r="M370" s="315" t="str">
        <f t="shared" si="443"/>
        <v/>
      </c>
      <c r="N370" s="315" t="str">
        <f t="shared" si="443"/>
        <v/>
      </c>
      <c r="O370" s="315" t="str">
        <f t="shared" si="443"/>
        <v/>
      </c>
      <c r="P370" s="315" t="str">
        <f t="shared" si="444"/>
        <v/>
      </c>
      <c r="Q370" s="315" t="str">
        <f t="shared" si="444"/>
        <v/>
      </c>
      <c r="R370" s="315" t="str">
        <f t="shared" si="444"/>
        <v/>
      </c>
      <c r="S370" s="315" t="str">
        <f t="shared" si="444"/>
        <v/>
      </c>
      <c r="T370" s="315" t="str">
        <f t="shared" si="444"/>
        <v/>
      </c>
      <c r="U370" s="315" t="str">
        <f t="shared" si="444"/>
        <v/>
      </c>
      <c r="V370" s="315" t="str">
        <f t="shared" si="444"/>
        <v/>
      </c>
      <c r="W370" s="315" t="str">
        <f t="shared" si="444"/>
        <v/>
      </c>
      <c r="X370" s="315" t="str">
        <f t="shared" si="444"/>
        <v/>
      </c>
      <c r="Y370" s="315" t="str">
        <f t="shared" si="444"/>
        <v/>
      </c>
      <c r="Z370" s="315" t="str">
        <f t="shared" si="444"/>
        <v/>
      </c>
      <c r="AA370" s="315" t="str">
        <f t="shared" si="444"/>
        <v/>
      </c>
      <c r="AB370" s="315" t="str">
        <f t="shared" si="444"/>
        <v/>
      </c>
      <c r="AC370" s="315" t="str">
        <f t="shared" si="444"/>
        <v/>
      </c>
      <c r="AD370" s="671" t="s">
        <v>279</v>
      </c>
      <c r="AE370" s="26" t="s">
        <v>171</v>
      </c>
      <c r="AF370" s="310" t="str">
        <f>IF(COUNT(J370)=0,"",J370)</f>
        <v/>
      </c>
      <c r="AG370" s="310" t="str">
        <f>IF(COUNT(V370)=0,"",V370)</f>
        <v/>
      </c>
      <c r="AH370" s="315" t="str">
        <f t="shared" ref="AH370:AO371" si="446">IF(COUNTIFS(AH$573:AH$577,"&lt;&gt;",$AS$573:$AS$577,$AS370,$AT$573:$AT$577,$AT370,$AE$573:$AE$577,$AE370),SUMIFS(AH$573:AH$577,$AS$573:$AS$577,$AS370,$AT$573:$AT$577,$AT370,$AE$573:$AE$577,$AE370),"")</f>
        <v/>
      </c>
      <c r="AI370" s="315" t="str">
        <f t="shared" si="446"/>
        <v/>
      </c>
      <c r="AJ370" s="315" t="str">
        <f t="shared" si="446"/>
        <v/>
      </c>
      <c r="AK370" s="315" t="str">
        <f t="shared" si="446"/>
        <v/>
      </c>
      <c r="AL370" s="315" t="str">
        <f t="shared" si="446"/>
        <v/>
      </c>
      <c r="AM370" s="315" t="str">
        <f t="shared" si="446"/>
        <v/>
      </c>
      <c r="AN370" s="315" t="str">
        <f t="shared" si="446"/>
        <v/>
      </c>
      <c r="AO370" s="315" t="str">
        <f t="shared" si="446"/>
        <v/>
      </c>
      <c r="AP370" s="300"/>
      <c r="AS370" s="311" t="str">
        <f>IF(C370="","",C370)</f>
        <v>九州</v>
      </c>
      <c r="AT370" s="311" t="str">
        <f>IF(D370="","",D370)</f>
        <v>中国</v>
      </c>
    </row>
    <row r="371" spans="2:47" ht="13.5" hidden="1" customHeight="1">
      <c r="B371" s="313"/>
      <c r="C371" s="675"/>
      <c r="D371" s="675"/>
      <c r="E371" s="302"/>
      <c r="F371" s="316"/>
      <c r="G371" s="316"/>
      <c r="H371" s="316"/>
      <c r="I371" s="316"/>
      <c r="J371" s="316"/>
      <c r="K371" s="316"/>
      <c r="L371" s="316"/>
      <c r="M371" s="316"/>
      <c r="N371" s="316"/>
      <c r="O371" s="316"/>
      <c r="P371" s="316"/>
      <c r="Q371" s="316"/>
      <c r="R371" s="316"/>
      <c r="S371" s="316"/>
      <c r="T371" s="316"/>
      <c r="U371" s="316"/>
      <c r="V371" s="316"/>
      <c r="W371" s="316"/>
      <c r="X371" s="316"/>
      <c r="Y371" s="316"/>
      <c r="Z371" s="316"/>
      <c r="AA371" s="316"/>
      <c r="AB371" s="316"/>
      <c r="AC371" s="316"/>
      <c r="AD371" s="672"/>
      <c r="AE371" s="26" t="s">
        <v>172</v>
      </c>
      <c r="AF371" s="310" t="str">
        <f>IF(COUNT(O370)=0,"",O370)</f>
        <v/>
      </c>
      <c r="AG371" s="310" t="str">
        <f>IF(COUNT(AA370)=0,"",AA370)</f>
        <v/>
      </c>
      <c r="AH371" s="315" t="str">
        <f t="shared" si="446"/>
        <v/>
      </c>
      <c r="AI371" s="315" t="str">
        <f t="shared" si="446"/>
        <v/>
      </c>
      <c r="AJ371" s="315" t="str">
        <f t="shared" si="446"/>
        <v/>
      </c>
      <c r="AK371" s="315" t="str">
        <f t="shared" si="446"/>
        <v/>
      </c>
      <c r="AL371" s="315" t="str">
        <f t="shared" si="446"/>
        <v/>
      </c>
      <c r="AM371" s="315" t="str">
        <f t="shared" si="446"/>
        <v/>
      </c>
      <c r="AN371" s="315" t="str">
        <f t="shared" si="446"/>
        <v/>
      </c>
      <c r="AO371" s="315" t="str">
        <f t="shared" si="446"/>
        <v/>
      </c>
      <c r="AP371" s="303"/>
      <c r="AS371" s="311" t="str">
        <f>IF(C370="","",C370)</f>
        <v>九州</v>
      </c>
      <c r="AT371" s="311" t="str">
        <f>IF(D370="","",D370)</f>
        <v>中国</v>
      </c>
    </row>
    <row r="372" spans="2:47" ht="13.5" hidden="1" customHeight="1">
      <c r="B372" s="313"/>
      <c r="C372" s="675"/>
      <c r="D372" s="675"/>
      <c r="E372" s="26" t="s">
        <v>280</v>
      </c>
      <c r="F372" s="315" t="str">
        <f t="shared" ref="F372:AC372" si="447">IF(COUNTIFS(F$573:F$577,"&lt;&gt;",$AS$573:$AS$577,$AS372,$AT$573:$AT$577,$AT372,$E$573:$E$577,$E372),SUMIFS(F$573:F$577,$AS$573:$AS$577,$AS372,$AT$573:$AT$577,$AT372,$E$573:$E$577,$E372),"")</f>
        <v/>
      </c>
      <c r="G372" s="315" t="str">
        <f t="shared" si="447"/>
        <v/>
      </c>
      <c r="H372" s="315" t="str">
        <f t="shared" si="447"/>
        <v/>
      </c>
      <c r="I372" s="315" t="str">
        <f t="shared" si="447"/>
        <v/>
      </c>
      <c r="J372" s="315" t="str">
        <f t="shared" si="447"/>
        <v/>
      </c>
      <c r="K372" s="315" t="str">
        <f t="shared" si="447"/>
        <v/>
      </c>
      <c r="L372" s="315" t="str">
        <f t="shared" si="447"/>
        <v/>
      </c>
      <c r="M372" s="315" t="str">
        <f t="shared" si="447"/>
        <v/>
      </c>
      <c r="N372" s="315" t="str">
        <f t="shared" si="447"/>
        <v/>
      </c>
      <c r="O372" s="315" t="str">
        <f t="shared" si="447"/>
        <v/>
      </c>
      <c r="P372" s="315" t="str">
        <f t="shared" si="447"/>
        <v/>
      </c>
      <c r="Q372" s="315" t="str">
        <f t="shared" si="447"/>
        <v/>
      </c>
      <c r="R372" s="315" t="str">
        <f t="shared" si="447"/>
        <v/>
      </c>
      <c r="S372" s="315" t="str">
        <f t="shared" si="447"/>
        <v/>
      </c>
      <c r="T372" s="315" t="str">
        <f t="shared" si="447"/>
        <v/>
      </c>
      <c r="U372" s="315" t="str">
        <f t="shared" si="447"/>
        <v/>
      </c>
      <c r="V372" s="315" t="str">
        <f t="shared" si="447"/>
        <v/>
      </c>
      <c r="W372" s="315" t="str">
        <f t="shared" si="447"/>
        <v/>
      </c>
      <c r="X372" s="315" t="str">
        <f t="shared" si="447"/>
        <v/>
      </c>
      <c r="Y372" s="315" t="str">
        <f t="shared" si="447"/>
        <v/>
      </c>
      <c r="Z372" s="315" t="str">
        <f t="shared" si="447"/>
        <v/>
      </c>
      <c r="AA372" s="315" t="str">
        <f t="shared" si="447"/>
        <v/>
      </c>
      <c r="AB372" s="315" t="str">
        <f t="shared" si="447"/>
        <v/>
      </c>
      <c r="AC372" s="315" t="str">
        <f t="shared" si="447"/>
        <v/>
      </c>
      <c r="AD372" s="673" t="s">
        <v>281</v>
      </c>
      <c r="AE372" s="674"/>
      <c r="AF372" s="310" t="str">
        <f>IF(COUNT(F372:Q372)=0,"",SUM(F372:Q372))</f>
        <v/>
      </c>
      <c r="AG372" s="310" t="str">
        <f>IF(COUNT(R372:AC372)=0,"",SUM(R372:AC372))</f>
        <v/>
      </c>
      <c r="AH372" s="310" t="str">
        <f t="shared" ref="AH372:AO372" si="448">IF(COUNTIFS(AH$573:AH$577,"&lt;&gt;",$AS$573:$AS$577,$AS372,$AT$573:$AT$577,$AT372,$AD$573:$AD$577,$AD372),SUMIFS(AH$573:AH$577,$AS$573:$AS$577,$AS372,$AT$573:$AT$577,$AT372,$AD$573:$AD$577,$AD372),"")</f>
        <v/>
      </c>
      <c r="AI372" s="310" t="str">
        <f t="shared" si="448"/>
        <v/>
      </c>
      <c r="AJ372" s="310" t="str">
        <f t="shared" si="448"/>
        <v/>
      </c>
      <c r="AK372" s="310" t="str">
        <f t="shared" si="448"/>
        <v/>
      </c>
      <c r="AL372" s="310" t="str">
        <f t="shared" si="448"/>
        <v/>
      </c>
      <c r="AM372" s="310" t="str">
        <f t="shared" si="448"/>
        <v/>
      </c>
      <c r="AN372" s="310" t="str">
        <f t="shared" si="448"/>
        <v/>
      </c>
      <c r="AO372" s="310" t="str">
        <f t="shared" si="448"/>
        <v/>
      </c>
      <c r="AP372" s="335" t="str">
        <f>IF(COUNTIFS(AP$573:AP$577,"&lt;&gt;",$AS$573:$AS$577,$AS372,$AT$573:$AT$577,$AT372,$AD$573:$AD$577,$AD372),INDEX($AP$573:$AP$577,SUMPRODUCT(($AD$573:$AD$577=$AD372)*($AS$573:$AS$577=$AS372)*($AT$573:$AT$577=$AT372)*ROW($AS$573:$AS$577))-572,1),"")</f>
        <v/>
      </c>
      <c r="AS372" s="311" t="str">
        <f>IF(C370="","",C370)</f>
        <v>九州</v>
      </c>
      <c r="AT372" s="311" t="str">
        <f>IF(D370="","",D370)</f>
        <v>中国</v>
      </c>
    </row>
    <row r="373" spans="2:47" ht="13.5" hidden="1" customHeight="1"/>
    <row r="374" spans="2:47" ht="13.5" hidden="1" customHeight="1">
      <c r="C374" s="18" t="s">
        <v>108</v>
      </c>
      <c r="E374" s="18" t="s">
        <v>298</v>
      </c>
    </row>
    <row r="375" spans="2:47" ht="13.5" hidden="1" customHeight="1">
      <c r="B375" s="312"/>
      <c r="C375" s="686" t="s">
        <v>277</v>
      </c>
      <c r="D375" s="686" t="s">
        <v>278</v>
      </c>
      <c r="E375" s="687" t="s">
        <v>176</v>
      </c>
      <c r="F375" s="689" t="e">
        <f>DATE(#REF!,1,1)</f>
        <v>#REF!</v>
      </c>
      <c r="G375" s="689"/>
      <c r="H375" s="689"/>
      <c r="I375" s="689"/>
      <c r="J375" s="689"/>
      <c r="K375" s="689"/>
      <c r="L375" s="689"/>
      <c r="M375" s="689"/>
      <c r="N375" s="689"/>
      <c r="O375" s="689"/>
      <c r="P375" s="689"/>
      <c r="Q375" s="689"/>
      <c r="R375" s="689" t="e">
        <f>DATE(#REF!,1,1)</f>
        <v>#REF!</v>
      </c>
      <c r="S375" s="689"/>
      <c r="T375" s="689"/>
      <c r="U375" s="689"/>
      <c r="V375" s="689"/>
      <c r="W375" s="689"/>
      <c r="X375" s="689"/>
      <c r="Y375" s="689"/>
      <c r="Z375" s="689"/>
      <c r="AA375" s="689"/>
      <c r="AB375" s="689"/>
      <c r="AC375" s="689"/>
      <c r="AD375" s="687" t="s">
        <v>175</v>
      </c>
      <c r="AE375" s="690"/>
      <c r="AF375" s="685" t="e">
        <f>DATE(#REF!,1,1)</f>
        <v>#REF!</v>
      </c>
      <c r="AG375" s="685" t="e">
        <f>DATE(#REF!+1,1,1)</f>
        <v>#REF!</v>
      </c>
      <c r="AH375" s="685" t="e">
        <f>DATE(#REF!+2,1,1)</f>
        <v>#REF!</v>
      </c>
      <c r="AI375" s="685" t="e">
        <f>DATE(#REF!+3,1,1)</f>
        <v>#REF!</v>
      </c>
      <c r="AJ375" s="685" t="e">
        <f>DATE(#REF!+4,1,1)</f>
        <v>#REF!</v>
      </c>
      <c r="AK375" s="685" t="e">
        <f>DATE(#REF!+5,1,1)</f>
        <v>#REF!</v>
      </c>
      <c r="AL375" s="685" t="e">
        <f>DATE(#REF!+6,1,1)</f>
        <v>#REF!</v>
      </c>
      <c r="AM375" s="685" t="e">
        <f>DATE(#REF!+7,1,1)</f>
        <v>#REF!</v>
      </c>
      <c r="AN375" s="685" t="e">
        <f>DATE(#REF!+8,1,1)</f>
        <v>#REF!</v>
      </c>
      <c r="AO375" s="685" t="e">
        <f>DATE(#REF!+9,1,1)</f>
        <v>#REF!</v>
      </c>
      <c r="AP375" s="696" t="s">
        <v>268</v>
      </c>
    </row>
    <row r="376" spans="2:47" ht="13.5" hidden="1" customHeight="1">
      <c r="B376" s="313"/>
      <c r="C376" s="686"/>
      <c r="D376" s="686"/>
      <c r="E376" s="688"/>
      <c r="F376" s="25" t="s">
        <v>173</v>
      </c>
      <c r="G376" s="25" t="s">
        <v>174</v>
      </c>
      <c r="H376" s="25" t="s">
        <v>161</v>
      </c>
      <c r="I376" s="25" t="s">
        <v>162</v>
      </c>
      <c r="J376" s="25" t="s">
        <v>163</v>
      </c>
      <c r="K376" s="25" t="s">
        <v>164</v>
      </c>
      <c r="L376" s="25" t="s">
        <v>165</v>
      </c>
      <c r="M376" s="25" t="s">
        <v>166</v>
      </c>
      <c r="N376" s="25" t="s">
        <v>167</v>
      </c>
      <c r="O376" s="25" t="s">
        <v>168</v>
      </c>
      <c r="P376" s="25" t="s">
        <v>169</v>
      </c>
      <c r="Q376" s="25" t="s">
        <v>170</v>
      </c>
      <c r="R376" s="25" t="s">
        <v>173</v>
      </c>
      <c r="S376" s="25" t="s">
        <v>174</v>
      </c>
      <c r="T376" s="25" t="s">
        <v>161</v>
      </c>
      <c r="U376" s="25" t="s">
        <v>162</v>
      </c>
      <c r="V376" s="25" t="s">
        <v>163</v>
      </c>
      <c r="W376" s="25" t="s">
        <v>164</v>
      </c>
      <c r="X376" s="25" t="s">
        <v>165</v>
      </c>
      <c r="Y376" s="25" t="s">
        <v>166</v>
      </c>
      <c r="Z376" s="25" t="s">
        <v>167</v>
      </c>
      <c r="AA376" s="25" t="s">
        <v>168</v>
      </c>
      <c r="AB376" s="25" t="s">
        <v>169</v>
      </c>
      <c r="AC376" s="25" t="s">
        <v>170</v>
      </c>
      <c r="AD376" s="688"/>
      <c r="AE376" s="691"/>
      <c r="AF376" s="685"/>
      <c r="AG376" s="685"/>
      <c r="AH376" s="685"/>
      <c r="AI376" s="685"/>
      <c r="AJ376" s="685"/>
      <c r="AK376" s="685"/>
      <c r="AL376" s="685"/>
      <c r="AM376" s="685"/>
      <c r="AN376" s="685"/>
      <c r="AO376" s="685"/>
      <c r="AP376" s="685"/>
      <c r="AU376" s="14"/>
    </row>
    <row r="377" spans="2:47" ht="13.5" hidden="1" customHeight="1">
      <c r="B377" s="313"/>
      <c r="C377" s="675" t="str">
        <f>C374</f>
        <v>四国</v>
      </c>
      <c r="D377" s="675" t="s">
        <v>276</v>
      </c>
      <c r="E377" s="26" t="s">
        <v>279</v>
      </c>
      <c r="F377" s="315" t="str">
        <f t="shared" ref="F377:AC377" si="449">IF(COUNTIFS(F$573:F$577,"&lt;&gt;",$AS$573:$AS$577,$AS377,$AT$573:$AT$577,$AT377,$E$573:$E$577,$E377),SUMIFS(F$573:F$577,$AS$573:$AS$577,$AS377,$AT$573:$AT$577,$AT377,$E$573:$E$577,$E377),"")</f>
        <v/>
      </c>
      <c r="G377" s="315" t="str">
        <f t="shared" si="449"/>
        <v/>
      </c>
      <c r="H377" s="315" t="str">
        <f t="shared" si="449"/>
        <v/>
      </c>
      <c r="I377" s="315" t="str">
        <f t="shared" si="449"/>
        <v/>
      </c>
      <c r="J377" s="315" t="str">
        <f t="shared" si="449"/>
        <v/>
      </c>
      <c r="K377" s="315" t="str">
        <f t="shared" si="449"/>
        <v/>
      </c>
      <c r="L377" s="315" t="str">
        <f t="shared" si="449"/>
        <v/>
      </c>
      <c r="M377" s="315" t="str">
        <f t="shared" si="449"/>
        <v/>
      </c>
      <c r="N377" s="315" t="str">
        <f t="shared" si="449"/>
        <v/>
      </c>
      <c r="O377" s="315" t="str">
        <f t="shared" si="449"/>
        <v/>
      </c>
      <c r="P377" s="315" t="str">
        <f t="shared" si="449"/>
        <v/>
      </c>
      <c r="Q377" s="315" t="str">
        <f t="shared" si="449"/>
        <v/>
      </c>
      <c r="R377" s="315" t="str">
        <f t="shared" si="449"/>
        <v/>
      </c>
      <c r="S377" s="315" t="str">
        <f t="shared" si="449"/>
        <v/>
      </c>
      <c r="T377" s="315" t="str">
        <f t="shared" si="449"/>
        <v/>
      </c>
      <c r="U377" s="315" t="str">
        <f t="shared" si="449"/>
        <v/>
      </c>
      <c r="V377" s="315" t="str">
        <f t="shared" si="449"/>
        <v/>
      </c>
      <c r="W377" s="315" t="str">
        <f t="shared" si="449"/>
        <v/>
      </c>
      <c r="X377" s="315" t="str">
        <f t="shared" si="449"/>
        <v/>
      </c>
      <c r="Y377" s="315" t="str">
        <f t="shared" si="449"/>
        <v/>
      </c>
      <c r="Z377" s="315" t="str">
        <f t="shared" si="449"/>
        <v/>
      </c>
      <c r="AA377" s="315" t="str">
        <f t="shared" si="449"/>
        <v/>
      </c>
      <c r="AB377" s="315" t="str">
        <f t="shared" si="449"/>
        <v/>
      </c>
      <c r="AC377" s="315" t="str">
        <f t="shared" si="449"/>
        <v/>
      </c>
      <c r="AD377" s="671" t="s">
        <v>279</v>
      </c>
      <c r="AE377" s="26" t="s">
        <v>171</v>
      </c>
      <c r="AF377" s="310" t="str">
        <f>IF(COUNT(J377)=0,"",J377)</f>
        <v/>
      </c>
      <c r="AG377" s="310" t="str">
        <f>IF(COUNT(V377)=0,"",V377)</f>
        <v/>
      </c>
      <c r="AH377" s="315" t="str">
        <f t="shared" ref="AH377:AO378" si="450">IF(COUNTIFS(AH$573:AH$577,"&lt;&gt;",$AS$573:$AS$577,$AS377,$AT$573:$AT$577,$AT377,$AE$573:$AE$577,$AE377),SUMIFS(AH$573:AH$577,$AS$573:$AS$577,$AS377,$AT$573:$AT$577,$AT377,$AE$573:$AE$577,$AE377),"")</f>
        <v/>
      </c>
      <c r="AI377" s="315" t="str">
        <f t="shared" si="450"/>
        <v/>
      </c>
      <c r="AJ377" s="315" t="str">
        <f t="shared" si="450"/>
        <v/>
      </c>
      <c r="AK377" s="315" t="str">
        <f t="shared" si="450"/>
        <v/>
      </c>
      <c r="AL377" s="315" t="str">
        <f t="shared" si="450"/>
        <v/>
      </c>
      <c r="AM377" s="315" t="str">
        <f t="shared" si="450"/>
        <v/>
      </c>
      <c r="AN377" s="315" t="str">
        <f t="shared" si="450"/>
        <v/>
      </c>
      <c r="AO377" s="315" t="str">
        <f t="shared" si="450"/>
        <v/>
      </c>
      <c r="AP377" s="300"/>
      <c r="AS377" s="311" t="str">
        <f>IF(C377="","",C377)</f>
        <v>四国</v>
      </c>
      <c r="AT377" s="311" t="str">
        <f>IF(D377="","",D377)</f>
        <v>北海道</v>
      </c>
    </row>
    <row r="378" spans="2:47" ht="13.5" hidden="1" customHeight="1">
      <c r="B378" s="313"/>
      <c r="C378" s="675"/>
      <c r="D378" s="675"/>
      <c r="E378" s="302"/>
      <c r="F378" s="316"/>
      <c r="G378" s="316"/>
      <c r="H378" s="316"/>
      <c r="I378" s="316"/>
      <c r="J378" s="316"/>
      <c r="K378" s="316"/>
      <c r="L378" s="316"/>
      <c r="M378" s="316"/>
      <c r="N378" s="316"/>
      <c r="O378" s="316"/>
      <c r="P378" s="316"/>
      <c r="Q378" s="316"/>
      <c r="R378" s="316"/>
      <c r="S378" s="316"/>
      <c r="T378" s="316"/>
      <c r="U378" s="316"/>
      <c r="V378" s="316"/>
      <c r="W378" s="316"/>
      <c r="X378" s="316"/>
      <c r="Y378" s="316"/>
      <c r="Z378" s="316"/>
      <c r="AA378" s="316"/>
      <c r="AB378" s="316"/>
      <c r="AC378" s="316"/>
      <c r="AD378" s="672"/>
      <c r="AE378" s="26" t="s">
        <v>172</v>
      </c>
      <c r="AF378" s="310" t="str">
        <f>IF(COUNT(O377)=0,"",O377)</f>
        <v/>
      </c>
      <c r="AG378" s="310" t="str">
        <f>IF(COUNT(AA377)=0,"",AA377)</f>
        <v/>
      </c>
      <c r="AH378" s="315" t="str">
        <f t="shared" si="450"/>
        <v/>
      </c>
      <c r="AI378" s="315" t="str">
        <f t="shared" si="450"/>
        <v/>
      </c>
      <c r="AJ378" s="315" t="str">
        <f t="shared" si="450"/>
        <v/>
      </c>
      <c r="AK378" s="315" t="str">
        <f t="shared" si="450"/>
        <v/>
      </c>
      <c r="AL378" s="315" t="str">
        <f t="shared" si="450"/>
        <v/>
      </c>
      <c r="AM378" s="315" t="str">
        <f t="shared" si="450"/>
        <v/>
      </c>
      <c r="AN378" s="315" t="str">
        <f t="shared" si="450"/>
        <v/>
      </c>
      <c r="AO378" s="315" t="str">
        <f t="shared" si="450"/>
        <v/>
      </c>
      <c r="AP378" s="303"/>
      <c r="AS378" s="311" t="str">
        <f>IF(C377="","",C377)</f>
        <v>四国</v>
      </c>
      <c r="AT378" s="311" t="str">
        <f>IF(D377="","",D377)</f>
        <v>北海道</v>
      </c>
    </row>
    <row r="379" spans="2:47" ht="13.5" hidden="1" customHeight="1">
      <c r="B379" s="313"/>
      <c r="C379" s="675"/>
      <c r="D379" s="675"/>
      <c r="E379" s="26" t="s">
        <v>280</v>
      </c>
      <c r="F379" s="315" t="str">
        <f t="shared" ref="F379:O380" si="451">IF(COUNTIFS(F$573:F$577,"&lt;&gt;",$AS$573:$AS$577,$AS379,$AT$573:$AT$577,$AT379,$E$573:$E$577,$E379),SUMIFS(F$573:F$577,$AS$573:$AS$577,$AS379,$AT$573:$AT$577,$AT379,$E$573:$E$577,$E379),"")</f>
        <v/>
      </c>
      <c r="G379" s="315" t="str">
        <f t="shared" si="451"/>
        <v/>
      </c>
      <c r="H379" s="315" t="str">
        <f t="shared" si="451"/>
        <v/>
      </c>
      <c r="I379" s="315" t="str">
        <f t="shared" si="451"/>
        <v/>
      </c>
      <c r="J379" s="315" t="str">
        <f t="shared" si="451"/>
        <v/>
      </c>
      <c r="K379" s="315" t="str">
        <f t="shared" si="451"/>
        <v/>
      </c>
      <c r="L379" s="315" t="str">
        <f t="shared" si="451"/>
        <v/>
      </c>
      <c r="M379" s="315" t="str">
        <f t="shared" si="451"/>
        <v/>
      </c>
      <c r="N379" s="315" t="str">
        <f t="shared" si="451"/>
        <v/>
      </c>
      <c r="O379" s="315" t="str">
        <f t="shared" si="451"/>
        <v/>
      </c>
      <c r="P379" s="315" t="str">
        <f t="shared" ref="P379:AC380" si="452">IF(COUNTIFS(P$573:P$577,"&lt;&gt;",$AS$573:$AS$577,$AS379,$AT$573:$AT$577,$AT379,$E$573:$E$577,$E379),SUMIFS(P$573:P$577,$AS$573:$AS$577,$AS379,$AT$573:$AT$577,$AT379,$E$573:$E$577,$E379),"")</f>
        <v/>
      </c>
      <c r="Q379" s="315" t="str">
        <f t="shared" si="452"/>
        <v/>
      </c>
      <c r="R379" s="315" t="str">
        <f t="shared" si="452"/>
        <v/>
      </c>
      <c r="S379" s="315" t="str">
        <f t="shared" si="452"/>
        <v/>
      </c>
      <c r="T379" s="315" t="str">
        <f t="shared" si="452"/>
        <v/>
      </c>
      <c r="U379" s="315" t="str">
        <f t="shared" si="452"/>
        <v/>
      </c>
      <c r="V379" s="315" t="str">
        <f t="shared" si="452"/>
        <v/>
      </c>
      <c r="W379" s="315" t="str">
        <f t="shared" si="452"/>
        <v/>
      </c>
      <c r="X379" s="315" t="str">
        <f t="shared" si="452"/>
        <v/>
      </c>
      <c r="Y379" s="315" t="str">
        <f t="shared" si="452"/>
        <v/>
      </c>
      <c r="Z379" s="315" t="str">
        <f t="shared" si="452"/>
        <v/>
      </c>
      <c r="AA379" s="315" t="str">
        <f t="shared" si="452"/>
        <v/>
      </c>
      <c r="AB379" s="315" t="str">
        <f t="shared" si="452"/>
        <v/>
      </c>
      <c r="AC379" s="315" t="str">
        <f t="shared" si="452"/>
        <v/>
      </c>
      <c r="AD379" s="673" t="s">
        <v>281</v>
      </c>
      <c r="AE379" s="674"/>
      <c r="AF379" s="310" t="str">
        <f>IF(COUNT(F379:Q379)=0,"",SUM(F379:Q379))</f>
        <v/>
      </c>
      <c r="AG379" s="310" t="str">
        <f>IF(COUNT(R379:AC379)=0,"",SUM(R379:AC379))</f>
        <v/>
      </c>
      <c r="AH379" s="310" t="str">
        <f t="shared" ref="AH379:AO379" si="453">IF(COUNTIFS(AH$573:AH$577,"&lt;&gt;",$AS$573:$AS$577,$AS379,$AT$573:$AT$577,$AT379,$AD$573:$AD$577,$AD379),SUMIFS(AH$573:AH$577,$AS$573:$AS$577,$AS379,$AT$573:$AT$577,$AT379,$AD$573:$AD$577,$AD379),"")</f>
        <v/>
      </c>
      <c r="AI379" s="310" t="str">
        <f t="shared" si="453"/>
        <v/>
      </c>
      <c r="AJ379" s="310" t="str">
        <f t="shared" si="453"/>
        <v/>
      </c>
      <c r="AK379" s="310" t="str">
        <f t="shared" si="453"/>
        <v/>
      </c>
      <c r="AL379" s="310" t="str">
        <f t="shared" si="453"/>
        <v/>
      </c>
      <c r="AM379" s="310" t="str">
        <f t="shared" si="453"/>
        <v/>
      </c>
      <c r="AN379" s="310" t="str">
        <f t="shared" si="453"/>
        <v/>
      </c>
      <c r="AO379" s="310" t="str">
        <f t="shared" si="453"/>
        <v/>
      </c>
      <c r="AP379" s="335" t="str">
        <f>IF(COUNTIFS(AP$573:AP$577,"&lt;&gt;",$AS$573:$AS$577,$AS379,$AT$573:$AT$577,$AT379,$AD$573:$AD$577,$AD379),INDEX($AP$573:$AP$577,SUMPRODUCT(($AD$573:$AD$577=$AD379)*($AS$573:$AS$577=$AS379)*($AT$573:$AT$577=$AT379)*ROW($AS$573:$AS$577))-572,1),"")</f>
        <v/>
      </c>
      <c r="AS379" s="311" t="str">
        <f>IF(C377="","",C377)</f>
        <v>四国</v>
      </c>
      <c r="AT379" s="311" t="str">
        <f>IF(D377="","",D377)</f>
        <v>北海道</v>
      </c>
    </row>
    <row r="380" spans="2:47" ht="13.5" hidden="1" customHeight="1">
      <c r="B380" s="313"/>
      <c r="C380" s="675" t="str">
        <f>C374</f>
        <v>四国</v>
      </c>
      <c r="D380" s="675" t="s">
        <v>283</v>
      </c>
      <c r="E380" s="26" t="s">
        <v>279</v>
      </c>
      <c r="F380" s="315" t="str">
        <f t="shared" si="451"/>
        <v/>
      </c>
      <c r="G380" s="315" t="str">
        <f t="shared" si="451"/>
        <v/>
      </c>
      <c r="H380" s="315" t="str">
        <f t="shared" si="451"/>
        <v/>
      </c>
      <c r="I380" s="315" t="str">
        <f t="shared" si="451"/>
        <v/>
      </c>
      <c r="J380" s="315" t="str">
        <f t="shared" si="451"/>
        <v/>
      </c>
      <c r="K380" s="315" t="str">
        <f t="shared" si="451"/>
        <v/>
      </c>
      <c r="L380" s="315" t="str">
        <f t="shared" si="451"/>
        <v/>
      </c>
      <c r="M380" s="315" t="str">
        <f t="shared" si="451"/>
        <v/>
      </c>
      <c r="N380" s="315" t="str">
        <f t="shared" si="451"/>
        <v/>
      </c>
      <c r="O380" s="315" t="str">
        <f t="shared" si="451"/>
        <v/>
      </c>
      <c r="P380" s="315" t="str">
        <f t="shared" si="452"/>
        <v/>
      </c>
      <c r="Q380" s="315" t="str">
        <f t="shared" si="452"/>
        <v/>
      </c>
      <c r="R380" s="315" t="str">
        <f t="shared" si="452"/>
        <v/>
      </c>
      <c r="S380" s="315" t="str">
        <f t="shared" si="452"/>
        <v/>
      </c>
      <c r="T380" s="315" t="str">
        <f t="shared" si="452"/>
        <v/>
      </c>
      <c r="U380" s="315" t="str">
        <f t="shared" si="452"/>
        <v/>
      </c>
      <c r="V380" s="315" t="str">
        <f t="shared" si="452"/>
        <v/>
      </c>
      <c r="W380" s="315" t="str">
        <f t="shared" si="452"/>
        <v/>
      </c>
      <c r="X380" s="315" t="str">
        <f t="shared" si="452"/>
        <v/>
      </c>
      <c r="Y380" s="315" t="str">
        <f t="shared" si="452"/>
        <v/>
      </c>
      <c r="Z380" s="315" t="str">
        <f t="shared" si="452"/>
        <v/>
      </c>
      <c r="AA380" s="315" t="str">
        <f t="shared" si="452"/>
        <v/>
      </c>
      <c r="AB380" s="315" t="str">
        <f t="shared" si="452"/>
        <v/>
      </c>
      <c r="AC380" s="315" t="str">
        <f t="shared" si="452"/>
        <v/>
      </c>
      <c r="AD380" s="671" t="s">
        <v>279</v>
      </c>
      <c r="AE380" s="26" t="s">
        <v>171</v>
      </c>
      <c r="AF380" s="310" t="str">
        <f>IF(COUNT(J380)=0,"",J380)</f>
        <v/>
      </c>
      <c r="AG380" s="310" t="str">
        <f>IF(COUNT(V380)=0,"",V380)</f>
        <v/>
      </c>
      <c r="AH380" s="315" t="str">
        <f t="shared" ref="AH380:AO381" si="454">IF(COUNTIFS(AH$573:AH$577,"&lt;&gt;",$AS$573:$AS$577,$AS380,$AT$573:$AT$577,$AT380,$AE$573:$AE$577,$AE380),SUMIFS(AH$573:AH$577,$AS$573:$AS$577,$AS380,$AT$573:$AT$577,$AT380,$AE$573:$AE$577,$AE380),"")</f>
        <v/>
      </c>
      <c r="AI380" s="315" t="str">
        <f t="shared" si="454"/>
        <v/>
      </c>
      <c r="AJ380" s="315" t="str">
        <f t="shared" si="454"/>
        <v/>
      </c>
      <c r="AK380" s="315" t="str">
        <f t="shared" si="454"/>
        <v/>
      </c>
      <c r="AL380" s="315" t="str">
        <f t="shared" si="454"/>
        <v/>
      </c>
      <c r="AM380" s="315" t="str">
        <f t="shared" si="454"/>
        <v/>
      </c>
      <c r="AN380" s="315" t="str">
        <f t="shared" si="454"/>
        <v/>
      </c>
      <c r="AO380" s="315" t="str">
        <f t="shared" si="454"/>
        <v/>
      </c>
      <c r="AP380" s="300"/>
      <c r="AS380" s="311" t="str">
        <f>IF(C380="","",C380)</f>
        <v>四国</v>
      </c>
      <c r="AT380" s="311" t="str">
        <f>IF(D380="","",D380)</f>
        <v>東北</v>
      </c>
    </row>
    <row r="381" spans="2:47" ht="13.5" hidden="1" customHeight="1">
      <c r="B381" s="313"/>
      <c r="C381" s="675"/>
      <c r="D381" s="675"/>
      <c r="E381" s="302"/>
      <c r="F381" s="316"/>
      <c r="G381" s="316"/>
      <c r="H381" s="316"/>
      <c r="I381" s="316"/>
      <c r="J381" s="316"/>
      <c r="K381" s="316"/>
      <c r="L381" s="316"/>
      <c r="M381" s="316"/>
      <c r="N381" s="316"/>
      <c r="O381" s="316"/>
      <c r="P381" s="316"/>
      <c r="Q381" s="316"/>
      <c r="R381" s="316"/>
      <c r="S381" s="316"/>
      <c r="T381" s="316"/>
      <c r="U381" s="316"/>
      <c r="V381" s="316"/>
      <c r="W381" s="316"/>
      <c r="X381" s="316"/>
      <c r="Y381" s="316"/>
      <c r="Z381" s="316"/>
      <c r="AA381" s="316"/>
      <c r="AB381" s="316"/>
      <c r="AC381" s="316"/>
      <c r="AD381" s="672"/>
      <c r="AE381" s="26" t="s">
        <v>172</v>
      </c>
      <c r="AF381" s="310" t="str">
        <f>IF(COUNT(O380)=0,"",O380)</f>
        <v/>
      </c>
      <c r="AG381" s="310" t="str">
        <f>IF(COUNT(AA380)=0,"",AA380)</f>
        <v/>
      </c>
      <c r="AH381" s="315" t="str">
        <f t="shared" si="454"/>
        <v/>
      </c>
      <c r="AI381" s="315" t="str">
        <f t="shared" si="454"/>
        <v/>
      </c>
      <c r="AJ381" s="315" t="str">
        <f t="shared" si="454"/>
        <v/>
      </c>
      <c r="AK381" s="315" t="str">
        <f t="shared" si="454"/>
        <v/>
      </c>
      <c r="AL381" s="315" t="str">
        <f t="shared" si="454"/>
        <v/>
      </c>
      <c r="AM381" s="315" t="str">
        <f t="shared" si="454"/>
        <v/>
      </c>
      <c r="AN381" s="315" t="str">
        <f t="shared" si="454"/>
        <v/>
      </c>
      <c r="AO381" s="315" t="str">
        <f t="shared" si="454"/>
        <v/>
      </c>
      <c r="AP381" s="303"/>
      <c r="AS381" s="311" t="str">
        <f>IF(C380="","",C380)</f>
        <v>四国</v>
      </c>
      <c r="AT381" s="311" t="str">
        <f>IF(D380="","",D380)</f>
        <v>東北</v>
      </c>
    </row>
    <row r="382" spans="2:47" ht="13.5" hidden="1" customHeight="1">
      <c r="B382" s="313"/>
      <c r="C382" s="675"/>
      <c r="D382" s="675"/>
      <c r="E382" s="26" t="s">
        <v>280</v>
      </c>
      <c r="F382" s="315" t="str">
        <f t="shared" ref="F382:O383" si="455">IF(COUNTIFS(F$573:F$577,"&lt;&gt;",$AS$573:$AS$577,$AS382,$AT$573:$AT$577,$AT382,$E$573:$E$577,$E382),SUMIFS(F$573:F$577,$AS$573:$AS$577,$AS382,$AT$573:$AT$577,$AT382,$E$573:$E$577,$E382),"")</f>
        <v/>
      </c>
      <c r="G382" s="315" t="str">
        <f t="shared" si="455"/>
        <v/>
      </c>
      <c r="H382" s="315" t="str">
        <f t="shared" si="455"/>
        <v/>
      </c>
      <c r="I382" s="315" t="str">
        <f t="shared" si="455"/>
        <v/>
      </c>
      <c r="J382" s="315" t="str">
        <f t="shared" si="455"/>
        <v/>
      </c>
      <c r="K382" s="315" t="str">
        <f t="shared" si="455"/>
        <v/>
      </c>
      <c r="L382" s="315" t="str">
        <f t="shared" si="455"/>
        <v/>
      </c>
      <c r="M382" s="315" t="str">
        <f t="shared" si="455"/>
        <v/>
      </c>
      <c r="N382" s="315" t="str">
        <f t="shared" si="455"/>
        <v/>
      </c>
      <c r="O382" s="315" t="str">
        <f t="shared" si="455"/>
        <v/>
      </c>
      <c r="P382" s="315" t="str">
        <f t="shared" ref="P382:AC383" si="456">IF(COUNTIFS(P$573:P$577,"&lt;&gt;",$AS$573:$AS$577,$AS382,$AT$573:$AT$577,$AT382,$E$573:$E$577,$E382),SUMIFS(P$573:P$577,$AS$573:$AS$577,$AS382,$AT$573:$AT$577,$AT382,$E$573:$E$577,$E382),"")</f>
        <v/>
      </c>
      <c r="Q382" s="315" t="str">
        <f t="shared" si="456"/>
        <v/>
      </c>
      <c r="R382" s="315" t="str">
        <f t="shared" si="456"/>
        <v/>
      </c>
      <c r="S382" s="315" t="str">
        <f t="shared" si="456"/>
        <v/>
      </c>
      <c r="T382" s="315" t="str">
        <f t="shared" si="456"/>
        <v/>
      </c>
      <c r="U382" s="315" t="str">
        <f t="shared" si="456"/>
        <v/>
      </c>
      <c r="V382" s="315" t="str">
        <f t="shared" si="456"/>
        <v/>
      </c>
      <c r="W382" s="315" t="str">
        <f t="shared" si="456"/>
        <v/>
      </c>
      <c r="X382" s="315" t="str">
        <f t="shared" si="456"/>
        <v/>
      </c>
      <c r="Y382" s="315" t="str">
        <f t="shared" si="456"/>
        <v/>
      </c>
      <c r="Z382" s="315" t="str">
        <f t="shared" si="456"/>
        <v/>
      </c>
      <c r="AA382" s="315" t="str">
        <f t="shared" si="456"/>
        <v/>
      </c>
      <c r="AB382" s="315" t="str">
        <f t="shared" si="456"/>
        <v/>
      </c>
      <c r="AC382" s="315" t="str">
        <f t="shared" si="456"/>
        <v/>
      </c>
      <c r="AD382" s="673" t="s">
        <v>281</v>
      </c>
      <c r="AE382" s="674"/>
      <c r="AF382" s="310" t="str">
        <f>IF(COUNT(F382:Q382)=0,"",SUM(F382:Q382))</f>
        <v/>
      </c>
      <c r="AG382" s="310" t="str">
        <f>IF(COUNT(R382:AC382)=0,"",SUM(R382:AC382))</f>
        <v/>
      </c>
      <c r="AH382" s="310" t="str">
        <f t="shared" ref="AH382:AO382" si="457">IF(COUNTIFS(AH$573:AH$577,"&lt;&gt;",$AS$573:$AS$577,$AS382,$AT$573:$AT$577,$AT382,$AD$573:$AD$577,$AD382),SUMIFS(AH$573:AH$577,$AS$573:$AS$577,$AS382,$AT$573:$AT$577,$AT382,$AD$573:$AD$577,$AD382),"")</f>
        <v/>
      </c>
      <c r="AI382" s="310" t="str">
        <f t="shared" si="457"/>
        <v/>
      </c>
      <c r="AJ382" s="310" t="str">
        <f t="shared" si="457"/>
        <v/>
      </c>
      <c r="AK382" s="310" t="str">
        <f t="shared" si="457"/>
        <v/>
      </c>
      <c r="AL382" s="310" t="str">
        <f t="shared" si="457"/>
        <v/>
      </c>
      <c r="AM382" s="310" t="str">
        <f t="shared" si="457"/>
        <v/>
      </c>
      <c r="AN382" s="310" t="str">
        <f t="shared" si="457"/>
        <v/>
      </c>
      <c r="AO382" s="310" t="str">
        <f t="shared" si="457"/>
        <v/>
      </c>
      <c r="AP382" s="335" t="str">
        <f>IF(COUNTIFS(AP$573:AP$577,"&lt;&gt;",$AS$573:$AS$577,$AS382,$AT$573:$AT$577,$AT382,$AD$573:$AD$577,$AD382),INDEX($AP$573:$AP$577,SUMPRODUCT(($AD$573:$AD$577=$AD382)*($AS$573:$AS$577=$AS382)*($AT$573:$AT$577=$AT382)*ROW($AS$573:$AS$577))-572,1),"")</f>
        <v/>
      </c>
      <c r="AS382" s="311" t="str">
        <f>IF(C380="","",C380)</f>
        <v>四国</v>
      </c>
      <c r="AT382" s="311" t="str">
        <f>IF(D380="","",D380)</f>
        <v>東北</v>
      </c>
    </row>
    <row r="383" spans="2:47" ht="13.5" hidden="1" customHeight="1">
      <c r="B383" s="313"/>
      <c r="C383" s="675" t="str">
        <f>C374</f>
        <v>四国</v>
      </c>
      <c r="D383" s="675" t="s">
        <v>286</v>
      </c>
      <c r="E383" s="26" t="s">
        <v>279</v>
      </c>
      <c r="F383" s="315" t="str">
        <f t="shared" si="455"/>
        <v/>
      </c>
      <c r="G383" s="315" t="str">
        <f t="shared" si="455"/>
        <v/>
      </c>
      <c r="H383" s="315" t="str">
        <f t="shared" si="455"/>
        <v/>
      </c>
      <c r="I383" s="315" t="str">
        <f t="shared" si="455"/>
        <v/>
      </c>
      <c r="J383" s="315" t="str">
        <f t="shared" si="455"/>
        <v/>
      </c>
      <c r="K383" s="315" t="str">
        <f t="shared" si="455"/>
        <v/>
      </c>
      <c r="L383" s="315" t="str">
        <f t="shared" si="455"/>
        <v/>
      </c>
      <c r="M383" s="315" t="str">
        <f t="shared" si="455"/>
        <v/>
      </c>
      <c r="N383" s="315" t="str">
        <f t="shared" si="455"/>
        <v/>
      </c>
      <c r="O383" s="315" t="str">
        <f t="shared" si="455"/>
        <v/>
      </c>
      <c r="P383" s="315" t="str">
        <f t="shared" si="456"/>
        <v/>
      </c>
      <c r="Q383" s="315" t="str">
        <f t="shared" si="456"/>
        <v/>
      </c>
      <c r="R383" s="315" t="str">
        <f t="shared" si="456"/>
        <v/>
      </c>
      <c r="S383" s="315" t="str">
        <f t="shared" si="456"/>
        <v/>
      </c>
      <c r="T383" s="315" t="str">
        <f t="shared" si="456"/>
        <v/>
      </c>
      <c r="U383" s="315" t="str">
        <f t="shared" si="456"/>
        <v/>
      </c>
      <c r="V383" s="315" t="str">
        <f t="shared" si="456"/>
        <v/>
      </c>
      <c r="W383" s="315" t="str">
        <f t="shared" si="456"/>
        <v/>
      </c>
      <c r="X383" s="315" t="str">
        <f t="shared" si="456"/>
        <v/>
      </c>
      <c r="Y383" s="315" t="str">
        <f t="shared" si="456"/>
        <v/>
      </c>
      <c r="Z383" s="315" t="str">
        <f t="shared" si="456"/>
        <v/>
      </c>
      <c r="AA383" s="315" t="str">
        <f t="shared" si="456"/>
        <v/>
      </c>
      <c r="AB383" s="315" t="str">
        <f t="shared" si="456"/>
        <v/>
      </c>
      <c r="AC383" s="315" t="str">
        <f t="shared" si="456"/>
        <v/>
      </c>
      <c r="AD383" s="671" t="s">
        <v>279</v>
      </c>
      <c r="AE383" s="26" t="s">
        <v>171</v>
      </c>
      <c r="AF383" s="310" t="str">
        <f>IF(COUNT(J383)=0,"",J383)</f>
        <v/>
      </c>
      <c r="AG383" s="310" t="str">
        <f>IF(COUNT(V383)=0,"",V383)</f>
        <v/>
      </c>
      <c r="AH383" s="315" t="str">
        <f t="shared" ref="AH383:AO384" si="458">IF(COUNTIFS(AH$573:AH$577,"&lt;&gt;",$AS$573:$AS$577,$AS383,$AT$573:$AT$577,$AT383,$AE$573:$AE$577,$AE383),SUMIFS(AH$573:AH$577,$AS$573:$AS$577,$AS383,$AT$573:$AT$577,$AT383,$AE$573:$AE$577,$AE383),"")</f>
        <v/>
      </c>
      <c r="AI383" s="315" t="str">
        <f t="shared" si="458"/>
        <v/>
      </c>
      <c r="AJ383" s="315" t="str">
        <f t="shared" si="458"/>
        <v/>
      </c>
      <c r="AK383" s="315" t="str">
        <f t="shared" si="458"/>
        <v/>
      </c>
      <c r="AL383" s="315" t="str">
        <f t="shared" si="458"/>
        <v/>
      </c>
      <c r="AM383" s="315" t="str">
        <f t="shared" si="458"/>
        <v/>
      </c>
      <c r="AN383" s="315" t="str">
        <f t="shared" si="458"/>
        <v/>
      </c>
      <c r="AO383" s="315" t="str">
        <f t="shared" si="458"/>
        <v/>
      </c>
      <c r="AP383" s="300"/>
      <c r="AS383" s="311" t="str">
        <f>IF(C383="","",C383)</f>
        <v>四国</v>
      </c>
      <c r="AT383" s="311" t="str">
        <f>IF(D383="","",D383)</f>
        <v>東京</v>
      </c>
    </row>
    <row r="384" spans="2:47" ht="13.5" hidden="1" customHeight="1">
      <c r="B384" s="313"/>
      <c r="C384" s="675"/>
      <c r="D384" s="675"/>
      <c r="E384" s="302"/>
      <c r="F384" s="316"/>
      <c r="G384" s="316"/>
      <c r="H384" s="316"/>
      <c r="I384" s="316"/>
      <c r="J384" s="316"/>
      <c r="K384" s="316"/>
      <c r="L384" s="316"/>
      <c r="M384" s="316"/>
      <c r="N384" s="316"/>
      <c r="O384" s="316"/>
      <c r="P384" s="316"/>
      <c r="Q384" s="316"/>
      <c r="R384" s="316"/>
      <c r="S384" s="316"/>
      <c r="T384" s="316"/>
      <c r="U384" s="316"/>
      <c r="V384" s="316"/>
      <c r="W384" s="316"/>
      <c r="X384" s="316"/>
      <c r="Y384" s="316"/>
      <c r="Z384" s="316"/>
      <c r="AA384" s="316"/>
      <c r="AB384" s="316"/>
      <c r="AC384" s="316"/>
      <c r="AD384" s="672"/>
      <c r="AE384" s="26" t="s">
        <v>172</v>
      </c>
      <c r="AF384" s="310" t="str">
        <f>IF(COUNT(O383)=0,"",O383)</f>
        <v/>
      </c>
      <c r="AG384" s="310" t="str">
        <f>IF(COUNT(AA383)=0,"",AA383)</f>
        <v/>
      </c>
      <c r="AH384" s="315" t="str">
        <f t="shared" si="458"/>
        <v/>
      </c>
      <c r="AI384" s="315" t="str">
        <f t="shared" si="458"/>
        <v/>
      </c>
      <c r="AJ384" s="315" t="str">
        <f t="shared" si="458"/>
        <v/>
      </c>
      <c r="AK384" s="315" t="str">
        <f t="shared" si="458"/>
        <v/>
      </c>
      <c r="AL384" s="315" t="str">
        <f t="shared" si="458"/>
        <v/>
      </c>
      <c r="AM384" s="315" t="str">
        <f t="shared" si="458"/>
        <v/>
      </c>
      <c r="AN384" s="315" t="str">
        <f t="shared" si="458"/>
        <v/>
      </c>
      <c r="AO384" s="315" t="str">
        <f t="shared" si="458"/>
        <v/>
      </c>
      <c r="AP384" s="303"/>
      <c r="AS384" s="311" t="str">
        <f>IF(C383="","",C383)</f>
        <v>四国</v>
      </c>
      <c r="AT384" s="311" t="str">
        <f>IF(D383="","",D383)</f>
        <v>東京</v>
      </c>
    </row>
    <row r="385" spans="2:46" ht="13.5" hidden="1" customHeight="1">
      <c r="B385" s="313"/>
      <c r="C385" s="675"/>
      <c r="D385" s="675"/>
      <c r="E385" s="26" t="s">
        <v>280</v>
      </c>
      <c r="F385" s="315" t="str">
        <f t="shared" ref="F385:O386" si="459">IF(COUNTIFS(F$573:F$577,"&lt;&gt;",$AS$573:$AS$577,$AS385,$AT$573:$AT$577,$AT385,$E$573:$E$577,$E385),SUMIFS(F$573:F$577,$AS$573:$AS$577,$AS385,$AT$573:$AT$577,$AT385,$E$573:$E$577,$E385),"")</f>
        <v/>
      </c>
      <c r="G385" s="315" t="str">
        <f t="shared" si="459"/>
        <v/>
      </c>
      <c r="H385" s="315" t="str">
        <f t="shared" si="459"/>
        <v/>
      </c>
      <c r="I385" s="315" t="str">
        <f t="shared" si="459"/>
        <v/>
      </c>
      <c r="J385" s="315" t="str">
        <f t="shared" si="459"/>
        <v/>
      </c>
      <c r="K385" s="315" t="str">
        <f t="shared" si="459"/>
        <v/>
      </c>
      <c r="L385" s="315" t="str">
        <f t="shared" si="459"/>
        <v/>
      </c>
      <c r="M385" s="315" t="str">
        <f t="shared" si="459"/>
        <v/>
      </c>
      <c r="N385" s="315" t="str">
        <f t="shared" si="459"/>
        <v/>
      </c>
      <c r="O385" s="315" t="str">
        <f t="shared" si="459"/>
        <v/>
      </c>
      <c r="P385" s="315" t="str">
        <f t="shared" ref="P385:AC386" si="460">IF(COUNTIFS(P$573:P$577,"&lt;&gt;",$AS$573:$AS$577,$AS385,$AT$573:$AT$577,$AT385,$E$573:$E$577,$E385),SUMIFS(P$573:P$577,$AS$573:$AS$577,$AS385,$AT$573:$AT$577,$AT385,$E$573:$E$577,$E385),"")</f>
        <v/>
      </c>
      <c r="Q385" s="315" t="str">
        <f t="shared" si="460"/>
        <v/>
      </c>
      <c r="R385" s="315" t="str">
        <f t="shared" si="460"/>
        <v/>
      </c>
      <c r="S385" s="315" t="str">
        <f t="shared" si="460"/>
        <v/>
      </c>
      <c r="T385" s="315" t="str">
        <f t="shared" si="460"/>
        <v/>
      </c>
      <c r="U385" s="315" t="str">
        <f t="shared" si="460"/>
        <v/>
      </c>
      <c r="V385" s="315" t="str">
        <f t="shared" si="460"/>
        <v/>
      </c>
      <c r="W385" s="315" t="str">
        <f t="shared" si="460"/>
        <v/>
      </c>
      <c r="X385" s="315" t="str">
        <f t="shared" si="460"/>
        <v/>
      </c>
      <c r="Y385" s="315" t="str">
        <f t="shared" si="460"/>
        <v/>
      </c>
      <c r="Z385" s="315" t="str">
        <f t="shared" si="460"/>
        <v/>
      </c>
      <c r="AA385" s="315" t="str">
        <f t="shared" si="460"/>
        <v/>
      </c>
      <c r="AB385" s="315" t="str">
        <f t="shared" si="460"/>
        <v/>
      </c>
      <c r="AC385" s="315" t="str">
        <f t="shared" si="460"/>
        <v/>
      </c>
      <c r="AD385" s="673" t="s">
        <v>281</v>
      </c>
      <c r="AE385" s="674"/>
      <c r="AF385" s="310" t="str">
        <f>IF(COUNT(F385:Q385)=0,"",SUM(F385:Q385))</f>
        <v/>
      </c>
      <c r="AG385" s="310" t="str">
        <f>IF(COUNT(R385:AC385)=0,"",SUM(R385:AC385))</f>
        <v/>
      </c>
      <c r="AH385" s="310" t="str">
        <f t="shared" ref="AH385:AO385" si="461">IF(COUNTIFS(AH$573:AH$577,"&lt;&gt;",$AS$573:$AS$577,$AS385,$AT$573:$AT$577,$AT385,$AD$573:$AD$577,$AD385),SUMIFS(AH$573:AH$577,$AS$573:$AS$577,$AS385,$AT$573:$AT$577,$AT385,$AD$573:$AD$577,$AD385),"")</f>
        <v/>
      </c>
      <c r="AI385" s="310" t="str">
        <f t="shared" si="461"/>
        <v/>
      </c>
      <c r="AJ385" s="310" t="str">
        <f t="shared" si="461"/>
        <v/>
      </c>
      <c r="AK385" s="310" t="str">
        <f t="shared" si="461"/>
        <v/>
      </c>
      <c r="AL385" s="310" t="str">
        <f t="shared" si="461"/>
        <v/>
      </c>
      <c r="AM385" s="310" t="str">
        <f t="shared" si="461"/>
        <v/>
      </c>
      <c r="AN385" s="310" t="str">
        <f t="shared" si="461"/>
        <v/>
      </c>
      <c r="AO385" s="310" t="str">
        <f t="shared" si="461"/>
        <v/>
      </c>
      <c r="AP385" s="335" t="str">
        <f>IF(COUNTIFS(AP$573:AP$577,"&lt;&gt;",$AS$573:$AS$577,$AS385,$AT$573:$AT$577,$AT385,$AD$573:$AD$577,$AD385),INDEX($AP$573:$AP$577,SUMPRODUCT(($AD$573:$AD$577=$AD385)*($AS$573:$AS$577=$AS385)*($AT$573:$AT$577=$AT385)*ROW($AS$573:$AS$577))-572,1),"")</f>
        <v/>
      </c>
      <c r="AS385" s="311" t="str">
        <f>IF(C383="","",C383)</f>
        <v>四国</v>
      </c>
      <c r="AT385" s="311" t="str">
        <f>IF(D383="","",D383)</f>
        <v>東京</v>
      </c>
    </row>
    <row r="386" spans="2:46" ht="13.5" hidden="1" customHeight="1">
      <c r="B386" s="313"/>
      <c r="C386" s="675" t="str">
        <f>C374</f>
        <v>四国</v>
      </c>
      <c r="D386" s="675" t="s">
        <v>284</v>
      </c>
      <c r="E386" s="26" t="s">
        <v>279</v>
      </c>
      <c r="F386" s="315" t="str">
        <f t="shared" si="459"/>
        <v/>
      </c>
      <c r="G386" s="315" t="str">
        <f t="shared" si="459"/>
        <v/>
      </c>
      <c r="H386" s="315" t="str">
        <f t="shared" si="459"/>
        <v/>
      </c>
      <c r="I386" s="315" t="str">
        <f t="shared" si="459"/>
        <v/>
      </c>
      <c r="J386" s="315" t="str">
        <f t="shared" si="459"/>
        <v/>
      </c>
      <c r="K386" s="315" t="str">
        <f t="shared" si="459"/>
        <v/>
      </c>
      <c r="L386" s="315" t="str">
        <f t="shared" si="459"/>
        <v/>
      </c>
      <c r="M386" s="315" t="str">
        <f t="shared" si="459"/>
        <v/>
      </c>
      <c r="N386" s="315" t="str">
        <f t="shared" si="459"/>
        <v/>
      </c>
      <c r="O386" s="315" t="str">
        <f t="shared" si="459"/>
        <v/>
      </c>
      <c r="P386" s="315" t="str">
        <f t="shared" si="460"/>
        <v/>
      </c>
      <c r="Q386" s="315" t="str">
        <f t="shared" si="460"/>
        <v/>
      </c>
      <c r="R386" s="315" t="str">
        <f t="shared" si="460"/>
        <v/>
      </c>
      <c r="S386" s="315" t="str">
        <f t="shared" si="460"/>
        <v/>
      </c>
      <c r="T386" s="315" t="str">
        <f t="shared" si="460"/>
        <v/>
      </c>
      <c r="U386" s="315" t="str">
        <f t="shared" si="460"/>
        <v/>
      </c>
      <c r="V386" s="315" t="str">
        <f t="shared" si="460"/>
        <v/>
      </c>
      <c r="W386" s="315" t="str">
        <f t="shared" si="460"/>
        <v/>
      </c>
      <c r="X386" s="315" t="str">
        <f t="shared" si="460"/>
        <v/>
      </c>
      <c r="Y386" s="315" t="str">
        <f t="shared" si="460"/>
        <v/>
      </c>
      <c r="Z386" s="315" t="str">
        <f t="shared" si="460"/>
        <v/>
      </c>
      <c r="AA386" s="315" t="str">
        <f t="shared" si="460"/>
        <v/>
      </c>
      <c r="AB386" s="315" t="str">
        <f t="shared" si="460"/>
        <v/>
      </c>
      <c r="AC386" s="315" t="str">
        <f t="shared" si="460"/>
        <v/>
      </c>
      <c r="AD386" s="671" t="s">
        <v>279</v>
      </c>
      <c r="AE386" s="26" t="s">
        <v>171</v>
      </c>
      <c r="AF386" s="310" t="str">
        <f>IF(COUNT(J386)=0,"",J386)</f>
        <v/>
      </c>
      <c r="AG386" s="310" t="str">
        <f>IF(COUNT(V386)=0,"",V386)</f>
        <v/>
      </c>
      <c r="AH386" s="315" t="str">
        <f t="shared" ref="AH386:AO387" si="462">IF(COUNTIFS(AH$573:AH$577,"&lt;&gt;",$AS$573:$AS$577,$AS386,$AT$573:$AT$577,$AT386,$AE$573:$AE$577,$AE386),SUMIFS(AH$573:AH$577,$AS$573:$AS$577,$AS386,$AT$573:$AT$577,$AT386,$AE$573:$AE$577,$AE386),"")</f>
        <v/>
      </c>
      <c r="AI386" s="315" t="str">
        <f t="shared" si="462"/>
        <v/>
      </c>
      <c r="AJ386" s="315" t="str">
        <f t="shared" si="462"/>
        <v/>
      </c>
      <c r="AK386" s="315" t="str">
        <f t="shared" si="462"/>
        <v/>
      </c>
      <c r="AL386" s="315" t="str">
        <f t="shared" si="462"/>
        <v/>
      </c>
      <c r="AM386" s="315" t="str">
        <f t="shared" si="462"/>
        <v/>
      </c>
      <c r="AN386" s="315" t="str">
        <f t="shared" si="462"/>
        <v/>
      </c>
      <c r="AO386" s="315" t="str">
        <f t="shared" si="462"/>
        <v/>
      </c>
      <c r="AP386" s="300"/>
      <c r="AS386" s="311" t="str">
        <f>IF(C386="","",C386)</f>
        <v>四国</v>
      </c>
      <c r="AT386" s="311" t="str">
        <f>IF(D386="","",D386)</f>
        <v>中部</v>
      </c>
    </row>
    <row r="387" spans="2:46" ht="13.5" hidden="1" customHeight="1">
      <c r="B387" s="313"/>
      <c r="C387" s="675"/>
      <c r="D387" s="675"/>
      <c r="E387" s="302"/>
      <c r="F387" s="316"/>
      <c r="G387" s="316"/>
      <c r="H387" s="316"/>
      <c r="I387" s="316"/>
      <c r="J387" s="316"/>
      <c r="K387" s="316"/>
      <c r="L387" s="316"/>
      <c r="M387" s="316"/>
      <c r="N387" s="316"/>
      <c r="O387" s="316"/>
      <c r="P387" s="316"/>
      <c r="Q387" s="316"/>
      <c r="R387" s="316"/>
      <c r="S387" s="316"/>
      <c r="T387" s="316"/>
      <c r="U387" s="316"/>
      <c r="V387" s="316"/>
      <c r="W387" s="316"/>
      <c r="X387" s="316"/>
      <c r="Y387" s="316"/>
      <c r="Z387" s="316"/>
      <c r="AA387" s="316"/>
      <c r="AB387" s="316"/>
      <c r="AC387" s="316"/>
      <c r="AD387" s="672"/>
      <c r="AE387" s="26" t="s">
        <v>172</v>
      </c>
      <c r="AF387" s="310" t="str">
        <f>IF(COUNT(O386)=0,"",O386)</f>
        <v/>
      </c>
      <c r="AG387" s="310" t="str">
        <f>IF(COUNT(AA386)=0,"",AA386)</f>
        <v/>
      </c>
      <c r="AH387" s="315" t="str">
        <f t="shared" si="462"/>
        <v/>
      </c>
      <c r="AI387" s="315" t="str">
        <f t="shared" si="462"/>
        <v/>
      </c>
      <c r="AJ387" s="315" t="str">
        <f t="shared" si="462"/>
        <v/>
      </c>
      <c r="AK387" s="315" t="str">
        <f t="shared" si="462"/>
        <v/>
      </c>
      <c r="AL387" s="315" t="str">
        <f t="shared" si="462"/>
        <v/>
      </c>
      <c r="AM387" s="315" t="str">
        <f t="shared" si="462"/>
        <v/>
      </c>
      <c r="AN387" s="315" t="str">
        <f t="shared" si="462"/>
        <v/>
      </c>
      <c r="AO387" s="315" t="str">
        <f t="shared" si="462"/>
        <v/>
      </c>
      <c r="AP387" s="303"/>
      <c r="AS387" s="311" t="str">
        <f>IF(C386="","",C386)</f>
        <v>四国</v>
      </c>
      <c r="AT387" s="311" t="str">
        <f>IF(D386="","",D386)</f>
        <v>中部</v>
      </c>
    </row>
    <row r="388" spans="2:46" ht="13.5" hidden="1" customHeight="1">
      <c r="B388" s="313"/>
      <c r="C388" s="675"/>
      <c r="D388" s="675"/>
      <c r="E388" s="26" t="s">
        <v>280</v>
      </c>
      <c r="F388" s="315" t="str">
        <f t="shared" ref="F388:O389" si="463">IF(COUNTIFS(F$573:F$577,"&lt;&gt;",$AS$573:$AS$577,$AS388,$AT$573:$AT$577,$AT388,$E$573:$E$577,$E388),SUMIFS(F$573:F$577,$AS$573:$AS$577,$AS388,$AT$573:$AT$577,$AT388,$E$573:$E$577,$E388),"")</f>
        <v/>
      </c>
      <c r="G388" s="315" t="str">
        <f t="shared" si="463"/>
        <v/>
      </c>
      <c r="H388" s="315" t="str">
        <f t="shared" si="463"/>
        <v/>
      </c>
      <c r="I388" s="315" t="str">
        <f t="shared" si="463"/>
        <v/>
      </c>
      <c r="J388" s="315" t="str">
        <f t="shared" si="463"/>
        <v/>
      </c>
      <c r="K388" s="315" t="str">
        <f t="shared" si="463"/>
        <v/>
      </c>
      <c r="L388" s="315" t="str">
        <f t="shared" si="463"/>
        <v/>
      </c>
      <c r="M388" s="315" t="str">
        <f t="shared" si="463"/>
        <v/>
      </c>
      <c r="N388" s="315" t="str">
        <f t="shared" si="463"/>
        <v/>
      </c>
      <c r="O388" s="315" t="str">
        <f t="shared" si="463"/>
        <v/>
      </c>
      <c r="P388" s="315" t="str">
        <f t="shared" ref="P388:AC389" si="464">IF(COUNTIFS(P$573:P$577,"&lt;&gt;",$AS$573:$AS$577,$AS388,$AT$573:$AT$577,$AT388,$E$573:$E$577,$E388),SUMIFS(P$573:P$577,$AS$573:$AS$577,$AS388,$AT$573:$AT$577,$AT388,$E$573:$E$577,$E388),"")</f>
        <v/>
      </c>
      <c r="Q388" s="315" t="str">
        <f t="shared" si="464"/>
        <v/>
      </c>
      <c r="R388" s="315" t="str">
        <f t="shared" si="464"/>
        <v/>
      </c>
      <c r="S388" s="315" t="str">
        <f t="shared" si="464"/>
        <v/>
      </c>
      <c r="T388" s="315" t="str">
        <f t="shared" si="464"/>
        <v/>
      </c>
      <c r="U388" s="315" t="str">
        <f t="shared" si="464"/>
        <v/>
      </c>
      <c r="V388" s="315" t="str">
        <f t="shared" si="464"/>
        <v/>
      </c>
      <c r="W388" s="315" t="str">
        <f t="shared" si="464"/>
        <v/>
      </c>
      <c r="X388" s="315" t="str">
        <f t="shared" si="464"/>
        <v/>
      </c>
      <c r="Y388" s="315" t="str">
        <f t="shared" si="464"/>
        <v/>
      </c>
      <c r="Z388" s="315" t="str">
        <f t="shared" si="464"/>
        <v/>
      </c>
      <c r="AA388" s="315" t="str">
        <f t="shared" si="464"/>
        <v/>
      </c>
      <c r="AB388" s="315" t="str">
        <f t="shared" si="464"/>
        <v/>
      </c>
      <c r="AC388" s="315" t="str">
        <f t="shared" si="464"/>
        <v/>
      </c>
      <c r="AD388" s="673" t="s">
        <v>281</v>
      </c>
      <c r="AE388" s="674"/>
      <c r="AF388" s="310" t="str">
        <f>IF(COUNT(F388:Q388)=0,"",SUM(F388:Q388))</f>
        <v/>
      </c>
      <c r="AG388" s="310" t="str">
        <f>IF(COUNT(R388:AC388)=0,"",SUM(R388:AC388))</f>
        <v/>
      </c>
      <c r="AH388" s="310" t="str">
        <f t="shared" ref="AH388:AO388" si="465">IF(COUNTIFS(AH$573:AH$577,"&lt;&gt;",$AS$573:$AS$577,$AS388,$AT$573:$AT$577,$AT388,$AD$573:$AD$577,$AD388),SUMIFS(AH$573:AH$577,$AS$573:$AS$577,$AS388,$AT$573:$AT$577,$AT388,$AD$573:$AD$577,$AD388),"")</f>
        <v/>
      </c>
      <c r="AI388" s="310" t="str">
        <f t="shared" si="465"/>
        <v/>
      </c>
      <c r="AJ388" s="310" t="str">
        <f t="shared" si="465"/>
        <v/>
      </c>
      <c r="AK388" s="310" t="str">
        <f t="shared" si="465"/>
        <v/>
      </c>
      <c r="AL388" s="310" t="str">
        <f t="shared" si="465"/>
        <v/>
      </c>
      <c r="AM388" s="310" t="str">
        <f t="shared" si="465"/>
        <v/>
      </c>
      <c r="AN388" s="310" t="str">
        <f t="shared" si="465"/>
        <v/>
      </c>
      <c r="AO388" s="310" t="str">
        <f t="shared" si="465"/>
        <v/>
      </c>
      <c r="AP388" s="335" t="str">
        <f>IF(COUNTIFS(AP$573:AP$577,"&lt;&gt;",$AS$573:$AS$577,$AS388,$AT$573:$AT$577,$AT388,$AD$573:$AD$577,$AD388),INDEX($AP$573:$AP$577,SUMPRODUCT(($AD$573:$AD$577=$AD388)*($AS$573:$AS$577=$AS388)*($AT$573:$AT$577=$AT388)*ROW($AS$573:$AS$577))-572,1),"")</f>
        <v/>
      </c>
      <c r="AS388" s="311" t="str">
        <f>IF(C386="","",C386)</f>
        <v>四国</v>
      </c>
      <c r="AT388" s="311" t="str">
        <f>IF(D386="","",D386)</f>
        <v>中部</v>
      </c>
    </row>
    <row r="389" spans="2:46" ht="13.5" hidden="1" customHeight="1">
      <c r="B389" s="313"/>
      <c r="C389" s="675" t="str">
        <f>C374</f>
        <v>四国</v>
      </c>
      <c r="D389" s="675" t="s">
        <v>285</v>
      </c>
      <c r="E389" s="26" t="s">
        <v>279</v>
      </c>
      <c r="F389" s="315" t="str">
        <f t="shared" si="463"/>
        <v/>
      </c>
      <c r="G389" s="315" t="str">
        <f t="shared" si="463"/>
        <v/>
      </c>
      <c r="H389" s="315" t="str">
        <f t="shared" si="463"/>
        <v/>
      </c>
      <c r="I389" s="315" t="str">
        <f t="shared" si="463"/>
        <v/>
      </c>
      <c r="J389" s="315" t="str">
        <f t="shared" si="463"/>
        <v/>
      </c>
      <c r="K389" s="315" t="str">
        <f t="shared" si="463"/>
        <v/>
      </c>
      <c r="L389" s="315" t="str">
        <f t="shared" si="463"/>
        <v/>
      </c>
      <c r="M389" s="315" t="str">
        <f t="shared" si="463"/>
        <v/>
      </c>
      <c r="N389" s="315" t="str">
        <f t="shared" si="463"/>
        <v/>
      </c>
      <c r="O389" s="315" t="str">
        <f t="shared" si="463"/>
        <v/>
      </c>
      <c r="P389" s="315" t="str">
        <f t="shared" si="464"/>
        <v/>
      </c>
      <c r="Q389" s="315" t="str">
        <f t="shared" si="464"/>
        <v/>
      </c>
      <c r="R389" s="315" t="str">
        <f t="shared" si="464"/>
        <v/>
      </c>
      <c r="S389" s="315" t="str">
        <f t="shared" si="464"/>
        <v/>
      </c>
      <c r="T389" s="315" t="str">
        <f t="shared" si="464"/>
        <v/>
      </c>
      <c r="U389" s="315" t="str">
        <f t="shared" si="464"/>
        <v/>
      </c>
      <c r="V389" s="315" t="str">
        <f t="shared" si="464"/>
        <v/>
      </c>
      <c r="W389" s="315" t="str">
        <f t="shared" si="464"/>
        <v/>
      </c>
      <c r="X389" s="315" t="str">
        <f t="shared" si="464"/>
        <v/>
      </c>
      <c r="Y389" s="315" t="str">
        <f t="shared" si="464"/>
        <v/>
      </c>
      <c r="Z389" s="315" t="str">
        <f t="shared" si="464"/>
        <v/>
      </c>
      <c r="AA389" s="315" t="str">
        <f t="shared" si="464"/>
        <v/>
      </c>
      <c r="AB389" s="315" t="str">
        <f t="shared" si="464"/>
        <v/>
      </c>
      <c r="AC389" s="315" t="str">
        <f t="shared" si="464"/>
        <v/>
      </c>
      <c r="AD389" s="671" t="s">
        <v>279</v>
      </c>
      <c r="AE389" s="26" t="s">
        <v>171</v>
      </c>
      <c r="AF389" s="310" t="str">
        <f>IF(COUNT(J389)=0,"",J389)</f>
        <v/>
      </c>
      <c r="AG389" s="310" t="str">
        <f>IF(COUNT(V389)=0,"",V389)</f>
        <v/>
      </c>
      <c r="AH389" s="315" t="str">
        <f t="shared" ref="AH389:AO390" si="466">IF(COUNTIFS(AH$573:AH$577,"&lt;&gt;",$AS$573:$AS$577,$AS389,$AT$573:$AT$577,$AT389,$AE$573:$AE$577,$AE389),SUMIFS(AH$573:AH$577,$AS$573:$AS$577,$AS389,$AT$573:$AT$577,$AT389,$AE$573:$AE$577,$AE389),"")</f>
        <v/>
      </c>
      <c r="AI389" s="315" t="str">
        <f t="shared" si="466"/>
        <v/>
      </c>
      <c r="AJ389" s="315" t="str">
        <f t="shared" si="466"/>
        <v/>
      </c>
      <c r="AK389" s="315" t="str">
        <f t="shared" si="466"/>
        <v/>
      </c>
      <c r="AL389" s="315" t="str">
        <f t="shared" si="466"/>
        <v/>
      </c>
      <c r="AM389" s="315" t="str">
        <f t="shared" si="466"/>
        <v/>
      </c>
      <c r="AN389" s="315" t="str">
        <f t="shared" si="466"/>
        <v/>
      </c>
      <c r="AO389" s="315" t="str">
        <f t="shared" si="466"/>
        <v/>
      </c>
      <c r="AP389" s="300"/>
      <c r="AS389" s="311" t="str">
        <f>IF(C389="","",C389)</f>
        <v>四国</v>
      </c>
      <c r="AT389" s="311" t="str">
        <f>IF(D389="","",D389)</f>
        <v>北陸</v>
      </c>
    </row>
    <row r="390" spans="2:46" ht="13.5" hidden="1" customHeight="1">
      <c r="B390" s="313"/>
      <c r="C390" s="675"/>
      <c r="D390" s="675"/>
      <c r="E390" s="302"/>
      <c r="F390" s="316"/>
      <c r="G390" s="316"/>
      <c r="H390" s="316"/>
      <c r="I390" s="316"/>
      <c r="J390" s="316"/>
      <c r="K390" s="316"/>
      <c r="L390" s="316"/>
      <c r="M390" s="316"/>
      <c r="N390" s="316"/>
      <c r="O390" s="316"/>
      <c r="P390" s="316"/>
      <c r="Q390" s="316"/>
      <c r="R390" s="316"/>
      <c r="S390" s="316"/>
      <c r="T390" s="316"/>
      <c r="U390" s="316"/>
      <c r="V390" s="316"/>
      <c r="W390" s="316"/>
      <c r="X390" s="316"/>
      <c r="Y390" s="316"/>
      <c r="Z390" s="316"/>
      <c r="AA390" s="316"/>
      <c r="AB390" s="316"/>
      <c r="AC390" s="316"/>
      <c r="AD390" s="672"/>
      <c r="AE390" s="26" t="s">
        <v>172</v>
      </c>
      <c r="AF390" s="310" t="str">
        <f>IF(COUNT(O389)=0,"",O389)</f>
        <v/>
      </c>
      <c r="AG390" s="310" t="str">
        <f>IF(COUNT(AA389)=0,"",AA389)</f>
        <v/>
      </c>
      <c r="AH390" s="315" t="str">
        <f t="shared" si="466"/>
        <v/>
      </c>
      <c r="AI390" s="315" t="str">
        <f t="shared" si="466"/>
        <v/>
      </c>
      <c r="AJ390" s="315" t="str">
        <f t="shared" si="466"/>
        <v/>
      </c>
      <c r="AK390" s="315" t="str">
        <f t="shared" si="466"/>
        <v/>
      </c>
      <c r="AL390" s="315" t="str">
        <f t="shared" si="466"/>
        <v/>
      </c>
      <c r="AM390" s="315" t="str">
        <f t="shared" si="466"/>
        <v/>
      </c>
      <c r="AN390" s="315" t="str">
        <f t="shared" si="466"/>
        <v/>
      </c>
      <c r="AO390" s="315" t="str">
        <f t="shared" si="466"/>
        <v/>
      </c>
      <c r="AP390" s="303"/>
      <c r="AS390" s="311" t="str">
        <f>IF(C389="","",C389)</f>
        <v>四国</v>
      </c>
      <c r="AT390" s="311" t="str">
        <f>IF(D389="","",D389)</f>
        <v>北陸</v>
      </c>
    </row>
    <row r="391" spans="2:46" ht="13.5" hidden="1" customHeight="1">
      <c r="B391" s="313"/>
      <c r="C391" s="675"/>
      <c r="D391" s="675"/>
      <c r="E391" s="26" t="s">
        <v>280</v>
      </c>
      <c r="F391" s="315" t="str">
        <f t="shared" ref="F391:O392" si="467">IF(COUNTIFS(F$573:F$577,"&lt;&gt;",$AS$573:$AS$577,$AS391,$AT$573:$AT$577,$AT391,$E$573:$E$577,$E391),SUMIFS(F$573:F$577,$AS$573:$AS$577,$AS391,$AT$573:$AT$577,$AT391,$E$573:$E$577,$E391),"")</f>
        <v/>
      </c>
      <c r="G391" s="315" t="str">
        <f t="shared" si="467"/>
        <v/>
      </c>
      <c r="H391" s="315" t="str">
        <f t="shared" si="467"/>
        <v/>
      </c>
      <c r="I391" s="315" t="str">
        <f t="shared" si="467"/>
        <v/>
      </c>
      <c r="J391" s="315" t="str">
        <f t="shared" si="467"/>
        <v/>
      </c>
      <c r="K391" s="315" t="str">
        <f t="shared" si="467"/>
        <v/>
      </c>
      <c r="L391" s="315" t="str">
        <f t="shared" si="467"/>
        <v/>
      </c>
      <c r="M391" s="315" t="str">
        <f t="shared" si="467"/>
        <v/>
      </c>
      <c r="N391" s="315" t="str">
        <f t="shared" si="467"/>
        <v/>
      </c>
      <c r="O391" s="315" t="str">
        <f t="shared" si="467"/>
        <v/>
      </c>
      <c r="P391" s="315" t="str">
        <f t="shared" ref="P391:AC392" si="468">IF(COUNTIFS(P$573:P$577,"&lt;&gt;",$AS$573:$AS$577,$AS391,$AT$573:$AT$577,$AT391,$E$573:$E$577,$E391),SUMIFS(P$573:P$577,$AS$573:$AS$577,$AS391,$AT$573:$AT$577,$AT391,$E$573:$E$577,$E391),"")</f>
        <v/>
      </c>
      <c r="Q391" s="315" t="str">
        <f t="shared" si="468"/>
        <v/>
      </c>
      <c r="R391" s="315" t="str">
        <f t="shared" si="468"/>
        <v/>
      </c>
      <c r="S391" s="315" t="str">
        <f t="shared" si="468"/>
        <v/>
      </c>
      <c r="T391" s="315" t="str">
        <f t="shared" si="468"/>
        <v/>
      </c>
      <c r="U391" s="315" t="str">
        <f t="shared" si="468"/>
        <v/>
      </c>
      <c r="V391" s="315" t="str">
        <f t="shared" si="468"/>
        <v/>
      </c>
      <c r="W391" s="315" t="str">
        <f t="shared" si="468"/>
        <v/>
      </c>
      <c r="X391" s="315" t="str">
        <f t="shared" si="468"/>
        <v/>
      </c>
      <c r="Y391" s="315" t="str">
        <f t="shared" si="468"/>
        <v/>
      </c>
      <c r="Z391" s="315" t="str">
        <f t="shared" si="468"/>
        <v/>
      </c>
      <c r="AA391" s="315" t="str">
        <f t="shared" si="468"/>
        <v/>
      </c>
      <c r="AB391" s="315" t="str">
        <f t="shared" si="468"/>
        <v/>
      </c>
      <c r="AC391" s="315" t="str">
        <f t="shared" si="468"/>
        <v/>
      </c>
      <c r="AD391" s="673" t="s">
        <v>281</v>
      </c>
      <c r="AE391" s="674"/>
      <c r="AF391" s="310" t="str">
        <f>IF(COUNT(F391:Q391)=0,"",SUM(F391:Q391))</f>
        <v/>
      </c>
      <c r="AG391" s="310" t="str">
        <f>IF(COUNT(R391:AC391)=0,"",SUM(R391:AC391))</f>
        <v/>
      </c>
      <c r="AH391" s="310" t="str">
        <f t="shared" ref="AH391:AO391" si="469">IF(COUNTIFS(AH$573:AH$577,"&lt;&gt;",$AS$573:$AS$577,$AS391,$AT$573:$AT$577,$AT391,$AD$573:$AD$577,$AD391),SUMIFS(AH$573:AH$577,$AS$573:$AS$577,$AS391,$AT$573:$AT$577,$AT391,$AD$573:$AD$577,$AD391),"")</f>
        <v/>
      </c>
      <c r="AI391" s="310" t="str">
        <f t="shared" si="469"/>
        <v/>
      </c>
      <c r="AJ391" s="310" t="str">
        <f t="shared" si="469"/>
        <v/>
      </c>
      <c r="AK391" s="310" t="str">
        <f t="shared" si="469"/>
        <v/>
      </c>
      <c r="AL391" s="310" t="str">
        <f t="shared" si="469"/>
        <v/>
      </c>
      <c r="AM391" s="310" t="str">
        <f t="shared" si="469"/>
        <v/>
      </c>
      <c r="AN391" s="310" t="str">
        <f t="shared" si="469"/>
        <v/>
      </c>
      <c r="AO391" s="310" t="str">
        <f t="shared" si="469"/>
        <v/>
      </c>
      <c r="AP391" s="335" t="str">
        <f>IF(COUNTIFS(AP$573:AP$577,"&lt;&gt;",$AS$573:$AS$577,$AS391,$AT$573:$AT$577,$AT391,$AD$573:$AD$577,$AD391),INDEX($AP$573:$AP$577,SUMPRODUCT(($AD$573:$AD$577=$AD391)*($AS$573:$AS$577=$AS391)*($AT$573:$AT$577=$AT391)*ROW($AS$573:$AS$577))-572,1),"")</f>
        <v/>
      </c>
      <c r="AS391" s="311" t="str">
        <f>IF(C389="","",C389)</f>
        <v>四国</v>
      </c>
      <c r="AT391" s="311" t="str">
        <f>IF(D389="","",D389)</f>
        <v>北陸</v>
      </c>
    </row>
    <row r="392" spans="2:46" ht="13.5" hidden="1" customHeight="1">
      <c r="B392" s="313"/>
      <c r="C392" s="675" t="str">
        <f>C374</f>
        <v>四国</v>
      </c>
      <c r="D392" s="675" t="s">
        <v>287</v>
      </c>
      <c r="E392" s="26" t="s">
        <v>279</v>
      </c>
      <c r="F392" s="315" t="str">
        <f t="shared" si="467"/>
        <v/>
      </c>
      <c r="G392" s="315" t="str">
        <f t="shared" si="467"/>
        <v/>
      </c>
      <c r="H392" s="315" t="str">
        <f t="shared" si="467"/>
        <v/>
      </c>
      <c r="I392" s="315" t="str">
        <f t="shared" si="467"/>
        <v/>
      </c>
      <c r="J392" s="315" t="str">
        <f t="shared" si="467"/>
        <v/>
      </c>
      <c r="K392" s="315" t="str">
        <f t="shared" si="467"/>
        <v/>
      </c>
      <c r="L392" s="315" t="str">
        <f t="shared" si="467"/>
        <v/>
      </c>
      <c r="M392" s="315" t="str">
        <f t="shared" si="467"/>
        <v/>
      </c>
      <c r="N392" s="315" t="str">
        <f t="shared" si="467"/>
        <v/>
      </c>
      <c r="O392" s="315" t="str">
        <f t="shared" si="467"/>
        <v/>
      </c>
      <c r="P392" s="315" t="str">
        <f t="shared" si="468"/>
        <v/>
      </c>
      <c r="Q392" s="315" t="str">
        <f t="shared" si="468"/>
        <v/>
      </c>
      <c r="R392" s="315" t="str">
        <f t="shared" si="468"/>
        <v/>
      </c>
      <c r="S392" s="315" t="str">
        <f t="shared" si="468"/>
        <v/>
      </c>
      <c r="T392" s="315" t="str">
        <f t="shared" si="468"/>
        <v/>
      </c>
      <c r="U392" s="315" t="str">
        <f t="shared" si="468"/>
        <v/>
      </c>
      <c r="V392" s="315" t="str">
        <f t="shared" si="468"/>
        <v/>
      </c>
      <c r="W392" s="315" t="str">
        <f t="shared" si="468"/>
        <v/>
      </c>
      <c r="X392" s="315" t="str">
        <f t="shared" si="468"/>
        <v/>
      </c>
      <c r="Y392" s="315" t="str">
        <f t="shared" si="468"/>
        <v/>
      </c>
      <c r="Z392" s="315" t="str">
        <f t="shared" si="468"/>
        <v/>
      </c>
      <c r="AA392" s="315" t="str">
        <f t="shared" si="468"/>
        <v/>
      </c>
      <c r="AB392" s="315" t="str">
        <f t="shared" si="468"/>
        <v/>
      </c>
      <c r="AC392" s="315" t="str">
        <f t="shared" si="468"/>
        <v/>
      </c>
      <c r="AD392" s="671" t="s">
        <v>279</v>
      </c>
      <c r="AE392" s="26" t="s">
        <v>171</v>
      </c>
      <c r="AF392" s="310" t="str">
        <f>IF(COUNT(J392)=0,"",J392)</f>
        <v/>
      </c>
      <c r="AG392" s="310" t="str">
        <f>IF(COUNT(V392)=0,"",V392)</f>
        <v/>
      </c>
      <c r="AH392" s="315" t="str">
        <f t="shared" ref="AH392:AO393" si="470">IF(COUNTIFS(AH$573:AH$577,"&lt;&gt;",$AS$573:$AS$577,$AS392,$AT$573:$AT$577,$AT392,$AE$573:$AE$577,$AE392),SUMIFS(AH$573:AH$577,$AS$573:$AS$577,$AS392,$AT$573:$AT$577,$AT392,$AE$573:$AE$577,$AE392),"")</f>
        <v/>
      </c>
      <c r="AI392" s="315" t="str">
        <f t="shared" si="470"/>
        <v/>
      </c>
      <c r="AJ392" s="315" t="str">
        <f t="shared" si="470"/>
        <v/>
      </c>
      <c r="AK392" s="315" t="str">
        <f t="shared" si="470"/>
        <v/>
      </c>
      <c r="AL392" s="315" t="str">
        <f t="shared" si="470"/>
        <v/>
      </c>
      <c r="AM392" s="315" t="str">
        <f t="shared" si="470"/>
        <v/>
      </c>
      <c r="AN392" s="315" t="str">
        <f t="shared" si="470"/>
        <v/>
      </c>
      <c r="AO392" s="315" t="str">
        <f t="shared" si="470"/>
        <v/>
      </c>
      <c r="AP392" s="300"/>
      <c r="AS392" s="311" t="str">
        <f>IF(C392="","",C392)</f>
        <v>四国</v>
      </c>
      <c r="AT392" s="311" t="str">
        <f>IF(D392="","",D392)</f>
        <v>関西</v>
      </c>
    </row>
    <row r="393" spans="2:46" ht="13.5" hidden="1" customHeight="1">
      <c r="B393" s="313"/>
      <c r="C393" s="675"/>
      <c r="D393" s="675"/>
      <c r="E393" s="302"/>
      <c r="F393" s="316"/>
      <c r="G393" s="316"/>
      <c r="H393" s="316"/>
      <c r="I393" s="316"/>
      <c r="J393" s="316"/>
      <c r="K393" s="316"/>
      <c r="L393" s="316"/>
      <c r="M393" s="316"/>
      <c r="N393" s="316"/>
      <c r="O393" s="316"/>
      <c r="P393" s="316"/>
      <c r="Q393" s="316"/>
      <c r="R393" s="316"/>
      <c r="S393" s="316"/>
      <c r="T393" s="316"/>
      <c r="U393" s="316"/>
      <c r="V393" s="316"/>
      <c r="W393" s="316"/>
      <c r="X393" s="316"/>
      <c r="Y393" s="316"/>
      <c r="Z393" s="316"/>
      <c r="AA393" s="316"/>
      <c r="AB393" s="316"/>
      <c r="AC393" s="316"/>
      <c r="AD393" s="672"/>
      <c r="AE393" s="26" t="s">
        <v>172</v>
      </c>
      <c r="AF393" s="310" t="str">
        <f>IF(COUNT(O392)=0,"",O392)</f>
        <v/>
      </c>
      <c r="AG393" s="310" t="str">
        <f>IF(COUNT(AA392)=0,"",AA392)</f>
        <v/>
      </c>
      <c r="AH393" s="315" t="str">
        <f t="shared" si="470"/>
        <v/>
      </c>
      <c r="AI393" s="315" t="str">
        <f t="shared" si="470"/>
        <v/>
      </c>
      <c r="AJ393" s="315" t="str">
        <f t="shared" si="470"/>
        <v/>
      </c>
      <c r="AK393" s="315" t="str">
        <f t="shared" si="470"/>
        <v/>
      </c>
      <c r="AL393" s="315" t="str">
        <f t="shared" si="470"/>
        <v/>
      </c>
      <c r="AM393" s="315" t="str">
        <f t="shared" si="470"/>
        <v/>
      </c>
      <c r="AN393" s="315" t="str">
        <f t="shared" si="470"/>
        <v/>
      </c>
      <c r="AO393" s="315" t="str">
        <f t="shared" si="470"/>
        <v/>
      </c>
      <c r="AP393" s="303"/>
      <c r="AS393" s="311" t="str">
        <f>IF(C392="","",C392)</f>
        <v>四国</v>
      </c>
      <c r="AT393" s="311" t="str">
        <f>IF(D392="","",D392)</f>
        <v>関西</v>
      </c>
    </row>
    <row r="394" spans="2:46" ht="13.5" hidden="1" customHeight="1">
      <c r="B394" s="313"/>
      <c r="C394" s="675"/>
      <c r="D394" s="675"/>
      <c r="E394" s="26" t="s">
        <v>280</v>
      </c>
      <c r="F394" s="315" t="str">
        <f t="shared" ref="F394:O395" si="471">IF(COUNTIFS(F$573:F$577,"&lt;&gt;",$AS$573:$AS$577,$AS394,$AT$573:$AT$577,$AT394,$E$573:$E$577,$E394),SUMIFS(F$573:F$577,$AS$573:$AS$577,$AS394,$AT$573:$AT$577,$AT394,$E$573:$E$577,$E394),"")</f>
        <v/>
      </c>
      <c r="G394" s="315" t="str">
        <f t="shared" si="471"/>
        <v/>
      </c>
      <c r="H394" s="315" t="str">
        <f t="shared" si="471"/>
        <v/>
      </c>
      <c r="I394" s="315" t="str">
        <f t="shared" si="471"/>
        <v/>
      </c>
      <c r="J394" s="315" t="str">
        <f t="shared" si="471"/>
        <v/>
      </c>
      <c r="K394" s="315" t="str">
        <f t="shared" si="471"/>
        <v/>
      </c>
      <c r="L394" s="315" t="str">
        <f t="shared" si="471"/>
        <v/>
      </c>
      <c r="M394" s="315" t="str">
        <f t="shared" si="471"/>
        <v/>
      </c>
      <c r="N394" s="315" t="str">
        <f t="shared" si="471"/>
        <v/>
      </c>
      <c r="O394" s="315" t="str">
        <f t="shared" si="471"/>
        <v/>
      </c>
      <c r="P394" s="315" t="str">
        <f t="shared" ref="P394:AC395" si="472">IF(COUNTIFS(P$573:P$577,"&lt;&gt;",$AS$573:$AS$577,$AS394,$AT$573:$AT$577,$AT394,$E$573:$E$577,$E394),SUMIFS(P$573:P$577,$AS$573:$AS$577,$AS394,$AT$573:$AT$577,$AT394,$E$573:$E$577,$E394),"")</f>
        <v/>
      </c>
      <c r="Q394" s="315" t="str">
        <f t="shared" si="472"/>
        <v/>
      </c>
      <c r="R394" s="315" t="str">
        <f t="shared" si="472"/>
        <v/>
      </c>
      <c r="S394" s="315" t="str">
        <f t="shared" si="472"/>
        <v/>
      </c>
      <c r="T394" s="315" t="str">
        <f t="shared" si="472"/>
        <v/>
      </c>
      <c r="U394" s="315" t="str">
        <f t="shared" si="472"/>
        <v/>
      </c>
      <c r="V394" s="315" t="str">
        <f t="shared" si="472"/>
        <v/>
      </c>
      <c r="W394" s="315" t="str">
        <f t="shared" si="472"/>
        <v/>
      </c>
      <c r="X394" s="315" t="str">
        <f t="shared" si="472"/>
        <v/>
      </c>
      <c r="Y394" s="315" t="str">
        <f t="shared" si="472"/>
        <v/>
      </c>
      <c r="Z394" s="315" t="str">
        <f t="shared" si="472"/>
        <v/>
      </c>
      <c r="AA394" s="315" t="str">
        <f t="shared" si="472"/>
        <v/>
      </c>
      <c r="AB394" s="315" t="str">
        <f t="shared" si="472"/>
        <v/>
      </c>
      <c r="AC394" s="315" t="str">
        <f t="shared" si="472"/>
        <v/>
      </c>
      <c r="AD394" s="673" t="s">
        <v>281</v>
      </c>
      <c r="AE394" s="674"/>
      <c r="AF394" s="310" t="str">
        <f>IF(COUNT(F394:Q394)=0,"",SUM(F394:Q394))</f>
        <v/>
      </c>
      <c r="AG394" s="310" t="str">
        <f>IF(COUNT(R394:AC394)=0,"",SUM(R394:AC394))</f>
        <v/>
      </c>
      <c r="AH394" s="310" t="str">
        <f t="shared" ref="AH394:AO394" si="473">IF(COUNTIFS(AH$573:AH$577,"&lt;&gt;",$AS$573:$AS$577,$AS394,$AT$573:$AT$577,$AT394,$AD$573:$AD$577,$AD394),SUMIFS(AH$573:AH$577,$AS$573:$AS$577,$AS394,$AT$573:$AT$577,$AT394,$AD$573:$AD$577,$AD394),"")</f>
        <v/>
      </c>
      <c r="AI394" s="310" t="str">
        <f t="shared" si="473"/>
        <v/>
      </c>
      <c r="AJ394" s="310" t="str">
        <f t="shared" si="473"/>
        <v/>
      </c>
      <c r="AK394" s="310" t="str">
        <f t="shared" si="473"/>
        <v/>
      </c>
      <c r="AL394" s="310" t="str">
        <f t="shared" si="473"/>
        <v/>
      </c>
      <c r="AM394" s="310" t="str">
        <f t="shared" si="473"/>
        <v/>
      </c>
      <c r="AN394" s="310" t="str">
        <f t="shared" si="473"/>
        <v/>
      </c>
      <c r="AO394" s="310" t="str">
        <f t="shared" si="473"/>
        <v/>
      </c>
      <c r="AP394" s="335" t="str">
        <f>IF(COUNTIFS(AP$573:AP$577,"&lt;&gt;",$AS$573:$AS$577,$AS394,$AT$573:$AT$577,$AT394,$AD$573:$AD$577,$AD394),INDEX($AP$573:$AP$577,SUMPRODUCT(($AD$573:$AD$577=$AD394)*($AS$573:$AS$577=$AS394)*($AT$573:$AT$577=$AT394)*ROW($AS$573:$AS$577))-572,1),"")</f>
        <v/>
      </c>
      <c r="AS394" s="311" t="str">
        <f>IF(C392="","",C392)</f>
        <v>四国</v>
      </c>
      <c r="AT394" s="311" t="str">
        <f>IF(D392="","",D392)</f>
        <v>関西</v>
      </c>
    </row>
    <row r="395" spans="2:46" ht="13.5" hidden="1" customHeight="1">
      <c r="B395" s="313"/>
      <c r="C395" s="675" t="str">
        <f>C374</f>
        <v>四国</v>
      </c>
      <c r="D395" s="675" t="s">
        <v>288</v>
      </c>
      <c r="E395" s="26" t="s">
        <v>279</v>
      </c>
      <c r="F395" s="315" t="str">
        <f t="shared" si="471"/>
        <v/>
      </c>
      <c r="G395" s="315" t="str">
        <f t="shared" si="471"/>
        <v/>
      </c>
      <c r="H395" s="315" t="str">
        <f t="shared" si="471"/>
        <v/>
      </c>
      <c r="I395" s="315" t="str">
        <f t="shared" si="471"/>
        <v/>
      </c>
      <c r="J395" s="315" t="str">
        <f t="shared" si="471"/>
        <v/>
      </c>
      <c r="K395" s="315" t="str">
        <f t="shared" si="471"/>
        <v/>
      </c>
      <c r="L395" s="315" t="str">
        <f t="shared" si="471"/>
        <v/>
      </c>
      <c r="M395" s="315" t="str">
        <f t="shared" si="471"/>
        <v/>
      </c>
      <c r="N395" s="315" t="str">
        <f t="shared" si="471"/>
        <v/>
      </c>
      <c r="O395" s="315" t="str">
        <f t="shared" si="471"/>
        <v/>
      </c>
      <c r="P395" s="315" t="str">
        <f t="shared" si="472"/>
        <v/>
      </c>
      <c r="Q395" s="315" t="str">
        <f t="shared" si="472"/>
        <v/>
      </c>
      <c r="R395" s="315" t="str">
        <f t="shared" si="472"/>
        <v/>
      </c>
      <c r="S395" s="315" t="str">
        <f t="shared" si="472"/>
        <v/>
      </c>
      <c r="T395" s="315" t="str">
        <f t="shared" si="472"/>
        <v/>
      </c>
      <c r="U395" s="315" t="str">
        <f t="shared" si="472"/>
        <v/>
      </c>
      <c r="V395" s="315" t="str">
        <f t="shared" si="472"/>
        <v/>
      </c>
      <c r="W395" s="315" t="str">
        <f t="shared" si="472"/>
        <v/>
      </c>
      <c r="X395" s="315" t="str">
        <f t="shared" si="472"/>
        <v/>
      </c>
      <c r="Y395" s="315" t="str">
        <f t="shared" si="472"/>
        <v/>
      </c>
      <c r="Z395" s="315" t="str">
        <f t="shared" si="472"/>
        <v/>
      </c>
      <c r="AA395" s="315" t="str">
        <f t="shared" si="472"/>
        <v/>
      </c>
      <c r="AB395" s="315" t="str">
        <f t="shared" si="472"/>
        <v/>
      </c>
      <c r="AC395" s="315" t="str">
        <f t="shared" si="472"/>
        <v/>
      </c>
      <c r="AD395" s="671" t="s">
        <v>279</v>
      </c>
      <c r="AE395" s="26" t="s">
        <v>171</v>
      </c>
      <c r="AF395" s="310" t="str">
        <f>IF(COUNT(J395)=0,"",J395)</f>
        <v/>
      </c>
      <c r="AG395" s="310" t="str">
        <f>IF(COUNT(V395)=0,"",V395)</f>
        <v/>
      </c>
      <c r="AH395" s="315" t="str">
        <f t="shared" ref="AH395:AO396" si="474">IF(COUNTIFS(AH$573:AH$577,"&lt;&gt;",$AS$573:$AS$577,$AS395,$AT$573:$AT$577,$AT395,$AE$573:$AE$577,$AE395),SUMIFS(AH$573:AH$577,$AS$573:$AS$577,$AS395,$AT$573:$AT$577,$AT395,$AE$573:$AE$577,$AE395),"")</f>
        <v/>
      </c>
      <c r="AI395" s="315" t="str">
        <f t="shared" si="474"/>
        <v/>
      </c>
      <c r="AJ395" s="315" t="str">
        <f t="shared" si="474"/>
        <v/>
      </c>
      <c r="AK395" s="315" t="str">
        <f t="shared" si="474"/>
        <v/>
      </c>
      <c r="AL395" s="315" t="str">
        <f t="shared" si="474"/>
        <v/>
      </c>
      <c r="AM395" s="315" t="str">
        <f t="shared" si="474"/>
        <v/>
      </c>
      <c r="AN395" s="315" t="str">
        <f t="shared" si="474"/>
        <v/>
      </c>
      <c r="AO395" s="315" t="str">
        <f t="shared" si="474"/>
        <v/>
      </c>
      <c r="AP395" s="300"/>
      <c r="AS395" s="311" t="str">
        <f>IF(C395="","",C395)</f>
        <v>四国</v>
      </c>
      <c r="AT395" s="311" t="str">
        <f>IF(D395="","",D395)</f>
        <v>中国</v>
      </c>
    </row>
    <row r="396" spans="2:46" ht="13.5" hidden="1" customHeight="1">
      <c r="B396" s="313"/>
      <c r="C396" s="675"/>
      <c r="D396" s="675"/>
      <c r="E396" s="302"/>
      <c r="F396" s="316"/>
      <c r="G396" s="316"/>
      <c r="H396" s="316"/>
      <c r="I396" s="316"/>
      <c r="J396" s="316"/>
      <c r="K396" s="316"/>
      <c r="L396" s="316"/>
      <c r="M396" s="316"/>
      <c r="N396" s="316"/>
      <c r="O396" s="316"/>
      <c r="P396" s="316"/>
      <c r="Q396" s="316"/>
      <c r="R396" s="316"/>
      <c r="S396" s="316"/>
      <c r="T396" s="316"/>
      <c r="U396" s="316"/>
      <c r="V396" s="316"/>
      <c r="W396" s="316"/>
      <c r="X396" s="316"/>
      <c r="Y396" s="316"/>
      <c r="Z396" s="316"/>
      <c r="AA396" s="316"/>
      <c r="AB396" s="316"/>
      <c r="AC396" s="316"/>
      <c r="AD396" s="672"/>
      <c r="AE396" s="26" t="s">
        <v>172</v>
      </c>
      <c r="AF396" s="310" t="str">
        <f>IF(COUNT(O395)=0,"",O395)</f>
        <v/>
      </c>
      <c r="AG396" s="310" t="str">
        <f>IF(COUNT(AA395)=0,"",AA395)</f>
        <v/>
      </c>
      <c r="AH396" s="315" t="str">
        <f t="shared" si="474"/>
        <v/>
      </c>
      <c r="AI396" s="315" t="str">
        <f t="shared" si="474"/>
        <v/>
      </c>
      <c r="AJ396" s="315" t="str">
        <f t="shared" si="474"/>
        <v/>
      </c>
      <c r="AK396" s="315" t="str">
        <f t="shared" si="474"/>
        <v/>
      </c>
      <c r="AL396" s="315" t="str">
        <f t="shared" si="474"/>
        <v/>
      </c>
      <c r="AM396" s="315" t="str">
        <f t="shared" si="474"/>
        <v/>
      </c>
      <c r="AN396" s="315" t="str">
        <f t="shared" si="474"/>
        <v/>
      </c>
      <c r="AO396" s="315" t="str">
        <f t="shared" si="474"/>
        <v/>
      </c>
      <c r="AP396" s="303"/>
      <c r="AS396" s="311" t="str">
        <f>IF(C395="","",C395)</f>
        <v>四国</v>
      </c>
      <c r="AT396" s="311" t="str">
        <f>IF(D395="","",D395)</f>
        <v>中国</v>
      </c>
    </row>
    <row r="397" spans="2:46" ht="13.5" hidden="1" customHeight="1">
      <c r="B397" s="313"/>
      <c r="C397" s="675"/>
      <c r="D397" s="675"/>
      <c r="E397" s="26" t="s">
        <v>280</v>
      </c>
      <c r="F397" s="315" t="str">
        <f t="shared" ref="F397:O398" si="475">IF(COUNTIFS(F$573:F$577,"&lt;&gt;",$AS$573:$AS$577,$AS397,$AT$573:$AT$577,$AT397,$E$573:$E$577,$E397),SUMIFS(F$573:F$577,$AS$573:$AS$577,$AS397,$AT$573:$AT$577,$AT397,$E$573:$E$577,$E397),"")</f>
        <v/>
      </c>
      <c r="G397" s="315" t="str">
        <f t="shared" si="475"/>
        <v/>
      </c>
      <c r="H397" s="315" t="str">
        <f t="shared" si="475"/>
        <v/>
      </c>
      <c r="I397" s="315" t="str">
        <f t="shared" si="475"/>
        <v/>
      </c>
      <c r="J397" s="315" t="str">
        <f t="shared" si="475"/>
        <v/>
      </c>
      <c r="K397" s="315" t="str">
        <f t="shared" si="475"/>
        <v/>
      </c>
      <c r="L397" s="315" t="str">
        <f t="shared" si="475"/>
        <v/>
      </c>
      <c r="M397" s="315" t="str">
        <f t="shared" si="475"/>
        <v/>
      </c>
      <c r="N397" s="315" t="str">
        <f t="shared" si="475"/>
        <v/>
      </c>
      <c r="O397" s="315" t="str">
        <f t="shared" si="475"/>
        <v/>
      </c>
      <c r="P397" s="315" t="str">
        <f t="shared" ref="P397:AC398" si="476">IF(COUNTIFS(P$573:P$577,"&lt;&gt;",$AS$573:$AS$577,$AS397,$AT$573:$AT$577,$AT397,$E$573:$E$577,$E397),SUMIFS(P$573:P$577,$AS$573:$AS$577,$AS397,$AT$573:$AT$577,$AT397,$E$573:$E$577,$E397),"")</f>
        <v/>
      </c>
      <c r="Q397" s="315" t="str">
        <f t="shared" si="476"/>
        <v/>
      </c>
      <c r="R397" s="315" t="str">
        <f t="shared" si="476"/>
        <v/>
      </c>
      <c r="S397" s="315" t="str">
        <f t="shared" si="476"/>
        <v/>
      </c>
      <c r="T397" s="315" t="str">
        <f t="shared" si="476"/>
        <v/>
      </c>
      <c r="U397" s="315" t="str">
        <f t="shared" si="476"/>
        <v/>
      </c>
      <c r="V397" s="315" t="str">
        <f t="shared" si="476"/>
        <v/>
      </c>
      <c r="W397" s="315" t="str">
        <f t="shared" si="476"/>
        <v/>
      </c>
      <c r="X397" s="315" t="str">
        <f t="shared" si="476"/>
        <v/>
      </c>
      <c r="Y397" s="315" t="str">
        <f t="shared" si="476"/>
        <v/>
      </c>
      <c r="Z397" s="315" t="str">
        <f t="shared" si="476"/>
        <v/>
      </c>
      <c r="AA397" s="315" t="str">
        <f t="shared" si="476"/>
        <v/>
      </c>
      <c r="AB397" s="315" t="str">
        <f t="shared" si="476"/>
        <v/>
      </c>
      <c r="AC397" s="315" t="str">
        <f t="shared" si="476"/>
        <v/>
      </c>
      <c r="AD397" s="673" t="s">
        <v>281</v>
      </c>
      <c r="AE397" s="674"/>
      <c r="AF397" s="310" t="str">
        <f>IF(COUNT(F397:Q397)=0,"",SUM(F397:Q397))</f>
        <v/>
      </c>
      <c r="AG397" s="310" t="str">
        <f>IF(COUNT(R397:AC397)=0,"",SUM(R397:AC397))</f>
        <v/>
      </c>
      <c r="AH397" s="310" t="str">
        <f t="shared" ref="AH397:AO397" si="477">IF(COUNTIFS(AH$573:AH$577,"&lt;&gt;",$AS$573:$AS$577,$AS397,$AT$573:$AT$577,$AT397,$AD$573:$AD$577,$AD397),SUMIFS(AH$573:AH$577,$AS$573:$AS$577,$AS397,$AT$573:$AT$577,$AT397,$AD$573:$AD$577,$AD397),"")</f>
        <v/>
      </c>
      <c r="AI397" s="310" t="str">
        <f t="shared" si="477"/>
        <v/>
      </c>
      <c r="AJ397" s="310" t="str">
        <f t="shared" si="477"/>
        <v/>
      </c>
      <c r="AK397" s="310" t="str">
        <f t="shared" si="477"/>
        <v/>
      </c>
      <c r="AL397" s="310" t="str">
        <f t="shared" si="477"/>
        <v/>
      </c>
      <c r="AM397" s="310" t="str">
        <f t="shared" si="477"/>
        <v/>
      </c>
      <c r="AN397" s="310" t="str">
        <f t="shared" si="477"/>
        <v/>
      </c>
      <c r="AO397" s="310" t="str">
        <f t="shared" si="477"/>
        <v/>
      </c>
      <c r="AP397" s="335" t="str">
        <f>IF(COUNTIFS(AP$573:AP$577,"&lt;&gt;",$AS$573:$AS$577,$AS397,$AT$573:$AT$577,$AT397,$AD$573:$AD$577,$AD397),INDEX($AP$573:$AP$577,SUMPRODUCT(($AD$573:$AD$577=$AD397)*($AS$573:$AS$577=$AS397)*($AT$573:$AT$577=$AT397)*ROW($AS$573:$AS$577))-572,1),"")</f>
        <v/>
      </c>
      <c r="AS397" s="311" t="str">
        <f>IF(C395="","",C395)</f>
        <v>四国</v>
      </c>
      <c r="AT397" s="311" t="str">
        <f>IF(D395="","",D395)</f>
        <v>中国</v>
      </c>
    </row>
    <row r="398" spans="2:46" ht="13.5" hidden="1" customHeight="1">
      <c r="B398" s="313"/>
      <c r="C398" s="675" t="str">
        <f>C374</f>
        <v>四国</v>
      </c>
      <c r="D398" s="675" t="s">
        <v>290</v>
      </c>
      <c r="E398" s="26" t="s">
        <v>279</v>
      </c>
      <c r="F398" s="315" t="str">
        <f t="shared" si="475"/>
        <v/>
      </c>
      <c r="G398" s="315" t="str">
        <f t="shared" si="475"/>
        <v/>
      </c>
      <c r="H398" s="315" t="str">
        <f t="shared" si="475"/>
        <v/>
      </c>
      <c r="I398" s="315" t="str">
        <f t="shared" si="475"/>
        <v/>
      </c>
      <c r="J398" s="315" t="str">
        <f t="shared" si="475"/>
        <v/>
      </c>
      <c r="K398" s="315" t="str">
        <f t="shared" si="475"/>
        <v/>
      </c>
      <c r="L398" s="315" t="str">
        <f t="shared" si="475"/>
        <v/>
      </c>
      <c r="M398" s="315" t="str">
        <f t="shared" si="475"/>
        <v/>
      </c>
      <c r="N398" s="315" t="str">
        <f t="shared" si="475"/>
        <v/>
      </c>
      <c r="O398" s="315" t="str">
        <f t="shared" si="475"/>
        <v/>
      </c>
      <c r="P398" s="315" t="str">
        <f t="shared" si="476"/>
        <v/>
      </c>
      <c r="Q398" s="315" t="str">
        <f t="shared" si="476"/>
        <v/>
      </c>
      <c r="R398" s="315" t="str">
        <f t="shared" si="476"/>
        <v/>
      </c>
      <c r="S398" s="315" t="str">
        <f t="shared" si="476"/>
        <v/>
      </c>
      <c r="T398" s="315" t="str">
        <f t="shared" si="476"/>
        <v/>
      </c>
      <c r="U398" s="315" t="str">
        <f t="shared" si="476"/>
        <v/>
      </c>
      <c r="V398" s="315" t="str">
        <f t="shared" si="476"/>
        <v/>
      </c>
      <c r="W398" s="315" t="str">
        <f t="shared" si="476"/>
        <v/>
      </c>
      <c r="X398" s="315" t="str">
        <f t="shared" si="476"/>
        <v/>
      </c>
      <c r="Y398" s="315" t="str">
        <f t="shared" si="476"/>
        <v/>
      </c>
      <c r="Z398" s="315" t="str">
        <f t="shared" si="476"/>
        <v/>
      </c>
      <c r="AA398" s="315" t="str">
        <f t="shared" si="476"/>
        <v/>
      </c>
      <c r="AB398" s="315" t="str">
        <f t="shared" si="476"/>
        <v/>
      </c>
      <c r="AC398" s="315" t="str">
        <f t="shared" si="476"/>
        <v/>
      </c>
      <c r="AD398" s="671" t="s">
        <v>279</v>
      </c>
      <c r="AE398" s="26" t="s">
        <v>171</v>
      </c>
      <c r="AF398" s="310" t="str">
        <f>IF(COUNT(J398)=0,"",J398)</f>
        <v/>
      </c>
      <c r="AG398" s="310" t="str">
        <f>IF(COUNT(V398)=0,"",V398)</f>
        <v/>
      </c>
      <c r="AH398" s="315" t="str">
        <f t="shared" ref="AH398:AO399" si="478">IF(COUNTIFS(AH$573:AH$577,"&lt;&gt;",$AS$573:$AS$577,$AS398,$AT$573:$AT$577,$AT398,$AE$573:$AE$577,$AE398),SUMIFS(AH$573:AH$577,$AS$573:$AS$577,$AS398,$AT$573:$AT$577,$AT398,$AE$573:$AE$577,$AE398),"")</f>
        <v/>
      </c>
      <c r="AI398" s="315" t="str">
        <f t="shared" si="478"/>
        <v/>
      </c>
      <c r="AJ398" s="315" t="str">
        <f t="shared" si="478"/>
        <v/>
      </c>
      <c r="AK398" s="315" t="str">
        <f t="shared" si="478"/>
        <v/>
      </c>
      <c r="AL398" s="315" t="str">
        <f t="shared" si="478"/>
        <v/>
      </c>
      <c r="AM398" s="315" t="str">
        <f t="shared" si="478"/>
        <v/>
      </c>
      <c r="AN398" s="315" t="str">
        <f t="shared" si="478"/>
        <v/>
      </c>
      <c r="AO398" s="315" t="str">
        <f t="shared" si="478"/>
        <v/>
      </c>
      <c r="AP398" s="300"/>
      <c r="AS398" s="311" t="str">
        <f>IF(C398="","",C398)</f>
        <v>四国</v>
      </c>
      <c r="AT398" s="311" t="str">
        <f>IF(D398="","",D398)</f>
        <v>九州</v>
      </c>
    </row>
    <row r="399" spans="2:46" ht="13.5" hidden="1" customHeight="1">
      <c r="B399" s="313"/>
      <c r="C399" s="675"/>
      <c r="D399" s="675"/>
      <c r="E399" s="302"/>
      <c r="F399" s="316"/>
      <c r="G399" s="316"/>
      <c r="H399" s="316"/>
      <c r="I399" s="316"/>
      <c r="J399" s="316"/>
      <c r="K399" s="316"/>
      <c r="L399" s="316"/>
      <c r="M399" s="316"/>
      <c r="N399" s="316"/>
      <c r="O399" s="316"/>
      <c r="P399" s="316"/>
      <c r="Q399" s="316"/>
      <c r="R399" s="316"/>
      <c r="S399" s="316"/>
      <c r="T399" s="316"/>
      <c r="U399" s="316"/>
      <c r="V399" s="316"/>
      <c r="W399" s="316"/>
      <c r="X399" s="316"/>
      <c r="Y399" s="316"/>
      <c r="Z399" s="316"/>
      <c r="AA399" s="316"/>
      <c r="AB399" s="316"/>
      <c r="AC399" s="316"/>
      <c r="AD399" s="672"/>
      <c r="AE399" s="26" t="s">
        <v>172</v>
      </c>
      <c r="AF399" s="310" t="str">
        <f>IF(COUNT(O398)=0,"",O398)</f>
        <v/>
      </c>
      <c r="AG399" s="310" t="str">
        <f>IF(COUNT(AA398)=0,"",AA398)</f>
        <v/>
      </c>
      <c r="AH399" s="315" t="str">
        <f t="shared" si="478"/>
        <v/>
      </c>
      <c r="AI399" s="315" t="str">
        <f t="shared" si="478"/>
        <v/>
      </c>
      <c r="AJ399" s="315" t="str">
        <f t="shared" si="478"/>
        <v/>
      </c>
      <c r="AK399" s="315" t="str">
        <f t="shared" si="478"/>
        <v/>
      </c>
      <c r="AL399" s="315" t="str">
        <f t="shared" si="478"/>
        <v/>
      </c>
      <c r="AM399" s="315" t="str">
        <f t="shared" si="478"/>
        <v/>
      </c>
      <c r="AN399" s="315" t="str">
        <f t="shared" si="478"/>
        <v/>
      </c>
      <c r="AO399" s="315" t="str">
        <f t="shared" si="478"/>
        <v/>
      </c>
      <c r="AP399" s="303"/>
      <c r="AS399" s="311" t="str">
        <f>IF(C398="","",C398)</f>
        <v>四国</v>
      </c>
      <c r="AT399" s="311" t="str">
        <f>IF(D398="","",D398)</f>
        <v>九州</v>
      </c>
    </row>
    <row r="400" spans="2:46" ht="13.5" hidden="1" customHeight="1">
      <c r="B400" s="313"/>
      <c r="C400" s="675"/>
      <c r="D400" s="675"/>
      <c r="E400" s="26" t="s">
        <v>280</v>
      </c>
      <c r="F400" s="315" t="str">
        <f t="shared" ref="F400:O401" si="479">IF(COUNTIFS(F$573:F$577,"&lt;&gt;",$AS$573:$AS$577,$AS400,$AT$573:$AT$577,$AT400,$E$573:$E$577,$E400),SUMIFS(F$573:F$577,$AS$573:$AS$577,$AS400,$AT$573:$AT$577,$AT400,$E$573:$E$577,$E400),"")</f>
        <v/>
      </c>
      <c r="G400" s="315" t="str">
        <f t="shared" si="479"/>
        <v/>
      </c>
      <c r="H400" s="315" t="str">
        <f t="shared" si="479"/>
        <v/>
      </c>
      <c r="I400" s="315" t="str">
        <f t="shared" si="479"/>
        <v/>
      </c>
      <c r="J400" s="315" t="str">
        <f t="shared" si="479"/>
        <v/>
      </c>
      <c r="K400" s="315" t="str">
        <f t="shared" si="479"/>
        <v/>
      </c>
      <c r="L400" s="315" t="str">
        <f t="shared" si="479"/>
        <v/>
      </c>
      <c r="M400" s="315" t="str">
        <f t="shared" si="479"/>
        <v/>
      </c>
      <c r="N400" s="315" t="str">
        <f t="shared" si="479"/>
        <v/>
      </c>
      <c r="O400" s="315" t="str">
        <f t="shared" si="479"/>
        <v/>
      </c>
      <c r="P400" s="315" t="str">
        <f t="shared" ref="P400:AC401" si="480">IF(COUNTIFS(P$573:P$577,"&lt;&gt;",$AS$573:$AS$577,$AS400,$AT$573:$AT$577,$AT400,$E$573:$E$577,$E400),SUMIFS(P$573:P$577,$AS$573:$AS$577,$AS400,$AT$573:$AT$577,$AT400,$E$573:$E$577,$E400),"")</f>
        <v/>
      </c>
      <c r="Q400" s="315" t="str">
        <f t="shared" si="480"/>
        <v/>
      </c>
      <c r="R400" s="315" t="str">
        <f t="shared" si="480"/>
        <v/>
      </c>
      <c r="S400" s="315" t="str">
        <f t="shared" si="480"/>
        <v/>
      </c>
      <c r="T400" s="315" t="str">
        <f t="shared" si="480"/>
        <v/>
      </c>
      <c r="U400" s="315" t="str">
        <f t="shared" si="480"/>
        <v/>
      </c>
      <c r="V400" s="315" t="str">
        <f t="shared" si="480"/>
        <v/>
      </c>
      <c r="W400" s="315" t="str">
        <f t="shared" si="480"/>
        <v/>
      </c>
      <c r="X400" s="315" t="str">
        <f t="shared" si="480"/>
        <v/>
      </c>
      <c r="Y400" s="315" t="str">
        <f t="shared" si="480"/>
        <v/>
      </c>
      <c r="Z400" s="315" t="str">
        <f t="shared" si="480"/>
        <v/>
      </c>
      <c r="AA400" s="315" t="str">
        <f t="shared" si="480"/>
        <v/>
      </c>
      <c r="AB400" s="315" t="str">
        <f t="shared" si="480"/>
        <v/>
      </c>
      <c r="AC400" s="315" t="str">
        <f t="shared" si="480"/>
        <v/>
      </c>
      <c r="AD400" s="673" t="s">
        <v>281</v>
      </c>
      <c r="AE400" s="674"/>
      <c r="AF400" s="310" t="str">
        <f>IF(COUNT(F400:Q400)=0,"",SUM(F400:Q400))</f>
        <v/>
      </c>
      <c r="AG400" s="310" t="str">
        <f>IF(COUNT(R400:AC400)=0,"",SUM(R400:AC400))</f>
        <v/>
      </c>
      <c r="AH400" s="310" t="str">
        <f t="shared" ref="AH400:AO400" si="481">IF(COUNTIFS(AH$573:AH$577,"&lt;&gt;",$AS$573:$AS$577,$AS400,$AT$573:$AT$577,$AT400,$AD$573:$AD$577,$AD400),SUMIFS(AH$573:AH$577,$AS$573:$AS$577,$AS400,$AT$573:$AT$577,$AT400,$AD$573:$AD$577,$AD400),"")</f>
        <v/>
      </c>
      <c r="AI400" s="310" t="str">
        <f t="shared" si="481"/>
        <v/>
      </c>
      <c r="AJ400" s="310" t="str">
        <f t="shared" si="481"/>
        <v/>
      </c>
      <c r="AK400" s="310" t="str">
        <f t="shared" si="481"/>
        <v/>
      </c>
      <c r="AL400" s="310" t="str">
        <f t="shared" si="481"/>
        <v/>
      </c>
      <c r="AM400" s="310" t="str">
        <f t="shared" si="481"/>
        <v/>
      </c>
      <c r="AN400" s="310" t="str">
        <f t="shared" si="481"/>
        <v/>
      </c>
      <c r="AO400" s="310" t="str">
        <f t="shared" si="481"/>
        <v/>
      </c>
      <c r="AP400" s="335" t="str">
        <f>IF(COUNTIFS(AP$573:AP$577,"&lt;&gt;",$AS$573:$AS$577,$AS400,$AT$573:$AT$577,$AT400,$AD$573:$AD$577,$AD400),INDEX($AP$573:$AP$577,SUMPRODUCT(($AD$573:$AD$577=$AD400)*($AS$573:$AS$577=$AS400)*($AT$573:$AT$577=$AT400)*ROW($AS$573:$AS$577))-572,1),"")</f>
        <v/>
      </c>
      <c r="AS400" s="311" t="str">
        <f>IF(C398="","",C398)</f>
        <v>四国</v>
      </c>
      <c r="AT400" s="311" t="str">
        <f>IF(D398="","",D398)</f>
        <v>九州</v>
      </c>
    </row>
    <row r="401" spans="2:46" ht="13.5" hidden="1" customHeight="1">
      <c r="B401" s="313"/>
      <c r="C401" s="675" t="s">
        <v>276</v>
      </c>
      <c r="D401" s="675" t="str">
        <f>C374</f>
        <v>四国</v>
      </c>
      <c r="E401" s="26" t="s">
        <v>279</v>
      </c>
      <c r="F401" s="315" t="str">
        <f t="shared" si="479"/>
        <v/>
      </c>
      <c r="G401" s="315" t="str">
        <f t="shared" si="479"/>
        <v/>
      </c>
      <c r="H401" s="315" t="str">
        <f t="shared" si="479"/>
        <v/>
      </c>
      <c r="I401" s="315" t="str">
        <f t="shared" si="479"/>
        <v/>
      </c>
      <c r="J401" s="315" t="str">
        <f t="shared" si="479"/>
        <v/>
      </c>
      <c r="K401" s="315" t="str">
        <f t="shared" si="479"/>
        <v/>
      </c>
      <c r="L401" s="315" t="str">
        <f t="shared" si="479"/>
        <v/>
      </c>
      <c r="M401" s="315" t="str">
        <f t="shared" si="479"/>
        <v/>
      </c>
      <c r="N401" s="315" t="str">
        <f t="shared" si="479"/>
        <v/>
      </c>
      <c r="O401" s="315" t="str">
        <f t="shared" si="479"/>
        <v/>
      </c>
      <c r="P401" s="315" t="str">
        <f t="shared" si="480"/>
        <v/>
      </c>
      <c r="Q401" s="315" t="str">
        <f t="shared" si="480"/>
        <v/>
      </c>
      <c r="R401" s="315" t="str">
        <f t="shared" si="480"/>
        <v/>
      </c>
      <c r="S401" s="315" t="str">
        <f t="shared" si="480"/>
        <v/>
      </c>
      <c r="T401" s="315" t="str">
        <f t="shared" si="480"/>
        <v/>
      </c>
      <c r="U401" s="315" t="str">
        <f t="shared" si="480"/>
        <v/>
      </c>
      <c r="V401" s="315" t="str">
        <f t="shared" si="480"/>
        <v/>
      </c>
      <c r="W401" s="315" t="str">
        <f t="shared" si="480"/>
        <v/>
      </c>
      <c r="X401" s="315" t="str">
        <f t="shared" si="480"/>
        <v/>
      </c>
      <c r="Y401" s="315" t="str">
        <f t="shared" si="480"/>
        <v/>
      </c>
      <c r="Z401" s="315" t="str">
        <f t="shared" si="480"/>
        <v/>
      </c>
      <c r="AA401" s="315" t="str">
        <f t="shared" si="480"/>
        <v/>
      </c>
      <c r="AB401" s="315" t="str">
        <f t="shared" si="480"/>
        <v/>
      </c>
      <c r="AC401" s="315" t="str">
        <f t="shared" si="480"/>
        <v/>
      </c>
      <c r="AD401" s="671" t="s">
        <v>279</v>
      </c>
      <c r="AE401" s="26" t="s">
        <v>171</v>
      </c>
      <c r="AF401" s="310" t="str">
        <f>IF(COUNT(J401)=0,"",J401)</f>
        <v/>
      </c>
      <c r="AG401" s="310" t="str">
        <f>IF(COUNT(V401)=0,"",V401)</f>
        <v/>
      </c>
      <c r="AH401" s="315" t="str">
        <f t="shared" ref="AH401:AO402" si="482">IF(COUNTIFS(AH$573:AH$577,"&lt;&gt;",$AS$573:$AS$577,$AS401,$AT$573:$AT$577,$AT401,$AE$573:$AE$577,$AE401),SUMIFS(AH$573:AH$577,$AS$573:$AS$577,$AS401,$AT$573:$AT$577,$AT401,$AE$573:$AE$577,$AE401),"")</f>
        <v/>
      </c>
      <c r="AI401" s="315" t="str">
        <f t="shared" si="482"/>
        <v/>
      </c>
      <c r="AJ401" s="315" t="str">
        <f t="shared" si="482"/>
        <v/>
      </c>
      <c r="AK401" s="315" t="str">
        <f t="shared" si="482"/>
        <v/>
      </c>
      <c r="AL401" s="315" t="str">
        <f t="shared" si="482"/>
        <v/>
      </c>
      <c r="AM401" s="315" t="str">
        <f t="shared" si="482"/>
        <v/>
      </c>
      <c r="AN401" s="315" t="str">
        <f t="shared" si="482"/>
        <v/>
      </c>
      <c r="AO401" s="315" t="str">
        <f t="shared" si="482"/>
        <v/>
      </c>
      <c r="AP401" s="300"/>
      <c r="AS401" s="311" t="str">
        <f>IF(C401="","",C401)</f>
        <v>北海道</v>
      </c>
      <c r="AT401" s="311" t="str">
        <f>IF(D401="","",D401)</f>
        <v>四国</v>
      </c>
    </row>
    <row r="402" spans="2:46" ht="13.5" hidden="1" customHeight="1">
      <c r="B402" s="313"/>
      <c r="C402" s="675"/>
      <c r="D402" s="675"/>
      <c r="E402" s="302"/>
      <c r="F402" s="316"/>
      <c r="G402" s="316"/>
      <c r="H402" s="316"/>
      <c r="I402" s="316"/>
      <c r="J402" s="316"/>
      <c r="K402" s="316"/>
      <c r="L402" s="316"/>
      <c r="M402" s="316"/>
      <c r="N402" s="316"/>
      <c r="O402" s="316"/>
      <c r="P402" s="316"/>
      <c r="Q402" s="316"/>
      <c r="R402" s="316"/>
      <c r="S402" s="316"/>
      <c r="T402" s="316"/>
      <c r="U402" s="316"/>
      <c r="V402" s="316"/>
      <c r="W402" s="316"/>
      <c r="X402" s="316"/>
      <c r="Y402" s="316"/>
      <c r="Z402" s="316"/>
      <c r="AA402" s="316"/>
      <c r="AB402" s="316"/>
      <c r="AC402" s="316"/>
      <c r="AD402" s="672"/>
      <c r="AE402" s="26" t="s">
        <v>172</v>
      </c>
      <c r="AF402" s="310" t="str">
        <f>IF(COUNT(O401)=0,"",O401)</f>
        <v/>
      </c>
      <c r="AG402" s="310" t="str">
        <f>IF(COUNT(AA401)=0,"",AA401)</f>
        <v/>
      </c>
      <c r="AH402" s="315" t="str">
        <f t="shared" si="482"/>
        <v/>
      </c>
      <c r="AI402" s="315" t="str">
        <f t="shared" si="482"/>
        <v/>
      </c>
      <c r="AJ402" s="315" t="str">
        <f t="shared" si="482"/>
        <v/>
      </c>
      <c r="AK402" s="315" t="str">
        <f t="shared" si="482"/>
        <v/>
      </c>
      <c r="AL402" s="315" t="str">
        <f t="shared" si="482"/>
        <v/>
      </c>
      <c r="AM402" s="315" t="str">
        <f t="shared" si="482"/>
        <v/>
      </c>
      <c r="AN402" s="315" t="str">
        <f t="shared" si="482"/>
        <v/>
      </c>
      <c r="AO402" s="315" t="str">
        <f t="shared" si="482"/>
        <v/>
      </c>
      <c r="AP402" s="303"/>
      <c r="AS402" s="311" t="str">
        <f>IF(C401="","",C401)</f>
        <v>北海道</v>
      </c>
      <c r="AT402" s="311" t="str">
        <f>IF(D401="","",D401)</f>
        <v>四国</v>
      </c>
    </row>
    <row r="403" spans="2:46" ht="13.5" hidden="1" customHeight="1">
      <c r="B403" s="313"/>
      <c r="C403" s="675"/>
      <c r="D403" s="675"/>
      <c r="E403" s="26" t="s">
        <v>280</v>
      </c>
      <c r="F403" s="315" t="str">
        <f t="shared" ref="F403:O404" si="483">IF(COUNTIFS(F$573:F$577,"&lt;&gt;",$AS$573:$AS$577,$AS403,$AT$573:$AT$577,$AT403,$E$573:$E$577,$E403),SUMIFS(F$573:F$577,$AS$573:$AS$577,$AS403,$AT$573:$AT$577,$AT403,$E$573:$E$577,$E403),"")</f>
        <v/>
      </c>
      <c r="G403" s="315" t="str">
        <f t="shared" si="483"/>
        <v/>
      </c>
      <c r="H403" s="315" t="str">
        <f t="shared" si="483"/>
        <v/>
      </c>
      <c r="I403" s="315" t="str">
        <f t="shared" si="483"/>
        <v/>
      </c>
      <c r="J403" s="315" t="str">
        <f t="shared" si="483"/>
        <v/>
      </c>
      <c r="K403" s="315" t="str">
        <f t="shared" si="483"/>
        <v/>
      </c>
      <c r="L403" s="315" t="str">
        <f t="shared" si="483"/>
        <v/>
      </c>
      <c r="M403" s="315" t="str">
        <f t="shared" si="483"/>
        <v/>
      </c>
      <c r="N403" s="315" t="str">
        <f t="shared" si="483"/>
        <v/>
      </c>
      <c r="O403" s="315" t="str">
        <f t="shared" si="483"/>
        <v/>
      </c>
      <c r="P403" s="315" t="str">
        <f t="shared" ref="P403:AC404" si="484">IF(COUNTIFS(P$573:P$577,"&lt;&gt;",$AS$573:$AS$577,$AS403,$AT$573:$AT$577,$AT403,$E$573:$E$577,$E403),SUMIFS(P$573:P$577,$AS$573:$AS$577,$AS403,$AT$573:$AT$577,$AT403,$E$573:$E$577,$E403),"")</f>
        <v/>
      </c>
      <c r="Q403" s="315" t="str">
        <f t="shared" si="484"/>
        <v/>
      </c>
      <c r="R403" s="315" t="str">
        <f t="shared" si="484"/>
        <v/>
      </c>
      <c r="S403" s="315" t="str">
        <f t="shared" si="484"/>
        <v/>
      </c>
      <c r="T403" s="315" t="str">
        <f t="shared" si="484"/>
        <v/>
      </c>
      <c r="U403" s="315" t="str">
        <f t="shared" si="484"/>
        <v/>
      </c>
      <c r="V403" s="315" t="str">
        <f t="shared" si="484"/>
        <v/>
      </c>
      <c r="W403" s="315" t="str">
        <f t="shared" si="484"/>
        <v/>
      </c>
      <c r="X403" s="315" t="str">
        <f t="shared" si="484"/>
        <v/>
      </c>
      <c r="Y403" s="315" t="str">
        <f t="shared" si="484"/>
        <v/>
      </c>
      <c r="Z403" s="315" t="str">
        <f t="shared" si="484"/>
        <v/>
      </c>
      <c r="AA403" s="315" t="str">
        <f t="shared" si="484"/>
        <v/>
      </c>
      <c r="AB403" s="315" t="str">
        <f t="shared" si="484"/>
        <v/>
      </c>
      <c r="AC403" s="315" t="str">
        <f t="shared" si="484"/>
        <v/>
      </c>
      <c r="AD403" s="673" t="s">
        <v>281</v>
      </c>
      <c r="AE403" s="674"/>
      <c r="AF403" s="310" t="str">
        <f>IF(COUNT(F403:Q403)=0,"",SUM(F403:Q403))</f>
        <v/>
      </c>
      <c r="AG403" s="310" t="str">
        <f>IF(COUNT(R403:AC403)=0,"",SUM(R403:AC403))</f>
        <v/>
      </c>
      <c r="AH403" s="310" t="str">
        <f t="shared" ref="AH403:AO403" si="485">IF(COUNTIFS(AH$573:AH$577,"&lt;&gt;",$AS$573:$AS$577,$AS403,$AT$573:$AT$577,$AT403,$AD$573:$AD$577,$AD403),SUMIFS(AH$573:AH$577,$AS$573:$AS$577,$AS403,$AT$573:$AT$577,$AT403,$AD$573:$AD$577,$AD403),"")</f>
        <v/>
      </c>
      <c r="AI403" s="310" t="str">
        <f t="shared" si="485"/>
        <v/>
      </c>
      <c r="AJ403" s="310" t="str">
        <f t="shared" si="485"/>
        <v/>
      </c>
      <c r="AK403" s="310" t="str">
        <f t="shared" si="485"/>
        <v/>
      </c>
      <c r="AL403" s="310" t="str">
        <f t="shared" si="485"/>
        <v/>
      </c>
      <c r="AM403" s="310" t="str">
        <f t="shared" si="485"/>
        <v/>
      </c>
      <c r="AN403" s="310" t="str">
        <f t="shared" si="485"/>
        <v/>
      </c>
      <c r="AO403" s="310" t="str">
        <f t="shared" si="485"/>
        <v/>
      </c>
      <c r="AP403" s="335" t="str">
        <f>IF(COUNTIFS(AP$573:AP$577,"&lt;&gt;",$AS$573:$AS$577,$AS403,$AT$573:$AT$577,$AT403,$AD$573:$AD$577,$AD403),INDEX($AP$573:$AP$577,SUMPRODUCT(($AD$573:$AD$577=$AD403)*($AS$573:$AS$577=$AS403)*($AT$573:$AT$577=$AT403)*ROW($AS$573:$AS$577))-572,1),"")</f>
        <v/>
      </c>
      <c r="AS403" s="311" t="str">
        <f>IF(C401="","",C401)</f>
        <v>北海道</v>
      </c>
      <c r="AT403" s="311" t="str">
        <f>IF(D401="","",D401)</f>
        <v>四国</v>
      </c>
    </row>
    <row r="404" spans="2:46" ht="13.5" hidden="1" customHeight="1">
      <c r="B404" s="313"/>
      <c r="C404" s="675" t="s">
        <v>283</v>
      </c>
      <c r="D404" s="675" t="str">
        <f>C374</f>
        <v>四国</v>
      </c>
      <c r="E404" s="26" t="s">
        <v>279</v>
      </c>
      <c r="F404" s="315" t="str">
        <f t="shared" si="483"/>
        <v/>
      </c>
      <c r="G404" s="315" t="str">
        <f t="shared" si="483"/>
        <v/>
      </c>
      <c r="H404" s="315" t="str">
        <f t="shared" si="483"/>
        <v/>
      </c>
      <c r="I404" s="315" t="str">
        <f t="shared" si="483"/>
        <v/>
      </c>
      <c r="J404" s="315" t="str">
        <f t="shared" si="483"/>
        <v/>
      </c>
      <c r="K404" s="315" t="str">
        <f t="shared" si="483"/>
        <v/>
      </c>
      <c r="L404" s="315" t="str">
        <f t="shared" si="483"/>
        <v/>
      </c>
      <c r="M404" s="315" t="str">
        <f t="shared" si="483"/>
        <v/>
      </c>
      <c r="N404" s="315" t="str">
        <f t="shared" si="483"/>
        <v/>
      </c>
      <c r="O404" s="315" t="str">
        <f t="shared" si="483"/>
        <v/>
      </c>
      <c r="P404" s="315" t="str">
        <f t="shared" si="484"/>
        <v/>
      </c>
      <c r="Q404" s="315" t="str">
        <f t="shared" si="484"/>
        <v/>
      </c>
      <c r="R404" s="315" t="str">
        <f t="shared" si="484"/>
        <v/>
      </c>
      <c r="S404" s="315" t="str">
        <f t="shared" si="484"/>
        <v/>
      </c>
      <c r="T404" s="315" t="str">
        <f t="shared" si="484"/>
        <v/>
      </c>
      <c r="U404" s="315" t="str">
        <f t="shared" si="484"/>
        <v/>
      </c>
      <c r="V404" s="315" t="str">
        <f t="shared" si="484"/>
        <v/>
      </c>
      <c r="W404" s="315" t="str">
        <f t="shared" si="484"/>
        <v/>
      </c>
      <c r="X404" s="315" t="str">
        <f t="shared" si="484"/>
        <v/>
      </c>
      <c r="Y404" s="315" t="str">
        <f t="shared" si="484"/>
        <v/>
      </c>
      <c r="Z404" s="315" t="str">
        <f t="shared" si="484"/>
        <v/>
      </c>
      <c r="AA404" s="315" t="str">
        <f t="shared" si="484"/>
        <v/>
      </c>
      <c r="AB404" s="315" t="str">
        <f t="shared" si="484"/>
        <v/>
      </c>
      <c r="AC404" s="315" t="str">
        <f t="shared" si="484"/>
        <v/>
      </c>
      <c r="AD404" s="671" t="s">
        <v>279</v>
      </c>
      <c r="AE404" s="26" t="s">
        <v>171</v>
      </c>
      <c r="AF404" s="310" t="str">
        <f>IF(COUNT(J404)=0,"",J404)</f>
        <v/>
      </c>
      <c r="AG404" s="310" t="str">
        <f>IF(COUNT(V404)=0,"",V404)</f>
        <v/>
      </c>
      <c r="AH404" s="315" t="str">
        <f t="shared" ref="AH404:AO405" si="486">IF(COUNTIFS(AH$573:AH$577,"&lt;&gt;",$AS$573:$AS$577,$AS404,$AT$573:$AT$577,$AT404,$AE$573:$AE$577,$AE404),SUMIFS(AH$573:AH$577,$AS$573:$AS$577,$AS404,$AT$573:$AT$577,$AT404,$AE$573:$AE$577,$AE404),"")</f>
        <v/>
      </c>
      <c r="AI404" s="315" t="str">
        <f t="shared" si="486"/>
        <v/>
      </c>
      <c r="AJ404" s="315" t="str">
        <f t="shared" si="486"/>
        <v/>
      </c>
      <c r="AK404" s="315" t="str">
        <f t="shared" si="486"/>
        <v/>
      </c>
      <c r="AL404" s="315" t="str">
        <f t="shared" si="486"/>
        <v/>
      </c>
      <c r="AM404" s="315" t="str">
        <f t="shared" si="486"/>
        <v/>
      </c>
      <c r="AN404" s="315" t="str">
        <f t="shared" si="486"/>
        <v/>
      </c>
      <c r="AO404" s="315" t="str">
        <f t="shared" si="486"/>
        <v/>
      </c>
      <c r="AP404" s="300"/>
      <c r="AS404" s="311" t="str">
        <f>IF(C404="","",C404)</f>
        <v>東北</v>
      </c>
      <c r="AT404" s="311" t="str">
        <f>IF(D404="","",D404)</f>
        <v>四国</v>
      </c>
    </row>
    <row r="405" spans="2:46" ht="13.5" hidden="1" customHeight="1">
      <c r="B405" s="313"/>
      <c r="C405" s="675"/>
      <c r="D405" s="675"/>
      <c r="E405" s="302"/>
      <c r="F405" s="316"/>
      <c r="G405" s="316"/>
      <c r="H405" s="316"/>
      <c r="I405" s="316"/>
      <c r="J405" s="316"/>
      <c r="K405" s="316"/>
      <c r="L405" s="316"/>
      <c r="M405" s="316"/>
      <c r="N405" s="316"/>
      <c r="O405" s="316"/>
      <c r="P405" s="316"/>
      <c r="Q405" s="316"/>
      <c r="R405" s="316"/>
      <c r="S405" s="316"/>
      <c r="T405" s="316"/>
      <c r="U405" s="316"/>
      <c r="V405" s="316"/>
      <c r="W405" s="316"/>
      <c r="X405" s="316"/>
      <c r="Y405" s="316"/>
      <c r="Z405" s="316"/>
      <c r="AA405" s="316"/>
      <c r="AB405" s="316"/>
      <c r="AC405" s="316"/>
      <c r="AD405" s="672"/>
      <c r="AE405" s="26" t="s">
        <v>172</v>
      </c>
      <c r="AF405" s="310" t="str">
        <f>IF(COUNT(O404)=0,"",O404)</f>
        <v/>
      </c>
      <c r="AG405" s="310" t="str">
        <f>IF(COUNT(AA404)=0,"",AA404)</f>
        <v/>
      </c>
      <c r="AH405" s="315" t="str">
        <f t="shared" si="486"/>
        <v/>
      </c>
      <c r="AI405" s="315" t="str">
        <f t="shared" si="486"/>
        <v/>
      </c>
      <c r="AJ405" s="315" t="str">
        <f t="shared" si="486"/>
        <v/>
      </c>
      <c r="AK405" s="315" t="str">
        <f t="shared" si="486"/>
        <v/>
      </c>
      <c r="AL405" s="315" t="str">
        <f t="shared" si="486"/>
        <v/>
      </c>
      <c r="AM405" s="315" t="str">
        <f t="shared" si="486"/>
        <v/>
      </c>
      <c r="AN405" s="315" t="str">
        <f t="shared" si="486"/>
        <v/>
      </c>
      <c r="AO405" s="315" t="str">
        <f t="shared" si="486"/>
        <v/>
      </c>
      <c r="AP405" s="303"/>
      <c r="AS405" s="311" t="str">
        <f>IF(C404="","",C404)</f>
        <v>東北</v>
      </c>
      <c r="AT405" s="311" t="str">
        <f>IF(D404="","",D404)</f>
        <v>四国</v>
      </c>
    </row>
    <row r="406" spans="2:46" ht="13.5" hidden="1" customHeight="1">
      <c r="B406" s="313"/>
      <c r="C406" s="675"/>
      <c r="D406" s="675"/>
      <c r="E406" s="26" t="s">
        <v>280</v>
      </c>
      <c r="F406" s="315" t="str">
        <f t="shared" ref="F406:O407" si="487">IF(COUNTIFS(F$573:F$577,"&lt;&gt;",$AS$573:$AS$577,$AS406,$AT$573:$AT$577,$AT406,$E$573:$E$577,$E406),SUMIFS(F$573:F$577,$AS$573:$AS$577,$AS406,$AT$573:$AT$577,$AT406,$E$573:$E$577,$E406),"")</f>
        <v/>
      </c>
      <c r="G406" s="315" t="str">
        <f t="shared" si="487"/>
        <v/>
      </c>
      <c r="H406" s="315" t="str">
        <f t="shared" si="487"/>
        <v/>
      </c>
      <c r="I406" s="315" t="str">
        <f t="shared" si="487"/>
        <v/>
      </c>
      <c r="J406" s="315" t="str">
        <f t="shared" si="487"/>
        <v/>
      </c>
      <c r="K406" s="315" t="str">
        <f t="shared" si="487"/>
        <v/>
      </c>
      <c r="L406" s="315" t="str">
        <f t="shared" si="487"/>
        <v/>
      </c>
      <c r="M406" s="315" t="str">
        <f t="shared" si="487"/>
        <v/>
      </c>
      <c r="N406" s="315" t="str">
        <f t="shared" si="487"/>
        <v/>
      </c>
      <c r="O406" s="315" t="str">
        <f t="shared" si="487"/>
        <v/>
      </c>
      <c r="P406" s="315" t="str">
        <f t="shared" ref="P406:AC407" si="488">IF(COUNTIFS(P$573:P$577,"&lt;&gt;",$AS$573:$AS$577,$AS406,$AT$573:$AT$577,$AT406,$E$573:$E$577,$E406),SUMIFS(P$573:P$577,$AS$573:$AS$577,$AS406,$AT$573:$AT$577,$AT406,$E$573:$E$577,$E406),"")</f>
        <v/>
      </c>
      <c r="Q406" s="315" t="str">
        <f t="shared" si="488"/>
        <v/>
      </c>
      <c r="R406" s="315" t="str">
        <f t="shared" si="488"/>
        <v/>
      </c>
      <c r="S406" s="315" t="str">
        <f t="shared" si="488"/>
        <v/>
      </c>
      <c r="T406" s="315" t="str">
        <f t="shared" si="488"/>
        <v/>
      </c>
      <c r="U406" s="315" t="str">
        <f t="shared" si="488"/>
        <v/>
      </c>
      <c r="V406" s="315" t="str">
        <f t="shared" si="488"/>
        <v/>
      </c>
      <c r="W406" s="315" t="str">
        <f t="shared" si="488"/>
        <v/>
      </c>
      <c r="X406" s="315" t="str">
        <f t="shared" si="488"/>
        <v/>
      </c>
      <c r="Y406" s="315" t="str">
        <f t="shared" si="488"/>
        <v/>
      </c>
      <c r="Z406" s="315" t="str">
        <f t="shared" si="488"/>
        <v/>
      </c>
      <c r="AA406" s="315" t="str">
        <f t="shared" si="488"/>
        <v/>
      </c>
      <c r="AB406" s="315" t="str">
        <f t="shared" si="488"/>
        <v/>
      </c>
      <c r="AC406" s="315" t="str">
        <f t="shared" si="488"/>
        <v/>
      </c>
      <c r="AD406" s="673" t="s">
        <v>281</v>
      </c>
      <c r="AE406" s="674"/>
      <c r="AF406" s="310" t="str">
        <f>IF(COUNT(F406:Q406)=0,"",SUM(F406:Q406))</f>
        <v/>
      </c>
      <c r="AG406" s="310" t="str">
        <f>IF(COUNT(R406:AC406)=0,"",SUM(R406:AC406))</f>
        <v/>
      </c>
      <c r="AH406" s="310" t="str">
        <f t="shared" ref="AH406:AO406" si="489">IF(COUNTIFS(AH$573:AH$577,"&lt;&gt;",$AS$573:$AS$577,$AS406,$AT$573:$AT$577,$AT406,$AD$573:$AD$577,$AD406),SUMIFS(AH$573:AH$577,$AS$573:$AS$577,$AS406,$AT$573:$AT$577,$AT406,$AD$573:$AD$577,$AD406),"")</f>
        <v/>
      </c>
      <c r="AI406" s="310" t="str">
        <f t="shared" si="489"/>
        <v/>
      </c>
      <c r="AJ406" s="310" t="str">
        <f t="shared" si="489"/>
        <v/>
      </c>
      <c r="AK406" s="310" t="str">
        <f t="shared" si="489"/>
        <v/>
      </c>
      <c r="AL406" s="310" t="str">
        <f t="shared" si="489"/>
        <v/>
      </c>
      <c r="AM406" s="310" t="str">
        <f t="shared" si="489"/>
        <v/>
      </c>
      <c r="AN406" s="310" t="str">
        <f t="shared" si="489"/>
        <v/>
      </c>
      <c r="AO406" s="310" t="str">
        <f t="shared" si="489"/>
        <v/>
      </c>
      <c r="AP406" s="335" t="str">
        <f>IF(COUNTIFS(AP$573:AP$577,"&lt;&gt;",$AS$573:$AS$577,$AS406,$AT$573:$AT$577,$AT406,$AD$573:$AD$577,$AD406),INDEX($AP$573:$AP$577,SUMPRODUCT(($AD$573:$AD$577=$AD406)*($AS$573:$AS$577=$AS406)*($AT$573:$AT$577=$AT406)*ROW($AS$573:$AS$577))-572,1),"")</f>
        <v/>
      </c>
      <c r="AS406" s="311" t="str">
        <f>IF(C404="","",C404)</f>
        <v>東北</v>
      </c>
      <c r="AT406" s="311" t="str">
        <f>IF(D404="","",D404)</f>
        <v>四国</v>
      </c>
    </row>
    <row r="407" spans="2:46" ht="13.5" hidden="1" customHeight="1">
      <c r="B407" s="313"/>
      <c r="C407" s="675" t="s">
        <v>286</v>
      </c>
      <c r="D407" s="675" t="str">
        <f>C374</f>
        <v>四国</v>
      </c>
      <c r="E407" s="26" t="s">
        <v>279</v>
      </c>
      <c r="F407" s="315" t="str">
        <f t="shared" si="487"/>
        <v/>
      </c>
      <c r="G407" s="315" t="str">
        <f t="shared" si="487"/>
        <v/>
      </c>
      <c r="H407" s="315" t="str">
        <f t="shared" si="487"/>
        <v/>
      </c>
      <c r="I407" s="315" t="str">
        <f t="shared" si="487"/>
        <v/>
      </c>
      <c r="J407" s="315" t="str">
        <f t="shared" si="487"/>
        <v/>
      </c>
      <c r="K407" s="315" t="str">
        <f t="shared" si="487"/>
        <v/>
      </c>
      <c r="L407" s="315" t="str">
        <f t="shared" si="487"/>
        <v/>
      </c>
      <c r="M407" s="315" t="str">
        <f t="shared" si="487"/>
        <v/>
      </c>
      <c r="N407" s="315" t="str">
        <f t="shared" si="487"/>
        <v/>
      </c>
      <c r="O407" s="315" t="str">
        <f t="shared" si="487"/>
        <v/>
      </c>
      <c r="P407" s="315" t="str">
        <f t="shared" si="488"/>
        <v/>
      </c>
      <c r="Q407" s="315" t="str">
        <f t="shared" si="488"/>
        <v/>
      </c>
      <c r="R407" s="315" t="str">
        <f t="shared" si="488"/>
        <v/>
      </c>
      <c r="S407" s="315" t="str">
        <f t="shared" si="488"/>
        <v/>
      </c>
      <c r="T407" s="315" t="str">
        <f t="shared" si="488"/>
        <v/>
      </c>
      <c r="U407" s="315" t="str">
        <f t="shared" si="488"/>
        <v/>
      </c>
      <c r="V407" s="315" t="str">
        <f t="shared" si="488"/>
        <v/>
      </c>
      <c r="W407" s="315" t="str">
        <f t="shared" si="488"/>
        <v/>
      </c>
      <c r="X407" s="315" t="str">
        <f t="shared" si="488"/>
        <v/>
      </c>
      <c r="Y407" s="315" t="str">
        <f t="shared" si="488"/>
        <v/>
      </c>
      <c r="Z407" s="315" t="str">
        <f t="shared" si="488"/>
        <v/>
      </c>
      <c r="AA407" s="315" t="str">
        <f t="shared" si="488"/>
        <v/>
      </c>
      <c r="AB407" s="315" t="str">
        <f t="shared" si="488"/>
        <v/>
      </c>
      <c r="AC407" s="315" t="str">
        <f t="shared" si="488"/>
        <v/>
      </c>
      <c r="AD407" s="671" t="s">
        <v>279</v>
      </c>
      <c r="AE407" s="26" t="s">
        <v>171</v>
      </c>
      <c r="AF407" s="310" t="str">
        <f>IF(COUNT(J407)=0,"",J407)</f>
        <v/>
      </c>
      <c r="AG407" s="310" t="str">
        <f>IF(COUNT(V407)=0,"",V407)</f>
        <v/>
      </c>
      <c r="AH407" s="315" t="str">
        <f t="shared" ref="AH407:AO408" si="490">IF(COUNTIFS(AH$573:AH$577,"&lt;&gt;",$AS$573:$AS$577,$AS407,$AT$573:$AT$577,$AT407,$AE$573:$AE$577,$AE407),SUMIFS(AH$573:AH$577,$AS$573:$AS$577,$AS407,$AT$573:$AT$577,$AT407,$AE$573:$AE$577,$AE407),"")</f>
        <v/>
      </c>
      <c r="AI407" s="315" t="str">
        <f t="shared" si="490"/>
        <v/>
      </c>
      <c r="AJ407" s="315" t="str">
        <f t="shared" si="490"/>
        <v/>
      </c>
      <c r="AK407" s="315" t="str">
        <f t="shared" si="490"/>
        <v/>
      </c>
      <c r="AL407" s="315" t="str">
        <f t="shared" si="490"/>
        <v/>
      </c>
      <c r="AM407" s="315" t="str">
        <f t="shared" si="490"/>
        <v/>
      </c>
      <c r="AN407" s="315" t="str">
        <f t="shared" si="490"/>
        <v/>
      </c>
      <c r="AO407" s="315" t="str">
        <f t="shared" si="490"/>
        <v/>
      </c>
      <c r="AP407" s="300"/>
      <c r="AS407" s="311" t="str">
        <f>IF(C407="","",C407)</f>
        <v>東京</v>
      </c>
      <c r="AT407" s="311" t="str">
        <f>IF(D407="","",D407)</f>
        <v>四国</v>
      </c>
    </row>
    <row r="408" spans="2:46" ht="13.5" hidden="1" customHeight="1">
      <c r="B408" s="313"/>
      <c r="C408" s="675"/>
      <c r="D408" s="675"/>
      <c r="E408" s="302"/>
      <c r="F408" s="316"/>
      <c r="G408" s="316"/>
      <c r="H408" s="316"/>
      <c r="I408" s="316"/>
      <c r="J408" s="316"/>
      <c r="K408" s="316"/>
      <c r="L408" s="316"/>
      <c r="M408" s="316"/>
      <c r="N408" s="316"/>
      <c r="O408" s="316"/>
      <c r="P408" s="316"/>
      <c r="Q408" s="316"/>
      <c r="R408" s="316"/>
      <c r="S408" s="316"/>
      <c r="T408" s="316"/>
      <c r="U408" s="316"/>
      <c r="V408" s="316"/>
      <c r="W408" s="316"/>
      <c r="X408" s="316"/>
      <c r="Y408" s="316"/>
      <c r="Z408" s="316"/>
      <c r="AA408" s="316"/>
      <c r="AB408" s="316"/>
      <c r="AC408" s="316"/>
      <c r="AD408" s="672"/>
      <c r="AE408" s="26" t="s">
        <v>172</v>
      </c>
      <c r="AF408" s="310" t="str">
        <f>IF(COUNT(O407)=0,"",O407)</f>
        <v/>
      </c>
      <c r="AG408" s="310" t="str">
        <f>IF(COUNT(AA407)=0,"",AA407)</f>
        <v/>
      </c>
      <c r="AH408" s="315" t="str">
        <f t="shared" si="490"/>
        <v/>
      </c>
      <c r="AI408" s="315" t="str">
        <f t="shared" si="490"/>
        <v/>
      </c>
      <c r="AJ408" s="315" t="str">
        <f t="shared" si="490"/>
        <v/>
      </c>
      <c r="AK408" s="315" t="str">
        <f t="shared" si="490"/>
        <v/>
      </c>
      <c r="AL408" s="315" t="str">
        <f t="shared" si="490"/>
        <v/>
      </c>
      <c r="AM408" s="315" t="str">
        <f t="shared" si="490"/>
        <v/>
      </c>
      <c r="AN408" s="315" t="str">
        <f t="shared" si="490"/>
        <v/>
      </c>
      <c r="AO408" s="315" t="str">
        <f t="shared" si="490"/>
        <v/>
      </c>
      <c r="AP408" s="303"/>
      <c r="AS408" s="311" t="str">
        <f>IF(C407="","",C407)</f>
        <v>東京</v>
      </c>
      <c r="AT408" s="311" t="str">
        <f>IF(D407="","",D407)</f>
        <v>四国</v>
      </c>
    </row>
    <row r="409" spans="2:46" ht="13.5" hidden="1" customHeight="1">
      <c r="B409" s="313"/>
      <c r="C409" s="675"/>
      <c r="D409" s="675"/>
      <c r="E409" s="26" t="s">
        <v>280</v>
      </c>
      <c r="F409" s="315" t="str">
        <f t="shared" ref="F409:O410" si="491">IF(COUNTIFS(F$573:F$577,"&lt;&gt;",$AS$573:$AS$577,$AS409,$AT$573:$AT$577,$AT409,$E$573:$E$577,$E409),SUMIFS(F$573:F$577,$AS$573:$AS$577,$AS409,$AT$573:$AT$577,$AT409,$E$573:$E$577,$E409),"")</f>
        <v/>
      </c>
      <c r="G409" s="315" t="str">
        <f t="shared" si="491"/>
        <v/>
      </c>
      <c r="H409" s="315" t="str">
        <f t="shared" si="491"/>
        <v/>
      </c>
      <c r="I409" s="315" t="str">
        <f t="shared" si="491"/>
        <v/>
      </c>
      <c r="J409" s="315" t="str">
        <f t="shared" si="491"/>
        <v/>
      </c>
      <c r="K409" s="315" t="str">
        <f t="shared" si="491"/>
        <v/>
      </c>
      <c r="L409" s="315" t="str">
        <f t="shared" si="491"/>
        <v/>
      </c>
      <c r="M409" s="315" t="str">
        <f t="shared" si="491"/>
        <v/>
      </c>
      <c r="N409" s="315" t="str">
        <f t="shared" si="491"/>
        <v/>
      </c>
      <c r="O409" s="315" t="str">
        <f t="shared" si="491"/>
        <v/>
      </c>
      <c r="P409" s="315" t="str">
        <f t="shared" ref="P409:AC410" si="492">IF(COUNTIFS(P$573:P$577,"&lt;&gt;",$AS$573:$AS$577,$AS409,$AT$573:$AT$577,$AT409,$E$573:$E$577,$E409),SUMIFS(P$573:P$577,$AS$573:$AS$577,$AS409,$AT$573:$AT$577,$AT409,$E$573:$E$577,$E409),"")</f>
        <v/>
      </c>
      <c r="Q409" s="315" t="str">
        <f t="shared" si="492"/>
        <v/>
      </c>
      <c r="R409" s="315" t="str">
        <f t="shared" si="492"/>
        <v/>
      </c>
      <c r="S409" s="315" t="str">
        <f t="shared" si="492"/>
        <v/>
      </c>
      <c r="T409" s="315" t="str">
        <f t="shared" si="492"/>
        <v/>
      </c>
      <c r="U409" s="315" t="str">
        <f t="shared" si="492"/>
        <v/>
      </c>
      <c r="V409" s="315" t="str">
        <f t="shared" si="492"/>
        <v/>
      </c>
      <c r="W409" s="315" t="str">
        <f t="shared" si="492"/>
        <v/>
      </c>
      <c r="X409" s="315" t="str">
        <f t="shared" si="492"/>
        <v/>
      </c>
      <c r="Y409" s="315" t="str">
        <f t="shared" si="492"/>
        <v/>
      </c>
      <c r="Z409" s="315" t="str">
        <f t="shared" si="492"/>
        <v/>
      </c>
      <c r="AA409" s="315" t="str">
        <f t="shared" si="492"/>
        <v/>
      </c>
      <c r="AB409" s="315" t="str">
        <f t="shared" si="492"/>
        <v/>
      </c>
      <c r="AC409" s="315" t="str">
        <f t="shared" si="492"/>
        <v/>
      </c>
      <c r="AD409" s="673" t="s">
        <v>281</v>
      </c>
      <c r="AE409" s="674"/>
      <c r="AF409" s="310" t="str">
        <f>IF(COUNT(F409:Q409)=0,"",SUM(F409:Q409))</f>
        <v/>
      </c>
      <c r="AG409" s="310" t="str">
        <f>IF(COUNT(R409:AC409)=0,"",SUM(R409:AC409))</f>
        <v/>
      </c>
      <c r="AH409" s="310" t="str">
        <f t="shared" ref="AH409:AO409" si="493">IF(COUNTIFS(AH$573:AH$577,"&lt;&gt;",$AS$573:$AS$577,$AS409,$AT$573:$AT$577,$AT409,$AD$573:$AD$577,$AD409),SUMIFS(AH$573:AH$577,$AS$573:$AS$577,$AS409,$AT$573:$AT$577,$AT409,$AD$573:$AD$577,$AD409),"")</f>
        <v/>
      </c>
      <c r="AI409" s="310" t="str">
        <f t="shared" si="493"/>
        <v/>
      </c>
      <c r="AJ409" s="310" t="str">
        <f t="shared" si="493"/>
        <v/>
      </c>
      <c r="AK409" s="310" t="str">
        <f t="shared" si="493"/>
        <v/>
      </c>
      <c r="AL409" s="310" t="str">
        <f t="shared" si="493"/>
        <v/>
      </c>
      <c r="AM409" s="310" t="str">
        <f t="shared" si="493"/>
        <v/>
      </c>
      <c r="AN409" s="310" t="str">
        <f t="shared" si="493"/>
        <v/>
      </c>
      <c r="AO409" s="310" t="str">
        <f t="shared" si="493"/>
        <v/>
      </c>
      <c r="AP409" s="335" t="str">
        <f>IF(COUNTIFS(AP$573:AP$577,"&lt;&gt;",$AS$573:$AS$577,$AS409,$AT$573:$AT$577,$AT409,$AD$573:$AD$577,$AD409),INDEX($AP$573:$AP$577,SUMPRODUCT(($AD$573:$AD$577=$AD409)*($AS$573:$AS$577=$AS409)*($AT$573:$AT$577=$AT409)*ROW($AS$573:$AS$577))-572,1),"")</f>
        <v/>
      </c>
      <c r="AS409" s="311" t="str">
        <f>IF(C407="","",C407)</f>
        <v>東京</v>
      </c>
      <c r="AT409" s="311" t="str">
        <f>IF(D407="","",D407)</f>
        <v>四国</v>
      </c>
    </row>
    <row r="410" spans="2:46" ht="13.5" hidden="1" customHeight="1">
      <c r="B410" s="313"/>
      <c r="C410" s="675" t="s">
        <v>284</v>
      </c>
      <c r="D410" s="675" t="str">
        <f>C374</f>
        <v>四国</v>
      </c>
      <c r="E410" s="26" t="s">
        <v>279</v>
      </c>
      <c r="F410" s="315" t="str">
        <f t="shared" si="491"/>
        <v/>
      </c>
      <c r="G410" s="315" t="str">
        <f t="shared" si="491"/>
        <v/>
      </c>
      <c r="H410" s="315" t="str">
        <f t="shared" si="491"/>
        <v/>
      </c>
      <c r="I410" s="315" t="str">
        <f t="shared" si="491"/>
        <v/>
      </c>
      <c r="J410" s="315" t="str">
        <f t="shared" si="491"/>
        <v/>
      </c>
      <c r="K410" s="315" t="str">
        <f t="shared" si="491"/>
        <v/>
      </c>
      <c r="L410" s="315" t="str">
        <f t="shared" si="491"/>
        <v/>
      </c>
      <c r="M410" s="315" t="str">
        <f t="shared" si="491"/>
        <v/>
      </c>
      <c r="N410" s="315" t="str">
        <f t="shared" si="491"/>
        <v/>
      </c>
      <c r="O410" s="315" t="str">
        <f t="shared" si="491"/>
        <v/>
      </c>
      <c r="P410" s="315" t="str">
        <f t="shared" si="492"/>
        <v/>
      </c>
      <c r="Q410" s="315" t="str">
        <f t="shared" si="492"/>
        <v/>
      </c>
      <c r="R410" s="315" t="str">
        <f t="shared" si="492"/>
        <v/>
      </c>
      <c r="S410" s="315" t="str">
        <f t="shared" si="492"/>
        <v/>
      </c>
      <c r="T410" s="315" t="str">
        <f t="shared" si="492"/>
        <v/>
      </c>
      <c r="U410" s="315" t="str">
        <f t="shared" si="492"/>
        <v/>
      </c>
      <c r="V410" s="315" t="str">
        <f t="shared" si="492"/>
        <v/>
      </c>
      <c r="W410" s="315" t="str">
        <f t="shared" si="492"/>
        <v/>
      </c>
      <c r="X410" s="315" t="str">
        <f t="shared" si="492"/>
        <v/>
      </c>
      <c r="Y410" s="315" t="str">
        <f t="shared" si="492"/>
        <v/>
      </c>
      <c r="Z410" s="315" t="str">
        <f t="shared" si="492"/>
        <v/>
      </c>
      <c r="AA410" s="315" t="str">
        <f t="shared" si="492"/>
        <v/>
      </c>
      <c r="AB410" s="315" t="str">
        <f t="shared" si="492"/>
        <v/>
      </c>
      <c r="AC410" s="315" t="str">
        <f t="shared" si="492"/>
        <v/>
      </c>
      <c r="AD410" s="671" t="s">
        <v>279</v>
      </c>
      <c r="AE410" s="26" t="s">
        <v>171</v>
      </c>
      <c r="AF410" s="310" t="str">
        <f>IF(COUNT(J410)=0,"",J410)</f>
        <v/>
      </c>
      <c r="AG410" s="310" t="str">
        <f>IF(COUNT(V410)=0,"",V410)</f>
        <v/>
      </c>
      <c r="AH410" s="315" t="str">
        <f t="shared" ref="AH410:AO411" si="494">IF(COUNTIFS(AH$573:AH$577,"&lt;&gt;",$AS$573:$AS$577,$AS410,$AT$573:$AT$577,$AT410,$AE$573:$AE$577,$AE410),SUMIFS(AH$573:AH$577,$AS$573:$AS$577,$AS410,$AT$573:$AT$577,$AT410,$AE$573:$AE$577,$AE410),"")</f>
        <v/>
      </c>
      <c r="AI410" s="315" t="str">
        <f t="shared" si="494"/>
        <v/>
      </c>
      <c r="AJ410" s="315" t="str">
        <f t="shared" si="494"/>
        <v/>
      </c>
      <c r="AK410" s="315" t="str">
        <f t="shared" si="494"/>
        <v/>
      </c>
      <c r="AL410" s="315" t="str">
        <f t="shared" si="494"/>
        <v/>
      </c>
      <c r="AM410" s="315" t="str">
        <f t="shared" si="494"/>
        <v/>
      </c>
      <c r="AN410" s="315" t="str">
        <f t="shared" si="494"/>
        <v/>
      </c>
      <c r="AO410" s="315" t="str">
        <f t="shared" si="494"/>
        <v/>
      </c>
      <c r="AP410" s="300"/>
      <c r="AS410" s="311" t="str">
        <f>IF(C410="","",C410)</f>
        <v>中部</v>
      </c>
      <c r="AT410" s="311" t="str">
        <f>IF(D410="","",D410)</f>
        <v>四国</v>
      </c>
    </row>
    <row r="411" spans="2:46" ht="13.5" hidden="1" customHeight="1">
      <c r="B411" s="313"/>
      <c r="C411" s="675"/>
      <c r="D411" s="675"/>
      <c r="E411" s="302"/>
      <c r="F411" s="316"/>
      <c r="G411" s="316"/>
      <c r="H411" s="316"/>
      <c r="I411" s="316"/>
      <c r="J411" s="316"/>
      <c r="K411" s="316"/>
      <c r="L411" s="316"/>
      <c r="M411" s="316"/>
      <c r="N411" s="316"/>
      <c r="O411" s="316"/>
      <c r="P411" s="316"/>
      <c r="Q411" s="316"/>
      <c r="R411" s="316"/>
      <c r="S411" s="316"/>
      <c r="T411" s="316"/>
      <c r="U411" s="316"/>
      <c r="V411" s="316"/>
      <c r="W411" s="316"/>
      <c r="X411" s="316"/>
      <c r="Y411" s="316"/>
      <c r="Z411" s="316"/>
      <c r="AA411" s="316"/>
      <c r="AB411" s="316"/>
      <c r="AC411" s="316"/>
      <c r="AD411" s="672"/>
      <c r="AE411" s="26" t="s">
        <v>172</v>
      </c>
      <c r="AF411" s="310" t="str">
        <f>IF(COUNT(O410)=0,"",O410)</f>
        <v/>
      </c>
      <c r="AG411" s="310" t="str">
        <f>IF(COUNT(AA410)=0,"",AA410)</f>
        <v/>
      </c>
      <c r="AH411" s="315" t="str">
        <f t="shared" si="494"/>
        <v/>
      </c>
      <c r="AI411" s="315" t="str">
        <f t="shared" si="494"/>
        <v/>
      </c>
      <c r="AJ411" s="315" t="str">
        <f t="shared" si="494"/>
        <v/>
      </c>
      <c r="AK411" s="315" t="str">
        <f t="shared" si="494"/>
        <v/>
      </c>
      <c r="AL411" s="315" t="str">
        <f t="shared" si="494"/>
        <v/>
      </c>
      <c r="AM411" s="315" t="str">
        <f t="shared" si="494"/>
        <v/>
      </c>
      <c r="AN411" s="315" t="str">
        <f t="shared" si="494"/>
        <v/>
      </c>
      <c r="AO411" s="315" t="str">
        <f t="shared" si="494"/>
        <v/>
      </c>
      <c r="AP411" s="303"/>
      <c r="AS411" s="311" t="str">
        <f>IF(C410="","",C410)</f>
        <v>中部</v>
      </c>
      <c r="AT411" s="311" t="str">
        <f>IF(D410="","",D410)</f>
        <v>四国</v>
      </c>
    </row>
    <row r="412" spans="2:46" ht="13.5" hidden="1" customHeight="1">
      <c r="B412" s="313"/>
      <c r="C412" s="675"/>
      <c r="D412" s="675"/>
      <c r="E412" s="26" t="s">
        <v>280</v>
      </c>
      <c r="F412" s="315" t="str">
        <f t="shared" ref="F412:O413" si="495">IF(COUNTIFS(F$573:F$577,"&lt;&gt;",$AS$573:$AS$577,$AS412,$AT$573:$AT$577,$AT412,$E$573:$E$577,$E412),SUMIFS(F$573:F$577,$AS$573:$AS$577,$AS412,$AT$573:$AT$577,$AT412,$E$573:$E$577,$E412),"")</f>
        <v/>
      </c>
      <c r="G412" s="315" t="str">
        <f t="shared" si="495"/>
        <v/>
      </c>
      <c r="H412" s="315" t="str">
        <f t="shared" si="495"/>
        <v/>
      </c>
      <c r="I412" s="315" t="str">
        <f t="shared" si="495"/>
        <v/>
      </c>
      <c r="J412" s="315" t="str">
        <f t="shared" si="495"/>
        <v/>
      </c>
      <c r="K412" s="315" t="str">
        <f t="shared" si="495"/>
        <v/>
      </c>
      <c r="L412" s="315" t="str">
        <f t="shared" si="495"/>
        <v/>
      </c>
      <c r="M412" s="315" t="str">
        <f t="shared" si="495"/>
        <v/>
      </c>
      <c r="N412" s="315" t="str">
        <f t="shared" si="495"/>
        <v/>
      </c>
      <c r="O412" s="315" t="str">
        <f t="shared" si="495"/>
        <v/>
      </c>
      <c r="P412" s="315" t="str">
        <f t="shared" ref="P412:AC413" si="496">IF(COUNTIFS(P$573:P$577,"&lt;&gt;",$AS$573:$AS$577,$AS412,$AT$573:$AT$577,$AT412,$E$573:$E$577,$E412),SUMIFS(P$573:P$577,$AS$573:$AS$577,$AS412,$AT$573:$AT$577,$AT412,$E$573:$E$577,$E412),"")</f>
        <v/>
      </c>
      <c r="Q412" s="315" t="str">
        <f t="shared" si="496"/>
        <v/>
      </c>
      <c r="R412" s="315" t="str">
        <f t="shared" si="496"/>
        <v/>
      </c>
      <c r="S412" s="315" t="str">
        <f t="shared" si="496"/>
        <v/>
      </c>
      <c r="T412" s="315" t="str">
        <f t="shared" si="496"/>
        <v/>
      </c>
      <c r="U412" s="315" t="str">
        <f t="shared" si="496"/>
        <v/>
      </c>
      <c r="V412" s="315" t="str">
        <f t="shared" si="496"/>
        <v/>
      </c>
      <c r="W412" s="315" t="str">
        <f t="shared" si="496"/>
        <v/>
      </c>
      <c r="X412" s="315" t="str">
        <f t="shared" si="496"/>
        <v/>
      </c>
      <c r="Y412" s="315" t="str">
        <f t="shared" si="496"/>
        <v/>
      </c>
      <c r="Z412" s="315" t="str">
        <f t="shared" si="496"/>
        <v/>
      </c>
      <c r="AA412" s="315" t="str">
        <f t="shared" si="496"/>
        <v/>
      </c>
      <c r="AB412" s="315" t="str">
        <f t="shared" si="496"/>
        <v/>
      </c>
      <c r="AC412" s="315" t="str">
        <f t="shared" si="496"/>
        <v/>
      </c>
      <c r="AD412" s="673" t="s">
        <v>281</v>
      </c>
      <c r="AE412" s="674"/>
      <c r="AF412" s="310" t="str">
        <f>IF(COUNT(F412:Q412)=0,"",SUM(F412:Q412))</f>
        <v/>
      </c>
      <c r="AG412" s="310" t="str">
        <f>IF(COUNT(R412:AC412)=0,"",SUM(R412:AC412))</f>
        <v/>
      </c>
      <c r="AH412" s="310" t="str">
        <f t="shared" ref="AH412:AO412" si="497">IF(COUNTIFS(AH$573:AH$577,"&lt;&gt;",$AS$573:$AS$577,$AS412,$AT$573:$AT$577,$AT412,$AD$573:$AD$577,$AD412),SUMIFS(AH$573:AH$577,$AS$573:$AS$577,$AS412,$AT$573:$AT$577,$AT412,$AD$573:$AD$577,$AD412),"")</f>
        <v/>
      </c>
      <c r="AI412" s="310" t="str">
        <f t="shared" si="497"/>
        <v/>
      </c>
      <c r="AJ412" s="310" t="str">
        <f t="shared" si="497"/>
        <v/>
      </c>
      <c r="AK412" s="310" t="str">
        <f t="shared" si="497"/>
        <v/>
      </c>
      <c r="AL412" s="310" t="str">
        <f t="shared" si="497"/>
        <v/>
      </c>
      <c r="AM412" s="310" t="str">
        <f t="shared" si="497"/>
        <v/>
      </c>
      <c r="AN412" s="310" t="str">
        <f t="shared" si="497"/>
        <v/>
      </c>
      <c r="AO412" s="310" t="str">
        <f t="shared" si="497"/>
        <v/>
      </c>
      <c r="AP412" s="335" t="str">
        <f>IF(COUNTIFS(AP$573:AP$577,"&lt;&gt;",$AS$573:$AS$577,$AS412,$AT$573:$AT$577,$AT412,$AD$573:$AD$577,$AD412),INDEX($AP$573:$AP$577,SUMPRODUCT(($AD$573:$AD$577=$AD412)*($AS$573:$AS$577=$AS412)*($AT$573:$AT$577=$AT412)*ROW($AS$573:$AS$577))-572,1),"")</f>
        <v/>
      </c>
      <c r="AS412" s="311" t="str">
        <f>IF(C410="","",C410)</f>
        <v>中部</v>
      </c>
      <c r="AT412" s="311" t="str">
        <f>IF(D410="","",D410)</f>
        <v>四国</v>
      </c>
    </row>
    <row r="413" spans="2:46" ht="13.5" hidden="1" customHeight="1">
      <c r="B413" s="313"/>
      <c r="C413" s="675" t="s">
        <v>285</v>
      </c>
      <c r="D413" s="675" t="str">
        <f>C374</f>
        <v>四国</v>
      </c>
      <c r="E413" s="26" t="s">
        <v>279</v>
      </c>
      <c r="F413" s="315" t="str">
        <f t="shared" si="495"/>
        <v/>
      </c>
      <c r="G413" s="315" t="str">
        <f t="shared" si="495"/>
        <v/>
      </c>
      <c r="H413" s="315" t="str">
        <f t="shared" si="495"/>
        <v/>
      </c>
      <c r="I413" s="315" t="str">
        <f t="shared" si="495"/>
        <v/>
      </c>
      <c r="J413" s="315" t="str">
        <f t="shared" si="495"/>
        <v/>
      </c>
      <c r="K413" s="315" t="str">
        <f t="shared" si="495"/>
        <v/>
      </c>
      <c r="L413" s="315" t="str">
        <f t="shared" si="495"/>
        <v/>
      </c>
      <c r="M413" s="315" t="str">
        <f t="shared" si="495"/>
        <v/>
      </c>
      <c r="N413" s="315" t="str">
        <f t="shared" si="495"/>
        <v/>
      </c>
      <c r="O413" s="315" t="str">
        <f t="shared" si="495"/>
        <v/>
      </c>
      <c r="P413" s="315" t="str">
        <f t="shared" si="496"/>
        <v/>
      </c>
      <c r="Q413" s="315" t="str">
        <f t="shared" si="496"/>
        <v/>
      </c>
      <c r="R413" s="315" t="str">
        <f t="shared" si="496"/>
        <v/>
      </c>
      <c r="S413" s="315" t="str">
        <f t="shared" si="496"/>
        <v/>
      </c>
      <c r="T413" s="315" t="str">
        <f t="shared" si="496"/>
        <v/>
      </c>
      <c r="U413" s="315" t="str">
        <f t="shared" si="496"/>
        <v/>
      </c>
      <c r="V413" s="315" t="str">
        <f t="shared" si="496"/>
        <v/>
      </c>
      <c r="W413" s="315" t="str">
        <f t="shared" si="496"/>
        <v/>
      </c>
      <c r="X413" s="315" t="str">
        <f t="shared" si="496"/>
        <v/>
      </c>
      <c r="Y413" s="315" t="str">
        <f t="shared" si="496"/>
        <v/>
      </c>
      <c r="Z413" s="315" t="str">
        <f t="shared" si="496"/>
        <v/>
      </c>
      <c r="AA413" s="315" t="str">
        <f t="shared" si="496"/>
        <v/>
      </c>
      <c r="AB413" s="315" t="str">
        <f t="shared" si="496"/>
        <v/>
      </c>
      <c r="AC413" s="315" t="str">
        <f t="shared" si="496"/>
        <v/>
      </c>
      <c r="AD413" s="671" t="s">
        <v>279</v>
      </c>
      <c r="AE413" s="26" t="s">
        <v>171</v>
      </c>
      <c r="AF413" s="310" t="str">
        <f>IF(COUNT(J413)=0,"",J413)</f>
        <v/>
      </c>
      <c r="AG413" s="310" t="str">
        <f>IF(COUNT(V413)=0,"",V413)</f>
        <v/>
      </c>
      <c r="AH413" s="315" t="str">
        <f t="shared" ref="AH413:AO414" si="498">IF(COUNTIFS(AH$573:AH$577,"&lt;&gt;",$AS$573:$AS$577,$AS413,$AT$573:$AT$577,$AT413,$AE$573:$AE$577,$AE413),SUMIFS(AH$573:AH$577,$AS$573:$AS$577,$AS413,$AT$573:$AT$577,$AT413,$AE$573:$AE$577,$AE413),"")</f>
        <v/>
      </c>
      <c r="AI413" s="315" t="str">
        <f t="shared" si="498"/>
        <v/>
      </c>
      <c r="AJ413" s="315" t="str">
        <f t="shared" si="498"/>
        <v/>
      </c>
      <c r="AK413" s="315" t="str">
        <f t="shared" si="498"/>
        <v/>
      </c>
      <c r="AL413" s="315" t="str">
        <f t="shared" si="498"/>
        <v/>
      </c>
      <c r="AM413" s="315" t="str">
        <f t="shared" si="498"/>
        <v/>
      </c>
      <c r="AN413" s="315" t="str">
        <f t="shared" si="498"/>
        <v/>
      </c>
      <c r="AO413" s="315" t="str">
        <f t="shared" si="498"/>
        <v/>
      </c>
      <c r="AP413" s="300"/>
      <c r="AS413" s="311" t="str">
        <f>IF(C413="","",C413)</f>
        <v>北陸</v>
      </c>
      <c r="AT413" s="311" t="str">
        <f>IF(D413="","",D413)</f>
        <v>四国</v>
      </c>
    </row>
    <row r="414" spans="2:46" ht="13.5" hidden="1" customHeight="1">
      <c r="B414" s="313"/>
      <c r="C414" s="675"/>
      <c r="D414" s="675"/>
      <c r="E414" s="302"/>
      <c r="F414" s="316"/>
      <c r="G414" s="316"/>
      <c r="H414" s="316"/>
      <c r="I414" s="316"/>
      <c r="J414" s="316"/>
      <c r="K414" s="316"/>
      <c r="L414" s="316"/>
      <c r="M414" s="316"/>
      <c r="N414" s="316"/>
      <c r="O414" s="316"/>
      <c r="P414" s="316"/>
      <c r="Q414" s="316"/>
      <c r="R414" s="316"/>
      <c r="S414" s="316"/>
      <c r="T414" s="316"/>
      <c r="U414" s="316"/>
      <c r="V414" s="316"/>
      <c r="W414" s="316"/>
      <c r="X414" s="316"/>
      <c r="Y414" s="316"/>
      <c r="Z414" s="316"/>
      <c r="AA414" s="316"/>
      <c r="AB414" s="316"/>
      <c r="AC414" s="316"/>
      <c r="AD414" s="672"/>
      <c r="AE414" s="26" t="s">
        <v>172</v>
      </c>
      <c r="AF414" s="310" t="str">
        <f>IF(COUNT(O413)=0,"",O413)</f>
        <v/>
      </c>
      <c r="AG414" s="310" t="str">
        <f>IF(COUNT(AA413)=0,"",AA413)</f>
        <v/>
      </c>
      <c r="AH414" s="315" t="str">
        <f t="shared" si="498"/>
        <v/>
      </c>
      <c r="AI414" s="315" t="str">
        <f t="shared" si="498"/>
        <v/>
      </c>
      <c r="AJ414" s="315" t="str">
        <f t="shared" si="498"/>
        <v/>
      </c>
      <c r="AK414" s="315" t="str">
        <f t="shared" si="498"/>
        <v/>
      </c>
      <c r="AL414" s="315" t="str">
        <f t="shared" si="498"/>
        <v/>
      </c>
      <c r="AM414" s="315" t="str">
        <f t="shared" si="498"/>
        <v/>
      </c>
      <c r="AN414" s="315" t="str">
        <f t="shared" si="498"/>
        <v/>
      </c>
      <c r="AO414" s="315" t="str">
        <f t="shared" si="498"/>
        <v/>
      </c>
      <c r="AP414" s="303"/>
      <c r="AS414" s="311" t="str">
        <f>IF(C413="","",C413)</f>
        <v>北陸</v>
      </c>
      <c r="AT414" s="311" t="str">
        <f>IF(D413="","",D413)</f>
        <v>四国</v>
      </c>
    </row>
    <row r="415" spans="2:46" ht="13.5" hidden="1" customHeight="1">
      <c r="B415" s="313"/>
      <c r="C415" s="675"/>
      <c r="D415" s="675"/>
      <c r="E415" s="26" t="s">
        <v>280</v>
      </c>
      <c r="F415" s="315" t="str">
        <f t="shared" ref="F415:O416" si="499">IF(COUNTIFS(F$573:F$577,"&lt;&gt;",$AS$573:$AS$577,$AS415,$AT$573:$AT$577,$AT415,$E$573:$E$577,$E415),SUMIFS(F$573:F$577,$AS$573:$AS$577,$AS415,$AT$573:$AT$577,$AT415,$E$573:$E$577,$E415),"")</f>
        <v/>
      </c>
      <c r="G415" s="315" t="str">
        <f t="shared" si="499"/>
        <v/>
      </c>
      <c r="H415" s="315" t="str">
        <f t="shared" si="499"/>
        <v/>
      </c>
      <c r="I415" s="315" t="str">
        <f t="shared" si="499"/>
        <v/>
      </c>
      <c r="J415" s="315" t="str">
        <f t="shared" si="499"/>
        <v/>
      </c>
      <c r="K415" s="315" t="str">
        <f t="shared" si="499"/>
        <v/>
      </c>
      <c r="L415" s="315" t="str">
        <f t="shared" si="499"/>
        <v/>
      </c>
      <c r="M415" s="315" t="str">
        <f t="shared" si="499"/>
        <v/>
      </c>
      <c r="N415" s="315" t="str">
        <f t="shared" si="499"/>
        <v/>
      </c>
      <c r="O415" s="315" t="str">
        <f t="shared" si="499"/>
        <v/>
      </c>
      <c r="P415" s="315" t="str">
        <f t="shared" ref="P415:AC416" si="500">IF(COUNTIFS(P$573:P$577,"&lt;&gt;",$AS$573:$AS$577,$AS415,$AT$573:$AT$577,$AT415,$E$573:$E$577,$E415),SUMIFS(P$573:P$577,$AS$573:$AS$577,$AS415,$AT$573:$AT$577,$AT415,$E$573:$E$577,$E415),"")</f>
        <v/>
      </c>
      <c r="Q415" s="315" t="str">
        <f t="shared" si="500"/>
        <v/>
      </c>
      <c r="R415" s="315" t="str">
        <f t="shared" si="500"/>
        <v/>
      </c>
      <c r="S415" s="315" t="str">
        <f t="shared" si="500"/>
        <v/>
      </c>
      <c r="T415" s="315" t="str">
        <f t="shared" si="500"/>
        <v/>
      </c>
      <c r="U415" s="315" t="str">
        <f t="shared" si="500"/>
        <v/>
      </c>
      <c r="V415" s="315" t="str">
        <f t="shared" si="500"/>
        <v/>
      </c>
      <c r="W415" s="315" t="str">
        <f t="shared" si="500"/>
        <v/>
      </c>
      <c r="X415" s="315" t="str">
        <f t="shared" si="500"/>
        <v/>
      </c>
      <c r="Y415" s="315" t="str">
        <f t="shared" si="500"/>
        <v/>
      </c>
      <c r="Z415" s="315" t="str">
        <f t="shared" si="500"/>
        <v/>
      </c>
      <c r="AA415" s="315" t="str">
        <f t="shared" si="500"/>
        <v/>
      </c>
      <c r="AB415" s="315" t="str">
        <f t="shared" si="500"/>
        <v/>
      </c>
      <c r="AC415" s="315" t="str">
        <f t="shared" si="500"/>
        <v/>
      </c>
      <c r="AD415" s="673" t="s">
        <v>281</v>
      </c>
      <c r="AE415" s="674"/>
      <c r="AF415" s="310" t="str">
        <f>IF(COUNT(F415:Q415)=0,"",SUM(F415:Q415))</f>
        <v/>
      </c>
      <c r="AG415" s="310" t="str">
        <f>IF(COUNT(R415:AC415)=0,"",SUM(R415:AC415))</f>
        <v/>
      </c>
      <c r="AH415" s="310" t="str">
        <f t="shared" ref="AH415:AO415" si="501">IF(COUNTIFS(AH$573:AH$577,"&lt;&gt;",$AS$573:$AS$577,$AS415,$AT$573:$AT$577,$AT415,$AD$573:$AD$577,$AD415),SUMIFS(AH$573:AH$577,$AS$573:$AS$577,$AS415,$AT$573:$AT$577,$AT415,$AD$573:$AD$577,$AD415),"")</f>
        <v/>
      </c>
      <c r="AI415" s="310" t="str">
        <f t="shared" si="501"/>
        <v/>
      </c>
      <c r="AJ415" s="310" t="str">
        <f t="shared" si="501"/>
        <v/>
      </c>
      <c r="AK415" s="310" t="str">
        <f t="shared" si="501"/>
        <v/>
      </c>
      <c r="AL415" s="310" t="str">
        <f t="shared" si="501"/>
        <v/>
      </c>
      <c r="AM415" s="310" t="str">
        <f t="shared" si="501"/>
        <v/>
      </c>
      <c r="AN415" s="310" t="str">
        <f t="shared" si="501"/>
        <v/>
      </c>
      <c r="AO415" s="310" t="str">
        <f t="shared" si="501"/>
        <v/>
      </c>
      <c r="AP415" s="335" t="str">
        <f>IF(COUNTIFS(AP$573:AP$577,"&lt;&gt;",$AS$573:$AS$577,$AS415,$AT$573:$AT$577,$AT415,$AD$573:$AD$577,$AD415),INDEX($AP$573:$AP$577,SUMPRODUCT(($AD$573:$AD$577=$AD415)*($AS$573:$AS$577=$AS415)*($AT$573:$AT$577=$AT415)*ROW($AS$573:$AS$577))-572,1),"")</f>
        <v/>
      </c>
      <c r="AS415" s="311" t="str">
        <f>IF(C413="","",C413)</f>
        <v>北陸</v>
      </c>
      <c r="AT415" s="311" t="str">
        <f>IF(D413="","",D413)</f>
        <v>四国</v>
      </c>
    </row>
    <row r="416" spans="2:46" ht="13.5" hidden="1" customHeight="1">
      <c r="B416" s="313"/>
      <c r="C416" s="675" t="s">
        <v>287</v>
      </c>
      <c r="D416" s="675" t="str">
        <f>C374</f>
        <v>四国</v>
      </c>
      <c r="E416" s="26" t="s">
        <v>279</v>
      </c>
      <c r="F416" s="315" t="str">
        <f t="shared" si="499"/>
        <v/>
      </c>
      <c r="G416" s="315" t="str">
        <f t="shared" si="499"/>
        <v/>
      </c>
      <c r="H416" s="315" t="str">
        <f t="shared" si="499"/>
        <v/>
      </c>
      <c r="I416" s="315" t="str">
        <f t="shared" si="499"/>
        <v/>
      </c>
      <c r="J416" s="315" t="str">
        <f t="shared" si="499"/>
        <v/>
      </c>
      <c r="K416" s="315" t="str">
        <f t="shared" si="499"/>
        <v/>
      </c>
      <c r="L416" s="315" t="str">
        <f t="shared" si="499"/>
        <v/>
      </c>
      <c r="M416" s="315" t="str">
        <f t="shared" si="499"/>
        <v/>
      </c>
      <c r="N416" s="315" t="str">
        <f t="shared" si="499"/>
        <v/>
      </c>
      <c r="O416" s="315" t="str">
        <f t="shared" si="499"/>
        <v/>
      </c>
      <c r="P416" s="315" t="str">
        <f t="shared" si="500"/>
        <v/>
      </c>
      <c r="Q416" s="315" t="str">
        <f t="shared" si="500"/>
        <v/>
      </c>
      <c r="R416" s="315" t="str">
        <f t="shared" si="500"/>
        <v/>
      </c>
      <c r="S416" s="315" t="str">
        <f t="shared" si="500"/>
        <v/>
      </c>
      <c r="T416" s="315" t="str">
        <f t="shared" si="500"/>
        <v/>
      </c>
      <c r="U416" s="315" t="str">
        <f t="shared" si="500"/>
        <v/>
      </c>
      <c r="V416" s="315" t="str">
        <f t="shared" si="500"/>
        <v/>
      </c>
      <c r="W416" s="315" t="str">
        <f t="shared" si="500"/>
        <v/>
      </c>
      <c r="X416" s="315" t="str">
        <f t="shared" si="500"/>
        <v/>
      </c>
      <c r="Y416" s="315" t="str">
        <f t="shared" si="500"/>
        <v/>
      </c>
      <c r="Z416" s="315" t="str">
        <f t="shared" si="500"/>
        <v/>
      </c>
      <c r="AA416" s="315" t="str">
        <f t="shared" si="500"/>
        <v/>
      </c>
      <c r="AB416" s="315" t="str">
        <f t="shared" si="500"/>
        <v/>
      </c>
      <c r="AC416" s="315" t="str">
        <f t="shared" si="500"/>
        <v/>
      </c>
      <c r="AD416" s="671" t="s">
        <v>279</v>
      </c>
      <c r="AE416" s="26" t="s">
        <v>171</v>
      </c>
      <c r="AF416" s="310" t="str">
        <f>IF(COUNT(J416)=0,"",J416)</f>
        <v/>
      </c>
      <c r="AG416" s="310" t="str">
        <f>IF(COUNT(V416)=0,"",V416)</f>
        <v/>
      </c>
      <c r="AH416" s="315" t="str">
        <f t="shared" ref="AH416:AO417" si="502">IF(COUNTIFS(AH$573:AH$577,"&lt;&gt;",$AS$573:$AS$577,$AS416,$AT$573:$AT$577,$AT416,$AE$573:$AE$577,$AE416),SUMIFS(AH$573:AH$577,$AS$573:$AS$577,$AS416,$AT$573:$AT$577,$AT416,$AE$573:$AE$577,$AE416),"")</f>
        <v/>
      </c>
      <c r="AI416" s="315" t="str">
        <f t="shared" si="502"/>
        <v/>
      </c>
      <c r="AJ416" s="315" t="str">
        <f t="shared" si="502"/>
        <v/>
      </c>
      <c r="AK416" s="315" t="str">
        <f t="shared" si="502"/>
        <v/>
      </c>
      <c r="AL416" s="315" t="str">
        <f t="shared" si="502"/>
        <v/>
      </c>
      <c r="AM416" s="315" t="str">
        <f t="shared" si="502"/>
        <v/>
      </c>
      <c r="AN416" s="315" t="str">
        <f t="shared" si="502"/>
        <v/>
      </c>
      <c r="AO416" s="315" t="str">
        <f t="shared" si="502"/>
        <v/>
      </c>
      <c r="AP416" s="300"/>
      <c r="AS416" s="311" t="str">
        <f>IF(C416="","",C416)</f>
        <v>関西</v>
      </c>
      <c r="AT416" s="311" t="str">
        <f>IF(D416="","",D416)</f>
        <v>四国</v>
      </c>
    </row>
    <row r="417" spans="2:47" ht="13.5" hidden="1" customHeight="1">
      <c r="B417" s="313"/>
      <c r="C417" s="675"/>
      <c r="D417" s="675"/>
      <c r="E417" s="302"/>
      <c r="F417" s="316"/>
      <c r="G417" s="316"/>
      <c r="H417" s="316"/>
      <c r="I417" s="316"/>
      <c r="J417" s="316"/>
      <c r="K417" s="316"/>
      <c r="L417" s="316"/>
      <c r="M417" s="316"/>
      <c r="N417" s="316"/>
      <c r="O417" s="316"/>
      <c r="P417" s="316"/>
      <c r="Q417" s="316"/>
      <c r="R417" s="316"/>
      <c r="S417" s="316"/>
      <c r="T417" s="316"/>
      <c r="U417" s="316"/>
      <c r="V417" s="316"/>
      <c r="W417" s="316"/>
      <c r="X417" s="316"/>
      <c r="Y417" s="316"/>
      <c r="Z417" s="316"/>
      <c r="AA417" s="316"/>
      <c r="AB417" s="316"/>
      <c r="AC417" s="316"/>
      <c r="AD417" s="672"/>
      <c r="AE417" s="26" t="s">
        <v>172</v>
      </c>
      <c r="AF417" s="310" t="str">
        <f>IF(COUNT(O416)=0,"",O416)</f>
        <v/>
      </c>
      <c r="AG417" s="310" t="str">
        <f>IF(COUNT(AA416)=0,"",AA416)</f>
        <v/>
      </c>
      <c r="AH417" s="315" t="str">
        <f t="shared" si="502"/>
        <v/>
      </c>
      <c r="AI417" s="315" t="str">
        <f t="shared" si="502"/>
        <v/>
      </c>
      <c r="AJ417" s="315" t="str">
        <f t="shared" si="502"/>
        <v/>
      </c>
      <c r="AK417" s="315" t="str">
        <f t="shared" si="502"/>
        <v/>
      </c>
      <c r="AL417" s="315" t="str">
        <f t="shared" si="502"/>
        <v/>
      </c>
      <c r="AM417" s="315" t="str">
        <f t="shared" si="502"/>
        <v/>
      </c>
      <c r="AN417" s="315" t="str">
        <f t="shared" si="502"/>
        <v/>
      </c>
      <c r="AO417" s="315" t="str">
        <f t="shared" si="502"/>
        <v/>
      </c>
      <c r="AP417" s="303"/>
      <c r="AS417" s="311" t="str">
        <f>IF(C416="","",C416)</f>
        <v>関西</v>
      </c>
      <c r="AT417" s="311" t="str">
        <f>IF(D416="","",D416)</f>
        <v>四国</v>
      </c>
    </row>
    <row r="418" spans="2:47" ht="13.5" hidden="1" customHeight="1">
      <c r="B418" s="313"/>
      <c r="C418" s="675"/>
      <c r="D418" s="675"/>
      <c r="E418" s="26" t="s">
        <v>280</v>
      </c>
      <c r="F418" s="315" t="str">
        <f t="shared" ref="F418:O419" si="503">IF(COUNTIFS(F$573:F$577,"&lt;&gt;",$AS$573:$AS$577,$AS418,$AT$573:$AT$577,$AT418,$E$573:$E$577,$E418),SUMIFS(F$573:F$577,$AS$573:$AS$577,$AS418,$AT$573:$AT$577,$AT418,$E$573:$E$577,$E418),"")</f>
        <v/>
      </c>
      <c r="G418" s="315" t="str">
        <f t="shared" si="503"/>
        <v/>
      </c>
      <c r="H418" s="315" t="str">
        <f t="shared" si="503"/>
        <v/>
      </c>
      <c r="I418" s="315" t="str">
        <f t="shared" si="503"/>
        <v/>
      </c>
      <c r="J418" s="315" t="str">
        <f t="shared" si="503"/>
        <v/>
      </c>
      <c r="K418" s="315" t="str">
        <f t="shared" si="503"/>
        <v/>
      </c>
      <c r="L418" s="315" t="str">
        <f t="shared" si="503"/>
        <v/>
      </c>
      <c r="M418" s="315" t="str">
        <f t="shared" si="503"/>
        <v/>
      </c>
      <c r="N418" s="315" t="str">
        <f t="shared" si="503"/>
        <v/>
      </c>
      <c r="O418" s="315" t="str">
        <f t="shared" si="503"/>
        <v/>
      </c>
      <c r="P418" s="315" t="str">
        <f t="shared" ref="P418:AC419" si="504">IF(COUNTIFS(P$573:P$577,"&lt;&gt;",$AS$573:$AS$577,$AS418,$AT$573:$AT$577,$AT418,$E$573:$E$577,$E418),SUMIFS(P$573:P$577,$AS$573:$AS$577,$AS418,$AT$573:$AT$577,$AT418,$E$573:$E$577,$E418),"")</f>
        <v/>
      </c>
      <c r="Q418" s="315" t="str">
        <f t="shared" si="504"/>
        <v/>
      </c>
      <c r="R418" s="315" t="str">
        <f t="shared" si="504"/>
        <v/>
      </c>
      <c r="S418" s="315" t="str">
        <f t="shared" si="504"/>
        <v/>
      </c>
      <c r="T418" s="315" t="str">
        <f t="shared" si="504"/>
        <v/>
      </c>
      <c r="U418" s="315" t="str">
        <f t="shared" si="504"/>
        <v/>
      </c>
      <c r="V418" s="315" t="str">
        <f t="shared" si="504"/>
        <v/>
      </c>
      <c r="W418" s="315" t="str">
        <f t="shared" si="504"/>
        <v/>
      </c>
      <c r="X418" s="315" t="str">
        <f t="shared" si="504"/>
        <v/>
      </c>
      <c r="Y418" s="315" t="str">
        <f t="shared" si="504"/>
        <v/>
      </c>
      <c r="Z418" s="315" t="str">
        <f t="shared" si="504"/>
        <v/>
      </c>
      <c r="AA418" s="315" t="str">
        <f t="shared" si="504"/>
        <v/>
      </c>
      <c r="AB418" s="315" t="str">
        <f t="shared" si="504"/>
        <v/>
      </c>
      <c r="AC418" s="315" t="str">
        <f t="shared" si="504"/>
        <v/>
      </c>
      <c r="AD418" s="673" t="s">
        <v>281</v>
      </c>
      <c r="AE418" s="674"/>
      <c r="AF418" s="310" t="str">
        <f>IF(COUNT(F418:Q418)=0,"",SUM(F418:Q418))</f>
        <v/>
      </c>
      <c r="AG418" s="310" t="str">
        <f>IF(COUNT(R418:AC418)=0,"",SUM(R418:AC418))</f>
        <v/>
      </c>
      <c r="AH418" s="310" t="str">
        <f t="shared" ref="AH418:AO418" si="505">IF(COUNTIFS(AH$573:AH$577,"&lt;&gt;",$AS$573:$AS$577,$AS418,$AT$573:$AT$577,$AT418,$AD$573:$AD$577,$AD418),SUMIFS(AH$573:AH$577,$AS$573:$AS$577,$AS418,$AT$573:$AT$577,$AT418,$AD$573:$AD$577,$AD418),"")</f>
        <v/>
      </c>
      <c r="AI418" s="310" t="str">
        <f t="shared" si="505"/>
        <v/>
      </c>
      <c r="AJ418" s="310" t="str">
        <f t="shared" si="505"/>
        <v/>
      </c>
      <c r="AK418" s="310" t="str">
        <f t="shared" si="505"/>
        <v/>
      </c>
      <c r="AL418" s="310" t="str">
        <f t="shared" si="505"/>
        <v/>
      </c>
      <c r="AM418" s="310" t="str">
        <f t="shared" si="505"/>
        <v/>
      </c>
      <c r="AN418" s="310" t="str">
        <f t="shared" si="505"/>
        <v/>
      </c>
      <c r="AO418" s="310" t="str">
        <f t="shared" si="505"/>
        <v/>
      </c>
      <c r="AP418" s="335" t="str">
        <f>IF(COUNTIFS(AP$573:AP$577,"&lt;&gt;",$AS$573:$AS$577,$AS418,$AT$573:$AT$577,$AT418,$AD$573:$AD$577,$AD418),INDEX($AP$573:$AP$577,SUMPRODUCT(($AD$573:$AD$577=$AD418)*($AS$573:$AS$577=$AS418)*($AT$573:$AT$577=$AT418)*ROW($AS$573:$AS$577))-572,1),"")</f>
        <v/>
      </c>
      <c r="AS418" s="311" t="str">
        <f>IF(C416="","",C416)</f>
        <v>関西</v>
      </c>
      <c r="AT418" s="311" t="str">
        <f>IF(D416="","",D416)</f>
        <v>四国</v>
      </c>
    </row>
    <row r="419" spans="2:47" ht="13.5" hidden="1" customHeight="1">
      <c r="B419" s="313"/>
      <c r="C419" s="675" t="s">
        <v>288</v>
      </c>
      <c r="D419" s="675" t="str">
        <f>C374</f>
        <v>四国</v>
      </c>
      <c r="E419" s="26" t="s">
        <v>279</v>
      </c>
      <c r="F419" s="315" t="str">
        <f t="shared" si="503"/>
        <v/>
      </c>
      <c r="G419" s="315" t="str">
        <f t="shared" si="503"/>
        <v/>
      </c>
      <c r="H419" s="315" t="str">
        <f t="shared" si="503"/>
        <v/>
      </c>
      <c r="I419" s="315" t="str">
        <f t="shared" si="503"/>
        <v/>
      </c>
      <c r="J419" s="315" t="str">
        <f t="shared" si="503"/>
        <v/>
      </c>
      <c r="K419" s="315" t="str">
        <f t="shared" si="503"/>
        <v/>
      </c>
      <c r="L419" s="315" t="str">
        <f t="shared" si="503"/>
        <v/>
      </c>
      <c r="M419" s="315" t="str">
        <f t="shared" si="503"/>
        <v/>
      </c>
      <c r="N419" s="315" t="str">
        <f t="shared" si="503"/>
        <v/>
      </c>
      <c r="O419" s="315" t="str">
        <f t="shared" si="503"/>
        <v/>
      </c>
      <c r="P419" s="315" t="str">
        <f t="shared" si="504"/>
        <v/>
      </c>
      <c r="Q419" s="315" t="str">
        <f t="shared" si="504"/>
        <v/>
      </c>
      <c r="R419" s="315" t="str">
        <f t="shared" si="504"/>
        <v/>
      </c>
      <c r="S419" s="315" t="str">
        <f t="shared" si="504"/>
        <v/>
      </c>
      <c r="T419" s="315" t="str">
        <f t="shared" si="504"/>
        <v/>
      </c>
      <c r="U419" s="315" t="str">
        <f t="shared" si="504"/>
        <v/>
      </c>
      <c r="V419" s="315" t="str">
        <f t="shared" si="504"/>
        <v/>
      </c>
      <c r="W419" s="315" t="str">
        <f t="shared" si="504"/>
        <v/>
      </c>
      <c r="X419" s="315" t="str">
        <f t="shared" si="504"/>
        <v/>
      </c>
      <c r="Y419" s="315" t="str">
        <f t="shared" si="504"/>
        <v/>
      </c>
      <c r="Z419" s="315" t="str">
        <f t="shared" si="504"/>
        <v/>
      </c>
      <c r="AA419" s="315" t="str">
        <f t="shared" si="504"/>
        <v/>
      </c>
      <c r="AB419" s="315" t="str">
        <f t="shared" si="504"/>
        <v/>
      </c>
      <c r="AC419" s="315" t="str">
        <f t="shared" si="504"/>
        <v/>
      </c>
      <c r="AD419" s="671" t="s">
        <v>279</v>
      </c>
      <c r="AE419" s="26" t="s">
        <v>171</v>
      </c>
      <c r="AF419" s="310" t="str">
        <f>IF(COUNT(J419)=0,"",J419)</f>
        <v/>
      </c>
      <c r="AG419" s="310" t="str">
        <f>IF(COUNT(V419)=0,"",V419)</f>
        <v/>
      </c>
      <c r="AH419" s="315" t="str">
        <f t="shared" ref="AH419:AO420" si="506">IF(COUNTIFS(AH$573:AH$577,"&lt;&gt;",$AS$573:$AS$577,$AS419,$AT$573:$AT$577,$AT419,$AE$573:$AE$577,$AE419),SUMIFS(AH$573:AH$577,$AS$573:$AS$577,$AS419,$AT$573:$AT$577,$AT419,$AE$573:$AE$577,$AE419),"")</f>
        <v/>
      </c>
      <c r="AI419" s="315" t="str">
        <f t="shared" si="506"/>
        <v/>
      </c>
      <c r="AJ419" s="315" t="str">
        <f t="shared" si="506"/>
        <v/>
      </c>
      <c r="AK419" s="315" t="str">
        <f t="shared" si="506"/>
        <v/>
      </c>
      <c r="AL419" s="315" t="str">
        <f t="shared" si="506"/>
        <v/>
      </c>
      <c r="AM419" s="315" t="str">
        <f t="shared" si="506"/>
        <v/>
      </c>
      <c r="AN419" s="315" t="str">
        <f t="shared" si="506"/>
        <v/>
      </c>
      <c r="AO419" s="315" t="str">
        <f t="shared" si="506"/>
        <v/>
      </c>
      <c r="AP419" s="300"/>
      <c r="AS419" s="311" t="str">
        <f>IF(C419="","",C419)</f>
        <v>中国</v>
      </c>
      <c r="AT419" s="311" t="str">
        <f>IF(D419="","",D419)</f>
        <v>四国</v>
      </c>
    </row>
    <row r="420" spans="2:47" ht="13.5" hidden="1" customHeight="1">
      <c r="B420" s="313"/>
      <c r="C420" s="675"/>
      <c r="D420" s="675"/>
      <c r="E420" s="302"/>
      <c r="F420" s="316"/>
      <c r="G420" s="316"/>
      <c r="H420" s="316"/>
      <c r="I420" s="316"/>
      <c r="J420" s="316"/>
      <c r="K420" s="316"/>
      <c r="L420" s="316"/>
      <c r="M420" s="316"/>
      <c r="N420" s="316"/>
      <c r="O420" s="316"/>
      <c r="P420" s="316"/>
      <c r="Q420" s="316"/>
      <c r="R420" s="316"/>
      <c r="S420" s="316"/>
      <c r="T420" s="316"/>
      <c r="U420" s="316"/>
      <c r="V420" s="316"/>
      <c r="W420" s="316"/>
      <c r="X420" s="316"/>
      <c r="Y420" s="316"/>
      <c r="Z420" s="316"/>
      <c r="AA420" s="316"/>
      <c r="AB420" s="316"/>
      <c r="AC420" s="316"/>
      <c r="AD420" s="672"/>
      <c r="AE420" s="26" t="s">
        <v>172</v>
      </c>
      <c r="AF420" s="310" t="str">
        <f>IF(COUNT(O419)=0,"",O419)</f>
        <v/>
      </c>
      <c r="AG420" s="310" t="str">
        <f>IF(COUNT(AA419)=0,"",AA419)</f>
        <v/>
      </c>
      <c r="AH420" s="315" t="str">
        <f t="shared" si="506"/>
        <v/>
      </c>
      <c r="AI420" s="315" t="str">
        <f t="shared" si="506"/>
        <v/>
      </c>
      <c r="AJ420" s="315" t="str">
        <f t="shared" si="506"/>
        <v/>
      </c>
      <c r="AK420" s="315" t="str">
        <f t="shared" si="506"/>
        <v/>
      </c>
      <c r="AL420" s="315" t="str">
        <f t="shared" si="506"/>
        <v/>
      </c>
      <c r="AM420" s="315" t="str">
        <f t="shared" si="506"/>
        <v/>
      </c>
      <c r="AN420" s="315" t="str">
        <f t="shared" si="506"/>
        <v/>
      </c>
      <c r="AO420" s="315" t="str">
        <f t="shared" si="506"/>
        <v/>
      </c>
      <c r="AP420" s="303"/>
      <c r="AS420" s="311" t="str">
        <f>IF(C419="","",C419)</f>
        <v>中国</v>
      </c>
      <c r="AT420" s="311" t="str">
        <f>IF(D419="","",D419)</f>
        <v>四国</v>
      </c>
    </row>
    <row r="421" spans="2:47" ht="13.5" hidden="1" customHeight="1">
      <c r="B421" s="313"/>
      <c r="C421" s="675"/>
      <c r="D421" s="675"/>
      <c r="E421" s="26" t="s">
        <v>280</v>
      </c>
      <c r="F421" s="315" t="str">
        <f t="shared" ref="F421:O422" si="507">IF(COUNTIFS(F$573:F$577,"&lt;&gt;",$AS$573:$AS$577,$AS421,$AT$573:$AT$577,$AT421,$E$573:$E$577,$E421),SUMIFS(F$573:F$577,$AS$573:$AS$577,$AS421,$AT$573:$AT$577,$AT421,$E$573:$E$577,$E421),"")</f>
        <v/>
      </c>
      <c r="G421" s="315" t="str">
        <f t="shared" si="507"/>
        <v/>
      </c>
      <c r="H421" s="315" t="str">
        <f t="shared" si="507"/>
        <v/>
      </c>
      <c r="I421" s="315" t="str">
        <f t="shared" si="507"/>
        <v/>
      </c>
      <c r="J421" s="315" t="str">
        <f t="shared" si="507"/>
        <v/>
      </c>
      <c r="K421" s="315" t="str">
        <f t="shared" si="507"/>
        <v/>
      </c>
      <c r="L421" s="315" t="str">
        <f t="shared" si="507"/>
        <v/>
      </c>
      <c r="M421" s="315" t="str">
        <f t="shared" si="507"/>
        <v/>
      </c>
      <c r="N421" s="315" t="str">
        <f t="shared" si="507"/>
        <v/>
      </c>
      <c r="O421" s="315" t="str">
        <f t="shared" si="507"/>
        <v/>
      </c>
      <c r="P421" s="315" t="str">
        <f t="shared" ref="P421:AC422" si="508">IF(COUNTIFS(P$573:P$577,"&lt;&gt;",$AS$573:$AS$577,$AS421,$AT$573:$AT$577,$AT421,$E$573:$E$577,$E421),SUMIFS(P$573:P$577,$AS$573:$AS$577,$AS421,$AT$573:$AT$577,$AT421,$E$573:$E$577,$E421),"")</f>
        <v/>
      </c>
      <c r="Q421" s="315" t="str">
        <f t="shared" si="508"/>
        <v/>
      </c>
      <c r="R421" s="315" t="str">
        <f t="shared" si="508"/>
        <v/>
      </c>
      <c r="S421" s="315" t="str">
        <f t="shared" si="508"/>
        <v/>
      </c>
      <c r="T421" s="315" t="str">
        <f t="shared" si="508"/>
        <v/>
      </c>
      <c r="U421" s="315" t="str">
        <f t="shared" si="508"/>
        <v/>
      </c>
      <c r="V421" s="315" t="str">
        <f t="shared" si="508"/>
        <v/>
      </c>
      <c r="W421" s="315" t="str">
        <f t="shared" si="508"/>
        <v/>
      </c>
      <c r="X421" s="315" t="str">
        <f t="shared" si="508"/>
        <v/>
      </c>
      <c r="Y421" s="315" t="str">
        <f t="shared" si="508"/>
        <v/>
      </c>
      <c r="Z421" s="315" t="str">
        <f t="shared" si="508"/>
        <v/>
      </c>
      <c r="AA421" s="315" t="str">
        <f t="shared" si="508"/>
        <v/>
      </c>
      <c r="AB421" s="315" t="str">
        <f t="shared" si="508"/>
        <v/>
      </c>
      <c r="AC421" s="315" t="str">
        <f t="shared" si="508"/>
        <v/>
      </c>
      <c r="AD421" s="673" t="s">
        <v>281</v>
      </c>
      <c r="AE421" s="674"/>
      <c r="AF421" s="310" t="str">
        <f>IF(COUNT(F421:Q421)=0,"",SUM(F421:Q421))</f>
        <v/>
      </c>
      <c r="AG421" s="310" t="str">
        <f>IF(COUNT(R421:AC421)=0,"",SUM(R421:AC421))</f>
        <v/>
      </c>
      <c r="AH421" s="310" t="str">
        <f t="shared" ref="AH421:AO421" si="509">IF(COUNTIFS(AH$573:AH$577,"&lt;&gt;",$AS$573:$AS$577,$AS421,$AT$573:$AT$577,$AT421,$AD$573:$AD$577,$AD421),SUMIFS(AH$573:AH$577,$AS$573:$AS$577,$AS421,$AT$573:$AT$577,$AT421,$AD$573:$AD$577,$AD421),"")</f>
        <v/>
      </c>
      <c r="AI421" s="310" t="str">
        <f t="shared" si="509"/>
        <v/>
      </c>
      <c r="AJ421" s="310" t="str">
        <f t="shared" si="509"/>
        <v/>
      </c>
      <c r="AK421" s="310" t="str">
        <f t="shared" si="509"/>
        <v/>
      </c>
      <c r="AL421" s="310" t="str">
        <f t="shared" si="509"/>
        <v/>
      </c>
      <c r="AM421" s="310" t="str">
        <f t="shared" si="509"/>
        <v/>
      </c>
      <c r="AN421" s="310" t="str">
        <f t="shared" si="509"/>
        <v/>
      </c>
      <c r="AO421" s="310" t="str">
        <f t="shared" si="509"/>
        <v/>
      </c>
      <c r="AP421" s="335" t="str">
        <f>IF(COUNTIFS(AP$573:AP$577,"&lt;&gt;",$AS$573:$AS$577,$AS421,$AT$573:$AT$577,$AT421,$AD$573:$AD$577,$AD421),INDEX($AP$573:$AP$577,SUMPRODUCT(($AD$573:$AD$577=$AD421)*($AS$573:$AS$577=$AS421)*($AT$573:$AT$577=$AT421)*ROW($AS$573:$AS$577))-572,1),"")</f>
        <v/>
      </c>
      <c r="AS421" s="311" t="str">
        <f>IF(C419="","",C419)</f>
        <v>中国</v>
      </c>
      <c r="AT421" s="311" t="str">
        <f>IF(D419="","",D419)</f>
        <v>四国</v>
      </c>
    </row>
    <row r="422" spans="2:47" ht="13.5" hidden="1" customHeight="1">
      <c r="B422" s="313"/>
      <c r="C422" s="675" t="s">
        <v>290</v>
      </c>
      <c r="D422" s="675" t="str">
        <f>C374</f>
        <v>四国</v>
      </c>
      <c r="E422" s="26" t="s">
        <v>279</v>
      </c>
      <c r="F422" s="315" t="str">
        <f t="shared" si="507"/>
        <v/>
      </c>
      <c r="G422" s="315" t="str">
        <f t="shared" si="507"/>
        <v/>
      </c>
      <c r="H422" s="315" t="str">
        <f t="shared" si="507"/>
        <v/>
      </c>
      <c r="I422" s="315" t="str">
        <f t="shared" si="507"/>
        <v/>
      </c>
      <c r="J422" s="315" t="str">
        <f t="shared" si="507"/>
        <v/>
      </c>
      <c r="K422" s="315" t="str">
        <f t="shared" si="507"/>
        <v/>
      </c>
      <c r="L422" s="315" t="str">
        <f t="shared" si="507"/>
        <v/>
      </c>
      <c r="M422" s="315" t="str">
        <f t="shared" si="507"/>
        <v/>
      </c>
      <c r="N422" s="315" t="str">
        <f t="shared" si="507"/>
        <v/>
      </c>
      <c r="O422" s="315" t="str">
        <f t="shared" si="507"/>
        <v/>
      </c>
      <c r="P422" s="315" t="str">
        <f t="shared" si="508"/>
        <v/>
      </c>
      <c r="Q422" s="315" t="str">
        <f t="shared" si="508"/>
        <v/>
      </c>
      <c r="R422" s="315" t="str">
        <f t="shared" si="508"/>
        <v/>
      </c>
      <c r="S422" s="315" t="str">
        <f t="shared" si="508"/>
        <v/>
      </c>
      <c r="T422" s="315" t="str">
        <f t="shared" si="508"/>
        <v/>
      </c>
      <c r="U422" s="315" t="str">
        <f t="shared" si="508"/>
        <v/>
      </c>
      <c r="V422" s="315" t="str">
        <f t="shared" si="508"/>
        <v/>
      </c>
      <c r="W422" s="315" t="str">
        <f t="shared" si="508"/>
        <v/>
      </c>
      <c r="X422" s="315" t="str">
        <f t="shared" si="508"/>
        <v/>
      </c>
      <c r="Y422" s="315" t="str">
        <f t="shared" si="508"/>
        <v/>
      </c>
      <c r="Z422" s="315" t="str">
        <f t="shared" si="508"/>
        <v/>
      </c>
      <c r="AA422" s="315" t="str">
        <f t="shared" si="508"/>
        <v/>
      </c>
      <c r="AB422" s="315" t="str">
        <f t="shared" si="508"/>
        <v/>
      </c>
      <c r="AC422" s="315" t="str">
        <f t="shared" si="508"/>
        <v/>
      </c>
      <c r="AD422" s="671" t="s">
        <v>279</v>
      </c>
      <c r="AE422" s="26" t="s">
        <v>171</v>
      </c>
      <c r="AF422" s="310" t="str">
        <f>IF(COUNT(J422)=0,"",J422)</f>
        <v/>
      </c>
      <c r="AG422" s="310" t="str">
        <f>IF(COUNT(V422)=0,"",V422)</f>
        <v/>
      </c>
      <c r="AH422" s="315" t="str">
        <f t="shared" ref="AH422:AO423" si="510">IF(COUNTIFS(AH$573:AH$577,"&lt;&gt;",$AS$573:$AS$577,$AS422,$AT$573:$AT$577,$AT422,$AE$573:$AE$577,$AE422),SUMIFS(AH$573:AH$577,$AS$573:$AS$577,$AS422,$AT$573:$AT$577,$AT422,$AE$573:$AE$577,$AE422),"")</f>
        <v/>
      </c>
      <c r="AI422" s="315" t="str">
        <f t="shared" si="510"/>
        <v/>
      </c>
      <c r="AJ422" s="315" t="str">
        <f t="shared" si="510"/>
        <v/>
      </c>
      <c r="AK422" s="315" t="str">
        <f t="shared" si="510"/>
        <v/>
      </c>
      <c r="AL422" s="315" t="str">
        <f t="shared" si="510"/>
        <v/>
      </c>
      <c r="AM422" s="315" t="str">
        <f t="shared" si="510"/>
        <v/>
      </c>
      <c r="AN422" s="315" t="str">
        <f t="shared" si="510"/>
        <v/>
      </c>
      <c r="AO422" s="315" t="str">
        <f t="shared" si="510"/>
        <v/>
      </c>
      <c r="AP422" s="300"/>
      <c r="AS422" s="311" t="str">
        <f>IF(C422="","",C422)</f>
        <v>九州</v>
      </c>
      <c r="AT422" s="311" t="str">
        <f>IF(D422="","",D422)</f>
        <v>四国</v>
      </c>
    </row>
    <row r="423" spans="2:47" ht="13.5" hidden="1" customHeight="1">
      <c r="B423" s="313"/>
      <c r="C423" s="675"/>
      <c r="D423" s="675"/>
      <c r="E423" s="302"/>
      <c r="F423" s="316"/>
      <c r="G423" s="316"/>
      <c r="H423" s="316"/>
      <c r="I423" s="316"/>
      <c r="J423" s="316"/>
      <c r="K423" s="316"/>
      <c r="L423" s="316"/>
      <c r="M423" s="316"/>
      <c r="N423" s="316"/>
      <c r="O423" s="316"/>
      <c r="P423" s="316"/>
      <c r="Q423" s="316"/>
      <c r="R423" s="316"/>
      <c r="S423" s="316"/>
      <c r="T423" s="316"/>
      <c r="U423" s="316"/>
      <c r="V423" s="316"/>
      <c r="W423" s="316"/>
      <c r="X423" s="316"/>
      <c r="Y423" s="316"/>
      <c r="Z423" s="316"/>
      <c r="AA423" s="316"/>
      <c r="AB423" s="316"/>
      <c r="AC423" s="316"/>
      <c r="AD423" s="672"/>
      <c r="AE423" s="26" t="s">
        <v>172</v>
      </c>
      <c r="AF423" s="310" t="str">
        <f>IF(COUNT(O422)=0,"",O422)</f>
        <v/>
      </c>
      <c r="AG423" s="310" t="str">
        <f>IF(COUNT(AA422)=0,"",AA422)</f>
        <v/>
      </c>
      <c r="AH423" s="315" t="str">
        <f t="shared" si="510"/>
        <v/>
      </c>
      <c r="AI423" s="315" t="str">
        <f t="shared" si="510"/>
        <v/>
      </c>
      <c r="AJ423" s="315" t="str">
        <f t="shared" si="510"/>
        <v/>
      </c>
      <c r="AK423" s="315" t="str">
        <f t="shared" si="510"/>
        <v/>
      </c>
      <c r="AL423" s="315" t="str">
        <f t="shared" si="510"/>
        <v/>
      </c>
      <c r="AM423" s="315" t="str">
        <f t="shared" si="510"/>
        <v/>
      </c>
      <c r="AN423" s="315" t="str">
        <f t="shared" si="510"/>
        <v/>
      </c>
      <c r="AO423" s="315" t="str">
        <f t="shared" si="510"/>
        <v/>
      </c>
      <c r="AP423" s="303"/>
      <c r="AS423" s="311" t="str">
        <f>IF(C422="","",C422)</f>
        <v>九州</v>
      </c>
      <c r="AT423" s="311" t="str">
        <f>IF(D422="","",D422)</f>
        <v>四国</v>
      </c>
    </row>
    <row r="424" spans="2:47" ht="13.5" hidden="1" customHeight="1">
      <c r="B424" s="313"/>
      <c r="C424" s="675"/>
      <c r="D424" s="675"/>
      <c r="E424" s="26" t="s">
        <v>280</v>
      </c>
      <c r="F424" s="315" t="str">
        <f t="shared" ref="F424:AC424" si="511">IF(COUNTIFS(F$573:F$577,"&lt;&gt;",$AS$573:$AS$577,$AS424,$AT$573:$AT$577,$AT424,$E$573:$E$577,$E424),SUMIFS(F$573:F$577,$AS$573:$AS$577,$AS424,$AT$573:$AT$577,$AT424,$E$573:$E$577,$E424),"")</f>
        <v/>
      </c>
      <c r="G424" s="315" t="str">
        <f t="shared" si="511"/>
        <v/>
      </c>
      <c r="H424" s="315" t="str">
        <f t="shared" si="511"/>
        <v/>
      </c>
      <c r="I424" s="315" t="str">
        <f t="shared" si="511"/>
        <v/>
      </c>
      <c r="J424" s="315" t="str">
        <f t="shared" si="511"/>
        <v/>
      </c>
      <c r="K424" s="315" t="str">
        <f t="shared" si="511"/>
        <v/>
      </c>
      <c r="L424" s="315" t="str">
        <f t="shared" si="511"/>
        <v/>
      </c>
      <c r="M424" s="315" t="str">
        <f t="shared" si="511"/>
        <v/>
      </c>
      <c r="N424" s="315" t="str">
        <f t="shared" si="511"/>
        <v/>
      </c>
      <c r="O424" s="315" t="str">
        <f t="shared" si="511"/>
        <v/>
      </c>
      <c r="P424" s="315" t="str">
        <f t="shared" si="511"/>
        <v/>
      </c>
      <c r="Q424" s="315" t="str">
        <f t="shared" si="511"/>
        <v/>
      </c>
      <c r="R424" s="315" t="str">
        <f t="shared" si="511"/>
        <v/>
      </c>
      <c r="S424" s="315" t="str">
        <f t="shared" si="511"/>
        <v/>
      </c>
      <c r="T424" s="315" t="str">
        <f t="shared" si="511"/>
        <v/>
      </c>
      <c r="U424" s="315" t="str">
        <f t="shared" si="511"/>
        <v/>
      </c>
      <c r="V424" s="315" t="str">
        <f t="shared" si="511"/>
        <v/>
      </c>
      <c r="W424" s="315" t="str">
        <f t="shared" si="511"/>
        <v/>
      </c>
      <c r="X424" s="315" t="str">
        <f t="shared" si="511"/>
        <v/>
      </c>
      <c r="Y424" s="315" t="str">
        <f t="shared" si="511"/>
        <v/>
      </c>
      <c r="Z424" s="315" t="str">
        <f t="shared" si="511"/>
        <v/>
      </c>
      <c r="AA424" s="315" t="str">
        <f t="shared" si="511"/>
        <v/>
      </c>
      <c r="AB424" s="315" t="str">
        <f t="shared" si="511"/>
        <v/>
      </c>
      <c r="AC424" s="315" t="str">
        <f t="shared" si="511"/>
        <v/>
      </c>
      <c r="AD424" s="673" t="s">
        <v>281</v>
      </c>
      <c r="AE424" s="674"/>
      <c r="AF424" s="310" t="str">
        <f>IF(COUNT(F424:Q424)=0,"",SUM(F424:Q424))</f>
        <v/>
      </c>
      <c r="AG424" s="310" t="str">
        <f>IF(COUNT(R424:AC424)=0,"",SUM(R424:AC424))</f>
        <v/>
      </c>
      <c r="AH424" s="310" t="str">
        <f t="shared" ref="AH424:AO424" si="512">IF(COUNTIFS(AH$573:AH$577,"&lt;&gt;",$AS$573:$AS$577,$AS424,$AT$573:$AT$577,$AT424,$AD$573:$AD$577,$AD424),SUMIFS(AH$573:AH$577,$AS$573:$AS$577,$AS424,$AT$573:$AT$577,$AT424,$AD$573:$AD$577,$AD424),"")</f>
        <v/>
      </c>
      <c r="AI424" s="310" t="str">
        <f t="shared" si="512"/>
        <v/>
      </c>
      <c r="AJ424" s="310" t="str">
        <f t="shared" si="512"/>
        <v/>
      </c>
      <c r="AK424" s="310" t="str">
        <f t="shared" si="512"/>
        <v/>
      </c>
      <c r="AL424" s="310" t="str">
        <f t="shared" si="512"/>
        <v/>
      </c>
      <c r="AM424" s="310" t="str">
        <f t="shared" si="512"/>
        <v/>
      </c>
      <c r="AN424" s="310" t="str">
        <f t="shared" si="512"/>
        <v/>
      </c>
      <c r="AO424" s="310" t="str">
        <f t="shared" si="512"/>
        <v/>
      </c>
      <c r="AP424" s="335" t="str">
        <f>IF(COUNTIFS(AP$573:AP$577,"&lt;&gt;",$AS$573:$AS$577,$AS424,$AT$573:$AT$577,$AT424,$AD$573:$AD$577,$AD424),INDEX($AP$573:$AP$577,SUMPRODUCT(($AD$573:$AD$577=$AD424)*($AS$573:$AS$577=$AS424)*($AT$573:$AT$577=$AT424)*ROW($AS$573:$AS$577))-572,1),"")</f>
        <v/>
      </c>
      <c r="AS424" s="311" t="str">
        <f>IF(C422="","",C422)</f>
        <v>九州</v>
      </c>
      <c r="AT424" s="311" t="str">
        <f>IF(D422="","",D422)</f>
        <v>四国</v>
      </c>
    </row>
    <row r="425" spans="2:47" ht="13.5" hidden="1" customHeight="1"/>
    <row r="426" spans="2:47" ht="13.5" hidden="1" customHeight="1">
      <c r="C426" s="18" t="s">
        <v>305</v>
      </c>
      <c r="E426" s="18" t="s">
        <v>298</v>
      </c>
    </row>
    <row r="427" spans="2:47" ht="13.5" hidden="1" customHeight="1">
      <c r="B427" s="312"/>
      <c r="C427" s="686" t="s">
        <v>277</v>
      </c>
      <c r="D427" s="686" t="s">
        <v>278</v>
      </c>
      <c r="E427" s="687" t="s">
        <v>176</v>
      </c>
      <c r="F427" s="689" t="e">
        <f>DATE(#REF!,1,1)</f>
        <v>#REF!</v>
      </c>
      <c r="G427" s="689"/>
      <c r="H427" s="689"/>
      <c r="I427" s="689"/>
      <c r="J427" s="689"/>
      <c r="K427" s="689"/>
      <c r="L427" s="689"/>
      <c r="M427" s="689"/>
      <c r="N427" s="689"/>
      <c r="O427" s="689"/>
      <c r="P427" s="689"/>
      <c r="Q427" s="689"/>
      <c r="R427" s="689" t="e">
        <f>DATE(#REF!,1,1)</f>
        <v>#REF!</v>
      </c>
      <c r="S427" s="689"/>
      <c r="T427" s="689"/>
      <c r="U427" s="689"/>
      <c r="V427" s="689"/>
      <c r="W427" s="689"/>
      <c r="X427" s="689"/>
      <c r="Y427" s="689"/>
      <c r="Z427" s="689"/>
      <c r="AA427" s="689"/>
      <c r="AB427" s="689"/>
      <c r="AC427" s="689"/>
      <c r="AD427" s="687" t="s">
        <v>175</v>
      </c>
      <c r="AE427" s="690"/>
      <c r="AF427" s="685" t="e">
        <f>DATE(#REF!,1,1)</f>
        <v>#REF!</v>
      </c>
      <c r="AG427" s="685" t="e">
        <f>DATE(#REF!+1,1,1)</f>
        <v>#REF!</v>
      </c>
      <c r="AH427" s="685" t="e">
        <f>DATE(#REF!+2,1,1)</f>
        <v>#REF!</v>
      </c>
      <c r="AI427" s="685" t="e">
        <f>DATE(#REF!+3,1,1)</f>
        <v>#REF!</v>
      </c>
      <c r="AJ427" s="685" t="e">
        <f>DATE(#REF!+4,1,1)</f>
        <v>#REF!</v>
      </c>
      <c r="AK427" s="685" t="e">
        <f>DATE(#REF!+5,1,1)</f>
        <v>#REF!</v>
      </c>
      <c r="AL427" s="685" t="e">
        <f>DATE(#REF!+6,1,1)</f>
        <v>#REF!</v>
      </c>
      <c r="AM427" s="685" t="e">
        <f>DATE(#REF!+7,1,1)</f>
        <v>#REF!</v>
      </c>
      <c r="AN427" s="685" t="e">
        <f>DATE(#REF!+8,1,1)</f>
        <v>#REF!</v>
      </c>
      <c r="AO427" s="685" t="e">
        <f>DATE(#REF!+9,1,1)</f>
        <v>#REF!</v>
      </c>
      <c r="AP427" s="696" t="s">
        <v>268</v>
      </c>
    </row>
    <row r="428" spans="2:47" ht="13.5" hidden="1" customHeight="1">
      <c r="B428" s="313"/>
      <c r="C428" s="686"/>
      <c r="D428" s="686"/>
      <c r="E428" s="688"/>
      <c r="F428" s="25" t="s">
        <v>173</v>
      </c>
      <c r="G428" s="25" t="s">
        <v>174</v>
      </c>
      <c r="H428" s="25" t="s">
        <v>161</v>
      </c>
      <c r="I428" s="25" t="s">
        <v>162</v>
      </c>
      <c r="J428" s="25" t="s">
        <v>163</v>
      </c>
      <c r="K428" s="25" t="s">
        <v>164</v>
      </c>
      <c r="L428" s="25" t="s">
        <v>165</v>
      </c>
      <c r="M428" s="25" t="s">
        <v>166</v>
      </c>
      <c r="N428" s="25" t="s">
        <v>167</v>
      </c>
      <c r="O428" s="25" t="s">
        <v>168</v>
      </c>
      <c r="P428" s="25" t="s">
        <v>169</v>
      </c>
      <c r="Q428" s="25" t="s">
        <v>170</v>
      </c>
      <c r="R428" s="25" t="s">
        <v>173</v>
      </c>
      <c r="S428" s="25" t="s">
        <v>174</v>
      </c>
      <c r="T428" s="25" t="s">
        <v>161</v>
      </c>
      <c r="U428" s="25" t="s">
        <v>162</v>
      </c>
      <c r="V428" s="25" t="s">
        <v>163</v>
      </c>
      <c r="W428" s="25" t="s">
        <v>164</v>
      </c>
      <c r="X428" s="25" t="s">
        <v>165</v>
      </c>
      <c r="Y428" s="25" t="s">
        <v>166</v>
      </c>
      <c r="Z428" s="25" t="s">
        <v>167</v>
      </c>
      <c r="AA428" s="25" t="s">
        <v>168</v>
      </c>
      <c r="AB428" s="25" t="s">
        <v>169</v>
      </c>
      <c r="AC428" s="25" t="s">
        <v>170</v>
      </c>
      <c r="AD428" s="688"/>
      <c r="AE428" s="691"/>
      <c r="AF428" s="685"/>
      <c r="AG428" s="685"/>
      <c r="AH428" s="685"/>
      <c r="AI428" s="685"/>
      <c r="AJ428" s="685"/>
      <c r="AK428" s="685"/>
      <c r="AL428" s="685"/>
      <c r="AM428" s="685"/>
      <c r="AN428" s="685"/>
      <c r="AO428" s="685"/>
      <c r="AP428" s="685"/>
      <c r="AU428" s="14"/>
    </row>
    <row r="429" spans="2:47" ht="13.5" hidden="1" customHeight="1">
      <c r="B429" s="313"/>
      <c r="C429" s="675" t="str">
        <f>C426</f>
        <v>九州</v>
      </c>
      <c r="D429" s="675" t="s">
        <v>276</v>
      </c>
      <c r="E429" s="26" t="s">
        <v>279</v>
      </c>
      <c r="F429" s="315" t="str">
        <f t="shared" ref="F429:AC429" si="513">IF(COUNTIFS(F$573:F$577,"&lt;&gt;",$AS$573:$AS$577,$AS429,$AT$573:$AT$577,$AT429,$E$573:$E$577,$E429),SUMIFS(F$573:F$577,$AS$573:$AS$577,$AS429,$AT$573:$AT$577,$AT429,$E$573:$E$577,$E429),"")</f>
        <v/>
      </c>
      <c r="G429" s="315" t="str">
        <f t="shared" si="513"/>
        <v/>
      </c>
      <c r="H429" s="315" t="str">
        <f t="shared" si="513"/>
        <v/>
      </c>
      <c r="I429" s="315" t="str">
        <f t="shared" si="513"/>
        <v/>
      </c>
      <c r="J429" s="315" t="str">
        <f t="shared" si="513"/>
        <v/>
      </c>
      <c r="K429" s="315" t="str">
        <f t="shared" si="513"/>
        <v/>
      </c>
      <c r="L429" s="315" t="str">
        <f t="shared" si="513"/>
        <v/>
      </c>
      <c r="M429" s="315" t="str">
        <f t="shared" si="513"/>
        <v/>
      </c>
      <c r="N429" s="315" t="str">
        <f t="shared" si="513"/>
        <v/>
      </c>
      <c r="O429" s="315" t="str">
        <f t="shared" si="513"/>
        <v/>
      </c>
      <c r="P429" s="315" t="str">
        <f t="shared" si="513"/>
        <v/>
      </c>
      <c r="Q429" s="315" t="str">
        <f t="shared" si="513"/>
        <v/>
      </c>
      <c r="R429" s="315" t="str">
        <f t="shared" si="513"/>
        <v/>
      </c>
      <c r="S429" s="315" t="str">
        <f t="shared" si="513"/>
        <v/>
      </c>
      <c r="T429" s="315" t="str">
        <f t="shared" si="513"/>
        <v/>
      </c>
      <c r="U429" s="315" t="str">
        <f t="shared" si="513"/>
        <v/>
      </c>
      <c r="V429" s="315" t="str">
        <f t="shared" si="513"/>
        <v/>
      </c>
      <c r="W429" s="315" t="str">
        <f t="shared" si="513"/>
        <v/>
      </c>
      <c r="X429" s="315" t="str">
        <f t="shared" si="513"/>
        <v/>
      </c>
      <c r="Y429" s="315" t="str">
        <f t="shared" si="513"/>
        <v/>
      </c>
      <c r="Z429" s="315" t="str">
        <f t="shared" si="513"/>
        <v/>
      </c>
      <c r="AA429" s="315" t="str">
        <f t="shared" si="513"/>
        <v/>
      </c>
      <c r="AB429" s="315" t="str">
        <f t="shared" si="513"/>
        <v/>
      </c>
      <c r="AC429" s="315" t="str">
        <f t="shared" si="513"/>
        <v/>
      </c>
      <c r="AD429" s="671" t="s">
        <v>279</v>
      </c>
      <c r="AE429" s="26" t="s">
        <v>171</v>
      </c>
      <c r="AF429" s="310" t="str">
        <f>IF(COUNT(J429)=0,"",J429)</f>
        <v/>
      </c>
      <c r="AG429" s="310" t="str">
        <f>IF(COUNT(V429)=0,"",V429)</f>
        <v/>
      </c>
      <c r="AH429" s="315" t="str">
        <f t="shared" ref="AH429:AO430" si="514">IF(COUNTIFS(AH$573:AH$577,"&lt;&gt;",$AS$573:$AS$577,$AS429,$AT$573:$AT$577,$AT429,$AE$573:$AE$577,$AE429),SUMIFS(AH$573:AH$577,$AS$573:$AS$577,$AS429,$AT$573:$AT$577,$AT429,$AE$573:$AE$577,$AE429),"")</f>
        <v/>
      </c>
      <c r="AI429" s="315" t="str">
        <f t="shared" si="514"/>
        <v/>
      </c>
      <c r="AJ429" s="315" t="str">
        <f t="shared" si="514"/>
        <v/>
      </c>
      <c r="AK429" s="315" t="str">
        <f t="shared" si="514"/>
        <v/>
      </c>
      <c r="AL429" s="315" t="str">
        <f t="shared" si="514"/>
        <v/>
      </c>
      <c r="AM429" s="315" t="str">
        <f t="shared" si="514"/>
        <v/>
      </c>
      <c r="AN429" s="315" t="str">
        <f t="shared" si="514"/>
        <v/>
      </c>
      <c r="AO429" s="315" t="str">
        <f t="shared" si="514"/>
        <v/>
      </c>
      <c r="AP429" s="300"/>
      <c r="AS429" s="311" t="str">
        <f>IF(C429="","",C429)</f>
        <v>九州</v>
      </c>
      <c r="AT429" s="311" t="str">
        <f>IF(D429="","",D429)</f>
        <v>北海道</v>
      </c>
    </row>
    <row r="430" spans="2:47" ht="13.5" hidden="1" customHeight="1">
      <c r="B430" s="313"/>
      <c r="C430" s="675"/>
      <c r="D430" s="675"/>
      <c r="E430" s="302"/>
      <c r="F430" s="316"/>
      <c r="G430" s="316"/>
      <c r="H430" s="316"/>
      <c r="I430" s="316"/>
      <c r="J430" s="316"/>
      <c r="K430" s="316"/>
      <c r="L430" s="316"/>
      <c r="M430" s="316"/>
      <c r="N430" s="316"/>
      <c r="O430" s="316"/>
      <c r="P430" s="316"/>
      <c r="Q430" s="316"/>
      <c r="R430" s="316"/>
      <c r="S430" s="316"/>
      <c r="T430" s="316"/>
      <c r="U430" s="316"/>
      <c r="V430" s="316"/>
      <c r="W430" s="316"/>
      <c r="X430" s="316"/>
      <c r="Y430" s="316"/>
      <c r="Z430" s="316"/>
      <c r="AA430" s="316"/>
      <c r="AB430" s="316"/>
      <c r="AC430" s="316"/>
      <c r="AD430" s="672"/>
      <c r="AE430" s="26" t="s">
        <v>172</v>
      </c>
      <c r="AF430" s="310" t="str">
        <f>IF(COUNT(O429)=0,"",O429)</f>
        <v/>
      </c>
      <c r="AG430" s="310" t="str">
        <f>IF(COUNT(AA429)=0,"",AA429)</f>
        <v/>
      </c>
      <c r="AH430" s="315" t="str">
        <f t="shared" si="514"/>
        <v/>
      </c>
      <c r="AI430" s="315" t="str">
        <f t="shared" si="514"/>
        <v/>
      </c>
      <c r="AJ430" s="315" t="str">
        <f t="shared" si="514"/>
        <v/>
      </c>
      <c r="AK430" s="315" t="str">
        <f t="shared" si="514"/>
        <v/>
      </c>
      <c r="AL430" s="315" t="str">
        <f t="shared" si="514"/>
        <v/>
      </c>
      <c r="AM430" s="315" t="str">
        <f t="shared" si="514"/>
        <v/>
      </c>
      <c r="AN430" s="315" t="str">
        <f t="shared" si="514"/>
        <v/>
      </c>
      <c r="AO430" s="315" t="str">
        <f t="shared" si="514"/>
        <v/>
      </c>
      <c r="AP430" s="303"/>
      <c r="AS430" s="311" t="str">
        <f>IF(C429="","",C429)</f>
        <v>九州</v>
      </c>
      <c r="AT430" s="311" t="str">
        <f>IF(D429="","",D429)</f>
        <v>北海道</v>
      </c>
    </row>
    <row r="431" spans="2:47" ht="13.5" hidden="1" customHeight="1">
      <c r="B431" s="313"/>
      <c r="C431" s="675"/>
      <c r="D431" s="675"/>
      <c r="E431" s="26" t="s">
        <v>280</v>
      </c>
      <c r="F431" s="315" t="str">
        <f t="shared" ref="F431:O432" si="515">IF(COUNTIFS(F$573:F$577,"&lt;&gt;",$AS$573:$AS$577,$AS431,$AT$573:$AT$577,$AT431,$E$573:$E$577,$E431),SUMIFS(F$573:F$577,$AS$573:$AS$577,$AS431,$AT$573:$AT$577,$AT431,$E$573:$E$577,$E431),"")</f>
        <v/>
      </c>
      <c r="G431" s="315" t="str">
        <f t="shared" si="515"/>
        <v/>
      </c>
      <c r="H431" s="315" t="str">
        <f t="shared" si="515"/>
        <v/>
      </c>
      <c r="I431" s="315" t="str">
        <f t="shared" si="515"/>
        <v/>
      </c>
      <c r="J431" s="315" t="str">
        <f t="shared" si="515"/>
        <v/>
      </c>
      <c r="K431" s="315" t="str">
        <f t="shared" si="515"/>
        <v/>
      </c>
      <c r="L431" s="315" t="str">
        <f t="shared" si="515"/>
        <v/>
      </c>
      <c r="M431" s="315" t="str">
        <f t="shared" si="515"/>
        <v/>
      </c>
      <c r="N431" s="315" t="str">
        <f t="shared" si="515"/>
        <v/>
      </c>
      <c r="O431" s="315" t="str">
        <f t="shared" si="515"/>
        <v/>
      </c>
      <c r="P431" s="315" t="str">
        <f t="shared" ref="P431:AC432" si="516">IF(COUNTIFS(P$573:P$577,"&lt;&gt;",$AS$573:$AS$577,$AS431,$AT$573:$AT$577,$AT431,$E$573:$E$577,$E431),SUMIFS(P$573:P$577,$AS$573:$AS$577,$AS431,$AT$573:$AT$577,$AT431,$E$573:$E$577,$E431),"")</f>
        <v/>
      </c>
      <c r="Q431" s="315" t="str">
        <f t="shared" si="516"/>
        <v/>
      </c>
      <c r="R431" s="315" t="str">
        <f t="shared" si="516"/>
        <v/>
      </c>
      <c r="S431" s="315" t="str">
        <f t="shared" si="516"/>
        <v/>
      </c>
      <c r="T431" s="315" t="str">
        <f t="shared" si="516"/>
        <v/>
      </c>
      <c r="U431" s="315" t="str">
        <f t="shared" si="516"/>
        <v/>
      </c>
      <c r="V431" s="315" t="str">
        <f t="shared" si="516"/>
        <v/>
      </c>
      <c r="W431" s="315" t="str">
        <f t="shared" si="516"/>
        <v/>
      </c>
      <c r="X431" s="315" t="str">
        <f t="shared" si="516"/>
        <v/>
      </c>
      <c r="Y431" s="315" t="str">
        <f t="shared" si="516"/>
        <v/>
      </c>
      <c r="Z431" s="315" t="str">
        <f t="shared" si="516"/>
        <v/>
      </c>
      <c r="AA431" s="315" t="str">
        <f t="shared" si="516"/>
        <v/>
      </c>
      <c r="AB431" s="315" t="str">
        <f t="shared" si="516"/>
        <v/>
      </c>
      <c r="AC431" s="315" t="str">
        <f t="shared" si="516"/>
        <v/>
      </c>
      <c r="AD431" s="673" t="s">
        <v>281</v>
      </c>
      <c r="AE431" s="674"/>
      <c r="AF431" s="310" t="str">
        <f>IF(COUNT(F431:Q431)=0,"",SUM(F431:Q431))</f>
        <v/>
      </c>
      <c r="AG431" s="310" t="str">
        <f>IF(COUNT(R431:AC431)=0,"",SUM(R431:AC431))</f>
        <v/>
      </c>
      <c r="AH431" s="310" t="str">
        <f t="shared" ref="AH431:AO431" si="517">IF(COUNTIFS(AH$573:AH$577,"&lt;&gt;",$AS$573:$AS$577,$AS431,$AT$573:$AT$577,$AT431,$AD$573:$AD$577,$AD431),SUMIFS(AH$573:AH$577,$AS$573:$AS$577,$AS431,$AT$573:$AT$577,$AT431,$AD$573:$AD$577,$AD431),"")</f>
        <v/>
      </c>
      <c r="AI431" s="310" t="str">
        <f t="shared" si="517"/>
        <v/>
      </c>
      <c r="AJ431" s="310" t="str">
        <f t="shared" si="517"/>
        <v/>
      </c>
      <c r="AK431" s="310" t="str">
        <f t="shared" si="517"/>
        <v/>
      </c>
      <c r="AL431" s="310" t="str">
        <f t="shared" si="517"/>
        <v/>
      </c>
      <c r="AM431" s="310" t="str">
        <f t="shared" si="517"/>
        <v/>
      </c>
      <c r="AN431" s="310" t="str">
        <f t="shared" si="517"/>
        <v/>
      </c>
      <c r="AO431" s="310" t="str">
        <f t="shared" si="517"/>
        <v/>
      </c>
      <c r="AP431" s="335" t="str">
        <f>IF(COUNTIFS(AP$573:AP$577,"&lt;&gt;",$AS$573:$AS$577,$AS431,$AT$573:$AT$577,$AT431,$AD$573:$AD$577,$AD431),INDEX($AP$573:$AP$577,SUMPRODUCT(($AD$573:$AD$577=$AD431)*($AS$573:$AS$577=$AS431)*($AT$573:$AT$577=$AT431)*ROW($AS$573:$AS$577))-572,1),"")</f>
        <v/>
      </c>
      <c r="AS431" s="311" t="str">
        <f>IF(C429="","",C429)</f>
        <v>九州</v>
      </c>
      <c r="AT431" s="311" t="str">
        <f>IF(D429="","",D429)</f>
        <v>北海道</v>
      </c>
    </row>
    <row r="432" spans="2:47" ht="13.5" hidden="1" customHeight="1">
      <c r="B432" s="313"/>
      <c r="C432" s="675" t="str">
        <f>C426</f>
        <v>九州</v>
      </c>
      <c r="D432" s="675" t="s">
        <v>283</v>
      </c>
      <c r="E432" s="26" t="s">
        <v>279</v>
      </c>
      <c r="F432" s="315" t="str">
        <f t="shared" si="515"/>
        <v/>
      </c>
      <c r="G432" s="315" t="str">
        <f t="shared" si="515"/>
        <v/>
      </c>
      <c r="H432" s="315" t="str">
        <f t="shared" si="515"/>
        <v/>
      </c>
      <c r="I432" s="315" t="str">
        <f t="shared" si="515"/>
        <v/>
      </c>
      <c r="J432" s="315" t="str">
        <f t="shared" si="515"/>
        <v/>
      </c>
      <c r="K432" s="315" t="str">
        <f t="shared" si="515"/>
        <v/>
      </c>
      <c r="L432" s="315" t="str">
        <f t="shared" si="515"/>
        <v/>
      </c>
      <c r="M432" s="315" t="str">
        <f t="shared" si="515"/>
        <v/>
      </c>
      <c r="N432" s="315" t="str">
        <f t="shared" si="515"/>
        <v/>
      </c>
      <c r="O432" s="315" t="str">
        <f t="shared" si="515"/>
        <v/>
      </c>
      <c r="P432" s="315" t="str">
        <f t="shared" si="516"/>
        <v/>
      </c>
      <c r="Q432" s="315" t="str">
        <f t="shared" si="516"/>
        <v/>
      </c>
      <c r="R432" s="315" t="str">
        <f t="shared" si="516"/>
        <v/>
      </c>
      <c r="S432" s="315" t="str">
        <f t="shared" si="516"/>
        <v/>
      </c>
      <c r="T432" s="315" t="str">
        <f t="shared" si="516"/>
        <v/>
      </c>
      <c r="U432" s="315" t="str">
        <f t="shared" si="516"/>
        <v/>
      </c>
      <c r="V432" s="315" t="str">
        <f t="shared" si="516"/>
        <v/>
      </c>
      <c r="W432" s="315" t="str">
        <f t="shared" si="516"/>
        <v/>
      </c>
      <c r="X432" s="315" t="str">
        <f t="shared" si="516"/>
        <v/>
      </c>
      <c r="Y432" s="315" t="str">
        <f t="shared" si="516"/>
        <v/>
      </c>
      <c r="Z432" s="315" t="str">
        <f t="shared" si="516"/>
        <v/>
      </c>
      <c r="AA432" s="315" t="str">
        <f t="shared" si="516"/>
        <v/>
      </c>
      <c r="AB432" s="315" t="str">
        <f t="shared" si="516"/>
        <v/>
      </c>
      <c r="AC432" s="315" t="str">
        <f t="shared" si="516"/>
        <v/>
      </c>
      <c r="AD432" s="671" t="s">
        <v>279</v>
      </c>
      <c r="AE432" s="26" t="s">
        <v>171</v>
      </c>
      <c r="AF432" s="310" t="str">
        <f>IF(COUNT(J432)=0,"",J432)</f>
        <v/>
      </c>
      <c r="AG432" s="310" t="str">
        <f>IF(COUNT(V432)=0,"",V432)</f>
        <v/>
      </c>
      <c r="AH432" s="315" t="str">
        <f t="shared" ref="AH432:AO433" si="518">IF(COUNTIFS(AH$573:AH$577,"&lt;&gt;",$AS$573:$AS$577,$AS432,$AT$573:$AT$577,$AT432,$AE$573:$AE$577,$AE432),SUMIFS(AH$573:AH$577,$AS$573:$AS$577,$AS432,$AT$573:$AT$577,$AT432,$AE$573:$AE$577,$AE432),"")</f>
        <v/>
      </c>
      <c r="AI432" s="315" t="str">
        <f t="shared" si="518"/>
        <v/>
      </c>
      <c r="AJ432" s="315" t="str">
        <f t="shared" si="518"/>
        <v/>
      </c>
      <c r="AK432" s="315" t="str">
        <f t="shared" si="518"/>
        <v/>
      </c>
      <c r="AL432" s="315" t="str">
        <f t="shared" si="518"/>
        <v/>
      </c>
      <c r="AM432" s="315" t="str">
        <f t="shared" si="518"/>
        <v/>
      </c>
      <c r="AN432" s="315" t="str">
        <f t="shared" si="518"/>
        <v/>
      </c>
      <c r="AO432" s="315" t="str">
        <f t="shared" si="518"/>
        <v/>
      </c>
      <c r="AP432" s="300"/>
      <c r="AS432" s="311" t="str">
        <f>IF(C432="","",C432)</f>
        <v>九州</v>
      </c>
      <c r="AT432" s="311" t="str">
        <f>IF(D432="","",D432)</f>
        <v>東北</v>
      </c>
    </row>
    <row r="433" spans="2:46" ht="13.5" hidden="1" customHeight="1">
      <c r="B433" s="313"/>
      <c r="C433" s="675"/>
      <c r="D433" s="675"/>
      <c r="E433" s="302"/>
      <c r="F433" s="316"/>
      <c r="G433" s="316"/>
      <c r="H433" s="316"/>
      <c r="I433" s="316"/>
      <c r="J433" s="316"/>
      <c r="K433" s="316"/>
      <c r="L433" s="316"/>
      <c r="M433" s="316"/>
      <c r="N433" s="316"/>
      <c r="O433" s="316"/>
      <c r="P433" s="316"/>
      <c r="Q433" s="316"/>
      <c r="R433" s="316"/>
      <c r="S433" s="316"/>
      <c r="T433" s="316"/>
      <c r="U433" s="316"/>
      <c r="V433" s="316"/>
      <c r="W433" s="316"/>
      <c r="X433" s="316"/>
      <c r="Y433" s="316"/>
      <c r="Z433" s="316"/>
      <c r="AA433" s="316"/>
      <c r="AB433" s="316"/>
      <c r="AC433" s="316"/>
      <c r="AD433" s="672"/>
      <c r="AE433" s="26" t="s">
        <v>172</v>
      </c>
      <c r="AF433" s="310" t="str">
        <f>IF(COUNT(O432)=0,"",O432)</f>
        <v/>
      </c>
      <c r="AG433" s="310" t="str">
        <f>IF(COUNT(AA432)=0,"",AA432)</f>
        <v/>
      </c>
      <c r="AH433" s="315" t="str">
        <f t="shared" si="518"/>
        <v/>
      </c>
      <c r="AI433" s="315" t="str">
        <f t="shared" si="518"/>
        <v/>
      </c>
      <c r="AJ433" s="315" t="str">
        <f t="shared" si="518"/>
        <v/>
      </c>
      <c r="AK433" s="315" t="str">
        <f t="shared" si="518"/>
        <v/>
      </c>
      <c r="AL433" s="315" t="str">
        <f t="shared" si="518"/>
        <v/>
      </c>
      <c r="AM433" s="315" t="str">
        <f t="shared" si="518"/>
        <v/>
      </c>
      <c r="AN433" s="315" t="str">
        <f t="shared" si="518"/>
        <v/>
      </c>
      <c r="AO433" s="315" t="str">
        <f t="shared" si="518"/>
        <v/>
      </c>
      <c r="AP433" s="303"/>
      <c r="AS433" s="311" t="str">
        <f>IF(C432="","",C432)</f>
        <v>九州</v>
      </c>
      <c r="AT433" s="311" t="str">
        <f>IF(D432="","",D432)</f>
        <v>東北</v>
      </c>
    </row>
    <row r="434" spans="2:46" ht="13.5" hidden="1" customHeight="1">
      <c r="B434" s="313"/>
      <c r="C434" s="675"/>
      <c r="D434" s="675"/>
      <c r="E434" s="26" t="s">
        <v>280</v>
      </c>
      <c r="F434" s="315" t="str">
        <f t="shared" ref="F434:O435" si="519">IF(COUNTIFS(F$573:F$577,"&lt;&gt;",$AS$573:$AS$577,$AS434,$AT$573:$AT$577,$AT434,$E$573:$E$577,$E434),SUMIFS(F$573:F$577,$AS$573:$AS$577,$AS434,$AT$573:$AT$577,$AT434,$E$573:$E$577,$E434),"")</f>
        <v/>
      </c>
      <c r="G434" s="315" t="str">
        <f t="shared" si="519"/>
        <v/>
      </c>
      <c r="H434" s="315" t="str">
        <f t="shared" si="519"/>
        <v/>
      </c>
      <c r="I434" s="315" t="str">
        <f t="shared" si="519"/>
        <v/>
      </c>
      <c r="J434" s="315" t="str">
        <f t="shared" si="519"/>
        <v/>
      </c>
      <c r="K434" s="315" t="str">
        <f t="shared" si="519"/>
        <v/>
      </c>
      <c r="L434" s="315" t="str">
        <f t="shared" si="519"/>
        <v/>
      </c>
      <c r="M434" s="315" t="str">
        <f t="shared" si="519"/>
        <v/>
      </c>
      <c r="N434" s="315" t="str">
        <f t="shared" si="519"/>
        <v/>
      </c>
      <c r="O434" s="315" t="str">
        <f t="shared" si="519"/>
        <v/>
      </c>
      <c r="P434" s="315" t="str">
        <f t="shared" ref="P434:AC435" si="520">IF(COUNTIFS(P$573:P$577,"&lt;&gt;",$AS$573:$AS$577,$AS434,$AT$573:$AT$577,$AT434,$E$573:$E$577,$E434),SUMIFS(P$573:P$577,$AS$573:$AS$577,$AS434,$AT$573:$AT$577,$AT434,$E$573:$E$577,$E434),"")</f>
        <v/>
      </c>
      <c r="Q434" s="315" t="str">
        <f t="shared" si="520"/>
        <v/>
      </c>
      <c r="R434" s="315" t="str">
        <f t="shared" si="520"/>
        <v/>
      </c>
      <c r="S434" s="315" t="str">
        <f t="shared" si="520"/>
        <v/>
      </c>
      <c r="T434" s="315" t="str">
        <f t="shared" si="520"/>
        <v/>
      </c>
      <c r="U434" s="315" t="str">
        <f t="shared" si="520"/>
        <v/>
      </c>
      <c r="V434" s="315" t="str">
        <f t="shared" si="520"/>
        <v/>
      </c>
      <c r="W434" s="315" t="str">
        <f t="shared" si="520"/>
        <v/>
      </c>
      <c r="X434" s="315" t="str">
        <f t="shared" si="520"/>
        <v/>
      </c>
      <c r="Y434" s="315" t="str">
        <f t="shared" si="520"/>
        <v/>
      </c>
      <c r="Z434" s="315" t="str">
        <f t="shared" si="520"/>
        <v/>
      </c>
      <c r="AA434" s="315" t="str">
        <f t="shared" si="520"/>
        <v/>
      </c>
      <c r="AB434" s="315" t="str">
        <f t="shared" si="520"/>
        <v/>
      </c>
      <c r="AC434" s="315" t="str">
        <f t="shared" si="520"/>
        <v/>
      </c>
      <c r="AD434" s="673" t="s">
        <v>281</v>
      </c>
      <c r="AE434" s="674"/>
      <c r="AF434" s="310" t="str">
        <f>IF(COUNT(F434:Q434)=0,"",SUM(F434:Q434))</f>
        <v/>
      </c>
      <c r="AG434" s="310" t="str">
        <f>IF(COUNT(R434:AC434)=0,"",SUM(R434:AC434))</f>
        <v/>
      </c>
      <c r="AH434" s="310" t="str">
        <f t="shared" ref="AH434:AO434" si="521">IF(COUNTIFS(AH$573:AH$577,"&lt;&gt;",$AS$573:$AS$577,$AS434,$AT$573:$AT$577,$AT434,$AD$573:$AD$577,$AD434),SUMIFS(AH$573:AH$577,$AS$573:$AS$577,$AS434,$AT$573:$AT$577,$AT434,$AD$573:$AD$577,$AD434),"")</f>
        <v/>
      </c>
      <c r="AI434" s="310" t="str">
        <f t="shared" si="521"/>
        <v/>
      </c>
      <c r="AJ434" s="310" t="str">
        <f t="shared" si="521"/>
        <v/>
      </c>
      <c r="AK434" s="310" t="str">
        <f t="shared" si="521"/>
        <v/>
      </c>
      <c r="AL434" s="310" t="str">
        <f t="shared" si="521"/>
        <v/>
      </c>
      <c r="AM434" s="310" t="str">
        <f t="shared" si="521"/>
        <v/>
      </c>
      <c r="AN434" s="310" t="str">
        <f t="shared" si="521"/>
        <v/>
      </c>
      <c r="AO434" s="310" t="str">
        <f t="shared" si="521"/>
        <v/>
      </c>
      <c r="AP434" s="335" t="str">
        <f>IF(COUNTIFS(AP$573:AP$577,"&lt;&gt;",$AS$573:$AS$577,$AS434,$AT$573:$AT$577,$AT434,$AD$573:$AD$577,$AD434),INDEX($AP$573:$AP$577,SUMPRODUCT(($AD$573:$AD$577=$AD434)*($AS$573:$AS$577=$AS434)*($AT$573:$AT$577=$AT434)*ROW($AS$573:$AS$577))-572,1),"")</f>
        <v/>
      </c>
      <c r="AS434" s="311" t="str">
        <f>IF(C432="","",C432)</f>
        <v>九州</v>
      </c>
      <c r="AT434" s="311" t="str">
        <f>IF(D432="","",D432)</f>
        <v>東北</v>
      </c>
    </row>
    <row r="435" spans="2:46" ht="13.5" hidden="1" customHeight="1">
      <c r="B435" s="313"/>
      <c r="C435" s="675" t="str">
        <f>C426</f>
        <v>九州</v>
      </c>
      <c r="D435" s="675" t="s">
        <v>286</v>
      </c>
      <c r="E435" s="26" t="s">
        <v>279</v>
      </c>
      <c r="F435" s="315" t="str">
        <f t="shared" si="519"/>
        <v/>
      </c>
      <c r="G435" s="315" t="str">
        <f t="shared" si="519"/>
        <v/>
      </c>
      <c r="H435" s="315" t="str">
        <f t="shared" si="519"/>
        <v/>
      </c>
      <c r="I435" s="315" t="str">
        <f t="shared" si="519"/>
        <v/>
      </c>
      <c r="J435" s="315" t="str">
        <f t="shared" si="519"/>
        <v/>
      </c>
      <c r="K435" s="315" t="str">
        <f t="shared" si="519"/>
        <v/>
      </c>
      <c r="L435" s="315" t="str">
        <f t="shared" si="519"/>
        <v/>
      </c>
      <c r="M435" s="315" t="str">
        <f t="shared" si="519"/>
        <v/>
      </c>
      <c r="N435" s="315" t="str">
        <f t="shared" si="519"/>
        <v/>
      </c>
      <c r="O435" s="315" t="str">
        <f t="shared" si="519"/>
        <v/>
      </c>
      <c r="P435" s="315" t="str">
        <f t="shared" si="520"/>
        <v/>
      </c>
      <c r="Q435" s="315" t="str">
        <f t="shared" si="520"/>
        <v/>
      </c>
      <c r="R435" s="315" t="str">
        <f t="shared" si="520"/>
        <v/>
      </c>
      <c r="S435" s="315" t="str">
        <f t="shared" si="520"/>
        <v/>
      </c>
      <c r="T435" s="315" t="str">
        <f t="shared" si="520"/>
        <v/>
      </c>
      <c r="U435" s="315" t="str">
        <f t="shared" si="520"/>
        <v/>
      </c>
      <c r="V435" s="315" t="str">
        <f t="shared" si="520"/>
        <v/>
      </c>
      <c r="W435" s="315" t="str">
        <f t="shared" si="520"/>
        <v/>
      </c>
      <c r="X435" s="315" t="str">
        <f t="shared" si="520"/>
        <v/>
      </c>
      <c r="Y435" s="315" t="str">
        <f t="shared" si="520"/>
        <v/>
      </c>
      <c r="Z435" s="315" t="str">
        <f t="shared" si="520"/>
        <v/>
      </c>
      <c r="AA435" s="315" t="str">
        <f t="shared" si="520"/>
        <v/>
      </c>
      <c r="AB435" s="315" t="str">
        <f t="shared" si="520"/>
        <v/>
      </c>
      <c r="AC435" s="315" t="str">
        <f t="shared" si="520"/>
        <v/>
      </c>
      <c r="AD435" s="671" t="s">
        <v>279</v>
      </c>
      <c r="AE435" s="26" t="s">
        <v>171</v>
      </c>
      <c r="AF435" s="310" t="str">
        <f>IF(COUNT(J435)=0,"",J435)</f>
        <v/>
      </c>
      <c r="AG435" s="310" t="str">
        <f>IF(COUNT(V435)=0,"",V435)</f>
        <v/>
      </c>
      <c r="AH435" s="315" t="str">
        <f t="shared" ref="AH435:AO436" si="522">IF(COUNTIFS(AH$573:AH$577,"&lt;&gt;",$AS$573:$AS$577,$AS435,$AT$573:$AT$577,$AT435,$AE$573:$AE$577,$AE435),SUMIFS(AH$573:AH$577,$AS$573:$AS$577,$AS435,$AT$573:$AT$577,$AT435,$AE$573:$AE$577,$AE435),"")</f>
        <v/>
      </c>
      <c r="AI435" s="315" t="str">
        <f t="shared" si="522"/>
        <v/>
      </c>
      <c r="AJ435" s="315" t="str">
        <f t="shared" si="522"/>
        <v/>
      </c>
      <c r="AK435" s="315" t="str">
        <f t="shared" si="522"/>
        <v/>
      </c>
      <c r="AL435" s="315" t="str">
        <f t="shared" si="522"/>
        <v/>
      </c>
      <c r="AM435" s="315" t="str">
        <f t="shared" si="522"/>
        <v/>
      </c>
      <c r="AN435" s="315" t="str">
        <f t="shared" si="522"/>
        <v/>
      </c>
      <c r="AO435" s="315" t="str">
        <f t="shared" si="522"/>
        <v/>
      </c>
      <c r="AP435" s="300"/>
      <c r="AS435" s="311" t="str">
        <f>IF(C435="","",C435)</f>
        <v>九州</v>
      </c>
      <c r="AT435" s="311" t="str">
        <f>IF(D435="","",D435)</f>
        <v>東京</v>
      </c>
    </row>
    <row r="436" spans="2:46" ht="13.5" hidden="1" customHeight="1">
      <c r="B436" s="313"/>
      <c r="C436" s="675"/>
      <c r="D436" s="675"/>
      <c r="E436" s="302"/>
      <c r="F436" s="316"/>
      <c r="G436" s="316"/>
      <c r="H436" s="316"/>
      <c r="I436" s="316"/>
      <c r="J436" s="316"/>
      <c r="K436" s="316"/>
      <c r="L436" s="316"/>
      <c r="M436" s="316"/>
      <c r="N436" s="316"/>
      <c r="O436" s="316"/>
      <c r="P436" s="316"/>
      <c r="Q436" s="316"/>
      <c r="R436" s="316"/>
      <c r="S436" s="316"/>
      <c r="T436" s="316"/>
      <c r="U436" s="316"/>
      <c r="V436" s="316"/>
      <c r="W436" s="316"/>
      <c r="X436" s="316"/>
      <c r="Y436" s="316"/>
      <c r="Z436" s="316"/>
      <c r="AA436" s="316"/>
      <c r="AB436" s="316"/>
      <c r="AC436" s="316"/>
      <c r="AD436" s="672"/>
      <c r="AE436" s="26" t="s">
        <v>172</v>
      </c>
      <c r="AF436" s="310" t="str">
        <f>IF(COUNT(O435)=0,"",O435)</f>
        <v/>
      </c>
      <c r="AG436" s="310" t="str">
        <f>IF(COUNT(AA435)=0,"",AA435)</f>
        <v/>
      </c>
      <c r="AH436" s="315" t="str">
        <f t="shared" si="522"/>
        <v/>
      </c>
      <c r="AI436" s="315" t="str">
        <f t="shared" si="522"/>
        <v/>
      </c>
      <c r="AJ436" s="315" t="str">
        <f t="shared" si="522"/>
        <v/>
      </c>
      <c r="AK436" s="315" t="str">
        <f t="shared" si="522"/>
        <v/>
      </c>
      <c r="AL436" s="315" t="str">
        <f t="shared" si="522"/>
        <v/>
      </c>
      <c r="AM436" s="315" t="str">
        <f t="shared" si="522"/>
        <v/>
      </c>
      <c r="AN436" s="315" t="str">
        <f t="shared" si="522"/>
        <v/>
      </c>
      <c r="AO436" s="315" t="str">
        <f t="shared" si="522"/>
        <v/>
      </c>
      <c r="AP436" s="303"/>
      <c r="AS436" s="311" t="str">
        <f>IF(C435="","",C435)</f>
        <v>九州</v>
      </c>
      <c r="AT436" s="311" t="str">
        <f>IF(D435="","",D435)</f>
        <v>東京</v>
      </c>
    </row>
    <row r="437" spans="2:46" ht="13.5" hidden="1" customHeight="1">
      <c r="B437" s="313"/>
      <c r="C437" s="675"/>
      <c r="D437" s="675"/>
      <c r="E437" s="26" t="s">
        <v>280</v>
      </c>
      <c r="F437" s="315" t="str">
        <f t="shared" ref="F437:O438" si="523">IF(COUNTIFS(F$573:F$577,"&lt;&gt;",$AS$573:$AS$577,$AS437,$AT$573:$AT$577,$AT437,$E$573:$E$577,$E437),SUMIFS(F$573:F$577,$AS$573:$AS$577,$AS437,$AT$573:$AT$577,$AT437,$E$573:$E$577,$E437),"")</f>
        <v/>
      </c>
      <c r="G437" s="315" t="str">
        <f t="shared" si="523"/>
        <v/>
      </c>
      <c r="H437" s="315" t="str">
        <f t="shared" si="523"/>
        <v/>
      </c>
      <c r="I437" s="315" t="str">
        <f t="shared" si="523"/>
        <v/>
      </c>
      <c r="J437" s="315" t="str">
        <f t="shared" si="523"/>
        <v/>
      </c>
      <c r="K437" s="315" t="str">
        <f t="shared" si="523"/>
        <v/>
      </c>
      <c r="L437" s="315" t="str">
        <f t="shared" si="523"/>
        <v/>
      </c>
      <c r="M437" s="315" t="str">
        <f t="shared" si="523"/>
        <v/>
      </c>
      <c r="N437" s="315" t="str">
        <f t="shared" si="523"/>
        <v/>
      </c>
      <c r="O437" s="315" t="str">
        <f t="shared" si="523"/>
        <v/>
      </c>
      <c r="P437" s="315" t="str">
        <f t="shared" ref="P437:AC438" si="524">IF(COUNTIFS(P$573:P$577,"&lt;&gt;",$AS$573:$AS$577,$AS437,$AT$573:$AT$577,$AT437,$E$573:$E$577,$E437),SUMIFS(P$573:P$577,$AS$573:$AS$577,$AS437,$AT$573:$AT$577,$AT437,$E$573:$E$577,$E437),"")</f>
        <v/>
      </c>
      <c r="Q437" s="315" t="str">
        <f t="shared" si="524"/>
        <v/>
      </c>
      <c r="R437" s="315" t="str">
        <f t="shared" si="524"/>
        <v/>
      </c>
      <c r="S437" s="315" t="str">
        <f t="shared" si="524"/>
        <v/>
      </c>
      <c r="T437" s="315" t="str">
        <f t="shared" si="524"/>
        <v/>
      </c>
      <c r="U437" s="315" t="str">
        <f t="shared" si="524"/>
        <v/>
      </c>
      <c r="V437" s="315" t="str">
        <f t="shared" si="524"/>
        <v/>
      </c>
      <c r="W437" s="315" t="str">
        <f t="shared" si="524"/>
        <v/>
      </c>
      <c r="X437" s="315" t="str">
        <f t="shared" si="524"/>
        <v/>
      </c>
      <c r="Y437" s="315" t="str">
        <f t="shared" si="524"/>
        <v/>
      </c>
      <c r="Z437" s="315" t="str">
        <f t="shared" si="524"/>
        <v/>
      </c>
      <c r="AA437" s="315" t="str">
        <f t="shared" si="524"/>
        <v/>
      </c>
      <c r="AB437" s="315" t="str">
        <f t="shared" si="524"/>
        <v/>
      </c>
      <c r="AC437" s="315" t="str">
        <f t="shared" si="524"/>
        <v/>
      </c>
      <c r="AD437" s="673" t="s">
        <v>281</v>
      </c>
      <c r="AE437" s="674"/>
      <c r="AF437" s="310" t="str">
        <f>IF(COUNT(F437:Q437)=0,"",SUM(F437:Q437))</f>
        <v/>
      </c>
      <c r="AG437" s="310" t="str">
        <f>IF(COUNT(R437:AC437)=0,"",SUM(R437:AC437))</f>
        <v/>
      </c>
      <c r="AH437" s="310" t="str">
        <f t="shared" ref="AH437:AO437" si="525">IF(COUNTIFS(AH$573:AH$577,"&lt;&gt;",$AS$573:$AS$577,$AS437,$AT$573:$AT$577,$AT437,$AD$573:$AD$577,$AD437),SUMIFS(AH$573:AH$577,$AS$573:$AS$577,$AS437,$AT$573:$AT$577,$AT437,$AD$573:$AD$577,$AD437),"")</f>
        <v/>
      </c>
      <c r="AI437" s="310" t="str">
        <f t="shared" si="525"/>
        <v/>
      </c>
      <c r="AJ437" s="310" t="str">
        <f t="shared" si="525"/>
        <v/>
      </c>
      <c r="AK437" s="310" t="str">
        <f t="shared" si="525"/>
        <v/>
      </c>
      <c r="AL437" s="310" t="str">
        <f t="shared" si="525"/>
        <v/>
      </c>
      <c r="AM437" s="310" t="str">
        <f t="shared" si="525"/>
        <v/>
      </c>
      <c r="AN437" s="310" t="str">
        <f t="shared" si="525"/>
        <v/>
      </c>
      <c r="AO437" s="310" t="str">
        <f t="shared" si="525"/>
        <v/>
      </c>
      <c r="AP437" s="335" t="str">
        <f>IF(COUNTIFS(AP$573:AP$577,"&lt;&gt;",$AS$573:$AS$577,$AS437,$AT$573:$AT$577,$AT437,$AD$573:$AD$577,$AD437),INDEX($AP$573:$AP$577,SUMPRODUCT(($AD$573:$AD$577=$AD437)*($AS$573:$AS$577=$AS437)*($AT$573:$AT$577=$AT437)*ROW($AS$573:$AS$577))-572,1),"")</f>
        <v/>
      </c>
      <c r="AS437" s="311" t="str">
        <f>IF(C435="","",C435)</f>
        <v>九州</v>
      </c>
      <c r="AT437" s="311" t="str">
        <f>IF(D435="","",D435)</f>
        <v>東京</v>
      </c>
    </row>
    <row r="438" spans="2:46" ht="13.5" hidden="1" customHeight="1">
      <c r="B438" s="313"/>
      <c r="C438" s="675" t="str">
        <f>C426</f>
        <v>九州</v>
      </c>
      <c r="D438" s="675" t="s">
        <v>284</v>
      </c>
      <c r="E438" s="26" t="s">
        <v>279</v>
      </c>
      <c r="F438" s="315" t="str">
        <f t="shared" si="523"/>
        <v/>
      </c>
      <c r="G438" s="315" t="str">
        <f t="shared" si="523"/>
        <v/>
      </c>
      <c r="H438" s="315" t="str">
        <f t="shared" si="523"/>
        <v/>
      </c>
      <c r="I438" s="315" t="str">
        <f t="shared" si="523"/>
        <v/>
      </c>
      <c r="J438" s="315" t="str">
        <f t="shared" si="523"/>
        <v/>
      </c>
      <c r="K438" s="315" t="str">
        <f t="shared" si="523"/>
        <v/>
      </c>
      <c r="L438" s="315" t="str">
        <f t="shared" si="523"/>
        <v/>
      </c>
      <c r="M438" s="315" t="str">
        <f t="shared" si="523"/>
        <v/>
      </c>
      <c r="N438" s="315" t="str">
        <f t="shared" si="523"/>
        <v/>
      </c>
      <c r="O438" s="315" t="str">
        <f t="shared" si="523"/>
        <v/>
      </c>
      <c r="P438" s="315" t="str">
        <f t="shared" si="524"/>
        <v/>
      </c>
      <c r="Q438" s="315" t="str">
        <f t="shared" si="524"/>
        <v/>
      </c>
      <c r="R438" s="315" t="str">
        <f t="shared" si="524"/>
        <v/>
      </c>
      <c r="S438" s="315" t="str">
        <f t="shared" si="524"/>
        <v/>
      </c>
      <c r="T438" s="315" t="str">
        <f t="shared" si="524"/>
        <v/>
      </c>
      <c r="U438" s="315" t="str">
        <f t="shared" si="524"/>
        <v/>
      </c>
      <c r="V438" s="315" t="str">
        <f t="shared" si="524"/>
        <v/>
      </c>
      <c r="W438" s="315" t="str">
        <f t="shared" si="524"/>
        <v/>
      </c>
      <c r="X438" s="315" t="str">
        <f t="shared" si="524"/>
        <v/>
      </c>
      <c r="Y438" s="315" t="str">
        <f t="shared" si="524"/>
        <v/>
      </c>
      <c r="Z438" s="315" t="str">
        <f t="shared" si="524"/>
        <v/>
      </c>
      <c r="AA438" s="315" t="str">
        <f t="shared" si="524"/>
        <v/>
      </c>
      <c r="AB438" s="315" t="str">
        <f t="shared" si="524"/>
        <v/>
      </c>
      <c r="AC438" s="315" t="str">
        <f t="shared" si="524"/>
        <v/>
      </c>
      <c r="AD438" s="671" t="s">
        <v>279</v>
      </c>
      <c r="AE438" s="26" t="s">
        <v>171</v>
      </c>
      <c r="AF438" s="310" t="str">
        <f>IF(COUNT(J438)=0,"",J438)</f>
        <v/>
      </c>
      <c r="AG438" s="310" t="str">
        <f>IF(COUNT(V438)=0,"",V438)</f>
        <v/>
      </c>
      <c r="AH438" s="315" t="str">
        <f t="shared" ref="AH438:AO439" si="526">IF(COUNTIFS(AH$573:AH$577,"&lt;&gt;",$AS$573:$AS$577,$AS438,$AT$573:$AT$577,$AT438,$AE$573:$AE$577,$AE438),SUMIFS(AH$573:AH$577,$AS$573:$AS$577,$AS438,$AT$573:$AT$577,$AT438,$AE$573:$AE$577,$AE438),"")</f>
        <v/>
      </c>
      <c r="AI438" s="315" t="str">
        <f t="shared" si="526"/>
        <v/>
      </c>
      <c r="AJ438" s="315" t="str">
        <f t="shared" si="526"/>
        <v/>
      </c>
      <c r="AK438" s="315" t="str">
        <f t="shared" si="526"/>
        <v/>
      </c>
      <c r="AL438" s="315" t="str">
        <f t="shared" si="526"/>
        <v/>
      </c>
      <c r="AM438" s="315" t="str">
        <f t="shared" si="526"/>
        <v/>
      </c>
      <c r="AN438" s="315" t="str">
        <f t="shared" si="526"/>
        <v/>
      </c>
      <c r="AO438" s="315" t="str">
        <f t="shared" si="526"/>
        <v/>
      </c>
      <c r="AP438" s="300"/>
      <c r="AS438" s="311" t="str">
        <f>IF(C438="","",C438)</f>
        <v>九州</v>
      </c>
      <c r="AT438" s="311" t="str">
        <f>IF(D438="","",D438)</f>
        <v>中部</v>
      </c>
    </row>
    <row r="439" spans="2:46" ht="13.5" hidden="1" customHeight="1">
      <c r="B439" s="313"/>
      <c r="C439" s="675"/>
      <c r="D439" s="675"/>
      <c r="E439" s="302"/>
      <c r="F439" s="316"/>
      <c r="G439" s="316"/>
      <c r="H439" s="316"/>
      <c r="I439" s="316"/>
      <c r="J439" s="316"/>
      <c r="K439" s="316"/>
      <c r="L439" s="316"/>
      <c r="M439" s="316"/>
      <c r="N439" s="316"/>
      <c r="O439" s="316"/>
      <c r="P439" s="316"/>
      <c r="Q439" s="316"/>
      <c r="R439" s="316"/>
      <c r="S439" s="316"/>
      <c r="T439" s="316"/>
      <c r="U439" s="316"/>
      <c r="V439" s="316"/>
      <c r="W439" s="316"/>
      <c r="X439" s="316"/>
      <c r="Y439" s="316"/>
      <c r="Z439" s="316"/>
      <c r="AA439" s="316"/>
      <c r="AB439" s="316"/>
      <c r="AC439" s="316"/>
      <c r="AD439" s="672"/>
      <c r="AE439" s="26" t="s">
        <v>172</v>
      </c>
      <c r="AF439" s="310" t="str">
        <f>IF(COUNT(O438)=0,"",O438)</f>
        <v/>
      </c>
      <c r="AG439" s="310" t="str">
        <f>IF(COUNT(AA438)=0,"",AA438)</f>
        <v/>
      </c>
      <c r="AH439" s="315" t="str">
        <f t="shared" si="526"/>
        <v/>
      </c>
      <c r="AI439" s="315" t="str">
        <f t="shared" si="526"/>
        <v/>
      </c>
      <c r="AJ439" s="315" t="str">
        <f t="shared" si="526"/>
        <v/>
      </c>
      <c r="AK439" s="315" t="str">
        <f t="shared" si="526"/>
        <v/>
      </c>
      <c r="AL439" s="315" t="str">
        <f t="shared" si="526"/>
        <v/>
      </c>
      <c r="AM439" s="315" t="str">
        <f t="shared" si="526"/>
        <v/>
      </c>
      <c r="AN439" s="315" t="str">
        <f t="shared" si="526"/>
        <v/>
      </c>
      <c r="AO439" s="315" t="str">
        <f t="shared" si="526"/>
        <v/>
      </c>
      <c r="AP439" s="303"/>
      <c r="AS439" s="311" t="str">
        <f>IF(C438="","",C438)</f>
        <v>九州</v>
      </c>
      <c r="AT439" s="311" t="str">
        <f>IF(D438="","",D438)</f>
        <v>中部</v>
      </c>
    </row>
    <row r="440" spans="2:46" ht="13.5" hidden="1" customHeight="1">
      <c r="B440" s="313"/>
      <c r="C440" s="675"/>
      <c r="D440" s="675"/>
      <c r="E440" s="26" t="s">
        <v>280</v>
      </c>
      <c r="F440" s="315" t="str">
        <f t="shared" ref="F440:O441" si="527">IF(COUNTIFS(F$573:F$577,"&lt;&gt;",$AS$573:$AS$577,$AS440,$AT$573:$AT$577,$AT440,$E$573:$E$577,$E440),SUMIFS(F$573:F$577,$AS$573:$AS$577,$AS440,$AT$573:$AT$577,$AT440,$E$573:$E$577,$E440),"")</f>
        <v/>
      </c>
      <c r="G440" s="315" t="str">
        <f t="shared" si="527"/>
        <v/>
      </c>
      <c r="H440" s="315" t="str">
        <f t="shared" si="527"/>
        <v/>
      </c>
      <c r="I440" s="315" t="str">
        <f t="shared" si="527"/>
        <v/>
      </c>
      <c r="J440" s="315" t="str">
        <f t="shared" si="527"/>
        <v/>
      </c>
      <c r="K440" s="315" t="str">
        <f t="shared" si="527"/>
        <v/>
      </c>
      <c r="L440" s="315" t="str">
        <f t="shared" si="527"/>
        <v/>
      </c>
      <c r="M440" s="315" t="str">
        <f t="shared" si="527"/>
        <v/>
      </c>
      <c r="N440" s="315" t="str">
        <f t="shared" si="527"/>
        <v/>
      </c>
      <c r="O440" s="315" t="str">
        <f t="shared" si="527"/>
        <v/>
      </c>
      <c r="P440" s="315" t="str">
        <f t="shared" ref="P440:AC441" si="528">IF(COUNTIFS(P$573:P$577,"&lt;&gt;",$AS$573:$AS$577,$AS440,$AT$573:$AT$577,$AT440,$E$573:$E$577,$E440),SUMIFS(P$573:P$577,$AS$573:$AS$577,$AS440,$AT$573:$AT$577,$AT440,$E$573:$E$577,$E440),"")</f>
        <v/>
      </c>
      <c r="Q440" s="315" t="str">
        <f t="shared" si="528"/>
        <v/>
      </c>
      <c r="R440" s="315" t="str">
        <f t="shared" si="528"/>
        <v/>
      </c>
      <c r="S440" s="315" t="str">
        <f t="shared" si="528"/>
        <v/>
      </c>
      <c r="T440" s="315" t="str">
        <f t="shared" si="528"/>
        <v/>
      </c>
      <c r="U440" s="315" t="str">
        <f t="shared" si="528"/>
        <v/>
      </c>
      <c r="V440" s="315" t="str">
        <f t="shared" si="528"/>
        <v/>
      </c>
      <c r="W440" s="315" t="str">
        <f t="shared" si="528"/>
        <v/>
      </c>
      <c r="X440" s="315" t="str">
        <f t="shared" si="528"/>
        <v/>
      </c>
      <c r="Y440" s="315" t="str">
        <f t="shared" si="528"/>
        <v/>
      </c>
      <c r="Z440" s="315" t="str">
        <f t="shared" si="528"/>
        <v/>
      </c>
      <c r="AA440" s="315" t="str">
        <f t="shared" si="528"/>
        <v/>
      </c>
      <c r="AB440" s="315" t="str">
        <f t="shared" si="528"/>
        <v/>
      </c>
      <c r="AC440" s="315" t="str">
        <f t="shared" si="528"/>
        <v/>
      </c>
      <c r="AD440" s="673" t="s">
        <v>281</v>
      </c>
      <c r="AE440" s="674"/>
      <c r="AF440" s="310" t="str">
        <f>IF(COUNT(F440:Q440)=0,"",SUM(F440:Q440))</f>
        <v/>
      </c>
      <c r="AG440" s="310" t="str">
        <f>IF(COUNT(R440:AC440)=0,"",SUM(R440:AC440))</f>
        <v/>
      </c>
      <c r="AH440" s="310" t="str">
        <f t="shared" ref="AH440:AO440" si="529">IF(COUNTIFS(AH$573:AH$577,"&lt;&gt;",$AS$573:$AS$577,$AS440,$AT$573:$AT$577,$AT440,$AD$573:$AD$577,$AD440),SUMIFS(AH$573:AH$577,$AS$573:$AS$577,$AS440,$AT$573:$AT$577,$AT440,$AD$573:$AD$577,$AD440),"")</f>
        <v/>
      </c>
      <c r="AI440" s="310" t="str">
        <f t="shared" si="529"/>
        <v/>
      </c>
      <c r="AJ440" s="310" t="str">
        <f t="shared" si="529"/>
        <v/>
      </c>
      <c r="AK440" s="310" t="str">
        <f t="shared" si="529"/>
        <v/>
      </c>
      <c r="AL440" s="310" t="str">
        <f t="shared" si="529"/>
        <v/>
      </c>
      <c r="AM440" s="310" t="str">
        <f t="shared" si="529"/>
        <v/>
      </c>
      <c r="AN440" s="310" t="str">
        <f t="shared" si="529"/>
        <v/>
      </c>
      <c r="AO440" s="310" t="str">
        <f t="shared" si="529"/>
        <v/>
      </c>
      <c r="AP440" s="335" t="str">
        <f>IF(COUNTIFS(AP$573:AP$577,"&lt;&gt;",$AS$573:$AS$577,$AS440,$AT$573:$AT$577,$AT440,$AD$573:$AD$577,$AD440),INDEX($AP$573:$AP$577,SUMPRODUCT(($AD$573:$AD$577=$AD440)*($AS$573:$AS$577=$AS440)*($AT$573:$AT$577=$AT440)*ROW($AS$573:$AS$577))-572,1),"")</f>
        <v/>
      </c>
      <c r="AS440" s="311" t="str">
        <f>IF(C438="","",C438)</f>
        <v>九州</v>
      </c>
      <c r="AT440" s="311" t="str">
        <f>IF(D438="","",D438)</f>
        <v>中部</v>
      </c>
    </row>
    <row r="441" spans="2:46" ht="13.5" hidden="1" customHeight="1">
      <c r="B441" s="313"/>
      <c r="C441" s="675" t="str">
        <f>C426</f>
        <v>九州</v>
      </c>
      <c r="D441" s="675" t="s">
        <v>285</v>
      </c>
      <c r="E441" s="26" t="s">
        <v>279</v>
      </c>
      <c r="F441" s="315" t="str">
        <f t="shared" si="527"/>
        <v/>
      </c>
      <c r="G441" s="315" t="str">
        <f t="shared" si="527"/>
        <v/>
      </c>
      <c r="H441" s="315" t="str">
        <f t="shared" si="527"/>
        <v/>
      </c>
      <c r="I441" s="315" t="str">
        <f t="shared" si="527"/>
        <v/>
      </c>
      <c r="J441" s="315" t="str">
        <f t="shared" si="527"/>
        <v/>
      </c>
      <c r="K441" s="315" t="str">
        <f t="shared" si="527"/>
        <v/>
      </c>
      <c r="L441" s="315" t="str">
        <f t="shared" si="527"/>
        <v/>
      </c>
      <c r="M441" s="315" t="str">
        <f t="shared" si="527"/>
        <v/>
      </c>
      <c r="N441" s="315" t="str">
        <f t="shared" si="527"/>
        <v/>
      </c>
      <c r="O441" s="315" t="str">
        <f t="shared" si="527"/>
        <v/>
      </c>
      <c r="P441" s="315" t="str">
        <f t="shared" si="528"/>
        <v/>
      </c>
      <c r="Q441" s="315" t="str">
        <f t="shared" si="528"/>
        <v/>
      </c>
      <c r="R441" s="315" t="str">
        <f t="shared" si="528"/>
        <v/>
      </c>
      <c r="S441" s="315" t="str">
        <f t="shared" si="528"/>
        <v/>
      </c>
      <c r="T441" s="315" t="str">
        <f t="shared" si="528"/>
        <v/>
      </c>
      <c r="U441" s="315" t="str">
        <f t="shared" si="528"/>
        <v/>
      </c>
      <c r="V441" s="315" t="str">
        <f t="shared" si="528"/>
        <v/>
      </c>
      <c r="W441" s="315" t="str">
        <f t="shared" si="528"/>
        <v/>
      </c>
      <c r="X441" s="315" t="str">
        <f t="shared" si="528"/>
        <v/>
      </c>
      <c r="Y441" s="315" t="str">
        <f t="shared" si="528"/>
        <v/>
      </c>
      <c r="Z441" s="315" t="str">
        <f t="shared" si="528"/>
        <v/>
      </c>
      <c r="AA441" s="315" t="str">
        <f t="shared" si="528"/>
        <v/>
      </c>
      <c r="AB441" s="315" t="str">
        <f t="shared" si="528"/>
        <v/>
      </c>
      <c r="AC441" s="315" t="str">
        <f t="shared" si="528"/>
        <v/>
      </c>
      <c r="AD441" s="671" t="s">
        <v>279</v>
      </c>
      <c r="AE441" s="26" t="s">
        <v>171</v>
      </c>
      <c r="AF441" s="310" t="str">
        <f>IF(COUNT(J441)=0,"",J441)</f>
        <v/>
      </c>
      <c r="AG441" s="310" t="str">
        <f>IF(COUNT(V441)=0,"",V441)</f>
        <v/>
      </c>
      <c r="AH441" s="315" t="str">
        <f t="shared" ref="AH441:AO442" si="530">IF(COUNTIFS(AH$573:AH$577,"&lt;&gt;",$AS$573:$AS$577,$AS441,$AT$573:$AT$577,$AT441,$AE$573:$AE$577,$AE441),SUMIFS(AH$573:AH$577,$AS$573:$AS$577,$AS441,$AT$573:$AT$577,$AT441,$AE$573:$AE$577,$AE441),"")</f>
        <v/>
      </c>
      <c r="AI441" s="315" t="str">
        <f t="shared" si="530"/>
        <v/>
      </c>
      <c r="AJ441" s="315" t="str">
        <f t="shared" si="530"/>
        <v/>
      </c>
      <c r="AK441" s="315" t="str">
        <f t="shared" si="530"/>
        <v/>
      </c>
      <c r="AL441" s="315" t="str">
        <f t="shared" si="530"/>
        <v/>
      </c>
      <c r="AM441" s="315" t="str">
        <f t="shared" si="530"/>
        <v/>
      </c>
      <c r="AN441" s="315" t="str">
        <f t="shared" si="530"/>
        <v/>
      </c>
      <c r="AO441" s="315" t="str">
        <f t="shared" si="530"/>
        <v/>
      </c>
      <c r="AP441" s="300"/>
      <c r="AS441" s="311" t="str">
        <f>IF(C441="","",C441)</f>
        <v>九州</v>
      </c>
      <c r="AT441" s="311" t="str">
        <f>IF(D441="","",D441)</f>
        <v>北陸</v>
      </c>
    </row>
    <row r="442" spans="2:46" ht="13.5" hidden="1" customHeight="1">
      <c r="B442" s="313"/>
      <c r="C442" s="675"/>
      <c r="D442" s="675"/>
      <c r="E442" s="302"/>
      <c r="F442" s="316"/>
      <c r="G442" s="316"/>
      <c r="H442" s="316"/>
      <c r="I442" s="316"/>
      <c r="J442" s="316"/>
      <c r="K442" s="316"/>
      <c r="L442" s="316"/>
      <c r="M442" s="316"/>
      <c r="N442" s="316"/>
      <c r="O442" s="316"/>
      <c r="P442" s="316"/>
      <c r="Q442" s="316"/>
      <c r="R442" s="316"/>
      <c r="S442" s="316"/>
      <c r="T442" s="316"/>
      <c r="U442" s="316"/>
      <c r="V442" s="316"/>
      <c r="W442" s="316"/>
      <c r="X442" s="316"/>
      <c r="Y442" s="316"/>
      <c r="Z442" s="316"/>
      <c r="AA442" s="316"/>
      <c r="AB442" s="316"/>
      <c r="AC442" s="316"/>
      <c r="AD442" s="672"/>
      <c r="AE442" s="26" t="s">
        <v>172</v>
      </c>
      <c r="AF442" s="310" t="str">
        <f>IF(COUNT(O441)=0,"",O441)</f>
        <v/>
      </c>
      <c r="AG442" s="310" t="str">
        <f>IF(COUNT(AA441)=0,"",AA441)</f>
        <v/>
      </c>
      <c r="AH442" s="315" t="str">
        <f t="shared" si="530"/>
        <v/>
      </c>
      <c r="AI442" s="315" t="str">
        <f t="shared" si="530"/>
        <v/>
      </c>
      <c r="AJ442" s="315" t="str">
        <f t="shared" si="530"/>
        <v/>
      </c>
      <c r="AK442" s="315" t="str">
        <f t="shared" si="530"/>
        <v/>
      </c>
      <c r="AL442" s="315" t="str">
        <f t="shared" si="530"/>
        <v/>
      </c>
      <c r="AM442" s="315" t="str">
        <f t="shared" si="530"/>
        <v/>
      </c>
      <c r="AN442" s="315" t="str">
        <f t="shared" si="530"/>
        <v/>
      </c>
      <c r="AO442" s="315" t="str">
        <f t="shared" si="530"/>
        <v/>
      </c>
      <c r="AP442" s="303"/>
      <c r="AS442" s="311" t="str">
        <f>IF(C441="","",C441)</f>
        <v>九州</v>
      </c>
      <c r="AT442" s="311" t="str">
        <f>IF(D441="","",D441)</f>
        <v>北陸</v>
      </c>
    </row>
    <row r="443" spans="2:46" ht="13.5" hidden="1" customHeight="1">
      <c r="B443" s="313"/>
      <c r="C443" s="675"/>
      <c r="D443" s="675"/>
      <c r="E443" s="26" t="s">
        <v>280</v>
      </c>
      <c r="F443" s="315" t="str">
        <f t="shared" ref="F443:O444" si="531">IF(COUNTIFS(F$573:F$577,"&lt;&gt;",$AS$573:$AS$577,$AS443,$AT$573:$AT$577,$AT443,$E$573:$E$577,$E443),SUMIFS(F$573:F$577,$AS$573:$AS$577,$AS443,$AT$573:$AT$577,$AT443,$E$573:$E$577,$E443),"")</f>
        <v/>
      </c>
      <c r="G443" s="315" t="str">
        <f t="shared" si="531"/>
        <v/>
      </c>
      <c r="H443" s="315" t="str">
        <f t="shared" si="531"/>
        <v/>
      </c>
      <c r="I443" s="315" t="str">
        <f t="shared" si="531"/>
        <v/>
      </c>
      <c r="J443" s="315" t="str">
        <f t="shared" si="531"/>
        <v/>
      </c>
      <c r="K443" s="315" t="str">
        <f t="shared" si="531"/>
        <v/>
      </c>
      <c r="L443" s="315" t="str">
        <f t="shared" si="531"/>
        <v/>
      </c>
      <c r="M443" s="315" t="str">
        <f t="shared" si="531"/>
        <v/>
      </c>
      <c r="N443" s="315" t="str">
        <f t="shared" si="531"/>
        <v/>
      </c>
      <c r="O443" s="315" t="str">
        <f t="shared" si="531"/>
        <v/>
      </c>
      <c r="P443" s="315" t="str">
        <f t="shared" ref="P443:AC444" si="532">IF(COUNTIFS(P$573:P$577,"&lt;&gt;",$AS$573:$AS$577,$AS443,$AT$573:$AT$577,$AT443,$E$573:$E$577,$E443),SUMIFS(P$573:P$577,$AS$573:$AS$577,$AS443,$AT$573:$AT$577,$AT443,$E$573:$E$577,$E443),"")</f>
        <v/>
      </c>
      <c r="Q443" s="315" t="str">
        <f t="shared" si="532"/>
        <v/>
      </c>
      <c r="R443" s="315" t="str">
        <f t="shared" si="532"/>
        <v/>
      </c>
      <c r="S443" s="315" t="str">
        <f t="shared" si="532"/>
        <v/>
      </c>
      <c r="T443" s="315" t="str">
        <f t="shared" si="532"/>
        <v/>
      </c>
      <c r="U443" s="315" t="str">
        <f t="shared" si="532"/>
        <v/>
      </c>
      <c r="V443" s="315" t="str">
        <f t="shared" si="532"/>
        <v/>
      </c>
      <c r="W443" s="315" t="str">
        <f t="shared" si="532"/>
        <v/>
      </c>
      <c r="X443" s="315" t="str">
        <f t="shared" si="532"/>
        <v/>
      </c>
      <c r="Y443" s="315" t="str">
        <f t="shared" si="532"/>
        <v/>
      </c>
      <c r="Z443" s="315" t="str">
        <f t="shared" si="532"/>
        <v/>
      </c>
      <c r="AA443" s="315" t="str">
        <f t="shared" si="532"/>
        <v/>
      </c>
      <c r="AB443" s="315" t="str">
        <f t="shared" si="532"/>
        <v/>
      </c>
      <c r="AC443" s="315" t="str">
        <f t="shared" si="532"/>
        <v/>
      </c>
      <c r="AD443" s="673" t="s">
        <v>281</v>
      </c>
      <c r="AE443" s="674"/>
      <c r="AF443" s="310" t="str">
        <f>IF(COUNT(F443:Q443)=0,"",SUM(F443:Q443))</f>
        <v/>
      </c>
      <c r="AG443" s="310" t="str">
        <f>IF(COUNT(R443:AC443)=0,"",SUM(R443:AC443))</f>
        <v/>
      </c>
      <c r="AH443" s="310" t="str">
        <f t="shared" ref="AH443:AO443" si="533">IF(COUNTIFS(AH$573:AH$577,"&lt;&gt;",$AS$573:$AS$577,$AS443,$AT$573:$AT$577,$AT443,$AD$573:$AD$577,$AD443),SUMIFS(AH$573:AH$577,$AS$573:$AS$577,$AS443,$AT$573:$AT$577,$AT443,$AD$573:$AD$577,$AD443),"")</f>
        <v/>
      </c>
      <c r="AI443" s="310" t="str">
        <f t="shared" si="533"/>
        <v/>
      </c>
      <c r="AJ443" s="310" t="str">
        <f t="shared" si="533"/>
        <v/>
      </c>
      <c r="AK443" s="310" t="str">
        <f t="shared" si="533"/>
        <v/>
      </c>
      <c r="AL443" s="310" t="str">
        <f t="shared" si="533"/>
        <v/>
      </c>
      <c r="AM443" s="310" t="str">
        <f t="shared" si="533"/>
        <v/>
      </c>
      <c r="AN443" s="310" t="str">
        <f t="shared" si="533"/>
        <v/>
      </c>
      <c r="AO443" s="310" t="str">
        <f t="shared" si="533"/>
        <v/>
      </c>
      <c r="AP443" s="335" t="str">
        <f>IF(COUNTIFS(AP$573:AP$577,"&lt;&gt;",$AS$573:$AS$577,$AS443,$AT$573:$AT$577,$AT443,$AD$573:$AD$577,$AD443),INDEX($AP$573:$AP$577,SUMPRODUCT(($AD$573:$AD$577=$AD443)*($AS$573:$AS$577=$AS443)*($AT$573:$AT$577=$AT443)*ROW($AS$573:$AS$577))-572,1),"")</f>
        <v/>
      </c>
      <c r="AS443" s="311" t="str">
        <f>IF(C441="","",C441)</f>
        <v>九州</v>
      </c>
      <c r="AT443" s="311" t="str">
        <f>IF(D441="","",D441)</f>
        <v>北陸</v>
      </c>
    </row>
    <row r="444" spans="2:46" ht="13.5" hidden="1" customHeight="1">
      <c r="B444" s="313"/>
      <c r="C444" s="675" t="str">
        <f>C426</f>
        <v>九州</v>
      </c>
      <c r="D444" s="675" t="s">
        <v>287</v>
      </c>
      <c r="E444" s="26" t="s">
        <v>279</v>
      </c>
      <c r="F444" s="315" t="str">
        <f t="shared" si="531"/>
        <v/>
      </c>
      <c r="G444" s="315" t="str">
        <f t="shared" si="531"/>
        <v/>
      </c>
      <c r="H444" s="315" t="str">
        <f t="shared" si="531"/>
        <v/>
      </c>
      <c r="I444" s="315" t="str">
        <f t="shared" si="531"/>
        <v/>
      </c>
      <c r="J444" s="315" t="str">
        <f t="shared" si="531"/>
        <v/>
      </c>
      <c r="K444" s="315" t="str">
        <f t="shared" si="531"/>
        <v/>
      </c>
      <c r="L444" s="315" t="str">
        <f t="shared" si="531"/>
        <v/>
      </c>
      <c r="M444" s="315" t="str">
        <f t="shared" si="531"/>
        <v/>
      </c>
      <c r="N444" s="315" t="str">
        <f t="shared" si="531"/>
        <v/>
      </c>
      <c r="O444" s="315" t="str">
        <f t="shared" si="531"/>
        <v/>
      </c>
      <c r="P444" s="315" t="str">
        <f t="shared" si="532"/>
        <v/>
      </c>
      <c r="Q444" s="315" t="str">
        <f t="shared" si="532"/>
        <v/>
      </c>
      <c r="R444" s="315" t="str">
        <f t="shared" si="532"/>
        <v/>
      </c>
      <c r="S444" s="315" t="str">
        <f t="shared" si="532"/>
        <v/>
      </c>
      <c r="T444" s="315" t="str">
        <f t="shared" si="532"/>
        <v/>
      </c>
      <c r="U444" s="315" t="str">
        <f t="shared" si="532"/>
        <v/>
      </c>
      <c r="V444" s="315" t="str">
        <f t="shared" si="532"/>
        <v/>
      </c>
      <c r="W444" s="315" t="str">
        <f t="shared" si="532"/>
        <v/>
      </c>
      <c r="X444" s="315" t="str">
        <f t="shared" si="532"/>
        <v/>
      </c>
      <c r="Y444" s="315" t="str">
        <f t="shared" si="532"/>
        <v/>
      </c>
      <c r="Z444" s="315" t="str">
        <f t="shared" si="532"/>
        <v/>
      </c>
      <c r="AA444" s="315" t="str">
        <f t="shared" si="532"/>
        <v/>
      </c>
      <c r="AB444" s="315" t="str">
        <f t="shared" si="532"/>
        <v/>
      </c>
      <c r="AC444" s="315" t="str">
        <f t="shared" si="532"/>
        <v/>
      </c>
      <c r="AD444" s="671" t="s">
        <v>279</v>
      </c>
      <c r="AE444" s="26" t="s">
        <v>171</v>
      </c>
      <c r="AF444" s="310" t="str">
        <f>IF(COUNT(J444)=0,"",J444)</f>
        <v/>
      </c>
      <c r="AG444" s="310" t="str">
        <f>IF(COUNT(V444)=0,"",V444)</f>
        <v/>
      </c>
      <c r="AH444" s="315" t="str">
        <f t="shared" ref="AH444:AO445" si="534">IF(COUNTIFS(AH$573:AH$577,"&lt;&gt;",$AS$573:$AS$577,$AS444,$AT$573:$AT$577,$AT444,$AE$573:$AE$577,$AE444),SUMIFS(AH$573:AH$577,$AS$573:$AS$577,$AS444,$AT$573:$AT$577,$AT444,$AE$573:$AE$577,$AE444),"")</f>
        <v/>
      </c>
      <c r="AI444" s="315" t="str">
        <f t="shared" si="534"/>
        <v/>
      </c>
      <c r="AJ444" s="315" t="str">
        <f t="shared" si="534"/>
        <v/>
      </c>
      <c r="AK444" s="315" t="str">
        <f t="shared" si="534"/>
        <v/>
      </c>
      <c r="AL444" s="315" t="str">
        <f t="shared" si="534"/>
        <v/>
      </c>
      <c r="AM444" s="315" t="str">
        <f t="shared" si="534"/>
        <v/>
      </c>
      <c r="AN444" s="315" t="str">
        <f t="shared" si="534"/>
        <v/>
      </c>
      <c r="AO444" s="315" t="str">
        <f t="shared" si="534"/>
        <v/>
      </c>
      <c r="AP444" s="300"/>
      <c r="AS444" s="311" t="str">
        <f>IF(C444="","",C444)</f>
        <v>九州</v>
      </c>
      <c r="AT444" s="311" t="str">
        <f>IF(D444="","",D444)</f>
        <v>関西</v>
      </c>
    </row>
    <row r="445" spans="2:46" ht="13.5" hidden="1" customHeight="1">
      <c r="B445" s="313"/>
      <c r="C445" s="675"/>
      <c r="D445" s="675"/>
      <c r="E445" s="302"/>
      <c r="F445" s="316"/>
      <c r="G445" s="316"/>
      <c r="H445" s="316"/>
      <c r="I445" s="316"/>
      <c r="J445" s="316"/>
      <c r="K445" s="316"/>
      <c r="L445" s="316"/>
      <c r="M445" s="316"/>
      <c r="N445" s="316"/>
      <c r="O445" s="316"/>
      <c r="P445" s="316"/>
      <c r="Q445" s="316"/>
      <c r="R445" s="316"/>
      <c r="S445" s="316"/>
      <c r="T445" s="316"/>
      <c r="U445" s="316"/>
      <c r="V445" s="316"/>
      <c r="W445" s="316"/>
      <c r="X445" s="316"/>
      <c r="Y445" s="316"/>
      <c r="Z445" s="316"/>
      <c r="AA445" s="316"/>
      <c r="AB445" s="316"/>
      <c r="AC445" s="316"/>
      <c r="AD445" s="672"/>
      <c r="AE445" s="26" t="s">
        <v>172</v>
      </c>
      <c r="AF445" s="310" t="str">
        <f>IF(COUNT(O444)=0,"",O444)</f>
        <v/>
      </c>
      <c r="AG445" s="310" t="str">
        <f>IF(COUNT(AA444)=0,"",AA444)</f>
        <v/>
      </c>
      <c r="AH445" s="315" t="str">
        <f t="shared" si="534"/>
        <v/>
      </c>
      <c r="AI445" s="315" t="str">
        <f t="shared" si="534"/>
        <v/>
      </c>
      <c r="AJ445" s="315" t="str">
        <f t="shared" si="534"/>
        <v/>
      </c>
      <c r="AK445" s="315" t="str">
        <f t="shared" si="534"/>
        <v/>
      </c>
      <c r="AL445" s="315" t="str">
        <f t="shared" si="534"/>
        <v/>
      </c>
      <c r="AM445" s="315" t="str">
        <f t="shared" si="534"/>
        <v/>
      </c>
      <c r="AN445" s="315" t="str">
        <f t="shared" si="534"/>
        <v/>
      </c>
      <c r="AO445" s="315" t="str">
        <f t="shared" si="534"/>
        <v/>
      </c>
      <c r="AP445" s="303"/>
      <c r="AS445" s="311" t="str">
        <f>IF(C444="","",C444)</f>
        <v>九州</v>
      </c>
      <c r="AT445" s="311" t="str">
        <f>IF(D444="","",D444)</f>
        <v>関西</v>
      </c>
    </row>
    <row r="446" spans="2:46" ht="13.5" hidden="1" customHeight="1">
      <c r="B446" s="313"/>
      <c r="C446" s="675"/>
      <c r="D446" s="675"/>
      <c r="E446" s="26" t="s">
        <v>280</v>
      </c>
      <c r="F446" s="315" t="str">
        <f t="shared" ref="F446:O447" si="535">IF(COUNTIFS(F$573:F$577,"&lt;&gt;",$AS$573:$AS$577,$AS446,$AT$573:$AT$577,$AT446,$E$573:$E$577,$E446),SUMIFS(F$573:F$577,$AS$573:$AS$577,$AS446,$AT$573:$AT$577,$AT446,$E$573:$E$577,$E446),"")</f>
        <v/>
      </c>
      <c r="G446" s="315" t="str">
        <f t="shared" si="535"/>
        <v/>
      </c>
      <c r="H446" s="315" t="str">
        <f t="shared" si="535"/>
        <v/>
      </c>
      <c r="I446" s="315" t="str">
        <f t="shared" si="535"/>
        <v/>
      </c>
      <c r="J446" s="315" t="str">
        <f t="shared" si="535"/>
        <v/>
      </c>
      <c r="K446" s="315" t="str">
        <f t="shared" si="535"/>
        <v/>
      </c>
      <c r="L446" s="315" t="str">
        <f t="shared" si="535"/>
        <v/>
      </c>
      <c r="M446" s="315" t="str">
        <f t="shared" si="535"/>
        <v/>
      </c>
      <c r="N446" s="315" t="str">
        <f t="shared" si="535"/>
        <v/>
      </c>
      <c r="O446" s="315" t="str">
        <f t="shared" si="535"/>
        <v/>
      </c>
      <c r="P446" s="315" t="str">
        <f t="shared" ref="P446:AC447" si="536">IF(COUNTIFS(P$573:P$577,"&lt;&gt;",$AS$573:$AS$577,$AS446,$AT$573:$AT$577,$AT446,$E$573:$E$577,$E446),SUMIFS(P$573:P$577,$AS$573:$AS$577,$AS446,$AT$573:$AT$577,$AT446,$E$573:$E$577,$E446),"")</f>
        <v/>
      </c>
      <c r="Q446" s="315" t="str">
        <f t="shared" si="536"/>
        <v/>
      </c>
      <c r="R446" s="315" t="str">
        <f t="shared" si="536"/>
        <v/>
      </c>
      <c r="S446" s="315" t="str">
        <f t="shared" si="536"/>
        <v/>
      </c>
      <c r="T446" s="315" t="str">
        <f t="shared" si="536"/>
        <v/>
      </c>
      <c r="U446" s="315" t="str">
        <f t="shared" si="536"/>
        <v/>
      </c>
      <c r="V446" s="315" t="str">
        <f t="shared" si="536"/>
        <v/>
      </c>
      <c r="W446" s="315" t="str">
        <f t="shared" si="536"/>
        <v/>
      </c>
      <c r="X446" s="315" t="str">
        <f t="shared" si="536"/>
        <v/>
      </c>
      <c r="Y446" s="315" t="str">
        <f t="shared" si="536"/>
        <v/>
      </c>
      <c r="Z446" s="315" t="str">
        <f t="shared" si="536"/>
        <v/>
      </c>
      <c r="AA446" s="315" t="str">
        <f t="shared" si="536"/>
        <v/>
      </c>
      <c r="AB446" s="315" t="str">
        <f t="shared" si="536"/>
        <v/>
      </c>
      <c r="AC446" s="315" t="str">
        <f t="shared" si="536"/>
        <v/>
      </c>
      <c r="AD446" s="673" t="s">
        <v>281</v>
      </c>
      <c r="AE446" s="674"/>
      <c r="AF446" s="310" t="str">
        <f>IF(COUNT(F446:Q446)=0,"",SUM(F446:Q446))</f>
        <v/>
      </c>
      <c r="AG446" s="310" t="str">
        <f>IF(COUNT(R446:AC446)=0,"",SUM(R446:AC446))</f>
        <v/>
      </c>
      <c r="AH446" s="310" t="str">
        <f t="shared" ref="AH446:AO446" si="537">IF(COUNTIFS(AH$573:AH$577,"&lt;&gt;",$AS$573:$AS$577,$AS446,$AT$573:$AT$577,$AT446,$AD$573:$AD$577,$AD446),SUMIFS(AH$573:AH$577,$AS$573:$AS$577,$AS446,$AT$573:$AT$577,$AT446,$AD$573:$AD$577,$AD446),"")</f>
        <v/>
      </c>
      <c r="AI446" s="310" t="str">
        <f t="shared" si="537"/>
        <v/>
      </c>
      <c r="AJ446" s="310" t="str">
        <f t="shared" si="537"/>
        <v/>
      </c>
      <c r="AK446" s="310" t="str">
        <f t="shared" si="537"/>
        <v/>
      </c>
      <c r="AL446" s="310" t="str">
        <f t="shared" si="537"/>
        <v/>
      </c>
      <c r="AM446" s="310" t="str">
        <f t="shared" si="537"/>
        <v/>
      </c>
      <c r="AN446" s="310" t="str">
        <f t="shared" si="537"/>
        <v/>
      </c>
      <c r="AO446" s="310" t="str">
        <f t="shared" si="537"/>
        <v/>
      </c>
      <c r="AP446" s="335" t="str">
        <f>IF(COUNTIFS(AP$573:AP$577,"&lt;&gt;",$AS$573:$AS$577,$AS446,$AT$573:$AT$577,$AT446,$AD$573:$AD$577,$AD446),INDEX($AP$573:$AP$577,SUMPRODUCT(($AD$573:$AD$577=$AD446)*($AS$573:$AS$577=$AS446)*($AT$573:$AT$577=$AT446)*ROW($AS$573:$AS$577))-572,1),"")</f>
        <v/>
      </c>
      <c r="AS446" s="311" t="str">
        <f>IF(C444="","",C444)</f>
        <v>九州</v>
      </c>
      <c r="AT446" s="311" t="str">
        <f>IF(D444="","",D444)</f>
        <v>関西</v>
      </c>
    </row>
    <row r="447" spans="2:46" ht="13.5" hidden="1" customHeight="1">
      <c r="B447" s="313"/>
      <c r="C447" s="675" t="str">
        <f>C426</f>
        <v>九州</v>
      </c>
      <c r="D447" s="675" t="s">
        <v>288</v>
      </c>
      <c r="E447" s="26" t="s">
        <v>279</v>
      </c>
      <c r="F447" s="315" t="str">
        <f t="shared" si="535"/>
        <v/>
      </c>
      <c r="G447" s="315" t="str">
        <f t="shared" si="535"/>
        <v/>
      </c>
      <c r="H447" s="315" t="str">
        <f t="shared" si="535"/>
        <v/>
      </c>
      <c r="I447" s="315" t="str">
        <f t="shared" si="535"/>
        <v/>
      </c>
      <c r="J447" s="315" t="str">
        <f t="shared" si="535"/>
        <v/>
      </c>
      <c r="K447" s="315" t="str">
        <f t="shared" si="535"/>
        <v/>
      </c>
      <c r="L447" s="315" t="str">
        <f t="shared" si="535"/>
        <v/>
      </c>
      <c r="M447" s="315" t="str">
        <f t="shared" si="535"/>
        <v/>
      </c>
      <c r="N447" s="315" t="str">
        <f t="shared" si="535"/>
        <v/>
      </c>
      <c r="O447" s="315" t="str">
        <f t="shared" si="535"/>
        <v/>
      </c>
      <c r="P447" s="315" t="str">
        <f t="shared" si="536"/>
        <v/>
      </c>
      <c r="Q447" s="315" t="str">
        <f t="shared" si="536"/>
        <v/>
      </c>
      <c r="R447" s="315" t="str">
        <f t="shared" si="536"/>
        <v/>
      </c>
      <c r="S447" s="315" t="str">
        <f t="shared" si="536"/>
        <v/>
      </c>
      <c r="T447" s="315" t="str">
        <f t="shared" si="536"/>
        <v/>
      </c>
      <c r="U447" s="315" t="str">
        <f t="shared" si="536"/>
        <v/>
      </c>
      <c r="V447" s="315" t="str">
        <f t="shared" si="536"/>
        <v/>
      </c>
      <c r="W447" s="315" t="str">
        <f t="shared" si="536"/>
        <v/>
      </c>
      <c r="X447" s="315" t="str">
        <f t="shared" si="536"/>
        <v/>
      </c>
      <c r="Y447" s="315" t="str">
        <f t="shared" si="536"/>
        <v/>
      </c>
      <c r="Z447" s="315" t="str">
        <f t="shared" si="536"/>
        <v/>
      </c>
      <c r="AA447" s="315" t="str">
        <f t="shared" si="536"/>
        <v/>
      </c>
      <c r="AB447" s="315" t="str">
        <f t="shared" si="536"/>
        <v/>
      </c>
      <c r="AC447" s="315" t="str">
        <f t="shared" si="536"/>
        <v/>
      </c>
      <c r="AD447" s="671" t="s">
        <v>279</v>
      </c>
      <c r="AE447" s="26" t="s">
        <v>171</v>
      </c>
      <c r="AF447" s="310" t="str">
        <f>IF(COUNT(J447)=0,"",J447)</f>
        <v/>
      </c>
      <c r="AG447" s="310" t="str">
        <f>IF(COUNT(V447)=0,"",V447)</f>
        <v/>
      </c>
      <c r="AH447" s="315" t="str">
        <f t="shared" ref="AH447:AO448" si="538">IF(COUNTIFS(AH$573:AH$577,"&lt;&gt;",$AS$573:$AS$577,$AS447,$AT$573:$AT$577,$AT447,$AE$573:$AE$577,$AE447),SUMIFS(AH$573:AH$577,$AS$573:$AS$577,$AS447,$AT$573:$AT$577,$AT447,$AE$573:$AE$577,$AE447),"")</f>
        <v/>
      </c>
      <c r="AI447" s="315" t="str">
        <f t="shared" si="538"/>
        <v/>
      </c>
      <c r="AJ447" s="315" t="str">
        <f t="shared" si="538"/>
        <v/>
      </c>
      <c r="AK447" s="315" t="str">
        <f t="shared" si="538"/>
        <v/>
      </c>
      <c r="AL447" s="315" t="str">
        <f t="shared" si="538"/>
        <v/>
      </c>
      <c r="AM447" s="315" t="str">
        <f t="shared" si="538"/>
        <v/>
      </c>
      <c r="AN447" s="315" t="str">
        <f t="shared" si="538"/>
        <v/>
      </c>
      <c r="AO447" s="315" t="str">
        <f t="shared" si="538"/>
        <v/>
      </c>
      <c r="AP447" s="300"/>
      <c r="AS447" s="311" t="str">
        <f>IF(C447="","",C447)</f>
        <v>九州</v>
      </c>
      <c r="AT447" s="311" t="str">
        <f>IF(D447="","",D447)</f>
        <v>中国</v>
      </c>
    </row>
    <row r="448" spans="2:46" ht="13.5" hidden="1" customHeight="1">
      <c r="B448" s="313"/>
      <c r="C448" s="675"/>
      <c r="D448" s="675"/>
      <c r="E448" s="302"/>
      <c r="F448" s="316"/>
      <c r="G448" s="316"/>
      <c r="H448" s="316"/>
      <c r="I448" s="316"/>
      <c r="J448" s="316"/>
      <c r="K448" s="316"/>
      <c r="L448" s="316"/>
      <c r="M448" s="316"/>
      <c r="N448" s="316"/>
      <c r="O448" s="316"/>
      <c r="P448" s="316"/>
      <c r="Q448" s="316"/>
      <c r="R448" s="316"/>
      <c r="S448" s="316"/>
      <c r="T448" s="316"/>
      <c r="U448" s="316"/>
      <c r="V448" s="316"/>
      <c r="W448" s="316"/>
      <c r="X448" s="316"/>
      <c r="Y448" s="316"/>
      <c r="Z448" s="316"/>
      <c r="AA448" s="316"/>
      <c r="AB448" s="316"/>
      <c r="AC448" s="316"/>
      <c r="AD448" s="672"/>
      <c r="AE448" s="26" t="s">
        <v>172</v>
      </c>
      <c r="AF448" s="310" t="str">
        <f>IF(COUNT(O447)=0,"",O447)</f>
        <v/>
      </c>
      <c r="AG448" s="310" t="str">
        <f>IF(COUNT(AA447)=0,"",AA447)</f>
        <v/>
      </c>
      <c r="AH448" s="315" t="str">
        <f t="shared" si="538"/>
        <v/>
      </c>
      <c r="AI448" s="315" t="str">
        <f t="shared" si="538"/>
        <v/>
      </c>
      <c r="AJ448" s="315" t="str">
        <f t="shared" si="538"/>
        <v/>
      </c>
      <c r="AK448" s="315" t="str">
        <f t="shared" si="538"/>
        <v/>
      </c>
      <c r="AL448" s="315" t="str">
        <f t="shared" si="538"/>
        <v/>
      </c>
      <c r="AM448" s="315" t="str">
        <f t="shared" si="538"/>
        <v/>
      </c>
      <c r="AN448" s="315" t="str">
        <f t="shared" si="538"/>
        <v/>
      </c>
      <c r="AO448" s="315" t="str">
        <f t="shared" si="538"/>
        <v/>
      </c>
      <c r="AP448" s="303"/>
      <c r="AS448" s="311" t="str">
        <f>IF(C447="","",C447)</f>
        <v>九州</v>
      </c>
      <c r="AT448" s="311" t="str">
        <f>IF(D447="","",D447)</f>
        <v>中国</v>
      </c>
    </row>
    <row r="449" spans="2:46" ht="13.5" hidden="1" customHeight="1">
      <c r="B449" s="313"/>
      <c r="C449" s="675"/>
      <c r="D449" s="675"/>
      <c r="E449" s="26" t="s">
        <v>280</v>
      </c>
      <c r="F449" s="315" t="str">
        <f t="shared" ref="F449:O450" si="539">IF(COUNTIFS(F$573:F$577,"&lt;&gt;",$AS$573:$AS$577,$AS449,$AT$573:$AT$577,$AT449,$E$573:$E$577,$E449),SUMIFS(F$573:F$577,$AS$573:$AS$577,$AS449,$AT$573:$AT$577,$AT449,$E$573:$E$577,$E449),"")</f>
        <v/>
      </c>
      <c r="G449" s="315" t="str">
        <f t="shared" si="539"/>
        <v/>
      </c>
      <c r="H449" s="315" t="str">
        <f t="shared" si="539"/>
        <v/>
      </c>
      <c r="I449" s="315" t="str">
        <f t="shared" si="539"/>
        <v/>
      </c>
      <c r="J449" s="315" t="str">
        <f t="shared" si="539"/>
        <v/>
      </c>
      <c r="K449" s="315" t="str">
        <f t="shared" si="539"/>
        <v/>
      </c>
      <c r="L449" s="315" t="str">
        <f t="shared" si="539"/>
        <v/>
      </c>
      <c r="M449" s="315" t="str">
        <f t="shared" si="539"/>
        <v/>
      </c>
      <c r="N449" s="315" t="str">
        <f t="shared" si="539"/>
        <v/>
      </c>
      <c r="O449" s="315" t="str">
        <f t="shared" si="539"/>
        <v/>
      </c>
      <c r="P449" s="315" t="str">
        <f t="shared" ref="P449:AC450" si="540">IF(COUNTIFS(P$573:P$577,"&lt;&gt;",$AS$573:$AS$577,$AS449,$AT$573:$AT$577,$AT449,$E$573:$E$577,$E449),SUMIFS(P$573:P$577,$AS$573:$AS$577,$AS449,$AT$573:$AT$577,$AT449,$E$573:$E$577,$E449),"")</f>
        <v/>
      </c>
      <c r="Q449" s="315" t="str">
        <f t="shared" si="540"/>
        <v/>
      </c>
      <c r="R449" s="315" t="str">
        <f t="shared" si="540"/>
        <v/>
      </c>
      <c r="S449" s="315" t="str">
        <f t="shared" si="540"/>
        <v/>
      </c>
      <c r="T449" s="315" t="str">
        <f t="shared" si="540"/>
        <v/>
      </c>
      <c r="U449" s="315" t="str">
        <f t="shared" si="540"/>
        <v/>
      </c>
      <c r="V449" s="315" t="str">
        <f t="shared" si="540"/>
        <v/>
      </c>
      <c r="W449" s="315" t="str">
        <f t="shared" si="540"/>
        <v/>
      </c>
      <c r="X449" s="315" t="str">
        <f t="shared" si="540"/>
        <v/>
      </c>
      <c r="Y449" s="315" t="str">
        <f t="shared" si="540"/>
        <v/>
      </c>
      <c r="Z449" s="315" t="str">
        <f t="shared" si="540"/>
        <v/>
      </c>
      <c r="AA449" s="315" t="str">
        <f t="shared" si="540"/>
        <v/>
      </c>
      <c r="AB449" s="315" t="str">
        <f t="shared" si="540"/>
        <v/>
      </c>
      <c r="AC449" s="315" t="str">
        <f t="shared" si="540"/>
        <v/>
      </c>
      <c r="AD449" s="673" t="s">
        <v>281</v>
      </c>
      <c r="AE449" s="674"/>
      <c r="AF449" s="310" t="str">
        <f>IF(COUNT(F449:Q449)=0,"",SUM(F449:Q449))</f>
        <v/>
      </c>
      <c r="AG449" s="310" t="str">
        <f>IF(COUNT(R449:AC449)=0,"",SUM(R449:AC449))</f>
        <v/>
      </c>
      <c r="AH449" s="310" t="str">
        <f t="shared" ref="AH449:AO449" si="541">IF(COUNTIFS(AH$573:AH$577,"&lt;&gt;",$AS$573:$AS$577,$AS449,$AT$573:$AT$577,$AT449,$AD$573:$AD$577,$AD449),SUMIFS(AH$573:AH$577,$AS$573:$AS$577,$AS449,$AT$573:$AT$577,$AT449,$AD$573:$AD$577,$AD449),"")</f>
        <v/>
      </c>
      <c r="AI449" s="310" t="str">
        <f t="shared" si="541"/>
        <v/>
      </c>
      <c r="AJ449" s="310" t="str">
        <f t="shared" si="541"/>
        <v/>
      </c>
      <c r="AK449" s="310" t="str">
        <f t="shared" si="541"/>
        <v/>
      </c>
      <c r="AL449" s="310" t="str">
        <f t="shared" si="541"/>
        <v/>
      </c>
      <c r="AM449" s="310" t="str">
        <f t="shared" si="541"/>
        <v/>
      </c>
      <c r="AN449" s="310" t="str">
        <f t="shared" si="541"/>
        <v/>
      </c>
      <c r="AO449" s="310" t="str">
        <f t="shared" si="541"/>
        <v/>
      </c>
      <c r="AP449" s="335" t="str">
        <f>IF(COUNTIFS(AP$573:AP$577,"&lt;&gt;",$AS$573:$AS$577,$AS449,$AT$573:$AT$577,$AT449,$AD$573:$AD$577,$AD449),INDEX($AP$573:$AP$577,SUMPRODUCT(($AD$573:$AD$577=$AD449)*($AS$573:$AS$577=$AS449)*($AT$573:$AT$577=$AT449)*ROW($AS$573:$AS$577))-572,1),"")</f>
        <v/>
      </c>
      <c r="AS449" s="311" t="str">
        <f>IF(C447="","",C447)</f>
        <v>九州</v>
      </c>
      <c r="AT449" s="311" t="str">
        <f>IF(D447="","",D447)</f>
        <v>中国</v>
      </c>
    </row>
    <row r="450" spans="2:46" ht="13.5" hidden="1" customHeight="1">
      <c r="B450" s="313"/>
      <c r="C450" s="675" t="str">
        <f>C426</f>
        <v>九州</v>
      </c>
      <c r="D450" s="675" t="s">
        <v>289</v>
      </c>
      <c r="E450" s="26" t="s">
        <v>279</v>
      </c>
      <c r="F450" s="315" t="str">
        <f t="shared" si="539"/>
        <v/>
      </c>
      <c r="G450" s="315" t="str">
        <f t="shared" si="539"/>
        <v/>
      </c>
      <c r="H450" s="315" t="str">
        <f t="shared" si="539"/>
        <v/>
      </c>
      <c r="I450" s="315" t="str">
        <f t="shared" si="539"/>
        <v/>
      </c>
      <c r="J450" s="315" t="str">
        <f t="shared" si="539"/>
        <v/>
      </c>
      <c r="K450" s="315" t="str">
        <f t="shared" si="539"/>
        <v/>
      </c>
      <c r="L450" s="315" t="str">
        <f t="shared" si="539"/>
        <v/>
      </c>
      <c r="M450" s="315" t="str">
        <f t="shared" si="539"/>
        <v/>
      </c>
      <c r="N450" s="315" t="str">
        <f t="shared" si="539"/>
        <v/>
      </c>
      <c r="O450" s="315" t="str">
        <f t="shared" si="539"/>
        <v/>
      </c>
      <c r="P450" s="315" t="str">
        <f t="shared" si="540"/>
        <v/>
      </c>
      <c r="Q450" s="315" t="str">
        <f t="shared" si="540"/>
        <v/>
      </c>
      <c r="R450" s="315" t="str">
        <f t="shared" si="540"/>
        <v/>
      </c>
      <c r="S450" s="315" t="str">
        <f t="shared" si="540"/>
        <v/>
      </c>
      <c r="T450" s="315" t="str">
        <f t="shared" si="540"/>
        <v/>
      </c>
      <c r="U450" s="315" t="str">
        <f t="shared" si="540"/>
        <v/>
      </c>
      <c r="V450" s="315" t="str">
        <f t="shared" si="540"/>
        <v/>
      </c>
      <c r="W450" s="315" t="str">
        <f t="shared" si="540"/>
        <v/>
      </c>
      <c r="X450" s="315" t="str">
        <f t="shared" si="540"/>
        <v/>
      </c>
      <c r="Y450" s="315" t="str">
        <f t="shared" si="540"/>
        <v/>
      </c>
      <c r="Z450" s="315" t="str">
        <f t="shared" si="540"/>
        <v/>
      </c>
      <c r="AA450" s="315" t="str">
        <f t="shared" si="540"/>
        <v/>
      </c>
      <c r="AB450" s="315" t="str">
        <f t="shared" si="540"/>
        <v/>
      </c>
      <c r="AC450" s="315" t="str">
        <f t="shared" si="540"/>
        <v/>
      </c>
      <c r="AD450" s="671" t="s">
        <v>279</v>
      </c>
      <c r="AE450" s="26" t="s">
        <v>171</v>
      </c>
      <c r="AF450" s="310" t="str">
        <f>IF(COUNT(J450)=0,"",J450)</f>
        <v/>
      </c>
      <c r="AG450" s="310" t="str">
        <f>IF(COUNT(V450)=0,"",V450)</f>
        <v/>
      </c>
      <c r="AH450" s="315" t="str">
        <f t="shared" ref="AH450:AO451" si="542">IF(COUNTIFS(AH$573:AH$577,"&lt;&gt;",$AS$573:$AS$577,$AS450,$AT$573:$AT$577,$AT450,$AE$573:$AE$577,$AE450),SUMIFS(AH$573:AH$577,$AS$573:$AS$577,$AS450,$AT$573:$AT$577,$AT450,$AE$573:$AE$577,$AE450),"")</f>
        <v/>
      </c>
      <c r="AI450" s="315" t="str">
        <f t="shared" si="542"/>
        <v/>
      </c>
      <c r="AJ450" s="315" t="str">
        <f t="shared" si="542"/>
        <v/>
      </c>
      <c r="AK450" s="315" t="str">
        <f t="shared" si="542"/>
        <v/>
      </c>
      <c r="AL450" s="315" t="str">
        <f t="shared" si="542"/>
        <v/>
      </c>
      <c r="AM450" s="315" t="str">
        <f t="shared" si="542"/>
        <v/>
      </c>
      <c r="AN450" s="315" t="str">
        <f t="shared" si="542"/>
        <v/>
      </c>
      <c r="AO450" s="315" t="str">
        <f t="shared" si="542"/>
        <v/>
      </c>
      <c r="AP450" s="300"/>
      <c r="AS450" s="311" t="str">
        <f>IF(C450="","",C450)</f>
        <v>九州</v>
      </c>
      <c r="AT450" s="311" t="str">
        <f>IF(D450="","",D450)</f>
        <v>四国</v>
      </c>
    </row>
    <row r="451" spans="2:46" ht="13.5" hidden="1" customHeight="1">
      <c r="B451" s="313"/>
      <c r="C451" s="675"/>
      <c r="D451" s="675"/>
      <c r="E451" s="302"/>
      <c r="F451" s="316"/>
      <c r="G451" s="316"/>
      <c r="H451" s="316"/>
      <c r="I451" s="316"/>
      <c r="J451" s="316"/>
      <c r="K451" s="316"/>
      <c r="L451" s="316"/>
      <c r="M451" s="316"/>
      <c r="N451" s="316"/>
      <c r="O451" s="316"/>
      <c r="P451" s="316"/>
      <c r="Q451" s="316"/>
      <c r="R451" s="316"/>
      <c r="S451" s="316"/>
      <c r="T451" s="316"/>
      <c r="U451" s="316"/>
      <c r="V451" s="316"/>
      <c r="W451" s="316"/>
      <c r="X451" s="316"/>
      <c r="Y451" s="316"/>
      <c r="Z451" s="316"/>
      <c r="AA451" s="316"/>
      <c r="AB451" s="316"/>
      <c r="AC451" s="316"/>
      <c r="AD451" s="672"/>
      <c r="AE451" s="26" t="s">
        <v>172</v>
      </c>
      <c r="AF451" s="310" t="str">
        <f>IF(COUNT(O450)=0,"",O450)</f>
        <v/>
      </c>
      <c r="AG451" s="310" t="str">
        <f>IF(COUNT(AA450)=0,"",AA450)</f>
        <v/>
      </c>
      <c r="AH451" s="315" t="str">
        <f t="shared" si="542"/>
        <v/>
      </c>
      <c r="AI451" s="315" t="str">
        <f t="shared" si="542"/>
        <v/>
      </c>
      <c r="AJ451" s="315" t="str">
        <f t="shared" si="542"/>
        <v/>
      </c>
      <c r="AK451" s="315" t="str">
        <f t="shared" si="542"/>
        <v/>
      </c>
      <c r="AL451" s="315" t="str">
        <f t="shared" si="542"/>
        <v/>
      </c>
      <c r="AM451" s="315" t="str">
        <f t="shared" si="542"/>
        <v/>
      </c>
      <c r="AN451" s="315" t="str">
        <f t="shared" si="542"/>
        <v/>
      </c>
      <c r="AO451" s="315" t="str">
        <f t="shared" si="542"/>
        <v/>
      </c>
      <c r="AP451" s="303"/>
      <c r="AS451" s="311" t="str">
        <f>IF(C450="","",C450)</f>
        <v>九州</v>
      </c>
      <c r="AT451" s="311" t="str">
        <f>IF(D450="","",D450)</f>
        <v>四国</v>
      </c>
    </row>
    <row r="452" spans="2:46" ht="13.5" hidden="1" customHeight="1">
      <c r="B452" s="313"/>
      <c r="C452" s="675"/>
      <c r="D452" s="675"/>
      <c r="E452" s="26" t="s">
        <v>280</v>
      </c>
      <c r="F452" s="315" t="str">
        <f t="shared" ref="F452:O453" si="543">IF(COUNTIFS(F$573:F$577,"&lt;&gt;",$AS$573:$AS$577,$AS452,$AT$573:$AT$577,$AT452,$E$573:$E$577,$E452),SUMIFS(F$573:F$577,$AS$573:$AS$577,$AS452,$AT$573:$AT$577,$AT452,$E$573:$E$577,$E452),"")</f>
        <v/>
      </c>
      <c r="G452" s="315" t="str">
        <f t="shared" si="543"/>
        <v/>
      </c>
      <c r="H452" s="315" t="str">
        <f t="shared" si="543"/>
        <v/>
      </c>
      <c r="I452" s="315" t="str">
        <f t="shared" si="543"/>
        <v/>
      </c>
      <c r="J452" s="315" t="str">
        <f t="shared" si="543"/>
        <v/>
      </c>
      <c r="K452" s="315" t="str">
        <f t="shared" si="543"/>
        <v/>
      </c>
      <c r="L452" s="315" t="str">
        <f t="shared" si="543"/>
        <v/>
      </c>
      <c r="M452" s="315" t="str">
        <f t="shared" si="543"/>
        <v/>
      </c>
      <c r="N452" s="315" t="str">
        <f t="shared" si="543"/>
        <v/>
      </c>
      <c r="O452" s="315" t="str">
        <f t="shared" si="543"/>
        <v/>
      </c>
      <c r="P452" s="315" t="str">
        <f t="shared" ref="P452:AC453" si="544">IF(COUNTIFS(P$573:P$577,"&lt;&gt;",$AS$573:$AS$577,$AS452,$AT$573:$AT$577,$AT452,$E$573:$E$577,$E452),SUMIFS(P$573:P$577,$AS$573:$AS$577,$AS452,$AT$573:$AT$577,$AT452,$E$573:$E$577,$E452),"")</f>
        <v/>
      </c>
      <c r="Q452" s="315" t="str">
        <f t="shared" si="544"/>
        <v/>
      </c>
      <c r="R452" s="315" t="str">
        <f t="shared" si="544"/>
        <v/>
      </c>
      <c r="S452" s="315" t="str">
        <f t="shared" si="544"/>
        <v/>
      </c>
      <c r="T452" s="315" t="str">
        <f t="shared" si="544"/>
        <v/>
      </c>
      <c r="U452" s="315" t="str">
        <f t="shared" si="544"/>
        <v/>
      </c>
      <c r="V452" s="315" t="str">
        <f t="shared" si="544"/>
        <v/>
      </c>
      <c r="W452" s="315" t="str">
        <f t="shared" si="544"/>
        <v/>
      </c>
      <c r="X452" s="315" t="str">
        <f t="shared" si="544"/>
        <v/>
      </c>
      <c r="Y452" s="315" t="str">
        <f t="shared" si="544"/>
        <v/>
      </c>
      <c r="Z452" s="315" t="str">
        <f t="shared" si="544"/>
        <v/>
      </c>
      <c r="AA452" s="315" t="str">
        <f t="shared" si="544"/>
        <v/>
      </c>
      <c r="AB452" s="315" t="str">
        <f t="shared" si="544"/>
        <v/>
      </c>
      <c r="AC452" s="315" t="str">
        <f t="shared" si="544"/>
        <v/>
      </c>
      <c r="AD452" s="673" t="s">
        <v>281</v>
      </c>
      <c r="AE452" s="674"/>
      <c r="AF452" s="310" t="str">
        <f>IF(COUNT(F452:Q452)=0,"",SUM(F452:Q452))</f>
        <v/>
      </c>
      <c r="AG452" s="310" t="str">
        <f>IF(COUNT(R452:AC452)=0,"",SUM(R452:AC452))</f>
        <v/>
      </c>
      <c r="AH452" s="310" t="str">
        <f t="shared" ref="AH452:AO452" si="545">IF(COUNTIFS(AH$573:AH$577,"&lt;&gt;",$AS$573:$AS$577,$AS452,$AT$573:$AT$577,$AT452,$AD$573:$AD$577,$AD452),SUMIFS(AH$573:AH$577,$AS$573:$AS$577,$AS452,$AT$573:$AT$577,$AT452,$AD$573:$AD$577,$AD452),"")</f>
        <v/>
      </c>
      <c r="AI452" s="310" t="str">
        <f t="shared" si="545"/>
        <v/>
      </c>
      <c r="AJ452" s="310" t="str">
        <f t="shared" si="545"/>
        <v/>
      </c>
      <c r="AK452" s="310" t="str">
        <f t="shared" si="545"/>
        <v/>
      </c>
      <c r="AL452" s="310" t="str">
        <f t="shared" si="545"/>
        <v/>
      </c>
      <c r="AM452" s="310" t="str">
        <f t="shared" si="545"/>
        <v/>
      </c>
      <c r="AN452" s="310" t="str">
        <f t="shared" si="545"/>
        <v/>
      </c>
      <c r="AO452" s="310" t="str">
        <f t="shared" si="545"/>
        <v/>
      </c>
      <c r="AP452" s="335" t="str">
        <f>IF(COUNTIFS(AP$573:AP$577,"&lt;&gt;",$AS$573:$AS$577,$AS452,$AT$573:$AT$577,$AT452,$AD$573:$AD$577,$AD452),INDEX($AP$573:$AP$577,SUMPRODUCT(($AD$573:$AD$577=$AD452)*($AS$573:$AS$577=$AS452)*($AT$573:$AT$577=$AT452)*ROW($AS$573:$AS$577))-572,1),"")</f>
        <v/>
      </c>
      <c r="AS452" s="311" t="str">
        <f>IF(C450="","",C450)</f>
        <v>九州</v>
      </c>
      <c r="AT452" s="311" t="str">
        <f>IF(D450="","",D450)</f>
        <v>四国</v>
      </c>
    </row>
    <row r="453" spans="2:46" ht="13.5" hidden="1" customHeight="1">
      <c r="B453" s="313"/>
      <c r="C453" s="675" t="s">
        <v>276</v>
      </c>
      <c r="D453" s="675" t="str">
        <f>C426</f>
        <v>九州</v>
      </c>
      <c r="E453" s="26" t="s">
        <v>279</v>
      </c>
      <c r="F453" s="315" t="str">
        <f t="shared" si="543"/>
        <v/>
      </c>
      <c r="G453" s="315" t="str">
        <f t="shared" si="543"/>
        <v/>
      </c>
      <c r="H453" s="315" t="str">
        <f t="shared" si="543"/>
        <v/>
      </c>
      <c r="I453" s="315" t="str">
        <f t="shared" si="543"/>
        <v/>
      </c>
      <c r="J453" s="315" t="str">
        <f t="shared" si="543"/>
        <v/>
      </c>
      <c r="K453" s="315" t="str">
        <f t="shared" si="543"/>
        <v/>
      </c>
      <c r="L453" s="315" t="str">
        <f t="shared" si="543"/>
        <v/>
      </c>
      <c r="M453" s="315" t="str">
        <f t="shared" si="543"/>
        <v/>
      </c>
      <c r="N453" s="315" t="str">
        <f t="shared" si="543"/>
        <v/>
      </c>
      <c r="O453" s="315" t="str">
        <f t="shared" si="543"/>
        <v/>
      </c>
      <c r="P453" s="315" t="str">
        <f t="shared" si="544"/>
        <v/>
      </c>
      <c r="Q453" s="315" t="str">
        <f t="shared" si="544"/>
        <v/>
      </c>
      <c r="R453" s="315" t="str">
        <f t="shared" si="544"/>
        <v/>
      </c>
      <c r="S453" s="315" t="str">
        <f t="shared" si="544"/>
        <v/>
      </c>
      <c r="T453" s="315" t="str">
        <f t="shared" si="544"/>
        <v/>
      </c>
      <c r="U453" s="315" t="str">
        <f t="shared" si="544"/>
        <v/>
      </c>
      <c r="V453" s="315" t="str">
        <f t="shared" si="544"/>
        <v/>
      </c>
      <c r="W453" s="315" t="str">
        <f t="shared" si="544"/>
        <v/>
      </c>
      <c r="X453" s="315" t="str">
        <f t="shared" si="544"/>
        <v/>
      </c>
      <c r="Y453" s="315" t="str">
        <f t="shared" si="544"/>
        <v/>
      </c>
      <c r="Z453" s="315" t="str">
        <f t="shared" si="544"/>
        <v/>
      </c>
      <c r="AA453" s="315" t="str">
        <f t="shared" si="544"/>
        <v/>
      </c>
      <c r="AB453" s="315" t="str">
        <f t="shared" si="544"/>
        <v/>
      </c>
      <c r="AC453" s="315" t="str">
        <f t="shared" si="544"/>
        <v/>
      </c>
      <c r="AD453" s="671" t="s">
        <v>279</v>
      </c>
      <c r="AE453" s="26" t="s">
        <v>171</v>
      </c>
      <c r="AF453" s="310" t="str">
        <f>IF(COUNT(J453)=0,"",J453)</f>
        <v/>
      </c>
      <c r="AG453" s="310" t="str">
        <f>IF(COUNT(V453)=0,"",V453)</f>
        <v/>
      </c>
      <c r="AH453" s="315" t="str">
        <f t="shared" ref="AH453:AO454" si="546">IF(COUNTIFS(AH$573:AH$577,"&lt;&gt;",$AS$573:$AS$577,$AS453,$AT$573:$AT$577,$AT453,$AE$573:$AE$577,$AE453),SUMIFS(AH$573:AH$577,$AS$573:$AS$577,$AS453,$AT$573:$AT$577,$AT453,$AE$573:$AE$577,$AE453),"")</f>
        <v/>
      </c>
      <c r="AI453" s="315" t="str">
        <f t="shared" si="546"/>
        <v/>
      </c>
      <c r="AJ453" s="315" t="str">
        <f t="shared" si="546"/>
        <v/>
      </c>
      <c r="AK453" s="315" t="str">
        <f t="shared" si="546"/>
        <v/>
      </c>
      <c r="AL453" s="315" t="str">
        <f t="shared" si="546"/>
        <v/>
      </c>
      <c r="AM453" s="315" t="str">
        <f t="shared" si="546"/>
        <v/>
      </c>
      <c r="AN453" s="315" t="str">
        <f t="shared" si="546"/>
        <v/>
      </c>
      <c r="AO453" s="315" t="str">
        <f t="shared" si="546"/>
        <v/>
      </c>
      <c r="AP453" s="300"/>
      <c r="AS453" s="311" t="str">
        <f>IF(C453="","",C453)</f>
        <v>北海道</v>
      </c>
      <c r="AT453" s="311" t="str">
        <f>IF(D453="","",D453)</f>
        <v>九州</v>
      </c>
    </row>
    <row r="454" spans="2:46" ht="13.5" hidden="1" customHeight="1">
      <c r="B454" s="313"/>
      <c r="C454" s="675"/>
      <c r="D454" s="675"/>
      <c r="E454" s="302"/>
      <c r="F454" s="316"/>
      <c r="G454" s="316"/>
      <c r="H454" s="316"/>
      <c r="I454" s="316"/>
      <c r="J454" s="316"/>
      <c r="K454" s="316"/>
      <c r="L454" s="316"/>
      <c r="M454" s="316"/>
      <c r="N454" s="316"/>
      <c r="O454" s="316"/>
      <c r="P454" s="316"/>
      <c r="Q454" s="316"/>
      <c r="R454" s="316"/>
      <c r="S454" s="316"/>
      <c r="T454" s="316"/>
      <c r="U454" s="316"/>
      <c r="V454" s="316"/>
      <c r="W454" s="316"/>
      <c r="X454" s="316"/>
      <c r="Y454" s="316"/>
      <c r="Z454" s="316"/>
      <c r="AA454" s="316"/>
      <c r="AB454" s="316"/>
      <c r="AC454" s="316"/>
      <c r="AD454" s="672"/>
      <c r="AE454" s="26" t="s">
        <v>172</v>
      </c>
      <c r="AF454" s="310" t="str">
        <f>IF(COUNT(O453)=0,"",O453)</f>
        <v/>
      </c>
      <c r="AG454" s="310" t="str">
        <f>IF(COUNT(AA453)=0,"",AA453)</f>
        <v/>
      </c>
      <c r="AH454" s="315" t="str">
        <f t="shared" si="546"/>
        <v/>
      </c>
      <c r="AI454" s="315" t="str">
        <f t="shared" si="546"/>
        <v/>
      </c>
      <c r="AJ454" s="315" t="str">
        <f t="shared" si="546"/>
        <v/>
      </c>
      <c r="AK454" s="315" t="str">
        <f t="shared" si="546"/>
        <v/>
      </c>
      <c r="AL454" s="315" t="str">
        <f t="shared" si="546"/>
        <v/>
      </c>
      <c r="AM454" s="315" t="str">
        <f t="shared" si="546"/>
        <v/>
      </c>
      <c r="AN454" s="315" t="str">
        <f t="shared" si="546"/>
        <v/>
      </c>
      <c r="AO454" s="315" t="str">
        <f t="shared" si="546"/>
        <v/>
      </c>
      <c r="AP454" s="303"/>
      <c r="AS454" s="311" t="str">
        <f>IF(C453="","",C453)</f>
        <v>北海道</v>
      </c>
      <c r="AT454" s="311" t="str">
        <f>IF(D453="","",D453)</f>
        <v>九州</v>
      </c>
    </row>
    <row r="455" spans="2:46" ht="13.5" hidden="1" customHeight="1">
      <c r="B455" s="313"/>
      <c r="C455" s="675"/>
      <c r="D455" s="675"/>
      <c r="E455" s="26" t="s">
        <v>280</v>
      </c>
      <c r="F455" s="315" t="str">
        <f t="shared" ref="F455:O456" si="547">IF(COUNTIFS(F$573:F$577,"&lt;&gt;",$AS$573:$AS$577,$AS455,$AT$573:$AT$577,$AT455,$E$573:$E$577,$E455),SUMIFS(F$573:F$577,$AS$573:$AS$577,$AS455,$AT$573:$AT$577,$AT455,$E$573:$E$577,$E455),"")</f>
        <v/>
      </c>
      <c r="G455" s="315" t="str">
        <f t="shared" si="547"/>
        <v/>
      </c>
      <c r="H455" s="315" t="str">
        <f t="shared" si="547"/>
        <v/>
      </c>
      <c r="I455" s="315" t="str">
        <f t="shared" si="547"/>
        <v/>
      </c>
      <c r="J455" s="315" t="str">
        <f t="shared" si="547"/>
        <v/>
      </c>
      <c r="K455" s="315" t="str">
        <f t="shared" si="547"/>
        <v/>
      </c>
      <c r="L455" s="315" t="str">
        <f t="shared" si="547"/>
        <v/>
      </c>
      <c r="M455" s="315" t="str">
        <f t="shared" si="547"/>
        <v/>
      </c>
      <c r="N455" s="315" t="str">
        <f t="shared" si="547"/>
        <v/>
      </c>
      <c r="O455" s="315" t="str">
        <f t="shared" si="547"/>
        <v/>
      </c>
      <c r="P455" s="315" t="str">
        <f t="shared" ref="P455:AC456" si="548">IF(COUNTIFS(P$573:P$577,"&lt;&gt;",$AS$573:$AS$577,$AS455,$AT$573:$AT$577,$AT455,$E$573:$E$577,$E455),SUMIFS(P$573:P$577,$AS$573:$AS$577,$AS455,$AT$573:$AT$577,$AT455,$E$573:$E$577,$E455),"")</f>
        <v/>
      </c>
      <c r="Q455" s="315" t="str">
        <f t="shared" si="548"/>
        <v/>
      </c>
      <c r="R455" s="315" t="str">
        <f t="shared" si="548"/>
        <v/>
      </c>
      <c r="S455" s="315" t="str">
        <f t="shared" si="548"/>
        <v/>
      </c>
      <c r="T455" s="315" t="str">
        <f t="shared" si="548"/>
        <v/>
      </c>
      <c r="U455" s="315" t="str">
        <f t="shared" si="548"/>
        <v/>
      </c>
      <c r="V455" s="315" t="str">
        <f t="shared" si="548"/>
        <v/>
      </c>
      <c r="W455" s="315" t="str">
        <f t="shared" si="548"/>
        <v/>
      </c>
      <c r="X455" s="315" t="str">
        <f t="shared" si="548"/>
        <v/>
      </c>
      <c r="Y455" s="315" t="str">
        <f t="shared" si="548"/>
        <v/>
      </c>
      <c r="Z455" s="315" t="str">
        <f t="shared" si="548"/>
        <v/>
      </c>
      <c r="AA455" s="315" t="str">
        <f t="shared" si="548"/>
        <v/>
      </c>
      <c r="AB455" s="315" t="str">
        <f t="shared" si="548"/>
        <v/>
      </c>
      <c r="AC455" s="315" t="str">
        <f t="shared" si="548"/>
        <v/>
      </c>
      <c r="AD455" s="673" t="s">
        <v>281</v>
      </c>
      <c r="AE455" s="674"/>
      <c r="AF455" s="310" t="str">
        <f>IF(COUNT(F455:Q455)=0,"",SUM(F455:Q455))</f>
        <v/>
      </c>
      <c r="AG455" s="310" t="str">
        <f>IF(COUNT(R455:AC455)=0,"",SUM(R455:AC455))</f>
        <v/>
      </c>
      <c r="AH455" s="310" t="str">
        <f t="shared" ref="AH455:AO455" si="549">IF(COUNTIFS(AH$573:AH$577,"&lt;&gt;",$AS$573:$AS$577,$AS455,$AT$573:$AT$577,$AT455,$AD$573:$AD$577,$AD455),SUMIFS(AH$573:AH$577,$AS$573:$AS$577,$AS455,$AT$573:$AT$577,$AT455,$AD$573:$AD$577,$AD455),"")</f>
        <v/>
      </c>
      <c r="AI455" s="310" t="str">
        <f t="shared" si="549"/>
        <v/>
      </c>
      <c r="AJ455" s="310" t="str">
        <f t="shared" si="549"/>
        <v/>
      </c>
      <c r="AK455" s="310" t="str">
        <f t="shared" si="549"/>
        <v/>
      </c>
      <c r="AL455" s="310" t="str">
        <f t="shared" si="549"/>
        <v/>
      </c>
      <c r="AM455" s="310" t="str">
        <f t="shared" si="549"/>
        <v/>
      </c>
      <c r="AN455" s="310" t="str">
        <f t="shared" si="549"/>
        <v/>
      </c>
      <c r="AO455" s="310" t="str">
        <f t="shared" si="549"/>
        <v/>
      </c>
      <c r="AP455" s="335" t="str">
        <f>IF(COUNTIFS(AP$573:AP$577,"&lt;&gt;",$AS$573:$AS$577,$AS455,$AT$573:$AT$577,$AT455,$AD$573:$AD$577,$AD455),INDEX($AP$573:$AP$577,SUMPRODUCT(($AD$573:$AD$577=$AD455)*($AS$573:$AS$577=$AS455)*($AT$573:$AT$577=$AT455)*ROW($AS$573:$AS$577))-572,1),"")</f>
        <v/>
      </c>
      <c r="AS455" s="311" t="str">
        <f>IF(C453="","",C453)</f>
        <v>北海道</v>
      </c>
      <c r="AT455" s="311" t="str">
        <f>IF(D453="","",D453)</f>
        <v>九州</v>
      </c>
    </row>
    <row r="456" spans="2:46" ht="13.5" hidden="1" customHeight="1">
      <c r="B456" s="313"/>
      <c r="C456" s="675" t="s">
        <v>283</v>
      </c>
      <c r="D456" s="675" t="str">
        <f>C426</f>
        <v>九州</v>
      </c>
      <c r="E456" s="26" t="s">
        <v>279</v>
      </c>
      <c r="F456" s="315" t="str">
        <f t="shared" si="547"/>
        <v/>
      </c>
      <c r="G456" s="315" t="str">
        <f t="shared" si="547"/>
        <v/>
      </c>
      <c r="H456" s="315" t="str">
        <f t="shared" si="547"/>
        <v/>
      </c>
      <c r="I456" s="315" t="str">
        <f t="shared" si="547"/>
        <v/>
      </c>
      <c r="J456" s="315" t="str">
        <f t="shared" si="547"/>
        <v/>
      </c>
      <c r="K456" s="315" t="str">
        <f t="shared" si="547"/>
        <v/>
      </c>
      <c r="L456" s="315" t="str">
        <f t="shared" si="547"/>
        <v/>
      </c>
      <c r="M456" s="315" t="str">
        <f t="shared" si="547"/>
        <v/>
      </c>
      <c r="N456" s="315" t="str">
        <f t="shared" si="547"/>
        <v/>
      </c>
      <c r="O456" s="315" t="str">
        <f t="shared" si="547"/>
        <v/>
      </c>
      <c r="P456" s="315" t="str">
        <f t="shared" si="548"/>
        <v/>
      </c>
      <c r="Q456" s="315" t="str">
        <f t="shared" si="548"/>
        <v/>
      </c>
      <c r="R456" s="315" t="str">
        <f t="shared" si="548"/>
        <v/>
      </c>
      <c r="S456" s="315" t="str">
        <f t="shared" si="548"/>
        <v/>
      </c>
      <c r="T456" s="315" t="str">
        <f t="shared" si="548"/>
        <v/>
      </c>
      <c r="U456" s="315" t="str">
        <f t="shared" si="548"/>
        <v/>
      </c>
      <c r="V456" s="315" t="str">
        <f t="shared" si="548"/>
        <v/>
      </c>
      <c r="W456" s="315" t="str">
        <f t="shared" si="548"/>
        <v/>
      </c>
      <c r="X456" s="315" t="str">
        <f t="shared" si="548"/>
        <v/>
      </c>
      <c r="Y456" s="315" t="str">
        <f t="shared" si="548"/>
        <v/>
      </c>
      <c r="Z456" s="315" t="str">
        <f t="shared" si="548"/>
        <v/>
      </c>
      <c r="AA456" s="315" t="str">
        <f t="shared" si="548"/>
        <v/>
      </c>
      <c r="AB456" s="315" t="str">
        <f t="shared" si="548"/>
        <v/>
      </c>
      <c r="AC456" s="315" t="str">
        <f t="shared" si="548"/>
        <v/>
      </c>
      <c r="AD456" s="671" t="s">
        <v>279</v>
      </c>
      <c r="AE456" s="26" t="s">
        <v>171</v>
      </c>
      <c r="AF456" s="310" t="str">
        <f>IF(COUNT(J456)=0,"",J456)</f>
        <v/>
      </c>
      <c r="AG456" s="310" t="str">
        <f>IF(COUNT(V456)=0,"",V456)</f>
        <v/>
      </c>
      <c r="AH456" s="315" t="str">
        <f t="shared" ref="AH456:AO457" si="550">IF(COUNTIFS(AH$573:AH$577,"&lt;&gt;",$AS$573:$AS$577,$AS456,$AT$573:$AT$577,$AT456,$AE$573:$AE$577,$AE456),SUMIFS(AH$573:AH$577,$AS$573:$AS$577,$AS456,$AT$573:$AT$577,$AT456,$AE$573:$AE$577,$AE456),"")</f>
        <v/>
      </c>
      <c r="AI456" s="315" t="str">
        <f t="shared" si="550"/>
        <v/>
      </c>
      <c r="AJ456" s="315" t="str">
        <f t="shared" si="550"/>
        <v/>
      </c>
      <c r="AK456" s="315" t="str">
        <f t="shared" si="550"/>
        <v/>
      </c>
      <c r="AL456" s="315" t="str">
        <f t="shared" si="550"/>
        <v/>
      </c>
      <c r="AM456" s="315" t="str">
        <f t="shared" si="550"/>
        <v/>
      </c>
      <c r="AN456" s="315" t="str">
        <f t="shared" si="550"/>
        <v/>
      </c>
      <c r="AO456" s="315" t="str">
        <f t="shared" si="550"/>
        <v/>
      </c>
      <c r="AP456" s="300"/>
      <c r="AS456" s="311" t="str">
        <f>IF(C456="","",C456)</f>
        <v>東北</v>
      </c>
      <c r="AT456" s="311" t="str">
        <f>IF(D456="","",D456)</f>
        <v>九州</v>
      </c>
    </row>
    <row r="457" spans="2:46" ht="13.5" hidden="1" customHeight="1">
      <c r="B457" s="313"/>
      <c r="C457" s="675"/>
      <c r="D457" s="675"/>
      <c r="E457" s="302"/>
      <c r="F457" s="316"/>
      <c r="G457" s="316"/>
      <c r="H457" s="316"/>
      <c r="I457" s="316"/>
      <c r="J457" s="316"/>
      <c r="K457" s="316"/>
      <c r="L457" s="316"/>
      <c r="M457" s="316"/>
      <c r="N457" s="316"/>
      <c r="O457" s="316"/>
      <c r="P457" s="316"/>
      <c r="Q457" s="316"/>
      <c r="R457" s="316"/>
      <c r="S457" s="316"/>
      <c r="T457" s="316"/>
      <c r="U457" s="316"/>
      <c r="V457" s="316"/>
      <c r="W457" s="316"/>
      <c r="X457" s="316"/>
      <c r="Y457" s="316"/>
      <c r="Z457" s="316"/>
      <c r="AA457" s="316"/>
      <c r="AB457" s="316"/>
      <c r="AC457" s="316"/>
      <c r="AD457" s="672"/>
      <c r="AE457" s="26" t="s">
        <v>172</v>
      </c>
      <c r="AF457" s="310" t="str">
        <f>IF(COUNT(O456)=0,"",O456)</f>
        <v/>
      </c>
      <c r="AG457" s="310" t="str">
        <f>IF(COUNT(AA456)=0,"",AA456)</f>
        <v/>
      </c>
      <c r="AH457" s="315" t="str">
        <f t="shared" si="550"/>
        <v/>
      </c>
      <c r="AI457" s="315" t="str">
        <f t="shared" si="550"/>
        <v/>
      </c>
      <c r="AJ457" s="315" t="str">
        <f t="shared" si="550"/>
        <v/>
      </c>
      <c r="AK457" s="315" t="str">
        <f t="shared" si="550"/>
        <v/>
      </c>
      <c r="AL457" s="315" t="str">
        <f t="shared" si="550"/>
        <v/>
      </c>
      <c r="AM457" s="315" t="str">
        <f t="shared" si="550"/>
        <v/>
      </c>
      <c r="AN457" s="315" t="str">
        <f t="shared" si="550"/>
        <v/>
      </c>
      <c r="AO457" s="315" t="str">
        <f t="shared" si="550"/>
        <v/>
      </c>
      <c r="AP457" s="303"/>
      <c r="AS457" s="311" t="str">
        <f>IF(C456="","",C456)</f>
        <v>東北</v>
      </c>
      <c r="AT457" s="311" t="str">
        <f>IF(D456="","",D456)</f>
        <v>九州</v>
      </c>
    </row>
    <row r="458" spans="2:46" ht="13.5" hidden="1" customHeight="1">
      <c r="B458" s="313"/>
      <c r="C458" s="675"/>
      <c r="D458" s="675"/>
      <c r="E458" s="26" t="s">
        <v>280</v>
      </c>
      <c r="F458" s="315" t="str">
        <f t="shared" ref="F458:O459" si="551">IF(COUNTIFS(F$573:F$577,"&lt;&gt;",$AS$573:$AS$577,$AS458,$AT$573:$AT$577,$AT458,$E$573:$E$577,$E458),SUMIFS(F$573:F$577,$AS$573:$AS$577,$AS458,$AT$573:$AT$577,$AT458,$E$573:$E$577,$E458),"")</f>
        <v/>
      </c>
      <c r="G458" s="315" t="str">
        <f t="shared" si="551"/>
        <v/>
      </c>
      <c r="H458" s="315" t="str">
        <f t="shared" si="551"/>
        <v/>
      </c>
      <c r="I458" s="315" t="str">
        <f t="shared" si="551"/>
        <v/>
      </c>
      <c r="J458" s="315" t="str">
        <f t="shared" si="551"/>
        <v/>
      </c>
      <c r="K458" s="315" t="str">
        <f t="shared" si="551"/>
        <v/>
      </c>
      <c r="L458" s="315" t="str">
        <f t="shared" si="551"/>
        <v/>
      </c>
      <c r="M458" s="315" t="str">
        <f t="shared" si="551"/>
        <v/>
      </c>
      <c r="N458" s="315" t="str">
        <f t="shared" si="551"/>
        <v/>
      </c>
      <c r="O458" s="315" t="str">
        <f t="shared" si="551"/>
        <v/>
      </c>
      <c r="P458" s="315" t="str">
        <f t="shared" ref="P458:AC459" si="552">IF(COUNTIFS(P$573:P$577,"&lt;&gt;",$AS$573:$AS$577,$AS458,$AT$573:$AT$577,$AT458,$E$573:$E$577,$E458),SUMIFS(P$573:P$577,$AS$573:$AS$577,$AS458,$AT$573:$AT$577,$AT458,$E$573:$E$577,$E458),"")</f>
        <v/>
      </c>
      <c r="Q458" s="315" t="str">
        <f t="shared" si="552"/>
        <v/>
      </c>
      <c r="R458" s="315" t="str">
        <f t="shared" si="552"/>
        <v/>
      </c>
      <c r="S458" s="315" t="str">
        <f t="shared" si="552"/>
        <v/>
      </c>
      <c r="T458" s="315" t="str">
        <f t="shared" si="552"/>
        <v/>
      </c>
      <c r="U458" s="315" t="str">
        <f t="shared" si="552"/>
        <v/>
      </c>
      <c r="V458" s="315" t="str">
        <f t="shared" si="552"/>
        <v/>
      </c>
      <c r="W458" s="315" t="str">
        <f t="shared" si="552"/>
        <v/>
      </c>
      <c r="X458" s="315" t="str">
        <f t="shared" si="552"/>
        <v/>
      </c>
      <c r="Y458" s="315" t="str">
        <f t="shared" si="552"/>
        <v/>
      </c>
      <c r="Z458" s="315" t="str">
        <f t="shared" si="552"/>
        <v/>
      </c>
      <c r="AA458" s="315" t="str">
        <f t="shared" si="552"/>
        <v/>
      </c>
      <c r="AB458" s="315" t="str">
        <f t="shared" si="552"/>
        <v/>
      </c>
      <c r="AC458" s="315" t="str">
        <f t="shared" si="552"/>
        <v/>
      </c>
      <c r="AD458" s="673" t="s">
        <v>281</v>
      </c>
      <c r="AE458" s="674"/>
      <c r="AF458" s="310" t="str">
        <f>IF(COUNT(F458:Q458)=0,"",SUM(F458:Q458))</f>
        <v/>
      </c>
      <c r="AG458" s="310" t="str">
        <f>IF(COUNT(R458:AC458)=0,"",SUM(R458:AC458))</f>
        <v/>
      </c>
      <c r="AH458" s="310" t="str">
        <f t="shared" ref="AH458:AO458" si="553">IF(COUNTIFS(AH$573:AH$577,"&lt;&gt;",$AS$573:$AS$577,$AS458,$AT$573:$AT$577,$AT458,$AD$573:$AD$577,$AD458),SUMIFS(AH$573:AH$577,$AS$573:$AS$577,$AS458,$AT$573:$AT$577,$AT458,$AD$573:$AD$577,$AD458),"")</f>
        <v/>
      </c>
      <c r="AI458" s="310" t="str">
        <f t="shared" si="553"/>
        <v/>
      </c>
      <c r="AJ458" s="310" t="str">
        <f t="shared" si="553"/>
        <v/>
      </c>
      <c r="AK458" s="310" t="str">
        <f t="shared" si="553"/>
        <v/>
      </c>
      <c r="AL458" s="310" t="str">
        <f t="shared" si="553"/>
        <v/>
      </c>
      <c r="AM458" s="310" t="str">
        <f t="shared" si="553"/>
        <v/>
      </c>
      <c r="AN458" s="310" t="str">
        <f t="shared" si="553"/>
        <v/>
      </c>
      <c r="AO458" s="310" t="str">
        <f t="shared" si="553"/>
        <v/>
      </c>
      <c r="AP458" s="335" t="str">
        <f>IF(COUNTIFS(AP$573:AP$577,"&lt;&gt;",$AS$573:$AS$577,$AS458,$AT$573:$AT$577,$AT458,$AD$573:$AD$577,$AD458),INDEX($AP$573:$AP$577,SUMPRODUCT(($AD$573:$AD$577=$AD458)*($AS$573:$AS$577=$AS458)*($AT$573:$AT$577=$AT458)*ROW($AS$573:$AS$577))-572,1),"")</f>
        <v/>
      </c>
      <c r="AS458" s="311" t="str">
        <f>IF(C456="","",C456)</f>
        <v>東北</v>
      </c>
      <c r="AT458" s="311" t="str">
        <f>IF(D456="","",D456)</f>
        <v>九州</v>
      </c>
    </row>
    <row r="459" spans="2:46" ht="13.5" hidden="1" customHeight="1">
      <c r="B459" s="313"/>
      <c r="C459" s="675" t="s">
        <v>286</v>
      </c>
      <c r="D459" s="675" t="str">
        <f>C426</f>
        <v>九州</v>
      </c>
      <c r="E459" s="26" t="s">
        <v>279</v>
      </c>
      <c r="F459" s="315" t="str">
        <f t="shared" si="551"/>
        <v/>
      </c>
      <c r="G459" s="315" t="str">
        <f t="shared" si="551"/>
        <v/>
      </c>
      <c r="H459" s="315" t="str">
        <f t="shared" si="551"/>
        <v/>
      </c>
      <c r="I459" s="315" t="str">
        <f t="shared" si="551"/>
        <v/>
      </c>
      <c r="J459" s="315" t="str">
        <f t="shared" si="551"/>
        <v/>
      </c>
      <c r="K459" s="315" t="str">
        <f t="shared" si="551"/>
        <v/>
      </c>
      <c r="L459" s="315" t="str">
        <f t="shared" si="551"/>
        <v/>
      </c>
      <c r="M459" s="315" t="str">
        <f t="shared" si="551"/>
        <v/>
      </c>
      <c r="N459" s="315" t="str">
        <f t="shared" si="551"/>
        <v/>
      </c>
      <c r="O459" s="315" t="str">
        <f t="shared" si="551"/>
        <v/>
      </c>
      <c r="P459" s="315" t="str">
        <f t="shared" si="552"/>
        <v/>
      </c>
      <c r="Q459" s="315" t="str">
        <f t="shared" si="552"/>
        <v/>
      </c>
      <c r="R459" s="315" t="str">
        <f t="shared" si="552"/>
        <v/>
      </c>
      <c r="S459" s="315" t="str">
        <f t="shared" si="552"/>
        <v/>
      </c>
      <c r="T459" s="315" t="str">
        <f t="shared" si="552"/>
        <v/>
      </c>
      <c r="U459" s="315" t="str">
        <f t="shared" si="552"/>
        <v/>
      </c>
      <c r="V459" s="315" t="str">
        <f t="shared" si="552"/>
        <v/>
      </c>
      <c r="W459" s="315" t="str">
        <f t="shared" si="552"/>
        <v/>
      </c>
      <c r="X459" s="315" t="str">
        <f t="shared" si="552"/>
        <v/>
      </c>
      <c r="Y459" s="315" t="str">
        <f t="shared" si="552"/>
        <v/>
      </c>
      <c r="Z459" s="315" t="str">
        <f t="shared" si="552"/>
        <v/>
      </c>
      <c r="AA459" s="315" t="str">
        <f t="shared" si="552"/>
        <v/>
      </c>
      <c r="AB459" s="315" t="str">
        <f t="shared" si="552"/>
        <v/>
      </c>
      <c r="AC459" s="315" t="str">
        <f t="shared" si="552"/>
        <v/>
      </c>
      <c r="AD459" s="671" t="s">
        <v>279</v>
      </c>
      <c r="AE459" s="26" t="s">
        <v>171</v>
      </c>
      <c r="AF459" s="310" t="str">
        <f>IF(COUNT(J459)=0,"",J459)</f>
        <v/>
      </c>
      <c r="AG459" s="310" t="str">
        <f>IF(COUNT(V459)=0,"",V459)</f>
        <v/>
      </c>
      <c r="AH459" s="315" t="str">
        <f t="shared" ref="AH459:AO460" si="554">IF(COUNTIFS(AH$573:AH$577,"&lt;&gt;",$AS$573:$AS$577,$AS459,$AT$573:$AT$577,$AT459,$AE$573:$AE$577,$AE459),SUMIFS(AH$573:AH$577,$AS$573:$AS$577,$AS459,$AT$573:$AT$577,$AT459,$AE$573:$AE$577,$AE459),"")</f>
        <v/>
      </c>
      <c r="AI459" s="315" t="str">
        <f t="shared" si="554"/>
        <v/>
      </c>
      <c r="AJ459" s="315" t="str">
        <f t="shared" si="554"/>
        <v/>
      </c>
      <c r="AK459" s="315" t="str">
        <f t="shared" si="554"/>
        <v/>
      </c>
      <c r="AL459" s="315" t="str">
        <f t="shared" si="554"/>
        <v/>
      </c>
      <c r="AM459" s="315" t="str">
        <f t="shared" si="554"/>
        <v/>
      </c>
      <c r="AN459" s="315" t="str">
        <f t="shared" si="554"/>
        <v/>
      </c>
      <c r="AO459" s="315" t="str">
        <f t="shared" si="554"/>
        <v/>
      </c>
      <c r="AP459" s="300"/>
      <c r="AS459" s="311" t="str">
        <f>IF(C459="","",C459)</f>
        <v>東京</v>
      </c>
      <c r="AT459" s="311" t="str">
        <f>IF(D459="","",D459)</f>
        <v>九州</v>
      </c>
    </row>
    <row r="460" spans="2:46" ht="13.5" hidden="1" customHeight="1">
      <c r="B460" s="313"/>
      <c r="C460" s="675"/>
      <c r="D460" s="675"/>
      <c r="E460" s="302"/>
      <c r="F460" s="316"/>
      <c r="G460" s="316"/>
      <c r="H460" s="316"/>
      <c r="I460" s="316"/>
      <c r="J460" s="316"/>
      <c r="K460" s="316"/>
      <c r="L460" s="316"/>
      <c r="M460" s="316"/>
      <c r="N460" s="316"/>
      <c r="O460" s="316"/>
      <c r="P460" s="316"/>
      <c r="Q460" s="316"/>
      <c r="R460" s="316"/>
      <c r="S460" s="316"/>
      <c r="T460" s="316"/>
      <c r="U460" s="316"/>
      <c r="V460" s="316"/>
      <c r="W460" s="316"/>
      <c r="X460" s="316"/>
      <c r="Y460" s="316"/>
      <c r="Z460" s="316"/>
      <c r="AA460" s="316"/>
      <c r="AB460" s="316"/>
      <c r="AC460" s="316"/>
      <c r="AD460" s="672"/>
      <c r="AE460" s="26" t="s">
        <v>172</v>
      </c>
      <c r="AF460" s="310" t="str">
        <f>IF(COUNT(O459)=0,"",O459)</f>
        <v/>
      </c>
      <c r="AG460" s="310" t="str">
        <f>IF(COUNT(AA459)=0,"",AA459)</f>
        <v/>
      </c>
      <c r="AH460" s="315" t="str">
        <f t="shared" si="554"/>
        <v/>
      </c>
      <c r="AI460" s="315" t="str">
        <f t="shared" si="554"/>
        <v/>
      </c>
      <c r="AJ460" s="315" t="str">
        <f t="shared" si="554"/>
        <v/>
      </c>
      <c r="AK460" s="315" t="str">
        <f t="shared" si="554"/>
        <v/>
      </c>
      <c r="AL460" s="315" t="str">
        <f t="shared" si="554"/>
        <v/>
      </c>
      <c r="AM460" s="315" t="str">
        <f t="shared" si="554"/>
        <v/>
      </c>
      <c r="AN460" s="315" t="str">
        <f t="shared" si="554"/>
        <v/>
      </c>
      <c r="AO460" s="315" t="str">
        <f t="shared" si="554"/>
        <v/>
      </c>
      <c r="AP460" s="303"/>
      <c r="AS460" s="311" t="str">
        <f>IF(C459="","",C459)</f>
        <v>東京</v>
      </c>
      <c r="AT460" s="311" t="str">
        <f>IF(D459="","",D459)</f>
        <v>九州</v>
      </c>
    </row>
    <row r="461" spans="2:46" ht="13.5" hidden="1" customHeight="1">
      <c r="B461" s="313"/>
      <c r="C461" s="675"/>
      <c r="D461" s="675"/>
      <c r="E461" s="26" t="s">
        <v>280</v>
      </c>
      <c r="F461" s="315" t="str">
        <f t="shared" ref="F461:O462" si="555">IF(COUNTIFS(F$573:F$577,"&lt;&gt;",$AS$573:$AS$577,$AS461,$AT$573:$AT$577,$AT461,$E$573:$E$577,$E461),SUMIFS(F$573:F$577,$AS$573:$AS$577,$AS461,$AT$573:$AT$577,$AT461,$E$573:$E$577,$E461),"")</f>
        <v/>
      </c>
      <c r="G461" s="315" t="str">
        <f t="shared" si="555"/>
        <v/>
      </c>
      <c r="H461" s="315" t="str">
        <f t="shared" si="555"/>
        <v/>
      </c>
      <c r="I461" s="315" t="str">
        <f t="shared" si="555"/>
        <v/>
      </c>
      <c r="J461" s="315" t="str">
        <f t="shared" si="555"/>
        <v/>
      </c>
      <c r="K461" s="315" t="str">
        <f t="shared" si="555"/>
        <v/>
      </c>
      <c r="L461" s="315" t="str">
        <f t="shared" si="555"/>
        <v/>
      </c>
      <c r="M461" s="315" t="str">
        <f t="shared" si="555"/>
        <v/>
      </c>
      <c r="N461" s="315" t="str">
        <f t="shared" si="555"/>
        <v/>
      </c>
      <c r="O461" s="315" t="str">
        <f t="shared" si="555"/>
        <v/>
      </c>
      <c r="P461" s="315" t="str">
        <f t="shared" ref="P461:AC462" si="556">IF(COUNTIFS(P$573:P$577,"&lt;&gt;",$AS$573:$AS$577,$AS461,$AT$573:$AT$577,$AT461,$E$573:$E$577,$E461),SUMIFS(P$573:P$577,$AS$573:$AS$577,$AS461,$AT$573:$AT$577,$AT461,$E$573:$E$577,$E461),"")</f>
        <v/>
      </c>
      <c r="Q461" s="315" t="str">
        <f t="shared" si="556"/>
        <v/>
      </c>
      <c r="R461" s="315" t="str">
        <f t="shared" si="556"/>
        <v/>
      </c>
      <c r="S461" s="315" t="str">
        <f t="shared" si="556"/>
        <v/>
      </c>
      <c r="T461" s="315" t="str">
        <f t="shared" si="556"/>
        <v/>
      </c>
      <c r="U461" s="315" t="str">
        <f t="shared" si="556"/>
        <v/>
      </c>
      <c r="V461" s="315" t="str">
        <f t="shared" si="556"/>
        <v/>
      </c>
      <c r="W461" s="315" t="str">
        <f t="shared" si="556"/>
        <v/>
      </c>
      <c r="X461" s="315" t="str">
        <f t="shared" si="556"/>
        <v/>
      </c>
      <c r="Y461" s="315" t="str">
        <f t="shared" si="556"/>
        <v/>
      </c>
      <c r="Z461" s="315" t="str">
        <f t="shared" si="556"/>
        <v/>
      </c>
      <c r="AA461" s="315" t="str">
        <f t="shared" si="556"/>
        <v/>
      </c>
      <c r="AB461" s="315" t="str">
        <f t="shared" si="556"/>
        <v/>
      </c>
      <c r="AC461" s="315" t="str">
        <f t="shared" si="556"/>
        <v/>
      </c>
      <c r="AD461" s="673" t="s">
        <v>281</v>
      </c>
      <c r="AE461" s="674"/>
      <c r="AF461" s="310" t="str">
        <f>IF(COUNT(F461:Q461)=0,"",SUM(F461:Q461))</f>
        <v/>
      </c>
      <c r="AG461" s="310" t="str">
        <f>IF(COUNT(R461:AC461)=0,"",SUM(R461:AC461))</f>
        <v/>
      </c>
      <c r="AH461" s="310" t="str">
        <f t="shared" ref="AH461:AO461" si="557">IF(COUNTIFS(AH$573:AH$577,"&lt;&gt;",$AS$573:$AS$577,$AS461,$AT$573:$AT$577,$AT461,$AD$573:$AD$577,$AD461),SUMIFS(AH$573:AH$577,$AS$573:$AS$577,$AS461,$AT$573:$AT$577,$AT461,$AD$573:$AD$577,$AD461),"")</f>
        <v/>
      </c>
      <c r="AI461" s="310" t="str">
        <f t="shared" si="557"/>
        <v/>
      </c>
      <c r="AJ461" s="310" t="str">
        <f t="shared" si="557"/>
        <v/>
      </c>
      <c r="AK461" s="310" t="str">
        <f t="shared" si="557"/>
        <v/>
      </c>
      <c r="AL461" s="310" t="str">
        <f t="shared" si="557"/>
        <v/>
      </c>
      <c r="AM461" s="310" t="str">
        <f t="shared" si="557"/>
        <v/>
      </c>
      <c r="AN461" s="310" t="str">
        <f t="shared" si="557"/>
        <v/>
      </c>
      <c r="AO461" s="310" t="str">
        <f t="shared" si="557"/>
        <v/>
      </c>
      <c r="AP461" s="335" t="str">
        <f>IF(COUNTIFS(AP$573:AP$577,"&lt;&gt;",$AS$573:$AS$577,$AS461,$AT$573:$AT$577,$AT461,$AD$573:$AD$577,$AD461),INDEX($AP$573:$AP$577,SUMPRODUCT(($AD$573:$AD$577=$AD461)*($AS$573:$AS$577=$AS461)*($AT$573:$AT$577=$AT461)*ROW($AS$573:$AS$577))-572,1),"")</f>
        <v/>
      </c>
      <c r="AS461" s="311" t="str">
        <f>IF(C459="","",C459)</f>
        <v>東京</v>
      </c>
      <c r="AT461" s="311" t="str">
        <f>IF(D459="","",D459)</f>
        <v>九州</v>
      </c>
    </row>
    <row r="462" spans="2:46" ht="13.5" hidden="1" customHeight="1">
      <c r="B462" s="313"/>
      <c r="C462" s="675" t="s">
        <v>284</v>
      </c>
      <c r="D462" s="675" t="str">
        <f>C426</f>
        <v>九州</v>
      </c>
      <c r="E462" s="26" t="s">
        <v>279</v>
      </c>
      <c r="F462" s="315" t="str">
        <f t="shared" si="555"/>
        <v/>
      </c>
      <c r="G462" s="315" t="str">
        <f t="shared" si="555"/>
        <v/>
      </c>
      <c r="H462" s="315" t="str">
        <f t="shared" si="555"/>
        <v/>
      </c>
      <c r="I462" s="315" t="str">
        <f t="shared" si="555"/>
        <v/>
      </c>
      <c r="J462" s="315" t="str">
        <f t="shared" si="555"/>
        <v/>
      </c>
      <c r="K462" s="315" t="str">
        <f t="shared" si="555"/>
        <v/>
      </c>
      <c r="L462" s="315" t="str">
        <f t="shared" si="555"/>
        <v/>
      </c>
      <c r="M462" s="315" t="str">
        <f t="shared" si="555"/>
        <v/>
      </c>
      <c r="N462" s="315" t="str">
        <f t="shared" si="555"/>
        <v/>
      </c>
      <c r="O462" s="315" t="str">
        <f t="shared" si="555"/>
        <v/>
      </c>
      <c r="P462" s="315" t="str">
        <f t="shared" si="556"/>
        <v/>
      </c>
      <c r="Q462" s="315" t="str">
        <f t="shared" si="556"/>
        <v/>
      </c>
      <c r="R462" s="315" t="str">
        <f t="shared" si="556"/>
        <v/>
      </c>
      <c r="S462" s="315" t="str">
        <f t="shared" si="556"/>
        <v/>
      </c>
      <c r="T462" s="315" t="str">
        <f t="shared" si="556"/>
        <v/>
      </c>
      <c r="U462" s="315" t="str">
        <f t="shared" si="556"/>
        <v/>
      </c>
      <c r="V462" s="315" t="str">
        <f t="shared" si="556"/>
        <v/>
      </c>
      <c r="W462" s="315" t="str">
        <f t="shared" si="556"/>
        <v/>
      </c>
      <c r="X462" s="315" t="str">
        <f t="shared" si="556"/>
        <v/>
      </c>
      <c r="Y462" s="315" t="str">
        <f t="shared" si="556"/>
        <v/>
      </c>
      <c r="Z462" s="315" t="str">
        <f t="shared" si="556"/>
        <v/>
      </c>
      <c r="AA462" s="315" t="str">
        <f t="shared" si="556"/>
        <v/>
      </c>
      <c r="AB462" s="315" t="str">
        <f t="shared" si="556"/>
        <v/>
      </c>
      <c r="AC462" s="315" t="str">
        <f t="shared" si="556"/>
        <v/>
      </c>
      <c r="AD462" s="671" t="s">
        <v>279</v>
      </c>
      <c r="AE462" s="26" t="s">
        <v>171</v>
      </c>
      <c r="AF462" s="310" t="str">
        <f>IF(COUNT(J462)=0,"",J462)</f>
        <v/>
      </c>
      <c r="AG462" s="310" t="str">
        <f>IF(COUNT(V462)=0,"",V462)</f>
        <v/>
      </c>
      <c r="AH462" s="315" t="str">
        <f t="shared" ref="AH462:AO463" si="558">IF(COUNTIFS(AH$573:AH$577,"&lt;&gt;",$AS$573:$AS$577,$AS462,$AT$573:$AT$577,$AT462,$AE$573:$AE$577,$AE462),SUMIFS(AH$573:AH$577,$AS$573:$AS$577,$AS462,$AT$573:$AT$577,$AT462,$AE$573:$AE$577,$AE462),"")</f>
        <v/>
      </c>
      <c r="AI462" s="315" t="str">
        <f t="shared" si="558"/>
        <v/>
      </c>
      <c r="AJ462" s="315" t="str">
        <f t="shared" si="558"/>
        <v/>
      </c>
      <c r="AK462" s="315" t="str">
        <f t="shared" si="558"/>
        <v/>
      </c>
      <c r="AL462" s="315" t="str">
        <f t="shared" si="558"/>
        <v/>
      </c>
      <c r="AM462" s="315" t="str">
        <f t="shared" si="558"/>
        <v/>
      </c>
      <c r="AN462" s="315" t="str">
        <f t="shared" si="558"/>
        <v/>
      </c>
      <c r="AO462" s="315" t="str">
        <f t="shared" si="558"/>
        <v/>
      </c>
      <c r="AP462" s="300"/>
      <c r="AS462" s="311" t="str">
        <f>IF(C462="","",C462)</f>
        <v>中部</v>
      </c>
      <c r="AT462" s="311" t="str">
        <f>IF(D462="","",D462)</f>
        <v>九州</v>
      </c>
    </row>
    <row r="463" spans="2:46" ht="13.5" hidden="1" customHeight="1">
      <c r="B463" s="313"/>
      <c r="C463" s="675"/>
      <c r="D463" s="675"/>
      <c r="E463" s="302"/>
      <c r="F463" s="316"/>
      <c r="G463" s="316"/>
      <c r="H463" s="316"/>
      <c r="I463" s="316"/>
      <c r="J463" s="316"/>
      <c r="K463" s="316"/>
      <c r="L463" s="316"/>
      <c r="M463" s="316"/>
      <c r="N463" s="316"/>
      <c r="O463" s="316"/>
      <c r="P463" s="316"/>
      <c r="Q463" s="316"/>
      <c r="R463" s="316"/>
      <c r="S463" s="316"/>
      <c r="T463" s="316"/>
      <c r="U463" s="316"/>
      <c r="V463" s="316"/>
      <c r="W463" s="316"/>
      <c r="X463" s="316"/>
      <c r="Y463" s="316"/>
      <c r="Z463" s="316"/>
      <c r="AA463" s="316"/>
      <c r="AB463" s="316"/>
      <c r="AC463" s="316"/>
      <c r="AD463" s="672"/>
      <c r="AE463" s="26" t="s">
        <v>172</v>
      </c>
      <c r="AF463" s="310" t="str">
        <f>IF(COUNT(O462)=0,"",O462)</f>
        <v/>
      </c>
      <c r="AG463" s="310" t="str">
        <f>IF(COUNT(AA462)=0,"",AA462)</f>
        <v/>
      </c>
      <c r="AH463" s="315" t="str">
        <f t="shared" si="558"/>
        <v/>
      </c>
      <c r="AI463" s="315" t="str">
        <f t="shared" si="558"/>
        <v/>
      </c>
      <c r="AJ463" s="315" t="str">
        <f t="shared" si="558"/>
        <v/>
      </c>
      <c r="AK463" s="315" t="str">
        <f t="shared" si="558"/>
        <v/>
      </c>
      <c r="AL463" s="315" t="str">
        <f t="shared" si="558"/>
        <v/>
      </c>
      <c r="AM463" s="315" t="str">
        <f t="shared" si="558"/>
        <v/>
      </c>
      <c r="AN463" s="315" t="str">
        <f t="shared" si="558"/>
        <v/>
      </c>
      <c r="AO463" s="315" t="str">
        <f t="shared" si="558"/>
        <v/>
      </c>
      <c r="AP463" s="303"/>
      <c r="AS463" s="311" t="str">
        <f>IF(C462="","",C462)</f>
        <v>中部</v>
      </c>
      <c r="AT463" s="311" t="str">
        <f>IF(D462="","",D462)</f>
        <v>九州</v>
      </c>
    </row>
    <row r="464" spans="2:46" ht="13.5" hidden="1" customHeight="1">
      <c r="B464" s="313"/>
      <c r="C464" s="675"/>
      <c r="D464" s="675"/>
      <c r="E464" s="26" t="s">
        <v>280</v>
      </c>
      <c r="F464" s="315" t="str">
        <f t="shared" ref="F464:O465" si="559">IF(COUNTIFS(F$573:F$577,"&lt;&gt;",$AS$573:$AS$577,$AS464,$AT$573:$AT$577,$AT464,$E$573:$E$577,$E464),SUMIFS(F$573:F$577,$AS$573:$AS$577,$AS464,$AT$573:$AT$577,$AT464,$E$573:$E$577,$E464),"")</f>
        <v/>
      </c>
      <c r="G464" s="315" t="str">
        <f t="shared" si="559"/>
        <v/>
      </c>
      <c r="H464" s="315" t="str">
        <f t="shared" si="559"/>
        <v/>
      </c>
      <c r="I464" s="315" t="str">
        <f t="shared" si="559"/>
        <v/>
      </c>
      <c r="J464" s="315" t="str">
        <f t="shared" si="559"/>
        <v/>
      </c>
      <c r="K464" s="315" t="str">
        <f t="shared" si="559"/>
        <v/>
      </c>
      <c r="L464" s="315" t="str">
        <f t="shared" si="559"/>
        <v/>
      </c>
      <c r="M464" s="315" t="str">
        <f t="shared" si="559"/>
        <v/>
      </c>
      <c r="N464" s="315" t="str">
        <f t="shared" si="559"/>
        <v/>
      </c>
      <c r="O464" s="315" t="str">
        <f t="shared" si="559"/>
        <v/>
      </c>
      <c r="P464" s="315" t="str">
        <f t="shared" ref="P464:AC465" si="560">IF(COUNTIFS(P$573:P$577,"&lt;&gt;",$AS$573:$AS$577,$AS464,$AT$573:$AT$577,$AT464,$E$573:$E$577,$E464),SUMIFS(P$573:P$577,$AS$573:$AS$577,$AS464,$AT$573:$AT$577,$AT464,$E$573:$E$577,$E464),"")</f>
        <v/>
      </c>
      <c r="Q464" s="315" t="str">
        <f t="shared" si="560"/>
        <v/>
      </c>
      <c r="R464" s="315" t="str">
        <f t="shared" si="560"/>
        <v/>
      </c>
      <c r="S464" s="315" t="str">
        <f t="shared" si="560"/>
        <v/>
      </c>
      <c r="T464" s="315" t="str">
        <f t="shared" si="560"/>
        <v/>
      </c>
      <c r="U464" s="315" t="str">
        <f t="shared" si="560"/>
        <v/>
      </c>
      <c r="V464" s="315" t="str">
        <f t="shared" si="560"/>
        <v/>
      </c>
      <c r="W464" s="315" t="str">
        <f t="shared" si="560"/>
        <v/>
      </c>
      <c r="X464" s="315" t="str">
        <f t="shared" si="560"/>
        <v/>
      </c>
      <c r="Y464" s="315" t="str">
        <f t="shared" si="560"/>
        <v/>
      </c>
      <c r="Z464" s="315" t="str">
        <f t="shared" si="560"/>
        <v/>
      </c>
      <c r="AA464" s="315" t="str">
        <f t="shared" si="560"/>
        <v/>
      </c>
      <c r="AB464" s="315" t="str">
        <f t="shared" si="560"/>
        <v/>
      </c>
      <c r="AC464" s="315" t="str">
        <f t="shared" si="560"/>
        <v/>
      </c>
      <c r="AD464" s="673" t="s">
        <v>281</v>
      </c>
      <c r="AE464" s="674"/>
      <c r="AF464" s="310" t="str">
        <f>IF(COUNT(F464:Q464)=0,"",SUM(F464:Q464))</f>
        <v/>
      </c>
      <c r="AG464" s="310" t="str">
        <f>IF(COUNT(R464:AC464)=0,"",SUM(R464:AC464))</f>
        <v/>
      </c>
      <c r="AH464" s="310" t="str">
        <f t="shared" ref="AH464:AO464" si="561">IF(COUNTIFS(AH$573:AH$577,"&lt;&gt;",$AS$573:$AS$577,$AS464,$AT$573:$AT$577,$AT464,$AD$573:$AD$577,$AD464),SUMIFS(AH$573:AH$577,$AS$573:$AS$577,$AS464,$AT$573:$AT$577,$AT464,$AD$573:$AD$577,$AD464),"")</f>
        <v/>
      </c>
      <c r="AI464" s="310" t="str">
        <f t="shared" si="561"/>
        <v/>
      </c>
      <c r="AJ464" s="310" t="str">
        <f t="shared" si="561"/>
        <v/>
      </c>
      <c r="AK464" s="310" t="str">
        <f t="shared" si="561"/>
        <v/>
      </c>
      <c r="AL464" s="310" t="str">
        <f t="shared" si="561"/>
        <v/>
      </c>
      <c r="AM464" s="310" t="str">
        <f t="shared" si="561"/>
        <v/>
      </c>
      <c r="AN464" s="310" t="str">
        <f t="shared" si="561"/>
        <v/>
      </c>
      <c r="AO464" s="310" t="str">
        <f t="shared" si="561"/>
        <v/>
      </c>
      <c r="AP464" s="335" t="str">
        <f>IF(COUNTIFS(AP$573:AP$577,"&lt;&gt;",$AS$573:$AS$577,$AS464,$AT$573:$AT$577,$AT464,$AD$573:$AD$577,$AD464),INDEX($AP$573:$AP$577,SUMPRODUCT(($AD$573:$AD$577=$AD464)*($AS$573:$AS$577=$AS464)*($AT$573:$AT$577=$AT464)*ROW($AS$573:$AS$577))-572,1),"")</f>
        <v/>
      </c>
      <c r="AS464" s="311" t="str">
        <f>IF(C462="","",C462)</f>
        <v>中部</v>
      </c>
      <c r="AT464" s="311" t="str">
        <f>IF(D462="","",D462)</f>
        <v>九州</v>
      </c>
    </row>
    <row r="465" spans="2:47" ht="13.5" hidden="1" customHeight="1">
      <c r="B465" s="313"/>
      <c r="C465" s="675" t="s">
        <v>285</v>
      </c>
      <c r="D465" s="675" t="str">
        <f>C426</f>
        <v>九州</v>
      </c>
      <c r="E465" s="26" t="s">
        <v>279</v>
      </c>
      <c r="F465" s="315" t="str">
        <f t="shared" si="559"/>
        <v/>
      </c>
      <c r="G465" s="315" t="str">
        <f t="shared" si="559"/>
        <v/>
      </c>
      <c r="H465" s="315" t="str">
        <f t="shared" si="559"/>
        <v/>
      </c>
      <c r="I465" s="315" t="str">
        <f t="shared" si="559"/>
        <v/>
      </c>
      <c r="J465" s="315" t="str">
        <f t="shared" si="559"/>
        <v/>
      </c>
      <c r="K465" s="315" t="str">
        <f t="shared" si="559"/>
        <v/>
      </c>
      <c r="L465" s="315" t="str">
        <f t="shared" si="559"/>
        <v/>
      </c>
      <c r="M465" s="315" t="str">
        <f t="shared" si="559"/>
        <v/>
      </c>
      <c r="N465" s="315" t="str">
        <f t="shared" si="559"/>
        <v/>
      </c>
      <c r="O465" s="315" t="str">
        <f t="shared" si="559"/>
        <v/>
      </c>
      <c r="P465" s="315" t="str">
        <f t="shared" si="560"/>
        <v/>
      </c>
      <c r="Q465" s="315" t="str">
        <f t="shared" si="560"/>
        <v/>
      </c>
      <c r="R465" s="315" t="str">
        <f t="shared" si="560"/>
        <v/>
      </c>
      <c r="S465" s="315" t="str">
        <f t="shared" si="560"/>
        <v/>
      </c>
      <c r="T465" s="315" t="str">
        <f t="shared" si="560"/>
        <v/>
      </c>
      <c r="U465" s="315" t="str">
        <f t="shared" si="560"/>
        <v/>
      </c>
      <c r="V465" s="315" t="str">
        <f t="shared" si="560"/>
        <v/>
      </c>
      <c r="W465" s="315" t="str">
        <f t="shared" si="560"/>
        <v/>
      </c>
      <c r="X465" s="315" t="str">
        <f t="shared" si="560"/>
        <v/>
      </c>
      <c r="Y465" s="315" t="str">
        <f t="shared" si="560"/>
        <v/>
      </c>
      <c r="Z465" s="315" t="str">
        <f t="shared" si="560"/>
        <v/>
      </c>
      <c r="AA465" s="315" t="str">
        <f t="shared" si="560"/>
        <v/>
      </c>
      <c r="AB465" s="315" t="str">
        <f t="shared" si="560"/>
        <v/>
      </c>
      <c r="AC465" s="315" t="str">
        <f t="shared" si="560"/>
        <v/>
      </c>
      <c r="AD465" s="671" t="s">
        <v>279</v>
      </c>
      <c r="AE465" s="26" t="s">
        <v>171</v>
      </c>
      <c r="AF465" s="310" t="str">
        <f>IF(COUNT(J465)=0,"",J465)</f>
        <v/>
      </c>
      <c r="AG465" s="310" t="str">
        <f>IF(COUNT(V465)=0,"",V465)</f>
        <v/>
      </c>
      <c r="AH465" s="315" t="str">
        <f t="shared" ref="AH465:AO466" si="562">IF(COUNTIFS(AH$573:AH$577,"&lt;&gt;",$AS$573:$AS$577,$AS465,$AT$573:$AT$577,$AT465,$AE$573:$AE$577,$AE465),SUMIFS(AH$573:AH$577,$AS$573:$AS$577,$AS465,$AT$573:$AT$577,$AT465,$AE$573:$AE$577,$AE465),"")</f>
        <v/>
      </c>
      <c r="AI465" s="315" t="str">
        <f t="shared" si="562"/>
        <v/>
      </c>
      <c r="AJ465" s="315" t="str">
        <f t="shared" si="562"/>
        <v/>
      </c>
      <c r="AK465" s="315" t="str">
        <f t="shared" si="562"/>
        <v/>
      </c>
      <c r="AL465" s="315" t="str">
        <f t="shared" si="562"/>
        <v/>
      </c>
      <c r="AM465" s="315" t="str">
        <f t="shared" si="562"/>
        <v/>
      </c>
      <c r="AN465" s="315" t="str">
        <f t="shared" si="562"/>
        <v/>
      </c>
      <c r="AO465" s="315" t="str">
        <f t="shared" si="562"/>
        <v/>
      </c>
      <c r="AP465" s="300"/>
      <c r="AS465" s="311" t="str">
        <f>IF(C465="","",C465)</f>
        <v>北陸</v>
      </c>
      <c r="AT465" s="311" t="str">
        <f>IF(D465="","",D465)</f>
        <v>九州</v>
      </c>
    </row>
    <row r="466" spans="2:47" ht="13.5" hidden="1" customHeight="1">
      <c r="B466" s="313"/>
      <c r="C466" s="675"/>
      <c r="D466" s="675"/>
      <c r="E466" s="302"/>
      <c r="F466" s="316"/>
      <c r="G466" s="316"/>
      <c r="H466" s="316"/>
      <c r="I466" s="316"/>
      <c r="J466" s="316"/>
      <c r="K466" s="316"/>
      <c r="L466" s="316"/>
      <c r="M466" s="316"/>
      <c r="N466" s="316"/>
      <c r="O466" s="316"/>
      <c r="P466" s="316"/>
      <c r="Q466" s="316"/>
      <c r="R466" s="316"/>
      <c r="S466" s="316"/>
      <c r="T466" s="316"/>
      <c r="U466" s="316"/>
      <c r="V466" s="316"/>
      <c r="W466" s="316"/>
      <c r="X466" s="316"/>
      <c r="Y466" s="316"/>
      <c r="Z466" s="316"/>
      <c r="AA466" s="316"/>
      <c r="AB466" s="316"/>
      <c r="AC466" s="316"/>
      <c r="AD466" s="672"/>
      <c r="AE466" s="26" t="s">
        <v>172</v>
      </c>
      <c r="AF466" s="310" t="str">
        <f>IF(COUNT(O465)=0,"",O465)</f>
        <v/>
      </c>
      <c r="AG466" s="310" t="str">
        <f>IF(COUNT(AA465)=0,"",AA465)</f>
        <v/>
      </c>
      <c r="AH466" s="315" t="str">
        <f t="shared" si="562"/>
        <v/>
      </c>
      <c r="AI466" s="315" t="str">
        <f t="shared" si="562"/>
        <v/>
      </c>
      <c r="AJ466" s="315" t="str">
        <f t="shared" si="562"/>
        <v/>
      </c>
      <c r="AK466" s="315" t="str">
        <f t="shared" si="562"/>
        <v/>
      </c>
      <c r="AL466" s="315" t="str">
        <f t="shared" si="562"/>
        <v/>
      </c>
      <c r="AM466" s="315" t="str">
        <f t="shared" si="562"/>
        <v/>
      </c>
      <c r="AN466" s="315" t="str">
        <f t="shared" si="562"/>
        <v/>
      </c>
      <c r="AO466" s="315" t="str">
        <f t="shared" si="562"/>
        <v/>
      </c>
      <c r="AP466" s="303"/>
      <c r="AS466" s="311" t="str">
        <f>IF(C465="","",C465)</f>
        <v>北陸</v>
      </c>
      <c r="AT466" s="311" t="str">
        <f>IF(D465="","",D465)</f>
        <v>九州</v>
      </c>
    </row>
    <row r="467" spans="2:47" ht="13.5" hidden="1" customHeight="1">
      <c r="B467" s="313"/>
      <c r="C467" s="675"/>
      <c r="D467" s="675"/>
      <c r="E467" s="26" t="s">
        <v>280</v>
      </c>
      <c r="F467" s="315" t="str">
        <f t="shared" ref="F467:O468" si="563">IF(COUNTIFS(F$573:F$577,"&lt;&gt;",$AS$573:$AS$577,$AS467,$AT$573:$AT$577,$AT467,$E$573:$E$577,$E467),SUMIFS(F$573:F$577,$AS$573:$AS$577,$AS467,$AT$573:$AT$577,$AT467,$E$573:$E$577,$E467),"")</f>
        <v/>
      </c>
      <c r="G467" s="315" t="str">
        <f t="shared" si="563"/>
        <v/>
      </c>
      <c r="H467" s="315" t="str">
        <f t="shared" si="563"/>
        <v/>
      </c>
      <c r="I467" s="315" t="str">
        <f t="shared" si="563"/>
        <v/>
      </c>
      <c r="J467" s="315" t="str">
        <f t="shared" si="563"/>
        <v/>
      </c>
      <c r="K467" s="315" t="str">
        <f t="shared" si="563"/>
        <v/>
      </c>
      <c r="L467" s="315" t="str">
        <f t="shared" si="563"/>
        <v/>
      </c>
      <c r="M467" s="315" t="str">
        <f t="shared" si="563"/>
        <v/>
      </c>
      <c r="N467" s="315" t="str">
        <f t="shared" si="563"/>
        <v/>
      </c>
      <c r="O467" s="315" t="str">
        <f t="shared" si="563"/>
        <v/>
      </c>
      <c r="P467" s="315" t="str">
        <f t="shared" ref="P467:AC468" si="564">IF(COUNTIFS(P$573:P$577,"&lt;&gt;",$AS$573:$AS$577,$AS467,$AT$573:$AT$577,$AT467,$E$573:$E$577,$E467),SUMIFS(P$573:P$577,$AS$573:$AS$577,$AS467,$AT$573:$AT$577,$AT467,$E$573:$E$577,$E467),"")</f>
        <v/>
      </c>
      <c r="Q467" s="315" t="str">
        <f t="shared" si="564"/>
        <v/>
      </c>
      <c r="R467" s="315" t="str">
        <f t="shared" si="564"/>
        <v/>
      </c>
      <c r="S467" s="315" t="str">
        <f t="shared" si="564"/>
        <v/>
      </c>
      <c r="T467" s="315" t="str">
        <f t="shared" si="564"/>
        <v/>
      </c>
      <c r="U467" s="315" t="str">
        <f t="shared" si="564"/>
        <v/>
      </c>
      <c r="V467" s="315" t="str">
        <f t="shared" si="564"/>
        <v/>
      </c>
      <c r="W467" s="315" t="str">
        <f t="shared" si="564"/>
        <v/>
      </c>
      <c r="X467" s="315" t="str">
        <f t="shared" si="564"/>
        <v/>
      </c>
      <c r="Y467" s="315" t="str">
        <f t="shared" si="564"/>
        <v/>
      </c>
      <c r="Z467" s="315" t="str">
        <f t="shared" si="564"/>
        <v/>
      </c>
      <c r="AA467" s="315" t="str">
        <f t="shared" si="564"/>
        <v/>
      </c>
      <c r="AB467" s="315" t="str">
        <f t="shared" si="564"/>
        <v/>
      </c>
      <c r="AC467" s="315" t="str">
        <f t="shared" si="564"/>
        <v/>
      </c>
      <c r="AD467" s="673" t="s">
        <v>281</v>
      </c>
      <c r="AE467" s="674"/>
      <c r="AF467" s="310" t="str">
        <f>IF(COUNT(F467:Q467)=0,"",SUM(F467:Q467))</f>
        <v/>
      </c>
      <c r="AG467" s="310" t="str">
        <f>IF(COUNT(R467:AC467)=0,"",SUM(R467:AC467))</f>
        <v/>
      </c>
      <c r="AH467" s="310" t="str">
        <f t="shared" ref="AH467:AO467" si="565">IF(COUNTIFS(AH$573:AH$577,"&lt;&gt;",$AS$573:$AS$577,$AS467,$AT$573:$AT$577,$AT467,$AD$573:$AD$577,$AD467),SUMIFS(AH$573:AH$577,$AS$573:$AS$577,$AS467,$AT$573:$AT$577,$AT467,$AD$573:$AD$577,$AD467),"")</f>
        <v/>
      </c>
      <c r="AI467" s="310" t="str">
        <f t="shared" si="565"/>
        <v/>
      </c>
      <c r="AJ467" s="310" t="str">
        <f t="shared" si="565"/>
        <v/>
      </c>
      <c r="AK467" s="310" t="str">
        <f t="shared" si="565"/>
        <v/>
      </c>
      <c r="AL467" s="310" t="str">
        <f t="shared" si="565"/>
        <v/>
      </c>
      <c r="AM467" s="310" t="str">
        <f t="shared" si="565"/>
        <v/>
      </c>
      <c r="AN467" s="310" t="str">
        <f t="shared" si="565"/>
        <v/>
      </c>
      <c r="AO467" s="310" t="str">
        <f t="shared" si="565"/>
        <v/>
      </c>
      <c r="AP467" s="335" t="str">
        <f>IF(COUNTIFS(AP$573:AP$577,"&lt;&gt;",$AS$573:$AS$577,$AS467,$AT$573:$AT$577,$AT467,$AD$573:$AD$577,$AD467),INDEX($AP$573:$AP$577,SUMPRODUCT(($AD$573:$AD$577=$AD467)*($AS$573:$AS$577=$AS467)*($AT$573:$AT$577=$AT467)*ROW($AS$573:$AS$577))-572,1),"")</f>
        <v/>
      </c>
      <c r="AS467" s="311" t="str">
        <f>IF(C465="","",C465)</f>
        <v>北陸</v>
      </c>
      <c r="AT467" s="311" t="str">
        <f>IF(D465="","",D465)</f>
        <v>九州</v>
      </c>
    </row>
    <row r="468" spans="2:47" ht="13.5" hidden="1" customHeight="1">
      <c r="B468" s="313"/>
      <c r="C468" s="675" t="s">
        <v>287</v>
      </c>
      <c r="D468" s="675" t="str">
        <f>C426</f>
        <v>九州</v>
      </c>
      <c r="E468" s="26" t="s">
        <v>279</v>
      </c>
      <c r="F468" s="315" t="str">
        <f t="shared" si="563"/>
        <v/>
      </c>
      <c r="G468" s="315" t="str">
        <f t="shared" si="563"/>
        <v/>
      </c>
      <c r="H468" s="315" t="str">
        <f t="shared" si="563"/>
        <v/>
      </c>
      <c r="I468" s="315" t="str">
        <f t="shared" si="563"/>
        <v/>
      </c>
      <c r="J468" s="315" t="str">
        <f t="shared" si="563"/>
        <v/>
      </c>
      <c r="K468" s="315" t="str">
        <f t="shared" si="563"/>
        <v/>
      </c>
      <c r="L468" s="315" t="str">
        <f t="shared" si="563"/>
        <v/>
      </c>
      <c r="M468" s="315" t="str">
        <f t="shared" si="563"/>
        <v/>
      </c>
      <c r="N468" s="315" t="str">
        <f t="shared" si="563"/>
        <v/>
      </c>
      <c r="O468" s="315" t="str">
        <f t="shared" si="563"/>
        <v/>
      </c>
      <c r="P468" s="315" t="str">
        <f t="shared" si="564"/>
        <v/>
      </c>
      <c r="Q468" s="315" t="str">
        <f t="shared" si="564"/>
        <v/>
      </c>
      <c r="R468" s="315" t="str">
        <f t="shared" si="564"/>
        <v/>
      </c>
      <c r="S468" s="315" t="str">
        <f t="shared" si="564"/>
        <v/>
      </c>
      <c r="T468" s="315" t="str">
        <f t="shared" si="564"/>
        <v/>
      </c>
      <c r="U468" s="315" t="str">
        <f t="shared" si="564"/>
        <v/>
      </c>
      <c r="V468" s="315" t="str">
        <f t="shared" si="564"/>
        <v/>
      </c>
      <c r="W468" s="315" t="str">
        <f t="shared" si="564"/>
        <v/>
      </c>
      <c r="X468" s="315" t="str">
        <f t="shared" si="564"/>
        <v/>
      </c>
      <c r="Y468" s="315" t="str">
        <f t="shared" si="564"/>
        <v/>
      </c>
      <c r="Z468" s="315" t="str">
        <f t="shared" si="564"/>
        <v/>
      </c>
      <c r="AA468" s="315" t="str">
        <f t="shared" si="564"/>
        <v/>
      </c>
      <c r="AB468" s="315" t="str">
        <f t="shared" si="564"/>
        <v/>
      </c>
      <c r="AC468" s="315" t="str">
        <f t="shared" si="564"/>
        <v/>
      </c>
      <c r="AD468" s="671" t="s">
        <v>279</v>
      </c>
      <c r="AE468" s="26" t="s">
        <v>171</v>
      </c>
      <c r="AF468" s="310" t="str">
        <f>IF(COUNT(J468)=0,"",J468)</f>
        <v/>
      </c>
      <c r="AG468" s="310" t="str">
        <f>IF(COUNT(V468)=0,"",V468)</f>
        <v/>
      </c>
      <c r="AH468" s="315" t="str">
        <f t="shared" ref="AH468:AO469" si="566">IF(COUNTIFS(AH$573:AH$577,"&lt;&gt;",$AS$573:$AS$577,$AS468,$AT$573:$AT$577,$AT468,$AE$573:$AE$577,$AE468),SUMIFS(AH$573:AH$577,$AS$573:$AS$577,$AS468,$AT$573:$AT$577,$AT468,$AE$573:$AE$577,$AE468),"")</f>
        <v/>
      </c>
      <c r="AI468" s="315" t="str">
        <f t="shared" si="566"/>
        <v/>
      </c>
      <c r="AJ468" s="315" t="str">
        <f t="shared" si="566"/>
        <v/>
      </c>
      <c r="AK468" s="315" t="str">
        <f t="shared" si="566"/>
        <v/>
      </c>
      <c r="AL468" s="315" t="str">
        <f t="shared" si="566"/>
        <v/>
      </c>
      <c r="AM468" s="315" t="str">
        <f t="shared" si="566"/>
        <v/>
      </c>
      <c r="AN468" s="315" t="str">
        <f t="shared" si="566"/>
        <v/>
      </c>
      <c r="AO468" s="315" t="str">
        <f t="shared" si="566"/>
        <v/>
      </c>
      <c r="AP468" s="300"/>
      <c r="AS468" s="311" t="str">
        <f>IF(C468="","",C468)</f>
        <v>関西</v>
      </c>
      <c r="AT468" s="311" t="str">
        <f>IF(D468="","",D468)</f>
        <v>九州</v>
      </c>
    </row>
    <row r="469" spans="2:47" ht="13.5" hidden="1" customHeight="1">
      <c r="B469" s="313"/>
      <c r="C469" s="675"/>
      <c r="D469" s="675"/>
      <c r="E469" s="302"/>
      <c r="F469" s="316"/>
      <c r="G469" s="316"/>
      <c r="H469" s="316"/>
      <c r="I469" s="316"/>
      <c r="J469" s="316"/>
      <c r="K469" s="316"/>
      <c r="L469" s="316"/>
      <c r="M469" s="316"/>
      <c r="N469" s="316"/>
      <c r="O469" s="316"/>
      <c r="P469" s="316"/>
      <c r="Q469" s="316"/>
      <c r="R469" s="316"/>
      <c r="S469" s="316"/>
      <c r="T469" s="316"/>
      <c r="U469" s="316"/>
      <c r="V469" s="316"/>
      <c r="W469" s="316"/>
      <c r="X469" s="316"/>
      <c r="Y469" s="316"/>
      <c r="Z469" s="316"/>
      <c r="AA469" s="316"/>
      <c r="AB469" s="316"/>
      <c r="AC469" s="316"/>
      <c r="AD469" s="672"/>
      <c r="AE469" s="26" t="s">
        <v>172</v>
      </c>
      <c r="AF469" s="310" t="str">
        <f>IF(COUNT(O468)=0,"",O468)</f>
        <v/>
      </c>
      <c r="AG469" s="310" t="str">
        <f>IF(COUNT(AA468)=0,"",AA468)</f>
        <v/>
      </c>
      <c r="AH469" s="315" t="str">
        <f t="shared" si="566"/>
        <v/>
      </c>
      <c r="AI469" s="315" t="str">
        <f t="shared" si="566"/>
        <v/>
      </c>
      <c r="AJ469" s="315" t="str">
        <f t="shared" si="566"/>
        <v/>
      </c>
      <c r="AK469" s="315" t="str">
        <f t="shared" si="566"/>
        <v/>
      </c>
      <c r="AL469" s="315" t="str">
        <f t="shared" si="566"/>
        <v/>
      </c>
      <c r="AM469" s="315" t="str">
        <f t="shared" si="566"/>
        <v/>
      </c>
      <c r="AN469" s="315" t="str">
        <f t="shared" si="566"/>
        <v/>
      </c>
      <c r="AO469" s="315" t="str">
        <f t="shared" si="566"/>
        <v/>
      </c>
      <c r="AP469" s="303"/>
      <c r="AS469" s="311" t="str">
        <f>IF(C468="","",C468)</f>
        <v>関西</v>
      </c>
      <c r="AT469" s="311" t="str">
        <f>IF(D468="","",D468)</f>
        <v>九州</v>
      </c>
    </row>
    <row r="470" spans="2:47" ht="13.5" hidden="1" customHeight="1">
      <c r="B470" s="313"/>
      <c r="C470" s="675"/>
      <c r="D470" s="675"/>
      <c r="E470" s="26" t="s">
        <v>280</v>
      </c>
      <c r="F470" s="315" t="str">
        <f t="shared" ref="F470:O471" si="567">IF(COUNTIFS(F$573:F$577,"&lt;&gt;",$AS$573:$AS$577,$AS470,$AT$573:$AT$577,$AT470,$E$573:$E$577,$E470),SUMIFS(F$573:F$577,$AS$573:$AS$577,$AS470,$AT$573:$AT$577,$AT470,$E$573:$E$577,$E470),"")</f>
        <v/>
      </c>
      <c r="G470" s="315" t="str">
        <f t="shared" si="567"/>
        <v/>
      </c>
      <c r="H470" s="315" t="str">
        <f t="shared" si="567"/>
        <v/>
      </c>
      <c r="I470" s="315" t="str">
        <f t="shared" si="567"/>
        <v/>
      </c>
      <c r="J470" s="315" t="str">
        <f t="shared" si="567"/>
        <v/>
      </c>
      <c r="K470" s="315" t="str">
        <f t="shared" si="567"/>
        <v/>
      </c>
      <c r="L470" s="315" t="str">
        <f t="shared" si="567"/>
        <v/>
      </c>
      <c r="M470" s="315" t="str">
        <f t="shared" si="567"/>
        <v/>
      </c>
      <c r="N470" s="315" t="str">
        <f t="shared" si="567"/>
        <v/>
      </c>
      <c r="O470" s="315" t="str">
        <f t="shared" si="567"/>
        <v/>
      </c>
      <c r="P470" s="315" t="str">
        <f t="shared" ref="P470:AC471" si="568">IF(COUNTIFS(P$573:P$577,"&lt;&gt;",$AS$573:$AS$577,$AS470,$AT$573:$AT$577,$AT470,$E$573:$E$577,$E470),SUMIFS(P$573:P$577,$AS$573:$AS$577,$AS470,$AT$573:$AT$577,$AT470,$E$573:$E$577,$E470),"")</f>
        <v/>
      </c>
      <c r="Q470" s="315" t="str">
        <f t="shared" si="568"/>
        <v/>
      </c>
      <c r="R470" s="315" t="str">
        <f t="shared" si="568"/>
        <v/>
      </c>
      <c r="S470" s="315" t="str">
        <f t="shared" si="568"/>
        <v/>
      </c>
      <c r="T470" s="315" t="str">
        <f t="shared" si="568"/>
        <v/>
      </c>
      <c r="U470" s="315" t="str">
        <f t="shared" si="568"/>
        <v/>
      </c>
      <c r="V470" s="315" t="str">
        <f t="shared" si="568"/>
        <v/>
      </c>
      <c r="W470" s="315" t="str">
        <f t="shared" si="568"/>
        <v/>
      </c>
      <c r="X470" s="315" t="str">
        <f t="shared" si="568"/>
        <v/>
      </c>
      <c r="Y470" s="315" t="str">
        <f t="shared" si="568"/>
        <v/>
      </c>
      <c r="Z470" s="315" t="str">
        <f t="shared" si="568"/>
        <v/>
      </c>
      <c r="AA470" s="315" t="str">
        <f t="shared" si="568"/>
        <v/>
      </c>
      <c r="AB470" s="315" t="str">
        <f t="shared" si="568"/>
        <v/>
      </c>
      <c r="AC470" s="315" t="str">
        <f t="shared" si="568"/>
        <v/>
      </c>
      <c r="AD470" s="673" t="s">
        <v>281</v>
      </c>
      <c r="AE470" s="674"/>
      <c r="AF470" s="310" t="str">
        <f>IF(COUNT(F470:Q470)=0,"",SUM(F470:Q470))</f>
        <v/>
      </c>
      <c r="AG470" s="310" t="str">
        <f>IF(COUNT(R470:AC470)=0,"",SUM(R470:AC470))</f>
        <v/>
      </c>
      <c r="AH470" s="310" t="str">
        <f t="shared" ref="AH470:AO470" si="569">IF(COUNTIFS(AH$573:AH$577,"&lt;&gt;",$AS$573:$AS$577,$AS470,$AT$573:$AT$577,$AT470,$AD$573:$AD$577,$AD470),SUMIFS(AH$573:AH$577,$AS$573:$AS$577,$AS470,$AT$573:$AT$577,$AT470,$AD$573:$AD$577,$AD470),"")</f>
        <v/>
      </c>
      <c r="AI470" s="310" t="str">
        <f t="shared" si="569"/>
        <v/>
      </c>
      <c r="AJ470" s="310" t="str">
        <f t="shared" si="569"/>
        <v/>
      </c>
      <c r="AK470" s="310" t="str">
        <f t="shared" si="569"/>
        <v/>
      </c>
      <c r="AL470" s="310" t="str">
        <f t="shared" si="569"/>
        <v/>
      </c>
      <c r="AM470" s="310" t="str">
        <f t="shared" si="569"/>
        <v/>
      </c>
      <c r="AN470" s="310" t="str">
        <f t="shared" si="569"/>
        <v/>
      </c>
      <c r="AO470" s="310" t="str">
        <f t="shared" si="569"/>
        <v/>
      </c>
      <c r="AP470" s="335" t="str">
        <f>IF(COUNTIFS(AP$573:AP$577,"&lt;&gt;",$AS$573:$AS$577,$AS470,$AT$573:$AT$577,$AT470,$AD$573:$AD$577,$AD470),INDEX($AP$573:$AP$577,SUMPRODUCT(($AD$573:$AD$577=$AD470)*($AS$573:$AS$577=$AS470)*($AT$573:$AT$577=$AT470)*ROW($AS$573:$AS$577))-572,1),"")</f>
        <v/>
      </c>
      <c r="AS470" s="311" t="str">
        <f>IF(C468="","",C468)</f>
        <v>関西</v>
      </c>
      <c r="AT470" s="311" t="str">
        <f>IF(D468="","",D468)</f>
        <v>九州</v>
      </c>
    </row>
    <row r="471" spans="2:47" ht="13.5" hidden="1" customHeight="1">
      <c r="B471" s="313"/>
      <c r="C471" s="675" t="s">
        <v>288</v>
      </c>
      <c r="D471" s="675" t="str">
        <f>C426</f>
        <v>九州</v>
      </c>
      <c r="E471" s="26" t="s">
        <v>279</v>
      </c>
      <c r="F471" s="315" t="str">
        <f t="shared" si="567"/>
        <v/>
      </c>
      <c r="G471" s="315" t="str">
        <f t="shared" si="567"/>
        <v/>
      </c>
      <c r="H471" s="315" t="str">
        <f t="shared" si="567"/>
        <v/>
      </c>
      <c r="I471" s="315" t="str">
        <f t="shared" si="567"/>
        <v/>
      </c>
      <c r="J471" s="315" t="str">
        <f t="shared" si="567"/>
        <v/>
      </c>
      <c r="K471" s="315" t="str">
        <f t="shared" si="567"/>
        <v/>
      </c>
      <c r="L471" s="315" t="str">
        <f t="shared" si="567"/>
        <v/>
      </c>
      <c r="M471" s="315" t="str">
        <f t="shared" si="567"/>
        <v/>
      </c>
      <c r="N471" s="315" t="str">
        <f t="shared" si="567"/>
        <v/>
      </c>
      <c r="O471" s="315" t="str">
        <f t="shared" si="567"/>
        <v/>
      </c>
      <c r="P471" s="315" t="str">
        <f t="shared" si="568"/>
        <v/>
      </c>
      <c r="Q471" s="315" t="str">
        <f t="shared" si="568"/>
        <v/>
      </c>
      <c r="R471" s="315" t="str">
        <f t="shared" si="568"/>
        <v/>
      </c>
      <c r="S471" s="315" t="str">
        <f t="shared" si="568"/>
        <v/>
      </c>
      <c r="T471" s="315" t="str">
        <f t="shared" si="568"/>
        <v/>
      </c>
      <c r="U471" s="315" t="str">
        <f t="shared" si="568"/>
        <v/>
      </c>
      <c r="V471" s="315" t="str">
        <f t="shared" si="568"/>
        <v/>
      </c>
      <c r="W471" s="315" t="str">
        <f t="shared" si="568"/>
        <v/>
      </c>
      <c r="X471" s="315" t="str">
        <f t="shared" si="568"/>
        <v/>
      </c>
      <c r="Y471" s="315" t="str">
        <f t="shared" si="568"/>
        <v/>
      </c>
      <c r="Z471" s="315" t="str">
        <f t="shared" si="568"/>
        <v/>
      </c>
      <c r="AA471" s="315" t="str">
        <f t="shared" si="568"/>
        <v/>
      </c>
      <c r="AB471" s="315" t="str">
        <f t="shared" si="568"/>
        <v/>
      </c>
      <c r="AC471" s="315" t="str">
        <f t="shared" si="568"/>
        <v/>
      </c>
      <c r="AD471" s="671" t="s">
        <v>279</v>
      </c>
      <c r="AE471" s="26" t="s">
        <v>171</v>
      </c>
      <c r="AF471" s="310" t="str">
        <f>IF(COUNT(J471)=0,"",J471)</f>
        <v/>
      </c>
      <c r="AG471" s="310" t="str">
        <f>IF(COUNT(V471)=0,"",V471)</f>
        <v/>
      </c>
      <c r="AH471" s="315" t="str">
        <f t="shared" ref="AH471:AO472" si="570">IF(COUNTIFS(AH$573:AH$577,"&lt;&gt;",$AS$573:$AS$577,$AS471,$AT$573:$AT$577,$AT471,$AE$573:$AE$577,$AE471),SUMIFS(AH$573:AH$577,$AS$573:$AS$577,$AS471,$AT$573:$AT$577,$AT471,$AE$573:$AE$577,$AE471),"")</f>
        <v/>
      </c>
      <c r="AI471" s="315" t="str">
        <f t="shared" si="570"/>
        <v/>
      </c>
      <c r="AJ471" s="315" t="str">
        <f t="shared" si="570"/>
        <v/>
      </c>
      <c r="AK471" s="315" t="str">
        <f t="shared" si="570"/>
        <v/>
      </c>
      <c r="AL471" s="315" t="str">
        <f t="shared" si="570"/>
        <v/>
      </c>
      <c r="AM471" s="315" t="str">
        <f t="shared" si="570"/>
        <v/>
      </c>
      <c r="AN471" s="315" t="str">
        <f t="shared" si="570"/>
        <v/>
      </c>
      <c r="AO471" s="315" t="str">
        <f t="shared" si="570"/>
        <v/>
      </c>
      <c r="AP471" s="300"/>
      <c r="AS471" s="311" t="str">
        <f>IF(C471="","",C471)</f>
        <v>中国</v>
      </c>
      <c r="AT471" s="311" t="str">
        <f>IF(D471="","",D471)</f>
        <v>九州</v>
      </c>
    </row>
    <row r="472" spans="2:47" ht="13.5" hidden="1" customHeight="1">
      <c r="B472" s="313"/>
      <c r="C472" s="675"/>
      <c r="D472" s="675"/>
      <c r="E472" s="302"/>
      <c r="F472" s="316"/>
      <c r="G472" s="316"/>
      <c r="H472" s="316"/>
      <c r="I472" s="316"/>
      <c r="J472" s="316"/>
      <c r="K472" s="316"/>
      <c r="L472" s="316"/>
      <c r="M472" s="316"/>
      <c r="N472" s="316"/>
      <c r="O472" s="316"/>
      <c r="P472" s="316"/>
      <c r="Q472" s="316"/>
      <c r="R472" s="316"/>
      <c r="S472" s="316"/>
      <c r="T472" s="316"/>
      <c r="U472" s="316"/>
      <c r="V472" s="316"/>
      <c r="W472" s="316"/>
      <c r="X472" s="316"/>
      <c r="Y472" s="316"/>
      <c r="Z472" s="316"/>
      <c r="AA472" s="316"/>
      <c r="AB472" s="316"/>
      <c r="AC472" s="316"/>
      <c r="AD472" s="672"/>
      <c r="AE472" s="26" t="s">
        <v>172</v>
      </c>
      <c r="AF472" s="310" t="str">
        <f>IF(COUNT(O471)=0,"",O471)</f>
        <v/>
      </c>
      <c r="AG472" s="310" t="str">
        <f>IF(COUNT(AA471)=0,"",AA471)</f>
        <v/>
      </c>
      <c r="AH472" s="315" t="str">
        <f t="shared" si="570"/>
        <v/>
      </c>
      <c r="AI472" s="315" t="str">
        <f t="shared" si="570"/>
        <v/>
      </c>
      <c r="AJ472" s="315" t="str">
        <f t="shared" si="570"/>
        <v/>
      </c>
      <c r="AK472" s="315" t="str">
        <f t="shared" si="570"/>
        <v/>
      </c>
      <c r="AL472" s="315" t="str">
        <f t="shared" si="570"/>
        <v/>
      </c>
      <c r="AM472" s="315" t="str">
        <f t="shared" si="570"/>
        <v/>
      </c>
      <c r="AN472" s="315" t="str">
        <f t="shared" si="570"/>
        <v/>
      </c>
      <c r="AO472" s="315" t="str">
        <f t="shared" si="570"/>
        <v/>
      </c>
      <c r="AP472" s="303"/>
      <c r="AS472" s="311" t="str">
        <f>IF(C471="","",C471)</f>
        <v>中国</v>
      </c>
      <c r="AT472" s="311" t="str">
        <f>IF(D471="","",D471)</f>
        <v>九州</v>
      </c>
    </row>
    <row r="473" spans="2:47" ht="13.5" hidden="1" customHeight="1">
      <c r="B473" s="313"/>
      <c r="C473" s="675"/>
      <c r="D473" s="675"/>
      <c r="E473" s="26" t="s">
        <v>280</v>
      </c>
      <c r="F473" s="315" t="str">
        <f t="shared" ref="F473:O474" si="571">IF(COUNTIFS(F$573:F$577,"&lt;&gt;",$AS$573:$AS$577,$AS473,$AT$573:$AT$577,$AT473,$E$573:$E$577,$E473),SUMIFS(F$573:F$577,$AS$573:$AS$577,$AS473,$AT$573:$AT$577,$AT473,$E$573:$E$577,$E473),"")</f>
        <v/>
      </c>
      <c r="G473" s="315" t="str">
        <f t="shared" si="571"/>
        <v/>
      </c>
      <c r="H473" s="315" t="str">
        <f t="shared" si="571"/>
        <v/>
      </c>
      <c r="I473" s="315" t="str">
        <f t="shared" si="571"/>
        <v/>
      </c>
      <c r="J473" s="315" t="str">
        <f t="shared" si="571"/>
        <v/>
      </c>
      <c r="K473" s="315" t="str">
        <f t="shared" si="571"/>
        <v/>
      </c>
      <c r="L473" s="315" t="str">
        <f t="shared" si="571"/>
        <v/>
      </c>
      <c r="M473" s="315" t="str">
        <f t="shared" si="571"/>
        <v/>
      </c>
      <c r="N473" s="315" t="str">
        <f t="shared" si="571"/>
        <v/>
      </c>
      <c r="O473" s="315" t="str">
        <f t="shared" si="571"/>
        <v/>
      </c>
      <c r="P473" s="315" t="str">
        <f t="shared" ref="P473:AC474" si="572">IF(COUNTIFS(P$573:P$577,"&lt;&gt;",$AS$573:$AS$577,$AS473,$AT$573:$AT$577,$AT473,$E$573:$E$577,$E473),SUMIFS(P$573:P$577,$AS$573:$AS$577,$AS473,$AT$573:$AT$577,$AT473,$E$573:$E$577,$E473),"")</f>
        <v/>
      </c>
      <c r="Q473" s="315" t="str">
        <f t="shared" si="572"/>
        <v/>
      </c>
      <c r="R473" s="315" t="str">
        <f t="shared" si="572"/>
        <v/>
      </c>
      <c r="S473" s="315" t="str">
        <f t="shared" si="572"/>
        <v/>
      </c>
      <c r="T473" s="315" t="str">
        <f t="shared" si="572"/>
        <v/>
      </c>
      <c r="U473" s="315" t="str">
        <f t="shared" si="572"/>
        <v/>
      </c>
      <c r="V473" s="315" t="str">
        <f t="shared" si="572"/>
        <v/>
      </c>
      <c r="W473" s="315" t="str">
        <f t="shared" si="572"/>
        <v/>
      </c>
      <c r="X473" s="315" t="str">
        <f t="shared" si="572"/>
        <v/>
      </c>
      <c r="Y473" s="315" t="str">
        <f t="shared" si="572"/>
        <v/>
      </c>
      <c r="Z473" s="315" t="str">
        <f t="shared" si="572"/>
        <v/>
      </c>
      <c r="AA473" s="315" t="str">
        <f t="shared" si="572"/>
        <v/>
      </c>
      <c r="AB473" s="315" t="str">
        <f t="shared" si="572"/>
        <v/>
      </c>
      <c r="AC473" s="315" t="str">
        <f t="shared" si="572"/>
        <v/>
      </c>
      <c r="AD473" s="673" t="s">
        <v>281</v>
      </c>
      <c r="AE473" s="674"/>
      <c r="AF473" s="310" t="str">
        <f>IF(COUNT(F473:Q473)=0,"",SUM(F473:Q473))</f>
        <v/>
      </c>
      <c r="AG473" s="310" t="str">
        <f>IF(COUNT(R473:AC473)=0,"",SUM(R473:AC473))</f>
        <v/>
      </c>
      <c r="AH473" s="310" t="str">
        <f t="shared" ref="AH473:AO473" si="573">IF(COUNTIFS(AH$573:AH$577,"&lt;&gt;",$AS$573:$AS$577,$AS473,$AT$573:$AT$577,$AT473,$AD$573:$AD$577,$AD473),SUMIFS(AH$573:AH$577,$AS$573:$AS$577,$AS473,$AT$573:$AT$577,$AT473,$AD$573:$AD$577,$AD473),"")</f>
        <v/>
      </c>
      <c r="AI473" s="310" t="str">
        <f t="shared" si="573"/>
        <v/>
      </c>
      <c r="AJ473" s="310" t="str">
        <f t="shared" si="573"/>
        <v/>
      </c>
      <c r="AK473" s="310" t="str">
        <f t="shared" si="573"/>
        <v/>
      </c>
      <c r="AL473" s="310" t="str">
        <f t="shared" si="573"/>
        <v/>
      </c>
      <c r="AM473" s="310" t="str">
        <f t="shared" si="573"/>
        <v/>
      </c>
      <c r="AN473" s="310" t="str">
        <f t="shared" si="573"/>
        <v/>
      </c>
      <c r="AO473" s="310" t="str">
        <f t="shared" si="573"/>
        <v/>
      </c>
      <c r="AP473" s="335" t="str">
        <f>IF(COUNTIFS(AP$573:AP$577,"&lt;&gt;",$AS$573:$AS$577,$AS473,$AT$573:$AT$577,$AT473,$AD$573:$AD$577,$AD473),INDEX($AP$573:$AP$577,SUMPRODUCT(($AD$573:$AD$577=$AD473)*($AS$573:$AS$577=$AS473)*($AT$573:$AT$577=$AT473)*ROW($AS$573:$AS$577))-572,1),"")</f>
        <v/>
      </c>
      <c r="AS473" s="311" t="str">
        <f>IF(C471="","",C471)</f>
        <v>中国</v>
      </c>
      <c r="AT473" s="311" t="str">
        <f>IF(D471="","",D471)</f>
        <v>九州</v>
      </c>
    </row>
    <row r="474" spans="2:47" ht="13.5" hidden="1" customHeight="1">
      <c r="B474" s="313"/>
      <c r="C474" s="675" t="s">
        <v>289</v>
      </c>
      <c r="D474" s="675" t="str">
        <f>C426</f>
        <v>九州</v>
      </c>
      <c r="E474" s="26" t="s">
        <v>279</v>
      </c>
      <c r="F474" s="315" t="str">
        <f t="shared" si="571"/>
        <v/>
      </c>
      <c r="G474" s="315" t="str">
        <f t="shared" si="571"/>
        <v/>
      </c>
      <c r="H474" s="315" t="str">
        <f t="shared" si="571"/>
        <v/>
      </c>
      <c r="I474" s="315" t="str">
        <f t="shared" si="571"/>
        <v/>
      </c>
      <c r="J474" s="315" t="str">
        <f t="shared" si="571"/>
        <v/>
      </c>
      <c r="K474" s="315" t="str">
        <f t="shared" si="571"/>
        <v/>
      </c>
      <c r="L474" s="315" t="str">
        <f t="shared" si="571"/>
        <v/>
      </c>
      <c r="M474" s="315" t="str">
        <f t="shared" si="571"/>
        <v/>
      </c>
      <c r="N474" s="315" t="str">
        <f t="shared" si="571"/>
        <v/>
      </c>
      <c r="O474" s="315" t="str">
        <f t="shared" si="571"/>
        <v/>
      </c>
      <c r="P474" s="315" t="str">
        <f t="shared" si="572"/>
        <v/>
      </c>
      <c r="Q474" s="315" t="str">
        <f t="shared" si="572"/>
        <v/>
      </c>
      <c r="R474" s="315" t="str">
        <f t="shared" si="572"/>
        <v/>
      </c>
      <c r="S474" s="315" t="str">
        <f t="shared" si="572"/>
        <v/>
      </c>
      <c r="T474" s="315" t="str">
        <f t="shared" si="572"/>
        <v/>
      </c>
      <c r="U474" s="315" t="str">
        <f t="shared" si="572"/>
        <v/>
      </c>
      <c r="V474" s="315" t="str">
        <f t="shared" si="572"/>
        <v/>
      </c>
      <c r="W474" s="315" t="str">
        <f t="shared" si="572"/>
        <v/>
      </c>
      <c r="X474" s="315" t="str">
        <f t="shared" si="572"/>
        <v/>
      </c>
      <c r="Y474" s="315" t="str">
        <f t="shared" si="572"/>
        <v/>
      </c>
      <c r="Z474" s="315" t="str">
        <f t="shared" si="572"/>
        <v/>
      </c>
      <c r="AA474" s="315" t="str">
        <f t="shared" si="572"/>
        <v/>
      </c>
      <c r="AB474" s="315" t="str">
        <f t="shared" si="572"/>
        <v/>
      </c>
      <c r="AC474" s="315" t="str">
        <f t="shared" si="572"/>
        <v/>
      </c>
      <c r="AD474" s="671" t="s">
        <v>279</v>
      </c>
      <c r="AE474" s="26" t="s">
        <v>171</v>
      </c>
      <c r="AF474" s="310" t="str">
        <f>IF(COUNT(J474)=0,"",J474)</f>
        <v/>
      </c>
      <c r="AG474" s="310" t="str">
        <f>IF(COUNT(V474)=0,"",V474)</f>
        <v/>
      </c>
      <c r="AH474" s="315" t="str">
        <f t="shared" ref="AH474:AO475" si="574">IF(COUNTIFS(AH$573:AH$577,"&lt;&gt;",$AS$573:$AS$577,$AS474,$AT$573:$AT$577,$AT474,$AE$573:$AE$577,$AE474),SUMIFS(AH$573:AH$577,$AS$573:$AS$577,$AS474,$AT$573:$AT$577,$AT474,$AE$573:$AE$577,$AE474),"")</f>
        <v/>
      </c>
      <c r="AI474" s="315" t="str">
        <f t="shared" si="574"/>
        <v/>
      </c>
      <c r="AJ474" s="315" t="str">
        <f t="shared" si="574"/>
        <v/>
      </c>
      <c r="AK474" s="315" t="str">
        <f t="shared" si="574"/>
        <v/>
      </c>
      <c r="AL474" s="315" t="str">
        <f t="shared" si="574"/>
        <v/>
      </c>
      <c r="AM474" s="315" t="str">
        <f t="shared" si="574"/>
        <v/>
      </c>
      <c r="AN474" s="315" t="str">
        <f t="shared" si="574"/>
        <v/>
      </c>
      <c r="AO474" s="315" t="str">
        <f t="shared" si="574"/>
        <v/>
      </c>
      <c r="AP474" s="300"/>
      <c r="AS474" s="311" t="str">
        <f>IF(C474="","",C474)</f>
        <v>四国</v>
      </c>
      <c r="AT474" s="311" t="str">
        <f>IF(D474="","",D474)</f>
        <v>九州</v>
      </c>
    </row>
    <row r="475" spans="2:47" ht="13.5" hidden="1" customHeight="1">
      <c r="B475" s="313"/>
      <c r="C475" s="675"/>
      <c r="D475" s="675"/>
      <c r="E475" s="302"/>
      <c r="F475" s="316"/>
      <c r="G475" s="316"/>
      <c r="H475" s="316"/>
      <c r="I475" s="316"/>
      <c r="J475" s="316"/>
      <c r="K475" s="316"/>
      <c r="L475" s="316"/>
      <c r="M475" s="316"/>
      <c r="N475" s="316"/>
      <c r="O475" s="316"/>
      <c r="P475" s="316"/>
      <c r="Q475" s="316"/>
      <c r="R475" s="316"/>
      <c r="S475" s="316"/>
      <c r="T475" s="316"/>
      <c r="U475" s="316"/>
      <c r="V475" s="316"/>
      <c r="W475" s="316"/>
      <c r="X475" s="316"/>
      <c r="Y475" s="316"/>
      <c r="Z475" s="316"/>
      <c r="AA475" s="316"/>
      <c r="AB475" s="316"/>
      <c r="AC475" s="316"/>
      <c r="AD475" s="672"/>
      <c r="AE475" s="26" t="s">
        <v>172</v>
      </c>
      <c r="AF475" s="310" t="str">
        <f>IF(COUNT(O474)=0,"",O474)</f>
        <v/>
      </c>
      <c r="AG475" s="310" t="str">
        <f>IF(COUNT(AA474)=0,"",AA474)</f>
        <v/>
      </c>
      <c r="AH475" s="315" t="str">
        <f t="shared" si="574"/>
        <v/>
      </c>
      <c r="AI475" s="315" t="str">
        <f t="shared" si="574"/>
        <v/>
      </c>
      <c r="AJ475" s="315" t="str">
        <f t="shared" si="574"/>
        <v/>
      </c>
      <c r="AK475" s="315" t="str">
        <f t="shared" si="574"/>
        <v/>
      </c>
      <c r="AL475" s="315" t="str">
        <f t="shared" si="574"/>
        <v/>
      </c>
      <c r="AM475" s="315" t="str">
        <f t="shared" si="574"/>
        <v/>
      </c>
      <c r="AN475" s="315" t="str">
        <f t="shared" si="574"/>
        <v/>
      </c>
      <c r="AO475" s="315" t="str">
        <f t="shared" si="574"/>
        <v/>
      </c>
      <c r="AP475" s="303"/>
      <c r="AS475" s="311" t="str">
        <f>IF(C474="","",C474)</f>
        <v>四国</v>
      </c>
      <c r="AT475" s="311" t="str">
        <f>IF(D474="","",D474)</f>
        <v>九州</v>
      </c>
    </row>
    <row r="476" spans="2:47" ht="13.5" hidden="1" customHeight="1">
      <c r="B476" s="313"/>
      <c r="C476" s="675"/>
      <c r="D476" s="675"/>
      <c r="E476" s="26" t="s">
        <v>280</v>
      </c>
      <c r="F476" s="315" t="str">
        <f t="shared" ref="F476:AC476" si="575">IF(COUNTIFS(F$573:F$577,"&lt;&gt;",$AS$573:$AS$577,$AS476,$AT$573:$AT$577,$AT476,$E$573:$E$577,$E476),SUMIFS(F$573:F$577,$AS$573:$AS$577,$AS476,$AT$573:$AT$577,$AT476,$E$573:$E$577,$E476),"")</f>
        <v/>
      </c>
      <c r="G476" s="315" t="str">
        <f t="shared" si="575"/>
        <v/>
      </c>
      <c r="H476" s="315" t="str">
        <f t="shared" si="575"/>
        <v/>
      </c>
      <c r="I476" s="315" t="str">
        <f t="shared" si="575"/>
        <v/>
      </c>
      <c r="J476" s="315" t="str">
        <f t="shared" si="575"/>
        <v/>
      </c>
      <c r="K476" s="315" t="str">
        <f t="shared" si="575"/>
        <v/>
      </c>
      <c r="L476" s="315" t="str">
        <f t="shared" si="575"/>
        <v/>
      </c>
      <c r="M476" s="315" t="str">
        <f t="shared" si="575"/>
        <v/>
      </c>
      <c r="N476" s="315" t="str">
        <f t="shared" si="575"/>
        <v/>
      </c>
      <c r="O476" s="315" t="str">
        <f t="shared" si="575"/>
        <v/>
      </c>
      <c r="P476" s="315" t="str">
        <f t="shared" si="575"/>
        <v/>
      </c>
      <c r="Q476" s="315" t="str">
        <f t="shared" si="575"/>
        <v/>
      </c>
      <c r="R476" s="315" t="str">
        <f t="shared" si="575"/>
        <v/>
      </c>
      <c r="S476" s="315" t="str">
        <f t="shared" si="575"/>
        <v/>
      </c>
      <c r="T476" s="315" t="str">
        <f t="shared" si="575"/>
        <v/>
      </c>
      <c r="U476" s="315" t="str">
        <f t="shared" si="575"/>
        <v/>
      </c>
      <c r="V476" s="315" t="str">
        <f t="shared" si="575"/>
        <v/>
      </c>
      <c r="W476" s="315" t="str">
        <f t="shared" si="575"/>
        <v/>
      </c>
      <c r="X476" s="315" t="str">
        <f t="shared" si="575"/>
        <v/>
      </c>
      <c r="Y476" s="315" t="str">
        <f t="shared" si="575"/>
        <v/>
      </c>
      <c r="Z476" s="315" t="str">
        <f t="shared" si="575"/>
        <v/>
      </c>
      <c r="AA476" s="315" t="str">
        <f t="shared" si="575"/>
        <v/>
      </c>
      <c r="AB476" s="315" t="str">
        <f t="shared" si="575"/>
        <v/>
      </c>
      <c r="AC476" s="315" t="str">
        <f t="shared" si="575"/>
        <v/>
      </c>
      <c r="AD476" s="673" t="s">
        <v>281</v>
      </c>
      <c r="AE476" s="674"/>
      <c r="AF476" s="310" t="str">
        <f>IF(COUNT(F476:Q476)=0,"",SUM(F476:Q476))</f>
        <v/>
      </c>
      <c r="AG476" s="310" t="str">
        <f>IF(COUNT(R476:AC476)=0,"",SUM(R476:AC476))</f>
        <v/>
      </c>
      <c r="AH476" s="310" t="str">
        <f t="shared" ref="AH476:AO476" si="576">IF(COUNTIFS(AH$573:AH$577,"&lt;&gt;",$AS$573:$AS$577,$AS476,$AT$573:$AT$577,$AT476,$AD$573:$AD$577,$AD476),SUMIFS(AH$573:AH$577,$AS$573:$AS$577,$AS476,$AT$573:$AT$577,$AT476,$AD$573:$AD$577,$AD476),"")</f>
        <v/>
      </c>
      <c r="AI476" s="310" t="str">
        <f t="shared" si="576"/>
        <v/>
      </c>
      <c r="AJ476" s="310" t="str">
        <f t="shared" si="576"/>
        <v/>
      </c>
      <c r="AK476" s="310" t="str">
        <f t="shared" si="576"/>
        <v/>
      </c>
      <c r="AL476" s="310" t="str">
        <f t="shared" si="576"/>
        <v/>
      </c>
      <c r="AM476" s="310" t="str">
        <f t="shared" si="576"/>
        <v/>
      </c>
      <c r="AN476" s="310" t="str">
        <f t="shared" si="576"/>
        <v/>
      </c>
      <c r="AO476" s="310" t="str">
        <f t="shared" si="576"/>
        <v/>
      </c>
      <c r="AP476" s="335" t="str">
        <f>IF(COUNTIFS(AP$573:AP$577,"&lt;&gt;",$AS$573:$AS$577,$AS476,$AT$573:$AT$577,$AT476,$AD$573:$AD$577,$AD476),INDEX($AP$573:$AP$577,SUMPRODUCT(($AD$573:$AD$577=$AD476)*($AS$573:$AS$577=$AS476)*($AT$573:$AT$577=$AT476)*ROW($AS$573:$AS$577))-572,1),"")</f>
        <v/>
      </c>
      <c r="AS476" s="311" t="str">
        <f>IF(C474="","",C474)</f>
        <v>四国</v>
      </c>
      <c r="AT476" s="311" t="str">
        <f>IF(D474="","",D474)</f>
        <v>九州</v>
      </c>
    </row>
    <row r="477" spans="2:47" ht="13.5" hidden="1" customHeight="1"/>
    <row r="478" spans="2:47" ht="13.5" hidden="1" customHeight="1">
      <c r="C478" s="18" t="s">
        <v>291</v>
      </c>
    </row>
    <row r="479" spans="2:47" ht="13.5" hidden="1" customHeight="1">
      <c r="B479" s="312"/>
      <c r="C479" s="686" t="s">
        <v>277</v>
      </c>
      <c r="D479" s="686" t="s">
        <v>278</v>
      </c>
      <c r="E479" s="687" t="s">
        <v>176</v>
      </c>
      <c r="F479" s="689" t="e">
        <f>DATE(#REF!,1,1)</f>
        <v>#REF!</v>
      </c>
      <c r="G479" s="689"/>
      <c r="H479" s="689"/>
      <c r="I479" s="689"/>
      <c r="J479" s="689"/>
      <c r="K479" s="689"/>
      <c r="L479" s="689"/>
      <c r="M479" s="689"/>
      <c r="N479" s="689"/>
      <c r="O479" s="689"/>
      <c r="P479" s="689"/>
      <c r="Q479" s="689"/>
      <c r="R479" s="689" t="e">
        <f>DATE(#REF!,1,1)</f>
        <v>#REF!</v>
      </c>
      <c r="S479" s="689"/>
      <c r="T479" s="689"/>
      <c r="U479" s="689"/>
      <c r="V479" s="689"/>
      <c r="W479" s="689"/>
      <c r="X479" s="689"/>
      <c r="Y479" s="689"/>
      <c r="Z479" s="689"/>
      <c r="AA479" s="689"/>
      <c r="AB479" s="689"/>
      <c r="AC479" s="689"/>
      <c r="AD479" s="687" t="s">
        <v>175</v>
      </c>
      <c r="AE479" s="690"/>
      <c r="AF479" s="685" t="e">
        <f>DATE(#REF!,1,1)</f>
        <v>#REF!</v>
      </c>
      <c r="AG479" s="685" t="e">
        <f>DATE(#REF!+1,1,1)</f>
        <v>#REF!</v>
      </c>
      <c r="AH479" s="685" t="e">
        <f>DATE(#REF!+2,1,1)</f>
        <v>#REF!</v>
      </c>
      <c r="AI479" s="685" t="e">
        <f>DATE(#REF!+3,1,1)</f>
        <v>#REF!</v>
      </c>
      <c r="AJ479" s="685" t="e">
        <f>DATE(#REF!+4,1,1)</f>
        <v>#REF!</v>
      </c>
      <c r="AK479" s="685" t="e">
        <f>DATE(#REF!+5,1,1)</f>
        <v>#REF!</v>
      </c>
      <c r="AL479" s="685" t="e">
        <f>DATE(#REF!+6,1,1)</f>
        <v>#REF!</v>
      </c>
      <c r="AM479" s="685" t="e">
        <f>DATE(#REF!+7,1,1)</f>
        <v>#REF!</v>
      </c>
      <c r="AN479" s="685" t="e">
        <f>DATE(#REF!+8,1,1)</f>
        <v>#REF!</v>
      </c>
      <c r="AO479" s="685" t="e">
        <f>DATE(#REF!+9,1,1)</f>
        <v>#REF!</v>
      </c>
      <c r="AP479" s="326"/>
    </row>
    <row r="480" spans="2:47" ht="13.5" hidden="1" customHeight="1">
      <c r="B480" s="313"/>
      <c r="C480" s="686"/>
      <c r="D480" s="686"/>
      <c r="E480" s="688"/>
      <c r="F480" s="25" t="s">
        <v>173</v>
      </c>
      <c r="G480" s="25" t="s">
        <v>174</v>
      </c>
      <c r="H480" s="25" t="s">
        <v>161</v>
      </c>
      <c r="I480" s="25" t="s">
        <v>162</v>
      </c>
      <c r="J480" s="25" t="s">
        <v>163</v>
      </c>
      <c r="K480" s="25" t="s">
        <v>164</v>
      </c>
      <c r="L480" s="25" t="s">
        <v>165</v>
      </c>
      <c r="M480" s="25" t="s">
        <v>166</v>
      </c>
      <c r="N480" s="25" t="s">
        <v>167</v>
      </c>
      <c r="O480" s="25" t="s">
        <v>168</v>
      </c>
      <c r="P480" s="25" t="s">
        <v>169</v>
      </c>
      <c r="Q480" s="25" t="s">
        <v>170</v>
      </c>
      <c r="R480" s="25" t="s">
        <v>173</v>
      </c>
      <c r="S480" s="25" t="s">
        <v>174</v>
      </c>
      <c r="T480" s="25" t="s">
        <v>161</v>
      </c>
      <c r="U480" s="25" t="s">
        <v>162</v>
      </c>
      <c r="V480" s="25" t="s">
        <v>163</v>
      </c>
      <c r="W480" s="25" t="s">
        <v>164</v>
      </c>
      <c r="X480" s="25" t="s">
        <v>165</v>
      </c>
      <c r="Y480" s="25" t="s">
        <v>166</v>
      </c>
      <c r="Z480" s="25" t="s">
        <v>167</v>
      </c>
      <c r="AA480" s="25" t="s">
        <v>168</v>
      </c>
      <c r="AB480" s="25" t="s">
        <v>169</v>
      </c>
      <c r="AC480" s="25" t="s">
        <v>170</v>
      </c>
      <c r="AD480" s="688"/>
      <c r="AE480" s="691"/>
      <c r="AF480" s="685"/>
      <c r="AG480" s="685"/>
      <c r="AH480" s="685"/>
      <c r="AI480" s="685"/>
      <c r="AJ480" s="685"/>
      <c r="AK480" s="685"/>
      <c r="AL480" s="685"/>
      <c r="AM480" s="685"/>
      <c r="AN480" s="685"/>
      <c r="AO480" s="685"/>
      <c r="AP480" s="326"/>
      <c r="AU480" s="14"/>
    </row>
    <row r="481" spans="2:46" ht="13.5" hidden="1" customHeight="1">
      <c r="B481" s="313"/>
      <c r="C481" s="675" t="s">
        <v>276</v>
      </c>
      <c r="D481" s="675"/>
      <c r="E481" s="26" t="s">
        <v>279</v>
      </c>
      <c r="F481" s="315">
        <f t="shared" ref="F481:AC481" si="577">SUMIFS(F$573:F$577,$AS$573:$AS$577,$AS481,$E$573:$E$577,$E481)</f>
        <v>0</v>
      </c>
      <c r="G481" s="315">
        <f t="shared" si="577"/>
        <v>0</v>
      </c>
      <c r="H481" s="315">
        <f t="shared" si="577"/>
        <v>0</v>
      </c>
      <c r="I481" s="315">
        <f t="shared" si="577"/>
        <v>0</v>
      </c>
      <c r="J481" s="315">
        <f t="shared" si="577"/>
        <v>0</v>
      </c>
      <c r="K481" s="315">
        <f t="shared" si="577"/>
        <v>0</v>
      </c>
      <c r="L481" s="315">
        <f t="shared" si="577"/>
        <v>0</v>
      </c>
      <c r="M481" s="315">
        <f t="shared" si="577"/>
        <v>0</v>
      </c>
      <c r="N481" s="315">
        <f t="shared" si="577"/>
        <v>0</v>
      </c>
      <c r="O481" s="315">
        <f t="shared" si="577"/>
        <v>0</v>
      </c>
      <c r="P481" s="315">
        <f t="shared" si="577"/>
        <v>0</v>
      </c>
      <c r="Q481" s="315">
        <f t="shared" si="577"/>
        <v>0</v>
      </c>
      <c r="R481" s="315">
        <f t="shared" si="577"/>
        <v>0</v>
      </c>
      <c r="S481" s="315">
        <f t="shared" si="577"/>
        <v>0</v>
      </c>
      <c r="T481" s="315">
        <f t="shared" si="577"/>
        <v>0</v>
      </c>
      <c r="U481" s="315">
        <f t="shared" si="577"/>
        <v>0</v>
      </c>
      <c r="V481" s="315">
        <f t="shared" si="577"/>
        <v>0</v>
      </c>
      <c r="W481" s="315">
        <f t="shared" si="577"/>
        <v>0</v>
      </c>
      <c r="X481" s="315">
        <f t="shared" si="577"/>
        <v>0</v>
      </c>
      <c r="Y481" s="315">
        <f t="shared" si="577"/>
        <v>0</v>
      </c>
      <c r="Z481" s="315">
        <f t="shared" si="577"/>
        <v>0</v>
      </c>
      <c r="AA481" s="315">
        <f t="shared" si="577"/>
        <v>0</v>
      </c>
      <c r="AB481" s="315">
        <f t="shared" si="577"/>
        <v>0</v>
      </c>
      <c r="AC481" s="315">
        <f t="shared" si="577"/>
        <v>0</v>
      </c>
      <c r="AD481" s="671" t="s">
        <v>279</v>
      </c>
      <c r="AE481" s="26" t="s">
        <v>171</v>
      </c>
      <c r="AF481" s="310">
        <f>IF(COUNT(J481)=0,"",J481)</f>
        <v>0</v>
      </c>
      <c r="AG481" s="310">
        <f>IF(COUNT(V481)=0,"",V481)</f>
        <v>0</v>
      </c>
      <c r="AH481" s="310">
        <f t="shared" ref="AH481:AO482" si="578">SUMIFS(AH$573:AH$577,$AS$573:$AS$577,$AS481,$AE$573:$AE$577,$AE481)</f>
        <v>0</v>
      </c>
      <c r="AI481" s="310">
        <f t="shared" si="578"/>
        <v>0</v>
      </c>
      <c r="AJ481" s="310">
        <f t="shared" si="578"/>
        <v>0</v>
      </c>
      <c r="AK481" s="310">
        <f t="shared" si="578"/>
        <v>0</v>
      </c>
      <c r="AL481" s="310">
        <f t="shared" si="578"/>
        <v>0</v>
      </c>
      <c r="AM481" s="310">
        <f t="shared" si="578"/>
        <v>0</v>
      </c>
      <c r="AN481" s="310">
        <f t="shared" si="578"/>
        <v>0</v>
      </c>
      <c r="AO481" s="310">
        <f t="shared" si="578"/>
        <v>0</v>
      </c>
      <c r="AP481" s="327"/>
      <c r="AS481" s="311" t="str">
        <f>IF(C481="","",C481)</f>
        <v>北海道</v>
      </c>
      <c r="AT481" s="311" t="str">
        <f>IF(D481="","",D481)</f>
        <v/>
      </c>
    </row>
    <row r="482" spans="2:46" ht="13.5" hidden="1" customHeight="1">
      <c r="B482" s="313"/>
      <c r="C482" s="675"/>
      <c r="D482" s="675"/>
      <c r="E482" s="302"/>
      <c r="F482" s="316"/>
      <c r="G482" s="316"/>
      <c r="H482" s="316"/>
      <c r="I482" s="316"/>
      <c r="J482" s="316"/>
      <c r="K482" s="316"/>
      <c r="L482" s="316"/>
      <c r="M482" s="316"/>
      <c r="N482" s="316"/>
      <c r="O482" s="316"/>
      <c r="P482" s="316"/>
      <c r="Q482" s="316"/>
      <c r="R482" s="316"/>
      <c r="S482" s="316"/>
      <c r="T482" s="316"/>
      <c r="U482" s="316"/>
      <c r="V482" s="316"/>
      <c r="W482" s="316"/>
      <c r="X482" s="316"/>
      <c r="Y482" s="316"/>
      <c r="Z482" s="316"/>
      <c r="AA482" s="316"/>
      <c r="AB482" s="316"/>
      <c r="AC482" s="316"/>
      <c r="AD482" s="672"/>
      <c r="AE482" s="26" t="s">
        <v>172</v>
      </c>
      <c r="AF482" s="310">
        <f>IF(COUNT(O481)=0,"",O481)</f>
        <v>0</v>
      </c>
      <c r="AG482" s="310">
        <f>IF(COUNT(AA481)=0,"",AA481)</f>
        <v>0</v>
      </c>
      <c r="AH482" s="310">
        <f t="shared" si="578"/>
        <v>0</v>
      </c>
      <c r="AI482" s="310">
        <f t="shared" si="578"/>
        <v>0</v>
      </c>
      <c r="AJ482" s="310">
        <f t="shared" si="578"/>
        <v>0</v>
      </c>
      <c r="AK482" s="310">
        <f t="shared" si="578"/>
        <v>0</v>
      </c>
      <c r="AL482" s="310">
        <f t="shared" si="578"/>
        <v>0</v>
      </c>
      <c r="AM482" s="310">
        <f t="shared" si="578"/>
        <v>0</v>
      </c>
      <c r="AN482" s="310">
        <f t="shared" si="578"/>
        <v>0</v>
      </c>
      <c r="AO482" s="310">
        <f t="shared" si="578"/>
        <v>0</v>
      </c>
      <c r="AP482" s="327"/>
      <c r="AS482" s="311" t="str">
        <f>IF(C481="","",C481)</f>
        <v>北海道</v>
      </c>
      <c r="AT482" s="311" t="str">
        <f>IF(D481="","",D481)</f>
        <v/>
      </c>
    </row>
    <row r="483" spans="2:46" ht="13.5" hidden="1" customHeight="1">
      <c r="B483" s="313"/>
      <c r="C483" s="675"/>
      <c r="D483" s="675"/>
      <c r="E483" s="26" t="s">
        <v>280</v>
      </c>
      <c r="F483" s="315">
        <f t="shared" ref="F483:O484" si="579">SUMIFS(F$573:F$577,$AS$573:$AS$577,$AS483,$E$573:$E$577,$E483)</f>
        <v>0</v>
      </c>
      <c r="G483" s="315">
        <f t="shared" si="579"/>
        <v>0</v>
      </c>
      <c r="H483" s="315">
        <f t="shared" si="579"/>
        <v>0</v>
      </c>
      <c r="I483" s="315">
        <f t="shared" si="579"/>
        <v>0</v>
      </c>
      <c r="J483" s="315">
        <f t="shared" si="579"/>
        <v>0</v>
      </c>
      <c r="K483" s="315">
        <f t="shared" si="579"/>
        <v>0</v>
      </c>
      <c r="L483" s="315">
        <f t="shared" si="579"/>
        <v>0</v>
      </c>
      <c r="M483" s="315">
        <f t="shared" si="579"/>
        <v>0</v>
      </c>
      <c r="N483" s="315">
        <f t="shared" si="579"/>
        <v>0</v>
      </c>
      <c r="O483" s="315">
        <f t="shared" si="579"/>
        <v>0</v>
      </c>
      <c r="P483" s="315">
        <f t="shared" ref="P483:AC484" si="580">SUMIFS(P$573:P$577,$AS$573:$AS$577,$AS483,$E$573:$E$577,$E483)</f>
        <v>0</v>
      </c>
      <c r="Q483" s="315">
        <f t="shared" si="580"/>
        <v>0</v>
      </c>
      <c r="R483" s="315">
        <f t="shared" si="580"/>
        <v>0</v>
      </c>
      <c r="S483" s="315">
        <f t="shared" si="580"/>
        <v>0</v>
      </c>
      <c r="T483" s="315">
        <f t="shared" si="580"/>
        <v>0</v>
      </c>
      <c r="U483" s="315">
        <f t="shared" si="580"/>
        <v>0</v>
      </c>
      <c r="V483" s="315">
        <f t="shared" si="580"/>
        <v>0</v>
      </c>
      <c r="W483" s="315">
        <f t="shared" si="580"/>
        <v>0</v>
      </c>
      <c r="X483" s="315">
        <f t="shared" si="580"/>
        <v>0</v>
      </c>
      <c r="Y483" s="315">
        <f t="shared" si="580"/>
        <v>0</v>
      </c>
      <c r="Z483" s="315">
        <f t="shared" si="580"/>
        <v>0</v>
      </c>
      <c r="AA483" s="315">
        <f t="shared" si="580"/>
        <v>0</v>
      </c>
      <c r="AB483" s="315">
        <f t="shared" si="580"/>
        <v>0</v>
      </c>
      <c r="AC483" s="315">
        <f t="shared" si="580"/>
        <v>0</v>
      </c>
      <c r="AD483" s="673" t="s">
        <v>281</v>
      </c>
      <c r="AE483" s="674"/>
      <c r="AF483" s="310">
        <f>IF(COUNT(F483:Q483)=0,"",SUM(F483:Q483))</f>
        <v>0</v>
      </c>
      <c r="AG483" s="310">
        <f>IF(COUNT(R483:AC483)=0,"",SUM(R483:AC483))</f>
        <v>0</v>
      </c>
      <c r="AH483" s="310">
        <f t="shared" ref="AH483:AO483" si="581">SUMIFS(AH$573:AH$577,$AS$573:$AS$577,$AS483,$AD$573:$AD$577,$AD483)</f>
        <v>0</v>
      </c>
      <c r="AI483" s="310">
        <f t="shared" si="581"/>
        <v>0</v>
      </c>
      <c r="AJ483" s="310">
        <f t="shared" si="581"/>
        <v>0</v>
      </c>
      <c r="AK483" s="310">
        <f t="shared" si="581"/>
        <v>0</v>
      </c>
      <c r="AL483" s="310">
        <f t="shared" si="581"/>
        <v>0</v>
      </c>
      <c r="AM483" s="310">
        <f t="shared" si="581"/>
        <v>0</v>
      </c>
      <c r="AN483" s="310">
        <f t="shared" si="581"/>
        <v>0</v>
      </c>
      <c r="AO483" s="310">
        <f t="shared" si="581"/>
        <v>0</v>
      </c>
      <c r="AP483" s="327"/>
      <c r="AS483" s="311" t="str">
        <f>IF(C481="","",C481)</f>
        <v>北海道</v>
      </c>
      <c r="AT483" s="311" t="str">
        <f>IF(D481="","",D481)</f>
        <v/>
      </c>
    </row>
    <row r="484" spans="2:46" ht="13.5" hidden="1" customHeight="1">
      <c r="B484" s="313"/>
      <c r="C484" s="675" t="s">
        <v>283</v>
      </c>
      <c r="D484" s="675"/>
      <c r="E484" s="26" t="s">
        <v>279</v>
      </c>
      <c r="F484" s="315">
        <f t="shared" si="579"/>
        <v>0</v>
      </c>
      <c r="G484" s="315">
        <f t="shared" si="579"/>
        <v>0</v>
      </c>
      <c r="H484" s="315">
        <f t="shared" si="579"/>
        <v>0</v>
      </c>
      <c r="I484" s="315">
        <f t="shared" si="579"/>
        <v>0</v>
      </c>
      <c r="J484" s="315">
        <f t="shared" si="579"/>
        <v>0</v>
      </c>
      <c r="K484" s="315">
        <f t="shared" si="579"/>
        <v>0</v>
      </c>
      <c r="L484" s="315">
        <f t="shared" si="579"/>
        <v>0</v>
      </c>
      <c r="M484" s="315">
        <f t="shared" si="579"/>
        <v>0</v>
      </c>
      <c r="N484" s="315">
        <f t="shared" si="579"/>
        <v>0</v>
      </c>
      <c r="O484" s="315">
        <f t="shared" si="579"/>
        <v>0</v>
      </c>
      <c r="P484" s="315">
        <f t="shared" si="580"/>
        <v>0</v>
      </c>
      <c r="Q484" s="315">
        <f t="shared" si="580"/>
        <v>0</v>
      </c>
      <c r="R484" s="315">
        <f t="shared" si="580"/>
        <v>0</v>
      </c>
      <c r="S484" s="315">
        <f t="shared" si="580"/>
        <v>0</v>
      </c>
      <c r="T484" s="315">
        <f t="shared" si="580"/>
        <v>0</v>
      </c>
      <c r="U484" s="315">
        <f t="shared" si="580"/>
        <v>0</v>
      </c>
      <c r="V484" s="315">
        <f t="shared" si="580"/>
        <v>0</v>
      </c>
      <c r="W484" s="315">
        <f t="shared" si="580"/>
        <v>0</v>
      </c>
      <c r="X484" s="315">
        <f t="shared" si="580"/>
        <v>0</v>
      </c>
      <c r="Y484" s="315">
        <f t="shared" si="580"/>
        <v>0</v>
      </c>
      <c r="Z484" s="315">
        <f t="shared" si="580"/>
        <v>0</v>
      </c>
      <c r="AA484" s="315">
        <f t="shared" si="580"/>
        <v>0</v>
      </c>
      <c r="AB484" s="315">
        <f t="shared" si="580"/>
        <v>0</v>
      </c>
      <c r="AC484" s="315">
        <f t="shared" si="580"/>
        <v>0</v>
      </c>
      <c r="AD484" s="671" t="s">
        <v>279</v>
      </c>
      <c r="AE484" s="26" t="s">
        <v>171</v>
      </c>
      <c r="AF484" s="310">
        <f>IF(COUNT(J484)=0,"",J484)</f>
        <v>0</v>
      </c>
      <c r="AG484" s="310">
        <f>IF(COUNT(V484)=0,"",V484)</f>
        <v>0</v>
      </c>
      <c r="AH484" s="310">
        <f t="shared" ref="AH484:AO485" si="582">SUMIFS(AH$573:AH$577,$AS$573:$AS$577,$AS484,$AE$573:$AE$577,$AE484)</f>
        <v>0</v>
      </c>
      <c r="AI484" s="310">
        <f t="shared" si="582"/>
        <v>0</v>
      </c>
      <c r="AJ484" s="310">
        <f t="shared" si="582"/>
        <v>0</v>
      </c>
      <c r="AK484" s="310">
        <f t="shared" si="582"/>
        <v>0</v>
      </c>
      <c r="AL484" s="310">
        <f t="shared" si="582"/>
        <v>0</v>
      </c>
      <c r="AM484" s="310">
        <f t="shared" si="582"/>
        <v>0</v>
      </c>
      <c r="AN484" s="310">
        <f t="shared" si="582"/>
        <v>0</v>
      </c>
      <c r="AO484" s="310">
        <f t="shared" si="582"/>
        <v>0</v>
      </c>
      <c r="AP484" s="327"/>
      <c r="AS484" s="311" t="str">
        <f>IF(C484="","",C484)</f>
        <v>東北</v>
      </c>
      <c r="AT484" s="311" t="str">
        <f>IF(D484="","",D484)</f>
        <v/>
      </c>
    </row>
    <row r="485" spans="2:46" ht="13.5" hidden="1" customHeight="1">
      <c r="B485" s="313"/>
      <c r="C485" s="675"/>
      <c r="D485" s="675"/>
      <c r="E485" s="302"/>
      <c r="F485" s="316"/>
      <c r="G485" s="316"/>
      <c r="H485" s="316"/>
      <c r="I485" s="316"/>
      <c r="J485" s="316"/>
      <c r="K485" s="316"/>
      <c r="L485" s="316"/>
      <c r="M485" s="316"/>
      <c r="N485" s="316"/>
      <c r="O485" s="316"/>
      <c r="P485" s="316"/>
      <c r="Q485" s="316"/>
      <c r="R485" s="316"/>
      <c r="S485" s="316"/>
      <c r="T485" s="316"/>
      <c r="U485" s="316"/>
      <c r="V485" s="316"/>
      <c r="W485" s="316"/>
      <c r="X485" s="316"/>
      <c r="Y485" s="316"/>
      <c r="Z485" s="316"/>
      <c r="AA485" s="316"/>
      <c r="AB485" s="316"/>
      <c r="AC485" s="316"/>
      <c r="AD485" s="672"/>
      <c r="AE485" s="26" t="s">
        <v>172</v>
      </c>
      <c r="AF485" s="310">
        <f>IF(COUNT(O484)=0,"",O484)</f>
        <v>0</v>
      </c>
      <c r="AG485" s="310">
        <f>IF(COUNT(AA484)=0,"",AA484)</f>
        <v>0</v>
      </c>
      <c r="AH485" s="310">
        <f t="shared" si="582"/>
        <v>0</v>
      </c>
      <c r="AI485" s="310">
        <f t="shared" si="582"/>
        <v>0</v>
      </c>
      <c r="AJ485" s="310">
        <f t="shared" si="582"/>
        <v>0</v>
      </c>
      <c r="AK485" s="310">
        <f t="shared" si="582"/>
        <v>0</v>
      </c>
      <c r="AL485" s="310">
        <f t="shared" si="582"/>
        <v>0</v>
      </c>
      <c r="AM485" s="310">
        <f t="shared" si="582"/>
        <v>0</v>
      </c>
      <c r="AN485" s="310">
        <f t="shared" si="582"/>
        <v>0</v>
      </c>
      <c r="AO485" s="310">
        <f t="shared" si="582"/>
        <v>0</v>
      </c>
      <c r="AP485" s="327"/>
      <c r="AS485" s="311" t="str">
        <f>IF(C484="","",C484)</f>
        <v>東北</v>
      </c>
      <c r="AT485" s="311" t="str">
        <f>IF(D484="","",D484)</f>
        <v/>
      </c>
    </row>
    <row r="486" spans="2:46" ht="13.5" hidden="1" customHeight="1">
      <c r="B486" s="313"/>
      <c r="C486" s="675"/>
      <c r="D486" s="675"/>
      <c r="E486" s="26" t="s">
        <v>280</v>
      </c>
      <c r="F486" s="315">
        <f t="shared" ref="F486:O487" si="583">SUMIFS(F$573:F$577,$AS$573:$AS$577,$AS486,$E$573:$E$577,$E486)</f>
        <v>0</v>
      </c>
      <c r="G486" s="315">
        <f t="shared" si="583"/>
        <v>0</v>
      </c>
      <c r="H486" s="315">
        <f t="shared" si="583"/>
        <v>0</v>
      </c>
      <c r="I486" s="315">
        <f t="shared" si="583"/>
        <v>0</v>
      </c>
      <c r="J486" s="315">
        <f t="shared" si="583"/>
        <v>0</v>
      </c>
      <c r="K486" s="315">
        <f t="shared" si="583"/>
        <v>0</v>
      </c>
      <c r="L486" s="315">
        <f t="shared" si="583"/>
        <v>0</v>
      </c>
      <c r="M486" s="315">
        <f t="shared" si="583"/>
        <v>0</v>
      </c>
      <c r="N486" s="315">
        <f t="shared" si="583"/>
        <v>0</v>
      </c>
      <c r="O486" s="315">
        <f t="shared" si="583"/>
        <v>0</v>
      </c>
      <c r="P486" s="315">
        <f t="shared" ref="P486:AC487" si="584">SUMIFS(P$573:P$577,$AS$573:$AS$577,$AS486,$E$573:$E$577,$E486)</f>
        <v>0</v>
      </c>
      <c r="Q486" s="315">
        <f t="shared" si="584"/>
        <v>0</v>
      </c>
      <c r="R486" s="315">
        <f t="shared" si="584"/>
        <v>0</v>
      </c>
      <c r="S486" s="315">
        <f t="shared" si="584"/>
        <v>0</v>
      </c>
      <c r="T486" s="315">
        <f t="shared" si="584"/>
        <v>0</v>
      </c>
      <c r="U486" s="315">
        <f t="shared" si="584"/>
        <v>0</v>
      </c>
      <c r="V486" s="315">
        <f t="shared" si="584"/>
        <v>0</v>
      </c>
      <c r="W486" s="315">
        <f t="shared" si="584"/>
        <v>0</v>
      </c>
      <c r="X486" s="315">
        <f t="shared" si="584"/>
        <v>0</v>
      </c>
      <c r="Y486" s="315">
        <f t="shared" si="584"/>
        <v>0</v>
      </c>
      <c r="Z486" s="315">
        <f t="shared" si="584"/>
        <v>0</v>
      </c>
      <c r="AA486" s="315">
        <f t="shared" si="584"/>
        <v>0</v>
      </c>
      <c r="AB486" s="315">
        <f t="shared" si="584"/>
        <v>0</v>
      </c>
      <c r="AC486" s="315">
        <f t="shared" si="584"/>
        <v>0</v>
      </c>
      <c r="AD486" s="673" t="s">
        <v>281</v>
      </c>
      <c r="AE486" s="674"/>
      <c r="AF486" s="310">
        <f>IF(COUNT(F486:Q486)=0,"",SUM(F486:Q486))</f>
        <v>0</v>
      </c>
      <c r="AG486" s="310">
        <f>IF(COUNT(R486:AC486)=0,"",SUM(R486:AC486))</f>
        <v>0</v>
      </c>
      <c r="AH486" s="310">
        <f t="shared" ref="AH486:AO486" si="585">SUMIFS(AH$573:AH$577,$AS$573:$AS$577,$AS486,$AD$573:$AD$577,$AD486)</f>
        <v>0</v>
      </c>
      <c r="AI486" s="310">
        <f t="shared" si="585"/>
        <v>0</v>
      </c>
      <c r="AJ486" s="310">
        <f t="shared" si="585"/>
        <v>0</v>
      </c>
      <c r="AK486" s="310">
        <f t="shared" si="585"/>
        <v>0</v>
      </c>
      <c r="AL486" s="310">
        <f t="shared" si="585"/>
        <v>0</v>
      </c>
      <c r="AM486" s="310">
        <f t="shared" si="585"/>
        <v>0</v>
      </c>
      <c r="AN486" s="310">
        <f t="shared" si="585"/>
        <v>0</v>
      </c>
      <c r="AO486" s="310">
        <f t="shared" si="585"/>
        <v>0</v>
      </c>
      <c r="AP486" s="327"/>
      <c r="AS486" s="311" t="str">
        <f>IF(C484="","",C484)</f>
        <v>東北</v>
      </c>
      <c r="AT486" s="311" t="str">
        <f>IF(D484="","",D484)</f>
        <v/>
      </c>
    </row>
    <row r="487" spans="2:46" ht="13.5" hidden="1" customHeight="1">
      <c r="B487" s="313"/>
      <c r="C487" s="675" t="s">
        <v>286</v>
      </c>
      <c r="D487" s="675"/>
      <c r="E487" s="26" t="s">
        <v>279</v>
      </c>
      <c r="F487" s="315">
        <f t="shared" si="583"/>
        <v>0</v>
      </c>
      <c r="G487" s="315">
        <f t="shared" si="583"/>
        <v>0</v>
      </c>
      <c r="H487" s="315">
        <f t="shared" si="583"/>
        <v>0</v>
      </c>
      <c r="I487" s="315">
        <f t="shared" si="583"/>
        <v>0</v>
      </c>
      <c r="J487" s="315">
        <f t="shared" si="583"/>
        <v>0</v>
      </c>
      <c r="K487" s="315">
        <f t="shared" si="583"/>
        <v>0</v>
      </c>
      <c r="L487" s="315">
        <f t="shared" si="583"/>
        <v>0</v>
      </c>
      <c r="M487" s="315">
        <f t="shared" si="583"/>
        <v>0</v>
      </c>
      <c r="N487" s="315">
        <f t="shared" si="583"/>
        <v>0</v>
      </c>
      <c r="O487" s="315">
        <f t="shared" si="583"/>
        <v>0</v>
      </c>
      <c r="P487" s="315">
        <f t="shared" si="584"/>
        <v>0</v>
      </c>
      <c r="Q487" s="315">
        <f t="shared" si="584"/>
        <v>0</v>
      </c>
      <c r="R487" s="315">
        <f t="shared" si="584"/>
        <v>0</v>
      </c>
      <c r="S487" s="315">
        <f t="shared" si="584"/>
        <v>0</v>
      </c>
      <c r="T487" s="315">
        <f t="shared" si="584"/>
        <v>0</v>
      </c>
      <c r="U487" s="315">
        <f t="shared" si="584"/>
        <v>0</v>
      </c>
      <c r="V487" s="315">
        <f t="shared" si="584"/>
        <v>0</v>
      </c>
      <c r="W487" s="315">
        <f t="shared" si="584"/>
        <v>0</v>
      </c>
      <c r="X487" s="315">
        <f t="shared" si="584"/>
        <v>0</v>
      </c>
      <c r="Y487" s="315">
        <f t="shared" si="584"/>
        <v>0</v>
      </c>
      <c r="Z487" s="315">
        <f t="shared" si="584"/>
        <v>0</v>
      </c>
      <c r="AA487" s="315">
        <f t="shared" si="584"/>
        <v>0</v>
      </c>
      <c r="AB487" s="315">
        <f t="shared" si="584"/>
        <v>0</v>
      </c>
      <c r="AC487" s="315">
        <f t="shared" si="584"/>
        <v>0</v>
      </c>
      <c r="AD487" s="671" t="s">
        <v>279</v>
      </c>
      <c r="AE487" s="26" t="s">
        <v>171</v>
      </c>
      <c r="AF487" s="310">
        <f>IF(COUNT(J487)=0,"",J487)</f>
        <v>0</v>
      </c>
      <c r="AG487" s="310">
        <f>IF(COUNT(V487)=0,"",V487)</f>
        <v>0</v>
      </c>
      <c r="AH487" s="310">
        <f t="shared" ref="AH487:AO488" si="586">SUMIFS(AH$573:AH$577,$AS$573:$AS$577,$AS487,$AE$573:$AE$577,$AE487)</f>
        <v>0</v>
      </c>
      <c r="AI487" s="310">
        <f t="shared" si="586"/>
        <v>0</v>
      </c>
      <c r="AJ487" s="310">
        <f t="shared" si="586"/>
        <v>0</v>
      </c>
      <c r="AK487" s="310">
        <f t="shared" si="586"/>
        <v>0</v>
      </c>
      <c r="AL487" s="310">
        <f t="shared" si="586"/>
        <v>0</v>
      </c>
      <c r="AM487" s="310">
        <f t="shared" si="586"/>
        <v>0</v>
      </c>
      <c r="AN487" s="310">
        <f t="shared" si="586"/>
        <v>0</v>
      </c>
      <c r="AO487" s="310">
        <f t="shared" si="586"/>
        <v>0</v>
      </c>
      <c r="AP487" s="327"/>
      <c r="AS487" s="311" t="str">
        <f>IF(C487="","",C487)</f>
        <v>東京</v>
      </c>
      <c r="AT487" s="311" t="str">
        <f>IF(D487="","",D487)</f>
        <v/>
      </c>
    </row>
    <row r="488" spans="2:46" ht="13.5" hidden="1" customHeight="1">
      <c r="B488" s="313"/>
      <c r="C488" s="675"/>
      <c r="D488" s="675"/>
      <c r="E488" s="302"/>
      <c r="F488" s="316"/>
      <c r="G488" s="316"/>
      <c r="H488" s="316"/>
      <c r="I488" s="316"/>
      <c r="J488" s="316"/>
      <c r="K488" s="316"/>
      <c r="L488" s="316"/>
      <c r="M488" s="316"/>
      <c r="N488" s="316"/>
      <c r="O488" s="316"/>
      <c r="P488" s="316"/>
      <c r="Q488" s="316"/>
      <c r="R488" s="316"/>
      <c r="S488" s="316"/>
      <c r="T488" s="316"/>
      <c r="U488" s="316"/>
      <c r="V488" s="316"/>
      <c r="W488" s="316"/>
      <c r="X488" s="316"/>
      <c r="Y488" s="316"/>
      <c r="Z488" s="316"/>
      <c r="AA488" s="316"/>
      <c r="AB488" s="316"/>
      <c r="AC488" s="316"/>
      <c r="AD488" s="672"/>
      <c r="AE488" s="26" t="s">
        <v>172</v>
      </c>
      <c r="AF488" s="310">
        <f>IF(COUNT(O487)=0,"",O487)</f>
        <v>0</v>
      </c>
      <c r="AG488" s="310">
        <f>IF(COUNT(AA487)=0,"",AA487)</f>
        <v>0</v>
      </c>
      <c r="AH488" s="310">
        <f t="shared" si="586"/>
        <v>0</v>
      </c>
      <c r="AI488" s="310">
        <f t="shared" si="586"/>
        <v>0</v>
      </c>
      <c r="AJ488" s="310">
        <f t="shared" si="586"/>
        <v>0</v>
      </c>
      <c r="AK488" s="310">
        <f t="shared" si="586"/>
        <v>0</v>
      </c>
      <c r="AL488" s="310">
        <f t="shared" si="586"/>
        <v>0</v>
      </c>
      <c r="AM488" s="310">
        <f t="shared" si="586"/>
        <v>0</v>
      </c>
      <c r="AN488" s="310">
        <f t="shared" si="586"/>
        <v>0</v>
      </c>
      <c r="AO488" s="310">
        <f t="shared" si="586"/>
        <v>0</v>
      </c>
      <c r="AP488" s="327"/>
      <c r="AS488" s="311" t="str">
        <f>IF(C487="","",C487)</f>
        <v>東京</v>
      </c>
      <c r="AT488" s="311" t="str">
        <f>IF(D487="","",D487)</f>
        <v/>
      </c>
    </row>
    <row r="489" spans="2:46" ht="13.5" hidden="1" customHeight="1">
      <c r="B489" s="313"/>
      <c r="C489" s="675"/>
      <c r="D489" s="675"/>
      <c r="E489" s="26" t="s">
        <v>280</v>
      </c>
      <c r="F489" s="315">
        <f t="shared" ref="F489:O490" si="587">SUMIFS(F$573:F$577,$AS$573:$AS$577,$AS489,$E$573:$E$577,$E489)</f>
        <v>0</v>
      </c>
      <c r="G489" s="315">
        <f t="shared" si="587"/>
        <v>0</v>
      </c>
      <c r="H489" s="315">
        <f t="shared" si="587"/>
        <v>0</v>
      </c>
      <c r="I489" s="315">
        <f t="shared" si="587"/>
        <v>0</v>
      </c>
      <c r="J489" s="315">
        <f t="shared" si="587"/>
        <v>0</v>
      </c>
      <c r="K489" s="315">
        <f t="shared" si="587"/>
        <v>0</v>
      </c>
      <c r="L489" s="315">
        <f t="shared" si="587"/>
        <v>0</v>
      </c>
      <c r="M489" s="315">
        <f t="shared" si="587"/>
        <v>0</v>
      </c>
      <c r="N489" s="315">
        <f t="shared" si="587"/>
        <v>0</v>
      </c>
      <c r="O489" s="315">
        <f t="shared" si="587"/>
        <v>0</v>
      </c>
      <c r="P489" s="315">
        <f t="shared" ref="P489:AC490" si="588">SUMIFS(P$573:P$577,$AS$573:$AS$577,$AS489,$E$573:$E$577,$E489)</f>
        <v>0</v>
      </c>
      <c r="Q489" s="315">
        <f t="shared" si="588"/>
        <v>0</v>
      </c>
      <c r="R489" s="315">
        <f t="shared" si="588"/>
        <v>0</v>
      </c>
      <c r="S489" s="315">
        <f t="shared" si="588"/>
        <v>0</v>
      </c>
      <c r="T489" s="315">
        <f t="shared" si="588"/>
        <v>0</v>
      </c>
      <c r="U489" s="315">
        <f t="shared" si="588"/>
        <v>0</v>
      </c>
      <c r="V489" s="315">
        <f t="shared" si="588"/>
        <v>0</v>
      </c>
      <c r="W489" s="315">
        <f t="shared" si="588"/>
        <v>0</v>
      </c>
      <c r="X489" s="315">
        <f t="shared" si="588"/>
        <v>0</v>
      </c>
      <c r="Y489" s="315">
        <f t="shared" si="588"/>
        <v>0</v>
      </c>
      <c r="Z489" s="315">
        <f t="shared" si="588"/>
        <v>0</v>
      </c>
      <c r="AA489" s="315">
        <f t="shared" si="588"/>
        <v>0</v>
      </c>
      <c r="AB489" s="315">
        <f t="shared" si="588"/>
        <v>0</v>
      </c>
      <c r="AC489" s="315">
        <f t="shared" si="588"/>
        <v>0</v>
      </c>
      <c r="AD489" s="673" t="s">
        <v>281</v>
      </c>
      <c r="AE489" s="674"/>
      <c r="AF489" s="310">
        <f>IF(COUNT(F489:Q489)=0,"",SUM(F489:Q489))</f>
        <v>0</v>
      </c>
      <c r="AG489" s="310">
        <f>IF(COUNT(R489:AC489)=0,"",SUM(R489:AC489))</f>
        <v>0</v>
      </c>
      <c r="AH489" s="310">
        <f t="shared" ref="AH489:AO489" si="589">SUMIFS(AH$573:AH$577,$AS$573:$AS$577,$AS489,$AD$573:$AD$577,$AD489)</f>
        <v>0</v>
      </c>
      <c r="AI489" s="310">
        <f t="shared" si="589"/>
        <v>0</v>
      </c>
      <c r="AJ489" s="310">
        <f t="shared" si="589"/>
        <v>0</v>
      </c>
      <c r="AK489" s="310">
        <f t="shared" si="589"/>
        <v>0</v>
      </c>
      <c r="AL489" s="310">
        <f t="shared" si="589"/>
        <v>0</v>
      </c>
      <c r="AM489" s="310">
        <f t="shared" si="589"/>
        <v>0</v>
      </c>
      <c r="AN489" s="310">
        <f t="shared" si="589"/>
        <v>0</v>
      </c>
      <c r="AO489" s="310">
        <f t="shared" si="589"/>
        <v>0</v>
      </c>
      <c r="AP489" s="327"/>
      <c r="AS489" s="311" t="str">
        <f>IF(C487="","",C487)</f>
        <v>東京</v>
      </c>
      <c r="AT489" s="311" t="str">
        <f>IF(D487="","",D487)</f>
        <v/>
      </c>
    </row>
    <row r="490" spans="2:46" ht="13.5" hidden="1" customHeight="1">
      <c r="B490" s="313"/>
      <c r="C490" s="675" t="s">
        <v>284</v>
      </c>
      <c r="D490" s="675"/>
      <c r="E490" s="26" t="s">
        <v>279</v>
      </c>
      <c r="F490" s="315">
        <f t="shared" si="587"/>
        <v>0</v>
      </c>
      <c r="G490" s="315">
        <f t="shared" si="587"/>
        <v>0</v>
      </c>
      <c r="H490" s="315">
        <f t="shared" si="587"/>
        <v>0</v>
      </c>
      <c r="I490" s="315">
        <f t="shared" si="587"/>
        <v>0</v>
      </c>
      <c r="J490" s="315">
        <f t="shared" si="587"/>
        <v>0</v>
      </c>
      <c r="K490" s="315">
        <f t="shared" si="587"/>
        <v>0</v>
      </c>
      <c r="L490" s="315">
        <f t="shared" si="587"/>
        <v>0</v>
      </c>
      <c r="M490" s="315">
        <f t="shared" si="587"/>
        <v>0</v>
      </c>
      <c r="N490" s="315">
        <f t="shared" si="587"/>
        <v>0</v>
      </c>
      <c r="O490" s="315">
        <f t="shared" si="587"/>
        <v>0</v>
      </c>
      <c r="P490" s="315">
        <f t="shared" si="588"/>
        <v>0</v>
      </c>
      <c r="Q490" s="315">
        <f t="shared" si="588"/>
        <v>0</v>
      </c>
      <c r="R490" s="315">
        <f t="shared" si="588"/>
        <v>0</v>
      </c>
      <c r="S490" s="315">
        <f t="shared" si="588"/>
        <v>0</v>
      </c>
      <c r="T490" s="315">
        <f t="shared" si="588"/>
        <v>0</v>
      </c>
      <c r="U490" s="315">
        <f t="shared" si="588"/>
        <v>0</v>
      </c>
      <c r="V490" s="315">
        <f t="shared" si="588"/>
        <v>0</v>
      </c>
      <c r="W490" s="315">
        <f t="shared" si="588"/>
        <v>0</v>
      </c>
      <c r="X490" s="315">
        <f t="shared" si="588"/>
        <v>0</v>
      </c>
      <c r="Y490" s="315">
        <f t="shared" si="588"/>
        <v>0</v>
      </c>
      <c r="Z490" s="315">
        <f t="shared" si="588"/>
        <v>0</v>
      </c>
      <c r="AA490" s="315">
        <f t="shared" si="588"/>
        <v>0</v>
      </c>
      <c r="AB490" s="315">
        <f t="shared" si="588"/>
        <v>0</v>
      </c>
      <c r="AC490" s="315">
        <f t="shared" si="588"/>
        <v>0</v>
      </c>
      <c r="AD490" s="671" t="s">
        <v>279</v>
      </c>
      <c r="AE490" s="26" t="s">
        <v>171</v>
      </c>
      <c r="AF490" s="310">
        <f>IF(COUNT(J490)=0,"",J490)</f>
        <v>0</v>
      </c>
      <c r="AG490" s="310">
        <f>IF(COUNT(V490)=0,"",V490)</f>
        <v>0</v>
      </c>
      <c r="AH490" s="310">
        <f t="shared" ref="AH490:AO491" si="590">SUMIFS(AH$573:AH$577,$AS$573:$AS$577,$AS490,$AE$573:$AE$577,$AE490)</f>
        <v>0</v>
      </c>
      <c r="AI490" s="310">
        <f t="shared" si="590"/>
        <v>0</v>
      </c>
      <c r="AJ490" s="310">
        <f t="shared" si="590"/>
        <v>0</v>
      </c>
      <c r="AK490" s="310">
        <f t="shared" si="590"/>
        <v>0</v>
      </c>
      <c r="AL490" s="310">
        <f t="shared" si="590"/>
        <v>0</v>
      </c>
      <c r="AM490" s="310">
        <f t="shared" si="590"/>
        <v>0</v>
      </c>
      <c r="AN490" s="310">
        <f t="shared" si="590"/>
        <v>0</v>
      </c>
      <c r="AO490" s="310">
        <f t="shared" si="590"/>
        <v>0</v>
      </c>
      <c r="AP490" s="327"/>
      <c r="AS490" s="311" t="str">
        <f>IF(C490="","",C490)</f>
        <v>中部</v>
      </c>
      <c r="AT490" s="311" t="str">
        <f>IF(D490="","",D490)</f>
        <v/>
      </c>
    </row>
    <row r="491" spans="2:46" ht="13.5" hidden="1" customHeight="1">
      <c r="B491" s="313"/>
      <c r="C491" s="675"/>
      <c r="D491" s="675"/>
      <c r="E491" s="302"/>
      <c r="F491" s="316"/>
      <c r="G491" s="316"/>
      <c r="H491" s="316"/>
      <c r="I491" s="316"/>
      <c r="J491" s="316"/>
      <c r="K491" s="316"/>
      <c r="L491" s="316"/>
      <c r="M491" s="316"/>
      <c r="N491" s="316"/>
      <c r="O491" s="316"/>
      <c r="P491" s="316"/>
      <c r="Q491" s="316"/>
      <c r="R491" s="316"/>
      <c r="S491" s="316"/>
      <c r="T491" s="316"/>
      <c r="U491" s="316"/>
      <c r="V491" s="316"/>
      <c r="W491" s="316"/>
      <c r="X491" s="316"/>
      <c r="Y491" s="316"/>
      <c r="Z491" s="316"/>
      <c r="AA491" s="316"/>
      <c r="AB491" s="316"/>
      <c r="AC491" s="316"/>
      <c r="AD491" s="672"/>
      <c r="AE491" s="26" t="s">
        <v>172</v>
      </c>
      <c r="AF491" s="310">
        <f>IF(COUNT(O490)=0,"",O490)</f>
        <v>0</v>
      </c>
      <c r="AG491" s="310">
        <f>IF(COUNT(AA490)=0,"",AA490)</f>
        <v>0</v>
      </c>
      <c r="AH491" s="310">
        <f t="shared" si="590"/>
        <v>0</v>
      </c>
      <c r="AI491" s="310">
        <f t="shared" si="590"/>
        <v>0</v>
      </c>
      <c r="AJ491" s="310">
        <f t="shared" si="590"/>
        <v>0</v>
      </c>
      <c r="AK491" s="310">
        <f t="shared" si="590"/>
        <v>0</v>
      </c>
      <c r="AL491" s="310">
        <f t="shared" si="590"/>
        <v>0</v>
      </c>
      <c r="AM491" s="310">
        <f t="shared" si="590"/>
        <v>0</v>
      </c>
      <c r="AN491" s="310">
        <f t="shared" si="590"/>
        <v>0</v>
      </c>
      <c r="AO491" s="310">
        <f t="shared" si="590"/>
        <v>0</v>
      </c>
      <c r="AP491" s="327"/>
      <c r="AS491" s="311" t="str">
        <f>IF(C490="","",C490)</f>
        <v>中部</v>
      </c>
      <c r="AT491" s="311" t="str">
        <f>IF(D490="","",D490)</f>
        <v/>
      </c>
    </row>
    <row r="492" spans="2:46" ht="13.5" hidden="1" customHeight="1">
      <c r="B492" s="313"/>
      <c r="C492" s="675"/>
      <c r="D492" s="675"/>
      <c r="E492" s="26" t="s">
        <v>280</v>
      </c>
      <c r="F492" s="315">
        <f t="shared" ref="F492:O493" si="591">SUMIFS(F$573:F$577,$AS$573:$AS$577,$AS492,$E$573:$E$577,$E492)</f>
        <v>0</v>
      </c>
      <c r="G492" s="315">
        <f t="shared" si="591"/>
        <v>0</v>
      </c>
      <c r="H492" s="315">
        <f t="shared" si="591"/>
        <v>0</v>
      </c>
      <c r="I492" s="315">
        <f t="shared" si="591"/>
        <v>0</v>
      </c>
      <c r="J492" s="315">
        <f t="shared" si="591"/>
        <v>0</v>
      </c>
      <c r="K492" s="315">
        <f t="shared" si="591"/>
        <v>0</v>
      </c>
      <c r="L492" s="315">
        <f t="shared" si="591"/>
        <v>0</v>
      </c>
      <c r="M492" s="315">
        <f t="shared" si="591"/>
        <v>0</v>
      </c>
      <c r="N492" s="315">
        <f t="shared" si="591"/>
        <v>0</v>
      </c>
      <c r="O492" s="315">
        <f t="shared" si="591"/>
        <v>0</v>
      </c>
      <c r="P492" s="315">
        <f t="shared" ref="P492:AC493" si="592">SUMIFS(P$573:P$577,$AS$573:$AS$577,$AS492,$E$573:$E$577,$E492)</f>
        <v>0</v>
      </c>
      <c r="Q492" s="315">
        <f t="shared" si="592"/>
        <v>0</v>
      </c>
      <c r="R492" s="315">
        <f t="shared" si="592"/>
        <v>0</v>
      </c>
      <c r="S492" s="315">
        <f t="shared" si="592"/>
        <v>0</v>
      </c>
      <c r="T492" s="315">
        <f t="shared" si="592"/>
        <v>0</v>
      </c>
      <c r="U492" s="315">
        <f t="shared" si="592"/>
        <v>0</v>
      </c>
      <c r="V492" s="315">
        <f t="shared" si="592"/>
        <v>0</v>
      </c>
      <c r="W492" s="315">
        <f t="shared" si="592"/>
        <v>0</v>
      </c>
      <c r="X492" s="315">
        <f t="shared" si="592"/>
        <v>0</v>
      </c>
      <c r="Y492" s="315">
        <f t="shared" si="592"/>
        <v>0</v>
      </c>
      <c r="Z492" s="315">
        <f t="shared" si="592"/>
        <v>0</v>
      </c>
      <c r="AA492" s="315">
        <f t="shared" si="592"/>
        <v>0</v>
      </c>
      <c r="AB492" s="315">
        <f t="shared" si="592"/>
        <v>0</v>
      </c>
      <c r="AC492" s="315">
        <f t="shared" si="592"/>
        <v>0</v>
      </c>
      <c r="AD492" s="673" t="s">
        <v>281</v>
      </c>
      <c r="AE492" s="674"/>
      <c r="AF492" s="310">
        <f>IF(COUNT(F492:Q492)=0,"",SUM(F492:Q492))</f>
        <v>0</v>
      </c>
      <c r="AG492" s="310">
        <f>IF(COUNT(R492:AC492)=0,"",SUM(R492:AC492))</f>
        <v>0</v>
      </c>
      <c r="AH492" s="310">
        <f t="shared" ref="AH492:AO492" si="593">SUMIFS(AH$573:AH$577,$AS$573:$AS$577,$AS492,$AD$573:$AD$577,$AD492)</f>
        <v>0</v>
      </c>
      <c r="AI492" s="310">
        <f t="shared" si="593"/>
        <v>0</v>
      </c>
      <c r="AJ492" s="310">
        <f t="shared" si="593"/>
        <v>0</v>
      </c>
      <c r="AK492" s="310">
        <f t="shared" si="593"/>
        <v>0</v>
      </c>
      <c r="AL492" s="310">
        <f t="shared" si="593"/>
        <v>0</v>
      </c>
      <c r="AM492" s="310">
        <f t="shared" si="593"/>
        <v>0</v>
      </c>
      <c r="AN492" s="310">
        <f t="shared" si="593"/>
        <v>0</v>
      </c>
      <c r="AO492" s="310">
        <f t="shared" si="593"/>
        <v>0</v>
      </c>
      <c r="AP492" s="327"/>
      <c r="AS492" s="311" t="str">
        <f>IF(C490="","",C490)</f>
        <v>中部</v>
      </c>
      <c r="AT492" s="311" t="str">
        <f>IF(D490="","",D490)</f>
        <v/>
      </c>
    </row>
    <row r="493" spans="2:46" ht="13.5" hidden="1" customHeight="1">
      <c r="B493" s="313"/>
      <c r="C493" s="675" t="s">
        <v>285</v>
      </c>
      <c r="D493" s="675"/>
      <c r="E493" s="26" t="s">
        <v>279</v>
      </c>
      <c r="F493" s="315">
        <f t="shared" si="591"/>
        <v>0</v>
      </c>
      <c r="G493" s="315">
        <f t="shared" si="591"/>
        <v>0</v>
      </c>
      <c r="H493" s="315">
        <f t="shared" si="591"/>
        <v>0</v>
      </c>
      <c r="I493" s="315">
        <f t="shared" si="591"/>
        <v>0</v>
      </c>
      <c r="J493" s="315">
        <f t="shared" si="591"/>
        <v>0</v>
      </c>
      <c r="K493" s="315">
        <f t="shared" si="591"/>
        <v>0</v>
      </c>
      <c r="L493" s="315">
        <f t="shared" si="591"/>
        <v>0</v>
      </c>
      <c r="M493" s="315">
        <f t="shared" si="591"/>
        <v>0</v>
      </c>
      <c r="N493" s="315">
        <f t="shared" si="591"/>
        <v>0</v>
      </c>
      <c r="O493" s="315">
        <f t="shared" si="591"/>
        <v>0</v>
      </c>
      <c r="P493" s="315">
        <f t="shared" si="592"/>
        <v>0</v>
      </c>
      <c r="Q493" s="315">
        <f t="shared" si="592"/>
        <v>0</v>
      </c>
      <c r="R493" s="315">
        <f t="shared" si="592"/>
        <v>0</v>
      </c>
      <c r="S493" s="315">
        <f t="shared" si="592"/>
        <v>0</v>
      </c>
      <c r="T493" s="315">
        <f t="shared" si="592"/>
        <v>0</v>
      </c>
      <c r="U493" s="315">
        <f t="shared" si="592"/>
        <v>0</v>
      </c>
      <c r="V493" s="315">
        <f t="shared" si="592"/>
        <v>0</v>
      </c>
      <c r="W493" s="315">
        <f t="shared" si="592"/>
        <v>0</v>
      </c>
      <c r="X493" s="315">
        <f t="shared" si="592"/>
        <v>0</v>
      </c>
      <c r="Y493" s="315">
        <f t="shared" si="592"/>
        <v>0</v>
      </c>
      <c r="Z493" s="315">
        <f t="shared" si="592"/>
        <v>0</v>
      </c>
      <c r="AA493" s="315">
        <f t="shared" si="592"/>
        <v>0</v>
      </c>
      <c r="AB493" s="315">
        <f t="shared" si="592"/>
        <v>0</v>
      </c>
      <c r="AC493" s="315">
        <f t="shared" si="592"/>
        <v>0</v>
      </c>
      <c r="AD493" s="671" t="s">
        <v>279</v>
      </c>
      <c r="AE493" s="26" t="s">
        <v>171</v>
      </c>
      <c r="AF493" s="310">
        <f>IF(COUNT(J493)=0,"",J493)</f>
        <v>0</v>
      </c>
      <c r="AG493" s="310">
        <f>IF(COUNT(V493)=0,"",V493)</f>
        <v>0</v>
      </c>
      <c r="AH493" s="310">
        <f t="shared" ref="AH493:AO494" si="594">SUMIFS(AH$573:AH$577,$AS$573:$AS$577,$AS493,$AE$573:$AE$577,$AE493)</f>
        <v>0</v>
      </c>
      <c r="AI493" s="310">
        <f t="shared" si="594"/>
        <v>0</v>
      </c>
      <c r="AJ493" s="310">
        <f t="shared" si="594"/>
        <v>0</v>
      </c>
      <c r="AK493" s="310">
        <f t="shared" si="594"/>
        <v>0</v>
      </c>
      <c r="AL493" s="310">
        <f t="shared" si="594"/>
        <v>0</v>
      </c>
      <c r="AM493" s="310">
        <f t="shared" si="594"/>
        <v>0</v>
      </c>
      <c r="AN493" s="310">
        <f t="shared" si="594"/>
        <v>0</v>
      </c>
      <c r="AO493" s="310">
        <f t="shared" si="594"/>
        <v>0</v>
      </c>
      <c r="AP493" s="327"/>
      <c r="AS493" s="311" t="str">
        <f>IF(C493="","",C493)</f>
        <v>北陸</v>
      </c>
      <c r="AT493" s="311" t="str">
        <f>IF(D493="","",D493)</f>
        <v/>
      </c>
    </row>
    <row r="494" spans="2:46" ht="13.5" hidden="1" customHeight="1">
      <c r="B494" s="313"/>
      <c r="C494" s="675"/>
      <c r="D494" s="675"/>
      <c r="E494" s="302"/>
      <c r="F494" s="316"/>
      <c r="G494" s="316"/>
      <c r="H494" s="316"/>
      <c r="I494" s="316"/>
      <c r="J494" s="316"/>
      <c r="K494" s="316"/>
      <c r="L494" s="316"/>
      <c r="M494" s="316"/>
      <c r="N494" s="316"/>
      <c r="O494" s="316"/>
      <c r="P494" s="316"/>
      <c r="Q494" s="316"/>
      <c r="R494" s="316"/>
      <c r="S494" s="316"/>
      <c r="T494" s="316"/>
      <c r="U494" s="316"/>
      <c r="V494" s="316"/>
      <c r="W494" s="316"/>
      <c r="X494" s="316"/>
      <c r="Y494" s="316"/>
      <c r="Z494" s="316"/>
      <c r="AA494" s="316"/>
      <c r="AB494" s="316"/>
      <c r="AC494" s="316"/>
      <c r="AD494" s="672"/>
      <c r="AE494" s="26" t="s">
        <v>172</v>
      </c>
      <c r="AF494" s="310">
        <f>IF(COUNT(O493)=0,"",O493)</f>
        <v>0</v>
      </c>
      <c r="AG494" s="310">
        <f>IF(COUNT(AA493)=0,"",AA493)</f>
        <v>0</v>
      </c>
      <c r="AH494" s="310">
        <f t="shared" si="594"/>
        <v>0</v>
      </c>
      <c r="AI494" s="310">
        <f t="shared" si="594"/>
        <v>0</v>
      </c>
      <c r="AJ494" s="310">
        <f t="shared" si="594"/>
        <v>0</v>
      </c>
      <c r="AK494" s="310">
        <f t="shared" si="594"/>
        <v>0</v>
      </c>
      <c r="AL494" s="310">
        <f t="shared" si="594"/>
        <v>0</v>
      </c>
      <c r="AM494" s="310">
        <f t="shared" si="594"/>
        <v>0</v>
      </c>
      <c r="AN494" s="310">
        <f t="shared" si="594"/>
        <v>0</v>
      </c>
      <c r="AO494" s="310">
        <f t="shared" si="594"/>
        <v>0</v>
      </c>
      <c r="AP494" s="327"/>
      <c r="AS494" s="311" t="str">
        <f>IF(C493="","",C493)</f>
        <v>北陸</v>
      </c>
      <c r="AT494" s="311" t="str">
        <f>IF(D493="","",D493)</f>
        <v/>
      </c>
    </row>
    <row r="495" spans="2:46" ht="13.5" hidden="1" customHeight="1">
      <c r="B495" s="313"/>
      <c r="C495" s="675"/>
      <c r="D495" s="675"/>
      <c r="E495" s="26" t="s">
        <v>280</v>
      </c>
      <c r="F495" s="315">
        <f t="shared" ref="F495:O496" si="595">SUMIFS(F$573:F$577,$AS$573:$AS$577,$AS495,$E$573:$E$577,$E495)</f>
        <v>0</v>
      </c>
      <c r="G495" s="315">
        <f t="shared" si="595"/>
        <v>0</v>
      </c>
      <c r="H495" s="315">
        <f t="shared" si="595"/>
        <v>0</v>
      </c>
      <c r="I495" s="315">
        <f t="shared" si="595"/>
        <v>0</v>
      </c>
      <c r="J495" s="315">
        <f t="shared" si="595"/>
        <v>0</v>
      </c>
      <c r="K495" s="315">
        <f t="shared" si="595"/>
        <v>0</v>
      </c>
      <c r="L495" s="315">
        <f t="shared" si="595"/>
        <v>0</v>
      </c>
      <c r="M495" s="315">
        <f t="shared" si="595"/>
        <v>0</v>
      </c>
      <c r="N495" s="315">
        <f t="shared" si="595"/>
        <v>0</v>
      </c>
      <c r="O495" s="315">
        <f t="shared" si="595"/>
        <v>0</v>
      </c>
      <c r="P495" s="315">
        <f t="shared" ref="P495:AC496" si="596">SUMIFS(P$573:P$577,$AS$573:$AS$577,$AS495,$E$573:$E$577,$E495)</f>
        <v>0</v>
      </c>
      <c r="Q495" s="315">
        <f t="shared" si="596"/>
        <v>0</v>
      </c>
      <c r="R495" s="315">
        <f t="shared" si="596"/>
        <v>0</v>
      </c>
      <c r="S495" s="315">
        <f t="shared" si="596"/>
        <v>0</v>
      </c>
      <c r="T495" s="315">
        <f t="shared" si="596"/>
        <v>0</v>
      </c>
      <c r="U495" s="315">
        <f t="shared" si="596"/>
        <v>0</v>
      </c>
      <c r="V495" s="315">
        <f t="shared" si="596"/>
        <v>0</v>
      </c>
      <c r="W495" s="315">
        <f t="shared" si="596"/>
        <v>0</v>
      </c>
      <c r="X495" s="315">
        <f t="shared" si="596"/>
        <v>0</v>
      </c>
      <c r="Y495" s="315">
        <f t="shared" si="596"/>
        <v>0</v>
      </c>
      <c r="Z495" s="315">
        <f t="shared" si="596"/>
        <v>0</v>
      </c>
      <c r="AA495" s="315">
        <f t="shared" si="596"/>
        <v>0</v>
      </c>
      <c r="AB495" s="315">
        <f t="shared" si="596"/>
        <v>0</v>
      </c>
      <c r="AC495" s="315">
        <f t="shared" si="596"/>
        <v>0</v>
      </c>
      <c r="AD495" s="673" t="s">
        <v>281</v>
      </c>
      <c r="AE495" s="674"/>
      <c r="AF495" s="310">
        <f>IF(COUNT(F495:Q495)=0,"",SUM(F495:Q495))</f>
        <v>0</v>
      </c>
      <c r="AG495" s="310">
        <f>IF(COUNT(R495:AC495)=0,"",SUM(R495:AC495))</f>
        <v>0</v>
      </c>
      <c r="AH495" s="310">
        <f t="shared" ref="AH495:AO495" si="597">SUMIFS(AH$573:AH$577,$AS$573:$AS$577,$AS495,$AD$573:$AD$577,$AD495)</f>
        <v>0</v>
      </c>
      <c r="AI495" s="310">
        <f t="shared" si="597"/>
        <v>0</v>
      </c>
      <c r="AJ495" s="310">
        <f t="shared" si="597"/>
        <v>0</v>
      </c>
      <c r="AK495" s="310">
        <f t="shared" si="597"/>
        <v>0</v>
      </c>
      <c r="AL495" s="310">
        <f t="shared" si="597"/>
        <v>0</v>
      </c>
      <c r="AM495" s="310">
        <f t="shared" si="597"/>
        <v>0</v>
      </c>
      <c r="AN495" s="310">
        <f t="shared" si="597"/>
        <v>0</v>
      </c>
      <c r="AO495" s="310">
        <f t="shared" si="597"/>
        <v>0</v>
      </c>
      <c r="AP495" s="327"/>
      <c r="AS495" s="311" t="str">
        <f>IF(C493="","",C493)</f>
        <v>北陸</v>
      </c>
      <c r="AT495" s="311" t="str">
        <f>IF(D493="","",D493)</f>
        <v/>
      </c>
    </row>
    <row r="496" spans="2:46" ht="13.5" hidden="1" customHeight="1">
      <c r="B496" s="313"/>
      <c r="C496" s="675" t="s">
        <v>287</v>
      </c>
      <c r="D496" s="675"/>
      <c r="E496" s="26" t="s">
        <v>279</v>
      </c>
      <c r="F496" s="315">
        <f t="shared" si="595"/>
        <v>0</v>
      </c>
      <c r="G496" s="315">
        <f t="shared" si="595"/>
        <v>0</v>
      </c>
      <c r="H496" s="315">
        <f t="shared" si="595"/>
        <v>0</v>
      </c>
      <c r="I496" s="315">
        <f t="shared" si="595"/>
        <v>0</v>
      </c>
      <c r="J496" s="315">
        <f t="shared" si="595"/>
        <v>0</v>
      </c>
      <c r="K496" s="315">
        <f t="shared" si="595"/>
        <v>0</v>
      </c>
      <c r="L496" s="315">
        <f t="shared" si="595"/>
        <v>0</v>
      </c>
      <c r="M496" s="315">
        <f t="shared" si="595"/>
        <v>0</v>
      </c>
      <c r="N496" s="315">
        <f t="shared" si="595"/>
        <v>0</v>
      </c>
      <c r="O496" s="315">
        <f t="shared" si="595"/>
        <v>0</v>
      </c>
      <c r="P496" s="315">
        <f t="shared" si="596"/>
        <v>0</v>
      </c>
      <c r="Q496" s="315">
        <f t="shared" si="596"/>
        <v>0</v>
      </c>
      <c r="R496" s="315">
        <f t="shared" si="596"/>
        <v>0</v>
      </c>
      <c r="S496" s="315">
        <f t="shared" si="596"/>
        <v>0</v>
      </c>
      <c r="T496" s="315">
        <f t="shared" si="596"/>
        <v>0</v>
      </c>
      <c r="U496" s="315">
        <f t="shared" si="596"/>
        <v>0</v>
      </c>
      <c r="V496" s="315">
        <f t="shared" si="596"/>
        <v>0</v>
      </c>
      <c r="W496" s="315">
        <f t="shared" si="596"/>
        <v>0</v>
      </c>
      <c r="X496" s="315">
        <f t="shared" si="596"/>
        <v>0</v>
      </c>
      <c r="Y496" s="315">
        <f t="shared" si="596"/>
        <v>0</v>
      </c>
      <c r="Z496" s="315">
        <f t="shared" si="596"/>
        <v>0</v>
      </c>
      <c r="AA496" s="315">
        <f t="shared" si="596"/>
        <v>0</v>
      </c>
      <c r="AB496" s="315">
        <f t="shared" si="596"/>
        <v>0</v>
      </c>
      <c r="AC496" s="315">
        <f t="shared" si="596"/>
        <v>0</v>
      </c>
      <c r="AD496" s="671" t="s">
        <v>279</v>
      </c>
      <c r="AE496" s="26" t="s">
        <v>171</v>
      </c>
      <c r="AF496" s="310">
        <f>IF(COUNT(J496)=0,"",J496)</f>
        <v>0</v>
      </c>
      <c r="AG496" s="310">
        <f>IF(COUNT(V496)=0,"",V496)</f>
        <v>0</v>
      </c>
      <c r="AH496" s="310">
        <f t="shared" ref="AH496:AO497" si="598">SUMIFS(AH$573:AH$577,$AS$573:$AS$577,$AS496,$AE$573:$AE$577,$AE496)</f>
        <v>0</v>
      </c>
      <c r="AI496" s="310">
        <f t="shared" si="598"/>
        <v>0</v>
      </c>
      <c r="AJ496" s="310">
        <f t="shared" si="598"/>
        <v>0</v>
      </c>
      <c r="AK496" s="310">
        <f t="shared" si="598"/>
        <v>0</v>
      </c>
      <c r="AL496" s="310">
        <f t="shared" si="598"/>
        <v>0</v>
      </c>
      <c r="AM496" s="310">
        <f t="shared" si="598"/>
        <v>0</v>
      </c>
      <c r="AN496" s="310">
        <f t="shared" si="598"/>
        <v>0</v>
      </c>
      <c r="AO496" s="310">
        <f t="shared" si="598"/>
        <v>0</v>
      </c>
      <c r="AP496" s="327"/>
      <c r="AS496" s="311" t="str">
        <f>IF(C496="","",C496)</f>
        <v>関西</v>
      </c>
      <c r="AT496" s="311" t="str">
        <f>IF(D496="","",D496)</f>
        <v/>
      </c>
    </row>
    <row r="497" spans="2:47" ht="13.5" hidden="1" customHeight="1">
      <c r="B497" s="313"/>
      <c r="C497" s="675"/>
      <c r="D497" s="675"/>
      <c r="E497" s="302"/>
      <c r="F497" s="316"/>
      <c r="G497" s="316"/>
      <c r="H497" s="316"/>
      <c r="I497" s="316"/>
      <c r="J497" s="316"/>
      <c r="K497" s="316"/>
      <c r="L497" s="316"/>
      <c r="M497" s="316"/>
      <c r="N497" s="316"/>
      <c r="O497" s="316"/>
      <c r="P497" s="316"/>
      <c r="Q497" s="316"/>
      <c r="R497" s="316"/>
      <c r="S497" s="316"/>
      <c r="T497" s="316"/>
      <c r="U497" s="316"/>
      <c r="V497" s="316"/>
      <c r="W497" s="316"/>
      <c r="X497" s="316"/>
      <c r="Y497" s="316"/>
      <c r="Z497" s="316"/>
      <c r="AA497" s="316"/>
      <c r="AB497" s="316"/>
      <c r="AC497" s="316"/>
      <c r="AD497" s="672"/>
      <c r="AE497" s="26" t="s">
        <v>172</v>
      </c>
      <c r="AF497" s="310">
        <f>IF(COUNT(O496)=0,"",O496)</f>
        <v>0</v>
      </c>
      <c r="AG497" s="310">
        <f>IF(COUNT(AA496)=0,"",AA496)</f>
        <v>0</v>
      </c>
      <c r="AH497" s="310">
        <f t="shared" si="598"/>
        <v>0</v>
      </c>
      <c r="AI497" s="310">
        <f t="shared" si="598"/>
        <v>0</v>
      </c>
      <c r="AJ497" s="310">
        <f t="shared" si="598"/>
        <v>0</v>
      </c>
      <c r="AK497" s="310">
        <f t="shared" si="598"/>
        <v>0</v>
      </c>
      <c r="AL497" s="310">
        <f t="shared" si="598"/>
        <v>0</v>
      </c>
      <c r="AM497" s="310">
        <f t="shared" si="598"/>
        <v>0</v>
      </c>
      <c r="AN497" s="310">
        <f t="shared" si="598"/>
        <v>0</v>
      </c>
      <c r="AO497" s="310">
        <f t="shared" si="598"/>
        <v>0</v>
      </c>
      <c r="AP497" s="327"/>
      <c r="AS497" s="311" t="str">
        <f>IF(C496="","",C496)</f>
        <v>関西</v>
      </c>
      <c r="AT497" s="311" t="str">
        <f>IF(D496="","",D496)</f>
        <v/>
      </c>
    </row>
    <row r="498" spans="2:47" ht="13.5" hidden="1" customHeight="1">
      <c r="B498" s="313"/>
      <c r="C498" s="675"/>
      <c r="D498" s="675"/>
      <c r="E498" s="26" t="s">
        <v>280</v>
      </c>
      <c r="F498" s="315">
        <f t="shared" ref="F498:O499" si="599">SUMIFS(F$573:F$577,$AS$573:$AS$577,$AS498,$E$573:$E$577,$E498)</f>
        <v>0</v>
      </c>
      <c r="G498" s="315">
        <f t="shared" si="599"/>
        <v>0</v>
      </c>
      <c r="H498" s="315">
        <f t="shared" si="599"/>
        <v>0</v>
      </c>
      <c r="I498" s="315">
        <f t="shared" si="599"/>
        <v>0</v>
      </c>
      <c r="J498" s="315">
        <f t="shared" si="599"/>
        <v>0</v>
      </c>
      <c r="K498" s="315">
        <f t="shared" si="599"/>
        <v>0</v>
      </c>
      <c r="L498" s="315">
        <f t="shared" si="599"/>
        <v>0</v>
      </c>
      <c r="M498" s="315">
        <f t="shared" si="599"/>
        <v>0</v>
      </c>
      <c r="N498" s="315">
        <f t="shared" si="599"/>
        <v>0</v>
      </c>
      <c r="O498" s="315">
        <f t="shared" si="599"/>
        <v>0</v>
      </c>
      <c r="P498" s="315">
        <f t="shared" ref="P498:AC499" si="600">SUMIFS(P$573:P$577,$AS$573:$AS$577,$AS498,$E$573:$E$577,$E498)</f>
        <v>0</v>
      </c>
      <c r="Q498" s="315">
        <f t="shared" si="600"/>
        <v>0</v>
      </c>
      <c r="R498" s="315">
        <f t="shared" si="600"/>
        <v>0</v>
      </c>
      <c r="S498" s="315">
        <f t="shared" si="600"/>
        <v>0</v>
      </c>
      <c r="T498" s="315">
        <f t="shared" si="600"/>
        <v>0</v>
      </c>
      <c r="U498" s="315">
        <f t="shared" si="600"/>
        <v>0</v>
      </c>
      <c r="V498" s="315">
        <f t="shared" si="600"/>
        <v>0</v>
      </c>
      <c r="W498" s="315">
        <f t="shared" si="600"/>
        <v>0</v>
      </c>
      <c r="X498" s="315">
        <f t="shared" si="600"/>
        <v>0</v>
      </c>
      <c r="Y498" s="315">
        <f t="shared" si="600"/>
        <v>0</v>
      </c>
      <c r="Z498" s="315">
        <f t="shared" si="600"/>
        <v>0</v>
      </c>
      <c r="AA498" s="315">
        <f t="shared" si="600"/>
        <v>0</v>
      </c>
      <c r="AB498" s="315">
        <f t="shared" si="600"/>
        <v>0</v>
      </c>
      <c r="AC498" s="315">
        <f t="shared" si="600"/>
        <v>0</v>
      </c>
      <c r="AD498" s="673" t="s">
        <v>281</v>
      </c>
      <c r="AE498" s="674"/>
      <c r="AF498" s="310">
        <f>IF(COUNT(F498:Q498)=0,"",SUM(F498:Q498))</f>
        <v>0</v>
      </c>
      <c r="AG498" s="310">
        <f>IF(COUNT(R498:AC498)=0,"",SUM(R498:AC498))</f>
        <v>0</v>
      </c>
      <c r="AH498" s="310">
        <f t="shared" ref="AH498:AO498" si="601">SUMIFS(AH$573:AH$577,$AS$573:$AS$577,$AS498,$AD$573:$AD$577,$AD498)</f>
        <v>0</v>
      </c>
      <c r="AI498" s="310">
        <f t="shared" si="601"/>
        <v>0</v>
      </c>
      <c r="AJ498" s="310">
        <f t="shared" si="601"/>
        <v>0</v>
      </c>
      <c r="AK498" s="310">
        <f t="shared" si="601"/>
        <v>0</v>
      </c>
      <c r="AL498" s="310">
        <f t="shared" si="601"/>
        <v>0</v>
      </c>
      <c r="AM498" s="310">
        <f t="shared" si="601"/>
        <v>0</v>
      </c>
      <c r="AN498" s="310">
        <f t="shared" si="601"/>
        <v>0</v>
      </c>
      <c r="AO498" s="310">
        <f t="shared" si="601"/>
        <v>0</v>
      </c>
      <c r="AP498" s="327"/>
      <c r="AS498" s="311" t="str">
        <f>IF(C496="","",C496)</f>
        <v>関西</v>
      </c>
      <c r="AT498" s="311" t="str">
        <f>IF(D496="","",D496)</f>
        <v/>
      </c>
    </row>
    <row r="499" spans="2:47" ht="13.5" hidden="1" customHeight="1">
      <c r="B499" s="313"/>
      <c r="C499" s="675" t="s">
        <v>288</v>
      </c>
      <c r="D499" s="675"/>
      <c r="E499" s="26" t="s">
        <v>279</v>
      </c>
      <c r="F499" s="315">
        <f t="shared" si="599"/>
        <v>0</v>
      </c>
      <c r="G499" s="315">
        <f t="shared" si="599"/>
        <v>0</v>
      </c>
      <c r="H499" s="315">
        <f t="shared" si="599"/>
        <v>0</v>
      </c>
      <c r="I499" s="315">
        <f t="shared" si="599"/>
        <v>0</v>
      </c>
      <c r="J499" s="315">
        <f t="shared" si="599"/>
        <v>0</v>
      </c>
      <c r="K499" s="315">
        <f t="shared" si="599"/>
        <v>0</v>
      </c>
      <c r="L499" s="315">
        <f t="shared" si="599"/>
        <v>0</v>
      </c>
      <c r="M499" s="315">
        <f t="shared" si="599"/>
        <v>0</v>
      </c>
      <c r="N499" s="315">
        <f t="shared" si="599"/>
        <v>0</v>
      </c>
      <c r="O499" s="315">
        <f t="shared" si="599"/>
        <v>0</v>
      </c>
      <c r="P499" s="315">
        <f t="shared" si="600"/>
        <v>0</v>
      </c>
      <c r="Q499" s="315">
        <f t="shared" si="600"/>
        <v>0</v>
      </c>
      <c r="R499" s="315">
        <f t="shared" si="600"/>
        <v>0</v>
      </c>
      <c r="S499" s="315">
        <f t="shared" si="600"/>
        <v>0</v>
      </c>
      <c r="T499" s="315">
        <f t="shared" si="600"/>
        <v>0</v>
      </c>
      <c r="U499" s="315">
        <f t="shared" si="600"/>
        <v>0</v>
      </c>
      <c r="V499" s="315">
        <f t="shared" si="600"/>
        <v>0</v>
      </c>
      <c r="W499" s="315">
        <f t="shared" si="600"/>
        <v>0</v>
      </c>
      <c r="X499" s="315">
        <f t="shared" si="600"/>
        <v>0</v>
      </c>
      <c r="Y499" s="315">
        <f t="shared" si="600"/>
        <v>0</v>
      </c>
      <c r="Z499" s="315">
        <f t="shared" si="600"/>
        <v>0</v>
      </c>
      <c r="AA499" s="315">
        <f t="shared" si="600"/>
        <v>0</v>
      </c>
      <c r="AB499" s="315">
        <f t="shared" si="600"/>
        <v>0</v>
      </c>
      <c r="AC499" s="315">
        <f t="shared" si="600"/>
        <v>0</v>
      </c>
      <c r="AD499" s="671" t="s">
        <v>279</v>
      </c>
      <c r="AE499" s="26" t="s">
        <v>171</v>
      </c>
      <c r="AF499" s="310">
        <f>IF(COUNT(J499)=0,"",J499)</f>
        <v>0</v>
      </c>
      <c r="AG499" s="310">
        <f>IF(COUNT(V499)=0,"",V499)</f>
        <v>0</v>
      </c>
      <c r="AH499" s="310">
        <f t="shared" ref="AH499:AO500" si="602">SUMIFS(AH$573:AH$577,$AS$573:$AS$577,$AS499,$AE$573:$AE$577,$AE499)</f>
        <v>0</v>
      </c>
      <c r="AI499" s="310">
        <f t="shared" si="602"/>
        <v>0</v>
      </c>
      <c r="AJ499" s="310">
        <f t="shared" si="602"/>
        <v>0</v>
      </c>
      <c r="AK499" s="310">
        <f t="shared" si="602"/>
        <v>0</v>
      </c>
      <c r="AL499" s="310">
        <f t="shared" si="602"/>
        <v>0</v>
      </c>
      <c r="AM499" s="310">
        <f t="shared" si="602"/>
        <v>0</v>
      </c>
      <c r="AN499" s="310">
        <f t="shared" si="602"/>
        <v>0</v>
      </c>
      <c r="AO499" s="310">
        <f t="shared" si="602"/>
        <v>0</v>
      </c>
      <c r="AP499" s="327"/>
      <c r="AS499" s="311" t="str">
        <f>IF(C499="","",C499)</f>
        <v>中国</v>
      </c>
      <c r="AT499" s="311" t="str">
        <f>IF(D499="","",D499)</f>
        <v/>
      </c>
    </row>
    <row r="500" spans="2:47" ht="13.5" hidden="1" customHeight="1">
      <c r="B500" s="313"/>
      <c r="C500" s="675"/>
      <c r="D500" s="675"/>
      <c r="E500" s="302"/>
      <c r="F500" s="316"/>
      <c r="G500" s="316"/>
      <c r="H500" s="316"/>
      <c r="I500" s="316"/>
      <c r="J500" s="316"/>
      <c r="K500" s="316"/>
      <c r="L500" s="316"/>
      <c r="M500" s="316"/>
      <c r="N500" s="316"/>
      <c r="O500" s="316"/>
      <c r="P500" s="316"/>
      <c r="Q500" s="316"/>
      <c r="R500" s="316"/>
      <c r="S500" s="316"/>
      <c r="T500" s="316"/>
      <c r="U500" s="316"/>
      <c r="V500" s="316"/>
      <c r="W500" s="316"/>
      <c r="X500" s="316"/>
      <c r="Y500" s="316"/>
      <c r="Z500" s="316"/>
      <c r="AA500" s="316"/>
      <c r="AB500" s="316"/>
      <c r="AC500" s="316"/>
      <c r="AD500" s="672"/>
      <c r="AE500" s="26" t="s">
        <v>172</v>
      </c>
      <c r="AF500" s="310">
        <f>IF(COUNT(O499)=0,"",O499)</f>
        <v>0</v>
      </c>
      <c r="AG500" s="310">
        <f>IF(COUNT(AA499)=0,"",AA499)</f>
        <v>0</v>
      </c>
      <c r="AH500" s="310">
        <f t="shared" si="602"/>
        <v>0</v>
      </c>
      <c r="AI500" s="310">
        <f t="shared" si="602"/>
        <v>0</v>
      </c>
      <c r="AJ500" s="310">
        <f t="shared" si="602"/>
        <v>0</v>
      </c>
      <c r="AK500" s="310">
        <f t="shared" si="602"/>
        <v>0</v>
      </c>
      <c r="AL500" s="310">
        <f t="shared" si="602"/>
        <v>0</v>
      </c>
      <c r="AM500" s="310">
        <f t="shared" si="602"/>
        <v>0</v>
      </c>
      <c r="AN500" s="310">
        <f t="shared" si="602"/>
        <v>0</v>
      </c>
      <c r="AO500" s="310">
        <f t="shared" si="602"/>
        <v>0</v>
      </c>
      <c r="AP500" s="327"/>
      <c r="AS500" s="311" t="str">
        <f>IF(C499="","",C499)</f>
        <v>中国</v>
      </c>
      <c r="AT500" s="311" t="str">
        <f>IF(D499="","",D499)</f>
        <v/>
      </c>
    </row>
    <row r="501" spans="2:47" ht="13.5" hidden="1" customHeight="1">
      <c r="B501" s="313"/>
      <c r="C501" s="675"/>
      <c r="D501" s="675"/>
      <c r="E501" s="26" t="s">
        <v>280</v>
      </c>
      <c r="F501" s="315">
        <f t="shared" ref="F501:O502" si="603">SUMIFS(F$573:F$577,$AS$573:$AS$577,$AS501,$E$573:$E$577,$E501)</f>
        <v>0</v>
      </c>
      <c r="G501" s="315">
        <f t="shared" si="603"/>
        <v>0</v>
      </c>
      <c r="H501" s="315">
        <f t="shared" si="603"/>
        <v>0</v>
      </c>
      <c r="I501" s="315">
        <f t="shared" si="603"/>
        <v>0</v>
      </c>
      <c r="J501" s="315">
        <f t="shared" si="603"/>
        <v>0</v>
      </c>
      <c r="K501" s="315">
        <f t="shared" si="603"/>
        <v>0</v>
      </c>
      <c r="L501" s="315">
        <f t="shared" si="603"/>
        <v>0</v>
      </c>
      <c r="M501" s="315">
        <f t="shared" si="603"/>
        <v>0</v>
      </c>
      <c r="N501" s="315">
        <f t="shared" si="603"/>
        <v>0</v>
      </c>
      <c r="O501" s="315">
        <f t="shared" si="603"/>
        <v>0</v>
      </c>
      <c r="P501" s="315">
        <f t="shared" ref="P501:AC502" si="604">SUMIFS(P$573:P$577,$AS$573:$AS$577,$AS501,$E$573:$E$577,$E501)</f>
        <v>0</v>
      </c>
      <c r="Q501" s="315">
        <f t="shared" si="604"/>
        <v>0</v>
      </c>
      <c r="R501" s="315">
        <f t="shared" si="604"/>
        <v>0</v>
      </c>
      <c r="S501" s="315">
        <f t="shared" si="604"/>
        <v>0</v>
      </c>
      <c r="T501" s="315">
        <f t="shared" si="604"/>
        <v>0</v>
      </c>
      <c r="U501" s="315">
        <f t="shared" si="604"/>
        <v>0</v>
      </c>
      <c r="V501" s="315">
        <f t="shared" si="604"/>
        <v>0</v>
      </c>
      <c r="W501" s="315">
        <f t="shared" si="604"/>
        <v>0</v>
      </c>
      <c r="X501" s="315">
        <f t="shared" si="604"/>
        <v>0</v>
      </c>
      <c r="Y501" s="315">
        <f t="shared" si="604"/>
        <v>0</v>
      </c>
      <c r="Z501" s="315">
        <f t="shared" si="604"/>
        <v>0</v>
      </c>
      <c r="AA501" s="315">
        <f t="shared" si="604"/>
        <v>0</v>
      </c>
      <c r="AB501" s="315">
        <f t="shared" si="604"/>
        <v>0</v>
      </c>
      <c r="AC501" s="315">
        <f t="shared" si="604"/>
        <v>0</v>
      </c>
      <c r="AD501" s="673" t="s">
        <v>281</v>
      </c>
      <c r="AE501" s="674"/>
      <c r="AF501" s="310">
        <f>IF(COUNT(F501:Q501)=0,"",SUM(F501:Q501))</f>
        <v>0</v>
      </c>
      <c r="AG501" s="310">
        <f>IF(COUNT(R501:AC501)=0,"",SUM(R501:AC501))</f>
        <v>0</v>
      </c>
      <c r="AH501" s="310">
        <f t="shared" ref="AH501:AO501" si="605">SUMIFS(AH$573:AH$577,$AS$573:$AS$577,$AS501,$AD$573:$AD$577,$AD501)</f>
        <v>0</v>
      </c>
      <c r="AI501" s="310">
        <f t="shared" si="605"/>
        <v>0</v>
      </c>
      <c r="AJ501" s="310">
        <f t="shared" si="605"/>
        <v>0</v>
      </c>
      <c r="AK501" s="310">
        <f t="shared" si="605"/>
        <v>0</v>
      </c>
      <c r="AL501" s="310">
        <f t="shared" si="605"/>
        <v>0</v>
      </c>
      <c r="AM501" s="310">
        <f t="shared" si="605"/>
        <v>0</v>
      </c>
      <c r="AN501" s="310">
        <f t="shared" si="605"/>
        <v>0</v>
      </c>
      <c r="AO501" s="310">
        <f t="shared" si="605"/>
        <v>0</v>
      </c>
      <c r="AP501" s="327"/>
      <c r="AS501" s="311" t="str">
        <f>IF(C499="","",C499)</f>
        <v>中国</v>
      </c>
      <c r="AT501" s="311" t="str">
        <f>IF(D499="","",D499)</f>
        <v/>
      </c>
    </row>
    <row r="502" spans="2:47" ht="13.5" hidden="1" customHeight="1">
      <c r="B502" s="313"/>
      <c r="C502" s="675" t="s">
        <v>289</v>
      </c>
      <c r="D502" s="675"/>
      <c r="E502" s="26" t="s">
        <v>279</v>
      </c>
      <c r="F502" s="315">
        <f t="shared" si="603"/>
        <v>0</v>
      </c>
      <c r="G502" s="315">
        <f t="shared" si="603"/>
        <v>0</v>
      </c>
      <c r="H502" s="315">
        <f t="shared" si="603"/>
        <v>0</v>
      </c>
      <c r="I502" s="315">
        <f t="shared" si="603"/>
        <v>0</v>
      </c>
      <c r="J502" s="315">
        <f t="shared" si="603"/>
        <v>0</v>
      </c>
      <c r="K502" s="315">
        <f t="shared" si="603"/>
        <v>0</v>
      </c>
      <c r="L502" s="315">
        <f t="shared" si="603"/>
        <v>0</v>
      </c>
      <c r="M502" s="315">
        <f t="shared" si="603"/>
        <v>0</v>
      </c>
      <c r="N502" s="315">
        <f t="shared" si="603"/>
        <v>0</v>
      </c>
      <c r="O502" s="315">
        <f t="shared" si="603"/>
        <v>0</v>
      </c>
      <c r="P502" s="315">
        <f t="shared" si="604"/>
        <v>0</v>
      </c>
      <c r="Q502" s="315">
        <f t="shared" si="604"/>
        <v>0</v>
      </c>
      <c r="R502" s="315">
        <f t="shared" si="604"/>
        <v>0</v>
      </c>
      <c r="S502" s="315">
        <f t="shared" si="604"/>
        <v>0</v>
      </c>
      <c r="T502" s="315">
        <f t="shared" si="604"/>
        <v>0</v>
      </c>
      <c r="U502" s="315">
        <f t="shared" si="604"/>
        <v>0</v>
      </c>
      <c r="V502" s="315">
        <f t="shared" si="604"/>
        <v>0</v>
      </c>
      <c r="W502" s="315">
        <f t="shared" si="604"/>
        <v>0</v>
      </c>
      <c r="X502" s="315">
        <f t="shared" si="604"/>
        <v>0</v>
      </c>
      <c r="Y502" s="315">
        <f t="shared" si="604"/>
        <v>0</v>
      </c>
      <c r="Z502" s="315">
        <f t="shared" si="604"/>
        <v>0</v>
      </c>
      <c r="AA502" s="315">
        <f t="shared" si="604"/>
        <v>0</v>
      </c>
      <c r="AB502" s="315">
        <f t="shared" si="604"/>
        <v>0</v>
      </c>
      <c r="AC502" s="315">
        <f t="shared" si="604"/>
        <v>0</v>
      </c>
      <c r="AD502" s="671" t="s">
        <v>279</v>
      </c>
      <c r="AE502" s="26" t="s">
        <v>171</v>
      </c>
      <c r="AF502" s="310">
        <f>IF(COUNT(J502)=0,"",J502)</f>
        <v>0</v>
      </c>
      <c r="AG502" s="310">
        <f>IF(COUNT(V502)=0,"",V502)</f>
        <v>0</v>
      </c>
      <c r="AH502" s="310">
        <f t="shared" ref="AH502:AO503" si="606">SUMIFS(AH$573:AH$577,$AS$573:$AS$577,$AS502,$AE$573:$AE$577,$AE502)</f>
        <v>0</v>
      </c>
      <c r="AI502" s="310">
        <f t="shared" si="606"/>
        <v>0</v>
      </c>
      <c r="AJ502" s="310">
        <f t="shared" si="606"/>
        <v>0</v>
      </c>
      <c r="AK502" s="310">
        <f t="shared" si="606"/>
        <v>0</v>
      </c>
      <c r="AL502" s="310">
        <f t="shared" si="606"/>
        <v>0</v>
      </c>
      <c r="AM502" s="310">
        <f t="shared" si="606"/>
        <v>0</v>
      </c>
      <c r="AN502" s="310">
        <f t="shared" si="606"/>
        <v>0</v>
      </c>
      <c r="AO502" s="310">
        <f t="shared" si="606"/>
        <v>0</v>
      </c>
      <c r="AP502" s="327"/>
      <c r="AS502" s="311" t="str">
        <f>IF(C502="","",C502)</f>
        <v>四国</v>
      </c>
      <c r="AT502" s="311" t="str">
        <f>IF(D502="","",D502)</f>
        <v/>
      </c>
    </row>
    <row r="503" spans="2:47" ht="13.5" hidden="1" customHeight="1">
      <c r="B503" s="313"/>
      <c r="C503" s="675"/>
      <c r="D503" s="675"/>
      <c r="E503" s="302"/>
      <c r="F503" s="316"/>
      <c r="G503" s="316"/>
      <c r="H503" s="316"/>
      <c r="I503" s="316"/>
      <c r="J503" s="316"/>
      <c r="K503" s="316"/>
      <c r="L503" s="316"/>
      <c r="M503" s="316"/>
      <c r="N503" s="316"/>
      <c r="O503" s="316"/>
      <c r="P503" s="316"/>
      <c r="Q503" s="316"/>
      <c r="R503" s="316"/>
      <c r="S503" s="316"/>
      <c r="T503" s="316"/>
      <c r="U503" s="316"/>
      <c r="V503" s="316"/>
      <c r="W503" s="316"/>
      <c r="X503" s="316"/>
      <c r="Y503" s="316"/>
      <c r="Z503" s="316"/>
      <c r="AA503" s="316"/>
      <c r="AB503" s="316"/>
      <c r="AC503" s="316"/>
      <c r="AD503" s="672"/>
      <c r="AE503" s="26" t="s">
        <v>172</v>
      </c>
      <c r="AF503" s="310">
        <f>IF(COUNT(O502)=0,"",O502)</f>
        <v>0</v>
      </c>
      <c r="AG503" s="310">
        <f>IF(COUNT(AA502)=0,"",AA502)</f>
        <v>0</v>
      </c>
      <c r="AH503" s="310">
        <f t="shared" si="606"/>
        <v>0</v>
      </c>
      <c r="AI503" s="310">
        <f t="shared" si="606"/>
        <v>0</v>
      </c>
      <c r="AJ503" s="310">
        <f t="shared" si="606"/>
        <v>0</v>
      </c>
      <c r="AK503" s="310">
        <f t="shared" si="606"/>
        <v>0</v>
      </c>
      <c r="AL503" s="310">
        <f t="shared" si="606"/>
        <v>0</v>
      </c>
      <c r="AM503" s="310">
        <f t="shared" si="606"/>
        <v>0</v>
      </c>
      <c r="AN503" s="310">
        <f t="shared" si="606"/>
        <v>0</v>
      </c>
      <c r="AO503" s="310">
        <f t="shared" si="606"/>
        <v>0</v>
      </c>
      <c r="AP503" s="327"/>
      <c r="AS503" s="311" t="str">
        <f>IF(C502="","",C502)</f>
        <v>四国</v>
      </c>
      <c r="AT503" s="311" t="str">
        <f>IF(D502="","",D502)</f>
        <v/>
      </c>
    </row>
    <row r="504" spans="2:47" ht="13.5" hidden="1" customHeight="1">
      <c r="B504" s="313"/>
      <c r="C504" s="675"/>
      <c r="D504" s="675"/>
      <c r="E504" s="26" t="s">
        <v>280</v>
      </c>
      <c r="F504" s="315">
        <f t="shared" ref="F504:O505" si="607">SUMIFS(F$573:F$577,$AS$573:$AS$577,$AS504,$E$573:$E$577,$E504)</f>
        <v>0</v>
      </c>
      <c r="G504" s="315">
        <f t="shared" si="607"/>
        <v>0</v>
      </c>
      <c r="H504" s="315">
        <f t="shared" si="607"/>
        <v>0</v>
      </c>
      <c r="I504" s="315">
        <f t="shared" si="607"/>
        <v>0</v>
      </c>
      <c r="J504" s="315">
        <f t="shared" si="607"/>
        <v>0</v>
      </c>
      <c r="K504" s="315">
        <f t="shared" si="607"/>
        <v>0</v>
      </c>
      <c r="L504" s="315">
        <f t="shared" si="607"/>
        <v>0</v>
      </c>
      <c r="M504" s="315">
        <f t="shared" si="607"/>
        <v>0</v>
      </c>
      <c r="N504" s="315">
        <f t="shared" si="607"/>
        <v>0</v>
      </c>
      <c r="O504" s="315">
        <f t="shared" si="607"/>
        <v>0</v>
      </c>
      <c r="P504" s="315">
        <f t="shared" ref="P504:AC505" si="608">SUMIFS(P$573:P$577,$AS$573:$AS$577,$AS504,$E$573:$E$577,$E504)</f>
        <v>0</v>
      </c>
      <c r="Q504" s="315">
        <f t="shared" si="608"/>
        <v>0</v>
      </c>
      <c r="R504" s="315">
        <f t="shared" si="608"/>
        <v>0</v>
      </c>
      <c r="S504" s="315">
        <f t="shared" si="608"/>
        <v>0</v>
      </c>
      <c r="T504" s="315">
        <f t="shared" si="608"/>
        <v>0</v>
      </c>
      <c r="U504" s="315">
        <f t="shared" si="608"/>
        <v>0</v>
      </c>
      <c r="V504" s="315">
        <f t="shared" si="608"/>
        <v>0</v>
      </c>
      <c r="W504" s="315">
        <f t="shared" si="608"/>
        <v>0</v>
      </c>
      <c r="X504" s="315">
        <f t="shared" si="608"/>
        <v>0</v>
      </c>
      <c r="Y504" s="315">
        <f t="shared" si="608"/>
        <v>0</v>
      </c>
      <c r="Z504" s="315">
        <f t="shared" si="608"/>
        <v>0</v>
      </c>
      <c r="AA504" s="315">
        <f t="shared" si="608"/>
        <v>0</v>
      </c>
      <c r="AB504" s="315">
        <f t="shared" si="608"/>
        <v>0</v>
      </c>
      <c r="AC504" s="315">
        <f t="shared" si="608"/>
        <v>0</v>
      </c>
      <c r="AD504" s="673" t="s">
        <v>281</v>
      </c>
      <c r="AE504" s="674"/>
      <c r="AF504" s="310">
        <f>IF(COUNT(F504:Q504)=0,"",SUM(F504:Q504))</f>
        <v>0</v>
      </c>
      <c r="AG504" s="310">
        <f>IF(COUNT(R504:AC504)=0,"",SUM(R504:AC504))</f>
        <v>0</v>
      </c>
      <c r="AH504" s="310">
        <f t="shared" ref="AH504:AO504" si="609">SUMIFS(AH$573:AH$577,$AS$573:$AS$577,$AS504,$AD$573:$AD$577,$AD504)</f>
        <v>0</v>
      </c>
      <c r="AI504" s="310">
        <f t="shared" si="609"/>
        <v>0</v>
      </c>
      <c r="AJ504" s="310">
        <f t="shared" si="609"/>
        <v>0</v>
      </c>
      <c r="AK504" s="310">
        <f t="shared" si="609"/>
        <v>0</v>
      </c>
      <c r="AL504" s="310">
        <f t="shared" si="609"/>
        <v>0</v>
      </c>
      <c r="AM504" s="310">
        <f t="shared" si="609"/>
        <v>0</v>
      </c>
      <c r="AN504" s="310">
        <f t="shared" si="609"/>
        <v>0</v>
      </c>
      <c r="AO504" s="310">
        <f t="shared" si="609"/>
        <v>0</v>
      </c>
      <c r="AP504" s="327"/>
      <c r="AS504" s="311" t="str">
        <f>IF(C502="","",C502)</f>
        <v>四国</v>
      </c>
      <c r="AT504" s="311" t="str">
        <f>IF(D502="","",D502)</f>
        <v/>
      </c>
    </row>
    <row r="505" spans="2:47" ht="13.5" hidden="1" customHeight="1">
      <c r="B505" s="313"/>
      <c r="C505" s="675" t="s">
        <v>290</v>
      </c>
      <c r="D505" s="675"/>
      <c r="E505" s="26" t="s">
        <v>279</v>
      </c>
      <c r="F505" s="315">
        <f t="shared" si="607"/>
        <v>0</v>
      </c>
      <c r="G505" s="315">
        <f t="shared" si="607"/>
        <v>0</v>
      </c>
      <c r="H505" s="315">
        <f t="shared" si="607"/>
        <v>0</v>
      </c>
      <c r="I505" s="315">
        <f t="shared" si="607"/>
        <v>0</v>
      </c>
      <c r="J505" s="315">
        <f t="shared" si="607"/>
        <v>0</v>
      </c>
      <c r="K505" s="315">
        <f t="shared" si="607"/>
        <v>0</v>
      </c>
      <c r="L505" s="315">
        <f t="shared" si="607"/>
        <v>0</v>
      </c>
      <c r="M505" s="315">
        <f t="shared" si="607"/>
        <v>0</v>
      </c>
      <c r="N505" s="315">
        <f t="shared" si="607"/>
        <v>0</v>
      </c>
      <c r="O505" s="315">
        <f t="shared" si="607"/>
        <v>0</v>
      </c>
      <c r="P505" s="315">
        <f t="shared" si="608"/>
        <v>0</v>
      </c>
      <c r="Q505" s="315">
        <f t="shared" si="608"/>
        <v>0</v>
      </c>
      <c r="R505" s="315">
        <f t="shared" si="608"/>
        <v>0</v>
      </c>
      <c r="S505" s="315">
        <f t="shared" si="608"/>
        <v>0</v>
      </c>
      <c r="T505" s="315">
        <f t="shared" si="608"/>
        <v>0</v>
      </c>
      <c r="U505" s="315">
        <f t="shared" si="608"/>
        <v>0</v>
      </c>
      <c r="V505" s="315">
        <f t="shared" si="608"/>
        <v>0</v>
      </c>
      <c r="W505" s="315">
        <f t="shared" si="608"/>
        <v>0</v>
      </c>
      <c r="X505" s="315">
        <f t="shared" si="608"/>
        <v>0</v>
      </c>
      <c r="Y505" s="315">
        <f t="shared" si="608"/>
        <v>0</v>
      </c>
      <c r="Z505" s="315">
        <f t="shared" si="608"/>
        <v>0</v>
      </c>
      <c r="AA505" s="315">
        <f t="shared" si="608"/>
        <v>0</v>
      </c>
      <c r="AB505" s="315">
        <f t="shared" si="608"/>
        <v>0</v>
      </c>
      <c r="AC505" s="315">
        <f t="shared" si="608"/>
        <v>0</v>
      </c>
      <c r="AD505" s="671" t="s">
        <v>279</v>
      </c>
      <c r="AE505" s="26" t="s">
        <v>171</v>
      </c>
      <c r="AF505" s="310">
        <f>IF(COUNT(J505)=0,"",J505)</f>
        <v>0</v>
      </c>
      <c r="AG505" s="310">
        <f>IF(COUNT(V505)=0,"",V505)</f>
        <v>0</v>
      </c>
      <c r="AH505" s="310">
        <f t="shared" ref="AH505:AO506" si="610">SUMIFS(AH$573:AH$577,$AS$573:$AS$577,$AS505,$AE$573:$AE$577,$AE505)</f>
        <v>0</v>
      </c>
      <c r="AI505" s="310">
        <f t="shared" si="610"/>
        <v>0</v>
      </c>
      <c r="AJ505" s="310">
        <f t="shared" si="610"/>
        <v>0</v>
      </c>
      <c r="AK505" s="310">
        <f t="shared" si="610"/>
        <v>0</v>
      </c>
      <c r="AL505" s="310">
        <f t="shared" si="610"/>
        <v>0</v>
      </c>
      <c r="AM505" s="310">
        <f t="shared" si="610"/>
        <v>0</v>
      </c>
      <c r="AN505" s="310">
        <f t="shared" si="610"/>
        <v>0</v>
      </c>
      <c r="AO505" s="310">
        <f t="shared" si="610"/>
        <v>0</v>
      </c>
      <c r="AP505" s="327"/>
      <c r="AS505" s="311" t="str">
        <f>IF(C505="","",C505)</f>
        <v>九州</v>
      </c>
      <c r="AT505" s="311" t="str">
        <f>IF(D505="","",D505)</f>
        <v/>
      </c>
    </row>
    <row r="506" spans="2:47" ht="13.5" hidden="1" customHeight="1">
      <c r="B506" s="313"/>
      <c r="C506" s="675"/>
      <c r="D506" s="675"/>
      <c r="E506" s="302"/>
      <c r="F506" s="316"/>
      <c r="G506" s="316"/>
      <c r="H506" s="316"/>
      <c r="I506" s="316"/>
      <c r="J506" s="316"/>
      <c r="K506" s="316"/>
      <c r="L506" s="316"/>
      <c r="M506" s="316"/>
      <c r="N506" s="316"/>
      <c r="O506" s="316"/>
      <c r="P506" s="316"/>
      <c r="Q506" s="316"/>
      <c r="R506" s="316"/>
      <c r="S506" s="316"/>
      <c r="T506" s="316"/>
      <c r="U506" s="316"/>
      <c r="V506" s="316"/>
      <c r="W506" s="316"/>
      <c r="X506" s="316"/>
      <c r="Y506" s="316"/>
      <c r="Z506" s="316"/>
      <c r="AA506" s="316"/>
      <c r="AB506" s="316"/>
      <c r="AC506" s="316"/>
      <c r="AD506" s="672"/>
      <c r="AE506" s="26" t="s">
        <v>172</v>
      </c>
      <c r="AF506" s="310">
        <f>IF(COUNT(O505)=0,"",O505)</f>
        <v>0</v>
      </c>
      <c r="AG506" s="310">
        <f>IF(COUNT(AA505)=0,"",AA505)</f>
        <v>0</v>
      </c>
      <c r="AH506" s="310">
        <f t="shared" si="610"/>
        <v>0</v>
      </c>
      <c r="AI506" s="310">
        <f t="shared" si="610"/>
        <v>0</v>
      </c>
      <c r="AJ506" s="310">
        <f t="shared" si="610"/>
        <v>0</v>
      </c>
      <c r="AK506" s="310">
        <f t="shared" si="610"/>
        <v>0</v>
      </c>
      <c r="AL506" s="310">
        <f t="shared" si="610"/>
        <v>0</v>
      </c>
      <c r="AM506" s="310">
        <f t="shared" si="610"/>
        <v>0</v>
      </c>
      <c r="AN506" s="310">
        <f t="shared" si="610"/>
        <v>0</v>
      </c>
      <c r="AO506" s="310">
        <f t="shared" si="610"/>
        <v>0</v>
      </c>
      <c r="AP506" s="327"/>
      <c r="AS506" s="311" t="str">
        <f>IF(C505="","",C505)</f>
        <v>九州</v>
      </c>
      <c r="AT506" s="311" t="str">
        <f>IF(D505="","",D505)</f>
        <v/>
      </c>
    </row>
    <row r="507" spans="2:47" ht="13.5" hidden="1" customHeight="1">
      <c r="B507" s="313"/>
      <c r="C507" s="675"/>
      <c r="D507" s="675"/>
      <c r="E507" s="26" t="s">
        <v>280</v>
      </c>
      <c r="F507" s="315">
        <f t="shared" ref="F507:AC507" si="611">SUMIFS(F$573:F$577,$AS$573:$AS$577,$AS507,$E$573:$E$577,$E507)</f>
        <v>0</v>
      </c>
      <c r="G507" s="315">
        <f t="shared" si="611"/>
        <v>0</v>
      </c>
      <c r="H507" s="315">
        <f t="shared" si="611"/>
        <v>0</v>
      </c>
      <c r="I507" s="315">
        <f t="shared" si="611"/>
        <v>0</v>
      </c>
      <c r="J507" s="315">
        <f t="shared" si="611"/>
        <v>0</v>
      </c>
      <c r="K507" s="315">
        <f t="shared" si="611"/>
        <v>0</v>
      </c>
      <c r="L507" s="315">
        <f t="shared" si="611"/>
        <v>0</v>
      </c>
      <c r="M507" s="315">
        <f t="shared" si="611"/>
        <v>0</v>
      </c>
      <c r="N507" s="315">
        <f t="shared" si="611"/>
        <v>0</v>
      </c>
      <c r="O507" s="315">
        <f t="shared" si="611"/>
        <v>0</v>
      </c>
      <c r="P507" s="315">
        <f t="shared" si="611"/>
        <v>0</v>
      </c>
      <c r="Q507" s="315">
        <f t="shared" si="611"/>
        <v>0</v>
      </c>
      <c r="R507" s="315">
        <f t="shared" si="611"/>
        <v>0</v>
      </c>
      <c r="S507" s="315">
        <f t="shared" si="611"/>
        <v>0</v>
      </c>
      <c r="T507" s="315">
        <f t="shared" si="611"/>
        <v>0</v>
      </c>
      <c r="U507" s="315">
        <f t="shared" si="611"/>
        <v>0</v>
      </c>
      <c r="V507" s="315">
        <f t="shared" si="611"/>
        <v>0</v>
      </c>
      <c r="W507" s="315">
        <f t="shared" si="611"/>
        <v>0</v>
      </c>
      <c r="X507" s="315">
        <f t="shared" si="611"/>
        <v>0</v>
      </c>
      <c r="Y507" s="315">
        <f t="shared" si="611"/>
        <v>0</v>
      </c>
      <c r="Z507" s="315">
        <f t="shared" si="611"/>
        <v>0</v>
      </c>
      <c r="AA507" s="315">
        <f t="shared" si="611"/>
        <v>0</v>
      </c>
      <c r="AB507" s="315">
        <f t="shared" si="611"/>
        <v>0</v>
      </c>
      <c r="AC507" s="315">
        <f t="shared" si="611"/>
        <v>0</v>
      </c>
      <c r="AD507" s="673" t="s">
        <v>281</v>
      </c>
      <c r="AE507" s="674"/>
      <c r="AF507" s="310">
        <f>IF(COUNT(F507:Q507)=0,"",SUM(F507:Q507))</f>
        <v>0</v>
      </c>
      <c r="AG507" s="310">
        <f>IF(COUNT(R507:AC507)=0,"",SUM(R507:AC507))</f>
        <v>0</v>
      </c>
      <c r="AH507" s="310">
        <f t="shared" ref="AH507:AO507" si="612">SUMIFS(AH$573:AH$577,$AS$573:$AS$577,$AS507,$AD$573:$AD$577,$AD507)</f>
        <v>0</v>
      </c>
      <c r="AI507" s="310">
        <f t="shared" si="612"/>
        <v>0</v>
      </c>
      <c r="AJ507" s="310">
        <f t="shared" si="612"/>
        <v>0</v>
      </c>
      <c r="AK507" s="310">
        <f t="shared" si="612"/>
        <v>0</v>
      </c>
      <c r="AL507" s="310">
        <f t="shared" si="612"/>
        <v>0</v>
      </c>
      <c r="AM507" s="310">
        <f t="shared" si="612"/>
        <v>0</v>
      </c>
      <c r="AN507" s="310">
        <f t="shared" si="612"/>
        <v>0</v>
      </c>
      <c r="AO507" s="310">
        <f t="shared" si="612"/>
        <v>0</v>
      </c>
      <c r="AP507" s="327"/>
      <c r="AS507" s="311" t="str">
        <f>IF(C505="","",C505)</f>
        <v>九州</v>
      </c>
      <c r="AT507" s="311" t="str">
        <f>IF(D505="","",D505)</f>
        <v/>
      </c>
    </row>
    <row r="508" spans="2:47" ht="13.5" hidden="1" customHeight="1"/>
    <row r="509" spans="2:47" ht="13.5" hidden="1" customHeight="1">
      <c r="C509" s="18" t="s">
        <v>292</v>
      </c>
    </row>
    <row r="510" spans="2:47" ht="13.5" hidden="1" customHeight="1">
      <c r="B510" s="312"/>
      <c r="C510" s="693" t="s">
        <v>277</v>
      </c>
      <c r="D510" s="693" t="s">
        <v>278</v>
      </c>
      <c r="E510" s="680" t="s">
        <v>176</v>
      </c>
      <c r="F510" s="682" t="e">
        <f>DATE(#REF!,1,1)</f>
        <v>#REF!</v>
      </c>
      <c r="G510" s="682"/>
      <c r="H510" s="682"/>
      <c r="I510" s="682"/>
      <c r="J510" s="682"/>
      <c r="K510" s="682"/>
      <c r="L510" s="682"/>
      <c r="M510" s="682"/>
      <c r="N510" s="682"/>
      <c r="O510" s="682"/>
      <c r="P510" s="682"/>
      <c r="Q510" s="682"/>
      <c r="R510" s="682" t="e">
        <f>DATE(#REF!,1,1)</f>
        <v>#REF!</v>
      </c>
      <c r="S510" s="682"/>
      <c r="T510" s="682"/>
      <c r="U510" s="682"/>
      <c r="V510" s="682"/>
      <c r="W510" s="682"/>
      <c r="X510" s="682"/>
      <c r="Y510" s="682"/>
      <c r="Z510" s="682"/>
      <c r="AA510" s="682"/>
      <c r="AB510" s="682"/>
      <c r="AC510" s="682"/>
      <c r="AD510" s="680" t="s">
        <v>175</v>
      </c>
      <c r="AE510" s="683"/>
      <c r="AF510" s="692" t="e">
        <f>DATE(#REF!,1,1)</f>
        <v>#REF!</v>
      </c>
      <c r="AG510" s="692" t="e">
        <f>DATE(#REF!+1,1,1)</f>
        <v>#REF!</v>
      </c>
      <c r="AH510" s="692" t="e">
        <f>DATE(#REF!+2,1,1)</f>
        <v>#REF!</v>
      </c>
      <c r="AI510" s="692" t="e">
        <f>DATE(#REF!+3,1,1)</f>
        <v>#REF!</v>
      </c>
      <c r="AJ510" s="692" t="e">
        <f>DATE(#REF!+4,1,1)</f>
        <v>#REF!</v>
      </c>
      <c r="AK510" s="692" t="e">
        <f>DATE(#REF!+5,1,1)</f>
        <v>#REF!</v>
      </c>
      <c r="AL510" s="692" t="e">
        <f>DATE(#REF!+6,1,1)</f>
        <v>#REF!</v>
      </c>
      <c r="AM510" s="692" t="e">
        <f>DATE(#REF!+7,1,1)</f>
        <v>#REF!</v>
      </c>
      <c r="AN510" s="692" t="e">
        <f>DATE(#REF!+8,1,1)</f>
        <v>#REF!</v>
      </c>
      <c r="AO510" s="692" t="e">
        <f>DATE(#REF!+9,1,1)</f>
        <v>#REF!</v>
      </c>
      <c r="AP510" s="328"/>
    </row>
    <row r="511" spans="2:47" ht="13.5" hidden="1" customHeight="1">
      <c r="B511" s="313"/>
      <c r="C511" s="693"/>
      <c r="D511" s="693"/>
      <c r="E511" s="681"/>
      <c r="F511" s="314" t="s">
        <v>173</v>
      </c>
      <c r="G511" s="314" t="s">
        <v>174</v>
      </c>
      <c r="H511" s="314" t="s">
        <v>161</v>
      </c>
      <c r="I511" s="314" t="s">
        <v>162</v>
      </c>
      <c r="J511" s="314" t="s">
        <v>163</v>
      </c>
      <c r="K511" s="314" t="s">
        <v>164</v>
      </c>
      <c r="L511" s="314" t="s">
        <v>165</v>
      </c>
      <c r="M511" s="314" t="s">
        <v>166</v>
      </c>
      <c r="N511" s="314" t="s">
        <v>167</v>
      </c>
      <c r="O511" s="314" t="s">
        <v>168</v>
      </c>
      <c r="P511" s="314" t="s">
        <v>169</v>
      </c>
      <c r="Q511" s="314" t="s">
        <v>170</v>
      </c>
      <c r="R511" s="314" t="s">
        <v>173</v>
      </c>
      <c r="S511" s="314" t="s">
        <v>174</v>
      </c>
      <c r="T511" s="314" t="s">
        <v>161</v>
      </c>
      <c r="U511" s="314" t="s">
        <v>162</v>
      </c>
      <c r="V511" s="314" t="s">
        <v>163</v>
      </c>
      <c r="W511" s="314" t="s">
        <v>164</v>
      </c>
      <c r="X511" s="314" t="s">
        <v>165</v>
      </c>
      <c r="Y511" s="314" t="s">
        <v>166</v>
      </c>
      <c r="Z511" s="314" t="s">
        <v>167</v>
      </c>
      <c r="AA511" s="314" t="s">
        <v>168</v>
      </c>
      <c r="AB511" s="314" t="s">
        <v>169</v>
      </c>
      <c r="AC511" s="314" t="s">
        <v>170</v>
      </c>
      <c r="AD511" s="681"/>
      <c r="AE511" s="684"/>
      <c r="AF511" s="692"/>
      <c r="AG511" s="692"/>
      <c r="AH511" s="692"/>
      <c r="AI511" s="692"/>
      <c r="AJ511" s="692"/>
      <c r="AK511" s="692"/>
      <c r="AL511" s="692"/>
      <c r="AM511" s="692"/>
      <c r="AN511" s="692"/>
      <c r="AO511" s="692"/>
      <c r="AP511" s="328"/>
      <c r="AU511" s="14"/>
    </row>
    <row r="512" spans="2:47" ht="13.5" hidden="1" customHeight="1">
      <c r="B512" s="313"/>
      <c r="C512" s="675"/>
      <c r="D512" s="675" t="s">
        <v>276</v>
      </c>
      <c r="E512" s="31" t="s">
        <v>279</v>
      </c>
      <c r="F512" s="315">
        <f t="shared" ref="F512:AC512" si="613">SUMIFS(F$573:F$577,$AT$573:$AT$577,$AT512,$E$573:$E$577,$E512)</f>
        <v>0</v>
      </c>
      <c r="G512" s="315">
        <f t="shared" si="613"/>
        <v>0</v>
      </c>
      <c r="H512" s="315">
        <f t="shared" si="613"/>
        <v>0</v>
      </c>
      <c r="I512" s="315">
        <f t="shared" si="613"/>
        <v>0</v>
      </c>
      <c r="J512" s="315">
        <f t="shared" si="613"/>
        <v>0</v>
      </c>
      <c r="K512" s="315">
        <f t="shared" si="613"/>
        <v>0</v>
      </c>
      <c r="L512" s="315">
        <f t="shared" si="613"/>
        <v>0</v>
      </c>
      <c r="M512" s="315">
        <f t="shared" si="613"/>
        <v>0</v>
      </c>
      <c r="N512" s="315">
        <f t="shared" si="613"/>
        <v>0</v>
      </c>
      <c r="O512" s="315">
        <f t="shared" si="613"/>
        <v>0</v>
      </c>
      <c r="P512" s="315">
        <f t="shared" si="613"/>
        <v>0</v>
      </c>
      <c r="Q512" s="315">
        <f t="shared" si="613"/>
        <v>0</v>
      </c>
      <c r="R512" s="315">
        <f t="shared" si="613"/>
        <v>0</v>
      </c>
      <c r="S512" s="315">
        <f t="shared" si="613"/>
        <v>0</v>
      </c>
      <c r="T512" s="315">
        <f t="shared" si="613"/>
        <v>0</v>
      </c>
      <c r="U512" s="315">
        <f t="shared" si="613"/>
        <v>0</v>
      </c>
      <c r="V512" s="315">
        <f t="shared" si="613"/>
        <v>0</v>
      </c>
      <c r="W512" s="315">
        <f t="shared" si="613"/>
        <v>0</v>
      </c>
      <c r="X512" s="315">
        <f t="shared" si="613"/>
        <v>0</v>
      </c>
      <c r="Y512" s="315">
        <f t="shared" si="613"/>
        <v>0</v>
      </c>
      <c r="Z512" s="315">
        <f t="shared" si="613"/>
        <v>0</v>
      </c>
      <c r="AA512" s="315">
        <f t="shared" si="613"/>
        <v>0</v>
      </c>
      <c r="AB512" s="315">
        <f t="shared" si="613"/>
        <v>0</v>
      </c>
      <c r="AC512" s="315">
        <f t="shared" si="613"/>
        <v>0</v>
      </c>
      <c r="AD512" s="676" t="s">
        <v>279</v>
      </c>
      <c r="AE512" s="31" t="s">
        <v>171</v>
      </c>
      <c r="AF512" s="310">
        <f>IF(COUNT(J512)=0,"",J512)</f>
        <v>0</v>
      </c>
      <c r="AG512" s="310">
        <f>IF(COUNT(V512)=0,"",V512)</f>
        <v>0</v>
      </c>
      <c r="AH512" s="315">
        <f t="shared" ref="AH512:AO513" si="614">SUMIFS(AH$573:AH$577,$AT$573:$AT$577,$AT512,$AE$573:$AE$577,$AE512)</f>
        <v>0</v>
      </c>
      <c r="AI512" s="315">
        <f t="shared" si="614"/>
        <v>0</v>
      </c>
      <c r="AJ512" s="315">
        <f t="shared" si="614"/>
        <v>0</v>
      </c>
      <c r="AK512" s="315">
        <f t="shared" si="614"/>
        <v>0</v>
      </c>
      <c r="AL512" s="315">
        <f t="shared" si="614"/>
        <v>0</v>
      </c>
      <c r="AM512" s="315">
        <f t="shared" si="614"/>
        <v>0</v>
      </c>
      <c r="AN512" s="315">
        <f t="shared" si="614"/>
        <v>0</v>
      </c>
      <c r="AO512" s="315">
        <f t="shared" si="614"/>
        <v>0</v>
      </c>
      <c r="AP512" s="329"/>
      <c r="AS512" s="311" t="str">
        <f>IF(C512="","",C512)</f>
        <v/>
      </c>
      <c r="AT512" s="311" t="str">
        <f>IF(D512="","",D512)</f>
        <v>北海道</v>
      </c>
    </row>
    <row r="513" spans="2:46" ht="13.5" hidden="1" customHeight="1">
      <c r="B513" s="313"/>
      <c r="C513" s="675"/>
      <c r="D513" s="675"/>
      <c r="E513" s="301"/>
      <c r="F513" s="316"/>
      <c r="G513" s="316"/>
      <c r="H513" s="316"/>
      <c r="I513" s="316"/>
      <c r="J513" s="316"/>
      <c r="K513" s="316"/>
      <c r="L513" s="316"/>
      <c r="M513" s="316"/>
      <c r="N513" s="316"/>
      <c r="O513" s="316"/>
      <c r="P513" s="316"/>
      <c r="Q513" s="316"/>
      <c r="R513" s="316"/>
      <c r="S513" s="316"/>
      <c r="T513" s="316"/>
      <c r="U513" s="316"/>
      <c r="V513" s="316"/>
      <c r="W513" s="316"/>
      <c r="X513" s="316"/>
      <c r="Y513" s="316"/>
      <c r="Z513" s="316"/>
      <c r="AA513" s="316"/>
      <c r="AB513" s="316"/>
      <c r="AC513" s="316"/>
      <c r="AD513" s="677"/>
      <c r="AE513" s="31" t="s">
        <v>172</v>
      </c>
      <c r="AF513" s="310">
        <f>IF(COUNT(O512)=0,"",O512)</f>
        <v>0</v>
      </c>
      <c r="AG513" s="310">
        <f>IF(COUNT(AA512)=0,"",AA512)</f>
        <v>0</v>
      </c>
      <c r="AH513" s="310">
        <f t="shared" si="614"/>
        <v>0</v>
      </c>
      <c r="AI513" s="310">
        <f t="shared" si="614"/>
        <v>0</v>
      </c>
      <c r="AJ513" s="310">
        <f t="shared" si="614"/>
        <v>0</v>
      </c>
      <c r="AK513" s="310">
        <f t="shared" si="614"/>
        <v>0</v>
      </c>
      <c r="AL513" s="310">
        <f t="shared" si="614"/>
        <v>0</v>
      </c>
      <c r="AM513" s="310">
        <f t="shared" si="614"/>
        <v>0</v>
      </c>
      <c r="AN513" s="310">
        <f t="shared" si="614"/>
        <v>0</v>
      </c>
      <c r="AO513" s="310">
        <f t="shared" si="614"/>
        <v>0</v>
      </c>
      <c r="AP513" s="327"/>
      <c r="AS513" s="311" t="str">
        <f>IF(C512="","",C512)</f>
        <v/>
      </c>
      <c r="AT513" s="311" t="str">
        <f>IF(D512="","",D512)</f>
        <v>北海道</v>
      </c>
    </row>
    <row r="514" spans="2:46" ht="13.5" hidden="1" customHeight="1">
      <c r="B514" s="313"/>
      <c r="C514" s="675"/>
      <c r="D514" s="675"/>
      <c r="E514" s="31" t="s">
        <v>280</v>
      </c>
      <c r="F514" s="315">
        <f t="shared" ref="F514:O515" si="615">SUMIFS(F$573:F$577,$AT$573:$AT$577,$AT514,$E$573:$E$577,$E514)</f>
        <v>0</v>
      </c>
      <c r="G514" s="315">
        <f t="shared" si="615"/>
        <v>0</v>
      </c>
      <c r="H514" s="315">
        <f t="shared" si="615"/>
        <v>0</v>
      </c>
      <c r="I514" s="315">
        <f t="shared" si="615"/>
        <v>0</v>
      </c>
      <c r="J514" s="315">
        <f t="shared" si="615"/>
        <v>0</v>
      </c>
      <c r="K514" s="315">
        <f t="shared" si="615"/>
        <v>0</v>
      </c>
      <c r="L514" s="315">
        <f t="shared" si="615"/>
        <v>0</v>
      </c>
      <c r="M514" s="315">
        <f t="shared" si="615"/>
        <v>0</v>
      </c>
      <c r="N514" s="315">
        <f t="shared" si="615"/>
        <v>0</v>
      </c>
      <c r="O514" s="315">
        <f t="shared" si="615"/>
        <v>0</v>
      </c>
      <c r="P514" s="315">
        <f t="shared" ref="P514:AC515" si="616">SUMIFS(P$573:P$577,$AT$573:$AT$577,$AT514,$E$573:$E$577,$E514)</f>
        <v>0</v>
      </c>
      <c r="Q514" s="315">
        <f t="shared" si="616"/>
        <v>0</v>
      </c>
      <c r="R514" s="315">
        <f t="shared" si="616"/>
        <v>0</v>
      </c>
      <c r="S514" s="315">
        <f t="shared" si="616"/>
        <v>0</v>
      </c>
      <c r="T514" s="315">
        <f t="shared" si="616"/>
        <v>0</v>
      </c>
      <c r="U514" s="315">
        <f t="shared" si="616"/>
        <v>0</v>
      </c>
      <c r="V514" s="315">
        <f t="shared" si="616"/>
        <v>0</v>
      </c>
      <c r="W514" s="315">
        <f t="shared" si="616"/>
        <v>0</v>
      </c>
      <c r="X514" s="315">
        <f t="shared" si="616"/>
        <v>0</v>
      </c>
      <c r="Y514" s="315">
        <f t="shared" si="616"/>
        <v>0</v>
      </c>
      <c r="Z514" s="315">
        <f t="shared" si="616"/>
        <v>0</v>
      </c>
      <c r="AA514" s="315">
        <f t="shared" si="616"/>
        <v>0</v>
      </c>
      <c r="AB514" s="315">
        <f t="shared" si="616"/>
        <v>0</v>
      </c>
      <c r="AC514" s="315">
        <f t="shared" si="616"/>
        <v>0</v>
      </c>
      <c r="AD514" s="678" t="s">
        <v>281</v>
      </c>
      <c r="AE514" s="679"/>
      <c r="AF514" s="310">
        <f>IF(COUNT(F514:Q514)=0,"",SUM(F514:Q514))</f>
        <v>0</v>
      </c>
      <c r="AG514" s="310">
        <f>IF(COUNT(R514:AC514)=0,"",SUM(R514:AC514))</f>
        <v>0</v>
      </c>
      <c r="AH514" s="310">
        <f t="shared" ref="AH514:AO514" si="617">SUMIFS(AH$573:AH$577,$AT$573:$AT$577,$AT514,$AD$573:$AD$577,$AD514)</f>
        <v>0</v>
      </c>
      <c r="AI514" s="310">
        <f t="shared" si="617"/>
        <v>0</v>
      </c>
      <c r="AJ514" s="310">
        <f t="shared" si="617"/>
        <v>0</v>
      </c>
      <c r="AK514" s="310">
        <f t="shared" si="617"/>
        <v>0</v>
      </c>
      <c r="AL514" s="310">
        <f t="shared" si="617"/>
        <v>0</v>
      </c>
      <c r="AM514" s="310">
        <f t="shared" si="617"/>
        <v>0</v>
      </c>
      <c r="AN514" s="310">
        <f t="shared" si="617"/>
        <v>0</v>
      </c>
      <c r="AO514" s="310">
        <f t="shared" si="617"/>
        <v>0</v>
      </c>
      <c r="AP514" s="327"/>
      <c r="AS514" s="311" t="str">
        <f>IF(C512="","",C512)</f>
        <v/>
      </c>
      <c r="AT514" s="311" t="str">
        <f>IF(D512="","",D512)</f>
        <v>北海道</v>
      </c>
    </row>
    <row r="515" spans="2:46" ht="13.5" hidden="1" customHeight="1">
      <c r="B515" s="313"/>
      <c r="C515" s="675"/>
      <c r="D515" s="675" t="s">
        <v>283</v>
      </c>
      <c r="E515" s="31" t="s">
        <v>279</v>
      </c>
      <c r="F515" s="315">
        <f t="shared" si="615"/>
        <v>0</v>
      </c>
      <c r="G515" s="315">
        <f t="shared" si="615"/>
        <v>0</v>
      </c>
      <c r="H515" s="315">
        <f t="shared" si="615"/>
        <v>0</v>
      </c>
      <c r="I515" s="315">
        <f t="shared" si="615"/>
        <v>0</v>
      </c>
      <c r="J515" s="315">
        <f t="shared" si="615"/>
        <v>0</v>
      </c>
      <c r="K515" s="315">
        <f t="shared" si="615"/>
        <v>0</v>
      </c>
      <c r="L515" s="315">
        <f t="shared" si="615"/>
        <v>0</v>
      </c>
      <c r="M515" s="315">
        <f t="shared" si="615"/>
        <v>0</v>
      </c>
      <c r="N515" s="315">
        <f t="shared" si="615"/>
        <v>0</v>
      </c>
      <c r="O515" s="315">
        <f t="shared" si="615"/>
        <v>0</v>
      </c>
      <c r="P515" s="315">
        <f t="shared" si="616"/>
        <v>0</v>
      </c>
      <c r="Q515" s="315">
        <f t="shared" si="616"/>
        <v>0</v>
      </c>
      <c r="R515" s="315">
        <f t="shared" si="616"/>
        <v>0</v>
      </c>
      <c r="S515" s="315">
        <f t="shared" si="616"/>
        <v>0</v>
      </c>
      <c r="T515" s="315">
        <f t="shared" si="616"/>
        <v>0</v>
      </c>
      <c r="U515" s="315">
        <f t="shared" si="616"/>
        <v>0</v>
      </c>
      <c r="V515" s="315">
        <f t="shared" si="616"/>
        <v>0</v>
      </c>
      <c r="W515" s="315">
        <f t="shared" si="616"/>
        <v>0</v>
      </c>
      <c r="X515" s="315">
        <f t="shared" si="616"/>
        <v>0</v>
      </c>
      <c r="Y515" s="315">
        <f t="shared" si="616"/>
        <v>0</v>
      </c>
      <c r="Z515" s="315">
        <f t="shared" si="616"/>
        <v>0</v>
      </c>
      <c r="AA515" s="315">
        <f t="shared" si="616"/>
        <v>0</v>
      </c>
      <c r="AB515" s="315">
        <f t="shared" si="616"/>
        <v>0</v>
      </c>
      <c r="AC515" s="315">
        <f t="shared" si="616"/>
        <v>0</v>
      </c>
      <c r="AD515" s="676" t="s">
        <v>279</v>
      </c>
      <c r="AE515" s="31" t="s">
        <v>171</v>
      </c>
      <c r="AF515" s="310">
        <f>IF(COUNT(J515)=0,"",J515)</f>
        <v>0</v>
      </c>
      <c r="AG515" s="310">
        <f>IF(COUNT(V515)=0,"",V515)</f>
        <v>0</v>
      </c>
      <c r="AH515" s="315">
        <f t="shared" ref="AH515:AO516" si="618">SUMIFS(AH$573:AH$577,$AT$573:$AT$577,$AT515,$AE$573:$AE$577,$AE515)</f>
        <v>0</v>
      </c>
      <c r="AI515" s="315">
        <f t="shared" si="618"/>
        <v>0</v>
      </c>
      <c r="AJ515" s="315">
        <f t="shared" si="618"/>
        <v>0</v>
      </c>
      <c r="AK515" s="315">
        <f t="shared" si="618"/>
        <v>0</v>
      </c>
      <c r="AL515" s="315">
        <f t="shared" si="618"/>
        <v>0</v>
      </c>
      <c r="AM515" s="315">
        <f t="shared" si="618"/>
        <v>0</v>
      </c>
      <c r="AN515" s="315">
        <f t="shared" si="618"/>
        <v>0</v>
      </c>
      <c r="AO515" s="315">
        <f t="shared" si="618"/>
        <v>0</v>
      </c>
      <c r="AP515" s="329"/>
      <c r="AS515" s="311" t="str">
        <f>IF(C515="","",C515)</f>
        <v/>
      </c>
      <c r="AT515" s="311" t="str">
        <f>IF(D515="","",D515)</f>
        <v>東北</v>
      </c>
    </row>
    <row r="516" spans="2:46" ht="13.5" hidden="1" customHeight="1">
      <c r="B516" s="313"/>
      <c r="C516" s="675"/>
      <c r="D516" s="675"/>
      <c r="E516" s="301"/>
      <c r="F516" s="316"/>
      <c r="G516" s="316"/>
      <c r="H516" s="316"/>
      <c r="I516" s="316"/>
      <c r="J516" s="316"/>
      <c r="K516" s="316"/>
      <c r="L516" s="316"/>
      <c r="M516" s="316"/>
      <c r="N516" s="316"/>
      <c r="O516" s="316"/>
      <c r="P516" s="316"/>
      <c r="Q516" s="316"/>
      <c r="R516" s="316"/>
      <c r="S516" s="316"/>
      <c r="T516" s="316"/>
      <c r="U516" s="316"/>
      <c r="V516" s="316"/>
      <c r="W516" s="316"/>
      <c r="X516" s="316"/>
      <c r="Y516" s="316"/>
      <c r="Z516" s="316"/>
      <c r="AA516" s="316"/>
      <c r="AB516" s="316"/>
      <c r="AC516" s="316"/>
      <c r="AD516" s="677"/>
      <c r="AE516" s="31" t="s">
        <v>172</v>
      </c>
      <c r="AF516" s="310">
        <f>IF(COUNT(O515)=0,"",O515)</f>
        <v>0</v>
      </c>
      <c r="AG516" s="310">
        <f>IF(COUNT(AA515)=0,"",AA515)</f>
        <v>0</v>
      </c>
      <c r="AH516" s="310">
        <f t="shared" si="618"/>
        <v>0</v>
      </c>
      <c r="AI516" s="310">
        <f t="shared" si="618"/>
        <v>0</v>
      </c>
      <c r="AJ516" s="310">
        <f t="shared" si="618"/>
        <v>0</v>
      </c>
      <c r="AK516" s="310">
        <f t="shared" si="618"/>
        <v>0</v>
      </c>
      <c r="AL516" s="310">
        <f t="shared" si="618"/>
        <v>0</v>
      </c>
      <c r="AM516" s="310">
        <f t="shared" si="618"/>
        <v>0</v>
      </c>
      <c r="AN516" s="310">
        <f t="shared" si="618"/>
        <v>0</v>
      </c>
      <c r="AO516" s="310">
        <f t="shared" si="618"/>
        <v>0</v>
      </c>
      <c r="AP516" s="327"/>
      <c r="AS516" s="311" t="str">
        <f>IF(C515="","",C515)</f>
        <v/>
      </c>
      <c r="AT516" s="311" t="str">
        <f>IF(D515="","",D515)</f>
        <v>東北</v>
      </c>
    </row>
    <row r="517" spans="2:46" ht="13.5" hidden="1" customHeight="1">
      <c r="B517" s="313"/>
      <c r="C517" s="675"/>
      <c r="D517" s="675"/>
      <c r="E517" s="31" t="s">
        <v>280</v>
      </c>
      <c r="F517" s="315">
        <f t="shared" ref="F517:O518" si="619">SUMIFS(F$573:F$577,$AT$573:$AT$577,$AT517,$E$573:$E$577,$E517)</f>
        <v>0</v>
      </c>
      <c r="G517" s="315">
        <f t="shared" si="619"/>
        <v>0</v>
      </c>
      <c r="H517" s="315">
        <f t="shared" si="619"/>
        <v>0</v>
      </c>
      <c r="I517" s="315">
        <f t="shared" si="619"/>
        <v>0</v>
      </c>
      <c r="J517" s="315">
        <f t="shared" si="619"/>
        <v>0</v>
      </c>
      <c r="K517" s="315">
        <f t="shared" si="619"/>
        <v>0</v>
      </c>
      <c r="L517" s="315">
        <f t="shared" si="619"/>
        <v>0</v>
      </c>
      <c r="M517" s="315">
        <f t="shared" si="619"/>
        <v>0</v>
      </c>
      <c r="N517" s="315">
        <f t="shared" si="619"/>
        <v>0</v>
      </c>
      <c r="O517" s="315">
        <f t="shared" si="619"/>
        <v>0</v>
      </c>
      <c r="P517" s="315">
        <f t="shared" ref="P517:AC518" si="620">SUMIFS(P$573:P$577,$AT$573:$AT$577,$AT517,$E$573:$E$577,$E517)</f>
        <v>0</v>
      </c>
      <c r="Q517" s="315">
        <f t="shared" si="620"/>
        <v>0</v>
      </c>
      <c r="R517" s="315">
        <f t="shared" si="620"/>
        <v>0</v>
      </c>
      <c r="S517" s="315">
        <f t="shared" si="620"/>
        <v>0</v>
      </c>
      <c r="T517" s="315">
        <f t="shared" si="620"/>
        <v>0</v>
      </c>
      <c r="U517" s="315">
        <f t="shared" si="620"/>
        <v>0</v>
      </c>
      <c r="V517" s="315">
        <f t="shared" si="620"/>
        <v>0</v>
      </c>
      <c r="W517" s="315">
        <f t="shared" si="620"/>
        <v>0</v>
      </c>
      <c r="X517" s="315">
        <f t="shared" si="620"/>
        <v>0</v>
      </c>
      <c r="Y517" s="315">
        <f t="shared" si="620"/>
        <v>0</v>
      </c>
      <c r="Z517" s="315">
        <f t="shared" si="620"/>
        <v>0</v>
      </c>
      <c r="AA517" s="315">
        <f t="shared" si="620"/>
        <v>0</v>
      </c>
      <c r="AB517" s="315">
        <f t="shared" si="620"/>
        <v>0</v>
      </c>
      <c r="AC517" s="315">
        <f t="shared" si="620"/>
        <v>0</v>
      </c>
      <c r="AD517" s="678" t="s">
        <v>281</v>
      </c>
      <c r="AE517" s="679"/>
      <c r="AF517" s="310">
        <f>IF(COUNT(F517:Q517)=0,"",SUM(F517:Q517))</f>
        <v>0</v>
      </c>
      <c r="AG517" s="310">
        <f>IF(COUNT(R517:AC517)=0,"",SUM(R517:AC517))</f>
        <v>0</v>
      </c>
      <c r="AH517" s="310">
        <f t="shared" ref="AH517:AO517" si="621">SUMIFS(AH$573:AH$577,$AT$573:$AT$577,$AT517,$AD$573:$AD$577,$AD517)</f>
        <v>0</v>
      </c>
      <c r="AI517" s="310">
        <f t="shared" si="621"/>
        <v>0</v>
      </c>
      <c r="AJ517" s="310">
        <f t="shared" si="621"/>
        <v>0</v>
      </c>
      <c r="AK517" s="310">
        <f t="shared" si="621"/>
        <v>0</v>
      </c>
      <c r="AL517" s="310">
        <f t="shared" si="621"/>
        <v>0</v>
      </c>
      <c r="AM517" s="310">
        <f t="shared" si="621"/>
        <v>0</v>
      </c>
      <c r="AN517" s="310">
        <f t="shared" si="621"/>
        <v>0</v>
      </c>
      <c r="AO517" s="310">
        <f t="shared" si="621"/>
        <v>0</v>
      </c>
      <c r="AP517" s="327"/>
      <c r="AS517" s="311" t="str">
        <f>IF(C515="","",C515)</f>
        <v/>
      </c>
      <c r="AT517" s="311" t="str">
        <f>IF(D515="","",D515)</f>
        <v>東北</v>
      </c>
    </row>
    <row r="518" spans="2:46" ht="13.5" hidden="1" customHeight="1">
      <c r="B518" s="313"/>
      <c r="C518" s="675"/>
      <c r="D518" s="675" t="s">
        <v>286</v>
      </c>
      <c r="E518" s="31" t="s">
        <v>279</v>
      </c>
      <c r="F518" s="315">
        <f t="shared" si="619"/>
        <v>0</v>
      </c>
      <c r="G518" s="315">
        <f t="shared" si="619"/>
        <v>0</v>
      </c>
      <c r="H518" s="315">
        <f t="shared" si="619"/>
        <v>0</v>
      </c>
      <c r="I518" s="315">
        <f t="shared" si="619"/>
        <v>0</v>
      </c>
      <c r="J518" s="315">
        <f t="shared" si="619"/>
        <v>0</v>
      </c>
      <c r="K518" s="315">
        <f t="shared" si="619"/>
        <v>0</v>
      </c>
      <c r="L518" s="315">
        <f t="shared" si="619"/>
        <v>0</v>
      </c>
      <c r="M518" s="315">
        <f t="shared" si="619"/>
        <v>0</v>
      </c>
      <c r="N518" s="315">
        <f t="shared" si="619"/>
        <v>0</v>
      </c>
      <c r="O518" s="315">
        <f t="shared" si="619"/>
        <v>0</v>
      </c>
      <c r="P518" s="315">
        <f t="shared" si="620"/>
        <v>0</v>
      </c>
      <c r="Q518" s="315">
        <f t="shared" si="620"/>
        <v>0</v>
      </c>
      <c r="R518" s="315">
        <f t="shared" si="620"/>
        <v>0</v>
      </c>
      <c r="S518" s="315">
        <f t="shared" si="620"/>
        <v>0</v>
      </c>
      <c r="T518" s="315">
        <f t="shared" si="620"/>
        <v>0</v>
      </c>
      <c r="U518" s="315">
        <f t="shared" si="620"/>
        <v>0</v>
      </c>
      <c r="V518" s="315">
        <f t="shared" si="620"/>
        <v>0</v>
      </c>
      <c r="W518" s="315">
        <f t="shared" si="620"/>
        <v>0</v>
      </c>
      <c r="X518" s="315">
        <f t="shared" si="620"/>
        <v>0</v>
      </c>
      <c r="Y518" s="315">
        <f t="shared" si="620"/>
        <v>0</v>
      </c>
      <c r="Z518" s="315">
        <f t="shared" si="620"/>
        <v>0</v>
      </c>
      <c r="AA518" s="315">
        <f t="shared" si="620"/>
        <v>0</v>
      </c>
      <c r="AB518" s="315">
        <f t="shared" si="620"/>
        <v>0</v>
      </c>
      <c r="AC518" s="315">
        <f t="shared" si="620"/>
        <v>0</v>
      </c>
      <c r="AD518" s="676" t="s">
        <v>279</v>
      </c>
      <c r="AE518" s="31" t="s">
        <v>171</v>
      </c>
      <c r="AF518" s="310">
        <f>IF(COUNT(J518)=0,"",J518)</f>
        <v>0</v>
      </c>
      <c r="AG518" s="310">
        <f>IF(COUNT(V518)=0,"",V518)</f>
        <v>0</v>
      </c>
      <c r="AH518" s="315">
        <f t="shared" ref="AH518:AO519" si="622">SUMIFS(AH$573:AH$577,$AT$573:$AT$577,$AT518,$AE$573:$AE$577,$AE518)</f>
        <v>0</v>
      </c>
      <c r="AI518" s="315">
        <f t="shared" si="622"/>
        <v>0</v>
      </c>
      <c r="AJ518" s="315">
        <f t="shared" si="622"/>
        <v>0</v>
      </c>
      <c r="AK518" s="315">
        <f t="shared" si="622"/>
        <v>0</v>
      </c>
      <c r="AL518" s="315">
        <f t="shared" si="622"/>
        <v>0</v>
      </c>
      <c r="AM518" s="315">
        <f t="shared" si="622"/>
        <v>0</v>
      </c>
      <c r="AN518" s="315">
        <f t="shared" si="622"/>
        <v>0</v>
      </c>
      <c r="AO518" s="315">
        <f t="shared" si="622"/>
        <v>0</v>
      </c>
      <c r="AP518" s="329"/>
      <c r="AS518" s="311" t="str">
        <f>IF(C518="","",C518)</f>
        <v/>
      </c>
      <c r="AT518" s="311" t="str">
        <f>IF(D518="","",D518)</f>
        <v>東京</v>
      </c>
    </row>
    <row r="519" spans="2:46" ht="13.5" hidden="1" customHeight="1">
      <c r="B519" s="313"/>
      <c r="C519" s="675"/>
      <c r="D519" s="675"/>
      <c r="E519" s="301"/>
      <c r="F519" s="316"/>
      <c r="G519" s="316"/>
      <c r="H519" s="316"/>
      <c r="I519" s="316"/>
      <c r="J519" s="316"/>
      <c r="K519" s="316"/>
      <c r="L519" s="316"/>
      <c r="M519" s="316"/>
      <c r="N519" s="316"/>
      <c r="O519" s="316"/>
      <c r="P519" s="316"/>
      <c r="Q519" s="316"/>
      <c r="R519" s="316"/>
      <c r="S519" s="316"/>
      <c r="T519" s="316"/>
      <c r="U519" s="316"/>
      <c r="V519" s="316"/>
      <c r="W519" s="316"/>
      <c r="X519" s="316"/>
      <c r="Y519" s="316"/>
      <c r="Z519" s="316"/>
      <c r="AA519" s="316"/>
      <c r="AB519" s="316"/>
      <c r="AC519" s="316"/>
      <c r="AD519" s="677"/>
      <c r="AE519" s="31" t="s">
        <v>172</v>
      </c>
      <c r="AF519" s="310">
        <f>IF(COUNT(O518)=0,"",O518)</f>
        <v>0</v>
      </c>
      <c r="AG519" s="310">
        <f>IF(COUNT(AA518)=0,"",AA518)</f>
        <v>0</v>
      </c>
      <c r="AH519" s="310">
        <f t="shared" si="622"/>
        <v>0</v>
      </c>
      <c r="AI519" s="310">
        <f t="shared" si="622"/>
        <v>0</v>
      </c>
      <c r="AJ519" s="310">
        <f t="shared" si="622"/>
        <v>0</v>
      </c>
      <c r="AK519" s="310">
        <f t="shared" si="622"/>
        <v>0</v>
      </c>
      <c r="AL519" s="310">
        <f t="shared" si="622"/>
        <v>0</v>
      </c>
      <c r="AM519" s="310">
        <f t="shared" si="622"/>
        <v>0</v>
      </c>
      <c r="AN519" s="310">
        <f t="shared" si="622"/>
        <v>0</v>
      </c>
      <c r="AO519" s="310">
        <f t="shared" si="622"/>
        <v>0</v>
      </c>
      <c r="AP519" s="327"/>
      <c r="AS519" s="311" t="str">
        <f>IF(C518="","",C518)</f>
        <v/>
      </c>
      <c r="AT519" s="311" t="str">
        <f>IF(D518="","",D518)</f>
        <v>東京</v>
      </c>
    </row>
    <row r="520" spans="2:46" ht="13.5" hidden="1" customHeight="1">
      <c r="B520" s="313"/>
      <c r="C520" s="675"/>
      <c r="D520" s="675"/>
      <c r="E520" s="31" t="s">
        <v>280</v>
      </c>
      <c r="F520" s="315">
        <f t="shared" ref="F520:O521" si="623">SUMIFS(F$573:F$577,$AT$573:$AT$577,$AT520,$E$573:$E$577,$E520)</f>
        <v>0</v>
      </c>
      <c r="G520" s="315">
        <f t="shared" si="623"/>
        <v>0</v>
      </c>
      <c r="H520" s="315">
        <f t="shared" si="623"/>
        <v>0</v>
      </c>
      <c r="I520" s="315">
        <f t="shared" si="623"/>
        <v>0</v>
      </c>
      <c r="J520" s="315">
        <f t="shared" si="623"/>
        <v>0</v>
      </c>
      <c r="K520" s="315">
        <f t="shared" si="623"/>
        <v>0</v>
      </c>
      <c r="L520" s="315">
        <f t="shared" si="623"/>
        <v>0</v>
      </c>
      <c r="M520" s="315">
        <f t="shared" si="623"/>
        <v>0</v>
      </c>
      <c r="N520" s="315">
        <f t="shared" si="623"/>
        <v>0</v>
      </c>
      <c r="O520" s="315">
        <f t="shared" si="623"/>
        <v>0</v>
      </c>
      <c r="P520" s="315">
        <f t="shared" ref="P520:AC521" si="624">SUMIFS(P$573:P$577,$AT$573:$AT$577,$AT520,$E$573:$E$577,$E520)</f>
        <v>0</v>
      </c>
      <c r="Q520" s="315">
        <f t="shared" si="624"/>
        <v>0</v>
      </c>
      <c r="R520" s="315">
        <f t="shared" si="624"/>
        <v>0</v>
      </c>
      <c r="S520" s="315">
        <f t="shared" si="624"/>
        <v>0</v>
      </c>
      <c r="T520" s="315">
        <f t="shared" si="624"/>
        <v>0</v>
      </c>
      <c r="U520" s="315">
        <f t="shared" si="624"/>
        <v>0</v>
      </c>
      <c r="V520" s="315">
        <f t="shared" si="624"/>
        <v>0</v>
      </c>
      <c r="W520" s="315">
        <f t="shared" si="624"/>
        <v>0</v>
      </c>
      <c r="X520" s="315">
        <f t="shared" si="624"/>
        <v>0</v>
      </c>
      <c r="Y520" s="315">
        <f t="shared" si="624"/>
        <v>0</v>
      </c>
      <c r="Z520" s="315">
        <f t="shared" si="624"/>
        <v>0</v>
      </c>
      <c r="AA520" s="315">
        <f t="shared" si="624"/>
        <v>0</v>
      </c>
      <c r="AB520" s="315">
        <f t="shared" si="624"/>
        <v>0</v>
      </c>
      <c r="AC520" s="315">
        <f t="shared" si="624"/>
        <v>0</v>
      </c>
      <c r="AD520" s="678" t="s">
        <v>281</v>
      </c>
      <c r="AE520" s="679"/>
      <c r="AF520" s="310">
        <f>IF(COUNT(F520:Q520)=0,"",SUM(F520:Q520))</f>
        <v>0</v>
      </c>
      <c r="AG520" s="310">
        <f>IF(COUNT(R520:AC520)=0,"",SUM(R520:AC520))</f>
        <v>0</v>
      </c>
      <c r="AH520" s="310">
        <f t="shared" ref="AH520:AO520" si="625">SUMIFS(AH$573:AH$577,$AT$573:$AT$577,$AT520,$AD$573:$AD$577,$AD520)</f>
        <v>0</v>
      </c>
      <c r="AI520" s="310">
        <f t="shared" si="625"/>
        <v>0</v>
      </c>
      <c r="AJ520" s="310">
        <f t="shared" si="625"/>
        <v>0</v>
      </c>
      <c r="AK520" s="310">
        <f t="shared" si="625"/>
        <v>0</v>
      </c>
      <c r="AL520" s="310">
        <f t="shared" si="625"/>
        <v>0</v>
      </c>
      <c r="AM520" s="310">
        <f t="shared" si="625"/>
        <v>0</v>
      </c>
      <c r="AN520" s="310">
        <f t="shared" si="625"/>
        <v>0</v>
      </c>
      <c r="AO520" s="310">
        <f t="shared" si="625"/>
        <v>0</v>
      </c>
      <c r="AP520" s="327"/>
      <c r="AS520" s="311" t="str">
        <f>IF(C518="","",C518)</f>
        <v/>
      </c>
      <c r="AT520" s="311" t="str">
        <f>IF(D518="","",D518)</f>
        <v>東京</v>
      </c>
    </row>
    <row r="521" spans="2:46" ht="13.5" hidden="1" customHeight="1">
      <c r="B521" s="313"/>
      <c r="C521" s="675"/>
      <c r="D521" s="675" t="s">
        <v>284</v>
      </c>
      <c r="E521" s="31" t="s">
        <v>279</v>
      </c>
      <c r="F521" s="315">
        <f t="shared" si="623"/>
        <v>0</v>
      </c>
      <c r="G521" s="315">
        <f t="shared" si="623"/>
        <v>0</v>
      </c>
      <c r="H521" s="315">
        <f t="shared" si="623"/>
        <v>0</v>
      </c>
      <c r="I521" s="315">
        <f t="shared" si="623"/>
        <v>0</v>
      </c>
      <c r="J521" s="315">
        <f t="shared" si="623"/>
        <v>0</v>
      </c>
      <c r="K521" s="315">
        <f t="shared" si="623"/>
        <v>0</v>
      </c>
      <c r="L521" s="315">
        <f t="shared" si="623"/>
        <v>0</v>
      </c>
      <c r="M521" s="315">
        <f t="shared" si="623"/>
        <v>0</v>
      </c>
      <c r="N521" s="315">
        <f t="shared" si="623"/>
        <v>0</v>
      </c>
      <c r="O521" s="315">
        <f t="shared" si="623"/>
        <v>0</v>
      </c>
      <c r="P521" s="315">
        <f t="shared" si="624"/>
        <v>0</v>
      </c>
      <c r="Q521" s="315">
        <f t="shared" si="624"/>
        <v>0</v>
      </c>
      <c r="R521" s="315">
        <f t="shared" si="624"/>
        <v>0</v>
      </c>
      <c r="S521" s="315">
        <f t="shared" si="624"/>
        <v>0</v>
      </c>
      <c r="T521" s="315">
        <f t="shared" si="624"/>
        <v>0</v>
      </c>
      <c r="U521" s="315">
        <f t="shared" si="624"/>
        <v>0</v>
      </c>
      <c r="V521" s="315">
        <f t="shared" si="624"/>
        <v>0</v>
      </c>
      <c r="W521" s="315">
        <f t="shared" si="624"/>
        <v>0</v>
      </c>
      <c r="X521" s="315">
        <f t="shared" si="624"/>
        <v>0</v>
      </c>
      <c r="Y521" s="315">
        <f t="shared" si="624"/>
        <v>0</v>
      </c>
      <c r="Z521" s="315">
        <f t="shared" si="624"/>
        <v>0</v>
      </c>
      <c r="AA521" s="315">
        <f t="shared" si="624"/>
        <v>0</v>
      </c>
      <c r="AB521" s="315">
        <f t="shared" si="624"/>
        <v>0</v>
      </c>
      <c r="AC521" s="315">
        <f t="shared" si="624"/>
        <v>0</v>
      </c>
      <c r="AD521" s="676" t="s">
        <v>279</v>
      </c>
      <c r="AE521" s="31" t="s">
        <v>171</v>
      </c>
      <c r="AF521" s="310">
        <f>IF(COUNT(J521)=0,"",J521)</f>
        <v>0</v>
      </c>
      <c r="AG521" s="310">
        <f>IF(COUNT(V521)=0,"",V521)</f>
        <v>0</v>
      </c>
      <c r="AH521" s="315">
        <f t="shared" ref="AH521:AO522" si="626">SUMIFS(AH$573:AH$577,$AT$573:$AT$577,$AT521,$AE$573:$AE$577,$AE521)</f>
        <v>0</v>
      </c>
      <c r="AI521" s="315">
        <f t="shared" si="626"/>
        <v>0</v>
      </c>
      <c r="AJ521" s="315">
        <f t="shared" si="626"/>
        <v>0</v>
      </c>
      <c r="AK521" s="315">
        <f t="shared" si="626"/>
        <v>0</v>
      </c>
      <c r="AL521" s="315">
        <f t="shared" si="626"/>
        <v>0</v>
      </c>
      <c r="AM521" s="315">
        <f t="shared" si="626"/>
        <v>0</v>
      </c>
      <c r="AN521" s="315">
        <f t="shared" si="626"/>
        <v>0</v>
      </c>
      <c r="AO521" s="315">
        <f t="shared" si="626"/>
        <v>0</v>
      </c>
      <c r="AP521" s="329"/>
      <c r="AS521" s="311" t="str">
        <f>IF(C521="","",C521)</f>
        <v/>
      </c>
      <c r="AT521" s="311" t="str">
        <f>IF(D521="","",D521)</f>
        <v>中部</v>
      </c>
    </row>
    <row r="522" spans="2:46" ht="13.5" hidden="1" customHeight="1">
      <c r="B522" s="313"/>
      <c r="C522" s="675"/>
      <c r="D522" s="675"/>
      <c r="E522" s="301"/>
      <c r="F522" s="316"/>
      <c r="G522" s="316"/>
      <c r="H522" s="316"/>
      <c r="I522" s="316"/>
      <c r="J522" s="316"/>
      <c r="K522" s="316"/>
      <c r="L522" s="316"/>
      <c r="M522" s="316"/>
      <c r="N522" s="316"/>
      <c r="O522" s="316"/>
      <c r="P522" s="316"/>
      <c r="Q522" s="316"/>
      <c r="R522" s="316"/>
      <c r="S522" s="316"/>
      <c r="T522" s="316"/>
      <c r="U522" s="316"/>
      <c r="V522" s="316"/>
      <c r="W522" s="316"/>
      <c r="X522" s="316"/>
      <c r="Y522" s="316"/>
      <c r="Z522" s="316"/>
      <c r="AA522" s="316"/>
      <c r="AB522" s="316"/>
      <c r="AC522" s="316"/>
      <c r="AD522" s="677"/>
      <c r="AE522" s="31" t="s">
        <v>172</v>
      </c>
      <c r="AF522" s="310">
        <f>IF(COUNT(O521)=0,"",O521)</f>
        <v>0</v>
      </c>
      <c r="AG522" s="310">
        <f>IF(COUNT(AA521)=0,"",AA521)</f>
        <v>0</v>
      </c>
      <c r="AH522" s="310">
        <f t="shared" si="626"/>
        <v>0</v>
      </c>
      <c r="AI522" s="310">
        <f t="shared" si="626"/>
        <v>0</v>
      </c>
      <c r="AJ522" s="310">
        <f t="shared" si="626"/>
        <v>0</v>
      </c>
      <c r="AK522" s="310">
        <f t="shared" si="626"/>
        <v>0</v>
      </c>
      <c r="AL522" s="310">
        <f t="shared" si="626"/>
        <v>0</v>
      </c>
      <c r="AM522" s="310">
        <f t="shared" si="626"/>
        <v>0</v>
      </c>
      <c r="AN522" s="310">
        <f t="shared" si="626"/>
        <v>0</v>
      </c>
      <c r="AO522" s="310">
        <f t="shared" si="626"/>
        <v>0</v>
      </c>
      <c r="AP522" s="327"/>
      <c r="AS522" s="311" t="str">
        <f>IF(C521="","",C521)</f>
        <v/>
      </c>
      <c r="AT522" s="311" t="str">
        <f>IF(D521="","",D521)</f>
        <v>中部</v>
      </c>
    </row>
    <row r="523" spans="2:46" ht="13.5" hidden="1" customHeight="1">
      <c r="B523" s="313"/>
      <c r="C523" s="675"/>
      <c r="D523" s="675"/>
      <c r="E523" s="31" t="s">
        <v>280</v>
      </c>
      <c r="F523" s="315">
        <f t="shared" ref="F523:O524" si="627">SUMIFS(F$573:F$577,$AT$573:$AT$577,$AT523,$E$573:$E$577,$E523)</f>
        <v>0</v>
      </c>
      <c r="G523" s="315">
        <f t="shared" si="627"/>
        <v>0</v>
      </c>
      <c r="H523" s="315">
        <f t="shared" si="627"/>
        <v>0</v>
      </c>
      <c r="I523" s="315">
        <f t="shared" si="627"/>
        <v>0</v>
      </c>
      <c r="J523" s="315">
        <f t="shared" si="627"/>
        <v>0</v>
      </c>
      <c r="K523" s="315">
        <f t="shared" si="627"/>
        <v>0</v>
      </c>
      <c r="L523" s="315">
        <f t="shared" si="627"/>
        <v>0</v>
      </c>
      <c r="M523" s="315">
        <f t="shared" si="627"/>
        <v>0</v>
      </c>
      <c r="N523" s="315">
        <f t="shared" si="627"/>
        <v>0</v>
      </c>
      <c r="O523" s="315">
        <f t="shared" si="627"/>
        <v>0</v>
      </c>
      <c r="P523" s="315">
        <f t="shared" ref="P523:AC524" si="628">SUMIFS(P$573:P$577,$AT$573:$AT$577,$AT523,$E$573:$E$577,$E523)</f>
        <v>0</v>
      </c>
      <c r="Q523" s="315">
        <f t="shared" si="628"/>
        <v>0</v>
      </c>
      <c r="R523" s="315">
        <f t="shared" si="628"/>
        <v>0</v>
      </c>
      <c r="S523" s="315">
        <f t="shared" si="628"/>
        <v>0</v>
      </c>
      <c r="T523" s="315">
        <f t="shared" si="628"/>
        <v>0</v>
      </c>
      <c r="U523" s="315">
        <f t="shared" si="628"/>
        <v>0</v>
      </c>
      <c r="V523" s="315">
        <f t="shared" si="628"/>
        <v>0</v>
      </c>
      <c r="W523" s="315">
        <f t="shared" si="628"/>
        <v>0</v>
      </c>
      <c r="X523" s="315">
        <f t="shared" si="628"/>
        <v>0</v>
      </c>
      <c r="Y523" s="315">
        <f t="shared" si="628"/>
        <v>0</v>
      </c>
      <c r="Z523" s="315">
        <f t="shared" si="628"/>
        <v>0</v>
      </c>
      <c r="AA523" s="315">
        <f t="shared" si="628"/>
        <v>0</v>
      </c>
      <c r="AB523" s="315">
        <f t="shared" si="628"/>
        <v>0</v>
      </c>
      <c r="AC523" s="315">
        <f t="shared" si="628"/>
        <v>0</v>
      </c>
      <c r="AD523" s="678" t="s">
        <v>281</v>
      </c>
      <c r="AE523" s="679"/>
      <c r="AF523" s="310">
        <f>IF(COUNT(F523:Q523)=0,"",SUM(F523:Q523))</f>
        <v>0</v>
      </c>
      <c r="AG523" s="310">
        <f>IF(COUNT(R523:AC523)=0,"",SUM(R523:AC523))</f>
        <v>0</v>
      </c>
      <c r="AH523" s="310">
        <f t="shared" ref="AH523:AO523" si="629">SUMIFS(AH$573:AH$577,$AT$573:$AT$577,$AT523,$AD$573:$AD$577,$AD523)</f>
        <v>0</v>
      </c>
      <c r="AI523" s="310">
        <f t="shared" si="629"/>
        <v>0</v>
      </c>
      <c r="AJ523" s="310">
        <f t="shared" si="629"/>
        <v>0</v>
      </c>
      <c r="AK523" s="310">
        <f t="shared" si="629"/>
        <v>0</v>
      </c>
      <c r="AL523" s="310">
        <f t="shared" si="629"/>
        <v>0</v>
      </c>
      <c r="AM523" s="310">
        <f t="shared" si="629"/>
        <v>0</v>
      </c>
      <c r="AN523" s="310">
        <f t="shared" si="629"/>
        <v>0</v>
      </c>
      <c r="AO523" s="310">
        <f t="shared" si="629"/>
        <v>0</v>
      </c>
      <c r="AP523" s="327"/>
      <c r="AS523" s="311" t="str">
        <f>IF(C521="","",C521)</f>
        <v/>
      </c>
      <c r="AT523" s="311" t="str">
        <f>IF(D521="","",D521)</f>
        <v>中部</v>
      </c>
    </row>
    <row r="524" spans="2:46" ht="13.5" hidden="1" customHeight="1">
      <c r="B524" s="313"/>
      <c r="C524" s="675"/>
      <c r="D524" s="675" t="s">
        <v>285</v>
      </c>
      <c r="E524" s="31" t="s">
        <v>279</v>
      </c>
      <c r="F524" s="315">
        <f t="shared" si="627"/>
        <v>0</v>
      </c>
      <c r="G524" s="315">
        <f t="shared" si="627"/>
        <v>0</v>
      </c>
      <c r="H524" s="315">
        <f t="shared" si="627"/>
        <v>0</v>
      </c>
      <c r="I524" s="315">
        <f t="shared" si="627"/>
        <v>0</v>
      </c>
      <c r="J524" s="315">
        <f t="shared" si="627"/>
        <v>0</v>
      </c>
      <c r="K524" s="315">
        <f t="shared" si="627"/>
        <v>0</v>
      </c>
      <c r="L524" s="315">
        <f t="shared" si="627"/>
        <v>0</v>
      </c>
      <c r="M524" s="315">
        <f t="shared" si="627"/>
        <v>0</v>
      </c>
      <c r="N524" s="315">
        <f t="shared" si="627"/>
        <v>0</v>
      </c>
      <c r="O524" s="315">
        <f t="shared" si="627"/>
        <v>0</v>
      </c>
      <c r="P524" s="315">
        <f t="shared" si="628"/>
        <v>0</v>
      </c>
      <c r="Q524" s="315">
        <f t="shared" si="628"/>
        <v>0</v>
      </c>
      <c r="R524" s="315">
        <f t="shared" si="628"/>
        <v>0</v>
      </c>
      <c r="S524" s="315">
        <f t="shared" si="628"/>
        <v>0</v>
      </c>
      <c r="T524" s="315">
        <f t="shared" si="628"/>
        <v>0</v>
      </c>
      <c r="U524" s="315">
        <f t="shared" si="628"/>
        <v>0</v>
      </c>
      <c r="V524" s="315">
        <f t="shared" si="628"/>
        <v>0</v>
      </c>
      <c r="W524" s="315">
        <f t="shared" si="628"/>
        <v>0</v>
      </c>
      <c r="X524" s="315">
        <f t="shared" si="628"/>
        <v>0</v>
      </c>
      <c r="Y524" s="315">
        <f t="shared" si="628"/>
        <v>0</v>
      </c>
      <c r="Z524" s="315">
        <f t="shared" si="628"/>
        <v>0</v>
      </c>
      <c r="AA524" s="315">
        <f t="shared" si="628"/>
        <v>0</v>
      </c>
      <c r="AB524" s="315">
        <f t="shared" si="628"/>
        <v>0</v>
      </c>
      <c r="AC524" s="315">
        <f t="shared" si="628"/>
        <v>0</v>
      </c>
      <c r="AD524" s="676" t="s">
        <v>279</v>
      </c>
      <c r="AE524" s="31" t="s">
        <v>171</v>
      </c>
      <c r="AF524" s="310">
        <f>IF(COUNT(J524)=0,"",J524)</f>
        <v>0</v>
      </c>
      <c r="AG524" s="310">
        <f>IF(COUNT(V524)=0,"",V524)</f>
        <v>0</v>
      </c>
      <c r="AH524" s="315">
        <f t="shared" ref="AH524:AO525" si="630">SUMIFS(AH$573:AH$577,$AT$573:$AT$577,$AT524,$AE$573:$AE$577,$AE524)</f>
        <v>0</v>
      </c>
      <c r="AI524" s="315">
        <f t="shared" si="630"/>
        <v>0</v>
      </c>
      <c r="AJ524" s="315">
        <f t="shared" si="630"/>
        <v>0</v>
      </c>
      <c r="AK524" s="315">
        <f t="shared" si="630"/>
        <v>0</v>
      </c>
      <c r="AL524" s="315">
        <f t="shared" si="630"/>
        <v>0</v>
      </c>
      <c r="AM524" s="315">
        <f t="shared" si="630"/>
        <v>0</v>
      </c>
      <c r="AN524" s="315">
        <f t="shared" si="630"/>
        <v>0</v>
      </c>
      <c r="AO524" s="315">
        <f t="shared" si="630"/>
        <v>0</v>
      </c>
      <c r="AP524" s="329"/>
      <c r="AS524" s="311" t="str">
        <f>IF(C524="","",C524)</f>
        <v/>
      </c>
      <c r="AT524" s="311" t="str">
        <f>IF(D524="","",D524)</f>
        <v>北陸</v>
      </c>
    </row>
    <row r="525" spans="2:46" ht="13.5" hidden="1" customHeight="1">
      <c r="B525" s="313"/>
      <c r="C525" s="675"/>
      <c r="D525" s="675"/>
      <c r="E525" s="301"/>
      <c r="F525" s="316"/>
      <c r="G525" s="316"/>
      <c r="H525" s="316"/>
      <c r="I525" s="316"/>
      <c r="J525" s="316"/>
      <c r="K525" s="316"/>
      <c r="L525" s="316"/>
      <c r="M525" s="316"/>
      <c r="N525" s="316"/>
      <c r="O525" s="316"/>
      <c r="P525" s="316"/>
      <c r="Q525" s="316"/>
      <c r="R525" s="316"/>
      <c r="S525" s="316"/>
      <c r="T525" s="316"/>
      <c r="U525" s="316"/>
      <c r="V525" s="316"/>
      <c r="W525" s="316"/>
      <c r="X525" s="316"/>
      <c r="Y525" s="316"/>
      <c r="Z525" s="316"/>
      <c r="AA525" s="316"/>
      <c r="AB525" s="316"/>
      <c r="AC525" s="316"/>
      <c r="AD525" s="677"/>
      <c r="AE525" s="31" t="s">
        <v>172</v>
      </c>
      <c r="AF525" s="310">
        <f>IF(COUNT(O524)=0,"",O524)</f>
        <v>0</v>
      </c>
      <c r="AG525" s="310">
        <f>IF(COUNT(AA524)=0,"",AA524)</f>
        <v>0</v>
      </c>
      <c r="AH525" s="310">
        <f t="shared" si="630"/>
        <v>0</v>
      </c>
      <c r="AI525" s="310">
        <f t="shared" si="630"/>
        <v>0</v>
      </c>
      <c r="AJ525" s="310">
        <f t="shared" si="630"/>
        <v>0</v>
      </c>
      <c r="AK525" s="310">
        <f t="shared" si="630"/>
        <v>0</v>
      </c>
      <c r="AL525" s="310">
        <f t="shared" si="630"/>
        <v>0</v>
      </c>
      <c r="AM525" s="310">
        <f t="shared" si="630"/>
        <v>0</v>
      </c>
      <c r="AN525" s="310">
        <f t="shared" si="630"/>
        <v>0</v>
      </c>
      <c r="AO525" s="310">
        <f t="shared" si="630"/>
        <v>0</v>
      </c>
      <c r="AP525" s="327"/>
      <c r="AS525" s="311" t="str">
        <f>IF(C524="","",C524)</f>
        <v/>
      </c>
      <c r="AT525" s="311" t="str">
        <f>IF(D524="","",D524)</f>
        <v>北陸</v>
      </c>
    </row>
    <row r="526" spans="2:46" ht="13.5" hidden="1" customHeight="1">
      <c r="B526" s="313"/>
      <c r="C526" s="675"/>
      <c r="D526" s="675"/>
      <c r="E526" s="31" t="s">
        <v>280</v>
      </c>
      <c r="F526" s="315">
        <f t="shared" ref="F526:O527" si="631">SUMIFS(F$573:F$577,$AT$573:$AT$577,$AT526,$E$573:$E$577,$E526)</f>
        <v>0</v>
      </c>
      <c r="G526" s="315">
        <f t="shared" si="631"/>
        <v>0</v>
      </c>
      <c r="H526" s="315">
        <f t="shared" si="631"/>
        <v>0</v>
      </c>
      <c r="I526" s="315">
        <f t="shared" si="631"/>
        <v>0</v>
      </c>
      <c r="J526" s="315">
        <f t="shared" si="631"/>
        <v>0</v>
      </c>
      <c r="K526" s="315">
        <f t="shared" si="631"/>
        <v>0</v>
      </c>
      <c r="L526" s="315">
        <f t="shared" si="631"/>
        <v>0</v>
      </c>
      <c r="M526" s="315">
        <f t="shared" si="631"/>
        <v>0</v>
      </c>
      <c r="N526" s="315">
        <f t="shared" si="631"/>
        <v>0</v>
      </c>
      <c r="O526" s="315">
        <f t="shared" si="631"/>
        <v>0</v>
      </c>
      <c r="P526" s="315">
        <f t="shared" ref="P526:AC527" si="632">SUMIFS(P$573:P$577,$AT$573:$AT$577,$AT526,$E$573:$E$577,$E526)</f>
        <v>0</v>
      </c>
      <c r="Q526" s="315">
        <f t="shared" si="632"/>
        <v>0</v>
      </c>
      <c r="R526" s="315">
        <f t="shared" si="632"/>
        <v>0</v>
      </c>
      <c r="S526" s="315">
        <f t="shared" si="632"/>
        <v>0</v>
      </c>
      <c r="T526" s="315">
        <f t="shared" si="632"/>
        <v>0</v>
      </c>
      <c r="U526" s="315">
        <f t="shared" si="632"/>
        <v>0</v>
      </c>
      <c r="V526" s="315">
        <f t="shared" si="632"/>
        <v>0</v>
      </c>
      <c r="W526" s="315">
        <f t="shared" si="632"/>
        <v>0</v>
      </c>
      <c r="X526" s="315">
        <f t="shared" si="632"/>
        <v>0</v>
      </c>
      <c r="Y526" s="315">
        <f t="shared" si="632"/>
        <v>0</v>
      </c>
      <c r="Z526" s="315">
        <f t="shared" si="632"/>
        <v>0</v>
      </c>
      <c r="AA526" s="315">
        <f t="shared" si="632"/>
        <v>0</v>
      </c>
      <c r="AB526" s="315">
        <f t="shared" si="632"/>
        <v>0</v>
      </c>
      <c r="AC526" s="315">
        <f t="shared" si="632"/>
        <v>0</v>
      </c>
      <c r="AD526" s="678" t="s">
        <v>281</v>
      </c>
      <c r="AE526" s="679"/>
      <c r="AF526" s="310">
        <f>IF(COUNT(F526:Q526)=0,"",SUM(F526:Q526))</f>
        <v>0</v>
      </c>
      <c r="AG526" s="310">
        <f>IF(COUNT(R526:AC526)=0,"",SUM(R526:AC526))</f>
        <v>0</v>
      </c>
      <c r="AH526" s="310">
        <f t="shared" ref="AH526:AO526" si="633">SUMIFS(AH$573:AH$577,$AT$573:$AT$577,$AT526,$AD$573:$AD$577,$AD526)</f>
        <v>0</v>
      </c>
      <c r="AI526" s="310">
        <f t="shared" si="633"/>
        <v>0</v>
      </c>
      <c r="AJ526" s="310">
        <f t="shared" si="633"/>
        <v>0</v>
      </c>
      <c r="AK526" s="310">
        <f t="shared" si="633"/>
        <v>0</v>
      </c>
      <c r="AL526" s="310">
        <f t="shared" si="633"/>
        <v>0</v>
      </c>
      <c r="AM526" s="310">
        <f t="shared" si="633"/>
        <v>0</v>
      </c>
      <c r="AN526" s="310">
        <f t="shared" si="633"/>
        <v>0</v>
      </c>
      <c r="AO526" s="310">
        <f t="shared" si="633"/>
        <v>0</v>
      </c>
      <c r="AP526" s="327"/>
      <c r="AS526" s="311" t="str">
        <f>IF(C524="","",C524)</f>
        <v/>
      </c>
      <c r="AT526" s="311" t="str">
        <f>IF(D524="","",D524)</f>
        <v>北陸</v>
      </c>
    </row>
    <row r="527" spans="2:46" ht="13.5" hidden="1" customHeight="1">
      <c r="B527" s="313"/>
      <c r="C527" s="675"/>
      <c r="D527" s="675" t="s">
        <v>287</v>
      </c>
      <c r="E527" s="31" t="s">
        <v>279</v>
      </c>
      <c r="F527" s="315">
        <f t="shared" si="631"/>
        <v>0</v>
      </c>
      <c r="G527" s="315">
        <f t="shared" si="631"/>
        <v>0</v>
      </c>
      <c r="H527" s="315">
        <f t="shared" si="631"/>
        <v>0</v>
      </c>
      <c r="I527" s="315">
        <f t="shared" si="631"/>
        <v>0</v>
      </c>
      <c r="J527" s="315">
        <f t="shared" si="631"/>
        <v>0</v>
      </c>
      <c r="K527" s="315">
        <f t="shared" si="631"/>
        <v>0</v>
      </c>
      <c r="L527" s="315">
        <f t="shared" si="631"/>
        <v>0</v>
      </c>
      <c r="M527" s="315">
        <f t="shared" si="631"/>
        <v>0</v>
      </c>
      <c r="N527" s="315">
        <f t="shared" si="631"/>
        <v>0</v>
      </c>
      <c r="O527" s="315">
        <f t="shared" si="631"/>
        <v>0</v>
      </c>
      <c r="P527" s="315">
        <f t="shared" si="632"/>
        <v>0</v>
      </c>
      <c r="Q527" s="315">
        <f t="shared" si="632"/>
        <v>0</v>
      </c>
      <c r="R527" s="315">
        <f t="shared" si="632"/>
        <v>0</v>
      </c>
      <c r="S527" s="315">
        <f t="shared" si="632"/>
        <v>0</v>
      </c>
      <c r="T527" s="315">
        <f t="shared" si="632"/>
        <v>0</v>
      </c>
      <c r="U527" s="315">
        <f t="shared" si="632"/>
        <v>0</v>
      </c>
      <c r="V527" s="315">
        <f t="shared" si="632"/>
        <v>0</v>
      </c>
      <c r="W527" s="315">
        <f t="shared" si="632"/>
        <v>0</v>
      </c>
      <c r="X527" s="315">
        <f t="shared" si="632"/>
        <v>0</v>
      </c>
      <c r="Y527" s="315">
        <f t="shared" si="632"/>
        <v>0</v>
      </c>
      <c r="Z527" s="315">
        <f t="shared" si="632"/>
        <v>0</v>
      </c>
      <c r="AA527" s="315">
        <f t="shared" si="632"/>
        <v>0</v>
      </c>
      <c r="AB527" s="315">
        <f t="shared" si="632"/>
        <v>0</v>
      </c>
      <c r="AC527" s="315">
        <f t="shared" si="632"/>
        <v>0</v>
      </c>
      <c r="AD527" s="676" t="s">
        <v>279</v>
      </c>
      <c r="AE527" s="31" t="s">
        <v>171</v>
      </c>
      <c r="AF527" s="310">
        <f>IF(COUNT(J527)=0,"",J527)</f>
        <v>0</v>
      </c>
      <c r="AG527" s="310">
        <f>IF(COUNT(V527)=0,"",V527)</f>
        <v>0</v>
      </c>
      <c r="AH527" s="315">
        <f t="shared" ref="AH527:AO528" si="634">SUMIFS(AH$573:AH$577,$AT$573:$AT$577,$AT527,$AE$573:$AE$577,$AE527)</f>
        <v>0</v>
      </c>
      <c r="AI527" s="315">
        <f t="shared" si="634"/>
        <v>0</v>
      </c>
      <c r="AJ527" s="315">
        <f t="shared" si="634"/>
        <v>0</v>
      </c>
      <c r="AK527" s="315">
        <f t="shared" si="634"/>
        <v>0</v>
      </c>
      <c r="AL527" s="315">
        <f t="shared" si="634"/>
        <v>0</v>
      </c>
      <c r="AM527" s="315">
        <f t="shared" si="634"/>
        <v>0</v>
      </c>
      <c r="AN527" s="315">
        <f t="shared" si="634"/>
        <v>0</v>
      </c>
      <c r="AO527" s="315">
        <f t="shared" si="634"/>
        <v>0</v>
      </c>
      <c r="AP527" s="329"/>
      <c r="AS527" s="311" t="str">
        <f>IF(C527="","",C527)</f>
        <v/>
      </c>
      <c r="AT527" s="311" t="str">
        <f>IF(D527="","",D527)</f>
        <v>関西</v>
      </c>
    </row>
    <row r="528" spans="2:46" ht="13.5" hidden="1" customHeight="1">
      <c r="B528" s="313"/>
      <c r="C528" s="675"/>
      <c r="D528" s="675"/>
      <c r="E528" s="301"/>
      <c r="F528" s="316"/>
      <c r="G528" s="316"/>
      <c r="H528" s="316"/>
      <c r="I528" s="316"/>
      <c r="J528" s="316"/>
      <c r="K528" s="316"/>
      <c r="L528" s="316"/>
      <c r="M528" s="316"/>
      <c r="N528" s="316"/>
      <c r="O528" s="316"/>
      <c r="P528" s="316"/>
      <c r="Q528" s="316"/>
      <c r="R528" s="316"/>
      <c r="S528" s="316"/>
      <c r="T528" s="316"/>
      <c r="U528" s="316"/>
      <c r="V528" s="316"/>
      <c r="W528" s="316"/>
      <c r="X528" s="316"/>
      <c r="Y528" s="316"/>
      <c r="Z528" s="316"/>
      <c r="AA528" s="316"/>
      <c r="AB528" s="316"/>
      <c r="AC528" s="316"/>
      <c r="AD528" s="677"/>
      <c r="AE528" s="31" t="s">
        <v>172</v>
      </c>
      <c r="AF528" s="310">
        <f>IF(COUNT(O527)=0,"",O527)</f>
        <v>0</v>
      </c>
      <c r="AG528" s="310">
        <f>IF(COUNT(AA527)=0,"",AA527)</f>
        <v>0</v>
      </c>
      <c r="AH528" s="310">
        <f t="shared" si="634"/>
        <v>0</v>
      </c>
      <c r="AI528" s="310">
        <f t="shared" si="634"/>
        <v>0</v>
      </c>
      <c r="AJ528" s="310">
        <f t="shared" si="634"/>
        <v>0</v>
      </c>
      <c r="AK528" s="310">
        <f t="shared" si="634"/>
        <v>0</v>
      </c>
      <c r="AL528" s="310">
        <f t="shared" si="634"/>
        <v>0</v>
      </c>
      <c r="AM528" s="310">
        <f t="shared" si="634"/>
        <v>0</v>
      </c>
      <c r="AN528" s="310">
        <f t="shared" si="634"/>
        <v>0</v>
      </c>
      <c r="AO528" s="310">
        <f t="shared" si="634"/>
        <v>0</v>
      </c>
      <c r="AP528" s="327"/>
      <c r="AS528" s="311" t="str">
        <f>IF(C527="","",C527)</f>
        <v/>
      </c>
      <c r="AT528" s="311" t="str">
        <f>IF(D527="","",D527)</f>
        <v>関西</v>
      </c>
    </row>
    <row r="529" spans="2:47" ht="13.5" hidden="1" customHeight="1">
      <c r="B529" s="313"/>
      <c r="C529" s="675"/>
      <c r="D529" s="675"/>
      <c r="E529" s="31" t="s">
        <v>280</v>
      </c>
      <c r="F529" s="315">
        <f t="shared" ref="F529:O530" si="635">SUMIFS(F$573:F$577,$AT$573:$AT$577,$AT529,$E$573:$E$577,$E529)</f>
        <v>0</v>
      </c>
      <c r="G529" s="315">
        <f t="shared" si="635"/>
        <v>0</v>
      </c>
      <c r="H529" s="315">
        <f t="shared" si="635"/>
        <v>0</v>
      </c>
      <c r="I529" s="315">
        <f t="shared" si="635"/>
        <v>0</v>
      </c>
      <c r="J529" s="315">
        <f t="shared" si="635"/>
        <v>0</v>
      </c>
      <c r="K529" s="315">
        <f t="shared" si="635"/>
        <v>0</v>
      </c>
      <c r="L529" s="315">
        <f t="shared" si="635"/>
        <v>0</v>
      </c>
      <c r="M529" s="315">
        <f t="shared" si="635"/>
        <v>0</v>
      </c>
      <c r="N529" s="315">
        <f t="shared" si="635"/>
        <v>0</v>
      </c>
      <c r="O529" s="315">
        <f t="shared" si="635"/>
        <v>0</v>
      </c>
      <c r="P529" s="315">
        <f t="shared" ref="P529:AC530" si="636">SUMIFS(P$573:P$577,$AT$573:$AT$577,$AT529,$E$573:$E$577,$E529)</f>
        <v>0</v>
      </c>
      <c r="Q529" s="315">
        <f t="shared" si="636"/>
        <v>0</v>
      </c>
      <c r="R529" s="315">
        <f t="shared" si="636"/>
        <v>0</v>
      </c>
      <c r="S529" s="315">
        <f t="shared" si="636"/>
        <v>0</v>
      </c>
      <c r="T529" s="315">
        <f t="shared" si="636"/>
        <v>0</v>
      </c>
      <c r="U529" s="315">
        <f t="shared" si="636"/>
        <v>0</v>
      </c>
      <c r="V529" s="315">
        <f t="shared" si="636"/>
        <v>0</v>
      </c>
      <c r="W529" s="315">
        <f t="shared" si="636"/>
        <v>0</v>
      </c>
      <c r="X529" s="315">
        <f t="shared" si="636"/>
        <v>0</v>
      </c>
      <c r="Y529" s="315">
        <f t="shared" si="636"/>
        <v>0</v>
      </c>
      <c r="Z529" s="315">
        <f t="shared" si="636"/>
        <v>0</v>
      </c>
      <c r="AA529" s="315">
        <f t="shared" si="636"/>
        <v>0</v>
      </c>
      <c r="AB529" s="315">
        <f t="shared" si="636"/>
        <v>0</v>
      </c>
      <c r="AC529" s="315">
        <f t="shared" si="636"/>
        <v>0</v>
      </c>
      <c r="AD529" s="678" t="s">
        <v>281</v>
      </c>
      <c r="AE529" s="679"/>
      <c r="AF529" s="310">
        <f>IF(COUNT(F529:Q529)=0,"",SUM(F529:Q529))</f>
        <v>0</v>
      </c>
      <c r="AG529" s="310">
        <f>IF(COUNT(R529:AC529)=0,"",SUM(R529:AC529))</f>
        <v>0</v>
      </c>
      <c r="AH529" s="310">
        <f t="shared" ref="AH529:AO529" si="637">SUMIFS(AH$573:AH$577,$AT$573:$AT$577,$AT529,$AD$573:$AD$577,$AD529)</f>
        <v>0</v>
      </c>
      <c r="AI529" s="310">
        <f t="shared" si="637"/>
        <v>0</v>
      </c>
      <c r="AJ529" s="310">
        <f t="shared" si="637"/>
        <v>0</v>
      </c>
      <c r="AK529" s="310">
        <f t="shared" si="637"/>
        <v>0</v>
      </c>
      <c r="AL529" s="310">
        <f t="shared" si="637"/>
        <v>0</v>
      </c>
      <c r="AM529" s="310">
        <f t="shared" si="637"/>
        <v>0</v>
      </c>
      <c r="AN529" s="310">
        <f t="shared" si="637"/>
        <v>0</v>
      </c>
      <c r="AO529" s="310">
        <f t="shared" si="637"/>
        <v>0</v>
      </c>
      <c r="AP529" s="327"/>
      <c r="AS529" s="311" t="str">
        <f>IF(C527="","",C527)</f>
        <v/>
      </c>
      <c r="AT529" s="311" t="str">
        <f>IF(D527="","",D527)</f>
        <v>関西</v>
      </c>
    </row>
    <row r="530" spans="2:47" ht="13.5" hidden="1" customHeight="1">
      <c r="B530" s="313"/>
      <c r="C530" s="675"/>
      <c r="D530" s="675" t="s">
        <v>288</v>
      </c>
      <c r="E530" s="31" t="s">
        <v>279</v>
      </c>
      <c r="F530" s="315">
        <f t="shared" si="635"/>
        <v>0</v>
      </c>
      <c r="G530" s="315">
        <f t="shared" si="635"/>
        <v>0</v>
      </c>
      <c r="H530" s="315">
        <f t="shared" si="635"/>
        <v>0</v>
      </c>
      <c r="I530" s="315">
        <f t="shared" si="635"/>
        <v>0</v>
      </c>
      <c r="J530" s="315">
        <f t="shared" si="635"/>
        <v>0</v>
      </c>
      <c r="K530" s="315">
        <f t="shared" si="635"/>
        <v>0</v>
      </c>
      <c r="L530" s="315">
        <f t="shared" si="635"/>
        <v>0</v>
      </c>
      <c r="M530" s="315">
        <f t="shared" si="635"/>
        <v>0</v>
      </c>
      <c r="N530" s="315">
        <f t="shared" si="635"/>
        <v>0</v>
      </c>
      <c r="O530" s="315">
        <f t="shared" si="635"/>
        <v>0</v>
      </c>
      <c r="P530" s="315">
        <f t="shared" si="636"/>
        <v>0</v>
      </c>
      <c r="Q530" s="315">
        <f t="shared" si="636"/>
        <v>0</v>
      </c>
      <c r="R530" s="315">
        <f t="shared" si="636"/>
        <v>0</v>
      </c>
      <c r="S530" s="315">
        <f t="shared" si="636"/>
        <v>0</v>
      </c>
      <c r="T530" s="315">
        <f t="shared" si="636"/>
        <v>0</v>
      </c>
      <c r="U530" s="315">
        <f t="shared" si="636"/>
        <v>0</v>
      </c>
      <c r="V530" s="315">
        <f t="shared" si="636"/>
        <v>0</v>
      </c>
      <c r="W530" s="315">
        <f t="shared" si="636"/>
        <v>0</v>
      </c>
      <c r="X530" s="315">
        <f t="shared" si="636"/>
        <v>0</v>
      </c>
      <c r="Y530" s="315">
        <f t="shared" si="636"/>
        <v>0</v>
      </c>
      <c r="Z530" s="315">
        <f t="shared" si="636"/>
        <v>0</v>
      </c>
      <c r="AA530" s="315">
        <f t="shared" si="636"/>
        <v>0</v>
      </c>
      <c r="AB530" s="315">
        <f t="shared" si="636"/>
        <v>0</v>
      </c>
      <c r="AC530" s="315">
        <f t="shared" si="636"/>
        <v>0</v>
      </c>
      <c r="AD530" s="676" t="s">
        <v>279</v>
      </c>
      <c r="AE530" s="31" t="s">
        <v>171</v>
      </c>
      <c r="AF530" s="310">
        <f>IF(COUNT(J530)=0,"",J530)</f>
        <v>0</v>
      </c>
      <c r="AG530" s="310">
        <f>IF(COUNT(V530)=0,"",V530)</f>
        <v>0</v>
      </c>
      <c r="AH530" s="315">
        <f t="shared" ref="AH530:AO531" si="638">SUMIFS(AH$573:AH$577,$AT$573:$AT$577,$AT530,$AE$573:$AE$577,$AE530)</f>
        <v>0</v>
      </c>
      <c r="AI530" s="315">
        <f t="shared" si="638"/>
        <v>0</v>
      </c>
      <c r="AJ530" s="315">
        <f t="shared" si="638"/>
        <v>0</v>
      </c>
      <c r="AK530" s="315">
        <f t="shared" si="638"/>
        <v>0</v>
      </c>
      <c r="AL530" s="315">
        <f t="shared" si="638"/>
        <v>0</v>
      </c>
      <c r="AM530" s="315">
        <f t="shared" si="638"/>
        <v>0</v>
      </c>
      <c r="AN530" s="315">
        <f t="shared" si="638"/>
        <v>0</v>
      </c>
      <c r="AO530" s="315">
        <f t="shared" si="638"/>
        <v>0</v>
      </c>
      <c r="AP530" s="329"/>
      <c r="AS530" s="311" t="str">
        <f>IF(C530="","",C530)</f>
        <v/>
      </c>
      <c r="AT530" s="311" t="str">
        <f>IF(D530="","",D530)</f>
        <v>中国</v>
      </c>
    </row>
    <row r="531" spans="2:47" ht="13.5" hidden="1" customHeight="1">
      <c r="B531" s="313"/>
      <c r="C531" s="675"/>
      <c r="D531" s="675"/>
      <c r="E531" s="301"/>
      <c r="F531" s="316"/>
      <c r="G531" s="316"/>
      <c r="H531" s="316"/>
      <c r="I531" s="316"/>
      <c r="J531" s="316"/>
      <c r="K531" s="316"/>
      <c r="L531" s="316"/>
      <c r="M531" s="316"/>
      <c r="N531" s="316"/>
      <c r="O531" s="316"/>
      <c r="P531" s="316"/>
      <c r="Q531" s="316"/>
      <c r="R531" s="316"/>
      <c r="S531" s="316"/>
      <c r="T531" s="316"/>
      <c r="U531" s="316"/>
      <c r="V531" s="316"/>
      <c r="W531" s="316"/>
      <c r="X531" s="316"/>
      <c r="Y531" s="316"/>
      <c r="Z531" s="316"/>
      <c r="AA531" s="316"/>
      <c r="AB531" s="316"/>
      <c r="AC531" s="316"/>
      <c r="AD531" s="677"/>
      <c r="AE531" s="31" t="s">
        <v>172</v>
      </c>
      <c r="AF531" s="310">
        <f>IF(COUNT(O530)=0,"",O530)</f>
        <v>0</v>
      </c>
      <c r="AG531" s="310">
        <f>IF(COUNT(AA530)=0,"",AA530)</f>
        <v>0</v>
      </c>
      <c r="AH531" s="310">
        <f t="shared" si="638"/>
        <v>0</v>
      </c>
      <c r="AI531" s="310">
        <f t="shared" si="638"/>
        <v>0</v>
      </c>
      <c r="AJ531" s="310">
        <f t="shared" si="638"/>
        <v>0</v>
      </c>
      <c r="AK531" s="310">
        <f t="shared" si="638"/>
        <v>0</v>
      </c>
      <c r="AL531" s="310">
        <f t="shared" si="638"/>
        <v>0</v>
      </c>
      <c r="AM531" s="310">
        <f t="shared" si="638"/>
        <v>0</v>
      </c>
      <c r="AN531" s="310">
        <f t="shared" si="638"/>
        <v>0</v>
      </c>
      <c r="AO531" s="310">
        <f t="shared" si="638"/>
        <v>0</v>
      </c>
      <c r="AP531" s="327"/>
      <c r="AS531" s="311" t="str">
        <f>IF(C530="","",C530)</f>
        <v/>
      </c>
      <c r="AT531" s="311" t="str">
        <f>IF(D530="","",D530)</f>
        <v>中国</v>
      </c>
    </row>
    <row r="532" spans="2:47" ht="13.5" hidden="1" customHeight="1">
      <c r="B532" s="313"/>
      <c r="C532" s="675"/>
      <c r="D532" s="675"/>
      <c r="E532" s="31" t="s">
        <v>280</v>
      </c>
      <c r="F532" s="315">
        <f t="shared" ref="F532:O533" si="639">SUMIFS(F$573:F$577,$AT$573:$AT$577,$AT532,$E$573:$E$577,$E532)</f>
        <v>0</v>
      </c>
      <c r="G532" s="315">
        <f t="shared" si="639"/>
        <v>0</v>
      </c>
      <c r="H532" s="315">
        <f t="shared" si="639"/>
        <v>0</v>
      </c>
      <c r="I532" s="315">
        <f t="shared" si="639"/>
        <v>0</v>
      </c>
      <c r="J532" s="315">
        <f t="shared" si="639"/>
        <v>0</v>
      </c>
      <c r="K532" s="315">
        <f t="shared" si="639"/>
        <v>0</v>
      </c>
      <c r="L532" s="315">
        <f t="shared" si="639"/>
        <v>0</v>
      </c>
      <c r="M532" s="315">
        <f t="shared" si="639"/>
        <v>0</v>
      </c>
      <c r="N532" s="315">
        <f t="shared" si="639"/>
        <v>0</v>
      </c>
      <c r="O532" s="315">
        <f t="shared" si="639"/>
        <v>0</v>
      </c>
      <c r="P532" s="315">
        <f t="shared" ref="P532:AC533" si="640">SUMIFS(P$573:P$577,$AT$573:$AT$577,$AT532,$E$573:$E$577,$E532)</f>
        <v>0</v>
      </c>
      <c r="Q532" s="315">
        <f t="shared" si="640"/>
        <v>0</v>
      </c>
      <c r="R532" s="315">
        <f t="shared" si="640"/>
        <v>0</v>
      </c>
      <c r="S532" s="315">
        <f t="shared" si="640"/>
        <v>0</v>
      </c>
      <c r="T532" s="315">
        <f t="shared" si="640"/>
        <v>0</v>
      </c>
      <c r="U532" s="315">
        <f t="shared" si="640"/>
        <v>0</v>
      </c>
      <c r="V532" s="315">
        <f t="shared" si="640"/>
        <v>0</v>
      </c>
      <c r="W532" s="315">
        <f t="shared" si="640"/>
        <v>0</v>
      </c>
      <c r="X532" s="315">
        <f t="shared" si="640"/>
        <v>0</v>
      </c>
      <c r="Y532" s="315">
        <f t="shared" si="640"/>
        <v>0</v>
      </c>
      <c r="Z532" s="315">
        <f t="shared" si="640"/>
        <v>0</v>
      </c>
      <c r="AA532" s="315">
        <f t="shared" si="640"/>
        <v>0</v>
      </c>
      <c r="AB532" s="315">
        <f t="shared" si="640"/>
        <v>0</v>
      </c>
      <c r="AC532" s="315">
        <f t="shared" si="640"/>
        <v>0</v>
      </c>
      <c r="AD532" s="678" t="s">
        <v>281</v>
      </c>
      <c r="AE532" s="679"/>
      <c r="AF532" s="310">
        <f>IF(COUNT(F532:Q532)=0,"",SUM(F532:Q532))</f>
        <v>0</v>
      </c>
      <c r="AG532" s="310">
        <f>IF(COUNT(R532:AC532)=0,"",SUM(R532:AC532))</f>
        <v>0</v>
      </c>
      <c r="AH532" s="310">
        <f t="shared" ref="AH532:AO532" si="641">SUMIFS(AH$573:AH$577,$AT$573:$AT$577,$AT532,$AD$573:$AD$577,$AD532)</f>
        <v>0</v>
      </c>
      <c r="AI532" s="310">
        <f t="shared" si="641"/>
        <v>0</v>
      </c>
      <c r="AJ532" s="310">
        <f t="shared" si="641"/>
        <v>0</v>
      </c>
      <c r="AK532" s="310">
        <f t="shared" si="641"/>
        <v>0</v>
      </c>
      <c r="AL532" s="310">
        <f t="shared" si="641"/>
        <v>0</v>
      </c>
      <c r="AM532" s="310">
        <f t="shared" si="641"/>
        <v>0</v>
      </c>
      <c r="AN532" s="310">
        <f t="shared" si="641"/>
        <v>0</v>
      </c>
      <c r="AO532" s="310">
        <f t="shared" si="641"/>
        <v>0</v>
      </c>
      <c r="AP532" s="327"/>
      <c r="AS532" s="311" t="str">
        <f>IF(C530="","",C530)</f>
        <v/>
      </c>
      <c r="AT532" s="311" t="str">
        <f>IF(D530="","",D530)</f>
        <v>中国</v>
      </c>
    </row>
    <row r="533" spans="2:47" ht="13.5" hidden="1" customHeight="1">
      <c r="B533" s="313"/>
      <c r="C533" s="675"/>
      <c r="D533" s="675" t="s">
        <v>289</v>
      </c>
      <c r="E533" s="31" t="s">
        <v>279</v>
      </c>
      <c r="F533" s="315">
        <f t="shared" si="639"/>
        <v>0</v>
      </c>
      <c r="G533" s="315">
        <f t="shared" si="639"/>
        <v>0</v>
      </c>
      <c r="H533" s="315">
        <f t="shared" si="639"/>
        <v>0</v>
      </c>
      <c r="I533" s="315">
        <f t="shared" si="639"/>
        <v>0</v>
      </c>
      <c r="J533" s="315">
        <f t="shared" si="639"/>
        <v>0</v>
      </c>
      <c r="K533" s="315">
        <f t="shared" si="639"/>
        <v>0</v>
      </c>
      <c r="L533" s="315">
        <f t="shared" si="639"/>
        <v>0</v>
      </c>
      <c r="M533" s="315">
        <f t="shared" si="639"/>
        <v>0</v>
      </c>
      <c r="N533" s="315">
        <f t="shared" si="639"/>
        <v>0</v>
      </c>
      <c r="O533" s="315">
        <f t="shared" si="639"/>
        <v>0</v>
      </c>
      <c r="P533" s="315">
        <f t="shared" si="640"/>
        <v>0</v>
      </c>
      <c r="Q533" s="315">
        <f t="shared" si="640"/>
        <v>0</v>
      </c>
      <c r="R533" s="315">
        <f t="shared" si="640"/>
        <v>0</v>
      </c>
      <c r="S533" s="315">
        <f t="shared" si="640"/>
        <v>0</v>
      </c>
      <c r="T533" s="315">
        <f t="shared" si="640"/>
        <v>0</v>
      </c>
      <c r="U533" s="315">
        <f t="shared" si="640"/>
        <v>0</v>
      </c>
      <c r="V533" s="315">
        <f t="shared" si="640"/>
        <v>0</v>
      </c>
      <c r="W533" s="315">
        <f t="shared" si="640"/>
        <v>0</v>
      </c>
      <c r="X533" s="315">
        <f t="shared" si="640"/>
        <v>0</v>
      </c>
      <c r="Y533" s="315">
        <f t="shared" si="640"/>
        <v>0</v>
      </c>
      <c r="Z533" s="315">
        <f t="shared" si="640"/>
        <v>0</v>
      </c>
      <c r="AA533" s="315">
        <f t="shared" si="640"/>
        <v>0</v>
      </c>
      <c r="AB533" s="315">
        <f t="shared" si="640"/>
        <v>0</v>
      </c>
      <c r="AC533" s="315">
        <f t="shared" si="640"/>
        <v>0</v>
      </c>
      <c r="AD533" s="676" t="s">
        <v>279</v>
      </c>
      <c r="AE533" s="31" t="s">
        <v>171</v>
      </c>
      <c r="AF533" s="310">
        <f>IF(COUNT(J533)=0,"",J533)</f>
        <v>0</v>
      </c>
      <c r="AG533" s="310">
        <f>IF(COUNT(V533)=0,"",V533)</f>
        <v>0</v>
      </c>
      <c r="AH533" s="315">
        <f t="shared" ref="AH533:AO534" si="642">SUMIFS(AH$573:AH$577,$AT$573:$AT$577,$AT533,$AE$573:$AE$577,$AE533)</f>
        <v>0</v>
      </c>
      <c r="AI533" s="315">
        <f t="shared" si="642"/>
        <v>0</v>
      </c>
      <c r="AJ533" s="315">
        <f t="shared" si="642"/>
        <v>0</v>
      </c>
      <c r="AK533" s="315">
        <f t="shared" si="642"/>
        <v>0</v>
      </c>
      <c r="AL533" s="315">
        <f t="shared" si="642"/>
        <v>0</v>
      </c>
      <c r="AM533" s="315">
        <f t="shared" si="642"/>
        <v>0</v>
      </c>
      <c r="AN533" s="315">
        <f t="shared" si="642"/>
        <v>0</v>
      </c>
      <c r="AO533" s="315">
        <f t="shared" si="642"/>
        <v>0</v>
      </c>
      <c r="AP533" s="329"/>
      <c r="AS533" s="311" t="str">
        <f>IF(C533="","",C533)</f>
        <v/>
      </c>
      <c r="AT533" s="311" t="str">
        <f>IF(D533="","",D533)</f>
        <v>四国</v>
      </c>
    </row>
    <row r="534" spans="2:47" ht="13.5" hidden="1" customHeight="1">
      <c r="B534" s="313"/>
      <c r="C534" s="675"/>
      <c r="D534" s="675"/>
      <c r="E534" s="301"/>
      <c r="F534" s="316"/>
      <c r="G534" s="316"/>
      <c r="H534" s="316"/>
      <c r="I534" s="316"/>
      <c r="J534" s="316"/>
      <c r="K534" s="316"/>
      <c r="L534" s="316"/>
      <c r="M534" s="316"/>
      <c r="N534" s="316"/>
      <c r="O534" s="316"/>
      <c r="P534" s="316"/>
      <c r="Q534" s="316"/>
      <c r="R534" s="316"/>
      <c r="S534" s="316"/>
      <c r="T534" s="316"/>
      <c r="U534" s="316"/>
      <c r="V534" s="316"/>
      <c r="W534" s="316"/>
      <c r="X534" s="316"/>
      <c r="Y534" s="316"/>
      <c r="Z534" s="316"/>
      <c r="AA534" s="316"/>
      <c r="AB534" s="316"/>
      <c r="AC534" s="316"/>
      <c r="AD534" s="677"/>
      <c r="AE534" s="31" t="s">
        <v>172</v>
      </c>
      <c r="AF534" s="310">
        <f>IF(COUNT(O533)=0,"",O533)</f>
        <v>0</v>
      </c>
      <c r="AG534" s="310">
        <f>IF(COUNT(AA533)=0,"",AA533)</f>
        <v>0</v>
      </c>
      <c r="AH534" s="310">
        <f t="shared" si="642"/>
        <v>0</v>
      </c>
      <c r="AI534" s="310">
        <f t="shared" si="642"/>
        <v>0</v>
      </c>
      <c r="AJ534" s="310">
        <f t="shared" si="642"/>
        <v>0</v>
      </c>
      <c r="AK534" s="310">
        <f t="shared" si="642"/>
        <v>0</v>
      </c>
      <c r="AL534" s="310">
        <f t="shared" si="642"/>
        <v>0</v>
      </c>
      <c r="AM534" s="310">
        <f t="shared" si="642"/>
        <v>0</v>
      </c>
      <c r="AN534" s="310">
        <f t="shared" si="642"/>
        <v>0</v>
      </c>
      <c r="AO534" s="310">
        <f t="shared" si="642"/>
        <v>0</v>
      </c>
      <c r="AP534" s="327"/>
      <c r="AS534" s="311" t="str">
        <f>IF(C533="","",C533)</f>
        <v/>
      </c>
      <c r="AT534" s="311" t="str">
        <f>IF(D533="","",D533)</f>
        <v>四国</v>
      </c>
    </row>
    <row r="535" spans="2:47" ht="13.5" hidden="1" customHeight="1">
      <c r="B535" s="313"/>
      <c r="C535" s="675"/>
      <c r="D535" s="675"/>
      <c r="E535" s="31" t="s">
        <v>280</v>
      </c>
      <c r="F535" s="315">
        <f t="shared" ref="F535:O536" si="643">SUMIFS(F$573:F$577,$AT$573:$AT$577,$AT535,$E$573:$E$577,$E535)</f>
        <v>0</v>
      </c>
      <c r="G535" s="315">
        <f t="shared" si="643"/>
        <v>0</v>
      </c>
      <c r="H535" s="315">
        <f t="shared" si="643"/>
        <v>0</v>
      </c>
      <c r="I535" s="315">
        <f t="shared" si="643"/>
        <v>0</v>
      </c>
      <c r="J535" s="315">
        <f t="shared" si="643"/>
        <v>0</v>
      </c>
      <c r="K535" s="315">
        <f t="shared" si="643"/>
        <v>0</v>
      </c>
      <c r="L535" s="315">
        <f t="shared" si="643"/>
        <v>0</v>
      </c>
      <c r="M535" s="315">
        <f t="shared" si="643"/>
        <v>0</v>
      </c>
      <c r="N535" s="315">
        <f t="shared" si="643"/>
        <v>0</v>
      </c>
      <c r="O535" s="315">
        <f t="shared" si="643"/>
        <v>0</v>
      </c>
      <c r="P535" s="315">
        <f t="shared" ref="P535:AC536" si="644">SUMIFS(P$573:P$577,$AT$573:$AT$577,$AT535,$E$573:$E$577,$E535)</f>
        <v>0</v>
      </c>
      <c r="Q535" s="315">
        <f t="shared" si="644"/>
        <v>0</v>
      </c>
      <c r="R535" s="315">
        <f t="shared" si="644"/>
        <v>0</v>
      </c>
      <c r="S535" s="315">
        <f t="shared" si="644"/>
        <v>0</v>
      </c>
      <c r="T535" s="315">
        <f t="shared" si="644"/>
        <v>0</v>
      </c>
      <c r="U535" s="315">
        <f t="shared" si="644"/>
        <v>0</v>
      </c>
      <c r="V535" s="315">
        <f t="shared" si="644"/>
        <v>0</v>
      </c>
      <c r="W535" s="315">
        <f t="shared" si="644"/>
        <v>0</v>
      </c>
      <c r="X535" s="315">
        <f t="shared" si="644"/>
        <v>0</v>
      </c>
      <c r="Y535" s="315">
        <f t="shared" si="644"/>
        <v>0</v>
      </c>
      <c r="Z535" s="315">
        <f t="shared" si="644"/>
        <v>0</v>
      </c>
      <c r="AA535" s="315">
        <f t="shared" si="644"/>
        <v>0</v>
      </c>
      <c r="AB535" s="315">
        <f t="shared" si="644"/>
        <v>0</v>
      </c>
      <c r="AC535" s="315">
        <f t="shared" si="644"/>
        <v>0</v>
      </c>
      <c r="AD535" s="678" t="s">
        <v>281</v>
      </c>
      <c r="AE535" s="679"/>
      <c r="AF535" s="310">
        <f>IF(COUNT(F535:Q535)=0,"",SUM(F535:Q535))</f>
        <v>0</v>
      </c>
      <c r="AG535" s="310">
        <f>IF(COUNT(R535:AC535)=0,"",SUM(R535:AC535))</f>
        <v>0</v>
      </c>
      <c r="AH535" s="310">
        <f t="shared" ref="AH535:AO535" si="645">SUMIFS(AH$573:AH$577,$AT$573:$AT$577,$AT535,$AD$573:$AD$577,$AD535)</f>
        <v>0</v>
      </c>
      <c r="AI535" s="310">
        <f t="shared" si="645"/>
        <v>0</v>
      </c>
      <c r="AJ535" s="310">
        <f t="shared" si="645"/>
        <v>0</v>
      </c>
      <c r="AK535" s="310">
        <f t="shared" si="645"/>
        <v>0</v>
      </c>
      <c r="AL535" s="310">
        <f t="shared" si="645"/>
        <v>0</v>
      </c>
      <c r="AM535" s="310">
        <f t="shared" si="645"/>
        <v>0</v>
      </c>
      <c r="AN535" s="310">
        <f t="shared" si="645"/>
        <v>0</v>
      </c>
      <c r="AO535" s="310">
        <f t="shared" si="645"/>
        <v>0</v>
      </c>
      <c r="AP535" s="327"/>
      <c r="AS535" s="311" t="str">
        <f>IF(C533="","",C533)</f>
        <v/>
      </c>
      <c r="AT535" s="311" t="str">
        <f>IF(D533="","",D533)</f>
        <v>四国</v>
      </c>
    </row>
    <row r="536" spans="2:47" ht="13.5" hidden="1" customHeight="1">
      <c r="B536" s="313"/>
      <c r="C536" s="675"/>
      <c r="D536" s="675" t="s">
        <v>290</v>
      </c>
      <c r="E536" s="31" t="s">
        <v>279</v>
      </c>
      <c r="F536" s="315">
        <f t="shared" si="643"/>
        <v>0</v>
      </c>
      <c r="G536" s="315">
        <f t="shared" si="643"/>
        <v>0</v>
      </c>
      <c r="H536" s="315">
        <f t="shared" si="643"/>
        <v>0</v>
      </c>
      <c r="I536" s="315">
        <f t="shared" si="643"/>
        <v>0</v>
      </c>
      <c r="J536" s="315">
        <f t="shared" si="643"/>
        <v>0</v>
      </c>
      <c r="K536" s="315">
        <f t="shared" si="643"/>
        <v>0</v>
      </c>
      <c r="L536" s="315">
        <f t="shared" si="643"/>
        <v>0</v>
      </c>
      <c r="M536" s="315">
        <f t="shared" si="643"/>
        <v>0</v>
      </c>
      <c r="N536" s="315">
        <f t="shared" si="643"/>
        <v>0</v>
      </c>
      <c r="O536" s="315">
        <f t="shared" si="643"/>
        <v>0</v>
      </c>
      <c r="P536" s="315">
        <f t="shared" si="644"/>
        <v>0</v>
      </c>
      <c r="Q536" s="315">
        <f t="shared" si="644"/>
        <v>0</v>
      </c>
      <c r="R536" s="315">
        <f t="shared" si="644"/>
        <v>0</v>
      </c>
      <c r="S536" s="315">
        <f t="shared" si="644"/>
        <v>0</v>
      </c>
      <c r="T536" s="315">
        <f t="shared" si="644"/>
        <v>0</v>
      </c>
      <c r="U536" s="315">
        <f t="shared" si="644"/>
        <v>0</v>
      </c>
      <c r="V536" s="315">
        <f t="shared" si="644"/>
        <v>0</v>
      </c>
      <c r="W536" s="315">
        <f t="shared" si="644"/>
        <v>0</v>
      </c>
      <c r="X536" s="315">
        <f t="shared" si="644"/>
        <v>0</v>
      </c>
      <c r="Y536" s="315">
        <f t="shared" si="644"/>
        <v>0</v>
      </c>
      <c r="Z536" s="315">
        <f t="shared" si="644"/>
        <v>0</v>
      </c>
      <c r="AA536" s="315">
        <f t="shared" si="644"/>
        <v>0</v>
      </c>
      <c r="AB536" s="315">
        <f t="shared" si="644"/>
        <v>0</v>
      </c>
      <c r="AC536" s="315">
        <f t="shared" si="644"/>
        <v>0</v>
      </c>
      <c r="AD536" s="676" t="s">
        <v>279</v>
      </c>
      <c r="AE536" s="31" t="s">
        <v>171</v>
      </c>
      <c r="AF536" s="310">
        <f>IF(COUNT(J536)=0,"",J536)</f>
        <v>0</v>
      </c>
      <c r="AG536" s="310">
        <f>IF(COUNT(V536)=0,"",V536)</f>
        <v>0</v>
      </c>
      <c r="AH536" s="315">
        <f t="shared" ref="AH536:AO537" si="646">SUMIFS(AH$573:AH$577,$AT$573:$AT$577,$AT536,$AE$573:$AE$577,$AE536)</f>
        <v>0</v>
      </c>
      <c r="AI536" s="315">
        <f t="shared" si="646"/>
        <v>0</v>
      </c>
      <c r="AJ536" s="315">
        <f t="shared" si="646"/>
        <v>0</v>
      </c>
      <c r="AK536" s="315">
        <f t="shared" si="646"/>
        <v>0</v>
      </c>
      <c r="AL536" s="315">
        <f t="shared" si="646"/>
        <v>0</v>
      </c>
      <c r="AM536" s="315">
        <f t="shared" si="646"/>
        <v>0</v>
      </c>
      <c r="AN536" s="315">
        <f t="shared" si="646"/>
        <v>0</v>
      </c>
      <c r="AO536" s="315">
        <f t="shared" si="646"/>
        <v>0</v>
      </c>
      <c r="AP536" s="329"/>
      <c r="AS536" s="311" t="str">
        <f>IF(C536="","",C536)</f>
        <v/>
      </c>
      <c r="AT536" s="311" t="str">
        <f>IF(D536="","",D536)</f>
        <v>九州</v>
      </c>
    </row>
    <row r="537" spans="2:47" ht="13.5" hidden="1" customHeight="1">
      <c r="B537" s="313"/>
      <c r="C537" s="675"/>
      <c r="D537" s="675"/>
      <c r="E537" s="301"/>
      <c r="F537" s="316"/>
      <c r="G537" s="316"/>
      <c r="H537" s="316"/>
      <c r="I537" s="316"/>
      <c r="J537" s="316"/>
      <c r="K537" s="316"/>
      <c r="L537" s="316"/>
      <c r="M537" s="316"/>
      <c r="N537" s="316"/>
      <c r="O537" s="316"/>
      <c r="P537" s="316"/>
      <c r="Q537" s="316"/>
      <c r="R537" s="316"/>
      <c r="S537" s="316"/>
      <c r="T537" s="316"/>
      <c r="U537" s="316"/>
      <c r="V537" s="316"/>
      <c r="W537" s="316"/>
      <c r="X537" s="316"/>
      <c r="Y537" s="316"/>
      <c r="Z537" s="316"/>
      <c r="AA537" s="316"/>
      <c r="AB537" s="316"/>
      <c r="AC537" s="316"/>
      <c r="AD537" s="677"/>
      <c r="AE537" s="31" t="s">
        <v>172</v>
      </c>
      <c r="AF537" s="310">
        <f>IF(COUNT(O536)=0,"",O536)</f>
        <v>0</v>
      </c>
      <c r="AG537" s="310">
        <f>IF(COUNT(AA536)=0,"",AA536)</f>
        <v>0</v>
      </c>
      <c r="AH537" s="310">
        <f t="shared" si="646"/>
        <v>0</v>
      </c>
      <c r="AI537" s="310">
        <f t="shared" si="646"/>
        <v>0</v>
      </c>
      <c r="AJ537" s="310">
        <f t="shared" si="646"/>
        <v>0</v>
      </c>
      <c r="AK537" s="310">
        <f t="shared" si="646"/>
        <v>0</v>
      </c>
      <c r="AL537" s="310">
        <f t="shared" si="646"/>
        <v>0</v>
      </c>
      <c r="AM537" s="310">
        <f t="shared" si="646"/>
        <v>0</v>
      </c>
      <c r="AN537" s="310">
        <f t="shared" si="646"/>
        <v>0</v>
      </c>
      <c r="AO537" s="310">
        <f t="shared" si="646"/>
        <v>0</v>
      </c>
      <c r="AP537" s="327"/>
      <c r="AS537" s="311" t="str">
        <f>IF(C536="","",C536)</f>
        <v/>
      </c>
      <c r="AT537" s="311" t="str">
        <f>IF(D536="","",D536)</f>
        <v>九州</v>
      </c>
    </row>
    <row r="538" spans="2:47" ht="13.5" hidden="1" customHeight="1">
      <c r="B538" s="313"/>
      <c r="C538" s="675"/>
      <c r="D538" s="675"/>
      <c r="E538" s="31" t="s">
        <v>280</v>
      </c>
      <c r="F538" s="315">
        <f t="shared" ref="F538:AC538" si="647">SUMIFS(F$573:F$577,$AT$573:$AT$577,$AT538,$E$573:$E$577,$E538)</f>
        <v>0</v>
      </c>
      <c r="G538" s="315">
        <f t="shared" si="647"/>
        <v>0</v>
      </c>
      <c r="H538" s="315">
        <f t="shared" si="647"/>
        <v>0</v>
      </c>
      <c r="I538" s="315">
        <f t="shared" si="647"/>
        <v>0</v>
      </c>
      <c r="J538" s="315">
        <f t="shared" si="647"/>
        <v>0</v>
      </c>
      <c r="K538" s="315">
        <f t="shared" si="647"/>
        <v>0</v>
      </c>
      <c r="L538" s="315">
        <f t="shared" si="647"/>
        <v>0</v>
      </c>
      <c r="M538" s="315">
        <f t="shared" si="647"/>
        <v>0</v>
      </c>
      <c r="N538" s="315">
        <f t="shared" si="647"/>
        <v>0</v>
      </c>
      <c r="O538" s="315">
        <f t="shared" si="647"/>
        <v>0</v>
      </c>
      <c r="P538" s="315">
        <f t="shared" si="647"/>
        <v>0</v>
      </c>
      <c r="Q538" s="315">
        <f t="shared" si="647"/>
        <v>0</v>
      </c>
      <c r="R538" s="315">
        <f t="shared" si="647"/>
        <v>0</v>
      </c>
      <c r="S538" s="315">
        <f t="shared" si="647"/>
        <v>0</v>
      </c>
      <c r="T538" s="315">
        <f t="shared" si="647"/>
        <v>0</v>
      </c>
      <c r="U538" s="315">
        <f t="shared" si="647"/>
        <v>0</v>
      </c>
      <c r="V538" s="315">
        <f t="shared" si="647"/>
        <v>0</v>
      </c>
      <c r="W538" s="315">
        <f t="shared" si="647"/>
        <v>0</v>
      </c>
      <c r="X538" s="315">
        <f t="shared" si="647"/>
        <v>0</v>
      </c>
      <c r="Y538" s="315">
        <f t="shared" si="647"/>
        <v>0</v>
      </c>
      <c r="Z538" s="315">
        <f t="shared" si="647"/>
        <v>0</v>
      </c>
      <c r="AA538" s="315">
        <f t="shared" si="647"/>
        <v>0</v>
      </c>
      <c r="AB538" s="315">
        <f t="shared" si="647"/>
        <v>0</v>
      </c>
      <c r="AC538" s="315">
        <f t="shared" si="647"/>
        <v>0</v>
      </c>
      <c r="AD538" s="678" t="s">
        <v>281</v>
      </c>
      <c r="AE538" s="679"/>
      <c r="AF538" s="310">
        <f>IF(COUNT(F538:Q538)=0,"",SUM(F538:Q538))</f>
        <v>0</v>
      </c>
      <c r="AG538" s="310">
        <f>IF(COUNT(R538:AC538)=0,"",SUM(R538:AC538))</f>
        <v>0</v>
      </c>
      <c r="AH538" s="310">
        <f t="shared" ref="AH538:AO538" si="648">SUMIFS(AH$573:AH$577,$AT$573:$AT$577,$AT538,$AD$573:$AD$577,$AD538)</f>
        <v>0</v>
      </c>
      <c r="AI538" s="310">
        <f t="shared" si="648"/>
        <v>0</v>
      </c>
      <c r="AJ538" s="310">
        <f t="shared" si="648"/>
        <v>0</v>
      </c>
      <c r="AK538" s="310">
        <f t="shared" si="648"/>
        <v>0</v>
      </c>
      <c r="AL538" s="310">
        <f t="shared" si="648"/>
        <v>0</v>
      </c>
      <c r="AM538" s="310">
        <f t="shared" si="648"/>
        <v>0</v>
      </c>
      <c r="AN538" s="310">
        <f t="shared" si="648"/>
        <v>0</v>
      </c>
      <c r="AO538" s="310">
        <f t="shared" si="648"/>
        <v>0</v>
      </c>
      <c r="AP538" s="327"/>
      <c r="AS538" s="311" t="str">
        <f>IF(C536="","",C536)</f>
        <v/>
      </c>
      <c r="AT538" s="311" t="str">
        <f>IF(D536="","",D536)</f>
        <v>九州</v>
      </c>
    </row>
    <row r="539" spans="2:47" ht="13.5" hidden="1" customHeight="1">
      <c r="C539" s="317"/>
      <c r="D539" s="317"/>
      <c r="E539" s="317"/>
      <c r="F539" s="317"/>
      <c r="G539" s="317"/>
      <c r="H539" s="317"/>
      <c r="I539" s="317"/>
      <c r="J539" s="317"/>
      <c r="K539" s="317"/>
      <c r="L539" s="317"/>
      <c r="M539" s="317"/>
      <c r="N539" s="317"/>
      <c r="O539" s="317"/>
      <c r="P539" s="317"/>
      <c r="Q539" s="317"/>
      <c r="R539" s="317"/>
      <c r="S539" s="317"/>
      <c r="T539" s="317"/>
      <c r="U539" s="317"/>
      <c r="V539" s="317"/>
      <c r="W539" s="317"/>
      <c r="X539" s="317"/>
      <c r="Y539" s="317"/>
      <c r="Z539" s="317"/>
      <c r="AA539" s="317"/>
      <c r="AB539" s="317"/>
      <c r="AC539" s="317"/>
      <c r="AD539" s="317"/>
      <c r="AE539" s="317"/>
      <c r="AF539" s="317"/>
      <c r="AG539" s="317"/>
      <c r="AH539" s="317"/>
      <c r="AI539" s="317"/>
      <c r="AJ539" s="317"/>
      <c r="AK539" s="317"/>
      <c r="AL539" s="317"/>
      <c r="AM539" s="317"/>
      <c r="AN539" s="317"/>
      <c r="AO539" s="317"/>
      <c r="AP539" s="317"/>
    </row>
    <row r="540" spans="2:47" ht="13.5" hidden="1" customHeight="1">
      <c r="C540" s="317" t="s">
        <v>296</v>
      </c>
      <c r="D540" s="317"/>
      <c r="E540" s="317"/>
      <c r="F540" s="317"/>
      <c r="G540" s="317"/>
      <c r="H540" s="317"/>
      <c r="I540" s="317"/>
      <c r="J540" s="317"/>
      <c r="K540" s="317"/>
      <c r="L540" s="317"/>
      <c r="M540" s="317"/>
      <c r="N540" s="317"/>
      <c r="O540" s="317"/>
      <c r="P540" s="317"/>
      <c r="Q540" s="317"/>
      <c r="R540" s="317"/>
      <c r="S540" s="317"/>
      <c r="T540" s="317"/>
      <c r="U540" s="317"/>
      <c r="V540" s="317"/>
      <c r="W540" s="317"/>
      <c r="X540" s="317"/>
      <c r="Y540" s="317"/>
      <c r="Z540" s="317"/>
      <c r="AA540" s="317"/>
      <c r="AB540" s="317"/>
      <c r="AC540" s="317"/>
      <c r="AD540" s="317"/>
      <c r="AE540" s="317"/>
      <c r="AF540" s="317"/>
      <c r="AG540" s="317"/>
      <c r="AH540" s="317"/>
      <c r="AI540" s="317"/>
      <c r="AJ540" s="317"/>
      <c r="AK540" s="317"/>
      <c r="AL540" s="317"/>
      <c r="AM540" s="317"/>
      <c r="AN540" s="317"/>
      <c r="AO540" s="317"/>
      <c r="AP540" s="317"/>
    </row>
    <row r="541" spans="2:47" ht="13.5" hidden="1" customHeight="1">
      <c r="B541" s="312"/>
      <c r="C541" s="693" t="s">
        <v>277</v>
      </c>
      <c r="D541" s="693" t="s">
        <v>278</v>
      </c>
      <c r="E541" s="680" t="s">
        <v>176</v>
      </c>
      <c r="F541" s="682" t="e">
        <f>DATE(#REF!,1,1)</f>
        <v>#REF!</v>
      </c>
      <c r="G541" s="682"/>
      <c r="H541" s="682"/>
      <c r="I541" s="682"/>
      <c r="J541" s="682"/>
      <c r="K541" s="682"/>
      <c r="L541" s="682"/>
      <c r="M541" s="682"/>
      <c r="N541" s="682"/>
      <c r="O541" s="682"/>
      <c r="P541" s="682"/>
      <c r="Q541" s="682"/>
      <c r="R541" s="682" t="e">
        <f>DATE(#REF!,1,1)</f>
        <v>#REF!</v>
      </c>
      <c r="S541" s="682"/>
      <c r="T541" s="682"/>
      <c r="U541" s="682"/>
      <c r="V541" s="682"/>
      <c r="W541" s="682"/>
      <c r="X541" s="682"/>
      <c r="Y541" s="682"/>
      <c r="Z541" s="682"/>
      <c r="AA541" s="682"/>
      <c r="AB541" s="682"/>
      <c r="AC541" s="682"/>
      <c r="AD541" s="680" t="s">
        <v>175</v>
      </c>
      <c r="AE541" s="683"/>
      <c r="AF541" s="692" t="e">
        <f>DATE(#REF!,1,1)</f>
        <v>#REF!</v>
      </c>
      <c r="AG541" s="692" t="e">
        <f>DATE(#REF!+1,1,1)</f>
        <v>#REF!</v>
      </c>
      <c r="AH541" s="692" t="e">
        <f>DATE(#REF!+2,1,1)</f>
        <v>#REF!</v>
      </c>
      <c r="AI541" s="692" t="e">
        <f>DATE(#REF!+3,1,1)</f>
        <v>#REF!</v>
      </c>
      <c r="AJ541" s="692" t="e">
        <f>DATE(#REF!+4,1,1)</f>
        <v>#REF!</v>
      </c>
      <c r="AK541" s="692" t="e">
        <f>DATE(#REF!+5,1,1)</f>
        <v>#REF!</v>
      </c>
      <c r="AL541" s="692" t="e">
        <f>DATE(#REF!+6,1,1)</f>
        <v>#REF!</v>
      </c>
      <c r="AM541" s="692" t="e">
        <f>DATE(#REF!+7,1,1)</f>
        <v>#REF!</v>
      </c>
      <c r="AN541" s="692" t="e">
        <f>DATE(#REF!+8,1,1)</f>
        <v>#REF!</v>
      </c>
      <c r="AO541" s="692" t="e">
        <f>DATE(#REF!+9,1,1)</f>
        <v>#REF!</v>
      </c>
      <c r="AP541" s="328"/>
      <c r="AS541" s="14" t="s">
        <v>114</v>
      </c>
      <c r="AT541" s="14" t="str">
        <f>IF(COUNT(E543:AO569)&gt;0,"○","")</f>
        <v/>
      </c>
    </row>
    <row r="542" spans="2:47" ht="13.5" hidden="1" customHeight="1">
      <c r="B542" s="313"/>
      <c r="C542" s="693"/>
      <c r="D542" s="693"/>
      <c r="E542" s="681"/>
      <c r="F542" s="314" t="s">
        <v>173</v>
      </c>
      <c r="G542" s="314" t="s">
        <v>174</v>
      </c>
      <c r="H542" s="314" t="s">
        <v>161</v>
      </c>
      <c r="I542" s="314" t="s">
        <v>162</v>
      </c>
      <c r="J542" s="314" t="s">
        <v>163</v>
      </c>
      <c r="K542" s="314" t="s">
        <v>164</v>
      </c>
      <c r="L542" s="314" t="s">
        <v>165</v>
      </c>
      <c r="M542" s="314" t="s">
        <v>166</v>
      </c>
      <c r="N542" s="314" t="s">
        <v>167</v>
      </c>
      <c r="O542" s="314" t="s">
        <v>168</v>
      </c>
      <c r="P542" s="314" t="s">
        <v>169</v>
      </c>
      <c r="Q542" s="314" t="s">
        <v>170</v>
      </c>
      <c r="R542" s="314" t="s">
        <v>173</v>
      </c>
      <c r="S542" s="314" t="s">
        <v>174</v>
      </c>
      <c r="T542" s="314" t="s">
        <v>161</v>
      </c>
      <c r="U542" s="314" t="s">
        <v>162</v>
      </c>
      <c r="V542" s="314" t="s">
        <v>163</v>
      </c>
      <c r="W542" s="314" t="s">
        <v>164</v>
      </c>
      <c r="X542" s="314" t="s">
        <v>165</v>
      </c>
      <c r="Y542" s="314" t="s">
        <v>166</v>
      </c>
      <c r="Z542" s="314" t="s">
        <v>167</v>
      </c>
      <c r="AA542" s="314" t="s">
        <v>168</v>
      </c>
      <c r="AB542" s="314" t="s">
        <v>169</v>
      </c>
      <c r="AC542" s="314" t="s">
        <v>170</v>
      </c>
      <c r="AD542" s="681"/>
      <c r="AE542" s="684"/>
      <c r="AF542" s="692"/>
      <c r="AG542" s="692"/>
      <c r="AH542" s="692"/>
      <c r="AI542" s="692"/>
      <c r="AJ542" s="692"/>
      <c r="AK542" s="692"/>
      <c r="AL542" s="692"/>
      <c r="AM542" s="692"/>
      <c r="AN542" s="692"/>
      <c r="AO542" s="692"/>
      <c r="AP542" s="328"/>
      <c r="AU542" s="14"/>
    </row>
    <row r="543" spans="2:47" ht="13.5" hidden="1" customHeight="1">
      <c r="B543" s="313"/>
      <c r="C543" s="675" t="s">
        <v>276</v>
      </c>
      <c r="D543" s="675"/>
      <c r="E543" s="31" t="s">
        <v>279</v>
      </c>
      <c r="F543" s="315" t="str">
        <f>IF(AND(F481=0,F512=0),"",ROUND(F512-F481,#REF!))</f>
        <v/>
      </c>
      <c r="G543" s="315" t="str">
        <f>IF(AND(G481=0,G512=0),"",ROUND(G512-G481,#REF!))</f>
        <v/>
      </c>
      <c r="H543" s="315" t="str">
        <f>IF(AND(H481=0,H512=0),"",ROUND(H512-H481,#REF!))</f>
        <v/>
      </c>
      <c r="I543" s="315" t="str">
        <f>IF(AND(I481=0,I512=0),"",ROUND(I512-I481,#REF!))</f>
        <v/>
      </c>
      <c r="J543" s="315" t="str">
        <f>IF(AND(J481=0,J512=0),"",ROUND(J512-J481,#REF!))</f>
        <v/>
      </c>
      <c r="K543" s="315" t="str">
        <f>IF(AND(K481=0,K512=0),"",ROUND(K512-K481,#REF!))</f>
        <v/>
      </c>
      <c r="L543" s="315" t="str">
        <f>IF(AND(L481=0,L512=0),"",ROUND(L512-L481,#REF!))</f>
        <v/>
      </c>
      <c r="M543" s="315" t="str">
        <f>IF(AND(M481=0,M512=0),"",ROUND(M512-M481,#REF!))</f>
        <v/>
      </c>
      <c r="N543" s="315" t="str">
        <f>IF(AND(N481=0,N512=0),"",ROUND(N512-N481,#REF!))</f>
        <v/>
      </c>
      <c r="O543" s="315" t="str">
        <f>IF(AND(O481=0,O512=0),"",ROUND(O512-O481,#REF!))</f>
        <v/>
      </c>
      <c r="P543" s="315" t="str">
        <f>IF(AND(P481=0,P512=0),"",ROUND(P512-P481,#REF!))</f>
        <v/>
      </c>
      <c r="Q543" s="315" t="str">
        <f>IF(AND(Q481=0,Q512=0),"",ROUND(Q512-Q481,#REF!))</f>
        <v/>
      </c>
      <c r="R543" s="315" t="str">
        <f>IF(AND(R481=0,R512=0),"",ROUND(R512-R481,#REF!))</f>
        <v/>
      </c>
      <c r="S543" s="315" t="str">
        <f>IF(AND(S481=0,S512=0),"",ROUND(S512-S481,#REF!))</f>
        <v/>
      </c>
      <c r="T543" s="315" t="str">
        <f>IF(AND(T481=0,T512=0),"",ROUND(T512-T481,#REF!))</f>
        <v/>
      </c>
      <c r="U543" s="315" t="str">
        <f>IF(AND(U481=0,U512=0),"",ROUND(U512-U481,#REF!))</f>
        <v/>
      </c>
      <c r="V543" s="315" t="str">
        <f>IF(AND(V481=0,V512=0),"",ROUND(V512-V481,#REF!))</f>
        <v/>
      </c>
      <c r="W543" s="315" t="str">
        <f>IF(AND(W481=0,W512=0),"",ROUND(W512-W481,#REF!))</f>
        <v/>
      </c>
      <c r="X543" s="315" t="str">
        <f>IF(AND(X481=0,X512=0),"",ROUND(X512-X481,#REF!))</f>
        <v/>
      </c>
      <c r="Y543" s="315" t="str">
        <f>IF(AND(Y481=0,Y512=0),"",ROUND(Y512-Y481,#REF!))</f>
        <v/>
      </c>
      <c r="Z543" s="315" t="str">
        <f>IF(AND(Z481=0,Z512=0),"",ROUND(Z512-Z481,#REF!))</f>
        <v/>
      </c>
      <c r="AA543" s="315" t="str">
        <f>IF(AND(AA481=0,AA512=0),"",ROUND(AA512-AA481,#REF!))</f>
        <v/>
      </c>
      <c r="AB543" s="315" t="str">
        <f>IF(AND(AB481=0,AB512=0),"",ROUND(AB512-AB481,#REF!))</f>
        <v/>
      </c>
      <c r="AC543" s="315" t="str">
        <f>IF(AND(AC481=0,AC512=0),"",ROUND(AC512-AC481,#REF!))</f>
        <v/>
      </c>
      <c r="AD543" s="676" t="s">
        <v>279</v>
      </c>
      <c r="AE543" s="31" t="s">
        <v>171</v>
      </c>
      <c r="AF543" s="310" t="str">
        <f>IF(COUNT(J543)=0,"",J543)</f>
        <v/>
      </c>
      <c r="AG543" s="310" t="str">
        <f>IF(COUNT(V543)=0,"",V543)</f>
        <v/>
      </c>
      <c r="AH543" s="315" t="str">
        <f>IF(AND(AH481=0,AH512=0),"",ROUND(AH512-AH481,#REF!))</f>
        <v/>
      </c>
      <c r="AI543" s="315" t="str">
        <f>IF(AND(AI481=0,AI512=0),"",ROUND(AI512-AI481,#REF!))</f>
        <v/>
      </c>
      <c r="AJ543" s="315" t="str">
        <f>IF(AND(AJ481=0,AJ512=0),"",ROUND(AJ512-AJ481,#REF!))</f>
        <v/>
      </c>
      <c r="AK543" s="315" t="str">
        <f>IF(AND(AK481=0,AK512=0),"",ROUND(AK512-AK481,#REF!))</f>
        <v/>
      </c>
      <c r="AL543" s="315" t="str">
        <f>IF(AND(AL481=0,AL512=0),"",ROUND(AL512-AL481,#REF!))</f>
        <v/>
      </c>
      <c r="AM543" s="315" t="str">
        <f>IF(AND(AM481=0,AM512=0),"",ROUND(AM512-AM481,#REF!))</f>
        <v/>
      </c>
      <c r="AN543" s="315" t="str">
        <f>IF(AND(AN481=0,AN512=0),"",ROUND(AN512-AN481,#REF!))</f>
        <v/>
      </c>
      <c r="AO543" s="315" t="str">
        <f>IF(AND(AO481=0,AO512=0),"",ROUND(AO512-AO481,#REF!))</f>
        <v/>
      </c>
      <c r="AP543" s="329"/>
      <c r="AS543" s="311"/>
      <c r="AT543" s="311"/>
    </row>
    <row r="544" spans="2:47" ht="13.5" hidden="1" customHeight="1">
      <c r="B544" s="313"/>
      <c r="C544" s="675"/>
      <c r="D544" s="675"/>
      <c r="E544" s="301"/>
      <c r="F544" s="316"/>
      <c r="G544" s="316"/>
      <c r="H544" s="316"/>
      <c r="I544" s="316"/>
      <c r="J544" s="316"/>
      <c r="K544" s="316"/>
      <c r="L544" s="316"/>
      <c r="M544" s="316"/>
      <c r="N544" s="316"/>
      <c r="O544" s="316"/>
      <c r="P544" s="316"/>
      <c r="Q544" s="316"/>
      <c r="R544" s="316"/>
      <c r="S544" s="316"/>
      <c r="T544" s="316"/>
      <c r="U544" s="316"/>
      <c r="V544" s="316"/>
      <c r="W544" s="316"/>
      <c r="X544" s="316"/>
      <c r="Y544" s="316"/>
      <c r="Z544" s="316"/>
      <c r="AA544" s="316"/>
      <c r="AB544" s="316"/>
      <c r="AC544" s="316"/>
      <c r="AD544" s="677"/>
      <c r="AE544" s="31" t="s">
        <v>172</v>
      </c>
      <c r="AF544" s="310" t="str">
        <f>IF(COUNT(O543)=0,"",O543)</f>
        <v/>
      </c>
      <c r="AG544" s="310" t="str">
        <f>IF(COUNT(AA543)=0,"",AA543)</f>
        <v/>
      </c>
      <c r="AH544" s="310" t="str">
        <f>IF(AND(AH482=0,AH513=0),"",ROUND(AH513-AH482,#REF!))</f>
        <v/>
      </c>
      <c r="AI544" s="310" t="str">
        <f>IF(AND(AI482=0,AI513=0),"",ROUND(AI513-AI482,#REF!))</f>
        <v/>
      </c>
      <c r="AJ544" s="310" t="str">
        <f>IF(AND(AJ482=0,AJ513=0),"",ROUND(AJ513-AJ482,#REF!))</f>
        <v/>
      </c>
      <c r="AK544" s="310" t="str">
        <f>IF(AND(AK482=0,AK513=0),"",ROUND(AK513-AK482,#REF!))</f>
        <v/>
      </c>
      <c r="AL544" s="310" t="str">
        <f>IF(AND(AL482=0,AL513=0),"",ROUND(AL513-AL482,#REF!))</f>
        <v/>
      </c>
      <c r="AM544" s="310" t="str">
        <f>IF(AND(AM482=0,AM513=0),"",ROUND(AM513-AM482,#REF!))</f>
        <v/>
      </c>
      <c r="AN544" s="310" t="str">
        <f>IF(AND(AN482=0,AN513=0),"",ROUND(AN513-AN482,#REF!))</f>
        <v/>
      </c>
      <c r="AO544" s="310" t="str">
        <f>IF(AND(AO482=0,AO513=0),"",ROUND(AO513-AO482,#REF!))</f>
        <v/>
      </c>
      <c r="AP544" s="327"/>
      <c r="AS544" s="311"/>
      <c r="AT544" s="311"/>
    </row>
    <row r="545" spans="2:46" ht="13.5" hidden="1" customHeight="1">
      <c r="B545" s="313"/>
      <c r="C545" s="675"/>
      <c r="D545" s="675"/>
      <c r="E545" s="31" t="s">
        <v>280</v>
      </c>
      <c r="F545" s="315" t="str">
        <f>IF(AND(F483=0,F514=0),"",ROUND(F514-F483,#REF!))</f>
        <v/>
      </c>
      <c r="G545" s="315" t="str">
        <f>IF(AND(G483=0,G514=0),"",ROUND(G514-G483,#REF!))</f>
        <v/>
      </c>
      <c r="H545" s="315" t="str">
        <f>IF(AND(H483=0,H514=0),"",ROUND(H514-H483,#REF!))</f>
        <v/>
      </c>
      <c r="I545" s="315" t="str">
        <f>IF(AND(I483=0,I514=0),"",ROUND(I514-I483,#REF!))</f>
        <v/>
      </c>
      <c r="J545" s="315" t="str">
        <f>IF(AND(J483=0,J514=0),"",ROUND(J514-J483,#REF!))</f>
        <v/>
      </c>
      <c r="K545" s="315" t="str">
        <f>IF(AND(K483=0,K514=0),"",ROUND(K514-K483,#REF!))</f>
        <v/>
      </c>
      <c r="L545" s="315" t="str">
        <f>IF(AND(L483=0,L514=0),"",ROUND(L514-L483,#REF!))</f>
        <v/>
      </c>
      <c r="M545" s="315" t="str">
        <f>IF(AND(M483=0,M514=0),"",ROUND(M514-M483,#REF!))</f>
        <v/>
      </c>
      <c r="N545" s="315" t="str">
        <f>IF(AND(N483=0,N514=0),"",ROUND(N514-N483,#REF!))</f>
        <v/>
      </c>
      <c r="O545" s="315" t="str">
        <f>IF(AND(O483=0,O514=0),"",ROUND(O514-O483,#REF!))</f>
        <v/>
      </c>
      <c r="P545" s="315" t="str">
        <f>IF(AND(P483=0,P514=0),"",ROUND(P514-P483,#REF!))</f>
        <v/>
      </c>
      <c r="Q545" s="315" t="str">
        <f>IF(AND(Q483=0,Q514=0),"",ROUND(Q514-Q483,#REF!))</f>
        <v/>
      </c>
      <c r="R545" s="315" t="str">
        <f>IF(AND(R483=0,R514=0),"",ROUND(R514-R483,#REF!))</f>
        <v/>
      </c>
      <c r="S545" s="315" t="str">
        <f>IF(AND(S483=0,S514=0),"",ROUND(S514-S483,#REF!))</f>
        <v/>
      </c>
      <c r="T545" s="315" t="str">
        <f>IF(AND(T483=0,T514=0),"",ROUND(T514-T483,#REF!))</f>
        <v/>
      </c>
      <c r="U545" s="315" t="str">
        <f>IF(AND(U483=0,U514=0),"",ROUND(U514-U483,#REF!))</f>
        <v/>
      </c>
      <c r="V545" s="315" t="str">
        <f>IF(AND(V483=0,V514=0),"",ROUND(V514-V483,#REF!))</f>
        <v/>
      </c>
      <c r="W545" s="315" t="str">
        <f>IF(AND(W483=0,W514=0),"",ROUND(W514-W483,#REF!))</f>
        <v/>
      </c>
      <c r="X545" s="315" t="str">
        <f>IF(AND(X483=0,X514=0),"",ROUND(X514-X483,#REF!))</f>
        <v/>
      </c>
      <c r="Y545" s="315" t="str">
        <f>IF(AND(Y483=0,Y514=0),"",ROUND(Y514-Y483,#REF!))</f>
        <v/>
      </c>
      <c r="Z545" s="315" t="str">
        <f>IF(AND(Z483=0,Z514=0),"",ROUND(Z514-Z483,#REF!))</f>
        <v/>
      </c>
      <c r="AA545" s="315" t="str">
        <f>IF(AND(AA483=0,AA514=0),"",ROUND(AA514-AA483,#REF!))</f>
        <v/>
      </c>
      <c r="AB545" s="315" t="str">
        <f>IF(AND(AB483=0,AB514=0),"",ROUND(AB514-AB483,#REF!))</f>
        <v/>
      </c>
      <c r="AC545" s="315" t="str">
        <f>IF(AND(AC483=0,AC514=0),"",ROUND(AC514-AC483,#REF!))</f>
        <v/>
      </c>
      <c r="AD545" s="678" t="s">
        <v>281</v>
      </c>
      <c r="AE545" s="679"/>
      <c r="AF545" s="310" t="str">
        <f>IF(COUNT(F545:Q545)=0,"",SUM(F545:Q545))</f>
        <v/>
      </c>
      <c r="AG545" s="310" t="str">
        <f>IF(COUNT(R545:AC545)=0,"",SUM(R545:AC545))</f>
        <v/>
      </c>
      <c r="AH545" s="310" t="str">
        <f>IF(AND(AH483=0,AH514=0),"",ROUND(AH514-AH483,#REF!))</f>
        <v/>
      </c>
      <c r="AI545" s="310" t="str">
        <f>IF(AND(AI483=0,AI514=0),"",ROUND(AI514-AI483,#REF!))</f>
        <v/>
      </c>
      <c r="AJ545" s="310" t="str">
        <f>IF(AND(AJ483=0,AJ514=0),"",ROUND(AJ514-AJ483,#REF!))</f>
        <v/>
      </c>
      <c r="AK545" s="310" t="str">
        <f>IF(AND(AK483=0,AK514=0),"",ROUND(AK514-AK483,#REF!))</f>
        <v/>
      </c>
      <c r="AL545" s="310" t="str">
        <f>IF(AND(AL483=0,AL514=0),"",ROUND(AL514-AL483,#REF!))</f>
        <v/>
      </c>
      <c r="AM545" s="310" t="str">
        <f>IF(AND(AM483=0,AM514=0),"",ROUND(AM514-AM483,#REF!))</f>
        <v/>
      </c>
      <c r="AN545" s="310" t="str">
        <f>IF(AND(AN483=0,AN514=0),"",ROUND(AN514-AN483,#REF!))</f>
        <v/>
      </c>
      <c r="AO545" s="310" t="str">
        <f>IF(AND(AO483=0,AO514=0),"",ROUND(AO514-AO483,#REF!))</f>
        <v/>
      </c>
      <c r="AP545" s="327"/>
      <c r="AS545" s="311"/>
      <c r="AT545" s="311"/>
    </row>
    <row r="546" spans="2:46" ht="13.5" hidden="1" customHeight="1">
      <c r="B546" s="313"/>
      <c r="C546" s="675" t="s">
        <v>283</v>
      </c>
      <c r="D546" s="675"/>
      <c r="E546" s="31" t="s">
        <v>279</v>
      </c>
      <c r="F546" s="315" t="str">
        <f>IF(AND(F484=0,F515=0),"",ROUND(F515-F484,#REF!))</f>
        <v/>
      </c>
      <c r="G546" s="315" t="str">
        <f>IF(AND(G484=0,G515=0),"",ROUND(G515-G484,#REF!))</f>
        <v/>
      </c>
      <c r="H546" s="315" t="str">
        <f>IF(AND(H484=0,H515=0),"",ROUND(H515-H484,#REF!))</f>
        <v/>
      </c>
      <c r="I546" s="315" t="str">
        <f>IF(AND(I484=0,I515=0),"",ROUND(I515-I484,#REF!))</f>
        <v/>
      </c>
      <c r="J546" s="315" t="str">
        <f>IF(AND(J484=0,J515=0),"",ROUND(J515-J484,#REF!))</f>
        <v/>
      </c>
      <c r="K546" s="315" t="str">
        <f>IF(AND(K484=0,K515=0),"",ROUND(K515-K484,#REF!))</f>
        <v/>
      </c>
      <c r="L546" s="315" t="str">
        <f>IF(AND(L484=0,L515=0),"",ROUND(L515-L484,#REF!))</f>
        <v/>
      </c>
      <c r="M546" s="315" t="str">
        <f>IF(AND(M484=0,M515=0),"",ROUND(M515-M484,#REF!))</f>
        <v/>
      </c>
      <c r="N546" s="315" t="str">
        <f>IF(AND(N484=0,N515=0),"",ROUND(N515-N484,#REF!))</f>
        <v/>
      </c>
      <c r="O546" s="315" t="str">
        <f>IF(AND(O484=0,O515=0),"",ROUND(O515-O484,#REF!))</f>
        <v/>
      </c>
      <c r="P546" s="315" t="str">
        <f>IF(AND(P484=0,P515=0),"",ROUND(P515-P484,#REF!))</f>
        <v/>
      </c>
      <c r="Q546" s="315" t="str">
        <f>IF(AND(Q484=0,Q515=0),"",ROUND(Q515-Q484,#REF!))</f>
        <v/>
      </c>
      <c r="R546" s="315" t="str">
        <f>IF(AND(R484=0,R515=0),"",ROUND(R515-R484,#REF!))</f>
        <v/>
      </c>
      <c r="S546" s="315" t="str">
        <f>IF(AND(S484=0,S515=0),"",ROUND(S515-S484,#REF!))</f>
        <v/>
      </c>
      <c r="T546" s="315" t="str">
        <f>IF(AND(T484=0,T515=0),"",ROUND(T515-T484,#REF!))</f>
        <v/>
      </c>
      <c r="U546" s="315" t="str">
        <f>IF(AND(U484=0,U515=0),"",ROUND(U515-U484,#REF!))</f>
        <v/>
      </c>
      <c r="V546" s="315" t="str">
        <f>IF(AND(V484=0,V515=0),"",ROUND(V515-V484,#REF!))</f>
        <v/>
      </c>
      <c r="W546" s="315" t="str">
        <f>IF(AND(W484=0,W515=0),"",ROUND(W515-W484,#REF!))</f>
        <v/>
      </c>
      <c r="X546" s="315" t="str">
        <f>IF(AND(X484=0,X515=0),"",ROUND(X515-X484,#REF!))</f>
        <v/>
      </c>
      <c r="Y546" s="315" t="str">
        <f>IF(AND(Y484=0,Y515=0),"",ROUND(Y515-Y484,#REF!))</f>
        <v/>
      </c>
      <c r="Z546" s="315" t="str">
        <f>IF(AND(Z484=0,Z515=0),"",ROUND(Z515-Z484,#REF!))</f>
        <v/>
      </c>
      <c r="AA546" s="315" t="str">
        <f>IF(AND(AA484=0,AA515=0),"",ROUND(AA515-AA484,#REF!))</f>
        <v/>
      </c>
      <c r="AB546" s="315" t="str">
        <f>IF(AND(AB484=0,AB515=0),"",ROUND(AB515-AB484,#REF!))</f>
        <v/>
      </c>
      <c r="AC546" s="315" t="str">
        <f>IF(AND(AC484=0,AC515=0),"",ROUND(AC515-AC484,#REF!))</f>
        <v/>
      </c>
      <c r="AD546" s="676" t="s">
        <v>279</v>
      </c>
      <c r="AE546" s="31" t="s">
        <v>171</v>
      </c>
      <c r="AF546" s="310" t="str">
        <f>IF(COUNT(J546)=0,"",J546)</f>
        <v/>
      </c>
      <c r="AG546" s="310" t="str">
        <f>IF(COUNT(V546)=0,"",V546)</f>
        <v/>
      </c>
      <c r="AH546" s="315" t="str">
        <f>IF(AND(AH484=0,AH515=0),"",ROUND(AH515-AH484,#REF!))</f>
        <v/>
      </c>
      <c r="AI546" s="315" t="str">
        <f>IF(AND(AI484=0,AI515=0),"",ROUND(AI515-AI484,#REF!))</f>
        <v/>
      </c>
      <c r="AJ546" s="315" t="str">
        <f>IF(AND(AJ484=0,AJ515=0),"",ROUND(AJ515-AJ484,#REF!))</f>
        <v/>
      </c>
      <c r="AK546" s="315" t="str">
        <f>IF(AND(AK484=0,AK515=0),"",ROUND(AK515-AK484,#REF!))</f>
        <v/>
      </c>
      <c r="AL546" s="315" t="str">
        <f>IF(AND(AL484=0,AL515=0),"",ROUND(AL515-AL484,#REF!))</f>
        <v/>
      </c>
      <c r="AM546" s="315" t="str">
        <f>IF(AND(AM484=0,AM515=0),"",ROUND(AM515-AM484,#REF!))</f>
        <v/>
      </c>
      <c r="AN546" s="315" t="str">
        <f>IF(AND(AN484=0,AN515=0),"",ROUND(AN515-AN484,#REF!))</f>
        <v/>
      </c>
      <c r="AO546" s="315" t="str">
        <f>IF(AND(AO484=0,AO515=0),"",ROUND(AO515-AO484,#REF!))</f>
        <v/>
      </c>
      <c r="AP546" s="329"/>
      <c r="AS546" s="311"/>
      <c r="AT546" s="311"/>
    </row>
    <row r="547" spans="2:46" ht="13.5" hidden="1" customHeight="1">
      <c r="B547" s="313"/>
      <c r="C547" s="675"/>
      <c r="D547" s="675"/>
      <c r="E547" s="301"/>
      <c r="F547" s="316"/>
      <c r="G547" s="316"/>
      <c r="H547" s="316"/>
      <c r="I547" s="316"/>
      <c r="J547" s="316"/>
      <c r="K547" s="316"/>
      <c r="L547" s="316"/>
      <c r="M547" s="316"/>
      <c r="N547" s="316"/>
      <c r="O547" s="316"/>
      <c r="P547" s="316"/>
      <c r="Q547" s="316"/>
      <c r="R547" s="316"/>
      <c r="S547" s="316"/>
      <c r="T547" s="316"/>
      <c r="U547" s="316"/>
      <c r="V547" s="316"/>
      <c r="W547" s="316"/>
      <c r="X547" s="316"/>
      <c r="Y547" s="316"/>
      <c r="Z547" s="316"/>
      <c r="AA547" s="316"/>
      <c r="AB547" s="316"/>
      <c r="AC547" s="316"/>
      <c r="AD547" s="677"/>
      <c r="AE547" s="31" t="s">
        <v>172</v>
      </c>
      <c r="AF547" s="310" t="str">
        <f>IF(COUNT(O546)=0,"",O546)</f>
        <v/>
      </c>
      <c r="AG547" s="310" t="str">
        <f>IF(COUNT(AA546)=0,"",AA546)</f>
        <v/>
      </c>
      <c r="AH547" s="310" t="str">
        <f>IF(AND(AH485=0,AH516=0),"",ROUND(AH516-AH485,#REF!))</f>
        <v/>
      </c>
      <c r="AI547" s="310" t="str">
        <f>IF(AND(AI485=0,AI516=0),"",ROUND(AI516-AI485,#REF!))</f>
        <v/>
      </c>
      <c r="AJ547" s="310" t="str">
        <f>IF(AND(AJ485=0,AJ516=0),"",ROUND(AJ516-AJ485,#REF!))</f>
        <v/>
      </c>
      <c r="AK547" s="310" t="str">
        <f>IF(AND(AK485=0,AK516=0),"",ROUND(AK516-AK485,#REF!))</f>
        <v/>
      </c>
      <c r="AL547" s="310" t="str">
        <f>IF(AND(AL485=0,AL516=0),"",ROUND(AL516-AL485,#REF!))</f>
        <v/>
      </c>
      <c r="AM547" s="310" t="str">
        <f>IF(AND(AM485=0,AM516=0),"",ROUND(AM516-AM485,#REF!))</f>
        <v/>
      </c>
      <c r="AN547" s="310" t="str">
        <f>IF(AND(AN485=0,AN516=0),"",ROUND(AN516-AN485,#REF!))</f>
        <v/>
      </c>
      <c r="AO547" s="310" t="str">
        <f>IF(AND(AO485=0,AO516=0),"",ROUND(AO516-AO485,#REF!))</f>
        <v/>
      </c>
      <c r="AP547" s="327"/>
      <c r="AS547" s="311"/>
      <c r="AT547" s="311"/>
    </row>
    <row r="548" spans="2:46" ht="13.5" hidden="1" customHeight="1">
      <c r="B548" s="313"/>
      <c r="C548" s="675"/>
      <c r="D548" s="675"/>
      <c r="E548" s="31" t="s">
        <v>280</v>
      </c>
      <c r="F548" s="315" t="str">
        <f>IF(AND(F486=0,F517=0),"",ROUND(F517-F486,#REF!))</f>
        <v/>
      </c>
      <c r="G548" s="315" t="str">
        <f>IF(AND(G486=0,G517=0),"",ROUND(G517-G486,#REF!))</f>
        <v/>
      </c>
      <c r="H548" s="315" t="str">
        <f>IF(AND(H486=0,H517=0),"",ROUND(H517-H486,#REF!))</f>
        <v/>
      </c>
      <c r="I548" s="315" t="str">
        <f>IF(AND(I486=0,I517=0),"",ROUND(I517-I486,#REF!))</f>
        <v/>
      </c>
      <c r="J548" s="315" t="str">
        <f>IF(AND(J486=0,J517=0),"",ROUND(J517-J486,#REF!))</f>
        <v/>
      </c>
      <c r="K548" s="315" t="str">
        <f>IF(AND(K486=0,K517=0),"",ROUND(K517-K486,#REF!))</f>
        <v/>
      </c>
      <c r="L548" s="315" t="str">
        <f>IF(AND(L486=0,L517=0),"",ROUND(L517-L486,#REF!))</f>
        <v/>
      </c>
      <c r="M548" s="315" t="str">
        <f>IF(AND(M486=0,M517=0),"",ROUND(M517-M486,#REF!))</f>
        <v/>
      </c>
      <c r="N548" s="315" t="str">
        <f>IF(AND(N486=0,N517=0),"",ROUND(N517-N486,#REF!))</f>
        <v/>
      </c>
      <c r="O548" s="315" t="str">
        <f>IF(AND(O486=0,O517=0),"",ROUND(O517-O486,#REF!))</f>
        <v/>
      </c>
      <c r="P548" s="315" t="str">
        <f>IF(AND(P486=0,P517=0),"",ROUND(P517-P486,#REF!))</f>
        <v/>
      </c>
      <c r="Q548" s="315" t="str">
        <f>IF(AND(Q486=0,Q517=0),"",ROUND(Q517-Q486,#REF!))</f>
        <v/>
      </c>
      <c r="R548" s="315" t="str">
        <f>IF(AND(R486=0,R517=0),"",ROUND(R517-R486,#REF!))</f>
        <v/>
      </c>
      <c r="S548" s="315" t="str">
        <f>IF(AND(S486=0,S517=0),"",ROUND(S517-S486,#REF!))</f>
        <v/>
      </c>
      <c r="T548" s="315" t="str">
        <f>IF(AND(T486=0,T517=0),"",ROUND(T517-T486,#REF!))</f>
        <v/>
      </c>
      <c r="U548" s="315" t="str">
        <f>IF(AND(U486=0,U517=0),"",ROUND(U517-U486,#REF!))</f>
        <v/>
      </c>
      <c r="V548" s="315" t="str">
        <f>IF(AND(V486=0,V517=0),"",ROUND(V517-V486,#REF!))</f>
        <v/>
      </c>
      <c r="W548" s="315" t="str">
        <f>IF(AND(W486=0,W517=0),"",ROUND(W517-W486,#REF!))</f>
        <v/>
      </c>
      <c r="X548" s="315" t="str">
        <f>IF(AND(X486=0,X517=0),"",ROUND(X517-X486,#REF!))</f>
        <v/>
      </c>
      <c r="Y548" s="315" t="str">
        <f>IF(AND(Y486=0,Y517=0),"",ROUND(Y517-Y486,#REF!))</f>
        <v/>
      </c>
      <c r="Z548" s="315" t="str">
        <f>IF(AND(Z486=0,Z517=0),"",ROUND(Z517-Z486,#REF!))</f>
        <v/>
      </c>
      <c r="AA548" s="315" t="str">
        <f>IF(AND(AA486=0,AA517=0),"",ROUND(AA517-AA486,#REF!))</f>
        <v/>
      </c>
      <c r="AB548" s="315" t="str">
        <f>IF(AND(AB486=0,AB517=0),"",ROUND(AB517-AB486,#REF!))</f>
        <v/>
      </c>
      <c r="AC548" s="315" t="str">
        <f>IF(AND(AC486=0,AC517=0),"",ROUND(AC517-AC486,#REF!))</f>
        <v/>
      </c>
      <c r="AD548" s="678" t="s">
        <v>281</v>
      </c>
      <c r="AE548" s="679"/>
      <c r="AF548" s="310" t="str">
        <f>IF(COUNT(F548:Q548)=0,"",SUM(F548:Q548))</f>
        <v/>
      </c>
      <c r="AG548" s="310" t="str">
        <f>IF(COUNT(R548:AC548)=0,"",SUM(R548:AC548))</f>
        <v/>
      </c>
      <c r="AH548" s="310" t="str">
        <f>IF(AND(AH486=0,AH517=0),"",ROUND(AH517-AH486,#REF!))</f>
        <v/>
      </c>
      <c r="AI548" s="310" t="str">
        <f>IF(AND(AI486=0,AI517=0),"",ROUND(AI517-AI486,#REF!))</f>
        <v/>
      </c>
      <c r="AJ548" s="310" t="str">
        <f>IF(AND(AJ486=0,AJ517=0),"",ROUND(AJ517-AJ486,#REF!))</f>
        <v/>
      </c>
      <c r="AK548" s="310" t="str">
        <f>IF(AND(AK486=0,AK517=0),"",ROUND(AK517-AK486,#REF!))</f>
        <v/>
      </c>
      <c r="AL548" s="310" t="str">
        <f>IF(AND(AL486=0,AL517=0),"",ROUND(AL517-AL486,#REF!))</f>
        <v/>
      </c>
      <c r="AM548" s="310" t="str">
        <f>IF(AND(AM486=0,AM517=0),"",ROUND(AM517-AM486,#REF!))</f>
        <v/>
      </c>
      <c r="AN548" s="310" t="str">
        <f>IF(AND(AN486=0,AN517=0),"",ROUND(AN517-AN486,#REF!))</f>
        <v/>
      </c>
      <c r="AO548" s="310" t="str">
        <f>IF(AND(AO486=0,AO517=0),"",ROUND(AO517-AO486,#REF!))</f>
        <v/>
      </c>
      <c r="AP548" s="327"/>
      <c r="AS548" s="311"/>
      <c r="AT548" s="311"/>
    </row>
    <row r="549" spans="2:46" ht="13.5" hidden="1" customHeight="1">
      <c r="B549" s="313"/>
      <c r="C549" s="675" t="s">
        <v>286</v>
      </c>
      <c r="D549" s="675"/>
      <c r="E549" s="31" t="s">
        <v>279</v>
      </c>
      <c r="F549" s="315" t="str">
        <f>IF(AND(F487=0,F518=0),"",ROUND(F518-F487,#REF!))</f>
        <v/>
      </c>
      <c r="G549" s="315" t="str">
        <f>IF(AND(G487=0,G518=0),"",ROUND(G518-G487,#REF!))</f>
        <v/>
      </c>
      <c r="H549" s="315" t="str">
        <f>IF(AND(H487=0,H518=0),"",ROUND(H518-H487,#REF!))</f>
        <v/>
      </c>
      <c r="I549" s="315" t="str">
        <f>IF(AND(I487=0,I518=0),"",ROUND(I518-I487,#REF!))</f>
        <v/>
      </c>
      <c r="J549" s="315" t="str">
        <f>IF(AND(J487=0,J518=0),"",ROUND(J518-J487,#REF!))</f>
        <v/>
      </c>
      <c r="K549" s="315" t="str">
        <f>IF(AND(K487=0,K518=0),"",ROUND(K518-K487,#REF!))</f>
        <v/>
      </c>
      <c r="L549" s="315" t="str">
        <f>IF(AND(L487=0,L518=0),"",ROUND(L518-L487,#REF!))</f>
        <v/>
      </c>
      <c r="M549" s="315" t="str">
        <f>IF(AND(M487=0,M518=0),"",ROUND(M518-M487,#REF!))</f>
        <v/>
      </c>
      <c r="N549" s="315" t="str">
        <f>IF(AND(N487=0,N518=0),"",ROUND(N518-N487,#REF!))</f>
        <v/>
      </c>
      <c r="O549" s="315" t="str">
        <f>IF(AND(O487=0,O518=0),"",ROUND(O518-O487,#REF!))</f>
        <v/>
      </c>
      <c r="P549" s="315" t="str">
        <f>IF(AND(P487=0,P518=0),"",ROUND(P518-P487,#REF!))</f>
        <v/>
      </c>
      <c r="Q549" s="315" t="str">
        <f>IF(AND(Q487=0,Q518=0),"",ROUND(Q518-Q487,#REF!))</f>
        <v/>
      </c>
      <c r="R549" s="315" t="str">
        <f>IF(AND(R487=0,R518=0),"",ROUND(R518-R487,#REF!))</f>
        <v/>
      </c>
      <c r="S549" s="315" t="str">
        <f>IF(AND(S487=0,S518=0),"",ROUND(S518-S487,#REF!))</f>
        <v/>
      </c>
      <c r="T549" s="315" t="str">
        <f>IF(AND(T487=0,T518=0),"",ROUND(T518-T487,#REF!))</f>
        <v/>
      </c>
      <c r="U549" s="315" t="str">
        <f>IF(AND(U487=0,U518=0),"",ROUND(U518-U487,#REF!))</f>
        <v/>
      </c>
      <c r="V549" s="315" t="str">
        <f>IF(AND(V487=0,V518=0),"",ROUND(V518-V487,#REF!))</f>
        <v/>
      </c>
      <c r="W549" s="315" t="str">
        <f>IF(AND(W487=0,W518=0),"",ROUND(W518-W487,#REF!))</f>
        <v/>
      </c>
      <c r="X549" s="315" t="str">
        <f>IF(AND(X487=0,X518=0),"",ROUND(X518-X487,#REF!))</f>
        <v/>
      </c>
      <c r="Y549" s="315" t="str">
        <f>IF(AND(Y487=0,Y518=0),"",ROUND(Y518-Y487,#REF!))</f>
        <v/>
      </c>
      <c r="Z549" s="315" t="str">
        <f>IF(AND(Z487=0,Z518=0),"",ROUND(Z518-Z487,#REF!))</f>
        <v/>
      </c>
      <c r="AA549" s="315" t="str">
        <f>IF(AND(AA487=0,AA518=0),"",ROUND(AA518-AA487,#REF!))</f>
        <v/>
      </c>
      <c r="AB549" s="315" t="str">
        <f>IF(AND(AB487=0,AB518=0),"",ROUND(AB518-AB487,#REF!))</f>
        <v/>
      </c>
      <c r="AC549" s="315" t="str">
        <f>IF(AND(AC487=0,AC518=0),"",ROUND(AC518-AC487,#REF!))</f>
        <v/>
      </c>
      <c r="AD549" s="676" t="s">
        <v>279</v>
      </c>
      <c r="AE549" s="31" t="s">
        <v>171</v>
      </c>
      <c r="AF549" s="310" t="str">
        <f>IF(COUNT(J549)=0,"",J549)</f>
        <v/>
      </c>
      <c r="AG549" s="310" t="str">
        <f>IF(COUNT(V549)=0,"",V549)</f>
        <v/>
      </c>
      <c r="AH549" s="315" t="str">
        <f>IF(AND(AH487=0,AH518=0),"",ROUND(AH518-AH487,#REF!))</f>
        <v/>
      </c>
      <c r="AI549" s="315" t="str">
        <f>IF(AND(AI487=0,AI518=0),"",ROUND(AI518-AI487,#REF!))</f>
        <v/>
      </c>
      <c r="AJ549" s="315" t="str">
        <f>IF(AND(AJ487=0,AJ518=0),"",ROUND(AJ518-AJ487,#REF!))</f>
        <v/>
      </c>
      <c r="AK549" s="315" t="str">
        <f>IF(AND(AK487=0,AK518=0),"",ROUND(AK518-AK487,#REF!))</f>
        <v/>
      </c>
      <c r="AL549" s="315" t="str">
        <f>IF(AND(AL487=0,AL518=0),"",ROUND(AL518-AL487,#REF!))</f>
        <v/>
      </c>
      <c r="AM549" s="315" t="str">
        <f>IF(AND(AM487=0,AM518=0),"",ROUND(AM518-AM487,#REF!))</f>
        <v/>
      </c>
      <c r="AN549" s="315" t="str">
        <f>IF(AND(AN487=0,AN518=0),"",ROUND(AN518-AN487,#REF!))</f>
        <v/>
      </c>
      <c r="AO549" s="315" t="str">
        <f>IF(AND(AO487=0,AO518=0),"",ROUND(AO518-AO487,#REF!))</f>
        <v/>
      </c>
      <c r="AP549" s="329"/>
      <c r="AS549" s="311"/>
      <c r="AT549" s="311"/>
    </row>
    <row r="550" spans="2:46" ht="13.5" hidden="1" customHeight="1">
      <c r="B550" s="313"/>
      <c r="C550" s="675"/>
      <c r="D550" s="675"/>
      <c r="E550" s="301"/>
      <c r="F550" s="316"/>
      <c r="G550" s="316"/>
      <c r="H550" s="316"/>
      <c r="I550" s="316"/>
      <c r="J550" s="316"/>
      <c r="K550" s="316"/>
      <c r="L550" s="316"/>
      <c r="M550" s="316"/>
      <c r="N550" s="316"/>
      <c r="O550" s="316"/>
      <c r="P550" s="316"/>
      <c r="Q550" s="316"/>
      <c r="R550" s="316"/>
      <c r="S550" s="316"/>
      <c r="T550" s="316"/>
      <c r="U550" s="316"/>
      <c r="V550" s="316"/>
      <c r="W550" s="316"/>
      <c r="X550" s="316"/>
      <c r="Y550" s="316"/>
      <c r="Z550" s="316"/>
      <c r="AA550" s="316"/>
      <c r="AB550" s="316"/>
      <c r="AC550" s="316"/>
      <c r="AD550" s="677"/>
      <c r="AE550" s="31" t="s">
        <v>172</v>
      </c>
      <c r="AF550" s="310" t="str">
        <f>IF(COUNT(O549)=0,"",O549)</f>
        <v/>
      </c>
      <c r="AG550" s="310" t="str">
        <f>IF(COUNT(AA549)=0,"",AA549)</f>
        <v/>
      </c>
      <c r="AH550" s="310" t="str">
        <f>IF(AND(AH488=0,AH519=0),"",ROUND(AH519-AH488,#REF!))</f>
        <v/>
      </c>
      <c r="AI550" s="310" t="str">
        <f>IF(AND(AI488=0,AI519=0),"",ROUND(AI519-AI488,#REF!))</f>
        <v/>
      </c>
      <c r="AJ550" s="310" t="str">
        <f>IF(AND(AJ488=0,AJ519=0),"",ROUND(AJ519-AJ488,#REF!))</f>
        <v/>
      </c>
      <c r="AK550" s="310" t="str">
        <f>IF(AND(AK488=0,AK519=0),"",ROUND(AK519-AK488,#REF!))</f>
        <v/>
      </c>
      <c r="AL550" s="310" t="str">
        <f>IF(AND(AL488=0,AL519=0),"",ROUND(AL519-AL488,#REF!))</f>
        <v/>
      </c>
      <c r="AM550" s="310" t="str">
        <f>IF(AND(AM488=0,AM519=0),"",ROUND(AM519-AM488,#REF!))</f>
        <v/>
      </c>
      <c r="AN550" s="310" t="str">
        <f>IF(AND(AN488=0,AN519=0),"",ROUND(AN519-AN488,#REF!))</f>
        <v/>
      </c>
      <c r="AO550" s="310" t="str">
        <f>IF(AND(AO488=0,AO519=0),"",ROUND(AO519-AO488,#REF!))</f>
        <v/>
      </c>
      <c r="AP550" s="327"/>
      <c r="AS550" s="311"/>
      <c r="AT550" s="311"/>
    </row>
    <row r="551" spans="2:46" ht="13.5" hidden="1" customHeight="1">
      <c r="B551" s="313"/>
      <c r="C551" s="675"/>
      <c r="D551" s="675"/>
      <c r="E551" s="31" t="s">
        <v>280</v>
      </c>
      <c r="F551" s="315" t="str">
        <f>IF(AND(F489=0,F520=0),"",ROUND(F520-F489,#REF!))</f>
        <v/>
      </c>
      <c r="G551" s="315" t="str">
        <f>IF(AND(G489=0,G520=0),"",ROUND(G520-G489,#REF!))</f>
        <v/>
      </c>
      <c r="H551" s="315" t="str">
        <f>IF(AND(H489=0,H520=0),"",ROUND(H520-H489,#REF!))</f>
        <v/>
      </c>
      <c r="I551" s="315" t="str">
        <f>IF(AND(I489=0,I520=0),"",ROUND(I520-I489,#REF!))</f>
        <v/>
      </c>
      <c r="J551" s="315" t="str">
        <f>IF(AND(J489=0,J520=0),"",ROUND(J520-J489,#REF!))</f>
        <v/>
      </c>
      <c r="K551" s="315" t="str">
        <f>IF(AND(K489=0,K520=0),"",ROUND(K520-K489,#REF!))</f>
        <v/>
      </c>
      <c r="L551" s="315" t="str">
        <f>IF(AND(L489=0,L520=0),"",ROUND(L520-L489,#REF!))</f>
        <v/>
      </c>
      <c r="M551" s="315" t="str">
        <f>IF(AND(M489=0,M520=0),"",ROUND(M520-M489,#REF!))</f>
        <v/>
      </c>
      <c r="N551" s="315" t="str">
        <f>IF(AND(N489=0,N520=0),"",ROUND(N520-N489,#REF!))</f>
        <v/>
      </c>
      <c r="O551" s="315" t="str">
        <f>IF(AND(O489=0,O520=0),"",ROUND(O520-O489,#REF!))</f>
        <v/>
      </c>
      <c r="P551" s="315" t="str">
        <f>IF(AND(P489=0,P520=0),"",ROUND(P520-P489,#REF!))</f>
        <v/>
      </c>
      <c r="Q551" s="315" t="str">
        <f>IF(AND(Q489=0,Q520=0),"",ROUND(Q520-Q489,#REF!))</f>
        <v/>
      </c>
      <c r="R551" s="315" t="str">
        <f>IF(AND(R489=0,R520=0),"",ROUND(R520-R489,#REF!))</f>
        <v/>
      </c>
      <c r="S551" s="315" t="str">
        <f>IF(AND(S489=0,S520=0),"",ROUND(S520-S489,#REF!))</f>
        <v/>
      </c>
      <c r="T551" s="315" t="str">
        <f>IF(AND(T489=0,T520=0),"",ROUND(T520-T489,#REF!))</f>
        <v/>
      </c>
      <c r="U551" s="315" t="str">
        <f>IF(AND(U489=0,U520=0),"",ROUND(U520-U489,#REF!))</f>
        <v/>
      </c>
      <c r="V551" s="315" t="str">
        <f>IF(AND(V489=0,V520=0),"",ROUND(V520-V489,#REF!))</f>
        <v/>
      </c>
      <c r="W551" s="315" t="str">
        <f>IF(AND(W489=0,W520=0),"",ROUND(W520-W489,#REF!))</f>
        <v/>
      </c>
      <c r="X551" s="315" t="str">
        <f>IF(AND(X489=0,X520=0),"",ROUND(X520-X489,#REF!))</f>
        <v/>
      </c>
      <c r="Y551" s="315" t="str">
        <f>IF(AND(Y489=0,Y520=0),"",ROUND(Y520-Y489,#REF!))</f>
        <v/>
      </c>
      <c r="Z551" s="315" t="str">
        <f>IF(AND(Z489=0,Z520=0),"",ROUND(Z520-Z489,#REF!))</f>
        <v/>
      </c>
      <c r="AA551" s="315" t="str">
        <f>IF(AND(AA489=0,AA520=0),"",ROUND(AA520-AA489,#REF!))</f>
        <v/>
      </c>
      <c r="AB551" s="315" t="str">
        <f>IF(AND(AB489=0,AB520=0),"",ROUND(AB520-AB489,#REF!))</f>
        <v/>
      </c>
      <c r="AC551" s="315" t="str">
        <f>IF(AND(AC489=0,AC520=0),"",ROUND(AC520-AC489,#REF!))</f>
        <v/>
      </c>
      <c r="AD551" s="678" t="s">
        <v>281</v>
      </c>
      <c r="AE551" s="679"/>
      <c r="AF551" s="310" t="str">
        <f>IF(COUNT(F551:Q551)=0,"",SUM(F551:Q551))</f>
        <v/>
      </c>
      <c r="AG551" s="310" t="str">
        <f>IF(COUNT(R551:AC551)=0,"",SUM(R551:AC551))</f>
        <v/>
      </c>
      <c r="AH551" s="310" t="str">
        <f>IF(AND(AH489=0,AH520=0),"",ROUND(AH520-AH489,#REF!))</f>
        <v/>
      </c>
      <c r="AI551" s="310" t="str">
        <f>IF(AND(AI489=0,AI520=0),"",ROUND(AI520-AI489,#REF!))</f>
        <v/>
      </c>
      <c r="AJ551" s="310" t="str">
        <f>IF(AND(AJ489=0,AJ520=0),"",ROUND(AJ520-AJ489,#REF!))</f>
        <v/>
      </c>
      <c r="AK551" s="310" t="str">
        <f>IF(AND(AK489=0,AK520=0),"",ROUND(AK520-AK489,#REF!))</f>
        <v/>
      </c>
      <c r="AL551" s="310" t="str">
        <f>IF(AND(AL489=0,AL520=0),"",ROUND(AL520-AL489,#REF!))</f>
        <v/>
      </c>
      <c r="AM551" s="310" t="str">
        <f>IF(AND(AM489=0,AM520=0),"",ROUND(AM520-AM489,#REF!))</f>
        <v/>
      </c>
      <c r="AN551" s="310" t="str">
        <f>IF(AND(AN489=0,AN520=0),"",ROUND(AN520-AN489,#REF!))</f>
        <v/>
      </c>
      <c r="AO551" s="310" t="str">
        <f>IF(AND(AO489=0,AO520=0),"",ROUND(AO520-AO489,#REF!))</f>
        <v/>
      </c>
      <c r="AP551" s="327"/>
      <c r="AS551" s="311"/>
      <c r="AT551" s="311"/>
    </row>
    <row r="552" spans="2:46" ht="13.5" hidden="1" customHeight="1">
      <c r="B552" s="313"/>
      <c r="C552" s="675" t="s">
        <v>284</v>
      </c>
      <c r="D552" s="675"/>
      <c r="E552" s="31" t="s">
        <v>279</v>
      </c>
      <c r="F552" s="315" t="str">
        <f>IF(AND(F490=0,F521=0),"",ROUND(F521-F490,#REF!))</f>
        <v/>
      </c>
      <c r="G552" s="315" t="str">
        <f>IF(AND(G490=0,G521=0),"",ROUND(G521-G490,#REF!))</f>
        <v/>
      </c>
      <c r="H552" s="315" t="str">
        <f>IF(AND(H490=0,H521=0),"",ROUND(H521-H490,#REF!))</f>
        <v/>
      </c>
      <c r="I552" s="315" t="str">
        <f>IF(AND(I490=0,I521=0),"",ROUND(I521-I490,#REF!))</f>
        <v/>
      </c>
      <c r="J552" s="315" t="str">
        <f>IF(AND(J490=0,J521=0),"",ROUND(J521-J490,#REF!))</f>
        <v/>
      </c>
      <c r="K552" s="315" t="str">
        <f>IF(AND(K490=0,K521=0),"",ROUND(K521-K490,#REF!))</f>
        <v/>
      </c>
      <c r="L552" s="315" t="str">
        <f>IF(AND(L490=0,L521=0),"",ROUND(L521-L490,#REF!))</f>
        <v/>
      </c>
      <c r="M552" s="315" t="str">
        <f>IF(AND(M490=0,M521=0),"",ROUND(M521-M490,#REF!))</f>
        <v/>
      </c>
      <c r="N552" s="315" t="str">
        <f>IF(AND(N490=0,N521=0),"",ROUND(N521-N490,#REF!))</f>
        <v/>
      </c>
      <c r="O552" s="315" t="str">
        <f>IF(AND(O490=0,O521=0),"",ROUND(O521-O490,#REF!))</f>
        <v/>
      </c>
      <c r="P552" s="315" t="str">
        <f>IF(AND(P490=0,P521=0),"",ROUND(P521-P490,#REF!))</f>
        <v/>
      </c>
      <c r="Q552" s="315" t="str">
        <f>IF(AND(Q490=0,Q521=0),"",ROUND(Q521-Q490,#REF!))</f>
        <v/>
      </c>
      <c r="R552" s="315" t="str">
        <f>IF(AND(R490=0,R521=0),"",ROUND(R521-R490,#REF!))</f>
        <v/>
      </c>
      <c r="S552" s="315" t="str">
        <f>IF(AND(S490=0,S521=0),"",ROUND(S521-S490,#REF!))</f>
        <v/>
      </c>
      <c r="T552" s="315" t="str">
        <f>IF(AND(T490=0,T521=0),"",ROUND(T521-T490,#REF!))</f>
        <v/>
      </c>
      <c r="U552" s="315" t="str">
        <f>IF(AND(U490=0,U521=0),"",ROUND(U521-U490,#REF!))</f>
        <v/>
      </c>
      <c r="V552" s="315" t="str">
        <f>IF(AND(V490=0,V521=0),"",ROUND(V521-V490,#REF!))</f>
        <v/>
      </c>
      <c r="W552" s="315" t="str">
        <f>IF(AND(W490=0,W521=0),"",ROUND(W521-W490,#REF!))</f>
        <v/>
      </c>
      <c r="X552" s="315" t="str">
        <f>IF(AND(X490=0,X521=0),"",ROUND(X521-X490,#REF!))</f>
        <v/>
      </c>
      <c r="Y552" s="315" t="str">
        <f>IF(AND(Y490=0,Y521=0),"",ROUND(Y521-Y490,#REF!))</f>
        <v/>
      </c>
      <c r="Z552" s="315" t="str">
        <f>IF(AND(Z490=0,Z521=0),"",ROUND(Z521-Z490,#REF!))</f>
        <v/>
      </c>
      <c r="AA552" s="315" t="str">
        <f>IF(AND(AA490=0,AA521=0),"",ROUND(AA521-AA490,#REF!))</f>
        <v/>
      </c>
      <c r="AB552" s="315" t="str">
        <f>IF(AND(AB490=0,AB521=0),"",ROUND(AB521-AB490,#REF!))</f>
        <v/>
      </c>
      <c r="AC552" s="315" t="str">
        <f>IF(AND(AC490=0,AC521=0),"",ROUND(AC521-AC490,#REF!))</f>
        <v/>
      </c>
      <c r="AD552" s="676" t="s">
        <v>279</v>
      </c>
      <c r="AE552" s="31" t="s">
        <v>171</v>
      </c>
      <c r="AF552" s="310" t="str">
        <f>IF(COUNT(J552)=0,"",J552)</f>
        <v/>
      </c>
      <c r="AG552" s="310" t="str">
        <f>IF(COUNT(V552)=0,"",V552)</f>
        <v/>
      </c>
      <c r="AH552" s="315" t="str">
        <f>IF(AND(AH490=0,AH521=0),"",ROUND(AH521-AH490,#REF!))</f>
        <v/>
      </c>
      <c r="AI552" s="315" t="str">
        <f>IF(AND(AI490=0,AI521=0),"",ROUND(AI521-AI490,#REF!))</f>
        <v/>
      </c>
      <c r="AJ552" s="315" t="str">
        <f>IF(AND(AJ490=0,AJ521=0),"",ROUND(AJ521-AJ490,#REF!))</f>
        <v/>
      </c>
      <c r="AK552" s="315" t="str">
        <f>IF(AND(AK490=0,AK521=0),"",ROUND(AK521-AK490,#REF!))</f>
        <v/>
      </c>
      <c r="AL552" s="315" t="str">
        <f>IF(AND(AL490=0,AL521=0),"",ROUND(AL521-AL490,#REF!))</f>
        <v/>
      </c>
      <c r="AM552" s="315" t="str">
        <f>IF(AND(AM490=0,AM521=0),"",ROUND(AM521-AM490,#REF!))</f>
        <v/>
      </c>
      <c r="AN552" s="315" t="str">
        <f>IF(AND(AN490=0,AN521=0),"",ROUND(AN521-AN490,#REF!))</f>
        <v/>
      </c>
      <c r="AO552" s="315" t="str">
        <f>IF(AND(AO490=0,AO521=0),"",ROUND(AO521-AO490,#REF!))</f>
        <v/>
      </c>
      <c r="AP552" s="329"/>
      <c r="AS552" s="311"/>
      <c r="AT552" s="311"/>
    </row>
    <row r="553" spans="2:46" ht="13.5" hidden="1" customHeight="1">
      <c r="B553" s="313"/>
      <c r="C553" s="675"/>
      <c r="D553" s="675"/>
      <c r="E553" s="301"/>
      <c r="F553" s="316"/>
      <c r="G553" s="316"/>
      <c r="H553" s="316"/>
      <c r="I553" s="316"/>
      <c r="J553" s="316"/>
      <c r="K553" s="316"/>
      <c r="L553" s="316"/>
      <c r="M553" s="316"/>
      <c r="N553" s="316"/>
      <c r="O553" s="316"/>
      <c r="P553" s="316"/>
      <c r="Q553" s="316"/>
      <c r="R553" s="316"/>
      <c r="S553" s="316"/>
      <c r="T553" s="316"/>
      <c r="U553" s="316"/>
      <c r="V553" s="316"/>
      <c r="W553" s="316"/>
      <c r="X553" s="316"/>
      <c r="Y553" s="316"/>
      <c r="Z553" s="316"/>
      <c r="AA553" s="316"/>
      <c r="AB553" s="316"/>
      <c r="AC553" s="316"/>
      <c r="AD553" s="677"/>
      <c r="AE553" s="31" t="s">
        <v>172</v>
      </c>
      <c r="AF553" s="310" t="str">
        <f>IF(COUNT(O552)=0,"",O552)</f>
        <v/>
      </c>
      <c r="AG553" s="310" t="str">
        <f>IF(COUNT(AA552)=0,"",AA552)</f>
        <v/>
      </c>
      <c r="AH553" s="310" t="str">
        <f>IF(AND(AH491=0,AH522=0),"",ROUND(AH522-AH491,#REF!))</f>
        <v/>
      </c>
      <c r="AI553" s="310" t="str">
        <f>IF(AND(AI491=0,AI522=0),"",ROUND(AI522-AI491,#REF!))</f>
        <v/>
      </c>
      <c r="AJ553" s="310" t="str">
        <f>IF(AND(AJ491=0,AJ522=0),"",ROUND(AJ522-AJ491,#REF!))</f>
        <v/>
      </c>
      <c r="AK553" s="310" t="str">
        <f>IF(AND(AK491=0,AK522=0),"",ROUND(AK522-AK491,#REF!))</f>
        <v/>
      </c>
      <c r="AL553" s="310" t="str">
        <f>IF(AND(AL491=0,AL522=0),"",ROUND(AL522-AL491,#REF!))</f>
        <v/>
      </c>
      <c r="AM553" s="310" t="str">
        <f>IF(AND(AM491=0,AM522=0),"",ROUND(AM522-AM491,#REF!))</f>
        <v/>
      </c>
      <c r="AN553" s="310" t="str">
        <f>IF(AND(AN491=0,AN522=0),"",ROUND(AN522-AN491,#REF!))</f>
        <v/>
      </c>
      <c r="AO553" s="310" t="str">
        <f>IF(AND(AO491=0,AO522=0),"",ROUND(AO522-AO491,#REF!))</f>
        <v/>
      </c>
      <c r="AP553" s="327"/>
      <c r="AS553" s="311"/>
      <c r="AT553" s="311"/>
    </row>
    <row r="554" spans="2:46" ht="13.5" hidden="1" customHeight="1">
      <c r="B554" s="313"/>
      <c r="C554" s="675"/>
      <c r="D554" s="675"/>
      <c r="E554" s="31" t="s">
        <v>280</v>
      </c>
      <c r="F554" s="315" t="str">
        <f>IF(AND(F492=0,F523=0),"",ROUND(F523-F492,#REF!))</f>
        <v/>
      </c>
      <c r="G554" s="315" t="str">
        <f>IF(AND(G492=0,G523=0),"",ROUND(G523-G492,#REF!))</f>
        <v/>
      </c>
      <c r="H554" s="315" t="str">
        <f>IF(AND(H492=0,H523=0),"",ROUND(H523-H492,#REF!))</f>
        <v/>
      </c>
      <c r="I554" s="315" t="str">
        <f>IF(AND(I492=0,I523=0),"",ROUND(I523-I492,#REF!))</f>
        <v/>
      </c>
      <c r="J554" s="315" t="str">
        <f>IF(AND(J492=0,J523=0),"",ROUND(J523-J492,#REF!))</f>
        <v/>
      </c>
      <c r="K554" s="315" t="str">
        <f>IF(AND(K492=0,K523=0),"",ROUND(K523-K492,#REF!))</f>
        <v/>
      </c>
      <c r="L554" s="315" t="str">
        <f>IF(AND(L492=0,L523=0),"",ROUND(L523-L492,#REF!))</f>
        <v/>
      </c>
      <c r="M554" s="315" t="str">
        <f>IF(AND(M492=0,M523=0),"",ROUND(M523-M492,#REF!))</f>
        <v/>
      </c>
      <c r="N554" s="315" t="str">
        <f>IF(AND(N492=0,N523=0),"",ROUND(N523-N492,#REF!))</f>
        <v/>
      </c>
      <c r="O554" s="315" t="str">
        <f>IF(AND(O492=0,O523=0),"",ROUND(O523-O492,#REF!))</f>
        <v/>
      </c>
      <c r="P554" s="315" t="str">
        <f>IF(AND(P492=0,P523=0),"",ROUND(P523-P492,#REF!))</f>
        <v/>
      </c>
      <c r="Q554" s="315" t="str">
        <f>IF(AND(Q492=0,Q523=0),"",ROUND(Q523-Q492,#REF!))</f>
        <v/>
      </c>
      <c r="R554" s="315" t="str">
        <f>IF(AND(R492=0,R523=0),"",ROUND(R523-R492,#REF!))</f>
        <v/>
      </c>
      <c r="S554" s="315" t="str">
        <f>IF(AND(S492=0,S523=0),"",ROUND(S523-S492,#REF!))</f>
        <v/>
      </c>
      <c r="T554" s="315" t="str">
        <f>IF(AND(T492=0,T523=0),"",ROUND(T523-T492,#REF!))</f>
        <v/>
      </c>
      <c r="U554" s="315" t="str">
        <f>IF(AND(U492=0,U523=0),"",ROUND(U523-U492,#REF!))</f>
        <v/>
      </c>
      <c r="V554" s="315" t="str">
        <f>IF(AND(V492=0,V523=0),"",ROUND(V523-V492,#REF!))</f>
        <v/>
      </c>
      <c r="W554" s="315" t="str">
        <f>IF(AND(W492=0,W523=0),"",ROUND(W523-W492,#REF!))</f>
        <v/>
      </c>
      <c r="X554" s="315" t="str">
        <f>IF(AND(X492=0,X523=0),"",ROUND(X523-X492,#REF!))</f>
        <v/>
      </c>
      <c r="Y554" s="315" t="str">
        <f>IF(AND(Y492=0,Y523=0),"",ROUND(Y523-Y492,#REF!))</f>
        <v/>
      </c>
      <c r="Z554" s="315" t="str">
        <f>IF(AND(Z492=0,Z523=0),"",ROUND(Z523-Z492,#REF!))</f>
        <v/>
      </c>
      <c r="AA554" s="315" t="str">
        <f>IF(AND(AA492=0,AA523=0),"",ROUND(AA523-AA492,#REF!))</f>
        <v/>
      </c>
      <c r="AB554" s="315" t="str">
        <f>IF(AND(AB492=0,AB523=0),"",ROUND(AB523-AB492,#REF!))</f>
        <v/>
      </c>
      <c r="AC554" s="315" t="str">
        <f>IF(AND(AC492=0,AC523=0),"",ROUND(AC523-AC492,#REF!))</f>
        <v/>
      </c>
      <c r="AD554" s="678" t="s">
        <v>281</v>
      </c>
      <c r="AE554" s="679"/>
      <c r="AF554" s="310" t="str">
        <f>IF(COUNT(F554:Q554)=0,"",SUM(F554:Q554))</f>
        <v/>
      </c>
      <c r="AG554" s="310" t="str">
        <f>IF(COUNT(R554:AC554)=0,"",SUM(R554:AC554))</f>
        <v/>
      </c>
      <c r="AH554" s="310" t="str">
        <f>IF(AND(AH492=0,AH523=0),"",ROUND(AH523-AH492,#REF!))</f>
        <v/>
      </c>
      <c r="AI554" s="310" t="str">
        <f>IF(AND(AI492=0,AI523=0),"",ROUND(AI523-AI492,#REF!))</f>
        <v/>
      </c>
      <c r="AJ554" s="310" t="str">
        <f>IF(AND(AJ492=0,AJ523=0),"",ROUND(AJ523-AJ492,#REF!))</f>
        <v/>
      </c>
      <c r="AK554" s="310" t="str">
        <f>IF(AND(AK492=0,AK523=0),"",ROUND(AK523-AK492,#REF!))</f>
        <v/>
      </c>
      <c r="AL554" s="310" t="str">
        <f>IF(AND(AL492=0,AL523=0),"",ROUND(AL523-AL492,#REF!))</f>
        <v/>
      </c>
      <c r="AM554" s="310" t="str">
        <f>IF(AND(AM492=0,AM523=0),"",ROUND(AM523-AM492,#REF!))</f>
        <v/>
      </c>
      <c r="AN554" s="310" t="str">
        <f>IF(AND(AN492=0,AN523=0),"",ROUND(AN523-AN492,#REF!))</f>
        <v/>
      </c>
      <c r="AO554" s="310" t="str">
        <f>IF(AND(AO492=0,AO523=0),"",ROUND(AO523-AO492,#REF!))</f>
        <v/>
      </c>
      <c r="AP554" s="327"/>
      <c r="AS554" s="311"/>
      <c r="AT554" s="311"/>
    </row>
    <row r="555" spans="2:46" ht="13.5" hidden="1" customHeight="1">
      <c r="B555" s="313"/>
      <c r="C555" s="675" t="s">
        <v>285</v>
      </c>
      <c r="D555" s="675"/>
      <c r="E555" s="31" t="s">
        <v>279</v>
      </c>
      <c r="F555" s="315" t="str">
        <f>IF(AND(F493=0,F524=0),"",ROUND(F524-F493,#REF!))</f>
        <v/>
      </c>
      <c r="G555" s="315" t="str">
        <f>IF(AND(G493=0,G524=0),"",ROUND(G524-G493,#REF!))</f>
        <v/>
      </c>
      <c r="H555" s="315" t="str">
        <f>IF(AND(H493=0,H524=0),"",ROUND(H524-H493,#REF!))</f>
        <v/>
      </c>
      <c r="I555" s="315" t="str">
        <f>IF(AND(I493=0,I524=0),"",ROUND(I524-I493,#REF!))</f>
        <v/>
      </c>
      <c r="J555" s="315" t="str">
        <f>IF(AND(J493=0,J524=0),"",ROUND(J524-J493,#REF!))</f>
        <v/>
      </c>
      <c r="K555" s="315" t="str">
        <f>IF(AND(K493=0,K524=0),"",ROUND(K524-K493,#REF!))</f>
        <v/>
      </c>
      <c r="L555" s="315" t="str">
        <f>IF(AND(L493=0,L524=0),"",ROUND(L524-L493,#REF!))</f>
        <v/>
      </c>
      <c r="M555" s="315" t="str">
        <f>IF(AND(M493=0,M524=0),"",ROUND(M524-M493,#REF!))</f>
        <v/>
      </c>
      <c r="N555" s="315" t="str">
        <f>IF(AND(N493=0,N524=0),"",ROUND(N524-N493,#REF!))</f>
        <v/>
      </c>
      <c r="O555" s="315" t="str">
        <f>IF(AND(O493=0,O524=0),"",ROUND(O524-O493,#REF!))</f>
        <v/>
      </c>
      <c r="P555" s="315" t="str">
        <f>IF(AND(P493=0,P524=0),"",ROUND(P524-P493,#REF!))</f>
        <v/>
      </c>
      <c r="Q555" s="315" t="str">
        <f>IF(AND(Q493=0,Q524=0),"",ROUND(Q524-Q493,#REF!))</f>
        <v/>
      </c>
      <c r="R555" s="315" t="str">
        <f>IF(AND(R493=0,R524=0),"",ROUND(R524-R493,#REF!))</f>
        <v/>
      </c>
      <c r="S555" s="315" t="str">
        <f>IF(AND(S493=0,S524=0),"",ROUND(S524-S493,#REF!))</f>
        <v/>
      </c>
      <c r="T555" s="315" t="str">
        <f>IF(AND(T493=0,T524=0),"",ROUND(T524-T493,#REF!))</f>
        <v/>
      </c>
      <c r="U555" s="315" t="str">
        <f>IF(AND(U493=0,U524=0),"",ROUND(U524-U493,#REF!))</f>
        <v/>
      </c>
      <c r="V555" s="315" t="str">
        <f>IF(AND(V493=0,V524=0),"",ROUND(V524-V493,#REF!))</f>
        <v/>
      </c>
      <c r="W555" s="315" t="str">
        <f>IF(AND(W493=0,W524=0),"",ROUND(W524-W493,#REF!))</f>
        <v/>
      </c>
      <c r="X555" s="315" t="str">
        <f>IF(AND(X493=0,X524=0),"",ROUND(X524-X493,#REF!))</f>
        <v/>
      </c>
      <c r="Y555" s="315" t="str">
        <f>IF(AND(Y493=0,Y524=0),"",ROUND(Y524-Y493,#REF!))</f>
        <v/>
      </c>
      <c r="Z555" s="315" t="str">
        <f>IF(AND(Z493=0,Z524=0),"",ROUND(Z524-Z493,#REF!))</f>
        <v/>
      </c>
      <c r="AA555" s="315" t="str">
        <f>IF(AND(AA493=0,AA524=0),"",ROUND(AA524-AA493,#REF!))</f>
        <v/>
      </c>
      <c r="AB555" s="315" t="str">
        <f>IF(AND(AB493=0,AB524=0),"",ROUND(AB524-AB493,#REF!))</f>
        <v/>
      </c>
      <c r="AC555" s="315" t="str">
        <f>IF(AND(AC493=0,AC524=0),"",ROUND(AC524-AC493,#REF!))</f>
        <v/>
      </c>
      <c r="AD555" s="676" t="s">
        <v>279</v>
      </c>
      <c r="AE555" s="31" t="s">
        <v>171</v>
      </c>
      <c r="AF555" s="310" t="str">
        <f>IF(COUNT(J555)=0,"",J555)</f>
        <v/>
      </c>
      <c r="AG555" s="310" t="str">
        <f>IF(COUNT(V555)=0,"",V555)</f>
        <v/>
      </c>
      <c r="AH555" s="315" t="str">
        <f>IF(AND(AH493=0,AH524=0),"",ROUND(AH524-AH493,#REF!))</f>
        <v/>
      </c>
      <c r="AI555" s="315" t="str">
        <f>IF(AND(AI493=0,AI524=0),"",ROUND(AI524-AI493,#REF!))</f>
        <v/>
      </c>
      <c r="AJ555" s="315" t="str">
        <f>IF(AND(AJ493=0,AJ524=0),"",ROUND(AJ524-AJ493,#REF!))</f>
        <v/>
      </c>
      <c r="AK555" s="315" t="str">
        <f>IF(AND(AK493=0,AK524=0),"",ROUND(AK524-AK493,#REF!))</f>
        <v/>
      </c>
      <c r="AL555" s="315" t="str">
        <f>IF(AND(AL493=0,AL524=0),"",ROUND(AL524-AL493,#REF!))</f>
        <v/>
      </c>
      <c r="AM555" s="315" t="str">
        <f>IF(AND(AM493=0,AM524=0),"",ROUND(AM524-AM493,#REF!))</f>
        <v/>
      </c>
      <c r="AN555" s="315" t="str">
        <f>IF(AND(AN493=0,AN524=0),"",ROUND(AN524-AN493,#REF!))</f>
        <v/>
      </c>
      <c r="AO555" s="315" t="str">
        <f>IF(AND(AO493=0,AO524=0),"",ROUND(AO524-AO493,#REF!))</f>
        <v/>
      </c>
      <c r="AP555" s="329"/>
      <c r="AS555" s="311"/>
      <c r="AT555" s="311"/>
    </row>
    <row r="556" spans="2:46" ht="13.5" hidden="1" customHeight="1">
      <c r="B556" s="313"/>
      <c r="C556" s="675"/>
      <c r="D556" s="675"/>
      <c r="E556" s="301"/>
      <c r="F556" s="316"/>
      <c r="G556" s="316"/>
      <c r="H556" s="316"/>
      <c r="I556" s="316"/>
      <c r="J556" s="316"/>
      <c r="K556" s="316"/>
      <c r="L556" s="316"/>
      <c r="M556" s="316"/>
      <c r="N556" s="316"/>
      <c r="O556" s="316"/>
      <c r="P556" s="316"/>
      <c r="Q556" s="316"/>
      <c r="R556" s="316"/>
      <c r="S556" s="316"/>
      <c r="T556" s="316"/>
      <c r="U556" s="316"/>
      <c r="V556" s="316"/>
      <c r="W556" s="316"/>
      <c r="X556" s="316"/>
      <c r="Y556" s="316"/>
      <c r="Z556" s="316"/>
      <c r="AA556" s="316"/>
      <c r="AB556" s="316"/>
      <c r="AC556" s="316"/>
      <c r="AD556" s="677"/>
      <c r="AE556" s="31" t="s">
        <v>172</v>
      </c>
      <c r="AF556" s="310" t="str">
        <f>IF(COUNT(O555)=0,"",O555)</f>
        <v/>
      </c>
      <c r="AG556" s="310" t="str">
        <f>IF(COUNT(AA555)=0,"",AA555)</f>
        <v/>
      </c>
      <c r="AH556" s="310" t="str">
        <f>IF(AND(AH494=0,AH525=0),"",ROUND(AH525-AH494,#REF!))</f>
        <v/>
      </c>
      <c r="AI556" s="310" t="str">
        <f>IF(AND(AI494=0,AI525=0),"",ROUND(AI525-AI494,#REF!))</f>
        <v/>
      </c>
      <c r="AJ556" s="310" t="str">
        <f>IF(AND(AJ494=0,AJ525=0),"",ROUND(AJ525-AJ494,#REF!))</f>
        <v/>
      </c>
      <c r="AK556" s="310" t="str">
        <f>IF(AND(AK494=0,AK525=0),"",ROUND(AK525-AK494,#REF!))</f>
        <v/>
      </c>
      <c r="AL556" s="310" t="str">
        <f>IF(AND(AL494=0,AL525=0),"",ROUND(AL525-AL494,#REF!))</f>
        <v/>
      </c>
      <c r="AM556" s="310" t="str">
        <f>IF(AND(AM494=0,AM525=0),"",ROUND(AM525-AM494,#REF!))</f>
        <v/>
      </c>
      <c r="AN556" s="310" t="str">
        <f>IF(AND(AN494=0,AN525=0),"",ROUND(AN525-AN494,#REF!))</f>
        <v/>
      </c>
      <c r="AO556" s="310" t="str">
        <f>IF(AND(AO494=0,AO525=0),"",ROUND(AO525-AO494,#REF!))</f>
        <v/>
      </c>
      <c r="AP556" s="327"/>
      <c r="AS556" s="311"/>
      <c r="AT556" s="311"/>
    </row>
    <row r="557" spans="2:46" ht="13.5" hidden="1" customHeight="1">
      <c r="B557" s="313"/>
      <c r="C557" s="675"/>
      <c r="D557" s="675"/>
      <c r="E557" s="31" t="s">
        <v>280</v>
      </c>
      <c r="F557" s="315" t="str">
        <f>IF(AND(F495=0,F526=0),"",ROUND(F526-F495,#REF!))</f>
        <v/>
      </c>
      <c r="G557" s="315" t="str">
        <f>IF(AND(G495=0,G526=0),"",ROUND(G526-G495,#REF!))</f>
        <v/>
      </c>
      <c r="H557" s="315" t="str">
        <f>IF(AND(H495=0,H526=0),"",ROUND(H526-H495,#REF!))</f>
        <v/>
      </c>
      <c r="I557" s="315" t="str">
        <f>IF(AND(I495=0,I526=0),"",ROUND(I526-I495,#REF!))</f>
        <v/>
      </c>
      <c r="J557" s="315" t="str">
        <f>IF(AND(J495=0,J526=0),"",ROUND(J526-J495,#REF!))</f>
        <v/>
      </c>
      <c r="K557" s="315" t="str">
        <f>IF(AND(K495=0,K526=0),"",ROUND(K526-K495,#REF!))</f>
        <v/>
      </c>
      <c r="L557" s="315" t="str">
        <f>IF(AND(L495=0,L526=0),"",ROUND(L526-L495,#REF!))</f>
        <v/>
      </c>
      <c r="M557" s="315" t="str">
        <f>IF(AND(M495=0,M526=0),"",ROUND(M526-M495,#REF!))</f>
        <v/>
      </c>
      <c r="N557" s="315" t="str">
        <f>IF(AND(N495=0,N526=0),"",ROUND(N526-N495,#REF!))</f>
        <v/>
      </c>
      <c r="O557" s="315" t="str">
        <f>IF(AND(O495=0,O526=0),"",ROUND(O526-O495,#REF!))</f>
        <v/>
      </c>
      <c r="P557" s="315" t="str">
        <f>IF(AND(P495=0,P526=0),"",ROUND(P526-P495,#REF!))</f>
        <v/>
      </c>
      <c r="Q557" s="315" t="str">
        <f>IF(AND(Q495=0,Q526=0),"",ROUND(Q526-Q495,#REF!))</f>
        <v/>
      </c>
      <c r="R557" s="315" t="str">
        <f>IF(AND(R495=0,R526=0),"",ROUND(R526-R495,#REF!))</f>
        <v/>
      </c>
      <c r="S557" s="315" t="str">
        <f>IF(AND(S495=0,S526=0),"",ROUND(S526-S495,#REF!))</f>
        <v/>
      </c>
      <c r="T557" s="315" t="str">
        <f>IF(AND(T495=0,T526=0),"",ROUND(T526-T495,#REF!))</f>
        <v/>
      </c>
      <c r="U557" s="315" t="str">
        <f>IF(AND(U495=0,U526=0),"",ROUND(U526-U495,#REF!))</f>
        <v/>
      </c>
      <c r="V557" s="315" t="str">
        <f>IF(AND(V495=0,V526=0),"",ROUND(V526-V495,#REF!))</f>
        <v/>
      </c>
      <c r="W557" s="315" t="str">
        <f>IF(AND(W495=0,W526=0),"",ROUND(W526-W495,#REF!))</f>
        <v/>
      </c>
      <c r="X557" s="315" t="str">
        <f>IF(AND(X495=0,X526=0),"",ROUND(X526-X495,#REF!))</f>
        <v/>
      </c>
      <c r="Y557" s="315" t="str">
        <f>IF(AND(Y495=0,Y526=0),"",ROUND(Y526-Y495,#REF!))</f>
        <v/>
      </c>
      <c r="Z557" s="315" t="str">
        <f>IF(AND(Z495=0,Z526=0),"",ROUND(Z526-Z495,#REF!))</f>
        <v/>
      </c>
      <c r="AA557" s="315" t="str">
        <f>IF(AND(AA495=0,AA526=0),"",ROUND(AA526-AA495,#REF!))</f>
        <v/>
      </c>
      <c r="AB557" s="315" t="str">
        <f>IF(AND(AB495=0,AB526=0),"",ROUND(AB526-AB495,#REF!))</f>
        <v/>
      </c>
      <c r="AC557" s="315" t="str">
        <f>IF(AND(AC495=0,AC526=0),"",ROUND(AC526-AC495,#REF!))</f>
        <v/>
      </c>
      <c r="AD557" s="678" t="s">
        <v>281</v>
      </c>
      <c r="AE557" s="679"/>
      <c r="AF557" s="310" t="str">
        <f>IF(COUNT(F557:Q557)=0,"",SUM(F557:Q557))</f>
        <v/>
      </c>
      <c r="AG557" s="310" t="str">
        <f>IF(COUNT(R557:AC557)=0,"",SUM(R557:AC557))</f>
        <v/>
      </c>
      <c r="AH557" s="310" t="str">
        <f>IF(AND(AH495=0,AH526=0),"",ROUND(AH526-AH495,#REF!))</f>
        <v/>
      </c>
      <c r="AI557" s="310" t="str">
        <f>IF(AND(AI495=0,AI526=0),"",ROUND(AI526-AI495,#REF!))</f>
        <v/>
      </c>
      <c r="AJ557" s="310" t="str">
        <f>IF(AND(AJ495=0,AJ526=0),"",ROUND(AJ526-AJ495,#REF!))</f>
        <v/>
      </c>
      <c r="AK557" s="310" t="str">
        <f>IF(AND(AK495=0,AK526=0),"",ROUND(AK526-AK495,#REF!))</f>
        <v/>
      </c>
      <c r="AL557" s="310" t="str">
        <f>IF(AND(AL495=0,AL526=0),"",ROUND(AL526-AL495,#REF!))</f>
        <v/>
      </c>
      <c r="AM557" s="310" t="str">
        <f>IF(AND(AM495=0,AM526=0),"",ROUND(AM526-AM495,#REF!))</f>
        <v/>
      </c>
      <c r="AN557" s="310" t="str">
        <f>IF(AND(AN495=0,AN526=0),"",ROUND(AN526-AN495,#REF!))</f>
        <v/>
      </c>
      <c r="AO557" s="310" t="str">
        <f>IF(AND(AO495=0,AO526=0),"",ROUND(AO526-AO495,#REF!))</f>
        <v/>
      </c>
      <c r="AP557" s="327"/>
      <c r="AS557" s="311"/>
      <c r="AT557" s="311"/>
    </row>
    <row r="558" spans="2:46" ht="13.5" hidden="1" customHeight="1">
      <c r="B558" s="313"/>
      <c r="C558" s="675" t="s">
        <v>287</v>
      </c>
      <c r="D558" s="675"/>
      <c r="E558" s="31" t="s">
        <v>279</v>
      </c>
      <c r="F558" s="315" t="str">
        <f>IF(AND(F496=0,F527=0),"",ROUND(F527-F496,#REF!))</f>
        <v/>
      </c>
      <c r="G558" s="315" t="str">
        <f>IF(AND(G496=0,G527=0),"",ROUND(G527-G496,#REF!))</f>
        <v/>
      </c>
      <c r="H558" s="315" t="str">
        <f>IF(AND(H496=0,H527=0),"",ROUND(H527-H496,#REF!))</f>
        <v/>
      </c>
      <c r="I558" s="315" t="str">
        <f>IF(AND(I496=0,I527=0),"",ROUND(I527-I496,#REF!))</f>
        <v/>
      </c>
      <c r="J558" s="315" t="str">
        <f>IF(AND(J496=0,J527=0),"",ROUND(J527-J496,#REF!))</f>
        <v/>
      </c>
      <c r="K558" s="315" t="str">
        <f>IF(AND(K496=0,K527=0),"",ROUND(K527-K496,#REF!))</f>
        <v/>
      </c>
      <c r="L558" s="315" t="str">
        <f>IF(AND(L496=0,L527=0),"",ROUND(L527-L496,#REF!))</f>
        <v/>
      </c>
      <c r="M558" s="315" t="str">
        <f>IF(AND(M496=0,M527=0),"",ROUND(M527-M496,#REF!))</f>
        <v/>
      </c>
      <c r="N558" s="315" t="str">
        <f>IF(AND(N496=0,N527=0),"",ROUND(N527-N496,#REF!))</f>
        <v/>
      </c>
      <c r="O558" s="315" t="str">
        <f>IF(AND(O496=0,O527=0),"",ROUND(O527-O496,#REF!))</f>
        <v/>
      </c>
      <c r="P558" s="315" t="str">
        <f>IF(AND(P496=0,P527=0),"",ROUND(P527-P496,#REF!))</f>
        <v/>
      </c>
      <c r="Q558" s="315" t="str">
        <f>IF(AND(Q496=0,Q527=0),"",ROUND(Q527-Q496,#REF!))</f>
        <v/>
      </c>
      <c r="R558" s="315" t="str">
        <f>IF(AND(R496=0,R527=0),"",ROUND(R527-R496,#REF!))</f>
        <v/>
      </c>
      <c r="S558" s="315" t="str">
        <f>IF(AND(S496=0,S527=0),"",ROUND(S527-S496,#REF!))</f>
        <v/>
      </c>
      <c r="T558" s="315" t="str">
        <f>IF(AND(T496=0,T527=0),"",ROUND(T527-T496,#REF!))</f>
        <v/>
      </c>
      <c r="U558" s="315" t="str">
        <f>IF(AND(U496=0,U527=0),"",ROUND(U527-U496,#REF!))</f>
        <v/>
      </c>
      <c r="V558" s="315" t="str">
        <f>IF(AND(V496=0,V527=0),"",ROUND(V527-V496,#REF!))</f>
        <v/>
      </c>
      <c r="W558" s="315" t="str">
        <f>IF(AND(W496=0,W527=0),"",ROUND(W527-W496,#REF!))</f>
        <v/>
      </c>
      <c r="X558" s="315" t="str">
        <f>IF(AND(X496=0,X527=0),"",ROUND(X527-X496,#REF!))</f>
        <v/>
      </c>
      <c r="Y558" s="315" t="str">
        <f>IF(AND(Y496=0,Y527=0),"",ROUND(Y527-Y496,#REF!))</f>
        <v/>
      </c>
      <c r="Z558" s="315" t="str">
        <f>IF(AND(Z496=0,Z527=0),"",ROUND(Z527-Z496,#REF!))</f>
        <v/>
      </c>
      <c r="AA558" s="315" t="str">
        <f>IF(AND(AA496=0,AA527=0),"",ROUND(AA527-AA496,#REF!))</f>
        <v/>
      </c>
      <c r="AB558" s="315" t="str">
        <f>IF(AND(AB496=0,AB527=0),"",ROUND(AB527-AB496,#REF!))</f>
        <v/>
      </c>
      <c r="AC558" s="315" t="str">
        <f>IF(AND(AC496=0,AC527=0),"",ROUND(AC527-AC496,#REF!))</f>
        <v/>
      </c>
      <c r="AD558" s="676" t="s">
        <v>279</v>
      </c>
      <c r="AE558" s="31" t="s">
        <v>171</v>
      </c>
      <c r="AF558" s="310" t="str">
        <f>IF(COUNT(J558)=0,"",J558)</f>
        <v/>
      </c>
      <c r="AG558" s="310" t="str">
        <f>IF(COUNT(V558)=0,"",V558)</f>
        <v/>
      </c>
      <c r="AH558" s="315" t="str">
        <f>IF(AND(AH496=0,AH527=0),"",ROUND(AH527-AH496,#REF!))</f>
        <v/>
      </c>
      <c r="AI558" s="315" t="str">
        <f>IF(AND(AI496=0,AI527=0),"",ROUND(AI527-AI496,#REF!))</f>
        <v/>
      </c>
      <c r="AJ558" s="315" t="str">
        <f>IF(AND(AJ496=0,AJ527=0),"",ROUND(AJ527-AJ496,#REF!))</f>
        <v/>
      </c>
      <c r="AK558" s="315" t="str">
        <f>IF(AND(AK496=0,AK527=0),"",ROUND(AK527-AK496,#REF!))</f>
        <v/>
      </c>
      <c r="AL558" s="315" t="str">
        <f>IF(AND(AL496=0,AL527=0),"",ROUND(AL527-AL496,#REF!))</f>
        <v/>
      </c>
      <c r="AM558" s="315" t="str">
        <f>IF(AND(AM496=0,AM527=0),"",ROUND(AM527-AM496,#REF!))</f>
        <v/>
      </c>
      <c r="AN558" s="315" t="str">
        <f>IF(AND(AN496=0,AN527=0),"",ROUND(AN527-AN496,#REF!))</f>
        <v/>
      </c>
      <c r="AO558" s="315" t="str">
        <f>IF(AND(AO496=0,AO527=0),"",ROUND(AO527-AO496,#REF!))</f>
        <v/>
      </c>
      <c r="AP558" s="329"/>
      <c r="AS558" s="311"/>
      <c r="AT558" s="311"/>
    </row>
    <row r="559" spans="2:46" ht="13.5" hidden="1" customHeight="1">
      <c r="B559" s="313"/>
      <c r="C559" s="675"/>
      <c r="D559" s="675"/>
      <c r="E559" s="301"/>
      <c r="F559" s="316"/>
      <c r="G559" s="316"/>
      <c r="H559" s="316"/>
      <c r="I559" s="316"/>
      <c r="J559" s="316"/>
      <c r="K559" s="316"/>
      <c r="L559" s="316"/>
      <c r="M559" s="316"/>
      <c r="N559" s="316"/>
      <c r="O559" s="316"/>
      <c r="P559" s="316"/>
      <c r="Q559" s="316"/>
      <c r="R559" s="316"/>
      <c r="S559" s="316"/>
      <c r="T559" s="316"/>
      <c r="U559" s="316"/>
      <c r="V559" s="316"/>
      <c r="W559" s="316"/>
      <c r="X559" s="316"/>
      <c r="Y559" s="316"/>
      <c r="Z559" s="316"/>
      <c r="AA559" s="316"/>
      <c r="AB559" s="316"/>
      <c r="AC559" s="316"/>
      <c r="AD559" s="677"/>
      <c r="AE559" s="31" t="s">
        <v>172</v>
      </c>
      <c r="AF559" s="310" t="str">
        <f>IF(COUNT(O558)=0,"",O558)</f>
        <v/>
      </c>
      <c r="AG559" s="310" t="str">
        <f>IF(COUNT(AA558)=0,"",AA558)</f>
        <v/>
      </c>
      <c r="AH559" s="310" t="str">
        <f>IF(AND(AH497=0,AH528=0),"",ROUND(AH528-AH497,#REF!))</f>
        <v/>
      </c>
      <c r="AI559" s="310" t="str">
        <f>IF(AND(AI497=0,AI528=0),"",ROUND(AI528-AI497,#REF!))</f>
        <v/>
      </c>
      <c r="AJ559" s="310" t="str">
        <f>IF(AND(AJ497=0,AJ528=0),"",ROUND(AJ528-AJ497,#REF!))</f>
        <v/>
      </c>
      <c r="AK559" s="310" t="str">
        <f>IF(AND(AK497=0,AK528=0),"",ROUND(AK528-AK497,#REF!))</f>
        <v/>
      </c>
      <c r="AL559" s="310" t="str">
        <f>IF(AND(AL497=0,AL528=0),"",ROUND(AL528-AL497,#REF!))</f>
        <v/>
      </c>
      <c r="AM559" s="310" t="str">
        <f>IF(AND(AM497=0,AM528=0),"",ROUND(AM528-AM497,#REF!))</f>
        <v/>
      </c>
      <c r="AN559" s="310" t="str">
        <f>IF(AND(AN497=0,AN528=0),"",ROUND(AN528-AN497,#REF!))</f>
        <v/>
      </c>
      <c r="AO559" s="310" t="str">
        <f>IF(AND(AO497=0,AO528=0),"",ROUND(AO528-AO497,#REF!))</f>
        <v/>
      </c>
      <c r="AP559" s="327"/>
      <c r="AS559" s="311"/>
      <c r="AT559" s="311"/>
    </row>
    <row r="560" spans="2:46" ht="13.5" hidden="1" customHeight="1">
      <c r="B560" s="313"/>
      <c r="C560" s="675"/>
      <c r="D560" s="675"/>
      <c r="E560" s="31" t="s">
        <v>280</v>
      </c>
      <c r="F560" s="315" t="str">
        <f>IF(AND(F498=0,F529=0),"",ROUND(F529-F498,#REF!))</f>
        <v/>
      </c>
      <c r="G560" s="315" t="str">
        <f>IF(AND(G498=0,G529=0),"",ROUND(G529-G498,#REF!))</f>
        <v/>
      </c>
      <c r="H560" s="315" t="str">
        <f>IF(AND(H498=0,H529=0),"",ROUND(H529-H498,#REF!))</f>
        <v/>
      </c>
      <c r="I560" s="315" t="str">
        <f>IF(AND(I498=0,I529=0),"",ROUND(I529-I498,#REF!))</f>
        <v/>
      </c>
      <c r="J560" s="315" t="str">
        <f>IF(AND(J498=0,J529=0),"",ROUND(J529-J498,#REF!))</f>
        <v/>
      </c>
      <c r="K560" s="315" t="str">
        <f>IF(AND(K498=0,K529=0),"",ROUND(K529-K498,#REF!))</f>
        <v/>
      </c>
      <c r="L560" s="315" t="str">
        <f>IF(AND(L498=0,L529=0),"",ROUND(L529-L498,#REF!))</f>
        <v/>
      </c>
      <c r="M560" s="315" t="str">
        <f>IF(AND(M498=0,M529=0),"",ROUND(M529-M498,#REF!))</f>
        <v/>
      </c>
      <c r="N560" s="315" t="str">
        <f>IF(AND(N498=0,N529=0),"",ROUND(N529-N498,#REF!))</f>
        <v/>
      </c>
      <c r="O560" s="315" t="str">
        <f>IF(AND(O498=0,O529=0),"",ROUND(O529-O498,#REF!))</f>
        <v/>
      </c>
      <c r="P560" s="315" t="str">
        <f>IF(AND(P498=0,P529=0),"",ROUND(P529-P498,#REF!))</f>
        <v/>
      </c>
      <c r="Q560" s="315" t="str">
        <f>IF(AND(Q498=0,Q529=0),"",ROUND(Q529-Q498,#REF!))</f>
        <v/>
      </c>
      <c r="R560" s="315" t="str">
        <f>IF(AND(R498=0,R529=0),"",ROUND(R529-R498,#REF!))</f>
        <v/>
      </c>
      <c r="S560" s="315" t="str">
        <f>IF(AND(S498=0,S529=0),"",ROUND(S529-S498,#REF!))</f>
        <v/>
      </c>
      <c r="T560" s="315" t="str">
        <f>IF(AND(T498=0,T529=0),"",ROUND(T529-T498,#REF!))</f>
        <v/>
      </c>
      <c r="U560" s="315" t="str">
        <f>IF(AND(U498=0,U529=0),"",ROUND(U529-U498,#REF!))</f>
        <v/>
      </c>
      <c r="V560" s="315" t="str">
        <f>IF(AND(V498=0,V529=0),"",ROUND(V529-V498,#REF!))</f>
        <v/>
      </c>
      <c r="W560" s="315" t="str">
        <f>IF(AND(W498=0,W529=0),"",ROUND(W529-W498,#REF!))</f>
        <v/>
      </c>
      <c r="X560" s="315" t="str">
        <f>IF(AND(X498=0,X529=0),"",ROUND(X529-X498,#REF!))</f>
        <v/>
      </c>
      <c r="Y560" s="315" t="str">
        <f>IF(AND(Y498=0,Y529=0),"",ROUND(Y529-Y498,#REF!))</f>
        <v/>
      </c>
      <c r="Z560" s="315" t="str">
        <f>IF(AND(Z498=0,Z529=0),"",ROUND(Z529-Z498,#REF!))</f>
        <v/>
      </c>
      <c r="AA560" s="315" t="str">
        <f>IF(AND(AA498=0,AA529=0),"",ROUND(AA529-AA498,#REF!))</f>
        <v/>
      </c>
      <c r="AB560" s="315" t="str">
        <f>IF(AND(AB498=0,AB529=0),"",ROUND(AB529-AB498,#REF!))</f>
        <v/>
      </c>
      <c r="AC560" s="315" t="str">
        <f>IF(AND(AC498=0,AC529=0),"",ROUND(AC529-AC498,#REF!))</f>
        <v/>
      </c>
      <c r="AD560" s="678" t="s">
        <v>281</v>
      </c>
      <c r="AE560" s="679"/>
      <c r="AF560" s="310" t="str">
        <f>IF(COUNT(F560:Q560)=0,"",SUM(F560:Q560))</f>
        <v/>
      </c>
      <c r="AG560" s="310" t="str">
        <f>IF(COUNT(R560:AC560)=0,"",SUM(R560:AC560))</f>
        <v/>
      </c>
      <c r="AH560" s="310" t="str">
        <f>IF(AND(AH498=0,AH529=0),"",ROUND(AH529-AH498,#REF!))</f>
        <v/>
      </c>
      <c r="AI560" s="310" t="str">
        <f>IF(AND(AI498=0,AI529=0),"",ROUND(AI529-AI498,#REF!))</f>
        <v/>
      </c>
      <c r="AJ560" s="310" t="str">
        <f>IF(AND(AJ498=0,AJ529=0),"",ROUND(AJ529-AJ498,#REF!))</f>
        <v/>
      </c>
      <c r="AK560" s="310" t="str">
        <f>IF(AND(AK498=0,AK529=0),"",ROUND(AK529-AK498,#REF!))</f>
        <v/>
      </c>
      <c r="AL560" s="310" t="str">
        <f>IF(AND(AL498=0,AL529=0),"",ROUND(AL529-AL498,#REF!))</f>
        <v/>
      </c>
      <c r="AM560" s="310" t="str">
        <f>IF(AND(AM498=0,AM529=0),"",ROUND(AM529-AM498,#REF!))</f>
        <v/>
      </c>
      <c r="AN560" s="310" t="str">
        <f>IF(AND(AN498=0,AN529=0),"",ROUND(AN529-AN498,#REF!))</f>
        <v/>
      </c>
      <c r="AO560" s="310" t="str">
        <f>IF(AND(AO498=0,AO529=0),"",ROUND(AO529-AO498,#REF!))</f>
        <v/>
      </c>
      <c r="AP560" s="327"/>
      <c r="AS560" s="311"/>
      <c r="AT560" s="311"/>
    </row>
    <row r="561" spans="1:48" ht="13.5" hidden="1" customHeight="1">
      <c r="B561" s="313"/>
      <c r="C561" s="675" t="s">
        <v>288</v>
      </c>
      <c r="D561" s="675"/>
      <c r="E561" s="31" t="s">
        <v>279</v>
      </c>
      <c r="F561" s="315" t="str">
        <f>IF(AND(F499=0,F530=0),"",ROUND(F530-F499,#REF!))</f>
        <v/>
      </c>
      <c r="G561" s="315" t="str">
        <f>IF(AND(G499=0,G530=0),"",ROUND(G530-G499,#REF!))</f>
        <v/>
      </c>
      <c r="H561" s="315" t="str">
        <f>IF(AND(H499=0,H530=0),"",ROUND(H530-H499,#REF!))</f>
        <v/>
      </c>
      <c r="I561" s="315" t="str">
        <f>IF(AND(I499=0,I530=0),"",ROUND(I530-I499,#REF!))</f>
        <v/>
      </c>
      <c r="J561" s="315" t="str">
        <f>IF(AND(J499=0,J530=0),"",ROUND(J530-J499,#REF!))</f>
        <v/>
      </c>
      <c r="K561" s="315" t="str">
        <f>IF(AND(K499=0,K530=0),"",ROUND(K530-K499,#REF!))</f>
        <v/>
      </c>
      <c r="L561" s="315" t="str">
        <f>IF(AND(L499=0,L530=0),"",ROUND(L530-L499,#REF!))</f>
        <v/>
      </c>
      <c r="M561" s="315" t="str">
        <f>IF(AND(M499=0,M530=0),"",ROUND(M530-M499,#REF!))</f>
        <v/>
      </c>
      <c r="N561" s="315" t="str">
        <f>IF(AND(N499=0,N530=0),"",ROUND(N530-N499,#REF!))</f>
        <v/>
      </c>
      <c r="O561" s="315" t="str">
        <f>IF(AND(O499=0,O530=0),"",ROUND(O530-O499,#REF!))</f>
        <v/>
      </c>
      <c r="P561" s="315" t="str">
        <f>IF(AND(P499=0,P530=0),"",ROUND(P530-P499,#REF!))</f>
        <v/>
      </c>
      <c r="Q561" s="315" t="str">
        <f>IF(AND(Q499=0,Q530=0),"",ROUND(Q530-Q499,#REF!))</f>
        <v/>
      </c>
      <c r="R561" s="315" t="str">
        <f>IF(AND(R499=0,R530=0),"",ROUND(R530-R499,#REF!))</f>
        <v/>
      </c>
      <c r="S561" s="315" t="str">
        <f>IF(AND(S499=0,S530=0),"",ROUND(S530-S499,#REF!))</f>
        <v/>
      </c>
      <c r="T561" s="315" t="str">
        <f>IF(AND(T499=0,T530=0),"",ROUND(T530-T499,#REF!))</f>
        <v/>
      </c>
      <c r="U561" s="315" t="str">
        <f>IF(AND(U499=0,U530=0),"",ROUND(U530-U499,#REF!))</f>
        <v/>
      </c>
      <c r="V561" s="315" t="str">
        <f>IF(AND(V499=0,V530=0),"",ROUND(V530-V499,#REF!))</f>
        <v/>
      </c>
      <c r="W561" s="315" t="str">
        <f>IF(AND(W499=0,W530=0),"",ROUND(W530-W499,#REF!))</f>
        <v/>
      </c>
      <c r="X561" s="315" t="str">
        <f>IF(AND(X499=0,X530=0),"",ROUND(X530-X499,#REF!))</f>
        <v/>
      </c>
      <c r="Y561" s="315" t="str">
        <f>IF(AND(Y499=0,Y530=0),"",ROUND(Y530-Y499,#REF!))</f>
        <v/>
      </c>
      <c r="Z561" s="315" t="str">
        <f>IF(AND(Z499=0,Z530=0),"",ROUND(Z530-Z499,#REF!))</f>
        <v/>
      </c>
      <c r="AA561" s="315" t="str">
        <f>IF(AND(AA499=0,AA530=0),"",ROUND(AA530-AA499,#REF!))</f>
        <v/>
      </c>
      <c r="AB561" s="315" t="str">
        <f>IF(AND(AB499=0,AB530=0),"",ROUND(AB530-AB499,#REF!))</f>
        <v/>
      </c>
      <c r="AC561" s="315" t="str">
        <f>IF(AND(AC499=0,AC530=0),"",ROUND(AC530-AC499,#REF!))</f>
        <v/>
      </c>
      <c r="AD561" s="676" t="s">
        <v>279</v>
      </c>
      <c r="AE561" s="31" t="s">
        <v>171</v>
      </c>
      <c r="AF561" s="310" t="str">
        <f>IF(COUNT(J561)=0,"",J561)</f>
        <v/>
      </c>
      <c r="AG561" s="310" t="str">
        <f>IF(COUNT(V561)=0,"",V561)</f>
        <v/>
      </c>
      <c r="AH561" s="315" t="str">
        <f>IF(AND(AH499=0,AH530=0),"",ROUND(AH530-AH499,#REF!))</f>
        <v/>
      </c>
      <c r="AI561" s="315" t="str">
        <f>IF(AND(AI499=0,AI530=0),"",ROUND(AI530-AI499,#REF!))</f>
        <v/>
      </c>
      <c r="AJ561" s="315" t="str">
        <f>IF(AND(AJ499=0,AJ530=0),"",ROUND(AJ530-AJ499,#REF!))</f>
        <v/>
      </c>
      <c r="AK561" s="315" t="str">
        <f>IF(AND(AK499=0,AK530=0),"",ROUND(AK530-AK499,#REF!))</f>
        <v/>
      </c>
      <c r="AL561" s="315" t="str">
        <f>IF(AND(AL499=0,AL530=0),"",ROUND(AL530-AL499,#REF!))</f>
        <v/>
      </c>
      <c r="AM561" s="315" t="str">
        <f>IF(AND(AM499=0,AM530=0),"",ROUND(AM530-AM499,#REF!))</f>
        <v/>
      </c>
      <c r="AN561" s="315" t="str">
        <f>IF(AND(AN499=0,AN530=0),"",ROUND(AN530-AN499,#REF!))</f>
        <v/>
      </c>
      <c r="AO561" s="315" t="str">
        <f>IF(AND(AO499=0,AO530=0),"",ROUND(AO530-AO499,#REF!))</f>
        <v/>
      </c>
      <c r="AP561" s="329"/>
      <c r="AS561" s="311"/>
      <c r="AT561" s="311"/>
    </row>
    <row r="562" spans="1:48" ht="13.5" hidden="1" customHeight="1">
      <c r="B562" s="313"/>
      <c r="C562" s="675"/>
      <c r="D562" s="675"/>
      <c r="E562" s="301"/>
      <c r="F562" s="316"/>
      <c r="G562" s="316"/>
      <c r="H562" s="316"/>
      <c r="I562" s="316"/>
      <c r="J562" s="316"/>
      <c r="K562" s="316"/>
      <c r="L562" s="316"/>
      <c r="M562" s="316"/>
      <c r="N562" s="316"/>
      <c r="O562" s="316"/>
      <c r="P562" s="316"/>
      <c r="Q562" s="316"/>
      <c r="R562" s="316"/>
      <c r="S562" s="316"/>
      <c r="T562" s="316"/>
      <c r="U562" s="316"/>
      <c r="V562" s="316"/>
      <c r="W562" s="316"/>
      <c r="X562" s="316"/>
      <c r="Y562" s="316"/>
      <c r="Z562" s="316"/>
      <c r="AA562" s="316"/>
      <c r="AB562" s="316"/>
      <c r="AC562" s="316"/>
      <c r="AD562" s="677"/>
      <c r="AE562" s="31" t="s">
        <v>172</v>
      </c>
      <c r="AF562" s="310" t="str">
        <f>IF(COUNT(O561)=0,"",O561)</f>
        <v/>
      </c>
      <c r="AG562" s="310" t="str">
        <f>IF(COUNT(AA561)=0,"",AA561)</f>
        <v/>
      </c>
      <c r="AH562" s="310" t="str">
        <f>IF(AND(AH500=0,AH531=0),"",ROUND(AH531-AH500,#REF!))</f>
        <v/>
      </c>
      <c r="AI562" s="310" t="str">
        <f>IF(AND(AI500=0,AI531=0),"",ROUND(AI531-AI500,#REF!))</f>
        <v/>
      </c>
      <c r="AJ562" s="310" t="str">
        <f>IF(AND(AJ500=0,AJ531=0),"",ROUND(AJ531-AJ500,#REF!))</f>
        <v/>
      </c>
      <c r="AK562" s="310" t="str">
        <f>IF(AND(AK500=0,AK531=0),"",ROUND(AK531-AK500,#REF!))</f>
        <v/>
      </c>
      <c r="AL562" s="310" t="str">
        <f>IF(AND(AL500=0,AL531=0),"",ROUND(AL531-AL500,#REF!))</f>
        <v/>
      </c>
      <c r="AM562" s="310" t="str">
        <f>IF(AND(AM500=0,AM531=0),"",ROUND(AM531-AM500,#REF!))</f>
        <v/>
      </c>
      <c r="AN562" s="310" t="str">
        <f>IF(AND(AN500=0,AN531=0),"",ROUND(AN531-AN500,#REF!))</f>
        <v/>
      </c>
      <c r="AO562" s="310" t="str">
        <f>IF(AND(AO500=0,AO531=0),"",ROUND(AO531-AO500,#REF!))</f>
        <v/>
      </c>
      <c r="AP562" s="327"/>
      <c r="AS562" s="311"/>
      <c r="AT562" s="311"/>
    </row>
    <row r="563" spans="1:48" ht="13.5" hidden="1" customHeight="1">
      <c r="B563" s="313"/>
      <c r="C563" s="675"/>
      <c r="D563" s="675"/>
      <c r="E563" s="31" t="s">
        <v>280</v>
      </c>
      <c r="F563" s="315" t="str">
        <f>IF(AND(F501=0,F532=0),"",ROUND(F532-F501,#REF!))</f>
        <v/>
      </c>
      <c r="G563" s="315" t="str">
        <f>IF(AND(G501=0,G532=0),"",ROUND(G532-G501,#REF!))</f>
        <v/>
      </c>
      <c r="H563" s="315" t="str">
        <f>IF(AND(H501=0,H532=0),"",ROUND(H532-H501,#REF!))</f>
        <v/>
      </c>
      <c r="I563" s="315" t="str">
        <f>IF(AND(I501=0,I532=0),"",ROUND(I532-I501,#REF!))</f>
        <v/>
      </c>
      <c r="J563" s="315" t="str">
        <f>IF(AND(J501=0,J532=0),"",ROUND(J532-J501,#REF!))</f>
        <v/>
      </c>
      <c r="K563" s="315" t="str">
        <f>IF(AND(K501=0,K532=0),"",ROUND(K532-K501,#REF!))</f>
        <v/>
      </c>
      <c r="L563" s="315" t="str">
        <f>IF(AND(L501=0,L532=0),"",ROUND(L532-L501,#REF!))</f>
        <v/>
      </c>
      <c r="M563" s="315" t="str">
        <f>IF(AND(M501=0,M532=0),"",ROUND(M532-M501,#REF!))</f>
        <v/>
      </c>
      <c r="N563" s="315" t="str">
        <f>IF(AND(N501=0,N532=0),"",ROUND(N532-N501,#REF!))</f>
        <v/>
      </c>
      <c r="O563" s="315" t="str">
        <f>IF(AND(O501=0,O532=0),"",ROUND(O532-O501,#REF!))</f>
        <v/>
      </c>
      <c r="P563" s="315" t="str">
        <f>IF(AND(P501=0,P532=0),"",ROUND(P532-P501,#REF!))</f>
        <v/>
      </c>
      <c r="Q563" s="315" t="str">
        <f>IF(AND(Q501=0,Q532=0),"",ROUND(Q532-Q501,#REF!))</f>
        <v/>
      </c>
      <c r="R563" s="315" t="str">
        <f>IF(AND(R501=0,R532=0),"",ROUND(R532-R501,#REF!))</f>
        <v/>
      </c>
      <c r="S563" s="315" t="str">
        <f>IF(AND(S501=0,S532=0),"",ROUND(S532-S501,#REF!))</f>
        <v/>
      </c>
      <c r="T563" s="315" t="str">
        <f>IF(AND(T501=0,T532=0),"",ROUND(T532-T501,#REF!))</f>
        <v/>
      </c>
      <c r="U563" s="315" t="str">
        <f>IF(AND(U501=0,U532=0),"",ROUND(U532-U501,#REF!))</f>
        <v/>
      </c>
      <c r="V563" s="315" t="str">
        <f>IF(AND(V501=0,V532=0),"",ROUND(V532-V501,#REF!))</f>
        <v/>
      </c>
      <c r="W563" s="315" t="str">
        <f>IF(AND(W501=0,W532=0),"",ROUND(W532-W501,#REF!))</f>
        <v/>
      </c>
      <c r="X563" s="315" t="str">
        <f>IF(AND(X501=0,X532=0),"",ROUND(X532-X501,#REF!))</f>
        <v/>
      </c>
      <c r="Y563" s="315" t="str">
        <f>IF(AND(Y501=0,Y532=0),"",ROUND(Y532-Y501,#REF!))</f>
        <v/>
      </c>
      <c r="Z563" s="315" t="str">
        <f>IF(AND(Z501=0,Z532=0),"",ROUND(Z532-Z501,#REF!))</f>
        <v/>
      </c>
      <c r="AA563" s="315" t="str">
        <f>IF(AND(AA501=0,AA532=0),"",ROUND(AA532-AA501,#REF!))</f>
        <v/>
      </c>
      <c r="AB563" s="315" t="str">
        <f>IF(AND(AB501=0,AB532=0),"",ROUND(AB532-AB501,#REF!))</f>
        <v/>
      </c>
      <c r="AC563" s="315" t="str">
        <f>IF(AND(AC501=0,AC532=0),"",ROUND(AC532-AC501,#REF!))</f>
        <v/>
      </c>
      <c r="AD563" s="678" t="s">
        <v>281</v>
      </c>
      <c r="AE563" s="679"/>
      <c r="AF563" s="310" t="str">
        <f>IF(COUNT(F563:Q563)=0,"",SUM(F563:Q563))</f>
        <v/>
      </c>
      <c r="AG563" s="310" t="str">
        <f>IF(COUNT(R563:AC563)=0,"",SUM(R563:AC563))</f>
        <v/>
      </c>
      <c r="AH563" s="310" t="str">
        <f>IF(AND(AH501=0,AH532=0),"",ROUND(AH532-AH501,#REF!))</f>
        <v/>
      </c>
      <c r="AI563" s="310" t="str">
        <f>IF(AND(AI501=0,AI532=0),"",ROUND(AI532-AI501,#REF!))</f>
        <v/>
      </c>
      <c r="AJ563" s="310" t="str">
        <f>IF(AND(AJ501=0,AJ532=0),"",ROUND(AJ532-AJ501,#REF!))</f>
        <v/>
      </c>
      <c r="AK563" s="310" t="str">
        <f>IF(AND(AK501=0,AK532=0),"",ROUND(AK532-AK501,#REF!))</f>
        <v/>
      </c>
      <c r="AL563" s="310" t="str">
        <f>IF(AND(AL501=0,AL532=0),"",ROUND(AL532-AL501,#REF!))</f>
        <v/>
      </c>
      <c r="AM563" s="310" t="str">
        <f>IF(AND(AM501=0,AM532=0),"",ROUND(AM532-AM501,#REF!))</f>
        <v/>
      </c>
      <c r="AN563" s="310" t="str">
        <f>IF(AND(AN501=0,AN532=0),"",ROUND(AN532-AN501,#REF!))</f>
        <v/>
      </c>
      <c r="AO563" s="310" t="str">
        <f>IF(AND(AO501=0,AO532=0),"",ROUND(AO532-AO501,#REF!))</f>
        <v/>
      </c>
      <c r="AP563" s="327"/>
      <c r="AS563" s="311"/>
      <c r="AT563" s="311"/>
    </row>
    <row r="564" spans="1:48" ht="13.5" hidden="1" customHeight="1">
      <c r="B564" s="313"/>
      <c r="C564" s="675" t="s">
        <v>289</v>
      </c>
      <c r="D564" s="675"/>
      <c r="E564" s="31" t="s">
        <v>279</v>
      </c>
      <c r="F564" s="315" t="str">
        <f>IF(AND(F502=0,F533=0),"",ROUND(F533-F502,#REF!))</f>
        <v/>
      </c>
      <c r="G564" s="315" t="str">
        <f>IF(AND(G502=0,G533=0),"",ROUND(G533-G502,#REF!))</f>
        <v/>
      </c>
      <c r="H564" s="315" t="str">
        <f>IF(AND(H502=0,H533=0),"",ROUND(H533-H502,#REF!))</f>
        <v/>
      </c>
      <c r="I564" s="315" t="str">
        <f>IF(AND(I502=0,I533=0),"",ROUND(I533-I502,#REF!))</f>
        <v/>
      </c>
      <c r="J564" s="315" t="str">
        <f>IF(AND(J502=0,J533=0),"",ROUND(J533-J502,#REF!))</f>
        <v/>
      </c>
      <c r="K564" s="315" t="str">
        <f>IF(AND(K502=0,K533=0),"",ROUND(K533-K502,#REF!))</f>
        <v/>
      </c>
      <c r="L564" s="315" t="str">
        <f>IF(AND(L502=0,L533=0),"",ROUND(L533-L502,#REF!))</f>
        <v/>
      </c>
      <c r="M564" s="315" t="str">
        <f>IF(AND(M502=0,M533=0),"",ROUND(M533-M502,#REF!))</f>
        <v/>
      </c>
      <c r="N564" s="315" t="str">
        <f>IF(AND(N502=0,N533=0),"",ROUND(N533-N502,#REF!))</f>
        <v/>
      </c>
      <c r="O564" s="315" t="str">
        <f>IF(AND(O502=0,O533=0),"",ROUND(O533-O502,#REF!))</f>
        <v/>
      </c>
      <c r="P564" s="315" t="str">
        <f>IF(AND(P502=0,P533=0),"",ROUND(P533-P502,#REF!))</f>
        <v/>
      </c>
      <c r="Q564" s="315" t="str">
        <f>IF(AND(Q502=0,Q533=0),"",ROUND(Q533-Q502,#REF!))</f>
        <v/>
      </c>
      <c r="R564" s="315" t="str">
        <f>IF(AND(R502=0,R533=0),"",ROUND(R533-R502,#REF!))</f>
        <v/>
      </c>
      <c r="S564" s="315" t="str">
        <f>IF(AND(S502=0,S533=0),"",ROUND(S533-S502,#REF!))</f>
        <v/>
      </c>
      <c r="T564" s="315" t="str">
        <f>IF(AND(T502=0,T533=0),"",ROUND(T533-T502,#REF!))</f>
        <v/>
      </c>
      <c r="U564" s="315" t="str">
        <f>IF(AND(U502=0,U533=0),"",ROUND(U533-U502,#REF!))</f>
        <v/>
      </c>
      <c r="V564" s="315" t="str">
        <f>IF(AND(V502=0,V533=0),"",ROUND(V533-V502,#REF!))</f>
        <v/>
      </c>
      <c r="W564" s="315" t="str">
        <f>IF(AND(W502=0,W533=0),"",ROUND(W533-W502,#REF!))</f>
        <v/>
      </c>
      <c r="X564" s="315" t="str">
        <f>IF(AND(X502=0,X533=0),"",ROUND(X533-X502,#REF!))</f>
        <v/>
      </c>
      <c r="Y564" s="315" t="str">
        <f>IF(AND(Y502=0,Y533=0),"",ROUND(Y533-Y502,#REF!))</f>
        <v/>
      </c>
      <c r="Z564" s="315" t="str">
        <f>IF(AND(Z502=0,Z533=0),"",ROUND(Z533-Z502,#REF!))</f>
        <v/>
      </c>
      <c r="AA564" s="315" t="str">
        <f>IF(AND(AA502=0,AA533=0),"",ROUND(AA533-AA502,#REF!))</f>
        <v/>
      </c>
      <c r="AB564" s="315" t="str">
        <f>IF(AND(AB502=0,AB533=0),"",ROUND(AB533-AB502,#REF!))</f>
        <v/>
      </c>
      <c r="AC564" s="315" t="str">
        <f>IF(AND(AC502=0,AC533=0),"",ROUND(AC533-AC502,#REF!))</f>
        <v/>
      </c>
      <c r="AD564" s="676" t="s">
        <v>279</v>
      </c>
      <c r="AE564" s="31" t="s">
        <v>171</v>
      </c>
      <c r="AF564" s="310" t="str">
        <f>IF(COUNT(J564)=0,"",J564)</f>
        <v/>
      </c>
      <c r="AG564" s="310" t="str">
        <f>IF(COUNT(V564)=0,"",V564)</f>
        <v/>
      </c>
      <c r="AH564" s="315" t="str">
        <f>IF(AND(AH502=0,AH533=0),"",ROUND(AH533-AH502,#REF!))</f>
        <v/>
      </c>
      <c r="AI564" s="315" t="str">
        <f>IF(AND(AI502=0,AI533=0),"",ROUND(AI533-AI502,#REF!))</f>
        <v/>
      </c>
      <c r="AJ564" s="315" t="str">
        <f>IF(AND(AJ502=0,AJ533=0),"",ROUND(AJ533-AJ502,#REF!))</f>
        <v/>
      </c>
      <c r="AK564" s="315" t="str">
        <f>IF(AND(AK502=0,AK533=0),"",ROUND(AK533-AK502,#REF!))</f>
        <v/>
      </c>
      <c r="AL564" s="315" t="str">
        <f>IF(AND(AL502=0,AL533=0),"",ROUND(AL533-AL502,#REF!))</f>
        <v/>
      </c>
      <c r="AM564" s="315" t="str">
        <f>IF(AND(AM502=0,AM533=0),"",ROUND(AM533-AM502,#REF!))</f>
        <v/>
      </c>
      <c r="AN564" s="315" t="str">
        <f>IF(AND(AN502=0,AN533=0),"",ROUND(AN533-AN502,#REF!))</f>
        <v/>
      </c>
      <c r="AO564" s="315" t="str">
        <f>IF(AND(AO502=0,AO533=0),"",ROUND(AO533-AO502,#REF!))</f>
        <v/>
      </c>
      <c r="AP564" s="329"/>
      <c r="AS564" s="311"/>
      <c r="AT564" s="311"/>
    </row>
    <row r="565" spans="1:48" ht="13.5" hidden="1" customHeight="1">
      <c r="B565" s="313"/>
      <c r="C565" s="675"/>
      <c r="D565" s="675"/>
      <c r="E565" s="301"/>
      <c r="F565" s="316"/>
      <c r="G565" s="316"/>
      <c r="H565" s="316"/>
      <c r="I565" s="316"/>
      <c r="J565" s="316"/>
      <c r="K565" s="316"/>
      <c r="L565" s="316"/>
      <c r="M565" s="316"/>
      <c r="N565" s="316"/>
      <c r="O565" s="316"/>
      <c r="P565" s="316"/>
      <c r="Q565" s="316"/>
      <c r="R565" s="316"/>
      <c r="S565" s="316"/>
      <c r="T565" s="316"/>
      <c r="U565" s="316"/>
      <c r="V565" s="316"/>
      <c r="W565" s="316"/>
      <c r="X565" s="316"/>
      <c r="Y565" s="316"/>
      <c r="Z565" s="316"/>
      <c r="AA565" s="316"/>
      <c r="AB565" s="316"/>
      <c r="AC565" s="316"/>
      <c r="AD565" s="677"/>
      <c r="AE565" s="31" t="s">
        <v>172</v>
      </c>
      <c r="AF565" s="310" t="str">
        <f>IF(COUNT(O564)=0,"",O564)</f>
        <v/>
      </c>
      <c r="AG565" s="310" t="str">
        <f>IF(COUNT(AA564)=0,"",AA564)</f>
        <v/>
      </c>
      <c r="AH565" s="310" t="str">
        <f>IF(AND(AH503=0,AH534=0),"",ROUND(AH534-AH503,#REF!))</f>
        <v/>
      </c>
      <c r="AI565" s="310" t="str">
        <f>IF(AND(AI503=0,AI534=0),"",ROUND(AI534-AI503,#REF!))</f>
        <v/>
      </c>
      <c r="AJ565" s="310" t="str">
        <f>IF(AND(AJ503=0,AJ534=0),"",ROUND(AJ534-AJ503,#REF!))</f>
        <v/>
      </c>
      <c r="AK565" s="310" t="str">
        <f>IF(AND(AK503=0,AK534=0),"",ROUND(AK534-AK503,#REF!))</f>
        <v/>
      </c>
      <c r="AL565" s="310" t="str">
        <f>IF(AND(AL503=0,AL534=0),"",ROUND(AL534-AL503,#REF!))</f>
        <v/>
      </c>
      <c r="AM565" s="310" t="str">
        <f>IF(AND(AM503=0,AM534=0),"",ROUND(AM534-AM503,#REF!))</f>
        <v/>
      </c>
      <c r="AN565" s="310" t="str">
        <f>IF(AND(AN503=0,AN534=0),"",ROUND(AN534-AN503,#REF!))</f>
        <v/>
      </c>
      <c r="AO565" s="310" t="str">
        <f>IF(AND(AO503=0,AO534=0),"",ROUND(AO534-AO503,#REF!))</f>
        <v/>
      </c>
      <c r="AP565" s="327"/>
      <c r="AS565" s="311"/>
      <c r="AT565" s="311"/>
    </row>
    <row r="566" spans="1:48" ht="13.5" hidden="1" customHeight="1">
      <c r="B566" s="313"/>
      <c r="C566" s="675"/>
      <c r="D566" s="675"/>
      <c r="E566" s="31" t="s">
        <v>280</v>
      </c>
      <c r="F566" s="315" t="str">
        <f>IF(AND(F504=0,F535=0),"",ROUND(F535-F504,#REF!))</f>
        <v/>
      </c>
      <c r="G566" s="315" t="str">
        <f>IF(AND(G504=0,G535=0),"",ROUND(G535-G504,#REF!))</f>
        <v/>
      </c>
      <c r="H566" s="315" t="str">
        <f>IF(AND(H504=0,H535=0),"",ROUND(H535-H504,#REF!))</f>
        <v/>
      </c>
      <c r="I566" s="315" t="str">
        <f>IF(AND(I504=0,I535=0),"",ROUND(I535-I504,#REF!))</f>
        <v/>
      </c>
      <c r="J566" s="315" t="str">
        <f>IF(AND(J504=0,J535=0),"",ROUND(J535-J504,#REF!))</f>
        <v/>
      </c>
      <c r="K566" s="315" t="str">
        <f>IF(AND(K504=0,K535=0),"",ROUND(K535-K504,#REF!))</f>
        <v/>
      </c>
      <c r="L566" s="315" t="str">
        <f>IF(AND(L504=0,L535=0),"",ROUND(L535-L504,#REF!))</f>
        <v/>
      </c>
      <c r="M566" s="315" t="str">
        <f>IF(AND(M504=0,M535=0),"",ROUND(M535-M504,#REF!))</f>
        <v/>
      </c>
      <c r="N566" s="315" t="str">
        <f>IF(AND(N504=0,N535=0),"",ROUND(N535-N504,#REF!))</f>
        <v/>
      </c>
      <c r="O566" s="315" t="str">
        <f>IF(AND(O504=0,O535=0),"",ROUND(O535-O504,#REF!))</f>
        <v/>
      </c>
      <c r="P566" s="315" t="str">
        <f>IF(AND(P504=0,P535=0),"",ROUND(P535-P504,#REF!))</f>
        <v/>
      </c>
      <c r="Q566" s="315" t="str">
        <f>IF(AND(Q504=0,Q535=0),"",ROUND(Q535-Q504,#REF!))</f>
        <v/>
      </c>
      <c r="R566" s="315" t="str">
        <f>IF(AND(R504=0,R535=0),"",ROUND(R535-R504,#REF!))</f>
        <v/>
      </c>
      <c r="S566" s="315" t="str">
        <f>IF(AND(S504=0,S535=0),"",ROUND(S535-S504,#REF!))</f>
        <v/>
      </c>
      <c r="T566" s="315" t="str">
        <f>IF(AND(T504=0,T535=0),"",ROUND(T535-T504,#REF!))</f>
        <v/>
      </c>
      <c r="U566" s="315" t="str">
        <f>IF(AND(U504=0,U535=0),"",ROUND(U535-U504,#REF!))</f>
        <v/>
      </c>
      <c r="V566" s="315" t="str">
        <f>IF(AND(V504=0,V535=0),"",ROUND(V535-V504,#REF!))</f>
        <v/>
      </c>
      <c r="W566" s="315" t="str">
        <f>IF(AND(W504=0,W535=0),"",ROUND(W535-W504,#REF!))</f>
        <v/>
      </c>
      <c r="X566" s="315" t="str">
        <f>IF(AND(X504=0,X535=0),"",ROUND(X535-X504,#REF!))</f>
        <v/>
      </c>
      <c r="Y566" s="315" t="str">
        <f>IF(AND(Y504=0,Y535=0),"",ROUND(Y535-Y504,#REF!))</f>
        <v/>
      </c>
      <c r="Z566" s="315" t="str">
        <f>IF(AND(Z504=0,Z535=0),"",ROUND(Z535-Z504,#REF!))</f>
        <v/>
      </c>
      <c r="AA566" s="315" t="str">
        <f>IF(AND(AA504=0,AA535=0),"",ROUND(AA535-AA504,#REF!))</f>
        <v/>
      </c>
      <c r="AB566" s="315" t="str">
        <f>IF(AND(AB504=0,AB535=0),"",ROUND(AB535-AB504,#REF!))</f>
        <v/>
      </c>
      <c r="AC566" s="315" t="str">
        <f>IF(AND(AC504=0,AC535=0),"",ROUND(AC535-AC504,#REF!))</f>
        <v/>
      </c>
      <c r="AD566" s="678" t="s">
        <v>281</v>
      </c>
      <c r="AE566" s="679"/>
      <c r="AF566" s="310" t="str">
        <f>IF(COUNT(F566:Q566)=0,"",SUM(F566:Q566))</f>
        <v/>
      </c>
      <c r="AG566" s="310" t="str">
        <f>IF(COUNT(R566:AC566)=0,"",SUM(R566:AC566))</f>
        <v/>
      </c>
      <c r="AH566" s="310" t="str">
        <f>IF(AND(AH504=0,AH535=0),"",ROUND(AH535-AH504,#REF!))</f>
        <v/>
      </c>
      <c r="AI566" s="310" t="str">
        <f>IF(AND(AI504=0,AI535=0),"",ROUND(AI535-AI504,#REF!))</f>
        <v/>
      </c>
      <c r="AJ566" s="310" t="str">
        <f>IF(AND(AJ504=0,AJ535=0),"",ROUND(AJ535-AJ504,#REF!))</f>
        <v/>
      </c>
      <c r="AK566" s="310" t="str">
        <f>IF(AND(AK504=0,AK535=0),"",ROUND(AK535-AK504,#REF!))</f>
        <v/>
      </c>
      <c r="AL566" s="310" t="str">
        <f>IF(AND(AL504=0,AL535=0),"",ROUND(AL535-AL504,#REF!))</f>
        <v/>
      </c>
      <c r="AM566" s="310" t="str">
        <f>IF(AND(AM504=0,AM535=0),"",ROUND(AM535-AM504,#REF!))</f>
        <v/>
      </c>
      <c r="AN566" s="310" t="str">
        <f>IF(AND(AN504=0,AN535=0),"",ROUND(AN535-AN504,#REF!))</f>
        <v/>
      </c>
      <c r="AO566" s="310" t="str">
        <f>IF(AND(AO504=0,AO535=0),"",ROUND(AO535-AO504,#REF!))</f>
        <v/>
      </c>
      <c r="AP566" s="327"/>
      <c r="AS566" s="311"/>
      <c r="AT566" s="311"/>
    </row>
    <row r="567" spans="1:48" ht="13.5" hidden="1" customHeight="1">
      <c r="B567" s="313"/>
      <c r="C567" s="675" t="s">
        <v>290</v>
      </c>
      <c r="D567" s="675"/>
      <c r="E567" s="31" t="s">
        <v>279</v>
      </c>
      <c r="F567" s="315" t="str">
        <f>IF(AND(F505=0,F536=0),"",ROUND(F536-F505,#REF!))</f>
        <v/>
      </c>
      <c r="G567" s="315" t="str">
        <f>IF(AND(G505=0,G536=0),"",ROUND(G536-G505,#REF!))</f>
        <v/>
      </c>
      <c r="H567" s="315" t="str">
        <f>IF(AND(H505=0,H536=0),"",ROUND(H536-H505,#REF!))</f>
        <v/>
      </c>
      <c r="I567" s="315" t="str">
        <f>IF(AND(I505=0,I536=0),"",ROUND(I536-I505,#REF!))</f>
        <v/>
      </c>
      <c r="J567" s="315" t="str">
        <f>IF(AND(J505=0,J536=0),"",ROUND(J536-J505,#REF!))</f>
        <v/>
      </c>
      <c r="K567" s="315" t="str">
        <f>IF(AND(K505=0,K536=0),"",ROUND(K536-K505,#REF!))</f>
        <v/>
      </c>
      <c r="L567" s="315" t="str">
        <f>IF(AND(L505=0,L536=0),"",ROUND(L536-L505,#REF!))</f>
        <v/>
      </c>
      <c r="M567" s="315" t="str">
        <f>IF(AND(M505=0,M536=0),"",ROUND(M536-M505,#REF!))</f>
        <v/>
      </c>
      <c r="N567" s="315" t="str">
        <f>IF(AND(N505=0,N536=0),"",ROUND(N536-N505,#REF!))</f>
        <v/>
      </c>
      <c r="O567" s="315" t="str">
        <f>IF(AND(O505=0,O536=0),"",ROUND(O536-O505,#REF!))</f>
        <v/>
      </c>
      <c r="P567" s="315" t="str">
        <f>IF(AND(P505=0,P536=0),"",ROUND(P536-P505,#REF!))</f>
        <v/>
      </c>
      <c r="Q567" s="315" t="str">
        <f>IF(AND(Q505=0,Q536=0),"",ROUND(Q536-Q505,#REF!))</f>
        <v/>
      </c>
      <c r="R567" s="315" t="str">
        <f>IF(AND(R505=0,R536=0),"",ROUND(R536-R505,#REF!))</f>
        <v/>
      </c>
      <c r="S567" s="315" t="str">
        <f>IF(AND(S505=0,S536=0),"",ROUND(S536-S505,#REF!))</f>
        <v/>
      </c>
      <c r="T567" s="315" t="str">
        <f>IF(AND(T505=0,T536=0),"",ROUND(T536-T505,#REF!))</f>
        <v/>
      </c>
      <c r="U567" s="315" t="str">
        <f>IF(AND(U505=0,U536=0),"",ROUND(U536-U505,#REF!))</f>
        <v/>
      </c>
      <c r="V567" s="315" t="str">
        <f>IF(AND(V505=0,V536=0),"",ROUND(V536-V505,#REF!))</f>
        <v/>
      </c>
      <c r="W567" s="315" t="str">
        <f>IF(AND(W505=0,W536=0),"",ROUND(W536-W505,#REF!))</f>
        <v/>
      </c>
      <c r="X567" s="315" t="str">
        <f>IF(AND(X505=0,X536=0),"",ROUND(X536-X505,#REF!))</f>
        <v/>
      </c>
      <c r="Y567" s="315" t="str">
        <f>IF(AND(Y505=0,Y536=0),"",ROUND(Y536-Y505,#REF!))</f>
        <v/>
      </c>
      <c r="Z567" s="315" t="str">
        <f>IF(AND(Z505=0,Z536=0),"",ROUND(Z536-Z505,#REF!))</f>
        <v/>
      </c>
      <c r="AA567" s="315" t="str">
        <f>IF(AND(AA505=0,AA536=0),"",ROUND(AA536-AA505,#REF!))</f>
        <v/>
      </c>
      <c r="AB567" s="315" t="str">
        <f>IF(AND(AB505=0,AB536=0),"",ROUND(AB536-AB505,#REF!))</f>
        <v/>
      </c>
      <c r="AC567" s="315" t="str">
        <f>IF(AND(AC505=0,AC536=0),"",ROUND(AC536-AC505,#REF!))</f>
        <v/>
      </c>
      <c r="AD567" s="676" t="s">
        <v>279</v>
      </c>
      <c r="AE567" s="31" t="s">
        <v>171</v>
      </c>
      <c r="AF567" s="310" t="str">
        <f>IF(COUNT(J567)=0,"",J567)</f>
        <v/>
      </c>
      <c r="AG567" s="310" t="str">
        <f>IF(COUNT(V567)=0,"",V567)</f>
        <v/>
      </c>
      <c r="AH567" s="315" t="str">
        <f>IF(AND(AH505=0,AH536=0),"",ROUND(AH536-AH505,#REF!))</f>
        <v/>
      </c>
      <c r="AI567" s="315" t="str">
        <f>IF(AND(AI505=0,AI536=0),"",ROUND(AI536-AI505,#REF!))</f>
        <v/>
      </c>
      <c r="AJ567" s="315" t="str">
        <f>IF(AND(AJ505=0,AJ536=0),"",ROUND(AJ536-AJ505,#REF!))</f>
        <v/>
      </c>
      <c r="AK567" s="315" t="str">
        <f>IF(AND(AK505=0,AK536=0),"",ROUND(AK536-AK505,#REF!))</f>
        <v/>
      </c>
      <c r="AL567" s="315" t="str">
        <f>IF(AND(AL505=0,AL536=0),"",ROUND(AL536-AL505,#REF!))</f>
        <v/>
      </c>
      <c r="AM567" s="315" t="str">
        <f>IF(AND(AM505=0,AM536=0),"",ROUND(AM536-AM505,#REF!))</f>
        <v/>
      </c>
      <c r="AN567" s="315" t="str">
        <f>IF(AND(AN505=0,AN536=0),"",ROUND(AN536-AN505,#REF!))</f>
        <v/>
      </c>
      <c r="AO567" s="315" t="str">
        <f>IF(AND(AO505=0,AO536=0),"",ROUND(AO536-AO505,#REF!))</f>
        <v/>
      </c>
      <c r="AP567" s="329"/>
      <c r="AS567" s="311"/>
      <c r="AT567" s="311"/>
    </row>
    <row r="568" spans="1:48" ht="13.5" hidden="1" customHeight="1">
      <c r="B568" s="313"/>
      <c r="C568" s="675"/>
      <c r="D568" s="675"/>
      <c r="E568" s="301"/>
      <c r="F568" s="316"/>
      <c r="G568" s="316"/>
      <c r="H568" s="316"/>
      <c r="I568" s="316"/>
      <c r="J568" s="316"/>
      <c r="K568" s="316"/>
      <c r="L568" s="316"/>
      <c r="M568" s="316"/>
      <c r="N568" s="316"/>
      <c r="O568" s="316"/>
      <c r="P568" s="316"/>
      <c r="Q568" s="316"/>
      <c r="R568" s="316"/>
      <c r="S568" s="316"/>
      <c r="T568" s="316"/>
      <c r="U568" s="316"/>
      <c r="V568" s="316"/>
      <c r="W568" s="316"/>
      <c r="X568" s="316"/>
      <c r="Y568" s="316"/>
      <c r="Z568" s="316"/>
      <c r="AA568" s="316"/>
      <c r="AB568" s="316"/>
      <c r="AC568" s="316"/>
      <c r="AD568" s="677"/>
      <c r="AE568" s="31" t="s">
        <v>172</v>
      </c>
      <c r="AF568" s="310" t="str">
        <f>IF(COUNT(O567)=0,"",O567)</f>
        <v/>
      </c>
      <c r="AG568" s="310" t="str">
        <f>IF(COUNT(AA567)=0,"",AA567)</f>
        <v/>
      </c>
      <c r="AH568" s="310" t="str">
        <f>IF(AND(AH506=0,AH537=0),"",ROUND(AH537-AH506,#REF!))</f>
        <v/>
      </c>
      <c r="AI568" s="310" t="str">
        <f>IF(AND(AI506=0,AI537=0),"",ROUND(AI537-AI506,#REF!))</f>
        <v/>
      </c>
      <c r="AJ568" s="310" t="str">
        <f>IF(AND(AJ506=0,AJ537=0),"",ROUND(AJ537-AJ506,#REF!))</f>
        <v/>
      </c>
      <c r="AK568" s="310" t="str">
        <f>IF(AND(AK506=0,AK537=0),"",ROUND(AK537-AK506,#REF!))</f>
        <v/>
      </c>
      <c r="AL568" s="310" t="str">
        <f>IF(AND(AL506=0,AL537=0),"",ROUND(AL537-AL506,#REF!))</f>
        <v/>
      </c>
      <c r="AM568" s="310" t="str">
        <f>IF(AND(AM506=0,AM537=0),"",ROUND(AM537-AM506,#REF!))</f>
        <v/>
      </c>
      <c r="AN568" s="310" t="str">
        <f>IF(AND(AN506=0,AN537=0),"",ROUND(AN537-AN506,#REF!))</f>
        <v/>
      </c>
      <c r="AO568" s="310" t="str">
        <f>IF(AND(AO506=0,AO537=0),"",ROUND(AO537-AO506,#REF!))</f>
        <v/>
      </c>
      <c r="AP568" s="327"/>
      <c r="AS568" s="311"/>
      <c r="AT568" s="311"/>
    </row>
    <row r="569" spans="1:48" ht="13.5" hidden="1" customHeight="1">
      <c r="B569" s="313"/>
      <c r="C569" s="675"/>
      <c r="D569" s="675"/>
      <c r="E569" s="31" t="s">
        <v>280</v>
      </c>
      <c r="F569" s="315" t="str">
        <f>IF(AND(F507=0,F538=0),"",ROUND(F538-F507,#REF!))</f>
        <v/>
      </c>
      <c r="G569" s="315" t="str">
        <f>IF(AND(G507=0,G538=0),"",ROUND(G538-G507,#REF!))</f>
        <v/>
      </c>
      <c r="H569" s="315" t="str">
        <f>IF(AND(H507=0,H538=0),"",ROUND(H538-H507,#REF!))</f>
        <v/>
      </c>
      <c r="I569" s="315" t="str">
        <f>IF(AND(I507=0,I538=0),"",ROUND(I538-I507,#REF!))</f>
        <v/>
      </c>
      <c r="J569" s="315" t="str">
        <f>IF(AND(J507=0,J538=0),"",ROUND(J538-J507,#REF!))</f>
        <v/>
      </c>
      <c r="K569" s="315" t="str">
        <f>IF(AND(K507=0,K538=0),"",ROUND(K538-K507,#REF!))</f>
        <v/>
      </c>
      <c r="L569" s="315" t="str">
        <f>IF(AND(L507=0,L538=0),"",ROUND(L538-L507,#REF!))</f>
        <v/>
      </c>
      <c r="M569" s="315" t="str">
        <f>IF(AND(M507=0,M538=0),"",ROUND(M538-M507,#REF!))</f>
        <v/>
      </c>
      <c r="N569" s="315" t="str">
        <f>IF(AND(N507=0,N538=0),"",ROUND(N538-N507,#REF!))</f>
        <v/>
      </c>
      <c r="O569" s="315" t="str">
        <f>IF(AND(O507=0,O538=0),"",ROUND(O538-O507,#REF!))</f>
        <v/>
      </c>
      <c r="P569" s="315" t="str">
        <f>IF(AND(P507=0,P538=0),"",ROUND(P538-P507,#REF!))</f>
        <v/>
      </c>
      <c r="Q569" s="315" t="str">
        <f>IF(AND(Q507=0,Q538=0),"",ROUND(Q538-Q507,#REF!))</f>
        <v/>
      </c>
      <c r="R569" s="315" t="str">
        <f>IF(AND(R507=0,R538=0),"",ROUND(R538-R507,#REF!))</f>
        <v/>
      </c>
      <c r="S569" s="315" t="str">
        <f>IF(AND(S507=0,S538=0),"",ROUND(S538-S507,#REF!))</f>
        <v/>
      </c>
      <c r="T569" s="315" t="str">
        <f>IF(AND(T507=0,T538=0),"",ROUND(T538-T507,#REF!))</f>
        <v/>
      </c>
      <c r="U569" s="315" t="str">
        <f>IF(AND(U507=0,U538=0),"",ROUND(U538-U507,#REF!))</f>
        <v/>
      </c>
      <c r="V569" s="315" t="str">
        <f>IF(AND(V507=0,V538=0),"",ROUND(V538-V507,#REF!))</f>
        <v/>
      </c>
      <c r="W569" s="315" t="str">
        <f>IF(AND(W507=0,W538=0),"",ROUND(W538-W507,#REF!))</f>
        <v/>
      </c>
      <c r="X569" s="315" t="str">
        <f>IF(AND(X507=0,X538=0),"",ROUND(X538-X507,#REF!))</f>
        <v/>
      </c>
      <c r="Y569" s="315" t="str">
        <f>IF(AND(Y507=0,Y538=0),"",ROUND(Y538-Y507,#REF!))</f>
        <v/>
      </c>
      <c r="Z569" s="315" t="str">
        <f>IF(AND(Z507=0,Z538=0),"",ROUND(Z538-Z507,#REF!))</f>
        <v/>
      </c>
      <c r="AA569" s="315" t="str">
        <f>IF(AND(AA507=0,AA538=0),"",ROUND(AA538-AA507,#REF!))</f>
        <v/>
      </c>
      <c r="AB569" s="315" t="str">
        <f>IF(AND(AB507=0,AB538=0),"",ROUND(AB538-AB507,#REF!))</f>
        <v/>
      </c>
      <c r="AC569" s="315" t="str">
        <f>IF(AND(AC507=0,AC538=0),"",ROUND(AC538-AC507,#REF!))</f>
        <v/>
      </c>
      <c r="AD569" s="678" t="s">
        <v>281</v>
      </c>
      <c r="AE569" s="679"/>
      <c r="AF569" s="310" t="str">
        <f>IF(COUNT(F569:Q569)=0,"",SUM(F569:Q569))</f>
        <v/>
      </c>
      <c r="AG569" s="310" t="str">
        <f>IF(COUNT(R569:AC569)=0,"",SUM(R569:AC569))</f>
        <v/>
      </c>
      <c r="AH569" s="310" t="str">
        <f>IF(AND(AH507=0,AH538=0),"",ROUND(AH538-AH507,#REF!))</f>
        <v/>
      </c>
      <c r="AI569" s="310" t="str">
        <f>IF(AND(AI507=0,AI538=0),"",ROUND(AI538-AI507,#REF!))</f>
        <v/>
      </c>
      <c r="AJ569" s="310" t="str">
        <f>IF(AND(AJ507=0,AJ538=0),"",ROUND(AJ538-AJ507,#REF!))</f>
        <v/>
      </c>
      <c r="AK569" s="310" t="str">
        <f>IF(AND(AK507=0,AK538=0),"",ROUND(AK538-AK507,#REF!))</f>
        <v/>
      </c>
      <c r="AL569" s="310" t="str">
        <f>IF(AND(AL507=0,AL538=0),"",ROUND(AL538-AL507,#REF!))</f>
        <v/>
      </c>
      <c r="AM569" s="310" t="str">
        <f>IF(AND(AM507=0,AM538=0),"",ROUND(AM538-AM507,#REF!))</f>
        <v/>
      </c>
      <c r="AN569" s="310" t="str">
        <f>IF(AND(AN507=0,AN538=0),"",ROUND(AN538-AN507,#REF!))</f>
        <v/>
      </c>
      <c r="AO569" s="310" t="str">
        <f>IF(AND(AO507=0,AO538=0),"",ROUND(AO538-AO507,#REF!))</f>
        <v/>
      </c>
      <c r="AP569" s="327"/>
      <c r="AS569" s="311"/>
      <c r="AT569" s="311"/>
    </row>
    <row r="570" spans="1:48" ht="13.5" hidden="1" customHeight="1"/>
    <row r="571" spans="1:48" ht="13.5" customHeight="1">
      <c r="A571" s="17">
        <f>SUM(A573:A577)+1</f>
        <v>2</v>
      </c>
      <c r="B571" s="22"/>
      <c r="C571" s="3"/>
      <c r="D571" s="30"/>
      <c r="E571" s="22"/>
      <c r="F571" s="22"/>
      <c r="G571" s="22"/>
      <c r="H571" s="22"/>
      <c r="I571" s="22"/>
      <c r="J571" s="22"/>
      <c r="K571" s="22"/>
      <c r="L571" s="22"/>
      <c r="M571" s="22"/>
      <c r="N571" s="22"/>
      <c r="O571" s="22"/>
      <c r="P571" s="22"/>
      <c r="Q571" s="22"/>
      <c r="R571" s="22"/>
      <c r="S571" s="22"/>
      <c r="T571" s="22"/>
      <c r="U571" s="22"/>
      <c r="V571" s="22"/>
      <c r="W571" s="22"/>
      <c r="X571" s="22"/>
      <c r="Y571" s="22"/>
      <c r="Z571" s="22"/>
      <c r="AA571" s="22"/>
      <c r="AB571" s="22"/>
      <c r="AC571" s="22"/>
      <c r="AD571" s="22"/>
      <c r="AE571" s="22"/>
      <c r="AF571" s="22"/>
      <c r="AG571" s="22"/>
      <c r="AH571" s="22"/>
      <c r="AI571" s="22"/>
      <c r="AJ571" s="22"/>
      <c r="AK571" s="22"/>
      <c r="AL571" s="22"/>
      <c r="AM571" s="22"/>
      <c r="AN571" s="22"/>
      <c r="AO571" s="22"/>
      <c r="AP571" s="22"/>
      <c r="AQ571" s="22"/>
    </row>
    <row r="572" spans="1:48" ht="13.5" customHeight="1">
      <c r="B572" s="23"/>
      <c r="C572" s="686" t="s">
        <v>277</v>
      </c>
      <c r="D572" s="686" t="s">
        <v>278</v>
      </c>
      <c r="E572" s="687" t="s">
        <v>176</v>
      </c>
      <c r="F572" s="695" t="e">
        <f>DATE(#REF!,1,1)</f>
        <v>#REF!</v>
      </c>
      <c r="G572" s="695"/>
      <c r="H572" s="695"/>
      <c r="I572" s="695"/>
      <c r="J572" s="695"/>
      <c r="K572" s="695"/>
      <c r="L572" s="695"/>
      <c r="M572" s="695"/>
      <c r="N572" s="695"/>
      <c r="O572" s="695"/>
      <c r="P572" s="695"/>
      <c r="Q572" s="695"/>
      <c r="R572" s="695" t="e">
        <f>DATE(#REF!+1,1,1)</f>
        <v>#REF!</v>
      </c>
      <c r="S572" s="695"/>
      <c r="T572" s="695"/>
      <c r="U572" s="695"/>
      <c r="V572" s="695"/>
      <c r="W572" s="695"/>
      <c r="X572" s="695"/>
      <c r="Y572" s="695"/>
      <c r="Z572" s="695"/>
      <c r="AA572" s="695"/>
      <c r="AB572" s="695"/>
      <c r="AC572" s="695"/>
      <c r="AD572" s="687" t="s">
        <v>175</v>
      </c>
      <c r="AE572" s="690"/>
      <c r="AF572" s="694" t="e">
        <f>DATE(#REF!,1,1)</f>
        <v>#REF!</v>
      </c>
      <c r="AG572" s="694" t="e">
        <f>DATE(#REF!+1,1,1)</f>
        <v>#REF!</v>
      </c>
      <c r="AH572" s="694" t="e">
        <f>DATE(#REF!+2,1,1)</f>
        <v>#REF!</v>
      </c>
      <c r="AI572" s="694" t="e">
        <f>DATE(#REF!+3,1,1)</f>
        <v>#REF!</v>
      </c>
      <c r="AJ572" s="694" t="e">
        <f>DATE(#REF!+4,1,1)</f>
        <v>#REF!</v>
      </c>
      <c r="AK572" s="694" t="e">
        <f>DATE(#REF!+5,1,1)</f>
        <v>#REF!</v>
      </c>
      <c r="AL572" s="694" t="e">
        <f>DATE(#REF!+6,1,1)</f>
        <v>#REF!</v>
      </c>
      <c r="AM572" s="694" t="e">
        <f>DATE(#REF!+7,1,1)</f>
        <v>#REF!</v>
      </c>
      <c r="AN572" s="694" t="e">
        <f>DATE(#REF!+8,1,1)</f>
        <v>#REF!</v>
      </c>
      <c r="AO572" s="694" t="e">
        <f>DATE(#REF!+9,1,1)</f>
        <v>#REF!</v>
      </c>
      <c r="AP572" s="696" t="s">
        <v>268</v>
      </c>
      <c r="AQ572" s="22"/>
      <c r="AU572" s="14"/>
      <c r="AV572" s="14"/>
    </row>
    <row r="573" spans="1:48" ht="13.5" customHeight="1">
      <c r="B573" s="24"/>
      <c r="C573" s="686"/>
      <c r="D573" s="686"/>
      <c r="E573" s="688"/>
      <c r="F573" s="25" t="s">
        <v>173</v>
      </c>
      <c r="G573" s="25" t="s">
        <v>174</v>
      </c>
      <c r="H573" s="25" t="s">
        <v>161</v>
      </c>
      <c r="I573" s="25" t="s">
        <v>162</v>
      </c>
      <c r="J573" s="25" t="s">
        <v>163</v>
      </c>
      <c r="K573" s="25" t="s">
        <v>164</v>
      </c>
      <c r="L573" s="25" t="s">
        <v>165</v>
      </c>
      <c r="M573" s="25" t="s">
        <v>166</v>
      </c>
      <c r="N573" s="25" t="s">
        <v>167</v>
      </c>
      <c r="O573" s="25" t="s">
        <v>168</v>
      </c>
      <c r="P573" s="25" t="s">
        <v>169</v>
      </c>
      <c r="Q573" s="25" t="s">
        <v>170</v>
      </c>
      <c r="R573" s="25" t="s">
        <v>173</v>
      </c>
      <c r="S573" s="25" t="s">
        <v>174</v>
      </c>
      <c r="T573" s="25" t="s">
        <v>161</v>
      </c>
      <c r="U573" s="25" t="s">
        <v>162</v>
      </c>
      <c r="V573" s="25" t="s">
        <v>163</v>
      </c>
      <c r="W573" s="25" t="s">
        <v>164</v>
      </c>
      <c r="X573" s="25" t="s">
        <v>165</v>
      </c>
      <c r="Y573" s="25" t="s">
        <v>166</v>
      </c>
      <c r="Z573" s="25" t="s">
        <v>167</v>
      </c>
      <c r="AA573" s="25" t="s">
        <v>168</v>
      </c>
      <c r="AB573" s="25" t="s">
        <v>169</v>
      </c>
      <c r="AC573" s="25" t="s">
        <v>170</v>
      </c>
      <c r="AD573" s="688"/>
      <c r="AE573" s="691"/>
      <c r="AF573" s="694"/>
      <c r="AG573" s="694"/>
      <c r="AH573" s="694"/>
      <c r="AI573" s="694"/>
      <c r="AJ573" s="694"/>
      <c r="AK573" s="694"/>
      <c r="AL573" s="694"/>
      <c r="AM573" s="694"/>
      <c r="AN573" s="694"/>
      <c r="AO573" s="694"/>
      <c r="AP573" s="685"/>
      <c r="AQ573" s="22"/>
      <c r="AU573" s="14"/>
    </row>
    <row r="574" spans="1:48" ht="13.5" customHeight="1">
      <c r="A574" s="17">
        <v>1</v>
      </c>
      <c r="B574" s="24"/>
      <c r="C574" s="670"/>
      <c r="D574" s="670"/>
      <c r="E574" s="26" t="s">
        <v>279</v>
      </c>
      <c r="F574" s="29"/>
      <c r="G574" s="29"/>
      <c r="H574" s="29"/>
      <c r="I574" s="29"/>
      <c r="J574" s="29"/>
      <c r="K574" s="29"/>
      <c r="L574" s="29"/>
      <c r="M574" s="29"/>
      <c r="N574" s="29"/>
      <c r="O574" s="29"/>
      <c r="P574" s="29"/>
      <c r="Q574" s="29"/>
      <c r="R574" s="29"/>
      <c r="S574" s="29"/>
      <c r="T574" s="29"/>
      <c r="U574" s="29"/>
      <c r="V574" s="29"/>
      <c r="W574" s="29"/>
      <c r="X574" s="29"/>
      <c r="Y574" s="29"/>
      <c r="Z574" s="29"/>
      <c r="AA574" s="29"/>
      <c r="AB574" s="29"/>
      <c r="AC574" s="29"/>
      <c r="AD574" s="671" t="s">
        <v>279</v>
      </c>
      <c r="AE574" s="26" t="s">
        <v>171</v>
      </c>
      <c r="AF574" s="27" t="str">
        <f>IF(COUNT(J574)=0,"",J574)</f>
        <v/>
      </c>
      <c r="AG574" s="27" t="str">
        <f>IF(COUNT(V574)=0,"",V574)</f>
        <v/>
      </c>
      <c r="AH574" s="28"/>
      <c r="AI574" s="28"/>
      <c r="AJ574" s="28"/>
      <c r="AK574" s="28"/>
      <c r="AL574" s="28"/>
      <c r="AM574" s="28"/>
      <c r="AN574" s="28"/>
      <c r="AO574" s="28"/>
      <c r="AP574" s="300"/>
      <c r="AQ574" s="22"/>
      <c r="AS574" s="311" t="str">
        <f>IF(C574="","",C574)</f>
        <v/>
      </c>
      <c r="AT574" s="311" t="str">
        <f>IF(D574="","",D574)</f>
        <v/>
      </c>
    </row>
    <row r="575" spans="1:48" ht="13.5" customHeight="1">
      <c r="B575" s="24"/>
      <c r="C575" s="670"/>
      <c r="D575" s="670"/>
      <c r="E575" s="302"/>
      <c r="F575" s="309"/>
      <c r="G575" s="309"/>
      <c r="H575" s="309"/>
      <c r="I575" s="309"/>
      <c r="J575" s="309"/>
      <c r="K575" s="309"/>
      <c r="L575" s="309"/>
      <c r="M575" s="309"/>
      <c r="N575" s="309"/>
      <c r="O575" s="309"/>
      <c r="P575" s="309"/>
      <c r="Q575" s="309"/>
      <c r="R575" s="309"/>
      <c r="S575" s="309"/>
      <c r="T575" s="309"/>
      <c r="U575" s="309"/>
      <c r="V575" s="309"/>
      <c r="W575" s="309"/>
      <c r="X575" s="309"/>
      <c r="Y575" s="309"/>
      <c r="Z575" s="309"/>
      <c r="AA575" s="309"/>
      <c r="AB575" s="309"/>
      <c r="AC575" s="309"/>
      <c r="AD575" s="672"/>
      <c r="AE575" s="26" t="s">
        <v>172</v>
      </c>
      <c r="AF575" s="318" t="str">
        <f>IF(COUNT(O574)=0,"",O574)</f>
        <v/>
      </c>
      <c r="AG575" s="318" t="str">
        <f>IF(COUNT(AA574)=0,"",AA574)</f>
        <v/>
      </c>
      <c r="AH575" s="319"/>
      <c r="AI575" s="319"/>
      <c r="AJ575" s="319"/>
      <c r="AK575" s="319"/>
      <c r="AL575" s="319"/>
      <c r="AM575" s="319"/>
      <c r="AN575" s="319"/>
      <c r="AO575" s="319"/>
      <c r="AP575" s="330" t="str">
        <f>IF(AP574="","",AP574)</f>
        <v/>
      </c>
      <c r="AQ575" s="22"/>
      <c r="AS575" s="311" t="str">
        <f>IF(C574="","",C574)</f>
        <v/>
      </c>
      <c r="AT575" s="311" t="str">
        <f>IF(D574="","",D574)</f>
        <v/>
      </c>
    </row>
    <row r="576" spans="1:48" ht="13.5" customHeight="1">
      <c r="B576" s="24"/>
      <c r="C576" s="670"/>
      <c r="D576" s="670"/>
      <c r="E576" s="26" t="s">
        <v>280</v>
      </c>
      <c r="F576" s="29"/>
      <c r="G576" s="29"/>
      <c r="H576" s="29"/>
      <c r="I576" s="29"/>
      <c r="J576" s="29"/>
      <c r="K576" s="29"/>
      <c r="L576" s="29"/>
      <c r="M576" s="29"/>
      <c r="N576" s="29"/>
      <c r="O576" s="29"/>
      <c r="P576" s="29"/>
      <c r="Q576" s="29"/>
      <c r="R576" s="309"/>
      <c r="S576" s="309"/>
      <c r="T576" s="309"/>
      <c r="U576" s="309"/>
      <c r="V576" s="309"/>
      <c r="W576" s="309"/>
      <c r="X576" s="309"/>
      <c r="Y576" s="309"/>
      <c r="Z576" s="309"/>
      <c r="AA576" s="309"/>
      <c r="AB576" s="309"/>
      <c r="AC576" s="309"/>
      <c r="AD576" s="673" t="s">
        <v>281</v>
      </c>
      <c r="AE576" s="674"/>
      <c r="AF576" s="27" t="str">
        <f>IF(COUNT(F576:Q576)=0,"",SUM(F576:Q576))</f>
        <v/>
      </c>
      <c r="AG576" s="28"/>
      <c r="AH576" s="28"/>
      <c r="AI576" s="28"/>
      <c r="AJ576" s="28"/>
      <c r="AK576" s="28"/>
      <c r="AL576" s="28"/>
      <c r="AM576" s="28"/>
      <c r="AN576" s="28"/>
      <c r="AO576" s="28"/>
      <c r="AP576" s="305"/>
      <c r="AQ576" s="22"/>
      <c r="AS576" s="311" t="str">
        <f>IF(C574="","",C574)</f>
        <v/>
      </c>
      <c r="AT576" s="311" t="str">
        <f>IF(D574="","",D574)</f>
        <v/>
      </c>
    </row>
    <row r="577" spans="2:43" ht="13.5" customHeight="1">
      <c r="B577" s="22"/>
      <c r="C577" s="22"/>
      <c r="D577" s="22"/>
      <c r="E577" s="22"/>
      <c r="F577" s="22"/>
      <c r="G577" s="22"/>
      <c r="H577" s="22"/>
      <c r="I577" s="22"/>
      <c r="J577" s="22"/>
      <c r="K577" s="22"/>
      <c r="L577" s="22"/>
      <c r="M577" s="22"/>
      <c r="N577" s="22"/>
      <c r="O577" s="22"/>
      <c r="P577" s="22"/>
      <c r="Q577" s="22"/>
      <c r="R577" s="22"/>
      <c r="S577" s="22"/>
      <c r="T577" s="22"/>
      <c r="U577" s="22"/>
      <c r="V577" s="22"/>
      <c r="W577" s="22"/>
      <c r="X577" s="22"/>
      <c r="Y577" s="22"/>
      <c r="Z577" s="22"/>
      <c r="AA577" s="22"/>
      <c r="AB577" s="22"/>
      <c r="AC577" s="22"/>
      <c r="AD577" s="22"/>
      <c r="AE577" s="22"/>
      <c r="AF577" s="22"/>
      <c r="AG577" s="22"/>
      <c r="AH577" s="22"/>
      <c r="AI577" s="22"/>
      <c r="AJ577" s="22"/>
      <c r="AK577" s="22"/>
      <c r="AL577" s="22"/>
      <c r="AM577" s="22"/>
      <c r="AN577" s="22"/>
      <c r="AO577" s="22"/>
      <c r="AP577" s="22"/>
      <c r="AQ577" s="22"/>
    </row>
  </sheetData>
  <dataConsolidate/>
  <mergeCells count="910">
    <mergeCell ref="R572:AC572"/>
    <mergeCell ref="D572:D573"/>
    <mergeCell ref="AL572:AL573"/>
    <mergeCell ref="AM572:AM573"/>
    <mergeCell ref="C572:C573"/>
    <mergeCell ref="E572:E573"/>
    <mergeCell ref="F572:Q572"/>
    <mergeCell ref="AD572:AE573"/>
    <mergeCell ref="AP11:AP12"/>
    <mergeCell ref="AP63:AP64"/>
    <mergeCell ref="AP115:AP116"/>
    <mergeCell ref="AP167:AP168"/>
    <mergeCell ref="AP219:AP220"/>
    <mergeCell ref="AP271:AP272"/>
    <mergeCell ref="AP323:AP324"/>
    <mergeCell ref="AP375:AP376"/>
    <mergeCell ref="AP427:AP428"/>
    <mergeCell ref="AP572:AP573"/>
    <mergeCell ref="AN572:AN573"/>
    <mergeCell ref="AO572:AO573"/>
    <mergeCell ref="AF572:AF573"/>
    <mergeCell ref="AG572:AG573"/>
    <mergeCell ref="AH572:AH573"/>
    <mergeCell ref="AI572:AI573"/>
    <mergeCell ref="AJ572:AJ573"/>
    <mergeCell ref="AK572:AK573"/>
    <mergeCell ref="C6:C8"/>
    <mergeCell ref="D6:D8"/>
    <mergeCell ref="C541:C542"/>
    <mergeCell ref="D541:D542"/>
    <mergeCell ref="E541:E542"/>
    <mergeCell ref="F541:Q541"/>
    <mergeCell ref="AD541:AE542"/>
    <mergeCell ref="AD501:AE501"/>
    <mergeCell ref="C502:C504"/>
    <mergeCell ref="D502:D504"/>
    <mergeCell ref="AD502:AD503"/>
    <mergeCell ref="AD504:AE504"/>
    <mergeCell ref="C505:C507"/>
    <mergeCell ref="D505:D507"/>
    <mergeCell ref="AD505:AD506"/>
    <mergeCell ref="AD507:AE507"/>
    <mergeCell ref="C490:C492"/>
    <mergeCell ref="C484:C486"/>
    <mergeCell ref="D484:D486"/>
    <mergeCell ref="AD484:AD485"/>
    <mergeCell ref="AD486:AE486"/>
    <mergeCell ref="C487:C489"/>
    <mergeCell ref="AD6:AD7"/>
    <mergeCell ref="AD8:AE8"/>
    <mergeCell ref="AO541:AO542"/>
    <mergeCell ref="AD543:AD544"/>
    <mergeCell ref="AD545:AE545"/>
    <mergeCell ref="AD546:AD547"/>
    <mergeCell ref="AD548:AE548"/>
    <mergeCell ref="AF541:AF542"/>
    <mergeCell ref="AG541:AG542"/>
    <mergeCell ref="AH541:AH542"/>
    <mergeCell ref="AI541:AI542"/>
    <mergeCell ref="AJ541:AJ542"/>
    <mergeCell ref="AK541:AK542"/>
    <mergeCell ref="AL541:AL542"/>
    <mergeCell ref="AM541:AM542"/>
    <mergeCell ref="AN541:AN542"/>
    <mergeCell ref="AD493:AD494"/>
    <mergeCell ref="AD495:AE495"/>
    <mergeCell ref="AD496:AD497"/>
    <mergeCell ref="AD498:AE498"/>
    <mergeCell ref="AD492:AE492"/>
    <mergeCell ref="AL479:AL480"/>
    <mergeCell ref="AM479:AM480"/>
    <mergeCell ref="AN479:AN480"/>
    <mergeCell ref="AO479:AO480"/>
    <mergeCell ref="AD563:AE563"/>
    <mergeCell ref="C564:C566"/>
    <mergeCell ref="D564:D566"/>
    <mergeCell ref="AD564:AD565"/>
    <mergeCell ref="AD566:AE566"/>
    <mergeCell ref="C543:C545"/>
    <mergeCell ref="D543:D545"/>
    <mergeCell ref="C546:C548"/>
    <mergeCell ref="D546:D548"/>
    <mergeCell ref="AD552:AD553"/>
    <mergeCell ref="AD554:AE554"/>
    <mergeCell ref="C555:C557"/>
    <mergeCell ref="D555:D557"/>
    <mergeCell ref="AD555:AD556"/>
    <mergeCell ref="AD557:AE557"/>
    <mergeCell ref="C552:C554"/>
    <mergeCell ref="D552:D554"/>
    <mergeCell ref="C493:C495"/>
    <mergeCell ref="D493:D495"/>
    <mergeCell ref="D499:D501"/>
    <mergeCell ref="AD499:AD500"/>
    <mergeCell ref="C496:C498"/>
    <mergeCell ref="C558:C560"/>
    <mergeCell ref="D558:D560"/>
    <mergeCell ref="AD558:AD559"/>
    <mergeCell ref="AD560:AE560"/>
    <mergeCell ref="C561:C563"/>
    <mergeCell ref="D561:D563"/>
    <mergeCell ref="AD561:AD562"/>
    <mergeCell ref="AD535:AE535"/>
    <mergeCell ref="R510:AC510"/>
    <mergeCell ref="R541:AC541"/>
    <mergeCell ref="AH479:AH480"/>
    <mergeCell ref="AI479:AI480"/>
    <mergeCell ref="AJ479:AJ480"/>
    <mergeCell ref="AK479:AK480"/>
    <mergeCell ref="D481:D483"/>
    <mergeCell ref="AD481:AD482"/>
    <mergeCell ref="AD483:AE483"/>
    <mergeCell ref="C479:C480"/>
    <mergeCell ref="D479:D480"/>
    <mergeCell ref="E479:E480"/>
    <mergeCell ref="F479:Q479"/>
    <mergeCell ref="AD479:AE480"/>
    <mergeCell ref="C481:C483"/>
    <mergeCell ref="R479:AC479"/>
    <mergeCell ref="AF479:AF480"/>
    <mergeCell ref="AG479:AG480"/>
    <mergeCell ref="D490:D492"/>
    <mergeCell ref="C549:C551"/>
    <mergeCell ref="D549:D551"/>
    <mergeCell ref="AD549:AD550"/>
    <mergeCell ref="AD551:AE551"/>
    <mergeCell ref="D521:D523"/>
    <mergeCell ref="AD521:AD522"/>
    <mergeCell ref="AD523:AE523"/>
    <mergeCell ref="C536:C538"/>
    <mergeCell ref="D536:D538"/>
    <mergeCell ref="AD536:AD537"/>
    <mergeCell ref="AD538:AE538"/>
    <mergeCell ref="C530:C532"/>
    <mergeCell ref="D530:D532"/>
    <mergeCell ref="AD530:AD531"/>
    <mergeCell ref="AD532:AE532"/>
    <mergeCell ref="C533:C535"/>
    <mergeCell ref="D533:D535"/>
    <mergeCell ref="AD533:AD534"/>
    <mergeCell ref="D496:D498"/>
    <mergeCell ref="C510:C511"/>
    <mergeCell ref="D510:D511"/>
    <mergeCell ref="AD490:AD491"/>
    <mergeCell ref="AK510:AK511"/>
    <mergeCell ref="AL510:AL511"/>
    <mergeCell ref="AM510:AM511"/>
    <mergeCell ref="AN510:AN511"/>
    <mergeCell ref="AO510:AO511"/>
    <mergeCell ref="AF510:AF511"/>
    <mergeCell ref="AG510:AG511"/>
    <mergeCell ref="AH510:AH511"/>
    <mergeCell ref="AI510:AI511"/>
    <mergeCell ref="AJ510:AJ511"/>
    <mergeCell ref="C19:C21"/>
    <mergeCell ref="D19:D21"/>
    <mergeCell ref="AD19:AD20"/>
    <mergeCell ref="AD21:AE21"/>
    <mergeCell ref="C527:C529"/>
    <mergeCell ref="D527:D529"/>
    <mergeCell ref="AD527:AD528"/>
    <mergeCell ref="AD529:AE529"/>
    <mergeCell ref="D518:D520"/>
    <mergeCell ref="AD518:AD519"/>
    <mergeCell ref="AD520:AE520"/>
    <mergeCell ref="C521:C523"/>
    <mergeCell ref="C524:C526"/>
    <mergeCell ref="D524:D526"/>
    <mergeCell ref="AD524:AD525"/>
    <mergeCell ref="AD526:AE526"/>
    <mergeCell ref="C515:C517"/>
    <mergeCell ref="D515:D517"/>
    <mergeCell ref="AD515:AD516"/>
    <mergeCell ref="AD517:AE517"/>
    <mergeCell ref="C518:C520"/>
    <mergeCell ref="AD512:AD513"/>
    <mergeCell ref="AD514:AE514"/>
    <mergeCell ref="C499:C501"/>
    <mergeCell ref="C22:C24"/>
    <mergeCell ref="D22:D24"/>
    <mergeCell ref="AD22:AD23"/>
    <mergeCell ref="AD24:AE24"/>
    <mergeCell ref="C25:C27"/>
    <mergeCell ref="D25:D27"/>
    <mergeCell ref="AD25:AD26"/>
    <mergeCell ref="AD27:AE27"/>
    <mergeCell ref="C28:C30"/>
    <mergeCell ref="D28:D30"/>
    <mergeCell ref="AD28:AD29"/>
    <mergeCell ref="AD30:AE30"/>
    <mergeCell ref="AO11:AO12"/>
    <mergeCell ref="C13:C15"/>
    <mergeCell ref="D13:D15"/>
    <mergeCell ref="AD13:AD14"/>
    <mergeCell ref="AD15:AE15"/>
    <mergeCell ref="C16:C18"/>
    <mergeCell ref="D16:D18"/>
    <mergeCell ref="AD16:AD17"/>
    <mergeCell ref="AD18:AE18"/>
    <mergeCell ref="AF11:AF12"/>
    <mergeCell ref="AG11:AG12"/>
    <mergeCell ref="AH11:AH12"/>
    <mergeCell ref="AI11:AI12"/>
    <mergeCell ref="AJ11:AJ12"/>
    <mergeCell ref="AK11:AK12"/>
    <mergeCell ref="AL11:AL12"/>
    <mergeCell ref="AM11:AM12"/>
    <mergeCell ref="AN11:AN12"/>
    <mergeCell ref="C11:C12"/>
    <mergeCell ref="D11:D12"/>
    <mergeCell ref="E11:E12"/>
    <mergeCell ref="F11:Q11"/>
    <mergeCell ref="AD11:AE12"/>
    <mergeCell ref="R11:AC11"/>
    <mergeCell ref="C31:C33"/>
    <mergeCell ref="D31:D33"/>
    <mergeCell ref="AD31:AD32"/>
    <mergeCell ref="AD33:AE33"/>
    <mergeCell ref="C34:C36"/>
    <mergeCell ref="D34:D36"/>
    <mergeCell ref="AD34:AD35"/>
    <mergeCell ref="AD36:AE36"/>
    <mergeCell ref="C37:C39"/>
    <mergeCell ref="D37:D39"/>
    <mergeCell ref="AD37:AD38"/>
    <mergeCell ref="AD39:AE39"/>
    <mergeCell ref="C40:C42"/>
    <mergeCell ref="D40:D42"/>
    <mergeCell ref="AD40:AD41"/>
    <mergeCell ref="AD42:AE42"/>
    <mergeCell ref="C43:C45"/>
    <mergeCell ref="D43:D45"/>
    <mergeCell ref="AD43:AD44"/>
    <mergeCell ref="AD45:AE45"/>
    <mergeCell ref="C55:C57"/>
    <mergeCell ref="D55:D57"/>
    <mergeCell ref="AD55:AD56"/>
    <mergeCell ref="AD57:AE57"/>
    <mergeCell ref="C58:C60"/>
    <mergeCell ref="D58:D60"/>
    <mergeCell ref="AD58:AD59"/>
    <mergeCell ref="AD60:AE60"/>
    <mergeCell ref="C46:C48"/>
    <mergeCell ref="D46:D48"/>
    <mergeCell ref="AD46:AD47"/>
    <mergeCell ref="AD48:AE48"/>
    <mergeCell ref="C49:C51"/>
    <mergeCell ref="D49:D51"/>
    <mergeCell ref="AD49:AD50"/>
    <mergeCell ref="AD51:AE51"/>
    <mergeCell ref="C52:C54"/>
    <mergeCell ref="D52:D54"/>
    <mergeCell ref="AD52:AD53"/>
    <mergeCell ref="AD54:AE54"/>
    <mergeCell ref="C71:C73"/>
    <mergeCell ref="D71:D73"/>
    <mergeCell ref="AD71:AD72"/>
    <mergeCell ref="AD73:AE73"/>
    <mergeCell ref="C74:C76"/>
    <mergeCell ref="D74:D76"/>
    <mergeCell ref="AD74:AD75"/>
    <mergeCell ref="AD76:AE76"/>
    <mergeCell ref="C77:C79"/>
    <mergeCell ref="D77:D79"/>
    <mergeCell ref="AD77:AD78"/>
    <mergeCell ref="AD79:AE79"/>
    <mergeCell ref="C80:C82"/>
    <mergeCell ref="D80:D82"/>
    <mergeCell ref="AD80:AD81"/>
    <mergeCell ref="AD82:AE82"/>
    <mergeCell ref="C83:C85"/>
    <mergeCell ref="D83:D85"/>
    <mergeCell ref="AD83:AD84"/>
    <mergeCell ref="AD85:AE85"/>
    <mergeCell ref="C86:C88"/>
    <mergeCell ref="D86:D88"/>
    <mergeCell ref="AD86:AD87"/>
    <mergeCell ref="AD88:AE88"/>
    <mergeCell ref="C89:C91"/>
    <mergeCell ref="D89:D91"/>
    <mergeCell ref="AD89:AD90"/>
    <mergeCell ref="AD91:AE91"/>
    <mergeCell ref="C92:C94"/>
    <mergeCell ref="D92:D94"/>
    <mergeCell ref="AD92:AD93"/>
    <mergeCell ref="AD94:AE94"/>
    <mergeCell ref="C95:C97"/>
    <mergeCell ref="D95:D97"/>
    <mergeCell ref="AD95:AD96"/>
    <mergeCell ref="AD97:AE97"/>
    <mergeCell ref="C98:C100"/>
    <mergeCell ref="D98:D100"/>
    <mergeCell ref="AD98:AD99"/>
    <mergeCell ref="AD100:AE100"/>
    <mergeCell ref="C101:C103"/>
    <mergeCell ref="D101:D103"/>
    <mergeCell ref="AD101:AD102"/>
    <mergeCell ref="AD103:AE103"/>
    <mergeCell ref="C104:C106"/>
    <mergeCell ref="D104:D106"/>
    <mergeCell ref="AD104:AD105"/>
    <mergeCell ref="AD106:AE106"/>
    <mergeCell ref="C123:C125"/>
    <mergeCell ref="D123:D125"/>
    <mergeCell ref="AD123:AD124"/>
    <mergeCell ref="AD125:AE125"/>
    <mergeCell ref="C107:C109"/>
    <mergeCell ref="D107:D109"/>
    <mergeCell ref="AD107:AD108"/>
    <mergeCell ref="AD109:AE109"/>
    <mergeCell ref="C110:C112"/>
    <mergeCell ref="D110:D112"/>
    <mergeCell ref="AD110:AD111"/>
    <mergeCell ref="AD112:AE112"/>
    <mergeCell ref="C115:C116"/>
    <mergeCell ref="D115:D116"/>
    <mergeCell ref="E115:E116"/>
    <mergeCell ref="F115:Q115"/>
    <mergeCell ref="R115:AC115"/>
    <mergeCell ref="C126:C128"/>
    <mergeCell ref="D126:D128"/>
    <mergeCell ref="AD126:AD127"/>
    <mergeCell ref="AD128:AE128"/>
    <mergeCell ref="C129:C131"/>
    <mergeCell ref="D129:D131"/>
    <mergeCell ref="AD129:AD130"/>
    <mergeCell ref="AD131:AE131"/>
    <mergeCell ref="C132:C134"/>
    <mergeCell ref="D132:D134"/>
    <mergeCell ref="AD132:AD133"/>
    <mergeCell ref="AD134:AE134"/>
    <mergeCell ref="C135:C137"/>
    <mergeCell ref="D135:D137"/>
    <mergeCell ref="AD135:AD136"/>
    <mergeCell ref="AD137:AE137"/>
    <mergeCell ref="C138:C140"/>
    <mergeCell ref="D138:D140"/>
    <mergeCell ref="AD138:AD139"/>
    <mergeCell ref="AD140:AE140"/>
    <mergeCell ref="C141:C143"/>
    <mergeCell ref="D141:D143"/>
    <mergeCell ref="AD141:AD142"/>
    <mergeCell ref="AD143:AE143"/>
    <mergeCell ref="C144:C146"/>
    <mergeCell ref="D144:D146"/>
    <mergeCell ref="AD144:AD145"/>
    <mergeCell ref="AD146:AE146"/>
    <mergeCell ref="C147:C149"/>
    <mergeCell ref="D147:D149"/>
    <mergeCell ref="AD147:AD148"/>
    <mergeCell ref="AD149:AE149"/>
    <mergeCell ref="C150:C152"/>
    <mergeCell ref="D150:D152"/>
    <mergeCell ref="AD150:AD151"/>
    <mergeCell ref="AD152:AE152"/>
    <mergeCell ref="C153:C155"/>
    <mergeCell ref="D153:D155"/>
    <mergeCell ref="AD153:AD154"/>
    <mergeCell ref="AD155:AE155"/>
    <mergeCell ref="C156:C158"/>
    <mergeCell ref="D156:D158"/>
    <mergeCell ref="AD156:AD157"/>
    <mergeCell ref="AD158:AE158"/>
    <mergeCell ref="C159:C161"/>
    <mergeCell ref="D159:D161"/>
    <mergeCell ref="AD159:AD160"/>
    <mergeCell ref="AD161:AE161"/>
    <mergeCell ref="C162:C164"/>
    <mergeCell ref="D162:D164"/>
    <mergeCell ref="AD162:AD163"/>
    <mergeCell ref="AD164:AE164"/>
    <mergeCell ref="C167:C168"/>
    <mergeCell ref="D167:D168"/>
    <mergeCell ref="E167:E168"/>
    <mergeCell ref="F167:Q167"/>
    <mergeCell ref="AD167:AE168"/>
    <mergeCell ref="R167:AC167"/>
    <mergeCell ref="AD175:AD176"/>
    <mergeCell ref="AD177:AE177"/>
    <mergeCell ref="C178:C180"/>
    <mergeCell ref="D178:D180"/>
    <mergeCell ref="AD178:AD179"/>
    <mergeCell ref="AD180:AE180"/>
    <mergeCell ref="C169:C171"/>
    <mergeCell ref="D169:D171"/>
    <mergeCell ref="AD169:AD170"/>
    <mergeCell ref="AD171:AE171"/>
    <mergeCell ref="AO63:AO64"/>
    <mergeCell ref="C65:C67"/>
    <mergeCell ref="D65:D67"/>
    <mergeCell ref="AD65:AD66"/>
    <mergeCell ref="AD67:AE67"/>
    <mergeCell ref="C68:C70"/>
    <mergeCell ref="D68:D70"/>
    <mergeCell ref="AD68:AD69"/>
    <mergeCell ref="AD70:AE70"/>
    <mergeCell ref="AF63:AF64"/>
    <mergeCell ref="AG63:AG64"/>
    <mergeCell ref="AH63:AH64"/>
    <mergeCell ref="AI63:AI64"/>
    <mergeCell ref="AJ63:AJ64"/>
    <mergeCell ref="AK63:AK64"/>
    <mergeCell ref="AL63:AL64"/>
    <mergeCell ref="AM63:AM64"/>
    <mergeCell ref="AN63:AN64"/>
    <mergeCell ref="C63:C64"/>
    <mergeCell ref="D63:D64"/>
    <mergeCell ref="E63:E64"/>
    <mergeCell ref="F63:Q63"/>
    <mergeCell ref="AD63:AE64"/>
    <mergeCell ref="R63:AC63"/>
    <mergeCell ref="AN115:AN116"/>
    <mergeCell ref="AO115:AO116"/>
    <mergeCell ref="C117:C119"/>
    <mergeCell ref="D117:D119"/>
    <mergeCell ref="AD117:AD118"/>
    <mergeCell ref="AD119:AE119"/>
    <mergeCell ref="C120:C122"/>
    <mergeCell ref="D120:D122"/>
    <mergeCell ref="AD120:AD121"/>
    <mergeCell ref="AD122:AE122"/>
    <mergeCell ref="AD115:AE116"/>
    <mergeCell ref="AF115:AF116"/>
    <mergeCell ref="AG115:AG116"/>
    <mergeCell ref="AH115:AH116"/>
    <mergeCell ref="AI115:AI116"/>
    <mergeCell ref="AJ115:AJ116"/>
    <mergeCell ref="AK115:AK116"/>
    <mergeCell ref="AL115:AL116"/>
    <mergeCell ref="AM115:AM116"/>
    <mergeCell ref="AO167:AO168"/>
    <mergeCell ref="C181:C183"/>
    <mergeCell ref="D181:D183"/>
    <mergeCell ref="AD181:AD182"/>
    <mergeCell ref="AD183:AE183"/>
    <mergeCell ref="C184:C186"/>
    <mergeCell ref="D184:D186"/>
    <mergeCell ref="AD184:AD185"/>
    <mergeCell ref="AD186:AE186"/>
    <mergeCell ref="AF167:AF168"/>
    <mergeCell ref="AG167:AG168"/>
    <mergeCell ref="AH167:AH168"/>
    <mergeCell ref="AI167:AI168"/>
    <mergeCell ref="AJ167:AJ168"/>
    <mergeCell ref="AK167:AK168"/>
    <mergeCell ref="AL167:AL168"/>
    <mergeCell ref="AM167:AM168"/>
    <mergeCell ref="AN167:AN168"/>
    <mergeCell ref="C172:C174"/>
    <mergeCell ref="D172:D174"/>
    <mergeCell ref="AD172:AD173"/>
    <mergeCell ref="AD174:AE174"/>
    <mergeCell ref="C175:C177"/>
    <mergeCell ref="D175:D177"/>
    <mergeCell ref="C187:C189"/>
    <mergeCell ref="D187:D189"/>
    <mergeCell ref="AD187:AD188"/>
    <mergeCell ref="AD189:AE189"/>
    <mergeCell ref="C190:C192"/>
    <mergeCell ref="D190:D192"/>
    <mergeCell ref="AD190:AD191"/>
    <mergeCell ref="AD192:AE192"/>
    <mergeCell ref="C193:C195"/>
    <mergeCell ref="D193:D195"/>
    <mergeCell ref="AD193:AD194"/>
    <mergeCell ref="AD195:AE195"/>
    <mergeCell ref="C196:C198"/>
    <mergeCell ref="D196:D198"/>
    <mergeCell ref="AD196:AD197"/>
    <mergeCell ref="AD198:AE198"/>
    <mergeCell ref="C199:C201"/>
    <mergeCell ref="D199:D201"/>
    <mergeCell ref="AD199:AD200"/>
    <mergeCell ref="AD201:AE201"/>
    <mergeCell ref="C202:C204"/>
    <mergeCell ref="D202:D204"/>
    <mergeCell ref="AD202:AD203"/>
    <mergeCell ref="AD204:AE204"/>
    <mergeCell ref="C205:C207"/>
    <mergeCell ref="D205:D207"/>
    <mergeCell ref="AD205:AD206"/>
    <mergeCell ref="AD207:AE207"/>
    <mergeCell ref="C208:C210"/>
    <mergeCell ref="D208:D210"/>
    <mergeCell ref="AD208:AD209"/>
    <mergeCell ref="AD210:AE210"/>
    <mergeCell ref="C211:C213"/>
    <mergeCell ref="D211:D213"/>
    <mergeCell ref="AD211:AD212"/>
    <mergeCell ref="AD213:AE213"/>
    <mergeCell ref="C214:C216"/>
    <mergeCell ref="D214:D216"/>
    <mergeCell ref="AD214:AD215"/>
    <mergeCell ref="AD216:AE216"/>
    <mergeCell ref="C219:C220"/>
    <mergeCell ref="D219:D220"/>
    <mergeCell ref="E219:E220"/>
    <mergeCell ref="F219:Q219"/>
    <mergeCell ref="AD219:AE220"/>
    <mergeCell ref="R219:AC219"/>
    <mergeCell ref="AO219:AO220"/>
    <mergeCell ref="C221:C223"/>
    <mergeCell ref="D221:D223"/>
    <mergeCell ref="AD221:AD222"/>
    <mergeCell ref="AD223:AE223"/>
    <mergeCell ref="C224:C226"/>
    <mergeCell ref="D224:D226"/>
    <mergeCell ref="AD224:AD225"/>
    <mergeCell ref="AD226:AE226"/>
    <mergeCell ref="AF219:AF220"/>
    <mergeCell ref="AG219:AG220"/>
    <mergeCell ref="AH219:AH220"/>
    <mergeCell ref="AI219:AI220"/>
    <mergeCell ref="AJ219:AJ220"/>
    <mergeCell ref="AK219:AK220"/>
    <mergeCell ref="AL219:AL220"/>
    <mergeCell ref="AM219:AM220"/>
    <mergeCell ref="AN219:AN220"/>
    <mergeCell ref="C227:C229"/>
    <mergeCell ref="D227:D229"/>
    <mergeCell ref="AD227:AD228"/>
    <mergeCell ref="AD229:AE229"/>
    <mergeCell ref="C230:C232"/>
    <mergeCell ref="D230:D232"/>
    <mergeCell ref="AD230:AD231"/>
    <mergeCell ref="AD232:AE232"/>
    <mergeCell ref="C233:C235"/>
    <mergeCell ref="D233:D235"/>
    <mergeCell ref="AD233:AD234"/>
    <mergeCell ref="AD235:AE235"/>
    <mergeCell ref="C236:C238"/>
    <mergeCell ref="D236:D238"/>
    <mergeCell ref="AD236:AD237"/>
    <mergeCell ref="AD238:AE238"/>
    <mergeCell ref="C239:C241"/>
    <mergeCell ref="D239:D241"/>
    <mergeCell ref="AD239:AD240"/>
    <mergeCell ref="AD241:AE241"/>
    <mergeCell ref="C242:C244"/>
    <mergeCell ref="D242:D244"/>
    <mergeCell ref="AD242:AD243"/>
    <mergeCell ref="AD244:AE244"/>
    <mergeCell ref="C245:C247"/>
    <mergeCell ref="D245:D247"/>
    <mergeCell ref="AD245:AD246"/>
    <mergeCell ref="AD247:AE247"/>
    <mergeCell ref="C248:C250"/>
    <mergeCell ref="D248:D250"/>
    <mergeCell ref="AD248:AD249"/>
    <mergeCell ref="AD250:AE250"/>
    <mergeCell ref="C251:C253"/>
    <mergeCell ref="D251:D253"/>
    <mergeCell ref="AD251:AD252"/>
    <mergeCell ref="AD253:AE253"/>
    <mergeCell ref="C254:C256"/>
    <mergeCell ref="D254:D256"/>
    <mergeCell ref="AD254:AD255"/>
    <mergeCell ref="AD256:AE256"/>
    <mergeCell ref="C257:C259"/>
    <mergeCell ref="D257:D259"/>
    <mergeCell ref="AD257:AD258"/>
    <mergeCell ref="AD259:AE259"/>
    <mergeCell ref="C260:C262"/>
    <mergeCell ref="D260:D262"/>
    <mergeCell ref="AD260:AD261"/>
    <mergeCell ref="AD262:AE262"/>
    <mergeCell ref="C263:C265"/>
    <mergeCell ref="D263:D265"/>
    <mergeCell ref="AD263:AD264"/>
    <mergeCell ref="AD265:AE265"/>
    <mergeCell ref="C266:C268"/>
    <mergeCell ref="D266:D268"/>
    <mergeCell ref="AD266:AD267"/>
    <mergeCell ref="AD268:AE268"/>
    <mergeCell ref="C271:C272"/>
    <mergeCell ref="D271:D272"/>
    <mergeCell ref="E271:E272"/>
    <mergeCell ref="F271:Q271"/>
    <mergeCell ref="AD271:AE272"/>
    <mergeCell ref="R271:AC271"/>
    <mergeCell ref="AO271:AO272"/>
    <mergeCell ref="C273:C275"/>
    <mergeCell ref="D273:D275"/>
    <mergeCell ref="AD273:AD274"/>
    <mergeCell ref="AD275:AE275"/>
    <mergeCell ref="C276:C278"/>
    <mergeCell ref="D276:D278"/>
    <mergeCell ref="AD276:AD277"/>
    <mergeCell ref="AD278:AE278"/>
    <mergeCell ref="AF271:AF272"/>
    <mergeCell ref="AG271:AG272"/>
    <mergeCell ref="AH271:AH272"/>
    <mergeCell ref="AI271:AI272"/>
    <mergeCell ref="AJ271:AJ272"/>
    <mergeCell ref="AK271:AK272"/>
    <mergeCell ref="AL271:AL272"/>
    <mergeCell ref="AM271:AM272"/>
    <mergeCell ref="AN271:AN272"/>
    <mergeCell ref="C279:C281"/>
    <mergeCell ref="D279:D281"/>
    <mergeCell ref="AD279:AD280"/>
    <mergeCell ref="AD281:AE281"/>
    <mergeCell ref="C282:C284"/>
    <mergeCell ref="D282:D284"/>
    <mergeCell ref="AD282:AD283"/>
    <mergeCell ref="AD284:AE284"/>
    <mergeCell ref="C285:C287"/>
    <mergeCell ref="D285:D287"/>
    <mergeCell ref="AD285:AD286"/>
    <mergeCell ref="AD287:AE287"/>
    <mergeCell ref="C288:C290"/>
    <mergeCell ref="D288:D290"/>
    <mergeCell ref="AD288:AD289"/>
    <mergeCell ref="AD290:AE290"/>
    <mergeCell ref="C291:C293"/>
    <mergeCell ref="D291:D293"/>
    <mergeCell ref="AD291:AD292"/>
    <mergeCell ref="AD293:AE293"/>
    <mergeCell ref="C294:C296"/>
    <mergeCell ref="D294:D296"/>
    <mergeCell ref="AD294:AD295"/>
    <mergeCell ref="AD296:AE296"/>
    <mergeCell ref="C297:C299"/>
    <mergeCell ref="D297:D299"/>
    <mergeCell ref="AD297:AD298"/>
    <mergeCell ref="AD299:AE299"/>
    <mergeCell ref="C300:C302"/>
    <mergeCell ref="D300:D302"/>
    <mergeCell ref="AD300:AD301"/>
    <mergeCell ref="AD302:AE302"/>
    <mergeCell ref="C303:C305"/>
    <mergeCell ref="D303:D305"/>
    <mergeCell ref="AD303:AD304"/>
    <mergeCell ref="AD305:AE305"/>
    <mergeCell ref="C306:C308"/>
    <mergeCell ref="D306:D308"/>
    <mergeCell ref="AD306:AD307"/>
    <mergeCell ref="AD308:AE308"/>
    <mergeCell ref="C309:C311"/>
    <mergeCell ref="D309:D311"/>
    <mergeCell ref="AD309:AD310"/>
    <mergeCell ref="AD311:AE311"/>
    <mergeCell ref="C312:C314"/>
    <mergeCell ref="D312:D314"/>
    <mergeCell ref="AD312:AD313"/>
    <mergeCell ref="AD314:AE314"/>
    <mergeCell ref="C315:C317"/>
    <mergeCell ref="D315:D317"/>
    <mergeCell ref="AD315:AD316"/>
    <mergeCell ref="AD317:AE317"/>
    <mergeCell ref="C318:C320"/>
    <mergeCell ref="D318:D320"/>
    <mergeCell ref="AD318:AD319"/>
    <mergeCell ref="AD320:AE320"/>
    <mergeCell ref="C323:C324"/>
    <mergeCell ref="D323:D324"/>
    <mergeCell ref="E323:E324"/>
    <mergeCell ref="F323:Q323"/>
    <mergeCell ref="AD323:AE324"/>
    <mergeCell ref="R323:AC323"/>
    <mergeCell ref="AO323:AO324"/>
    <mergeCell ref="C325:C327"/>
    <mergeCell ref="D325:D327"/>
    <mergeCell ref="AD325:AD326"/>
    <mergeCell ref="AD327:AE327"/>
    <mergeCell ref="C328:C330"/>
    <mergeCell ref="D328:D330"/>
    <mergeCell ref="AD328:AD329"/>
    <mergeCell ref="AD330:AE330"/>
    <mergeCell ref="AF323:AF324"/>
    <mergeCell ref="AG323:AG324"/>
    <mergeCell ref="AH323:AH324"/>
    <mergeCell ref="AI323:AI324"/>
    <mergeCell ref="AJ323:AJ324"/>
    <mergeCell ref="AK323:AK324"/>
    <mergeCell ref="AL323:AL324"/>
    <mergeCell ref="AM323:AM324"/>
    <mergeCell ref="AN323:AN324"/>
    <mergeCell ref="C331:C333"/>
    <mergeCell ref="D331:D333"/>
    <mergeCell ref="AD331:AD332"/>
    <mergeCell ref="AD333:AE333"/>
    <mergeCell ref="C334:C336"/>
    <mergeCell ref="D334:D336"/>
    <mergeCell ref="AD334:AD335"/>
    <mergeCell ref="AD336:AE336"/>
    <mergeCell ref="C337:C339"/>
    <mergeCell ref="D337:D339"/>
    <mergeCell ref="AD337:AD338"/>
    <mergeCell ref="AD339:AE339"/>
    <mergeCell ref="C340:C342"/>
    <mergeCell ref="D340:D342"/>
    <mergeCell ref="AD340:AD341"/>
    <mergeCell ref="AD342:AE342"/>
    <mergeCell ref="C343:C345"/>
    <mergeCell ref="D343:D345"/>
    <mergeCell ref="AD343:AD344"/>
    <mergeCell ref="AD345:AE345"/>
    <mergeCell ref="C346:C348"/>
    <mergeCell ref="D346:D348"/>
    <mergeCell ref="AD346:AD347"/>
    <mergeCell ref="AD348:AE348"/>
    <mergeCell ref="C349:C351"/>
    <mergeCell ref="D349:D351"/>
    <mergeCell ref="AD349:AD350"/>
    <mergeCell ref="AD351:AE351"/>
    <mergeCell ref="C352:C354"/>
    <mergeCell ref="D352:D354"/>
    <mergeCell ref="AD352:AD353"/>
    <mergeCell ref="AD354:AE354"/>
    <mergeCell ref="C355:C357"/>
    <mergeCell ref="D355:D357"/>
    <mergeCell ref="AD355:AD356"/>
    <mergeCell ref="AD357:AE357"/>
    <mergeCell ref="C358:C360"/>
    <mergeCell ref="D358:D360"/>
    <mergeCell ref="AD358:AD359"/>
    <mergeCell ref="AD360:AE360"/>
    <mergeCell ref="C361:C363"/>
    <mergeCell ref="D361:D363"/>
    <mergeCell ref="AD361:AD362"/>
    <mergeCell ref="AD363:AE363"/>
    <mergeCell ref="C364:C366"/>
    <mergeCell ref="D364:D366"/>
    <mergeCell ref="AD364:AD365"/>
    <mergeCell ref="AD366:AE366"/>
    <mergeCell ref="C367:C369"/>
    <mergeCell ref="D367:D369"/>
    <mergeCell ref="AD367:AD368"/>
    <mergeCell ref="AD369:AE369"/>
    <mergeCell ref="C370:C372"/>
    <mergeCell ref="D370:D372"/>
    <mergeCell ref="AD370:AD371"/>
    <mergeCell ref="AD372:AE372"/>
    <mergeCell ref="C375:C376"/>
    <mergeCell ref="D375:D376"/>
    <mergeCell ref="E375:E376"/>
    <mergeCell ref="F375:Q375"/>
    <mergeCell ref="AD375:AE376"/>
    <mergeCell ref="R375:AC375"/>
    <mergeCell ref="AO375:AO376"/>
    <mergeCell ref="C377:C379"/>
    <mergeCell ref="D377:D379"/>
    <mergeCell ref="AD377:AD378"/>
    <mergeCell ref="AD379:AE379"/>
    <mergeCell ref="C380:C382"/>
    <mergeCell ref="D380:D382"/>
    <mergeCell ref="AD380:AD381"/>
    <mergeCell ref="AD382:AE382"/>
    <mergeCell ref="AF375:AF376"/>
    <mergeCell ref="AG375:AG376"/>
    <mergeCell ref="AH375:AH376"/>
    <mergeCell ref="AI375:AI376"/>
    <mergeCell ref="AJ375:AJ376"/>
    <mergeCell ref="AK375:AK376"/>
    <mergeCell ref="AL375:AL376"/>
    <mergeCell ref="AM375:AM376"/>
    <mergeCell ref="AN375:AN376"/>
    <mergeCell ref="C383:C385"/>
    <mergeCell ref="D383:D385"/>
    <mergeCell ref="AD383:AD384"/>
    <mergeCell ref="AD385:AE385"/>
    <mergeCell ref="C386:C388"/>
    <mergeCell ref="D386:D388"/>
    <mergeCell ref="AD386:AD387"/>
    <mergeCell ref="AD388:AE388"/>
    <mergeCell ref="C389:C391"/>
    <mergeCell ref="D389:D391"/>
    <mergeCell ref="AD389:AD390"/>
    <mergeCell ref="AD391:AE391"/>
    <mergeCell ref="C392:C394"/>
    <mergeCell ref="D392:D394"/>
    <mergeCell ref="AD392:AD393"/>
    <mergeCell ref="AD394:AE394"/>
    <mergeCell ref="C395:C397"/>
    <mergeCell ref="D395:D397"/>
    <mergeCell ref="AD395:AD396"/>
    <mergeCell ref="AD397:AE397"/>
    <mergeCell ref="C398:C400"/>
    <mergeCell ref="D398:D400"/>
    <mergeCell ref="AD398:AD399"/>
    <mergeCell ref="AD400:AE400"/>
    <mergeCell ref="C401:C403"/>
    <mergeCell ref="D401:D403"/>
    <mergeCell ref="AD401:AD402"/>
    <mergeCell ref="AD403:AE403"/>
    <mergeCell ref="C404:C406"/>
    <mergeCell ref="D404:D406"/>
    <mergeCell ref="AD404:AD405"/>
    <mergeCell ref="AD406:AE406"/>
    <mergeCell ref="C407:C409"/>
    <mergeCell ref="D407:D409"/>
    <mergeCell ref="AD407:AD408"/>
    <mergeCell ref="AD409:AE409"/>
    <mergeCell ref="C410:C412"/>
    <mergeCell ref="D410:D412"/>
    <mergeCell ref="AD410:AD411"/>
    <mergeCell ref="AD412:AE412"/>
    <mergeCell ref="C413:C415"/>
    <mergeCell ref="D413:D415"/>
    <mergeCell ref="AD413:AD414"/>
    <mergeCell ref="AD415:AE415"/>
    <mergeCell ref="C416:C418"/>
    <mergeCell ref="D416:D418"/>
    <mergeCell ref="AD416:AD417"/>
    <mergeCell ref="AD418:AE418"/>
    <mergeCell ref="C419:C421"/>
    <mergeCell ref="D419:D421"/>
    <mergeCell ref="AD419:AD420"/>
    <mergeCell ref="AD421:AE421"/>
    <mergeCell ref="C422:C424"/>
    <mergeCell ref="D422:D424"/>
    <mergeCell ref="AD422:AD423"/>
    <mergeCell ref="AD424:AE424"/>
    <mergeCell ref="C427:C428"/>
    <mergeCell ref="D427:D428"/>
    <mergeCell ref="E427:E428"/>
    <mergeCell ref="F427:Q427"/>
    <mergeCell ref="AD427:AE428"/>
    <mergeCell ref="R427:AC427"/>
    <mergeCell ref="AO427:AO428"/>
    <mergeCell ref="C429:C431"/>
    <mergeCell ref="D429:D431"/>
    <mergeCell ref="AD429:AD430"/>
    <mergeCell ref="AD431:AE431"/>
    <mergeCell ref="C432:C434"/>
    <mergeCell ref="D432:D434"/>
    <mergeCell ref="AD432:AD433"/>
    <mergeCell ref="AD434:AE434"/>
    <mergeCell ref="AF427:AF428"/>
    <mergeCell ref="AG427:AG428"/>
    <mergeCell ref="AH427:AH428"/>
    <mergeCell ref="AI427:AI428"/>
    <mergeCell ref="AJ427:AJ428"/>
    <mergeCell ref="AK427:AK428"/>
    <mergeCell ref="AL427:AL428"/>
    <mergeCell ref="AM427:AM428"/>
    <mergeCell ref="AN427:AN428"/>
    <mergeCell ref="C435:C437"/>
    <mergeCell ref="D435:D437"/>
    <mergeCell ref="AD435:AD436"/>
    <mergeCell ref="AD437:AE437"/>
    <mergeCell ref="C438:C440"/>
    <mergeCell ref="D438:D440"/>
    <mergeCell ref="AD438:AD439"/>
    <mergeCell ref="AD440:AE440"/>
    <mergeCell ref="C441:C443"/>
    <mergeCell ref="D441:D443"/>
    <mergeCell ref="AD441:AD442"/>
    <mergeCell ref="AD443:AE443"/>
    <mergeCell ref="C444:C446"/>
    <mergeCell ref="D444:D446"/>
    <mergeCell ref="AD444:AD445"/>
    <mergeCell ref="AD446:AE446"/>
    <mergeCell ref="C447:C449"/>
    <mergeCell ref="D447:D449"/>
    <mergeCell ref="AD447:AD448"/>
    <mergeCell ref="AD449:AE449"/>
    <mergeCell ref="C450:C452"/>
    <mergeCell ref="D450:D452"/>
    <mergeCell ref="AD450:AD451"/>
    <mergeCell ref="AD452:AE452"/>
    <mergeCell ref="C453:C455"/>
    <mergeCell ref="D453:D455"/>
    <mergeCell ref="AD453:AD454"/>
    <mergeCell ref="AD455:AE455"/>
    <mergeCell ref="C456:C458"/>
    <mergeCell ref="D456:D458"/>
    <mergeCell ref="AD456:AD457"/>
    <mergeCell ref="AD458:AE458"/>
    <mergeCell ref="C459:C461"/>
    <mergeCell ref="D459:D461"/>
    <mergeCell ref="AD459:AD460"/>
    <mergeCell ref="AD461:AE461"/>
    <mergeCell ref="C462:C464"/>
    <mergeCell ref="D462:D464"/>
    <mergeCell ref="AD462:AD463"/>
    <mergeCell ref="AD464:AE464"/>
    <mergeCell ref="C465:C467"/>
    <mergeCell ref="D465:D467"/>
    <mergeCell ref="AD465:AD466"/>
    <mergeCell ref="AD467:AE467"/>
    <mergeCell ref="C468:C470"/>
    <mergeCell ref="D468:D470"/>
    <mergeCell ref="AD468:AD469"/>
    <mergeCell ref="AD470:AE470"/>
    <mergeCell ref="C574:C576"/>
    <mergeCell ref="D574:D576"/>
    <mergeCell ref="AD574:AD575"/>
    <mergeCell ref="AD576:AE576"/>
    <mergeCell ref="C471:C473"/>
    <mergeCell ref="D471:D473"/>
    <mergeCell ref="AD471:AD472"/>
    <mergeCell ref="AD473:AE473"/>
    <mergeCell ref="C474:C476"/>
    <mergeCell ref="D474:D476"/>
    <mergeCell ref="AD474:AD475"/>
    <mergeCell ref="AD476:AE476"/>
    <mergeCell ref="D487:D489"/>
    <mergeCell ref="AD487:AD488"/>
    <mergeCell ref="AD489:AE489"/>
    <mergeCell ref="C567:C569"/>
    <mergeCell ref="D567:D569"/>
    <mergeCell ref="AD567:AD568"/>
    <mergeCell ref="AD569:AE569"/>
    <mergeCell ref="E510:E511"/>
    <mergeCell ref="F510:Q510"/>
    <mergeCell ref="AD510:AE511"/>
    <mergeCell ref="C512:C514"/>
    <mergeCell ref="D512:D514"/>
  </mergeCells>
  <phoneticPr fontId="34"/>
  <conditionalFormatting sqref="AF7:AG7">
    <cfRule type="expression" dxfId="3" priority="94">
      <formula>OR(C6="北海道",C6="東北",D6="北海道",D6="東北")</formula>
    </cfRule>
  </conditionalFormatting>
  <conditionalFormatting sqref="AH7:AO7">
    <cfRule type="expression" dxfId="2" priority="57">
      <formula>OR($C6="北海道",$C6="東北",$D6="北海道",$D6="東北")</formula>
    </cfRule>
  </conditionalFormatting>
  <conditionalFormatting sqref="AF575:AG575">
    <cfRule type="expression" dxfId="1" priority="2">
      <formula>OR(C574="北海道",C574="東北",D574="北海道",D574="東北")</formula>
    </cfRule>
  </conditionalFormatting>
  <conditionalFormatting sqref="AH575:AO575">
    <cfRule type="expression" dxfId="0" priority="1">
      <formula>OR($C574="北海道",$C574="東北",$D574="北海道",$D574="東北")</formula>
    </cfRule>
  </conditionalFormatting>
  <dataValidations count="4">
    <dataValidation type="whole" operator="greaterThan" allowBlank="1" showInputMessage="1" showErrorMessage="1" sqref="F3" xr:uid="{00000000-0002-0000-1A00-000000000000}">
      <formula1>0</formula1>
    </dataValidation>
    <dataValidation type="list" allowBlank="1" showInputMessage="1" showErrorMessage="1" sqref="I2:J2 C481:D507 C512:D538 C543:D569 C6:D8 C13:D60 C65:D112 C117:D164 C169:D216 C221:D268 C273:D320 C325:D372 C377:D424 C429:D476 U2:V2 C574:D576" xr:uid="{00000000-0002-0000-1A00-000001000000}">
      <formula1>エリア</formula1>
    </dataValidation>
    <dataValidation type="custom" allowBlank="1" showInputMessage="1" showErrorMessage="1" errorTitle="小数点以下入力エラー" error="小数点以下は１桁までとして下さい。" sqref="F481:AC507 F512:AC538 AH512:AO538 F543:AC569 AH481:AO507 AH6:AO8 AH543:AO569 AG8 F6:AC8 AH574:AO576 AG576 F574:AC576" xr:uid="{00000000-0002-0000-1A00-000002000000}">
      <formula1>ROUND(F6,1)=F6</formula1>
    </dataValidation>
    <dataValidation type="list" allowBlank="1" showInputMessage="1" showErrorMessage="1" sqref="AP398:AP399 AP474:AP475 AP429:AP430 AP432:AP433 AP435:AP436 AP438:AP439 AP441:AP442 AP444:AP445 AP447:AP448 AP453:AP454 AP456:AP457 AP459:AP460 AP462:AP463 AP465:AP466 AP468:AP469 AP471:AP472 AP450:AP451 AP110:AP111 AP65:AP66 AP68:AP69 AP71:AP72 AP74:AP75 AP77:AP78 AP80:AP81 AP83:AP84 AP89:AP90 AP92:AP93 AP95:AP96 AP98:AP99 AP101:AP102 AP104:AP105 AP107:AP108 AP86:AP87 AP162:AP163 AP117:AP118 AP120:AP121 AP123:AP124 AP126:AP127 AP129:AP130 AP132:AP133 AP135:AP136 AP141:AP142 AP144:AP145 AP147:AP148 AP150:AP151 AP153:AP154 AP156:AP157 AP159:AP160 AP138:AP139 AP214:AP215 AP169:AP170 AP172:AP173 AP175:AP176 AP178:AP179 AP181:AP182 AP184:AP185 AP187:AP188 AP193:AP194 AP196:AP197 AP199:AP200 AP202:AP203 AP205:AP206 AP208:AP209 AP211:AP212 AP190:AP191 AP266:AP267 AP221:AP222 AP224:AP225 AP227:AP228 AP230:AP231 AP233:AP234 AP236:AP237 AP239:AP240 AP245:AP246 AP248:AP249 AP251:AP252 AP254:AP255 AP257:AP258 AP260:AP261 AP263:AP264 AP242:AP243 AP318:AP319 AP273:AP274 AP276:AP277 AP279:AP280 AP282:AP283 AP285:AP286 AP288:AP289 AP291:AP292 AP297:AP298 AP300:AP301 AP303:AP304 AP306:AP307 AP309:AP310 AP312:AP313 AP315:AP316 AP294:AP295 AP370:AP371 AP325:AP326 AP328:AP329 AP331:AP332 AP334:AP335 AP337:AP338 AP340:AP341 AP343:AP344 AP349:AP350 AP352:AP353 AP355:AP356 AP358:AP359 AP361:AP362 AP364:AP365 AP367:AP368 AP346:AP347 AP422:AP423 AP377:AP378 AP380:AP381 AP383:AP384 AP386:AP387 AP389:AP390 AP392:AP393 AP395:AP396 AP401:AP402 AP404:AP405 AP407:AP408 AP410:AP411 AP413:AP414 AP416:AP417 AP419:AP420 AP7 AP575" xr:uid="{00000000-0002-0000-1A00-000003000000}">
      <formula1>種別</formula1>
    </dataValidation>
  </dataValidations>
  <pageMargins left="0.7" right="0.7" top="0.75" bottom="0.75" header="0.3" footer="0.3"/>
  <pageSetup paperSize="9" scale="47" fitToHeight="0"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572438" r:id="rId4" name="Button 22">
              <controlPr defaultSize="0" print="0" autoFill="0" autoPict="0" macro="[0]!帳票作成" altText="">
                <anchor moveWithCells="1" sizeWithCells="1">
                  <from>
                    <xdr:col>2</xdr:col>
                    <xdr:colOff>38100</xdr:colOff>
                    <xdr:row>1</xdr:row>
                    <xdr:rowOff>95250</xdr:rowOff>
                  </from>
                  <to>
                    <xdr:col>4</xdr:col>
                    <xdr:colOff>19050</xdr:colOff>
                    <xdr:row>1</xdr:row>
                    <xdr:rowOff>457200</xdr:rowOff>
                  </to>
                </anchor>
              </controlPr>
            </control>
          </mc:Choice>
        </mc:AlternateContent>
        <mc:AlternateContent xmlns:mc="http://schemas.openxmlformats.org/markup-compatibility/2006">
          <mc:Choice Requires="x14">
            <control shapeId="572418" r:id="rId5" name="Button 2">
              <controlPr defaultSize="0" print="0" autoFill="0" autoPict="0" macro="[0]!行追加_エリア外帳票用" altText="">
                <anchor moveWithCells="1" sizeWithCells="1">
                  <from>
                    <xdr:col>6</xdr:col>
                    <xdr:colOff>146050</xdr:colOff>
                    <xdr:row>1</xdr:row>
                    <xdr:rowOff>609600</xdr:rowOff>
                  </from>
                  <to>
                    <xdr:col>8</xdr:col>
                    <xdr:colOff>152400</xdr:colOff>
                    <xdr:row>3</xdr:row>
                    <xdr:rowOff>171450</xdr:rowOff>
                  </to>
                </anchor>
              </controlPr>
            </control>
          </mc:Choice>
        </mc:AlternateContent>
        <mc:AlternateContent xmlns:mc="http://schemas.openxmlformats.org/markup-compatibility/2006">
          <mc:Choice Requires="x14">
            <control shapeId="572419" r:id="rId6" name="Button 3">
              <controlPr defaultSize="0" print="0" autoFill="0" autoPict="0" macro="[0]!行削除_エリア外帳票用" altText="">
                <anchor moveWithCells="1" sizeWithCells="1">
                  <from>
                    <xdr:col>8</xdr:col>
                    <xdr:colOff>323850</xdr:colOff>
                    <xdr:row>1</xdr:row>
                    <xdr:rowOff>609600</xdr:rowOff>
                  </from>
                  <to>
                    <xdr:col>10</xdr:col>
                    <xdr:colOff>323850</xdr:colOff>
                    <xdr:row>3</xdr:row>
                    <xdr:rowOff>171450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7">
    <tabColor rgb="FF00B050"/>
  </sheetPr>
  <dimension ref="B2:AP50"/>
  <sheetViews>
    <sheetView workbookViewId="0"/>
  </sheetViews>
  <sheetFormatPr defaultColWidth="9.33203125" defaultRowHeight="11.25" customHeight="1"/>
  <cols>
    <col min="1" max="2" width="1.77734375" style="74" customWidth="1"/>
    <col min="3" max="15" width="5.109375" style="74" customWidth="1"/>
    <col min="16" max="16" width="5.109375" style="84" customWidth="1"/>
    <col min="17" max="17" width="5.109375" style="74" customWidth="1"/>
    <col min="18" max="18" width="25.33203125" style="74" customWidth="1"/>
    <col min="19" max="19" width="5.109375" style="74" customWidth="1"/>
    <col min="20" max="21" width="1.77734375" style="74" customWidth="1"/>
    <col min="22" max="34" width="5.109375" style="74" customWidth="1"/>
    <col min="35" max="35" width="5.109375" style="84" customWidth="1"/>
    <col min="36" max="36" width="5.109375" style="74" customWidth="1"/>
    <col min="37" max="37" width="25.33203125" style="74" customWidth="1"/>
    <col min="38" max="38" width="5.109375" style="74" customWidth="1"/>
    <col min="39" max="40" width="1.77734375" style="74" customWidth="1"/>
    <col min="41" max="16384" width="9.33203125" style="74"/>
  </cols>
  <sheetData>
    <row r="2" spans="2:42" ht="11.25" customHeight="1">
      <c r="B2" s="72"/>
      <c r="C2" s="72"/>
      <c r="D2" s="72"/>
      <c r="E2" s="72"/>
      <c r="F2" s="72"/>
      <c r="G2" s="72"/>
      <c r="H2" s="72"/>
      <c r="I2" s="72"/>
      <c r="J2" s="72"/>
      <c r="K2" s="72"/>
      <c r="L2" s="72"/>
      <c r="M2" s="72"/>
      <c r="N2" s="72"/>
      <c r="O2" s="72"/>
      <c r="P2" s="73"/>
      <c r="Q2" s="72"/>
      <c r="R2" s="72"/>
      <c r="S2" s="72"/>
      <c r="T2" s="72"/>
      <c r="U2" s="72"/>
      <c r="V2" s="72"/>
      <c r="W2" s="72"/>
      <c r="X2" s="72"/>
      <c r="Y2" s="72"/>
      <c r="Z2" s="72"/>
      <c r="AA2" s="72"/>
      <c r="AB2" s="72"/>
      <c r="AC2" s="72"/>
      <c r="AD2" s="72"/>
      <c r="AE2" s="72"/>
      <c r="AF2" s="72"/>
      <c r="AG2" s="72"/>
      <c r="AH2" s="72"/>
      <c r="AI2" s="73"/>
      <c r="AJ2" s="72"/>
      <c r="AK2" s="72"/>
      <c r="AL2" s="72"/>
      <c r="AM2" s="72"/>
    </row>
    <row r="3" spans="2:42" ht="16.5" customHeight="1">
      <c r="B3" s="72"/>
      <c r="C3" s="72"/>
      <c r="D3" s="72"/>
      <c r="E3" s="72"/>
      <c r="F3" s="72"/>
      <c r="G3" s="72"/>
      <c r="H3" s="72"/>
      <c r="I3" s="72"/>
      <c r="J3" s="72"/>
      <c r="K3" s="72"/>
      <c r="L3" s="72"/>
      <c r="M3" s="72"/>
      <c r="N3" s="72"/>
      <c r="O3" s="72"/>
      <c r="P3" s="73"/>
      <c r="Q3" s="72"/>
      <c r="R3" s="72"/>
      <c r="S3" s="72"/>
      <c r="T3" s="72"/>
      <c r="U3" s="72"/>
      <c r="V3" s="72"/>
      <c r="W3" s="72"/>
      <c r="X3" s="72"/>
      <c r="Y3" s="72"/>
      <c r="Z3" s="72"/>
      <c r="AA3" s="72"/>
      <c r="AB3" s="72"/>
      <c r="AC3" s="72"/>
      <c r="AD3" s="72"/>
      <c r="AE3" s="72"/>
      <c r="AF3" s="72"/>
      <c r="AG3" s="72"/>
      <c r="AH3" s="72"/>
      <c r="AI3" s="73"/>
      <c r="AJ3" s="72"/>
      <c r="AK3" s="72"/>
      <c r="AL3" s="72"/>
      <c r="AM3" s="72"/>
    </row>
    <row r="4" spans="2:42" ht="16.5" customHeight="1">
      <c r="B4" s="72"/>
      <c r="C4" s="72"/>
      <c r="D4" s="72"/>
      <c r="E4" s="72"/>
      <c r="F4" s="72"/>
      <c r="G4" s="72"/>
      <c r="H4" s="72"/>
      <c r="I4" s="72"/>
      <c r="J4" s="72"/>
      <c r="K4" s="72"/>
      <c r="L4" s="72"/>
      <c r="M4" s="72"/>
      <c r="N4" s="72"/>
      <c r="O4" s="72"/>
      <c r="P4" s="73"/>
      <c r="Q4" s="72"/>
      <c r="R4" s="75"/>
      <c r="S4" s="72"/>
      <c r="T4" s="72"/>
      <c r="U4" s="72"/>
      <c r="V4" s="72"/>
      <c r="W4" s="72"/>
      <c r="X4" s="72"/>
      <c r="Y4" s="72"/>
      <c r="Z4" s="72"/>
      <c r="AA4" s="72"/>
      <c r="AB4" s="72"/>
      <c r="AC4" s="72"/>
      <c r="AD4" s="72"/>
      <c r="AE4" s="72"/>
      <c r="AF4" s="72"/>
      <c r="AG4" s="72"/>
      <c r="AH4" s="72"/>
      <c r="AI4" s="73"/>
      <c r="AJ4" s="72"/>
      <c r="AK4" s="75" t="s">
        <v>188</v>
      </c>
      <c r="AL4" s="72"/>
      <c r="AM4" s="72"/>
    </row>
    <row r="5" spans="2:42" ht="16.5" customHeight="1">
      <c r="B5" s="72"/>
      <c r="C5" s="72"/>
      <c r="D5" s="72"/>
      <c r="E5" s="72"/>
      <c r="F5" s="72"/>
      <c r="G5" s="72"/>
      <c r="H5" s="72"/>
      <c r="I5" s="72"/>
      <c r="J5" s="72"/>
      <c r="K5" s="72"/>
      <c r="L5" s="72"/>
      <c r="M5" s="72"/>
      <c r="N5" s="72"/>
      <c r="O5" s="72"/>
      <c r="P5" s="73"/>
      <c r="Q5" s="72"/>
      <c r="R5" s="72"/>
      <c r="S5" s="72"/>
      <c r="T5" s="72"/>
      <c r="U5" s="72"/>
      <c r="V5" s="72"/>
      <c r="W5" s="72"/>
      <c r="X5" s="72"/>
      <c r="Y5" s="72"/>
      <c r="Z5" s="72"/>
      <c r="AA5" s="72"/>
      <c r="AB5" s="72"/>
      <c r="AC5" s="72"/>
      <c r="AD5" s="72"/>
      <c r="AE5" s="72"/>
      <c r="AF5" s="72"/>
      <c r="AG5" s="72"/>
      <c r="AH5" s="72"/>
      <c r="AI5" s="73"/>
      <c r="AJ5" s="72"/>
      <c r="AK5" s="72"/>
      <c r="AL5" s="72"/>
      <c r="AM5" s="72"/>
    </row>
    <row r="6" spans="2:42" ht="16.5" customHeight="1">
      <c r="B6" s="72"/>
      <c r="C6" s="72"/>
      <c r="D6" s="72"/>
      <c r="E6" s="72"/>
      <c r="F6" s="72"/>
      <c r="G6" s="72"/>
      <c r="H6" s="72"/>
      <c r="I6" s="72"/>
      <c r="J6" s="72"/>
      <c r="K6" s="72"/>
      <c r="L6" s="72"/>
      <c r="M6" s="72"/>
      <c r="N6" s="72"/>
      <c r="O6" s="72"/>
      <c r="P6" s="73"/>
      <c r="Q6" s="72"/>
      <c r="R6" s="72"/>
      <c r="S6" s="72"/>
      <c r="T6" s="72"/>
      <c r="U6" s="72"/>
      <c r="V6" s="72"/>
      <c r="W6" s="72"/>
      <c r="X6" s="72"/>
      <c r="Y6" s="72"/>
      <c r="Z6" s="72"/>
      <c r="AA6" s="72"/>
      <c r="AB6" s="72"/>
      <c r="AC6" s="72"/>
      <c r="AD6" s="72"/>
      <c r="AE6" s="72"/>
      <c r="AF6" s="72"/>
      <c r="AG6" s="72"/>
      <c r="AH6" s="72"/>
      <c r="AI6" s="73"/>
      <c r="AJ6" s="72"/>
      <c r="AK6" s="72"/>
      <c r="AL6" s="72"/>
      <c r="AM6" s="72"/>
    </row>
    <row r="7" spans="2:42" ht="16.5" customHeight="1">
      <c r="B7" s="72"/>
      <c r="C7" s="72"/>
      <c r="D7" s="72"/>
      <c r="E7" s="72"/>
      <c r="F7" s="72"/>
      <c r="G7" s="72"/>
      <c r="H7" s="72"/>
      <c r="I7" s="72"/>
      <c r="J7" s="72"/>
      <c r="K7" s="72"/>
      <c r="L7" s="72"/>
      <c r="M7" s="72"/>
      <c r="N7" s="72"/>
      <c r="O7" s="72"/>
      <c r="P7" s="73"/>
      <c r="Q7" s="72"/>
      <c r="R7" s="72"/>
      <c r="S7" s="72"/>
      <c r="T7" s="72"/>
      <c r="U7" s="72"/>
      <c r="V7" s="72"/>
      <c r="W7" s="72"/>
      <c r="X7" s="72"/>
      <c r="Y7" s="72"/>
      <c r="Z7" s="72"/>
      <c r="AA7" s="72"/>
      <c r="AB7" s="72"/>
      <c r="AC7" s="72"/>
      <c r="AD7" s="72"/>
      <c r="AE7" s="72"/>
      <c r="AF7" s="72"/>
      <c r="AG7" s="72"/>
      <c r="AH7" s="72"/>
      <c r="AI7" s="73"/>
      <c r="AJ7" s="72"/>
      <c r="AK7" s="72"/>
      <c r="AL7" s="72"/>
      <c r="AM7" s="72"/>
    </row>
    <row r="8" spans="2:42" ht="16.5" customHeight="1">
      <c r="B8" s="72"/>
      <c r="C8" s="72"/>
      <c r="D8" s="72"/>
      <c r="E8" s="72"/>
      <c r="F8" s="72"/>
      <c r="G8" s="72"/>
      <c r="H8" s="72"/>
      <c r="I8" s="72"/>
      <c r="J8" s="72"/>
      <c r="K8" s="72"/>
      <c r="L8" s="72"/>
      <c r="M8" s="72"/>
      <c r="N8" s="72"/>
      <c r="O8" s="72"/>
      <c r="P8" s="73"/>
      <c r="Q8" s="72"/>
      <c r="R8" s="72"/>
      <c r="S8" s="72"/>
      <c r="T8" s="72"/>
      <c r="U8" s="72"/>
      <c r="V8" s="72"/>
      <c r="W8" s="72"/>
      <c r="X8" s="72"/>
      <c r="Y8" s="72"/>
      <c r="Z8" s="72"/>
      <c r="AA8" s="72"/>
      <c r="AB8" s="72"/>
      <c r="AC8" s="72"/>
      <c r="AD8" s="72"/>
      <c r="AE8" s="72"/>
      <c r="AF8" s="72"/>
      <c r="AG8" s="72"/>
      <c r="AH8" s="72"/>
      <c r="AI8" s="73"/>
      <c r="AJ8" s="72"/>
      <c r="AK8" s="72"/>
      <c r="AL8" s="72"/>
      <c r="AM8" s="72"/>
    </row>
    <row r="9" spans="2:42" ht="16.5" customHeight="1">
      <c r="B9" s="72"/>
      <c r="C9" s="76"/>
      <c r="D9" s="76"/>
      <c r="E9" s="76"/>
      <c r="F9" s="76"/>
      <c r="G9" s="76"/>
      <c r="H9" s="76"/>
      <c r="I9" s="76"/>
      <c r="J9" s="76"/>
      <c r="K9" s="76"/>
      <c r="L9" s="76"/>
      <c r="M9" s="76"/>
      <c r="N9" s="76"/>
      <c r="O9" s="76"/>
      <c r="P9" s="76"/>
      <c r="Q9" s="76"/>
      <c r="R9" s="76"/>
      <c r="S9" s="76"/>
      <c r="T9" s="72"/>
      <c r="U9" s="72"/>
      <c r="V9" s="85" t="s">
        <v>189</v>
      </c>
      <c r="W9" s="76"/>
      <c r="X9" s="76"/>
      <c r="Y9" s="76"/>
      <c r="Z9" s="76"/>
      <c r="AA9" s="76"/>
      <c r="AB9" s="76"/>
      <c r="AC9" s="76"/>
      <c r="AD9" s="76"/>
      <c r="AE9" s="76"/>
      <c r="AF9" s="76"/>
      <c r="AG9" s="76"/>
      <c r="AH9" s="76"/>
      <c r="AI9" s="76"/>
      <c r="AJ9" s="76"/>
      <c r="AK9" s="76"/>
      <c r="AL9" s="76"/>
      <c r="AM9" s="72"/>
    </row>
    <row r="10" spans="2:42" ht="16.5" customHeight="1">
      <c r="B10" s="72"/>
      <c r="C10" s="72"/>
      <c r="D10" s="72"/>
      <c r="E10" s="72"/>
      <c r="F10" s="72"/>
      <c r="G10" s="72"/>
      <c r="H10" s="72"/>
      <c r="I10" s="72"/>
      <c r="J10" s="72"/>
      <c r="K10" s="72"/>
      <c r="L10" s="72"/>
      <c r="M10" s="72"/>
      <c r="N10" s="72"/>
      <c r="O10" s="72"/>
      <c r="P10" s="73"/>
      <c r="Q10" s="72"/>
      <c r="R10" s="72"/>
      <c r="S10" s="72"/>
      <c r="T10" s="72"/>
      <c r="U10" s="72"/>
      <c r="V10" s="72"/>
      <c r="W10" s="72"/>
      <c r="X10" s="72"/>
      <c r="Y10" s="72"/>
      <c r="Z10" s="72"/>
      <c r="AA10" s="72"/>
      <c r="AB10" s="72"/>
      <c r="AC10" s="72"/>
      <c r="AD10" s="72"/>
      <c r="AE10" s="72"/>
      <c r="AF10" s="72"/>
      <c r="AG10" s="72"/>
      <c r="AH10" s="72"/>
      <c r="AI10" s="73"/>
      <c r="AJ10" s="72"/>
      <c r="AK10" s="72"/>
      <c r="AL10" s="72"/>
      <c r="AM10" s="72"/>
    </row>
    <row r="11" spans="2:42" ht="16.5" customHeight="1">
      <c r="B11" s="72"/>
      <c r="C11" s="72"/>
      <c r="D11" s="72"/>
      <c r="E11" s="72"/>
      <c r="F11" s="72"/>
      <c r="G11" s="72"/>
      <c r="H11" s="72"/>
      <c r="I11" s="72"/>
      <c r="J11" s="72"/>
      <c r="K11" s="72"/>
      <c r="L11" s="72"/>
      <c r="M11" s="72"/>
      <c r="N11" s="72"/>
      <c r="O11" s="72"/>
      <c r="P11" s="73"/>
      <c r="Q11" s="72"/>
      <c r="R11" s="72"/>
      <c r="S11" s="72"/>
      <c r="T11" s="72"/>
      <c r="U11" s="72"/>
      <c r="V11" s="72"/>
      <c r="W11" s="72"/>
      <c r="X11" s="72"/>
      <c r="Y11" s="72"/>
      <c r="Z11" s="72"/>
      <c r="AA11" s="72"/>
      <c r="AB11" s="72"/>
      <c r="AC11" s="72"/>
      <c r="AD11" s="72"/>
      <c r="AE11" s="72"/>
      <c r="AF11" s="72"/>
      <c r="AG11" s="72"/>
      <c r="AH11" s="72"/>
      <c r="AI11" s="73"/>
      <c r="AJ11" s="72"/>
      <c r="AK11" s="72"/>
      <c r="AL11" s="72"/>
      <c r="AM11" s="72"/>
    </row>
    <row r="12" spans="2:42" ht="16.5" customHeight="1">
      <c r="B12" s="72"/>
      <c r="C12" s="72"/>
      <c r="D12" s="72"/>
      <c r="E12" s="72"/>
      <c r="F12" s="72"/>
      <c r="G12" s="72"/>
      <c r="H12" s="72"/>
      <c r="I12" s="72"/>
      <c r="J12" s="72"/>
      <c r="K12" s="72"/>
      <c r="L12" s="72"/>
      <c r="M12" s="72"/>
      <c r="N12" s="72"/>
      <c r="O12" s="72"/>
      <c r="P12" s="73"/>
      <c r="Q12" s="72"/>
      <c r="R12" s="75"/>
      <c r="S12" s="75"/>
      <c r="T12" s="72"/>
      <c r="U12" s="72"/>
      <c r="V12" s="72"/>
      <c r="W12" s="77"/>
      <c r="X12" s="77"/>
      <c r="Y12" s="77"/>
      <c r="Z12" s="77"/>
      <c r="AA12" s="77"/>
      <c r="AB12" s="77"/>
      <c r="AC12" s="77"/>
      <c r="AD12" s="77"/>
      <c r="AE12" s="77"/>
      <c r="AF12" s="77"/>
      <c r="AG12" s="77"/>
      <c r="AH12" s="77"/>
      <c r="AI12" s="77"/>
      <c r="AJ12" s="77"/>
      <c r="AK12" s="78"/>
      <c r="AL12" s="75"/>
      <c r="AM12" s="72"/>
      <c r="AO12" s="79" t="s">
        <v>190</v>
      </c>
    </row>
    <row r="13" spans="2:42" ht="16.5" customHeight="1">
      <c r="B13" s="72"/>
      <c r="C13" s="72"/>
      <c r="D13" s="72"/>
      <c r="E13" s="72"/>
      <c r="F13" s="72"/>
      <c r="G13" s="72"/>
      <c r="H13" s="72"/>
      <c r="I13" s="72"/>
      <c r="J13" s="72"/>
      <c r="K13" s="72"/>
      <c r="L13" s="72"/>
      <c r="M13" s="72"/>
      <c r="N13" s="72"/>
      <c r="O13" s="72"/>
      <c r="P13" s="73"/>
      <c r="Q13" s="72"/>
      <c r="R13" s="75"/>
      <c r="S13" s="75"/>
      <c r="T13" s="72"/>
      <c r="U13" s="72"/>
      <c r="V13" s="72"/>
      <c r="W13" s="77"/>
      <c r="X13" s="77"/>
      <c r="Y13" s="77"/>
      <c r="Z13" s="77"/>
      <c r="AA13" s="77"/>
      <c r="AB13" s="77"/>
      <c r="AC13" s="77"/>
      <c r="AD13" s="77"/>
      <c r="AE13" s="77"/>
      <c r="AF13" s="77"/>
      <c r="AG13" s="77"/>
      <c r="AH13" s="77"/>
      <c r="AI13" s="77"/>
      <c r="AJ13" s="77"/>
      <c r="AK13" s="78"/>
      <c r="AL13" s="75"/>
      <c r="AM13" s="72"/>
      <c r="AO13" s="79" t="s">
        <v>191</v>
      </c>
    </row>
    <row r="14" spans="2:42" ht="16.5" customHeight="1">
      <c r="B14" s="72"/>
      <c r="C14" s="72"/>
      <c r="D14" s="72"/>
      <c r="E14" s="72"/>
      <c r="F14" s="72"/>
      <c r="G14" s="72"/>
      <c r="H14" s="72"/>
      <c r="I14" s="72"/>
      <c r="J14" s="72"/>
      <c r="K14" s="72"/>
      <c r="L14" s="72"/>
      <c r="M14" s="72"/>
      <c r="N14" s="72"/>
      <c r="O14" s="72"/>
      <c r="P14" s="73"/>
      <c r="Q14" s="72"/>
      <c r="R14" s="72"/>
      <c r="S14" s="72"/>
      <c r="T14" s="72"/>
      <c r="U14" s="72"/>
      <c r="V14" s="72"/>
      <c r="W14" s="77"/>
      <c r="X14" s="77"/>
      <c r="Y14" s="77"/>
      <c r="Z14" s="77"/>
      <c r="AA14" s="77"/>
      <c r="AB14" s="77"/>
      <c r="AC14" s="77"/>
      <c r="AD14" s="77"/>
      <c r="AE14" s="77"/>
      <c r="AF14" s="77"/>
      <c r="AG14" s="77"/>
      <c r="AH14" s="77"/>
      <c r="AI14" s="77"/>
      <c r="AJ14" s="77"/>
      <c r="AK14" s="77"/>
      <c r="AL14" s="72"/>
      <c r="AM14" s="72"/>
      <c r="AO14" s="79" t="s">
        <v>192</v>
      </c>
    </row>
    <row r="15" spans="2:42" ht="16.5" customHeight="1">
      <c r="B15" s="72"/>
      <c r="C15" s="72"/>
      <c r="D15" s="72"/>
      <c r="E15" s="72"/>
      <c r="F15" s="72"/>
      <c r="G15" s="72"/>
      <c r="H15" s="72"/>
      <c r="I15" s="72"/>
      <c r="J15" s="72"/>
      <c r="K15" s="72"/>
      <c r="L15" s="72"/>
      <c r="M15" s="72"/>
      <c r="N15" s="72"/>
      <c r="O15" s="72"/>
      <c r="P15" s="73"/>
      <c r="Q15" s="72"/>
      <c r="R15" s="72"/>
      <c r="S15" s="72"/>
      <c r="T15" s="72"/>
      <c r="U15" s="72"/>
      <c r="V15" s="72"/>
      <c r="W15" s="77"/>
      <c r="X15" s="77"/>
      <c r="Y15" s="77"/>
      <c r="Z15" s="77"/>
      <c r="AA15" s="77"/>
      <c r="AB15" s="77"/>
      <c r="AC15" s="77"/>
      <c r="AD15" s="77"/>
      <c r="AE15" s="77"/>
      <c r="AF15" s="77"/>
      <c r="AG15" s="77"/>
      <c r="AH15" s="77"/>
      <c r="AI15" s="77"/>
      <c r="AJ15" s="77"/>
      <c r="AK15" s="77"/>
      <c r="AL15" s="72"/>
      <c r="AM15" s="72"/>
    </row>
    <row r="16" spans="2:42" ht="16.5" customHeight="1">
      <c r="B16" s="72"/>
      <c r="C16" s="72"/>
      <c r="D16" s="72"/>
      <c r="E16" s="72"/>
      <c r="F16" s="72"/>
      <c r="G16" s="73"/>
      <c r="H16" s="73"/>
      <c r="I16" s="73"/>
      <c r="J16" s="73"/>
      <c r="K16" s="73"/>
      <c r="L16" s="73"/>
      <c r="M16" s="73"/>
      <c r="N16" s="73"/>
      <c r="O16" s="73"/>
      <c r="P16" s="73"/>
      <c r="Q16" s="72"/>
      <c r="R16" s="72"/>
      <c r="S16" s="72"/>
      <c r="T16" s="72"/>
      <c r="U16" s="72"/>
      <c r="V16" s="72"/>
      <c r="W16" s="77"/>
      <c r="X16" s="77"/>
      <c r="Y16" s="77"/>
      <c r="Z16" s="77"/>
      <c r="AA16" s="77"/>
      <c r="AB16" s="77"/>
      <c r="AC16" s="77"/>
      <c r="AD16" s="77"/>
      <c r="AE16" s="77"/>
      <c r="AF16" s="77"/>
      <c r="AG16" s="77"/>
      <c r="AH16" s="77"/>
      <c r="AI16" s="77"/>
      <c r="AJ16" s="77"/>
      <c r="AK16" s="77"/>
      <c r="AL16" s="72"/>
      <c r="AM16" s="72"/>
      <c r="AO16" s="80" t="s">
        <v>114</v>
      </c>
      <c r="AP16" s="80" t="str">
        <f>IF(COUNTA(W12:AK48)&gt;0,"○","")</f>
        <v/>
      </c>
    </row>
    <row r="17" spans="2:39" ht="16.5" customHeight="1">
      <c r="B17" s="72"/>
      <c r="C17" s="72"/>
      <c r="D17" s="72"/>
      <c r="E17" s="72"/>
      <c r="F17" s="72"/>
      <c r="G17" s="73"/>
      <c r="H17" s="73"/>
      <c r="I17" s="73"/>
      <c r="J17" s="73"/>
      <c r="K17" s="73"/>
      <c r="L17" s="73"/>
      <c r="M17" s="73"/>
      <c r="N17" s="73"/>
      <c r="O17" s="73"/>
      <c r="P17" s="72"/>
      <c r="Q17" s="72"/>
      <c r="R17" s="72"/>
      <c r="S17" s="72"/>
      <c r="T17" s="72"/>
      <c r="U17" s="72"/>
      <c r="V17" s="72"/>
      <c r="W17" s="77"/>
      <c r="X17" s="77"/>
      <c r="Y17" s="77"/>
      <c r="Z17" s="77"/>
      <c r="AA17" s="77"/>
      <c r="AB17" s="77"/>
      <c r="AC17" s="77"/>
      <c r="AD17" s="77"/>
      <c r="AE17" s="77"/>
      <c r="AF17" s="77"/>
      <c r="AG17" s="77"/>
      <c r="AH17" s="77"/>
      <c r="AI17" s="77"/>
      <c r="AJ17" s="77"/>
      <c r="AK17" s="77"/>
      <c r="AL17" s="72"/>
      <c r="AM17" s="72"/>
    </row>
    <row r="18" spans="2:39" ht="16.5" customHeight="1">
      <c r="B18" s="72"/>
      <c r="C18" s="72"/>
      <c r="D18" s="72"/>
      <c r="E18" s="72"/>
      <c r="F18" s="72"/>
      <c r="G18" s="73"/>
      <c r="H18" s="73"/>
      <c r="I18" s="73"/>
      <c r="J18" s="73"/>
      <c r="K18" s="73"/>
      <c r="L18" s="73"/>
      <c r="M18" s="73"/>
      <c r="N18" s="73"/>
      <c r="O18" s="73"/>
      <c r="P18" s="72"/>
      <c r="Q18" s="72"/>
      <c r="R18" s="72"/>
      <c r="S18" s="81"/>
      <c r="T18" s="72"/>
      <c r="U18" s="72"/>
      <c r="V18" s="72"/>
      <c r="W18" s="77"/>
      <c r="X18" s="77"/>
      <c r="Y18" s="77"/>
      <c r="Z18" s="77"/>
      <c r="AA18" s="77"/>
      <c r="AB18" s="77"/>
      <c r="AC18" s="77"/>
      <c r="AD18" s="77"/>
      <c r="AE18" s="77"/>
      <c r="AF18" s="77"/>
      <c r="AG18" s="77"/>
      <c r="AH18" s="77"/>
      <c r="AI18" s="77"/>
      <c r="AJ18" s="77"/>
      <c r="AK18" s="77"/>
      <c r="AL18" s="81"/>
      <c r="AM18" s="72"/>
    </row>
    <row r="19" spans="2:39" ht="16.5" customHeight="1">
      <c r="B19" s="72"/>
      <c r="C19" s="72"/>
      <c r="D19" s="72"/>
      <c r="E19" s="72"/>
      <c r="F19" s="72"/>
      <c r="G19" s="73"/>
      <c r="H19" s="73"/>
      <c r="I19" s="73"/>
      <c r="J19" s="73"/>
      <c r="K19" s="73"/>
      <c r="L19" s="73"/>
      <c r="M19" s="73"/>
      <c r="N19" s="73"/>
      <c r="O19" s="73"/>
      <c r="P19" s="73"/>
      <c r="Q19" s="72"/>
      <c r="R19" s="72"/>
      <c r="S19" s="72"/>
      <c r="T19" s="72"/>
      <c r="U19" s="72"/>
      <c r="V19" s="72"/>
      <c r="W19" s="77"/>
      <c r="X19" s="77"/>
      <c r="Y19" s="77"/>
      <c r="Z19" s="77"/>
      <c r="AA19" s="77"/>
      <c r="AB19" s="77"/>
      <c r="AC19" s="77"/>
      <c r="AD19" s="77"/>
      <c r="AE19" s="77"/>
      <c r="AF19" s="77"/>
      <c r="AG19" s="77"/>
      <c r="AH19" s="77"/>
      <c r="AI19" s="77"/>
      <c r="AJ19" s="77"/>
      <c r="AK19" s="77"/>
      <c r="AL19" s="72"/>
      <c r="AM19" s="72"/>
    </row>
    <row r="20" spans="2:39" ht="16.5" customHeight="1">
      <c r="B20" s="72"/>
      <c r="C20" s="72"/>
      <c r="D20" s="72"/>
      <c r="E20" s="72"/>
      <c r="F20" s="72"/>
      <c r="G20" s="73"/>
      <c r="H20" s="73"/>
      <c r="I20" s="73"/>
      <c r="J20" s="73"/>
      <c r="K20" s="73"/>
      <c r="L20" s="73"/>
      <c r="M20" s="73"/>
      <c r="N20" s="73"/>
      <c r="O20" s="73"/>
      <c r="P20" s="73"/>
      <c r="Q20" s="72"/>
      <c r="R20" s="72"/>
      <c r="S20" s="72"/>
      <c r="T20" s="72"/>
      <c r="U20" s="72"/>
      <c r="V20" s="72"/>
      <c r="W20" s="77"/>
      <c r="X20" s="77"/>
      <c r="Y20" s="77"/>
      <c r="Z20" s="77"/>
      <c r="AA20" s="77"/>
      <c r="AB20" s="77"/>
      <c r="AC20" s="77"/>
      <c r="AD20" s="77"/>
      <c r="AE20" s="77"/>
      <c r="AF20" s="77"/>
      <c r="AG20" s="77"/>
      <c r="AH20" s="77"/>
      <c r="AI20" s="77"/>
      <c r="AJ20" s="77"/>
      <c r="AK20" s="77"/>
      <c r="AL20" s="72"/>
      <c r="AM20" s="72"/>
    </row>
    <row r="21" spans="2:39" ht="16.5" customHeight="1">
      <c r="B21" s="72"/>
      <c r="C21" s="72"/>
      <c r="D21" s="72"/>
      <c r="E21" s="72"/>
      <c r="F21" s="72"/>
      <c r="G21" s="72"/>
      <c r="H21" s="72"/>
      <c r="I21" s="72"/>
      <c r="J21" s="72"/>
      <c r="K21" s="72"/>
      <c r="L21" s="72"/>
      <c r="M21" s="72"/>
      <c r="N21" s="72"/>
      <c r="O21" s="72"/>
      <c r="P21" s="73"/>
      <c r="Q21" s="72"/>
      <c r="R21" s="72"/>
      <c r="S21" s="72"/>
      <c r="T21" s="72"/>
      <c r="U21" s="72"/>
      <c r="V21" s="72"/>
      <c r="W21" s="77"/>
      <c r="X21" s="77"/>
      <c r="Y21" s="77"/>
      <c r="Z21" s="77"/>
      <c r="AA21" s="77"/>
      <c r="AB21" s="77"/>
      <c r="AC21" s="77"/>
      <c r="AD21" s="77"/>
      <c r="AE21" s="77"/>
      <c r="AF21" s="77"/>
      <c r="AG21" s="77"/>
      <c r="AH21" s="77"/>
      <c r="AI21" s="77"/>
      <c r="AJ21" s="77"/>
      <c r="AK21" s="77"/>
      <c r="AL21" s="72"/>
      <c r="AM21" s="72"/>
    </row>
    <row r="22" spans="2:39" ht="16.5" customHeight="1">
      <c r="B22" s="72"/>
      <c r="C22" s="72"/>
      <c r="D22" s="72"/>
      <c r="E22" s="72"/>
      <c r="F22" s="72"/>
      <c r="G22" s="72"/>
      <c r="H22" s="72"/>
      <c r="I22" s="72"/>
      <c r="J22" s="72"/>
      <c r="K22" s="72"/>
      <c r="L22" s="72"/>
      <c r="M22" s="72"/>
      <c r="N22" s="72"/>
      <c r="O22" s="72"/>
      <c r="P22" s="73"/>
      <c r="Q22" s="72"/>
      <c r="R22" s="72"/>
      <c r="S22" s="72"/>
      <c r="T22" s="72"/>
      <c r="U22" s="72"/>
      <c r="V22" s="72"/>
      <c r="W22" s="77"/>
      <c r="X22" s="77"/>
      <c r="Y22" s="77"/>
      <c r="Z22" s="77"/>
      <c r="AA22" s="77"/>
      <c r="AB22" s="77"/>
      <c r="AC22" s="77"/>
      <c r="AD22" s="77"/>
      <c r="AE22" s="77"/>
      <c r="AF22" s="77"/>
      <c r="AG22" s="77"/>
      <c r="AH22" s="77"/>
      <c r="AI22" s="77"/>
      <c r="AJ22" s="77"/>
      <c r="AK22" s="77"/>
      <c r="AL22" s="72"/>
      <c r="AM22" s="72"/>
    </row>
    <row r="23" spans="2:39" ht="16.5" customHeight="1">
      <c r="B23" s="72"/>
      <c r="C23" s="72"/>
      <c r="D23" s="72"/>
      <c r="E23" s="72"/>
      <c r="F23" s="72"/>
      <c r="G23" s="72"/>
      <c r="H23" s="72"/>
      <c r="I23" s="72"/>
      <c r="J23" s="72"/>
      <c r="K23" s="72"/>
      <c r="L23" s="72"/>
      <c r="M23" s="72"/>
      <c r="N23" s="72"/>
      <c r="O23" s="72"/>
      <c r="P23" s="73"/>
      <c r="Q23" s="72"/>
      <c r="R23" s="72"/>
      <c r="S23" s="72"/>
      <c r="T23" s="72"/>
      <c r="U23" s="72"/>
      <c r="V23" s="72"/>
      <c r="W23" s="77"/>
      <c r="X23" s="77"/>
      <c r="Y23" s="77"/>
      <c r="Z23" s="77"/>
      <c r="AA23" s="77"/>
      <c r="AB23" s="77"/>
      <c r="AC23" s="77"/>
      <c r="AD23" s="77"/>
      <c r="AE23" s="77"/>
      <c r="AF23" s="77"/>
      <c r="AG23" s="77"/>
      <c r="AH23" s="77"/>
      <c r="AI23" s="77"/>
      <c r="AJ23" s="77"/>
      <c r="AK23" s="77"/>
      <c r="AL23" s="72"/>
      <c r="AM23" s="72"/>
    </row>
    <row r="24" spans="2:39" ht="16.5" customHeight="1">
      <c r="B24" s="72"/>
      <c r="C24" s="72"/>
      <c r="D24" s="82"/>
      <c r="E24" s="82"/>
      <c r="F24" s="82"/>
      <c r="G24" s="697"/>
      <c r="H24" s="697"/>
      <c r="I24" s="697"/>
      <c r="J24" s="697"/>
      <c r="K24" s="697"/>
      <c r="L24" s="697"/>
      <c r="M24" s="697"/>
      <c r="N24" s="697"/>
      <c r="O24" s="697"/>
      <c r="P24" s="697"/>
      <c r="Q24" s="697"/>
      <c r="R24" s="697"/>
      <c r="S24" s="72"/>
      <c r="T24" s="72"/>
      <c r="U24" s="72"/>
      <c r="V24" s="72"/>
      <c r="W24" s="83"/>
      <c r="X24" s="83"/>
      <c r="Y24" s="83"/>
      <c r="Z24" s="83"/>
      <c r="AA24" s="83"/>
      <c r="AB24" s="83"/>
      <c r="AC24" s="83"/>
      <c r="AD24" s="83"/>
      <c r="AE24" s="83"/>
      <c r="AF24" s="83"/>
      <c r="AG24" s="83"/>
      <c r="AH24" s="83"/>
      <c r="AI24" s="83"/>
      <c r="AJ24" s="83"/>
      <c r="AK24" s="83"/>
      <c r="AL24" s="72"/>
      <c r="AM24" s="72"/>
    </row>
    <row r="25" spans="2:39" ht="16.5" customHeight="1">
      <c r="B25" s="72"/>
      <c r="C25" s="72"/>
      <c r="D25" s="82"/>
      <c r="E25" s="82"/>
      <c r="F25" s="82"/>
      <c r="G25" s="697"/>
      <c r="H25" s="697"/>
      <c r="I25" s="697"/>
      <c r="J25" s="697"/>
      <c r="K25" s="697"/>
      <c r="L25" s="697"/>
      <c r="M25" s="697"/>
      <c r="N25" s="697"/>
      <c r="O25" s="697"/>
      <c r="P25" s="697"/>
      <c r="Q25" s="697"/>
      <c r="R25" s="697"/>
      <c r="S25" s="72"/>
      <c r="T25" s="72"/>
      <c r="U25" s="72"/>
      <c r="V25" s="72"/>
      <c r="W25" s="83"/>
      <c r="X25" s="83"/>
      <c r="Y25" s="83"/>
      <c r="Z25" s="83"/>
      <c r="AA25" s="83"/>
      <c r="AB25" s="83"/>
      <c r="AC25" s="83"/>
      <c r="AD25" s="83"/>
      <c r="AE25" s="83"/>
      <c r="AF25" s="83"/>
      <c r="AG25" s="83"/>
      <c r="AH25" s="83"/>
      <c r="AI25" s="83"/>
      <c r="AJ25" s="83"/>
      <c r="AK25" s="83"/>
      <c r="AL25" s="72"/>
      <c r="AM25" s="72"/>
    </row>
    <row r="26" spans="2:39" ht="16.5" customHeight="1">
      <c r="B26" s="72"/>
      <c r="C26" s="72"/>
      <c r="D26" s="82"/>
      <c r="E26" s="82"/>
      <c r="F26" s="82"/>
      <c r="G26" s="697"/>
      <c r="H26" s="697"/>
      <c r="I26" s="697"/>
      <c r="J26" s="697"/>
      <c r="K26" s="697"/>
      <c r="L26" s="697"/>
      <c r="M26" s="697"/>
      <c r="N26" s="697"/>
      <c r="O26" s="697"/>
      <c r="P26" s="697"/>
      <c r="Q26" s="697"/>
      <c r="R26" s="697"/>
      <c r="S26" s="72"/>
      <c r="T26" s="72"/>
      <c r="U26" s="72"/>
      <c r="V26" s="72"/>
      <c r="W26" s="83"/>
      <c r="X26" s="83"/>
      <c r="Y26" s="83"/>
      <c r="Z26" s="83"/>
      <c r="AA26" s="83"/>
      <c r="AB26" s="83"/>
      <c r="AC26" s="83"/>
      <c r="AD26" s="83"/>
      <c r="AE26" s="83"/>
      <c r="AF26" s="83"/>
      <c r="AG26" s="83"/>
      <c r="AH26" s="83"/>
      <c r="AI26" s="83"/>
      <c r="AJ26" s="83"/>
      <c r="AK26" s="83"/>
      <c r="AL26" s="72"/>
      <c r="AM26" s="72"/>
    </row>
    <row r="27" spans="2:39" ht="16.5" customHeight="1">
      <c r="B27" s="72"/>
      <c r="C27" s="72"/>
      <c r="D27" s="72"/>
      <c r="E27" s="72"/>
      <c r="F27" s="72"/>
      <c r="G27" s="72"/>
      <c r="H27" s="72"/>
      <c r="I27" s="72"/>
      <c r="J27" s="72"/>
      <c r="K27" s="72"/>
      <c r="L27" s="72"/>
      <c r="M27" s="72"/>
      <c r="N27" s="72"/>
      <c r="O27" s="72"/>
      <c r="P27" s="73"/>
      <c r="Q27" s="72"/>
      <c r="R27" s="72"/>
      <c r="S27" s="72"/>
      <c r="T27" s="72"/>
      <c r="U27" s="72"/>
      <c r="V27" s="72"/>
      <c r="W27" s="77"/>
      <c r="X27" s="77"/>
      <c r="Y27" s="77"/>
      <c r="Z27" s="77"/>
      <c r="AA27" s="77"/>
      <c r="AB27" s="77"/>
      <c r="AC27" s="77"/>
      <c r="AD27" s="77"/>
      <c r="AE27" s="77"/>
      <c r="AF27" s="77"/>
      <c r="AG27" s="77"/>
      <c r="AH27" s="77"/>
      <c r="AI27" s="77"/>
      <c r="AJ27" s="77"/>
      <c r="AK27" s="77"/>
      <c r="AL27" s="72"/>
      <c r="AM27" s="72"/>
    </row>
    <row r="28" spans="2:39" ht="16.5" customHeight="1">
      <c r="B28" s="72"/>
      <c r="C28" s="72"/>
      <c r="D28" s="72"/>
      <c r="E28" s="72"/>
      <c r="F28" s="72"/>
      <c r="G28" s="72"/>
      <c r="H28" s="72"/>
      <c r="I28" s="72"/>
      <c r="J28" s="72"/>
      <c r="K28" s="72"/>
      <c r="L28" s="72"/>
      <c r="M28" s="72"/>
      <c r="N28" s="72"/>
      <c r="O28" s="72"/>
      <c r="P28" s="73"/>
      <c r="Q28" s="72"/>
      <c r="R28" s="72"/>
      <c r="S28" s="72"/>
      <c r="T28" s="72"/>
      <c r="U28" s="72"/>
      <c r="V28" s="72"/>
      <c r="W28" s="77"/>
      <c r="X28" s="77"/>
      <c r="Y28" s="77"/>
      <c r="Z28" s="77"/>
      <c r="AA28" s="77"/>
      <c r="AB28" s="77"/>
      <c r="AC28" s="77"/>
      <c r="AD28" s="77"/>
      <c r="AE28" s="77"/>
      <c r="AF28" s="77"/>
      <c r="AG28" s="77"/>
      <c r="AH28" s="77"/>
      <c r="AI28" s="77"/>
      <c r="AJ28" s="77"/>
      <c r="AK28" s="77"/>
      <c r="AL28" s="72"/>
      <c r="AM28" s="72"/>
    </row>
    <row r="29" spans="2:39" ht="16.5" customHeight="1">
      <c r="B29" s="72"/>
      <c r="C29" s="72"/>
      <c r="D29" s="72"/>
      <c r="E29" s="72"/>
      <c r="F29" s="72"/>
      <c r="G29" s="72"/>
      <c r="H29" s="72"/>
      <c r="I29" s="72"/>
      <c r="J29" s="72"/>
      <c r="K29" s="72"/>
      <c r="L29" s="72"/>
      <c r="M29" s="72"/>
      <c r="N29" s="72"/>
      <c r="O29" s="72"/>
      <c r="P29" s="73"/>
      <c r="Q29" s="72"/>
      <c r="R29" s="72"/>
      <c r="S29" s="72"/>
      <c r="T29" s="72"/>
      <c r="U29" s="72"/>
      <c r="V29" s="72"/>
      <c r="W29" s="77"/>
      <c r="X29" s="77"/>
      <c r="Y29" s="77"/>
      <c r="Z29" s="77"/>
      <c r="AA29" s="77"/>
      <c r="AB29" s="77"/>
      <c r="AC29" s="77"/>
      <c r="AD29" s="77"/>
      <c r="AE29" s="77"/>
      <c r="AF29" s="77"/>
      <c r="AG29" s="77"/>
      <c r="AH29" s="77"/>
      <c r="AI29" s="77"/>
      <c r="AJ29" s="77"/>
      <c r="AK29" s="77"/>
      <c r="AL29" s="72"/>
      <c r="AM29" s="72"/>
    </row>
    <row r="30" spans="2:39" ht="16.5" customHeight="1">
      <c r="B30" s="72"/>
      <c r="C30" s="72"/>
      <c r="D30" s="72"/>
      <c r="E30" s="72"/>
      <c r="F30" s="72"/>
      <c r="G30" s="72"/>
      <c r="H30" s="72"/>
      <c r="I30" s="72"/>
      <c r="J30" s="72"/>
      <c r="K30" s="72"/>
      <c r="L30" s="72"/>
      <c r="M30" s="72"/>
      <c r="N30" s="72"/>
      <c r="O30" s="72"/>
      <c r="P30" s="73"/>
      <c r="Q30" s="72"/>
      <c r="R30" s="72"/>
      <c r="S30" s="72"/>
      <c r="T30" s="72"/>
      <c r="U30" s="72"/>
      <c r="V30" s="72"/>
      <c r="W30" s="77"/>
      <c r="X30" s="77"/>
      <c r="Y30" s="77"/>
      <c r="Z30" s="77"/>
      <c r="AA30" s="77"/>
      <c r="AB30" s="77"/>
      <c r="AC30" s="77"/>
      <c r="AD30" s="77"/>
      <c r="AE30" s="77"/>
      <c r="AF30" s="77"/>
      <c r="AG30" s="77"/>
      <c r="AH30" s="77"/>
      <c r="AI30" s="77"/>
      <c r="AJ30" s="77"/>
      <c r="AK30" s="77"/>
      <c r="AL30" s="72"/>
      <c r="AM30" s="72"/>
    </row>
    <row r="31" spans="2:39" ht="16.5" customHeight="1">
      <c r="B31" s="72"/>
      <c r="C31" s="72"/>
      <c r="D31" s="72"/>
      <c r="E31" s="72"/>
      <c r="F31" s="72"/>
      <c r="G31" s="72"/>
      <c r="H31" s="72"/>
      <c r="I31" s="72"/>
      <c r="J31" s="72"/>
      <c r="K31" s="72"/>
      <c r="L31" s="72"/>
      <c r="M31" s="72"/>
      <c r="N31" s="72"/>
      <c r="O31" s="72"/>
      <c r="P31" s="73"/>
      <c r="Q31" s="72"/>
      <c r="R31" s="72"/>
      <c r="S31" s="72"/>
      <c r="T31" s="72"/>
      <c r="U31" s="72"/>
      <c r="V31" s="72"/>
      <c r="W31" s="77"/>
      <c r="X31" s="77"/>
      <c r="Y31" s="77"/>
      <c r="Z31" s="77"/>
      <c r="AA31" s="77"/>
      <c r="AB31" s="77"/>
      <c r="AC31" s="77"/>
      <c r="AD31" s="77"/>
      <c r="AE31" s="77"/>
      <c r="AF31" s="77"/>
      <c r="AG31" s="77"/>
      <c r="AH31" s="77"/>
      <c r="AI31" s="77"/>
      <c r="AJ31" s="77"/>
      <c r="AK31" s="77"/>
      <c r="AL31" s="72"/>
      <c r="AM31" s="72"/>
    </row>
    <row r="32" spans="2:39" ht="16.5" customHeight="1">
      <c r="B32" s="72"/>
      <c r="C32" s="72"/>
      <c r="D32" s="72"/>
      <c r="E32" s="72"/>
      <c r="F32" s="72"/>
      <c r="G32" s="72"/>
      <c r="H32" s="72"/>
      <c r="I32" s="72"/>
      <c r="J32" s="72"/>
      <c r="K32" s="72"/>
      <c r="L32" s="72"/>
      <c r="M32" s="72"/>
      <c r="N32" s="72"/>
      <c r="O32" s="72"/>
      <c r="P32" s="73"/>
      <c r="Q32" s="72"/>
      <c r="R32" s="72"/>
      <c r="S32" s="72"/>
      <c r="T32" s="72"/>
      <c r="U32" s="72"/>
      <c r="V32" s="72"/>
      <c r="W32" s="77"/>
      <c r="X32" s="77"/>
      <c r="Y32" s="77"/>
      <c r="Z32" s="77"/>
      <c r="AA32" s="77"/>
      <c r="AB32" s="77"/>
      <c r="AC32" s="77"/>
      <c r="AD32" s="77"/>
      <c r="AE32" s="77"/>
      <c r="AF32" s="77"/>
      <c r="AG32" s="77"/>
      <c r="AH32" s="77"/>
      <c r="AI32" s="77"/>
      <c r="AJ32" s="77"/>
      <c r="AK32" s="77"/>
      <c r="AL32" s="72"/>
      <c r="AM32" s="72"/>
    </row>
    <row r="33" spans="2:39" ht="16.5" customHeight="1">
      <c r="B33" s="72"/>
      <c r="C33" s="72"/>
      <c r="D33" s="72"/>
      <c r="E33" s="72"/>
      <c r="F33" s="72"/>
      <c r="G33" s="72"/>
      <c r="H33" s="72"/>
      <c r="I33" s="72"/>
      <c r="J33" s="72"/>
      <c r="K33" s="72"/>
      <c r="L33" s="72"/>
      <c r="M33" s="72"/>
      <c r="N33" s="72"/>
      <c r="O33" s="72"/>
      <c r="P33" s="73"/>
      <c r="Q33" s="72"/>
      <c r="R33" s="72"/>
      <c r="S33" s="72"/>
      <c r="T33" s="72"/>
      <c r="U33" s="72"/>
      <c r="V33" s="72"/>
      <c r="W33" s="77"/>
      <c r="X33" s="77"/>
      <c r="Y33" s="77"/>
      <c r="Z33" s="77"/>
      <c r="AA33" s="77"/>
      <c r="AB33" s="77"/>
      <c r="AC33" s="77"/>
      <c r="AD33" s="77"/>
      <c r="AE33" s="77"/>
      <c r="AF33" s="77"/>
      <c r="AG33" s="77"/>
      <c r="AH33" s="77"/>
      <c r="AI33" s="77"/>
      <c r="AJ33" s="77"/>
      <c r="AK33" s="77"/>
      <c r="AL33" s="72"/>
      <c r="AM33" s="72"/>
    </row>
    <row r="34" spans="2:39" ht="16.5" customHeight="1">
      <c r="B34" s="72"/>
      <c r="C34" s="72"/>
      <c r="D34" s="72"/>
      <c r="E34" s="72"/>
      <c r="F34" s="72"/>
      <c r="G34" s="72"/>
      <c r="H34" s="72"/>
      <c r="I34" s="72"/>
      <c r="J34" s="72"/>
      <c r="K34" s="72"/>
      <c r="L34" s="72"/>
      <c r="M34" s="72"/>
      <c r="N34" s="72"/>
      <c r="O34" s="72"/>
      <c r="P34" s="73"/>
      <c r="Q34" s="72"/>
      <c r="R34" s="72"/>
      <c r="S34" s="72"/>
      <c r="T34" s="72"/>
      <c r="U34" s="72"/>
      <c r="V34" s="72"/>
      <c r="W34" s="77"/>
      <c r="X34" s="77"/>
      <c r="Y34" s="77"/>
      <c r="Z34" s="77"/>
      <c r="AA34" s="77"/>
      <c r="AB34" s="77"/>
      <c r="AC34" s="77"/>
      <c r="AD34" s="77"/>
      <c r="AE34" s="77"/>
      <c r="AF34" s="77"/>
      <c r="AG34" s="77"/>
      <c r="AH34" s="77"/>
      <c r="AI34" s="77"/>
      <c r="AJ34" s="77"/>
      <c r="AK34" s="77"/>
      <c r="AL34" s="72"/>
      <c r="AM34" s="72"/>
    </row>
    <row r="35" spans="2:39" ht="16.5" customHeight="1">
      <c r="B35" s="72"/>
      <c r="C35" s="72"/>
      <c r="D35" s="72"/>
      <c r="E35" s="72"/>
      <c r="F35" s="72"/>
      <c r="G35" s="72"/>
      <c r="H35" s="72"/>
      <c r="I35" s="72"/>
      <c r="J35" s="72"/>
      <c r="K35" s="72"/>
      <c r="L35" s="72"/>
      <c r="M35" s="72"/>
      <c r="N35" s="72"/>
      <c r="O35" s="72"/>
      <c r="P35" s="73"/>
      <c r="Q35" s="72"/>
      <c r="R35" s="72"/>
      <c r="S35" s="72"/>
      <c r="T35" s="72"/>
      <c r="U35" s="72"/>
      <c r="V35" s="72"/>
      <c r="W35" s="77"/>
      <c r="X35" s="77"/>
      <c r="Y35" s="77"/>
      <c r="Z35" s="77"/>
      <c r="AA35" s="77"/>
      <c r="AB35" s="77"/>
      <c r="AC35" s="77"/>
      <c r="AD35" s="77"/>
      <c r="AE35" s="77"/>
      <c r="AF35" s="77"/>
      <c r="AG35" s="77"/>
      <c r="AH35" s="77"/>
      <c r="AI35" s="77"/>
      <c r="AJ35" s="77"/>
      <c r="AK35" s="77"/>
      <c r="AL35" s="72"/>
      <c r="AM35" s="72"/>
    </row>
    <row r="36" spans="2:39" ht="16.5" customHeight="1">
      <c r="B36" s="72"/>
      <c r="C36" s="72"/>
      <c r="D36" s="72"/>
      <c r="E36" s="72"/>
      <c r="F36" s="72"/>
      <c r="G36" s="72"/>
      <c r="H36" s="72"/>
      <c r="I36" s="72"/>
      <c r="J36" s="72"/>
      <c r="K36" s="72"/>
      <c r="L36" s="72"/>
      <c r="M36" s="72"/>
      <c r="N36" s="72"/>
      <c r="O36" s="72"/>
      <c r="P36" s="73"/>
      <c r="Q36" s="72"/>
      <c r="R36" s="72"/>
      <c r="S36" s="72"/>
      <c r="T36" s="72"/>
      <c r="U36" s="72"/>
      <c r="V36" s="72"/>
      <c r="W36" s="77"/>
      <c r="X36" s="77"/>
      <c r="Y36" s="77"/>
      <c r="Z36" s="77"/>
      <c r="AA36" s="77"/>
      <c r="AB36" s="77"/>
      <c r="AC36" s="77"/>
      <c r="AD36" s="77"/>
      <c r="AE36" s="77"/>
      <c r="AF36" s="77"/>
      <c r="AG36" s="77"/>
      <c r="AH36" s="77"/>
      <c r="AI36" s="77"/>
      <c r="AJ36" s="77"/>
      <c r="AK36" s="77"/>
      <c r="AL36" s="72"/>
      <c r="AM36" s="72"/>
    </row>
    <row r="37" spans="2:39" ht="16.5" customHeight="1">
      <c r="B37" s="72"/>
      <c r="C37" s="72"/>
      <c r="D37" s="72"/>
      <c r="E37" s="72"/>
      <c r="F37" s="72"/>
      <c r="G37" s="72"/>
      <c r="H37" s="72"/>
      <c r="I37" s="72"/>
      <c r="J37" s="72"/>
      <c r="K37" s="72"/>
      <c r="L37" s="72"/>
      <c r="M37" s="72"/>
      <c r="N37" s="72"/>
      <c r="O37" s="72"/>
      <c r="P37" s="73"/>
      <c r="Q37" s="72"/>
      <c r="R37" s="72"/>
      <c r="S37" s="72"/>
      <c r="T37" s="72"/>
      <c r="U37" s="72"/>
      <c r="V37" s="72"/>
      <c r="W37" s="77"/>
      <c r="X37" s="77"/>
      <c r="Y37" s="77"/>
      <c r="Z37" s="77"/>
      <c r="AA37" s="77"/>
      <c r="AB37" s="77"/>
      <c r="AC37" s="77"/>
      <c r="AD37" s="77"/>
      <c r="AE37" s="77"/>
      <c r="AF37" s="77"/>
      <c r="AG37" s="77"/>
      <c r="AH37" s="77"/>
      <c r="AI37" s="77"/>
      <c r="AJ37" s="77"/>
      <c r="AK37" s="77"/>
      <c r="AL37" s="72"/>
      <c r="AM37" s="72"/>
    </row>
    <row r="38" spans="2:39" ht="16.5" customHeight="1">
      <c r="B38" s="72"/>
      <c r="C38" s="72"/>
      <c r="D38" s="72"/>
      <c r="E38" s="72"/>
      <c r="F38" s="72"/>
      <c r="G38" s="72"/>
      <c r="H38" s="72"/>
      <c r="I38" s="72"/>
      <c r="J38" s="72"/>
      <c r="K38" s="72"/>
      <c r="L38" s="72"/>
      <c r="M38" s="72"/>
      <c r="N38" s="72"/>
      <c r="O38" s="72"/>
      <c r="P38" s="73"/>
      <c r="Q38" s="72"/>
      <c r="R38" s="72"/>
      <c r="S38" s="72"/>
      <c r="T38" s="72"/>
      <c r="U38" s="72"/>
      <c r="V38" s="72"/>
      <c r="W38" s="77"/>
      <c r="X38" s="77"/>
      <c r="Y38" s="77"/>
      <c r="Z38" s="77"/>
      <c r="AA38" s="77"/>
      <c r="AB38" s="77"/>
      <c r="AC38" s="77"/>
      <c r="AD38" s="77"/>
      <c r="AE38" s="77"/>
      <c r="AF38" s="77"/>
      <c r="AG38" s="77"/>
      <c r="AH38" s="77"/>
      <c r="AI38" s="77"/>
      <c r="AJ38" s="77"/>
      <c r="AK38" s="77"/>
      <c r="AL38" s="72"/>
      <c r="AM38" s="72"/>
    </row>
    <row r="39" spans="2:39" ht="16.5" customHeight="1">
      <c r="B39" s="72"/>
      <c r="C39" s="72"/>
      <c r="D39" s="72"/>
      <c r="E39" s="72"/>
      <c r="F39" s="72"/>
      <c r="G39" s="72"/>
      <c r="H39" s="72"/>
      <c r="I39" s="72"/>
      <c r="J39" s="72"/>
      <c r="K39" s="72"/>
      <c r="L39" s="72"/>
      <c r="M39" s="72"/>
      <c r="N39" s="72"/>
      <c r="O39" s="72"/>
      <c r="P39" s="73"/>
      <c r="Q39" s="72"/>
      <c r="R39" s="72"/>
      <c r="S39" s="72"/>
      <c r="T39" s="72"/>
      <c r="U39" s="72"/>
      <c r="V39" s="72"/>
      <c r="W39" s="77"/>
      <c r="X39" s="77"/>
      <c r="Y39" s="77"/>
      <c r="Z39" s="77"/>
      <c r="AA39" s="77"/>
      <c r="AB39" s="77"/>
      <c r="AC39" s="77"/>
      <c r="AD39" s="77"/>
      <c r="AE39" s="77"/>
      <c r="AF39" s="77"/>
      <c r="AG39" s="77"/>
      <c r="AH39" s="77"/>
      <c r="AI39" s="77"/>
      <c r="AJ39" s="77"/>
      <c r="AK39" s="77"/>
      <c r="AL39" s="72"/>
      <c r="AM39" s="72"/>
    </row>
    <row r="40" spans="2:39" ht="16.5" customHeight="1">
      <c r="B40" s="72"/>
      <c r="C40" s="72"/>
      <c r="D40" s="72"/>
      <c r="E40" s="72"/>
      <c r="F40" s="72"/>
      <c r="G40" s="72"/>
      <c r="H40" s="72"/>
      <c r="I40" s="72"/>
      <c r="J40" s="72"/>
      <c r="K40" s="72"/>
      <c r="L40" s="72"/>
      <c r="M40" s="72"/>
      <c r="N40" s="72"/>
      <c r="O40" s="72"/>
      <c r="P40" s="73"/>
      <c r="Q40" s="72"/>
      <c r="R40" s="72"/>
      <c r="S40" s="72"/>
      <c r="T40" s="72"/>
      <c r="U40" s="72"/>
      <c r="V40" s="72"/>
      <c r="W40" s="77"/>
      <c r="X40" s="77"/>
      <c r="Y40" s="77"/>
      <c r="Z40" s="77"/>
      <c r="AA40" s="77"/>
      <c r="AB40" s="77"/>
      <c r="AC40" s="77"/>
      <c r="AD40" s="77"/>
      <c r="AE40" s="77"/>
      <c r="AF40" s="77"/>
      <c r="AG40" s="77"/>
      <c r="AH40" s="77"/>
      <c r="AI40" s="77"/>
      <c r="AJ40" s="77"/>
      <c r="AK40" s="77"/>
      <c r="AL40" s="72"/>
      <c r="AM40" s="72"/>
    </row>
    <row r="41" spans="2:39" ht="16.5" customHeight="1">
      <c r="B41" s="72"/>
      <c r="C41" s="72"/>
      <c r="D41" s="72"/>
      <c r="E41" s="72"/>
      <c r="F41" s="72"/>
      <c r="G41" s="72"/>
      <c r="H41" s="72"/>
      <c r="I41" s="72"/>
      <c r="J41" s="72"/>
      <c r="K41" s="72"/>
      <c r="L41" s="72"/>
      <c r="M41" s="72"/>
      <c r="N41" s="72"/>
      <c r="O41" s="72"/>
      <c r="P41" s="73"/>
      <c r="Q41" s="72"/>
      <c r="R41" s="72"/>
      <c r="S41" s="72"/>
      <c r="T41" s="72"/>
      <c r="U41" s="72"/>
      <c r="V41" s="72"/>
      <c r="W41" s="77"/>
      <c r="X41" s="77"/>
      <c r="Y41" s="77"/>
      <c r="Z41" s="77"/>
      <c r="AA41" s="77"/>
      <c r="AB41" s="77"/>
      <c r="AC41" s="77"/>
      <c r="AD41" s="77"/>
      <c r="AE41" s="77"/>
      <c r="AF41" s="77"/>
      <c r="AG41" s="77"/>
      <c r="AH41" s="77"/>
      <c r="AI41" s="77"/>
      <c r="AJ41" s="77"/>
      <c r="AK41" s="77"/>
      <c r="AL41" s="72"/>
      <c r="AM41" s="72"/>
    </row>
    <row r="42" spans="2:39" ht="16.5" customHeight="1">
      <c r="B42" s="72"/>
      <c r="C42" s="72"/>
      <c r="D42" s="72"/>
      <c r="E42" s="72"/>
      <c r="F42" s="72"/>
      <c r="G42" s="72"/>
      <c r="H42" s="72"/>
      <c r="I42" s="72"/>
      <c r="J42" s="72"/>
      <c r="K42" s="72"/>
      <c r="L42" s="72"/>
      <c r="M42" s="72"/>
      <c r="N42" s="72"/>
      <c r="O42" s="72"/>
      <c r="P42" s="73"/>
      <c r="Q42" s="72"/>
      <c r="R42" s="72"/>
      <c r="S42" s="72"/>
      <c r="T42" s="72"/>
      <c r="U42" s="72"/>
      <c r="V42" s="72"/>
      <c r="W42" s="77"/>
      <c r="X42" s="77"/>
      <c r="Y42" s="77"/>
      <c r="Z42" s="77"/>
      <c r="AA42" s="77"/>
      <c r="AB42" s="77"/>
      <c r="AC42" s="77"/>
      <c r="AD42" s="77"/>
      <c r="AE42" s="77"/>
      <c r="AF42" s="77"/>
      <c r="AG42" s="77"/>
      <c r="AH42" s="77"/>
      <c r="AI42" s="77"/>
      <c r="AJ42" s="77"/>
      <c r="AK42" s="77"/>
      <c r="AL42" s="72"/>
      <c r="AM42" s="72"/>
    </row>
    <row r="43" spans="2:39" ht="16.5" customHeight="1">
      <c r="B43" s="72"/>
      <c r="C43" s="72"/>
      <c r="D43" s="72"/>
      <c r="E43" s="72"/>
      <c r="F43" s="72"/>
      <c r="G43" s="72"/>
      <c r="H43" s="72"/>
      <c r="I43" s="72"/>
      <c r="J43" s="72"/>
      <c r="K43" s="72"/>
      <c r="L43" s="72"/>
      <c r="M43" s="72"/>
      <c r="N43" s="72"/>
      <c r="O43" s="72"/>
      <c r="P43" s="73"/>
      <c r="Q43" s="72"/>
      <c r="R43" s="72"/>
      <c r="S43" s="72"/>
      <c r="T43" s="72"/>
      <c r="U43" s="72"/>
      <c r="V43" s="72"/>
      <c r="W43" s="77"/>
      <c r="X43" s="77"/>
      <c r="Y43" s="77"/>
      <c r="Z43" s="77"/>
      <c r="AA43" s="77"/>
      <c r="AB43" s="77"/>
      <c r="AC43" s="77"/>
      <c r="AD43" s="77"/>
      <c r="AE43" s="77"/>
      <c r="AF43" s="77"/>
      <c r="AG43" s="77"/>
      <c r="AH43" s="77"/>
      <c r="AI43" s="77"/>
      <c r="AJ43" s="77"/>
      <c r="AK43" s="77"/>
      <c r="AL43" s="72"/>
      <c r="AM43" s="72"/>
    </row>
    <row r="44" spans="2:39" ht="16.5" customHeight="1">
      <c r="B44" s="72"/>
      <c r="C44" s="72"/>
      <c r="D44" s="72"/>
      <c r="E44" s="72"/>
      <c r="F44" s="72"/>
      <c r="G44" s="72"/>
      <c r="H44" s="72"/>
      <c r="I44" s="72"/>
      <c r="J44" s="72"/>
      <c r="K44" s="72"/>
      <c r="L44" s="72"/>
      <c r="M44" s="72"/>
      <c r="N44" s="72"/>
      <c r="O44" s="72"/>
      <c r="P44" s="73"/>
      <c r="Q44" s="72"/>
      <c r="R44" s="72"/>
      <c r="S44" s="72"/>
      <c r="T44" s="72"/>
      <c r="U44" s="72"/>
      <c r="V44" s="72"/>
      <c r="W44" s="77"/>
      <c r="X44" s="77"/>
      <c r="Y44" s="77"/>
      <c r="Z44" s="77"/>
      <c r="AA44" s="77"/>
      <c r="AB44" s="77"/>
      <c r="AC44" s="77"/>
      <c r="AD44" s="77"/>
      <c r="AE44" s="77"/>
      <c r="AF44" s="77"/>
      <c r="AG44" s="77"/>
      <c r="AH44" s="77"/>
      <c r="AI44" s="77"/>
      <c r="AJ44" s="77"/>
      <c r="AK44" s="77"/>
      <c r="AL44" s="72"/>
      <c r="AM44" s="72"/>
    </row>
    <row r="45" spans="2:39" ht="16.5" customHeight="1">
      <c r="B45" s="72"/>
      <c r="C45" s="72"/>
      <c r="D45" s="72"/>
      <c r="E45" s="72"/>
      <c r="F45" s="72"/>
      <c r="G45" s="72"/>
      <c r="H45" s="72"/>
      <c r="I45" s="72"/>
      <c r="J45" s="72"/>
      <c r="K45" s="72"/>
      <c r="L45" s="72"/>
      <c r="M45" s="72"/>
      <c r="N45" s="72"/>
      <c r="O45" s="72"/>
      <c r="P45" s="73"/>
      <c r="Q45" s="72"/>
      <c r="R45" s="72"/>
      <c r="S45" s="72"/>
      <c r="T45" s="72"/>
      <c r="U45" s="72"/>
      <c r="V45" s="72"/>
      <c r="W45" s="77"/>
      <c r="X45" s="77"/>
      <c r="Y45" s="77"/>
      <c r="Z45" s="77"/>
      <c r="AA45" s="77"/>
      <c r="AB45" s="77"/>
      <c r="AC45" s="77"/>
      <c r="AD45" s="77"/>
      <c r="AE45" s="77"/>
      <c r="AF45" s="77"/>
      <c r="AG45" s="77"/>
      <c r="AH45" s="77"/>
      <c r="AI45" s="77"/>
      <c r="AJ45" s="77"/>
      <c r="AK45" s="77"/>
      <c r="AL45" s="72"/>
      <c r="AM45" s="72"/>
    </row>
    <row r="46" spans="2:39" ht="16.5" customHeight="1">
      <c r="B46" s="72"/>
      <c r="C46" s="72"/>
      <c r="D46" s="72"/>
      <c r="E46" s="72"/>
      <c r="F46" s="72"/>
      <c r="G46" s="72"/>
      <c r="H46" s="72"/>
      <c r="I46" s="72"/>
      <c r="J46" s="72"/>
      <c r="K46" s="72"/>
      <c r="L46" s="72"/>
      <c r="M46" s="72"/>
      <c r="N46" s="72"/>
      <c r="O46" s="72"/>
      <c r="P46" s="73"/>
      <c r="Q46" s="72"/>
      <c r="R46" s="72"/>
      <c r="S46" s="72"/>
      <c r="T46" s="72"/>
      <c r="U46" s="72"/>
      <c r="V46" s="72"/>
      <c r="W46" s="77"/>
      <c r="X46" s="77"/>
      <c r="Y46" s="77"/>
      <c r="Z46" s="77"/>
      <c r="AA46" s="77"/>
      <c r="AB46" s="77"/>
      <c r="AC46" s="77"/>
      <c r="AD46" s="77"/>
      <c r="AE46" s="77"/>
      <c r="AF46" s="77"/>
      <c r="AG46" s="77"/>
      <c r="AH46" s="77"/>
      <c r="AI46" s="77"/>
      <c r="AJ46" s="77"/>
      <c r="AK46" s="77"/>
      <c r="AL46" s="72"/>
      <c r="AM46" s="72"/>
    </row>
    <row r="47" spans="2:39" ht="16.5" customHeight="1">
      <c r="B47" s="72"/>
      <c r="C47" s="72"/>
      <c r="D47" s="72"/>
      <c r="E47" s="72"/>
      <c r="F47" s="72"/>
      <c r="G47" s="72"/>
      <c r="H47" s="72"/>
      <c r="I47" s="72"/>
      <c r="J47" s="72"/>
      <c r="K47" s="72"/>
      <c r="L47" s="72"/>
      <c r="M47" s="72"/>
      <c r="N47" s="72"/>
      <c r="O47" s="72"/>
      <c r="P47" s="73"/>
      <c r="Q47" s="72"/>
      <c r="R47" s="72"/>
      <c r="S47" s="72"/>
      <c r="T47" s="72"/>
      <c r="U47" s="72"/>
      <c r="V47" s="72"/>
      <c r="W47" s="77"/>
      <c r="X47" s="77"/>
      <c r="Y47" s="77"/>
      <c r="Z47" s="77"/>
      <c r="AA47" s="77"/>
      <c r="AB47" s="77"/>
      <c r="AC47" s="77"/>
      <c r="AD47" s="77"/>
      <c r="AE47" s="77"/>
      <c r="AF47" s="77"/>
      <c r="AG47" s="77"/>
      <c r="AH47" s="77"/>
      <c r="AI47" s="77"/>
      <c r="AJ47" s="77"/>
      <c r="AK47" s="77"/>
      <c r="AL47" s="72"/>
      <c r="AM47" s="72"/>
    </row>
    <row r="48" spans="2:39" ht="16.5" customHeight="1">
      <c r="B48" s="72"/>
      <c r="C48" s="72"/>
      <c r="D48" s="72"/>
      <c r="E48" s="72"/>
      <c r="F48" s="72"/>
      <c r="G48" s="72"/>
      <c r="H48" s="72"/>
      <c r="I48" s="72"/>
      <c r="J48" s="72"/>
      <c r="K48" s="72"/>
      <c r="L48" s="72"/>
      <c r="M48" s="72"/>
      <c r="N48" s="72"/>
      <c r="O48" s="72"/>
      <c r="P48" s="73"/>
      <c r="Q48" s="72"/>
      <c r="R48" s="72"/>
      <c r="S48" s="72"/>
      <c r="T48" s="72"/>
      <c r="U48" s="72"/>
      <c r="V48" s="72"/>
      <c r="W48" s="77"/>
      <c r="X48" s="77"/>
      <c r="Y48" s="77"/>
      <c r="Z48" s="77"/>
      <c r="AA48" s="77"/>
      <c r="AB48" s="77"/>
      <c r="AC48" s="77"/>
      <c r="AD48" s="77"/>
      <c r="AE48" s="77"/>
      <c r="AF48" s="77"/>
      <c r="AG48" s="77"/>
      <c r="AH48" s="77"/>
      <c r="AI48" s="77"/>
      <c r="AJ48" s="77"/>
      <c r="AK48" s="77"/>
      <c r="AL48" s="72"/>
      <c r="AM48" s="72"/>
    </row>
    <row r="49" spans="2:39" ht="16.5" customHeight="1">
      <c r="B49" s="72"/>
      <c r="C49" s="72"/>
      <c r="D49" s="72"/>
      <c r="E49" s="72"/>
      <c r="F49" s="72"/>
      <c r="G49" s="72"/>
      <c r="H49" s="72"/>
      <c r="I49" s="72"/>
      <c r="J49" s="72"/>
      <c r="K49" s="72"/>
      <c r="L49" s="72"/>
      <c r="M49" s="72"/>
      <c r="N49" s="72"/>
      <c r="O49" s="72"/>
      <c r="P49" s="73"/>
      <c r="Q49" s="72"/>
      <c r="R49" s="72"/>
      <c r="S49" s="72"/>
      <c r="T49" s="72"/>
      <c r="U49" s="72"/>
      <c r="V49" s="72"/>
      <c r="W49" s="72"/>
      <c r="X49" s="72"/>
      <c r="Y49" s="72"/>
      <c r="Z49" s="72"/>
      <c r="AA49" s="72"/>
      <c r="AB49" s="72"/>
      <c r="AC49" s="72"/>
      <c r="AD49" s="72"/>
      <c r="AE49" s="72"/>
      <c r="AF49" s="72"/>
      <c r="AG49" s="72"/>
      <c r="AH49" s="72"/>
      <c r="AI49" s="73"/>
      <c r="AJ49" s="72"/>
      <c r="AK49" s="72"/>
      <c r="AL49" s="72"/>
      <c r="AM49" s="72"/>
    </row>
    <row r="50" spans="2:39" ht="11.25" customHeight="1">
      <c r="B50" s="72"/>
      <c r="C50" s="72"/>
      <c r="D50" s="72"/>
      <c r="E50" s="72"/>
      <c r="F50" s="72"/>
      <c r="G50" s="72"/>
      <c r="H50" s="72"/>
      <c r="I50" s="72"/>
      <c r="J50" s="72"/>
      <c r="K50" s="72"/>
      <c r="L50" s="72"/>
      <c r="M50" s="72"/>
      <c r="N50" s="72"/>
      <c r="O50" s="72"/>
      <c r="P50" s="73"/>
      <c r="Q50" s="72"/>
      <c r="R50" s="72"/>
      <c r="S50" s="72"/>
      <c r="T50" s="72"/>
      <c r="U50" s="72"/>
      <c r="V50" s="72"/>
      <c r="W50" s="72"/>
      <c r="X50" s="72"/>
      <c r="Y50" s="72"/>
      <c r="Z50" s="72"/>
      <c r="AA50" s="72"/>
      <c r="AB50" s="72"/>
      <c r="AC50" s="72"/>
      <c r="AD50" s="72"/>
      <c r="AE50" s="72"/>
      <c r="AF50" s="72"/>
      <c r="AG50" s="72"/>
      <c r="AH50" s="72"/>
      <c r="AI50" s="73"/>
      <c r="AJ50" s="72"/>
      <c r="AK50" s="72"/>
      <c r="AL50" s="72"/>
      <c r="AM50" s="72"/>
    </row>
  </sheetData>
  <sheetProtection formatCells="0"/>
  <customSheetViews>
    <customSheetView guid="{C0B37949-AEE7-4025-9C63-13C9CCCA9BBA}" scale="40" showPageBreaks="1" showGridLines="0" printArea="1" state="hidden" view="pageBreakPreview">
      <selection activeCell="B2" sqref="B2"/>
      <colBreaks count="1" manualBreakCount="1">
        <brk id="20" min="1" max="48" man="1"/>
      </colBreaks>
      <pageMargins left="0.59055118110236227" right="0.59055118110236227" top="0.78740157480314965" bottom="0.39370078740157483" header="0.19685039370078741" footer="0.19685039370078741"/>
      <printOptions horizontalCentered="1"/>
      <pageSetup paperSize="9" scale="50" pageOrder="overThenDown" orientation="portrait" blackAndWhite="1" r:id="rId1"/>
    </customSheetView>
  </customSheetViews>
  <mergeCells count="1">
    <mergeCell ref="G24:R26"/>
  </mergeCells>
  <phoneticPr fontId="34"/>
  <printOptions horizontalCentered="1"/>
  <pageMargins left="0.59055118110236227" right="0.59055118110236227" top="0.78740157480314965" bottom="0.39370078740157483" header="0.19685039370078741" footer="0.19685039370078741"/>
  <pageSetup paperSize="9" pageOrder="overThenDown" orientation="portrait" blackAndWhite="1" r:id="rId2"/>
  <colBreaks count="1" manualBreakCount="1">
    <brk id="20" min="1" max="49" man="1"/>
  </colBreaks>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11">
    <tabColor rgb="FF00B050"/>
  </sheetPr>
  <dimension ref="A1:Q27"/>
  <sheetViews>
    <sheetView workbookViewId="0"/>
  </sheetViews>
  <sheetFormatPr defaultColWidth="9.33203125" defaultRowHeight="8.5"/>
  <cols>
    <col min="1" max="2" width="1.77734375" style="35" customWidth="1"/>
    <col min="3" max="3" width="14.109375" style="35" customWidth="1"/>
    <col min="4" max="7" width="29.6640625" style="35" customWidth="1"/>
    <col min="8" max="9" width="18.109375" style="35" customWidth="1"/>
    <col min="10" max="11" width="15.109375" style="35" customWidth="1"/>
    <col min="12" max="12" width="1.77734375" style="35" customWidth="1"/>
    <col min="13" max="16384" width="9.33203125" style="35"/>
  </cols>
  <sheetData>
    <row r="1" spans="1:17" s="11" customFormat="1" ht="13.5" customHeight="1">
      <c r="B1" s="86" t="s">
        <v>75</v>
      </c>
      <c r="F1" s="2"/>
    </row>
    <row r="2" spans="1:17" s="11" customFormat="1" ht="13.5" customHeight="1" thickBot="1">
      <c r="B2" s="32"/>
      <c r="F2" s="2"/>
    </row>
    <row r="3" spans="1:17" s="11" customFormat="1" ht="13.5" customHeight="1" thickBot="1">
      <c r="B3" s="32"/>
      <c r="D3" s="33" t="s">
        <v>180</v>
      </c>
      <c r="E3" s="34"/>
      <c r="F3" s="2"/>
    </row>
    <row r="4" spans="1:17" s="11" customFormat="1" ht="13.5" customHeight="1">
      <c r="C4" s="32"/>
      <c r="K4" s="2"/>
    </row>
    <row r="5" spans="1:17" ht="13.5" customHeight="1">
      <c r="B5" s="36"/>
      <c r="C5" s="36" t="s">
        <v>9</v>
      </c>
      <c r="D5" s="36"/>
      <c r="E5" s="36"/>
      <c r="F5" s="36"/>
      <c r="G5" s="36"/>
      <c r="H5" s="36"/>
      <c r="I5" s="36"/>
      <c r="J5" s="36"/>
      <c r="K5" s="36"/>
      <c r="L5" s="36"/>
    </row>
    <row r="6" spans="1:17" ht="13.5" customHeight="1">
      <c r="B6" s="36"/>
      <c r="C6" s="36" t="s">
        <v>10</v>
      </c>
      <c r="D6" s="36"/>
      <c r="E6" s="37"/>
      <c r="F6" s="36"/>
      <c r="G6" s="36"/>
      <c r="H6" s="36"/>
      <c r="I6" s="36"/>
      <c r="J6" s="36"/>
      <c r="K6" s="36"/>
      <c r="L6" s="36"/>
    </row>
    <row r="7" spans="1:17" ht="13.5" customHeight="1">
      <c r="B7" s="36"/>
      <c r="C7" s="38" t="s">
        <v>101</v>
      </c>
      <c r="D7" s="39"/>
      <c r="E7" s="40"/>
      <c r="F7" s="39"/>
      <c r="G7" s="39"/>
      <c r="H7" s="39"/>
      <c r="I7" s="39"/>
      <c r="J7" s="39"/>
      <c r="K7" s="39"/>
      <c r="L7" s="41"/>
      <c r="P7" s="42" t="str">
        <f>IF(COUNTA(H10:H15)=COUNTA(I10:I15),"○","×")</f>
        <v>○</v>
      </c>
      <c r="Q7" s="35" t="s">
        <v>132</v>
      </c>
    </row>
    <row r="8" spans="1:17" ht="13.5" customHeight="1">
      <c r="B8" s="36"/>
      <c r="C8" s="36" t="s">
        <v>92</v>
      </c>
      <c r="D8" s="43"/>
      <c r="E8" s="36"/>
      <c r="F8" s="36"/>
      <c r="G8" s="36"/>
      <c r="H8" s="36"/>
      <c r="I8" s="44"/>
      <c r="J8" s="36"/>
      <c r="K8" s="36"/>
      <c r="L8" s="41"/>
      <c r="P8" s="8" t="str">
        <f>IF(COUNTA(D10:K15)&gt;0,"○","")</f>
        <v/>
      </c>
      <c r="Q8" s="1" t="s">
        <v>157</v>
      </c>
    </row>
    <row r="9" spans="1:17" ht="40.5" customHeight="1">
      <c r="B9" s="36"/>
      <c r="C9" s="45" t="s">
        <v>26</v>
      </c>
      <c r="D9" s="46" t="s">
        <v>71</v>
      </c>
      <c r="E9" s="47" t="s">
        <v>29</v>
      </c>
      <c r="F9" s="48" t="s">
        <v>72</v>
      </c>
      <c r="G9" s="46" t="s">
        <v>76</v>
      </c>
      <c r="H9" s="698" t="s">
        <v>216</v>
      </c>
      <c r="I9" s="699"/>
      <c r="J9" s="49" t="s">
        <v>73</v>
      </c>
      <c r="K9" s="50" t="s">
        <v>74</v>
      </c>
      <c r="L9" s="41"/>
    </row>
    <row r="10" spans="1:17" ht="24" customHeight="1">
      <c r="A10" s="35">
        <v>1</v>
      </c>
      <c r="B10" s="36"/>
      <c r="C10" s="700" t="s">
        <v>27</v>
      </c>
      <c r="D10" s="51"/>
      <c r="E10" s="51"/>
      <c r="F10" s="52"/>
      <c r="G10" s="53"/>
      <c r="H10" s="54"/>
      <c r="I10" s="55"/>
      <c r="J10" s="56"/>
      <c r="K10" s="56"/>
      <c r="L10" s="41"/>
    </row>
    <row r="11" spans="1:17" ht="24" customHeight="1">
      <c r="A11" s="35">
        <v>1</v>
      </c>
      <c r="B11" s="36"/>
      <c r="C11" s="701"/>
      <c r="D11" s="51"/>
      <c r="E11" s="51"/>
      <c r="F11" s="52"/>
      <c r="G11" s="53"/>
      <c r="H11" s="54"/>
      <c r="I11" s="55"/>
      <c r="J11" s="56"/>
      <c r="K11" s="56"/>
      <c r="L11" s="41"/>
    </row>
    <row r="12" spans="1:17" ht="24.65" customHeight="1">
      <c r="A12" s="35">
        <v>2</v>
      </c>
      <c r="B12" s="36"/>
      <c r="C12" s="700" t="s">
        <v>28</v>
      </c>
      <c r="D12" s="51"/>
      <c r="E12" s="51"/>
      <c r="F12" s="52"/>
      <c r="G12" s="53"/>
      <c r="H12" s="54"/>
      <c r="I12" s="55"/>
      <c r="J12" s="56"/>
      <c r="K12" s="56"/>
      <c r="L12" s="41"/>
    </row>
    <row r="13" spans="1:17" ht="24.65" customHeight="1">
      <c r="A13" s="35">
        <v>2</v>
      </c>
      <c r="B13" s="36"/>
      <c r="C13" s="701"/>
      <c r="D13" s="51"/>
      <c r="E13" s="51"/>
      <c r="F13" s="52"/>
      <c r="G13" s="53"/>
      <c r="H13" s="54"/>
      <c r="I13" s="55"/>
      <c r="J13" s="56"/>
      <c r="K13" s="56"/>
      <c r="L13" s="41"/>
    </row>
    <row r="14" spans="1:17" ht="24.65" customHeight="1">
      <c r="A14" s="35">
        <v>3</v>
      </c>
      <c r="B14" s="36"/>
      <c r="C14" s="700" t="s">
        <v>1</v>
      </c>
      <c r="D14" s="51"/>
      <c r="E14" s="51"/>
      <c r="F14" s="52"/>
      <c r="G14" s="53"/>
      <c r="H14" s="54"/>
      <c r="I14" s="55"/>
      <c r="J14" s="56"/>
      <c r="K14" s="57"/>
      <c r="L14" s="41"/>
    </row>
    <row r="15" spans="1:17" ht="24.65" customHeight="1">
      <c r="A15" s="35">
        <v>3</v>
      </c>
      <c r="B15" s="36"/>
      <c r="C15" s="701"/>
      <c r="D15" s="51"/>
      <c r="E15" s="51"/>
      <c r="F15" s="52"/>
      <c r="G15" s="53"/>
      <c r="H15" s="54"/>
      <c r="I15" s="55"/>
      <c r="J15" s="56"/>
      <c r="K15" s="57"/>
      <c r="L15" s="41"/>
    </row>
    <row r="16" spans="1:17" ht="13.5" customHeight="1">
      <c r="A16" s="35">
        <v>4</v>
      </c>
      <c r="B16" s="36"/>
      <c r="C16" s="58" t="s">
        <v>70</v>
      </c>
      <c r="D16" s="59"/>
      <c r="E16" s="59"/>
      <c r="F16" s="60"/>
      <c r="G16" s="61"/>
      <c r="H16" s="61"/>
      <c r="I16" s="60"/>
      <c r="J16" s="62"/>
      <c r="K16" s="62"/>
      <c r="L16" s="41"/>
    </row>
    <row r="17" spans="2:12" ht="13.5" customHeight="1">
      <c r="B17" s="36"/>
      <c r="C17" s="10"/>
      <c r="D17" s="63"/>
      <c r="E17" s="63"/>
      <c r="F17" s="64"/>
      <c r="G17" s="65"/>
      <c r="H17" s="65"/>
      <c r="I17" s="64"/>
      <c r="J17" s="66"/>
      <c r="K17" s="66"/>
      <c r="L17" s="41"/>
    </row>
    <row r="18" spans="2:12" ht="13.5" customHeight="1">
      <c r="B18" s="36"/>
      <c r="C18" s="10"/>
      <c r="D18" s="63"/>
      <c r="E18" s="63"/>
      <c r="F18" s="64"/>
      <c r="G18" s="65"/>
      <c r="H18" s="65"/>
      <c r="I18" s="64"/>
      <c r="J18" s="66"/>
      <c r="K18" s="66"/>
      <c r="L18" s="41"/>
    </row>
    <row r="19" spans="2:12" ht="13.5" customHeight="1">
      <c r="B19" s="36"/>
      <c r="C19" s="10"/>
      <c r="D19" s="63"/>
      <c r="E19" s="63"/>
      <c r="F19" s="64"/>
      <c r="G19" s="65"/>
      <c r="H19" s="65"/>
      <c r="I19" s="64"/>
      <c r="J19" s="66"/>
      <c r="K19" s="66"/>
      <c r="L19" s="41"/>
    </row>
    <row r="20" spans="2:12" ht="13.5" customHeight="1">
      <c r="B20" s="36"/>
      <c r="C20" s="10"/>
      <c r="D20" s="63"/>
      <c r="E20" s="63"/>
      <c r="F20" s="64"/>
      <c r="G20" s="65"/>
      <c r="H20" s="65"/>
      <c r="I20" s="64"/>
      <c r="J20" s="66"/>
      <c r="K20" s="66"/>
      <c r="L20" s="41"/>
    </row>
    <row r="21" spans="2:12" ht="13.5" customHeight="1">
      <c r="B21" s="36"/>
      <c r="C21" s="10"/>
      <c r="D21" s="63"/>
      <c r="E21" s="63"/>
      <c r="F21" s="64"/>
      <c r="G21" s="65"/>
      <c r="H21" s="65"/>
      <c r="I21" s="64"/>
      <c r="J21" s="66"/>
      <c r="K21" s="66"/>
      <c r="L21" s="41"/>
    </row>
    <row r="22" spans="2:12" ht="13.5" customHeight="1">
      <c r="B22" s="36"/>
      <c r="C22" s="10"/>
      <c r="D22" s="63"/>
      <c r="E22" s="63"/>
      <c r="F22" s="64"/>
      <c r="G22" s="65"/>
      <c r="H22" s="65"/>
      <c r="I22" s="64"/>
      <c r="J22" s="66"/>
      <c r="K22" s="66"/>
      <c r="L22" s="41"/>
    </row>
    <row r="23" spans="2:12" ht="13.5" customHeight="1">
      <c r="B23" s="36"/>
      <c r="C23" s="10"/>
      <c r="D23" s="63"/>
      <c r="E23" s="63"/>
      <c r="F23" s="64"/>
      <c r="G23" s="65"/>
      <c r="H23" s="65"/>
      <c r="I23" s="64"/>
      <c r="J23" s="66"/>
      <c r="K23" s="66"/>
      <c r="L23" s="41"/>
    </row>
    <row r="24" spans="2:12" ht="13.5" customHeight="1">
      <c r="B24" s="36"/>
      <c r="C24" s="10"/>
      <c r="D24" s="63"/>
      <c r="E24" s="63"/>
      <c r="F24" s="64"/>
      <c r="G24" s="65"/>
      <c r="H24" s="65"/>
      <c r="I24" s="64"/>
      <c r="J24" s="66"/>
      <c r="K24" s="66"/>
      <c r="L24" s="41"/>
    </row>
    <row r="25" spans="2:12" ht="13.5" customHeight="1">
      <c r="B25" s="36"/>
      <c r="C25" s="10"/>
      <c r="D25" s="63"/>
      <c r="E25" s="63"/>
      <c r="F25" s="64"/>
      <c r="G25" s="65"/>
      <c r="H25" s="65"/>
      <c r="I25" s="64"/>
      <c r="J25" s="66"/>
      <c r="K25" s="66"/>
      <c r="L25" s="41"/>
    </row>
    <row r="26" spans="2:12" ht="13.5" customHeight="1">
      <c r="B26" s="36"/>
      <c r="C26" s="6"/>
      <c r="D26" s="67"/>
      <c r="E26" s="67"/>
      <c r="F26" s="68"/>
      <c r="G26" s="69"/>
      <c r="H26" s="69"/>
      <c r="I26" s="68"/>
      <c r="J26" s="70"/>
      <c r="K26" s="70"/>
      <c r="L26" s="41"/>
    </row>
    <row r="27" spans="2:12">
      <c r="C27" s="71"/>
    </row>
  </sheetData>
  <sheetProtection formatCells="0"/>
  <customSheetViews>
    <customSheetView guid="{C0B37949-AEE7-4025-9C63-13C9CCCA9BBA}" scale="55" showPageBreaks="1" showGridLines="0" printArea="1" view="pageBreakPreview">
      <pane ySplit="4" topLeftCell="A5" activePane="bottomLeft" state="frozen"/>
      <selection pane="bottomLeft" activeCell="E3" sqref="E3"/>
      <colBreaks count="1" manualBreakCount="1">
        <brk id="6" min="4" max="130" man="1"/>
      </colBreaks>
      <pageMargins left="0.59055118110236227" right="0.59055118110236227" top="0.78740157480314965" bottom="0.39370078740157483" header="0.19685039370078741" footer="0.19685039370078741"/>
      <printOptions horizontalCentered="1"/>
      <pageSetup paperSize="9" scale="50" fitToHeight="0" pageOrder="overThenDown" orientation="portrait" blackAndWhite="1" r:id="rId1"/>
      <headerFooter>
        <oddFooter>&amp;C&amp;"ＭＳ 明朝,標準"&amp;14- &amp;P-3 -</oddFooter>
      </headerFooter>
    </customSheetView>
  </customSheetViews>
  <mergeCells count="4">
    <mergeCell ref="H9:I9"/>
    <mergeCell ref="C12:C13"/>
    <mergeCell ref="C14:C15"/>
    <mergeCell ref="C10:C11"/>
  </mergeCells>
  <phoneticPr fontId="34"/>
  <dataValidations count="1">
    <dataValidation type="list" allowBlank="1" showInputMessage="1" showErrorMessage="1" sqref="E3" xr:uid="{00000000-0002-0000-2500-000000000000}">
      <formula1>"工事中,着工準備中,その他"</formula1>
    </dataValidation>
  </dataValidations>
  <printOptions horizontalCentered="1"/>
  <pageMargins left="0.59055118110236227" right="0.59055118110236227" top="0.78740157480314965" bottom="0.39370078740157483" header="0.19685039370078741" footer="0.19685039370078741"/>
  <pageSetup paperSize="9" fitToHeight="0" pageOrder="overThenDown" orientation="portrait" blackAndWhite="1" r:id="rId2"/>
  <headerFooter>
    <oddFooter>&amp;C&amp;"ＭＳ 明朝,標準"&amp;7- &amp;P-3 -</oddFooter>
  </headerFooter>
  <colBreaks count="1" manualBreakCount="1">
    <brk id="6" min="4" max="130" man="1"/>
  </colBreaks>
  <drawing r:id="rId3"/>
  <legacyDrawing r:id="rId4"/>
  <mc:AlternateContent xmlns:mc="http://schemas.openxmlformats.org/markup-compatibility/2006">
    <mc:Choice Requires="x14">
      <controls>
        <mc:AlternateContent xmlns:mc="http://schemas.openxmlformats.org/markup-compatibility/2006">
          <mc:Choice Requires="x14">
            <control shapeId="114693" r:id="rId5" name="Button 5">
              <controlPr defaultSize="0" print="0" autoFill="0" autoPict="0" macro="[0]!行追加_様式第32第5_6表用" altText="">
                <anchor moveWithCells="1" sizeWithCells="1">
                  <from>
                    <xdr:col>5</xdr:col>
                    <xdr:colOff>114300</xdr:colOff>
                    <xdr:row>1</xdr:row>
                    <xdr:rowOff>19050</xdr:rowOff>
                  </from>
                  <to>
                    <xdr:col>5</xdr:col>
                    <xdr:colOff>990600</xdr:colOff>
                    <xdr:row>3</xdr:row>
                    <xdr:rowOff>19050</xdr:rowOff>
                  </to>
                </anchor>
              </controlPr>
            </control>
          </mc:Choice>
        </mc:AlternateContent>
        <mc:AlternateContent xmlns:mc="http://schemas.openxmlformats.org/markup-compatibility/2006">
          <mc:Choice Requires="x14">
            <control shapeId="114694" r:id="rId6" name="Button 6">
              <controlPr defaultSize="0" print="0" autoFill="0" autoPict="0" macro="[0]!行削除_様式第32第5_6表用" altText="">
                <anchor moveWithCells="1" sizeWithCells="1">
                  <from>
                    <xdr:col>5</xdr:col>
                    <xdr:colOff>1174750</xdr:colOff>
                    <xdr:row>1</xdr:row>
                    <xdr:rowOff>19050</xdr:rowOff>
                  </from>
                  <to>
                    <xdr:col>6</xdr:col>
                    <xdr:colOff>342900</xdr:colOff>
                    <xdr:row>3</xdr:row>
                    <xdr:rowOff>19050</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8">
    <tabColor rgb="FF00B050"/>
  </sheetPr>
  <dimension ref="A1:Q27"/>
  <sheetViews>
    <sheetView workbookViewId="0"/>
  </sheetViews>
  <sheetFormatPr defaultColWidth="9.33203125" defaultRowHeight="8.5"/>
  <cols>
    <col min="1" max="2" width="1.77734375" style="35" customWidth="1"/>
    <col min="3" max="3" width="14.109375" style="35" customWidth="1"/>
    <col min="4" max="7" width="29.6640625" style="35" customWidth="1"/>
    <col min="8" max="9" width="18.109375" style="35" customWidth="1"/>
    <col min="10" max="11" width="15.109375" style="35" customWidth="1"/>
    <col min="12" max="12" width="1.77734375" style="35" customWidth="1"/>
    <col min="13" max="16384" width="9.33203125" style="35"/>
  </cols>
  <sheetData>
    <row r="1" spans="1:17" s="11" customFormat="1" ht="13.5" customHeight="1">
      <c r="B1" s="86" t="s">
        <v>75</v>
      </c>
      <c r="F1" s="2"/>
    </row>
    <row r="2" spans="1:17" s="11" customFormat="1" ht="13.5" customHeight="1" thickBot="1">
      <c r="B2" s="32"/>
      <c r="F2" s="2"/>
    </row>
    <row r="3" spans="1:17" s="11" customFormat="1" ht="13.5" customHeight="1" thickBot="1">
      <c r="B3" s="32"/>
      <c r="D3" s="33" t="s">
        <v>180</v>
      </c>
      <c r="E3" s="34"/>
      <c r="F3" s="2"/>
    </row>
    <row r="4" spans="1:17" s="11" customFormat="1" ht="13.5" customHeight="1">
      <c r="C4" s="32"/>
      <c r="K4" s="2"/>
    </row>
    <row r="5" spans="1:17" ht="13.5" customHeight="1">
      <c r="B5" s="36"/>
      <c r="C5" s="36" t="s">
        <v>9</v>
      </c>
      <c r="D5" s="36"/>
      <c r="E5" s="36"/>
      <c r="F5" s="36"/>
      <c r="G5" s="36"/>
      <c r="H5" s="36"/>
      <c r="I5" s="36"/>
      <c r="J5" s="36"/>
      <c r="K5" s="36"/>
      <c r="L5" s="36"/>
    </row>
    <row r="6" spans="1:17" ht="13.5" customHeight="1">
      <c r="B6" s="36"/>
      <c r="C6" s="36" t="s">
        <v>10</v>
      </c>
      <c r="D6" s="36"/>
      <c r="E6" s="37"/>
      <c r="F6" s="36"/>
      <c r="G6" s="36"/>
      <c r="H6" s="36"/>
      <c r="I6" s="36"/>
      <c r="J6" s="36"/>
      <c r="K6" s="36"/>
      <c r="L6" s="36"/>
    </row>
    <row r="7" spans="1:17" ht="13.5" customHeight="1">
      <c r="B7" s="36"/>
      <c r="C7" s="38" t="s">
        <v>101</v>
      </c>
      <c r="D7" s="39"/>
      <c r="E7" s="40"/>
      <c r="F7" s="39"/>
      <c r="G7" s="39"/>
      <c r="H7" s="39"/>
      <c r="I7" s="39"/>
      <c r="J7" s="39"/>
      <c r="K7" s="39"/>
      <c r="L7" s="41"/>
      <c r="P7" s="42" t="str">
        <f>IF(COUNTA(H10:H15)=COUNTA(I10:I15),"○","×")</f>
        <v>○</v>
      </c>
      <c r="Q7" s="35" t="s">
        <v>132</v>
      </c>
    </row>
    <row r="8" spans="1:17" ht="13.5" customHeight="1">
      <c r="B8" s="36"/>
      <c r="C8" s="36" t="s">
        <v>217</v>
      </c>
      <c r="D8" s="43"/>
      <c r="E8" s="36"/>
      <c r="F8" s="36"/>
      <c r="G8" s="36"/>
      <c r="H8" s="36"/>
      <c r="I8" s="44"/>
      <c r="J8" s="36"/>
      <c r="K8" s="36"/>
      <c r="L8" s="41"/>
      <c r="P8" s="8" t="str">
        <f>IF(COUNTA(D10:K15)&gt;0,"○","")</f>
        <v/>
      </c>
      <c r="Q8" s="1" t="s">
        <v>157</v>
      </c>
    </row>
    <row r="9" spans="1:17" ht="40.5" customHeight="1">
      <c r="B9" s="36"/>
      <c r="C9" s="45" t="s">
        <v>26</v>
      </c>
      <c r="D9" s="46" t="s">
        <v>71</v>
      </c>
      <c r="E9" s="47" t="s">
        <v>29</v>
      </c>
      <c r="F9" s="48" t="s">
        <v>72</v>
      </c>
      <c r="G9" s="46" t="s">
        <v>76</v>
      </c>
      <c r="H9" s="698" t="s">
        <v>216</v>
      </c>
      <c r="I9" s="699"/>
      <c r="J9" s="49" t="s">
        <v>73</v>
      </c>
      <c r="K9" s="50" t="s">
        <v>74</v>
      </c>
      <c r="L9" s="41"/>
    </row>
    <row r="10" spans="1:17" ht="24.65" customHeight="1">
      <c r="A10" s="35">
        <v>1</v>
      </c>
      <c r="B10" s="36"/>
      <c r="C10" s="700" t="s">
        <v>27</v>
      </c>
      <c r="D10" s="51"/>
      <c r="E10" s="51"/>
      <c r="F10" s="52"/>
      <c r="G10" s="53"/>
      <c r="H10" s="54"/>
      <c r="I10" s="55"/>
      <c r="J10" s="56"/>
      <c r="K10" s="56"/>
      <c r="L10" s="41"/>
    </row>
    <row r="11" spans="1:17" ht="24.65" customHeight="1">
      <c r="A11" s="35">
        <v>1</v>
      </c>
      <c r="B11" s="36"/>
      <c r="C11" s="701"/>
      <c r="D11" s="51"/>
      <c r="E11" s="51"/>
      <c r="F11" s="52"/>
      <c r="G11" s="53"/>
      <c r="H11" s="54"/>
      <c r="I11" s="55"/>
      <c r="J11" s="56"/>
      <c r="K11" s="56"/>
      <c r="L11" s="41"/>
    </row>
    <row r="12" spans="1:17" ht="24.65" customHeight="1">
      <c r="A12" s="35">
        <v>2</v>
      </c>
      <c r="B12" s="36"/>
      <c r="C12" s="700" t="s">
        <v>28</v>
      </c>
      <c r="D12" s="51"/>
      <c r="E12" s="51"/>
      <c r="F12" s="52"/>
      <c r="G12" s="53"/>
      <c r="H12" s="54"/>
      <c r="I12" s="55"/>
      <c r="J12" s="56"/>
      <c r="K12" s="56"/>
      <c r="L12" s="41"/>
    </row>
    <row r="13" spans="1:17" ht="24.65" customHeight="1">
      <c r="A13" s="35">
        <v>2</v>
      </c>
      <c r="B13" s="36"/>
      <c r="C13" s="701"/>
      <c r="D13" s="51"/>
      <c r="E13" s="51"/>
      <c r="F13" s="52"/>
      <c r="G13" s="53"/>
      <c r="H13" s="54"/>
      <c r="I13" s="55"/>
      <c r="J13" s="56"/>
      <c r="K13" s="56"/>
      <c r="L13" s="41"/>
    </row>
    <row r="14" spans="1:17" ht="24.65" customHeight="1">
      <c r="A14" s="35">
        <v>3</v>
      </c>
      <c r="B14" s="36"/>
      <c r="C14" s="700" t="s">
        <v>1</v>
      </c>
      <c r="D14" s="51"/>
      <c r="E14" s="51"/>
      <c r="F14" s="52"/>
      <c r="G14" s="53"/>
      <c r="H14" s="54"/>
      <c r="I14" s="55"/>
      <c r="J14" s="56"/>
      <c r="K14" s="57"/>
      <c r="L14" s="41"/>
    </row>
    <row r="15" spans="1:17" ht="24.65" customHeight="1">
      <c r="A15" s="35">
        <v>3</v>
      </c>
      <c r="B15" s="36"/>
      <c r="C15" s="701"/>
      <c r="D15" s="51"/>
      <c r="E15" s="51"/>
      <c r="F15" s="52"/>
      <c r="G15" s="53"/>
      <c r="H15" s="54"/>
      <c r="I15" s="55"/>
      <c r="J15" s="56"/>
      <c r="K15" s="57"/>
      <c r="L15" s="41"/>
    </row>
    <row r="16" spans="1:17" ht="13.5" customHeight="1">
      <c r="A16" s="35">
        <v>4</v>
      </c>
      <c r="B16" s="36"/>
      <c r="C16" s="58" t="s">
        <v>70</v>
      </c>
      <c r="D16" s="59"/>
      <c r="E16" s="59"/>
      <c r="F16" s="60"/>
      <c r="G16" s="61"/>
      <c r="H16" s="61"/>
      <c r="I16" s="60"/>
      <c r="J16" s="62"/>
      <c r="K16" s="62"/>
      <c r="L16" s="41"/>
    </row>
    <row r="17" spans="2:12" ht="13.5" customHeight="1">
      <c r="B17" s="36"/>
      <c r="C17" s="10"/>
      <c r="D17" s="63"/>
      <c r="E17" s="63"/>
      <c r="F17" s="64"/>
      <c r="G17" s="65"/>
      <c r="H17" s="65"/>
      <c r="I17" s="64"/>
      <c r="J17" s="66"/>
      <c r="K17" s="66"/>
      <c r="L17" s="41"/>
    </row>
    <row r="18" spans="2:12" ht="13.5" customHeight="1">
      <c r="B18" s="36"/>
      <c r="C18" s="10"/>
      <c r="D18" s="63"/>
      <c r="E18" s="63"/>
      <c r="F18" s="64"/>
      <c r="G18" s="65"/>
      <c r="H18" s="65"/>
      <c r="I18" s="64"/>
      <c r="J18" s="66"/>
      <c r="K18" s="66"/>
      <c r="L18" s="41"/>
    </row>
    <row r="19" spans="2:12" ht="13.5" customHeight="1">
      <c r="B19" s="36"/>
      <c r="C19" s="10"/>
      <c r="D19" s="63"/>
      <c r="E19" s="63"/>
      <c r="F19" s="64"/>
      <c r="G19" s="65"/>
      <c r="H19" s="65"/>
      <c r="I19" s="64"/>
      <c r="J19" s="66"/>
      <c r="K19" s="66"/>
      <c r="L19" s="41"/>
    </row>
    <row r="20" spans="2:12" ht="13.5" customHeight="1">
      <c r="B20" s="36"/>
      <c r="C20" s="10"/>
      <c r="D20" s="63"/>
      <c r="E20" s="63"/>
      <c r="F20" s="64"/>
      <c r="G20" s="65"/>
      <c r="H20" s="65"/>
      <c r="I20" s="64"/>
      <c r="J20" s="66"/>
      <c r="K20" s="66"/>
      <c r="L20" s="41"/>
    </row>
    <row r="21" spans="2:12" ht="13.5" customHeight="1">
      <c r="B21" s="36"/>
      <c r="C21" s="10"/>
      <c r="D21" s="63"/>
      <c r="E21" s="63"/>
      <c r="F21" s="64"/>
      <c r="G21" s="65"/>
      <c r="H21" s="65"/>
      <c r="I21" s="64"/>
      <c r="J21" s="66"/>
      <c r="K21" s="66"/>
      <c r="L21" s="41"/>
    </row>
    <row r="22" spans="2:12" ht="13.5" customHeight="1">
      <c r="B22" s="36"/>
      <c r="C22" s="10"/>
      <c r="D22" s="63"/>
      <c r="E22" s="63"/>
      <c r="F22" s="64"/>
      <c r="G22" s="65"/>
      <c r="H22" s="65"/>
      <c r="I22" s="64"/>
      <c r="J22" s="66"/>
      <c r="K22" s="66"/>
      <c r="L22" s="41"/>
    </row>
    <row r="23" spans="2:12" ht="13.5" customHeight="1">
      <c r="B23" s="36"/>
      <c r="C23" s="10"/>
      <c r="D23" s="63"/>
      <c r="E23" s="63"/>
      <c r="F23" s="64"/>
      <c r="G23" s="65"/>
      <c r="H23" s="65"/>
      <c r="I23" s="64"/>
      <c r="J23" s="66"/>
      <c r="K23" s="66"/>
      <c r="L23" s="41"/>
    </row>
    <row r="24" spans="2:12" ht="13.5" customHeight="1">
      <c r="B24" s="36"/>
      <c r="C24" s="10"/>
      <c r="D24" s="63"/>
      <c r="E24" s="63"/>
      <c r="F24" s="64"/>
      <c r="G24" s="65"/>
      <c r="H24" s="65"/>
      <c r="I24" s="64"/>
      <c r="J24" s="66"/>
      <c r="K24" s="66"/>
      <c r="L24" s="41"/>
    </row>
    <row r="25" spans="2:12" ht="13.5" customHeight="1">
      <c r="B25" s="36"/>
      <c r="C25" s="10"/>
      <c r="D25" s="63"/>
      <c r="E25" s="63"/>
      <c r="F25" s="64"/>
      <c r="G25" s="65"/>
      <c r="H25" s="65"/>
      <c r="I25" s="64"/>
      <c r="J25" s="66"/>
      <c r="K25" s="66"/>
      <c r="L25" s="41"/>
    </row>
    <row r="26" spans="2:12" ht="13.5" customHeight="1">
      <c r="B26" s="36"/>
      <c r="C26" s="6"/>
      <c r="D26" s="67"/>
      <c r="E26" s="67"/>
      <c r="F26" s="68"/>
      <c r="G26" s="69"/>
      <c r="H26" s="69"/>
      <c r="I26" s="68"/>
      <c r="J26" s="70"/>
      <c r="K26" s="70"/>
      <c r="L26" s="41"/>
    </row>
    <row r="27" spans="2:12">
      <c r="C27" s="71"/>
    </row>
  </sheetData>
  <sheetProtection formatCells="0"/>
  <customSheetViews>
    <customSheetView guid="{C0B37949-AEE7-4025-9C63-13C9CCCA9BBA}" scale="55" showPageBreaks="1" showGridLines="0" printArea="1" view="pageBreakPreview">
      <pane ySplit="4" topLeftCell="A5" activePane="bottomLeft" state="frozen"/>
      <selection pane="bottomLeft" activeCell="E3" sqref="E3"/>
      <colBreaks count="1" manualBreakCount="1">
        <brk id="6" min="6" max="34" man="1"/>
      </colBreaks>
      <pageMargins left="0.59055118110236227" right="0.59055118110236227" top="0.78740157480314965" bottom="0.39370078740157483" header="0.19685039370078741" footer="0.19685039370078741"/>
      <printOptions horizontalCentered="1"/>
      <pageSetup paperSize="9" scale="50" fitToHeight="0" pageOrder="overThenDown" orientation="portrait" blackAndWhite="1" r:id="rId1"/>
      <headerFooter>
        <oddFooter>&amp;C&amp;"ＭＳ 明朝,標準"&amp;14- &amp;P-3 -</oddFooter>
      </headerFooter>
    </customSheetView>
  </customSheetViews>
  <mergeCells count="4">
    <mergeCell ref="H9:I9"/>
    <mergeCell ref="C10:C11"/>
    <mergeCell ref="C12:C13"/>
    <mergeCell ref="C14:C15"/>
  </mergeCells>
  <phoneticPr fontId="34"/>
  <dataValidations count="1">
    <dataValidation type="list" allowBlank="1" showInputMessage="1" showErrorMessage="1" sqref="E3" xr:uid="{00000000-0002-0000-2600-000000000000}">
      <formula1>"工事中,着工準備中,その他"</formula1>
    </dataValidation>
  </dataValidations>
  <printOptions horizontalCentered="1"/>
  <pageMargins left="0.59055118110236227" right="0.59055118110236227" top="0.78740157480314965" bottom="0.39370078740157483" header="0.19685039370078741" footer="0.19685039370078741"/>
  <pageSetup paperSize="9" fitToHeight="0" pageOrder="overThenDown" orientation="portrait" blackAndWhite="1" r:id="rId2"/>
  <headerFooter>
    <oddFooter>&amp;C&amp;"ＭＳ 明朝,標準"&amp;7- &amp;P-3 -</oddFooter>
  </headerFooter>
  <colBreaks count="1" manualBreakCount="1">
    <brk id="6" min="6" max="34" man="1"/>
  </colBreaks>
  <drawing r:id="rId3"/>
  <legacyDrawing r:id="rId4"/>
  <mc:AlternateContent xmlns:mc="http://schemas.openxmlformats.org/markup-compatibility/2006">
    <mc:Choice Requires="x14">
      <controls>
        <mc:AlternateContent xmlns:mc="http://schemas.openxmlformats.org/markup-compatibility/2006">
          <mc:Choice Requires="x14">
            <control shapeId="85004" r:id="rId5" name="Button 12">
              <controlPr defaultSize="0" print="0" autoFill="0" autoPict="0" macro="[0]!行追加_様式第32第5_6表用" altText="">
                <anchor moveWithCells="1" sizeWithCells="1">
                  <from>
                    <xdr:col>5</xdr:col>
                    <xdr:colOff>114300</xdr:colOff>
                    <xdr:row>1</xdr:row>
                    <xdr:rowOff>19050</xdr:rowOff>
                  </from>
                  <to>
                    <xdr:col>5</xdr:col>
                    <xdr:colOff>990600</xdr:colOff>
                    <xdr:row>3</xdr:row>
                    <xdr:rowOff>19050</xdr:rowOff>
                  </to>
                </anchor>
              </controlPr>
            </control>
          </mc:Choice>
        </mc:AlternateContent>
        <mc:AlternateContent xmlns:mc="http://schemas.openxmlformats.org/markup-compatibility/2006">
          <mc:Choice Requires="x14">
            <control shapeId="85005" r:id="rId6" name="Button 13">
              <controlPr defaultSize="0" print="0" autoFill="0" autoPict="0" macro="[0]!行削除_様式第32第5_6表用" altText="">
                <anchor moveWithCells="1" sizeWithCells="1">
                  <from>
                    <xdr:col>5</xdr:col>
                    <xdr:colOff>1174750</xdr:colOff>
                    <xdr:row>1</xdr:row>
                    <xdr:rowOff>19050</xdr:rowOff>
                  </from>
                  <to>
                    <xdr:col>6</xdr:col>
                    <xdr:colOff>342900</xdr:colOff>
                    <xdr:row>3</xdr:row>
                    <xdr:rowOff>19050</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12">
    <tabColor rgb="FF00B050"/>
  </sheetPr>
  <dimension ref="A1:Q27"/>
  <sheetViews>
    <sheetView workbookViewId="0"/>
  </sheetViews>
  <sheetFormatPr defaultColWidth="9.33203125" defaultRowHeight="8.5"/>
  <cols>
    <col min="1" max="2" width="1.77734375" style="35" customWidth="1"/>
    <col min="3" max="3" width="14.109375" style="35" customWidth="1"/>
    <col min="4" max="7" width="29.6640625" style="35" customWidth="1"/>
    <col min="8" max="9" width="18.109375" style="35" customWidth="1"/>
    <col min="10" max="11" width="15.109375" style="35" customWidth="1"/>
    <col min="12" max="12" width="1.77734375" style="35" customWidth="1"/>
    <col min="13" max="16384" width="9.33203125" style="35"/>
  </cols>
  <sheetData>
    <row r="1" spans="1:17" s="11" customFormat="1" ht="13.5" customHeight="1">
      <c r="B1" s="86" t="s">
        <v>75</v>
      </c>
      <c r="F1" s="2"/>
    </row>
    <row r="2" spans="1:17" s="11" customFormat="1" ht="13.5" customHeight="1" thickBot="1">
      <c r="B2" s="32"/>
      <c r="F2" s="2"/>
    </row>
    <row r="3" spans="1:17" s="11" customFormat="1" ht="13.5" customHeight="1" thickBot="1">
      <c r="B3" s="32"/>
      <c r="D3" s="33" t="s">
        <v>180</v>
      </c>
      <c r="E3" s="34"/>
      <c r="F3" s="2"/>
    </row>
    <row r="4" spans="1:17" s="11" customFormat="1" ht="13.5" customHeight="1">
      <c r="C4" s="32"/>
      <c r="K4" s="2"/>
    </row>
    <row r="5" spans="1:17" ht="13.5" customHeight="1">
      <c r="B5" s="36"/>
      <c r="C5" s="36" t="s">
        <v>9</v>
      </c>
      <c r="D5" s="36"/>
      <c r="E5" s="36"/>
      <c r="F5" s="36"/>
      <c r="G5" s="36"/>
      <c r="H5" s="36"/>
      <c r="I5" s="36"/>
      <c r="J5" s="36"/>
      <c r="K5" s="36"/>
      <c r="L5" s="36"/>
    </row>
    <row r="6" spans="1:17" ht="13.5" customHeight="1">
      <c r="B6" s="36"/>
      <c r="C6" s="36" t="s">
        <v>10</v>
      </c>
      <c r="D6" s="36"/>
      <c r="E6" s="37"/>
      <c r="F6" s="36"/>
      <c r="G6" s="36"/>
      <c r="H6" s="36"/>
      <c r="I6" s="36"/>
      <c r="J6" s="36"/>
      <c r="K6" s="36"/>
      <c r="L6" s="36"/>
    </row>
    <row r="7" spans="1:17" ht="13.5" customHeight="1">
      <c r="B7" s="36"/>
      <c r="C7" s="38" t="s">
        <v>101</v>
      </c>
      <c r="D7" s="39"/>
      <c r="E7" s="40"/>
      <c r="F7" s="39"/>
      <c r="G7" s="39"/>
      <c r="H7" s="39"/>
      <c r="I7" s="39"/>
      <c r="J7" s="39"/>
      <c r="K7" s="39"/>
      <c r="L7" s="41"/>
      <c r="P7" s="42" t="str">
        <f>IF(COUNTA(H10:H15)=COUNTA(I10:I15),"○","×")</f>
        <v>○</v>
      </c>
      <c r="Q7" s="35" t="s">
        <v>132</v>
      </c>
    </row>
    <row r="8" spans="1:17" ht="13.5" customHeight="1">
      <c r="B8" s="36"/>
      <c r="C8" s="36" t="s">
        <v>218</v>
      </c>
      <c r="D8" s="43"/>
      <c r="E8" s="36"/>
      <c r="F8" s="36"/>
      <c r="G8" s="36"/>
      <c r="H8" s="36"/>
      <c r="I8" s="44"/>
      <c r="J8" s="36"/>
      <c r="K8" s="36"/>
      <c r="L8" s="41"/>
      <c r="P8" s="8" t="str">
        <f>IF(COUNTA(D10:K15)&gt;0,"○","")</f>
        <v/>
      </c>
      <c r="Q8" s="1" t="s">
        <v>157</v>
      </c>
    </row>
    <row r="9" spans="1:17" ht="40.5" customHeight="1">
      <c r="B9" s="36"/>
      <c r="C9" s="45" t="s">
        <v>26</v>
      </c>
      <c r="D9" s="46" t="s">
        <v>71</v>
      </c>
      <c r="E9" s="47" t="s">
        <v>29</v>
      </c>
      <c r="F9" s="48" t="s">
        <v>72</v>
      </c>
      <c r="G9" s="46" t="s">
        <v>76</v>
      </c>
      <c r="H9" s="698" t="s">
        <v>216</v>
      </c>
      <c r="I9" s="699"/>
      <c r="J9" s="49" t="s">
        <v>73</v>
      </c>
      <c r="K9" s="50" t="s">
        <v>74</v>
      </c>
      <c r="L9" s="41"/>
    </row>
    <row r="10" spans="1:17" ht="24.65" customHeight="1">
      <c r="A10" s="35">
        <v>1</v>
      </c>
      <c r="B10" s="36"/>
      <c r="C10" s="700" t="s">
        <v>27</v>
      </c>
      <c r="D10" s="51"/>
      <c r="E10" s="51"/>
      <c r="F10" s="52"/>
      <c r="G10" s="53"/>
      <c r="H10" s="54"/>
      <c r="I10" s="55"/>
      <c r="J10" s="56"/>
      <c r="K10" s="56"/>
      <c r="L10" s="41"/>
    </row>
    <row r="11" spans="1:17" ht="24.65" customHeight="1">
      <c r="A11" s="35">
        <v>1</v>
      </c>
      <c r="B11" s="36"/>
      <c r="C11" s="701"/>
      <c r="D11" s="51"/>
      <c r="E11" s="51"/>
      <c r="F11" s="52"/>
      <c r="G11" s="53"/>
      <c r="H11" s="54"/>
      <c r="I11" s="55"/>
      <c r="J11" s="56"/>
      <c r="K11" s="56"/>
      <c r="L11" s="41"/>
    </row>
    <row r="12" spans="1:17" ht="24.65" customHeight="1">
      <c r="A12" s="35">
        <v>2</v>
      </c>
      <c r="B12" s="36"/>
      <c r="C12" s="700" t="s">
        <v>28</v>
      </c>
      <c r="D12" s="51"/>
      <c r="E12" s="51"/>
      <c r="F12" s="52"/>
      <c r="G12" s="53"/>
      <c r="H12" s="54"/>
      <c r="I12" s="55"/>
      <c r="J12" s="56"/>
      <c r="K12" s="56"/>
      <c r="L12" s="41"/>
    </row>
    <row r="13" spans="1:17" ht="24.65" customHeight="1">
      <c r="A13" s="35">
        <v>2</v>
      </c>
      <c r="B13" s="36"/>
      <c r="C13" s="701"/>
      <c r="D13" s="51"/>
      <c r="E13" s="51"/>
      <c r="F13" s="52"/>
      <c r="G13" s="53"/>
      <c r="H13" s="54"/>
      <c r="I13" s="55"/>
      <c r="J13" s="56"/>
      <c r="K13" s="56"/>
      <c r="L13" s="41"/>
    </row>
    <row r="14" spans="1:17" ht="24.65" customHeight="1">
      <c r="A14" s="35">
        <v>3</v>
      </c>
      <c r="B14" s="36"/>
      <c r="C14" s="700" t="s">
        <v>1</v>
      </c>
      <c r="D14" s="51"/>
      <c r="E14" s="51"/>
      <c r="F14" s="52"/>
      <c r="G14" s="53"/>
      <c r="H14" s="54"/>
      <c r="I14" s="55"/>
      <c r="J14" s="56"/>
      <c r="K14" s="57"/>
      <c r="L14" s="41"/>
    </row>
    <row r="15" spans="1:17" ht="24.65" customHeight="1">
      <c r="A15" s="35">
        <v>3</v>
      </c>
      <c r="B15" s="36"/>
      <c r="C15" s="701"/>
      <c r="D15" s="51"/>
      <c r="E15" s="51"/>
      <c r="F15" s="52"/>
      <c r="G15" s="53"/>
      <c r="H15" s="54"/>
      <c r="I15" s="55"/>
      <c r="J15" s="56"/>
      <c r="K15" s="57"/>
      <c r="L15" s="41"/>
    </row>
    <row r="16" spans="1:17" ht="13.5" customHeight="1">
      <c r="A16" s="35">
        <v>4</v>
      </c>
      <c r="B16" s="36"/>
      <c r="C16" s="58" t="s">
        <v>70</v>
      </c>
      <c r="D16" s="59"/>
      <c r="E16" s="59"/>
      <c r="F16" s="60"/>
      <c r="G16" s="61"/>
      <c r="H16" s="61"/>
      <c r="I16" s="60"/>
      <c r="J16" s="62"/>
      <c r="K16" s="62"/>
      <c r="L16" s="41"/>
    </row>
    <row r="17" spans="2:12" ht="13.5" customHeight="1">
      <c r="B17" s="36"/>
      <c r="C17" s="10"/>
      <c r="D17" s="63"/>
      <c r="E17" s="63"/>
      <c r="F17" s="64"/>
      <c r="G17" s="65"/>
      <c r="H17" s="65"/>
      <c r="I17" s="64"/>
      <c r="J17" s="66"/>
      <c r="K17" s="66"/>
      <c r="L17" s="41"/>
    </row>
    <row r="18" spans="2:12" ht="13.5" customHeight="1">
      <c r="B18" s="36"/>
      <c r="C18" s="10"/>
      <c r="D18" s="63"/>
      <c r="E18" s="63"/>
      <c r="F18" s="64"/>
      <c r="G18" s="65"/>
      <c r="H18" s="65"/>
      <c r="I18" s="64"/>
      <c r="J18" s="66"/>
      <c r="K18" s="66"/>
      <c r="L18" s="41"/>
    </row>
    <row r="19" spans="2:12" ht="13.5" customHeight="1">
      <c r="B19" s="36"/>
      <c r="C19" s="10"/>
      <c r="D19" s="63"/>
      <c r="E19" s="63"/>
      <c r="F19" s="64"/>
      <c r="G19" s="65"/>
      <c r="H19" s="65"/>
      <c r="I19" s="64"/>
      <c r="J19" s="66"/>
      <c r="K19" s="66"/>
      <c r="L19" s="41"/>
    </row>
    <row r="20" spans="2:12" ht="13.5" customHeight="1">
      <c r="B20" s="36"/>
      <c r="C20" s="10"/>
      <c r="D20" s="63"/>
      <c r="E20" s="63"/>
      <c r="F20" s="64"/>
      <c r="G20" s="65"/>
      <c r="H20" s="65"/>
      <c r="I20" s="64"/>
      <c r="J20" s="66"/>
      <c r="K20" s="66"/>
      <c r="L20" s="41"/>
    </row>
    <row r="21" spans="2:12" ht="13.5" customHeight="1">
      <c r="B21" s="36"/>
      <c r="C21" s="10"/>
      <c r="D21" s="63"/>
      <c r="E21" s="63"/>
      <c r="F21" s="64"/>
      <c r="G21" s="65"/>
      <c r="H21" s="65"/>
      <c r="I21" s="64"/>
      <c r="J21" s="66"/>
      <c r="K21" s="66"/>
      <c r="L21" s="41"/>
    </row>
    <row r="22" spans="2:12" ht="13.5" customHeight="1">
      <c r="B22" s="36"/>
      <c r="C22" s="10"/>
      <c r="D22" s="63"/>
      <c r="E22" s="63"/>
      <c r="F22" s="64"/>
      <c r="G22" s="65"/>
      <c r="H22" s="65"/>
      <c r="I22" s="64"/>
      <c r="J22" s="66"/>
      <c r="K22" s="66"/>
      <c r="L22" s="41"/>
    </row>
    <row r="23" spans="2:12" ht="13.5" customHeight="1">
      <c r="B23" s="36"/>
      <c r="C23" s="10"/>
      <c r="D23" s="63"/>
      <c r="E23" s="63"/>
      <c r="F23" s="64"/>
      <c r="G23" s="65"/>
      <c r="H23" s="65"/>
      <c r="I23" s="64"/>
      <c r="J23" s="66"/>
      <c r="K23" s="66"/>
      <c r="L23" s="41"/>
    </row>
    <row r="24" spans="2:12" ht="13.5" customHeight="1">
      <c r="B24" s="36"/>
      <c r="C24" s="10"/>
      <c r="D24" s="63"/>
      <c r="E24" s="63"/>
      <c r="F24" s="64"/>
      <c r="G24" s="65"/>
      <c r="H24" s="65"/>
      <c r="I24" s="64"/>
      <c r="J24" s="66"/>
      <c r="K24" s="66"/>
      <c r="L24" s="41"/>
    </row>
    <row r="25" spans="2:12" ht="13.5" customHeight="1">
      <c r="B25" s="36"/>
      <c r="C25" s="10"/>
      <c r="D25" s="63"/>
      <c r="E25" s="63"/>
      <c r="F25" s="64"/>
      <c r="G25" s="65"/>
      <c r="H25" s="65"/>
      <c r="I25" s="64"/>
      <c r="J25" s="66"/>
      <c r="K25" s="66"/>
      <c r="L25" s="41"/>
    </row>
    <row r="26" spans="2:12" ht="13.5" customHeight="1">
      <c r="B26" s="36"/>
      <c r="C26" s="6"/>
      <c r="D26" s="67"/>
      <c r="E26" s="67"/>
      <c r="F26" s="68"/>
      <c r="G26" s="69"/>
      <c r="H26" s="69"/>
      <c r="I26" s="68"/>
      <c r="J26" s="70"/>
      <c r="K26" s="70"/>
      <c r="L26" s="41"/>
    </row>
    <row r="27" spans="2:12">
      <c r="C27" s="71"/>
    </row>
  </sheetData>
  <sheetProtection formatCells="0"/>
  <customSheetViews>
    <customSheetView guid="{C0B37949-AEE7-4025-9C63-13C9CCCA9BBA}" scale="55" showPageBreaks="1" showGridLines="0" printArea="1" view="pageBreakPreview">
      <pane ySplit="4" topLeftCell="A5" activePane="bottomLeft" state="frozen"/>
      <selection pane="bottomLeft" activeCell="E3" sqref="E3"/>
      <colBreaks count="1" manualBreakCount="1">
        <brk id="6" max="1048575" man="1"/>
      </colBreaks>
      <pageMargins left="0.59055118110236227" right="0.59055118110236227" top="0.78740157480314965" bottom="0.39370078740157483" header="0.19685039370078741" footer="0.19685039370078741"/>
      <printOptions horizontalCentered="1"/>
      <pageSetup paperSize="9" scale="50" fitToHeight="0" pageOrder="overThenDown" orientation="portrait" blackAndWhite="1" r:id="rId1"/>
      <headerFooter>
        <oddFooter>&amp;C&amp;"ＭＳ 明朝,標準"&amp;14- &amp;P-3 -</oddFooter>
      </headerFooter>
    </customSheetView>
  </customSheetViews>
  <mergeCells count="4">
    <mergeCell ref="H9:I9"/>
    <mergeCell ref="C10:C11"/>
    <mergeCell ref="C12:C13"/>
    <mergeCell ref="C14:C15"/>
  </mergeCells>
  <phoneticPr fontId="34"/>
  <dataValidations count="1">
    <dataValidation type="list" allowBlank="1" showInputMessage="1" showErrorMessage="1" sqref="E3" xr:uid="{00000000-0002-0000-2700-000000000000}">
      <formula1>"工事中,着工準備中,その他"</formula1>
    </dataValidation>
  </dataValidations>
  <printOptions horizontalCentered="1"/>
  <pageMargins left="0.59055118110236227" right="0.59055118110236227" top="0.78740157480314965" bottom="0.39370078740157483" header="0.19685039370078741" footer="0.19685039370078741"/>
  <pageSetup paperSize="9" fitToHeight="0" pageOrder="overThenDown" orientation="portrait" blackAndWhite="1" r:id="rId2"/>
  <headerFooter>
    <oddFooter>&amp;C&amp;"ＭＳ 明朝,標準"&amp;7- &amp;P-3 -</oddFooter>
  </headerFooter>
  <colBreaks count="1" manualBreakCount="1">
    <brk id="6" max="1048575" man="1"/>
  </colBreaks>
  <drawing r:id="rId3"/>
  <legacyDrawing r:id="rId4"/>
  <mc:AlternateContent xmlns:mc="http://schemas.openxmlformats.org/markup-compatibility/2006">
    <mc:Choice Requires="x14">
      <controls>
        <mc:AlternateContent xmlns:mc="http://schemas.openxmlformats.org/markup-compatibility/2006">
          <mc:Choice Requires="x14">
            <control shapeId="115726" r:id="rId5" name="Button 14">
              <controlPr defaultSize="0" print="0" autoFill="0" autoPict="0" macro="[0]!行追加_様式第32第5_6表用" altText="">
                <anchor moveWithCells="1" sizeWithCells="1">
                  <from>
                    <xdr:col>5</xdr:col>
                    <xdr:colOff>114300</xdr:colOff>
                    <xdr:row>1</xdr:row>
                    <xdr:rowOff>19050</xdr:rowOff>
                  </from>
                  <to>
                    <xdr:col>5</xdr:col>
                    <xdr:colOff>990600</xdr:colOff>
                    <xdr:row>3</xdr:row>
                    <xdr:rowOff>19050</xdr:rowOff>
                  </to>
                </anchor>
              </controlPr>
            </control>
          </mc:Choice>
        </mc:AlternateContent>
        <mc:AlternateContent xmlns:mc="http://schemas.openxmlformats.org/markup-compatibility/2006">
          <mc:Choice Requires="x14">
            <control shapeId="115727" r:id="rId6" name="Button 15">
              <controlPr defaultSize="0" print="0" autoFill="0" autoPict="0" macro="[0]!行削除_様式第32第5_6表用" altText="">
                <anchor moveWithCells="1" sizeWithCells="1">
                  <from>
                    <xdr:col>5</xdr:col>
                    <xdr:colOff>1174750</xdr:colOff>
                    <xdr:row>1</xdr:row>
                    <xdr:rowOff>19050</xdr:rowOff>
                  </from>
                  <to>
                    <xdr:col>6</xdr:col>
                    <xdr:colOff>342900</xdr:colOff>
                    <xdr:row>3</xdr:row>
                    <xdr:rowOff>19050</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13">
    <tabColor rgb="FF00B050"/>
  </sheetPr>
  <dimension ref="A1:Q27"/>
  <sheetViews>
    <sheetView workbookViewId="0"/>
  </sheetViews>
  <sheetFormatPr defaultColWidth="9.33203125" defaultRowHeight="8.5"/>
  <cols>
    <col min="1" max="2" width="1.77734375" style="35" customWidth="1"/>
    <col min="3" max="3" width="14.109375" style="35" customWidth="1"/>
    <col min="4" max="7" width="29.6640625" style="35" customWidth="1"/>
    <col min="8" max="9" width="18.109375" style="35" customWidth="1"/>
    <col min="10" max="11" width="15.109375" style="35" customWidth="1"/>
    <col min="12" max="12" width="1.77734375" style="35" customWidth="1"/>
    <col min="13" max="16384" width="9.33203125" style="35"/>
  </cols>
  <sheetData>
    <row r="1" spans="1:17" s="11" customFormat="1" ht="13.5" customHeight="1">
      <c r="B1" s="86" t="s">
        <v>75</v>
      </c>
      <c r="F1" s="2"/>
    </row>
    <row r="2" spans="1:17" s="11" customFormat="1" ht="13.5" customHeight="1" thickBot="1">
      <c r="B2" s="32"/>
      <c r="F2" s="2"/>
    </row>
    <row r="3" spans="1:17" s="11" customFormat="1" ht="13.5" customHeight="1" thickBot="1">
      <c r="B3" s="32"/>
      <c r="D3" s="33" t="s">
        <v>180</v>
      </c>
      <c r="E3" s="34"/>
      <c r="F3" s="2"/>
    </row>
    <row r="4" spans="1:17" s="11" customFormat="1" ht="13.5" customHeight="1">
      <c r="C4" s="32"/>
      <c r="K4" s="2"/>
    </row>
    <row r="5" spans="1:17" ht="13.5" customHeight="1">
      <c r="B5" s="36"/>
      <c r="C5" s="36" t="s">
        <v>9</v>
      </c>
      <c r="D5" s="36"/>
      <c r="E5" s="36"/>
      <c r="F5" s="36"/>
      <c r="G5" s="36"/>
      <c r="H5" s="36"/>
      <c r="I5" s="36"/>
      <c r="J5" s="36"/>
      <c r="K5" s="36"/>
      <c r="L5" s="36"/>
    </row>
    <row r="6" spans="1:17" ht="13.5" customHeight="1">
      <c r="B6" s="36"/>
      <c r="C6" s="36" t="s">
        <v>10</v>
      </c>
      <c r="D6" s="36"/>
      <c r="E6" s="37"/>
      <c r="F6" s="36"/>
      <c r="G6" s="36"/>
      <c r="H6" s="36"/>
      <c r="I6" s="36"/>
      <c r="J6" s="36"/>
      <c r="K6" s="36"/>
      <c r="L6" s="36"/>
    </row>
    <row r="7" spans="1:17" ht="13.5" customHeight="1">
      <c r="B7" s="36"/>
      <c r="C7" s="38" t="s">
        <v>101</v>
      </c>
      <c r="D7" s="39"/>
      <c r="E7" s="40"/>
      <c r="F7" s="39"/>
      <c r="G7" s="39"/>
      <c r="H7" s="39"/>
      <c r="I7" s="39"/>
      <c r="J7" s="39"/>
      <c r="K7" s="39"/>
      <c r="L7" s="41"/>
      <c r="P7" s="42" t="str">
        <f>IF(COUNTA(H10:H15)=COUNTA(I10:I15),"○","×")</f>
        <v>○</v>
      </c>
      <c r="Q7" s="35" t="s">
        <v>132</v>
      </c>
    </row>
    <row r="8" spans="1:17" ht="13.5" customHeight="1">
      <c r="B8" s="36"/>
      <c r="C8" s="36" t="s">
        <v>181</v>
      </c>
      <c r="D8" s="43"/>
      <c r="E8" s="36"/>
      <c r="F8" s="36"/>
      <c r="G8" s="36"/>
      <c r="H8" s="36"/>
      <c r="I8" s="44"/>
      <c r="J8" s="36"/>
      <c r="K8" s="36"/>
      <c r="L8" s="41"/>
      <c r="P8" s="8" t="str">
        <f>IF(COUNTA(D10:K15)&gt;0,"○","")</f>
        <v/>
      </c>
      <c r="Q8" s="1" t="s">
        <v>157</v>
      </c>
    </row>
    <row r="9" spans="1:17" ht="40.5" customHeight="1">
      <c r="B9" s="36"/>
      <c r="C9" s="45" t="s">
        <v>26</v>
      </c>
      <c r="D9" s="46" t="s">
        <v>71</v>
      </c>
      <c r="E9" s="47" t="s">
        <v>29</v>
      </c>
      <c r="F9" s="48" t="s">
        <v>72</v>
      </c>
      <c r="G9" s="46" t="s">
        <v>76</v>
      </c>
      <c r="H9" s="698" t="s">
        <v>216</v>
      </c>
      <c r="I9" s="699"/>
      <c r="J9" s="49" t="s">
        <v>73</v>
      </c>
      <c r="K9" s="50" t="s">
        <v>74</v>
      </c>
      <c r="L9" s="41"/>
    </row>
    <row r="10" spans="1:17" ht="24.65" customHeight="1">
      <c r="A10" s="35">
        <v>1</v>
      </c>
      <c r="B10" s="36"/>
      <c r="C10" s="700" t="s">
        <v>27</v>
      </c>
      <c r="D10" s="51"/>
      <c r="E10" s="51"/>
      <c r="F10" s="52"/>
      <c r="G10" s="53"/>
      <c r="H10" s="54"/>
      <c r="I10" s="55"/>
      <c r="J10" s="56"/>
      <c r="K10" s="56"/>
      <c r="L10" s="41"/>
    </row>
    <row r="11" spans="1:17" ht="24.65" customHeight="1">
      <c r="A11" s="35">
        <v>1</v>
      </c>
      <c r="B11" s="36"/>
      <c r="C11" s="701"/>
      <c r="D11" s="51"/>
      <c r="E11" s="51"/>
      <c r="F11" s="52"/>
      <c r="G11" s="53"/>
      <c r="H11" s="54"/>
      <c r="I11" s="55"/>
      <c r="J11" s="56"/>
      <c r="K11" s="56"/>
      <c r="L11" s="41"/>
    </row>
    <row r="12" spans="1:17" ht="24.65" customHeight="1">
      <c r="A12" s="35">
        <v>2</v>
      </c>
      <c r="B12" s="36"/>
      <c r="C12" s="700" t="s">
        <v>28</v>
      </c>
      <c r="D12" s="51"/>
      <c r="E12" s="51"/>
      <c r="F12" s="52"/>
      <c r="G12" s="53"/>
      <c r="H12" s="54"/>
      <c r="I12" s="55"/>
      <c r="J12" s="56"/>
      <c r="K12" s="56"/>
      <c r="L12" s="41"/>
    </row>
    <row r="13" spans="1:17" ht="24.65" customHeight="1">
      <c r="A13" s="35">
        <v>2</v>
      </c>
      <c r="B13" s="36"/>
      <c r="C13" s="701"/>
      <c r="D13" s="51"/>
      <c r="E13" s="51"/>
      <c r="F13" s="52"/>
      <c r="G13" s="53"/>
      <c r="H13" s="54"/>
      <c r="I13" s="55"/>
      <c r="J13" s="56"/>
      <c r="K13" s="56"/>
      <c r="L13" s="41"/>
    </row>
    <row r="14" spans="1:17" ht="24.65" customHeight="1">
      <c r="A14" s="35">
        <v>3</v>
      </c>
      <c r="B14" s="36"/>
      <c r="C14" s="700" t="s">
        <v>1</v>
      </c>
      <c r="D14" s="51"/>
      <c r="E14" s="51"/>
      <c r="F14" s="52"/>
      <c r="G14" s="53"/>
      <c r="H14" s="54"/>
      <c r="I14" s="55"/>
      <c r="J14" s="56"/>
      <c r="K14" s="57"/>
      <c r="L14" s="41"/>
    </row>
    <row r="15" spans="1:17" ht="24.65" customHeight="1">
      <c r="A15" s="35">
        <v>3</v>
      </c>
      <c r="B15" s="36"/>
      <c r="C15" s="701"/>
      <c r="D15" s="51"/>
      <c r="E15" s="51"/>
      <c r="F15" s="52"/>
      <c r="G15" s="53"/>
      <c r="H15" s="54"/>
      <c r="I15" s="55"/>
      <c r="J15" s="56"/>
      <c r="K15" s="57"/>
      <c r="L15" s="41"/>
    </row>
    <row r="16" spans="1:17" ht="13.5" customHeight="1">
      <c r="A16" s="35">
        <v>4</v>
      </c>
      <c r="B16" s="36"/>
      <c r="C16" s="58" t="s">
        <v>70</v>
      </c>
      <c r="D16" s="59"/>
      <c r="E16" s="59"/>
      <c r="F16" s="60"/>
      <c r="G16" s="61"/>
      <c r="H16" s="61"/>
      <c r="I16" s="60"/>
      <c r="J16" s="62"/>
      <c r="K16" s="62"/>
      <c r="L16" s="41"/>
    </row>
    <row r="17" spans="2:12" ht="13.5" customHeight="1">
      <c r="B17" s="36"/>
      <c r="C17" s="10"/>
      <c r="D17" s="63"/>
      <c r="E17" s="63"/>
      <c r="F17" s="64"/>
      <c r="G17" s="65"/>
      <c r="H17" s="65"/>
      <c r="I17" s="64"/>
      <c r="J17" s="66"/>
      <c r="K17" s="66"/>
      <c r="L17" s="41"/>
    </row>
    <row r="18" spans="2:12" ht="13.5" customHeight="1">
      <c r="B18" s="36"/>
      <c r="C18" s="10"/>
      <c r="D18" s="63"/>
      <c r="E18" s="63"/>
      <c r="F18" s="64"/>
      <c r="G18" s="65"/>
      <c r="H18" s="65"/>
      <c r="I18" s="64"/>
      <c r="J18" s="66"/>
      <c r="K18" s="66"/>
      <c r="L18" s="41"/>
    </row>
    <row r="19" spans="2:12" ht="13.5" customHeight="1">
      <c r="B19" s="36"/>
      <c r="C19" s="10"/>
      <c r="D19" s="63"/>
      <c r="E19" s="63"/>
      <c r="F19" s="64"/>
      <c r="G19" s="65"/>
      <c r="H19" s="65"/>
      <c r="I19" s="64"/>
      <c r="J19" s="66"/>
      <c r="K19" s="66"/>
      <c r="L19" s="41"/>
    </row>
    <row r="20" spans="2:12" ht="13.5" customHeight="1">
      <c r="B20" s="36"/>
      <c r="C20" s="10"/>
      <c r="D20" s="63"/>
      <c r="E20" s="63"/>
      <c r="F20" s="64"/>
      <c r="G20" s="65"/>
      <c r="H20" s="65"/>
      <c r="I20" s="64"/>
      <c r="J20" s="66"/>
      <c r="K20" s="66"/>
      <c r="L20" s="41"/>
    </row>
    <row r="21" spans="2:12" ht="13.5" customHeight="1">
      <c r="B21" s="36"/>
      <c r="C21" s="10"/>
      <c r="D21" s="63"/>
      <c r="E21" s="63"/>
      <c r="F21" s="64"/>
      <c r="G21" s="65"/>
      <c r="H21" s="65"/>
      <c r="I21" s="64"/>
      <c r="J21" s="66"/>
      <c r="K21" s="66"/>
      <c r="L21" s="41"/>
    </row>
    <row r="22" spans="2:12" ht="13.5" customHeight="1">
      <c r="B22" s="36"/>
      <c r="C22" s="10"/>
      <c r="D22" s="63"/>
      <c r="E22" s="63"/>
      <c r="F22" s="64"/>
      <c r="G22" s="65"/>
      <c r="H22" s="65"/>
      <c r="I22" s="64"/>
      <c r="J22" s="66"/>
      <c r="K22" s="66"/>
      <c r="L22" s="41"/>
    </row>
    <row r="23" spans="2:12" ht="13.5" customHeight="1">
      <c r="B23" s="36"/>
      <c r="C23" s="10"/>
      <c r="D23" s="63"/>
      <c r="E23" s="63"/>
      <c r="F23" s="64"/>
      <c r="G23" s="65"/>
      <c r="H23" s="65"/>
      <c r="I23" s="64"/>
      <c r="J23" s="66"/>
      <c r="K23" s="66"/>
      <c r="L23" s="41"/>
    </row>
    <row r="24" spans="2:12" ht="13.5" customHeight="1">
      <c r="B24" s="36"/>
      <c r="C24" s="10"/>
      <c r="D24" s="63"/>
      <c r="E24" s="63"/>
      <c r="F24" s="64"/>
      <c r="G24" s="65"/>
      <c r="H24" s="65"/>
      <c r="I24" s="64"/>
      <c r="J24" s="66"/>
      <c r="K24" s="66"/>
      <c r="L24" s="41"/>
    </row>
    <row r="25" spans="2:12" ht="13.5" customHeight="1">
      <c r="B25" s="36"/>
      <c r="C25" s="10"/>
      <c r="D25" s="63"/>
      <c r="E25" s="63"/>
      <c r="F25" s="64"/>
      <c r="G25" s="65"/>
      <c r="H25" s="65"/>
      <c r="I25" s="64"/>
      <c r="J25" s="66"/>
      <c r="K25" s="66"/>
      <c r="L25" s="41"/>
    </row>
    <row r="26" spans="2:12" ht="13.5" customHeight="1">
      <c r="B26" s="36"/>
      <c r="C26" s="6"/>
      <c r="D26" s="67"/>
      <c r="E26" s="67"/>
      <c r="F26" s="68"/>
      <c r="G26" s="69"/>
      <c r="H26" s="69"/>
      <c r="I26" s="68"/>
      <c r="J26" s="70"/>
      <c r="K26" s="70"/>
      <c r="L26" s="41"/>
    </row>
    <row r="27" spans="2:12">
      <c r="C27" s="71"/>
    </row>
  </sheetData>
  <sheetProtection formatCells="0"/>
  <customSheetViews>
    <customSheetView guid="{C0B37949-AEE7-4025-9C63-13C9CCCA9BBA}" scale="55" showPageBreaks="1" showGridLines="0" printArea="1" view="pageBreakPreview">
      <pane ySplit="4" topLeftCell="A5" activePane="bottomLeft" state="frozen"/>
      <selection pane="bottomLeft" activeCell="E3" sqref="E3"/>
      <colBreaks count="1" manualBreakCount="1">
        <brk id="6" min="4" max="25" man="1"/>
      </colBreaks>
      <pageMargins left="0.59055118110236227" right="0.59055118110236227" top="0.78740157480314965" bottom="0.39370078740157483" header="0.19685039370078741" footer="0.19685039370078741"/>
      <printOptions horizontalCentered="1"/>
      <pageSetup paperSize="9" scale="50" fitToHeight="0" pageOrder="overThenDown" orientation="portrait" blackAndWhite="1" r:id="rId1"/>
      <headerFooter>
        <oddFooter>&amp;C&amp;"ＭＳ 明朝,標準"&amp;14- &amp;P-3 -</oddFooter>
      </headerFooter>
    </customSheetView>
  </customSheetViews>
  <mergeCells count="4">
    <mergeCell ref="H9:I9"/>
    <mergeCell ref="C10:C11"/>
    <mergeCell ref="C12:C13"/>
    <mergeCell ref="C14:C15"/>
  </mergeCells>
  <phoneticPr fontId="34"/>
  <dataValidations count="1">
    <dataValidation type="list" allowBlank="1" showInputMessage="1" showErrorMessage="1" sqref="E3" xr:uid="{00000000-0002-0000-2800-000000000000}">
      <formula1>"工事中,着工準備中,その他"</formula1>
    </dataValidation>
  </dataValidations>
  <printOptions horizontalCentered="1"/>
  <pageMargins left="0.59055118110236227" right="0.59055118110236227" top="0.78740157480314965" bottom="0.39370078740157483" header="0.19685039370078741" footer="0.19685039370078741"/>
  <pageSetup paperSize="9" fitToHeight="0" pageOrder="overThenDown" orientation="portrait" blackAndWhite="1" r:id="rId2"/>
  <headerFooter>
    <oddFooter>&amp;C&amp;"ＭＳ 明朝,標準"&amp;7- &amp;P-3 -</oddFooter>
  </headerFooter>
  <colBreaks count="1" manualBreakCount="1">
    <brk id="6" min="4" max="25" man="1"/>
  </colBreaks>
  <drawing r:id="rId3"/>
  <legacyDrawing r:id="rId4"/>
  <mc:AlternateContent xmlns:mc="http://schemas.openxmlformats.org/markup-compatibility/2006">
    <mc:Choice Requires="x14">
      <controls>
        <mc:AlternateContent xmlns:mc="http://schemas.openxmlformats.org/markup-compatibility/2006">
          <mc:Choice Requires="x14">
            <control shapeId="116748" r:id="rId5" name="Button 12">
              <controlPr defaultSize="0" print="0" autoFill="0" autoPict="0" macro="[0]!行追加_様式第32第5_6表用" altText="">
                <anchor moveWithCells="1" sizeWithCells="1">
                  <from>
                    <xdr:col>5</xdr:col>
                    <xdr:colOff>114300</xdr:colOff>
                    <xdr:row>1</xdr:row>
                    <xdr:rowOff>19050</xdr:rowOff>
                  </from>
                  <to>
                    <xdr:col>5</xdr:col>
                    <xdr:colOff>990600</xdr:colOff>
                    <xdr:row>3</xdr:row>
                    <xdr:rowOff>19050</xdr:rowOff>
                  </to>
                </anchor>
              </controlPr>
            </control>
          </mc:Choice>
        </mc:AlternateContent>
        <mc:AlternateContent xmlns:mc="http://schemas.openxmlformats.org/markup-compatibility/2006">
          <mc:Choice Requires="x14">
            <control shapeId="116749" r:id="rId6" name="Button 13">
              <controlPr defaultSize="0" print="0" autoFill="0" autoPict="0" macro="[0]!行削除_様式第32第5_6表用" altText="">
                <anchor moveWithCells="1" sizeWithCells="1">
                  <from>
                    <xdr:col>5</xdr:col>
                    <xdr:colOff>1174750</xdr:colOff>
                    <xdr:row>1</xdr:row>
                    <xdr:rowOff>19050</xdr:rowOff>
                  </from>
                  <to>
                    <xdr:col>6</xdr:col>
                    <xdr:colOff>342900</xdr:colOff>
                    <xdr:row>3</xdr:row>
                    <xdr:rowOff>19050</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7589F7-0C5B-400B-9B6F-F6E35263B619}">
  <sheetPr>
    <tabColor theme="8" tint="0.59999389629810485"/>
    <pageSetUpPr fitToPage="1"/>
  </sheetPr>
  <dimension ref="B1:J26"/>
  <sheetViews>
    <sheetView tabSelected="1" topLeftCell="A4" zoomScale="70" zoomScaleNormal="70" workbookViewId="0">
      <selection activeCell="C19" sqref="C19"/>
    </sheetView>
  </sheetViews>
  <sheetFormatPr defaultRowHeight="11"/>
  <cols>
    <col min="1" max="1" width="5.44140625" customWidth="1"/>
    <col min="2" max="2" width="23.33203125" customWidth="1"/>
    <col min="3" max="3" width="33.109375" bestFit="1" customWidth="1"/>
    <col min="4" max="4" width="6.33203125" bestFit="1" customWidth="1"/>
    <col min="5" max="5" width="8.5546875" bestFit="1" customWidth="1"/>
    <col min="6" max="6" width="11.88671875" bestFit="1" customWidth="1"/>
    <col min="7" max="7" width="29.44140625" bestFit="1" customWidth="1"/>
    <col min="8" max="8" width="15.6640625" bestFit="1" customWidth="1"/>
  </cols>
  <sheetData>
    <row r="1" spans="2:10" ht="22" customHeight="1">
      <c r="G1" s="702" t="s">
        <v>611</v>
      </c>
      <c r="H1" s="702"/>
    </row>
    <row r="2" spans="2:10" ht="22" customHeight="1"/>
    <row r="3" spans="2:10" ht="22" customHeight="1">
      <c r="B3" t="s">
        <v>610</v>
      </c>
    </row>
    <row r="4" spans="2:10" ht="22" customHeight="1">
      <c r="B4" s="493" t="s">
        <v>273</v>
      </c>
      <c r="C4" s="493" t="s">
        <v>589</v>
      </c>
      <c r="D4" s="494" t="s">
        <v>590</v>
      </c>
      <c r="E4" s="494" t="s">
        <v>591</v>
      </c>
      <c r="F4" s="493" t="s">
        <v>270</v>
      </c>
      <c r="G4" s="494" t="s">
        <v>592</v>
      </c>
      <c r="H4" s="494" t="s">
        <v>593</v>
      </c>
      <c r="J4" s="489"/>
    </row>
    <row r="5" spans="2:10" ht="22" customHeight="1">
      <c r="B5" s="491" t="s">
        <v>598</v>
      </c>
      <c r="C5" s="491" t="s">
        <v>599</v>
      </c>
      <c r="D5" s="491">
        <v>66</v>
      </c>
      <c r="E5" s="491">
        <v>6.2</v>
      </c>
      <c r="F5" s="491">
        <v>2</v>
      </c>
      <c r="G5" s="491" t="s">
        <v>609</v>
      </c>
      <c r="H5" s="492">
        <v>45231</v>
      </c>
    </row>
    <row r="6" spans="2:10" ht="22" customHeight="1">
      <c r="B6" s="491" t="s">
        <v>600</v>
      </c>
      <c r="C6" s="491" t="s">
        <v>602</v>
      </c>
      <c r="D6" s="491">
        <v>66</v>
      </c>
      <c r="E6" s="491">
        <f>ROUND((6825+3109)/1000,1)</f>
        <v>9.9</v>
      </c>
      <c r="F6" s="491">
        <v>1</v>
      </c>
      <c r="G6" s="491" t="s">
        <v>608</v>
      </c>
      <c r="H6" s="492">
        <v>46419</v>
      </c>
      <c r="J6" s="490"/>
    </row>
    <row r="7" spans="2:10" ht="22" customHeight="1">
      <c r="B7" s="491" t="s">
        <v>601</v>
      </c>
      <c r="C7" s="491" t="s">
        <v>603</v>
      </c>
      <c r="D7" s="491">
        <v>66</v>
      </c>
      <c r="E7" s="491">
        <f>ROUND((3109+10109)/1000,1)</f>
        <v>13.2</v>
      </c>
      <c r="F7" s="491">
        <v>1</v>
      </c>
      <c r="G7" s="491" t="s">
        <v>608</v>
      </c>
      <c r="H7" s="492">
        <v>46419</v>
      </c>
    </row>
    <row r="8" spans="2:10" ht="22" customHeight="1">
      <c r="B8" s="491" t="s">
        <v>604</v>
      </c>
      <c r="C8" s="491" t="s">
        <v>606</v>
      </c>
      <c r="D8" s="491">
        <v>66</v>
      </c>
      <c r="E8" s="491">
        <f>ROUND((4009+4745)/1000,1)</f>
        <v>8.8000000000000007</v>
      </c>
      <c r="F8" s="491">
        <v>1</v>
      </c>
      <c r="G8" s="491" t="s">
        <v>608</v>
      </c>
      <c r="H8" s="492">
        <v>46419</v>
      </c>
      <c r="J8" s="490"/>
    </row>
    <row r="9" spans="2:10" ht="22" customHeight="1">
      <c r="B9" s="491" t="s">
        <v>605</v>
      </c>
      <c r="C9" s="491" t="s">
        <v>607</v>
      </c>
      <c r="D9" s="491">
        <v>66</v>
      </c>
      <c r="E9" s="491">
        <f>ROUND((4745+10773)/1000,1)</f>
        <v>15.5</v>
      </c>
      <c r="F9" s="491">
        <v>1</v>
      </c>
      <c r="G9" s="491" t="s">
        <v>608</v>
      </c>
      <c r="H9" s="492">
        <v>46419</v>
      </c>
    </row>
    <row r="10" spans="2:10" ht="22" customHeight="1"/>
    <row r="11" spans="2:10" ht="22" customHeight="1"/>
    <row r="12" spans="2:10" ht="22" customHeight="1">
      <c r="B12" t="s">
        <v>612</v>
      </c>
    </row>
    <row r="13" spans="2:10" ht="22" customHeight="1">
      <c r="B13" s="703" t="s">
        <v>273</v>
      </c>
      <c r="C13" s="704" t="s">
        <v>594</v>
      </c>
      <c r="D13" s="704" t="s">
        <v>271</v>
      </c>
      <c r="E13" s="704"/>
      <c r="F13" s="704"/>
      <c r="G13" s="704"/>
      <c r="H13" s="704" t="s">
        <v>593</v>
      </c>
    </row>
    <row r="14" spans="2:10" ht="22" customHeight="1">
      <c r="B14" s="703"/>
      <c r="C14" s="704"/>
      <c r="D14" s="494" t="s">
        <v>272</v>
      </c>
      <c r="E14" s="494" t="s">
        <v>595</v>
      </c>
      <c r="F14" s="493" t="s">
        <v>596</v>
      </c>
      <c r="G14" s="494" t="s">
        <v>597</v>
      </c>
      <c r="H14" s="704"/>
    </row>
    <row r="15" spans="2:10" ht="22" customHeight="1">
      <c r="B15" s="491" t="s">
        <v>615</v>
      </c>
      <c r="C15" s="491">
        <v>20</v>
      </c>
      <c r="D15" s="491">
        <v>3</v>
      </c>
      <c r="E15" s="491">
        <v>22</v>
      </c>
      <c r="F15" s="491">
        <v>20</v>
      </c>
      <c r="G15" s="491">
        <v>1</v>
      </c>
      <c r="H15" s="492">
        <v>45047</v>
      </c>
    </row>
    <row r="16" spans="2:10" ht="22" customHeight="1">
      <c r="B16" s="491" t="s">
        <v>614</v>
      </c>
      <c r="C16" s="491">
        <v>20</v>
      </c>
      <c r="D16" s="491">
        <v>3</v>
      </c>
      <c r="E16" s="491">
        <v>22</v>
      </c>
      <c r="F16" s="491">
        <v>20</v>
      </c>
      <c r="G16" s="491">
        <v>1</v>
      </c>
      <c r="H16" s="492">
        <v>45170</v>
      </c>
    </row>
    <row r="17" spans="2:8" ht="22" customHeight="1">
      <c r="B17" s="491" t="s">
        <v>617</v>
      </c>
      <c r="C17" s="491">
        <v>20</v>
      </c>
      <c r="D17" s="491">
        <v>3</v>
      </c>
      <c r="E17" s="491">
        <v>22</v>
      </c>
      <c r="F17" s="491">
        <v>20</v>
      </c>
      <c r="G17" s="491">
        <v>1</v>
      </c>
      <c r="H17" s="492">
        <v>45170</v>
      </c>
    </row>
    <row r="18" spans="2:8" ht="22" customHeight="1">
      <c r="B18" s="491" t="s">
        <v>618</v>
      </c>
      <c r="C18" s="491">
        <v>20</v>
      </c>
      <c r="D18" s="491">
        <v>3</v>
      </c>
      <c r="E18" s="491">
        <v>22</v>
      </c>
      <c r="F18" s="491">
        <v>20</v>
      </c>
      <c r="G18" s="491">
        <v>1</v>
      </c>
      <c r="H18" s="492">
        <v>45323</v>
      </c>
    </row>
    <row r="19" spans="2:8" ht="22" customHeight="1">
      <c r="B19" s="491" t="s">
        <v>616</v>
      </c>
      <c r="C19" s="491">
        <v>30</v>
      </c>
      <c r="D19" s="491">
        <v>3</v>
      </c>
      <c r="E19" s="491">
        <v>22</v>
      </c>
      <c r="F19" s="491">
        <v>30</v>
      </c>
      <c r="G19" s="491">
        <v>1</v>
      </c>
      <c r="H19" s="492">
        <v>45323</v>
      </c>
    </row>
    <row r="20" spans="2:8" ht="22" customHeight="1">
      <c r="B20" s="491" t="s">
        <v>619</v>
      </c>
      <c r="C20" s="491">
        <v>20</v>
      </c>
      <c r="D20" s="491">
        <v>3</v>
      </c>
      <c r="E20" s="491">
        <v>22</v>
      </c>
      <c r="F20" s="491">
        <v>20</v>
      </c>
      <c r="G20" s="491">
        <v>1</v>
      </c>
      <c r="H20" s="492">
        <v>45352</v>
      </c>
    </row>
    <row r="21" spans="2:8" ht="22" customHeight="1">
      <c r="B21" s="496"/>
      <c r="C21" s="496"/>
      <c r="D21" s="496"/>
      <c r="E21" s="496"/>
      <c r="F21" s="496"/>
      <c r="G21" s="496"/>
      <c r="H21" s="496"/>
    </row>
    <row r="22" spans="2:8" ht="22" customHeight="1"/>
    <row r="23" spans="2:8" ht="22" customHeight="1">
      <c r="H23" s="495" t="s">
        <v>613</v>
      </c>
    </row>
    <row r="24" spans="2:8" ht="22" customHeight="1"/>
    <row r="25" spans="2:8" ht="22" customHeight="1"/>
    <row r="26" spans="2:8" ht="22" customHeight="1"/>
  </sheetData>
  <mergeCells count="5">
    <mergeCell ref="G1:H1"/>
    <mergeCell ref="B13:B14"/>
    <mergeCell ref="C13:C14"/>
    <mergeCell ref="D13:G13"/>
    <mergeCell ref="H13:H14"/>
  </mergeCells>
  <phoneticPr fontId="34"/>
  <pageMargins left="0.7" right="0.7" top="0.75" bottom="0.75" header="0.3" footer="0.3"/>
  <pageSetup paperSize="9" scale="80" fitToHeight="0" orientation="portrait"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14">
    <tabColor rgb="FF00B050"/>
  </sheetPr>
  <dimension ref="B1:N23"/>
  <sheetViews>
    <sheetView workbookViewId="0"/>
  </sheetViews>
  <sheetFormatPr defaultColWidth="9.33203125" defaultRowHeight="8.5"/>
  <cols>
    <col min="1" max="2" width="1.77734375" style="91" customWidth="1"/>
    <col min="3" max="8" width="34.6640625" style="91" customWidth="1"/>
    <col min="9" max="9" width="1.77734375" style="91" customWidth="1"/>
    <col min="10" max="16384" width="9.33203125" style="91"/>
  </cols>
  <sheetData>
    <row r="1" spans="2:14" s="88" customFormat="1" ht="13.9" customHeight="1">
      <c r="B1" s="107" t="s">
        <v>99</v>
      </c>
      <c r="E1" s="89"/>
      <c r="F1" s="89"/>
    </row>
    <row r="2" spans="2:14" s="88" customFormat="1" ht="48" customHeight="1">
      <c r="C2" s="87"/>
      <c r="J2" s="89"/>
    </row>
    <row r="3" spans="2:14" ht="13.9" customHeight="1">
      <c r="B3" s="90"/>
      <c r="C3" s="90" t="s">
        <v>9</v>
      </c>
      <c r="D3" s="90"/>
      <c r="E3" s="90"/>
      <c r="F3" s="90"/>
      <c r="G3" s="90"/>
      <c r="H3" s="90"/>
      <c r="I3" s="90"/>
    </row>
    <row r="4" spans="2:14" ht="13.9" customHeight="1">
      <c r="B4" s="90"/>
      <c r="C4" s="90" t="s">
        <v>11</v>
      </c>
      <c r="D4" s="92"/>
      <c r="E4" s="90"/>
      <c r="F4" s="90"/>
      <c r="G4" s="90"/>
      <c r="H4" s="90"/>
      <c r="I4" s="90"/>
    </row>
    <row r="5" spans="2:14" ht="13.9" customHeight="1">
      <c r="B5" s="90"/>
      <c r="C5" s="93" t="s">
        <v>100</v>
      </c>
      <c r="D5" s="94"/>
      <c r="E5" s="95"/>
      <c r="F5" s="95"/>
      <c r="G5" s="95"/>
      <c r="H5" s="95"/>
      <c r="I5" s="96"/>
    </row>
    <row r="6" spans="2:14" ht="13.9" customHeight="1">
      <c r="B6" s="90"/>
      <c r="C6" s="90" t="s">
        <v>92</v>
      </c>
      <c r="D6" s="90"/>
      <c r="E6" s="90"/>
      <c r="F6" s="90"/>
      <c r="G6" s="90"/>
      <c r="H6" s="90"/>
      <c r="I6" s="96"/>
      <c r="M6" s="97" t="str">
        <f>IF(COUNTA(A8:H12)&gt;0,"○","")</f>
        <v/>
      </c>
      <c r="N6" s="88" t="s">
        <v>158</v>
      </c>
    </row>
    <row r="7" spans="2:14" ht="37.5" customHeight="1">
      <c r="B7" s="90"/>
      <c r="C7" s="46" t="s">
        <v>71</v>
      </c>
      <c r="D7" s="47" t="s">
        <v>29</v>
      </c>
      <c r="E7" s="48" t="s">
        <v>72</v>
      </c>
      <c r="F7" s="46" t="s">
        <v>76</v>
      </c>
      <c r="G7" s="49" t="s">
        <v>73</v>
      </c>
      <c r="H7" s="50" t="s">
        <v>74</v>
      </c>
      <c r="I7" s="96"/>
    </row>
    <row r="8" spans="2:14" s="105" customFormat="1" ht="24.65" customHeight="1">
      <c r="B8" s="98"/>
      <c r="C8" s="99"/>
      <c r="D8" s="100"/>
      <c r="E8" s="101"/>
      <c r="F8" s="102"/>
      <c r="G8" s="103"/>
      <c r="H8" s="103"/>
      <c r="I8" s="104"/>
    </row>
    <row r="9" spans="2:14" s="105" customFormat="1" ht="24.65" customHeight="1">
      <c r="B9" s="98"/>
      <c r="C9" s="99"/>
      <c r="D9" s="100"/>
      <c r="E9" s="101"/>
      <c r="F9" s="102"/>
      <c r="G9" s="103"/>
      <c r="H9" s="103"/>
      <c r="I9" s="104"/>
    </row>
    <row r="10" spans="2:14" s="105" customFormat="1" ht="24.65" customHeight="1">
      <c r="B10" s="98"/>
      <c r="C10" s="99"/>
      <c r="D10" s="100"/>
      <c r="E10" s="101"/>
      <c r="F10" s="102"/>
      <c r="G10" s="103"/>
      <c r="H10" s="103"/>
      <c r="I10" s="104"/>
    </row>
    <row r="11" spans="2:14" s="105" customFormat="1" ht="24.65" customHeight="1">
      <c r="B11" s="98"/>
      <c r="C11" s="99"/>
      <c r="D11" s="100"/>
      <c r="E11" s="101"/>
      <c r="F11" s="102"/>
      <c r="G11" s="103"/>
      <c r="H11" s="103"/>
      <c r="I11" s="104"/>
    </row>
    <row r="12" spans="2:14" s="105" customFormat="1" ht="24.65" customHeight="1">
      <c r="B12" s="98"/>
      <c r="C12" s="99"/>
      <c r="D12" s="100"/>
      <c r="E12" s="101"/>
      <c r="F12" s="102"/>
      <c r="G12" s="103"/>
      <c r="H12" s="103"/>
      <c r="I12" s="104"/>
    </row>
    <row r="13" spans="2:14" ht="13.9" customHeight="1">
      <c r="B13" s="90"/>
      <c r="C13" s="90" t="s">
        <v>70</v>
      </c>
      <c r="D13" s="90"/>
      <c r="E13" s="90"/>
      <c r="F13" s="90"/>
      <c r="G13" s="90"/>
      <c r="H13" s="90"/>
      <c r="I13" s="90"/>
    </row>
    <row r="14" spans="2:14" ht="13.9" customHeight="1">
      <c r="B14" s="90"/>
      <c r="C14" s="106"/>
      <c r="D14" s="106"/>
      <c r="E14" s="106"/>
      <c r="F14" s="106"/>
      <c r="G14" s="106"/>
      <c r="H14" s="106"/>
      <c r="I14" s="90"/>
    </row>
    <row r="15" spans="2:14" ht="13.9" customHeight="1">
      <c r="B15" s="90"/>
      <c r="C15" s="106"/>
      <c r="D15" s="106"/>
      <c r="E15" s="106"/>
      <c r="F15" s="106"/>
      <c r="G15" s="106"/>
      <c r="H15" s="106"/>
      <c r="I15" s="90"/>
    </row>
    <row r="16" spans="2:14" ht="13.9" customHeight="1">
      <c r="B16" s="90"/>
      <c r="C16" s="106"/>
      <c r="D16" s="106"/>
      <c r="E16" s="106"/>
      <c r="F16" s="106"/>
      <c r="G16" s="106"/>
      <c r="H16" s="106"/>
      <c r="I16" s="90"/>
    </row>
    <row r="17" spans="2:9" ht="13.9" customHeight="1">
      <c r="B17" s="90"/>
      <c r="C17" s="106"/>
      <c r="D17" s="106"/>
      <c r="E17" s="106"/>
      <c r="F17" s="106"/>
      <c r="G17" s="106"/>
      <c r="H17" s="106"/>
      <c r="I17" s="90"/>
    </row>
    <row r="18" spans="2:9" ht="13.9" customHeight="1">
      <c r="B18" s="90"/>
      <c r="C18" s="106"/>
      <c r="D18" s="106"/>
      <c r="E18" s="106"/>
      <c r="F18" s="106"/>
      <c r="G18" s="106"/>
      <c r="H18" s="106"/>
      <c r="I18" s="90"/>
    </row>
    <row r="19" spans="2:9" ht="13.9" customHeight="1">
      <c r="B19" s="90"/>
      <c r="C19" s="106"/>
      <c r="D19" s="106"/>
      <c r="E19" s="106"/>
      <c r="F19" s="106"/>
      <c r="G19" s="106"/>
      <c r="H19" s="106"/>
      <c r="I19" s="90"/>
    </row>
    <row r="20" spans="2:9" ht="13.9" customHeight="1">
      <c r="B20" s="90"/>
      <c r="C20" s="106"/>
      <c r="D20" s="106"/>
      <c r="E20" s="106"/>
      <c r="F20" s="106"/>
      <c r="G20" s="106"/>
      <c r="H20" s="106"/>
      <c r="I20" s="90"/>
    </row>
    <row r="21" spans="2:9" ht="13.9" customHeight="1">
      <c r="B21" s="90"/>
      <c r="C21" s="106"/>
      <c r="D21" s="106"/>
      <c r="E21" s="106"/>
      <c r="F21" s="106"/>
      <c r="G21" s="106"/>
      <c r="H21" s="106"/>
      <c r="I21" s="90"/>
    </row>
    <row r="22" spans="2:9" ht="13.9" customHeight="1">
      <c r="B22" s="90"/>
      <c r="C22" s="106"/>
      <c r="D22" s="106"/>
      <c r="E22" s="106"/>
      <c r="F22" s="106"/>
      <c r="G22" s="106"/>
      <c r="H22" s="106"/>
      <c r="I22" s="90"/>
    </row>
    <row r="23" spans="2:9">
      <c r="B23" s="90"/>
      <c r="C23" s="90"/>
      <c r="D23" s="90"/>
      <c r="E23" s="90"/>
      <c r="F23" s="90"/>
      <c r="G23" s="90"/>
      <c r="H23" s="90"/>
      <c r="I23" s="90"/>
    </row>
  </sheetData>
  <sheetProtection formatCells="0" insertRows="0" deleteRows="0"/>
  <customSheetViews>
    <customSheetView guid="{C0B37949-AEE7-4025-9C63-13C9CCCA9BBA}" scale="55" showPageBreaks="1" showGridLines="0" printArea="1" view="pageBreakPreview">
      <pane ySplit="2" topLeftCell="A3" activePane="bottomLeft" state="frozen"/>
      <selection pane="bottomLeft" activeCell="B3" sqref="B3"/>
      <colBreaks count="1" manualBreakCount="1">
        <brk id="5" min="2" max="116" man="1"/>
      </colBreaks>
      <pageMargins left="0.59055118110236227" right="0.59055118110236227" top="0.78740157480314965" bottom="0.39370078740157483" header="0.19685039370078741" footer="0.19685039370078741"/>
      <printOptions horizontalCentered="1"/>
      <pageSetup paperSize="9" scale="50" fitToHeight="3" pageOrder="overThenDown" orientation="portrait" blackAndWhite="1" r:id="rId1"/>
      <headerFooter>
        <oddFooter>&amp;C&amp;"ＭＳ 明朝,標準"&amp;14- &amp;P-3 -</oddFooter>
      </headerFooter>
    </customSheetView>
  </customSheetViews>
  <phoneticPr fontId="34"/>
  <printOptions horizontalCentered="1"/>
  <pageMargins left="0.59055118110236227" right="0.59055118110236227" top="0.78740157480314965" bottom="0.39370078740157483" header="0.19685039370078741" footer="0.19685039370078741"/>
  <pageSetup paperSize="9" fitToHeight="3" pageOrder="overThenDown" orientation="portrait" blackAndWhite="1" r:id="rId2"/>
  <headerFooter>
    <oddFooter>&amp;C&amp;"ＭＳ 明朝,標準"&amp;7- &amp;P-3 -</oddFooter>
  </headerFooter>
  <colBreaks count="1" manualBreakCount="1">
    <brk id="5" min="2" max="116" man="1"/>
  </colBreaks>
  <drawing r:id="rId3"/>
  <legacyDrawing r:id="rId4"/>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15">
    <tabColor rgb="FF00B050"/>
  </sheetPr>
  <dimension ref="B1:N23"/>
  <sheetViews>
    <sheetView workbookViewId="0"/>
  </sheetViews>
  <sheetFormatPr defaultColWidth="9.33203125" defaultRowHeight="8.5"/>
  <cols>
    <col min="1" max="2" width="1.77734375" style="91" customWidth="1"/>
    <col min="3" max="8" width="34.6640625" style="91" customWidth="1"/>
    <col min="9" max="9" width="1.77734375" style="91" customWidth="1"/>
    <col min="10" max="16384" width="9.33203125" style="91"/>
  </cols>
  <sheetData>
    <row r="1" spans="2:14" s="88" customFormat="1" ht="13.9" customHeight="1">
      <c r="B1" s="107" t="s">
        <v>99</v>
      </c>
      <c r="E1" s="89"/>
      <c r="F1" s="89"/>
    </row>
    <row r="2" spans="2:14" s="88" customFormat="1" ht="48" customHeight="1">
      <c r="C2" s="87"/>
      <c r="J2" s="89"/>
    </row>
    <row r="3" spans="2:14" ht="13.9" customHeight="1">
      <c r="B3" s="90"/>
      <c r="C3" s="90" t="s">
        <v>9</v>
      </c>
      <c r="D3" s="90"/>
      <c r="E3" s="90"/>
      <c r="F3" s="90"/>
      <c r="G3" s="90"/>
      <c r="H3" s="90"/>
      <c r="I3" s="90"/>
    </row>
    <row r="4" spans="2:14" ht="13.9" customHeight="1">
      <c r="B4" s="90"/>
      <c r="C4" s="90" t="s">
        <v>11</v>
      </c>
      <c r="D4" s="92"/>
      <c r="E4" s="90"/>
      <c r="F4" s="90"/>
      <c r="G4" s="90"/>
      <c r="H4" s="90"/>
      <c r="I4" s="90"/>
    </row>
    <row r="5" spans="2:14" ht="13.9" customHeight="1">
      <c r="B5" s="90"/>
      <c r="C5" s="93" t="s">
        <v>100</v>
      </c>
      <c r="D5" s="94"/>
      <c r="E5" s="95"/>
      <c r="F5" s="95"/>
      <c r="G5" s="95"/>
      <c r="H5" s="95"/>
      <c r="I5" s="96"/>
    </row>
    <row r="6" spans="2:14" ht="13.9" customHeight="1">
      <c r="B6" s="90"/>
      <c r="C6" s="90" t="s">
        <v>217</v>
      </c>
      <c r="D6" s="90"/>
      <c r="E6" s="90"/>
      <c r="F6" s="90"/>
      <c r="G6" s="90"/>
      <c r="H6" s="90"/>
      <c r="I6" s="96"/>
      <c r="M6" s="97" t="str">
        <f>IF(COUNTA(A8:H12)&gt;0,"○","")</f>
        <v/>
      </c>
      <c r="N6" s="88" t="s">
        <v>158</v>
      </c>
    </row>
    <row r="7" spans="2:14" ht="37.5" customHeight="1">
      <c r="B7" s="90"/>
      <c r="C7" s="46" t="s">
        <v>71</v>
      </c>
      <c r="D7" s="47" t="s">
        <v>29</v>
      </c>
      <c r="E7" s="48" t="s">
        <v>72</v>
      </c>
      <c r="F7" s="46" t="s">
        <v>76</v>
      </c>
      <c r="G7" s="49" t="s">
        <v>73</v>
      </c>
      <c r="H7" s="50" t="s">
        <v>74</v>
      </c>
      <c r="I7" s="96"/>
    </row>
    <row r="8" spans="2:14" s="105" customFormat="1" ht="24.65" customHeight="1">
      <c r="B8" s="98"/>
      <c r="C8" s="99"/>
      <c r="D8" s="100"/>
      <c r="E8" s="101"/>
      <c r="F8" s="102"/>
      <c r="G8" s="103"/>
      <c r="H8" s="103"/>
      <c r="I8" s="104"/>
    </row>
    <row r="9" spans="2:14" s="105" customFormat="1" ht="24.65" customHeight="1">
      <c r="B9" s="98"/>
      <c r="C9" s="99"/>
      <c r="D9" s="100"/>
      <c r="E9" s="101"/>
      <c r="F9" s="102"/>
      <c r="G9" s="103"/>
      <c r="H9" s="103"/>
      <c r="I9" s="104"/>
    </row>
    <row r="10" spans="2:14" s="105" customFormat="1" ht="24.65" customHeight="1">
      <c r="B10" s="98"/>
      <c r="C10" s="99"/>
      <c r="D10" s="100"/>
      <c r="E10" s="101"/>
      <c r="F10" s="102"/>
      <c r="G10" s="103"/>
      <c r="H10" s="103"/>
      <c r="I10" s="104"/>
    </row>
    <row r="11" spans="2:14" s="105" customFormat="1" ht="24.65" customHeight="1">
      <c r="B11" s="98"/>
      <c r="C11" s="99"/>
      <c r="D11" s="100"/>
      <c r="E11" s="101"/>
      <c r="F11" s="102"/>
      <c r="G11" s="103"/>
      <c r="H11" s="103"/>
      <c r="I11" s="104"/>
    </row>
    <row r="12" spans="2:14" s="105" customFormat="1" ht="24.65" customHeight="1">
      <c r="B12" s="98"/>
      <c r="C12" s="99"/>
      <c r="D12" s="100"/>
      <c r="E12" s="101"/>
      <c r="F12" s="102"/>
      <c r="G12" s="103"/>
      <c r="H12" s="103"/>
      <c r="I12" s="104"/>
    </row>
    <row r="13" spans="2:14" ht="13.9" customHeight="1">
      <c r="B13" s="90"/>
      <c r="C13" s="90" t="s">
        <v>70</v>
      </c>
      <c r="D13" s="90"/>
      <c r="E13" s="90"/>
      <c r="F13" s="90"/>
      <c r="G13" s="90"/>
      <c r="H13" s="90"/>
      <c r="I13" s="90"/>
    </row>
    <row r="14" spans="2:14" ht="13.9" customHeight="1">
      <c r="B14" s="90"/>
      <c r="C14" s="106"/>
      <c r="D14" s="106"/>
      <c r="E14" s="106"/>
      <c r="F14" s="106"/>
      <c r="G14" s="106"/>
      <c r="H14" s="106"/>
      <c r="I14" s="90"/>
    </row>
    <row r="15" spans="2:14" ht="13.9" customHeight="1">
      <c r="B15" s="90"/>
      <c r="C15" s="106"/>
      <c r="D15" s="106"/>
      <c r="E15" s="106"/>
      <c r="F15" s="106"/>
      <c r="G15" s="106"/>
      <c r="H15" s="106"/>
      <c r="I15" s="90"/>
    </row>
    <row r="16" spans="2:14" ht="13.9" customHeight="1">
      <c r="B16" s="90"/>
      <c r="C16" s="106"/>
      <c r="D16" s="106"/>
      <c r="E16" s="106"/>
      <c r="F16" s="106"/>
      <c r="G16" s="106"/>
      <c r="H16" s="106"/>
      <c r="I16" s="90"/>
    </row>
    <row r="17" spans="2:9" ht="13.9" customHeight="1">
      <c r="B17" s="90"/>
      <c r="C17" s="106"/>
      <c r="D17" s="106"/>
      <c r="E17" s="106"/>
      <c r="F17" s="106"/>
      <c r="G17" s="106"/>
      <c r="H17" s="106"/>
      <c r="I17" s="90"/>
    </row>
    <row r="18" spans="2:9" ht="13.9" customHeight="1">
      <c r="B18" s="90"/>
      <c r="C18" s="106"/>
      <c r="D18" s="106"/>
      <c r="E18" s="106"/>
      <c r="F18" s="106"/>
      <c r="G18" s="106"/>
      <c r="H18" s="106"/>
      <c r="I18" s="90"/>
    </row>
    <row r="19" spans="2:9" ht="13.9" customHeight="1">
      <c r="B19" s="90"/>
      <c r="C19" s="106"/>
      <c r="D19" s="106"/>
      <c r="E19" s="106"/>
      <c r="F19" s="106"/>
      <c r="G19" s="106"/>
      <c r="H19" s="106"/>
      <c r="I19" s="90"/>
    </row>
    <row r="20" spans="2:9" ht="13.9" customHeight="1">
      <c r="B20" s="90"/>
      <c r="C20" s="106"/>
      <c r="D20" s="106"/>
      <c r="E20" s="106"/>
      <c r="F20" s="106"/>
      <c r="G20" s="106"/>
      <c r="H20" s="106"/>
      <c r="I20" s="90"/>
    </row>
    <row r="21" spans="2:9" ht="13.9" customHeight="1">
      <c r="B21" s="90"/>
      <c r="C21" s="106"/>
      <c r="D21" s="106"/>
      <c r="E21" s="106"/>
      <c r="F21" s="106"/>
      <c r="G21" s="106"/>
      <c r="H21" s="106"/>
      <c r="I21" s="90"/>
    </row>
    <row r="22" spans="2:9" ht="13.9" customHeight="1">
      <c r="B22" s="90"/>
      <c r="C22" s="106"/>
      <c r="D22" s="106"/>
      <c r="E22" s="106"/>
      <c r="F22" s="106"/>
      <c r="G22" s="106"/>
      <c r="H22" s="106"/>
      <c r="I22" s="90"/>
    </row>
    <row r="23" spans="2:9">
      <c r="B23" s="90"/>
      <c r="C23" s="90"/>
      <c r="D23" s="90"/>
      <c r="E23" s="90"/>
      <c r="F23" s="90"/>
      <c r="G23" s="90"/>
      <c r="H23" s="90"/>
      <c r="I23" s="90"/>
    </row>
  </sheetData>
  <sheetProtection formatCells="0" insertRows="0" deleteRows="0"/>
  <customSheetViews>
    <customSheetView guid="{C0B37949-AEE7-4025-9C63-13C9CCCA9BBA}" scale="55" showPageBreaks="1" showGridLines="0" printArea="1" view="pageBreakPreview">
      <pane ySplit="2" topLeftCell="A3" activePane="bottomLeft" state="frozen"/>
      <selection pane="bottomLeft" activeCell="B3" sqref="B3"/>
      <colBreaks count="1" manualBreakCount="1">
        <brk id="5" min="2" max="116" man="1"/>
      </colBreaks>
      <pageMargins left="0.59055118110236227" right="0.59055118110236227" top="0.78740157480314965" bottom="0.39370078740157483" header="0.19685039370078741" footer="0.19685039370078741"/>
      <printOptions horizontalCentered="1"/>
      <pageSetup paperSize="9" scale="50" fitToHeight="3" pageOrder="overThenDown" orientation="portrait" blackAndWhite="1" r:id="rId1"/>
      <headerFooter>
        <oddFooter>&amp;C&amp;"ＭＳ 明朝,標準"&amp;14- &amp;P-3 -</oddFooter>
      </headerFooter>
    </customSheetView>
  </customSheetViews>
  <phoneticPr fontId="34"/>
  <printOptions horizontalCentered="1"/>
  <pageMargins left="0.59055118110236227" right="0.59055118110236227" top="0.78740157480314965" bottom="0.39370078740157483" header="0.19685039370078741" footer="0.19685039370078741"/>
  <pageSetup paperSize="9" fitToHeight="3" pageOrder="overThenDown" orientation="portrait" blackAndWhite="1" r:id="rId2"/>
  <headerFooter>
    <oddFooter>&amp;C&amp;"ＭＳ 明朝,標準"&amp;7- &amp;P-3 -</oddFooter>
  </headerFooter>
  <colBreaks count="1" manualBreakCount="1">
    <brk id="5" min="2" max="116" man="1"/>
  </colBreaks>
  <drawing r:id="rId3"/>
  <legacyDrawing r:id="rId4"/>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16">
    <tabColor rgb="FF00B050"/>
  </sheetPr>
  <dimension ref="B1:N23"/>
  <sheetViews>
    <sheetView workbookViewId="0"/>
  </sheetViews>
  <sheetFormatPr defaultColWidth="9.33203125" defaultRowHeight="8.5"/>
  <cols>
    <col min="1" max="2" width="1.77734375" style="91" customWidth="1"/>
    <col min="3" max="8" width="34.6640625" style="91" customWidth="1"/>
    <col min="9" max="9" width="1.77734375" style="91" customWidth="1"/>
    <col min="10" max="16384" width="9.33203125" style="91"/>
  </cols>
  <sheetData>
    <row r="1" spans="2:14" s="88" customFormat="1" ht="13.9" customHeight="1">
      <c r="B1" s="107" t="s">
        <v>99</v>
      </c>
      <c r="E1" s="89"/>
      <c r="F1" s="89"/>
    </row>
    <row r="2" spans="2:14" s="88" customFormat="1" ht="48" customHeight="1">
      <c r="C2" s="87"/>
      <c r="J2" s="89"/>
    </row>
    <row r="3" spans="2:14" ht="13.9" customHeight="1">
      <c r="B3" s="90"/>
      <c r="C3" s="90" t="s">
        <v>9</v>
      </c>
      <c r="D3" s="90"/>
      <c r="E3" s="90"/>
      <c r="F3" s="90"/>
      <c r="G3" s="90"/>
      <c r="H3" s="90"/>
      <c r="I3" s="90"/>
    </row>
    <row r="4" spans="2:14" ht="13.9" customHeight="1">
      <c r="B4" s="90"/>
      <c r="C4" s="90" t="s">
        <v>11</v>
      </c>
      <c r="D4" s="92"/>
      <c r="E4" s="90"/>
      <c r="F4" s="90"/>
      <c r="G4" s="90"/>
      <c r="H4" s="90"/>
      <c r="I4" s="90"/>
    </row>
    <row r="5" spans="2:14" ht="13.9" customHeight="1">
      <c r="B5" s="90"/>
      <c r="C5" s="93" t="s">
        <v>100</v>
      </c>
      <c r="D5" s="94"/>
      <c r="E5" s="95"/>
      <c r="F5" s="95"/>
      <c r="G5" s="95"/>
      <c r="H5" s="95"/>
      <c r="I5" s="96"/>
    </row>
    <row r="6" spans="2:14" ht="13.9" customHeight="1">
      <c r="B6" s="90"/>
      <c r="C6" s="90" t="s">
        <v>91</v>
      </c>
      <c r="D6" s="90"/>
      <c r="E6" s="90"/>
      <c r="F6" s="90"/>
      <c r="G6" s="90"/>
      <c r="H6" s="90"/>
      <c r="I6" s="96"/>
      <c r="M6" s="97" t="str">
        <f>IF(COUNTA(A8:H12)&gt;0,"○","")</f>
        <v/>
      </c>
      <c r="N6" s="88" t="s">
        <v>158</v>
      </c>
    </row>
    <row r="7" spans="2:14" ht="37.5" customHeight="1">
      <c r="B7" s="90"/>
      <c r="C7" s="46" t="s">
        <v>71</v>
      </c>
      <c r="D7" s="47" t="s">
        <v>29</v>
      </c>
      <c r="E7" s="48" t="s">
        <v>72</v>
      </c>
      <c r="F7" s="46" t="s">
        <v>76</v>
      </c>
      <c r="G7" s="49" t="s">
        <v>73</v>
      </c>
      <c r="H7" s="50" t="s">
        <v>74</v>
      </c>
      <c r="I7" s="96"/>
    </row>
    <row r="8" spans="2:14" s="105" customFormat="1" ht="24.65" customHeight="1">
      <c r="B8" s="98"/>
      <c r="C8" s="99"/>
      <c r="D8" s="100"/>
      <c r="E8" s="101"/>
      <c r="F8" s="102"/>
      <c r="G8" s="103"/>
      <c r="H8" s="103"/>
      <c r="I8" s="104"/>
    </row>
    <row r="9" spans="2:14" s="105" customFormat="1" ht="24.65" customHeight="1">
      <c r="B9" s="98"/>
      <c r="C9" s="99"/>
      <c r="D9" s="100"/>
      <c r="E9" s="101"/>
      <c r="F9" s="102"/>
      <c r="G9" s="103"/>
      <c r="H9" s="103"/>
      <c r="I9" s="104"/>
    </row>
    <row r="10" spans="2:14" s="105" customFormat="1" ht="24.65" customHeight="1">
      <c r="B10" s="98"/>
      <c r="C10" s="99"/>
      <c r="D10" s="100"/>
      <c r="E10" s="101"/>
      <c r="F10" s="102"/>
      <c r="G10" s="103"/>
      <c r="H10" s="103"/>
      <c r="I10" s="104"/>
    </row>
    <row r="11" spans="2:14" s="105" customFormat="1" ht="24.65" customHeight="1">
      <c r="B11" s="98"/>
      <c r="C11" s="99"/>
      <c r="D11" s="100"/>
      <c r="E11" s="101"/>
      <c r="F11" s="102"/>
      <c r="G11" s="103"/>
      <c r="H11" s="103"/>
      <c r="I11" s="104"/>
    </row>
    <row r="12" spans="2:14" s="105" customFormat="1" ht="24.65" customHeight="1">
      <c r="B12" s="98"/>
      <c r="C12" s="99"/>
      <c r="D12" s="100"/>
      <c r="E12" s="101"/>
      <c r="F12" s="102"/>
      <c r="G12" s="103"/>
      <c r="H12" s="103"/>
      <c r="I12" s="104"/>
    </row>
    <row r="13" spans="2:14" ht="13.9" customHeight="1">
      <c r="B13" s="90"/>
      <c r="C13" s="90" t="s">
        <v>70</v>
      </c>
      <c r="D13" s="90"/>
      <c r="E13" s="90"/>
      <c r="F13" s="90"/>
      <c r="G13" s="90"/>
      <c r="H13" s="90"/>
      <c r="I13" s="90"/>
    </row>
    <row r="14" spans="2:14" ht="13.9" customHeight="1">
      <c r="B14" s="90"/>
      <c r="C14" s="106"/>
      <c r="D14" s="106"/>
      <c r="E14" s="106"/>
      <c r="F14" s="106"/>
      <c r="G14" s="106"/>
      <c r="H14" s="106"/>
      <c r="I14" s="90"/>
    </row>
    <row r="15" spans="2:14" ht="13.9" customHeight="1">
      <c r="B15" s="90"/>
      <c r="C15" s="106"/>
      <c r="D15" s="106"/>
      <c r="E15" s="106"/>
      <c r="F15" s="106"/>
      <c r="G15" s="106"/>
      <c r="H15" s="106"/>
      <c r="I15" s="90"/>
    </row>
    <row r="16" spans="2:14" ht="13.9" customHeight="1">
      <c r="B16" s="90"/>
      <c r="C16" s="106"/>
      <c r="D16" s="106"/>
      <c r="E16" s="106"/>
      <c r="F16" s="106"/>
      <c r="G16" s="106"/>
      <c r="H16" s="106"/>
      <c r="I16" s="90"/>
    </row>
    <row r="17" spans="2:9" ht="13.9" customHeight="1">
      <c r="B17" s="90"/>
      <c r="C17" s="106"/>
      <c r="D17" s="106"/>
      <c r="E17" s="106"/>
      <c r="F17" s="106"/>
      <c r="G17" s="106"/>
      <c r="H17" s="106"/>
      <c r="I17" s="90"/>
    </row>
    <row r="18" spans="2:9" ht="13.9" customHeight="1">
      <c r="B18" s="90"/>
      <c r="C18" s="106"/>
      <c r="D18" s="106"/>
      <c r="E18" s="106"/>
      <c r="F18" s="106"/>
      <c r="G18" s="106"/>
      <c r="H18" s="106"/>
      <c r="I18" s="90"/>
    </row>
    <row r="19" spans="2:9" ht="13.9" customHeight="1">
      <c r="B19" s="90"/>
      <c r="C19" s="106"/>
      <c r="D19" s="106"/>
      <c r="E19" s="106"/>
      <c r="F19" s="106"/>
      <c r="G19" s="106"/>
      <c r="H19" s="106"/>
      <c r="I19" s="90"/>
    </row>
    <row r="20" spans="2:9" ht="13.9" customHeight="1">
      <c r="B20" s="90"/>
      <c r="C20" s="106"/>
      <c r="D20" s="106"/>
      <c r="E20" s="106"/>
      <c r="F20" s="106"/>
      <c r="G20" s="106"/>
      <c r="H20" s="106"/>
      <c r="I20" s="90"/>
    </row>
    <row r="21" spans="2:9" ht="13.9" customHeight="1">
      <c r="B21" s="90"/>
      <c r="C21" s="106"/>
      <c r="D21" s="106"/>
      <c r="E21" s="106"/>
      <c r="F21" s="106"/>
      <c r="G21" s="106"/>
      <c r="H21" s="106"/>
      <c r="I21" s="90"/>
    </row>
    <row r="22" spans="2:9" ht="13.9" customHeight="1">
      <c r="B22" s="90"/>
      <c r="C22" s="106"/>
      <c r="D22" s="106"/>
      <c r="E22" s="106"/>
      <c r="F22" s="106"/>
      <c r="G22" s="106"/>
      <c r="H22" s="106"/>
      <c r="I22" s="90"/>
    </row>
    <row r="23" spans="2:9">
      <c r="B23" s="90"/>
      <c r="C23" s="90"/>
      <c r="D23" s="90"/>
      <c r="E23" s="90"/>
      <c r="F23" s="90"/>
      <c r="G23" s="90"/>
      <c r="H23" s="90"/>
      <c r="I23" s="90"/>
    </row>
  </sheetData>
  <sheetProtection formatCells="0" insertRows="0" deleteRows="0"/>
  <customSheetViews>
    <customSheetView guid="{C0B37949-AEE7-4025-9C63-13C9CCCA9BBA}" scale="55" showPageBreaks="1" showGridLines="0" printArea="1" view="pageBreakPreview">
      <pane ySplit="2" topLeftCell="A3" activePane="bottomLeft" state="frozen"/>
      <selection pane="bottomLeft" activeCell="B3" sqref="B3"/>
      <colBreaks count="1" manualBreakCount="1">
        <brk id="5" min="2" max="116" man="1"/>
      </colBreaks>
      <pageMargins left="0.59055118110236227" right="0.59055118110236227" top="0.78740157480314965" bottom="0.39370078740157483" header="0.19685039370078741" footer="0.19685039370078741"/>
      <printOptions horizontalCentered="1"/>
      <pageSetup paperSize="9" scale="50" fitToHeight="3" pageOrder="overThenDown" orientation="portrait" blackAndWhite="1" r:id="rId1"/>
      <headerFooter>
        <oddFooter>&amp;C&amp;"ＭＳ 明朝,標準"&amp;14- &amp;P-3 -</oddFooter>
      </headerFooter>
    </customSheetView>
  </customSheetViews>
  <phoneticPr fontId="34"/>
  <printOptions horizontalCentered="1"/>
  <pageMargins left="0.59055118110236227" right="0.59055118110236227" top="0.78740157480314965" bottom="0.39370078740157483" header="0.19685039370078741" footer="0.19685039370078741"/>
  <pageSetup paperSize="9" fitToHeight="3" pageOrder="overThenDown" orientation="portrait" blackAndWhite="1" r:id="rId2"/>
  <headerFooter>
    <oddFooter>&amp;C&amp;"ＭＳ 明朝,標準"&amp;7- &amp;P-3 -</oddFooter>
  </headerFooter>
  <colBreaks count="1" manualBreakCount="1">
    <brk id="5" min="2" max="116" man="1"/>
  </colBreaks>
  <drawing r:id="rId3"/>
  <legacy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62">
    <tabColor rgb="FF00B0F0"/>
  </sheetPr>
  <dimension ref="A1:AV135"/>
  <sheetViews>
    <sheetView topLeftCell="A22" workbookViewId="0">
      <selection activeCell="E18" sqref="E18"/>
    </sheetView>
  </sheetViews>
  <sheetFormatPr defaultColWidth="9.33203125" defaultRowHeight="12"/>
  <cols>
    <col min="1" max="1" width="9.33203125" style="358" customWidth="1"/>
    <col min="2" max="2" width="11.33203125" style="358" customWidth="1"/>
    <col min="3" max="3" width="23.77734375" style="358" customWidth="1"/>
    <col min="4" max="4" width="8.77734375" style="358" customWidth="1"/>
    <col min="5" max="24" width="9.33203125" style="358" customWidth="1"/>
    <col min="25" max="16384" width="9.33203125" style="358"/>
  </cols>
  <sheetData>
    <row r="1" spans="1:48">
      <c r="A1" s="358" t="s">
        <v>552</v>
      </c>
    </row>
    <row r="3" spans="1:48">
      <c r="A3" s="358" t="s">
        <v>313</v>
      </c>
      <c r="B3" s="413" t="e">
        <f>IF(#REF!="","",#REF!)</f>
        <v>#REF!</v>
      </c>
      <c r="C3" s="363" t="s">
        <v>203</v>
      </c>
      <c r="D3" s="358" t="e">
        <f>IF(B3="沖縄",10,IF(B3="","","作成不要"))</f>
        <v>#REF!</v>
      </c>
      <c r="E3" s="363"/>
      <c r="F3" s="364"/>
      <c r="G3" s="365" t="s">
        <v>326</v>
      </c>
      <c r="I3" s="362"/>
      <c r="J3" s="356" t="s">
        <v>327</v>
      </c>
      <c r="K3" s="356"/>
      <c r="L3" s="357"/>
      <c r="M3" s="356" t="s">
        <v>328</v>
      </c>
    </row>
    <row r="5" spans="1:48">
      <c r="F5" s="363"/>
      <c r="G5" s="363"/>
      <c r="H5" s="363"/>
      <c r="I5" s="363"/>
      <c r="J5" s="363"/>
      <c r="K5" s="363"/>
      <c r="L5" s="363"/>
      <c r="M5" s="363"/>
      <c r="N5" s="363"/>
      <c r="O5" s="363"/>
      <c r="P5" s="533"/>
      <c r="Q5" s="533"/>
      <c r="R5" s="533"/>
      <c r="S5" s="533"/>
      <c r="T5" s="533"/>
      <c r="U5" s="533"/>
      <c r="V5" s="533"/>
    </row>
    <row r="6" spans="1:48">
      <c r="A6" s="358" t="s">
        <v>397</v>
      </c>
      <c r="AE6" s="358" t="s">
        <v>259</v>
      </c>
    </row>
    <row r="7" spans="1:48">
      <c r="A7" s="507" t="e">
        <f>#REF!</f>
        <v>#REF!</v>
      </c>
      <c r="B7" s="507"/>
      <c r="C7" s="507"/>
      <c r="D7" s="507"/>
      <c r="X7" s="359"/>
      <c r="AB7" s="359" t="s">
        <v>319</v>
      </c>
      <c r="AE7" s="358" t="s">
        <v>309</v>
      </c>
    </row>
    <row r="8" spans="1:48">
      <c r="A8" s="512" t="s">
        <v>308</v>
      </c>
      <c r="B8" s="513"/>
      <c r="C8" s="514"/>
      <c r="D8" s="515"/>
      <c r="E8" s="523" t="s">
        <v>314</v>
      </c>
      <c r="F8" s="523"/>
      <c r="G8" s="523"/>
      <c r="H8" s="523"/>
      <c r="I8" s="523"/>
      <c r="J8" s="523"/>
      <c r="K8" s="523"/>
      <c r="L8" s="523"/>
      <c r="M8" s="523"/>
      <c r="N8" s="523"/>
      <c r="O8" s="523"/>
      <c r="P8" s="523"/>
      <c r="Q8" s="523"/>
      <c r="R8" s="524"/>
      <c r="S8" s="524"/>
      <c r="T8" s="524"/>
      <c r="U8" s="524"/>
      <c r="V8" s="524"/>
      <c r="W8" s="524"/>
      <c r="X8" s="524"/>
      <c r="Y8" s="524"/>
      <c r="Z8" s="523"/>
      <c r="AA8" s="523"/>
      <c r="AB8" s="523"/>
      <c r="AH8" s="358" t="s">
        <v>361</v>
      </c>
      <c r="AI8" s="358" t="s">
        <v>362</v>
      </c>
      <c r="AJ8" s="358" t="s">
        <v>354</v>
      </c>
      <c r="AK8" s="358" t="s">
        <v>355</v>
      </c>
      <c r="AL8" s="358" t="s">
        <v>356</v>
      </c>
      <c r="AM8" s="358" t="s">
        <v>357</v>
      </c>
      <c r="AN8" s="358" t="s">
        <v>358</v>
      </c>
      <c r="AO8" s="358" t="s">
        <v>359</v>
      </c>
      <c r="AP8" s="358" t="s">
        <v>360</v>
      </c>
      <c r="AQ8" s="358" t="s">
        <v>329</v>
      </c>
      <c r="AR8" s="358" t="s">
        <v>330</v>
      </c>
      <c r="AS8" s="358" t="s">
        <v>331</v>
      </c>
      <c r="AT8" s="358" t="s">
        <v>332</v>
      </c>
      <c r="AU8" s="358" t="s">
        <v>333</v>
      </c>
      <c r="AV8" s="358" t="s">
        <v>334</v>
      </c>
    </row>
    <row r="9" spans="1:48">
      <c r="A9" s="516"/>
      <c r="B9" s="517"/>
      <c r="C9" s="518"/>
      <c r="D9" s="519"/>
      <c r="E9" s="366" t="s">
        <v>343</v>
      </c>
      <c r="F9" s="366" t="s">
        <v>344</v>
      </c>
      <c r="G9" s="366" t="s">
        <v>345</v>
      </c>
      <c r="H9" s="366" t="s">
        <v>346</v>
      </c>
      <c r="I9" s="366" t="s">
        <v>347</v>
      </c>
      <c r="J9" s="366" t="s">
        <v>348</v>
      </c>
      <c r="K9" s="366" t="s">
        <v>349</v>
      </c>
      <c r="L9" s="366" t="s">
        <v>336</v>
      </c>
      <c r="M9" s="366" t="s">
        <v>337</v>
      </c>
      <c r="N9" s="366" t="s">
        <v>338</v>
      </c>
      <c r="O9" s="366" t="s">
        <v>339</v>
      </c>
      <c r="P9" s="366" t="s">
        <v>340</v>
      </c>
      <c r="Q9" s="366" t="s">
        <v>341</v>
      </c>
      <c r="R9" s="366" t="s">
        <v>342</v>
      </c>
      <c r="S9" s="366" t="s">
        <v>320</v>
      </c>
      <c r="T9" s="366" t="s">
        <v>321</v>
      </c>
      <c r="U9" s="366" t="s">
        <v>322</v>
      </c>
      <c r="V9" s="366" t="s">
        <v>323</v>
      </c>
      <c r="W9" s="366" t="s">
        <v>324</v>
      </c>
      <c r="X9" s="366" t="s">
        <v>325</v>
      </c>
      <c r="Y9" s="366" t="s">
        <v>350</v>
      </c>
      <c r="Z9" s="366" t="s">
        <v>351</v>
      </c>
      <c r="AA9" s="366" t="s">
        <v>352</v>
      </c>
      <c r="AB9" s="366" t="s">
        <v>353</v>
      </c>
      <c r="AC9" s="367"/>
      <c r="AF9" s="358">
        <v>1</v>
      </c>
      <c r="AG9" s="358" t="s">
        <v>109</v>
      </c>
      <c r="AH9" s="368"/>
      <c r="AI9" s="368"/>
      <c r="AJ9" s="368"/>
      <c r="AK9" s="368"/>
      <c r="AL9" s="368"/>
      <c r="AM9" s="368"/>
      <c r="AN9" s="368"/>
      <c r="AO9" s="368"/>
      <c r="AP9" s="368"/>
      <c r="AQ9" s="368"/>
      <c r="AR9" s="368"/>
      <c r="AS9" s="368"/>
      <c r="AT9" s="368"/>
      <c r="AU9" s="368"/>
      <c r="AV9" s="368"/>
    </row>
    <row r="10" spans="1:48">
      <c r="A10" s="512" t="s">
        <v>335</v>
      </c>
      <c r="B10" s="514"/>
      <c r="C10" s="515"/>
      <c r="D10" s="403" t="s">
        <v>309</v>
      </c>
      <c r="E10" s="371"/>
      <c r="F10" s="371"/>
      <c r="G10" s="371"/>
      <c r="H10" s="371"/>
      <c r="I10" s="371"/>
      <c r="J10" s="369" t="e">
        <f>IF($D$3="","",IF($D$3="作成不要","",AH$18))</f>
        <v>#REF!</v>
      </c>
      <c r="K10" s="369" t="e">
        <f t="shared" ref="K10:X10" si="0">IF($D$3="","",IF($D$3="作成不要","",AI$18))</f>
        <v>#REF!</v>
      </c>
      <c r="L10" s="369" t="e">
        <f t="shared" si="0"/>
        <v>#REF!</v>
      </c>
      <c r="M10" s="369" t="e">
        <f t="shared" si="0"/>
        <v>#REF!</v>
      </c>
      <c r="N10" s="369" t="e">
        <f t="shared" si="0"/>
        <v>#REF!</v>
      </c>
      <c r="O10" s="369" t="e">
        <f t="shared" si="0"/>
        <v>#REF!</v>
      </c>
      <c r="P10" s="369" t="e">
        <f t="shared" si="0"/>
        <v>#REF!</v>
      </c>
      <c r="Q10" s="369" t="e">
        <f t="shared" si="0"/>
        <v>#REF!</v>
      </c>
      <c r="R10" s="369" t="e">
        <f t="shared" si="0"/>
        <v>#REF!</v>
      </c>
      <c r="S10" s="369" t="e">
        <f t="shared" si="0"/>
        <v>#REF!</v>
      </c>
      <c r="T10" s="369" t="e">
        <f t="shared" si="0"/>
        <v>#REF!</v>
      </c>
      <c r="U10" s="369" t="e">
        <f t="shared" si="0"/>
        <v>#REF!</v>
      </c>
      <c r="V10" s="369" t="e">
        <f t="shared" si="0"/>
        <v>#REF!</v>
      </c>
      <c r="W10" s="369" t="e">
        <f t="shared" si="0"/>
        <v>#REF!</v>
      </c>
      <c r="X10" s="369" t="e">
        <f t="shared" si="0"/>
        <v>#REF!</v>
      </c>
      <c r="Y10" s="374"/>
      <c r="Z10" s="371"/>
      <c r="AA10" s="371"/>
      <c r="AB10" s="371"/>
      <c r="AF10" s="358">
        <v>2</v>
      </c>
      <c r="AG10" s="358" t="s">
        <v>103</v>
      </c>
      <c r="AH10" s="368"/>
      <c r="AI10" s="368"/>
      <c r="AJ10" s="368"/>
      <c r="AK10" s="368"/>
      <c r="AL10" s="368"/>
      <c r="AM10" s="368"/>
      <c r="AN10" s="368"/>
      <c r="AO10" s="368"/>
      <c r="AP10" s="368"/>
      <c r="AQ10" s="368"/>
      <c r="AR10" s="368"/>
      <c r="AS10" s="368"/>
      <c r="AT10" s="368"/>
      <c r="AU10" s="368"/>
      <c r="AV10" s="368"/>
    </row>
    <row r="11" spans="1:48">
      <c r="A11" s="525"/>
      <c r="B11" s="518"/>
      <c r="C11" s="526"/>
      <c r="D11" s="403" t="s">
        <v>310</v>
      </c>
      <c r="E11" s="371"/>
      <c r="F11" s="371"/>
      <c r="G11" s="371"/>
      <c r="H11" s="371"/>
      <c r="I11" s="371"/>
      <c r="J11" s="369" t="e">
        <f>IF($D$3="","",IF($D$3="作成不要","",AH$32))</f>
        <v>#REF!</v>
      </c>
      <c r="K11" s="369" t="e">
        <f t="shared" ref="K11:X11" si="1">IF($D$3="","",IF($D$3="作成不要","",AI$32))</f>
        <v>#REF!</v>
      </c>
      <c r="L11" s="369" t="e">
        <f t="shared" si="1"/>
        <v>#REF!</v>
      </c>
      <c r="M11" s="369" t="e">
        <f t="shared" si="1"/>
        <v>#REF!</v>
      </c>
      <c r="N11" s="369" t="e">
        <f t="shared" si="1"/>
        <v>#REF!</v>
      </c>
      <c r="O11" s="369" t="e">
        <f t="shared" si="1"/>
        <v>#REF!</v>
      </c>
      <c r="P11" s="369" t="e">
        <f t="shared" si="1"/>
        <v>#REF!</v>
      </c>
      <c r="Q11" s="369" t="e">
        <f t="shared" si="1"/>
        <v>#REF!</v>
      </c>
      <c r="R11" s="369" t="e">
        <f t="shared" si="1"/>
        <v>#REF!</v>
      </c>
      <c r="S11" s="369" t="e">
        <f t="shared" si="1"/>
        <v>#REF!</v>
      </c>
      <c r="T11" s="369" t="e">
        <f t="shared" si="1"/>
        <v>#REF!</v>
      </c>
      <c r="U11" s="369" t="e">
        <f t="shared" si="1"/>
        <v>#REF!</v>
      </c>
      <c r="V11" s="369" t="e">
        <f t="shared" si="1"/>
        <v>#REF!</v>
      </c>
      <c r="W11" s="369" t="e">
        <f t="shared" si="1"/>
        <v>#REF!</v>
      </c>
      <c r="X11" s="369" t="e">
        <f t="shared" si="1"/>
        <v>#REF!</v>
      </c>
      <c r="Y11" s="374"/>
      <c r="Z11" s="371"/>
      <c r="AA11" s="371"/>
      <c r="AB11" s="371"/>
      <c r="AF11" s="358">
        <v>3</v>
      </c>
      <c r="AG11" s="358" t="s">
        <v>104</v>
      </c>
      <c r="AH11" s="368"/>
      <c r="AI11" s="368"/>
      <c r="AJ11" s="368"/>
      <c r="AK11" s="368"/>
      <c r="AL11" s="368"/>
      <c r="AM11" s="368"/>
      <c r="AN11" s="368"/>
      <c r="AO11" s="368"/>
      <c r="AP11" s="368"/>
      <c r="AQ11" s="368"/>
      <c r="AR11" s="368"/>
      <c r="AS11" s="368"/>
      <c r="AT11" s="368"/>
      <c r="AU11" s="368"/>
      <c r="AV11" s="368"/>
    </row>
    <row r="12" spans="1:48">
      <c r="A12" s="512" t="s">
        <v>312</v>
      </c>
      <c r="B12" s="513"/>
      <c r="C12" s="514"/>
      <c r="D12" s="519"/>
      <c r="E12" s="409"/>
      <c r="F12" s="409"/>
      <c r="G12" s="409"/>
      <c r="H12" s="409"/>
      <c r="I12" s="409"/>
      <c r="J12" s="409"/>
      <c r="K12" s="409"/>
      <c r="L12" s="409"/>
      <c r="M12" s="409"/>
      <c r="N12" s="409"/>
      <c r="O12" s="409"/>
      <c r="P12" s="409"/>
      <c r="Q12" s="409"/>
      <c r="R12" s="409"/>
      <c r="S12" s="409"/>
      <c r="T12" s="409"/>
      <c r="U12" s="409"/>
      <c r="V12" s="409"/>
      <c r="W12" s="409"/>
      <c r="X12" s="409"/>
      <c r="Y12" s="409"/>
      <c r="Z12" s="409"/>
      <c r="AA12" s="409"/>
      <c r="AB12" s="409"/>
      <c r="AF12" s="358">
        <v>4</v>
      </c>
      <c r="AG12" s="358" t="s">
        <v>105</v>
      </c>
      <c r="AH12" s="368"/>
      <c r="AI12" s="368"/>
      <c r="AJ12" s="368"/>
      <c r="AK12" s="368"/>
      <c r="AL12" s="368"/>
      <c r="AM12" s="368"/>
      <c r="AN12" s="368"/>
      <c r="AO12" s="368"/>
      <c r="AP12" s="368"/>
      <c r="AQ12" s="368"/>
      <c r="AR12" s="368"/>
      <c r="AS12" s="368"/>
      <c r="AT12" s="368"/>
      <c r="AU12" s="368"/>
      <c r="AV12" s="368"/>
    </row>
    <row r="13" spans="1:48">
      <c r="A13" s="512" t="s">
        <v>316</v>
      </c>
      <c r="B13" s="513"/>
      <c r="C13" s="514"/>
      <c r="D13" s="515"/>
      <c r="E13" s="372" t="e">
        <f t="shared" ref="E13:O13" si="2">IF($D$3="","",IF($P13="","",SUM($P13,E14,E16)))</f>
        <v>#REF!</v>
      </c>
      <c r="F13" s="373" t="e">
        <f t="shared" si="2"/>
        <v>#REF!</v>
      </c>
      <c r="G13" s="373" t="e">
        <f t="shared" si="2"/>
        <v>#REF!</v>
      </c>
      <c r="H13" s="373" t="e">
        <f t="shared" si="2"/>
        <v>#REF!</v>
      </c>
      <c r="I13" s="373" t="e">
        <f t="shared" si="2"/>
        <v>#REF!</v>
      </c>
      <c r="J13" s="369" t="e">
        <f t="shared" si="2"/>
        <v>#REF!</v>
      </c>
      <c r="K13" s="369" t="e">
        <f t="shared" si="2"/>
        <v>#REF!</v>
      </c>
      <c r="L13" s="369" t="e">
        <f t="shared" si="2"/>
        <v>#REF!</v>
      </c>
      <c r="M13" s="369" t="e">
        <f t="shared" si="2"/>
        <v>#REF!</v>
      </c>
      <c r="N13" s="369" t="e">
        <f t="shared" si="2"/>
        <v>#REF!</v>
      </c>
      <c r="O13" s="369" t="e">
        <f t="shared" si="2"/>
        <v>#REF!</v>
      </c>
      <c r="P13" s="369" t="e">
        <f>IF($P10="","",IF(#REF!="","",#REF!))</f>
        <v>#REF!</v>
      </c>
      <c r="Q13" s="369" t="e">
        <f>IF($D$3="","",IF($P13="","",SUM($P13,Q14,Q16)))</f>
        <v>#REF!</v>
      </c>
      <c r="R13" s="369" t="e">
        <f t="shared" ref="R13:AB13" si="3">IF($D$3="","",IF($P13="","",SUM($P13,R14,R16)))</f>
        <v>#REF!</v>
      </c>
      <c r="S13" s="369" t="e">
        <f t="shared" si="3"/>
        <v>#REF!</v>
      </c>
      <c r="T13" s="369" t="e">
        <f t="shared" si="3"/>
        <v>#REF!</v>
      </c>
      <c r="U13" s="369" t="e">
        <f t="shared" si="3"/>
        <v>#REF!</v>
      </c>
      <c r="V13" s="369" t="e">
        <f t="shared" si="3"/>
        <v>#REF!</v>
      </c>
      <c r="W13" s="369" t="e">
        <f t="shared" si="3"/>
        <v>#REF!</v>
      </c>
      <c r="X13" s="369" t="e">
        <f t="shared" si="3"/>
        <v>#REF!</v>
      </c>
      <c r="Y13" s="369" t="e">
        <f t="shared" si="3"/>
        <v>#REF!</v>
      </c>
      <c r="Z13" s="369" t="e">
        <f t="shared" si="3"/>
        <v>#REF!</v>
      </c>
      <c r="AA13" s="369" t="e">
        <f t="shared" si="3"/>
        <v>#REF!</v>
      </c>
      <c r="AB13" s="369" t="e">
        <f t="shared" si="3"/>
        <v>#REF!</v>
      </c>
      <c r="AF13" s="358">
        <v>5</v>
      </c>
      <c r="AG13" s="358" t="s">
        <v>106</v>
      </c>
      <c r="AH13" s="368"/>
      <c r="AI13" s="368"/>
      <c r="AJ13" s="368"/>
      <c r="AK13" s="368"/>
      <c r="AL13" s="368"/>
      <c r="AM13" s="368"/>
      <c r="AN13" s="368"/>
      <c r="AO13" s="368"/>
      <c r="AP13" s="368"/>
      <c r="AQ13" s="368"/>
      <c r="AR13" s="368"/>
      <c r="AS13" s="368"/>
      <c r="AT13" s="368"/>
      <c r="AU13" s="368"/>
      <c r="AV13" s="368"/>
    </row>
    <row r="14" spans="1:48">
      <c r="A14" s="528" t="s">
        <v>311</v>
      </c>
      <c r="B14" s="527" t="s">
        <v>315</v>
      </c>
      <c r="C14" s="510"/>
      <c r="D14" s="511"/>
      <c r="E14" s="369" t="e">
        <f>IF($D$3="","",IF(D3="作成不要","",IF(#REF!="","",(ROUND(SUM(#REF!)*E10/100,2)+ROUND(SUM(#REF!)*E11/100,2))-(SUM(#REF!)))))</f>
        <v>#REF!</v>
      </c>
      <c r="F14" s="369" t="e">
        <f>IF($D$3="","",IF(D3="作成不要","",IF(#REF!="","",(ROUND(SUM(#REF!)*F10/100,2)+ROUND(SUM(#REF!)*F11/100,2))-(SUM(#REF!)))))</f>
        <v>#REF!</v>
      </c>
      <c r="G14" s="369" t="e">
        <f>IF($D$3="","",IF(D3="作成不要","",IF(#REF!="","",(ROUND(SUM(#REF!)*G10/100,2)+ROUND(SUM(#REF!)*G11/100,2))-(SUM(#REF!)))))</f>
        <v>#REF!</v>
      </c>
      <c r="H14" s="369" t="e">
        <f>IF($D$3="","",IF(D3="作成不要","",IF(#REF!="","",(ROUND(SUM(#REF!)*H10/100,2)+ROUND(SUM(#REF!)*H11/100,2))-(SUM(#REF!)))))</f>
        <v>#REF!</v>
      </c>
      <c r="I14" s="369" t="e">
        <f>IF($D$3="","",IF(D3="作成不要","",IF(#REF!="","",(ROUND(SUM(#REF!)*I10/100,2)+ROUND(SUM(#REF!)*I11/100,2))-(SUM(#REF!)))))</f>
        <v>#REF!</v>
      </c>
      <c r="J14" s="369" t="e">
        <f>IF($D$3="","",IF(D3="作成不要","",IF(#REF!="","",(ROUND(SUM(#REF!)*J10/100,2)+ROUND(SUM(#REF!)*J11/100,2))-(SUM(#REF!)))))</f>
        <v>#REF!</v>
      </c>
      <c r="K14" s="369" t="e">
        <f>IF($D$3="","",IF(D3="作成不要","",IF(#REF!="","",(ROUND(SUM(#REF!)*K10/100,2)+ROUND(SUM(#REF!)*K11/100,2))-(SUM(#REF!)))))</f>
        <v>#REF!</v>
      </c>
      <c r="L14" s="369" t="e">
        <f>IF($D$3="","",IF(D3="作成不要","",IF(#REF!="","",(ROUND(SUM(#REF!)*L10/100,2)+ROUND(SUM(#REF!)*L11/100,2))-(SUM(#REF!)))))</f>
        <v>#REF!</v>
      </c>
      <c r="M14" s="369" t="e">
        <f>IF($D$3="","",IF(D3="作成不要","",IF(#REF!="","",(ROUND(SUM(#REF!)*M10/100,2)+ROUND(SUM(#REF!)*M11/100,2))-(SUM(#REF!)))))</f>
        <v>#REF!</v>
      </c>
      <c r="N14" s="369" t="e">
        <f>IF($D$3="","",IF(D3="作成不要","",IF(#REF!="","",(ROUND(SUM(#REF!)*N10/100,2)+ROUND(SUM(#REF!)*N11/100,2))-(SUM(#REF!)))))</f>
        <v>#REF!</v>
      </c>
      <c r="O14" s="369" t="e">
        <f>IF($D$3="","",IF(D3="作成不要","",IF(#REF!="","",(ROUND(SUM(#REF!)*O10/100,2)+ROUND(SUM(#REF!)*O11/100,2))-(SUM(#REF!)))))</f>
        <v>#REF!</v>
      </c>
      <c r="P14" s="376" t="s">
        <v>116</v>
      </c>
      <c r="Q14" s="369" t="e">
        <f>IF($D$3="","",IF(D3="作成不要","",IF(#REF!="","",(ROUND(SUM(#REF!)*Q10/100,2)+ROUND(SUM(#REF!)*Q11/100,2))-(SUM(#REF!)))))</f>
        <v>#REF!</v>
      </c>
      <c r="R14" s="369" t="e">
        <f>IF($D$3="","",IF(D3="作成不要","",IF(#REF!="","",(ROUND(SUM(#REF!)*R10/100,2)+ROUND(SUM(#REF!)*R11/100,2))-(SUM(#REF!)))))</f>
        <v>#REF!</v>
      </c>
      <c r="S14" s="369" t="e">
        <f>IF($D$3="","",IF(C3="作成不要","",IF(#REF!="","",(ROUND(SUM(#REF!)*S10/100,2)+ROUND(SUM(#REF!)*S11/100,2))-(SUM(#REF!)))))</f>
        <v>#REF!</v>
      </c>
      <c r="T14" s="369" t="e">
        <f>IF($D$3="","",IF(D3="作成不要","",IF(#REF!="","",(ROUND(SUM(#REF!)*T10/100,2)+ROUND(SUM(#REF!)*T11/100,2))-(SUM(#REF!)))))</f>
        <v>#REF!</v>
      </c>
      <c r="U14" s="369" t="e">
        <f>IF($D$3="","",IF(D3="作成不要","",IF(#REF!="","",(ROUND(SUM(#REF!)*U10/100,2)+ROUND(SUM(#REF!)*U11/100,2))-(SUM(#REF!)))))</f>
        <v>#REF!</v>
      </c>
      <c r="V14" s="369" t="e">
        <f>IF($D$3="","",IF(D3="作成不要","",IF(#REF!="","",(ROUND(SUM(#REF!)*V10/100,2)+ROUND(SUM(#REF!)*V11/100,2))-(SUM(#REF!)))))</f>
        <v>#REF!</v>
      </c>
      <c r="W14" s="369" t="e">
        <f>IF($D$3="","",IF(D3="作成不要","",IF(#REF!="","",(ROUND(SUM(#REF!)*W10/100,2)+ROUND(SUM(#REF!)*W11/100,2))-(SUM(#REF!)))))</f>
        <v>#REF!</v>
      </c>
      <c r="X14" s="369" t="e">
        <f>IF($D$3="","",IF(D3="作成不要","",IF(#REF!="","",(ROUND(SUM(#REF!)*X10/100,2)+ROUND(SUM(#REF!)*X11/100,2))-(SUM(#REF!)))))</f>
        <v>#REF!</v>
      </c>
      <c r="Y14" s="369" t="e">
        <f>IF($D$3="","",IF(D3="作成不要","",IF(#REF!="","",(ROUND(SUM(#REF!)*Y10/100,2)+ROUND(SUM(#REF!)*Y11/100,2))-(SUM(#REF!)))))</f>
        <v>#REF!</v>
      </c>
      <c r="Z14" s="369" t="e">
        <f>IF($D$3="","",IF(D3="作成不要","",IF(#REF!="","",(ROUND(SUM(#REF!)*Z10/100,2)+ROUND(SUM(#REF!)*Z11/100,2))-(SUM(#REF!)))))</f>
        <v>#REF!</v>
      </c>
      <c r="AA14" s="369" t="e">
        <f>IF($D$3="","",IF(D3="作成不要","",IF(#REF!="","",(ROUND(SUM(#REF!)*AA10/100,2)+ROUND(SUM(#REF!)*AA11/100,2))-(SUM(#REF!)))))</f>
        <v>#REF!</v>
      </c>
      <c r="AB14" s="369" t="e">
        <f>IF($D$3="","",IF(D3="作成不要","",IF(#REF!="","",(ROUND(SUM(#REF!)*AB10/100,2)+ROUND(SUM(#REF!)*AB11/100,2))-(SUM(#REF!)))))</f>
        <v>#REF!</v>
      </c>
      <c r="AF14" s="358">
        <v>6</v>
      </c>
      <c r="AG14" s="358" t="s">
        <v>107</v>
      </c>
      <c r="AH14" s="368"/>
      <c r="AI14" s="368"/>
      <c r="AJ14" s="368"/>
      <c r="AK14" s="368"/>
      <c r="AL14" s="368"/>
      <c r="AM14" s="368"/>
      <c r="AN14" s="368"/>
      <c r="AO14" s="368"/>
      <c r="AP14" s="368"/>
      <c r="AQ14" s="368"/>
      <c r="AR14" s="368"/>
      <c r="AS14" s="368"/>
      <c r="AT14" s="368"/>
      <c r="AU14" s="368"/>
      <c r="AV14" s="368"/>
    </row>
    <row r="15" spans="1:48">
      <c r="A15" s="528"/>
      <c r="B15" s="527" t="s">
        <v>398</v>
      </c>
      <c r="C15" s="510"/>
      <c r="D15" s="511"/>
      <c r="E15" s="473"/>
      <c r="F15" s="473"/>
      <c r="G15" s="473"/>
      <c r="H15" s="473"/>
      <c r="I15" s="473"/>
      <c r="J15" s="473"/>
      <c r="K15" s="473"/>
      <c r="L15" s="473"/>
      <c r="M15" s="473"/>
      <c r="N15" s="473"/>
      <c r="O15" s="473"/>
      <c r="P15" s="473"/>
      <c r="Q15" s="473"/>
      <c r="R15" s="473"/>
      <c r="S15" s="473"/>
      <c r="T15" s="473"/>
      <c r="U15" s="473"/>
      <c r="V15" s="473"/>
      <c r="W15" s="473"/>
      <c r="X15" s="473"/>
      <c r="Y15" s="474"/>
      <c r="Z15" s="474"/>
      <c r="AA15" s="474"/>
      <c r="AB15" s="474"/>
      <c r="AF15" s="358">
        <v>7</v>
      </c>
      <c r="AG15" s="358" t="s">
        <v>110</v>
      </c>
      <c r="AH15" s="368"/>
      <c r="AI15" s="368"/>
      <c r="AJ15" s="368"/>
      <c r="AK15" s="368"/>
      <c r="AL15" s="368"/>
      <c r="AM15" s="368"/>
      <c r="AN15" s="368"/>
      <c r="AO15" s="368"/>
      <c r="AP15" s="368"/>
      <c r="AQ15" s="368"/>
      <c r="AR15" s="368"/>
      <c r="AS15" s="368"/>
      <c r="AT15" s="368"/>
      <c r="AU15" s="368"/>
      <c r="AV15" s="368"/>
    </row>
    <row r="16" spans="1:48">
      <c r="A16" s="516"/>
      <c r="B16" s="527" t="s">
        <v>399</v>
      </c>
      <c r="C16" s="510"/>
      <c r="D16" s="511"/>
      <c r="E16" s="475"/>
      <c r="F16" s="476"/>
      <c r="G16" s="476"/>
      <c r="H16" s="476"/>
      <c r="I16" s="476"/>
      <c r="J16" s="475"/>
      <c r="K16" s="475"/>
      <c r="L16" s="475"/>
      <c r="M16" s="475"/>
      <c r="N16" s="475"/>
      <c r="O16" s="475"/>
      <c r="P16" s="475"/>
      <c r="Q16" s="475"/>
      <c r="R16" s="475"/>
      <c r="S16" s="477"/>
      <c r="T16" s="475"/>
      <c r="U16" s="475"/>
      <c r="V16" s="475"/>
      <c r="W16" s="475"/>
      <c r="X16" s="475"/>
      <c r="Y16" s="476"/>
      <c r="Z16" s="476"/>
      <c r="AA16" s="476"/>
      <c r="AB16" s="476"/>
      <c r="AF16" s="358">
        <v>8</v>
      </c>
      <c r="AG16" s="358" t="s">
        <v>111</v>
      </c>
      <c r="AH16" s="368"/>
      <c r="AI16" s="368"/>
      <c r="AJ16" s="368"/>
      <c r="AK16" s="368"/>
      <c r="AL16" s="368"/>
      <c r="AM16" s="368"/>
      <c r="AN16" s="368"/>
      <c r="AO16" s="368"/>
      <c r="AP16" s="368"/>
      <c r="AQ16" s="368"/>
      <c r="AR16" s="368"/>
      <c r="AS16" s="368"/>
      <c r="AT16" s="368"/>
      <c r="AU16" s="368"/>
      <c r="AV16" s="368"/>
    </row>
    <row r="17" spans="1:48">
      <c r="A17" s="508" t="s">
        <v>317</v>
      </c>
      <c r="B17" s="509"/>
      <c r="C17" s="510"/>
      <c r="D17" s="511"/>
      <c r="E17" s="369" t="e">
        <f t="shared" ref="E17:R17" si="4">IF(OR(E12="",E13=""),"",SUM(E13)-SUM(E12))</f>
        <v>#REF!</v>
      </c>
      <c r="F17" s="369" t="e">
        <f t="shared" si="4"/>
        <v>#REF!</v>
      </c>
      <c r="G17" s="369" t="e">
        <f t="shared" si="4"/>
        <v>#REF!</v>
      </c>
      <c r="H17" s="369" t="e">
        <f t="shared" si="4"/>
        <v>#REF!</v>
      </c>
      <c r="I17" s="369" t="e">
        <f t="shared" si="4"/>
        <v>#REF!</v>
      </c>
      <c r="J17" s="369" t="e">
        <f t="shared" si="4"/>
        <v>#REF!</v>
      </c>
      <c r="K17" s="369" t="e">
        <f t="shared" si="4"/>
        <v>#REF!</v>
      </c>
      <c r="L17" s="369" t="e">
        <f t="shared" si="4"/>
        <v>#REF!</v>
      </c>
      <c r="M17" s="369" t="e">
        <f t="shared" si="4"/>
        <v>#REF!</v>
      </c>
      <c r="N17" s="369" t="e">
        <f t="shared" si="4"/>
        <v>#REF!</v>
      </c>
      <c r="O17" s="369" t="e">
        <f t="shared" si="4"/>
        <v>#REF!</v>
      </c>
      <c r="P17" s="369" t="e">
        <f t="shared" si="4"/>
        <v>#REF!</v>
      </c>
      <c r="Q17" s="369" t="e">
        <f t="shared" si="4"/>
        <v>#REF!</v>
      </c>
      <c r="R17" s="369" t="e">
        <f t="shared" si="4"/>
        <v>#REF!</v>
      </c>
      <c r="S17" s="369" t="e">
        <f t="shared" ref="S17:Y17" si="5">IF(OR(S12="",S13=""),"",SUM(S13)-SUM(S12))</f>
        <v>#REF!</v>
      </c>
      <c r="T17" s="369" t="e">
        <f t="shared" si="5"/>
        <v>#REF!</v>
      </c>
      <c r="U17" s="369" t="e">
        <f t="shared" si="5"/>
        <v>#REF!</v>
      </c>
      <c r="V17" s="369" t="e">
        <f t="shared" si="5"/>
        <v>#REF!</v>
      </c>
      <c r="W17" s="369" t="e">
        <f t="shared" si="5"/>
        <v>#REF!</v>
      </c>
      <c r="X17" s="369" t="e">
        <f t="shared" si="5"/>
        <v>#REF!</v>
      </c>
      <c r="Y17" s="369" t="e">
        <f t="shared" si="5"/>
        <v>#REF!</v>
      </c>
      <c r="Z17" s="369" t="e">
        <f>IF(OR(Z12="",Z13=""),"",SUM(Z13)-SUM(Z12))</f>
        <v>#REF!</v>
      </c>
      <c r="AA17" s="369" t="e">
        <f>IF(OR(AA12="",AA13=""),"",SUM(AA13)-SUM(AA12))</f>
        <v>#REF!</v>
      </c>
      <c r="AB17" s="369" t="e">
        <f>IF(OR(AB12="",AB13=""),"",SUM(AB13)-SUM(AB12))</f>
        <v>#REF!</v>
      </c>
      <c r="AF17" s="358">
        <v>9</v>
      </c>
      <c r="AG17" s="358" t="s">
        <v>112</v>
      </c>
      <c r="AH17" s="368"/>
      <c r="AI17" s="368"/>
      <c r="AJ17" s="368"/>
      <c r="AK17" s="368"/>
      <c r="AL17" s="368"/>
      <c r="AM17" s="368"/>
      <c r="AN17" s="368"/>
      <c r="AO17" s="368"/>
      <c r="AP17" s="368"/>
      <c r="AQ17" s="368"/>
      <c r="AR17" s="368"/>
      <c r="AS17" s="368"/>
      <c r="AT17" s="368"/>
      <c r="AU17" s="368"/>
      <c r="AV17" s="368"/>
    </row>
    <row r="18" spans="1:48">
      <c r="A18" s="508" t="s">
        <v>318</v>
      </c>
      <c r="B18" s="509"/>
      <c r="C18" s="510"/>
      <c r="D18" s="511"/>
      <c r="E18" s="415" t="e">
        <f t="shared" ref="E18:R18" si="6">IF(E17="","",SUM(E17)/SUM(E12))</f>
        <v>#REF!</v>
      </c>
      <c r="F18" s="415" t="e">
        <f t="shared" si="6"/>
        <v>#REF!</v>
      </c>
      <c r="G18" s="415" t="e">
        <f t="shared" si="6"/>
        <v>#REF!</v>
      </c>
      <c r="H18" s="415" t="e">
        <f t="shared" si="6"/>
        <v>#REF!</v>
      </c>
      <c r="I18" s="415" t="e">
        <f t="shared" si="6"/>
        <v>#REF!</v>
      </c>
      <c r="J18" s="415" t="e">
        <f t="shared" si="6"/>
        <v>#REF!</v>
      </c>
      <c r="K18" s="415" t="e">
        <f t="shared" si="6"/>
        <v>#REF!</v>
      </c>
      <c r="L18" s="415" t="e">
        <f t="shared" si="6"/>
        <v>#REF!</v>
      </c>
      <c r="M18" s="415" t="e">
        <f t="shared" si="6"/>
        <v>#REF!</v>
      </c>
      <c r="N18" s="415" t="e">
        <f t="shared" si="6"/>
        <v>#REF!</v>
      </c>
      <c r="O18" s="415" t="e">
        <f t="shared" si="6"/>
        <v>#REF!</v>
      </c>
      <c r="P18" s="415" t="e">
        <f t="shared" si="6"/>
        <v>#REF!</v>
      </c>
      <c r="Q18" s="415" t="e">
        <f t="shared" si="6"/>
        <v>#REF!</v>
      </c>
      <c r="R18" s="415" t="e">
        <f t="shared" si="6"/>
        <v>#REF!</v>
      </c>
      <c r="S18" s="415" t="e">
        <f t="shared" ref="S18:X18" si="7">IF(S17="","",SUM(S17)/SUM(S12))</f>
        <v>#REF!</v>
      </c>
      <c r="T18" s="415" t="e">
        <f t="shared" si="7"/>
        <v>#REF!</v>
      </c>
      <c r="U18" s="415" t="e">
        <f t="shared" si="7"/>
        <v>#REF!</v>
      </c>
      <c r="V18" s="415" t="e">
        <f t="shared" si="7"/>
        <v>#REF!</v>
      </c>
      <c r="W18" s="415" t="e">
        <f t="shared" si="7"/>
        <v>#REF!</v>
      </c>
      <c r="X18" s="415" t="e">
        <f t="shared" si="7"/>
        <v>#REF!</v>
      </c>
      <c r="Y18" s="415" t="e">
        <f>IF(Y17="","",SUM(Y17)/SUM(Y12))</f>
        <v>#REF!</v>
      </c>
      <c r="Z18" s="415" t="e">
        <f>IF(Z17="","",SUM(Z17)/SUM(Z12))</f>
        <v>#REF!</v>
      </c>
      <c r="AA18" s="415" t="e">
        <f>IF(AA17="","",SUM(AA17)/SUM(AA12))</f>
        <v>#REF!</v>
      </c>
      <c r="AB18" s="415" t="e">
        <f>IF(AB17="","",SUM(AB17)/SUM(AB12))</f>
        <v>#REF!</v>
      </c>
      <c r="AF18" s="358">
        <v>10</v>
      </c>
      <c r="AG18" s="358" t="s">
        <v>113</v>
      </c>
      <c r="AH18" s="368">
        <f>最小予備率断面!DE19</f>
        <v>0</v>
      </c>
      <c r="AI18" s="368">
        <f>最小予備率断面!DF19</f>
        <v>0</v>
      </c>
      <c r="AJ18" s="368">
        <f>最小予備率断面!DG19</f>
        <v>0</v>
      </c>
      <c r="AK18" s="368">
        <f>最小予備率断面!DH19</f>
        <v>0</v>
      </c>
      <c r="AL18" s="368">
        <f>最小予備率断面!DI19</f>
        <v>0</v>
      </c>
      <c r="AM18" s="368">
        <f>最小予備率断面!DJ19</f>
        <v>0</v>
      </c>
      <c r="AN18" s="368">
        <f>最小予備率断面!DK19</f>
        <v>0</v>
      </c>
      <c r="AO18" s="368">
        <f>最小予備率断面!DL19</f>
        <v>0</v>
      </c>
      <c r="AP18" s="368">
        <f>最小予備率断面!DM19</f>
        <v>0</v>
      </c>
      <c r="AQ18" s="368">
        <f>最小予備率断面!DN19</f>
        <v>0</v>
      </c>
      <c r="AR18" s="368">
        <f>最小予備率断面!DO19</f>
        <v>0</v>
      </c>
      <c r="AS18" s="368">
        <f>最小予備率断面!DP19</f>
        <v>0</v>
      </c>
      <c r="AT18" s="368">
        <f>最小予備率断面!DQ19</f>
        <v>0</v>
      </c>
      <c r="AU18" s="368">
        <f>最小予備率断面!DR19</f>
        <v>0</v>
      </c>
      <c r="AV18" s="368">
        <f>最小予備率断面!DS19</f>
        <v>0</v>
      </c>
    </row>
    <row r="19" spans="1:48">
      <c r="A19" s="402"/>
      <c r="B19" s="402"/>
      <c r="C19" s="402"/>
      <c r="D19" s="402"/>
      <c r="E19" s="375"/>
      <c r="F19" s="375"/>
      <c r="G19" s="375"/>
      <c r="H19" s="375"/>
      <c r="I19" s="375"/>
      <c r="J19" s="375"/>
      <c r="K19" s="375"/>
      <c r="L19" s="375"/>
      <c r="M19" s="375"/>
      <c r="N19" s="375"/>
      <c r="O19" s="375"/>
      <c r="P19" s="375"/>
      <c r="Q19" s="375"/>
      <c r="R19" s="375"/>
      <c r="S19" s="375"/>
      <c r="T19" s="375"/>
      <c r="U19" s="375"/>
      <c r="V19" s="375"/>
      <c r="W19" s="375"/>
      <c r="X19" s="375"/>
      <c r="Y19" s="375"/>
      <c r="Z19" s="375"/>
      <c r="AA19" s="375"/>
      <c r="AB19" s="375"/>
      <c r="AH19" s="358">
        <v>3</v>
      </c>
      <c r="AI19" s="358">
        <v>4</v>
      </c>
      <c r="AJ19" s="358">
        <v>5</v>
      </c>
      <c r="AK19" s="358">
        <v>6</v>
      </c>
      <c r="AL19" s="358">
        <v>7</v>
      </c>
      <c r="AM19" s="358">
        <v>8</v>
      </c>
      <c r="AN19" s="358">
        <v>9</v>
      </c>
      <c r="AO19" s="358">
        <v>10</v>
      </c>
      <c r="AP19" s="358">
        <v>11</v>
      </c>
      <c r="AQ19" s="358">
        <v>12</v>
      </c>
      <c r="AR19" s="358">
        <v>13</v>
      </c>
      <c r="AS19" s="358">
        <v>14</v>
      </c>
      <c r="AT19" s="358">
        <v>15</v>
      </c>
      <c r="AU19" s="358">
        <v>16</v>
      </c>
      <c r="AV19" s="358">
        <v>17</v>
      </c>
    </row>
    <row r="20" spans="1:48">
      <c r="A20" s="507" t="e">
        <f>A7+366</f>
        <v>#REF!</v>
      </c>
      <c r="B20" s="507"/>
      <c r="C20" s="507"/>
      <c r="D20" s="507"/>
      <c r="E20" s="375"/>
      <c r="F20" s="375"/>
      <c r="G20" s="375"/>
      <c r="H20" s="375"/>
      <c r="I20" s="375"/>
      <c r="J20" s="375"/>
      <c r="K20" s="375"/>
      <c r="L20" s="375"/>
      <c r="M20" s="375"/>
      <c r="N20" s="375"/>
      <c r="O20" s="375"/>
      <c r="P20" s="375"/>
      <c r="Q20" s="375"/>
      <c r="R20" s="375"/>
      <c r="S20" s="375"/>
      <c r="T20" s="375"/>
      <c r="U20" s="375"/>
      <c r="V20" s="375"/>
      <c r="W20" s="375"/>
      <c r="X20" s="375"/>
      <c r="Y20" s="375"/>
      <c r="Z20" s="375"/>
      <c r="AA20" s="375"/>
      <c r="AB20" s="375" t="s">
        <v>319</v>
      </c>
      <c r="AE20" s="358" t="s">
        <v>310</v>
      </c>
    </row>
    <row r="21" spans="1:48">
      <c r="A21" s="512" t="s">
        <v>308</v>
      </c>
      <c r="B21" s="513"/>
      <c r="C21" s="514"/>
      <c r="D21" s="515"/>
      <c r="E21" s="529" t="s">
        <v>314</v>
      </c>
      <c r="F21" s="529"/>
      <c r="G21" s="529"/>
      <c r="H21" s="529"/>
      <c r="I21" s="529"/>
      <c r="J21" s="529"/>
      <c r="K21" s="529"/>
      <c r="L21" s="529"/>
      <c r="M21" s="529"/>
      <c r="N21" s="529"/>
      <c r="O21" s="529"/>
      <c r="P21" s="529"/>
      <c r="Q21" s="529"/>
      <c r="R21" s="529"/>
      <c r="S21" s="529"/>
      <c r="T21" s="529"/>
      <c r="U21" s="529"/>
      <c r="V21" s="529"/>
      <c r="W21" s="529"/>
      <c r="X21" s="529"/>
      <c r="Y21" s="529"/>
      <c r="Z21" s="529"/>
      <c r="AA21" s="529"/>
      <c r="AB21" s="529"/>
    </row>
    <row r="22" spans="1:48">
      <c r="A22" s="516"/>
      <c r="B22" s="517"/>
      <c r="C22" s="518"/>
      <c r="D22" s="519"/>
      <c r="E22" s="361" t="s">
        <v>343</v>
      </c>
      <c r="F22" s="361" t="s">
        <v>344</v>
      </c>
      <c r="G22" s="361" t="s">
        <v>345</v>
      </c>
      <c r="H22" s="361" t="s">
        <v>346</v>
      </c>
      <c r="I22" s="361" t="s">
        <v>347</v>
      </c>
      <c r="J22" s="361" t="s">
        <v>348</v>
      </c>
      <c r="K22" s="361" t="s">
        <v>349</v>
      </c>
      <c r="L22" s="361" t="s">
        <v>336</v>
      </c>
      <c r="M22" s="361" t="s">
        <v>337</v>
      </c>
      <c r="N22" s="361" t="s">
        <v>338</v>
      </c>
      <c r="O22" s="361" t="s">
        <v>339</v>
      </c>
      <c r="P22" s="361" t="s">
        <v>340</v>
      </c>
      <c r="Q22" s="361" t="s">
        <v>341</v>
      </c>
      <c r="R22" s="361" t="s">
        <v>342</v>
      </c>
      <c r="S22" s="361" t="s">
        <v>320</v>
      </c>
      <c r="T22" s="361" t="s">
        <v>321</v>
      </c>
      <c r="U22" s="361" t="s">
        <v>322</v>
      </c>
      <c r="V22" s="361" t="s">
        <v>323</v>
      </c>
      <c r="W22" s="361" t="s">
        <v>324</v>
      </c>
      <c r="X22" s="361" t="s">
        <v>325</v>
      </c>
      <c r="Y22" s="361" t="s">
        <v>350</v>
      </c>
      <c r="Z22" s="361" t="s">
        <v>351</v>
      </c>
      <c r="AA22" s="361" t="s">
        <v>352</v>
      </c>
      <c r="AB22" s="361" t="s">
        <v>353</v>
      </c>
      <c r="AH22" s="358" t="s">
        <v>361</v>
      </c>
      <c r="AI22" s="358" t="s">
        <v>362</v>
      </c>
      <c r="AJ22" s="358" t="s">
        <v>354</v>
      </c>
      <c r="AK22" s="358" t="s">
        <v>355</v>
      </c>
      <c r="AL22" s="358" t="s">
        <v>356</v>
      </c>
      <c r="AM22" s="358" t="s">
        <v>357</v>
      </c>
      <c r="AN22" s="358" t="s">
        <v>358</v>
      </c>
      <c r="AO22" s="358" t="s">
        <v>359</v>
      </c>
      <c r="AP22" s="358" t="s">
        <v>360</v>
      </c>
      <c r="AQ22" s="358" t="s">
        <v>329</v>
      </c>
      <c r="AR22" s="358" t="s">
        <v>330</v>
      </c>
      <c r="AS22" s="358" t="s">
        <v>331</v>
      </c>
      <c r="AT22" s="358" t="s">
        <v>332</v>
      </c>
      <c r="AU22" s="358" t="s">
        <v>333</v>
      </c>
      <c r="AV22" s="358" t="s">
        <v>334</v>
      </c>
    </row>
    <row r="23" spans="1:48">
      <c r="A23" s="512" t="s">
        <v>335</v>
      </c>
      <c r="B23" s="514"/>
      <c r="C23" s="515"/>
      <c r="D23" s="403" t="s">
        <v>309</v>
      </c>
      <c r="E23" s="371"/>
      <c r="F23" s="371"/>
      <c r="G23" s="371"/>
      <c r="H23" s="371"/>
      <c r="I23" s="371"/>
      <c r="J23" s="369" t="e">
        <f t="shared" ref="J23:X23" si="8">IF($D$3="","",IF($D$3="作成不要","",AH$18))</f>
        <v>#REF!</v>
      </c>
      <c r="K23" s="369" t="e">
        <f t="shared" si="8"/>
        <v>#REF!</v>
      </c>
      <c r="L23" s="369" t="e">
        <f t="shared" si="8"/>
        <v>#REF!</v>
      </c>
      <c r="M23" s="369" t="e">
        <f t="shared" si="8"/>
        <v>#REF!</v>
      </c>
      <c r="N23" s="369" t="e">
        <f t="shared" si="8"/>
        <v>#REF!</v>
      </c>
      <c r="O23" s="369" t="e">
        <f t="shared" si="8"/>
        <v>#REF!</v>
      </c>
      <c r="P23" s="369" t="e">
        <f t="shared" si="8"/>
        <v>#REF!</v>
      </c>
      <c r="Q23" s="369" t="e">
        <f t="shared" si="8"/>
        <v>#REF!</v>
      </c>
      <c r="R23" s="369" t="e">
        <f t="shared" si="8"/>
        <v>#REF!</v>
      </c>
      <c r="S23" s="369" t="e">
        <f t="shared" si="8"/>
        <v>#REF!</v>
      </c>
      <c r="T23" s="369" t="e">
        <f t="shared" si="8"/>
        <v>#REF!</v>
      </c>
      <c r="U23" s="369" t="e">
        <f t="shared" si="8"/>
        <v>#REF!</v>
      </c>
      <c r="V23" s="369" t="e">
        <f t="shared" si="8"/>
        <v>#REF!</v>
      </c>
      <c r="W23" s="369" t="e">
        <f t="shared" si="8"/>
        <v>#REF!</v>
      </c>
      <c r="X23" s="369" t="e">
        <f t="shared" si="8"/>
        <v>#REF!</v>
      </c>
      <c r="Y23" s="371"/>
      <c r="Z23" s="371"/>
      <c r="AA23" s="371"/>
      <c r="AB23" s="371"/>
      <c r="AF23" s="358">
        <v>1</v>
      </c>
      <c r="AG23" s="358" t="s">
        <v>109</v>
      </c>
      <c r="AH23" s="368"/>
      <c r="AI23" s="368"/>
      <c r="AJ23" s="368"/>
      <c r="AK23" s="368"/>
      <c r="AL23" s="368"/>
      <c r="AM23" s="368"/>
      <c r="AN23" s="368"/>
      <c r="AO23" s="368"/>
      <c r="AP23" s="368"/>
      <c r="AQ23" s="368"/>
      <c r="AR23" s="368"/>
      <c r="AS23" s="368"/>
      <c r="AT23" s="368"/>
      <c r="AU23" s="368"/>
      <c r="AV23" s="368"/>
    </row>
    <row r="24" spans="1:48">
      <c r="A24" s="525"/>
      <c r="B24" s="518"/>
      <c r="C24" s="526"/>
      <c r="D24" s="403" t="s">
        <v>310</v>
      </c>
      <c r="E24" s="371"/>
      <c r="F24" s="371"/>
      <c r="G24" s="371"/>
      <c r="H24" s="371"/>
      <c r="I24" s="371"/>
      <c r="J24" s="369" t="e">
        <f t="shared" ref="J24:X24" si="9">IF($D$3="","",IF($D$3="作成不要","",AH$32))</f>
        <v>#REF!</v>
      </c>
      <c r="K24" s="369" t="e">
        <f t="shared" si="9"/>
        <v>#REF!</v>
      </c>
      <c r="L24" s="369" t="e">
        <f t="shared" si="9"/>
        <v>#REF!</v>
      </c>
      <c r="M24" s="369" t="e">
        <f t="shared" si="9"/>
        <v>#REF!</v>
      </c>
      <c r="N24" s="369" t="e">
        <f t="shared" si="9"/>
        <v>#REF!</v>
      </c>
      <c r="O24" s="369" t="e">
        <f t="shared" si="9"/>
        <v>#REF!</v>
      </c>
      <c r="P24" s="369" t="e">
        <f t="shared" si="9"/>
        <v>#REF!</v>
      </c>
      <c r="Q24" s="369" t="e">
        <f t="shared" si="9"/>
        <v>#REF!</v>
      </c>
      <c r="R24" s="369" t="e">
        <f t="shared" si="9"/>
        <v>#REF!</v>
      </c>
      <c r="S24" s="369" t="e">
        <f t="shared" si="9"/>
        <v>#REF!</v>
      </c>
      <c r="T24" s="369" t="e">
        <f t="shared" si="9"/>
        <v>#REF!</v>
      </c>
      <c r="U24" s="369" t="e">
        <f t="shared" si="9"/>
        <v>#REF!</v>
      </c>
      <c r="V24" s="369" t="e">
        <f t="shared" si="9"/>
        <v>#REF!</v>
      </c>
      <c r="W24" s="369" t="e">
        <f t="shared" si="9"/>
        <v>#REF!</v>
      </c>
      <c r="X24" s="369" t="e">
        <f t="shared" si="9"/>
        <v>#REF!</v>
      </c>
      <c r="Y24" s="371"/>
      <c r="Z24" s="371"/>
      <c r="AA24" s="371"/>
      <c r="AB24" s="371"/>
      <c r="AF24" s="358">
        <v>2</v>
      </c>
      <c r="AG24" s="358" t="s">
        <v>103</v>
      </c>
      <c r="AH24" s="368"/>
      <c r="AI24" s="368"/>
      <c r="AJ24" s="368"/>
      <c r="AK24" s="368"/>
      <c r="AL24" s="368"/>
      <c r="AM24" s="368"/>
      <c r="AN24" s="368"/>
      <c r="AO24" s="368"/>
      <c r="AP24" s="368"/>
      <c r="AQ24" s="368"/>
      <c r="AR24" s="368"/>
      <c r="AS24" s="368"/>
      <c r="AT24" s="368"/>
      <c r="AU24" s="368"/>
      <c r="AV24" s="368"/>
    </row>
    <row r="25" spans="1:48">
      <c r="A25" s="512" t="s">
        <v>312</v>
      </c>
      <c r="B25" s="513"/>
      <c r="C25" s="514"/>
      <c r="D25" s="519"/>
      <c r="E25" s="410"/>
      <c r="F25" s="410"/>
      <c r="G25" s="410"/>
      <c r="H25" s="410"/>
      <c r="I25" s="410"/>
      <c r="J25" s="410"/>
      <c r="K25" s="410"/>
      <c r="L25" s="410"/>
      <c r="M25" s="410"/>
      <c r="N25" s="410"/>
      <c r="O25" s="410"/>
      <c r="P25" s="410"/>
      <c r="Q25" s="410"/>
      <c r="R25" s="409"/>
      <c r="S25" s="409"/>
      <c r="T25" s="409"/>
      <c r="U25" s="409"/>
      <c r="V25" s="409"/>
      <c r="W25" s="409"/>
      <c r="X25" s="409"/>
      <c r="Y25" s="409"/>
      <c r="Z25" s="410"/>
      <c r="AA25" s="410"/>
      <c r="AB25" s="410"/>
      <c r="AF25" s="358">
        <v>3</v>
      </c>
      <c r="AG25" s="358" t="s">
        <v>104</v>
      </c>
      <c r="AH25" s="368"/>
      <c r="AI25" s="368"/>
      <c r="AJ25" s="368"/>
      <c r="AK25" s="368"/>
      <c r="AL25" s="368"/>
      <c r="AM25" s="368"/>
      <c r="AN25" s="368"/>
      <c r="AO25" s="368"/>
      <c r="AP25" s="368"/>
      <c r="AQ25" s="368"/>
      <c r="AR25" s="368"/>
      <c r="AS25" s="368"/>
      <c r="AT25" s="368"/>
      <c r="AU25" s="368"/>
      <c r="AV25" s="368"/>
    </row>
    <row r="26" spans="1:48">
      <c r="A26" s="512" t="s">
        <v>316</v>
      </c>
      <c r="B26" s="513"/>
      <c r="C26" s="514"/>
      <c r="D26" s="515"/>
      <c r="E26" s="372" t="e">
        <f t="shared" ref="E26:N26" si="10">IF($D$3="","",IF($P26="","",SUM($P26,E27,E29)))</f>
        <v>#REF!</v>
      </c>
      <c r="F26" s="373" t="e">
        <f t="shared" si="10"/>
        <v>#REF!</v>
      </c>
      <c r="G26" s="373" t="e">
        <f t="shared" si="10"/>
        <v>#REF!</v>
      </c>
      <c r="H26" s="373" t="e">
        <f t="shared" si="10"/>
        <v>#REF!</v>
      </c>
      <c r="I26" s="373" t="e">
        <f t="shared" si="10"/>
        <v>#REF!</v>
      </c>
      <c r="J26" s="369" t="e">
        <f t="shared" si="10"/>
        <v>#REF!</v>
      </c>
      <c r="K26" s="369" t="e">
        <f t="shared" si="10"/>
        <v>#REF!</v>
      </c>
      <c r="L26" s="369" t="e">
        <f t="shared" si="10"/>
        <v>#REF!</v>
      </c>
      <c r="M26" s="369" t="e">
        <f t="shared" si="10"/>
        <v>#REF!</v>
      </c>
      <c r="N26" s="369" t="e">
        <f t="shared" si="10"/>
        <v>#REF!</v>
      </c>
      <c r="O26" s="369" t="e">
        <f>IF($D$3="","",IF($P26="","",SUM($P26,O27,O29)))</f>
        <v>#REF!</v>
      </c>
      <c r="P26" s="369" t="e">
        <f>IF($P23="","",IF(#REF!="","",#REF!))</f>
        <v>#REF!</v>
      </c>
      <c r="Q26" s="369" t="e">
        <f>IF($D$3="","",IF($P26="","",SUM($P26,Q27,Q29)))</f>
        <v>#REF!</v>
      </c>
      <c r="R26" s="369" t="e">
        <f t="shared" ref="R26:AB26" si="11">IF($D$3="","",IF($P26="","",SUM($P26,R27,R29)))</f>
        <v>#REF!</v>
      </c>
      <c r="S26" s="369" t="e">
        <f t="shared" si="11"/>
        <v>#REF!</v>
      </c>
      <c r="T26" s="369" t="e">
        <f t="shared" si="11"/>
        <v>#REF!</v>
      </c>
      <c r="U26" s="369" t="e">
        <f t="shared" si="11"/>
        <v>#REF!</v>
      </c>
      <c r="V26" s="369" t="e">
        <f t="shared" si="11"/>
        <v>#REF!</v>
      </c>
      <c r="W26" s="369" t="e">
        <f t="shared" si="11"/>
        <v>#REF!</v>
      </c>
      <c r="X26" s="369" t="e">
        <f t="shared" si="11"/>
        <v>#REF!</v>
      </c>
      <c r="Y26" s="369" t="e">
        <f t="shared" si="11"/>
        <v>#REF!</v>
      </c>
      <c r="Z26" s="369" t="e">
        <f t="shared" si="11"/>
        <v>#REF!</v>
      </c>
      <c r="AA26" s="369" t="e">
        <f t="shared" si="11"/>
        <v>#REF!</v>
      </c>
      <c r="AB26" s="369" t="e">
        <f t="shared" si="11"/>
        <v>#REF!</v>
      </c>
      <c r="AF26" s="358">
        <v>4</v>
      </c>
      <c r="AG26" s="358" t="s">
        <v>105</v>
      </c>
      <c r="AH26" s="368"/>
      <c r="AI26" s="368"/>
      <c r="AJ26" s="368"/>
      <c r="AK26" s="368"/>
      <c r="AL26" s="368"/>
      <c r="AM26" s="368"/>
      <c r="AN26" s="368"/>
      <c r="AO26" s="368"/>
      <c r="AP26" s="368"/>
      <c r="AQ26" s="368"/>
      <c r="AR26" s="368"/>
      <c r="AS26" s="368"/>
      <c r="AT26" s="368"/>
      <c r="AU26" s="368"/>
      <c r="AV26" s="368"/>
    </row>
    <row r="27" spans="1:48">
      <c r="A27" s="528" t="s">
        <v>311</v>
      </c>
      <c r="B27" s="527" t="s">
        <v>315</v>
      </c>
      <c r="C27" s="510"/>
      <c r="D27" s="511"/>
      <c r="E27" s="369" t="e">
        <f>IF($D$3="","",IF(D3="作成不要","",IF(#REF!="","",(ROUND(SUM(#REF!)*E23/100,2)+ROUND(SUM(#REF!)*E24/100,2))-(SUM(#REF!)))))</f>
        <v>#REF!</v>
      </c>
      <c r="F27" s="369" t="e">
        <f>IF($D$3="","",IF(D3="作成不要","",IF(#REF!="","",(ROUND(SUM(#REF!)*F23/100,2)+ROUND(SUM(#REF!)*F24/100,2))-(SUM(#REF!)))))</f>
        <v>#REF!</v>
      </c>
      <c r="G27" s="369" t="e">
        <f>IF($D$3="","",IF(D3="作成不要","",IF(#REF!="","",(ROUND(SUM(#REF!)*G23/100,2)+ROUND(SUM(#REF!)*G24/100,2))-(SUM(#REF!)))))</f>
        <v>#REF!</v>
      </c>
      <c r="H27" s="369" t="e">
        <f>IF($D$3="","",IF(D3="作成不要","",IF(#REF!="","",(ROUND(SUM(#REF!)*H23/100,2)+ROUND(SUM(#REF!)*H24/100,2))-(SUM(#REF!)))))</f>
        <v>#REF!</v>
      </c>
      <c r="I27" s="369" t="e">
        <f>IF($D$3="","",IF(D3="作成不要","",IF(#REF!="","",(ROUND(SUM(#REF!)*I23/100,2)+ROUND(SUM(#REF!)*I24/100,2))-(SUM(#REF!)))))</f>
        <v>#REF!</v>
      </c>
      <c r="J27" s="369" t="e">
        <f>IF($D$3="","",IF(D3="作成不要","",IF(#REF!="","",(ROUND(SUM(#REF!)*J23/100,2)+ROUND(SUM(#REF!)*J24/100,2))-(SUM(#REF!)))))</f>
        <v>#REF!</v>
      </c>
      <c r="K27" s="369" t="e">
        <f>IF($D$3="","",IF(D3="作成不要","",IF(#REF!="","",(ROUND(SUM(#REF!)*K23/100,2)+ROUND(SUM(#REF!)*K24/100,2))-(SUM(#REF!)))))</f>
        <v>#REF!</v>
      </c>
      <c r="L27" s="369" t="e">
        <f>IF($D$3="","",IF(D3="作成不要","",IF(#REF!="","",(ROUND(SUM(#REF!)*L23/100,2)+ROUND(SUM(#REF!)*L24/100,2))-(SUM(#REF!)))))</f>
        <v>#REF!</v>
      </c>
      <c r="M27" s="369" t="e">
        <f>IF($D$3="","",IF(D3="作成不要","",IF(#REF!="","",(ROUND(SUM(#REF!)*M23/100,2)+ROUND(SUM(#REF!)*M24/100,2))-(SUM(#REF!)))))</f>
        <v>#REF!</v>
      </c>
      <c r="N27" s="369" t="e">
        <f>IF($D$3="","",IF(D3="作成不要","",IF(#REF!="","",(ROUND(SUM(#REF!)*N23/100,2)+ROUND(SUM(#REF!)*N24/100,2))-(SUM(#REF!)))))</f>
        <v>#REF!</v>
      </c>
      <c r="O27" s="369" t="e">
        <f>IF($D$3="","",IF(D3="作成不要","",IF(#REF!="","",(ROUND(SUM(#REF!)*O23/100,2)+ROUND(SUM(#REF!)*O24/100,2))-(SUM(#REF!)))))</f>
        <v>#REF!</v>
      </c>
      <c r="P27" s="376" t="s">
        <v>116</v>
      </c>
      <c r="Q27" s="369" t="e">
        <f>IF($D$3="","",IF(D3="作成不要","",IF(#REF!="","",(ROUND(SUM(#REF!)*Q23/100,2)+ROUND(SUM(#REF!)*Q24/100,2))-(SUM(#REF!)))))</f>
        <v>#REF!</v>
      </c>
      <c r="R27" s="369" t="e">
        <f>IF($D$3="","",IF(E3="作成不要","",IF(#REF!="","",(ROUND(SUM(#REF!)*R23/100,2)+ROUND(SUM(#REF!)*R24/100,2))-(SUM(#REF!)))))</f>
        <v>#REF!</v>
      </c>
      <c r="S27" s="369" t="e">
        <f>IF($D$3="","",IF(F3="作成不要","",IF(#REF!="","",(ROUND(SUM(#REF!)*S23/100,2)+ROUND(SUM(#REF!)*S24/100,2))-(SUM(#REF!)))))</f>
        <v>#REF!</v>
      </c>
      <c r="T27" s="369" t="e">
        <f>IF($D$3="","",IF(G3="作成不要","",IF(#REF!="","",(ROUND(SUM(#REF!)*T23/100,2)+ROUND(SUM(#REF!)*T24/100,2))-(SUM(#REF!)))))</f>
        <v>#REF!</v>
      </c>
      <c r="U27" s="369" t="e">
        <f>IF($D$3="","",IF(H3="作成不要","",IF(#REF!="","",(ROUND(SUM(#REF!)*U23/100,2)+ROUND(SUM(#REF!)*U24/100,2))-(SUM(#REF!)))))</f>
        <v>#REF!</v>
      </c>
      <c r="V27" s="369" t="e">
        <f>IF($D$3="","",IF(I3="作成不要","",IF(#REF!="","",(ROUND(SUM(#REF!)*V23/100,2)+ROUND(SUM(#REF!)*V24/100,2))-(SUM(#REF!)))))</f>
        <v>#REF!</v>
      </c>
      <c r="W27" s="369" t="e">
        <f>IF($D$3="","",IF(J3="作成不要","",IF(#REF!="","",(ROUND(SUM(#REF!)*W23/100,2)+ROUND(SUM(#REF!)*W24/100,2))-(SUM(#REF!)))))</f>
        <v>#REF!</v>
      </c>
      <c r="X27" s="370" t="e">
        <f>IF($D$3="","",IF(K3="作成不要","",IF(#REF!="","",(ROUND(SUM(#REF!)*X23/100,2)+ROUND(SUM(#REF!)*X24/100,2))-(SUM(#REF!)))))</f>
        <v>#REF!</v>
      </c>
      <c r="Y27" s="370" t="e">
        <f>IF($D$3="","",IF(L3="作成不要","",IF(#REF!="","",(ROUND(SUM(#REF!)*Y23/100,2)+ROUND(SUM(#REF!)*Y24/100,2))-(SUM(#REF!)))))</f>
        <v>#REF!</v>
      </c>
      <c r="Z27" s="370" t="e">
        <f>IF($D$3="","",IF(M3="作成不要","",IF(#REF!="","",(ROUND(SUM(#REF!)*Z23/100,2)+ROUND(SUM(#REF!)*Z24/100,2))-(SUM(#REF!)))))</f>
        <v>#REF!</v>
      </c>
      <c r="AA27" s="370" t="e">
        <f>IF($D$3="","",IF(N3="作成不要","",IF(#REF!="","",(ROUND(SUM(#REF!)*AA23/100,2)+ROUND(SUM(#REF!)*AA24/100,2))-(SUM(#REF!)))))</f>
        <v>#REF!</v>
      </c>
      <c r="AB27" s="370" t="e">
        <f>IF($D$3="","",IF(O3="作成不要","",IF(#REF!="","",(ROUND(SUM(#REF!)*AB23/100,2)+ROUND(SUM(#REF!)*AB24/100,2))-(SUM(#REF!)))))</f>
        <v>#REF!</v>
      </c>
      <c r="AF27" s="358">
        <v>5</v>
      </c>
      <c r="AG27" s="358" t="s">
        <v>106</v>
      </c>
      <c r="AH27" s="368"/>
      <c r="AI27" s="368"/>
      <c r="AJ27" s="368"/>
      <c r="AK27" s="368"/>
      <c r="AL27" s="368"/>
      <c r="AM27" s="368"/>
      <c r="AN27" s="368"/>
      <c r="AO27" s="368"/>
      <c r="AP27" s="368"/>
      <c r="AQ27" s="368"/>
      <c r="AR27" s="368"/>
      <c r="AS27" s="368"/>
      <c r="AT27" s="368"/>
      <c r="AU27" s="368"/>
      <c r="AV27" s="368"/>
    </row>
    <row r="28" spans="1:48">
      <c r="A28" s="528"/>
      <c r="B28" s="527" t="s">
        <v>398</v>
      </c>
      <c r="C28" s="510"/>
      <c r="D28" s="511"/>
      <c r="E28" s="473"/>
      <c r="F28" s="473"/>
      <c r="G28" s="473"/>
      <c r="H28" s="473"/>
      <c r="I28" s="473"/>
      <c r="J28" s="473"/>
      <c r="K28" s="473"/>
      <c r="L28" s="473"/>
      <c r="M28" s="473"/>
      <c r="N28" s="473"/>
      <c r="O28" s="473"/>
      <c r="P28" s="473"/>
      <c r="Q28" s="473"/>
      <c r="R28" s="473"/>
      <c r="S28" s="473"/>
      <c r="T28" s="473"/>
      <c r="U28" s="473"/>
      <c r="V28" s="473"/>
      <c r="W28" s="473"/>
      <c r="X28" s="473"/>
      <c r="Y28" s="474"/>
      <c r="Z28" s="474"/>
      <c r="AA28" s="474"/>
      <c r="AB28" s="474"/>
      <c r="AF28" s="358">
        <v>6</v>
      </c>
      <c r="AG28" s="358" t="s">
        <v>107</v>
      </c>
      <c r="AH28" s="368"/>
      <c r="AI28" s="368"/>
      <c r="AJ28" s="368"/>
      <c r="AK28" s="368"/>
      <c r="AL28" s="368"/>
      <c r="AM28" s="368"/>
      <c r="AN28" s="368"/>
      <c r="AO28" s="368"/>
      <c r="AP28" s="368"/>
      <c r="AQ28" s="368"/>
      <c r="AR28" s="368"/>
      <c r="AS28" s="368"/>
      <c r="AT28" s="368"/>
      <c r="AU28" s="368"/>
      <c r="AV28" s="368"/>
    </row>
    <row r="29" spans="1:48">
      <c r="A29" s="516"/>
      <c r="B29" s="527" t="s">
        <v>399</v>
      </c>
      <c r="C29" s="510"/>
      <c r="D29" s="511"/>
      <c r="E29" s="475"/>
      <c r="F29" s="476"/>
      <c r="G29" s="476"/>
      <c r="H29" s="476"/>
      <c r="I29" s="476"/>
      <c r="J29" s="475"/>
      <c r="K29" s="475"/>
      <c r="L29" s="475"/>
      <c r="M29" s="475"/>
      <c r="N29" s="475"/>
      <c r="O29" s="475"/>
      <c r="P29" s="475"/>
      <c r="Q29" s="475"/>
      <c r="R29" s="475"/>
      <c r="S29" s="477"/>
      <c r="T29" s="475"/>
      <c r="U29" s="475"/>
      <c r="V29" s="475"/>
      <c r="W29" s="475"/>
      <c r="X29" s="475"/>
      <c r="Y29" s="476"/>
      <c r="Z29" s="476"/>
      <c r="AA29" s="476"/>
      <c r="AB29" s="476"/>
      <c r="AF29" s="358">
        <v>7</v>
      </c>
      <c r="AG29" s="358" t="s">
        <v>110</v>
      </c>
      <c r="AH29" s="368"/>
      <c r="AI29" s="368"/>
      <c r="AJ29" s="368"/>
      <c r="AK29" s="368"/>
      <c r="AL29" s="368"/>
      <c r="AM29" s="368"/>
      <c r="AN29" s="368"/>
      <c r="AO29" s="368"/>
      <c r="AP29" s="368"/>
      <c r="AQ29" s="368"/>
      <c r="AR29" s="368"/>
      <c r="AS29" s="368"/>
      <c r="AT29" s="368"/>
      <c r="AU29" s="368"/>
      <c r="AV29" s="368"/>
    </row>
    <row r="30" spans="1:48">
      <c r="A30" s="508" t="s">
        <v>317</v>
      </c>
      <c r="B30" s="509"/>
      <c r="C30" s="510"/>
      <c r="D30" s="511"/>
      <c r="E30" s="369" t="e">
        <f t="shared" ref="E30:R30" si="12">IF(OR(E25="",E26=""),"",SUM(E26)-SUM(E25))</f>
        <v>#REF!</v>
      </c>
      <c r="F30" s="369" t="e">
        <f t="shared" si="12"/>
        <v>#REF!</v>
      </c>
      <c r="G30" s="369" t="e">
        <f t="shared" si="12"/>
        <v>#REF!</v>
      </c>
      <c r="H30" s="369" t="e">
        <f t="shared" si="12"/>
        <v>#REF!</v>
      </c>
      <c r="I30" s="369" t="e">
        <f t="shared" si="12"/>
        <v>#REF!</v>
      </c>
      <c r="J30" s="369" t="e">
        <f t="shared" si="12"/>
        <v>#REF!</v>
      </c>
      <c r="K30" s="369" t="e">
        <f t="shared" si="12"/>
        <v>#REF!</v>
      </c>
      <c r="L30" s="369" t="e">
        <f t="shared" si="12"/>
        <v>#REF!</v>
      </c>
      <c r="M30" s="369" t="e">
        <f t="shared" si="12"/>
        <v>#REF!</v>
      </c>
      <c r="N30" s="369" t="e">
        <f t="shared" si="12"/>
        <v>#REF!</v>
      </c>
      <c r="O30" s="369" t="e">
        <f t="shared" si="12"/>
        <v>#REF!</v>
      </c>
      <c r="P30" s="369" t="e">
        <f t="shared" si="12"/>
        <v>#REF!</v>
      </c>
      <c r="Q30" s="369" t="e">
        <f t="shared" si="12"/>
        <v>#REF!</v>
      </c>
      <c r="R30" s="369" t="e">
        <f t="shared" si="12"/>
        <v>#REF!</v>
      </c>
      <c r="S30" s="369" t="e">
        <f t="shared" ref="S30:Y30" si="13">IF(OR(S25="",S26=""),"",SUM(S26)-SUM(S25))</f>
        <v>#REF!</v>
      </c>
      <c r="T30" s="369" t="e">
        <f t="shared" si="13"/>
        <v>#REF!</v>
      </c>
      <c r="U30" s="369" t="e">
        <f t="shared" si="13"/>
        <v>#REF!</v>
      </c>
      <c r="V30" s="369" t="e">
        <f t="shared" si="13"/>
        <v>#REF!</v>
      </c>
      <c r="W30" s="369" t="e">
        <f t="shared" si="13"/>
        <v>#REF!</v>
      </c>
      <c r="X30" s="369" t="e">
        <f t="shared" si="13"/>
        <v>#REF!</v>
      </c>
      <c r="Y30" s="369" t="e">
        <f t="shared" si="13"/>
        <v>#REF!</v>
      </c>
      <c r="Z30" s="369" t="e">
        <f>IF(OR(Z25="",Z26=""),"",SUM(Z26)-SUM(Z25))</f>
        <v>#REF!</v>
      </c>
      <c r="AA30" s="369" t="e">
        <f>IF(OR(AA25="",AA26=""),"",SUM(AA26)-SUM(AA25))</f>
        <v>#REF!</v>
      </c>
      <c r="AB30" s="369" t="e">
        <f>IF(OR(AB25="",AB26=""),"",SUM(AB26)-SUM(AB25))</f>
        <v>#REF!</v>
      </c>
      <c r="AF30" s="358">
        <v>8</v>
      </c>
      <c r="AG30" s="358" t="s">
        <v>111</v>
      </c>
      <c r="AH30" s="368"/>
      <c r="AI30" s="368"/>
      <c r="AJ30" s="368"/>
      <c r="AK30" s="368"/>
      <c r="AL30" s="368"/>
      <c r="AM30" s="368"/>
      <c r="AN30" s="368"/>
      <c r="AO30" s="368"/>
      <c r="AP30" s="368"/>
      <c r="AQ30" s="368"/>
      <c r="AR30" s="368"/>
      <c r="AS30" s="368"/>
      <c r="AT30" s="368"/>
      <c r="AU30" s="368"/>
      <c r="AV30" s="368"/>
    </row>
    <row r="31" spans="1:48">
      <c r="A31" s="508" t="s">
        <v>318</v>
      </c>
      <c r="B31" s="509"/>
      <c r="C31" s="510"/>
      <c r="D31" s="511"/>
      <c r="E31" s="415" t="e">
        <f t="shared" ref="E31:R31" si="14">IF(E30="","",SUM(E30)/SUM(E25))</f>
        <v>#REF!</v>
      </c>
      <c r="F31" s="415" t="e">
        <f t="shared" si="14"/>
        <v>#REF!</v>
      </c>
      <c r="G31" s="415" t="e">
        <f t="shared" si="14"/>
        <v>#REF!</v>
      </c>
      <c r="H31" s="415" t="e">
        <f t="shared" si="14"/>
        <v>#REF!</v>
      </c>
      <c r="I31" s="415" t="e">
        <f t="shared" si="14"/>
        <v>#REF!</v>
      </c>
      <c r="J31" s="415" t="e">
        <f t="shared" si="14"/>
        <v>#REF!</v>
      </c>
      <c r="K31" s="415" t="e">
        <f t="shared" si="14"/>
        <v>#REF!</v>
      </c>
      <c r="L31" s="415" t="e">
        <f t="shared" si="14"/>
        <v>#REF!</v>
      </c>
      <c r="M31" s="415" t="e">
        <f t="shared" si="14"/>
        <v>#REF!</v>
      </c>
      <c r="N31" s="415" t="e">
        <f t="shared" si="14"/>
        <v>#REF!</v>
      </c>
      <c r="O31" s="415" t="e">
        <f t="shared" si="14"/>
        <v>#REF!</v>
      </c>
      <c r="P31" s="415" t="e">
        <f t="shared" si="14"/>
        <v>#REF!</v>
      </c>
      <c r="Q31" s="415" t="e">
        <f t="shared" si="14"/>
        <v>#REF!</v>
      </c>
      <c r="R31" s="415" t="e">
        <f t="shared" si="14"/>
        <v>#REF!</v>
      </c>
      <c r="S31" s="415" t="e">
        <f t="shared" ref="S31:X31" si="15">IF(S30="","",SUM(S30)/SUM(S25))</f>
        <v>#REF!</v>
      </c>
      <c r="T31" s="415" t="e">
        <f t="shared" si="15"/>
        <v>#REF!</v>
      </c>
      <c r="U31" s="415" t="e">
        <f t="shared" si="15"/>
        <v>#REF!</v>
      </c>
      <c r="V31" s="415" t="e">
        <f t="shared" si="15"/>
        <v>#REF!</v>
      </c>
      <c r="W31" s="415" t="e">
        <f t="shared" si="15"/>
        <v>#REF!</v>
      </c>
      <c r="X31" s="415" t="e">
        <f t="shared" si="15"/>
        <v>#REF!</v>
      </c>
      <c r="Y31" s="415" t="e">
        <f>IF(Y30="","",SUM(Y30)/SUM(Y25))</f>
        <v>#REF!</v>
      </c>
      <c r="Z31" s="415" t="e">
        <f>IF(Z30="","",SUM(Z30)/SUM(Z25))</f>
        <v>#REF!</v>
      </c>
      <c r="AA31" s="415" t="e">
        <f>IF(AA30="","",SUM(AA30)/SUM(AA25))</f>
        <v>#REF!</v>
      </c>
      <c r="AB31" s="415" t="e">
        <f>IF(AB30="","",SUM(AB30)/SUM(AB25))</f>
        <v>#REF!</v>
      </c>
      <c r="AF31" s="358">
        <v>9</v>
      </c>
      <c r="AG31" s="358" t="s">
        <v>112</v>
      </c>
      <c r="AH31" s="368"/>
      <c r="AI31" s="368"/>
      <c r="AJ31" s="368"/>
      <c r="AK31" s="368"/>
      <c r="AL31" s="368"/>
      <c r="AM31" s="368"/>
      <c r="AN31" s="368"/>
      <c r="AO31" s="368"/>
      <c r="AP31" s="368"/>
      <c r="AQ31" s="368"/>
      <c r="AR31" s="368"/>
      <c r="AS31" s="368"/>
      <c r="AT31" s="368"/>
      <c r="AU31" s="368"/>
      <c r="AV31" s="368"/>
    </row>
    <row r="32" spans="1:48">
      <c r="A32" s="402"/>
      <c r="B32" s="402"/>
      <c r="C32" s="402"/>
      <c r="D32" s="402"/>
      <c r="E32" s="375"/>
      <c r="F32" s="375"/>
      <c r="G32" s="375"/>
      <c r="H32" s="375"/>
      <c r="I32" s="375"/>
      <c r="J32" s="375"/>
      <c r="K32" s="375"/>
      <c r="L32" s="375"/>
      <c r="M32" s="375"/>
      <c r="N32" s="375"/>
      <c r="O32" s="375"/>
      <c r="P32" s="375"/>
      <c r="Q32" s="375"/>
      <c r="R32" s="375"/>
      <c r="S32" s="375"/>
      <c r="T32" s="375"/>
      <c r="U32" s="375"/>
      <c r="V32" s="375"/>
      <c r="W32" s="375"/>
      <c r="X32" s="375"/>
      <c r="Y32" s="375"/>
      <c r="Z32" s="375"/>
      <c r="AA32" s="375"/>
      <c r="AB32" s="375"/>
      <c r="AF32" s="358">
        <v>10</v>
      </c>
      <c r="AG32" s="358" t="s">
        <v>113</v>
      </c>
      <c r="AH32" s="368">
        <f>最小予備率断面!DE33</f>
        <v>0</v>
      </c>
      <c r="AI32" s="368">
        <f>最小予備率断面!DF33</f>
        <v>0</v>
      </c>
      <c r="AJ32" s="368">
        <f>最小予備率断面!DG33</f>
        <v>0</v>
      </c>
      <c r="AK32" s="368">
        <f>最小予備率断面!DH33</f>
        <v>0</v>
      </c>
      <c r="AL32" s="368">
        <f>最小予備率断面!DI33</f>
        <v>0</v>
      </c>
      <c r="AM32" s="368">
        <f>最小予備率断面!DJ33</f>
        <v>0</v>
      </c>
      <c r="AN32" s="368">
        <f>最小予備率断面!DK33</f>
        <v>0</v>
      </c>
      <c r="AO32" s="368">
        <f>最小予備率断面!DL33</f>
        <v>0</v>
      </c>
      <c r="AP32" s="368">
        <f>最小予備率断面!DM33</f>
        <v>0</v>
      </c>
      <c r="AQ32" s="368">
        <f>最小予備率断面!DN33</f>
        <v>0</v>
      </c>
      <c r="AR32" s="368">
        <f>最小予備率断面!DO33</f>
        <v>0</v>
      </c>
      <c r="AS32" s="368">
        <f>最小予備率断面!DP33</f>
        <v>0</v>
      </c>
      <c r="AT32" s="368">
        <f>最小予備率断面!DQ33</f>
        <v>0</v>
      </c>
      <c r="AU32" s="368">
        <f>最小予備率断面!DR33</f>
        <v>0</v>
      </c>
      <c r="AV32" s="368">
        <f>最小予備率断面!DS33</f>
        <v>0</v>
      </c>
    </row>
    <row r="33" spans="1:48">
      <c r="A33" s="507" t="e">
        <f>A20+366</f>
        <v>#REF!</v>
      </c>
      <c r="B33" s="507"/>
      <c r="C33" s="507"/>
      <c r="D33" s="507"/>
      <c r="E33" s="375"/>
      <c r="F33" s="375"/>
      <c r="G33" s="375"/>
      <c r="H33" s="375"/>
      <c r="I33" s="375"/>
      <c r="J33" s="375"/>
      <c r="K33" s="375"/>
      <c r="L33" s="375"/>
      <c r="M33" s="375"/>
      <c r="N33" s="375"/>
      <c r="O33" s="375"/>
      <c r="P33" s="375"/>
      <c r="Q33" s="375"/>
      <c r="R33" s="375"/>
      <c r="S33" s="375"/>
      <c r="T33" s="375"/>
      <c r="U33" s="375"/>
      <c r="V33" s="375"/>
      <c r="W33" s="375"/>
      <c r="X33" s="375"/>
      <c r="Y33" s="375"/>
      <c r="Z33" s="375"/>
      <c r="AA33" s="375"/>
      <c r="AB33" s="375" t="s">
        <v>319</v>
      </c>
      <c r="AH33" s="358">
        <v>3</v>
      </c>
      <c r="AI33" s="358">
        <v>4</v>
      </c>
      <c r="AJ33" s="358">
        <v>5</v>
      </c>
      <c r="AK33" s="358">
        <v>6</v>
      </c>
      <c r="AL33" s="358">
        <v>7</v>
      </c>
      <c r="AM33" s="358">
        <v>8</v>
      </c>
      <c r="AN33" s="358">
        <v>9</v>
      </c>
      <c r="AO33" s="358">
        <v>10</v>
      </c>
      <c r="AP33" s="358">
        <v>11</v>
      </c>
      <c r="AQ33" s="358">
        <v>12</v>
      </c>
      <c r="AR33" s="358">
        <v>13</v>
      </c>
      <c r="AS33" s="358">
        <v>14</v>
      </c>
      <c r="AT33" s="358">
        <v>15</v>
      </c>
      <c r="AU33" s="358">
        <v>16</v>
      </c>
      <c r="AV33" s="358">
        <v>17</v>
      </c>
    </row>
    <row r="34" spans="1:48">
      <c r="A34" s="512" t="s">
        <v>308</v>
      </c>
      <c r="B34" s="513"/>
      <c r="C34" s="513"/>
      <c r="D34" s="521"/>
      <c r="E34" s="530" t="s">
        <v>314</v>
      </c>
      <c r="F34" s="531"/>
      <c r="G34" s="531"/>
      <c r="H34" s="531"/>
      <c r="I34" s="531"/>
      <c r="J34" s="531"/>
      <c r="K34" s="531"/>
      <c r="L34" s="531"/>
      <c r="M34" s="531"/>
      <c r="N34" s="531"/>
      <c r="O34" s="531"/>
      <c r="P34" s="531"/>
      <c r="Q34" s="531"/>
      <c r="R34" s="531"/>
      <c r="S34" s="531"/>
      <c r="T34" s="531"/>
      <c r="U34" s="531"/>
      <c r="V34" s="531"/>
      <c r="W34" s="531"/>
      <c r="X34" s="531"/>
      <c r="Y34" s="531"/>
      <c r="Z34" s="531"/>
      <c r="AA34" s="531"/>
      <c r="AB34" s="532"/>
    </row>
    <row r="35" spans="1:48">
      <c r="A35" s="516"/>
      <c r="B35" s="517"/>
      <c r="C35" s="517"/>
      <c r="D35" s="522"/>
      <c r="E35" s="361" t="s">
        <v>343</v>
      </c>
      <c r="F35" s="361" t="s">
        <v>344</v>
      </c>
      <c r="G35" s="361" t="s">
        <v>345</v>
      </c>
      <c r="H35" s="361" t="s">
        <v>346</v>
      </c>
      <c r="I35" s="361" t="s">
        <v>347</v>
      </c>
      <c r="J35" s="361" t="s">
        <v>348</v>
      </c>
      <c r="K35" s="361" t="s">
        <v>349</v>
      </c>
      <c r="L35" s="361" t="s">
        <v>336</v>
      </c>
      <c r="M35" s="361" t="s">
        <v>337</v>
      </c>
      <c r="N35" s="361" t="s">
        <v>338</v>
      </c>
      <c r="O35" s="361" t="s">
        <v>339</v>
      </c>
      <c r="P35" s="361" t="s">
        <v>340</v>
      </c>
      <c r="Q35" s="361" t="s">
        <v>341</v>
      </c>
      <c r="R35" s="361" t="s">
        <v>342</v>
      </c>
      <c r="S35" s="361" t="s">
        <v>320</v>
      </c>
      <c r="T35" s="361" t="s">
        <v>321</v>
      </c>
      <c r="U35" s="361" t="s">
        <v>322</v>
      </c>
      <c r="V35" s="361" t="s">
        <v>323</v>
      </c>
      <c r="W35" s="361" t="s">
        <v>324</v>
      </c>
      <c r="X35" s="361" t="s">
        <v>325</v>
      </c>
      <c r="Y35" s="361" t="s">
        <v>350</v>
      </c>
      <c r="Z35" s="361" t="s">
        <v>351</v>
      </c>
      <c r="AA35" s="361" t="s">
        <v>352</v>
      </c>
      <c r="AB35" s="361" t="s">
        <v>353</v>
      </c>
    </row>
    <row r="36" spans="1:48">
      <c r="A36" s="512" t="s">
        <v>335</v>
      </c>
      <c r="B36" s="513"/>
      <c r="C36" s="521"/>
      <c r="D36" s="403" t="s">
        <v>309</v>
      </c>
      <c r="E36" s="371"/>
      <c r="F36" s="371"/>
      <c r="G36" s="371"/>
      <c r="H36" s="371"/>
      <c r="I36" s="371"/>
      <c r="J36" s="369" t="e">
        <f t="shared" ref="J36:X36" si="16">IF($D$3="","",IF($D$3="作成不要","",AH$18))</f>
        <v>#REF!</v>
      </c>
      <c r="K36" s="369" t="e">
        <f t="shared" si="16"/>
        <v>#REF!</v>
      </c>
      <c r="L36" s="369" t="e">
        <f t="shared" si="16"/>
        <v>#REF!</v>
      </c>
      <c r="M36" s="369" t="e">
        <f t="shared" si="16"/>
        <v>#REF!</v>
      </c>
      <c r="N36" s="369" t="e">
        <f t="shared" si="16"/>
        <v>#REF!</v>
      </c>
      <c r="O36" s="369" t="e">
        <f t="shared" si="16"/>
        <v>#REF!</v>
      </c>
      <c r="P36" s="369" t="e">
        <f t="shared" si="16"/>
        <v>#REF!</v>
      </c>
      <c r="Q36" s="369" t="e">
        <f t="shared" si="16"/>
        <v>#REF!</v>
      </c>
      <c r="R36" s="369" t="e">
        <f t="shared" si="16"/>
        <v>#REF!</v>
      </c>
      <c r="S36" s="369" t="e">
        <f t="shared" si="16"/>
        <v>#REF!</v>
      </c>
      <c r="T36" s="369" t="e">
        <f t="shared" si="16"/>
        <v>#REF!</v>
      </c>
      <c r="U36" s="369" t="e">
        <f t="shared" si="16"/>
        <v>#REF!</v>
      </c>
      <c r="V36" s="369" t="e">
        <f t="shared" si="16"/>
        <v>#REF!</v>
      </c>
      <c r="W36" s="369" t="e">
        <f t="shared" si="16"/>
        <v>#REF!</v>
      </c>
      <c r="X36" s="369" t="e">
        <f t="shared" si="16"/>
        <v>#REF!</v>
      </c>
      <c r="Y36" s="371"/>
      <c r="Z36" s="371"/>
      <c r="AA36" s="371"/>
      <c r="AB36" s="371"/>
    </row>
    <row r="37" spans="1:48">
      <c r="A37" s="516"/>
      <c r="B37" s="517"/>
      <c r="C37" s="522"/>
      <c r="D37" s="403" t="s">
        <v>310</v>
      </c>
      <c r="E37" s="371"/>
      <c r="F37" s="371"/>
      <c r="G37" s="371"/>
      <c r="H37" s="371"/>
      <c r="I37" s="371"/>
      <c r="J37" s="369" t="e">
        <f t="shared" ref="J37:X37" si="17">IF($D$3="","",IF($D$3="作成不要","",AH$32))</f>
        <v>#REF!</v>
      </c>
      <c r="K37" s="369" t="e">
        <f t="shared" si="17"/>
        <v>#REF!</v>
      </c>
      <c r="L37" s="369" t="e">
        <f t="shared" si="17"/>
        <v>#REF!</v>
      </c>
      <c r="M37" s="369" t="e">
        <f t="shared" si="17"/>
        <v>#REF!</v>
      </c>
      <c r="N37" s="369" t="e">
        <f t="shared" si="17"/>
        <v>#REF!</v>
      </c>
      <c r="O37" s="369" t="e">
        <f t="shared" si="17"/>
        <v>#REF!</v>
      </c>
      <c r="P37" s="369" t="e">
        <f t="shared" si="17"/>
        <v>#REF!</v>
      </c>
      <c r="Q37" s="369" t="e">
        <f t="shared" si="17"/>
        <v>#REF!</v>
      </c>
      <c r="R37" s="369" t="e">
        <f t="shared" si="17"/>
        <v>#REF!</v>
      </c>
      <c r="S37" s="369" t="e">
        <f t="shared" si="17"/>
        <v>#REF!</v>
      </c>
      <c r="T37" s="369" t="e">
        <f t="shared" si="17"/>
        <v>#REF!</v>
      </c>
      <c r="U37" s="369" t="e">
        <f t="shared" si="17"/>
        <v>#REF!</v>
      </c>
      <c r="V37" s="369" t="e">
        <f t="shared" si="17"/>
        <v>#REF!</v>
      </c>
      <c r="W37" s="369" t="e">
        <f t="shared" si="17"/>
        <v>#REF!</v>
      </c>
      <c r="X37" s="369" t="e">
        <f t="shared" si="17"/>
        <v>#REF!</v>
      </c>
      <c r="Y37" s="371"/>
      <c r="Z37" s="371"/>
      <c r="AA37" s="371"/>
      <c r="AB37" s="371"/>
    </row>
    <row r="38" spans="1:48">
      <c r="A38" s="508" t="s">
        <v>312</v>
      </c>
      <c r="B38" s="509"/>
      <c r="C38" s="509"/>
      <c r="D38" s="520"/>
      <c r="E38" s="410"/>
      <c r="F38" s="410"/>
      <c r="G38" s="410"/>
      <c r="H38" s="410"/>
      <c r="I38" s="410"/>
      <c r="J38" s="410"/>
      <c r="K38" s="410"/>
      <c r="L38" s="410"/>
      <c r="M38" s="410"/>
      <c r="N38" s="410"/>
      <c r="O38" s="410"/>
      <c r="P38" s="410"/>
      <c r="Q38" s="410"/>
      <c r="R38" s="409"/>
      <c r="S38" s="409"/>
      <c r="T38" s="409"/>
      <c r="U38" s="409"/>
      <c r="V38" s="409"/>
      <c r="W38" s="409"/>
      <c r="X38" s="409"/>
      <c r="Y38" s="409"/>
      <c r="Z38" s="410"/>
      <c r="AA38" s="410"/>
      <c r="AB38" s="410"/>
    </row>
    <row r="39" spans="1:48">
      <c r="A39" s="512" t="s">
        <v>316</v>
      </c>
      <c r="B39" s="513"/>
      <c r="C39" s="514"/>
      <c r="D39" s="515"/>
      <c r="E39" s="372" t="e">
        <f t="shared" ref="E39:N39" si="18">IF($D$3="","",IF($P39="","",SUM($P39,E40,E42)))</f>
        <v>#REF!</v>
      </c>
      <c r="F39" s="373" t="e">
        <f t="shared" si="18"/>
        <v>#REF!</v>
      </c>
      <c r="G39" s="373" t="e">
        <f t="shared" si="18"/>
        <v>#REF!</v>
      </c>
      <c r="H39" s="373" t="e">
        <f t="shared" si="18"/>
        <v>#REF!</v>
      </c>
      <c r="I39" s="373" t="e">
        <f t="shared" si="18"/>
        <v>#REF!</v>
      </c>
      <c r="J39" s="369" t="e">
        <f t="shared" si="18"/>
        <v>#REF!</v>
      </c>
      <c r="K39" s="369" t="e">
        <f t="shared" si="18"/>
        <v>#REF!</v>
      </c>
      <c r="L39" s="369" t="e">
        <f t="shared" si="18"/>
        <v>#REF!</v>
      </c>
      <c r="M39" s="369" t="e">
        <f>IF($D$3="","",IF($P39="","",SUM($P39,M40,M42)))</f>
        <v>#REF!</v>
      </c>
      <c r="N39" s="369" t="e">
        <f t="shared" si="18"/>
        <v>#REF!</v>
      </c>
      <c r="O39" s="369" t="e">
        <f>IF($D$3="","",IF($P39="","",SUM($P39,O40,O42)))</f>
        <v>#REF!</v>
      </c>
      <c r="P39" s="369" t="e">
        <f>IF($P36="","",IF(#REF!="","",#REF!))</f>
        <v>#REF!</v>
      </c>
      <c r="Q39" s="369" t="e">
        <f>IF($D$3="","",IF($P39="","",SUM($P39,Q40,Q42)))</f>
        <v>#REF!</v>
      </c>
      <c r="R39" s="369" t="e">
        <f t="shared" ref="R39:AB39" si="19">IF($D$3="","",IF($P39="","",SUM($P39,R40,R42)))</f>
        <v>#REF!</v>
      </c>
      <c r="S39" s="369" t="e">
        <f t="shared" si="19"/>
        <v>#REF!</v>
      </c>
      <c r="T39" s="369" t="e">
        <f t="shared" si="19"/>
        <v>#REF!</v>
      </c>
      <c r="U39" s="369" t="e">
        <f t="shared" si="19"/>
        <v>#REF!</v>
      </c>
      <c r="V39" s="369" t="e">
        <f t="shared" si="19"/>
        <v>#REF!</v>
      </c>
      <c r="W39" s="369" t="e">
        <f t="shared" si="19"/>
        <v>#REF!</v>
      </c>
      <c r="X39" s="369" t="e">
        <f t="shared" si="19"/>
        <v>#REF!</v>
      </c>
      <c r="Y39" s="369" t="e">
        <f t="shared" si="19"/>
        <v>#REF!</v>
      </c>
      <c r="Z39" s="369" t="e">
        <f t="shared" si="19"/>
        <v>#REF!</v>
      </c>
      <c r="AA39" s="369" t="e">
        <f t="shared" si="19"/>
        <v>#REF!</v>
      </c>
      <c r="AB39" s="369" t="e">
        <f t="shared" si="19"/>
        <v>#REF!</v>
      </c>
    </row>
    <row r="40" spans="1:48">
      <c r="A40" s="528" t="s">
        <v>311</v>
      </c>
      <c r="B40" s="527" t="s">
        <v>315</v>
      </c>
      <c r="C40" s="510"/>
      <c r="D40" s="511"/>
      <c r="E40" s="369" t="e">
        <f>IF($D$3="","",IF(D3="作成不要","",IF(#REF!="","",(ROUND(SUM(#REF!)*E36/100,2)+ROUND(SUM(#REF!)*E37/100,2))-(SUM(#REF!)))))</f>
        <v>#REF!</v>
      </c>
      <c r="F40" s="369" t="e">
        <f>IF($D$3="","",IF(D3="作成不要","",IF(#REF!="","",(ROUND(SUM(#REF!)*F36/100,2)+ROUND(SUM(#REF!)*F37/100,2))-(SUM(#REF!)))))</f>
        <v>#REF!</v>
      </c>
      <c r="G40" s="369" t="e">
        <f>IF($D$3="","",IF(D3="作成不要","",IF(#REF!="","",(ROUND(SUM(#REF!)*G36/100,2)+ROUND(SUM(#REF!)*G37/100,2))-(SUM(#REF!)))))</f>
        <v>#REF!</v>
      </c>
      <c r="H40" s="369" t="e">
        <f>IF($D$3="","",IF(D3="作成不要","",IF(#REF!="","",(ROUND(SUM(#REF!)*H36/100,2)+ROUND(SUM(#REF!)*H37/100,2))-(SUM(#REF!)))))</f>
        <v>#REF!</v>
      </c>
      <c r="I40" s="369" t="e">
        <f>IF($D$3="","",IF(D3="作成不要","",IF(#REF!="","",(ROUND(SUM(#REF!)*I36/100,2)+ROUND(SUM(#REF!)*I37/100,2))-(SUM(#REF!)))))</f>
        <v>#REF!</v>
      </c>
      <c r="J40" s="369" t="e">
        <f>IF($D$3="","",IF(D3="作成不要","",IF(#REF!="","",(ROUND(SUM(#REF!)*J36/100,2)+ROUND(SUM(#REF!)*J37/100,2))-(SUM(#REF!)))))</f>
        <v>#REF!</v>
      </c>
      <c r="K40" s="369" t="e">
        <f>IF($D$3="","",IF(D3="作成不要","",IF(#REF!="","",(ROUND(SUM(#REF!)*K36/100,2)+ROUND(SUM(#REF!)*K37/100,2))-(SUM(#REF!)))))</f>
        <v>#REF!</v>
      </c>
      <c r="L40" s="369" t="e">
        <f>IF($D$3="","",IF(D3="作成不要","",IF(#REF!="","",(ROUND(SUM(#REF!)*L36/100,2)+ROUND(SUM(#REF!)*L37/100,2))-(SUM(#REF!)))))</f>
        <v>#REF!</v>
      </c>
      <c r="M40" s="369" t="e">
        <f>IF($D$3="","",IF(D3="作成不要","",IF(#REF!="","",(ROUND(SUM(#REF!)*M36/100,2)+ROUND(SUM(#REF!)*M37/100,2))-(SUM(#REF!)))))</f>
        <v>#REF!</v>
      </c>
      <c r="N40" s="369" t="e">
        <f>IF($D$3="","",IF(D3="作成不要","",IF(#REF!="","",(ROUND(SUM(#REF!)*N36/100,2)+ROUND(SUM(#REF!)*N37/100,2))-(SUM(#REF!)))))</f>
        <v>#REF!</v>
      </c>
      <c r="O40" s="369" t="e">
        <f>IF($D$3="","",IF(D3="作成不要","",IF(#REF!="","",(ROUND(SUM(#REF!)*O36/100,2)+ROUND(SUM(#REF!)*O37/100,2))-(SUM(#REF!)))))</f>
        <v>#REF!</v>
      </c>
      <c r="P40" s="376" t="s">
        <v>116</v>
      </c>
      <c r="Q40" s="369" t="e">
        <f>IF($D$3="","",IF(D3="作成不要","",IF(#REF!="","",(ROUND(SUM(#REF!)*Q36/100,2)+ROUND(SUM(#REF!)*Q37/100,2))-(SUM(#REF!)))))</f>
        <v>#REF!</v>
      </c>
      <c r="R40" s="369" t="e">
        <f>IF($D$3="","",IF(E3="作成不要","",IF(#REF!="","",(ROUND(SUM(#REF!)*R36/100,2)+ROUND(SUM(#REF!)*R37/100,2))-(SUM(#REF!)))))</f>
        <v>#REF!</v>
      </c>
      <c r="S40" s="369" t="e">
        <f>IF($D$3="","",IF(F3="作成不要","",IF(#REF!="","",(ROUND(SUM(#REF!)*S36/100,2)+ROUND(SUM(#REF!)*S37/100,2))-(SUM(#REF!)))))</f>
        <v>#REF!</v>
      </c>
      <c r="T40" s="370" t="e">
        <f>IF($D$3="","",IF(G3="作成不要","",IF(#REF!="","",(ROUND(SUM(#REF!)*T36/100,2)+ROUND(SUM(#REF!)*T37/100,2))-(SUM(#REF!)))))</f>
        <v>#REF!</v>
      </c>
      <c r="U40" s="370" t="e">
        <f>IF($D$3="","",IF(H3="作成不要","",IF(#REF!="","",(ROUND(SUM(#REF!)*U36/100,2)+ROUND(SUM(#REF!)*U37/100,2))-(SUM(#REF!)))))</f>
        <v>#REF!</v>
      </c>
      <c r="V40" s="370" t="e">
        <f>IF($D$3="","",IF(I3="作成不要","",IF(#REF!="","",(ROUND(SUM(#REF!)*V36/100,2)+ROUND(SUM(#REF!)*V37/100,2))-(SUM(#REF!)))))</f>
        <v>#REF!</v>
      </c>
      <c r="W40" s="370" t="e">
        <f>IF($D$3="","",IF(J3="作成不要","",IF(#REF!="","",(ROUND(SUM(#REF!)*W36/100,2)+ROUND(SUM(#REF!)*W37/100,2))-(SUM(#REF!)))))</f>
        <v>#REF!</v>
      </c>
      <c r="X40" s="370" t="e">
        <f>IF($D$3="","",IF(K3="作成不要","",IF(#REF!="","",(ROUND(SUM(#REF!)*X36/100,2)+ROUND(SUM(#REF!)*X37/100,2))-(SUM(#REF!)))))</f>
        <v>#REF!</v>
      </c>
      <c r="Y40" s="370" t="e">
        <f>IF($D$3="","",IF(L3="作成不要","",IF(#REF!="","",(ROUND(SUM(#REF!)*Y36/100,2)+ROUND(SUM(#REF!)*Y37/100,2))-(SUM(#REF!)))))</f>
        <v>#REF!</v>
      </c>
      <c r="Z40" s="370" t="e">
        <f>IF($D$3="","",IF(M3="作成不要","",IF(#REF!="","",(ROUND(SUM(#REF!)*Z36/100,2)+ROUND(SUM(#REF!)*Z37/100,2))-(SUM(#REF!)))))</f>
        <v>#REF!</v>
      </c>
      <c r="AA40" s="370" t="e">
        <f>IF($D$3="","",IF(N3="作成不要","",IF(#REF!="","",(ROUND(SUM(#REF!)*AA36/100,2)+ROUND(SUM(#REF!)*AA37/100,2))-(SUM(#REF!)))))</f>
        <v>#REF!</v>
      </c>
      <c r="AB40" s="370" t="e">
        <f>IF($D$3="","",IF(O3="作成不要","",IF(#REF!="","",(ROUND(SUM(#REF!)*AB36/100,2)+ROUND(SUM(#REF!)*AB37/100,2))-(SUM(#REF!)))))</f>
        <v>#REF!</v>
      </c>
    </row>
    <row r="41" spans="1:48">
      <c r="A41" s="528"/>
      <c r="B41" s="527" t="s">
        <v>398</v>
      </c>
      <c r="C41" s="510"/>
      <c r="D41" s="511"/>
      <c r="E41" s="473"/>
      <c r="F41" s="473"/>
      <c r="G41" s="473"/>
      <c r="H41" s="473"/>
      <c r="I41" s="473"/>
      <c r="J41" s="473"/>
      <c r="K41" s="473"/>
      <c r="L41" s="473"/>
      <c r="M41" s="473"/>
      <c r="N41" s="473"/>
      <c r="O41" s="473"/>
      <c r="P41" s="473"/>
      <c r="Q41" s="473"/>
      <c r="R41" s="473"/>
      <c r="S41" s="473"/>
      <c r="T41" s="473"/>
      <c r="U41" s="473"/>
      <c r="V41" s="473"/>
      <c r="W41" s="473"/>
      <c r="X41" s="473"/>
      <c r="Y41" s="474"/>
      <c r="Z41" s="474"/>
      <c r="AA41" s="474"/>
      <c r="AB41" s="474"/>
    </row>
    <row r="42" spans="1:48">
      <c r="A42" s="516"/>
      <c r="B42" s="527" t="s">
        <v>399</v>
      </c>
      <c r="C42" s="510"/>
      <c r="D42" s="511"/>
      <c r="E42" s="475"/>
      <c r="F42" s="476"/>
      <c r="G42" s="476"/>
      <c r="H42" s="476"/>
      <c r="I42" s="476"/>
      <c r="J42" s="475"/>
      <c r="K42" s="475"/>
      <c r="L42" s="475"/>
      <c r="M42" s="475"/>
      <c r="N42" s="475"/>
      <c r="O42" s="475"/>
      <c r="P42" s="475"/>
      <c r="Q42" s="475"/>
      <c r="R42" s="475"/>
      <c r="S42" s="477"/>
      <c r="T42" s="475"/>
      <c r="U42" s="475"/>
      <c r="V42" s="475"/>
      <c r="W42" s="475"/>
      <c r="X42" s="475"/>
      <c r="Y42" s="476"/>
      <c r="Z42" s="476"/>
      <c r="AA42" s="476"/>
      <c r="AB42" s="476"/>
    </row>
    <row r="43" spans="1:48">
      <c r="A43" s="508" t="s">
        <v>317</v>
      </c>
      <c r="B43" s="509"/>
      <c r="C43" s="509"/>
      <c r="D43" s="520"/>
      <c r="E43" s="369" t="e">
        <f t="shared" ref="E43:R43" si="20">IF(OR(E38="",E39=""),"",SUM(E39)-SUM(E38))</f>
        <v>#REF!</v>
      </c>
      <c r="F43" s="369" t="e">
        <f t="shared" si="20"/>
        <v>#REF!</v>
      </c>
      <c r="G43" s="369" t="e">
        <f t="shared" si="20"/>
        <v>#REF!</v>
      </c>
      <c r="H43" s="369" t="e">
        <f t="shared" si="20"/>
        <v>#REF!</v>
      </c>
      <c r="I43" s="369" t="e">
        <f t="shared" si="20"/>
        <v>#REF!</v>
      </c>
      <c r="J43" s="369" t="e">
        <f t="shared" si="20"/>
        <v>#REF!</v>
      </c>
      <c r="K43" s="369" t="e">
        <f t="shared" si="20"/>
        <v>#REF!</v>
      </c>
      <c r="L43" s="369" t="e">
        <f t="shared" si="20"/>
        <v>#REF!</v>
      </c>
      <c r="M43" s="369" t="e">
        <f t="shared" si="20"/>
        <v>#REF!</v>
      </c>
      <c r="N43" s="369" t="e">
        <f t="shared" si="20"/>
        <v>#REF!</v>
      </c>
      <c r="O43" s="369" t="e">
        <f t="shared" si="20"/>
        <v>#REF!</v>
      </c>
      <c r="P43" s="369" t="e">
        <f t="shared" si="20"/>
        <v>#REF!</v>
      </c>
      <c r="Q43" s="369" t="e">
        <f t="shared" si="20"/>
        <v>#REF!</v>
      </c>
      <c r="R43" s="369" t="e">
        <f t="shared" si="20"/>
        <v>#REF!</v>
      </c>
      <c r="S43" s="369" t="e">
        <f t="shared" ref="S43:Y43" si="21">IF(OR(S38="",S39=""),"",SUM(S39)-SUM(S38))</f>
        <v>#REF!</v>
      </c>
      <c r="T43" s="369" t="e">
        <f t="shared" si="21"/>
        <v>#REF!</v>
      </c>
      <c r="U43" s="369" t="e">
        <f t="shared" si="21"/>
        <v>#REF!</v>
      </c>
      <c r="V43" s="369" t="e">
        <f t="shared" si="21"/>
        <v>#REF!</v>
      </c>
      <c r="W43" s="369" t="e">
        <f t="shared" si="21"/>
        <v>#REF!</v>
      </c>
      <c r="X43" s="369" t="e">
        <f t="shared" si="21"/>
        <v>#REF!</v>
      </c>
      <c r="Y43" s="369" t="e">
        <f t="shared" si="21"/>
        <v>#REF!</v>
      </c>
      <c r="Z43" s="369" t="e">
        <f>IF(OR(Z38="",Z39=""),"",SUM(Z39)-SUM(Z38))</f>
        <v>#REF!</v>
      </c>
      <c r="AA43" s="369" t="e">
        <f>IF(OR(AA38="",AA39=""),"",SUM(AA39)-SUM(AA38))</f>
        <v>#REF!</v>
      </c>
      <c r="AB43" s="369" t="e">
        <f>IF(OR(AB38="",AB39=""),"",SUM(AB39)-SUM(AB38))</f>
        <v>#REF!</v>
      </c>
    </row>
    <row r="44" spans="1:48">
      <c r="A44" s="508" t="s">
        <v>318</v>
      </c>
      <c r="B44" s="509"/>
      <c r="C44" s="509"/>
      <c r="D44" s="520"/>
      <c r="E44" s="415" t="e">
        <f t="shared" ref="E44:R44" si="22">IF(E43="","",SUM(E43)/SUM(E38))</f>
        <v>#REF!</v>
      </c>
      <c r="F44" s="415" t="e">
        <f t="shared" si="22"/>
        <v>#REF!</v>
      </c>
      <c r="G44" s="415" t="e">
        <f t="shared" si="22"/>
        <v>#REF!</v>
      </c>
      <c r="H44" s="415" t="e">
        <f t="shared" si="22"/>
        <v>#REF!</v>
      </c>
      <c r="I44" s="415" t="e">
        <f t="shared" si="22"/>
        <v>#REF!</v>
      </c>
      <c r="J44" s="415" t="e">
        <f t="shared" si="22"/>
        <v>#REF!</v>
      </c>
      <c r="K44" s="415" t="e">
        <f t="shared" si="22"/>
        <v>#REF!</v>
      </c>
      <c r="L44" s="415" t="e">
        <f t="shared" si="22"/>
        <v>#REF!</v>
      </c>
      <c r="M44" s="415" t="e">
        <f t="shared" si="22"/>
        <v>#REF!</v>
      </c>
      <c r="N44" s="415" t="e">
        <f t="shared" si="22"/>
        <v>#REF!</v>
      </c>
      <c r="O44" s="415" t="e">
        <f t="shared" si="22"/>
        <v>#REF!</v>
      </c>
      <c r="P44" s="415" t="e">
        <f t="shared" si="22"/>
        <v>#REF!</v>
      </c>
      <c r="Q44" s="415" t="e">
        <f t="shared" si="22"/>
        <v>#REF!</v>
      </c>
      <c r="R44" s="415" t="e">
        <f t="shared" si="22"/>
        <v>#REF!</v>
      </c>
      <c r="S44" s="415" t="e">
        <f t="shared" ref="S44:X44" si="23">IF(S43="","",SUM(S43)/SUM(S38))</f>
        <v>#REF!</v>
      </c>
      <c r="T44" s="415" t="e">
        <f t="shared" si="23"/>
        <v>#REF!</v>
      </c>
      <c r="U44" s="415" t="e">
        <f t="shared" si="23"/>
        <v>#REF!</v>
      </c>
      <c r="V44" s="415" t="e">
        <f t="shared" si="23"/>
        <v>#REF!</v>
      </c>
      <c r="W44" s="415" t="e">
        <f t="shared" si="23"/>
        <v>#REF!</v>
      </c>
      <c r="X44" s="415" t="e">
        <f t="shared" si="23"/>
        <v>#REF!</v>
      </c>
      <c r="Y44" s="415" t="e">
        <f>IF(Y43="","",SUM(Y43)/SUM(Y38))</f>
        <v>#REF!</v>
      </c>
      <c r="Z44" s="415" t="e">
        <f>IF(Z43="","",SUM(Z43)/SUM(Z38))</f>
        <v>#REF!</v>
      </c>
      <c r="AA44" s="415" t="e">
        <f>IF(AA43="","",SUM(AA43)/SUM(AA38))</f>
        <v>#REF!</v>
      </c>
      <c r="AB44" s="415" t="e">
        <f>IF(AB43="","",SUM(AB43)/SUM(AB38))</f>
        <v>#REF!</v>
      </c>
    </row>
    <row r="45" spans="1:48">
      <c r="A45" s="402"/>
      <c r="B45" s="402"/>
      <c r="C45" s="402"/>
      <c r="D45" s="402"/>
      <c r="E45" s="375"/>
      <c r="F45" s="375"/>
      <c r="G45" s="375"/>
      <c r="H45" s="375"/>
      <c r="I45" s="375"/>
      <c r="J45" s="375"/>
      <c r="K45" s="375"/>
      <c r="L45" s="375"/>
      <c r="M45" s="375"/>
      <c r="N45" s="375"/>
      <c r="O45" s="375"/>
      <c r="P45" s="375"/>
      <c r="Q45" s="375"/>
      <c r="R45" s="375"/>
      <c r="S45" s="375"/>
      <c r="T45" s="375"/>
      <c r="U45" s="375"/>
      <c r="V45" s="375"/>
      <c r="W45" s="375"/>
      <c r="X45" s="375"/>
      <c r="Y45" s="375"/>
      <c r="Z45" s="375"/>
      <c r="AA45" s="375"/>
      <c r="AB45" s="375"/>
    </row>
    <row r="46" spans="1:48">
      <c r="A46" s="507" t="e">
        <f>A33+365</f>
        <v>#REF!</v>
      </c>
      <c r="B46" s="507"/>
      <c r="C46" s="507"/>
      <c r="D46" s="507"/>
      <c r="E46" s="375"/>
      <c r="F46" s="375"/>
      <c r="G46" s="375"/>
      <c r="H46" s="375"/>
      <c r="I46" s="375"/>
      <c r="J46" s="375"/>
      <c r="K46" s="375"/>
      <c r="L46" s="375"/>
      <c r="M46" s="375"/>
      <c r="N46" s="375"/>
      <c r="O46" s="375"/>
      <c r="P46" s="482"/>
      <c r="Q46" s="375"/>
      <c r="R46" s="375"/>
      <c r="S46" s="375"/>
      <c r="T46" s="375"/>
      <c r="U46" s="375"/>
      <c r="V46" s="375"/>
      <c r="W46" s="375"/>
      <c r="X46" s="375"/>
      <c r="Y46" s="375"/>
      <c r="Z46" s="375"/>
      <c r="AA46" s="375"/>
      <c r="AB46" s="375" t="s">
        <v>319</v>
      </c>
    </row>
    <row r="47" spans="1:48">
      <c r="A47" s="512" t="s">
        <v>308</v>
      </c>
      <c r="B47" s="513"/>
      <c r="C47" s="513"/>
      <c r="D47" s="521"/>
      <c r="E47" s="530" t="s">
        <v>314</v>
      </c>
      <c r="F47" s="531"/>
      <c r="G47" s="531"/>
      <c r="H47" s="531"/>
      <c r="I47" s="531"/>
      <c r="J47" s="531"/>
      <c r="K47" s="531"/>
      <c r="L47" s="531"/>
      <c r="M47" s="531"/>
      <c r="N47" s="531"/>
      <c r="O47" s="531"/>
      <c r="P47" s="531"/>
      <c r="Q47" s="531"/>
      <c r="R47" s="531"/>
      <c r="S47" s="531"/>
      <c r="T47" s="531"/>
      <c r="U47" s="531"/>
      <c r="V47" s="531"/>
      <c r="W47" s="531"/>
      <c r="X47" s="531"/>
      <c r="Y47" s="531"/>
      <c r="Z47" s="531"/>
      <c r="AA47" s="531"/>
      <c r="AB47" s="532"/>
    </row>
    <row r="48" spans="1:48">
      <c r="A48" s="516"/>
      <c r="B48" s="517"/>
      <c r="C48" s="517"/>
      <c r="D48" s="522"/>
      <c r="E48" s="361" t="s">
        <v>343</v>
      </c>
      <c r="F48" s="361" t="s">
        <v>344</v>
      </c>
      <c r="G48" s="361" t="s">
        <v>345</v>
      </c>
      <c r="H48" s="361" t="s">
        <v>346</v>
      </c>
      <c r="I48" s="361" t="s">
        <v>347</v>
      </c>
      <c r="J48" s="361" t="s">
        <v>348</v>
      </c>
      <c r="K48" s="361" t="s">
        <v>349</v>
      </c>
      <c r="L48" s="361" t="s">
        <v>336</v>
      </c>
      <c r="M48" s="361" t="s">
        <v>337</v>
      </c>
      <c r="N48" s="361" t="s">
        <v>338</v>
      </c>
      <c r="O48" s="361" t="s">
        <v>339</v>
      </c>
      <c r="P48" s="361" t="s">
        <v>340</v>
      </c>
      <c r="Q48" s="361" t="s">
        <v>341</v>
      </c>
      <c r="R48" s="361" t="s">
        <v>342</v>
      </c>
      <c r="S48" s="361" t="s">
        <v>320</v>
      </c>
      <c r="T48" s="361" t="s">
        <v>321</v>
      </c>
      <c r="U48" s="361" t="s">
        <v>322</v>
      </c>
      <c r="V48" s="361" t="s">
        <v>323</v>
      </c>
      <c r="W48" s="361" t="s">
        <v>324</v>
      </c>
      <c r="X48" s="361" t="s">
        <v>325</v>
      </c>
      <c r="Y48" s="361" t="s">
        <v>350</v>
      </c>
      <c r="Z48" s="361" t="s">
        <v>351</v>
      </c>
      <c r="AA48" s="361" t="s">
        <v>352</v>
      </c>
      <c r="AB48" s="361" t="s">
        <v>353</v>
      </c>
    </row>
    <row r="49" spans="1:28">
      <c r="A49" s="512" t="s">
        <v>335</v>
      </c>
      <c r="B49" s="513"/>
      <c r="C49" s="521"/>
      <c r="D49" s="403" t="s">
        <v>309</v>
      </c>
      <c r="E49" s="371"/>
      <c r="F49" s="371"/>
      <c r="G49" s="371"/>
      <c r="H49" s="371"/>
      <c r="I49" s="371"/>
      <c r="J49" s="369" t="e">
        <f t="shared" ref="J49:X49" si="24">IF($D$3="","",IF($D$3="作成不要","",AH$18))</f>
        <v>#REF!</v>
      </c>
      <c r="K49" s="369" t="e">
        <f t="shared" si="24"/>
        <v>#REF!</v>
      </c>
      <c r="L49" s="369" t="e">
        <f t="shared" si="24"/>
        <v>#REF!</v>
      </c>
      <c r="M49" s="369" t="e">
        <f t="shared" si="24"/>
        <v>#REF!</v>
      </c>
      <c r="N49" s="369" t="e">
        <f t="shared" si="24"/>
        <v>#REF!</v>
      </c>
      <c r="O49" s="369" t="e">
        <f t="shared" si="24"/>
        <v>#REF!</v>
      </c>
      <c r="P49" s="369" t="e">
        <f t="shared" si="24"/>
        <v>#REF!</v>
      </c>
      <c r="Q49" s="369" t="e">
        <f t="shared" si="24"/>
        <v>#REF!</v>
      </c>
      <c r="R49" s="369" t="e">
        <f t="shared" si="24"/>
        <v>#REF!</v>
      </c>
      <c r="S49" s="369" t="e">
        <f t="shared" si="24"/>
        <v>#REF!</v>
      </c>
      <c r="T49" s="369" t="e">
        <f t="shared" si="24"/>
        <v>#REF!</v>
      </c>
      <c r="U49" s="369" t="e">
        <f t="shared" si="24"/>
        <v>#REF!</v>
      </c>
      <c r="V49" s="369" t="e">
        <f t="shared" si="24"/>
        <v>#REF!</v>
      </c>
      <c r="W49" s="369" t="e">
        <f t="shared" si="24"/>
        <v>#REF!</v>
      </c>
      <c r="X49" s="369" t="e">
        <f t="shared" si="24"/>
        <v>#REF!</v>
      </c>
      <c r="Y49" s="371"/>
      <c r="Z49" s="371"/>
      <c r="AA49" s="371"/>
      <c r="AB49" s="371"/>
    </row>
    <row r="50" spans="1:28">
      <c r="A50" s="516"/>
      <c r="B50" s="517"/>
      <c r="C50" s="522"/>
      <c r="D50" s="403" t="s">
        <v>310</v>
      </c>
      <c r="E50" s="371"/>
      <c r="F50" s="371"/>
      <c r="G50" s="371"/>
      <c r="H50" s="371"/>
      <c r="I50" s="371"/>
      <c r="J50" s="369" t="e">
        <f t="shared" ref="J50:X50" si="25">IF($D$3="","",IF($D$3="作成不要","",AH$32))</f>
        <v>#REF!</v>
      </c>
      <c r="K50" s="369" t="e">
        <f t="shared" si="25"/>
        <v>#REF!</v>
      </c>
      <c r="L50" s="369" t="e">
        <f t="shared" si="25"/>
        <v>#REF!</v>
      </c>
      <c r="M50" s="369" t="e">
        <f t="shared" si="25"/>
        <v>#REF!</v>
      </c>
      <c r="N50" s="369" t="e">
        <f t="shared" si="25"/>
        <v>#REF!</v>
      </c>
      <c r="O50" s="369" t="e">
        <f t="shared" si="25"/>
        <v>#REF!</v>
      </c>
      <c r="P50" s="369" t="e">
        <f t="shared" si="25"/>
        <v>#REF!</v>
      </c>
      <c r="Q50" s="369" t="e">
        <f t="shared" si="25"/>
        <v>#REF!</v>
      </c>
      <c r="R50" s="369" t="e">
        <f t="shared" si="25"/>
        <v>#REF!</v>
      </c>
      <c r="S50" s="369" t="e">
        <f t="shared" si="25"/>
        <v>#REF!</v>
      </c>
      <c r="T50" s="369" t="e">
        <f t="shared" si="25"/>
        <v>#REF!</v>
      </c>
      <c r="U50" s="369" t="e">
        <f t="shared" si="25"/>
        <v>#REF!</v>
      </c>
      <c r="V50" s="369" t="e">
        <f t="shared" si="25"/>
        <v>#REF!</v>
      </c>
      <c r="W50" s="369" t="e">
        <f t="shared" si="25"/>
        <v>#REF!</v>
      </c>
      <c r="X50" s="369" t="e">
        <f t="shared" si="25"/>
        <v>#REF!</v>
      </c>
      <c r="Y50" s="371"/>
      <c r="Z50" s="371"/>
      <c r="AA50" s="371"/>
      <c r="AB50" s="371"/>
    </row>
    <row r="51" spans="1:28">
      <c r="A51" s="508" t="s">
        <v>312</v>
      </c>
      <c r="B51" s="509"/>
      <c r="C51" s="509"/>
      <c r="D51" s="520"/>
      <c r="E51" s="410"/>
      <c r="F51" s="410"/>
      <c r="G51" s="410"/>
      <c r="H51" s="410"/>
      <c r="I51" s="410"/>
      <c r="J51" s="410"/>
      <c r="K51" s="410"/>
      <c r="L51" s="410"/>
      <c r="M51" s="410"/>
      <c r="N51" s="410"/>
      <c r="O51" s="410"/>
      <c r="P51" s="410"/>
      <c r="Q51" s="410"/>
      <c r="R51" s="409"/>
      <c r="S51" s="409"/>
      <c r="T51" s="409"/>
      <c r="U51" s="409"/>
      <c r="V51" s="409"/>
      <c r="W51" s="409"/>
      <c r="X51" s="409"/>
      <c r="Y51" s="409"/>
      <c r="Z51" s="410"/>
      <c r="AA51" s="410"/>
      <c r="AB51" s="410"/>
    </row>
    <row r="52" spans="1:28">
      <c r="A52" s="512" t="s">
        <v>316</v>
      </c>
      <c r="B52" s="513"/>
      <c r="C52" s="514"/>
      <c r="D52" s="515"/>
      <c r="E52" s="372" t="e">
        <f>IF($D$3="","",IF($P52="","",SUM($P52,E53,E55)))</f>
        <v>#REF!</v>
      </c>
      <c r="F52" s="372" t="e">
        <f t="shared" ref="F52:N52" si="26">IF($D$3="","",IF($P52="","",SUM($P52,F53,F55)))</f>
        <v>#REF!</v>
      </c>
      <c r="G52" s="372" t="e">
        <f t="shared" si="26"/>
        <v>#REF!</v>
      </c>
      <c r="H52" s="372" t="e">
        <f t="shared" si="26"/>
        <v>#REF!</v>
      </c>
      <c r="I52" s="372" t="e">
        <f t="shared" si="26"/>
        <v>#REF!</v>
      </c>
      <c r="J52" s="372" t="e">
        <f t="shared" si="26"/>
        <v>#REF!</v>
      </c>
      <c r="K52" s="372" t="e">
        <f t="shared" si="26"/>
        <v>#REF!</v>
      </c>
      <c r="L52" s="372" t="e">
        <f t="shared" si="26"/>
        <v>#REF!</v>
      </c>
      <c r="M52" s="372" t="e">
        <f>IF($D$3="","",IF($P52="","",SUM($P52,M53,M55)))</f>
        <v>#REF!</v>
      </c>
      <c r="N52" s="372" t="e">
        <f t="shared" si="26"/>
        <v>#REF!</v>
      </c>
      <c r="O52" s="372" t="e">
        <f>IF($D$3="","",IF($P52="","",SUM($P52,O53,O55)))</f>
        <v>#REF!</v>
      </c>
      <c r="P52" s="369" t="e">
        <f>IF($P49="","",IF(#REF!="","",#REF!))</f>
        <v>#REF!</v>
      </c>
      <c r="Q52" s="369" t="e">
        <f>IF($D$3="","",IF($P52="","",SUM($P52,Q53,Q55)))</f>
        <v>#REF!</v>
      </c>
      <c r="R52" s="369" t="e">
        <f t="shared" ref="R52:AB52" si="27">IF($D$3="","",IF($P52="","",SUM($P52,R53,R55)))</f>
        <v>#REF!</v>
      </c>
      <c r="S52" s="369" t="e">
        <f t="shared" si="27"/>
        <v>#REF!</v>
      </c>
      <c r="T52" s="369" t="e">
        <f t="shared" si="27"/>
        <v>#REF!</v>
      </c>
      <c r="U52" s="369" t="e">
        <f t="shared" si="27"/>
        <v>#REF!</v>
      </c>
      <c r="V52" s="369" t="e">
        <f t="shared" si="27"/>
        <v>#REF!</v>
      </c>
      <c r="W52" s="369" t="e">
        <f t="shared" si="27"/>
        <v>#REF!</v>
      </c>
      <c r="X52" s="369" t="e">
        <f t="shared" si="27"/>
        <v>#REF!</v>
      </c>
      <c r="Y52" s="369" t="e">
        <f t="shared" si="27"/>
        <v>#REF!</v>
      </c>
      <c r="Z52" s="369" t="e">
        <f t="shared" si="27"/>
        <v>#REF!</v>
      </c>
      <c r="AA52" s="369" t="e">
        <f t="shared" si="27"/>
        <v>#REF!</v>
      </c>
      <c r="AB52" s="369" t="e">
        <f t="shared" si="27"/>
        <v>#REF!</v>
      </c>
    </row>
    <row r="53" spans="1:28">
      <c r="A53" s="528" t="s">
        <v>311</v>
      </c>
      <c r="B53" s="527" t="s">
        <v>315</v>
      </c>
      <c r="C53" s="510"/>
      <c r="D53" s="511"/>
      <c r="E53" s="369" t="e">
        <f>IF($D$3="","",IF(D3="作成不要","",IF(#REF!="","",(ROUND(SUM(#REF!)*E49/100,2)+ROUND(SUM(#REF!)*E50/100,2))-(SUM(#REF!)))))</f>
        <v>#REF!</v>
      </c>
      <c r="F53" s="369" t="e">
        <f>IF($D$3="","",IF(D3="作成不要","",IF(#REF!="","",(ROUND(SUM(#REF!)*F49/100,2)+ROUND(SUM(#REF!)*F50/100,2))-(SUM(#REF!)))))</f>
        <v>#REF!</v>
      </c>
      <c r="G53" s="369" t="e">
        <f>IF($D$3="","",IF(D3="作成不要","",IF(#REF!="","",(ROUND(SUM(#REF!)*G49/100,2)+ROUND(SUM(#REF!)*G50/100,2))-(SUM(#REF!)))))</f>
        <v>#REF!</v>
      </c>
      <c r="H53" s="369" t="e">
        <f>IF($D$3="","",IF(D3="作成不要","",IF(#REF!="","",(ROUND(SUM(#REF!)*H49/100,2)+ROUND(SUM(#REF!)*H50/100,2))-(SUM(#REF!)))))</f>
        <v>#REF!</v>
      </c>
      <c r="I53" s="369" t="e">
        <f>IF($D$3="","",IF(D3="作成不要","",IF(#REF!="","",(ROUND(SUM(#REF!)*I49/100,2)+ROUND(SUM(#REF!)*I50/100,2))-(SUM(#REF!)))))</f>
        <v>#REF!</v>
      </c>
      <c r="J53" s="369" t="e">
        <f>IF($D$3="","",IF(D3="作成不要","",IF(#REF!="","",(ROUND(SUM(#REF!)*J49/100,2)+ROUND(SUM(#REF!)*J50/100,2))-(SUM(#REF!)))))</f>
        <v>#REF!</v>
      </c>
      <c r="K53" s="369" t="e">
        <f>IF($D$3="","",IF(D3="作成不要","",IF(#REF!="","",(ROUND(SUM(#REF!)*K49/100,2)+ROUND(SUM(#REF!)*K50/100,2))-(SUM(#REF!)))))</f>
        <v>#REF!</v>
      </c>
      <c r="L53" s="369" t="e">
        <f>IF($D$3="","",IF(D3="作成不要","",IF(#REF!="","",(ROUND(SUM(#REF!)*L49/100,2)+ROUND(SUM(#REF!)*L50/100,2))-(SUM(#REF!)))))</f>
        <v>#REF!</v>
      </c>
      <c r="M53" s="369" t="e">
        <f>IF($D$3="","",IF(D3="作成不要","",IF(#REF!="","",(ROUND(SUM(#REF!)*M49/100,2)+ROUND(SUM(#REF!)*M50/100,2))-(SUM(#REF!)))))</f>
        <v>#REF!</v>
      </c>
      <c r="N53" s="369" t="e">
        <f>IF($D$3="","",IF(D3="作成不要","",IF(#REF!="","",(ROUND(SUM(#REF!)*N49/100,2)+ROUND(SUM(#REF!)*N50/100,2))-(SUM(#REF!)))))</f>
        <v>#REF!</v>
      </c>
      <c r="O53" s="369" t="e">
        <f>IF($D$3="","",IF(D3="作成不要","",IF(#REF!="","",(ROUND(SUM(#REF!)*O49/100,2)+ROUND(SUM(#REF!)*O50/100,2))-(SUM(#REF!)))))</f>
        <v>#REF!</v>
      </c>
      <c r="P53" s="376" t="s">
        <v>116</v>
      </c>
      <c r="Q53" s="369" t="e">
        <f>IF($D$3="","",IF(D3="作成不要","",IF(#REF!="","",(ROUND(SUM(#REF!)*Q49/100,2)+ROUND(SUM(#REF!)*Q50/100,2))-(SUM(#REF!)))))</f>
        <v>#REF!</v>
      </c>
      <c r="R53" s="369" t="e">
        <f>IF($D$3="","",IF(E3="作成不要","",IF(#REF!="","",(ROUND(SUM(#REF!)*R49/100,2)+ROUND(SUM(#REF!)*R50/100,2))-(SUM(#REF!)))))</f>
        <v>#REF!</v>
      </c>
      <c r="S53" s="369" t="e">
        <f>IF($D$3="","",IF(F3="作成不要","",IF(#REF!="","",(ROUND(SUM(#REF!)*S49/100,2)+ROUND(SUM(#REF!)*S50/100,2))-(SUM(#REF!)))))</f>
        <v>#REF!</v>
      </c>
      <c r="T53" s="370" t="e">
        <f>IF($D$3="","",IF(G3="作成不要","",IF(#REF!="","",(ROUND(SUM(#REF!)*T49/100,2)+ROUND(SUM(#REF!)*T50/100,2))-(SUM(#REF!)))))</f>
        <v>#REF!</v>
      </c>
      <c r="U53" s="370" t="e">
        <f>IF($D$3="","",IF(H3="作成不要","",IF(#REF!="","",(ROUND(SUM(#REF!)*U49/100,2)+ROUND(SUM(#REF!)*U50/100,2))-(SUM(#REF!)))))</f>
        <v>#REF!</v>
      </c>
      <c r="V53" s="370" t="e">
        <f>IF($D$3="","",IF(I3="作成不要","",IF(#REF!="","",(ROUND(SUM(#REF!)*V49/100,2)+ROUND(SUM(#REF!)*V50/100,2))-(SUM(#REF!)))))</f>
        <v>#REF!</v>
      </c>
      <c r="W53" s="370" t="e">
        <f>IF($D$3="","",IF(J3="作成不要","",IF(#REF!="","",(ROUND(SUM(#REF!)*W49/100,2)+ROUND(SUM(#REF!)*W50/100,2))-(SUM(#REF!)))))</f>
        <v>#REF!</v>
      </c>
      <c r="X53" s="370" t="e">
        <f>IF($D$3="","",IF(K3="作成不要","",IF(#REF!="","",(ROUND(SUM(#REF!)*X49/100,2)+ROUND(SUM(#REF!)*X50/100,2))-(SUM(#REF!)))))</f>
        <v>#REF!</v>
      </c>
      <c r="Y53" s="370" t="e">
        <f>IF($D$3="","",IF(L3="作成不要","",IF(#REF!="","",(ROUND(SUM(#REF!)*Y49/100,2)+ROUND(SUM(#REF!)*Y50/100,2))-(SUM(#REF!)))))</f>
        <v>#REF!</v>
      </c>
      <c r="Z53" s="370" t="e">
        <f>IF($D$3="","",IF(M3="作成不要","",IF(#REF!="","",(ROUND(SUM(#REF!)*Z49/100,2)+ROUND(SUM(#REF!)*Z50/100,2))-(SUM(#REF!)))))</f>
        <v>#REF!</v>
      </c>
      <c r="AA53" s="370" t="e">
        <f>IF($D$3="","",IF(N3="作成不要","",IF(#REF!="","",(ROUND(SUM(#REF!)*AA49/100,2)+ROUND(SUM(#REF!)*AA50/100,2))-(SUM(#REF!)))))</f>
        <v>#REF!</v>
      </c>
      <c r="AB53" s="370" t="e">
        <f>IF($D$3="","",IF(O3="作成不要","",IF(#REF!="","",(ROUND(SUM(#REF!)*AB49/100,2)+ROUND(SUM(#REF!)*AB50/100,2))-(SUM(#REF!)))))</f>
        <v>#REF!</v>
      </c>
    </row>
    <row r="54" spans="1:28">
      <c r="A54" s="528"/>
      <c r="B54" s="527" t="s">
        <v>398</v>
      </c>
      <c r="C54" s="510"/>
      <c r="D54" s="511"/>
      <c r="E54" s="473"/>
      <c r="F54" s="473"/>
      <c r="G54" s="473"/>
      <c r="H54" s="473"/>
      <c r="I54" s="473"/>
      <c r="J54" s="473"/>
      <c r="K54" s="473"/>
      <c r="L54" s="473"/>
      <c r="M54" s="473"/>
      <c r="N54" s="473"/>
      <c r="O54" s="473"/>
      <c r="P54" s="473"/>
      <c r="Q54" s="473"/>
      <c r="R54" s="473"/>
      <c r="S54" s="473"/>
      <c r="T54" s="473"/>
      <c r="U54" s="473"/>
      <c r="V54" s="473"/>
      <c r="W54" s="473"/>
      <c r="X54" s="473"/>
      <c r="Y54" s="474"/>
      <c r="Z54" s="474"/>
      <c r="AA54" s="474"/>
      <c r="AB54" s="474"/>
    </row>
    <row r="55" spans="1:28">
      <c r="A55" s="516"/>
      <c r="B55" s="527" t="s">
        <v>399</v>
      </c>
      <c r="C55" s="510"/>
      <c r="D55" s="511"/>
      <c r="E55" s="475"/>
      <c r="F55" s="476"/>
      <c r="G55" s="476"/>
      <c r="H55" s="476"/>
      <c r="I55" s="476"/>
      <c r="J55" s="475"/>
      <c r="K55" s="475"/>
      <c r="L55" s="475"/>
      <c r="M55" s="475"/>
      <c r="N55" s="475"/>
      <c r="O55" s="475"/>
      <c r="P55" s="475"/>
      <c r="Q55" s="475"/>
      <c r="R55" s="475"/>
      <c r="S55" s="477"/>
      <c r="T55" s="475"/>
      <c r="U55" s="475"/>
      <c r="V55" s="475"/>
      <c r="W55" s="475"/>
      <c r="X55" s="475"/>
      <c r="Y55" s="476"/>
      <c r="Z55" s="476"/>
      <c r="AA55" s="476"/>
      <c r="AB55" s="476"/>
    </row>
    <row r="56" spans="1:28">
      <c r="A56" s="508" t="s">
        <v>317</v>
      </c>
      <c r="B56" s="509"/>
      <c r="C56" s="509"/>
      <c r="D56" s="520"/>
      <c r="E56" s="369" t="e">
        <f t="shared" ref="E56:R56" si="28">IF(OR(E51="",E52=""),"",SUM(E52)-SUM(E51))</f>
        <v>#REF!</v>
      </c>
      <c r="F56" s="369" t="e">
        <f t="shared" si="28"/>
        <v>#REF!</v>
      </c>
      <c r="G56" s="369" t="e">
        <f t="shared" si="28"/>
        <v>#REF!</v>
      </c>
      <c r="H56" s="369" t="e">
        <f t="shared" si="28"/>
        <v>#REF!</v>
      </c>
      <c r="I56" s="369" t="e">
        <f t="shared" si="28"/>
        <v>#REF!</v>
      </c>
      <c r="J56" s="369" t="e">
        <f t="shared" si="28"/>
        <v>#REF!</v>
      </c>
      <c r="K56" s="369" t="e">
        <f t="shared" si="28"/>
        <v>#REF!</v>
      </c>
      <c r="L56" s="369" t="e">
        <f t="shared" si="28"/>
        <v>#REF!</v>
      </c>
      <c r="M56" s="369" t="e">
        <f t="shared" si="28"/>
        <v>#REF!</v>
      </c>
      <c r="N56" s="369" t="e">
        <f t="shared" si="28"/>
        <v>#REF!</v>
      </c>
      <c r="O56" s="369" t="e">
        <f t="shared" si="28"/>
        <v>#REF!</v>
      </c>
      <c r="P56" s="369" t="e">
        <f t="shared" si="28"/>
        <v>#REF!</v>
      </c>
      <c r="Q56" s="369" t="e">
        <f t="shared" si="28"/>
        <v>#REF!</v>
      </c>
      <c r="R56" s="369" t="e">
        <f t="shared" si="28"/>
        <v>#REF!</v>
      </c>
      <c r="S56" s="369" t="e">
        <f t="shared" ref="S56:Y56" si="29">IF(OR(S51="",S52=""),"",SUM(S52)-SUM(S51))</f>
        <v>#REF!</v>
      </c>
      <c r="T56" s="369" t="e">
        <f t="shared" si="29"/>
        <v>#REF!</v>
      </c>
      <c r="U56" s="369" t="e">
        <f t="shared" si="29"/>
        <v>#REF!</v>
      </c>
      <c r="V56" s="369" t="e">
        <f t="shared" si="29"/>
        <v>#REF!</v>
      </c>
      <c r="W56" s="369" t="e">
        <f t="shared" si="29"/>
        <v>#REF!</v>
      </c>
      <c r="X56" s="369" t="e">
        <f t="shared" si="29"/>
        <v>#REF!</v>
      </c>
      <c r="Y56" s="369" t="e">
        <f t="shared" si="29"/>
        <v>#REF!</v>
      </c>
      <c r="Z56" s="369" t="e">
        <f>IF(OR(Z51="",Z52=""),"",SUM(Z52)-SUM(Z51))</f>
        <v>#REF!</v>
      </c>
      <c r="AA56" s="369" t="e">
        <f>IF(OR(AA51="",AA52=""),"",SUM(AA52)-SUM(AA51))</f>
        <v>#REF!</v>
      </c>
      <c r="AB56" s="369" t="e">
        <f>IF(OR(AB51="",AB52=""),"",SUM(AB52)-SUM(AB51))</f>
        <v>#REF!</v>
      </c>
    </row>
    <row r="57" spans="1:28">
      <c r="A57" s="508" t="s">
        <v>318</v>
      </c>
      <c r="B57" s="509"/>
      <c r="C57" s="509"/>
      <c r="D57" s="520"/>
      <c r="E57" s="415" t="e">
        <f t="shared" ref="E57:R57" si="30">IF(E56="","",SUM(E56)/SUM(E51))</f>
        <v>#REF!</v>
      </c>
      <c r="F57" s="415" t="e">
        <f t="shared" si="30"/>
        <v>#REF!</v>
      </c>
      <c r="G57" s="415" t="e">
        <f t="shared" si="30"/>
        <v>#REF!</v>
      </c>
      <c r="H57" s="415" t="e">
        <f t="shared" si="30"/>
        <v>#REF!</v>
      </c>
      <c r="I57" s="415" t="e">
        <f t="shared" si="30"/>
        <v>#REF!</v>
      </c>
      <c r="J57" s="415" t="e">
        <f t="shared" si="30"/>
        <v>#REF!</v>
      </c>
      <c r="K57" s="415" t="e">
        <f t="shared" si="30"/>
        <v>#REF!</v>
      </c>
      <c r="L57" s="415" t="e">
        <f t="shared" si="30"/>
        <v>#REF!</v>
      </c>
      <c r="M57" s="415" t="e">
        <f t="shared" si="30"/>
        <v>#REF!</v>
      </c>
      <c r="N57" s="415" t="e">
        <f t="shared" si="30"/>
        <v>#REF!</v>
      </c>
      <c r="O57" s="415" t="e">
        <f t="shared" si="30"/>
        <v>#REF!</v>
      </c>
      <c r="P57" s="415" t="e">
        <f t="shared" si="30"/>
        <v>#REF!</v>
      </c>
      <c r="Q57" s="415" t="e">
        <f t="shared" si="30"/>
        <v>#REF!</v>
      </c>
      <c r="R57" s="415" t="e">
        <f t="shared" si="30"/>
        <v>#REF!</v>
      </c>
      <c r="S57" s="415" t="e">
        <f t="shared" ref="S57:X57" si="31">IF(S56="","",SUM(S56)/SUM(S51))</f>
        <v>#REF!</v>
      </c>
      <c r="T57" s="415" t="e">
        <f t="shared" si="31"/>
        <v>#REF!</v>
      </c>
      <c r="U57" s="415" t="e">
        <f t="shared" si="31"/>
        <v>#REF!</v>
      </c>
      <c r="V57" s="415" t="e">
        <f t="shared" si="31"/>
        <v>#REF!</v>
      </c>
      <c r="W57" s="415" t="e">
        <f t="shared" si="31"/>
        <v>#REF!</v>
      </c>
      <c r="X57" s="415" t="e">
        <f t="shared" si="31"/>
        <v>#REF!</v>
      </c>
      <c r="Y57" s="415" t="e">
        <f>IF(Y56="","",SUM(Y56)/SUM(Y51))</f>
        <v>#REF!</v>
      </c>
      <c r="Z57" s="415" t="e">
        <f>IF(Z56="","",SUM(Z56)/SUM(Z51))</f>
        <v>#REF!</v>
      </c>
      <c r="AA57" s="415" t="e">
        <f>IF(AA56="","",SUM(AA56)/SUM(AA51))</f>
        <v>#REF!</v>
      </c>
      <c r="AB57" s="415" t="e">
        <f>IF(AB56="","",SUM(AB56)/SUM(AB51))</f>
        <v>#REF!</v>
      </c>
    </row>
    <row r="58" spans="1:28">
      <c r="A58" s="402"/>
      <c r="B58" s="402"/>
      <c r="C58" s="402"/>
      <c r="D58" s="402"/>
      <c r="E58" s="375"/>
      <c r="F58" s="375"/>
      <c r="G58" s="375"/>
      <c r="H58" s="375"/>
      <c r="I58" s="375"/>
      <c r="J58" s="375"/>
      <c r="K58" s="375"/>
      <c r="L58" s="375"/>
      <c r="M58" s="375"/>
      <c r="N58" s="375"/>
      <c r="O58" s="375"/>
      <c r="P58" s="375"/>
      <c r="Q58" s="375"/>
      <c r="R58" s="375"/>
      <c r="S58" s="375"/>
      <c r="T58" s="375"/>
      <c r="U58" s="375"/>
      <c r="V58" s="375"/>
      <c r="W58" s="375"/>
      <c r="X58" s="375"/>
      <c r="Y58" s="375"/>
      <c r="Z58" s="375"/>
      <c r="AA58" s="375"/>
      <c r="AB58" s="375"/>
    </row>
    <row r="59" spans="1:28">
      <c r="A59" s="507" t="e">
        <f>A46+365</f>
        <v>#REF!</v>
      </c>
      <c r="B59" s="507"/>
      <c r="C59" s="507"/>
      <c r="D59" s="507"/>
      <c r="E59" s="375"/>
      <c r="F59" s="375"/>
      <c r="G59" s="375"/>
      <c r="H59" s="375"/>
      <c r="I59" s="375"/>
      <c r="J59" s="375"/>
      <c r="K59" s="375"/>
      <c r="L59" s="375"/>
      <c r="M59" s="375"/>
      <c r="N59" s="375"/>
      <c r="O59" s="375"/>
      <c r="P59" s="482"/>
      <c r="Q59" s="375"/>
      <c r="R59" s="375"/>
      <c r="S59" s="375"/>
      <c r="T59" s="375"/>
      <c r="U59" s="375"/>
      <c r="V59" s="375"/>
      <c r="W59" s="375"/>
      <c r="X59" s="375"/>
      <c r="Y59" s="375"/>
      <c r="Z59" s="375"/>
      <c r="AA59" s="375"/>
      <c r="AB59" s="375" t="s">
        <v>319</v>
      </c>
    </row>
    <row r="60" spans="1:28">
      <c r="A60" s="512" t="s">
        <v>308</v>
      </c>
      <c r="B60" s="513"/>
      <c r="C60" s="513"/>
      <c r="D60" s="521"/>
      <c r="E60" s="530" t="s">
        <v>314</v>
      </c>
      <c r="F60" s="531"/>
      <c r="G60" s="531"/>
      <c r="H60" s="531"/>
      <c r="I60" s="531"/>
      <c r="J60" s="531"/>
      <c r="K60" s="531"/>
      <c r="L60" s="531"/>
      <c r="M60" s="531"/>
      <c r="N60" s="531"/>
      <c r="O60" s="531"/>
      <c r="P60" s="531"/>
      <c r="Q60" s="531"/>
      <c r="R60" s="531"/>
      <c r="S60" s="531"/>
      <c r="T60" s="531"/>
      <c r="U60" s="531"/>
      <c r="V60" s="531"/>
      <c r="W60" s="531"/>
      <c r="X60" s="531"/>
      <c r="Y60" s="531"/>
      <c r="Z60" s="531"/>
      <c r="AA60" s="531"/>
      <c r="AB60" s="532"/>
    </row>
    <row r="61" spans="1:28">
      <c r="A61" s="516"/>
      <c r="B61" s="517"/>
      <c r="C61" s="517"/>
      <c r="D61" s="522"/>
      <c r="E61" s="361" t="s">
        <v>343</v>
      </c>
      <c r="F61" s="361" t="s">
        <v>344</v>
      </c>
      <c r="G61" s="361" t="s">
        <v>345</v>
      </c>
      <c r="H61" s="361" t="s">
        <v>346</v>
      </c>
      <c r="I61" s="361" t="s">
        <v>347</v>
      </c>
      <c r="J61" s="361" t="s">
        <v>348</v>
      </c>
      <c r="K61" s="361" t="s">
        <v>349</v>
      </c>
      <c r="L61" s="361" t="s">
        <v>336</v>
      </c>
      <c r="M61" s="361" t="s">
        <v>337</v>
      </c>
      <c r="N61" s="361" t="s">
        <v>338</v>
      </c>
      <c r="O61" s="361" t="s">
        <v>339</v>
      </c>
      <c r="P61" s="361" t="s">
        <v>340</v>
      </c>
      <c r="Q61" s="361" t="s">
        <v>341</v>
      </c>
      <c r="R61" s="361" t="s">
        <v>342</v>
      </c>
      <c r="S61" s="361" t="s">
        <v>320</v>
      </c>
      <c r="T61" s="361" t="s">
        <v>321</v>
      </c>
      <c r="U61" s="361" t="s">
        <v>322</v>
      </c>
      <c r="V61" s="361" t="s">
        <v>323</v>
      </c>
      <c r="W61" s="361" t="s">
        <v>324</v>
      </c>
      <c r="X61" s="361" t="s">
        <v>325</v>
      </c>
      <c r="Y61" s="361" t="s">
        <v>350</v>
      </c>
      <c r="Z61" s="361" t="s">
        <v>351</v>
      </c>
      <c r="AA61" s="361" t="s">
        <v>352</v>
      </c>
      <c r="AB61" s="361" t="s">
        <v>353</v>
      </c>
    </row>
    <row r="62" spans="1:28">
      <c r="A62" s="512" t="s">
        <v>335</v>
      </c>
      <c r="B62" s="513"/>
      <c r="C62" s="521"/>
      <c r="D62" s="403" t="s">
        <v>309</v>
      </c>
      <c r="E62" s="371"/>
      <c r="F62" s="371"/>
      <c r="G62" s="371"/>
      <c r="H62" s="371"/>
      <c r="I62" s="371"/>
      <c r="J62" s="369" t="e">
        <f t="shared" ref="J62:X62" si="32">IF($D$3="","",IF($D$3="作成不要","",AH$18))</f>
        <v>#REF!</v>
      </c>
      <c r="K62" s="369" t="e">
        <f t="shared" si="32"/>
        <v>#REF!</v>
      </c>
      <c r="L62" s="369" t="e">
        <f t="shared" si="32"/>
        <v>#REF!</v>
      </c>
      <c r="M62" s="369" t="e">
        <f t="shared" si="32"/>
        <v>#REF!</v>
      </c>
      <c r="N62" s="369" t="e">
        <f t="shared" si="32"/>
        <v>#REF!</v>
      </c>
      <c r="O62" s="369" t="e">
        <f t="shared" si="32"/>
        <v>#REF!</v>
      </c>
      <c r="P62" s="369" t="e">
        <f t="shared" si="32"/>
        <v>#REF!</v>
      </c>
      <c r="Q62" s="369" t="e">
        <f t="shared" si="32"/>
        <v>#REF!</v>
      </c>
      <c r="R62" s="369" t="e">
        <f t="shared" si="32"/>
        <v>#REF!</v>
      </c>
      <c r="S62" s="369" t="e">
        <f t="shared" si="32"/>
        <v>#REF!</v>
      </c>
      <c r="T62" s="369" t="e">
        <f t="shared" si="32"/>
        <v>#REF!</v>
      </c>
      <c r="U62" s="369" t="e">
        <f t="shared" si="32"/>
        <v>#REF!</v>
      </c>
      <c r="V62" s="369" t="e">
        <f t="shared" si="32"/>
        <v>#REF!</v>
      </c>
      <c r="W62" s="369" t="e">
        <f t="shared" si="32"/>
        <v>#REF!</v>
      </c>
      <c r="X62" s="369" t="e">
        <f t="shared" si="32"/>
        <v>#REF!</v>
      </c>
      <c r="Y62" s="371"/>
      <c r="Z62" s="371"/>
      <c r="AA62" s="371"/>
      <c r="AB62" s="371"/>
    </row>
    <row r="63" spans="1:28">
      <c r="A63" s="516"/>
      <c r="B63" s="517"/>
      <c r="C63" s="522"/>
      <c r="D63" s="403" t="s">
        <v>310</v>
      </c>
      <c r="E63" s="371"/>
      <c r="F63" s="371"/>
      <c r="G63" s="371"/>
      <c r="H63" s="371"/>
      <c r="I63" s="371"/>
      <c r="J63" s="369" t="e">
        <f t="shared" ref="J63:X63" si="33">IF($D$3="","",IF($D$3="作成不要","",AH$32))</f>
        <v>#REF!</v>
      </c>
      <c r="K63" s="369" t="e">
        <f t="shared" si="33"/>
        <v>#REF!</v>
      </c>
      <c r="L63" s="369" t="e">
        <f t="shared" si="33"/>
        <v>#REF!</v>
      </c>
      <c r="M63" s="369" t="e">
        <f t="shared" si="33"/>
        <v>#REF!</v>
      </c>
      <c r="N63" s="369" t="e">
        <f t="shared" si="33"/>
        <v>#REF!</v>
      </c>
      <c r="O63" s="369" t="e">
        <f t="shared" si="33"/>
        <v>#REF!</v>
      </c>
      <c r="P63" s="369" t="e">
        <f t="shared" si="33"/>
        <v>#REF!</v>
      </c>
      <c r="Q63" s="369" t="e">
        <f t="shared" si="33"/>
        <v>#REF!</v>
      </c>
      <c r="R63" s="369" t="e">
        <f t="shared" si="33"/>
        <v>#REF!</v>
      </c>
      <c r="S63" s="369" t="e">
        <f t="shared" si="33"/>
        <v>#REF!</v>
      </c>
      <c r="T63" s="369" t="e">
        <f t="shared" si="33"/>
        <v>#REF!</v>
      </c>
      <c r="U63" s="369" t="e">
        <f t="shared" si="33"/>
        <v>#REF!</v>
      </c>
      <c r="V63" s="369" t="e">
        <f t="shared" si="33"/>
        <v>#REF!</v>
      </c>
      <c r="W63" s="369" t="e">
        <f t="shared" si="33"/>
        <v>#REF!</v>
      </c>
      <c r="X63" s="369" t="e">
        <f t="shared" si="33"/>
        <v>#REF!</v>
      </c>
      <c r="Y63" s="371"/>
      <c r="Z63" s="371"/>
      <c r="AA63" s="371"/>
      <c r="AB63" s="371"/>
    </row>
    <row r="64" spans="1:28">
      <c r="A64" s="508" t="s">
        <v>312</v>
      </c>
      <c r="B64" s="509"/>
      <c r="C64" s="509"/>
      <c r="D64" s="520"/>
      <c r="E64" s="410"/>
      <c r="F64" s="410"/>
      <c r="G64" s="410"/>
      <c r="H64" s="410"/>
      <c r="I64" s="410"/>
      <c r="J64" s="410"/>
      <c r="K64" s="410"/>
      <c r="L64" s="410"/>
      <c r="M64" s="410"/>
      <c r="N64" s="410"/>
      <c r="O64" s="410"/>
      <c r="P64" s="410"/>
      <c r="Q64" s="410"/>
      <c r="R64" s="409"/>
      <c r="S64" s="409"/>
      <c r="T64" s="409"/>
      <c r="U64" s="409"/>
      <c r="V64" s="409"/>
      <c r="W64" s="409"/>
      <c r="X64" s="409"/>
      <c r="Y64" s="409"/>
      <c r="Z64" s="410"/>
      <c r="AA64" s="410"/>
      <c r="AB64" s="410"/>
    </row>
    <row r="65" spans="1:28">
      <c r="A65" s="512" t="s">
        <v>316</v>
      </c>
      <c r="B65" s="513"/>
      <c r="C65" s="514"/>
      <c r="D65" s="515"/>
      <c r="E65" s="372" t="e">
        <f t="shared" ref="E65:N65" si="34">IF($D$3="","",IF($P65="","",SUM($P65,E66,E68)))</f>
        <v>#REF!</v>
      </c>
      <c r="F65" s="373" t="e">
        <f t="shared" si="34"/>
        <v>#REF!</v>
      </c>
      <c r="G65" s="373" t="e">
        <f t="shared" si="34"/>
        <v>#REF!</v>
      </c>
      <c r="H65" s="373" t="e">
        <f t="shared" si="34"/>
        <v>#REF!</v>
      </c>
      <c r="I65" s="373" t="e">
        <f t="shared" si="34"/>
        <v>#REF!</v>
      </c>
      <c r="J65" s="369" t="e">
        <f t="shared" si="34"/>
        <v>#REF!</v>
      </c>
      <c r="K65" s="369" t="e">
        <f t="shared" si="34"/>
        <v>#REF!</v>
      </c>
      <c r="L65" s="369" t="e">
        <f t="shared" si="34"/>
        <v>#REF!</v>
      </c>
      <c r="M65" s="369" t="e">
        <f t="shared" si="34"/>
        <v>#REF!</v>
      </c>
      <c r="N65" s="369" t="e">
        <f t="shared" si="34"/>
        <v>#REF!</v>
      </c>
      <c r="O65" s="369" t="e">
        <f>IF($D$3="","",IF($P65="","",SUM($P65,O66,O68)))</f>
        <v>#REF!</v>
      </c>
      <c r="P65" s="369" t="e">
        <f>IF($P62="","",IF(#REF!="","",#REF!))</f>
        <v>#REF!</v>
      </c>
      <c r="Q65" s="369" t="e">
        <f>IF($D$3="","",IF($P65="","",SUM($P65,Q66,Q68)))</f>
        <v>#REF!</v>
      </c>
      <c r="R65" s="369" t="e">
        <f t="shared" ref="R65:AB65" si="35">IF($D$3="","",IF($P65="","",SUM($P65,R66,R68)))</f>
        <v>#REF!</v>
      </c>
      <c r="S65" s="369" t="e">
        <f t="shared" si="35"/>
        <v>#REF!</v>
      </c>
      <c r="T65" s="369" t="e">
        <f t="shared" si="35"/>
        <v>#REF!</v>
      </c>
      <c r="U65" s="369" t="e">
        <f t="shared" si="35"/>
        <v>#REF!</v>
      </c>
      <c r="V65" s="369" t="e">
        <f t="shared" si="35"/>
        <v>#REF!</v>
      </c>
      <c r="W65" s="369" t="e">
        <f t="shared" si="35"/>
        <v>#REF!</v>
      </c>
      <c r="X65" s="369" t="e">
        <f t="shared" si="35"/>
        <v>#REF!</v>
      </c>
      <c r="Y65" s="369" t="e">
        <f t="shared" si="35"/>
        <v>#REF!</v>
      </c>
      <c r="Z65" s="369" t="e">
        <f t="shared" si="35"/>
        <v>#REF!</v>
      </c>
      <c r="AA65" s="369" t="e">
        <f t="shared" si="35"/>
        <v>#REF!</v>
      </c>
      <c r="AB65" s="369" t="e">
        <f t="shared" si="35"/>
        <v>#REF!</v>
      </c>
    </row>
    <row r="66" spans="1:28">
      <c r="A66" s="528" t="s">
        <v>311</v>
      </c>
      <c r="B66" s="527" t="s">
        <v>315</v>
      </c>
      <c r="C66" s="510"/>
      <c r="D66" s="511"/>
      <c r="E66" s="369" t="e">
        <f>IF($D$3="","",IF(D3="作成不要","",IF(#REF!="","",(ROUND(SUM(#REF!)*E62/100,2)+ROUND(SUM(#REF!)*E63/100,2))-(SUM(#REF!)))))</f>
        <v>#REF!</v>
      </c>
      <c r="F66" s="369" t="e">
        <f>IF($D$3="","",IF(D3="作成不要","",IF(#REF!="","",(ROUND(SUM(#REF!)*F62/100,2)+ROUND(SUM(#REF!)*F63/100,2))-(SUM(#REF!)))))</f>
        <v>#REF!</v>
      </c>
      <c r="G66" s="369" t="e">
        <f>IF($D$3="","",IF(D3="作成不要","",IF(#REF!="","",(ROUND(SUM(#REF!)*G62/100,2)+ROUND(SUM(#REF!)*G63/100,2))-(SUM(#REF!)))))</f>
        <v>#REF!</v>
      </c>
      <c r="H66" s="369" t="e">
        <f>IF($D$3="","",IF(D3="作成不要","",IF(#REF!="","",(ROUND(SUM(#REF!)*H62/100,2)+ROUND(SUM(#REF!)*H63/100,2))-(SUM(#REF!)))))</f>
        <v>#REF!</v>
      </c>
      <c r="I66" s="369" t="e">
        <f>IF($D$3="","",IF(D3="作成不要","",IF(#REF!="","",(ROUND(SUM(#REF!)*I62/100,2)+ROUND(SUM(#REF!)*I63/100,2))-(SUM(#REF!)))))</f>
        <v>#REF!</v>
      </c>
      <c r="J66" s="369" t="e">
        <f>IF($D$3="","",IF(D3="作成不要","",IF(#REF!="","",(ROUND(SUM(#REF!)*J62/100,2)+ROUND(SUM(#REF!)*J63/100,2))-(SUM(#REF!)))))</f>
        <v>#REF!</v>
      </c>
      <c r="K66" s="369" t="e">
        <f>IF($D$3="","",IF(D3="作成不要","",IF(#REF!="","",(ROUND(SUM(#REF!)*K62/100,2)+ROUND(SUM(#REF!)*K63/100,2))-(SUM(#REF!)))))</f>
        <v>#REF!</v>
      </c>
      <c r="L66" s="369" t="e">
        <f>IF($D$3="","",IF(D3="作成不要","",IF(#REF!="","",(ROUND(SUM(#REF!)*L62/100,2)+ROUND(SUM(#REF!)*L63/100,2))-(SUM(#REF!)))))</f>
        <v>#REF!</v>
      </c>
      <c r="M66" s="369" t="e">
        <f>IF($D$3="","",IF(D3="作成不要","",IF(#REF!="","",(ROUND(SUM(#REF!)*M62/100,2)+ROUND(SUM(#REF!)*M63/100,2))-(SUM(#REF!)))))</f>
        <v>#REF!</v>
      </c>
      <c r="N66" s="369" t="e">
        <f>IF($D$3="","",IF(D3="作成不要","",IF(#REF!="","",(ROUND(SUM(#REF!)*N62/100,2)+ROUND(SUM(#REF!)*N63/100,2))-(SUM(#REF!)))))</f>
        <v>#REF!</v>
      </c>
      <c r="O66" s="369" t="e">
        <f>IF($D$3="","",IF(D3="作成不要","",IF(#REF!="","",(ROUND(SUM(#REF!)*O62/100,2)+ROUND(SUM(#REF!)*O63/100,2))-(SUM(#REF!)))))</f>
        <v>#REF!</v>
      </c>
      <c r="P66" s="376" t="s">
        <v>116</v>
      </c>
      <c r="Q66" s="369" t="e">
        <f>IF($D$3="","",IF(D3="作成不要","",IF(#REF!="","",(ROUND(SUM(#REF!)*Q62/100,2)+ROUND(SUM(#REF!)*Q63/100,2))-(SUM(#REF!)))))</f>
        <v>#REF!</v>
      </c>
      <c r="R66" s="369" t="e">
        <f>IF($D$3="","",IF(E3="作成不要","",IF(#REF!="","",(ROUND(SUM(#REF!)*R62/100,2)+ROUND(SUM(#REF!)*R63/100,2))-(SUM(#REF!)))))</f>
        <v>#REF!</v>
      </c>
      <c r="S66" s="369" t="e">
        <f>IF($D$3="","",IF(F3="作成不要","",IF(#REF!="","",(ROUND(SUM(#REF!)*S62/100,2)+ROUND(SUM(#REF!)*S63/100,2))-(SUM(#REF!)))))</f>
        <v>#REF!</v>
      </c>
      <c r="T66" s="370" t="e">
        <f>IF($D$3="","",IF(G3="作成不要","",IF(#REF!="","",(ROUND(SUM(#REF!)*T62/100,2)+ROUND(SUM(#REF!)*T63/100,2))-(SUM(#REF!)))))</f>
        <v>#REF!</v>
      </c>
      <c r="U66" s="370" t="e">
        <f>IF($D$3="","",IF(H3="作成不要","",IF(#REF!="","",(ROUND(SUM(#REF!)*U62/100,2)+ROUND(SUM(#REF!)*U63/100,2))-(SUM(#REF!)))))</f>
        <v>#REF!</v>
      </c>
      <c r="V66" s="370" t="e">
        <f>IF($D$3="","",IF(I3="作成不要","",IF(#REF!="","",(ROUND(SUM(#REF!)*V62/100,2)+ROUND(SUM(#REF!)*V63/100,2))-(SUM(#REF!)))))</f>
        <v>#REF!</v>
      </c>
      <c r="W66" s="370" t="e">
        <f>IF($D$3="","",IF(J3="作成不要","",IF(#REF!="","",(ROUND(SUM(#REF!)*W62/100,2)+ROUND(SUM(#REF!)*W63/100,2))-(SUM(#REF!)))))</f>
        <v>#REF!</v>
      </c>
      <c r="X66" s="370" t="e">
        <f>IF($D$3="","",IF(K3="作成不要","",IF(#REF!="","",(ROUND(SUM(#REF!)*X62/100,2)+ROUND(SUM(#REF!)*X63/100,2))-(SUM(#REF!)))))</f>
        <v>#REF!</v>
      </c>
      <c r="Y66" s="370" t="e">
        <f>IF($D$3="","",IF(L3="作成不要","",IF(#REF!="","",(ROUND(SUM(#REF!)*Y62/100,2)+ROUND(SUM(#REF!)*Y63/100,2))-(SUM(#REF!)))))</f>
        <v>#REF!</v>
      </c>
      <c r="Z66" s="370" t="e">
        <f>IF($D$3="","",IF(M3="作成不要","",IF(#REF!="","",(ROUND(SUM(#REF!)*Z62/100,2)+ROUND(SUM(#REF!)*Z63/100,2))-(SUM(#REF!)))))</f>
        <v>#REF!</v>
      </c>
      <c r="AA66" s="370" t="e">
        <f>IF($D$3="","",IF(N3="作成不要","",IF(#REF!="","",(ROUND(SUM(#REF!)*AA62/100,2)+ROUND(SUM(#REF!)*AA63/100,2))-(SUM(#REF!)))))</f>
        <v>#REF!</v>
      </c>
      <c r="AB66" s="370" t="e">
        <f>IF($D$3="","",IF(O3="作成不要","",IF(#REF!="","",(ROUND(SUM(#REF!)*AB62/100,2)+ROUND(SUM(#REF!)*AB63/100,2))-(SUM(#REF!)))))</f>
        <v>#REF!</v>
      </c>
    </row>
    <row r="67" spans="1:28">
      <c r="A67" s="528"/>
      <c r="B67" s="527" t="s">
        <v>398</v>
      </c>
      <c r="C67" s="510"/>
      <c r="D67" s="511"/>
      <c r="E67" s="473"/>
      <c r="F67" s="473"/>
      <c r="G67" s="473"/>
      <c r="H67" s="473"/>
      <c r="I67" s="473"/>
      <c r="J67" s="473"/>
      <c r="K67" s="473"/>
      <c r="L67" s="473"/>
      <c r="M67" s="473"/>
      <c r="N67" s="473"/>
      <c r="O67" s="473"/>
      <c r="P67" s="473"/>
      <c r="Q67" s="473"/>
      <c r="R67" s="473"/>
      <c r="S67" s="473"/>
      <c r="T67" s="473"/>
      <c r="U67" s="473"/>
      <c r="V67" s="473"/>
      <c r="W67" s="473"/>
      <c r="X67" s="473"/>
      <c r="Y67" s="474"/>
      <c r="Z67" s="474"/>
      <c r="AA67" s="474"/>
      <c r="AB67" s="474"/>
    </row>
    <row r="68" spans="1:28">
      <c r="A68" s="516"/>
      <c r="B68" s="527" t="s">
        <v>399</v>
      </c>
      <c r="C68" s="510"/>
      <c r="D68" s="511"/>
      <c r="E68" s="475"/>
      <c r="F68" s="476"/>
      <c r="G68" s="476"/>
      <c r="H68" s="476"/>
      <c r="I68" s="476"/>
      <c r="J68" s="475"/>
      <c r="K68" s="475"/>
      <c r="L68" s="475"/>
      <c r="M68" s="475"/>
      <c r="N68" s="475"/>
      <c r="O68" s="475"/>
      <c r="P68" s="475"/>
      <c r="Q68" s="475"/>
      <c r="R68" s="475"/>
      <c r="S68" s="477"/>
      <c r="T68" s="475"/>
      <c r="U68" s="475"/>
      <c r="V68" s="475"/>
      <c r="W68" s="475"/>
      <c r="X68" s="475"/>
      <c r="Y68" s="476"/>
      <c r="Z68" s="476"/>
      <c r="AA68" s="476"/>
      <c r="AB68" s="476"/>
    </row>
    <row r="69" spans="1:28">
      <c r="A69" s="508" t="s">
        <v>317</v>
      </c>
      <c r="B69" s="509"/>
      <c r="C69" s="509"/>
      <c r="D69" s="520"/>
      <c r="E69" s="369" t="e">
        <f t="shared" ref="E69:R69" si="36">IF(OR(E64="",E65=""),"",SUM(E65)-SUM(E64))</f>
        <v>#REF!</v>
      </c>
      <c r="F69" s="369" t="e">
        <f t="shared" si="36"/>
        <v>#REF!</v>
      </c>
      <c r="G69" s="369" t="e">
        <f t="shared" si="36"/>
        <v>#REF!</v>
      </c>
      <c r="H69" s="369" t="e">
        <f t="shared" si="36"/>
        <v>#REF!</v>
      </c>
      <c r="I69" s="369" t="e">
        <f t="shared" si="36"/>
        <v>#REF!</v>
      </c>
      <c r="J69" s="369" t="e">
        <f t="shared" si="36"/>
        <v>#REF!</v>
      </c>
      <c r="K69" s="369" t="e">
        <f t="shared" si="36"/>
        <v>#REF!</v>
      </c>
      <c r="L69" s="369" t="e">
        <f t="shared" si="36"/>
        <v>#REF!</v>
      </c>
      <c r="M69" s="369" t="e">
        <f t="shared" si="36"/>
        <v>#REF!</v>
      </c>
      <c r="N69" s="369" t="e">
        <f t="shared" si="36"/>
        <v>#REF!</v>
      </c>
      <c r="O69" s="369" t="e">
        <f t="shared" si="36"/>
        <v>#REF!</v>
      </c>
      <c r="P69" s="369" t="e">
        <f t="shared" si="36"/>
        <v>#REF!</v>
      </c>
      <c r="Q69" s="369" t="e">
        <f t="shared" si="36"/>
        <v>#REF!</v>
      </c>
      <c r="R69" s="369" t="e">
        <f t="shared" si="36"/>
        <v>#REF!</v>
      </c>
      <c r="S69" s="369" t="e">
        <f t="shared" ref="S69:Y69" si="37">IF(OR(S64="",S65=""),"",SUM(S65)-SUM(S64))</f>
        <v>#REF!</v>
      </c>
      <c r="T69" s="369" t="e">
        <f t="shared" si="37"/>
        <v>#REF!</v>
      </c>
      <c r="U69" s="369" t="e">
        <f t="shared" si="37"/>
        <v>#REF!</v>
      </c>
      <c r="V69" s="369" t="e">
        <f t="shared" si="37"/>
        <v>#REF!</v>
      </c>
      <c r="W69" s="369" t="e">
        <f t="shared" si="37"/>
        <v>#REF!</v>
      </c>
      <c r="X69" s="369" t="e">
        <f t="shared" si="37"/>
        <v>#REF!</v>
      </c>
      <c r="Y69" s="369" t="e">
        <f t="shared" si="37"/>
        <v>#REF!</v>
      </c>
      <c r="Z69" s="369" t="e">
        <f>IF(OR(Z64="",Z65=""),"",SUM(Z65)-SUM(Z64))</f>
        <v>#REF!</v>
      </c>
      <c r="AA69" s="369" t="e">
        <f>IF(OR(AA64="",AA65=""),"",SUM(AA65)-SUM(AA64))</f>
        <v>#REF!</v>
      </c>
      <c r="AB69" s="369" t="e">
        <f>IF(OR(AB64="",AB65=""),"",SUM(AB65)-SUM(AB64))</f>
        <v>#REF!</v>
      </c>
    </row>
    <row r="70" spans="1:28">
      <c r="A70" s="508" t="s">
        <v>318</v>
      </c>
      <c r="B70" s="509"/>
      <c r="C70" s="509"/>
      <c r="D70" s="520"/>
      <c r="E70" s="415" t="e">
        <f t="shared" ref="E70:R70" si="38">IF(E69="","",SUM(E69)/SUM(E64))</f>
        <v>#REF!</v>
      </c>
      <c r="F70" s="415" t="e">
        <f t="shared" si="38"/>
        <v>#REF!</v>
      </c>
      <c r="G70" s="415" t="e">
        <f t="shared" si="38"/>
        <v>#REF!</v>
      </c>
      <c r="H70" s="415" t="e">
        <f t="shared" si="38"/>
        <v>#REF!</v>
      </c>
      <c r="I70" s="415" t="e">
        <f t="shared" si="38"/>
        <v>#REF!</v>
      </c>
      <c r="J70" s="415" t="e">
        <f t="shared" si="38"/>
        <v>#REF!</v>
      </c>
      <c r="K70" s="415" t="e">
        <f t="shared" si="38"/>
        <v>#REF!</v>
      </c>
      <c r="L70" s="415" t="e">
        <f t="shared" si="38"/>
        <v>#REF!</v>
      </c>
      <c r="M70" s="415" t="e">
        <f t="shared" si="38"/>
        <v>#REF!</v>
      </c>
      <c r="N70" s="415" t="e">
        <f t="shared" si="38"/>
        <v>#REF!</v>
      </c>
      <c r="O70" s="415" t="e">
        <f t="shared" si="38"/>
        <v>#REF!</v>
      </c>
      <c r="P70" s="415" t="e">
        <f t="shared" si="38"/>
        <v>#REF!</v>
      </c>
      <c r="Q70" s="415" t="e">
        <f t="shared" si="38"/>
        <v>#REF!</v>
      </c>
      <c r="R70" s="415" t="e">
        <f t="shared" si="38"/>
        <v>#REF!</v>
      </c>
      <c r="S70" s="415" t="e">
        <f t="shared" ref="S70:X70" si="39">IF(S69="","",SUM(S69)/SUM(S64))</f>
        <v>#REF!</v>
      </c>
      <c r="T70" s="415" t="e">
        <f t="shared" si="39"/>
        <v>#REF!</v>
      </c>
      <c r="U70" s="415" t="e">
        <f t="shared" si="39"/>
        <v>#REF!</v>
      </c>
      <c r="V70" s="415" t="e">
        <f t="shared" si="39"/>
        <v>#REF!</v>
      </c>
      <c r="W70" s="415" t="e">
        <f t="shared" si="39"/>
        <v>#REF!</v>
      </c>
      <c r="X70" s="415" t="e">
        <f t="shared" si="39"/>
        <v>#REF!</v>
      </c>
      <c r="Y70" s="415" t="e">
        <f>IF(Y69="","",SUM(Y69)/SUM(Y64))</f>
        <v>#REF!</v>
      </c>
      <c r="Z70" s="415" t="e">
        <f>IF(Z69="","",SUM(Z69)/SUM(Z64))</f>
        <v>#REF!</v>
      </c>
      <c r="AA70" s="415" t="e">
        <f>IF(AA69="","",SUM(AA69)/SUM(AA64))</f>
        <v>#REF!</v>
      </c>
      <c r="AB70" s="415" t="e">
        <f>IF(AB69="","",SUM(AB69)/SUM(AB64))</f>
        <v>#REF!</v>
      </c>
    </row>
    <row r="71" spans="1:28">
      <c r="A71" s="402"/>
      <c r="B71" s="402"/>
      <c r="C71" s="402"/>
      <c r="D71" s="402"/>
      <c r="E71" s="375"/>
      <c r="F71" s="375"/>
      <c r="G71" s="375"/>
      <c r="H71" s="375"/>
      <c r="I71" s="375"/>
      <c r="J71" s="375"/>
      <c r="K71" s="375"/>
      <c r="L71" s="375"/>
      <c r="M71" s="375"/>
      <c r="N71" s="375"/>
      <c r="O71" s="375"/>
      <c r="P71" s="375"/>
      <c r="Q71" s="375"/>
      <c r="R71" s="375"/>
      <c r="S71" s="375"/>
      <c r="T71" s="375"/>
      <c r="U71" s="375"/>
      <c r="V71" s="375"/>
      <c r="W71" s="375"/>
      <c r="X71" s="375"/>
      <c r="Y71" s="375"/>
      <c r="Z71" s="375"/>
      <c r="AA71" s="375"/>
      <c r="AB71" s="375"/>
    </row>
    <row r="72" spans="1:28">
      <c r="A72" s="507" t="e">
        <f>A59+365</f>
        <v>#REF!</v>
      </c>
      <c r="B72" s="507"/>
      <c r="C72" s="507"/>
      <c r="D72" s="507"/>
      <c r="E72" s="375"/>
      <c r="F72" s="375"/>
      <c r="G72" s="375"/>
      <c r="H72" s="375"/>
      <c r="I72" s="375"/>
      <c r="J72" s="375"/>
      <c r="K72" s="375"/>
      <c r="L72" s="375"/>
      <c r="M72" s="375"/>
      <c r="N72" s="375"/>
      <c r="O72" s="375"/>
      <c r="P72" s="375"/>
      <c r="Q72" s="375"/>
      <c r="R72" s="375"/>
      <c r="S72" s="375"/>
      <c r="T72" s="375"/>
      <c r="U72" s="375"/>
      <c r="V72" s="375"/>
      <c r="W72" s="375"/>
      <c r="X72" s="375"/>
      <c r="Y72" s="375"/>
      <c r="Z72" s="375"/>
      <c r="AA72" s="375"/>
      <c r="AB72" s="375" t="s">
        <v>319</v>
      </c>
    </row>
    <row r="73" spans="1:28">
      <c r="A73" s="512" t="s">
        <v>308</v>
      </c>
      <c r="B73" s="513"/>
      <c r="C73" s="513"/>
      <c r="D73" s="521"/>
      <c r="E73" s="530" t="s">
        <v>314</v>
      </c>
      <c r="F73" s="531"/>
      <c r="G73" s="531"/>
      <c r="H73" s="531"/>
      <c r="I73" s="531"/>
      <c r="J73" s="531"/>
      <c r="K73" s="531"/>
      <c r="L73" s="531"/>
      <c r="M73" s="531"/>
      <c r="N73" s="531"/>
      <c r="O73" s="531"/>
      <c r="P73" s="531"/>
      <c r="Q73" s="531"/>
      <c r="R73" s="531"/>
      <c r="S73" s="531"/>
      <c r="T73" s="531"/>
      <c r="U73" s="531"/>
      <c r="V73" s="531"/>
      <c r="W73" s="531"/>
      <c r="X73" s="531"/>
      <c r="Y73" s="531"/>
      <c r="Z73" s="531"/>
      <c r="AA73" s="531"/>
      <c r="AB73" s="532"/>
    </row>
    <row r="74" spans="1:28">
      <c r="A74" s="516"/>
      <c r="B74" s="517"/>
      <c r="C74" s="517"/>
      <c r="D74" s="522"/>
      <c r="E74" s="361" t="s">
        <v>343</v>
      </c>
      <c r="F74" s="361" t="s">
        <v>344</v>
      </c>
      <c r="G74" s="361" t="s">
        <v>345</v>
      </c>
      <c r="H74" s="361" t="s">
        <v>346</v>
      </c>
      <c r="I74" s="361" t="s">
        <v>347</v>
      </c>
      <c r="J74" s="361" t="s">
        <v>348</v>
      </c>
      <c r="K74" s="361" t="s">
        <v>349</v>
      </c>
      <c r="L74" s="361" t="s">
        <v>336</v>
      </c>
      <c r="M74" s="361" t="s">
        <v>337</v>
      </c>
      <c r="N74" s="361" t="s">
        <v>338</v>
      </c>
      <c r="O74" s="361" t="s">
        <v>339</v>
      </c>
      <c r="P74" s="361" t="s">
        <v>340</v>
      </c>
      <c r="Q74" s="361" t="s">
        <v>341</v>
      </c>
      <c r="R74" s="361" t="s">
        <v>342</v>
      </c>
      <c r="S74" s="361" t="s">
        <v>320</v>
      </c>
      <c r="T74" s="361" t="s">
        <v>321</v>
      </c>
      <c r="U74" s="361" t="s">
        <v>322</v>
      </c>
      <c r="V74" s="361" t="s">
        <v>323</v>
      </c>
      <c r="W74" s="361" t="s">
        <v>324</v>
      </c>
      <c r="X74" s="361" t="s">
        <v>325</v>
      </c>
      <c r="Y74" s="361" t="s">
        <v>350</v>
      </c>
      <c r="Z74" s="361" t="s">
        <v>351</v>
      </c>
      <c r="AA74" s="361" t="s">
        <v>352</v>
      </c>
      <c r="AB74" s="361" t="s">
        <v>353</v>
      </c>
    </row>
    <row r="75" spans="1:28">
      <c r="A75" s="512" t="s">
        <v>335</v>
      </c>
      <c r="B75" s="513"/>
      <c r="C75" s="521"/>
      <c r="D75" s="403" t="s">
        <v>309</v>
      </c>
      <c r="E75" s="371"/>
      <c r="F75" s="371"/>
      <c r="G75" s="371"/>
      <c r="H75" s="371"/>
      <c r="I75" s="371"/>
      <c r="J75" s="369" t="e">
        <f t="shared" ref="J75:X75" si="40">IF($D$3="","",IF($D$3="作成不要","",AH$18))</f>
        <v>#REF!</v>
      </c>
      <c r="K75" s="369" t="e">
        <f t="shared" si="40"/>
        <v>#REF!</v>
      </c>
      <c r="L75" s="369" t="e">
        <f t="shared" si="40"/>
        <v>#REF!</v>
      </c>
      <c r="M75" s="369" t="e">
        <f t="shared" si="40"/>
        <v>#REF!</v>
      </c>
      <c r="N75" s="369" t="e">
        <f t="shared" si="40"/>
        <v>#REF!</v>
      </c>
      <c r="O75" s="369" t="e">
        <f t="shared" si="40"/>
        <v>#REF!</v>
      </c>
      <c r="P75" s="369" t="e">
        <f t="shared" si="40"/>
        <v>#REF!</v>
      </c>
      <c r="Q75" s="369" t="e">
        <f t="shared" si="40"/>
        <v>#REF!</v>
      </c>
      <c r="R75" s="369" t="e">
        <f t="shared" si="40"/>
        <v>#REF!</v>
      </c>
      <c r="S75" s="369" t="e">
        <f t="shared" si="40"/>
        <v>#REF!</v>
      </c>
      <c r="T75" s="369" t="e">
        <f t="shared" si="40"/>
        <v>#REF!</v>
      </c>
      <c r="U75" s="369" t="e">
        <f t="shared" si="40"/>
        <v>#REF!</v>
      </c>
      <c r="V75" s="369" t="e">
        <f t="shared" si="40"/>
        <v>#REF!</v>
      </c>
      <c r="W75" s="369" t="e">
        <f t="shared" si="40"/>
        <v>#REF!</v>
      </c>
      <c r="X75" s="369" t="e">
        <f t="shared" si="40"/>
        <v>#REF!</v>
      </c>
      <c r="Y75" s="371"/>
      <c r="Z75" s="371"/>
      <c r="AA75" s="371"/>
      <c r="AB75" s="371"/>
    </row>
    <row r="76" spans="1:28">
      <c r="A76" s="516"/>
      <c r="B76" s="517"/>
      <c r="C76" s="522"/>
      <c r="D76" s="403" t="s">
        <v>310</v>
      </c>
      <c r="E76" s="371"/>
      <c r="F76" s="371"/>
      <c r="G76" s="371"/>
      <c r="H76" s="371"/>
      <c r="I76" s="371"/>
      <c r="J76" s="369" t="e">
        <f t="shared" ref="J76:X76" si="41">IF($D$3="","",IF($D$3="作成不要","",AH$32))</f>
        <v>#REF!</v>
      </c>
      <c r="K76" s="369" t="e">
        <f t="shared" si="41"/>
        <v>#REF!</v>
      </c>
      <c r="L76" s="369" t="e">
        <f t="shared" si="41"/>
        <v>#REF!</v>
      </c>
      <c r="M76" s="369" t="e">
        <f t="shared" si="41"/>
        <v>#REF!</v>
      </c>
      <c r="N76" s="369" t="e">
        <f t="shared" si="41"/>
        <v>#REF!</v>
      </c>
      <c r="O76" s="369" t="e">
        <f t="shared" si="41"/>
        <v>#REF!</v>
      </c>
      <c r="P76" s="369" t="e">
        <f t="shared" si="41"/>
        <v>#REF!</v>
      </c>
      <c r="Q76" s="369" t="e">
        <f t="shared" si="41"/>
        <v>#REF!</v>
      </c>
      <c r="R76" s="369" t="e">
        <f t="shared" si="41"/>
        <v>#REF!</v>
      </c>
      <c r="S76" s="369" t="e">
        <f t="shared" si="41"/>
        <v>#REF!</v>
      </c>
      <c r="T76" s="369" t="e">
        <f t="shared" si="41"/>
        <v>#REF!</v>
      </c>
      <c r="U76" s="369" t="e">
        <f t="shared" si="41"/>
        <v>#REF!</v>
      </c>
      <c r="V76" s="369" t="e">
        <f t="shared" si="41"/>
        <v>#REF!</v>
      </c>
      <c r="W76" s="369" t="e">
        <f t="shared" si="41"/>
        <v>#REF!</v>
      </c>
      <c r="X76" s="369" t="e">
        <f t="shared" si="41"/>
        <v>#REF!</v>
      </c>
      <c r="Y76" s="371"/>
      <c r="Z76" s="371"/>
      <c r="AA76" s="371"/>
      <c r="AB76" s="371"/>
    </row>
    <row r="77" spans="1:28">
      <c r="A77" s="508" t="s">
        <v>312</v>
      </c>
      <c r="B77" s="509"/>
      <c r="C77" s="509"/>
      <c r="D77" s="520"/>
      <c r="E77" s="410"/>
      <c r="F77" s="410"/>
      <c r="G77" s="410"/>
      <c r="H77" s="410"/>
      <c r="I77" s="410"/>
      <c r="J77" s="410"/>
      <c r="K77" s="410"/>
      <c r="L77" s="410"/>
      <c r="M77" s="410"/>
      <c r="N77" s="410"/>
      <c r="O77" s="410"/>
      <c r="P77" s="410"/>
      <c r="Q77" s="410"/>
      <c r="R77" s="409"/>
      <c r="S77" s="409"/>
      <c r="T77" s="409"/>
      <c r="U77" s="409"/>
      <c r="V77" s="409"/>
      <c r="W77" s="409"/>
      <c r="X77" s="409"/>
      <c r="Y77" s="409"/>
      <c r="Z77" s="410"/>
      <c r="AA77" s="410"/>
      <c r="AB77" s="410"/>
    </row>
    <row r="78" spans="1:28">
      <c r="A78" s="512" t="s">
        <v>316</v>
      </c>
      <c r="B78" s="513"/>
      <c r="C78" s="514"/>
      <c r="D78" s="515"/>
      <c r="E78" s="372" t="e">
        <f t="shared" ref="E78:N78" si="42">IF($D$3="","",IF($P78="","",SUM($P78,E79,E81)))</f>
        <v>#REF!</v>
      </c>
      <c r="F78" s="373" t="e">
        <f t="shared" si="42"/>
        <v>#REF!</v>
      </c>
      <c r="G78" s="373" t="e">
        <f t="shared" si="42"/>
        <v>#REF!</v>
      </c>
      <c r="H78" s="373" t="e">
        <f t="shared" si="42"/>
        <v>#REF!</v>
      </c>
      <c r="I78" s="373" t="e">
        <f t="shared" si="42"/>
        <v>#REF!</v>
      </c>
      <c r="J78" s="369" t="e">
        <f t="shared" si="42"/>
        <v>#REF!</v>
      </c>
      <c r="K78" s="369" t="e">
        <f t="shared" si="42"/>
        <v>#REF!</v>
      </c>
      <c r="L78" s="369" t="e">
        <f t="shared" si="42"/>
        <v>#REF!</v>
      </c>
      <c r="M78" s="369" t="e">
        <f t="shared" si="42"/>
        <v>#REF!</v>
      </c>
      <c r="N78" s="369" t="e">
        <f t="shared" si="42"/>
        <v>#REF!</v>
      </c>
      <c r="O78" s="369" t="e">
        <f>IF($D$3="","",IF($P78="","",SUM($P78,O79,O81)))</f>
        <v>#REF!</v>
      </c>
      <c r="P78" s="369" t="e">
        <f>IF($P75="","",IF(#REF!="","",#REF!))</f>
        <v>#REF!</v>
      </c>
      <c r="Q78" s="369" t="e">
        <f>IF($D$3="","",IF($P78="","",SUM($P78,Q79,Q81)))</f>
        <v>#REF!</v>
      </c>
      <c r="R78" s="369" t="e">
        <f t="shared" ref="R78:AB78" si="43">IF($D$3="","",IF($P78="","",SUM($P78,R79,R81)))</f>
        <v>#REF!</v>
      </c>
      <c r="S78" s="369" t="e">
        <f t="shared" si="43"/>
        <v>#REF!</v>
      </c>
      <c r="T78" s="369" t="e">
        <f t="shared" si="43"/>
        <v>#REF!</v>
      </c>
      <c r="U78" s="369" t="e">
        <f t="shared" si="43"/>
        <v>#REF!</v>
      </c>
      <c r="V78" s="369" t="e">
        <f t="shared" si="43"/>
        <v>#REF!</v>
      </c>
      <c r="W78" s="369" t="e">
        <f t="shared" si="43"/>
        <v>#REF!</v>
      </c>
      <c r="X78" s="369" t="e">
        <f t="shared" si="43"/>
        <v>#REF!</v>
      </c>
      <c r="Y78" s="369" t="e">
        <f t="shared" si="43"/>
        <v>#REF!</v>
      </c>
      <c r="Z78" s="369" t="e">
        <f t="shared" si="43"/>
        <v>#REF!</v>
      </c>
      <c r="AA78" s="369" t="e">
        <f t="shared" si="43"/>
        <v>#REF!</v>
      </c>
      <c r="AB78" s="369" t="e">
        <f t="shared" si="43"/>
        <v>#REF!</v>
      </c>
    </row>
    <row r="79" spans="1:28">
      <c r="A79" s="528" t="s">
        <v>311</v>
      </c>
      <c r="B79" s="527" t="s">
        <v>315</v>
      </c>
      <c r="C79" s="510"/>
      <c r="D79" s="511"/>
      <c r="E79" s="369" t="e">
        <f>IF($D$3="","",IF(D3="作成不要","",IF(#REF!="","",(ROUND(SUM(#REF!)*E75/100,2)+ROUND(SUM(#REF!)*E76/100,2))-(SUM(#REF!)))))</f>
        <v>#REF!</v>
      </c>
      <c r="F79" s="369" t="e">
        <f>IF($D$3="","",IF(D3="作成不要","",IF(#REF!="","",(ROUND(SUM(#REF!)*F75/100,2)+ROUND(SUM(#REF!)*F76/100,2))-(SUM(#REF!)))))</f>
        <v>#REF!</v>
      </c>
      <c r="G79" s="369" t="e">
        <f>IF($D$3="","",IF(D3="作成不要","",IF(#REF!="","",(ROUND(SUM(#REF!)*G75/100,2)+ROUND(SUM(#REF!)*G76/100,2))-(SUM(#REF!)))))</f>
        <v>#REF!</v>
      </c>
      <c r="H79" s="369" t="e">
        <f>IF($D$3="","",IF(D3="作成不要","",IF(#REF!="","",(ROUND(SUM(#REF!)*H75/100,2)+ROUND(SUM(#REF!)*H76/100,2))-(SUM(#REF!)))))</f>
        <v>#REF!</v>
      </c>
      <c r="I79" s="369" t="e">
        <f>IF($D$3="","",IF(D3="作成不要","",IF(#REF!="","",(ROUND(SUM(#REF!)*I75/100,2)+ROUND(SUM(#REF!)*I76/100,2))-(SUM(#REF!)))))</f>
        <v>#REF!</v>
      </c>
      <c r="J79" s="369" t="e">
        <f>IF($D$3="","",IF(D3="作成不要","",IF(#REF!="","",(ROUND(SUM(#REF!)*J75/100,2)+ROUND(SUM(#REF!)*J76/100,2))-(SUM(#REF!)))))</f>
        <v>#REF!</v>
      </c>
      <c r="K79" s="369" t="e">
        <f>IF($D$3="","",IF(D3="作成不要","",IF(#REF!="","",(ROUND(SUM(#REF!)*K75/100,2)+ROUND(SUM(#REF!)*K76/100,2))-(SUM(#REF!)))))</f>
        <v>#REF!</v>
      </c>
      <c r="L79" s="369" t="e">
        <f>IF($D$3="","",IF(D3="作成不要","",IF(#REF!="","",(ROUND(SUM(#REF!)*L75/100,2)+ROUND(SUM(#REF!)*L76/100,2))-(SUM(#REF!)))))</f>
        <v>#REF!</v>
      </c>
      <c r="M79" s="369" t="e">
        <f>IF($D$3="","",IF(D3="作成不要","",IF(#REF!="","",(ROUND(SUM(#REF!)*M75/100,2)+ROUND(SUM(#REF!)*M76/100,2))-(SUM(#REF!)))))</f>
        <v>#REF!</v>
      </c>
      <c r="N79" s="369" t="e">
        <f>IF($D$3="","",IF(D3="作成不要","",IF(#REF!="","",(ROUND(SUM(#REF!)*N75/100,2)+ROUND(SUM(#REF!)*N76/100,2))-(SUM(#REF!)))))</f>
        <v>#REF!</v>
      </c>
      <c r="O79" s="369" t="e">
        <f>IF($D$3="","",IF(D3="作成不要","",IF(#REF!="","",(ROUND(SUM(#REF!)*O75/100,2)+ROUND(SUM(#REF!)*O76/100,2))-(SUM(#REF!)))))</f>
        <v>#REF!</v>
      </c>
      <c r="P79" s="376" t="s">
        <v>116</v>
      </c>
      <c r="Q79" s="369" t="e">
        <f>IF($D$3="","",IF(D3="作成不要","",IF(#REF!="","",(ROUND(SUM(#REF!)*Q75/100,2)+ROUND(SUM(#REF!)*Q76/100,2))-(SUM(#REF!)))))</f>
        <v>#REF!</v>
      </c>
      <c r="R79" s="369" t="e">
        <f>IF($D$3="","",IF(E3="作成不要","",IF(#REF!="","",(ROUND(SUM(#REF!)*R75/100,2)+ROUND(SUM(#REF!)*R76/100,2))-(SUM(#REF!)))))</f>
        <v>#REF!</v>
      </c>
      <c r="S79" s="369" t="e">
        <f>IF($D$3="","",IF(F3="作成不要","",IF(#REF!="","",(ROUND(SUM(#REF!)*S75/100,2)+ROUND(SUM(#REF!)*S76/100,2))-(SUM(#REF!)))))</f>
        <v>#REF!</v>
      </c>
      <c r="T79" s="370" t="e">
        <f>IF($D$3="","",IF(G3="作成不要","",IF(#REF!="","",(ROUND(SUM(#REF!)*T75/100,2)+ROUND(SUM(#REF!)*T76/100,2))-(SUM(#REF!)))))</f>
        <v>#REF!</v>
      </c>
      <c r="U79" s="370" t="e">
        <f>IF($D$3="","",IF(H3="作成不要","",IF(#REF!="","",(ROUND(SUM(#REF!)*U75/100,2)+ROUND(SUM(#REF!)*U76/100,2))-(SUM(#REF!)))))</f>
        <v>#REF!</v>
      </c>
      <c r="V79" s="370" t="e">
        <f>IF($D$3="","",IF(I3="作成不要","",IF(#REF!="","",(ROUND(SUM(#REF!)*V75/100,2)+ROUND(SUM(#REF!)*V76/100,2))-(SUM(#REF!)))))</f>
        <v>#REF!</v>
      </c>
      <c r="W79" s="370" t="e">
        <f>IF($D$3="","",IF(J3="作成不要","",IF(#REF!="","",(ROUND(SUM(#REF!)*W75/100,2)+ROUND(SUM(#REF!)*W76/100,2))-(SUM(#REF!)))))</f>
        <v>#REF!</v>
      </c>
      <c r="X79" s="370" t="e">
        <f>IF($D$3="","",IF(K3="作成不要","",IF(#REF!="","",(ROUND(SUM(#REF!)*X75/100,2)+ROUND(SUM(#REF!)*X76/100,2))-(SUM(#REF!)))))</f>
        <v>#REF!</v>
      </c>
      <c r="Y79" s="370" t="e">
        <f>IF($D$3="","",IF(L3="作成不要","",IF(#REF!="","",(ROUND(SUM(#REF!)*Y75/100,2)+ROUND(SUM(#REF!)*Y76/100,2))-(SUM(#REF!)))))</f>
        <v>#REF!</v>
      </c>
      <c r="Z79" s="370" t="e">
        <f>IF($D$3="","",IF(M3="作成不要","",IF(#REF!="","",(ROUND(SUM(#REF!)*Z75/100,2)+ROUND(SUM(#REF!)*Z76/100,2))-(SUM(#REF!)))))</f>
        <v>#REF!</v>
      </c>
      <c r="AA79" s="370" t="e">
        <f>IF($D$3="","",IF(N3="作成不要","",IF(#REF!="","",(ROUND(SUM(#REF!)*AA75/100,2)+ROUND(SUM(#REF!)*AA76/100,2))-(SUM(#REF!)))))</f>
        <v>#REF!</v>
      </c>
      <c r="AB79" s="370" t="e">
        <f>IF($D$3="","",IF(O3="作成不要","",IF(#REF!="","",(ROUND(SUM(#REF!)*AB75/100,2)+ROUND(SUM(#REF!)*AB76/100,2))-(SUM(#REF!)))))</f>
        <v>#REF!</v>
      </c>
    </row>
    <row r="80" spans="1:28">
      <c r="A80" s="528"/>
      <c r="B80" s="527" t="s">
        <v>398</v>
      </c>
      <c r="C80" s="510"/>
      <c r="D80" s="511"/>
      <c r="E80" s="473"/>
      <c r="F80" s="473"/>
      <c r="G80" s="473"/>
      <c r="H80" s="473"/>
      <c r="I80" s="473"/>
      <c r="J80" s="473"/>
      <c r="K80" s="473"/>
      <c r="L80" s="473"/>
      <c r="M80" s="473"/>
      <c r="N80" s="473"/>
      <c r="O80" s="473"/>
      <c r="P80" s="473"/>
      <c r="Q80" s="473"/>
      <c r="R80" s="473"/>
      <c r="S80" s="473"/>
      <c r="T80" s="473"/>
      <c r="U80" s="473"/>
      <c r="V80" s="473"/>
      <c r="W80" s="473"/>
      <c r="X80" s="473"/>
      <c r="Y80" s="474"/>
      <c r="Z80" s="474"/>
      <c r="AA80" s="474"/>
      <c r="AB80" s="474"/>
    </row>
    <row r="81" spans="1:28">
      <c r="A81" s="516"/>
      <c r="B81" s="527" t="s">
        <v>399</v>
      </c>
      <c r="C81" s="510"/>
      <c r="D81" s="511"/>
      <c r="E81" s="475"/>
      <c r="F81" s="476"/>
      <c r="G81" s="476"/>
      <c r="H81" s="476"/>
      <c r="I81" s="476"/>
      <c r="J81" s="475"/>
      <c r="K81" s="475"/>
      <c r="L81" s="475"/>
      <c r="M81" s="475"/>
      <c r="N81" s="475"/>
      <c r="O81" s="475"/>
      <c r="P81" s="475"/>
      <c r="Q81" s="475"/>
      <c r="R81" s="475"/>
      <c r="S81" s="477"/>
      <c r="T81" s="475"/>
      <c r="U81" s="475"/>
      <c r="V81" s="475"/>
      <c r="W81" s="475"/>
      <c r="X81" s="475"/>
      <c r="Y81" s="476"/>
      <c r="Z81" s="476"/>
      <c r="AA81" s="476"/>
      <c r="AB81" s="476"/>
    </row>
    <row r="82" spans="1:28">
      <c r="A82" s="508" t="s">
        <v>317</v>
      </c>
      <c r="B82" s="509"/>
      <c r="C82" s="509"/>
      <c r="D82" s="520"/>
      <c r="E82" s="369" t="e">
        <f t="shared" ref="E82:R82" si="44">IF(OR(E77="",E78=""),"",SUM(E78)-SUM(E77))</f>
        <v>#REF!</v>
      </c>
      <c r="F82" s="369" t="e">
        <f t="shared" si="44"/>
        <v>#REF!</v>
      </c>
      <c r="G82" s="369" t="e">
        <f t="shared" si="44"/>
        <v>#REF!</v>
      </c>
      <c r="H82" s="369" t="e">
        <f t="shared" si="44"/>
        <v>#REF!</v>
      </c>
      <c r="I82" s="369" t="e">
        <f t="shared" si="44"/>
        <v>#REF!</v>
      </c>
      <c r="J82" s="369" t="e">
        <f t="shared" si="44"/>
        <v>#REF!</v>
      </c>
      <c r="K82" s="369" t="e">
        <f t="shared" si="44"/>
        <v>#REF!</v>
      </c>
      <c r="L82" s="369" t="e">
        <f t="shared" si="44"/>
        <v>#REF!</v>
      </c>
      <c r="M82" s="369" t="e">
        <f t="shared" si="44"/>
        <v>#REF!</v>
      </c>
      <c r="N82" s="369" t="e">
        <f t="shared" si="44"/>
        <v>#REF!</v>
      </c>
      <c r="O82" s="369" t="e">
        <f t="shared" si="44"/>
        <v>#REF!</v>
      </c>
      <c r="P82" s="369" t="e">
        <f t="shared" si="44"/>
        <v>#REF!</v>
      </c>
      <c r="Q82" s="369" t="e">
        <f t="shared" si="44"/>
        <v>#REF!</v>
      </c>
      <c r="R82" s="369" t="e">
        <f t="shared" si="44"/>
        <v>#REF!</v>
      </c>
      <c r="S82" s="369" t="e">
        <f t="shared" ref="S82:Y82" si="45">IF(OR(S77="",S78=""),"",SUM(S78)-SUM(S77))</f>
        <v>#REF!</v>
      </c>
      <c r="T82" s="369" t="e">
        <f t="shared" si="45"/>
        <v>#REF!</v>
      </c>
      <c r="U82" s="369" t="e">
        <f t="shared" si="45"/>
        <v>#REF!</v>
      </c>
      <c r="V82" s="369" t="e">
        <f t="shared" si="45"/>
        <v>#REF!</v>
      </c>
      <c r="W82" s="369" t="e">
        <f t="shared" si="45"/>
        <v>#REF!</v>
      </c>
      <c r="X82" s="369" t="e">
        <f t="shared" si="45"/>
        <v>#REF!</v>
      </c>
      <c r="Y82" s="369" t="e">
        <f t="shared" si="45"/>
        <v>#REF!</v>
      </c>
      <c r="Z82" s="369" t="e">
        <f>IF(OR(Z77="",Z78=""),"",SUM(Z78)-SUM(Z77))</f>
        <v>#REF!</v>
      </c>
      <c r="AA82" s="369" t="e">
        <f>IF(OR(AA77="",AA78=""),"",SUM(AA78)-SUM(AA77))</f>
        <v>#REF!</v>
      </c>
      <c r="AB82" s="369" t="e">
        <f>IF(OR(AB77="",AB78=""),"",SUM(AB78)-SUM(AB77))</f>
        <v>#REF!</v>
      </c>
    </row>
    <row r="83" spans="1:28">
      <c r="A83" s="508" t="s">
        <v>318</v>
      </c>
      <c r="B83" s="509"/>
      <c r="C83" s="509"/>
      <c r="D83" s="520"/>
      <c r="E83" s="415" t="e">
        <f t="shared" ref="E83:R83" si="46">IF(E82="","",SUM(E82)/SUM(E77))</f>
        <v>#REF!</v>
      </c>
      <c r="F83" s="415" t="e">
        <f t="shared" si="46"/>
        <v>#REF!</v>
      </c>
      <c r="G83" s="415" t="e">
        <f t="shared" si="46"/>
        <v>#REF!</v>
      </c>
      <c r="H83" s="415" t="e">
        <f t="shared" si="46"/>
        <v>#REF!</v>
      </c>
      <c r="I83" s="415" t="e">
        <f t="shared" si="46"/>
        <v>#REF!</v>
      </c>
      <c r="J83" s="415" t="e">
        <f t="shared" si="46"/>
        <v>#REF!</v>
      </c>
      <c r="K83" s="415" t="e">
        <f t="shared" si="46"/>
        <v>#REF!</v>
      </c>
      <c r="L83" s="415" t="e">
        <f t="shared" si="46"/>
        <v>#REF!</v>
      </c>
      <c r="M83" s="415" t="e">
        <f t="shared" si="46"/>
        <v>#REF!</v>
      </c>
      <c r="N83" s="415" t="e">
        <f t="shared" si="46"/>
        <v>#REF!</v>
      </c>
      <c r="O83" s="415" t="e">
        <f t="shared" si="46"/>
        <v>#REF!</v>
      </c>
      <c r="P83" s="415" t="e">
        <f t="shared" si="46"/>
        <v>#REF!</v>
      </c>
      <c r="Q83" s="415" t="e">
        <f t="shared" si="46"/>
        <v>#REF!</v>
      </c>
      <c r="R83" s="415" t="e">
        <f t="shared" si="46"/>
        <v>#REF!</v>
      </c>
      <c r="S83" s="415" t="e">
        <f t="shared" ref="S83:X83" si="47">IF(S82="","",SUM(S82)/SUM(S77))</f>
        <v>#REF!</v>
      </c>
      <c r="T83" s="415" t="e">
        <f t="shared" si="47"/>
        <v>#REF!</v>
      </c>
      <c r="U83" s="415" t="e">
        <f t="shared" si="47"/>
        <v>#REF!</v>
      </c>
      <c r="V83" s="415" t="e">
        <f t="shared" si="47"/>
        <v>#REF!</v>
      </c>
      <c r="W83" s="415" t="e">
        <f t="shared" si="47"/>
        <v>#REF!</v>
      </c>
      <c r="X83" s="415" t="e">
        <f t="shared" si="47"/>
        <v>#REF!</v>
      </c>
      <c r="Y83" s="415" t="e">
        <f>IF(Y82="","",SUM(Y82)/SUM(Y77))</f>
        <v>#REF!</v>
      </c>
      <c r="Z83" s="415" t="e">
        <f>IF(Z82="","",SUM(Z82)/SUM(Z77))</f>
        <v>#REF!</v>
      </c>
      <c r="AA83" s="415" t="e">
        <f>IF(AA82="","",SUM(AA82)/SUM(AA77))</f>
        <v>#REF!</v>
      </c>
      <c r="AB83" s="415" t="e">
        <f>IF(AB82="","",SUM(AB82)/SUM(AB77))</f>
        <v>#REF!</v>
      </c>
    </row>
    <row r="84" spans="1:28">
      <c r="A84" s="402"/>
      <c r="B84" s="402"/>
      <c r="C84" s="402"/>
      <c r="D84" s="402"/>
      <c r="E84" s="375"/>
      <c r="F84" s="375"/>
      <c r="G84" s="375"/>
      <c r="H84" s="375"/>
      <c r="I84" s="375"/>
      <c r="J84" s="375"/>
      <c r="K84" s="375"/>
      <c r="L84" s="375"/>
      <c r="M84" s="375"/>
      <c r="N84" s="375"/>
      <c r="O84" s="375"/>
      <c r="P84" s="375"/>
      <c r="Q84" s="375"/>
      <c r="R84" s="375"/>
      <c r="S84" s="375"/>
      <c r="T84" s="375"/>
      <c r="U84" s="375"/>
      <c r="V84" s="375"/>
      <c r="W84" s="375"/>
      <c r="X84" s="375"/>
      <c r="Y84" s="375"/>
      <c r="Z84" s="375"/>
      <c r="AA84" s="375"/>
      <c r="AB84" s="375"/>
    </row>
    <row r="85" spans="1:28">
      <c r="A85" s="507" t="e">
        <f>A72+366</f>
        <v>#REF!</v>
      </c>
      <c r="B85" s="507"/>
      <c r="C85" s="507"/>
      <c r="D85" s="507"/>
      <c r="E85" s="375"/>
      <c r="F85" s="375"/>
      <c r="G85" s="375"/>
      <c r="H85" s="375"/>
      <c r="I85" s="375"/>
      <c r="J85" s="375"/>
      <c r="K85" s="375"/>
      <c r="L85" s="375"/>
      <c r="M85" s="375"/>
      <c r="N85" s="375"/>
      <c r="O85" s="375"/>
      <c r="P85" s="375"/>
      <c r="Q85" s="375"/>
      <c r="R85" s="375"/>
      <c r="S85" s="375"/>
      <c r="T85" s="375"/>
      <c r="U85" s="375"/>
      <c r="V85" s="375"/>
      <c r="W85" s="375"/>
      <c r="X85" s="375"/>
      <c r="Y85" s="375"/>
      <c r="Z85" s="375"/>
      <c r="AA85" s="375"/>
      <c r="AB85" s="375" t="s">
        <v>319</v>
      </c>
    </row>
    <row r="86" spans="1:28">
      <c r="A86" s="512" t="s">
        <v>308</v>
      </c>
      <c r="B86" s="513"/>
      <c r="C86" s="513"/>
      <c r="D86" s="521"/>
      <c r="E86" s="530" t="s">
        <v>314</v>
      </c>
      <c r="F86" s="531"/>
      <c r="G86" s="531"/>
      <c r="H86" s="531"/>
      <c r="I86" s="531"/>
      <c r="J86" s="531"/>
      <c r="K86" s="531"/>
      <c r="L86" s="531"/>
      <c r="M86" s="531"/>
      <c r="N86" s="531"/>
      <c r="O86" s="531"/>
      <c r="P86" s="531"/>
      <c r="Q86" s="531"/>
      <c r="R86" s="531"/>
      <c r="S86" s="531"/>
      <c r="T86" s="531"/>
      <c r="U86" s="531"/>
      <c r="V86" s="531"/>
      <c r="W86" s="531"/>
      <c r="X86" s="531"/>
      <c r="Y86" s="531"/>
      <c r="Z86" s="531"/>
      <c r="AA86" s="531"/>
      <c r="AB86" s="532"/>
    </row>
    <row r="87" spans="1:28">
      <c r="A87" s="516"/>
      <c r="B87" s="517"/>
      <c r="C87" s="517"/>
      <c r="D87" s="522"/>
      <c r="E87" s="361" t="s">
        <v>343</v>
      </c>
      <c r="F87" s="361" t="s">
        <v>344</v>
      </c>
      <c r="G87" s="361" t="s">
        <v>345</v>
      </c>
      <c r="H87" s="361" t="s">
        <v>346</v>
      </c>
      <c r="I87" s="361" t="s">
        <v>347</v>
      </c>
      <c r="J87" s="361" t="s">
        <v>348</v>
      </c>
      <c r="K87" s="361" t="s">
        <v>349</v>
      </c>
      <c r="L87" s="361" t="s">
        <v>336</v>
      </c>
      <c r="M87" s="361" t="s">
        <v>337</v>
      </c>
      <c r="N87" s="361" t="s">
        <v>338</v>
      </c>
      <c r="O87" s="361" t="s">
        <v>339</v>
      </c>
      <c r="P87" s="361" t="s">
        <v>340</v>
      </c>
      <c r="Q87" s="361" t="s">
        <v>341</v>
      </c>
      <c r="R87" s="361" t="s">
        <v>342</v>
      </c>
      <c r="S87" s="361" t="s">
        <v>320</v>
      </c>
      <c r="T87" s="361" t="s">
        <v>321</v>
      </c>
      <c r="U87" s="361" t="s">
        <v>322</v>
      </c>
      <c r="V87" s="361" t="s">
        <v>323</v>
      </c>
      <c r="W87" s="361" t="s">
        <v>324</v>
      </c>
      <c r="X87" s="361" t="s">
        <v>325</v>
      </c>
      <c r="Y87" s="361" t="s">
        <v>350</v>
      </c>
      <c r="Z87" s="361" t="s">
        <v>351</v>
      </c>
      <c r="AA87" s="361" t="s">
        <v>352</v>
      </c>
      <c r="AB87" s="361" t="s">
        <v>353</v>
      </c>
    </row>
    <row r="88" spans="1:28">
      <c r="A88" s="512" t="s">
        <v>335</v>
      </c>
      <c r="B88" s="513"/>
      <c r="C88" s="521"/>
      <c r="D88" s="403" t="s">
        <v>309</v>
      </c>
      <c r="E88" s="371"/>
      <c r="F88" s="371"/>
      <c r="G88" s="371"/>
      <c r="H88" s="371"/>
      <c r="I88" s="371"/>
      <c r="J88" s="369" t="e">
        <f t="shared" ref="J88:X88" si="48">IF($D$3="","",IF($D$3="作成不要","",AH$18))</f>
        <v>#REF!</v>
      </c>
      <c r="K88" s="369" t="e">
        <f t="shared" si="48"/>
        <v>#REF!</v>
      </c>
      <c r="L88" s="369" t="e">
        <f t="shared" si="48"/>
        <v>#REF!</v>
      </c>
      <c r="M88" s="369" t="e">
        <f t="shared" si="48"/>
        <v>#REF!</v>
      </c>
      <c r="N88" s="369" t="e">
        <f t="shared" si="48"/>
        <v>#REF!</v>
      </c>
      <c r="O88" s="369" t="e">
        <f t="shared" si="48"/>
        <v>#REF!</v>
      </c>
      <c r="P88" s="369" t="e">
        <f t="shared" si="48"/>
        <v>#REF!</v>
      </c>
      <c r="Q88" s="369" t="e">
        <f t="shared" si="48"/>
        <v>#REF!</v>
      </c>
      <c r="R88" s="369" t="e">
        <f t="shared" si="48"/>
        <v>#REF!</v>
      </c>
      <c r="S88" s="369" t="e">
        <f t="shared" si="48"/>
        <v>#REF!</v>
      </c>
      <c r="T88" s="369" t="e">
        <f t="shared" si="48"/>
        <v>#REF!</v>
      </c>
      <c r="U88" s="369" t="e">
        <f t="shared" si="48"/>
        <v>#REF!</v>
      </c>
      <c r="V88" s="369" t="e">
        <f t="shared" si="48"/>
        <v>#REF!</v>
      </c>
      <c r="W88" s="369" t="e">
        <f t="shared" si="48"/>
        <v>#REF!</v>
      </c>
      <c r="X88" s="369" t="e">
        <f t="shared" si="48"/>
        <v>#REF!</v>
      </c>
      <c r="Y88" s="371"/>
      <c r="Z88" s="371"/>
      <c r="AA88" s="371"/>
      <c r="AB88" s="371"/>
    </row>
    <row r="89" spans="1:28">
      <c r="A89" s="516"/>
      <c r="B89" s="517"/>
      <c r="C89" s="522"/>
      <c r="D89" s="403" t="s">
        <v>310</v>
      </c>
      <c r="E89" s="371"/>
      <c r="F89" s="371"/>
      <c r="G89" s="371"/>
      <c r="H89" s="371"/>
      <c r="I89" s="371"/>
      <c r="J89" s="369" t="e">
        <f t="shared" ref="J89:X89" si="49">IF($D$3="","",IF($D$3="作成不要","",AH$32))</f>
        <v>#REF!</v>
      </c>
      <c r="K89" s="369" t="e">
        <f t="shared" si="49"/>
        <v>#REF!</v>
      </c>
      <c r="L89" s="369" t="e">
        <f t="shared" si="49"/>
        <v>#REF!</v>
      </c>
      <c r="M89" s="369" t="e">
        <f t="shared" si="49"/>
        <v>#REF!</v>
      </c>
      <c r="N89" s="369" t="e">
        <f t="shared" si="49"/>
        <v>#REF!</v>
      </c>
      <c r="O89" s="369" t="e">
        <f t="shared" si="49"/>
        <v>#REF!</v>
      </c>
      <c r="P89" s="369" t="e">
        <f t="shared" si="49"/>
        <v>#REF!</v>
      </c>
      <c r="Q89" s="369" t="e">
        <f t="shared" si="49"/>
        <v>#REF!</v>
      </c>
      <c r="R89" s="369" t="e">
        <f t="shared" si="49"/>
        <v>#REF!</v>
      </c>
      <c r="S89" s="369" t="e">
        <f t="shared" si="49"/>
        <v>#REF!</v>
      </c>
      <c r="T89" s="369" t="e">
        <f t="shared" si="49"/>
        <v>#REF!</v>
      </c>
      <c r="U89" s="369" t="e">
        <f t="shared" si="49"/>
        <v>#REF!</v>
      </c>
      <c r="V89" s="369" t="e">
        <f t="shared" si="49"/>
        <v>#REF!</v>
      </c>
      <c r="W89" s="369" t="e">
        <f t="shared" si="49"/>
        <v>#REF!</v>
      </c>
      <c r="X89" s="369" t="e">
        <f t="shared" si="49"/>
        <v>#REF!</v>
      </c>
      <c r="Y89" s="371"/>
      <c r="Z89" s="371"/>
      <c r="AA89" s="371"/>
      <c r="AB89" s="371"/>
    </row>
    <row r="90" spans="1:28">
      <c r="A90" s="508" t="s">
        <v>312</v>
      </c>
      <c r="B90" s="509"/>
      <c r="C90" s="509"/>
      <c r="D90" s="520"/>
      <c r="E90" s="410"/>
      <c r="F90" s="410"/>
      <c r="G90" s="410"/>
      <c r="H90" s="410"/>
      <c r="I90" s="410"/>
      <c r="J90" s="410"/>
      <c r="K90" s="410"/>
      <c r="L90" s="410"/>
      <c r="M90" s="410"/>
      <c r="N90" s="410"/>
      <c r="O90" s="410"/>
      <c r="P90" s="410"/>
      <c r="Q90" s="410"/>
      <c r="R90" s="409"/>
      <c r="S90" s="409"/>
      <c r="T90" s="409"/>
      <c r="U90" s="409"/>
      <c r="V90" s="409"/>
      <c r="W90" s="409"/>
      <c r="X90" s="409"/>
      <c r="Y90" s="409"/>
      <c r="Z90" s="410"/>
      <c r="AA90" s="410"/>
      <c r="AB90" s="410"/>
    </row>
    <row r="91" spans="1:28">
      <c r="A91" s="512" t="s">
        <v>316</v>
      </c>
      <c r="B91" s="513"/>
      <c r="C91" s="514"/>
      <c r="D91" s="515"/>
      <c r="E91" s="372" t="e">
        <f t="shared" ref="E91:N91" si="50">IF($D$3="","",IF($P91="","",SUM($P91,E92,E94)))</f>
        <v>#REF!</v>
      </c>
      <c r="F91" s="373" t="e">
        <f t="shared" si="50"/>
        <v>#REF!</v>
      </c>
      <c r="G91" s="373" t="e">
        <f t="shared" si="50"/>
        <v>#REF!</v>
      </c>
      <c r="H91" s="373" t="e">
        <f t="shared" si="50"/>
        <v>#REF!</v>
      </c>
      <c r="I91" s="373" t="e">
        <f t="shared" si="50"/>
        <v>#REF!</v>
      </c>
      <c r="J91" s="369" t="e">
        <f t="shared" si="50"/>
        <v>#REF!</v>
      </c>
      <c r="K91" s="369" t="e">
        <f t="shared" si="50"/>
        <v>#REF!</v>
      </c>
      <c r="L91" s="369" t="e">
        <f t="shared" si="50"/>
        <v>#REF!</v>
      </c>
      <c r="M91" s="369" t="e">
        <f t="shared" si="50"/>
        <v>#REF!</v>
      </c>
      <c r="N91" s="369" t="e">
        <f t="shared" si="50"/>
        <v>#REF!</v>
      </c>
      <c r="O91" s="369" t="e">
        <f>IF($D$3="","",IF($P91="","",SUM($P91,O92,O94)))</f>
        <v>#REF!</v>
      </c>
      <c r="P91" s="369" t="e">
        <f>IF($P88="","",IF(#REF!="","",#REF!))</f>
        <v>#REF!</v>
      </c>
      <c r="Q91" s="369" t="e">
        <f>IF($D$3="","",IF($P91="","",SUM($P91,Q92,Q94)))</f>
        <v>#REF!</v>
      </c>
      <c r="R91" s="369" t="e">
        <f t="shared" ref="R91:AB91" si="51">IF($D$3="","",IF($P91="","",SUM($P91,R92,R94)))</f>
        <v>#REF!</v>
      </c>
      <c r="S91" s="369" t="e">
        <f t="shared" si="51"/>
        <v>#REF!</v>
      </c>
      <c r="T91" s="369" t="e">
        <f t="shared" si="51"/>
        <v>#REF!</v>
      </c>
      <c r="U91" s="369" t="e">
        <f t="shared" si="51"/>
        <v>#REF!</v>
      </c>
      <c r="V91" s="369" t="e">
        <f t="shared" si="51"/>
        <v>#REF!</v>
      </c>
      <c r="W91" s="369" t="e">
        <f t="shared" si="51"/>
        <v>#REF!</v>
      </c>
      <c r="X91" s="369" t="e">
        <f t="shared" si="51"/>
        <v>#REF!</v>
      </c>
      <c r="Y91" s="369" t="e">
        <f t="shared" si="51"/>
        <v>#REF!</v>
      </c>
      <c r="Z91" s="369" t="e">
        <f t="shared" si="51"/>
        <v>#REF!</v>
      </c>
      <c r="AA91" s="369" t="e">
        <f t="shared" si="51"/>
        <v>#REF!</v>
      </c>
      <c r="AB91" s="369" t="e">
        <f t="shared" si="51"/>
        <v>#REF!</v>
      </c>
    </row>
    <row r="92" spans="1:28">
      <c r="A92" s="528" t="s">
        <v>311</v>
      </c>
      <c r="B92" s="527" t="s">
        <v>315</v>
      </c>
      <c r="C92" s="510"/>
      <c r="D92" s="511"/>
      <c r="E92" s="369" t="e">
        <f>IF($D$3="","",IF(D3="作成不要","",IF(#REF!="","",(ROUND(SUM(#REF!)*E88/100,2)+ROUND(SUM(#REF!)*E89/100,2))-(SUM(#REF!)))))</f>
        <v>#REF!</v>
      </c>
      <c r="F92" s="369" t="e">
        <f>IF($D$3="","",IF(D3="作成不要","",IF(#REF!="","",(ROUND(SUM(#REF!)*F88/100,2)+ROUND(SUM(#REF!)*F89/100,2))-(SUM(#REF!)))))</f>
        <v>#REF!</v>
      </c>
      <c r="G92" s="369" t="e">
        <f>IF($D$3="","",IF(D3="作成不要","",IF(#REF!="","",(ROUND(SUM(#REF!)*G88/100,2)+ROUND(SUM(#REF!)*G89/100,2))-(SUM(#REF!)))))</f>
        <v>#REF!</v>
      </c>
      <c r="H92" s="369" t="e">
        <f>IF($D$3="","",IF(D3="作成不要","",IF(#REF!="","",(ROUND(SUM(#REF!)*H88/100,2)+ROUND(SUM(#REF!)*H89/100,2))-(SUM(#REF!)))))</f>
        <v>#REF!</v>
      </c>
      <c r="I92" s="369" t="e">
        <f>IF($D$3="","",IF(D3="作成不要","",IF(#REF!="","",(ROUND(SUM(#REF!)*I88/100,2)+ROUND(SUM(#REF!)*I89/100,2))-(SUM(#REF!)))))</f>
        <v>#REF!</v>
      </c>
      <c r="J92" s="369" t="e">
        <f>IF($D$3="","",IF(D3="作成不要","",IF(#REF!="","",(ROUND(SUM(#REF!)*J88/100,2)+ROUND(SUM(#REF!)*J89/100,2))-(SUM(#REF!)))))</f>
        <v>#REF!</v>
      </c>
      <c r="K92" s="369" t="e">
        <f>IF($D$3="","",IF(D3="作成不要","",IF(#REF!="","",(ROUND(SUM(#REF!)*K88/100,2)+ROUND(SUM(#REF!)*K89/100,2))-(SUM(#REF!)))))</f>
        <v>#REF!</v>
      </c>
      <c r="L92" s="369" t="e">
        <f>IF($D$3="","",IF(D3="作成不要","",IF(#REF!="","",(ROUND(SUM(#REF!)*L88/100,2)+ROUND(SUM(#REF!)*L89/100,2))-(SUM(#REF!)))))</f>
        <v>#REF!</v>
      </c>
      <c r="M92" s="369" t="e">
        <f>IF($D$3="","",IF(D3="作成不要","",IF(#REF!="","",(ROUND(SUM(#REF!)*M88/100,2)+ROUND(SUM(#REF!)*M89/100,2))-(SUM(#REF!)))))</f>
        <v>#REF!</v>
      </c>
      <c r="N92" s="369" t="e">
        <f>IF($D$3="","",IF(D3="作成不要","",IF(#REF!="","",(ROUND(SUM(#REF!)*N88/100,2)+ROUND(SUM(#REF!)*N89/100,2))-(SUM(#REF!)))))</f>
        <v>#REF!</v>
      </c>
      <c r="O92" s="369" t="e">
        <f>IF($D$3="","",IF(D3="作成不要","",IF(#REF!="","",(ROUND(SUM(#REF!)*O88/100,2)+ROUND(SUM(#REF!)*O89/100,2))-(SUM(#REF!)))))</f>
        <v>#REF!</v>
      </c>
      <c r="P92" s="376" t="s">
        <v>116</v>
      </c>
      <c r="Q92" s="369" t="e">
        <f>IF($D$3="","",IF(D3="作成不要","",IF(#REF!="","",(ROUND(SUM(#REF!)*Q88/100,2)+ROUND(SUM(#REF!)*Q89/100,2))-(SUM(#REF!)))))</f>
        <v>#REF!</v>
      </c>
      <c r="R92" s="369" t="e">
        <f>IF($D$3="","",IF(E3="作成不要","",IF(#REF!="","",(ROUND(SUM(#REF!)*R88/100,2)+ROUND(SUM(#REF!)*R89/100,2))-(SUM(#REF!)))))</f>
        <v>#REF!</v>
      </c>
      <c r="S92" s="369" t="e">
        <f>IF($D$3="","",IF(F3="作成不要","",IF(#REF!="","",(ROUND(SUM(#REF!)*S88/100,2)+ROUND(SUM(#REF!)*S89/100,2))-(SUM(#REF!)))))</f>
        <v>#REF!</v>
      </c>
      <c r="T92" s="370" t="e">
        <f>IF($D$3="","",IF(G3="作成不要","",IF(#REF!="","",(ROUND(SUM(#REF!)*T88/100,2)+ROUND(SUM(#REF!)*T89/100,2))-(SUM(#REF!)))))</f>
        <v>#REF!</v>
      </c>
      <c r="U92" s="370" t="e">
        <f>IF($D$3="","",IF(H3="作成不要","",IF(#REF!="","",(ROUND(SUM(#REF!)*U88/100,2)+ROUND(SUM(#REF!)*U89/100,2))-(SUM(#REF!)))))</f>
        <v>#REF!</v>
      </c>
      <c r="V92" s="370" t="e">
        <f>IF($D$3="","",IF(I3="作成不要","",IF(#REF!="","",(ROUND(SUM(#REF!)*V88/100,2)+ROUND(SUM(#REF!)*V89/100,2))-(SUM(#REF!)))))</f>
        <v>#REF!</v>
      </c>
      <c r="W92" s="370" t="e">
        <f>IF($D$3="","",IF(J3="作成不要","",IF(#REF!="","",(ROUND(SUM(#REF!)*W88/100,2)+ROUND(SUM(#REF!)*W89/100,2))-(SUM(#REF!)))))</f>
        <v>#REF!</v>
      </c>
      <c r="X92" s="370" t="e">
        <f>IF($D$3="","",IF(K3="作成不要","",IF(#REF!="","",(ROUND(SUM(#REF!)*X88/100,2)+ROUND(SUM(#REF!)*X89/100,2))-(SUM(#REF!)))))</f>
        <v>#REF!</v>
      </c>
      <c r="Y92" s="370" t="e">
        <f>IF($D$3="","",IF(L3="作成不要","",IF(#REF!="","",(ROUND(SUM(#REF!)*Y88/100,2)+ROUND(SUM(#REF!)*Y89/100,2))-(SUM(#REF!)))))</f>
        <v>#REF!</v>
      </c>
      <c r="Z92" s="370" t="e">
        <f>IF($D$3="","",IF(M3="作成不要","",IF(#REF!="","",(ROUND(SUM(#REF!)*Z88/100,2)+ROUND(SUM(#REF!)*Z89/100,2))-(SUM(#REF!)))))</f>
        <v>#REF!</v>
      </c>
      <c r="AA92" s="370" t="e">
        <f>IF($D$3="","",IF(N3="作成不要","",IF(#REF!="","",(ROUND(SUM(#REF!)*AA88/100,2)+ROUND(SUM(#REF!)*AA89/100,2))-(SUM(#REF!)))))</f>
        <v>#REF!</v>
      </c>
      <c r="AB92" s="370" t="e">
        <f>IF($D$3="","",IF(O3="作成不要","",IF(#REF!="","",(ROUND(SUM(#REF!)*AB88/100,2)+ROUND(SUM(#REF!)*AB89/100,2))-(SUM(#REF!)))))</f>
        <v>#REF!</v>
      </c>
    </row>
    <row r="93" spans="1:28">
      <c r="A93" s="528"/>
      <c r="B93" s="527" t="s">
        <v>398</v>
      </c>
      <c r="C93" s="510"/>
      <c r="D93" s="511"/>
      <c r="E93" s="473"/>
      <c r="F93" s="473"/>
      <c r="G93" s="473"/>
      <c r="H93" s="473"/>
      <c r="I93" s="473"/>
      <c r="J93" s="473"/>
      <c r="K93" s="473"/>
      <c r="L93" s="473"/>
      <c r="M93" s="473"/>
      <c r="N93" s="473"/>
      <c r="O93" s="473"/>
      <c r="P93" s="473"/>
      <c r="Q93" s="473"/>
      <c r="R93" s="473"/>
      <c r="S93" s="473"/>
      <c r="T93" s="473"/>
      <c r="U93" s="473"/>
      <c r="V93" s="473"/>
      <c r="W93" s="473"/>
      <c r="X93" s="473"/>
      <c r="Y93" s="474"/>
      <c r="Z93" s="474"/>
      <c r="AA93" s="474"/>
      <c r="AB93" s="474"/>
    </row>
    <row r="94" spans="1:28">
      <c r="A94" s="516"/>
      <c r="B94" s="527" t="s">
        <v>399</v>
      </c>
      <c r="C94" s="510"/>
      <c r="D94" s="511"/>
      <c r="E94" s="475"/>
      <c r="F94" s="476"/>
      <c r="G94" s="476"/>
      <c r="H94" s="476"/>
      <c r="I94" s="476"/>
      <c r="J94" s="475"/>
      <c r="K94" s="475"/>
      <c r="L94" s="475"/>
      <c r="M94" s="475"/>
      <c r="N94" s="475"/>
      <c r="O94" s="475"/>
      <c r="P94" s="475"/>
      <c r="Q94" s="475"/>
      <c r="R94" s="475"/>
      <c r="S94" s="477"/>
      <c r="T94" s="475"/>
      <c r="U94" s="475"/>
      <c r="V94" s="475"/>
      <c r="W94" s="475"/>
      <c r="X94" s="475"/>
      <c r="Y94" s="476"/>
      <c r="Z94" s="476"/>
      <c r="AA94" s="476"/>
      <c r="AB94" s="476"/>
    </row>
    <row r="95" spans="1:28">
      <c r="A95" s="508" t="s">
        <v>317</v>
      </c>
      <c r="B95" s="509"/>
      <c r="C95" s="509"/>
      <c r="D95" s="520"/>
      <c r="E95" s="369" t="e">
        <f t="shared" ref="E95:R95" si="52">IF(OR(E90="",E91=""),"",SUM(E91)-SUM(E90))</f>
        <v>#REF!</v>
      </c>
      <c r="F95" s="369" t="e">
        <f t="shared" si="52"/>
        <v>#REF!</v>
      </c>
      <c r="G95" s="369" t="e">
        <f t="shared" si="52"/>
        <v>#REF!</v>
      </c>
      <c r="H95" s="369" t="e">
        <f t="shared" si="52"/>
        <v>#REF!</v>
      </c>
      <c r="I95" s="369" t="e">
        <f t="shared" si="52"/>
        <v>#REF!</v>
      </c>
      <c r="J95" s="369" t="e">
        <f t="shared" si="52"/>
        <v>#REF!</v>
      </c>
      <c r="K95" s="369" t="e">
        <f t="shared" si="52"/>
        <v>#REF!</v>
      </c>
      <c r="L95" s="369" t="e">
        <f t="shared" si="52"/>
        <v>#REF!</v>
      </c>
      <c r="M95" s="369" t="e">
        <f t="shared" si="52"/>
        <v>#REF!</v>
      </c>
      <c r="N95" s="369" t="e">
        <f t="shared" si="52"/>
        <v>#REF!</v>
      </c>
      <c r="O95" s="369" t="e">
        <f t="shared" si="52"/>
        <v>#REF!</v>
      </c>
      <c r="P95" s="369" t="e">
        <f t="shared" si="52"/>
        <v>#REF!</v>
      </c>
      <c r="Q95" s="369" t="e">
        <f t="shared" si="52"/>
        <v>#REF!</v>
      </c>
      <c r="R95" s="369" t="e">
        <f t="shared" si="52"/>
        <v>#REF!</v>
      </c>
      <c r="S95" s="369" t="e">
        <f t="shared" ref="S95:Y95" si="53">IF(OR(S90="",S91=""),"",SUM(S91)-SUM(S90))</f>
        <v>#REF!</v>
      </c>
      <c r="T95" s="369" t="e">
        <f t="shared" si="53"/>
        <v>#REF!</v>
      </c>
      <c r="U95" s="369" t="e">
        <f t="shared" si="53"/>
        <v>#REF!</v>
      </c>
      <c r="V95" s="369" t="e">
        <f t="shared" si="53"/>
        <v>#REF!</v>
      </c>
      <c r="W95" s="369" t="e">
        <f t="shared" si="53"/>
        <v>#REF!</v>
      </c>
      <c r="X95" s="369" t="e">
        <f t="shared" si="53"/>
        <v>#REF!</v>
      </c>
      <c r="Y95" s="369" t="e">
        <f t="shared" si="53"/>
        <v>#REF!</v>
      </c>
      <c r="Z95" s="369" t="e">
        <f>IF(OR(Z90="",Z91=""),"",SUM(Z91)-SUM(Z90))</f>
        <v>#REF!</v>
      </c>
      <c r="AA95" s="369" t="e">
        <f>IF(OR(AA90="",AA91=""),"",SUM(AA91)-SUM(AA90))</f>
        <v>#REF!</v>
      </c>
      <c r="AB95" s="369" t="e">
        <f>IF(OR(AB90="",AB91=""),"",SUM(AB91)-SUM(AB90))</f>
        <v>#REF!</v>
      </c>
    </row>
    <row r="96" spans="1:28">
      <c r="A96" s="508" t="s">
        <v>318</v>
      </c>
      <c r="B96" s="509"/>
      <c r="C96" s="509"/>
      <c r="D96" s="520"/>
      <c r="E96" s="415" t="e">
        <f t="shared" ref="E96:R96" si="54">IF(E95="","",SUM(E95)/SUM(E90))</f>
        <v>#REF!</v>
      </c>
      <c r="F96" s="415" t="e">
        <f t="shared" si="54"/>
        <v>#REF!</v>
      </c>
      <c r="G96" s="415" t="e">
        <f t="shared" si="54"/>
        <v>#REF!</v>
      </c>
      <c r="H96" s="415" t="e">
        <f t="shared" si="54"/>
        <v>#REF!</v>
      </c>
      <c r="I96" s="415" t="e">
        <f t="shared" si="54"/>
        <v>#REF!</v>
      </c>
      <c r="J96" s="415" t="e">
        <f t="shared" si="54"/>
        <v>#REF!</v>
      </c>
      <c r="K96" s="415" t="e">
        <f t="shared" si="54"/>
        <v>#REF!</v>
      </c>
      <c r="L96" s="415" t="e">
        <f t="shared" si="54"/>
        <v>#REF!</v>
      </c>
      <c r="M96" s="415" t="e">
        <f t="shared" si="54"/>
        <v>#REF!</v>
      </c>
      <c r="N96" s="415" t="e">
        <f t="shared" si="54"/>
        <v>#REF!</v>
      </c>
      <c r="O96" s="415" t="e">
        <f t="shared" si="54"/>
        <v>#REF!</v>
      </c>
      <c r="P96" s="415" t="e">
        <f t="shared" si="54"/>
        <v>#REF!</v>
      </c>
      <c r="Q96" s="415" t="e">
        <f t="shared" si="54"/>
        <v>#REF!</v>
      </c>
      <c r="R96" s="415" t="e">
        <f t="shared" si="54"/>
        <v>#REF!</v>
      </c>
      <c r="S96" s="415" t="e">
        <f t="shared" ref="S96:X96" si="55">IF(S95="","",SUM(S95)/SUM(S90))</f>
        <v>#REF!</v>
      </c>
      <c r="T96" s="415" t="e">
        <f t="shared" si="55"/>
        <v>#REF!</v>
      </c>
      <c r="U96" s="415" t="e">
        <f t="shared" si="55"/>
        <v>#REF!</v>
      </c>
      <c r="V96" s="415" t="e">
        <f t="shared" si="55"/>
        <v>#REF!</v>
      </c>
      <c r="W96" s="415" t="e">
        <f t="shared" si="55"/>
        <v>#REF!</v>
      </c>
      <c r="X96" s="415" t="e">
        <f t="shared" si="55"/>
        <v>#REF!</v>
      </c>
      <c r="Y96" s="415" t="e">
        <f>IF(Y95="","",SUM(Y95)/SUM(Y90))</f>
        <v>#REF!</v>
      </c>
      <c r="Z96" s="415" t="e">
        <f>IF(Z95="","",SUM(Z95)/SUM(Z90))</f>
        <v>#REF!</v>
      </c>
      <c r="AA96" s="415" t="e">
        <f>IF(AA95="","",SUM(AA95)/SUM(AA90))</f>
        <v>#REF!</v>
      </c>
      <c r="AB96" s="415" t="e">
        <f>IF(AB95="","",SUM(AB95)/SUM(AB90))</f>
        <v>#REF!</v>
      </c>
    </row>
    <row r="97" spans="1:28">
      <c r="A97" s="402"/>
      <c r="B97" s="402"/>
      <c r="C97" s="402"/>
      <c r="D97" s="402"/>
      <c r="E97" s="375"/>
      <c r="F97" s="375"/>
      <c r="G97" s="375"/>
      <c r="H97" s="375"/>
      <c r="I97" s="375"/>
      <c r="J97" s="375"/>
      <c r="K97" s="375"/>
      <c r="L97" s="375"/>
      <c r="M97" s="375"/>
      <c r="N97" s="375"/>
      <c r="O97" s="375"/>
      <c r="P97" s="375"/>
      <c r="Q97" s="375"/>
      <c r="R97" s="375"/>
      <c r="S97" s="375"/>
      <c r="T97" s="375"/>
      <c r="U97" s="375"/>
      <c r="V97" s="375"/>
      <c r="W97" s="375"/>
      <c r="X97" s="375"/>
      <c r="Y97" s="375"/>
      <c r="Z97" s="375"/>
      <c r="AA97" s="375"/>
      <c r="AB97" s="375"/>
    </row>
    <row r="98" spans="1:28">
      <c r="A98" s="507" t="e">
        <f>A85+365</f>
        <v>#REF!</v>
      </c>
      <c r="B98" s="507"/>
      <c r="C98" s="507"/>
      <c r="D98" s="507"/>
      <c r="E98" s="375"/>
      <c r="F98" s="375"/>
      <c r="G98" s="375"/>
      <c r="H98" s="375"/>
      <c r="I98" s="375"/>
      <c r="J98" s="375"/>
      <c r="K98" s="375"/>
      <c r="L98" s="375"/>
      <c r="M98" s="375"/>
      <c r="N98" s="375"/>
      <c r="O98" s="375"/>
      <c r="P98" s="375"/>
      <c r="Q98" s="375"/>
      <c r="R98" s="375"/>
      <c r="S98" s="375"/>
      <c r="T98" s="375"/>
      <c r="U98" s="375"/>
      <c r="V98" s="375"/>
      <c r="W98" s="375"/>
      <c r="X98" s="375"/>
      <c r="Y98" s="375"/>
      <c r="Z98" s="375"/>
      <c r="AA98" s="375"/>
      <c r="AB98" s="375" t="s">
        <v>319</v>
      </c>
    </row>
    <row r="99" spans="1:28">
      <c r="A99" s="512" t="s">
        <v>308</v>
      </c>
      <c r="B99" s="513"/>
      <c r="C99" s="513"/>
      <c r="D99" s="521"/>
      <c r="E99" s="530" t="s">
        <v>314</v>
      </c>
      <c r="F99" s="531"/>
      <c r="G99" s="531"/>
      <c r="H99" s="531"/>
      <c r="I99" s="531"/>
      <c r="J99" s="531"/>
      <c r="K99" s="531"/>
      <c r="L99" s="531"/>
      <c r="M99" s="531"/>
      <c r="N99" s="531"/>
      <c r="O99" s="531"/>
      <c r="P99" s="531"/>
      <c r="Q99" s="531"/>
      <c r="R99" s="531"/>
      <c r="S99" s="531"/>
      <c r="T99" s="531"/>
      <c r="U99" s="531"/>
      <c r="V99" s="531"/>
      <c r="W99" s="531"/>
      <c r="X99" s="531"/>
      <c r="Y99" s="531"/>
      <c r="Z99" s="531"/>
      <c r="AA99" s="531"/>
      <c r="AB99" s="532"/>
    </row>
    <row r="100" spans="1:28">
      <c r="A100" s="516"/>
      <c r="B100" s="517"/>
      <c r="C100" s="517"/>
      <c r="D100" s="522"/>
      <c r="E100" s="361" t="s">
        <v>343</v>
      </c>
      <c r="F100" s="361" t="s">
        <v>344</v>
      </c>
      <c r="G100" s="361" t="s">
        <v>345</v>
      </c>
      <c r="H100" s="361" t="s">
        <v>346</v>
      </c>
      <c r="I100" s="361" t="s">
        <v>347</v>
      </c>
      <c r="J100" s="361" t="s">
        <v>348</v>
      </c>
      <c r="K100" s="361" t="s">
        <v>349</v>
      </c>
      <c r="L100" s="361" t="s">
        <v>336</v>
      </c>
      <c r="M100" s="361" t="s">
        <v>337</v>
      </c>
      <c r="N100" s="361" t="s">
        <v>338</v>
      </c>
      <c r="O100" s="361" t="s">
        <v>339</v>
      </c>
      <c r="P100" s="361" t="s">
        <v>340</v>
      </c>
      <c r="Q100" s="361" t="s">
        <v>341</v>
      </c>
      <c r="R100" s="361" t="s">
        <v>342</v>
      </c>
      <c r="S100" s="361" t="s">
        <v>320</v>
      </c>
      <c r="T100" s="361" t="s">
        <v>321</v>
      </c>
      <c r="U100" s="361" t="s">
        <v>322</v>
      </c>
      <c r="V100" s="361" t="s">
        <v>323</v>
      </c>
      <c r="W100" s="361" t="s">
        <v>324</v>
      </c>
      <c r="X100" s="361" t="s">
        <v>325</v>
      </c>
      <c r="Y100" s="361" t="s">
        <v>350</v>
      </c>
      <c r="Z100" s="361" t="s">
        <v>351</v>
      </c>
      <c r="AA100" s="361" t="s">
        <v>352</v>
      </c>
      <c r="AB100" s="361" t="s">
        <v>353</v>
      </c>
    </row>
    <row r="101" spans="1:28">
      <c r="A101" s="512" t="s">
        <v>335</v>
      </c>
      <c r="B101" s="513"/>
      <c r="C101" s="521"/>
      <c r="D101" s="403" t="s">
        <v>309</v>
      </c>
      <c r="E101" s="371"/>
      <c r="F101" s="371"/>
      <c r="G101" s="371"/>
      <c r="H101" s="371"/>
      <c r="I101" s="371"/>
      <c r="J101" s="369" t="e">
        <f t="shared" ref="J101:X101" si="56">IF($D$3="","",IF($D$3="作成不要","",AH$18))</f>
        <v>#REF!</v>
      </c>
      <c r="K101" s="369" t="e">
        <f t="shared" si="56"/>
        <v>#REF!</v>
      </c>
      <c r="L101" s="369" t="e">
        <f t="shared" si="56"/>
        <v>#REF!</v>
      </c>
      <c r="M101" s="369" t="e">
        <f t="shared" si="56"/>
        <v>#REF!</v>
      </c>
      <c r="N101" s="369" t="e">
        <f t="shared" si="56"/>
        <v>#REF!</v>
      </c>
      <c r="O101" s="369" t="e">
        <f t="shared" si="56"/>
        <v>#REF!</v>
      </c>
      <c r="P101" s="369" t="e">
        <f t="shared" si="56"/>
        <v>#REF!</v>
      </c>
      <c r="Q101" s="369" t="e">
        <f t="shared" si="56"/>
        <v>#REF!</v>
      </c>
      <c r="R101" s="369" t="e">
        <f t="shared" si="56"/>
        <v>#REF!</v>
      </c>
      <c r="S101" s="369" t="e">
        <f t="shared" si="56"/>
        <v>#REF!</v>
      </c>
      <c r="T101" s="369" t="e">
        <f t="shared" si="56"/>
        <v>#REF!</v>
      </c>
      <c r="U101" s="369" t="e">
        <f t="shared" si="56"/>
        <v>#REF!</v>
      </c>
      <c r="V101" s="369" t="e">
        <f t="shared" si="56"/>
        <v>#REF!</v>
      </c>
      <c r="W101" s="369" t="e">
        <f t="shared" si="56"/>
        <v>#REF!</v>
      </c>
      <c r="X101" s="369" t="e">
        <f t="shared" si="56"/>
        <v>#REF!</v>
      </c>
      <c r="Y101" s="371"/>
      <c r="Z101" s="371"/>
      <c r="AA101" s="371"/>
      <c r="AB101" s="371"/>
    </row>
    <row r="102" spans="1:28">
      <c r="A102" s="516"/>
      <c r="B102" s="517"/>
      <c r="C102" s="522"/>
      <c r="D102" s="403" t="s">
        <v>310</v>
      </c>
      <c r="E102" s="371"/>
      <c r="F102" s="371"/>
      <c r="G102" s="371"/>
      <c r="H102" s="371"/>
      <c r="I102" s="371"/>
      <c r="J102" s="369" t="e">
        <f t="shared" ref="J102:X102" si="57">IF($D$3="","",IF($D$3="作成不要","",AH$32))</f>
        <v>#REF!</v>
      </c>
      <c r="K102" s="369" t="e">
        <f t="shared" si="57"/>
        <v>#REF!</v>
      </c>
      <c r="L102" s="369" t="e">
        <f t="shared" si="57"/>
        <v>#REF!</v>
      </c>
      <c r="M102" s="369" t="e">
        <f t="shared" si="57"/>
        <v>#REF!</v>
      </c>
      <c r="N102" s="369" t="e">
        <f t="shared" si="57"/>
        <v>#REF!</v>
      </c>
      <c r="O102" s="369" t="e">
        <f t="shared" si="57"/>
        <v>#REF!</v>
      </c>
      <c r="P102" s="369" t="e">
        <f t="shared" si="57"/>
        <v>#REF!</v>
      </c>
      <c r="Q102" s="369" t="e">
        <f t="shared" si="57"/>
        <v>#REF!</v>
      </c>
      <c r="R102" s="369" t="e">
        <f t="shared" si="57"/>
        <v>#REF!</v>
      </c>
      <c r="S102" s="369" t="e">
        <f t="shared" si="57"/>
        <v>#REF!</v>
      </c>
      <c r="T102" s="369" t="e">
        <f t="shared" si="57"/>
        <v>#REF!</v>
      </c>
      <c r="U102" s="369" t="e">
        <f t="shared" si="57"/>
        <v>#REF!</v>
      </c>
      <c r="V102" s="369" t="e">
        <f t="shared" si="57"/>
        <v>#REF!</v>
      </c>
      <c r="W102" s="369" t="e">
        <f t="shared" si="57"/>
        <v>#REF!</v>
      </c>
      <c r="X102" s="369" t="e">
        <f t="shared" si="57"/>
        <v>#REF!</v>
      </c>
      <c r="Y102" s="371"/>
      <c r="Z102" s="371"/>
      <c r="AA102" s="371"/>
      <c r="AB102" s="371"/>
    </row>
    <row r="103" spans="1:28">
      <c r="A103" s="508" t="s">
        <v>312</v>
      </c>
      <c r="B103" s="509"/>
      <c r="C103" s="509"/>
      <c r="D103" s="520"/>
      <c r="E103" s="410"/>
      <c r="F103" s="410"/>
      <c r="G103" s="410"/>
      <c r="H103" s="410"/>
      <c r="I103" s="410"/>
      <c r="J103" s="410"/>
      <c r="K103" s="410"/>
      <c r="L103" s="410"/>
      <c r="M103" s="410"/>
      <c r="N103" s="410"/>
      <c r="O103" s="410"/>
      <c r="P103" s="410"/>
      <c r="Q103" s="410"/>
      <c r="R103" s="409"/>
      <c r="S103" s="409"/>
      <c r="T103" s="409"/>
      <c r="U103" s="409"/>
      <c r="V103" s="409"/>
      <c r="W103" s="409"/>
      <c r="X103" s="409"/>
      <c r="Y103" s="409"/>
      <c r="Z103" s="410"/>
      <c r="AA103" s="410"/>
      <c r="AB103" s="410"/>
    </row>
    <row r="104" spans="1:28">
      <c r="A104" s="512" t="s">
        <v>316</v>
      </c>
      <c r="B104" s="513"/>
      <c r="C104" s="514"/>
      <c r="D104" s="515"/>
      <c r="E104" s="372" t="e">
        <f t="shared" ref="E104:N104" si="58">IF($D$3="","",IF($P104="","",SUM($P104,E105,E107)))</f>
        <v>#REF!</v>
      </c>
      <c r="F104" s="373" t="e">
        <f t="shared" si="58"/>
        <v>#REF!</v>
      </c>
      <c r="G104" s="373" t="e">
        <f t="shared" si="58"/>
        <v>#REF!</v>
      </c>
      <c r="H104" s="373" t="e">
        <f t="shared" si="58"/>
        <v>#REF!</v>
      </c>
      <c r="I104" s="373" t="e">
        <f t="shared" si="58"/>
        <v>#REF!</v>
      </c>
      <c r="J104" s="369" t="e">
        <f t="shared" si="58"/>
        <v>#REF!</v>
      </c>
      <c r="K104" s="369" t="e">
        <f t="shared" si="58"/>
        <v>#REF!</v>
      </c>
      <c r="L104" s="369" t="e">
        <f t="shared" si="58"/>
        <v>#REF!</v>
      </c>
      <c r="M104" s="369" t="e">
        <f t="shared" si="58"/>
        <v>#REF!</v>
      </c>
      <c r="N104" s="369" t="e">
        <f t="shared" si="58"/>
        <v>#REF!</v>
      </c>
      <c r="O104" s="369" t="e">
        <f>IF($D$3="","",IF($P104="","",SUM($P104,O105,O107)))</f>
        <v>#REF!</v>
      </c>
      <c r="P104" s="369" t="e">
        <f>IF($P101="","",IF(#REF!="","",#REF!))</f>
        <v>#REF!</v>
      </c>
      <c r="Q104" s="369" t="e">
        <f>IF($D$3="","",IF($P104="","",SUM($P104,Q105,Q107)))</f>
        <v>#REF!</v>
      </c>
      <c r="R104" s="369" t="e">
        <f t="shared" ref="R104:AB104" si="59">IF($D$3="","",IF($P104="","",SUM($P104,R105,R107)))</f>
        <v>#REF!</v>
      </c>
      <c r="S104" s="369" t="e">
        <f t="shared" si="59"/>
        <v>#REF!</v>
      </c>
      <c r="T104" s="369" t="e">
        <f t="shared" si="59"/>
        <v>#REF!</v>
      </c>
      <c r="U104" s="369" t="e">
        <f t="shared" si="59"/>
        <v>#REF!</v>
      </c>
      <c r="V104" s="369" t="e">
        <f t="shared" si="59"/>
        <v>#REF!</v>
      </c>
      <c r="W104" s="369" t="e">
        <f t="shared" si="59"/>
        <v>#REF!</v>
      </c>
      <c r="X104" s="369" t="e">
        <f t="shared" si="59"/>
        <v>#REF!</v>
      </c>
      <c r="Y104" s="369" t="e">
        <f t="shared" si="59"/>
        <v>#REF!</v>
      </c>
      <c r="Z104" s="369" t="e">
        <f t="shared" si="59"/>
        <v>#REF!</v>
      </c>
      <c r="AA104" s="369" t="e">
        <f t="shared" si="59"/>
        <v>#REF!</v>
      </c>
      <c r="AB104" s="369" t="e">
        <f t="shared" si="59"/>
        <v>#REF!</v>
      </c>
    </row>
    <row r="105" spans="1:28">
      <c r="A105" s="528" t="s">
        <v>311</v>
      </c>
      <c r="B105" s="527" t="s">
        <v>315</v>
      </c>
      <c r="C105" s="510"/>
      <c r="D105" s="511"/>
      <c r="E105" s="369" t="e">
        <f>IF($D$3="","",IF(D3="作成不要","",IF(#REF!="","",(ROUND(SUM(#REF!)*E101/100,2)+ROUND(SUM(#REF!)*E102/100,2))-(SUM(#REF!)))))</f>
        <v>#REF!</v>
      </c>
      <c r="F105" s="369" t="e">
        <f>IF($D$3="","",IF(D3="作成不要","",IF(#REF!="","",(ROUND(SUM(#REF!)*F101/100,2)+ROUND(SUM(#REF!)*F102/100,2))-(SUM(#REF!)))))</f>
        <v>#REF!</v>
      </c>
      <c r="G105" s="369" t="e">
        <f>IF($D$3="","",IF(D3="作成不要","",IF(#REF!="","",(ROUND(SUM(#REF!)*G101/100,2)+ROUND(SUM(#REF!)*G102/100,2))-(SUM(#REF!)))))</f>
        <v>#REF!</v>
      </c>
      <c r="H105" s="369" t="e">
        <f>IF($D$3="","",IF(D3="作成不要","",IF(#REF!="","",(ROUND(SUM(#REF!)*H101/100,2)+ROUND(SUM(#REF!)*H102/100,2))-(SUM(#REF!)))))</f>
        <v>#REF!</v>
      </c>
      <c r="I105" s="369" t="e">
        <f>IF($D$3="","",IF(D3="作成不要","",IF(#REF!="","",(ROUND(SUM(#REF!)*I101/100,2)+ROUND(SUM(#REF!)*I102/100,2))-(SUM(#REF!)))))</f>
        <v>#REF!</v>
      </c>
      <c r="J105" s="369" t="e">
        <f>IF($D$3="","",IF(D3="作成不要","",IF(#REF!="","",(ROUND(SUM(#REF!)*J101/100,2)+ROUND(SUM(#REF!)*J102/100,2))-(SUM(#REF!)))))</f>
        <v>#REF!</v>
      </c>
      <c r="K105" s="369" t="e">
        <f>IF($D$3="","",IF(D3="作成不要","",IF(#REF!="","",(ROUND(SUM(#REF!)*K101/100,2)+ROUND(SUM(#REF!)*K102/100,2))-(SUM(#REF!)))))</f>
        <v>#REF!</v>
      </c>
      <c r="L105" s="369" t="e">
        <f>IF($D$3="","",IF(D3="作成不要","",IF(#REF!="","",(ROUND(SUM(#REF!)*L101/100,2)+ROUND(SUM(#REF!)*L102/100,2))-(SUM(#REF!)))))</f>
        <v>#REF!</v>
      </c>
      <c r="M105" s="369" t="e">
        <f>IF($D$3="","",IF(D3="作成不要","",IF(#REF!="","",(ROUND(SUM(#REF!)*M101/100,2)+ROUND(SUM(#REF!)*M102/100,2))-(SUM(#REF!)))))</f>
        <v>#REF!</v>
      </c>
      <c r="N105" s="369" t="e">
        <f>IF($D$3="","",IF(D3="作成不要","",IF(#REF!="","",(ROUND(SUM(#REF!)*N101/100,2)+ROUND(SUM(#REF!)*N102/100,2))-(SUM(#REF!)))))</f>
        <v>#REF!</v>
      </c>
      <c r="O105" s="369" t="e">
        <f>IF($D$3="","",IF(D3="作成不要","",IF(#REF!="","",(ROUND(SUM(#REF!)*O101/100,2)+ROUND(SUM(#REF!)*O102/100,2))-(SUM(#REF!)))))</f>
        <v>#REF!</v>
      </c>
      <c r="P105" s="376" t="s">
        <v>116</v>
      </c>
      <c r="Q105" s="369" t="e">
        <f>IF($D$3="","",IF(D3="作成不要","",IF(#REF!="","",(ROUND(SUM(#REF!)*Q101/100,2)+ROUND(SUM(#REF!)*Q102/100,2))-(SUM(#REF!)))))</f>
        <v>#REF!</v>
      </c>
      <c r="R105" s="369" t="e">
        <f>IF($D$3="","",IF(E3="作成不要","",IF(#REF!="","",(ROUND(SUM(#REF!)*R101/100,2)+ROUND(SUM(#REF!)*R102/100,2))-(SUM(#REF!)))))</f>
        <v>#REF!</v>
      </c>
      <c r="S105" s="369" t="e">
        <f>IF($D$3="","",IF(F3="作成不要","",IF(#REF!="","",(ROUND(SUM(#REF!)*S101/100,2)+ROUND(SUM(#REF!)*S102/100,2))-(SUM(#REF!)))))</f>
        <v>#REF!</v>
      </c>
      <c r="T105" s="370" t="e">
        <f>IF($D$3="","",IF(G3="作成不要","",IF(#REF!="","",(ROUND(SUM(#REF!)*T101/100,2)+ROUND(SUM(#REF!)*T102/100,2))-(SUM(#REF!)))))</f>
        <v>#REF!</v>
      </c>
      <c r="U105" s="370" t="e">
        <f>IF($D$3="","",IF(H3="作成不要","",IF(#REF!="","",(ROUND(SUM(#REF!)*U101/100,2)+ROUND(SUM(#REF!)*U102/100,2))-(SUM(#REF!)))))</f>
        <v>#REF!</v>
      </c>
      <c r="V105" s="370" t="e">
        <f>IF($D$3="","",IF(I3="作成不要","",IF(#REF!="","",(ROUND(SUM(#REF!)*V101/100,2)+ROUND(SUM(#REF!)*V102/100,2))-(SUM(#REF!)))))</f>
        <v>#REF!</v>
      </c>
      <c r="W105" s="370" t="e">
        <f>IF($D$3="","",IF(J3="作成不要","",IF(#REF!="","",(ROUND(SUM(#REF!)*W101/100,2)+ROUND(SUM(#REF!)*W102/100,2))-(SUM(#REF!)))))</f>
        <v>#REF!</v>
      </c>
      <c r="X105" s="370" t="e">
        <f>IF($D$3="","",IF(K3="作成不要","",IF(#REF!="","",(ROUND(SUM(#REF!)*X101/100,2)+ROUND(SUM(#REF!)*X102/100,2))-(SUM(#REF!)))))</f>
        <v>#REF!</v>
      </c>
      <c r="Y105" s="370" t="e">
        <f>IF($D$3="","",IF(L3="作成不要","",IF(#REF!="","",(ROUND(SUM(#REF!)*Y101/100,2)+ROUND(SUM(#REF!)*Y102/100,2))-(SUM(#REF!)))))</f>
        <v>#REF!</v>
      </c>
      <c r="Z105" s="370" t="e">
        <f>IF($D$3="","",IF(M3="作成不要","",IF(#REF!="","",(ROUND(SUM(#REF!)*Z101/100,2)+ROUND(SUM(#REF!)*Z102/100,2))-(SUM(#REF!)))))</f>
        <v>#REF!</v>
      </c>
      <c r="AA105" s="370" t="e">
        <f>IF($D$3="","",IF(N3="作成不要","",IF(#REF!="","",(ROUND(SUM(#REF!)*AA101/100,2)+ROUND(SUM(#REF!)*AA102/100,2))-(SUM(#REF!)))))</f>
        <v>#REF!</v>
      </c>
      <c r="AB105" s="370" t="e">
        <f>IF($D$3="","",IF(O3="作成不要","",IF(#REF!="","",(ROUND(SUM(#REF!)*AB101/100,2)+ROUND(SUM(#REF!)*AB102/100,2))-(SUM(#REF!)))))</f>
        <v>#REF!</v>
      </c>
    </row>
    <row r="106" spans="1:28">
      <c r="A106" s="528"/>
      <c r="B106" s="527" t="s">
        <v>398</v>
      </c>
      <c r="C106" s="510"/>
      <c r="D106" s="511"/>
      <c r="E106" s="473"/>
      <c r="F106" s="473"/>
      <c r="G106" s="473"/>
      <c r="H106" s="473"/>
      <c r="I106" s="473"/>
      <c r="J106" s="473"/>
      <c r="K106" s="473"/>
      <c r="L106" s="473"/>
      <c r="M106" s="473"/>
      <c r="N106" s="473"/>
      <c r="O106" s="473"/>
      <c r="P106" s="473"/>
      <c r="Q106" s="473"/>
      <c r="R106" s="473"/>
      <c r="S106" s="473"/>
      <c r="T106" s="473"/>
      <c r="U106" s="473"/>
      <c r="V106" s="473"/>
      <c r="W106" s="473"/>
      <c r="X106" s="473"/>
      <c r="Y106" s="474"/>
      <c r="Z106" s="474"/>
      <c r="AA106" s="474"/>
      <c r="AB106" s="474"/>
    </row>
    <row r="107" spans="1:28">
      <c r="A107" s="516"/>
      <c r="B107" s="527" t="s">
        <v>399</v>
      </c>
      <c r="C107" s="510"/>
      <c r="D107" s="511"/>
      <c r="E107" s="475"/>
      <c r="F107" s="476"/>
      <c r="G107" s="476"/>
      <c r="H107" s="476"/>
      <c r="I107" s="476"/>
      <c r="J107" s="475"/>
      <c r="K107" s="475"/>
      <c r="L107" s="475"/>
      <c r="M107" s="475"/>
      <c r="N107" s="475"/>
      <c r="O107" s="475"/>
      <c r="P107" s="475"/>
      <c r="Q107" s="475"/>
      <c r="R107" s="475"/>
      <c r="S107" s="477"/>
      <c r="T107" s="475"/>
      <c r="U107" s="475"/>
      <c r="V107" s="475"/>
      <c r="W107" s="475"/>
      <c r="X107" s="475"/>
      <c r="Y107" s="476"/>
      <c r="Z107" s="476"/>
      <c r="AA107" s="476"/>
      <c r="AB107" s="476"/>
    </row>
    <row r="108" spans="1:28">
      <c r="A108" s="508" t="s">
        <v>317</v>
      </c>
      <c r="B108" s="509"/>
      <c r="C108" s="509"/>
      <c r="D108" s="520"/>
      <c r="E108" s="369" t="e">
        <f t="shared" ref="E108:R108" si="60">IF(OR(E103="",E104=""),"",SUM(E104)-SUM(E103))</f>
        <v>#REF!</v>
      </c>
      <c r="F108" s="369" t="e">
        <f t="shared" si="60"/>
        <v>#REF!</v>
      </c>
      <c r="G108" s="369" t="e">
        <f t="shared" si="60"/>
        <v>#REF!</v>
      </c>
      <c r="H108" s="369" t="e">
        <f t="shared" si="60"/>
        <v>#REF!</v>
      </c>
      <c r="I108" s="369" t="e">
        <f t="shared" si="60"/>
        <v>#REF!</v>
      </c>
      <c r="J108" s="369" t="e">
        <f t="shared" si="60"/>
        <v>#REF!</v>
      </c>
      <c r="K108" s="369" t="e">
        <f t="shared" si="60"/>
        <v>#REF!</v>
      </c>
      <c r="L108" s="369" t="e">
        <f t="shared" si="60"/>
        <v>#REF!</v>
      </c>
      <c r="M108" s="369" t="e">
        <f t="shared" si="60"/>
        <v>#REF!</v>
      </c>
      <c r="N108" s="369" t="e">
        <f t="shared" si="60"/>
        <v>#REF!</v>
      </c>
      <c r="O108" s="369" t="e">
        <f t="shared" si="60"/>
        <v>#REF!</v>
      </c>
      <c r="P108" s="369" t="e">
        <f t="shared" si="60"/>
        <v>#REF!</v>
      </c>
      <c r="Q108" s="369" t="e">
        <f t="shared" si="60"/>
        <v>#REF!</v>
      </c>
      <c r="R108" s="369" t="e">
        <f t="shared" si="60"/>
        <v>#REF!</v>
      </c>
      <c r="S108" s="369" t="e">
        <f t="shared" ref="S108:Y108" si="61">IF(OR(S103="",S104=""),"",SUM(S104)-SUM(S103))</f>
        <v>#REF!</v>
      </c>
      <c r="T108" s="369" t="e">
        <f t="shared" si="61"/>
        <v>#REF!</v>
      </c>
      <c r="U108" s="369" t="e">
        <f t="shared" si="61"/>
        <v>#REF!</v>
      </c>
      <c r="V108" s="369" t="e">
        <f t="shared" si="61"/>
        <v>#REF!</v>
      </c>
      <c r="W108" s="369" t="e">
        <f t="shared" si="61"/>
        <v>#REF!</v>
      </c>
      <c r="X108" s="369" t="e">
        <f t="shared" si="61"/>
        <v>#REF!</v>
      </c>
      <c r="Y108" s="369" t="e">
        <f t="shared" si="61"/>
        <v>#REF!</v>
      </c>
      <c r="Z108" s="369" t="e">
        <f>IF(OR(Z103="",Z104=""),"",SUM(Z104)-SUM(Z103))</f>
        <v>#REF!</v>
      </c>
      <c r="AA108" s="369" t="e">
        <f>IF(OR(AA103="",AA104=""),"",SUM(AA104)-SUM(AA103))</f>
        <v>#REF!</v>
      </c>
      <c r="AB108" s="369" t="e">
        <f>IF(OR(AB103="",AB104=""),"",SUM(AB104)-SUM(AB103))</f>
        <v>#REF!</v>
      </c>
    </row>
    <row r="109" spans="1:28">
      <c r="A109" s="508" t="s">
        <v>318</v>
      </c>
      <c r="B109" s="509"/>
      <c r="C109" s="509"/>
      <c r="D109" s="520"/>
      <c r="E109" s="415" t="e">
        <f t="shared" ref="E109:R109" si="62">IF(E108="","",SUM(E108)/SUM(E103))</f>
        <v>#REF!</v>
      </c>
      <c r="F109" s="415" t="e">
        <f t="shared" si="62"/>
        <v>#REF!</v>
      </c>
      <c r="G109" s="415" t="e">
        <f t="shared" si="62"/>
        <v>#REF!</v>
      </c>
      <c r="H109" s="415" t="e">
        <f t="shared" si="62"/>
        <v>#REF!</v>
      </c>
      <c r="I109" s="415" t="e">
        <f t="shared" si="62"/>
        <v>#REF!</v>
      </c>
      <c r="J109" s="415" t="e">
        <f t="shared" si="62"/>
        <v>#REF!</v>
      </c>
      <c r="K109" s="415" t="e">
        <f t="shared" si="62"/>
        <v>#REF!</v>
      </c>
      <c r="L109" s="415" t="e">
        <f t="shared" si="62"/>
        <v>#REF!</v>
      </c>
      <c r="M109" s="415" t="e">
        <f t="shared" si="62"/>
        <v>#REF!</v>
      </c>
      <c r="N109" s="415" t="e">
        <f t="shared" si="62"/>
        <v>#REF!</v>
      </c>
      <c r="O109" s="415" t="e">
        <f t="shared" si="62"/>
        <v>#REF!</v>
      </c>
      <c r="P109" s="415" t="e">
        <f t="shared" si="62"/>
        <v>#REF!</v>
      </c>
      <c r="Q109" s="415" t="e">
        <f t="shared" si="62"/>
        <v>#REF!</v>
      </c>
      <c r="R109" s="415" t="e">
        <f t="shared" si="62"/>
        <v>#REF!</v>
      </c>
      <c r="S109" s="415" t="e">
        <f t="shared" ref="S109:X109" si="63">IF(S108="","",SUM(S108)/SUM(S103))</f>
        <v>#REF!</v>
      </c>
      <c r="T109" s="415" t="e">
        <f t="shared" si="63"/>
        <v>#REF!</v>
      </c>
      <c r="U109" s="415" t="e">
        <f t="shared" si="63"/>
        <v>#REF!</v>
      </c>
      <c r="V109" s="415" t="e">
        <f t="shared" si="63"/>
        <v>#REF!</v>
      </c>
      <c r="W109" s="415" t="e">
        <f t="shared" si="63"/>
        <v>#REF!</v>
      </c>
      <c r="X109" s="415" t="e">
        <f t="shared" si="63"/>
        <v>#REF!</v>
      </c>
      <c r="Y109" s="415" t="e">
        <f>IF(Y108="","",SUM(Y108)/SUM(Y103))</f>
        <v>#REF!</v>
      </c>
      <c r="Z109" s="415" t="e">
        <f>IF(Z108="","",SUM(Z108)/SUM(Z103))</f>
        <v>#REF!</v>
      </c>
      <c r="AA109" s="415" t="e">
        <f>IF(AA108="","",SUM(AA108)/SUM(AA103))</f>
        <v>#REF!</v>
      </c>
      <c r="AB109" s="415" t="e">
        <f>IF(AB108="","",SUM(AB108)/SUM(AB103))</f>
        <v>#REF!</v>
      </c>
    </row>
    <row r="110" spans="1:28">
      <c r="A110" s="360"/>
      <c r="B110" s="360"/>
      <c r="C110" s="360"/>
      <c r="D110" s="360"/>
      <c r="E110" s="377"/>
      <c r="F110" s="377"/>
      <c r="G110" s="377"/>
      <c r="H110" s="377"/>
      <c r="I110" s="377"/>
      <c r="J110" s="377"/>
      <c r="K110" s="377"/>
      <c r="L110" s="377"/>
      <c r="M110" s="377"/>
      <c r="N110" s="377"/>
      <c r="O110" s="377"/>
      <c r="P110" s="377"/>
      <c r="Q110" s="377"/>
      <c r="R110" s="377"/>
      <c r="S110" s="377"/>
      <c r="T110" s="377"/>
      <c r="U110" s="377"/>
      <c r="V110" s="377"/>
      <c r="W110" s="377"/>
      <c r="X110" s="377"/>
      <c r="Y110" s="377"/>
      <c r="Z110" s="377"/>
      <c r="AA110" s="377"/>
      <c r="AB110" s="377"/>
    </row>
    <row r="111" spans="1:28">
      <c r="A111" s="507" t="e">
        <f>A98+365</f>
        <v>#REF!</v>
      </c>
      <c r="B111" s="507"/>
      <c r="C111" s="507"/>
      <c r="D111" s="507"/>
      <c r="E111" s="375"/>
      <c r="F111" s="375"/>
      <c r="G111" s="375"/>
      <c r="H111" s="375"/>
      <c r="I111" s="375"/>
      <c r="J111" s="375"/>
      <c r="K111" s="375"/>
      <c r="L111" s="375"/>
      <c r="M111" s="375"/>
      <c r="N111" s="375"/>
      <c r="O111" s="375"/>
      <c r="P111" s="375"/>
      <c r="Q111" s="375"/>
      <c r="R111" s="375"/>
      <c r="S111" s="375"/>
      <c r="T111" s="375"/>
      <c r="U111" s="375"/>
      <c r="V111" s="375"/>
      <c r="W111" s="375"/>
      <c r="X111" s="375"/>
      <c r="Y111" s="375"/>
      <c r="Z111" s="375"/>
      <c r="AA111" s="375"/>
      <c r="AB111" s="375" t="s">
        <v>319</v>
      </c>
    </row>
    <row r="112" spans="1:28">
      <c r="A112" s="512" t="s">
        <v>308</v>
      </c>
      <c r="B112" s="513"/>
      <c r="C112" s="513"/>
      <c r="D112" s="521"/>
      <c r="E112" s="530" t="s">
        <v>314</v>
      </c>
      <c r="F112" s="531"/>
      <c r="G112" s="531"/>
      <c r="H112" s="531"/>
      <c r="I112" s="531"/>
      <c r="J112" s="531"/>
      <c r="K112" s="531"/>
      <c r="L112" s="531"/>
      <c r="M112" s="531"/>
      <c r="N112" s="531"/>
      <c r="O112" s="531"/>
      <c r="P112" s="531"/>
      <c r="Q112" s="531"/>
      <c r="R112" s="531"/>
      <c r="S112" s="531"/>
      <c r="T112" s="531"/>
      <c r="U112" s="531"/>
      <c r="V112" s="531"/>
      <c r="W112" s="531"/>
      <c r="X112" s="531"/>
      <c r="Y112" s="531"/>
      <c r="Z112" s="531"/>
      <c r="AA112" s="531"/>
      <c r="AB112" s="532"/>
    </row>
    <row r="113" spans="1:28">
      <c r="A113" s="516"/>
      <c r="B113" s="517"/>
      <c r="C113" s="517"/>
      <c r="D113" s="522"/>
      <c r="E113" s="361" t="s">
        <v>343</v>
      </c>
      <c r="F113" s="361" t="s">
        <v>344</v>
      </c>
      <c r="G113" s="361" t="s">
        <v>345</v>
      </c>
      <c r="H113" s="361" t="s">
        <v>346</v>
      </c>
      <c r="I113" s="361" t="s">
        <v>347</v>
      </c>
      <c r="J113" s="361" t="s">
        <v>348</v>
      </c>
      <c r="K113" s="361" t="s">
        <v>349</v>
      </c>
      <c r="L113" s="361" t="s">
        <v>336</v>
      </c>
      <c r="M113" s="361" t="s">
        <v>337</v>
      </c>
      <c r="N113" s="361" t="s">
        <v>338</v>
      </c>
      <c r="O113" s="361" t="s">
        <v>339</v>
      </c>
      <c r="P113" s="361" t="s">
        <v>340</v>
      </c>
      <c r="Q113" s="361" t="s">
        <v>341</v>
      </c>
      <c r="R113" s="361" t="s">
        <v>342</v>
      </c>
      <c r="S113" s="361" t="s">
        <v>320</v>
      </c>
      <c r="T113" s="361" t="s">
        <v>321</v>
      </c>
      <c r="U113" s="361" t="s">
        <v>322</v>
      </c>
      <c r="V113" s="361" t="s">
        <v>323</v>
      </c>
      <c r="W113" s="361" t="s">
        <v>324</v>
      </c>
      <c r="X113" s="361" t="s">
        <v>325</v>
      </c>
      <c r="Y113" s="361" t="s">
        <v>350</v>
      </c>
      <c r="Z113" s="361" t="s">
        <v>351</v>
      </c>
      <c r="AA113" s="361" t="s">
        <v>352</v>
      </c>
      <c r="AB113" s="361" t="s">
        <v>353</v>
      </c>
    </row>
    <row r="114" spans="1:28">
      <c r="A114" s="512" t="s">
        <v>335</v>
      </c>
      <c r="B114" s="513"/>
      <c r="C114" s="521"/>
      <c r="D114" s="403" t="s">
        <v>309</v>
      </c>
      <c r="E114" s="371"/>
      <c r="F114" s="371"/>
      <c r="G114" s="371"/>
      <c r="H114" s="371"/>
      <c r="I114" s="371"/>
      <c r="J114" s="369" t="e">
        <f t="shared" ref="J114:X114" si="64">IF($D$3="","",IF($D$3="作成不要","",AH$18))</f>
        <v>#REF!</v>
      </c>
      <c r="K114" s="369" t="e">
        <f t="shared" si="64"/>
        <v>#REF!</v>
      </c>
      <c r="L114" s="369" t="e">
        <f t="shared" si="64"/>
        <v>#REF!</v>
      </c>
      <c r="M114" s="369" t="e">
        <f t="shared" si="64"/>
        <v>#REF!</v>
      </c>
      <c r="N114" s="369" t="e">
        <f t="shared" si="64"/>
        <v>#REF!</v>
      </c>
      <c r="O114" s="369" t="e">
        <f t="shared" si="64"/>
        <v>#REF!</v>
      </c>
      <c r="P114" s="369" t="e">
        <f t="shared" si="64"/>
        <v>#REF!</v>
      </c>
      <c r="Q114" s="369" t="e">
        <f t="shared" si="64"/>
        <v>#REF!</v>
      </c>
      <c r="R114" s="369" t="e">
        <f t="shared" si="64"/>
        <v>#REF!</v>
      </c>
      <c r="S114" s="369" t="e">
        <f t="shared" si="64"/>
        <v>#REF!</v>
      </c>
      <c r="T114" s="369" t="e">
        <f t="shared" si="64"/>
        <v>#REF!</v>
      </c>
      <c r="U114" s="369" t="e">
        <f t="shared" si="64"/>
        <v>#REF!</v>
      </c>
      <c r="V114" s="369" t="e">
        <f t="shared" si="64"/>
        <v>#REF!</v>
      </c>
      <c r="W114" s="369" t="e">
        <f t="shared" si="64"/>
        <v>#REF!</v>
      </c>
      <c r="X114" s="369" t="e">
        <f t="shared" si="64"/>
        <v>#REF!</v>
      </c>
      <c r="Y114" s="371"/>
      <c r="Z114" s="371"/>
      <c r="AA114" s="371"/>
      <c r="AB114" s="371"/>
    </row>
    <row r="115" spans="1:28">
      <c r="A115" s="516"/>
      <c r="B115" s="517"/>
      <c r="C115" s="522"/>
      <c r="D115" s="403" t="s">
        <v>310</v>
      </c>
      <c r="E115" s="371"/>
      <c r="F115" s="371"/>
      <c r="G115" s="371"/>
      <c r="H115" s="371"/>
      <c r="I115" s="371"/>
      <c r="J115" s="369" t="e">
        <f t="shared" ref="J115:X115" si="65">IF($D$3="","",IF($D$3="作成不要","",AH$32))</f>
        <v>#REF!</v>
      </c>
      <c r="K115" s="369" t="e">
        <f t="shared" si="65"/>
        <v>#REF!</v>
      </c>
      <c r="L115" s="369" t="e">
        <f t="shared" si="65"/>
        <v>#REF!</v>
      </c>
      <c r="M115" s="369" t="e">
        <f t="shared" si="65"/>
        <v>#REF!</v>
      </c>
      <c r="N115" s="369" t="e">
        <f t="shared" si="65"/>
        <v>#REF!</v>
      </c>
      <c r="O115" s="369" t="e">
        <f t="shared" si="65"/>
        <v>#REF!</v>
      </c>
      <c r="P115" s="369" t="e">
        <f t="shared" si="65"/>
        <v>#REF!</v>
      </c>
      <c r="Q115" s="369" t="e">
        <f t="shared" si="65"/>
        <v>#REF!</v>
      </c>
      <c r="R115" s="369" t="e">
        <f t="shared" si="65"/>
        <v>#REF!</v>
      </c>
      <c r="S115" s="369" t="e">
        <f t="shared" si="65"/>
        <v>#REF!</v>
      </c>
      <c r="T115" s="369" t="e">
        <f t="shared" si="65"/>
        <v>#REF!</v>
      </c>
      <c r="U115" s="369" t="e">
        <f t="shared" si="65"/>
        <v>#REF!</v>
      </c>
      <c r="V115" s="369" t="e">
        <f t="shared" si="65"/>
        <v>#REF!</v>
      </c>
      <c r="W115" s="369" t="e">
        <f t="shared" si="65"/>
        <v>#REF!</v>
      </c>
      <c r="X115" s="369" t="e">
        <f t="shared" si="65"/>
        <v>#REF!</v>
      </c>
      <c r="Y115" s="371"/>
      <c r="Z115" s="371"/>
      <c r="AA115" s="371"/>
      <c r="AB115" s="371"/>
    </row>
    <row r="116" spans="1:28">
      <c r="A116" s="508" t="s">
        <v>312</v>
      </c>
      <c r="B116" s="509"/>
      <c r="C116" s="509"/>
      <c r="D116" s="520"/>
      <c r="E116" s="410"/>
      <c r="F116" s="410"/>
      <c r="G116" s="410"/>
      <c r="H116" s="410"/>
      <c r="I116" s="410"/>
      <c r="J116" s="410"/>
      <c r="K116" s="410"/>
      <c r="L116" s="410"/>
      <c r="M116" s="410"/>
      <c r="N116" s="410"/>
      <c r="O116" s="410"/>
      <c r="P116" s="410"/>
      <c r="Q116" s="410"/>
      <c r="R116" s="409"/>
      <c r="S116" s="409"/>
      <c r="T116" s="409"/>
      <c r="U116" s="409"/>
      <c r="V116" s="409"/>
      <c r="W116" s="409"/>
      <c r="X116" s="409"/>
      <c r="Y116" s="409"/>
      <c r="Z116" s="410"/>
      <c r="AA116" s="410"/>
      <c r="AB116" s="410"/>
    </row>
    <row r="117" spans="1:28">
      <c r="A117" s="512" t="s">
        <v>316</v>
      </c>
      <c r="B117" s="513"/>
      <c r="C117" s="514"/>
      <c r="D117" s="515"/>
      <c r="E117" s="372" t="e">
        <f t="shared" ref="E117:N117" si="66">IF($D$3="","",IF($P117="","",SUM($P117,E118,E120)))</f>
        <v>#REF!</v>
      </c>
      <c r="F117" s="373" t="e">
        <f t="shared" si="66"/>
        <v>#REF!</v>
      </c>
      <c r="G117" s="373" t="e">
        <f t="shared" si="66"/>
        <v>#REF!</v>
      </c>
      <c r="H117" s="373" t="e">
        <f t="shared" si="66"/>
        <v>#REF!</v>
      </c>
      <c r="I117" s="373" t="e">
        <f t="shared" si="66"/>
        <v>#REF!</v>
      </c>
      <c r="J117" s="369" t="e">
        <f t="shared" si="66"/>
        <v>#REF!</v>
      </c>
      <c r="K117" s="369" t="e">
        <f t="shared" si="66"/>
        <v>#REF!</v>
      </c>
      <c r="L117" s="369" t="e">
        <f t="shared" si="66"/>
        <v>#REF!</v>
      </c>
      <c r="M117" s="369" t="e">
        <f t="shared" si="66"/>
        <v>#REF!</v>
      </c>
      <c r="N117" s="369" t="e">
        <f t="shared" si="66"/>
        <v>#REF!</v>
      </c>
      <c r="O117" s="369" t="e">
        <f>IF($D$3="","",IF($P117="","",SUM($P117,O118,O120)))</f>
        <v>#REF!</v>
      </c>
      <c r="P117" s="369" t="e">
        <f>IF($P114="","",IF(#REF!="","",#REF!))</f>
        <v>#REF!</v>
      </c>
      <c r="Q117" s="369" t="e">
        <f>IF($D$3="","",IF($P117="","",SUM($P117,Q118,Q120)))</f>
        <v>#REF!</v>
      </c>
      <c r="R117" s="369" t="e">
        <f t="shared" ref="R117:AB117" si="67">IF($D$3="","",IF($P117="","",SUM($P117,R118,R120)))</f>
        <v>#REF!</v>
      </c>
      <c r="S117" s="369" t="e">
        <f t="shared" si="67"/>
        <v>#REF!</v>
      </c>
      <c r="T117" s="369" t="e">
        <f t="shared" si="67"/>
        <v>#REF!</v>
      </c>
      <c r="U117" s="369" t="e">
        <f t="shared" si="67"/>
        <v>#REF!</v>
      </c>
      <c r="V117" s="369" t="e">
        <f t="shared" si="67"/>
        <v>#REF!</v>
      </c>
      <c r="W117" s="369" t="e">
        <f t="shared" si="67"/>
        <v>#REF!</v>
      </c>
      <c r="X117" s="369" t="e">
        <f t="shared" si="67"/>
        <v>#REF!</v>
      </c>
      <c r="Y117" s="369" t="e">
        <f t="shared" si="67"/>
        <v>#REF!</v>
      </c>
      <c r="Z117" s="369" t="e">
        <f t="shared" si="67"/>
        <v>#REF!</v>
      </c>
      <c r="AA117" s="369" t="e">
        <f t="shared" si="67"/>
        <v>#REF!</v>
      </c>
      <c r="AB117" s="369" t="e">
        <f t="shared" si="67"/>
        <v>#REF!</v>
      </c>
    </row>
    <row r="118" spans="1:28">
      <c r="A118" s="528" t="s">
        <v>311</v>
      </c>
      <c r="B118" s="527" t="s">
        <v>315</v>
      </c>
      <c r="C118" s="510"/>
      <c r="D118" s="511"/>
      <c r="E118" s="369" t="e">
        <f>IF($D$3="","",IF(D3="作成不要","",IF(#REF!="","",(ROUND(SUM(#REF!)*E114/100,2)+ROUND(SUM(#REF!)*E115/100,2))-(SUM(#REF!)))))</f>
        <v>#REF!</v>
      </c>
      <c r="F118" s="369" t="e">
        <f>IF($D$3="","",IF(D3="作成不要","",IF(#REF!="","",(ROUND(SUM(#REF!)*F114/100,2)+ROUND(SUM(#REF!)*F115/100,2))-(SUM(#REF!)))))</f>
        <v>#REF!</v>
      </c>
      <c r="G118" s="369" t="e">
        <f>IF($D$3="","",IF(D3="作成不要","",IF(#REF!="","",(ROUND(SUM(#REF!)*G114/100,2)+ROUND(SUM(#REF!)*G115/100,2))-(SUM(#REF!)))))</f>
        <v>#REF!</v>
      </c>
      <c r="H118" s="369" t="e">
        <f>IF($D$3="","",IF(D3="作成不要","",IF(#REF!="","",(ROUND(SUM(#REF!)*H114/100,2)+ROUND(SUM(#REF!)*H115/100,2))-(SUM(#REF!)))))</f>
        <v>#REF!</v>
      </c>
      <c r="I118" s="369" t="e">
        <f>IF($D$3="","",IF(D3="作成不要","",IF(#REF!="","",(ROUND(SUM(#REF!)*I114/100,2)+ROUND(SUM(#REF!)*I115/100,2))-(SUM(#REF!)))))</f>
        <v>#REF!</v>
      </c>
      <c r="J118" s="369" t="e">
        <f>IF($D$3="","",IF(D3="作成不要","",IF(#REF!="","",(ROUND(SUM(#REF!)*J114/100,2)+ROUND(SUM(#REF!)*J115/100,2))-(SUM(#REF!)))))</f>
        <v>#REF!</v>
      </c>
      <c r="K118" s="369" t="e">
        <f>IF($D$3="","",IF(D3="作成不要","",IF(#REF!="","",(ROUND(SUM(#REF!)*K114/100,2)+ROUND(SUM(#REF!)*K115/100,2))-(SUM(#REF!)))))</f>
        <v>#REF!</v>
      </c>
      <c r="L118" s="369" t="e">
        <f>IF($D$3="","",IF(D3="作成不要","",IF(#REF!="","",(ROUND(SUM(#REF!)*L114/100,2)+ROUND(SUM(#REF!)*L115/100,2))-(SUM(#REF!)))))</f>
        <v>#REF!</v>
      </c>
      <c r="M118" s="369" t="e">
        <f>IF($D$3="","",IF(D3="作成不要","",IF(#REF!="","",(ROUND(SUM(#REF!)*M114/100,2)+ROUND(SUM(#REF!)*M115/100,2))-(SUM(#REF!)))))</f>
        <v>#REF!</v>
      </c>
      <c r="N118" s="369" t="e">
        <f>IF($D$3="","",IF(D3="作成不要","",IF(#REF!="","",(ROUND(SUM(#REF!)*N114/100,2)+ROUND(SUM(#REF!)*N115/100,2))-(SUM(#REF!)))))</f>
        <v>#REF!</v>
      </c>
      <c r="O118" s="369" t="e">
        <f>IF($D$3="","",IF(D3="作成不要","",IF(#REF!="","",(ROUND(SUM(#REF!)*O114/100,2)+ROUND(SUM(#REF!)*O115/100,2))-(SUM(#REF!)))))</f>
        <v>#REF!</v>
      </c>
      <c r="P118" s="376" t="s">
        <v>116</v>
      </c>
      <c r="Q118" s="369" t="e">
        <f>IF($D$3="","",IF(D3="作成不要","",IF(#REF!="","",(ROUND(SUM(#REF!)*Q114/100,2)+ROUND(SUM(#REF!)*Q115/100,2))-(SUM(#REF!)))))</f>
        <v>#REF!</v>
      </c>
      <c r="R118" s="369" t="e">
        <f>IF($D$3="","",IF(E3="作成不要","",IF(#REF!="","",(ROUND(SUM(#REF!)*R114/100,2)+ROUND(SUM(#REF!)*R115/100,2))-(SUM(#REF!)))))</f>
        <v>#REF!</v>
      </c>
      <c r="S118" s="369" t="e">
        <f>IF($D$3="","",IF(F3="作成不要","",IF(#REF!="","",(ROUND(SUM(#REF!)*S114/100,2)+ROUND(SUM(#REF!)*S115/100,2))-(SUM(#REF!)))))</f>
        <v>#REF!</v>
      </c>
      <c r="T118" s="370" t="e">
        <f>IF($D$3="","",IF(G3="作成不要","",IF(#REF!="","",(ROUND(SUM(#REF!)*T114/100,2)+ROUND(SUM(#REF!)*T115/100,2))-(SUM(#REF!)))))</f>
        <v>#REF!</v>
      </c>
      <c r="U118" s="370" t="e">
        <f>IF($D$3="","",IF(H3="作成不要","",IF(#REF!="","",(ROUND(SUM(#REF!)*U114/100,2)+ROUND(SUM(#REF!)*U115/100,2))-(SUM(#REF!)))))</f>
        <v>#REF!</v>
      </c>
      <c r="V118" s="370" t="e">
        <f>IF($D$3="","",IF(I3="作成不要","",IF(#REF!="","",(ROUND(SUM(#REF!)*V114/100,2)+ROUND(SUM(#REF!)*V115/100,2))-(SUM(#REF!)))))</f>
        <v>#REF!</v>
      </c>
      <c r="W118" s="370" t="e">
        <f>IF($D$3="","",IF(J3="作成不要","",IF(#REF!="","",(ROUND(SUM(#REF!)*W114/100,2)+ROUND(SUM(#REF!)*W115/100,2))-(SUM(#REF!)))))</f>
        <v>#REF!</v>
      </c>
      <c r="X118" s="370" t="e">
        <f>IF($D$3="","",IF(K3="作成不要","",IF(#REF!="","",(ROUND(SUM(#REF!)*X114/100,2)+ROUND(SUM(#REF!)*X115/100,2))-(SUM(#REF!)))))</f>
        <v>#REF!</v>
      </c>
      <c r="Y118" s="370" t="e">
        <f>IF($D$3="","",IF(L3="作成不要","",IF(#REF!="","",(ROUND(SUM(#REF!)*Y114/100,2)+ROUND(SUM(#REF!)*Y115/100,2))-(SUM(#REF!)))))</f>
        <v>#REF!</v>
      </c>
      <c r="Z118" s="370" t="e">
        <f>IF($D$3="","",IF(M3="作成不要","",IF(#REF!="","",(ROUND(SUM(#REF!)*Z114/100,2)+ROUND(SUM(#REF!)*Z115/100,2))-(SUM(#REF!)))))</f>
        <v>#REF!</v>
      </c>
      <c r="AA118" s="370" t="e">
        <f>IF($D$3="","",IF(N3="作成不要","",IF(#REF!="","",(ROUND(SUM(#REF!)*AA114/100,2)+ROUND(SUM(#REF!)*AA115/100,2))-(SUM(#REF!)))))</f>
        <v>#REF!</v>
      </c>
      <c r="AB118" s="370" t="e">
        <f>IF($D$3="","",IF(O3="作成不要","",IF(#REF!="","",(ROUND(SUM(#REF!)*AB114/100,2)+ROUND(SUM(#REF!)*AB115/100,2))-(SUM(#REF!)))))</f>
        <v>#REF!</v>
      </c>
    </row>
    <row r="119" spans="1:28">
      <c r="A119" s="528"/>
      <c r="B119" s="527" t="s">
        <v>398</v>
      </c>
      <c r="C119" s="510"/>
      <c r="D119" s="511"/>
      <c r="E119" s="473"/>
      <c r="F119" s="473"/>
      <c r="G119" s="473"/>
      <c r="H119" s="473"/>
      <c r="I119" s="473"/>
      <c r="J119" s="473"/>
      <c r="K119" s="473"/>
      <c r="L119" s="473"/>
      <c r="M119" s="473"/>
      <c r="N119" s="473"/>
      <c r="O119" s="473"/>
      <c r="P119" s="473"/>
      <c r="Q119" s="473"/>
      <c r="R119" s="473"/>
      <c r="S119" s="473"/>
      <c r="T119" s="473"/>
      <c r="U119" s="473"/>
      <c r="V119" s="473"/>
      <c r="W119" s="473"/>
      <c r="X119" s="473"/>
      <c r="Y119" s="474"/>
      <c r="Z119" s="474"/>
      <c r="AA119" s="474"/>
      <c r="AB119" s="474"/>
    </row>
    <row r="120" spans="1:28">
      <c r="A120" s="516"/>
      <c r="B120" s="527" t="s">
        <v>399</v>
      </c>
      <c r="C120" s="510"/>
      <c r="D120" s="511"/>
      <c r="E120" s="475"/>
      <c r="F120" s="476"/>
      <c r="G120" s="476"/>
      <c r="H120" s="476"/>
      <c r="I120" s="476"/>
      <c r="J120" s="475"/>
      <c r="K120" s="475"/>
      <c r="L120" s="475"/>
      <c r="M120" s="475"/>
      <c r="N120" s="475"/>
      <c r="O120" s="475"/>
      <c r="P120" s="475"/>
      <c r="Q120" s="475"/>
      <c r="R120" s="475"/>
      <c r="S120" s="477"/>
      <c r="T120" s="475"/>
      <c r="U120" s="475"/>
      <c r="V120" s="475"/>
      <c r="W120" s="475"/>
      <c r="X120" s="475"/>
      <c r="Y120" s="476"/>
      <c r="Z120" s="476"/>
      <c r="AA120" s="476"/>
      <c r="AB120" s="476"/>
    </row>
    <row r="121" spans="1:28">
      <c r="A121" s="508" t="s">
        <v>317</v>
      </c>
      <c r="B121" s="509"/>
      <c r="C121" s="509"/>
      <c r="D121" s="520"/>
      <c r="E121" s="369" t="e">
        <f t="shared" ref="E121:R121" si="68">IF(OR(E116="",E117=""),"",SUM(E117)-SUM(E116))</f>
        <v>#REF!</v>
      </c>
      <c r="F121" s="369" t="e">
        <f t="shared" si="68"/>
        <v>#REF!</v>
      </c>
      <c r="G121" s="369" t="e">
        <f t="shared" si="68"/>
        <v>#REF!</v>
      </c>
      <c r="H121" s="369" t="e">
        <f t="shared" si="68"/>
        <v>#REF!</v>
      </c>
      <c r="I121" s="369" t="e">
        <f t="shared" si="68"/>
        <v>#REF!</v>
      </c>
      <c r="J121" s="369" t="e">
        <f t="shared" si="68"/>
        <v>#REF!</v>
      </c>
      <c r="K121" s="369" t="e">
        <f t="shared" si="68"/>
        <v>#REF!</v>
      </c>
      <c r="L121" s="369" t="e">
        <f t="shared" si="68"/>
        <v>#REF!</v>
      </c>
      <c r="M121" s="369" t="e">
        <f t="shared" si="68"/>
        <v>#REF!</v>
      </c>
      <c r="N121" s="369" t="e">
        <f t="shared" si="68"/>
        <v>#REF!</v>
      </c>
      <c r="O121" s="369" t="e">
        <f t="shared" si="68"/>
        <v>#REF!</v>
      </c>
      <c r="P121" s="369" t="e">
        <f t="shared" si="68"/>
        <v>#REF!</v>
      </c>
      <c r="Q121" s="369" t="e">
        <f t="shared" si="68"/>
        <v>#REF!</v>
      </c>
      <c r="R121" s="369" t="e">
        <f t="shared" si="68"/>
        <v>#REF!</v>
      </c>
      <c r="S121" s="369" t="e">
        <f t="shared" ref="S121:Y121" si="69">IF(OR(S116="",S117=""),"",SUM(S117)-SUM(S116))</f>
        <v>#REF!</v>
      </c>
      <c r="T121" s="369" t="e">
        <f t="shared" si="69"/>
        <v>#REF!</v>
      </c>
      <c r="U121" s="369" t="e">
        <f t="shared" si="69"/>
        <v>#REF!</v>
      </c>
      <c r="V121" s="369" t="e">
        <f t="shared" si="69"/>
        <v>#REF!</v>
      </c>
      <c r="W121" s="369" t="e">
        <f t="shared" si="69"/>
        <v>#REF!</v>
      </c>
      <c r="X121" s="369" t="e">
        <f t="shared" si="69"/>
        <v>#REF!</v>
      </c>
      <c r="Y121" s="369" t="e">
        <f t="shared" si="69"/>
        <v>#REF!</v>
      </c>
      <c r="Z121" s="369" t="e">
        <f>IF(OR(Z116="",Z117=""),"",SUM(Z117)-SUM(Z116))</f>
        <v>#REF!</v>
      </c>
      <c r="AA121" s="369" t="e">
        <f>IF(OR(AA116="",AA117=""),"",SUM(AA117)-SUM(AA116))</f>
        <v>#REF!</v>
      </c>
      <c r="AB121" s="369" t="e">
        <f>IF(OR(AB116="",AB117=""),"",SUM(AB117)-SUM(AB116))</f>
        <v>#REF!</v>
      </c>
    </row>
    <row r="122" spans="1:28">
      <c r="A122" s="508" t="s">
        <v>318</v>
      </c>
      <c r="B122" s="509"/>
      <c r="C122" s="509"/>
      <c r="D122" s="520"/>
      <c r="E122" s="415" t="e">
        <f t="shared" ref="E122:R122" si="70">IF(E121="","",SUM(E121)/SUM(E116))</f>
        <v>#REF!</v>
      </c>
      <c r="F122" s="415" t="e">
        <f t="shared" si="70"/>
        <v>#REF!</v>
      </c>
      <c r="G122" s="415" t="e">
        <f t="shared" si="70"/>
        <v>#REF!</v>
      </c>
      <c r="H122" s="415" t="e">
        <f t="shared" si="70"/>
        <v>#REF!</v>
      </c>
      <c r="I122" s="415" t="e">
        <f t="shared" si="70"/>
        <v>#REF!</v>
      </c>
      <c r="J122" s="415" t="e">
        <f t="shared" si="70"/>
        <v>#REF!</v>
      </c>
      <c r="K122" s="415" t="e">
        <f t="shared" si="70"/>
        <v>#REF!</v>
      </c>
      <c r="L122" s="415" t="e">
        <f t="shared" si="70"/>
        <v>#REF!</v>
      </c>
      <c r="M122" s="415" t="e">
        <f t="shared" si="70"/>
        <v>#REF!</v>
      </c>
      <c r="N122" s="415" t="e">
        <f t="shared" si="70"/>
        <v>#REF!</v>
      </c>
      <c r="O122" s="415" t="e">
        <f t="shared" si="70"/>
        <v>#REF!</v>
      </c>
      <c r="P122" s="415" t="e">
        <f t="shared" si="70"/>
        <v>#REF!</v>
      </c>
      <c r="Q122" s="415" t="e">
        <f t="shared" si="70"/>
        <v>#REF!</v>
      </c>
      <c r="R122" s="415" t="e">
        <f t="shared" si="70"/>
        <v>#REF!</v>
      </c>
      <c r="S122" s="415" t="e">
        <f t="shared" ref="S122:X122" si="71">IF(S121="","",SUM(S121)/SUM(S116))</f>
        <v>#REF!</v>
      </c>
      <c r="T122" s="415" t="e">
        <f t="shared" si="71"/>
        <v>#REF!</v>
      </c>
      <c r="U122" s="415" t="e">
        <f t="shared" si="71"/>
        <v>#REF!</v>
      </c>
      <c r="V122" s="415" t="e">
        <f t="shared" si="71"/>
        <v>#REF!</v>
      </c>
      <c r="W122" s="415" t="e">
        <f t="shared" si="71"/>
        <v>#REF!</v>
      </c>
      <c r="X122" s="415" t="e">
        <f t="shared" si="71"/>
        <v>#REF!</v>
      </c>
      <c r="Y122" s="415" t="e">
        <f>IF(Y121="","",SUM(Y121)/SUM(Y116))</f>
        <v>#REF!</v>
      </c>
      <c r="Z122" s="415" t="e">
        <f>IF(Z121="","",SUM(Z121)/SUM(Z116))</f>
        <v>#REF!</v>
      </c>
      <c r="AA122" s="415" t="e">
        <f>IF(AA121="","",SUM(AA121)/SUM(AA116))</f>
        <v>#REF!</v>
      </c>
      <c r="AB122" s="415" t="e">
        <f>IF(AB121="","",SUM(AB121)/SUM(AB116))</f>
        <v>#REF!</v>
      </c>
    </row>
    <row r="123" spans="1:28">
      <c r="A123" s="402"/>
      <c r="B123" s="402"/>
      <c r="C123" s="402"/>
      <c r="D123" s="402"/>
      <c r="E123" s="375"/>
      <c r="F123" s="375"/>
      <c r="G123" s="375"/>
      <c r="H123" s="375"/>
      <c r="I123" s="375"/>
      <c r="J123" s="375"/>
      <c r="K123" s="375"/>
      <c r="L123" s="375"/>
      <c r="M123" s="375"/>
      <c r="N123" s="375"/>
      <c r="O123" s="375"/>
      <c r="P123" s="375"/>
      <c r="Q123" s="375"/>
      <c r="R123" s="375"/>
      <c r="S123" s="375"/>
      <c r="T123" s="375"/>
      <c r="U123" s="375"/>
      <c r="V123" s="375"/>
      <c r="W123" s="375"/>
      <c r="X123" s="375"/>
      <c r="Y123" s="375"/>
      <c r="Z123" s="375"/>
      <c r="AA123" s="375"/>
      <c r="AB123" s="375"/>
    </row>
    <row r="124" spans="1:28">
      <c r="A124" s="507" t="e">
        <f>A111+365</f>
        <v>#REF!</v>
      </c>
      <c r="B124" s="507"/>
      <c r="C124" s="507"/>
      <c r="D124" s="507"/>
      <c r="E124" s="375"/>
      <c r="F124" s="375"/>
      <c r="G124" s="375"/>
      <c r="H124" s="375"/>
      <c r="I124" s="375"/>
      <c r="J124" s="375"/>
      <c r="K124" s="375"/>
      <c r="L124" s="375"/>
      <c r="M124" s="375"/>
      <c r="N124" s="375"/>
      <c r="O124" s="375"/>
      <c r="P124" s="375"/>
      <c r="Q124" s="375"/>
      <c r="R124" s="375"/>
      <c r="S124" s="375"/>
      <c r="T124" s="375"/>
      <c r="U124" s="375"/>
      <c r="V124" s="375"/>
      <c r="W124" s="375"/>
      <c r="X124" s="375"/>
      <c r="Y124" s="375"/>
      <c r="Z124" s="375"/>
      <c r="AA124" s="375"/>
      <c r="AB124" s="375" t="s">
        <v>319</v>
      </c>
    </row>
    <row r="125" spans="1:28">
      <c r="A125" s="512" t="s">
        <v>308</v>
      </c>
      <c r="B125" s="513"/>
      <c r="C125" s="513"/>
      <c r="D125" s="521"/>
      <c r="E125" s="530" t="s">
        <v>314</v>
      </c>
      <c r="F125" s="531"/>
      <c r="G125" s="531"/>
      <c r="H125" s="531"/>
      <c r="I125" s="531"/>
      <c r="J125" s="531"/>
      <c r="K125" s="531"/>
      <c r="L125" s="531"/>
      <c r="M125" s="531"/>
      <c r="N125" s="531"/>
      <c r="O125" s="531"/>
      <c r="P125" s="531"/>
      <c r="Q125" s="531"/>
      <c r="R125" s="531"/>
      <c r="S125" s="531"/>
      <c r="T125" s="531"/>
      <c r="U125" s="531"/>
      <c r="V125" s="531"/>
      <c r="W125" s="531"/>
      <c r="X125" s="531"/>
      <c r="Y125" s="531"/>
      <c r="Z125" s="531"/>
      <c r="AA125" s="531"/>
      <c r="AB125" s="532"/>
    </row>
    <row r="126" spans="1:28">
      <c r="A126" s="516"/>
      <c r="B126" s="517"/>
      <c r="C126" s="517"/>
      <c r="D126" s="522"/>
      <c r="E126" s="361" t="s">
        <v>343</v>
      </c>
      <c r="F126" s="361" t="s">
        <v>344</v>
      </c>
      <c r="G126" s="361" t="s">
        <v>345</v>
      </c>
      <c r="H126" s="361" t="s">
        <v>346</v>
      </c>
      <c r="I126" s="361" t="s">
        <v>347</v>
      </c>
      <c r="J126" s="361" t="s">
        <v>348</v>
      </c>
      <c r="K126" s="361" t="s">
        <v>349</v>
      </c>
      <c r="L126" s="361" t="s">
        <v>336</v>
      </c>
      <c r="M126" s="361" t="s">
        <v>337</v>
      </c>
      <c r="N126" s="361" t="s">
        <v>338</v>
      </c>
      <c r="O126" s="361" t="s">
        <v>339</v>
      </c>
      <c r="P126" s="361" t="s">
        <v>340</v>
      </c>
      <c r="Q126" s="361" t="s">
        <v>341</v>
      </c>
      <c r="R126" s="361" t="s">
        <v>342</v>
      </c>
      <c r="S126" s="361" t="s">
        <v>320</v>
      </c>
      <c r="T126" s="361" t="s">
        <v>321</v>
      </c>
      <c r="U126" s="361" t="s">
        <v>322</v>
      </c>
      <c r="V126" s="361" t="s">
        <v>323</v>
      </c>
      <c r="W126" s="361" t="s">
        <v>324</v>
      </c>
      <c r="X126" s="361" t="s">
        <v>325</v>
      </c>
      <c r="Y126" s="361" t="s">
        <v>350</v>
      </c>
      <c r="Z126" s="361" t="s">
        <v>351</v>
      </c>
      <c r="AA126" s="361" t="s">
        <v>352</v>
      </c>
      <c r="AB126" s="361" t="s">
        <v>353</v>
      </c>
    </row>
    <row r="127" spans="1:28">
      <c r="A127" s="512" t="s">
        <v>335</v>
      </c>
      <c r="B127" s="513"/>
      <c r="C127" s="521"/>
      <c r="D127" s="403" t="s">
        <v>309</v>
      </c>
      <c r="E127" s="371"/>
      <c r="F127" s="371"/>
      <c r="G127" s="371"/>
      <c r="H127" s="371"/>
      <c r="I127" s="371"/>
      <c r="J127" s="369" t="e">
        <f t="shared" ref="J127:X127" si="72">IF($D$3="","",IF($D$3="作成不要","",AH$18))</f>
        <v>#REF!</v>
      </c>
      <c r="K127" s="369" t="e">
        <f t="shared" si="72"/>
        <v>#REF!</v>
      </c>
      <c r="L127" s="369" t="e">
        <f t="shared" si="72"/>
        <v>#REF!</v>
      </c>
      <c r="M127" s="369" t="e">
        <f t="shared" si="72"/>
        <v>#REF!</v>
      </c>
      <c r="N127" s="369" t="e">
        <f t="shared" si="72"/>
        <v>#REF!</v>
      </c>
      <c r="O127" s="369" t="e">
        <f t="shared" si="72"/>
        <v>#REF!</v>
      </c>
      <c r="P127" s="369" t="e">
        <f t="shared" si="72"/>
        <v>#REF!</v>
      </c>
      <c r="Q127" s="369" t="e">
        <f t="shared" si="72"/>
        <v>#REF!</v>
      </c>
      <c r="R127" s="369" t="e">
        <f t="shared" si="72"/>
        <v>#REF!</v>
      </c>
      <c r="S127" s="369" t="e">
        <f t="shared" si="72"/>
        <v>#REF!</v>
      </c>
      <c r="T127" s="369" t="e">
        <f t="shared" si="72"/>
        <v>#REF!</v>
      </c>
      <c r="U127" s="369" t="e">
        <f t="shared" si="72"/>
        <v>#REF!</v>
      </c>
      <c r="V127" s="369" t="e">
        <f t="shared" si="72"/>
        <v>#REF!</v>
      </c>
      <c r="W127" s="369" t="e">
        <f t="shared" si="72"/>
        <v>#REF!</v>
      </c>
      <c r="X127" s="369" t="e">
        <f t="shared" si="72"/>
        <v>#REF!</v>
      </c>
      <c r="Y127" s="371"/>
      <c r="Z127" s="371"/>
      <c r="AA127" s="371"/>
      <c r="AB127" s="371"/>
    </row>
    <row r="128" spans="1:28">
      <c r="A128" s="516"/>
      <c r="B128" s="517"/>
      <c r="C128" s="522"/>
      <c r="D128" s="403" t="s">
        <v>310</v>
      </c>
      <c r="E128" s="371"/>
      <c r="F128" s="371"/>
      <c r="G128" s="371"/>
      <c r="H128" s="371"/>
      <c r="I128" s="371"/>
      <c r="J128" s="369" t="e">
        <f t="shared" ref="J128:X128" si="73">IF($D$3="","",IF($D$3="作成不要","",AH$32))</f>
        <v>#REF!</v>
      </c>
      <c r="K128" s="369" t="e">
        <f t="shared" si="73"/>
        <v>#REF!</v>
      </c>
      <c r="L128" s="369" t="e">
        <f t="shared" si="73"/>
        <v>#REF!</v>
      </c>
      <c r="M128" s="369" t="e">
        <f t="shared" si="73"/>
        <v>#REF!</v>
      </c>
      <c r="N128" s="369" t="e">
        <f t="shared" si="73"/>
        <v>#REF!</v>
      </c>
      <c r="O128" s="369" t="e">
        <f t="shared" si="73"/>
        <v>#REF!</v>
      </c>
      <c r="P128" s="369" t="e">
        <f t="shared" si="73"/>
        <v>#REF!</v>
      </c>
      <c r="Q128" s="369" t="e">
        <f t="shared" si="73"/>
        <v>#REF!</v>
      </c>
      <c r="R128" s="369" t="e">
        <f t="shared" si="73"/>
        <v>#REF!</v>
      </c>
      <c r="S128" s="369" t="e">
        <f t="shared" si="73"/>
        <v>#REF!</v>
      </c>
      <c r="T128" s="369" t="e">
        <f t="shared" si="73"/>
        <v>#REF!</v>
      </c>
      <c r="U128" s="369" t="e">
        <f t="shared" si="73"/>
        <v>#REF!</v>
      </c>
      <c r="V128" s="369" t="e">
        <f t="shared" si="73"/>
        <v>#REF!</v>
      </c>
      <c r="W128" s="369" t="e">
        <f t="shared" si="73"/>
        <v>#REF!</v>
      </c>
      <c r="X128" s="369" t="e">
        <f t="shared" si="73"/>
        <v>#REF!</v>
      </c>
      <c r="Y128" s="371"/>
      <c r="Z128" s="371"/>
      <c r="AA128" s="371"/>
      <c r="AB128" s="371"/>
    </row>
    <row r="129" spans="1:28">
      <c r="A129" s="508" t="s">
        <v>312</v>
      </c>
      <c r="B129" s="509"/>
      <c r="C129" s="509"/>
      <c r="D129" s="520"/>
      <c r="E129" s="410"/>
      <c r="F129" s="410"/>
      <c r="G129" s="410"/>
      <c r="H129" s="410"/>
      <c r="I129" s="410"/>
      <c r="J129" s="410"/>
      <c r="K129" s="410"/>
      <c r="L129" s="410"/>
      <c r="M129" s="410"/>
      <c r="N129" s="410"/>
      <c r="O129" s="410"/>
      <c r="P129" s="410"/>
      <c r="Q129" s="410"/>
      <c r="R129" s="409"/>
      <c r="S129" s="409"/>
      <c r="T129" s="409"/>
      <c r="U129" s="409"/>
      <c r="V129" s="409"/>
      <c r="W129" s="409"/>
      <c r="X129" s="409"/>
      <c r="Y129" s="409"/>
      <c r="Z129" s="410"/>
      <c r="AA129" s="410"/>
      <c r="AB129" s="410"/>
    </row>
    <row r="130" spans="1:28">
      <c r="A130" s="512" t="s">
        <v>316</v>
      </c>
      <c r="B130" s="513"/>
      <c r="C130" s="514"/>
      <c r="D130" s="515"/>
      <c r="E130" s="372" t="e">
        <f t="shared" ref="E130:N130" si="74">IF($D$3="","",IF($P130="","",SUM($P130,E131,E133)))</f>
        <v>#REF!</v>
      </c>
      <c r="F130" s="373" t="e">
        <f t="shared" si="74"/>
        <v>#REF!</v>
      </c>
      <c r="G130" s="373" t="e">
        <f t="shared" si="74"/>
        <v>#REF!</v>
      </c>
      <c r="H130" s="373" t="e">
        <f t="shared" si="74"/>
        <v>#REF!</v>
      </c>
      <c r="I130" s="373" t="e">
        <f t="shared" si="74"/>
        <v>#REF!</v>
      </c>
      <c r="J130" s="369" t="e">
        <f t="shared" si="74"/>
        <v>#REF!</v>
      </c>
      <c r="K130" s="369" t="e">
        <f t="shared" si="74"/>
        <v>#REF!</v>
      </c>
      <c r="L130" s="369" t="e">
        <f t="shared" si="74"/>
        <v>#REF!</v>
      </c>
      <c r="M130" s="369" t="e">
        <f t="shared" si="74"/>
        <v>#REF!</v>
      </c>
      <c r="N130" s="369" t="e">
        <f t="shared" si="74"/>
        <v>#REF!</v>
      </c>
      <c r="O130" s="369" t="e">
        <f>IF($D$3="","",IF($P130="","",SUM($P130,O131,O133)))</f>
        <v>#REF!</v>
      </c>
      <c r="P130" s="369" t="e">
        <f>IF($P127="","",IF(#REF!="","",#REF!))</f>
        <v>#REF!</v>
      </c>
      <c r="Q130" s="369" t="e">
        <f>IF($D$3="","",IF($P130="","",SUM($P130,Q131,Q133)))</f>
        <v>#REF!</v>
      </c>
      <c r="R130" s="369" t="e">
        <f t="shared" ref="R130:AB130" si="75">IF($D$3="","",IF($P130="","",SUM($P130,R131,R133)))</f>
        <v>#REF!</v>
      </c>
      <c r="S130" s="369" t="e">
        <f t="shared" si="75"/>
        <v>#REF!</v>
      </c>
      <c r="T130" s="369" t="e">
        <f t="shared" si="75"/>
        <v>#REF!</v>
      </c>
      <c r="U130" s="369" t="e">
        <f>IF($D$3="","",IF($P130="","",SUM($P130,U131,U133)))</f>
        <v>#REF!</v>
      </c>
      <c r="V130" s="369" t="e">
        <f t="shared" si="75"/>
        <v>#REF!</v>
      </c>
      <c r="W130" s="369" t="e">
        <f t="shared" si="75"/>
        <v>#REF!</v>
      </c>
      <c r="X130" s="369" t="e">
        <f t="shared" si="75"/>
        <v>#REF!</v>
      </c>
      <c r="Y130" s="369" t="e">
        <f t="shared" si="75"/>
        <v>#REF!</v>
      </c>
      <c r="Z130" s="369" t="e">
        <f t="shared" si="75"/>
        <v>#REF!</v>
      </c>
      <c r="AA130" s="369" t="e">
        <f t="shared" si="75"/>
        <v>#REF!</v>
      </c>
      <c r="AB130" s="369" t="e">
        <f t="shared" si="75"/>
        <v>#REF!</v>
      </c>
    </row>
    <row r="131" spans="1:28">
      <c r="A131" s="528" t="s">
        <v>311</v>
      </c>
      <c r="B131" s="527" t="s">
        <v>315</v>
      </c>
      <c r="C131" s="510"/>
      <c r="D131" s="511"/>
      <c r="E131" s="369" t="e">
        <f>IF($D$3="","",IF(D3="作成不要","",IF(#REF!="","",(ROUND(SUM(#REF!)*E127/100,2)+ROUND(SUM(#REF!)*E128/100,2))-(SUM(#REF!)))))</f>
        <v>#REF!</v>
      </c>
      <c r="F131" s="369" t="e">
        <f>IF($D$3="","",IF(D3="作成不要","",IF(#REF!="","",(ROUND(SUM(#REF!)*F127/100,2)+ROUND(SUM(#REF!)*F128/100,2))-(SUM(#REF!)))))</f>
        <v>#REF!</v>
      </c>
      <c r="G131" s="369" t="e">
        <f>IF($D$3="","",IF(D3="作成不要","",IF(#REF!="","",(ROUND(SUM(#REF!)*G127/100,2)+ROUND(SUM(#REF!)*G128/100,2))-(SUM(#REF!)))))</f>
        <v>#REF!</v>
      </c>
      <c r="H131" s="369" t="e">
        <f>IF($D$3="","",IF(D3="作成不要","",IF(#REF!="","",(ROUND(SUM(#REF!)*H127/100,2)+ROUND(SUM(#REF!)*H128/100,2))-(SUM(#REF!)))))</f>
        <v>#REF!</v>
      </c>
      <c r="I131" s="369" t="e">
        <f>IF($D$3="","",IF(D3="作成不要","",IF(#REF!="","",(ROUND(SUM(#REF!)*I127/100,2)+ROUND(SUM(#REF!)*I128/100,2))-(SUM(#REF!)))))</f>
        <v>#REF!</v>
      </c>
      <c r="J131" s="369" t="e">
        <f>IF($D$3="","",IF(D3="作成不要","",IF(#REF!="","",(ROUND(SUM(#REF!)*J127/100,2)+ROUND(SUM(#REF!)*J128/100,2))-(SUM(#REF!)))))</f>
        <v>#REF!</v>
      </c>
      <c r="K131" s="369" t="e">
        <f>IF($D$3="","",IF(D3="作成不要","",IF(#REF!="","",(ROUND(SUM(#REF!)*K127/100,2)+ROUND(SUM(#REF!)*K128/100,2))-(SUM(#REF!)))))</f>
        <v>#REF!</v>
      </c>
      <c r="L131" s="369" t="e">
        <f>IF($D$3="","",IF(D3="作成不要","",IF(#REF!="","",(ROUND(SUM(#REF!)*L127/100,2)+ROUND(SUM(#REF!)*L128/100,2))-(SUM(#REF!)))))</f>
        <v>#REF!</v>
      </c>
      <c r="M131" s="369" t="e">
        <f>IF($D$3="","",IF(D3="作成不要","",IF(#REF!="","",(ROUND(SUM(#REF!)*M127/100,2)+ROUND(SUM(#REF!)*M128/100,2))-(SUM(#REF!)))))</f>
        <v>#REF!</v>
      </c>
      <c r="N131" s="369" t="e">
        <f>IF($D$3="","",IF(D3="作成不要","",IF(#REF!="","",(ROUND(SUM(#REF!)*N127/100,2)+ROUND(SUM(#REF!)*N128/100,2))-(SUM(#REF!)))))</f>
        <v>#REF!</v>
      </c>
      <c r="O131" s="369" t="e">
        <f>IF($D$3="","",IF(D3="作成不要","",IF(#REF!="","",(ROUND(SUM(#REF!)*O127/100,2)+ROUND(SUM(#REF!)*O128/100,2))-(SUM(#REF!)))))</f>
        <v>#REF!</v>
      </c>
      <c r="P131" s="376" t="s">
        <v>116</v>
      </c>
      <c r="Q131" s="369" t="e">
        <f>IF($D$3="","",IF(D3="作成不要","",IF(#REF!="","",(ROUND(SUM(#REF!)*Q127/100,2)+ROUND(SUM(#REF!)*Q128/100,2))-(SUM(#REF!)))))</f>
        <v>#REF!</v>
      </c>
      <c r="R131" s="369" t="e">
        <f>IF($D$3="","",IF(E3="作成不要","",IF(#REF!="","",(ROUND(SUM(#REF!)*R127/100,2)+ROUND(SUM(#REF!)*R128/100,2))-(SUM(#REF!)))))</f>
        <v>#REF!</v>
      </c>
      <c r="S131" s="369" t="e">
        <f>IF($D$3="","",IF(F3="作成不要","",IF(#REF!="","",(ROUND(SUM(#REF!)*S127/100,2)+ROUND(SUM(#REF!)*S128/100,2))-(SUM(#REF!)))))</f>
        <v>#REF!</v>
      </c>
      <c r="T131" s="370" t="e">
        <f>IF($D$3="","",IF(G3="作成不要","",IF(#REF!="","",(ROUND(SUM(#REF!)*T127/100,2)+ROUND(SUM(#REF!)*T128/100,2))-(SUM(#REF!)))))</f>
        <v>#REF!</v>
      </c>
      <c r="U131" s="370" t="e">
        <f>IF($D$3="","",IF(H3="作成不要","",IF(#REF!="","",(ROUND(SUM(#REF!)*U127/100,2)+ROUND(SUM(#REF!)*U128/100,2))-(SUM(#REF!)))))</f>
        <v>#REF!</v>
      </c>
      <c r="V131" s="370" t="e">
        <f>IF($D$3="","",IF(I3="作成不要","",IF(#REF!="","",(ROUND(SUM(#REF!)*V127/100,2)+ROUND(SUM(#REF!)*V128/100,2))-(SUM(#REF!)))))</f>
        <v>#REF!</v>
      </c>
      <c r="W131" s="370" t="e">
        <f>IF($D$3="","",IF(J3="作成不要","",IF(#REF!="","",(ROUND(SUM(#REF!)*W127/100,2)+ROUND(SUM(#REF!)*W128/100,2))-(SUM(#REF!)))))</f>
        <v>#REF!</v>
      </c>
      <c r="X131" s="370" t="e">
        <f>IF($D$3="","",IF(K3="作成不要","",IF(#REF!="","",(ROUND(SUM(#REF!)*X127/100,2)+ROUND(SUM(#REF!)*X128/100,2))-(SUM(#REF!)))))</f>
        <v>#REF!</v>
      </c>
      <c r="Y131" s="370" t="e">
        <f>IF($D$3="","",IF(L3="作成不要","",IF(#REF!="","",(ROUND(SUM(#REF!)*Y127/100,2)+ROUND(SUM(#REF!)*Y128/100,2))-(SUM(#REF!)))))</f>
        <v>#REF!</v>
      </c>
      <c r="Z131" s="370" t="e">
        <f>IF($D$3="","",IF(M3="作成不要","",IF(#REF!="","",(ROUND(SUM(#REF!)*Z127/100,2)+ROUND(SUM(#REF!)*Z128/100,2))-(SUM(#REF!)))))</f>
        <v>#REF!</v>
      </c>
      <c r="AA131" s="370" t="e">
        <f>IF($D$3="","",IF(N3="作成不要","",IF(#REF!="","",(ROUND(SUM(#REF!)*AA127/100,2)+ROUND(SUM(#REF!)*AA128/100,2))-(SUM(#REF!)))))</f>
        <v>#REF!</v>
      </c>
      <c r="AB131" s="370" t="e">
        <f>IF($D$3="","",IF(O3="作成不要","",IF(#REF!="","",(ROUND(SUM(#REF!)*AB127/100,2)+ROUND(SUM(#REF!)*AB128/100,2))-(SUM(#REF!)))))</f>
        <v>#REF!</v>
      </c>
    </row>
    <row r="132" spans="1:28">
      <c r="A132" s="528"/>
      <c r="B132" s="527" t="s">
        <v>398</v>
      </c>
      <c r="C132" s="510"/>
      <c r="D132" s="511"/>
      <c r="E132" s="473"/>
      <c r="F132" s="473"/>
      <c r="G132" s="473"/>
      <c r="H132" s="473"/>
      <c r="I132" s="473"/>
      <c r="J132" s="473"/>
      <c r="K132" s="473"/>
      <c r="L132" s="473"/>
      <c r="M132" s="473"/>
      <c r="N132" s="473"/>
      <c r="O132" s="473"/>
      <c r="P132" s="473"/>
      <c r="Q132" s="473"/>
      <c r="R132" s="473"/>
      <c r="S132" s="473"/>
      <c r="T132" s="473"/>
      <c r="U132" s="473"/>
      <c r="V132" s="473"/>
      <c r="W132" s="473"/>
      <c r="X132" s="473"/>
      <c r="Y132" s="474"/>
      <c r="Z132" s="474"/>
      <c r="AA132" s="474"/>
      <c r="AB132" s="474"/>
    </row>
    <row r="133" spans="1:28">
      <c r="A133" s="516"/>
      <c r="B133" s="527" t="s">
        <v>399</v>
      </c>
      <c r="C133" s="510"/>
      <c r="D133" s="511"/>
      <c r="E133" s="475"/>
      <c r="F133" s="476"/>
      <c r="G133" s="476"/>
      <c r="H133" s="476"/>
      <c r="I133" s="476"/>
      <c r="J133" s="475"/>
      <c r="K133" s="475"/>
      <c r="L133" s="475"/>
      <c r="M133" s="475"/>
      <c r="N133" s="475"/>
      <c r="O133" s="475"/>
      <c r="P133" s="475"/>
      <c r="Q133" s="475"/>
      <c r="R133" s="475"/>
      <c r="S133" s="477"/>
      <c r="T133" s="475"/>
      <c r="U133" s="475"/>
      <c r="V133" s="475"/>
      <c r="W133" s="475"/>
      <c r="X133" s="475"/>
      <c r="Y133" s="476"/>
      <c r="Z133" s="476"/>
      <c r="AA133" s="476"/>
      <c r="AB133" s="476"/>
    </row>
    <row r="134" spans="1:28">
      <c r="A134" s="508" t="s">
        <v>317</v>
      </c>
      <c r="B134" s="509"/>
      <c r="C134" s="509"/>
      <c r="D134" s="520"/>
      <c r="E134" s="369" t="e">
        <f t="shared" ref="E134:R134" si="76">IF(OR(E129="",E130=""),"",SUM(E130)-SUM(E129))</f>
        <v>#REF!</v>
      </c>
      <c r="F134" s="369" t="e">
        <f t="shared" si="76"/>
        <v>#REF!</v>
      </c>
      <c r="G134" s="369" t="e">
        <f t="shared" si="76"/>
        <v>#REF!</v>
      </c>
      <c r="H134" s="369" t="e">
        <f t="shared" si="76"/>
        <v>#REF!</v>
      </c>
      <c r="I134" s="369" t="e">
        <f t="shared" si="76"/>
        <v>#REF!</v>
      </c>
      <c r="J134" s="369" t="e">
        <f t="shared" si="76"/>
        <v>#REF!</v>
      </c>
      <c r="K134" s="369" t="e">
        <f t="shared" si="76"/>
        <v>#REF!</v>
      </c>
      <c r="L134" s="369" t="e">
        <f t="shared" si="76"/>
        <v>#REF!</v>
      </c>
      <c r="M134" s="369" t="e">
        <f t="shared" si="76"/>
        <v>#REF!</v>
      </c>
      <c r="N134" s="369" t="e">
        <f t="shared" si="76"/>
        <v>#REF!</v>
      </c>
      <c r="O134" s="369" t="e">
        <f t="shared" si="76"/>
        <v>#REF!</v>
      </c>
      <c r="P134" s="369" t="e">
        <f t="shared" si="76"/>
        <v>#REF!</v>
      </c>
      <c r="Q134" s="369" t="e">
        <f t="shared" si="76"/>
        <v>#REF!</v>
      </c>
      <c r="R134" s="369" t="e">
        <f t="shared" si="76"/>
        <v>#REF!</v>
      </c>
      <c r="S134" s="369" t="e">
        <f t="shared" ref="S134:Y134" si="77">IF(OR(S129="",S130=""),"",SUM(S130)-SUM(S129))</f>
        <v>#REF!</v>
      </c>
      <c r="T134" s="369" t="e">
        <f t="shared" si="77"/>
        <v>#REF!</v>
      </c>
      <c r="U134" s="369" t="e">
        <f t="shared" si="77"/>
        <v>#REF!</v>
      </c>
      <c r="V134" s="369" t="e">
        <f t="shared" si="77"/>
        <v>#REF!</v>
      </c>
      <c r="W134" s="369" t="e">
        <f t="shared" si="77"/>
        <v>#REF!</v>
      </c>
      <c r="X134" s="369" t="e">
        <f t="shared" si="77"/>
        <v>#REF!</v>
      </c>
      <c r="Y134" s="369" t="e">
        <f t="shared" si="77"/>
        <v>#REF!</v>
      </c>
      <c r="Z134" s="369" t="e">
        <f>IF(OR(Z129="",Z130=""),"",SUM(Z130)-SUM(Z129))</f>
        <v>#REF!</v>
      </c>
      <c r="AA134" s="369" t="e">
        <f>IF(OR(AA129="",AA130=""),"",SUM(AA130)-SUM(AA129))</f>
        <v>#REF!</v>
      </c>
      <c r="AB134" s="369" t="e">
        <f>IF(OR(AB129="",AB130=""),"",SUM(AB130)-SUM(AB129))</f>
        <v>#REF!</v>
      </c>
    </row>
    <row r="135" spans="1:28">
      <c r="A135" s="508" t="s">
        <v>318</v>
      </c>
      <c r="B135" s="509"/>
      <c r="C135" s="509"/>
      <c r="D135" s="520"/>
      <c r="E135" s="415" t="e">
        <f t="shared" ref="E135:R135" si="78">IF(E134="","",SUM(E134)/SUM(E129))</f>
        <v>#REF!</v>
      </c>
      <c r="F135" s="415" t="e">
        <f t="shared" si="78"/>
        <v>#REF!</v>
      </c>
      <c r="G135" s="415" t="e">
        <f t="shared" si="78"/>
        <v>#REF!</v>
      </c>
      <c r="H135" s="415" t="e">
        <f t="shared" si="78"/>
        <v>#REF!</v>
      </c>
      <c r="I135" s="415" t="e">
        <f t="shared" si="78"/>
        <v>#REF!</v>
      </c>
      <c r="J135" s="415" t="e">
        <f t="shared" si="78"/>
        <v>#REF!</v>
      </c>
      <c r="K135" s="415" t="e">
        <f t="shared" si="78"/>
        <v>#REF!</v>
      </c>
      <c r="L135" s="415" t="e">
        <f t="shared" si="78"/>
        <v>#REF!</v>
      </c>
      <c r="M135" s="415" t="e">
        <f t="shared" si="78"/>
        <v>#REF!</v>
      </c>
      <c r="N135" s="415" t="e">
        <f t="shared" si="78"/>
        <v>#REF!</v>
      </c>
      <c r="O135" s="415" t="e">
        <f t="shared" si="78"/>
        <v>#REF!</v>
      </c>
      <c r="P135" s="415" t="e">
        <f t="shared" si="78"/>
        <v>#REF!</v>
      </c>
      <c r="Q135" s="415" t="e">
        <f t="shared" si="78"/>
        <v>#REF!</v>
      </c>
      <c r="R135" s="415" t="e">
        <f t="shared" si="78"/>
        <v>#REF!</v>
      </c>
      <c r="S135" s="415" t="e">
        <f t="shared" ref="S135:X135" si="79">IF(S134="","",SUM(S134)/SUM(S129))</f>
        <v>#REF!</v>
      </c>
      <c r="T135" s="415" t="e">
        <f t="shared" si="79"/>
        <v>#REF!</v>
      </c>
      <c r="U135" s="415" t="e">
        <f t="shared" si="79"/>
        <v>#REF!</v>
      </c>
      <c r="V135" s="415" t="e">
        <f t="shared" si="79"/>
        <v>#REF!</v>
      </c>
      <c r="W135" s="415" t="e">
        <f t="shared" si="79"/>
        <v>#REF!</v>
      </c>
      <c r="X135" s="415" t="e">
        <f t="shared" si="79"/>
        <v>#REF!</v>
      </c>
      <c r="Y135" s="415" t="e">
        <f>IF(Y134="","",SUM(Y134)/SUM(Y129))</f>
        <v>#REF!</v>
      </c>
      <c r="Z135" s="415" t="e">
        <f>IF(Z134="","",SUM(Z134)/SUM(Z129))</f>
        <v>#REF!</v>
      </c>
      <c r="AA135" s="415" t="e">
        <f>IF(AA134="","",SUM(AA134)/SUM(AA129))</f>
        <v>#REF!</v>
      </c>
      <c r="AB135" s="415" t="e">
        <f>IF(AB134="","",SUM(AB134)/SUM(AB129))</f>
        <v>#REF!</v>
      </c>
    </row>
  </sheetData>
  <mergeCells count="121">
    <mergeCell ref="P5:V5"/>
    <mergeCell ref="A7:D7"/>
    <mergeCell ref="E112:AB112"/>
    <mergeCell ref="B94:D94"/>
    <mergeCell ref="A95:D95"/>
    <mergeCell ref="A96:D96"/>
    <mergeCell ref="A99:D100"/>
    <mergeCell ref="E99:AB99"/>
    <mergeCell ref="A101:C102"/>
    <mergeCell ref="A82:D82"/>
    <mergeCell ref="A83:D83"/>
    <mergeCell ref="A86:D87"/>
    <mergeCell ref="E86:AB86"/>
    <mergeCell ref="A88:C89"/>
    <mergeCell ref="A90:D90"/>
    <mergeCell ref="B106:D106"/>
    <mergeCell ref="B107:D107"/>
    <mergeCell ref="A108:D108"/>
    <mergeCell ref="A109:D109"/>
    <mergeCell ref="A112:D113"/>
    <mergeCell ref="A103:D103"/>
    <mergeCell ref="A104:D104"/>
    <mergeCell ref="A105:A107"/>
    <mergeCell ref="B105:D105"/>
    <mergeCell ref="E34:AB34"/>
    <mergeCell ref="A34:D35"/>
    <mergeCell ref="A40:A42"/>
    <mergeCell ref="B42:D42"/>
    <mergeCell ref="E47:AB47"/>
    <mergeCell ref="B53:D53"/>
    <mergeCell ref="B54:D54"/>
    <mergeCell ref="A47:D48"/>
    <mergeCell ref="A53:A55"/>
    <mergeCell ref="B55:D55"/>
    <mergeCell ref="A43:D43"/>
    <mergeCell ref="A44:D44"/>
    <mergeCell ref="B41:D41"/>
    <mergeCell ref="B40:D40"/>
    <mergeCell ref="A39:D39"/>
    <mergeCell ref="A49:C50"/>
    <mergeCell ref="A51:D51"/>
    <mergeCell ref="E125:AB125"/>
    <mergeCell ref="A127:C128"/>
    <mergeCell ref="A129:D129"/>
    <mergeCell ref="A92:A94"/>
    <mergeCell ref="A79:A81"/>
    <mergeCell ref="B79:D79"/>
    <mergeCell ref="B80:D80"/>
    <mergeCell ref="B81:D81"/>
    <mergeCell ref="A38:D38"/>
    <mergeCell ref="A91:D91"/>
    <mergeCell ref="B132:D132"/>
    <mergeCell ref="A135:D135"/>
    <mergeCell ref="A114:C115"/>
    <mergeCell ref="A116:D116"/>
    <mergeCell ref="A117:D117"/>
    <mergeCell ref="A118:A120"/>
    <mergeCell ref="A134:D134"/>
    <mergeCell ref="B118:D118"/>
    <mergeCell ref="B119:D119"/>
    <mergeCell ref="B120:D120"/>
    <mergeCell ref="A121:D121"/>
    <mergeCell ref="A122:D122"/>
    <mergeCell ref="A131:A133"/>
    <mergeCell ref="B133:D133"/>
    <mergeCell ref="A125:D126"/>
    <mergeCell ref="A130:D130"/>
    <mergeCell ref="E21:AB21"/>
    <mergeCell ref="A23:C24"/>
    <mergeCell ref="A25:D25"/>
    <mergeCell ref="A26:D26"/>
    <mergeCell ref="B27:D27"/>
    <mergeCell ref="B28:D28"/>
    <mergeCell ref="A27:A29"/>
    <mergeCell ref="B29:D29"/>
    <mergeCell ref="B131:D131"/>
    <mergeCell ref="B92:D92"/>
    <mergeCell ref="B93:D93"/>
    <mergeCell ref="E60:AB60"/>
    <mergeCell ref="A62:C63"/>
    <mergeCell ref="A64:D64"/>
    <mergeCell ref="E73:AB73"/>
    <mergeCell ref="A75:C76"/>
    <mergeCell ref="A77:D77"/>
    <mergeCell ref="A78:D78"/>
    <mergeCell ref="A65:D65"/>
    <mergeCell ref="A66:A68"/>
    <mergeCell ref="B66:D66"/>
    <mergeCell ref="B67:D67"/>
    <mergeCell ref="B68:D68"/>
    <mergeCell ref="A69:D69"/>
    <mergeCell ref="A17:D17"/>
    <mergeCell ref="A18:D18"/>
    <mergeCell ref="A8:D9"/>
    <mergeCell ref="E8:AB8"/>
    <mergeCell ref="A10:C11"/>
    <mergeCell ref="A12:D12"/>
    <mergeCell ref="A13:D13"/>
    <mergeCell ref="B14:D14"/>
    <mergeCell ref="B15:D15"/>
    <mergeCell ref="A14:A16"/>
    <mergeCell ref="B16:D16"/>
    <mergeCell ref="A20:D20"/>
    <mergeCell ref="A33:D33"/>
    <mergeCell ref="A46:D46"/>
    <mergeCell ref="A59:D59"/>
    <mergeCell ref="A72:D72"/>
    <mergeCell ref="A85:D85"/>
    <mergeCell ref="A98:D98"/>
    <mergeCell ref="A111:D111"/>
    <mergeCell ref="A124:D124"/>
    <mergeCell ref="A30:D30"/>
    <mergeCell ref="A31:D31"/>
    <mergeCell ref="A21:D22"/>
    <mergeCell ref="A52:D52"/>
    <mergeCell ref="A56:D56"/>
    <mergeCell ref="A57:D57"/>
    <mergeCell ref="A60:D61"/>
    <mergeCell ref="A70:D70"/>
    <mergeCell ref="A73:D74"/>
    <mergeCell ref="A36:C37"/>
  </mergeCells>
  <phoneticPr fontId="34"/>
  <pageMargins left="0.39370078740157483" right="0.39370078740157483" top="0.74803149606299213" bottom="0.74803149606299213" header="0.31496062992125984" footer="0.31496062992125984"/>
  <pageSetup paperSize="8" scale="89" orientation="landscape" r:id="rId1"/>
  <rowBreaks count="1" manualBreakCount="1">
    <brk id="71" max="27" man="1"/>
  </rowBreaks>
  <colBreaks count="1" manualBreakCount="1">
    <brk id="28" max="1048575" man="1"/>
  </colBreaks>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17">
    <tabColor rgb="FF00B050"/>
  </sheetPr>
  <dimension ref="B1:N23"/>
  <sheetViews>
    <sheetView workbookViewId="0"/>
  </sheetViews>
  <sheetFormatPr defaultColWidth="9.33203125" defaultRowHeight="8.5"/>
  <cols>
    <col min="1" max="2" width="1.77734375" style="91" customWidth="1"/>
    <col min="3" max="8" width="34.6640625" style="91" customWidth="1"/>
    <col min="9" max="9" width="1.77734375" style="91" customWidth="1"/>
    <col min="10" max="16384" width="9.33203125" style="91"/>
  </cols>
  <sheetData>
    <row r="1" spans="2:14" s="88" customFormat="1" ht="13.9" customHeight="1">
      <c r="B1" s="107" t="s">
        <v>99</v>
      </c>
      <c r="E1" s="89"/>
      <c r="F1" s="89"/>
    </row>
    <row r="2" spans="2:14" s="88" customFormat="1" ht="48" customHeight="1">
      <c r="C2" s="87"/>
      <c r="J2" s="89"/>
    </row>
    <row r="3" spans="2:14" ht="13.9" customHeight="1">
      <c r="B3" s="90"/>
      <c r="C3" s="90" t="s">
        <v>9</v>
      </c>
      <c r="D3" s="90"/>
      <c r="E3" s="90"/>
      <c r="F3" s="90"/>
      <c r="G3" s="90"/>
      <c r="H3" s="90"/>
      <c r="I3" s="90"/>
    </row>
    <row r="4" spans="2:14" ht="13.9" customHeight="1">
      <c r="B4" s="90"/>
      <c r="C4" s="90" t="s">
        <v>11</v>
      </c>
      <c r="D4" s="92"/>
      <c r="E4" s="90"/>
      <c r="F4" s="90"/>
      <c r="G4" s="90"/>
      <c r="H4" s="90"/>
      <c r="I4" s="90"/>
    </row>
    <row r="5" spans="2:14" ht="13.9" customHeight="1">
      <c r="B5" s="90"/>
      <c r="C5" s="93" t="s">
        <v>100</v>
      </c>
      <c r="D5" s="94"/>
      <c r="E5" s="95"/>
      <c r="F5" s="95"/>
      <c r="G5" s="95"/>
      <c r="H5" s="95"/>
      <c r="I5" s="96"/>
    </row>
    <row r="6" spans="2:14" ht="13.9" customHeight="1">
      <c r="B6" s="90"/>
      <c r="C6" s="90" t="s">
        <v>121</v>
      </c>
      <c r="D6" s="90"/>
      <c r="E6" s="90"/>
      <c r="F6" s="90"/>
      <c r="G6" s="90"/>
      <c r="H6" s="90"/>
      <c r="I6" s="96"/>
      <c r="M6" s="97" t="str">
        <f>IF(COUNTA(A8:H12)&gt;0,"○","")</f>
        <v/>
      </c>
      <c r="N6" s="88" t="s">
        <v>158</v>
      </c>
    </row>
    <row r="7" spans="2:14" ht="37.5" customHeight="1">
      <c r="B7" s="90"/>
      <c r="C7" s="46" t="s">
        <v>71</v>
      </c>
      <c r="D7" s="47" t="s">
        <v>29</v>
      </c>
      <c r="E7" s="48" t="s">
        <v>72</v>
      </c>
      <c r="F7" s="46" t="s">
        <v>76</v>
      </c>
      <c r="G7" s="49" t="s">
        <v>73</v>
      </c>
      <c r="H7" s="50" t="s">
        <v>74</v>
      </c>
      <c r="I7" s="96"/>
    </row>
    <row r="8" spans="2:14" s="105" customFormat="1" ht="24.65" customHeight="1">
      <c r="B8" s="98"/>
      <c r="C8" s="99"/>
      <c r="D8" s="100"/>
      <c r="E8" s="101"/>
      <c r="F8" s="102"/>
      <c r="G8" s="103"/>
      <c r="H8" s="103"/>
      <c r="I8" s="104"/>
    </row>
    <row r="9" spans="2:14" s="105" customFormat="1" ht="24.65" customHeight="1">
      <c r="B9" s="98"/>
      <c r="C9" s="99"/>
      <c r="D9" s="100"/>
      <c r="E9" s="101"/>
      <c r="F9" s="102"/>
      <c r="G9" s="103"/>
      <c r="H9" s="103"/>
      <c r="I9" s="104"/>
    </row>
    <row r="10" spans="2:14" s="105" customFormat="1" ht="24.65" customHeight="1">
      <c r="B10" s="98"/>
      <c r="C10" s="99"/>
      <c r="D10" s="100"/>
      <c r="E10" s="101"/>
      <c r="F10" s="102"/>
      <c r="G10" s="103"/>
      <c r="H10" s="103"/>
      <c r="I10" s="104"/>
    </row>
    <row r="11" spans="2:14" s="105" customFormat="1" ht="24.65" customHeight="1">
      <c r="B11" s="98"/>
      <c r="C11" s="99"/>
      <c r="D11" s="100"/>
      <c r="E11" s="101"/>
      <c r="F11" s="102"/>
      <c r="G11" s="103"/>
      <c r="H11" s="103"/>
      <c r="I11" s="104"/>
    </row>
    <row r="12" spans="2:14" s="105" customFormat="1" ht="24.65" customHeight="1">
      <c r="B12" s="98"/>
      <c r="C12" s="99"/>
      <c r="D12" s="100"/>
      <c r="E12" s="101"/>
      <c r="F12" s="102"/>
      <c r="G12" s="103"/>
      <c r="H12" s="103"/>
      <c r="I12" s="104"/>
    </row>
    <row r="13" spans="2:14" ht="13.9" customHeight="1">
      <c r="B13" s="90"/>
      <c r="C13" s="90" t="s">
        <v>70</v>
      </c>
      <c r="D13" s="90"/>
      <c r="E13" s="90"/>
      <c r="F13" s="90"/>
      <c r="G13" s="90"/>
      <c r="H13" s="90"/>
      <c r="I13" s="90"/>
    </row>
    <row r="14" spans="2:14" ht="13.9" customHeight="1">
      <c r="B14" s="90"/>
      <c r="C14" s="106"/>
      <c r="D14" s="106"/>
      <c r="E14" s="106"/>
      <c r="F14" s="106"/>
      <c r="G14" s="106"/>
      <c r="H14" s="106"/>
      <c r="I14" s="90"/>
    </row>
    <row r="15" spans="2:14" ht="13.9" customHeight="1">
      <c r="B15" s="90"/>
      <c r="C15" s="106"/>
      <c r="D15" s="106"/>
      <c r="E15" s="106"/>
      <c r="F15" s="106"/>
      <c r="G15" s="106"/>
      <c r="H15" s="106"/>
      <c r="I15" s="90"/>
    </row>
    <row r="16" spans="2:14" ht="13.9" customHeight="1">
      <c r="B16" s="90"/>
      <c r="C16" s="106"/>
      <c r="D16" s="106"/>
      <c r="E16" s="106"/>
      <c r="F16" s="106"/>
      <c r="G16" s="106"/>
      <c r="H16" s="106"/>
      <c r="I16" s="90"/>
    </row>
    <row r="17" spans="2:9" ht="13.9" customHeight="1">
      <c r="B17" s="90"/>
      <c r="C17" s="106"/>
      <c r="D17" s="106"/>
      <c r="E17" s="106"/>
      <c r="F17" s="106"/>
      <c r="G17" s="106"/>
      <c r="H17" s="106"/>
      <c r="I17" s="90"/>
    </row>
    <row r="18" spans="2:9" ht="13.9" customHeight="1">
      <c r="B18" s="90"/>
      <c r="C18" s="106"/>
      <c r="D18" s="106"/>
      <c r="E18" s="106"/>
      <c r="F18" s="106"/>
      <c r="G18" s="106"/>
      <c r="H18" s="106"/>
      <c r="I18" s="90"/>
    </row>
    <row r="19" spans="2:9" ht="13.9" customHeight="1">
      <c r="B19" s="90"/>
      <c r="C19" s="106"/>
      <c r="D19" s="106"/>
      <c r="E19" s="106"/>
      <c r="F19" s="106"/>
      <c r="G19" s="106"/>
      <c r="H19" s="106"/>
      <c r="I19" s="90"/>
    </row>
    <row r="20" spans="2:9" ht="13.9" customHeight="1">
      <c r="B20" s="90"/>
      <c r="C20" s="106"/>
      <c r="D20" s="106"/>
      <c r="E20" s="106"/>
      <c r="F20" s="106"/>
      <c r="G20" s="106"/>
      <c r="H20" s="106"/>
      <c r="I20" s="90"/>
    </row>
    <row r="21" spans="2:9" ht="13.9" customHeight="1">
      <c r="B21" s="90"/>
      <c r="C21" s="106"/>
      <c r="D21" s="106"/>
      <c r="E21" s="106"/>
      <c r="F21" s="106"/>
      <c r="G21" s="106"/>
      <c r="H21" s="106"/>
      <c r="I21" s="90"/>
    </row>
    <row r="22" spans="2:9" ht="13.9" customHeight="1">
      <c r="B22" s="90"/>
      <c r="C22" s="106"/>
      <c r="D22" s="106"/>
      <c r="E22" s="106"/>
      <c r="F22" s="106"/>
      <c r="G22" s="106"/>
      <c r="H22" s="106"/>
      <c r="I22" s="90"/>
    </row>
    <row r="23" spans="2:9">
      <c r="B23" s="90"/>
      <c r="C23" s="90"/>
      <c r="D23" s="90"/>
      <c r="E23" s="90"/>
      <c r="F23" s="90"/>
      <c r="G23" s="90"/>
      <c r="H23" s="90"/>
      <c r="I23" s="90"/>
    </row>
  </sheetData>
  <sheetProtection formatCells="0" insertRows="0" deleteRows="0"/>
  <customSheetViews>
    <customSheetView guid="{C0B37949-AEE7-4025-9C63-13C9CCCA9BBA}" scale="55" showPageBreaks="1" showGridLines="0" printArea="1" view="pageBreakPreview">
      <pane ySplit="2" topLeftCell="A3" activePane="bottomLeft" state="frozen"/>
      <selection pane="bottomLeft" activeCell="B3" sqref="B3"/>
      <colBreaks count="1" manualBreakCount="1">
        <brk id="5" min="2" max="116" man="1"/>
      </colBreaks>
      <pageMargins left="0.59055118110236227" right="0.59055118110236227" top="0.78740157480314965" bottom="0.39370078740157483" header="0.19685039370078741" footer="0.19685039370078741"/>
      <printOptions horizontalCentered="1"/>
      <pageSetup paperSize="9" scale="50" fitToHeight="3" pageOrder="overThenDown" orientation="portrait" blackAndWhite="1" r:id="rId1"/>
      <headerFooter>
        <oddFooter>&amp;C&amp;"ＭＳ 明朝,標準"&amp;14- &amp;P-3 -</oddFooter>
      </headerFooter>
    </customSheetView>
  </customSheetViews>
  <phoneticPr fontId="34"/>
  <printOptions horizontalCentered="1"/>
  <pageMargins left="0.59055118110236227" right="0.59055118110236227" top="0.78740157480314965" bottom="0.39370078740157483" header="0.19685039370078741" footer="0.19685039370078741"/>
  <pageSetup paperSize="9" fitToHeight="3" pageOrder="overThenDown" orientation="portrait" blackAndWhite="1" r:id="rId2"/>
  <headerFooter>
    <oddFooter>&amp;C&amp;"ＭＳ 明朝,標準"&amp;7- &amp;P-3 -</oddFooter>
  </headerFooter>
  <colBreaks count="1" manualBreakCount="1">
    <brk id="5" min="2" max="116" man="1"/>
  </colBreaks>
  <drawing r:id="rId3"/>
  <legacyDrawing r:id="rId4"/>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23">
    <tabColor rgb="FF00B050"/>
  </sheetPr>
  <dimension ref="B1:AG491"/>
  <sheetViews>
    <sheetView workbookViewId="0"/>
  </sheetViews>
  <sheetFormatPr defaultColWidth="9.33203125" defaultRowHeight="13.5" customHeight="1"/>
  <cols>
    <col min="1" max="2" width="1.77734375" style="111" customWidth="1"/>
    <col min="3" max="5" width="6.6640625" style="111" customWidth="1"/>
    <col min="6" max="6" width="19" style="111" customWidth="1"/>
    <col min="7" max="7" width="10.77734375" style="111" customWidth="1"/>
    <col min="8" max="20" width="9.77734375" style="111" customWidth="1"/>
    <col min="21" max="21" width="35.77734375" style="111" customWidth="1"/>
    <col min="22" max="22" width="1.77734375" style="111" customWidth="1"/>
    <col min="23" max="23" width="20.44140625" style="111" bestFit="1" customWidth="1"/>
    <col min="24" max="30" width="4.77734375" style="111" customWidth="1"/>
    <col min="31" max="16384" width="9.33203125" style="111"/>
  </cols>
  <sheetData>
    <row r="1" spans="2:28" ht="13.5" customHeight="1">
      <c r="B1" s="107" t="s">
        <v>90</v>
      </c>
      <c r="J1" s="89"/>
      <c r="K1" s="88"/>
    </row>
    <row r="2" spans="2:28" ht="47.25" customHeight="1"/>
    <row r="3" spans="2:28" s="124" customFormat="1" ht="13.5" customHeight="1">
      <c r="B3" s="123"/>
      <c r="C3" s="109" t="s">
        <v>31</v>
      </c>
      <c r="D3" s="109"/>
      <c r="E3" s="109"/>
      <c r="F3" s="109"/>
      <c r="G3" s="109"/>
      <c r="H3" s="38"/>
      <c r="I3" s="123"/>
      <c r="J3" s="123"/>
      <c r="K3" s="123"/>
      <c r="L3" s="123"/>
      <c r="M3" s="123"/>
      <c r="N3" s="123"/>
      <c r="O3" s="123"/>
      <c r="P3" s="123"/>
      <c r="Q3" s="123"/>
      <c r="R3" s="123"/>
      <c r="S3" s="123"/>
      <c r="T3" s="123"/>
      <c r="U3" s="123"/>
      <c r="V3" s="123"/>
    </row>
    <row r="4" spans="2:28" s="124" customFormat="1" ht="13.5" customHeight="1">
      <c r="B4" s="123"/>
      <c r="C4" s="112" t="s">
        <v>550</v>
      </c>
      <c r="D4" s="112"/>
      <c r="E4" s="112"/>
      <c r="F4" s="112"/>
      <c r="G4" s="480" t="e">
        <f>#REF!</f>
        <v>#REF!</v>
      </c>
      <c r="H4" s="112"/>
      <c r="I4" s="123"/>
      <c r="J4" s="123"/>
      <c r="K4" s="123"/>
      <c r="L4" s="123"/>
      <c r="M4" s="123"/>
      <c r="N4" s="123"/>
      <c r="O4" s="123"/>
      <c r="P4" s="123"/>
      <c r="Q4" s="123"/>
      <c r="R4" s="123"/>
      <c r="S4" s="123"/>
      <c r="T4" s="123"/>
      <c r="U4" s="123"/>
      <c r="V4" s="123"/>
    </row>
    <row r="5" spans="2:28" s="124" customFormat="1" ht="13.5" customHeight="1">
      <c r="B5" s="123"/>
      <c r="C5" s="116" t="s">
        <v>8</v>
      </c>
      <c r="D5" s="123"/>
      <c r="E5" s="125" t="s">
        <v>122</v>
      </c>
      <c r="F5" s="125"/>
      <c r="G5" s="125"/>
      <c r="H5" s="123"/>
      <c r="I5" s="123"/>
      <c r="J5" s="123"/>
      <c r="K5" s="123"/>
      <c r="L5" s="123"/>
      <c r="M5" s="123"/>
      <c r="N5" s="123"/>
      <c r="O5" s="123"/>
      <c r="P5" s="123"/>
      <c r="Q5" s="123"/>
      <c r="R5" s="126"/>
      <c r="S5" s="123"/>
      <c r="T5" s="126"/>
      <c r="U5" s="123"/>
      <c r="V5" s="123"/>
    </row>
    <row r="6" spans="2:28" s="124" customFormat="1" ht="13.5" customHeight="1">
      <c r="B6" s="123"/>
      <c r="C6" s="705" t="s">
        <v>33</v>
      </c>
      <c r="D6" s="706"/>
      <c r="E6" s="707"/>
      <c r="F6" s="731" t="s">
        <v>551</v>
      </c>
      <c r="G6" s="731" t="s">
        <v>219</v>
      </c>
      <c r="H6" s="117" t="s">
        <v>34</v>
      </c>
      <c r="I6" s="118"/>
      <c r="J6" s="118"/>
      <c r="K6" s="118"/>
      <c r="L6" s="118"/>
      <c r="M6" s="119"/>
      <c r="N6" s="144" t="s">
        <v>35</v>
      </c>
      <c r="O6" s="118"/>
      <c r="P6" s="118"/>
      <c r="Q6" s="118"/>
      <c r="R6" s="118"/>
      <c r="S6" s="119"/>
      <c r="T6" s="734" t="s">
        <v>77</v>
      </c>
      <c r="U6" s="734" t="s">
        <v>78</v>
      </c>
      <c r="V6" s="123"/>
      <c r="W6" s="88" t="s">
        <v>25</v>
      </c>
      <c r="X6" s="111"/>
      <c r="Y6" s="111"/>
      <c r="Z6" s="111"/>
      <c r="AA6" s="128" t="str">
        <f>IF(COUNT(H9:U42)&gt;0,"○","")</f>
        <v/>
      </c>
      <c r="AB6" s="120" t="s">
        <v>158</v>
      </c>
    </row>
    <row r="7" spans="2:28" s="124" customFormat="1" ht="13.5" customHeight="1">
      <c r="B7" s="123"/>
      <c r="C7" s="708"/>
      <c r="D7" s="709"/>
      <c r="E7" s="710"/>
      <c r="F7" s="732"/>
      <c r="G7" s="732"/>
      <c r="H7" s="4" t="s">
        <v>13</v>
      </c>
      <c r="I7" s="4" t="s">
        <v>14</v>
      </c>
      <c r="J7" s="4" t="s">
        <v>15</v>
      </c>
      <c r="K7" s="4" t="s">
        <v>16</v>
      </c>
      <c r="L7" s="4" t="s">
        <v>17</v>
      </c>
      <c r="M7" s="4" t="s">
        <v>18</v>
      </c>
      <c r="N7" s="4" t="s">
        <v>19</v>
      </c>
      <c r="O7" s="4" t="s">
        <v>20</v>
      </c>
      <c r="P7" s="4" t="s">
        <v>21</v>
      </c>
      <c r="Q7" s="4" t="s">
        <v>22</v>
      </c>
      <c r="R7" s="4" t="s">
        <v>23</v>
      </c>
      <c r="S7" s="4" t="s">
        <v>24</v>
      </c>
      <c r="T7" s="735"/>
      <c r="U7" s="735"/>
      <c r="V7" s="123"/>
      <c r="W7" s="88" t="s">
        <v>94</v>
      </c>
      <c r="X7" s="111"/>
      <c r="Y7" s="111"/>
      <c r="Z7" s="111"/>
    </row>
    <row r="8" spans="2:28" s="124" customFormat="1" ht="13.5" customHeight="1">
      <c r="B8" s="123"/>
      <c r="C8" s="711"/>
      <c r="D8" s="712"/>
      <c r="E8" s="713"/>
      <c r="F8" s="733"/>
      <c r="G8" s="733"/>
      <c r="H8" s="127" t="e">
        <f>"（"&amp;MID(#REF!,2,2)&amp;")"</f>
        <v>#REF!</v>
      </c>
      <c r="I8" s="127" t="e">
        <f>"（"&amp;MID(#REF!,2,2)&amp;")"</f>
        <v>#REF!</v>
      </c>
      <c r="J8" s="127" t="e">
        <f>"（"&amp;MID(#REF!,2,2)&amp;")"</f>
        <v>#REF!</v>
      </c>
      <c r="K8" s="127" t="e">
        <f>"（"&amp;MID(#REF!,2,2)&amp;")"</f>
        <v>#REF!</v>
      </c>
      <c r="L8" s="127" t="e">
        <f>"（"&amp;MID(#REF!,2,2)&amp;")"</f>
        <v>#REF!</v>
      </c>
      <c r="M8" s="127" t="e">
        <f>"（"&amp;MID(#REF!,2,2)&amp;")"</f>
        <v>#REF!</v>
      </c>
      <c r="N8" s="127" t="e">
        <f>"（"&amp;MID(#REF!,2,2)&amp;")"</f>
        <v>#REF!</v>
      </c>
      <c r="O8" s="127" t="e">
        <f>"（"&amp;MID(#REF!,2,2)&amp;")"</f>
        <v>#REF!</v>
      </c>
      <c r="P8" s="127" t="e">
        <f>"（"&amp;MID(#REF!,2,2)&amp;")"</f>
        <v>#REF!</v>
      </c>
      <c r="Q8" s="127" t="e">
        <f>"（"&amp;MID(#REF!,2,2)&amp;")"</f>
        <v>#REF!</v>
      </c>
      <c r="R8" s="127" t="e">
        <f>"（"&amp;MID(#REF!,2,2)&amp;")"</f>
        <v>#REF!</v>
      </c>
      <c r="S8" s="127" t="e">
        <f>"（"&amp;MID(#REF!,2,2)&amp;")"</f>
        <v>#REF!</v>
      </c>
      <c r="T8" s="736"/>
      <c r="U8" s="736"/>
      <c r="V8" s="123"/>
      <c r="W8" s="88"/>
      <c r="X8" s="111"/>
      <c r="Y8" s="111"/>
      <c r="Z8" s="111"/>
      <c r="AA8" s="137"/>
      <c r="AB8" s="120" t="s">
        <v>158</v>
      </c>
    </row>
    <row r="9" spans="2:28" s="130" customFormat="1" ht="13.5" customHeight="1">
      <c r="B9" s="129"/>
      <c r="C9" s="714"/>
      <c r="D9" s="715"/>
      <c r="E9" s="716"/>
      <c r="F9" s="729"/>
      <c r="G9" s="730"/>
      <c r="H9" s="146"/>
      <c r="I9" s="146"/>
      <c r="J9" s="147"/>
      <c r="K9" s="147"/>
      <c r="L9" s="147"/>
      <c r="M9" s="147"/>
      <c r="N9" s="147"/>
      <c r="O9" s="147"/>
      <c r="P9" s="147"/>
      <c r="Q9" s="147"/>
      <c r="R9" s="147"/>
      <c r="S9" s="147"/>
      <c r="T9" s="741"/>
      <c r="U9" s="737"/>
      <c r="V9" s="129"/>
      <c r="W9" s="148"/>
      <c r="X9" s="148"/>
      <c r="Y9" s="148"/>
      <c r="Z9" s="148"/>
      <c r="AA9" s="138"/>
      <c r="AB9" s="139" t="s">
        <v>155</v>
      </c>
    </row>
    <row r="10" spans="2:28" s="130" customFormat="1" ht="13.5" customHeight="1">
      <c r="B10" s="129"/>
      <c r="C10" s="717"/>
      <c r="D10" s="718"/>
      <c r="E10" s="719"/>
      <c r="F10" s="724"/>
      <c r="G10" s="726"/>
      <c r="H10" s="149"/>
      <c r="I10" s="149"/>
      <c r="J10" s="149"/>
      <c r="K10" s="149"/>
      <c r="L10" s="149"/>
      <c r="M10" s="149"/>
      <c r="N10" s="149"/>
      <c r="O10" s="149"/>
      <c r="P10" s="149"/>
      <c r="Q10" s="149"/>
      <c r="R10" s="149"/>
      <c r="S10" s="149"/>
      <c r="T10" s="742"/>
      <c r="U10" s="738"/>
      <c r="V10" s="129"/>
      <c r="W10" s="148"/>
      <c r="X10" s="148"/>
      <c r="Y10" s="148"/>
      <c r="Z10" s="148"/>
      <c r="AA10" s="140" t="s">
        <v>109</v>
      </c>
      <c r="AB10" s="141" t="str">
        <f>AA6</f>
        <v/>
      </c>
    </row>
    <row r="11" spans="2:28" s="130" customFormat="1" ht="13.5" customHeight="1">
      <c r="B11" s="129"/>
      <c r="C11" s="717"/>
      <c r="D11" s="718"/>
      <c r="E11" s="719"/>
      <c r="F11" s="723"/>
      <c r="G11" s="725"/>
      <c r="H11" s="150"/>
      <c r="I11" s="150"/>
      <c r="J11" s="151"/>
      <c r="K11" s="151"/>
      <c r="L11" s="151"/>
      <c r="M11" s="151"/>
      <c r="N11" s="151"/>
      <c r="O11" s="151"/>
      <c r="P11" s="151"/>
      <c r="Q11" s="151"/>
      <c r="R11" s="151"/>
      <c r="S11" s="151"/>
      <c r="T11" s="742"/>
      <c r="U11" s="739"/>
      <c r="V11" s="129"/>
      <c r="W11" s="148"/>
      <c r="X11" s="148"/>
      <c r="Y11" s="148"/>
      <c r="Z11" s="148"/>
      <c r="AA11" s="140" t="s">
        <v>103</v>
      </c>
      <c r="AB11" s="141" t="str">
        <f>AA54</f>
        <v/>
      </c>
    </row>
    <row r="12" spans="2:28" s="130" customFormat="1" ht="13.5" customHeight="1">
      <c r="B12" s="129"/>
      <c r="C12" s="717"/>
      <c r="D12" s="718"/>
      <c r="E12" s="719"/>
      <c r="F12" s="724"/>
      <c r="G12" s="726"/>
      <c r="H12" s="149"/>
      <c r="I12" s="149"/>
      <c r="J12" s="149"/>
      <c r="K12" s="149"/>
      <c r="L12" s="149"/>
      <c r="M12" s="149"/>
      <c r="N12" s="149"/>
      <c r="O12" s="149"/>
      <c r="P12" s="149"/>
      <c r="Q12" s="149"/>
      <c r="R12" s="149"/>
      <c r="S12" s="149"/>
      <c r="T12" s="742"/>
      <c r="U12" s="738"/>
      <c r="V12" s="129"/>
      <c r="W12" s="148"/>
      <c r="X12" s="148"/>
      <c r="Y12" s="148"/>
      <c r="Z12" s="148"/>
      <c r="AA12" s="140" t="s">
        <v>104</v>
      </c>
      <c r="AB12" s="141" t="str">
        <f>AA102</f>
        <v/>
      </c>
    </row>
    <row r="13" spans="2:28" s="130" customFormat="1" ht="13.5" customHeight="1">
      <c r="B13" s="129"/>
      <c r="C13" s="717"/>
      <c r="D13" s="718"/>
      <c r="E13" s="719"/>
      <c r="F13" s="723"/>
      <c r="G13" s="725"/>
      <c r="H13" s="150"/>
      <c r="I13" s="150"/>
      <c r="J13" s="151"/>
      <c r="K13" s="151"/>
      <c r="L13" s="151"/>
      <c r="M13" s="151"/>
      <c r="N13" s="151"/>
      <c r="O13" s="151"/>
      <c r="P13" s="151"/>
      <c r="Q13" s="151"/>
      <c r="R13" s="151"/>
      <c r="S13" s="151"/>
      <c r="T13" s="742"/>
      <c r="U13" s="739"/>
      <c r="V13" s="129"/>
      <c r="W13" s="148"/>
      <c r="X13" s="148"/>
      <c r="Y13" s="148"/>
      <c r="Z13" s="148"/>
      <c r="AA13" s="140" t="s">
        <v>105</v>
      </c>
      <c r="AB13" s="141" t="str">
        <f>AA150</f>
        <v/>
      </c>
    </row>
    <row r="14" spans="2:28" s="130" customFormat="1" ht="13.5" customHeight="1">
      <c r="B14" s="129"/>
      <c r="C14" s="720"/>
      <c r="D14" s="721"/>
      <c r="E14" s="722"/>
      <c r="F14" s="727"/>
      <c r="G14" s="728"/>
      <c r="H14" s="149"/>
      <c r="I14" s="149"/>
      <c r="J14" s="149"/>
      <c r="K14" s="149"/>
      <c r="L14" s="149"/>
      <c r="M14" s="149"/>
      <c r="N14" s="149"/>
      <c r="O14" s="149"/>
      <c r="P14" s="149"/>
      <c r="Q14" s="149"/>
      <c r="R14" s="149"/>
      <c r="S14" s="149"/>
      <c r="T14" s="742"/>
      <c r="U14" s="740"/>
      <c r="V14" s="129"/>
      <c r="W14" s="148"/>
      <c r="X14" s="148"/>
      <c r="Y14" s="148"/>
      <c r="Z14" s="148"/>
      <c r="AA14" s="140" t="s">
        <v>106</v>
      </c>
      <c r="AB14" s="141" t="str">
        <f>AA198</f>
        <v/>
      </c>
    </row>
    <row r="15" spans="2:28" s="130" customFormat="1" ht="13.5" customHeight="1">
      <c r="B15" s="129"/>
      <c r="C15" s="714"/>
      <c r="D15" s="715"/>
      <c r="E15" s="716"/>
      <c r="F15" s="729"/>
      <c r="G15" s="730"/>
      <c r="H15" s="146"/>
      <c r="I15" s="146"/>
      <c r="J15" s="147"/>
      <c r="K15" s="147"/>
      <c r="L15" s="147"/>
      <c r="M15" s="147"/>
      <c r="N15" s="147"/>
      <c r="O15" s="147"/>
      <c r="P15" s="147"/>
      <c r="Q15" s="147"/>
      <c r="R15" s="147"/>
      <c r="S15" s="147"/>
      <c r="T15" s="742"/>
      <c r="U15" s="737"/>
      <c r="V15" s="129"/>
      <c r="W15" s="148"/>
      <c r="X15" s="148"/>
      <c r="Y15" s="148"/>
      <c r="Z15" s="148"/>
      <c r="AA15" s="140" t="s">
        <v>107</v>
      </c>
      <c r="AB15" s="141" t="str">
        <f>AA246</f>
        <v/>
      </c>
    </row>
    <row r="16" spans="2:28" s="130" customFormat="1" ht="13.5" customHeight="1">
      <c r="B16" s="129"/>
      <c r="C16" s="717"/>
      <c r="D16" s="718"/>
      <c r="E16" s="719"/>
      <c r="F16" s="724"/>
      <c r="G16" s="726"/>
      <c r="H16" s="149"/>
      <c r="I16" s="149"/>
      <c r="J16" s="149"/>
      <c r="K16" s="149"/>
      <c r="L16" s="149"/>
      <c r="M16" s="149"/>
      <c r="N16" s="149"/>
      <c r="O16" s="149"/>
      <c r="P16" s="149"/>
      <c r="Q16" s="149"/>
      <c r="R16" s="149"/>
      <c r="S16" s="149"/>
      <c r="T16" s="742"/>
      <c r="U16" s="738"/>
      <c r="V16" s="129"/>
      <c r="W16" s="148"/>
      <c r="X16" s="148"/>
      <c r="Y16" s="148"/>
      <c r="Z16" s="148"/>
      <c r="AA16" s="140" t="s">
        <v>110</v>
      </c>
      <c r="AB16" s="141" t="str">
        <f>AA294</f>
        <v/>
      </c>
    </row>
    <row r="17" spans="2:32" s="130" customFormat="1" ht="13.5" customHeight="1">
      <c r="B17" s="129"/>
      <c r="C17" s="717"/>
      <c r="D17" s="718"/>
      <c r="E17" s="719"/>
      <c r="F17" s="723"/>
      <c r="G17" s="725"/>
      <c r="H17" s="150"/>
      <c r="I17" s="150"/>
      <c r="J17" s="151"/>
      <c r="K17" s="151"/>
      <c r="L17" s="151"/>
      <c r="M17" s="151"/>
      <c r="N17" s="151"/>
      <c r="O17" s="151"/>
      <c r="P17" s="151"/>
      <c r="Q17" s="151"/>
      <c r="R17" s="151"/>
      <c r="S17" s="151"/>
      <c r="T17" s="742"/>
      <c r="U17" s="739"/>
      <c r="V17" s="129"/>
      <c r="W17" s="148"/>
      <c r="X17" s="148"/>
      <c r="Y17" s="148"/>
      <c r="Z17" s="148"/>
      <c r="AA17" s="140" t="s">
        <v>111</v>
      </c>
      <c r="AB17" s="141" t="str">
        <f>AA342</f>
        <v/>
      </c>
    </row>
    <row r="18" spans="2:32" s="130" customFormat="1" ht="13.5" customHeight="1">
      <c r="B18" s="129"/>
      <c r="C18" s="717"/>
      <c r="D18" s="718"/>
      <c r="E18" s="719"/>
      <c r="F18" s="724"/>
      <c r="G18" s="726"/>
      <c r="H18" s="149"/>
      <c r="I18" s="149"/>
      <c r="J18" s="149"/>
      <c r="K18" s="149"/>
      <c r="L18" s="149"/>
      <c r="M18" s="149"/>
      <c r="N18" s="149"/>
      <c r="O18" s="149"/>
      <c r="P18" s="149"/>
      <c r="Q18" s="149"/>
      <c r="R18" s="149"/>
      <c r="S18" s="149"/>
      <c r="T18" s="742"/>
      <c r="U18" s="738"/>
      <c r="V18" s="129"/>
      <c r="W18" s="148"/>
      <c r="X18" s="148"/>
      <c r="Y18" s="148"/>
      <c r="Z18" s="148"/>
      <c r="AA18" s="140" t="s">
        <v>112</v>
      </c>
      <c r="AB18" s="141" t="str">
        <f>AA390</f>
        <v/>
      </c>
      <c r="AC18" s="148"/>
      <c r="AD18" s="148"/>
      <c r="AE18" s="148"/>
      <c r="AF18" s="148"/>
    </row>
    <row r="19" spans="2:32" s="130" customFormat="1" ht="13.5" customHeight="1">
      <c r="B19" s="129"/>
      <c r="C19" s="717"/>
      <c r="D19" s="718"/>
      <c r="E19" s="719"/>
      <c r="F19" s="723"/>
      <c r="G19" s="725"/>
      <c r="H19" s="150"/>
      <c r="I19" s="150"/>
      <c r="J19" s="151"/>
      <c r="K19" s="151"/>
      <c r="L19" s="151"/>
      <c r="M19" s="151"/>
      <c r="N19" s="151"/>
      <c r="O19" s="151"/>
      <c r="P19" s="151"/>
      <c r="Q19" s="151"/>
      <c r="R19" s="151"/>
      <c r="S19" s="151"/>
      <c r="T19" s="742"/>
      <c r="U19" s="739"/>
      <c r="V19" s="129"/>
      <c r="W19" s="148"/>
      <c r="X19" s="148"/>
      <c r="Y19" s="148"/>
      <c r="Z19" s="148"/>
      <c r="AA19" s="140" t="s">
        <v>113</v>
      </c>
      <c r="AB19" s="141" t="str">
        <f>AA438</f>
        <v/>
      </c>
      <c r="AC19" s="148"/>
      <c r="AD19" s="148"/>
      <c r="AE19" s="148"/>
      <c r="AF19" s="148"/>
    </row>
    <row r="20" spans="2:32" s="130" customFormat="1" ht="13.5" customHeight="1">
      <c r="B20" s="129"/>
      <c r="C20" s="720"/>
      <c r="D20" s="721"/>
      <c r="E20" s="722"/>
      <c r="F20" s="727"/>
      <c r="G20" s="728"/>
      <c r="H20" s="149"/>
      <c r="I20" s="149"/>
      <c r="J20" s="149"/>
      <c r="K20" s="149"/>
      <c r="L20" s="149"/>
      <c r="M20" s="149"/>
      <c r="N20" s="149"/>
      <c r="O20" s="149"/>
      <c r="P20" s="149"/>
      <c r="Q20" s="149"/>
      <c r="R20" s="149"/>
      <c r="S20" s="149"/>
      <c r="T20" s="742"/>
      <c r="U20" s="740"/>
      <c r="V20" s="129"/>
      <c r="W20" s="148"/>
      <c r="X20" s="148"/>
      <c r="Y20" s="148"/>
      <c r="Z20" s="148"/>
      <c r="AA20" s="148"/>
      <c r="AB20" s="148"/>
      <c r="AC20" s="148"/>
      <c r="AD20" s="148"/>
      <c r="AE20" s="148"/>
      <c r="AF20" s="148"/>
    </row>
    <row r="21" spans="2:32" s="130" customFormat="1" ht="13.5" customHeight="1">
      <c r="B21" s="129"/>
      <c r="C21" s="714"/>
      <c r="D21" s="715"/>
      <c r="E21" s="716"/>
      <c r="F21" s="729"/>
      <c r="G21" s="730"/>
      <c r="H21" s="146"/>
      <c r="I21" s="146"/>
      <c r="J21" s="147"/>
      <c r="K21" s="147"/>
      <c r="L21" s="147"/>
      <c r="M21" s="147"/>
      <c r="N21" s="147"/>
      <c r="O21" s="147"/>
      <c r="P21" s="147"/>
      <c r="Q21" s="147"/>
      <c r="R21" s="147"/>
      <c r="S21" s="147"/>
      <c r="T21" s="742"/>
      <c r="U21" s="737"/>
      <c r="V21" s="129"/>
      <c r="W21" s="148"/>
      <c r="X21" s="148"/>
      <c r="Y21" s="148"/>
      <c r="Z21" s="148"/>
      <c r="AA21" s="148"/>
      <c r="AB21" s="148"/>
      <c r="AC21" s="148"/>
      <c r="AD21" s="148"/>
      <c r="AE21" s="148"/>
      <c r="AF21" s="148"/>
    </row>
    <row r="22" spans="2:32" s="130" customFormat="1" ht="13.5" customHeight="1">
      <c r="B22" s="129"/>
      <c r="C22" s="717"/>
      <c r="D22" s="718"/>
      <c r="E22" s="719"/>
      <c r="F22" s="724"/>
      <c r="G22" s="726"/>
      <c r="H22" s="149"/>
      <c r="I22" s="149"/>
      <c r="J22" s="149"/>
      <c r="K22" s="149"/>
      <c r="L22" s="149"/>
      <c r="M22" s="149"/>
      <c r="N22" s="149"/>
      <c r="O22" s="149"/>
      <c r="P22" s="149"/>
      <c r="Q22" s="149"/>
      <c r="R22" s="149"/>
      <c r="S22" s="149"/>
      <c r="T22" s="742"/>
      <c r="U22" s="738"/>
      <c r="V22" s="129"/>
      <c r="W22" s="148"/>
      <c r="X22" s="148"/>
      <c r="Y22" s="148"/>
      <c r="Z22" s="148"/>
      <c r="AA22" s="148"/>
      <c r="AB22" s="148"/>
      <c r="AC22" s="148"/>
      <c r="AD22" s="148"/>
      <c r="AE22" s="148"/>
      <c r="AF22" s="148"/>
    </row>
    <row r="23" spans="2:32" s="130" customFormat="1" ht="13.5" customHeight="1">
      <c r="B23" s="129"/>
      <c r="C23" s="717"/>
      <c r="D23" s="718"/>
      <c r="E23" s="719"/>
      <c r="F23" s="723"/>
      <c r="G23" s="725"/>
      <c r="H23" s="150"/>
      <c r="I23" s="150"/>
      <c r="J23" s="151"/>
      <c r="K23" s="151"/>
      <c r="L23" s="151"/>
      <c r="M23" s="151"/>
      <c r="N23" s="151"/>
      <c r="O23" s="151"/>
      <c r="P23" s="151"/>
      <c r="Q23" s="151"/>
      <c r="R23" s="151"/>
      <c r="S23" s="151"/>
      <c r="T23" s="742"/>
      <c r="U23" s="739"/>
      <c r="V23" s="129"/>
      <c r="W23" s="148"/>
      <c r="X23" s="148"/>
      <c r="Y23" s="148"/>
      <c r="Z23" s="148"/>
      <c r="AA23" s="148"/>
      <c r="AB23" s="148"/>
      <c r="AC23" s="148"/>
      <c r="AD23" s="148"/>
      <c r="AE23" s="148"/>
      <c r="AF23" s="148"/>
    </row>
    <row r="24" spans="2:32" s="130" customFormat="1" ht="13.5" customHeight="1">
      <c r="B24" s="129"/>
      <c r="C24" s="717"/>
      <c r="D24" s="718"/>
      <c r="E24" s="719"/>
      <c r="F24" s="724"/>
      <c r="G24" s="726"/>
      <c r="H24" s="149"/>
      <c r="I24" s="149"/>
      <c r="J24" s="149"/>
      <c r="K24" s="149"/>
      <c r="L24" s="149"/>
      <c r="M24" s="149"/>
      <c r="N24" s="149"/>
      <c r="O24" s="149"/>
      <c r="P24" s="149"/>
      <c r="Q24" s="149"/>
      <c r="R24" s="149"/>
      <c r="S24" s="149"/>
      <c r="T24" s="742"/>
      <c r="U24" s="738"/>
      <c r="V24" s="129"/>
      <c r="W24" s="148"/>
      <c r="X24" s="148"/>
      <c r="Y24" s="148"/>
      <c r="Z24" s="148"/>
      <c r="AA24" s="148"/>
      <c r="AB24" s="148"/>
      <c r="AC24" s="148"/>
      <c r="AD24" s="148"/>
      <c r="AE24" s="148"/>
      <c r="AF24" s="148"/>
    </row>
    <row r="25" spans="2:32" s="130" customFormat="1" ht="13.5" customHeight="1">
      <c r="B25" s="129"/>
      <c r="C25" s="717"/>
      <c r="D25" s="718"/>
      <c r="E25" s="719"/>
      <c r="F25" s="723"/>
      <c r="G25" s="725"/>
      <c r="H25" s="150"/>
      <c r="I25" s="150"/>
      <c r="J25" s="151"/>
      <c r="K25" s="151"/>
      <c r="L25" s="151"/>
      <c r="M25" s="151"/>
      <c r="N25" s="151"/>
      <c r="O25" s="151"/>
      <c r="P25" s="151"/>
      <c r="Q25" s="151"/>
      <c r="R25" s="151"/>
      <c r="S25" s="151"/>
      <c r="T25" s="742"/>
      <c r="U25" s="739"/>
      <c r="V25" s="129"/>
      <c r="W25" s="148"/>
      <c r="X25" s="148"/>
      <c r="Y25" s="148"/>
      <c r="Z25" s="148"/>
      <c r="AA25" s="148"/>
      <c r="AB25" s="148"/>
      <c r="AC25" s="148"/>
      <c r="AD25" s="148"/>
      <c r="AE25" s="148"/>
      <c r="AF25" s="148"/>
    </row>
    <row r="26" spans="2:32" s="130" customFormat="1" ht="13.5" customHeight="1">
      <c r="B26" s="129"/>
      <c r="C26" s="720"/>
      <c r="D26" s="721"/>
      <c r="E26" s="722"/>
      <c r="F26" s="727"/>
      <c r="G26" s="728"/>
      <c r="H26" s="149"/>
      <c r="I26" s="149"/>
      <c r="J26" s="149"/>
      <c r="K26" s="149"/>
      <c r="L26" s="149"/>
      <c r="M26" s="149"/>
      <c r="N26" s="149"/>
      <c r="O26" s="149"/>
      <c r="P26" s="149"/>
      <c r="Q26" s="149"/>
      <c r="R26" s="149"/>
      <c r="S26" s="149"/>
      <c r="T26" s="742"/>
      <c r="U26" s="740"/>
      <c r="V26" s="129"/>
      <c r="W26" s="148"/>
      <c r="X26" s="148"/>
      <c r="Y26" s="148"/>
      <c r="Z26" s="148"/>
      <c r="AA26" s="148"/>
      <c r="AB26" s="148"/>
      <c r="AC26" s="148"/>
      <c r="AD26" s="148"/>
      <c r="AE26" s="148"/>
      <c r="AF26" s="148"/>
    </row>
    <row r="27" spans="2:32" s="130" customFormat="1" ht="13.5" customHeight="1">
      <c r="B27" s="129"/>
      <c r="C27" s="714"/>
      <c r="D27" s="715"/>
      <c r="E27" s="716"/>
      <c r="F27" s="729"/>
      <c r="G27" s="730"/>
      <c r="H27" s="146"/>
      <c r="I27" s="146"/>
      <c r="J27" s="147"/>
      <c r="K27" s="147"/>
      <c r="L27" s="147"/>
      <c r="M27" s="147"/>
      <c r="N27" s="147"/>
      <c r="O27" s="147"/>
      <c r="P27" s="147"/>
      <c r="Q27" s="147"/>
      <c r="R27" s="147"/>
      <c r="S27" s="147"/>
      <c r="T27" s="742"/>
      <c r="U27" s="737"/>
      <c r="V27" s="129"/>
      <c r="W27" s="148"/>
      <c r="X27" s="148"/>
      <c r="Y27" s="148"/>
      <c r="Z27" s="148"/>
      <c r="AA27" s="148"/>
      <c r="AB27" s="148"/>
      <c r="AC27" s="148"/>
      <c r="AD27" s="148"/>
      <c r="AE27" s="148"/>
      <c r="AF27" s="148"/>
    </row>
    <row r="28" spans="2:32" s="130" customFormat="1" ht="13.5" customHeight="1">
      <c r="B28" s="129"/>
      <c r="C28" s="717"/>
      <c r="D28" s="718"/>
      <c r="E28" s="719"/>
      <c r="F28" s="724"/>
      <c r="G28" s="726"/>
      <c r="H28" s="149"/>
      <c r="I28" s="149"/>
      <c r="J28" s="149"/>
      <c r="K28" s="149"/>
      <c r="L28" s="149"/>
      <c r="M28" s="149"/>
      <c r="N28" s="149"/>
      <c r="O28" s="149"/>
      <c r="P28" s="149"/>
      <c r="Q28" s="149"/>
      <c r="R28" s="149"/>
      <c r="S28" s="149"/>
      <c r="T28" s="742"/>
      <c r="U28" s="738"/>
      <c r="V28" s="129"/>
      <c r="W28" s="148"/>
      <c r="X28" s="148"/>
      <c r="Y28" s="148"/>
      <c r="Z28" s="148"/>
      <c r="AA28" s="148"/>
      <c r="AB28" s="148"/>
      <c r="AC28" s="148"/>
      <c r="AD28" s="148"/>
      <c r="AE28" s="148"/>
      <c r="AF28" s="148"/>
    </row>
    <row r="29" spans="2:32" s="130" customFormat="1" ht="13.5" customHeight="1">
      <c r="B29" s="129"/>
      <c r="C29" s="717"/>
      <c r="D29" s="718"/>
      <c r="E29" s="719"/>
      <c r="F29" s="723"/>
      <c r="G29" s="725"/>
      <c r="H29" s="150"/>
      <c r="I29" s="150"/>
      <c r="J29" s="151"/>
      <c r="K29" s="151"/>
      <c r="L29" s="151"/>
      <c r="M29" s="151"/>
      <c r="N29" s="151"/>
      <c r="O29" s="151"/>
      <c r="P29" s="151"/>
      <c r="Q29" s="151"/>
      <c r="R29" s="151"/>
      <c r="S29" s="151"/>
      <c r="T29" s="742"/>
      <c r="U29" s="739"/>
      <c r="V29" s="129"/>
      <c r="W29" s="148"/>
      <c r="X29" s="148"/>
      <c r="Y29" s="148"/>
      <c r="Z29" s="148"/>
      <c r="AA29" s="148"/>
      <c r="AB29" s="148"/>
      <c r="AC29" s="148"/>
      <c r="AD29" s="148"/>
      <c r="AE29" s="148"/>
      <c r="AF29" s="148"/>
    </row>
    <row r="30" spans="2:32" s="130" customFormat="1" ht="13.5" customHeight="1">
      <c r="B30" s="129"/>
      <c r="C30" s="717"/>
      <c r="D30" s="718"/>
      <c r="E30" s="719"/>
      <c r="F30" s="724"/>
      <c r="G30" s="726"/>
      <c r="H30" s="149"/>
      <c r="I30" s="149"/>
      <c r="J30" s="149"/>
      <c r="K30" s="149"/>
      <c r="L30" s="149"/>
      <c r="M30" s="149"/>
      <c r="N30" s="149"/>
      <c r="O30" s="149"/>
      <c r="P30" s="149"/>
      <c r="Q30" s="149"/>
      <c r="R30" s="149"/>
      <c r="S30" s="149"/>
      <c r="T30" s="742"/>
      <c r="U30" s="738"/>
      <c r="V30" s="129"/>
      <c r="W30" s="148"/>
      <c r="X30" s="148"/>
      <c r="Y30" s="148"/>
      <c r="Z30" s="148"/>
      <c r="AA30" s="148"/>
      <c r="AB30" s="148"/>
      <c r="AC30" s="148"/>
      <c r="AD30" s="148"/>
      <c r="AE30" s="148"/>
      <c r="AF30" s="148"/>
    </row>
    <row r="31" spans="2:32" s="130" customFormat="1" ht="13.5" customHeight="1">
      <c r="B31" s="129"/>
      <c r="C31" s="717"/>
      <c r="D31" s="718"/>
      <c r="E31" s="719"/>
      <c r="F31" s="723"/>
      <c r="G31" s="725"/>
      <c r="H31" s="150"/>
      <c r="I31" s="150"/>
      <c r="J31" s="151"/>
      <c r="K31" s="151"/>
      <c r="L31" s="151"/>
      <c r="M31" s="151"/>
      <c r="N31" s="151"/>
      <c r="O31" s="151"/>
      <c r="P31" s="151"/>
      <c r="Q31" s="151"/>
      <c r="R31" s="151"/>
      <c r="S31" s="151"/>
      <c r="T31" s="742"/>
      <c r="U31" s="739"/>
      <c r="V31" s="129"/>
      <c r="W31" s="148"/>
      <c r="X31" s="148"/>
      <c r="Y31" s="148"/>
      <c r="Z31" s="148"/>
      <c r="AA31" s="148"/>
      <c r="AB31" s="148"/>
      <c r="AC31" s="148"/>
      <c r="AD31" s="148"/>
      <c r="AE31" s="148"/>
      <c r="AF31" s="148"/>
    </row>
    <row r="32" spans="2:32" s="130" customFormat="1" ht="13.5" customHeight="1">
      <c r="B32" s="129"/>
      <c r="C32" s="720"/>
      <c r="D32" s="721"/>
      <c r="E32" s="722"/>
      <c r="F32" s="727"/>
      <c r="G32" s="728"/>
      <c r="H32" s="149"/>
      <c r="I32" s="149"/>
      <c r="J32" s="149"/>
      <c r="K32" s="149"/>
      <c r="L32" s="149"/>
      <c r="M32" s="149"/>
      <c r="N32" s="149"/>
      <c r="O32" s="149"/>
      <c r="P32" s="149"/>
      <c r="Q32" s="149"/>
      <c r="R32" s="149"/>
      <c r="S32" s="149"/>
      <c r="T32" s="742"/>
      <c r="U32" s="740"/>
      <c r="V32" s="129"/>
      <c r="W32" s="148"/>
      <c r="X32" s="148"/>
      <c r="Y32" s="148"/>
      <c r="Z32" s="148"/>
      <c r="AA32" s="148"/>
      <c r="AB32" s="148"/>
      <c r="AC32" s="148"/>
      <c r="AD32" s="148"/>
      <c r="AE32" s="148"/>
      <c r="AF32" s="148"/>
    </row>
    <row r="33" spans="2:32" s="130" customFormat="1" ht="13.5" customHeight="1">
      <c r="B33" s="129"/>
      <c r="C33" s="714"/>
      <c r="D33" s="715"/>
      <c r="E33" s="716"/>
      <c r="F33" s="729"/>
      <c r="G33" s="730"/>
      <c r="H33" s="146"/>
      <c r="I33" s="146"/>
      <c r="J33" s="147"/>
      <c r="K33" s="147"/>
      <c r="L33" s="147"/>
      <c r="M33" s="147"/>
      <c r="N33" s="147"/>
      <c r="O33" s="147"/>
      <c r="P33" s="147"/>
      <c r="Q33" s="147"/>
      <c r="R33" s="147"/>
      <c r="S33" s="147"/>
      <c r="T33" s="742"/>
      <c r="U33" s="737"/>
      <c r="V33" s="129"/>
      <c r="W33" s="148"/>
      <c r="X33" s="148"/>
      <c r="Y33" s="148"/>
      <c r="Z33" s="148"/>
      <c r="AA33" s="148"/>
      <c r="AB33" s="148"/>
      <c r="AC33" s="148"/>
      <c r="AD33" s="148"/>
      <c r="AE33" s="148"/>
      <c r="AF33" s="148"/>
    </row>
    <row r="34" spans="2:32" s="130" customFormat="1" ht="13.5" customHeight="1">
      <c r="B34" s="129"/>
      <c r="C34" s="717"/>
      <c r="D34" s="718"/>
      <c r="E34" s="719"/>
      <c r="F34" s="724"/>
      <c r="G34" s="726"/>
      <c r="H34" s="149"/>
      <c r="I34" s="149"/>
      <c r="J34" s="149"/>
      <c r="K34" s="149"/>
      <c r="L34" s="149"/>
      <c r="M34" s="149"/>
      <c r="N34" s="149"/>
      <c r="O34" s="149"/>
      <c r="P34" s="149"/>
      <c r="Q34" s="149"/>
      <c r="R34" s="149"/>
      <c r="S34" s="149"/>
      <c r="T34" s="742"/>
      <c r="U34" s="738"/>
      <c r="V34" s="129"/>
      <c r="W34" s="148"/>
      <c r="X34" s="148"/>
      <c r="Y34" s="148"/>
      <c r="Z34" s="148"/>
      <c r="AA34" s="148"/>
      <c r="AB34" s="148"/>
      <c r="AC34" s="148"/>
      <c r="AD34" s="148"/>
      <c r="AE34" s="148"/>
      <c r="AF34" s="148"/>
    </row>
    <row r="35" spans="2:32" s="130" customFormat="1" ht="13.5" customHeight="1">
      <c r="B35" s="129"/>
      <c r="C35" s="717"/>
      <c r="D35" s="718"/>
      <c r="E35" s="719"/>
      <c r="F35" s="723"/>
      <c r="G35" s="725"/>
      <c r="H35" s="150"/>
      <c r="I35" s="150"/>
      <c r="J35" s="151"/>
      <c r="K35" s="151"/>
      <c r="L35" s="151"/>
      <c r="M35" s="151"/>
      <c r="N35" s="151"/>
      <c r="O35" s="151"/>
      <c r="P35" s="151"/>
      <c r="Q35" s="151"/>
      <c r="R35" s="151"/>
      <c r="S35" s="151"/>
      <c r="T35" s="742"/>
      <c r="U35" s="739"/>
      <c r="V35" s="129"/>
      <c r="W35" s="148"/>
      <c r="X35" s="148"/>
      <c r="Y35" s="148"/>
      <c r="Z35" s="148"/>
      <c r="AA35" s="148"/>
      <c r="AB35" s="148"/>
      <c r="AC35" s="148"/>
      <c r="AD35" s="148"/>
      <c r="AE35" s="148"/>
      <c r="AF35" s="148"/>
    </row>
    <row r="36" spans="2:32" s="130" customFormat="1" ht="13.5" customHeight="1">
      <c r="B36" s="129"/>
      <c r="C36" s="717"/>
      <c r="D36" s="718"/>
      <c r="E36" s="719"/>
      <c r="F36" s="724"/>
      <c r="G36" s="726"/>
      <c r="H36" s="149"/>
      <c r="I36" s="149"/>
      <c r="J36" s="149"/>
      <c r="K36" s="149"/>
      <c r="L36" s="149"/>
      <c r="M36" s="149"/>
      <c r="N36" s="149"/>
      <c r="O36" s="149"/>
      <c r="P36" s="149"/>
      <c r="Q36" s="149"/>
      <c r="R36" s="149"/>
      <c r="S36" s="149"/>
      <c r="T36" s="742"/>
      <c r="U36" s="738"/>
      <c r="V36" s="129"/>
      <c r="W36" s="148"/>
      <c r="X36" s="148"/>
      <c r="Y36" s="148"/>
      <c r="Z36" s="148"/>
      <c r="AA36" s="148"/>
      <c r="AB36" s="148"/>
      <c r="AC36" s="148"/>
      <c r="AD36" s="148"/>
      <c r="AE36" s="148"/>
      <c r="AF36" s="148"/>
    </row>
    <row r="37" spans="2:32" s="130" customFormat="1" ht="13.5" customHeight="1">
      <c r="B37" s="129"/>
      <c r="C37" s="717"/>
      <c r="D37" s="718"/>
      <c r="E37" s="719"/>
      <c r="F37" s="723"/>
      <c r="G37" s="725"/>
      <c r="H37" s="150"/>
      <c r="I37" s="150"/>
      <c r="J37" s="151"/>
      <c r="K37" s="151"/>
      <c r="L37" s="151"/>
      <c r="M37" s="151"/>
      <c r="N37" s="151"/>
      <c r="O37" s="151"/>
      <c r="P37" s="151"/>
      <c r="Q37" s="151"/>
      <c r="R37" s="151"/>
      <c r="S37" s="151"/>
      <c r="T37" s="742"/>
      <c r="U37" s="739"/>
      <c r="V37" s="129"/>
      <c r="W37" s="148"/>
      <c r="X37" s="148"/>
      <c r="Y37" s="148"/>
      <c r="Z37" s="148"/>
      <c r="AA37" s="148"/>
      <c r="AB37" s="148"/>
      <c r="AC37" s="148"/>
      <c r="AD37" s="148"/>
      <c r="AE37" s="148"/>
      <c r="AF37" s="148"/>
    </row>
    <row r="38" spans="2:32" s="130" customFormat="1" ht="13.5" customHeight="1">
      <c r="B38" s="129"/>
      <c r="C38" s="720"/>
      <c r="D38" s="721"/>
      <c r="E38" s="722"/>
      <c r="F38" s="727"/>
      <c r="G38" s="728"/>
      <c r="H38" s="152"/>
      <c r="I38" s="152"/>
      <c r="J38" s="152"/>
      <c r="K38" s="152"/>
      <c r="L38" s="152"/>
      <c r="M38" s="152"/>
      <c r="N38" s="152"/>
      <c r="O38" s="152"/>
      <c r="P38" s="152"/>
      <c r="Q38" s="152"/>
      <c r="R38" s="152"/>
      <c r="S38" s="152"/>
      <c r="T38" s="742"/>
      <c r="U38" s="740"/>
      <c r="V38" s="129"/>
      <c r="W38" s="148"/>
      <c r="X38" s="148"/>
      <c r="Y38" s="148"/>
      <c r="Z38" s="148"/>
      <c r="AA38" s="148"/>
      <c r="AB38" s="148"/>
      <c r="AC38" s="148"/>
      <c r="AD38" s="148"/>
      <c r="AE38" s="148"/>
      <c r="AF38" s="148"/>
    </row>
    <row r="39" spans="2:32" ht="13.5" customHeight="1">
      <c r="B39" s="108"/>
      <c r="C39" s="743" t="s">
        <v>86</v>
      </c>
      <c r="D39" s="746" t="s">
        <v>220</v>
      </c>
      <c r="E39" s="747"/>
      <c r="F39" s="747"/>
      <c r="G39" s="748"/>
      <c r="H39" s="153"/>
      <c r="I39" s="153"/>
      <c r="J39" s="153"/>
      <c r="K39" s="153"/>
      <c r="L39" s="153"/>
      <c r="M39" s="153"/>
      <c r="N39" s="153"/>
      <c r="O39" s="153"/>
      <c r="P39" s="153"/>
      <c r="Q39" s="153"/>
      <c r="R39" s="153"/>
      <c r="S39" s="153"/>
      <c r="T39" s="749"/>
      <c r="U39" s="749"/>
      <c r="V39" s="108"/>
    </row>
    <row r="40" spans="2:32" ht="13.5" customHeight="1">
      <c r="B40" s="108"/>
      <c r="C40" s="744"/>
      <c r="D40" s="746" t="s">
        <v>221</v>
      </c>
      <c r="E40" s="747"/>
      <c r="F40" s="747"/>
      <c r="G40" s="748"/>
      <c r="H40" s="154"/>
      <c r="I40" s="154"/>
      <c r="J40" s="154"/>
      <c r="K40" s="154"/>
      <c r="L40" s="154"/>
      <c r="M40" s="154"/>
      <c r="N40" s="154"/>
      <c r="O40" s="154"/>
      <c r="P40" s="154"/>
      <c r="Q40" s="154"/>
      <c r="R40" s="154"/>
      <c r="S40" s="154"/>
      <c r="T40" s="750"/>
      <c r="U40" s="750"/>
      <c r="V40" s="108"/>
    </row>
    <row r="41" spans="2:32" ht="13.5" customHeight="1">
      <c r="B41" s="108"/>
      <c r="C41" s="744"/>
      <c r="D41" s="746" t="s">
        <v>222</v>
      </c>
      <c r="E41" s="747"/>
      <c r="F41" s="748"/>
      <c r="G41" s="155" t="s">
        <v>79</v>
      </c>
      <c r="H41" s="156" t="str">
        <f>IF(COUNT(H39)=0,"",ROUND(SUM(H39:H40),#REF!))</f>
        <v/>
      </c>
      <c r="I41" s="156" t="str">
        <f>IF(COUNT(I39)=0,"",ROUND(SUM(I39:I40),#REF!))</f>
        <v/>
      </c>
      <c r="J41" s="156" t="str">
        <f>IF(COUNT(J39)=0,"",ROUND(SUM(J39:J40),#REF!))</f>
        <v/>
      </c>
      <c r="K41" s="156" t="str">
        <f>IF(COUNT(K39)=0,"",ROUND(SUM(K39:K40),#REF!))</f>
        <v/>
      </c>
      <c r="L41" s="156" t="str">
        <f>IF(COUNT(L39)=0,"",ROUND(SUM(L39:L40),#REF!))</f>
        <v/>
      </c>
      <c r="M41" s="156" t="str">
        <f>IF(COUNT(M39)=0,"",ROUND(SUM(M39:M40),#REF!))</f>
        <v/>
      </c>
      <c r="N41" s="156" t="str">
        <f>IF(COUNT(N39)=0,"",ROUND(SUM(N39:N40),#REF!))</f>
        <v/>
      </c>
      <c r="O41" s="156" t="str">
        <f>IF(COUNT(O39)=0,"",ROUND(SUM(O39:O40),#REF!))</f>
        <v/>
      </c>
      <c r="P41" s="156" t="str">
        <f>IF(COUNT(P39)=0,"",ROUND(SUM(P39:P40),#REF!))</f>
        <v/>
      </c>
      <c r="Q41" s="156" t="str">
        <f>IF(COUNT(Q39)=0,"",ROUND(SUM(Q39:Q40),#REF!))</f>
        <v/>
      </c>
      <c r="R41" s="156" t="str">
        <f>IF(COUNT(R39)=0,"",ROUND(SUM(R39:R40),#REF!))</f>
        <v/>
      </c>
      <c r="S41" s="156" t="str">
        <f>IF(COUNT(S39)=0,"",ROUND(SUM(S39:S40),#REF!))</f>
        <v/>
      </c>
      <c r="T41" s="751"/>
      <c r="U41" s="750"/>
      <c r="V41" s="108"/>
      <c r="W41" s="120"/>
    </row>
    <row r="42" spans="2:32" ht="13.5" customHeight="1">
      <c r="B42" s="108"/>
      <c r="C42" s="745"/>
      <c r="D42" s="752" t="s">
        <v>249</v>
      </c>
      <c r="E42" s="753"/>
      <c r="F42" s="754"/>
      <c r="G42" s="233" t="s">
        <v>79</v>
      </c>
      <c r="H42" s="154"/>
      <c r="I42" s="154"/>
      <c r="J42" s="154"/>
      <c r="K42" s="154"/>
      <c r="L42" s="154"/>
      <c r="M42" s="154"/>
      <c r="N42" s="154"/>
      <c r="O42" s="154"/>
      <c r="P42" s="154"/>
      <c r="Q42" s="154"/>
      <c r="R42" s="154"/>
      <c r="S42" s="154"/>
      <c r="T42" s="203" t="str">
        <f>IF(COUNT(H42:S42)=0,"",SUMPRODUCT(ROUND(H42:S42,#REF!)))</f>
        <v/>
      </c>
      <c r="U42" s="751"/>
      <c r="V42" s="108"/>
    </row>
    <row r="43" spans="2:32" s="134" customFormat="1" ht="13.5" customHeight="1">
      <c r="B43" s="131"/>
      <c r="C43" s="132" t="s">
        <v>70</v>
      </c>
      <c r="D43" s="132"/>
      <c r="E43" s="132"/>
      <c r="F43" s="132"/>
      <c r="G43" s="132"/>
      <c r="H43" s="132"/>
      <c r="I43" s="132"/>
      <c r="J43" s="132"/>
      <c r="K43" s="132"/>
      <c r="L43" s="132"/>
      <c r="M43" s="132"/>
      <c r="N43" s="132"/>
      <c r="O43" s="132"/>
      <c r="P43" s="132"/>
      <c r="Q43" s="132"/>
      <c r="R43" s="132"/>
      <c r="S43" s="132"/>
      <c r="T43" s="132"/>
      <c r="U43" s="133"/>
      <c r="V43" s="131"/>
      <c r="W43" s="111"/>
      <c r="X43" s="111"/>
      <c r="Y43" s="111"/>
      <c r="Z43" s="111"/>
      <c r="AA43" s="111"/>
      <c r="AB43" s="111"/>
      <c r="AC43" s="111"/>
      <c r="AD43" s="111"/>
      <c r="AE43" s="111"/>
      <c r="AF43" s="111"/>
    </row>
    <row r="44" spans="2:32" s="134" customFormat="1" ht="13.5" customHeight="1">
      <c r="B44" s="131"/>
      <c r="C44" s="135"/>
      <c r="D44" s="135"/>
      <c r="E44" s="135"/>
      <c r="F44" s="135"/>
      <c r="G44" s="135"/>
      <c r="H44" s="135"/>
      <c r="I44" s="135"/>
      <c r="J44" s="135"/>
      <c r="K44" s="135"/>
      <c r="L44" s="135"/>
      <c r="M44" s="135"/>
      <c r="N44" s="135"/>
      <c r="O44" s="135"/>
      <c r="P44" s="135"/>
      <c r="Q44" s="135"/>
      <c r="R44" s="135"/>
      <c r="S44" s="135"/>
      <c r="T44" s="135"/>
      <c r="U44" s="136"/>
      <c r="V44" s="131"/>
      <c r="W44" s="163"/>
      <c r="X44" s="111"/>
      <c r="Y44" s="111"/>
      <c r="Z44" s="111"/>
      <c r="AA44" s="111"/>
      <c r="AB44" s="111"/>
      <c r="AC44" s="111"/>
      <c r="AD44" s="111"/>
      <c r="AE44" s="111"/>
      <c r="AF44" s="111"/>
    </row>
    <row r="45" spans="2:32" s="134" customFormat="1" ht="13.5" customHeight="1">
      <c r="B45" s="131"/>
      <c r="C45" s="135"/>
      <c r="D45" s="135"/>
      <c r="E45" s="135"/>
      <c r="F45" s="135"/>
      <c r="G45" s="135"/>
      <c r="H45" s="135"/>
      <c r="I45" s="135"/>
      <c r="J45" s="135"/>
      <c r="K45" s="135"/>
      <c r="L45" s="135"/>
      <c r="M45" s="135"/>
      <c r="N45" s="135"/>
      <c r="O45" s="135"/>
      <c r="P45" s="135"/>
      <c r="Q45" s="135"/>
      <c r="R45" s="135"/>
      <c r="S45" s="135"/>
      <c r="T45" s="135"/>
      <c r="U45" s="136"/>
      <c r="V45" s="131"/>
      <c r="W45" s="163"/>
      <c r="X45" s="111"/>
      <c r="Y45" s="111"/>
      <c r="Z45" s="111"/>
      <c r="AA45" s="111"/>
      <c r="AB45" s="111"/>
      <c r="AC45" s="111"/>
      <c r="AD45" s="111"/>
      <c r="AE45" s="111"/>
      <c r="AF45" s="111"/>
    </row>
    <row r="46" spans="2:32" s="134" customFormat="1" ht="13.5" customHeight="1">
      <c r="B46" s="131"/>
      <c r="C46" s="135"/>
      <c r="D46" s="135"/>
      <c r="E46" s="135"/>
      <c r="F46" s="135"/>
      <c r="G46" s="135"/>
      <c r="H46" s="135"/>
      <c r="I46" s="135"/>
      <c r="J46" s="135"/>
      <c r="K46" s="135"/>
      <c r="L46" s="135"/>
      <c r="M46" s="135"/>
      <c r="N46" s="135"/>
      <c r="O46" s="135"/>
      <c r="P46" s="135"/>
      <c r="Q46" s="135"/>
      <c r="R46" s="135"/>
      <c r="S46" s="135"/>
      <c r="T46" s="135"/>
      <c r="U46" s="136"/>
      <c r="V46" s="131"/>
      <c r="W46" s="163"/>
      <c r="X46" s="111"/>
      <c r="Y46" s="111"/>
      <c r="Z46" s="111"/>
      <c r="AA46" s="111"/>
      <c r="AB46" s="111"/>
      <c r="AC46" s="111"/>
      <c r="AD46" s="111"/>
      <c r="AE46" s="111"/>
      <c r="AF46" s="111"/>
    </row>
    <row r="47" spans="2:32" s="134" customFormat="1" ht="13.5" customHeight="1">
      <c r="B47" s="131"/>
      <c r="C47" s="135"/>
      <c r="D47" s="135"/>
      <c r="E47" s="135"/>
      <c r="F47" s="135"/>
      <c r="G47" s="135"/>
      <c r="H47" s="135"/>
      <c r="I47" s="135"/>
      <c r="J47" s="135"/>
      <c r="K47" s="135"/>
      <c r="L47" s="135"/>
      <c r="M47" s="135"/>
      <c r="N47" s="135"/>
      <c r="O47" s="135"/>
      <c r="P47" s="135"/>
      <c r="Q47" s="135"/>
      <c r="R47" s="135"/>
      <c r="S47" s="135"/>
      <c r="T47" s="135"/>
      <c r="U47" s="136"/>
      <c r="V47" s="131"/>
      <c r="W47" s="163"/>
      <c r="X47" s="111"/>
      <c r="Y47" s="111"/>
      <c r="Z47" s="111"/>
      <c r="AA47" s="111"/>
      <c r="AB47" s="111"/>
      <c r="AC47" s="111"/>
      <c r="AD47" s="111"/>
      <c r="AE47" s="111"/>
      <c r="AF47" s="111"/>
    </row>
    <row r="48" spans="2:32" s="134" customFormat="1" ht="13.5" customHeight="1">
      <c r="B48" s="131"/>
      <c r="C48" s="135"/>
      <c r="D48" s="135"/>
      <c r="E48" s="135"/>
      <c r="F48" s="135"/>
      <c r="G48" s="135"/>
      <c r="H48" s="135"/>
      <c r="I48" s="135"/>
      <c r="J48" s="135"/>
      <c r="K48" s="135"/>
      <c r="L48" s="135"/>
      <c r="M48" s="135"/>
      <c r="N48" s="135"/>
      <c r="O48" s="135"/>
      <c r="P48" s="135"/>
      <c r="Q48" s="135"/>
      <c r="R48" s="135"/>
      <c r="S48" s="135"/>
      <c r="T48" s="135"/>
      <c r="U48" s="136"/>
      <c r="V48" s="131"/>
      <c r="W48" s="163"/>
      <c r="X48" s="111"/>
      <c r="Y48" s="111"/>
      <c r="Z48" s="111"/>
      <c r="AA48" s="111"/>
      <c r="AB48" s="111"/>
      <c r="AC48" s="111"/>
      <c r="AD48" s="111"/>
      <c r="AE48" s="111"/>
      <c r="AF48" s="111"/>
    </row>
    <row r="49" spans="2:32" s="134" customFormat="1" ht="13.5" customHeight="1">
      <c r="B49" s="131"/>
      <c r="C49" s="135"/>
      <c r="D49" s="135"/>
      <c r="E49" s="135"/>
      <c r="F49" s="135"/>
      <c r="G49" s="135"/>
      <c r="H49" s="135"/>
      <c r="I49" s="135"/>
      <c r="J49" s="135"/>
      <c r="K49" s="135"/>
      <c r="L49" s="135"/>
      <c r="M49" s="135"/>
      <c r="N49" s="135"/>
      <c r="O49" s="135"/>
      <c r="P49" s="135"/>
      <c r="Q49" s="135"/>
      <c r="R49" s="135"/>
      <c r="S49" s="135"/>
      <c r="T49" s="135"/>
      <c r="U49" s="136"/>
      <c r="V49" s="131"/>
      <c r="W49" s="163"/>
      <c r="X49" s="111"/>
      <c r="Y49" s="111"/>
      <c r="Z49" s="111"/>
      <c r="AA49" s="111"/>
      <c r="AB49" s="111"/>
      <c r="AC49" s="111"/>
      <c r="AD49" s="111"/>
      <c r="AE49" s="111"/>
      <c r="AF49" s="111"/>
    </row>
    <row r="50" spans="2:32" s="134" customFormat="1" ht="13.5" customHeight="1">
      <c r="B50" s="131"/>
      <c r="C50" s="132"/>
      <c r="D50" s="132"/>
      <c r="E50" s="132"/>
      <c r="F50" s="132"/>
      <c r="G50" s="132"/>
      <c r="H50" s="132"/>
      <c r="I50" s="132"/>
      <c r="J50" s="132"/>
      <c r="K50" s="132"/>
      <c r="L50" s="132"/>
      <c r="M50" s="132"/>
      <c r="N50" s="132"/>
      <c r="O50" s="132"/>
      <c r="P50" s="132"/>
      <c r="Q50" s="132"/>
      <c r="R50" s="132"/>
      <c r="S50" s="132"/>
      <c r="T50" s="132"/>
      <c r="U50" s="133"/>
      <c r="V50" s="131"/>
      <c r="W50" s="163"/>
      <c r="X50" s="111"/>
      <c r="Y50" s="111"/>
      <c r="Z50" s="111"/>
      <c r="AA50" s="111"/>
      <c r="AB50" s="111"/>
      <c r="AC50" s="111"/>
      <c r="AD50" s="111"/>
      <c r="AE50" s="111"/>
      <c r="AF50" s="111"/>
    </row>
    <row r="51" spans="2:32" s="124" customFormat="1" ht="13.5" customHeight="1">
      <c r="B51" s="123"/>
      <c r="C51" s="109" t="s">
        <v>31</v>
      </c>
      <c r="D51" s="109"/>
      <c r="E51" s="109"/>
      <c r="F51" s="109"/>
      <c r="G51" s="109"/>
      <c r="H51" s="38"/>
      <c r="I51" s="123"/>
      <c r="J51" s="123"/>
      <c r="K51" s="123"/>
      <c r="L51" s="123"/>
      <c r="M51" s="123"/>
      <c r="N51" s="123"/>
      <c r="O51" s="123"/>
      <c r="P51" s="123"/>
      <c r="Q51" s="123"/>
      <c r="R51" s="123"/>
      <c r="S51" s="123"/>
      <c r="T51" s="123"/>
      <c r="U51" s="123"/>
      <c r="V51" s="123"/>
      <c r="W51" s="163"/>
      <c r="X51" s="128"/>
      <c r="Y51" s="466"/>
      <c r="Z51" s="111"/>
      <c r="AA51" s="111"/>
      <c r="AB51" s="111"/>
      <c r="AC51" s="111"/>
      <c r="AD51" s="111"/>
      <c r="AE51" s="111"/>
      <c r="AF51" s="111"/>
    </row>
    <row r="52" spans="2:32" s="124" customFormat="1" ht="13.5" customHeight="1">
      <c r="B52" s="123"/>
      <c r="C52" s="112" t="s">
        <v>550</v>
      </c>
      <c r="D52" s="112"/>
      <c r="E52" s="112"/>
      <c r="F52" s="112"/>
      <c r="G52" s="480" t="e">
        <f>G4</f>
        <v>#REF!</v>
      </c>
      <c r="H52" s="112"/>
      <c r="I52" s="123"/>
      <c r="J52" s="123"/>
      <c r="K52" s="123"/>
      <c r="L52" s="123"/>
      <c r="M52" s="123"/>
      <c r="N52" s="123"/>
      <c r="O52" s="123"/>
      <c r="P52" s="123"/>
      <c r="Q52" s="123"/>
      <c r="R52" s="123"/>
      <c r="S52" s="123"/>
      <c r="T52" s="123"/>
      <c r="U52" s="123"/>
      <c r="V52" s="123"/>
      <c r="W52" s="163"/>
      <c r="X52" s="128"/>
      <c r="Y52" s="466"/>
      <c r="Z52" s="111"/>
      <c r="AA52" s="111"/>
      <c r="AB52" s="111"/>
      <c r="AC52" s="111"/>
      <c r="AD52" s="111"/>
      <c r="AE52" s="111"/>
      <c r="AF52" s="111"/>
    </row>
    <row r="53" spans="2:32" s="124" customFormat="1" ht="13.5" customHeight="1">
      <c r="B53" s="123"/>
      <c r="C53" s="116" t="s">
        <v>8</v>
      </c>
      <c r="D53" s="123"/>
      <c r="E53" s="125" t="s">
        <v>123</v>
      </c>
      <c r="F53" s="125"/>
      <c r="G53" s="125"/>
      <c r="H53" s="123"/>
      <c r="I53" s="123"/>
      <c r="J53" s="123"/>
      <c r="K53" s="123"/>
      <c r="L53" s="123"/>
      <c r="M53" s="123"/>
      <c r="N53" s="123"/>
      <c r="O53" s="123"/>
      <c r="P53" s="123"/>
      <c r="Q53" s="123"/>
      <c r="R53" s="126"/>
      <c r="S53" s="123"/>
      <c r="T53" s="126"/>
      <c r="U53" s="123"/>
      <c r="V53" s="123"/>
      <c r="W53" s="111"/>
      <c r="X53" s="163"/>
      <c r="Y53" s="163"/>
      <c r="Z53" s="163"/>
      <c r="AA53" s="163"/>
      <c r="AB53" s="163"/>
      <c r="AC53" s="163"/>
      <c r="AD53" s="163"/>
      <c r="AE53" s="163"/>
      <c r="AF53" s="163"/>
    </row>
    <row r="54" spans="2:32" s="124" customFormat="1" ht="13.5" customHeight="1">
      <c r="B54" s="123"/>
      <c r="C54" s="705" t="s">
        <v>33</v>
      </c>
      <c r="D54" s="706"/>
      <c r="E54" s="707"/>
      <c r="F54" s="731" t="s">
        <v>551</v>
      </c>
      <c r="G54" s="731" t="s">
        <v>219</v>
      </c>
      <c r="H54" s="117" t="s">
        <v>34</v>
      </c>
      <c r="I54" s="118"/>
      <c r="J54" s="118"/>
      <c r="K54" s="118"/>
      <c r="L54" s="118"/>
      <c r="M54" s="119"/>
      <c r="N54" s="144" t="s">
        <v>35</v>
      </c>
      <c r="O54" s="118"/>
      <c r="P54" s="118"/>
      <c r="Q54" s="118"/>
      <c r="R54" s="118"/>
      <c r="S54" s="119"/>
      <c r="T54" s="734" t="s">
        <v>77</v>
      </c>
      <c r="U54" s="734" t="s">
        <v>78</v>
      </c>
      <c r="V54" s="123"/>
      <c r="W54" s="88" t="s">
        <v>25</v>
      </c>
      <c r="X54" s="111"/>
      <c r="Y54" s="111"/>
      <c r="Z54" s="111"/>
      <c r="AA54" s="128" t="str">
        <f>IF(COUNT(H57:U90)&gt;0,"○","")</f>
        <v/>
      </c>
      <c r="AB54" s="120" t="s">
        <v>158</v>
      </c>
      <c r="AC54" s="111"/>
      <c r="AF54" s="111"/>
    </row>
    <row r="55" spans="2:32" s="124" customFormat="1" ht="13.5" customHeight="1">
      <c r="B55" s="123"/>
      <c r="C55" s="708"/>
      <c r="D55" s="709"/>
      <c r="E55" s="710"/>
      <c r="F55" s="732"/>
      <c r="G55" s="732"/>
      <c r="H55" s="4" t="s">
        <v>13</v>
      </c>
      <c r="I55" s="4" t="s">
        <v>14</v>
      </c>
      <c r="J55" s="4" t="s">
        <v>15</v>
      </c>
      <c r="K55" s="4" t="s">
        <v>16</v>
      </c>
      <c r="L55" s="4" t="s">
        <v>17</v>
      </c>
      <c r="M55" s="4" t="s">
        <v>18</v>
      </c>
      <c r="N55" s="4" t="s">
        <v>19</v>
      </c>
      <c r="O55" s="4" t="s">
        <v>20</v>
      </c>
      <c r="P55" s="4" t="s">
        <v>21</v>
      </c>
      <c r="Q55" s="4" t="s">
        <v>22</v>
      </c>
      <c r="R55" s="4" t="s">
        <v>23</v>
      </c>
      <c r="S55" s="4" t="s">
        <v>24</v>
      </c>
      <c r="T55" s="735"/>
      <c r="U55" s="735"/>
      <c r="V55" s="123"/>
      <c r="W55" s="88" t="s">
        <v>94</v>
      </c>
      <c r="X55" s="111"/>
      <c r="Y55" s="111"/>
      <c r="Z55" s="111"/>
      <c r="AA55" s="111"/>
      <c r="AB55" s="111"/>
      <c r="AC55" s="111"/>
      <c r="AF55" s="111"/>
    </row>
    <row r="56" spans="2:32" s="124" customFormat="1" ht="13.5" customHeight="1">
      <c r="B56" s="123"/>
      <c r="C56" s="711"/>
      <c r="D56" s="712"/>
      <c r="E56" s="713"/>
      <c r="F56" s="733"/>
      <c r="G56" s="733"/>
      <c r="H56" s="127" t="e">
        <f>"（"&amp;MID(#REF!,2,2)&amp;")"</f>
        <v>#REF!</v>
      </c>
      <c r="I56" s="481" t="e">
        <f>"（"&amp;MID(#REF!,2,2)&amp;")"</f>
        <v>#REF!</v>
      </c>
      <c r="J56" s="481" t="e">
        <f>"（"&amp;MID(#REF!,2,2)&amp;")"</f>
        <v>#REF!</v>
      </c>
      <c r="K56" s="481" t="e">
        <f>"（"&amp;MID(#REF!,2,2)&amp;")"</f>
        <v>#REF!</v>
      </c>
      <c r="L56" s="481" t="e">
        <f>"（"&amp;MID(#REF!,2,2)&amp;")"</f>
        <v>#REF!</v>
      </c>
      <c r="M56" s="481" t="e">
        <f>"（"&amp;MID(#REF!,2,2)&amp;")"</f>
        <v>#REF!</v>
      </c>
      <c r="N56" s="481" t="e">
        <f>"（"&amp;MID(#REF!,2,2)&amp;")"</f>
        <v>#REF!</v>
      </c>
      <c r="O56" s="481" t="e">
        <f>"（"&amp;MID(#REF!,2,2)&amp;")"</f>
        <v>#REF!</v>
      </c>
      <c r="P56" s="481" t="e">
        <f>"（"&amp;MID(#REF!,2,2)&amp;")"</f>
        <v>#REF!</v>
      </c>
      <c r="Q56" s="481" t="e">
        <f>"（"&amp;MID(#REF!,2,2)&amp;")"</f>
        <v>#REF!</v>
      </c>
      <c r="R56" s="481" t="e">
        <f>"（"&amp;MID(#REF!,2,2)&amp;")"</f>
        <v>#REF!</v>
      </c>
      <c r="S56" s="481" t="e">
        <f>"（"&amp;MID(#REF!,2,2)&amp;")"</f>
        <v>#REF!</v>
      </c>
      <c r="T56" s="736"/>
      <c r="U56" s="736"/>
      <c r="V56" s="123"/>
      <c r="W56" s="88"/>
      <c r="X56" s="111"/>
      <c r="Y56" s="111"/>
      <c r="Z56" s="111"/>
      <c r="AA56" s="111"/>
      <c r="AB56" s="111"/>
      <c r="AC56" s="111"/>
      <c r="AF56" s="111"/>
    </row>
    <row r="57" spans="2:32" s="130" customFormat="1" ht="13.5" customHeight="1">
      <c r="B57" s="129"/>
      <c r="C57" s="714"/>
      <c r="D57" s="715"/>
      <c r="E57" s="716"/>
      <c r="F57" s="729"/>
      <c r="G57" s="730"/>
      <c r="H57" s="146"/>
      <c r="I57" s="146"/>
      <c r="J57" s="147"/>
      <c r="K57" s="147"/>
      <c r="L57" s="147"/>
      <c r="M57" s="147"/>
      <c r="N57" s="147"/>
      <c r="O57" s="147"/>
      <c r="P57" s="147"/>
      <c r="Q57" s="147"/>
      <c r="R57" s="147"/>
      <c r="S57" s="147"/>
      <c r="T57" s="741"/>
      <c r="U57" s="737"/>
      <c r="V57" s="129"/>
      <c r="W57" s="148"/>
      <c r="X57" s="111"/>
      <c r="Y57" s="111"/>
      <c r="Z57" s="111"/>
      <c r="AA57" s="124"/>
      <c r="AB57" s="124"/>
      <c r="AC57" s="124"/>
      <c r="AF57" s="124"/>
    </row>
    <row r="58" spans="2:32" s="130" customFormat="1" ht="13.5" customHeight="1">
      <c r="B58" s="129"/>
      <c r="C58" s="717"/>
      <c r="D58" s="718"/>
      <c r="E58" s="719"/>
      <c r="F58" s="724"/>
      <c r="G58" s="726"/>
      <c r="H58" s="149"/>
      <c r="I58" s="149"/>
      <c r="J58" s="149"/>
      <c r="K58" s="149"/>
      <c r="L58" s="149"/>
      <c r="M58" s="149"/>
      <c r="N58" s="149"/>
      <c r="O58" s="149"/>
      <c r="P58" s="149"/>
      <c r="Q58" s="149"/>
      <c r="R58" s="149"/>
      <c r="S58" s="149"/>
      <c r="T58" s="742"/>
      <c r="U58" s="738"/>
      <c r="V58" s="129"/>
      <c r="W58" s="148"/>
      <c r="X58" s="111"/>
      <c r="Y58" s="111"/>
      <c r="Z58" s="111"/>
      <c r="AA58" s="124"/>
      <c r="AB58" s="124"/>
      <c r="AC58" s="124"/>
      <c r="AF58" s="124"/>
    </row>
    <row r="59" spans="2:32" s="130" customFormat="1" ht="13.5" customHeight="1">
      <c r="B59" s="129"/>
      <c r="C59" s="717"/>
      <c r="D59" s="718"/>
      <c r="E59" s="719"/>
      <c r="F59" s="723"/>
      <c r="G59" s="725"/>
      <c r="H59" s="150"/>
      <c r="I59" s="150"/>
      <c r="J59" s="151"/>
      <c r="K59" s="151"/>
      <c r="L59" s="151"/>
      <c r="M59" s="151"/>
      <c r="N59" s="151"/>
      <c r="O59" s="151"/>
      <c r="P59" s="151"/>
      <c r="Q59" s="151"/>
      <c r="R59" s="151"/>
      <c r="S59" s="151"/>
      <c r="T59" s="742"/>
      <c r="U59" s="739"/>
      <c r="V59" s="129"/>
      <c r="W59" s="148"/>
      <c r="X59" s="111"/>
      <c r="Y59" s="111"/>
      <c r="Z59" s="111"/>
      <c r="AA59" s="111"/>
      <c r="AB59" s="111"/>
      <c r="AC59" s="124"/>
      <c r="AF59" s="124"/>
    </row>
    <row r="60" spans="2:32" s="130" customFormat="1" ht="13.5" customHeight="1">
      <c r="B60" s="129"/>
      <c r="C60" s="717"/>
      <c r="D60" s="718"/>
      <c r="E60" s="719"/>
      <c r="F60" s="724"/>
      <c r="G60" s="726"/>
      <c r="H60" s="149"/>
      <c r="I60" s="149"/>
      <c r="J60" s="149"/>
      <c r="K60" s="149"/>
      <c r="L60" s="149"/>
      <c r="M60" s="149"/>
      <c r="N60" s="149"/>
      <c r="O60" s="149"/>
      <c r="P60" s="149"/>
      <c r="Q60" s="149"/>
      <c r="R60" s="149"/>
      <c r="S60" s="149"/>
      <c r="T60" s="742"/>
      <c r="U60" s="738"/>
      <c r="V60" s="129"/>
      <c r="W60" s="148"/>
      <c r="X60" s="148"/>
      <c r="Y60" s="148"/>
      <c r="Z60" s="148"/>
    </row>
    <row r="61" spans="2:32" s="130" customFormat="1" ht="13.5" customHeight="1">
      <c r="B61" s="129"/>
      <c r="C61" s="717"/>
      <c r="D61" s="718"/>
      <c r="E61" s="719"/>
      <c r="F61" s="723"/>
      <c r="G61" s="725"/>
      <c r="H61" s="150"/>
      <c r="I61" s="150"/>
      <c r="J61" s="151"/>
      <c r="K61" s="151"/>
      <c r="L61" s="151"/>
      <c r="M61" s="151"/>
      <c r="N61" s="151"/>
      <c r="O61" s="151"/>
      <c r="P61" s="151"/>
      <c r="Q61" s="151"/>
      <c r="R61" s="151"/>
      <c r="S61" s="151"/>
      <c r="T61" s="742"/>
      <c r="U61" s="739"/>
      <c r="V61" s="129"/>
      <c r="W61" s="148"/>
      <c r="X61" s="148"/>
      <c r="Y61" s="148"/>
      <c r="Z61" s="148"/>
    </row>
    <row r="62" spans="2:32" s="130" customFormat="1" ht="13.5" customHeight="1">
      <c r="B62" s="129"/>
      <c r="C62" s="720"/>
      <c r="D62" s="721"/>
      <c r="E62" s="722"/>
      <c r="F62" s="727"/>
      <c r="G62" s="728"/>
      <c r="H62" s="149"/>
      <c r="I62" s="149"/>
      <c r="J62" s="149"/>
      <c r="K62" s="149"/>
      <c r="L62" s="149"/>
      <c r="M62" s="149"/>
      <c r="N62" s="149"/>
      <c r="O62" s="149"/>
      <c r="P62" s="149"/>
      <c r="Q62" s="149"/>
      <c r="R62" s="149"/>
      <c r="S62" s="149"/>
      <c r="T62" s="742"/>
      <c r="U62" s="740"/>
      <c r="V62" s="129"/>
      <c r="W62" s="148"/>
      <c r="X62" s="148"/>
      <c r="Y62" s="148"/>
      <c r="Z62" s="148"/>
    </row>
    <row r="63" spans="2:32" s="130" customFormat="1" ht="13.5" customHeight="1">
      <c r="B63" s="129"/>
      <c r="C63" s="714"/>
      <c r="D63" s="715"/>
      <c r="E63" s="716"/>
      <c r="F63" s="729"/>
      <c r="G63" s="730"/>
      <c r="H63" s="146"/>
      <c r="I63" s="146"/>
      <c r="J63" s="147"/>
      <c r="K63" s="147"/>
      <c r="L63" s="147"/>
      <c r="M63" s="147"/>
      <c r="N63" s="147"/>
      <c r="O63" s="147"/>
      <c r="P63" s="147"/>
      <c r="Q63" s="147"/>
      <c r="R63" s="147"/>
      <c r="S63" s="147"/>
      <c r="T63" s="742"/>
      <c r="U63" s="737"/>
      <c r="V63" s="129"/>
      <c r="W63" s="148"/>
      <c r="X63" s="148"/>
      <c r="Y63" s="148"/>
      <c r="Z63" s="148"/>
    </row>
    <row r="64" spans="2:32" s="130" customFormat="1" ht="13.5" customHeight="1">
      <c r="B64" s="129"/>
      <c r="C64" s="717"/>
      <c r="D64" s="718"/>
      <c r="E64" s="719"/>
      <c r="F64" s="724"/>
      <c r="G64" s="726"/>
      <c r="H64" s="149"/>
      <c r="I64" s="149"/>
      <c r="J64" s="149"/>
      <c r="K64" s="149"/>
      <c r="L64" s="149"/>
      <c r="M64" s="149"/>
      <c r="N64" s="149"/>
      <c r="O64" s="149"/>
      <c r="P64" s="149"/>
      <c r="Q64" s="149"/>
      <c r="R64" s="149"/>
      <c r="S64" s="149"/>
      <c r="T64" s="742"/>
      <c r="U64" s="738"/>
      <c r="V64" s="129"/>
      <c r="W64" s="148"/>
      <c r="X64" s="148"/>
      <c r="Y64" s="148"/>
      <c r="Z64" s="148"/>
    </row>
    <row r="65" spans="2:32" s="130" customFormat="1" ht="13.5" customHeight="1">
      <c r="B65" s="129"/>
      <c r="C65" s="717"/>
      <c r="D65" s="718"/>
      <c r="E65" s="719"/>
      <c r="F65" s="723"/>
      <c r="G65" s="725"/>
      <c r="H65" s="150"/>
      <c r="I65" s="150"/>
      <c r="J65" s="151"/>
      <c r="K65" s="151"/>
      <c r="L65" s="151"/>
      <c r="M65" s="151"/>
      <c r="N65" s="151"/>
      <c r="O65" s="151"/>
      <c r="P65" s="151"/>
      <c r="Q65" s="151"/>
      <c r="R65" s="151"/>
      <c r="S65" s="151"/>
      <c r="T65" s="742"/>
      <c r="U65" s="739"/>
      <c r="V65" s="129"/>
      <c r="W65" s="148"/>
      <c r="X65" s="148"/>
      <c r="Y65" s="148"/>
      <c r="Z65" s="148"/>
    </row>
    <row r="66" spans="2:32" s="130" customFormat="1" ht="13.5" customHeight="1">
      <c r="B66" s="129"/>
      <c r="C66" s="717"/>
      <c r="D66" s="718"/>
      <c r="E66" s="719"/>
      <c r="F66" s="724"/>
      <c r="G66" s="726"/>
      <c r="H66" s="149"/>
      <c r="I66" s="149"/>
      <c r="J66" s="149"/>
      <c r="K66" s="149"/>
      <c r="L66" s="149"/>
      <c r="M66" s="149"/>
      <c r="N66" s="149"/>
      <c r="O66" s="149"/>
      <c r="P66" s="149"/>
      <c r="Q66" s="149"/>
      <c r="R66" s="149"/>
      <c r="S66" s="149"/>
      <c r="T66" s="742"/>
      <c r="U66" s="738"/>
      <c r="V66" s="129"/>
      <c r="W66" s="148"/>
      <c r="X66" s="148"/>
      <c r="Y66" s="148"/>
      <c r="Z66" s="148"/>
      <c r="AD66" s="148"/>
      <c r="AE66" s="148"/>
    </row>
    <row r="67" spans="2:32" s="130" customFormat="1" ht="13.5" customHeight="1">
      <c r="B67" s="129"/>
      <c r="C67" s="717"/>
      <c r="D67" s="718"/>
      <c r="E67" s="719"/>
      <c r="F67" s="723"/>
      <c r="G67" s="725"/>
      <c r="H67" s="150"/>
      <c r="I67" s="150"/>
      <c r="J67" s="151"/>
      <c r="K67" s="151"/>
      <c r="L67" s="151"/>
      <c r="M67" s="151"/>
      <c r="N67" s="151"/>
      <c r="O67" s="151"/>
      <c r="P67" s="151"/>
      <c r="Q67" s="151"/>
      <c r="R67" s="151"/>
      <c r="S67" s="151"/>
      <c r="T67" s="742"/>
      <c r="U67" s="739"/>
      <c r="V67" s="129"/>
      <c r="W67" s="148"/>
      <c r="X67" s="148"/>
      <c r="Y67" s="148"/>
      <c r="Z67" s="148"/>
      <c r="AD67" s="148"/>
      <c r="AE67" s="148"/>
    </row>
    <row r="68" spans="2:32" s="130" customFormat="1" ht="13.5" customHeight="1">
      <c r="B68" s="129"/>
      <c r="C68" s="720"/>
      <c r="D68" s="721"/>
      <c r="E68" s="722"/>
      <c r="F68" s="727"/>
      <c r="G68" s="728"/>
      <c r="H68" s="149"/>
      <c r="I68" s="149"/>
      <c r="J68" s="149"/>
      <c r="K68" s="149"/>
      <c r="L68" s="149"/>
      <c r="M68" s="149"/>
      <c r="N68" s="149"/>
      <c r="O68" s="149"/>
      <c r="P68" s="149"/>
      <c r="Q68" s="149"/>
      <c r="R68" s="149"/>
      <c r="S68" s="149"/>
      <c r="T68" s="742"/>
      <c r="U68" s="740"/>
      <c r="V68" s="129"/>
      <c r="W68" s="148"/>
      <c r="X68" s="148"/>
      <c r="Y68" s="148"/>
      <c r="Z68" s="148"/>
      <c r="AD68" s="148"/>
      <c r="AE68" s="148"/>
    </row>
    <row r="69" spans="2:32" s="130" customFormat="1" ht="13.5" customHeight="1">
      <c r="B69" s="129"/>
      <c r="C69" s="714"/>
      <c r="D69" s="715"/>
      <c r="E69" s="716"/>
      <c r="F69" s="729"/>
      <c r="G69" s="730"/>
      <c r="H69" s="146"/>
      <c r="I69" s="146"/>
      <c r="J69" s="147"/>
      <c r="K69" s="147"/>
      <c r="L69" s="147"/>
      <c r="M69" s="147"/>
      <c r="N69" s="147"/>
      <c r="O69" s="147"/>
      <c r="P69" s="147"/>
      <c r="Q69" s="147"/>
      <c r="R69" s="147"/>
      <c r="S69" s="147"/>
      <c r="T69" s="742"/>
      <c r="U69" s="737"/>
      <c r="V69" s="129"/>
      <c r="W69" s="148"/>
      <c r="X69" s="148"/>
      <c r="Y69" s="148"/>
      <c r="Z69" s="148"/>
      <c r="AA69" s="148"/>
      <c r="AB69" s="148"/>
      <c r="AC69" s="148"/>
      <c r="AD69" s="148"/>
      <c r="AE69" s="148"/>
      <c r="AF69" s="148"/>
    </row>
    <row r="70" spans="2:32" s="130" customFormat="1" ht="13.5" customHeight="1">
      <c r="B70" s="129"/>
      <c r="C70" s="717"/>
      <c r="D70" s="718"/>
      <c r="E70" s="719"/>
      <c r="F70" s="724"/>
      <c r="G70" s="726"/>
      <c r="H70" s="149"/>
      <c r="I70" s="149"/>
      <c r="J70" s="149"/>
      <c r="K70" s="149"/>
      <c r="L70" s="149"/>
      <c r="M70" s="149"/>
      <c r="N70" s="149"/>
      <c r="O70" s="149"/>
      <c r="P70" s="149"/>
      <c r="Q70" s="149"/>
      <c r="R70" s="149"/>
      <c r="S70" s="149"/>
      <c r="T70" s="742"/>
      <c r="U70" s="738"/>
      <c r="V70" s="129"/>
      <c r="W70" s="148"/>
      <c r="X70" s="148"/>
      <c r="Y70" s="148"/>
      <c r="Z70" s="148"/>
      <c r="AA70" s="148"/>
      <c r="AB70" s="148"/>
      <c r="AC70" s="148"/>
      <c r="AD70" s="148"/>
      <c r="AE70" s="148"/>
      <c r="AF70" s="148"/>
    </row>
    <row r="71" spans="2:32" s="130" customFormat="1" ht="13.5" customHeight="1">
      <c r="B71" s="129"/>
      <c r="C71" s="717"/>
      <c r="D71" s="718"/>
      <c r="E71" s="719"/>
      <c r="F71" s="723"/>
      <c r="G71" s="725"/>
      <c r="H71" s="150"/>
      <c r="I71" s="150"/>
      <c r="J71" s="151"/>
      <c r="K71" s="151"/>
      <c r="L71" s="151"/>
      <c r="M71" s="151"/>
      <c r="N71" s="151"/>
      <c r="O71" s="151"/>
      <c r="P71" s="151"/>
      <c r="Q71" s="151"/>
      <c r="R71" s="151"/>
      <c r="S71" s="151"/>
      <c r="T71" s="742"/>
      <c r="U71" s="739"/>
      <c r="V71" s="129"/>
      <c r="W71" s="148"/>
      <c r="X71" s="148"/>
      <c r="Y71" s="148"/>
      <c r="Z71" s="148"/>
      <c r="AA71" s="148"/>
      <c r="AB71" s="148"/>
      <c r="AC71" s="148"/>
      <c r="AD71" s="148"/>
      <c r="AE71" s="148"/>
      <c r="AF71" s="148"/>
    </row>
    <row r="72" spans="2:32" s="130" customFormat="1" ht="13.5" customHeight="1">
      <c r="B72" s="129"/>
      <c r="C72" s="717"/>
      <c r="D72" s="718"/>
      <c r="E72" s="719"/>
      <c r="F72" s="724"/>
      <c r="G72" s="726"/>
      <c r="H72" s="149"/>
      <c r="I72" s="149"/>
      <c r="J72" s="149"/>
      <c r="K72" s="149"/>
      <c r="L72" s="149"/>
      <c r="M72" s="149"/>
      <c r="N72" s="149"/>
      <c r="O72" s="149"/>
      <c r="P72" s="149"/>
      <c r="Q72" s="149"/>
      <c r="R72" s="149"/>
      <c r="S72" s="149"/>
      <c r="T72" s="742"/>
      <c r="U72" s="738"/>
      <c r="V72" s="129"/>
      <c r="W72" s="148"/>
      <c r="X72" s="148"/>
      <c r="Y72" s="148"/>
      <c r="Z72" s="148"/>
      <c r="AA72" s="148"/>
      <c r="AB72" s="148"/>
      <c r="AC72" s="148"/>
      <c r="AD72" s="148"/>
      <c r="AE72" s="148"/>
      <c r="AF72" s="148"/>
    </row>
    <row r="73" spans="2:32" s="130" customFormat="1" ht="13.5" customHeight="1">
      <c r="B73" s="129"/>
      <c r="C73" s="717"/>
      <c r="D73" s="718"/>
      <c r="E73" s="719"/>
      <c r="F73" s="723"/>
      <c r="G73" s="725"/>
      <c r="H73" s="150"/>
      <c r="I73" s="150"/>
      <c r="J73" s="151"/>
      <c r="K73" s="151"/>
      <c r="L73" s="151"/>
      <c r="M73" s="151"/>
      <c r="N73" s="151"/>
      <c r="O73" s="151"/>
      <c r="P73" s="151"/>
      <c r="Q73" s="151"/>
      <c r="R73" s="151"/>
      <c r="S73" s="151"/>
      <c r="T73" s="742"/>
      <c r="U73" s="739"/>
      <c r="V73" s="129"/>
      <c r="W73" s="148"/>
      <c r="X73" s="148"/>
      <c r="Y73" s="148"/>
      <c r="Z73" s="148"/>
      <c r="AA73" s="148"/>
      <c r="AB73" s="148"/>
      <c r="AC73" s="148"/>
      <c r="AD73" s="148"/>
      <c r="AE73" s="148"/>
      <c r="AF73" s="148"/>
    </row>
    <row r="74" spans="2:32" s="130" customFormat="1" ht="13.5" customHeight="1">
      <c r="B74" s="129"/>
      <c r="C74" s="720"/>
      <c r="D74" s="721"/>
      <c r="E74" s="722"/>
      <c r="F74" s="727"/>
      <c r="G74" s="728"/>
      <c r="H74" s="149"/>
      <c r="I74" s="149"/>
      <c r="J74" s="149"/>
      <c r="K74" s="149"/>
      <c r="L74" s="149"/>
      <c r="M74" s="149"/>
      <c r="N74" s="149"/>
      <c r="O74" s="149"/>
      <c r="P74" s="149"/>
      <c r="Q74" s="149"/>
      <c r="R74" s="149"/>
      <c r="S74" s="149"/>
      <c r="T74" s="742"/>
      <c r="U74" s="740"/>
      <c r="V74" s="129"/>
      <c r="W74" s="148"/>
      <c r="X74" s="148"/>
      <c r="Y74" s="148"/>
      <c r="Z74" s="148"/>
      <c r="AA74" s="148"/>
      <c r="AB74" s="148"/>
      <c r="AC74" s="148"/>
      <c r="AD74" s="148"/>
      <c r="AE74" s="148"/>
      <c r="AF74" s="148"/>
    </row>
    <row r="75" spans="2:32" s="130" customFormat="1" ht="13.5" customHeight="1">
      <c r="B75" s="129"/>
      <c r="C75" s="714"/>
      <c r="D75" s="715"/>
      <c r="E75" s="716"/>
      <c r="F75" s="729"/>
      <c r="G75" s="730"/>
      <c r="H75" s="146"/>
      <c r="I75" s="146"/>
      <c r="J75" s="147"/>
      <c r="K75" s="147"/>
      <c r="L75" s="147"/>
      <c r="M75" s="147"/>
      <c r="N75" s="147"/>
      <c r="O75" s="147"/>
      <c r="P75" s="147"/>
      <c r="Q75" s="147"/>
      <c r="R75" s="147"/>
      <c r="S75" s="147"/>
      <c r="T75" s="742"/>
      <c r="U75" s="737"/>
      <c r="V75" s="129"/>
      <c r="W75" s="148"/>
      <c r="X75" s="148"/>
      <c r="Y75" s="148"/>
      <c r="Z75" s="148"/>
      <c r="AA75" s="148"/>
      <c r="AB75" s="148"/>
      <c r="AC75" s="148"/>
      <c r="AD75" s="148"/>
      <c r="AE75" s="148"/>
      <c r="AF75" s="148"/>
    </row>
    <row r="76" spans="2:32" s="130" customFormat="1" ht="13.5" customHeight="1">
      <c r="B76" s="129"/>
      <c r="C76" s="717"/>
      <c r="D76" s="718"/>
      <c r="E76" s="719"/>
      <c r="F76" s="724"/>
      <c r="G76" s="726"/>
      <c r="H76" s="149"/>
      <c r="I76" s="149"/>
      <c r="J76" s="149"/>
      <c r="K76" s="149"/>
      <c r="L76" s="149"/>
      <c r="M76" s="149"/>
      <c r="N76" s="149"/>
      <c r="O76" s="149"/>
      <c r="P76" s="149"/>
      <c r="Q76" s="149"/>
      <c r="R76" s="149"/>
      <c r="S76" s="149"/>
      <c r="T76" s="742"/>
      <c r="U76" s="738"/>
      <c r="V76" s="129"/>
      <c r="W76" s="148"/>
      <c r="X76" s="148"/>
      <c r="Y76" s="148"/>
      <c r="Z76" s="148"/>
      <c r="AA76" s="148"/>
      <c r="AB76" s="148"/>
      <c r="AC76" s="148"/>
      <c r="AD76" s="148"/>
      <c r="AE76" s="148"/>
      <c r="AF76" s="148"/>
    </row>
    <row r="77" spans="2:32" s="130" customFormat="1" ht="13.5" customHeight="1">
      <c r="B77" s="129"/>
      <c r="C77" s="717"/>
      <c r="D77" s="718"/>
      <c r="E77" s="719"/>
      <c r="F77" s="723"/>
      <c r="G77" s="725"/>
      <c r="H77" s="150"/>
      <c r="I77" s="150"/>
      <c r="J77" s="151"/>
      <c r="K77" s="151"/>
      <c r="L77" s="151"/>
      <c r="M77" s="151"/>
      <c r="N77" s="151"/>
      <c r="O77" s="151"/>
      <c r="P77" s="151"/>
      <c r="Q77" s="151"/>
      <c r="R77" s="151"/>
      <c r="S77" s="151"/>
      <c r="T77" s="742"/>
      <c r="U77" s="739"/>
      <c r="V77" s="129"/>
      <c r="W77" s="148"/>
      <c r="X77" s="148"/>
      <c r="Y77" s="148"/>
      <c r="Z77" s="148"/>
      <c r="AA77" s="148"/>
      <c r="AB77" s="148"/>
      <c r="AC77" s="148"/>
      <c r="AD77" s="148"/>
      <c r="AE77" s="148"/>
      <c r="AF77" s="148"/>
    </row>
    <row r="78" spans="2:32" s="130" customFormat="1" ht="13.5" customHeight="1">
      <c r="B78" s="129"/>
      <c r="C78" s="717"/>
      <c r="D78" s="718"/>
      <c r="E78" s="719"/>
      <c r="F78" s="724"/>
      <c r="G78" s="726"/>
      <c r="H78" s="149"/>
      <c r="I78" s="149"/>
      <c r="J78" s="149"/>
      <c r="K78" s="149"/>
      <c r="L78" s="149"/>
      <c r="M78" s="149"/>
      <c r="N78" s="149"/>
      <c r="O78" s="149"/>
      <c r="P78" s="149"/>
      <c r="Q78" s="149"/>
      <c r="R78" s="149"/>
      <c r="S78" s="149"/>
      <c r="T78" s="742"/>
      <c r="U78" s="738"/>
      <c r="V78" s="129"/>
      <c r="W78" s="148"/>
      <c r="X78" s="148"/>
      <c r="Y78" s="148"/>
      <c r="Z78" s="148"/>
      <c r="AA78" s="148"/>
      <c r="AB78" s="148"/>
      <c r="AC78" s="148"/>
      <c r="AD78" s="148"/>
      <c r="AE78" s="148"/>
      <c r="AF78" s="148"/>
    </row>
    <row r="79" spans="2:32" s="130" customFormat="1" ht="13.5" customHeight="1">
      <c r="B79" s="129"/>
      <c r="C79" s="717"/>
      <c r="D79" s="718"/>
      <c r="E79" s="719"/>
      <c r="F79" s="723"/>
      <c r="G79" s="725"/>
      <c r="H79" s="150"/>
      <c r="I79" s="150"/>
      <c r="J79" s="151"/>
      <c r="K79" s="151"/>
      <c r="L79" s="151"/>
      <c r="M79" s="151"/>
      <c r="N79" s="151"/>
      <c r="O79" s="151"/>
      <c r="P79" s="151"/>
      <c r="Q79" s="151"/>
      <c r="R79" s="151"/>
      <c r="S79" s="151"/>
      <c r="T79" s="742"/>
      <c r="U79" s="739"/>
      <c r="V79" s="129"/>
      <c r="W79" s="148"/>
      <c r="X79" s="148"/>
      <c r="Y79" s="148"/>
      <c r="Z79" s="148"/>
      <c r="AA79" s="148"/>
      <c r="AB79" s="148"/>
      <c r="AC79" s="148"/>
      <c r="AD79" s="148"/>
      <c r="AE79" s="148"/>
      <c r="AF79" s="148"/>
    </row>
    <row r="80" spans="2:32" s="130" customFormat="1" ht="13.5" customHeight="1">
      <c r="B80" s="129"/>
      <c r="C80" s="720"/>
      <c r="D80" s="721"/>
      <c r="E80" s="722"/>
      <c r="F80" s="727"/>
      <c r="G80" s="728"/>
      <c r="H80" s="149"/>
      <c r="I80" s="149"/>
      <c r="J80" s="149"/>
      <c r="K80" s="149"/>
      <c r="L80" s="149"/>
      <c r="M80" s="149"/>
      <c r="N80" s="149"/>
      <c r="O80" s="149"/>
      <c r="P80" s="149"/>
      <c r="Q80" s="149"/>
      <c r="R80" s="149"/>
      <c r="S80" s="149"/>
      <c r="T80" s="742"/>
      <c r="U80" s="740"/>
      <c r="V80" s="129"/>
      <c r="W80" s="148"/>
      <c r="X80" s="148"/>
      <c r="Y80" s="148"/>
      <c r="Z80" s="148"/>
      <c r="AA80" s="148"/>
      <c r="AB80" s="148"/>
      <c r="AC80" s="148"/>
      <c r="AD80" s="148"/>
      <c r="AE80" s="148"/>
      <c r="AF80" s="148"/>
    </row>
    <row r="81" spans="2:32" s="130" customFormat="1" ht="13.5" customHeight="1">
      <c r="B81" s="129"/>
      <c r="C81" s="714"/>
      <c r="D81" s="715"/>
      <c r="E81" s="716"/>
      <c r="F81" s="729"/>
      <c r="G81" s="730"/>
      <c r="H81" s="146"/>
      <c r="I81" s="146"/>
      <c r="J81" s="147"/>
      <c r="K81" s="147"/>
      <c r="L81" s="147"/>
      <c r="M81" s="147"/>
      <c r="N81" s="147"/>
      <c r="O81" s="147"/>
      <c r="P81" s="147"/>
      <c r="Q81" s="147"/>
      <c r="R81" s="147"/>
      <c r="S81" s="147"/>
      <c r="T81" s="742"/>
      <c r="U81" s="737"/>
      <c r="V81" s="129"/>
      <c r="W81" s="148"/>
      <c r="X81" s="148"/>
      <c r="Y81" s="148"/>
      <c r="Z81" s="148"/>
      <c r="AA81" s="148"/>
      <c r="AB81" s="148"/>
      <c r="AC81" s="148"/>
      <c r="AD81" s="148"/>
      <c r="AE81" s="148"/>
      <c r="AF81" s="148"/>
    </row>
    <row r="82" spans="2:32" s="130" customFormat="1" ht="13.5" customHeight="1">
      <c r="B82" s="129"/>
      <c r="C82" s="717"/>
      <c r="D82" s="718"/>
      <c r="E82" s="719"/>
      <c r="F82" s="724"/>
      <c r="G82" s="726"/>
      <c r="H82" s="149"/>
      <c r="I82" s="149"/>
      <c r="J82" s="149"/>
      <c r="K82" s="149"/>
      <c r="L82" s="149"/>
      <c r="M82" s="149"/>
      <c r="N82" s="149"/>
      <c r="O82" s="149"/>
      <c r="P82" s="149"/>
      <c r="Q82" s="149"/>
      <c r="R82" s="149"/>
      <c r="S82" s="149"/>
      <c r="T82" s="742"/>
      <c r="U82" s="738"/>
      <c r="V82" s="129"/>
      <c r="W82" s="148"/>
      <c r="X82" s="148"/>
      <c r="Y82" s="148"/>
      <c r="Z82" s="148"/>
      <c r="AA82" s="148"/>
      <c r="AB82" s="148"/>
      <c r="AC82" s="148"/>
      <c r="AD82" s="148"/>
      <c r="AE82" s="148"/>
      <c r="AF82" s="148"/>
    </row>
    <row r="83" spans="2:32" s="130" customFormat="1" ht="13.5" customHeight="1">
      <c r="B83" s="129"/>
      <c r="C83" s="717"/>
      <c r="D83" s="718"/>
      <c r="E83" s="719"/>
      <c r="F83" s="723"/>
      <c r="G83" s="725"/>
      <c r="H83" s="150"/>
      <c r="I83" s="150"/>
      <c r="J83" s="151"/>
      <c r="K83" s="151"/>
      <c r="L83" s="151"/>
      <c r="M83" s="151"/>
      <c r="N83" s="151"/>
      <c r="O83" s="151"/>
      <c r="P83" s="151"/>
      <c r="Q83" s="151"/>
      <c r="R83" s="151"/>
      <c r="S83" s="151"/>
      <c r="T83" s="742"/>
      <c r="U83" s="739"/>
      <c r="V83" s="129"/>
      <c r="W83" s="148"/>
      <c r="X83" s="148"/>
      <c r="Y83" s="148"/>
      <c r="Z83" s="148"/>
      <c r="AA83" s="148"/>
      <c r="AB83" s="148"/>
      <c r="AC83" s="148"/>
      <c r="AD83" s="148"/>
      <c r="AE83" s="148"/>
      <c r="AF83" s="148"/>
    </row>
    <row r="84" spans="2:32" s="130" customFormat="1" ht="13.5" customHeight="1">
      <c r="B84" s="129"/>
      <c r="C84" s="717"/>
      <c r="D84" s="718"/>
      <c r="E84" s="719"/>
      <c r="F84" s="724"/>
      <c r="G84" s="726"/>
      <c r="H84" s="149"/>
      <c r="I84" s="149"/>
      <c r="J84" s="149"/>
      <c r="K84" s="149"/>
      <c r="L84" s="149"/>
      <c r="M84" s="149"/>
      <c r="N84" s="149"/>
      <c r="O84" s="149"/>
      <c r="P84" s="149"/>
      <c r="Q84" s="149"/>
      <c r="R84" s="149"/>
      <c r="S84" s="149"/>
      <c r="T84" s="742"/>
      <c r="U84" s="738"/>
      <c r="V84" s="129"/>
      <c r="W84" s="148"/>
      <c r="X84" s="148"/>
      <c r="Y84" s="148"/>
      <c r="Z84" s="148"/>
      <c r="AA84" s="148"/>
      <c r="AB84" s="148"/>
      <c r="AC84" s="148"/>
      <c r="AD84" s="148"/>
      <c r="AE84" s="148"/>
      <c r="AF84" s="148"/>
    </row>
    <row r="85" spans="2:32" s="130" customFormat="1" ht="13.5" customHeight="1">
      <c r="B85" s="129"/>
      <c r="C85" s="717"/>
      <c r="D85" s="718"/>
      <c r="E85" s="719"/>
      <c r="F85" s="723"/>
      <c r="G85" s="725"/>
      <c r="H85" s="150"/>
      <c r="I85" s="150"/>
      <c r="J85" s="151"/>
      <c r="K85" s="151"/>
      <c r="L85" s="151"/>
      <c r="M85" s="151"/>
      <c r="N85" s="151"/>
      <c r="O85" s="151"/>
      <c r="P85" s="151"/>
      <c r="Q85" s="151"/>
      <c r="R85" s="151"/>
      <c r="S85" s="151"/>
      <c r="T85" s="742"/>
      <c r="U85" s="739"/>
      <c r="V85" s="129"/>
      <c r="W85" s="148"/>
      <c r="X85" s="148"/>
      <c r="Y85" s="148"/>
      <c r="Z85" s="148"/>
      <c r="AA85" s="148"/>
      <c r="AB85" s="148"/>
      <c r="AC85" s="148"/>
      <c r="AD85" s="148"/>
      <c r="AE85" s="148"/>
      <c r="AF85" s="148"/>
    </row>
    <row r="86" spans="2:32" s="130" customFormat="1" ht="13.5" customHeight="1">
      <c r="B86" s="129"/>
      <c r="C86" s="720"/>
      <c r="D86" s="721"/>
      <c r="E86" s="722"/>
      <c r="F86" s="727"/>
      <c r="G86" s="728"/>
      <c r="H86" s="152"/>
      <c r="I86" s="152"/>
      <c r="J86" s="152"/>
      <c r="K86" s="152"/>
      <c r="L86" s="152"/>
      <c r="M86" s="152"/>
      <c r="N86" s="152"/>
      <c r="O86" s="152"/>
      <c r="P86" s="152"/>
      <c r="Q86" s="152"/>
      <c r="R86" s="152"/>
      <c r="S86" s="152"/>
      <c r="T86" s="742"/>
      <c r="U86" s="740"/>
      <c r="V86" s="129"/>
      <c r="W86" s="148"/>
      <c r="X86" s="148"/>
      <c r="Y86" s="148"/>
      <c r="Z86" s="148"/>
      <c r="AA86" s="148"/>
      <c r="AB86" s="148"/>
      <c r="AC86" s="148"/>
      <c r="AD86" s="148"/>
      <c r="AE86" s="148"/>
      <c r="AF86" s="148"/>
    </row>
    <row r="87" spans="2:32" ht="13.5" customHeight="1">
      <c r="B87" s="108"/>
      <c r="C87" s="743" t="s">
        <v>86</v>
      </c>
      <c r="D87" s="746" t="s">
        <v>220</v>
      </c>
      <c r="E87" s="747"/>
      <c r="F87" s="747"/>
      <c r="G87" s="748"/>
      <c r="H87" s="153"/>
      <c r="I87" s="153"/>
      <c r="J87" s="153"/>
      <c r="K87" s="153"/>
      <c r="L87" s="153"/>
      <c r="M87" s="153"/>
      <c r="N87" s="153"/>
      <c r="O87" s="153"/>
      <c r="P87" s="153"/>
      <c r="Q87" s="153"/>
      <c r="R87" s="153"/>
      <c r="S87" s="153"/>
      <c r="T87" s="749"/>
      <c r="U87" s="749"/>
      <c r="V87" s="108"/>
      <c r="X87" s="148"/>
      <c r="Y87" s="148"/>
      <c r="Z87" s="148"/>
      <c r="AA87" s="148"/>
      <c r="AB87" s="148"/>
      <c r="AC87" s="148"/>
      <c r="AF87" s="148"/>
    </row>
    <row r="88" spans="2:32" ht="13.5" customHeight="1">
      <c r="B88" s="108"/>
      <c r="C88" s="744"/>
      <c r="D88" s="746" t="s">
        <v>221</v>
      </c>
      <c r="E88" s="747"/>
      <c r="F88" s="747"/>
      <c r="G88" s="748"/>
      <c r="H88" s="154"/>
      <c r="I88" s="154"/>
      <c r="J88" s="154"/>
      <c r="K88" s="154"/>
      <c r="L88" s="154"/>
      <c r="M88" s="154"/>
      <c r="N88" s="154"/>
      <c r="O88" s="154"/>
      <c r="P88" s="154"/>
      <c r="Q88" s="154"/>
      <c r="R88" s="154"/>
      <c r="S88" s="154"/>
      <c r="T88" s="750"/>
      <c r="U88" s="750"/>
      <c r="V88" s="108"/>
      <c r="X88" s="148"/>
      <c r="Y88" s="148"/>
      <c r="Z88" s="148"/>
      <c r="AA88" s="148"/>
      <c r="AB88" s="148"/>
      <c r="AC88" s="148"/>
      <c r="AF88" s="148"/>
    </row>
    <row r="89" spans="2:32" ht="13.5" customHeight="1">
      <c r="B89" s="108"/>
      <c r="C89" s="744"/>
      <c r="D89" s="746" t="s">
        <v>222</v>
      </c>
      <c r="E89" s="747"/>
      <c r="F89" s="748"/>
      <c r="G89" s="155" t="s">
        <v>79</v>
      </c>
      <c r="H89" s="156" t="str">
        <f>IF(COUNT(H87)=0,"",ROUND(SUM(H87:H88),#REF!))</f>
        <v/>
      </c>
      <c r="I89" s="156" t="str">
        <f>IF(COUNT(I87)=0,"",ROUND(SUM(I87:I88),#REF!))</f>
        <v/>
      </c>
      <c r="J89" s="156" t="str">
        <f>IF(COUNT(J87)=0,"",ROUND(SUM(J87:J88),#REF!))</f>
        <v/>
      </c>
      <c r="K89" s="156" t="str">
        <f>IF(COUNT(K87)=0,"",ROUND(SUM(K87:K88),#REF!))</f>
        <v/>
      </c>
      <c r="L89" s="156" t="str">
        <f>IF(COUNT(L87)=0,"",ROUND(SUM(L87:L88),#REF!))</f>
        <v/>
      </c>
      <c r="M89" s="156" t="str">
        <f>IF(COUNT(M87)=0,"",ROUND(SUM(M87:M88),#REF!))</f>
        <v/>
      </c>
      <c r="N89" s="156" t="str">
        <f>IF(COUNT(N87)=0,"",ROUND(SUM(N87:N88),#REF!))</f>
        <v/>
      </c>
      <c r="O89" s="156" t="str">
        <f>IF(COUNT(O87)=0,"",ROUND(SUM(O87:O88),#REF!))</f>
        <v/>
      </c>
      <c r="P89" s="156" t="str">
        <f>IF(COUNT(P87)=0,"",ROUND(SUM(P87:P88),#REF!))</f>
        <v/>
      </c>
      <c r="Q89" s="156" t="str">
        <f>IF(COUNT(Q87)=0,"",ROUND(SUM(Q87:Q88),#REF!))</f>
        <v/>
      </c>
      <c r="R89" s="156" t="str">
        <f>IF(COUNT(R87)=0,"",ROUND(SUM(R87:R88),#REF!))</f>
        <v/>
      </c>
      <c r="S89" s="156" t="str">
        <f>IF(COUNT(S87)=0,"",ROUND(SUM(S87:S88),#REF!))</f>
        <v/>
      </c>
      <c r="T89" s="751"/>
      <c r="U89" s="750"/>
      <c r="V89" s="108"/>
      <c r="W89" s="120"/>
      <c r="X89" s="148"/>
      <c r="Y89" s="148"/>
      <c r="Z89" s="148"/>
      <c r="AA89" s="148"/>
      <c r="AB89" s="148"/>
      <c r="AC89" s="148"/>
      <c r="AF89" s="148"/>
    </row>
    <row r="90" spans="2:32" ht="13.5" customHeight="1">
      <c r="B90" s="108"/>
      <c r="C90" s="745"/>
      <c r="D90" s="752" t="s">
        <v>249</v>
      </c>
      <c r="E90" s="753"/>
      <c r="F90" s="754"/>
      <c r="G90" s="233" t="s">
        <v>79</v>
      </c>
      <c r="H90" s="154"/>
      <c r="I90" s="154"/>
      <c r="J90" s="154"/>
      <c r="K90" s="154"/>
      <c r="L90" s="154"/>
      <c r="M90" s="154"/>
      <c r="N90" s="154"/>
      <c r="O90" s="154"/>
      <c r="P90" s="154"/>
      <c r="Q90" s="154"/>
      <c r="R90" s="154"/>
      <c r="S90" s="154"/>
      <c r="T90" s="203" t="str">
        <f>IF(COUNT(H90:S90)=0,"",SUMPRODUCT(ROUND(H90:S90,#REF!)))</f>
        <v/>
      </c>
      <c r="U90" s="751"/>
      <c r="V90" s="108"/>
    </row>
    <row r="91" spans="2:32" s="134" customFormat="1" ht="13.5" customHeight="1">
      <c r="B91" s="131"/>
      <c r="C91" s="132" t="s">
        <v>70</v>
      </c>
      <c r="D91" s="132"/>
      <c r="E91" s="132"/>
      <c r="F91" s="132"/>
      <c r="G91" s="132"/>
      <c r="H91" s="132"/>
      <c r="I91" s="132"/>
      <c r="J91" s="132"/>
      <c r="K91" s="132"/>
      <c r="L91" s="132"/>
      <c r="M91" s="132"/>
      <c r="N91" s="132"/>
      <c r="O91" s="132"/>
      <c r="P91" s="132"/>
      <c r="Q91" s="132"/>
      <c r="R91" s="132"/>
      <c r="S91" s="132"/>
      <c r="T91" s="132"/>
      <c r="U91" s="133"/>
      <c r="V91" s="131"/>
      <c r="W91" s="111"/>
      <c r="X91" s="111"/>
      <c r="Y91" s="111"/>
      <c r="Z91" s="111"/>
      <c r="AA91" s="111"/>
      <c r="AB91" s="111"/>
      <c r="AC91" s="111"/>
      <c r="AD91" s="111"/>
      <c r="AE91" s="111"/>
      <c r="AF91" s="111"/>
    </row>
    <row r="92" spans="2:32" s="134" customFormat="1" ht="13.5" customHeight="1">
      <c r="B92" s="131"/>
      <c r="C92" s="135"/>
      <c r="D92" s="135"/>
      <c r="E92" s="135"/>
      <c r="F92" s="135"/>
      <c r="G92" s="135"/>
      <c r="H92" s="135"/>
      <c r="I92" s="135"/>
      <c r="J92" s="135"/>
      <c r="K92" s="135"/>
      <c r="L92" s="135"/>
      <c r="M92" s="135"/>
      <c r="N92" s="135"/>
      <c r="O92" s="135"/>
      <c r="P92" s="135"/>
      <c r="Q92" s="135"/>
      <c r="R92" s="135"/>
      <c r="S92" s="135"/>
      <c r="T92" s="135"/>
      <c r="U92" s="136"/>
      <c r="V92" s="131"/>
      <c r="W92" s="163"/>
      <c r="X92" s="111"/>
      <c r="Y92" s="111"/>
      <c r="Z92" s="111"/>
      <c r="AA92" s="111"/>
      <c r="AB92" s="111"/>
      <c r="AC92" s="111"/>
      <c r="AD92" s="111"/>
      <c r="AE92" s="111"/>
      <c r="AF92" s="111"/>
    </row>
    <row r="93" spans="2:32" s="134" customFormat="1" ht="13.5" customHeight="1">
      <c r="B93" s="131"/>
      <c r="C93" s="135"/>
      <c r="D93" s="135"/>
      <c r="E93" s="135"/>
      <c r="F93" s="135"/>
      <c r="G93" s="135"/>
      <c r="H93" s="135"/>
      <c r="I93" s="135"/>
      <c r="J93" s="135"/>
      <c r="K93" s="135"/>
      <c r="L93" s="135"/>
      <c r="M93" s="135"/>
      <c r="N93" s="135"/>
      <c r="O93" s="135"/>
      <c r="P93" s="135"/>
      <c r="Q93" s="135"/>
      <c r="R93" s="135"/>
      <c r="S93" s="135"/>
      <c r="T93" s="135"/>
      <c r="U93" s="136"/>
      <c r="V93" s="131"/>
      <c r="W93" s="163"/>
      <c r="X93" s="111"/>
      <c r="Y93" s="111"/>
      <c r="Z93" s="111"/>
      <c r="AA93" s="111"/>
      <c r="AB93" s="111"/>
      <c r="AC93" s="111"/>
      <c r="AD93" s="111"/>
      <c r="AE93" s="111"/>
      <c r="AF93" s="111"/>
    </row>
    <row r="94" spans="2:32" s="134" customFormat="1" ht="13.5" customHeight="1">
      <c r="B94" s="131"/>
      <c r="C94" s="135"/>
      <c r="D94" s="135"/>
      <c r="E94" s="135"/>
      <c r="F94" s="135"/>
      <c r="G94" s="135"/>
      <c r="H94" s="135"/>
      <c r="I94" s="135"/>
      <c r="J94" s="135"/>
      <c r="K94" s="135"/>
      <c r="L94" s="135"/>
      <c r="M94" s="135"/>
      <c r="N94" s="135"/>
      <c r="O94" s="135"/>
      <c r="P94" s="135"/>
      <c r="Q94" s="135"/>
      <c r="R94" s="135"/>
      <c r="S94" s="135"/>
      <c r="T94" s="135"/>
      <c r="U94" s="136"/>
      <c r="V94" s="131"/>
      <c r="W94" s="163"/>
      <c r="X94" s="111"/>
      <c r="Y94" s="111"/>
      <c r="Z94" s="111"/>
      <c r="AA94" s="111"/>
      <c r="AB94" s="111"/>
      <c r="AC94" s="111"/>
      <c r="AD94" s="111"/>
      <c r="AE94" s="111"/>
      <c r="AF94" s="111"/>
    </row>
    <row r="95" spans="2:32" s="134" customFormat="1" ht="13.5" customHeight="1">
      <c r="B95" s="131"/>
      <c r="C95" s="135"/>
      <c r="D95" s="135"/>
      <c r="E95" s="135"/>
      <c r="F95" s="135"/>
      <c r="G95" s="135"/>
      <c r="H95" s="135"/>
      <c r="I95" s="135"/>
      <c r="J95" s="135"/>
      <c r="K95" s="135"/>
      <c r="L95" s="135"/>
      <c r="M95" s="135"/>
      <c r="N95" s="135"/>
      <c r="O95" s="135"/>
      <c r="P95" s="135"/>
      <c r="Q95" s="135"/>
      <c r="R95" s="135"/>
      <c r="S95" s="135"/>
      <c r="T95" s="135"/>
      <c r="U95" s="136"/>
      <c r="V95" s="131"/>
      <c r="W95" s="163"/>
      <c r="X95" s="111"/>
      <c r="Y95" s="111"/>
      <c r="Z95" s="111"/>
      <c r="AA95" s="111"/>
      <c r="AB95" s="111"/>
      <c r="AC95" s="111"/>
      <c r="AD95" s="163"/>
      <c r="AE95" s="163"/>
      <c r="AF95" s="111"/>
    </row>
    <row r="96" spans="2:32" s="134" customFormat="1" ht="13.5" customHeight="1">
      <c r="B96" s="131"/>
      <c r="C96" s="135"/>
      <c r="D96" s="135"/>
      <c r="E96" s="135"/>
      <c r="F96" s="135"/>
      <c r="G96" s="135"/>
      <c r="H96" s="135"/>
      <c r="I96" s="135"/>
      <c r="J96" s="135"/>
      <c r="K96" s="135"/>
      <c r="L96" s="135"/>
      <c r="M96" s="135"/>
      <c r="N96" s="135"/>
      <c r="O96" s="135"/>
      <c r="P96" s="135"/>
      <c r="Q96" s="135"/>
      <c r="R96" s="135"/>
      <c r="S96" s="135"/>
      <c r="T96" s="135"/>
      <c r="U96" s="136"/>
      <c r="V96" s="131"/>
      <c r="W96" s="163"/>
      <c r="X96" s="111"/>
      <c r="Y96" s="111"/>
      <c r="Z96" s="111"/>
      <c r="AA96" s="111"/>
      <c r="AB96" s="111"/>
      <c r="AC96" s="111"/>
      <c r="AD96" s="163"/>
      <c r="AE96" s="163"/>
      <c r="AF96" s="111"/>
    </row>
    <row r="97" spans="2:32" s="134" customFormat="1" ht="13.5" customHeight="1">
      <c r="B97" s="131"/>
      <c r="C97" s="135"/>
      <c r="D97" s="135"/>
      <c r="E97" s="135"/>
      <c r="F97" s="135"/>
      <c r="G97" s="135"/>
      <c r="H97" s="135"/>
      <c r="I97" s="135"/>
      <c r="J97" s="135"/>
      <c r="K97" s="135"/>
      <c r="L97" s="135"/>
      <c r="M97" s="135"/>
      <c r="N97" s="135"/>
      <c r="O97" s="135"/>
      <c r="P97" s="135"/>
      <c r="Q97" s="135"/>
      <c r="R97" s="135"/>
      <c r="S97" s="135"/>
      <c r="T97" s="135"/>
      <c r="U97" s="136"/>
      <c r="V97" s="131"/>
      <c r="W97" s="163"/>
      <c r="X97" s="111"/>
      <c r="Y97" s="111"/>
      <c r="Z97" s="111"/>
      <c r="AA97" s="111"/>
      <c r="AB97" s="111"/>
      <c r="AC97" s="111"/>
      <c r="AD97" s="163"/>
      <c r="AE97" s="163"/>
      <c r="AF97" s="111"/>
    </row>
    <row r="98" spans="2:32" s="134" customFormat="1" ht="13.5" customHeight="1">
      <c r="B98" s="131"/>
      <c r="C98" s="132"/>
      <c r="D98" s="132"/>
      <c r="E98" s="132"/>
      <c r="F98" s="132"/>
      <c r="G98" s="132"/>
      <c r="H98" s="132"/>
      <c r="I98" s="132"/>
      <c r="J98" s="132"/>
      <c r="K98" s="132"/>
      <c r="L98" s="132"/>
      <c r="M98" s="132"/>
      <c r="N98" s="132"/>
      <c r="O98" s="132"/>
      <c r="P98" s="132"/>
      <c r="Q98" s="132"/>
      <c r="R98" s="132"/>
      <c r="S98" s="132"/>
      <c r="T98" s="132"/>
      <c r="U98" s="133"/>
      <c r="V98" s="131"/>
      <c r="W98" s="163"/>
      <c r="X98" s="111"/>
      <c r="Y98" s="111"/>
      <c r="Z98" s="111"/>
      <c r="AA98" s="111"/>
      <c r="AB98" s="111"/>
      <c r="AC98" s="111"/>
      <c r="AD98" s="163"/>
      <c r="AE98" s="163"/>
      <c r="AF98" s="111"/>
    </row>
    <row r="99" spans="2:32" s="124" customFormat="1" ht="13.5" customHeight="1">
      <c r="B99" s="123"/>
      <c r="C99" s="109" t="s">
        <v>31</v>
      </c>
      <c r="D99" s="109"/>
      <c r="E99" s="109"/>
      <c r="F99" s="109"/>
      <c r="G99" s="109"/>
      <c r="H99" s="38"/>
      <c r="I99" s="123"/>
      <c r="J99" s="123"/>
      <c r="K99" s="123"/>
      <c r="L99" s="123"/>
      <c r="M99" s="123"/>
      <c r="N99" s="123"/>
      <c r="O99" s="123"/>
      <c r="P99" s="123"/>
      <c r="Q99" s="123"/>
      <c r="R99" s="123"/>
      <c r="S99" s="123"/>
      <c r="T99" s="123"/>
      <c r="U99" s="123"/>
      <c r="V99" s="123"/>
      <c r="W99" s="163"/>
      <c r="X99" s="111"/>
      <c r="Y99" s="111"/>
      <c r="Z99" s="111"/>
      <c r="AA99" s="111"/>
      <c r="AB99" s="111"/>
      <c r="AC99" s="111"/>
      <c r="AD99" s="163"/>
      <c r="AE99" s="163"/>
      <c r="AF99" s="111"/>
    </row>
    <row r="100" spans="2:32" s="124" customFormat="1" ht="13.5" customHeight="1">
      <c r="B100" s="123"/>
      <c r="C100" s="112" t="s">
        <v>550</v>
      </c>
      <c r="D100" s="112"/>
      <c r="E100" s="112"/>
      <c r="F100" s="112"/>
      <c r="G100" s="480" t="e">
        <f>G52</f>
        <v>#REF!</v>
      </c>
      <c r="H100" s="112"/>
      <c r="I100" s="123"/>
      <c r="J100" s="123"/>
      <c r="K100" s="123"/>
      <c r="L100" s="123"/>
      <c r="M100" s="123"/>
      <c r="N100" s="123"/>
      <c r="O100" s="123"/>
      <c r="P100" s="123"/>
      <c r="Q100" s="123"/>
      <c r="R100" s="123"/>
      <c r="S100" s="123"/>
      <c r="T100" s="123"/>
      <c r="U100" s="123"/>
      <c r="V100" s="123"/>
      <c r="W100" s="163"/>
      <c r="X100" s="111"/>
      <c r="Y100" s="111"/>
      <c r="Z100" s="111"/>
      <c r="AA100" s="111"/>
      <c r="AB100" s="111"/>
      <c r="AC100" s="111"/>
      <c r="AD100" s="163"/>
      <c r="AE100" s="163"/>
      <c r="AF100" s="111"/>
    </row>
    <row r="101" spans="2:32" s="124" customFormat="1" ht="13.5" customHeight="1">
      <c r="B101" s="123"/>
      <c r="C101" s="116" t="s">
        <v>8</v>
      </c>
      <c r="D101" s="123"/>
      <c r="E101" s="125" t="s">
        <v>124</v>
      </c>
      <c r="F101" s="125"/>
      <c r="G101" s="125"/>
      <c r="H101" s="123"/>
      <c r="I101" s="123"/>
      <c r="J101" s="123"/>
      <c r="K101" s="123"/>
      <c r="L101" s="123"/>
      <c r="M101" s="123"/>
      <c r="N101" s="123"/>
      <c r="O101" s="123"/>
      <c r="P101" s="123"/>
      <c r="Q101" s="123"/>
      <c r="R101" s="126"/>
      <c r="S101" s="123"/>
      <c r="T101" s="126"/>
      <c r="U101" s="123"/>
      <c r="V101" s="123"/>
      <c r="W101" s="111"/>
      <c r="X101" s="163"/>
      <c r="Y101" s="163"/>
      <c r="Z101" s="163"/>
      <c r="AA101" s="163"/>
      <c r="AB101" s="163"/>
      <c r="AC101" s="163"/>
      <c r="AD101" s="163"/>
      <c r="AE101" s="163"/>
      <c r="AF101" s="163"/>
    </row>
    <row r="102" spans="2:32" s="124" customFormat="1" ht="13.5" customHeight="1">
      <c r="B102" s="123"/>
      <c r="C102" s="705" t="s">
        <v>33</v>
      </c>
      <c r="D102" s="706"/>
      <c r="E102" s="707"/>
      <c r="F102" s="731" t="s">
        <v>551</v>
      </c>
      <c r="G102" s="731" t="s">
        <v>219</v>
      </c>
      <c r="H102" s="117" t="s">
        <v>34</v>
      </c>
      <c r="I102" s="118"/>
      <c r="J102" s="118"/>
      <c r="K102" s="118"/>
      <c r="L102" s="118"/>
      <c r="M102" s="119"/>
      <c r="N102" s="144" t="s">
        <v>35</v>
      </c>
      <c r="O102" s="118"/>
      <c r="P102" s="118"/>
      <c r="Q102" s="118"/>
      <c r="R102" s="118"/>
      <c r="S102" s="119"/>
      <c r="T102" s="734" t="s">
        <v>77</v>
      </c>
      <c r="U102" s="734" t="s">
        <v>78</v>
      </c>
      <c r="V102" s="123"/>
      <c r="W102" s="88" t="s">
        <v>25</v>
      </c>
      <c r="X102" s="163"/>
      <c r="Y102" s="163"/>
      <c r="Z102" s="163"/>
      <c r="AA102" s="128" t="str">
        <f>IF(COUNT(H105:U138)&gt;0,"○","")</f>
        <v/>
      </c>
      <c r="AB102" s="120" t="s">
        <v>158</v>
      </c>
      <c r="AC102" s="163"/>
      <c r="AD102" s="163"/>
      <c r="AE102" s="163"/>
      <c r="AF102" s="163"/>
    </row>
    <row r="103" spans="2:32" s="124" customFormat="1" ht="13.5" customHeight="1">
      <c r="B103" s="123"/>
      <c r="C103" s="708"/>
      <c r="D103" s="709"/>
      <c r="E103" s="710"/>
      <c r="F103" s="732"/>
      <c r="G103" s="732"/>
      <c r="H103" s="4" t="s">
        <v>13</v>
      </c>
      <c r="I103" s="4" t="s">
        <v>14</v>
      </c>
      <c r="J103" s="4" t="s">
        <v>15</v>
      </c>
      <c r="K103" s="4" t="s">
        <v>16</v>
      </c>
      <c r="L103" s="4" t="s">
        <v>17</v>
      </c>
      <c r="M103" s="4" t="s">
        <v>18</v>
      </c>
      <c r="N103" s="4" t="s">
        <v>19</v>
      </c>
      <c r="O103" s="4" t="s">
        <v>20</v>
      </c>
      <c r="P103" s="4" t="s">
        <v>21</v>
      </c>
      <c r="Q103" s="4" t="s">
        <v>22</v>
      </c>
      <c r="R103" s="4" t="s">
        <v>23</v>
      </c>
      <c r="S103" s="4" t="s">
        <v>24</v>
      </c>
      <c r="T103" s="735"/>
      <c r="U103" s="735"/>
      <c r="V103" s="123"/>
      <c r="W103" s="88" t="s">
        <v>94</v>
      </c>
      <c r="X103" s="163"/>
      <c r="Y103" s="163"/>
      <c r="Z103" s="163"/>
      <c r="AA103" s="163"/>
      <c r="AB103" s="163"/>
      <c r="AC103" s="163"/>
      <c r="AD103" s="163"/>
      <c r="AE103" s="163"/>
      <c r="AF103" s="163"/>
    </row>
    <row r="104" spans="2:32" s="124" customFormat="1" ht="13.5" customHeight="1">
      <c r="B104" s="123"/>
      <c r="C104" s="711"/>
      <c r="D104" s="712"/>
      <c r="E104" s="713"/>
      <c r="F104" s="733"/>
      <c r="G104" s="733"/>
      <c r="H104" s="127" t="e">
        <f>"（"&amp;MID(#REF!,2,2)&amp;")"</f>
        <v>#REF!</v>
      </c>
      <c r="I104" s="481" t="e">
        <f>"（"&amp;MID(#REF!,2,2)&amp;")"</f>
        <v>#REF!</v>
      </c>
      <c r="J104" s="481" t="e">
        <f>"（"&amp;MID(#REF!,2,2)&amp;")"</f>
        <v>#REF!</v>
      </c>
      <c r="K104" s="481" t="e">
        <f>"（"&amp;MID(#REF!,2,2)&amp;")"</f>
        <v>#REF!</v>
      </c>
      <c r="L104" s="481" t="e">
        <f>"（"&amp;MID(#REF!,2,2)&amp;")"</f>
        <v>#REF!</v>
      </c>
      <c r="M104" s="481" t="e">
        <f>"（"&amp;MID(#REF!,2,2)&amp;")"</f>
        <v>#REF!</v>
      </c>
      <c r="N104" s="481" t="e">
        <f>"（"&amp;MID(#REF!,2,2)&amp;")"</f>
        <v>#REF!</v>
      </c>
      <c r="O104" s="481" t="e">
        <f>"（"&amp;MID(#REF!,2,2)&amp;")"</f>
        <v>#REF!</v>
      </c>
      <c r="P104" s="481" t="e">
        <f>"（"&amp;MID(#REF!,2,2)&amp;")"</f>
        <v>#REF!</v>
      </c>
      <c r="Q104" s="481" t="e">
        <f>"（"&amp;MID(#REF!,2,2)&amp;")"</f>
        <v>#REF!</v>
      </c>
      <c r="R104" s="481" t="e">
        <f>"（"&amp;MID(#REF!,2,2)&amp;")"</f>
        <v>#REF!</v>
      </c>
      <c r="S104" s="481" t="e">
        <f>"（"&amp;MID(#REF!,2,2)&amp;")"</f>
        <v>#REF!</v>
      </c>
      <c r="T104" s="736"/>
      <c r="U104" s="736"/>
      <c r="V104" s="123"/>
      <c r="W104" s="88"/>
      <c r="X104" s="111"/>
      <c r="Y104" s="111"/>
      <c r="Z104" s="111"/>
      <c r="AA104" s="111"/>
      <c r="AB104" s="111"/>
      <c r="AC104" s="111"/>
      <c r="AD104" s="111"/>
      <c r="AE104" s="111"/>
      <c r="AF104" s="163"/>
    </row>
    <row r="105" spans="2:32" s="130" customFormat="1" ht="13.5" customHeight="1">
      <c r="B105" s="129"/>
      <c r="C105" s="714"/>
      <c r="D105" s="715"/>
      <c r="E105" s="716"/>
      <c r="F105" s="729"/>
      <c r="G105" s="730"/>
      <c r="H105" s="146"/>
      <c r="I105" s="146"/>
      <c r="J105" s="147"/>
      <c r="K105" s="147"/>
      <c r="L105" s="147"/>
      <c r="M105" s="147"/>
      <c r="N105" s="147"/>
      <c r="O105" s="147"/>
      <c r="P105" s="147"/>
      <c r="Q105" s="147"/>
      <c r="R105" s="147"/>
      <c r="S105" s="147"/>
      <c r="T105" s="741"/>
      <c r="U105" s="737"/>
      <c r="V105" s="129"/>
      <c r="W105" s="148"/>
      <c r="X105" s="111"/>
      <c r="Y105" s="111"/>
      <c r="Z105" s="111"/>
      <c r="AA105" s="111"/>
      <c r="AB105" s="111"/>
      <c r="AC105" s="111"/>
      <c r="AD105" s="124"/>
      <c r="AE105" s="124"/>
      <c r="AF105" s="163"/>
    </row>
    <row r="106" spans="2:32" s="130" customFormat="1" ht="13.5" customHeight="1">
      <c r="B106" s="129"/>
      <c r="C106" s="717"/>
      <c r="D106" s="718"/>
      <c r="E106" s="719"/>
      <c r="F106" s="724"/>
      <c r="G106" s="726"/>
      <c r="H106" s="149"/>
      <c r="I106" s="149"/>
      <c r="J106" s="149"/>
      <c r="K106" s="149"/>
      <c r="L106" s="149"/>
      <c r="M106" s="149"/>
      <c r="N106" s="149"/>
      <c r="O106" s="149"/>
      <c r="P106" s="149"/>
      <c r="Q106" s="149"/>
      <c r="R106" s="149"/>
      <c r="S106" s="149"/>
      <c r="T106" s="742"/>
      <c r="U106" s="738"/>
      <c r="V106" s="129"/>
      <c r="W106" s="148"/>
      <c r="X106" s="111"/>
      <c r="Y106" s="111"/>
      <c r="Z106" s="111"/>
      <c r="AA106" s="111"/>
      <c r="AB106" s="111"/>
      <c r="AC106" s="111"/>
      <c r="AD106" s="124"/>
      <c r="AE106" s="124"/>
      <c r="AF106" s="163"/>
    </row>
    <row r="107" spans="2:32" s="130" customFormat="1" ht="13.5" customHeight="1">
      <c r="B107" s="129"/>
      <c r="C107" s="717"/>
      <c r="D107" s="718"/>
      <c r="E107" s="719"/>
      <c r="F107" s="723"/>
      <c r="G107" s="725"/>
      <c r="H107" s="150"/>
      <c r="I107" s="150"/>
      <c r="J107" s="151"/>
      <c r="K107" s="151"/>
      <c r="L107" s="151"/>
      <c r="M107" s="151"/>
      <c r="N107" s="151"/>
      <c r="O107" s="151"/>
      <c r="P107" s="151"/>
      <c r="Q107" s="151"/>
      <c r="R107" s="151"/>
      <c r="S107" s="151"/>
      <c r="T107" s="742"/>
      <c r="U107" s="739"/>
      <c r="V107" s="129"/>
      <c r="W107" s="148"/>
      <c r="X107" s="111"/>
      <c r="Y107" s="111"/>
      <c r="Z107" s="111"/>
      <c r="AA107" s="111"/>
      <c r="AB107" s="111"/>
      <c r="AC107" s="111"/>
      <c r="AD107" s="124"/>
      <c r="AE107" s="124"/>
      <c r="AF107" s="111"/>
    </row>
    <row r="108" spans="2:32" s="130" customFormat="1" ht="13.5" customHeight="1">
      <c r="B108" s="129"/>
      <c r="C108" s="717"/>
      <c r="D108" s="718"/>
      <c r="E108" s="719"/>
      <c r="F108" s="724"/>
      <c r="G108" s="726"/>
      <c r="H108" s="149"/>
      <c r="I108" s="149"/>
      <c r="J108" s="149"/>
      <c r="K108" s="149"/>
      <c r="L108" s="149"/>
      <c r="M108" s="149"/>
      <c r="N108" s="149"/>
      <c r="O108" s="149"/>
      <c r="P108" s="149"/>
      <c r="Q108" s="149"/>
      <c r="R108" s="149"/>
      <c r="S108" s="149"/>
      <c r="T108" s="742"/>
      <c r="U108" s="738"/>
      <c r="V108" s="129"/>
      <c r="W108" s="148"/>
      <c r="X108" s="111"/>
      <c r="Y108" s="111"/>
      <c r="Z108" s="111"/>
      <c r="AA108" s="124"/>
      <c r="AB108" s="124"/>
      <c r="AC108" s="124"/>
      <c r="AF108" s="111"/>
    </row>
    <row r="109" spans="2:32" s="130" customFormat="1" ht="13.5" customHeight="1">
      <c r="B109" s="129"/>
      <c r="C109" s="717"/>
      <c r="D109" s="718"/>
      <c r="E109" s="719"/>
      <c r="F109" s="723"/>
      <c r="G109" s="725"/>
      <c r="H109" s="150"/>
      <c r="I109" s="150"/>
      <c r="J109" s="151"/>
      <c r="K109" s="151"/>
      <c r="L109" s="151"/>
      <c r="M109" s="151"/>
      <c r="N109" s="151"/>
      <c r="O109" s="151"/>
      <c r="P109" s="151"/>
      <c r="Q109" s="151"/>
      <c r="R109" s="151"/>
      <c r="S109" s="151"/>
      <c r="T109" s="742"/>
      <c r="U109" s="739"/>
      <c r="V109" s="129"/>
      <c r="W109" s="148"/>
      <c r="X109" s="111"/>
      <c r="Y109" s="111"/>
      <c r="Z109" s="111"/>
      <c r="AA109" s="124"/>
      <c r="AB109" s="124"/>
      <c r="AC109" s="124"/>
      <c r="AF109" s="111"/>
    </row>
    <row r="110" spans="2:32" s="130" customFormat="1" ht="13.5" customHeight="1">
      <c r="B110" s="129"/>
      <c r="C110" s="720"/>
      <c r="D110" s="721"/>
      <c r="E110" s="722"/>
      <c r="F110" s="727"/>
      <c r="G110" s="728"/>
      <c r="H110" s="149"/>
      <c r="I110" s="149"/>
      <c r="J110" s="149"/>
      <c r="K110" s="149"/>
      <c r="L110" s="149"/>
      <c r="M110" s="149"/>
      <c r="N110" s="149"/>
      <c r="O110" s="149"/>
      <c r="P110" s="149"/>
      <c r="Q110" s="149"/>
      <c r="R110" s="149"/>
      <c r="S110" s="149"/>
      <c r="T110" s="742"/>
      <c r="U110" s="740"/>
      <c r="V110" s="129"/>
      <c r="W110" s="148"/>
      <c r="X110" s="111"/>
      <c r="Y110" s="111"/>
      <c r="Z110" s="111"/>
      <c r="AA110" s="111"/>
      <c r="AB110" s="111"/>
      <c r="AC110" s="124"/>
      <c r="AF110" s="111"/>
    </row>
    <row r="111" spans="2:32" s="130" customFormat="1" ht="13.5" customHeight="1">
      <c r="B111" s="129"/>
      <c r="C111" s="714"/>
      <c r="D111" s="715"/>
      <c r="E111" s="716"/>
      <c r="F111" s="729"/>
      <c r="G111" s="730"/>
      <c r="H111" s="146"/>
      <c r="I111" s="146"/>
      <c r="J111" s="147"/>
      <c r="K111" s="147"/>
      <c r="L111" s="147"/>
      <c r="M111" s="147"/>
      <c r="N111" s="147"/>
      <c r="O111" s="147"/>
      <c r="P111" s="147"/>
      <c r="Q111" s="147"/>
      <c r="R111" s="147"/>
      <c r="S111" s="147"/>
      <c r="T111" s="742"/>
      <c r="U111" s="737"/>
      <c r="V111" s="129"/>
      <c r="W111" s="148"/>
      <c r="X111" s="148"/>
      <c r="Y111" s="148"/>
      <c r="Z111" s="148"/>
      <c r="AF111" s="124"/>
    </row>
    <row r="112" spans="2:32" s="130" customFormat="1" ht="13.5" customHeight="1">
      <c r="B112" s="129"/>
      <c r="C112" s="717"/>
      <c r="D112" s="718"/>
      <c r="E112" s="719"/>
      <c r="F112" s="724"/>
      <c r="G112" s="726"/>
      <c r="H112" s="149"/>
      <c r="I112" s="149"/>
      <c r="J112" s="149"/>
      <c r="K112" s="149"/>
      <c r="L112" s="149"/>
      <c r="M112" s="149"/>
      <c r="N112" s="149"/>
      <c r="O112" s="149"/>
      <c r="P112" s="149"/>
      <c r="Q112" s="149"/>
      <c r="R112" s="149"/>
      <c r="S112" s="149"/>
      <c r="T112" s="742"/>
      <c r="U112" s="738"/>
      <c r="V112" s="129"/>
      <c r="W112" s="148"/>
      <c r="X112" s="148"/>
      <c r="Y112" s="148"/>
      <c r="Z112" s="148"/>
      <c r="AF112" s="124"/>
    </row>
    <row r="113" spans="2:32" s="130" customFormat="1" ht="13.5" customHeight="1">
      <c r="B113" s="129"/>
      <c r="C113" s="717"/>
      <c r="D113" s="718"/>
      <c r="E113" s="719"/>
      <c r="F113" s="723"/>
      <c r="G113" s="725"/>
      <c r="H113" s="150"/>
      <c r="I113" s="150"/>
      <c r="J113" s="151"/>
      <c r="K113" s="151"/>
      <c r="L113" s="151"/>
      <c r="M113" s="151"/>
      <c r="N113" s="151"/>
      <c r="O113" s="151"/>
      <c r="P113" s="151"/>
      <c r="Q113" s="151"/>
      <c r="R113" s="151"/>
      <c r="S113" s="151"/>
      <c r="T113" s="742"/>
      <c r="U113" s="739"/>
      <c r="V113" s="129"/>
      <c r="W113" s="148"/>
      <c r="X113" s="148"/>
      <c r="Y113" s="148"/>
      <c r="Z113" s="148"/>
      <c r="AF113" s="124"/>
    </row>
    <row r="114" spans="2:32" s="130" customFormat="1" ht="13.5" customHeight="1">
      <c r="B114" s="129"/>
      <c r="C114" s="717"/>
      <c r="D114" s="718"/>
      <c r="E114" s="719"/>
      <c r="F114" s="724"/>
      <c r="G114" s="726"/>
      <c r="H114" s="149"/>
      <c r="I114" s="149"/>
      <c r="J114" s="149"/>
      <c r="K114" s="149"/>
      <c r="L114" s="149"/>
      <c r="M114" s="149"/>
      <c r="N114" s="149"/>
      <c r="O114" s="149"/>
      <c r="P114" s="149"/>
      <c r="Q114" s="149"/>
      <c r="R114" s="149"/>
      <c r="S114" s="149"/>
      <c r="T114" s="742"/>
      <c r="U114" s="738"/>
      <c r="V114" s="129"/>
      <c r="W114" s="148"/>
      <c r="X114" s="148"/>
      <c r="Y114" s="148"/>
      <c r="Z114" s="148"/>
    </row>
    <row r="115" spans="2:32" s="130" customFormat="1" ht="13.5" customHeight="1">
      <c r="B115" s="129"/>
      <c r="C115" s="717"/>
      <c r="D115" s="718"/>
      <c r="E115" s="719"/>
      <c r="F115" s="723"/>
      <c r="G115" s="725"/>
      <c r="H115" s="150"/>
      <c r="I115" s="150"/>
      <c r="J115" s="151"/>
      <c r="K115" s="151"/>
      <c r="L115" s="151"/>
      <c r="M115" s="151"/>
      <c r="N115" s="151"/>
      <c r="O115" s="151"/>
      <c r="P115" s="151"/>
      <c r="Q115" s="151"/>
      <c r="R115" s="151"/>
      <c r="S115" s="151"/>
      <c r="T115" s="742"/>
      <c r="U115" s="739"/>
      <c r="V115" s="129"/>
      <c r="W115" s="148"/>
      <c r="X115" s="148"/>
      <c r="Y115" s="148"/>
      <c r="Z115" s="148"/>
    </row>
    <row r="116" spans="2:32" s="130" customFormat="1" ht="13.5" customHeight="1">
      <c r="B116" s="129"/>
      <c r="C116" s="720"/>
      <c r="D116" s="721"/>
      <c r="E116" s="722"/>
      <c r="F116" s="727"/>
      <c r="G116" s="728"/>
      <c r="H116" s="149"/>
      <c r="I116" s="149"/>
      <c r="J116" s="149"/>
      <c r="K116" s="149"/>
      <c r="L116" s="149"/>
      <c r="M116" s="149"/>
      <c r="N116" s="149"/>
      <c r="O116" s="149"/>
      <c r="P116" s="149"/>
      <c r="Q116" s="149"/>
      <c r="R116" s="149"/>
      <c r="S116" s="149"/>
      <c r="T116" s="742"/>
      <c r="U116" s="740"/>
      <c r="V116" s="129"/>
      <c r="W116" s="148"/>
      <c r="X116" s="148"/>
      <c r="Y116" s="148"/>
      <c r="Z116" s="148"/>
    </row>
    <row r="117" spans="2:32" s="130" customFormat="1" ht="13.5" customHeight="1">
      <c r="B117" s="129"/>
      <c r="C117" s="714"/>
      <c r="D117" s="715"/>
      <c r="E117" s="716"/>
      <c r="F117" s="729"/>
      <c r="G117" s="730"/>
      <c r="H117" s="146"/>
      <c r="I117" s="146"/>
      <c r="J117" s="147"/>
      <c r="K117" s="147"/>
      <c r="L117" s="147"/>
      <c r="M117" s="147"/>
      <c r="N117" s="147"/>
      <c r="O117" s="147"/>
      <c r="P117" s="147"/>
      <c r="Q117" s="147"/>
      <c r="R117" s="147"/>
      <c r="S117" s="147"/>
      <c r="T117" s="742"/>
      <c r="U117" s="737"/>
      <c r="V117" s="129"/>
      <c r="W117" s="148"/>
      <c r="X117" s="148"/>
      <c r="Y117" s="148"/>
      <c r="Z117" s="148"/>
      <c r="AD117" s="148"/>
      <c r="AE117" s="148"/>
    </row>
    <row r="118" spans="2:32" s="130" customFormat="1" ht="13.5" customHeight="1">
      <c r="B118" s="129"/>
      <c r="C118" s="717"/>
      <c r="D118" s="718"/>
      <c r="E118" s="719"/>
      <c r="F118" s="724"/>
      <c r="G118" s="726"/>
      <c r="H118" s="149"/>
      <c r="I118" s="149"/>
      <c r="J118" s="149"/>
      <c r="K118" s="149"/>
      <c r="L118" s="149"/>
      <c r="M118" s="149"/>
      <c r="N118" s="149"/>
      <c r="O118" s="149"/>
      <c r="P118" s="149"/>
      <c r="Q118" s="149"/>
      <c r="R118" s="149"/>
      <c r="S118" s="149"/>
      <c r="T118" s="742"/>
      <c r="U118" s="738"/>
      <c r="V118" s="129"/>
      <c r="W118" s="148"/>
      <c r="X118" s="148"/>
      <c r="Y118" s="148"/>
      <c r="Z118" s="148"/>
      <c r="AD118" s="148"/>
      <c r="AE118" s="148"/>
    </row>
    <row r="119" spans="2:32" s="130" customFormat="1" ht="13.5" customHeight="1">
      <c r="B119" s="129"/>
      <c r="C119" s="717"/>
      <c r="D119" s="718"/>
      <c r="E119" s="719"/>
      <c r="F119" s="723"/>
      <c r="G119" s="725"/>
      <c r="H119" s="150"/>
      <c r="I119" s="150"/>
      <c r="J119" s="151"/>
      <c r="K119" s="151"/>
      <c r="L119" s="151"/>
      <c r="M119" s="151"/>
      <c r="N119" s="151"/>
      <c r="O119" s="151"/>
      <c r="P119" s="151"/>
      <c r="Q119" s="151"/>
      <c r="R119" s="151"/>
      <c r="S119" s="151"/>
      <c r="T119" s="742"/>
      <c r="U119" s="739"/>
      <c r="V119" s="129"/>
      <c r="W119" s="148"/>
      <c r="X119" s="148"/>
      <c r="Y119" s="148"/>
      <c r="Z119" s="148"/>
      <c r="AD119" s="148"/>
      <c r="AE119" s="148"/>
    </row>
    <row r="120" spans="2:32" s="130" customFormat="1" ht="13.5" customHeight="1">
      <c r="B120" s="129"/>
      <c r="C120" s="717"/>
      <c r="D120" s="718"/>
      <c r="E120" s="719"/>
      <c r="F120" s="724"/>
      <c r="G120" s="726"/>
      <c r="H120" s="149"/>
      <c r="I120" s="149"/>
      <c r="J120" s="149"/>
      <c r="K120" s="149"/>
      <c r="L120" s="149"/>
      <c r="M120" s="149"/>
      <c r="N120" s="149"/>
      <c r="O120" s="149"/>
      <c r="P120" s="149"/>
      <c r="Q120" s="149"/>
      <c r="R120" s="149"/>
      <c r="S120" s="149"/>
      <c r="T120" s="742"/>
      <c r="U120" s="738"/>
      <c r="V120" s="129"/>
      <c r="W120" s="148"/>
      <c r="X120" s="148"/>
      <c r="Y120" s="148"/>
      <c r="Z120" s="148"/>
      <c r="AA120" s="148"/>
      <c r="AB120" s="148"/>
      <c r="AC120" s="148"/>
      <c r="AD120" s="148"/>
      <c r="AE120" s="148"/>
    </row>
    <row r="121" spans="2:32" s="130" customFormat="1" ht="13.5" customHeight="1">
      <c r="B121" s="129"/>
      <c r="C121" s="717"/>
      <c r="D121" s="718"/>
      <c r="E121" s="719"/>
      <c r="F121" s="723"/>
      <c r="G121" s="725"/>
      <c r="H121" s="150"/>
      <c r="I121" s="150"/>
      <c r="J121" s="151"/>
      <c r="K121" s="151"/>
      <c r="L121" s="151"/>
      <c r="M121" s="151"/>
      <c r="N121" s="151"/>
      <c r="O121" s="151"/>
      <c r="P121" s="151"/>
      <c r="Q121" s="151"/>
      <c r="R121" s="151"/>
      <c r="S121" s="151"/>
      <c r="T121" s="742"/>
      <c r="U121" s="739"/>
      <c r="V121" s="129"/>
      <c r="W121" s="148"/>
      <c r="X121" s="148"/>
      <c r="Y121" s="148"/>
      <c r="Z121" s="148"/>
      <c r="AA121" s="148"/>
      <c r="AB121" s="148"/>
      <c r="AC121" s="148"/>
      <c r="AD121" s="148"/>
      <c r="AE121" s="148"/>
    </row>
    <row r="122" spans="2:32" s="130" customFormat="1" ht="13.5" customHeight="1">
      <c r="B122" s="129"/>
      <c r="C122" s="720"/>
      <c r="D122" s="721"/>
      <c r="E122" s="722"/>
      <c r="F122" s="727"/>
      <c r="G122" s="728"/>
      <c r="H122" s="149"/>
      <c r="I122" s="149"/>
      <c r="J122" s="149"/>
      <c r="K122" s="149"/>
      <c r="L122" s="149"/>
      <c r="M122" s="149"/>
      <c r="N122" s="149"/>
      <c r="O122" s="149"/>
      <c r="P122" s="149"/>
      <c r="Q122" s="149"/>
      <c r="R122" s="149"/>
      <c r="S122" s="149"/>
      <c r="T122" s="742"/>
      <c r="U122" s="740"/>
      <c r="V122" s="129"/>
      <c r="W122" s="148"/>
      <c r="X122" s="148"/>
      <c r="Y122" s="148"/>
      <c r="Z122" s="148"/>
      <c r="AA122" s="148"/>
      <c r="AB122" s="148"/>
      <c r="AC122" s="148"/>
      <c r="AD122" s="148"/>
      <c r="AE122" s="148"/>
    </row>
    <row r="123" spans="2:32" s="130" customFormat="1" ht="13.5" customHeight="1">
      <c r="B123" s="129"/>
      <c r="C123" s="714"/>
      <c r="D123" s="715"/>
      <c r="E123" s="716"/>
      <c r="F123" s="729"/>
      <c r="G123" s="730"/>
      <c r="H123" s="146"/>
      <c r="I123" s="146"/>
      <c r="J123" s="147"/>
      <c r="K123" s="147"/>
      <c r="L123" s="147"/>
      <c r="M123" s="147"/>
      <c r="N123" s="147"/>
      <c r="O123" s="147"/>
      <c r="P123" s="147"/>
      <c r="Q123" s="147"/>
      <c r="R123" s="147"/>
      <c r="S123" s="147"/>
      <c r="T123" s="742"/>
      <c r="U123" s="737"/>
      <c r="V123" s="129"/>
      <c r="W123" s="148"/>
      <c r="X123" s="148"/>
      <c r="Y123" s="148"/>
      <c r="Z123" s="148"/>
      <c r="AA123" s="148"/>
      <c r="AB123" s="148"/>
      <c r="AC123" s="148"/>
      <c r="AD123" s="148"/>
      <c r="AE123" s="148"/>
      <c r="AF123" s="148"/>
    </row>
    <row r="124" spans="2:32" s="130" customFormat="1" ht="13.5" customHeight="1">
      <c r="B124" s="129"/>
      <c r="C124" s="717"/>
      <c r="D124" s="718"/>
      <c r="E124" s="719"/>
      <c r="F124" s="724"/>
      <c r="G124" s="726"/>
      <c r="H124" s="149"/>
      <c r="I124" s="149"/>
      <c r="J124" s="149"/>
      <c r="K124" s="149"/>
      <c r="L124" s="149"/>
      <c r="M124" s="149"/>
      <c r="N124" s="149"/>
      <c r="O124" s="149"/>
      <c r="P124" s="149"/>
      <c r="Q124" s="149"/>
      <c r="R124" s="149"/>
      <c r="S124" s="149"/>
      <c r="T124" s="742"/>
      <c r="U124" s="738"/>
      <c r="V124" s="129"/>
      <c r="W124" s="148"/>
      <c r="X124" s="148"/>
      <c r="Y124" s="148"/>
      <c r="Z124" s="148"/>
      <c r="AA124" s="148"/>
      <c r="AB124" s="148"/>
      <c r="AC124" s="148"/>
      <c r="AD124" s="148"/>
      <c r="AE124" s="148"/>
      <c r="AF124" s="148"/>
    </row>
    <row r="125" spans="2:32" s="130" customFormat="1" ht="13.5" customHeight="1">
      <c r="B125" s="129"/>
      <c r="C125" s="717"/>
      <c r="D125" s="718"/>
      <c r="E125" s="719"/>
      <c r="F125" s="723"/>
      <c r="G125" s="725"/>
      <c r="H125" s="150"/>
      <c r="I125" s="150"/>
      <c r="J125" s="151"/>
      <c r="K125" s="151"/>
      <c r="L125" s="151"/>
      <c r="M125" s="151"/>
      <c r="N125" s="151"/>
      <c r="O125" s="151"/>
      <c r="P125" s="151"/>
      <c r="Q125" s="151"/>
      <c r="R125" s="151"/>
      <c r="S125" s="151"/>
      <c r="T125" s="742"/>
      <c r="U125" s="739"/>
      <c r="V125" s="129"/>
      <c r="W125" s="148"/>
      <c r="X125" s="148"/>
      <c r="Y125" s="148"/>
      <c r="Z125" s="148"/>
      <c r="AA125" s="148"/>
      <c r="AB125" s="148"/>
      <c r="AC125" s="148"/>
      <c r="AD125" s="148"/>
      <c r="AE125" s="148"/>
      <c r="AF125" s="148"/>
    </row>
    <row r="126" spans="2:32" s="130" customFormat="1" ht="13.5" customHeight="1">
      <c r="B126" s="129"/>
      <c r="C126" s="717"/>
      <c r="D126" s="718"/>
      <c r="E126" s="719"/>
      <c r="F126" s="724"/>
      <c r="G126" s="726"/>
      <c r="H126" s="149"/>
      <c r="I126" s="149"/>
      <c r="J126" s="149"/>
      <c r="K126" s="149"/>
      <c r="L126" s="149"/>
      <c r="M126" s="149"/>
      <c r="N126" s="149"/>
      <c r="O126" s="149"/>
      <c r="P126" s="149"/>
      <c r="Q126" s="149"/>
      <c r="R126" s="149"/>
      <c r="S126" s="149"/>
      <c r="T126" s="742"/>
      <c r="U126" s="738"/>
      <c r="V126" s="129"/>
      <c r="W126" s="148"/>
      <c r="X126" s="148"/>
      <c r="Y126" s="148"/>
      <c r="Z126" s="148"/>
      <c r="AA126" s="148"/>
      <c r="AB126" s="148"/>
      <c r="AC126" s="148"/>
      <c r="AD126" s="148"/>
      <c r="AE126" s="148"/>
      <c r="AF126" s="148"/>
    </row>
    <row r="127" spans="2:32" s="130" customFormat="1" ht="13.5" customHeight="1">
      <c r="B127" s="129"/>
      <c r="C127" s="717"/>
      <c r="D127" s="718"/>
      <c r="E127" s="719"/>
      <c r="F127" s="723"/>
      <c r="G127" s="725"/>
      <c r="H127" s="150"/>
      <c r="I127" s="150"/>
      <c r="J127" s="151"/>
      <c r="K127" s="151"/>
      <c r="L127" s="151"/>
      <c r="M127" s="151"/>
      <c r="N127" s="151"/>
      <c r="O127" s="151"/>
      <c r="P127" s="151"/>
      <c r="Q127" s="151"/>
      <c r="R127" s="151"/>
      <c r="S127" s="151"/>
      <c r="T127" s="742"/>
      <c r="U127" s="739"/>
      <c r="V127" s="129"/>
      <c r="W127" s="148"/>
      <c r="X127" s="148"/>
      <c r="Y127" s="148"/>
      <c r="Z127" s="148"/>
      <c r="AA127" s="148"/>
      <c r="AB127" s="148"/>
      <c r="AC127" s="148"/>
      <c r="AD127" s="148"/>
      <c r="AE127" s="148"/>
      <c r="AF127" s="148"/>
    </row>
    <row r="128" spans="2:32" s="130" customFormat="1" ht="13.5" customHeight="1">
      <c r="B128" s="129"/>
      <c r="C128" s="720"/>
      <c r="D128" s="721"/>
      <c r="E128" s="722"/>
      <c r="F128" s="727"/>
      <c r="G128" s="728"/>
      <c r="H128" s="149"/>
      <c r="I128" s="149"/>
      <c r="J128" s="149"/>
      <c r="K128" s="149"/>
      <c r="L128" s="149"/>
      <c r="M128" s="149"/>
      <c r="N128" s="149"/>
      <c r="O128" s="149"/>
      <c r="P128" s="149"/>
      <c r="Q128" s="149"/>
      <c r="R128" s="149"/>
      <c r="S128" s="149"/>
      <c r="T128" s="742"/>
      <c r="U128" s="740"/>
      <c r="V128" s="129"/>
      <c r="W128" s="148"/>
      <c r="X128" s="148"/>
      <c r="Y128" s="148"/>
      <c r="Z128" s="148"/>
      <c r="AA128" s="148"/>
      <c r="AB128" s="148"/>
      <c r="AC128" s="148"/>
      <c r="AD128" s="148"/>
      <c r="AE128" s="148"/>
      <c r="AF128" s="148"/>
    </row>
    <row r="129" spans="2:32" s="130" customFormat="1" ht="13.5" customHeight="1">
      <c r="B129" s="129"/>
      <c r="C129" s="714"/>
      <c r="D129" s="715"/>
      <c r="E129" s="716"/>
      <c r="F129" s="729"/>
      <c r="G129" s="730"/>
      <c r="H129" s="146"/>
      <c r="I129" s="146"/>
      <c r="J129" s="147"/>
      <c r="K129" s="147"/>
      <c r="L129" s="147"/>
      <c r="M129" s="147"/>
      <c r="N129" s="147"/>
      <c r="O129" s="147"/>
      <c r="P129" s="147"/>
      <c r="Q129" s="147"/>
      <c r="R129" s="147"/>
      <c r="S129" s="147"/>
      <c r="T129" s="742"/>
      <c r="U129" s="737"/>
      <c r="V129" s="129"/>
      <c r="W129" s="148"/>
      <c r="X129" s="148"/>
      <c r="Y129" s="148"/>
      <c r="Z129" s="148"/>
      <c r="AA129" s="148"/>
      <c r="AB129" s="148"/>
      <c r="AC129" s="148"/>
      <c r="AD129" s="148"/>
      <c r="AE129" s="148"/>
      <c r="AF129" s="148"/>
    </row>
    <row r="130" spans="2:32" s="130" customFormat="1" ht="13.5" customHeight="1">
      <c r="B130" s="129"/>
      <c r="C130" s="717"/>
      <c r="D130" s="718"/>
      <c r="E130" s="719"/>
      <c r="F130" s="724"/>
      <c r="G130" s="726"/>
      <c r="H130" s="149"/>
      <c r="I130" s="149"/>
      <c r="J130" s="149"/>
      <c r="K130" s="149"/>
      <c r="L130" s="149"/>
      <c r="M130" s="149"/>
      <c r="N130" s="149"/>
      <c r="O130" s="149"/>
      <c r="P130" s="149"/>
      <c r="Q130" s="149"/>
      <c r="R130" s="149"/>
      <c r="S130" s="149"/>
      <c r="T130" s="742"/>
      <c r="U130" s="738"/>
      <c r="V130" s="129"/>
      <c r="W130" s="148"/>
      <c r="X130" s="148"/>
      <c r="Y130" s="148"/>
      <c r="Z130" s="148"/>
      <c r="AA130" s="148"/>
      <c r="AB130" s="148"/>
      <c r="AC130" s="148"/>
      <c r="AD130" s="148"/>
      <c r="AE130" s="148"/>
      <c r="AF130" s="148"/>
    </row>
    <row r="131" spans="2:32" s="130" customFormat="1" ht="13.5" customHeight="1">
      <c r="B131" s="129"/>
      <c r="C131" s="717"/>
      <c r="D131" s="718"/>
      <c r="E131" s="719"/>
      <c r="F131" s="723"/>
      <c r="G131" s="725"/>
      <c r="H131" s="150"/>
      <c r="I131" s="150"/>
      <c r="J131" s="151"/>
      <c r="K131" s="151"/>
      <c r="L131" s="151"/>
      <c r="M131" s="151"/>
      <c r="N131" s="151"/>
      <c r="O131" s="151"/>
      <c r="P131" s="151"/>
      <c r="Q131" s="151"/>
      <c r="R131" s="151"/>
      <c r="S131" s="151"/>
      <c r="T131" s="742"/>
      <c r="U131" s="739"/>
      <c r="V131" s="129"/>
      <c r="W131" s="148"/>
      <c r="X131" s="148"/>
      <c r="Y131" s="148"/>
      <c r="Z131" s="148"/>
      <c r="AA131" s="148"/>
      <c r="AB131" s="148"/>
      <c r="AC131" s="148"/>
      <c r="AD131" s="148"/>
      <c r="AE131" s="148"/>
      <c r="AF131" s="148"/>
    </row>
    <row r="132" spans="2:32" s="130" customFormat="1" ht="13.5" customHeight="1">
      <c r="B132" s="129"/>
      <c r="C132" s="717"/>
      <c r="D132" s="718"/>
      <c r="E132" s="719"/>
      <c r="F132" s="724"/>
      <c r="G132" s="726"/>
      <c r="H132" s="149"/>
      <c r="I132" s="149"/>
      <c r="J132" s="149"/>
      <c r="K132" s="149"/>
      <c r="L132" s="149"/>
      <c r="M132" s="149"/>
      <c r="N132" s="149"/>
      <c r="O132" s="149"/>
      <c r="P132" s="149"/>
      <c r="Q132" s="149"/>
      <c r="R132" s="149"/>
      <c r="S132" s="149"/>
      <c r="T132" s="742"/>
      <c r="U132" s="738"/>
      <c r="V132" s="129"/>
      <c r="W132" s="148"/>
      <c r="X132" s="148"/>
      <c r="Y132" s="148"/>
      <c r="Z132" s="148"/>
      <c r="AA132" s="148"/>
      <c r="AB132" s="148"/>
      <c r="AC132" s="148"/>
      <c r="AD132" s="148"/>
      <c r="AE132" s="148"/>
      <c r="AF132" s="148"/>
    </row>
    <row r="133" spans="2:32" s="130" customFormat="1" ht="13.5" customHeight="1">
      <c r="B133" s="129"/>
      <c r="C133" s="717"/>
      <c r="D133" s="718"/>
      <c r="E133" s="719"/>
      <c r="F133" s="723"/>
      <c r="G133" s="725"/>
      <c r="H133" s="150"/>
      <c r="I133" s="150"/>
      <c r="J133" s="151"/>
      <c r="K133" s="151"/>
      <c r="L133" s="151"/>
      <c r="M133" s="151"/>
      <c r="N133" s="151"/>
      <c r="O133" s="151"/>
      <c r="P133" s="151"/>
      <c r="Q133" s="151"/>
      <c r="R133" s="151"/>
      <c r="S133" s="151"/>
      <c r="T133" s="742"/>
      <c r="U133" s="739"/>
      <c r="V133" s="129"/>
      <c r="W133" s="148"/>
      <c r="X133" s="148"/>
      <c r="Y133" s="148"/>
      <c r="Z133" s="148"/>
      <c r="AA133" s="148"/>
      <c r="AB133" s="148"/>
      <c r="AC133" s="148"/>
      <c r="AD133" s="148"/>
      <c r="AE133" s="148"/>
      <c r="AF133" s="148"/>
    </row>
    <row r="134" spans="2:32" s="130" customFormat="1" ht="13.5" customHeight="1">
      <c r="B134" s="129"/>
      <c r="C134" s="720"/>
      <c r="D134" s="721"/>
      <c r="E134" s="722"/>
      <c r="F134" s="727"/>
      <c r="G134" s="728"/>
      <c r="H134" s="152"/>
      <c r="I134" s="152"/>
      <c r="J134" s="152"/>
      <c r="K134" s="152"/>
      <c r="L134" s="152"/>
      <c r="M134" s="152"/>
      <c r="N134" s="152"/>
      <c r="O134" s="152"/>
      <c r="P134" s="152"/>
      <c r="Q134" s="152"/>
      <c r="R134" s="152"/>
      <c r="S134" s="152"/>
      <c r="T134" s="742"/>
      <c r="U134" s="740"/>
      <c r="V134" s="129"/>
      <c r="W134" s="148"/>
      <c r="X134" s="148"/>
      <c r="Y134" s="148"/>
      <c r="Z134" s="148"/>
      <c r="AA134" s="148"/>
      <c r="AB134" s="148"/>
      <c r="AC134" s="148"/>
      <c r="AD134" s="148"/>
      <c r="AE134" s="148"/>
      <c r="AF134" s="148"/>
    </row>
    <row r="135" spans="2:32" ht="13.5" customHeight="1">
      <c r="B135" s="108"/>
      <c r="C135" s="743" t="s">
        <v>86</v>
      </c>
      <c r="D135" s="746" t="s">
        <v>220</v>
      </c>
      <c r="E135" s="747"/>
      <c r="F135" s="747"/>
      <c r="G135" s="748"/>
      <c r="H135" s="153"/>
      <c r="I135" s="153"/>
      <c r="J135" s="153"/>
      <c r="K135" s="153"/>
      <c r="L135" s="153"/>
      <c r="M135" s="153"/>
      <c r="N135" s="153"/>
      <c r="O135" s="153"/>
      <c r="P135" s="153"/>
      <c r="Q135" s="153"/>
      <c r="R135" s="153"/>
      <c r="S135" s="153"/>
      <c r="T135" s="749"/>
      <c r="U135" s="749"/>
      <c r="V135" s="108"/>
      <c r="X135" s="148"/>
      <c r="Y135" s="148"/>
      <c r="Z135" s="148"/>
      <c r="AA135" s="148"/>
      <c r="AB135" s="148"/>
      <c r="AC135" s="148"/>
      <c r="AD135" s="148"/>
      <c r="AE135" s="148"/>
      <c r="AF135" s="148"/>
    </row>
    <row r="136" spans="2:32" ht="13.5" customHeight="1">
      <c r="B136" s="108"/>
      <c r="C136" s="744"/>
      <c r="D136" s="746" t="s">
        <v>221</v>
      </c>
      <c r="E136" s="747"/>
      <c r="F136" s="747"/>
      <c r="G136" s="748"/>
      <c r="H136" s="154"/>
      <c r="I136" s="154"/>
      <c r="J136" s="154"/>
      <c r="K136" s="154"/>
      <c r="L136" s="154"/>
      <c r="M136" s="154"/>
      <c r="N136" s="154"/>
      <c r="O136" s="154"/>
      <c r="P136" s="154"/>
      <c r="Q136" s="154"/>
      <c r="R136" s="154"/>
      <c r="S136" s="154"/>
      <c r="T136" s="750"/>
      <c r="U136" s="750"/>
      <c r="V136" s="108"/>
      <c r="X136" s="148"/>
      <c r="Y136" s="148"/>
      <c r="Z136" s="148"/>
      <c r="AA136" s="148"/>
      <c r="AB136" s="148"/>
      <c r="AC136" s="148"/>
      <c r="AD136" s="148"/>
      <c r="AE136" s="148"/>
      <c r="AF136" s="148"/>
    </row>
    <row r="137" spans="2:32" ht="13.5" customHeight="1">
      <c r="B137" s="108"/>
      <c r="C137" s="744"/>
      <c r="D137" s="746" t="s">
        <v>222</v>
      </c>
      <c r="E137" s="747"/>
      <c r="F137" s="748"/>
      <c r="G137" s="155" t="s">
        <v>79</v>
      </c>
      <c r="H137" s="156" t="str">
        <f>IF(COUNT(H135)=0,"",ROUND(SUM(H135:H136),#REF!))</f>
        <v/>
      </c>
      <c r="I137" s="156" t="str">
        <f>IF(COUNT(I135)=0,"",ROUND(SUM(I135:I136),#REF!))</f>
        <v/>
      </c>
      <c r="J137" s="156" t="str">
        <f>IF(COUNT(J135)=0,"",ROUND(SUM(J135:J136),#REF!))</f>
        <v/>
      </c>
      <c r="K137" s="156" t="str">
        <f>IF(COUNT(K135)=0,"",ROUND(SUM(K135:K136),#REF!))</f>
        <v/>
      </c>
      <c r="L137" s="156" t="str">
        <f>IF(COUNT(L135)=0,"",ROUND(SUM(L135:L136),#REF!))</f>
        <v/>
      </c>
      <c r="M137" s="156" t="str">
        <f>IF(COUNT(M135)=0,"",ROUND(SUM(M135:M136),#REF!))</f>
        <v/>
      </c>
      <c r="N137" s="156" t="str">
        <f>IF(COUNT(N135)=0,"",ROUND(SUM(N135:N136),#REF!))</f>
        <v/>
      </c>
      <c r="O137" s="156" t="str">
        <f>IF(COUNT(O135)=0,"",ROUND(SUM(O135:O136),#REF!))</f>
        <v/>
      </c>
      <c r="P137" s="156" t="str">
        <f>IF(COUNT(P135)=0,"",ROUND(SUM(P135:P136),#REF!))</f>
        <v/>
      </c>
      <c r="Q137" s="156" t="str">
        <f>IF(COUNT(Q135)=0,"",ROUND(SUM(Q135:Q136),#REF!))</f>
        <v/>
      </c>
      <c r="R137" s="156" t="str">
        <f>IF(COUNT(R135)=0,"",ROUND(SUM(R135:R136),#REF!))</f>
        <v/>
      </c>
      <c r="S137" s="156" t="str">
        <f>IF(COUNT(S135)=0,"",ROUND(SUM(S135:S136),#REF!))</f>
        <v/>
      </c>
      <c r="T137" s="751"/>
      <c r="U137" s="750"/>
      <c r="V137" s="108"/>
      <c r="W137" s="120"/>
      <c r="X137" s="148"/>
      <c r="Y137" s="148"/>
      <c r="Z137" s="148"/>
      <c r="AA137" s="148"/>
      <c r="AB137" s="148"/>
      <c r="AC137" s="148"/>
      <c r="AD137" s="148"/>
      <c r="AE137" s="148"/>
      <c r="AF137" s="148"/>
    </row>
    <row r="138" spans="2:32" ht="13.5" customHeight="1">
      <c r="B138" s="108"/>
      <c r="C138" s="745"/>
      <c r="D138" s="752" t="s">
        <v>249</v>
      </c>
      <c r="E138" s="753"/>
      <c r="F138" s="754"/>
      <c r="G138" s="233" t="s">
        <v>79</v>
      </c>
      <c r="H138" s="154"/>
      <c r="I138" s="154"/>
      <c r="J138" s="154"/>
      <c r="K138" s="154"/>
      <c r="L138" s="154"/>
      <c r="M138" s="154"/>
      <c r="N138" s="154"/>
      <c r="O138" s="154"/>
      <c r="P138" s="154"/>
      <c r="Q138" s="154"/>
      <c r="R138" s="154"/>
      <c r="S138" s="154"/>
      <c r="T138" s="203" t="str">
        <f>IF(COUNT(H138:S138)=0,"",SUMPRODUCT(ROUND(H138:S138,#REF!)))</f>
        <v/>
      </c>
      <c r="U138" s="751"/>
      <c r="V138" s="108"/>
      <c r="X138" s="148"/>
      <c r="Y138" s="148"/>
      <c r="Z138" s="148"/>
      <c r="AA138" s="148"/>
      <c r="AB138" s="148"/>
      <c r="AC138" s="148"/>
      <c r="AF138" s="148"/>
    </row>
    <row r="139" spans="2:32" s="134" customFormat="1" ht="13.5" customHeight="1">
      <c r="B139" s="131"/>
      <c r="C139" s="132" t="s">
        <v>70</v>
      </c>
      <c r="D139" s="132"/>
      <c r="E139" s="132"/>
      <c r="F139" s="132"/>
      <c r="G139" s="132"/>
      <c r="H139" s="132"/>
      <c r="I139" s="132"/>
      <c r="J139" s="132"/>
      <c r="K139" s="132"/>
      <c r="L139" s="132"/>
      <c r="M139" s="132"/>
      <c r="N139" s="132"/>
      <c r="O139" s="132"/>
      <c r="P139" s="132"/>
      <c r="Q139" s="132"/>
      <c r="R139" s="132"/>
      <c r="S139" s="132"/>
      <c r="T139" s="132"/>
      <c r="U139" s="133"/>
      <c r="V139" s="131"/>
      <c r="W139" s="111"/>
      <c r="X139" s="148"/>
      <c r="Y139" s="148"/>
      <c r="Z139" s="148"/>
      <c r="AA139" s="148"/>
      <c r="AB139" s="148"/>
      <c r="AC139" s="148"/>
      <c r="AD139" s="111"/>
      <c r="AE139" s="111"/>
      <c r="AF139" s="148"/>
    </row>
    <row r="140" spans="2:32" s="134" customFormat="1" ht="13.5" customHeight="1">
      <c r="B140" s="131"/>
      <c r="C140" s="135"/>
      <c r="D140" s="135"/>
      <c r="E140" s="135"/>
      <c r="F140" s="135"/>
      <c r="G140" s="135"/>
      <c r="H140" s="135"/>
      <c r="I140" s="135"/>
      <c r="J140" s="135"/>
      <c r="K140" s="135"/>
      <c r="L140" s="135"/>
      <c r="M140" s="135"/>
      <c r="N140" s="135"/>
      <c r="O140" s="135"/>
      <c r="P140" s="135"/>
      <c r="Q140" s="135"/>
      <c r="R140" s="135"/>
      <c r="S140" s="135"/>
      <c r="T140" s="135"/>
      <c r="U140" s="136"/>
      <c r="V140" s="131"/>
      <c r="W140" s="163"/>
      <c r="X140" s="148"/>
      <c r="Y140" s="148"/>
      <c r="Z140" s="148"/>
      <c r="AA140" s="148"/>
      <c r="AB140" s="148"/>
      <c r="AC140" s="148"/>
      <c r="AD140" s="111"/>
      <c r="AE140" s="111"/>
      <c r="AF140" s="148"/>
    </row>
    <row r="141" spans="2:32" s="134" customFormat="1" ht="13.5" customHeight="1">
      <c r="B141" s="131"/>
      <c r="C141" s="135"/>
      <c r="D141" s="135"/>
      <c r="E141" s="135"/>
      <c r="F141" s="135"/>
      <c r="G141" s="135"/>
      <c r="H141" s="135"/>
      <c r="I141" s="135"/>
      <c r="J141" s="135"/>
      <c r="K141" s="135"/>
      <c r="L141" s="135"/>
      <c r="M141" s="135"/>
      <c r="N141" s="135"/>
      <c r="O141" s="135"/>
      <c r="P141" s="135"/>
      <c r="Q141" s="135"/>
      <c r="R141" s="135"/>
      <c r="S141" s="135"/>
      <c r="T141" s="135"/>
      <c r="U141" s="136"/>
      <c r="V141" s="131"/>
      <c r="W141" s="163"/>
      <c r="X141" s="111"/>
      <c r="Y141" s="111"/>
      <c r="Z141" s="111"/>
      <c r="AA141" s="111"/>
      <c r="AB141" s="111"/>
      <c r="AC141" s="111"/>
      <c r="AD141" s="111"/>
      <c r="AE141" s="111"/>
      <c r="AF141" s="148"/>
    </row>
    <row r="142" spans="2:32" s="134" customFormat="1" ht="13.5" customHeight="1">
      <c r="B142" s="131"/>
      <c r="C142" s="135"/>
      <c r="D142" s="135"/>
      <c r="E142" s="135"/>
      <c r="F142" s="135"/>
      <c r="G142" s="135"/>
      <c r="H142" s="135"/>
      <c r="I142" s="135"/>
      <c r="J142" s="135"/>
      <c r="K142" s="135"/>
      <c r="L142" s="135"/>
      <c r="M142" s="135"/>
      <c r="N142" s="135"/>
      <c r="O142" s="135"/>
      <c r="P142" s="135"/>
      <c r="Q142" s="135"/>
      <c r="R142" s="135"/>
      <c r="S142" s="135"/>
      <c r="T142" s="135"/>
      <c r="U142" s="136"/>
      <c r="V142" s="131"/>
      <c r="W142" s="163"/>
      <c r="X142" s="111"/>
      <c r="Y142" s="111"/>
      <c r="Z142" s="111"/>
      <c r="AA142" s="111"/>
      <c r="AB142" s="111"/>
      <c r="AC142" s="111"/>
      <c r="AD142" s="111"/>
      <c r="AE142" s="111"/>
      <c r="AF142" s="148"/>
    </row>
    <row r="143" spans="2:32" s="134" customFormat="1" ht="13.5" customHeight="1">
      <c r="B143" s="131"/>
      <c r="C143" s="135"/>
      <c r="D143" s="135"/>
      <c r="E143" s="135"/>
      <c r="F143" s="135"/>
      <c r="G143" s="135"/>
      <c r="H143" s="135"/>
      <c r="I143" s="135"/>
      <c r="J143" s="135"/>
      <c r="K143" s="135"/>
      <c r="L143" s="135"/>
      <c r="M143" s="135"/>
      <c r="N143" s="135"/>
      <c r="O143" s="135"/>
      <c r="P143" s="135"/>
      <c r="Q143" s="135"/>
      <c r="R143" s="135"/>
      <c r="S143" s="135"/>
      <c r="T143" s="135"/>
      <c r="U143" s="136"/>
      <c r="V143" s="131"/>
      <c r="W143" s="163"/>
      <c r="X143" s="111"/>
      <c r="Y143" s="111"/>
      <c r="Z143" s="111"/>
      <c r="AA143" s="111"/>
      <c r="AB143" s="111"/>
      <c r="AC143" s="111"/>
      <c r="AD143" s="111"/>
      <c r="AE143" s="111"/>
      <c r="AF143" s="148"/>
    </row>
    <row r="144" spans="2:32" s="134" customFormat="1" ht="13.5" customHeight="1">
      <c r="B144" s="131"/>
      <c r="C144" s="135"/>
      <c r="D144" s="135"/>
      <c r="E144" s="135"/>
      <c r="F144" s="135"/>
      <c r="G144" s="135"/>
      <c r="H144" s="135"/>
      <c r="I144" s="135"/>
      <c r="J144" s="135"/>
      <c r="K144" s="135"/>
      <c r="L144" s="135"/>
      <c r="M144" s="135"/>
      <c r="N144" s="135"/>
      <c r="O144" s="135"/>
      <c r="P144" s="135"/>
      <c r="Q144" s="135"/>
      <c r="R144" s="135"/>
      <c r="S144" s="135"/>
      <c r="T144" s="135"/>
      <c r="U144" s="136"/>
      <c r="V144" s="131"/>
      <c r="W144" s="163"/>
      <c r="X144" s="111"/>
      <c r="Y144" s="111"/>
      <c r="Z144" s="111"/>
      <c r="AA144" s="111"/>
      <c r="AB144" s="111"/>
      <c r="AC144" s="111"/>
      <c r="AD144" s="111"/>
      <c r="AE144" s="111"/>
      <c r="AF144" s="111"/>
    </row>
    <row r="145" spans="2:32" s="134" customFormat="1" ht="13.5" customHeight="1">
      <c r="B145" s="131"/>
      <c r="C145" s="135"/>
      <c r="D145" s="135"/>
      <c r="E145" s="135"/>
      <c r="F145" s="135"/>
      <c r="G145" s="135"/>
      <c r="H145" s="135"/>
      <c r="I145" s="135"/>
      <c r="J145" s="135"/>
      <c r="K145" s="135"/>
      <c r="L145" s="135"/>
      <c r="M145" s="135"/>
      <c r="N145" s="135"/>
      <c r="O145" s="135"/>
      <c r="P145" s="135"/>
      <c r="Q145" s="135"/>
      <c r="R145" s="135"/>
      <c r="S145" s="135"/>
      <c r="T145" s="135"/>
      <c r="U145" s="136"/>
      <c r="V145" s="131"/>
      <c r="W145" s="163"/>
      <c r="X145" s="111"/>
      <c r="Y145" s="111"/>
      <c r="Z145" s="111"/>
      <c r="AA145" s="111"/>
      <c r="AB145" s="111"/>
      <c r="AC145" s="111"/>
      <c r="AD145" s="111"/>
      <c r="AE145" s="111"/>
      <c r="AF145" s="111"/>
    </row>
    <row r="146" spans="2:32" s="134" customFormat="1" ht="13.5" customHeight="1">
      <c r="B146" s="131"/>
      <c r="C146" s="132"/>
      <c r="D146" s="132"/>
      <c r="E146" s="132"/>
      <c r="F146" s="132"/>
      <c r="G146" s="132"/>
      <c r="H146" s="132"/>
      <c r="I146" s="132"/>
      <c r="J146" s="132"/>
      <c r="K146" s="132"/>
      <c r="L146" s="132"/>
      <c r="M146" s="132"/>
      <c r="N146" s="132"/>
      <c r="O146" s="132"/>
      <c r="P146" s="132"/>
      <c r="Q146" s="132"/>
      <c r="R146" s="132"/>
      <c r="S146" s="132"/>
      <c r="T146" s="132"/>
      <c r="U146" s="133"/>
      <c r="V146" s="131"/>
      <c r="W146" s="163"/>
      <c r="X146" s="111"/>
      <c r="Y146" s="111"/>
      <c r="Z146" s="111"/>
      <c r="AA146" s="111"/>
      <c r="AB146" s="111"/>
      <c r="AC146" s="111"/>
      <c r="AD146" s="111"/>
      <c r="AE146" s="111"/>
      <c r="AF146" s="111"/>
    </row>
    <row r="147" spans="2:32" s="124" customFormat="1" ht="13.5" customHeight="1">
      <c r="B147" s="123"/>
      <c r="C147" s="109" t="s">
        <v>31</v>
      </c>
      <c r="D147" s="109"/>
      <c r="E147" s="109"/>
      <c r="F147" s="109"/>
      <c r="G147" s="109"/>
      <c r="H147" s="38"/>
      <c r="I147" s="123"/>
      <c r="J147" s="123"/>
      <c r="K147" s="123"/>
      <c r="L147" s="123"/>
      <c r="M147" s="123"/>
      <c r="N147" s="123"/>
      <c r="O147" s="123"/>
      <c r="P147" s="123"/>
      <c r="Q147" s="123"/>
      <c r="R147" s="123"/>
      <c r="S147" s="123"/>
      <c r="T147" s="123"/>
      <c r="U147" s="123"/>
      <c r="V147" s="123"/>
      <c r="W147" s="163"/>
      <c r="X147" s="111"/>
      <c r="Y147" s="111"/>
      <c r="Z147" s="111"/>
      <c r="AA147" s="111"/>
      <c r="AB147" s="111"/>
      <c r="AC147" s="111"/>
      <c r="AD147" s="111"/>
      <c r="AE147" s="111"/>
      <c r="AF147" s="111"/>
    </row>
    <row r="148" spans="2:32" s="124" customFormat="1" ht="13.5" customHeight="1">
      <c r="B148" s="123"/>
      <c r="C148" s="112" t="s">
        <v>550</v>
      </c>
      <c r="D148" s="112"/>
      <c r="E148" s="112"/>
      <c r="F148" s="112"/>
      <c r="G148" s="480" t="e">
        <f>G100</f>
        <v>#REF!</v>
      </c>
      <c r="H148" s="112"/>
      <c r="I148" s="123"/>
      <c r="J148" s="123"/>
      <c r="K148" s="123"/>
      <c r="L148" s="123"/>
      <c r="M148" s="123"/>
      <c r="N148" s="123"/>
      <c r="O148" s="123"/>
      <c r="P148" s="123"/>
      <c r="Q148" s="123"/>
      <c r="R148" s="123"/>
      <c r="S148" s="123"/>
      <c r="T148" s="123"/>
      <c r="U148" s="123"/>
      <c r="V148" s="123"/>
      <c r="W148" s="163"/>
      <c r="X148" s="111"/>
      <c r="Y148" s="111"/>
      <c r="Z148" s="111"/>
      <c r="AA148" s="111"/>
      <c r="AB148" s="111"/>
      <c r="AC148" s="111"/>
      <c r="AD148" s="111"/>
      <c r="AE148" s="111"/>
      <c r="AF148" s="111"/>
    </row>
    <row r="149" spans="2:32" s="124" customFormat="1" ht="13.5" customHeight="1">
      <c r="B149" s="123"/>
      <c r="C149" s="116" t="s">
        <v>8</v>
      </c>
      <c r="D149" s="123"/>
      <c r="E149" s="125" t="s">
        <v>125</v>
      </c>
      <c r="F149" s="125"/>
      <c r="G149" s="125"/>
      <c r="H149" s="123"/>
      <c r="I149" s="123"/>
      <c r="J149" s="123"/>
      <c r="K149" s="123"/>
      <c r="L149" s="123"/>
      <c r="M149" s="123"/>
      <c r="N149" s="123"/>
      <c r="O149" s="123"/>
      <c r="P149" s="123"/>
      <c r="Q149" s="123"/>
      <c r="R149" s="126"/>
      <c r="S149" s="123"/>
      <c r="T149" s="126"/>
      <c r="U149" s="123"/>
      <c r="V149" s="123"/>
      <c r="W149" s="111"/>
      <c r="X149" s="163"/>
      <c r="Y149" s="163"/>
      <c r="Z149" s="163"/>
      <c r="AA149" s="163"/>
      <c r="AB149" s="163"/>
      <c r="AC149" s="163"/>
      <c r="AD149" s="163"/>
      <c r="AE149" s="163"/>
      <c r="AF149" s="111"/>
    </row>
    <row r="150" spans="2:32" s="124" customFormat="1" ht="13.5" customHeight="1">
      <c r="B150" s="123"/>
      <c r="C150" s="705" t="s">
        <v>33</v>
      </c>
      <c r="D150" s="706"/>
      <c r="E150" s="707"/>
      <c r="F150" s="731" t="s">
        <v>551</v>
      </c>
      <c r="G150" s="731" t="s">
        <v>219</v>
      </c>
      <c r="H150" s="117" t="s">
        <v>34</v>
      </c>
      <c r="I150" s="118"/>
      <c r="J150" s="118"/>
      <c r="K150" s="118"/>
      <c r="L150" s="118"/>
      <c r="M150" s="119"/>
      <c r="N150" s="144" t="s">
        <v>35</v>
      </c>
      <c r="O150" s="118"/>
      <c r="P150" s="118"/>
      <c r="Q150" s="118"/>
      <c r="R150" s="118"/>
      <c r="S150" s="119"/>
      <c r="T150" s="734" t="s">
        <v>77</v>
      </c>
      <c r="U150" s="734" t="s">
        <v>78</v>
      </c>
      <c r="V150" s="123"/>
      <c r="W150" s="88" t="s">
        <v>25</v>
      </c>
      <c r="X150" s="163"/>
      <c r="Y150" s="163"/>
      <c r="Z150" s="163"/>
      <c r="AA150" s="128" t="str">
        <f>IF(COUNT(H153:U186)&gt;0,"○","")</f>
        <v/>
      </c>
      <c r="AB150" s="120" t="s">
        <v>158</v>
      </c>
      <c r="AC150" s="163"/>
      <c r="AD150" s="163"/>
      <c r="AE150" s="163"/>
      <c r="AF150" s="111"/>
    </row>
    <row r="151" spans="2:32" s="124" customFormat="1" ht="13.5" customHeight="1">
      <c r="B151" s="123"/>
      <c r="C151" s="708"/>
      <c r="D151" s="709"/>
      <c r="E151" s="710"/>
      <c r="F151" s="732"/>
      <c r="G151" s="732"/>
      <c r="H151" s="4" t="s">
        <v>13</v>
      </c>
      <c r="I151" s="4" t="s">
        <v>14</v>
      </c>
      <c r="J151" s="4" t="s">
        <v>15</v>
      </c>
      <c r="K151" s="4" t="s">
        <v>16</v>
      </c>
      <c r="L151" s="4" t="s">
        <v>17</v>
      </c>
      <c r="M151" s="4" t="s">
        <v>18</v>
      </c>
      <c r="N151" s="4" t="s">
        <v>19</v>
      </c>
      <c r="O151" s="4" t="s">
        <v>20</v>
      </c>
      <c r="P151" s="4" t="s">
        <v>21</v>
      </c>
      <c r="Q151" s="4" t="s">
        <v>22</v>
      </c>
      <c r="R151" s="4" t="s">
        <v>23</v>
      </c>
      <c r="S151" s="4" t="s">
        <v>24</v>
      </c>
      <c r="T151" s="735"/>
      <c r="U151" s="735"/>
      <c r="V151" s="123"/>
      <c r="W151" s="88" t="s">
        <v>94</v>
      </c>
      <c r="X151" s="163"/>
      <c r="Y151" s="163"/>
      <c r="Z151" s="163"/>
      <c r="AA151" s="163"/>
      <c r="AB151" s="163"/>
      <c r="AC151" s="163"/>
      <c r="AD151" s="163"/>
      <c r="AE151" s="163"/>
      <c r="AF151" s="111"/>
    </row>
    <row r="152" spans="2:32" s="124" customFormat="1" ht="13.5" customHeight="1">
      <c r="B152" s="123"/>
      <c r="C152" s="711"/>
      <c r="D152" s="712"/>
      <c r="E152" s="713"/>
      <c r="F152" s="733"/>
      <c r="G152" s="733"/>
      <c r="H152" s="127" t="e">
        <f>"（"&amp;MID(#REF!,2,2)&amp;")"</f>
        <v>#REF!</v>
      </c>
      <c r="I152" s="481" t="e">
        <f>"（"&amp;MID(#REF!,2,2)&amp;")"</f>
        <v>#REF!</v>
      </c>
      <c r="J152" s="481" t="e">
        <f>"（"&amp;MID(#REF!,2,2)&amp;")"</f>
        <v>#REF!</v>
      </c>
      <c r="K152" s="481" t="e">
        <f>"（"&amp;MID(#REF!,2,2)&amp;")"</f>
        <v>#REF!</v>
      </c>
      <c r="L152" s="481" t="e">
        <f>"（"&amp;MID(#REF!,2,2)&amp;")"</f>
        <v>#REF!</v>
      </c>
      <c r="M152" s="481" t="e">
        <f>"（"&amp;MID(#REF!,2,2)&amp;")"</f>
        <v>#REF!</v>
      </c>
      <c r="N152" s="481" t="e">
        <f>"（"&amp;MID(#REF!,2,2)&amp;")"</f>
        <v>#REF!</v>
      </c>
      <c r="O152" s="481" t="e">
        <f>"（"&amp;MID(#REF!,2,2)&amp;")"</f>
        <v>#REF!</v>
      </c>
      <c r="P152" s="481" t="e">
        <f>"（"&amp;MID(#REF!,2,2)&amp;")"</f>
        <v>#REF!</v>
      </c>
      <c r="Q152" s="481" t="e">
        <f>"（"&amp;MID(#REF!,2,2)&amp;")"</f>
        <v>#REF!</v>
      </c>
      <c r="R152" s="481" t="e">
        <f>"（"&amp;MID(#REF!,2,2)&amp;")"</f>
        <v>#REF!</v>
      </c>
      <c r="S152" s="481" t="e">
        <f>"（"&amp;MID(#REF!,2,2)&amp;")"</f>
        <v>#REF!</v>
      </c>
      <c r="T152" s="736"/>
      <c r="U152" s="736"/>
      <c r="V152" s="123"/>
      <c r="W152" s="88"/>
      <c r="X152" s="163"/>
      <c r="Y152" s="163"/>
      <c r="Z152" s="163"/>
      <c r="AA152" s="163"/>
      <c r="AB152" s="163"/>
      <c r="AC152" s="163"/>
      <c r="AD152" s="163"/>
      <c r="AE152" s="163"/>
      <c r="AF152" s="163"/>
    </row>
    <row r="153" spans="2:32" s="130" customFormat="1" ht="13.5" customHeight="1">
      <c r="B153" s="129"/>
      <c r="C153" s="714"/>
      <c r="D153" s="715"/>
      <c r="E153" s="716"/>
      <c r="F153" s="729"/>
      <c r="G153" s="730"/>
      <c r="H153" s="146"/>
      <c r="I153" s="146"/>
      <c r="J153" s="147"/>
      <c r="K153" s="147"/>
      <c r="L153" s="147"/>
      <c r="M153" s="147"/>
      <c r="N153" s="147"/>
      <c r="O153" s="147"/>
      <c r="P153" s="147"/>
      <c r="Q153" s="147"/>
      <c r="R153" s="147"/>
      <c r="S153" s="147"/>
      <c r="T153" s="741"/>
      <c r="U153" s="737"/>
      <c r="V153" s="129"/>
      <c r="W153" s="148"/>
      <c r="X153" s="163"/>
      <c r="Y153" s="163"/>
      <c r="Z153" s="163"/>
      <c r="AA153" s="163"/>
      <c r="AB153" s="163"/>
      <c r="AC153" s="163"/>
      <c r="AD153" s="163"/>
      <c r="AE153" s="163"/>
      <c r="AF153" s="163"/>
    </row>
    <row r="154" spans="2:32" s="130" customFormat="1" ht="13.5" customHeight="1">
      <c r="B154" s="129"/>
      <c r="C154" s="717"/>
      <c r="D154" s="718"/>
      <c r="E154" s="719"/>
      <c r="F154" s="724"/>
      <c r="G154" s="726"/>
      <c r="H154" s="149"/>
      <c r="I154" s="149"/>
      <c r="J154" s="149"/>
      <c r="K154" s="149"/>
      <c r="L154" s="149"/>
      <c r="M154" s="149"/>
      <c r="N154" s="149"/>
      <c r="O154" s="149"/>
      <c r="P154" s="149"/>
      <c r="Q154" s="149"/>
      <c r="R154" s="149"/>
      <c r="S154" s="149"/>
      <c r="T154" s="742"/>
      <c r="U154" s="738"/>
      <c r="V154" s="129"/>
      <c r="W154" s="148"/>
      <c r="X154" s="163"/>
      <c r="Y154" s="163"/>
      <c r="Z154" s="163"/>
      <c r="AA154" s="163"/>
      <c r="AB154" s="163"/>
      <c r="AC154" s="163"/>
      <c r="AD154" s="163"/>
      <c r="AE154" s="163"/>
      <c r="AF154" s="163"/>
    </row>
    <row r="155" spans="2:32" s="130" customFormat="1" ht="13.5" customHeight="1">
      <c r="B155" s="129"/>
      <c r="C155" s="717"/>
      <c r="D155" s="718"/>
      <c r="E155" s="719"/>
      <c r="F155" s="723"/>
      <c r="G155" s="725"/>
      <c r="H155" s="150"/>
      <c r="I155" s="150"/>
      <c r="J155" s="151"/>
      <c r="K155" s="151"/>
      <c r="L155" s="151"/>
      <c r="M155" s="151"/>
      <c r="N155" s="151"/>
      <c r="O155" s="151"/>
      <c r="P155" s="151"/>
      <c r="Q155" s="151"/>
      <c r="R155" s="151"/>
      <c r="S155" s="151"/>
      <c r="T155" s="742"/>
      <c r="U155" s="739"/>
      <c r="V155" s="129"/>
      <c r="W155" s="148"/>
      <c r="X155" s="111"/>
      <c r="Y155" s="111"/>
      <c r="Z155" s="111"/>
      <c r="AA155" s="111"/>
      <c r="AB155" s="111"/>
      <c r="AC155" s="111"/>
      <c r="AD155" s="111"/>
      <c r="AE155" s="111"/>
      <c r="AF155" s="163"/>
    </row>
    <row r="156" spans="2:32" s="130" customFormat="1" ht="13.5" customHeight="1">
      <c r="B156" s="129"/>
      <c r="C156" s="717"/>
      <c r="D156" s="718"/>
      <c r="E156" s="719"/>
      <c r="F156" s="724"/>
      <c r="G156" s="726"/>
      <c r="H156" s="149"/>
      <c r="I156" s="149"/>
      <c r="J156" s="149"/>
      <c r="K156" s="149"/>
      <c r="L156" s="149"/>
      <c r="M156" s="149"/>
      <c r="N156" s="149"/>
      <c r="O156" s="149"/>
      <c r="P156" s="149"/>
      <c r="Q156" s="149"/>
      <c r="R156" s="149"/>
      <c r="S156" s="149"/>
      <c r="T156" s="742"/>
      <c r="U156" s="738"/>
      <c r="V156" s="129"/>
      <c r="W156" s="148"/>
      <c r="X156" s="111"/>
      <c r="Y156" s="111"/>
      <c r="Z156" s="111"/>
      <c r="AA156" s="111"/>
      <c r="AB156" s="111"/>
      <c r="AC156" s="111"/>
      <c r="AD156" s="124"/>
      <c r="AE156" s="124"/>
      <c r="AF156" s="163"/>
    </row>
    <row r="157" spans="2:32" s="130" customFormat="1" ht="13.5" customHeight="1">
      <c r="B157" s="129"/>
      <c r="C157" s="717"/>
      <c r="D157" s="718"/>
      <c r="E157" s="719"/>
      <c r="F157" s="723"/>
      <c r="G157" s="725"/>
      <c r="H157" s="150"/>
      <c r="I157" s="150"/>
      <c r="J157" s="151"/>
      <c r="K157" s="151"/>
      <c r="L157" s="151"/>
      <c r="M157" s="151"/>
      <c r="N157" s="151"/>
      <c r="O157" s="151"/>
      <c r="P157" s="151"/>
      <c r="Q157" s="151"/>
      <c r="R157" s="151"/>
      <c r="S157" s="151"/>
      <c r="T157" s="742"/>
      <c r="U157" s="739"/>
      <c r="V157" s="129"/>
      <c r="W157" s="148"/>
      <c r="X157" s="111"/>
      <c r="Y157" s="111"/>
      <c r="Z157" s="111"/>
      <c r="AA157" s="111"/>
      <c r="AB157" s="111"/>
      <c r="AC157" s="111"/>
      <c r="AD157" s="124"/>
      <c r="AE157" s="124"/>
      <c r="AF157" s="163"/>
    </row>
    <row r="158" spans="2:32" s="130" customFormat="1" ht="13.5" customHeight="1">
      <c r="B158" s="129"/>
      <c r="C158" s="720"/>
      <c r="D158" s="721"/>
      <c r="E158" s="722"/>
      <c r="F158" s="727"/>
      <c r="G158" s="728"/>
      <c r="H158" s="149"/>
      <c r="I158" s="149"/>
      <c r="J158" s="149"/>
      <c r="K158" s="149"/>
      <c r="L158" s="149"/>
      <c r="M158" s="149"/>
      <c r="N158" s="149"/>
      <c r="O158" s="149"/>
      <c r="P158" s="149"/>
      <c r="Q158" s="149"/>
      <c r="R158" s="149"/>
      <c r="S158" s="149"/>
      <c r="T158" s="742"/>
      <c r="U158" s="740"/>
      <c r="V158" s="129"/>
      <c r="W158" s="148"/>
      <c r="X158" s="111"/>
      <c r="Y158" s="111"/>
      <c r="Z158" s="111"/>
      <c r="AA158" s="111"/>
      <c r="AB158" s="111"/>
      <c r="AC158" s="111"/>
      <c r="AD158" s="124"/>
      <c r="AE158" s="124"/>
      <c r="AF158" s="163"/>
    </row>
    <row r="159" spans="2:32" s="130" customFormat="1" ht="13.5" customHeight="1">
      <c r="B159" s="129"/>
      <c r="C159" s="714"/>
      <c r="D159" s="715"/>
      <c r="E159" s="716"/>
      <c r="F159" s="729"/>
      <c r="G159" s="730"/>
      <c r="H159" s="146"/>
      <c r="I159" s="146"/>
      <c r="J159" s="147"/>
      <c r="K159" s="147"/>
      <c r="L159" s="147"/>
      <c r="M159" s="147"/>
      <c r="N159" s="147"/>
      <c r="O159" s="147"/>
      <c r="P159" s="147"/>
      <c r="Q159" s="147"/>
      <c r="R159" s="147"/>
      <c r="S159" s="147"/>
      <c r="T159" s="742"/>
      <c r="U159" s="737"/>
      <c r="V159" s="129"/>
      <c r="W159" s="148"/>
      <c r="X159" s="111"/>
      <c r="Y159" s="111"/>
      <c r="Z159" s="111"/>
      <c r="AA159" s="124"/>
      <c r="AB159" s="124"/>
      <c r="AC159" s="124"/>
      <c r="AF159" s="163"/>
    </row>
    <row r="160" spans="2:32" s="130" customFormat="1" ht="13.5" customHeight="1">
      <c r="B160" s="129"/>
      <c r="C160" s="717"/>
      <c r="D160" s="718"/>
      <c r="E160" s="719"/>
      <c r="F160" s="724"/>
      <c r="G160" s="726"/>
      <c r="H160" s="149"/>
      <c r="I160" s="149"/>
      <c r="J160" s="149"/>
      <c r="K160" s="149"/>
      <c r="L160" s="149"/>
      <c r="M160" s="149"/>
      <c r="N160" s="149"/>
      <c r="O160" s="149"/>
      <c r="P160" s="149"/>
      <c r="Q160" s="149"/>
      <c r="R160" s="149"/>
      <c r="S160" s="149"/>
      <c r="T160" s="742"/>
      <c r="U160" s="738"/>
      <c r="V160" s="129"/>
      <c r="W160" s="148"/>
      <c r="X160" s="111"/>
      <c r="Y160" s="111"/>
      <c r="Z160" s="111"/>
      <c r="AA160" s="124"/>
      <c r="AB160" s="124"/>
      <c r="AC160" s="124"/>
      <c r="AF160" s="163"/>
    </row>
    <row r="161" spans="2:32" s="130" customFormat="1" ht="13.5" customHeight="1">
      <c r="B161" s="129"/>
      <c r="C161" s="717"/>
      <c r="D161" s="718"/>
      <c r="E161" s="719"/>
      <c r="F161" s="723"/>
      <c r="G161" s="725"/>
      <c r="H161" s="150"/>
      <c r="I161" s="150"/>
      <c r="J161" s="151"/>
      <c r="K161" s="151"/>
      <c r="L161" s="151"/>
      <c r="M161" s="151"/>
      <c r="N161" s="151"/>
      <c r="O161" s="151"/>
      <c r="P161" s="151"/>
      <c r="Q161" s="151"/>
      <c r="R161" s="151"/>
      <c r="S161" s="151"/>
      <c r="T161" s="742"/>
      <c r="U161" s="739"/>
      <c r="V161" s="129"/>
      <c r="W161" s="148"/>
      <c r="X161" s="111"/>
      <c r="Y161" s="111"/>
      <c r="Z161" s="111"/>
      <c r="AA161" s="111"/>
      <c r="AB161" s="111"/>
      <c r="AC161" s="124"/>
      <c r="AF161" s="111"/>
    </row>
    <row r="162" spans="2:32" s="130" customFormat="1" ht="13.5" customHeight="1">
      <c r="B162" s="129"/>
      <c r="C162" s="717"/>
      <c r="D162" s="718"/>
      <c r="E162" s="719"/>
      <c r="F162" s="724"/>
      <c r="G162" s="726"/>
      <c r="H162" s="149"/>
      <c r="I162" s="149"/>
      <c r="J162" s="149"/>
      <c r="K162" s="149"/>
      <c r="L162" s="149"/>
      <c r="M162" s="149"/>
      <c r="N162" s="149"/>
      <c r="O162" s="149"/>
      <c r="P162" s="149"/>
      <c r="Q162" s="149"/>
      <c r="R162" s="149"/>
      <c r="S162" s="149"/>
      <c r="T162" s="742"/>
      <c r="U162" s="738"/>
      <c r="V162" s="129"/>
      <c r="W162" s="148"/>
      <c r="X162" s="148"/>
      <c r="Y162" s="148"/>
      <c r="Z162" s="148"/>
      <c r="AF162" s="111"/>
    </row>
    <row r="163" spans="2:32" s="130" customFormat="1" ht="13.5" customHeight="1">
      <c r="B163" s="129"/>
      <c r="C163" s="717"/>
      <c r="D163" s="718"/>
      <c r="E163" s="719"/>
      <c r="F163" s="723"/>
      <c r="G163" s="725"/>
      <c r="H163" s="150"/>
      <c r="I163" s="150"/>
      <c r="J163" s="151"/>
      <c r="K163" s="151"/>
      <c r="L163" s="151"/>
      <c r="M163" s="151"/>
      <c r="N163" s="151"/>
      <c r="O163" s="151"/>
      <c r="P163" s="151"/>
      <c r="Q163" s="151"/>
      <c r="R163" s="151"/>
      <c r="S163" s="151"/>
      <c r="T163" s="742"/>
      <c r="U163" s="739"/>
      <c r="V163" s="129"/>
      <c r="W163" s="148"/>
      <c r="X163" s="148"/>
      <c r="Y163" s="148"/>
      <c r="Z163" s="148"/>
      <c r="AF163" s="111"/>
    </row>
    <row r="164" spans="2:32" s="130" customFormat="1" ht="13.5" customHeight="1">
      <c r="B164" s="129"/>
      <c r="C164" s="720"/>
      <c r="D164" s="721"/>
      <c r="E164" s="722"/>
      <c r="F164" s="727"/>
      <c r="G164" s="728"/>
      <c r="H164" s="149"/>
      <c r="I164" s="149"/>
      <c r="J164" s="149"/>
      <c r="K164" s="149"/>
      <c r="L164" s="149"/>
      <c r="M164" s="149"/>
      <c r="N164" s="149"/>
      <c r="O164" s="149"/>
      <c r="P164" s="149"/>
      <c r="Q164" s="149"/>
      <c r="R164" s="149"/>
      <c r="S164" s="149"/>
      <c r="T164" s="742"/>
      <c r="U164" s="740"/>
      <c r="V164" s="129"/>
      <c r="W164" s="148"/>
      <c r="X164" s="148"/>
      <c r="Y164" s="148"/>
      <c r="Z164" s="148"/>
      <c r="AF164" s="111"/>
    </row>
    <row r="165" spans="2:32" s="130" customFormat="1" ht="13.5" customHeight="1">
      <c r="B165" s="129"/>
      <c r="C165" s="714"/>
      <c r="D165" s="715"/>
      <c r="E165" s="716"/>
      <c r="F165" s="729"/>
      <c r="G165" s="730"/>
      <c r="H165" s="146"/>
      <c r="I165" s="146"/>
      <c r="J165" s="147"/>
      <c r="K165" s="147"/>
      <c r="L165" s="147"/>
      <c r="M165" s="147"/>
      <c r="N165" s="147"/>
      <c r="O165" s="147"/>
      <c r="P165" s="147"/>
      <c r="Q165" s="147"/>
      <c r="R165" s="147"/>
      <c r="S165" s="147"/>
      <c r="T165" s="742"/>
      <c r="U165" s="737"/>
      <c r="V165" s="129"/>
      <c r="W165" s="148"/>
      <c r="X165" s="148"/>
      <c r="Y165" s="148"/>
      <c r="Z165" s="148"/>
      <c r="AF165" s="124"/>
    </row>
    <row r="166" spans="2:32" s="130" customFormat="1" ht="13.5" customHeight="1">
      <c r="B166" s="129"/>
      <c r="C166" s="717"/>
      <c r="D166" s="718"/>
      <c r="E166" s="719"/>
      <c r="F166" s="724"/>
      <c r="G166" s="726"/>
      <c r="H166" s="149"/>
      <c r="I166" s="149"/>
      <c r="J166" s="149"/>
      <c r="K166" s="149"/>
      <c r="L166" s="149"/>
      <c r="M166" s="149"/>
      <c r="N166" s="149"/>
      <c r="O166" s="149"/>
      <c r="P166" s="149"/>
      <c r="Q166" s="149"/>
      <c r="R166" s="149"/>
      <c r="S166" s="149"/>
      <c r="T166" s="742"/>
      <c r="U166" s="738"/>
      <c r="V166" s="129"/>
      <c r="W166" s="148"/>
      <c r="X166" s="148"/>
      <c r="Y166" s="148"/>
      <c r="Z166" s="148"/>
      <c r="AF166" s="124"/>
    </row>
    <row r="167" spans="2:32" s="130" customFormat="1" ht="13.5" customHeight="1">
      <c r="B167" s="129"/>
      <c r="C167" s="717"/>
      <c r="D167" s="718"/>
      <c r="E167" s="719"/>
      <c r="F167" s="723"/>
      <c r="G167" s="725"/>
      <c r="H167" s="150"/>
      <c r="I167" s="150"/>
      <c r="J167" s="151"/>
      <c r="K167" s="151"/>
      <c r="L167" s="151"/>
      <c r="M167" s="151"/>
      <c r="N167" s="151"/>
      <c r="O167" s="151"/>
      <c r="P167" s="151"/>
      <c r="Q167" s="151"/>
      <c r="R167" s="151"/>
      <c r="S167" s="151"/>
      <c r="T167" s="742"/>
      <c r="U167" s="739"/>
      <c r="V167" s="129"/>
      <c r="W167" s="148"/>
      <c r="X167" s="148"/>
      <c r="Y167" s="148"/>
      <c r="Z167" s="148"/>
      <c r="AF167" s="124"/>
    </row>
    <row r="168" spans="2:32" s="130" customFormat="1" ht="13.5" customHeight="1">
      <c r="B168" s="129"/>
      <c r="C168" s="717"/>
      <c r="D168" s="718"/>
      <c r="E168" s="719"/>
      <c r="F168" s="724"/>
      <c r="G168" s="726"/>
      <c r="H168" s="149"/>
      <c r="I168" s="149"/>
      <c r="J168" s="149"/>
      <c r="K168" s="149"/>
      <c r="L168" s="149"/>
      <c r="M168" s="149"/>
      <c r="N168" s="149"/>
      <c r="O168" s="149"/>
      <c r="P168" s="149"/>
      <c r="Q168" s="149"/>
      <c r="R168" s="149"/>
      <c r="S168" s="149"/>
      <c r="T168" s="742"/>
      <c r="U168" s="738"/>
      <c r="V168" s="129"/>
      <c r="W168" s="148"/>
      <c r="X168" s="148"/>
      <c r="Y168" s="148"/>
      <c r="Z168" s="148"/>
      <c r="AD168" s="148"/>
      <c r="AE168" s="148"/>
    </row>
    <row r="169" spans="2:32" s="130" customFormat="1" ht="13.5" customHeight="1">
      <c r="B169" s="129"/>
      <c r="C169" s="717"/>
      <c r="D169" s="718"/>
      <c r="E169" s="719"/>
      <c r="F169" s="723"/>
      <c r="G169" s="725"/>
      <c r="H169" s="150"/>
      <c r="I169" s="150"/>
      <c r="J169" s="151"/>
      <c r="K169" s="151"/>
      <c r="L169" s="151"/>
      <c r="M169" s="151"/>
      <c r="N169" s="151"/>
      <c r="O169" s="151"/>
      <c r="P169" s="151"/>
      <c r="Q169" s="151"/>
      <c r="R169" s="151"/>
      <c r="S169" s="151"/>
      <c r="T169" s="742"/>
      <c r="U169" s="739"/>
      <c r="V169" s="129"/>
      <c r="W169" s="148"/>
      <c r="X169" s="148"/>
      <c r="Y169" s="148"/>
      <c r="Z169" s="148"/>
      <c r="AD169" s="148"/>
      <c r="AE169" s="148"/>
    </row>
    <row r="170" spans="2:32" s="130" customFormat="1" ht="13.5" customHeight="1">
      <c r="B170" s="129"/>
      <c r="C170" s="720"/>
      <c r="D170" s="721"/>
      <c r="E170" s="722"/>
      <c r="F170" s="727"/>
      <c r="G170" s="728"/>
      <c r="H170" s="149"/>
      <c r="I170" s="149"/>
      <c r="J170" s="149"/>
      <c r="K170" s="149"/>
      <c r="L170" s="149"/>
      <c r="M170" s="149"/>
      <c r="N170" s="149"/>
      <c r="O170" s="149"/>
      <c r="P170" s="149"/>
      <c r="Q170" s="149"/>
      <c r="R170" s="149"/>
      <c r="S170" s="149"/>
      <c r="T170" s="742"/>
      <c r="U170" s="740"/>
      <c r="V170" s="129"/>
      <c r="W170" s="148"/>
      <c r="X170" s="148"/>
      <c r="Y170" s="148"/>
      <c r="Z170" s="148"/>
      <c r="AD170" s="148"/>
      <c r="AE170" s="148"/>
    </row>
    <row r="171" spans="2:32" s="130" customFormat="1" ht="13.5" customHeight="1">
      <c r="B171" s="129"/>
      <c r="C171" s="714"/>
      <c r="D171" s="715"/>
      <c r="E171" s="716"/>
      <c r="F171" s="729"/>
      <c r="G171" s="730"/>
      <c r="H171" s="146"/>
      <c r="I171" s="146"/>
      <c r="J171" s="147"/>
      <c r="K171" s="147"/>
      <c r="L171" s="147"/>
      <c r="M171" s="147"/>
      <c r="N171" s="147"/>
      <c r="O171" s="147"/>
      <c r="P171" s="147"/>
      <c r="Q171" s="147"/>
      <c r="R171" s="147"/>
      <c r="S171" s="147"/>
      <c r="T171" s="742"/>
      <c r="U171" s="737"/>
      <c r="V171" s="129"/>
      <c r="W171" s="148"/>
      <c r="X171" s="148"/>
      <c r="Y171" s="148"/>
      <c r="Z171" s="148"/>
      <c r="AA171" s="148"/>
      <c r="AB171" s="148"/>
      <c r="AC171" s="148"/>
      <c r="AD171" s="148"/>
      <c r="AE171" s="148"/>
    </row>
    <row r="172" spans="2:32" s="130" customFormat="1" ht="13.5" customHeight="1">
      <c r="B172" s="129"/>
      <c r="C172" s="717"/>
      <c r="D172" s="718"/>
      <c r="E172" s="719"/>
      <c r="F172" s="724"/>
      <c r="G172" s="726"/>
      <c r="H172" s="149"/>
      <c r="I172" s="149"/>
      <c r="J172" s="149"/>
      <c r="K172" s="149"/>
      <c r="L172" s="149"/>
      <c r="M172" s="149"/>
      <c r="N172" s="149"/>
      <c r="O172" s="149"/>
      <c r="P172" s="149"/>
      <c r="Q172" s="149"/>
      <c r="R172" s="149"/>
      <c r="S172" s="149"/>
      <c r="T172" s="742"/>
      <c r="U172" s="738"/>
      <c r="V172" s="129"/>
      <c r="W172" s="148"/>
      <c r="X172" s="148"/>
      <c r="Y172" s="148"/>
      <c r="Z172" s="148"/>
      <c r="AA172" s="148"/>
      <c r="AB172" s="148"/>
      <c r="AC172" s="148"/>
      <c r="AD172" s="148"/>
      <c r="AE172" s="148"/>
    </row>
    <row r="173" spans="2:32" s="130" customFormat="1" ht="13.5" customHeight="1">
      <c r="B173" s="129"/>
      <c r="C173" s="717"/>
      <c r="D173" s="718"/>
      <c r="E173" s="719"/>
      <c r="F173" s="723"/>
      <c r="G173" s="725"/>
      <c r="H173" s="150"/>
      <c r="I173" s="150"/>
      <c r="J173" s="151"/>
      <c r="K173" s="151"/>
      <c r="L173" s="151"/>
      <c r="M173" s="151"/>
      <c r="N173" s="151"/>
      <c r="O173" s="151"/>
      <c r="P173" s="151"/>
      <c r="Q173" s="151"/>
      <c r="R173" s="151"/>
      <c r="S173" s="151"/>
      <c r="T173" s="742"/>
      <c r="U173" s="739"/>
      <c r="V173" s="129"/>
      <c r="W173" s="148"/>
      <c r="X173" s="148"/>
      <c r="Y173" s="148"/>
      <c r="Z173" s="148"/>
      <c r="AA173" s="148"/>
      <c r="AB173" s="148"/>
      <c r="AC173" s="148"/>
      <c r="AD173" s="148"/>
      <c r="AE173" s="148"/>
    </row>
    <row r="174" spans="2:32" s="130" customFormat="1" ht="13.5" customHeight="1">
      <c r="B174" s="129"/>
      <c r="C174" s="717"/>
      <c r="D174" s="718"/>
      <c r="E174" s="719"/>
      <c r="F174" s="724"/>
      <c r="G174" s="726"/>
      <c r="H174" s="149"/>
      <c r="I174" s="149"/>
      <c r="J174" s="149"/>
      <c r="K174" s="149"/>
      <c r="L174" s="149"/>
      <c r="M174" s="149"/>
      <c r="N174" s="149"/>
      <c r="O174" s="149"/>
      <c r="P174" s="149"/>
      <c r="Q174" s="149"/>
      <c r="R174" s="149"/>
      <c r="S174" s="149"/>
      <c r="T174" s="742"/>
      <c r="U174" s="738"/>
      <c r="V174" s="129"/>
      <c r="W174" s="148"/>
      <c r="X174" s="148"/>
      <c r="Y174" s="148"/>
      <c r="Z174" s="148"/>
      <c r="AA174" s="148"/>
      <c r="AB174" s="148"/>
      <c r="AC174" s="148"/>
      <c r="AD174" s="148"/>
      <c r="AE174" s="148"/>
    </row>
    <row r="175" spans="2:32" s="130" customFormat="1" ht="13.5" customHeight="1">
      <c r="B175" s="129"/>
      <c r="C175" s="717"/>
      <c r="D175" s="718"/>
      <c r="E175" s="719"/>
      <c r="F175" s="723"/>
      <c r="G175" s="725"/>
      <c r="H175" s="150"/>
      <c r="I175" s="150"/>
      <c r="J175" s="151"/>
      <c r="K175" s="151"/>
      <c r="L175" s="151"/>
      <c r="M175" s="151"/>
      <c r="N175" s="151"/>
      <c r="O175" s="151"/>
      <c r="P175" s="151"/>
      <c r="Q175" s="151"/>
      <c r="R175" s="151"/>
      <c r="S175" s="151"/>
      <c r="T175" s="742"/>
      <c r="U175" s="739"/>
      <c r="V175" s="129"/>
      <c r="W175" s="148"/>
      <c r="X175" s="148"/>
      <c r="Y175" s="148"/>
      <c r="Z175" s="148"/>
      <c r="AA175" s="148"/>
      <c r="AB175" s="148"/>
      <c r="AC175" s="148"/>
      <c r="AD175" s="148"/>
      <c r="AE175" s="148"/>
    </row>
    <row r="176" spans="2:32" s="130" customFormat="1" ht="13.5" customHeight="1">
      <c r="B176" s="129"/>
      <c r="C176" s="720"/>
      <c r="D176" s="721"/>
      <c r="E176" s="722"/>
      <c r="F176" s="727"/>
      <c r="G176" s="728"/>
      <c r="H176" s="149"/>
      <c r="I176" s="149"/>
      <c r="J176" s="149"/>
      <c r="K176" s="149"/>
      <c r="L176" s="149"/>
      <c r="M176" s="149"/>
      <c r="N176" s="149"/>
      <c r="O176" s="149"/>
      <c r="P176" s="149"/>
      <c r="Q176" s="149"/>
      <c r="R176" s="149"/>
      <c r="S176" s="149"/>
      <c r="T176" s="742"/>
      <c r="U176" s="740"/>
      <c r="V176" s="129"/>
      <c r="W176" s="148"/>
      <c r="X176" s="148"/>
      <c r="Y176" s="148"/>
      <c r="Z176" s="148"/>
      <c r="AA176" s="148"/>
      <c r="AB176" s="148"/>
      <c r="AC176" s="148"/>
      <c r="AD176" s="148"/>
      <c r="AE176" s="148"/>
    </row>
    <row r="177" spans="2:32" s="130" customFormat="1" ht="13.5" customHeight="1">
      <c r="B177" s="129"/>
      <c r="C177" s="714"/>
      <c r="D177" s="715"/>
      <c r="E177" s="716"/>
      <c r="F177" s="729"/>
      <c r="G177" s="730"/>
      <c r="H177" s="146"/>
      <c r="I177" s="146"/>
      <c r="J177" s="147"/>
      <c r="K177" s="147"/>
      <c r="L177" s="147"/>
      <c r="M177" s="147"/>
      <c r="N177" s="147"/>
      <c r="O177" s="147"/>
      <c r="P177" s="147"/>
      <c r="Q177" s="147"/>
      <c r="R177" s="147"/>
      <c r="S177" s="147"/>
      <c r="T177" s="742"/>
      <c r="U177" s="737"/>
      <c r="V177" s="129"/>
      <c r="W177" s="148"/>
      <c r="X177" s="148"/>
      <c r="Y177" s="148"/>
      <c r="Z177" s="148"/>
      <c r="AA177" s="148"/>
      <c r="AB177" s="148"/>
      <c r="AC177" s="148"/>
      <c r="AD177" s="148"/>
      <c r="AE177" s="148"/>
      <c r="AF177" s="148"/>
    </row>
    <row r="178" spans="2:32" s="130" customFormat="1" ht="13.5" customHeight="1">
      <c r="B178" s="129"/>
      <c r="C178" s="717"/>
      <c r="D178" s="718"/>
      <c r="E178" s="719"/>
      <c r="F178" s="724"/>
      <c r="G178" s="726"/>
      <c r="H178" s="149"/>
      <c r="I178" s="149"/>
      <c r="J178" s="149"/>
      <c r="K178" s="149"/>
      <c r="L178" s="149"/>
      <c r="M178" s="149"/>
      <c r="N178" s="149"/>
      <c r="O178" s="149"/>
      <c r="P178" s="149"/>
      <c r="Q178" s="149"/>
      <c r="R178" s="149"/>
      <c r="S178" s="149"/>
      <c r="T178" s="742"/>
      <c r="U178" s="738"/>
      <c r="V178" s="129"/>
      <c r="W178" s="148"/>
      <c r="X178" s="148"/>
      <c r="Y178" s="148"/>
      <c r="Z178" s="148"/>
      <c r="AA178" s="148"/>
      <c r="AB178" s="148"/>
      <c r="AC178" s="148"/>
      <c r="AD178" s="148"/>
      <c r="AE178" s="148"/>
      <c r="AF178" s="148"/>
    </row>
    <row r="179" spans="2:32" s="130" customFormat="1" ht="13.5" customHeight="1">
      <c r="B179" s="129"/>
      <c r="C179" s="717"/>
      <c r="D179" s="718"/>
      <c r="E179" s="719"/>
      <c r="F179" s="723"/>
      <c r="G179" s="725"/>
      <c r="H179" s="150"/>
      <c r="I179" s="150"/>
      <c r="J179" s="151"/>
      <c r="K179" s="151"/>
      <c r="L179" s="151"/>
      <c r="M179" s="151"/>
      <c r="N179" s="151"/>
      <c r="O179" s="151"/>
      <c r="P179" s="151"/>
      <c r="Q179" s="151"/>
      <c r="R179" s="151"/>
      <c r="S179" s="151"/>
      <c r="T179" s="742"/>
      <c r="U179" s="739"/>
      <c r="V179" s="129"/>
      <c r="W179" s="148"/>
      <c r="X179" s="148"/>
      <c r="Y179" s="148"/>
      <c r="Z179" s="148"/>
      <c r="AA179" s="148"/>
      <c r="AB179" s="148"/>
      <c r="AC179" s="148"/>
      <c r="AD179" s="148"/>
      <c r="AE179" s="148"/>
      <c r="AF179" s="148"/>
    </row>
    <row r="180" spans="2:32" s="130" customFormat="1" ht="13.5" customHeight="1">
      <c r="B180" s="129"/>
      <c r="C180" s="717"/>
      <c r="D180" s="718"/>
      <c r="E180" s="719"/>
      <c r="F180" s="724"/>
      <c r="G180" s="726"/>
      <c r="H180" s="149"/>
      <c r="I180" s="149"/>
      <c r="J180" s="149"/>
      <c r="K180" s="149"/>
      <c r="L180" s="149"/>
      <c r="M180" s="149"/>
      <c r="N180" s="149"/>
      <c r="O180" s="149"/>
      <c r="P180" s="149"/>
      <c r="Q180" s="149"/>
      <c r="R180" s="149"/>
      <c r="S180" s="149"/>
      <c r="T180" s="742"/>
      <c r="U180" s="738"/>
      <c r="V180" s="129"/>
      <c r="W180" s="148"/>
      <c r="X180" s="148"/>
      <c r="Y180" s="148"/>
      <c r="Z180" s="148"/>
      <c r="AA180" s="148"/>
      <c r="AB180" s="148"/>
      <c r="AC180" s="148"/>
      <c r="AD180" s="148"/>
      <c r="AE180" s="148"/>
      <c r="AF180" s="148"/>
    </row>
    <row r="181" spans="2:32" s="130" customFormat="1" ht="13.5" customHeight="1">
      <c r="B181" s="129"/>
      <c r="C181" s="717"/>
      <c r="D181" s="718"/>
      <c r="E181" s="719"/>
      <c r="F181" s="723"/>
      <c r="G181" s="725"/>
      <c r="H181" s="150"/>
      <c r="I181" s="150"/>
      <c r="J181" s="151"/>
      <c r="K181" s="151"/>
      <c r="L181" s="151"/>
      <c r="M181" s="151"/>
      <c r="N181" s="151"/>
      <c r="O181" s="151"/>
      <c r="P181" s="151"/>
      <c r="Q181" s="151"/>
      <c r="R181" s="151"/>
      <c r="S181" s="151"/>
      <c r="T181" s="742"/>
      <c r="U181" s="739"/>
      <c r="V181" s="129"/>
      <c r="W181" s="148"/>
      <c r="X181" s="148"/>
      <c r="Y181" s="148"/>
      <c r="Z181" s="148"/>
      <c r="AA181" s="148"/>
      <c r="AB181" s="148"/>
      <c r="AC181" s="148"/>
      <c r="AD181" s="148"/>
      <c r="AE181" s="148"/>
      <c r="AF181" s="148"/>
    </row>
    <row r="182" spans="2:32" s="130" customFormat="1" ht="13.5" customHeight="1">
      <c r="B182" s="129"/>
      <c r="C182" s="720"/>
      <c r="D182" s="721"/>
      <c r="E182" s="722"/>
      <c r="F182" s="727"/>
      <c r="G182" s="728"/>
      <c r="H182" s="152"/>
      <c r="I182" s="152"/>
      <c r="J182" s="152"/>
      <c r="K182" s="152"/>
      <c r="L182" s="152"/>
      <c r="M182" s="152"/>
      <c r="N182" s="152"/>
      <c r="O182" s="152"/>
      <c r="P182" s="152"/>
      <c r="Q182" s="152"/>
      <c r="R182" s="152"/>
      <c r="S182" s="152"/>
      <c r="T182" s="742"/>
      <c r="U182" s="740"/>
      <c r="V182" s="129"/>
      <c r="W182" s="148"/>
      <c r="X182" s="148"/>
      <c r="Y182" s="148"/>
      <c r="Z182" s="148"/>
      <c r="AA182" s="148"/>
      <c r="AB182" s="148"/>
      <c r="AC182" s="148"/>
      <c r="AD182" s="148"/>
      <c r="AE182" s="148"/>
      <c r="AF182" s="148"/>
    </row>
    <row r="183" spans="2:32" ht="13.5" customHeight="1">
      <c r="B183" s="108"/>
      <c r="C183" s="743" t="s">
        <v>86</v>
      </c>
      <c r="D183" s="746" t="s">
        <v>220</v>
      </c>
      <c r="E183" s="747"/>
      <c r="F183" s="747"/>
      <c r="G183" s="748"/>
      <c r="H183" s="153"/>
      <c r="I183" s="153"/>
      <c r="J183" s="153"/>
      <c r="K183" s="153"/>
      <c r="L183" s="153"/>
      <c r="M183" s="153"/>
      <c r="N183" s="153"/>
      <c r="O183" s="153"/>
      <c r="P183" s="153"/>
      <c r="Q183" s="153"/>
      <c r="R183" s="153"/>
      <c r="S183" s="153"/>
      <c r="T183" s="749"/>
      <c r="U183" s="749"/>
      <c r="V183" s="108"/>
      <c r="X183" s="148"/>
      <c r="Y183" s="148"/>
      <c r="Z183" s="148"/>
      <c r="AA183" s="148"/>
      <c r="AB183" s="148"/>
      <c r="AC183" s="148"/>
      <c r="AD183" s="148"/>
      <c r="AE183" s="148"/>
      <c r="AF183" s="148"/>
    </row>
    <row r="184" spans="2:32" ht="13.5" customHeight="1">
      <c r="B184" s="108"/>
      <c r="C184" s="744"/>
      <c r="D184" s="746" t="s">
        <v>221</v>
      </c>
      <c r="E184" s="747"/>
      <c r="F184" s="747"/>
      <c r="G184" s="748"/>
      <c r="H184" s="154"/>
      <c r="I184" s="154"/>
      <c r="J184" s="154"/>
      <c r="K184" s="154"/>
      <c r="L184" s="154"/>
      <c r="M184" s="154"/>
      <c r="N184" s="154"/>
      <c r="O184" s="154"/>
      <c r="P184" s="154"/>
      <c r="Q184" s="154"/>
      <c r="R184" s="154"/>
      <c r="S184" s="154"/>
      <c r="T184" s="750"/>
      <c r="U184" s="750"/>
      <c r="V184" s="108"/>
      <c r="X184" s="148"/>
      <c r="Y184" s="148"/>
      <c r="Z184" s="148"/>
      <c r="AA184" s="148"/>
      <c r="AB184" s="148"/>
      <c r="AC184" s="148"/>
      <c r="AD184" s="148"/>
      <c r="AE184" s="148"/>
      <c r="AF184" s="148"/>
    </row>
    <row r="185" spans="2:32" ht="13.5" customHeight="1">
      <c r="B185" s="108"/>
      <c r="C185" s="744"/>
      <c r="D185" s="746" t="s">
        <v>222</v>
      </c>
      <c r="E185" s="747"/>
      <c r="F185" s="748"/>
      <c r="G185" s="155" t="s">
        <v>79</v>
      </c>
      <c r="H185" s="156" t="str">
        <f>IF(COUNT(H183)=0,"",ROUND(SUM(H183:H184),#REF!))</f>
        <v/>
      </c>
      <c r="I185" s="156" t="str">
        <f>IF(COUNT(I183)=0,"",ROUND(SUM(I183:I184),#REF!))</f>
        <v/>
      </c>
      <c r="J185" s="156" t="str">
        <f>IF(COUNT(J183)=0,"",ROUND(SUM(J183:J184),#REF!))</f>
        <v/>
      </c>
      <c r="K185" s="156" t="str">
        <f>IF(COUNT(K183)=0,"",ROUND(SUM(K183:K184),#REF!))</f>
        <v/>
      </c>
      <c r="L185" s="156" t="str">
        <f>IF(COUNT(L183)=0,"",ROUND(SUM(L183:L184),#REF!))</f>
        <v/>
      </c>
      <c r="M185" s="156" t="str">
        <f>IF(COUNT(M183)=0,"",ROUND(SUM(M183:M184),#REF!))</f>
        <v/>
      </c>
      <c r="N185" s="156" t="str">
        <f>IF(COUNT(N183)=0,"",ROUND(SUM(N183:N184),#REF!))</f>
        <v/>
      </c>
      <c r="O185" s="156" t="str">
        <f>IF(COUNT(O183)=0,"",ROUND(SUM(O183:O184),#REF!))</f>
        <v/>
      </c>
      <c r="P185" s="156" t="str">
        <f>IF(COUNT(P183)=0,"",ROUND(SUM(P183:P184),#REF!))</f>
        <v/>
      </c>
      <c r="Q185" s="156" t="str">
        <f>IF(COUNT(Q183)=0,"",ROUND(SUM(Q183:Q184),#REF!))</f>
        <v/>
      </c>
      <c r="R185" s="156" t="str">
        <f>IF(COUNT(R183)=0,"",ROUND(SUM(R183:R184),#REF!))</f>
        <v/>
      </c>
      <c r="S185" s="156" t="str">
        <f>IF(COUNT(S183)=0,"",ROUND(SUM(S183:S184),#REF!))</f>
        <v/>
      </c>
      <c r="T185" s="751"/>
      <c r="U185" s="750"/>
      <c r="V185" s="108"/>
      <c r="W185" s="120"/>
      <c r="X185" s="148"/>
      <c r="Y185" s="148"/>
      <c r="Z185" s="148"/>
      <c r="AA185" s="148"/>
      <c r="AB185" s="148"/>
      <c r="AC185" s="148"/>
      <c r="AD185" s="148"/>
      <c r="AE185" s="148"/>
      <c r="AF185" s="148"/>
    </row>
    <row r="186" spans="2:32" ht="13.5" customHeight="1">
      <c r="B186" s="108"/>
      <c r="C186" s="745"/>
      <c r="D186" s="752" t="s">
        <v>249</v>
      </c>
      <c r="E186" s="753"/>
      <c r="F186" s="754"/>
      <c r="G186" s="233" t="s">
        <v>79</v>
      </c>
      <c r="H186" s="154"/>
      <c r="I186" s="154"/>
      <c r="J186" s="154"/>
      <c r="K186" s="154"/>
      <c r="L186" s="154"/>
      <c r="M186" s="154"/>
      <c r="N186" s="154"/>
      <c r="O186" s="154"/>
      <c r="P186" s="154"/>
      <c r="Q186" s="154"/>
      <c r="R186" s="154"/>
      <c r="S186" s="154"/>
      <c r="T186" s="203" t="str">
        <f>IF(COUNT(H186:S186)=0,"",SUMPRODUCT(ROUND(H186:S186,#REF!)))</f>
        <v/>
      </c>
      <c r="U186" s="751"/>
      <c r="V186" s="108"/>
      <c r="X186" s="148"/>
      <c r="Y186" s="148"/>
      <c r="Z186" s="148"/>
      <c r="AA186" s="148"/>
      <c r="AB186" s="148"/>
      <c r="AC186" s="148"/>
      <c r="AD186" s="148"/>
      <c r="AE186" s="148"/>
      <c r="AF186" s="148"/>
    </row>
    <row r="187" spans="2:32" s="134" customFormat="1" ht="13.5" customHeight="1">
      <c r="B187" s="131"/>
      <c r="C187" s="132" t="s">
        <v>70</v>
      </c>
      <c r="D187" s="132"/>
      <c r="E187" s="132"/>
      <c r="F187" s="132"/>
      <c r="G187" s="132"/>
      <c r="H187" s="132"/>
      <c r="I187" s="132"/>
      <c r="J187" s="132"/>
      <c r="K187" s="132"/>
      <c r="L187" s="132"/>
      <c r="M187" s="132"/>
      <c r="N187" s="132"/>
      <c r="O187" s="132"/>
      <c r="P187" s="132"/>
      <c r="Q187" s="132"/>
      <c r="R187" s="132"/>
      <c r="S187" s="132"/>
      <c r="T187" s="132"/>
      <c r="U187" s="133"/>
      <c r="V187" s="131"/>
      <c r="W187" s="111"/>
      <c r="X187" s="148"/>
      <c r="Y187" s="148"/>
      <c r="Z187" s="148"/>
      <c r="AA187" s="148"/>
      <c r="AB187" s="148"/>
      <c r="AC187" s="148"/>
      <c r="AD187" s="148"/>
      <c r="AE187" s="148"/>
      <c r="AF187" s="148"/>
    </row>
    <row r="188" spans="2:32" s="134" customFormat="1" ht="13.5" customHeight="1">
      <c r="B188" s="131"/>
      <c r="C188" s="135"/>
      <c r="D188" s="135"/>
      <c r="E188" s="135"/>
      <c r="F188" s="135"/>
      <c r="G188" s="135"/>
      <c r="H188" s="135"/>
      <c r="I188" s="135"/>
      <c r="J188" s="135"/>
      <c r="K188" s="135"/>
      <c r="L188" s="135"/>
      <c r="M188" s="135"/>
      <c r="N188" s="135"/>
      <c r="O188" s="135"/>
      <c r="P188" s="135"/>
      <c r="Q188" s="135"/>
      <c r="R188" s="135"/>
      <c r="S188" s="135"/>
      <c r="T188" s="135"/>
      <c r="U188" s="136"/>
      <c r="V188" s="131"/>
      <c r="W188" s="163"/>
      <c r="X188" s="148"/>
      <c r="Y188" s="148"/>
      <c r="Z188" s="148"/>
      <c r="AA188" s="148"/>
      <c r="AB188" s="148"/>
      <c r="AC188" s="148"/>
      <c r="AD188" s="148"/>
      <c r="AE188" s="148"/>
      <c r="AF188" s="148"/>
    </row>
    <row r="189" spans="2:32" s="134" customFormat="1" ht="13.5" customHeight="1">
      <c r="B189" s="131"/>
      <c r="C189" s="135"/>
      <c r="D189" s="135"/>
      <c r="E189" s="135"/>
      <c r="F189" s="135"/>
      <c r="G189" s="135"/>
      <c r="H189" s="135"/>
      <c r="I189" s="135"/>
      <c r="J189" s="135"/>
      <c r="K189" s="135"/>
      <c r="L189" s="135"/>
      <c r="M189" s="135"/>
      <c r="N189" s="135"/>
      <c r="O189" s="135"/>
      <c r="P189" s="135"/>
      <c r="Q189" s="135"/>
      <c r="R189" s="135"/>
      <c r="S189" s="135"/>
      <c r="T189" s="135"/>
      <c r="U189" s="136"/>
      <c r="V189" s="131"/>
      <c r="W189" s="163"/>
      <c r="X189" s="148"/>
      <c r="Y189" s="148"/>
      <c r="Z189" s="148"/>
      <c r="AA189" s="148"/>
      <c r="AB189" s="148"/>
      <c r="AC189" s="148"/>
      <c r="AD189" s="111"/>
      <c r="AE189" s="111"/>
      <c r="AF189" s="148"/>
    </row>
    <row r="190" spans="2:32" s="134" customFormat="1" ht="13.5" customHeight="1">
      <c r="B190" s="131"/>
      <c r="C190" s="135"/>
      <c r="D190" s="135"/>
      <c r="E190" s="135"/>
      <c r="F190" s="135"/>
      <c r="G190" s="135"/>
      <c r="H190" s="135"/>
      <c r="I190" s="135"/>
      <c r="J190" s="135"/>
      <c r="K190" s="135"/>
      <c r="L190" s="135"/>
      <c r="M190" s="135"/>
      <c r="N190" s="135"/>
      <c r="O190" s="135"/>
      <c r="P190" s="135"/>
      <c r="Q190" s="135"/>
      <c r="R190" s="135"/>
      <c r="S190" s="135"/>
      <c r="T190" s="135"/>
      <c r="U190" s="136"/>
      <c r="V190" s="131"/>
      <c r="W190" s="163"/>
      <c r="X190" s="148"/>
      <c r="Y190" s="148"/>
      <c r="Z190" s="148"/>
      <c r="AA190" s="148"/>
      <c r="AB190" s="148"/>
      <c r="AC190" s="148"/>
      <c r="AD190" s="111"/>
      <c r="AE190" s="111"/>
      <c r="AF190" s="148"/>
    </row>
    <row r="191" spans="2:32" s="134" customFormat="1" ht="13.5" customHeight="1">
      <c r="B191" s="131"/>
      <c r="C191" s="135"/>
      <c r="D191" s="135"/>
      <c r="E191" s="135"/>
      <c r="F191" s="135"/>
      <c r="G191" s="135"/>
      <c r="H191" s="135"/>
      <c r="I191" s="135"/>
      <c r="J191" s="135"/>
      <c r="K191" s="135"/>
      <c r="L191" s="135"/>
      <c r="M191" s="135"/>
      <c r="N191" s="135"/>
      <c r="O191" s="135"/>
      <c r="P191" s="135"/>
      <c r="Q191" s="135"/>
      <c r="R191" s="135"/>
      <c r="S191" s="135"/>
      <c r="T191" s="135"/>
      <c r="U191" s="136"/>
      <c r="V191" s="131"/>
      <c r="W191" s="163"/>
      <c r="X191" s="148"/>
      <c r="Y191" s="148"/>
      <c r="Z191" s="148"/>
      <c r="AA191" s="148"/>
      <c r="AB191" s="148"/>
      <c r="AC191" s="148"/>
      <c r="AD191" s="111"/>
      <c r="AE191" s="111"/>
      <c r="AF191" s="148"/>
    </row>
    <row r="192" spans="2:32" s="134" customFormat="1" ht="13.5" customHeight="1">
      <c r="B192" s="131"/>
      <c r="C192" s="135"/>
      <c r="D192" s="135"/>
      <c r="E192" s="135"/>
      <c r="F192" s="135"/>
      <c r="G192" s="135"/>
      <c r="H192" s="135"/>
      <c r="I192" s="135"/>
      <c r="J192" s="135"/>
      <c r="K192" s="135"/>
      <c r="L192" s="135"/>
      <c r="M192" s="135"/>
      <c r="N192" s="135"/>
      <c r="O192" s="135"/>
      <c r="P192" s="135"/>
      <c r="Q192" s="135"/>
      <c r="R192" s="135"/>
      <c r="S192" s="135"/>
      <c r="T192" s="135"/>
      <c r="U192" s="136"/>
      <c r="V192" s="131"/>
      <c r="W192" s="163"/>
      <c r="X192" s="111"/>
      <c r="Y192" s="111"/>
      <c r="Z192" s="111"/>
      <c r="AA192" s="111"/>
      <c r="AB192" s="111"/>
      <c r="AC192" s="111"/>
      <c r="AD192" s="111"/>
      <c r="AE192" s="111"/>
      <c r="AF192" s="148"/>
    </row>
    <row r="193" spans="2:32" s="134" customFormat="1" ht="13.5" customHeight="1">
      <c r="B193" s="131"/>
      <c r="C193" s="135"/>
      <c r="D193" s="135"/>
      <c r="E193" s="135"/>
      <c r="F193" s="135"/>
      <c r="G193" s="135"/>
      <c r="H193" s="135"/>
      <c r="I193" s="135"/>
      <c r="J193" s="135"/>
      <c r="K193" s="135"/>
      <c r="L193" s="135"/>
      <c r="M193" s="135"/>
      <c r="N193" s="135"/>
      <c r="O193" s="135"/>
      <c r="P193" s="135"/>
      <c r="Q193" s="135"/>
      <c r="R193" s="135"/>
      <c r="S193" s="135"/>
      <c r="T193" s="135"/>
      <c r="U193" s="136"/>
      <c r="V193" s="131"/>
      <c r="W193" s="163"/>
      <c r="X193" s="111"/>
      <c r="Y193" s="111"/>
      <c r="Z193" s="111"/>
      <c r="AA193" s="111"/>
      <c r="AB193" s="111"/>
      <c r="AC193" s="111"/>
      <c r="AD193" s="111"/>
      <c r="AE193" s="111"/>
      <c r="AF193" s="148"/>
    </row>
    <row r="194" spans="2:32" s="134" customFormat="1" ht="13.5" customHeight="1">
      <c r="B194" s="131"/>
      <c r="C194" s="132"/>
      <c r="D194" s="132"/>
      <c r="E194" s="132"/>
      <c r="F194" s="132"/>
      <c r="G194" s="132"/>
      <c r="H194" s="132"/>
      <c r="I194" s="132"/>
      <c r="J194" s="132"/>
      <c r="K194" s="132"/>
      <c r="L194" s="132"/>
      <c r="M194" s="132"/>
      <c r="N194" s="132"/>
      <c r="O194" s="132"/>
      <c r="P194" s="132"/>
      <c r="Q194" s="132"/>
      <c r="R194" s="132"/>
      <c r="S194" s="132"/>
      <c r="T194" s="132"/>
      <c r="U194" s="133"/>
      <c r="V194" s="131"/>
      <c r="W194" s="163"/>
      <c r="X194" s="111"/>
      <c r="Y194" s="111"/>
      <c r="Z194" s="111"/>
      <c r="AA194" s="111"/>
      <c r="AB194" s="111"/>
      <c r="AC194" s="111"/>
      <c r="AD194" s="111"/>
      <c r="AE194" s="111"/>
      <c r="AF194" s="148"/>
    </row>
    <row r="195" spans="2:32" s="124" customFormat="1" ht="13.5" customHeight="1">
      <c r="B195" s="123"/>
      <c r="C195" s="109" t="s">
        <v>31</v>
      </c>
      <c r="D195" s="109"/>
      <c r="E195" s="109"/>
      <c r="F195" s="109"/>
      <c r="G195" s="109"/>
      <c r="H195" s="38"/>
      <c r="I195" s="123"/>
      <c r="J195" s="123"/>
      <c r="K195" s="123"/>
      <c r="L195" s="123"/>
      <c r="M195" s="123"/>
      <c r="N195" s="123"/>
      <c r="O195" s="123"/>
      <c r="P195" s="123"/>
      <c r="Q195" s="123"/>
      <c r="R195" s="123"/>
      <c r="S195" s="123"/>
      <c r="T195" s="123"/>
      <c r="U195" s="123"/>
      <c r="V195" s="123"/>
      <c r="W195" s="163"/>
      <c r="X195" s="111"/>
      <c r="Y195" s="111"/>
      <c r="Z195" s="111"/>
      <c r="AA195" s="111"/>
      <c r="AB195" s="111"/>
      <c r="AC195" s="111"/>
      <c r="AD195" s="111"/>
      <c r="AE195" s="111"/>
      <c r="AF195" s="148"/>
    </row>
    <row r="196" spans="2:32" s="124" customFormat="1" ht="13.5" customHeight="1">
      <c r="B196" s="123"/>
      <c r="C196" s="112" t="s">
        <v>550</v>
      </c>
      <c r="D196" s="112"/>
      <c r="E196" s="112"/>
      <c r="F196" s="112"/>
      <c r="G196" s="480" t="e">
        <f>G148</f>
        <v>#REF!</v>
      </c>
      <c r="H196" s="112"/>
      <c r="I196" s="123"/>
      <c r="J196" s="123"/>
      <c r="K196" s="123"/>
      <c r="L196" s="123"/>
      <c r="M196" s="123"/>
      <c r="N196" s="123"/>
      <c r="O196" s="123"/>
      <c r="P196" s="123"/>
      <c r="Q196" s="123"/>
      <c r="R196" s="123"/>
      <c r="S196" s="123"/>
      <c r="T196" s="123"/>
      <c r="U196" s="123"/>
      <c r="V196" s="123"/>
      <c r="W196" s="163"/>
      <c r="X196" s="111"/>
      <c r="Y196" s="111"/>
      <c r="Z196" s="111"/>
      <c r="AA196" s="111"/>
      <c r="AB196" s="111"/>
      <c r="AC196" s="111"/>
      <c r="AD196" s="163"/>
      <c r="AE196" s="163"/>
      <c r="AF196" s="148"/>
    </row>
    <row r="197" spans="2:32" s="124" customFormat="1" ht="13.5" customHeight="1">
      <c r="B197" s="123"/>
      <c r="C197" s="116" t="s">
        <v>8</v>
      </c>
      <c r="D197" s="123"/>
      <c r="E197" s="125" t="s">
        <v>126</v>
      </c>
      <c r="F197" s="125"/>
      <c r="G197" s="125"/>
      <c r="H197" s="123"/>
      <c r="I197" s="123"/>
      <c r="J197" s="123"/>
      <c r="K197" s="123"/>
      <c r="L197" s="123"/>
      <c r="M197" s="123"/>
      <c r="N197" s="123"/>
      <c r="O197" s="123"/>
      <c r="P197" s="123"/>
      <c r="Q197" s="123"/>
      <c r="R197" s="126"/>
      <c r="S197" s="123"/>
      <c r="T197" s="126"/>
      <c r="U197" s="123"/>
      <c r="V197" s="123"/>
      <c r="W197" s="111"/>
      <c r="X197" s="111"/>
      <c r="Y197" s="111"/>
      <c r="Z197" s="111"/>
      <c r="AA197" s="111"/>
      <c r="AB197" s="111"/>
      <c r="AC197" s="111"/>
      <c r="AD197" s="163"/>
      <c r="AE197" s="163"/>
      <c r="AF197" s="148"/>
    </row>
    <row r="198" spans="2:32" s="124" customFormat="1" ht="13.5" customHeight="1">
      <c r="B198" s="123"/>
      <c r="C198" s="705" t="s">
        <v>33</v>
      </c>
      <c r="D198" s="706"/>
      <c r="E198" s="707"/>
      <c r="F198" s="731" t="s">
        <v>551</v>
      </c>
      <c r="G198" s="731" t="s">
        <v>219</v>
      </c>
      <c r="H198" s="117" t="s">
        <v>34</v>
      </c>
      <c r="I198" s="118"/>
      <c r="J198" s="118"/>
      <c r="K198" s="118"/>
      <c r="L198" s="118"/>
      <c r="M198" s="119"/>
      <c r="N198" s="144" t="s">
        <v>35</v>
      </c>
      <c r="O198" s="118"/>
      <c r="P198" s="118"/>
      <c r="Q198" s="118"/>
      <c r="R198" s="118"/>
      <c r="S198" s="119"/>
      <c r="T198" s="734" t="s">
        <v>77</v>
      </c>
      <c r="U198" s="734" t="s">
        <v>78</v>
      </c>
      <c r="V198" s="123"/>
      <c r="W198" s="88" t="s">
        <v>25</v>
      </c>
      <c r="X198" s="163"/>
      <c r="Y198" s="163"/>
      <c r="Z198" s="163"/>
      <c r="AA198" s="128" t="str">
        <f>IF(COUNT(H201:U234)&gt;0,"○","")</f>
        <v/>
      </c>
      <c r="AB198" s="120" t="s">
        <v>158</v>
      </c>
      <c r="AC198" s="163"/>
      <c r="AD198" s="163"/>
      <c r="AE198" s="163"/>
      <c r="AF198" s="111"/>
    </row>
    <row r="199" spans="2:32" s="124" customFormat="1" ht="13.5" customHeight="1">
      <c r="B199" s="123"/>
      <c r="C199" s="708"/>
      <c r="D199" s="709"/>
      <c r="E199" s="710"/>
      <c r="F199" s="732"/>
      <c r="G199" s="732"/>
      <c r="H199" s="4" t="s">
        <v>13</v>
      </c>
      <c r="I199" s="4" t="s">
        <v>14</v>
      </c>
      <c r="J199" s="4" t="s">
        <v>15</v>
      </c>
      <c r="K199" s="4" t="s">
        <v>16</v>
      </c>
      <c r="L199" s="4" t="s">
        <v>17</v>
      </c>
      <c r="M199" s="4" t="s">
        <v>18</v>
      </c>
      <c r="N199" s="4" t="s">
        <v>19</v>
      </c>
      <c r="O199" s="4" t="s">
        <v>20</v>
      </c>
      <c r="P199" s="4" t="s">
        <v>21</v>
      </c>
      <c r="Q199" s="4" t="s">
        <v>22</v>
      </c>
      <c r="R199" s="4" t="s">
        <v>23</v>
      </c>
      <c r="S199" s="4" t="s">
        <v>24</v>
      </c>
      <c r="T199" s="735"/>
      <c r="U199" s="735"/>
      <c r="V199" s="123"/>
      <c r="W199" s="88" t="s">
        <v>94</v>
      </c>
      <c r="X199" s="163"/>
      <c r="Y199" s="163"/>
      <c r="Z199" s="163"/>
      <c r="AA199" s="163"/>
      <c r="AB199" s="163"/>
      <c r="AC199" s="163"/>
      <c r="AD199" s="163"/>
      <c r="AE199" s="163"/>
      <c r="AF199" s="111"/>
    </row>
    <row r="200" spans="2:32" s="124" customFormat="1" ht="13.5" customHeight="1">
      <c r="B200" s="123"/>
      <c r="C200" s="711"/>
      <c r="D200" s="712"/>
      <c r="E200" s="713"/>
      <c r="F200" s="733"/>
      <c r="G200" s="733"/>
      <c r="H200" s="127" t="e">
        <f>"（"&amp;MID(#REF!,2,2)&amp;")"</f>
        <v>#REF!</v>
      </c>
      <c r="I200" s="481" t="e">
        <f>"（"&amp;MID(#REF!,2,2)&amp;")"</f>
        <v>#REF!</v>
      </c>
      <c r="J200" s="481" t="e">
        <f>"（"&amp;MID(#REF!,2,2)&amp;")"</f>
        <v>#REF!</v>
      </c>
      <c r="K200" s="481" t="e">
        <f>"（"&amp;MID(#REF!,2,2)&amp;")"</f>
        <v>#REF!</v>
      </c>
      <c r="L200" s="481" t="e">
        <f>"（"&amp;MID(#REF!,2,2)&amp;")"</f>
        <v>#REF!</v>
      </c>
      <c r="M200" s="481" t="e">
        <f>"（"&amp;MID(#REF!,2,2)&amp;")"</f>
        <v>#REF!</v>
      </c>
      <c r="N200" s="481" t="e">
        <f>"（"&amp;MID(#REF!,2,2)&amp;")"</f>
        <v>#REF!</v>
      </c>
      <c r="O200" s="481" t="e">
        <f>"（"&amp;MID(#REF!,2,2)&amp;")"</f>
        <v>#REF!</v>
      </c>
      <c r="P200" s="481" t="e">
        <f>"（"&amp;MID(#REF!,2,2)&amp;")"</f>
        <v>#REF!</v>
      </c>
      <c r="Q200" s="481" t="e">
        <f>"（"&amp;MID(#REF!,2,2)&amp;")"</f>
        <v>#REF!</v>
      </c>
      <c r="R200" s="481" t="e">
        <f>"（"&amp;MID(#REF!,2,2)&amp;")"</f>
        <v>#REF!</v>
      </c>
      <c r="S200" s="481" t="e">
        <f>"（"&amp;MID(#REF!,2,2)&amp;")"</f>
        <v>#REF!</v>
      </c>
      <c r="T200" s="736"/>
      <c r="U200" s="736"/>
      <c r="V200" s="123"/>
      <c r="W200" s="88"/>
      <c r="X200" s="163"/>
      <c r="Y200" s="163"/>
      <c r="Z200" s="163"/>
      <c r="AA200" s="163"/>
      <c r="AB200" s="163"/>
      <c r="AC200" s="163"/>
      <c r="AD200" s="163"/>
      <c r="AE200" s="163"/>
      <c r="AF200" s="111"/>
    </row>
    <row r="201" spans="2:32" s="130" customFormat="1" ht="13.5" customHeight="1">
      <c r="B201" s="129"/>
      <c r="C201" s="714"/>
      <c r="D201" s="715"/>
      <c r="E201" s="716"/>
      <c r="F201" s="729"/>
      <c r="G201" s="730"/>
      <c r="H201" s="146"/>
      <c r="I201" s="146"/>
      <c r="J201" s="147"/>
      <c r="K201" s="147"/>
      <c r="L201" s="147"/>
      <c r="M201" s="147"/>
      <c r="N201" s="147"/>
      <c r="O201" s="147"/>
      <c r="P201" s="147"/>
      <c r="Q201" s="147"/>
      <c r="R201" s="147"/>
      <c r="S201" s="147"/>
      <c r="T201" s="741"/>
      <c r="U201" s="737"/>
      <c r="V201" s="129"/>
      <c r="W201" s="148"/>
      <c r="X201" s="163"/>
      <c r="Y201" s="163"/>
      <c r="Z201" s="163"/>
      <c r="AA201" s="163"/>
      <c r="AB201" s="163"/>
      <c r="AC201" s="163"/>
      <c r="AD201" s="163"/>
      <c r="AE201" s="163"/>
      <c r="AF201" s="111"/>
    </row>
    <row r="202" spans="2:32" s="130" customFormat="1" ht="13.5" customHeight="1">
      <c r="B202" s="129"/>
      <c r="C202" s="717"/>
      <c r="D202" s="718"/>
      <c r="E202" s="719"/>
      <c r="F202" s="724"/>
      <c r="G202" s="726"/>
      <c r="H202" s="149"/>
      <c r="I202" s="149"/>
      <c r="J202" s="149"/>
      <c r="K202" s="149"/>
      <c r="L202" s="149"/>
      <c r="M202" s="149"/>
      <c r="N202" s="149"/>
      <c r="O202" s="149"/>
      <c r="P202" s="149"/>
      <c r="Q202" s="149"/>
      <c r="R202" s="149"/>
      <c r="S202" s="149"/>
      <c r="T202" s="742"/>
      <c r="U202" s="738"/>
      <c r="V202" s="129"/>
      <c r="W202" s="148"/>
      <c r="X202" s="163"/>
      <c r="Y202" s="163"/>
      <c r="Z202" s="163"/>
      <c r="AA202" s="163"/>
      <c r="AB202" s="163"/>
      <c r="AC202" s="163"/>
      <c r="AD202" s="163"/>
      <c r="AE202" s="163"/>
      <c r="AF202" s="163"/>
    </row>
    <row r="203" spans="2:32" s="130" customFormat="1" ht="13.5" customHeight="1">
      <c r="B203" s="129"/>
      <c r="C203" s="717"/>
      <c r="D203" s="718"/>
      <c r="E203" s="719"/>
      <c r="F203" s="723"/>
      <c r="G203" s="725"/>
      <c r="H203" s="150"/>
      <c r="I203" s="150"/>
      <c r="J203" s="151"/>
      <c r="K203" s="151"/>
      <c r="L203" s="151"/>
      <c r="M203" s="151"/>
      <c r="N203" s="151"/>
      <c r="O203" s="151"/>
      <c r="P203" s="151"/>
      <c r="Q203" s="151"/>
      <c r="R203" s="151"/>
      <c r="S203" s="151"/>
      <c r="T203" s="742"/>
      <c r="U203" s="739"/>
      <c r="V203" s="129"/>
      <c r="W203" s="148"/>
      <c r="X203" s="163"/>
      <c r="Y203" s="163"/>
      <c r="Z203" s="163"/>
      <c r="AA203" s="163"/>
      <c r="AB203" s="163"/>
      <c r="AC203" s="163"/>
      <c r="AD203" s="111"/>
      <c r="AE203" s="111"/>
      <c r="AF203" s="163"/>
    </row>
    <row r="204" spans="2:32" s="130" customFormat="1" ht="13.5" customHeight="1">
      <c r="B204" s="129"/>
      <c r="C204" s="717"/>
      <c r="D204" s="718"/>
      <c r="E204" s="719"/>
      <c r="F204" s="724"/>
      <c r="G204" s="726"/>
      <c r="H204" s="149"/>
      <c r="I204" s="149"/>
      <c r="J204" s="149"/>
      <c r="K204" s="149"/>
      <c r="L204" s="149"/>
      <c r="M204" s="149"/>
      <c r="N204" s="149"/>
      <c r="O204" s="149"/>
      <c r="P204" s="149"/>
      <c r="Q204" s="149"/>
      <c r="R204" s="149"/>
      <c r="S204" s="149"/>
      <c r="T204" s="742"/>
      <c r="U204" s="738"/>
      <c r="V204" s="129"/>
      <c r="W204" s="148"/>
      <c r="X204" s="163"/>
      <c r="Y204" s="163"/>
      <c r="Z204" s="163"/>
      <c r="AA204" s="163"/>
      <c r="AB204" s="163"/>
      <c r="AC204" s="163"/>
      <c r="AD204" s="111"/>
      <c r="AE204" s="111"/>
      <c r="AF204" s="163"/>
    </row>
    <row r="205" spans="2:32" s="130" customFormat="1" ht="13.5" customHeight="1">
      <c r="B205" s="129"/>
      <c r="C205" s="717"/>
      <c r="D205" s="718"/>
      <c r="E205" s="719"/>
      <c r="F205" s="723"/>
      <c r="G205" s="725"/>
      <c r="H205" s="150"/>
      <c r="I205" s="150"/>
      <c r="J205" s="151"/>
      <c r="K205" s="151"/>
      <c r="L205" s="151"/>
      <c r="M205" s="151"/>
      <c r="N205" s="151"/>
      <c r="O205" s="151"/>
      <c r="P205" s="151"/>
      <c r="Q205" s="151"/>
      <c r="R205" s="151"/>
      <c r="S205" s="151"/>
      <c r="T205" s="742"/>
      <c r="U205" s="739"/>
      <c r="V205" s="129"/>
      <c r="W205" s="148"/>
      <c r="X205" s="163"/>
      <c r="Y205" s="163"/>
      <c r="Z205" s="163"/>
      <c r="AA205" s="163"/>
      <c r="AB205" s="163"/>
      <c r="AC205" s="163"/>
      <c r="AD205" s="111"/>
      <c r="AE205" s="111"/>
      <c r="AF205" s="163"/>
    </row>
    <row r="206" spans="2:32" s="130" customFormat="1" ht="13.5" customHeight="1">
      <c r="B206" s="129"/>
      <c r="C206" s="720"/>
      <c r="D206" s="721"/>
      <c r="E206" s="722"/>
      <c r="F206" s="727"/>
      <c r="G206" s="728"/>
      <c r="H206" s="149"/>
      <c r="I206" s="149"/>
      <c r="J206" s="149"/>
      <c r="K206" s="149"/>
      <c r="L206" s="149"/>
      <c r="M206" s="149"/>
      <c r="N206" s="149"/>
      <c r="O206" s="149"/>
      <c r="P206" s="149"/>
      <c r="Q206" s="149"/>
      <c r="R206" s="149"/>
      <c r="S206" s="149"/>
      <c r="T206" s="742"/>
      <c r="U206" s="740"/>
      <c r="V206" s="129"/>
      <c r="W206" s="148"/>
      <c r="X206" s="111"/>
      <c r="Y206" s="111"/>
      <c r="Z206" s="111"/>
      <c r="AA206" s="111"/>
      <c r="AB206" s="111"/>
      <c r="AC206" s="111"/>
      <c r="AD206" s="111"/>
      <c r="AE206" s="111"/>
      <c r="AF206" s="163"/>
    </row>
    <row r="207" spans="2:32" s="130" customFormat="1" ht="13.5" customHeight="1">
      <c r="B207" s="129"/>
      <c r="C207" s="714"/>
      <c r="D207" s="715"/>
      <c r="E207" s="716"/>
      <c r="F207" s="729"/>
      <c r="G207" s="730"/>
      <c r="H207" s="146"/>
      <c r="I207" s="146"/>
      <c r="J207" s="147"/>
      <c r="K207" s="147"/>
      <c r="L207" s="147"/>
      <c r="M207" s="147"/>
      <c r="N207" s="147"/>
      <c r="O207" s="147"/>
      <c r="P207" s="147"/>
      <c r="Q207" s="147"/>
      <c r="R207" s="147"/>
      <c r="S207" s="147"/>
      <c r="T207" s="742"/>
      <c r="U207" s="737"/>
      <c r="V207" s="129"/>
      <c r="W207" s="148"/>
      <c r="X207" s="111"/>
      <c r="Y207" s="111"/>
      <c r="Z207" s="111"/>
      <c r="AA207" s="111"/>
      <c r="AB207" s="111"/>
      <c r="AC207" s="111"/>
      <c r="AD207" s="124"/>
      <c r="AE207" s="124"/>
      <c r="AF207" s="163"/>
    </row>
    <row r="208" spans="2:32" s="130" customFormat="1" ht="13.5" customHeight="1">
      <c r="B208" s="129"/>
      <c r="C208" s="717"/>
      <c r="D208" s="718"/>
      <c r="E208" s="719"/>
      <c r="F208" s="724"/>
      <c r="G208" s="726"/>
      <c r="H208" s="149"/>
      <c r="I208" s="149"/>
      <c r="J208" s="149"/>
      <c r="K208" s="149"/>
      <c r="L208" s="149"/>
      <c r="M208" s="149"/>
      <c r="N208" s="149"/>
      <c r="O208" s="149"/>
      <c r="P208" s="149"/>
      <c r="Q208" s="149"/>
      <c r="R208" s="149"/>
      <c r="S208" s="149"/>
      <c r="T208" s="742"/>
      <c r="U208" s="738"/>
      <c r="V208" s="129"/>
      <c r="W208" s="148"/>
      <c r="X208" s="111"/>
      <c r="Y208" s="111"/>
      <c r="Z208" s="111"/>
      <c r="AA208" s="111"/>
      <c r="AB208" s="111"/>
      <c r="AC208" s="111"/>
      <c r="AD208" s="124"/>
      <c r="AE208" s="124"/>
      <c r="AF208" s="163"/>
    </row>
    <row r="209" spans="2:32" s="130" customFormat="1" ht="13.5" customHeight="1">
      <c r="B209" s="129"/>
      <c r="C209" s="717"/>
      <c r="D209" s="718"/>
      <c r="E209" s="719"/>
      <c r="F209" s="723"/>
      <c r="G209" s="725"/>
      <c r="H209" s="150"/>
      <c r="I209" s="150"/>
      <c r="J209" s="151"/>
      <c r="K209" s="151"/>
      <c r="L209" s="151"/>
      <c r="M209" s="151"/>
      <c r="N209" s="151"/>
      <c r="O209" s="151"/>
      <c r="P209" s="151"/>
      <c r="Q209" s="151"/>
      <c r="R209" s="151"/>
      <c r="S209" s="151"/>
      <c r="T209" s="742"/>
      <c r="U209" s="739"/>
      <c r="V209" s="129"/>
      <c r="W209" s="148"/>
      <c r="X209" s="111"/>
      <c r="Y209" s="111"/>
      <c r="Z209" s="111"/>
      <c r="AA209" s="111"/>
      <c r="AB209" s="111"/>
      <c r="AC209" s="111"/>
      <c r="AD209" s="124"/>
      <c r="AE209" s="124"/>
      <c r="AF209" s="163"/>
    </row>
    <row r="210" spans="2:32" s="130" customFormat="1" ht="13.5" customHeight="1">
      <c r="B210" s="129"/>
      <c r="C210" s="717"/>
      <c r="D210" s="718"/>
      <c r="E210" s="719"/>
      <c r="F210" s="724"/>
      <c r="G210" s="726"/>
      <c r="H210" s="149"/>
      <c r="I210" s="149"/>
      <c r="J210" s="149"/>
      <c r="K210" s="149"/>
      <c r="L210" s="149"/>
      <c r="M210" s="149"/>
      <c r="N210" s="149"/>
      <c r="O210" s="149"/>
      <c r="P210" s="149"/>
      <c r="Q210" s="149"/>
      <c r="R210" s="149"/>
      <c r="S210" s="149"/>
      <c r="T210" s="742"/>
      <c r="U210" s="738"/>
      <c r="V210" s="129"/>
      <c r="W210" s="148"/>
      <c r="X210" s="111"/>
      <c r="Y210" s="111"/>
      <c r="Z210" s="111"/>
      <c r="AA210" s="124"/>
      <c r="AB210" s="124"/>
      <c r="AC210" s="124"/>
      <c r="AF210" s="163"/>
    </row>
    <row r="211" spans="2:32" s="130" customFormat="1" ht="13.5" customHeight="1">
      <c r="B211" s="129"/>
      <c r="C211" s="717"/>
      <c r="D211" s="718"/>
      <c r="E211" s="719"/>
      <c r="F211" s="723"/>
      <c r="G211" s="725"/>
      <c r="H211" s="150"/>
      <c r="I211" s="150"/>
      <c r="J211" s="151"/>
      <c r="K211" s="151"/>
      <c r="L211" s="151"/>
      <c r="M211" s="151"/>
      <c r="N211" s="151"/>
      <c r="O211" s="151"/>
      <c r="P211" s="151"/>
      <c r="Q211" s="151"/>
      <c r="R211" s="151"/>
      <c r="S211" s="151"/>
      <c r="T211" s="742"/>
      <c r="U211" s="739"/>
      <c r="V211" s="129"/>
      <c r="W211" s="148"/>
      <c r="X211" s="111"/>
      <c r="Y211" s="111"/>
      <c r="Z211" s="111"/>
      <c r="AA211" s="124"/>
      <c r="AB211" s="124"/>
      <c r="AC211" s="124"/>
      <c r="AF211" s="163"/>
    </row>
    <row r="212" spans="2:32" s="130" customFormat="1" ht="13.5" customHeight="1">
      <c r="B212" s="129"/>
      <c r="C212" s="720"/>
      <c r="D212" s="721"/>
      <c r="E212" s="722"/>
      <c r="F212" s="727"/>
      <c r="G212" s="728"/>
      <c r="H212" s="149"/>
      <c r="I212" s="149"/>
      <c r="J212" s="149"/>
      <c r="K212" s="149"/>
      <c r="L212" s="149"/>
      <c r="M212" s="149"/>
      <c r="N212" s="149"/>
      <c r="O212" s="149"/>
      <c r="P212" s="149"/>
      <c r="Q212" s="149"/>
      <c r="R212" s="149"/>
      <c r="S212" s="149"/>
      <c r="T212" s="742"/>
      <c r="U212" s="740"/>
      <c r="V212" s="129"/>
      <c r="W212" s="148"/>
      <c r="X212" s="111"/>
      <c r="Y212" s="111"/>
      <c r="Z212" s="111"/>
      <c r="AA212" s="111"/>
      <c r="AB212" s="111"/>
      <c r="AC212" s="124"/>
      <c r="AF212" s="111"/>
    </row>
    <row r="213" spans="2:32" s="130" customFormat="1" ht="13.5" customHeight="1">
      <c r="B213" s="129"/>
      <c r="C213" s="714"/>
      <c r="D213" s="715"/>
      <c r="E213" s="716"/>
      <c r="F213" s="729"/>
      <c r="G213" s="730"/>
      <c r="H213" s="146"/>
      <c r="I213" s="146"/>
      <c r="J213" s="147"/>
      <c r="K213" s="147"/>
      <c r="L213" s="147"/>
      <c r="M213" s="147"/>
      <c r="N213" s="147"/>
      <c r="O213" s="147"/>
      <c r="P213" s="147"/>
      <c r="Q213" s="147"/>
      <c r="R213" s="147"/>
      <c r="S213" s="147"/>
      <c r="T213" s="742"/>
      <c r="U213" s="737"/>
      <c r="V213" s="129"/>
      <c r="W213" s="148"/>
      <c r="X213" s="148"/>
      <c r="Y213" s="148"/>
      <c r="Z213" s="148"/>
      <c r="AF213" s="111"/>
    </row>
    <row r="214" spans="2:32" s="130" customFormat="1" ht="13.5" customHeight="1">
      <c r="B214" s="129"/>
      <c r="C214" s="717"/>
      <c r="D214" s="718"/>
      <c r="E214" s="719"/>
      <c r="F214" s="724"/>
      <c r="G214" s="726"/>
      <c r="H214" s="149"/>
      <c r="I214" s="149"/>
      <c r="J214" s="149"/>
      <c r="K214" s="149"/>
      <c r="L214" s="149"/>
      <c r="M214" s="149"/>
      <c r="N214" s="149"/>
      <c r="O214" s="149"/>
      <c r="P214" s="149"/>
      <c r="Q214" s="149"/>
      <c r="R214" s="149"/>
      <c r="S214" s="149"/>
      <c r="T214" s="742"/>
      <c r="U214" s="738"/>
      <c r="V214" s="129"/>
      <c r="W214" s="148"/>
      <c r="X214" s="148"/>
      <c r="Y214" s="148"/>
      <c r="Z214" s="148"/>
      <c r="AF214" s="111"/>
    </row>
    <row r="215" spans="2:32" s="130" customFormat="1" ht="13.5" customHeight="1">
      <c r="B215" s="129"/>
      <c r="C215" s="717"/>
      <c r="D215" s="718"/>
      <c r="E215" s="719"/>
      <c r="F215" s="723"/>
      <c r="G215" s="725"/>
      <c r="H215" s="150"/>
      <c r="I215" s="150"/>
      <c r="J215" s="151"/>
      <c r="K215" s="151"/>
      <c r="L215" s="151"/>
      <c r="M215" s="151"/>
      <c r="N215" s="151"/>
      <c r="O215" s="151"/>
      <c r="P215" s="151"/>
      <c r="Q215" s="151"/>
      <c r="R215" s="151"/>
      <c r="S215" s="151"/>
      <c r="T215" s="742"/>
      <c r="U215" s="739"/>
      <c r="V215" s="129"/>
      <c r="W215" s="148"/>
      <c r="X215" s="148"/>
      <c r="Y215" s="148"/>
      <c r="Z215" s="148"/>
      <c r="AF215" s="111"/>
    </row>
    <row r="216" spans="2:32" s="130" customFormat="1" ht="13.5" customHeight="1">
      <c r="B216" s="129"/>
      <c r="C216" s="717"/>
      <c r="D216" s="718"/>
      <c r="E216" s="719"/>
      <c r="F216" s="724"/>
      <c r="G216" s="726"/>
      <c r="H216" s="149"/>
      <c r="I216" s="149"/>
      <c r="J216" s="149"/>
      <c r="K216" s="149"/>
      <c r="L216" s="149"/>
      <c r="M216" s="149"/>
      <c r="N216" s="149"/>
      <c r="O216" s="149"/>
      <c r="P216" s="149"/>
      <c r="Q216" s="149"/>
      <c r="R216" s="149"/>
      <c r="S216" s="149"/>
      <c r="T216" s="742"/>
      <c r="U216" s="738"/>
      <c r="V216" s="129"/>
      <c r="W216" s="148"/>
      <c r="X216" s="148"/>
      <c r="Y216" s="148"/>
      <c r="Z216" s="148"/>
      <c r="AF216" s="124"/>
    </row>
    <row r="217" spans="2:32" s="130" customFormat="1" ht="13.5" customHeight="1">
      <c r="B217" s="129"/>
      <c r="C217" s="717"/>
      <c r="D217" s="718"/>
      <c r="E217" s="719"/>
      <c r="F217" s="723"/>
      <c r="G217" s="725"/>
      <c r="H217" s="150"/>
      <c r="I217" s="150"/>
      <c r="J217" s="151"/>
      <c r="K217" s="151"/>
      <c r="L217" s="151"/>
      <c r="M217" s="151"/>
      <c r="N217" s="151"/>
      <c r="O217" s="151"/>
      <c r="P217" s="151"/>
      <c r="Q217" s="151"/>
      <c r="R217" s="151"/>
      <c r="S217" s="151"/>
      <c r="T217" s="742"/>
      <c r="U217" s="739"/>
      <c r="V217" s="129"/>
      <c r="W217" s="148"/>
      <c r="X217" s="148"/>
      <c r="Y217" s="148"/>
      <c r="Z217" s="148"/>
      <c r="AF217" s="124"/>
    </row>
    <row r="218" spans="2:32" s="130" customFormat="1" ht="13.5" customHeight="1">
      <c r="B218" s="129"/>
      <c r="C218" s="720"/>
      <c r="D218" s="721"/>
      <c r="E218" s="722"/>
      <c r="F218" s="727"/>
      <c r="G218" s="728"/>
      <c r="H218" s="149"/>
      <c r="I218" s="149"/>
      <c r="J218" s="149"/>
      <c r="K218" s="149"/>
      <c r="L218" s="149"/>
      <c r="M218" s="149"/>
      <c r="N218" s="149"/>
      <c r="O218" s="149"/>
      <c r="P218" s="149"/>
      <c r="Q218" s="149"/>
      <c r="R218" s="149"/>
      <c r="S218" s="149"/>
      <c r="T218" s="742"/>
      <c r="U218" s="740"/>
      <c r="V218" s="129"/>
      <c r="W218" s="148"/>
      <c r="X218" s="148"/>
      <c r="Y218" s="148"/>
      <c r="Z218" s="148"/>
      <c r="AF218" s="124"/>
    </row>
    <row r="219" spans="2:32" s="130" customFormat="1" ht="13.5" customHeight="1">
      <c r="B219" s="129"/>
      <c r="C219" s="714"/>
      <c r="D219" s="715"/>
      <c r="E219" s="716"/>
      <c r="F219" s="729"/>
      <c r="G219" s="730"/>
      <c r="H219" s="146"/>
      <c r="I219" s="146"/>
      <c r="J219" s="147"/>
      <c r="K219" s="147"/>
      <c r="L219" s="147"/>
      <c r="M219" s="147"/>
      <c r="N219" s="147"/>
      <c r="O219" s="147"/>
      <c r="P219" s="147"/>
      <c r="Q219" s="147"/>
      <c r="R219" s="147"/>
      <c r="S219" s="147"/>
      <c r="T219" s="742"/>
      <c r="U219" s="737"/>
      <c r="V219" s="129"/>
      <c r="W219" s="148"/>
      <c r="X219" s="148"/>
      <c r="Y219" s="148"/>
      <c r="Z219" s="148"/>
      <c r="AD219" s="148"/>
      <c r="AE219" s="148"/>
    </row>
    <row r="220" spans="2:32" s="130" customFormat="1" ht="13.5" customHeight="1">
      <c r="B220" s="129"/>
      <c r="C220" s="717"/>
      <c r="D220" s="718"/>
      <c r="E220" s="719"/>
      <c r="F220" s="724"/>
      <c r="G220" s="726"/>
      <c r="H220" s="149"/>
      <c r="I220" s="149"/>
      <c r="J220" s="149"/>
      <c r="K220" s="149"/>
      <c r="L220" s="149"/>
      <c r="M220" s="149"/>
      <c r="N220" s="149"/>
      <c r="O220" s="149"/>
      <c r="P220" s="149"/>
      <c r="Q220" s="149"/>
      <c r="R220" s="149"/>
      <c r="S220" s="149"/>
      <c r="T220" s="742"/>
      <c r="U220" s="738"/>
      <c r="V220" s="129"/>
      <c r="W220" s="148"/>
      <c r="X220" s="148"/>
      <c r="Y220" s="148"/>
      <c r="Z220" s="148"/>
      <c r="AD220" s="148"/>
      <c r="AE220" s="148"/>
    </row>
    <row r="221" spans="2:32" s="130" customFormat="1" ht="13.5" customHeight="1">
      <c r="B221" s="129"/>
      <c r="C221" s="717"/>
      <c r="D221" s="718"/>
      <c r="E221" s="719"/>
      <c r="F221" s="723"/>
      <c r="G221" s="725"/>
      <c r="H221" s="150"/>
      <c r="I221" s="150"/>
      <c r="J221" s="151"/>
      <c r="K221" s="151"/>
      <c r="L221" s="151"/>
      <c r="M221" s="151"/>
      <c r="N221" s="151"/>
      <c r="O221" s="151"/>
      <c r="P221" s="151"/>
      <c r="Q221" s="151"/>
      <c r="R221" s="151"/>
      <c r="S221" s="151"/>
      <c r="T221" s="742"/>
      <c r="U221" s="739"/>
      <c r="V221" s="129"/>
      <c r="W221" s="148"/>
      <c r="X221" s="148"/>
      <c r="Y221" s="148"/>
      <c r="Z221" s="148"/>
      <c r="AD221" s="148"/>
      <c r="AE221" s="148"/>
    </row>
    <row r="222" spans="2:32" s="130" customFormat="1" ht="13.5" customHeight="1">
      <c r="B222" s="129"/>
      <c r="C222" s="717"/>
      <c r="D222" s="718"/>
      <c r="E222" s="719"/>
      <c r="F222" s="724"/>
      <c r="G222" s="726"/>
      <c r="H222" s="149"/>
      <c r="I222" s="149"/>
      <c r="J222" s="149"/>
      <c r="K222" s="149"/>
      <c r="L222" s="149"/>
      <c r="M222" s="149"/>
      <c r="N222" s="149"/>
      <c r="O222" s="149"/>
      <c r="P222" s="149"/>
      <c r="Q222" s="149"/>
      <c r="R222" s="149"/>
      <c r="S222" s="149"/>
      <c r="T222" s="742"/>
      <c r="U222" s="738"/>
      <c r="V222" s="129"/>
      <c r="W222" s="148"/>
      <c r="X222" s="148"/>
      <c r="Y222" s="148"/>
      <c r="Z222" s="148"/>
      <c r="AA222" s="148"/>
      <c r="AB222" s="148"/>
      <c r="AC222" s="148"/>
      <c r="AD222" s="148"/>
      <c r="AE222" s="148"/>
    </row>
    <row r="223" spans="2:32" s="130" customFormat="1" ht="13.5" customHeight="1">
      <c r="B223" s="129"/>
      <c r="C223" s="717"/>
      <c r="D223" s="718"/>
      <c r="E223" s="719"/>
      <c r="F223" s="723"/>
      <c r="G223" s="725"/>
      <c r="H223" s="150"/>
      <c r="I223" s="150"/>
      <c r="J223" s="151"/>
      <c r="K223" s="151"/>
      <c r="L223" s="151"/>
      <c r="M223" s="151"/>
      <c r="N223" s="151"/>
      <c r="O223" s="151"/>
      <c r="P223" s="151"/>
      <c r="Q223" s="151"/>
      <c r="R223" s="151"/>
      <c r="S223" s="151"/>
      <c r="T223" s="742"/>
      <c r="U223" s="739"/>
      <c r="V223" s="129"/>
      <c r="W223" s="148"/>
      <c r="X223" s="148"/>
      <c r="Y223" s="148"/>
      <c r="Z223" s="148"/>
      <c r="AA223" s="148"/>
      <c r="AB223" s="148"/>
      <c r="AC223" s="148"/>
      <c r="AD223" s="148"/>
      <c r="AE223" s="148"/>
    </row>
    <row r="224" spans="2:32" s="130" customFormat="1" ht="13.5" customHeight="1">
      <c r="B224" s="129"/>
      <c r="C224" s="720"/>
      <c r="D224" s="721"/>
      <c r="E224" s="722"/>
      <c r="F224" s="727"/>
      <c r="G224" s="728"/>
      <c r="H224" s="149"/>
      <c r="I224" s="149"/>
      <c r="J224" s="149"/>
      <c r="K224" s="149"/>
      <c r="L224" s="149"/>
      <c r="M224" s="149"/>
      <c r="N224" s="149"/>
      <c r="O224" s="149"/>
      <c r="P224" s="149"/>
      <c r="Q224" s="149"/>
      <c r="R224" s="149"/>
      <c r="S224" s="149"/>
      <c r="T224" s="742"/>
      <c r="U224" s="740"/>
      <c r="V224" s="129"/>
      <c r="W224" s="148"/>
      <c r="X224" s="148"/>
      <c r="Y224" s="148"/>
      <c r="Z224" s="148"/>
      <c r="AA224" s="148"/>
      <c r="AB224" s="148"/>
      <c r="AC224" s="148"/>
      <c r="AD224" s="148"/>
      <c r="AE224" s="148"/>
    </row>
    <row r="225" spans="2:32" s="130" customFormat="1" ht="13.5" customHeight="1">
      <c r="B225" s="129"/>
      <c r="C225" s="714"/>
      <c r="D225" s="715"/>
      <c r="E225" s="716"/>
      <c r="F225" s="729"/>
      <c r="G225" s="730"/>
      <c r="H225" s="146"/>
      <c r="I225" s="146"/>
      <c r="J225" s="147"/>
      <c r="K225" s="147"/>
      <c r="L225" s="147"/>
      <c r="M225" s="147"/>
      <c r="N225" s="147"/>
      <c r="O225" s="147"/>
      <c r="P225" s="147"/>
      <c r="Q225" s="147"/>
      <c r="R225" s="147"/>
      <c r="S225" s="147"/>
      <c r="T225" s="742"/>
      <c r="U225" s="737"/>
      <c r="V225" s="129"/>
      <c r="W225" s="148"/>
      <c r="X225" s="148"/>
      <c r="Y225" s="148"/>
      <c r="Z225" s="148"/>
      <c r="AA225" s="148"/>
      <c r="AB225" s="148"/>
      <c r="AC225" s="148"/>
      <c r="AD225" s="148"/>
      <c r="AE225" s="148"/>
    </row>
    <row r="226" spans="2:32" s="130" customFormat="1" ht="13.5" customHeight="1">
      <c r="B226" s="129"/>
      <c r="C226" s="717"/>
      <c r="D226" s="718"/>
      <c r="E226" s="719"/>
      <c r="F226" s="724"/>
      <c r="G226" s="726"/>
      <c r="H226" s="149"/>
      <c r="I226" s="149"/>
      <c r="J226" s="149"/>
      <c r="K226" s="149"/>
      <c r="L226" s="149"/>
      <c r="M226" s="149"/>
      <c r="N226" s="149"/>
      <c r="O226" s="149"/>
      <c r="P226" s="149"/>
      <c r="Q226" s="149"/>
      <c r="R226" s="149"/>
      <c r="S226" s="149"/>
      <c r="T226" s="742"/>
      <c r="U226" s="738"/>
      <c r="V226" s="129"/>
      <c r="W226" s="148"/>
      <c r="X226" s="148"/>
      <c r="Y226" s="148"/>
      <c r="Z226" s="148"/>
      <c r="AA226" s="148"/>
      <c r="AB226" s="148"/>
      <c r="AC226" s="148"/>
      <c r="AD226" s="148"/>
      <c r="AE226" s="148"/>
    </row>
    <row r="227" spans="2:32" s="130" customFormat="1" ht="13.5" customHeight="1">
      <c r="B227" s="129"/>
      <c r="C227" s="717"/>
      <c r="D227" s="718"/>
      <c r="E227" s="719"/>
      <c r="F227" s="723"/>
      <c r="G227" s="725"/>
      <c r="H227" s="150"/>
      <c r="I227" s="150"/>
      <c r="J227" s="151"/>
      <c r="K227" s="151"/>
      <c r="L227" s="151"/>
      <c r="M227" s="151"/>
      <c r="N227" s="151"/>
      <c r="O227" s="151"/>
      <c r="P227" s="151"/>
      <c r="Q227" s="151"/>
      <c r="R227" s="151"/>
      <c r="S227" s="151"/>
      <c r="T227" s="742"/>
      <c r="U227" s="739"/>
      <c r="V227" s="129"/>
      <c r="W227" s="148"/>
      <c r="X227" s="148"/>
      <c r="Y227" s="148"/>
      <c r="Z227" s="148"/>
      <c r="AA227" s="148"/>
      <c r="AB227" s="148"/>
      <c r="AC227" s="148"/>
      <c r="AD227" s="148"/>
      <c r="AE227" s="148"/>
    </row>
    <row r="228" spans="2:32" s="130" customFormat="1" ht="13.5" customHeight="1">
      <c r="B228" s="129"/>
      <c r="C228" s="717"/>
      <c r="D228" s="718"/>
      <c r="E228" s="719"/>
      <c r="F228" s="724"/>
      <c r="G228" s="726"/>
      <c r="H228" s="149"/>
      <c r="I228" s="149"/>
      <c r="J228" s="149"/>
      <c r="K228" s="149"/>
      <c r="L228" s="149"/>
      <c r="M228" s="149"/>
      <c r="N228" s="149"/>
      <c r="O228" s="149"/>
      <c r="P228" s="149"/>
      <c r="Q228" s="149"/>
      <c r="R228" s="149"/>
      <c r="S228" s="149"/>
      <c r="T228" s="742"/>
      <c r="U228" s="738"/>
      <c r="V228" s="129"/>
      <c r="W228" s="148"/>
      <c r="X228" s="148"/>
      <c r="Y228" s="148"/>
      <c r="Z228" s="148"/>
      <c r="AA228" s="148"/>
      <c r="AB228" s="148"/>
      <c r="AC228" s="148"/>
      <c r="AD228" s="148"/>
      <c r="AE228" s="148"/>
      <c r="AF228" s="148"/>
    </row>
    <row r="229" spans="2:32" s="130" customFormat="1" ht="13.5" customHeight="1">
      <c r="B229" s="129"/>
      <c r="C229" s="717"/>
      <c r="D229" s="718"/>
      <c r="E229" s="719"/>
      <c r="F229" s="723"/>
      <c r="G229" s="725"/>
      <c r="H229" s="150"/>
      <c r="I229" s="150"/>
      <c r="J229" s="151"/>
      <c r="K229" s="151"/>
      <c r="L229" s="151"/>
      <c r="M229" s="151"/>
      <c r="N229" s="151"/>
      <c r="O229" s="151"/>
      <c r="P229" s="151"/>
      <c r="Q229" s="151"/>
      <c r="R229" s="151"/>
      <c r="S229" s="151"/>
      <c r="T229" s="742"/>
      <c r="U229" s="739"/>
      <c r="V229" s="129"/>
      <c r="W229" s="148"/>
      <c r="X229" s="148"/>
      <c r="Y229" s="148"/>
      <c r="Z229" s="148"/>
      <c r="AA229" s="148"/>
      <c r="AB229" s="148"/>
      <c r="AC229" s="148"/>
      <c r="AD229" s="148"/>
      <c r="AE229" s="148"/>
      <c r="AF229" s="148"/>
    </row>
    <row r="230" spans="2:32" s="130" customFormat="1" ht="13.5" customHeight="1">
      <c r="B230" s="129"/>
      <c r="C230" s="720"/>
      <c r="D230" s="721"/>
      <c r="E230" s="722"/>
      <c r="F230" s="727"/>
      <c r="G230" s="728"/>
      <c r="H230" s="152"/>
      <c r="I230" s="152"/>
      <c r="J230" s="152"/>
      <c r="K230" s="152"/>
      <c r="L230" s="152"/>
      <c r="M230" s="152"/>
      <c r="N230" s="152"/>
      <c r="O230" s="152"/>
      <c r="P230" s="152"/>
      <c r="Q230" s="152"/>
      <c r="R230" s="152"/>
      <c r="S230" s="152"/>
      <c r="T230" s="742"/>
      <c r="U230" s="740"/>
      <c r="V230" s="129"/>
      <c r="W230" s="148"/>
      <c r="X230" s="148"/>
      <c r="Y230" s="148"/>
      <c r="Z230" s="148"/>
      <c r="AA230" s="148"/>
      <c r="AB230" s="148"/>
      <c r="AC230" s="148"/>
      <c r="AD230" s="148"/>
      <c r="AE230" s="148"/>
      <c r="AF230" s="148"/>
    </row>
    <row r="231" spans="2:32" ht="13.5" customHeight="1">
      <c r="B231" s="108"/>
      <c r="C231" s="743" t="s">
        <v>86</v>
      </c>
      <c r="D231" s="746" t="s">
        <v>220</v>
      </c>
      <c r="E231" s="747"/>
      <c r="F231" s="747"/>
      <c r="G231" s="748"/>
      <c r="H231" s="153"/>
      <c r="I231" s="153"/>
      <c r="J231" s="153"/>
      <c r="K231" s="153"/>
      <c r="L231" s="153"/>
      <c r="M231" s="153"/>
      <c r="N231" s="153"/>
      <c r="O231" s="153"/>
      <c r="P231" s="153"/>
      <c r="Q231" s="153"/>
      <c r="R231" s="153"/>
      <c r="S231" s="153"/>
      <c r="T231" s="749"/>
      <c r="U231" s="749"/>
      <c r="V231" s="108"/>
      <c r="X231" s="148"/>
      <c r="Y231" s="148"/>
      <c r="Z231" s="148"/>
      <c r="AA231" s="148"/>
      <c r="AB231" s="148"/>
      <c r="AC231" s="148"/>
      <c r="AD231" s="148"/>
      <c r="AE231" s="148"/>
      <c r="AF231" s="148"/>
    </row>
    <row r="232" spans="2:32" ht="13.5" customHeight="1">
      <c r="B232" s="108"/>
      <c r="C232" s="744"/>
      <c r="D232" s="746" t="s">
        <v>221</v>
      </c>
      <c r="E232" s="747"/>
      <c r="F232" s="747"/>
      <c r="G232" s="748"/>
      <c r="H232" s="154"/>
      <c r="I232" s="154"/>
      <c r="J232" s="154"/>
      <c r="K232" s="154"/>
      <c r="L232" s="154"/>
      <c r="M232" s="154"/>
      <c r="N232" s="154"/>
      <c r="O232" s="154"/>
      <c r="P232" s="154"/>
      <c r="Q232" s="154"/>
      <c r="R232" s="154"/>
      <c r="S232" s="154"/>
      <c r="T232" s="750"/>
      <c r="U232" s="750"/>
      <c r="V232" s="108"/>
      <c r="X232" s="148"/>
      <c r="Y232" s="148"/>
      <c r="Z232" s="148"/>
      <c r="AA232" s="148"/>
      <c r="AB232" s="148"/>
      <c r="AC232" s="148"/>
      <c r="AD232" s="148"/>
      <c r="AE232" s="148"/>
      <c r="AF232" s="148"/>
    </row>
    <row r="233" spans="2:32" ht="13.5" customHeight="1">
      <c r="B233" s="108"/>
      <c r="C233" s="744"/>
      <c r="D233" s="746" t="s">
        <v>222</v>
      </c>
      <c r="E233" s="747"/>
      <c r="F233" s="748"/>
      <c r="G233" s="155" t="s">
        <v>79</v>
      </c>
      <c r="H233" s="156" t="str">
        <f>IF(COUNT(H231)=0,"",ROUND(SUM(H231:H232),#REF!))</f>
        <v/>
      </c>
      <c r="I233" s="156" t="str">
        <f>IF(COUNT(I231)=0,"",ROUND(SUM(I231:I232),#REF!))</f>
        <v/>
      </c>
      <c r="J233" s="156" t="str">
        <f>IF(COUNT(J231)=0,"",ROUND(SUM(J231:J232),#REF!))</f>
        <v/>
      </c>
      <c r="K233" s="156" t="str">
        <f>IF(COUNT(K231)=0,"",ROUND(SUM(K231:K232),#REF!))</f>
        <v/>
      </c>
      <c r="L233" s="156" t="str">
        <f>IF(COUNT(L231)=0,"",ROUND(SUM(L231:L232),#REF!))</f>
        <v/>
      </c>
      <c r="M233" s="156" t="str">
        <f>IF(COUNT(M231)=0,"",ROUND(SUM(M231:M232),#REF!))</f>
        <v/>
      </c>
      <c r="N233" s="156" t="str">
        <f>IF(COUNT(N231)=0,"",ROUND(SUM(N231:N232),#REF!))</f>
        <v/>
      </c>
      <c r="O233" s="156" t="str">
        <f>IF(COUNT(O231)=0,"",ROUND(SUM(O231:O232),#REF!))</f>
        <v/>
      </c>
      <c r="P233" s="156" t="str">
        <f>IF(COUNT(P231)=0,"",ROUND(SUM(P231:P232),#REF!))</f>
        <v/>
      </c>
      <c r="Q233" s="156" t="str">
        <f>IF(COUNT(Q231)=0,"",ROUND(SUM(Q231:Q232),#REF!))</f>
        <v/>
      </c>
      <c r="R233" s="156" t="str">
        <f>IF(COUNT(R231)=0,"",ROUND(SUM(R231:R232),#REF!))</f>
        <v/>
      </c>
      <c r="S233" s="156" t="str">
        <f>IF(COUNT(S231)=0,"",ROUND(SUM(S231:S232),#REF!))</f>
        <v/>
      </c>
      <c r="T233" s="751"/>
      <c r="U233" s="750"/>
      <c r="V233" s="108"/>
      <c r="W233" s="120"/>
      <c r="X233" s="148"/>
      <c r="Y233" s="148"/>
      <c r="Z233" s="148"/>
      <c r="AA233" s="148"/>
      <c r="AB233" s="148"/>
      <c r="AC233" s="148"/>
      <c r="AD233" s="148"/>
      <c r="AE233" s="148"/>
      <c r="AF233" s="148"/>
    </row>
    <row r="234" spans="2:32" ht="13.5" customHeight="1">
      <c r="B234" s="108"/>
      <c r="C234" s="745"/>
      <c r="D234" s="752" t="s">
        <v>249</v>
      </c>
      <c r="E234" s="753"/>
      <c r="F234" s="754"/>
      <c r="G234" s="233" t="s">
        <v>79</v>
      </c>
      <c r="H234" s="154"/>
      <c r="I234" s="154"/>
      <c r="J234" s="154"/>
      <c r="K234" s="154"/>
      <c r="L234" s="154"/>
      <c r="M234" s="154"/>
      <c r="N234" s="154"/>
      <c r="O234" s="154"/>
      <c r="P234" s="154"/>
      <c r="Q234" s="154"/>
      <c r="R234" s="154"/>
      <c r="S234" s="154"/>
      <c r="T234" s="203" t="str">
        <f>IF(COUNT(H234:S234)=0,"",SUMPRODUCT(ROUND(H234:S234,#REF!)))</f>
        <v/>
      </c>
      <c r="U234" s="751"/>
      <c r="V234" s="108"/>
      <c r="X234" s="148"/>
      <c r="Y234" s="148"/>
      <c r="Z234" s="148"/>
      <c r="AA234" s="148"/>
      <c r="AB234" s="148"/>
      <c r="AC234" s="148"/>
      <c r="AD234" s="148"/>
      <c r="AE234" s="148"/>
      <c r="AF234" s="148"/>
    </row>
    <row r="235" spans="2:32" s="134" customFormat="1" ht="13.5" customHeight="1">
      <c r="B235" s="131"/>
      <c r="C235" s="132" t="s">
        <v>70</v>
      </c>
      <c r="D235" s="132"/>
      <c r="E235" s="132"/>
      <c r="F235" s="132"/>
      <c r="G235" s="132"/>
      <c r="H235" s="132"/>
      <c r="I235" s="132"/>
      <c r="J235" s="132"/>
      <c r="K235" s="132"/>
      <c r="L235" s="132"/>
      <c r="M235" s="132"/>
      <c r="N235" s="132"/>
      <c r="O235" s="132"/>
      <c r="P235" s="132"/>
      <c r="Q235" s="132"/>
      <c r="R235" s="132"/>
      <c r="S235" s="132"/>
      <c r="T235" s="132"/>
      <c r="U235" s="133"/>
      <c r="V235" s="131"/>
      <c r="W235" s="111"/>
      <c r="X235" s="148"/>
      <c r="Y235" s="148"/>
      <c r="Z235" s="148"/>
      <c r="AA235" s="148"/>
      <c r="AB235" s="148"/>
      <c r="AC235" s="148"/>
      <c r="AD235" s="148"/>
      <c r="AE235" s="148"/>
      <c r="AF235" s="148"/>
    </row>
    <row r="236" spans="2:32" s="134" customFormat="1" ht="13.5" customHeight="1">
      <c r="B236" s="131"/>
      <c r="C236" s="135"/>
      <c r="D236" s="135"/>
      <c r="E236" s="135"/>
      <c r="F236" s="135"/>
      <c r="G236" s="135"/>
      <c r="H236" s="135"/>
      <c r="I236" s="135"/>
      <c r="J236" s="135"/>
      <c r="K236" s="135"/>
      <c r="L236" s="135"/>
      <c r="M236" s="135"/>
      <c r="N236" s="135"/>
      <c r="O236" s="135"/>
      <c r="P236" s="135"/>
      <c r="Q236" s="135"/>
      <c r="R236" s="135"/>
      <c r="S236" s="135"/>
      <c r="T236" s="135"/>
      <c r="U236" s="136"/>
      <c r="V236" s="131"/>
      <c r="W236" s="163"/>
      <c r="X236" s="148"/>
      <c r="Y236" s="148"/>
      <c r="Z236" s="148"/>
      <c r="AA236" s="148"/>
      <c r="AB236" s="148"/>
      <c r="AC236" s="148"/>
      <c r="AD236" s="148"/>
      <c r="AE236" s="148"/>
      <c r="AF236" s="148"/>
    </row>
    <row r="237" spans="2:32" s="134" customFormat="1" ht="13.5" customHeight="1">
      <c r="B237" s="131"/>
      <c r="C237" s="135"/>
      <c r="D237" s="135"/>
      <c r="E237" s="135"/>
      <c r="F237" s="135"/>
      <c r="G237" s="135"/>
      <c r="H237" s="135"/>
      <c r="I237" s="135"/>
      <c r="J237" s="135"/>
      <c r="K237" s="135"/>
      <c r="L237" s="135"/>
      <c r="M237" s="135"/>
      <c r="N237" s="135"/>
      <c r="O237" s="135"/>
      <c r="P237" s="135"/>
      <c r="Q237" s="135"/>
      <c r="R237" s="135"/>
      <c r="S237" s="135"/>
      <c r="T237" s="135"/>
      <c r="U237" s="136"/>
      <c r="V237" s="131"/>
      <c r="W237" s="163"/>
      <c r="X237" s="148"/>
      <c r="Y237" s="148"/>
      <c r="Z237" s="148"/>
      <c r="AA237" s="148"/>
      <c r="AB237" s="148"/>
      <c r="AC237" s="148"/>
      <c r="AD237" s="148"/>
      <c r="AE237" s="148"/>
      <c r="AF237" s="148"/>
    </row>
    <row r="238" spans="2:32" s="134" customFormat="1" ht="13.5" customHeight="1">
      <c r="B238" s="131"/>
      <c r="C238" s="135"/>
      <c r="D238" s="135"/>
      <c r="E238" s="135"/>
      <c r="F238" s="135"/>
      <c r="G238" s="135"/>
      <c r="H238" s="135"/>
      <c r="I238" s="135"/>
      <c r="J238" s="135"/>
      <c r="K238" s="135"/>
      <c r="L238" s="135"/>
      <c r="M238" s="135"/>
      <c r="N238" s="135"/>
      <c r="O238" s="135"/>
      <c r="P238" s="135"/>
      <c r="Q238" s="135"/>
      <c r="R238" s="135"/>
      <c r="S238" s="135"/>
      <c r="T238" s="135"/>
      <c r="U238" s="136"/>
      <c r="V238" s="131"/>
      <c r="W238" s="163"/>
      <c r="X238" s="148"/>
      <c r="Y238" s="148"/>
      <c r="Z238" s="148"/>
      <c r="AA238" s="148"/>
      <c r="AB238" s="148"/>
      <c r="AC238" s="148"/>
      <c r="AD238" s="148"/>
      <c r="AE238" s="148"/>
      <c r="AF238" s="148"/>
    </row>
    <row r="239" spans="2:32" s="134" customFormat="1" ht="13.5" customHeight="1">
      <c r="B239" s="131"/>
      <c r="C239" s="135"/>
      <c r="D239" s="135"/>
      <c r="E239" s="135"/>
      <c r="F239" s="135"/>
      <c r="G239" s="135"/>
      <c r="H239" s="135"/>
      <c r="I239" s="135"/>
      <c r="J239" s="135"/>
      <c r="K239" s="135"/>
      <c r="L239" s="135"/>
      <c r="M239" s="135"/>
      <c r="N239" s="135"/>
      <c r="O239" s="135"/>
      <c r="P239" s="135"/>
      <c r="Q239" s="135"/>
      <c r="R239" s="135"/>
      <c r="S239" s="135"/>
      <c r="T239" s="135"/>
      <c r="U239" s="136"/>
      <c r="V239" s="131"/>
      <c r="W239" s="163"/>
      <c r="X239" s="148"/>
      <c r="Y239" s="148"/>
      <c r="Z239" s="148"/>
      <c r="AA239" s="148"/>
      <c r="AB239" s="148"/>
      <c r="AC239" s="148"/>
      <c r="AD239" s="148"/>
      <c r="AE239" s="148"/>
      <c r="AF239" s="148"/>
    </row>
    <row r="240" spans="2:32" s="134" customFormat="1" ht="13.5" customHeight="1">
      <c r="B240" s="131"/>
      <c r="C240" s="135"/>
      <c r="D240" s="135"/>
      <c r="E240" s="135"/>
      <c r="F240" s="135"/>
      <c r="G240" s="135"/>
      <c r="H240" s="135"/>
      <c r="I240" s="135"/>
      <c r="J240" s="135"/>
      <c r="K240" s="135"/>
      <c r="L240" s="135"/>
      <c r="M240" s="135"/>
      <c r="N240" s="135"/>
      <c r="O240" s="135"/>
      <c r="P240" s="135"/>
      <c r="Q240" s="135"/>
      <c r="R240" s="135"/>
      <c r="S240" s="135"/>
      <c r="T240" s="135"/>
      <c r="U240" s="136"/>
      <c r="V240" s="131"/>
      <c r="W240" s="163"/>
      <c r="X240" s="148"/>
      <c r="Y240" s="148"/>
      <c r="Z240" s="148"/>
      <c r="AA240" s="148"/>
      <c r="AB240" s="148"/>
      <c r="AC240" s="148"/>
      <c r="AD240" s="111"/>
      <c r="AE240" s="111"/>
      <c r="AF240" s="148"/>
    </row>
    <row r="241" spans="2:32" s="134" customFormat="1" ht="13.5" customHeight="1">
      <c r="B241" s="131"/>
      <c r="C241" s="135"/>
      <c r="D241" s="135"/>
      <c r="E241" s="135"/>
      <c r="F241" s="135"/>
      <c r="G241" s="135"/>
      <c r="H241" s="135"/>
      <c r="I241" s="135"/>
      <c r="J241" s="135"/>
      <c r="K241" s="135"/>
      <c r="L241" s="135"/>
      <c r="M241" s="135"/>
      <c r="N241" s="135"/>
      <c r="O241" s="135"/>
      <c r="P241" s="135"/>
      <c r="Q241" s="135"/>
      <c r="R241" s="135"/>
      <c r="S241" s="135"/>
      <c r="T241" s="135"/>
      <c r="U241" s="136"/>
      <c r="V241" s="131"/>
      <c r="W241" s="163"/>
      <c r="X241" s="148"/>
      <c r="Y241" s="148"/>
      <c r="Z241" s="148"/>
      <c r="AA241" s="148"/>
      <c r="AB241" s="148"/>
      <c r="AC241" s="148"/>
      <c r="AD241" s="111"/>
      <c r="AE241" s="111"/>
      <c r="AF241" s="148"/>
    </row>
    <row r="242" spans="2:32" s="134" customFormat="1" ht="13.5" customHeight="1">
      <c r="B242" s="131"/>
      <c r="C242" s="132"/>
      <c r="D242" s="132"/>
      <c r="E242" s="132"/>
      <c r="F242" s="132"/>
      <c r="G242" s="132"/>
      <c r="H242" s="132"/>
      <c r="I242" s="132"/>
      <c r="J242" s="132"/>
      <c r="K242" s="132"/>
      <c r="L242" s="132"/>
      <c r="M242" s="132"/>
      <c r="N242" s="132"/>
      <c r="O242" s="132"/>
      <c r="P242" s="132"/>
      <c r="Q242" s="132"/>
      <c r="R242" s="132"/>
      <c r="S242" s="132"/>
      <c r="T242" s="132"/>
      <c r="U242" s="133"/>
      <c r="V242" s="131"/>
      <c r="W242" s="163"/>
      <c r="X242" s="111"/>
      <c r="Y242" s="111"/>
      <c r="Z242" s="111"/>
      <c r="AA242" s="111"/>
      <c r="AB242" s="111"/>
      <c r="AC242" s="111"/>
      <c r="AD242" s="111"/>
      <c r="AE242" s="111"/>
      <c r="AF242" s="148"/>
    </row>
    <row r="243" spans="2:32" s="124" customFormat="1" ht="13.5" customHeight="1">
      <c r="B243" s="123"/>
      <c r="C243" s="109" t="s">
        <v>31</v>
      </c>
      <c r="D243" s="109"/>
      <c r="E243" s="109"/>
      <c r="F243" s="109"/>
      <c r="G243" s="109"/>
      <c r="H243" s="38"/>
      <c r="I243" s="123"/>
      <c r="J243" s="123"/>
      <c r="K243" s="123"/>
      <c r="L243" s="123"/>
      <c r="M243" s="123"/>
      <c r="N243" s="123"/>
      <c r="O243" s="123"/>
      <c r="P243" s="123"/>
      <c r="Q243" s="123"/>
      <c r="R243" s="123"/>
      <c r="S243" s="123"/>
      <c r="T243" s="123"/>
      <c r="U243" s="123"/>
      <c r="V243" s="123"/>
      <c r="W243" s="163"/>
      <c r="X243" s="111"/>
      <c r="Y243" s="111"/>
      <c r="Z243" s="111"/>
      <c r="AA243" s="111"/>
      <c r="AB243" s="111"/>
      <c r="AC243" s="111"/>
      <c r="AD243" s="111"/>
      <c r="AE243" s="111"/>
      <c r="AF243" s="148"/>
    </row>
    <row r="244" spans="2:32" s="124" customFormat="1" ht="13.5" customHeight="1">
      <c r="B244" s="123"/>
      <c r="C244" s="112" t="s">
        <v>550</v>
      </c>
      <c r="D244" s="112"/>
      <c r="E244" s="112"/>
      <c r="F244" s="112"/>
      <c r="G244" s="480" t="e">
        <f>G196</f>
        <v>#REF!</v>
      </c>
      <c r="H244" s="112"/>
      <c r="I244" s="123"/>
      <c r="J244" s="123"/>
      <c r="K244" s="123"/>
      <c r="L244" s="123"/>
      <c r="M244" s="123"/>
      <c r="N244" s="123"/>
      <c r="O244" s="123"/>
      <c r="P244" s="123"/>
      <c r="Q244" s="123"/>
      <c r="R244" s="123"/>
      <c r="S244" s="123"/>
      <c r="T244" s="123"/>
      <c r="U244" s="123"/>
      <c r="V244" s="123"/>
      <c r="W244" s="163"/>
      <c r="X244" s="111"/>
      <c r="Y244" s="111"/>
      <c r="Z244" s="111"/>
      <c r="AA244" s="111"/>
      <c r="AB244" s="111"/>
      <c r="AC244" s="111"/>
      <c r="AD244" s="111"/>
      <c r="AE244" s="111"/>
      <c r="AF244" s="148"/>
    </row>
    <row r="245" spans="2:32" s="124" customFormat="1" ht="13.5" customHeight="1">
      <c r="B245" s="123"/>
      <c r="C245" s="116" t="s">
        <v>8</v>
      </c>
      <c r="D245" s="123"/>
      <c r="E245" s="125" t="s">
        <v>127</v>
      </c>
      <c r="F245" s="125"/>
      <c r="G245" s="125"/>
      <c r="H245" s="123"/>
      <c r="I245" s="123"/>
      <c r="J245" s="123"/>
      <c r="K245" s="123"/>
      <c r="L245" s="123"/>
      <c r="M245" s="123"/>
      <c r="N245" s="123"/>
      <c r="O245" s="123"/>
      <c r="P245" s="123"/>
      <c r="Q245" s="123"/>
      <c r="R245" s="126"/>
      <c r="S245" s="123"/>
      <c r="T245" s="126"/>
      <c r="U245" s="123"/>
      <c r="V245" s="123"/>
      <c r="W245" s="161"/>
      <c r="X245" s="111"/>
      <c r="Y245" s="111"/>
      <c r="Z245" s="111"/>
      <c r="AA245" s="111"/>
      <c r="AB245" s="111"/>
      <c r="AC245" s="111"/>
      <c r="AD245" s="111"/>
      <c r="AE245" s="111"/>
      <c r="AF245" s="148"/>
    </row>
    <row r="246" spans="2:32" s="124" customFormat="1" ht="13.5" customHeight="1">
      <c r="B246" s="123"/>
      <c r="C246" s="705" t="s">
        <v>33</v>
      </c>
      <c r="D246" s="706"/>
      <c r="E246" s="707"/>
      <c r="F246" s="731" t="s">
        <v>551</v>
      </c>
      <c r="G246" s="731" t="s">
        <v>219</v>
      </c>
      <c r="H246" s="117" t="s">
        <v>34</v>
      </c>
      <c r="I246" s="118"/>
      <c r="J246" s="118"/>
      <c r="K246" s="118"/>
      <c r="L246" s="118"/>
      <c r="M246" s="119"/>
      <c r="N246" s="144" t="s">
        <v>35</v>
      </c>
      <c r="O246" s="118"/>
      <c r="P246" s="118"/>
      <c r="Q246" s="118"/>
      <c r="R246" s="118"/>
      <c r="S246" s="119"/>
      <c r="T246" s="734" t="s">
        <v>77</v>
      </c>
      <c r="U246" s="734" t="s">
        <v>78</v>
      </c>
      <c r="V246" s="123"/>
      <c r="W246" s="88" t="s">
        <v>25</v>
      </c>
      <c r="X246" s="111"/>
      <c r="Y246" s="111"/>
      <c r="Z246" s="111"/>
      <c r="AA246" s="128" t="str">
        <f>IF(COUNT(H249:U282)&gt;0,"○","")</f>
        <v/>
      </c>
      <c r="AB246" s="120" t="s">
        <v>158</v>
      </c>
      <c r="AC246" s="111"/>
      <c r="AD246" s="163"/>
      <c r="AE246" s="163"/>
      <c r="AF246" s="111"/>
    </row>
    <row r="247" spans="2:32" s="124" customFormat="1" ht="13.5" customHeight="1">
      <c r="B247" s="123"/>
      <c r="C247" s="708"/>
      <c r="D247" s="709"/>
      <c r="E247" s="710"/>
      <c r="F247" s="732"/>
      <c r="G247" s="732"/>
      <c r="H247" s="4" t="s">
        <v>13</v>
      </c>
      <c r="I247" s="4" t="s">
        <v>14</v>
      </c>
      <c r="J247" s="4" t="s">
        <v>15</v>
      </c>
      <c r="K247" s="4" t="s">
        <v>16</v>
      </c>
      <c r="L247" s="4" t="s">
        <v>17</v>
      </c>
      <c r="M247" s="4" t="s">
        <v>18</v>
      </c>
      <c r="N247" s="4" t="s">
        <v>19</v>
      </c>
      <c r="O247" s="4" t="s">
        <v>20</v>
      </c>
      <c r="P247" s="4" t="s">
        <v>21</v>
      </c>
      <c r="Q247" s="4" t="s">
        <v>22</v>
      </c>
      <c r="R247" s="4" t="s">
        <v>23</v>
      </c>
      <c r="S247" s="4" t="s">
        <v>24</v>
      </c>
      <c r="T247" s="735"/>
      <c r="U247" s="735"/>
      <c r="V247" s="123"/>
      <c r="W247" s="88" t="s">
        <v>94</v>
      </c>
      <c r="X247" s="163"/>
      <c r="Y247" s="163"/>
      <c r="Z247" s="163"/>
      <c r="AA247" s="163"/>
      <c r="AB247" s="163"/>
      <c r="AC247" s="163"/>
      <c r="AD247" s="163"/>
      <c r="AE247" s="163"/>
      <c r="AF247" s="111"/>
    </row>
    <row r="248" spans="2:32" s="124" customFormat="1" ht="13.5" customHeight="1">
      <c r="B248" s="123"/>
      <c r="C248" s="711"/>
      <c r="D248" s="712"/>
      <c r="E248" s="713"/>
      <c r="F248" s="733"/>
      <c r="G248" s="733"/>
      <c r="H248" s="127" t="e">
        <f>"（"&amp;MID(#REF!,2,2)&amp;")"</f>
        <v>#REF!</v>
      </c>
      <c r="I248" s="481" t="e">
        <f>"（"&amp;MID(#REF!,2,2)&amp;")"</f>
        <v>#REF!</v>
      </c>
      <c r="J248" s="481" t="e">
        <f>"（"&amp;MID(#REF!,2,2)&amp;")"</f>
        <v>#REF!</v>
      </c>
      <c r="K248" s="481" t="e">
        <f>"（"&amp;MID(#REF!,2,2)&amp;")"</f>
        <v>#REF!</v>
      </c>
      <c r="L248" s="481" t="e">
        <f>"（"&amp;MID(#REF!,2,2)&amp;")"</f>
        <v>#REF!</v>
      </c>
      <c r="M248" s="481" t="e">
        <f>"（"&amp;MID(#REF!,2,2)&amp;")"</f>
        <v>#REF!</v>
      </c>
      <c r="N248" s="481" t="e">
        <f>"（"&amp;MID(#REF!,2,2)&amp;")"</f>
        <v>#REF!</v>
      </c>
      <c r="O248" s="481" t="e">
        <f>"（"&amp;MID(#REF!,2,2)&amp;")"</f>
        <v>#REF!</v>
      </c>
      <c r="P248" s="481" t="e">
        <f>"（"&amp;MID(#REF!,2,2)&amp;")"</f>
        <v>#REF!</v>
      </c>
      <c r="Q248" s="481" t="e">
        <f>"（"&amp;MID(#REF!,2,2)&amp;")"</f>
        <v>#REF!</v>
      </c>
      <c r="R248" s="481" t="e">
        <f>"（"&amp;MID(#REF!,2,2)&amp;")"</f>
        <v>#REF!</v>
      </c>
      <c r="S248" s="481" t="e">
        <f>"（"&amp;MID(#REF!,2,2)&amp;")"</f>
        <v>#REF!</v>
      </c>
      <c r="T248" s="736"/>
      <c r="U248" s="736"/>
      <c r="V248" s="123"/>
      <c r="W248" s="88"/>
      <c r="X248" s="163"/>
      <c r="Y248" s="163"/>
      <c r="Z248" s="163"/>
      <c r="AA248" s="163"/>
      <c r="AB248" s="163"/>
      <c r="AC248" s="163"/>
      <c r="AD248" s="163"/>
      <c r="AE248" s="163"/>
      <c r="AF248" s="111"/>
    </row>
    <row r="249" spans="2:32" s="130" customFormat="1" ht="13.5" customHeight="1">
      <c r="B249" s="129"/>
      <c r="C249" s="714"/>
      <c r="D249" s="715"/>
      <c r="E249" s="716"/>
      <c r="F249" s="729"/>
      <c r="G249" s="730"/>
      <c r="H249" s="146"/>
      <c r="I249" s="146"/>
      <c r="J249" s="147"/>
      <c r="K249" s="147"/>
      <c r="L249" s="147"/>
      <c r="M249" s="147"/>
      <c r="N249" s="147"/>
      <c r="O249" s="147"/>
      <c r="P249" s="147"/>
      <c r="Q249" s="147"/>
      <c r="R249" s="147"/>
      <c r="S249" s="147"/>
      <c r="T249" s="741"/>
      <c r="U249" s="737"/>
      <c r="V249" s="129"/>
      <c r="W249" s="148"/>
      <c r="X249" s="163"/>
      <c r="Y249" s="163"/>
      <c r="Z249" s="163"/>
      <c r="AA249" s="163"/>
      <c r="AB249" s="163"/>
      <c r="AC249" s="163"/>
      <c r="AD249" s="163"/>
      <c r="AE249" s="163"/>
      <c r="AF249" s="111"/>
    </row>
    <row r="250" spans="2:32" s="130" customFormat="1" ht="13.5" customHeight="1">
      <c r="B250" s="129"/>
      <c r="C250" s="717"/>
      <c r="D250" s="718"/>
      <c r="E250" s="719"/>
      <c r="F250" s="724"/>
      <c r="G250" s="726"/>
      <c r="H250" s="149"/>
      <c r="I250" s="149"/>
      <c r="J250" s="149"/>
      <c r="K250" s="149"/>
      <c r="L250" s="149"/>
      <c r="M250" s="149"/>
      <c r="N250" s="149"/>
      <c r="O250" s="149"/>
      <c r="P250" s="149"/>
      <c r="Q250" s="149"/>
      <c r="R250" s="149"/>
      <c r="S250" s="149"/>
      <c r="T250" s="742"/>
      <c r="U250" s="738"/>
      <c r="V250" s="129"/>
      <c r="W250" s="148"/>
      <c r="X250" s="163"/>
      <c r="Y250" s="163"/>
      <c r="Z250" s="163"/>
      <c r="AA250" s="163"/>
      <c r="AB250" s="163"/>
      <c r="AC250" s="163"/>
      <c r="AD250" s="163"/>
      <c r="AE250" s="163"/>
      <c r="AF250" s="111"/>
    </row>
    <row r="251" spans="2:32" s="130" customFormat="1" ht="13.5" customHeight="1">
      <c r="B251" s="129"/>
      <c r="C251" s="717"/>
      <c r="D251" s="718"/>
      <c r="E251" s="719"/>
      <c r="F251" s="723"/>
      <c r="G251" s="725"/>
      <c r="H251" s="150"/>
      <c r="I251" s="150"/>
      <c r="J251" s="151"/>
      <c r="K251" s="151"/>
      <c r="L251" s="151"/>
      <c r="M251" s="151"/>
      <c r="N251" s="151"/>
      <c r="O251" s="151"/>
      <c r="P251" s="151"/>
      <c r="Q251" s="151"/>
      <c r="R251" s="151"/>
      <c r="S251" s="151"/>
      <c r="T251" s="742"/>
      <c r="U251" s="739"/>
      <c r="V251" s="129"/>
      <c r="W251" s="148"/>
      <c r="X251" s="163"/>
      <c r="Y251" s="163"/>
      <c r="Z251" s="163"/>
      <c r="AA251" s="163"/>
      <c r="AB251" s="163"/>
      <c r="AC251" s="163"/>
      <c r="AD251" s="163"/>
      <c r="AE251" s="163"/>
      <c r="AF251" s="111"/>
    </row>
    <row r="252" spans="2:32" s="130" customFormat="1" ht="13.5" customHeight="1">
      <c r="B252" s="129"/>
      <c r="C252" s="717"/>
      <c r="D252" s="718"/>
      <c r="E252" s="719"/>
      <c r="F252" s="724"/>
      <c r="G252" s="726"/>
      <c r="H252" s="149"/>
      <c r="I252" s="149"/>
      <c r="J252" s="149"/>
      <c r="K252" s="149"/>
      <c r="L252" s="149"/>
      <c r="M252" s="149"/>
      <c r="N252" s="149"/>
      <c r="O252" s="149"/>
      <c r="P252" s="149"/>
      <c r="Q252" s="149"/>
      <c r="R252" s="149"/>
      <c r="S252" s="149"/>
      <c r="T252" s="742"/>
      <c r="U252" s="738"/>
      <c r="V252" s="129"/>
      <c r="W252" s="148"/>
      <c r="X252" s="163"/>
      <c r="Y252" s="163"/>
      <c r="Z252" s="163"/>
      <c r="AA252" s="163"/>
      <c r="AB252" s="163"/>
      <c r="AC252" s="163"/>
      <c r="AD252" s="163"/>
      <c r="AE252" s="163"/>
      <c r="AF252" s="111"/>
    </row>
    <row r="253" spans="2:32" s="130" customFormat="1" ht="13.5" customHeight="1">
      <c r="B253" s="129"/>
      <c r="C253" s="717"/>
      <c r="D253" s="718"/>
      <c r="E253" s="719"/>
      <c r="F253" s="723"/>
      <c r="G253" s="725"/>
      <c r="H253" s="150"/>
      <c r="I253" s="150"/>
      <c r="J253" s="151"/>
      <c r="K253" s="151"/>
      <c r="L253" s="151"/>
      <c r="M253" s="151"/>
      <c r="N253" s="151"/>
      <c r="O253" s="151"/>
      <c r="P253" s="151"/>
      <c r="Q253" s="151"/>
      <c r="R253" s="151"/>
      <c r="S253" s="151"/>
      <c r="T253" s="742"/>
      <c r="U253" s="739"/>
      <c r="V253" s="129"/>
      <c r="W253" s="148"/>
      <c r="X253" s="163"/>
      <c r="Y253" s="163"/>
      <c r="Z253" s="163"/>
      <c r="AA253" s="163"/>
      <c r="AB253" s="163"/>
      <c r="AC253" s="163"/>
      <c r="AD253" s="163"/>
      <c r="AE253" s="163"/>
      <c r="AF253" s="163"/>
    </row>
    <row r="254" spans="2:32" s="130" customFormat="1" ht="13.5" customHeight="1">
      <c r="B254" s="129"/>
      <c r="C254" s="720"/>
      <c r="D254" s="721"/>
      <c r="E254" s="722"/>
      <c r="F254" s="727"/>
      <c r="G254" s="728"/>
      <c r="H254" s="149"/>
      <c r="I254" s="149"/>
      <c r="J254" s="149"/>
      <c r="K254" s="149"/>
      <c r="L254" s="149"/>
      <c r="M254" s="149"/>
      <c r="N254" s="149"/>
      <c r="O254" s="149"/>
      <c r="P254" s="149"/>
      <c r="Q254" s="149"/>
      <c r="R254" s="149"/>
      <c r="S254" s="149"/>
      <c r="T254" s="742"/>
      <c r="U254" s="740"/>
      <c r="V254" s="129"/>
      <c r="W254" s="148"/>
      <c r="X254" s="163"/>
      <c r="Y254" s="163"/>
      <c r="Z254" s="163"/>
      <c r="AA254" s="163"/>
      <c r="AB254" s="163"/>
      <c r="AC254" s="163"/>
      <c r="AD254" s="163"/>
      <c r="AE254" s="163"/>
      <c r="AF254" s="163"/>
    </row>
    <row r="255" spans="2:32" s="130" customFormat="1" ht="13.5" customHeight="1">
      <c r="B255" s="129"/>
      <c r="C255" s="714"/>
      <c r="D255" s="715"/>
      <c r="E255" s="716"/>
      <c r="F255" s="729"/>
      <c r="G255" s="730"/>
      <c r="H255" s="146"/>
      <c r="I255" s="146"/>
      <c r="J255" s="147"/>
      <c r="K255" s="147"/>
      <c r="L255" s="147"/>
      <c r="M255" s="147"/>
      <c r="N255" s="147"/>
      <c r="O255" s="147"/>
      <c r="P255" s="147"/>
      <c r="Q255" s="147"/>
      <c r="R255" s="147"/>
      <c r="S255" s="147"/>
      <c r="T255" s="742"/>
      <c r="U255" s="737"/>
      <c r="V255" s="129"/>
      <c r="W255" s="148"/>
      <c r="X255" s="163"/>
      <c r="Y255" s="163"/>
      <c r="Z255" s="163"/>
      <c r="AA255" s="163"/>
      <c r="AB255" s="163"/>
      <c r="AC255" s="163"/>
      <c r="AD255" s="163"/>
      <c r="AE255" s="163"/>
      <c r="AF255" s="163"/>
    </row>
    <row r="256" spans="2:32" s="130" customFormat="1" ht="13.5" customHeight="1">
      <c r="B256" s="129"/>
      <c r="C256" s="717"/>
      <c r="D256" s="718"/>
      <c r="E256" s="719"/>
      <c r="F256" s="724"/>
      <c r="G256" s="726"/>
      <c r="H256" s="149"/>
      <c r="I256" s="149"/>
      <c r="J256" s="149"/>
      <c r="K256" s="149"/>
      <c r="L256" s="149"/>
      <c r="M256" s="149"/>
      <c r="N256" s="149"/>
      <c r="O256" s="149"/>
      <c r="P256" s="149"/>
      <c r="Q256" s="149"/>
      <c r="R256" s="149"/>
      <c r="S256" s="149"/>
      <c r="T256" s="742"/>
      <c r="U256" s="738"/>
      <c r="V256" s="129"/>
      <c r="W256" s="148"/>
      <c r="X256" s="163"/>
      <c r="Y256" s="163"/>
      <c r="Z256" s="163"/>
      <c r="AA256" s="163"/>
      <c r="AB256" s="163"/>
      <c r="AC256" s="163"/>
      <c r="AD256" s="163"/>
      <c r="AE256" s="163"/>
      <c r="AF256" s="163"/>
    </row>
    <row r="257" spans="2:32" s="130" customFormat="1" ht="13.5" customHeight="1">
      <c r="B257" s="129"/>
      <c r="C257" s="717"/>
      <c r="D257" s="718"/>
      <c r="E257" s="719"/>
      <c r="F257" s="723"/>
      <c r="G257" s="725"/>
      <c r="H257" s="150"/>
      <c r="I257" s="150"/>
      <c r="J257" s="151"/>
      <c r="K257" s="151"/>
      <c r="L257" s="151"/>
      <c r="M257" s="151"/>
      <c r="N257" s="151"/>
      <c r="O257" s="151"/>
      <c r="P257" s="151"/>
      <c r="Q257" s="151"/>
      <c r="R257" s="151"/>
      <c r="S257" s="151"/>
      <c r="T257" s="742"/>
      <c r="U257" s="739"/>
      <c r="V257" s="129"/>
      <c r="W257" s="148"/>
      <c r="X257" s="161"/>
      <c r="Y257" s="161"/>
      <c r="Z257" s="161"/>
      <c r="AA257" s="161"/>
      <c r="AB257" s="161"/>
      <c r="AC257" s="161"/>
      <c r="AD257" s="161"/>
      <c r="AE257" s="161"/>
      <c r="AF257" s="163"/>
    </row>
    <row r="258" spans="2:32" s="130" customFormat="1" ht="13.5" customHeight="1">
      <c r="B258" s="129"/>
      <c r="C258" s="717"/>
      <c r="D258" s="718"/>
      <c r="E258" s="719"/>
      <c r="F258" s="724"/>
      <c r="G258" s="726"/>
      <c r="H258" s="149"/>
      <c r="I258" s="149"/>
      <c r="J258" s="149"/>
      <c r="K258" s="149"/>
      <c r="L258" s="149"/>
      <c r="M258" s="149"/>
      <c r="N258" s="149"/>
      <c r="O258" s="149"/>
      <c r="P258" s="149"/>
      <c r="Q258" s="149"/>
      <c r="R258" s="149"/>
      <c r="S258" s="149"/>
      <c r="T258" s="742"/>
      <c r="U258" s="738"/>
      <c r="V258" s="129"/>
      <c r="W258" s="148"/>
      <c r="X258" s="111"/>
      <c r="Y258" s="111"/>
      <c r="Z258" s="111"/>
      <c r="AA258" s="111"/>
      <c r="AB258" s="111"/>
      <c r="AC258" s="111"/>
      <c r="AD258" s="124"/>
      <c r="AE258" s="124"/>
      <c r="AF258" s="163"/>
    </row>
    <row r="259" spans="2:32" s="130" customFormat="1" ht="13.5" customHeight="1">
      <c r="B259" s="129"/>
      <c r="C259" s="717"/>
      <c r="D259" s="718"/>
      <c r="E259" s="719"/>
      <c r="F259" s="723"/>
      <c r="G259" s="725"/>
      <c r="H259" s="150"/>
      <c r="I259" s="150"/>
      <c r="J259" s="151"/>
      <c r="K259" s="151"/>
      <c r="L259" s="151"/>
      <c r="M259" s="151"/>
      <c r="N259" s="151"/>
      <c r="O259" s="151"/>
      <c r="P259" s="151"/>
      <c r="Q259" s="151"/>
      <c r="R259" s="151"/>
      <c r="S259" s="151"/>
      <c r="T259" s="742"/>
      <c r="U259" s="739"/>
      <c r="V259" s="129"/>
      <c r="W259" s="148"/>
      <c r="X259" s="111"/>
      <c r="Y259" s="111"/>
      <c r="Z259" s="111"/>
      <c r="AA259" s="111"/>
      <c r="AB259" s="111"/>
      <c r="AC259" s="111"/>
      <c r="AD259" s="124"/>
      <c r="AE259" s="124"/>
      <c r="AF259" s="163"/>
    </row>
    <row r="260" spans="2:32" s="130" customFormat="1" ht="13.5" customHeight="1">
      <c r="B260" s="129"/>
      <c r="C260" s="720"/>
      <c r="D260" s="721"/>
      <c r="E260" s="722"/>
      <c r="F260" s="727"/>
      <c r="G260" s="728"/>
      <c r="H260" s="149"/>
      <c r="I260" s="149"/>
      <c r="J260" s="149"/>
      <c r="K260" s="149"/>
      <c r="L260" s="149"/>
      <c r="M260" s="149"/>
      <c r="N260" s="149"/>
      <c r="O260" s="149"/>
      <c r="P260" s="149"/>
      <c r="Q260" s="149"/>
      <c r="R260" s="149"/>
      <c r="S260" s="149"/>
      <c r="T260" s="742"/>
      <c r="U260" s="740"/>
      <c r="V260" s="129"/>
      <c r="W260" s="148"/>
      <c r="X260" s="111"/>
      <c r="Y260" s="111"/>
      <c r="Z260" s="111"/>
      <c r="AA260" s="111"/>
      <c r="AB260" s="111"/>
      <c r="AC260" s="111"/>
      <c r="AD260" s="124"/>
      <c r="AE260" s="124"/>
      <c r="AF260" s="163"/>
    </row>
    <row r="261" spans="2:32" s="130" customFormat="1" ht="13.5" customHeight="1">
      <c r="B261" s="129"/>
      <c r="C261" s="714"/>
      <c r="D261" s="715"/>
      <c r="E261" s="716"/>
      <c r="F261" s="729"/>
      <c r="G261" s="730"/>
      <c r="H261" s="146"/>
      <c r="I261" s="146"/>
      <c r="J261" s="147"/>
      <c r="K261" s="147"/>
      <c r="L261" s="147"/>
      <c r="M261" s="147"/>
      <c r="N261" s="147"/>
      <c r="O261" s="147"/>
      <c r="P261" s="147"/>
      <c r="Q261" s="147"/>
      <c r="R261" s="147"/>
      <c r="S261" s="147"/>
      <c r="T261" s="742"/>
      <c r="U261" s="737"/>
      <c r="V261" s="129"/>
      <c r="W261" s="148"/>
      <c r="X261" s="111"/>
      <c r="Y261" s="111"/>
      <c r="Z261" s="111"/>
      <c r="AA261" s="124"/>
      <c r="AB261" s="124"/>
      <c r="AC261" s="124"/>
      <c r="AF261" s="163"/>
    </row>
    <row r="262" spans="2:32" s="130" customFormat="1" ht="13.5" customHeight="1">
      <c r="B262" s="129"/>
      <c r="C262" s="717"/>
      <c r="D262" s="718"/>
      <c r="E262" s="719"/>
      <c r="F262" s="724"/>
      <c r="G262" s="726"/>
      <c r="H262" s="149"/>
      <c r="I262" s="149"/>
      <c r="J262" s="149"/>
      <c r="K262" s="149"/>
      <c r="L262" s="149"/>
      <c r="M262" s="149"/>
      <c r="N262" s="149"/>
      <c r="O262" s="149"/>
      <c r="P262" s="149"/>
      <c r="Q262" s="149"/>
      <c r="R262" s="149"/>
      <c r="S262" s="149"/>
      <c r="T262" s="742"/>
      <c r="U262" s="738"/>
      <c r="V262" s="129"/>
      <c r="W262" s="148"/>
      <c r="X262" s="111"/>
      <c r="Y262" s="111"/>
      <c r="Z262" s="111"/>
      <c r="AA262" s="124"/>
      <c r="AB262" s="124"/>
      <c r="AC262" s="124"/>
      <c r="AF262" s="163"/>
    </row>
    <row r="263" spans="2:32" s="130" customFormat="1" ht="13.5" customHeight="1">
      <c r="B263" s="129"/>
      <c r="C263" s="717"/>
      <c r="D263" s="718"/>
      <c r="E263" s="719"/>
      <c r="F263" s="723"/>
      <c r="G263" s="725"/>
      <c r="H263" s="150"/>
      <c r="I263" s="150"/>
      <c r="J263" s="151"/>
      <c r="K263" s="151"/>
      <c r="L263" s="151"/>
      <c r="M263" s="151"/>
      <c r="N263" s="151"/>
      <c r="O263" s="151"/>
      <c r="P263" s="151"/>
      <c r="Q263" s="151"/>
      <c r="R263" s="151"/>
      <c r="S263" s="151"/>
      <c r="T263" s="742"/>
      <c r="U263" s="739"/>
      <c r="V263" s="129"/>
      <c r="W263" s="148"/>
      <c r="X263" s="111"/>
      <c r="Y263" s="111"/>
      <c r="Z263" s="111"/>
      <c r="AA263" s="111"/>
      <c r="AB263" s="111"/>
      <c r="AC263" s="124"/>
      <c r="AF263" s="161"/>
    </row>
    <row r="264" spans="2:32" s="130" customFormat="1" ht="13.5" customHeight="1">
      <c r="B264" s="129"/>
      <c r="C264" s="717"/>
      <c r="D264" s="718"/>
      <c r="E264" s="719"/>
      <c r="F264" s="724"/>
      <c r="G264" s="726"/>
      <c r="H264" s="149"/>
      <c r="I264" s="149"/>
      <c r="J264" s="149"/>
      <c r="K264" s="149"/>
      <c r="L264" s="149"/>
      <c r="M264" s="149"/>
      <c r="N264" s="149"/>
      <c r="O264" s="149"/>
      <c r="P264" s="149"/>
      <c r="Q264" s="149"/>
      <c r="R264" s="149"/>
      <c r="S264" s="149"/>
      <c r="T264" s="742"/>
      <c r="U264" s="738"/>
      <c r="V264" s="129"/>
      <c r="W264" s="148"/>
      <c r="X264" s="148"/>
      <c r="Y264" s="148"/>
      <c r="Z264" s="148"/>
      <c r="AF264" s="111"/>
    </row>
    <row r="265" spans="2:32" s="130" customFormat="1" ht="13.5" customHeight="1">
      <c r="B265" s="129"/>
      <c r="C265" s="717"/>
      <c r="D265" s="718"/>
      <c r="E265" s="719"/>
      <c r="F265" s="723"/>
      <c r="G265" s="725"/>
      <c r="H265" s="150"/>
      <c r="I265" s="150"/>
      <c r="J265" s="151"/>
      <c r="K265" s="151"/>
      <c r="L265" s="151"/>
      <c r="M265" s="151"/>
      <c r="N265" s="151"/>
      <c r="O265" s="151"/>
      <c r="P265" s="151"/>
      <c r="Q265" s="151"/>
      <c r="R265" s="151"/>
      <c r="S265" s="151"/>
      <c r="T265" s="742"/>
      <c r="U265" s="739"/>
      <c r="V265" s="129"/>
      <c r="W265" s="148"/>
      <c r="X265" s="148"/>
      <c r="Y265" s="148"/>
      <c r="Z265" s="148"/>
      <c r="AF265" s="111"/>
    </row>
    <row r="266" spans="2:32" s="130" customFormat="1" ht="13.5" customHeight="1">
      <c r="B266" s="129"/>
      <c r="C266" s="720"/>
      <c r="D266" s="721"/>
      <c r="E266" s="722"/>
      <c r="F266" s="727"/>
      <c r="G266" s="728"/>
      <c r="H266" s="149"/>
      <c r="I266" s="149"/>
      <c r="J266" s="149"/>
      <c r="K266" s="149"/>
      <c r="L266" s="149"/>
      <c r="M266" s="149"/>
      <c r="N266" s="149"/>
      <c r="O266" s="149"/>
      <c r="P266" s="149"/>
      <c r="Q266" s="149"/>
      <c r="R266" s="149"/>
      <c r="S266" s="149"/>
      <c r="T266" s="742"/>
      <c r="U266" s="740"/>
      <c r="V266" s="129"/>
      <c r="W266" s="148"/>
      <c r="X266" s="148"/>
      <c r="Y266" s="148"/>
      <c r="Z266" s="148"/>
      <c r="AF266" s="111"/>
    </row>
    <row r="267" spans="2:32" s="130" customFormat="1" ht="13.5" customHeight="1">
      <c r="B267" s="129"/>
      <c r="C267" s="714"/>
      <c r="D267" s="715"/>
      <c r="E267" s="716"/>
      <c r="F267" s="729"/>
      <c r="G267" s="730"/>
      <c r="H267" s="146"/>
      <c r="I267" s="146"/>
      <c r="J267" s="147"/>
      <c r="K267" s="147"/>
      <c r="L267" s="147"/>
      <c r="M267" s="147"/>
      <c r="N267" s="147"/>
      <c r="O267" s="147"/>
      <c r="P267" s="147"/>
      <c r="Q267" s="147"/>
      <c r="R267" s="147"/>
      <c r="S267" s="147"/>
      <c r="T267" s="742"/>
      <c r="U267" s="737"/>
      <c r="V267" s="129"/>
      <c r="W267" s="148"/>
      <c r="X267" s="148"/>
      <c r="Y267" s="148"/>
      <c r="Z267" s="148"/>
      <c r="AF267" s="124"/>
    </row>
    <row r="268" spans="2:32" s="130" customFormat="1" ht="13.5" customHeight="1">
      <c r="B268" s="129"/>
      <c r="C268" s="717"/>
      <c r="D268" s="718"/>
      <c r="E268" s="719"/>
      <c r="F268" s="724"/>
      <c r="G268" s="726"/>
      <c r="H268" s="149"/>
      <c r="I268" s="149"/>
      <c r="J268" s="149"/>
      <c r="K268" s="149"/>
      <c r="L268" s="149"/>
      <c r="M268" s="149"/>
      <c r="N268" s="149"/>
      <c r="O268" s="149"/>
      <c r="P268" s="149"/>
      <c r="Q268" s="149"/>
      <c r="R268" s="149"/>
      <c r="S268" s="149"/>
      <c r="T268" s="742"/>
      <c r="U268" s="738"/>
      <c r="V268" s="129"/>
      <c r="W268" s="148"/>
      <c r="X268" s="148"/>
      <c r="Y268" s="148"/>
      <c r="Z268" s="148"/>
      <c r="AF268" s="124"/>
    </row>
    <row r="269" spans="2:32" s="130" customFormat="1" ht="13.5" customHeight="1">
      <c r="B269" s="129"/>
      <c r="C269" s="717"/>
      <c r="D269" s="718"/>
      <c r="E269" s="719"/>
      <c r="F269" s="723"/>
      <c r="G269" s="725"/>
      <c r="H269" s="150"/>
      <c r="I269" s="150"/>
      <c r="J269" s="151"/>
      <c r="K269" s="151"/>
      <c r="L269" s="151"/>
      <c r="M269" s="151"/>
      <c r="N269" s="151"/>
      <c r="O269" s="151"/>
      <c r="P269" s="151"/>
      <c r="Q269" s="151"/>
      <c r="R269" s="151"/>
      <c r="S269" s="151"/>
      <c r="T269" s="742"/>
      <c r="U269" s="739"/>
      <c r="V269" s="129"/>
      <c r="W269" s="148"/>
      <c r="X269" s="148"/>
      <c r="Y269" s="148"/>
      <c r="Z269" s="148"/>
      <c r="AF269" s="124"/>
    </row>
    <row r="270" spans="2:32" s="130" customFormat="1" ht="13.5" customHeight="1">
      <c r="B270" s="129"/>
      <c r="C270" s="717"/>
      <c r="D270" s="718"/>
      <c r="E270" s="719"/>
      <c r="F270" s="724"/>
      <c r="G270" s="726"/>
      <c r="H270" s="149"/>
      <c r="I270" s="149"/>
      <c r="J270" s="149"/>
      <c r="K270" s="149"/>
      <c r="L270" s="149"/>
      <c r="M270" s="149"/>
      <c r="N270" s="149"/>
      <c r="O270" s="149"/>
      <c r="P270" s="149"/>
      <c r="Q270" s="149"/>
      <c r="R270" s="149"/>
      <c r="S270" s="149"/>
      <c r="T270" s="742"/>
      <c r="U270" s="738"/>
      <c r="V270" s="129"/>
      <c r="W270" s="148"/>
      <c r="X270" s="148"/>
      <c r="Y270" s="148"/>
      <c r="Z270" s="148"/>
      <c r="AD270" s="148"/>
      <c r="AE270" s="148"/>
    </row>
    <row r="271" spans="2:32" s="130" customFormat="1" ht="13.5" customHeight="1">
      <c r="B271" s="129"/>
      <c r="C271" s="717"/>
      <c r="D271" s="718"/>
      <c r="E271" s="719"/>
      <c r="F271" s="723"/>
      <c r="G271" s="725"/>
      <c r="H271" s="150"/>
      <c r="I271" s="150"/>
      <c r="J271" s="151"/>
      <c r="K271" s="151"/>
      <c r="L271" s="151"/>
      <c r="M271" s="151"/>
      <c r="N271" s="151"/>
      <c r="O271" s="151"/>
      <c r="P271" s="151"/>
      <c r="Q271" s="151"/>
      <c r="R271" s="151"/>
      <c r="S271" s="151"/>
      <c r="T271" s="742"/>
      <c r="U271" s="739"/>
      <c r="V271" s="129"/>
      <c r="W271" s="148"/>
      <c r="X271" s="148"/>
      <c r="Y271" s="148"/>
      <c r="Z271" s="148"/>
      <c r="AD271" s="148"/>
      <c r="AE271" s="148"/>
    </row>
    <row r="272" spans="2:32" s="130" customFormat="1" ht="13.5" customHeight="1">
      <c r="B272" s="129"/>
      <c r="C272" s="720"/>
      <c r="D272" s="721"/>
      <c r="E272" s="722"/>
      <c r="F272" s="727"/>
      <c r="G272" s="728"/>
      <c r="H272" s="149"/>
      <c r="I272" s="149"/>
      <c r="J272" s="149"/>
      <c r="K272" s="149"/>
      <c r="L272" s="149"/>
      <c r="M272" s="149"/>
      <c r="N272" s="149"/>
      <c r="O272" s="149"/>
      <c r="P272" s="149"/>
      <c r="Q272" s="149"/>
      <c r="R272" s="149"/>
      <c r="S272" s="149"/>
      <c r="T272" s="742"/>
      <c r="U272" s="740"/>
      <c r="V272" s="129"/>
      <c r="W272" s="148"/>
      <c r="X272" s="148"/>
      <c r="Y272" s="148"/>
      <c r="Z272" s="148"/>
      <c r="AD272" s="148"/>
      <c r="AE272" s="148"/>
    </row>
    <row r="273" spans="2:32" s="130" customFormat="1" ht="13.5" customHeight="1">
      <c r="B273" s="129"/>
      <c r="C273" s="714"/>
      <c r="D273" s="715"/>
      <c r="E273" s="716"/>
      <c r="F273" s="729"/>
      <c r="G273" s="730"/>
      <c r="H273" s="146"/>
      <c r="I273" s="146"/>
      <c r="J273" s="147"/>
      <c r="K273" s="147"/>
      <c r="L273" s="147"/>
      <c r="M273" s="147"/>
      <c r="N273" s="147"/>
      <c r="O273" s="147"/>
      <c r="P273" s="147"/>
      <c r="Q273" s="147"/>
      <c r="R273" s="147"/>
      <c r="S273" s="147"/>
      <c r="T273" s="742"/>
      <c r="U273" s="737"/>
      <c r="V273" s="129"/>
      <c r="W273" s="148"/>
      <c r="X273" s="148"/>
      <c r="Y273" s="148"/>
      <c r="Z273" s="148"/>
      <c r="AA273" s="148"/>
      <c r="AB273" s="148"/>
      <c r="AC273" s="148"/>
      <c r="AD273" s="148"/>
      <c r="AE273" s="148"/>
    </row>
    <row r="274" spans="2:32" s="130" customFormat="1" ht="13.5" customHeight="1">
      <c r="B274" s="129"/>
      <c r="C274" s="717"/>
      <c r="D274" s="718"/>
      <c r="E274" s="719"/>
      <c r="F274" s="724"/>
      <c r="G274" s="726"/>
      <c r="H274" s="149"/>
      <c r="I274" s="149"/>
      <c r="J274" s="149"/>
      <c r="K274" s="149"/>
      <c r="L274" s="149"/>
      <c r="M274" s="149"/>
      <c r="N274" s="149"/>
      <c r="O274" s="149"/>
      <c r="P274" s="149"/>
      <c r="Q274" s="149"/>
      <c r="R274" s="149"/>
      <c r="S274" s="149"/>
      <c r="T274" s="742"/>
      <c r="U274" s="738"/>
      <c r="V274" s="129"/>
      <c r="W274" s="148"/>
      <c r="X274" s="148"/>
      <c r="Y274" s="148"/>
      <c r="Z274" s="148"/>
      <c r="AA274" s="148"/>
      <c r="AB274" s="148"/>
      <c r="AC274" s="148"/>
      <c r="AD274" s="148"/>
      <c r="AE274" s="148"/>
    </row>
    <row r="275" spans="2:32" s="130" customFormat="1" ht="13.5" customHeight="1">
      <c r="B275" s="129"/>
      <c r="C275" s="717"/>
      <c r="D275" s="718"/>
      <c r="E275" s="719"/>
      <c r="F275" s="723"/>
      <c r="G275" s="725"/>
      <c r="H275" s="150"/>
      <c r="I275" s="150"/>
      <c r="J275" s="151"/>
      <c r="K275" s="151"/>
      <c r="L275" s="151"/>
      <c r="M275" s="151"/>
      <c r="N275" s="151"/>
      <c r="O275" s="151"/>
      <c r="P275" s="151"/>
      <c r="Q275" s="151"/>
      <c r="R275" s="151"/>
      <c r="S275" s="151"/>
      <c r="T275" s="742"/>
      <c r="U275" s="739"/>
      <c r="V275" s="129"/>
      <c r="W275" s="148"/>
      <c r="X275" s="148"/>
      <c r="Y275" s="148"/>
      <c r="Z275" s="148"/>
      <c r="AA275" s="148"/>
      <c r="AB275" s="148"/>
      <c r="AC275" s="148"/>
      <c r="AD275" s="148"/>
      <c r="AE275" s="148"/>
    </row>
    <row r="276" spans="2:32" s="130" customFormat="1" ht="13.5" customHeight="1">
      <c r="B276" s="129"/>
      <c r="C276" s="717"/>
      <c r="D276" s="718"/>
      <c r="E276" s="719"/>
      <c r="F276" s="724"/>
      <c r="G276" s="726"/>
      <c r="H276" s="149"/>
      <c r="I276" s="149"/>
      <c r="J276" s="149"/>
      <c r="K276" s="149"/>
      <c r="L276" s="149"/>
      <c r="M276" s="149"/>
      <c r="N276" s="149"/>
      <c r="O276" s="149"/>
      <c r="P276" s="149"/>
      <c r="Q276" s="149"/>
      <c r="R276" s="149"/>
      <c r="S276" s="149"/>
      <c r="T276" s="742"/>
      <c r="U276" s="738"/>
      <c r="V276" s="129"/>
      <c r="W276" s="148"/>
      <c r="X276" s="148"/>
      <c r="Y276" s="148"/>
      <c r="Z276" s="148"/>
      <c r="AA276" s="148"/>
      <c r="AB276" s="148"/>
      <c r="AC276" s="148"/>
      <c r="AD276" s="148"/>
      <c r="AE276" s="148"/>
    </row>
    <row r="277" spans="2:32" s="130" customFormat="1" ht="13.5" customHeight="1">
      <c r="B277" s="129"/>
      <c r="C277" s="717"/>
      <c r="D277" s="718"/>
      <c r="E277" s="719"/>
      <c r="F277" s="723"/>
      <c r="G277" s="725"/>
      <c r="H277" s="150"/>
      <c r="I277" s="150"/>
      <c r="J277" s="151"/>
      <c r="K277" s="151"/>
      <c r="L277" s="151"/>
      <c r="M277" s="151"/>
      <c r="N277" s="151"/>
      <c r="O277" s="151"/>
      <c r="P277" s="151"/>
      <c r="Q277" s="151"/>
      <c r="R277" s="151"/>
      <c r="S277" s="151"/>
      <c r="T277" s="742"/>
      <c r="U277" s="739"/>
      <c r="V277" s="129"/>
      <c r="W277" s="148"/>
      <c r="X277" s="148"/>
      <c r="Y277" s="148"/>
      <c r="Z277" s="148"/>
      <c r="AA277" s="148"/>
      <c r="AB277" s="148"/>
      <c r="AC277" s="148"/>
      <c r="AD277" s="148"/>
      <c r="AE277" s="148"/>
    </row>
    <row r="278" spans="2:32" s="130" customFormat="1" ht="13.5" customHeight="1">
      <c r="B278" s="129"/>
      <c r="C278" s="720"/>
      <c r="D278" s="721"/>
      <c r="E278" s="722"/>
      <c r="F278" s="727"/>
      <c r="G278" s="728"/>
      <c r="H278" s="152"/>
      <c r="I278" s="152"/>
      <c r="J278" s="152"/>
      <c r="K278" s="152"/>
      <c r="L278" s="152"/>
      <c r="M278" s="152"/>
      <c r="N278" s="152"/>
      <c r="O278" s="152"/>
      <c r="P278" s="152"/>
      <c r="Q278" s="152"/>
      <c r="R278" s="152"/>
      <c r="S278" s="152"/>
      <c r="T278" s="742"/>
      <c r="U278" s="740"/>
      <c r="V278" s="129"/>
      <c r="W278" s="148"/>
      <c r="X278" s="148"/>
      <c r="Y278" s="148"/>
      <c r="Z278" s="148"/>
      <c r="AA278" s="148"/>
      <c r="AB278" s="148"/>
      <c r="AC278" s="148"/>
      <c r="AD278" s="148"/>
      <c r="AE278" s="148"/>
    </row>
    <row r="279" spans="2:32" ht="13.5" customHeight="1">
      <c r="B279" s="108"/>
      <c r="C279" s="743" t="s">
        <v>86</v>
      </c>
      <c r="D279" s="746" t="s">
        <v>220</v>
      </c>
      <c r="E279" s="747"/>
      <c r="F279" s="747"/>
      <c r="G279" s="748"/>
      <c r="H279" s="153"/>
      <c r="I279" s="153"/>
      <c r="J279" s="153"/>
      <c r="K279" s="153"/>
      <c r="L279" s="153"/>
      <c r="M279" s="153"/>
      <c r="N279" s="153"/>
      <c r="O279" s="153"/>
      <c r="P279" s="153"/>
      <c r="Q279" s="153"/>
      <c r="R279" s="153"/>
      <c r="S279" s="153"/>
      <c r="T279" s="749"/>
      <c r="U279" s="749"/>
      <c r="V279" s="108"/>
      <c r="X279" s="148"/>
      <c r="Y279" s="148"/>
      <c r="Z279" s="148"/>
      <c r="AA279" s="148"/>
      <c r="AB279" s="148"/>
      <c r="AC279" s="148"/>
      <c r="AD279" s="148"/>
      <c r="AE279" s="148"/>
      <c r="AF279" s="148"/>
    </row>
    <row r="280" spans="2:32" ht="13.5" customHeight="1">
      <c r="B280" s="108"/>
      <c r="C280" s="744"/>
      <c r="D280" s="746" t="s">
        <v>221</v>
      </c>
      <c r="E280" s="747"/>
      <c r="F280" s="747"/>
      <c r="G280" s="748"/>
      <c r="H280" s="154"/>
      <c r="I280" s="154"/>
      <c r="J280" s="154"/>
      <c r="K280" s="154"/>
      <c r="L280" s="154"/>
      <c r="M280" s="154"/>
      <c r="N280" s="154"/>
      <c r="O280" s="154"/>
      <c r="P280" s="154"/>
      <c r="Q280" s="154"/>
      <c r="R280" s="154"/>
      <c r="S280" s="154"/>
      <c r="T280" s="750"/>
      <c r="U280" s="750"/>
      <c r="V280" s="108"/>
      <c r="X280" s="148"/>
      <c r="Y280" s="148"/>
      <c r="Z280" s="148"/>
      <c r="AA280" s="148"/>
      <c r="AB280" s="148"/>
      <c r="AC280" s="148"/>
      <c r="AD280" s="148"/>
      <c r="AE280" s="148"/>
      <c r="AF280" s="148"/>
    </row>
    <row r="281" spans="2:32" ht="13.5" customHeight="1">
      <c r="B281" s="108"/>
      <c r="C281" s="744"/>
      <c r="D281" s="746" t="s">
        <v>222</v>
      </c>
      <c r="E281" s="747"/>
      <c r="F281" s="748"/>
      <c r="G281" s="155" t="s">
        <v>79</v>
      </c>
      <c r="H281" s="156" t="str">
        <f>IF(COUNT(H279)=0,"",ROUND(SUM(H279:H280),#REF!))</f>
        <v/>
      </c>
      <c r="I281" s="156" t="str">
        <f>IF(COUNT(I279)=0,"",ROUND(SUM(I279:I280),#REF!))</f>
        <v/>
      </c>
      <c r="J281" s="156" t="str">
        <f>IF(COUNT(J279)=0,"",ROUND(SUM(J279:J280),#REF!))</f>
        <v/>
      </c>
      <c r="K281" s="156" t="str">
        <f>IF(COUNT(K279)=0,"",ROUND(SUM(K279:K280),#REF!))</f>
        <v/>
      </c>
      <c r="L281" s="156" t="str">
        <f>IF(COUNT(L279)=0,"",ROUND(SUM(L279:L280),#REF!))</f>
        <v/>
      </c>
      <c r="M281" s="156" t="str">
        <f>IF(COUNT(M279)=0,"",ROUND(SUM(M279:M280),#REF!))</f>
        <v/>
      </c>
      <c r="N281" s="156" t="str">
        <f>IF(COUNT(N279)=0,"",ROUND(SUM(N279:N280),#REF!))</f>
        <v/>
      </c>
      <c r="O281" s="156" t="str">
        <f>IF(COUNT(O279)=0,"",ROUND(SUM(O279:O280),#REF!))</f>
        <v/>
      </c>
      <c r="P281" s="156" t="str">
        <f>IF(COUNT(P279)=0,"",ROUND(SUM(P279:P280),#REF!))</f>
        <v/>
      </c>
      <c r="Q281" s="156" t="str">
        <f>IF(COUNT(Q279)=0,"",ROUND(SUM(Q279:Q280),#REF!))</f>
        <v/>
      </c>
      <c r="R281" s="156" t="str">
        <f>IF(COUNT(R279)=0,"",ROUND(SUM(R279:R280),#REF!))</f>
        <v/>
      </c>
      <c r="S281" s="156" t="str">
        <f>IF(COUNT(S279)=0,"",ROUND(SUM(S279:S280),#REF!))</f>
        <v/>
      </c>
      <c r="T281" s="751"/>
      <c r="U281" s="750"/>
      <c r="V281" s="108"/>
      <c r="W281" s="120"/>
      <c r="X281" s="148"/>
      <c r="Y281" s="148"/>
      <c r="Z281" s="148"/>
      <c r="AA281" s="148"/>
      <c r="AB281" s="148"/>
      <c r="AC281" s="148"/>
      <c r="AD281" s="148"/>
      <c r="AE281" s="148"/>
      <c r="AF281" s="148"/>
    </row>
    <row r="282" spans="2:32" ht="13.5" customHeight="1">
      <c r="B282" s="108"/>
      <c r="C282" s="745"/>
      <c r="D282" s="752" t="s">
        <v>249</v>
      </c>
      <c r="E282" s="753"/>
      <c r="F282" s="754"/>
      <c r="G282" s="233" t="s">
        <v>79</v>
      </c>
      <c r="H282" s="154"/>
      <c r="I282" s="154"/>
      <c r="J282" s="154"/>
      <c r="K282" s="154"/>
      <c r="L282" s="154"/>
      <c r="M282" s="154"/>
      <c r="N282" s="154"/>
      <c r="O282" s="154"/>
      <c r="P282" s="154"/>
      <c r="Q282" s="154"/>
      <c r="R282" s="154"/>
      <c r="S282" s="154"/>
      <c r="T282" s="203" t="str">
        <f>IF(COUNT(H282:S282)=0,"",SUMPRODUCT(ROUND(H282:S282,#REF!)))</f>
        <v/>
      </c>
      <c r="U282" s="751"/>
      <c r="V282" s="108"/>
      <c r="X282" s="148"/>
      <c r="Y282" s="148"/>
      <c r="Z282" s="148"/>
      <c r="AA282" s="148"/>
      <c r="AB282" s="148"/>
      <c r="AC282" s="148"/>
      <c r="AD282" s="148"/>
      <c r="AE282" s="148"/>
      <c r="AF282" s="148"/>
    </row>
    <row r="283" spans="2:32" s="134" customFormat="1" ht="13.5" customHeight="1">
      <c r="B283" s="131"/>
      <c r="C283" s="132" t="s">
        <v>70</v>
      </c>
      <c r="D283" s="132"/>
      <c r="E283" s="132"/>
      <c r="F283" s="132"/>
      <c r="G283" s="132"/>
      <c r="H283" s="132"/>
      <c r="I283" s="132"/>
      <c r="J283" s="132"/>
      <c r="K283" s="132"/>
      <c r="L283" s="132"/>
      <c r="M283" s="132"/>
      <c r="N283" s="132"/>
      <c r="O283" s="132"/>
      <c r="P283" s="132"/>
      <c r="Q283" s="132"/>
      <c r="R283" s="132"/>
      <c r="S283" s="132"/>
      <c r="T283" s="132"/>
      <c r="U283" s="133"/>
      <c r="V283" s="131"/>
      <c r="W283" s="111"/>
      <c r="X283" s="148"/>
      <c r="Y283" s="148"/>
      <c r="Z283" s="148"/>
      <c r="AA283" s="148"/>
      <c r="AB283" s="148"/>
      <c r="AC283" s="148"/>
      <c r="AD283" s="148"/>
      <c r="AE283" s="148"/>
      <c r="AF283" s="148"/>
    </row>
    <row r="284" spans="2:32" s="134" customFormat="1" ht="13.5" customHeight="1">
      <c r="B284" s="131"/>
      <c r="C284" s="135"/>
      <c r="D284" s="135"/>
      <c r="E284" s="135"/>
      <c r="F284" s="135"/>
      <c r="G284" s="135"/>
      <c r="H284" s="135"/>
      <c r="I284" s="135"/>
      <c r="J284" s="135"/>
      <c r="K284" s="135"/>
      <c r="L284" s="135"/>
      <c r="M284" s="135"/>
      <c r="N284" s="135"/>
      <c r="O284" s="135"/>
      <c r="P284" s="135"/>
      <c r="Q284" s="135"/>
      <c r="R284" s="135"/>
      <c r="S284" s="135"/>
      <c r="T284" s="135"/>
      <c r="U284" s="136"/>
      <c r="V284" s="131"/>
      <c r="W284" s="163"/>
      <c r="X284" s="148"/>
      <c r="Y284" s="148"/>
      <c r="Z284" s="148"/>
      <c r="AA284" s="148"/>
      <c r="AB284" s="148"/>
      <c r="AC284" s="148"/>
      <c r="AD284" s="148"/>
      <c r="AE284" s="148"/>
      <c r="AF284" s="148"/>
    </row>
    <row r="285" spans="2:32" s="134" customFormat="1" ht="13.5" customHeight="1">
      <c r="B285" s="131"/>
      <c r="C285" s="135"/>
      <c r="D285" s="135"/>
      <c r="E285" s="135"/>
      <c r="F285" s="135"/>
      <c r="G285" s="135"/>
      <c r="H285" s="135"/>
      <c r="I285" s="135"/>
      <c r="J285" s="135"/>
      <c r="K285" s="135"/>
      <c r="L285" s="135"/>
      <c r="M285" s="135"/>
      <c r="N285" s="135"/>
      <c r="O285" s="135"/>
      <c r="P285" s="135"/>
      <c r="Q285" s="135"/>
      <c r="R285" s="135"/>
      <c r="S285" s="135"/>
      <c r="T285" s="135"/>
      <c r="U285" s="136"/>
      <c r="V285" s="131"/>
      <c r="W285" s="163"/>
      <c r="X285" s="148"/>
      <c r="Y285" s="148"/>
      <c r="Z285" s="148"/>
      <c r="AA285" s="148"/>
      <c r="AB285" s="148"/>
      <c r="AC285" s="148"/>
      <c r="AD285" s="148"/>
      <c r="AE285" s="148"/>
      <c r="AF285" s="148"/>
    </row>
    <row r="286" spans="2:32" s="134" customFormat="1" ht="13.5" customHeight="1">
      <c r="B286" s="131"/>
      <c r="C286" s="135"/>
      <c r="D286" s="135"/>
      <c r="E286" s="135"/>
      <c r="F286" s="135"/>
      <c r="G286" s="135"/>
      <c r="H286" s="135"/>
      <c r="I286" s="135"/>
      <c r="J286" s="135"/>
      <c r="K286" s="135"/>
      <c r="L286" s="135"/>
      <c r="M286" s="135"/>
      <c r="N286" s="135"/>
      <c r="O286" s="135"/>
      <c r="P286" s="135"/>
      <c r="Q286" s="135"/>
      <c r="R286" s="135"/>
      <c r="S286" s="135"/>
      <c r="T286" s="135"/>
      <c r="U286" s="136"/>
      <c r="V286" s="131"/>
      <c r="W286" s="163"/>
      <c r="X286" s="148"/>
      <c r="Y286" s="148"/>
      <c r="Z286" s="148"/>
      <c r="AA286" s="148"/>
      <c r="AB286" s="148"/>
      <c r="AC286" s="148"/>
      <c r="AD286" s="148"/>
      <c r="AE286" s="148"/>
      <c r="AF286" s="148"/>
    </row>
    <row r="287" spans="2:32" s="134" customFormat="1" ht="13.5" customHeight="1">
      <c r="B287" s="131"/>
      <c r="C287" s="135"/>
      <c r="D287" s="135"/>
      <c r="E287" s="135"/>
      <c r="F287" s="135"/>
      <c r="G287" s="135"/>
      <c r="H287" s="135"/>
      <c r="I287" s="135"/>
      <c r="J287" s="135"/>
      <c r="K287" s="135"/>
      <c r="L287" s="135"/>
      <c r="M287" s="135"/>
      <c r="N287" s="135"/>
      <c r="O287" s="135"/>
      <c r="P287" s="135"/>
      <c r="Q287" s="135"/>
      <c r="R287" s="135"/>
      <c r="S287" s="135"/>
      <c r="T287" s="135"/>
      <c r="U287" s="136"/>
      <c r="V287" s="131"/>
      <c r="W287" s="163"/>
      <c r="X287" s="148"/>
      <c r="Y287" s="148"/>
      <c r="Z287" s="148"/>
      <c r="AA287" s="148"/>
      <c r="AB287" s="148"/>
      <c r="AC287" s="148"/>
      <c r="AD287" s="148"/>
      <c r="AE287" s="148"/>
      <c r="AF287" s="148"/>
    </row>
    <row r="288" spans="2:32" s="134" customFormat="1" ht="13.5" customHeight="1">
      <c r="B288" s="131"/>
      <c r="C288" s="135"/>
      <c r="D288" s="135"/>
      <c r="E288" s="135"/>
      <c r="F288" s="135"/>
      <c r="G288" s="135"/>
      <c r="H288" s="135"/>
      <c r="I288" s="135"/>
      <c r="J288" s="135"/>
      <c r="K288" s="135"/>
      <c r="L288" s="135"/>
      <c r="M288" s="135"/>
      <c r="N288" s="135"/>
      <c r="O288" s="135"/>
      <c r="P288" s="135"/>
      <c r="Q288" s="135"/>
      <c r="R288" s="135"/>
      <c r="S288" s="135"/>
      <c r="T288" s="135"/>
      <c r="U288" s="136"/>
      <c r="V288" s="131"/>
      <c r="W288" s="163"/>
      <c r="X288" s="148"/>
      <c r="Y288" s="148"/>
      <c r="Z288" s="148"/>
      <c r="AA288" s="148"/>
      <c r="AB288" s="148"/>
      <c r="AC288" s="148"/>
      <c r="AD288" s="148"/>
      <c r="AE288" s="148"/>
      <c r="AF288" s="148"/>
    </row>
    <row r="289" spans="2:32" s="134" customFormat="1" ht="13.5" customHeight="1">
      <c r="B289" s="131"/>
      <c r="C289" s="135"/>
      <c r="D289" s="135"/>
      <c r="E289" s="135"/>
      <c r="F289" s="135"/>
      <c r="G289" s="135"/>
      <c r="H289" s="135"/>
      <c r="I289" s="135"/>
      <c r="J289" s="135"/>
      <c r="K289" s="135"/>
      <c r="L289" s="135"/>
      <c r="M289" s="135"/>
      <c r="N289" s="135"/>
      <c r="O289" s="135"/>
      <c r="P289" s="135"/>
      <c r="Q289" s="135"/>
      <c r="R289" s="135"/>
      <c r="S289" s="135"/>
      <c r="T289" s="135"/>
      <c r="U289" s="136"/>
      <c r="V289" s="131"/>
      <c r="W289" s="163"/>
      <c r="X289" s="148"/>
      <c r="Y289" s="148"/>
      <c r="Z289" s="148"/>
      <c r="AA289" s="148"/>
      <c r="AB289" s="148"/>
      <c r="AC289" s="148"/>
      <c r="AD289" s="148"/>
      <c r="AE289" s="148"/>
      <c r="AF289" s="148"/>
    </row>
    <row r="290" spans="2:32" s="131" customFormat="1" ht="13.5" customHeight="1">
      <c r="C290" s="339"/>
      <c r="D290" s="339"/>
      <c r="E290" s="339"/>
      <c r="F290" s="339"/>
      <c r="G290" s="339"/>
      <c r="H290" s="339"/>
      <c r="I290" s="339"/>
      <c r="J290" s="339"/>
      <c r="K290" s="339"/>
      <c r="L290" s="339"/>
      <c r="M290" s="339"/>
      <c r="N290" s="339"/>
      <c r="O290" s="339"/>
      <c r="P290" s="339"/>
      <c r="Q290" s="339"/>
      <c r="R290" s="339"/>
      <c r="S290" s="339"/>
      <c r="T290" s="339"/>
      <c r="U290" s="340"/>
      <c r="W290" s="163"/>
      <c r="X290" s="148"/>
      <c r="Y290" s="148"/>
      <c r="Z290" s="148"/>
      <c r="AA290" s="148"/>
      <c r="AB290" s="148"/>
      <c r="AC290" s="148"/>
      <c r="AD290" s="111"/>
      <c r="AE290" s="111"/>
      <c r="AF290" s="148"/>
    </row>
    <row r="291" spans="2:32" s="124" customFormat="1" ht="13.5" customHeight="1">
      <c r="B291" s="123"/>
      <c r="C291" s="109" t="s">
        <v>31</v>
      </c>
      <c r="D291" s="109"/>
      <c r="E291" s="109"/>
      <c r="F291" s="109"/>
      <c r="G291" s="109"/>
      <c r="H291" s="38"/>
      <c r="I291" s="123"/>
      <c r="J291" s="123"/>
      <c r="K291" s="123"/>
      <c r="L291" s="123"/>
      <c r="M291" s="123"/>
      <c r="N291" s="123"/>
      <c r="O291" s="123"/>
      <c r="P291" s="123"/>
      <c r="Q291" s="123"/>
      <c r="R291" s="123"/>
      <c r="S291" s="123"/>
      <c r="T291" s="123"/>
      <c r="U291" s="123"/>
      <c r="V291" s="123"/>
      <c r="W291" s="163"/>
      <c r="X291" s="148"/>
      <c r="Y291" s="148"/>
      <c r="Z291" s="148"/>
      <c r="AA291" s="148"/>
      <c r="AB291" s="148"/>
      <c r="AC291" s="148"/>
      <c r="AD291" s="111"/>
      <c r="AE291" s="111"/>
      <c r="AF291" s="148"/>
    </row>
    <row r="292" spans="2:32" s="124" customFormat="1" ht="13.5" customHeight="1">
      <c r="B292" s="123"/>
      <c r="C292" s="112" t="s">
        <v>550</v>
      </c>
      <c r="D292" s="112"/>
      <c r="E292" s="112"/>
      <c r="F292" s="112"/>
      <c r="G292" s="480" t="e">
        <f>G244</f>
        <v>#REF!</v>
      </c>
      <c r="H292" s="112"/>
      <c r="I292" s="123"/>
      <c r="J292" s="123"/>
      <c r="K292" s="123"/>
      <c r="L292" s="123"/>
      <c r="M292" s="123"/>
      <c r="N292" s="123"/>
      <c r="O292" s="123"/>
      <c r="P292" s="123"/>
      <c r="Q292" s="123"/>
      <c r="R292" s="123"/>
      <c r="S292" s="123"/>
      <c r="T292" s="123"/>
      <c r="U292" s="123"/>
      <c r="V292" s="123"/>
      <c r="W292" s="163"/>
      <c r="X292" s="148"/>
      <c r="Y292" s="148"/>
      <c r="Z292" s="148"/>
      <c r="AA292" s="148"/>
      <c r="AB292" s="148"/>
      <c r="AC292" s="148"/>
      <c r="AD292" s="111"/>
      <c r="AE292" s="111"/>
      <c r="AF292" s="148"/>
    </row>
    <row r="293" spans="2:32" s="124" customFormat="1" ht="13.5" customHeight="1">
      <c r="B293" s="123"/>
      <c r="C293" s="116" t="s">
        <v>8</v>
      </c>
      <c r="D293" s="123"/>
      <c r="E293" s="125" t="s">
        <v>128</v>
      </c>
      <c r="F293" s="125"/>
      <c r="G293" s="125"/>
      <c r="H293" s="123"/>
      <c r="I293" s="123"/>
      <c r="J293" s="123"/>
      <c r="K293" s="123"/>
      <c r="L293" s="123"/>
      <c r="M293" s="123"/>
      <c r="N293" s="123"/>
      <c r="O293" s="123"/>
      <c r="P293" s="123"/>
      <c r="Q293" s="123"/>
      <c r="R293" s="126"/>
      <c r="S293" s="123"/>
      <c r="T293" s="126"/>
      <c r="U293" s="123"/>
      <c r="V293" s="123"/>
      <c r="W293" s="161"/>
      <c r="X293" s="111"/>
      <c r="Y293" s="111"/>
      <c r="Z293" s="111"/>
      <c r="AA293" s="111"/>
      <c r="AB293" s="111"/>
      <c r="AC293" s="111"/>
      <c r="AD293" s="111"/>
      <c r="AE293" s="111"/>
      <c r="AF293" s="148"/>
    </row>
    <row r="294" spans="2:32" s="124" customFormat="1" ht="13.5" customHeight="1">
      <c r="B294" s="123"/>
      <c r="C294" s="705" t="s">
        <v>33</v>
      </c>
      <c r="D294" s="706"/>
      <c r="E294" s="707"/>
      <c r="F294" s="731" t="s">
        <v>551</v>
      </c>
      <c r="G294" s="731" t="s">
        <v>219</v>
      </c>
      <c r="H294" s="117" t="s">
        <v>34</v>
      </c>
      <c r="I294" s="118"/>
      <c r="J294" s="118"/>
      <c r="K294" s="118"/>
      <c r="L294" s="118"/>
      <c r="M294" s="119"/>
      <c r="N294" s="144" t="s">
        <v>35</v>
      </c>
      <c r="O294" s="118"/>
      <c r="P294" s="118"/>
      <c r="Q294" s="118"/>
      <c r="R294" s="118"/>
      <c r="S294" s="119"/>
      <c r="T294" s="734" t="s">
        <v>77</v>
      </c>
      <c r="U294" s="734" t="s">
        <v>78</v>
      </c>
      <c r="V294" s="123"/>
      <c r="W294" s="88" t="s">
        <v>25</v>
      </c>
      <c r="X294" s="111"/>
      <c r="Y294" s="111"/>
      <c r="Z294" s="111"/>
      <c r="AA294" s="128" t="str">
        <f>IF(COUNT(H297:U330)&gt;0,"○","")</f>
        <v/>
      </c>
      <c r="AB294" s="120" t="s">
        <v>158</v>
      </c>
      <c r="AD294" s="130"/>
      <c r="AE294" s="130"/>
      <c r="AF294" s="148"/>
    </row>
    <row r="295" spans="2:32" s="124" customFormat="1" ht="13.5" customHeight="1">
      <c r="B295" s="123"/>
      <c r="C295" s="708"/>
      <c r="D295" s="709"/>
      <c r="E295" s="710"/>
      <c r="F295" s="732"/>
      <c r="G295" s="732"/>
      <c r="H295" s="4" t="s">
        <v>13</v>
      </c>
      <c r="I295" s="4" t="s">
        <v>14</v>
      </c>
      <c r="J295" s="4" t="s">
        <v>15</v>
      </c>
      <c r="K295" s="4" t="s">
        <v>16</v>
      </c>
      <c r="L295" s="4" t="s">
        <v>17</v>
      </c>
      <c r="M295" s="4" t="s">
        <v>18</v>
      </c>
      <c r="N295" s="4" t="s">
        <v>19</v>
      </c>
      <c r="O295" s="4" t="s">
        <v>20</v>
      </c>
      <c r="P295" s="4" t="s">
        <v>21</v>
      </c>
      <c r="Q295" s="4" t="s">
        <v>22</v>
      </c>
      <c r="R295" s="4" t="s">
        <v>23</v>
      </c>
      <c r="S295" s="4" t="s">
        <v>24</v>
      </c>
      <c r="T295" s="735"/>
      <c r="U295" s="735"/>
      <c r="V295" s="123"/>
      <c r="W295" s="88" t="s">
        <v>94</v>
      </c>
      <c r="X295" s="111"/>
      <c r="Y295" s="111"/>
      <c r="Z295" s="111"/>
      <c r="AA295" s="111"/>
      <c r="AB295" s="111"/>
      <c r="AC295" s="111"/>
      <c r="AD295" s="163"/>
      <c r="AE295" s="163"/>
      <c r="AF295" s="148"/>
    </row>
    <row r="296" spans="2:32" s="124" customFormat="1" ht="13.5" customHeight="1">
      <c r="B296" s="123"/>
      <c r="C296" s="711"/>
      <c r="D296" s="712"/>
      <c r="E296" s="713"/>
      <c r="F296" s="733"/>
      <c r="G296" s="733"/>
      <c r="H296" s="127" t="e">
        <f>"（"&amp;MID(#REF!,2,2)&amp;")"</f>
        <v>#REF!</v>
      </c>
      <c r="I296" s="481" t="e">
        <f>"（"&amp;MID(#REF!,2,2)&amp;")"</f>
        <v>#REF!</v>
      </c>
      <c r="J296" s="481" t="e">
        <f>"（"&amp;MID(#REF!,2,2)&amp;")"</f>
        <v>#REF!</v>
      </c>
      <c r="K296" s="481" t="e">
        <f>"（"&amp;MID(#REF!,2,2)&amp;")"</f>
        <v>#REF!</v>
      </c>
      <c r="L296" s="481" t="e">
        <f>"（"&amp;MID(#REF!,2,2)&amp;")"</f>
        <v>#REF!</v>
      </c>
      <c r="M296" s="481" t="e">
        <f>"（"&amp;MID(#REF!,2,2)&amp;")"</f>
        <v>#REF!</v>
      </c>
      <c r="N296" s="481" t="e">
        <f>"（"&amp;MID(#REF!,2,2)&amp;")"</f>
        <v>#REF!</v>
      </c>
      <c r="O296" s="481" t="e">
        <f>"（"&amp;MID(#REF!,2,2)&amp;")"</f>
        <v>#REF!</v>
      </c>
      <c r="P296" s="481" t="e">
        <f>"（"&amp;MID(#REF!,2,2)&amp;")"</f>
        <v>#REF!</v>
      </c>
      <c r="Q296" s="481" t="e">
        <f>"（"&amp;MID(#REF!,2,2)&amp;")"</f>
        <v>#REF!</v>
      </c>
      <c r="R296" s="481" t="e">
        <f>"（"&amp;MID(#REF!,2,2)&amp;")"</f>
        <v>#REF!</v>
      </c>
      <c r="S296" s="481" t="e">
        <f>"（"&amp;MID(#REF!,2,2)&amp;")"</f>
        <v>#REF!</v>
      </c>
      <c r="T296" s="736"/>
      <c r="U296" s="736"/>
      <c r="V296" s="123"/>
      <c r="W296" s="88"/>
      <c r="X296" s="111"/>
      <c r="Y296" s="111"/>
      <c r="Z296" s="111"/>
      <c r="AA296" s="111"/>
      <c r="AB296" s="111"/>
      <c r="AC296" s="111"/>
      <c r="AD296" s="163"/>
      <c r="AE296" s="163"/>
      <c r="AF296" s="111"/>
    </row>
    <row r="297" spans="2:32" s="130" customFormat="1" ht="13.5" customHeight="1">
      <c r="B297" s="129"/>
      <c r="C297" s="714"/>
      <c r="D297" s="715"/>
      <c r="E297" s="716"/>
      <c r="F297" s="729"/>
      <c r="G297" s="730"/>
      <c r="H297" s="146"/>
      <c r="I297" s="146"/>
      <c r="J297" s="147"/>
      <c r="K297" s="147"/>
      <c r="L297" s="147"/>
      <c r="M297" s="147"/>
      <c r="N297" s="147"/>
      <c r="O297" s="147"/>
      <c r="P297" s="147"/>
      <c r="Q297" s="147"/>
      <c r="R297" s="147"/>
      <c r="S297" s="147"/>
      <c r="T297" s="741"/>
      <c r="U297" s="737"/>
      <c r="V297" s="129"/>
      <c r="W297" s="148"/>
      <c r="X297" s="111"/>
      <c r="Y297" s="111"/>
      <c r="Z297" s="111"/>
      <c r="AA297" s="111"/>
      <c r="AB297" s="111"/>
      <c r="AC297" s="111"/>
      <c r="AD297" s="163"/>
      <c r="AE297" s="163"/>
      <c r="AF297" s="111"/>
    </row>
    <row r="298" spans="2:32" s="130" customFormat="1" ht="13.5" customHeight="1">
      <c r="B298" s="129"/>
      <c r="C298" s="717"/>
      <c r="D298" s="718"/>
      <c r="E298" s="719"/>
      <c r="F298" s="724"/>
      <c r="G298" s="726"/>
      <c r="H298" s="149"/>
      <c r="I298" s="149"/>
      <c r="J298" s="149"/>
      <c r="K298" s="149"/>
      <c r="L298" s="149"/>
      <c r="M298" s="149"/>
      <c r="N298" s="149"/>
      <c r="O298" s="149"/>
      <c r="P298" s="149"/>
      <c r="Q298" s="149"/>
      <c r="R298" s="149"/>
      <c r="S298" s="149"/>
      <c r="T298" s="742"/>
      <c r="U298" s="738"/>
      <c r="V298" s="129"/>
      <c r="W298" s="148"/>
      <c r="X298" s="163"/>
      <c r="Y298" s="163"/>
      <c r="Z298" s="163"/>
      <c r="AA298" s="163"/>
      <c r="AB298" s="163"/>
      <c r="AC298" s="163"/>
      <c r="AD298" s="163"/>
      <c r="AE298" s="163"/>
      <c r="AF298" s="111"/>
    </row>
    <row r="299" spans="2:32" s="130" customFormat="1" ht="13.5" customHeight="1">
      <c r="B299" s="129"/>
      <c r="C299" s="717"/>
      <c r="D299" s="718"/>
      <c r="E299" s="719"/>
      <c r="F299" s="723"/>
      <c r="G299" s="725"/>
      <c r="H299" s="150"/>
      <c r="I299" s="150"/>
      <c r="J299" s="151"/>
      <c r="K299" s="151"/>
      <c r="L299" s="151"/>
      <c r="M299" s="151"/>
      <c r="N299" s="151"/>
      <c r="O299" s="151"/>
      <c r="P299" s="151"/>
      <c r="Q299" s="151"/>
      <c r="R299" s="151"/>
      <c r="S299" s="151"/>
      <c r="T299" s="742"/>
      <c r="U299" s="739"/>
      <c r="V299" s="129"/>
      <c r="W299" s="148"/>
      <c r="X299" s="163"/>
      <c r="Y299" s="163"/>
      <c r="Z299" s="163"/>
      <c r="AA299" s="163"/>
      <c r="AB299" s="163"/>
      <c r="AC299" s="163"/>
      <c r="AD299" s="163"/>
      <c r="AE299" s="163"/>
      <c r="AF299" s="111"/>
    </row>
    <row r="300" spans="2:32" s="130" customFormat="1" ht="13.5" customHeight="1">
      <c r="B300" s="129"/>
      <c r="C300" s="717"/>
      <c r="D300" s="718"/>
      <c r="E300" s="719"/>
      <c r="F300" s="724"/>
      <c r="G300" s="726"/>
      <c r="H300" s="149"/>
      <c r="I300" s="149"/>
      <c r="J300" s="149"/>
      <c r="K300" s="149"/>
      <c r="L300" s="149"/>
      <c r="M300" s="149"/>
      <c r="N300" s="149"/>
      <c r="O300" s="149"/>
      <c r="P300" s="149"/>
      <c r="Q300" s="149"/>
      <c r="R300" s="149"/>
      <c r="S300" s="149"/>
      <c r="T300" s="742"/>
      <c r="U300" s="738"/>
      <c r="V300" s="129"/>
      <c r="W300" s="148"/>
      <c r="X300" s="163"/>
      <c r="Y300" s="163"/>
      <c r="Z300" s="163"/>
      <c r="AA300" s="163"/>
      <c r="AB300" s="163"/>
      <c r="AC300" s="163"/>
      <c r="AD300" s="163"/>
      <c r="AE300" s="163"/>
      <c r="AF300" s="111"/>
    </row>
    <row r="301" spans="2:32" s="130" customFormat="1" ht="13.5" customHeight="1">
      <c r="B301" s="129"/>
      <c r="C301" s="717"/>
      <c r="D301" s="718"/>
      <c r="E301" s="719"/>
      <c r="F301" s="723"/>
      <c r="G301" s="725"/>
      <c r="H301" s="150"/>
      <c r="I301" s="150"/>
      <c r="J301" s="151"/>
      <c r="K301" s="151"/>
      <c r="L301" s="151"/>
      <c r="M301" s="151"/>
      <c r="N301" s="151"/>
      <c r="O301" s="151"/>
      <c r="P301" s="151"/>
      <c r="Q301" s="151"/>
      <c r="R301" s="151"/>
      <c r="S301" s="151"/>
      <c r="T301" s="742"/>
      <c r="U301" s="739"/>
      <c r="V301" s="129"/>
      <c r="W301" s="148"/>
      <c r="X301" s="163"/>
      <c r="Y301" s="163"/>
      <c r="Z301" s="163"/>
      <c r="AA301" s="163"/>
      <c r="AB301" s="163"/>
      <c r="AC301" s="163"/>
      <c r="AD301" s="163"/>
      <c r="AE301" s="163"/>
      <c r="AF301" s="111"/>
    </row>
    <row r="302" spans="2:32" s="130" customFormat="1" ht="13.5" customHeight="1">
      <c r="B302" s="129"/>
      <c r="C302" s="720"/>
      <c r="D302" s="721"/>
      <c r="E302" s="722"/>
      <c r="F302" s="727"/>
      <c r="G302" s="728"/>
      <c r="H302" s="149"/>
      <c r="I302" s="149"/>
      <c r="J302" s="149"/>
      <c r="K302" s="149"/>
      <c r="L302" s="149"/>
      <c r="M302" s="149"/>
      <c r="N302" s="149"/>
      <c r="O302" s="149"/>
      <c r="P302" s="149"/>
      <c r="Q302" s="149"/>
      <c r="R302" s="149"/>
      <c r="S302" s="149"/>
      <c r="T302" s="742"/>
      <c r="U302" s="740"/>
      <c r="V302" s="129"/>
      <c r="W302" s="148"/>
      <c r="X302" s="163"/>
      <c r="Y302" s="163"/>
      <c r="Z302" s="163"/>
      <c r="AA302" s="163"/>
      <c r="AB302" s="163"/>
      <c r="AC302" s="163"/>
      <c r="AD302" s="163"/>
      <c r="AE302" s="163"/>
      <c r="AF302" s="111"/>
    </row>
    <row r="303" spans="2:32" s="130" customFormat="1" ht="13.5" customHeight="1">
      <c r="B303" s="129"/>
      <c r="C303" s="714"/>
      <c r="D303" s="715"/>
      <c r="E303" s="716"/>
      <c r="F303" s="729"/>
      <c r="G303" s="730"/>
      <c r="H303" s="146"/>
      <c r="I303" s="146"/>
      <c r="J303" s="147"/>
      <c r="K303" s="147"/>
      <c r="L303" s="147"/>
      <c r="M303" s="147"/>
      <c r="N303" s="147"/>
      <c r="O303" s="147"/>
      <c r="P303" s="147"/>
      <c r="Q303" s="147"/>
      <c r="R303" s="147"/>
      <c r="S303" s="147"/>
      <c r="T303" s="742"/>
      <c r="U303" s="737"/>
      <c r="V303" s="129"/>
      <c r="W303" s="148"/>
      <c r="X303" s="163"/>
      <c r="Y303" s="163"/>
      <c r="Z303" s="163"/>
      <c r="AA303" s="163"/>
      <c r="AB303" s="163"/>
      <c r="AC303" s="163"/>
      <c r="AD303" s="163"/>
      <c r="AE303" s="163"/>
      <c r="AF303" s="111"/>
    </row>
    <row r="304" spans="2:32" s="130" customFormat="1" ht="13.5" customHeight="1">
      <c r="B304" s="129"/>
      <c r="C304" s="717"/>
      <c r="D304" s="718"/>
      <c r="E304" s="719"/>
      <c r="F304" s="724"/>
      <c r="G304" s="726"/>
      <c r="H304" s="149"/>
      <c r="I304" s="149"/>
      <c r="J304" s="149"/>
      <c r="K304" s="149"/>
      <c r="L304" s="149"/>
      <c r="M304" s="149"/>
      <c r="N304" s="149"/>
      <c r="O304" s="149"/>
      <c r="P304" s="149"/>
      <c r="Q304" s="149"/>
      <c r="R304" s="149"/>
      <c r="S304" s="149"/>
      <c r="T304" s="742"/>
      <c r="U304" s="738"/>
      <c r="V304" s="129"/>
      <c r="W304" s="148"/>
      <c r="X304" s="163"/>
      <c r="Y304" s="163"/>
      <c r="Z304" s="163"/>
      <c r="AA304" s="163"/>
      <c r="AB304" s="163"/>
      <c r="AC304" s="163"/>
      <c r="AD304" s="163"/>
      <c r="AE304" s="163"/>
      <c r="AF304" s="163"/>
    </row>
    <row r="305" spans="2:32" s="130" customFormat="1" ht="13.5" customHeight="1">
      <c r="B305" s="129"/>
      <c r="C305" s="717"/>
      <c r="D305" s="718"/>
      <c r="E305" s="719"/>
      <c r="F305" s="723"/>
      <c r="G305" s="725"/>
      <c r="H305" s="150"/>
      <c r="I305" s="150"/>
      <c r="J305" s="151"/>
      <c r="K305" s="151"/>
      <c r="L305" s="151"/>
      <c r="M305" s="151"/>
      <c r="N305" s="151"/>
      <c r="O305" s="151"/>
      <c r="P305" s="151"/>
      <c r="Q305" s="151"/>
      <c r="R305" s="151"/>
      <c r="S305" s="151"/>
      <c r="T305" s="742"/>
      <c r="U305" s="739"/>
      <c r="V305" s="129"/>
      <c r="W305" s="148"/>
      <c r="X305" s="163"/>
      <c r="Y305" s="163"/>
      <c r="Z305" s="163"/>
      <c r="AA305" s="163"/>
      <c r="AB305" s="163"/>
      <c r="AC305" s="163"/>
      <c r="AD305" s="163"/>
      <c r="AE305" s="163"/>
      <c r="AF305" s="163"/>
    </row>
    <row r="306" spans="2:32" s="130" customFormat="1" ht="13.5" customHeight="1">
      <c r="B306" s="129"/>
      <c r="C306" s="717"/>
      <c r="D306" s="718"/>
      <c r="E306" s="719"/>
      <c r="F306" s="724"/>
      <c r="G306" s="726"/>
      <c r="H306" s="149"/>
      <c r="I306" s="149"/>
      <c r="J306" s="149"/>
      <c r="K306" s="149"/>
      <c r="L306" s="149"/>
      <c r="M306" s="149"/>
      <c r="N306" s="149"/>
      <c r="O306" s="149"/>
      <c r="P306" s="149"/>
      <c r="Q306" s="149"/>
      <c r="R306" s="149"/>
      <c r="S306" s="149"/>
      <c r="T306" s="742"/>
      <c r="U306" s="738"/>
      <c r="V306" s="129"/>
      <c r="W306" s="148"/>
      <c r="X306" s="163"/>
      <c r="Y306" s="163"/>
      <c r="Z306" s="163"/>
      <c r="AA306" s="163"/>
      <c r="AB306" s="163"/>
      <c r="AC306" s="163"/>
      <c r="AD306" s="163"/>
      <c r="AE306" s="163"/>
      <c r="AF306" s="163"/>
    </row>
    <row r="307" spans="2:32" s="130" customFormat="1" ht="13.5" customHeight="1">
      <c r="B307" s="129"/>
      <c r="C307" s="717"/>
      <c r="D307" s="718"/>
      <c r="E307" s="719"/>
      <c r="F307" s="723"/>
      <c r="G307" s="725"/>
      <c r="H307" s="150"/>
      <c r="I307" s="150"/>
      <c r="J307" s="151"/>
      <c r="K307" s="151"/>
      <c r="L307" s="151"/>
      <c r="M307" s="151"/>
      <c r="N307" s="151"/>
      <c r="O307" s="151"/>
      <c r="P307" s="151"/>
      <c r="Q307" s="151"/>
      <c r="R307" s="151"/>
      <c r="S307" s="151"/>
      <c r="T307" s="742"/>
      <c r="U307" s="739"/>
      <c r="V307" s="129"/>
      <c r="W307" s="148"/>
      <c r="X307" s="163"/>
      <c r="Y307" s="163"/>
      <c r="Z307" s="163"/>
      <c r="AA307" s="163"/>
      <c r="AB307" s="163"/>
      <c r="AC307" s="163"/>
      <c r="AD307" s="163"/>
      <c r="AE307" s="163"/>
      <c r="AF307" s="163"/>
    </row>
    <row r="308" spans="2:32" s="130" customFormat="1" ht="13.5" customHeight="1">
      <c r="B308" s="129"/>
      <c r="C308" s="720"/>
      <c r="D308" s="721"/>
      <c r="E308" s="722"/>
      <c r="F308" s="727"/>
      <c r="G308" s="728"/>
      <c r="H308" s="149"/>
      <c r="I308" s="149"/>
      <c r="J308" s="149"/>
      <c r="K308" s="149"/>
      <c r="L308" s="149"/>
      <c r="M308" s="149"/>
      <c r="N308" s="149"/>
      <c r="O308" s="149"/>
      <c r="P308" s="149"/>
      <c r="Q308" s="149"/>
      <c r="R308" s="149"/>
      <c r="S308" s="149"/>
      <c r="T308" s="742"/>
      <c r="U308" s="740"/>
      <c r="V308" s="129"/>
      <c r="W308" s="148"/>
      <c r="X308" s="161"/>
      <c r="Y308" s="161"/>
      <c r="Z308" s="161"/>
      <c r="AA308" s="161"/>
      <c r="AB308" s="161"/>
      <c r="AC308" s="161"/>
      <c r="AD308" s="161"/>
      <c r="AE308" s="161"/>
      <c r="AF308" s="163"/>
    </row>
    <row r="309" spans="2:32" s="130" customFormat="1" ht="13.5" customHeight="1">
      <c r="B309" s="129"/>
      <c r="C309" s="714"/>
      <c r="D309" s="715"/>
      <c r="E309" s="716"/>
      <c r="F309" s="729"/>
      <c r="G309" s="730"/>
      <c r="H309" s="146"/>
      <c r="I309" s="146"/>
      <c r="J309" s="147"/>
      <c r="K309" s="147"/>
      <c r="L309" s="147"/>
      <c r="M309" s="147"/>
      <c r="N309" s="147"/>
      <c r="O309" s="147"/>
      <c r="P309" s="147"/>
      <c r="Q309" s="147"/>
      <c r="R309" s="147"/>
      <c r="S309" s="147"/>
      <c r="T309" s="742"/>
      <c r="U309" s="737"/>
      <c r="V309" s="129"/>
      <c r="W309" s="148"/>
      <c r="X309" s="111"/>
      <c r="Y309" s="111"/>
      <c r="Z309" s="111"/>
      <c r="AA309" s="111"/>
      <c r="AB309" s="111"/>
      <c r="AC309" s="111"/>
      <c r="AD309" s="124"/>
      <c r="AE309" s="124"/>
      <c r="AF309" s="163"/>
    </row>
    <row r="310" spans="2:32" s="130" customFormat="1" ht="13.5" customHeight="1">
      <c r="B310" s="129"/>
      <c r="C310" s="717"/>
      <c r="D310" s="718"/>
      <c r="E310" s="719"/>
      <c r="F310" s="724"/>
      <c r="G310" s="726"/>
      <c r="H310" s="149"/>
      <c r="I310" s="149"/>
      <c r="J310" s="149"/>
      <c r="K310" s="149"/>
      <c r="L310" s="149"/>
      <c r="M310" s="149"/>
      <c r="N310" s="149"/>
      <c r="O310" s="149"/>
      <c r="P310" s="149"/>
      <c r="Q310" s="149"/>
      <c r="R310" s="149"/>
      <c r="S310" s="149"/>
      <c r="T310" s="742"/>
      <c r="U310" s="738"/>
      <c r="V310" s="129"/>
      <c r="W310" s="148"/>
      <c r="X310" s="111"/>
      <c r="Y310" s="111"/>
      <c r="Z310" s="111"/>
      <c r="AA310" s="111"/>
      <c r="AB310" s="111"/>
      <c r="AC310" s="111"/>
      <c r="AD310" s="124"/>
      <c r="AE310" s="124"/>
      <c r="AF310" s="163"/>
    </row>
    <row r="311" spans="2:32" s="130" customFormat="1" ht="13.5" customHeight="1">
      <c r="B311" s="129"/>
      <c r="C311" s="717"/>
      <c r="D311" s="718"/>
      <c r="E311" s="719"/>
      <c r="F311" s="723"/>
      <c r="G311" s="725"/>
      <c r="H311" s="150"/>
      <c r="I311" s="150"/>
      <c r="J311" s="151"/>
      <c r="K311" s="151"/>
      <c r="L311" s="151"/>
      <c r="M311" s="151"/>
      <c r="N311" s="151"/>
      <c r="O311" s="151"/>
      <c r="P311" s="151"/>
      <c r="Q311" s="151"/>
      <c r="R311" s="151"/>
      <c r="S311" s="151"/>
      <c r="T311" s="742"/>
      <c r="U311" s="739"/>
      <c r="V311" s="129"/>
      <c r="W311" s="148"/>
      <c r="X311" s="111"/>
      <c r="Y311" s="111"/>
      <c r="Z311" s="111"/>
      <c r="AA311" s="111"/>
      <c r="AB311" s="111"/>
      <c r="AC311" s="111"/>
      <c r="AD311" s="124"/>
      <c r="AE311" s="124"/>
      <c r="AF311" s="163"/>
    </row>
    <row r="312" spans="2:32" s="130" customFormat="1" ht="13.5" customHeight="1">
      <c r="B312" s="129"/>
      <c r="C312" s="717"/>
      <c r="D312" s="718"/>
      <c r="E312" s="719"/>
      <c r="F312" s="724"/>
      <c r="G312" s="726"/>
      <c r="H312" s="149"/>
      <c r="I312" s="149"/>
      <c r="J312" s="149"/>
      <c r="K312" s="149"/>
      <c r="L312" s="149"/>
      <c r="M312" s="149"/>
      <c r="N312" s="149"/>
      <c r="O312" s="149"/>
      <c r="P312" s="149"/>
      <c r="Q312" s="149"/>
      <c r="R312" s="149"/>
      <c r="S312" s="149"/>
      <c r="T312" s="742"/>
      <c r="U312" s="738"/>
      <c r="V312" s="129"/>
      <c r="W312" s="148"/>
      <c r="X312" s="111"/>
      <c r="Y312" s="111"/>
      <c r="Z312" s="111"/>
      <c r="AA312" s="124"/>
      <c r="AB312" s="124"/>
      <c r="AC312" s="124"/>
      <c r="AF312" s="163"/>
    </row>
    <row r="313" spans="2:32" s="130" customFormat="1" ht="13.5" customHeight="1">
      <c r="B313" s="129"/>
      <c r="C313" s="717"/>
      <c r="D313" s="718"/>
      <c r="E313" s="719"/>
      <c r="F313" s="723"/>
      <c r="G313" s="725"/>
      <c r="H313" s="150"/>
      <c r="I313" s="150"/>
      <c r="J313" s="151"/>
      <c r="K313" s="151"/>
      <c r="L313" s="151"/>
      <c r="M313" s="151"/>
      <c r="N313" s="151"/>
      <c r="O313" s="151"/>
      <c r="P313" s="151"/>
      <c r="Q313" s="151"/>
      <c r="R313" s="151"/>
      <c r="S313" s="151"/>
      <c r="T313" s="742"/>
      <c r="U313" s="739"/>
      <c r="V313" s="129"/>
      <c r="W313" s="148"/>
      <c r="X313" s="111"/>
      <c r="Y313" s="111"/>
      <c r="Z313" s="111"/>
      <c r="AA313" s="124"/>
      <c r="AB313" s="124"/>
      <c r="AC313" s="124"/>
      <c r="AF313" s="163"/>
    </row>
    <row r="314" spans="2:32" s="130" customFormat="1" ht="13.5" customHeight="1">
      <c r="B314" s="129"/>
      <c r="C314" s="720"/>
      <c r="D314" s="721"/>
      <c r="E314" s="722"/>
      <c r="F314" s="727"/>
      <c r="G314" s="728"/>
      <c r="H314" s="149"/>
      <c r="I314" s="149"/>
      <c r="J314" s="149"/>
      <c r="K314" s="149"/>
      <c r="L314" s="149"/>
      <c r="M314" s="149"/>
      <c r="N314" s="149"/>
      <c r="O314" s="149"/>
      <c r="P314" s="149"/>
      <c r="Q314" s="149"/>
      <c r="R314" s="149"/>
      <c r="S314" s="149"/>
      <c r="T314" s="742"/>
      <c r="U314" s="740"/>
      <c r="V314" s="129"/>
      <c r="W314" s="148"/>
      <c r="X314" s="111"/>
      <c r="Y314" s="111"/>
      <c r="Z314" s="111"/>
      <c r="AA314" s="111"/>
      <c r="AB314" s="111"/>
      <c r="AC314" s="111"/>
      <c r="AD314" s="111"/>
      <c r="AE314" s="111"/>
      <c r="AF314" s="161"/>
    </row>
    <row r="315" spans="2:32" s="130" customFormat="1" ht="13.5" customHeight="1">
      <c r="B315" s="129"/>
      <c r="C315" s="714"/>
      <c r="D315" s="715"/>
      <c r="E315" s="716"/>
      <c r="F315" s="729"/>
      <c r="G315" s="730"/>
      <c r="H315" s="146"/>
      <c r="I315" s="146"/>
      <c r="J315" s="147"/>
      <c r="K315" s="147"/>
      <c r="L315" s="147"/>
      <c r="M315" s="147"/>
      <c r="N315" s="147"/>
      <c r="O315" s="147"/>
      <c r="P315" s="147"/>
      <c r="Q315" s="147"/>
      <c r="R315" s="147"/>
      <c r="S315" s="147"/>
      <c r="T315" s="742"/>
      <c r="U315" s="737"/>
      <c r="V315" s="129"/>
      <c r="W315" s="148"/>
      <c r="X315" s="148"/>
      <c r="Y315" s="148"/>
      <c r="Z315" s="148"/>
      <c r="AF315" s="111"/>
    </row>
    <row r="316" spans="2:32" s="130" customFormat="1" ht="13.5" customHeight="1">
      <c r="B316" s="129"/>
      <c r="C316" s="717"/>
      <c r="D316" s="718"/>
      <c r="E316" s="719"/>
      <c r="F316" s="724"/>
      <c r="G316" s="726"/>
      <c r="H316" s="149"/>
      <c r="I316" s="149"/>
      <c r="J316" s="149"/>
      <c r="K316" s="149"/>
      <c r="L316" s="149"/>
      <c r="M316" s="149"/>
      <c r="N316" s="149"/>
      <c r="O316" s="149"/>
      <c r="P316" s="149"/>
      <c r="Q316" s="149"/>
      <c r="R316" s="149"/>
      <c r="S316" s="149"/>
      <c r="T316" s="742"/>
      <c r="U316" s="738"/>
      <c r="V316" s="129"/>
      <c r="W316" s="148"/>
      <c r="X316" s="148"/>
      <c r="Y316" s="148"/>
      <c r="Z316" s="148"/>
      <c r="AF316" s="111"/>
    </row>
    <row r="317" spans="2:32" s="130" customFormat="1" ht="13.5" customHeight="1">
      <c r="B317" s="129"/>
      <c r="C317" s="717"/>
      <c r="D317" s="718"/>
      <c r="E317" s="719"/>
      <c r="F317" s="723"/>
      <c r="G317" s="725"/>
      <c r="H317" s="150"/>
      <c r="I317" s="150"/>
      <c r="J317" s="151"/>
      <c r="K317" s="151"/>
      <c r="L317" s="151"/>
      <c r="M317" s="151"/>
      <c r="N317" s="151"/>
      <c r="O317" s="151"/>
      <c r="P317" s="151"/>
      <c r="Q317" s="151"/>
      <c r="R317" s="151"/>
      <c r="S317" s="151"/>
      <c r="T317" s="742"/>
      <c r="U317" s="739"/>
      <c r="V317" s="129"/>
      <c r="W317" s="148"/>
      <c r="X317" s="148"/>
      <c r="Y317" s="148"/>
      <c r="Z317" s="148"/>
      <c r="AF317" s="111"/>
    </row>
    <row r="318" spans="2:32" s="130" customFormat="1" ht="13.5" customHeight="1">
      <c r="B318" s="129"/>
      <c r="C318" s="717"/>
      <c r="D318" s="718"/>
      <c r="E318" s="719"/>
      <c r="F318" s="724"/>
      <c r="G318" s="726"/>
      <c r="H318" s="149"/>
      <c r="I318" s="149"/>
      <c r="J318" s="149"/>
      <c r="K318" s="149"/>
      <c r="L318" s="149"/>
      <c r="M318" s="149"/>
      <c r="N318" s="149"/>
      <c r="O318" s="149"/>
      <c r="P318" s="149"/>
      <c r="Q318" s="149"/>
      <c r="R318" s="149"/>
      <c r="S318" s="149"/>
      <c r="T318" s="742"/>
      <c r="U318" s="738"/>
      <c r="V318" s="129"/>
      <c r="W318" s="148"/>
      <c r="X318" s="148"/>
      <c r="Y318" s="148"/>
      <c r="Z318" s="148"/>
      <c r="AF318" s="124"/>
    </row>
    <row r="319" spans="2:32" s="130" customFormat="1" ht="13.5" customHeight="1">
      <c r="B319" s="129"/>
      <c r="C319" s="717"/>
      <c r="D319" s="718"/>
      <c r="E319" s="719"/>
      <c r="F319" s="723"/>
      <c r="G319" s="725"/>
      <c r="H319" s="150"/>
      <c r="I319" s="150"/>
      <c r="J319" s="151"/>
      <c r="K319" s="151"/>
      <c r="L319" s="151"/>
      <c r="M319" s="151"/>
      <c r="N319" s="151"/>
      <c r="O319" s="151"/>
      <c r="P319" s="151"/>
      <c r="Q319" s="151"/>
      <c r="R319" s="151"/>
      <c r="S319" s="151"/>
      <c r="T319" s="742"/>
      <c r="U319" s="739"/>
      <c r="V319" s="129"/>
      <c r="W319" s="148"/>
      <c r="X319" s="148"/>
      <c r="Y319" s="148"/>
      <c r="Z319" s="148"/>
      <c r="AF319" s="124"/>
    </row>
    <row r="320" spans="2:32" s="130" customFormat="1" ht="13.5" customHeight="1">
      <c r="B320" s="129"/>
      <c r="C320" s="720"/>
      <c r="D320" s="721"/>
      <c r="E320" s="722"/>
      <c r="F320" s="727"/>
      <c r="G320" s="728"/>
      <c r="H320" s="149"/>
      <c r="I320" s="149"/>
      <c r="J320" s="149"/>
      <c r="K320" s="149"/>
      <c r="L320" s="149"/>
      <c r="M320" s="149"/>
      <c r="N320" s="149"/>
      <c r="O320" s="149"/>
      <c r="P320" s="149"/>
      <c r="Q320" s="149"/>
      <c r="R320" s="149"/>
      <c r="S320" s="149"/>
      <c r="T320" s="742"/>
      <c r="U320" s="740"/>
      <c r="V320" s="129"/>
      <c r="W320" s="148"/>
      <c r="X320" s="148"/>
      <c r="Y320" s="148"/>
      <c r="Z320" s="148"/>
      <c r="AF320" s="124"/>
    </row>
    <row r="321" spans="2:32" s="130" customFormat="1" ht="13.5" customHeight="1">
      <c r="B321" s="129"/>
      <c r="C321" s="714"/>
      <c r="D321" s="715"/>
      <c r="E321" s="716"/>
      <c r="F321" s="729"/>
      <c r="G321" s="730"/>
      <c r="H321" s="146"/>
      <c r="I321" s="146"/>
      <c r="J321" s="147"/>
      <c r="K321" s="147"/>
      <c r="L321" s="147"/>
      <c r="M321" s="147"/>
      <c r="N321" s="147"/>
      <c r="O321" s="147"/>
      <c r="P321" s="147"/>
      <c r="Q321" s="147"/>
      <c r="R321" s="147"/>
      <c r="S321" s="147"/>
      <c r="T321" s="742"/>
      <c r="U321" s="737"/>
      <c r="V321" s="129"/>
      <c r="W321" s="148"/>
      <c r="X321" s="148"/>
      <c r="Y321" s="148"/>
      <c r="Z321" s="148"/>
      <c r="AD321" s="148"/>
      <c r="AE321" s="148"/>
    </row>
    <row r="322" spans="2:32" s="130" customFormat="1" ht="13.5" customHeight="1">
      <c r="B322" s="129"/>
      <c r="C322" s="717"/>
      <c r="D322" s="718"/>
      <c r="E322" s="719"/>
      <c r="F322" s="724"/>
      <c r="G322" s="726"/>
      <c r="H322" s="149"/>
      <c r="I322" s="149"/>
      <c r="J322" s="149"/>
      <c r="K322" s="149"/>
      <c r="L322" s="149"/>
      <c r="M322" s="149"/>
      <c r="N322" s="149"/>
      <c r="O322" s="149"/>
      <c r="P322" s="149"/>
      <c r="Q322" s="149"/>
      <c r="R322" s="149"/>
      <c r="S322" s="149"/>
      <c r="T322" s="742"/>
      <c r="U322" s="738"/>
      <c r="V322" s="129"/>
      <c r="W322" s="148"/>
      <c r="X322" s="148"/>
      <c r="Y322" s="148"/>
      <c r="Z322" s="148"/>
      <c r="AD322" s="148"/>
      <c r="AE322" s="148"/>
    </row>
    <row r="323" spans="2:32" s="130" customFormat="1" ht="13.5" customHeight="1">
      <c r="B323" s="129"/>
      <c r="C323" s="717"/>
      <c r="D323" s="718"/>
      <c r="E323" s="719"/>
      <c r="F323" s="723"/>
      <c r="G323" s="725"/>
      <c r="H323" s="150"/>
      <c r="I323" s="150"/>
      <c r="J323" s="151"/>
      <c r="K323" s="151"/>
      <c r="L323" s="151"/>
      <c r="M323" s="151"/>
      <c r="N323" s="151"/>
      <c r="O323" s="151"/>
      <c r="P323" s="151"/>
      <c r="Q323" s="151"/>
      <c r="R323" s="151"/>
      <c r="S323" s="151"/>
      <c r="T323" s="742"/>
      <c r="U323" s="739"/>
      <c r="V323" s="129"/>
      <c r="W323" s="148"/>
      <c r="X323" s="148"/>
      <c r="Y323" s="148"/>
      <c r="Z323" s="148"/>
      <c r="AD323" s="148"/>
      <c r="AE323" s="148"/>
    </row>
    <row r="324" spans="2:32" s="130" customFormat="1" ht="13.5" customHeight="1">
      <c r="B324" s="129"/>
      <c r="C324" s="717"/>
      <c r="D324" s="718"/>
      <c r="E324" s="719"/>
      <c r="F324" s="724"/>
      <c r="G324" s="726"/>
      <c r="H324" s="149"/>
      <c r="I324" s="149"/>
      <c r="J324" s="149"/>
      <c r="K324" s="149"/>
      <c r="L324" s="149"/>
      <c r="M324" s="149"/>
      <c r="N324" s="149"/>
      <c r="O324" s="149"/>
      <c r="P324" s="149"/>
      <c r="Q324" s="149"/>
      <c r="R324" s="149"/>
      <c r="S324" s="149"/>
      <c r="T324" s="742"/>
      <c r="U324" s="738"/>
      <c r="V324" s="129"/>
      <c r="W324" s="148"/>
      <c r="X324" s="148"/>
      <c r="Y324" s="148"/>
      <c r="Z324" s="148"/>
      <c r="AA324" s="148"/>
      <c r="AB324" s="148"/>
      <c r="AC324" s="148"/>
      <c r="AD324" s="148"/>
      <c r="AE324" s="148"/>
    </row>
    <row r="325" spans="2:32" s="130" customFormat="1" ht="13.5" customHeight="1">
      <c r="B325" s="129"/>
      <c r="C325" s="717"/>
      <c r="D325" s="718"/>
      <c r="E325" s="719"/>
      <c r="F325" s="723"/>
      <c r="G325" s="725"/>
      <c r="H325" s="150"/>
      <c r="I325" s="150"/>
      <c r="J325" s="151"/>
      <c r="K325" s="151"/>
      <c r="L325" s="151"/>
      <c r="M325" s="151"/>
      <c r="N325" s="151"/>
      <c r="O325" s="151"/>
      <c r="P325" s="151"/>
      <c r="Q325" s="151"/>
      <c r="R325" s="151"/>
      <c r="S325" s="151"/>
      <c r="T325" s="742"/>
      <c r="U325" s="739"/>
      <c r="V325" s="129"/>
      <c r="W325" s="148"/>
      <c r="X325" s="148"/>
      <c r="Y325" s="148"/>
      <c r="Z325" s="148"/>
      <c r="AA325" s="148"/>
      <c r="AB325" s="148"/>
      <c r="AC325" s="148"/>
      <c r="AD325" s="148"/>
      <c r="AE325" s="148"/>
    </row>
    <row r="326" spans="2:32" s="130" customFormat="1" ht="13.5" customHeight="1">
      <c r="B326" s="129"/>
      <c r="C326" s="720"/>
      <c r="D326" s="721"/>
      <c r="E326" s="722"/>
      <c r="F326" s="727"/>
      <c r="G326" s="728"/>
      <c r="H326" s="152"/>
      <c r="I326" s="152"/>
      <c r="J326" s="152"/>
      <c r="K326" s="152"/>
      <c r="L326" s="152"/>
      <c r="M326" s="152"/>
      <c r="N326" s="152"/>
      <c r="O326" s="152"/>
      <c r="P326" s="152"/>
      <c r="Q326" s="152"/>
      <c r="R326" s="152"/>
      <c r="S326" s="152"/>
      <c r="T326" s="742"/>
      <c r="U326" s="740"/>
      <c r="V326" s="129"/>
      <c r="W326" s="148"/>
      <c r="X326" s="148"/>
      <c r="Y326" s="148"/>
      <c r="Z326" s="148"/>
      <c r="AA326" s="148"/>
      <c r="AB326" s="148"/>
      <c r="AC326" s="148"/>
      <c r="AD326" s="148"/>
      <c r="AE326" s="148"/>
    </row>
    <row r="327" spans="2:32" ht="13.5" customHeight="1">
      <c r="B327" s="108"/>
      <c r="C327" s="743" t="s">
        <v>86</v>
      </c>
      <c r="D327" s="746" t="s">
        <v>220</v>
      </c>
      <c r="E327" s="747"/>
      <c r="F327" s="747"/>
      <c r="G327" s="748"/>
      <c r="H327" s="153"/>
      <c r="I327" s="153"/>
      <c r="J327" s="153"/>
      <c r="K327" s="153"/>
      <c r="L327" s="153"/>
      <c r="M327" s="153"/>
      <c r="N327" s="153"/>
      <c r="O327" s="153"/>
      <c r="P327" s="153"/>
      <c r="Q327" s="153"/>
      <c r="R327" s="153"/>
      <c r="S327" s="153"/>
      <c r="T327" s="749"/>
      <c r="U327" s="749"/>
      <c r="V327" s="108"/>
      <c r="X327" s="148"/>
      <c r="Y327" s="148"/>
      <c r="Z327" s="148"/>
      <c r="AA327" s="148"/>
      <c r="AB327" s="148"/>
      <c r="AC327" s="148"/>
      <c r="AD327" s="148"/>
      <c r="AE327" s="148"/>
      <c r="AF327" s="130"/>
    </row>
    <row r="328" spans="2:32" ht="13.5" customHeight="1">
      <c r="B328" s="108"/>
      <c r="C328" s="744"/>
      <c r="D328" s="746" t="s">
        <v>221</v>
      </c>
      <c r="E328" s="747"/>
      <c r="F328" s="747"/>
      <c r="G328" s="748"/>
      <c r="H328" s="154"/>
      <c r="I328" s="154"/>
      <c r="J328" s="154"/>
      <c r="K328" s="154"/>
      <c r="L328" s="154"/>
      <c r="M328" s="154"/>
      <c r="N328" s="154"/>
      <c r="O328" s="154"/>
      <c r="P328" s="154"/>
      <c r="Q328" s="154"/>
      <c r="R328" s="154"/>
      <c r="S328" s="154"/>
      <c r="T328" s="750"/>
      <c r="U328" s="750"/>
      <c r="V328" s="108"/>
      <c r="X328" s="148"/>
      <c r="Y328" s="148"/>
      <c r="Z328" s="148"/>
      <c r="AA328" s="148"/>
      <c r="AB328" s="148"/>
      <c r="AC328" s="148"/>
      <c r="AD328" s="148"/>
      <c r="AE328" s="148"/>
      <c r="AF328" s="130"/>
    </row>
    <row r="329" spans="2:32" ht="13.5" customHeight="1">
      <c r="B329" s="108"/>
      <c r="C329" s="744"/>
      <c r="D329" s="746" t="s">
        <v>222</v>
      </c>
      <c r="E329" s="747"/>
      <c r="F329" s="748"/>
      <c r="G329" s="155" t="s">
        <v>79</v>
      </c>
      <c r="H329" s="156" t="str">
        <f>IF(COUNT(H327)=0,"",ROUND(SUM(H327:H328),#REF!))</f>
        <v/>
      </c>
      <c r="I329" s="156" t="str">
        <f>IF(COUNT(I327)=0,"",ROUND(SUM(I327:I328),#REF!))</f>
        <v/>
      </c>
      <c r="J329" s="156" t="str">
        <f>IF(COUNT(J327)=0,"",ROUND(SUM(J327:J328),#REF!))</f>
        <v/>
      </c>
      <c r="K329" s="156" t="str">
        <f>IF(COUNT(K327)=0,"",ROUND(SUM(K327:K328),#REF!))</f>
        <v/>
      </c>
      <c r="L329" s="156" t="str">
        <f>IF(COUNT(L327)=0,"",ROUND(SUM(L327:L328),#REF!))</f>
        <v/>
      </c>
      <c r="M329" s="156" t="str">
        <f>IF(COUNT(M327)=0,"",ROUND(SUM(M327:M328),#REF!))</f>
        <v/>
      </c>
      <c r="N329" s="156" t="str">
        <f>IF(COUNT(N327)=0,"",ROUND(SUM(N327:N328),#REF!))</f>
        <v/>
      </c>
      <c r="O329" s="156" t="str">
        <f>IF(COUNT(O327)=0,"",ROUND(SUM(O327:O328),#REF!))</f>
        <v/>
      </c>
      <c r="P329" s="156" t="str">
        <f>IF(COUNT(P327)=0,"",ROUND(SUM(P327:P328),#REF!))</f>
        <v/>
      </c>
      <c r="Q329" s="156" t="str">
        <f>IF(COUNT(Q327)=0,"",ROUND(SUM(Q327:Q328),#REF!))</f>
        <v/>
      </c>
      <c r="R329" s="156" t="str">
        <f>IF(COUNT(R327)=0,"",ROUND(SUM(R327:R328),#REF!))</f>
        <v/>
      </c>
      <c r="S329" s="156" t="str">
        <f>IF(COUNT(S327)=0,"",ROUND(SUM(S327:S328),#REF!))</f>
        <v/>
      </c>
      <c r="T329" s="751"/>
      <c r="U329" s="750"/>
      <c r="V329" s="108"/>
      <c r="W329" s="120"/>
      <c r="X329" s="148"/>
      <c r="Y329" s="148"/>
      <c r="Z329" s="148"/>
      <c r="AA329" s="148"/>
      <c r="AB329" s="148"/>
      <c r="AC329" s="148"/>
      <c r="AD329" s="148"/>
      <c r="AE329" s="148"/>
      <c r="AF329" s="130"/>
    </row>
    <row r="330" spans="2:32" ht="13.5" customHeight="1">
      <c r="B330" s="108"/>
      <c r="C330" s="745"/>
      <c r="D330" s="752" t="s">
        <v>249</v>
      </c>
      <c r="E330" s="753"/>
      <c r="F330" s="754"/>
      <c r="G330" s="233" t="s">
        <v>79</v>
      </c>
      <c r="H330" s="154"/>
      <c r="I330" s="154"/>
      <c r="J330" s="154"/>
      <c r="K330" s="154"/>
      <c r="L330" s="154"/>
      <c r="M330" s="154"/>
      <c r="N330" s="154"/>
      <c r="O330" s="154"/>
      <c r="P330" s="154"/>
      <c r="Q330" s="154"/>
      <c r="R330" s="154"/>
      <c r="S330" s="154"/>
      <c r="T330" s="203" t="str">
        <f>IF(COUNT(H330:S330)=0,"",SUMPRODUCT(ROUND(H330:S330,#REF!)))</f>
        <v/>
      </c>
      <c r="U330" s="751"/>
      <c r="V330" s="108"/>
      <c r="X330" s="148"/>
      <c r="Y330" s="148"/>
      <c r="Z330" s="148"/>
      <c r="AA330" s="148"/>
      <c r="AB330" s="148"/>
      <c r="AC330" s="148"/>
      <c r="AD330" s="148"/>
      <c r="AE330" s="148"/>
      <c r="AF330" s="148"/>
    </row>
    <row r="331" spans="2:32" s="134" customFormat="1" ht="13.5" customHeight="1">
      <c r="B331" s="131"/>
      <c r="C331" s="132" t="s">
        <v>70</v>
      </c>
      <c r="D331" s="132"/>
      <c r="E331" s="132"/>
      <c r="F331" s="132"/>
      <c r="G331" s="132"/>
      <c r="H331" s="132"/>
      <c r="I331" s="132"/>
      <c r="J331" s="132"/>
      <c r="K331" s="132"/>
      <c r="L331" s="132"/>
      <c r="M331" s="132"/>
      <c r="N331" s="132"/>
      <c r="O331" s="132"/>
      <c r="P331" s="132"/>
      <c r="Q331" s="132"/>
      <c r="R331" s="132"/>
      <c r="S331" s="132"/>
      <c r="T331" s="132"/>
      <c r="U331" s="133"/>
      <c r="V331" s="131"/>
      <c r="W331" s="111"/>
      <c r="X331" s="148"/>
      <c r="Y331" s="148"/>
      <c r="Z331" s="148"/>
      <c r="AA331" s="148"/>
      <c r="AB331" s="148"/>
      <c r="AC331" s="148"/>
      <c r="AD331" s="148"/>
      <c r="AE331" s="148"/>
      <c r="AF331" s="148"/>
    </row>
    <row r="332" spans="2:32" s="134" customFormat="1" ht="13.5" customHeight="1">
      <c r="B332" s="131"/>
      <c r="C332" s="135"/>
      <c r="D332" s="135"/>
      <c r="E332" s="135"/>
      <c r="F332" s="135"/>
      <c r="G332" s="135"/>
      <c r="H332" s="135"/>
      <c r="I332" s="135"/>
      <c r="J332" s="135"/>
      <c r="K332" s="135"/>
      <c r="L332" s="135"/>
      <c r="M332" s="135"/>
      <c r="N332" s="135"/>
      <c r="O332" s="135"/>
      <c r="P332" s="135"/>
      <c r="Q332" s="135"/>
      <c r="R332" s="135"/>
      <c r="S332" s="135"/>
      <c r="T332" s="135"/>
      <c r="U332" s="136"/>
      <c r="V332" s="131"/>
      <c r="W332" s="163"/>
      <c r="X332" s="148"/>
      <c r="Y332" s="148"/>
      <c r="Z332" s="148"/>
      <c r="AA332" s="148"/>
      <c r="AB332" s="148"/>
      <c r="AC332" s="148"/>
      <c r="AD332" s="148"/>
      <c r="AE332" s="148"/>
      <c r="AF332" s="148"/>
    </row>
    <row r="333" spans="2:32" s="134" customFormat="1" ht="13.5" customHeight="1">
      <c r="B333" s="131"/>
      <c r="C333" s="135"/>
      <c r="D333" s="135"/>
      <c r="E333" s="135"/>
      <c r="F333" s="135"/>
      <c r="G333" s="135"/>
      <c r="H333" s="135"/>
      <c r="I333" s="135"/>
      <c r="J333" s="135"/>
      <c r="K333" s="135"/>
      <c r="L333" s="135"/>
      <c r="M333" s="135"/>
      <c r="N333" s="135"/>
      <c r="O333" s="135"/>
      <c r="P333" s="135"/>
      <c r="Q333" s="135"/>
      <c r="R333" s="135"/>
      <c r="S333" s="135"/>
      <c r="T333" s="135"/>
      <c r="U333" s="136"/>
      <c r="V333" s="131"/>
      <c r="W333" s="163"/>
      <c r="X333" s="148"/>
      <c r="Y333" s="148"/>
      <c r="Z333" s="148"/>
      <c r="AA333" s="148"/>
      <c r="AB333" s="148"/>
      <c r="AC333" s="148"/>
      <c r="AD333" s="148"/>
      <c r="AE333" s="148"/>
      <c r="AF333" s="148"/>
    </row>
    <row r="334" spans="2:32" s="134" customFormat="1" ht="13.5" customHeight="1">
      <c r="B334" s="131"/>
      <c r="C334" s="135"/>
      <c r="D334" s="135"/>
      <c r="E334" s="135"/>
      <c r="F334" s="135"/>
      <c r="G334" s="135"/>
      <c r="H334" s="135"/>
      <c r="I334" s="135"/>
      <c r="J334" s="135"/>
      <c r="K334" s="135"/>
      <c r="L334" s="135"/>
      <c r="M334" s="135"/>
      <c r="N334" s="135"/>
      <c r="O334" s="135"/>
      <c r="P334" s="135"/>
      <c r="Q334" s="135"/>
      <c r="R334" s="135"/>
      <c r="S334" s="135"/>
      <c r="T334" s="135"/>
      <c r="U334" s="136"/>
      <c r="V334" s="131"/>
      <c r="W334" s="163"/>
      <c r="X334" s="148"/>
      <c r="Y334" s="148"/>
      <c r="Z334" s="148"/>
      <c r="AA334" s="148"/>
      <c r="AB334" s="148"/>
      <c r="AC334" s="148"/>
      <c r="AD334" s="148"/>
      <c r="AE334" s="148"/>
      <c r="AF334" s="148"/>
    </row>
    <row r="335" spans="2:32" s="134" customFormat="1" ht="13.5" customHeight="1">
      <c r="B335" s="131"/>
      <c r="C335" s="135"/>
      <c r="D335" s="135"/>
      <c r="E335" s="135"/>
      <c r="F335" s="135"/>
      <c r="G335" s="135"/>
      <c r="H335" s="135"/>
      <c r="I335" s="135"/>
      <c r="J335" s="135"/>
      <c r="K335" s="135"/>
      <c r="L335" s="135"/>
      <c r="M335" s="135"/>
      <c r="N335" s="135"/>
      <c r="O335" s="135"/>
      <c r="P335" s="135"/>
      <c r="Q335" s="135"/>
      <c r="R335" s="135"/>
      <c r="S335" s="135"/>
      <c r="T335" s="135"/>
      <c r="U335" s="136"/>
      <c r="V335" s="131"/>
      <c r="W335" s="163"/>
      <c r="X335" s="148"/>
      <c r="Y335" s="148"/>
      <c r="Z335" s="148"/>
      <c r="AA335" s="148"/>
      <c r="AB335" s="148"/>
      <c r="AC335" s="148"/>
      <c r="AD335" s="148"/>
      <c r="AE335" s="148"/>
      <c r="AF335" s="148"/>
    </row>
    <row r="336" spans="2:32" s="134" customFormat="1" ht="13.5" customHeight="1">
      <c r="B336" s="131"/>
      <c r="C336" s="135"/>
      <c r="D336" s="135"/>
      <c r="E336" s="135"/>
      <c r="F336" s="135"/>
      <c r="G336" s="135"/>
      <c r="H336" s="135"/>
      <c r="I336" s="135"/>
      <c r="J336" s="135"/>
      <c r="K336" s="135"/>
      <c r="L336" s="135"/>
      <c r="M336" s="135"/>
      <c r="N336" s="135"/>
      <c r="O336" s="135"/>
      <c r="P336" s="135"/>
      <c r="Q336" s="135"/>
      <c r="R336" s="135"/>
      <c r="S336" s="135"/>
      <c r="T336" s="135"/>
      <c r="U336" s="136"/>
      <c r="V336" s="131"/>
      <c r="W336" s="163"/>
      <c r="X336" s="148"/>
      <c r="Y336" s="148"/>
      <c r="Z336" s="148"/>
      <c r="AA336" s="148"/>
      <c r="AB336" s="148"/>
      <c r="AC336" s="148"/>
      <c r="AD336" s="148"/>
      <c r="AE336" s="148"/>
      <c r="AF336" s="148"/>
    </row>
    <row r="337" spans="2:32" s="134" customFormat="1" ht="13.5" customHeight="1">
      <c r="B337" s="131"/>
      <c r="C337" s="135"/>
      <c r="D337" s="135"/>
      <c r="E337" s="135"/>
      <c r="F337" s="135"/>
      <c r="G337" s="135"/>
      <c r="H337" s="135"/>
      <c r="I337" s="135"/>
      <c r="J337" s="135"/>
      <c r="K337" s="135"/>
      <c r="L337" s="135"/>
      <c r="M337" s="135"/>
      <c r="N337" s="135"/>
      <c r="O337" s="135"/>
      <c r="P337" s="135"/>
      <c r="Q337" s="135"/>
      <c r="R337" s="135"/>
      <c r="S337" s="135"/>
      <c r="T337" s="135"/>
      <c r="U337" s="136"/>
      <c r="V337" s="131"/>
      <c r="W337" s="163"/>
      <c r="X337" s="148"/>
      <c r="Y337" s="148"/>
      <c r="Z337" s="148"/>
      <c r="AA337" s="148"/>
      <c r="AB337" s="148"/>
      <c r="AC337" s="148"/>
      <c r="AD337" s="148"/>
      <c r="AE337" s="148"/>
      <c r="AF337" s="148"/>
    </row>
    <row r="338" spans="2:32" s="131" customFormat="1" ht="13.5" customHeight="1">
      <c r="C338" s="339"/>
      <c r="D338" s="339"/>
      <c r="E338" s="339"/>
      <c r="F338" s="339"/>
      <c r="G338" s="339"/>
      <c r="H338" s="339"/>
      <c r="I338" s="339"/>
      <c r="J338" s="339"/>
      <c r="K338" s="339"/>
      <c r="L338" s="339"/>
      <c r="M338" s="339"/>
      <c r="N338" s="339"/>
      <c r="O338" s="339"/>
      <c r="P338" s="339"/>
      <c r="Q338" s="339"/>
      <c r="R338" s="339"/>
      <c r="S338" s="339"/>
      <c r="T338" s="339"/>
      <c r="U338" s="340"/>
      <c r="W338" s="163"/>
      <c r="X338" s="148"/>
      <c r="Y338" s="148"/>
      <c r="Z338" s="148"/>
      <c r="AA338" s="148"/>
      <c r="AB338" s="148"/>
      <c r="AC338" s="148"/>
      <c r="AD338" s="148"/>
      <c r="AE338" s="148"/>
      <c r="AF338" s="148"/>
    </row>
    <row r="339" spans="2:32" s="124" customFormat="1" ht="13.5" customHeight="1">
      <c r="B339" s="123"/>
      <c r="C339" s="109" t="s">
        <v>31</v>
      </c>
      <c r="D339" s="109"/>
      <c r="E339" s="109"/>
      <c r="F339" s="109"/>
      <c r="G339" s="109"/>
      <c r="H339" s="38"/>
      <c r="I339" s="123"/>
      <c r="J339" s="123"/>
      <c r="K339" s="123"/>
      <c r="L339" s="123"/>
      <c r="M339" s="123"/>
      <c r="N339" s="123"/>
      <c r="O339" s="123"/>
      <c r="P339" s="123"/>
      <c r="Q339" s="123"/>
      <c r="R339" s="123"/>
      <c r="S339" s="123"/>
      <c r="T339" s="123"/>
      <c r="U339" s="123"/>
      <c r="V339" s="123"/>
      <c r="W339" s="163"/>
      <c r="X339" s="148"/>
      <c r="Y339" s="148"/>
      <c r="Z339" s="148"/>
      <c r="AA339" s="148"/>
      <c r="AB339" s="148"/>
      <c r="AC339" s="148"/>
      <c r="AD339" s="148"/>
      <c r="AE339" s="148"/>
      <c r="AF339" s="148"/>
    </row>
    <row r="340" spans="2:32" s="124" customFormat="1" ht="13.5" customHeight="1">
      <c r="B340" s="123"/>
      <c r="C340" s="112" t="s">
        <v>550</v>
      </c>
      <c r="D340" s="112"/>
      <c r="E340" s="112"/>
      <c r="F340" s="112"/>
      <c r="G340" s="480" t="e">
        <f>G292</f>
        <v>#REF!</v>
      </c>
      <c r="H340" s="112"/>
      <c r="I340" s="123"/>
      <c r="J340" s="123"/>
      <c r="K340" s="123"/>
      <c r="L340" s="123"/>
      <c r="M340" s="123"/>
      <c r="N340" s="123"/>
      <c r="O340" s="123"/>
      <c r="P340" s="123"/>
      <c r="Q340" s="123"/>
      <c r="R340" s="123"/>
      <c r="S340" s="123"/>
      <c r="T340" s="123"/>
      <c r="U340" s="123"/>
      <c r="V340" s="123"/>
      <c r="W340" s="163"/>
      <c r="X340" s="148"/>
      <c r="Y340" s="148"/>
      <c r="Z340" s="148"/>
      <c r="AA340" s="148"/>
      <c r="AB340" s="148"/>
      <c r="AC340" s="148"/>
      <c r="AD340" s="148"/>
      <c r="AE340" s="148"/>
      <c r="AF340" s="148"/>
    </row>
    <row r="341" spans="2:32" s="124" customFormat="1" ht="13.5" customHeight="1">
      <c r="B341" s="123"/>
      <c r="C341" s="116" t="s">
        <v>8</v>
      </c>
      <c r="D341" s="123"/>
      <c r="E341" s="125" t="s">
        <v>129</v>
      </c>
      <c r="F341" s="125"/>
      <c r="G341" s="125"/>
      <c r="H341" s="123"/>
      <c r="I341" s="123"/>
      <c r="J341" s="123"/>
      <c r="K341" s="123"/>
      <c r="L341" s="123"/>
      <c r="M341" s="123"/>
      <c r="N341" s="123"/>
      <c r="O341" s="123"/>
      <c r="P341" s="123"/>
      <c r="Q341" s="123"/>
      <c r="R341" s="126"/>
      <c r="S341" s="123"/>
      <c r="T341" s="126"/>
      <c r="U341" s="123"/>
      <c r="V341" s="123"/>
      <c r="W341" s="111"/>
      <c r="X341" s="148"/>
      <c r="Y341" s="148"/>
      <c r="Z341" s="148"/>
      <c r="AA341" s="148"/>
      <c r="AB341" s="148"/>
      <c r="AC341" s="148"/>
      <c r="AD341" s="111"/>
      <c r="AE341" s="111"/>
      <c r="AF341" s="148"/>
    </row>
    <row r="342" spans="2:32" s="124" customFormat="1" ht="13.5" customHeight="1">
      <c r="B342" s="123"/>
      <c r="C342" s="705" t="s">
        <v>33</v>
      </c>
      <c r="D342" s="706"/>
      <c r="E342" s="707"/>
      <c r="F342" s="731" t="s">
        <v>551</v>
      </c>
      <c r="G342" s="731" t="s">
        <v>219</v>
      </c>
      <c r="H342" s="117" t="s">
        <v>34</v>
      </c>
      <c r="I342" s="118"/>
      <c r="J342" s="118"/>
      <c r="K342" s="118"/>
      <c r="L342" s="118"/>
      <c r="M342" s="119"/>
      <c r="N342" s="144" t="s">
        <v>35</v>
      </c>
      <c r="O342" s="118"/>
      <c r="P342" s="118"/>
      <c r="Q342" s="118"/>
      <c r="R342" s="118"/>
      <c r="S342" s="119"/>
      <c r="T342" s="734" t="s">
        <v>77</v>
      </c>
      <c r="U342" s="734" t="s">
        <v>78</v>
      </c>
      <c r="V342" s="123"/>
      <c r="W342" s="88" t="s">
        <v>25</v>
      </c>
      <c r="X342" s="111"/>
      <c r="Y342" s="111"/>
      <c r="Z342" s="111"/>
      <c r="AA342" s="128" t="str">
        <f>IF(COUNT(H345:U378)&gt;0,"○","")</f>
        <v/>
      </c>
      <c r="AB342" s="120" t="s">
        <v>158</v>
      </c>
      <c r="AD342" s="130"/>
      <c r="AE342" s="130"/>
      <c r="AF342" s="148"/>
    </row>
    <row r="343" spans="2:32" s="124" customFormat="1" ht="13.5" customHeight="1">
      <c r="B343" s="123"/>
      <c r="C343" s="708"/>
      <c r="D343" s="709"/>
      <c r="E343" s="710"/>
      <c r="F343" s="732"/>
      <c r="G343" s="732"/>
      <c r="H343" s="4" t="s">
        <v>13</v>
      </c>
      <c r="I343" s="4" t="s">
        <v>14</v>
      </c>
      <c r="J343" s="4" t="s">
        <v>15</v>
      </c>
      <c r="K343" s="4" t="s">
        <v>16</v>
      </c>
      <c r="L343" s="4" t="s">
        <v>17</v>
      </c>
      <c r="M343" s="4" t="s">
        <v>18</v>
      </c>
      <c r="N343" s="4" t="s">
        <v>19</v>
      </c>
      <c r="O343" s="4" t="s">
        <v>20</v>
      </c>
      <c r="P343" s="4" t="s">
        <v>21</v>
      </c>
      <c r="Q343" s="4" t="s">
        <v>22</v>
      </c>
      <c r="R343" s="4" t="s">
        <v>23</v>
      </c>
      <c r="S343" s="4" t="s">
        <v>24</v>
      </c>
      <c r="T343" s="735"/>
      <c r="U343" s="735"/>
      <c r="V343" s="123"/>
      <c r="W343" s="88" t="s">
        <v>94</v>
      </c>
      <c r="X343" s="111"/>
      <c r="Y343" s="111"/>
      <c r="Z343" s="111"/>
      <c r="AA343" s="111"/>
      <c r="AB343" s="111"/>
      <c r="AC343" s="111"/>
      <c r="AD343" s="111"/>
      <c r="AE343" s="111"/>
      <c r="AF343" s="148"/>
    </row>
    <row r="344" spans="2:32" s="124" customFormat="1" ht="13.5" customHeight="1">
      <c r="B344" s="123"/>
      <c r="C344" s="711"/>
      <c r="D344" s="712"/>
      <c r="E344" s="713"/>
      <c r="F344" s="733"/>
      <c r="G344" s="733"/>
      <c r="H344" s="127" t="e">
        <f>"（"&amp;MID(#REF!,2,2)&amp;")"</f>
        <v>#REF!</v>
      </c>
      <c r="I344" s="481" t="e">
        <f>"（"&amp;MID(#REF!,2,2)&amp;")"</f>
        <v>#REF!</v>
      </c>
      <c r="J344" s="481" t="e">
        <f>"（"&amp;MID(#REF!,2,2)&amp;")"</f>
        <v>#REF!</v>
      </c>
      <c r="K344" s="481" t="e">
        <f>"（"&amp;MID(#REF!,2,2)&amp;")"</f>
        <v>#REF!</v>
      </c>
      <c r="L344" s="481" t="e">
        <f>"（"&amp;MID(#REF!,2,2)&amp;")"</f>
        <v>#REF!</v>
      </c>
      <c r="M344" s="481" t="e">
        <f>"（"&amp;MID(#REF!,2,2)&amp;")"</f>
        <v>#REF!</v>
      </c>
      <c r="N344" s="481" t="e">
        <f>"（"&amp;MID(#REF!,2,2)&amp;")"</f>
        <v>#REF!</v>
      </c>
      <c r="O344" s="481" t="e">
        <f>"（"&amp;MID(#REF!,2,2)&amp;")"</f>
        <v>#REF!</v>
      </c>
      <c r="P344" s="481" t="e">
        <f>"（"&amp;MID(#REF!,2,2)&amp;")"</f>
        <v>#REF!</v>
      </c>
      <c r="Q344" s="481" t="e">
        <f>"（"&amp;MID(#REF!,2,2)&amp;")"</f>
        <v>#REF!</v>
      </c>
      <c r="R344" s="481" t="e">
        <f>"（"&amp;MID(#REF!,2,2)&amp;")"</f>
        <v>#REF!</v>
      </c>
      <c r="S344" s="481" t="e">
        <f>"（"&amp;MID(#REF!,2,2)&amp;")"</f>
        <v>#REF!</v>
      </c>
      <c r="T344" s="736"/>
      <c r="U344" s="736"/>
      <c r="V344" s="123"/>
      <c r="W344" s="88"/>
      <c r="X344" s="111"/>
      <c r="Y344" s="111"/>
      <c r="Z344" s="111"/>
      <c r="AA344" s="111"/>
      <c r="AB344" s="111"/>
      <c r="AC344" s="111"/>
      <c r="AD344" s="111"/>
      <c r="AE344" s="111"/>
      <c r="AF344" s="148"/>
    </row>
    <row r="345" spans="2:32" s="130" customFormat="1" ht="13.5" customHeight="1">
      <c r="B345" s="129"/>
      <c r="C345" s="714"/>
      <c r="D345" s="715"/>
      <c r="E345" s="716"/>
      <c r="F345" s="729"/>
      <c r="G345" s="730"/>
      <c r="H345" s="146"/>
      <c r="I345" s="146"/>
      <c r="J345" s="147"/>
      <c r="K345" s="147"/>
      <c r="L345" s="147"/>
      <c r="M345" s="147"/>
      <c r="N345" s="147"/>
      <c r="O345" s="147"/>
      <c r="P345" s="147"/>
      <c r="Q345" s="147"/>
      <c r="R345" s="147"/>
      <c r="S345" s="147"/>
      <c r="T345" s="741"/>
      <c r="U345" s="737"/>
      <c r="V345" s="129"/>
      <c r="W345" s="148"/>
      <c r="X345" s="111"/>
      <c r="Y345" s="111"/>
      <c r="Z345" s="111"/>
      <c r="AA345" s="111"/>
      <c r="AB345" s="111"/>
      <c r="AC345" s="111"/>
      <c r="AD345" s="111"/>
      <c r="AE345" s="111"/>
      <c r="AF345" s="148"/>
    </row>
    <row r="346" spans="2:32" s="130" customFormat="1" ht="13.5" customHeight="1">
      <c r="B346" s="129"/>
      <c r="C346" s="717"/>
      <c r="D346" s="718"/>
      <c r="E346" s="719"/>
      <c r="F346" s="724"/>
      <c r="G346" s="726"/>
      <c r="H346" s="149"/>
      <c r="I346" s="149"/>
      <c r="J346" s="149"/>
      <c r="K346" s="149"/>
      <c r="L346" s="149"/>
      <c r="M346" s="149"/>
      <c r="N346" s="149"/>
      <c r="O346" s="149"/>
      <c r="P346" s="149"/>
      <c r="Q346" s="149"/>
      <c r="R346" s="149"/>
      <c r="S346" s="149"/>
      <c r="T346" s="742"/>
      <c r="U346" s="738"/>
      <c r="V346" s="129"/>
      <c r="W346" s="148"/>
      <c r="X346" s="111"/>
      <c r="Y346" s="111"/>
      <c r="Z346" s="111"/>
      <c r="AA346" s="111"/>
      <c r="AB346" s="111"/>
      <c r="AC346" s="111"/>
      <c r="AD346" s="163"/>
      <c r="AE346" s="163"/>
      <c r="AF346" s="148"/>
    </row>
    <row r="347" spans="2:32" s="130" customFormat="1" ht="13.5" customHeight="1">
      <c r="B347" s="129"/>
      <c r="C347" s="717"/>
      <c r="D347" s="718"/>
      <c r="E347" s="719"/>
      <c r="F347" s="723"/>
      <c r="G347" s="725"/>
      <c r="H347" s="150"/>
      <c r="I347" s="150"/>
      <c r="J347" s="151"/>
      <c r="K347" s="151"/>
      <c r="L347" s="151"/>
      <c r="M347" s="151"/>
      <c r="N347" s="151"/>
      <c r="O347" s="151"/>
      <c r="P347" s="151"/>
      <c r="Q347" s="151"/>
      <c r="R347" s="151"/>
      <c r="S347" s="151"/>
      <c r="T347" s="742"/>
      <c r="U347" s="739"/>
      <c r="V347" s="129"/>
      <c r="W347" s="148"/>
      <c r="X347" s="111"/>
      <c r="Y347" s="111"/>
      <c r="Z347" s="111"/>
      <c r="AA347" s="111"/>
      <c r="AB347" s="111"/>
      <c r="AC347" s="111"/>
      <c r="AD347" s="163"/>
      <c r="AE347" s="163"/>
      <c r="AF347" s="111"/>
    </row>
    <row r="348" spans="2:32" s="130" customFormat="1" ht="13.5" customHeight="1">
      <c r="B348" s="129"/>
      <c r="C348" s="717"/>
      <c r="D348" s="718"/>
      <c r="E348" s="719"/>
      <c r="F348" s="724"/>
      <c r="G348" s="726"/>
      <c r="H348" s="149"/>
      <c r="I348" s="149"/>
      <c r="J348" s="149"/>
      <c r="K348" s="149"/>
      <c r="L348" s="149"/>
      <c r="M348" s="149"/>
      <c r="N348" s="149"/>
      <c r="O348" s="149"/>
      <c r="P348" s="149"/>
      <c r="Q348" s="149"/>
      <c r="R348" s="149"/>
      <c r="S348" s="149"/>
      <c r="T348" s="742"/>
      <c r="U348" s="738"/>
      <c r="V348" s="129"/>
      <c r="W348" s="148"/>
      <c r="X348" s="111"/>
      <c r="Y348" s="111"/>
      <c r="Z348" s="111"/>
      <c r="AA348" s="111"/>
      <c r="AB348" s="111"/>
      <c r="AC348" s="111"/>
      <c r="AD348" s="163"/>
      <c r="AE348" s="163"/>
      <c r="AF348" s="111"/>
    </row>
    <row r="349" spans="2:32" s="130" customFormat="1" ht="13.5" customHeight="1">
      <c r="B349" s="129"/>
      <c r="C349" s="717"/>
      <c r="D349" s="718"/>
      <c r="E349" s="719"/>
      <c r="F349" s="723"/>
      <c r="G349" s="725"/>
      <c r="H349" s="150"/>
      <c r="I349" s="150"/>
      <c r="J349" s="151"/>
      <c r="K349" s="151"/>
      <c r="L349" s="151"/>
      <c r="M349" s="151"/>
      <c r="N349" s="151"/>
      <c r="O349" s="151"/>
      <c r="P349" s="151"/>
      <c r="Q349" s="151"/>
      <c r="R349" s="151"/>
      <c r="S349" s="151"/>
      <c r="T349" s="742"/>
      <c r="U349" s="739"/>
      <c r="V349" s="129"/>
      <c r="W349" s="148"/>
      <c r="X349" s="163"/>
      <c r="Y349" s="163"/>
      <c r="Z349" s="163"/>
      <c r="AA349" s="163"/>
      <c r="AB349" s="163"/>
      <c r="AC349" s="163"/>
      <c r="AD349" s="163"/>
      <c r="AE349" s="163"/>
      <c r="AF349" s="111"/>
    </row>
    <row r="350" spans="2:32" s="130" customFormat="1" ht="13.5" customHeight="1">
      <c r="B350" s="129"/>
      <c r="C350" s="720"/>
      <c r="D350" s="721"/>
      <c r="E350" s="722"/>
      <c r="F350" s="727"/>
      <c r="G350" s="728"/>
      <c r="H350" s="149"/>
      <c r="I350" s="149"/>
      <c r="J350" s="149"/>
      <c r="K350" s="149"/>
      <c r="L350" s="149"/>
      <c r="M350" s="149"/>
      <c r="N350" s="149"/>
      <c r="O350" s="149"/>
      <c r="P350" s="149"/>
      <c r="Q350" s="149"/>
      <c r="R350" s="149"/>
      <c r="S350" s="149"/>
      <c r="T350" s="742"/>
      <c r="U350" s="740"/>
      <c r="V350" s="129"/>
      <c r="W350" s="148"/>
      <c r="X350" s="163"/>
      <c r="Y350" s="163"/>
      <c r="Z350" s="163"/>
      <c r="AA350" s="163"/>
      <c r="AB350" s="163"/>
      <c r="AC350" s="163"/>
      <c r="AD350" s="163"/>
      <c r="AE350" s="163"/>
      <c r="AF350" s="111"/>
    </row>
    <row r="351" spans="2:32" s="130" customFormat="1" ht="13.5" customHeight="1">
      <c r="B351" s="129"/>
      <c r="C351" s="714"/>
      <c r="D351" s="715"/>
      <c r="E351" s="716"/>
      <c r="F351" s="729"/>
      <c r="G351" s="730"/>
      <c r="H351" s="146"/>
      <c r="I351" s="146"/>
      <c r="J351" s="147"/>
      <c r="K351" s="147"/>
      <c r="L351" s="147"/>
      <c r="M351" s="147"/>
      <c r="N351" s="147"/>
      <c r="O351" s="147"/>
      <c r="P351" s="147"/>
      <c r="Q351" s="147"/>
      <c r="R351" s="147"/>
      <c r="S351" s="147"/>
      <c r="T351" s="742"/>
      <c r="U351" s="737"/>
      <c r="V351" s="129"/>
      <c r="W351" s="148"/>
      <c r="X351" s="163"/>
      <c r="Y351" s="163"/>
      <c r="Z351" s="163"/>
      <c r="AA351" s="163"/>
      <c r="AB351" s="163"/>
      <c r="AC351" s="163"/>
      <c r="AD351" s="163"/>
      <c r="AE351" s="163"/>
      <c r="AF351" s="111"/>
    </row>
    <row r="352" spans="2:32" s="130" customFormat="1" ht="13.5" customHeight="1">
      <c r="B352" s="129"/>
      <c r="C352" s="717"/>
      <c r="D352" s="718"/>
      <c r="E352" s="719"/>
      <c r="F352" s="724"/>
      <c r="G352" s="726"/>
      <c r="H352" s="149"/>
      <c r="I352" s="149"/>
      <c r="J352" s="149"/>
      <c r="K352" s="149"/>
      <c r="L352" s="149"/>
      <c r="M352" s="149"/>
      <c r="N352" s="149"/>
      <c r="O352" s="149"/>
      <c r="P352" s="149"/>
      <c r="Q352" s="149"/>
      <c r="R352" s="149"/>
      <c r="S352" s="149"/>
      <c r="T352" s="742"/>
      <c r="U352" s="738"/>
      <c r="V352" s="129"/>
      <c r="W352" s="148"/>
      <c r="X352" s="163"/>
      <c r="Y352" s="163"/>
      <c r="Z352" s="163"/>
      <c r="AA352" s="163"/>
      <c r="AB352" s="163"/>
      <c r="AC352" s="163"/>
      <c r="AD352" s="163"/>
      <c r="AE352" s="163"/>
      <c r="AF352" s="111"/>
    </row>
    <row r="353" spans="2:32" s="130" customFormat="1" ht="13.5" customHeight="1">
      <c r="B353" s="129"/>
      <c r="C353" s="717"/>
      <c r="D353" s="718"/>
      <c r="E353" s="719"/>
      <c r="F353" s="723"/>
      <c r="G353" s="725"/>
      <c r="H353" s="150"/>
      <c r="I353" s="150"/>
      <c r="J353" s="151"/>
      <c r="K353" s="151"/>
      <c r="L353" s="151"/>
      <c r="M353" s="151"/>
      <c r="N353" s="151"/>
      <c r="O353" s="151"/>
      <c r="P353" s="151"/>
      <c r="Q353" s="151"/>
      <c r="R353" s="151"/>
      <c r="S353" s="151"/>
      <c r="T353" s="742"/>
      <c r="U353" s="739"/>
      <c r="V353" s="129"/>
      <c r="W353" s="148"/>
      <c r="X353" s="163"/>
      <c r="Y353" s="163"/>
      <c r="Z353" s="163"/>
      <c r="AA353" s="163"/>
      <c r="AB353" s="163"/>
      <c r="AC353" s="163"/>
      <c r="AD353" s="163"/>
      <c r="AE353" s="163"/>
      <c r="AF353" s="111"/>
    </row>
    <row r="354" spans="2:32" s="130" customFormat="1" ht="13.5" customHeight="1">
      <c r="B354" s="129"/>
      <c r="C354" s="717"/>
      <c r="D354" s="718"/>
      <c r="E354" s="719"/>
      <c r="F354" s="724"/>
      <c r="G354" s="726"/>
      <c r="H354" s="149"/>
      <c r="I354" s="149"/>
      <c r="J354" s="149"/>
      <c r="K354" s="149"/>
      <c r="L354" s="149"/>
      <c r="M354" s="149"/>
      <c r="N354" s="149"/>
      <c r="O354" s="149"/>
      <c r="P354" s="149"/>
      <c r="Q354" s="149"/>
      <c r="R354" s="149"/>
      <c r="S354" s="149"/>
      <c r="T354" s="742"/>
      <c r="U354" s="738"/>
      <c r="V354" s="129"/>
      <c r="W354" s="148"/>
      <c r="X354" s="163"/>
      <c r="Y354" s="163"/>
      <c r="Z354" s="163"/>
      <c r="AA354" s="163"/>
      <c r="AB354" s="163"/>
      <c r="AC354" s="163"/>
      <c r="AD354" s="163"/>
      <c r="AE354" s="163"/>
      <c r="AF354" s="111"/>
    </row>
    <row r="355" spans="2:32" s="130" customFormat="1" ht="13.5" customHeight="1">
      <c r="B355" s="129"/>
      <c r="C355" s="717"/>
      <c r="D355" s="718"/>
      <c r="E355" s="719"/>
      <c r="F355" s="723"/>
      <c r="G355" s="725"/>
      <c r="H355" s="150"/>
      <c r="I355" s="150"/>
      <c r="J355" s="151"/>
      <c r="K355" s="151"/>
      <c r="L355" s="151"/>
      <c r="M355" s="151"/>
      <c r="N355" s="151"/>
      <c r="O355" s="151"/>
      <c r="P355" s="151"/>
      <c r="Q355" s="151"/>
      <c r="R355" s="151"/>
      <c r="S355" s="151"/>
      <c r="T355" s="742"/>
      <c r="U355" s="739"/>
      <c r="V355" s="129"/>
      <c r="W355" s="148"/>
      <c r="X355" s="163"/>
      <c r="Y355" s="163"/>
      <c r="Z355" s="163"/>
      <c r="AA355" s="163"/>
      <c r="AB355" s="163"/>
      <c r="AC355" s="163"/>
      <c r="AD355" s="111"/>
      <c r="AE355" s="111"/>
      <c r="AF355" s="163"/>
    </row>
    <row r="356" spans="2:32" s="130" customFormat="1" ht="13.5" customHeight="1">
      <c r="B356" s="129"/>
      <c r="C356" s="720"/>
      <c r="D356" s="721"/>
      <c r="E356" s="722"/>
      <c r="F356" s="727"/>
      <c r="G356" s="728"/>
      <c r="H356" s="149"/>
      <c r="I356" s="149"/>
      <c r="J356" s="149"/>
      <c r="K356" s="149"/>
      <c r="L356" s="149"/>
      <c r="M356" s="149"/>
      <c r="N356" s="149"/>
      <c r="O356" s="149"/>
      <c r="P356" s="149"/>
      <c r="Q356" s="149"/>
      <c r="R356" s="149"/>
      <c r="S356" s="149"/>
      <c r="T356" s="742"/>
      <c r="U356" s="740"/>
      <c r="V356" s="129"/>
      <c r="W356" s="148"/>
      <c r="X356" s="163"/>
      <c r="Y356" s="163"/>
      <c r="Z356" s="163"/>
      <c r="AA356" s="163"/>
      <c r="AB356" s="163"/>
      <c r="AC356" s="163"/>
      <c r="AD356" s="111"/>
      <c r="AE356" s="111"/>
      <c r="AF356" s="163"/>
    </row>
    <row r="357" spans="2:32" s="130" customFormat="1" ht="13.5" customHeight="1">
      <c r="B357" s="129"/>
      <c r="C357" s="714"/>
      <c r="D357" s="715"/>
      <c r="E357" s="716"/>
      <c r="F357" s="729"/>
      <c r="G357" s="730"/>
      <c r="H357" s="146"/>
      <c r="I357" s="146"/>
      <c r="J357" s="147"/>
      <c r="K357" s="147"/>
      <c r="L357" s="147"/>
      <c r="M357" s="147"/>
      <c r="N357" s="147"/>
      <c r="O357" s="147"/>
      <c r="P357" s="147"/>
      <c r="Q357" s="147"/>
      <c r="R357" s="147"/>
      <c r="S357" s="147"/>
      <c r="T357" s="742"/>
      <c r="U357" s="737"/>
      <c r="V357" s="129"/>
      <c r="W357" s="148"/>
      <c r="X357" s="163"/>
      <c r="Y357" s="163"/>
      <c r="Z357" s="163"/>
      <c r="AA357" s="163"/>
      <c r="AB357" s="163"/>
      <c r="AC357" s="163"/>
      <c r="AD357" s="111"/>
      <c r="AE357" s="111"/>
      <c r="AF357" s="163"/>
    </row>
    <row r="358" spans="2:32" s="130" customFormat="1" ht="13.5" customHeight="1">
      <c r="B358" s="129"/>
      <c r="C358" s="717"/>
      <c r="D358" s="718"/>
      <c r="E358" s="719"/>
      <c r="F358" s="724"/>
      <c r="G358" s="726"/>
      <c r="H358" s="149"/>
      <c r="I358" s="149"/>
      <c r="J358" s="149"/>
      <c r="K358" s="149"/>
      <c r="L358" s="149"/>
      <c r="M358" s="149"/>
      <c r="N358" s="149"/>
      <c r="O358" s="149"/>
      <c r="P358" s="149"/>
      <c r="Q358" s="149"/>
      <c r="R358" s="149"/>
      <c r="S358" s="149"/>
      <c r="T358" s="742"/>
      <c r="U358" s="738"/>
      <c r="V358" s="129"/>
      <c r="W358" s="148"/>
      <c r="X358" s="163"/>
      <c r="Y358" s="163"/>
      <c r="Z358" s="163"/>
      <c r="AA358" s="163"/>
      <c r="AB358" s="163"/>
      <c r="AC358" s="163"/>
      <c r="AD358" s="111"/>
      <c r="AE358" s="111"/>
      <c r="AF358" s="163"/>
    </row>
    <row r="359" spans="2:32" s="130" customFormat="1" ht="13.5" customHeight="1">
      <c r="B359" s="129"/>
      <c r="C359" s="717"/>
      <c r="D359" s="718"/>
      <c r="E359" s="719"/>
      <c r="F359" s="723"/>
      <c r="G359" s="725"/>
      <c r="H359" s="150"/>
      <c r="I359" s="150"/>
      <c r="J359" s="151"/>
      <c r="K359" s="151"/>
      <c r="L359" s="151"/>
      <c r="M359" s="151"/>
      <c r="N359" s="151"/>
      <c r="O359" s="151"/>
      <c r="P359" s="151"/>
      <c r="Q359" s="151"/>
      <c r="R359" s="151"/>
      <c r="S359" s="151"/>
      <c r="T359" s="742"/>
      <c r="U359" s="739"/>
      <c r="V359" s="129"/>
      <c r="W359" s="148"/>
      <c r="X359" s="111"/>
      <c r="Y359" s="111"/>
      <c r="Z359" s="111"/>
      <c r="AA359" s="111"/>
      <c r="AB359" s="111"/>
      <c r="AC359" s="111"/>
      <c r="AD359" s="111"/>
      <c r="AE359" s="111"/>
      <c r="AF359" s="163"/>
    </row>
    <row r="360" spans="2:32" s="130" customFormat="1" ht="13.5" customHeight="1">
      <c r="B360" s="129"/>
      <c r="C360" s="717"/>
      <c r="D360" s="718"/>
      <c r="E360" s="719"/>
      <c r="F360" s="724"/>
      <c r="G360" s="726"/>
      <c r="H360" s="149"/>
      <c r="I360" s="149"/>
      <c r="J360" s="149"/>
      <c r="K360" s="149"/>
      <c r="L360" s="149"/>
      <c r="M360" s="149"/>
      <c r="N360" s="149"/>
      <c r="O360" s="149"/>
      <c r="P360" s="149"/>
      <c r="Q360" s="149"/>
      <c r="R360" s="149"/>
      <c r="S360" s="149"/>
      <c r="T360" s="742"/>
      <c r="U360" s="738"/>
      <c r="V360" s="129"/>
      <c r="W360" s="148"/>
      <c r="X360" s="111"/>
      <c r="Y360" s="111"/>
      <c r="Z360" s="111"/>
      <c r="AA360" s="111"/>
      <c r="AB360" s="111"/>
      <c r="AC360" s="111"/>
      <c r="AD360" s="124"/>
      <c r="AE360" s="124"/>
      <c r="AF360" s="163"/>
    </row>
    <row r="361" spans="2:32" s="130" customFormat="1" ht="13.5" customHeight="1">
      <c r="B361" s="129"/>
      <c r="C361" s="717"/>
      <c r="D361" s="718"/>
      <c r="E361" s="719"/>
      <c r="F361" s="723"/>
      <c r="G361" s="725"/>
      <c r="H361" s="150"/>
      <c r="I361" s="150"/>
      <c r="J361" s="151"/>
      <c r="K361" s="151"/>
      <c r="L361" s="151"/>
      <c r="M361" s="151"/>
      <c r="N361" s="151"/>
      <c r="O361" s="151"/>
      <c r="P361" s="151"/>
      <c r="Q361" s="151"/>
      <c r="R361" s="151"/>
      <c r="S361" s="151"/>
      <c r="T361" s="742"/>
      <c r="U361" s="739"/>
      <c r="V361" s="129"/>
      <c r="W361" s="148"/>
      <c r="X361" s="111"/>
      <c r="Y361" s="111"/>
      <c r="Z361" s="111"/>
      <c r="AA361" s="111"/>
      <c r="AB361" s="111"/>
      <c r="AC361" s="111"/>
      <c r="AD361" s="124"/>
      <c r="AE361" s="124"/>
      <c r="AF361" s="163"/>
    </row>
    <row r="362" spans="2:32" s="130" customFormat="1" ht="13.5" customHeight="1">
      <c r="B362" s="129"/>
      <c r="C362" s="720"/>
      <c r="D362" s="721"/>
      <c r="E362" s="722"/>
      <c r="F362" s="727"/>
      <c r="G362" s="728"/>
      <c r="H362" s="149"/>
      <c r="I362" s="149"/>
      <c r="J362" s="149"/>
      <c r="K362" s="149"/>
      <c r="L362" s="149"/>
      <c r="M362" s="149"/>
      <c r="N362" s="149"/>
      <c r="O362" s="149"/>
      <c r="P362" s="149"/>
      <c r="Q362" s="149"/>
      <c r="R362" s="149"/>
      <c r="S362" s="149"/>
      <c r="T362" s="742"/>
      <c r="U362" s="740"/>
      <c r="V362" s="129"/>
      <c r="W362" s="148"/>
      <c r="X362" s="111"/>
      <c r="Y362" s="111"/>
      <c r="Z362" s="111"/>
      <c r="AA362" s="111"/>
      <c r="AB362" s="111"/>
      <c r="AC362" s="111"/>
      <c r="AD362" s="124"/>
      <c r="AE362" s="124"/>
      <c r="AF362" s="163"/>
    </row>
    <row r="363" spans="2:32" s="130" customFormat="1" ht="13.5" customHeight="1">
      <c r="B363" s="129"/>
      <c r="C363" s="714"/>
      <c r="D363" s="715"/>
      <c r="E363" s="716"/>
      <c r="F363" s="729"/>
      <c r="G363" s="730"/>
      <c r="H363" s="146"/>
      <c r="I363" s="146"/>
      <c r="J363" s="147"/>
      <c r="K363" s="147"/>
      <c r="L363" s="147"/>
      <c r="M363" s="147"/>
      <c r="N363" s="147"/>
      <c r="O363" s="147"/>
      <c r="P363" s="147"/>
      <c r="Q363" s="147"/>
      <c r="R363" s="147"/>
      <c r="S363" s="147"/>
      <c r="T363" s="742"/>
      <c r="U363" s="737"/>
      <c r="V363" s="129"/>
      <c r="W363" s="148"/>
      <c r="X363" s="111"/>
      <c r="Y363" s="111"/>
      <c r="Z363" s="111"/>
      <c r="AA363" s="124"/>
      <c r="AB363" s="124"/>
      <c r="AC363" s="124"/>
      <c r="AF363" s="163"/>
    </row>
    <row r="364" spans="2:32" s="130" customFormat="1" ht="13.5" customHeight="1">
      <c r="B364" s="129"/>
      <c r="C364" s="717"/>
      <c r="D364" s="718"/>
      <c r="E364" s="719"/>
      <c r="F364" s="724"/>
      <c r="G364" s="726"/>
      <c r="H364" s="149"/>
      <c r="I364" s="149"/>
      <c r="J364" s="149"/>
      <c r="K364" s="149"/>
      <c r="L364" s="149"/>
      <c r="M364" s="149"/>
      <c r="N364" s="149"/>
      <c r="O364" s="149"/>
      <c r="P364" s="149"/>
      <c r="Q364" s="149"/>
      <c r="R364" s="149"/>
      <c r="S364" s="149"/>
      <c r="T364" s="742"/>
      <c r="U364" s="738"/>
      <c r="V364" s="129"/>
      <c r="W364" s="148"/>
      <c r="X364" s="111"/>
      <c r="Y364" s="111"/>
      <c r="Z364" s="111"/>
      <c r="AA364" s="124"/>
      <c r="AB364" s="124"/>
      <c r="AC364" s="124"/>
      <c r="AF364" s="163"/>
    </row>
    <row r="365" spans="2:32" s="130" customFormat="1" ht="13.5" customHeight="1">
      <c r="B365" s="129"/>
      <c r="C365" s="717"/>
      <c r="D365" s="718"/>
      <c r="E365" s="719"/>
      <c r="F365" s="723"/>
      <c r="G365" s="725"/>
      <c r="H365" s="150"/>
      <c r="I365" s="150"/>
      <c r="J365" s="151"/>
      <c r="K365" s="151"/>
      <c r="L365" s="151"/>
      <c r="M365" s="151"/>
      <c r="N365" s="151"/>
      <c r="O365" s="151"/>
      <c r="P365" s="151"/>
      <c r="Q365" s="151"/>
      <c r="R365" s="151"/>
      <c r="S365" s="151"/>
      <c r="T365" s="742"/>
      <c r="U365" s="739"/>
      <c r="V365" s="129"/>
      <c r="W365" s="148"/>
      <c r="X365" s="111"/>
      <c r="Y365" s="111"/>
      <c r="Z365" s="111"/>
      <c r="AA365" s="111"/>
      <c r="AB365" s="111"/>
      <c r="AC365" s="111"/>
      <c r="AD365" s="111"/>
      <c r="AE365" s="111"/>
      <c r="AF365" s="111"/>
    </row>
    <row r="366" spans="2:32" s="130" customFormat="1" ht="13.5" customHeight="1">
      <c r="B366" s="129"/>
      <c r="C366" s="717"/>
      <c r="D366" s="718"/>
      <c r="E366" s="719"/>
      <c r="F366" s="724"/>
      <c r="G366" s="726"/>
      <c r="H366" s="149"/>
      <c r="I366" s="149"/>
      <c r="J366" s="149"/>
      <c r="K366" s="149"/>
      <c r="L366" s="149"/>
      <c r="M366" s="149"/>
      <c r="N366" s="149"/>
      <c r="O366" s="149"/>
      <c r="P366" s="149"/>
      <c r="Q366" s="149"/>
      <c r="R366" s="149"/>
      <c r="S366" s="149"/>
      <c r="T366" s="742"/>
      <c r="U366" s="738"/>
      <c r="V366" s="129"/>
      <c r="W366" s="148"/>
      <c r="X366" s="148"/>
      <c r="Y366" s="148"/>
      <c r="Z366" s="148"/>
      <c r="AF366" s="111"/>
    </row>
    <row r="367" spans="2:32" s="130" customFormat="1" ht="13.5" customHeight="1">
      <c r="B367" s="129"/>
      <c r="C367" s="717"/>
      <c r="D367" s="718"/>
      <c r="E367" s="719"/>
      <c r="F367" s="723"/>
      <c r="G367" s="725"/>
      <c r="H367" s="150"/>
      <c r="I367" s="150"/>
      <c r="J367" s="151"/>
      <c r="K367" s="151"/>
      <c r="L367" s="151"/>
      <c r="M367" s="151"/>
      <c r="N367" s="151"/>
      <c r="O367" s="151"/>
      <c r="P367" s="151"/>
      <c r="Q367" s="151"/>
      <c r="R367" s="151"/>
      <c r="S367" s="151"/>
      <c r="T367" s="742"/>
      <c r="U367" s="739"/>
      <c r="V367" s="129"/>
      <c r="W367" s="148"/>
      <c r="X367" s="148"/>
      <c r="Y367" s="148"/>
      <c r="Z367" s="148"/>
      <c r="AF367" s="111"/>
    </row>
    <row r="368" spans="2:32" s="130" customFormat="1" ht="13.5" customHeight="1">
      <c r="B368" s="129"/>
      <c r="C368" s="720"/>
      <c r="D368" s="721"/>
      <c r="E368" s="722"/>
      <c r="F368" s="727"/>
      <c r="G368" s="728"/>
      <c r="H368" s="149"/>
      <c r="I368" s="149"/>
      <c r="J368" s="149"/>
      <c r="K368" s="149"/>
      <c r="L368" s="149"/>
      <c r="M368" s="149"/>
      <c r="N368" s="149"/>
      <c r="O368" s="149"/>
      <c r="P368" s="149"/>
      <c r="Q368" s="149"/>
      <c r="R368" s="149"/>
      <c r="S368" s="149"/>
      <c r="T368" s="742"/>
      <c r="U368" s="740"/>
      <c r="V368" s="129"/>
      <c r="W368" s="148"/>
      <c r="X368" s="148"/>
      <c r="Y368" s="148"/>
      <c r="Z368" s="148"/>
      <c r="AF368" s="111"/>
    </row>
    <row r="369" spans="2:32" s="130" customFormat="1" ht="13.5" customHeight="1">
      <c r="B369" s="129"/>
      <c r="C369" s="714"/>
      <c r="D369" s="715"/>
      <c r="E369" s="716"/>
      <c r="F369" s="729"/>
      <c r="G369" s="730"/>
      <c r="H369" s="146"/>
      <c r="I369" s="146"/>
      <c r="J369" s="147"/>
      <c r="K369" s="147"/>
      <c r="L369" s="147"/>
      <c r="M369" s="147"/>
      <c r="N369" s="147"/>
      <c r="O369" s="147"/>
      <c r="P369" s="147"/>
      <c r="Q369" s="147"/>
      <c r="R369" s="147"/>
      <c r="S369" s="147"/>
      <c r="T369" s="742"/>
      <c r="U369" s="737"/>
      <c r="V369" s="129"/>
      <c r="W369" s="148"/>
      <c r="X369" s="148"/>
      <c r="Y369" s="148"/>
      <c r="Z369" s="148"/>
      <c r="AF369" s="124"/>
    </row>
    <row r="370" spans="2:32" s="130" customFormat="1" ht="13.5" customHeight="1">
      <c r="B370" s="129"/>
      <c r="C370" s="717"/>
      <c r="D370" s="718"/>
      <c r="E370" s="719"/>
      <c r="F370" s="724"/>
      <c r="G370" s="726"/>
      <c r="H370" s="149"/>
      <c r="I370" s="149"/>
      <c r="J370" s="149"/>
      <c r="K370" s="149"/>
      <c r="L370" s="149"/>
      <c r="M370" s="149"/>
      <c r="N370" s="149"/>
      <c r="O370" s="149"/>
      <c r="P370" s="149"/>
      <c r="Q370" s="149"/>
      <c r="R370" s="149"/>
      <c r="S370" s="149"/>
      <c r="T370" s="742"/>
      <c r="U370" s="738"/>
      <c r="V370" s="129"/>
      <c r="W370" s="148"/>
      <c r="X370" s="148"/>
      <c r="Y370" s="148"/>
      <c r="Z370" s="148"/>
      <c r="AF370" s="124"/>
    </row>
    <row r="371" spans="2:32" s="130" customFormat="1" ht="13.5" customHeight="1">
      <c r="B371" s="129"/>
      <c r="C371" s="717"/>
      <c r="D371" s="718"/>
      <c r="E371" s="719"/>
      <c r="F371" s="723"/>
      <c r="G371" s="725"/>
      <c r="H371" s="150"/>
      <c r="I371" s="150"/>
      <c r="J371" s="151"/>
      <c r="K371" s="151"/>
      <c r="L371" s="151"/>
      <c r="M371" s="151"/>
      <c r="N371" s="151"/>
      <c r="O371" s="151"/>
      <c r="P371" s="151"/>
      <c r="Q371" s="151"/>
      <c r="R371" s="151"/>
      <c r="S371" s="151"/>
      <c r="T371" s="742"/>
      <c r="U371" s="739"/>
      <c r="V371" s="129"/>
      <c r="W371" s="148"/>
      <c r="X371" s="148"/>
      <c r="Y371" s="148"/>
      <c r="Z371" s="148"/>
      <c r="AF371" s="124"/>
    </row>
    <row r="372" spans="2:32" s="130" customFormat="1" ht="13.5" customHeight="1">
      <c r="B372" s="129"/>
      <c r="C372" s="717"/>
      <c r="D372" s="718"/>
      <c r="E372" s="719"/>
      <c r="F372" s="724"/>
      <c r="G372" s="726"/>
      <c r="H372" s="149"/>
      <c r="I372" s="149"/>
      <c r="J372" s="149"/>
      <c r="K372" s="149"/>
      <c r="L372" s="149"/>
      <c r="M372" s="149"/>
      <c r="N372" s="149"/>
      <c r="O372" s="149"/>
      <c r="P372" s="149"/>
      <c r="Q372" s="149"/>
      <c r="R372" s="149"/>
      <c r="S372" s="149"/>
      <c r="T372" s="742"/>
      <c r="U372" s="738"/>
      <c r="V372" s="129"/>
      <c r="W372" s="148"/>
      <c r="X372" s="148"/>
      <c r="Y372" s="148"/>
      <c r="Z372" s="148"/>
      <c r="AD372" s="148"/>
      <c r="AE372" s="148"/>
    </row>
    <row r="373" spans="2:32" s="130" customFormat="1" ht="13.5" customHeight="1">
      <c r="B373" s="129"/>
      <c r="C373" s="717"/>
      <c r="D373" s="718"/>
      <c r="E373" s="719"/>
      <c r="F373" s="723"/>
      <c r="G373" s="725"/>
      <c r="H373" s="150"/>
      <c r="I373" s="150"/>
      <c r="J373" s="151"/>
      <c r="K373" s="151"/>
      <c r="L373" s="151"/>
      <c r="M373" s="151"/>
      <c r="N373" s="151"/>
      <c r="O373" s="151"/>
      <c r="P373" s="151"/>
      <c r="Q373" s="151"/>
      <c r="R373" s="151"/>
      <c r="S373" s="151"/>
      <c r="T373" s="742"/>
      <c r="U373" s="739"/>
      <c r="V373" s="129"/>
      <c r="W373" s="148"/>
      <c r="X373" s="148"/>
      <c r="Y373" s="148"/>
      <c r="Z373" s="148"/>
      <c r="AD373" s="148"/>
      <c r="AE373" s="148"/>
    </row>
    <row r="374" spans="2:32" s="130" customFormat="1" ht="13.5" customHeight="1">
      <c r="B374" s="129"/>
      <c r="C374" s="720"/>
      <c r="D374" s="721"/>
      <c r="E374" s="722"/>
      <c r="F374" s="727"/>
      <c r="G374" s="728"/>
      <c r="H374" s="152"/>
      <c r="I374" s="152"/>
      <c r="J374" s="152"/>
      <c r="K374" s="152"/>
      <c r="L374" s="152"/>
      <c r="M374" s="152"/>
      <c r="N374" s="152"/>
      <c r="O374" s="152"/>
      <c r="P374" s="152"/>
      <c r="Q374" s="152"/>
      <c r="R374" s="152"/>
      <c r="S374" s="152"/>
      <c r="T374" s="742"/>
      <c r="U374" s="740"/>
      <c r="V374" s="129"/>
      <c r="W374" s="148"/>
      <c r="X374" s="148"/>
      <c r="Y374" s="148"/>
      <c r="Z374" s="148"/>
      <c r="AD374" s="148"/>
      <c r="AE374" s="148"/>
    </row>
    <row r="375" spans="2:32" ht="13.5" customHeight="1">
      <c r="B375" s="108"/>
      <c r="C375" s="743" t="s">
        <v>86</v>
      </c>
      <c r="D375" s="746" t="s">
        <v>220</v>
      </c>
      <c r="E375" s="747"/>
      <c r="F375" s="747"/>
      <c r="G375" s="748"/>
      <c r="H375" s="153"/>
      <c r="I375" s="153"/>
      <c r="J375" s="153"/>
      <c r="K375" s="153"/>
      <c r="L375" s="153"/>
      <c r="M375" s="153"/>
      <c r="N375" s="153"/>
      <c r="O375" s="153"/>
      <c r="P375" s="153"/>
      <c r="Q375" s="153"/>
      <c r="R375" s="153"/>
      <c r="S375" s="153"/>
      <c r="T375" s="749"/>
      <c r="U375" s="749"/>
      <c r="V375" s="108"/>
      <c r="X375" s="148"/>
      <c r="Y375" s="148"/>
      <c r="Z375" s="148"/>
      <c r="AA375" s="148"/>
      <c r="AB375" s="148"/>
      <c r="AC375" s="148"/>
      <c r="AD375" s="148"/>
      <c r="AE375" s="148"/>
      <c r="AF375" s="130"/>
    </row>
    <row r="376" spans="2:32" ht="13.5" customHeight="1">
      <c r="B376" s="108"/>
      <c r="C376" s="744"/>
      <c r="D376" s="746" t="s">
        <v>221</v>
      </c>
      <c r="E376" s="747"/>
      <c r="F376" s="747"/>
      <c r="G376" s="748"/>
      <c r="H376" s="154"/>
      <c r="I376" s="154"/>
      <c r="J376" s="154"/>
      <c r="K376" s="154"/>
      <c r="L376" s="154"/>
      <c r="M376" s="154"/>
      <c r="N376" s="154"/>
      <c r="O376" s="154"/>
      <c r="P376" s="154"/>
      <c r="Q376" s="154"/>
      <c r="R376" s="154"/>
      <c r="S376" s="154"/>
      <c r="T376" s="750"/>
      <c r="U376" s="750"/>
      <c r="V376" s="108"/>
      <c r="X376" s="148"/>
      <c r="Y376" s="148"/>
      <c r="Z376" s="148"/>
      <c r="AA376" s="148"/>
      <c r="AB376" s="148"/>
      <c r="AC376" s="148"/>
      <c r="AD376" s="148"/>
      <c r="AE376" s="148"/>
      <c r="AF376" s="130"/>
    </row>
    <row r="377" spans="2:32" ht="13.5" customHeight="1">
      <c r="B377" s="108"/>
      <c r="C377" s="744"/>
      <c r="D377" s="746" t="s">
        <v>222</v>
      </c>
      <c r="E377" s="747"/>
      <c r="F377" s="748"/>
      <c r="G377" s="155" t="s">
        <v>79</v>
      </c>
      <c r="H377" s="156" t="str">
        <f>IF(COUNT(H375)=0,"",ROUND(SUM(H375:H376),#REF!))</f>
        <v/>
      </c>
      <c r="I377" s="156" t="str">
        <f>IF(COUNT(I375)=0,"",ROUND(SUM(I375:I376),#REF!))</f>
        <v/>
      </c>
      <c r="J377" s="156" t="str">
        <f>IF(COUNT(J375)=0,"",ROUND(SUM(J375:J376),#REF!))</f>
        <v/>
      </c>
      <c r="K377" s="156" t="str">
        <f>IF(COUNT(K375)=0,"",ROUND(SUM(K375:K376),#REF!))</f>
        <v/>
      </c>
      <c r="L377" s="156" t="str">
        <f>IF(COUNT(L375)=0,"",ROUND(SUM(L375:L376),#REF!))</f>
        <v/>
      </c>
      <c r="M377" s="156" t="str">
        <f>IF(COUNT(M375)=0,"",ROUND(SUM(M375:M376),#REF!))</f>
        <v/>
      </c>
      <c r="N377" s="156" t="str">
        <f>IF(COUNT(N375)=0,"",ROUND(SUM(N375:N376),#REF!))</f>
        <v/>
      </c>
      <c r="O377" s="156" t="str">
        <f>IF(COUNT(O375)=0,"",ROUND(SUM(O375:O376),#REF!))</f>
        <v/>
      </c>
      <c r="P377" s="156" t="str">
        <f>IF(COUNT(P375)=0,"",ROUND(SUM(P375:P376),#REF!))</f>
        <v/>
      </c>
      <c r="Q377" s="156" t="str">
        <f>IF(COUNT(Q375)=0,"",ROUND(SUM(Q375:Q376),#REF!))</f>
        <v/>
      </c>
      <c r="R377" s="156" t="str">
        <f>IF(COUNT(R375)=0,"",ROUND(SUM(R375:R376),#REF!))</f>
        <v/>
      </c>
      <c r="S377" s="156" t="str">
        <f>IF(COUNT(S375)=0,"",ROUND(SUM(S375:S376),#REF!))</f>
        <v/>
      </c>
      <c r="T377" s="751"/>
      <c r="U377" s="750"/>
      <c r="V377" s="108"/>
      <c r="W377" s="120"/>
      <c r="X377" s="148"/>
      <c r="Y377" s="148"/>
      <c r="Z377" s="148"/>
      <c r="AA377" s="148"/>
      <c r="AB377" s="148"/>
      <c r="AC377" s="148"/>
      <c r="AD377" s="148"/>
      <c r="AE377" s="148"/>
      <c r="AF377" s="130"/>
    </row>
    <row r="378" spans="2:32" ht="13.5" customHeight="1">
      <c r="B378" s="108"/>
      <c r="C378" s="745"/>
      <c r="D378" s="752" t="s">
        <v>249</v>
      </c>
      <c r="E378" s="753"/>
      <c r="F378" s="754"/>
      <c r="G378" s="233" t="s">
        <v>79</v>
      </c>
      <c r="H378" s="154"/>
      <c r="I378" s="154"/>
      <c r="J378" s="154"/>
      <c r="K378" s="154"/>
      <c r="L378" s="154"/>
      <c r="M378" s="154"/>
      <c r="N378" s="154"/>
      <c r="O378" s="154"/>
      <c r="P378" s="154"/>
      <c r="Q378" s="154"/>
      <c r="R378" s="154"/>
      <c r="S378" s="154"/>
      <c r="T378" s="203" t="str">
        <f>IF(COUNT(H378:S378)=0,"",SUMPRODUCT(ROUND(H378:S378,#REF!)))</f>
        <v/>
      </c>
      <c r="U378" s="751"/>
      <c r="V378" s="108"/>
      <c r="X378" s="148"/>
      <c r="Y378" s="148"/>
      <c r="Z378" s="148"/>
      <c r="AA378" s="148"/>
      <c r="AB378" s="148"/>
      <c r="AC378" s="148"/>
      <c r="AD378" s="148"/>
      <c r="AE378" s="148"/>
      <c r="AF378" s="130"/>
    </row>
    <row r="379" spans="2:32" s="134" customFormat="1" ht="13.5" customHeight="1">
      <c r="B379" s="131"/>
      <c r="C379" s="132" t="s">
        <v>70</v>
      </c>
      <c r="D379" s="132"/>
      <c r="E379" s="132"/>
      <c r="F379" s="132"/>
      <c r="G379" s="132"/>
      <c r="H379" s="132"/>
      <c r="I379" s="132"/>
      <c r="J379" s="132"/>
      <c r="K379" s="132"/>
      <c r="L379" s="132"/>
      <c r="M379" s="132"/>
      <c r="N379" s="132"/>
      <c r="O379" s="132"/>
      <c r="P379" s="132"/>
      <c r="Q379" s="132"/>
      <c r="R379" s="132"/>
      <c r="S379" s="132"/>
      <c r="T379" s="132"/>
      <c r="U379" s="133"/>
      <c r="V379" s="131"/>
      <c r="W379" s="111"/>
      <c r="X379" s="148"/>
      <c r="Y379" s="148"/>
      <c r="Z379" s="148"/>
      <c r="AA379" s="148"/>
      <c r="AB379" s="148"/>
      <c r="AC379" s="148"/>
      <c r="AD379" s="148"/>
      <c r="AE379" s="148"/>
      <c r="AF379" s="130"/>
    </row>
    <row r="380" spans="2:32" s="134" customFormat="1" ht="13.5" customHeight="1">
      <c r="B380" s="131"/>
      <c r="C380" s="135"/>
      <c r="D380" s="135"/>
      <c r="E380" s="135"/>
      <c r="F380" s="135"/>
      <c r="G380" s="135"/>
      <c r="H380" s="135"/>
      <c r="I380" s="135"/>
      <c r="J380" s="135"/>
      <c r="K380" s="135"/>
      <c r="L380" s="135"/>
      <c r="M380" s="135"/>
      <c r="N380" s="135"/>
      <c r="O380" s="135"/>
      <c r="P380" s="135"/>
      <c r="Q380" s="135"/>
      <c r="R380" s="135"/>
      <c r="S380" s="135"/>
      <c r="T380" s="135"/>
      <c r="U380" s="136"/>
      <c r="V380" s="131"/>
      <c r="W380" s="163"/>
      <c r="X380" s="148"/>
      <c r="Y380" s="148"/>
      <c r="Z380" s="148"/>
      <c r="AA380" s="148"/>
      <c r="AB380" s="148"/>
      <c r="AC380" s="148"/>
      <c r="AD380" s="148"/>
      <c r="AE380" s="148"/>
      <c r="AF380" s="130"/>
    </row>
    <row r="381" spans="2:32" s="134" customFormat="1" ht="13.5" customHeight="1">
      <c r="B381" s="131"/>
      <c r="C381" s="135"/>
      <c r="D381" s="135"/>
      <c r="E381" s="135"/>
      <c r="F381" s="135"/>
      <c r="G381" s="135"/>
      <c r="H381" s="135"/>
      <c r="I381" s="135"/>
      <c r="J381" s="135"/>
      <c r="K381" s="135"/>
      <c r="L381" s="135"/>
      <c r="M381" s="135"/>
      <c r="N381" s="135"/>
      <c r="O381" s="135"/>
      <c r="P381" s="135"/>
      <c r="Q381" s="135"/>
      <c r="R381" s="135"/>
      <c r="S381" s="135"/>
      <c r="T381" s="135"/>
      <c r="U381" s="136"/>
      <c r="V381" s="131"/>
      <c r="W381" s="163"/>
      <c r="X381" s="148"/>
      <c r="Y381" s="148"/>
      <c r="Z381" s="148"/>
      <c r="AA381" s="148"/>
      <c r="AB381" s="148"/>
      <c r="AC381" s="148"/>
      <c r="AD381" s="148"/>
      <c r="AE381" s="148"/>
      <c r="AF381" s="148"/>
    </row>
    <row r="382" spans="2:32" s="134" customFormat="1" ht="13.5" customHeight="1">
      <c r="B382" s="131"/>
      <c r="C382" s="135"/>
      <c r="D382" s="135"/>
      <c r="E382" s="135"/>
      <c r="F382" s="135"/>
      <c r="G382" s="135"/>
      <c r="H382" s="135"/>
      <c r="I382" s="135"/>
      <c r="J382" s="135"/>
      <c r="K382" s="135"/>
      <c r="L382" s="135"/>
      <c r="M382" s="135"/>
      <c r="N382" s="135"/>
      <c r="O382" s="135"/>
      <c r="P382" s="135"/>
      <c r="Q382" s="135"/>
      <c r="R382" s="135"/>
      <c r="S382" s="135"/>
      <c r="T382" s="135"/>
      <c r="U382" s="136"/>
      <c r="V382" s="131"/>
      <c r="W382" s="163"/>
      <c r="X382" s="148"/>
      <c r="Y382" s="148"/>
      <c r="Z382" s="148"/>
      <c r="AA382" s="148"/>
      <c r="AB382" s="148"/>
      <c r="AC382" s="148"/>
      <c r="AD382" s="148"/>
      <c r="AE382" s="148"/>
      <c r="AF382" s="148"/>
    </row>
    <row r="383" spans="2:32" s="134" customFormat="1" ht="13.5" customHeight="1">
      <c r="B383" s="131"/>
      <c r="C383" s="135"/>
      <c r="D383" s="135"/>
      <c r="E383" s="135"/>
      <c r="F383" s="135"/>
      <c r="G383" s="135"/>
      <c r="H383" s="135"/>
      <c r="I383" s="135"/>
      <c r="J383" s="135"/>
      <c r="K383" s="135"/>
      <c r="L383" s="135"/>
      <c r="M383" s="135"/>
      <c r="N383" s="135"/>
      <c r="O383" s="135"/>
      <c r="P383" s="135"/>
      <c r="Q383" s="135"/>
      <c r="R383" s="135"/>
      <c r="S383" s="135"/>
      <c r="T383" s="135"/>
      <c r="U383" s="136"/>
      <c r="V383" s="131"/>
      <c r="W383" s="163"/>
      <c r="X383" s="148"/>
      <c r="Y383" s="148"/>
      <c r="Z383" s="148"/>
      <c r="AA383" s="148"/>
      <c r="AB383" s="148"/>
      <c r="AC383" s="148"/>
      <c r="AD383" s="148"/>
      <c r="AE383" s="148"/>
      <c r="AF383" s="148"/>
    </row>
    <row r="384" spans="2:32" s="134" customFormat="1" ht="13.5" customHeight="1">
      <c r="B384" s="131"/>
      <c r="C384" s="135"/>
      <c r="D384" s="135"/>
      <c r="E384" s="135"/>
      <c r="F384" s="135"/>
      <c r="G384" s="135"/>
      <c r="H384" s="135"/>
      <c r="I384" s="135"/>
      <c r="J384" s="135"/>
      <c r="K384" s="135"/>
      <c r="L384" s="135"/>
      <c r="M384" s="135"/>
      <c r="N384" s="135"/>
      <c r="O384" s="135"/>
      <c r="P384" s="135"/>
      <c r="Q384" s="135"/>
      <c r="R384" s="135"/>
      <c r="S384" s="135"/>
      <c r="T384" s="135"/>
      <c r="U384" s="136"/>
      <c r="V384" s="131"/>
      <c r="W384" s="163"/>
      <c r="X384" s="148"/>
      <c r="Y384" s="148"/>
      <c r="Z384" s="148"/>
      <c r="AA384" s="148"/>
      <c r="AB384" s="148"/>
      <c r="AC384" s="148"/>
      <c r="AD384" s="148"/>
      <c r="AE384" s="148"/>
      <c r="AF384" s="148"/>
    </row>
    <row r="385" spans="2:33" s="134" customFormat="1" ht="13.5" customHeight="1">
      <c r="B385" s="131"/>
      <c r="C385" s="135"/>
      <c r="D385" s="135"/>
      <c r="E385" s="135"/>
      <c r="F385" s="135"/>
      <c r="G385" s="135"/>
      <c r="H385" s="135"/>
      <c r="I385" s="135"/>
      <c r="J385" s="135"/>
      <c r="K385" s="135"/>
      <c r="L385" s="135"/>
      <c r="M385" s="135"/>
      <c r="N385" s="135"/>
      <c r="O385" s="135"/>
      <c r="P385" s="135"/>
      <c r="Q385" s="135"/>
      <c r="R385" s="135"/>
      <c r="S385" s="135"/>
      <c r="T385" s="135"/>
      <c r="U385" s="136"/>
      <c r="V385" s="131"/>
      <c r="W385" s="163"/>
      <c r="X385" s="148"/>
      <c r="Y385" s="148"/>
      <c r="Z385" s="148"/>
      <c r="AA385" s="148"/>
      <c r="AB385" s="148"/>
      <c r="AC385" s="148"/>
      <c r="AD385" s="148"/>
      <c r="AE385" s="148"/>
      <c r="AF385" s="148"/>
    </row>
    <row r="386" spans="2:33" s="131" customFormat="1" ht="13.5" customHeight="1">
      <c r="C386" s="339"/>
      <c r="D386" s="339"/>
      <c r="E386" s="339"/>
      <c r="F386" s="339"/>
      <c r="G386" s="339"/>
      <c r="H386" s="339"/>
      <c r="I386" s="339"/>
      <c r="J386" s="339"/>
      <c r="K386" s="339"/>
      <c r="L386" s="339"/>
      <c r="M386" s="339"/>
      <c r="N386" s="339"/>
      <c r="O386" s="339"/>
      <c r="P386" s="339"/>
      <c r="Q386" s="339"/>
      <c r="R386" s="339"/>
      <c r="S386" s="339"/>
      <c r="T386" s="339"/>
      <c r="U386" s="340"/>
      <c r="W386" s="163"/>
      <c r="X386" s="148"/>
      <c r="Y386" s="148"/>
      <c r="Z386" s="148"/>
      <c r="AA386" s="148"/>
      <c r="AB386" s="148"/>
      <c r="AC386" s="148"/>
      <c r="AD386" s="148"/>
      <c r="AE386" s="148"/>
      <c r="AF386" s="148"/>
    </row>
    <row r="387" spans="2:33" s="124" customFormat="1" ht="13.5" customHeight="1">
      <c r="B387" s="123"/>
      <c r="C387" s="109" t="s">
        <v>31</v>
      </c>
      <c r="D387" s="109"/>
      <c r="E387" s="109"/>
      <c r="F387" s="109"/>
      <c r="G387" s="109"/>
      <c r="H387" s="38"/>
      <c r="I387" s="123"/>
      <c r="J387" s="123"/>
      <c r="K387" s="123"/>
      <c r="L387" s="123"/>
      <c r="M387" s="123"/>
      <c r="N387" s="123"/>
      <c r="O387" s="123"/>
      <c r="P387" s="123"/>
      <c r="Q387" s="123"/>
      <c r="R387" s="123"/>
      <c r="S387" s="123"/>
      <c r="T387" s="123"/>
      <c r="U387" s="123"/>
      <c r="V387" s="123"/>
      <c r="W387" s="163"/>
      <c r="X387" s="148"/>
      <c r="Y387" s="148"/>
      <c r="Z387" s="148"/>
      <c r="AA387" s="148"/>
      <c r="AB387" s="148"/>
      <c r="AC387" s="148"/>
      <c r="AD387" s="148"/>
      <c r="AE387" s="148"/>
      <c r="AF387" s="148"/>
    </row>
    <row r="388" spans="2:33" s="124" customFormat="1" ht="13.5" customHeight="1">
      <c r="B388" s="123"/>
      <c r="C388" s="112" t="s">
        <v>550</v>
      </c>
      <c r="D388" s="112"/>
      <c r="E388" s="112"/>
      <c r="F388" s="112"/>
      <c r="G388" s="480" t="e">
        <f>G340</f>
        <v>#REF!</v>
      </c>
      <c r="H388" s="112"/>
      <c r="I388" s="123"/>
      <c r="J388" s="123"/>
      <c r="K388" s="123"/>
      <c r="L388" s="123"/>
      <c r="M388" s="123"/>
      <c r="N388" s="123"/>
      <c r="O388" s="123"/>
      <c r="P388" s="123"/>
      <c r="Q388" s="123"/>
      <c r="R388" s="123"/>
      <c r="S388" s="123"/>
      <c r="T388" s="123"/>
      <c r="U388" s="123"/>
      <c r="V388" s="123"/>
      <c r="W388" s="163"/>
      <c r="X388" s="148"/>
      <c r="Y388" s="148"/>
      <c r="Z388" s="148"/>
      <c r="AA388" s="148"/>
      <c r="AB388" s="148"/>
      <c r="AC388" s="148"/>
      <c r="AD388" s="148"/>
      <c r="AE388" s="148"/>
      <c r="AF388" s="148"/>
    </row>
    <row r="389" spans="2:33" s="124" customFormat="1" ht="13.5" customHeight="1">
      <c r="B389" s="123"/>
      <c r="C389" s="116" t="s">
        <v>8</v>
      </c>
      <c r="D389" s="123"/>
      <c r="E389" s="125" t="s">
        <v>130</v>
      </c>
      <c r="F389" s="125"/>
      <c r="G389" s="125"/>
      <c r="H389" s="123"/>
      <c r="I389" s="123"/>
      <c r="J389" s="123"/>
      <c r="K389" s="123"/>
      <c r="L389" s="123"/>
      <c r="M389" s="123"/>
      <c r="N389" s="123"/>
      <c r="O389" s="123"/>
      <c r="P389" s="123"/>
      <c r="Q389" s="123"/>
      <c r="R389" s="126"/>
      <c r="S389" s="123"/>
      <c r="T389" s="126"/>
      <c r="U389" s="123"/>
      <c r="V389" s="123"/>
      <c r="W389" s="111"/>
      <c r="X389" s="148"/>
      <c r="Y389" s="148"/>
      <c r="Z389" s="148"/>
      <c r="AA389" s="148"/>
      <c r="AB389" s="148"/>
      <c r="AC389" s="148"/>
      <c r="AD389" s="148"/>
      <c r="AE389" s="148"/>
      <c r="AF389" s="148"/>
    </row>
    <row r="390" spans="2:33" s="124" customFormat="1" ht="13.5" customHeight="1">
      <c r="B390" s="123"/>
      <c r="C390" s="705" t="s">
        <v>33</v>
      </c>
      <c r="D390" s="706"/>
      <c r="E390" s="707"/>
      <c r="F390" s="731" t="s">
        <v>551</v>
      </c>
      <c r="G390" s="731" t="s">
        <v>219</v>
      </c>
      <c r="H390" s="117" t="s">
        <v>34</v>
      </c>
      <c r="I390" s="118"/>
      <c r="J390" s="118"/>
      <c r="K390" s="118"/>
      <c r="L390" s="118"/>
      <c r="M390" s="119"/>
      <c r="N390" s="144" t="s">
        <v>35</v>
      </c>
      <c r="O390" s="118"/>
      <c r="P390" s="118"/>
      <c r="Q390" s="118"/>
      <c r="R390" s="118"/>
      <c r="S390" s="119"/>
      <c r="T390" s="734" t="s">
        <v>77</v>
      </c>
      <c r="U390" s="734" t="s">
        <v>78</v>
      </c>
      <c r="V390" s="123"/>
      <c r="W390" s="88" t="s">
        <v>25</v>
      </c>
      <c r="X390" s="148"/>
      <c r="Y390" s="148"/>
      <c r="Z390" s="148"/>
      <c r="AA390" s="128" t="str">
        <f>IF(COUNT(H393:U426)&gt;0,"○","")</f>
        <v/>
      </c>
      <c r="AB390" s="120" t="s">
        <v>158</v>
      </c>
      <c r="AD390" s="130"/>
      <c r="AE390" s="130"/>
      <c r="AF390" s="148"/>
      <c r="AG390" s="130"/>
    </row>
    <row r="391" spans="2:33" s="124" customFormat="1" ht="13.5" customHeight="1">
      <c r="B391" s="123"/>
      <c r="C391" s="708"/>
      <c r="D391" s="709"/>
      <c r="E391" s="710"/>
      <c r="F391" s="732"/>
      <c r="G391" s="732"/>
      <c r="H391" s="4" t="s">
        <v>13</v>
      </c>
      <c r="I391" s="4" t="s">
        <v>14</v>
      </c>
      <c r="J391" s="4" t="s">
        <v>15</v>
      </c>
      <c r="K391" s="4" t="s">
        <v>16</v>
      </c>
      <c r="L391" s="4" t="s">
        <v>17</v>
      </c>
      <c r="M391" s="4" t="s">
        <v>18</v>
      </c>
      <c r="N391" s="4" t="s">
        <v>19</v>
      </c>
      <c r="O391" s="4" t="s">
        <v>20</v>
      </c>
      <c r="P391" s="4" t="s">
        <v>21</v>
      </c>
      <c r="Q391" s="4" t="s">
        <v>22</v>
      </c>
      <c r="R391" s="4" t="s">
        <v>23</v>
      </c>
      <c r="S391" s="4" t="s">
        <v>24</v>
      </c>
      <c r="T391" s="735"/>
      <c r="U391" s="735"/>
      <c r="V391" s="123"/>
      <c r="W391" s="88" t="s">
        <v>94</v>
      </c>
      <c r="X391" s="148"/>
      <c r="Y391" s="148"/>
      <c r="Z391" s="148"/>
      <c r="AA391" s="148"/>
      <c r="AB391" s="148"/>
      <c r="AC391" s="148"/>
      <c r="AD391" s="111"/>
      <c r="AE391" s="111"/>
      <c r="AF391" s="148"/>
      <c r="AG391" s="130"/>
    </row>
    <row r="392" spans="2:33" s="124" customFormat="1" ht="13.5" customHeight="1">
      <c r="B392" s="123"/>
      <c r="C392" s="711"/>
      <c r="D392" s="712"/>
      <c r="E392" s="713"/>
      <c r="F392" s="733"/>
      <c r="G392" s="733"/>
      <c r="H392" s="127" t="e">
        <f>"（"&amp;MID(#REF!,2,2)&amp;")"</f>
        <v>#REF!</v>
      </c>
      <c r="I392" s="481" t="e">
        <f>"（"&amp;MID(#REF!,2,2)&amp;")"</f>
        <v>#REF!</v>
      </c>
      <c r="J392" s="481" t="e">
        <f>"（"&amp;MID(#REF!,2,2)&amp;")"</f>
        <v>#REF!</v>
      </c>
      <c r="K392" s="481" t="e">
        <f>"（"&amp;MID(#REF!,2,2)&amp;")"</f>
        <v>#REF!</v>
      </c>
      <c r="L392" s="481" t="e">
        <f>"（"&amp;MID(#REF!,2,2)&amp;")"</f>
        <v>#REF!</v>
      </c>
      <c r="M392" s="481" t="e">
        <f>"（"&amp;MID(#REF!,2,2)&amp;")"</f>
        <v>#REF!</v>
      </c>
      <c r="N392" s="481" t="e">
        <f>"（"&amp;MID(#REF!,2,2)&amp;")"</f>
        <v>#REF!</v>
      </c>
      <c r="O392" s="481" t="e">
        <f>"（"&amp;MID(#REF!,2,2)&amp;")"</f>
        <v>#REF!</v>
      </c>
      <c r="P392" s="481" t="e">
        <f>"（"&amp;MID(#REF!,2,2)&amp;")"</f>
        <v>#REF!</v>
      </c>
      <c r="Q392" s="481" t="e">
        <f>"（"&amp;MID(#REF!,2,2)&amp;")"</f>
        <v>#REF!</v>
      </c>
      <c r="R392" s="481" t="e">
        <f>"（"&amp;MID(#REF!,2,2)&amp;")"</f>
        <v>#REF!</v>
      </c>
      <c r="S392" s="481" t="e">
        <f>"（"&amp;MID(#REF!,2,2)&amp;")"</f>
        <v>#REF!</v>
      </c>
      <c r="T392" s="736"/>
      <c r="U392" s="736"/>
      <c r="V392" s="123"/>
      <c r="W392" s="88"/>
      <c r="X392" s="111"/>
      <c r="Y392" s="111"/>
      <c r="Z392" s="111"/>
      <c r="AA392" s="111"/>
      <c r="AB392" s="111"/>
      <c r="AC392" s="111"/>
      <c r="AD392" s="111"/>
      <c r="AE392" s="111"/>
      <c r="AF392" s="148"/>
      <c r="AG392" s="130"/>
    </row>
    <row r="393" spans="2:33" s="130" customFormat="1" ht="13.5" customHeight="1">
      <c r="B393" s="129"/>
      <c r="C393" s="714"/>
      <c r="D393" s="715"/>
      <c r="E393" s="716"/>
      <c r="F393" s="729"/>
      <c r="G393" s="730"/>
      <c r="H393" s="146"/>
      <c r="I393" s="146"/>
      <c r="J393" s="147"/>
      <c r="K393" s="147"/>
      <c r="L393" s="147"/>
      <c r="M393" s="147"/>
      <c r="N393" s="147"/>
      <c r="O393" s="147"/>
      <c r="P393" s="147"/>
      <c r="Q393" s="147"/>
      <c r="R393" s="147"/>
      <c r="S393" s="147"/>
      <c r="T393" s="741"/>
      <c r="U393" s="737"/>
      <c r="V393" s="129"/>
      <c r="W393" s="148"/>
      <c r="X393" s="111"/>
      <c r="Y393" s="111"/>
      <c r="Z393" s="111"/>
      <c r="AA393" s="111"/>
      <c r="AB393" s="111"/>
      <c r="AC393" s="111"/>
      <c r="AD393" s="111"/>
      <c r="AE393" s="111"/>
      <c r="AF393" s="148"/>
    </row>
    <row r="394" spans="2:33" s="130" customFormat="1" ht="13.5" customHeight="1">
      <c r="B394" s="129"/>
      <c r="C394" s="717"/>
      <c r="D394" s="718"/>
      <c r="E394" s="719"/>
      <c r="F394" s="724"/>
      <c r="G394" s="726"/>
      <c r="H394" s="149"/>
      <c r="I394" s="149"/>
      <c r="J394" s="149"/>
      <c r="K394" s="149"/>
      <c r="L394" s="149"/>
      <c r="M394" s="149"/>
      <c r="N394" s="149"/>
      <c r="O394" s="149"/>
      <c r="P394" s="149"/>
      <c r="Q394" s="149"/>
      <c r="R394" s="149"/>
      <c r="S394" s="149"/>
      <c r="T394" s="742"/>
      <c r="U394" s="738"/>
      <c r="V394" s="129"/>
      <c r="W394" s="148"/>
      <c r="X394" s="111"/>
      <c r="Y394" s="111"/>
      <c r="Z394" s="111"/>
      <c r="AA394" s="111"/>
      <c r="AB394" s="111"/>
      <c r="AC394" s="111"/>
      <c r="AD394" s="111"/>
      <c r="AE394" s="111"/>
      <c r="AF394" s="148"/>
    </row>
    <row r="395" spans="2:33" s="130" customFormat="1" ht="13.5" customHeight="1">
      <c r="B395" s="129"/>
      <c r="C395" s="717"/>
      <c r="D395" s="718"/>
      <c r="E395" s="719"/>
      <c r="F395" s="723"/>
      <c r="G395" s="725"/>
      <c r="H395" s="150"/>
      <c r="I395" s="150"/>
      <c r="J395" s="151"/>
      <c r="K395" s="151"/>
      <c r="L395" s="151"/>
      <c r="M395" s="151"/>
      <c r="N395" s="151"/>
      <c r="O395" s="151"/>
      <c r="P395" s="151"/>
      <c r="Q395" s="151"/>
      <c r="R395" s="151"/>
      <c r="S395" s="151"/>
      <c r="T395" s="742"/>
      <c r="U395" s="739"/>
      <c r="V395" s="129"/>
      <c r="W395" s="148"/>
      <c r="X395" s="111"/>
      <c r="Y395" s="111"/>
      <c r="Z395" s="111"/>
      <c r="AA395" s="111"/>
      <c r="AB395" s="111"/>
      <c r="AC395" s="111"/>
      <c r="AD395" s="111"/>
      <c r="AE395" s="111"/>
      <c r="AF395" s="148"/>
    </row>
    <row r="396" spans="2:33" s="130" customFormat="1" ht="13.5" customHeight="1">
      <c r="B396" s="129"/>
      <c r="C396" s="717"/>
      <c r="D396" s="718"/>
      <c r="E396" s="719"/>
      <c r="F396" s="724"/>
      <c r="G396" s="726"/>
      <c r="H396" s="149"/>
      <c r="I396" s="149"/>
      <c r="J396" s="149"/>
      <c r="K396" s="149"/>
      <c r="L396" s="149"/>
      <c r="M396" s="149"/>
      <c r="N396" s="149"/>
      <c r="O396" s="149"/>
      <c r="P396" s="149"/>
      <c r="Q396" s="149"/>
      <c r="R396" s="149"/>
      <c r="S396" s="149"/>
      <c r="T396" s="742"/>
      <c r="U396" s="738"/>
      <c r="V396" s="129"/>
      <c r="W396" s="148"/>
      <c r="X396" s="111"/>
      <c r="Y396" s="111"/>
      <c r="Z396" s="111"/>
      <c r="AA396" s="111"/>
      <c r="AB396" s="111"/>
      <c r="AC396" s="111"/>
      <c r="AD396" s="111"/>
      <c r="AE396" s="111"/>
      <c r="AF396" s="148"/>
    </row>
    <row r="397" spans="2:33" s="130" customFormat="1" ht="13.5" customHeight="1">
      <c r="B397" s="129"/>
      <c r="C397" s="717"/>
      <c r="D397" s="718"/>
      <c r="E397" s="719"/>
      <c r="F397" s="723"/>
      <c r="G397" s="725"/>
      <c r="H397" s="150"/>
      <c r="I397" s="150"/>
      <c r="J397" s="151"/>
      <c r="K397" s="151"/>
      <c r="L397" s="151"/>
      <c r="M397" s="151"/>
      <c r="N397" s="151"/>
      <c r="O397" s="151"/>
      <c r="P397" s="151"/>
      <c r="Q397" s="151"/>
      <c r="R397" s="151"/>
      <c r="S397" s="151"/>
      <c r="T397" s="742"/>
      <c r="U397" s="739"/>
      <c r="V397" s="129"/>
      <c r="W397" s="148"/>
      <c r="X397" s="111"/>
      <c r="Y397" s="111"/>
      <c r="Z397" s="111"/>
      <c r="AA397" s="111"/>
      <c r="AB397" s="111"/>
      <c r="AC397" s="111"/>
      <c r="AD397" s="163"/>
      <c r="AE397" s="163"/>
      <c r="AF397" s="148"/>
    </row>
    <row r="398" spans="2:33" s="130" customFormat="1" ht="13.5" customHeight="1">
      <c r="B398" s="129"/>
      <c r="C398" s="720"/>
      <c r="D398" s="721"/>
      <c r="E398" s="722"/>
      <c r="F398" s="727"/>
      <c r="G398" s="728"/>
      <c r="H398" s="149"/>
      <c r="I398" s="149"/>
      <c r="J398" s="149"/>
      <c r="K398" s="149"/>
      <c r="L398" s="149"/>
      <c r="M398" s="149"/>
      <c r="N398" s="149"/>
      <c r="O398" s="149"/>
      <c r="P398" s="149"/>
      <c r="Q398" s="149"/>
      <c r="R398" s="149"/>
      <c r="S398" s="149"/>
      <c r="T398" s="742"/>
      <c r="U398" s="740"/>
      <c r="V398" s="129"/>
      <c r="W398" s="148"/>
      <c r="X398" s="111"/>
      <c r="Y398" s="111"/>
      <c r="Z398" s="111"/>
      <c r="AA398" s="111"/>
      <c r="AB398" s="111"/>
      <c r="AC398" s="111"/>
      <c r="AD398" s="163"/>
      <c r="AE398" s="163"/>
      <c r="AF398" s="111"/>
    </row>
    <row r="399" spans="2:33" s="130" customFormat="1" ht="13.5" customHeight="1">
      <c r="B399" s="129"/>
      <c r="C399" s="714"/>
      <c r="D399" s="715"/>
      <c r="E399" s="716"/>
      <c r="F399" s="729"/>
      <c r="G399" s="730"/>
      <c r="H399" s="146"/>
      <c r="I399" s="146"/>
      <c r="J399" s="147"/>
      <c r="K399" s="147"/>
      <c r="L399" s="147"/>
      <c r="M399" s="147"/>
      <c r="N399" s="147"/>
      <c r="O399" s="147"/>
      <c r="P399" s="147"/>
      <c r="Q399" s="147"/>
      <c r="R399" s="147"/>
      <c r="S399" s="147"/>
      <c r="T399" s="742"/>
      <c r="U399" s="737"/>
      <c r="V399" s="129"/>
      <c r="W399" s="148"/>
      <c r="X399" s="111"/>
      <c r="Y399" s="111"/>
      <c r="Z399" s="111"/>
      <c r="AA399" s="111"/>
      <c r="AB399" s="111"/>
      <c r="AC399" s="111"/>
      <c r="AD399" s="163"/>
      <c r="AE399" s="163"/>
      <c r="AF399" s="111"/>
    </row>
    <row r="400" spans="2:33" s="130" customFormat="1" ht="13.5" customHeight="1">
      <c r="B400" s="129"/>
      <c r="C400" s="717"/>
      <c r="D400" s="718"/>
      <c r="E400" s="719"/>
      <c r="F400" s="724"/>
      <c r="G400" s="726"/>
      <c r="H400" s="149"/>
      <c r="I400" s="149"/>
      <c r="J400" s="149"/>
      <c r="K400" s="149"/>
      <c r="L400" s="149"/>
      <c r="M400" s="149"/>
      <c r="N400" s="149"/>
      <c r="O400" s="149"/>
      <c r="P400" s="149"/>
      <c r="Q400" s="149"/>
      <c r="R400" s="149"/>
      <c r="S400" s="149"/>
      <c r="T400" s="742"/>
      <c r="U400" s="738"/>
      <c r="V400" s="129"/>
      <c r="W400" s="148"/>
      <c r="X400" s="163"/>
      <c r="Y400" s="163"/>
      <c r="Z400" s="163"/>
      <c r="AA400" s="163"/>
      <c r="AB400" s="163"/>
      <c r="AC400" s="163"/>
      <c r="AD400" s="163"/>
      <c r="AE400" s="163"/>
      <c r="AF400" s="111"/>
    </row>
    <row r="401" spans="2:32" s="130" customFormat="1" ht="13.5" customHeight="1">
      <c r="B401" s="129"/>
      <c r="C401" s="717"/>
      <c r="D401" s="718"/>
      <c r="E401" s="719"/>
      <c r="F401" s="723"/>
      <c r="G401" s="725"/>
      <c r="H401" s="150"/>
      <c r="I401" s="150"/>
      <c r="J401" s="151"/>
      <c r="K401" s="151"/>
      <c r="L401" s="151"/>
      <c r="M401" s="151"/>
      <c r="N401" s="151"/>
      <c r="O401" s="151"/>
      <c r="P401" s="151"/>
      <c r="Q401" s="151"/>
      <c r="R401" s="151"/>
      <c r="S401" s="151"/>
      <c r="T401" s="742"/>
      <c r="U401" s="739"/>
      <c r="V401" s="129"/>
      <c r="W401" s="148"/>
      <c r="X401" s="163"/>
      <c r="Y401" s="163"/>
      <c r="Z401" s="163"/>
      <c r="AA401" s="163"/>
      <c r="AB401" s="163"/>
      <c r="AC401" s="163"/>
      <c r="AD401" s="163"/>
      <c r="AE401" s="163"/>
      <c r="AF401" s="111"/>
    </row>
    <row r="402" spans="2:32" s="130" customFormat="1" ht="13.5" customHeight="1">
      <c r="B402" s="129"/>
      <c r="C402" s="717"/>
      <c r="D402" s="718"/>
      <c r="E402" s="719"/>
      <c r="F402" s="724"/>
      <c r="G402" s="726"/>
      <c r="H402" s="149"/>
      <c r="I402" s="149"/>
      <c r="J402" s="149"/>
      <c r="K402" s="149"/>
      <c r="L402" s="149"/>
      <c r="M402" s="149"/>
      <c r="N402" s="149"/>
      <c r="O402" s="149"/>
      <c r="P402" s="149"/>
      <c r="Q402" s="149"/>
      <c r="R402" s="149"/>
      <c r="S402" s="149"/>
      <c r="T402" s="742"/>
      <c r="U402" s="738"/>
      <c r="V402" s="129"/>
      <c r="W402" s="148"/>
      <c r="X402" s="163"/>
      <c r="Y402" s="163"/>
      <c r="Z402" s="163"/>
      <c r="AA402" s="163"/>
      <c r="AB402" s="163"/>
      <c r="AC402" s="163"/>
      <c r="AD402" s="163"/>
      <c r="AE402" s="163"/>
      <c r="AF402" s="111"/>
    </row>
    <row r="403" spans="2:32" s="130" customFormat="1" ht="13.5" customHeight="1">
      <c r="B403" s="129"/>
      <c r="C403" s="717"/>
      <c r="D403" s="718"/>
      <c r="E403" s="719"/>
      <c r="F403" s="723"/>
      <c r="G403" s="725"/>
      <c r="H403" s="150"/>
      <c r="I403" s="150"/>
      <c r="J403" s="151"/>
      <c r="K403" s="151"/>
      <c r="L403" s="151"/>
      <c r="M403" s="151"/>
      <c r="N403" s="151"/>
      <c r="O403" s="151"/>
      <c r="P403" s="151"/>
      <c r="Q403" s="151"/>
      <c r="R403" s="151"/>
      <c r="S403" s="151"/>
      <c r="T403" s="742"/>
      <c r="U403" s="739"/>
      <c r="V403" s="129"/>
      <c r="W403" s="148"/>
      <c r="X403" s="163"/>
      <c r="Y403" s="163"/>
      <c r="Z403" s="163"/>
      <c r="AA403" s="163"/>
      <c r="AB403" s="163"/>
      <c r="AC403" s="163"/>
      <c r="AD403" s="163"/>
      <c r="AE403" s="163"/>
      <c r="AF403" s="111"/>
    </row>
    <row r="404" spans="2:32" s="130" customFormat="1" ht="13.5" customHeight="1">
      <c r="B404" s="129"/>
      <c r="C404" s="720"/>
      <c r="D404" s="721"/>
      <c r="E404" s="722"/>
      <c r="F404" s="727"/>
      <c r="G404" s="728"/>
      <c r="H404" s="149"/>
      <c r="I404" s="149"/>
      <c r="J404" s="149"/>
      <c r="K404" s="149"/>
      <c r="L404" s="149"/>
      <c r="M404" s="149"/>
      <c r="N404" s="149"/>
      <c r="O404" s="149"/>
      <c r="P404" s="149"/>
      <c r="Q404" s="149"/>
      <c r="R404" s="149"/>
      <c r="S404" s="149"/>
      <c r="T404" s="742"/>
      <c r="U404" s="740"/>
      <c r="V404" s="129"/>
      <c r="W404" s="148"/>
      <c r="X404" s="163"/>
      <c r="Y404" s="163"/>
      <c r="Z404" s="163"/>
      <c r="AA404" s="163"/>
      <c r="AB404" s="163"/>
      <c r="AC404" s="163"/>
      <c r="AD404" s="163"/>
      <c r="AE404" s="163"/>
      <c r="AF404" s="111"/>
    </row>
    <row r="405" spans="2:32" s="130" customFormat="1" ht="13.5" customHeight="1">
      <c r="B405" s="129"/>
      <c r="C405" s="714"/>
      <c r="D405" s="715"/>
      <c r="E405" s="716"/>
      <c r="F405" s="729"/>
      <c r="G405" s="730"/>
      <c r="H405" s="146"/>
      <c r="I405" s="146"/>
      <c r="J405" s="147"/>
      <c r="K405" s="147"/>
      <c r="L405" s="147"/>
      <c r="M405" s="147"/>
      <c r="N405" s="147"/>
      <c r="O405" s="147"/>
      <c r="P405" s="147"/>
      <c r="Q405" s="147"/>
      <c r="R405" s="147"/>
      <c r="S405" s="147"/>
      <c r="T405" s="742"/>
      <c r="U405" s="737"/>
      <c r="V405" s="129"/>
      <c r="W405" s="148"/>
      <c r="X405" s="163"/>
      <c r="Y405" s="163"/>
      <c r="Z405" s="163"/>
      <c r="AA405" s="163"/>
      <c r="AB405" s="163"/>
      <c r="AC405" s="163"/>
      <c r="AD405" s="163"/>
      <c r="AE405" s="163"/>
      <c r="AF405" s="111"/>
    </row>
    <row r="406" spans="2:32" s="130" customFormat="1" ht="13.5" customHeight="1">
      <c r="B406" s="129"/>
      <c r="C406" s="717"/>
      <c r="D406" s="718"/>
      <c r="E406" s="719"/>
      <c r="F406" s="724"/>
      <c r="G406" s="726"/>
      <c r="H406" s="149"/>
      <c r="I406" s="149"/>
      <c r="J406" s="149"/>
      <c r="K406" s="149"/>
      <c r="L406" s="149"/>
      <c r="M406" s="149"/>
      <c r="N406" s="149"/>
      <c r="O406" s="149"/>
      <c r="P406" s="149"/>
      <c r="Q406" s="149"/>
      <c r="R406" s="149"/>
      <c r="S406" s="149"/>
      <c r="T406" s="742"/>
      <c r="U406" s="738"/>
      <c r="V406" s="129"/>
      <c r="W406" s="148"/>
      <c r="X406" s="163"/>
      <c r="Y406" s="163"/>
      <c r="Z406" s="163"/>
      <c r="AA406" s="163"/>
      <c r="AB406" s="163"/>
      <c r="AC406" s="163"/>
      <c r="AD406" s="111"/>
      <c r="AE406" s="111"/>
      <c r="AF406" s="163"/>
    </row>
    <row r="407" spans="2:32" s="130" customFormat="1" ht="13.5" customHeight="1">
      <c r="B407" s="129"/>
      <c r="C407" s="717"/>
      <c r="D407" s="718"/>
      <c r="E407" s="719"/>
      <c r="F407" s="723"/>
      <c r="G407" s="725"/>
      <c r="H407" s="150"/>
      <c r="I407" s="150"/>
      <c r="J407" s="151"/>
      <c r="K407" s="151"/>
      <c r="L407" s="151"/>
      <c r="M407" s="151"/>
      <c r="N407" s="151"/>
      <c r="O407" s="151"/>
      <c r="P407" s="151"/>
      <c r="Q407" s="151"/>
      <c r="R407" s="151"/>
      <c r="S407" s="151"/>
      <c r="T407" s="742"/>
      <c r="U407" s="739"/>
      <c r="V407" s="129"/>
      <c r="W407" s="148"/>
      <c r="X407" s="163"/>
      <c r="Y407" s="163"/>
      <c r="Z407" s="163"/>
      <c r="AA407" s="163"/>
      <c r="AB407" s="163"/>
      <c r="AC407" s="163"/>
      <c r="AD407" s="111"/>
      <c r="AE407" s="111"/>
      <c r="AF407" s="163"/>
    </row>
    <row r="408" spans="2:32" s="130" customFormat="1" ht="13.5" customHeight="1">
      <c r="B408" s="129"/>
      <c r="C408" s="717"/>
      <c r="D408" s="718"/>
      <c r="E408" s="719"/>
      <c r="F408" s="724"/>
      <c r="G408" s="726"/>
      <c r="H408" s="149"/>
      <c r="I408" s="149"/>
      <c r="J408" s="149"/>
      <c r="K408" s="149"/>
      <c r="L408" s="149"/>
      <c r="M408" s="149"/>
      <c r="N408" s="149"/>
      <c r="O408" s="149"/>
      <c r="P408" s="149"/>
      <c r="Q408" s="149"/>
      <c r="R408" s="149"/>
      <c r="S408" s="149"/>
      <c r="T408" s="742"/>
      <c r="U408" s="738"/>
      <c r="V408" s="129"/>
      <c r="W408" s="148"/>
      <c r="X408" s="163"/>
      <c r="Y408" s="163"/>
      <c r="Z408" s="163"/>
      <c r="AA408" s="163"/>
      <c r="AB408" s="163"/>
      <c r="AC408" s="163"/>
      <c r="AD408" s="111"/>
      <c r="AE408" s="111"/>
      <c r="AF408" s="163"/>
    </row>
    <row r="409" spans="2:32" s="130" customFormat="1" ht="13.5" customHeight="1">
      <c r="B409" s="129"/>
      <c r="C409" s="717"/>
      <c r="D409" s="718"/>
      <c r="E409" s="719"/>
      <c r="F409" s="723"/>
      <c r="G409" s="725"/>
      <c r="H409" s="150"/>
      <c r="I409" s="150"/>
      <c r="J409" s="151"/>
      <c r="K409" s="151"/>
      <c r="L409" s="151"/>
      <c r="M409" s="151"/>
      <c r="N409" s="151"/>
      <c r="O409" s="151"/>
      <c r="P409" s="151"/>
      <c r="Q409" s="151"/>
      <c r="R409" s="151"/>
      <c r="S409" s="151"/>
      <c r="T409" s="742"/>
      <c r="U409" s="739"/>
      <c r="V409" s="129"/>
      <c r="W409" s="148"/>
      <c r="X409" s="163"/>
      <c r="Y409" s="163"/>
      <c r="Z409" s="163"/>
      <c r="AA409" s="163"/>
      <c r="AB409" s="163"/>
      <c r="AC409" s="163"/>
      <c r="AD409" s="111"/>
      <c r="AE409" s="111"/>
      <c r="AF409" s="163"/>
    </row>
    <row r="410" spans="2:32" s="130" customFormat="1" ht="13.5" customHeight="1">
      <c r="B410" s="129"/>
      <c r="C410" s="720"/>
      <c r="D410" s="721"/>
      <c r="E410" s="722"/>
      <c r="F410" s="727"/>
      <c r="G410" s="728"/>
      <c r="H410" s="149"/>
      <c r="I410" s="149"/>
      <c r="J410" s="149"/>
      <c r="K410" s="149"/>
      <c r="L410" s="149"/>
      <c r="M410" s="149"/>
      <c r="N410" s="149"/>
      <c r="O410" s="149"/>
      <c r="P410" s="149"/>
      <c r="Q410" s="149"/>
      <c r="R410" s="149"/>
      <c r="S410" s="149"/>
      <c r="T410" s="742"/>
      <c r="U410" s="740"/>
      <c r="V410" s="129"/>
      <c r="W410" s="148"/>
      <c r="X410" s="111"/>
      <c r="Y410" s="111"/>
      <c r="Z410" s="111"/>
      <c r="AA410" s="111"/>
      <c r="AB410" s="111"/>
      <c r="AC410" s="111"/>
      <c r="AD410" s="111"/>
      <c r="AE410" s="111"/>
      <c r="AF410" s="163"/>
    </row>
    <row r="411" spans="2:32" s="130" customFormat="1" ht="13.5" customHeight="1">
      <c r="B411" s="129"/>
      <c r="C411" s="714"/>
      <c r="D411" s="715"/>
      <c r="E411" s="716"/>
      <c r="F411" s="729"/>
      <c r="G411" s="730"/>
      <c r="H411" s="146"/>
      <c r="I411" s="146"/>
      <c r="J411" s="147"/>
      <c r="K411" s="147"/>
      <c r="L411" s="147"/>
      <c r="M411" s="147"/>
      <c r="N411" s="147"/>
      <c r="O411" s="147"/>
      <c r="P411" s="147"/>
      <c r="Q411" s="147"/>
      <c r="R411" s="147"/>
      <c r="S411" s="147"/>
      <c r="T411" s="742"/>
      <c r="U411" s="737"/>
      <c r="V411" s="129"/>
      <c r="W411" s="148"/>
      <c r="X411" s="111"/>
      <c r="Y411" s="111"/>
      <c r="Z411" s="111"/>
      <c r="AA411" s="111"/>
      <c r="AB411" s="111"/>
      <c r="AC411" s="111"/>
      <c r="AD411" s="124"/>
      <c r="AE411" s="124"/>
      <c r="AF411" s="163"/>
    </row>
    <row r="412" spans="2:32" s="130" customFormat="1" ht="13.5" customHeight="1">
      <c r="B412" s="129"/>
      <c r="C412" s="717"/>
      <c r="D412" s="718"/>
      <c r="E412" s="719"/>
      <c r="F412" s="724"/>
      <c r="G412" s="726"/>
      <c r="H412" s="149"/>
      <c r="I412" s="149"/>
      <c r="J412" s="149"/>
      <c r="K412" s="149"/>
      <c r="L412" s="149"/>
      <c r="M412" s="149"/>
      <c r="N412" s="149"/>
      <c r="O412" s="149"/>
      <c r="P412" s="149"/>
      <c r="Q412" s="149"/>
      <c r="R412" s="149"/>
      <c r="S412" s="149"/>
      <c r="T412" s="742"/>
      <c r="U412" s="738"/>
      <c r="V412" s="129"/>
      <c r="W412" s="148"/>
      <c r="X412" s="111"/>
      <c r="Y412" s="111"/>
      <c r="Z412" s="111"/>
      <c r="AA412" s="111"/>
      <c r="AB412" s="111"/>
      <c r="AC412" s="111"/>
      <c r="AD412" s="124"/>
      <c r="AE412" s="124"/>
      <c r="AF412" s="163"/>
    </row>
    <row r="413" spans="2:32" s="130" customFormat="1" ht="13.5" customHeight="1">
      <c r="B413" s="129"/>
      <c r="C413" s="717"/>
      <c r="D413" s="718"/>
      <c r="E413" s="719"/>
      <c r="F413" s="723"/>
      <c r="G413" s="725"/>
      <c r="H413" s="150"/>
      <c r="I413" s="150"/>
      <c r="J413" s="151"/>
      <c r="K413" s="151"/>
      <c r="L413" s="151"/>
      <c r="M413" s="151"/>
      <c r="N413" s="151"/>
      <c r="O413" s="151"/>
      <c r="P413" s="151"/>
      <c r="Q413" s="151"/>
      <c r="R413" s="151"/>
      <c r="S413" s="151"/>
      <c r="T413" s="742"/>
      <c r="U413" s="739"/>
      <c r="V413" s="129"/>
      <c r="W413" s="148"/>
      <c r="X413" s="111"/>
      <c r="Y413" s="111"/>
      <c r="Z413" s="111"/>
      <c r="AA413" s="111"/>
      <c r="AB413" s="111"/>
      <c r="AC413" s="111"/>
      <c r="AD413" s="124"/>
      <c r="AE413" s="124"/>
      <c r="AF413" s="163"/>
    </row>
    <row r="414" spans="2:32" s="130" customFormat="1" ht="13.5" customHeight="1">
      <c r="B414" s="129"/>
      <c r="C414" s="717"/>
      <c r="D414" s="718"/>
      <c r="E414" s="719"/>
      <c r="F414" s="724"/>
      <c r="G414" s="726"/>
      <c r="H414" s="149"/>
      <c r="I414" s="149"/>
      <c r="J414" s="149"/>
      <c r="K414" s="149"/>
      <c r="L414" s="149"/>
      <c r="M414" s="149"/>
      <c r="N414" s="149"/>
      <c r="O414" s="149"/>
      <c r="P414" s="149"/>
      <c r="Q414" s="149"/>
      <c r="R414" s="149"/>
      <c r="S414" s="149"/>
      <c r="T414" s="742"/>
      <c r="U414" s="738"/>
      <c r="V414" s="129"/>
      <c r="W414" s="148"/>
      <c r="X414" s="111"/>
      <c r="Y414" s="111"/>
      <c r="Z414" s="111"/>
      <c r="AA414" s="124"/>
      <c r="AB414" s="124"/>
      <c r="AC414" s="124"/>
      <c r="AF414" s="163"/>
    </row>
    <row r="415" spans="2:32" s="130" customFormat="1" ht="13.5" customHeight="1">
      <c r="B415" s="129"/>
      <c r="C415" s="717"/>
      <c r="D415" s="718"/>
      <c r="E415" s="719"/>
      <c r="F415" s="723"/>
      <c r="G415" s="725"/>
      <c r="H415" s="150"/>
      <c r="I415" s="150"/>
      <c r="J415" s="151"/>
      <c r="K415" s="151"/>
      <c r="L415" s="151"/>
      <c r="M415" s="151"/>
      <c r="N415" s="151"/>
      <c r="O415" s="151"/>
      <c r="P415" s="151"/>
      <c r="Q415" s="151"/>
      <c r="R415" s="151"/>
      <c r="S415" s="151"/>
      <c r="T415" s="742"/>
      <c r="U415" s="739"/>
      <c r="V415" s="129"/>
      <c r="W415" s="148"/>
      <c r="X415" s="111"/>
      <c r="Y415" s="111"/>
      <c r="Z415" s="111"/>
      <c r="AA415" s="124"/>
      <c r="AB415" s="124"/>
      <c r="AC415" s="124"/>
      <c r="AF415" s="163"/>
    </row>
    <row r="416" spans="2:32" s="130" customFormat="1" ht="13.5" customHeight="1">
      <c r="B416" s="129"/>
      <c r="C416" s="720"/>
      <c r="D416" s="721"/>
      <c r="E416" s="722"/>
      <c r="F416" s="727"/>
      <c r="G416" s="728"/>
      <c r="H416" s="149"/>
      <c r="I416" s="149"/>
      <c r="J416" s="149"/>
      <c r="K416" s="149"/>
      <c r="L416" s="149"/>
      <c r="M416" s="149"/>
      <c r="N416" s="149"/>
      <c r="O416" s="149"/>
      <c r="P416" s="149"/>
      <c r="Q416" s="149"/>
      <c r="R416" s="149"/>
      <c r="S416" s="149"/>
      <c r="T416" s="742"/>
      <c r="U416" s="740"/>
      <c r="V416" s="129"/>
      <c r="W416" s="148"/>
      <c r="X416" s="111"/>
      <c r="Y416" s="111"/>
      <c r="Z416" s="111"/>
      <c r="AA416" s="111"/>
      <c r="AB416" s="111"/>
      <c r="AC416" s="111"/>
      <c r="AD416" s="111"/>
      <c r="AE416" s="111"/>
      <c r="AF416" s="111"/>
    </row>
    <row r="417" spans="2:33" s="130" customFormat="1" ht="13.5" customHeight="1">
      <c r="B417" s="129"/>
      <c r="C417" s="714"/>
      <c r="D417" s="715"/>
      <c r="E417" s="716"/>
      <c r="F417" s="729"/>
      <c r="G417" s="730"/>
      <c r="H417" s="146"/>
      <c r="I417" s="146"/>
      <c r="J417" s="147"/>
      <c r="K417" s="147"/>
      <c r="L417" s="147"/>
      <c r="M417" s="147"/>
      <c r="N417" s="147"/>
      <c r="O417" s="147"/>
      <c r="P417" s="147"/>
      <c r="Q417" s="147"/>
      <c r="R417" s="147"/>
      <c r="S417" s="147"/>
      <c r="T417" s="742"/>
      <c r="U417" s="737"/>
      <c r="V417" s="129"/>
      <c r="W417" s="148"/>
      <c r="X417" s="148"/>
      <c r="Y417" s="148"/>
      <c r="Z417" s="148"/>
      <c r="AF417" s="111"/>
    </row>
    <row r="418" spans="2:33" s="130" customFormat="1" ht="13.5" customHeight="1">
      <c r="B418" s="129"/>
      <c r="C418" s="717"/>
      <c r="D418" s="718"/>
      <c r="E418" s="719"/>
      <c r="F418" s="724"/>
      <c r="G418" s="726"/>
      <c r="H418" s="149"/>
      <c r="I418" s="149"/>
      <c r="J418" s="149"/>
      <c r="K418" s="149"/>
      <c r="L418" s="149"/>
      <c r="M418" s="149"/>
      <c r="N418" s="149"/>
      <c r="O418" s="149"/>
      <c r="P418" s="149"/>
      <c r="Q418" s="149"/>
      <c r="R418" s="149"/>
      <c r="S418" s="149"/>
      <c r="T418" s="742"/>
      <c r="U418" s="738"/>
      <c r="V418" s="129"/>
      <c r="W418" s="148"/>
      <c r="X418" s="148"/>
      <c r="Y418" s="148"/>
      <c r="Z418" s="148"/>
      <c r="AF418" s="111"/>
    </row>
    <row r="419" spans="2:33" s="130" customFormat="1" ht="13.5" customHeight="1">
      <c r="B419" s="129"/>
      <c r="C419" s="717"/>
      <c r="D419" s="718"/>
      <c r="E419" s="719"/>
      <c r="F419" s="723"/>
      <c r="G419" s="725"/>
      <c r="H419" s="150"/>
      <c r="I419" s="150"/>
      <c r="J419" s="151"/>
      <c r="K419" s="151"/>
      <c r="L419" s="151"/>
      <c r="M419" s="151"/>
      <c r="N419" s="151"/>
      <c r="O419" s="151"/>
      <c r="P419" s="151"/>
      <c r="Q419" s="151"/>
      <c r="R419" s="151"/>
      <c r="S419" s="151"/>
      <c r="T419" s="742"/>
      <c r="U419" s="739"/>
      <c r="V419" s="129"/>
      <c r="W419" s="148"/>
      <c r="X419" s="148"/>
      <c r="Y419" s="148"/>
      <c r="Z419" s="148"/>
      <c r="AF419" s="111"/>
    </row>
    <row r="420" spans="2:33" s="130" customFormat="1" ht="13.5" customHeight="1">
      <c r="B420" s="129"/>
      <c r="C420" s="717"/>
      <c r="D420" s="718"/>
      <c r="E420" s="719"/>
      <c r="F420" s="724"/>
      <c r="G420" s="726"/>
      <c r="H420" s="149"/>
      <c r="I420" s="149"/>
      <c r="J420" s="149"/>
      <c r="K420" s="149"/>
      <c r="L420" s="149"/>
      <c r="M420" s="149"/>
      <c r="N420" s="149"/>
      <c r="O420" s="149"/>
      <c r="P420" s="149"/>
      <c r="Q420" s="149"/>
      <c r="R420" s="149"/>
      <c r="S420" s="149"/>
      <c r="T420" s="742"/>
      <c r="U420" s="738"/>
      <c r="V420" s="129"/>
      <c r="W420" s="148"/>
      <c r="X420" s="148"/>
      <c r="Y420" s="148"/>
      <c r="Z420" s="148"/>
      <c r="AF420" s="124"/>
      <c r="AG420" s="111"/>
    </row>
    <row r="421" spans="2:33" s="130" customFormat="1" ht="13.5" customHeight="1">
      <c r="B421" s="129"/>
      <c r="C421" s="717"/>
      <c r="D421" s="718"/>
      <c r="E421" s="719"/>
      <c r="F421" s="723"/>
      <c r="G421" s="725"/>
      <c r="H421" s="150"/>
      <c r="I421" s="150"/>
      <c r="J421" s="151"/>
      <c r="K421" s="151"/>
      <c r="L421" s="151"/>
      <c r="M421" s="151"/>
      <c r="N421" s="151"/>
      <c r="O421" s="151"/>
      <c r="P421" s="151"/>
      <c r="Q421" s="151"/>
      <c r="R421" s="151"/>
      <c r="S421" s="151"/>
      <c r="T421" s="742"/>
      <c r="U421" s="739"/>
      <c r="V421" s="129"/>
      <c r="W421" s="148"/>
      <c r="X421" s="148"/>
      <c r="Y421" s="148"/>
      <c r="Z421" s="148"/>
      <c r="AF421" s="124"/>
      <c r="AG421" s="111"/>
    </row>
    <row r="422" spans="2:33" s="130" customFormat="1" ht="13.5" customHeight="1">
      <c r="B422" s="129"/>
      <c r="C422" s="720"/>
      <c r="D422" s="721"/>
      <c r="E422" s="722"/>
      <c r="F422" s="727"/>
      <c r="G422" s="728"/>
      <c r="H422" s="152"/>
      <c r="I422" s="152"/>
      <c r="J422" s="152"/>
      <c r="K422" s="152"/>
      <c r="L422" s="152"/>
      <c r="M422" s="152"/>
      <c r="N422" s="152"/>
      <c r="O422" s="152"/>
      <c r="P422" s="152"/>
      <c r="Q422" s="152"/>
      <c r="R422" s="152"/>
      <c r="S422" s="152"/>
      <c r="T422" s="742"/>
      <c r="U422" s="740"/>
      <c r="V422" s="129"/>
      <c r="W422" s="148"/>
      <c r="X422" s="148"/>
      <c r="Y422" s="148"/>
      <c r="Z422" s="148"/>
      <c r="AF422" s="124"/>
      <c r="AG422" s="111"/>
    </row>
    <row r="423" spans="2:33" ht="13.5" customHeight="1">
      <c r="B423" s="108"/>
      <c r="C423" s="743" t="s">
        <v>86</v>
      </c>
      <c r="D423" s="746" t="s">
        <v>220</v>
      </c>
      <c r="E423" s="747"/>
      <c r="F423" s="747"/>
      <c r="G423" s="748"/>
      <c r="H423" s="153"/>
      <c r="I423" s="153"/>
      <c r="J423" s="153"/>
      <c r="K423" s="153"/>
      <c r="L423" s="153"/>
      <c r="M423" s="153"/>
      <c r="N423" s="153"/>
      <c r="O423" s="153"/>
      <c r="P423" s="153"/>
      <c r="Q423" s="153"/>
      <c r="R423" s="153"/>
      <c r="S423" s="153"/>
      <c r="T423" s="749"/>
      <c r="U423" s="749"/>
      <c r="V423" s="108"/>
      <c r="X423" s="148"/>
      <c r="Y423" s="148"/>
      <c r="Z423" s="148"/>
      <c r="AA423" s="130"/>
      <c r="AB423" s="130"/>
      <c r="AC423" s="130"/>
      <c r="AD423" s="148"/>
      <c r="AE423" s="148"/>
      <c r="AF423" s="130"/>
    </row>
    <row r="424" spans="2:33" ht="13.5" customHeight="1">
      <c r="B424" s="108"/>
      <c r="C424" s="744"/>
      <c r="D424" s="746" t="s">
        <v>221</v>
      </c>
      <c r="E424" s="747"/>
      <c r="F424" s="747"/>
      <c r="G424" s="748"/>
      <c r="H424" s="154"/>
      <c r="I424" s="154"/>
      <c r="J424" s="154"/>
      <c r="K424" s="154"/>
      <c r="L424" s="154"/>
      <c r="M424" s="154"/>
      <c r="N424" s="154"/>
      <c r="O424" s="154"/>
      <c r="P424" s="154"/>
      <c r="Q424" s="154"/>
      <c r="R424" s="154"/>
      <c r="S424" s="154"/>
      <c r="T424" s="750"/>
      <c r="U424" s="750"/>
      <c r="V424" s="108"/>
      <c r="X424" s="148"/>
      <c r="Y424" s="148"/>
      <c r="Z424" s="148"/>
      <c r="AA424" s="130"/>
      <c r="AB424" s="130"/>
      <c r="AC424" s="130"/>
      <c r="AD424" s="148"/>
      <c r="AE424" s="148"/>
      <c r="AF424" s="130"/>
      <c r="AG424" s="134"/>
    </row>
    <row r="425" spans="2:33" ht="13.5" customHeight="1">
      <c r="B425" s="108"/>
      <c r="C425" s="744"/>
      <c r="D425" s="746" t="s">
        <v>222</v>
      </c>
      <c r="E425" s="747"/>
      <c r="F425" s="748"/>
      <c r="G425" s="155" t="s">
        <v>79</v>
      </c>
      <c r="H425" s="156" t="str">
        <f>IF(COUNT(H423)=0,"",ROUND(SUM(H423:H424),#REF!))</f>
        <v/>
      </c>
      <c r="I425" s="156" t="str">
        <f>IF(COUNT(I423)=0,"",ROUND(SUM(I423:I424),#REF!))</f>
        <v/>
      </c>
      <c r="J425" s="156" t="str">
        <f>IF(COUNT(J423)=0,"",ROUND(SUM(J423:J424),#REF!))</f>
        <v/>
      </c>
      <c r="K425" s="156" t="str">
        <f>IF(COUNT(K423)=0,"",ROUND(SUM(K423:K424),#REF!))</f>
        <v/>
      </c>
      <c r="L425" s="156" t="str">
        <f>IF(COUNT(L423)=0,"",ROUND(SUM(L423:L424),#REF!))</f>
        <v/>
      </c>
      <c r="M425" s="156" t="str">
        <f>IF(COUNT(M423)=0,"",ROUND(SUM(M423:M424),#REF!))</f>
        <v/>
      </c>
      <c r="N425" s="156" t="str">
        <f>IF(COUNT(N423)=0,"",ROUND(SUM(N423:N424),#REF!))</f>
        <v/>
      </c>
      <c r="O425" s="156" t="str">
        <f>IF(COUNT(O423)=0,"",ROUND(SUM(O423:O424),#REF!))</f>
        <v/>
      </c>
      <c r="P425" s="156" t="str">
        <f>IF(COUNT(P423)=0,"",ROUND(SUM(P423:P424),#REF!))</f>
        <v/>
      </c>
      <c r="Q425" s="156" t="str">
        <f>IF(COUNT(Q423)=0,"",ROUND(SUM(Q423:Q424),#REF!))</f>
        <v/>
      </c>
      <c r="R425" s="156" t="str">
        <f>IF(COUNT(R423)=0,"",ROUND(SUM(R423:R424),#REF!))</f>
        <v/>
      </c>
      <c r="S425" s="156" t="str">
        <f>IF(COUNT(S423)=0,"",ROUND(SUM(S423:S424),#REF!))</f>
        <v/>
      </c>
      <c r="T425" s="751"/>
      <c r="U425" s="750"/>
      <c r="V425" s="108"/>
      <c r="W425" s="120"/>
      <c r="X425" s="148"/>
      <c r="Y425" s="148"/>
      <c r="Z425" s="148"/>
      <c r="AA425" s="130"/>
      <c r="AB425" s="130"/>
      <c r="AC425" s="130"/>
      <c r="AD425" s="148"/>
      <c r="AE425" s="148"/>
      <c r="AF425" s="130"/>
      <c r="AG425" s="134"/>
    </row>
    <row r="426" spans="2:33" ht="13.5" customHeight="1">
      <c r="B426" s="108"/>
      <c r="C426" s="745"/>
      <c r="D426" s="752" t="s">
        <v>249</v>
      </c>
      <c r="E426" s="753"/>
      <c r="F426" s="754"/>
      <c r="G426" s="233" t="s">
        <v>79</v>
      </c>
      <c r="H426" s="154"/>
      <c r="I426" s="154"/>
      <c r="J426" s="154"/>
      <c r="K426" s="154"/>
      <c r="L426" s="154"/>
      <c r="M426" s="154"/>
      <c r="N426" s="154"/>
      <c r="O426" s="154"/>
      <c r="P426" s="154"/>
      <c r="Q426" s="154"/>
      <c r="R426" s="154"/>
      <c r="S426" s="154"/>
      <c r="T426" s="203" t="str">
        <f>IF(COUNT(H426:S426)=0,"",SUMPRODUCT(ROUND(H426:S426,#REF!)))</f>
        <v/>
      </c>
      <c r="U426" s="751"/>
      <c r="V426" s="108"/>
      <c r="X426" s="148"/>
      <c r="Y426" s="148"/>
      <c r="Z426" s="148"/>
      <c r="AA426" s="148"/>
      <c r="AB426" s="148"/>
      <c r="AC426" s="148"/>
      <c r="AD426" s="148"/>
      <c r="AE426" s="148"/>
      <c r="AF426" s="130"/>
      <c r="AG426" s="134"/>
    </row>
    <row r="427" spans="2:33" s="134" customFormat="1" ht="13.5" customHeight="1">
      <c r="B427" s="131"/>
      <c r="C427" s="132" t="s">
        <v>70</v>
      </c>
      <c r="D427" s="132"/>
      <c r="E427" s="132"/>
      <c r="F427" s="132"/>
      <c r="G427" s="132"/>
      <c r="H427" s="132"/>
      <c r="I427" s="132"/>
      <c r="J427" s="132"/>
      <c r="K427" s="132"/>
      <c r="L427" s="132"/>
      <c r="M427" s="132"/>
      <c r="N427" s="132"/>
      <c r="O427" s="132"/>
      <c r="P427" s="132"/>
      <c r="Q427" s="132"/>
      <c r="R427" s="132"/>
      <c r="S427" s="132"/>
      <c r="T427" s="132"/>
      <c r="U427" s="133"/>
      <c r="V427" s="131"/>
      <c r="W427" s="111"/>
      <c r="X427" s="148"/>
      <c r="Y427" s="148"/>
      <c r="Z427" s="148"/>
      <c r="AA427" s="148"/>
      <c r="AB427" s="148"/>
      <c r="AC427" s="148"/>
      <c r="AD427" s="148"/>
      <c r="AE427" s="148"/>
      <c r="AF427" s="130"/>
    </row>
    <row r="428" spans="2:33" s="134" customFormat="1" ht="13.5" customHeight="1">
      <c r="B428" s="131"/>
      <c r="C428" s="135"/>
      <c r="D428" s="135"/>
      <c r="E428" s="135"/>
      <c r="F428" s="135"/>
      <c r="G428" s="135"/>
      <c r="H428" s="135"/>
      <c r="I428" s="135"/>
      <c r="J428" s="135"/>
      <c r="K428" s="135"/>
      <c r="L428" s="135"/>
      <c r="M428" s="135"/>
      <c r="N428" s="135"/>
      <c r="O428" s="135"/>
      <c r="P428" s="135"/>
      <c r="Q428" s="135"/>
      <c r="R428" s="135"/>
      <c r="S428" s="135"/>
      <c r="T428" s="135"/>
      <c r="U428" s="136"/>
      <c r="V428" s="131"/>
      <c r="W428" s="163"/>
      <c r="X428" s="148"/>
      <c r="Y428" s="148"/>
      <c r="Z428" s="148"/>
      <c r="AA428" s="148"/>
      <c r="AB428" s="148"/>
      <c r="AC428" s="148"/>
      <c r="AD428" s="148"/>
      <c r="AE428" s="148"/>
      <c r="AF428" s="130"/>
    </row>
    <row r="429" spans="2:33" s="134" customFormat="1" ht="13.5" customHeight="1">
      <c r="B429" s="131"/>
      <c r="C429" s="135"/>
      <c r="D429" s="135"/>
      <c r="E429" s="135"/>
      <c r="F429" s="135"/>
      <c r="G429" s="135"/>
      <c r="H429" s="135"/>
      <c r="I429" s="135"/>
      <c r="J429" s="135"/>
      <c r="K429" s="135"/>
      <c r="L429" s="135"/>
      <c r="M429" s="135"/>
      <c r="N429" s="135"/>
      <c r="O429" s="135"/>
      <c r="P429" s="135"/>
      <c r="Q429" s="135"/>
      <c r="R429" s="135"/>
      <c r="S429" s="135"/>
      <c r="T429" s="135"/>
      <c r="U429" s="136"/>
      <c r="V429" s="131"/>
      <c r="W429" s="163"/>
      <c r="X429" s="148"/>
      <c r="Y429" s="148"/>
      <c r="Z429" s="148"/>
      <c r="AA429" s="148"/>
      <c r="AB429" s="148"/>
      <c r="AC429" s="148"/>
      <c r="AD429" s="148"/>
      <c r="AE429" s="148"/>
      <c r="AF429" s="130"/>
    </row>
    <row r="430" spans="2:33" s="134" customFormat="1" ht="13.5" customHeight="1">
      <c r="B430" s="131"/>
      <c r="C430" s="135"/>
      <c r="D430" s="135"/>
      <c r="E430" s="135"/>
      <c r="F430" s="135"/>
      <c r="G430" s="135"/>
      <c r="H430" s="135"/>
      <c r="I430" s="135"/>
      <c r="J430" s="135"/>
      <c r="K430" s="135"/>
      <c r="L430" s="135"/>
      <c r="M430" s="135"/>
      <c r="N430" s="135"/>
      <c r="O430" s="135"/>
      <c r="P430" s="135"/>
      <c r="Q430" s="135"/>
      <c r="R430" s="135"/>
      <c r="S430" s="135"/>
      <c r="T430" s="135"/>
      <c r="U430" s="136"/>
      <c r="V430" s="131"/>
      <c r="W430" s="163"/>
      <c r="X430" s="148"/>
      <c r="Y430" s="148"/>
      <c r="Z430" s="148"/>
      <c r="AA430" s="148"/>
      <c r="AB430" s="148"/>
      <c r="AC430" s="148"/>
      <c r="AD430" s="148"/>
      <c r="AE430" s="148"/>
      <c r="AF430" s="130"/>
    </row>
    <row r="431" spans="2:33" s="134" customFormat="1" ht="13.5" customHeight="1">
      <c r="B431" s="131"/>
      <c r="C431" s="135"/>
      <c r="D431" s="135"/>
      <c r="E431" s="135"/>
      <c r="F431" s="135"/>
      <c r="G431" s="135"/>
      <c r="H431" s="135"/>
      <c r="I431" s="135"/>
      <c r="J431" s="135"/>
      <c r="K431" s="135"/>
      <c r="L431" s="135"/>
      <c r="M431" s="135"/>
      <c r="N431" s="135"/>
      <c r="O431" s="135"/>
      <c r="P431" s="135"/>
      <c r="Q431" s="135"/>
      <c r="R431" s="135"/>
      <c r="S431" s="135"/>
      <c r="T431" s="135"/>
      <c r="U431" s="136"/>
      <c r="V431" s="131"/>
      <c r="W431" s="163"/>
      <c r="X431" s="148"/>
      <c r="Y431" s="148"/>
      <c r="Z431" s="148"/>
      <c r="AA431" s="148"/>
      <c r="AB431" s="148"/>
      <c r="AC431" s="148"/>
      <c r="AD431" s="148"/>
      <c r="AE431" s="148"/>
      <c r="AF431" s="130"/>
      <c r="AG431" s="131"/>
    </row>
    <row r="432" spans="2:33" s="134" customFormat="1" ht="13.5" customHeight="1">
      <c r="B432" s="131"/>
      <c r="C432" s="135"/>
      <c r="D432" s="135"/>
      <c r="E432" s="135"/>
      <c r="F432" s="135"/>
      <c r="G432" s="135"/>
      <c r="H432" s="135"/>
      <c r="I432" s="135"/>
      <c r="J432" s="135"/>
      <c r="K432" s="135"/>
      <c r="L432" s="135"/>
      <c r="M432" s="135"/>
      <c r="N432" s="135"/>
      <c r="O432" s="135"/>
      <c r="P432" s="135"/>
      <c r="Q432" s="135"/>
      <c r="R432" s="135"/>
      <c r="S432" s="135"/>
      <c r="T432" s="135"/>
      <c r="U432" s="136"/>
      <c r="V432" s="131"/>
      <c r="W432" s="163"/>
      <c r="X432" s="148"/>
      <c r="Y432" s="148"/>
      <c r="Z432" s="148"/>
      <c r="AA432" s="148"/>
      <c r="AB432" s="148"/>
      <c r="AC432" s="148"/>
      <c r="AD432" s="148"/>
      <c r="AE432" s="148"/>
      <c r="AF432" s="148"/>
      <c r="AG432" s="124"/>
    </row>
    <row r="433" spans="2:33" s="134" customFormat="1" ht="13.5" customHeight="1">
      <c r="B433" s="131"/>
      <c r="C433" s="135"/>
      <c r="D433" s="135"/>
      <c r="E433" s="135"/>
      <c r="F433" s="135"/>
      <c r="G433" s="135"/>
      <c r="H433" s="135"/>
      <c r="I433" s="135"/>
      <c r="J433" s="135"/>
      <c r="K433" s="135"/>
      <c r="L433" s="135"/>
      <c r="M433" s="135"/>
      <c r="N433" s="135"/>
      <c r="O433" s="135"/>
      <c r="P433" s="135"/>
      <c r="Q433" s="135"/>
      <c r="R433" s="135"/>
      <c r="S433" s="135"/>
      <c r="T433" s="135"/>
      <c r="U433" s="136"/>
      <c r="V433" s="131"/>
      <c r="W433" s="163"/>
      <c r="X433" s="148"/>
      <c r="Y433" s="148"/>
      <c r="Z433" s="148"/>
      <c r="AA433" s="148"/>
      <c r="AB433" s="148"/>
      <c r="AC433" s="148"/>
      <c r="AD433" s="148"/>
      <c r="AE433" s="148"/>
      <c r="AF433" s="148"/>
      <c r="AG433" s="124"/>
    </row>
    <row r="434" spans="2:33" s="131" customFormat="1" ht="13.5" customHeight="1">
      <c r="C434" s="339"/>
      <c r="D434" s="339"/>
      <c r="E434" s="339"/>
      <c r="F434" s="339"/>
      <c r="G434" s="339"/>
      <c r="H434" s="339"/>
      <c r="I434" s="339"/>
      <c r="J434" s="339"/>
      <c r="K434" s="339"/>
      <c r="L434" s="339"/>
      <c r="M434" s="339"/>
      <c r="N434" s="339"/>
      <c r="O434" s="339"/>
      <c r="P434" s="339"/>
      <c r="Q434" s="339"/>
      <c r="R434" s="339"/>
      <c r="S434" s="339"/>
      <c r="T434" s="339"/>
      <c r="U434" s="340"/>
      <c r="W434" s="163"/>
      <c r="X434" s="148"/>
      <c r="Y434" s="148"/>
      <c r="Z434" s="148"/>
      <c r="AA434" s="148"/>
      <c r="AB434" s="148"/>
      <c r="AC434" s="148"/>
      <c r="AD434" s="148"/>
      <c r="AE434" s="148"/>
      <c r="AF434" s="148"/>
      <c r="AG434" s="124"/>
    </row>
    <row r="435" spans="2:33" s="124" customFormat="1" ht="13.5" customHeight="1">
      <c r="B435" s="123"/>
      <c r="C435" s="109" t="s">
        <v>31</v>
      </c>
      <c r="D435" s="109"/>
      <c r="E435" s="109"/>
      <c r="F435" s="109"/>
      <c r="G435" s="109"/>
      <c r="H435" s="38"/>
      <c r="I435" s="123"/>
      <c r="J435" s="123"/>
      <c r="K435" s="123"/>
      <c r="L435" s="123"/>
      <c r="M435" s="123"/>
      <c r="N435" s="123"/>
      <c r="O435" s="123"/>
      <c r="P435" s="123"/>
      <c r="Q435" s="123"/>
      <c r="R435" s="123"/>
      <c r="S435" s="123"/>
      <c r="T435" s="123"/>
      <c r="U435" s="123"/>
      <c r="V435" s="123"/>
      <c r="W435" s="163"/>
      <c r="X435" s="148"/>
      <c r="Y435" s="148"/>
      <c r="Z435" s="148"/>
      <c r="AA435" s="148"/>
      <c r="AB435" s="148"/>
      <c r="AC435" s="148"/>
      <c r="AD435" s="148"/>
      <c r="AE435" s="148"/>
      <c r="AF435" s="148"/>
    </row>
    <row r="436" spans="2:33" s="124" customFormat="1" ht="13.5" customHeight="1">
      <c r="B436" s="123"/>
      <c r="C436" s="112" t="s">
        <v>550</v>
      </c>
      <c r="D436" s="112"/>
      <c r="E436" s="112"/>
      <c r="F436" s="112"/>
      <c r="G436" s="480" t="e">
        <f>G388</f>
        <v>#REF!</v>
      </c>
      <c r="H436" s="112"/>
      <c r="I436" s="123"/>
      <c r="J436" s="123"/>
      <c r="K436" s="123"/>
      <c r="L436" s="123"/>
      <c r="M436" s="123"/>
      <c r="N436" s="123"/>
      <c r="O436" s="123"/>
      <c r="P436" s="123"/>
      <c r="Q436" s="123"/>
      <c r="R436" s="123"/>
      <c r="S436" s="123"/>
      <c r="T436" s="123"/>
      <c r="U436" s="123"/>
      <c r="V436" s="123"/>
      <c r="W436" s="163"/>
      <c r="X436" s="148"/>
      <c r="Y436" s="148"/>
      <c r="Z436" s="148"/>
      <c r="AA436" s="148"/>
      <c r="AB436" s="148"/>
      <c r="AC436" s="148"/>
      <c r="AD436" s="148"/>
      <c r="AE436" s="148"/>
      <c r="AF436" s="148"/>
    </row>
    <row r="437" spans="2:33" s="124" customFormat="1" ht="13.5" customHeight="1">
      <c r="B437" s="123"/>
      <c r="C437" s="116" t="s">
        <v>8</v>
      </c>
      <c r="D437" s="123"/>
      <c r="E437" s="125" t="s">
        <v>131</v>
      </c>
      <c r="F437" s="125"/>
      <c r="G437" s="125"/>
      <c r="H437" s="123"/>
      <c r="I437" s="123"/>
      <c r="J437" s="123"/>
      <c r="K437" s="123"/>
      <c r="L437" s="123"/>
      <c r="M437" s="123"/>
      <c r="N437" s="123"/>
      <c r="O437" s="123"/>
      <c r="P437" s="123"/>
      <c r="Q437" s="123"/>
      <c r="R437" s="126"/>
      <c r="S437" s="123"/>
      <c r="T437" s="126"/>
      <c r="U437" s="123"/>
      <c r="V437" s="123"/>
      <c r="W437" s="161"/>
      <c r="X437" s="148"/>
      <c r="Y437" s="148"/>
      <c r="Z437" s="148"/>
      <c r="AA437" s="148"/>
      <c r="AB437" s="148"/>
      <c r="AC437" s="148"/>
      <c r="AD437" s="148"/>
      <c r="AE437" s="148"/>
      <c r="AF437" s="148"/>
    </row>
    <row r="438" spans="2:33" s="124" customFormat="1" ht="13.5" customHeight="1">
      <c r="B438" s="123"/>
      <c r="C438" s="705" t="s">
        <v>33</v>
      </c>
      <c r="D438" s="706"/>
      <c r="E438" s="707"/>
      <c r="F438" s="731" t="s">
        <v>551</v>
      </c>
      <c r="G438" s="731" t="s">
        <v>219</v>
      </c>
      <c r="H438" s="117" t="s">
        <v>34</v>
      </c>
      <c r="I438" s="118"/>
      <c r="J438" s="118"/>
      <c r="K438" s="118"/>
      <c r="L438" s="118"/>
      <c r="M438" s="119"/>
      <c r="N438" s="144" t="s">
        <v>35</v>
      </c>
      <c r="O438" s="118"/>
      <c r="P438" s="118"/>
      <c r="Q438" s="118"/>
      <c r="R438" s="118"/>
      <c r="S438" s="119"/>
      <c r="T438" s="734" t="s">
        <v>77</v>
      </c>
      <c r="U438" s="734" t="s">
        <v>78</v>
      </c>
      <c r="V438" s="123"/>
      <c r="W438" s="88" t="s">
        <v>25</v>
      </c>
      <c r="X438" s="148"/>
      <c r="Y438" s="148"/>
      <c r="Z438" s="148"/>
      <c r="AA438" s="128" t="str">
        <f>IF(COUNT(H441:U474)&gt;0,"○","")</f>
        <v/>
      </c>
      <c r="AB438" s="120" t="s">
        <v>158</v>
      </c>
      <c r="AD438" s="130"/>
      <c r="AE438" s="130"/>
      <c r="AF438" s="148"/>
      <c r="AG438" s="130"/>
    </row>
    <row r="439" spans="2:33" s="124" customFormat="1" ht="13.5" customHeight="1">
      <c r="B439" s="123"/>
      <c r="C439" s="708"/>
      <c r="D439" s="709"/>
      <c r="E439" s="710"/>
      <c r="F439" s="732"/>
      <c r="G439" s="732"/>
      <c r="H439" s="4" t="s">
        <v>13</v>
      </c>
      <c r="I439" s="4" t="s">
        <v>14</v>
      </c>
      <c r="J439" s="4" t="s">
        <v>15</v>
      </c>
      <c r="K439" s="4" t="s">
        <v>16</v>
      </c>
      <c r="L439" s="4" t="s">
        <v>17</v>
      </c>
      <c r="M439" s="4" t="s">
        <v>18</v>
      </c>
      <c r="N439" s="4" t="s">
        <v>19</v>
      </c>
      <c r="O439" s="4" t="s">
        <v>20</v>
      </c>
      <c r="P439" s="4" t="s">
        <v>21</v>
      </c>
      <c r="Q439" s="4" t="s">
        <v>22</v>
      </c>
      <c r="R439" s="4" t="s">
        <v>23</v>
      </c>
      <c r="S439" s="4" t="s">
        <v>24</v>
      </c>
      <c r="T439" s="735"/>
      <c r="U439" s="735"/>
      <c r="V439" s="123"/>
      <c r="W439" s="88" t="s">
        <v>94</v>
      </c>
      <c r="X439" s="148"/>
      <c r="Y439" s="148"/>
      <c r="Z439" s="148"/>
      <c r="AA439" s="148"/>
      <c r="AB439" s="148"/>
      <c r="AC439" s="148"/>
      <c r="AD439" s="148"/>
      <c r="AE439" s="148"/>
      <c r="AF439" s="148"/>
      <c r="AG439" s="130"/>
    </row>
    <row r="440" spans="2:33" s="124" customFormat="1" ht="13.5" customHeight="1">
      <c r="B440" s="123"/>
      <c r="C440" s="711"/>
      <c r="D440" s="712"/>
      <c r="E440" s="713"/>
      <c r="F440" s="733"/>
      <c r="G440" s="733"/>
      <c r="H440" s="127" t="e">
        <f>"（"&amp;MID(#REF!,2,2)&amp;")"</f>
        <v>#REF!</v>
      </c>
      <c r="I440" s="481" t="e">
        <f>"（"&amp;MID(#REF!,2,2)&amp;")"</f>
        <v>#REF!</v>
      </c>
      <c r="J440" s="481" t="e">
        <f>"（"&amp;MID(#REF!,2,2)&amp;")"</f>
        <v>#REF!</v>
      </c>
      <c r="K440" s="481" t="e">
        <f>"（"&amp;MID(#REF!,2,2)&amp;")"</f>
        <v>#REF!</v>
      </c>
      <c r="L440" s="481" t="e">
        <f>"（"&amp;MID(#REF!,2,2)&amp;")"</f>
        <v>#REF!</v>
      </c>
      <c r="M440" s="481" t="e">
        <f>"（"&amp;MID(#REF!,2,2)&amp;")"</f>
        <v>#REF!</v>
      </c>
      <c r="N440" s="481" t="e">
        <f>"（"&amp;MID(#REF!,2,2)&amp;")"</f>
        <v>#REF!</v>
      </c>
      <c r="O440" s="481" t="e">
        <f>"（"&amp;MID(#REF!,2,2)&amp;")"</f>
        <v>#REF!</v>
      </c>
      <c r="P440" s="481" t="e">
        <f>"（"&amp;MID(#REF!,2,2)&amp;")"</f>
        <v>#REF!</v>
      </c>
      <c r="Q440" s="481" t="e">
        <f>"（"&amp;MID(#REF!,2,2)&amp;")"</f>
        <v>#REF!</v>
      </c>
      <c r="R440" s="481" t="e">
        <f>"（"&amp;MID(#REF!,2,2)&amp;")"</f>
        <v>#REF!</v>
      </c>
      <c r="S440" s="481" t="e">
        <f>"（"&amp;MID(#REF!,2,2)&amp;")"</f>
        <v>#REF!</v>
      </c>
      <c r="T440" s="736"/>
      <c r="U440" s="736"/>
      <c r="V440" s="123"/>
      <c r="W440" s="88"/>
      <c r="X440" s="148"/>
      <c r="Y440" s="148"/>
      <c r="Z440" s="148"/>
      <c r="AA440" s="148"/>
      <c r="AB440" s="148"/>
      <c r="AC440" s="148"/>
      <c r="AD440" s="111"/>
      <c r="AE440" s="111"/>
      <c r="AF440" s="148"/>
      <c r="AG440" s="130"/>
    </row>
    <row r="441" spans="2:33" s="130" customFormat="1" ht="13.5" customHeight="1">
      <c r="B441" s="129"/>
      <c r="C441" s="714"/>
      <c r="D441" s="715"/>
      <c r="E441" s="716"/>
      <c r="F441" s="729"/>
      <c r="G441" s="730"/>
      <c r="H441" s="146"/>
      <c r="I441" s="146"/>
      <c r="J441" s="147"/>
      <c r="K441" s="147"/>
      <c r="L441" s="147"/>
      <c r="M441" s="147"/>
      <c r="N441" s="147"/>
      <c r="O441" s="147"/>
      <c r="P441" s="147"/>
      <c r="Q441" s="147"/>
      <c r="R441" s="147"/>
      <c r="S441" s="147"/>
      <c r="T441" s="741"/>
      <c r="U441" s="737"/>
      <c r="V441" s="129"/>
      <c r="W441" s="148"/>
      <c r="X441" s="148"/>
      <c r="Y441" s="148"/>
      <c r="Z441" s="148"/>
      <c r="AA441" s="148"/>
      <c r="AB441" s="148"/>
      <c r="AC441" s="148"/>
      <c r="AD441" s="111"/>
      <c r="AE441" s="111"/>
      <c r="AF441" s="148"/>
    </row>
    <row r="442" spans="2:33" s="130" customFormat="1" ht="13.5" customHeight="1">
      <c r="B442" s="129"/>
      <c r="C442" s="717"/>
      <c r="D442" s="718"/>
      <c r="E442" s="719"/>
      <c r="F442" s="724"/>
      <c r="G442" s="726"/>
      <c r="H442" s="149"/>
      <c r="I442" s="149"/>
      <c r="J442" s="149"/>
      <c r="K442" s="149"/>
      <c r="L442" s="149"/>
      <c r="M442" s="149"/>
      <c r="N442" s="149"/>
      <c r="O442" s="149"/>
      <c r="P442" s="149"/>
      <c r="Q442" s="149"/>
      <c r="R442" s="149"/>
      <c r="S442" s="149"/>
      <c r="T442" s="742"/>
      <c r="U442" s="738"/>
      <c r="V442" s="129"/>
      <c r="W442" s="148"/>
      <c r="X442" s="148"/>
      <c r="Y442" s="148"/>
      <c r="Z442" s="148"/>
      <c r="AA442" s="148"/>
      <c r="AB442" s="148"/>
      <c r="AC442" s="148"/>
      <c r="AD442" s="111"/>
      <c r="AE442" s="111"/>
      <c r="AF442" s="148"/>
    </row>
    <row r="443" spans="2:33" s="130" customFormat="1" ht="13.5" customHeight="1">
      <c r="B443" s="129"/>
      <c r="C443" s="717"/>
      <c r="D443" s="718"/>
      <c r="E443" s="719"/>
      <c r="F443" s="723"/>
      <c r="G443" s="725"/>
      <c r="H443" s="150"/>
      <c r="I443" s="150"/>
      <c r="J443" s="151"/>
      <c r="K443" s="151"/>
      <c r="L443" s="151"/>
      <c r="M443" s="151"/>
      <c r="N443" s="151"/>
      <c r="O443" s="151"/>
      <c r="P443" s="151"/>
      <c r="Q443" s="151"/>
      <c r="R443" s="151"/>
      <c r="S443" s="151"/>
      <c r="T443" s="742"/>
      <c r="U443" s="739"/>
      <c r="V443" s="129"/>
      <c r="W443" s="148"/>
      <c r="X443" s="111"/>
      <c r="Y443" s="111"/>
      <c r="Z443" s="111"/>
      <c r="AA443" s="111"/>
      <c r="AB443" s="111"/>
      <c r="AC443" s="111"/>
      <c r="AD443" s="111"/>
      <c r="AE443" s="111"/>
      <c r="AF443" s="148"/>
    </row>
    <row r="444" spans="2:33" s="130" customFormat="1" ht="13.5" customHeight="1">
      <c r="B444" s="129"/>
      <c r="C444" s="717"/>
      <c r="D444" s="718"/>
      <c r="E444" s="719"/>
      <c r="F444" s="724"/>
      <c r="G444" s="726"/>
      <c r="H444" s="149"/>
      <c r="I444" s="149"/>
      <c r="J444" s="149"/>
      <c r="K444" s="149"/>
      <c r="L444" s="149"/>
      <c r="M444" s="149"/>
      <c r="N444" s="149"/>
      <c r="O444" s="149"/>
      <c r="P444" s="149"/>
      <c r="Q444" s="149"/>
      <c r="R444" s="149"/>
      <c r="S444" s="149"/>
      <c r="T444" s="742"/>
      <c r="U444" s="738"/>
      <c r="V444" s="129"/>
      <c r="W444" s="148"/>
      <c r="X444" s="111"/>
      <c r="Y444" s="111"/>
      <c r="Z444" s="111"/>
      <c r="AA444" s="111"/>
      <c r="AB444" s="111"/>
      <c r="AC444" s="111"/>
      <c r="AD444" s="111"/>
      <c r="AE444" s="111"/>
      <c r="AF444" s="148"/>
    </row>
    <row r="445" spans="2:33" s="130" customFormat="1" ht="13.5" customHeight="1">
      <c r="B445" s="129"/>
      <c r="C445" s="717"/>
      <c r="D445" s="718"/>
      <c r="E445" s="719"/>
      <c r="F445" s="723"/>
      <c r="G445" s="725"/>
      <c r="H445" s="150"/>
      <c r="I445" s="150"/>
      <c r="J445" s="151"/>
      <c r="K445" s="151"/>
      <c r="L445" s="151"/>
      <c r="M445" s="151"/>
      <c r="N445" s="151"/>
      <c r="O445" s="151"/>
      <c r="P445" s="151"/>
      <c r="Q445" s="151"/>
      <c r="R445" s="151"/>
      <c r="S445" s="151"/>
      <c r="T445" s="742"/>
      <c r="U445" s="739"/>
      <c r="V445" s="129"/>
      <c r="W445" s="148"/>
      <c r="X445" s="111"/>
      <c r="Y445" s="111"/>
      <c r="Z445" s="111"/>
      <c r="AA445" s="111"/>
      <c r="AB445" s="111"/>
      <c r="AC445" s="111"/>
      <c r="AD445" s="111"/>
      <c r="AE445" s="111"/>
      <c r="AF445" s="148"/>
    </row>
    <row r="446" spans="2:33" s="130" customFormat="1" ht="13.5" customHeight="1">
      <c r="B446" s="129"/>
      <c r="C446" s="720"/>
      <c r="D446" s="721"/>
      <c r="E446" s="722"/>
      <c r="F446" s="727"/>
      <c r="G446" s="728"/>
      <c r="H446" s="149"/>
      <c r="I446" s="149"/>
      <c r="J446" s="149"/>
      <c r="K446" s="149"/>
      <c r="L446" s="149"/>
      <c r="M446" s="149"/>
      <c r="N446" s="149"/>
      <c r="O446" s="149"/>
      <c r="P446" s="149"/>
      <c r="Q446" s="149"/>
      <c r="R446" s="149"/>
      <c r="S446" s="149"/>
      <c r="T446" s="742"/>
      <c r="U446" s="740"/>
      <c r="V446" s="129"/>
      <c r="W446" s="148"/>
      <c r="X446" s="111"/>
      <c r="Y446" s="111"/>
      <c r="Z446" s="111"/>
      <c r="AA446" s="111"/>
      <c r="AB446" s="111"/>
      <c r="AC446" s="111"/>
      <c r="AD446" s="111"/>
      <c r="AE446" s="111"/>
      <c r="AF446" s="148"/>
    </row>
    <row r="447" spans="2:33" s="130" customFormat="1" ht="13.5" customHeight="1">
      <c r="B447" s="129"/>
      <c r="C447" s="714"/>
      <c r="D447" s="715"/>
      <c r="E447" s="716"/>
      <c r="F447" s="729"/>
      <c r="G447" s="730"/>
      <c r="H447" s="146"/>
      <c r="I447" s="146"/>
      <c r="J447" s="147"/>
      <c r="K447" s="147"/>
      <c r="L447" s="147"/>
      <c r="M447" s="147"/>
      <c r="N447" s="147"/>
      <c r="O447" s="147"/>
      <c r="P447" s="147"/>
      <c r="Q447" s="147"/>
      <c r="R447" s="147"/>
      <c r="S447" s="147"/>
      <c r="T447" s="742"/>
      <c r="U447" s="737"/>
      <c r="V447" s="129"/>
      <c r="W447" s="148"/>
      <c r="X447" s="111"/>
      <c r="Y447" s="111"/>
      <c r="Z447" s="111"/>
      <c r="AA447" s="111"/>
      <c r="AB447" s="111"/>
      <c r="AC447" s="111"/>
      <c r="AD447" s="111"/>
      <c r="AE447" s="111"/>
      <c r="AF447" s="148"/>
    </row>
    <row r="448" spans="2:33" s="130" customFormat="1" ht="13.5" customHeight="1">
      <c r="B448" s="129"/>
      <c r="C448" s="717"/>
      <c r="D448" s="718"/>
      <c r="E448" s="719"/>
      <c r="F448" s="724"/>
      <c r="G448" s="726"/>
      <c r="H448" s="149"/>
      <c r="I448" s="149"/>
      <c r="J448" s="149"/>
      <c r="K448" s="149"/>
      <c r="L448" s="149"/>
      <c r="M448" s="149"/>
      <c r="N448" s="149"/>
      <c r="O448" s="149"/>
      <c r="P448" s="149"/>
      <c r="Q448" s="149"/>
      <c r="R448" s="149"/>
      <c r="S448" s="149"/>
      <c r="T448" s="742"/>
      <c r="U448" s="738"/>
      <c r="V448" s="129"/>
      <c r="W448" s="148"/>
      <c r="X448" s="111"/>
      <c r="Y448" s="111"/>
      <c r="Z448" s="111"/>
      <c r="AA448" s="111"/>
      <c r="AB448" s="111"/>
      <c r="AC448" s="111"/>
      <c r="AD448" s="163"/>
      <c r="AE448" s="163"/>
      <c r="AF448" s="148"/>
    </row>
    <row r="449" spans="2:32" s="130" customFormat="1" ht="13.5" customHeight="1">
      <c r="B449" s="129"/>
      <c r="C449" s="717"/>
      <c r="D449" s="718"/>
      <c r="E449" s="719"/>
      <c r="F449" s="723"/>
      <c r="G449" s="725"/>
      <c r="H449" s="150"/>
      <c r="I449" s="150"/>
      <c r="J449" s="151"/>
      <c r="K449" s="151"/>
      <c r="L449" s="151"/>
      <c r="M449" s="151"/>
      <c r="N449" s="151"/>
      <c r="O449" s="151"/>
      <c r="P449" s="151"/>
      <c r="Q449" s="151"/>
      <c r="R449" s="151"/>
      <c r="S449" s="151"/>
      <c r="T449" s="742"/>
      <c r="U449" s="739"/>
      <c r="V449" s="129"/>
      <c r="W449" s="148"/>
      <c r="X449" s="111"/>
      <c r="Y449" s="111"/>
      <c r="Z449" s="111"/>
      <c r="AA449" s="111"/>
      <c r="AB449" s="111"/>
      <c r="AC449" s="111"/>
      <c r="AD449" s="163"/>
      <c r="AE449" s="163"/>
      <c r="AF449" s="111"/>
    </row>
    <row r="450" spans="2:32" s="130" customFormat="1" ht="13.5" customHeight="1">
      <c r="B450" s="129"/>
      <c r="C450" s="717"/>
      <c r="D450" s="718"/>
      <c r="E450" s="719"/>
      <c r="F450" s="724"/>
      <c r="G450" s="726"/>
      <c r="H450" s="149"/>
      <c r="I450" s="149"/>
      <c r="J450" s="149"/>
      <c r="K450" s="149"/>
      <c r="L450" s="149"/>
      <c r="M450" s="149"/>
      <c r="N450" s="149"/>
      <c r="O450" s="149"/>
      <c r="P450" s="149"/>
      <c r="Q450" s="149"/>
      <c r="R450" s="149"/>
      <c r="S450" s="149"/>
      <c r="T450" s="742"/>
      <c r="U450" s="738"/>
      <c r="V450" s="129"/>
      <c r="W450" s="148"/>
      <c r="X450" s="111"/>
      <c r="Y450" s="111"/>
      <c r="Z450" s="111"/>
      <c r="AA450" s="111"/>
      <c r="AB450" s="111"/>
      <c r="AC450" s="111"/>
      <c r="AD450" s="163"/>
      <c r="AE450" s="163"/>
      <c r="AF450" s="111"/>
    </row>
    <row r="451" spans="2:32" s="130" customFormat="1" ht="13.5" customHeight="1">
      <c r="B451" s="129"/>
      <c r="C451" s="717"/>
      <c r="D451" s="718"/>
      <c r="E451" s="719"/>
      <c r="F451" s="723"/>
      <c r="G451" s="725"/>
      <c r="H451" s="150"/>
      <c r="I451" s="150"/>
      <c r="J451" s="151"/>
      <c r="K451" s="151"/>
      <c r="L451" s="151"/>
      <c r="M451" s="151"/>
      <c r="N451" s="151"/>
      <c r="O451" s="151"/>
      <c r="P451" s="151"/>
      <c r="Q451" s="151"/>
      <c r="R451" s="151"/>
      <c r="S451" s="151"/>
      <c r="T451" s="742"/>
      <c r="U451" s="739"/>
      <c r="V451" s="129"/>
      <c r="W451" s="148"/>
      <c r="X451" s="163"/>
      <c r="Y451" s="163"/>
      <c r="Z451" s="163"/>
      <c r="AA451" s="163"/>
      <c r="AB451" s="163"/>
      <c r="AC451" s="163"/>
      <c r="AD451" s="163"/>
      <c r="AE451" s="163"/>
      <c r="AF451" s="111"/>
    </row>
    <row r="452" spans="2:32" s="130" customFormat="1" ht="13.5" customHeight="1">
      <c r="B452" s="129"/>
      <c r="C452" s="720"/>
      <c r="D452" s="721"/>
      <c r="E452" s="722"/>
      <c r="F452" s="727"/>
      <c r="G452" s="728"/>
      <c r="H452" s="149"/>
      <c r="I452" s="149"/>
      <c r="J452" s="149"/>
      <c r="K452" s="149"/>
      <c r="L452" s="149"/>
      <c r="M452" s="149"/>
      <c r="N452" s="149"/>
      <c r="O452" s="149"/>
      <c r="P452" s="149"/>
      <c r="Q452" s="149"/>
      <c r="R452" s="149"/>
      <c r="S452" s="149"/>
      <c r="T452" s="742"/>
      <c r="U452" s="740"/>
      <c r="V452" s="129"/>
      <c r="W452" s="148"/>
      <c r="X452" s="163"/>
      <c r="Y452" s="163"/>
      <c r="Z452" s="163"/>
      <c r="AA452" s="163"/>
      <c r="AB452" s="163"/>
      <c r="AC452" s="163"/>
      <c r="AD452" s="163"/>
      <c r="AE452" s="163"/>
      <c r="AF452" s="111"/>
    </row>
    <row r="453" spans="2:32" s="130" customFormat="1" ht="13.5" customHeight="1">
      <c r="B453" s="129"/>
      <c r="C453" s="714"/>
      <c r="D453" s="715"/>
      <c r="E453" s="716"/>
      <c r="F453" s="729"/>
      <c r="G453" s="730"/>
      <c r="H453" s="146"/>
      <c r="I453" s="146"/>
      <c r="J453" s="147"/>
      <c r="K453" s="147"/>
      <c r="L453" s="147"/>
      <c r="M453" s="147"/>
      <c r="N453" s="147"/>
      <c r="O453" s="147"/>
      <c r="P453" s="147"/>
      <c r="Q453" s="147"/>
      <c r="R453" s="147"/>
      <c r="S453" s="147"/>
      <c r="T453" s="742"/>
      <c r="U453" s="737"/>
      <c r="V453" s="129"/>
      <c r="W453" s="148"/>
      <c r="X453" s="163"/>
      <c r="Y453" s="163"/>
      <c r="Z453" s="163"/>
      <c r="AA453" s="163"/>
      <c r="AB453" s="163"/>
      <c r="AC453" s="163"/>
      <c r="AD453" s="163"/>
      <c r="AE453" s="163"/>
      <c r="AF453" s="111"/>
    </row>
    <row r="454" spans="2:32" s="130" customFormat="1" ht="13.5" customHeight="1">
      <c r="B454" s="129"/>
      <c r="C454" s="717"/>
      <c r="D454" s="718"/>
      <c r="E454" s="719"/>
      <c r="F454" s="724"/>
      <c r="G454" s="726"/>
      <c r="H454" s="149"/>
      <c r="I454" s="149"/>
      <c r="J454" s="149"/>
      <c r="K454" s="149"/>
      <c r="L454" s="149"/>
      <c r="M454" s="149"/>
      <c r="N454" s="149"/>
      <c r="O454" s="149"/>
      <c r="P454" s="149"/>
      <c r="Q454" s="149"/>
      <c r="R454" s="149"/>
      <c r="S454" s="149"/>
      <c r="T454" s="742"/>
      <c r="U454" s="738"/>
      <c r="V454" s="129"/>
      <c r="W454" s="148"/>
      <c r="X454" s="163"/>
      <c r="Y454" s="163"/>
      <c r="Z454" s="163"/>
      <c r="AA454" s="163"/>
      <c r="AB454" s="163"/>
      <c r="AC454" s="163"/>
      <c r="AD454" s="163"/>
      <c r="AE454" s="163"/>
      <c r="AF454" s="111"/>
    </row>
    <row r="455" spans="2:32" s="130" customFormat="1" ht="13.5" customHeight="1">
      <c r="B455" s="129"/>
      <c r="C455" s="717"/>
      <c r="D455" s="718"/>
      <c r="E455" s="719"/>
      <c r="F455" s="723"/>
      <c r="G455" s="725"/>
      <c r="H455" s="150"/>
      <c r="I455" s="150"/>
      <c r="J455" s="151"/>
      <c r="K455" s="151"/>
      <c r="L455" s="151"/>
      <c r="M455" s="151"/>
      <c r="N455" s="151"/>
      <c r="O455" s="151"/>
      <c r="P455" s="151"/>
      <c r="Q455" s="151"/>
      <c r="R455" s="151"/>
      <c r="S455" s="151"/>
      <c r="T455" s="742"/>
      <c r="U455" s="739"/>
      <c r="V455" s="129"/>
      <c r="W455" s="148"/>
      <c r="X455" s="163"/>
      <c r="Y455" s="163"/>
      <c r="Z455" s="163"/>
      <c r="AA455" s="163"/>
      <c r="AB455" s="163"/>
      <c r="AC455" s="163"/>
      <c r="AD455" s="163"/>
      <c r="AE455" s="163"/>
      <c r="AF455" s="111"/>
    </row>
    <row r="456" spans="2:32" s="130" customFormat="1" ht="13.5" customHeight="1">
      <c r="B456" s="129"/>
      <c r="C456" s="717"/>
      <c r="D456" s="718"/>
      <c r="E456" s="719"/>
      <c r="F456" s="724"/>
      <c r="G456" s="726"/>
      <c r="H456" s="149"/>
      <c r="I456" s="149"/>
      <c r="J456" s="149"/>
      <c r="K456" s="149"/>
      <c r="L456" s="149"/>
      <c r="M456" s="149"/>
      <c r="N456" s="149"/>
      <c r="O456" s="149"/>
      <c r="P456" s="149"/>
      <c r="Q456" s="149"/>
      <c r="R456" s="149"/>
      <c r="S456" s="149"/>
      <c r="T456" s="742"/>
      <c r="U456" s="738"/>
      <c r="V456" s="129"/>
      <c r="W456" s="148"/>
      <c r="X456" s="163"/>
      <c r="Y456" s="163"/>
      <c r="Z456" s="163"/>
      <c r="AA456" s="163"/>
      <c r="AB456" s="163"/>
      <c r="AC456" s="163"/>
      <c r="AD456" s="163"/>
      <c r="AE456" s="163"/>
      <c r="AF456" s="111"/>
    </row>
    <row r="457" spans="2:32" s="130" customFormat="1" ht="13.5" customHeight="1">
      <c r="B457" s="129"/>
      <c r="C457" s="717"/>
      <c r="D457" s="718"/>
      <c r="E457" s="719"/>
      <c r="F457" s="723"/>
      <c r="G457" s="725"/>
      <c r="H457" s="150"/>
      <c r="I457" s="150"/>
      <c r="J457" s="151"/>
      <c r="K457" s="151"/>
      <c r="L457" s="151"/>
      <c r="M457" s="151"/>
      <c r="N457" s="151"/>
      <c r="O457" s="151"/>
      <c r="P457" s="151"/>
      <c r="Q457" s="151"/>
      <c r="R457" s="151"/>
      <c r="S457" s="151"/>
      <c r="T457" s="742"/>
      <c r="U457" s="739"/>
      <c r="V457" s="129"/>
      <c r="W457" s="148"/>
      <c r="X457" s="163"/>
      <c r="Y457" s="163"/>
      <c r="Z457" s="163"/>
      <c r="AA457" s="163"/>
      <c r="AB457" s="163"/>
      <c r="AC457" s="163"/>
      <c r="AD457" s="163"/>
      <c r="AE457" s="163"/>
      <c r="AF457" s="163"/>
    </row>
    <row r="458" spans="2:32" s="130" customFormat="1" ht="13.5" customHeight="1">
      <c r="B458" s="129"/>
      <c r="C458" s="720"/>
      <c r="D458" s="721"/>
      <c r="E458" s="722"/>
      <c r="F458" s="727"/>
      <c r="G458" s="728"/>
      <c r="H458" s="149"/>
      <c r="I458" s="149"/>
      <c r="J458" s="149"/>
      <c r="K458" s="149"/>
      <c r="L458" s="149"/>
      <c r="M458" s="149"/>
      <c r="N458" s="149"/>
      <c r="O458" s="149"/>
      <c r="P458" s="149"/>
      <c r="Q458" s="149"/>
      <c r="R458" s="149"/>
      <c r="S458" s="149"/>
      <c r="T458" s="742"/>
      <c r="U458" s="740"/>
      <c r="V458" s="129"/>
      <c r="W458" s="148"/>
      <c r="X458" s="163"/>
      <c r="Y458" s="163"/>
      <c r="Z458" s="163"/>
      <c r="AA458" s="163"/>
      <c r="AB458" s="163"/>
      <c r="AC458" s="163"/>
      <c r="AD458" s="163"/>
      <c r="AE458" s="163"/>
      <c r="AF458" s="163"/>
    </row>
    <row r="459" spans="2:32" s="130" customFormat="1" ht="13.5" customHeight="1">
      <c r="B459" s="129"/>
      <c r="C459" s="714"/>
      <c r="D459" s="715"/>
      <c r="E459" s="716"/>
      <c r="F459" s="729"/>
      <c r="G459" s="730"/>
      <c r="H459" s="146"/>
      <c r="I459" s="146"/>
      <c r="J459" s="147"/>
      <c r="K459" s="147"/>
      <c r="L459" s="147"/>
      <c r="M459" s="147"/>
      <c r="N459" s="147"/>
      <c r="O459" s="147"/>
      <c r="P459" s="147"/>
      <c r="Q459" s="147"/>
      <c r="R459" s="147"/>
      <c r="S459" s="147"/>
      <c r="T459" s="742"/>
      <c r="U459" s="737"/>
      <c r="V459" s="129"/>
      <c r="W459" s="148"/>
      <c r="X459" s="163"/>
      <c r="Y459" s="163"/>
      <c r="Z459" s="163"/>
      <c r="AA459" s="163"/>
      <c r="AB459" s="163"/>
      <c r="AC459" s="163"/>
      <c r="AD459" s="163"/>
      <c r="AE459" s="163"/>
      <c r="AF459" s="163"/>
    </row>
    <row r="460" spans="2:32" s="130" customFormat="1" ht="13.5" customHeight="1">
      <c r="B460" s="129"/>
      <c r="C460" s="717"/>
      <c r="D460" s="718"/>
      <c r="E460" s="719"/>
      <c r="F460" s="724"/>
      <c r="G460" s="726"/>
      <c r="H460" s="149"/>
      <c r="I460" s="149"/>
      <c r="J460" s="149"/>
      <c r="K460" s="149"/>
      <c r="L460" s="149"/>
      <c r="M460" s="149"/>
      <c r="N460" s="149"/>
      <c r="O460" s="149"/>
      <c r="P460" s="149"/>
      <c r="Q460" s="149"/>
      <c r="R460" s="149"/>
      <c r="S460" s="149"/>
      <c r="T460" s="742"/>
      <c r="U460" s="738"/>
      <c r="V460" s="129"/>
      <c r="W460" s="148"/>
      <c r="X460" s="163"/>
      <c r="Y460" s="163"/>
      <c r="Z460" s="163"/>
      <c r="AA460" s="163"/>
      <c r="AB460" s="163"/>
      <c r="AC460" s="163"/>
      <c r="AD460" s="163"/>
      <c r="AE460" s="163"/>
      <c r="AF460" s="163"/>
    </row>
    <row r="461" spans="2:32" s="130" customFormat="1" ht="13.5" customHeight="1">
      <c r="B461" s="129"/>
      <c r="C461" s="717"/>
      <c r="D461" s="718"/>
      <c r="E461" s="719"/>
      <c r="F461" s="723"/>
      <c r="G461" s="725"/>
      <c r="H461" s="150"/>
      <c r="I461" s="150"/>
      <c r="J461" s="151"/>
      <c r="K461" s="151"/>
      <c r="L461" s="151"/>
      <c r="M461" s="151"/>
      <c r="N461" s="151"/>
      <c r="O461" s="151"/>
      <c r="P461" s="151"/>
      <c r="Q461" s="151"/>
      <c r="R461" s="151"/>
      <c r="S461" s="151"/>
      <c r="T461" s="742"/>
      <c r="U461" s="739"/>
      <c r="V461" s="129"/>
      <c r="W461" s="148"/>
      <c r="X461" s="161"/>
      <c r="Y461" s="161"/>
      <c r="Z461" s="161"/>
      <c r="AA461" s="161"/>
      <c r="AB461" s="161"/>
      <c r="AC461" s="161"/>
      <c r="AD461" s="161"/>
      <c r="AE461" s="161"/>
      <c r="AF461" s="163"/>
    </row>
    <row r="462" spans="2:32" s="130" customFormat="1" ht="13.5" customHeight="1">
      <c r="B462" s="129"/>
      <c r="C462" s="717"/>
      <c r="D462" s="718"/>
      <c r="E462" s="719"/>
      <c r="F462" s="724"/>
      <c r="G462" s="726"/>
      <c r="H462" s="149"/>
      <c r="I462" s="149"/>
      <c r="J462" s="149"/>
      <c r="K462" s="149"/>
      <c r="L462" s="149"/>
      <c r="M462" s="149"/>
      <c r="N462" s="149"/>
      <c r="O462" s="149"/>
      <c r="P462" s="149"/>
      <c r="Q462" s="149"/>
      <c r="R462" s="149"/>
      <c r="S462" s="149"/>
      <c r="T462" s="742"/>
      <c r="U462" s="738"/>
      <c r="V462" s="129"/>
      <c r="W462" s="148"/>
      <c r="X462" s="111"/>
      <c r="Y462" s="111"/>
      <c r="Z462" s="111"/>
      <c r="AA462" s="111"/>
      <c r="AB462" s="111"/>
      <c r="AC462" s="111"/>
      <c r="AD462" s="124"/>
      <c r="AE462" s="124"/>
      <c r="AF462" s="163"/>
    </row>
    <row r="463" spans="2:32" s="130" customFormat="1" ht="13.5" customHeight="1">
      <c r="B463" s="129"/>
      <c r="C463" s="717"/>
      <c r="D463" s="718"/>
      <c r="E463" s="719"/>
      <c r="F463" s="723"/>
      <c r="G463" s="725"/>
      <c r="H463" s="150"/>
      <c r="I463" s="150"/>
      <c r="J463" s="151"/>
      <c r="K463" s="151"/>
      <c r="L463" s="151"/>
      <c r="M463" s="151"/>
      <c r="N463" s="151"/>
      <c r="O463" s="151"/>
      <c r="P463" s="151"/>
      <c r="Q463" s="151"/>
      <c r="R463" s="151"/>
      <c r="S463" s="151"/>
      <c r="T463" s="742"/>
      <c r="U463" s="739"/>
      <c r="V463" s="129"/>
      <c r="W463" s="148"/>
      <c r="X463" s="111"/>
      <c r="Y463" s="111"/>
      <c r="Z463" s="111"/>
      <c r="AA463" s="111"/>
      <c r="AB463" s="111"/>
      <c r="AC463" s="111"/>
      <c r="AD463" s="124"/>
      <c r="AE463" s="124"/>
      <c r="AF463" s="163"/>
    </row>
    <row r="464" spans="2:32" s="130" customFormat="1" ht="13.5" customHeight="1">
      <c r="B464" s="129"/>
      <c r="C464" s="720"/>
      <c r="D464" s="721"/>
      <c r="E464" s="722"/>
      <c r="F464" s="727"/>
      <c r="G464" s="728"/>
      <c r="H464" s="149"/>
      <c r="I464" s="149"/>
      <c r="J464" s="149"/>
      <c r="K464" s="149"/>
      <c r="L464" s="149"/>
      <c r="M464" s="149"/>
      <c r="N464" s="149"/>
      <c r="O464" s="149"/>
      <c r="P464" s="149"/>
      <c r="Q464" s="149"/>
      <c r="R464" s="149"/>
      <c r="S464" s="149"/>
      <c r="T464" s="742"/>
      <c r="U464" s="740"/>
      <c r="V464" s="129"/>
      <c r="W464" s="148"/>
      <c r="X464" s="111"/>
      <c r="Y464" s="111"/>
      <c r="Z464" s="111"/>
      <c r="AA464" s="111"/>
      <c r="AB464" s="111"/>
      <c r="AC464" s="111"/>
      <c r="AD464" s="124"/>
      <c r="AE464" s="124"/>
      <c r="AF464" s="163"/>
    </row>
    <row r="465" spans="2:33" s="130" customFormat="1" ht="13.5" customHeight="1">
      <c r="B465" s="129"/>
      <c r="C465" s="714"/>
      <c r="D465" s="715"/>
      <c r="E465" s="716"/>
      <c r="F465" s="729"/>
      <c r="G465" s="730"/>
      <c r="H465" s="146"/>
      <c r="I465" s="146"/>
      <c r="J465" s="147"/>
      <c r="K465" s="147"/>
      <c r="L465" s="147"/>
      <c r="M465" s="147"/>
      <c r="N465" s="147"/>
      <c r="O465" s="147"/>
      <c r="P465" s="147"/>
      <c r="Q465" s="147"/>
      <c r="R465" s="147"/>
      <c r="S465" s="147"/>
      <c r="T465" s="742"/>
      <c r="U465" s="737"/>
      <c r="V465" s="129"/>
      <c r="W465" s="148"/>
      <c r="X465" s="111"/>
      <c r="Y465" s="111"/>
      <c r="Z465" s="111"/>
      <c r="AA465" s="124"/>
      <c r="AB465" s="124"/>
      <c r="AC465" s="124"/>
      <c r="AF465" s="163"/>
    </row>
    <row r="466" spans="2:33" s="130" customFormat="1" ht="13.5" customHeight="1">
      <c r="B466" s="129"/>
      <c r="C466" s="717"/>
      <c r="D466" s="718"/>
      <c r="E466" s="719"/>
      <c r="F466" s="724"/>
      <c r="G466" s="726"/>
      <c r="H466" s="149"/>
      <c r="I466" s="149"/>
      <c r="J466" s="149"/>
      <c r="K466" s="149"/>
      <c r="L466" s="149"/>
      <c r="M466" s="149"/>
      <c r="N466" s="149"/>
      <c r="O466" s="149"/>
      <c r="P466" s="149"/>
      <c r="Q466" s="149"/>
      <c r="R466" s="149"/>
      <c r="S466" s="149"/>
      <c r="T466" s="742"/>
      <c r="U466" s="738"/>
      <c r="V466" s="129"/>
      <c r="W466" s="148"/>
      <c r="X466" s="111"/>
      <c r="Y466" s="111"/>
      <c r="Z466" s="111"/>
      <c r="AA466" s="124"/>
      <c r="AB466" s="124"/>
      <c r="AC466" s="124"/>
      <c r="AF466" s="163"/>
    </row>
    <row r="467" spans="2:33" s="130" customFormat="1" ht="13.5" customHeight="1">
      <c r="B467" s="129"/>
      <c r="C467" s="717"/>
      <c r="D467" s="718"/>
      <c r="E467" s="719"/>
      <c r="F467" s="723"/>
      <c r="G467" s="725"/>
      <c r="H467" s="150"/>
      <c r="I467" s="150"/>
      <c r="J467" s="151"/>
      <c r="K467" s="151"/>
      <c r="L467" s="151"/>
      <c r="M467" s="151"/>
      <c r="N467" s="151"/>
      <c r="O467" s="151"/>
      <c r="P467" s="151"/>
      <c r="Q467" s="151"/>
      <c r="R467" s="151"/>
      <c r="S467" s="151"/>
      <c r="T467" s="742"/>
      <c r="U467" s="739"/>
      <c r="V467" s="129"/>
      <c r="W467" s="148"/>
      <c r="X467" s="111"/>
      <c r="Y467" s="111"/>
      <c r="Z467" s="111"/>
      <c r="AA467" s="111"/>
      <c r="AB467" s="111"/>
      <c r="AC467" s="111"/>
      <c r="AD467" s="111"/>
      <c r="AE467" s="111"/>
      <c r="AF467" s="161"/>
    </row>
    <row r="468" spans="2:33" s="130" customFormat="1" ht="13.5" customHeight="1">
      <c r="B468" s="129"/>
      <c r="C468" s="717"/>
      <c r="D468" s="718"/>
      <c r="E468" s="719"/>
      <c r="F468" s="724"/>
      <c r="G468" s="726"/>
      <c r="H468" s="149"/>
      <c r="I468" s="149"/>
      <c r="J468" s="149"/>
      <c r="K468" s="149"/>
      <c r="L468" s="149"/>
      <c r="M468" s="149"/>
      <c r="N468" s="149"/>
      <c r="O468" s="149"/>
      <c r="P468" s="149"/>
      <c r="Q468" s="149"/>
      <c r="R468" s="149"/>
      <c r="S468" s="149"/>
      <c r="T468" s="742"/>
      <c r="U468" s="738"/>
      <c r="V468" s="129"/>
      <c r="W468" s="148"/>
      <c r="X468" s="148"/>
      <c r="Y468" s="148"/>
      <c r="Z468" s="148"/>
      <c r="AF468" s="111"/>
      <c r="AG468" s="111"/>
    </row>
    <row r="469" spans="2:33" s="130" customFormat="1" ht="13.5" customHeight="1">
      <c r="B469" s="129"/>
      <c r="C469" s="717"/>
      <c r="D469" s="718"/>
      <c r="E469" s="719"/>
      <c r="F469" s="723"/>
      <c r="G469" s="725"/>
      <c r="H469" s="150"/>
      <c r="I469" s="150"/>
      <c r="J469" s="151"/>
      <c r="K469" s="151"/>
      <c r="L469" s="151"/>
      <c r="M469" s="151"/>
      <c r="N469" s="151"/>
      <c r="O469" s="151"/>
      <c r="P469" s="151"/>
      <c r="Q469" s="151"/>
      <c r="R469" s="151"/>
      <c r="S469" s="151"/>
      <c r="T469" s="742"/>
      <c r="U469" s="739"/>
      <c r="V469" s="129"/>
      <c r="W469" s="148"/>
      <c r="X469" s="148"/>
      <c r="Y469" s="148"/>
      <c r="Z469" s="148"/>
      <c r="AF469" s="111"/>
      <c r="AG469" s="111"/>
    </row>
    <row r="470" spans="2:33" s="130" customFormat="1" ht="13.5" customHeight="1">
      <c r="B470" s="129"/>
      <c r="C470" s="720"/>
      <c r="D470" s="721"/>
      <c r="E470" s="722"/>
      <c r="F470" s="727"/>
      <c r="G470" s="728"/>
      <c r="H470" s="152"/>
      <c r="I470" s="152"/>
      <c r="J470" s="152"/>
      <c r="K470" s="152"/>
      <c r="L470" s="152"/>
      <c r="M470" s="152"/>
      <c r="N470" s="152"/>
      <c r="O470" s="152"/>
      <c r="P470" s="152"/>
      <c r="Q470" s="152"/>
      <c r="R470" s="152"/>
      <c r="S470" s="152"/>
      <c r="T470" s="742"/>
      <c r="U470" s="740"/>
      <c r="V470" s="129"/>
      <c r="W470" s="148"/>
      <c r="X470" s="148"/>
      <c r="Y470" s="148"/>
      <c r="Z470" s="148"/>
      <c r="AF470" s="111"/>
      <c r="AG470" s="111"/>
    </row>
    <row r="471" spans="2:33" ht="13.5" customHeight="1">
      <c r="B471" s="108"/>
      <c r="C471" s="743" t="s">
        <v>86</v>
      </c>
      <c r="D471" s="746" t="s">
        <v>220</v>
      </c>
      <c r="E471" s="747"/>
      <c r="F471" s="747"/>
      <c r="G471" s="748"/>
      <c r="H471" s="153"/>
      <c r="I471" s="153"/>
      <c r="J471" s="153"/>
      <c r="K471" s="153"/>
      <c r="L471" s="153"/>
      <c r="M471" s="153"/>
      <c r="N471" s="153"/>
      <c r="O471" s="153"/>
      <c r="P471" s="153"/>
      <c r="Q471" s="153"/>
      <c r="R471" s="153"/>
      <c r="S471" s="153"/>
      <c r="T471" s="749"/>
      <c r="U471" s="749"/>
      <c r="V471" s="108"/>
      <c r="X471" s="148"/>
      <c r="Y471" s="148"/>
      <c r="Z471" s="148"/>
      <c r="AA471" s="130"/>
      <c r="AB471" s="130"/>
      <c r="AC471" s="130"/>
      <c r="AD471" s="130"/>
      <c r="AE471" s="130"/>
      <c r="AF471" s="124"/>
    </row>
    <row r="472" spans="2:33" ht="13.5" customHeight="1">
      <c r="B472" s="108"/>
      <c r="C472" s="744"/>
      <c r="D472" s="746" t="s">
        <v>221</v>
      </c>
      <c r="E472" s="747"/>
      <c r="F472" s="747"/>
      <c r="G472" s="748"/>
      <c r="H472" s="154"/>
      <c r="I472" s="154"/>
      <c r="J472" s="154"/>
      <c r="K472" s="154"/>
      <c r="L472" s="154"/>
      <c r="M472" s="154"/>
      <c r="N472" s="154"/>
      <c r="O472" s="154"/>
      <c r="P472" s="154"/>
      <c r="Q472" s="154"/>
      <c r="R472" s="154"/>
      <c r="S472" s="154"/>
      <c r="T472" s="750"/>
      <c r="U472" s="750"/>
      <c r="V472" s="108"/>
      <c r="X472" s="148"/>
      <c r="Y472" s="148"/>
      <c r="Z472" s="148"/>
      <c r="AA472" s="130"/>
      <c r="AB472" s="130"/>
      <c r="AC472" s="130"/>
      <c r="AD472" s="130"/>
      <c r="AE472" s="130"/>
      <c r="AF472" s="124"/>
      <c r="AG472" s="134"/>
    </row>
    <row r="473" spans="2:33" ht="13.5" customHeight="1">
      <c r="B473" s="108"/>
      <c r="C473" s="744"/>
      <c r="D473" s="746" t="s">
        <v>222</v>
      </c>
      <c r="E473" s="747"/>
      <c r="F473" s="748"/>
      <c r="G473" s="155" t="s">
        <v>79</v>
      </c>
      <c r="H473" s="156" t="str">
        <f>IF(COUNT(H471)=0,"",ROUND(SUM(H471:H472),#REF!))</f>
        <v/>
      </c>
      <c r="I473" s="156" t="str">
        <f>IF(COUNT(I471)=0,"",ROUND(SUM(I471:I472),#REF!))</f>
        <v/>
      </c>
      <c r="J473" s="156" t="str">
        <f>IF(COUNT(J471)=0,"",ROUND(SUM(J471:J472),#REF!))</f>
        <v/>
      </c>
      <c r="K473" s="156" t="str">
        <f>IF(COUNT(K471)=0,"",ROUND(SUM(K471:K472),#REF!))</f>
        <v/>
      </c>
      <c r="L473" s="156" t="str">
        <f>IF(COUNT(L471)=0,"",ROUND(SUM(L471:L472),#REF!))</f>
        <v/>
      </c>
      <c r="M473" s="156" t="str">
        <f>IF(COUNT(M471)=0,"",ROUND(SUM(M471:M472),#REF!))</f>
        <v/>
      </c>
      <c r="N473" s="156" t="str">
        <f>IF(COUNT(N471)=0,"",ROUND(SUM(N471:N472),#REF!))</f>
        <v/>
      </c>
      <c r="O473" s="156" t="str">
        <f>IF(COUNT(O471)=0,"",ROUND(SUM(O471:O472),#REF!))</f>
        <v/>
      </c>
      <c r="P473" s="156" t="str">
        <f>IF(COUNT(P471)=0,"",ROUND(SUM(P471:P472),#REF!))</f>
        <v/>
      </c>
      <c r="Q473" s="156" t="str">
        <f>IF(COUNT(Q471)=0,"",ROUND(SUM(Q471:Q472),#REF!))</f>
        <v/>
      </c>
      <c r="R473" s="156" t="str">
        <f>IF(COUNT(R471)=0,"",ROUND(SUM(R471:R472),#REF!))</f>
        <v/>
      </c>
      <c r="S473" s="156" t="str">
        <f>IF(COUNT(S471)=0,"",ROUND(SUM(S471:S472),#REF!))</f>
        <v/>
      </c>
      <c r="T473" s="751"/>
      <c r="U473" s="750"/>
      <c r="V473" s="108"/>
      <c r="W473" s="120"/>
      <c r="X473" s="148"/>
      <c r="Y473" s="148"/>
      <c r="Z473" s="148"/>
      <c r="AA473" s="130"/>
      <c r="AB473" s="130"/>
      <c r="AC473" s="130"/>
      <c r="AD473" s="130"/>
      <c r="AE473" s="130"/>
      <c r="AF473" s="124"/>
      <c r="AG473" s="134"/>
    </row>
    <row r="474" spans="2:33" ht="13.5" customHeight="1">
      <c r="B474" s="108"/>
      <c r="C474" s="745"/>
      <c r="D474" s="752" t="s">
        <v>249</v>
      </c>
      <c r="E474" s="753"/>
      <c r="F474" s="754"/>
      <c r="G474" s="233" t="s">
        <v>79</v>
      </c>
      <c r="H474" s="154"/>
      <c r="I474" s="154"/>
      <c r="J474" s="154"/>
      <c r="K474" s="154"/>
      <c r="L474" s="154"/>
      <c r="M474" s="154"/>
      <c r="N474" s="154"/>
      <c r="O474" s="154"/>
      <c r="P474" s="154"/>
      <c r="Q474" s="154"/>
      <c r="R474" s="154"/>
      <c r="S474" s="154"/>
      <c r="T474" s="203" t="str">
        <f>IF(COUNT(H474:S474)=0,"",SUMPRODUCT(ROUND(H474:S474,#REF!)))</f>
        <v/>
      </c>
      <c r="U474" s="751"/>
      <c r="V474" s="108"/>
      <c r="X474" s="148"/>
      <c r="Y474" s="148"/>
      <c r="Z474" s="148"/>
      <c r="AA474" s="130"/>
      <c r="AB474" s="130"/>
      <c r="AC474" s="130"/>
      <c r="AD474" s="148"/>
      <c r="AE474" s="148"/>
      <c r="AF474" s="130"/>
      <c r="AG474" s="134"/>
    </row>
    <row r="475" spans="2:33" s="134" customFormat="1" ht="13.5" customHeight="1">
      <c r="B475" s="131"/>
      <c r="C475" s="132" t="s">
        <v>70</v>
      </c>
      <c r="D475" s="132"/>
      <c r="E475" s="132"/>
      <c r="F475" s="132"/>
      <c r="G475" s="132"/>
      <c r="H475" s="132"/>
      <c r="I475" s="132"/>
      <c r="J475" s="132"/>
      <c r="K475" s="132"/>
      <c r="L475" s="132"/>
      <c r="M475" s="132"/>
      <c r="N475" s="132"/>
      <c r="O475" s="132"/>
      <c r="P475" s="132"/>
      <c r="Q475" s="132"/>
      <c r="R475" s="132"/>
      <c r="S475" s="132"/>
      <c r="T475" s="132"/>
      <c r="U475" s="133"/>
      <c r="V475" s="131"/>
      <c r="W475" s="111"/>
      <c r="X475" s="148"/>
      <c r="Y475" s="148"/>
      <c r="Z475" s="148"/>
      <c r="AA475" s="130"/>
      <c r="AB475" s="130"/>
      <c r="AC475" s="130"/>
      <c r="AD475" s="148"/>
      <c r="AE475" s="148"/>
      <c r="AF475" s="130"/>
    </row>
    <row r="476" spans="2:33" s="134" customFormat="1" ht="13.5" customHeight="1">
      <c r="B476" s="131"/>
      <c r="C476" s="135"/>
      <c r="D476" s="135"/>
      <c r="E476" s="135"/>
      <c r="F476" s="135"/>
      <c r="G476" s="135"/>
      <c r="H476" s="135"/>
      <c r="I476" s="135"/>
      <c r="J476" s="135"/>
      <c r="K476" s="135"/>
      <c r="L476" s="135"/>
      <c r="M476" s="135"/>
      <c r="N476" s="135"/>
      <c r="O476" s="135"/>
      <c r="P476" s="135"/>
      <c r="Q476" s="135"/>
      <c r="R476" s="135"/>
      <c r="S476" s="135"/>
      <c r="T476" s="135"/>
      <c r="U476" s="136"/>
      <c r="V476" s="131"/>
      <c r="W476" s="163"/>
      <c r="X476" s="148"/>
      <c r="Y476" s="148"/>
      <c r="Z476" s="148"/>
      <c r="AA476" s="130"/>
      <c r="AB476" s="130"/>
      <c r="AC476" s="130"/>
      <c r="AD476" s="148"/>
      <c r="AE476" s="148"/>
      <c r="AF476" s="130"/>
    </row>
    <row r="477" spans="2:33" s="134" customFormat="1" ht="13.5" customHeight="1">
      <c r="B477" s="131"/>
      <c r="C477" s="135"/>
      <c r="D477" s="135"/>
      <c r="E477" s="135"/>
      <c r="F477" s="135"/>
      <c r="G477" s="135"/>
      <c r="H477" s="135"/>
      <c r="I477" s="135"/>
      <c r="J477" s="135"/>
      <c r="K477" s="135"/>
      <c r="L477" s="135"/>
      <c r="M477" s="135"/>
      <c r="N477" s="135"/>
      <c r="O477" s="135"/>
      <c r="P477" s="135"/>
      <c r="Q477" s="135"/>
      <c r="R477" s="135"/>
      <c r="S477" s="135"/>
      <c r="T477" s="135"/>
      <c r="U477" s="136"/>
      <c r="V477" s="131"/>
      <c r="W477" s="163"/>
      <c r="X477" s="148"/>
      <c r="Y477" s="148"/>
      <c r="Z477" s="148"/>
      <c r="AA477" s="148"/>
      <c r="AB477" s="148"/>
      <c r="AC477" s="148"/>
      <c r="AD477" s="148"/>
      <c r="AE477" s="148"/>
      <c r="AF477" s="130"/>
    </row>
    <row r="478" spans="2:33" s="134" customFormat="1" ht="13.5" customHeight="1">
      <c r="B478" s="131"/>
      <c r="C478" s="135"/>
      <c r="D478" s="135"/>
      <c r="E478" s="135"/>
      <c r="F478" s="135"/>
      <c r="G478" s="135"/>
      <c r="H478" s="135"/>
      <c r="I478" s="135"/>
      <c r="J478" s="135"/>
      <c r="K478" s="135"/>
      <c r="L478" s="135"/>
      <c r="M478" s="135"/>
      <c r="N478" s="135"/>
      <c r="O478" s="135"/>
      <c r="P478" s="135"/>
      <c r="Q478" s="135"/>
      <c r="R478" s="135"/>
      <c r="S478" s="135"/>
      <c r="T478" s="135"/>
      <c r="U478" s="136"/>
      <c r="V478" s="131"/>
      <c r="W478" s="163"/>
      <c r="X478" s="148"/>
      <c r="Y478" s="148"/>
      <c r="Z478" s="148"/>
      <c r="AA478" s="148"/>
      <c r="AB478" s="148"/>
      <c r="AC478" s="148"/>
      <c r="AD478" s="148"/>
      <c r="AE478" s="148"/>
      <c r="AF478" s="130"/>
    </row>
    <row r="479" spans="2:33" s="134" customFormat="1" ht="13.5" customHeight="1">
      <c r="B479" s="131"/>
      <c r="C479" s="135"/>
      <c r="D479" s="135"/>
      <c r="E479" s="135"/>
      <c r="F479" s="135"/>
      <c r="G479" s="135"/>
      <c r="H479" s="135"/>
      <c r="I479" s="135"/>
      <c r="J479" s="135"/>
      <c r="K479" s="135"/>
      <c r="L479" s="135"/>
      <c r="M479" s="135"/>
      <c r="N479" s="135"/>
      <c r="O479" s="135"/>
      <c r="P479" s="135"/>
      <c r="Q479" s="135"/>
      <c r="R479" s="135"/>
      <c r="S479" s="135"/>
      <c r="T479" s="135"/>
      <c r="U479" s="136"/>
      <c r="V479" s="131"/>
      <c r="W479" s="163"/>
      <c r="X479" s="148"/>
      <c r="Y479" s="148"/>
      <c r="Z479" s="148"/>
      <c r="AA479" s="148"/>
      <c r="AB479" s="148"/>
      <c r="AC479" s="148"/>
      <c r="AD479" s="148"/>
      <c r="AE479" s="148"/>
      <c r="AF479" s="130"/>
      <c r="AG479" s="131"/>
    </row>
    <row r="480" spans="2:33" s="134" customFormat="1" ht="13.5" customHeight="1">
      <c r="B480" s="131"/>
      <c r="C480" s="135"/>
      <c r="D480" s="135"/>
      <c r="E480" s="135"/>
      <c r="F480" s="135"/>
      <c r="G480" s="135"/>
      <c r="H480" s="135"/>
      <c r="I480" s="135"/>
      <c r="J480" s="135"/>
      <c r="K480" s="135"/>
      <c r="L480" s="135"/>
      <c r="M480" s="135"/>
      <c r="N480" s="135"/>
      <c r="O480" s="135"/>
      <c r="P480" s="135"/>
      <c r="Q480" s="135"/>
      <c r="R480" s="135"/>
      <c r="S480" s="135"/>
      <c r="T480" s="135"/>
      <c r="U480" s="136"/>
      <c r="V480" s="131"/>
      <c r="W480" s="163"/>
      <c r="X480" s="148"/>
      <c r="Y480" s="148"/>
      <c r="Z480" s="148"/>
      <c r="AA480" s="148"/>
      <c r="AB480" s="148"/>
      <c r="AC480" s="148"/>
      <c r="AD480" s="148"/>
      <c r="AE480" s="148"/>
      <c r="AF480" s="130"/>
      <c r="AG480" s="111"/>
    </row>
    <row r="481" spans="2:33" s="134" customFormat="1" ht="13.5" customHeight="1">
      <c r="B481" s="131"/>
      <c r="C481" s="135"/>
      <c r="D481" s="135"/>
      <c r="E481" s="135"/>
      <c r="F481" s="135"/>
      <c r="G481" s="135"/>
      <c r="H481" s="135"/>
      <c r="I481" s="135"/>
      <c r="J481" s="135"/>
      <c r="K481" s="135"/>
      <c r="L481" s="135"/>
      <c r="M481" s="135"/>
      <c r="N481" s="135"/>
      <c r="O481" s="135"/>
      <c r="P481" s="135"/>
      <c r="Q481" s="135"/>
      <c r="R481" s="135"/>
      <c r="S481" s="135"/>
      <c r="T481" s="135"/>
      <c r="U481" s="136"/>
      <c r="V481" s="131"/>
      <c r="W481" s="163"/>
      <c r="X481" s="148"/>
      <c r="Y481" s="148"/>
      <c r="Z481" s="148"/>
      <c r="AA481" s="148"/>
      <c r="AB481" s="148"/>
      <c r="AC481" s="148"/>
      <c r="AD481" s="148"/>
      <c r="AE481" s="148"/>
      <c r="AF481" s="130"/>
      <c r="AG481" s="111"/>
    </row>
    <row r="482" spans="2:33" s="131" customFormat="1" ht="13.5" customHeight="1">
      <c r="C482" s="339"/>
      <c r="D482" s="339"/>
      <c r="E482" s="339"/>
      <c r="F482" s="339"/>
      <c r="G482" s="339"/>
      <c r="H482" s="339"/>
      <c r="I482" s="339"/>
      <c r="J482" s="339"/>
      <c r="K482" s="339"/>
      <c r="L482" s="339"/>
      <c r="M482" s="339"/>
      <c r="N482" s="339"/>
      <c r="O482" s="339"/>
      <c r="P482" s="339"/>
      <c r="Q482" s="339"/>
      <c r="R482" s="339"/>
      <c r="S482" s="339"/>
      <c r="T482" s="339"/>
      <c r="U482" s="340"/>
      <c r="W482" s="163"/>
      <c r="X482" s="148"/>
      <c r="Y482" s="148"/>
      <c r="Z482" s="148"/>
      <c r="AA482" s="148"/>
      <c r="AB482" s="148"/>
      <c r="AC482" s="148"/>
      <c r="AD482" s="148"/>
      <c r="AE482" s="148"/>
      <c r="AF482" s="130"/>
      <c r="AG482" s="111"/>
    </row>
    <row r="483" spans="2:33" ht="13.5" customHeight="1">
      <c r="W483" s="163"/>
      <c r="X483" s="148"/>
      <c r="Y483" s="148"/>
      <c r="Z483" s="148"/>
      <c r="AA483" s="148"/>
      <c r="AB483" s="148"/>
      <c r="AC483" s="148"/>
      <c r="AD483" s="148"/>
      <c r="AE483" s="148"/>
      <c r="AF483" s="148"/>
    </row>
    <row r="484" spans="2:33" ht="13.5" customHeight="1">
      <c r="W484" s="163"/>
      <c r="X484" s="148"/>
      <c r="Y484" s="148"/>
      <c r="Z484" s="148"/>
      <c r="AA484" s="148"/>
      <c r="AB484" s="148"/>
      <c r="AC484" s="148"/>
      <c r="AD484" s="148"/>
      <c r="AE484" s="148"/>
      <c r="AF484" s="148"/>
    </row>
    <row r="485" spans="2:33" ht="13.5" customHeight="1">
      <c r="W485" s="161"/>
      <c r="X485" s="148"/>
      <c r="Y485" s="148"/>
      <c r="Z485" s="148"/>
      <c r="AA485" s="148"/>
      <c r="AB485" s="148"/>
      <c r="AC485" s="148"/>
      <c r="AD485" s="148"/>
      <c r="AE485" s="148"/>
      <c r="AF485" s="148"/>
    </row>
    <row r="486" spans="2:33" ht="13.5" customHeight="1">
      <c r="AF486" s="148"/>
    </row>
    <row r="487" spans="2:33" ht="13.5" customHeight="1">
      <c r="AF487" s="148"/>
    </row>
    <row r="488" spans="2:33" ht="13.5" customHeight="1">
      <c r="AF488" s="148"/>
    </row>
    <row r="489" spans="2:33" ht="13.5" customHeight="1">
      <c r="AF489" s="148"/>
    </row>
    <row r="490" spans="2:33" ht="13.5" customHeight="1">
      <c r="AF490" s="148"/>
    </row>
    <row r="491" spans="2:33" ht="13.5" customHeight="1">
      <c r="AF491" s="148"/>
    </row>
  </sheetData>
  <sheetProtection formatCells="0" insertRows="0" deleteRows="0"/>
  <customSheetViews>
    <customSheetView guid="{C0B37949-AEE7-4025-9C63-13C9CCCA9BBA}" scale="55" showPageBreaks="1" showGridLines="0" printArea="1" view="pageBreakPreview">
      <pane ySplit="2" topLeftCell="A3" activePane="bottomLeft" state="frozen"/>
      <selection pane="bottomLeft" activeCell="B3" sqref="B3"/>
      <rowBreaks count="10" manualBreakCount="10">
        <brk id="2" min="1" max="19" man="1"/>
        <brk id="59" min="1" max="19" man="1"/>
        <brk id="116" min="1" max="19" man="1"/>
        <brk id="173" min="1" max="19" man="1"/>
        <brk id="230" min="1" max="19" man="1"/>
        <brk id="287" min="1" max="19" man="1"/>
        <brk id="344" min="1" max="19" man="1"/>
        <brk id="401" min="1" max="19" man="1"/>
        <brk id="458" min="1" max="19" man="1"/>
        <brk id="515" min="1" max="19" man="1"/>
      </rowBreaks>
      <colBreaks count="1" manualBreakCount="1">
        <brk id="11" min="2" max="321" man="1"/>
      </colBreaks>
      <pageMargins left="0.59055118110236227" right="0.59055118110236227" top="0.78740157480314965" bottom="0.39370078740157483" header="0.19685039370078741" footer="0.19685039370078741"/>
      <printOptions horizontalCentered="1"/>
      <pageSetup paperSize="9" scale="50" pageOrder="overThenDown" orientation="portrait" blackAndWhite="1" r:id="rId1"/>
      <headerFooter>
        <oddFooter>&amp;C&amp;"ＭＳ 明朝,標準"&amp;14- &amp;P-5 -</oddFooter>
      </headerFooter>
    </customSheetView>
  </customSheetViews>
  <mergeCells count="630">
    <mergeCell ref="C471:C474"/>
    <mergeCell ref="D471:G471"/>
    <mergeCell ref="T471:T473"/>
    <mergeCell ref="U471:U474"/>
    <mergeCell ref="D472:G472"/>
    <mergeCell ref="D473:F473"/>
    <mergeCell ref="D474:F474"/>
    <mergeCell ref="C465:E470"/>
    <mergeCell ref="F465:F466"/>
    <mergeCell ref="G465:G466"/>
    <mergeCell ref="U465:U466"/>
    <mergeCell ref="F467:F468"/>
    <mergeCell ref="G467:G468"/>
    <mergeCell ref="U467:U468"/>
    <mergeCell ref="F469:F470"/>
    <mergeCell ref="G469:G470"/>
    <mergeCell ref="U469:U470"/>
    <mergeCell ref="U455:U456"/>
    <mergeCell ref="F457:F458"/>
    <mergeCell ref="G457:G458"/>
    <mergeCell ref="U457:U458"/>
    <mergeCell ref="C459:E464"/>
    <mergeCell ref="F459:F460"/>
    <mergeCell ref="G459:G460"/>
    <mergeCell ref="U459:U460"/>
    <mergeCell ref="F461:F462"/>
    <mergeCell ref="G461:G462"/>
    <mergeCell ref="U461:U462"/>
    <mergeCell ref="F463:F464"/>
    <mergeCell ref="G463:G464"/>
    <mergeCell ref="U463:U464"/>
    <mergeCell ref="F455:F456"/>
    <mergeCell ref="G455:G456"/>
    <mergeCell ref="C438:E440"/>
    <mergeCell ref="F438:F440"/>
    <mergeCell ref="G438:G440"/>
    <mergeCell ref="T438:T440"/>
    <mergeCell ref="U438:U440"/>
    <mergeCell ref="C441:E446"/>
    <mergeCell ref="T441:T470"/>
    <mergeCell ref="U441:U442"/>
    <mergeCell ref="U443:U444"/>
    <mergeCell ref="U445:U446"/>
    <mergeCell ref="C447:E452"/>
    <mergeCell ref="F447:F448"/>
    <mergeCell ref="G447:G448"/>
    <mergeCell ref="U447:U448"/>
    <mergeCell ref="F449:F450"/>
    <mergeCell ref="G449:G450"/>
    <mergeCell ref="U449:U450"/>
    <mergeCell ref="F451:F452"/>
    <mergeCell ref="G451:G452"/>
    <mergeCell ref="U451:U452"/>
    <mergeCell ref="C453:E458"/>
    <mergeCell ref="F453:F454"/>
    <mergeCell ref="G453:G454"/>
    <mergeCell ref="U453:U454"/>
    <mergeCell ref="C417:E422"/>
    <mergeCell ref="U417:U418"/>
    <mergeCell ref="U419:U420"/>
    <mergeCell ref="U421:U422"/>
    <mergeCell ref="C423:C426"/>
    <mergeCell ref="D423:G423"/>
    <mergeCell ref="T423:T425"/>
    <mergeCell ref="U423:U426"/>
    <mergeCell ref="D424:G424"/>
    <mergeCell ref="D425:F425"/>
    <mergeCell ref="D426:F426"/>
    <mergeCell ref="U407:U408"/>
    <mergeCell ref="F409:F410"/>
    <mergeCell ref="G409:G410"/>
    <mergeCell ref="U409:U410"/>
    <mergeCell ref="C411:E416"/>
    <mergeCell ref="F411:F412"/>
    <mergeCell ref="G411:G412"/>
    <mergeCell ref="U411:U412"/>
    <mergeCell ref="F413:F414"/>
    <mergeCell ref="G413:G414"/>
    <mergeCell ref="U413:U414"/>
    <mergeCell ref="F415:F416"/>
    <mergeCell ref="G415:G416"/>
    <mergeCell ref="U415:U416"/>
    <mergeCell ref="F407:F408"/>
    <mergeCell ref="G407:G408"/>
    <mergeCell ref="C393:E398"/>
    <mergeCell ref="F393:F394"/>
    <mergeCell ref="G393:G394"/>
    <mergeCell ref="T393:T422"/>
    <mergeCell ref="U393:U394"/>
    <mergeCell ref="F395:F396"/>
    <mergeCell ref="G395:G396"/>
    <mergeCell ref="U395:U396"/>
    <mergeCell ref="F397:F398"/>
    <mergeCell ref="G397:G398"/>
    <mergeCell ref="U397:U398"/>
    <mergeCell ref="C399:E404"/>
    <mergeCell ref="F399:F400"/>
    <mergeCell ref="U399:U400"/>
    <mergeCell ref="F401:F402"/>
    <mergeCell ref="G401:G402"/>
    <mergeCell ref="U401:U402"/>
    <mergeCell ref="F403:F404"/>
    <mergeCell ref="G403:G404"/>
    <mergeCell ref="U403:U404"/>
    <mergeCell ref="C405:E410"/>
    <mergeCell ref="F405:F406"/>
    <mergeCell ref="G405:G406"/>
    <mergeCell ref="U405:U406"/>
    <mergeCell ref="C375:C378"/>
    <mergeCell ref="D375:G375"/>
    <mergeCell ref="T375:T377"/>
    <mergeCell ref="U375:U378"/>
    <mergeCell ref="D376:G376"/>
    <mergeCell ref="D377:F377"/>
    <mergeCell ref="D378:F378"/>
    <mergeCell ref="C390:E392"/>
    <mergeCell ref="F390:F392"/>
    <mergeCell ref="G390:G392"/>
    <mergeCell ref="T390:T392"/>
    <mergeCell ref="U390:U392"/>
    <mergeCell ref="C369:E374"/>
    <mergeCell ref="F369:F370"/>
    <mergeCell ref="G369:G370"/>
    <mergeCell ref="U369:U370"/>
    <mergeCell ref="F371:F372"/>
    <mergeCell ref="G371:G372"/>
    <mergeCell ref="U371:U372"/>
    <mergeCell ref="F373:F374"/>
    <mergeCell ref="G373:G374"/>
    <mergeCell ref="U373:U374"/>
    <mergeCell ref="U357:U358"/>
    <mergeCell ref="F359:F360"/>
    <mergeCell ref="G359:G360"/>
    <mergeCell ref="U359:U360"/>
    <mergeCell ref="F361:F362"/>
    <mergeCell ref="G361:G362"/>
    <mergeCell ref="U361:U362"/>
    <mergeCell ref="C363:E368"/>
    <mergeCell ref="F363:F364"/>
    <mergeCell ref="G363:G364"/>
    <mergeCell ref="U363:U364"/>
    <mergeCell ref="F365:F366"/>
    <mergeCell ref="G365:G366"/>
    <mergeCell ref="U365:U366"/>
    <mergeCell ref="F367:F368"/>
    <mergeCell ref="G367:G368"/>
    <mergeCell ref="U367:U368"/>
    <mergeCell ref="C345:E350"/>
    <mergeCell ref="F345:F346"/>
    <mergeCell ref="G345:G346"/>
    <mergeCell ref="T345:T374"/>
    <mergeCell ref="U345:U346"/>
    <mergeCell ref="F347:F348"/>
    <mergeCell ref="G347:G348"/>
    <mergeCell ref="U347:U348"/>
    <mergeCell ref="F349:F350"/>
    <mergeCell ref="G349:G350"/>
    <mergeCell ref="U349:U350"/>
    <mergeCell ref="C351:E356"/>
    <mergeCell ref="F351:F352"/>
    <mergeCell ref="G351:G352"/>
    <mergeCell ref="U351:U352"/>
    <mergeCell ref="F353:F354"/>
    <mergeCell ref="G353:G354"/>
    <mergeCell ref="U353:U354"/>
    <mergeCell ref="F355:F356"/>
    <mergeCell ref="G355:G356"/>
    <mergeCell ref="U355:U356"/>
    <mergeCell ref="C357:E362"/>
    <mergeCell ref="F357:F358"/>
    <mergeCell ref="G357:G358"/>
    <mergeCell ref="C327:C330"/>
    <mergeCell ref="D327:G327"/>
    <mergeCell ref="T327:T329"/>
    <mergeCell ref="U327:U330"/>
    <mergeCell ref="D328:G328"/>
    <mergeCell ref="D329:F329"/>
    <mergeCell ref="D330:F330"/>
    <mergeCell ref="C342:E344"/>
    <mergeCell ref="F342:F344"/>
    <mergeCell ref="G342:G344"/>
    <mergeCell ref="T342:T344"/>
    <mergeCell ref="U342:U344"/>
    <mergeCell ref="U311:U312"/>
    <mergeCell ref="F313:F314"/>
    <mergeCell ref="G313:G314"/>
    <mergeCell ref="U313:U314"/>
    <mergeCell ref="C315:E320"/>
    <mergeCell ref="U315:U316"/>
    <mergeCell ref="U317:U318"/>
    <mergeCell ref="U319:U320"/>
    <mergeCell ref="C321:E326"/>
    <mergeCell ref="U321:U322"/>
    <mergeCell ref="U323:U324"/>
    <mergeCell ref="U325:U326"/>
    <mergeCell ref="G311:G312"/>
    <mergeCell ref="G323:G324"/>
    <mergeCell ref="F325:F326"/>
    <mergeCell ref="G325:G326"/>
    <mergeCell ref="C297:E302"/>
    <mergeCell ref="F297:F298"/>
    <mergeCell ref="T297:T326"/>
    <mergeCell ref="U297:U298"/>
    <mergeCell ref="F299:F300"/>
    <mergeCell ref="G299:G300"/>
    <mergeCell ref="U299:U300"/>
    <mergeCell ref="F301:F302"/>
    <mergeCell ref="G301:G302"/>
    <mergeCell ref="U301:U302"/>
    <mergeCell ref="C303:E308"/>
    <mergeCell ref="F303:F304"/>
    <mergeCell ref="G303:G304"/>
    <mergeCell ref="U303:U304"/>
    <mergeCell ref="F305:F306"/>
    <mergeCell ref="G305:G306"/>
    <mergeCell ref="U305:U306"/>
    <mergeCell ref="F307:F308"/>
    <mergeCell ref="G307:G308"/>
    <mergeCell ref="U307:U308"/>
    <mergeCell ref="C309:E314"/>
    <mergeCell ref="F309:F310"/>
    <mergeCell ref="G309:G310"/>
    <mergeCell ref="U309:U310"/>
    <mergeCell ref="C279:C282"/>
    <mergeCell ref="D279:G279"/>
    <mergeCell ref="T279:T281"/>
    <mergeCell ref="U279:U282"/>
    <mergeCell ref="D280:G280"/>
    <mergeCell ref="D281:F281"/>
    <mergeCell ref="D282:F282"/>
    <mergeCell ref="C294:E296"/>
    <mergeCell ref="F294:F296"/>
    <mergeCell ref="G294:G296"/>
    <mergeCell ref="T294:T296"/>
    <mergeCell ref="U294:U296"/>
    <mergeCell ref="C273:E278"/>
    <mergeCell ref="F273:F274"/>
    <mergeCell ref="G273:G274"/>
    <mergeCell ref="U273:U274"/>
    <mergeCell ref="F275:F276"/>
    <mergeCell ref="G275:G276"/>
    <mergeCell ref="U275:U276"/>
    <mergeCell ref="F277:F278"/>
    <mergeCell ref="G277:G278"/>
    <mergeCell ref="U277:U278"/>
    <mergeCell ref="C267:E272"/>
    <mergeCell ref="F267:F268"/>
    <mergeCell ref="G267:G268"/>
    <mergeCell ref="U267:U268"/>
    <mergeCell ref="F269:F270"/>
    <mergeCell ref="G269:G270"/>
    <mergeCell ref="U269:U270"/>
    <mergeCell ref="F271:F272"/>
    <mergeCell ref="G271:G272"/>
    <mergeCell ref="U271:U272"/>
    <mergeCell ref="U259:U260"/>
    <mergeCell ref="C261:E266"/>
    <mergeCell ref="F261:F262"/>
    <mergeCell ref="G261:G262"/>
    <mergeCell ref="U261:U262"/>
    <mergeCell ref="F263:F264"/>
    <mergeCell ref="G263:G264"/>
    <mergeCell ref="U263:U264"/>
    <mergeCell ref="F265:F266"/>
    <mergeCell ref="G265:G266"/>
    <mergeCell ref="U265:U266"/>
    <mergeCell ref="C246:E248"/>
    <mergeCell ref="F246:F248"/>
    <mergeCell ref="G246:G248"/>
    <mergeCell ref="T246:T248"/>
    <mergeCell ref="U246:U248"/>
    <mergeCell ref="C249:E254"/>
    <mergeCell ref="F249:F250"/>
    <mergeCell ref="G249:G250"/>
    <mergeCell ref="T249:T278"/>
    <mergeCell ref="U249:U250"/>
    <mergeCell ref="F251:F252"/>
    <mergeCell ref="G251:G252"/>
    <mergeCell ref="U251:U252"/>
    <mergeCell ref="F253:F254"/>
    <mergeCell ref="G253:G254"/>
    <mergeCell ref="U253:U254"/>
    <mergeCell ref="C255:E260"/>
    <mergeCell ref="F255:F256"/>
    <mergeCell ref="G255:G256"/>
    <mergeCell ref="U255:U256"/>
    <mergeCell ref="F257:F258"/>
    <mergeCell ref="G257:G258"/>
    <mergeCell ref="U257:U258"/>
    <mergeCell ref="F259:F260"/>
    <mergeCell ref="U225:U226"/>
    <mergeCell ref="U227:U228"/>
    <mergeCell ref="U229:U230"/>
    <mergeCell ref="C231:C234"/>
    <mergeCell ref="D231:G231"/>
    <mergeCell ref="T231:T233"/>
    <mergeCell ref="U231:U234"/>
    <mergeCell ref="D232:G232"/>
    <mergeCell ref="D233:F233"/>
    <mergeCell ref="D234:F234"/>
    <mergeCell ref="F227:F228"/>
    <mergeCell ref="G227:G228"/>
    <mergeCell ref="F229:F230"/>
    <mergeCell ref="G229:G230"/>
    <mergeCell ref="U217:U218"/>
    <mergeCell ref="C219:E224"/>
    <mergeCell ref="U219:U220"/>
    <mergeCell ref="F221:F222"/>
    <mergeCell ref="G221:G222"/>
    <mergeCell ref="U221:U222"/>
    <mergeCell ref="F223:F224"/>
    <mergeCell ref="G223:G224"/>
    <mergeCell ref="U223:U224"/>
    <mergeCell ref="C201:E206"/>
    <mergeCell ref="F201:F202"/>
    <mergeCell ref="G201:G202"/>
    <mergeCell ref="T201:T230"/>
    <mergeCell ref="U201:U202"/>
    <mergeCell ref="F203:F204"/>
    <mergeCell ref="G203:G204"/>
    <mergeCell ref="U203:U204"/>
    <mergeCell ref="F205:F206"/>
    <mergeCell ref="G205:G206"/>
    <mergeCell ref="U205:U206"/>
    <mergeCell ref="C207:E212"/>
    <mergeCell ref="F207:F208"/>
    <mergeCell ref="G207:G208"/>
    <mergeCell ref="U207:U208"/>
    <mergeCell ref="F209:F210"/>
    <mergeCell ref="G209:G210"/>
    <mergeCell ref="U209:U210"/>
    <mergeCell ref="F211:F212"/>
    <mergeCell ref="G211:G212"/>
    <mergeCell ref="U211:U212"/>
    <mergeCell ref="C213:E218"/>
    <mergeCell ref="U213:U214"/>
    <mergeCell ref="U215:U216"/>
    <mergeCell ref="C183:C186"/>
    <mergeCell ref="D183:G183"/>
    <mergeCell ref="T183:T185"/>
    <mergeCell ref="U183:U186"/>
    <mergeCell ref="D184:G184"/>
    <mergeCell ref="D185:F185"/>
    <mergeCell ref="D186:F186"/>
    <mergeCell ref="C198:E200"/>
    <mergeCell ref="F198:F200"/>
    <mergeCell ref="G198:G200"/>
    <mergeCell ref="T198:T200"/>
    <mergeCell ref="U198:U200"/>
    <mergeCell ref="C177:E182"/>
    <mergeCell ref="F177:F178"/>
    <mergeCell ref="G177:G178"/>
    <mergeCell ref="U177:U178"/>
    <mergeCell ref="F179:F180"/>
    <mergeCell ref="G179:G180"/>
    <mergeCell ref="U179:U180"/>
    <mergeCell ref="F181:F182"/>
    <mergeCell ref="G181:G182"/>
    <mergeCell ref="U181:U182"/>
    <mergeCell ref="U165:U166"/>
    <mergeCell ref="F167:F168"/>
    <mergeCell ref="G167:G168"/>
    <mergeCell ref="U167:U168"/>
    <mergeCell ref="F169:F170"/>
    <mergeCell ref="G169:G170"/>
    <mergeCell ref="U169:U170"/>
    <mergeCell ref="C171:E176"/>
    <mergeCell ref="F171:F172"/>
    <mergeCell ref="G171:G172"/>
    <mergeCell ref="U171:U172"/>
    <mergeCell ref="F173:F174"/>
    <mergeCell ref="G173:G174"/>
    <mergeCell ref="U173:U174"/>
    <mergeCell ref="F175:F176"/>
    <mergeCell ref="G175:G176"/>
    <mergeCell ref="U175:U176"/>
    <mergeCell ref="T150:T152"/>
    <mergeCell ref="U150:U152"/>
    <mergeCell ref="C153:E158"/>
    <mergeCell ref="F153:F154"/>
    <mergeCell ref="G153:G154"/>
    <mergeCell ref="T153:T182"/>
    <mergeCell ref="U153:U154"/>
    <mergeCell ref="F155:F156"/>
    <mergeCell ref="G155:G156"/>
    <mergeCell ref="U155:U156"/>
    <mergeCell ref="F157:F158"/>
    <mergeCell ref="G157:G158"/>
    <mergeCell ref="U157:U158"/>
    <mergeCell ref="C159:E164"/>
    <mergeCell ref="F159:F160"/>
    <mergeCell ref="G159:G160"/>
    <mergeCell ref="U159:U160"/>
    <mergeCell ref="F161:F162"/>
    <mergeCell ref="G161:G162"/>
    <mergeCell ref="U161:U162"/>
    <mergeCell ref="F163:F164"/>
    <mergeCell ref="G163:G164"/>
    <mergeCell ref="U163:U164"/>
    <mergeCell ref="C165:E170"/>
    <mergeCell ref="U129:U130"/>
    <mergeCell ref="F131:F132"/>
    <mergeCell ref="G131:G132"/>
    <mergeCell ref="U131:U132"/>
    <mergeCell ref="F133:F134"/>
    <mergeCell ref="G133:G134"/>
    <mergeCell ref="U133:U134"/>
    <mergeCell ref="C135:C138"/>
    <mergeCell ref="D135:G135"/>
    <mergeCell ref="T135:T137"/>
    <mergeCell ref="U135:U138"/>
    <mergeCell ref="D136:G136"/>
    <mergeCell ref="D137:F137"/>
    <mergeCell ref="D138:F138"/>
    <mergeCell ref="F129:F130"/>
    <mergeCell ref="G129:G130"/>
    <mergeCell ref="C105:E110"/>
    <mergeCell ref="F105:F106"/>
    <mergeCell ref="G105:G106"/>
    <mergeCell ref="T105:T134"/>
    <mergeCell ref="U105:U106"/>
    <mergeCell ref="F107:F108"/>
    <mergeCell ref="G107:G108"/>
    <mergeCell ref="U107:U108"/>
    <mergeCell ref="F109:F110"/>
    <mergeCell ref="G109:G110"/>
    <mergeCell ref="U109:U110"/>
    <mergeCell ref="C111:E116"/>
    <mergeCell ref="U111:U112"/>
    <mergeCell ref="U113:U114"/>
    <mergeCell ref="U115:U116"/>
    <mergeCell ref="C117:E122"/>
    <mergeCell ref="U117:U118"/>
    <mergeCell ref="U119:U120"/>
    <mergeCell ref="U121:U122"/>
    <mergeCell ref="C123:E128"/>
    <mergeCell ref="U123:U124"/>
    <mergeCell ref="U125:U126"/>
    <mergeCell ref="U127:U128"/>
    <mergeCell ref="C129:E134"/>
    <mergeCell ref="C87:C90"/>
    <mergeCell ref="D87:G87"/>
    <mergeCell ref="T87:T89"/>
    <mergeCell ref="U87:U90"/>
    <mergeCell ref="D88:G88"/>
    <mergeCell ref="D89:F89"/>
    <mergeCell ref="D90:F90"/>
    <mergeCell ref="C102:E104"/>
    <mergeCell ref="F102:F104"/>
    <mergeCell ref="G102:G104"/>
    <mergeCell ref="T102:T104"/>
    <mergeCell ref="U102:U104"/>
    <mergeCell ref="U79:U80"/>
    <mergeCell ref="C81:E86"/>
    <mergeCell ref="F81:F82"/>
    <mergeCell ref="G81:G82"/>
    <mergeCell ref="U81:U82"/>
    <mergeCell ref="F83:F84"/>
    <mergeCell ref="G83:G84"/>
    <mergeCell ref="U83:U84"/>
    <mergeCell ref="F85:F86"/>
    <mergeCell ref="G85:G86"/>
    <mergeCell ref="U85:U86"/>
    <mergeCell ref="F79:F80"/>
    <mergeCell ref="G79:G80"/>
    <mergeCell ref="C57:E62"/>
    <mergeCell ref="T57:T86"/>
    <mergeCell ref="U57:U58"/>
    <mergeCell ref="U59:U60"/>
    <mergeCell ref="U61:U62"/>
    <mergeCell ref="C63:E68"/>
    <mergeCell ref="U63:U64"/>
    <mergeCell ref="U65:U66"/>
    <mergeCell ref="U67:U68"/>
    <mergeCell ref="C69:E74"/>
    <mergeCell ref="U69:U70"/>
    <mergeCell ref="F71:F72"/>
    <mergeCell ref="G71:G72"/>
    <mergeCell ref="U71:U72"/>
    <mergeCell ref="F73:F74"/>
    <mergeCell ref="G73:G74"/>
    <mergeCell ref="U73:U74"/>
    <mergeCell ref="C75:E80"/>
    <mergeCell ref="F75:F76"/>
    <mergeCell ref="G75:G76"/>
    <mergeCell ref="U75:U76"/>
    <mergeCell ref="F77:F78"/>
    <mergeCell ref="G77:G78"/>
    <mergeCell ref="U77:U78"/>
    <mergeCell ref="C39:C42"/>
    <mergeCell ref="D39:G39"/>
    <mergeCell ref="U39:U42"/>
    <mergeCell ref="D40:G40"/>
    <mergeCell ref="D41:F41"/>
    <mergeCell ref="D42:F42"/>
    <mergeCell ref="C54:E56"/>
    <mergeCell ref="F54:F56"/>
    <mergeCell ref="G54:G56"/>
    <mergeCell ref="T54:T56"/>
    <mergeCell ref="U54:U56"/>
    <mergeCell ref="T39:T41"/>
    <mergeCell ref="C33:E38"/>
    <mergeCell ref="F33:F34"/>
    <mergeCell ref="G33:G34"/>
    <mergeCell ref="U33:U34"/>
    <mergeCell ref="U35:U36"/>
    <mergeCell ref="U37:U38"/>
    <mergeCell ref="C27:E32"/>
    <mergeCell ref="F27:F28"/>
    <mergeCell ref="G27:G28"/>
    <mergeCell ref="U27:U28"/>
    <mergeCell ref="F29:F30"/>
    <mergeCell ref="G29:G30"/>
    <mergeCell ref="U29:U30"/>
    <mergeCell ref="F31:F32"/>
    <mergeCell ref="G31:G32"/>
    <mergeCell ref="U31:U32"/>
    <mergeCell ref="F35:F36"/>
    <mergeCell ref="G35:G36"/>
    <mergeCell ref="F37:F38"/>
    <mergeCell ref="G37:G38"/>
    <mergeCell ref="F19:F20"/>
    <mergeCell ref="C15:E20"/>
    <mergeCell ref="U15:U16"/>
    <mergeCell ref="U17:U18"/>
    <mergeCell ref="U19:U20"/>
    <mergeCell ref="C21:E26"/>
    <mergeCell ref="F21:F22"/>
    <mergeCell ref="G21:G22"/>
    <mergeCell ref="U21:U22"/>
    <mergeCell ref="F23:F24"/>
    <mergeCell ref="G23:G24"/>
    <mergeCell ref="U23:U24"/>
    <mergeCell ref="F25:F26"/>
    <mergeCell ref="G25:G26"/>
    <mergeCell ref="U25:U26"/>
    <mergeCell ref="G19:G20"/>
    <mergeCell ref="G399:G400"/>
    <mergeCell ref="F321:F322"/>
    <mergeCell ref="G321:G322"/>
    <mergeCell ref="F323:F324"/>
    <mergeCell ref="T6:T8"/>
    <mergeCell ref="U6:U8"/>
    <mergeCell ref="C9:E14"/>
    <mergeCell ref="F9:F10"/>
    <mergeCell ref="G9:G10"/>
    <mergeCell ref="F11:F12"/>
    <mergeCell ref="G11:G12"/>
    <mergeCell ref="F13:F14"/>
    <mergeCell ref="G13:G14"/>
    <mergeCell ref="U9:U10"/>
    <mergeCell ref="U11:U12"/>
    <mergeCell ref="U13:U14"/>
    <mergeCell ref="F6:F8"/>
    <mergeCell ref="G6:G8"/>
    <mergeCell ref="C6:E8"/>
    <mergeCell ref="T9:T38"/>
    <mergeCell ref="F15:F16"/>
    <mergeCell ref="G15:G16"/>
    <mergeCell ref="F17:F18"/>
    <mergeCell ref="G17:G18"/>
    <mergeCell ref="F445:F446"/>
    <mergeCell ref="G445:G446"/>
    <mergeCell ref="F441:F442"/>
    <mergeCell ref="G441:G442"/>
    <mergeCell ref="F443:F444"/>
    <mergeCell ref="G443:G444"/>
    <mergeCell ref="F417:F418"/>
    <mergeCell ref="G417:G418"/>
    <mergeCell ref="F419:F420"/>
    <mergeCell ref="G419:G420"/>
    <mergeCell ref="F421:F422"/>
    <mergeCell ref="G421:G422"/>
    <mergeCell ref="G297:G298"/>
    <mergeCell ref="F315:F316"/>
    <mergeCell ref="G315:G316"/>
    <mergeCell ref="F317:F318"/>
    <mergeCell ref="G317:G318"/>
    <mergeCell ref="F319:F320"/>
    <mergeCell ref="G319:G320"/>
    <mergeCell ref="F150:F152"/>
    <mergeCell ref="G150:G152"/>
    <mergeCell ref="F165:F166"/>
    <mergeCell ref="G165:G166"/>
    <mergeCell ref="F225:F226"/>
    <mergeCell ref="G225:G226"/>
    <mergeCell ref="G259:G260"/>
    <mergeCell ref="F311:F312"/>
    <mergeCell ref="F213:F214"/>
    <mergeCell ref="G213:G214"/>
    <mergeCell ref="F215:F216"/>
    <mergeCell ref="G215:G216"/>
    <mergeCell ref="F217:F218"/>
    <mergeCell ref="G217:G218"/>
    <mergeCell ref="F219:F220"/>
    <mergeCell ref="G219:G220"/>
    <mergeCell ref="F119:F120"/>
    <mergeCell ref="G119:G120"/>
    <mergeCell ref="F121:F122"/>
    <mergeCell ref="G121:G122"/>
    <mergeCell ref="F123:F124"/>
    <mergeCell ref="G123:G124"/>
    <mergeCell ref="F125:F126"/>
    <mergeCell ref="G125:G126"/>
    <mergeCell ref="F127:F128"/>
    <mergeCell ref="G127:G128"/>
    <mergeCell ref="C150:E152"/>
    <mergeCell ref="C225:E230"/>
    <mergeCell ref="F65:F66"/>
    <mergeCell ref="G65:G66"/>
    <mergeCell ref="F67:F68"/>
    <mergeCell ref="G67:G68"/>
    <mergeCell ref="F69:F70"/>
    <mergeCell ref="G69:G70"/>
    <mergeCell ref="F57:F58"/>
    <mergeCell ref="G57:G58"/>
    <mergeCell ref="F59:F60"/>
    <mergeCell ref="G59:G60"/>
    <mergeCell ref="F61:F62"/>
    <mergeCell ref="G61:G62"/>
    <mergeCell ref="F63:F64"/>
    <mergeCell ref="G63:G64"/>
    <mergeCell ref="F111:F112"/>
    <mergeCell ref="G111:G112"/>
    <mergeCell ref="F113:F114"/>
    <mergeCell ref="G113:G114"/>
    <mergeCell ref="F115:F116"/>
    <mergeCell ref="G115:G116"/>
    <mergeCell ref="F117:F118"/>
    <mergeCell ref="G117:G118"/>
  </mergeCells>
  <phoneticPr fontId="34"/>
  <dataValidations count="1">
    <dataValidation type="custom" allowBlank="1" showInputMessage="1" showErrorMessage="1" errorTitle="小数点以下入力エラー" error="小数点以下は１桁までとして下さい。" sqref="H42:S42 G9:G38 H39:S40 H90:S90 G57:G86 H87:S88 H138:S138 G105:G134 H135:S136 H186:S186 G153:G182 H183:S184 H234:S234 G201:G230 H231:S232 H282:S282 G249:G278 H279:S280 H330:S330 G297:G326 H327:S328 H378:S378 G345:G374 H375:S376 H426:S426 G393:G422 H423:S424 H474:S474 G441:G470 H471:S472" xr:uid="{00000000-0002-0000-3900-000000000000}">
      <formula1>ROUND(G9,1)=G9</formula1>
    </dataValidation>
  </dataValidations>
  <printOptions horizontalCentered="1"/>
  <pageMargins left="0.59055118110236227" right="0.59055118110236227" top="0.78740157480314965" bottom="0.39370078740157483" header="0.19685039370078741" footer="0.19685039370078741"/>
  <pageSetup paperSize="9" pageOrder="overThenDown" orientation="portrait" blackAndWhite="1" r:id="rId2"/>
  <headerFooter>
    <oddFooter>&amp;C&amp;"ＭＳ 明朝,標準"&amp;7- &amp;P-5 -</oddFooter>
  </headerFooter>
  <rowBreaks count="10" manualBreakCount="10">
    <brk id="2" min="1" max="19" man="1"/>
    <brk id="50" min="1" max="19" man="1"/>
    <brk id="98" min="1" max="19" man="1"/>
    <brk id="146" min="1" max="19" man="1"/>
    <brk id="194" min="1" max="19" man="1"/>
    <brk id="242" min="1" max="19" man="1"/>
    <brk id="290" min="1" max="19" man="1"/>
    <brk id="338" min="1" max="19" man="1"/>
    <brk id="386" min="1" max="19" man="1"/>
    <brk id="434" min="1" max="19" man="1"/>
  </rowBreaks>
  <colBreaks count="1" manualBreakCount="1">
    <brk id="13" min="2" max="601" man="1"/>
  </colBreaks>
  <drawing r:id="rId3"/>
  <legacyDrawing r:id="rId4"/>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72">
    <tabColor rgb="FF00B050"/>
  </sheetPr>
  <dimension ref="B1:AG491"/>
  <sheetViews>
    <sheetView workbookViewId="0"/>
  </sheetViews>
  <sheetFormatPr defaultColWidth="9.33203125" defaultRowHeight="13.5" customHeight="1"/>
  <cols>
    <col min="1" max="2" width="1.77734375" style="111" customWidth="1"/>
    <col min="3" max="5" width="6.6640625" style="111" customWidth="1"/>
    <col min="6" max="6" width="19" style="111" customWidth="1"/>
    <col min="7" max="7" width="10.77734375" style="111" customWidth="1"/>
    <col min="8" max="20" width="9.77734375" style="111" customWidth="1"/>
    <col min="21" max="21" width="35.77734375" style="111" customWidth="1"/>
    <col min="22" max="22" width="1.77734375" style="111" customWidth="1"/>
    <col min="23" max="23" width="20.44140625" style="111" bestFit="1" customWidth="1"/>
    <col min="24" max="30" width="4.77734375" style="111" customWidth="1"/>
    <col min="31" max="16384" width="9.33203125" style="111"/>
  </cols>
  <sheetData>
    <row r="1" spans="2:28" ht="13.5" customHeight="1">
      <c r="B1" s="107" t="s">
        <v>90</v>
      </c>
      <c r="J1" s="89"/>
      <c r="K1" s="88"/>
    </row>
    <row r="2" spans="2:28" ht="47.25" customHeight="1"/>
    <row r="3" spans="2:28" s="124" customFormat="1" ht="13.5" customHeight="1">
      <c r="B3" s="123"/>
      <c r="C3" s="109" t="s">
        <v>31</v>
      </c>
      <c r="D3" s="109"/>
      <c r="E3" s="109"/>
      <c r="F3" s="109"/>
      <c r="G3" s="109"/>
      <c r="H3" s="38"/>
      <c r="I3" s="123"/>
      <c r="J3" s="123"/>
      <c r="K3" s="123"/>
      <c r="L3" s="123"/>
      <c r="M3" s="123"/>
      <c r="N3" s="123"/>
      <c r="O3" s="123"/>
      <c r="P3" s="123"/>
      <c r="Q3" s="123"/>
      <c r="R3" s="123"/>
      <c r="S3" s="123"/>
      <c r="T3" s="123"/>
      <c r="U3" s="123"/>
      <c r="V3" s="123"/>
    </row>
    <row r="4" spans="2:28" s="124" customFormat="1" ht="13.5" customHeight="1">
      <c r="B4" s="123"/>
      <c r="C4" s="112" t="s">
        <v>550</v>
      </c>
      <c r="D4" s="112"/>
      <c r="E4" s="112"/>
      <c r="F4" s="112"/>
      <c r="G4" s="480" t="e">
        <f>#REF!</f>
        <v>#REF!</v>
      </c>
      <c r="H4" s="112"/>
      <c r="I4" s="123"/>
      <c r="J4" s="123"/>
      <c r="K4" s="123"/>
      <c r="L4" s="123"/>
      <c r="M4" s="123"/>
      <c r="N4" s="123"/>
      <c r="O4" s="123"/>
      <c r="P4" s="123"/>
      <c r="Q4" s="123"/>
      <c r="R4" s="123"/>
      <c r="S4" s="123"/>
      <c r="T4" s="123"/>
      <c r="U4" s="123"/>
      <c r="V4" s="123"/>
    </row>
    <row r="5" spans="2:28" s="124" customFormat="1" ht="13.5" customHeight="1">
      <c r="B5" s="123"/>
      <c r="C5" s="116" t="s">
        <v>8</v>
      </c>
      <c r="D5" s="123"/>
      <c r="E5" s="125" t="s">
        <v>122</v>
      </c>
      <c r="F5" s="125"/>
      <c r="G5" s="125"/>
      <c r="H5" s="123"/>
      <c r="I5" s="123"/>
      <c r="J5" s="123"/>
      <c r="K5" s="123"/>
      <c r="L5" s="123"/>
      <c r="M5" s="123"/>
      <c r="N5" s="123"/>
      <c r="O5" s="123"/>
      <c r="P5" s="123"/>
      <c r="Q5" s="123"/>
      <c r="R5" s="126"/>
      <c r="S5" s="123"/>
      <c r="T5" s="126"/>
      <c r="U5" s="123"/>
      <c r="V5" s="123"/>
    </row>
    <row r="6" spans="2:28" s="124" customFormat="1" ht="13.5" customHeight="1">
      <c r="B6" s="123"/>
      <c r="C6" s="705" t="s">
        <v>33</v>
      </c>
      <c r="D6" s="706"/>
      <c r="E6" s="707"/>
      <c r="F6" s="731" t="s">
        <v>551</v>
      </c>
      <c r="G6" s="731" t="s">
        <v>219</v>
      </c>
      <c r="H6" s="117" t="s">
        <v>34</v>
      </c>
      <c r="I6" s="118"/>
      <c r="J6" s="118"/>
      <c r="K6" s="118"/>
      <c r="L6" s="118"/>
      <c r="M6" s="119"/>
      <c r="N6" s="144" t="s">
        <v>35</v>
      </c>
      <c r="O6" s="118"/>
      <c r="P6" s="118"/>
      <c r="Q6" s="118"/>
      <c r="R6" s="118"/>
      <c r="S6" s="119"/>
      <c r="T6" s="734" t="s">
        <v>77</v>
      </c>
      <c r="U6" s="734" t="s">
        <v>78</v>
      </c>
      <c r="V6" s="123"/>
      <c r="W6" s="88" t="s">
        <v>25</v>
      </c>
      <c r="X6" s="111"/>
      <c r="Y6" s="111"/>
      <c r="Z6" s="111"/>
      <c r="AA6" s="128" t="str">
        <f>IF(COUNT(H9:U42)&gt;0,"○","")</f>
        <v/>
      </c>
      <c r="AB6" s="120" t="s">
        <v>158</v>
      </c>
    </row>
    <row r="7" spans="2:28" s="124" customFormat="1" ht="13.5" customHeight="1">
      <c r="B7" s="123"/>
      <c r="C7" s="708"/>
      <c r="D7" s="709"/>
      <c r="E7" s="710"/>
      <c r="F7" s="732"/>
      <c r="G7" s="732"/>
      <c r="H7" s="4" t="s">
        <v>13</v>
      </c>
      <c r="I7" s="4" t="s">
        <v>14</v>
      </c>
      <c r="J7" s="4" t="s">
        <v>15</v>
      </c>
      <c r="K7" s="4" t="s">
        <v>16</v>
      </c>
      <c r="L7" s="4" t="s">
        <v>17</v>
      </c>
      <c r="M7" s="4" t="s">
        <v>18</v>
      </c>
      <c r="N7" s="4" t="s">
        <v>19</v>
      </c>
      <c r="O7" s="4" t="s">
        <v>20</v>
      </c>
      <c r="P7" s="4" t="s">
        <v>21</v>
      </c>
      <c r="Q7" s="4" t="s">
        <v>22</v>
      </c>
      <c r="R7" s="4" t="s">
        <v>23</v>
      </c>
      <c r="S7" s="4" t="s">
        <v>24</v>
      </c>
      <c r="T7" s="735"/>
      <c r="U7" s="735"/>
      <c r="V7" s="123"/>
      <c r="W7" s="88" t="s">
        <v>94</v>
      </c>
      <c r="X7" s="111"/>
      <c r="Y7" s="111"/>
      <c r="Z7" s="111"/>
    </row>
    <row r="8" spans="2:28" s="124" customFormat="1" ht="13.5" customHeight="1">
      <c r="B8" s="123"/>
      <c r="C8" s="711"/>
      <c r="D8" s="712"/>
      <c r="E8" s="713"/>
      <c r="F8" s="733"/>
      <c r="G8" s="733"/>
      <c r="H8" s="127" t="e">
        <f>"（"&amp;MID(#REF!,2,2)&amp;")"</f>
        <v>#REF!</v>
      </c>
      <c r="I8" s="127" t="e">
        <f>"（"&amp;MID(#REF!,2,2)&amp;")"</f>
        <v>#REF!</v>
      </c>
      <c r="J8" s="127" t="e">
        <f>"（"&amp;MID(#REF!,2,2)&amp;")"</f>
        <v>#REF!</v>
      </c>
      <c r="K8" s="127" t="e">
        <f>"（"&amp;MID(#REF!,2,2)&amp;")"</f>
        <v>#REF!</v>
      </c>
      <c r="L8" s="127" t="e">
        <f>"（"&amp;MID(#REF!,2,2)&amp;")"</f>
        <v>#REF!</v>
      </c>
      <c r="M8" s="127" t="e">
        <f>"（"&amp;MID(#REF!,2,2)&amp;")"</f>
        <v>#REF!</v>
      </c>
      <c r="N8" s="127" t="e">
        <f>"（"&amp;MID(#REF!,2,2)&amp;")"</f>
        <v>#REF!</v>
      </c>
      <c r="O8" s="127" t="e">
        <f>"（"&amp;MID(#REF!,2,2)&amp;")"</f>
        <v>#REF!</v>
      </c>
      <c r="P8" s="127" t="e">
        <f>"（"&amp;MID(#REF!,2,2)&amp;")"</f>
        <v>#REF!</v>
      </c>
      <c r="Q8" s="127" t="e">
        <f>"（"&amp;MID(#REF!,2,2)&amp;")"</f>
        <v>#REF!</v>
      </c>
      <c r="R8" s="127" t="e">
        <f>"（"&amp;MID(#REF!,2,2)&amp;")"</f>
        <v>#REF!</v>
      </c>
      <c r="S8" s="127" t="e">
        <f>"（"&amp;MID(#REF!,2,2)&amp;")"</f>
        <v>#REF!</v>
      </c>
      <c r="T8" s="736"/>
      <c r="U8" s="736"/>
      <c r="V8" s="123"/>
      <c r="W8" s="88"/>
      <c r="X8" s="111"/>
      <c r="Y8" s="111"/>
      <c r="Z8" s="111"/>
      <c r="AA8" s="137"/>
      <c r="AB8" s="120" t="s">
        <v>158</v>
      </c>
    </row>
    <row r="9" spans="2:28" s="130" customFormat="1" ht="13.5" customHeight="1">
      <c r="B9" s="129"/>
      <c r="C9" s="714"/>
      <c r="D9" s="715"/>
      <c r="E9" s="716"/>
      <c r="F9" s="729"/>
      <c r="G9" s="730"/>
      <c r="H9" s="146"/>
      <c r="I9" s="146"/>
      <c r="J9" s="147"/>
      <c r="K9" s="147"/>
      <c r="L9" s="147"/>
      <c r="M9" s="147"/>
      <c r="N9" s="147"/>
      <c r="O9" s="147"/>
      <c r="P9" s="147"/>
      <c r="Q9" s="147"/>
      <c r="R9" s="147"/>
      <c r="S9" s="147"/>
      <c r="T9" s="741"/>
      <c r="U9" s="737"/>
      <c r="V9" s="129"/>
      <c r="W9" s="148"/>
      <c r="X9" s="148"/>
      <c r="Y9" s="148"/>
      <c r="Z9" s="148"/>
      <c r="AA9" s="138"/>
      <c r="AB9" s="139" t="s">
        <v>155</v>
      </c>
    </row>
    <row r="10" spans="2:28" s="130" customFormat="1" ht="13.5" customHeight="1">
      <c r="B10" s="129"/>
      <c r="C10" s="717"/>
      <c r="D10" s="718"/>
      <c r="E10" s="719"/>
      <c r="F10" s="724"/>
      <c r="G10" s="726"/>
      <c r="H10" s="149"/>
      <c r="I10" s="149"/>
      <c r="J10" s="149"/>
      <c r="K10" s="149"/>
      <c r="L10" s="149"/>
      <c r="M10" s="149"/>
      <c r="N10" s="149"/>
      <c r="O10" s="149"/>
      <c r="P10" s="149"/>
      <c r="Q10" s="149"/>
      <c r="R10" s="149"/>
      <c r="S10" s="149"/>
      <c r="T10" s="742"/>
      <c r="U10" s="738"/>
      <c r="V10" s="129"/>
      <c r="W10" s="148"/>
      <c r="X10" s="148"/>
      <c r="Y10" s="148"/>
      <c r="Z10" s="148"/>
      <c r="AA10" s="140" t="s">
        <v>109</v>
      </c>
      <c r="AB10" s="141" t="str">
        <f>AA6</f>
        <v/>
      </c>
    </row>
    <row r="11" spans="2:28" s="130" customFormat="1" ht="13.5" customHeight="1">
      <c r="B11" s="129"/>
      <c r="C11" s="717"/>
      <c r="D11" s="718"/>
      <c r="E11" s="719"/>
      <c r="F11" s="723"/>
      <c r="G11" s="725"/>
      <c r="H11" s="150"/>
      <c r="I11" s="150"/>
      <c r="J11" s="151"/>
      <c r="K11" s="151"/>
      <c r="L11" s="151"/>
      <c r="M11" s="151"/>
      <c r="N11" s="151"/>
      <c r="O11" s="151"/>
      <c r="P11" s="151"/>
      <c r="Q11" s="151"/>
      <c r="R11" s="151"/>
      <c r="S11" s="151"/>
      <c r="T11" s="742"/>
      <c r="U11" s="739"/>
      <c r="V11" s="129"/>
      <c r="W11" s="148"/>
      <c r="X11" s="148"/>
      <c r="Y11" s="148"/>
      <c r="Z11" s="148"/>
      <c r="AA11" s="140" t="s">
        <v>103</v>
      </c>
      <c r="AB11" s="141" t="str">
        <f>AA54</f>
        <v/>
      </c>
    </row>
    <row r="12" spans="2:28" s="130" customFormat="1" ht="13.5" customHeight="1">
      <c r="B12" s="129"/>
      <c r="C12" s="717"/>
      <c r="D12" s="718"/>
      <c r="E12" s="719"/>
      <c r="F12" s="724"/>
      <c r="G12" s="726"/>
      <c r="H12" s="149"/>
      <c r="I12" s="149"/>
      <c r="J12" s="149"/>
      <c r="K12" s="149"/>
      <c r="L12" s="149"/>
      <c r="M12" s="149"/>
      <c r="N12" s="149"/>
      <c r="O12" s="149"/>
      <c r="P12" s="149"/>
      <c r="Q12" s="149"/>
      <c r="R12" s="149"/>
      <c r="S12" s="149"/>
      <c r="T12" s="742"/>
      <c r="U12" s="738"/>
      <c r="V12" s="129"/>
      <c r="W12" s="148"/>
      <c r="X12" s="148"/>
      <c r="Y12" s="148"/>
      <c r="Z12" s="148"/>
      <c r="AA12" s="140" t="s">
        <v>104</v>
      </c>
      <c r="AB12" s="141" t="str">
        <f>AA102</f>
        <v/>
      </c>
    </row>
    <row r="13" spans="2:28" s="130" customFormat="1" ht="13.5" customHeight="1">
      <c r="B13" s="129"/>
      <c r="C13" s="717"/>
      <c r="D13" s="718"/>
      <c r="E13" s="719"/>
      <c r="F13" s="723"/>
      <c r="G13" s="725"/>
      <c r="H13" s="150"/>
      <c r="I13" s="150"/>
      <c r="J13" s="151"/>
      <c r="K13" s="151"/>
      <c r="L13" s="151"/>
      <c r="M13" s="151"/>
      <c r="N13" s="151"/>
      <c r="O13" s="151"/>
      <c r="P13" s="151"/>
      <c r="Q13" s="151"/>
      <c r="R13" s="151"/>
      <c r="S13" s="151"/>
      <c r="T13" s="742"/>
      <c r="U13" s="739"/>
      <c r="V13" s="129"/>
      <c r="W13" s="148"/>
      <c r="X13" s="148"/>
      <c r="Y13" s="148"/>
      <c r="Z13" s="148"/>
      <c r="AA13" s="140" t="s">
        <v>105</v>
      </c>
      <c r="AB13" s="141" t="str">
        <f>AA150</f>
        <v/>
      </c>
    </row>
    <row r="14" spans="2:28" s="130" customFormat="1" ht="13.5" customHeight="1">
      <c r="B14" s="129"/>
      <c r="C14" s="720"/>
      <c r="D14" s="721"/>
      <c r="E14" s="722"/>
      <c r="F14" s="727"/>
      <c r="G14" s="728"/>
      <c r="H14" s="149"/>
      <c r="I14" s="149"/>
      <c r="J14" s="149"/>
      <c r="K14" s="149"/>
      <c r="L14" s="149"/>
      <c r="M14" s="149"/>
      <c r="N14" s="149"/>
      <c r="O14" s="149"/>
      <c r="P14" s="149"/>
      <c r="Q14" s="149"/>
      <c r="R14" s="149"/>
      <c r="S14" s="149"/>
      <c r="T14" s="742"/>
      <c r="U14" s="740"/>
      <c r="V14" s="129"/>
      <c r="W14" s="148"/>
      <c r="X14" s="148"/>
      <c r="Y14" s="148"/>
      <c r="Z14" s="148"/>
      <c r="AA14" s="140" t="s">
        <v>106</v>
      </c>
      <c r="AB14" s="141" t="str">
        <f>AA198</f>
        <v/>
      </c>
    </row>
    <row r="15" spans="2:28" s="130" customFormat="1" ht="13.5" customHeight="1">
      <c r="B15" s="129"/>
      <c r="C15" s="714"/>
      <c r="D15" s="715"/>
      <c r="E15" s="716"/>
      <c r="F15" s="729"/>
      <c r="G15" s="730"/>
      <c r="H15" s="146"/>
      <c r="I15" s="146"/>
      <c r="J15" s="147"/>
      <c r="K15" s="147"/>
      <c r="L15" s="147"/>
      <c r="M15" s="147"/>
      <c r="N15" s="147"/>
      <c r="O15" s="147"/>
      <c r="P15" s="147"/>
      <c r="Q15" s="147"/>
      <c r="R15" s="147"/>
      <c r="S15" s="147"/>
      <c r="T15" s="742"/>
      <c r="U15" s="737"/>
      <c r="V15" s="129"/>
      <c r="W15" s="148"/>
      <c r="X15" s="148"/>
      <c r="Y15" s="148"/>
      <c r="Z15" s="148"/>
      <c r="AA15" s="140" t="s">
        <v>107</v>
      </c>
      <c r="AB15" s="141" t="str">
        <f>AA246</f>
        <v/>
      </c>
    </row>
    <row r="16" spans="2:28" s="130" customFormat="1" ht="13.5" customHeight="1">
      <c r="B16" s="129"/>
      <c r="C16" s="717"/>
      <c r="D16" s="718"/>
      <c r="E16" s="719"/>
      <c r="F16" s="724"/>
      <c r="G16" s="726"/>
      <c r="H16" s="149"/>
      <c r="I16" s="149"/>
      <c r="J16" s="149"/>
      <c r="K16" s="149"/>
      <c r="L16" s="149"/>
      <c r="M16" s="149"/>
      <c r="N16" s="149"/>
      <c r="O16" s="149"/>
      <c r="P16" s="149"/>
      <c r="Q16" s="149"/>
      <c r="R16" s="149"/>
      <c r="S16" s="149"/>
      <c r="T16" s="742"/>
      <c r="U16" s="738"/>
      <c r="V16" s="129"/>
      <c r="W16" s="148"/>
      <c r="X16" s="148"/>
      <c r="Y16" s="148"/>
      <c r="Z16" s="148"/>
      <c r="AA16" s="140" t="s">
        <v>110</v>
      </c>
      <c r="AB16" s="141" t="str">
        <f>AA294</f>
        <v/>
      </c>
    </row>
    <row r="17" spans="2:32" s="130" customFormat="1" ht="13.5" customHeight="1">
      <c r="B17" s="129"/>
      <c r="C17" s="717"/>
      <c r="D17" s="718"/>
      <c r="E17" s="719"/>
      <c r="F17" s="723"/>
      <c r="G17" s="725"/>
      <c r="H17" s="150"/>
      <c r="I17" s="150"/>
      <c r="J17" s="151"/>
      <c r="K17" s="151"/>
      <c r="L17" s="151"/>
      <c r="M17" s="151"/>
      <c r="N17" s="151"/>
      <c r="O17" s="151"/>
      <c r="P17" s="151"/>
      <c r="Q17" s="151"/>
      <c r="R17" s="151"/>
      <c r="S17" s="151"/>
      <c r="T17" s="742"/>
      <c r="U17" s="739"/>
      <c r="V17" s="129"/>
      <c r="W17" s="148"/>
      <c r="X17" s="148"/>
      <c r="Y17" s="148"/>
      <c r="Z17" s="148"/>
      <c r="AA17" s="140" t="s">
        <v>111</v>
      </c>
      <c r="AB17" s="141" t="str">
        <f>AA342</f>
        <v/>
      </c>
    </row>
    <row r="18" spans="2:32" s="130" customFormat="1" ht="13.5" customHeight="1">
      <c r="B18" s="129"/>
      <c r="C18" s="717"/>
      <c r="D18" s="718"/>
      <c r="E18" s="719"/>
      <c r="F18" s="724"/>
      <c r="G18" s="726"/>
      <c r="H18" s="149"/>
      <c r="I18" s="149"/>
      <c r="J18" s="149"/>
      <c r="K18" s="149"/>
      <c r="L18" s="149"/>
      <c r="M18" s="149"/>
      <c r="N18" s="149"/>
      <c r="O18" s="149"/>
      <c r="P18" s="149"/>
      <c r="Q18" s="149"/>
      <c r="R18" s="149"/>
      <c r="S18" s="149"/>
      <c r="T18" s="742"/>
      <c r="U18" s="738"/>
      <c r="V18" s="129"/>
      <c r="W18" s="148"/>
      <c r="X18" s="148"/>
      <c r="Y18" s="148"/>
      <c r="Z18" s="148"/>
      <c r="AA18" s="140" t="s">
        <v>112</v>
      </c>
      <c r="AB18" s="141" t="str">
        <f>AA390</f>
        <v/>
      </c>
      <c r="AC18" s="148"/>
      <c r="AD18" s="148"/>
      <c r="AE18" s="148"/>
      <c r="AF18" s="148"/>
    </row>
    <row r="19" spans="2:32" s="130" customFormat="1" ht="13.5" customHeight="1">
      <c r="B19" s="129"/>
      <c r="C19" s="717"/>
      <c r="D19" s="718"/>
      <c r="E19" s="719"/>
      <c r="F19" s="723"/>
      <c r="G19" s="725"/>
      <c r="H19" s="150"/>
      <c r="I19" s="150"/>
      <c r="J19" s="151"/>
      <c r="K19" s="151"/>
      <c r="L19" s="151"/>
      <c r="M19" s="151"/>
      <c r="N19" s="151"/>
      <c r="O19" s="151"/>
      <c r="P19" s="151"/>
      <c r="Q19" s="151"/>
      <c r="R19" s="151"/>
      <c r="S19" s="151"/>
      <c r="T19" s="742"/>
      <c r="U19" s="739"/>
      <c r="V19" s="129"/>
      <c r="W19" s="148"/>
      <c r="X19" s="148"/>
      <c r="Y19" s="148"/>
      <c r="Z19" s="148"/>
      <c r="AA19" s="140" t="s">
        <v>113</v>
      </c>
      <c r="AB19" s="141" t="str">
        <f>AA438</f>
        <v/>
      </c>
      <c r="AC19" s="148"/>
      <c r="AD19" s="148"/>
      <c r="AE19" s="148"/>
      <c r="AF19" s="148"/>
    </row>
    <row r="20" spans="2:32" s="130" customFormat="1" ht="13.5" customHeight="1">
      <c r="B20" s="129"/>
      <c r="C20" s="720"/>
      <c r="D20" s="721"/>
      <c r="E20" s="722"/>
      <c r="F20" s="727"/>
      <c r="G20" s="728"/>
      <c r="H20" s="149"/>
      <c r="I20" s="149"/>
      <c r="J20" s="149"/>
      <c r="K20" s="149"/>
      <c r="L20" s="149"/>
      <c r="M20" s="149"/>
      <c r="N20" s="149"/>
      <c r="O20" s="149"/>
      <c r="P20" s="149"/>
      <c r="Q20" s="149"/>
      <c r="R20" s="149"/>
      <c r="S20" s="149"/>
      <c r="T20" s="742"/>
      <c r="U20" s="740"/>
      <c r="V20" s="129"/>
      <c r="W20" s="148"/>
      <c r="X20" s="148"/>
      <c r="Y20" s="148"/>
      <c r="Z20" s="148"/>
      <c r="AA20" s="148"/>
      <c r="AB20" s="148"/>
      <c r="AC20" s="148"/>
      <c r="AD20" s="148"/>
      <c r="AE20" s="148"/>
      <c r="AF20" s="148"/>
    </row>
    <row r="21" spans="2:32" s="130" customFormat="1" ht="13.5" customHeight="1">
      <c r="B21" s="129"/>
      <c r="C21" s="714"/>
      <c r="D21" s="715"/>
      <c r="E21" s="716"/>
      <c r="F21" s="729"/>
      <c r="G21" s="730"/>
      <c r="H21" s="146"/>
      <c r="I21" s="146"/>
      <c r="J21" s="147"/>
      <c r="K21" s="147"/>
      <c r="L21" s="147"/>
      <c r="M21" s="147"/>
      <c r="N21" s="147"/>
      <c r="O21" s="147"/>
      <c r="P21" s="147"/>
      <c r="Q21" s="147"/>
      <c r="R21" s="147"/>
      <c r="S21" s="147"/>
      <c r="T21" s="742"/>
      <c r="U21" s="737"/>
      <c r="V21" s="129"/>
      <c r="W21" s="148"/>
      <c r="X21" s="148"/>
      <c r="Y21" s="148"/>
      <c r="Z21" s="148"/>
      <c r="AA21" s="148"/>
      <c r="AB21" s="148"/>
      <c r="AC21" s="148"/>
      <c r="AD21" s="148"/>
      <c r="AE21" s="148"/>
      <c r="AF21" s="148"/>
    </row>
    <row r="22" spans="2:32" s="130" customFormat="1" ht="13.5" customHeight="1">
      <c r="B22" s="129"/>
      <c r="C22" s="717"/>
      <c r="D22" s="718"/>
      <c r="E22" s="719"/>
      <c r="F22" s="724"/>
      <c r="G22" s="726"/>
      <c r="H22" s="149"/>
      <c r="I22" s="149"/>
      <c r="J22" s="149"/>
      <c r="K22" s="149"/>
      <c r="L22" s="149"/>
      <c r="M22" s="149"/>
      <c r="N22" s="149"/>
      <c r="O22" s="149"/>
      <c r="P22" s="149"/>
      <c r="Q22" s="149"/>
      <c r="R22" s="149"/>
      <c r="S22" s="149"/>
      <c r="T22" s="742"/>
      <c r="U22" s="738"/>
      <c r="V22" s="129"/>
      <c r="W22" s="148"/>
      <c r="X22" s="148"/>
      <c r="Y22" s="148"/>
      <c r="Z22" s="148"/>
      <c r="AA22" s="148"/>
      <c r="AB22" s="148"/>
      <c r="AC22" s="148"/>
      <c r="AD22" s="148"/>
      <c r="AE22" s="148"/>
      <c r="AF22" s="148"/>
    </row>
    <row r="23" spans="2:32" s="130" customFormat="1" ht="13.5" customHeight="1">
      <c r="B23" s="129"/>
      <c r="C23" s="717"/>
      <c r="D23" s="718"/>
      <c r="E23" s="719"/>
      <c r="F23" s="723"/>
      <c r="G23" s="725"/>
      <c r="H23" s="150"/>
      <c r="I23" s="150"/>
      <c r="J23" s="151"/>
      <c r="K23" s="151"/>
      <c r="L23" s="151"/>
      <c r="M23" s="151"/>
      <c r="N23" s="151"/>
      <c r="O23" s="151"/>
      <c r="P23" s="151"/>
      <c r="Q23" s="151"/>
      <c r="R23" s="151"/>
      <c r="S23" s="151"/>
      <c r="T23" s="742"/>
      <c r="U23" s="739"/>
      <c r="V23" s="129"/>
      <c r="W23" s="148"/>
      <c r="X23" s="148"/>
      <c r="Y23" s="148"/>
      <c r="Z23" s="148"/>
      <c r="AA23" s="148"/>
      <c r="AB23" s="148"/>
      <c r="AC23" s="148"/>
      <c r="AD23" s="148"/>
      <c r="AE23" s="148"/>
      <c r="AF23" s="148"/>
    </row>
    <row r="24" spans="2:32" s="130" customFormat="1" ht="13.5" customHeight="1">
      <c r="B24" s="129"/>
      <c r="C24" s="717"/>
      <c r="D24" s="718"/>
      <c r="E24" s="719"/>
      <c r="F24" s="724"/>
      <c r="G24" s="726"/>
      <c r="H24" s="149"/>
      <c r="I24" s="149"/>
      <c r="J24" s="149"/>
      <c r="K24" s="149"/>
      <c r="L24" s="149"/>
      <c r="M24" s="149"/>
      <c r="N24" s="149"/>
      <c r="O24" s="149"/>
      <c r="P24" s="149"/>
      <c r="Q24" s="149"/>
      <c r="R24" s="149"/>
      <c r="S24" s="149"/>
      <c r="T24" s="742"/>
      <c r="U24" s="738"/>
      <c r="V24" s="129"/>
      <c r="W24" s="148"/>
      <c r="X24" s="148"/>
      <c r="Y24" s="148"/>
      <c r="Z24" s="148"/>
      <c r="AA24" s="148"/>
      <c r="AB24" s="148"/>
      <c r="AC24" s="148"/>
      <c r="AD24" s="148"/>
      <c r="AE24" s="148"/>
      <c r="AF24" s="148"/>
    </row>
    <row r="25" spans="2:32" s="130" customFormat="1" ht="13.5" customHeight="1">
      <c r="B25" s="129"/>
      <c r="C25" s="717"/>
      <c r="D25" s="718"/>
      <c r="E25" s="719"/>
      <c r="F25" s="723"/>
      <c r="G25" s="725"/>
      <c r="H25" s="150"/>
      <c r="I25" s="150"/>
      <c r="J25" s="151"/>
      <c r="K25" s="151"/>
      <c r="L25" s="151"/>
      <c r="M25" s="151"/>
      <c r="N25" s="151"/>
      <c r="O25" s="151"/>
      <c r="P25" s="151"/>
      <c r="Q25" s="151"/>
      <c r="R25" s="151"/>
      <c r="S25" s="151"/>
      <c r="T25" s="742"/>
      <c r="U25" s="739"/>
      <c r="V25" s="129"/>
      <c r="W25" s="148"/>
      <c r="X25" s="148"/>
      <c r="Y25" s="148"/>
      <c r="Z25" s="148"/>
      <c r="AA25" s="148"/>
      <c r="AB25" s="148"/>
      <c r="AC25" s="148"/>
      <c r="AD25" s="148"/>
      <c r="AE25" s="148"/>
      <c r="AF25" s="148"/>
    </row>
    <row r="26" spans="2:32" s="130" customFormat="1" ht="13.5" customHeight="1">
      <c r="B26" s="129"/>
      <c r="C26" s="720"/>
      <c r="D26" s="721"/>
      <c r="E26" s="722"/>
      <c r="F26" s="727"/>
      <c r="G26" s="728"/>
      <c r="H26" s="149"/>
      <c r="I26" s="149"/>
      <c r="J26" s="149"/>
      <c r="K26" s="149"/>
      <c r="L26" s="149"/>
      <c r="M26" s="149"/>
      <c r="N26" s="149"/>
      <c r="O26" s="149"/>
      <c r="P26" s="149"/>
      <c r="Q26" s="149"/>
      <c r="R26" s="149"/>
      <c r="S26" s="149"/>
      <c r="T26" s="742"/>
      <c r="U26" s="740"/>
      <c r="V26" s="129"/>
      <c r="W26" s="148"/>
      <c r="X26" s="148"/>
      <c r="Y26" s="148"/>
      <c r="Z26" s="148"/>
      <c r="AA26" s="148"/>
      <c r="AB26" s="148"/>
      <c r="AC26" s="148"/>
      <c r="AD26" s="148"/>
      <c r="AE26" s="148"/>
      <c r="AF26" s="148"/>
    </row>
    <row r="27" spans="2:32" s="130" customFormat="1" ht="13.5" customHeight="1">
      <c r="B27" s="129"/>
      <c r="C27" s="714"/>
      <c r="D27" s="715"/>
      <c r="E27" s="716"/>
      <c r="F27" s="729"/>
      <c r="G27" s="730"/>
      <c r="H27" s="146"/>
      <c r="I27" s="146"/>
      <c r="J27" s="147"/>
      <c r="K27" s="147"/>
      <c r="L27" s="147"/>
      <c r="M27" s="147"/>
      <c r="N27" s="147"/>
      <c r="O27" s="147"/>
      <c r="P27" s="147"/>
      <c r="Q27" s="147"/>
      <c r="R27" s="147"/>
      <c r="S27" s="147"/>
      <c r="T27" s="742"/>
      <c r="U27" s="737"/>
      <c r="V27" s="129"/>
      <c r="W27" s="148"/>
      <c r="X27" s="148"/>
      <c r="Y27" s="148"/>
      <c r="Z27" s="148"/>
      <c r="AA27" s="148"/>
      <c r="AB27" s="148"/>
      <c r="AC27" s="148"/>
      <c r="AD27" s="148"/>
      <c r="AE27" s="148"/>
      <c r="AF27" s="148"/>
    </row>
    <row r="28" spans="2:32" s="130" customFormat="1" ht="13.5" customHeight="1">
      <c r="B28" s="129"/>
      <c r="C28" s="717"/>
      <c r="D28" s="718"/>
      <c r="E28" s="719"/>
      <c r="F28" s="724"/>
      <c r="G28" s="726"/>
      <c r="H28" s="149"/>
      <c r="I28" s="149"/>
      <c r="J28" s="149"/>
      <c r="K28" s="149"/>
      <c r="L28" s="149"/>
      <c r="M28" s="149"/>
      <c r="N28" s="149"/>
      <c r="O28" s="149"/>
      <c r="P28" s="149"/>
      <c r="Q28" s="149"/>
      <c r="R28" s="149"/>
      <c r="S28" s="149"/>
      <c r="T28" s="742"/>
      <c r="U28" s="738"/>
      <c r="V28" s="129"/>
      <c r="W28" s="148"/>
      <c r="X28" s="148"/>
      <c r="Y28" s="148"/>
      <c r="Z28" s="148"/>
      <c r="AA28" s="148"/>
      <c r="AB28" s="148"/>
      <c r="AC28" s="148"/>
      <c r="AD28" s="148"/>
      <c r="AE28" s="148"/>
      <c r="AF28" s="148"/>
    </row>
    <row r="29" spans="2:32" s="130" customFormat="1" ht="13.5" customHeight="1">
      <c r="B29" s="129"/>
      <c r="C29" s="717"/>
      <c r="D29" s="718"/>
      <c r="E29" s="719"/>
      <c r="F29" s="723"/>
      <c r="G29" s="725"/>
      <c r="H29" s="150"/>
      <c r="I29" s="150"/>
      <c r="J29" s="151"/>
      <c r="K29" s="151"/>
      <c r="L29" s="151"/>
      <c r="M29" s="151"/>
      <c r="N29" s="151"/>
      <c r="O29" s="151"/>
      <c r="P29" s="151"/>
      <c r="Q29" s="151"/>
      <c r="R29" s="151"/>
      <c r="S29" s="151"/>
      <c r="T29" s="742"/>
      <c r="U29" s="739"/>
      <c r="V29" s="129"/>
      <c r="W29" s="148"/>
      <c r="X29" s="148"/>
      <c r="Y29" s="148"/>
      <c r="Z29" s="148"/>
      <c r="AA29" s="148"/>
      <c r="AB29" s="148"/>
      <c r="AC29" s="148"/>
      <c r="AD29" s="148"/>
      <c r="AE29" s="148"/>
      <c r="AF29" s="148"/>
    </row>
    <row r="30" spans="2:32" s="130" customFormat="1" ht="13.5" customHeight="1">
      <c r="B30" s="129"/>
      <c r="C30" s="717"/>
      <c r="D30" s="718"/>
      <c r="E30" s="719"/>
      <c r="F30" s="724"/>
      <c r="G30" s="726"/>
      <c r="H30" s="149"/>
      <c r="I30" s="149"/>
      <c r="J30" s="149"/>
      <c r="K30" s="149"/>
      <c r="L30" s="149"/>
      <c r="M30" s="149"/>
      <c r="N30" s="149"/>
      <c r="O30" s="149"/>
      <c r="P30" s="149"/>
      <c r="Q30" s="149"/>
      <c r="R30" s="149"/>
      <c r="S30" s="149"/>
      <c r="T30" s="742"/>
      <c r="U30" s="738"/>
      <c r="V30" s="129"/>
      <c r="W30" s="148"/>
      <c r="X30" s="148"/>
      <c r="Y30" s="148"/>
      <c r="Z30" s="148"/>
      <c r="AA30" s="148"/>
      <c r="AB30" s="148"/>
      <c r="AC30" s="148"/>
      <c r="AD30" s="148"/>
      <c r="AE30" s="148"/>
      <c r="AF30" s="148"/>
    </row>
    <row r="31" spans="2:32" s="130" customFormat="1" ht="13.5" customHeight="1">
      <c r="B31" s="129"/>
      <c r="C31" s="717"/>
      <c r="D31" s="718"/>
      <c r="E31" s="719"/>
      <c r="F31" s="723"/>
      <c r="G31" s="725"/>
      <c r="H31" s="150"/>
      <c r="I31" s="150"/>
      <c r="J31" s="151"/>
      <c r="K31" s="151"/>
      <c r="L31" s="151"/>
      <c r="M31" s="151"/>
      <c r="N31" s="151"/>
      <c r="O31" s="151"/>
      <c r="P31" s="151"/>
      <c r="Q31" s="151"/>
      <c r="R31" s="151"/>
      <c r="S31" s="151"/>
      <c r="T31" s="742"/>
      <c r="U31" s="739"/>
      <c r="V31" s="129"/>
      <c r="W31" s="148"/>
      <c r="X31" s="148"/>
      <c r="Y31" s="148"/>
      <c r="Z31" s="148"/>
      <c r="AA31" s="148"/>
      <c r="AB31" s="148"/>
      <c r="AC31" s="148"/>
      <c r="AD31" s="148"/>
      <c r="AE31" s="148"/>
      <c r="AF31" s="148"/>
    </row>
    <row r="32" spans="2:32" s="130" customFormat="1" ht="13.5" customHeight="1">
      <c r="B32" s="129"/>
      <c r="C32" s="720"/>
      <c r="D32" s="721"/>
      <c r="E32" s="722"/>
      <c r="F32" s="727"/>
      <c r="G32" s="728"/>
      <c r="H32" s="149"/>
      <c r="I32" s="149"/>
      <c r="J32" s="149"/>
      <c r="K32" s="149"/>
      <c r="L32" s="149"/>
      <c r="M32" s="149"/>
      <c r="N32" s="149"/>
      <c r="O32" s="149"/>
      <c r="P32" s="149"/>
      <c r="Q32" s="149"/>
      <c r="R32" s="149"/>
      <c r="S32" s="149"/>
      <c r="T32" s="742"/>
      <c r="U32" s="740"/>
      <c r="V32" s="129"/>
      <c r="W32" s="148"/>
      <c r="X32" s="148"/>
      <c r="Y32" s="148"/>
      <c r="Z32" s="148"/>
      <c r="AA32" s="148"/>
      <c r="AB32" s="148"/>
      <c r="AC32" s="148"/>
      <c r="AD32" s="148"/>
      <c r="AE32" s="148"/>
      <c r="AF32" s="148"/>
    </row>
    <row r="33" spans="2:32" s="130" customFormat="1" ht="13.5" customHeight="1">
      <c r="B33" s="129"/>
      <c r="C33" s="714"/>
      <c r="D33" s="715"/>
      <c r="E33" s="716"/>
      <c r="F33" s="729"/>
      <c r="G33" s="730"/>
      <c r="H33" s="146"/>
      <c r="I33" s="146"/>
      <c r="J33" s="147"/>
      <c r="K33" s="147"/>
      <c r="L33" s="147"/>
      <c r="M33" s="147"/>
      <c r="N33" s="147"/>
      <c r="O33" s="147"/>
      <c r="P33" s="147"/>
      <c r="Q33" s="147"/>
      <c r="R33" s="147"/>
      <c r="S33" s="147"/>
      <c r="T33" s="742"/>
      <c r="U33" s="737"/>
      <c r="V33" s="129"/>
      <c r="W33" s="148"/>
      <c r="X33" s="148"/>
      <c r="Y33" s="148"/>
      <c r="Z33" s="148"/>
      <c r="AA33" s="148"/>
      <c r="AB33" s="148"/>
      <c r="AC33" s="148"/>
      <c r="AD33" s="148"/>
      <c r="AE33" s="148"/>
      <c r="AF33" s="148"/>
    </row>
    <row r="34" spans="2:32" s="130" customFormat="1" ht="13.5" customHeight="1">
      <c r="B34" s="129"/>
      <c r="C34" s="717"/>
      <c r="D34" s="718"/>
      <c r="E34" s="719"/>
      <c r="F34" s="724"/>
      <c r="G34" s="726"/>
      <c r="H34" s="149"/>
      <c r="I34" s="149"/>
      <c r="J34" s="149"/>
      <c r="K34" s="149"/>
      <c r="L34" s="149"/>
      <c r="M34" s="149"/>
      <c r="N34" s="149"/>
      <c r="O34" s="149"/>
      <c r="P34" s="149"/>
      <c r="Q34" s="149"/>
      <c r="R34" s="149"/>
      <c r="S34" s="149"/>
      <c r="T34" s="742"/>
      <c r="U34" s="738"/>
      <c r="V34" s="129"/>
      <c r="W34" s="148"/>
      <c r="X34" s="148"/>
      <c r="Y34" s="148"/>
      <c r="Z34" s="148"/>
      <c r="AA34" s="148"/>
      <c r="AB34" s="148"/>
      <c r="AC34" s="148"/>
      <c r="AD34" s="148"/>
      <c r="AE34" s="148"/>
      <c r="AF34" s="148"/>
    </row>
    <row r="35" spans="2:32" s="130" customFormat="1" ht="13.5" customHeight="1">
      <c r="B35" s="129"/>
      <c r="C35" s="717"/>
      <c r="D35" s="718"/>
      <c r="E35" s="719"/>
      <c r="F35" s="723"/>
      <c r="G35" s="725"/>
      <c r="H35" s="150"/>
      <c r="I35" s="150"/>
      <c r="J35" s="151"/>
      <c r="K35" s="151"/>
      <c r="L35" s="151"/>
      <c r="M35" s="151"/>
      <c r="N35" s="151"/>
      <c r="O35" s="151"/>
      <c r="P35" s="151"/>
      <c r="Q35" s="151"/>
      <c r="R35" s="151"/>
      <c r="S35" s="151"/>
      <c r="T35" s="742"/>
      <c r="U35" s="739"/>
      <c r="V35" s="129"/>
      <c r="W35" s="148"/>
      <c r="X35" s="148"/>
      <c r="Y35" s="148"/>
      <c r="Z35" s="148"/>
      <c r="AA35" s="148"/>
      <c r="AB35" s="148"/>
      <c r="AC35" s="148"/>
      <c r="AD35" s="148"/>
      <c r="AE35" s="148"/>
      <c r="AF35" s="148"/>
    </row>
    <row r="36" spans="2:32" s="130" customFormat="1" ht="13.5" customHeight="1">
      <c r="B36" s="129"/>
      <c r="C36" s="717"/>
      <c r="D36" s="718"/>
      <c r="E36" s="719"/>
      <c r="F36" s="724"/>
      <c r="G36" s="726"/>
      <c r="H36" s="149"/>
      <c r="I36" s="149"/>
      <c r="J36" s="149"/>
      <c r="K36" s="149"/>
      <c r="L36" s="149"/>
      <c r="M36" s="149"/>
      <c r="N36" s="149"/>
      <c r="O36" s="149"/>
      <c r="P36" s="149"/>
      <c r="Q36" s="149"/>
      <c r="R36" s="149"/>
      <c r="S36" s="149"/>
      <c r="T36" s="742"/>
      <c r="U36" s="738"/>
      <c r="V36" s="129"/>
      <c r="W36" s="148"/>
      <c r="X36" s="148"/>
      <c r="Y36" s="148"/>
      <c r="Z36" s="148"/>
      <c r="AA36" s="148"/>
      <c r="AB36" s="148"/>
      <c r="AC36" s="148"/>
      <c r="AD36" s="148"/>
      <c r="AE36" s="148"/>
      <c r="AF36" s="148"/>
    </row>
    <row r="37" spans="2:32" s="130" customFormat="1" ht="13.5" customHeight="1">
      <c r="B37" s="129"/>
      <c r="C37" s="717"/>
      <c r="D37" s="718"/>
      <c r="E37" s="719"/>
      <c r="F37" s="723"/>
      <c r="G37" s="725"/>
      <c r="H37" s="150"/>
      <c r="I37" s="150"/>
      <c r="J37" s="151"/>
      <c r="K37" s="151"/>
      <c r="L37" s="151"/>
      <c r="M37" s="151"/>
      <c r="N37" s="151"/>
      <c r="O37" s="151"/>
      <c r="P37" s="151"/>
      <c r="Q37" s="151"/>
      <c r="R37" s="151"/>
      <c r="S37" s="151"/>
      <c r="T37" s="742"/>
      <c r="U37" s="739"/>
      <c r="V37" s="129"/>
      <c r="W37" s="148"/>
      <c r="X37" s="148"/>
      <c r="Y37" s="148"/>
      <c r="Z37" s="148"/>
      <c r="AA37" s="148"/>
      <c r="AB37" s="148"/>
      <c r="AC37" s="148"/>
      <c r="AD37" s="148"/>
      <c r="AE37" s="148"/>
      <c r="AF37" s="148"/>
    </row>
    <row r="38" spans="2:32" s="130" customFormat="1" ht="13.5" customHeight="1">
      <c r="B38" s="129"/>
      <c r="C38" s="720"/>
      <c r="D38" s="721"/>
      <c r="E38" s="722"/>
      <c r="F38" s="727"/>
      <c r="G38" s="728"/>
      <c r="H38" s="152"/>
      <c r="I38" s="152"/>
      <c r="J38" s="152"/>
      <c r="K38" s="152"/>
      <c r="L38" s="152"/>
      <c r="M38" s="152"/>
      <c r="N38" s="152"/>
      <c r="O38" s="152"/>
      <c r="P38" s="152"/>
      <c r="Q38" s="152"/>
      <c r="R38" s="152"/>
      <c r="S38" s="152"/>
      <c r="T38" s="742"/>
      <c r="U38" s="740"/>
      <c r="V38" s="129"/>
      <c r="W38" s="148"/>
      <c r="X38" s="148"/>
      <c r="Y38" s="148"/>
      <c r="Z38" s="148"/>
      <c r="AA38" s="148"/>
      <c r="AB38" s="148"/>
      <c r="AC38" s="148"/>
      <c r="AD38" s="148"/>
      <c r="AE38" s="148"/>
      <c r="AF38" s="148"/>
    </row>
    <row r="39" spans="2:32" ht="13.5" customHeight="1">
      <c r="B39" s="108"/>
      <c r="C39" s="743" t="s">
        <v>86</v>
      </c>
      <c r="D39" s="746" t="s">
        <v>220</v>
      </c>
      <c r="E39" s="747"/>
      <c r="F39" s="747"/>
      <c r="G39" s="748"/>
      <c r="H39" s="153"/>
      <c r="I39" s="153"/>
      <c r="J39" s="153"/>
      <c r="K39" s="153"/>
      <c r="L39" s="153"/>
      <c r="M39" s="153"/>
      <c r="N39" s="153"/>
      <c r="O39" s="153"/>
      <c r="P39" s="153"/>
      <c r="Q39" s="153"/>
      <c r="R39" s="153"/>
      <c r="S39" s="153"/>
      <c r="T39" s="749"/>
      <c r="U39" s="749"/>
      <c r="V39" s="108"/>
    </row>
    <row r="40" spans="2:32" ht="13.5" customHeight="1">
      <c r="B40" s="108"/>
      <c r="C40" s="744"/>
      <c r="D40" s="746" t="s">
        <v>221</v>
      </c>
      <c r="E40" s="747"/>
      <c r="F40" s="747"/>
      <c r="G40" s="748"/>
      <c r="H40" s="154"/>
      <c r="I40" s="154"/>
      <c r="J40" s="154"/>
      <c r="K40" s="154"/>
      <c r="L40" s="154"/>
      <c r="M40" s="154"/>
      <c r="N40" s="154"/>
      <c r="O40" s="154"/>
      <c r="P40" s="154"/>
      <c r="Q40" s="154"/>
      <c r="R40" s="154"/>
      <c r="S40" s="154"/>
      <c r="T40" s="750"/>
      <c r="U40" s="750"/>
      <c r="V40" s="108"/>
    </row>
    <row r="41" spans="2:32" ht="13.5" customHeight="1">
      <c r="B41" s="108"/>
      <c r="C41" s="744"/>
      <c r="D41" s="746" t="s">
        <v>222</v>
      </c>
      <c r="E41" s="747"/>
      <c r="F41" s="748"/>
      <c r="G41" s="155" t="s">
        <v>79</v>
      </c>
      <c r="H41" s="156" t="str">
        <f>IF(COUNT(H39)=0,"",ROUND(SUM(H39:H40),#REF!))</f>
        <v/>
      </c>
      <c r="I41" s="156" t="str">
        <f>IF(COUNT(I39)=0,"",ROUND(SUM(I39:I40),#REF!))</f>
        <v/>
      </c>
      <c r="J41" s="156" t="str">
        <f>IF(COUNT(J39)=0,"",ROUND(SUM(J39:J40),#REF!))</f>
        <v/>
      </c>
      <c r="K41" s="156" t="str">
        <f>IF(COUNT(K39)=0,"",ROUND(SUM(K39:K40),#REF!))</f>
        <v/>
      </c>
      <c r="L41" s="156" t="str">
        <f>IF(COUNT(L39)=0,"",ROUND(SUM(L39:L40),#REF!))</f>
        <v/>
      </c>
      <c r="M41" s="156" t="str">
        <f>IF(COUNT(M39)=0,"",ROUND(SUM(M39:M40),#REF!))</f>
        <v/>
      </c>
      <c r="N41" s="156" t="str">
        <f>IF(COUNT(N39)=0,"",ROUND(SUM(N39:N40),#REF!))</f>
        <v/>
      </c>
      <c r="O41" s="156" t="str">
        <f>IF(COUNT(O39)=0,"",ROUND(SUM(O39:O40),#REF!))</f>
        <v/>
      </c>
      <c r="P41" s="156" t="str">
        <f>IF(COUNT(P39)=0,"",ROUND(SUM(P39:P40),#REF!))</f>
        <v/>
      </c>
      <c r="Q41" s="156" t="str">
        <f>IF(COUNT(Q39)=0,"",ROUND(SUM(Q39:Q40),#REF!))</f>
        <v/>
      </c>
      <c r="R41" s="156" t="str">
        <f>IF(COUNT(R39)=0,"",ROUND(SUM(R39:R40),#REF!))</f>
        <v/>
      </c>
      <c r="S41" s="156" t="str">
        <f>IF(COUNT(S39)=0,"",ROUND(SUM(S39:S40),#REF!))</f>
        <v/>
      </c>
      <c r="T41" s="751"/>
      <c r="U41" s="750"/>
      <c r="V41" s="108"/>
      <c r="W41" s="120"/>
    </row>
    <row r="42" spans="2:32" ht="13.5" customHeight="1">
      <c r="B42" s="108"/>
      <c r="C42" s="745"/>
      <c r="D42" s="752" t="s">
        <v>249</v>
      </c>
      <c r="E42" s="753"/>
      <c r="F42" s="754"/>
      <c r="G42" s="233" t="s">
        <v>79</v>
      </c>
      <c r="H42" s="154"/>
      <c r="I42" s="154"/>
      <c r="J42" s="154"/>
      <c r="K42" s="154"/>
      <c r="L42" s="154"/>
      <c r="M42" s="154"/>
      <c r="N42" s="154"/>
      <c r="O42" s="154"/>
      <c r="P42" s="154"/>
      <c r="Q42" s="154"/>
      <c r="R42" s="154"/>
      <c r="S42" s="154"/>
      <c r="T42" s="203" t="str">
        <f>IF(COUNT(H42:S42)=0,"",SUMPRODUCT(ROUND(H42:S42,#REF!)))</f>
        <v/>
      </c>
      <c r="U42" s="751"/>
      <c r="V42" s="108"/>
    </row>
    <row r="43" spans="2:32" s="134" customFormat="1" ht="13.5" customHeight="1">
      <c r="B43" s="131"/>
      <c r="C43" s="132" t="s">
        <v>70</v>
      </c>
      <c r="D43" s="132"/>
      <c r="E43" s="132"/>
      <c r="F43" s="132"/>
      <c r="G43" s="132"/>
      <c r="H43" s="132"/>
      <c r="I43" s="132"/>
      <c r="J43" s="132"/>
      <c r="K43" s="132"/>
      <c r="L43" s="132"/>
      <c r="M43" s="132"/>
      <c r="N43" s="132"/>
      <c r="O43" s="132"/>
      <c r="P43" s="132"/>
      <c r="Q43" s="132"/>
      <c r="R43" s="132"/>
      <c r="S43" s="132"/>
      <c r="T43" s="132"/>
      <c r="U43" s="133"/>
      <c r="V43" s="131"/>
      <c r="W43" s="111"/>
      <c r="X43" s="111"/>
      <c r="Y43" s="111"/>
      <c r="Z43" s="111"/>
      <c r="AA43" s="111"/>
      <c r="AB43" s="111"/>
      <c r="AC43" s="111"/>
      <c r="AD43" s="111"/>
      <c r="AE43" s="111"/>
      <c r="AF43" s="111"/>
    </row>
    <row r="44" spans="2:32" s="134" customFormat="1" ht="13.5" customHeight="1">
      <c r="B44" s="131"/>
      <c r="C44" s="135"/>
      <c r="D44" s="135"/>
      <c r="E44" s="135"/>
      <c r="F44" s="135"/>
      <c r="G44" s="135"/>
      <c r="H44" s="135"/>
      <c r="I44" s="135"/>
      <c r="J44" s="135"/>
      <c r="K44" s="135"/>
      <c r="L44" s="135"/>
      <c r="M44" s="135"/>
      <c r="N44" s="135"/>
      <c r="O44" s="135"/>
      <c r="P44" s="135"/>
      <c r="Q44" s="135"/>
      <c r="R44" s="135"/>
      <c r="S44" s="135"/>
      <c r="T44" s="135"/>
      <c r="U44" s="136"/>
      <c r="V44" s="131"/>
      <c r="W44" s="163"/>
      <c r="X44" s="111"/>
      <c r="Y44" s="111"/>
      <c r="Z44" s="111"/>
      <c r="AA44" s="111"/>
      <c r="AB44" s="111"/>
      <c r="AC44" s="111"/>
      <c r="AD44" s="111"/>
      <c r="AE44" s="111"/>
      <c r="AF44" s="111"/>
    </row>
    <row r="45" spans="2:32" s="134" customFormat="1" ht="13.5" customHeight="1">
      <c r="B45" s="131"/>
      <c r="C45" s="135"/>
      <c r="D45" s="135"/>
      <c r="E45" s="135"/>
      <c r="F45" s="135"/>
      <c r="G45" s="135"/>
      <c r="H45" s="135"/>
      <c r="I45" s="135"/>
      <c r="J45" s="135"/>
      <c r="K45" s="135"/>
      <c r="L45" s="135"/>
      <c r="M45" s="135"/>
      <c r="N45" s="135"/>
      <c r="O45" s="135"/>
      <c r="P45" s="135"/>
      <c r="Q45" s="135"/>
      <c r="R45" s="135"/>
      <c r="S45" s="135"/>
      <c r="T45" s="135"/>
      <c r="U45" s="136"/>
      <c r="V45" s="131"/>
      <c r="W45" s="163"/>
      <c r="X45" s="111"/>
      <c r="Y45" s="111"/>
      <c r="Z45" s="111"/>
      <c r="AA45" s="111"/>
      <c r="AB45" s="111"/>
      <c r="AC45" s="111"/>
      <c r="AD45" s="111"/>
      <c r="AE45" s="111"/>
      <c r="AF45" s="111"/>
    </row>
    <row r="46" spans="2:32" s="134" customFormat="1" ht="13.5" customHeight="1">
      <c r="B46" s="131"/>
      <c r="C46" s="135"/>
      <c r="D46" s="135"/>
      <c r="E46" s="135"/>
      <c r="F46" s="135"/>
      <c r="G46" s="135"/>
      <c r="H46" s="135"/>
      <c r="I46" s="135"/>
      <c r="J46" s="135"/>
      <c r="K46" s="135"/>
      <c r="L46" s="135"/>
      <c r="M46" s="135"/>
      <c r="N46" s="135"/>
      <c r="O46" s="135"/>
      <c r="P46" s="135"/>
      <c r="Q46" s="135"/>
      <c r="R46" s="135"/>
      <c r="S46" s="135"/>
      <c r="T46" s="135"/>
      <c r="U46" s="136"/>
      <c r="V46" s="131"/>
      <c r="W46" s="163"/>
      <c r="X46" s="111"/>
      <c r="Y46" s="111"/>
      <c r="Z46" s="111"/>
      <c r="AA46" s="111"/>
      <c r="AB46" s="111"/>
      <c r="AC46" s="111"/>
      <c r="AD46" s="111"/>
      <c r="AE46" s="111"/>
      <c r="AF46" s="111"/>
    </row>
    <row r="47" spans="2:32" s="134" customFormat="1" ht="13.5" customHeight="1">
      <c r="B47" s="131"/>
      <c r="C47" s="135"/>
      <c r="D47" s="135"/>
      <c r="E47" s="135"/>
      <c r="F47" s="135"/>
      <c r="G47" s="135"/>
      <c r="H47" s="135"/>
      <c r="I47" s="135"/>
      <c r="J47" s="135"/>
      <c r="K47" s="135"/>
      <c r="L47" s="135"/>
      <c r="M47" s="135"/>
      <c r="N47" s="135"/>
      <c r="O47" s="135"/>
      <c r="P47" s="135"/>
      <c r="Q47" s="135"/>
      <c r="R47" s="135"/>
      <c r="S47" s="135"/>
      <c r="T47" s="135"/>
      <c r="U47" s="136"/>
      <c r="V47" s="131"/>
      <c r="W47" s="163"/>
      <c r="X47" s="111"/>
      <c r="Y47" s="111"/>
      <c r="Z47" s="111"/>
      <c r="AA47" s="111"/>
      <c r="AB47" s="111"/>
      <c r="AC47" s="111"/>
      <c r="AD47" s="111"/>
      <c r="AE47" s="111"/>
      <c r="AF47" s="111"/>
    </row>
    <row r="48" spans="2:32" s="134" customFormat="1" ht="13.5" customHeight="1">
      <c r="B48" s="131"/>
      <c r="C48" s="135"/>
      <c r="D48" s="135"/>
      <c r="E48" s="135"/>
      <c r="F48" s="135"/>
      <c r="G48" s="135"/>
      <c r="H48" s="135"/>
      <c r="I48" s="135"/>
      <c r="J48" s="135"/>
      <c r="K48" s="135"/>
      <c r="L48" s="135"/>
      <c r="M48" s="135"/>
      <c r="N48" s="135"/>
      <c r="O48" s="135"/>
      <c r="P48" s="135"/>
      <c r="Q48" s="135"/>
      <c r="R48" s="135"/>
      <c r="S48" s="135"/>
      <c r="T48" s="135"/>
      <c r="U48" s="136"/>
      <c r="V48" s="131"/>
      <c r="W48" s="163"/>
      <c r="X48" s="111"/>
      <c r="Y48" s="111"/>
      <c r="Z48" s="111"/>
      <c r="AA48" s="111"/>
      <c r="AB48" s="111"/>
      <c r="AC48" s="111"/>
      <c r="AD48" s="111"/>
      <c r="AE48" s="111"/>
      <c r="AF48" s="111"/>
    </row>
    <row r="49" spans="2:32" s="134" customFormat="1" ht="13.5" customHeight="1">
      <c r="B49" s="131"/>
      <c r="C49" s="135"/>
      <c r="D49" s="135"/>
      <c r="E49" s="135"/>
      <c r="F49" s="135"/>
      <c r="G49" s="135"/>
      <c r="H49" s="135"/>
      <c r="I49" s="135"/>
      <c r="J49" s="135"/>
      <c r="K49" s="135"/>
      <c r="L49" s="135"/>
      <c r="M49" s="135"/>
      <c r="N49" s="135"/>
      <c r="O49" s="135"/>
      <c r="P49" s="135"/>
      <c r="Q49" s="135"/>
      <c r="R49" s="135"/>
      <c r="S49" s="135"/>
      <c r="T49" s="135"/>
      <c r="U49" s="136"/>
      <c r="V49" s="131"/>
      <c r="W49" s="163"/>
      <c r="X49" s="111"/>
      <c r="Y49" s="111"/>
      <c r="Z49" s="111"/>
      <c r="AA49" s="111"/>
      <c r="AB49" s="111"/>
      <c r="AC49" s="111"/>
      <c r="AD49" s="111"/>
      <c r="AE49" s="111"/>
      <c r="AF49" s="111"/>
    </row>
    <row r="50" spans="2:32" s="134" customFormat="1" ht="13.5" customHeight="1">
      <c r="B50" s="131"/>
      <c r="C50" s="132"/>
      <c r="D50" s="132"/>
      <c r="E50" s="132"/>
      <c r="F50" s="132"/>
      <c r="G50" s="132"/>
      <c r="H50" s="132"/>
      <c r="I50" s="132"/>
      <c r="J50" s="132"/>
      <c r="K50" s="132"/>
      <c r="L50" s="132"/>
      <c r="M50" s="132"/>
      <c r="N50" s="132"/>
      <c r="O50" s="132"/>
      <c r="P50" s="132"/>
      <c r="Q50" s="132"/>
      <c r="R50" s="132"/>
      <c r="S50" s="132"/>
      <c r="T50" s="132"/>
      <c r="U50" s="133"/>
      <c r="V50" s="131"/>
      <c r="W50" s="163"/>
      <c r="X50" s="111"/>
      <c r="Y50" s="111"/>
      <c r="Z50" s="111"/>
      <c r="AA50" s="111"/>
      <c r="AB50" s="111"/>
      <c r="AC50" s="111"/>
      <c r="AD50" s="111"/>
      <c r="AE50" s="111"/>
      <c r="AF50" s="111"/>
    </row>
    <row r="51" spans="2:32" s="124" customFormat="1" ht="13.5" customHeight="1">
      <c r="B51" s="123"/>
      <c r="C51" s="109" t="s">
        <v>31</v>
      </c>
      <c r="D51" s="109"/>
      <c r="E51" s="109"/>
      <c r="F51" s="109"/>
      <c r="G51" s="109"/>
      <c r="H51" s="38"/>
      <c r="I51" s="123"/>
      <c r="J51" s="123"/>
      <c r="K51" s="123"/>
      <c r="L51" s="123"/>
      <c r="M51" s="123"/>
      <c r="N51" s="123"/>
      <c r="O51" s="123"/>
      <c r="P51" s="123"/>
      <c r="Q51" s="123"/>
      <c r="R51" s="123"/>
      <c r="S51" s="123"/>
      <c r="T51" s="123"/>
      <c r="U51" s="123"/>
      <c r="V51" s="123"/>
      <c r="W51" s="163"/>
      <c r="X51" s="128"/>
      <c r="Y51" s="466"/>
      <c r="Z51" s="111"/>
      <c r="AA51" s="111"/>
      <c r="AB51" s="111"/>
      <c r="AC51" s="111"/>
      <c r="AD51" s="111"/>
      <c r="AE51" s="111"/>
      <c r="AF51" s="111"/>
    </row>
    <row r="52" spans="2:32" s="124" customFormat="1" ht="13.5" customHeight="1">
      <c r="B52" s="123"/>
      <c r="C52" s="112" t="s">
        <v>550</v>
      </c>
      <c r="D52" s="112"/>
      <c r="E52" s="112"/>
      <c r="F52" s="112"/>
      <c r="G52" s="480" t="e">
        <f>G4</f>
        <v>#REF!</v>
      </c>
      <c r="H52" s="112"/>
      <c r="I52" s="123"/>
      <c r="J52" s="123"/>
      <c r="K52" s="123"/>
      <c r="L52" s="123"/>
      <c r="M52" s="123"/>
      <c r="N52" s="123"/>
      <c r="O52" s="123"/>
      <c r="P52" s="123"/>
      <c r="Q52" s="123"/>
      <c r="R52" s="123"/>
      <c r="S52" s="123"/>
      <c r="T52" s="123"/>
      <c r="U52" s="123"/>
      <c r="V52" s="123"/>
      <c r="W52" s="163"/>
      <c r="X52" s="128"/>
      <c r="Y52" s="466"/>
      <c r="Z52" s="111"/>
      <c r="AA52" s="111"/>
      <c r="AB52" s="111"/>
      <c r="AC52" s="111"/>
      <c r="AD52" s="111"/>
      <c r="AE52" s="111"/>
      <c r="AF52" s="111"/>
    </row>
    <row r="53" spans="2:32" s="124" customFormat="1" ht="13.5" customHeight="1">
      <c r="B53" s="123"/>
      <c r="C53" s="116" t="s">
        <v>8</v>
      </c>
      <c r="D53" s="123"/>
      <c r="E53" s="125" t="s">
        <v>123</v>
      </c>
      <c r="F53" s="125"/>
      <c r="G53" s="125"/>
      <c r="H53" s="123"/>
      <c r="I53" s="123"/>
      <c r="J53" s="123"/>
      <c r="K53" s="123"/>
      <c r="L53" s="123"/>
      <c r="M53" s="123"/>
      <c r="N53" s="123"/>
      <c r="O53" s="123"/>
      <c r="P53" s="123"/>
      <c r="Q53" s="123"/>
      <c r="R53" s="126"/>
      <c r="S53" s="123"/>
      <c r="T53" s="126"/>
      <c r="U53" s="123"/>
      <c r="V53" s="123"/>
      <c r="W53" s="111"/>
      <c r="X53" s="163"/>
      <c r="Y53" s="163"/>
      <c r="Z53" s="163"/>
      <c r="AA53" s="163"/>
      <c r="AB53" s="163"/>
      <c r="AC53" s="163"/>
      <c r="AD53" s="163"/>
      <c r="AE53" s="163"/>
      <c r="AF53" s="163"/>
    </row>
    <row r="54" spans="2:32" s="124" customFormat="1" ht="13.5" customHeight="1">
      <c r="B54" s="123"/>
      <c r="C54" s="705" t="s">
        <v>33</v>
      </c>
      <c r="D54" s="706"/>
      <c r="E54" s="707"/>
      <c r="F54" s="731" t="s">
        <v>551</v>
      </c>
      <c r="G54" s="731" t="s">
        <v>219</v>
      </c>
      <c r="H54" s="117" t="s">
        <v>34</v>
      </c>
      <c r="I54" s="118"/>
      <c r="J54" s="118"/>
      <c r="K54" s="118"/>
      <c r="L54" s="118"/>
      <c r="M54" s="119"/>
      <c r="N54" s="144" t="s">
        <v>35</v>
      </c>
      <c r="O54" s="118"/>
      <c r="P54" s="118"/>
      <c r="Q54" s="118"/>
      <c r="R54" s="118"/>
      <c r="S54" s="119"/>
      <c r="T54" s="734" t="s">
        <v>77</v>
      </c>
      <c r="U54" s="734" t="s">
        <v>78</v>
      </c>
      <c r="V54" s="123"/>
      <c r="W54" s="88" t="s">
        <v>25</v>
      </c>
      <c r="X54" s="111"/>
      <c r="Y54" s="111"/>
      <c r="Z54" s="111"/>
      <c r="AA54" s="128" t="str">
        <f>IF(COUNT(H57:U90)&gt;0,"○","")</f>
        <v/>
      </c>
      <c r="AB54" s="120" t="s">
        <v>158</v>
      </c>
      <c r="AC54" s="111"/>
      <c r="AF54" s="111"/>
    </row>
    <row r="55" spans="2:32" s="124" customFormat="1" ht="13.5" customHeight="1">
      <c r="B55" s="123"/>
      <c r="C55" s="708"/>
      <c r="D55" s="709"/>
      <c r="E55" s="710"/>
      <c r="F55" s="732"/>
      <c r="G55" s="732"/>
      <c r="H55" s="4" t="s">
        <v>13</v>
      </c>
      <c r="I55" s="4" t="s">
        <v>14</v>
      </c>
      <c r="J55" s="4" t="s">
        <v>15</v>
      </c>
      <c r="K55" s="4" t="s">
        <v>16</v>
      </c>
      <c r="L55" s="4" t="s">
        <v>17</v>
      </c>
      <c r="M55" s="4" t="s">
        <v>18</v>
      </c>
      <c r="N55" s="4" t="s">
        <v>19</v>
      </c>
      <c r="O55" s="4" t="s">
        <v>20</v>
      </c>
      <c r="P55" s="4" t="s">
        <v>21</v>
      </c>
      <c r="Q55" s="4" t="s">
        <v>22</v>
      </c>
      <c r="R55" s="4" t="s">
        <v>23</v>
      </c>
      <c r="S55" s="4" t="s">
        <v>24</v>
      </c>
      <c r="T55" s="735"/>
      <c r="U55" s="735"/>
      <c r="V55" s="123"/>
      <c r="W55" s="88" t="s">
        <v>94</v>
      </c>
      <c r="X55" s="111"/>
      <c r="Y55" s="111"/>
      <c r="Z55" s="111"/>
      <c r="AA55" s="111"/>
      <c r="AB55" s="111"/>
      <c r="AC55" s="111"/>
      <c r="AF55" s="111"/>
    </row>
    <row r="56" spans="2:32" s="124" customFormat="1" ht="13.5" customHeight="1">
      <c r="B56" s="123"/>
      <c r="C56" s="711"/>
      <c r="D56" s="712"/>
      <c r="E56" s="713"/>
      <c r="F56" s="733"/>
      <c r="G56" s="733"/>
      <c r="H56" s="127" t="e">
        <f>"（"&amp;MID(#REF!,2,2)&amp;")"</f>
        <v>#REF!</v>
      </c>
      <c r="I56" s="481" t="e">
        <f>"（"&amp;MID(#REF!,2,2)&amp;")"</f>
        <v>#REF!</v>
      </c>
      <c r="J56" s="481" t="e">
        <f>"（"&amp;MID(#REF!,2,2)&amp;")"</f>
        <v>#REF!</v>
      </c>
      <c r="K56" s="481" t="e">
        <f>"（"&amp;MID(#REF!,2,2)&amp;")"</f>
        <v>#REF!</v>
      </c>
      <c r="L56" s="481" t="e">
        <f>"（"&amp;MID(#REF!,2,2)&amp;")"</f>
        <v>#REF!</v>
      </c>
      <c r="M56" s="481" t="e">
        <f>"（"&amp;MID(#REF!,2,2)&amp;")"</f>
        <v>#REF!</v>
      </c>
      <c r="N56" s="481" t="e">
        <f>"（"&amp;MID(#REF!,2,2)&amp;")"</f>
        <v>#REF!</v>
      </c>
      <c r="O56" s="481" t="e">
        <f>"（"&amp;MID(#REF!,2,2)&amp;")"</f>
        <v>#REF!</v>
      </c>
      <c r="P56" s="481" t="e">
        <f>"（"&amp;MID(#REF!,2,2)&amp;")"</f>
        <v>#REF!</v>
      </c>
      <c r="Q56" s="481" t="e">
        <f>"（"&amp;MID(#REF!,2,2)&amp;")"</f>
        <v>#REF!</v>
      </c>
      <c r="R56" s="481" t="e">
        <f>"（"&amp;MID(#REF!,2,2)&amp;")"</f>
        <v>#REF!</v>
      </c>
      <c r="S56" s="481" t="e">
        <f>"（"&amp;MID(#REF!,2,2)&amp;")"</f>
        <v>#REF!</v>
      </c>
      <c r="T56" s="736"/>
      <c r="U56" s="736"/>
      <c r="V56" s="123"/>
      <c r="W56" s="88"/>
      <c r="X56" s="111"/>
      <c r="Y56" s="111"/>
      <c r="Z56" s="111"/>
      <c r="AA56" s="111"/>
      <c r="AB56" s="111"/>
      <c r="AC56" s="111"/>
      <c r="AF56" s="111"/>
    </row>
    <row r="57" spans="2:32" s="130" customFormat="1" ht="13.5" customHeight="1">
      <c r="B57" s="129"/>
      <c r="C57" s="714"/>
      <c r="D57" s="715"/>
      <c r="E57" s="716"/>
      <c r="F57" s="729"/>
      <c r="G57" s="730"/>
      <c r="H57" s="146"/>
      <c r="I57" s="146"/>
      <c r="J57" s="147"/>
      <c r="K57" s="147"/>
      <c r="L57" s="147"/>
      <c r="M57" s="147"/>
      <c r="N57" s="147"/>
      <c r="O57" s="147"/>
      <c r="P57" s="147"/>
      <c r="Q57" s="147"/>
      <c r="R57" s="147"/>
      <c r="S57" s="147"/>
      <c r="T57" s="741"/>
      <c r="U57" s="737"/>
      <c r="V57" s="129"/>
      <c r="W57" s="148"/>
      <c r="X57" s="111"/>
      <c r="Y57" s="111"/>
      <c r="Z57" s="111"/>
      <c r="AA57" s="124"/>
      <c r="AB57" s="124"/>
      <c r="AC57" s="124"/>
      <c r="AF57" s="124"/>
    </row>
    <row r="58" spans="2:32" s="130" customFormat="1" ht="13.5" customHeight="1">
      <c r="B58" s="129"/>
      <c r="C58" s="717"/>
      <c r="D58" s="718"/>
      <c r="E58" s="719"/>
      <c r="F58" s="724"/>
      <c r="G58" s="726"/>
      <c r="H58" s="149"/>
      <c r="I58" s="149"/>
      <c r="J58" s="149"/>
      <c r="K58" s="149"/>
      <c r="L58" s="149"/>
      <c r="M58" s="149"/>
      <c r="N58" s="149"/>
      <c r="O58" s="149"/>
      <c r="P58" s="149"/>
      <c r="Q58" s="149"/>
      <c r="R58" s="149"/>
      <c r="S58" s="149"/>
      <c r="T58" s="742"/>
      <c r="U58" s="738"/>
      <c r="V58" s="129"/>
      <c r="W58" s="148"/>
      <c r="X58" s="111"/>
      <c r="Y58" s="111"/>
      <c r="Z58" s="111"/>
      <c r="AA58" s="124"/>
      <c r="AB58" s="124"/>
      <c r="AC58" s="124"/>
      <c r="AF58" s="124"/>
    </row>
    <row r="59" spans="2:32" s="130" customFormat="1" ht="13.5" customHeight="1">
      <c r="B59" s="129"/>
      <c r="C59" s="717"/>
      <c r="D59" s="718"/>
      <c r="E59" s="719"/>
      <c r="F59" s="723"/>
      <c r="G59" s="725"/>
      <c r="H59" s="150"/>
      <c r="I59" s="150"/>
      <c r="J59" s="151"/>
      <c r="K59" s="151"/>
      <c r="L59" s="151"/>
      <c r="M59" s="151"/>
      <c r="N59" s="151"/>
      <c r="O59" s="151"/>
      <c r="P59" s="151"/>
      <c r="Q59" s="151"/>
      <c r="R59" s="151"/>
      <c r="S59" s="151"/>
      <c r="T59" s="742"/>
      <c r="U59" s="739"/>
      <c r="V59" s="129"/>
      <c r="W59" s="148"/>
      <c r="X59" s="111"/>
      <c r="Y59" s="111"/>
      <c r="Z59" s="111"/>
      <c r="AA59" s="111"/>
      <c r="AB59" s="111"/>
      <c r="AC59" s="124"/>
      <c r="AF59" s="124"/>
    </row>
    <row r="60" spans="2:32" s="130" customFormat="1" ht="13.5" customHeight="1">
      <c r="B60" s="129"/>
      <c r="C60" s="717"/>
      <c r="D60" s="718"/>
      <c r="E60" s="719"/>
      <c r="F60" s="724"/>
      <c r="G60" s="726"/>
      <c r="H60" s="149"/>
      <c r="I60" s="149"/>
      <c r="J60" s="149"/>
      <c r="K60" s="149"/>
      <c r="L60" s="149"/>
      <c r="M60" s="149"/>
      <c r="N60" s="149"/>
      <c r="O60" s="149"/>
      <c r="P60" s="149"/>
      <c r="Q60" s="149"/>
      <c r="R60" s="149"/>
      <c r="S60" s="149"/>
      <c r="T60" s="742"/>
      <c r="U60" s="738"/>
      <c r="V60" s="129"/>
      <c r="W60" s="148"/>
      <c r="X60" s="148"/>
      <c r="Y60" s="148"/>
      <c r="Z60" s="148"/>
    </row>
    <row r="61" spans="2:32" s="130" customFormat="1" ht="13.5" customHeight="1">
      <c r="B61" s="129"/>
      <c r="C61" s="717"/>
      <c r="D61" s="718"/>
      <c r="E61" s="719"/>
      <c r="F61" s="723"/>
      <c r="G61" s="725"/>
      <c r="H61" s="150"/>
      <c r="I61" s="150"/>
      <c r="J61" s="151"/>
      <c r="K61" s="151"/>
      <c r="L61" s="151"/>
      <c r="M61" s="151"/>
      <c r="N61" s="151"/>
      <c r="O61" s="151"/>
      <c r="P61" s="151"/>
      <c r="Q61" s="151"/>
      <c r="R61" s="151"/>
      <c r="S61" s="151"/>
      <c r="T61" s="742"/>
      <c r="U61" s="739"/>
      <c r="V61" s="129"/>
      <c r="W61" s="148"/>
      <c r="X61" s="148"/>
      <c r="Y61" s="148"/>
      <c r="Z61" s="148"/>
    </row>
    <row r="62" spans="2:32" s="130" customFormat="1" ht="13.5" customHeight="1">
      <c r="B62" s="129"/>
      <c r="C62" s="720"/>
      <c r="D62" s="721"/>
      <c r="E62" s="722"/>
      <c r="F62" s="727"/>
      <c r="G62" s="728"/>
      <c r="H62" s="149"/>
      <c r="I62" s="149"/>
      <c r="J62" s="149"/>
      <c r="K62" s="149"/>
      <c r="L62" s="149"/>
      <c r="M62" s="149"/>
      <c r="N62" s="149"/>
      <c r="O62" s="149"/>
      <c r="P62" s="149"/>
      <c r="Q62" s="149"/>
      <c r="R62" s="149"/>
      <c r="S62" s="149"/>
      <c r="T62" s="742"/>
      <c r="U62" s="740"/>
      <c r="V62" s="129"/>
      <c r="W62" s="148"/>
      <c r="X62" s="148"/>
      <c r="Y62" s="148"/>
      <c r="Z62" s="148"/>
    </row>
    <row r="63" spans="2:32" s="130" customFormat="1" ht="13.5" customHeight="1">
      <c r="B63" s="129"/>
      <c r="C63" s="714"/>
      <c r="D63" s="715"/>
      <c r="E63" s="716"/>
      <c r="F63" s="729"/>
      <c r="G63" s="730"/>
      <c r="H63" s="146"/>
      <c r="I63" s="146"/>
      <c r="J63" s="147"/>
      <c r="K63" s="147"/>
      <c r="L63" s="147"/>
      <c r="M63" s="147"/>
      <c r="N63" s="147"/>
      <c r="O63" s="147"/>
      <c r="P63" s="147"/>
      <c r="Q63" s="147"/>
      <c r="R63" s="147"/>
      <c r="S63" s="147"/>
      <c r="T63" s="742"/>
      <c r="U63" s="737"/>
      <c r="V63" s="129"/>
      <c r="W63" s="148"/>
      <c r="X63" s="148"/>
      <c r="Y63" s="148"/>
      <c r="Z63" s="148"/>
    </row>
    <row r="64" spans="2:32" s="130" customFormat="1" ht="13.5" customHeight="1">
      <c r="B64" s="129"/>
      <c r="C64" s="717"/>
      <c r="D64" s="718"/>
      <c r="E64" s="719"/>
      <c r="F64" s="724"/>
      <c r="G64" s="726"/>
      <c r="H64" s="149"/>
      <c r="I64" s="149"/>
      <c r="J64" s="149"/>
      <c r="K64" s="149"/>
      <c r="L64" s="149"/>
      <c r="M64" s="149"/>
      <c r="N64" s="149"/>
      <c r="O64" s="149"/>
      <c r="P64" s="149"/>
      <c r="Q64" s="149"/>
      <c r="R64" s="149"/>
      <c r="S64" s="149"/>
      <c r="T64" s="742"/>
      <c r="U64" s="738"/>
      <c r="V64" s="129"/>
      <c r="W64" s="148"/>
      <c r="X64" s="148"/>
      <c r="Y64" s="148"/>
      <c r="Z64" s="148"/>
    </row>
    <row r="65" spans="2:32" s="130" customFormat="1" ht="13.5" customHeight="1">
      <c r="B65" s="129"/>
      <c r="C65" s="717"/>
      <c r="D65" s="718"/>
      <c r="E65" s="719"/>
      <c r="F65" s="723"/>
      <c r="G65" s="725"/>
      <c r="H65" s="150"/>
      <c r="I65" s="150"/>
      <c r="J65" s="151"/>
      <c r="K65" s="151"/>
      <c r="L65" s="151"/>
      <c r="M65" s="151"/>
      <c r="N65" s="151"/>
      <c r="O65" s="151"/>
      <c r="P65" s="151"/>
      <c r="Q65" s="151"/>
      <c r="R65" s="151"/>
      <c r="S65" s="151"/>
      <c r="T65" s="742"/>
      <c r="U65" s="739"/>
      <c r="V65" s="129"/>
      <c r="W65" s="148"/>
      <c r="X65" s="148"/>
      <c r="Y65" s="148"/>
      <c r="Z65" s="148"/>
    </row>
    <row r="66" spans="2:32" s="130" customFormat="1" ht="13.5" customHeight="1">
      <c r="B66" s="129"/>
      <c r="C66" s="717"/>
      <c r="D66" s="718"/>
      <c r="E66" s="719"/>
      <c r="F66" s="724"/>
      <c r="G66" s="726"/>
      <c r="H66" s="149"/>
      <c r="I66" s="149"/>
      <c r="J66" s="149"/>
      <c r="K66" s="149"/>
      <c r="L66" s="149"/>
      <c r="M66" s="149"/>
      <c r="N66" s="149"/>
      <c r="O66" s="149"/>
      <c r="P66" s="149"/>
      <c r="Q66" s="149"/>
      <c r="R66" s="149"/>
      <c r="S66" s="149"/>
      <c r="T66" s="742"/>
      <c r="U66" s="738"/>
      <c r="V66" s="129"/>
      <c r="W66" s="148"/>
      <c r="X66" s="148"/>
      <c r="Y66" s="148"/>
      <c r="Z66" s="148"/>
      <c r="AD66" s="148"/>
      <c r="AE66" s="148"/>
    </row>
    <row r="67" spans="2:32" s="130" customFormat="1" ht="13.5" customHeight="1">
      <c r="B67" s="129"/>
      <c r="C67" s="717"/>
      <c r="D67" s="718"/>
      <c r="E67" s="719"/>
      <c r="F67" s="723"/>
      <c r="G67" s="725"/>
      <c r="H67" s="150"/>
      <c r="I67" s="150"/>
      <c r="J67" s="151"/>
      <c r="K67" s="151"/>
      <c r="L67" s="151"/>
      <c r="M67" s="151"/>
      <c r="N67" s="151"/>
      <c r="O67" s="151"/>
      <c r="P67" s="151"/>
      <c r="Q67" s="151"/>
      <c r="R67" s="151"/>
      <c r="S67" s="151"/>
      <c r="T67" s="742"/>
      <c r="U67" s="739"/>
      <c r="V67" s="129"/>
      <c r="W67" s="148"/>
      <c r="X67" s="148"/>
      <c r="Y67" s="148"/>
      <c r="Z67" s="148"/>
      <c r="AD67" s="148"/>
      <c r="AE67" s="148"/>
    </row>
    <row r="68" spans="2:32" s="130" customFormat="1" ht="13.5" customHeight="1">
      <c r="B68" s="129"/>
      <c r="C68" s="720"/>
      <c r="D68" s="721"/>
      <c r="E68" s="722"/>
      <c r="F68" s="727"/>
      <c r="G68" s="728"/>
      <c r="H68" s="149"/>
      <c r="I68" s="149"/>
      <c r="J68" s="149"/>
      <c r="K68" s="149"/>
      <c r="L68" s="149"/>
      <c r="M68" s="149"/>
      <c r="N68" s="149"/>
      <c r="O68" s="149"/>
      <c r="P68" s="149"/>
      <c r="Q68" s="149"/>
      <c r="R68" s="149"/>
      <c r="S68" s="149"/>
      <c r="T68" s="742"/>
      <c r="U68" s="740"/>
      <c r="V68" s="129"/>
      <c r="W68" s="148"/>
      <c r="X68" s="148"/>
      <c r="Y68" s="148"/>
      <c r="Z68" s="148"/>
      <c r="AD68" s="148"/>
      <c r="AE68" s="148"/>
    </row>
    <row r="69" spans="2:32" s="130" customFormat="1" ht="13.5" customHeight="1">
      <c r="B69" s="129"/>
      <c r="C69" s="714"/>
      <c r="D69" s="715"/>
      <c r="E69" s="716"/>
      <c r="F69" s="729"/>
      <c r="G69" s="730"/>
      <c r="H69" s="146"/>
      <c r="I69" s="146"/>
      <c r="J69" s="147"/>
      <c r="K69" s="147"/>
      <c r="L69" s="147"/>
      <c r="M69" s="147"/>
      <c r="N69" s="147"/>
      <c r="O69" s="147"/>
      <c r="P69" s="147"/>
      <c r="Q69" s="147"/>
      <c r="R69" s="147"/>
      <c r="S69" s="147"/>
      <c r="T69" s="742"/>
      <c r="U69" s="737"/>
      <c r="V69" s="129"/>
      <c r="W69" s="148"/>
      <c r="X69" s="148"/>
      <c r="Y69" s="148"/>
      <c r="Z69" s="148"/>
      <c r="AA69" s="148"/>
      <c r="AB69" s="148"/>
      <c r="AC69" s="148"/>
      <c r="AD69" s="148"/>
      <c r="AE69" s="148"/>
      <c r="AF69" s="148"/>
    </row>
    <row r="70" spans="2:32" s="130" customFormat="1" ht="13.5" customHeight="1">
      <c r="B70" s="129"/>
      <c r="C70" s="717"/>
      <c r="D70" s="718"/>
      <c r="E70" s="719"/>
      <c r="F70" s="724"/>
      <c r="G70" s="726"/>
      <c r="H70" s="149"/>
      <c r="I70" s="149"/>
      <c r="J70" s="149"/>
      <c r="K70" s="149"/>
      <c r="L70" s="149"/>
      <c r="M70" s="149"/>
      <c r="N70" s="149"/>
      <c r="O70" s="149"/>
      <c r="P70" s="149"/>
      <c r="Q70" s="149"/>
      <c r="R70" s="149"/>
      <c r="S70" s="149"/>
      <c r="T70" s="742"/>
      <c r="U70" s="738"/>
      <c r="V70" s="129"/>
      <c r="W70" s="148"/>
      <c r="X70" s="148"/>
      <c r="Y70" s="148"/>
      <c r="Z70" s="148"/>
      <c r="AA70" s="148"/>
      <c r="AB70" s="148"/>
      <c r="AC70" s="148"/>
      <c r="AD70" s="148"/>
      <c r="AE70" s="148"/>
      <c r="AF70" s="148"/>
    </row>
    <row r="71" spans="2:32" s="130" customFormat="1" ht="13.5" customHeight="1">
      <c r="B71" s="129"/>
      <c r="C71" s="717"/>
      <c r="D71" s="718"/>
      <c r="E71" s="719"/>
      <c r="F71" s="723"/>
      <c r="G71" s="725"/>
      <c r="H71" s="150"/>
      <c r="I71" s="150"/>
      <c r="J71" s="151"/>
      <c r="K71" s="151"/>
      <c r="L71" s="151"/>
      <c r="M71" s="151"/>
      <c r="N71" s="151"/>
      <c r="O71" s="151"/>
      <c r="P71" s="151"/>
      <c r="Q71" s="151"/>
      <c r="R71" s="151"/>
      <c r="S71" s="151"/>
      <c r="T71" s="742"/>
      <c r="U71" s="739"/>
      <c r="V71" s="129"/>
      <c r="W71" s="148"/>
      <c r="X71" s="148"/>
      <c r="Y71" s="148"/>
      <c r="Z71" s="148"/>
      <c r="AA71" s="148"/>
      <c r="AB71" s="148"/>
      <c r="AC71" s="148"/>
      <c r="AD71" s="148"/>
      <c r="AE71" s="148"/>
      <c r="AF71" s="148"/>
    </row>
    <row r="72" spans="2:32" s="130" customFormat="1" ht="13.5" customHeight="1">
      <c r="B72" s="129"/>
      <c r="C72" s="717"/>
      <c r="D72" s="718"/>
      <c r="E72" s="719"/>
      <c r="F72" s="724"/>
      <c r="G72" s="726"/>
      <c r="H72" s="149"/>
      <c r="I72" s="149"/>
      <c r="J72" s="149"/>
      <c r="K72" s="149"/>
      <c r="L72" s="149"/>
      <c r="M72" s="149"/>
      <c r="N72" s="149"/>
      <c r="O72" s="149"/>
      <c r="P72" s="149"/>
      <c r="Q72" s="149"/>
      <c r="R72" s="149"/>
      <c r="S72" s="149"/>
      <c r="T72" s="742"/>
      <c r="U72" s="738"/>
      <c r="V72" s="129"/>
      <c r="W72" s="148"/>
      <c r="X72" s="148"/>
      <c r="Y72" s="148"/>
      <c r="Z72" s="148"/>
      <c r="AA72" s="148"/>
      <c r="AB72" s="148"/>
      <c r="AC72" s="148"/>
      <c r="AD72" s="148"/>
      <c r="AE72" s="148"/>
      <c r="AF72" s="148"/>
    </row>
    <row r="73" spans="2:32" s="130" customFormat="1" ht="13.5" customHeight="1">
      <c r="B73" s="129"/>
      <c r="C73" s="717"/>
      <c r="D73" s="718"/>
      <c r="E73" s="719"/>
      <c r="F73" s="723"/>
      <c r="G73" s="725"/>
      <c r="H73" s="150"/>
      <c r="I73" s="150"/>
      <c r="J73" s="151"/>
      <c r="K73" s="151"/>
      <c r="L73" s="151"/>
      <c r="M73" s="151"/>
      <c r="N73" s="151"/>
      <c r="O73" s="151"/>
      <c r="P73" s="151"/>
      <c r="Q73" s="151"/>
      <c r="R73" s="151"/>
      <c r="S73" s="151"/>
      <c r="T73" s="742"/>
      <c r="U73" s="739"/>
      <c r="V73" s="129"/>
      <c r="W73" s="148"/>
      <c r="X73" s="148"/>
      <c r="Y73" s="148"/>
      <c r="Z73" s="148"/>
      <c r="AA73" s="148"/>
      <c r="AB73" s="148"/>
      <c r="AC73" s="148"/>
      <c r="AD73" s="148"/>
      <c r="AE73" s="148"/>
      <c r="AF73" s="148"/>
    </row>
    <row r="74" spans="2:32" s="130" customFormat="1" ht="13.5" customHeight="1">
      <c r="B74" s="129"/>
      <c r="C74" s="720"/>
      <c r="D74" s="721"/>
      <c r="E74" s="722"/>
      <c r="F74" s="727"/>
      <c r="G74" s="728"/>
      <c r="H74" s="149"/>
      <c r="I74" s="149"/>
      <c r="J74" s="149"/>
      <c r="K74" s="149"/>
      <c r="L74" s="149"/>
      <c r="M74" s="149"/>
      <c r="N74" s="149"/>
      <c r="O74" s="149"/>
      <c r="P74" s="149"/>
      <c r="Q74" s="149"/>
      <c r="R74" s="149"/>
      <c r="S74" s="149"/>
      <c r="T74" s="742"/>
      <c r="U74" s="740"/>
      <c r="V74" s="129"/>
      <c r="W74" s="148"/>
      <c r="X74" s="148"/>
      <c r="Y74" s="148"/>
      <c r="Z74" s="148"/>
      <c r="AA74" s="148"/>
      <c r="AB74" s="148"/>
      <c r="AC74" s="148"/>
      <c r="AD74" s="148"/>
      <c r="AE74" s="148"/>
      <c r="AF74" s="148"/>
    </row>
    <row r="75" spans="2:32" s="130" customFormat="1" ht="13.5" customHeight="1">
      <c r="B75" s="129"/>
      <c r="C75" s="714"/>
      <c r="D75" s="715"/>
      <c r="E75" s="716"/>
      <c r="F75" s="729"/>
      <c r="G75" s="730"/>
      <c r="H75" s="146"/>
      <c r="I75" s="146"/>
      <c r="J75" s="147"/>
      <c r="K75" s="147"/>
      <c r="L75" s="147"/>
      <c r="M75" s="147"/>
      <c r="N75" s="147"/>
      <c r="O75" s="147"/>
      <c r="P75" s="147"/>
      <c r="Q75" s="147"/>
      <c r="R75" s="147"/>
      <c r="S75" s="147"/>
      <c r="T75" s="742"/>
      <c r="U75" s="737"/>
      <c r="V75" s="129"/>
      <c r="W75" s="148"/>
      <c r="X75" s="148"/>
      <c r="Y75" s="148"/>
      <c r="Z75" s="148"/>
      <c r="AA75" s="148"/>
      <c r="AB75" s="148"/>
      <c r="AC75" s="148"/>
      <c r="AD75" s="148"/>
      <c r="AE75" s="148"/>
      <c r="AF75" s="148"/>
    </row>
    <row r="76" spans="2:32" s="130" customFormat="1" ht="13.5" customHeight="1">
      <c r="B76" s="129"/>
      <c r="C76" s="717"/>
      <c r="D76" s="718"/>
      <c r="E76" s="719"/>
      <c r="F76" s="724"/>
      <c r="G76" s="726"/>
      <c r="H76" s="149"/>
      <c r="I76" s="149"/>
      <c r="J76" s="149"/>
      <c r="K76" s="149"/>
      <c r="L76" s="149"/>
      <c r="M76" s="149"/>
      <c r="N76" s="149"/>
      <c r="O76" s="149"/>
      <c r="P76" s="149"/>
      <c r="Q76" s="149"/>
      <c r="R76" s="149"/>
      <c r="S76" s="149"/>
      <c r="T76" s="742"/>
      <c r="U76" s="738"/>
      <c r="V76" s="129"/>
      <c r="W76" s="148"/>
      <c r="X76" s="148"/>
      <c r="Y76" s="148"/>
      <c r="Z76" s="148"/>
      <c r="AA76" s="148"/>
      <c r="AB76" s="148"/>
      <c r="AC76" s="148"/>
      <c r="AD76" s="148"/>
      <c r="AE76" s="148"/>
      <c r="AF76" s="148"/>
    </row>
    <row r="77" spans="2:32" s="130" customFormat="1" ht="13.5" customHeight="1">
      <c r="B77" s="129"/>
      <c r="C77" s="717"/>
      <c r="D77" s="718"/>
      <c r="E77" s="719"/>
      <c r="F77" s="723"/>
      <c r="G77" s="725"/>
      <c r="H77" s="150"/>
      <c r="I77" s="150"/>
      <c r="J77" s="151"/>
      <c r="K77" s="151"/>
      <c r="L77" s="151"/>
      <c r="M77" s="151"/>
      <c r="N77" s="151"/>
      <c r="O77" s="151"/>
      <c r="P77" s="151"/>
      <c r="Q77" s="151"/>
      <c r="R77" s="151"/>
      <c r="S77" s="151"/>
      <c r="T77" s="742"/>
      <c r="U77" s="739"/>
      <c r="V77" s="129"/>
      <c r="W77" s="148"/>
      <c r="X77" s="148"/>
      <c r="Y77" s="148"/>
      <c r="Z77" s="148"/>
      <c r="AA77" s="148"/>
      <c r="AB77" s="148"/>
      <c r="AC77" s="148"/>
      <c r="AD77" s="148"/>
      <c r="AE77" s="148"/>
      <c r="AF77" s="148"/>
    </row>
    <row r="78" spans="2:32" s="130" customFormat="1" ht="13.5" customHeight="1">
      <c r="B78" s="129"/>
      <c r="C78" s="717"/>
      <c r="D78" s="718"/>
      <c r="E78" s="719"/>
      <c r="F78" s="724"/>
      <c r="G78" s="726"/>
      <c r="H78" s="149"/>
      <c r="I78" s="149"/>
      <c r="J78" s="149"/>
      <c r="K78" s="149"/>
      <c r="L78" s="149"/>
      <c r="M78" s="149"/>
      <c r="N78" s="149"/>
      <c r="O78" s="149"/>
      <c r="P78" s="149"/>
      <c r="Q78" s="149"/>
      <c r="R78" s="149"/>
      <c r="S78" s="149"/>
      <c r="T78" s="742"/>
      <c r="U78" s="738"/>
      <c r="V78" s="129"/>
      <c r="W78" s="148"/>
      <c r="X78" s="148"/>
      <c r="Y78" s="148"/>
      <c r="Z78" s="148"/>
      <c r="AA78" s="148"/>
      <c r="AB78" s="148"/>
      <c r="AC78" s="148"/>
      <c r="AD78" s="148"/>
      <c r="AE78" s="148"/>
      <c r="AF78" s="148"/>
    </row>
    <row r="79" spans="2:32" s="130" customFormat="1" ht="13.5" customHeight="1">
      <c r="B79" s="129"/>
      <c r="C79" s="717"/>
      <c r="D79" s="718"/>
      <c r="E79" s="719"/>
      <c r="F79" s="723"/>
      <c r="G79" s="725"/>
      <c r="H79" s="150"/>
      <c r="I79" s="150"/>
      <c r="J79" s="151"/>
      <c r="K79" s="151"/>
      <c r="L79" s="151"/>
      <c r="M79" s="151"/>
      <c r="N79" s="151"/>
      <c r="O79" s="151"/>
      <c r="P79" s="151"/>
      <c r="Q79" s="151"/>
      <c r="R79" s="151"/>
      <c r="S79" s="151"/>
      <c r="T79" s="742"/>
      <c r="U79" s="739"/>
      <c r="V79" s="129"/>
      <c r="W79" s="148"/>
      <c r="X79" s="148"/>
      <c r="Y79" s="148"/>
      <c r="Z79" s="148"/>
      <c r="AA79" s="148"/>
      <c r="AB79" s="148"/>
      <c r="AC79" s="148"/>
      <c r="AD79" s="148"/>
      <c r="AE79" s="148"/>
      <c r="AF79" s="148"/>
    </row>
    <row r="80" spans="2:32" s="130" customFormat="1" ht="13.5" customHeight="1">
      <c r="B80" s="129"/>
      <c r="C80" s="720"/>
      <c r="D80" s="721"/>
      <c r="E80" s="722"/>
      <c r="F80" s="727"/>
      <c r="G80" s="728"/>
      <c r="H80" s="149"/>
      <c r="I80" s="149"/>
      <c r="J80" s="149"/>
      <c r="K80" s="149"/>
      <c r="L80" s="149"/>
      <c r="M80" s="149"/>
      <c r="N80" s="149"/>
      <c r="O80" s="149"/>
      <c r="P80" s="149"/>
      <c r="Q80" s="149"/>
      <c r="R80" s="149"/>
      <c r="S80" s="149"/>
      <c r="T80" s="742"/>
      <c r="U80" s="740"/>
      <c r="V80" s="129"/>
      <c r="W80" s="148"/>
      <c r="X80" s="148"/>
      <c r="Y80" s="148"/>
      <c r="Z80" s="148"/>
      <c r="AA80" s="148"/>
      <c r="AB80" s="148"/>
      <c r="AC80" s="148"/>
      <c r="AD80" s="148"/>
      <c r="AE80" s="148"/>
      <c r="AF80" s="148"/>
    </row>
    <row r="81" spans="2:32" s="130" customFormat="1" ht="13.5" customHeight="1">
      <c r="B81" s="129"/>
      <c r="C81" s="714"/>
      <c r="D81" s="715"/>
      <c r="E81" s="716"/>
      <c r="F81" s="729"/>
      <c r="G81" s="730"/>
      <c r="H81" s="146"/>
      <c r="I81" s="146"/>
      <c r="J81" s="147"/>
      <c r="K81" s="147"/>
      <c r="L81" s="147"/>
      <c r="M81" s="147"/>
      <c r="N81" s="147"/>
      <c r="O81" s="147"/>
      <c r="P81" s="147"/>
      <c r="Q81" s="147"/>
      <c r="R81" s="147"/>
      <c r="S81" s="147"/>
      <c r="T81" s="742"/>
      <c r="U81" s="737"/>
      <c r="V81" s="129"/>
      <c r="W81" s="148"/>
      <c r="X81" s="148"/>
      <c r="Y81" s="148"/>
      <c r="Z81" s="148"/>
      <c r="AA81" s="148"/>
      <c r="AB81" s="148"/>
      <c r="AC81" s="148"/>
      <c r="AD81" s="148"/>
      <c r="AE81" s="148"/>
      <c r="AF81" s="148"/>
    </row>
    <row r="82" spans="2:32" s="130" customFormat="1" ht="13.5" customHeight="1">
      <c r="B82" s="129"/>
      <c r="C82" s="717"/>
      <c r="D82" s="718"/>
      <c r="E82" s="719"/>
      <c r="F82" s="724"/>
      <c r="G82" s="726"/>
      <c r="H82" s="149"/>
      <c r="I82" s="149"/>
      <c r="J82" s="149"/>
      <c r="K82" s="149"/>
      <c r="L82" s="149"/>
      <c r="M82" s="149"/>
      <c r="N82" s="149"/>
      <c r="O82" s="149"/>
      <c r="P82" s="149"/>
      <c r="Q82" s="149"/>
      <c r="R82" s="149"/>
      <c r="S82" s="149"/>
      <c r="T82" s="742"/>
      <c r="U82" s="738"/>
      <c r="V82" s="129"/>
      <c r="W82" s="148"/>
      <c r="X82" s="148"/>
      <c r="Y82" s="148"/>
      <c r="Z82" s="148"/>
      <c r="AA82" s="148"/>
      <c r="AB82" s="148"/>
      <c r="AC82" s="148"/>
      <c r="AD82" s="148"/>
      <c r="AE82" s="148"/>
      <c r="AF82" s="148"/>
    </row>
    <row r="83" spans="2:32" s="130" customFormat="1" ht="13.5" customHeight="1">
      <c r="B83" s="129"/>
      <c r="C83" s="717"/>
      <c r="D83" s="718"/>
      <c r="E83" s="719"/>
      <c r="F83" s="723"/>
      <c r="G83" s="725"/>
      <c r="H83" s="150"/>
      <c r="I83" s="150"/>
      <c r="J83" s="151"/>
      <c r="K83" s="151"/>
      <c r="L83" s="151"/>
      <c r="M83" s="151"/>
      <c r="N83" s="151"/>
      <c r="O83" s="151"/>
      <c r="P83" s="151"/>
      <c r="Q83" s="151"/>
      <c r="R83" s="151"/>
      <c r="S83" s="151"/>
      <c r="T83" s="742"/>
      <c r="U83" s="739"/>
      <c r="V83" s="129"/>
      <c r="W83" s="148"/>
      <c r="X83" s="148"/>
      <c r="Y83" s="148"/>
      <c r="Z83" s="148"/>
      <c r="AA83" s="148"/>
      <c r="AB83" s="148"/>
      <c r="AC83" s="148"/>
      <c r="AD83" s="148"/>
      <c r="AE83" s="148"/>
      <c r="AF83" s="148"/>
    </row>
    <row r="84" spans="2:32" s="130" customFormat="1" ht="13.5" customHeight="1">
      <c r="B84" s="129"/>
      <c r="C84" s="717"/>
      <c r="D84" s="718"/>
      <c r="E84" s="719"/>
      <c r="F84" s="724"/>
      <c r="G84" s="726"/>
      <c r="H84" s="149"/>
      <c r="I84" s="149"/>
      <c r="J84" s="149"/>
      <c r="K84" s="149"/>
      <c r="L84" s="149"/>
      <c r="M84" s="149"/>
      <c r="N84" s="149"/>
      <c r="O84" s="149"/>
      <c r="P84" s="149"/>
      <c r="Q84" s="149"/>
      <c r="R84" s="149"/>
      <c r="S84" s="149"/>
      <c r="T84" s="742"/>
      <c r="U84" s="738"/>
      <c r="V84" s="129"/>
      <c r="W84" s="148"/>
      <c r="X84" s="148"/>
      <c r="Y84" s="148"/>
      <c r="Z84" s="148"/>
      <c r="AA84" s="148"/>
      <c r="AB84" s="148"/>
      <c r="AC84" s="148"/>
      <c r="AD84" s="148"/>
      <c r="AE84" s="148"/>
      <c r="AF84" s="148"/>
    </row>
    <row r="85" spans="2:32" s="130" customFormat="1" ht="13.5" customHeight="1">
      <c r="B85" s="129"/>
      <c r="C85" s="717"/>
      <c r="D85" s="718"/>
      <c r="E85" s="719"/>
      <c r="F85" s="723"/>
      <c r="G85" s="725"/>
      <c r="H85" s="150"/>
      <c r="I85" s="150"/>
      <c r="J85" s="151"/>
      <c r="K85" s="151"/>
      <c r="L85" s="151"/>
      <c r="M85" s="151"/>
      <c r="N85" s="151"/>
      <c r="O85" s="151"/>
      <c r="P85" s="151"/>
      <c r="Q85" s="151"/>
      <c r="R85" s="151"/>
      <c r="S85" s="151"/>
      <c r="T85" s="742"/>
      <c r="U85" s="739"/>
      <c r="V85" s="129"/>
      <c r="W85" s="148"/>
      <c r="X85" s="148"/>
      <c r="Y85" s="148"/>
      <c r="Z85" s="148"/>
      <c r="AA85" s="148"/>
      <c r="AB85" s="148"/>
      <c r="AC85" s="148"/>
      <c r="AD85" s="148"/>
      <c r="AE85" s="148"/>
      <c r="AF85" s="148"/>
    </row>
    <row r="86" spans="2:32" s="130" customFormat="1" ht="13.5" customHeight="1">
      <c r="B86" s="129"/>
      <c r="C86" s="720"/>
      <c r="D86" s="721"/>
      <c r="E86" s="722"/>
      <c r="F86" s="727"/>
      <c r="G86" s="728"/>
      <c r="H86" s="152"/>
      <c r="I86" s="152"/>
      <c r="J86" s="152"/>
      <c r="K86" s="152"/>
      <c r="L86" s="152"/>
      <c r="M86" s="152"/>
      <c r="N86" s="152"/>
      <c r="O86" s="152"/>
      <c r="P86" s="152"/>
      <c r="Q86" s="152"/>
      <c r="R86" s="152"/>
      <c r="S86" s="152"/>
      <c r="T86" s="742"/>
      <c r="U86" s="740"/>
      <c r="V86" s="129"/>
      <c r="W86" s="148"/>
      <c r="X86" s="148"/>
      <c r="Y86" s="148"/>
      <c r="Z86" s="148"/>
      <c r="AA86" s="148"/>
      <c r="AB86" s="148"/>
      <c r="AC86" s="148"/>
      <c r="AD86" s="148"/>
      <c r="AE86" s="148"/>
      <c r="AF86" s="148"/>
    </row>
    <row r="87" spans="2:32" ht="13.5" customHeight="1">
      <c r="B87" s="108"/>
      <c r="C87" s="743" t="s">
        <v>86</v>
      </c>
      <c r="D87" s="746" t="s">
        <v>220</v>
      </c>
      <c r="E87" s="747"/>
      <c r="F87" s="747"/>
      <c r="G87" s="748"/>
      <c r="H87" s="153"/>
      <c r="I87" s="153"/>
      <c r="J87" s="153"/>
      <c r="K87" s="153"/>
      <c r="L87" s="153"/>
      <c r="M87" s="153"/>
      <c r="N87" s="153"/>
      <c r="O87" s="153"/>
      <c r="P87" s="153"/>
      <c r="Q87" s="153"/>
      <c r="R87" s="153"/>
      <c r="S87" s="153"/>
      <c r="T87" s="749"/>
      <c r="U87" s="749"/>
      <c r="V87" s="108"/>
      <c r="X87" s="148"/>
      <c r="Y87" s="148"/>
      <c r="Z87" s="148"/>
      <c r="AA87" s="148"/>
      <c r="AB87" s="148"/>
      <c r="AC87" s="148"/>
      <c r="AF87" s="148"/>
    </row>
    <row r="88" spans="2:32" ht="13.5" customHeight="1">
      <c r="B88" s="108"/>
      <c r="C88" s="744"/>
      <c r="D88" s="746" t="s">
        <v>221</v>
      </c>
      <c r="E88" s="747"/>
      <c r="F88" s="747"/>
      <c r="G88" s="748"/>
      <c r="H88" s="154"/>
      <c r="I88" s="154"/>
      <c r="J88" s="154"/>
      <c r="K88" s="154"/>
      <c r="L88" s="154"/>
      <c r="M88" s="154"/>
      <c r="N88" s="154"/>
      <c r="O88" s="154"/>
      <c r="P88" s="154"/>
      <c r="Q88" s="154"/>
      <c r="R88" s="154"/>
      <c r="S88" s="154"/>
      <c r="T88" s="750"/>
      <c r="U88" s="750"/>
      <c r="V88" s="108"/>
      <c r="X88" s="148"/>
      <c r="Y88" s="148"/>
      <c r="Z88" s="148"/>
      <c r="AA88" s="148"/>
      <c r="AB88" s="148"/>
      <c r="AC88" s="148"/>
      <c r="AF88" s="148"/>
    </row>
    <row r="89" spans="2:32" ht="13.5" customHeight="1">
      <c r="B89" s="108"/>
      <c r="C89" s="744"/>
      <c r="D89" s="746" t="s">
        <v>222</v>
      </c>
      <c r="E89" s="747"/>
      <c r="F89" s="748"/>
      <c r="G89" s="155" t="s">
        <v>79</v>
      </c>
      <c r="H89" s="156" t="str">
        <f>IF(COUNT(H87)=0,"",ROUND(SUM(H87:H88),#REF!))</f>
        <v/>
      </c>
      <c r="I89" s="156" t="str">
        <f>IF(COUNT(I87)=0,"",ROUND(SUM(I87:I88),#REF!))</f>
        <v/>
      </c>
      <c r="J89" s="156" t="str">
        <f>IF(COUNT(J87)=0,"",ROUND(SUM(J87:J88),#REF!))</f>
        <v/>
      </c>
      <c r="K89" s="156" t="str">
        <f>IF(COUNT(K87)=0,"",ROUND(SUM(K87:K88),#REF!))</f>
        <v/>
      </c>
      <c r="L89" s="156" t="str">
        <f>IF(COUNT(L87)=0,"",ROUND(SUM(L87:L88),#REF!))</f>
        <v/>
      </c>
      <c r="M89" s="156" t="str">
        <f>IF(COUNT(M87)=0,"",ROUND(SUM(M87:M88),#REF!))</f>
        <v/>
      </c>
      <c r="N89" s="156" t="str">
        <f>IF(COUNT(N87)=0,"",ROUND(SUM(N87:N88),#REF!))</f>
        <v/>
      </c>
      <c r="O89" s="156" t="str">
        <f>IF(COUNT(O87)=0,"",ROUND(SUM(O87:O88),#REF!))</f>
        <v/>
      </c>
      <c r="P89" s="156" t="str">
        <f>IF(COUNT(P87)=0,"",ROUND(SUM(P87:P88),#REF!))</f>
        <v/>
      </c>
      <c r="Q89" s="156" t="str">
        <f>IF(COUNT(Q87)=0,"",ROUND(SUM(Q87:Q88),#REF!))</f>
        <v/>
      </c>
      <c r="R89" s="156" t="str">
        <f>IF(COUNT(R87)=0,"",ROUND(SUM(R87:R88),#REF!))</f>
        <v/>
      </c>
      <c r="S89" s="156" t="str">
        <f>IF(COUNT(S87)=0,"",ROUND(SUM(S87:S88),#REF!))</f>
        <v/>
      </c>
      <c r="T89" s="751"/>
      <c r="U89" s="750"/>
      <c r="V89" s="108"/>
      <c r="W89" s="120"/>
      <c r="X89" s="148"/>
      <c r="Y89" s="148"/>
      <c r="Z89" s="148"/>
      <c r="AA89" s="148"/>
      <c r="AB89" s="148"/>
      <c r="AC89" s="148"/>
      <c r="AF89" s="148"/>
    </row>
    <row r="90" spans="2:32" ht="13.5" customHeight="1">
      <c r="B90" s="108"/>
      <c r="C90" s="745"/>
      <c r="D90" s="752" t="s">
        <v>249</v>
      </c>
      <c r="E90" s="753"/>
      <c r="F90" s="754"/>
      <c r="G90" s="233" t="s">
        <v>79</v>
      </c>
      <c r="H90" s="154"/>
      <c r="I90" s="154"/>
      <c r="J90" s="154"/>
      <c r="K90" s="154"/>
      <c r="L90" s="154"/>
      <c r="M90" s="154"/>
      <c r="N90" s="154"/>
      <c r="O90" s="154"/>
      <c r="P90" s="154"/>
      <c r="Q90" s="154"/>
      <c r="R90" s="154"/>
      <c r="S90" s="154"/>
      <c r="T90" s="203" t="str">
        <f>IF(COUNT(H90:S90)=0,"",SUMPRODUCT(ROUND(H90:S90,#REF!)))</f>
        <v/>
      </c>
      <c r="U90" s="751"/>
      <c r="V90" s="108"/>
    </row>
    <row r="91" spans="2:32" s="134" customFormat="1" ht="13.5" customHeight="1">
      <c r="B91" s="131"/>
      <c r="C91" s="132" t="s">
        <v>70</v>
      </c>
      <c r="D91" s="132"/>
      <c r="E91" s="132"/>
      <c r="F91" s="132"/>
      <c r="G91" s="132"/>
      <c r="H91" s="132"/>
      <c r="I91" s="132"/>
      <c r="J91" s="132"/>
      <c r="K91" s="132"/>
      <c r="L91" s="132"/>
      <c r="M91" s="132"/>
      <c r="N91" s="132"/>
      <c r="O91" s="132"/>
      <c r="P91" s="132"/>
      <c r="Q91" s="132"/>
      <c r="R91" s="132"/>
      <c r="S91" s="132"/>
      <c r="T91" s="132"/>
      <c r="U91" s="133"/>
      <c r="V91" s="131"/>
      <c r="W91" s="111"/>
      <c r="X91" s="111"/>
      <c r="Y91" s="111"/>
      <c r="Z91" s="111"/>
      <c r="AA91" s="111"/>
      <c r="AB91" s="111"/>
      <c r="AC91" s="111"/>
      <c r="AD91" s="111"/>
      <c r="AE91" s="111"/>
      <c r="AF91" s="111"/>
    </row>
    <row r="92" spans="2:32" s="134" customFormat="1" ht="13.5" customHeight="1">
      <c r="B92" s="131"/>
      <c r="C92" s="135"/>
      <c r="D92" s="135"/>
      <c r="E92" s="135"/>
      <c r="F92" s="135"/>
      <c r="G92" s="135"/>
      <c r="H92" s="135"/>
      <c r="I92" s="135"/>
      <c r="J92" s="135"/>
      <c r="K92" s="135"/>
      <c r="L92" s="135"/>
      <c r="M92" s="135"/>
      <c r="N92" s="135"/>
      <c r="O92" s="135"/>
      <c r="P92" s="135"/>
      <c r="Q92" s="135"/>
      <c r="R92" s="135"/>
      <c r="S92" s="135"/>
      <c r="T92" s="135"/>
      <c r="U92" s="136"/>
      <c r="V92" s="131"/>
      <c r="W92" s="163"/>
      <c r="X92" s="111"/>
      <c r="Y92" s="111"/>
      <c r="Z92" s="111"/>
      <c r="AA92" s="111"/>
      <c r="AB92" s="111"/>
      <c r="AC92" s="111"/>
      <c r="AD92" s="111"/>
      <c r="AE92" s="111"/>
      <c r="AF92" s="111"/>
    </row>
    <row r="93" spans="2:32" s="134" customFormat="1" ht="13.5" customHeight="1">
      <c r="B93" s="131"/>
      <c r="C93" s="135"/>
      <c r="D93" s="135"/>
      <c r="E93" s="135"/>
      <c r="F93" s="135"/>
      <c r="G93" s="135"/>
      <c r="H93" s="135"/>
      <c r="I93" s="135"/>
      <c r="J93" s="135"/>
      <c r="K93" s="135"/>
      <c r="L93" s="135"/>
      <c r="M93" s="135"/>
      <c r="N93" s="135"/>
      <c r="O93" s="135"/>
      <c r="P93" s="135"/>
      <c r="Q93" s="135"/>
      <c r="R93" s="135"/>
      <c r="S93" s="135"/>
      <c r="T93" s="135"/>
      <c r="U93" s="136"/>
      <c r="V93" s="131"/>
      <c r="W93" s="163"/>
      <c r="X93" s="111"/>
      <c r="Y93" s="111"/>
      <c r="Z93" s="111"/>
      <c r="AA93" s="111"/>
      <c r="AB93" s="111"/>
      <c r="AC93" s="111"/>
      <c r="AD93" s="111"/>
      <c r="AE93" s="111"/>
      <c r="AF93" s="111"/>
    </row>
    <row r="94" spans="2:32" s="134" customFormat="1" ht="13.5" customHeight="1">
      <c r="B94" s="131"/>
      <c r="C94" s="135"/>
      <c r="D94" s="135"/>
      <c r="E94" s="135"/>
      <c r="F94" s="135"/>
      <c r="G94" s="135"/>
      <c r="H94" s="135"/>
      <c r="I94" s="135"/>
      <c r="J94" s="135"/>
      <c r="K94" s="135"/>
      <c r="L94" s="135"/>
      <c r="M94" s="135"/>
      <c r="N94" s="135"/>
      <c r="O94" s="135"/>
      <c r="P94" s="135"/>
      <c r="Q94" s="135"/>
      <c r="R94" s="135"/>
      <c r="S94" s="135"/>
      <c r="T94" s="135"/>
      <c r="U94" s="136"/>
      <c r="V94" s="131"/>
      <c r="W94" s="163"/>
      <c r="X94" s="111"/>
      <c r="Y94" s="111"/>
      <c r="Z94" s="111"/>
      <c r="AA94" s="111"/>
      <c r="AB94" s="111"/>
      <c r="AC94" s="111"/>
      <c r="AD94" s="111"/>
      <c r="AE94" s="111"/>
      <c r="AF94" s="111"/>
    </row>
    <row r="95" spans="2:32" s="134" customFormat="1" ht="13.5" customHeight="1">
      <c r="B95" s="131"/>
      <c r="C95" s="135"/>
      <c r="D95" s="135"/>
      <c r="E95" s="135"/>
      <c r="F95" s="135"/>
      <c r="G95" s="135"/>
      <c r="H95" s="135"/>
      <c r="I95" s="135"/>
      <c r="J95" s="135"/>
      <c r="K95" s="135"/>
      <c r="L95" s="135"/>
      <c r="M95" s="135"/>
      <c r="N95" s="135"/>
      <c r="O95" s="135"/>
      <c r="P95" s="135"/>
      <c r="Q95" s="135"/>
      <c r="R95" s="135"/>
      <c r="S95" s="135"/>
      <c r="T95" s="135"/>
      <c r="U95" s="136"/>
      <c r="V95" s="131"/>
      <c r="W95" s="163"/>
      <c r="X95" s="111"/>
      <c r="Y95" s="111"/>
      <c r="Z95" s="111"/>
      <c r="AA95" s="111"/>
      <c r="AB95" s="111"/>
      <c r="AC95" s="111"/>
      <c r="AD95" s="163"/>
      <c r="AE95" s="163"/>
      <c r="AF95" s="111"/>
    </row>
    <row r="96" spans="2:32" s="134" customFormat="1" ht="13.5" customHeight="1">
      <c r="B96" s="131"/>
      <c r="C96" s="135"/>
      <c r="D96" s="135"/>
      <c r="E96" s="135"/>
      <c r="F96" s="135"/>
      <c r="G96" s="135"/>
      <c r="H96" s="135"/>
      <c r="I96" s="135"/>
      <c r="J96" s="135"/>
      <c r="K96" s="135"/>
      <c r="L96" s="135"/>
      <c r="M96" s="135"/>
      <c r="N96" s="135"/>
      <c r="O96" s="135"/>
      <c r="P96" s="135"/>
      <c r="Q96" s="135"/>
      <c r="R96" s="135"/>
      <c r="S96" s="135"/>
      <c r="T96" s="135"/>
      <c r="U96" s="136"/>
      <c r="V96" s="131"/>
      <c r="W96" s="163"/>
      <c r="X96" s="111"/>
      <c r="Y96" s="111"/>
      <c r="Z96" s="111"/>
      <c r="AA96" s="111"/>
      <c r="AB96" s="111"/>
      <c r="AC96" s="111"/>
      <c r="AD96" s="163"/>
      <c r="AE96" s="163"/>
      <c r="AF96" s="111"/>
    </row>
    <row r="97" spans="2:32" s="134" customFormat="1" ht="13.5" customHeight="1">
      <c r="B97" s="131"/>
      <c r="C97" s="135"/>
      <c r="D97" s="135"/>
      <c r="E97" s="135"/>
      <c r="F97" s="135"/>
      <c r="G97" s="135"/>
      <c r="H97" s="135"/>
      <c r="I97" s="135"/>
      <c r="J97" s="135"/>
      <c r="K97" s="135"/>
      <c r="L97" s="135"/>
      <c r="M97" s="135"/>
      <c r="N97" s="135"/>
      <c r="O97" s="135"/>
      <c r="P97" s="135"/>
      <c r="Q97" s="135"/>
      <c r="R97" s="135"/>
      <c r="S97" s="135"/>
      <c r="T97" s="135"/>
      <c r="U97" s="136"/>
      <c r="V97" s="131"/>
      <c r="W97" s="163"/>
      <c r="X97" s="111"/>
      <c r="Y97" s="111"/>
      <c r="Z97" s="111"/>
      <c r="AA97" s="111"/>
      <c r="AB97" s="111"/>
      <c r="AC97" s="111"/>
      <c r="AD97" s="163"/>
      <c r="AE97" s="163"/>
      <c r="AF97" s="111"/>
    </row>
    <row r="98" spans="2:32" s="134" customFormat="1" ht="13.5" customHeight="1">
      <c r="B98" s="131"/>
      <c r="C98" s="132"/>
      <c r="D98" s="132"/>
      <c r="E98" s="132"/>
      <c r="F98" s="132"/>
      <c r="G98" s="132"/>
      <c r="H98" s="132"/>
      <c r="I98" s="132"/>
      <c r="J98" s="132"/>
      <c r="K98" s="132"/>
      <c r="L98" s="132"/>
      <c r="M98" s="132"/>
      <c r="N98" s="132"/>
      <c r="O98" s="132"/>
      <c r="P98" s="132"/>
      <c r="Q98" s="132"/>
      <c r="R98" s="132"/>
      <c r="S98" s="132"/>
      <c r="T98" s="132"/>
      <c r="U98" s="133"/>
      <c r="V98" s="131"/>
      <c r="W98" s="163"/>
      <c r="X98" s="111"/>
      <c r="Y98" s="111"/>
      <c r="Z98" s="111"/>
      <c r="AA98" s="111"/>
      <c r="AB98" s="111"/>
      <c r="AC98" s="111"/>
      <c r="AD98" s="163"/>
      <c r="AE98" s="163"/>
      <c r="AF98" s="111"/>
    </row>
    <row r="99" spans="2:32" s="124" customFormat="1" ht="13.5" customHeight="1">
      <c r="B99" s="123"/>
      <c r="C99" s="109" t="s">
        <v>31</v>
      </c>
      <c r="D99" s="109"/>
      <c r="E99" s="109"/>
      <c r="F99" s="109"/>
      <c r="G99" s="109"/>
      <c r="H99" s="38"/>
      <c r="I99" s="123"/>
      <c r="J99" s="123"/>
      <c r="K99" s="123"/>
      <c r="L99" s="123"/>
      <c r="M99" s="123"/>
      <c r="N99" s="123"/>
      <c r="O99" s="123"/>
      <c r="P99" s="123"/>
      <c r="Q99" s="123"/>
      <c r="R99" s="123"/>
      <c r="S99" s="123"/>
      <c r="T99" s="123"/>
      <c r="U99" s="123"/>
      <c r="V99" s="123"/>
      <c r="W99" s="163"/>
      <c r="X99" s="111"/>
      <c r="Y99" s="111"/>
      <c r="Z99" s="111"/>
      <c r="AA99" s="111"/>
      <c r="AB99" s="111"/>
      <c r="AC99" s="111"/>
      <c r="AD99" s="163"/>
      <c r="AE99" s="163"/>
      <c r="AF99" s="111"/>
    </row>
    <row r="100" spans="2:32" s="124" customFormat="1" ht="13.5" customHeight="1">
      <c r="B100" s="123"/>
      <c r="C100" s="112" t="s">
        <v>550</v>
      </c>
      <c r="D100" s="112"/>
      <c r="E100" s="112"/>
      <c r="F100" s="112"/>
      <c r="G100" s="480" t="e">
        <f>G52</f>
        <v>#REF!</v>
      </c>
      <c r="H100" s="112"/>
      <c r="I100" s="123"/>
      <c r="J100" s="123"/>
      <c r="K100" s="123"/>
      <c r="L100" s="123"/>
      <c r="M100" s="123"/>
      <c r="N100" s="123"/>
      <c r="O100" s="123"/>
      <c r="P100" s="123"/>
      <c r="Q100" s="123"/>
      <c r="R100" s="123"/>
      <c r="S100" s="123"/>
      <c r="T100" s="123"/>
      <c r="U100" s="123"/>
      <c r="V100" s="123"/>
      <c r="W100" s="163"/>
      <c r="X100" s="111"/>
      <c r="Y100" s="111"/>
      <c r="Z100" s="111"/>
      <c r="AA100" s="111"/>
      <c r="AB100" s="111"/>
      <c r="AC100" s="111"/>
      <c r="AD100" s="163"/>
      <c r="AE100" s="163"/>
      <c r="AF100" s="111"/>
    </row>
    <row r="101" spans="2:32" s="124" customFormat="1" ht="13.5" customHeight="1">
      <c r="B101" s="123"/>
      <c r="C101" s="116" t="s">
        <v>8</v>
      </c>
      <c r="D101" s="123"/>
      <c r="E101" s="125" t="s">
        <v>124</v>
      </c>
      <c r="F101" s="125"/>
      <c r="G101" s="125"/>
      <c r="H101" s="123"/>
      <c r="I101" s="123"/>
      <c r="J101" s="123"/>
      <c r="K101" s="123"/>
      <c r="L101" s="123"/>
      <c r="M101" s="123"/>
      <c r="N101" s="123"/>
      <c r="O101" s="123"/>
      <c r="P101" s="123"/>
      <c r="Q101" s="123"/>
      <c r="R101" s="126"/>
      <c r="S101" s="123"/>
      <c r="T101" s="126"/>
      <c r="U101" s="123"/>
      <c r="V101" s="123"/>
      <c r="W101" s="111"/>
      <c r="X101" s="163"/>
      <c r="Y101" s="163"/>
      <c r="Z101" s="163"/>
      <c r="AA101" s="163"/>
      <c r="AB101" s="163"/>
      <c r="AC101" s="163"/>
      <c r="AD101" s="163"/>
      <c r="AE101" s="163"/>
      <c r="AF101" s="163"/>
    </row>
    <row r="102" spans="2:32" s="124" customFormat="1" ht="13.5" customHeight="1">
      <c r="B102" s="123"/>
      <c r="C102" s="705" t="s">
        <v>33</v>
      </c>
      <c r="D102" s="706"/>
      <c r="E102" s="707"/>
      <c r="F102" s="731" t="s">
        <v>551</v>
      </c>
      <c r="G102" s="731" t="s">
        <v>219</v>
      </c>
      <c r="H102" s="117" t="s">
        <v>34</v>
      </c>
      <c r="I102" s="118"/>
      <c r="J102" s="118"/>
      <c r="K102" s="118"/>
      <c r="L102" s="118"/>
      <c r="M102" s="119"/>
      <c r="N102" s="144" t="s">
        <v>35</v>
      </c>
      <c r="O102" s="118"/>
      <c r="P102" s="118"/>
      <c r="Q102" s="118"/>
      <c r="R102" s="118"/>
      <c r="S102" s="119"/>
      <c r="T102" s="734" t="s">
        <v>77</v>
      </c>
      <c r="U102" s="734" t="s">
        <v>78</v>
      </c>
      <c r="V102" s="123"/>
      <c r="W102" s="88" t="s">
        <v>25</v>
      </c>
      <c r="X102" s="163"/>
      <c r="Y102" s="163"/>
      <c r="Z102" s="163"/>
      <c r="AA102" s="128" t="str">
        <f>IF(COUNT(H105:U138)&gt;0,"○","")</f>
        <v/>
      </c>
      <c r="AB102" s="120" t="s">
        <v>158</v>
      </c>
      <c r="AC102" s="163"/>
      <c r="AD102" s="163"/>
      <c r="AE102" s="163"/>
      <c r="AF102" s="163"/>
    </row>
    <row r="103" spans="2:32" s="124" customFormat="1" ht="13.5" customHeight="1">
      <c r="B103" s="123"/>
      <c r="C103" s="708"/>
      <c r="D103" s="709"/>
      <c r="E103" s="710"/>
      <c r="F103" s="732"/>
      <c r="G103" s="732"/>
      <c r="H103" s="4" t="s">
        <v>13</v>
      </c>
      <c r="I103" s="4" t="s">
        <v>14</v>
      </c>
      <c r="J103" s="4" t="s">
        <v>15</v>
      </c>
      <c r="K103" s="4" t="s">
        <v>16</v>
      </c>
      <c r="L103" s="4" t="s">
        <v>17</v>
      </c>
      <c r="M103" s="4" t="s">
        <v>18</v>
      </c>
      <c r="N103" s="4" t="s">
        <v>19</v>
      </c>
      <c r="O103" s="4" t="s">
        <v>20</v>
      </c>
      <c r="P103" s="4" t="s">
        <v>21</v>
      </c>
      <c r="Q103" s="4" t="s">
        <v>22</v>
      </c>
      <c r="R103" s="4" t="s">
        <v>23</v>
      </c>
      <c r="S103" s="4" t="s">
        <v>24</v>
      </c>
      <c r="T103" s="735"/>
      <c r="U103" s="735"/>
      <c r="V103" s="123"/>
      <c r="W103" s="88" t="s">
        <v>94</v>
      </c>
      <c r="X103" s="163"/>
      <c r="Y103" s="163"/>
      <c r="Z103" s="163"/>
      <c r="AA103" s="163"/>
      <c r="AB103" s="163"/>
      <c r="AC103" s="163"/>
      <c r="AD103" s="163"/>
      <c r="AE103" s="163"/>
      <c r="AF103" s="163"/>
    </row>
    <row r="104" spans="2:32" s="124" customFormat="1" ht="13.5" customHeight="1">
      <c r="B104" s="123"/>
      <c r="C104" s="711"/>
      <c r="D104" s="712"/>
      <c r="E104" s="713"/>
      <c r="F104" s="733"/>
      <c r="G104" s="733"/>
      <c r="H104" s="127" t="e">
        <f>"（"&amp;MID(#REF!,2,2)&amp;")"</f>
        <v>#REF!</v>
      </c>
      <c r="I104" s="481" t="e">
        <f>"（"&amp;MID(#REF!,2,2)&amp;")"</f>
        <v>#REF!</v>
      </c>
      <c r="J104" s="481" t="e">
        <f>"（"&amp;MID(#REF!,2,2)&amp;")"</f>
        <v>#REF!</v>
      </c>
      <c r="K104" s="481" t="e">
        <f>"（"&amp;MID(#REF!,2,2)&amp;")"</f>
        <v>#REF!</v>
      </c>
      <c r="L104" s="481" t="e">
        <f>"（"&amp;MID(#REF!,2,2)&amp;")"</f>
        <v>#REF!</v>
      </c>
      <c r="M104" s="481" t="e">
        <f>"（"&amp;MID(#REF!,2,2)&amp;")"</f>
        <v>#REF!</v>
      </c>
      <c r="N104" s="481" t="e">
        <f>"（"&amp;MID(#REF!,2,2)&amp;")"</f>
        <v>#REF!</v>
      </c>
      <c r="O104" s="481" t="e">
        <f>"（"&amp;MID(#REF!,2,2)&amp;")"</f>
        <v>#REF!</v>
      </c>
      <c r="P104" s="481" t="e">
        <f>"（"&amp;MID(#REF!,2,2)&amp;")"</f>
        <v>#REF!</v>
      </c>
      <c r="Q104" s="481" t="e">
        <f>"（"&amp;MID(#REF!,2,2)&amp;")"</f>
        <v>#REF!</v>
      </c>
      <c r="R104" s="481" t="e">
        <f>"（"&amp;MID(#REF!,2,2)&amp;")"</f>
        <v>#REF!</v>
      </c>
      <c r="S104" s="481" t="e">
        <f>"（"&amp;MID(#REF!,2,2)&amp;")"</f>
        <v>#REF!</v>
      </c>
      <c r="T104" s="736"/>
      <c r="U104" s="736"/>
      <c r="V104" s="123"/>
      <c r="W104" s="88"/>
      <c r="X104" s="111"/>
      <c r="Y104" s="111"/>
      <c r="Z104" s="111"/>
      <c r="AA104" s="111"/>
      <c r="AB104" s="111"/>
      <c r="AC104" s="111"/>
      <c r="AD104" s="111"/>
      <c r="AE104" s="111"/>
      <c r="AF104" s="163"/>
    </row>
    <row r="105" spans="2:32" s="130" customFormat="1" ht="13.5" customHeight="1">
      <c r="B105" s="129"/>
      <c r="C105" s="714"/>
      <c r="D105" s="715"/>
      <c r="E105" s="716"/>
      <c r="F105" s="729"/>
      <c r="G105" s="730"/>
      <c r="H105" s="146"/>
      <c r="I105" s="146"/>
      <c r="J105" s="147"/>
      <c r="K105" s="147"/>
      <c r="L105" s="147"/>
      <c r="M105" s="147"/>
      <c r="N105" s="147"/>
      <c r="O105" s="147"/>
      <c r="P105" s="147"/>
      <c r="Q105" s="147"/>
      <c r="R105" s="147"/>
      <c r="S105" s="147"/>
      <c r="T105" s="741"/>
      <c r="U105" s="737"/>
      <c r="V105" s="129"/>
      <c r="W105" s="148"/>
      <c r="X105" s="111"/>
      <c r="Y105" s="111"/>
      <c r="Z105" s="111"/>
      <c r="AA105" s="111"/>
      <c r="AB105" s="111"/>
      <c r="AC105" s="111"/>
      <c r="AD105" s="124"/>
      <c r="AE105" s="124"/>
      <c r="AF105" s="163"/>
    </row>
    <row r="106" spans="2:32" s="130" customFormat="1" ht="13.5" customHeight="1">
      <c r="B106" s="129"/>
      <c r="C106" s="717"/>
      <c r="D106" s="718"/>
      <c r="E106" s="719"/>
      <c r="F106" s="724"/>
      <c r="G106" s="726"/>
      <c r="H106" s="149"/>
      <c r="I106" s="149"/>
      <c r="J106" s="149"/>
      <c r="K106" s="149"/>
      <c r="L106" s="149"/>
      <c r="M106" s="149"/>
      <c r="N106" s="149"/>
      <c r="O106" s="149"/>
      <c r="P106" s="149"/>
      <c r="Q106" s="149"/>
      <c r="R106" s="149"/>
      <c r="S106" s="149"/>
      <c r="T106" s="742"/>
      <c r="U106" s="738"/>
      <c r="V106" s="129"/>
      <c r="W106" s="148"/>
      <c r="X106" s="111"/>
      <c r="Y106" s="111"/>
      <c r="Z106" s="111"/>
      <c r="AA106" s="111"/>
      <c r="AB106" s="111"/>
      <c r="AC106" s="111"/>
      <c r="AD106" s="124"/>
      <c r="AE106" s="124"/>
      <c r="AF106" s="163"/>
    </row>
    <row r="107" spans="2:32" s="130" customFormat="1" ht="13.5" customHeight="1">
      <c r="B107" s="129"/>
      <c r="C107" s="717"/>
      <c r="D107" s="718"/>
      <c r="E107" s="719"/>
      <c r="F107" s="723"/>
      <c r="G107" s="725"/>
      <c r="H107" s="150"/>
      <c r="I107" s="150"/>
      <c r="J107" s="151"/>
      <c r="K107" s="151"/>
      <c r="L107" s="151"/>
      <c r="M107" s="151"/>
      <c r="N107" s="151"/>
      <c r="O107" s="151"/>
      <c r="P107" s="151"/>
      <c r="Q107" s="151"/>
      <c r="R107" s="151"/>
      <c r="S107" s="151"/>
      <c r="T107" s="742"/>
      <c r="U107" s="739"/>
      <c r="V107" s="129"/>
      <c r="W107" s="148"/>
      <c r="X107" s="111"/>
      <c r="Y107" s="111"/>
      <c r="Z107" s="111"/>
      <c r="AA107" s="111"/>
      <c r="AB107" s="111"/>
      <c r="AC107" s="111"/>
      <c r="AD107" s="124"/>
      <c r="AE107" s="124"/>
      <c r="AF107" s="111"/>
    </row>
    <row r="108" spans="2:32" s="130" customFormat="1" ht="13.5" customHeight="1">
      <c r="B108" s="129"/>
      <c r="C108" s="717"/>
      <c r="D108" s="718"/>
      <c r="E108" s="719"/>
      <c r="F108" s="724"/>
      <c r="G108" s="726"/>
      <c r="H108" s="149"/>
      <c r="I108" s="149"/>
      <c r="J108" s="149"/>
      <c r="K108" s="149"/>
      <c r="L108" s="149"/>
      <c r="M108" s="149"/>
      <c r="N108" s="149"/>
      <c r="O108" s="149"/>
      <c r="P108" s="149"/>
      <c r="Q108" s="149"/>
      <c r="R108" s="149"/>
      <c r="S108" s="149"/>
      <c r="T108" s="742"/>
      <c r="U108" s="738"/>
      <c r="V108" s="129"/>
      <c r="W108" s="148"/>
      <c r="X108" s="111"/>
      <c r="Y108" s="111"/>
      <c r="Z108" s="111"/>
      <c r="AA108" s="124"/>
      <c r="AB108" s="124"/>
      <c r="AC108" s="124"/>
      <c r="AF108" s="111"/>
    </row>
    <row r="109" spans="2:32" s="130" customFormat="1" ht="13.5" customHeight="1">
      <c r="B109" s="129"/>
      <c r="C109" s="717"/>
      <c r="D109" s="718"/>
      <c r="E109" s="719"/>
      <c r="F109" s="723"/>
      <c r="G109" s="725"/>
      <c r="H109" s="150"/>
      <c r="I109" s="150"/>
      <c r="J109" s="151"/>
      <c r="K109" s="151"/>
      <c r="L109" s="151"/>
      <c r="M109" s="151"/>
      <c r="N109" s="151"/>
      <c r="O109" s="151"/>
      <c r="P109" s="151"/>
      <c r="Q109" s="151"/>
      <c r="R109" s="151"/>
      <c r="S109" s="151"/>
      <c r="T109" s="742"/>
      <c r="U109" s="739"/>
      <c r="V109" s="129"/>
      <c r="W109" s="148"/>
      <c r="X109" s="111"/>
      <c r="Y109" s="111"/>
      <c r="Z109" s="111"/>
      <c r="AA109" s="124"/>
      <c r="AB109" s="124"/>
      <c r="AC109" s="124"/>
      <c r="AF109" s="111"/>
    </row>
    <row r="110" spans="2:32" s="130" customFormat="1" ht="13.5" customHeight="1">
      <c r="B110" s="129"/>
      <c r="C110" s="720"/>
      <c r="D110" s="721"/>
      <c r="E110" s="722"/>
      <c r="F110" s="727"/>
      <c r="G110" s="728"/>
      <c r="H110" s="149"/>
      <c r="I110" s="149"/>
      <c r="J110" s="149"/>
      <c r="K110" s="149"/>
      <c r="L110" s="149"/>
      <c r="M110" s="149"/>
      <c r="N110" s="149"/>
      <c r="O110" s="149"/>
      <c r="P110" s="149"/>
      <c r="Q110" s="149"/>
      <c r="R110" s="149"/>
      <c r="S110" s="149"/>
      <c r="T110" s="742"/>
      <c r="U110" s="740"/>
      <c r="V110" s="129"/>
      <c r="W110" s="148"/>
      <c r="X110" s="111"/>
      <c r="Y110" s="111"/>
      <c r="Z110" s="111"/>
      <c r="AA110" s="111"/>
      <c r="AB110" s="111"/>
      <c r="AC110" s="124"/>
      <c r="AF110" s="111"/>
    </row>
    <row r="111" spans="2:32" s="130" customFormat="1" ht="13.5" customHeight="1">
      <c r="B111" s="129"/>
      <c r="C111" s="714"/>
      <c r="D111" s="715"/>
      <c r="E111" s="716"/>
      <c r="F111" s="729"/>
      <c r="G111" s="730"/>
      <c r="H111" s="146"/>
      <c r="I111" s="146"/>
      <c r="J111" s="147"/>
      <c r="K111" s="147"/>
      <c r="L111" s="147"/>
      <c r="M111" s="147"/>
      <c r="N111" s="147"/>
      <c r="O111" s="147"/>
      <c r="P111" s="147"/>
      <c r="Q111" s="147"/>
      <c r="R111" s="147"/>
      <c r="S111" s="147"/>
      <c r="T111" s="742"/>
      <c r="U111" s="737"/>
      <c r="V111" s="129"/>
      <c r="W111" s="148"/>
      <c r="X111" s="148"/>
      <c r="Y111" s="148"/>
      <c r="Z111" s="148"/>
      <c r="AF111" s="124"/>
    </row>
    <row r="112" spans="2:32" s="130" customFormat="1" ht="13.5" customHeight="1">
      <c r="B112" s="129"/>
      <c r="C112" s="717"/>
      <c r="D112" s="718"/>
      <c r="E112" s="719"/>
      <c r="F112" s="724"/>
      <c r="G112" s="726"/>
      <c r="H112" s="149"/>
      <c r="I112" s="149"/>
      <c r="J112" s="149"/>
      <c r="K112" s="149"/>
      <c r="L112" s="149"/>
      <c r="M112" s="149"/>
      <c r="N112" s="149"/>
      <c r="O112" s="149"/>
      <c r="P112" s="149"/>
      <c r="Q112" s="149"/>
      <c r="R112" s="149"/>
      <c r="S112" s="149"/>
      <c r="T112" s="742"/>
      <c r="U112" s="738"/>
      <c r="V112" s="129"/>
      <c r="W112" s="148"/>
      <c r="X112" s="148"/>
      <c r="Y112" s="148"/>
      <c r="Z112" s="148"/>
      <c r="AF112" s="124"/>
    </row>
    <row r="113" spans="2:32" s="130" customFormat="1" ht="13.5" customHeight="1">
      <c r="B113" s="129"/>
      <c r="C113" s="717"/>
      <c r="D113" s="718"/>
      <c r="E113" s="719"/>
      <c r="F113" s="723"/>
      <c r="G113" s="725"/>
      <c r="H113" s="150"/>
      <c r="I113" s="150"/>
      <c r="J113" s="151"/>
      <c r="K113" s="151"/>
      <c r="L113" s="151"/>
      <c r="M113" s="151"/>
      <c r="N113" s="151"/>
      <c r="O113" s="151"/>
      <c r="P113" s="151"/>
      <c r="Q113" s="151"/>
      <c r="R113" s="151"/>
      <c r="S113" s="151"/>
      <c r="T113" s="742"/>
      <c r="U113" s="739"/>
      <c r="V113" s="129"/>
      <c r="W113" s="148"/>
      <c r="X113" s="148"/>
      <c r="Y113" s="148"/>
      <c r="Z113" s="148"/>
      <c r="AF113" s="124"/>
    </row>
    <row r="114" spans="2:32" s="130" customFormat="1" ht="13.5" customHeight="1">
      <c r="B114" s="129"/>
      <c r="C114" s="717"/>
      <c r="D114" s="718"/>
      <c r="E114" s="719"/>
      <c r="F114" s="724"/>
      <c r="G114" s="726"/>
      <c r="H114" s="149"/>
      <c r="I114" s="149"/>
      <c r="J114" s="149"/>
      <c r="K114" s="149"/>
      <c r="L114" s="149"/>
      <c r="M114" s="149"/>
      <c r="N114" s="149"/>
      <c r="O114" s="149"/>
      <c r="P114" s="149"/>
      <c r="Q114" s="149"/>
      <c r="R114" s="149"/>
      <c r="S114" s="149"/>
      <c r="T114" s="742"/>
      <c r="U114" s="738"/>
      <c r="V114" s="129"/>
      <c r="W114" s="148"/>
      <c r="X114" s="148"/>
      <c r="Y114" s="148"/>
      <c r="Z114" s="148"/>
    </row>
    <row r="115" spans="2:32" s="130" customFormat="1" ht="13.5" customHeight="1">
      <c r="B115" s="129"/>
      <c r="C115" s="717"/>
      <c r="D115" s="718"/>
      <c r="E115" s="719"/>
      <c r="F115" s="723"/>
      <c r="G115" s="725"/>
      <c r="H115" s="150"/>
      <c r="I115" s="150"/>
      <c r="J115" s="151"/>
      <c r="K115" s="151"/>
      <c r="L115" s="151"/>
      <c r="M115" s="151"/>
      <c r="N115" s="151"/>
      <c r="O115" s="151"/>
      <c r="P115" s="151"/>
      <c r="Q115" s="151"/>
      <c r="R115" s="151"/>
      <c r="S115" s="151"/>
      <c r="T115" s="742"/>
      <c r="U115" s="739"/>
      <c r="V115" s="129"/>
      <c r="W115" s="148"/>
      <c r="X115" s="148"/>
      <c r="Y115" s="148"/>
      <c r="Z115" s="148"/>
    </row>
    <row r="116" spans="2:32" s="130" customFormat="1" ht="13.5" customHeight="1">
      <c r="B116" s="129"/>
      <c r="C116" s="720"/>
      <c r="D116" s="721"/>
      <c r="E116" s="722"/>
      <c r="F116" s="727"/>
      <c r="G116" s="728"/>
      <c r="H116" s="149"/>
      <c r="I116" s="149"/>
      <c r="J116" s="149"/>
      <c r="K116" s="149"/>
      <c r="L116" s="149"/>
      <c r="M116" s="149"/>
      <c r="N116" s="149"/>
      <c r="O116" s="149"/>
      <c r="P116" s="149"/>
      <c r="Q116" s="149"/>
      <c r="R116" s="149"/>
      <c r="S116" s="149"/>
      <c r="T116" s="742"/>
      <c r="U116" s="740"/>
      <c r="V116" s="129"/>
      <c r="W116" s="148"/>
      <c r="X116" s="148"/>
      <c r="Y116" s="148"/>
      <c r="Z116" s="148"/>
    </row>
    <row r="117" spans="2:32" s="130" customFormat="1" ht="13.5" customHeight="1">
      <c r="B117" s="129"/>
      <c r="C117" s="714"/>
      <c r="D117" s="715"/>
      <c r="E117" s="716"/>
      <c r="F117" s="729"/>
      <c r="G117" s="730"/>
      <c r="H117" s="146"/>
      <c r="I117" s="146"/>
      <c r="J117" s="147"/>
      <c r="K117" s="147"/>
      <c r="L117" s="147"/>
      <c r="M117" s="147"/>
      <c r="N117" s="147"/>
      <c r="O117" s="147"/>
      <c r="P117" s="147"/>
      <c r="Q117" s="147"/>
      <c r="R117" s="147"/>
      <c r="S117" s="147"/>
      <c r="T117" s="742"/>
      <c r="U117" s="737"/>
      <c r="V117" s="129"/>
      <c r="W117" s="148"/>
      <c r="X117" s="148"/>
      <c r="Y117" s="148"/>
      <c r="Z117" s="148"/>
      <c r="AD117" s="148"/>
      <c r="AE117" s="148"/>
    </row>
    <row r="118" spans="2:32" s="130" customFormat="1" ht="13.5" customHeight="1">
      <c r="B118" s="129"/>
      <c r="C118" s="717"/>
      <c r="D118" s="718"/>
      <c r="E118" s="719"/>
      <c r="F118" s="724"/>
      <c r="G118" s="726"/>
      <c r="H118" s="149"/>
      <c r="I118" s="149"/>
      <c r="J118" s="149"/>
      <c r="K118" s="149"/>
      <c r="L118" s="149"/>
      <c r="M118" s="149"/>
      <c r="N118" s="149"/>
      <c r="O118" s="149"/>
      <c r="P118" s="149"/>
      <c r="Q118" s="149"/>
      <c r="R118" s="149"/>
      <c r="S118" s="149"/>
      <c r="T118" s="742"/>
      <c r="U118" s="738"/>
      <c r="V118" s="129"/>
      <c r="W118" s="148"/>
      <c r="X118" s="148"/>
      <c r="Y118" s="148"/>
      <c r="Z118" s="148"/>
      <c r="AD118" s="148"/>
      <c r="AE118" s="148"/>
    </row>
    <row r="119" spans="2:32" s="130" customFormat="1" ht="13.5" customHeight="1">
      <c r="B119" s="129"/>
      <c r="C119" s="717"/>
      <c r="D119" s="718"/>
      <c r="E119" s="719"/>
      <c r="F119" s="723"/>
      <c r="G119" s="725"/>
      <c r="H119" s="150"/>
      <c r="I119" s="150"/>
      <c r="J119" s="151"/>
      <c r="K119" s="151"/>
      <c r="L119" s="151"/>
      <c r="M119" s="151"/>
      <c r="N119" s="151"/>
      <c r="O119" s="151"/>
      <c r="P119" s="151"/>
      <c r="Q119" s="151"/>
      <c r="R119" s="151"/>
      <c r="S119" s="151"/>
      <c r="T119" s="742"/>
      <c r="U119" s="739"/>
      <c r="V119" s="129"/>
      <c r="W119" s="148"/>
      <c r="X119" s="148"/>
      <c r="Y119" s="148"/>
      <c r="Z119" s="148"/>
      <c r="AD119" s="148"/>
      <c r="AE119" s="148"/>
    </row>
    <row r="120" spans="2:32" s="130" customFormat="1" ht="13.5" customHeight="1">
      <c r="B120" s="129"/>
      <c r="C120" s="717"/>
      <c r="D120" s="718"/>
      <c r="E120" s="719"/>
      <c r="F120" s="724"/>
      <c r="G120" s="726"/>
      <c r="H120" s="149"/>
      <c r="I120" s="149"/>
      <c r="J120" s="149"/>
      <c r="K120" s="149"/>
      <c r="L120" s="149"/>
      <c r="M120" s="149"/>
      <c r="N120" s="149"/>
      <c r="O120" s="149"/>
      <c r="P120" s="149"/>
      <c r="Q120" s="149"/>
      <c r="R120" s="149"/>
      <c r="S120" s="149"/>
      <c r="T120" s="742"/>
      <c r="U120" s="738"/>
      <c r="V120" s="129"/>
      <c r="W120" s="148"/>
      <c r="X120" s="148"/>
      <c r="Y120" s="148"/>
      <c r="Z120" s="148"/>
      <c r="AA120" s="148"/>
      <c r="AB120" s="148"/>
      <c r="AC120" s="148"/>
      <c r="AD120" s="148"/>
      <c r="AE120" s="148"/>
    </row>
    <row r="121" spans="2:32" s="130" customFormat="1" ht="13.5" customHeight="1">
      <c r="B121" s="129"/>
      <c r="C121" s="717"/>
      <c r="D121" s="718"/>
      <c r="E121" s="719"/>
      <c r="F121" s="723"/>
      <c r="G121" s="725"/>
      <c r="H121" s="150"/>
      <c r="I121" s="150"/>
      <c r="J121" s="151"/>
      <c r="K121" s="151"/>
      <c r="L121" s="151"/>
      <c r="M121" s="151"/>
      <c r="N121" s="151"/>
      <c r="O121" s="151"/>
      <c r="P121" s="151"/>
      <c r="Q121" s="151"/>
      <c r="R121" s="151"/>
      <c r="S121" s="151"/>
      <c r="T121" s="742"/>
      <c r="U121" s="739"/>
      <c r="V121" s="129"/>
      <c r="W121" s="148"/>
      <c r="X121" s="148"/>
      <c r="Y121" s="148"/>
      <c r="Z121" s="148"/>
      <c r="AA121" s="148"/>
      <c r="AB121" s="148"/>
      <c r="AC121" s="148"/>
      <c r="AD121" s="148"/>
      <c r="AE121" s="148"/>
    </row>
    <row r="122" spans="2:32" s="130" customFormat="1" ht="13.5" customHeight="1">
      <c r="B122" s="129"/>
      <c r="C122" s="720"/>
      <c r="D122" s="721"/>
      <c r="E122" s="722"/>
      <c r="F122" s="727"/>
      <c r="G122" s="728"/>
      <c r="H122" s="149"/>
      <c r="I122" s="149"/>
      <c r="J122" s="149"/>
      <c r="K122" s="149"/>
      <c r="L122" s="149"/>
      <c r="M122" s="149"/>
      <c r="N122" s="149"/>
      <c r="O122" s="149"/>
      <c r="P122" s="149"/>
      <c r="Q122" s="149"/>
      <c r="R122" s="149"/>
      <c r="S122" s="149"/>
      <c r="T122" s="742"/>
      <c r="U122" s="740"/>
      <c r="V122" s="129"/>
      <c r="W122" s="148"/>
      <c r="X122" s="148"/>
      <c r="Y122" s="148"/>
      <c r="Z122" s="148"/>
      <c r="AA122" s="148"/>
      <c r="AB122" s="148"/>
      <c r="AC122" s="148"/>
      <c r="AD122" s="148"/>
      <c r="AE122" s="148"/>
    </row>
    <row r="123" spans="2:32" s="130" customFormat="1" ht="13.5" customHeight="1">
      <c r="B123" s="129"/>
      <c r="C123" s="714"/>
      <c r="D123" s="715"/>
      <c r="E123" s="716"/>
      <c r="F123" s="729"/>
      <c r="G123" s="730"/>
      <c r="H123" s="146"/>
      <c r="I123" s="146"/>
      <c r="J123" s="147"/>
      <c r="K123" s="147"/>
      <c r="L123" s="147"/>
      <c r="M123" s="147"/>
      <c r="N123" s="147"/>
      <c r="O123" s="147"/>
      <c r="P123" s="147"/>
      <c r="Q123" s="147"/>
      <c r="R123" s="147"/>
      <c r="S123" s="147"/>
      <c r="T123" s="742"/>
      <c r="U123" s="737"/>
      <c r="V123" s="129"/>
      <c r="W123" s="148"/>
      <c r="X123" s="148"/>
      <c r="Y123" s="148"/>
      <c r="Z123" s="148"/>
      <c r="AA123" s="148"/>
      <c r="AB123" s="148"/>
      <c r="AC123" s="148"/>
      <c r="AD123" s="148"/>
      <c r="AE123" s="148"/>
      <c r="AF123" s="148"/>
    </row>
    <row r="124" spans="2:32" s="130" customFormat="1" ht="13.5" customHeight="1">
      <c r="B124" s="129"/>
      <c r="C124" s="717"/>
      <c r="D124" s="718"/>
      <c r="E124" s="719"/>
      <c r="F124" s="724"/>
      <c r="G124" s="726"/>
      <c r="H124" s="149"/>
      <c r="I124" s="149"/>
      <c r="J124" s="149"/>
      <c r="K124" s="149"/>
      <c r="L124" s="149"/>
      <c r="M124" s="149"/>
      <c r="N124" s="149"/>
      <c r="O124" s="149"/>
      <c r="P124" s="149"/>
      <c r="Q124" s="149"/>
      <c r="R124" s="149"/>
      <c r="S124" s="149"/>
      <c r="T124" s="742"/>
      <c r="U124" s="738"/>
      <c r="V124" s="129"/>
      <c r="W124" s="148"/>
      <c r="X124" s="148"/>
      <c r="Y124" s="148"/>
      <c r="Z124" s="148"/>
      <c r="AA124" s="148"/>
      <c r="AB124" s="148"/>
      <c r="AC124" s="148"/>
      <c r="AD124" s="148"/>
      <c r="AE124" s="148"/>
      <c r="AF124" s="148"/>
    </row>
    <row r="125" spans="2:32" s="130" customFormat="1" ht="13.5" customHeight="1">
      <c r="B125" s="129"/>
      <c r="C125" s="717"/>
      <c r="D125" s="718"/>
      <c r="E125" s="719"/>
      <c r="F125" s="723"/>
      <c r="G125" s="725"/>
      <c r="H125" s="150"/>
      <c r="I125" s="150"/>
      <c r="J125" s="151"/>
      <c r="K125" s="151"/>
      <c r="L125" s="151"/>
      <c r="M125" s="151"/>
      <c r="N125" s="151"/>
      <c r="O125" s="151"/>
      <c r="P125" s="151"/>
      <c r="Q125" s="151"/>
      <c r="R125" s="151"/>
      <c r="S125" s="151"/>
      <c r="T125" s="742"/>
      <c r="U125" s="739"/>
      <c r="V125" s="129"/>
      <c r="W125" s="148"/>
      <c r="X125" s="148"/>
      <c r="Y125" s="148"/>
      <c r="Z125" s="148"/>
      <c r="AA125" s="148"/>
      <c r="AB125" s="148"/>
      <c r="AC125" s="148"/>
      <c r="AD125" s="148"/>
      <c r="AE125" s="148"/>
      <c r="AF125" s="148"/>
    </row>
    <row r="126" spans="2:32" s="130" customFormat="1" ht="13.5" customHeight="1">
      <c r="B126" s="129"/>
      <c r="C126" s="717"/>
      <c r="D126" s="718"/>
      <c r="E126" s="719"/>
      <c r="F126" s="724"/>
      <c r="G126" s="726"/>
      <c r="H126" s="149"/>
      <c r="I126" s="149"/>
      <c r="J126" s="149"/>
      <c r="K126" s="149"/>
      <c r="L126" s="149"/>
      <c r="M126" s="149"/>
      <c r="N126" s="149"/>
      <c r="O126" s="149"/>
      <c r="P126" s="149"/>
      <c r="Q126" s="149"/>
      <c r="R126" s="149"/>
      <c r="S126" s="149"/>
      <c r="T126" s="742"/>
      <c r="U126" s="738"/>
      <c r="V126" s="129"/>
      <c r="W126" s="148"/>
      <c r="X126" s="148"/>
      <c r="Y126" s="148"/>
      <c r="Z126" s="148"/>
      <c r="AA126" s="148"/>
      <c r="AB126" s="148"/>
      <c r="AC126" s="148"/>
      <c r="AD126" s="148"/>
      <c r="AE126" s="148"/>
      <c r="AF126" s="148"/>
    </row>
    <row r="127" spans="2:32" s="130" customFormat="1" ht="13.5" customHeight="1">
      <c r="B127" s="129"/>
      <c r="C127" s="717"/>
      <c r="D127" s="718"/>
      <c r="E127" s="719"/>
      <c r="F127" s="723"/>
      <c r="G127" s="725"/>
      <c r="H127" s="150"/>
      <c r="I127" s="150"/>
      <c r="J127" s="151"/>
      <c r="K127" s="151"/>
      <c r="L127" s="151"/>
      <c r="M127" s="151"/>
      <c r="N127" s="151"/>
      <c r="O127" s="151"/>
      <c r="P127" s="151"/>
      <c r="Q127" s="151"/>
      <c r="R127" s="151"/>
      <c r="S127" s="151"/>
      <c r="T127" s="742"/>
      <c r="U127" s="739"/>
      <c r="V127" s="129"/>
      <c r="W127" s="148"/>
      <c r="X127" s="148"/>
      <c r="Y127" s="148"/>
      <c r="Z127" s="148"/>
      <c r="AA127" s="148"/>
      <c r="AB127" s="148"/>
      <c r="AC127" s="148"/>
      <c r="AD127" s="148"/>
      <c r="AE127" s="148"/>
      <c r="AF127" s="148"/>
    </row>
    <row r="128" spans="2:32" s="130" customFormat="1" ht="13.5" customHeight="1">
      <c r="B128" s="129"/>
      <c r="C128" s="720"/>
      <c r="D128" s="721"/>
      <c r="E128" s="722"/>
      <c r="F128" s="727"/>
      <c r="G128" s="728"/>
      <c r="H128" s="149"/>
      <c r="I128" s="149"/>
      <c r="J128" s="149"/>
      <c r="K128" s="149"/>
      <c r="L128" s="149"/>
      <c r="M128" s="149"/>
      <c r="N128" s="149"/>
      <c r="O128" s="149"/>
      <c r="P128" s="149"/>
      <c r="Q128" s="149"/>
      <c r="R128" s="149"/>
      <c r="S128" s="149"/>
      <c r="T128" s="742"/>
      <c r="U128" s="740"/>
      <c r="V128" s="129"/>
      <c r="W128" s="148"/>
      <c r="X128" s="148"/>
      <c r="Y128" s="148"/>
      <c r="Z128" s="148"/>
      <c r="AA128" s="148"/>
      <c r="AB128" s="148"/>
      <c r="AC128" s="148"/>
      <c r="AD128" s="148"/>
      <c r="AE128" s="148"/>
      <c r="AF128" s="148"/>
    </row>
    <row r="129" spans="2:32" s="130" customFormat="1" ht="13.5" customHeight="1">
      <c r="B129" s="129"/>
      <c r="C129" s="714"/>
      <c r="D129" s="715"/>
      <c r="E129" s="716"/>
      <c r="F129" s="729"/>
      <c r="G129" s="730"/>
      <c r="H129" s="146"/>
      <c r="I129" s="146"/>
      <c r="J129" s="147"/>
      <c r="K129" s="147"/>
      <c r="L129" s="147"/>
      <c r="M129" s="147"/>
      <c r="N129" s="147"/>
      <c r="O129" s="147"/>
      <c r="P129" s="147"/>
      <c r="Q129" s="147"/>
      <c r="R129" s="147"/>
      <c r="S129" s="147"/>
      <c r="T129" s="742"/>
      <c r="U129" s="737"/>
      <c r="V129" s="129"/>
      <c r="W129" s="148"/>
      <c r="X129" s="148"/>
      <c r="Y129" s="148"/>
      <c r="Z129" s="148"/>
      <c r="AA129" s="148"/>
      <c r="AB129" s="148"/>
      <c r="AC129" s="148"/>
      <c r="AD129" s="148"/>
      <c r="AE129" s="148"/>
      <c r="AF129" s="148"/>
    </row>
    <row r="130" spans="2:32" s="130" customFormat="1" ht="13.5" customHeight="1">
      <c r="B130" s="129"/>
      <c r="C130" s="717"/>
      <c r="D130" s="718"/>
      <c r="E130" s="719"/>
      <c r="F130" s="724"/>
      <c r="G130" s="726"/>
      <c r="H130" s="149"/>
      <c r="I130" s="149"/>
      <c r="J130" s="149"/>
      <c r="K130" s="149"/>
      <c r="L130" s="149"/>
      <c r="M130" s="149"/>
      <c r="N130" s="149"/>
      <c r="O130" s="149"/>
      <c r="P130" s="149"/>
      <c r="Q130" s="149"/>
      <c r="R130" s="149"/>
      <c r="S130" s="149"/>
      <c r="T130" s="742"/>
      <c r="U130" s="738"/>
      <c r="V130" s="129"/>
      <c r="W130" s="148"/>
      <c r="X130" s="148"/>
      <c r="Y130" s="148"/>
      <c r="Z130" s="148"/>
      <c r="AA130" s="148"/>
      <c r="AB130" s="148"/>
      <c r="AC130" s="148"/>
      <c r="AD130" s="148"/>
      <c r="AE130" s="148"/>
      <c r="AF130" s="148"/>
    </row>
    <row r="131" spans="2:32" s="130" customFormat="1" ht="13.5" customHeight="1">
      <c r="B131" s="129"/>
      <c r="C131" s="717"/>
      <c r="D131" s="718"/>
      <c r="E131" s="719"/>
      <c r="F131" s="723"/>
      <c r="G131" s="725"/>
      <c r="H131" s="150"/>
      <c r="I131" s="150"/>
      <c r="J131" s="151"/>
      <c r="K131" s="151"/>
      <c r="L131" s="151"/>
      <c r="M131" s="151"/>
      <c r="N131" s="151"/>
      <c r="O131" s="151"/>
      <c r="P131" s="151"/>
      <c r="Q131" s="151"/>
      <c r="R131" s="151"/>
      <c r="S131" s="151"/>
      <c r="T131" s="742"/>
      <c r="U131" s="739"/>
      <c r="V131" s="129"/>
      <c r="W131" s="148"/>
      <c r="X131" s="148"/>
      <c r="Y131" s="148"/>
      <c r="Z131" s="148"/>
      <c r="AA131" s="148"/>
      <c r="AB131" s="148"/>
      <c r="AC131" s="148"/>
      <c r="AD131" s="148"/>
      <c r="AE131" s="148"/>
      <c r="AF131" s="148"/>
    </row>
    <row r="132" spans="2:32" s="130" customFormat="1" ht="13.5" customHeight="1">
      <c r="B132" s="129"/>
      <c r="C132" s="717"/>
      <c r="D132" s="718"/>
      <c r="E132" s="719"/>
      <c r="F132" s="724"/>
      <c r="G132" s="726"/>
      <c r="H132" s="149"/>
      <c r="I132" s="149"/>
      <c r="J132" s="149"/>
      <c r="K132" s="149"/>
      <c r="L132" s="149"/>
      <c r="M132" s="149"/>
      <c r="N132" s="149"/>
      <c r="O132" s="149"/>
      <c r="P132" s="149"/>
      <c r="Q132" s="149"/>
      <c r="R132" s="149"/>
      <c r="S132" s="149"/>
      <c r="T132" s="742"/>
      <c r="U132" s="738"/>
      <c r="V132" s="129"/>
      <c r="W132" s="148"/>
      <c r="X132" s="148"/>
      <c r="Y132" s="148"/>
      <c r="Z132" s="148"/>
      <c r="AA132" s="148"/>
      <c r="AB132" s="148"/>
      <c r="AC132" s="148"/>
      <c r="AD132" s="148"/>
      <c r="AE132" s="148"/>
      <c r="AF132" s="148"/>
    </row>
    <row r="133" spans="2:32" s="130" customFormat="1" ht="13.5" customHeight="1">
      <c r="B133" s="129"/>
      <c r="C133" s="717"/>
      <c r="D133" s="718"/>
      <c r="E133" s="719"/>
      <c r="F133" s="723"/>
      <c r="G133" s="725"/>
      <c r="H133" s="150"/>
      <c r="I133" s="150"/>
      <c r="J133" s="151"/>
      <c r="K133" s="151"/>
      <c r="L133" s="151"/>
      <c r="M133" s="151"/>
      <c r="N133" s="151"/>
      <c r="O133" s="151"/>
      <c r="P133" s="151"/>
      <c r="Q133" s="151"/>
      <c r="R133" s="151"/>
      <c r="S133" s="151"/>
      <c r="T133" s="742"/>
      <c r="U133" s="739"/>
      <c r="V133" s="129"/>
      <c r="W133" s="148"/>
      <c r="X133" s="148"/>
      <c r="Y133" s="148"/>
      <c r="Z133" s="148"/>
      <c r="AA133" s="148"/>
      <c r="AB133" s="148"/>
      <c r="AC133" s="148"/>
      <c r="AD133" s="148"/>
      <c r="AE133" s="148"/>
      <c r="AF133" s="148"/>
    </row>
    <row r="134" spans="2:32" s="130" customFormat="1" ht="13.5" customHeight="1">
      <c r="B134" s="129"/>
      <c r="C134" s="720"/>
      <c r="D134" s="721"/>
      <c r="E134" s="722"/>
      <c r="F134" s="727"/>
      <c r="G134" s="728"/>
      <c r="H134" s="152"/>
      <c r="I134" s="152"/>
      <c r="J134" s="152"/>
      <c r="K134" s="152"/>
      <c r="L134" s="152"/>
      <c r="M134" s="152"/>
      <c r="N134" s="152"/>
      <c r="O134" s="152"/>
      <c r="P134" s="152"/>
      <c r="Q134" s="152"/>
      <c r="R134" s="152"/>
      <c r="S134" s="152"/>
      <c r="T134" s="742"/>
      <c r="U134" s="740"/>
      <c r="V134" s="129"/>
      <c r="W134" s="148"/>
      <c r="X134" s="148"/>
      <c r="Y134" s="148"/>
      <c r="Z134" s="148"/>
      <c r="AA134" s="148"/>
      <c r="AB134" s="148"/>
      <c r="AC134" s="148"/>
      <c r="AD134" s="148"/>
      <c r="AE134" s="148"/>
      <c r="AF134" s="148"/>
    </row>
    <row r="135" spans="2:32" ht="13.5" customHeight="1">
      <c r="B135" s="108"/>
      <c r="C135" s="743" t="s">
        <v>86</v>
      </c>
      <c r="D135" s="746" t="s">
        <v>220</v>
      </c>
      <c r="E135" s="747"/>
      <c r="F135" s="747"/>
      <c r="G135" s="748"/>
      <c r="H135" s="153"/>
      <c r="I135" s="153"/>
      <c r="J135" s="153"/>
      <c r="K135" s="153"/>
      <c r="L135" s="153"/>
      <c r="M135" s="153"/>
      <c r="N135" s="153"/>
      <c r="O135" s="153"/>
      <c r="P135" s="153"/>
      <c r="Q135" s="153"/>
      <c r="R135" s="153"/>
      <c r="S135" s="153"/>
      <c r="T135" s="749"/>
      <c r="U135" s="749"/>
      <c r="V135" s="108"/>
      <c r="X135" s="148"/>
      <c r="Y135" s="148"/>
      <c r="Z135" s="148"/>
      <c r="AA135" s="148"/>
      <c r="AB135" s="148"/>
      <c r="AC135" s="148"/>
      <c r="AD135" s="148"/>
      <c r="AE135" s="148"/>
      <c r="AF135" s="148"/>
    </row>
    <row r="136" spans="2:32" ht="13.5" customHeight="1">
      <c r="B136" s="108"/>
      <c r="C136" s="744"/>
      <c r="D136" s="746" t="s">
        <v>221</v>
      </c>
      <c r="E136" s="747"/>
      <c r="F136" s="747"/>
      <c r="G136" s="748"/>
      <c r="H136" s="154"/>
      <c r="I136" s="154"/>
      <c r="J136" s="154"/>
      <c r="K136" s="154"/>
      <c r="L136" s="154"/>
      <c r="M136" s="154"/>
      <c r="N136" s="154"/>
      <c r="O136" s="154"/>
      <c r="P136" s="154"/>
      <c r="Q136" s="154"/>
      <c r="R136" s="154"/>
      <c r="S136" s="154"/>
      <c r="T136" s="750"/>
      <c r="U136" s="750"/>
      <c r="V136" s="108"/>
      <c r="X136" s="148"/>
      <c r="Y136" s="148"/>
      <c r="Z136" s="148"/>
      <c r="AA136" s="148"/>
      <c r="AB136" s="148"/>
      <c r="AC136" s="148"/>
      <c r="AD136" s="148"/>
      <c r="AE136" s="148"/>
      <c r="AF136" s="148"/>
    </row>
    <row r="137" spans="2:32" ht="13.5" customHeight="1">
      <c r="B137" s="108"/>
      <c r="C137" s="744"/>
      <c r="D137" s="746" t="s">
        <v>222</v>
      </c>
      <c r="E137" s="747"/>
      <c r="F137" s="748"/>
      <c r="G137" s="155" t="s">
        <v>79</v>
      </c>
      <c r="H137" s="156" t="str">
        <f>IF(COUNT(H135)=0,"",ROUND(SUM(H135:H136),#REF!))</f>
        <v/>
      </c>
      <c r="I137" s="156" t="str">
        <f>IF(COUNT(I135)=0,"",ROUND(SUM(I135:I136),#REF!))</f>
        <v/>
      </c>
      <c r="J137" s="156" t="str">
        <f>IF(COUNT(J135)=0,"",ROUND(SUM(J135:J136),#REF!))</f>
        <v/>
      </c>
      <c r="K137" s="156" t="str">
        <f>IF(COUNT(K135)=0,"",ROUND(SUM(K135:K136),#REF!))</f>
        <v/>
      </c>
      <c r="L137" s="156" t="str">
        <f>IF(COUNT(L135)=0,"",ROUND(SUM(L135:L136),#REF!))</f>
        <v/>
      </c>
      <c r="M137" s="156" t="str">
        <f>IF(COUNT(M135)=0,"",ROUND(SUM(M135:M136),#REF!))</f>
        <v/>
      </c>
      <c r="N137" s="156" t="str">
        <f>IF(COUNT(N135)=0,"",ROUND(SUM(N135:N136),#REF!))</f>
        <v/>
      </c>
      <c r="O137" s="156" t="str">
        <f>IF(COUNT(O135)=0,"",ROUND(SUM(O135:O136),#REF!))</f>
        <v/>
      </c>
      <c r="P137" s="156" t="str">
        <f>IF(COUNT(P135)=0,"",ROUND(SUM(P135:P136),#REF!))</f>
        <v/>
      </c>
      <c r="Q137" s="156" t="str">
        <f>IF(COUNT(Q135)=0,"",ROUND(SUM(Q135:Q136),#REF!))</f>
        <v/>
      </c>
      <c r="R137" s="156" t="str">
        <f>IF(COUNT(R135)=0,"",ROUND(SUM(R135:R136),#REF!))</f>
        <v/>
      </c>
      <c r="S137" s="156" t="str">
        <f>IF(COUNT(S135)=0,"",ROUND(SUM(S135:S136),#REF!))</f>
        <v/>
      </c>
      <c r="T137" s="751"/>
      <c r="U137" s="750"/>
      <c r="V137" s="108"/>
      <c r="W137" s="120"/>
      <c r="X137" s="148"/>
      <c r="Y137" s="148"/>
      <c r="Z137" s="148"/>
      <c r="AA137" s="148"/>
      <c r="AB137" s="148"/>
      <c r="AC137" s="148"/>
      <c r="AD137" s="148"/>
      <c r="AE137" s="148"/>
      <c r="AF137" s="148"/>
    </row>
    <row r="138" spans="2:32" ht="13.5" customHeight="1">
      <c r="B138" s="108"/>
      <c r="C138" s="745"/>
      <c r="D138" s="752" t="s">
        <v>249</v>
      </c>
      <c r="E138" s="753"/>
      <c r="F138" s="754"/>
      <c r="G138" s="233" t="s">
        <v>79</v>
      </c>
      <c r="H138" s="154"/>
      <c r="I138" s="154"/>
      <c r="J138" s="154"/>
      <c r="K138" s="154"/>
      <c r="L138" s="154"/>
      <c r="M138" s="154"/>
      <c r="N138" s="154"/>
      <c r="O138" s="154"/>
      <c r="P138" s="154"/>
      <c r="Q138" s="154"/>
      <c r="R138" s="154"/>
      <c r="S138" s="154"/>
      <c r="T138" s="203" t="str">
        <f>IF(COUNT(H138:S138)=0,"",SUMPRODUCT(ROUND(H138:S138,#REF!)))</f>
        <v/>
      </c>
      <c r="U138" s="751"/>
      <c r="V138" s="108"/>
      <c r="X138" s="148"/>
      <c r="Y138" s="148"/>
      <c r="Z138" s="148"/>
      <c r="AA138" s="148"/>
      <c r="AB138" s="148"/>
      <c r="AC138" s="148"/>
      <c r="AF138" s="148"/>
    </row>
    <row r="139" spans="2:32" s="134" customFormat="1" ht="13.5" customHeight="1">
      <c r="B139" s="131"/>
      <c r="C139" s="132" t="s">
        <v>70</v>
      </c>
      <c r="D139" s="132"/>
      <c r="E139" s="132"/>
      <c r="F139" s="132"/>
      <c r="G139" s="132"/>
      <c r="H139" s="132"/>
      <c r="I139" s="132"/>
      <c r="J139" s="132"/>
      <c r="K139" s="132"/>
      <c r="L139" s="132"/>
      <c r="M139" s="132"/>
      <c r="N139" s="132"/>
      <c r="O139" s="132"/>
      <c r="P139" s="132"/>
      <c r="Q139" s="132"/>
      <c r="R139" s="132"/>
      <c r="S139" s="132"/>
      <c r="T139" s="132"/>
      <c r="U139" s="133"/>
      <c r="V139" s="131"/>
      <c r="W139" s="111"/>
      <c r="X139" s="148"/>
      <c r="Y139" s="148"/>
      <c r="Z139" s="148"/>
      <c r="AA139" s="148"/>
      <c r="AB139" s="148"/>
      <c r="AC139" s="148"/>
      <c r="AD139" s="111"/>
      <c r="AE139" s="111"/>
      <c r="AF139" s="148"/>
    </row>
    <row r="140" spans="2:32" s="134" customFormat="1" ht="13.5" customHeight="1">
      <c r="B140" s="131"/>
      <c r="C140" s="135"/>
      <c r="D140" s="135"/>
      <c r="E140" s="135"/>
      <c r="F140" s="135"/>
      <c r="G140" s="135"/>
      <c r="H140" s="135"/>
      <c r="I140" s="135"/>
      <c r="J140" s="135"/>
      <c r="K140" s="135"/>
      <c r="L140" s="135"/>
      <c r="M140" s="135"/>
      <c r="N140" s="135"/>
      <c r="O140" s="135"/>
      <c r="P140" s="135"/>
      <c r="Q140" s="135"/>
      <c r="R140" s="135"/>
      <c r="S140" s="135"/>
      <c r="T140" s="135"/>
      <c r="U140" s="136"/>
      <c r="V140" s="131"/>
      <c r="W140" s="163"/>
      <c r="X140" s="148"/>
      <c r="Y140" s="148"/>
      <c r="Z140" s="148"/>
      <c r="AA140" s="148"/>
      <c r="AB140" s="148"/>
      <c r="AC140" s="148"/>
      <c r="AD140" s="111"/>
      <c r="AE140" s="111"/>
      <c r="AF140" s="148"/>
    </row>
    <row r="141" spans="2:32" s="134" customFormat="1" ht="13.5" customHeight="1">
      <c r="B141" s="131"/>
      <c r="C141" s="135"/>
      <c r="D141" s="135"/>
      <c r="E141" s="135"/>
      <c r="F141" s="135"/>
      <c r="G141" s="135"/>
      <c r="H141" s="135"/>
      <c r="I141" s="135"/>
      <c r="J141" s="135"/>
      <c r="K141" s="135"/>
      <c r="L141" s="135"/>
      <c r="M141" s="135"/>
      <c r="N141" s="135"/>
      <c r="O141" s="135"/>
      <c r="P141" s="135"/>
      <c r="Q141" s="135"/>
      <c r="R141" s="135"/>
      <c r="S141" s="135"/>
      <c r="T141" s="135"/>
      <c r="U141" s="136"/>
      <c r="V141" s="131"/>
      <c r="W141" s="163"/>
      <c r="X141" s="111"/>
      <c r="Y141" s="111"/>
      <c r="Z141" s="111"/>
      <c r="AA141" s="111"/>
      <c r="AB141" s="111"/>
      <c r="AC141" s="111"/>
      <c r="AD141" s="111"/>
      <c r="AE141" s="111"/>
      <c r="AF141" s="148"/>
    </row>
    <row r="142" spans="2:32" s="134" customFormat="1" ht="13.5" customHeight="1">
      <c r="B142" s="131"/>
      <c r="C142" s="135"/>
      <c r="D142" s="135"/>
      <c r="E142" s="135"/>
      <c r="F142" s="135"/>
      <c r="G142" s="135"/>
      <c r="H142" s="135"/>
      <c r="I142" s="135"/>
      <c r="J142" s="135"/>
      <c r="K142" s="135"/>
      <c r="L142" s="135"/>
      <c r="M142" s="135"/>
      <c r="N142" s="135"/>
      <c r="O142" s="135"/>
      <c r="P142" s="135"/>
      <c r="Q142" s="135"/>
      <c r="R142" s="135"/>
      <c r="S142" s="135"/>
      <c r="T142" s="135"/>
      <c r="U142" s="136"/>
      <c r="V142" s="131"/>
      <c r="W142" s="163"/>
      <c r="X142" s="111"/>
      <c r="Y142" s="111"/>
      <c r="Z142" s="111"/>
      <c r="AA142" s="111"/>
      <c r="AB142" s="111"/>
      <c r="AC142" s="111"/>
      <c r="AD142" s="111"/>
      <c r="AE142" s="111"/>
      <c r="AF142" s="148"/>
    </row>
    <row r="143" spans="2:32" s="134" customFormat="1" ht="13.5" customHeight="1">
      <c r="B143" s="131"/>
      <c r="C143" s="135"/>
      <c r="D143" s="135"/>
      <c r="E143" s="135"/>
      <c r="F143" s="135"/>
      <c r="G143" s="135"/>
      <c r="H143" s="135"/>
      <c r="I143" s="135"/>
      <c r="J143" s="135"/>
      <c r="K143" s="135"/>
      <c r="L143" s="135"/>
      <c r="M143" s="135"/>
      <c r="N143" s="135"/>
      <c r="O143" s="135"/>
      <c r="P143" s="135"/>
      <c r="Q143" s="135"/>
      <c r="R143" s="135"/>
      <c r="S143" s="135"/>
      <c r="T143" s="135"/>
      <c r="U143" s="136"/>
      <c r="V143" s="131"/>
      <c r="W143" s="163"/>
      <c r="X143" s="111"/>
      <c r="Y143" s="111"/>
      <c r="Z143" s="111"/>
      <c r="AA143" s="111"/>
      <c r="AB143" s="111"/>
      <c r="AC143" s="111"/>
      <c r="AD143" s="111"/>
      <c r="AE143" s="111"/>
      <c r="AF143" s="148"/>
    </row>
    <row r="144" spans="2:32" s="134" customFormat="1" ht="13.5" customHeight="1">
      <c r="B144" s="131"/>
      <c r="C144" s="135"/>
      <c r="D144" s="135"/>
      <c r="E144" s="135"/>
      <c r="F144" s="135"/>
      <c r="G144" s="135"/>
      <c r="H144" s="135"/>
      <c r="I144" s="135"/>
      <c r="J144" s="135"/>
      <c r="K144" s="135"/>
      <c r="L144" s="135"/>
      <c r="M144" s="135"/>
      <c r="N144" s="135"/>
      <c r="O144" s="135"/>
      <c r="P144" s="135"/>
      <c r="Q144" s="135"/>
      <c r="R144" s="135"/>
      <c r="S144" s="135"/>
      <c r="T144" s="135"/>
      <c r="U144" s="136"/>
      <c r="V144" s="131"/>
      <c r="W144" s="163"/>
      <c r="X144" s="111"/>
      <c r="Y144" s="111"/>
      <c r="Z144" s="111"/>
      <c r="AA144" s="111"/>
      <c r="AB144" s="111"/>
      <c r="AC144" s="111"/>
      <c r="AD144" s="111"/>
      <c r="AE144" s="111"/>
      <c r="AF144" s="111"/>
    </row>
    <row r="145" spans="2:32" s="134" customFormat="1" ht="13.5" customHeight="1">
      <c r="B145" s="131"/>
      <c r="C145" s="135"/>
      <c r="D145" s="135"/>
      <c r="E145" s="135"/>
      <c r="F145" s="135"/>
      <c r="G145" s="135"/>
      <c r="H145" s="135"/>
      <c r="I145" s="135"/>
      <c r="J145" s="135"/>
      <c r="K145" s="135"/>
      <c r="L145" s="135"/>
      <c r="M145" s="135"/>
      <c r="N145" s="135"/>
      <c r="O145" s="135"/>
      <c r="P145" s="135"/>
      <c r="Q145" s="135"/>
      <c r="R145" s="135"/>
      <c r="S145" s="135"/>
      <c r="T145" s="135"/>
      <c r="U145" s="136"/>
      <c r="V145" s="131"/>
      <c r="W145" s="163"/>
      <c r="X145" s="111"/>
      <c r="Y145" s="111"/>
      <c r="Z145" s="111"/>
      <c r="AA145" s="111"/>
      <c r="AB145" s="111"/>
      <c r="AC145" s="111"/>
      <c r="AD145" s="111"/>
      <c r="AE145" s="111"/>
      <c r="AF145" s="111"/>
    </row>
    <row r="146" spans="2:32" s="134" customFormat="1" ht="13.5" customHeight="1">
      <c r="B146" s="131"/>
      <c r="C146" s="132"/>
      <c r="D146" s="132"/>
      <c r="E146" s="132"/>
      <c r="F146" s="132"/>
      <c r="G146" s="132"/>
      <c r="H146" s="132"/>
      <c r="I146" s="132"/>
      <c r="J146" s="132"/>
      <c r="K146" s="132"/>
      <c r="L146" s="132"/>
      <c r="M146" s="132"/>
      <c r="N146" s="132"/>
      <c r="O146" s="132"/>
      <c r="P146" s="132"/>
      <c r="Q146" s="132"/>
      <c r="R146" s="132"/>
      <c r="S146" s="132"/>
      <c r="T146" s="132"/>
      <c r="U146" s="133"/>
      <c r="V146" s="131"/>
      <c r="W146" s="163"/>
      <c r="X146" s="111"/>
      <c r="Y146" s="111"/>
      <c r="Z146" s="111"/>
      <c r="AA146" s="111"/>
      <c r="AB146" s="111"/>
      <c r="AC146" s="111"/>
      <c r="AD146" s="111"/>
      <c r="AE146" s="111"/>
      <c r="AF146" s="111"/>
    </row>
    <row r="147" spans="2:32" s="124" customFormat="1" ht="13.5" customHeight="1">
      <c r="B147" s="123"/>
      <c r="C147" s="109" t="s">
        <v>31</v>
      </c>
      <c r="D147" s="109"/>
      <c r="E147" s="109"/>
      <c r="F147" s="109"/>
      <c r="G147" s="109"/>
      <c r="H147" s="38"/>
      <c r="I147" s="123"/>
      <c r="J147" s="123"/>
      <c r="K147" s="123"/>
      <c r="L147" s="123"/>
      <c r="M147" s="123"/>
      <c r="N147" s="123"/>
      <c r="O147" s="123"/>
      <c r="P147" s="123"/>
      <c r="Q147" s="123"/>
      <c r="R147" s="123"/>
      <c r="S147" s="123"/>
      <c r="T147" s="123"/>
      <c r="U147" s="123"/>
      <c r="V147" s="123"/>
      <c r="W147" s="163"/>
      <c r="X147" s="111"/>
      <c r="Y147" s="111"/>
      <c r="Z147" s="111"/>
      <c r="AA147" s="111"/>
      <c r="AB147" s="111"/>
      <c r="AC147" s="111"/>
      <c r="AD147" s="111"/>
      <c r="AE147" s="111"/>
      <c r="AF147" s="111"/>
    </row>
    <row r="148" spans="2:32" s="124" customFormat="1" ht="13.5" customHeight="1">
      <c r="B148" s="123"/>
      <c r="C148" s="112" t="s">
        <v>550</v>
      </c>
      <c r="D148" s="112"/>
      <c r="E148" s="112"/>
      <c r="F148" s="112"/>
      <c r="G148" s="480" t="e">
        <f>G100</f>
        <v>#REF!</v>
      </c>
      <c r="H148" s="112"/>
      <c r="I148" s="123"/>
      <c r="J148" s="123"/>
      <c r="K148" s="123"/>
      <c r="L148" s="123"/>
      <c r="M148" s="123"/>
      <c r="N148" s="123"/>
      <c r="O148" s="123"/>
      <c r="P148" s="123"/>
      <c r="Q148" s="123"/>
      <c r="R148" s="123"/>
      <c r="S148" s="123"/>
      <c r="T148" s="123"/>
      <c r="U148" s="123"/>
      <c r="V148" s="123"/>
      <c r="W148" s="163"/>
      <c r="X148" s="111"/>
      <c r="Y148" s="111"/>
      <c r="Z148" s="111"/>
      <c r="AA148" s="111"/>
      <c r="AB148" s="111"/>
      <c r="AC148" s="111"/>
      <c r="AD148" s="111"/>
      <c r="AE148" s="111"/>
      <c r="AF148" s="111"/>
    </row>
    <row r="149" spans="2:32" s="124" customFormat="1" ht="13.5" customHeight="1">
      <c r="B149" s="123"/>
      <c r="C149" s="116" t="s">
        <v>8</v>
      </c>
      <c r="D149" s="123"/>
      <c r="E149" s="125" t="s">
        <v>125</v>
      </c>
      <c r="F149" s="125"/>
      <c r="G149" s="125"/>
      <c r="H149" s="123"/>
      <c r="I149" s="123"/>
      <c r="J149" s="123"/>
      <c r="K149" s="123"/>
      <c r="L149" s="123"/>
      <c r="M149" s="123"/>
      <c r="N149" s="123"/>
      <c r="O149" s="123"/>
      <c r="P149" s="123"/>
      <c r="Q149" s="123"/>
      <c r="R149" s="126"/>
      <c r="S149" s="123"/>
      <c r="T149" s="126"/>
      <c r="U149" s="123"/>
      <c r="V149" s="123"/>
      <c r="W149" s="111"/>
      <c r="X149" s="163"/>
      <c r="Y149" s="163"/>
      <c r="Z149" s="163"/>
      <c r="AA149" s="163"/>
      <c r="AB149" s="163"/>
      <c r="AC149" s="163"/>
      <c r="AD149" s="163"/>
      <c r="AE149" s="163"/>
      <c r="AF149" s="111"/>
    </row>
    <row r="150" spans="2:32" s="124" customFormat="1" ht="13.5" customHeight="1">
      <c r="B150" s="123"/>
      <c r="C150" s="705" t="s">
        <v>33</v>
      </c>
      <c r="D150" s="706"/>
      <c r="E150" s="707"/>
      <c r="F150" s="731" t="s">
        <v>551</v>
      </c>
      <c r="G150" s="731" t="s">
        <v>219</v>
      </c>
      <c r="H150" s="117" t="s">
        <v>34</v>
      </c>
      <c r="I150" s="118"/>
      <c r="J150" s="118"/>
      <c r="K150" s="118"/>
      <c r="L150" s="118"/>
      <c r="M150" s="119"/>
      <c r="N150" s="144" t="s">
        <v>35</v>
      </c>
      <c r="O150" s="118"/>
      <c r="P150" s="118"/>
      <c r="Q150" s="118"/>
      <c r="R150" s="118"/>
      <c r="S150" s="119"/>
      <c r="T150" s="734" t="s">
        <v>77</v>
      </c>
      <c r="U150" s="734" t="s">
        <v>78</v>
      </c>
      <c r="V150" s="123"/>
      <c r="W150" s="88" t="s">
        <v>25</v>
      </c>
      <c r="X150" s="163"/>
      <c r="Y150" s="163"/>
      <c r="Z150" s="163"/>
      <c r="AA150" s="128" t="str">
        <f>IF(COUNT(H153:U186)&gt;0,"○","")</f>
        <v/>
      </c>
      <c r="AB150" s="120" t="s">
        <v>158</v>
      </c>
      <c r="AC150" s="163"/>
      <c r="AD150" s="163"/>
      <c r="AE150" s="163"/>
      <c r="AF150" s="111"/>
    </row>
    <row r="151" spans="2:32" s="124" customFormat="1" ht="13.5" customHeight="1">
      <c r="B151" s="123"/>
      <c r="C151" s="708"/>
      <c r="D151" s="709"/>
      <c r="E151" s="710"/>
      <c r="F151" s="732"/>
      <c r="G151" s="732"/>
      <c r="H151" s="4" t="s">
        <v>13</v>
      </c>
      <c r="I151" s="4" t="s">
        <v>14</v>
      </c>
      <c r="J151" s="4" t="s">
        <v>15</v>
      </c>
      <c r="K151" s="4" t="s">
        <v>16</v>
      </c>
      <c r="L151" s="4" t="s">
        <v>17</v>
      </c>
      <c r="M151" s="4" t="s">
        <v>18</v>
      </c>
      <c r="N151" s="4" t="s">
        <v>19</v>
      </c>
      <c r="O151" s="4" t="s">
        <v>20</v>
      </c>
      <c r="P151" s="4" t="s">
        <v>21</v>
      </c>
      <c r="Q151" s="4" t="s">
        <v>22</v>
      </c>
      <c r="R151" s="4" t="s">
        <v>23</v>
      </c>
      <c r="S151" s="4" t="s">
        <v>24</v>
      </c>
      <c r="T151" s="735"/>
      <c r="U151" s="735"/>
      <c r="V151" s="123"/>
      <c r="W151" s="88" t="s">
        <v>94</v>
      </c>
      <c r="X151" s="163"/>
      <c r="Y151" s="163"/>
      <c r="Z151" s="163"/>
      <c r="AA151" s="163"/>
      <c r="AB151" s="163"/>
      <c r="AC151" s="163"/>
      <c r="AD151" s="163"/>
      <c r="AE151" s="163"/>
      <c r="AF151" s="111"/>
    </row>
    <row r="152" spans="2:32" s="124" customFormat="1" ht="13.5" customHeight="1">
      <c r="B152" s="123"/>
      <c r="C152" s="711"/>
      <c r="D152" s="712"/>
      <c r="E152" s="713"/>
      <c r="F152" s="733"/>
      <c r="G152" s="733"/>
      <c r="H152" s="127" t="e">
        <f>"（"&amp;MID(#REF!,2,2)&amp;")"</f>
        <v>#REF!</v>
      </c>
      <c r="I152" s="481" t="e">
        <f>"（"&amp;MID(#REF!,2,2)&amp;")"</f>
        <v>#REF!</v>
      </c>
      <c r="J152" s="481" t="e">
        <f>"（"&amp;MID(#REF!,2,2)&amp;")"</f>
        <v>#REF!</v>
      </c>
      <c r="K152" s="481" t="e">
        <f>"（"&amp;MID(#REF!,2,2)&amp;")"</f>
        <v>#REF!</v>
      </c>
      <c r="L152" s="481" t="e">
        <f>"（"&amp;MID(#REF!,2,2)&amp;")"</f>
        <v>#REF!</v>
      </c>
      <c r="M152" s="481" t="e">
        <f>"（"&amp;MID(#REF!,2,2)&amp;")"</f>
        <v>#REF!</v>
      </c>
      <c r="N152" s="481" t="e">
        <f>"（"&amp;MID(#REF!,2,2)&amp;")"</f>
        <v>#REF!</v>
      </c>
      <c r="O152" s="481" t="e">
        <f>"（"&amp;MID(#REF!,2,2)&amp;")"</f>
        <v>#REF!</v>
      </c>
      <c r="P152" s="481" t="e">
        <f>"（"&amp;MID(#REF!,2,2)&amp;")"</f>
        <v>#REF!</v>
      </c>
      <c r="Q152" s="481" t="e">
        <f>"（"&amp;MID(#REF!,2,2)&amp;")"</f>
        <v>#REF!</v>
      </c>
      <c r="R152" s="481" t="e">
        <f>"（"&amp;MID(#REF!,2,2)&amp;")"</f>
        <v>#REF!</v>
      </c>
      <c r="S152" s="481" t="e">
        <f>"（"&amp;MID(#REF!,2,2)&amp;")"</f>
        <v>#REF!</v>
      </c>
      <c r="T152" s="736"/>
      <c r="U152" s="736"/>
      <c r="V152" s="123"/>
      <c r="W152" s="88"/>
      <c r="X152" s="163"/>
      <c r="Y152" s="163"/>
      <c r="Z152" s="163"/>
      <c r="AA152" s="163"/>
      <c r="AB152" s="163"/>
      <c r="AC152" s="163"/>
      <c r="AD152" s="163"/>
      <c r="AE152" s="163"/>
      <c r="AF152" s="163"/>
    </row>
    <row r="153" spans="2:32" s="130" customFormat="1" ht="13.5" customHeight="1">
      <c r="B153" s="129"/>
      <c r="C153" s="714"/>
      <c r="D153" s="715"/>
      <c r="E153" s="716"/>
      <c r="F153" s="729"/>
      <c r="G153" s="730"/>
      <c r="H153" s="146"/>
      <c r="I153" s="146"/>
      <c r="J153" s="147"/>
      <c r="K153" s="147"/>
      <c r="L153" s="147"/>
      <c r="M153" s="147"/>
      <c r="N153" s="147"/>
      <c r="O153" s="147"/>
      <c r="P153" s="147"/>
      <c r="Q153" s="147"/>
      <c r="R153" s="147"/>
      <c r="S153" s="147"/>
      <c r="T153" s="741"/>
      <c r="U153" s="737"/>
      <c r="V153" s="129"/>
      <c r="W153" s="148"/>
      <c r="X153" s="163"/>
      <c r="Y153" s="163"/>
      <c r="Z153" s="163"/>
      <c r="AA153" s="163"/>
      <c r="AB153" s="163"/>
      <c r="AC153" s="163"/>
      <c r="AD153" s="163"/>
      <c r="AE153" s="163"/>
      <c r="AF153" s="163"/>
    </row>
    <row r="154" spans="2:32" s="130" customFormat="1" ht="13.5" customHeight="1">
      <c r="B154" s="129"/>
      <c r="C154" s="717"/>
      <c r="D154" s="718"/>
      <c r="E154" s="719"/>
      <c r="F154" s="724"/>
      <c r="G154" s="726"/>
      <c r="H154" s="149"/>
      <c r="I154" s="149"/>
      <c r="J154" s="149"/>
      <c r="K154" s="149"/>
      <c r="L154" s="149"/>
      <c r="M154" s="149"/>
      <c r="N154" s="149"/>
      <c r="O154" s="149"/>
      <c r="P154" s="149"/>
      <c r="Q154" s="149"/>
      <c r="R154" s="149"/>
      <c r="S154" s="149"/>
      <c r="T154" s="742"/>
      <c r="U154" s="738"/>
      <c r="V154" s="129"/>
      <c r="W154" s="148"/>
      <c r="X154" s="163"/>
      <c r="Y154" s="163"/>
      <c r="Z154" s="163"/>
      <c r="AA154" s="163"/>
      <c r="AB154" s="163"/>
      <c r="AC154" s="163"/>
      <c r="AD154" s="163"/>
      <c r="AE154" s="163"/>
      <c r="AF154" s="163"/>
    </row>
    <row r="155" spans="2:32" s="130" customFormat="1" ht="13.5" customHeight="1">
      <c r="B155" s="129"/>
      <c r="C155" s="717"/>
      <c r="D155" s="718"/>
      <c r="E155" s="719"/>
      <c r="F155" s="723"/>
      <c r="G155" s="725"/>
      <c r="H155" s="150"/>
      <c r="I155" s="150"/>
      <c r="J155" s="151"/>
      <c r="K155" s="151"/>
      <c r="L155" s="151"/>
      <c r="M155" s="151"/>
      <c r="N155" s="151"/>
      <c r="O155" s="151"/>
      <c r="P155" s="151"/>
      <c r="Q155" s="151"/>
      <c r="R155" s="151"/>
      <c r="S155" s="151"/>
      <c r="T155" s="742"/>
      <c r="U155" s="739"/>
      <c r="V155" s="129"/>
      <c r="W155" s="148"/>
      <c r="X155" s="111"/>
      <c r="Y155" s="111"/>
      <c r="Z155" s="111"/>
      <c r="AA155" s="111"/>
      <c r="AB155" s="111"/>
      <c r="AC155" s="111"/>
      <c r="AD155" s="111"/>
      <c r="AE155" s="111"/>
      <c r="AF155" s="163"/>
    </row>
    <row r="156" spans="2:32" s="130" customFormat="1" ht="13.5" customHeight="1">
      <c r="B156" s="129"/>
      <c r="C156" s="717"/>
      <c r="D156" s="718"/>
      <c r="E156" s="719"/>
      <c r="F156" s="724"/>
      <c r="G156" s="726"/>
      <c r="H156" s="149"/>
      <c r="I156" s="149"/>
      <c r="J156" s="149"/>
      <c r="K156" s="149"/>
      <c r="L156" s="149"/>
      <c r="M156" s="149"/>
      <c r="N156" s="149"/>
      <c r="O156" s="149"/>
      <c r="P156" s="149"/>
      <c r="Q156" s="149"/>
      <c r="R156" s="149"/>
      <c r="S156" s="149"/>
      <c r="T156" s="742"/>
      <c r="U156" s="738"/>
      <c r="V156" s="129"/>
      <c r="W156" s="148"/>
      <c r="X156" s="111"/>
      <c r="Y156" s="111"/>
      <c r="Z156" s="111"/>
      <c r="AA156" s="111"/>
      <c r="AB156" s="111"/>
      <c r="AC156" s="111"/>
      <c r="AD156" s="124"/>
      <c r="AE156" s="124"/>
      <c r="AF156" s="163"/>
    </row>
    <row r="157" spans="2:32" s="130" customFormat="1" ht="13.5" customHeight="1">
      <c r="B157" s="129"/>
      <c r="C157" s="717"/>
      <c r="D157" s="718"/>
      <c r="E157" s="719"/>
      <c r="F157" s="723"/>
      <c r="G157" s="725"/>
      <c r="H157" s="150"/>
      <c r="I157" s="150"/>
      <c r="J157" s="151"/>
      <c r="K157" s="151"/>
      <c r="L157" s="151"/>
      <c r="M157" s="151"/>
      <c r="N157" s="151"/>
      <c r="O157" s="151"/>
      <c r="P157" s="151"/>
      <c r="Q157" s="151"/>
      <c r="R157" s="151"/>
      <c r="S157" s="151"/>
      <c r="T157" s="742"/>
      <c r="U157" s="739"/>
      <c r="V157" s="129"/>
      <c r="W157" s="148"/>
      <c r="X157" s="111"/>
      <c r="Y157" s="111"/>
      <c r="Z157" s="111"/>
      <c r="AA157" s="111"/>
      <c r="AB157" s="111"/>
      <c r="AC157" s="111"/>
      <c r="AD157" s="124"/>
      <c r="AE157" s="124"/>
      <c r="AF157" s="163"/>
    </row>
    <row r="158" spans="2:32" s="130" customFormat="1" ht="13.5" customHeight="1">
      <c r="B158" s="129"/>
      <c r="C158" s="720"/>
      <c r="D158" s="721"/>
      <c r="E158" s="722"/>
      <c r="F158" s="727"/>
      <c r="G158" s="728"/>
      <c r="H158" s="149"/>
      <c r="I158" s="149"/>
      <c r="J158" s="149"/>
      <c r="K158" s="149"/>
      <c r="L158" s="149"/>
      <c r="M158" s="149"/>
      <c r="N158" s="149"/>
      <c r="O158" s="149"/>
      <c r="P158" s="149"/>
      <c r="Q158" s="149"/>
      <c r="R158" s="149"/>
      <c r="S158" s="149"/>
      <c r="T158" s="742"/>
      <c r="U158" s="740"/>
      <c r="V158" s="129"/>
      <c r="W158" s="148"/>
      <c r="X158" s="111"/>
      <c r="Y158" s="111"/>
      <c r="Z158" s="111"/>
      <c r="AA158" s="111"/>
      <c r="AB158" s="111"/>
      <c r="AC158" s="111"/>
      <c r="AD158" s="124"/>
      <c r="AE158" s="124"/>
      <c r="AF158" s="163"/>
    </row>
    <row r="159" spans="2:32" s="130" customFormat="1" ht="13.5" customHeight="1">
      <c r="B159" s="129"/>
      <c r="C159" s="714"/>
      <c r="D159" s="715"/>
      <c r="E159" s="716"/>
      <c r="F159" s="729"/>
      <c r="G159" s="730"/>
      <c r="H159" s="146"/>
      <c r="I159" s="146"/>
      <c r="J159" s="147"/>
      <c r="K159" s="147"/>
      <c r="L159" s="147"/>
      <c r="M159" s="147"/>
      <c r="N159" s="147"/>
      <c r="O159" s="147"/>
      <c r="P159" s="147"/>
      <c r="Q159" s="147"/>
      <c r="R159" s="147"/>
      <c r="S159" s="147"/>
      <c r="T159" s="742"/>
      <c r="U159" s="737"/>
      <c r="V159" s="129"/>
      <c r="W159" s="148"/>
      <c r="X159" s="111"/>
      <c r="Y159" s="111"/>
      <c r="Z159" s="111"/>
      <c r="AA159" s="124"/>
      <c r="AB159" s="124"/>
      <c r="AC159" s="124"/>
      <c r="AF159" s="163"/>
    </row>
    <row r="160" spans="2:32" s="130" customFormat="1" ht="13.5" customHeight="1">
      <c r="B160" s="129"/>
      <c r="C160" s="717"/>
      <c r="D160" s="718"/>
      <c r="E160" s="719"/>
      <c r="F160" s="724"/>
      <c r="G160" s="726"/>
      <c r="H160" s="149"/>
      <c r="I160" s="149"/>
      <c r="J160" s="149"/>
      <c r="K160" s="149"/>
      <c r="L160" s="149"/>
      <c r="M160" s="149"/>
      <c r="N160" s="149"/>
      <c r="O160" s="149"/>
      <c r="P160" s="149"/>
      <c r="Q160" s="149"/>
      <c r="R160" s="149"/>
      <c r="S160" s="149"/>
      <c r="T160" s="742"/>
      <c r="U160" s="738"/>
      <c r="V160" s="129"/>
      <c r="W160" s="148"/>
      <c r="X160" s="111"/>
      <c r="Y160" s="111"/>
      <c r="Z160" s="111"/>
      <c r="AA160" s="124"/>
      <c r="AB160" s="124"/>
      <c r="AC160" s="124"/>
      <c r="AF160" s="163"/>
    </row>
    <row r="161" spans="2:32" s="130" customFormat="1" ht="13.5" customHeight="1">
      <c r="B161" s="129"/>
      <c r="C161" s="717"/>
      <c r="D161" s="718"/>
      <c r="E161" s="719"/>
      <c r="F161" s="723"/>
      <c r="G161" s="725"/>
      <c r="H161" s="150"/>
      <c r="I161" s="150"/>
      <c r="J161" s="151"/>
      <c r="K161" s="151"/>
      <c r="L161" s="151"/>
      <c r="M161" s="151"/>
      <c r="N161" s="151"/>
      <c r="O161" s="151"/>
      <c r="P161" s="151"/>
      <c r="Q161" s="151"/>
      <c r="R161" s="151"/>
      <c r="S161" s="151"/>
      <c r="T161" s="742"/>
      <c r="U161" s="739"/>
      <c r="V161" s="129"/>
      <c r="W161" s="148"/>
      <c r="X161" s="111"/>
      <c r="Y161" s="111"/>
      <c r="Z161" s="111"/>
      <c r="AA161" s="111"/>
      <c r="AB161" s="111"/>
      <c r="AC161" s="124"/>
      <c r="AF161" s="111"/>
    </row>
    <row r="162" spans="2:32" s="130" customFormat="1" ht="13.5" customHeight="1">
      <c r="B162" s="129"/>
      <c r="C162" s="717"/>
      <c r="D162" s="718"/>
      <c r="E162" s="719"/>
      <c r="F162" s="724"/>
      <c r="G162" s="726"/>
      <c r="H162" s="149"/>
      <c r="I162" s="149"/>
      <c r="J162" s="149"/>
      <c r="K162" s="149"/>
      <c r="L162" s="149"/>
      <c r="M162" s="149"/>
      <c r="N162" s="149"/>
      <c r="O162" s="149"/>
      <c r="P162" s="149"/>
      <c r="Q162" s="149"/>
      <c r="R162" s="149"/>
      <c r="S162" s="149"/>
      <c r="T162" s="742"/>
      <c r="U162" s="738"/>
      <c r="V162" s="129"/>
      <c r="W162" s="148"/>
      <c r="X162" s="148"/>
      <c r="Y162" s="148"/>
      <c r="Z162" s="148"/>
      <c r="AF162" s="111"/>
    </row>
    <row r="163" spans="2:32" s="130" customFormat="1" ht="13.5" customHeight="1">
      <c r="B163" s="129"/>
      <c r="C163" s="717"/>
      <c r="D163" s="718"/>
      <c r="E163" s="719"/>
      <c r="F163" s="723"/>
      <c r="G163" s="725"/>
      <c r="H163" s="150"/>
      <c r="I163" s="150"/>
      <c r="J163" s="151"/>
      <c r="K163" s="151"/>
      <c r="L163" s="151"/>
      <c r="M163" s="151"/>
      <c r="N163" s="151"/>
      <c r="O163" s="151"/>
      <c r="P163" s="151"/>
      <c r="Q163" s="151"/>
      <c r="R163" s="151"/>
      <c r="S163" s="151"/>
      <c r="T163" s="742"/>
      <c r="U163" s="739"/>
      <c r="V163" s="129"/>
      <c r="W163" s="148"/>
      <c r="X163" s="148"/>
      <c r="Y163" s="148"/>
      <c r="Z163" s="148"/>
      <c r="AF163" s="111"/>
    </row>
    <row r="164" spans="2:32" s="130" customFormat="1" ht="13.5" customHeight="1">
      <c r="B164" s="129"/>
      <c r="C164" s="720"/>
      <c r="D164" s="721"/>
      <c r="E164" s="722"/>
      <c r="F164" s="727"/>
      <c r="G164" s="728"/>
      <c r="H164" s="149"/>
      <c r="I164" s="149"/>
      <c r="J164" s="149"/>
      <c r="K164" s="149"/>
      <c r="L164" s="149"/>
      <c r="M164" s="149"/>
      <c r="N164" s="149"/>
      <c r="O164" s="149"/>
      <c r="P164" s="149"/>
      <c r="Q164" s="149"/>
      <c r="R164" s="149"/>
      <c r="S164" s="149"/>
      <c r="T164" s="742"/>
      <c r="U164" s="740"/>
      <c r="V164" s="129"/>
      <c r="W164" s="148"/>
      <c r="X164" s="148"/>
      <c r="Y164" s="148"/>
      <c r="Z164" s="148"/>
      <c r="AF164" s="111"/>
    </row>
    <row r="165" spans="2:32" s="130" customFormat="1" ht="13.5" customHeight="1">
      <c r="B165" s="129"/>
      <c r="C165" s="714"/>
      <c r="D165" s="715"/>
      <c r="E165" s="716"/>
      <c r="F165" s="729"/>
      <c r="G165" s="730"/>
      <c r="H165" s="146"/>
      <c r="I165" s="146"/>
      <c r="J165" s="147"/>
      <c r="K165" s="147"/>
      <c r="L165" s="147"/>
      <c r="M165" s="147"/>
      <c r="N165" s="147"/>
      <c r="O165" s="147"/>
      <c r="P165" s="147"/>
      <c r="Q165" s="147"/>
      <c r="R165" s="147"/>
      <c r="S165" s="147"/>
      <c r="T165" s="742"/>
      <c r="U165" s="737"/>
      <c r="V165" s="129"/>
      <c r="W165" s="148"/>
      <c r="X165" s="148"/>
      <c r="Y165" s="148"/>
      <c r="Z165" s="148"/>
      <c r="AF165" s="124"/>
    </row>
    <row r="166" spans="2:32" s="130" customFormat="1" ht="13.5" customHeight="1">
      <c r="B166" s="129"/>
      <c r="C166" s="717"/>
      <c r="D166" s="718"/>
      <c r="E166" s="719"/>
      <c r="F166" s="724"/>
      <c r="G166" s="726"/>
      <c r="H166" s="149"/>
      <c r="I166" s="149"/>
      <c r="J166" s="149"/>
      <c r="K166" s="149"/>
      <c r="L166" s="149"/>
      <c r="M166" s="149"/>
      <c r="N166" s="149"/>
      <c r="O166" s="149"/>
      <c r="P166" s="149"/>
      <c r="Q166" s="149"/>
      <c r="R166" s="149"/>
      <c r="S166" s="149"/>
      <c r="T166" s="742"/>
      <c r="U166" s="738"/>
      <c r="V166" s="129"/>
      <c r="W166" s="148"/>
      <c r="X166" s="148"/>
      <c r="Y166" s="148"/>
      <c r="Z166" s="148"/>
      <c r="AF166" s="124"/>
    </row>
    <row r="167" spans="2:32" s="130" customFormat="1" ht="13.5" customHeight="1">
      <c r="B167" s="129"/>
      <c r="C167" s="717"/>
      <c r="D167" s="718"/>
      <c r="E167" s="719"/>
      <c r="F167" s="723"/>
      <c r="G167" s="725"/>
      <c r="H167" s="150"/>
      <c r="I167" s="150"/>
      <c r="J167" s="151"/>
      <c r="K167" s="151"/>
      <c r="L167" s="151"/>
      <c r="M167" s="151"/>
      <c r="N167" s="151"/>
      <c r="O167" s="151"/>
      <c r="P167" s="151"/>
      <c r="Q167" s="151"/>
      <c r="R167" s="151"/>
      <c r="S167" s="151"/>
      <c r="T167" s="742"/>
      <c r="U167" s="739"/>
      <c r="V167" s="129"/>
      <c r="W167" s="148"/>
      <c r="X167" s="148"/>
      <c r="Y167" s="148"/>
      <c r="Z167" s="148"/>
      <c r="AF167" s="124"/>
    </row>
    <row r="168" spans="2:32" s="130" customFormat="1" ht="13.5" customHeight="1">
      <c r="B168" s="129"/>
      <c r="C168" s="717"/>
      <c r="D168" s="718"/>
      <c r="E168" s="719"/>
      <c r="F168" s="724"/>
      <c r="G168" s="726"/>
      <c r="H168" s="149"/>
      <c r="I168" s="149"/>
      <c r="J168" s="149"/>
      <c r="K168" s="149"/>
      <c r="L168" s="149"/>
      <c r="M168" s="149"/>
      <c r="N168" s="149"/>
      <c r="O168" s="149"/>
      <c r="P168" s="149"/>
      <c r="Q168" s="149"/>
      <c r="R168" s="149"/>
      <c r="S168" s="149"/>
      <c r="T168" s="742"/>
      <c r="U168" s="738"/>
      <c r="V168" s="129"/>
      <c r="W168" s="148"/>
      <c r="X168" s="148"/>
      <c r="Y168" s="148"/>
      <c r="Z168" s="148"/>
      <c r="AD168" s="148"/>
      <c r="AE168" s="148"/>
    </row>
    <row r="169" spans="2:32" s="130" customFormat="1" ht="13.5" customHeight="1">
      <c r="B169" s="129"/>
      <c r="C169" s="717"/>
      <c r="D169" s="718"/>
      <c r="E169" s="719"/>
      <c r="F169" s="723"/>
      <c r="G169" s="725"/>
      <c r="H169" s="150"/>
      <c r="I169" s="150"/>
      <c r="J169" s="151"/>
      <c r="K169" s="151"/>
      <c r="L169" s="151"/>
      <c r="M169" s="151"/>
      <c r="N169" s="151"/>
      <c r="O169" s="151"/>
      <c r="P169" s="151"/>
      <c r="Q169" s="151"/>
      <c r="R169" s="151"/>
      <c r="S169" s="151"/>
      <c r="T169" s="742"/>
      <c r="U169" s="739"/>
      <c r="V169" s="129"/>
      <c r="W169" s="148"/>
      <c r="X169" s="148"/>
      <c r="Y169" s="148"/>
      <c r="Z169" s="148"/>
      <c r="AD169" s="148"/>
      <c r="AE169" s="148"/>
    </row>
    <row r="170" spans="2:32" s="130" customFormat="1" ht="13.5" customHeight="1">
      <c r="B170" s="129"/>
      <c r="C170" s="720"/>
      <c r="D170" s="721"/>
      <c r="E170" s="722"/>
      <c r="F170" s="727"/>
      <c r="G170" s="728"/>
      <c r="H170" s="149"/>
      <c r="I170" s="149"/>
      <c r="J170" s="149"/>
      <c r="K170" s="149"/>
      <c r="L170" s="149"/>
      <c r="M170" s="149"/>
      <c r="N170" s="149"/>
      <c r="O170" s="149"/>
      <c r="P170" s="149"/>
      <c r="Q170" s="149"/>
      <c r="R170" s="149"/>
      <c r="S170" s="149"/>
      <c r="T170" s="742"/>
      <c r="U170" s="740"/>
      <c r="V170" s="129"/>
      <c r="W170" s="148"/>
      <c r="X170" s="148"/>
      <c r="Y170" s="148"/>
      <c r="Z170" s="148"/>
      <c r="AD170" s="148"/>
      <c r="AE170" s="148"/>
    </row>
    <row r="171" spans="2:32" s="130" customFormat="1" ht="13.5" customHeight="1">
      <c r="B171" s="129"/>
      <c r="C171" s="714"/>
      <c r="D171" s="715"/>
      <c r="E171" s="716"/>
      <c r="F171" s="729"/>
      <c r="G171" s="730"/>
      <c r="H171" s="146"/>
      <c r="I171" s="146"/>
      <c r="J171" s="147"/>
      <c r="K171" s="147"/>
      <c r="L171" s="147"/>
      <c r="M171" s="147"/>
      <c r="N171" s="147"/>
      <c r="O171" s="147"/>
      <c r="P171" s="147"/>
      <c r="Q171" s="147"/>
      <c r="R171" s="147"/>
      <c r="S171" s="147"/>
      <c r="T171" s="742"/>
      <c r="U171" s="737"/>
      <c r="V171" s="129"/>
      <c r="W171" s="148"/>
      <c r="X171" s="148"/>
      <c r="Y171" s="148"/>
      <c r="Z171" s="148"/>
      <c r="AA171" s="148"/>
      <c r="AB171" s="148"/>
      <c r="AC171" s="148"/>
      <c r="AD171" s="148"/>
      <c r="AE171" s="148"/>
    </row>
    <row r="172" spans="2:32" s="130" customFormat="1" ht="13.5" customHeight="1">
      <c r="B172" s="129"/>
      <c r="C172" s="717"/>
      <c r="D172" s="718"/>
      <c r="E172" s="719"/>
      <c r="F172" s="724"/>
      <c r="G172" s="726"/>
      <c r="H172" s="149"/>
      <c r="I172" s="149"/>
      <c r="J172" s="149"/>
      <c r="K172" s="149"/>
      <c r="L172" s="149"/>
      <c r="M172" s="149"/>
      <c r="N172" s="149"/>
      <c r="O172" s="149"/>
      <c r="P172" s="149"/>
      <c r="Q172" s="149"/>
      <c r="R172" s="149"/>
      <c r="S172" s="149"/>
      <c r="T172" s="742"/>
      <c r="U172" s="738"/>
      <c r="V172" s="129"/>
      <c r="W172" s="148"/>
      <c r="X172" s="148"/>
      <c r="Y172" s="148"/>
      <c r="Z172" s="148"/>
      <c r="AA172" s="148"/>
      <c r="AB172" s="148"/>
      <c r="AC172" s="148"/>
      <c r="AD172" s="148"/>
      <c r="AE172" s="148"/>
    </row>
    <row r="173" spans="2:32" s="130" customFormat="1" ht="13.5" customHeight="1">
      <c r="B173" s="129"/>
      <c r="C173" s="717"/>
      <c r="D173" s="718"/>
      <c r="E173" s="719"/>
      <c r="F173" s="723"/>
      <c r="G173" s="725"/>
      <c r="H173" s="150"/>
      <c r="I173" s="150"/>
      <c r="J173" s="151"/>
      <c r="K173" s="151"/>
      <c r="L173" s="151"/>
      <c r="M173" s="151"/>
      <c r="N173" s="151"/>
      <c r="O173" s="151"/>
      <c r="P173" s="151"/>
      <c r="Q173" s="151"/>
      <c r="R173" s="151"/>
      <c r="S173" s="151"/>
      <c r="T173" s="742"/>
      <c r="U173" s="739"/>
      <c r="V173" s="129"/>
      <c r="W173" s="148"/>
      <c r="X173" s="148"/>
      <c r="Y173" s="148"/>
      <c r="Z173" s="148"/>
      <c r="AA173" s="148"/>
      <c r="AB173" s="148"/>
      <c r="AC173" s="148"/>
      <c r="AD173" s="148"/>
      <c r="AE173" s="148"/>
    </row>
    <row r="174" spans="2:32" s="130" customFormat="1" ht="13.5" customHeight="1">
      <c r="B174" s="129"/>
      <c r="C174" s="717"/>
      <c r="D174" s="718"/>
      <c r="E174" s="719"/>
      <c r="F174" s="724"/>
      <c r="G174" s="726"/>
      <c r="H174" s="149"/>
      <c r="I174" s="149"/>
      <c r="J174" s="149"/>
      <c r="K174" s="149"/>
      <c r="L174" s="149"/>
      <c r="M174" s="149"/>
      <c r="N174" s="149"/>
      <c r="O174" s="149"/>
      <c r="P174" s="149"/>
      <c r="Q174" s="149"/>
      <c r="R174" s="149"/>
      <c r="S174" s="149"/>
      <c r="T174" s="742"/>
      <c r="U174" s="738"/>
      <c r="V174" s="129"/>
      <c r="W174" s="148"/>
      <c r="X174" s="148"/>
      <c r="Y174" s="148"/>
      <c r="Z174" s="148"/>
      <c r="AA174" s="148"/>
      <c r="AB174" s="148"/>
      <c r="AC174" s="148"/>
      <c r="AD174" s="148"/>
      <c r="AE174" s="148"/>
    </row>
    <row r="175" spans="2:32" s="130" customFormat="1" ht="13.5" customHeight="1">
      <c r="B175" s="129"/>
      <c r="C175" s="717"/>
      <c r="D175" s="718"/>
      <c r="E175" s="719"/>
      <c r="F175" s="723"/>
      <c r="G175" s="725"/>
      <c r="H175" s="150"/>
      <c r="I175" s="150"/>
      <c r="J175" s="151"/>
      <c r="K175" s="151"/>
      <c r="L175" s="151"/>
      <c r="M175" s="151"/>
      <c r="N175" s="151"/>
      <c r="O175" s="151"/>
      <c r="P175" s="151"/>
      <c r="Q175" s="151"/>
      <c r="R175" s="151"/>
      <c r="S175" s="151"/>
      <c r="T175" s="742"/>
      <c r="U175" s="739"/>
      <c r="V175" s="129"/>
      <c r="W175" s="148"/>
      <c r="X175" s="148"/>
      <c r="Y175" s="148"/>
      <c r="Z175" s="148"/>
      <c r="AA175" s="148"/>
      <c r="AB175" s="148"/>
      <c r="AC175" s="148"/>
      <c r="AD175" s="148"/>
      <c r="AE175" s="148"/>
    </row>
    <row r="176" spans="2:32" s="130" customFormat="1" ht="13.5" customHeight="1">
      <c r="B176" s="129"/>
      <c r="C176" s="720"/>
      <c r="D176" s="721"/>
      <c r="E176" s="722"/>
      <c r="F176" s="727"/>
      <c r="G176" s="728"/>
      <c r="H176" s="149"/>
      <c r="I176" s="149"/>
      <c r="J176" s="149"/>
      <c r="K176" s="149"/>
      <c r="L176" s="149"/>
      <c r="M176" s="149"/>
      <c r="N176" s="149"/>
      <c r="O176" s="149"/>
      <c r="P176" s="149"/>
      <c r="Q176" s="149"/>
      <c r="R176" s="149"/>
      <c r="S176" s="149"/>
      <c r="T176" s="742"/>
      <c r="U176" s="740"/>
      <c r="V176" s="129"/>
      <c r="W176" s="148"/>
      <c r="X176" s="148"/>
      <c r="Y176" s="148"/>
      <c r="Z176" s="148"/>
      <c r="AA176" s="148"/>
      <c r="AB176" s="148"/>
      <c r="AC176" s="148"/>
      <c r="AD176" s="148"/>
      <c r="AE176" s="148"/>
    </row>
    <row r="177" spans="2:32" s="130" customFormat="1" ht="13.5" customHeight="1">
      <c r="B177" s="129"/>
      <c r="C177" s="714"/>
      <c r="D177" s="715"/>
      <c r="E177" s="716"/>
      <c r="F177" s="729"/>
      <c r="G177" s="730"/>
      <c r="H177" s="146"/>
      <c r="I177" s="146"/>
      <c r="J177" s="147"/>
      <c r="K177" s="147"/>
      <c r="L177" s="147"/>
      <c r="M177" s="147"/>
      <c r="N177" s="147"/>
      <c r="O177" s="147"/>
      <c r="P177" s="147"/>
      <c r="Q177" s="147"/>
      <c r="R177" s="147"/>
      <c r="S177" s="147"/>
      <c r="T177" s="742"/>
      <c r="U177" s="737"/>
      <c r="V177" s="129"/>
      <c r="W177" s="148"/>
      <c r="X177" s="148"/>
      <c r="Y177" s="148"/>
      <c r="Z177" s="148"/>
      <c r="AA177" s="148"/>
      <c r="AB177" s="148"/>
      <c r="AC177" s="148"/>
      <c r="AD177" s="148"/>
      <c r="AE177" s="148"/>
      <c r="AF177" s="148"/>
    </row>
    <row r="178" spans="2:32" s="130" customFormat="1" ht="13.5" customHeight="1">
      <c r="B178" s="129"/>
      <c r="C178" s="717"/>
      <c r="D178" s="718"/>
      <c r="E178" s="719"/>
      <c r="F178" s="724"/>
      <c r="G178" s="726"/>
      <c r="H178" s="149"/>
      <c r="I178" s="149"/>
      <c r="J178" s="149"/>
      <c r="K178" s="149"/>
      <c r="L178" s="149"/>
      <c r="M178" s="149"/>
      <c r="N178" s="149"/>
      <c r="O178" s="149"/>
      <c r="P178" s="149"/>
      <c r="Q178" s="149"/>
      <c r="R178" s="149"/>
      <c r="S178" s="149"/>
      <c r="T178" s="742"/>
      <c r="U178" s="738"/>
      <c r="V178" s="129"/>
      <c r="W178" s="148"/>
      <c r="X178" s="148"/>
      <c r="Y178" s="148"/>
      <c r="Z178" s="148"/>
      <c r="AA178" s="148"/>
      <c r="AB178" s="148"/>
      <c r="AC178" s="148"/>
      <c r="AD178" s="148"/>
      <c r="AE178" s="148"/>
      <c r="AF178" s="148"/>
    </row>
    <row r="179" spans="2:32" s="130" customFormat="1" ht="13.5" customHeight="1">
      <c r="B179" s="129"/>
      <c r="C179" s="717"/>
      <c r="D179" s="718"/>
      <c r="E179" s="719"/>
      <c r="F179" s="723"/>
      <c r="G179" s="725"/>
      <c r="H179" s="150"/>
      <c r="I179" s="150"/>
      <c r="J179" s="151"/>
      <c r="K179" s="151"/>
      <c r="L179" s="151"/>
      <c r="M179" s="151"/>
      <c r="N179" s="151"/>
      <c r="O179" s="151"/>
      <c r="P179" s="151"/>
      <c r="Q179" s="151"/>
      <c r="R179" s="151"/>
      <c r="S179" s="151"/>
      <c r="T179" s="742"/>
      <c r="U179" s="739"/>
      <c r="V179" s="129"/>
      <c r="W179" s="148"/>
      <c r="X179" s="148"/>
      <c r="Y179" s="148"/>
      <c r="Z179" s="148"/>
      <c r="AA179" s="148"/>
      <c r="AB179" s="148"/>
      <c r="AC179" s="148"/>
      <c r="AD179" s="148"/>
      <c r="AE179" s="148"/>
      <c r="AF179" s="148"/>
    </row>
    <row r="180" spans="2:32" s="130" customFormat="1" ht="13.5" customHeight="1">
      <c r="B180" s="129"/>
      <c r="C180" s="717"/>
      <c r="D180" s="718"/>
      <c r="E180" s="719"/>
      <c r="F180" s="724"/>
      <c r="G180" s="726"/>
      <c r="H180" s="149"/>
      <c r="I180" s="149"/>
      <c r="J180" s="149"/>
      <c r="K180" s="149"/>
      <c r="L180" s="149"/>
      <c r="M180" s="149"/>
      <c r="N180" s="149"/>
      <c r="O180" s="149"/>
      <c r="P180" s="149"/>
      <c r="Q180" s="149"/>
      <c r="R180" s="149"/>
      <c r="S180" s="149"/>
      <c r="T180" s="742"/>
      <c r="U180" s="738"/>
      <c r="V180" s="129"/>
      <c r="W180" s="148"/>
      <c r="X180" s="148"/>
      <c r="Y180" s="148"/>
      <c r="Z180" s="148"/>
      <c r="AA180" s="148"/>
      <c r="AB180" s="148"/>
      <c r="AC180" s="148"/>
      <c r="AD180" s="148"/>
      <c r="AE180" s="148"/>
      <c r="AF180" s="148"/>
    </row>
    <row r="181" spans="2:32" s="130" customFormat="1" ht="13.5" customHeight="1">
      <c r="B181" s="129"/>
      <c r="C181" s="717"/>
      <c r="D181" s="718"/>
      <c r="E181" s="719"/>
      <c r="F181" s="723"/>
      <c r="G181" s="725"/>
      <c r="H181" s="150"/>
      <c r="I181" s="150"/>
      <c r="J181" s="151"/>
      <c r="K181" s="151"/>
      <c r="L181" s="151"/>
      <c r="M181" s="151"/>
      <c r="N181" s="151"/>
      <c r="O181" s="151"/>
      <c r="P181" s="151"/>
      <c r="Q181" s="151"/>
      <c r="R181" s="151"/>
      <c r="S181" s="151"/>
      <c r="T181" s="742"/>
      <c r="U181" s="739"/>
      <c r="V181" s="129"/>
      <c r="W181" s="148"/>
      <c r="X181" s="148"/>
      <c r="Y181" s="148"/>
      <c r="Z181" s="148"/>
      <c r="AA181" s="148"/>
      <c r="AB181" s="148"/>
      <c r="AC181" s="148"/>
      <c r="AD181" s="148"/>
      <c r="AE181" s="148"/>
      <c r="AF181" s="148"/>
    </row>
    <row r="182" spans="2:32" s="130" customFormat="1" ht="13.5" customHeight="1">
      <c r="B182" s="129"/>
      <c r="C182" s="720"/>
      <c r="D182" s="721"/>
      <c r="E182" s="722"/>
      <c r="F182" s="727"/>
      <c r="G182" s="728"/>
      <c r="H182" s="152"/>
      <c r="I182" s="152"/>
      <c r="J182" s="152"/>
      <c r="K182" s="152"/>
      <c r="L182" s="152"/>
      <c r="M182" s="152"/>
      <c r="N182" s="152"/>
      <c r="O182" s="152"/>
      <c r="P182" s="152"/>
      <c r="Q182" s="152"/>
      <c r="R182" s="152"/>
      <c r="S182" s="152"/>
      <c r="T182" s="742"/>
      <c r="U182" s="740"/>
      <c r="V182" s="129"/>
      <c r="W182" s="148"/>
      <c r="X182" s="148"/>
      <c r="Y182" s="148"/>
      <c r="Z182" s="148"/>
      <c r="AA182" s="148"/>
      <c r="AB182" s="148"/>
      <c r="AC182" s="148"/>
      <c r="AD182" s="148"/>
      <c r="AE182" s="148"/>
      <c r="AF182" s="148"/>
    </row>
    <row r="183" spans="2:32" ht="13.5" customHeight="1">
      <c r="B183" s="108"/>
      <c r="C183" s="743" t="s">
        <v>86</v>
      </c>
      <c r="D183" s="746" t="s">
        <v>220</v>
      </c>
      <c r="E183" s="747"/>
      <c r="F183" s="747"/>
      <c r="G183" s="748"/>
      <c r="H183" s="153"/>
      <c r="I183" s="153"/>
      <c r="J183" s="153"/>
      <c r="K183" s="153"/>
      <c r="L183" s="153"/>
      <c r="M183" s="153"/>
      <c r="N183" s="153"/>
      <c r="O183" s="153"/>
      <c r="P183" s="153"/>
      <c r="Q183" s="153"/>
      <c r="R183" s="153"/>
      <c r="S183" s="153"/>
      <c r="T183" s="749"/>
      <c r="U183" s="749"/>
      <c r="V183" s="108"/>
      <c r="X183" s="148"/>
      <c r="Y183" s="148"/>
      <c r="Z183" s="148"/>
      <c r="AA183" s="148"/>
      <c r="AB183" s="148"/>
      <c r="AC183" s="148"/>
      <c r="AD183" s="148"/>
      <c r="AE183" s="148"/>
      <c r="AF183" s="148"/>
    </row>
    <row r="184" spans="2:32" ht="13.5" customHeight="1">
      <c r="B184" s="108"/>
      <c r="C184" s="744"/>
      <c r="D184" s="746" t="s">
        <v>221</v>
      </c>
      <c r="E184" s="747"/>
      <c r="F184" s="747"/>
      <c r="G184" s="748"/>
      <c r="H184" s="154"/>
      <c r="I184" s="154"/>
      <c r="J184" s="154"/>
      <c r="K184" s="154"/>
      <c r="L184" s="154"/>
      <c r="M184" s="154"/>
      <c r="N184" s="154"/>
      <c r="O184" s="154"/>
      <c r="P184" s="154"/>
      <c r="Q184" s="154"/>
      <c r="R184" s="154"/>
      <c r="S184" s="154"/>
      <c r="T184" s="750"/>
      <c r="U184" s="750"/>
      <c r="V184" s="108"/>
      <c r="X184" s="148"/>
      <c r="Y184" s="148"/>
      <c r="Z184" s="148"/>
      <c r="AA184" s="148"/>
      <c r="AB184" s="148"/>
      <c r="AC184" s="148"/>
      <c r="AD184" s="148"/>
      <c r="AE184" s="148"/>
      <c r="AF184" s="148"/>
    </row>
    <row r="185" spans="2:32" ht="13.5" customHeight="1">
      <c r="B185" s="108"/>
      <c r="C185" s="744"/>
      <c r="D185" s="746" t="s">
        <v>222</v>
      </c>
      <c r="E185" s="747"/>
      <c r="F185" s="748"/>
      <c r="G185" s="155" t="s">
        <v>79</v>
      </c>
      <c r="H185" s="156" t="str">
        <f>IF(COUNT(H183)=0,"",ROUND(SUM(H183:H184),#REF!))</f>
        <v/>
      </c>
      <c r="I185" s="156" t="str">
        <f>IF(COUNT(I183)=0,"",ROUND(SUM(I183:I184),#REF!))</f>
        <v/>
      </c>
      <c r="J185" s="156" t="str">
        <f>IF(COUNT(J183)=0,"",ROUND(SUM(J183:J184),#REF!))</f>
        <v/>
      </c>
      <c r="K185" s="156" t="str">
        <f>IF(COUNT(K183)=0,"",ROUND(SUM(K183:K184),#REF!))</f>
        <v/>
      </c>
      <c r="L185" s="156" t="str">
        <f>IF(COUNT(L183)=0,"",ROUND(SUM(L183:L184),#REF!))</f>
        <v/>
      </c>
      <c r="M185" s="156" t="str">
        <f>IF(COUNT(M183)=0,"",ROUND(SUM(M183:M184),#REF!))</f>
        <v/>
      </c>
      <c r="N185" s="156" t="str">
        <f>IF(COUNT(N183)=0,"",ROUND(SUM(N183:N184),#REF!))</f>
        <v/>
      </c>
      <c r="O185" s="156" t="str">
        <f>IF(COUNT(O183)=0,"",ROUND(SUM(O183:O184),#REF!))</f>
        <v/>
      </c>
      <c r="P185" s="156" t="str">
        <f>IF(COUNT(P183)=0,"",ROUND(SUM(P183:P184),#REF!))</f>
        <v/>
      </c>
      <c r="Q185" s="156" t="str">
        <f>IF(COUNT(Q183)=0,"",ROUND(SUM(Q183:Q184),#REF!))</f>
        <v/>
      </c>
      <c r="R185" s="156" t="str">
        <f>IF(COUNT(R183)=0,"",ROUND(SUM(R183:R184),#REF!))</f>
        <v/>
      </c>
      <c r="S185" s="156" t="str">
        <f>IF(COUNT(S183)=0,"",ROUND(SUM(S183:S184),#REF!))</f>
        <v/>
      </c>
      <c r="T185" s="751"/>
      <c r="U185" s="750"/>
      <c r="V185" s="108"/>
      <c r="W185" s="120"/>
      <c r="X185" s="148"/>
      <c r="Y185" s="148"/>
      <c r="Z185" s="148"/>
      <c r="AA185" s="148"/>
      <c r="AB185" s="148"/>
      <c r="AC185" s="148"/>
      <c r="AD185" s="148"/>
      <c r="AE185" s="148"/>
      <c r="AF185" s="148"/>
    </row>
    <row r="186" spans="2:32" ht="13.5" customHeight="1">
      <c r="B186" s="108"/>
      <c r="C186" s="745"/>
      <c r="D186" s="752" t="s">
        <v>249</v>
      </c>
      <c r="E186" s="753"/>
      <c r="F186" s="754"/>
      <c r="G186" s="233" t="s">
        <v>79</v>
      </c>
      <c r="H186" s="154"/>
      <c r="I186" s="154"/>
      <c r="J186" s="154"/>
      <c r="K186" s="154"/>
      <c r="L186" s="154"/>
      <c r="M186" s="154"/>
      <c r="N186" s="154"/>
      <c r="O186" s="154"/>
      <c r="P186" s="154"/>
      <c r="Q186" s="154"/>
      <c r="R186" s="154"/>
      <c r="S186" s="154"/>
      <c r="T186" s="203" t="str">
        <f>IF(COUNT(H186:S186)=0,"",SUMPRODUCT(ROUND(H186:S186,#REF!)))</f>
        <v/>
      </c>
      <c r="U186" s="751"/>
      <c r="V186" s="108"/>
      <c r="X186" s="148"/>
      <c r="Y186" s="148"/>
      <c r="Z186" s="148"/>
      <c r="AA186" s="148"/>
      <c r="AB186" s="148"/>
      <c r="AC186" s="148"/>
      <c r="AD186" s="148"/>
      <c r="AE186" s="148"/>
      <c r="AF186" s="148"/>
    </row>
    <row r="187" spans="2:32" s="134" customFormat="1" ht="13.5" customHeight="1">
      <c r="B187" s="131"/>
      <c r="C187" s="132" t="s">
        <v>70</v>
      </c>
      <c r="D187" s="132"/>
      <c r="E187" s="132"/>
      <c r="F187" s="132"/>
      <c r="G187" s="132"/>
      <c r="H187" s="132"/>
      <c r="I187" s="132"/>
      <c r="J187" s="132"/>
      <c r="K187" s="132"/>
      <c r="L187" s="132"/>
      <c r="M187" s="132"/>
      <c r="N187" s="132"/>
      <c r="O187" s="132"/>
      <c r="P187" s="132"/>
      <c r="Q187" s="132"/>
      <c r="R187" s="132"/>
      <c r="S187" s="132"/>
      <c r="T187" s="132"/>
      <c r="U187" s="133"/>
      <c r="V187" s="131"/>
      <c r="W187" s="111"/>
      <c r="X187" s="148"/>
      <c r="Y187" s="148"/>
      <c r="Z187" s="148"/>
      <c r="AA187" s="148"/>
      <c r="AB187" s="148"/>
      <c r="AC187" s="148"/>
      <c r="AD187" s="148"/>
      <c r="AE187" s="148"/>
      <c r="AF187" s="148"/>
    </row>
    <row r="188" spans="2:32" s="134" customFormat="1" ht="13.5" customHeight="1">
      <c r="B188" s="131"/>
      <c r="C188" s="135"/>
      <c r="D188" s="135"/>
      <c r="E188" s="135"/>
      <c r="F188" s="135"/>
      <c r="G188" s="135"/>
      <c r="H188" s="135"/>
      <c r="I188" s="135"/>
      <c r="J188" s="135"/>
      <c r="K188" s="135"/>
      <c r="L188" s="135"/>
      <c r="M188" s="135"/>
      <c r="N188" s="135"/>
      <c r="O188" s="135"/>
      <c r="P188" s="135"/>
      <c r="Q188" s="135"/>
      <c r="R188" s="135"/>
      <c r="S188" s="135"/>
      <c r="T188" s="135"/>
      <c r="U188" s="136"/>
      <c r="V188" s="131"/>
      <c r="W188" s="163"/>
      <c r="X188" s="148"/>
      <c r="Y188" s="148"/>
      <c r="Z188" s="148"/>
      <c r="AA188" s="148"/>
      <c r="AB188" s="148"/>
      <c r="AC188" s="148"/>
      <c r="AD188" s="148"/>
      <c r="AE188" s="148"/>
      <c r="AF188" s="148"/>
    </row>
    <row r="189" spans="2:32" s="134" customFormat="1" ht="13.5" customHeight="1">
      <c r="B189" s="131"/>
      <c r="C189" s="135"/>
      <c r="D189" s="135"/>
      <c r="E189" s="135"/>
      <c r="F189" s="135"/>
      <c r="G189" s="135"/>
      <c r="H189" s="135"/>
      <c r="I189" s="135"/>
      <c r="J189" s="135"/>
      <c r="K189" s="135"/>
      <c r="L189" s="135"/>
      <c r="M189" s="135"/>
      <c r="N189" s="135"/>
      <c r="O189" s="135"/>
      <c r="P189" s="135"/>
      <c r="Q189" s="135"/>
      <c r="R189" s="135"/>
      <c r="S189" s="135"/>
      <c r="T189" s="135"/>
      <c r="U189" s="136"/>
      <c r="V189" s="131"/>
      <c r="W189" s="163"/>
      <c r="X189" s="148"/>
      <c r="Y189" s="148"/>
      <c r="Z189" s="148"/>
      <c r="AA189" s="148"/>
      <c r="AB189" s="148"/>
      <c r="AC189" s="148"/>
      <c r="AD189" s="111"/>
      <c r="AE189" s="111"/>
      <c r="AF189" s="148"/>
    </row>
    <row r="190" spans="2:32" s="134" customFormat="1" ht="13.5" customHeight="1">
      <c r="B190" s="131"/>
      <c r="C190" s="135"/>
      <c r="D190" s="135"/>
      <c r="E190" s="135"/>
      <c r="F190" s="135"/>
      <c r="G190" s="135"/>
      <c r="H190" s="135"/>
      <c r="I190" s="135"/>
      <c r="J190" s="135"/>
      <c r="K190" s="135"/>
      <c r="L190" s="135"/>
      <c r="M190" s="135"/>
      <c r="N190" s="135"/>
      <c r="O190" s="135"/>
      <c r="P190" s="135"/>
      <c r="Q190" s="135"/>
      <c r="R190" s="135"/>
      <c r="S190" s="135"/>
      <c r="T190" s="135"/>
      <c r="U190" s="136"/>
      <c r="V190" s="131"/>
      <c r="W190" s="163"/>
      <c r="X190" s="148"/>
      <c r="Y190" s="148"/>
      <c r="Z190" s="148"/>
      <c r="AA190" s="148"/>
      <c r="AB190" s="148"/>
      <c r="AC190" s="148"/>
      <c r="AD190" s="111"/>
      <c r="AE190" s="111"/>
      <c r="AF190" s="148"/>
    </row>
    <row r="191" spans="2:32" s="134" customFormat="1" ht="13.5" customHeight="1">
      <c r="B191" s="131"/>
      <c r="C191" s="135"/>
      <c r="D191" s="135"/>
      <c r="E191" s="135"/>
      <c r="F191" s="135"/>
      <c r="G191" s="135"/>
      <c r="H191" s="135"/>
      <c r="I191" s="135"/>
      <c r="J191" s="135"/>
      <c r="K191" s="135"/>
      <c r="L191" s="135"/>
      <c r="M191" s="135"/>
      <c r="N191" s="135"/>
      <c r="O191" s="135"/>
      <c r="P191" s="135"/>
      <c r="Q191" s="135"/>
      <c r="R191" s="135"/>
      <c r="S191" s="135"/>
      <c r="T191" s="135"/>
      <c r="U191" s="136"/>
      <c r="V191" s="131"/>
      <c r="W191" s="163"/>
      <c r="X191" s="148"/>
      <c r="Y191" s="148"/>
      <c r="Z191" s="148"/>
      <c r="AA191" s="148"/>
      <c r="AB191" s="148"/>
      <c r="AC191" s="148"/>
      <c r="AD191" s="111"/>
      <c r="AE191" s="111"/>
      <c r="AF191" s="148"/>
    </row>
    <row r="192" spans="2:32" s="134" customFormat="1" ht="13.5" customHeight="1">
      <c r="B192" s="131"/>
      <c r="C192" s="135"/>
      <c r="D192" s="135"/>
      <c r="E192" s="135"/>
      <c r="F192" s="135"/>
      <c r="G192" s="135"/>
      <c r="H192" s="135"/>
      <c r="I192" s="135"/>
      <c r="J192" s="135"/>
      <c r="K192" s="135"/>
      <c r="L192" s="135"/>
      <c r="M192" s="135"/>
      <c r="N192" s="135"/>
      <c r="O192" s="135"/>
      <c r="P192" s="135"/>
      <c r="Q192" s="135"/>
      <c r="R192" s="135"/>
      <c r="S192" s="135"/>
      <c r="T192" s="135"/>
      <c r="U192" s="136"/>
      <c r="V192" s="131"/>
      <c r="W192" s="163"/>
      <c r="X192" s="111"/>
      <c r="Y192" s="111"/>
      <c r="Z192" s="111"/>
      <c r="AA192" s="111"/>
      <c r="AB192" s="111"/>
      <c r="AC192" s="111"/>
      <c r="AD192" s="111"/>
      <c r="AE192" s="111"/>
      <c r="AF192" s="148"/>
    </row>
    <row r="193" spans="2:32" s="134" customFormat="1" ht="13.5" customHeight="1">
      <c r="B193" s="131"/>
      <c r="C193" s="135"/>
      <c r="D193" s="135"/>
      <c r="E193" s="135"/>
      <c r="F193" s="135"/>
      <c r="G193" s="135"/>
      <c r="H193" s="135"/>
      <c r="I193" s="135"/>
      <c r="J193" s="135"/>
      <c r="K193" s="135"/>
      <c r="L193" s="135"/>
      <c r="M193" s="135"/>
      <c r="N193" s="135"/>
      <c r="O193" s="135"/>
      <c r="P193" s="135"/>
      <c r="Q193" s="135"/>
      <c r="R193" s="135"/>
      <c r="S193" s="135"/>
      <c r="T193" s="135"/>
      <c r="U193" s="136"/>
      <c r="V193" s="131"/>
      <c r="W193" s="163"/>
      <c r="X193" s="111"/>
      <c r="Y193" s="111"/>
      <c r="Z193" s="111"/>
      <c r="AA193" s="111"/>
      <c r="AB193" s="111"/>
      <c r="AC193" s="111"/>
      <c r="AD193" s="111"/>
      <c r="AE193" s="111"/>
      <c r="AF193" s="148"/>
    </row>
    <row r="194" spans="2:32" s="134" customFormat="1" ht="13.5" customHeight="1">
      <c r="B194" s="131"/>
      <c r="C194" s="132"/>
      <c r="D194" s="132"/>
      <c r="E194" s="132"/>
      <c r="F194" s="132"/>
      <c r="G194" s="132"/>
      <c r="H194" s="132"/>
      <c r="I194" s="132"/>
      <c r="J194" s="132"/>
      <c r="K194" s="132"/>
      <c r="L194" s="132"/>
      <c r="M194" s="132"/>
      <c r="N194" s="132"/>
      <c r="O194" s="132"/>
      <c r="P194" s="132"/>
      <c r="Q194" s="132"/>
      <c r="R194" s="132"/>
      <c r="S194" s="132"/>
      <c r="T194" s="132"/>
      <c r="U194" s="133"/>
      <c r="V194" s="131"/>
      <c r="W194" s="163"/>
      <c r="X194" s="111"/>
      <c r="Y194" s="111"/>
      <c r="Z194" s="111"/>
      <c r="AA194" s="111"/>
      <c r="AB194" s="111"/>
      <c r="AC194" s="111"/>
      <c r="AD194" s="111"/>
      <c r="AE194" s="111"/>
      <c r="AF194" s="148"/>
    </row>
    <row r="195" spans="2:32" s="124" customFormat="1" ht="13.5" customHeight="1">
      <c r="B195" s="123"/>
      <c r="C195" s="109" t="s">
        <v>31</v>
      </c>
      <c r="D195" s="109"/>
      <c r="E195" s="109"/>
      <c r="F195" s="109"/>
      <c r="G195" s="109"/>
      <c r="H195" s="38"/>
      <c r="I195" s="123"/>
      <c r="J195" s="123"/>
      <c r="K195" s="123"/>
      <c r="L195" s="123"/>
      <c r="M195" s="123"/>
      <c r="N195" s="123"/>
      <c r="O195" s="123"/>
      <c r="P195" s="123"/>
      <c r="Q195" s="123"/>
      <c r="R195" s="123"/>
      <c r="S195" s="123"/>
      <c r="T195" s="123"/>
      <c r="U195" s="123"/>
      <c r="V195" s="123"/>
      <c r="W195" s="163"/>
      <c r="X195" s="111"/>
      <c r="Y195" s="111"/>
      <c r="Z195" s="111"/>
      <c r="AA195" s="111"/>
      <c r="AB195" s="111"/>
      <c r="AC195" s="111"/>
      <c r="AD195" s="111"/>
      <c r="AE195" s="111"/>
      <c r="AF195" s="148"/>
    </row>
    <row r="196" spans="2:32" s="124" customFormat="1" ht="13.5" customHeight="1">
      <c r="B196" s="123"/>
      <c r="C196" s="112" t="s">
        <v>550</v>
      </c>
      <c r="D196" s="112"/>
      <c r="E196" s="112"/>
      <c r="F196" s="112"/>
      <c r="G196" s="480" t="e">
        <f>G148</f>
        <v>#REF!</v>
      </c>
      <c r="H196" s="112"/>
      <c r="I196" s="123"/>
      <c r="J196" s="123"/>
      <c r="K196" s="123"/>
      <c r="L196" s="123"/>
      <c r="M196" s="123"/>
      <c r="N196" s="123"/>
      <c r="O196" s="123"/>
      <c r="P196" s="123"/>
      <c r="Q196" s="123"/>
      <c r="R196" s="123"/>
      <c r="S196" s="123"/>
      <c r="T196" s="123"/>
      <c r="U196" s="123"/>
      <c r="V196" s="123"/>
      <c r="W196" s="163"/>
      <c r="X196" s="111"/>
      <c r="Y196" s="111"/>
      <c r="Z196" s="111"/>
      <c r="AA196" s="111"/>
      <c r="AB196" s="111"/>
      <c r="AC196" s="111"/>
      <c r="AD196" s="163"/>
      <c r="AE196" s="163"/>
      <c r="AF196" s="148"/>
    </row>
    <row r="197" spans="2:32" s="124" customFormat="1" ht="13.5" customHeight="1">
      <c r="B197" s="123"/>
      <c r="C197" s="116" t="s">
        <v>8</v>
      </c>
      <c r="D197" s="123"/>
      <c r="E197" s="125" t="s">
        <v>126</v>
      </c>
      <c r="F197" s="125"/>
      <c r="G197" s="125"/>
      <c r="H197" s="123"/>
      <c r="I197" s="123"/>
      <c r="J197" s="123"/>
      <c r="K197" s="123"/>
      <c r="L197" s="123"/>
      <c r="M197" s="123"/>
      <c r="N197" s="123"/>
      <c r="O197" s="123"/>
      <c r="P197" s="123"/>
      <c r="Q197" s="123"/>
      <c r="R197" s="126"/>
      <c r="S197" s="123"/>
      <c r="T197" s="126"/>
      <c r="U197" s="123"/>
      <c r="V197" s="123"/>
      <c r="W197" s="111"/>
      <c r="X197" s="111"/>
      <c r="Y197" s="111"/>
      <c r="Z197" s="111"/>
      <c r="AA197" s="111"/>
      <c r="AB197" s="111"/>
      <c r="AC197" s="111"/>
      <c r="AD197" s="163"/>
      <c r="AE197" s="163"/>
      <c r="AF197" s="148"/>
    </row>
    <row r="198" spans="2:32" s="124" customFormat="1" ht="13.5" customHeight="1">
      <c r="B198" s="123"/>
      <c r="C198" s="705" t="s">
        <v>33</v>
      </c>
      <c r="D198" s="706"/>
      <c r="E198" s="707"/>
      <c r="F198" s="731" t="s">
        <v>551</v>
      </c>
      <c r="G198" s="731" t="s">
        <v>219</v>
      </c>
      <c r="H198" s="117" t="s">
        <v>34</v>
      </c>
      <c r="I198" s="118"/>
      <c r="J198" s="118"/>
      <c r="K198" s="118"/>
      <c r="L198" s="118"/>
      <c r="M198" s="119"/>
      <c r="N198" s="144" t="s">
        <v>35</v>
      </c>
      <c r="O198" s="118"/>
      <c r="P198" s="118"/>
      <c r="Q198" s="118"/>
      <c r="R198" s="118"/>
      <c r="S198" s="119"/>
      <c r="T198" s="734" t="s">
        <v>77</v>
      </c>
      <c r="U198" s="734" t="s">
        <v>78</v>
      </c>
      <c r="V198" s="123"/>
      <c r="W198" s="88" t="s">
        <v>25</v>
      </c>
      <c r="X198" s="163"/>
      <c r="Y198" s="163"/>
      <c r="Z198" s="163"/>
      <c r="AA198" s="128" t="str">
        <f>IF(COUNT(H201:U234)&gt;0,"○","")</f>
        <v/>
      </c>
      <c r="AB198" s="120" t="s">
        <v>158</v>
      </c>
      <c r="AC198" s="163"/>
      <c r="AD198" s="163"/>
      <c r="AE198" s="163"/>
      <c r="AF198" s="111"/>
    </row>
    <row r="199" spans="2:32" s="124" customFormat="1" ht="13.5" customHeight="1">
      <c r="B199" s="123"/>
      <c r="C199" s="708"/>
      <c r="D199" s="709"/>
      <c r="E199" s="710"/>
      <c r="F199" s="732"/>
      <c r="G199" s="732"/>
      <c r="H199" s="4" t="s">
        <v>13</v>
      </c>
      <c r="I199" s="4" t="s">
        <v>14</v>
      </c>
      <c r="J199" s="4" t="s">
        <v>15</v>
      </c>
      <c r="K199" s="4" t="s">
        <v>16</v>
      </c>
      <c r="L199" s="4" t="s">
        <v>17</v>
      </c>
      <c r="M199" s="4" t="s">
        <v>18</v>
      </c>
      <c r="N199" s="4" t="s">
        <v>19</v>
      </c>
      <c r="O199" s="4" t="s">
        <v>20</v>
      </c>
      <c r="P199" s="4" t="s">
        <v>21</v>
      </c>
      <c r="Q199" s="4" t="s">
        <v>22</v>
      </c>
      <c r="R199" s="4" t="s">
        <v>23</v>
      </c>
      <c r="S199" s="4" t="s">
        <v>24</v>
      </c>
      <c r="T199" s="735"/>
      <c r="U199" s="735"/>
      <c r="V199" s="123"/>
      <c r="W199" s="88" t="s">
        <v>94</v>
      </c>
      <c r="X199" s="163"/>
      <c r="Y199" s="163"/>
      <c r="Z199" s="163"/>
      <c r="AA199" s="163"/>
      <c r="AB199" s="163"/>
      <c r="AC199" s="163"/>
      <c r="AD199" s="163"/>
      <c r="AE199" s="163"/>
      <c r="AF199" s="111"/>
    </row>
    <row r="200" spans="2:32" s="124" customFormat="1" ht="13.5" customHeight="1">
      <c r="B200" s="123"/>
      <c r="C200" s="711"/>
      <c r="D200" s="712"/>
      <c r="E200" s="713"/>
      <c r="F200" s="733"/>
      <c r="G200" s="733"/>
      <c r="H200" s="127" t="e">
        <f>"（"&amp;MID(#REF!,2,2)&amp;")"</f>
        <v>#REF!</v>
      </c>
      <c r="I200" s="481" t="e">
        <f>"（"&amp;MID(#REF!,2,2)&amp;")"</f>
        <v>#REF!</v>
      </c>
      <c r="J200" s="481" t="e">
        <f>"（"&amp;MID(#REF!,2,2)&amp;")"</f>
        <v>#REF!</v>
      </c>
      <c r="K200" s="481" t="e">
        <f>"（"&amp;MID(#REF!,2,2)&amp;")"</f>
        <v>#REF!</v>
      </c>
      <c r="L200" s="481" t="e">
        <f>"（"&amp;MID(#REF!,2,2)&amp;")"</f>
        <v>#REF!</v>
      </c>
      <c r="M200" s="481" t="e">
        <f>"（"&amp;MID(#REF!,2,2)&amp;")"</f>
        <v>#REF!</v>
      </c>
      <c r="N200" s="481" t="e">
        <f>"（"&amp;MID(#REF!,2,2)&amp;")"</f>
        <v>#REF!</v>
      </c>
      <c r="O200" s="481" t="e">
        <f>"（"&amp;MID(#REF!,2,2)&amp;")"</f>
        <v>#REF!</v>
      </c>
      <c r="P200" s="481" t="e">
        <f>"（"&amp;MID(#REF!,2,2)&amp;")"</f>
        <v>#REF!</v>
      </c>
      <c r="Q200" s="481" t="e">
        <f>"（"&amp;MID(#REF!,2,2)&amp;")"</f>
        <v>#REF!</v>
      </c>
      <c r="R200" s="481" t="e">
        <f>"（"&amp;MID(#REF!,2,2)&amp;")"</f>
        <v>#REF!</v>
      </c>
      <c r="S200" s="481" t="e">
        <f>"（"&amp;MID(#REF!,2,2)&amp;")"</f>
        <v>#REF!</v>
      </c>
      <c r="T200" s="736"/>
      <c r="U200" s="736"/>
      <c r="V200" s="123"/>
      <c r="W200" s="88"/>
      <c r="X200" s="163"/>
      <c r="Y200" s="163"/>
      <c r="Z200" s="163"/>
      <c r="AA200" s="163"/>
      <c r="AB200" s="163"/>
      <c r="AC200" s="163"/>
      <c r="AD200" s="163"/>
      <c r="AE200" s="163"/>
      <c r="AF200" s="111"/>
    </row>
    <row r="201" spans="2:32" s="130" customFormat="1" ht="13.5" customHeight="1">
      <c r="B201" s="129"/>
      <c r="C201" s="714"/>
      <c r="D201" s="715"/>
      <c r="E201" s="716"/>
      <c r="F201" s="729"/>
      <c r="G201" s="730"/>
      <c r="H201" s="146"/>
      <c r="I201" s="146"/>
      <c r="J201" s="147"/>
      <c r="K201" s="147"/>
      <c r="L201" s="147"/>
      <c r="M201" s="147"/>
      <c r="N201" s="147"/>
      <c r="O201" s="147"/>
      <c r="P201" s="147"/>
      <c r="Q201" s="147"/>
      <c r="R201" s="147"/>
      <c r="S201" s="147"/>
      <c r="T201" s="741"/>
      <c r="U201" s="737"/>
      <c r="V201" s="129"/>
      <c r="W201" s="148"/>
      <c r="X201" s="163"/>
      <c r="Y201" s="163"/>
      <c r="Z201" s="163"/>
      <c r="AA201" s="163"/>
      <c r="AB201" s="163"/>
      <c r="AC201" s="163"/>
      <c r="AD201" s="163"/>
      <c r="AE201" s="163"/>
      <c r="AF201" s="111"/>
    </row>
    <row r="202" spans="2:32" s="130" customFormat="1" ht="13.5" customHeight="1">
      <c r="B202" s="129"/>
      <c r="C202" s="717"/>
      <c r="D202" s="718"/>
      <c r="E202" s="719"/>
      <c r="F202" s="724"/>
      <c r="G202" s="726"/>
      <c r="H202" s="149"/>
      <c r="I202" s="149"/>
      <c r="J202" s="149"/>
      <c r="K202" s="149"/>
      <c r="L202" s="149"/>
      <c r="M202" s="149"/>
      <c r="N202" s="149"/>
      <c r="O202" s="149"/>
      <c r="P202" s="149"/>
      <c r="Q202" s="149"/>
      <c r="R202" s="149"/>
      <c r="S202" s="149"/>
      <c r="T202" s="742"/>
      <c r="U202" s="738"/>
      <c r="V202" s="129"/>
      <c r="W202" s="148"/>
      <c r="X202" s="163"/>
      <c r="Y202" s="163"/>
      <c r="Z202" s="163"/>
      <c r="AA202" s="163"/>
      <c r="AB202" s="163"/>
      <c r="AC202" s="163"/>
      <c r="AD202" s="163"/>
      <c r="AE202" s="163"/>
      <c r="AF202" s="163"/>
    </row>
    <row r="203" spans="2:32" s="130" customFormat="1" ht="13.5" customHeight="1">
      <c r="B203" s="129"/>
      <c r="C203" s="717"/>
      <c r="D203" s="718"/>
      <c r="E203" s="719"/>
      <c r="F203" s="723"/>
      <c r="G203" s="725"/>
      <c r="H203" s="150"/>
      <c r="I203" s="150"/>
      <c r="J203" s="151"/>
      <c r="K203" s="151"/>
      <c r="L203" s="151"/>
      <c r="M203" s="151"/>
      <c r="N203" s="151"/>
      <c r="O203" s="151"/>
      <c r="P203" s="151"/>
      <c r="Q203" s="151"/>
      <c r="R203" s="151"/>
      <c r="S203" s="151"/>
      <c r="T203" s="742"/>
      <c r="U203" s="739"/>
      <c r="V203" s="129"/>
      <c r="W203" s="148"/>
      <c r="X203" s="163"/>
      <c r="Y203" s="163"/>
      <c r="Z203" s="163"/>
      <c r="AA203" s="163"/>
      <c r="AB203" s="163"/>
      <c r="AC203" s="163"/>
      <c r="AD203" s="111"/>
      <c r="AE203" s="111"/>
      <c r="AF203" s="163"/>
    </row>
    <row r="204" spans="2:32" s="130" customFormat="1" ht="13.5" customHeight="1">
      <c r="B204" s="129"/>
      <c r="C204" s="717"/>
      <c r="D204" s="718"/>
      <c r="E204" s="719"/>
      <c r="F204" s="724"/>
      <c r="G204" s="726"/>
      <c r="H204" s="149"/>
      <c r="I204" s="149"/>
      <c r="J204" s="149"/>
      <c r="K204" s="149"/>
      <c r="L204" s="149"/>
      <c r="M204" s="149"/>
      <c r="N204" s="149"/>
      <c r="O204" s="149"/>
      <c r="P204" s="149"/>
      <c r="Q204" s="149"/>
      <c r="R204" s="149"/>
      <c r="S204" s="149"/>
      <c r="T204" s="742"/>
      <c r="U204" s="738"/>
      <c r="V204" s="129"/>
      <c r="W204" s="148"/>
      <c r="X204" s="163"/>
      <c r="Y204" s="163"/>
      <c r="Z204" s="163"/>
      <c r="AA204" s="163"/>
      <c r="AB204" s="163"/>
      <c r="AC204" s="163"/>
      <c r="AD204" s="111"/>
      <c r="AE204" s="111"/>
      <c r="AF204" s="163"/>
    </row>
    <row r="205" spans="2:32" s="130" customFormat="1" ht="13.5" customHeight="1">
      <c r="B205" s="129"/>
      <c r="C205" s="717"/>
      <c r="D205" s="718"/>
      <c r="E205" s="719"/>
      <c r="F205" s="723"/>
      <c r="G205" s="725"/>
      <c r="H205" s="150"/>
      <c r="I205" s="150"/>
      <c r="J205" s="151"/>
      <c r="K205" s="151"/>
      <c r="L205" s="151"/>
      <c r="M205" s="151"/>
      <c r="N205" s="151"/>
      <c r="O205" s="151"/>
      <c r="P205" s="151"/>
      <c r="Q205" s="151"/>
      <c r="R205" s="151"/>
      <c r="S205" s="151"/>
      <c r="T205" s="742"/>
      <c r="U205" s="739"/>
      <c r="V205" s="129"/>
      <c r="W205" s="148"/>
      <c r="X205" s="163"/>
      <c r="Y205" s="163"/>
      <c r="Z205" s="163"/>
      <c r="AA205" s="163"/>
      <c r="AB205" s="163"/>
      <c r="AC205" s="163"/>
      <c r="AD205" s="111"/>
      <c r="AE205" s="111"/>
      <c r="AF205" s="163"/>
    </row>
    <row r="206" spans="2:32" s="130" customFormat="1" ht="13.5" customHeight="1">
      <c r="B206" s="129"/>
      <c r="C206" s="720"/>
      <c r="D206" s="721"/>
      <c r="E206" s="722"/>
      <c r="F206" s="727"/>
      <c r="G206" s="728"/>
      <c r="H206" s="149"/>
      <c r="I206" s="149"/>
      <c r="J206" s="149"/>
      <c r="K206" s="149"/>
      <c r="L206" s="149"/>
      <c r="M206" s="149"/>
      <c r="N206" s="149"/>
      <c r="O206" s="149"/>
      <c r="P206" s="149"/>
      <c r="Q206" s="149"/>
      <c r="R206" s="149"/>
      <c r="S206" s="149"/>
      <c r="T206" s="742"/>
      <c r="U206" s="740"/>
      <c r="V206" s="129"/>
      <c r="W206" s="148"/>
      <c r="X206" s="111"/>
      <c r="Y206" s="111"/>
      <c r="Z206" s="111"/>
      <c r="AA206" s="111"/>
      <c r="AB206" s="111"/>
      <c r="AC206" s="111"/>
      <c r="AD206" s="111"/>
      <c r="AE206" s="111"/>
      <c r="AF206" s="163"/>
    </row>
    <row r="207" spans="2:32" s="130" customFormat="1" ht="13.5" customHeight="1">
      <c r="B207" s="129"/>
      <c r="C207" s="714"/>
      <c r="D207" s="715"/>
      <c r="E207" s="716"/>
      <c r="F207" s="729"/>
      <c r="G207" s="730"/>
      <c r="H207" s="146"/>
      <c r="I207" s="146"/>
      <c r="J207" s="147"/>
      <c r="K207" s="147"/>
      <c r="L207" s="147"/>
      <c r="M207" s="147"/>
      <c r="N207" s="147"/>
      <c r="O207" s="147"/>
      <c r="P207" s="147"/>
      <c r="Q207" s="147"/>
      <c r="R207" s="147"/>
      <c r="S207" s="147"/>
      <c r="T207" s="742"/>
      <c r="U207" s="737"/>
      <c r="V207" s="129"/>
      <c r="W207" s="148"/>
      <c r="X207" s="111"/>
      <c r="Y207" s="111"/>
      <c r="Z207" s="111"/>
      <c r="AA207" s="111"/>
      <c r="AB207" s="111"/>
      <c r="AC207" s="111"/>
      <c r="AD207" s="124"/>
      <c r="AE207" s="124"/>
      <c r="AF207" s="163"/>
    </row>
    <row r="208" spans="2:32" s="130" customFormat="1" ht="13.5" customHeight="1">
      <c r="B208" s="129"/>
      <c r="C208" s="717"/>
      <c r="D208" s="718"/>
      <c r="E208" s="719"/>
      <c r="F208" s="724"/>
      <c r="G208" s="726"/>
      <c r="H208" s="149"/>
      <c r="I208" s="149"/>
      <c r="J208" s="149"/>
      <c r="K208" s="149"/>
      <c r="L208" s="149"/>
      <c r="M208" s="149"/>
      <c r="N208" s="149"/>
      <c r="O208" s="149"/>
      <c r="P208" s="149"/>
      <c r="Q208" s="149"/>
      <c r="R208" s="149"/>
      <c r="S208" s="149"/>
      <c r="T208" s="742"/>
      <c r="U208" s="738"/>
      <c r="V208" s="129"/>
      <c r="W208" s="148"/>
      <c r="X208" s="111"/>
      <c r="Y208" s="111"/>
      <c r="Z208" s="111"/>
      <c r="AA208" s="111"/>
      <c r="AB208" s="111"/>
      <c r="AC208" s="111"/>
      <c r="AD208" s="124"/>
      <c r="AE208" s="124"/>
      <c r="AF208" s="163"/>
    </row>
    <row r="209" spans="2:32" s="130" customFormat="1" ht="13.5" customHeight="1">
      <c r="B209" s="129"/>
      <c r="C209" s="717"/>
      <c r="D209" s="718"/>
      <c r="E209" s="719"/>
      <c r="F209" s="723"/>
      <c r="G209" s="725"/>
      <c r="H209" s="150"/>
      <c r="I209" s="150"/>
      <c r="J209" s="151"/>
      <c r="K209" s="151"/>
      <c r="L209" s="151"/>
      <c r="M209" s="151"/>
      <c r="N209" s="151"/>
      <c r="O209" s="151"/>
      <c r="P209" s="151"/>
      <c r="Q209" s="151"/>
      <c r="R209" s="151"/>
      <c r="S209" s="151"/>
      <c r="T209" s="742"/>
      <c r="U209" s="739"/>
      <c r="V209" s="129"/>
      <c r="W209" s="148"/>
      <c r="X209" s="111"/>
      <c r="Y209" s="111"/>
      <c r="Z209" s="111"/>
      <c r="AA209" s="111"/>
      <c r="AB209" s="111"/>
      <c r="AC209" s="111"/>
      <c r="AD209" s="124"/>
      <c r="AE209" s="124"/>
      <c r="AF209" s="163"/>
    </row>
    <row r="210" spans="2:32" s="130" customFormat="1" ht="13.5" customHeight="1">
      <c r="B210" s="129"/>
      <c r="C210" s="717"/>
      <c r="D210" s="718"/>
      <c r="E210" s="719"/>
      <c r="F210" s="724"/>
      <c r="G210" s="726"/>
      <c r="H210" s="149"/>
      <c r="I210" s="149"/>
      <c r="J210" s="149"/>
      <c r="K210" s="149"/>
      <c r="L210" s="149"/>
      <c r="M210" s="149"/>
      <c r="N210" s="149"/>
      <c r="O210" s="149"/>
      <c r="P210" s="149"/>
      <c r="Q210" s="149"/>
      <c r="R210" s="149"/>
      <c r="S210" s="149"/>
      <c r="T210" s="742"/>
      <c r="U210" s="738"/>
      <c r="V210" s="129"/>
      <c r="W210" s="148"/>
      <c r="X210" s="111"/>
      <c r="Y210" s="111"/>
      <c r="Z210" s="111"/>
      <c r="AA210" s="124"/>
      <c r="AB210" s="124"/>
      <c r="AC210" s="124"/>
      <c r="AF210" s="163"/>
    </row>
    <row r="211" spans="2:32" s="130" customFormat="1" ht="13.5" customHeight="1">
      <c r="B211" s="129"/>
      <c r="C211" s="717"/>
      <c r="D211" s="718"/>
      <c r="E211" s="719"/>
      <c r="F211" s="723"/>
      <c r="G211" s="725"/>
      <c r="H211" s="150"/>
      <c r="I211" s="150"/>
      <c r="J211" s="151"/>
      <c r="K211" s="151"/>
      <c r="L211" s="151"/>
      <c r="M211" s="151"/>
      <c r="N211" s="151"/>
      <c r="O211" s="151"/>
      <c r="P211" s="151"/>
      <c r="Q211" s="151"/>
      <c r="R211" s="151"/>
      <c r="S211" s="151"/>
      <c r="T211" s="742"/>
      <c r="U211" s="739"/>
      <c r="V211" s="129"/>
      <c r="W211" s="148"/>
      <c r="X211" s="111"/>
      <c r="Y211" s="111"/>
      <c r="Z211" s="111"/>
      <c r="AA211" s="124"/>
      <c r="AB211" s="124"/>
      <c r="AC211" s="124"/>
      <c r="AF211" s="163"/>
    </row>
    <row r="212" spans="2:32" s="130" customFormat="1" ht="13.5" customHeight="1">
      <c r="B212" s="129"/>
      <c r="C212" s="720"/>
      <c r="D212" s="721"/>
      <c r="E212" s="722"/>
      <c r="F212" s="727"/>
      <c r="G212" s="728"/>
      <c r="H212" s="149"/>
      <c r="I212" s="149"/>
      <c r="J212" s="149"/>
      <c r="K212" s="149"/>
      <c r="L212" s="149"/>
      <c r="M212" s="149"/>
      <c r="N212" s="149"/>
      <c r="O212" s="149"/>
      <c r="P212" s="149"/>
      <c r="Q212" s="149"/>
      <c r="R212" s="149"/>
      <c r="S212" s="149"/>
      <c r="T212" s="742"/>
      <c r="U212" s="740"/>
      <c r="V212" s="129"/>
      <c r="W212" s="148"/>
      <c r="X212" s="111"/>
      <c r="Y212" s="111"/>
      <c r="Z212" s="111"/>
      <c r="AA212" s="111"/>
      <c r="AB212" s="111"/>
      <c r="AC212" s="124"/>
      <c r="AF212" s="111"/>
    </row>
    <row r="213" spans="2:32" s="130" customFormat="1" ht="13.5" customHeight="1">
      <c r="B213" s="129"/>
      <c r="C213" s="714"/>
      <c r="D213" s="715"/>
      <c r="E213" s="716"/>
      <c r="F213" s="729"/>
      <c r="G213" s="730"/>
      <c r="H213" s="146"/>
      <c r="I213" s="146"/>
      <c r="J213" s="147"/>
      <c r="K213" s="147"/>
      <c r="L213" s="147"/>
      <c r="M213" s="147"/>
      <c r="N213" s="147"/>
      <c r="O213" s="147"/>
      <c r="P213" s="147"/>
      <c r="Q213" s="147"/>
      <c r="R213" s="147"/>
      <c r="S213" s="147"/>
      <c r="T213" s="742"/>
      <c r="U213" s="737"/>
      <c r="V213" s="129"/>
      <c r="W213" s="148"/>
      <c r="X213" s="148"/>
      <c r="Y213" s="148"/>
      <c r="Z213" s="148"/>
      <c r="AF213" s="111"/>
    </row>
    <row r="214" spans="2:32" s="130" customFormat="1" ht="13.5" customHeight="1">
      <c r="B214" s="129"/>
      <c r="C214" s="717"/>
      <c r="D214" s="718"/>
      <c r="E214" s="719"/>
      <c r="F214" s="724"/>
      <c r="G214" s="726"/>
      <c r="H214" s="149"/>
      <c r="I214" s="149"/>
      <c r="J214" s="149"/>
      <c r="K214" s="149"/>
      <c r="L214" s="149"/>
      <c r="M214" s="149"/>
      <c r="N214" s="149"/>
      <c r="O214" s="149"/>
      <c r="P214" s="149"/>
      <c r="Q214" s="149"/>
      <c r="R214" s="149"/>
      <c r="S214" s="149"/>
      <c r="T214" s="742"/>
      <c r="U214" s="738"/>
      <c r="V214" s="129"/>
      <c r="W214" s="148"/>
      <c r="X214" s="148"/>
      <c r="Y214" s="148"/>
      <c r="Z214" s="148"/>
      <c r="AF214" s="111"/>
    </row>
    <row r="215" spans="2:32" s="130" customFormat="1" ht="13.5" customHeight="1">
      <c r="B215" s="129"/>
      <c r="C215" s="717"/>
      <c r="D215" s="718"/>
      <c r="E215" s="719"/>
      <c r="F215" s="723"/>
      <c r="G215" s="725"/>
      <c r="H215" s="150"/>
      <c r="I215" s="150"/>
      <c r="J215" s="151"/>
      <c r="K215" s="151"/>
      <c r="L215" s="151"/>
      <c r="M215" s="151"/>
      <c r="N215" s="151"/>
      <c r="O215" s="151"/>
      <c r="P215" s="151"/>
      <c r="Q215" s="151"/>
      <c r="R215" s="151"/>
      <c r="S215" s="151"/>
      <c r="T215" s="742"/>
      <c r="U215" s="739"/>
      <c r="V215" s="129"/>
      <c r="W215" s="148"/>
      <c r="X215" s="148"/>
      <c r="Y215" s="148"/>
      <c r="Z215" s="148"/>
      <c r="AF215" s="111"/>
    </row>
    <row r="216" spans="2:32" s="130" customFormat="1" ht="13.5" customHeight="1">
      <c r="B216" s="129"/>
      <c r="C216" s="717"/>
      <c r="D216" s="718"/>
      <c r="E216" s="719"/>
      <c r="F216" s="724"/>
      <c r="G216" s="726"/>
      <c r="H216" s="149"/>
      <c r="I216" s="149"/>
      <c r="J216" s="149"/>
      <c r="K216" s="149"/>
      <c r="L216" s="149"/>
      <c r="M216" s="149"/>
      <c r="N216" s="149"/>
      <c r="O216" s="149"/>
      <c r="P216" s="149"/>
      <c r="Q216" s="149"/>
      <c r="R216" s="149"/>
      <c r="S216" s="149"/>
      <c r="T216" s="742"/>
      <c r="U216" s="738"/>
      <c r="V216" s="129"/>
      <c r="W216" s="148"/>
      <c r="X216" s="148"/>
      <c r="Y216" s="148"/>
      <c r="Z216" s="148"/>
      <c r="AF216" s="124"/>
    </row>
    <row r="217" spans="2:32" s="130" customFormat="1" ht="13.5" customHeight="1">
      <c r="B217" s="129"/>
      <c r="C217" s="717"/>
      <c r="D217" s="718"/>
      <c r="E217" s="719"/>
      <c r="F217" s="723"/>
      <c r="G217" s="725"/>
      <c r="H217" s="150"/>
      <c r="I217" s="150"/>
      <c r="J217" s="151"/>
      <c r="K217" s="151"/>
      <c r="L217" s="151"/>
      <c r="M217" s="151"/>
      <c r="N217" s="151"/>
      <c r="O217" s="151"/>
      <c r="P217" s="151"/>
      <c r="Q217" s="151"/>
      <c r="R217" s="151"/>
      <c r="S217" s="151"/>
      <c r="T217" s="742"/>
      <c r="U217" s="739"/>
      <c r="V217" s="129"/>
      <c r="W217" s="148"/>
      <c r="X217" s="148"/>
      <c r="Y217" s="148"/>
      <c r="Z217" s="148"/>
      <c r="AF217" s="124"/>
    </row>
    <row r="218" spans="2:32" s="130" customFormat="1" ht="13.5" customHeight="1">
      <c r="B218" s="129"/>
      <c r="C218" s="720"/>
      <c r="D218" s="721"/>
      <c r="E218" s="722"/>
      <c r="F218" s="727"/>
      <c r="G218" s="728"/>
      <c r="H218" s="149"/>
      <c r="I218" s="149"/>
      <c r="J218" s="149"/>
      <c r="K218" s="149"/>
      <c r="L218" s="149"/>
      <c r="M218" s="149"/>
      <c r="N218" s="149"/>
      <c r="O218" s="149"/>
      <c r="P218" s="149"/>
      <c r="Q218" s="149"/>
      <c r="R218" s="149"/>
      <c r="S218" s="149"/>
      <c r="T218" s="742"/>
      <c r="U218" s="740"/>
      <c r="V218" s="129"/>
      <c r="W218" s="148"/>
      <c r="X218" s="148"/>
      <c r="Y218" s="148"/>
      <c r="Z218" s="148"/>
      <c r="AF218" s="124"/>
    </row>
    <row r="219" spans="2:32" s="130" customFormat="1" ht="13.5" customHeight="1">
      <c r="B219" s="129"/>
      <c r="C219" s="714"/>
      <c r="D219" s="715"/>
      <c r="E219" s="716"/>
      <c r="F219" s="729"/>
      <c r="G219" s="730"/>
      <c r="H219" s="146"/>
      <c r="I219" s="146"/>
      <c r="J219" s="147"/>
      <c r="K219" s="147"/>
      <c r="L219" s="147"/>
      <c r="M219" s="147"/>
      <c r="N219" s="147"/>
      <c r="O219" s="147"/>
      <c r="P219" s="147"/>
      <c r="Q219" s="147"/>
      <c r="R219" s="147"/>
      <c r="S219" s="147"/>
      <c r="T219" s="742"/>
      <c r="U219" s="737"/>
      <c r="V219" s="129"/>
      <c r="W219" s="148"/>
      <c r="X219" s="148"/>
      <c r="Y219" s="148"/>
      <c r="Z219" s="148"/>
      <c r="AD219" s="148"/>
      <c r="AE219" s="148"/>
    </row>
    <row r="220" spans="2:32" s="130" customFormat="1" ht="13.5" customHeight="1">
      <c r="B220" s="129"/>
      <c r="C220" s="717"/>
      <c r="D220" s="718"/>
      <c r="E220" s="719"/>
      <c r="F220" s="724"/>
      <c r="G220" s="726"/>
      <c r="H220" s="149"/>
      <c r="I220" s="149"/>
      <c r="J220" s="149"/>
      <c r="K220" s="149"/>
      <c r="L220" s="149"/>
      <c r="M220" s="149"/>
      <c r="N220" s="149"/>
      <c r="O220" s="149"/>
      <c r="P220" s="149"/>
      <c r="Q220" s="149"/>
      <c r="R220" s="149"/>
      <c r="S220" s="149"/>
      <c r="T220" s="742"/>
      <c r="U220" s="738"/>
      <c r="V220" s="129"/>
      <c r="W220" s="148"/>
      <c r="X220" s="148"/>
      <c r="Y220" s="148"/>
      <c r="Z220" s="148"/>
      <c r="AD220" s="148"/>
      <c r="AE220" s="148"/>
    </row>
    <row r="221" spans="2:32" s="130" customFormat="1" ht="13.5" customHeight="1">
      <c r="B221" s="129"/>
      <c r="C221" s="717"/>
      <c r="D221" s="718"/>
      <c r="E221" s="719"/>
      <c r="F221" s="723"/>
      <c r="G221" s="725"/>
      <c r="H221" s="150"/>
      <c r="I221" s="150"/>
      <c r="J221" s="151"/>
      <c r="K221" s="151"/>
      <c r="L221" s="151"/>
      <c r="M221" s="151"/>
      <c r="N221" s="151"/>
      <c r="O221" s="151"/>
      <c r="P221" s="151"/>
      <c r="Q221" s="151"/>
      <c r="R221" s="151"/>
      <c r="S221" s="151"/>
      <c r="T221" s="742"/>
      <c r="U221" s="739"/>
      <c r="V221" s="129"/>
      <c r="W221" s="148"/>
      <c r="X221" s="148"/>
      <c r="Y221" s="148"/>
      <c r="Z221" s="148"/>
      <c r="AD221" s="148"/>
      <c r="AE221" s="148"/>
    </row>
    <row r="222" spans="2:32" s="130" customFormat="1" ht="13.5" customHeight="1">
      <c r="B222" s="129"/>
      <c r="C222" s="717"/>
      <c r="D222" s="718"/>
      <c r="E222" s="719"/>
      <c r="F222" s="724"/>
      <c r="G222" s="726"/>
      <c r="H222" s="149"/>
      <c r="I222" s="149"/>
      <c r="J222" s="149"/>
      <c r="K222" s="149"/>
      <c r="L222" s="149"/>
      <c r="M222" s="149"/>
      <c r="N222" s="149"/>
      <c r="O222" s="149"/>
      <c r="P222" s="149"/>
      <c r="Q222" s="149"/>
      <c r="R222" s="149"/>
      <c r="S222" s="149"/>
      <c r="T222" s="742"/>
      <c r="U222" s="738"/>
      <c r="V222" s="129"/>
      <c r="W222" s="148"/>
      <c r="X222" s="148"/>
      <c r="Y222" s="148"/>
      <c r="Z222" s="148"/>
      <c r="AA222" s="148"/>
      <c r="AB222" s="148"/>
      <c r="AC222" s="148"/>
      <c r="AD222" s="148"/>
      <c r="AE222" s="148"/>
    </row>
    <row r="223" spans="2:32" s="130" customFormat="1" ht="13.5" customHeight="1">
      <c r="B223" s="129"/>
      <c r="C223" s="717"/>
      <c r="D223" s="718"/>
      <c r="E223" s="719"/>
      <c r="F223" s="723"/>
      <c r="G223" s="725"/>
      <c r="H223" s="150"/>
      <c r="I223" s="150"/>
      <c r="J223" s="151"/>
      <c r="K223" s="151"/>
      <c r="L223" s="151"/>
      <c r="M223" s="151"/>
      <c r="N223" s="151"/>
      <c r="O223" s="151"/>
      <c r="P223" s="151"/>
      <c r="Q223" s="151"/>
      <c r="R223" s="151"/>
      <c r="S223" s="151"/>
      <c r="T223" s="742"/>
      <c r="U223" s="739"/>
      <c r="V223" s="129"/>
      <c r="W223" s="148"/>
      <c r="X223" s="148"/>
      <c r="Y223" s="148"/>
      <c r="Z223" s="148"/>
      <c r="AA223" s="148"/>
      <c r="AB223" s="148"/>
      <c r="AC223" s="148"/>
      <c r="AD223" s="148"/>
      <c r="AE223" s="148"/>
    </row>
    <row r="224" spans="2:32" s="130" customFormat="1" ht="13.5" customHeight="1">
      <c r="B224" s="129"/>
      <c r="C224" s="720"/>
      <c r="D224" s="721"/>
      <c r="E224" s="722"/>
      <c r="F224" s="727"/>
      <c r="G224" s="728"/>
      <c r="H224" s="149"/>
      <c r="I224" s="149"/>
      <c r="J224" s="149"/>
      <c r="K224" s="149"/>
      <c r="L224" s="149"/>
      <c r="M224" s="149"/>
      <c r="N224" s="149"/>
      <c r="O224" s="149"/>
      <c r="P224" s="149"/>
      <c r="Q224" s="149"/>
      <c r="R224" s="149"/>
      <c r="S224" s="149"/>
      <c r="T224" s="742"/>
      <c r="U224" s="740"/>
      <c r="V224" s="129"/>
      <c r="W224" s="148"/>
      <c r="X224" s="148"/>
      <c r="Y224" s="148"/>
      <c r="Z224" s="148"/>
      <c r="AA224" s="148"/>
      <c r="AB224" s="148"/>
      <c r="AC224" s="148"/>
      <c r="AD224" s="148"/>
      <c r="AE224" s="148"/>
    </row>
    <row r="225" spans="2:32" s="130" customFormat="1" ht="13.5" customHeight="1">
      <c r="B225" s="129"/>
      <c r="C225" s="714"/>
      <c r="D225" s="715"/>
      <c r="E225" s="716"/>
      <c r="F225" s="729"/>
      <c r="G225" s="730"/>
      <c r="H225" s="146"/>
      <c r="I225" s="146"/>
      <c r="J225" s="147"/>
      <c r="K225" s="147"/>
      <c r="L225" s="147"/>
      <c r="M225" s="147"/>
      <c r="N225" s="147"/>
      <c r="O225" s="147"/>
      <c r="P225" s="147"/>
      <c r="Q225" s="147"/>
      <c r="R225" s="147"/>
      <c r="S225" s="147"/>
      <c r="T225" s="742"/>
      <c r="U225" s="737"/>
      <c r="V225" s="129"/>
      <c r="W225" s="148"/>
      <c r="X225" s="148"/>
      <c r="Y225" s="148"/>
      <c r="Z225" s="148"/>
      <c r="AA225" s="148"/>
      <c r="AB225" s="148"/>
      <c r="AC225" s="148"/>
      <c r="AD225" s="148"/>
      <c r="AE225" s="148"/>
    </row>
    <row r="226" spans="2:32" s="130" customFormat="1" ht="13.5" customHeight="1">
      <c r="B226" s="129"/>
      <c r="C226" s="717"/>
      <c r="D226" s="718"/>
      <c r="E226" s="719"/>
      <c r="F226" s="724"/>
      <c r="G226" s="726"/>
      <c r="H226" s="149"/>
      <c r="I226" s="149"/>
      <c r="J226" s="149"/>
      <c r="K226" s="149"/>
      <c r="L226" s="149"/>
      <c r="M226" s="149"/>
      <c r="N226" s="149"/>
      <c r="O226" s="149"/>
      <c r="P226" s="149"/>
      <c r="Q226" s="149"/>
      <c r="R226" s="149"/>
      <c r="S226" s="149"/>
      <c r="T226" s="742"/>
      <c r="U226" s="738"/>
      <c r="V226" s="129"/>
      <c r="W226" s="148"/>
      <c r="X226" s="148"/>
      <c r="Y226" s="148"/>
      <c r="Z226" s="148"/>
      <c r="AA226" s="148"/>
      <c r="AB226" s="148"/>
      <c r="AC226" s="148"/>
      <c r="AD226" s="148"/>
      <c r="AE226" s="148"/>
    </row>
    <row r="227" spans="2:32" s="130" customFormat="1" ht="13.5" customHeight="1">
      <c r="B227" s="129"/>
      <c r="C227" s="717"/>
      <c r="D227" s="718"/>
      <c r="E227" s="719"/>
      <c r="F227" s="723"/>
      <c r="G227" s="725"/>
      <c r="H227" s="150"/>
      <c r="I227" s="150"/>
      <c r="J227" s="151"/>
      <c r="K227" s="151"/>
      <c r="L227" s="151"/>
      <c r="M227" s="151"/>
      <c r="N227" s="151"/>
      <c r="O227" s="151"/>
      <c r="P227" s="151"/>
      <c r="Q227" s="151"/>
      <c r="R227" s="151"/>
      <c r="S227" s="151"/>
      <c r="T227" s="742"/>
      <c r="U227" s="739"/>
      <c r="V227" s="129"/>
      <c r="W227" s="148"/>
      <c r="X227" s="148"/>
      <c r="Y227" s="148"/>
      <c r="Z227" s="148"/>
      <c r="AA227" s="148"/>
      <c r="AB227" s="148"/>
      <c r="AC227" s="148"/>
      <c r="AD227" s="148"/>
      <c r="AE227" s="148"/>
    </row>
    <row r="228" spans="2:32" s="130" customFormat="1" ht="13.5" customHeight="1">
      <c r="B228" s="129"/>
      <c r="C228" s="717"/>
      <c r="D228" s="718"/>
      <c r="E228" s="719"/>
      <c r="F228" s="724"/>
      <c r="G228" s="726"/>
      <c r="H228" s="149"/>
      <c r="I228" s="149"/>
      <c r="J228" s="149"/>
      <c r="K228" s="149"/>
      <c r="L228" s="149"/>
      <c r="M228" s="149"/>
      <c r="N228" s="149"/>
      <c r="O228" s="149"/>
      <c r="P228" s="149"/>
      <c r="Q228" s="149"/>
      <c r="R228" s="149"/>
      <c r="S228" s="149"/>
      <c r="T228" s="742"/>
      <c r="U228" s="738"/>
      <c r="V228" s="129"/>
      <c r="W228" s="148"/>
      <c r="X228" s="148"/>
      <c r="Y228" s="148"/>
      <c r="Z228" s="148"/>
      <c r="AA228" s="148"/>
      <c r="AB228" s="148"/>
      <c r="AC228" s="148"/>
      <c r="AD228" s="148"/>
      <c r="AE228" s="148"/>
      <c r="AF228" s="148"/>
    </row>
    <row r="229" spans="2:32" s="130" customFormat="1" ht="13.5" customHeight="1">
      <c r="B229" s="129"/>
      <c r="C229" s="717"/>
      <c r="D229" s="718"/>
      <c r="E229" s="719"/>
      <c r="F229" s="723"/>
      <c r="G229" s="725"/>
      <c r="H229" s="150"/>
      <c r="I229" s="150"/>
      <c r="J229" s="151"/>
      <c r="K229" s="151"/>
      <c r="L229" s="151"/>
      <c r="M229" s="151"/>
      <c r="N229" s="151"/>
      <c r="O229" s="151"/>
      <c r="P229" s="151"/>
      <c r="Q229" s="151"/>
      <c r="R229" s="151"/>
      <c r="S229" s="151"/>
      <c r="T229" s="742"/>
      <c r="U229" s="739"/>
      <c r="V229" s="129"/>
      <c r="W229" s="148"/>
      <c r="X229" s="148"/>
      <c r="Y229" s="148"/>
      <c r="Z229" s="148"/>
      <c r="AA229" s="148"/>
      <c r="AB229" s="148"/>
      <c r="AC229" s="148"/>
      <c r="AD229" s="148"/>
      <c r="AE229" s="148"/>
      <c r="AF229" s="148"/>
    </row>
    <row r="230" spans="2:32" s="130" customFormat="1" ht="13.5" customHeight="1">
      <c r="B230" s="129"/>
      <c r="C230" s="720"/>
      <c r="D230" s="721"/>
      <c r="E230" s="722"/>
      <c r="F230" s="727"/>
      <c r="G230" s="728"/>
      <c r="H230" s="152"/>
      <c r="I230" s="152"/>
      <c r="J230" s="152"/>
      <c r="K230" s="152"/>
      <c r="L230" s="152"/>
      <c r="M230" s="152"/>
      <c r="N230" s="152"/>
      <c r="O230" s="152"/>
      <c r="P230" s="152"/>
      <c r="Q230" s="152"/>
      <c r="R230" s="152"/>
      <c r="S230" s="152"/>
      <c r="T230" s="742"/>
      <c r="U230" s="740"/>
      <c r="V230" s="129"/>
      <c r="W230" s="148"/>
      <c r="X230" s="148"/>
      <c r="Y230" s="148"/>
      <c r="Z230" s="148"/>
      <c r="AA230" s="148"/>
      <c r="AB230" s="148"/>
      <c r="AC230" s="148"/>
      <c r="AD230" s="148"/>
      <c r="AE230" s="148"/>
      <c r="AF230" s="148"/>
    </row>
    <row r="231" spans="2:32" ht="13.5" customHeight="1">
      <c r="B231" s="108"/>
      <c r="C231" s="743" t="s">
        <v>86</v>
      </c>
      <c r="D231" s="746" t="s">
        <v>220</v>
      </c>
      <c r="E231" s="747"/>
      <c r="F231" s="747"/>
      <c r="G231" s="748"/>
      <c r="H231" s="153"/>
      <c r="I231" s="153"/>
      <c r="J231" s="153"/>
      <c r="K231" s="153"/>
      <c r="L231" s="153"/>
      <c r="M231" s="153"/>
      <c r="N231" s="153"/>
      <c r="O231" s="153"/>
      <c r="P231" s="153"/>
      <c r="Q231" s="153"/>
      <c r="R231" s="153"/>
      <c r="S231" s="153"/>
      <c r="T231" s="749"/>
      <c r="U231" s="749"/>
      <c r="V231" s="108"/>
      <c r="X231" s="148"/>
      <c r="Y231" s="148"/>
      <c r="Z231" s="148"/>
      <c r="AA231" s="148"/>
      <c r="AB231" s="148"/>
      <c r="AC231" s="148"/>
      <c r="AD231" s="148"/>
      <c r="AE231" s="148"/>
      <c r="AF231" s="148"/>
    </row>
    <row r="232" spans="2:32" ht="13.5" customHeight="1">
      <c r="B232" s="108"/>
      <c r="C232" s="744"/>
      <c r="D232" s="746" t="s">
        <v>221</v>
      </c>
      <c r="E232" s="747"/>
      <c r="F232" s="747"/>
      <c r="G232" s="748"/>
      <c r="H232" s="154"/>
      <c r="I232" s="154"/>
      <c r="J232" s="154"/>
      <c r="K232" s="154"/>
      <c r="L232" s="154"/>
      <c r="M232" s="154"/>
      <c r="N232" s="154"/>
      <c r="O232" s="154"/>
      <c r="P232" s="154"/>
      <c r="Q232" s="154"/>
      <c r="R232" s="154"/>
      <c r="S232" s="154"/>
      <c r="T232" s="750"/>
      <c r="U232" s="750"/>
      <c r="V232" s="108"/>
      <c r="X232" s="148"/>
      <c r="Y232" s="148"/>
      <c r="Z232" s="148"/>
      <c r="AA232" s="148"/>
      <c r="AB232" s="148"/>
      <c r="AC232" s="148"/>
      <c r="AD232" s="148"/>
      <c r="AE232" s="148"/>
      <c r="AF232" s="148"/>
    </row>
    <row r="233" spans="2:32" ht="13.5" customHeight="1">
      <c r="B233" s="108"/>
      <c r="C233" s="744"/>
      <c r="D233" s="746" t="s">
        <v>222</v>
      </c>
      <c r="E233" s="747"/>
      <c r="F233" s="748"/>
      <c r="G233" s="155" t="s">
        <v>79</v>
      </c>
      <c r="H233" s="156" t="str">
        <f>IF(COUNT(H231)=0,"",ROUND(SUM(H231:H232),#REF!))</f>
        <v/>
      </c>
      <c r="I233" s="156" t="str">
        <f>IF(COUNT(I231)=0,"",ROUND(SUM(I231:I232),#REF!))</f>
        <v/>
      </c>
      <c r="J233" s="156" t="str">
        <f>IF(COUNT(J231)=0,"",ROUND(SUM(J231:J232),#REF!))</f>
        <v/>
      </c>
      <c r="K233" s="156" t="str">
        <f>IF(COUNT(K231)=0,"",ROUND(SUM(K231:K232),#REF!))</f>
        <v/>
      </c>
      <c r="L233" s="156" t="str">
        <f>IF(COUNT(L231)=0,"",ROUND(SUM(L231:L232),#REF!))</f>
        <v/>
      </c>
      <c r="M233" s="156" t="str">
        <f>IF(COUNT(M231)=0,"",ROUND(SUM(M231:M232),#REF!))</f>
        <v/>
      </c>
      <c r="N233" s="156" t="str">
        <f>IF(COUNT(N231)=0,"",ROUND(SUM(N231:N232),#REF!))</f>
        <v/>
      </c>
      <c r="O233" s="156" t="str">
        <f>IF(COUNT(O231)=0,"",ROUND(SUM(O231:O232),#REF!))</f>
        <v/>
      </c>
      <c r="P233" s="156" t="str">
        <f>IF(COUNT(P231)=0,"",ROUND(SUM(P231:P232),#REF!))</f>
        <v/>
      </c>
      <c r="Q233" s="156" t="str">
        <f>IF(COUNT(Q231)=0,"",ROUND(SUM(Q231:Q232),#REF!))</f>
        <v/>
      </c>
      <c r="R233" s="156" t="str">
        <f>IF(COUNT(R231)=0,"",ROUND(SUM(R231:R232),#REF!))</f>
        <v/>
      </c>
      <c r="S233" s="156" t="str">
        <f>IF(COUNT(S231)=0,"",ROUND(SUM(S231:S232),#REF!))</f>
        <v/>
      </c>
      <c r="T233" s="751"/>
      <c r="U233" s="750"/>
      <c r="V233" s="108"/>
      <c r="W233" s="120"/>
      <c r="X233" s="148"/>
      <c r="Y233" s="148"/>
      <c r="Z233" s="148"/>
      <c r="AA233" s="148"/>
      <c r="AB233" s="148"/>
      <c r="AC233" s="148"/>
      <c r="AD233" s="148"/>
      <c r="AE233" s="148"/>
      <c r="AF233" s="148"/>
    </row>
    <row r="234" spans="2:32" ht="13.5" customHeight="1">
      <c r="B234" s="108"/>
      <c r="C234" s="745"/>
      <c r="D234" s="752" t="s">
        <v>249</v>
      </c>
      <c r="E234" s="753"/>
      <c r="F234" s="754"/>
      <c r="G234" s="233" t="s">
        <v>79</v>
      </c>
      <c r="H234" s="154"/>
      <c r="I234" s="154"/>
      <c r="J234" s="154"/>
      <c r="K234" s="154"/>
      <c r="L234" s="154"/>
      <c r="M234" s="154"/>
      <c r="N234" s="154"/>
      <c r="O234" s="154"/>
      <c r="P234" s="154"/>
      <c r="Q234" s="154"/>
      <c r="R234" s="154"/>
      <c r="S234" s="154"/>
      <c r="T234" s="203" t="str">
        <f>IF(COUNT(H234:S234)=0,"",SUMPRODUCT(ROUND(H234:S234,#REF!)))</f>
        <v/>
      </c>
      <c r="U234" s="751"/>
      <c r="V234" s="108"/>
      <c r="X234" s="148"/>
      <c r="Y234" s="148"/>
      <c r="Z234" s="148"/>
      <c r="AA234" s="148"/>
      <c r="AB234" s="148"/>
      <c r="AC234" s="148"/>
      <c r="AD234" s="148"/>
      <c r="AE234" s="148"/>
      <c r="AF234" s="148"/>
    </row>
    <row r="235" spans="2:32" s="134" customFormat="1" ht="13.5" customHeight="1">
      <c r="B235" s="131"/>
      <c r="C235" s="132" t="s">
        <v>70</v>
      </c>
      <c r="D235" s="132"/>
      <c r="E235" s="132"/>
      <c r="F235" s="132"/>
      <c r="G235" s="132"/>
      <c r="H235" s="132"/>
      <c r="I235" s="132"/>
      <c r="J235" s="132"/>
      <c r="K235" s="132"/>
      <c r="L235" s="132"/>
      <c r="M235" s="132"/>
      <c r="N235" s="132"/>
      <c r="O235" s="132"/>
      <c r="P235" s="132"/>
      <c r="Q235" s="132"/>
      <c r="R235" s="132"/>
      <c r="S235" s="132"/>
      <c r="T235" s="132"/>
      <c r="U235" s="133"/>
      <c r="V235" s="131"/>
      <c r="W235" s="111"/>
      <c r="X235" s="148"/>
      <c r="Y235" s="148"/>
      <c r="Z235" s="148"/>
      <c r="AA235" s="148"/>
      <c r="AB235" s="148"/>
      <c r="AC235" s="148"/>
      <c r="AD235" s="148"/>
      <c r="AE235" s="148"/>
      <c r="AF235" s="148"/>
    </row>
    <row r="236" spans="2:32" s="134" customFormat="1" ht="13.5" customHeight="1">
      <c r="B236" s="131"/>
      <c r="C236" s="135"/>
      <c r="D236" s="135"/>
      <c r="E236" s="135"/>
      <c r="F236" s="135"/>
      <c r="G236" s="135"/>
      <c r="H236" s="135"/>
      <c r="I236" s="135"/>
      <c r="J236" s="135"/>
      <c r="K236" s="135"/>
      <c r="L236" s="135"/>
      <c r="M236" s="135"/>
      <c r="N236" s="135"/>
      <c r="O236" s="135"/>
      <c r="P236" s="135"/>
      <c r="Q236" s="135"/>
      <c r="R236" s="135"/>
      <c r="S236" s="135"/>
      <c r="T236" s="135"/>
      <c r="U236" s="136"/>
      <c r="V236" s="131"/>
      <c r="W236" s="163"/>
      <c r="X236" s="148"/>
      <c r="Y236" s="148"/>
      <c r="Z236" s="148"/>
      <c r="AA236" s="148"/>
      <c r="AB236" s="148"/>
      <c r="AC236" s="148"/>
      <c r="AD236" s="148"/>
      <c r="AE236" s="148"/>
      <c r="AF236" s="148"/>
    </row>
    <row r="237" spans="2:32" s="134" customFormat="1" ht="13.5" customHeight="1">
      <c r="B237" s="131"/>
      <c r="C237" s="135"/>
      <c r="D237" s="135"/>
      <c r="E237" s="135"/>
      <c r="F237" s="135"/>
      <c r="G237" s="135"/>
      <c r="H237" s="135"/>
      <c r="I237" s="135"/>
      <c r="J237" s="135"/>
      <c r="K237" s="135"/>
      <c r="L237" s="135"/>
      <c r="M237" s="135"/>
      <c r="N237" s="135"/>
      <c r="O237" s="135"/>
      <c r="P237" s="135"/>
      <c r="Q237" s="135"/>
      <c r="R237" s="135"/>
      <c r="S237" s="135"/>
      <c r="T237" s="135"/>
      <c r="U237" s="136"/>
      <c r="V237" s="131"/>
      <c r="W237" s="163"/>
      <c r="X237" s="148"/>
      <c r="Y237" s="148"/>
      <c r="Z237" s="148"/>
      <c r="AA237" s="148"/>
      <c r="AB237" s="148"/>
      <c r="AC237" s="148"/>
      <c r="AD237" s="148"/>
      <c r="AE237" s="148"/>
      <c r="AF237" s="148"/>
    </row>
    <row r="238" spans="2:32" s="134" customFormat="1" ht="13.5" customHeight="1">
      <c r="B238" s="131"/>
      <c r="C238" s="135"/>
      <c r="D238" s="135"/>
      <c r="E238" s="135"/>
      <c r="F238" s="135"/>
      <c r="G238" s="135"/>
      <c r="H238" s="135"/>
      <c r="I238" s="135"/>
      <c r="J238" s="135"/>
      <c r="K238" s="135"/>
      <c r="L238" s="135"/>
      <c r="M238" s="135"/>
      <c r="N238" s="135"/>
      <c r="O238" s="135"/>
      <c r="P238" s="135"/>
      <c r="Q238" s="135"/>
      <c r="R238" s="135"/>
      <c r="S238" s="135"/>
      <c r="T238" s="135"/>
      <c r="U238" s="136"/>
      <c r="V238" s="131"/>
      <c r="W238" s="163"/>
      <c r="X238" s="148"/>
      <c r="Y238" s="148"/>
      <c r="Z238" s="148"/>
      <c r="AA238" s="148"/>
      <c r="AB238" s="148"/>
      <c r="AC238" s="148"/>
      <c r="AD238" s="148"/>
      <c r="AE238" s="148"/>
      <c r="AF238" s="148"/>
    </row>
    <row r="239" spans="2:32" s="134" customFormat="1" ht="13.5" customHeight="1">
      <c r="B239" s="131"/>
      <c r="C239" s="135"/>
      <c r="D239" s="135"/>
      <c r="E239" s="135"/>
      <c r="F239" s="135"/>
      <c r="G239" s="135"/>
      <c r="H239" s="135"/>
      <c r="I239" s="135"/>
      <c r="J239" s="135"/>
      <c r="K239" s="135"/>
      <c r="L239" s="135"/>
      <c r="M239" s="135"/>
      <c r="N239" s="135"/>
      <c r="O239" s="135"/>
      <c r="P239" s="135"/>
      <c r="Q239" s="135"/>
      <c r="R239" s="135"/>
      <c r="S239" s="135"/>
      <c r="T239" s="135"/>
      <c r="U239" s="136"/>
      <c r="V239" s="131"/>
      <c r="W239" s="163"/>
      <c r="X239" s="148"/>
      <c r="Y239" s="148"/>
      <c r="Z239" s="148"/>
      <c r="AA239" s="148"/>
      <c r="AB239" s="148"/>
      <c r="AC239" s="148"/>
      <c r="AD239" s="148"/>
      <c r="AE239" s="148"/>
      <c r="AF239" s="148"/>
    </row>
    <row r="240" spans="2:32" s="134" customFormat="1" ht="13.5" customHeight="1">
      <c r="B240" s="131"/>
      <c r="C240" s="135"/>
      <c r="D240" s="135"/>
      <c r="E240" s="135"/>
      <c r="F240" s="135"/>
      <c r="G240" s="135"/>
      <c r="H240" s="135"/>
      <c r="I240" s="135"/>
      <c r="J240" s="135"/>
      <c r="K240" s="135"/>
      <c r="L240" s="135"/>
      <c r="M240" s="135"/>
      <c r="N240" s="135"/>
      <c r="O240" s="135"/>
      <c r="P240" s="135"/>
      <c r="Q240" s="135"/>
      <c r="R240" s="135"/>
      <c r="S240" s="135"/>
      <c r="T240" s="135"/>
      <c r="U240" s="136"/>
      <c r="V240" s="131"/>
      <c r="W240" s="163"/>
      <c r="X240" s="148"/>
      <c r="Y240" s="148"/>
      <c r="Z240" s="148"/>
      <c r="AA240" s="148"/>
      <c r="AB240" s="148"/>
      <c r="AC240" s="148"/>
      <c r="AD240" s="111"/>
      <c r="AE240" s="111"/>
      <c r="AF240" s="148"/>
    </row>
    <row r="241" spans="2:32" s="134" customFormat="1" ht="13.5" customHeight="1">
      <c r="B241" s="131"/>
      <c r="C241" s="135"/>
      <c r="D241" s="135"/>
      <c r="E241" s="135"/>
      <c r="F241" s="135"/>
      <c r="G241" s="135"/>
      <c r="H241" s="135"/>
      <c r="I241" s="135"/>
      <c r="J241" s="135"/>
      <c r="K241" s="135"/>
      <c r="L241" s="135"/>
      <c r="M241" s="135"/>
      <c r="N241" s="135"/>
      <c r="O241" s="135"/>
      <c r="P241" s="135"/>
      <c r="Q241" s="135"/>
      <c r="R241" s="135"/>
      <c r="S241" s="135"/>
      <c r="T241" s="135"/>
      <c r="U241" s="136"/>
      <c r="V241" s="131"/>
      <c r="W241" s="163"/>
      <c r="X241" s="148"/>
      <c r="Y241" s="148"/>
      <c r="Z241" s="148"/>
      <c r="AA241" s="148"/>
      <c r="AB241" s="148"/>
      <c r="AC241" s="148"/>
      <c r="AD241" s="111"/>
      <c r="AE241" s="111"/>
      <c r="AF241" s="148"/>
    </row>
    <row r="242" spans="2:32" s="134" customFormat="1" ht="13.5" customHeight="1">
      <c r="B242" s="131"/>
      <c r="C242" s="132"/>
      <c r="D242" s="132"/>
      <c r="E242" s="132"/>
      <c r="F242" s="132"/>
      <c r="G242" s="132"/>
      <c r="H242" s="132"/>
      <c r="I242" s="132"/>
      <c r="J242" s="132"/>
      <c r="K242" s="132"/>
      <c r="L242" s="132"/>
      <c r="M242" s="132"/>
      <c r="N242" s="132"/>
      <c r="O242" s="132"/>
      <c r="P242" s="132"/>
      <c r="Q242" s="132"/>
      <c r="R242" s="132"/>
      <c r="S242" s="132"/>
      <c r="T242" s="132"/>
      <c r="U242" s="133"/>
      <c r="V242" s="131"/>
      <c r="W242" s="163"/>
      <c r="X242" s="111"/>
      <c r="Y242" s="111"/>
      <c r="Z242" s="111"/>
      <c r="AA242" s="111"/>
      <c r="AB242" s="111"/>
      <c r="AC242" s="111"/>
      <c r="AD242" s="111"/>
      <c r="AE242" s="111"/>
      <c r="AF242" s="148"/>
    </row>
    <row r="243" spans="2:32" s="124" customFormat="1" ht="13.5" customHeight="1">
      <c r="B243" s="123"/>
      <c r="C243" s="109" t="s">
        <v>31</v>
      </c>
      <c r="D243" s="109"/>
      <c r="E243" s="109"/>
      <c r="F243" s="109"/>
      <c r="G243" s="109"/>
      <c r="H243" s="38"/>
      <c r="I243" s="123"/>
      <c r="J243" s="123"/>
      <c r="K243" s="123"/>
      <c r="L243" s="123"/>
      <c r="M243" s="123"/>
      <c r="N243" s="123"/>
      <c r="O243" s="123"/>
      <c r="P243" s="123"/>
      <c r="Q243" s="123"/>
      <c r="R243" s="123"/>
      <c r="S243" s="123"/>
      <c r="T243" s="123"/>
      <c r="U243" s="123"/>
      <c r="V243" s="123"/>
      <c r="W243" s="163"/>
      <c r="X243" s="111"/>
      <c r="Y243" s="111"/>
      <c r="Z243" s="111"/>
      <c r="AA243" s="111"/>
      <c r="AB243" s="111"/>
      <c r="AC243" s="111"/>
      <c r="AD243" s="111"/>
      <c r="AE243" s="111"/>
      <c r="AF243" s="148"/>
    </row>
    <row r="244" spans="2:32" s="124" customFormat="1" ht="13.5" customHeight="1">
      <c r="B244" s="123"/>
      <c r="C244" s="112" t="s">
        <v>550</v>
      </c>
      <c r="D244" s="112"/>
      <c r="E244" s="112"/>
      <c r="F244" s="112"/>
      <c r="G244" s="480" t="e">
        <f>G196</f>
        <v>#REF!</v>
      </c>
      <c r="H244" s="112"/>
      <c r="I244" s="123"/>
      <c r="J244" s="123"/>
      <c r="K244" s="123"/>
      <c r="L244" s="123"/>
      <c r="M244" s="123"/>
      <c r="N244" s="123"/>
      <c r="O244" s="123"/>
      <c r="P244" s="123"/>
      <c r="Q244" s="123"/>
      <c r="R244" s="123"/>
      <c r="S244" s="123"/>
      <c r="T244" s="123"/>
      <c r="U244" s="123"/>
      <c r="V244" s="123"/>
      <c r="W244" s="163"/>
      <c r="X244" s="111"/>
      <c r="Y244" s="111"/>
      <c r="Z244" s="111"/>
      <c r="AA244" s="111"/>
      <c r="AB244" s="111"/>
      <c r="AC244" s="111"/>
      <c r="AD244" s="111"/>
      <c r="AE244" s="111"/>
      <c r="AF244" s="148"/>
    </row>
    <row r="245" spans="2:32" s="124" customFormat="1" ht="13.5" customHeight="1">
      <c r="B245" s="123"/>
      <c r="C245" s="116" t="s">
        <v>8</v>
      </c>
      <c r="D245" s="123"/>
      <c r="E245" s="125" t="s">
        <v>127</v>
      </c>
      <c r="F245" s="125"/>
      <c r="G245" s="125"/>
      <c r="H245" s="123"/>
      <c r="I245" s="123"/>
      <c r="J245" s="123"/>
      <c r="K245" s="123"/>
      <c r="L245" s="123"/>
      <c r="M245" s="123"/>
      <c r="N245" s="123"/>
      <c r="O245" s="123"/>
      <c r="P245" s="123"/>
      <c r="Q245" s="123"/>
      <c r="R245" s="126"/>
      <c r="S245" s="123"/>
      <c r="T245" s="126"/>
      <c r="U245" s="123"/>
      <c r="V245" s="123"/>
      <c r="W245" s="161"/>
      <c r="X245" s="111"/>
      <c r="Y245" s="111"/>
      <c r="Z245" s="111"/>
      <c r="AA245" s="111"/>
      <c r="AB245" s="111"/>
      <c r="AC245" s="111"/>
      <c r="AD245" s="111"/>
      <c r="AE245" s="111"/>
      <c r="AF245" s="148"/>
    </row>
    <row r="246" spans="2:32" s="124" customFormat="1" ht="13.5" customHeight="1">
      <c r="B246" s="123"/>
      <c r="C246" s="705" t="s">
        <v>33</v>
      </c>
      <c r="D246" s="706"/>
      <c r="E246" s="707"/>
      <c r="F246" s="731" t="s">
        <v>551</v>
      </c>
      <c r="G246" s="731" t="s">
        <v>219</v>
      </c>
      <c r="H246" s="117" t="s">
        <v>34</v>
      </c>
      <c r="I246" s="118"/>
      <c r="J246" s="118"/>
      <c r="K246" s="118"/>
      <c r="L246" s="118"/>
      <c r="M246" s="119"/>
      <c r="N246" s="144" t="s">
        <v>35</v>
      </c>
      <c r="O246" s="118"/>
      <c r="P246" s="118"/>
      <c r="Q246" s="118"/>
      <c r="R246" s="118"/>
      <c r="S246" s="119"/>
      <c r="T246" s="734" t="s">
        <v>77</v>
      </c>
      <c r="U246" s="734" t="s">
        <v>78</v>
      </c>
      <c r="V246" s="123"/>
      <c r="W246" s="88" t="s">
        <v>25</v>
      </c>
      <c r="X246" s="111"/>
      <c r="Y246" s="111"/>
      <c r="Z246" s="111"/>
      <c r="AA246" s="128" t="str">
        <f>IF(COUNT(H249:U282)&gt;0,"○","")</f>
        <v/>
      </c>
      <c r="AB246" s="120" t="s">
        <v>158</v>
      </c>
      <c r="AC246" s="111"/>
      <c r="AD246" s="163"/>
      <c r="AE246" s="163"/>
      <c r="AF246" s="111"/>
    </row>
    <row r="247" spans="2:32" s="124" customFormat="1" ht="13.5" customHeight="1">
      <c r="B247" s="123"/>
      <c r="C247" s="708"/>
      <c r="D247" s="709"/>
      <c r="E247" s="710"/>
      <c r="F247" s="732"/>
      <c r="G247" s="732"/>
      <c r="H247" s="4" t="s">
        <v>13</v>
      </c>
      <c r="I247" s="4" t="s">
        <v>14</v>
      </c>
      <c r="J247" s="4" t="s">
        <v>15</v>
      </c>
      <c r="K247" s="4" t="s">
        <v>16</v>
      </c>
      <c r="L247" s="4" t="s">
        <v>17</v>
      </c>
      <c r="M247" s="4" t="s">
        <v>18</v>
      </c>
      <c r="N247" s="4" t="s">
        <v>19</v>
      </c>
      <c r="O247" s="4" t="s">
        <v>20</v>
      </c>
      <c r="P247" s="4" t="s">
        <v>21</v>
      </c>
      <c r="Q247" s="4" t="s">
        <v>22</v>
      </c>
      <c r="R247" s="4" t="s">
        <v>23</v>
      </c>
      <c r="S247" s="4" t="s">
        <v>24</v>
      </c>
      <c r="T247" s="735"/>
      <c r="U247" s="735"/>
      <c r="V247" s="123"/>
      <c r="W247" s="88" t="s">
        <v>94</v>
      </c>
      <c r="X247" s="163"/>
      <c r="Y247" s="163"/>
      <c r="Z247" s="163"/>
      <c r="AA247" s="163"/>
      <c r="AB247" s="163"/>
      <c r="AC247" s="163"/>
      <c r="AD247" s="163"/>
      <c r="AE247" s="163"/>
      <c r="AF247" s="111"/>
    </row>
    <row r="248" spans="2:32" s="124" customFormat="1" ht="13.5" customHeight="1">
      <c r="B248" s="123"/>
      <c r="C248" s="711"/>
      <c r="D248" s="712"/>
      <c r="E248" s="713"/>
      <c r="F248" s="733"/>
      <c r="G248" s="733"/>
      <c r="H248" s="127" t="e">
        <f>"（"&amp;MID(#REF!,2,2)&amp;")"</f>
        <v>#REF!</v>
      </c>
      <c r="I248" s="481" t="e">
        <f>"（"&amp;MID(#REF!,2,2)&amp;")"</f>
        <v>#REF!</v>
      </c>
      <c r="J248" s="481" t="e">
        <f>"（"&amp;MID(#REF!,2,2)&amp;")"</f>
        <v>#REF!</v>
      </c>
      <c r="K248" s="481" t="e">
        <f>"（"&amp;MID(#REF!,2,2)&amp;")"</f>
        <v>#REF!</v>
      </c>
      <c r="L248" s="481" t="e">
        <f>"（"&amp;MID(#REF!,2,2)&amp;")"</f>
        <v>#REF!</v>
      </c>
      <c r="M248" s="481" t="e">
        <f>"（"&amp;MID(#REF!,2,2)&amp;")"</f>
        <v>#REF!</v>
      </c>
      <c r="N248" s="481" t="e">
        <f>"（"&amp;MID(#REF!,2,2)&amp;")"</f>
        <v>#REF!</v>
      </c>
      <c r="O248" s="481" t="e">
        <f>"（"&amp;MID(#REF!,2,2)&amp;")"</f>
        <v>#REF!</v>
      </c>
      <c r="P248" s="481" t="e">
        <f>"（"&amp;MID(#REF!,2,2)&amp;")"</f>
        <v>#REF!</v>
      </c>
      <c r="Q248" s="481" t="e">
        <f>"（"&amp;MID(#REF!,2,2)&amp;")"</f>
        <v>#REF!</v>
      </c>
      <c r="R248" s="481" t="e">
        <f>"（"&amp;MID(#REF!,2,2)&amp;")"</f>
        <v>#REF!</v>
      </c>
      <c r="S248" s="481" t="e">
        <f>"（"&amp;MID(#REF!,2,2)&amp;")"</f>
        <v>#REF!</v>
      </c>
      <c r="T248" s="736"/>
      <c r="U248" s="736"/>
      <c r="V248" s="123"/>
      <c r="W248" s="88"/>
      <c r="X248" s="163"/>
      <c r="Y248" s="163"/>
      <c r="Z248" s="163"/>
      <c r="AA248" s="163"/>
      <c r="AB248" s="163"/>
      <c r="AC248" s="163"/>
      <c r="AD248" s="163"/>
      <c r="AE248" s="163"/>
      <c r="AF248" s="111"/>
    </row>
    <row r="249" spans="2:32" s="130" customFormat="1" ht="13.5" customHeight="1">
      <c r="B249" s="129"/>
      <c r="C249" s="714"/>
      <c r="D249" s="715"/>
      <c r="E249" s="716"/>
      <c r="F249" s="729"/>
      <c r="G249" s="730"/>
      <c r="H249" s="146"/>
      <c r="I249" s="146"/>
      <c r="J249" s="147"/>
      <c r="K249" s="147"/>
      <c r="L249" s="147"/>
      <c r="M249" s="147"/>
      <c r="N249" s="147"/>
      <c r="O249" s="147"/>
      <c r="P249" s="147"/>
      <c r="Q249" s="147"/>
      <c r="R249" s="147"/>
      <c r="S249" s="147"/>
      <c r="T249" s="741"/>
      <c r="U249" s="737"/>
      <c r="V249" s="129"/>
      <c r="W249" s="148"/>
      <c r="X249" s="163"/>
      <c r="Y249" s="163"/>
      <c r="Z249" s="163"/>
      <c r="AA249" s="163"/>
      <c r="AB249" s="163"/>
      <c r="AC249" s="163"/>
      <c r="AD249" s="163"/>
      <c r="AE249" s="163"/>
      <c r="AF249" s="111"/>
    </row>
    <row r="250" spans="2:32" s="130" customFormat="1" ht="13.5" customHeight="1">
      <c r="B250" s="129"/>
      <c r="C250" s="717"/>
      <c r="D250" s="718"/>
      <c r="E250" s="719"/>
      <c r="F250" s="724"/>
      <c r="G250" s="726"/>
      <c r="H250" s="149"/>
      <c r="I250" s="149"/>
      <c r="J250" s="149"/>
      <c r="K250" s="149"/>
      <c r="L250" s="149"/>
      <c r="M250" s="149"/>
      <c r="N250" s="149"/>
      <c r="O250" s="149"/>
      <c r="P250" s="149"/>
      <c r="Q250" s="149"/>
      <c r="R250" s="149"/>
      <c r="S250" s="149"/>
      <c r="T250" s="742"/>
      <c r="U250" s="738"/>
      <c r="V250" s="129"/>
      <c r="W250" s="148"/>
      <c r="X250" s="163"/>
      <c r="Y250" s="163"/>
      <c r="Z250" s="163"/>
      <c r="AA250" s="163"/>
      <c r="AB250" s="163"/>
      <c r="AC250" s="163"/>
      <c r="AD250" s="163"/>
      <c r="AE250" s="163"/>
      <c r="AF250" s="111"/>
    </row>
    <row r="251" spans="2:32" s="130" customFormat="1" ht="13.5" customHeight="1">
      <c r="B251" s="129"/>
      <c r="C251" s="717"/>
      <c r="D251" s="718"/>
      <c r="E251" s="719"/>
      <c r="F251" s="723"/>
      <c r="G251" s="725"/>
      <c r="H251" s="150"/>
      <c r="I251" s="150"/>
      <c r="J251" s="151"/>
      <c r="K251" s="151"/>
      <c r="L251" s="151"/>
      <c r="M251" s="151"/>
      <c r="N251" s="151"/>
      <c r="O251" s="151"/>
      <c r="P251" s="151"/>
      <c r="Q251" s="151"/>
      <c r="R251" s="151"/>
      <c r="S251" s="151"/>
      <c r="T251" s="742"/>
      <c r="U251" s="739"/>
      <c r="V251" s="129"/>
      <c r="W251" s="148"/>
      <c r="X251" s="163"/>
      <c r="Y251" s="163"/>
      <c r="Z251" s="163"/>
      <c r="AA251" s="163"/>
      <c r="AB251" s="163"/>
      <c r="AC251" s="163"/>
      <c r="AD251" s="163"/>
      <c r="AE251" s="163"/>
      <c r="AF251" s="111"/>
    </row>
    <row r="252" spans="2:32" s="130" customFormat="1" ht="13.5" customHeight="1">
      <c r="B252" s="129"/>
      <c r="C252" s="717"/>
      <c r="D252" s="718"/>
      <c r="E252" s="719"/>
      <c r="F252" s="724"/>
      <c r="G252" s="726"/>
      <c r="H252" s="149"/>
      <c r="I252" s="149"/>
      <c r="J252" s="149"/>
      <c r="K252" s="149"/>
      <c r="L252" s="149"/>
      <c r="M252" s="149"/>
      <c r="N252" s="149"/>
      <c r="O252" s="149"/>
      <c r="P252" s="149"/>
      <c r="Q252" s="149"/>
      <c r="R252" s="149"/>
      <c r="S252" s="149"/>
      <c r="T252" s="742"/>
      <c r="U252" s="738"/>
      <c r="V252" s="129"/>
      <c r="W252" s="148"/>
      <c r="X252" s="163"/>
      <c r="Y252" s="163"/>
      <c r="Z252" s="163"/>
      <c r="AA252" s="163"/>
      <c r="AB252" s="163"/>
      <c r="AC252" s="163"/>
      <c r="AD252" s="163"/>
      <c r="AE252" s="163"/>
      <c r="AF252" s="111"/>
    </row>
    <row r="253" spans="2:32" s="130" customFormat="1" ht="13.5" customHeight="1">
      <c r="B253" s="129"/>
      <c r="C253" s="717"/>
      <c r="D253" s="718"/>
      <c r="E253" s="719"/>
      <c r="F253" s="723"/>
      <c r="G253" s="725"/>
      <c r="H253" s="150"/>
      <c r="I253" s="150"/>
      <c r="J253" s="151"/>
      <c r="K253" s="151"/>
      <c r="L253" s="151"/>
      <c r="M253" s="151"/>
      <c r="N253" s="151"/>
      <c r="O253" s="151"/>
      <c r="P253" s="151"/>
      <c r="Q253" s="151"/>
      <c r="R253" s="151"/>
      <c r="S253" s="151"/>
      <c r="T253" s="742"/>
      <c r="U253" s="739"/>
      <c r="V253" s="129"/>
      <c r="W253" s="148"/>
      <c r="X253" s="163"/>
      <c r="Y253" s="163"/>
      <c r="Z253" s="163"/>
      <c r="AA253" s="163"/>
      <c r="AB253" s="163"/>
      <c r="AC253" s="163"/>
      <c r="AD253" s="163"/>
      <c r="AE253" s="163"/>
      <c r="AF253" s="163"/>
    </row>
    <row r="254" spans="2:32" s="130" customFormat="1" ht="13.5" customHeight="1">
      <c r="B254" s="129"/>
      <c r="C254" s="720"/>
      <c r="D254" s="721"/>
      <c r="E254" s="722"/>
      <c r="F254" s="727"/>
      <c r="G254" s="728"/>
      <c r="H254" s="149"/>
      <c r="I254" s="149"/>
      <c r="J254" s="149"/>
      <c r="K254" s="149"/>
      <c r="L254" s="149"/>
      <c r="M254" s="149"/>
      <c r="N254" s="149"/>
      <c r="O254" s="149"/>
      <c r="P254" s="149"/>
      <c r="Q254" s="149"/>
      <c r="R254" s="149"/>
      <c r="S254" s="149"/>
      <c r="T254" s="742"/>
      <c r="U254" s="740"/>
      <c r="V254" s="129"/>
      <c r="W254" s="148"/>
      <c r="X254" s="163"/>
      <c r="Y254" s="163"/>
      <c r="Z254" s="163"/>
      <c r="AA254" s="163"/>
      <c r="AB254" s="163"/>
      <c r="AC254" s="163"/>
      <c r="AD254" s="163"/>
      <c r="AE254" s="163"/>
      <c r="AF254" s="163"/>
    </row>
    <row r="255" spans="2:32" s="130" customFormat="1" ht="13.5" customHeight="1">
      <c r="B255" s="129"/>
      <c r="C255" s="714"/>
      <c r="D255" s="715"/>
      <c r="E255" s="716"/>
      <c r="F255" s="729"/>
      <c r="G255" s="730"/>
      <c r="H255" s="146"/>
      <c r="I255" s="146"/>
      <c r="J255" s="147"/>
      <c r="K255" s="147"/>
      <c r="L255" s="147"/>
      <c r="M255" s="147"/>
      <c r="N255" s="147"/>
      <c r="O255" s="147"/>
      <c r="P255" s="147"/>
      <c r="Q255" s="147"/>
      <c r="R255" s="147"/>
      <c r="S255" s="147"/>
      <c r="T255" s="742"/>
      <c r="U255" s="737"/>
      <c r="V255" s="129"/>
      <c r="W255" s="148"/>
      <c r="X255" s="163"/>
      <c r="Y255" s="163"/>
      <c r="Z255" s="163"/>
      <c r="AA255" s="163"/>
      <c r="AB255" s="163"/>
      <c r="AC255" s="163"/>
      <c r="AD255" s="163"/>
      <c r="AE255" s="163"/>
      <c r="AF255" s="163"/>
    </row>
    <row r="256" spans="2:32" s="130" customFormat="1" ht="13.5" customHeight="1">
      <c r="B256" s="129"/>
      <c r="C256" s="717"/>
      <c r="D256" s="718"/>
      <c r="E256" s="719"/>
      <c r="F256" s="724"/>
      <c r="G256" s="726"/>
      <c r="H256" s="149"/>
      <c r="I256" s="149"/>
      <c r="J256" s="149"/>
      <c r="K256" s="149"/>
      <c r="L256" s="149"/>
      <c r="M256" s="149"/>
      <c r="N256" s="149"/>
      <c r="O256" s="149"/>
      <c r="P256" s="149"/>
      <c r="Q256" s="149"/>
      <c r="R256" s="149"/>
      <c r="S256" s="149"/>
      <c r="T256" s="742"/>
      <c r="U256" s="738"/>
      <c r="V256" s="129"/>
      <c r="W256" s="148"/>
      <c r="X256" s="163"/>
      <c r="Y256" s="163"/>
      <c r="Z256" s="163"/>
      <c r="AA256" s="163"/>
      <c r="AB256" s="163"/>
      <c r="AC256" s="163"/>
      <c r="AD256" s="163"/>
      <c r="AE256" s="163"/>
      <c r="AF256" s="163"/>
    </row>
    <row r="257" spans="2:32" s="130" customFormat="1" ht="13.5" customHeight="1">
      <c r="B257" s="129"/>
      <c r="C257" s="717"/>
      <c r="D257" s="718"/>
      <c r="E257" s="719"/>
      <c r="F257" s="723"/>
      <c r="G257" s="725"/>
      <c r="H257" s="150"/>
      <c r="I257" s="150"/>
      <c r="J257" s="151"/>
      <c r="K257" s="151"/>
      <c r="L257" s="151"/>
      <c r="M257" s="151"/>
      <c r="N257" s="151"/>
      <c r="O257" s="151"/>
      <c r="P257" s="151"/>
      <c r="Q257" s="151"/>
      <c r="R257" s="151"/>
      <c r="S257" s="151"/>
      <c r="T257" s="742"/>
      <c r="U257" s="739"/>
      <c r="V257" s="129"/>
      <c r="W257" s="148"/>
      <c r="X257" s="161"/>
      <c r="Y257" s="161"/>
      <c r="Z257" s="161"/>
      <c r="AA257" s="161"/>
      <c r="AB257" s="161"/>
      <c r="AC257" s="161"/>
      <c r="AD257" s="161"/>
      <c r="AE257" s="161"/>
      <c r="AF257" s="163"/>
    </row>
    <row r="258" spans="2:32" s="130" customFormat="1" ht="13.5" customHeight="1">
      <c r="B258" s="129"/>
      <c r="C258" s="717"/>
      <c r="D258" s="718"/>
      <c r="E258" s="719"/>
      <c r="F258" s="724"/>
      <c r="G258" s="726"/>
      <c r="H258" s="149"/>
      <c r="I258" s="149"/>
      <c r="J258" s="149"/>
      <c r="K258" s="149"/>
      <c r="L258" s="149"/>
      <c r="M258" s="149"/>
      <c r="N258" s="149"/>
      <c r="O258" s="149"/>
      <c r="P258" s="149"/>
      <c r="Q258" s="149"/>
      <c r="R258" s="149"/>
      <c r="S258" s="149"/>
      <c r="T258" s="742"/>
      <c r="U258" s="738"/>
      <c r="V258" s="129"/>
      <c r="W258" s="148"/>
      <c r="X258" s="111"/>
      <c r="Y258" s="111"/>
      <c r="Z258" s="111"/>
      <c r="AA258" s="111"/>
      <c r="AB258" s="111"/>
      <c r="AC258" s="111"/>
      <c r="AD258" s="124"/>
      <c r="AE258" s="124"/>
      <c r="AF258" s="163"/>
    </row>
    <row r="259" spans="2:32" s="130" customFormat="1" ht="13.5" customHeight="1">
      <c r="B259" s="129"/>
      <c r="C259" s="717"/>
      <c r="D259" s="718"/>
      <c r="E259" s="719"/>
      <c r="F259" s="723"/>
      <c r="G259" s="725"/>
      <c r="H259" s="150"/>
      <c r="I259" s="150"/>
      <c r="J259" s="151"/>
      <c r="K259" s="151"/>
      <c r="L259" s="151"/>
      <c r="M259" s="151"/>
      <c r="N259" s="151"/>
      <c r="O259" s="151"/>
      <c r="P259" s="151"/>
      <c r="Q259" s="151"/>
      <c r="R259" s="151"/>
      <c r="S259" s="151"/>
      <c r="T259" s="742"/>
      <c r="U259" s="739"/>
      <c r="V259" s="129"/>
      <c r="W259" s="148"/>
      <c r="X259" s="111"/>
      <c r="Y259" s="111"/>
      <c r="Z259" s="111"/>
      <c r="AA259" s="111"/>
      <c r="AB259" s="111"/>
      <c r="AC259" s="111"/>
      <c r="AD259" s="124"/>
      <c r="AE259" s="124"/>
      <c r="AF259" s="163"/>
    </row>
    <row r="260" spans="2:32" s="130" customFormat="1" ht="13.5" customHeight="1">
      <c r="B260" s="129"/>
      <c r="C260" s="720"/>
      <c r="D260" s="721"/>
      <c r="E260" s="722"/>
      <c r="F260" s="727"/>
      <c r="G260" s="728"/>
      <c r="H260" s="149"/>
      <c r="I260" s="149"/>
      <c r="J260" s="149"/>
      <c r="K260" s="149"/>
      <c r="L260" s="149"/>
      <c r="M260" s="149"/>
      <c r="N260" s="149"/>
      <c r="O260" s="149"/>
      <c r="P260" s="149"/>
      <c r="Q260" s="149"/>
      <c r="R260" s="149"/>
      <c r="S260" s="149"/>
      <c r="T260" s="742"/>
      <c r="U260" s="740"/>
      <c r="V260" s="129"/>
      <c r="W260" s="148"/>
      <c r="X260" s="111"/>
      <c r="Y260" s="111"/>
      <c r="Z260" s="111"/>
      <c r="AA260" s="111"/>
      <c r="AB260" s="111"/>
      <c r="AC260" s="111"/>
      <c r="AD260" s="124"/>
      <c r="AE260" s="124"/>
      <c r="AF260" s="163"/>
    </row>
    <row r="261" spans="2:32" s="130" customFormat="1" ht="13.5" customHeight="1">
      <c r="B261" s="129"/>
      <c r="C261" s="714"/>
      <c r="D261" s="715"/>
      <c r="E261" s="716"/>
      <c r="F261" s="729"/>
      <c r="G261" s="730"/>
      <c r="H261" s="146"/>
      <c r="I261" s="146"/>
      <c r="J261" s="147"/>
      <c r="K261" s="147"/>
      <c r="L261" s="147"/>
      <c r="M261" s="147"/>
      <c r="N261" s="147"/>
      <c r="O261" s="147"/>
      <c r="P261" s="147"/>
      <c r="Q261" s="147"/>
      <c r="R261" s="147"/>
      <c r="S261" s="147"/>
      <c r="T261" s="742"/>
      <c r="U261" s="737"/>
      <c r="V261" s="129"/>
      <c r="W261" s="148"/>
      <c r="X261" s="111"/>
      <c r="Y261" s="111"/>
      <c r="Z261" s="111"/>
      <c r="AA261" s="124"/>
      <c r="AB261" s="124"/>
      <c r="AC261" s="124"/>
      <c r="AF261" s="163"/>
    </row>
    <row r="262" spans="2:32" s="130" customFormat="1" ht="13.5" customHeight="1">
      <c r="B262" s="129"/>
      <c r="C262" s="717"/>
      <c r="D262" s="718"/>
      <c r="E262" s="719"/>
      <c r="F262" s="724"/>
      <c r="G262" s="726"/>
      <c r="H262" s="149"/>
      <c r="I262" s="149"/>
      <c r="J262" s="149"/>
      <c r="K262" s="149"/>
      <c r="L262" s="149"/>
      <c r="M262" s="149"/>
      <c r="N262" s="149"/>
      <c r="O262" s="149"/>
      <c r="P262" s="149"/>
      <c r="Q262" s="149"/>
      <c r="R262" s="149"/>
      <c r="S262" s="149"/>
      <c r="T262" s="742"/>
      <c r="U262" s="738"/>
      <c r="V262" s="129"/>
      <c r="W262" s="148"/>
      <c r="X262" s="111"/>
      <c r="Y262" s="111"/>
      <c r="Z262" s="111"/>
      <c r="AA262" s="124"/>
      <c r="AB262" s="124"/>
      <c r="AC262" s="124"/>
      <c r="AF262" s="163"/>
    </row>
    <row r="263" spans="2:32" s="130" customFormat="1" ht="13.5" customHeight="1">
      <c r="B263" s="129"/>
      <c r="C263" s="717"/>
      <c r="D263" s="718"/>
      <c r="E263" s="719"/>
      <c r="F263" s="723"/>
      <c r="G263" s="725"/>
      <c r="H263" s="150"/>
      <c r="I263" s="150"/>
      <c r="J263" s="151"/>
      <c r="K263" s="151"/>
      <c r="L263" s="151"/>
      <c r="M263" s="151"/>
      <c r="N263" s="151"/>
      <c r="O263" s="151"/>
      <c r="P263" s="151"/>
      <c r="Q263" s="151"/>
      <c r="R263" s="151"/>
      <c r="S263" s="151"/>
      <c r="T263" s="742"/>
      <c r="U263" s="739"/>
      <c r="V263" s="129"/>
      <c r="W263" s="148"/>
      <c r="X263" s="111"/>
      <c r="Y263" s="111"/>
      <c r="Z263" s="111"/>
      <c r="AA263" s="111"/>
      <c r="AB263" s="111"/>
      <c r="AC263" s="124"/>
      <c r="AF263" s="161"/>
    </row>
    <row r="264" spans="2:32" s="130" customFormat="1" ht="13.5" customHeight="1">
      <c r="B264" s="129"/>
      <c r="C264" s="717"/>
      <c r="D264" s="718"/>
      <c r="E264" s="719"/>
      <c r="F264" s="724"/>
      <c r="G264" s="726"/>
      <c r="H264" s="149"/>
      <c r="I264" s="149"/>
      <c r="J264" s="149"/>
      <c r="K264" s="149"/>
      <c r="L264" s="149"/>
      <c r="M264" s="149"/>
      <c r="N264" s="149"/>
      <c r="O264" s="149"/>
      <c r="P264" s="149"/>
      <c r="Q264" s="149"/>
      <c r="R264" s="149"/>
      <c r="S264" s="149"/>
      <c r="T264" s="742"/>
      <c r="U264" s="738"/>
      <c r="V264" s="129"/>
      <c r="W264" s="148"/>
      <c r="X264" s="148"/>
      <c r="Y264" s="148"/>
      <c r="Z264" s="148"/>
      <c r="AF264" s="111"/>
    </row>
    <row r="265" spans="2:32" s="130" customFormat="1" ht="13.5" customHeight="1">
      <c r="B265" s="129"/>
      <c r="C265" s="717"/>
      <c r="D265" s="718"/>
      <c r="E265" s="719"/>
      <c r="F265" s="723"/>
      <c r="G265" s="725"/>
      <c r="H265" s="150"/>
      <c r="I265" s="150"/>
      <c r="J265" s="151"/>
      <c r="K265" s="151"/>
      <c r="L265" s="151"/>
      <c r="M265" s="151"/>
      <c r="N265" s="151"/>
      <c r="O265" s="151"/>
      <c r="P265" s="151"/>
      <c r="Q265" s="151"/>
      <c r="R265" s="151"/>
      <c r="S265" s="151"/>
      <c r="T265" s="742"/>
      <c r="U265" s="739"/>
      <c r="V265" s="129"/>
      <c r="W265" s="148"/>
      <c r="X265" s="148"/>
      <c r="Y265" s="148"/>
      <c r="Z265" s="148"/>
      <c r="AF265" s="111"/>
    </row>
    <row r="266" spans="2:32" s="130" customFormat="1" ht="13.5" customHeight="1">
      <c r="B266" s="129"/>
      <c r="C266" s="720"/>
      <c r="D266" s="721"/>
      <c r="E266" s="722"/>
      <c r="F266" s="727"/>
      <c r="G266" s="728"/>
      <c r="H266" s="149"/>
      <c r="I266" s="149"/>
      <c r="J266" s="149"/>
      <c r="K266" s="149"/>
      <c r="L266" s="149"/>
      <c r="M266" s="149"/>
      <c r="N266" s="149"/>
      <c r="O266" s="149"/>
      <c r="P266" s="149"/>
      <c r="Q266" s="149"/>
      <c r="R266" s="149"/>
      <c r="S266" s="149"/>
      <c r="T266" s="742"/>
      <c r="U266" s="740"/>
      <c r="V266" s="129"/>
      <c r="W266" s="148"/>
      <c r="X266" s="148"/>
      <c r="Y266" s="148"/>
      <c r="Z266" s="148"/>
      <c r="AF266" s="111"/>
    </row>
    <row r="267" spans="2:32" s="130" customFormat="1" ht="13.5" customHeight="1">
      <c r="B267" s="129"/>
      <c r="C267" s="714"/>
      <c r="D267" s="715"/>
      <c r="E267" s="716"/>
      <c r="F267" s="729"/>
      <c r="G267" s="730"/>
      <c r="H267" s="146"/>
      <c r="I267" s="146"/>
      <c r="J267" s="147"/>
      <c r="K267" s="147"/>
      <c r="L267" s="147"/>
      <c r="M267" s="147"/>
      <c r="N267" s="147"/>
      <c r="O267" s="147"/>
      <c r="P267" s="147"/>
      <c r="Q267" s="147"/>
      <c r="R267" s="147"/>
      <c r="S267" s="147"/>
      <c r="T267" s="742"/>
      <c r="U267" s="737"/>
      <c r="V267" s="129"/>
      <c r="W267" s="148"/>
      <c r="X267" s="148"/>
      <c r="Y267" s="148"/>
      <c r="Z267" s="148"/>
      <c r="AF267" s="124"/>
    </row>
    <row r="268" spans="2:32" s="130" customFormat="1" ht="13.5" customHeight="1">
      <c r="B268" s="129"/>
      <c r="C268" s="717"/>
      <c r="D268" s="718"/>
      <c r="E268" s="719"/>
      <c r="F268" s="724"/>
      <c r="G268" s="726"/>
      <c r="H268" s="149"/>
      <c r="I268" s="149"/>
      <c r="J268" s="149"/>
      <c r="K268" s="149"/>
      <c r="L268" s="149"/>
      <c r="M268" s="149"/>
      <c r="N268" s="149"/>
      <c r="O268" s="149"/>
      <c r="P268" s="149"/>
      <c r="Q268" s="149"/>
      <c r="R268" s="149"/>
      <c r="S268" s="149"/>
      <c r="T268" s="742"/>
      <c r="U268" s="738"/>
      <c r="V268" s="129"/>
      <c r="W268" s="148"/>
      <c r="X268" s="148"/>
      <c r="Y268" s="148"/>
      <c r="Z268" s="148"/>
      <c r="AF268" s="124"/>
    </row>
    <row r="269" spans="2:32" s="130" customFormat="1" ht="13.5" customHeight="1">
      <c r="B269" s="129"/>
      <c r="C269" s="717"/>
      <c r="D269" s="718"/>
      <c r="E269" s="719"/>
      <c r="F269" s="723"/>
      <c r="G269" s="725"/>
      <c r="H269" s="150"/>
      <c r="I269" s="150"/>
      <c r="J269" s="151"/>
      <c r="K269" s="151"/>
      <c r="L269" s="151"/>
      <c r="M269" s="151"/>
      <c r="N269" s="151"/>
      <c r="O269" s="151"/>
      <c r="P269" s="151"/>
      <c r="Q269" s="151"/>
      <c r="R269" s="151"/>
      <c r="S269" s="151"/>
      <c r="T269" s="742"/>
      <c r="U269" s="739"/>
      <c r="V269" s="129"/>
      <c r="W269" s="148"/>
      <c r="X269" s="148"/>
      <c r="Y269" s="148"/>
      <c r="Z269" s="148"/>
      <c r="AF269" s="124"/>
    </row>
    <row r="270" spans="2:32" s="130" customFormat="1" ht="13.5" customHeight="1">
      <c r="B270" s="129"/>
      <c r="C270" s="717"/>
      <c r="D270" s="718"/>
      <c r="E270" s="719"/>
      <c r="F270" s="724"/>
      <c r="G270" s="726"/>
      <c r="H270" s="149"/>
      <c r="I270" s="149"/>
      <c r="J270" s="149"/>
      <c r="K270" s="149"/>
      <c r="L270" s="149"/>
      <c r="M270" s="149"/>
      <c r="N270" s="149"/>
      <c r="O270" s="149"/>
      <c r="P270" s="149"/>
      <c r="Q270" s="149"/>
      <c r="R270" s="149"/>
      <c r="S270" s="149"/>
      <c r="T270" s="742"/>
      <c r="U270" s="738"/>
      <c r="V270" s="129"/>
      <c r="W270" s="148"/>
      <c r="X270" s="148"/>
      <c r="Y270" s="148"/>
      <c r="Z270" s="148"/>
      <c r="AD270" s="148"/>
      <c r="AE270" s="148"/>
    </row>
    <row r="271" spans="2:32" s="130" customFormat="1" ht="13.5" customHeight="1">
      <c r="B271" s="129"/>
      <c r="C271" s="717"/>
      <c r="D271" s="718"/>
      <c r="E271" s="719"/>
      <c r="F271" s="723"/>
      <c r="G271" s="725"/>
      <c r="H271" s="150"/>
      <c r="I271" s="150"/>
      <c r="J271" s="151"/>
      <c r="K271" s="151"/>
      <c r="L271" s="151"/>
      <c r="M271" s="151"/>
      <c r="N271" s="151"/>
      <c r="O271" s="151"/>
      <c r="P271" s="151"/>
      <c r="Q271" s="151"/>
      <c r="R271" s="151"/>
      <c r="S271" s="151"/>
      <c r="T271" s="742"/>
      <c r="U271" s="739"/>
      <c r="V271" s="129"/>
      <c r="W271" s="148"/>
      <c r="X271" s="148"/>
      <c r="Y271" s="148"/>
      <c r="Z271" s="148"/>
      <c r="AD271" s="148"/>
      <c r="AE271" s="148"/>
    </row>
    <row r="272" spans="2:32" s="130" customFormat="1" ht="13.5" customHeight="1">
      <c r="B272" s="129"/>
      <c r="C272" s="720"/>
      <c r="D272" s="721"/>
      <c r="E272" s="722"/>
      <c r="F272" s="727"/>
      <c r="G272" s="728"/>
      <c r="H272" s="149"/>
      <c r="I272" s="149"/>
      <c r="J272" s="149"/>
      <c r="K272" s="149"/>
      <c r="L272" s="149"/>
      <c r="M272" s="149"/>
      <c r="N272" s="149"/>
      <c r="O272" s="149"/>
      <c r="P272" s="149"/>
      <c r="Q272" s="149"/>
      <c r="R272" s="149"/>
      <c r="S272" s="149"/>
      <c r="T272" s="742"/>
      <c r="U272" s="740"/>
      <c r="V272" s="129"/>
      <c r="W272" s="148"/>
      <c r="X272" s="148"/>
      <c r="Y272" s="148"/>
      <c r="Z272" s="148"/>
      <c r="AD272" s="148"/>
      <c r="AE272" s="148"/>
    </row>
    <row r="273" spans="2:32" s="130" customFormat="1" ht="13.5" customHeight="1">
      <c r="B273" s="129"/>
      <c r="C273" s="714"/>
      <c r="D273" s="715"/>
      <c r="E273" s="716"/>
      <c r="F273" s="729"/>
      <c r="G273" s="730"/>
      <c r="H273" s="146"/>
      <c r="I273" s="146"/>
      <c r="J273" s="147"/>
      <c r="K273" s="147"/>
      <c r="L273" s="147"/>
      <c r="M273" s="147"/>
      <c r="N273" s="147"/>
      <c r="O273" s="147"/>
      <c r="P273" s="147"/>
      <c r="Q273" s="147"/>
      <c r="R273" s="147"/>
      <c r="S273" s="147"/>
      <c r="T273" s="742"/>
      <c r="U273" s="737"/>
      <c r="V273" s="129"/>
      <c r="W273" s="148"/>
      <c r="X273" s="148"/>
      <c r="Y273" s="148"/>
      <c r="Z273" s="148"/>
      <c r="AA273" s="148"/>
      <c r="AB273" s="148"/>
      <c r="AC273" s="148"/>
      <c r="AD273" s="148"/>
      <c r="AE273" s="148"/>
    </row>
    <row r="274" spans="2:32" s="130" customFormat="1" ht="13.5" customHeight="1">
      <c r="B274" s="129"/>
      <c r="C274" s="717"/>
      <c r="D274" s="718"/>
      <c r="E274" s="719"/>
      <c r="F274" s="724"/>
      <c r="G274" s="726"/>
      <c r="H274" s="149"/>
      <c r="I274" s="149"/>
      <c r="J274" s="149"/>
      <c r="K274" s="149"/>
      <c r="L274" s="149"/>
      <c r="M274" s="149"/>
      <c r="N274" s="149"/>
      <c r="O274" s="149"/>
      <c r="P274" s="149"/>
      <c r="Q274" s="149"/>
      <c r="R274" s="149"/>
      <c r="S274" s="149"/>
      <c r="T274" s="742"/>
      <c r="U274" s="738"/>
      <c r="V274" s="129"/>
      <c r="W274" s="148"/>
      <c r="X274" s="148"/>
      <c r="Y274" s="148"/>
      <c r="Z274" s="148"/>
      <c r="AA274" s="148"/>
      <c r="AB274" s="148"/>
      <c r="AC274" s="148"/>
      <c r="AD274" s="148"/>
      <c r="AE274" s="148"/>
    </row>
    <row r="275" spans="2:32" s="130" customFormat="1" ht="13.5" customHeight="1">
      <c r="B275" s="129"/>
      <c r="C275" s="717"/>
      <c r="D275" s="718"/>
      <c r="E275" s="719"/>
      <c r="F275" s="723"/>
      <c r="G275" s="725"/>
      <c r="H275" s="150"/>
      <c r="I275" s="150"/>
      <c r="J275" s="151"/>
      <c r="K275" s="151"/>
      <c r="L275" s="151"/>
      <c r="M275" s="151"/>
      <c r="N275" s="151"/>
      <c r="O275" s="151"/>
      <c r="P275" s="151"/>
      <c r="Q275" s="151"/>
      <c r="R275" s="151"/>
      <c r="S275" s="151"/>
      <c r="T275" s="742"/>
      <c r="U275" s="739"/>
      <c r="V275" s="129"/>
      <c r="W275" s="148"/>
      <c r="X275" s="148"/>
      <c r="Y275" s="148"/>
      <c r="Z275" s="148"/>
      <c r="AA275" s="148"/>
      <c r="AB275" s="148"/>
      <c r="AC275" s="148"/>
      <c r="AD275" s="148"/>
      <c r="AE275" s="148"/>
    </row>
    <row r="276" spans="2:32" s="130" customFormat="1" ht="13.5" customHeight="1">
      <c r="B276" s="129"/>
      <c r="C276" s="717"/>
      <c r="D276" s="718"/>
      <c r="E276" s="719"/>
      <c r="F276" s="724"/>
      <c r="G276" s="726"/>
      <c r="H276" s="149"/>
      <c r="I276" s="149"/>
      <c r="J276" s="149"/>
      <c r="K276" s="149"/>
      <c r="L276" s="149"/>
      <c r="M276" s="149"/>
      <c r="N276" s="149"/>
      <c r="O276" s="149"/>
      <c r="P276" s="149"/>
      <c r="Q276" s="149"/>
      <c r="R276" s="149"/>
      <c r="S276" s="149"/>
      <c r="T276" s="742"/>
      <c r="U276" s="738"/>
      <c r="V276" s="129"/>
      <c r="W276" s="148"/>
      <c r="X276" s="148"/>
      <c r="Y276" s="148"/>
      <c r="Z276" s="148"/>
      <c r="AA276" s="148"/>
      <c r="AB276" s="148"/>
      <c r="AC276" s="148"/>
      <c r="AD276" s="148"/>
      <c r="AE276" s="148"/>
    </row>
    <row r="277" spans="2:32" s="130" customFormat="1" ht="13.5" customHeight="1">
      <c r="B277" s="129"/>
      <c r="C277" s="717"/>
      <c r="D277" s="718"/>
      <c r="E277" s="719"/>
      <c r="F277" s="723"/>
      <c r="G277" s="725"/>
      <c r="H277" s="150"/>
      <c r="I277" s="150"/>
      <c r="J277" s="151"/>
      <c r="K277" s="151"/>
      <c r="L277" s="151"/>
      <c r="M277" s="151"/>
      <c r="N277" s="151"/>
      <c r="O277" s="151"/>
      <c r="P277" s="151"/>
      <c r="Q277" s="151"/>
      <c r="R277" s="151"/>
      <c r="S277" s="151"/>
      <c r="T277" s="742"/>
      <c r="U277" s="739"/>
      <c r="V277" s="129"/>
      <c r="W277" s="148"/>
      <c r="X277" s="148"/>
      <c r="Y277" s="148"/>
      <c r="Z277" s="148"/>
      <c r="AA277" s="148"/>
      <c r="AB277" s="148"/>
      <c r="AC277" s="148"/>
      <c r="AD277" s="148"/>
      <c r="AE277" s="148"/>
    </row>
    <row r="278" spans="2:32" s="130" customFormat="1" ht="13.5" customHeight="1">
      <c r="B278" s="129"/>
      <c r="C278" s="720"/>
      <c r="D278" s="721"/>
      <c r="E278" s="722"/>
      <c r="F278" s="727"/>
      <c r="G278" s="728"/>
      <c r="H278" s="152"/>
      <c r="I278" s="152"/>
      <c r="J278" s="152"/>
      <c r="K278" s="152"/>
      <c r="L278" s="152"/>
      <c r="M278" s="152"/>
      <c r="N278" s="152"/>
      <c r="O278" s="152"/>
      <c r="P278" s="152"/>
      <c r="Q278" s="152"/>
      <c r="R278" s="152"/>
      <c r="S278" s="152"/>
      <c r="T278" s="742"/>
      <c r="U278" s="740"/>
      <c r="V278" s="129"/>
      <c r="W278" s="148"/>
      <c r="X278" s="148"/>
      <c r="Y278" s="148"/>
      <c r="Z278" s="148"/>
      <c r="AA278" s="148"/>
      <c r="AB278" s="148"/>
      <c r="AC278" s="148"/>
      <c r="AD278" s="148"/>
      <c r="AE278" s="148"/>
    </row>
    <row r="279" spans="2:32" ht="13.5" customHeight="1">
      <c r="B279" s="108"/>
      <c r="C279" s="743" t="s">
        <v>86</v>
      </c>
      <c r="D279" s="746" t="s">
        <v>220</v>
      </c>
      <c r="E279" s="747"/>
      <c r="F279" s="747"/>
      <c r="G279" s="748"/>
      <c r="H279" s="153"/>
      <c r="I279" s="153"/>
      <c r="J279" s="153"/>
      <c r="K279" s="153"/>
      <c r="L279" s="153"/>
      <c r="M279" s="153"/>
      <c r="N279" s="153"/>
      <c r="O279" s="153"/>
      <c r="P279" s="153"/>
      <c r="Q279" s="153"/>
      <c r="R279" s="153"/>
      <c r="S279" s="153"/>
      <c r="T279" s="749"/>
      <c r="U279" s="749"/>
      <c r="V279" s="108"/>
      <c r="X279" s="148"/>
      <c r="Y279" s="148"/>
      <c r="Z279" s="148"/>
      <c r="AA279" s="148"/>
      <c r="AB279" s="148"/>
      <c r="AC279" s="148"/>
      <c r="AD279" s="148"/>
      <c r="AE279" s="148"/>
      <c r="AF279" s="148"/>
    </row>
    <row r="280" spans="2:32" ht="13.5" customHeight="1">
      <c r="B280" s="108"/>
      <c r="C280" s="744"/>
      <c r="D280" s="746" t="s">
        <v>221</v>
      </c>
      <c r="E280" s="747"/>
      <c r="F280" s="747"/>
      <c r="G280" s="748"/>
      <c r="H280" s="154"/>
      <c r="I280" s="154"/>
      <c r="J280" s="154"/>
      <c r="K280" s="154"/>
      <c r="L280" s="154"/>
      <c r="M280" s="154"/>
      <c r="N280" s="154"/>
      <c r="O280" s="154"/>
      <c r="P280" s="154"/>
      <c r="Q280" s="154"/>
      <c r="R280" s="154"/>
      <c r="S280" s="154"/>
      <c r="T280" s="750"/>
      <c r="U280" s="750"/>
      <c r="V280" s="108"/>
      <c r="X280" s="148"/>
      <c r="Y280" s="148"/>
      <c r="Z280" s="148"/>
      <c r="AA280" s="148"/>
      <c r="AB280" s="148"/>
      <c r="AC280" s="148"/>
      <c r="AD280" s="148"/>
      <c r="AE280" s="148"/>
      <c r="AF280" s="148"/>
    </row>
    <row r="281" spans="2:32" ht="13.5" customHeight="1">
      <c r="B281" s="108"/>
      <c r="C281" s="744"/>
      <c r="D281" s="746" t="s">
        <v>222</v>
      </c>
      <c r="E281" s="747"/>
      <c r="F281" s="748"/>
      <c r="G281" s="155" t="s">
        <v>79</v>
      </c>
      <c r="H281" s="156" t="str">
        <f>IF(COUNT(H279)=0,"",ROUND(SUM(H279:H280),#REF!))</f>
        <v/>
      </c>
      <c r="I281" s="156" t="str">
        <f>IF(COUNT(I279)=0,"",ROUND(SUM(I279:I280),#REF!))</f>
        <v/>
      </c>
      <c r="J281" s="156" t="str">
        <f>IF(COUNT(J279)=0,"",ROUND(SUM(J279:J280),#REF!))</f>
        <v/>
      </c>
      <c r="K281" s="156" t="str">
        <f>IF(COUNT(K279)=0,"",ROUND(SUM(K279:K280),#REF!))</f>
        <v/>
      </c>
      <c r="L281" s="156" t="str">
        <f>IF(COUNT(L279)=0,"",ROUND(SUM(L279:L280),#REF!))</f>
        <v/>
      </c>
      <c r="M281" s="156" t="str">
        <f>IF(COUNT(M279)=0,"",ROUND(SUM(M279:M280),#REF!))</f>
        <v/>
      </c>
      <c r="N281" s="156" t="str">
        <f>IF(COUNT(N279)=0,"",ROUND(SUM(N279:N280),#REF!))</f>
        <v/>
      </c>
      <c r="O281" s="156" t="str">
        <f>IF(COUNT(O279)=0,"",ROUND(SUM(O279:O280),#REF!))</f>
        <v/>
      </c>
      <c r="P281" s="156" t="str">
        <f>IF(COUNT(P279)=0,"",ROUND(SUM(P279:P280),#REF!))</f>
        <v/>
      </c>
      <c r="Q281" s="156" t="str">
        <f>IF(COUNT(Q279)=0,"",ROUND(SUM(Q279:Q280),#REF!))</f>
        <v/>
      </c>
      <c r="R281" s="156" t="str">
        <f>IF(COUNT(R279)=0,"",ROUND(SUM(R279:R280),#REF!))</f>
        <v/>
      </c>
      <c r="S281" s="156" t="str">
        <f>IF(COUNT(S279)=0,"",ROUND(SUM(S279:S280),#REF!))</f>
        <v/>
      </c>
      <c r="T281" s="751"/>
      <c r="U281" s="750"/>
      <c r="V281" s="108"/>
      <c r="W281" s="120"/>
      <c r="X281" s="148"/>
      <c r="Y281" s="148"/>
      <c r="Z281" s="148"/>
      <c r="AA281" s="148"/>
      <c r="AB281" s="148"/>
      <c r="AC281" s="148"/>
      <c r="AD281" s="148"/>
      <c r="AE281" s="148"/>
      <c r="AF281" s="148"/>
    </row>
    <row r="282" spans="2:32" ht="13.5" customHeight="1">
      <c r="B282" s="108"/>
      <c r="C282" s="745"/>
      <c r="D282" s="752" t="s">
        <v>249</v>
      </c>
      <c r="E282" s="753"/>
      <c r="F282" s="754"/>
      <c r="G282" s="233" t="s">
        <v>79</v>
      </c>
      <c r="H282" s="154"/>
      <c r="I282" s="154"/>
      <c r="J282" s="154"/>
      <c r="K282" s="154"/>
      <c r="L282" s="154"/>
      <c r="M282" s="154"/>
      <c r="N282" s="154"/>
      <c r="O282" s="154"/>
      <c r="P282" s="154"/>
      <c r="Q282" s="154"/>
      <c r="R282" s="154"/>
      <c r="S282" s="154"/>
      <c r="T282" s="203" t="str">
        <f>IF(COUNT(H282:S282)=0,"",SUMPRODUCT(ROUND(H282:S282,#REF!)))</f>
        <v/>
      </c>
      <c r="U282" s="751"/>
      <c r="V282" s="108"/>
      <c r="X282" s="148"/>
      <c r="Y282" s="148"/>
      <c r="Z282" s="148"/>
      <c r="AA282" s="148"/>
      <c r="AB282" s="148"/>
      <c r="AC282" s="148"/>
      <c r="AD282" s="148"/>
      <c r="AE282" s="148"/>
      <c r="AF282" s="148"/>
    </row>
    <row r="283" spans="2:32" s="134" customFormat="1" ht="13.5" customHeight="1">
      <c r="B283" s="131"/>
      <c r="C283" s="132" t="s">
        <v>70</v>
      </c>
      <c r="D283" s="132"/>
      <c r="E283" s="132"/>
      <c r="F283" s="132"/>
      <c r="G283" s="132"/>
      <c r="H283" s="132"/>
      <c r="I283" s="132"/>
      <c r="J283" s="132"/>
      <c r="K283" s="132"/>
      <c r="L283" s="132"/>
      <c r="M283" s="132"/>
      <c r="N283" s="132"/>
      <c r="O283" s="132"/>
      <c r="P283" s="132"/>
      <c r="Q283" s="132"/>
      <c r="R283" s="132"/>
      <c r="S283" s="132"/>
      <c r="T283" s="132"/>
      <c r="U283" s="133"/>
      <c r="V283" s="131"/>
      <c r="W283" s="111"/>
      <c r="X283" s="148"/>
      <c r="Y283" s="148"/>
      <c r="Z283" s="148"/>
      <c r="AA283" s="148"/>
      <c r="AB283" s="148"/>
      <c r="AC283" s="148"/>
      <c r="AD283" s="148"/>
      <c r="AE283" s="148"/>
      <c r="AF283" s="148"/>
    </row>
    <row r="284" spans="2:32" s="134" customFormat="1" ht="13.5" customHeight="1">
      <c r="B284" s="131"/>
      <c r="C284" s="135"/>
      <c r="D284" s="135"/>
      <c r="E284" s="135"/>
      <c r="F284" s="135"/>
      <c r="G284" s="135"/>
      <c r="H284" s="135"/>
      <c r="I284" s="135"/>
      <c r="J284" s="135"/>
      <c r="K284" s="135"/>
      <c r="L284" s="135"/>
      <c r="M284" s="135"/>
      <c r="N284" s="135"/>
      <c r="O284" s="135"/>
      <c r="P284" s="135"/>
      <c r="Q284" s="135"/>
      <c r="R284" s="135"/>
      <c r="S284" s="135"/>
      <c r="T284" s="135"/>
      <c r="U284" s="136"/>
      <c r="V284" s="131"/>
      <c r="W284" s="163"/>
      <c r="X284" s="148"/>
      <c r="Y284" s="148"/>
      <c r="Z284" s="148"/>
      <c r="AA284" s="148"/>
      <c r="AB284" s="148"/>
      <c r="AC284" s="148"/>
      <c r="AD284" s="148"/>
      <c r="AE284" s="148"/>
      <c r="AF284" s="148"/>
    </row>
    <row r="285" spans="2:32" s="134" customFormat="1" ht="13.5" customHeight="1">
      <c r="B285" s="131"/>
      <c r="C285" s="135"/>
      <c r="D285" s="135"/>
      <c r="E285" s="135"/>
      <c r="F285" s="135"/>
      <c r="G285" s="135"/>
      <c r="H285" s="135"/>
      <c r="I285" s="135"/>
      <c r="J285" s="135"/>
      <c r="K285" s="135"/>
      <c r="L285" s="135"/>
      <c r="M285" s="135"/>
      <c r="N285" s="135"/>
      <c r="O285" s="135"/>
      <c r="P285" s="135"/>
      <c r="Q285" s="135"/>
      <c r="R285" s="135"/>
      <c r="S285" s="135"/>
      <c r="T285" s="135"/>
      <c r="U285" s="136"/>
      <c r="V285" s="131"/>
      <c r="W285" s="163"/>
      <c r="X285" s="148"/>
      <c r="Y285" s="148"/>
      <c r="Z285" s="148"/>
      <c r="AA285" s="148"/>
      <c r="AB285" s="148"/>
      <c r="AC285" s="148"/>
      <c r="AD285" s="148"/>
      <c r="AE285" s="148"/>
      <c r="AF285" s="148"/>
    </row>
    <row r="286" spans="2:32" s="134" customFormat="1" ht="13.5" customHeight="1">
      <c r="B286" s="131"/>
      <c r="C286" s="135"/>
      <c r="D286" s="135"/>
      <c r="E286" s="135"/>
      <c r="F286" s="135"/>
      <c r="G286" s="135"/>
      <c r="H286" s="135"/>
      <c r="I286" s="135"/>
      <c r="J286" s="135"/>
      <c r="K286" s="135"/>
      <c r="L286" s="135"/>
      <c r="M286" s="135"/>
      <c r="N286" s="135"/>
      <c r="O286" s="135"/>
      <c r="P286" s="135"/>
      <c r="Q286" s="135"/>
      <c r="R286" s="135"/>
      <c r="S286" s="135"/>
      <c r="T286" s="135"/>
      <c r="U286" s="136"/>
      <c r="V286" s="131"/>
      <c r="W286" s="163"/>
      <c r="X286" s="148"/>
      <c r="Y286" s="148"/>
      <c r="Z286" s="148"/>
      <c r="AA286" s="148"/>
      <c r="AB286" s="148"/>
      <c r="AC286" s="148"/>
      <c r="AD286" s="148"/>
      <c r="AE286" s="148"/>
      <c r="AF286" s="148"/>
    </row>
    <row r="287" spans="2:32" s="134" customFormat="1" ht="13.5" customHeight="1">
      <c r="B287" s="131"/>
      <c r="C287" s="135"/>
      <c r="D287" s="135"/>
      <c r="E287" s="135"/>
      <c r="F287" s="135"/>
      <c r="G287" s="135"/>
      <c r="H287" s="135"/>
      <c r="I287" s="135"/>
      <c r="J287" s="135"/>
      <c r="K287" s="135"/>
      <c r="L287" s="135"/>
      <c r="M287" s="135"/>
      <c r="N287" s="135"/>
      <c r="O287" s="135"/>
      <c r="P287" s="135"/>
      <c r="Q287" s="135"/>
      <c r="R287" s="135"/>
      <c r="S287" s="135"/>
      <c r="T287" s="135"/>
      <c r="U287" s="136"/>
      <c r="V287" s="131"/>
      <c r="W287" s="163"/>
      <c r="X287" s="148"/>
      <c r="Y287" s="148"/>
      <c r="Z287" s="148"/>
      <c r="AA287" s="148"/>
      <c r="AB287" s="148"/>
      <c r="AC287" s="148"/>
      <c r="AD287" s="148"/>
      <c r="AE287" s="148"/>
      <c r="AF287" s="148"/>
    </row>
    <row r="288" spans="2:32" s="134" customFormat="1" ht="13.5" customHeight="1">
      <c r="B288" s="131"/>
      <c r="C288" s="135"/>
      <c r="D288" s="135"/>
      <c r="E288" s="135"/>
      <c r="F288" s="135"/>
      <c r="G288" s="135"/>
      <c r="H288" s="135"/>
      <c r="I288" s="135"/>
      <c r="J288" s="135"/>
      <c r="K288" s="135"/>
      <c r="L288" s="135"/>
      <c r="M288" s="135"/>
      <c r="N288" s="135"/>
      <c r="O288" s="135"/>
      <c r="P288" s="135"/>
      <c r="Q288" s="135"/>
      <c r="R288" s="135"/>
      <c r="S288" s="135"/>
      <c r="T288" s="135"/>
      <c r="U288" s="136"/>
      <c r="V288" s="131"/>
      <c r="W288" s="163"/>
      <c r="X288" s="148"/>
      <c r="Y288" s="148"/>
      <c r="Z288" s="148"/>
      <c r="AA288" s="148"/>
      <c r="AB288" s="148"/>
      <c r="AC288" s="148"/>
      <c r="AD288" s="148"/>
      <c r="AE288" s="148"/>
      <c r="AF288" s="148"/>
    </row>
    <row r="289" spans="2:32" s="134" customFormat="1" ht="13.5" customHeight="1">
      <c r="B289" s="131"/>
      <c r="C289" s="135"/>
      <c r="D289" s="135"/>
      <c r="E289" s="135"/>
      <c r="F289" s="135"/>
      <c r="G289" s="135"/>
      <c r="H289" s="135"/>
      <c r="I289" s="135"/>
      <c r="J289" s="135"/>
      <c r="K289" s="135"/>
      <c r="L289" s="135"/>
      <c r="M289" s="135"/>
      <c r="N289" s="135"/>
      <c r="O289" s="135"/>
      <c r="P289" s="135"/>
      <c r="Q289" s="135"/>
      <c r="R289" s="135"/>
      <c r="S289" s="135"/>
      <c r="T289" s="135"/>
      <c r="U289" s="136"/>
      <c r="V289" s="131"/>
      <c r="W289" s="163"/>
      <c r="X289" s="148"/>
      <c r="Y289" s="148"/>
      <c r="Z289" s="148"/>
      <c r="AA289" s="148"/>
      <c r="AB289" s="148"/>
      <c r="AC289" s="148"/>
      <c r="AD289" s="148"/>
      <c r="AE289" s="148"/>
      <c r="AF289" s="148"/>
    </row>
    <row r="290" spans="2:32" s="131" customFormat="1" ht="13.5" customHeight="1">
      <c r="C290" s="339"/>
      <c r="D290" s="339"/>
      <c r="E290" s="339"/>
      <c r="F290" s="339"/>
      <c r="G290" s="339"/>
      <c r="H290" s="339"/>
      <c r="I290" s="339"/>
      <c r="J290" s="339"/>
      <c r="K290" s="339"/>
      <c r="L290" s="339"/>
      <c r="M290" s="339"/>
      <c r="N290" s="339"/>
      <c r="O290" s="339"/>
      <c r="P290" s="339"/>
      <c r="Q290" s="339"/>
      <c r="R290" s="339"/>
      <c r="S290" s="339"/>
      <c r="T290" s="339"/>
      <c r="U290" s="340"/>
      <c r="W290" s="163"/>
      <c r="X290" s="148"/>
      <c r="Y290" s="148"/>
      <c r="Z290" s="148"/>
      <c r="AA290" s="148"/>
      <c r="AB290" s="148"/>
      <c r="AC290" s="148"/>
      <c r="AD290" s="111"/>
      <c r="AE290" s="111"/>
      <c r="AF290" s="148"/>
    </row>
    <row r="291" spans="2:32" s="124" customFormat="1" ht="13.5" customHeight="1">
      <c r="B291" s="123"/>
      <c r="C291" s="109" t="s">
        <v>31</v>
      </c>
      <c r="D291" s="109"/>
      <c r="E291" s="109"/>
      <c r="F291" s="109"/>
      <c r="G291" s="109"/>
      <c r="H291" s="38"/>
      <c r="I291" s="123"/>
      <c r="J291" s="123"/>
      <c r="K291" s="123"/>
      <c r="L291" s="123"/>
      <c r="M291" s="123"/>
      <c r="N291" s="123"/>
      <c r="O291" s="123"/>
      <c r="P291" s="123"/>
      <c r="Q291" s="123"/>
      <c r="R291" s="123"/>
      <c r="S291" s="123"/>
      <c r="T291" s="123"/>
      <c r="U291" s="123"/>
      <c r="V291" s="123"/>
      <c r="W291" s="163"/>
      <c r="X291" s="148"/>
      <c r="Y291" s="148"/>
      <c r="Z291" s="148"/>
      <c r="AA291" s="148"/>
      <c r="AB291" s="148"/>
      <c r="AC291" s="148"/>
      <c r="AD291" s="111"/>
      <c r="AE291" s="111"/>
      <c r="AF291" s="148"/>
    </row>
    <row r="292" spans="2:32" s="124" customFormat="1" ht="13.5" customHeight="1">
      <c r="B292" s="123"/>
      <c r="C292" s="112" t="s">
        <v>550</v>
      </c>
      <c r="D292" s="112"/>
      <c r="E292" s="112"/>
      <c r="F292" s="112"/>
      <c r="G292" s="480" t="e">
        <f>G244</f>
        <v>#REF!</v>
      </c>
      <c r="H292" s="112"/>
      <c r="I292" s="123"/>
      <c r="J292" s="123"/>
      <c r="K292" s="123"/>
      <c r="L292" s="123"/>
      <c r="M292" s="123"/>
      <c r="N292" s="123"/>
      <c r="O292" s="123"/>
      <c r="P292" s="123"/>
      <c r="Q292" s="123"/>
      <c r="R292" s="123"/>
      <c r="S292" s="123"/>
      <c r="T292" s="123"/>
      <c r="U292" s="123"/>
      <c r="V292" s="123"/>
      <c r="W292" s="163"/>
      <c r="X292" s="148"/>
      <c r="Y292" s="148"/>
      <c r="Z292" s="148"/>
      <c r="AA292" s="148"/>
      <c r="AB292" s="148"/>
      <c r="AC292" s="148"/>
      <c r="AD292" s="111"/>
      <c r="AE292" s="111"/>
      <c r="AF292" s="148"/>
    </row>
    <row r="293" spans="2:32" s="124" customFormat="1" ht="13.5" customHeight="1">
      <c r="B293" s="123"/>
      <c r="C293" s="116" t="s">
        <v>8</v>
      </c>
      <c r="D293" s="123"/>
      <c r="E293" s="125" t="s">
        <v>128</v>
      </c>
      <c r="F293" s="125"/>
      <c r="G293" s="125"/>
      <c r="H293" s="123"/>
      <c r="I293" s="123"/>
      <c r="J293" s="123"/>
      <c r="K293" s="123"/>
      <c r="L293" s="123"/>
      <c r="M293" s="123"/>
      <c r="N293" s="123"/>
      <c r="O293" s="123"/>
      <c r="P293" s="123"/>
      <c r="Q293" s="123"/>
      <c r="R293" s="126"/>
      <c r="S293" s="123"/>
      <c r="T293" s="126"/>
      <c r="U293" s="123"/>
      <c r="V293" s="123"/>
      <c r="W293" s="161"/>
      <c r="X293" s="111"/>
      <c r="Y293" s="111"/>
      <c r="Z293" s="111"/>
      <c r="AA293" s="111"/>
      <c r="AB293" s="111"/>
      <c r="AC293" s="111"/>
      <c r="AD293" s="111"/>
      <c r="AE293" s="111"/>
      <c r="AF293" s="148"/>
    </row>
    <row r="294" spans="2:32" s="124" customFormat="1" ht="13.5" customHeight="1">
      <c r="B294" s="123"/>
      <c r="C294" s="705" t="s">
        <v>33</v>
      </c>
      <c r="D294" s="706"/>
      <c r="E294" s="707"/>
      <c r="F294" s="731" t="s">
        <v>551</v>
      </c>
      <c r="G294" s="731" t="s">
        <v>219</v>
      </c>
      <c r="H294" s="117" t="s">
        <v>34</v>
      </c>
      <c r="I294" s="118"/>
      <c r="J294" s="118"/>
      <c r="K294" s="118"/>
      <c r="L294" s="118"/>
      <c r="M294" s="119"/>
      <c r="N294" s="144" t="s">
        <v>35</v>
      </c>
      <c r="O294" s="118"/>
      <c r="P294" s="118"/>
      <c r="Q294" s="118"/>
      <c r="R294" s="118"/>
      <c r="S294" s="119"/>
      <c r="T294" s="734" t="s">
        <v>77</v>
      </c>
      <c r="U294" s="734" t="s">
        <v>78</v>
      </c>
      <c r="V294" s="123"/>
      <c r="W294" s="88" t="s">
        <v>25</v>
      </c>
      <c r="X294" s="111"/>
      <c r="Y294" s="111"/>
      <c r="Z294" s="111"/>
      <c r="AA294" s="128" t="str">
        <f>IF(COUNT(H297:U330)&gt;0,"○","")</f>
        <v/>
      </c>
      <c r="AB294" s="120" t="s">
        <v>158</v>
      </c>
      <c r="AD294" s="130"/>
      <c r="AE294" s="130"/>
      <c r="AF294" s="148"/>
    </row>
    <row r="295" spans="2:32" s="124" customFormat="1" ht="13.5" customHeight="1">
      <c r="B295" s="123"/>
      <c r="C295" s="708"/>
      <c r="D295" s="709"/>
      <c r="E295" s="710"/>
      <c r="F295" s="732"/>
      <c r="G295" s="732"/>
      <c r="H295" s="4" t="s">
        <v>13</v>
      </c>
      <c r="I295" s="4" t="s">
        <v>14</v>
      </c>
      <c r="J295" s="4" t="s">
        <v>15</v>
      </c>
      <c r="K295" s="4" t="s">
        <v>16</v>
      </c>
      <c r="L295" s="4" t="s">
        <v>17</v>
      </c>
      <c r="M295" s="4" t="s">
        <v>18</v>
      </c>
      <c r="N295" s="4" t="s">
        <v>19</v>
      </c>
      <c r="O295" s="4" t="s">
        <v>20</v>
      </c>
      <c r="P295" s="4" t="s">
        <v>21</v>
      </c>
      <c r="Q295" s="4" t="s">
        <v>22</v>
      </c>
      <c r="R295" s="4" t="s">
        <v>23</v>
      </c>
      <c r="S295" s="4" t="s">
        <v>24</v>
      </c>
      <c r="T295" s="735"/>
      <c r="U295" s="735"/>
      <c r="V295" s="123"/>
      <c r="W295" s="88" t="s">
        <v>94</v>
      </c>
      <c r="X295" s="111"/>
      <c r="Y295" s="111"/>
      <c r="Z295" s="111"/>
      <c r="AA295" s="111"/>
      <c r="AB295" s="111"/>
      <c r="AC295" s="111"/>
      <c r="AD295" s="163"/>
      <c r="AE295" s="163"/>
      <c r="AF295" s="148"/>
    </row>
    <row r="296" spans="2:32" s="124" customFormat="1" ht="13.5" customHeight="1">
      <c r="B296" s="123"/>
      <c r="C296" s="711"/>
      <c r="D296" s="712"/>
      <c r="E296" s="713"/>
      <c r="F296" s="733"/>
      <c r="G296" s="733"/>
      <c r="H296" s="127" t="e">
        <f>"（"&amp;MID(#REF!,2,2)&amp;")"</f>
        <v>#REF!</v>
      </c>
      <c r="I296" s="481" t="e">
        <f>"（"&amp;MID(#REF!,2,2)&amp;")"</f>
        <v>#REF!</v>
      </c>
      <c r="J296" s="481" t="e">
        <f>"（"&amp;MID(#REF!,2,2)&amp;")"</f>
        <v>#REF!</v>
      </c>
      <c r="K296" s="481" t="e">
        <f>"（"&amp;MID(#REF!,2,2)&amp;")"</f>
        <v>#REF!</v>
      </c>
      <c r="L296" s="481" t="e">
        <f>"（"&amp;MID(#REF!,2,2)&amp;")"</f>
        <v>#REF!</v>
      </c>
      <c r="M296" s="481" t="e">
        <f>"（"&amp;MID(#REF!,2,2)&amp;")"</f>
        <v>#REF!</v>
      </c>
      <c r="N296" s="481" t="e">
        <f>"（"&amp;MID(#REF!,2,2)&amp;")"</f>
        <v>#REF!</v>
      </c>
      <c r="O296" s="481" t="e">
        <f>"（"&amp;MID(#REF!,2,2)&amp;")"</f>
        <v>#REF!</v>
      </c>
      <c r="P296" s="481" t="e">
        <f>"（"&amp;MID(#REF!,2,2)&amp;")"</f>
        <v>#REF!</v>
      </c>
      <c r="Q296" s="481" t="e">
        <f>"（"&amp;MID(#REF!,2,2)&amp;")"</f>
        <v>#REF!</v>
      </c>
      <c r="R296" s="481" t="e">
        <f>"（"&amp;MID(#REF!,2,2)&amp;")"</f>
        <v>#REF!</v>
      </c>
      <c r="S296" s="481" t="e">
        <f>"（"&amp;MID(#REF!,2,2)&amp;")"</f>
        <v>#REF!</v>
      </c>
      <c r="T296" s="736"/>
      <c r="U296" s="736"/>
      <c r="V296" s="123"/>
      <c r="W296" s="88"/>
      <c r="X296" s="111"/>
      <c r="Y296" s="111"/>
      <c r="Z296" s="111"/>
      <c r="AA296" s="111"/>
      <c r="AB296" s="111"/>
      <c r="AC296" s="111"/>
      <c r="AD296" s="163"/>
      <c r="AE296" s="163"/>
      <c r="AF296" s="111"/>
    </row>
    <row r="297" spans="2:32" s="130" customFormat="1" ht="13.5" customHeight="1">
      <c r="B297" s="129"/>
      <c r="C297" s="714"/>
      <c r="D297" s="715"/>
      <c r="E297" s="716"/>
      <c r="F297" s="729"/>
      <c r="G297" s="730"/>
      <c r="H297" s="146"/>
      <c r="I297" s="146"/>
      <c r="J297" s="147"/>
      <c r="K297" s="147"/>
      <c r="L297" s="147"/>
      <c r="M297" s="147"/>
      <c r="N297" s="147"/>
      <c r="O297" s="147"/>
      <c r="P297" s="147"/>
      <c r="Q297" s="147"/>
      <c r="R297" s="147"/>
      <c r="S297" s="147"/>
      <c r="T297" s="741"/>
      <c r="U297" s="737"/>
      <c r="V297" s="129"/>
      <c r="W297" s="148"/>
      <c r="X297" s="111"/>
      <c r="Y297" s="111"/>
      <c r="Z297" s="111"/>
      <c r="AA297" s="111"/>
      <c r="AB297" s="111"/>
      <c r="AC297" s="111"/>
      <c r="AD297" s="163"/>
      <c r="AE297" s="163"/>
      <c r="AF297" s="111"/>
    </row>
    <row r="298" spans="2:32" s="130" customFormat="1" ht="13.5" customHeight="1">
      <c r="B298" s="129"/>
      <c r="C298" s="717"/>
      <c r="D298" s="718"/>
      <c r="E298" s="719"/>
      <c r="F298" s="724"/>
      <c r="G298" s="726"/>
      <c r="H298" s="149"/>
      <c r="I298" s="149"/>
      <c r="J298" s="149"/>
      <c r="K298" s="149"/>
      <c r="L298" s="149"/>
      <c r="M298" s="149"/>
      <c r="N298" s="149"/>
      <c r="O298" s="149"/>
      <c r="P298" s="149"/>
      <c r="Q298" s="149"/>
      <c r="R298" s="149"/>
      <c r="S298" s="149"/>
      <c r="T298" s="742"/>
      <c r="U298" s="738"/>
      <c r="V298" s="129"/>
      <c r="W298" s="148"/>
      <c r="X298" s="163"/>
      <c r="Y298" s="163"/>
      <c r="Z298" s="163"/>
      <c r="AA298" s="163"/>
      <c r="AB298" s="163"/>
      <c r="AC298" s="163"/>
      <c r="AD298" s="163"/>
      <c r="AE298" s="163"/>
      <c r="AF298" s="111"/>
    </row>
    <row r="299" spans="2:32" s="130" customFormat="1" ht="13.5" customHeight="1">
      <c r="B299" s="129"/>
      <c r="C299" s="717"/>
      <c r="D299" s="718"/>
      <c r="E299" s="719"/>
      <c r="F299" s="723"/>
      <c r="G299" s="725"/>
      <c r="H299" s="150"/>
      <c r="I299" s="150"/>
      <c r="J299" s="151"/>
      <c r="K299" s="151"/>
      <c r="L299" s="151"/>
      <c r="M299" s="151"/>
      <c r="N299" s="151"/>
      <c r="O299" s="151"/>
      <c r="P299" s="151"/>
      <c r="Q299" s="151"/>
      <c r="R299" s="151"/>
      <c r="S299" s="151"/>
      <c r="T299" s="742"/>
      <c r="U299" s="739"/>
      <c r="V299" s="129"/>
      <c r="W299" s="148"/>
      <c r="X299" s="163"/>
      <c r="Y299" s="163"/>
      <c r="Z299" s="163"/>
      <c r="AA299" s="163"/>
      <c r="AB299" s="163"/>
      <c r="AC299" s="163"/>
      <c r="AD299" s="163"/>
      <c r="AE299" s="163"/>
      <c r="AF299" s="111"/>
    </row>
    <row r="300" spans="2:32" s="130" customFormat="1" ht="13.5" customHeight="1">
      <c r="B300" s="129"/>
      <c r="C300" s="717"/>
      <c r="D300" s="718"/>
      <c r="E300" s="719"/>
      <c r="F300" s="724"/>
      <c r="G300" s="726"/>
      <c r="H300" s="149"/>
      <c r="I300" s="149"/>
      <c r="J300" s="149"/>
      <c r="K300" s="149"/>
      <c r="L300" s="149"/>
      <c r="M300" s="149"/>
      <c r="N300" s="149"/>
      <c r="O300" s="149"/>
      <c r="P300" s="149"/>
      <c r="Q300" s="149"/>
      <c r="R300" s="149"/>
      <c r="S300" s="149"/>
      <c r="T300" s="742"/>
      <c r="U300" s="738"/>
      <c r="V300" s="129"/>
      <c r="W300" s="148"/>
      <c r="X300" s="163"/>
      <c r="Y300" s="163"/>
      <c r="Z300" s="163"/>
      <c r="AA300" s="163"/>
      <c r="AB300" s="163"/>
      <c r="AC300" s="163"/>
      <c r="AD300" s="163"/>
      <c r="AE300" s="163"/>
      <c r="AF300" s="111"/>
    </row>
    <row r="301" spans="2:32" s="130" customFormat="1" ht="13.5" customHeight="1">
      <c r="B301" s="129"/>
      <c r="C301" s="717"/>
      <c r="D301" s="718"/>
      <c r="E301" s="719"/>
      <c r="F301" s="723"/>
      <c r="G301" s="725"/>
      <c r="H301" s="150"/>
      <c r="I301" s="150"/>
      <c r="J301" s="151"/>
      <c r="K301" s="151"/>
      <c r="L301" s="151"/>
      <c r="M301" s="151"/>
      <c r="N301" s="151"/>
      <c r="O301" s="151"/>
      <c r="P301" s="151"/>
      <c r="Q301" s="151"/>
      <c r="R301" s="151"/>
      <c r="S301" s="151"/>
      <c r="T301" s="742"/>
      <c r="U301" s="739"/>
      <c r="V301" s="129"/>
      <c r="W301" s="148"/>
      <c r="X301" s="163"/>
      <c r="Y301" s="163"/>
      <c r="Z301" s="163"/>
      <c r="AA301" s="163"/>
      <c r="AB301" s="163"/>
      <c r="AC301" s="163"/>
      <c r="AD301" s="163"/>
      <c r="AE301" s="163"/>
      <c r="AF301" s="111"/>
    </row>
    <row r="302" spans="2:32" s="130" customFormat="1" ht="13.5" customHeight="1">
      <c r="B302" s="129"/>
      <c r="C302" s="720"/>
      <c r="D302" s="721"/>
      <c r="E302" s="722"/>
      <c r="F302" s="727"/>
      <c r="G302" s="728"/>
      <c r="H302" s="149"/>
      <c r="I302" s="149"/>
      <c r="J302" s="149"/>
      <c r="K302" s="149"/>
      <c r="L302" s="149"/>
      <c r="M302" s="149"/>
      <c r="N302" s="149"/>
      <c r="O302" s="149"/>
      <c r="P302" s="149"/>
      <c r="Q302" s="149"/>
      <c r="R302" s="149"/>
      <c r="S302" s="149"/>
      <c r="T302" s="742"/>
      <c r="U302" s="740"/>
      <c r="V302" s="129"/>
      <c r="W302" s="148"/>
      <c r="X302" s="163"/>
      <c r="Y302" s="163"/>
      <c r="Z302" s="163"/>
      <c r="AA302" s="163"/>
      <c r="AB302" s="163"/>
      <c r="AC302" s="163"/>
      <c r="AD302" s="163"/>
      <c r="AE302" s="163"/>
      <c r="AF302" s="111"/>
    </row>
    <row r="303" spans="2:32" s="130" customFormat="1" ht="13.5" customHeight="1">
      <c r="B303" s="129"/>
      <c r="C303" s="714"/>
      <c r="D303" s="715"/>
      <c r="E303" s="716"/>
      <c r="F303" s="729"/>
      <c r="G303" s="730"/>
      <c r="H303" s="146"/>
      <c r="I303" s="146"/>
      <c r="J303" s="147"/>
      <c r="K303" s="147"/>
      <c r="L303" s="147"/>
      <c r="M303" s="147"/>
      <c r="N303" s="147"/>
      <c r="O303" s="147"/>
      <c r="P303" s="147"/>
      <c r="Q303" s="147"/>
      <c r="R303" s="147"/>
      <c r="S303" s="147"/>
      <c r="T303" s="742"/>
      <c r="U303" s="737"/>
      <c r="V303" s="129"/>
      <c r="W303" s="148"/>
      <c r="X303" s="163"/>
      <c r="Y303" s="163"/>
      <c r="Z303" s="163"/>
      <c r="AA303" s="163"/>
      <c r="AB303" s="163"/>
      <c r="AC303" s="163"/>
      <c r="AD303" s="163"/>
      <c r="AE303" s="163"/>
      <c r="AF303" s="111"/>
    </row>
    <row r="304" spans="2:32" s="130" customFormat="1" ht="13.5" customHeight="1">
      <c r="B304" s="129"/>
      <c r="C304" s="717"/>
      <c r="D304" s="718"/>
      <c r="E304" s="719"/>
      <c r="F304" s="724"/>
      <c r="G304" s="726"/>
      <c r="H304" s="149"/>
      <c r="I304" s="149"/>
      <c r="J304" s="149"/>
      <c r="K304" s="149"/>
      <c r="L304" s="149"/>
      <c r="M304" s="149"/>
      <c r="N304" s="149"/>
      <c r="O304" s="149"/>
      <c r="P304" s="149"/>
      <c r="Q304" s="149"/>
      <c r="R304" s="149"/>
      <c r="S304" s="149"/>
      <c r="T304" s="742"/>
      <c r="U304" s="738"/>
      <c r="V304" s="129"/>
      <c r="W304" s="148"/>
      <c r="X304" s="163"/>
      <c r="Y304" s="163"/>
      <c r="Z304" s="163"/>
      <c r="AA304" s="163"/>
      <c r="AB304" s="163"/>
      <c r="AC304" s="163"/>
      <c r="AD304" s="163"/>
      <c r="AE304" s="163"/>
      <c r="AF304" s="163"/>
    </row>
    <row r="305" spans="2:32" s="130" customFormat="1" ht="13.5" customHeight="1">
      <c r="B305" s="129"/>
      <c r="C305" s="717"/>
      <c r="D305" s="718"/>
      <c r="E305" s="719"/>
      <c r="F305" s="723"/>
      <c r="G305" s="725"/>
      <c r="H305" s="150"/>
      <c r="I305" s="150"/>
      <c r="J305" s="151"/>
      <c r="K305" s="151"/>
      <c r="L305" s="151"/>
      <c r="M305" s="151"/>
      <c r="N305" s="151"/>
      <c r="O305" s="151"/>
      <c r="P305" s="151"/>
      <c r="Q305" s="151"/>
      <c r="R305" s="151"/>
      <c r="S305" s="151"/>
      <c r="T305" s="742"/>
      <c r="U305" s="739"/>
      <c r="V305" s="129"/>
      <c r="W305" s="148"/>
      <c r="X305" s="163"/>
      <c r="Y305" s="163"/>
      <c r="Z305" s="163"/>
      <c r="AA305" s="163"/>
      <c r="AB305" s="163"/>
      <c r="AC305" s="163"/>
      <c r="AD305" s="163"/>
      <c r="AE305" s="163"/>
      <c r="AF305" s="163"/>
    </row>
    <row r="306" spans="2:32" s="130" customFormat="1" ht="13.5" customHeight="1">
      <c r="B306" s="129"/>
      <c r="C306" s="717"/>
      <c r="D306" s="718"/>
      <c r="E306" s="719"/>
      <c r="F306" s="724"/>
      <c r="G306" s="726"/>
      <c r="H306" s="149"/>
      <c r="I306" s="149"/>
      <c r="J306" s="149"/>
      <c r="K306" s="149"/>
      <c r="L306" s="149"/>
      <c r="M306" s="149"/>
      <c r="N306" s="149"/>
      <c r="O306" s="149"/>
      <c r="P306" s="149"/>
      <c r="Q306" s="149"/>
      <c r="R306" s="149"/>
      <c r="S306" s="149"/>
      <c r="T306" s="742"/>
      <c r="U306" s="738"/>
      <c r="V306" s="129"/>
      <c r="W306" s="148"/>
      <c r="X306" s="163"/>
      <c r="Y306" s="163"/>
      <c r="Z306" s="163"/>
      <c r="AA306" s="163"/>
      <c r="AB306" s="163"/>
      <c r="AC306" s="163"/>
      <c r="AD306" s="163"/>
      <c r="AE306" s="163"/>
      <c r="AF306" s="163"/>
    </row>
    <row r="307" spans="2:32" s="130" customFormat="1" ht="13.5" customHeight="1">
      <c r="B307" s="129"/>
      <c r="C307" s="717"/>
      <c r="D307" s="718"/>
      <c r="E307" s="719"/>
      <c r="F307" s="723"/>
      <c r="G307" s="725"/>
      <c r="H307" s="150"/>
      <c r="I307" s="150"/>
      <c r="J307" s="151"/>
      <c r="K307" s="151"/>
      <c r="L307" s="151"/>
      <c r="M307" s="151"/>
      <c r="N307" s="151"/>
      <c r="O307" s="151"/>
      <c r="P307" s="151"/>
      <c r="Q307" s="151"/>
      <c r="R307" s="151"/>
      <c r="S307" s="151"/>
      <c r="T307" s="742"/>
      <c r="U307" s="739"/>
      <c r="V307" s="129"/>
      <c r="W307" s="148"/>
      <c r="X307" s="163"/>
      <c r="Y307" s="163"/>
      <c r="Z307" s="163"/>
      <c r="AA307" s="163"/>
      <c r="AB307" s="163"/>
      <c r="AC307" s="163"/>
      <c r="AD307" s="163"/>
      <c r="AE307" s="163"/>
      <c r="AF307" s="163"/>
    </row>
    <row r="308" spans="2:32" s="130" customFormat="1" ht="13.5" customHeight="1">
      <c r="B308" s="129"/>
      <c r="C308" s="720"/>
      <c r="D308" s="721"/>
      <c r="E308" s="722"/>
      <c r="F308" s="727"/>
      <c r="G308" s="728"/>
      <c r="H308" s="149"/>
      <c r="I308" s="149"/>
      <c r="J308" s="149"/>
      <c r="K308" s="149"/>
      <c r="L308" s="149"/>
      <c r="M308" s="149"/>
      <c r="N308" s="149"/>
      <c r="O308" s="149"/>
      <c r="P308" s="149"/>
      <c r="Q308" s="149"/>
      <c r="R308" s="149"/>
      <c r="S308" s="149"/>
      <c r="T308" s="742"/>
      <c r="U308" s="740"/>
      <c r="V308" s="129"/>
      <c r="W308" s="148"/>
      <c r="X308" s="161"/>
      <c r="Y308" s="161"/>
      <c r="Z308" s="161"/>
      <c r="AA308" s="161"/>
      <c r="AB308" s="161"/>
      <c r="AC308" s="161"/>
      <c r="AD308" s="161"/>
      <c r="AE308" s="161"/>
      <c r="AF308" s="163"/>
    </row>
    <row r="309" spans="2:32" s="130" customFormat="1" ht="13.5" customHeight="1">
      <c r="B309" s="129"/>
      <c r="C309" s="714"/>
      <c r="D309" s="715"/>
      <c r="E309" s="716"/>
      <c r="F309" s="729"/>
      <c r="G309" s="730"/>
      <c r="H309" s="146"/>
      <c r="I309" s="146"/>
      <c r="J309" s="147"/>
      <c r="K309" s="147"/>
      <c r="L309" s="147"/>
      <c r="M309" s="147"/>
      <c r="N309" s="147"/>
      <c r="O309" s="147"/>
      <c r="P309" s="147"/>
      <c r="Q309" s="147"/>
      <c r="R309" s="147"/>
      <c r="S309" s="147"/>
      <c r="T309" s="742"/>
      <c r="U309" s="737"/>
      <c r="V309" s="129"/>
      <c r="W309" s="148"/>
      <c r="X309" s="111"/>
      <c r="Y309" s="111"/>
      <c r="Z309" s="111"/>
      <c r="AA309" s="111"/>
      <c r="AB309" s="111"/>
      <c r="AC309" s="111"/>
      <c r="AD309" s="124"/>
      <c r="AE309" s="124"/>
      <c r="AF309" s="163"/>
    </row>
    <row r="310" spans="2:32" s="130" customFormat="1" ht="13.5" customHeight="1">
      <c r="B310" s="129"/>
      <c r="C310" s="717"/>
      <c r="D310" s="718"/>
      <c r="E310" s="719"/>
      <c r="F310" s="724"/>
      <c r="G310" s="726"/>
      <c r="H310" s="149"/>
      <c r="I310" s="149"/>
      <c r="J310" s="149"/>
      <c r="K310" s="149"/>
      <c r="L310" s="149"/>
      <c r="M310" s="149"/>
      <c r="N310" s="149"/>
      <c r="O310" s="149"/>
      <c r="P310" s="149"/>
      <c r="Q310" s="149"/>
      <c r="R310" s="149"/>
      <c r="S310" s="149"/>
      <c r="T310" s="742"/>
      <c r="U310" s="738"/>
      <c r="V310" s="129"/>
      <c r="W310" s="148"/>
      <c r="X310" s="111"/>
      <c r="Y310" s="111"/>
      <c r="Z310" s="111"/>
      <c r="AA310" s="111"/>
      <c r="AB310" s="111"/>
      <c r="AC310" s="111"/>
      <c r="AD310" s="124"/>
      <c r="AE310" s="124"/>
      <c r="AF310" s="163"/>
    </row>
    <row r="311" spans="2:32" s="130" customFormat="1" ht="13.5" customHeight="1">
      <c r="B311" s="129"/>
      <c r="C311" s="717"/>
      <c r="D311" s="718"/>
      <c r="E311" s="719"/>
      <c r="F311" s="723"/>
      <c r="G311" s="725"/>
      <c r="H311" s="150"/>
      <c r="I311" s="150"/>
      <c r="J311" s="151"/>
      <c r="K311" s="151"/>
      <c r="L311" s="151"/>
      <c r="M311" s="151"/>
      <c r="N311" s="151"/>
      <c r="O311" s="151"/>
      <c r="P311" s="151"/>
      <c r="Q311" s="151"/>
      <c r="R311" s="151"/>
      <c r="S311" s="151"/>
      <c r="T311" s="742"/>
      <c r="U311" s="739"/>
      <c r="V311" s="129"/>
      <c r="W311" s="148"/>
      <c r="X311" s="111"/>
      <c r="Y311" s="111"/>
      <c r="Z311" s="111"/>
      <c r="AA311" s="111"/>
      <c r="AB311" s="111"/>
      <c r="AC311" s="111"/>
      <c r="AD311" s="124"/>
      <c r="AE311" s="124"/>
      <c r="AF311" s="163"/>
    </row>
    <row r="312" spans="2:32" s="130" customFormat="1" ht="13.5" customHeight="1">
      <c r="B312" s="129"/>
      <c r="C312" s="717"/>
      <c r="D312" s="718"/>
      <c r="E312" s="719"/>
      <c r="F312" s="724"/>
      <c r="G312" s="726"/>
      <c r="H312" s="149"/>
      <c r="I312" s="149"/>
      <c r="J312" s="149"/>
      <c r="K312" s="149"/>
      <c r="L312" s="149"/>
      <c r="M312" s="149"/>
      <c r="N312" s="149"/>
      <c r="O312" s="149"/>
      <c r="P312" s="149"/>
      <c r="Q312" s="149"/>
      <c r="R312" s="149"/>
      <c r="S312" s="149"/>
      <c r="T312" s="742"/>
      <c r="U312" s="738"/>
      <c r="V312" s="129"/>
      <c r="W312" s="148"/>
      <c r="X312" s="111"/>
      <c r="Y312" s="111"/>
      <c r="Z312" s="111"/>
      <c r="AA312" s="124"/>
      <c r="AB312" s="124"/>
      <c r="AC312" s="124"/>
      <c r="AF312" s="163"/>
    </row>
    <row r="313" spans="2:32" s="130" customFormat="1" ht="13.5" customHeight="1">
      <c r="B313" s="129"/>
      <c r="C313" s="717"/>
      <c r="D313" s="718"/>
      <c r="E313" s="719"/>
      <c r="F313" s="723"/>
      <c r="G313" s="725"/>
      <c r="H313" s="150"/>
      <c r="I313" s="150"/>
      <c r="J313" s="151"/>
      <c r="K313" s="151"/>
      <c r="L313" s="151"/>
      <c r="M313" s="151"/>
      <c r="N313" s="151"/>
      <c r="O313" s="151"/>
      <c r="P313" s="151"/>
      <c r="Q313" s="151"/>
      <c r="R313" s="151"/>
      <c r="S313" s="151"/>
      <c r="T313" s="742"/>
      <c r="U313" s="739"/>
      <c r="V313" s="129"/>
      <c r="W313" s="148"/>
      <c r="X313" s="111"/>
      <c r="Y313" s="111"/>
      <c r="Z313" s="111"/>
      <c r="AA313" s="124"/>
      <c r="AB313" s="124"/>
      <c r="AC313" s="124"/>
      <c r="AF313" s="163"/>
    </row>
    <row r="314" spans="2:32" s="130" customFormat="1" ht="13.5" customHeight="1">
      <c r="B314" s="129"/>
      <c r="C314" s="720"/>
      <c r="D314" s="721"/>
      <c r="E314" s="722"/>
      <c r="F314" s="727"/>
      <c r="G314" s="728"/>
      <c r="H314" s="149"/>
      <c r="I314" s="149"/>
      <c r="J314" s="149"/>
      <c r="K314" s="149"/>
      <c r="L314" s="149"/>
      <c r="M314" s="149"/>
      <c r="N314" s="149"/>
      <c r="O314" s="149"/>
      <c r="P314" s="149"/>
      <c r="Q314" s="149"/>
      <c r="R314" s="149"/>
      <c r="S314" s="149"/>
      <c r="T314" s="742"/>
      <c r="U314" s="740"/>
      <c r="V314" s="129"/>
      <c r="W314" s="148"/>
      <c r="X314" s="111"/>
      <c r="Y314" s="111"/>
      <c r="Z314" s="111"/>
      <c r="AA314" s="111"/>
      <c r="AB314" s="111"/>
      <c r="AC314" s="111"/>
      <c r="AD314" s="111"/>
      <c r="AE314" s="111"/>
      <c r="AF314" s="161"/>
    </row>
    <row r="315" spans="2:32" s="130" customFormat="1" ht="13.5" customHeight="1">
      <c r="B315" s="129"/>
      <c r="C315" s="714"/>
      <c r="D315" s="715"/>
      <c r="E315" s="716"/>
      <c r="F315" s="729"/>
      <c r="G315" s="730"/>
      <c r="H315" s="146"/>
      <c r="I315" s="146"/>
      <c r="J315" s="147"/>
      <c r="K315" s="147"/>
      <c r="L315" s="147"/>
      <c r="M315" s="147"/>
      <c r="N315" s="147"/>
      <c r="O315" s="147"/>
      <c r="P315" s="147"/>
      <c r="Q315" s="147"/>
      <c r="R315" s="147"/>
      <c r="S315" s="147"/>
      <c r="T315" s="742"/>
      <c r="U315" s="737"/>
      <c r="V315" s="129"/>
      <c r="W315" s="148"/>
      <c r="X315" s="148"/>
      <c r="Y315" s="148"/>
      <c r="Z315" s="148"/>
      <c r="AF315" s="111"/>
    </row>
    <row r="316" spans="2:32" s="130" customFormat="1" ht="13.5" customHeight="1">
      <c r="B316" s="129"/>
      <c r="C316" s="717"/>
      <c r="D316" s="718"/>
      <c r="E316" s="719"/>
      <c r="F316" s="724"/>
      <c r="G316" s="726"/>
      <c r="H316" s="149"/>
      <c r="I316" s="149"/>
      <c r="J316" s="149"/>
      <c r="K316" s="149"/>
      <c r="L316" s="149"/>
      <c r="M316" s="149"/>
      <c r="N316" s="149"/>
      <c r="O316" s="149"/>
      <c r="P316" s="149"/>
      <c r="Q316" s="149"/>
      <c r="R316" s="149"/>
      <c r="S316" s="149"/>
      <c r="T316" s="742"/>
      <c r="U316" s="738"/>
      <c r="V316" s="129"/>
      <c r="W316" s="148"/>
      <c r="X316" s="148"/>
      <c r="Y316" s="148"/>
      <c r="Z316" s="148"/>
      <c r="AF316" s="111"/>
    </row>
    <row r="317" spans="2:32" s="130" customFormat="1" ht="13.5" customHeight="1">
      <c r="B317" s="129"/>
      <c r="C317" s="717"/>
      <c r="D317" s="718"/>
      <c r="E317" s="719"/>
      <c r="F317" s="723"/>
      <c r="G317" s="725"/>
      <c r="H317" s="150"/>
      <c r="I317" s="150"/>
      <c r="J317" s="151"/>
      <c r="K317" s="151"/>
      <c r="L317" s="151"/>
      <c r="M317" s="151"/>
      <c r="N317" s="151"/>
      <c r="O317" s="151"/>
      <c r="P317" s="151"/>
      <c r="Q317" s="151"/>
      <c r="R317" s="151"/>
      <c r="S317" s="151"/>
      <c r="T317" s="742"/>
      <c r="U317" s="739"/>
      <c r="V317" s="129"/>
      <c r="W317" s="148"/>
      <c r="X317" s="148"/>
      <c r="Y317" s="148"/>
      <c r="Z317" s="148"/>
      <c r="AF317" s="111"/>
    </row>
    <row r="318" spans="2:32" s="130" customFormat="1" ht="13.5" customHeight="1">
      <c r="B318" s="129"/>
      <c r="C318" s="717"/>
      <c r="D318" s="718"/>
      <c r="E318" s="719"/>
      <c r="F318" s="724"/>
      <c r="G318" s="726"/>
      <c r="H318" s="149"/>
      <c r="I318" s="149"/>
      <c r="J318" s="149"/>
      <c r="K318" s="149"/>
      <c r="L318" s="149"/>
      <c r="M318" s="149"/>
      <c r="N318" s="149"/>
      <c r="O318" s="149"/>
      <c r="P318" s="149"/>
      <c r="Q318" s="149"/>
      <c r="R318" s="149"/>
      <c r="S318" s="149"/>
      <c r="T318" s="742"/>
      <c r="U318" s="738"/>
      <c r="V318" s="129"/>
      <c r="W318" s="148"/>
      <c r="X318" s="148"/>
      <c r="Y318" s="148"/>
      <c r="Z318" s="148"/>
      <c r="AF318" s="124"/>
    </row>
    <row r="319" spans="2:32" s="130" customFormat="1" ht="13.5" customHeight="1">
      <c r="B319" s="129"/>
      <c r="C319" s="717"/>
      <c r="D319" s="718"/>
      <c r="E319" s="719"/>
      <c r="F319" s="723"/>
      <c r="G319" s="725"/>
      <c r="H319" s="150"/>
      <c r="I319" s="150"/>
      <c r="J319" s="151"/>
      <c r="K319" s="151"/>
      <c r="L319" s="151"/>
      <c r="M319" s="151"/>
      <c r="N319" s="151"/>
      <c r="O319" s="151"/>
      <c r="P319" s="151"/>
      <c r="Q319" s="151"/>
      <c r="R319" s="151"/>
      <c r="S319" s="151"/>
      <c r="T319" s="742"/>
      <c r="U319" s="739"/>
      <c r="V319" s="129"/>
      <c r="W319" s="148"/>
      <c r="X319" s="148"/>
      <c r="Y319" s="148"/>
      <c r="Z319" s="148"/>
      <c r="AF319" s="124"/>
    </row>
    <row r="320" spans="2:32" s="130" customFormat="1" ht="13.5" customHeight="1">
      <c r="B320" s="129"/>
      <c r="C320" s="720"/>
      <c r="D320" s="721"/>
      <c r="E320" s="722"/>
      <c r="F320" s="727"/>
      <c r="G320" s="728"/>
      <c r="H320" s="149"/>
      <c r="I320" s="149"/>
      <c r="J320" s="149"/>
      <c r="K320" s="149"/>
      <c r="L320" s="149"/>
      <c r="M320" s="149"/>
      <c r="N320" s="149"/>
      <c r="O320" s="149"/>
      <c r="P320" s="149"/>
      <c r="Q320" s="149"/>
      <c r="R320" s="149"/>
      <c r="S320" s="149"/>
      <c r="T320" s="742"/>
      <c r="U320" s="740"/>
      <c r="V320" s="129"/>
      <c r="W320" s="148"/>
      <c r="X320" s="148"/>
      <c r="Y320" s="148"/>
      <c r="Z320" s="148"/>
      <c r="AF320" s="124"/>
    </row>
    <row r="321" spans="2:32" s="130" customFormat="1" ht="13.5" customHeight="1">
      <c r="B321" s="129"/>
      <c r="C321" s="714"/>
      <c r="D321" s="715"/>
      <c r="E321" s="716"/>
      <c r="F321" s="729"/>
      <c r="G321" s="730"/>
      <c r="H321" s="146"/>
      <c r="I321" s="146"/>
      <c r="J321" s="147"/>
      <c r="K321" s="147"/>
      <c r="L321" s="147"/>
      <c r="M321" s="147"/>
      <c r="N321" s="147"/>
      <c r="O321" s="147"/>
      <c r="P321" s="147"/>
      <c r="Q321" s="147"/>
      <c r="R321" s="147"/>
      <c r="S321" s="147"/>
      <c r="T321" s="742"/>
      <c r="U321" s="737"/>
      <c r="V321" s="129"/>
      <c r="W321" s="148"/>
      <c r="X321" s="148"/>
      <c r="Y321" s="148"/>
      <c r="Z321" s="148"/>
      <c r="AD321" s="148"/>
      <c r="AE321" s="148"/>
    </row>
    <row r="322" spans="2:32" s="130" customFormat="1" ht="13.5" customHeight="1">
      <c r="B322" s="129"/>
      <c r="C322" s="717"/>
      <c r="D322" s="718"/>
      <c r="E322" s="719"/>
      <c r="F322" s="724"/>
      <c r="G322" s="726"/>
      <c r="H322" s="149"/>
      <c r="I322" s="149"/>
      <c r="J322" s="149"/>
      <c r="K322" s="149"/>
      <c r="L322" s="149"/>
      <c r="M322" s="149"/>
      <c r="N322" s="149"/>
      <c r="O322" s="149"/>
      <c r="P322" s="149"/>
      <c r="Q322" s="149"/>
      <c r="R322" s="149"/>
      <c r="S322" s="149"/>
      <c r="T322" s="742"/>
      <c r="U322" s="738"/>
      <c r="V322" s="129"/>
      <c r="W322" s="148"/>
      <c r="X322" s="148"/>
      <c r="Y322" s="148"/>
      <c r="Z322" s="148"/>
      <c r="AD322" s="148"/>
      <c r="AE322" s="148"/>
    </row>
    <row r="323" spans="2:32" s="130" customFormat="1" ht="13.5" customHeight="1">
      <c r="B323" s="129"/>
      <c r="C323" s="717"/>
      <c r="D323" s="718"/>
      <c r="E323" s="719"/>
      <c r="F323" s="723"/>
      <c r="G323" s="725"/>
      <c r="H323" s="150"/>
      <c r="I323" s="150"/>
      <c r="J323" s="151"/>
      <c r="K323" s="151"/>
      <c r="L323" s="151"/>
      <c r="M323" s="151"/>
      <c r="N323" s="151"/>
      <c r="O323" s="151"/>
      <c r="P323" s="151"/>
      <c r="Q323" s="151"/>
      <c r="R323" s="151"/>
      <c r="S323" s="151"/>
      <c r="T323" s="742"/>
      <c r="U323" s="739"/>
      <c r="V323" s="129"/>
      <c r="W323" s="148"/>
      <c r="X323" s="148"/>
      <c r="Y323" s="148"/>
      <c r="Z323" s="148"/>
      <c r="AD323" s="148"/>
      <c r="AE323" s="148"/>
    </row>
    <row r="324" spans="2:32" s="130" customFormat="1" ht="13.5" customHeight="1">
      <c r="B324" s="129"/>
      <c r="C324" s="717"/>
      <c r="D324" s="718"/>
      <c r="E324" s="719"/>
      <c r="F324" s="724"/>
      <c r="G324" s="726"/>
      <c r="H324" s="149"/>
      <c r="I324" s="149"/>
      <c r="J324" s="149"/>
      <c r="K324" s="149"/>
      <c r="L324" s="149"/>
      <c r="M324" s="149"/>
      <c r="N324" s="149"/>
      <c r="O324" s="149"/>
      <c r="P324" s="149"/>
      <c r="Q324" s="149"/>
      <c r="R324" s="149"/>
      <c r="S324" s="149"/>
      <c r="T324" s="742"/>
      <c r="U324" s="738"/>
      <c r="V324" s="129"/>
      <c r="W324" s="148"/>
      <c r="X324" s="148"/>
      <c r="Y324" s="148"/>
      <c r="Z324" s="148"/>
      <c r="AA324" s="148"/>
      <c r="AB324" s="148"/>
      <c r="AC324" s="148"/>
      <c r="AD324" s="148"/>
      <c r="AE324" s="148"/>
    </row>
    <row r="325" spans="2:32" s="130" customFormat="1" ht="13.5" customHeight="1">
      <c r="B325" s="129"/>
      <c r="C325" s="717"/>
      <c r="D325" s="718"/>
      <c r="E325" s="719"/>
      <c r="F325" s="723"/>
      <c r="G325" s="725"/>
      <c r="H325" s="150"/>
      <c r="I325" s="150"/>
      <c r="J325" s="151"/>
      <c r="K325" s="151"/>
      <c r="L325" s="151"/>
      <c r="M325" s="151"/>
      <c r="N325" s="151"/>
      <c r="O325" s="151"/>
      <c r="P325" s="151"/>
      <c r="Q325" s="151"/>
      <c r="R325" s="151"/>
      <c r="S325" s="151"/>
      <c r="T325" s="742"/>
      <c r="U325" s="739"/>
      <c r="V325" s="129"/>
      <c r="W325" s="148"/>
      <c r="X325" s="148"/>
      <c r="Y325" s="148"/>
      <c r="Z325" s="148"/>
      <c r="AA325" s="148"/>
      <c r="AB325" s="148"/>
      <c r="AC325" s="148"/>
      <c r="AD325" s="148"/>
      <c r="AE325" s="148"/>
    </row>
    <row r="326" spans="2:32" s="130" customFormat="1" ht="13.5" customHeight="1">
      <c r="B326" s="129"/>
      <c r="C326" s="720"/>
      <c r="D326" s="721"/>
      <c r="E326" s="722"/>
      <c r="F326" s="727"/>
      <c r="G326" s="728"/>
      <c r="H326" s="152"/>
      <c r="I326" s="152"/>
      <c r="J326" s="152"/>
      <c r="K326" s="152"/>
      <c r="L326" s="152"/>
      <c r="M326" s="152"/>
      <c r="N326" s="152"/>
      <c r="O326" s="152"/>
      <c r="P326" s="152"/>
      <c r="Q326" s="152"/>
      <c r="R326" s="152"/>
      <c r="S326" s="152"/>
      <c r="T326" s="742"/>
      <c r="U326" s="740"/>
      <c r="V326" s="129"/>
      <c r="W326" s="148"/>
      <c r="X326" s="148"/>
      <c r="Y326" s="148"/>
      <c r="Z326" s="148"/>
      <c r="AA326" s="148"/>
      <c r="AB326" s="148"/>
      <c r="AC326" s="148"/>
      <c r="AD326" s="148"/>
      <c r="AE326" s="148"/>
    </row>
    <row r="327" spans="2:32" ht="13.5" customHeight="1">
      <c r="B327" s="108"/>
      <c r="C327" s="743" t="s">
        <v>86</v>
      </c>
      <c r="D327" s="746" t="s">
        <v>220</v>
      </c>
      <c r="E327" s="747"/>
      <c r="F327" s="747"/>
      <c r="G327" s="748"/>
      <c r="H327" s="153"/>
      <c r="I327" s="153"/>
      <c r="J327" s="153"/>
      <c r="K327" s="153"/>
      <c r="L327" s="153"/>
      <c r="M327" s="153"/>
      <c r="N327" s="153"/>
      <c r="O327" s="153"/>
      <c r="P327" s="153"/>
      <c r="Q327" s="153"/>
      <c r="R327" s="153"/>
      <c r="S327" s="153"/>
      <c r="T327" s="749"/>
      <c r="U327" s="749"/>
      <c r="V327" s="108"/>
      <c r="X327" s="148"/>
      <c r="Y327" s="148"/>
      <c r="Z327" s="148"/>
      <c r="AA327" s="148"/>
      <c r="AB327" s="148"/>
      <c r="AC327" s="148"/>
      <c r="AD327" s="148"/>
      <c r="AE327" s="148"/>
      <c r="AF327" s="130"/>
    </row>
    <row r="328" spans="2:32" ht="13.5" customHeight="1">
      <c r="B328" s="108"/>
      <c r="C328" s="744"/>
      <c r="D328" s="746" t="s">
        <v>221</v>
      </c>
      <c r="E328" s="747"/>
      <c r="F328" s="747"/>
      <c r="G328" s="748"/>
      <c r="H328" s="154"/>
      <c r="I328" s="154"/>
      <c r="J328" s="154"/>
      <c r="K328" s="154"/>
      <c r="L328" s="154"/>
      <c r="M328" s="154"/>
      <c r="N328" s="154"/>
      <c r="O328" s="154"/>
      <c r="P328" s="154"/>
      <c r="Q328" s="154"/>
      <c r="R328" s="154"/>
      <c r="S328" s="154"/>
      <c r="T328" s="750"/>
      <c r="U328" s="750"/>
      <c r="V328" s="108"/>
      <c r="X328" s="148"/>
      <c r="Y328" s="148"/>
      <c r="Z328" s="148"/>
      <c r="AA328" s="148"/>
      <c r="AB328" s="148"/>
      <c r="AC328" s="148"/>
      <c r="AD328" s="148"/>
      <c r="AE328" s="148"/>
      <c r="AF328" s="130"/>
    </row>
    <row r="329" spans="2:32" ht="13.5" customHeight="1">
      <c r="B329" s="108"/>
      <c r="C329" s="744"/>
      <c r="D329" s="746" t="s">
        <v>222</v>
      </c>
      <c r="E329" s="747"/>
      <c r="F329" s="748"/>
      <c r="G329" s="155" t="s">
        <v>79</v>
      </c>
      <c r="H329" s="156" t="str">
        <f>IF(COUNT(H327)=0,"",ROUND(SUM(H327:H328),#REF!))</f>
        <v/>
      </c>
      <c r="I329" s="156" t="str">
        <f>IF(COUNT(I327)=0,"",ROUND(SUM(I327:I328),#REF!))</f>
        <v/>
      </c>
      <c r="J329" s="156" t="str">
        <f>IF(COUNT(J327)=0,"",ROUND(SUM(J327:J328),#REF!))</f>
        <v/>
      </c>
      <c r="K329" s="156" t="str">
        <f>IF(COUNT(K327)=0,"",ROUND(SUM(K327:K328),#REF!))</f>
        <v/>
      </c>
      <c r="L329" s="156" t="str">
        <f>IF(COUNT(L327)=0,"",ROUND(SUM(L327:L328),#REF!))</f>
        <v/>
      </c>
      <c r="M329" s="156" t="str">
        <f>IF(COUNT(M327)=0,"",ROUND(SUM(M327:M328),#REF!))</f>
        <v/>
      </c>
      <c r="N329" s="156" t="str">
        <f>IF(COUNT(N327)=0,"",ROUND(SUM(N327:N328),#REF!))</f>
        <v/>
      </c>
      <c r="O329" s="156" t="str">
        <f>IF(COUNT(O327)=0,"",ROUND(SUM(O327:O328),#REF!))</f>
        <v/>
      </c>
      <c r="P329" s="156" t="str">
        <f>IF(COUNT(P327)=0,"",ROUND(SUM(P327:P328),#REF!))</f>
        <v/>
      </c>
      <c r="Q329" s="156" t="str">
        <f>IF(COUNT(Q327)=0,"",ROUND(SUM(Q327:Q328),#REF!))</f>
        <v/>
      </c>
      <c r="R329" s="156" t="str">
        <f>IF(COUNT(R327)=0,"",ROUND(SUM(R327:R328),#REF!))</f>
        <v/>
      </c>
      <c r="S329" s="156" t="str">
        <f>IF(COUNT(S327)=0,"",ROUND(SUM(S327:S328),#REF!))</f>
        <v/>
      </c>
      <c r="T329" s="751"/>
      <c r="U329" s="750"/>
      <c r="V329" s="108"/>
      <c r="W329" s="120"/>
      <c r="X329" s="148"/>
      <c r="Y329" s="148"/>
      <c r="Z329" s="148"/>
      <c r="AA329" s="148"/>
      <c r="AB329" s="148"/>
      <c r="AC329" s="148"/>
      <c r="AD329" s="148"/>
      <c r="AE329" s="148"/>
      <c r="AF329" s="130"/>
    </row>
    <row r="330" spans="2:32" ht="13.5" customHeight="1">
      <c r="B330" s="108"/>
      <c r="C330" s="745"/>
      <c r="D330" s="752" t="s">
        <v>249</v>
      </c>
      <c r="E330" s="753"/>
      <c r="F330" s="754"/>
      <c r="G330" s="233" t="s">
        <v>79</v>
      </c>
      <c r="H330" s="154"/>
      <c r="I330" s="154"/>
      <c r="J330" s="154"/>
      <c r="K330" s="154"/>
      <c r="L330" s="154"/>
      <c r="M330" s="154"/>
      <c r="N330" s="154"/>
      <c r="O330" s="154"/>
      <c r="P330" s="154"/>
      <c r="Q330" s="154"/>
      <c r="R330" s="154"/>
      <c r="S330" s="154"/>
      <c r="T330" s="203" t="str">
        <f>IF(COUNT(H330:S330)=0,"",SUMPRODUCT(ROUND(H330:S330,#REF!)))</f>
        <v/>
      </c>
      <c r="U330" s="751"/>
      <c r="V330" s="108"/>
      <c r="X330" s="148"/>
      <c r="Y330" s="148"/>
      <c r="Z330" s="148"/>
      <c r="AA330" s="148"/>
      <c r="AB330" s="148"/>
      <c r="AC330" s="148"/>
      <c r="AD330" s="148"/>
      <c r="AE330" s="148"/>
      <c r="AF330" s="148"/>
    </row>
    <row r="331" spans="2:32" s="134" customFormat="1" ht="13.5" customHeight="1">
      <c r="B331" s="131"/>
      <c r="C331" s="132" t="s">
        <v>70</v>
      </c>
      <c r="D331" s="132"/>
      <c r="E331" s="132"/>
      <c r="F331" s="132"/>
      <c r="G331" s="132"/>
      <c r="H331" s="132"/>
      <c r="I331" s="132"/>
      <c r="J331" s="132"/>
      <c r="K331" s="132"/>
      <c r="L331" s="132"/>
      <c r="M331" s="132"/>
      <c r="N331" s="132"/>
      <c r="O331" s="132"/>
      <c r="P331" s="132"/>
      <c r="Q331" s="132"/>
      <c r="R331" s="132"/>
      <c r="S331" s="132"/>
      <c r="T331" s="132"/>
      <c r="U331" s="133"/>
      <c r="V331" s="131"/>
      <c r="W331" s="111"/>
      <c r="X331" s="148"/>
      <c r="Y331" s="148"/>
      <c r="Z331" s="148"/>
      <c r="AA331" s="148"/>
      <c r="AB331" s="148"/>
      <c r="AC331" s="148"/>
      <c r="AD331" s="148"/>
      <c r="AE331" s="148"/>
      <c r="AF331" s="148"/>
    </row>
    <row r="332" spans="2:32" s="134" customFormat="1" ht="13.5" customHeight="1">
      <c r="B332" s="131"/>
      <c r="C332" s="135"/>
      <c r="D332" s="135"/>
      <c r="E332" s="135"/>
      <c r="F332" s="135"/>
      <c r="G332" s="135"/>
      <c r="H332" s="135"/>
      <c r="I332" s="135"/>
      <c r="J332" s="135"/>
      <c r="K332" s="135"/>
      <c r="L332" s="135"/>
      <c r="M332" s="135"/>
      <c r="N332" s="135"/>
      <c r="O332" s="135"/>
      <c r="P332" s="135"/>
      <c r="Q332" s="135"/>
      <c r="R332" s="135"/>
      <c r="S332" s="135"/>
      <c r="T332" s="135"/>
      <c r="U332" s="136"/>
      <c r="V332" s="131"/>
      <c r="W332" s="163"/>
      <c r="X332" s="148"/>
      <c r="Y332" s="148"/>
      <c r="Z332" s="148"/>
      <c r="AA332" s="148"/>
      <c r="AB332" s="148"/>
      <c r="AC332" s="148"/>
      <c r="AD332" s="148"/>
      <c r="AE332" s="148"/>
      <c r="AF332" s="148"/>
    </row>
    <row r="333" spans="2:32" s="134" customFormat="1" ht="13.5" customHeight="1">
      <c r="B333" s="131"/>
      <c r="C333" s="135"/>
      <c r="D333" s="135"/>
      <c r="E333" s="135"/>
      <c r="F333" s="135"/>
      <c r="G333" s="135"/>
      <c r="H333" s="135"/>
      <c r="I333" s="135"/>
      <c r="J333" s="135"/>
      <c r="K333" s="135"/>
      <c r="L333" s="135"/>
      <c r="M333" s="135"/>
      <c r="N333" s="135"/>
      <c r="O333" s="135"/>
      <c r="P333" s="135"/>
      <c r="Q333" s="135"/>
      <c r="R333" s="135"/>
      <c r="S333" s="135"/>
      <c r="T333" s="135"/>
      <c r="U333" s="136"/>
      <c r="V333" s="131"/>
      <c r="W333" s="163"/>
      <c r="X333" s="148"/>
      <c r="Y333" s="148"/>
      <c r="Z333" s="148"/>
      <c r="AA333" s="148"/>
      <c r="AB333" s="148"/>
      <c r="AC333" s="148"/>
      <c r="AD333" s="148"/>
      <c r="AE333" s="148"/>
      <c r="AF333" s="148"/>
    </row>
    <row r="334" spans="2:32" s="134" customFormat="1" ht="13.5" customHeight="1">
      <c r="B334" s="131"/>
      <c r="C334" s="135"/>
      <c r="D334" s="135"/>
      <c r="E334" s="135"/>
      <c r="F334" s="135"/>
      <c r="G334" s="135"/>
      <c r="H334" s="135"/>
      <c r="I334" s="135"/>
      <c r="J334" s="135"/>
      <c r="K334" s="135"/>
      <c r="L334" s="135"/>
      <c r="M334" s="135"/>
      <c r="N334" s="135"/>
      <c r="O334" s="135"/>
      <c r="P334" s="135"/>
      <c r="Q334" s="135"/>
      <c r="R334" s="135"/>
      <c r="S334" s="135"/>
      <c r="T334" s="135"/>
      <c r="U334" s="136"/>
      <c r="V334" s="131"/>
      <c r="W334" s="163"/>
      <c r="X334" s="148"/>
      <c r="Y334" s="148"/>
      <c r="Z334" s="148"/>
      <c r="AA334" s="148"/>
      <c r="AB334" s="148"/>
      <c r="AC334" s="148"/>
      <c r="AD334" s="148"/>
      <c r="AE334" s="148"/>
      <c r="AF334" s="148"/>
    </row>
    <row r="335" spans="2:32" s="134" customFormat="1" ht="13.5" customHeight="1">
      <c r="B335" s="131"/>
      <c r="C335" s="135"/>
      <c r="D335" s="135"/>
      <c r="E335" s="135"/>
      <c r="F335" s="135"/>
      <c r="G335" s="135"/>
      <c r="H335" s="135"/>
      <c r="I335" s="135"/>
      <c r="J335" s="135"/>
      <c r="K335" s="135"/>
      <c r="L335" s="135"/>
      <c r="M335" s="135"/>
      <c r="N335" s="135"/>
      <c r="O335" s="135"/>
      <c r="P335" s="135"/>
      <c r="Q335" s="135"/>
      <c r="R335" s="135"/>
      <c r="S335" s="135"/>
      <c r="T335" s="135"/>
      <c r="U335" s="136"/>
      <c r="V335" s="131"/>
      <c r="W335" s="163"/>
      <c r="X335" s="148"/>
      <c r="Y335" s="148"/>
      <c r="Z335" s="148"/>
      <c r="AA335" s="148"/>
      <c r="AB335" s="148"/>
      <c r="AC335" s="148"/>
      <c r="AD335" s="148"/>
      <c r="AE335" s="148"/>
      <c r="AF335" s="148"/>
    </row>
    <row r="336" spans="2:32" s="134" customFormat="1" ht="13.5" customHeight="1">
      <c r="B336" s="131"/>
      <c r="C336" s="135"/>
      <c r="D336" s="135"/>
      <c r="E336" s="135"/>
      <c r="F336" s="135"/>
      <c r="G336" s="135"/>
      <c r="H336" s="135"/>
      <c r="I336" s="135"/>
      <c r="J336" s="135"/>
      <c r="K336" s="135"/>
      <c r="L336" s="135"/>
      <c r="M336" s="135"/>
      <c r="N336" s="135"/>
      <c r="O336" s="135"/>
      <c r="P336" s="135"/>
      <c r="Q336" s="135"/>
      <c r="R336" s="135"/>
      <c r="S336" s="135"/>
      <c r="T336" s="135"/>
      <c r="U336" s="136"/>
      <c r="V336" s="131"/>
      <c r="W336" s="163"/>
      <c r="X336" s="148"/>
      <c r="Y336" s="148"/>
      <c r="Z336" s="148"/>
      <c r="AA336" s="148"/>
      <c r="AB336" s="148"/>
      <c r="AC336" s="148"/>
      <c r="AD336" s="148"/>
      <c r="AE336" s="148"/>
      <c r="AF336" s="148"/>
    </row>
    <row r="337" spans="2:32" s="134" customFormat="1" ht="13.5" customHeight="1">
      <c r="B337" s="131"/>
      <c r="C337" s="135"/>
      <c r="D337" s="135"/>
      <c r="E337" s="135"/>
      <c r="F337" s="135"/>
      <c r="G337" s="135"/>
      <c r="H337" s="135"/>
      <c r="I337" s="135"/>
      <c r="J337" s="135"/>
      <c r="K337" s="135"/>
      <c r="L337" s="135"/>
      <c r="M337" s="135"/>
      <c r="N337" s="135"/>
      <c r="O337" s="135"/>
      <c r="P337" s="135"/>
      <c r="Q337" s="135"/>
      <c r="R337" s="135"/>
      <c r="S337" s="135"/>
      <c r="T337" s="135"/>
      <c r="U337" s="136"/>
      <c r="V337" s="131"/>
      <c r="W337" s="163"/>
      <c r="X337" s="148"/>
      <c r="Y337" s="148"/>
      <c r="Z337" s="148"/>
      <c r="AA337" s="148"/>
      <c r="AB337" s="148"/>
      <c r="AC337" s="148"/>
      <c r="AD337" s="148"/>
      <c r="AE337" s="148"/>
      <c r="AF337" s="148"/>
    </row>
    <row r="338" spans="2:32" s="131" customFormat="1" ht="13.5" customHeight="1">
      <c r="C338" s="339"/>
      <c r="D338" s="339"/>
      <c r="E338" s="339"/>
      <c r="F338" s="339"/>
      <c r="G338" s="339"/>
      <c r="H338" s="339"/>
      <c r="I338" s="339"/>
      <c r="J338" s="339"/>
      <c r="K338" s="339"/>
      <c r="L338" s="339"/>
      <c r="M338" s="339"/>
      <c r="N338" s="339"/>
      <c r="O338" s="339"/>
      <c r="P338" s="339"/>
      <c r="Q338" s="339"/>
      <c r="R338" s="339"/>
      <c r="S338" s="339"/>
      <c r="T338" s="339"/>
      <c r="U338" s="340"/>
      <c r="W338" s="163"/>
      <c r="X338" s="148"/>
      <c r="Y338" s="148"/>
      <c r="Z338" s="148"/>
      <c r="AA338" s="148"/>
      <c r="AB338" s="148"/>
      <c r="AC338" s="148"/>
      <c r="AD338" s="148"/>
      <c r="AE338" s="148"/>
      <c r="AF338" s="148"/>
    </row>
    <row r="339" spans="2:32" s="124" customFormat="1" ht="13.5" customHeight="1">
      <c r="B339" s="123"/>
      <c r="C339" s="109" t="s">
        <v>31</v>
      </c>
      <c r="D339" s="109"/>
      <c r="E339" s="109"/>
      <c r="F339" s="109"/>
      <c r="G339" s="109"/>
      <c r="H339" s="38"/>
      <c r="I339" s="123"/>
      <c r="J339" s="123"/>
      <c r="K339" s="123"/>
      <c r="L339" s="123"/>
      <c r="M339" s="123"/>
      <c r="N339" s="123"/>
      <c r="O339" s="123"/>
      <c r="P339" s="123"/>
      <c r="Q339" s="123"/>
      <c r="R339" s="123"/>
      <c r="S339" s="123"/>
      <c r="T339" s="123"/>
      <c r="U339" s="123"/>
      <c r="V339" s="123"/>
      <c r="W339" s="163"/>
      <c r="X339" s="148"/>
      <c r="Y339" s="148"/>
      <c r="Z339" s="148"/>
      <c r="AA339" s="148"/>
      <c r="AB339" s="148"/>
      <c r="AC339" s="148"/>
      <c r="AD339" s="148"/>
      <c r="AE339" s="148"/>
      <c r="AF339" s="148"/>
    </row>
    <row r="340" spans="2:32" s="124" customFormat="1" ht="13.5" customHeight="1">
      <c r="B340" s="123"/>
      <c r="C340" s="112" t="s">
        <v>550</v>
      </c>
      <c r="D340" s="112"/>
      <c r="E340" s="112"/>
      <c r="F340" s="112"/>
      <c r="G340" s="480" t="e">
        <f>G292</f>
        <v>#REF!</v>
      </c>
      <c r="H340" s="112"/>
      <c r="I340" s="123"/>
      <c r="J340" s="123"/>
      <c r="K340" s="123"/>
      <c r="L340" s="123"/>
      <c r="M340" s="123"/>
      <c r="N340" s="123"/>
      <c r="O340" s="123"/>
      <c r="P340" s="123"/>
      <c r="Q340" s="123"/>
      <c r="R340" s="123"/>
      <c r="S340" s="123"/>
      <c r="T340" s="123"/>
      <c r="U340" s="123"/>
      <c r="V340" s="123"/>
      <c r="W340" s="163"/>
      <c r="X340" s="148"/>
      <c r="Y340" s="148"/>
      <c r="Z340" s="148"/>
      <c r="AA340" s="148"/>
      <c r="AB340" s="148"/>
      <c r="AC340" s="148"/>
      <c r="AD340" s="148"/>
      <c r="AE340" s="148"/>
      <c r="AF340" s="148"/>
    </row>
    <row r="341" spans="2:32" s="124" customFormat="1" ht="13.5" customHeight="1">
      <c r="B341" s="123"/>
      <c r="C341" s="116" t="s">
        <v>8</v>
      </c>
      <c r="D341" s="123"/>
      <c r="E341" s="125" t="s">
        <v>129</v>
      </c>
      <c r="F341" s="125"/>
      <c r="G341" s="125"/>
      <c r="H341" s="123"/>
      <c r="I341" s="123"/>
      <c r="J341" s="123"/>
      <c r="K341" s="123"/>
      <c r="L341" s="123"/>
      <c r="M341" s="123"/>
      <c r="N341" s="123"/>
      <c r="O341" s="123"/>
      <c r="P341" s="123"/>
      <c r="Q341" s="123"/>
      <c r="R341" s="126"/>
      <c r="S341" s="123"/>
      <c r="T341" s="126"/>
      <c r="U341" s="123"/>
      <c r="V341" s="123"/>
      <c r="W341" s="111"/>
      <c r="X341" s="148"/>
      <c r="Y341" s="148"/>
      <c r="Z341" s="148"/>
      <c r="AA341" s="148"/>
      <c r="AB341" s="148"/>
      <c r="AC341" s="148"/>
      <c r="AD341" s="111"/>
      <c r="AE341" s="111"/>
      <c r="AF341" s="148"/>
    </row>
    <row r="342" spans="2:32" s="124" customFormat="1" ht="13.5" customHeight="1">
      <c r="B342" s="123"/>
      <c r="C342" s="705" t="s">
        <v>33</v>
      </c>
      <c r="D342" s="706"/>
      <c r="E342" s="707"/>
      <c r="F342" s="731" t="s">
        <v>551</v>
      </c>
      <c r="G342" s="731" t="s">
        <v>219</v>
      </c>
      <c r="H342" s="117" t="s">
        <v>34</v>
      </c>
      <c r="I342" s="118"/>
      <c r="J342" s="118"/>
      <c r="K342" s="118"/>
      <c r="L342" s="118"/>
      <c r="M342" s="119"/>
      <c r="N342" s="144" t="s">
        <v>35</v>
      </c>
      <c r="O342" s="118"/>
      <c r="P342" s="118"/>
      <c r="Q342" s="118"/>
      <c r="R342" s="118"/>
      <c r="S342" s="119"/>
      <c r="T342" s="734" t="s">
        <v>77</v>
      </c>
      <c r="U342" s="734" t="s">
        <v>78</v>
      </c>
      <c r="V342" s="123"/>
      <c r="W342" s="88" t="s">
        <v>25</v>
      </c>
      <c r="X342" s="111"/>
      <c r="Y342" s="111"/>
      <c r="Z342" s="111"/>
      <c r="AA342" s="128" t="str">
        <f>IF(COUNT(H345:U378)&gt;0,"○","")</f>
        <v/>
      </c>
      <c r="AB342" s="120" t="s">
        <v>158</v>
      </c>
      <c r="AD342" s="130"/>
      <c r="AE342" s="130"/>
      <c r="AF342" s="148"/>
    </row>
    <row r="343" spans="2:32" s="124" customFormat="1" ht="13.5" customHeight="1">
      <c r="B343" s="123"/>
      <c r="C343" s="708"/>
      <c r="D343" s="709"/>
      <c r="E343" s="710"/>
      <c r="F343" s="732"/>
      <c r="G343" s="732"/>
      <c r="H343" s="4" t="s">
        <v>13</v>
      </c>
      <c r="I343" s="4" t="s">
        <v>14</v>
      </c>
      <c r="J343" s="4" t="s">
        <v>15</v>
      </c>
      <c r="K343" s="4" t="s">
        <v>16</v>
      </c>
      <c r="L343" s="4" t="s">
        <v>17</v>
      </c>
      <c r="M343" s="4" t="s">
        <v>18</v>
      </c>
      <c r="N343" s="4" t="s">
        <v>19</v>
      </c>
      <c r="O343" s="4" t="s">
        <v>20</v>
      </c>
      <c r="P343" s="4" t="s">
        <v>21</v>
      </c>
      <c r="Q343" s="4" t="s">
        <v>22</v>
      </c>
      <c r="R343" s="4" t="s">
        <v>23</v>
      </c>
      <c r="S343" s="4" t="s">
        <v>24</v>
      </c>
      <c r="T343" s="735"/>
      <c r="U343" s="735"/>
      <c r="V343" s="123"/>
      <c r="W343" s="88" t="s">
        <v>94</v>
      </c>
      <c r="X343" s="111"/>
      <c r="Y343" s="111"/>
      <c r="Z343" s="111"/>
      <c r="AA343" s="111"/>
      <c r="AB343" s="111"/>
      <c r="AC343" s="111"/>
      <c r="AD343" s="111"/>
      <c r="AE343" s="111"/>
      <c r="AF343" s="148"/>
    </row>
    <row r="344" spans="2:32" s="124" customFormat="1" ht="13.5" customHeight="1">
      <c r="B344" s="123"/>
      <c r="C344" s="711"/>
      <c r="D344" s="712"/>
      <c r="E344" s="713"/>
      <c r="F344" s="733"/>
      <c r="G344" s="733"/>
      <c r="H344" s="127" t="e">
        <f>"（"&amp;MID(#REF!,2,2)&amp;")"</f>
        <v>#REF!</v>
      </c>
      <c r="I344" s="481" t="e">
        <f>"（"&amp;MID(#REF!,2,2)&amp;")"</f>
        <v>#REF!</v>
      </c>
      <c r="J344" s="481" t="e">
        <f>"（"&amp;MID(#REF!,2,2)&amp;")"</f>
        <v>#REF!</v>
      </c>
      <c r="K344" s="481" t="e">
        <f>"（"&amp;MID(#REF!,2,2)&amp;")"</f>
        <v>#REF!</v>
      </c>
      <c r="L344" s="481" t="e">
        <f>"（"&amp;MID(#REF!,2,2)&amp;")"</f>
        <v>#REF!</v>
      </c>
      <c r="M344" s="481" t="e">
        <f>"（"&amp;MID(#REF!,2,2)&amp;")"</f>
        <v>#REF!</v>
      </c>
      <c r="N344" s="481" t="e">
        <f>"（"&amp;MID(#REF!,2,2)&amp;")"</f>
        <v>#REF!</v>
      </c>
      <c r="O344" s="481" t="e">
        <f>"（"&amp;MID(#REF!,2,2)&amp;")"</f>
        <v>#REF!</v>
      </c>
      <c r="P344" s="481" t="e">
        <f>"（"&amp;MID(#REF!,2,2)&amp;")"</f>
        <v>#REF!</v>
      </c>
      <c r="Q344" s="481" t="e">
        <f>"（"&amp;MID(#REF!,2,2)&amp;")"</f>
        <v>#REF!</v>
      </c>
      <c r="R344" s="481" t="e">
        <f>"（"&amp;MID(#REF!,2,2)&amp;")"</f>
        <v>#REF!</v>
      </c>
      <c r="S344" s="481" t="e">
        <f>"（"&amp;MID(#REF!,2,2)&amp;")"</f>
        <v>#REF!</v>
      </c>
      <c r="T344" s="736"/>
      <c r="U344" s="736"/>
      <c r="V344" s="123"/>
      <c r="W344" s="88"/>
      <c r="X344" s="111"/>
      <c r="Y344" s="111"/>
      <c r="Z344" s="111"/>
      <c r="AA344" s="111"/>
      <c r="AB344" s="111"/>
      <c r="AC344" s="111"/>
      <c r="AD344" s="111"/>
      <c r="AE344" s="111"/>
      <c r="AF344" s="148"/>
    </row>
    <row r="345" spans="2:32" s="130" customFormat="1" ht="13.5" customHeight="1">
      <c r="B345" s="129"/>
      <c r="C345" s="714"/>
      <c r="D345" s="715"/>
      <c r="E345" s="716"/>
      <c r="F345" s="729"/>
      <c r="G345" s="730"/>
      <c r="H345" s="146"/>
      <c r="I345" s="146"/>
      <c r="J345" s="147"/>
      <c r="K345" s="147"/>
      <c r="L345" s="147"/>
      <c r="M345" s="147"/>
      <c r="N345" s="147"/>
      <c r="O345" s="147"/>
      <c r="P345" s="147"/>
      <c r="Q345" s="147"/>
      <c r="R345" s="147"/>
      <c r="S345" s="147"/>
      <c r="T345" s="741"/>
      <c r="U345" s="737"/>
      <c r="V345" s="129"/>
      <c r="W345" s="148"/>
      <c r="X345" s="111"/>
      <c r="Y345" s="111"/>
      <c r="Z345" s="111"/>
      <c r="AA345" s="111"/>
      <c r="AB345" s="111"/>
      <c r="AC345" s="111"/>
      <c r="AD345" s="111"/>
      <c r="AE345" s="111"/>
      <c r="AF345" s="148"/>
    </row>
    <row r="346" spans="2:32" s="130" customFormat="1" ht="13.5" customHeight="1">
      <c r="B346" s="129"/>
      <c r="C346" s="717"/>
      <c r="D346" s="718"/>
      <c r="E346" s="719"/>
      <c r="F346" s="724"/>
      <c r="G346" s="726"/>
      <c r="H346" s="149"/>
      <c r="I346" s="149"/>
      <c r="J346" s="149"/>
      <c r="K346" s="149"/>
      <c r="L346" s="149"/>
      <c r="M346" s="149"/>
      <c r="N346" s="149"/>
      <c r="O346" s="149"/>
      <c r="P346" s="149"/>
      <c r="Q346" s="149"/>
      <c r="R346" s="149"/>
      <c r="S346" s="149"/>
      <c r="T346" s="742"/>
      <c r="U346" s="738"/>
      <c r="V346" s="129"/>
      <c r="W346" s="148"/>
      <c r="X346" s="111"/>
      <c r="Y346" s="111"/>
      <c r="Z346" s="111"/>
      <c r="AA346" s="111"/>
      <c r="AB346" s="111"/>
      <c r="AC346" s="111"/>
      <c r="AD346" s="163"/>
      <c r="AE346" s="163"/>
      <c r="AF346" s="148"/>
    </row>
    <row r="347" spans="2:32" s="130" customFormat="1" ht="13.5" customHeight="1">
      <c r="B347" s="129"/>
      <c r="C347" s="717"/>
      <c r="D347" s="718"/>
      <c r="E347" s="719"/>
      <c r="F347" s="723"/>
      <c r="G347" s="725"/>
      <c r="H347" s="150"/>
      <c r="I347" s="150"/>
      <c r="J347" s="151"/>
      <c r="K347" s="151"/>
      <c r="L347" s="151"/>
      <c r="M347" s="151"/>
      <c r="N347" s="151"/>
      <c r="O347" s="151"/>
      <c r="P347" s="151"/>
      <c r="Q347" s="151"/>
      <c r="R347" s="151"/>
      <c r="S347" s="151"/>
      <c r="T347" s="742"/>
      <c r="U347" s="739"/>
      <c r="V347" s="129"/>
      <c r="W347" s="148"/>
      <c r="X347" s="111"/>
      <c r="Y347" s="111"/>
      <c r="Z347" s="111"/>
      <c r="AA347" s="111"/>
      <c r="AB347" s="111"/>
      <c r="AC347" s="111"/>
      <c r="AD347" s="163"/>
      <c r="AE347" s="163"/>
      <c r="AF347" s="111"/>
    </row>
    <row r="348" spans="2:32" s="130" customFormat="1" ht="13.5" customHeight="1">
      <c r="B348" s="129"/>
      <c r="C348" s="717"/>
      <c r="D348" s="718"/>
      <c r="E348" s="719"/>
      <c r="F348" s="724"/>
      <c r="G348" s="726"/>
      <c r="H348" s="149"/>
      <c r="I348" s="149"/>
      <c r="J348" s="149"/>
      <c r="K348" s="149"/>
      <c r="L348" s="149"/>
      <c r="M348" s="149"/>
      <c r="N348" s="149"/>
      <c r="O348" s="149"/>
      <c r="P348" s="149"/>
      <c r="Q348" s="149"/>
      <c r="R348" s="149"/>
      <c r="S348" s="149"/>
      <c r="T348" s="742"/>
      <c r="U348" s="738"/>
      <c r="V348" s="129"/>
      <c r="W348" s="148"/>
      <c r="X348" s="111"/>
      <c r="Y348" s="111"/>
      <c r="Z348" s="111"/>
      <c r="AA348" s="111"/>
      <c r="AB348" s="111"/>
      <c r="AC348" s="111"/>
      <c r="AD348" s="163"/>
      <c r="AE348" s="163"/>
      <c r="AF348" s="111"/>
    </row>
    <row r="349" spans="2:32" s="130" customFormat="1" ht="13.5" customHeight="1">
      <c r="B349" s="129"/>
      <c r="C349" s="717"/>
      <c r="D349" s="718"/>
      <c r="E349" s="719"/>
      <c r="F349" s="723"/>
      <c r="G349" s="725"/>
      <c r="H349" s="150"/>
      <c r="I349" s="150"/>
      <c r="J349" s="151"/>
      <c r="K349" s="151"/>
      <c r="L349" s="151"/>
      <c r="M349" s="151"/>
      <c r="N349" s="151"/>
      <c r="O349" s="151"/>
      <c r="P349" s="151"/>
      <c r="Q349" s="151"/>
      <c r="R349" s="151"/>
      <c r="S349" s="151"/>
      <c r="T349" s="742"/>
      <c r="U349" s="739"/>
      <c r="V349" s="129"/>
      <c r="W349" s="148"/>
      <c r="X349" s="163"/>
      <c r="Y349" s="163"/>
      <c r="Z349" s="163"/>
      <c r="AA349" s="163"/>
      <c r="AB349" s="163"/>
      <c r="AC349" s="163"/>
      <c r="AD349" s="163"/>
      <c r="AE349" s="163"/>
      <c r="AF349" s="111"/>
    </row>
    <row r="350" spans="2:32" s="130" customFormat="1" ht="13.5" customHeight="1">
      <c r="B350" s="129"/>
      <c r="C350" s="720"/>
      <c r="D350" s="721"/>
      <c r="E350" s="722"/>
      <c r="F350" s="727"/>
      <c r="G350" s="728"/>
      <c r="H350" s="149"/>
      <c r="I350" s="149"/>
      <c r="J350" s="149"/>
      <c r="K350" s="149"/>
      <c r="L350" s="149"/>
      <c r="M350" s="149"/>
      <c r="N350" s="149"/>
      <c r="O350" s="149"/>
      <c r="P350" s="149"/>
      <c r="Q350" s="149"/>
      <c r="R350" s="149"/>
      <c r="S350" s="149"/>
      <c r="T350" s="742"/>
      <c r="U350" s="740"/>
      <c r="V350" s="129"/>
      <c r="W350" s="148"/>
      <c r="X350" s="163"/>
      <c r="Y350" s="163"/>
      <c r="Z350" s="163"/>
      <c r="AA350" s="163"/>
      <c r="AB350" s="163"/>
      <c r="AC350" s="163"/>
      <c r="AD350" s="163"/>
      <c r="AE350" s="163"/>
      <c r="AF350" s="111"/>
    </row>
    <row r="351" spans="2:32" s="130" customFormat="1" ht="13.5" customHeight="1">
      <c r="B351" s="129"/>
      <c r="C351" s="714"/>
      <c r="D351" s="715"/>
      <c r="E351" s="716"/>
      <c r="F351" s="729"/>
      <c r="G351" s="730"/>
      <c r="H351" s="146"/>
      <c r="I351" s="146"/>
      <c r="J351" s="147"/>
      <c r="K351" s="147"/>
      <c r="L351" s="147"/>
      <c r="M351" s="147"/>
      <c r="N351" s="147"/>
      <c r="O351" s="147"/>
      <c r="P351" s="147"/>
      <c r="Q351" s="147"/>
      <c r="R351" s="147"/>
      <c r="S351" s="147"/>
      <c r="T351" s="742"/>
      <c r="U351" s="737"/>
      <c r="V351" s="129"/>
      <c r="W351" s="148"/>
      <c r="X351" s="163"/>
      <c r="Y351" s="163"/>
      <c r="Z351" s="163"/>
      <c r="AA351" s="163"/>
      <c r="AB351" s="163"/>
      <c r="AC351" s="163"/>
      <c r="AD351" s="163"/>
      <c r="AE351" s="163"/>
      <c r="AF351" s="111"/>
    </row>
    <row r="352" spans="2:32" s="130" customFormat="1" ht="13.5" customHeight="1">
      <c r="B352" s="129"/>
      <c r="C352" s="717"/>
      <c r="D352" s="718"/>
      <c r="E352" s="719"/>
      <c r="F352" s="724"/>
      <c r="G352" s="726"/>
      <c r="H352" s="149"/>
      <c r="I352" s="149"/>
      <c r="J352" s="149"/>
      <c r="K352" s="149"/>
      <c r="L352" s="149"/>
      <c r="M352" s="149"/>
      <c r="N352" s="149"/>
      <c r="O352" s="149"/>
      <c r="P352" s="149"/>
      <c r="Q352" s="149"/>
      <c r="R352" s="149"/>
      <c r="S352" s="149"/>
      <c r="T352" s="742"/>
      <c r="U352" s="738"/>
      <c r="V352" s="129"/>
      <c r="W352" s="148"/>
      <c r="X352" s="163"/>
      <c r="Y352" s="163"/>
      <c r="Z352" s="163"/>
      <c r="AA352" s="163"/>
      <c r="AB352" s="163"/>
      <c r="AC352" s="163"/>
      <c r="AD352" s="163"/>
      <c r="AE352" s="163"/>
      <c r="AF352" s="111"/>
    </row>
    <row r="353" spans="2:32" s="130" customFormat="1" ht="13.5" customHeight="1">
      <c r="B353" s="129"/>
      <c r="C353" s="717"/>
      <c r="D353" s="718"/>
      <c r="E353" s="719"/>
      <c r="F353" s="723"/>
      <c r="G353" s="725"/>
      <c r="H353" s="150"/>
      <c r="I353" s="150"/>
      <c r="J353" s="151"/>
      <c r="K353" s="151"/>
      <c r="L353" s="151"/>
      <c r="M353" s="151"/>
      <c r="N353" s="151"/>
      <c r="O353" s="151"/>
      <c r="P353" s="151"/>
      <c r="Q353" s="151"/>
      <c r="R353" s="151"/>
      <c r="S353" s="151"/>
      <c r="T353" s="742"/>
      <c r="U353" s="739"/>
      <c r="V353" s="129"/>
      <c r="W353" s="148"/>
      <c r="X353" s="163"/>
      <c r="Y353" s="163"/>
      <c r="Z353" s="163"/>
      <c r="AA353" s="163"/>
      <c r="AB353" s="163"/>
      <c r="AC353" s="163"/>
      <c r="AD353" s="163"/>
      <c r="AE353" s="163"/>
      <c r="AF353" s="111"/>
    </row>
    <row r="354" spans="2:32" s="130" customFormat="1" ht="13.5" customHeight="1">
      <c r="B354" s="129"/>
      <c r="C354" s="717"/>
      <c r="D354" s="718"/>
      <c r="E354" s="719"/>
      <c r="F354" s="724"/>
      <c r="G354" s="726"/>
      <c r="H354" s="149"/>
      <c r="I354" s="149"/>
      <c r="J354" s="149"/>
      <c r="K354" s="149"/>
      <c r="L354" s="149"/>
      <c r="M354" s="149"/>
      <c r="N354" s="149"/>
      <c r="O354" s="149"/>
      <c r="P354" s="149"/>
      <c r="Q354" s="149"/>
      <c r="R354" s="149"/>
      <c r="S354" s="149"/>
      <c r="T354" s="742"/>
      <c r="U354" s="738"/>
      <c r="V354" s="129"/>
      <c r="W354" s="148"/>
      <c r="X354" s="163"/>
      <c r="Y354" s="163"/>
      <c r="Z354" s="163"/>
      <c r="AA354" s="163"/>
      <c r="AB354" s="163"/>
      <c r="AC354" s="163"/>
      <c r="AD354" s="163"/>
      <c r="AE354" s="163"/>
      <c r="AF354" s="111"/>
    </row>
    <row r="355" spans="2:32" s="130" customFormat="1" ht="13.5" customHeight="1">
      <c r="B355" s="129"/>
      <c r="C355" s="717"/>
      <c r="D355" s="718"/>
      <c r="E355" s="719"/>
      <c r="F355" s="723"/>
      <c r="G355" s="725"/>
      <c r="H355" s="150"/>
      <c r="I355" s="150"/>
      <c r="J355" s="151"/>
      <c r="K355" s="151"/>
      <c r="L355" s="151"/>
      <c r="M355" s="151"/>
      <c r="N355" s="151"/>
      <c r="O355" s="151"/>
      <c r="P355" s="151"/>
      <c r="Q355" s="151"/>
      <c r="R355" s="151"/>
      <c r="S355" s="151"/>
      <c r="T355" s="742"/>
      <c r="U355" s="739"/>
      <c r="V355" s="129"/>
      <c r="W355" s="148"/>
      <c r="X355" s="163"/>
      <c r="Y355" s="163"/>
      <c r="Z355" s="163"/>
      <c r="AA355" s="163"/>
      <c r="AB355" s="163"/>
      <c r="AC355" s="163"/>
      <c r="AD355" s="111"/>
      <c r="AE355" s="111"/>
      <c r="AF355" s="163"/>
    </row>
    <row r="356" spans="2:32" s="130" customFormat="1" ht="13.5" customHeight="1">
      <c r="B356" s="129"/>
      <c r="C356" s="720"/>
      <c r="D356" s="721"/>
      <c r="E356" s="722"/>
      <c r="F356" s="727"/>
      <c r="G356" s="728"/>
      <c r="H356" s="149"/>
      <c r="I356" s="149"/>
      <c r="J356" s="149"/>
      <c r="K356" s="149"/>
      <c r="L356" s="149"/>
      <c r="M356" s="149"/>
      <c r="N356" s="149"/>
      <c r="O356" s="149"/>
      <c r="P356" s="149"/>
      <c r="Q356" s="149"/>
      <c r="R356" s="149"/>
      <c r="S356" s="149"/>
      <c r="T356" s="742"/>
      <c r="U356" s="740"/>
      <c r="V356" s="129"/>
      <c r="W356" s="148"/>
      <c r="X356" s="163"/>
      <c r="Y356" s="163"/>
      <c r="Z356" s="163"/>
      <c r="AA356" s="163"/>
      <c r="AB356" s="163"/>
      <c r="AC356" s="163"/>
      <c r="AD356" s="111"/>
      <c r="AE356" s="111"/>
      <c r="AF356" s="163"/>
    </row>
    <row r="357" spans="2:32" s="130" customFormat="1" ht="13.5" customHeight="1">
      <c r="B357" s="129"/>
      <c r="C357" s="714"/>
      <c r="D357" s="715"/>
      <c r="E357" s="716"/>
      <c r="F357" s="729"/>
      <c r="G357" s="730"/>
      <c r="H357" s="146"/>
      <c r="I357" s="146"/>
      <c r="J357" s="147"/>
      <c r="K357" s="147"/>
      <c r="L357" s="147"/>
      <c r="M357" s="147"/>
      <c r="N357" s="147"/>
      <c r="O357" s="147"/>
      <c r="P357" s="147"/>
      <c r="Q357" s="147"/>
      <c r="R357" s="147"/>
      <c r="S357" s="147"/>
      <c r="T357" s="742"/>
      <c r="U357" s="737"/>
      <c r="V357" s="129"/>
      <c r="W357" s="148"/>
      <c r="X357" s="163"/>
      <c r="Y357" s="163"/>
      <c r="Z357" s="163"/>
      <c r="AA357" s="163"/>
      <c r="AB357" s="163"/>
      <c r="AC357" s="163"/>
      <c r="AD357" s="111"/>
      <c r="AE357" s="111"/>
      <c r="AF357" s="163"/>
    </row>
    <row r="358" spans="2:32" s="130" customFormat="1" ht="13.5" customHeight="1">
      <c r="B358" s="129"/>
      <c r="C358" s="717"/>
      <c r="D358" s="718"/>
      <c r="E358" s="719"/>
      <c r="F358" s="724"/>
      <c r="G358" s="726"/>
      <c r="H358" s="149"/>
      <c r="I358" s="149"/>
      <c r="J358" s="149"/>
      <c r="K358" s="149"/>
      <c r="L358" s="149"/>
      <c r="M358" s="149"/>
      <c r="N358" s="149"/>
      <c r="O358" s="149"/>
      <c r="P358" s="149"/>
      <c r="Q358" s="149"/>
      <c r="R358" s="149"/>
      <c r="S358" s="149"/>
      <c r="T358" s="742"/>
      <c r="U358" s="738"/>
      <c r="V358" s="129"/>
      <c r="W358" s="148"/>
      <c r="X358" s="163"/>
      <c r="Y358" s="163"/>
      <c r="Z358" s="163"/>
      <c r="AA358" s="163"/>
      <c r="AB358" s="163"/>
      <c r="AC358" s="163"/>
      <c r="AD358" s="111"/>
      <c r="AE358" s="111"/>
      <c r="AF358" s="163"/>
    </row>
    <row r="359" spans="2:32" s="130" customFormat="1" ht="13.5" customHeight="1">
      <c r="B359" s="129"/>
      <c r="C359" s="717"/>
      <c r="D359" s="718"/>
      <c r="E359" s="719"/>
      <c r="F359" s="723"/>
      <c r="G359" s="725"/>
      <c r="H359" s="150"/>
      <c r="I359" s="150"/>
      <c r="J359" s="151"/>
      <c r="K359" s="151"/>
      <c r="L359" s="151"/>
      <c r="M359" s="151"/>
      <c r="N359" s="151"/>
      <c r="O359" s="151"/>
      <c r="P359" s="151"/>
      <c r="Q359" s="151"/>
      <c r="R359" s="151"/>
      <c r="S359" s="151"/>
      <c r="T359" s="742"/>
      <c r="U359" s="739"/>
      <c r="V359" s="129"/>
      <c r="W359" s="148"/>
      <c r="X359" s="111"/>
      <c r="Y359" s="111"/>
      <c r="Z359" s="111"/>
      <c r="AA359" s="111"/>
      <c r="AB359" s="111"/>
      <c r="AC359" s="111"/>
      <c r="AD359" s="111"/>
      <c r="AE359" s="111"/>
      <c r="AF359" s="163"/>
    </row>
    <row r="360" spans="2:32" s="130" customFormat="1" ht="13.5" customHeight="1">
      <c r="B360" s="129"/>
      <c r="C360" s="717"/>
      <c r="D360" s="718"/>
      <c r="E360" s="719"/>
      <c r="F360" s="724"/>
      <c r="G360" s="726"/>
      <c r="H360" s="149"/>
      <c r="I360" s="149"/>
      <c r="J360" s="149"/>
      <c r="K360" s="149"/>
      <c r="L360" s="149"/>
      <c r="M360" s="149"/>
      <c r="N360" s="149"/>
      <c r="O360" s="149"/>
      <c r="P360" s="149"/>
      <c r="Q360" s="149"/>
      <c r="R360" s="149"/>
      <c r="S360" s="149"/>
      <c r="T360" s="742"/>
      <c r="U360" s="738"/>
      <c r="V360" s="129"/>
      <c r="W360" s="148"/>
      <c r="X360" s="111"/>
      <c r="Y360" s="111"/>
      <c r="Z360" s="111"/>
      <c r="AA360" s="111"/>
      <c r="AB360" s="111"/>
      <c r="AC360" s="111"/>
      <c r="AD360" s="124"/>
      <c r="AE360" s="124"/>
      <c r="AF360" s="163"/>
    </row>
    <row r="361" spans="2:32" s="130" customFormat="1" ht="13.5" customHeight="1">
      <c r="B361" s="129"/>
      <c r="C361" s="717"/>
      <c r="D361" s="718"/>
      <c r="E361" s="719"/>
      <c r="F361" s="723"/>
      <c r="G361" s="725"/>
      <c r="H361" s="150"/>
      <c r="I361" s="150"/>
      <c r="J361" s="151"/>
      <c r="K361" s="151"/>
      <c r="L361" s="151"/>
      <c r="M361" s="151"/>
      <c r="N361" s="151"/>
      <c r="O361" s="151"/>
      <c r="P361" s="151"/>
      <c r="Q361" s="151"/>
      <c r="R361" s="151"/>
      <c r="S361" s="151"/>
      <c r="T361" s="742"/>
      <c r="U361" s="739"/>
      <c r="V361" s="129"/>
      <c r="W361" s="148"/>
      <c r="X361" s="111"/>
      <c r="Y361" s="111"/>
      <c r="Z361" s="111"/>
      <c r="AA361" s="111"/>
      <c r="AB361" s="111"/>
      <c r="AC361" s="111"/>
      <c r="AD361" s="124"/>
      <c r="AE361" s="124"/>
      <c r="AF361" s="163"/>
    </row>
    <row r="362" spans="2:32" s="130" customFormat="1" ht="13.5" customHeight="1">
      <c r="B362" s="129"/>
      <c r="C362" s="720"/>
      <c r="D362" s="721"/>
      <c r="E362" s="722"/>
      <c r="F362" s="727"/>
      <c r="G362" s="728"/>
      <c r="H362" s="149"/>
      <c r="I362" s="149"/>
      <c r="J362" s="149"/>
      <c r="K362" s="149"/>
      <c r="L362" s="149"/>
      <c r="M362" s="149"/>
      <c r="N362" s="149"/>
      <c r="O362" s="149"/>
      <c r="P362" s="149"/>
      <c r="Q362" s="149"/>
      <c r="R362" s="149"/>
      <c r="S362" s="149"/>
      <c r="T362" s="742"/>
      <c r="U362" s="740"/>
      <c r="V362" s="129"/>
      <c r="W362" s="148"/>
      <c r="X362" s="111"/>
      <c r="Y362" s="111"/>
      <c r="Z362" s="111"/>
      <c r="AA362" s="111"/>
      <c r="AB362" s="111"/>
      <c r="AC362" s="111"/>
      <c r="AD362" s="124"/>
      <c r="AE362" s="124"/>
      <c r="AF362" s="163"/>
    </row>
    <row r="363" spans="2:32" s="130" customFormat="1" ht="13.5" customHeight="1">
      <c r="B363" s="129"/>
      <c r="C363" s="714"/>
      <c r="D363" s="715"/>
      <c r="E363" s="716"/>
      <c r="F363" s="729"/>
      <c r="G363" s="730"/>
      <c r="H363" s="146"/>
      <c r="I363" s="146"/>
      <c r="J363" s="147"/>
      <c r="K363" s="147"/>
      <c r="L363" s="147"/>
      <c r="M363" s="147"/>
      <c r="N363" s="147"/>
      <c r="O363" s="147"/>
      <c r="P363" s="147"/>
      <c r="Q363" s="147"/>
      <c r="R363" s="147"/>
      <c r="S363" s="147"/>
      <c r="T363" s="742"/>
      <c r="U363" s="737"/>
      <c r="V363" s="129"/>
      <c r="W363" s="148"/>
      <c r="X363" s="111"/>
      <c r="Y363" s="111"/>
      <c r="Z363" s="111"/>
      <c r="AA363" s="124"/>
      <c r="AB363" s="124"/>
      <c r="AC363" s="124"/>
      <c r="AF363" s="163"/>
    </row>
    <row r="364" spans="2:32" s="130" customFormat="1" ht="13.5" customHeight="1">
      <c r="B364" s="129"/>
      <c r="C364" s="717"/>
      <c r="D364" s="718"/>
      <c r="E364" s="719"/>
      <c r="F364" s="724"/>
      <c r="G364" s="726"/>
      <c r="H364" s="149"/>
      <c r="I364" s="149"/>
      <c r="J364" s="149"/>
      <c r="K364" s="149"/>
      <c r="L364" s="149"/>
      <c r="M364" s="149"/>
      <c r="N364" s="149"/>
      <c r="O364" s="149"/>
      <c r="P364" s="149"/>
      <c r="Q364" s="149"/>
      <c r="R364" s="149"/>
      <c r="S364" s="149"/>
      <c r="T364" s="742"/>
      <c r="U364" s="738"/>
      <c r="V364" s="129"/>
      <c r="W364" s="148"/>
      <c r="X364" s="111"/>
      <c r="Y364" s="111"/>
      <c r="Z364" s="111"/>
      <c r="AA364" s="124"/>
      <c r="AB364" s="124"/>
      <c r="AC364" s="124"/>
      <c r="AF364" s="163"/>
    </row>
    <row r="365" spans="2:32" s="130" customFormat="1" ht="13.5" customHeight="1">
      <c r="B365" s="129"/>
      <c r="C365" s="717"/>
      <c r="D365" s="718"/>
      <c r="E365" s="719"/>
      <c r="F365" s="723"/>
      <c r="G365" s="725"/>
      <c r="H365" s="150"/>
      <c r="I365" s="150"/>
      <c r="J365" s="151"/>
      <c r="K365" s="151"/>
      <c r="L365" s="151"/>
      <c r="M365" s="151"/>
      <c r="N365" s="151"/>
      <c r="O365" s="151"/>
      <c r="P365" s="151"/>
      <c r="Q365" s="151"/>
      <c r="R365" s="151"/>
      <c r="S365" s="151"/>
      <c r="T365" s="742"/>
      <c r="U365" s="739"/>
      <c r="V365" s="129"/>
      <c r="W365" s="148"/>
      <c r="X365" s="111"/>
      <c r="Y365" s="111"/>
      <c r="Z365" s="111"/>
      <c r="AA365" s="111"/>
      <c r="AB365" s="111"/>
      <c r="AC365" s="111"/>
      <c r="AD365" s="111"/>
      <c r="AE365" s="111"/>
      <c r="AF365" s="111"/>
    </row>
    <row r="366" spans="2:32" s="130" customFormat="1" ht="13.5" customHeight="1">
      <c r="B366" s="129"/>
      <c r="C366" s="717"/>
      <c r="D366" s="718"/>
      <c r="E366" s="719"/>
      <c r="F366" s="724"/>
      <c r="G366" s="726"/>
      <c r="H366" s="149"/>
      <c r="I366" s="149"/>
      <c r="J366" s="149"/>
      <c r="K366" s="149"/>
      <c r="L366" s="149"/>
      <c r="M366" s="149"/>
      <c r="N366" s="149"/>
      <c r="O366" s="149"/>
      <c r="P366" s="149"/>
      <c r="Q366" s="149"/>
      <c r="R366" s="149"/>
      <c r="S366" s="149"/>
      <c r="T366" s="742"/>
      <c r="U366" s="738"/>
      <c r="V366" s="129"/>
      <c r="W366" s="148"/>
      <c r="X366" s="148"/>
      <c r="Y366" s="148"/>
      <c r="Z366" s="148"/>
      <c r="AF366" s="111"/>
    </row>
    <row r="367" spans="2:32" s="130" customFormat="1" ht="13.5" customHeight="1">
      <c r="B367" s="129"/>
      <c r="C367" s="717"/>
      <c r="D367" s="718"/>
      <c r="E367" s="719"/>
      <c r="F367" s="723"/>
      <c r="G367" s="725"/>
      <c r="H367" s="150"/>
      <c r="I367" s="150"/>
      <c r="J367" s="151"/>
      <c r="K367" s="151"/>
      <c r="L367" s="151"/>
      <c r="M367" s="151"/>
      <c r="N367" s="151"/>
      <c r="O367" s="151"/>
      <c r="P367" s="151"/>
      <c r="Q367" s="151"/>
      <c r="R367" s="151"/>
      <c r="S367" s="151"/>
      <c r="T367" s="742"/>
      <c r="U367" s="739"/>
      <c r="V367" s="129"/>
      <c r="W367" s="148"/>
      <c r="X367" s="148"/>
      <c r="Y367" s="148"/>
      <c r="Z367" s="148"/>
      <c r="AF367" s="111"/>
    </row>
    <row r="368" spans="2:32" s="130" customFormat="1" ht="13.5" customHeight="1">
      <c r="B368" s="129"/>
      <c r="C368" s="720"/>
      <c r="D368" s="721"/>
      <c r="E368" s="722"/>
      <c r="F368" s="727"/>
      <c r="G368" s="728"/>
      <c r="H368" s="149"/>
      <c r="I368" s="149"/>
      <c r="J368" s="149"/>
      <c r="K368" s="149"/>
      <c r="L368" s="149"/>
      <c r="M368" s="149"/>
      <c r="N368" s="149"/>
      <c r="O368" s="149"/>
      <c r="P368" s="149"/>
      <c r="Q368" s="149"/>
      <c r="R368" s="149"/>
      <c r="S368" s="149"/>
      <c r="T368" s="742"/>
      <c r="U368" s="740"/>
      <c r="V368" s="129"/>
      <c r="W368" s="148"/>
      <c r="X368" s="148"/>
      <c r="Y368" s="148"/>
      <c r="Z368" s="148"/>
      <c r="AF368" s="111"/>
    </row>
    <row r="369" spans="2:32" s="130" customFormat="1" ht="13.5" customHeight="1">
      <c r="B369" s="129"/>
      <c r="C369" s="714"/>
      <c r="D369" s="715"/>
      <c r="E369" s="716"/>
      <c r="F369" s="729"/>
      <c r="G369" s="730"/>
      <c r="H369" s="146"/>
      <c r="I369" s="146"/>
      <c r="J369" s="147"/>
      <c r="K369" s="147"/>
      <c r="L369" s="147"/>
      <c r="M369" s="147"/>
      <c r="N369" s="147"/>
      <c r="O369" s="147"/>
      <c r="P369" s="147"/>
      <c r="Q369" s="147"/>
      <c r="R369" s="147"/>
      <c r="S369" s="147"/>
      <c r="T369" s="742"/>
      <c r="U369" s="737"/>
      <c r="V369" s="129"/>
      <c r="W369" s="148"/>
      <c r="X369" s="148"/>
      <c r="Y369" s="148"/>
      <c r="Z369" s="148"/>
      <c r="AF369" s="124"/>
    </row>
    <row r="370" spans="2:32" s="130" customFormat="1" ht="13.5" customHeight="1">
      <c r="B370" s="129"/>
      <c r="C370" s="717"/>
      <c r="D370" s="718"/>
      <c r="E370" s="719"/>
      <c r="F370" s="724"/>
      <c r="G370" s="726"/>
      <c r="H370" s="149"/>
      <c r="I370" s="149"/>
      <c r="J370" s="149"/>
      <c r="K370" s="149"/>
      <c r="L370" s="149"/>
      <c r="M370" s="149"/>
      <c r="N370" s="149"/>
      <c r="O370" s="149"/>
      <c r="P370" s="149"/>
      <c r="Q370" s="149"/>
      <c r="R370" s="149"/>
      <c r="S370" s="149"/>
      <c r="T370" s="742"/>
      <c r="U370" s="738"/>
      <c r="V370" s="129"/>
      <c r="W370" s="148"/>
      <c r="X370" s="148"/>
      <c r="Y370" s="148"/>
      <c r="Z370" s="148"/>
      <c r="AF370" s="124"/>
    </row>
    <row r="371" spans="2:32" s="130" customFormat="1" ht="13.5" customHeight="1">
      <c r="B371" s="129"/>
      <c r="C371" s="717"/>
      <c r="D371" s="718"/>
      <c r="E371" s="719"/>
      <c r="F371" s="723"/>
      <c r="G371" s="725"/>
      <c r="H371" s="150"/>
      <c r="I371" s="150"/>
      <c r="J371" s="151"/>
      <c r="K371" s="151"/>
      <c r="L371" s="151"/>
      <c r="M371" s="151"/>
      <c r="N371" s="151"/>
      <c r="O371" s="151"/>
      <c r="P371" s="151"/>
      <c r="Q371" s="151"/>
      <c r="R371" s="151"/>
      <c r="S371" s="151"/>
      <c r="T371" s="742"/>
      <c r="U371" s="739"/>
      <c r="V371" s="129"/>
      <c r="W371" s="148"/>
      <c r="X371" s="148"/>
      <c r="Y371" s="148"/>
      <c r="Z371" s="148"/>
      <c r="AF371" s="124"/>
    </row>
    <row r="372" spans="2:32" s="130" customFormat="1" ht="13.5" customHeight="1">
      <c r="B372" s="129"/>
      <c r="C372" s="717"/>
      <c r="D372" s="718"/>
      <c r="E372" s="719"/>
      <c r="F372" s="724"/>
      <c r="G372" s="726"/>
      <c r="H372" s="149"/>
      <c r="I372" s="149"/>
      <c r="J372" s="149"/>
      <c r="K372" s="149"/>
      <c r="L372" s="149"/>
      <c r="M372" s="149"/>
      <c r="N372" s="149"/>
      <c r="O372" s="149"/>
      <c r="P372" s="149"/>
      <c r="Q372" s="149"/>
      <c r="R372" s="149"/>
      <c r="S372" s="149"/>
      <c r="T372" s="742"/>
      <c r="U372" s="738"/>
      <c r="V372" s="129"/>
      <c r="W372" s="148"/>
      <c r="X372" s="148"/>
      <c r="Y372" s="148"/>
      <c r="Z372" s="148"/>
      <c r="AD372" s="148"/>
      <c r="AE372" s="148"/>
    </row>
    <row r="373" spans="2:32" s="130" customFormat="1" ht="13.5" customHeight="1">
      <c r="B373" s="129"/>
      <c r="C373" s="717"/>
      <c r="D373" s="718"/>
      <c r="E373" s="719"/>
      <c r="F373" s="723"/>
      <c r="G373" s="725"/>
      <c r="H373" s="150"/>
      <c r="I373" s="150"/>
      <c r="J373" s="151"/>
      <c r="K373" s="151"/>
      <c r="L373" s="151"/>
      <c r="M373" s="151"/>
      <c r="N373" s="151"/>
      <c r="O373" s="151"/>
      <c r="P373" s="151"/>
      <c r="Q373" s="151"/>
      <c r="R373" s="151"/>
      <c r="S373" s="151"/>
      <c r="T373" s="742"/>
      <c r="U373" s="739"/>
      <c r="V373" s="129"/>
      <c r="W373" s="148"/>
      <c r="X373" s="148"/>
      <c r="Y373" s="148"/>
      <c r="Z373" s="148"/>
      <c r="AD373" s="148"/>
      <c r="AE373" s="148"/>
    </row>
    <row r="374" spans="2:32" s="130" customFormat="1" ht="13.5" customHeight="1">
      <c r="B374" s="129"/>
      <c r="C374" s="720"/>
      <c r="D374" s="721"/>
      <c r="E374" s="722"/>
      <c r="F374" s="727"/>
      <c r="G374" s="728"/>
      <c r="H374" s="152"/>
      <c r="I374" s="152"/>
      <c r="J374" s="152"/>
      <c r="K374" s="152"/>
      <c r="L374" s="152"/>
      <c r="M374" s="152"/>
      <c r="N374" s="152"/>
      <c r="O374" s="152"/>
      <c r="P374" s="152"/>
      <c r="Q374" s="152"/>
      <c r="R374" s="152"/>
      <c r="S374" s="152"/>
      <c r="T374" s="742"/>
      <c r="U374" s="740"/>
      <c r="V374" s="129"/>
      <c r="W374" s="148"/>
      <c r="X374" s="148"/>
      <c r="Y374" s="148"/>
      <c r="Z374" s="148"/>
      <c r="AD374" s="148"/>
      <c r="AE374" s="148"/>
    </row>
    <row r="375" spans="2:32" ht="13.5" customHeight="1">
      <c r="B375" s="108"/>
      <c r="C375" s="743" t="s">
        <v>86</v>
      </c>
      <c r="D375" s="746" t="s">
        <v>220</v>
      </c>
      <c r="E375" s="747"/>
      <c r="F375" s="747"/>
      <c r="G375" s="748"/>
      <c r="H375" s="153"/>
      <c r="I375" s="153"/>
      <c r="J375" s="153"/>
      <c r="K375" s="153"/>
      <c r="L375" s="153"/>
      <c r="M375" s="153"/>
      <c r="N375" s="153"/>
      <c r="O375" s="153"/>
      <c r="P375" s="153"/>
      <c r="Q375" s="153"/>
      <c r="R375" s="153"/>
      <c r="S375" s="153"/>
      <c r="T375" s="749"/>
      <c r="U375" s="749"/>
      <c r="V375" s="108"/>
      <c r="X375" s="148"/>
      <c r="Y375" s="148"/>
      <c r="Z375" s="148"/>
      <c r="AA375" s="148"/>
      <c r="AB375" s="148"/>
      <c r="AC375" s="148"/>
      <c r="AD375" s="148"/>
      <c r="AE375" s="148"/>
      <c r="AF375" s="130"/>
    </row>
    <row r="376" spans="2:32" ht="13.5" customHeight="1">
      <c r="B376" s="108"/>
      <c r="C376" s="744"/>
      <c r="D376" s="746" t="s">
        <v>221</v>
      </c>
      <c r="E376" s="747"/>
      <c r="F376" s="747"/>
      <c r="G376" s="748"/>
      <c r="H376" s="154"/>
      <c r="I376" s="154"/>
      <c r="J376" s="154"/>
      <c r="K376" s="154"/>
      <c r="L376" s="154"/>
      <c r="M376" s="154"/>
      <c r="N376" s="154"/>
      <c r="O376" s="154"/>
      <c r="P376" s="154"/>
      <c r="Q376" s="154"/>
      <c r="R376" s="154"/>
      <c r="S376" s="154"/>
      <c r="T376" s="750"/>
      <c r="U376" s="750"/>
      <c r="V376" s="108"/>
      <c r="X376" s="148"/>
      <c r="Y376" s="148"/>
      <c r="Z376" s="148"/>
      <c r="AA376" s="148"/>
      <c r="AB376" s="148"/>
      <c r="AC376" s="148"/>
      <c r="AD376" s="148"/>
      <c r="AE376" s="148"/>
      <c r="AF376" s="130"/>
    </row>
    <row r="377" spans="2:32" ht="13.5" customHeight="1">
      <c r="B377" s="108"/>
      <c r="C377" s="744"/>
      <c r="D377" s="746" t="s">
        <v>222</v>
      </c>
      <c r="E377" s="747"/>
      <c r="F377" s="748"/>
      <c r="G377" s="155" t="s">
        <v>79</v>
      </c>
      <c r="H377" s="156" t="str">
        <f>IF(COUNT(H375)=0,"",ROUND(SUM(H375:H376),#REF!))</f>
        <v/>
      </c>
      <c r="I377" s="156" t="str">
        <f>IF(COUNT(I375)=0,"",ROUND(SUM(I375:I376),#REF!))</f>
        <v/>
      </c>
      <c r="J377" s="156" t="str">
        <f>IF(COUNT(J375)=0,"",ROUND(SUM(J375:J376),#REF!))</f>
        <v/>
      </c>
      <c r="K377" s="156" t="str">
        <f>IF(COUNT(K375)=0,"",ROUND(SUM(K375:K376),#REF!))</f>
        <v/>
      </c>
      <c r="L377" s="156" t="str">
        <f>IF(COUNT(L375)=0,"",ROUND(SUM(L375:L376),#REF!))</f>
        <v/>
      </c>
      <c r="M377" s="156" t="str">
        <f>IF(COUNT(M375)=0,"",ROUND(SUM(M375:M376),#REF!))</f>
        <v/>
      </c>
      <c r="N377" s="156" t="str">
        <f>IF(COUNT(N375)=0,"",ROUND(SUM(N375:N376),#REF!))</f>
        <v/>
      </c>
      <c r="O377" s="156" t="str">
        <f>IF(COUNT(O375)=0,"",ROUND(SUM(O375:O376),#REF!))</f>
        <v/>
      </c>
      <c r="P377" s="156" t="str">
        <f>IF(COUNT(P375)=0,"",ROUND(SUM(P375:P376),#REF!))</f>
        <v/>
      </c>
      <c r="Q377" s="156" t="str">
        <f>IF(COUNT(Q375)=0,"",ROUND(SUM(Q375:Q376),#REF!))</f>
        <v/>
      </c>
      <c r="R377" s="156" t="str">
        <f>IF(COUNT(R375)=0,"",ROUND(SUM(R375:R376),#REF!))</f>
        <v/>
      </c>
      <c r="S377" s="156" t="str">
        <f>IF(COUNT(S375)=0,"",ROUND(SUM(S375:S376),#REF!))</f>
        <v/>
      </c>
      <c r="T377" s="751"/>
      <c r="U377" s="750"/>
      <c r="V377" s="108"/>
      <c r="W377" s="120"/>
      <c r="X377" s="148"/>
      <c r="Y377" s="148"/>
      <c r="Z377" s="148"/>
      <c r="AA377" s="148"/>
      <c r="AB377" s="148"/>
      <c r="AC377" s="148"/>
      <c r="AD377" s="148"/>
      <c r="AE377" s="148"/>
      <c r="AF377" s="130"/>
    </row>
    <row r="378" spans="2:32" ht="13.5" customHeight="1">
      <c r="B378" s="108"/>
      <c r="C378" s="745"/>
      <c r="D378" s="752" t="s">
        <v>249</v>
      </c>
      <c r="E378" s="753"/>
      <c r="F378" s="754"/>
      <c r="G378" s="233" t="s">
        <v>79</v>
      </c>
      <c r="H378" s="154"/>
      <c r="I378" s="154"/>
      <c r="J378" s="154"/>
      <c r="K378" s="154"/>
      <c r="L378" s="154"/>
      <c r="M378" s="154"/>
      <c r="N378" s="154"/>
      <c r="O378" s="154"/>
      <c r="P378" s="154"/>
      <c r="Q378" s="154"/>
      <c r="R378" s="154"/>
      <c r="S378" s="154"/>
      <c r="T378" s="203" t="str">
        <f>IF(COUNT(H378:S378)=0,"",SUMPRODUCT(ROUND(H378:S378,#REF!)))</f>
        <v/>
      </c>
      <c r="U378" s="751"/>
      <c r="V378" s="108"/>
      <c r="X378" s="148"/>
      <c r="Y378" s="148"/>
      <c r="Z378" s="148"/>
      <c r="AA378" s="148"/>
      <c r="AB378" s="148"/>
      <c r="AC378" s="148"/>
      <c r="AD378" s="148"/>
      <c r="AE378" s="148"/>
      <c r="AF378" s="130"/>
    </row>
    <row r="379" spans="2:32" s="134" customFormat="1" ht="13.5" customHeight="1">
      <c r="B379" s="131"/>
      <c r="C379" s="132" t="s">
        <v>70</v>
      </c>
      <c r="D379" s="132"/>
      <c r="E379" s="132"/>
      <c r="F379" s="132"/>
      <c r="G379" s="132"/>
      <c r="H379" s="132"/>
      <c r="I379" s="132"/>
      <c r="J379" s="132"/>
      <c r="K379" s="132"/>
      <c r="L379" s="132"/>
      <c r="M379" s="132"/>
      <c r="N379" s="132"/>
      <c r="O379" s="132"/>
      <c r="P379" s="132"/>
      <c r="Q379" s="132"/>
      <c r="R379" s="132"/>
      <c r="S379" s="132"/>
      <c r="T379" s="132"/>
      <c r="U379" s="133"/>
      <c r="V379" s="131"/>
      <c r="W379" s="111"/>
      <c r="X379" s="148"/>
      <c r="Y379" s="148"/>
      <c r="Z379" s="148"/>
      <c r="AA379" s="148"/>
      <c r="AB379" s="148"/>
      <c r="AC379" s="148"/>
      <c r="AD379" s="148"/>
      <c r="AE379" s="148"/>
      <c r="AF379" s="130"/>
    </row>
    <row r="380" spans="2:32" s="134" customFormat="1" ht="13.5" customHeight="1">
      <c r="B380" s="131"/>
      <c r="C380" s="135"/>
      <c r="D380" s="135"/>
      <c r="E380" s="135"/>
      <c r="F380" s="135"/>
      <c r="G380" s="135"/>
      <c r="H380" s="135"/>
      <c r="I380" s="135"/>
      <c r="J380" s="135"/>
      <c r="K380" s="135"/>
      <c r="L380" s="135"/>
      <c r="M380" s="135"/>
      <c r="N380" s="135"/>
      <c r="O380" s="135"/>
      <c r="P380" s="135"/>
      <c r="Q380" s="135"/>
      <c r="R380" s="135"/>
      <c r="S380" s="135"/>
      <c r="T380" s="135"/>
      <c r="U380" s="136"/>
      <c r="V380" s="131"/>
      <c r="W380" s="163"/>
      <c r="X380" s="148"/>
      <c r="Y380" s="148"/>
      <c r="Z380" s="148"/>
      <c r="AA380" s="148"/>
      <c r="AB380" s="148"/>
      <c r="AC380" s="148"/>
      <c r="AD380" s="148"/>
      <c r="AE380" s="148"/>
      <c r="AF380" s="130"/>
    </row>
    <row r="381" spans="2:32" s="134" customFormat="1" ht="13.5" customHeight="1">
      <c r="B381" s="131"/>
      <c r="C381" s="135"/>
      <c r="D381" s="135"/>
      <c r="E381" s="135"/>
      <c r="F381" s="135"/>
      <c r="G381" s="135"/>
      <c r="H381" s="135"/>
      <c r="I381" s="135"/>
      <c r="J381" s="135"/>
      <c r="K381" s="135"/>
      <c r="L381" s="135"/>
      <c r="M381" s="135"/>
      <c r="N381" s="135"/>
      <c r="O381" s="135"/>
      <c r="P381" s="135"/>
      <c r="Q381" s="135"/>
      <c r="R381" s="135"/>
      <c r="S381" s="135"/>
      <c r="T381" s="135"/>
      <c r="U381" s="136"/>
      <c r="V381" s="131"/>
      <c r="W381" s="163"/>
      <c r="X381" s="148"/>
      <c r="Y381" s="148"/>
      <c r="Z381" s="148"/>
      <c r="AA381" s="148"/>
      <c r="AB381" s="148"/>
      <c r="AC381" s="148"/>
      <c r="AD381" s="148"/>
      <c r="AE381" s="148"/>
      <c r="AF381" s="148"/>
    </row>
    <row r="382" spans="2:32" s="134" customFormat="1" ht="13.5" customHeight="1">
      <c r="B382" s="131"/>
      <c r="C382" s="135"/>
      <c r="D382" s="135"/>
      <c r="E382" s="135"/>
      <c r="F382" s="135"/>
      <c r="G382" s="135"/>
      <c r="H382" s="135"/>
      <c r="I382" s="135"/>
      <c r="J382" s="135"/>
      <c r="K382" s="135"/>
      <c r="L382" s="135"/>
      <c r="M382" s="135"/>
      <c r="N382" s="135"/>
      <c r="O382" s="135"/>
      <c r="P382" s="135"/>
      <c r="Q382" s="135"/>
      <c r="R382" s="135"/>
      <c r="S382" s="135"/>
      <c r="T382" s="135"/>
      <c r="U382" s="136"/>
      <c r="V382" s="131"/>
      <c r="W382" s="163"/>
      <c r="X382" s="148"/>
      <c r="Y382" s="148"/>
      <c r="Z382" s="148"/>
      <c r="AA382" s="148"/>
      <c r="AB382" s="148"/>
      <c r="AC382" s="148"/>
      <c r="AD382" s="148"/>
      <c r="AE382" s="148"/>
      <c r="AF382" s="148"/>
    </row>
    <row r="383" spans="2:32" s="134" customFormat="1" ht="13.5" customHeight="1">
      <c r="B383" s="131"/>
      <c r="C383" s="135"/>
      <c r="D383" s="135"/>
      <c r="E383" s="135"/>
      <c r="F383" s="135"/>
      <c r="G383" s="135"/>
      <c r="H383" s="135"/>
      <c r="I383" s="135"/>
      <c r="J383" s="135"/>
      <c r="K383" s="135"/>
      <c r="L383" s="135"/>
      <c r="M383" s="135"/>
      <c r="N383" s="135"/>
      <c r="O383" s="135"/>
      <c r="P383" s="135"/>
      <c r="Q383" s="135"/>
      <c r="R383" s="135"/>
      <c r="S383" s="135"/>
      <c r="T383" s="135"/>
      <c r="U383" s="136"/>
      <c r="V383" s="131"/>
      <c r="W383" s="163"/>
      <c r="X383" s="148"/>
      <c r="Y383" s="148"/>
      <c r="Z383" s="148"/>
      <c r="AA383" s="148"/>
      <c r="AB383" s="148"/>
      <c r="AC383" s="148"/>
      <c r="AD383" s="148"/>
      <c r="AE383" s="148"/>
      <c r="AF383" s="148"/>
    </row>
    <row r="384" spans="2:32" s="134" customFormat="1" ht="13.5" customHeight="1">
      <c r="B384" s="131"/>
      <c r="C384" s="135"/>
      <c r="D384" s="135"/>
      <c r="E384" s="135"/>
      <c r="F384" s="135"/>
      <c r="G384" s="135"/>
      <c r="H384" s="135"/>
      <c r="I384" s="135"/>
      <c r="J384" s="135"/>
      <c r="K384" s="135"/>
      <c r="L384" s="135"/>
      <c r="M384" s="135"/>
      <c r="N384" s="135"/>
      <c r="O384" s="135"/>
      <c r="P384" s="135"/>
      <c r="Q384" s="135"/>
      <c r="R384" s="135"/>
      <c r="S384" s="135"/>
      <c r="T384" s="135"/>
      <c r="U384" s="136"/>
      <c r="V384" s="131"/>
      <c r="W384" s="163"/>
      <c r="X384" s="148"/>
      <c r="Y384" s="148"/>
      <c r="Z384" s="148"/>
      <c r="AA384" s="148"/>
      <c r="AB384" s="148"/>
      <c r="AC384" s="148"/>
      <c r="AD384" s="148"/>
      <c r="AE384" s="148"/>
      <c r="AF384" s="148"/>
    </row>
    <row r="385" spans="2:33" s="134" customFormat="1" ht="13.5" customHeight="1">
      <c r="B385" s="131"/>
      <c r="C385" s="135"/>
      <c r="D385" s="135"/>
      <c r="E385" s="135"/>
      <c r="F385" s="135"/>
      <c r="G385" s="135"/>
      <c r="H385" s="135"/>
      <c r="I385" s="135"/>
      <c r="J385" s="135"/>
      <c r="K385" s="135"/>
      <c r="L385" s="135"/>
      <c r="M385" s="135"/>
      <c r="N385" s="135"/>
      <c r="O385" s="135"/>
      <c r="P385" s="135"/>
      <c r="Q385" s="135"/>
      <c r="R385" s="135"/>
      <c r="S385" s="135"/>
      <c r="T385" s="135"/>
      <c r="U385" s="136"/>
      <c r="V385" s="131"/>
      <c r="W385" s="163"/>
      <c r="X385" s="148"/>
      <c r="Y385" s="148"/>
      <c r="Z385" s="148"/>
      <c r="AA385" s="148"/>
      <c r="AB385" s="148"/>
      <c r="AC385" s="148"/>
      <c r="AD385" s="148"/>
      <c r="AE385" s="148"/>
      <c r="AF385" s="148"/>
    </row>
    <row r="386" spans="2:33" s="131" customFormat="1" ht="13.5" customHeight="1">
      <c r="C386" s="339"/>
      <c r="D386" s="339"/>
      <c r="E386" s="339"/>
      <c r="F386" s="339"/>
      <c r="G386" s="339"/>
      <c r="H386" s="339"/>
      <c r="I386" s="339"/>
      <c r="J386" s="339"/>
      <c r="K386" s="339"/>
      <c r="L386" s="339"/>
      <c r="M386" s="339"/>
      <c r="N386" s="339"/>
      <c r="O386" s="339"/>
      <c r="P386" s="339"/>
      <c r="Q386" s="339"/>
      <c r="R386" s="339"/>
      <c r="S386" s="339"/>
      <c r="T386" s="339"/>
      <c r="U386" s="340"/>
      <c r="W386" s="163"/>
      <c r="X386" s="148"/>
      <c r="Y386" s="148"/>
      <c r="Z386" s="148"/>
      <c r="AA386" s="148"/>
      <c r="AB386" s="148"/>
      <c r="AC386" s="148"/>
      <c r="AD386" s="148"/>
      <c r="AE386" s="148"/>
      <c r="AF386" s="148"/>
    </row>
    <row r="387" spans="2:33" s="124" customFormat="1" ht="13.5" customHeight="1">
      <c r="B387" s="123"/>
      <c r="C387" s="109" t="s">
        <v>31</v>
      </c>
      <c r="D387" s="109"/>
      <c r="E387" s="109"/>
      <c r="F387" s="109"/>
      <c r="G387" s="109"/>
      <c r="H387" s="38"/>
      <c r="I387" s="123"/>
      <c r="J387" s="123"/>
      <c r="K387" s="123"/>
      <c r="L387" s="123"/>
      <c r="M387" s="123"/>
      <c r="N387" s="123"/>
      <c r="O387" s="123"/>
      <c r="P387" s="123"/>
      <c r="Q387" s="123"/>
      <c r="R387" s="123"/>
      <c r="S387" s="123"/>
      <c r="T387" s="123"/>
      <c r="U387" s="123"/>
      <c r="V387" s="123"/>
      <c r="W387" s="163"/>
      <c r="X387" s="148"/>
      <c r="Y387" s="148"/>
      <c r="Z387" s="148"/>
      <c r="AA387" s="148"/>
      <c r="AB387" s="148"/>
      <c r="AC387" s="148"/>
      <c r="AD387" s="148"/>
      <c r="AE387" s="148"/>
      <c r="AF387" s="148"/>
    </row>
    <row r="388" spans="2:33" s="124" customFormat="1" ht="13.5" customHeight="1">
      <c r="B388" s="123"/>
      <c r="C388" s="112" t="s">
        <v>550</v>
      </c>
      <c r="D388" s="112"/>
      <c r="E388" s="112"/>
      <c r="F388" s="112"/>
      <c r="G388" s="480" t="e">
        <f>G340</f>
        <v>#REF!</v>
      </c>
      <c r="H388" s="112"/>
      <c r="I388" s="123"/>
      <c r="J388" s="123"/>
      <c r="K388" s="123"/>
      <c r="L388" s="123"/>
      <c r="M388" s="123"/>
      <c r="N388" s="123"/>
      <c r="O388" s="123"/>
      <c r="P388" s="123"/>
      <c r="Q388" s="123"/>
      <c r="R388" s="123"/>
      <c r="S388" s="123"/>
      <c r="T388" s="123"/>
      <c r="U388" s="123"/>
      <c r="V388" s="123"/>
      <c r="W388" s="163"/>
      <c r="X388" s="148"/>
      <c r="Y388" s="148"/>
      <c r="Z388" s="148"/>
      <c r="AA388" s="148"/>
      <c r="AB388" s="148"/>
      <c r="AC388" s="148"/>
      <c r="AD388" s="148"/>
      <c r="AE388" s="148"/>
      <c r="AF388" s="148"/>
    </row>
    <row r="389" spans="2:33" s="124" customFormat="1" ht="13.5" customHeight="1">
      <c r="B389" s="123"/>
      <c r="C389" s="116" t="s">
        <v>8</v>
      </c>
      <c r="D389" s="123"/>
      <c r="E389" s="125" t="s">
        <v>130</v>
      </c>
      <c r="F389" s="125"/>
      <c r="G389" s="125"/>
      <c r="H389" s="123"/>
      <c r="I389" s="123"/>
      <c r="J389" s="123"/>
      <c r="K389" s="123"/>
      <c r="L389" s="123"/>
      <c r="M389" s="123"/>
      <c r="N389" s="123"/>
      <c r="O389" s="123"/>
      <c r="P389" s="123"/>
      <c r="Q389" s="123"/>
      <c r="R389" s="126"/>
      <c r="S389" s="123"/>
      <c r="T389" s="126"/>
      <c r="U389" s="123"/>
      <c r="V389" s="123"/>
      <c r="W389" s="111"/>
      <c r="X389" s="148"/>
      <c r="Y389" s="148"/>
      <c r="Z389" s="148"/>
      <c r="AA389" s="148"/>
      <c r="AB389" s="148"/>
      <c r="AC389" s="148"/>
      <c r="AD389" s="148"/>
      <c r="AE389" s="148"/>
      <c r="AF389" s="148"/>
    </row>
    <row r="390" spans="2:33" s="124" customFormat="1" ht="13.5" customHeight="1">
      <c r="B390" s="123"/>
      <c r="C390" s="705" t="s">
        <v>33</v>
      </c>
      <c r="D390" s="706"/>
      <c r="E390" s="707"/>
      <c r="F390" s="731" t="s">
        <v>551</v>
      </c>
      <c r="G390" s="731" t="s">
        <v>219</v>
      </c>
      <c r="H390" s="117" t="s">
        <v>34</v>
      </c>
      <c r="I390" s="118"/>
      <c r="J390" s="118"/>
      <c r="K390" s="118"/>
      <c r="L390" s="118"/>
      <c r="M390" s="119"/>
      <c r="N390" s="144" t="s">
        <v>35</v>
      </c>
      <c r="O390" s="118"/>
      <c r="P390" s="118"/>
      <c r="Q390" s="118"/>
      <c r="R390" s="118"/>
      <c r="S390" s="119"/>
      <c r="T390" s="734" t="s">
        <v>77</v>
      </c>
      <c r="U390" s="734" t="s">
        <v>78</v>
      </c>
      <c r="V390" s="123"/>
      <c r="W390" s="88" t="s">
        <v>25</v>
      </c>
      <c r="X390" s="148"/>
      <c r="Y390" s="148"/>
      <c r="Z390" s="148"/>
      <c r="AA390" s="128" t="str">
        <f>IF(COUNT(H393:U426)&gt;0,"○","")</f>
        <v/>
      </c>
      <c r="AB390" s="120" t="s">
        <v>158</v>
      </c>
      <c r="AD390" s="130"/>
      <c r="AE390" s="130"/>
      <c r="AF390" s="148"/>
      <c r="AG390" s="130"/>
    </row>
    <row r="391" spans="2:33" s="124" customFormat="1" ht="13.5" customHeight="1">
      <c r="B391" s="123"/>
      <c r="C391" s="708"/>
      <c r="D391" s="709"/>
      <c r="E391" s="710"/>
      <c r="F391" s="732"/>
      <c r="G391" s="732"/>
      <c r="H391" s="4" t="s">
        <v>13</v>
      </c>
      <c r="I391" s="4" t="s">
        <v>14</v>
      </c>
      <c r="J391" s="4" t="s">
        <v>15</v>
      </c>
      <c r="K391" s="4" t="s">
        <v>16</v>
      </c>
      <c r="L391" s="4" t="s">
        <v>17</v>
      </c>
      <c r="M391" s="4" t="s">
        <v>18</v>
      </c>
      <c r="N391" s="4" t="s">
        <v>19</v>
      </c>
      <c r="O391" s="4" t="s">
        <v>20</v>
      </c>
      <c r="P391" s="4" t="s">
        <v>21</v>
      </c>
      <c r="Q391" s="4" t="s">
        <v>22</v>
      </c>
      <c r="R391" s="4" t="s">
        <v>23</v>
      </c>
      <c r="S391" s="4" t="s">
        <v>24</v>
      </c>
      <c r="T391" s="735"/>
      <c r="U391" s="735"/>
      <c r="V391" s="123"/>
      <c r="W391" s="88" t="s">
        <v>94</v>
      </c>
      <c r="X391" s="148"/>
      <c r="Y391" s="148"/>
      <c r="Z391" s="148"/>
      <c r="AA391" s="148"/>
      <c r="AB391" s="148"/>
      <c r="AC391" s="148"/>
      <c r="AD391" s="111"/>
      <c r="AE391" s="111"/>
      <c r="AF391" s="148"/>
      <c r="AG391" s="130"/>
    </row>
    <row r="392" spans="2:33" s="124" customFormat="1" ht="13.5" customHeight="1">
      <c r="B392" s="123"/>
      <c r="C392" s="711"/>
      <c r="D392" s="712"/>
      <c r="E392" s="713"/>
      <c r="F392" s="733"/>
      <c r="G392" s="733"/>
      <c r="H392" s="127" t="e">
        <f>"（"&amp;MID(#REF!,2,2)&amp;")"</f>
        <v>#REF!</v>
      </c>
      <c r="I392" s="481" t="e">
        <f>"（"&amp;MID(#REF!,2,2)&amp;")"</f>
        <v>#REF!</v>
      </c>
      <c r="J392" s="481" t="e">
        <f>"（"&amp;MID(#REF!,2,2)&amp;")"</f>
        <v>#REF!</v>
      </c>
      <c r="K392" s="481" t="e">
        <f>"（"&amp;MID(#REF!,2,2)&amp;")"</f>
        <v>#REF!</v>
      </c>
      <c r="L392" s="481" t="e">
        <f>"（"&amp;MID(#REF!,2,2)&amp;")"</f>
        <v>#REF!</v>
      </c>
      <c r="M392" s="481" t="e">
        <f>"（"&amp;MID(#REF!,2,2)&amp;")"</f>
        <v>#REF!</v>
      </c>
      <c r="N392" s="481" t="e">
        <f>"（"&amp;MID(#REF!,2,2)&amp;")"</f>
        <v>#REF!</v>
      </c>
      <c r="O392" s="481" t="e">
        <f>"（"&amp;MID(#REF!,2,2)&amp;")"</f>
        <v>#REF!</v>
      </c>
      <c r="P392" s="481" t="e">
        <f>"（"&amp;MID(#REF!,2,2)&amp;")"</f>
        <v>#REF!</v>
      </c>
      <c r="Q392" s="481" t="e">
        <f>"（"&amp;MID(#REF!,2,2)&amp;")"</f>
        <v>#REF!</v>
      </c>
      <c r="R392" s="481" t="e">
        <f>"（"&amp;MID(#REF!,2,2)&amp;")"</f>
        <v>#REF!</v>
      </c>
      <c r="S392" s="481" t="e">
        <f>"（"&amp;MID(#REF!,2,2)&amp;")"</f>
        <v>#REF!</v>
      </c>
      <c r="T392" s="736"/>
      <c r="U392" s="736"/>
      <c r="V392" s="123"/>
      <c r="W392" s="88"/>
      <c r="X392" s="111"/>
      <c r="Y392" s="111"/>
      <c r="Z392" s="111"/>
      <c r="AA392" s="111"/>
      <c r="AB392" s="111"/>
      <c r="AC392" s="111"/>
      <c r="AD392" s="111"/>
      <c r="AE392" s="111"/>
      <c r="AF392" s="148"/>
      <c r="AG392" s="130"/>
    </row>
    <row r="393" spans="2:33" s="130" customFormat="1" ht="13.5" customHeight="1">
      <c r="B393" s="129"/>
      <c r="C393" s="714"/>
      <c r="D393" s="715"/>
      <c r="E393" s="716"/>
      <c r="F393" s="729"/>
      <c r="G393" s="730"/>
      <c r="H393" s="146"/>
      <c r="I393" s="146"/>
      <c r="J393" s="147"/>
      <c r="K393" s="147"/>
      <c r="L393" s="147"/>
      <c r="M393" s="147"/>
      <c r="N393" s="147"/>
      <c r="O393" s="147"/>
      <c r="P393" s="147"/>
      <c r="Q393" s="147"/>
      <c r="R393" s="147"/>
      <c r="S393" s="147"/>
      <c r="T393" s="741"/>
      <c r="U393" s="737"/>
      <c r="V393" s="129"/>
      <c r="W393" s="148"/>
      <c r="X393" s="111"/>
      <c r="Y393" s="111"/>
      <c r="Z393" s="111"/>
      <c r="AA393" s="111"/>
      <c r="AB393" s="111"/>
      <c r="AC393" s="111"/>
      <c r="AD393" s="111"/>
      <c r="AE393" s="111"/>
      <c r="AF393" s="148"/>
    </row>
    <row r="394" spans="2:33" s="130" customFormat="1" ht="13.5" customHeight="1">
      <c r="B394" s="129"/>
      <c r="C394" s="717"/>
      <c r="D394" s="718"/>
      <c r="E394" s="719"/>
      <c r="F394" s="724"/>
      <c r="G394" s="726"/>
      <c r="H394" s="149"/>
      <c r="I394" s="149"/>
      <c r="J394" s="149"/>
      <c r="K394" s="149"/>
      <c r="L394" s="149"/>
      <c r="M394" s="149"/>
      <c r="N394" s="149"/>
      <c r="O394" s="149"/>
      <c r="P394" s="149"/>
      <c r="Q394" s="149"/>
      <c r="R394" s="149"/>
      <c r="S394" s="149"/>
      <c r="T394" s="742"/>
      <c r="U394" s="738"/>
      <c r="V394" s="129"/>
      <c r="W394" s="148"/>
      <c r="X394" s="111"/>
      <c r="Y394" s="111"/>
      <c r="Z394" s="111"/>
      <c r="AA394" s="111"/>
      <c r="AB394" s="111"/>
      <c r="AC394" s="111"/>
      <c r="AD394" s="111"/>
      <c r="AE394" s="111"/>
      <c r="AF394" s="148"/>
    </row>
    <row r="395" spans="2:33" s="130" customFormat="1" ht="13.5" customHeight="1">
      <c r="B395" s="129"/>
      <c r="C395" s="717"/>
      <c r="D395" s="718"/>
      <c r="E395" s="719"/>
      <c r="F395" s="723"/>
      <c r="G395" s="725"/>
      <c r="H395" s="150"/>
      <c r="I395" s="150"/>
      <c r="J395" s="151"/>
      <c r="K395" s="151"/>
      <c r="L395" s="151"/>
      <c r="M395" s="151"/>
      <c r="N395" s="151"/>
      <c r="O395" s="151"/>
      <c r="P395" s="151"/>
      <c r="Q395" s="151"/>
      <c r="R395" s="151"/>
      <c r="S395" s="151"/>
      <c r="T395" s="742"/>
      <c r="U395" s="739"/>
      <c r="V395" s="129"/>
      <c r="W395" s="148"/>
      <c r="X395" s="111"/>
      <c r="Y395" s="111"/>
      <c r="Z395" s="111"/>
      <c r="AA395" s="111"/>
      <c r="AB395" s="111"/>
      <c r="AC395" s="111"/>
      <c r="AD395" s="111"/>
      <c r="AE395" s="111"/>
      <c r="AF395" s="148"/>
    </row>
    <row r="396" spans="2:33" s="130" customFormat="1" ht="13.5" customHeight="1">
      <c r="B396" s="129"/>
      <c r="C396" s="717"/>
      <c r="D396" s="718"/>
      <c r="E396" s="719"/>
      <c r="F396" s="724"/>
      <c r="G396" s="726"/>
      <c r="H396" s="149"/>
      <c r="I396" s="149"/>
      <c r="J396" s="149"/>
      <c r="K396" s="149"/>
      <c r="L396" s="149"/>
      <c r="M396" s="149"/>
      <c r="N396" s="149"/>
      <c r="O396" s="149"/>
      <c r="P396" s="149"/>
      <c r="Q396" s="149"/>
      <c r="R396" s="149"/>
      <c r="S396" s="149"/>
      <c r="T396" s="742"/>
      <c r="U396" s="738"/>
      <c r="V396" s="129"/>
      <c r="W396" s="148"/>
      <c r="X396" s="111"/>
      <c r="Y396" s="111"/>
      <c r="Z396" s="111"/>
      <c r="AA396" s="111"/>
      <c r="AB396" s="111"/>
      <c r="AC396" s="111"/>
      <c r="AD396" s="111"/>
      <c r="AE396" s="111"/>
      <c r="AF396" s="148"/>
    </row>
    <row r="397" spans="2:33" s="130" customFormat="1" ht="13.5" customHeight="1">
      <c r="B397" s="129"/>
      <c r="C397" s="717"/>
      <c r="D397" s="718"/>
      <c r="E397" s="719"/>
      <c r="F397" s="723"/>
      <c r="G397" s="725"/>
      <c r="H397" s="150"/>
      <c r="I397" s="150"/>
      <c r="J397" s="151"/>
      <c r="K397" s="151"/>
      <c r="L397" s="151"/>
      <c r="M397" s="151"/>
      <c r="N397" s="151"/>
      <c r="O397" s="151"/>
      <c r="P397" s="151"/>
      <c r="Q397" s="151"/>
      <c r="R397" s="151"/>
      <c r="S397" s="151"/>
      <c r="T397" s="742"/>
      <c r="U397" s="739"/>
      <c r="V397" s="129"/>
      <c r="W397" s="148"/>
      <c r="X397" s="111"/>
      <c r="Y397" s="111"/>
      <c r="Z397" s="111"/>
      <c r="AA397" s="111"/>
      <c r="AB397" s="111"/>
      <c r="AC397" s="111"/>
      <c r="AD397" s="163"/>
      <c r="AE397" s="163"/>
      <c r="AF397" s="148"/>
    </row>
    <row r="398" spans="2:33" s="130" customFormat="1" ht="13.5" customHeight="1">
      <c r="B398" s="129"/>
      <c r="C398" s="720"/>
      <c r="D398" s="721"/>
      <c r="E398" s="722"/>
      <c r="F398" s="727"/>
      <c r="G398" s="728"/>
      <c r="H398" s="149"/>
      <c r="I398" s="149"/>
      <c r="J398" s="149"/>
      <c r="K398" s="149"/>
      <c r="L398" s="149"/>
      <c r="M398" s="149"/>
      <c r="N398" s="149"/>
      <c r="O398" s="149"/>
      <c r="P398" s="149"/>
      <c r="Q398" s="149"/>
      <c r="R398" s="149"/>
      <c r="S398" s="149"/>
      <c r="T398" s="742"/>
      <c r="U398" s="740"/>
      <c r="V398" s="129"/>
      <c r="W398" s="148"/>
      <c r="X398" s="111"/>
      <c r="Y398" s="111"/>
      <c r="Z398" s="111"/>
      <c r="AA398" s="111"/>
      <c r="AB398" s="111"/>
      <c r="AC398" s="111"/>
      <c r="AD398" s="163"/>
      <c r="AE398" s="163"/>
      <c r="AF398" s="111"/>
    </row>
    <row r="399" spans="2:33" s="130" customFormat="1" ht="13.5" customHeight="1">
      <c r="B399" s="129"/>
      <c r="C399" s="714"/>
      <c r="D399" s="715"/>
      <c r="E399" s="716"/>
      <c r="F399" s="729"/>
      <c r="G399" s="730"/>
      <c r="H399" s="146"/>
      <c r="I399" s="146"/>
      <c r="J399" s="147"/>
      <c r="K399" s="147"/>
      <c r="L399" s="147"/>
      <c r="M399" s="147"/>
      <c r="N399" s="147"/>
      <c r="O399" s="147"/>
      <c r="P399" s="147"/>
      <c r="Q399" s="147"/>
      <c r="R399" s="147"/>
      <c r="S399" s="147"/>
      <c r="T399" s="742"/>
      <c r="U399" s="737"/>
      <c r="V399" s="129"/>
      <c r="W399" s="148"/>
      <c r="X399" s="111"/>
      <c r="Y399" s="111"/>
      <c r="Z399" s="111"/>
      <c r="AA399" s="111"/>
      <c r="AB399" s="111"/>
      <c r="AC399" s="111"/>
      <c r="AD399" s="163"/>
      <c r="AE399" s="163"/>
      <c r="AF399" s="111"/>
    </row>
    <row r="400" spans="2:33" s="130" customFormat="1" ht="13.5" customHeight="1">
      <c r="B400" s="129"/>
      <c r="C400" s="717"/>
      <c r="D400" s="718"/>
      <c r="E400" s="719"/>
      <c r="F400" s="724"/>
      <c r="G400" s="726"/>
      <c r="H400" s="149"/>
      <c r="I400" s="149"/>
      <c r="J400" s="149"/>
      <c r="K400" s="149"/>
      <c r="L400" s="149"/>
      <c r="M400" s="149"/>
      <c r="N400" s="149"/>
      <c r="O400" s="149"/>
      <c r="P400" s="149"/>
      <c r="Q400" s="149"/>
      <c r="R400" s="149"/>
      <c r="S400" s="149"/>
      <c r="T400" s="742"/>
      <c r="U400" s="738"/>
      <c r="V400" s="129"/>
      <c r="W400" s="148"/>
      <c r="X400" s="163"/>
      <c r="Y400" s="163"/>
      <c r="Z400" s="163"/>
      <c r="AA400" s="163"/>
      <c r="AB400" s="163"/>
      <c r="AC400" s="163"/>
      <c r="AD400" s="163"/>
      <c r="AE400" s="163"/>
      <c r="AF400" s="111"/>
    </row>
    <row r="401" spans="2:32" s="130" customFormat="1" ht="13.5" customHeight="1">
      <c r="B401" s="129"/>
      <c r="C401" s="717"/>
      <c r="D401" s="718"/>
      <c r="E401" s="719"/>
      <c r="F401" s="723"/>
      <c r="G401" s="725"/>
      <c r="H401" s="150"/>
      <c r="I401" s="150"/>
      <c r="J401" s="151"/>
      <c r="K401" s="151"/>
      <c r="L401" s="151"/>
      <c r="M401" s="151"/>
      <c r="N401" s="151"/>
      <c r="O401" s="151"/>
      <c r="P401" s="151"/>
      <c r="Q401" s="151"/>
      <c r="R401" s="151"/>
      <c r="S401" s="151"/>
      <c r="T401" s="742"/>
      <c r="U401" s="739"/>
      <c r="V401" s="129"/>
      <c r="W401" s="148"/>
      <c r="X401" s="163"/>
      <c r="Y401" s="163"/>
      <c r="Z401" s="163"/>
      <c r="AA401" s="163"/>
      <c r="AB401" s="163"/>
      <c r="AC401" s="163"/>
      <c r="AD401" s="163"/>
      <c r="AE401" s="163"/>
      <c r="AF401" s="111"/>
    </row>
    <row r="402" spans="2:32" s="130" customFormat="1" ht="13.5" customHeight="1">
      <c r="B402" s="129"/>
      <c r="C402" s="717"/>
      <c r="D402" s="718"/>
      <c r="E402" s="719"/>
      <c r="F402" s="724"/>
      <c r="G402" s="726"/>
      <c r="H402" s="149"/>
      <c r="I402" s="149"/>
      <c r="J402" s="149"/>
      <c r="K402" s="149"/>
      <c r="L402" s="149"/>
      <c r="M402" s="149"/>
      <c r="N402" s="149"/>
      <c r="O402" s="149"/>
      <c r="P402" s="149"/>
      <c r="Q402" s="149"/>
      <c r="R402" s="149"/>
      <c r="S402" s="149"/>
      <c r="T402" s="742"/>
      <c r="U402" s="738"/>
      <c r="V402" s="129"/>
      <c r="W402" s="148"/>
      <c r="X402" s="163"/>
      <c r="Y402" s="163"/>
      <c r="Z402" s="163"/>
      <c r="AA402" s="163"/>
      <c r="AB402" s="163"/>
      <c r="AC402" s="163"/>
      <c r="AD402" s="163"/>
      <c r="AE402" s="163"/>
      <c r="AF402" s="111"/>
    </row>
    <row r="403" spans="2:32" s="130" customFormat="1" ht="13.5" customHeight="1">
      <c r="B403" s="129"/>
      <c r="C403" s="717"/>
      <c r="D403" s="718"/>
      <c r="E403" s="719"/>
      <c r="F403" s="723"/>
      <c r="G403" s="725"/>
      <c r="H403" s="150"/>
      <c r="I403" s="150"/>
      <c r="J403" s="151"/>
      <c r="K403" s="151"/>
      <c r="L403" s="151"/>
      <c r="M403" s="151"/>
      <c r="N403" s="151"/>
      <c r="O403" s="151"/>
      <c r="P403" s="151"/>
      <c r="Q403" s="151"/>
      <c r="R403" s="151"/>
      <c r="S403" s="151"/>
      <c r="T403" s="742"/>
      <c r="U403" s="739"/>
      <c r="V403" s="129"/>
      <c r="W403" s="148"/>
      <c r="X403" s="163"/>
      <c r="Y403" s="163"/>
      <c r="Z403" s="163"/>
      <c r="AA403" s="163"/>
      <c r="AB403" s="163"/>
      <c r="AC403" s="163"/>
      <c r="AD403" s="163"/>
      <c r="AE403" s="163"/>
      <c r="AF403" s="111"/>
    </row>
    <row r="404" spans="2:32" s="130" customFormat="1" ht="13.5" customHeight="1">
      <c r="B404" s="129"/>
      <c r="C404" s="720"/>
      <c r="D404" s="721"/>
      <c r="E404" s="722"/>
      <c r="F404" s="727"/>
      <c r="G404" s="728"/>
      <c r="H404" s="149"/>
      <c r="I404" s="149"/>
      <c r="J404" s="149"/>
      <c r="K404" s="149"/>
      <c r="L404" s="149"/>
      <c r="M404" s="149"/>
      <c r="N404" s="149"/>
      <c r="O404" s="149"/>
      <c r="P404" s="149"/>
      <c r="Q404" s="149"/>
      <c r="R404" s="149"/>
      <c r="S404" s="149"/>
      <c r="T404" s="742"/>
      <c r="U404" s="740"/>
      <c r="V404" s="129"/>
      <c r="W404" s="148"/>
      <c r="X404" s="163"/>
      <c r="Y404" s="163"/>
      <c r="Z404" s="163"/>
      <c r="AA404" s="163"/>
      <c r="AB404" s="163"/>
      <c r="AC404" s="163"/>
      <c r="AD404" s="163"/>
      <c r="AE404" s="163"/>
      <c r="AF404" s="111"/>
    </row>
    <row r="405" spans="2:32" s="130" customFormat="1" ht="13.5" customHeight="1">
      <c r="B405" s="129"/>
      <c r="C405" s="714"/>
      <c r="D405" s="715"/>
      <c r="E405" s="716"/>
      <c r="F405" s="729"/>
      <c r="G405" s="730"/>
      <c r="H405" s="146"/>
      <c r="I405" s="146"/>
      <c r="J405" s="147"/>
      <c r="K405" s="147"/>
      <c r="L405" s="147"/>
      <c r="M405" s="147"/>
      <c r="N405" s="147"/>
      <c r="O405" s="147"/>
      <c r="P405" s="147"/>
      <c r="Q405" s="147"/>
      <c r="R405" s="147"/>
      <c r="S405" s="147"/>
      <c r="T405" s="742"/>
      <c r="U405" s="737"/>
      <c r="V405" s="129"/>
      <c r="W405" s="148"/>
      <c r="X405" s="163"/>
      <c r="Y405" s="163"/>
      <c r="Z405" s="163"/>
      <c r="AA405" s="163"/>
      <c r="AB405" s="163"/>
      <c r="AC405" s="163"/>
      <c r="AD405" s="163"/>
      <c r="AE405" s="163"/>
      <c r="AF405" s="111"/>
    </row>
    <row r="406" spans="2:32" s="130" customFormat="1" ht="13.5" customHeight="1">
      <c r="B406" s="129"/>
      <c r="C406" s="717"/>
      <c r="D406" s="718"/>
      <c r="E406" s="719"/>
      <c r="F406" s="724"/>
      <c r="G406" s="726"/>
      <c r="H406" s="149"/>
      <c r="I406" s="149"/>
      <c r="J406" s="149"/>
      <c r="K406" s="149"/>
      <c r="L406" s="149"/>
      <c r="M406" s="149"/>
      <c r="N406" s="149"/>
      <c r="O406" s="149"/>
      <c r="P406" s="149"/>
      <c r="Q406" s="149"/>
      <c r="R406" s="149"/>
      <c r="S406" s="149"/>
      <c r="T406" s="742"/>
      <c r="U406" s="738"/>
      <c r="V406" s="129"/>
      <c r="W406" s="148"/>
      <c r="X406" s="163"/>
      <c r="Y406" s="163"/>
      <c r="Z406" s="163"/>
      <c r="AA406" s="163"/>
      <c r="AB406" s="163"/>
      <c r="AC406" s="163"/>
      <c r="AD406" s="111"/>
      <c r="AE406" s="111"/>
      <c r="AF406" s="163"/>
    </row>
    <row r="407" spans="2:32" s="130" customFormat="1" ht="13.5" customHeight="1">
      <c r="B407" s="129"/>
      <c r="C407" s="717"/>
      <c r="D407" s="718"/>
      <c r="E407" s="719"/>
      <c r="F407" s="723"/>
      <c r="G407" s="725"/>
      <c r="H407" s="150"/>
      <c r="I407" s="150"/>
      <c r="J407" s="151"/>
      <c r="K407" s="151"/>
      <c r="L407" s="151"/>
      <c r="M407" s="151"/>
      <c r="N407" s="151"/>
      <c r="O407" s="151"/>
      <c r="P407" s="151"/>
      <c r="Q407" s="151"/>
      <c r="R407" s="151"/>
      <c r="S407" s="151"/>
      <c r="T407" s="742"/>
      <c r="U407" s="739"/>
      <c r="V407" s="129"/>
      <c r="W407" s="148"/>
      <c r="X407" s="163"/>
      <c r="Y407" s="163"/>
      <c r="Z407" s="163"/>
      <c r="AA407" s="163"/>
      <c r="AB407" s="163"/>
      <c r="AC407" s="163"/>
      <c r="AD407" s="111"/>
      <c r="AE407" s="111"/>
      <c r="AF407" s="163"/>
    </row>
    <row r="408" spans="2:32" s="130" customFormat="1" ht="13.5" customHeight="1">
      <c r="B408" s="129"/>
      <c r="C408" s="717"/>
      <c r="D408" s="718"/>
      <c r="E408" s="719"/>
      <c r="F408" s="724"/>
      <c r="G408" s="726"/>
      <c r="H408" s="149"/>
      <c r="I408" s="149"/>
      <c r="J408" s="149"/>
      <c r="K408" s="149"/>
      <c r="L408" s="149"/>
      <c r="M408" s="149"/>
      <c r="N408" s="149"/>
      <c r="O408" s="149"/>
      <c r="P408" s="149"/>
      <c r="Q408" s="149"/>
      <c r="R408" s="149"/>
      <c r="S408" s="149"/>
      <c r="T408" s="742"/>
      <c r="U408" s="738"/>
      <c r="V408" s="129"/>
      <c r="W408" s="148"/>
      <c r="X408" s="163"/>
      <c r="Y408" s="163"/>
      <c r="Z408" s="163"/>
      <c r="AA408" s="163"/>
      <c r="AB408" s="163"/>
      <c r="AC408" s="163"/>
      <c r="AD408" s="111"/>
      <c r="AE408" s="111"/>
      <c r="AF408" s="163"/>
    </row>
    <row r="409" spans="2:32" s="130" customFormat="1" ht="13.5" customHeight="1">
      <c r="B409" s="129"/>
      <c r="C409" s="717"/>
      <c r="D409" s="718"/>
      <c r="E409" s="719"/>
      <c r="F409" s="723"/>
      <c r="G409" s="725"/>
      <c r="H409" s="150"/>
      <c r="I409" s="150"/>
      <c r="J409" s="151"/>
      <c r="K409" s="151"/>
      <c r="L409" s="151"/>
      <c r="M409" s="151"/>
      <c r="N409" s="151"/>
      <c r="O409" s="151"/>
      <c r="P409" s="151"/>
      <c r="Q409" s="151"/>
      <c r="R409" s="151"/>
      <c r="S409" s="151"/>
      <c r="T409" s="742"/>
      <c r="U409" s="739"/>
      <c r="V409" s="129"/>
      <c r="W409" s="148"/>
      <c r="X409" s="163"/>
      <c r="Y409" s="163"/>
      <c r="Z409" s="163"/>
      <c r="AA409" s="163"/>
      <c r="AB409" s="163"/>
      <c r="AC409" s="163"/>
      <c r="AD409" s="111"/>
      <c r="AE409" s="111"/>
      <c r="AF409" s="163"/>
    </row>
    <row r="410" spans="2:32" s="130" customFormat="1" ht="13.5" customHeight="1">
      <c r="B410" s="129"/>
      <c r="C410" s="720"/>
      <c r="D410" s="721"/>
      <c r="E410" s="722"/>
      <c r="F410" s="727"/>
      <c r="G410" s="728"/>
      <c r="H410" s="149"/>
      <c r="I410" s="149"/>
      <c r="J410" s="149"/>
      <c r="K410" s="149"/>
      <c r="L410" s="149"/>
      <c r="M410" s="149"/>
      <c r="N410" s="149"/>
      <c r="O410" s="149"/>
      <c r="P410" s="149"/>
      <c r="Q410" s="149"/>
      <c r="R410" s="149"/>
      <c r="S410" s="149"/>
      <c r="T410" s="742"/>
      <c r="U410" s="740"/>
      <c r="V410" s="129"/>
      <c r="W410" s="148"/>
      <c r="X410" s="111"/>
      <c r="Y410" s="111"/>
      <c r="Z410" s="111"/>
      <c r="AA410" s="111"/>
      <c r="AB410" s="111"/>
      <c r="AC410" s="111"/>
      <c r="AD410" s="111"/>
      <c r="AE410" s="111"/>
      <c r="AF410" s="163"/>
    </row>
    <row r="411" spans="2:32" s="130" customFormat="1" ht="13.5" customHeight="1">
      <c r="B411" s="129"/>
      <c r="C411" s="714"/>
      <c r="D411" s="715"/>
      <c r="E411" s="716"/>
      <c r="F411" s="729"/>
      <c r="G411" s="730"/>
      <c r="H411" s="146"/>
      <c r="I411" s="146"/>
      <c r="J411" s="147"/>
      <c r="K411" s="147"/>
      <c r="L411" s="147"/>
      <c r="M411" s="147"/>
      <c r="N411" s="147"/>
      <c r="O411" s="147"/>
      <c r="P411" s="147"/>
      <c r="Q411" s="147"/>
      <c r="R411" s="147"/>
      <c r="S411" s="147"/>
      <c r="T411" s="742"/>
      <c r="U411" s="737"/>
      <c r="V411" s="129"/>
      <c r="W411" s="148"/>
      <c r="X411" s="111"/>
      <c r="Y411" s="111"/>
      <c r="Z411" s="111"/>
      <c r="AA411" s="111"/>
      <c r="AB411" s="111"/>
      <c r="AC411" s="111"/>
      <c r="AD411" s="124"/>
      <c r="AE411" s="124"/>
      <c r="AF411" s="163"/>
    </row>
    <row r="412" spans="2:32" s="130" customFormat="1" ht="13.5" customHeight="1">
      <c r="B412" s="129"/>
      <c r="C412" s="717"/>
      <c r="D412" s="718"/>
      <c r="E412" s="719"/>
      <c r="F412" s="724"/>
      <c r="G412" s="726"/>
      <c r="H412" s="149"/>
      <c r="I412" s="149"/>
      <c r="J412" s="149"/>
      <c r="K412" s="149"/>
      <c r="L412" s="149"/>
      <c r="M412" s="149"/>
      <c r="N412" s="149"/>
      <c r="O412" s="149"/>
      <c r="P412" s="149"/>
      <c r="Q412" s="149"/>
      <c r="R412" s="149"/>
      <c r="S412" s="149"/>
      <c r="T412" s="742"/>
      <c r="U412" s="738"/>
      <c r="V412" s="129"/>
      <c r="W412" s="148"/>
      <c r="X412" s="111"/>
      <c r="Y412" s="111"/>
      <c r="Z412" s="111"/>
      <c r="AA412" s="111"/>
      <c r="AB412" s="111"/>
      <c r="AC412" s="111"/>
      <c r="AD412" s="124"/>
      <c r="AE412" s="124"/>
      <c r="AF412" s="163"/>
    </row>
    <row r="413" spans="2:32" s="130" customFormat="1" ht="13.5" customHeight="1">
      <c r="B413" s="129"/>
      <c r="C413" s="717"/>
      <c r="D413" s="718"/>
      <c r="E413" s="719"/>
      <c r="F413" s="723"/>
      <c r="G413" s="725"/>
      <c r="H413" s="150"/>
      <c r="I413" s="150"/>
      <c r="J413" s="151"/>
      <c r="K413" s="151"/>
      <c r="L413" s="151"/>
      <c r="M413" s="151"/>
      <c r="N413" s="151"/>
      <c r="O413" s="151"/>
      <c r="P413" s="151"/>
      <c r="Q413" s="151"/>
      <c r="R413" s="151"/>
      <c r="S413" s="151"/>
      <c r="T413" s="742"/>
      <c r="U413" s="739"/>
      <c r="V413" s="129"/>
      <c r="W413" s="148"/>
      <c r="X413" s="111"/>
      <c r="Y413" s="111"/>
      <c r="Z413" s="111"/>
      <c r="AA413" s="111"/>
      <c r="AB413" s="111"/>
      <c r="AC413" s="111"/>
      <c r="AD413" s="124"/>
      <c r="AE413" s="124"/>
      <c r="AF413" s="163"/>
    </row>
    <row r="414" spans="2:32" s="130" customFormat="1" ht="13.5" customHeight="1">
      <c r="B414" s="129"/>
      <c r="C414" s="717"/>
      <c r="D414" s="718"/>
      <c r="E414" s="719"/>
      <c r="F414" s="724"/>
      <c r="G414" s="726"/>
      <c r="H414" s="149"/>
      <c r="I414" s="149"/>
      <c r="J414" s="149"/>
      <c r="K414" s="149"/>
      <c r="L414" s="149"/>
      <c r="M414" s="149"/>
      <c r="N414" s="149"/>
      <c r="O414" s="149"/>
      <c r="P414" s="149"/>
      <c r="Q414" s="149"/>
      <c r="R414" s="149"/>
      <c r="S414" s="149"/>
      <c r="T414" s="742"/>
      <c r="U414" s="738"/>
      <c r="V414" s="129"/>
      <c r="W414" s="148"/>
      <c r="X414" s="111"/>
      <c r="Y414" s="111"/>
      <c r="Z414" s="111"/>
      <c r="AA414" s="124"/>
      <c r="AB414" s="124"/>
      <c r="AC414" s="124"/>
      <c r="AF414" s="163"/>
    </row>
    <row r="415" spans="2:32" s="130" customFormat="1" ht="13.5" customHeight="1">
      <c r="B415" s="129"/>
      <c r="C415" s="717"/>
      <c r="D415" s="718"/>
      <c r="E415" s="719"/>
      <c r="F415" s="723"/>
      <c r="G415" s="725"/>
      <c r="H415" s="150"/>
      <c r="I415" s="150"/>
      <c r="J415" s="151"/>
      <c r="K415" s="151"/>
      <c r="L415" s="151"/>
      <c r="M415" s="151"/>
      <c r="N415" s="151"/>
      <c r="O415" s="151"/>
      <c r="P415" s="151"/>
      <c r="Q415" s="151"/>
      <c r="R415" s="151"/>
      <c r="S415" s="151"/>
      <c r="T415" s="742"/>
      <c r="U415" s="739"/>
      <c r="V415" s="129"/>
      <c r="W415" s="148"/>
      <c r="X415" s="111"/>
      <c r="Y415" s="111"/>
      <c r="Z415" s="111"/>
      <c r="AA415" s="124"/>
      <c r="AB415" s="124"/>
      <c r="AC415" s="124"/>
      <c r="AF415" s="163"/>
    </row>
    <row r="416" spans="2:32" s="130" customFormat="1" ht="13.5" customHeight="1">
      <c r="B416" s="129"/>
      <c r="C416" s="720"/>
      <c r="D416" s="721"/>
      <c r="E416" s="722"/>
      <c r="F416" s="727"/>
      <c r="G416" s="728"/>
      <c r="H416" s="149"/>
      <c r="I416" s="149"/>
      <c r="J416" s="149"/>
      <c r="K416" s="149"/>
      <c r="L416" s="149"/>
      <c r="M416" s="149"/>
      <c r="N416" s="149"/>
      <c r="O416" s="149"/>
      <c r="P416" s="149"/>
      <c r="Q416" s="149"/>
      <c r="R416" s="149"/>
      <c r="S416" s="149"/>
      <c r="T416" s="742"/>
      <c r="U416" s="740"/>
      <c r="V416" s="129"/>
      <c r="W416" s="148"/>
      <c r="X416" s="111"/>
      <c r="Y416" s="111"/>
      <c r="Z416" s="111"/>
      <c r="AA416" s="111"/>
      <c r="AB416" s="111"/>
      <c r="AC416" s="111"/>
      <c r="AD416" s="111"/>
      <c r="AE416" s="111"/>
      <c r="AF416" s="111"/>
    </row>
    <row r="417" spans="2:33" s="130" customFormat="1" ht="13.5" customHeight="1">
      <c r="B417" s="129"/>
      <c r="C417" s="714"/>
      <c r="D417" s="715"/>
      <c r="E417" s="716"/>
      <c r="F417" s="729"/>
      <c r="G417" s="730"/>
      <c r="H417" s="146"/>
      <c r="I417" s="146"/>
      <c r="J417" s="147"/>
      <c r="K417" s="147"/>
      <c r="L417" s="147"/>
      <c r="M417" s="147"/>
      <c r="N417" s="147"/>
      <c r="O417" s="147"/>
      <c r="P417" s="147"/>
      <c r="Q417" s="147"/>
      <c r="R417" s="147"/>
      <c r="S417" s="147"/>
      <c r="T417" s="742"/>
      <c r="U417" s="737"/>
      <c r="V417" s="129"/>
      <c r="W417" s="148"/>
      <c r="X417" s="148"/>
      <c r="Y417" s="148"/>
      <c r="Z417" s="148"/>
      <c r="AF417" s="111"/>
    </row>
    <row r="418" spans="2:33" s="130" customFormat="1" ht="13.5" customHeight="1">
      <c r="B418" s="129"/>
      <c r="C418" s="717"/>
      <c r="D418" s="718"/>
      <c r="E418" s="719"/>
      <c r="F418" s="724"/>
      <c r="G418" s="726"/>
      <c r="H418" s="149"/>
      <c r="I418" s="149"/>
      <c r="J418" s="149"/>
      <c r="K418" s="149"/>
      <c r="L418" s="149"/>
      <c r="M418" s="149"/>
      <c r="N418" s="149"/>
      <c r="O418" s="149"/>
      <c r="P418" s="149"/>
      <c r="Q418" s="149"/>
      <c r="R418" s="149"/>
      <c r="S418" s="149"/>
      <c r="T418" s="742"/>
      <c r="U418" s="738"/>
      <c r="V418" s="129"/>
      <c r="W418" s="148"/>
      <c r="X418" s="148"/>
      <c r="Y418" s="148"/>
      <c r="Z418" s="148"/>
      <c r="AF418" s="111"/>
    </row>
    <row r="419" spans="2:33" s="130" customFormat="1" ht="13.5" customHeight="1">
      <c r="B419" s="129"/>
      <c r="C419" s="717"/>
      <c r="D419" s="718"/>
      <c r="E419" s="719"/>
      <c r="F419" s="723"/>
      <c r="G419" s="725"/>
      <c r="H419" s="150"/>
      <c r="I419" s="150"/>
      <c r="J419" s="151"/>
      <c r="K419" s="151"/>
      <c r="L419" s="151"/>
      <c r="M419" s="151"/>
      <c r="N419" s="151"/>
      <c r="O419" s="151"/>
      <c r="P419" s="151"/>
      <c r="Q419" s="151"/>
      <c r="R419" s="151"/>
      <c r="S419" s="151"/>
      <c r="T419" s="742"/>
      <c r="U419" s="739"/>
      <c r="V419" s="129"/>
      <c r="W419" s="148"/>
      <c r="X419" s="148"/>
      <c r="Y419" s="148"/>
      <c r="Z419" s="148"/>
      <c r="AF419" s="111"/>
    </row>
    <row r="420" spans="2:33" s="130" customFormat="1" ht="13.5" customHeight="1">
      <c r="B420" s="129"/>
      <c r="C420" s="717"/>
      <c r="D420" s="718"/>
      <c r="E420" s="719"/>
      <c r="F420" s="724"/>
      <c r="G420" s="726"/>
      <c r="H420" s="149"/>
      <c r="I420" s="149"/>
      <c r="J420" s="149"/>
      <c r="K420" s="149"/>
      <c r="L420" s="149"/>
      <c r="M420" s="149"/>
      <c r="N420" s="149"/>
      <c r="O420" s="149"/>
      <c r="P420" s="149"/>
      <c r="Q420" s="149"/>
      <c r="R420" s="149"/>
      <c r="S420" s="149"/>
      <c r="T420" s="742"/>
      <c r="U420" s="738"/>
      <c r="V420" s="129"/>
      <c r="W420" s="148"/>
      <c r="X420" s="148"/>
      <c r="Y420" s="148"/>
      <c r="Z420" s="148"/>
      <c r="AF420" s="124"/>
      <c r="AG420" s="111"/>
    </row>
    <row r="421" spans="2:33" s="130" customFormat="1" ht="13.5" customHeight="1">
      <c r="B421" s="129"/>
      <c r="C421" s="717"/>
      <c r="D421" s="718"/>
      <c r="E421" s="719"/>
      <c r="F421" s="723"/>
      <c r="G421" s="725"/>
      <c r="H421" s="150"/>
      <c r="I421" s="150"/>
      <c r="J421" s="151"/>
      <c r="K421" s="151"/>
      <c r="L421" s="151"/>
      <c r="M421" s="151"/>
      <c r="N421" s="151"/>
      <c r="O421" s="151"/>
      <c r="P421" s="151"/>
      <c r="Q421" s="151"/>
      <c r="R421" s="151"/>
      <c r="S421" s="151"/>
      <c r="T421" s="742"/>
      <c r="U421" s="739"/>
      <c r="V421" s="129"/>
      <c r="W421" s="148"/>
      <c r="X421" s="148"/>
      <c r="Y421" s="148"/>
      <c r="Z421" s="148"/>
      <c r="AF421" s="124"/>
      <c r="AG421" s="111"/>
    </row>
    <row r="422" spans="2:33" s="130" customFormat="1" ht="13.5" customHeight="1">
      <c r="B422" s="129"/>
      <c r="C422" s="720"/>
      <c r="D422" s="721"/>
      <c r="E422" s="722"/>
      <c r="F422" s="727"/>
      <c r="G422" s="728"/>
      <c r="H422" s="152"/>
      <c r="I422" s="152"/>
      <c r="J422" s="152"/>
      <c r="K422" s="152"/>
      <c r="L422" s="152"/>
      <c r="M422" s="152"/>
      <c r="N422" s="152"/>
      <c r="O422" s="152"/>
      <c r="P422" s="152"/>
      <c r="Q422" s="152"/>
      <c r="R422" s="152"/>
      <c r="S422" s="152"/>
      <c r="T422" s="742"/>
      <c r="U422" s="740"/>
      <c r="V422" s="129"/>
      <c r="W422" s="148"/>
      <c r="X422" s="148"/>
      <c r="Y422" s="148"/>
      <c r="Z422" s="148"/>
      <c r="AF422" s="124"/>
      <c r="AG422" s="111"/>
    </row>
    <row r="423" spans="2:33" ht="13.5" customHeight="1">
      <c r="B423" s="108"/>
      <c r="C423" s="743" t="s">
        <v>86</v>
      </c>
      <c r="D423" s="746" t="s">
        <v>220</v>
      </c>
      <c r="E423" s="747"/>
      <c r="F423" s="747"/>
      <c r="G423" s="748"/>
      <c r="H423" s="153"/>
      <c r="I423" s="153"/>
      <c r="J423" s="153"/>
      <c r="K423" s="153"/>
      <c r="L423" s="153"/>
      <c r="M423" s="153"/>
      <c r="N423" s="153"/>
      <c r="O423" s="153"/>
      <c r="P423" s="153"/>
      <c r="Q423" s="153"/>
      <c r="R423" s="153"/>
      <c r="S423" s="153"/>
      <c r="T423" s="749"/>
      <c r="U423" s="749"/>
      <c r="V423" s="108"/>
      <c r="X423" s="148"/>
      <c r="Y423" s="148"/>
      <c r="Z423" s="148"/>
      <c r="AA423" s="130"/>
      <c r="AB423" s="130"/>
      <c r="AC423" s="130"/>
      <c r="AD423" s="148"/>
      <c r="AE423" s="148"/>
      <c r="AF423" s="130"/>
    </row>
    <row r="424" spans="2:33" ht="13.5" customHeight="1">
      <c r="B424" s="108"/>
      <c r="C424" s="744"/>
      <c r="D424" s="746" t="s">
        <v>221</v>
      </c>
      <c r="E424" s="747"/>
      <c r="F424" s="747"/>
      <c r="G424" s="748"/>
      <c r="H424" s="154"/>
      <c r="I424" s="154"/>
      <c r="J424" s="154"/>
      <c r="K424" s="154"/>
      <c r="L424" s="154"/>
      <c r="M424" s="154"/>
      <c r="N424" s="154"/>
      <c r="O424" s="154"/>
      <c r="P424" s="154"/>
      <c r="Q424" s="154"/>
      <c r="R424" s="154"/>
      <c r="S424" s="154"/>
      <c r="T424" s="750"/>
      <c r="U424" s="750"/>
      <c r="V424" s="108"/>
      <c r="X424" s="148"/>
      <c r="Y424" s="148"/>
      <c r="Z424" s="148"/>
      <c r="AA424" s="130"/>
      <c r="AB424" s="130"/>
      <c r="AC424" s="130"/>
      <c r="AD424" s="148"/>
      <c r="AE424" s="148"/>
      <c r="AF424" s="130"/>
      <c r="AG424" s="134"/>
    </row>
    <row r="425" spans="2:33" ht="13.5" customHeight="1">
      <c r="B425" s="108"/>
      <c r="C425" s="744"/>
      <c r="D425" s="746" t="s">
        <v>222</v>
      </c>
      <c r="E425" s="747"/>
      <c r="F425" s="748"/>
      <c r="G425" s="155" t="s">
        <v>79</v>
      </c>
      <c r="H425" s="156" t="str">
        <f>IF(COUNT(H423)=0,"",ROUND(SUM(H423:H424),#REF!))</f>
        <v/>
      </c>
      <c r="I425" s="156" t="str">
        <f>IF(COUNT(I423)=0,"",ROUND(SUM(I423:I424),#REF!))</f>
        <v/>
      </c>
      <c r="J425" s="156" t="str">
        <f>IF(COUNT(J423)=0,"",ROUND(SUM(J423:J424),#REF!))</f>
        <v/>
      </c>
      <c r="K425" s="156" t="str">
        <f>IF(COUNT(K423)=0,"",ROUND(SUM(K423:K424),#REF!))</f>
        <v/>
      </c>
      <c r="L425" s="156" t="str">
        <f>IF(COUNT(L423)=0,"",ROUND(SUM(L423:L424),#REF!))</f>
        <v/>
      </c>
      <c r="M425" s="156" t="str">
        <f>IF(COUNT(M423)=0,"",ROUND(SUM(M423:M424),#REF!))</f>
        <v/>
      </c>
      <c r="N425" s="156" t="str">
        <f>IF(COUNT(N423)=0,"",ROUND(SUM(N423:N424),#REF!))</f>
        <v/>
      </c>
      <c r="O425" s="156" t="str">
        <f>IF(COUNT(O423)=0,"",ROUND(SUM(O423:O424),#REF!))</f>
        <v/>
      </c>
      <c r="P425" s="156" t="str">
        <f>IF(COUNT(P423)=0,"",ROUND(SUM(P423:P424),#REF!))</f>
        <v/>
      </c>
      <c r="Q425" s="156" t="str">
        <f>IF(COUNT(Q423)=0,"",ROUND(SUM(Q423:Q424),#REF!))</f>
        <v/>
      </c>
      <c r="R425" s="156" t="str">
        <f>IF(COUNT(R423)=0,"",ROUND(SUM(R423:R424),#REF!))</f>
        <v/>
      </c>
      <c r="S425" s="156" t="str">
        <f>IF(COUNT(S423)=0,"",ROUND(SUM(S423:S424),#REF!))</f>
        <v/>
      </c>
      <c r="T425" s="751"/>
      <c r="U425" s="750"/>
      <c r="V425" s="108"/>
      <c r="W425" s="120"/>
      <c r="X425" s="148"/>
      <c r="Y425" s="148"/>
      <c r="Z425" s="148"/>
      <c r="AA425" s="130"/>
      <c r="AB425" s="130"/>
      <c r="AC425" s="130"/>
      <c r="AD425" s="148"/>
      <c r="AE425" s="148"/>
      <c r="AF425" s="130"/>
      <c r="AG425" s="134"/>
    </row>
    <row r="426" spans="2:33" ht="13.5" customHeight="1">
      <c r="B426" s="108"/>
      <c r="C426" s="745"/>
      <c r="D426" s="752" t="s">
        <v>249</v>
      </c>
      <c r="E426" s="753"/>
      <c r="F426" s="754"/>
      <c r="G426" s="233" t="s">
        <v>79</v>
      </c>
      <c r="H426" s="154"/>
      <c r="I426" s="154"/>
      <c r="J426" s="154"/>
      <c r="K426" s="154"/>
      <c r="L426" s="154"/>
      <c r="M426" s="154"/>
      <c r="N426" s="154"/>
      <c r="O426" s="154"/>
      <c r="P426" s="154"/>
      <c r="Q426" s="154"/>
      <c r="R426" s="154"/>
      <c r="S426" s="154"/>
      <c r="T426" s="203" t="str">
        <f>IF(COUNT(H426:S426)=0,"",SUMPRODUCT(ROUND(H426:S426,#REF!)))</f>
        <v/>
      </c>
      <c r="U426" s="751"/>
      <c r="V426" s="108"/>
      <c r="X426" s="148"/>
      <c r="Y426" s="148"/>
      <c r="Z426" s="148"/>
      <c r="AA426" s="148"/>
      <c r="AB426" s="148"/>
      <c r="AC426" s="148"/>
      <c r="AD426" s="148"/>
      <c r="AE426" s="148"/>
      <c r="AF426" s="130"/>
      <c r="AG426" s="134"/>
    </row>
    <row r="427" spans="2:33" s="134" customFormat="1" ht="13.5" customHeight="1">
      <c r="B427" s="131"/>
      <c r="C427" s="132" t="s">
        <v>70</v>
      </c>
      <c r="D427" s="132"/>
      <c r="E427" s="132"/>
      <c r="F427" s="132"/>
      <c r="G427" s="132"/>
      <c r="H427" s="132"/>
      <c r="I427" s="132"/>
      <c r="J427" s="132"/>
      <c r="K427" s="132"/>
      <c r="L427" s="132"/>
      <c r="M427" s="132"/>
      <c r="N427" s="132"/>
      <c r="O427" s="132"/>
      <c r="P427" s="132"/>
      <c r="Q427" s="132"/>
      <c r="R427" s="132"/>
      <c r="S427" s="132"/>
      <c r="T427" s="132"/>
      <c r="U427" s="133"/>
      <c r="V427" s="131"/>
      <c r="W427" s="111"/>
      <c r="X427" s="148"/>
      <c r="Y427" s="148"/>
      <c r="Z427" s="148"/>
      <c r="AA427" s="148"/>
      <c r="AB427" s="148"/>
      <c r="AC427" s="148"/>
      <c r="AD427" s="148"/>
      <c r="AE427" s="148"/>
      <c r="AF427" s="130"/>
    </row>
    <row r="428" spans="2:33" s="134" customFormat="1" ht="13.5" customHeight="1">
      <c r="B428" s="131"/>
      <c r="C428" s="135"/>
      <c r="D428" s="135"/>
      <c r="E428" s="135"/>
      <c r="F428" s="135"/>
      <c r="G428" s="135"/>
      <c r="H428" s="135"/>
      <c r="I428" s="135"/>
      <c r="J428" s="135"/>
      <c r="K428" s="135"/>
      <c r="L428" s="135"/>
      <c r="M428" s="135"/>
      <c r="N428" s="135"/>
      <c r="O428" s="135"/>
      <c r="P428" s="135"/>
      <c r="Q428" s="135"/>
      <c r="R428" s="135"/>
      <c r="S428" s="135"/>
      <c r="T428" s="135"/>
      <c r="U428" s="136"/>
      <c r="V428" s="131"/>
      <c r="W428" s="163"/>
      <c r="X428" s="148"/>
      <c r="Y428" s="148"/>
      <c r="Z428" s="148"/>
      <c r="AA428" s="148"/>
      <c r="AB428" s="148"/>
      <c r="AC428" s="148"/>
      <c r="AD428" s="148"/>
      <c r="AE428" s="148"/>
      <c r="AF428" s="130"/>
    </row>
    <row r="429" spans="2:33" s="134" customFormat="1" ht="13.5" customHeight="1">
      <c r="B429" s="131"/>
      <c r="C429" s="135"/>
      <c r="D429" s="135"/>
      <c r="E429" s="135"/>
      <c r="F429" s="135"/>
      <c r="G429" s="135"/>
      <c r="H429" s="135"/>
      <c r="I429" s="135"/>
      <c r="J429" s="135"/>
      <c r="K429" s="135"/>
      <c r="L429" s="135"/>
      <c r="M429" s="135"/>
      <c r="N429" s="135"/>
      <c r="O429" s="135"/>
      <c r="P429" s="135"/>
      <c r="Q429" s="135"/>
      <c r="R429" s="135"/>
      <c r="S429" s="135"/>
      <c r="T429" s="135"/>
      <c r="U429" s="136"/>
      <c r="V429" s="131"/>
      <c r="W429" s="163"/>
      <c r="X429" s="148"/>
      <c r="Y429" s="148"/>
      <c r="Z429" s="148"/>
      <c r="AA429" s="148"/>
      <c r="AB429" s="148"/>
      <c r="AC429" s="148"/>
      <c r="AD429" s="148"/>
      <c r="AE429" s="148"/>
      <c r="AF429" s="130"/>
    </row>
    <row r="430" spans="2:33" s="134" customFormat="1" ht="13.5" customHeight="1">
      <c r="B430" s="131"/>
      <c r="C430" s="135"/>
      <c r="D430" s="135"/>
      <c r="E430" s="135"/>
      <c r="F430" s="135"/>
      <c r="G430" s="135"/>
      <c r="H430" s="135"/>
      <c r="I430" s="135"/>
      <c r="J430" s="135"/>
      <c r="K430" s="135"/>
      <c r="L430" s="135"/>
      <c r="M430" s="135"/>
      <c r="N430" s="135"/>
      <c r="O430" s="135"/>
      <c r="P430" s="135"/>
      <c r="Q430" s="135"/>
      <c r="R430" s="135"/>
      <c r="S430" s="135"/>
      <c r="T430" s="135"/>
      <c r="U430" s="136"/>
      <c r="V430" s="131"/>
      <c r="W430" s="163"/>
      <c r="X430" s="148"/>
      <c r="Y430" s="148"/>
      <c r="Z430" s="148"/>
      <c r="AA430" s="148"/>
      <c r="AB430" s="148"/>
      <c r="AC430" s="148"/>
      <c r="AD430" s="148"/>
      <c r="AE430" s="148"/>
      <c r="AF430" s="130"/>
    </row>
    <row r="431" spans="2:33" s="134" customFormat="1" ht="13.5" customHeight="1">
      <c r="B431" s="131"/>
      <c r="C431" s="135"/>
      <c r="D431" s="135"/>
      <c r="E431" s="135"/>
      <c r="F431" s="135"/>
      <c r="G431" s="135"/>
      <c r="H431" s="135"/>
      <c r="I431" s="135"/>
      <c r="J431" s="135"/>
      <c r="K431" s="135"/>
      <c r="L431" s="135"/>
      <c r="M431" s="135"/>
      <c r="N431" s="135"/>
      <c r="O431" s="135"/>
      <c r="P431" s="135"/>
      <c r="Q431" s="135"/>
      <c r="R431" s="135"/>
      <c r="S431" s="135"/>
      <c r="T431" s="135"/>
      <c r="U431" s="136"/>
      <c r="V431" s="131"/>
      <c r="W431" s="163"/>
      <c r="X431" s="148"/>
      <c r="Y431" s="148"/>
      <c r="Z431" s="148"/>
      <c r="AA431" s="148"/>
      <c r="AB431" s="148"/>
      <c r="AC431" s="148"/>
      <c r="AD431" s="148"/>
      <c r="AE431" s="148"/>
      <c r="AF431" s="130"/>
      <c r="AG431" s="131"/>
    </row>
    <row r="432" spans="2:33" s="134" customFormat="1" ht="13.5" customHeight="1">
      <c r="B432" s="131"/>
      <c r="C432" s="135"/>
      <c r="D432" s="135"/>
      <c r="E432" s="135"/>
      <c r="F432" s="135"/>
      <c r="G432" s="135"/>
      <c r="H432" s="135"/>
      <c r="I432" s="135"/>
      <c r="J432" s="135"/>
      <c r="K432" s="135"/>
      <c r="L432" s="135"/>
      <c r="M432" s="135"/>
      <c r="N432" s="135"/>
      <c r="O432" s="135"/>
      <c r="P432" s="135"/>
      <c r="Q432" s="135"/>
      <c r="R432" s="135"/>
      <c r="S432" s="135"/>
      <c r="T432" s="135"/>
      <c r="U432" s="136"/>
      <c r="V432" s="131"/>
      <c r="W432" s="163"/>
      <c r="X432" s="148"/>
      <c r="Y432" s="148"/>
      <c r="Z432" s="148"/>
      <c r="AA432" s="148"/>
      <c r="AB432" s="148"/>
      <c r="AC432" s="148"/>
      <c r="AD432" s="148"/>
      <c r="AE432" s="148"/>
      <c r="AF432" s="148"/>
      <c r="AG432" s="124"/>
    </row>
    <row r="433" spans="2:33" s="134" customFormat="1" ht="13.5" customHeight="1">
      <c r="B433" s="131"/>
      <c r="C433" s="135"/>
      <c r="D433" s="135"/>
      <c r="E433" s="135"/>
      <c r="F433" s="135"/>
      <c r="G433" s="135"/>
      <c r="H433" s="135"/>
      <c r="I433" s="135"/>
      <c r="J433" s="135"/>
      <c r="K433" s="135"/>
      <c r="L433" s="135"/>
      <c r="M433" s="135"/>
      <c r="N433" s="135"/>
      <c r="O433" s="135"/>
      <c r="P433" s="135"/>
      <c r="Q433" s="135"/>
      <c r="R433" s="135"/>
      <c r="S433" s="135"/>
      <c r="T433" s="135"/>
      <c r="U433" s="136"/>
      <c r="V433" s="131"/>
      <c r="W433" s="163"/>
      <c r="X433" s="148"/>
      <c r="Y433" s="148"/>
      <c r="Z433" s="148"/>
      <c r="AA433" s="148"/>
      <c r="AB433" s="148"/>
      <c r="AC433" s="148"/>
      <c r="AD433" s="148"/>
      <c r="AE433" s="148"/>
      <c r="AF433" s="148"/>
      <c r="AG433" s="124"/>
    </row>
    <row r="434" spans="2:33" s="131" customFormat="1" ht="13.5" customHeight="1">
      <c r="C434" s="339"/>
      <c r="D434" s="339"/>
      <c r="E434" s="339"/>
      <c r="F434" s="339"/>
      <c r="G434" s="339"/>
      <c r="H434" s="339"/>
      <c r="I434" s="339"/>
      <c r="J434" s="339"/>
      <c r="K434" s="339"/>
      <c r="L434" s="339"/>
      <c r="M434" s="339"/>
      <c r="N434" s="339"/>
      <c r="O434" s="339"/>
      <c r="P434" s="339"/>
      <c r="Q434" s="339"/>
      <c r="R434" s="339"/>
      <c r="S434" s="339"/>
      <c r="T434" s="339"/>
      <c r="U434" s="340"/>
      <c r="W434" s="163"/>
      <c r="X434" s="148"/>
      <c r="Y434" s="148"/>
      <c r="Z434" s="148"/>
      <c r="AA434" s="148"/>
      <c r="AB434" s="148"/>
      <c r="AC434" s="148"/>
      <c r="AD434" s="148"/>
      <c r="AE434" s="148"/>
      <c r="AF434" s="148"/>
      <c r="AG434" s="124"/>
    </row>
    <row r="435" spans="2:33" s="124" customFormat="1" ht="13.5" customHeight="1">
      <c r="B435" s="123"/>
      <c r="C435" s="109" t="s">
        <v>31</v>
      </c>
      <c r="D435" s="109"/>
      <c r="E435" s="109"/>
      <c r="F435" s="109"/>
      <c r="G435" s="109"/>
      <c r="H435" s="38"/>
      <c r="I435" s="123"/>
      <c r="J435" s="123"/>
      <c r="K435" s="123"/>
      <c r="L435" s="123"/>
      <c r="M435" s="123"/>
      <c r="N435" s="123"/>
      <c r="O435" s="123"/>
      <c r="P435" s="123"/>
      <c r="Q435" s="123"/>
      <c r="R435" s="123"/>
      <c r="S435" s="123"/>
      <c r="T435" s="123"/>
      <c r="U435" s="123"/>
      <c r="V435" s="123"/>
      <c r="W435" s="163"/>
      <c r="X435" s="148"/>
      <c r="Y435" s="148"/>
      <c r="Z435" s="148"/>
      <c r="AA435" s="148"/>
      <c r="AB435" s="148"/>
      <c r="AC435" s="148"/>
      <c r="AD435" s="148"/>
      <c r="AE435" s="148"/>
      <c r="AF435" s="148"/>
    </row>
    <row r="436" spans="2:33" s="124" customFormat="1" ht="13.5" customHeight="1">
      <c r="B436" s="123"/>
      <c r="C436" s="112" t="s">
        <v>550</v>
      </c>
      <c r="D436" s="112"/>
      <c r="E436" s="112"/>
      <c r="F436" s="112"/>
      <c r="G436" s="480" t="e">
        <f>G388</f>
        <v>#REF!</v>
      </c>
      <c r="H436" s="112"/>
      <c r="I436" s="123"/>
      <c r="J436" s="123"/>
      <c r="K436" s="123"/>
      <c r="L436" s="123"/>
      <c r="M436" s="123"/>
      <c r="N436" s="123"/>
      <c r="O436" s="123"/>
      <c r="P436" s="123"/>
      <c r="Q436" s="123"/>
      <c r="R436" s="123"/>
      <c r="S436" s="123"/>
      <c r="T436" s="123"/>
      <c r="U436" s="123"/>
      <c r="V436" s="123"/>
      <c r="W436" s="163"/>
      <c r="X436" s="148"/>
      <c r="Y436" s="148"/>
      <c r="Z436" s="148"/>
      <c r="AA436" s="148"/>
      <c r="AB436" s="148"/>
      <c r="AC436" s="148"/>
      <c r="AD436" s="148"/>
      <c r="AE436" s="148"/>
      <c r="AF436" s="148"/>
    </row>
    <row r="437" spans="2:33" s="124" customFormat="1" ht="13.5" customHeight="1">
      <c r="B437" s="123"/>
      <c r="C437" s="116" t="s">
        <v>8</v>
      </c>
      <c r="D437" s="123"/>
      <c r="E437" s="125" t="s">
        <v>131</v>
      </c>
      <c r="F437" s="125"/>
      <c r="G437" s="125"/>
      <c r="H437" s="123"/>
      <c r="I437" s="123"/>
      <c r="J437" s="123"/>
      <c r="K437" s="123"/>
      <c r="L437" s="123"/>
      <c r="M437" s="123"/>
      <c r="N437" s="123"/>
      <c r="O437" s="123"/>
      <c r="P437" s="123"/>
      <c r="Q437" s="123"/>
      <c r="R437" s="126"/>
      <c r="S437" s="123"/>
      <c r="T437" s="126"/>
      <c r="U437" s="123"/>
      <c r="V437" s="123"/>
      <c r="W437" s="161"/>
      <c r="X437" s="148"/>
      <c r="Y437" s="148"/>
      <c r="Z437" s="148"/>
      <c r="AA437" s="148"/>
      <c r="AB437" s="148"/>
      <c r="AC437" s="148"/>
      <c r="AD437" s="148"/>
      <c r="AE437" s="148"/>
      <c r="AF437" s="148"/>
    </row>
    <row r="438" spans="2:33" s="124" customFormat="1" ht="13.5" customHeight="1">
      <c r="B438" s="123"/>
      <c r="C438" s="705" t="s">
        <v>33</v>
      </c>
      <c r="D438" s="706"/>
      <c r="E438" s="707"/>
      <c r="F438" s="731" t="s">
        <v>551</v>
      </c>
      <c r="G438" s="731" t="s">
        <v>219</v>
      </c>
      <c r="H438" s="117" t="s">
        <v>34</v>
      </c>
      <c r="I438" s="118"/>
      <c r="J438" s="118"/>
      <c r="K438" s="118"/>
      <c r="L438" s="118"/>
      <c r="M438" s="119"/>
      <c r="N438" s="144" t="s">
        <v>35</v>
      </c>
      <c r="O438" s="118"/>
      <c r="P438" s="118"/>
      <c r="Q438" s="118"/>
      <c r="R438" s="118"/>
      <c r="S438" s="119"/>
      <c r="T438" s="734" t="s">
        <v>77</v>
      </c>
      <c r="U438" s="734" t="s">
        <v>78</v>
      </c>
      <c r="V438" s="123"/>
      <c r="W438" s="88" t="s">
        <v>25</v>
      </c>
      <c r="X438" s="148"/>
      <c r="Y438" s="148"/>
      <c r="Z438" s="148"/>
      <c r="AA438" s="128" t="str">
        <f>IF(COUNT(H441:U474)&gt;0,"○","")</f>
        <v/>
      </c>
      <c r="AB438" s="120" t="s">
        <v>158</v>
      </c>
      <c r="AD438" s="130"/>
      <c r="AE438" s="130"/>
      <c r="AF438" s="148"/>
      <c r="AG438" s="130"/>
    </row>
    <row r="439" spans="2:33" s="124" customFormat="1" ht="13.5" customHeight="1">
      <c r="B439" s="123"/>
      <c r="C439" s="708"/>
      <c r="D439" s="709"/>
      <c r="E439" s="710"/>
      <c r="F439" s="732"/>
      <c r="G439" s="732"/>
      <c r="H439" s="4" t="s">
        <v>13</v>
      </c>
      <c r="I439" s="4" t="s">
        <v>14</v>
      </c>
      <c r="J439" s="4" t="s">
        <v>15</v>
      </c>
      <c r="K439" s="4" t="s">
        <v>16</v>
      </c>
      <c r="L439" s="4" t="s">
        <v>17</v>
      </c>
      <c r="M439" s="4" t="s">
        <v>18</v>
      </c>
      <c r="N439" s="4" t="s">
        <v>19</v>
      </c>
      <c r="O439" s="4" t="s">
        <v>20</v>
      </c>
      <c r="P439" s="4" t="s">
        <v>21</v>
      </c>
      <c r="Q439" s="4" t="s">
        <v>22</v>
      </c>
      <c r="R439" s="4" t="s">
        <v>23</v>
      </c>
      <c r="S439" s="4" t="s">
        <v>24</v>
      </c>
      <c r="T439" s="735"/>
      <c r="U439" s="735"/>
      <c r="V439" s="123"/>
      <c r="W439" s="88" t="s">
        <v>94</v>
      </c>
      <c r="X439" s="148"/>
      <c r="Y439" s="148"/>
      <c r="Z439" s="148"/>
      <c r="AA439" s="148"/>
      <c r="AB439" s="148"/>
      <c r="AC439" s="148"/>
      <c r="AD439" s="148"/>
      <c r="AE439" s="148"/>
      <c r="AF439" s="148"/>
      <c r="AG439" s="130"/>
    </row>
    <row r="440" spans="2:33" s="124" customFormat="1" ht="13.5" customHeight="1">
      <c r="B440" s="123"/>
      <c r="C440" s="711"/>
      <c r="D440" s="712"/>
      <c r="E440" s="713"/>
      <c r="F440" s="733"/>
      <c r="G440" s="733"/>
      <c r="H440" s="127" t="e">
        <f>"（"&amp;MID(#REF!,2,2)&amp;")"</f>
        <v>#REF!</v>
      </c>
      <c r="I440" s="481" t="e">
        <f>"（"&amp;MID(#REF!,2,2)&amp;")"</f>
        <v>#REF!</v>
      </c>
      <c r="J440" s="481" t="e">
        <f>"（"&amp;MID(#REF!,2,2)&amp;")"</f>
        <v>#REF!</v>
      </c>
      <c r="K440" s="481" t="e">
        <f>"（"&amp;MID(#REF!,2,2)&amp;")"</f>
        <v>#REF!</v>
      </c>
      <c r="L440" s="481" t="e">
        <f>"（"&amp;MID(#REF!,2,2)&amp;")"</f>
        <v>#REF!</v>
      </c>
      <c r="M440" s="481" t="e">
        <f>"（"&amp;MID(#REF!,2,2)&amp;")"</f>
        <v>#REF!</v>
      </c>
      <c r="N440" s="481" t="e">
        <f>"（"&amp;MID(#REF!,2,2)&amp;")"</f>
        <v>#REF!</v>
      </c>
      <c r="O440" s="481" t="e">
        <f>"（"&amp;MID(#REF!,2,2)&amp;")"</f>
        <v>#REF!</v>
      </c>
      <c r="P440" s="481" t="e">
        <f>"（"&amp;MID(#REF!,2,2)&amp;")"</f>
        <v>#REF!</v>
      </c>
      <c r="Q440" s="481" t="e">
        <f>"（"&amp;MID(#REF!,2,2)&amp;")"</f>
        <v>#REF!</v>
      </c>
      <c r="R440" s="481" t="e">
        <f>"（"&amp;MID(#REF!,2,2)&amp;")"</f>
        <v>#REF!</v>
      </c>
      <c r="S440" s="481" t="e">
        <f>"（"&amp;MID(#REF!,2,2)&amp;")"</f>
        <v>#REF!</v>
      </c>
      <c r="T440" s="736"/>
      <c r="U440" s="736"/>
      <c r="V440" s="123"/>
      <c r="W440" s="88"/>
      <c r="X440" s="148"/>
      <c r="Y440" s="148"/>
      <c r="Z440" s="148"/>
      <c r="AA440" s="148"/>
      <c r="AB440" s="148"/>
      <c r="AC440" s="148"/>
      <c r="AD440" s="111"/>
      <c r="AE440" s="111"/>
      <c r="AF440" s="148"/>
      <c r="AG440" s="130"/>
    </row>
    <row r="441" spans="2:33" s="130" customFormat="1" ht="13.5" customHeight="1">
      <c r="B441" s="129"/>
      <c r="C441" s="714"/>
      <c r="D441" s="715"/>
      <c r="E441" s="716"/>
      <c r="F441" s="729"/>
      <c r="G441" s="730"/>
      <c r="H441" s="146"/>
      <c r="I441" s="146"/>
      <c r="J441" s="147"/>
      <c r="K441" s="147"/>
      <c r="L441" s="147"/>
      <c r="M441" s="147"/>
      <c r="N441" s="147"/>
      <c r="O441" s="147"/>
      <c r="P441" s="147"/>
      <c r="Q441" s="147"/>
      <c r="R441" s="147"/>
      <c r="S441" s="147"/>
      <c r="T441" s="741"/>
      <c r="U441" s="737"/>
      <c r="V441" s="129"/>
      <c r="W441" s="148"/>
      <c r="X441" s="148"/>
      <c r="Y441" s="148"/>
      <c r="Z441" s="148"/>
      <c r="AA441" s="148"/>
      <c r="AB441" s="148"/>
      <c r="AC441" s="148"/>
      <c r="AD441" s="111"/>
      <c r="AE441" s="111"/>
      <c r="AF441" s="148"/>
    </row>
    <row r="442" spans="2:33" s="130" customFormat="1" ht="13.5" customHeight="1">
      <c r="B442" s="129"/>
      <c r="C442" s="717"/>
      <c r="D442" s="718"/>
      <c r="E442" s="719"/>
      <c r="F442" s="724"/>
      <c r="G442" s="726"/>
      <c r="H442" s="149"/>
      <c r="I442" s="149"/>
      <c r="J442" s="149"/>
      <c r="K442" s="149"/>
      <c r="L442" s="149"/>
      <c r="M442" s="149"/>
      <c r="N442" s="149"/>
      <c r="O442" s="149"/>
      <c r="P442" s="149"/>
      <c r="Q442" s="149"/>
      <c r="R442" s="149"/>
      <c r="S442" s="149"/>
      <c r="T442" s="742"/>
      <c r="U442" s="738"/>
      <c r="V442" s="129"/>
      <c r="W442" s="148"/>
      <c r="X442" s="148"/>
      <c r="Y442" s="148"/>
      <c r="Z442" s="148"/>
      <c r="AA442" s="148"/>
      <c r="AB442" s="148"/>
      <c r="AC442" s="148"/>
      <c r="AD442" s="111"/>
      <c r="AE442" s="111"/>
      <c r="AF442" s="148"/>
    </row>
    <row r="443" spans="2:33" s="130" customFormat="1" ht="13.5" customHeight="1">
      <c r="B443" s="129"/>
      <c r="C443" s="717"/>
      <c r="D443" s="718"/>
      <c r="E443" s="719"/>
      <c r="F443" s="723"/>
      <c r="G443" s="725"/>
      <c r="H443" s="150"/>
      <c r="I443" s="150"/>
      <c r="J443" s="151"/>
      <c r="K443" s="151"/>
      <c r="L443" s="151"/>
      <c r="M443" s="151"/>
      <c r="N443" s="151"/>
      <c r="O443" s="151"/>
      <c r="P443" s="151"/>
      <c r="Q443" s="151"/>
      <c r="R443" s="151"/>
      <c r="S443" s="151"/>
      <c r="T443" s="742"/>
      <c r="U443" s="739"/>
      <c r="V443" s="129"/>
      <c r="W443" s="148"/>
      <c r="X443" s="111"/>
      <c r="Y443" s="111"/>
      <c r="Z443" s="111"/>
      <c r="AA443" s="111"/>
      <c r="AB443" s="111"/>
      <c r="AC443" s="111"/>
      <c r="AD443" s="111"/>
      <c r="AE443" s="111"/>
      <c r="AF443" s="148"/>
    </row>
    <row r="444" spans="2:33" s="130" customFormat="1" ht="13.5" customHeight="1">
      <c r="B444" s="129"/>
      <c r="C444" s="717"/>
      <c r="D444" s="718"/>
      <c r="E444" s="719"/>
      <c r="F444" s="724"/>
      <c r="G444" s="726"/>
      <c r="H444" s="149"/>
      <c r="I444" s="149"/>
      <c r="J444" s="149"/>
      <c r="K444" s="149"/>
      <c r="L444" s="149"/>
      <c r="M444" s="149"/>
      <c r="N444" s="149"/>
      <c r="O444" s="149"/>
      <c r="P444" s="149"/>
      <c r="Q444" s="149"/>
      <c r="R444" s="149"/>
      <c r="S444" s="149"/>
      <c r="T444" s="742"/>
      <c r="U444" s="738"/>
      <c r="V444" s="129"/>
      <c r="W444" s="148"/>
      <c r="X444" s="111"/>
      <c r="Y444" s="111"/>
      <c r="Z444" s="111"/>
      <c r="AA444" s="111"/>
      <c r="AB444" s="111"/>
      <c r="AC444" s="111"/>
      <c r="AD444" s="111"/>
      <c r="AE444" s="111"/>
      <c r="AF444" s="148"/>
    </row>
    <row r="445" spans="2:33" s="130" customFormat="1" ht="13.5" customHeight="1">
      <c r="B445" s="129"/>
      <c r="C445" s="717"/>
      <c r="D445" s="718"/>
      <c r="E445" s="719"/>
      <c r="F445" s="723"/>
      <c r="G445" s="725"/>
      <c r="H445" s="150"/>
      <c r="I445" s="150"/>
      <c r="J445" s="151"/>
      <c r="K445" s="151"/>
      <c r="L445" s="151"/>
      <c r="M445" s="151"/>
      <c r="N445" s="151"/>
      <c r="O445" s="151"/>
      <c r="P445" s="151"/>
      <c r="Q445" s="151"/>
      <c r="R445" s="151"/>
      <c r="S445" s="151"/>
      <c r="T445" s="742"/>
      <c r="U445" s="739"/>
      <c r="V445" s="129"/>
      <c r="W445" s="148"/>
      <c r="X445" s="111"/>
      <c r="Y445" s="111"/>
      <c r="Z445" s="111"/>
      <c r="AA445" s="111"/>
      <c r="AB445" s="111"/>
      <c r="AC445" s="111"/>
      <c r="AD445" s="111"/>
      <c r="AE445" s="111"/>
      <c r="AF445" s="148"/>
    </row>
    <row r="446" spans="2:33" s="130" customFormat="1" ht="13.5" customHeight="1">
      <c r="B446" s="129"/>
      <c r="C446" s="720"/>
      <c r="D446" s="721"/>
      <c r="E446" s="722"/>
      <c r="F446" s="727"/>
      <c r="G446" s="728"/>
      <c r="H446" s="149"/>
      <c r="I446" s="149"/>
      <c r="J446" s="149"/>
      <c r="K446" s="149"/>
      <c r="L446" s="149"/>
      <c r="M446" s="149"/>
      <c r="N446" s="149"/>
      <c r="O446" s="149"/>
      <c r="P446" s="149"/>
      <c r="Q446" s="149"/>
      <c r="R446" s="149"/>
      <c r="S446" s="149"/>
      <c r="T446" s="742"/>
      <c r="U446" s="740"/>
      <c r="V446" s="129"/>
      <c r="W446" s="148"/>
      <c r="X446" s="111"/>
      <c r="Y446" s="111"/>
      <c r="Z446" s="111"/>
      <c r="AA446" s="111"/>
      <c r="AB446" s="111"/>
      <c r="AC446" s="111"/>
      <c r="AD446" s="111"/>
      <c r="AE446" s="111"/>
      <c r="AF446" s="148"/>
    </row>
    <row r="447" spans="2:33" s="130" customFormat="1" ht="13.5" customHeight="1">
      <c r="B447" s="129"/>
      <c r="C447" s="714"/>
      <c r="D447" s="715"/>
      <c r="E447" s="716"/>
      <c r="F447" s="729"/>
      <c r="G447" s="730"/>
      <c r="H447" s="146"/>
      <c r="I447" s="146"/>
      <c r="J447" s="147"/>
      <c r="K447" s="147"/>
      <c r="L447" s="147"/>
      <c r="M447" s="147"/>
      <c r="N447" s="147"/>
      <c r="O447" s="147"/>
      <c r="P447" s="147"/>
      <c r="Q447" s="147"/>
      <c r="R447" s="147"/>
      <c r="S447" s="147"/>
      <c r="T447" s="742"/>
      <c r="U447" s="737"/>
      <c r="V447" s="129"/>
      <c r="W447" s="148"/>
      <c r="X447" s="111"/>
      <c r="Y447" s="111"/>
      <c r="Z447" s="111"/>
      <c r="AA447" s="111"/>
      <c r="AB447" s="111"/>
      <c r="AC447" s="111"/>
      <c r="AD447" s="111"/>
      <c r="AE447" s="111"/>
      <c r="AF447" s="148"/>
    </row>
    <row r="448" spans="2:33" s="130" customFormat="1" ht="13.5" customHeight="1">
      <c r="B448" s="129"/>
      <c r="C448" s="717"/>
      <c r="D448" s="718"/>
      <c r="E448" s="719"/>
      <c r="F448" s="724"/>
      <c r="G448" s="726"/>
      <c r="H448" s="149"/>
      <c r="I448" s="149"/>
      <c r="J448" s="149"/>
      <c r="K448" s="149"/>
      <c r="L448" s="149"/>
      <c r="M448" s="149"/>
      <c r="N448" s="149"/>
      <c r="O448" s="149"/>
      <c r="P448" s="149"/>
      <c r="Q448" s="149"/>
      <c r="R448" s="149"/>
      <c r="S448" s="149"/>
      <c r="T448" s="742"/>
      <c r="U448" s="738"/>
      <c r="V448" s="129"/>
      <c r="W448" s="148"/>
      <c r="X448" s="111"/>
      <c r="Y448" s="111"/>
      <c r="Z448" s="111"/>
      <c r="AA448" s="111"/>
      <c r="AB448" s="111"/>
      <c r="AC448" s="111"/>
      <c r="AD448" s="163"/>
      <c r="AE448" s="163"/>
      <c r="AF448" s="148"/>
    </row>
    <row r="449" spans="2:32" s="130" customFormat="1" ht="13.5" customHeight="1">
      <c r="B449" s="129"/>
      <c r="C449" s="717"/>
      <c r="D449" s="718"/>
      <c r="E449" s="719"/>
      <c r="F449" s="723"/>
      <c r="G449" s="725"/>
      <c r="H449" s="150"/>
      <c r="I449" s="150"/>
      <c r="J449" s="151"/>
      <c r="K449" s="151"/>
      <c r="L449" s="151"/>
      <c r="M449" s="151"/>
      <c r="N449" s="151"/>
      <c r="O449" s="151"/>
      <c r="P449" s="151"/>
      <c r="Q449" s="151"/>
      <c r="R449" s="151"/>
      <c r="S449" s="151"/>
      <c r="T449" s="742"/>
      <c r="U449" s="739"/>
      <c r="V449" s="129"/>
      <c r="W449" s="148"/>
      <c r="X449" s="111"/>
      <c r="Y449" s="111"/>
      <c r="Z449" s="111"/>
      <c r="AA449" s="111"/>
      <c r="AB449" s="111"/>
      <c r="AC449" s="111"/>
      <c r="AD449" s="163"/>
      <c r="AE449" s="163"/>
      <c r="AF449" s="111"/>
    </row>
    <row r="450" spans="2:32" s="130" customFormat="1" ht="13.5" customHeight="1">
      <c r="B450" s="129"/>
      <c r="C450" s="717"/>
      <c r="D450" s="718"/>
      <c r="E450" s="719"/>
      <c r="F450" s="724"/>
      <c r="G450" s="726"/>
      <c r="H450" s="149"/>
      <c r="I450" s="149"/>
      <c r="J450" s="149"/>
      <c r="K450" s="149"/>
      <c r="L450" s="149"/>
      <c r="M450" s="149"/>
      <c r="N450" s="149"/>
      <c r="O450" s="149"/>
      <c r="P450" s="149"/>
      <c r="Q450" s="149"/>
      <c r="R450" s="149"/>
      <c r="S450" s="149"/>
      <c r="T450" s="742"/>
      <c r="U450" s="738"/>
      <c r="V450" s="129"/>
      <c r="W450" s="148"/>
      <c r="X450" s="111"/>
      <c r="Y450" s="111"/>
      <c r="Z450" s="111"/>
      <c r="AA450" s="111"/>
      <c r="AB450" s="111"/>
      <c r="AC450" s="111"/>
      <c r="AD450" s="163"/>
      <c r="AE450" s="163"/>
      <c r="AF450" s="111"/>
    </row>
    <row r="451" spans="2:32" s="130" customFormat="1" ht="13.5" customHeight="1">
      <c r="B451" s="129"/>
      <c r="C451" s="717"/>
      <c r="D451" s="718"/>
      <c r="E451" s="719"/>
      <c r="F451" s="723"/>
      <c r="G451" s="725"/>
      <c r="H451" s="150"/>
      <c r="I451" s="150"/>
      <c r="J451" s="151"/>
      <c r="K451" s="151"/>
      <c r="L451" s="151"/>
      <c r="M451" s="151"/>
      <c r="N451" s="151"/>
      <c r="O451" s="151"/>
      <c r="P451" s="151"/>
      <c r="Q451" s="151"/>
      <c r="R451" s="151"/>
      <c r="S451" s="151"/>
      <c r="T451" s="742"/>
      <c r="U451" s="739"/>
      <c r="V451" s="129"/>
      <c r="W451" s="148"/>
      <c r="X451" s="163"/>
      <c r="Y451" s="163"/>
      <c r="Z451" s="163"/>
      <c r="AA451" s="163"/>
      <c r="AB451" s="163"/>
      <c r="AC451" s="163"/>
      <c r="AD451" s="163"/>
      <c r="AE451" s="163"/>
      <c r="AF451" s="111"/>
    </row>
    <row r="452" spans="2:32" s="130" customFormat="1" ht="13.5" customHeight="1">
      <c r="B452" s="129"/>
      <c r="C452" s="720"/>
      <c r="D452" s="721"/>
      <c r="E452" s="722"/>
      <c r="F452" s="727"/>
      <c r="G452" s="728"/>
      <c r="H452" s="149"/>
      <c r="I452" s="149"/>
      <c r="J452" s="149"/>
      <c r="K452" s="149"/>
      <c r="L452" s="149"/>
      <c r="M452" s="149"/>
      <c r="N452" s="149"/>
      <c r="O452" s="149"/>
      <c r="P452" s="149"/>
      <c r="Q452" s="149"/>
      <c r="R452" s="149"/>
      <c r="S452" s="149"/>
      <c r="T452" s="742"/>
      <c r="U452" s="740"/>
      <c r="V452" s="129"/>
      <c r="W452" s="148"/>
      <c r="X452" s="163"/>
      <c r="Y452" s="163"/>
      <c r="Z452" s="163"/>
      <c r="AA452" s="163"/>
      <c r="AB452" s="163"/>
      <c r="AC452" s="163"/>
      <c r="AD452" s="163"/>
      <c r="AE452" s="163"/>
      <c r="AF452" s="111"/>
    </row>
    <row r="453" spans="2:32" s="130" customFormat="1" ht="13.5" customHeight="1">
      <c r="B453" s="129"/>
      <c r="C453" s="714"/>
      <c r="D453" s="715"/>
      <c r="E453" s="716"/>
      <c r="F453" s="729"/>
      <c r="G453" s="730"/>
      <c r="H453" s="146"/>
      <c r="I453" s="146"/>
      <c r="J453" s="147"/>
      <c r="K453" s="147"/>
      <c r="L453" s="147"/>
      <c r="M453" s="147"/>
      <c r="N453" s="147"/>
      <c r="O453" s="147"/>
      <c r="P453" s="147"/>
      <c r="Q453" s="147"/>
      <c r="R453" s="147"/>
      <c r="S453" s="147"/>
      <c r="T453" s="742"/>
      <c r="U453" s="737"/>
      <c r="V453" s="129"/>
      <c r="W453" s="148"/>
      <c r="X453" s="163"/>
      <c r="Y453" s="163"/>
      <c r="Z453" s="163"/>
      <c r="AA453" s="163"/>
      <c r="AB453" s="163"/>
      <c r="AC453" s="163"/>
      <c r="AD453" s="163"/>
      <c r="AE453" s="163"/>
      <c r="AF453" s="111"/>
    </row>
    <row r="454" spans="2:32" s="130" customFormat="1" ht="13.5" customHeight="1">
      <c r="B454" s="129"/>
      <c r="C454" s="717"/>
      <c r="D454" s="718"/>
      <c r="E454" s="719"/>
      <c r="F454" s="724"/>
      <c r="G454" s="726"/>
      <c r="H454" s="149"/>
      <c r="I454" s="149"/>
      <c r="J454" s="149"/>
      <c r="K454" s="149"/>
      <c r="L454" s="149"/>
      <c r="M454" s="149"/>
      <c r="N454" s="149"/>
      <c r="O454" s="149"/>
      <c r="P454" s="149"/>
      <c r="Q454" s="149"/>
      <c r="R454" s="149"/>
      <c r="S454" s="149"/>
      <c r="T454" s="742"/>
      <c r="U454" s="738"/>
      <c r="V454" s="129"/>
      <c r="W454" s="148"/>
      <c r="X454" s="163"/>
      <c r="Y454" s="163"/>
      <c r="Z454" s="163"/>
      <c r="AA454" s="163"/>
      <c r="AB454" s="163"/>
      <c r="AC454" s="163"/>
      <c r="AD454" s="163"/>
      <c r="AE454" s="163"/>
      <c r="AF454" s="111"/>
    </row>
    <row r="455" spans="2:32" s="130" customFormat="1" ht="13.5" customHeight="1">
      <c r="B455" s="129"/>
      <c r="C455" s="717"/>
      <c r="D455" s="718"/>
      <c r="E455" s="719"/>
      <c r="F455" s="723"/>
      <c r="G455" s="725"/>
      <c r="H455" s="150"/>
      <c r="I455" s="150"/>
      <c r="J455" s="151"/>
      <c r="K455" s="151"/>
      <c r="L455" s="151"/>
      <c r="M455" s="151"/>
      <c r="N455" s="151"/>
      <c r="O455" s="151"/>
      <c r="P455" s="151"/>
      <c r="Q455" s="151"/>
      <c r="R455" s="151"/>
      <c r="S455" s="151"/>
      <c r="T455" s="742"/>
      <c r="U455" s="739"/>
      <c r="V455" s="129"/>
      <c r="W455" s="148"/>
      <c r="X455" s="163"/>
      <c r="Y455" s="163"/>
      <c r="Z455" s="163"/>
      <c r="AA455" s="163"/>
      <c r="AB455" s="163"/>
      <c r="AC455" s="163"/>
      <c r="AD455" s="163"/>
      <c r="AE455" s="163"/>
      <c r="AF455" s="111"/>
    </row>
    <row r="456" spans="2:32" s="130" customFormat="1" ht="13.5" customHeight="1">
      <c r="B456" s="129"/>
      <c r="C456" s="717"/>
      <c r="D456" s="718"/>
      <c r="E456" s="719"/>
      <c r="F456" s="724"/>
      <c r="G456" s="726"/>
      <c r="H456" s="149"/>
      <c r="I456" s="149"/>
      <c r="J456" s="149"/>
      <c r="K456" s="149"/>
      <c r="L456" s="149"/>
      <c r="M456" s="149"/>
      <c r="N456" s="149"/>
      <c r="O456" s="149"/>
      <c r="P456" s="149"/>
      <c r="Q456" s="149"/>
      <c r="R456" s="149"/>
      <c r="S456" s="149"/>
      <c r="T456" s="742"/>
      <c r="U456" s="738"/>
      <c r="V456" s="129"/>
      <c r="W456" s="148"/>
      <c r="X456" s="163"/>
      <c r="Y456" s="163"/>
      <c r="Z456" s="163"/>
      <c r="AA456" s="163"/>
      <c r="AB456" s="163"/>
      <c r="AC456" s="163"/>
      <c r="AD456" s="163"/>
      <c r="AE456" s="163"/>
      <c r="AF456" s="111"/>
    </row>
    <row r="457" spans="2:32" s="130" customFormat="1" ht="13.5" customHeight="1">
      <c r="B457" s="129"/>
      <c r="C457" s="717"/>
      <c r="D457" s="718"/>
      <c r="E457" s="719"/>
      <c r="F457" s="723"/>
      <c r="G457" s="725"/>
      <c r="H457" s="150"/>
      <c r="I457" s="150"/>
      <c r="J457" s="151"/>
      <c r="K457" s="151"/>
      <c r="L457" s="151"/>
      <c r="M457" s="151"/>
      <c r="N457" s="151"/>
      <c r="O457" s="151"/>
      <c r="P457" s="151"/>
      <c r="Q457" s="151"/>
      <c r="R457" s="151"/>
      <c r="S457" s="151"/>
      <c r="T457" s="742"/>
      <c r="U457" s="739"/>
      <c r="V457" s="129"/>
      <c r="W457" s="148"/>
      <c r="X457" s="163"/>
      <c r="Y457" s="163"/>
      <c r="Z457" s="163"/>
      <c r="AA457" s="163"/>
      <c r="AB457" s="163"/>
      <c r="AC457" s="163"/>
      <c r="AD457" s="163"/>
      <c r="AE457" s="163"/>
      <c r="AF457" s="163"/>
    </row>
    <row r="458" spans="2:32" s="130" customFormat="1" ht="13.5" customHeight="1">
      <c r="B458" s="129"/>
      <c r="C458" s="720"/>
      <c r="D458" s="721"/>
      <c r="E458" s="722"/>
      <c r="F458" s="727"/>
      <c r="G458" s="728"/>
      <c r="H458" s="149"/>
      <c r="I458" s="149"/>
      <c r="J458" s="149"/>
      <c r="K458" s="149"/>
      <c r="L458" s="149"/>
      <c r="M458" s="149"/>
      <c r="N458" s="149"/>
      <c r="O458" s="149"/>
      <c r="P458" s="149"/>
      <c r="Q458" s="149"/>
      <c r="R458" s="149"/>
      <c r="S458" s="149"/>
      <c r="T458" s="742"/>
      <c r="U458" s="740"/>
      <c r="V458" s="129"/>
      <c r="W458" s="148"/>
      <c r="X458" s="163"/>
      <c r="Y458" s="163"/>
      <c r="Z458" s="163"/>
      <c r="AA458" s="163"/>
      <c r="AB458" s="163"/>
      <c r="AC458" s="163"/>
      <c r="AD458" s="163"/>
      <c r="AE458" s="163"/>
      <c r="AF458" s="163"/>
    </row>
    <row r="459" spans="2:32" s="130" customFormat="1" ht="13.5" customHeight="1">
      <c r="B459" s="129"/>
      <c r="C459" s="714"/>
      <c r="D459" s="715"/>
      <c r="E459" s="716"/>
      <c r="F459" s="729"/>
      <c r="G459" s="730"/>
      <c r="H459" s="146"/>
      <c r="I459" s="146"/>
      <c r="J459" s="147"/>
      <c r="K459" s="147"/>
      <c r="L459" s="147"/>
      <c r="M459" s="147"/>
      <c r="N459" s="147"/>
      <c r="O459" s="147"/>
      <c r="P459" s="147"/>
      <c r="Q459" s="147"/>
      <c r="R459" s="147"/>
      <c r="S459" s="147"/>
      <c r="T459" s="742"/>
      <c r="U459" s="737"/>
      <c r="V459" s="129"/>
      <c r="W459" s="148"/>
      <c r="X459" s="163"/>
      <c r="Y459" s="163"/>
      <c r="Z459" s="163"/>
      <c r="AA459" s="163"/>
      <c r="AB459" s="163"/>
      <c r="AC459" s="163"/>
      <c r="AD459" s="163"/>
      <c r="AE459" s="163"/>
      <c r="AF459" s="163"/>
    </row>
    <row r="460" spans="2:32" s="130" customFormat="1" ht="13.5" customHeight="1">
      <c r="B460" s="129"/>
      <c r="C460" s="717"/>
      <c r="D460" s="718"/>
      <c r="E460" s="719"/>
      <c r="F460" s="724"/>
      <c r="G460" s="726"/>
      <c r="H460" s="149"/>
      <c r="I460" s="149"/>
      <c r="J460" s="149"/>
      <c r="K460" s="149"/>
      <c r="L460" s="149"/>
      <c r="M460" s="149"/>
      <c r="N460" s="149"/>
      <c r="O460" s="149"/>
      <c r="P460" s="149"/>
      <c r="Q460" s="149"/>
      <c r="R460" s="149"/>
      <c r="S460" s="149"/>
      <c r="T460" s="742"/>
      <c r="U460" s="738"/>
      <c r="V460" s="129"/>
      <c r="W460" s="148"/>
      <c r="X460" s="163"/>
      <c r="Y460" s="163"/>
      <c r="Z460" s="163"/>
      <c r="AA460" s="163"/>
      <c r="AB460" s="163"/>
      <c r="AC460" s="163"/>
      <c r="AD460" s="163"/>
      <c r="AE460" s="163"/>
      <c r="AF460" s="163"/>
    </row>
    <row r="461" spans="2:32" s="130" customFormat="1" ht="13.5" customHeight="1">
      <c r="B461" s="129"/>
      <c r="C461" s="717"/>
      <c r="D461" s="718"/>
      <c r="E461" s="719"/>
      <c r="F461" s="723"/>
      <c r="G461" s="725"/>
      <c r="H461" s="150"/>
      <c r="I461" s="150"/>
      <c r="J461" s="151"/>
      <c r="K461" s="151"/>
      <c r="L461" s="151"/>
      <c r="M461" s="151"/>
      <c r="N461" s="151"/>
      <c r="O461" s="151"/>
      <c r="P461" s="151"/>
      <c r="Q461" s="151"/>
      <c r="R461" s="151"/>
      <c r="S461" s="151"/>
      <c r="T461" s="742"/>
      <c r="U461" s="739"/>
      <c r="V461" s="129"/>
      <c r="W461" s="148"/>
      <c r="X461" s="161"/>
      <c r="Y461" s="161"/>
      <c r="Z461" s="161"/>
      <c r="AA461" s="161"/>
      <c r="AB461" s="161"/>
      <c r="AC461" s="161"/>
      <c r="AD461" s="161"/>
      <c r="AE461" s="161"/>
      <c r="AF461" s="163"/>
    </row>
    <row r="462" spans="2:32" s="130" customFormat="1" ht="13.5" customHeight="1">
      <c r="B462" s="129"/>
      <c r="C462" s="717"/>
      <c r="D462" s="718"/>
      <c r="E462" s="719"/>
      <c r="F462" s="724"/>
      <c r="G462" s="726"/>
      <c r="H462" s="149"/>
      <c r="I462" s="149"/>
      <c r="J462" s="149"/>
      <c r="K462" s="149"/>
      <c r="L462" s="149"/>
      <c r="M462" s="149"/>
      <c r="N462" s="149"/>
      <c r="O462" s="149"/>
      <c r="P462" s="149"/>
      <c r="Q462" s="149"/>
      <c r="R462" s="149"/>
      <c r="S462" s="149"/>
      <c r="T462" s="742"/>
      <c r="U462" s="738"/>
      <c r="V462" s="129"/>
      <c r="W462" s="148"/>
      <c r="X462" s="111"/>
      <c r="Y462" s="111"/>
      <c r="Z462" s="111"/>
      <c r="AA462" s="111"/>
      <c r="AB462" s="111"/>
      <c r="AC462" s="111"/>
      <c r="AD462" s="124"/>
      <c r="AE462" s="124"/>
      <c r="AF462" s="163"/>
    </row>
    <row r="463" spans="2:32" s="130" customFormat="1" ht="13.5" customHeight="1">
      <c r="B463" s="129"/>
      <c r="C463" s="717"/>
      <c r="D463" s="718"/>
      <c r="E463" s="719"/>
      <c r="F463" s="723"/>
      <c r="G463" s="725"/>
      <c r="H463" s="150"/>
      <c r="I463" s="150"/>
      <c r="J463" s="151"/>
      <c r="K463" s="151"/>
      <c r="L463" s="151"/>
      <c r="M463" s="151"/>
      <c r="N463" s="151"/>
      <c r="O463" s="151"/>
      <c r="P463" s="151"/>
      <c r="Q463" s="151"/>
      <c r="R463" s="151"/>
      <c r="S463" s="151"/>
      <c r="T463" s="742"/>
      <c r="U463" s="739"/>
      <c r="V463" s="129"/>
      <c r="W463" s="148"/>
      <c r="X463" s="111"/>
      <c r="Y463" s="111"/>
      <c r="Z463" s="111"/>
      <c r="AA463" s="111"/>
      <c r="AB463" s="111"/>
      <c r="AC463" s="111"/>
      <c r="AD463" s="124"/>
      <c r="AE463" s="124"/>
      <c r="AF463" s="163"/>
    </row>
    <row r="464" spans="2:32" s="130" customFormat="1" ht="13.5" customHeight="1">
      <c r="B464" s="129"/>
      <c r="C464" s="720"/>
      <c r="D464" s="721"/>
      <c r="E464" s="722"/>
      <c r="F464" s="727"/>
      <c r="G464" s="728"/>
      <c r="H464" s="149"/>
      <c r="I464" s="149"/>
      <c r="J464" s="149"/>
      <c r="K464" s="149"/>
      <c r="L464" s="149"/>
      <c r="M464" s="149"/>
      <c r="N464" s="149"/>
      <c r="O464" s="149"/>
      <c r="P464" s="149"/>
      <c r="Q464" s="149"/>
      <c r="R464" s="149"/>
      <c r="S464" s="149"/>
      <c r="T464" s="742"/>
      <c r="U464" s="740"/>
      <c r="V464" s="129"/>
      <c r="W464" s="148"/>
      <c r="X464" s="111"/>
      <c r="Y464" s="111"/>
      <c r="Z464" s="111"/>
      <c r="AA464" s="111"/>
      <c r="AB464" s="111"/>
      <c r="AC464" s="111"/>
      <c r="AD464" s="124"/>
      <c r="AE464" s="124"/>
      <c r="AF464" s="163"/>
    </row>
    <row r="465" spans="2:33" s="130" customFormat="1" ht="13.5" customHeight="1">
      <c r="B465" s="129"/>
      <c r="C465" s="714"/>
      <c r="D465" s="715"/>
      <c r="E465" s="716"/>
      <c r="F465" s="729"/>
      <c r="G465" s="730"/>
      <c r="H465" s="146"/>
      <c r="I465" s="146"/>
      <c r="J465" s="147"/>
      <c r="K465" s="147"/>
      <c r="L465" s="147"/>
      <c r="M465" s="147"/>
      <c r="N465" s="147"/>
      <c r="O465" s="147"/>
      <c r="P465" s="147"/>
      <c r="Q465" s="147"/>
      <c r="R465" s="147"/>
      <c r="S465" s="147"/>
      <c r="T465" s="742"/>
      <c r="U465" s="737"/>
      <c r="V465" s="129"/>
      <c r="W465" s="148"/>
      <c r="X465" s="111"/>
      <c r="Y465" s="111"/>
      <c r="Z465" s="111"/>
      <c r="AA465" s="124"/>
      <c r="AB465" s="124"/>
      <c r="AC465" s="124"/>
      <c r="AF465" s="163"/>
    </row>
    <row r="466" spans="2:33" s="130" customFormat="1" ht="13.5" customHeight="1">
      <c r="B466" s="129"/>
      <c r="C466" s="717"/>
      <c r="D466" s="718"/>
      <c r="E466" s="719"/>
      <c r="F466" s="724"/>
      <c r="G466" s="726"/>
      <c r="H466" s="149"/>
      <c r="I466" s="149"/>
      <c r="J466" s="149"/>
      <c r="K466" s="149"/>
      <c r="L466" s="149"/>
      <c r="M466" s="149"/>
      <c r="N466" s="149"/>
      <c r="O466" s="149"/>
      <c r="P466" s="149"/>
      <c r="Q466" s="149"/>
      <c r="R466" s="149"/>
      <c r="S466" s="149"/>
      <c r="T466" s="742"/>
      <c r="U466" s="738"/>
      <c r="V466" s="129"/>
      <c r="W466" s="148"/>
      <c r="X466" s="111"/>
      <c r="Y466" s="111"/>
      <c r="Z466" s="111"/>
      <c r="AA466" s="124"/>
      <c r="AB466" s="124"/>
      <c r="AC466" s="124"/>
      <c r="AF466" s="163"/>
    </row>
    <row r="467" spans="2:33" s="130" customFormat="1" ht="13.5" customHeight="1">
      <c r="B467" s="129"/>
      <c r="C467" s="717"/>
      <c r="D467" s="718"/>
      <c r="E467" s="719"/>
      <c r="F467" s="723"/>
      <c r="G467" s="725"/>
      <c r="H467" s="150"/>
      <c r="I467" s="150"/>
      <c r="J467" s="151"/>
      <c r="K467" s="151"/>
      <c r="L467" s="151"/>
      <c r="M467" s="151"/>
      <c r="N467" s="151"/>
      <c r="O467" s="151"/>
      <c r="P467" s="151"/>
      <c r="Q467" s="151"/>
      <c r="R467" s="151"/>
      <c r="S467" s="151"/>
      <c r="T467" s="742"/>
      <c r="U467" s="739"/>
      <c r="V467" s="129"/>
      <c r="W467" s="148"/>
      <c r="X467" s="111"/>
      <c r="Y467" s="111"/>
      <c r="Z467" s="111"/>
      <c r="AA467" s="111"/>
      <c r="AB467" s="111"/>
      <c r="AC467" s="111"/>
      <c r="AD467" s="111"/>
      <c r="AE467" s="111"/>
      <c r="AF467" s="161"/>
    </row>
    <row r="468" spans="2:33" s="130" customFormat="1" ht="13.5" customHeight="1">
      <c r="B468" s="129"/>
      <c r="C468" s="717"/>
      <c r="D468" s="718"/>
      <c r="E468" s="719"/>
      <c r="F468" s="724"/>
      <c r="G468" s="726"/>
      <c r="H468" s="149"/>
      <c r="I468" s="149"/>
      <c r="J468" s="149"/>
      <c r="K468" s="149"/>
      <c r="L468" s="149"/>
      <c r="M468" s="149"/>
      <c r="N468" s="149"/>
      <c r="O468" s="149"/>
      <c r="P468" s="149"/>
      <c r="Q468" s="149"/>
      <c r="R468" s="149"/>
      <c r="S468" s="149"/>
      <c r="T468" s="742"/>
      <c r="U468" s="738"/>
      <c r="V468" s="129"/>
      <c r="W468" s="148"/>
      <c r="X468" s="148"/>
      <c r="Y468" s="148"/>
      <c r="Z468" s="148"/>
      <c r="AF468" s="111"/>
      <c r="AG468" s="111"/>
    </row>
    <row r="469" spans="2:33" s="130" customFormat="1" ht="13.5" customHeight="1">
      <c r="B469" s="129"/>
      <c r="C469" s="717"/>
      <c r="D469" s="718"/>
      <c r="E469" s="719"/>
      <c r="F469" s="723"/>
      <c r="G469" s="725"/>
      <c r="H469" s="150"/>
      <c r="I469" s="150"/>
      <c r="J469" s="151"/>
      <c r="K469" s="151"/>
      <c r="L469" s="151"/>
      <c r="M469" s="151"/>
      <c r="N469" s="151"/>
      <c r="O469" s="151"/>
      <c r="P469" s="151"/>
      <c r="Q469" s="151"/>
      <c r="R469" s="151"/>
      <c r="S469" s="151"/>
      <c r="T469" s="742"/>
      <c r="U469" s="739"/>
      <c r="V469" s="129"/>
      <c r="W469" s="148"/>
      <c r="X469" s="148"/>
      <c r="Y469" s="148"/>
      <c r="Z469" s="148"/>
      <c r="AF469" s="111"/>
      <c r="AG469" s="111"/>
    </row>
    <row r="470" spans="2:33" s="130" customFormat="1" ht="13.5" customHeight="1">
      <c r="B470" s="129"/>
      <c r="C470" s="720"/>
      <c r="D470" s="721"/>
      <c r="E470" s="722"/>
      <c r="F470" s="727"/>
      <c r="G470" s="728"/>
      <c r="H470" s="152"/>
      <c r="I470" s="152"/>
      <c r="J470" s="152"/>
      <c r="K470" s="152"/>
      <c r="L470" s="152"/>
      <c r="M470" s="152"/>
      <c r="N470" s="152"/>
      <c r="O470" s="152"/>
      <c r="P470" s="152"/>
      <c r="Q470" s="152"/>
      <c r="R470" s="152"/>
      <c r="S470" s="152"/>
      <c r="T470" s="742"/>
      <c r="U470" s="740"/>
      <c r="V470" s="129"/>
      <c r="W470" s="148"/>
      <c r="X470" s="148"/>
      <c r="Y470" s="148"/>
      <c r="Z470" s="148"/>
      <c r="AF470" s="111"/>
      <c r="AG470" s="111"/>
    </row>
    <row r="471" spans="2:33" ht="13.5" customHeight="1">
      <c r="B471" s="108"/>
      <c r="C471" s="743" t="s">
        <v>86</v>
      </c>
      <c r="D471" s="746" t="s">
        <v>220</v>
      </c>
      <c r="E471" s="747"/>
      <c r="F471" s="747"/>
      <c r="G471" s="748"/>
      <c r="H471" s="153"/>
      <c r="I471" s="153"/>
      <c r="J471" s="153"/>
      <c r="K471" s="153"/>
      <c r="L471" s="153"/>
      <c r="M471" s="153"/>
      <c r="N471" s="153"/>
      <c r="O471" s="153"/>
      <c r="P471" s="153"/>
      <c r="Q471" s="153"/>
      <c r="R471" s="153"/>
      <c r="S471" s="153"/>
      <c r="T471" s="749"/>
      <c r="U471" s="749"/>
      <c r="V471" s="108"/>
      <c r="X471" s="148"/>
      <c r="Y471" s="148"/>
      <c r="Z471" s="148"/>
      <c r="AA471" s="130"/>
      <c r="AB471" s="130"/>
      <c r="AC471" s="130"/>
      <c r="AD471" s="130"/>
      <c r="AE471" s="130"/>
      <c r="AF471" s="124"/>
    </row>
    <row r="472" spans="2:33" ht="13.5" customHeight="1">
      <c r="B472" s="108"/>
      <c r="C472" s="744"/>
      <c r="D472" s="746" t="s">
        <v>221</v>
      </c>
      <c r="E472" s="747"/>
      <c r="F472" s="747"/>
      <c r="G472" s="748"/>
      <c r="H472" s="154"/>
      <c r="I472" s="154"/>
      <c r="J472" s="154"/>
      <c r="K472" s="154"/>
      <c r="L472" s="154"/>
      <c r="M472" s="154"/>
      <c r="N472" s="154"/>
      <c r="O472" s="154"/>
      <c r="P472" s="154"/>
      <c r="Q472" s="154"/>
      <c r="R472" s="154"/>
      <c r="S472" s="154"/>
      <c r="T472" s="750"/>
      <c r="U472" s="750"/>
      <c r="V472" s="108"/>
      <c r="X472" s="148"/>
      <c r="Y472" s="148"/>
      <c r="Z472" s="148"/>
      <c r="AA472" s="130"/>
      <c r="AB472" s="130"/>
      <c r="AC472" s="130"/>
      <c r="AD472" s="130"/>
      <c r="AE472" s="130"/>
      <c r="AF472" s="124"/>
      <c r="AG472" s="134"/>
    </row>
    <row r="473" spans="2:33" ht="13.5" customHeight="1">
      <c r="B473" s="108"/>
      <c r="C473" s="744"/>
      <c r="D473" s="746" t="s">
        <v>222</v>
      </c>
      <c r="E473" s="747"/>
      <c r="F473" s="748"/>
      <c r="G473" s="155" t="s">
        <v>79</v>
      </c>
      <c r="H473" s="156" t="str">
        <f>IF(COUNT(H471)=0,"",ROUND(SUM(H471:H472),#REF!))</f>
        <v/>
      </c>
      <c r="I473" s="156" t="str">
        <f>IF(COUNT(I471)=0,"",ROUND(SUM(I471:I472),#REF!))</f>
        <v/>
      </c>
      <c r="J473" s="156" t="str">
        <f>IF(COUNT(J471)=0,"",ROUND(SUM(J471:J472),#REF!))</f>
        <v/>
      </c>
      <c r="K473" s="156" t="str">
        <f>IF(COUNT(K471)=0,"",ROUND(SUM(K471:K472),#REF!))</f>
        <v/>
      </c>
      <c r="L473" s="156" t="str">
        <f>IF(COUNT(L471)=0,"",ROUND(SUM(L471:L472),#REF!))</f>
        <v/>
      </c>
      <c r="M473" s="156" t="str">
        <f>IF(COUNT(M471)=0,"",ROUND(SUM(M471:M472),#REF!))</f>
        <v/>
      </c>
      <c r="N473" s="156" t="str">
        <f>IF(COUNT(N471)=0,"",ROUND(SUM(N471:N472),#REF!))</f>
        <v/>
      </c>
      <c r="O473" s="156" t="str">
        <f>IF(COUNT(O471)=0,"",ROUND(SUM(O471:O472),#REF!))</f>
        <v/>
      </c>
      <c r="P473" s="156" t="str">
        <f>IF(COUNT(P471)=0,"",ROUND(SUM(P471:P472),#REF!))</f>
        <v/>
      </c>
      <c r="Q473" s="156" t="str">
        <f>IF(COUNT(Q471)=0,"",ROUND(SUM(Q471:Q472),#REF!))</f>
        <v/>
      </c>
      <c r="R473" s="156" t="str">
        <f>IF(COUNT(R471)=0,"",ROUND(SUM(R471:R472),#REF!))</f>
        <v/>
      </c>
      <c r="S473" s="156" t="str">
        <f>IF(COUNT(S471)=0,"",ROUND(SUM(S471:S472),#REF!))</f>
        <v/>
      </c>
      <c r="T473" s="751"/>
      <c r="U473" s="750"/>
      <c r="V473" s="108"/>
      <c r="W473" s="120"/>
      <c r="X473" s="148"/>
      <c r="Y473" s="148"/>
      <c r="Z473" s="148"/>
      <c r="AA473" s="130"/>
      <c r="AB473" s="130"/>
      <c r="AC473" s="130"/>
      <c r="AD473" s="130"/>
      <c r="AE473" s="130"/>
      <c r="AF473" s="124"/>
      <c r="AG473" s="134"/>
    </row>
    <row r="474" spans="2:33" ht="13.5" customHeight="1">
      <c r="B474" s="108"/>
      <c r="C474" s="745"/>
      <c r="D474" s="752" t="s">
        <v>249</v>
      </c>
      <c r="E474" s="753"/>
      <c r="F474" s="754"/>
      <c r="G474" s="233" t="s">
        <v>79</v>
      </c>
      <c r="H474" s="154"/>
      <c r="I474" s="154"/>
      <c r="J474" s="154"/>
      <c r="K474" s="154"/>
      <c r="L474" s="154"/>
      <c r="M474" s="154"/>
      <c r="N474" s="154"/>
      <c r="O474" s="154"/>
      <c r="P474" s="154"/>
      <c r="Q474" s="154"/>
      <c r="R474" s="154"/>
      <c r="S474" s="154"/>
      <c r="T474" s="203" t="str">
        <f>IF(COUNT(H474:S474)=0,"",SUMPRODUCT(ROUND(H474:S474,#REF!)))</f>
        <v/>
      </c>
      <c r="U474" s="751"/>
      <c r="V474" s="108"/>
      <c r="X474" s="148"/>
      <c r="Y474" s="148"/>
      <c r="Z474" s="148"/>
      <c r="AA474" s="130"/>
      <c r="AB474" s="130"/>
      <c r="AC474" s="130"/>
      <c r="AD474" s="148"/>
      <c r="AE474" s="148"/>
      <c r="AF474" s="130"/>
      <c r="AG474" s="134"/>
    </row>
    <row r="475" spans="2:33" s="134" customFormat="1" ht="13.5" customHeight="1">
      <c r="B475" s="131"/>
      <c r="C475" s="132" t="s">
        <v>70</v>
      </c>
      <c r="D475" s="132"/>
      <c r="E475" s="132"/>
      <c r="F475" s="132"/>
      <c r="G475" s="132"/>
      <c r="H475" s="132"/>
      <c r="I475" s="132"/>
      <c r="J475" s="132"/>
      <c r="K475" s="132"/>
      <c r="L475" s="132"/>
      <c r="M475" s="132"/>
      <c r="N475" s="132"/>
      <c r="O475" s="132"/>
      <c r="P475" s="132"/>
      <c r="Q475" s="132"/>
      <c r="R475" s="132"/>
      <c r="S475" s="132"/>
      <c r="T475" s="132"/>
      <c r="U475" s="133"/>
      <c r="V475" s="131"/>
      <c r="W475" s="111"/>
      <c r="X475" s="148"/>
      <c r="Y475" s="148"/>
      <c r="Z475" s="148"/>
      <c r="AA475" s="130"/>
      <c r="AB475" s="130"/>
      <c r="AC475" s="130"/>
      <c r="AD475" s="148"/>
      <c r="AE475" s="148"/>
      <c r="AF475" s="130"/>
    </row>
    <row r="476" spans="2:33" s="134" customFormat="1" ht="13.5" customHeight="1">
      <c r="B476" s="131"/>
      <c r="C476" s="135"/>
      <c r="D476" s="135"/>
      <c r="E476" s="135"/>
      <c r="F476" s="135"/>
      <c r="G476" s="135"/>
      <c r="H476" s="135"/>
      <c r="I476" s="135"/>
      <c r="J476" s="135"/>
      <c r="K476" s="135"/>
      <c r="L476" s="135"/>
      <c r="M476" s="135"/>
      <c r="N476" s="135"/>
      <c r="O476" s="135"/>
      <c r="P476" s="135"/>
      <c r="Q476" s="135"/>
      <c r="R476" s="135"/>
      <c r="S476" s="135"/>
      <c r="T476" s="135"/>
      <c r="U476" s="136"/>
      <c r="V476" s="131"/>
      <c r="W476" s="163"/>
      <c r="X476" s="148"/>
      <c r="Y476" s="148"/>
      <c r="Z476" s="148"/>
      <c r="AA476" s="130"/>
      <c r="AB476" s="130"/>
      <c r="AC476" s="130"/>
      <c r="AD476" s="148"/>
      <c r="AE476" s="148"/>
      <c r="AF476" s="130"/>
    </row>
    <row r="477" spans="2:33" s="134" customFormat="1" ht="13.5" customHeight="1">
      <c r="B477" s="131"/>
      <c r="C477" s="135"/>
      <c r="D477" s="135"/>
      <c r="E477" s="135"/>
      <c r="F477" s="135"/>
      <c r="G477" s="135"/>
      <c r="H477" s="135"/>
      <c r="I477" s="135"/>
      <c r="J477" s="135"/>
      <c r="K477" s="135"/>
      <c r="L477" s="135"/>
      <c r="M477" s="135"/>
      <c r="N477" s="135"/>
      <c r="O477" s="135"/>
      <c r="P477" s="135"/>
      <c r="Q477" s="135"/>
      <c r="R477" s="135"/>
      <c r="S477" s="135"/>
      <c r="T477" s="135"/>
      <c r="U477" s="136"/>
      <c r="V477" s="131"/>
      <c r="W477" s="163"/>
      <c r="X477" s="148"/>
      <c r="Y477" s="148"/>
      <c r="Z477" s="148"/>
      <c r="AA477" s="148"/>
      <c r="AB477" s="148"/>
      <c r="AC477" s="148"/>
      <c r="AD477" s="148"/>
      <c r="AE477" s="148"/>
      <c r="AF477" s="130"/>
    </row>
    <row r="478" spans="2:33" s="134" customFormat="1" ht="13.5" customHeight="1">
      <c r="B478" s="131"/>
      <c r="C478" s="135"/>
      <c r="D478" s="135"/>
      <c r="E478" s="135"/>
      <c r="F478" s="135"/>
      <c r="G478" s="135"/>
      <c r="H478" s="135"/>
      <c r="I478" s="135"/>
      <c r="J478" s="135"/>
      <c r="K478" s="135"/>
      <c r="L478" s="135"/>
      <c r="M478" s="135"/>
      <c r="N478" s="135"/>
      <c r="O478" s="135"/>
      <c r="P478" s="135"/>
      <c r="Q478" s="135"/>
      <c r="R478" s="135"/>
      <c r="S478" s="135"/>
      <c r="T478" s="135"/>
      <c r="U478" s="136"/>
      <c r="V478" s="131"/>
      <c r="W478" s="163"/>
      <c r="X478" s="148"/>
      <c r="Y478" s="148"/>
      <c r="Z478" s="148"/>
      <c r="AA478" s="148"/>
      <c r="AB478" s="148"/>
      <c r="AC478" s="148"/>
      <c r="AD478" s="148"/>
      <c r="AE478" s="148"/>
      <c r="AF478" s="130"/>
    </row>
    <row r="479" spans="2:33" s="134" customFormat="1" ht="13.5" customHeight="1">
      <c r="B479" s="131"/>
      <c r="C479" s="135"/>
      <c r="D479" s="135"/>
      <c r="E479" s="135"/>
      <c r="F479" s="135"/>
      <c r="G479" s="135"/>
      <c r="H479" s="135"/>
      <c r="I479" s="135"/>
      <c r="J479" s="135"/>
      <c r="K479" s="135"/>
      <c r="L479" s="135"/>
      <c r="M479" s="135"/>
      <c r="N479" s="135"/>
      <c r="O479" s="135"/>
      <c r="P479" s="135"/>
      <c r="Q479" s="135"/>
      <c r="R479" s="135"/>
      <c r="S479" s="135"/>
      <c r="T479" s="135"/>
      <c r="U479" s="136"/>
      <c r="V479" s="131"/>
      <c r="W479" s="163"/>
      <c r="X479" s="148"/>
      <c r="Y479" s="148"/>
      <c r="Z479" s="148"/>
      <c r="AA479" s="148"/>
      <c r="AB479" s="148"/>
      <c r="AC479" s="148"/>
      <c r="AD479" s="148"/>
      <c r="AE479" s="148"/>
      <c r="AF479" s="130"/>
      <c r="AG479" s="131"/>
    </row>
    <row r="480" spans="2:33" s="134" customFormat="1" ht="13.5" customHeight="1">
      <c r="B480" s="131"/>
      <c r="C480" s="135"/>
      <c r="D480" s="135"/>
      <c r="E480" s="135"/>
      <c r="F480" s="135"/>
      <c r="G480" s="135"/>
      <c r="H480" s="135"/>
      <c r="I480" s="135"/>
      <c r="J480" s="135"/>
      <c r="K480" s="135"/>
      <c r="L480" s="135"/>
      <c r="M480" s="135"/>
      <c r="N480" s="135"/>
      <c r="O480" s="135"/>
      <c r="P480" s="135"/>
      <c r="Q480" s="135"/>
      <c r="R480" s="135"/>
      <c r="S480" s="135"/>
      <c r="T480" s="135"/>
      <c r="U480" s="136"/>
      <c r="V480" s="131"/>
      <c r="W480" s="163"/>
      <c r="X480" s="148"/>
      <c r="Y480" s="148"/>
      <c r="Z480" s="148"/>
      <c r="AA480" s="148"/>
      <c r="AB480" s="148"/>
      <c r="AC480" s="148"/>
      <c r="AD480" s="148"/>
      <c r="AE480" s="148"/>
      <c r="AF480" s="130"/>
      <c r="AG480" s="111"/>
    </row>
    <row r="481" spans="2:33" s="134" customFormat="1" ht="13.5" customHeight="1">
      <c r="B481" s="131"/>
      <c r="C481" s="135"/>
      <c r="D481" s="135"/>
      <c r="E481" s="135"/>
      <c r="F481" s="135"/>
      <c r="G481" s="135"/>
      <c r="H481" s="135"/>
      <c r="I481" s="135"/>
      <c r="J481" s="135"/>
      <c r="K481" s="135"/>
      <c r="L481" s="135"/>
      <c r="M481" s="135"/>
      <c r="N481" s="135"/>
      <c r="O481" s="135"/>
      <c r="P481" s="135"/>
      <c r="Q481" s="135"/>
      <c r="R481" s="135"/>
      <c r="S481" s="135"/>
      <c r="T481" s="135"/>
      <c r="U481" s="136"/>
      <c r="V481" s="131"/>
      <c r="W481" s="163"/>
      <c r="X481" s="148"/>
      <c r="Y481" s="148"/>
      <c r="Z481" s="148"/>
      <c r="AA481" s="148"/>
      <c r="AB481" s="148"/>
      <c r="AC481" s="148"/>
      <c r="AD481" s="148"/>
      <c r="AE481" s="148"/>
      <c r="AF481" s="130"/>
      <c r="AG481" s="111"/>
    </row>
    <row r="482" spans="2:33" s="131" customFormat="1" ht="13.5" customHeight="1">
      <c r="C482" s="339"/>
      <c r="D482" s="339"/>
      <c r="E482" s="339"/>
      <c r="F482" s="339"/>
      <c r="G482" s="339"/>
      <c r="H482" s="339"/>
      <c r="I482" s="339"/>
      <c r="J482" s="339"/>
      <c r="K482" s="339"/>
      <c r="L482" s="339"/>
      <c r="M482" s="339"/>
      <c r="N482" s="339"/>
      <c r="O482" s="339"/>
      <c r="P482" s="339"/>
      <c r="Q482" s="339"/>
      <c r="R482" s="339"/>
      <c r="S482" s="339"/>
      <c r="T482" s="339"/>
      <c r="U482" s="340"/>
      <c r="W482" s="163"/>
      <c r="X482" s="148"/>
      <c r="Y482" s="148"/>
      <c r="Z482" s="148"/>
      <c r="AA482" s="148"/>
      <c r="AB482" s="148"/>
      <c r="AC482" s="148"/>
      <c r="AD482" s="148"/>
      <c r="AE482" s="148"/>
      <c r="AF482" s="130"/>
      <c r="AG482" s="111"/>
    </row>
    <row r="483" spans="2:33" ht="13.5" customHeight="1">
      <c r="W483" s="163"/>
      <c r="X483" s="148"/>
      <c r="Y483" s="148"/>
      <c r="Z483" s="148"/>
      <c r="AA483" s="148"/>
      <c r="AB483" s="148"/>
      <c r="AC483" s="148"/>
      <c r="AD483" s="148"/>
      <c r="AE483" s="148"/>
      <c r="AF483" s="148"/>
    </row>
    <row r="484" spans="2:33" ht="13.5" customHeight="1">
      <c r="W484" s="163"/>
      <c r="X484" s="148"/>
      <c r="Y484" s="148"/>
      <c r="Z484" s="148"/>
      <c r="AA484" s="148"/>
      <c r="AB484" s="148"/>
      <c r="AC484" s="148"/>
      <c r="AD484" s="148"/>
      <c r="AE484" s="148"/>
      <c r="AF484" s="148"/>
    </row>
    <row r="485" spans="2:33" ht="13.5" customHeight="1">
      <c r="W485" s="161"/>
      <c r="X485" s="148"/>
      <c r="Y485" s="148"/>
      <c r="Z485" s="148"/>
      <c r="AA485" s="148"/>
      <c r="AB485" s="148"/>
      <c r="AC485" s="148"/>
      <c r="AD485" s="148"/>
      <c r="AE485" s="148"/>
      <c r="AF485" s="148"/>
    </row>
    <row r="486" spans="2:33" ht="13.5" customHeight="1">
      <c r="AF486" s="148"/>
    </row>
    <row r="487" spans="2:33" ht="13.5" customHeight="1">
      <c r="AF487" s="148"/>
    </row>
    <row r="488" spans="2:33" ht="13.5" customHeight="1">
      <c r="AF488" s="148"/>
    </row>
    <row r="489" spans="2:33" ht="13.5" customHeight="1">
      <c r="AF489" s="148"/>
    </row>
    <row r="490" spans="2:33" ht="13.5" customHeight="1">
      <c r="AF490" s="148"/>
    </row>
    <row r="491" spans="2:33" ht="13.5" customHeight="1">
      <c r="AF491" s="148"/>
    </row>
  </sheetData>
  <sheetProtection formatCells="0" insertRows="0" deleteRows="0"/>
  <mergeCells count="630">
    <mergeCell ref="C471:C474"/>
    <mergeCell ref="D471:G471"/>
    <mergeCell ref="T471:T473"/>
    <mergeCell ref="U471:U474"/>
    <mergeCell ref="D472:G472"/>
    <mergeCell ref="D473:F473"/>
    <mergeCell ref="D474:F474"/>
    <mergeCell ref="C465:E470"/>
    <mergeCell ref="F465:F466"/>
    <mergeCell ref="G465:G466"/>
    <mergeCell ref="U465:U466"/>
    <mergeCell ref="F467:F468"/>
    <mergeCell ref="G467:G468"/>
    <mergeCell ref="U467:U468"/>
    <mergeCell ref="F469:F470"/>
    <mergeCell ref="G469:G470"/>
    <mergeCell ref="U469:U470"/>
    <mergeCell ref="C459:E464"/>
    <mergeCell ref="F459:F460"/>
    <mergeCell ref="G459:G460"/>
    <mergeCell ref="U459:U460"/>
    <mergeCell ref="F461:F462"/>
    <mergeCell ref="G461:G462"/>
    <mergeCell ref="U461:U462"/>
    <mergeCell ref="F463:F464"/>
    <mergeCell ref="G463:G464"/>
    <mergeCell ref="U463:U464"/>
    <mergeCell ref="G451:G452"/>
    <mergeCell ref="U451:U452"/>
    <mergeCell ref="C453:E458"/>
    <mergeCell ref="F453:F454"/>
    <mergeCell ref="G453:G454"/>
    <mergeCell ref="U453:U454"/>
    <mergeCell ref="F455:F456"/>
    <mergeCell ref="G455:G456"/>
    <mergeCell ref="U455:U456"/>
    <mergeCell ref="F457:F458"/>
    <mergeCell ref="G457:G458"/>
    <mergeCell ref="U457:U458"/>
    <mergeCell ref="F443:F444"/>
    <mergeCell ref="G443:G444"/>
    <mergeCell ref="U443:U444"/>
    <mergeCell ref="F445:F446"/>
    <mergeCell ref="G445:G446"/>
    <mergeCell ref="U445:U446"/>
    <mergeCell ref="C438:E440"/>
    <mergeCell ref="F438:F440"/>
    <mergeCell ref="G438:G440"/>
    <mergeCell ref="T438:T440"/>
    <mergeCell ref="U438:U440"/>
    <mergeCell ref="C441:E446"/>
    <mergeCell ref="F441:F442"/>
    <mergeCell ref="G441:G442"/>
    <mergeCell ref="T441:T470"/>
    <mergeCell ref="U441:U442"/>
    <mergeCell ref="C447:E452"/>
    <mergeCell ref="F447:F448"/>
    <mergeCell ref="G447:G448"/>
    <mergeCell ref="U447:U448"/>
    <mergeCell ref="F449:F450"/>
    <mergeCell ref="G449:G450"/>
    <mergeCell ref="U449:U450"/>
    <mergeCell ref="F451:F452"/>
    <mergeCell ref="C423:C426"/>
    <mergeCell ref="D423:G423"/>
    <mergeCell ref="T423:T425"/>
    <mergeCell ref="U423:U426"/>
    <mergeCell ref="D424:G424"/>
    <mergeCell ref="D425:F425"/>
    <mergeCell ref="D426:F426"/>
    <mergeCell ref="C417:E422"/>
    <mergeCell ref="F417:F418"/>
    <mergeCell ref="G417:G418"/>
    <mergeCell ref="U417:U418"/>
    <mergeCell ref="F419:F420"/>
    <mergeCell ref="G419:G420"/>
    <mergeCell ref="U419:U420"/>
    <mergeCell ref="F421:F422"/>
    <mergeCell ref="G421:G422"/>
    <mergeCell ref="U421:U422"/>
    <mergeCell ref="C411:E416"/>
    <mergeCell ref="F411:F412"/>
    <mergeCell ref="G411:G412"/>
    <mergeCell ref="U411:U412"/>
    <mergeCell ref="F413:F414"/>
    <mergeCell ref="G413:G414"/>
    <mergeCell ref="U413:U414"/>
    <mergeCell ref="F415:F416"/>
    <mergeCell ref="G415:G416"/>
    <mergeCell ref="U415:U416"/>
    <mergeCell ref="G403:G404"/>
    <mergeCell ref="U403:U404"/>
    <mergeCell ref="C405:E410"/>
    <mergeCell ref="F405:F406"/>
    <mergeCell ref="G405:G406"/>
    <mergeCell ref="U405:U406"/>
    <mergeCell ref="F407:F408"/>
    <mergeCell ref="G407:G408"/>
    <mergeCell ref="U407:U408"/>
    <mergeCell ref="F409:F410"/>
    <mergeCell ref="G409:G410"/>
    <mergeCell ref="U409:U410"/>
    <mergeCell ref="F395:F396"/>
    <mergeCell ref="G395:G396"/>
    <mergeCell ref="U395:U396"/>
    <mergeCell ref="F397:F398"/>
    <mergeCell ref="G397:G398"/>
    <mergeCell ref="U397:U398"/>
    <mergeCell ref="C390:E392"/>
    <mergeCell ref="F390:F392"/>
    <mergeCell ref="G390:G392"/>
    <mergeCell ref="T390:T392"/>
    <mergeCell ref="U390:U392"/>
    <mergeCell ref="C393:E398"/>
    <mergeCell ref="F393:F394"/>
    <mergeCell ref="G393:G394"/>
    <mergeCell ref="T393:T422"/>
    <mergeCell ref="U393:U394"/>
    <mergeCell ref="C399:E404"/>
    <mergeCell ref="F399:F400"/>
    <mergeCell ref="G399:G400"/>
    <mergeCell ref="U399:U400"/>
    <mergeCell ref="F401:F402"/>
    <mergeCell ref="G401:G402"/>
    <mergeCell ref="U401:U402"/>
    <mergeCell ref="F403:F404"/>
    <mergeCell ref="C375:C378"/>
    <mergeCell ref="D375:G375"/>
    <mergeCell ref="T375:T377"/>
    <mergeCell ref="U375:U378"/>
    <mergeCell ref="D376:G376"/>
    <mergeCell ref="D377:F377"/>
    <mergeCell ref="D378:F378"/>
    <mergeCell ref="C369:E374"/>
    <mergeCell ref="F369:F370"/>
    <mergeCell ref="G369:G370"/>
    <mergeCell ref="U369:U370"/>
    <mergeCell ref="F371:F372"/>
    <mergeCell ref="G371:G372"/>
    <mergeCell ref="U371:U372"/>
    <mergeCell ref="F373:F374"/>
    <mergeCell ref="G373:G374"/>
    <mergeCell ref="U373:U374"/>
    <mergeCell ref="C363:E368"/>
    <mergeCell ref="F363:F364"/>
    <mergeCell ref="G363:G364"/>
    <mergeCell ref="U363:U364"/>
    <mergeCell ref="F365:F366"/>
    <mergeCell ref="G365:G366"/>
    <mergeCell ref="U365:U366"/>
    <mergeCell ref="F367:F368"/>
    <mergeCell ref="G367:G368"/>
    <mergeCell ref="U367:U368"/>
    <mergeCell ref="G355:G356"/>
    <mergeCell ref="U355:U356"/>
    <mergeCell ref="C357:E362"/>
    <mergeCell ref="F357:F358"/>
    <mergeCell ref="G357:G358"/>
    <mergeCell ref="U357:U358"/>
    <mergeCell ref="F359:F360"/>
    <mergeCell ref="G359:G360"/>
    <mergeCell ref="U359:U360"/>
    <mergeCell ref="F361:F362"/>
    <mergeCell ref="G361:G362"/>
    <mergeCell ref="U361:U362"/>
    <mergeCell ref="F347:F348"/>
    <mergeCell ref="G347:G348"/>
    <mergeCell ref="U347:U348"/>
    <mergeCell ref="F349:F350"/>
    <mergeCell ref="G349:G350"/>
    <mergeCell ref="U349:U350"/>
    <mergeCell ref="C342:E344"/>
    <mergeCell ref="F342:F344"/>
    <mergeCell ref="G342:G344"/>
    <mergeCell ref="T342:T344"/>
    <mergeCell ref="U342:U344"/>
    <mergeCell ref="C345:E350"/>
    <mergeCell ref="F345:F346"/>
    <mergeCell ref="G345:G346"/>
    <mergeCell ref="T345:T374"/>
    <mergeCell ref="U345:U346"/>
    <mergeCell ref="C351:E356"/>
    <mergeCell ref="F351:F352"/>
    <mergeCell ref="G351:G352"/>
    <mergeCell ref="U351:U352"/>
    <mergeCell ref="F353:F354"/>
    <mergeCell ref="G353:G354"/>
    <mergeCell ref="U353:U354"/>
    <mergeCell ref="F355:F356"/>
    <mergeCell ref="C327:C330"/>
    <mergeCell ref="D327:G327"/>
    <mergeCell ref="T327:T329"/>
    <mergeCell ref="U327:U330"/>
    <mergeCell ref="D328:G328"/>
    <mergeCell ref="D329:F329"/>
    <mergeCell ref="D330:F330"/>
    <mergeCell ref="C321:E326"/>
    <mergeCell ref="F321:F322"/>
    <mergeCell ref="G321:G322"/>
    <mergeCell ref="U321:U322"/>
    <mergeCell ref="F323:F324"/>
    <mergeCell ref="G323:G324"/>
    <mergeCell ref="U323:U324"/>
    <mergeCell ref="F325:F326"/>
    <mergeCell ref="G325:G326"/>
    <mergeCell ref="U325:U326"/>
    <mergeCell ref="C315:E320"/>
    <mergeCell ref="F315:F316"/>
    <mergeCell ref="G315:G316"/>
    <mergeCell ref="U315:U316"/>
    <mergeCell ref="F317:F318"/>
    <mergeCell ref="G317:G318"/>
    <mergeCell ref="U317:U318"/>
    <mergeCell ref="F319:F320"/>
    <mergeCell ref="G319:G320"/>
    <mergeCell ref="U319:U320"/>
    <mergeCell ref="G307:G308"/>
    <mergeCell ref="U307:U308"/>
    <mergeCell ref="C309:E314"/>
    <mergeCell ref="F309:F310"/>
    <mergeCell ref="G309:G310"/>
    <mergeCell ref="U309:U310"/>
    <mergeCell ref="F311:F312"/>
    <mergeCell ref="G311:G312"/>
    <mergeCell ref="U311:U312"/>
    <mergeCell ref="F313:F314"/>
    <mergeCell ref="G313:G314"/>
    <mergeCell ref="U313:U314"/>
    <mergeCell ref="F299:F300"/>
    <mergeCell ref="G299:G300"/>
    <mergeCell ref="U299:U300"/>
    <mergeCell ref="F301:F302"/>
    <mergeCell ref="G301:G302"/>
    <mergeCell ref="U301:U302"/>
    <mergeCell ref="C294:E296"/>
    <mergeCell ref="F294:F296"/>
    <mergeCell ref="G294:G296"/>
    <mergeCell ref="T294:T296"/>
    <mergeCell ref="U294:U296"/>
    <mergeCell ref="C297:E302"/>
    <mergeCell ref="F297:F298"/>
    <mergeCell ref="G297:G298"/>
    <mergeCell ref="T297:T326"/>
    <mergeCell ref="U297:U298"/>
    <mergeCell ref="C303:E308"/>
    <mergeCell ref="F303:F304"/>
    <mergeCell ref="G303:G304"/>
    <mergeCell ref="U303:U304"/>
    <mergeCell ref="F305:F306"/>
    <mergeCell ref="G305:G306"/>
    <mergeCell ref="U305:U306"/>
    <mergeCell ref="F307:F308"/>
    <mergeCell ref="C279:C282"/>
    <mergeCell ref="D279:G279"/>
    <mergeCell ref="T279:T281"/>
    <mergeCell ref="U279:U282"/>
    <mergeCell ref="D280:G280"/>
    <mergeCell ref="D281:F281"/>
    <mergeCell ref="D282:F282"/>
    <mergeCell ref="C273:E278"/>
    <mergeCell ref="F273:F274"/>
    <mergeCell ref="G273:G274"/>
    <mergeCell ref="U273:U274"/>
    <mergeCell ref="F275:F276"/>
    <mergeCell ref="G275:G276"/>
    <mergeCell ref="U275:U276"/>
    <mergeCell ref="F277:F278"/>
    <mergeCell ref="G277:G278"/>
    <mergeCell ref="U277:U278"/>
    <mergeCell ref="C267:E272"/>
    <mergeCell ref="F267:F268"/>
    <mergeCell ref="G267:G268"/>
    <mergeCell ref="U267:U268"/>
    <mergeCell ref="F269:F270"/>
    <mergeCell ref="G269:G270"/>
    <mergeCell ref="U269:U270"/>
    <mergeCell ref="F271:F272"/>
    <mergeCell ref="G271:G272"/>
    <mergeCell ref="U271:U272"/>
    <mergeCell ref="G259:G260"/>
    <mergeCell ref="U259:U260"/>
    <mergeCell ref="C261:E266"/>
    <mergeCell ref="F261:F262"/>
    <mergeCell ref="G261:G262"/>
    <mergeCell ref="U261:U262"/>
    <mergeCell ref="F263:F264"/>
    <mergeCell ref="G263:G264"/>
    <mergeCell ref="U263:U264"/>
    <mergeCell ref="F265:F266"/>
    <mergeCell ref="G265:G266"/>
    <mergeCell ref="U265:U266"/>
    <mergeCell ref="F251:F252"/>
    <mergeCell ref="G251:G252"/>
    <mergeCell ref="U251:U252"/>
    <mergeCell ref="F253:F254"/>
    <mergeCell ref="G253:G254"/>
    <mergeCell ref="U253:U254"/>
    <mergeCell ref="C246:E248"/>
    <mergeCell ref="F246:F248"/>
    <mergeCell ref="G246:G248"/>
    <mergeCell ref="T246:T248"/>
    <mergeCell ref="U246:U248"/>
    <mergeCell ref="C249:E254"/>
    <mergeCell ref="F249:F250"/>
    <mergeCell ref="G249:G250"/>
    <mergeCell ref="T249:T278"/>
    <mergeCell ref="U249:U250"/>
    <mergeCell ref="C255:E260"/>
    <mergeCell ref="F255:F256"/>
    <mergeCell ref="G255:G256"/>
    <mergeCell ref="U255:U256"/>
    <mergeCell ref="F257:F258"/>
    <mergeCell ref="G257:G258"/>
    <mergeCell ref="U257:U258"/>
    <mergeCell ref="F259:F260"/>
    <mergeCell ref="C231:C234"/>
    <mergeCell ref="D231:G231"/>
    <mergeCell ref="T231:T233"/>
    <mergeCell ref="U231:U234"/>
    <mergeCell ref="D232:G232"/>
    <mergeCell ref="D233:F233"/>
    <mergeCell ref="D234:F234"/>
    <mergeCell ref="C225:E230"/>
    <mergeCell ref="F225:F226"/>
    <mergeCell ref="G225:G226"/>
    <mergeCell ref="U225:U226"/>
    <mergeCell ref="F227:F228"/>
    <mergeCell ref="G227:G228"/>
    <mergeCell ref="U227:U228"/>
    <mergeCell ref="F229:F230"/>
    <mergeCell ref="G229:G230"/>
    <mergeCell ref="U229:U230"/>
    <mergeCell ref="C219:E224"/>
    <mergeCell ref="F219:F220"/>
    <mergeCell ref="G219:G220"/>
    <mergeCell ref="U219:U220"/>
    <mergeCell ref="F221:F222"/>
    <mergeCell ref="G221:G222"/>
    <mergeCell ref="U221:U222"/>
    <mergeCell ref="F223:F224"/>
    <mergeCell ref="G223:G224"/>
    <mergeCell ref="U223:U224"/>
    <mergeCell ref="G211:G212"/>
    <mergeCell ref="U211:U212"/>
    <mergeCell ref="C213:E218"/>
    <mergeCell ref="F213:F214"/>
    <mergeCell ref="G213:G214"/>
    <mergeCell ref="U213:U214"/>
    <mergeCell ref="F215:F216"/>
    <mergeCell ref="G215:G216"/>
    <mergeCell ref="U215:U216"/>
    <mergeCell ref="F217:F218"/>
    <mergeCell ref="G217:G218"/>
    <mergeCell ref="U217:U218"/>
    <mergeCell ref="F203:F204"/>
    <mergeCell ref="G203:G204"/>
    <mergeCell ref="U203:U204"/>
    <mergeCell ref="F205:F206"/>
    <mergeCell ref="G205:G206"/>
    <mergeCell ref="U205:U206"/>
    <mergeCell ref="C198:E200"/>
    <mergeCell ref="F198:F200"/>
    <mergeCell ref="G198:G200"/>
    <mergeCell ref="T198:T200"/>
    <mergeCell ref="U198:U200"/>
    <mergeCell ref="C201:E206"/>
    <mergeCell ref="F201:F202"/>
    <mergeCell ref="G201:G202"/>
    <mergeCell ref="T201:T230"/>
    <mergeCell ref="U201:U202"/>
    <mergeCell ref="C207:E212"/>
    <mergeCell ref="F207:F208"/>
    <mergeCell ref="G207:G208"/>
    <mergeCell ref="U207:U208"/>
    <mergeCell ref="F209:F210"/>
    <mergeCell ref="G209:G210"/>
    <mergeCell ref="U209:U210"/>
    <mergeCell ref="F211:F212"/>
    <mergeCell ref="C183:C186"/>
    <mergeCell ref="D183:G183"/>
    <mergeCell ref="T183:T185"/>
    <mergeCell ref="U183:U186"/>
    <mergeCell ref="D184:G184"/>
    <mergeCell ref="D185:F185"/>
    <mergeCell ref="D186:F186"/>
    <mergeCell ref="C177:E182"/>
    <mergeCell ref="F177:F178"/>
    <mergeCell ref="G177:G178"/>
    <mergeCell ref="U177:U178"/>
    <mergeCell ref="F179:F180"/>
    <mergeCell ref="G179:G180"/>
    <mergeCell ref="U179:U180"/>
    <mergeCell ref="F181:F182"/>
    <mergeCell ref="G181:G182"/>
    <mergeCell ref="U181:U182"/>
    <mergeCell ref="C171:E176"/>
    <mergeCell ref="F171:F172"/>
    <mergeCell ref="G171:G172"/>
    <mergeCell ref="U171:U172"/>
    <mergeCell ref="F173:F174"/>
    <mergeCell ref="G173:G174"/>
    <mergeCell ref="U173:U174"/>
    <mergeCell ref="F175:F176"/>
    <mergeCell ref="G175:G176"/>
    <mergeCell ref="U175:U176"/>
    <mergeCell ref="G163:G164"/>
    <mergeCell ref="U163:U164"/>
    <mergeCell ref="C165:E170"/>
    <mergeCell ref="F165:F166"/>
    <mergeCell ref="G165:G166"/>
    <mergeCell ref="U165:U166"/>
    <mergeCell ref="F167:F168"/>
    <mergeCell ref="G167:G168"/>
    <mergeCell ref="U167:U168"/>
    <mergeCell ref="F169:F170"/>
    <mergeCell ref="G169:G170"/>
    <mergeCell ref="U169:U170"/>
    <mergeCell ref="F155:F156"/>
    <mergeCell ref="G155:G156"/>
    <mergeCell ref="U155:U156"/>
    <mergeCell ref="F157:F158"/>
    <mergeCell ref="G157:G158"/>
    <mergeCell ref="U157:U158"/>
    <mergeCell ref="C150:E152"/>
    <mergeCell ref="F150:F152"/>
    <mergeCell ref="G150:G152"/>
    <mergeCell ref="T150:T152"/>
    <mergeCell ref="U150:U152"/>
    <mergeCell ref="C153:E158"/>
    <mergeCell ref="F153:F154"/>
    <mergeCell ref="G153:G154"/>
    <mergeCell ref="T153:T182"/>
    <mergeCell ref="U153:U154"/>
    <mergeCell ref="C159:E164"/>
    <mergeCell ref="F159:F160"/>
    <mergeCell ref="G159:G160"/>
    <mergeCell ref="U159:U160"/>
    <mergeCell ref="F161:F162"/>
    <mergeCell ref="G161:G162"/>
    <mergeCell ref="U161:U162"/>
    <mergeCell ref="F163:F164"/>
    <mergeCell ref="C135:C138"/>
    <mergeCell ref="D135:G135"/>
    <mergeCell ref="T135:T137"/>
    <mergeCell ref="U135:U138"/>
    <mergeCell ref="D136:G136"/>
    <mergeCell ref="D137:F137"/>
    <mergeCell ref="D138:F138"/>
    <mergeCell ref="C129:E134"/>
    <mergeCell ref="F129:F130"/>
    <mergeCell ref="G129:G130"/>
    <mergeCell ref="U129:U130"/>
    <mergeCell ref="F131:F132"/>
    <mergeCell ref="G131:G132"/>
    <mergeCell ref="U131:U132"/>
    <mergeCell ref="F133:F134"/>
    <mergeCell ref="G133:G134"/>
    <mergeCell ref="U133:U134"/>
    <mergeCell ref="C123:E128"/>
    <mergeCell ref="F123:F124"/>
    <mergeCell ref="G123:G124"/>
    <mergeCell ref="U123:U124"/>
    <mergeCell ref="F125:F126"/>
    <mergeCell ref="G125:G126"/>
    <mergeCell ref="U125:U126"/>
    <mergeCell ref="F127:F128"/>
    <mergeCell ref="G127:G128"/>
    <mergeCell ref="U127:U128"/>
    <mergeCell ref="G115:G116"/>
    <mergeCell ref="U115:U116"/>
    <mergeCell ref="C117:E122"/>
    <mergeCell ref="F117:F118"/>
    <mergeCell ref="G117:G118"/>
    <mergeCell ref="U117:U118"/>
    <mergeCell ref="F119:F120"/>
    <mergeCell ref="G119:G120"/>
    <mergeCell ref="U119:U120"/>
    <mergeCell ref="F121:F122"/>
    <mergeCell ref="G121:G122"/>
    <mergeCell ref="U121:U122"/>
    <mergeCell ref="F107:F108"/>
    <mergeCell ref="G107:G108"/>
    <mergeCell ref="U107:U108"/>
    <mergeCell ref="F109:F110"/>
    <mergeCell ref="G109:G110"/>
    <mergeCell ref="U109:U110"/>
    <mergeCell ref="C102:E104"/>
    <mergeCell ref="F102:F104"/>
    <mergeCell ref="G102:G104"/>
    <mergeCell ref="T102:T104"/>
    <mergeCell ref="U102:U104"/>
    <mergeCell ref="C105:E110"/>
    <mergeCell ref="F105:F106"/>
    <mergeCell ref="G105:G106"/>
    <mergeCell ref="T105:T134"/>
    <mergeCell ref="U105:U106"/>
    <mergeCell ref="C111:E116"/>
    <mergeCell ref="F111:F112"/>
    <mergeCell ref="G111:G112"/>
    <mergeCell ref="U111:U112"/>
    <mergeCell ref="F113:F114"/>
    <mergeCell ref="G113:G114"/>
    <mergeCell ref="U113:U114"/>
    <mergeCell ref="F115:F116"/>
    <mergeCell ref="C87:C90"/>
    <mergeCell ref="D87:G87"/>
    <mergeCell ref="T87:T89"/>
    <mergeCell ref="U87:U90"/>
    <mergeCell ref="D88:G88"/>
    <mergeCell ref="D89:F89"/>
    <mergeCell ref="D90:F90"/>
    <mergeCell ref="C81:E86"/>
    <mergeCell ref="F81:F82"/>
    <mergeCell ref="G81:G82"/>
    <mergeCell ref="U81:U82"/>
    <mergeCell ref="F83:F84"/>
    <mergeCell ref="G83:G84"/>
    <mergeCell ref="U83:U84"/>
    <mergeCell ref="F85:F86"/>
    <mergeCell ref="G85:G86"/>
    <mergeCell ref="U85:U86"/>
    <mergeCell ref="C75:E80"/>
    <mergeCell ref="F75:F76"/>
    <mergeCell ref="G75:G76"/>
    <mergeCell ref="U75:U76"/>
    <mergeCell ref="F77:F78"/>
    <mergeCell ref="G77:G78"/>
    <mergeCell ref="U77:U78"/>
    <mergeCell ref="F79:F80"/>
    <mergeCell ref="G79:G80"/>
    <mergeCell ref="U79:U80"/>
    <mergeCell ref="G67:G68"/>
    <mergeCell ref="U67:U68"/>
    <mergeCell ref="C69:E74"/>
    <mergeCell ref="F69:F70"/>
    <mergeCell ref="G69:G70"/>
    <mergeCell ref="U69:U70"/>
    <mergeCell ref="F71:F72"/>
    <mergeCell ref="G71:G72"/>
    <mergeCell ref="U71:U72"/>
    <mergeCell ref="F73:F74"/>
    <mergeCell ref="G73:G74"/>
    <mergeCell ref="U73:U74"/>
    <mergeCell ref="F59:F60"/>
    <mergeCell ref="G59:G60"/>
    <mergeCell ref="U59:U60"/>
    <mergeCell ref="F61:F62"/>
    <mergeCell ref="G61:G62"/>
    <mergeCell ref="U61:U62"/>
    <mergeCell ref="C54:E56"/>
    <mergeCell ref="F54:F56"/>
    <mergeCell ref="G54:G56"/>
    <mergeCell ref="T54:T56"/>
    <mergeCell ref="U54:U56"/>
    <mergeCell ref="C57:E62"/>
    <mergeCell ref="F57:F58"/>
    <mergeCell ref="G57:G58"/>
    <mergeCell ref="T57:T86"/>
    <mergeCell ref="U57:U58"/>
    <mergeCell ref="C63:E68"/>
    <mergeCell ref="F63:F64"/>
    <mergeCell ref="G63:G64"/>
    <mergeCell ref="U63:U64"/>
    <mergeCell ref="F65:F66"/>
    <mergeCell ref="G65:G66"/>
    <mergeCell ref="U65:U66"/>
    <mergeCell ref="F67:F68"/>
    <mergeCell ref="C39:C42"/>
    <mergeCell ref="D39:G39"/>
    <mergeCell ref="T39:T41"/>
    <mergeCell ref="U39:U42"/>
    <mergeCell ref="D40:G40"/>
    <mergeCell ref="D41:F41"/>
    <mergeCell ref="D42:F42"/>
    <mergeCell ref="C33:E38"/>
    <mergeCell ref="F33:F34"/>
    <mergeCell ref="G33:G34"/>
    <mergeCell ref="U33:U34"/>
    <mergeCell ref="F35:F36"/>
    <mergeCell ref="G35:G36"/>
    <mergeCell ref="U35:U36"/>
    <mergeCell ref="F37:F38"/>
    <mergeCell ref="G37:G38"/>
    <mergeCell ref="U37:U38"/>
    <mergeCell ref="C27:E32"/>
    <mergeCell ref="F27:F28"/>
    <mergeCell ref="G27:G28"/>
    <mergeCell ref="U27:U28"/>
    <mergeCell ref="F29:F30"/>
    <mergeCell ref="G29:G30"/>
    <mergeCell ref="U29:U30"/>
    <mergeCell ref="F31:F32"/>
    <mergeCell ref="G31:G32"/>
    <mergeCell ref="U31:U32"/>
    <mergeCell ref="G19:G20"/>
    <mergeCell ref="U19:U20"/>
    <mergeCell ref="C21:E26"/>
    <mergeCell ref="F21:F22"/>
    <mergeCell ref="G21:G22"/>
    <mergeCell ref="U21:U22"/>
    <mergeCell ref="F23:F24"/>
    <mergeCell ref="G23:G24"/>
    <mergeCell ref="U23:U24"/>
    <mergeCell ref="F25:F26"/>
    <mergeCell ref="G25:G26"/>
    <mergeCell ref="U25:U26"/>
    <mergeCell ref="F11:F12"/>
    <mergeCell ref="G11:G12"/>
    <mergeCell ref="U11:U12"/>
    <mergeCell ref="F13:F14"/>
    <mergeCell ref="G13:G14"/>
    <mergeCell ref="U13:U14"/>
    <mergeCell ref="C6:E8"/>
    <mergeCell ref="F6:F8"/>
    <mergeCell ref="G6:G8"/>
    <mergeCell ref="T6:T8"/>
    <mergeCell ref="U6:U8"/>
    <mergeCell ref="C9:E14"/>
    <mergeCell ref="F9:F10"/>
    <mergeCell ref="G9:G10"/>
    <mergeCell ref="T9:T38"/>
    <mergeCell ref="U9:U10"/>
    <mergeCell ref="C15:E20"/>
    <mergeCell ref="F15:F16"/>
    <mergeCell ref="G15:G16"/>
    <mergeCell ref="U15:U16"/>
    <mergeCell ref="F17:F18"/>
    <mergeCell ref="G17:G18"/>
    <mergeCell ref="U17:U18"/>
    <mergeCell ref="F19:F20"/>
  </mergeCells>
  <phoneticPr fontId="34"/>
  <dataValidations count="1">
    <dataValidation type="custom" allowBlank="1" showInputMessage="1" showErrorMessage="1" errorTitle="小数点以下入力エラー" error="小数点以下は１桁までとして下さい。" sqref="H42:S42 G9:G38 H39:S40 H90:S90 G57:G86 H87:S88 H138:S138 G105:G134 H135:S136 H186:S186 G153:G182 H183:S184 H234:S234 G201:G230 H231:S232 H282:S282 G249:G278 H279:S280 H330:S330 G297:G326 H327:S328 H378:S378 G345:G374 H375:S376 H426:S426 G393:G422 H423:S424 H474:S474 G441:G470 H471:S472" xr:uid="{00000000-0002-0000-3A00-000000000000}">
      <formula1>ROUND(G9,1)=G9</formula1>
    </dataValidation>
  </dataValidations>
  <printOptions horizontalCentered="1"/>
  <pageMargins left="0.59055118110236227" right="0.59055118110236227" top="0.78740157480314965" bottom="0.39370078740157483" header="0.19685039370078741" footer="0.19685039370078741"/>
  <pageSetup paperSize="9" pageOrder="overThenDown" orientation="portrait" blackAndWhite="1" r:id="rId1"/>
  <headerFooter>
    <oddFooter>&amp;C&amp;"ＭＳ 明朝,標準"&amp;7- &amp;P-5 -</oddFooter>
  </headerFooter>
  <rowBreaks count="10" manualBreakCount="10">
    <brk id="2" min="1" max="19" man="1"/>
    <brk id="50" min="1" max="19" man="1"/>
    <brk id="98" min="1" max="19" man="1"/>
    <brk id="146" min="1" max="19" man="1"/>
    <brk id="194" min="1" max="19" man="1"/>
    <brk id="242" min="1" max="19" man="1"/>
    <brk id="290" min="1" max="19" man="1"/>
    <brk id="338" min="1" max="19" man="1"/>
    <brk id="386" min="1" max="19" man="1"/>
    <brk id="434" min="1" max="19" man="1"/>
  </rowBreaks>
  <colBreaks count="1" manualBreakCount="1">
    <brk id="13" min="2" max="601" man="1"/>
  </colBreaks>
  <drawing r:id="rId2"/>
  <legacyDrawing r:id="rId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25">
    <tabColor rgb="FF00B050"/>
  </sheetPr>
  <dimension ref="A1:AG542"/>
  <sheetViews>
    <sheetView workbookViewId="0"/>
  </sheetViews>
  <sheetFormatPr defaultColWidth="9.33203125" defaultRowHeight="13.5" customHeight="1"/>
  <cols>
    <col min="1" max="2" width="1.77734375" style="142" customWidth="1"/>
    <col min="3" max="5" width="6.6640625" style="142" customWidth="1"/>
    <col min="6" max="6" width="19" style="142" customWidth="1"/>
    <col min="7" max="7" width="10.77734375" style="142" customWidth="1"/>
    <col min="8" max="20" width="9.77734375" style="142" customWidth="1"/>
    <col min="21" max="21" width="35.77734375" style="143" customWidth="1"/>
    <col min="22" max="22" width="1.77734375" style="142" customWidth="1"/>
    <col min="23" max="23" width="18" style="142" bestFit="1" customWidth="1"/>
    <col min="24" max="31" width="4.77734375" style="142" customWidth="1"/>
    <col min="32" max="16384" width="9.33203125" style="142"/>
  </cols>
  <sheetData>
    <row r="1" spans="2:33" ht="13.5" customHeight="1">
      <c r="B1" s="107" t="s">
        <v>83</v>
      </c>
      <c r="C1" s="87"/>
      <c r="H1" s="89"/>
      <c r="I1" s="89"/>
    </row>
    <row r="2" spans="2:33" ht="47.25" customHeight="1"/>
    <row r="3" spans="2:33" s="111" customFormat="1" ht="13.5" customHeight="1">
      <c r="B3" s="108"/>
      <c r="C3" s="109" t="s">
        <v>84</v>
      </c>
      <c r="D3" s="109"/>
      <c r="E3" s="109"/>
      <c r="F3" s="37"/>
      <c r="G3" s="109"/>
      <c r="H3" s="108"/>
      <c r="I3" s="108"/>
      <c r="J3" s="108"/>
      <c r="K3" s="108"/>
      <c r="L3" s="108"/>
      <c r="M3" s="108"/>
      <c r="N3" s="108"/>
      <c r="O3" s="108"/>
      <c r="P3" s="108"/>
      <c r="Q3" s="108"/>
      <c r="R3" s="108"/>
      <c r="S3" s="108"/>
      <c r="T3" s="108"/>
      <c r="U3" s="110"/>
      <c r="V3" s="108"/>
    </row>
    <row r="4" spans="2:33" s="111" customFormat="1" ht="13.5" customHeight="1">
      <c r="B4" s="108"/>
      <c r="C4" s="112" t="s">
        <v>3</v>
      </c>
      <c r="D4" s="112"/>
      <c r="E4" s="112"/>
      <c r="F4" s="114"/>
      <c r="G4" s="480" t="e">
        <f>#REF!</f>
        <v>#REF!</v>
      </c>
      <c r="H4" s="113"/>
      <c r="I4" s="108"/>
      <c r="J4" s="108"/>
      <c r="K4" s="108"/>
      <c r="L4" s="108"/>
      <c r="M4" s="108"/>
      <c r="N4" s="108"/>
      <c r="O4" s="108"/>
      <c r="P4" s="108"/>
      <c r="Q4" s="108"/>
      <c r="R4" s="108"/>
      <c r="S4" s="108"/>
      <c r="T4" s="108"/>
      <c r="U4" s="110"/>
      <c r="V4" s="108"/>
      <c r="AA4" s="124"/>
      <c r="AB4" s="124"/>
      <c r="AC4" s="124"/>
      <c r="AD4" s="124"/>
      <c r="AE4" s="124"/>
      <c r="AF4" s="124"/>
      <c r="AG4" s="124"/>
    </row>
    <row r="5" spans="2:33" s="111" customFormat="1" ht="13.5" customHeight="1">
      <c r="B5" s="108"/>
      <c r="C5" s="116" t="s">
        <v>8</v>
      </c>
      <c r="D5" s="116"/>
      <c r="E5" s="125" t="s">
        <v>122</v>
      </c>
      <c r="F5" s="112"/>
      <c r="G5" s="108"/>
      <c r="H5" s="108"/>
      <c r="I5" s="108"/>
      <c r="J5" s="108"/>
      <c r="K5" s="108"/>
      <c r="L5" s="108"/>
      <c r="M5" s="108"/>
      <c r="N5" s="108"/>
      <c r="O5" s="108"/>
      <c r="P5" s="108"/>
      <c r="Q5" s="108"/>
      <c r="R5" s="126"/>
      <c r="S5" s="108"/>
      <c r="T5" s="126"/>
      <c r="U5" s="110"/>
      <c r="V5" s="108"/>
      <c r="AA5" s="124"/>
      <c r="AB5" s="124"/>
      <c r="AC5" s="124"/>
      <c r="AD5" s="124"/>
      <c r="AE5" s="124"/>
      <c r="AF5" s="124"/>
      <c r="AG5" s="124"/>
    </row>
    <row r="6" spans="2:33" s="111" customFormat="1" ht="13.5" customHeight="1">
      <c r="B6" s="108"/>
      <c r="C6" s="705" t="s">
        <v>33</v>
      </c>
      <c r="D6" s="706"/>
      <c r="E6" s="707"/>
      <c r="F6" s="731" t="s">
        <v>85</v>
      </c>
      <c r="G6" s="731" t="s">
        <v>219</v>
      </c>
      <c r="H6" s="117" t="s">
        <v>34</v>
      </c>
      <c r="I6" s="118"/>
      <c r="J6" s="118"/>
      <c r="K6" s="118"/>
      <c r="L6" s="118"/>
      <c r="M6" s="119"/>
      <c r="N6" s="144" t="s">
        <v>35</v>
      </c>
      <c r="O6" s="118"/>
      <c r="P6" s="118"/>
      <c r="Q6" s="118"/>
      <c r="R6" s="118"/>
      <c r="S6" s="119"/>
      <c r="T6" s="764" t="s">
        <v>81</v>
      </c>
      <c r="U6" s="764" t="s">
        <v>82</v>
      </c>
      <c r="V6" s="108"/>
      <c r="W6" s="88" t="s">
        <v>25</v>
      </c>
      <c r="AA6" s="128" t="str">
        <f>IF(COUNT(H9:U43)&gt;0,"○","")</f>
        <v/>
      </c>
      <c r="AB6" s="120" t="s">
        <v>158</v>
      </c>
      <c r="AC6" s="124"/>
      <c r="AD6" s="124"/>
      <c r="AE6" s="124"/>
      <c r="AF6" s="124"/>
      <c r="AG6" s="124"/>
    </row>
    <row r="7" spans="2:33" s="111" customFormat="1" ht="13.5" customHeight="1">
      <c r="B7" s="108"/>
      <c r="C7" s="708"/>
      <c r="D7" s="709"/>
      <c r="E7" s="710"/>
      <c r="F7" s="732"/>
      <c r="G7" s="732"/>
      <c r="H7" s="4" t="s">
        <v>13</v>
      </c>
      <c r="I7" s="4" t="s">
        <v>14</v>
      </c>
      <c r="J7" s="4" t="s">
        <v>15</v>
      </c>
      <c r="K7" s="4" t="s">
        <v>16</v>
      </c>
      <c r="L7" s="4" t="s">
        <v>17</v>
      </c>
      <c r="M7" s="4" t="s">
        <v>18</v>
      </c>
      <c r="N7" s="4" t="s">
        <v>19</v>
      </c>
      <c r="O7" s="4" t="s">
        <v>20</v>
      </c>
      <c r="P7" s="4" t="s">
        <v>21</v>
      </c>
      <c r="Q7" s="4" t="s">
        <v>22</v>
      </c>
      <c r="R7" s="4" t="s">
        <v>23</v>
      </c>
      <c r="S7" s="4" t="s">
        <v>24</v>
      </c>
      <c r="T7" s="765"/>
      <c r="U7" s="765"/>
      <c r="V7" s="108"/>
      <c r="W7" s="88" t="s">
        <v>94</v>
      </c>
      <c r="AA7" s="124"/>
      <c r="AB7" s="124"/>
      <c r="AC7" s="124"/>
      <c r="AD7" s="124"/>
      <c r="AE7" s="124"/>
      <c r="AF7" s="124"/>
      <c r="AG7" s="124"/>
    </row>
    <row r="8" spans="2:33" s="111" customFormat="1" ht="13.5" customHeight="1">
      <c r="B8" s="108"/>
      <c r="C8" s="711"/>
      <c r="D8" s="712"/>
      <c r="E8" s="713"/>
      <c r="F8" s="733"/>
      <c r="G8" s="733"/>
      <c r="H8" s="127" t="e">
        <f>"（"&amp;MID(#REF!,2,2)&amp;")"</f>
        <v>#REF!</v>
      </c>
      <c r="I8" s="127" t="e">
        <f>"（"&amp;MID(#REF!,2,2)&amp;")"</f>
        <v>#REF!</v>
      </c>
      <c r="J8" s="127" t="e">
        <f>"（"&amp;MID(#REF!,2,2)&amp;")"</f>
        <v>#REF!</v>
      </c>
      <c r="K8" s="127" t="e">
        <f>"（"&amp;MID(#REF!,2,2)&amp;")"</f>
        <v>#REF!</v>
      </c>
      <c r="L8" s="127" t="e">
        <f>"（"&amp;MID(#REF!,2,2)&amp;")"</f>
        <v>#REF!</v>
      </c>
      <c r="M8" s="127" t="e">
        <f>"（"&amp;MID(#REF!,2,2)&amp;")"</f>
        <v>#REF!</v>
      </c>
      <c r="N8" s="127" t="e">
        <f>"（"&amp;MID(#REF!,2,2)&amp;")"</f>
        <v>#REF!</v>
      </c>
      <c r="O8" s="127" t="e">
        <f>"（"&amp;MID(#REF!,2,2)&amp;")"</f>
        <v>#REF!</v>
      </c>
      <c r="P8" s="127" t="e">
        <f>"（"&amp;MID(#REF!,2,2)&amp;")"</f>
        <v>#REF!</v>
      </c>
      <c r="Q8" s="127" t="e">
        <f>"（"&amp;MID(#REF!,2,2)&amp;")"</f>
        <v>#REF!</v>
      </c>
      <c r="R8" s="127" t="e">
        <f>"（"&amp;MID(#REF!,2,2)&amp;")"</f>
        <v>#REF!</v>
      </c>
      <c r="S8" s="127" t="e">
        <f>"（"&amp;MID(#REF!,2,2)&amp;")"</f>
        <v>#REF!</v>
      </c>
      <c r="T8" s="766"/>
      <c r="U8" s="766"/>
      <c r="V8" s="108"/>
      <c r="W8" s="88"/>
      <c r="AA8" s="137"/>
      <c r="AB8" s="120" t="s">
        <v>158</v>
      </c>
      <c r="AC8" s="124"/>
      <c r="AD8" s="124"/>
      <c r="AE8" s="124"/>
      <c r="AF8" s="124"/>
      <c r="AG8" s="124"/>
    </row>
    <row r="9" spans="2:33" s="148" customFormat="1" ht="13.5" customHeight="1">
      <c r="B9" s="145"/>
      <c r="C9" s="714"/>
      <c r="D9" s="715"/>
      <c r="E9" s="716"/>
      <c r="F9" s="729"/>
      <c r="G9" s="730"/>
      <c r="H9" s="146"/>
      <c r="I9" s="146"/>
      <c r="J9" s="147"/>
      <c r="K9" s="147"/>
      <c r="L9" s="147"/>
      <c r="M9" s="147"/>
      <c r="N9" s="147"/>
      <c r="O9" s="147"/>
      <c r="P9" s="147"/>
      <c r="Q9" s="147"/>
      <c r="R9" s="147"/>
      <c r="S9" s="147"/>
      <c r="T9" s="763"/>
      <c r="U9" s="737"/>
      <c r="V9" s="145"/>
      <c r="AA9" s="138"/>
      <c r="AB9" s="139" t="s">
        <v>155</v>
      </c>
      <c r="AC9" s="130"/>
      <c r="AD9" s="130"/>
      <c r="AE9" s="130"/>
      <c r="AF9" s="130"/>
      <c r="AG9" s="130"/>
    </row>
    <row r="10" spans="2:33" s="148" customFormat="1" ht="13.5" customHeight="1">
      <c r="B10" s="145"/>
      <c r="C10" s="717"/>
      <c r="D10" s="718"/>
      <c r="E10" s="719"/>
      <c r="F10" s="724"/>
      <c r="G10" s="726"/>
      <c r="H10" s="149"/>
      <c r="I10" s="149"/>
      <c r="J10" s="149"/>
      <c r="K10" s="149"/>
      <c r="L10" s="149"/>
      <c r="M10" s="149"/>
      <c r="N10" s="149"/>
      <c r="O10" s="149"/>
      <c r="P10" s="149"/>
      <c r="Q10" s="149"/>
      <c r="R10" s="149"/>
      <c r="S10" s="149"/>
      <c r="T10" s="763"/>
      <c r="U10" s="738"/>
      <c r="V10" s="145"/>
      <c r="AA10" s="140" t="s">
        <v>109</v>
      </c>
      <c r="AB10" s="141" t="str">
        <f>AA6</f>
        <v/>
      </c>
      <c r="AC10" s="130"/>
      <c r="AD10" s="130"/>
      <c r="AE10" s="130"/>
      <c r="AF10" s="130"/>
      <c r="AG10" s="130"/>
    </row>
    <row r="11" spans="2:33" s="148" customFormat="1" ht="13.5" customHeight="1">
      <c r="B11" s="145"/>
      <c r="C11" s="717"/>
      <c r="D11" s="718"/>
      <c r="E11" s="719"/>
      <c r="F11" s="723"/>
      <c r="G11" s="725"/>
      <c r="H11" s="150"/>
      <c r="I11" s="150"/>
      <c r="J11" s="151"/>
      <c r="K11" s="151"/>
      <c r="L11" s="151"/>
      <c r="M11" s="151"/>
      <c r="N11" s="151"/>
      <c r="O11" s="151"/>
      <c r="P11" s="151"/>
      <c r="Q11" s="151"/>
      <c r="R11" s="151"/>
      <c r="S11" s="151"/>
      <c r="T11" s="763"/>
      <c r="U11" s="739"/>
      <c r="V11" s="145"/>
      <c r="AA11" s="140" t="s">
        <v>103</v>
      </c>
      <c r="AB11" s="141" t="str">
        <f>AA57</f>
        <v/>
      </c>
      <c r="AC11" s="130"/>
      <c r="AD11" s="130"/>
      <c r="AE11" s="130"/>
      <c r="AF11" s="130"/>
      <c r="AG11" s="130"/>
    </row>
    <row r="12" spans="2:33" s="148" customFormat="1" ht="13.5" customHeight="1">
      <c r="B12" s="145"/>
      <c r="C12" s="717"/>
      <c r="D12" s="718"/>
      <c r="E12" s="719"/>
      <c r="F12" s="724"/>
      <c r="G12" s="726"/>
      <c r="H12" s="149"/>
      <c r="I12" s="149"/>
      <c r="J12" s="149"/>
      <c r="K12" s="149"/>
      <c r="L12" s="149"/>
      <c r="M12" s="149"/>
      <c r="N12" s="149"/>
      <c r="O12" s="149"/>
      <c r="P12" s="149"/>
      <c r="Q12" s="149"/>
      <c r="R12" s="149"/>
      <c r="S12" s="149"/>
      <c r="T12" s="763"/>
      <c r="U12" s="738"/>
      <c r="V12" s="145"/>
      <c r="AA12" s="140" t="s">
        <v>104</v>
      </c>
      <c r="AB12" s="141" t="str">
        <f>AA108</f>
        <v/>
      </c>
      <c r="AC12" s="130"/>
      <c r="AD12" s="130"/>
      <c r="AE12" s="130"/>
      <c r="AF12" s="130"/>
      <c r="AG12" s="130"/>
    </row>
    <row r="13" spans="2:33" s="148" customFormat="1" ht="13.5" customHeight="1">
      <c r="B13" s="145"/>
      <c r="C13" s="717"/>
      <c r="D13" s="718"/>
      <c r="E13" s="719"/>
      <c r="F13" s="723"/>
      <c r="G13" s="725"/>
      <c r="H13" s="150"/>
      <c r="I13" s="150"/>
      <c r="J13" s="151"/>
      <c r="K13" s="151"/>
      <c r="L13" s="151"/>
      <c r="M13" s="151"/>
      <c r="N13" s="151"/>
      <c r="O13" s="151"/>
      <c r="P13" s="151"/>
      <c r="Q13" s="151"/>
      <c r="R13" s="151"/>
      <c r="S13" s="151"/>
      <c r="T13" s="763"/>
      <c r="U13" s="739"/>
      <c r="V13" s="145"/>
      <c r="AA13" s="140" t="s">
        <v>105</v>
      </c>
      <c r="AB13" s="141" t="str">
        <f>AA159</f>
        <v/>
      </c>
      <c r="AC13" s="130"/>
      <c r="AD13" s="130"/>
      <c r="AE13" s="130"/>
      <c r="AF13" s="130"/>
      <c r="AG13" s="130"/>
    </row>
    <row r="14" spans="2:33" s="148" customFormat="1" ht="13.5" customHeight="1">
      <c r="B14" s="145"/>
      <c r="C14" s="720"/>
      <c r="D14" s="721"/>
      <c r="E14" s="722"/>
      <c r="F14" s="727"/>
      <c r="G14" s="728"/>
      <c r="H14" s="149"/>
      <c r="I14" s="149"/>
      <c r="J14" s="149"/>
      <c r="K14" s="149"/>
      <c r="L14" s="149"/>
      <c r="M14" s="149"/>
      <c r="N14" s="149"/>
      <c r="O14" s="149"/>
      <c r="P14" s="149"/>
      <c r="Q14" s="149"/>
      <c r="R14" s="149"/>
      <c r="S14" s="149"/>
      <c r="T14" s="763"/>
      <c r="U14" s="740"/>
      <c r="V14" s="145"/>
      <c r="AA14" s="140" t="s">
        <v>106</v>
      </c>
      <c r="AB14" s="141" t="str">
        <f>AA210</f>
        <v/>
      </c>
      <c r="AC14" s="130"/>
      <c r="AD14" s="130"/>
      <c r="AE14" s="130"/>
      <c r="AF14" s="130"/>
      <c r="AG14" s="130"/>
    </row>
    <row r="15" spans="2:33" s="148" customFormat="1" ht="13.5" customHeight="1">
      <c r="B15" s="145"/>
      <c r="C15" s="714"/>
      <c r="D15" s="715"/>
      <c r="E15" s="716"/>
      <c r="F15" s="729"/>
      <c r="G15" s="730"/>
      <c r="H15" s="146"/>
      <c r="I15" s="146"/>
      <c r="J15" s="147"/>
      <c r="K15" s="147"/>
      <c r="L15" s="147"/>
      <c r="M15" s="147"/>
      <c r="N15" s="147"/>
      <c r="O15" s="147"/>
      <c r="P15" s="147"/>
      <c r="Q15" s="147"/>
      <c r="R15" s="147"/>
      <c r="S15" s="147"/>
      <c r="T15" s="763"/>
      <c r="U15" s="737"/>
      <c r="V15" s="145"/>
      <c r="AA15" s="140" t="s">
        <v>107</v>
      </c>
      <c r="AB15" s="141" t="str">
        <f>AA261</f>
        <v/>
      </c>
      <c r="AC15" s="130"/>
      <c r="AD15" s="130"/>
      <c r="AE15" s="130"/>
      <c r="AF15" s="130"/>
      <c r="AG15" s="130"/>
    </row>
    <row r="16" spans="2:33" s="148" customFormat="1" ht="13.5" customHeight="1">
      <c r="B16" s="145"/>
      <c r="C16" s="717"/>
      <c r="D16" s="718"/>
      <c r="E16" s="719"/>
      <c r="F16" s="724"/>
      <c r="G16" s="726"/>
      <c r="H16" s="149"/>
      <c r="I16" s="149"/>
      <c r="J16" s="149"/>
      <c r="K16" s="149"/>
      <c r="L16" s="149"/>
      <c r="M16" s="149"/>
      <c r="N16" s="149"/>
      <c r="O16" s="149"/>
      <c r="P16" s="149"/>
      <c r="Q16" s="149"/>
      <c r="R16" s="149"/>
      <c r="S16" s="149"/>
      <c r="T16" s="763"/>
      <c r="U16" s="738"/>
      <c r="V16" s="145"/>
      <c r="AA16" s="140" t="s">
        <v>110</v>
      </c>
      <c r="AB16" s="141" t="str">
        <f>AA312</f>
        <v/>
      </c>
      <c r="AC16" s="130"/>
      <c r="AD16" s="130"/>
      <c r="AE16" s="130"/>
      <c r="AF16" s="130"/>
      <c r="AG16" s="130"/>
    </row>
    <row r="17" spans="2:33" s="148" customFormat="1" ht="13.5" customHeight="1">
      <c r="B17" s="145"/>
      <c r="C17" s="717"/>
      <c r="D17" s="718"/>
      <c r="E17" s="719"/>
      <c r="F17" s="723"/>
      <c r="G17" s="725"/>
      <c r="H17" s="150"/>
      <c r="I17" s="150"/>
      <c r="J17" s="151"/>
      <c r="K17" s="151"/>
      <c r="L17" s="151"/>
      <c r="M17" s="151"/>
      <c r="N17" s="151"/>
      <c r="O17" s="151"/>
      <c r="P17" s="151"/>
      <c r="Q17" s="151"/>
      <c r="R17" s="151"/>
      <c r="S17" s="151"/>
      <c r="T17" s="763"/>
      <c r="U17" s="739"/>
      <c r="V17" s="145"/>
      <c r="AA17" s="140" t="s">
        <v>111</v>
      </c>
      <c r="AB17" s="141" t="str">
        <f>AA363</f>
        <v/>
      </c>
      <c r="AC17" s="130"/>
      <c r="AD17" s="130"/>
      <c r="AE17" s="130"/>
      <c r="AF17" s="130"/>
      <c r="AG17" s="130"/>
    </row>
    <row r="18" spans="2:33" s="148" customFormat="1" ht="13.5" customHeight="1">
      <c r="B18" s="145"/>
      <c r="C18" s="717"/>
      <c r="D18" s="718"/>
      <c r="E18" s="719"/>
      <c r="F18" s="724"/>
      <c r="G18" s="726"/>
      <c r="H18" s="149"/>
      <c r="I18" s="149"/>
      <c r="J18" s="149"/>
      <c r="K18" s="149"/>
      <c r="L18" s="149"/>
      <c r="M18" s="149"/>
      <c r="N18" s="149"/>
      <c r="O18" s="149"/>
      <c r="P18" s="149"/>
      <c r="Q18" s="149"/>
      <c r="R18" s="149"/>
      <c r="S18" s="149"/>
      <c r="T18" s="763"/>
      <c r="U18" s="738"/>
      <c r="V18" s="145"/>
      <c r="AA18" s="140" t="s">
        <v>112</v>
      </c>
      <c r="AB18" s="141" t="str">
        <f>AA414</f>
        <v/>
      </c>
    </row>
    <row r="19" spans="2:33" s="148" customFormat="1" ht="13.5" customHeight="1">
      <c r="B19" s="145"/>
      <c r="C19" s="717"/>
      <c r="D19" s="718"/>
      <c r="E19" s="719"/>
      <c r="F19" s="723"/>
      <c r="G19" s="725"/>
      <c r="H19" s="150"/>
      <c r="I19" s="150"/>
      <c r="J19" s="151"/>
      <c r="K19" s="151"/>
      <c r="L19" s="151"/>
      <c r="M19" s="151"/>
      <c r="N19" s="151"/>
      <c r="O19" s="151"/>
      <c r="P19" s="151"/>
      <c r="Q19" s="151"/>
      <c r="R19" s="151"/>
      <c r="S19" s="151"/>
      <c r="T19" s="763"/>
      <c r="U19" s="739"/>
      <c r="V19" s="145"/>
      <c r="AA19" s="140" t="s">
        <v>113</v>
      </c>
      <c r="AB19" s="141" t="str">
        <f>AA465</f>
        <v/>
      </c>
    </row>
    <row r="20" spans="2:33" s="148" customFormat="1" ht="13.5" customHeight="1">
      <c r="B20" s="145"/>
      <c r="C20" s="720"/>
      <c r="D20" s="721"/>
      <c r="E20" s="722"/>
      <c r="F20" s="727"/>
      <c r="G20" s="728"/>
      <c r="H20" s="149"/>
      <c r="I20" s="149"/>
      <c r="J20" s="149"/>
      <c r="K20" s="149"/>
      <c r="L20" s="149"/>
      <c r="M20" s="149"/>
      <c r="N20" s="149"/>
      <c r="O20" s="149"/>
      <c r="P20" s="149"/>
      <c r="Q20" s="149"/>
      <c r="R20" s="149"/>
      <c r="S20" s="149"/>
      <c r="T20" s="763"/>
      <c r="U20" s="740"/>
      <c r="V20" s="145"/>
    </row>
    <row r="21" spans="2:33" s="148" customFormat="1" ht="13.5" customHeight="1">
      <c r="B21" s="145"/>
      <c r="C21" s="714"/>
      <c r="D21" s="715"/>
      <c r="E21" s="716"/>
      <c r="F21" s="729"/>
      <c r="G21" s="730"/>
      <c r="H21" s="146"/>
      <c r="I21" s="146"/>
      <c r="J21" s="147"/>
      <c r="K21" s="147"/>
      <c r="L21" s="147"/>
      <c r="M21" s="147"/>
      <c r="N21" s="147"/>
      <c r="O21" s="147"/>
      <c r="P21" s="147"/>
      <c r="Q21" s="147"/>
      <c r="R21" s="147"/>
      <c r="S21" s="147"/>
      <c r="T21" s="763"/>
      <c r="U21" s="737"/>
      <c r="V21" s="145"/>
    </row>
    <row r="22" spans="2:33" s="148" customFormat="1" ht="13.5" customHeight="1">
      <c r="B22" s="145"/>
      <c r="C22" s="717"/>
      <c r="D22" s="718"/>
      <c r="E22" s="719"/>
      <c r="F22" s="724"/>
      <c r="G22" s="726"/>
      <c r="H22" s="149"/>
      <c r="I22" s="149"/>
      <c r="J22" s="149"/>
      <c r="K22" s="149"/>
      <c r="L22" s="149"/>
      <c r="M22" s="149"/>
      <c r="N22" s="149"/>
      <c r="O22" s="149"/>
      <c r="P22" s="149"/>
      <c r="Q22" s="149"/>
      <c r="R22" s="149"/>
      <c r="S22" s="149"/>
      <c r="T22" s="763"/>
      <c r="U22" s="738"/>
      <c r="V22" s="145"/>
    </row>
    <row r="23" spans="2:33" s="148" customFormat="1" ht="13.5" customHeight="1">
      <c r="B23" s="145"/>
      <c r="C23" s="717"/>
      <c r="D23" s="718"/>
      <c r="E23" s="719"/>
      <c r="F23" s="723"/>
      <c r="G23" s="725"/>
      <c r="H23" s="150"/>
      <c r="I23" s="150"/>
      <c r="J23" s="151"/>
      <c r="K23" s="151"/>
      <c r="L23" s="151"/>
      <c r="M23" s="151"/>
      <c r="N23" s="151"/>
      <c r="O23" s="151"/>
      <c r="P23" s="151"/>
      <c r="Q23" s="151"/>
      <c r="R23" s="151"/>
      <c r="S23" s="151"/>
      <c r="T23" s="763"/>
      <c r="U23" s="739"/>
      <c r="V23" s="145"/>
    </row>
    <row r="24" spans="2:33" s="148" customFormat="1" ht="13.5" customHeight="1">
      <c r="B24" s="145"/>
      <c r="C24" s="717"/>
      <c r="D24" s="718"/>
      <c r="E24" s="719"/>
      <c r="F24" s="724"/>
      <c r="G24" s="726"/>
      <c r="H24" s="149"/>
      <c r="I24" s="149"/>
      <c r="J24" s="149"/>
      <c r="K24" s="149"/>
      <c r="L24" s="149"/>
      <c r="M24" s="149"/>
      <c r="N24" s="149"/>
      <c r="O24" s="149"/>
      <c r="P24" s="149"/>
      <c r="Q24" s="149"/>
      <c r="R24" s="149"/>
      <c r="S24" s="149"/>
      <c r="T24" s="763"/>
      <c r="U24" s="738"/>
      <c r="V24" s="145"/>
    </row>
    <row r="25" spans="2:33" s="148" customFormat="1" ht="13.5" customHeight="1">
      <c r="B25" s="145"/>
      <c r="C25" s="717"/>
      <c r="D25" s="718"/>
      <c r="E25" s="719"/>
      <c r="F25" s="723"/>
      <c r="G25" s="725"/>
      <c r="H25" s="150"/>
      <c r="I25" s="150"/>
      <c r="J25" s="151"/>
      <c r="K25" s="151"/>
      <c r="L25" s="151"/>
      <c r="M25" s="151"/>
      <c r="N25" s="151"/>
      <c r="O25" s="151"/>
      <c r="P25" s="151"/>
      <c r="Q25" s="151"/>
      <c r="R25" s="151"/>
      <c r="S25" s="151"/>
      <c r="T25" s="763"/>
      <c r="U25" s="739"/>
      <c r="V25" s="145"/>
    </row>
    <row r="26" spans="2:33" s="148" customFormat="1" ht="13.5" customHeight="1">
      <c r="B26" s="145"/>
      <c r="C26" s="720"/>
      <c r="D26" s="721"/>
      <c r="E26" s="722"/>
      <c r="F26" s="727"/>
      <c r="G26" s="728"/>
      <c r="H26" s="149"/>
      <c r="I26" s="149"/>
      <c r="J26" s="149"/>
      <c r="K26" s="149"/>
      <c r="L26" s="149"/>
      <c r="M26" s="149"/>
      <c r="N26" s="149"/>
      <c r="O26" s="149"/>
      <c r="P26" s="149"/>
      <c r="Q26" s="149"/>
      <c r="R26" s="149"/>
      <c r="S26" s="149"/>
      <c r="T26" s="763"/>
      <c r="U26" s="740"/>
      <c r="V26" s="145"/>
    </row>
    <row r="27" spans="2:33" s="148" customFormat="1" ht="13.5" customHeight="1">
      <c r="B27" s="145"/>
      <c r="C27" s="714"/>
      <c r="D27" s="715"/>
      <c r="E27" s="716"/>
      <c r="F27" s="729"/>
      <c r="G27" s="730"/>
      <c r="H27" s="146"/>
      <c r="I27" s="146"/>
      <c r="J27" s="147"/>
      <c r="K27" s="147"/>
      <c r="L27" s="147"/>
      <c r="M27" s="147"/>
      <c r="N27" s="147"/>
      <c r="O27" s="147"/>
      <c r="P27" s="147"/>
      <c r="Q27" s="147"/>
      <c r="R27" s="147"/>
      <c r="S27" s="147"/>
      <c r="T27" s="763"/>
      <c r="U27" s="737"/>
      <c r="V27" s="145"/>
    </row>
    <row r="28" spans="2:33" s="148" customFormat="1" ht="13.5" customHeight="1">
      <c r="B28" s="145"/>
      <c r="C28" s="717"/>
      <c r="D28" s="718"/>
      <c r="E28" s="719"/>
      <c r="F28" s="724"/>
      <c r="G28" s="726"/>
      <c r="H28" s="149"/>
      <c r="I28" s="149"/>
      <c r="J28" s="149"/>
      <c r="K28" s="149"/>
      <c r="L28" s="149"/>
      <c r="M28" s="149"/>
      <c r="N28" s="149"/>
      <c r="O28" s="149"/>
      <c r="P28" s="149"/>
      <c r="Q28" s="149"/>
      <c r="R28" s="149"/>
      <c r="S28" s="149"/>
      <c r="T28" s="763"/>
      <c r="U28" s="738"/>
      <c r="V28" s="145"/>
    </row>
    <row r="29" spans="2:33" s="148" customFormat="1" ht="13.5" customHeight="1">
      <c r="B29" s="145"/>
      <c r="C29" s="717"/>
      <c r="D29" s="718"/>
      <c r="E29" s="719"/>
      <c r="F29" s="723"/>
      <c r="G29" s="725"/>
      <c r="H29" s="150"/>
      <c r="I29" s="150"/>
      <c r="J29" s="151"/>
      <c r="K29" s="151"/>
      <c r="L29" s="151"/>
      <c r="M29" s="151"/>
      <c r="N29" s="151"/>
      <c r="O29" s="151"/>
      <c r="P29" s="151"/>
      <c r="Q29" s="151"/>
      <c r="R29" s="151"/>
      <c r="S29" s="151"/>
      <c r="T29" s="763"/>
      <c r="U29" s="739"/>
      <c r="V29" s="145"/>
    </row>
    <row r="30" spans="2:33" s="148" customFormat="1" ht="13.5" customHeight="1">
      <c r="B30" s="145"/>
      <c r="C30" s="717"/>
      <c r="D30" s="718"/>
      <c r="E30" s="719"/>
      <c r="F30" s="724"/>
      <c r="G30" s="726"/>
      <c r="H30" s="149"/>
      <c r="I30" s="149"/>
      <c r="J30" s="149"/>
      <c r="K30" s="149"/>
      <c r="L30" s="149"/>
      <c r="M30" s="149"/>
      <c r="N30" s="149"/>
      <c r="O30" s="149"/>
      <c r="P30" s="149"/>
      <c r="Q30" s="149"/>
      <c r="R30" s="149"/>
      <c r="S30" s="149"/>
      <c r="T30" s="763"/>
      <c r="U30" s="738"/>
      <c r="V30" s="145"/>
    </row>
    <row r="31" spans="2:33" s="148" customFormat="1" ht="13.5" customHeight="1">
      <c r="B31" s="145"/>
      <c r="C31" s="717"/>
      <c r="D31" s="718"/>
      <c r="E31" s="719"/>
      <c r="F31" s="723"/>
      <c r="G31" s="725"/>
      <c r="H31" s="150"/>
      <c r="I31" s="150"/>
      <c r="J31" s="151"/>
      <c r="K31" s="151"/>
      <c r="L31" s="151"/>
      <c r="M31" s="151"/>
      <c r="N31" s="151"/>
      <c r="O31" s="151"/>
      <c r="P31" s="151"/>
      <c r="Q31" s="151"/>
      <c r="R31" s="151"/>
      <c r="S31" s="151"/>
      <c r="T31" s="763"/>
      <c r="U31" s="739"/>
      <c r="V31" s="145"/>
    </row>
    <row r="32" spans="2:33" s="148" customFormat="1" ht="13.5" customHeight="1">
      <c r="B32" s="145"/>
      <c r="C32" s="720"/>
      <c r="D32" s="721"/>
      <c r="E32" s="722"/>
      <c r="F32" s="727"/>
      <c r="G32" s="728"/>
      <c r="H32" s="149"/>
      <c r="I32" s="149"/>
      <c r="J32" s="149"/>
      <c r="K32" s="149"/>
      <c r="L32" s="149"/>
      <c r="M32" s="149"/>
      <c r="N32" s="149"/>
      <c r="O32" s="149"/>
      <c r="P32" s="149"/>
      <c r="Q32" s="149"/>
      <c r="R32" s="149"/>
      <c r="S32" s="149"/>
      <c r="T32" s="763"/>
      <c r="U32" s="740"/>
      <c r="V32" s="145"/>
    </row>
    <row r="33" spans="1:23" s="148" customFormat="1" ht="13.5" customHeight="1">
      <c r="B33" s="145"/>
      <c r="C33" s="714"/>
      <c r="D33" s="715"/>
      <c r="E33" s="716"/>
      <c r="F33" s="729"/>
      <c r="G33" s="730"/>
      <c r="H33" s="146"/>
      <c r="I33" s="146"/>
      <c r="J33" s="147"/>
      <c r="K33" s="147"/>
      <c r="L33" s="147"/>
      <c r="M33" s="147"/>
      <c r="N33" s="147"/>
      <c r="O33" s="147"/>
      <c r="P33" s="147"/>
      <c r="Q33" s="147"/>
      <c r="R33" s="147"/>
      <c r="S33" s="147"/>
      <c r="T33" s="763"/>
      <c r="U33" s="737"/>
      <c r="V33" s="145"/>
    </row>
    <row r="34" spans="1:23" s="148" customFormat="1" ht="13.5" customHeight="1">
      <c r="B34" s="145"/>
      <c r="C34" s="717"/>
      <c r="D34" s="718"/>
      <c r="E34" s="719"/>
      <c r="F34" s="724"/>
      <c r="G34" s="726"/>
      <c r="H34" s="149"/>
      <c r="I34" s="149"/>
      <c r="J34" s="149"/>
      <c r="K34" s="149"/>
      <c r="L34" s="149"/>
      <c r="M34" s="149"/>
      <c r="N34" s="149"/>
      <c r="O34" s="149"/>
      <c r="P34" s="149"/>
      <c r="Q34" s="149"/>
      <c r="R34" s="149"/>
      <c r="S34" s="149"/>
      <c r="T34" s="763"/>
      <c r="U34" s="738"/>
      <c r="V34" s="145"/>
    </row>
    <row r="35" spans="1:23" s="148" customFormat="1" ht="13.5" customHeight="1">
      <c r="B35" s="145"/>
      <c r="C35" s="717"/>
      <c r="D35" s="718"/>
      <c r="E35" s="719"/>
      <c r="F35" s="723"/>
      <c r="G35" s="725"/>
      <c r="H35" s="150"/>
      <c r="I35" s="150"/>
      <c r="J35" s="151"/>
      <c r="K35" s="151"/>
      <c r="L35" s="151"/>
      <c r="M35" s="151"/>
      <c r="N35" s="151"/>
      <c r="O35" s="151"/>
      <c r="P35" s="151"/>
      <c r="Q35" s="151"/>
      <c r="R35" s="151"/>
      <c r="S35" s="151"/>
      <c r="T35" s="763"/>
      <c r="U35" s="739"/>
      <c r="V35" s="145"/>
    </row>
    <row r="36" spans="1:23" s="148" customFormat="1" ht="13.5" customHeight="1">
      <c r="B36" s="145"/>
      <c r="C36" s="717"/>
      <c r="D36" s="718"/>
      <c r="E36" s="719"/>
      <c r="F36" s="724"/>
      <c r="G36" s="726"/>
      <c r="H36" s="149"/>
      <c r="I36" s="149"/>
      <c r="J36" s="149"/>
      <c r="K36" s="149"/>
      <c r="L36" s="149"/>
      <c r="M36" s="149"/>
      <c r="N36" s="149"/>
      <c r="O36" s="149"/>
      <c r="P36" s="149"/>
      <c r="Q36" s="149"/>
      <c r="R36" s="149"/>
      <c r="S36" s="149"/>
      <c r="T36" s="763"/>
      <c r="U36" s="738"/>
      <c r="V36" s="145"/>
    </row>
    <row r="37" spans="1:23" s="148" customFormat="1" ht="13.5" customHeight="1">
      <c r="B37" s="145"/>
      <c r="C37" s="717"/>
      <c r="D37" s="718"/>
      <c r="E37" s="719"/>
      <c r="F37" s="723"/>
      <c r="G37" s="725"/>
      <c r="H37" s="150"/>
      <c r="I37" s="150"/>
      <c r="J37" s="151"/>
      <c r="K37" s="151"/>
      <c r="L37" s="151"/>
      <c r="M37" s="151"/>
      <c r="N37" s="151"/>
      <c r="O37" s="151"/>
      <c r="P37" s="151"/>
      <c r="Q37" s="151"/>
      <c r="R37" s="151"/>
      <c r="S37" s="151"/>
      <c r="T37" s="763"/>
      <c r="U37" s="739"/>
      <c r="V37" s="145"/>
    </row>
    <row r="38" spans="1:23" s="148" customFormat="1" ht="13.5" customHeight="1">
      <c r="B38" s="145"/>
      <c r="C38" s="720"/>
      <c r="D38" s="721"/>
      <c r="E38" s="722"/>
      <c r="F38" s="727"/>
      <c r="G38" s="728"/>
      <c r="H38" s="152"/>
      <c r="I38" s="152"/>
      <c r="J38" s="152"/>
      <c r="K38" s="152"/>
      <c r="L38" s="152"/>
      <c r="M38" s="152"/>
      <c r="N38" s="152"/>
      <c r="O38" s="152"/>
      <c r="P38" s="152"/>
      <c r="Q38" s="152"/>
      <c r="R38" s="152"/>
      <c r="S38" s="152"/>
      <c r="T38" s="763"/>
      <c r="U38" s="740"/>
      <c r="V38" s="145"/>
    </row>
    <row r="39" spans="1:23" s="111" customFormat="1" ht="13.5" customHeight="1">
      <c r="B39" s="108"/>
      <c r="C39" s="743" t="s">
        <v>86</v>
      </c>
      <c r="D39" s="746" t="s">
        <v>220</v>
      </c>
      <c r="E39" s="747"/>
      <c r="F39" s="747"/>
      <c r="G39" s="748"/>
      <c r="H39" s="153"/>
      <c r="I39" s="153"/>
      <c r="J39" s="153"/>
      <c r="K39" s="153"/>
      <c r="L39" s="153"/>
      <c r="M39" s="153"/>
      <c r="N39" s="153"/>
      <c r="O39" s="153"/>
      <c r="P39" s="153"/>
      <c r="Q39" s="153"/>
      <c r="R39" s="153"/>
      <c r="S39" s="153"/>
      <c r="T39" s="749"/>
      <c r="U39" s="749"/>
      <c r="V39" s="108"/>
    </row>
    <row r="40" spans="1:23" s="111" customFormat="1" ht="13.5" customHeight="1">
      <c r="B40" s="108"/>
      <c r="C40" s="744"/>
      <c r="D40" s="746" t="s">
        <v>221</v>
      </c>
      <c r="E40" s="747"/>
      <c r="F40" s="747"/>
      <c r="G40" s="748"/>
      <c r="H40" s="154"/>
      <c r="I40" s="154"/>
      <c r="J40" s="154"/>
      <c r="K40" s="154"/>
      <c r="L40" s="154"/>
      <c r="M40" s="154"/>
      <c r="N40" s="154"/>
      <c r="O40" s="154"/>
      <c r="P40" s="154"/>
      <c r="Q40" s="154"/>
      <c r="R40" s="154"/>
      <c r="S40" s="154"/>
      <c r="T40" s="750"/>
      <c r="U40" s="750"/>
      <c r="V40" s="108"/>
    </row>
    <row r="41" spans="1:23" s="111" customFormat="1" ht="13.5" customHeight="1">
      <c r="B41" s="108"/>
      <c r="C41" s="744"/>
      <c r="D41" s="746" t="s">
        <v>222</v>
      </c>
      <c r="E41" s="747"/>
      <c r="F41" s="748"/>
      <c r="G41" s="155" t="s">
        <v>79</v>
      </c>
      <c r="H41" s="156" t="str">
        <f>IF(COUNT(H39)=0,"",ROUND(SUM(H39:H40),#REF!))</f>
        <v/>
      </c>
      <c r="I41" s="156" t="str">
        <f>IF(COUNT(I39)=0,"",ROUND(SUM(I39:I40),#REF!))</f>
        <v/>
      </c>
      <c r="J41" s="156" t="str">
        <f>IF(COUNT(J39)=0,"",ROUND(SUM(J39:J40),#REF!))</f>
        <v/>
      </c>
      <c r="K41" s="156" t="str">
        <f>IF(COUNT(K39)=0,"",ROUND(SUM(K39:K40),#REF!))</f>
        <v/>
      </c>
      <c r="L41" s="156" t="str">
        <f>IF(COUNT(L39)=0,"",ROUND(SUM(L39:L40),#REF!))</f>
        <v/>
      </c>
      <c r="M41" s="156" t="str">
        <f>IF(COUNT(M39)=0,"",ROUND(SUM(M39:M40),#REF!))</f>
        <v/>
      </c>
      <c r="N41" s="156" t="str">
        <f>IF(COUNT(N39)=0,"",ROUND(SUM(N39:N40),#REF!))</f>
        <v/>
      </c>
      <c r="O41" s="156" t="str">
        <f>IF(COUNT(O39)=0,"",ROUND(SUM(O39:O40),#REF!))</f>
        <v/>
      </c>
      <c r="P41" s="156" t="str">
        <f>IF(COUNT(P39)=0,"",ROUND(SUM(P39:P40),#REF!))</f>
        <v/>
      </c>
      <c r="Q41" s="156" t="str">
        <f>IF(COUNT(Q39)=0,"",ROUND(SUM(Q39:Q40),#REF!))</f>
        <v/>
      </c>
      <c r="R41" s="156" t="str">
        <f>IF(COUNT(R39)=0,"",ROUND(SUM(R39:R40),#REF!))</f>
        <v/>
      </c>
      <c r="S41" s="156" t="str">
        <f>IF(COUNT(S39)=0,"",ROUND(SUM(S39:S40),#REF!))</f>
        <v/>
      </c>
      <c r="T41" s="751"/>
      <c r="U41" s="750"/>
      <c r="V41" s="108"/>
      <c r="W41" s="120"/>
    </row>
    <row r="42" spans="1:23" s="111" customFormat="1" ht="13.5" customHeight="1">
      <c r="B42" s="108"/>
      <c r="C42" s="744"/>
      <c r="D42" s="755" t="s">
        <v>223</v>
      </c>
      <c r="E42" s="756"/>
      <c r="F42" s="757"/>
      <c r="G42" s="761" t="s">
        <v>79</v>
      </c>
      <c r="H42" s="157"/>
      <c r="I42" s="157"/>
      <c r="J42" s="157"/>
      <c r="K42" s="157"/>
      <c r="L42" s="157"/>
      <c r="M42" s="157"/>
      <c r="N42" s="157"/>
      <c r="O42" s="157"/>
      <c r="P42" s="157"/>
      <c r="Q42" s="157"/>
      <c r="R42" s="157"/>
      <c r="S42" s="157"/>
      <c r="T42" s="158" t="str">
        <f>IF(COUNT(H42:S42)=0,"",SUMPRODUCT(ROUND(H42:S42,#REF!)))</f>
        <v/>
      </c>
      <c r="U42" s="750"/>
      <c r="V42" s="108"/>
    </row>
    <row r="43" spans="1:23" s="111" customFormat="1" ht="13.5" customHeight="1">
      <c r="B43" s="108"/>
      <c r="C43" s="745"/>
      <c r="D43" s="758"/>
      <c r="E43" s="759"/>
      <c r="F43" s="760"/>
      <c r="G43" s="762"/>
      <c r="H43" s="159"/>
      <c r="I43" s="159"/>
      <c r="J43" s="159"/>
      <c r="K43" s="159"/>
      <c r="L43" s="159"/>
      <c r="M43" s="159"/>
      <c r="N43" s="159"/>
      <c r="O43" s="159"/>
      <c r="P43" s="159"/>
      <c r="Q43" s="159"/>
      <c r="R43" s="159"/>
      <c r="S43" s="159"/>
      <c r="T43" s="160" t="str">
        <f>IF(COUNT(H43:S43)=0,"",SUMPRODUCT(ROUND(H43:S43,#REF!)))</f>
        <v/>
      </c>
      <c r="U43" s="751"/>
      <c r="V43" s="108"/>
    </row>
    <row r="44" spans="1:23" s="111" customFormat="1" ht="13.5" customHeight="1">
      <c r="A44" s="163"/>
      <c r="B44" s="161"/>
      <c r="C44" s="121" t="s">
        <v>70</v>
      </c>
      <c r="D44" s="162"/>
      <c r="E44" s="162"/>
      <c r="F44" s="162"/>
      <c r="G44" s="121"/>
      <c r="H44" s="121"/>
      <c r="I44" s="121"/>
      <c r="J44" s="121"/>
      <c r="K44" s="121"/>
      <c r="L44" s="121"/>
      <c r="M44" s="121"/>
      <c r="N44" s="121"/>
      <c r="O44" s="121"/>
      <c r="P44" s="121"/>
      <c r="Q44" s="121"/>
      <c r="R44" s="121"/>
      <c r="S44" s="121"/>
      <c r="T44" s="121"/>
      <c r="U44" s="121"/>
      <c r="V44" s="161"/>
      <c r="W44" s="163"/>
    </row>
    <row r="45" spans="1:23" s="111" customFormat="1" ht="13.5" customHeight="1">
      <c r="A45" s="163"/>
      <c r="B45" s="161"/>
      <c r="C45" s="122"/>
      <c r="D45" s="164"/>
      <c r="E45" s="164"/>
      <c r="F45" s="164"/>
      <c r="G45" s="122"/>
      <c r="H45" s="122"/>
      <c r="I45" s="122"/>
      <c r="J45" s="122"/>
      <c r="K45" s="122"/>
      <c r="L45" s="122"/>
      <c r="M45" s="122"/>
      <c r="N45" s="122"/>
      <c r="O45" s="122"/>
      <c r="P45" s="122"/>
      <c r="Q45" s="122"/>
      <c r="R45" s="122"/>
      <c r="S45" s="122"/>
      <c r="T45" s="122"/>
      <c r="U45" s="122"/>
      <c r="V45" s="161"/>
      <c r="W45" s="163"/>
    </row>
    <row r="46" spans="1:23" s="111" customFormat="1" ht="13.5" customHeight="1">
      <c r="A46" s="163"/>
      <c r="B46" s="161"/>
      <c r="C46" s="122"/>
      <c r="D46" s="164"/>
      <c r="E46" s="164"/>
      <c r="F46" s="164"/>
      <c r="G46" s="122"/>
      <c r="H46" s="122"/>
      <c r="I46" s="122"/>
      <c r="J46" s="122"/>
      <c r="K46" s="122"/>
      <c r="L46" s="122"/>
      <c r="M46" s="122"/>
      <c r="N46" s="122"/>
      <c r="O46" s="122"/>
      <c r="P46" s="122"/>
      <c r="Q46" s="122"/>
      <c r="R46" s="122"/>
      <c r="S46" s="122"/>
      <c r="T46" s="122"/>
      <c r="U46" s="122"/>
      <c r="V46" s="161"/>
      <c r="W46" s="163"/>
    </row>
    <row r="47" spans="1:23" s="111" customFormat="1" ht="13.5" customHeight="1">
      <c r="A47" s="163"/>
      <c r="B47" s="161"/>
      <c r="C47" s="122"/>
      <c r="D47" s="164"/>
      <c r="E47" s="164"/>
      <c r="F47" s="164"/>
      <c r="G47" s="122"/>
      <c r="H47" s="122"/>
      <c r="I47" s="122"/>
      <c r="J47" s="122"/>
      <c r="K47" s="122"/>
      <c r="L47" s="122"/>
      <c r="M47" s="122"/>
      <c r="N47" s="122"/>
      <c r="O47" s="122"/>
      <c r="P47" s="122"/>
      <c r="Q47" s="122"/>
      <c r="R47" s="122"/>
      <c r="S47" s="122"/>
      <c r="T47" s="122"/>
      <c r="U47" s="122"/>
      <c r="V47" s="161"/>
      <c r="W47" s="163"/>
    </row>
    <row r="48" spans="1:23" s="111" customFormat="1" ht="13.5" customHeight="1">
      <c r="A48" s="163"/>
      <c r="B48" s="161"/>
      <c r="C48" s="122"/>
      <c r="D48" s="164"/>
      <c r="E48" s="164"/>
      <c r="F48" s="164"/>
      <c r="G48" s="122"/>
      <c r="H48" s="122"/>
      <c r="I48" s="122"/>
      <c r="J48" s="122"/>
      <c r="K48" s="122"/>
      <c r="L48" s="122"/>
      <c r="M48" s="122"/>
      <c r="N48" s="122"/>
      <c r="O48" s="122"/>
      <c r="P48" s="122"/>
      <c r="Q48" s="122"/>
      <c r="R48" s="122"/>
      <c r="S48" s="122"/>
      <c r="T48" s="122"/>
      <c r="U48" s="122"/>
      <c r="V48" s="161"/>
      <c r="W48" s="163"/>
    </row>
    <row r="49" spans="1:33" s="111" customFormat="1" ht="13.5" customHeight="1">
      <c r="A49" s="163"/>
      <c r="B49" s="161"/>
      <c r="C49" s="122"/>
      <c r="D49" s="164"/>
      <c r="E49" s="164"/>
      <c r="F49" s="164"/>
      <c r="G49" s="122"/>
      <c r="H49" s="122"/>
      <c r="I49" s="122"/>
      <c r="J49" s="122"/>
      <c r="K49" s="122"/>
      <c r="L49" s="122"/>
      <c r="M49" s="122"/>
      <c r="N49" s="122"/>
      <c r="O49" s="122"/>
      <c r="P49" s="122"/>
      <c r="Q49" s="122"/>
      <c r="R49" s="122"/>
      <c r="S49" s="122"/>
      <c r="T49" s="122"/>
      <c r="U49" s="122"/>
      <c r="V49" s="161"/>
      <c r="W49" s="163"/>
    </row>
    <row r="50" spans="1:33" s="111" customFormat="1" ht="13.5" customHeight="1">
      <c r="A50" s="163"/>
      <c r="B50" s="161"/>
      <c r="C50" s="122"/>
      <c r="D50" s="164"/>
      <c r="E50" s="164"/>
      <c r="F50" s="164"/>
      <c r="G50" s="122"/>
      <c r="H50" s="122"/>
      <c r="I50" s="122"/>
      <c r="J50" s="122"/>
      <c r="K50" s="122"/>
      <c r="L50" s="122"/>
      <c r="M50" s="122"/>
      <c r="N50" s="122"/>
      <c r="O50" s="122"/>
      <c r="P50" s="122"/>
      <c r="Q50" s="122"/>
      <c r="R50" s="122"/>
      <c r="S50" s="122"/>
      <c r="T50" s="122"/>
      <c r="U50" s="122"/>
      <c r="V50" s="161"/>
      <c r="W50" s="163"/>
    </row>
    <row r="51" spans="1:33" s="111" customFormat="1" ht="13.5" customHeight="1">
      <c r="A51" s="163"/>
      <c r="B51" s="161"/>
      <c r="C51" s="122"/>
      <c r="D51" s="164"/>
      <c r="E51" s="164"/>
      <c r="F51" s="164"/>
      <c r="G51" s="122"/>
      <c r="H51" s="122"/>
      <c r="I51" s="122"/>
      <c r="J51" s="122"/>
      <c r="K51" s="122"/>
      <c r="L51" s="122"/>
      <c r="M51" s="122"/>
      <c r="N51" s="122"/>
      <c r="O51" s="122"/>
      <c r="P51" s="122"/>
      <c r="Q51" s="122"/>
      <c r="R51" s="122"/>
      <c r="S51" s="122"/>
      <c r="T51" s="122"/>
      <c r="U51" s="122"/>
      <c r="V51" s="161"/>
      <c r="W51" s="163"/>
      <c r="X51" s="128"/>
      <c r="Y51" s="466"/>
    </row>
    <row r="52" spans="1:33" s="111" customFormat="1" ht="13.5" customHeight="1">
      <c r="A52" s="163"/>
      <c r="B52" s="161"/>
      <c r="C52" s="122"/>
      <c r="D52" s="164"/>
      <c r="E52" s="164"/>
      <c r="F52" s="164"/>
      <c r="G52" s="122"/>
      <c r="H52" s="122"/>
      <c r="I52" s="122"/>
      <c r="J52" s="122"/>
      <c r="K52" s="122"/>
      <c r="L52" s="122"/>
      <c r="M52" s="122"/>
      <c r="N52" s="122"/>
      <c r="O52" s="122"/>
      <c r="P52" s="122"/>
      <c r="Q52" s="122"/>
      <c r="R52" s="122"/>
      <c r="S52" s="122"/>
      <c r="T52" s="122"/>
      <c r="U52" s="122"/>
      <c r="V52" s="161"/>
      <c r="W52" s="163"/>
      <c r="X52" s="128"/>
      <c r="Y52" s="466"/>
    </row>
    <row r="53" spans="1:33" s="163" customFormat="1" ht="13.5" customHeight="1">
      <c r="A53" s="111"/>
      <c r="B53" s="108"/>
      <c r="C53" s="108"/>
      <c r="D53" s="108"/>
      <c r="E53" s="108"/>
      <c r="F53" s="108"/>
      <c r="G53" s="108"/>
      <c r="H53" s="108"/>
      <c r="I53" s="108"/>
      <c r="J53" s="108"/>
      <c r="K53" s="108"/>
      <c r="L53" s="108"/>
      <c r="M53" s="108"/>
      <c r="N53" s="108"/>
      <c r="O53" s="108"/>
      <c r="P53" s="108"/>
      <c r="Q53" s="108"/>
      <c r="R53" s="108"/>
      <c r="S53" s="108"/>
      <c r="T53" s="108"/>
      <c r="U53" s="110"/>
      <c r="V53" s="108"/>
      <c r="W53" s="111"/>
    </row>
    <row r="54" spans="1:33" s="163" customFormat="1" ht="13.5" customHeight="1">
      <c r="A54" s="111"/>
      <c r="B54" s="108"/>
      <c r="C54" s="109" t="s">
        <v>84</v>
      </c>
      <c r="D54" s="109"/>
      <c r="E54" s="109"/>
      <c r="F54" s="37"/>
      <c r="G54" s="109"/>
      <c r="H54" s="108"/>
      <c r="I54" s="108"/>
      <c r="J54" s="108"/>
      <c r="K54" s="108"/>
      <c r="L54" s="108"/>
      <c r="M54" s="108"/>
      <c r="N54" s="108"/>
      <c r="O54" s="108"/>
      <c r="P54" s="108"/>
      <c r="Q54" s="108"/>
      <c r="R54" s="108"/>
      <c r="S54" s="108"/>
      <c r="T54" s="108"/>
      <c r="U54" s="110"/>
      <c r="V54" s="108"/>
      <c r="W54" s="111"/>
    </row>
    <row r="55" spans="1:33" s="163" customFormat="1" ht="13.5" customHeight="1">
      <c r="A55" s="111"/>
      <c r="B55" s="108"/>
      <c r="C55" s="112" t="s">
        <v>3</v>
      </c>
      <c r="D55" s="112"/>
      <c r="E55" s="112"/>
      <c r="F55" s="114"/>
      <c r="G55" s="480" t="e">
        <f>G4</f>
        <v>#REF!</v>
      </c>
      <c r="H55" s="113"/>
      <c r="I55" s="108"/>
      <c r="J55" s="108"/>
      <c r="K55" s="108"/>
      <c r="L55" s="108"/>
      <c r="M55" s="108"/>
      <c r="N55" s="108"/>
      <c r="O55" s="108"/>
      <c r="P55" s="108"/>
      <c r="Q55" s="108"/>
      <c r="R55" s="108"/>
      <c r="S55" s="108"/>
      <c r="T55" s="108"/>
      <c r="U55" s="110"/>
      <c r="V55" s="108"/>
      <c r="W55" s="111"/>
    </row>
    <row r="56" spans="1:33" s="111" customFormat="1" ht="13.5" customHeight="1">
      <c r="B56" s="108"/>
      <c r="C56" s="116" t="s">
        <v>8</v>
      </c>
      <c r="D56" s="116"/>
      <c r="E56" s="125" t="s">
        <v>123</v>
      </c>
      <c r="F56" s="112"/>
      <c r="G56" s="108"/>
      <c r="H56" s="108"/>
      <c r="I56" s="108"/>
      <c r="J56" s="108"/>
      <c r="K56" s="108"/>
      <c r="L56" s="108"/>
      <c r="M56" s="108"/>
      <c r="N56" s="108"/>
      <c r="O56" s="108"/>
      <c r="P56" s="108"/>
      <c r="Q56" s="108"/>
      <c r="R56" s="126"/>
      <c r="S56" s="108"/>
      <c r="T56" s="126"/>
      <c r="U56" s="110"/>
      <c r="V56" s="108"/>
    </row>
    <row r="57" spans="1:33" s="111" customFormat="1" ht="13.5" customHeight="1">
      <c r="B57" s="108"/>
      <c r="C57" s="705" t="s">
        <v>33</v>
      </c>
      <c r="D57" s="706"/>
      <c r="E57" s="707"/>
      <c r="F57" s="731" t="s">
        <v>85</v>
      </c>
      <c r="G57" s="731" t="s">
        <v>219</v>
      </c>
      <c r="H57" s="117" t="s">
        <v>34</v>
      </c>
      <c r="I57" s="118"/>
      <c r="J57" s="118"/>
      <c r="K57" s="118"/>
      <c r="L57" s="118"/>
      <c r="M57" s="119"/>
      <c r="N57" s="144" t="s">
        <v>35</v>
      </c>
      <c r="O57" s="118"/>
      <c r="P57" s="118"/>
      <c r="Q57" s="118"/>
      <c r="R57" s="118"/>
      <c r="S57" s="119"/>
      <c r="T57" s="764" t="s">
        <v>81</v>
      </c>
      <c r="U57" s="764" t="s">
        <v>82</v>
      </c>
      <c r="V57" s="108"/>
      <c r="W57" s="88" t="s">
        <v>25</v>
      </c>
      <c r="AA57" s="128" t="str">
        <f>IF(COUNT(H60:U94)&gt;0,"○","")</f>
        <v/>
      </c>
      <c r="AB57" s="120" t="s">
        <v>158</v>
      </c>
      <c r="AD57" s="124"/>
      <c r="AE57" s="124"/>
    </row>
    <row r="58" spans="1:33" s="111" customFormat="1" ht="13.5" customHeight="1">
      <c r="B58" s="108"/>
      <c r="C58" s="708"/>
      <c r="D58" s="709"/>
      <c r="E58" s="710"/>
      <c r="F58" s="732"/>
      <c r="G58" s="732"/>
      <c r="H58" s="4" t="s">
        <v>13</v>
      </c>
      <c r="I58" s="4" t="s">
        <v>14</v>
      </c>
      <c r="J58" s="4" t="s">
        <v>15</v>
      </c>
      <c r="K58" s="4" t="s">
        <v>16</v>
      </c>
      <c r="L58" s="4" t="s">
        <v>17</v>
      </c>
      <c r="M58" s="4" t="s">
        <v>18</v>
      </c>
      <c r="N58" s="4" t="s">
        <v>19</v>
      </c>
      <c r="O58" s="4" t="s">
        <v>20</v>
      </c>
      <c r="P58" s="4" t="s">
        <v>21</v>
      </c>
      <c r="Q58" s="4" t="s">
        <v>22</v>
      </c>
      <c r="R58" s="4" t="s">
        <v>23</v>
      </c>
      <c r="S58" s="4" t="s">
        <v>24</v>
      </c>
      <c r="T58" s="765"/>
      <c r="U58" s="765"/>
      <c r="V58" s="108"/>
      <c r="W58" s="88" t="s">
        <v>94</v>
      </c>
      <c r="AD58" s="124"/>
      <c r="AE58" s="124"/>
    </row>
    <row r="59" spans="1:33" s="111" customFormat="1" ht="13.5" customHeight="1">
      <c r="B59" s="108"/>
      <c r="C59" s="711"/>
      <c r="D59" s="712"/>
      <c r="E59" s="713"/>
      <c r="F59" s="733"/>
      <c r="G59" s="733"/>
      <c r="H59" s="127" t="e">
        <f>"（"&amp;MID(#REF!,2,2)&amp;")"</f>
        <v>#REF!</v>
      </c>
      <c r="I59" s="127" t="e">
        <f>"（"&amp;MID(#REF!,2,2)&amp;")"</f>
        <v>#REF!</v>
      </c>
      <c r="J59" s="127" t="e">
        <f>"（"&amp;MID(#REF!,2,2)&amp;")"</f>
        <v>#REF!</v>
      </c>
      <c r="K59" s="127" t="e">
        <f>"（"&amp;MID(#REF!,2,2)&amp;")"</f>
        <v>#REF!</v>
      </c>
      <c r="L59" s="127" t="e">
        <f>"（"&amp;MID(#REF!,2,2)&amp;")"</f>
        <v>#REF!</v>
      </c>
      <c r="M59" s="127" t="e">
        <f>"（"&amp;MID(#REF!,2,2)&amp;")"</f>
        <v>#REF!</v>
      </c>
      <c r="N59" s="127" t="e">
        <f>"（"&amp;MID(#REF!,2,2)&amp;")"</f>
        <v>#REF!</v>
      </c>
      <c r="O59" s="127" t="e">
        <f>"（"&amp;MID(#REF!,2,2)&amp;")"</f>
        <v>#REF!</v>
      </c>
      <c r="P59" s="127" t="e">
        <f>"（"&amp;MID(#REF!,2,2)&amp;")"</f>
        <v>#REF!</v>
      </c>
      <c r="Q59" s="127" t="e">
        <f>"（"&amp;MID(#REF!,2,2)&amp;")"</f>
        <v>#REF!</v>
      </c>
      <c r="R59" s="127" t="e">
        <f>"（"&amp;MID(#REF!,2,2)&amp;")"</f>
        <v>#REF!</v>
      </c>
      <c r="S59" s="127" t="e">
        <f>"（"&amp;MID(#REF!,2,2)&amp;")"</f>
        <v>#REF!</v>
      </c>
      <c r="T59" s="766"/>
      <c r="U59" s="766"/>
      <c r="V59" s="108"/>
      <c r="W59" s="88"/>
      <c r="AD59" s="124"/>
      <c r="AE59" s="124"/>
    </row>
    <row r="60" spans="1:33" s="111" customFormat="1" ht="13.5" customHeight="1">
      <c r="A60" s="148"/>
      <c r="B60" s="145"/>
      <c r="C60" s="714"/>
      <c r="D60" s="715"/>
      <c r="E60" s="716"/>
      <c r="F60" s="729"/>
      <c r="G60" s="730"/>
      <c r="H60" s="146"/>
      <c r="I60" s="146"/>
      <c r="J60" s="147"/>
      <c r="K60" s="147"/>
      <c r="L60" s="147"/>
      <c r="M60" s="147"/>
      <c r="N60" s="147"/>
      <c r="O60" s="147"/>
      <c r="P60" s="147"/>
      <c r="Q60" s="147"/>
      <c r="R60" s="147"/>
      <c r="S60" s="147"/>
      <c r="T60" s="763"/>
      <c r="U60" s="737"/>
      <c r="V60" s="145"/>
      <c r="W60" s="148"/>
      <c r="AA60" s="124"/>
      <c r="AB60" s="124"/>
      <c r="AC60" s="124"/>
      <c r="AD60" s="130"/>
      <c r="AE60" s="130"/>
      <c r="AF60" s="124"/>
      <c r="AG60" s="124"/>
    </row>
    <row r="61" spans="1:33" s="111" customFormat="1" ht="13.5" customHeight="1">
      <c r="A61" s="148"/>
      <c r="B61" s="145"/>
      <c r="C61" s="717"/>
      <c r="D61" s="718"/>
      <c r="E61" s="719"/>
      <c r="F61" s="724"/>
      <c r="G61" s="726"/>
      <c r="H61" s="149"/>
      <c r="I61" s="149"/>
      <c r="J61" s="149"/>
      <c r="K61" s="149"/>
      <c r="L61" s="149"/>
      <c r="M61" s="149"/>
      <c r="N61" s="149"/>
      <c r="O61" s="149"/>
      <c r="P61" s="149"/>
      <c r="Q61" s="149"/>
      <c r="R61" s="149"/>
      <c r="S61" s="149"/>
      <c r="T61" s="763"/>
      <c r="U61" s="738"/>
      <c r="V61" s="145"/>
      <c r="W61" s="148"/>
      <c r="AA61" s="124"/>
      <c r="AB61" s="124"/>
      <c r="AC61" s="124"/>
      <c r="AD61" s="130"/>
      <c r="AE61" s="130"/>
      <c r="AF61" s="124"/>
      <c r="AG61" s="124"/>
    </row>
    <row r="62" spans="1:33" s="111" customFormat="1" ht="13.5" customHeight="1">
      <c r="A62" s="148"/>
      <c r="B62" s="145"/>
      <c r="C62" s="717"/>
      <c r="D62" s="718"/>
      <c r="E62" s="719"/>
      <c r="F62" s="723"/>
      <c r="G62" s="725"/>
      <c r="H62" s="150"/>
      <c r="I62" s="150"/>
      <c r="J62" s="151"/>
      <c r="K62" s="151"/>
      <c r="L62" s="151"/>
      <c r="M62" s="151"/>
      <c r="N62" s="151"/>
      <c r="O62" s="151"/>
      <c r="P62" s="151"/>
      <c r="Q62" s="151"/>
      <c r="R62" s="151"/>
      <c r="S62" s="151"/>
      <c r="T62" s="763"/>
      <c r="U62" s="739"/>
      <c r="V62" s="145"/>
      <c r="W62" s="148"/>
      <c r="AC62" s="124"/>
      <c r="AD62" s="130"/>
      <c r="AE62" s="130"/>
      <c r="AF62" s="124"/>
      <c r="AG62" s="124"/>
    </row>
    <row r="63" spans="1:33" s="148" customFormat="1" ht="13.5" customHeight="1">
      <c r="B63" s="145"/>
      <c r="C63" s="717"/>
      <c r="D63" s="718"/>
      <c r="E63" s="719"/>
      <c r="F63" s="724"/>
      <c r="G63" s="726"/>
      <c r="H63" s="149"/>
      <c r="I63" s="149"/>
      <c r="J63" s="149"/>
      <c r="K63" s="149"/>
      <c r="L63" s="149"/>
      <c r="M63" s="149"/>
      <c r="N63" s="149"/>
      <c r="O63" s="149"/>
      <c r="P63" s="149"/>
      <c r="Q63" s="149"/>
      <c r="R63" s="149"/>
      <c r="S63" s="149"/>
      <c r="T63" s="763"/>
      <c r="U63" s="738"/>
      <c r="V63" s="145"/>
      <c r="AA63" s="130"/>
      <c r="AB63" s="130"/>
      <c r="AC63" s="130"/>
      <c r="AD63" s="130"/>
      <c r="AE63" s="130"/>
      <c r="AF63" s="130"/>
      <c r="AG63" s="130"/>
    </row>
    <row r="64" spans="1:33" s="148" customFormat="1" ht="13.5" customHeight="1">
      <c r="B64" s="145"/>
      <c r="C64" s="717"/>
      <c r="D64" s="718"/>
      <c r="E64" s="719"/>
      <c r="F64" s="723"/>
      <c r="G64" s="725"/>
      <c r="H64" s="150"/>
      <c r="I64" s="150"/>
      <c r="J64" s="151"/>
      <c r="K64" s="151"/>
      <c r="L64" s="151"/>
      <c r="M64" s="151"/>
      <c r="N64" s="151"/>
      <c r="O64" s="151"/>
      <c r="P64" s="151"/>
      <c r="Q64" s="151"/>
      <c r="R64" s="151"/>
      <c r="S64" s="151"/>
      <c r="T64" s="763"/>
      <c r="U64" s="739"/>
      <c r="V64" s="145"/>
      <c r="AA64" s="130"/>
      <c r="AB64" s="130"/>
      <c r="AC64" s="130"/>
      <c r="AD64" s="130"/>
      <c r="AE64" s="130"/>
      <c r="AF64" s="130"/>
      <c r="AG64" s="130"/>
    </row>
    <row r="65" spans="2:33" s="148" customFormat="1" ht="13.5" customHeight="1">
      <c r="B65" s="145"/>
      <c r="C65" s="720"/>
      <c r="D65" s="721"/>
      <c r="E65" s="722"/>
      <c r="F65" s="727"/>
      <c r="G65" s="728"/>
      <c r="H65" s="149"/>
      <c r="I65" s="149"/>
      <c r="J65" s="149"/>
      <c r="K65" s="149"/>
      <c r="L65" s="149"/>
      <c r="M65" s="149"/>
      <c r="N65" s="149"/>
      <c r="O65" s="149"/>
      <c r="P65" s="149"/>
      <c r="Q65" s="149"/>
      <c r="R65" s="149"/>
      <c r="S65" s="149"/>
      <c r="T65" s="763"/>
      <c r="U65" s="740"/>
      <c r="V65" s="145"/>
      <c r="AA65" s="130"/>
      <c r="AB65" s="130"/>
      <c r="AC65" s="130"/>
      <c r="AD65" s="130"/>
      <c r="AE65" s="130"/>
      <c r="AF65" s="130"/>
      <c r="AG65" s="130"/>
    </row>
    <row r="66" spans="2:33" s="148" customFormat="1" ht="13.5" customHeight="1">
      <c r="B66" s="145"/>
      <c r="C66" s="714"/>
      <c r="D66" s="715"/>
      <c r="E66" s="716"/>
      <c r="F66" s="729"/>
      <c r="G66" s="730"/>
      <c r="H66" s="146"/>
      <c r="I66" s="146"/>
      <c r="J66" s="147"/>
      <c r="K66" s="147"/>
      <c r="L66" s="147"/>
      <c r="M66" s="147"/>
      <c r="N66" s="147"/>
      <c r="O66" s="147"/>
      <c r="P66" s="147"/>
      <c r="Q66" s="147"/>
      <c r="R66" s="147"/>
      <c r="S66" s="147"/>
      <c r="T66" s="763"/>
      <c r="U66" s="737"/>
      <c r="V66" s="145"/>
      <c r="AA66" s="130"/>
      <c r="AB66" s="130"/>
      <c r="AC66" s="130"/>
      <c r="AD66" s="130"/>
      <c r="AE66" s="130"/>
      <c r="AF66" s="130"/>
      <c r="AG66" s="130"/>
    </row>
    <row r="67" spans="2:33" s="148" customFormat="1" ht="13.5" customHeight="1">
      <c r="B67" s="145"/>
      <c r="C67" s="717"/>
      <c r="D67" s="718"/>
      <c r="E67" s="719"/>
      <c r="F67" s="724"/>
      <c r="G67" s="726"/>
      <c r="H67" s="149"/>
      <c r="I67" s="149"/>
      <c r="J67" s="149"/>
      <c r="K67" s="149"/>
      <c r="L67" s="149"/>
      <c r="M67" s="149"/>
      <c r="N67" s="149"/>
      <c r="O67" s="149"/>
      <c r="P67" s="149"/>
      <c r="Q67" s="149"/>
      <c r="R67" s="149"/>
      <c r="S67" s="149"/>
      <c r="T67" s="763"/>
      <c r="U67" s="738"/>
      <c r="V67" s="145"/>
      <c r="AA67" s="130"/>
      <c r="AB67" s="130"/>
      <c r="AC67" s="130"/>
      <c r="AD67" s="130"/>
      <c r="AE67" s="130"/>
      <c r="AF67" s="130"/>
      <c r="AG67" s="130"/>
    </row>
    <row r="68" spans="2:33" s="148" customFormat="1" ht="13.5" customHeight="1">
      <c r="B68" s="145"/>
      <c r="C68" s="717"/>
      <c r="D68" s="718"/>
      <c r="E68" s="719"/>
      <c r="F68" s="723"/>
      <c r="G68" s="725"/>
      <c r="H68" s="150"/>
      <c r="I68" s="150"/>
      <c r="J68" s="151"/>
      <c r="K68" s="151"/>
      <c r="L68" s="151"/>
      <c r="M68" s="151"/>
      <c r="N68" s="151"/>
      <c r="O68" s="151"/>
      <c r="P68" s="151"/>
      <c r="Q68" s="151"/>
      <c r="R68" s="151"/>
      <c r="S68" s="151"/>
      <c r="T68" s="763"/>
      <c r="U68" s="739"/>
      <c r="V68" s="145"/>
      <c r="AA68" s="130"/>
      <c r="AB68" s="130"/>
      <c r="AC68" s="130"/>
      <c r="AD68" s="130"/>
      <c r="AE68" s="130"/>
      <c r="AF68" s="130"/>
      <c r="AG68" s="130"/>
    </row>
    <row r="69" spans="2:33" s="148" customFormat="1" ht="13.5" customHeight="1">
      <c r="B69" s="145"/>
      <c r="C69" s="717"/>
      <c r="D69" s="718"/>
      <c r="E69" s="719"/>
      <c r="F69" s="724"/>
      <c r="G69" s="726"/>
      <c r="H69" s="149"/>
      <c r="I69" s="149"/>
      <c r="J69" s="149"/>
      <c r="K69" s="149"/>
      <c r="L69" s="149"/>
      <c r="M69" s="149"/>
      <c r="N69" s="149"/>
      <c r="O69" s="149"/>
      <c r="P69" s="149"/>
      <c r="Q69" s="149"/>
      <c r="R69" s="149"/>
      <c r="S69" s="149"/>
      <c r="T69" s="763"/>
      <c r="U69" s="738"/>
      <c r="V69" s="145"/>
      <c r="AA69" s="130"/>
      <c r="AB69" s="130"/>
      <c r="AC69" s="130"/>
      <c r="AF69" s="130"/>
      <c r="AG69" s="130"/>
    </row>
    <row r="70" spans="2:33" s="148" customFormat="1" ht="13.5" customHeight="1">
      <c r="B70" s="145"/>
      <c r="C70" s="717"/>
      <c r="D70" s="718"/>
      <c r="E70" s="719"/>
      <c r="F70" s="723"/>
      <c r="G70" s="725"/>
      <c r="H70" s="150"/>
      <c r="I70" s="150"/>
      <c r="J70" s="151"/>
      <c r="K70" s="151"/>
      <c r="L70" s="151"/>
      <c r="M70" s="151"/>
      <c r="N70" s="151"/>
      <c r="O70" s="151"/>
      <c r="P70" s="151"/>
      <c r="Q70" s="151"/>
      <c r="R70" s="151"/>
      <c r="S70" s="151"/>
      <c r="T70" s="763"/>
      <c r="U70" s="739"/>
      <c r="V70" s="145"/>
      <c r="AA70" s="130"/>
      <c r="AB70" s="130"/>
      <c r="AC70" s="130"/>
      <c r="AF70" s="130"/>
      <c r="AG70" s="130"/>
    </row>
    <row r="71" spans="2:33" s="148" customFormat="1" ht="13.5" customHeight="1">
      <c r="B71" s="145"/>
      <c r="C71" s="720"/>
      <c r="D71" s="721"/>
      <c r="E71" s="722"/>
      <c r="F71" s="727"/>
      <c r="G71" s="728"/>
      <c r="H71" s="149"/>
      <c r="I71" s="149"/>
      <c r="J71" s="149"/>
      <c r="K71" s="149"/>
      <c r="L71" s="149"/>
      <c r="M71" s="149"/>
      <c r="N71" s="149"/>
      <c r="O71" s="149"/>
      <c r="P71" s="149"/>
      <c r="Q71" s="149"/>
      <c r="R71" s="149"/>
      <c r="S71" s="149"/>
      <c r="T71" s="763"/>
      <c r="U71" s="740"/>
      <c r="V71" s="145"/>
      <c r="AA71" s="130"/>
      <c r="AB71" s="130"/>
      <c r="AC71" s="130"/>
      <c r="AF71" s="130"/>
      <c r="AG71" s="130"/>
    </row>
    <row r="72" spans="2:33" s="148" customFormat="1" ht="13.5" customHeight="1">
      <c r="B72" s="145"/>
      <c r="C72" s="714"/>
      <c r="D72" s="715"/>
      <c r="E72" s="716"/>
      <c r="F72" s="729"/>
      <c r="G72" s="730"/>
      <c r="H72" s="146"/>
      <c r="I72" s="146"/>
      <c r="J72" s="147"/>
      <c r="K72" s="147"/>
      <c r="L72" s="147"/>
      <c r="M72" s="147"/>
      <c r="N72" s="147"/>
      <c r="O72" s="147"/>
      <c r="P72" s="147"/>
      <c r="Q72" s="147"/>
      <c r="R72" s="147"/>
      <c r="S72" s="147"/>
      <c r="T72" s="763"/>
      <c r="U72" s="737"/>
      <c r="V72" s="145"/>
    </row>
    <row r="73" spans="2:33" s="148" customFormat="1" ht="13.5" customHeight="1">
      <c r="B73" s="145"/>
      <c r="C73" s="717"/>
      <c r="D73" s="718"/>
      <c r="E73" s="719"/>
      <c r="F73" s="724"/>
      <c r="G73" s="726"/>
      <c r="H73" s="149"/>
      <c r="I73" s="149"/>
      <c r="J73" s="149"/>
      <c r="K73" s="149"/>
      <c r="L73" s="149"/>
      <c r="M73" s="149"/>
      <c r="N73" s="149"/>
      <c r="O73" s="149"/>
      <c r="P73" s="149"/>
      <c r="Q73" s="149"/>
      <c r="R73" s="149"/>
      <c r="S73" s="149"/>
      <c r="T73" s="763"/>
      <c r="U73" s="738"/>
      <c r="V73" s="145"/>
    </row>
    <row r="74" spans="2:33" s="148" customFormat="1" ht="13.5" customHeight="1">
      <c r="B74" s="145"/>
      <c r="C74" s="717"/>
      <c r="D74" s="718"/>
      <c r="E74" s="719"/>
      <c r="F74" s="723"/>
      <c r="G74" s="725"/>
      <c r="H74" s="150"/>
      <c r="I74" s="150"/>
      <c r="J74" s="151"/>
      <c r="K74" s="151"/>
      <c r="L74" s="151"/>
      <c r="M74" s="151"/>
      <c r="N74" s="151"/>
      <c r="O74" s="151"/>
      <c r="P74" s="151"/>
      <c r="Q74" s="151"/>
      <c r="R74" s="151"/>
      <c r="S74" s="151"/>
      <c r="T74" s="763"/>
      <c r="U74" s="739"/>
      <c r="V74" s="145"/>
    </row>
    <row r="75" spans="2:33" s="148" customFormat="1" ht="13.5" customHeight="1">
      <c r="B75" s="145"/>
      <c r="C75" s="717"/>
      <c r="D75" s="718"/>
      <c r="E75" s="719"/>
      <c r="F75" s="724"/>
      <c r="G75" s="726"/>
      <c r="H75" s="149"/>
      <c r="I75" s="149"/>
      <c r="J75" s="149"/>
      <c r="K75" s="149"/>
      <c r="L75" s="149"/>
      <c r="M75" s="149"/>
      <c r="N75" s="149"/>
      <c r="O75" s="149"/>
      <c r="P75" s="149"/>
      <c r="Q75" s="149"/>
      <c r="R75" s="149"/>
      <c r="S75" s="149"/>
      <c r="T75" s="763"/>
      <c r="U75" s="738"/>
      <c r="V75" s="145"/>
    </row>
    <row r="76" spans="2:33" s="148" customFormat="1" ht="13.5" customHeight="1">
      <c r="B76" s="145"/>
      <c r="C76" s="717"/>
      <c r="D76" s="718"/>
      <c r="E76" s="719"/>
      <c r="F76" s="723"/>
      <c r="G76" s="725"/>
      <c r="H76" s="150"/>
      <c r="I76" s="150"/>
      <c r="J76" s="151"/>
      <c r="K76" s="151"/>
      <c r="L76" s="151"/>
      <c r="M76" s="151"/>
      <c r="N76" s="151"/>
      <c r="O76" s="151"/>
      <c r="P76" s="151"/>
      <c r="Q76" s="151"/>
      <c r="R76" s="151"/>
      <c r="S76" s="151"/>
      <c r="T76" s="763"/>
      <c r="U76" s="739"/>
      <c r="V76" s="145"/>
    </row>
    <row r="77" spans="2:33" s="148" customFormat="1" ht="13.5" customHeight="1">
      <c r="B77" s="145"/>
      <c r="C77" s="720"/>
      <c r="D77" s="721"/>
      <c r="E77" s="722"/>
      <c r="F77" s="727"/>
      <c r="G77" s="728"/>
      <c r="H77" s="149"/>
      <c r="I77" s="149"/>
      <c r="J77" s="149"/>
      <c r="K77" s="149"/>
      <c r="L77" s="149"/>
      <c r="M77" s="149"/>
      <c r="N77" s="149"/>
      <c r="O77" s="149"/>
      <c r="P77" s="149"/>
      <c r="Q77" s="149"/>
      <c r="R77" s="149"/>
      <c r="S77" s="149"/>
      <c r="T77" s="763"/>
      <c r="U77" s="740"/>
      <c r="V77" s="145"/>
    </row>
    <row r="78" spans="2:33" s="148" customFormat="1" ht="13.5" customHeight="1">
      <c r="B78" s="145"/>
      <c r="C78" s="714"/>
      <c r="D78" s="715"/>
      <c r="E78" s="716"/>
      <c r="F78" s="729"/>
      <c r="G78" s="730"/>
      <c r="H78" s="146"/>
      <c r="I78" s="146"/>
      <c r="J78" s="147"/>
      <c r="K78" s="147"/>
      <c r="L78" s="147"/>
      <c r="M78" s="147"/>
      <c r="N78" s="147"/>
      <c r="O78" s="147"/>
      <c r="P78" s="147"/>
      <c r="Q78" s="147"/>
      <c r="R78" s="147"/>
      <c r="S78" s="147"/>
      <c r="T78" s="763"/>
      <c r="U78" s="737"/>
      <c r="V78" s="145"/>
    </row>
    <row r="79" spans="2:33" s="148" customFormat="1" ht="13.5" customHeight="1">
      <c r="B79" s="145"/>
      <c r="C79" s="717"/>
      <c r="D79" s="718"/>
      <c r="E79" s="719"/>
      <c r="F79" s="724"/>
      <c r="G79" s="726"/>
      <c r="H79" s="149"/>
      <c r="I79" s="149"/>
      <c r="J79" s="149"/>
      <c r="K79" s="149"/>
      <c r="L79" s="149"/>
      <c r="M79" s="149"/>
      <c r="N79" s="149"/>
      <c r="O79" s="149"/>
      <c r="P79" s="149"/>
      <c r="Q79" s="149"/>
      <c r="R79" s="149"/>
      <c r="S79" s="149"/>
      <c r="T79" s="763"/>
      <c r="U79" s="738"/>
      <c r="V79" s="145"/>
    </row>
    <row r="80" spans="2:33" s="148" customFormat="1" ht="13.5" customHeight="1">
      <c r="B80" s="145"/>
      <c r="C80" s="717"/>
      <c r="D80" s="718"/>
      <c r="E80" s="719"/>
      <c r="F80" s="723"/>
      <c r="G80" s="725"/>
      <c r="H80" s="150"/>
      <c r="I80" s="150"/>
      <c r="J80" s="151"/>
      <c r="K80" s="151"/>
      <c r="L80" s="151"/>
      <c r="M80" s="151"/>
      <c r="N80" s="151"/>
      <c r="O80" s="151"/>
      <c r="P80" s="151"/>
      <c r="Q80" s="151"/>
      <c r="R80" s="151"/>
      <c r="S80" s="151"/>
      <c r="T80" s="763"/>
      <c r="U80" s="739"/>
      <c r="V80" s="145"/>
    </row>
    <row r="81" spans="1:31" s="148" customFormat="1" ht="13.5" customHeight="1">
      <c r="B81" s="145"/>
      <c r="C81" s="717"/>
      <c r="D81" s="718"/>
      <c r="E81" s="719"/>
      <c r="F81" s="724"/>
      <c r="G81" s="726"/>
      <c r="H81" s="149"/>
      <c r="I81" s="149"/>
      <c r="J81" s="149"/>
      <c r="K81" s="149"/>
      <c r="L81" s="149"/>
      <c r="M81" s="149"/>
      <c r="N81" s="149"/>
      <c r="O81" s="149"/>
      <c r="P81" s="149"/>
      <c r="Q81" s="149"/>
      <c r="R81" s="149"/>
      <c r="S81" s="149"/>
      <c r="T81" s="763"/>
      <c r="U81" s="738"/>
      <c r="V81" s="145"/>
    </row>
    <row r="82" spans="1:31" s="148" customFormat="1" ht="13.5" customHeight="1">
      <c r="B82" s="145"/>
      <c r="C82" s="717"/>
      <c r="D82" s="718"/>
      <c r="E82" s="719"/>
      <c r="F82" s="723"/>
      <c r="G82" s="725"/>
      <c r="H82" s="150"/>
      <c r="I82" s="150"/>
      <c r="J82" s="151"/>
      <c r="K82" s="151"/>
      <c r="L82" s="151"/>
      <c r="M82" s="151"/>
      <c r="N82" s="151"/>
      <c r="O82" s="151"/>
      <c r="P82" s="151"/>
      <c r="Q82" s="151"/>
      <c r="R82" s="151"/>
      <c r="S82" s="151"/>
      <c r="T82" s="763"/>
      <c r="U82" s="739"/>
      <c r="V82" s="145"/>
    </row>
    <row r="83" spans="1:31" s="148" customFormat="1" ht="13.5" customHeight="1">
      <c r="B83" s="145"/>
      <c r="C83" s="720"/>
      <c r="D83" s="721"/>
      <c r="E83" s="722"/>
      <c r="F83" s="727"/>
      <c r="G83" s="728"/>
      <c r="H83" s="149"/>
      <c r="I83" s="149"/>
      <c r="J83" s="149"/>
      <c r="K83" s="149"/>
      <c r="L83" s="149"/>
      <c r="M83" s="149"/>
      <c r="N83" s="149"/>
      <c r="O83" s="149"/>
      <c r="P83" s="149"/>
      <c r="Q83" s="149"/>
      <c r="R83" s="149"/>
      <c r="S83" s="149"/>
      <c r="T83" s="763"/>
      <c r="U83" s="740"/>
      <c r="V83" s="145"/>
    </row>
    <row r="84" spans="1:31" s="148" customFormat="1" ht="13.5" customHeight="1">
      <c r="B84" s="145"/>
      <c r="C84" s="714"/>
      <c r="D84" s="715"/>
      <c r="E84" s="716"/>
      <c r="F84" s="729"/>
      <c r="G84" s="730"/>
      <c r="H84" s="146"/>
      <c r="I84" s="146"/>
      <c r="J84" s="147"/>
      <c r="K84" s="147"/>
      <c r="L84" s="147"/>
      <c r="M84" s="147"/>
      <c r="N84" s="147"/>
      <c r="O84" s="147"/>
      <c r="P84" s="147"/>
      <c r="Q84" s="147"/>
      <c r="R84" s="147"/>
      <c r="S84" s="147"/>
      <c r="T84" s="763"/>
      <c r="U84" s="737"/>
      <c r="V84" s="145"/>
    </row>
    <row r="85" spans="1:31" s="148" customFormat="1" ht="13.5" customHeight="1">
      <c r="B85" s="145"/>
      <c r="C85" s="717"/>
      <c r="D85" s="718"/>
      <c r="E85" s="719"/>
      <c r="F85" s="724"/>
      <c r="G85" s="726"/>
      <c r="H85" s="149"/>
      <c r="I85" s="149"/>
      <c r="J85" s="149"/>
      <c r="K85" s="149"/>
      <c r="L85" s="149"/>
      <c r="M85" s="149"/>
      <c r="N85" s="149"/>
      <c r="O85" s="149"/>
      <c r="P85" s="149"/>
      <c r="Q85" s="149"/>
      <c r="R85" s="149"/>
      <c r="S85" s="149"/>
      <c r="T85" s="763"/>
      <c r="U85" s="738"/>
      <c r="V85" s="145"/>
    </row>
    <row r="86" spans="1:31" s="148" customFormat="1" ht="13.5" customHeight="1">
      <c r="B86" s="145"/>
      <c r="C86" s="717"/>
      <c r="D86" s="718"/>
      <c r="E86" s="719"/>
      <c r="F86" s="723"/>
      <c r="G86" s="725"/>
      <c r="H86" s="150"/>
      <c r="I86" s="150"/>
      <c r="J86" s="151"/>
      <c r="K86" s="151"/>
      <c r="L86" s="151"/>
      <c r="M86" s="151"/>
      <c r="N86" s="151"/>
      <c r="O86" s="151"/>
      <c r="P86" s="151"/>
      <c r="Q86" s="151"/>
      <c r="R86" s="151"/>
      <c r="S86" s="151"/>
      <c r="T86" s="763"/>
      <c r="U86" s="739"/>
      <c r="V86" s="145"/>
    </row>
    <row r="87" spans="1:31" s="148" customFormat="1" ht="13.5" customHeight="1">
      <c r="B87" s="145"/>
      <c r="C87" s="717"/>
      <c r="D87" s="718"/>
      <c r="E87" s="719"/>
      <c r="F87" s="724"/>
      <c r="G87" s="726"/>
      <c r="H87" s="149"/>
      <c r="I87" s="149"/>
      <c r="J87" s="149"/>
      <c r="K87" s="149"/>
      <c r="L87" s="149"/>
      <c r="M87" s="149"/>
      <c r="N87" s="149"/>
      <c r="O87" s="149"/>
      <c r="P87" s="149"/>
      <c r="Q87" s="149"/>
      <c r="R87" s="149"/>
      <c r="S87" s="149"/>
      <c r="T87" s="763"/>
      <c r="U87" s="738"/>
      <c r="V87" s="145"/>
    </row>
    <row r="88" spans="1:31" s="148" customFormat="1" ht="13.5" customHeight="1">
      <c r="B88" s="145"/>
      <c r="C88" s="717"/>
      <c r="D88" s="718"/>
      <c r="E88" s="719"/>
      <c r="F88" s="723"/>
      <c r="G88" s="725"/>
      <c r="H88" s="150"/>
      <c r="I88" s="150"/>
      <c r="J88" s="151"/>
      <c r="K88" s="151"/>
      <c r="L88" s="151"/>
      <c r="M88" s="151"/>
      <c r="N88" s="151"/>
      <c r="O88" s="151"/>
      <c r="P88" s="151"/>
      <c r="Q88" s="151"/>
      <c r="R88" s="151"/>
      <c r="S88" s="151"/>
      <c r="T88" s="763"/>
      <c r="U88" s="739"/>
      <c r="V88" s="145"/>
    </row>
    <row r="89" spans="1:31" s="148" customFormat="1" ht="13.5" customHeight="1">
      <c r="B89" s="145"/>
      <c r="C89" s="720"/>
      <c r="D89" s="721"/>
      <c r="E89" s="722"/>
      <c r="F89" s="727"/>
      <c r="G89" s="728"/>
      <c r="H89" s="152"/>
      <c r="I89" s="152"/>
      <c r="J89" s="152"/>
      <c r="K89" s="152"/>
      <c r="L89" s="152"/>
      <c r="M89" s="152"/>
      <c r="N89" s="152"/>
      <c r="O89" s="152"/>
      <c r="P89" s="152"/>
      <c r="Q89" s="152"/>
      <c r="R89" s="152"/>
      <c r="S89" s="152"/>
      <c r="T89" s="763"/>
      <c r="U89" s="740"/>
      <c r="V89" s="145"/>
    </row>
    <row r="90" spans="1:31" s="148" customFormat="1" ht="13.5" customHeight="1">
      <c r="A90" s="111"/>
      <c r="B90" s="108"/>
      <c r="C90" s="743" t="s">
        <v>86</v>
      </c>
      <c r="D90" s="746" t="s">
        <v>220</v>
      </c>
      <c r="E90" s="747"/>
      <c r="F90" s="747"/>
      <c r="G90" s="748"/>
      <c r="H90" s="153"/>
      <c r="I90" s="153"/>
      <c r="J90" s="153"/>
      <c r="K90" s="153"/>
      <c r="L90" s="153"/>
      <c r="M90" s="153"/>
      <c r="N90" s="153"/>
      <c r="O90" s="153"/>
      <c r="P90" s="153"/>
      <c r="Q90" s="153"/>
      <c r="R90" s="153"/>
      <c r="S90" s="153"/>
      <c r="T90" s="749"/>
      <c r="U90" s="749"/>
      <c r="V90" s="108"/>
      <c r="W90" s="111"/>
      <c r="AD90" s="111"/>
      <c r="AE90" s="111"/>
    </row>
    <row r="91" spans="1:31" s="148" customFormat="1" ht="13.5" customHeight="1">
      <c r="A91" s="111"/>
      <c r="B91" s="108"/>
      <c r="C91" s="744"/>
      <c r="D91" s="746" t="s">
        <v>221</v>
      </c>
      <c r="E91" s="747"/>
      <c r="F91" s="747"/>
      <c r="G91" s="748"/>
      <c r="H91" s="154"/>
      <c r="I91" s="154"/>
      <c r="J91" s="154"/>
      <c r="K91" s="154"/>
      <c r="L91" s="154"/>
      <c r="M91" s="154"/>
      <c r="N91" s="154"/>
      <c r="O91" s="154"/>
      <c r="P91" s="154"/>
      <c r="Q91" s="154"/>
      <c r="R91" s="154"/>
      <c r="S91" s="154"/>
      <c r="T91" s="750"/>
      <c r="U91" s="750"/>
      <c r="V91" s="108"/>
      <c r="W91" s="111"/>
      <c r="AD91" s="111"/>
      <c r="AE91" s="111"/>
    </row>
    <row r="92" spans="1:31" s="148" customFormat="1" ht="13.5" customHeight="1">
      <c r="A92" s="111"/>
      <c r="B92" s="108"/>
      <c r="C92" s="744"/>
      <c r="D92" s="746" t="s">
        <v>222</v>
      </c>
      <c r="E92" s="747"/>
      <c r="F92" s="748"/>
      <c r="G92" s="155" t="s">
        <v>79</v>
      </c>
      <c r="H92" s="156" t="str">
        <f>IF(COUNT(H90)=0,"",ROUND(SUM(H90:H91),#REF!))</f>
        <v/>
      </c>
      <c r="I92" s="156" t="str">
        <f>IF(COUNT(I90)=0,"",ROUND(SUM(I90:I91),#REF!))</f>
        <v/>
      </c>
      <c r="J92" s="156" t="str">
        <f>IF(COUNT(J90)=0,"",ROUND(SUM(J90:J91),#REF!))</f>
        <v/>
      </c>
      <c r="K92" s="156" t="str">
        <f>IF(COUNT(K90)=0,"",ROUND(SUM(K90:K91),#REF!))</f>
        <v/>
      </c>
      <c r="L92" s="156" t="str">
        <f>IF(COUNT(L90)=0,"",ROUND(SUM(L90:L91),#REF!))</f>
        <v/>
      </c>
      <c r="M92" s="156" t="str">
        <f>IF(COUNT(M90)=0,"",ROUND(SUM(M90:M91),#REF!))</f>
        <v/>
      </c>
      <c r="N92" s="156" t="str">
        <f>IF(COUNT(N90)=0,"",ROUND(SUM(N90:N91),#REF!))</f>
        <v/>
      </c>
      <c r="O92" s="156" t="str">
        <f>IF(COUNT(O90)=0,"",ROUND(SUM(O90:O91),#REF!))</f>
        <v/>
      </c>
      <c r="P92" s="156" t="str">
        <f>IF(COUNT(P90)=0,"",ROUND(SUM(P90:P91),#REF!))</f>
        <v/>
      </c>
      <c r="Q92" s="156" t="str">
        <f>IF(COUNT(Q90)=0,"",ROUND(SUM(Q90:Q91),#REF!))</f>
        <v/>
      </c>
      <c r="R92" s="156" t="str">
        <f>IF(COUNT(R90)=0,"",ROUND(SUM(R90:R91),#REF!))</f>
        <v/>
      </c>
      <c r="S92" s="156" t="str">
        <f>IF(COUNT(S90)=0,"",ROUND(SUM(S90:S91),#REF!))</f>
        <v/>
      </c>
      <c r="T92" s="751"/>
      <c r="U92" s="750"/>
      <c r="V92" s="108"/>
      <c r="W92" s="120"/>
      <c r="AD92" s="111"/>
      <c r="AE92" s="111"/>
    </row>
    <row r="93" spans="1:31" s="111" customFormat="1" ht="13.5" customHeight="1">
      <c r="B93" s="108"/>
      <c r="C93" s="744"/>
      <c r="D93" s="755" t="s">
        <v>223</v>
      </c>
      <c r="E93" s="756"/>
      <c r="F93" s="757"/>
      <c r="G93" s="761" t="s">
        <v>79</v>
      </c>
      <c r="H93" s="157"/>
      <c r="I93" s="157"/>
      <c r="J93" s="157"/>
      <c r="K93" s="157"/>
      <c r="L93" s="157"/>
      <c r="M93" s="157"/>
      <c r="N93" s="157"/>
      <c r="O93" s="157"/>
      <c r="P93" s="157"/>
      <c r="Q93" s="157"/>
      <c r="R93" s="157"/>
      <c r="S93" s="157"/>
      <c r="T93" s="158" t="str">
        <f>IF(COUNT(H93:S93)=0,"",SUMPRODUCT(ROUND(H93:S93,#REF!)))</f>
        <v/>
      </c>
      <c r="U93" s="750"/>
      <c r="V93" s="108"/>
    </row>
    <row r="94" spans="1:31" s="111" customFormat="1" ht="13.5" customHeight="1">
      <c r="B94" s="108"/>
      <c r="C94" s="745"/>
      <c r="D94" s="758"/>
      <c r="E94" s="759"/>
      <c r="F94" s="760"/>
      <c r="G94" s="762"/>
      <c r="H94" s="159"/>
      <c r="I94" s="159"/>
      <c r="J94" s="159"/>
      <c r="K94" s="159"/>
      <c r="L94" s="159"/>
      <c r="M94" s="159"/>
      <c r="N94" s="159"/>
      <c r="O94" s="159"/>
      <c r="P94" s="159"/>
      <c r="Q94" s="159"/>
      <c r="R94" s="159"/>
      <c r="S94" s="159"/>
      <c r="T94" s="160" t="str">
        <f>IF(COUNT(H94:S94)=0,"",SUMPRODUCT(ROUND(H94:S94,#REF!)))</f>
        <v/>
      </c>
      <c r="U94" s="751"/>
      <c r="V94" s="108"/>
    </row>
    <row r="95" spans="1:31" s="111" customFormat="1" ht="13.5" customHeight="1">
      <c r="A95" s="163"/>
      <c r="B95" s="161"/>
      <c r="C95" s="121" t="s">
        <v>70</v>
      </c>
      <c r="D95" s="162"/>
      <c r="E95" s="162"/>
      <c r="F95" s="162"/>
      <c r="G95" s="121"/>
      <c r="H95" s="121"/>
      <c r="I95" s="121"/>
      <c r="J95" s="121"/>
      <c r="K95" s="121"/>
      <c r="L95" s="121"/>
      <c r="M95" s="121"/>
      <c r="N95" s="121"/>
      <c r="O95" s="121"/>
      <c r="P95" s="121"/>
      <c r="Q95" s="121"/>
      <c r="R95" s="121"/>
      <c r="S95" s="121"/>
      <c r="T95" s="121"/>
      <c r="U95" s="121"/>
      <c r="V95" s="161"/>
      <c r="W95" s="163"/>
    </row>
    <row r="96" spans="1:31" s="111" customFormat="1" ht="13.5" customHeight="1">
      <c r="A96" s="163"/>
      <c r="B96" s="161"/>
      <c r="C96" s="122"/>
      <c r="D96" s="164"/>
      <c r="E96" s="164"/>
      <c r="F96" s="164"/>
      <c r="G96" s="122"/>
      <c r="H96" s="122"/>
      <c r="I96" s="122"/>
      <c r="J96" s="122"/>
      <c r="K96" s="122"/>
      <c r="L96" s="122"/>
      <c r="M96" s="122"/>
      <c r="N96" s="122"/>
      <c r="O96" s="122"/>
      <c r="P96" s="122"/>
      <c r="Q96" s="122"/>
      <c r="R96" s="122"/>
      <c r="S96" s="122"/>
      <c r="T96" s="122"/>
      <c r="U96" s="122"/>
      <c r="V96" s="161"/>
      <c r="W96" s="163"/>
    </row>
    <row r="97" spans="1:31" s="111" customFormat="1" ht="13.5" customHeight="1">
      <c r="A97" s="163"/>
      <c r="B97" s="161"/>
      <c r="C97" s="122"/>
      <c r="D97" s="164"/>
      <c r="E97" s="164"/>
      <c r="F97" s="164"/>
      <c r="G97" s="122"/>
      <c r="H97" s="122"/>
      <c r="I97" s="122"/>
      <c r="J97" s="122"/>
      <c r="K97" s="122"/>
      <c r="L97" s="122"/>
      <c r="M97" s="122"/>
      <c r="N97" s="122"/>
      <c r="O97" s="122"/>
      <c r="P97" s="122"/>
      <c r="Q97" s="122"/>
      <c r="R97" s="122"/>
      <c r="S97" s="122"/>
      <c r="T97" s="122"/>
      <c r="U97" s="122"/>
      <c r="V97" s="161"/>
      <c r="W97" s="163"/>
    </row>
    <row r="98" spans="1:31" s="111" customFormat="1" ht="13.5" customHeight="1">
      <c r="A98" s="163"/>
      <c r="B98" s="161"/>
      <c r="C98" s="122"/>
      <c r="D98" s="164"/>
      <c r="E98" s="164"/>
      <c r="F98" s="164"/>
      <c r="G98" s="122"/>
      <c r="H98" s="122"/>
      <c r="I98" s="122"/>
      <c r="J98" s="122"/>
      <c r="K98" s="122"/>
      <c r="L98" s="122"/>
      <c r="M98" s="122"/>
      <c r="N98" s="122"/>
      <c r="O98" s="122"/>
      <c r="P98" s="122"/>
      <c r="Q98" s="122"/>
      <c r="R98" s="122"/>
      <c r="S98" s="122"/>
      <c r="T98" s="122"/>
      <c r="U98" s="122"/>
      <c r="V98" s="161"/>
      <c r="W98" s="163"/>
      <c r="AD98" s="163"/>
      <c r="AE98" s="163"/>
    </row>
    <row r="99" spans="1:31" s="111" customFormat="1" ht="13.5" customHeight="1">
      <c r="A99" s="163"/>
      <c r="B99" s="161"/>
      <c r="C99" s="122"/>
      <c r="D99" s="164"/>
      <c r="E99" s="164"/>
      <c r="F99" s="164"/>
      <c r="G99" s="122"/>
      <c r="H99" s="122"/>
      <c r="I99" s="122"/>
      <c r="J99" s="122"/>
      <c r="K99" s="122"/>
      <c r="L99" s="122"/>
      <c r="M99" s="122"/>
      <c r="N99" s="122"/>
      <c r="O99" s="122"/>
      <c r="P99" s="122"/>
      <c r="Q99" s="122"/>
      <c r="R99" s="122"/>
      <c r="S99" s="122"/>
      <c r="T99" s="122"/>
      <c r="U99" s="122"/>
      <c r="V99" s="161"/>
      <c r="W99" s="163"/>
      <c r="AD99" s="163"/>
      <c r="AE99" s="163"/>
    </row>
    <row r="100" spans="1:31" s="111" customFormat="1" ht="13.5" customHeight="1">
      <c r="A100" s="163"/>
      <c r="B100" s="161"/>
      <c r="C100" s="122"/>
      <c r="D100" s="164"/>
      <c r="E100" s="164"/>
      <c r="F100" s="164"/>
      <c r="G100" s="122"/>
      <c r="H100" s="122"/>
      <c r="I100" s="122"/>
      <c r="J100" s="122"/>
      <c r="K100" s="122"/>
      <c r="L100" s="122"/>
      <c r="M100" s="122"/>
      <c r="N100" s="122"/>
      <c r="O100" s="122"/>
      <c r="P100" s="122"/>
      <c r="Q100" s="122"/>
      <c r="R100" s="122"/>
      <c r="S100" s="122"/>
      <c r="T100" s="122"/>
      <c r="U100" s="122"/>
      <c r="V100" s="161"/>
      <c r="W100" s="163"/>
      <c r="AD100" s="163"/>
      <c r="AE100" s="163"/>
    </row>
    <row r="101" spans="1:31" s="111" customFormat="1" ht="13.5" customHeight="1">
      <c r="A101" s="163"/>
      <c r="B101" s="161"/>
      <c r="C101" s="122"/>
      <c r="D101" s="164"/>
      <c r="E101" s="164"/>
      <c r="F101" s="164"/>
      <c r="G101" s="122"/>
      <c r="H101" s="122"/>
      <c r="I101" s="122"/>
      <c r="J101" s="122"/>
      <c r="K101" s="122"/>
      <c r="L101" s="122"/>
      <c r="M101" s="122"/>
      <c r="N101" s="122"/>
      <c r="O101" s="122"/>
      <c r="P101" s="122"/>
      <c r="Q101" s="122"/>
      <c r="R101" s="122"/>
      <c r="S101" s="122"/>
      <c r="T101" s="122"/>
      <c r="U101" s="122"/>
      <c r="V101" s="161"/>
      <c r="W101" s="163"/>
      <c r="AD101" s="163"/>
      <c r="AE101" s="163"/>
    </row>
    <row r="102" spans="1:31" s="111" customFormat="1" ht="13.5" customHeight="1">
      <c r="A102" s="163"/>
      <c r="B102" s="161"/>
      <c r="C102" s="122"/>
      <c r="D102" s="164"/>
      <c r="E102" s="164"/>
      <c r="F102" s="164"/>
      <c r="G102" s="122"/>
      <c r="H102" s="122"/>
      <c r="I102" s="122"/>
      <c r="J102" s="122"/>
      <c r="K102" s="122"/>
      <c r="L102" s="122"/>
      <c r="M102" s="122"/>
      <c r="N102" s="122"/>
      <c r="O102" s="122"/>
      <c r="P102" s="122"/>
      <c r="Q102" s="122"/>
      <c r="R102" s="122"/>
      <c r="S102" s="122"/>
      <c r="T102" s="122"/>
      <c r="U102" s="122"/>
      <c r="V102" s="161"/>
      <c r="W102" s="163"/>
      <c r="AD102" s="163"/>
      <c r="AE102" s="163"/>
    </row>
    <row r="103" spans="1:31" s="111" customFormat="1" ht="13.5" customHeight="1">
      <c r="A103" s="163"/>
      <c r="B103" s="161"/>
      <c r="C103" s="122"/>
      <c r="D103" s="164"/>
      <c r="E103" s="164"/>
      <c r="F103" s="164"/>
      <c r="G103" s="122"/>
      <c r="H103" s="122"/>
      <c r="I103" s="122"/>
      <c r="J103" s="122"/>
      <c r="K103" s="122"/>
      <c r="L103" s="122"/>
      <c r="M103" s="122"/>
      <c r="N103" s="122"/>
      <c r="O103" s="122"/>
      <c r="P103" s="122"/>
      <c r="Q103" s="122"/>
      <c r="R103" s="122"/>
      <c r="S103" s="122"/>
      <c r="T103" s="122"/>
      <c r="U103" s="122"/>
      <c r="V103" s="161"/>
      <c r="W103" s="163"/>
      <c r="AD103" s="163"/>
      <c r="AE103" s="163"/>
    </row>
    <row r="104" spans="1:31" s="163" customFormat="1" ht="13.5" customHeight="1">
      <c r="A104" s="111"/>
      <c r="B104" s="108"/>
      <c r="C104" s="108"/>
      <c r="D104" s="108"/>
      <c r="E104" s="108"/>
      <c r="F104" s="108"/>
      <c r="G104" s="108"/>
      <c r="H104" s="108"/>
      <c r="I104" s="108"/>
      <c r="J104" s="108"/>
      <c r="K104" s="108"/>
      <c r="L104" s="108"/>
      <c r="M104" s="108"/>
      <c r="N104" s="108"/>
      <c r="O104" s="108"/>
      <c r="P104" s="108"/>
      <c r="Q104" s="108"/>
      <c r="R104" s="108"/>
      <c r="S104" s="108"/>
      <c r="T104" s="108"/>
      <c r="U104" s="110"/>
      <c r="V104" s="108"/>
      <c r="W104" s="111"/>
    </row>
    <row r="105" spans="1:31" s="163" customFormat="1" ht="13.5" customHeight="1">
      <c r="A105" s="111"/>
      <c r="B105" s="108"/>
      <c r="C105" s="109" t="s">
        <v>84</v>
      </c>
      <c r="D105" s="109"/>
      <c r="E105" s="109"/>
      <c r="F105" s="37"/>
      <c r="G105" s="109"/>
      <c r="H105" s="108"/>
      <c r="I105" s="108"/>
      <c r="J105" s="108"/>
      <c r="K105" s="108"/>
      <c r="L105" s="108"/>
      <c r="M105" s="108"/>
      <c r="N105" s="108"/>
      <c r="O105" s="108"/>
      <c r="P105" s="108"/>
      <c r="Q105" s="108"/>
      <c r="R105" s="108"/>
      <c r="S105" s="108"/>
      <c r="T105" s="108"/>
      <c r="U105" s="110"/>
      <c r="V105" s="108"/>
      <c r="W105" s="111"/>
    </row>
    <row r="106" spans="1:31" s="163" customFormat="1" ht="13.5" customHeight="1">
      <c r="A106" s="111"/>
      <c r="B106" s="108"/>
      <c r="C106" s="112" t="s">
        <v>3</v>
      </c>
      <c r="D106" s="112"/>
      <c r="E106" s="112"/>
      <c r="F106" s="114"/>
      <c r="G106" s="480" t="e">
        <f>G55</f>
        <v>#REF!</v>
      </c>
      <c r="H106" s="113"/>
      <c r="I106" s="108"/>
      <c r="J106" s="108"/>
      <c r="K106" s="108"/>
      <c r="L106" s="108"/>
      <c r="M106" s="108"/>
      <c r="N106" s="108"/>
      <c r="O106" s="108"/>
      <c r="P106" s="108"/>
      <c r="Q106" s="108"/>
      <c r="R106" s="108"/>
      <c r="S106" s="108"/>
      <c r="T106" s="108"/>
      <c r="U106" s="110"/>
      <c r="V106" s="108"/>
      <c r="W106" s="111"/>
    </row>
    <row r="107" spans="1:31" s="163" customFormat="1" ht="13.5" customHeight="1">
      <c r="A107" s="111"/>
      <c r="B107" s="108"/>
      <c r="C107" s="116" t="s">
        <v>8</v>
      </c>
      <c r="D107" s="116"/>
      <c r="E107" s="125" t="s">
        <v>124</v>
      </c>
      <c r="F107" s="112"/>
      <c r="G107" s="108"/>
      <c r="H107" s="108"/>
      <c r="I107" s="108"/>
      <c r="J107" s="108"/>
      <c r="K107" s="108"/>
      <c r="L107" s="108"/>
      <c r="M107" s="108"/>
      <c r="N107" s="108"/>
      <c r="O107" s="108"/>
      <c r="P107" s="108"/>
      <c r="Q107" s="108"/>
      <c r="R107" s="126"/>
      <c r="S107" s="108"/>
      <c r="T107" s="126"/>
      <c r="U107" s="110"/>
      <c r="V107" s="108"/>
      <c r="W107" s="111"/>
    </row>
    <row r="108" spans="1:31" s="163" customFormat="1" ht="13.5" customHeight="1">
      <c r="A108" s="111"/>
      <c r="B108" s="108"/>
      <c r="C108" s="705" t="s">
        <v>33</v>
      </c>
      <c r="D108" s="706"/>
      <c r="E108" s="707"/>
      <c r="F108" s="731" t="s">
        <v>85</v>
      </c>
      <c r="G108" s="731" t="s">
        <v>219</v>
      </c>
      <c r="H108" s="117" t="s">
        <v>34</v>
      </c>
      <c r="I108" s="118"/>
      <c r="J108" s="118"/>
      <c r="K108" s="118"/>
      <c r="L108" s="118"/>
      <c r="M108" s="119"/>
      <c r="N108" s="144" t="s">
        <v>35</v>
      </c>
      <c r="O108" s="118"/>
      <c r="P108" s="118"/>
      <c r="Q108" s="118"/>
      <c r="R108" s="118"/>
      <c r="S108" s="119"/>
      <c r="T108" s="764" t="s">
        <v>81</v>
      </c>
      <c r="U108" s="764" t="s">
        <v>82</v>
      </c>
      <c r="V108" s="108"/>
      <c r="W108" s="88" t="s">
        <v>25</v>
      </c>
      <c r="AA108" s="128" t="str">
        <f>IF(COUNT(H111:U145)&gt;0,"○","")</f>
        <v/>
      </c>
      <c r="AB108" s="120" t="s">
        <v>158</v>
      </c>
    </row>
    <row r="109" spans="1:31" s="163" customFormat="1" ht="13.5" customHeight="1">
      <c r="A109" s="111"/>
      <c r="B109" s="108"/>
      <c r="C109" s="708"/>
      <c r="D109" s="709"/>
      <c r="E109" s="710"/>
      <c r="F109" s="732"/>
      <c r="G109" s="732"/>
      <c r="H109" s="4" t="s">
        <v>13</v>
      </c>
      <c r="I109" s="4" t="s">
        <v>14</v>
      </c>
      <c r="J109" s="4" t="s">
        <v>15</v>
      </c>
      <c r="K109" s="4" t="s">
        <v>16</v>
      </c>
      <c r="L109" s="4" t="s">
        <v>17</v>
      </c>
      <c r="M109" s="4" t="s">
        <v>18</v>
      </c>
      <c r="N109" s="4" t="s">
        <v>19</v>
      </c>
      <c r="O109" s="4" t="s">
        <v>20</v>
      </c>
      <c r="P109" s="4" t="s">
        <v>21</v>
      </c>
      <c r="Q109" s="4" t="s">
        <v>22</v>
      </c>
      <c r="R109" s="4" t="s">
        <v>23</v>
      </c>
      <c r="S109" s="4" t="s">
        <v>24</v>
      </c>
      <c r="T109" s="765"/>
      <c r="U109" s="765"/>
      <c r="V109" s="108"/>
      <c r="W109" s="88" t="s">
        <v>94</v>
      </c>
    </row>
    <row r="110" spans="1:31" s="111" customFormat="1" ht="13.5" customHeight="1">
      <c r="B110" s="108"/>
      <c r="C110" s="711"/>
      <c r="D110" s="712"/>
      <c r="E110" s="713"/>
      <c r="F110" s="733"/>
      <c r="G110" s="733"/>
      <c r="H110" s="127" t="e">
        <f>"（"&amp;MID(#REF!,2,2)&amp;")"</f>
        <v>#REF!</v>
      </c>
      <c r="I110" s="127" t="e">
        <f>"（"&amp;MID(#REF!,2,2)&amp;")"</f>
        <v>#REF!</v>
      </c>
      <c r="J110" s="127" t="e">
        <f>"（"&amp;MID(#REF!,2,2)&amp;")"</f>
        <v>#REF!</v>
      </c>
      <c r="K110" s="127" t="e">
        <f>"（"&amp;MID(#REF!,2,2)&amp;")"</f>
        <v>#REF!</v>
      </c>
      <c r="L110" s="127" t="e">
        <f>"（"&amp;MID(#REF!,2,2)&amp;")"</f>
        <v>#REF!</v>
      </c>
      <c r="M110" s="127" t="e">
        <f>"（"&amp;MID(#REF!,2,2)&amp;")"</f>
        <v>#REF!</v>
      </c>
      <c r="N110" s="127" t="e">
        <f>"（"&amp;MID(#REF!,2,2)&amp;")"</f>
        <v>#REF!</v>
      </c>
      <c r="O110" s="127" t="e">
        <f>"（"&amp;MID(#REF!,2,2)&amp;")"</f>
        <v>#REF!</v>
      </c>
      <c r="P110" s="127" t="e">
        <f>"（"&amp;MID(#REF!,2,2)&amp;")"</f>
        <v>#REF!</v>
      </c>
      <c r="Q110" s="127" t="e">
        <f>"（"&amp;MID(#REF!,2,2)&amp;")"</f>
        <v>#REF!</v>
      </c>
      <c r="R110" s="127" t="e">
        <f>"（"&amp;MID(#REF!,2,2)&amp;")"</f>
        <v>#REF!</v>
      </c>
      <c r="S110" s="127" t="e">
        <f>"（"&amp;MID(#REF!,2,2)&amp;")"</f>
        <v>#REF!</v>
      </c>
      <c r="T110" s="766"/>
      <c r="U110" s="766"/>
      <c r="V110" s="108"/>
      <c r="W110" s="88"/>
    </row>
    <row r="111" spans="1:31" s="111" customFormat="1" ht="13.5" customHeight="1">
      <c r="A111" s="148"/>
      <c r="B111" s="145"/>
      <c r="C111" s="714"/>
      <c r="D111" s="715"/>
      <c r="E111" s="716"/>
      <c r="F111" s="729"/>
      <c r="G111" s="730"/>
      <c r="H111" s="146"/>
      <c r="I111" s="146"/>
      <c r="J111" s="147"/>
      <c r="K111" s="147"/>
      <c r="L111" s="147"/>
      <c r="M111" s="147"/>
      <c r="N111" s="147"/>
      <c r="O111" s="147"/>
      <c r="P111" s="147"/>
      <c r="Q111" s="147"/>
      <c r="R111" s="147"/>
      <c r="S111" s="147"/>
      <c r="T111" s="763"/>
      <c r="U111" s="737"/>
      <c r="V111" s="145"/>
      <c r="W111" s="148"/>
      <c r="AD111" s="124"/>
      <c r="AE111" s="124"/>
    </row>
    <row r="112" spans="1:31" s="111" customFormat="1" ht="13.5" customHeight="1">
      <c r="A112" s="148"/>
      <c r="B112" s="145"/>
      <c r="C112" s="717"/>
      <c r="D112" s="718"/>
      <c r="E112" s="719"/>
      <c r="F112" s="724"/>
      <c r="G112" s="726"/>
      <c r="H112" s="149"/>
      <c r="I112" s="149"/>
      <c r="J112" s="149"/>
      <c r="K112" s="149"/>
      <c r="L112" s="149"/>
      <c r="M112" s="149"/>
      <c r="N112" s="149"/>
      <c r="O112" s="149"/>
      <c r="P112" s="149"/>
      <c r="Q112" s="149"/>
      <c r="R112" s="149"/>
      <c r="S112" s="149"/>
      <c r="T112" s="763"/>
      <c r="U112" s="738"/>
      <c r="V112" s="145"/>
      <c r="W112" s="148"/>
      <c r="AD112" s="124"/>
      <c r="AE112" s="124"/>
    </row>
    <row r="113" spans="1:33" s="111" customFormat="1" ht="13.5" customHeight="1">
      <c r="A113" s="148"/>
      <c r="B113" s="145"/>
      <c r="C113" s="717"/>
      <c r="D113" s="718"/>
      <c r="E113" s="719"/>
      <c r="F113" s="723"/>
      <c r="G113" s="725"/>
      <c r="H113" s="150"/>
      <c r="I113" s="150"/>
      <c r="J113" s="151"/>
      <c r="K113" s="151"/>
      <c r="L113" s="151"/>
      <c r="M113" s="151"/>
      <c r="N113" s="151"/>
      <c r="O113" s="151"/>
      <c r="P113" s="151"/>
      <c r="Q113" s="151"/>
      <c r="R113" s="151"/>
      <c r="S113" s="151"/>
      <c r="T113" s="763"/>
      <c r="U113" s="739"/>
      <c r="V113" s="145"/>
      <c r="W113" s="148"/>
      <c r="AD113" s="124"/>
      <c r="AE113" s="124"/>
    </row>
    <row r="114" spans="1:33" s="111" customFormat="1" ht="13.5" customHeight="1">
      <c r="A114" s="148"/>
      <c r="B114" s="145"/>
      <c r="C114" s="717"/>
      <c r="D114" s="718"/>
      <c r="E114" s="719"/>
      <c r="F114" s="724"/>
      <c r="G114" s="726"/>
      <c r="H114" s="149"/>
      <c r="I114" s="149"/>
      <c r="J114" s="149"/>
      <c r="K114" s="149"/>
      <c r="L114" s="149"/>
      <c r="M114" s="149"/>
      <c r="N114" s="149"/>
      <c r="O114" s="149"/>
      <c r="P114" s="149"/>
      <c r="Q114" s="149"/>
      <c r="R114" s="149"/>
      <c r="S114" s="149"/>
      <c r="T114" s="763"/>
      <c r="U114" s="738"/>
      <c r="V114" s="145"/>
      <c r="W114" s="148"/>
      <c r="AA114" s="124"/>
      <c r="AB114" s="124"/>
      <c r="AC114" s="124"/>
      <c r="AD114" s="130"/>
      <c r="AE114" s="130"/>
      <c r="AF114" s="124"/>
      <c r="AG114" s="124"/>
    </row>
    <row r="115" spans="1:33" s="111" customFormat="1" ht="13.5" customHeight="1">
      <c r="A115" s="148"/>
      <c r="B115" s="145"/>
      <c r="C115" s="717"/>
      <c r="D115" s="718"/>
      <c r="E115" s="719"/>
      <c r="F115" s="723"/>
      <c r="G115" s="725"/>
      <c r="H115" s="150"/>
      <c r="I115" s="150"/>
      <c r="J115" s="151"/>
      <c r="K115" s="151"/>
      <c r="L115" s="151"/>
      <c r="M115" s="151"/>
      <c r="N115" s="151"/>
      <c r="O115" s="151"/>
      <c r="P115" s="151"/>
      <c r="Q115" s="151"/>
      <c r="R115" s="151"/>
      <c r="S115" s="151"/>
      <c r="T115" s="763"/>
      <c r="U115" s="739"/>
      <c r="V115" s="145"/>
      <c r="W115" s="148"/>
      <c r="AA115" s="124"/>
      <c r="AB115" s="124"/>
      <c r="AC115" s="124"/>
      <c r="AD115" s="130"/>
      <c r="AE115" s="130"/>
      <c r="AF115" s="124"/>
      <c r="AG115" s="124"/>
    </row>
    <row r="116" spans="1:33" s="111" customFormat="1" ht="13.5" customHeight="1">
      <c r="A116" s="148"/>
      <c r="B116" s="145"/>
      <c r="C116" s="720"/>
      <c r="D116" s="721"/>
      <c r="E116" s="722"/>
      <c r="F116" s="727"/>
      <c r="G116" s="728"/>
      <c r="H116" s="149"/>
      <c r="I116" s="149"/>
      <c r="J116" s="149"/>
      <c r="K116" s="149"/>
      <c r="L116" s="149"/>
      <c r="M116" s="149"/>
      <c r="N116" s="149"/>
      <c r="O116" s="149"/>
      <c r="P116" s="149"/>
      <c r="Q116" s="149"/>
      <c r="R116" s="149"/>
      <c r="S116" s="149"/>
      <c r="T116" s="763"/>
      <c r="U116" s="740"/>
      <c r="V116" s="145"/>
      <c r="W116" s="148"/>
      <c r="AC116" s="124"/>
      <c r="AD116" s="130"/>
      <c r="AE116" s="130"/>
      <c r="AF116" s="124"/>
      <c r="AG116" s="124"/>
    </row>
    <row r="117" spans="1:33" s="148" customFormat="1" ht="13.5" customHeight="1">
      <c r="B117" s="145"/>
      <c r="C117" s="714"/>
      <c r="D117" s="715"/>
      <c r="E117" s="716"/>
      <c r="F117" s="729"/>
      <c r="G117" s="730"/>
      <c r="H117" s="146"/>
      <c r="I117" s="146"/>
      <c r="J117" s="147"/>
      <c r="K117" s="147"/>
      <c r="L117" s="147"/>
      <c r="M117" s="147"/>
      <c r="N117" s="147"/>
      <c r="O117" s="147"/>
      <c r="P117" s="147"/>
      <c r="Q117" s="147"/>
      <c r="R117" s="147"/>
      <c r="S117" s="147"/>
      <c r="T117" s="763"/>
      <c r="U117" s="737"/>
      <c r="V117" s="145"/>
      <c r="AA117" s="130"/>
      <c r="AB117" s="130"/>
      <c r="AC117" s="130"/>
      <c r="AD117" s="130"/>
      <c r="AE117" s="130"/>
      <c r="AF117" s="130"/>
      <c r="AG117" s="130"/>
    </row>
    <row r="118" spans="1:33" s="148" customFormat="1" ht="13.5" customHeight="1">
      <c r="B118" s="145"/>
      <c r="C118" s="717"/>
      <c r="D118" s="718"/>
      <c r="E118" s="719"/>
      <c r="F118" s="724"/>
      <c r="G118" s="726"/>
      <c r="H118" s="149"/>
      <c r="I118" s="149"/>
      <c r="J118" s="149"/>
      <c r="K118" s="149"/>
      <c r="L118" s="149"/>
      <c r="M118" s="149"/>
      <c r="N118" s="149"/>
      <c r="O118" s="149"/>
      <c r="P118" s="149"/>
      <c r="Q118" s="149"/>
      <c r="R118" s="149"/>
      <c r="S118" s="149"/>
      <c r="T118" s="763"/>
      <c r="U118" s="738"/>
      <c r="V118" s="145"/>
      <c r="AA118" s="130"/>
      <c r="AB118" s="130"/>
      <c r="AC118" s="130"/>
      <c r="AD118" s="130"/>
      <c r="AE118" s="130"/>
      <c r="AF118" s="130"/>
      <c r="AG118" s="130"/>
    </row>
    <row r="119" spans="1:33" s="148" customFormat="1" ht="13.5" customHeight="1">
      <c r="B119" s="145"/>
      <c r="C119" s="717"/>
      <c r="D119" s="718"/>
      <c r="E119" s="719"/>
      <c r="F119" s="723"/>
      <c r="G119" s="725"/>
      <c r="H119" s="150"/>
      <c r="I119" s="150"/>
      <c r="J119" s="151"/>
      <c r="K119" s="151"/>
      <c r="L119" s="151"/>
      <c r="M119" s="151"/>
      <c r="N119" s="151"/>
      <c r="O119" s="151"/>
      <c r="P119" s="151"/>
      <c r="Q119" s="151"/>
      <c r="R119" s="151"/>
      <c r="S119" s="151"/>
      <c r="T119" s="763"/>
      <c r="U119" s="739"/>
      <c r="V119" s="145"/>
      <c r="AA119" s="130"/>
      <c r="AB119" s="130"/>
      <c r="AC119" s="130"/>
      <c r="AD119" s="130"/>
      <c r="AE119" s="130"/>
      <c r="AF119" s="130"/>
      <c r="AG119" s="130"/>
    </row>
    <row r="120" spans="1:33" s="148" customFormat="1" ht="13.5" customHeight="1">
      <c r="B120" s="145"/>
      <c r="C120" s="717"/>
      <c r="D120" s="718"/>
      <c r="E120" s="719"/>
      <c r="F120" s="724"/>
      <c r="G120" s="726"/>
      <c r="H120" s="149"/>
      <c r="I120" s="149"/>
      <c r="J120" s="149"/>
      <c r="K120" s="149"/>
      <c r="L120" s="149"/>
      <c r="M120" s="149"/>
      <c r="N120" s="149"/>
      <c r="O120" s="149"/>
      <c r="P120" s="149"/>
      <c r="Q120" s="149"/>
      <c r="R120" s="149"/>
      <c r="S120" s="149"/>
      <c r="T120" s="763"/>
      <c r="U120" s="738"/>
      <c r="V120" s="145"/>
      <c r="AA120" s="130"/>
      <c r="AB120" s="130"/>
      <c r="AC120" s="130"/>
      <c r="AD120" s="130"/>
      <c r="AE120" s="130"/>
      <c r="AF120" s="130"/>
      <c r="AG120" s="130"/>
    </row>
    <row r="121" spans="1:33" s="148" customFormat="1" ht="13.5" customHeight="1">
      <c r="B121" s="145"/>
      <c r="C121" s="717"/>
      <c r="D121" s="718"/>
      <c r="E121" s="719"/>
      <c r="F121" s="723"/>
      <c r="G121" s="725"/>
      <c r="H121" s="150"/>
      <c r="I121" s="150"/>
      <c r="J121" s="151"/>
      <c r="K121" s="151"/>
      <c r="L121" s="151"/>
      <c r="M121" s="151"/>
      <c r="N121" s="151"/>
      <c r="O121" s="151"/>
      <c r="P121" s="151"/>
      <c r="Q121" s="151"/>
      <c r="R121" s="151"/>
      <c r="S121" s="151"/>
      <c r="T121" s="763"/>
      <c r="U121" s="739"/>
      <c r="V121" s="145"/>
      <c r="AA121" s="130"/>
      <c r="AB121" s="130"/>
      <c r="AC121" s="130"/>
      <c r="AD121" s="130"/>
      <c r="AE121" s="130"/>
      <c r="AF121" s="130"/>
      <c r="AG121" s="130"/>
    </row>
    <row r="122" spans="1:33" s="148" customFormat="1" ht="13.5" customHeight="1">
      <c r="B122" s="145"/>
      <c r="C122" s="720"/>
      <c r="D122" s="721"/>
      <c r="E122" s="722"/>
      <c r="F122" s="727"/>
      <c r="G122" s="728"/>
      <c r="H122" s="149"/>
      <c r="I122" s="149"/>
      <c r="J122" s="149"/>
      <c r="K122" s="149"/>
      <c r="L122" s="149"/>
      <c r="M122" s="149"/>
      <c r="N122" s="149"/>
      <c r="O122" s="149"/>
      <c r="P122" s="149"/>
      <c r="Q122" s="149"/>
      <c r="R122" s="149"/>
      <c r="S122" s="149"/>
      <c r="T122" s="763"/>
      <c r="U122" s="740"/>
      <c r="V122" s="145"/>
      <c r="AA122" s="130"/>
      <c r="AB122" s="130"/>
      <c r="AC122" s="130"/>
      <c r="AD122" s="130"/>
      <c r="AE122" s="130"/>
      <c r="AF122" s="130"/>
      <c r="AG122" s="130"/>
    </row>
    <row r="123" spans="1:33" s="148" customFormat="1" ht="13.5" customHeight="1">
      <c r="B123" s="145"/>
      <c r="C123" s="714"/>
      <c r="D123" s="715"/>
      <c r="E123" s="716"/>
      <c r="F123" s="729"/>
      <c r="G123" s="730"/>
      <c r="H123" s="146"/>
      <c r="I123" s="146"/>
      <c r="J123" s="147"/>
      <c r="K123" s="147"/>
      <c r="L123" s="147"/>
      <c r="M123" s="147"/>
      <c r="N123" s="147"/>
      <c r="O123" s="147"/>
      <c r="P123" s="147"/>
      <c r="Q123" s="147"/>
      <c r="R123" s="147"/>
      <c r="S123" s="147"/>
      <c r="T123" s="763"/>
      <c r="U123" s="737"/>
      <c r="V123" s="145"/>
      <c r="AA123" s="130"/>
      <c r="AB123" s="130"/>
      <c r="AC123" s="130"/>
      <c r="AF123" s="130"/>
      <c r="AG123" s="130"/>
    </row>
    <row r="124" spans="1:33" s="148" customFormat="1" ht="13.5" customHeight="1">
      <c r="B124" s="145"/>
      <c r="C124" s="717"/>
      <c r="D124" s="718"/>
      <c r="E124" s="719"/>
      <c r="F124" s="724"/>
      <c r="G124" s="726"/>
      <c r="H124" s="149"/>
      <c r="I124" s="149"/>
      <c r="J124" s="149"/>
      <c r="K124" s="149"/>
      <c r="L124" s="149"/>
      <c r="M124" s="149"/>
      <c r="N124" s="149"/>
      <c r="O124" s="149"/>
      <c r="P124" s="149"/>
      <c r="Q124" s="149"/>
      <c r="R124" s="149"/>
      <c r="S124" s="149"/>
      <c r="T124" s="763"/>
      <c r="U124" s="738"/>
      <c r="V124" s="145"/>
      <c r="AA124" s="130"/>
      <c r="AB124" s="130"/>
      <c r="AC124" s="130"/>
      <c r="AF124" s="130"/>
      <c r="AG124" s="130"/>
    </row>
    <row r="125" spans="1:33" s="148" customFormat="1" ht="13.5" customHeight="1">
      <c r="B125" s="145"/>
      <c r="C125" s="717"/>
      <c r="D125" s="718"/>
      <c r="E125" s="719"/>
      <c r="F125" s="723"/>
      <c r="G125" s="725"/>
      <c r="H125" s="150"/>
      <c r="I125" s="150"/>
      <c r="J125" s="151"/>
      <c r="K125" s="151"/>
      <c r="L125" s="151"/>
      <c r="M125" s="151"/>
      <c r="N125" s="151"/>
      <c r="O125" s="151"/>
      <c r="P125" s="151"/>
      <c r="Q125" s="151"/>
      <c r="R125" s="151"/>
      <c r="S125" s="151"/>
      <c r="T125" s="763"/>
      <c r="U125" s="739"/>
      <c r="V125" s="145"/>
      <c r="AA125" s="130"/>
      <c r="AB125" s="130"/>
      <c r="AC125" s="130"/>
      <c r="AF125" s="130"/>
      <c r="AG125" s="130"/>
    </row>
    <row r="126" spans="1:33" s="148" customFormat="1" ht="13.5" customHeight="1">
      <c r="B126" s="145"/>
      <c r="C126" s="717"/>
      <c r="D126" s="718"/>
      <c r="E126" s="719"/>
      <c r="F126" s="724"/>
      <c r="G126" s="726"/>
      <c r="H126" s="149"/>
      <c r="I126" s="149"/>
      <c r="J126" s="149"/>
      <c r="K126" s="149"/>
      <c r="L126" s="149"/>
      <c r="M126" s="149"/>
      <c r="N126" s="149"/>
      <c r="O126" s="149"/>
      <c r="P126" s="149"/>
      <c r="Q126" s="149"/>
      <c r="R126" s="149"/>
      <c r="S126" s="149"/>
      <c r="T126" s="763"/>
      <c r="U126" s="738"/>
      <c r="V126" s="145"/>
    </row>
    <row r="127" spans="1:33" s="148" customFormat="1" ht="13.5" customHeight="1">
      <c r="B127" s="145"/>
      <c r="C127" s="717"/>
      <c r="D127" s="718"/>
      <c r="E127" s="719"/>
      <c r="F127" s="723"/>
      <c r="G127" s="725"/>
      <c r="H127" s="150"/>
      <c r="I127" s="150"/>
      <c r="J127" s="151"/>
      <c r="K127" s="151"/>
      <c r="L127" s="151"/>
      <c r="M127" s="151"/>
      <c r="N127" s="151"/>
      <c r="O127" s="151"/>
      <c r="P127" s="151"/>
      <c r="Q127" s="151"/>
      <c r="R127" s="151"/>
      <c r="S127" s="151"/>
      <c r="T127" s="763"/>
      <c r="U127" s="739"/>
      <c r="V127" s="145"/>
    </row>
    <row r="128" spans="1:33" s="148" customFormat="1" ht="13.5" customHeight="1">
      <c r="B128" s="145"/>
      <c r="C128" s="720"/>
      <c r="D128" s="721"/>
      <c r="E128" s="722"/>
      <c r="F128" s="727"/>
      <c r="G128" s="728"/>
      <c r="H128" s="149"/>
      <c r="I128" s="149"/>
      <c r="J128" s="149"/>
      <c r="K128" s="149"/>
      <c r="L128" s="149"/>
      <c r="M128" s="149"/>
      <c r="N128" s="149"/>
      <c r="O128" s="149"/>
      <c r="P128" s="149"/>
      <c r="Q128" s="149"/>
      <c r="R128" s="149"/>
      <c r="S128" s="149"/>
      <c r="T128" s="763"/>
      <c r="U128" s="740"/>
      <c r="V128" s="145"/>
    </row>
    <row r="129" spans="1:31" s="148" customFormat="1" ht="13.5" customHeight="1">
      <c r="B129" s="145"/>
      <c r="C129" s="714"/>
      <c r="D129" s="715"/>
      <c r="E129" s="716"/>
      <c r="F129" s="729"/>
      <c r="G129" s="730"/>
      <c r="H129" s="146"/>
      <c r="I129" s="146"/>
      <c r="J129" s="147"/>
      <c r="K129" s="147"/>
      <c r="L129" s="147"/>
      <c r="M129" s="147"/>
      <c r="N129" s="147"/>
      <c r="O129" s="147"/>
      <c r="P129" s="147"/>
      <c r="Q129" s="147"/>
      <c r="R129" s="147"/>
      <c r="S129" s="147"/>
      <c r="T129" s="763"/>
      <c r="U129" s="737"/>
      <c r="V129" s="145"/>
    </row>
    <row r="130" spans="1:31" s="148" customFormat="1" ht="13.5" customHeight="1">
      <c r="B130" s="145"/>
      <c r="C130" s="717"/>
      <c r="D130" s="718"/>
      <c r="E130" s="719"/>
      <c r="F130" s="724"/>
      <c r="G130" s="726"/>
      <c r="H130" s="149"/>
      <c r="I130" s="149"/>
      <c r="J130" s="149"/>
      <c r="K130" s="149"/>
      <c r="L130" s="149"/>
      <c r="M130" s="149"/>
      <c r="N130" s="149"/>
      <c r="O130" s="149"/>
      <c r="P130" s="149"/>
      <c r="Q130" s="149"/>
      <c r="R130" s="149"/>
      <c r="S130" s="149"/>
      <c r="T130" s="763"/>
      <c r="U130" s="738"/>
      <c r="V130" s="145"/>
    </row>
    <row r="131" spans="1:31" s="148" customFormat="1" ht="13.5" customHeight="1">
      <c r="B131" s="145"/>
      <c r="C131" s="717"/>
      <c r="D131" s="718"/>
      <c r="E131" s="719"/>
      <c r="F131" s="723"/>
      <c r="G131" s="725"/>
      <c r="H131" s="150"/>
      <c r="I131" s="150"/>
      <c r="J131" s="151"/>
      <c r="K131" s="151"/>
      <c r="L131" s="151"/>
      <c r="M131" s="151"/>
      <c r="N131" s="151"/>
      <c r="O131" s="151"/>
      <c r="P131" s="151"/>
      <c r="Q131" s="151"/>
      <c r="R131" s="151"/>
      <c r="S131" s="151"/>
      <c r="T131" s="763"/>
      <c r="U131" s="739"/>
      <c r="V131" s="145"/>
    </row>
    <row r="132" spans="1:31" s="148" customFormat="1" ht="13.5" customHeight="1">
      <c r="B132" s="145"/>
      <c r="C132" s="717"/>
      <c r="D132" s="718"/>
      <c r="E132" s="719"/>
      <c r="F132" s="724"/>
      <c r="G132" s="726"/>
      <c r="H132" s="149"/>
      <c r="I132" s="149"/>
      <c r="J132" s="149"/>
      <c r="K132" s="149"/>
      <c r="L132" s="149"/>
      <c r="M132" s="149"/>
      <c r="N132" s="149"/>
      <c r="O132" s="149"/>
      <c r="P132" s="149"/>
      <c r="Q132" s="149"/>
      <c r="R132" s="149"/>
      <c r="S132" s="149"/>
      <c r="T132" s="763"/>
      <c r="U132" s="738"/>
      <c r="V132" s="145"/>
    </row>
    <row r="133" spans="1:31" s="148" customFormat="1" ht="13.5" customHeight="1">
      <c r="B133" s="145"/>
      <c r="C133" s="717"/>
      <c r="D133" s="718"/>
      <c r="E133" s="719"/>
      <c r="F133" s="723"/>
      <c r="G133" s="725"/>
      <c r="H133" s="150"/>
      <c r="I133" s="150"/>
      <c r="J133" s="151"/>
      <c r="K133" s="151"/>
      <c r="L133" s="151"/>
      <c r="M133" s="151"/>
      <c r="N133" s="151"/>
      <c r="O133" s="151"/>
      <c r="P133" s="151"/>
      <c r="Q133" s="151"/>
      <c r="R133" s="151"/>
      <c r="S133" s="151"/>
      <c r="T133" s="763"/>
      <c r="U133" s="739"/>
      <c r="V133" s="145"/>
    </row>
    <row r="134" spans="1:31" s="148" customFormat="1" ht="13.5" customHeight="1">
      <c r="B134" s="145"/>
      <c r="C134" s="720"/>
      <c r="D134" s="721"/>
      <c r="E134" s="722"/>
      <c r="F134" s="727"/>
      <c r="G134" s="728"/>
      <c r="H134" s="149"/>
      <c r="I134" s="149"/>
      <c r="J134" s="149"/>
      <c r="K134" s="149"/>
      <c r="L134" s="149"/>
      <c r="M134" s="149"/>
      <c r="N134" s="149"/>
      <c r="O134" s="149"/>
      <c r="P134" s="149"/>
      <c r="Q134" s="149"/>
      <c r="R134" s="149"/>
      <c r="S134" s="149"/>
      <c r="T134" s="763"/>
      <c r="U134" s="740"/>
      <c r="V134" s="145"/>
    </row>
    <row r="135" spans="1:31" s="148" customFormat="1" ht="13.5" customHeight="1">
      <c r="B135" s="145"/>
      <c r="C135" s="714"/>
      <c r="D135" s="715"/>
      <c r="E135" s="716"/>
      <c r="F135" s="729"/>
      <c r="G135" s="730"/>
      <c r="H135" s="146"/>
      <c r="I135" s="146"/>
      <c r="J135" s="147"/>
      <c r="K135" s="147"/>
      <c r="L135" s="147"/>
      <c r="M135" s="147"/>
      <c r="N135" s="147"/>
      <c r="O135" s="147"/>
      <c r="P135" s="147"/>
      <c r="Q135" s="147"/>
      <c r="R135" s="147"/>
      <c r="S135" s="147"/>
      <c r="T135" s="763"/>
      <c r="U135" s="737"/>
      <c r="V135" s="145"/>
    </row>
    <row r="136" spans="1:31" s="148" customFormat="1" ht="13.5" customHeight="1">
      <c r="B136" s="145"/>
      <c r="C136" s="717"/>
      <c r="D136" s="718"/>
      <c r="E136" s="719"/>
      <c r="F136" s="724"/>
      <c r="G136" s="726"/>
      <c r="H136" s="149"/>
      <c r="I136" s="149"/>
      <c r="J136" s="149"/>
      <c r="K136" s="149"/>
      <c r="L136" s="149"/>
      <c r="M136" s="149"/>
      <c r="N136" s="149"/>
      <c r="O136" s="149"/>
      <c r="P136" s="149"/>
      <c r="Q136" s="149"/>
      <c r="R136" s="149"/>
      <c r="S136" s="149"/>
      <c r="T136" s="763"/>
      <c r="U136" s="738"/>
      <c r="V136" s="145"/>
    </row>
    <row r="137" spans="1:31" s="148" customFormat="1" ht="13.5" customHeight="1">
      <c r="B137" s="145"/>
      <c r="C137" s="717"/>
      <c r="D137" s="718"/>
      <c r="E137" s="719"/>
      <c r="F137" s="723"/>
      <c r="G137" s="725"/>
      <c r="H137" s="150"/>
      <c r="I137" s="150"/>
      <c r="J137" s="151"/>
      <c r="K137" s="151"/>
      <c r="L137" s="151"/>
      <c r="M137" s="151"/>
      <c r="N137" s="151"/>
      <c r="O137" s="151"/>
      <c r="P137" s="151"/>
      <c r="Q137" s="151"/>
      <c r="R137" s="151"/>
      <c r="S137" s="151"/>
      <c r="T137" s="763"/>
      <c r="U137" s="739"/>
      <c r="V137" s="145"/>
    </row>
    <row r="138" spans="1:31" s="148" customFormat="1" ht="13.5" customHeight="1">
      <c r="B138" s="145"/>
      <c r="C138" s="717"/>
      <c r="D138" s="718"/>
      <c r="E138" s="719"/>
      <c r="F138" s="724"/>
      <c r="G138" s="726"/>
      <c r="H138" s="149"/>
      <c r="I138" s="149"/>
      <c r="J138" s="149"/>
      <c r="K138" s="149"/>
      <c r="L138" s="149"/>
      <c r="M138" s="149"/>
      <c r="N138" s="149"/>
      <c r="O138" s="149"/>
      <c r="P138" s="149"/>
      <c r="Q138" s="149"/>
      <c r="R138" s="149"/>
      <c r="S138" s="149"/>
      <c r="T138" s="763"/>
      <c r="U138" s="738"/>
      <c r="V138" s="145"/>
    </row>
    <row r="139" spans="1:31" s="148" customFormat="1" ht="13.5" customHeight="1">
      <c r="B139" s="145"/>
      <c r="C139" s="717"/>
      <c r="D139" s="718"/>
      <c r="E139" s="719"/>
      <c r="F139" s="723"/>
      <c r="G139" s="725"/>
      <c r="H139" s="150"/>
      <c r="I139" s="150"/>
      <c r="J139" s="151"/>
      <c r="K139" s="151"/>
      <c r="L139" s="151"/>
      <c r="M139" s="151"/>
      <c r="N139" s="151"/>
      <c r="O139" s="151"/>
      <c r="P139" s="151"/>
      <c r="Q139" s="151"/>
      <c r="R139" s="151"/>
      <c r="S139" s="151"/>
      <c r="T139" s="763"/>
      <c r="U139" s="739"/>
      <c r="V139" s="145"/>
    </row>
    <row r="140" spans="1:31" s="148" customFormat="1" ht="13.5" customHeight="1">
      <c r="B140" s="145"/>
      <c r="C140" s="720"/>
      <c r="D140" s="721"/>
      <c r="E140" s="722"/>
      <c r="F140" s="727"/>
      <c r="G140" s="728"/>
      <c r="H140" s="152"/>
      <c r="I140" s="152"/>
      <c r="J140" s="152"/>
      <c r="K140" s="152"/>
      <c r="L140" s="152"/>
      <c r="M140" s="152"/>
      <c r="N140" s="152"/>
      <c r="O140" s="152"/>
      <c r="P140" s="152"/>
      <c r="Q140" s="152"/>
      <c r="R140" s="152"/>
      <c r="S140" s="152"/>
      <c r="T140" s="763"/>
      <c r="U140" s="740"/>
      <c r="V140" s="145"/>
    </row>
    <row r="141" spans="1:31" s="148" customFormat="1" ht="13.5" customHeight="1">
      <c r="A141" s="111"/>
      <c r="B141" s="108"/>
      <c r="C141" s="743" t="s">
        <v>86</v>
      </c>
      <c r="D141" s="746" t="s">
        <v>220</v>
      </c>
      <c r="E141" s="747"/>
      <c r="F141" s="747"/>
      <c r="G141" s="748"/>
      <c r="H141" s="153"/>
      <c r="I141" s="153"/>
      <c r="J141" s="153"/>
      <c r="K141" s="153"/>
      <c r="L141" s="153"/>
      <c r="M141" s="153"/>
      <c r="N141" s="153"/>
      <c r="O141" s="153"/>
      <c r="P141" s="153"/>
      <c r="Q141" s="153"/>
      <c r="R141" s="153"/>
      <c r="S141" s="153"/>
      <c r="T141" s="749"/>
      <c r="U141" s="749"/>
      <c r="V141" s="108"/>
      <c r="W141" s="111"/>
    </row>
    <row r="142" spans="1:31" s="148" customFormat="1" ht="13.5" customHeight="1">
      <c r="A142" s="111"/>
      <c r="B142" s="108"/>
      <c r="C142" s="744"/>
      <c r="D142" s="746" t="s">
        <v>221</v>
      </c>
      <c r="E142" s="747"/>
      <c r="F142" s="747"/>
      <c r="G142" s="748"/>
      <c r="H142" s="154"/>
      <c r="I142" s="154"/>
      <c r="J142" s="154"/>
      <c r="K142" s="154"/>
      <c r="L142" s="154"/>
      <c r="M142" s="154"/>
      <c r="N142" s="154"/>
      <c r="O142" s="154"/>
      <c r="P142" s="154"/>
      <c r="Q142" s="154"/>
      <c r="R142" s="154"/>
      <c r="S142" s="154"/>
      <c r="T142" s="750"/>
      <c r="U142" s="750"/>
      <c r="V142" s="108"/>
      <c r="W142" s="111"/>
    </row>
    <row r="143" spans="1:31" s="148" customFormat="1" ht="13.5" customHeight="1">
      <c r="A143" s="111"/>
      <c r="B143" s="108"/>
      <c r="C143" s="744"/>
      <c r="D143" s="746" t="s">
        <v>222</v>
      </c>
      <c r="E143" s="747"/>
      <c r="F143" s="748"/>
      <c r="G143" s="155" t="s">
        <v>79</v>
      </c>
      <c r="H143" s="156" t="str">
        <f>IF(COUNT(H141)=0,"",ROUND(SUM(H141:H142),#REF!))</f>
        <v/>
      </c>
      <c r="I143" s="156" t="str">
        <f>IF(COUNT(I141)=0,"",ROUND(SUM(I141:I142),#REF!))</f>
        <v/>
      </c>
      <c r="J143" s="156" t="str">
        <f>IF(COUNT(J141)=0,"",ROUND(SUM(J141:J142),#REF!))</f>
        <v/>
      </c>
      <c r="K143" s="156" t="str">
        <f>IF(COUNT(K141)=0,"",ROUND(SUM(K141:K142),#REF!))</f>
        <v/>
      </c>
      <c r="L143" s="156" t="str">
        <f>IF(COUNT(L141)=0,"",ROUND(SUM(L141:L142),#REF!))</f>
        <v/>
      </c>
      <c r="M143" s="156" t="str">
        <f>IF(COUNT(M141)=0,"",ROUND(SUM(M141:M142),#REF!))</f>
        <v/>
      </c>
      <c r="N143" s="156" t="str">
        <f>IF(COUNT(N141)=0,"",ROUND(SUM(N141:N142),#REF!))</f>
        <v/>
      </c>
      <c r="O143" s="156" t="str">
        <f>IF(COUNT(O141)=0,"",ROUND(SUM(O141:O142),#REF!))</f>
        <v/>
      </c>
      <c r="P143" s="156" t="str">
        <f>IF(COUNT(P141)=0,"",ROUND(SUM(P141:P142),#REF!))</f>
        <v/>
      </c>
      <c r="Q143" s="156" t="str">
        <f>IF(COUNT(Q141)=0,"",ROUND(SUM(Q141:Q142),#REF!))</f>
        <v/>
      </c>
      <c r="R143" s="156" t="str">
        <f>IF(COUNT(R141)=0,"",ROUND(SUM(R141:R142),#REF!))</f>
        <v/>
      </c>
      <c r="S143" s="156" t="str">
        <f>IF(COUNT(S141)=0,"",ROUND(SUM(S141:S142),#REF!))</f>
        <v/>
      </c>
      <c r="T143" s="751"/>
      <c r="U143" s="750"/>
      <c r="V143" s="108"/>
      <c r="W143" s="120"/>
    </row>
    <row r="144" spans="1:31" s="148" customFormat="1" ht="13.5" customHeight="1">
      <c r="A144" s="111"/>
      <c r="B144" s="108"/>
      <c r="C144" s="744"/>
      <c r="D144" s="755" t="s">
        <v>223</v>
      </c>
      <c r="E144" s="756"/>
      <c r="F144" s="757"/>
      <c r="G144" s="761" t="s">
        <v>79</v>
      </c>
      <c r="H144" s="157"/>
      <c r="I144" s="157"/>
      <c r="J144" s="157"/>
      <c r="K144" s="157"/>
      <c r="L144" s="157"/>
      <c r="M144" s="157"/>
      <c r="N144" s="157"/>
      <c r="O144" s="157"/>
      <c r="P144" s="157"/>
      <c r="Q144" s="157"/>
      <c r="R144" s="157"/>
      <c r="S144" s="157"/>
      <c r="T144" s="158" t="str">
        <f>IF(COUNT(H144:S144)=0,"",SUMPRODUCT(ROUND(H144:S144,#REF!)))</f>
        <v/>
      </c>
      <c r="U144" s="750"/>
      <c r="V144" s="108"/>
      <c r="W144" s="111"/>
      <c r="AD144" s="111"/>
      <c r="AE144" s="111"/>
    </row>
    <row r="145" spans="1:31" s="148" customFormat="1" ht="13.5" customHeight="1">
      <c r="A145" s="111"/>
      <c r="B145" s="108"/>
      <c r="C145" s="745"/>
      <c r="D145" s="758"/>
      <c r="E145" s="759"/>
      <c r="F145" s="760"/>
      <c r="G145" s="762"/>
      <c r="H145" s="159"/>
      <c r="I145" s="159"/>
      <c r="J145" s="159"/>
      <c r="K145" s="159"/>
      <c r="L145" s="159"/>
      <c r="M145" s="159"/>
      <c r="N145" s="159"/>
      <c r="O145" s="159"/>
      <c r="P145" s="159"/>
      <c r="Q145" s="159"/>
      <c r="R145" s="159"/>
      <c r="S145" s="159"/>
      <c r="T145" s="160" t="str">
        <f>IF(COUNT(H145:S145)=0,"",SUMPRODUCT(ROUND(H145:S145,#REF!)))</f>
        <v/>
      </c>
      <c r="U145" s="751"/>
      <c r="V145" s="108"/>
      <c r="W145" s="111"/>
      <c r="AD145" s="111"/>
      <c r="AE145" s="111"/>
    </row>
    <row r="146" spans="1:31" s="148" customFormat="1" ht="13.5" customHeight="1">
      <c r="A146" s="163"/>
      <c r="B146" s="161"/>
      <c r="C146" s="121" t="s">
        <v>70</v>
      </c>
      <c r="D146" s="162"/>
      <c r="E146" s="162"/>
      <c r="F146" s="162"/>
      <c r="G146" s="121"/>
      <c r="H146" s="121"/>
      <c r="I146" s="121"/>
      <c r="J146" s="121"/>
      <c r="K146" s="121"/>
      <c r="L146" s="121"/>
      <c r="M146" s="121"/>
      <c r="N146" s="121"/>
      <c r="O146" s="121"/>
      <c r="P146" s="121"/>
      <c r="Q146" s="121"/>
      <c r="R146" s="121"/>
      <c r="S146" s="121"/>
      <c r="T146" s="121"/>
      <c r="U146" s="121"/>
      <c r="V146" s="161"/>
      <c r="W146" s="163"/>
      <c r="AD146" s="111"/>
      <c r="AE146" s="111"/>
    </row>
    <row r="147" spans="1:31" s="111" customFormat="1" ht="13.5" customHeight="1">
      <c r="A147" s="163"/>
      <c r="B147" s="161"/>
      <c r="C147" s="122"/>
      <c r="D147" s="164"/>
      <c r="E147" s="164"/>
      <c r="F147" s="164"/>
      <c r="G147" s="122"/>
      <c r="H147" s="122"/>
      <c r="I147" s="122"/>
      <c r="J147" s="122"/>
      <c r="K147" s="122"/>
      <c r="L147" s="122"/>
      <c r="M147" s="122"/>
      <c r="N147" s="122"/>
      <c r="O147" s="122"/>
      <c r="P147" s="122"/>
      <c r="Q147" s="122"/>
      <c r="R147" s="122"/>
      <c r="S147" s="122"/>
      <c r="T147" s="122"/>
      <c r="U147" s="122"/>
      <c r="V147" s="161"/>
      <c r="W147" s="163"/>
    </row>
    <row r="148" spans="1:31" s="111" customFormat="1" ht="13.5" customHeight="1">
      <c r="A148" s="163"/>
      <c r="B148" s="161"/>
      <c r="C148" s="122"/>
      <c r="D148" s="164"/>
      <c r="E148" s="164"/>
      <c r="F148" s="164"/>
      <c r="G148" s="122"/>
      <c r="H148" s="122"/>
      <c r="I148" s="122"/>
      <c r="J148" s="122"/>
      <c r="K148" s="122"/>
      <c r="L148" s="122"/>
      <c r="M148" s="122"/>
      <c r="N148" s="122"/>
      <c r="O148" s="122"/>
      <c r="P148" s="122"/>
      <c r="Q148" s="122"/>
      <c r="R148" s="122"/>
      <c r="S148" s="122"/>
      <c r="T148" s="122"/>
      <c r="U148" s="122"/>
      <c r="V148" s="161"/>
      <c r="W148" s="163"/>
    </row>
    <row r="149" spans="1:31" s="111" customFormat="1" ht="13.5" customHeight="1">
      <c r="A149" s="163"/>
      <c r="B149" s="161"/>
      <c r="C149" s="122"/>
      <c r="D149" s="164"/>
      <c r="E149" s="164"/>
      <c r="F149" s="164"/>
      <c r="G149" s="122"/>
      <c r="H149" s="122"/>
      <c r="I149" s="122"/>
      <c r="J149" s="122"/>
      <c r="K149" s="122"/>
      <c r="L149" s="122"/>
      <c r="M149" s="122"/>
      <c r="N149" s="122"/>
      <c r="O149" s="122"/>
      <c r="P149" s="122"/>
      <c r="Q149" s="122"/>
      <c r="R149" s="122"/>
      <c r="S149" s="122"/>
      <c r="T149" s="122"/>
      <c r="U149" s="122"/>
      <c r="V149" s="161"/>
      <c r="W149" s="163"/>
    </row>
    <row r="150" spans="1:31" s="111" customFormat="1" ht="13.5" customHeight="1">
      <c r="A150" s="163"/>
      <c r="B150" s="161"/>
      <c r="C150" s="122"/>
      <c r="D150" s="164"/>
      <c r="E150" s="164"/>
      <c r="F150" s="164"/>
      <c r="G150" s="122"/>
      <c r="H150" s="122"/>
      <c r="I150" s="122"/>
      <c r="J150" s="122"/>
      <c r="K150" s="122"/>
      <c r="L150" s="122"/>
      <c r="M150" s="122"/>
      <c r="N150" s="122"/>
      <c r="O150" s="122"/>
      <c r="P150" s="122"/>
      <c r="Q150" s="122"/>
      <c r="R150" s="122"/>
      <c r="S150" s="122"/>
      <c r="T150" s="122"/>
      <c r="U150" s="122"/>
      <c r="V150" s="161"/>
      <c r="W150" s="163"/>
    </row>
    <row r="151" spans="1:31" s="111" customFormat="1" ht="13.5" customHeight="1">
      <c r="A151" s="163"/>
      <c r="B151" s="161"/>
      <c r="C151" s="122"/>
      <c r="D151" s="164"/>
      <c r="E151" s="164"/>
      <c r="F151" s="164"/>
      <c r="G151" s="122"/>
      <c r="H151" s="122"/>
      <c r="I151" s="122"/>
      <c r="J151" s="122"/>
      <c r="K151" s="122"/>
      <c r="L151" s="122"/>
      <c r="M151" s="122"/>
      <c r="N151" s="122"/>
      <c r="O151" s="122"/>
      <c r="P151" s="122"/>
      <c r="Q151" s="122"/>
      <c r="R151" s="122"/>
      <c r="S151" s="122"/>
      <c r="T151" s="122"/>
      <c r="U151" s="122"/>
      <c r="V151" s="161"/>
      <c r="W151" s="163"/>
    </row>
    <row r="152" spans="1:31" s="111" customFormat="1" ht="13.5" customHeight="1">
      <c r="A152" s="163"/>
      <c r="B152" s="161"/>
      <c r="C152" s="122"/>
      <c r="D152" s="164"/>
      <c r="E152" s="164"/>
      <c r="F152" s="164"/>
      <c r="G152" s="122"/>
      <c r="H152" s="122"/>
      <c r="I152" s="122"/>
      <c r="J152" s="122"/>
      <c r="K152" s="122"/>
      <c r="L152" s="122"/>
      <c r="M152" s="122"/>
      <c r="N152" s="122"/>
      <c r="O152" s="122"/>
      <c r="P152" s="122"/>
      <c r="Q152" s="122"/>
      <c r="R152" s="122"/>
      <c r="S152" s="122"/>
      <c r="T152" s="122"/>
      <c r="U152" s="122"/>
      <c r="V152" s="161"/>
      <c r="W152" s="163"/>
    </row>
    <row r="153" spans="1:31" s="111" customFormat="1" ht="13.5" customHeight="1">
      <c r="A153" s="163"/>
      <c r="B153" s="161"/>
      <c r="C153" s="122"/>
      <c r="D153" s="164"/>
      <c r="E153" s="164"/>
      <c r="F153" s="164"/>
      <c r="G153" s="122"/>
      <c r="H153" s="122"/>
      <c r="I153" s="122"/>
      <c r="J153" s="122"/>
      <c r="K153" s="122"/>
      <c r="L153" s="122"/>
      <c r="M153" s="122"/>
      <c r="N153" s="122"/>
      <c r="O153" s="122"/>
      <c r="P153" s="122"/>
      <c r="Q153" s="122"/>
      <c r="R153" s="122"/>
      <c r="S153" s="122"/>
      <c r="T153" s="122"/>
      <c r="U153" s="122"/>
      <c r="V153" s="161"/>
      <c r="W153" s="163"/>
    </row>
    <row r="154" spans="1:31" s="111" customFormat="1" ht="13.5" customHeight="1">
      <c r="A154" s="163"/>
      <c r="B154" s="161"/>
      <c r="C154" s="122"/>
      <c r="D154" s="164"/>
      <c r="E154" s="164"/>
      <c r="F154" s="164"/>
      <c r="G154" s="122"/>
      <c r="H154" s="122"/>
      <c r="I154" s="122"/>
      <c r="J154" s="122"/>
      <c r="K154" s="122"/>
      <c r="L154" s="122"/>
      <c r="M154" s="122"/>
      <c r="N154" s="122"/>
      <c r="O154" s="122"/>
      <c r="P154" s="122"/>
      <c r="Q154" s="122"/>
      <c r="R154" s="122"/>
      <c r="S154" s="122"/>
      <c r="T154" s="122"/>
      <c r="U154" s="122"/>
      <c r="V154" s="161"/>
      <c r="W154" s="163"/>
    </row>
    <row r="155" spans="1:31" s="163" customFormat="1" ht="13.5" customHeight="1">
      <c r="A155" s="111"/>
      <c r="B155" s="108"/>
      <c r="C155" s="108"/>
      <c r="D155" s="108"/>
      <c r="E155" s="108"/>
      <c r="F155" s="108"/>
      <c r="G155" s="108"/>
      <c r="H155" s="108"/>
      <c r="I155" s="108"/>
      <c r="J155" s="108"/>
      <c r="K155" s="108"/>
      <c r="L155" s="108"/>
      <c r="M155" s="108"/>
      <c r="N155" s="108"/>
      <c r="O155" s="108"/>
      <c r="P155" s="108"/>
      <c r="Q155" s="108"/>
      <c r="R155" s="108"/>
      <c r="S155" s="108"/>
      <c r="T155" s="108"/>
      <c r="U155" s="110"/>
      <c r="V155" s="108"/>
      <c r="W155" s="111"/>
    </row>
    <row r="156" spans="1:31" s="163" customFormat="1" ht="13.5" customHeight="1">
      <c r="A156" s="111"/>
      <c r="B156" s="108"/>
      <c r="C156" s="109" t="s">
        <v>84</v>
      </c>
      <c r="D156" s="109"/>
      <c r="E156" s="109"/>
      <c r="F156" s="37"/>
      <c r="G156" s="109"/>
      <c r="H156" s="108"/>
      <c r="I156" s="108"/>
      <c r="J156" s="108"/>
      <c r="K156" s="108"/>
      <c r="L156" s="108"/>
      <c r="M156" s="108"/>
      <c r="N156" s="108"/>
      <c r="O156" s="108"/>
      <c r="P156" s="108"/>
      <c r="Q156" s="108"/>
      <c r="R156" s="108"/>
      <c r="S156" s="108"/>
      <c r="T156" s="108"/>
      <c r="U156" s="110"/>
      <c r="V156" s="108"/>
      <c r="W156" s="111"/>
    </row>
    <row r="157" spans="1:31" s="163" customFormat="1" ht="13.5" customHeight="1">
      <c r="A157" s="111"/>
      <c r="B157" s="108"/>
      <c r="C157" s="112" t="s">
        <v>3</v>
      </c>
      <c r="D157" s="112"/>
      <c r="E157" s="112"/>
      <c r="F157" s="114"/>
      <c r="G157" s="480" t="e">
        <f>G106</f>
        <v>#REF!</v>
      </c>
      <c r="H157" s="113"/>
      <c r="I157" s="108"/>
      <c r="J157" s="108"/>
      <c r="K157" s="108"/>
      <c r="L157" s="108"/>
      <c r="M157" s="108"/>
      <c r="N157" s="108"/>
      <c r="O157" s="108"/>
      <c r="P157" s="108"/>
      <c r="Q157" s="108"/>
      <c r="R157" s="108"/>
      <c r="S157" s="108"/>
      <c r="T157" s="108"/>
      <c r="U157" s="110"/>
      <c r="V157" s="108"/>
      <c r="W157" s="111"/>
    </row>
    <row r="158" spans="1:31" s="163" customFormat="1" ht="13.5" customHeight="1">
      <c r="A158" s="111"/>
      <c r="B158" s="108"/>
      <c r="C158" s="116" t="s">
        <v>8</v>
      </c>
      <c r="D158" s="116"/>
      <c r="E158" s="125" t="s">
        <v>125</v>
      </c>
      <c r="F158" s="112"/>
      <c r="G158" s="108"/>
      <c r="H158" s="108"/>
      <c r="I158" s="108"/>
      <c r="J158" s="108"/>
      <c r="K158" s="108"/>
      <c r="L158" s="108"/>
      <c r="M158" s="108"/>
      <c r="N158" s="108"/>
      <c r="O158" s="108"/>
      <c r="P158" s="108"/>
      <c r="Q158" s="108"/>
      <c r="R158" s="126"/>
      <c r="S158" s="108"/>
      <c r="T158" s="126"/>
      <c r="U158" s="110"/>
      <c r="V158" s="108"/>
      <c r="W158" s="111"/>
    </row>
    <row r="159" spans="1:31" s="163" customFormat="1" ht="13.5" customHeight="1">
      <c r="A159" s="111"/>
      <c r="B159" s="108"/>
      <c r="C159" s="705" t="s">
        <v>33</v>
      </c>
      <c r="D159" s="706"/>
      <c r="E159" s="707"/>
      <c r="F159" s="731" t="s">
        <v>85</v>
      </c>
      <c r="G159" s="731" t="s">
        <v>219</v>
      </c>
      <c r="H159" s="117" t="s">
        <v>34</v>
      </c>
      <c r="I159" s="118"/>
      <c r="J159" s="118"/>
      <c r="K159" s="118"/>
      <c r="L159" s="118"/>
      <c r="M159" s="119"/>
      <c r="N159" s="144" t="s">
        <v>35</v>
      </c>
      <c r="O159" s="118"/>
      <c r="P159" s="118"/>
      <c r="Q159" s="118"/>
      <c r="R159" s="118"/>
      <c r="S159" s="119"/>
      <c r="T159" s="764" t="s">
        <v>81</v>
      </c>
      <c r="U159" s="764" t="s">
        <v>82</v>
      </c>
      <c r="V159" s="108"/>
      <c r="W159" s="88" t="s">
        <v>25</v>
      </c>
      <c r="AA159" s="128" t="str">
        <f>IF(COUNT(H162:U196)&gt;0,"○","")</f>
        <v/>
      </c>
      <c r="AB159" s="120" t="s">
        <v>158</v>
      </c>
    </row>
    <row r="160" spans="1:31" s="163" customFormat="1" ht="13.5" customHeight="1">
      <c r="A160" s="111"/>
      <c r="B160" s="108"/>
      <c r="C160" s="708"/>
      <c r="D160" s="709"/>
      <c r="E160" s="710"/>
      <c r="F160" s="732"/>
      <c r="G160" s="732"/>
      <c r="H160" s="4" t="s">
        <v>13</v>
      </c>
      <c r="I160" s="4" t="s">
        <v>14</v>
      </c>
      <c r="J160" s="4" t="s">
        <v>15</v>
      </c>
      <c r="K160" s="4" t="s">
        <v>16</v>
      </c>
      <c r="L160" s="4" t="s">
        <v>17</v>
      </c>
      <c r="M160" s="4" t="s">
        <v>18</v>
      </c>
      <c r="N160" s="4" t="s">
        <v>19</v>
      </c>
      <c r="O160" s="4" t="s">
        <v>20</v>
      </c>
      <c r="P160" s="4" t="s">
        <v>21</v>
      </c>
      <c r="Q160" s="4" t="s">
        <v>22</v>
      </c>
      <c r="R160" s="4" t="s">
        <v>23</v>
      </c>
      <c r="S160" s="4" t="s">
        <v>24</v>
      </c>
      <c r="T160" s="765"/>
      <c r="U160" s="765"/>
      <c r="V160" s="108"/>
      <c r="W160" s="88" t="s">
        <v>94</v>
      </c>
    </row>
    <row r="161" spans="1:33" s="163" customFormat="1" ht="13.5" customHeight="1">
      <c r="A161" s="111"/>
      <c r="B161" s="108"/>
      <c r="C161" s="711"/>
      <c r="D161" s="712"/>
      <c r="E161" s="713"/>
      <c r="F161" s="733"/>
      <c r="G161" s="733"/>
      <c r="H161" s="127" t="e">
        <f>"（"&amp;MID(#REF!,2,2)&amp;")"</f>
        <v>#REF!</v>
      </c>
      <c r="I161" s="127" t="e">
        <f>"（"&amp;MID(#REF!,2,2)&amp;")"</f>
        <v>#REF!</v>
      </c>
      <c r="J161" s="127" t="e">
        <f>"（"&amp;MID(#REF!,2,2)&amp;")"</f>
        <v>#REF!</v>
      </c>
      <c r="K161" s="127" t="e">
        <f>"（"&amp;MID(#REF!,2,2)&amp;")"</f>
        <v>#REF!</v>
      </c>
      <c r="L161" s="127" t="e">
        <f>"（"&amp;MID(#REF!,2,2)&amp;")"</f>
        <v>#REF!</v>
      </c>
      <c r="M161" s="127" t="e">
        <f>"（"&amp;MID(#REF!,2,2)&amp;")"</f>
        <v>#REF!</v>
      </c>
      <c r="N161" s="127" t="e">
        <f>"（"&amp;MID(#REF!,2,2)&amp;")"</f>
        <v>#REF!</v>
      </c>
      <c r="O161" s="127" t="e">
        <f>"（"&amp;MID(#REF!,2,2)&amp;")"</f>
        <v>#REF!</v>
      </c>
      <c r="P161" s="127" t="e">
        <f>"（"&amp;MID(#REF!,2,2)&amp;")"</f>
        <v>#REF!</v>
      </c>
      <c r="Q161" s="127" t="e">
        <f>"（"&amp;MID(#REF!,2,2)&amp;")"</f>
        <v>#REF!</v>
      </c>
      <c r="R161" s="127" t="e">
        <f>"（"&amp;MID(#REF!,2,2)&amp;")"</f>
        <v>#REF!</v>
      </c>
      <c r="S161" s="127" t="e">
        <f>"（"&amp;MID(#REF!,2,2)&amp;")"</f>
        <v>#REF!</v>
      </c>
      <c r="T161" s="766"/>
      <c r="U161" s="766"/>
      <c r="V161" s="108"/>
      <c r="W161" s="88"/>
    </row>
    <row r="162" spans="1:33" s="163" customFormat="1" ht="13.5" customHeight="1">
      <c r="A162" s="148"/>
      <c r="B162" s="145"/>
      <c r="C162" s="714"/>
      <c r="D162" s="715"/>
      <c r="E162" s="716"/>
      <c r="F162" s="729"/>
      <c r="G162" s="730"/>
      <c r="H162" s="146"/>
      <c r="I162" s="146"/>
      <c r="J162" s="147"/>
      <c r="K162" s="147"/>
      <c r="L162" s="147"/>
      <c r="M162" s="147"/>
      <c r="N162" s="147"/>
      <c r="O162" s="147"/>
      <c r="P162" s="147"/>
      <c r="Q162" s="147"/>
      <c r="R162" s="147"/>
      <c r="S162" s="147"/>
      <c r="T162" s="763"/>
      <c r="U162" s="737"/>
      <c r="V162" s="145"/>
      <c r="W162" s="148"/>
    </row>
    <row r="163" spans="1:33" s="163" customFormat="1" ht="13.5" customHeight="1">
      <c r="A163" s="148"/>
      <c r="B163" s="145"/>
      <c r="C163" s="717"/>
      <c r="D163" s="718"/>
      <c r="E163" s="719"/>
      <c r="F163" s="724"/>
      <c r="G163" s="726"/>
      <c r="H163" s="149"/>
      <c r="I163" s="149"/>
      <c r="J163" s="149"/>
      <c r="K163" s="149"/>
      <c r="L163" s="149"/>
      <c r="M163" s="149"/>
      <c r="N163" s="149"/>
      <c r="O163" s="149"/>
      <c r="P163" s="149"/>
      <c r="Q163" s="149"/>
      <c r="R163" s="149"/>
      <c r="S163" s="149"/>
      <c r="T163" s="763"/>
      <c r="U163" s="738"/>
      <c r="V163" s="145"/>
      <c r="W163" s="148"/>
    </row>
    <row r="164" spans="1:33" s="111" customFormat="1" ht="13.5" customHeight="1">
      <c r="A164" s="148"/>
      <c r="B164" s="145"/>
      <c r="C164" s="717"/>
      <c r="D164" s="718"/>
      <c r="E164" s="719"/>
      <c r="F164" s="723"/>
      <c r="G164" s="725"/>
      <c r="H164" s="150"/>
      <c r="I164" s="150"/>
      <c r="J164" s="151"/>
      <c r="K164" s="151"/>
      <c r="L164" s="151"/>
      <c r="M164" s="151"/>
      <c r="N164" s="151"/>
      <c r="O164" s="151"/>
      <c r="P164" s="151"/>
      <c r="Q164" s="151"/>
      <c r="R164" s="151"/>
      <c r="S164" s="151"/>
      <c r="T164" s="763"/>
      <c r="U164" s="739"/>
      <c r="V164" s="145"/>
      <c r="W164" s="148"/>
    </row>
    <row r="165" spans="1:33" s="111" customFormat="1" ht="13.5" customHeight="1">
      <c r="A165" s="148"/>
      <c r="B165" s="145"/>
      <c r="C165" s="717"/>
      <c r="D165" s="718"/>
      <c r="E165" s="719"/>
      <c r="F165" s="724"/>
      <c r="G165" s="726"/>
      <c r="H165" s="149"/>
      <c r="I165" s="149"/>
      <c r="J165" s="149"/>
      <c r="K165" s="149"/>
      <c r="L165" s="149"/>
      <c r="M165" s="149"/>
      <c r="N165" s="149"/>
      <c r="O165" s="149"/>
      <c r="P165" s="149"/>
      <c r="Q165" s="149"/>
      <c r="R165" s="149"/>
      <c r="S165" s="149"/>
      <c r="T165" s="763"/>
      <c r="U165" s="738"/>
      <c r="V165" s="145"/>
      <c r="W165" s="148"/>
      <c r="AD165" s="124"/>
      <c r="AE165" s="124"/>
    </row>
    <row r="166" spans="1:33" s="111" customFormat="1" ht="13.5" customHeight="1">
      <c r="A166" s="148"/>
      <c r="B166" s="145"/>
      <c r="C166" s="717"/>
      <c r="D166" s="718"/>
      <c r="E166" s="719"/>
      <c r="F166" s="723"/>
      <c r="G166" s="725"/>
      <c r="H166" s="150"/>
      <c r="I166" s="150"/>
      <c r="J166" s="151"/>
      <c r="K166" s="151"/>
      <c r="L166" s="151"/>
      <c r="M166" s="151"/>
      <c r="N166" s="151"/>
      <c r="O166" s="151"/>
      <c r="P166" s="151"/>
      <c r="Q166" s="151"/>
      <c r="R166" s="151"/>
      <c r="S166" s="151"/>
      <c r="T166" s="763"/>
      <c r="U166" s="739"/>
      <c r="V166" s="145"/>
      <c r="W166" s="148"/>
      <c r="AD166" s="124"/>
      <c r="AE166" s="124"/>
    </row>
    <row r="167" spans="1:33" s="111" customFormat="1" ht="13.5" customHeight="1">
      <c r="A167" s="148"/>
      <c r="B167" s="145"/>
      <c r="C167" s="720"/>
      <c r="D167" s="721"/>
      <c r="E167" s="722"/>
      <c r="F167" s="727"/>
      <c r="G167" s="728"/>
      <c r="H167" s="149"/>
      <c r="I167" s="149"/>
      <c r="J167" s="149"/>
      <c r="K167" s="149"/>
      <c r="L167" s="149"/>
      <c r="M167" s="149"/>
      <c r="N167" s="149"/>
      <c r="O167" s="149"/>
      <c r="P167" s="149"/>
      <c r="Q167" s="149"/>
      <c r="R167" s="149"/>
      <c r="S167" s="149"/>
      <c r="T167" s="763"/>
      <c r="U167" s="740"/>
      <c r="V167" s="145"/>
      <c r="W167" s="148"/>
      <c r="AD167" s="124"/>
      <c r="AE167" s="124"/>
    </row>
    <row r="168" spans="1:33" s="111" customFormat="1" ht="13.5" customHeight="1">
      <c r="A168" s="148"/>
      <c r="B168" s="145"/>
      <c r="C168" s="714"/>
      <c r="D168" s="715"/>
      <c r="E168" s="716"/>
      <c r="F168" s="729"/>
      <c r="G168" s="730"/>
      <c r="H168" s="146"/>
      <c r="I168" s="146"/>
      <c r="J168" s="147"/>
      <c r="K168" s="147"/>
      <c r="L168" s="147"/>
      <c r="M168" s="147"/>
      <c r="N168" s="147"/>
      <c r="O168" s="147"/>
      <c r="P168" s="147"/>
      <c r="Q168" s="147"/>
      <c r="R168" s="147"/>
      <c r="S168" s="147"/>
      <c r="T168" s="763"/>
      <c r="U168" s="737"/>
      <c r="V168" s="145"/>
      <c r="W168" s="148"/>
      <c r="AA168" s="124"/>
      <c r="AB168" s="124"/>
      <c r="AC168" s="124"/>
      <c r="AD168" s="130"/>
      <c r="AE168" s="130"/>
      <c r="AF168" s="124"/>
      <c r="AG168" s="124"/>
    </row>
    <row r="169" spans="1:33" s="111" customFormat="1" ht="13.5" customHeight="1">
      <c r="A169" s="148"/>
      <c r="B169" s="145"/>
      <c r="C169" s="717"/>
      <c r="D169" s="718"/>
      <c r="E169" s="719"/>
      <c r="F169" s="724"/>
      <c r="G169" s="726"/>
      <c r="H169" s="149"/>
      <c r="I169" s="149"/>
      <c r="J169" s="149"/>
      <c r="K169" s="149"/>
      <c r="L169" s="149"/>
      <c r="M169" s="149"/>
      <c r="N169" s="149"/>
      <c r="O169" s="149"/>
      <c r="P169" s="149"/>
      <c r="Q169" s="149"/>
      <c r="R169" s="149"/>
      <c r="S169" s="149"/>
      <c r="T169" s="763"/>
      <c r="U169" s="738"/>
      <c r="V169" s="145"/>
      <c r="W169" s="148"/>
      <c r="AA169" s="124"/>
      <c r="AB169" s="124"/>
      <c r="AC169" s="124"/>
      <c r="AD169" s="130"/>
      <c r="AE169" s="130"/>
      <c r="AF169" s="124"/>
      <c r="AG169" s="124"/>
    </row>
    <row r="170" spans="1:33" s="111" customFormat="1" ht="13.5" customHeight="1">
      <c r="A170" s="148"/>
      <c r="B170" s="145"/>
      <c r="C170" s="717"/>
      <c r="D170" s="718"/>
      <c r="E170" s="719"/>
      <c r="F170" s="723"/>
      <c r="G170" s="725"/>
      <c r="H170" s="150"/>
      <c r="I170" s="150"/>
      <c r="J170" s="151"/>
      <c r="K170" s="151"/>
      <c r="L170" s="151"/>
      <c r="M170" s="151"/>
      <c r="N170" s="151"/>
      <c r="O170" s="151"/>
      <c r="P170" s="151"/>
      <c r="Q170" s="151"/>
      <c r="R170" s="151"/>
      <c r="S170" s="151"/>
      <c r="T170" s="763"/>
      <c r="U170" s="739"/>
      <c r="V170" s="145"/>
      <c r="W170" s="148"/>
      <c r="AC170" s="124"/>
      <c r="AD170" s="130"/>
      <c r="AE170" s="130"/>
      <c r="AF170" s="124"/>
      <c r="AG170" s="124"/>
    </row>
    <row r="171" spans="1:33" s="148" customFormat="1" ht="13.5" customHeight="1">
      <c r="B171" s="145"/>
      <c r="C171" s="717"/>
      <c r="D171" s="718"/>
      <c r="E171" s="719"/>
      <c r="F171" s="724"/>
      <c r="G171" s="726"/>
      <c r="H171" s="149"/>
      <c r="I171" s="149"/>
      <c r="J171" s="149"/>
      <c r="K171" s="149"/>
      <c r="L171" s="149"/>
      <c r="M171" s="149"/>
      <c r="N171" s="149"/>
      <c r="O171" s="149"/>
      <c r="P171" s="149"/>
      <c r="Q171" s="149"/>
      <c r="R171" s="149"/>
      <c r="S171" s="149"/>
      <c r="T171" s="763"/>
      <c r="U171" s="738"/>
      <c r="V171" s="145"/>
      <c r="AA171" s="130"/>
      <c r="AB171" s="130"/>
      <c r="AC171" s="130"/>
      <c r="AD171" s="130"/>
      <c r="AE171" s="130"/>
      <c r="AF171" s="130"/>
      <c r="AG171" s="130"/>
    </row>
    <row r="172" spans="1:33" s="148" customFormat="1" ht="13.5" customHeight="1">
      <c r="B172" s="145"/>
      <c r="C172" s="717"/>
      <c r="D172" s="718"/>
      <c r="E172" s="719"/>
      <c r="F172" s="723"/>
      <c r="G172" s="725"/>
      <c r="H172" s="150"/>
      <c r="I172" s="150"/>
      <c r="J172" s="151"/>
      <c r="K172" s="151"/>
      <c r="L172" s="151"/>
      <c r="M172" s="151"/>
      <c r="N172" s="151"/>
      <c r="O172" s="151"/>
      <c r="P172" s="151"/>
      <c r="Q172" s="151"/>
      <c r="R172" s="151"/>
      <c r="S172" s="151"/>
      <c r="T172" s="763"/>
      <c r="U172" s="739"/>
      <c r="V172" s="145"/>
      <c r="AA172" s="130"/>
      <c r="AB172" s="130"/>
      <c r="AC172" s="130"/>
      <c r="AD172" s="130"/>
      <c r="AE172" s="130"/>
      <c r="AF172" s="130"/>
      <c r="AG172" s="130"/>
    </row>
    <row r="173" spans="1:33" s="148" customFormat="1" ht="13.5" customHeight="1">
      <c r="B173" s="145"/>
      <c r="C173" s="720"/>
      <c r="D173" s="721"/>
      <c r="E173" s="722"/>
      <c r="F173" s="727"/>
      <c r="G173" s="728"/>
      <c r="H173" s="149"/>
      <c r="I173" s="149"/>
      <c r="J173" s="149"/>
      <c r="K173" s="149"/>
      <c r="L173" s="149"/>
      <c r="M173" s="149"/>
      <c r="N173" s="149"/>
      <c r="O173" s="149"/>
      <c r="P173" s="149"/>
      <c r="Q173" s="149"/>
      <c r="R173" s="149"/>
      <c r="S173" s="149"/>
      <c r="T173" s="763"/>
      <c r="U173" s="740"/>
      <c r="V173" s="145"/>
      <c r="AA173" s="130"/>
      <c r="AB173" s="130"/>
      <c r="AC173" s="130"/>
      <c r="AD173" s="130"/>
      <c r="AE173" s="130"/>
      <c r="AF173" s="130"/>
      <c r="AG173" s="130"/>
    </row>
    <row r="174" spans="1:33" s="148" customFormat="1" ht="13.5" customHeight="1">
      <c r="B174" s="145"/>
      <c r="C174" s="714"/>
      <c r="D174" s="715"/>
      <c r="E174" s="716"/>
      <c r="F174" s="729"/>
      <c r="G174" s="730"/>
      <c r="H174" s="146"/>
      <c r="I174" s="146"/>
      <c r="J174" s="147"/>
      <c r="K174" s="147"/>
      <c r="L174" s="147"/>
      <c r="M174" s="147"/>
      <c r="N174" s="147"/>
      <c r="O174" s="147"/>
      <c r="P174" s="147"/>
      <c r="Q174" s="147"/>
      <c r="R174" s="147"/>
      <c r="S174" s="147"/>
      <c r="T174" s="763"/>
      <c r="U174" s="737"/>
      <c r="V174" s="145"/>
      <c r="AA174" s="130"/>
      <c r="AB174" s="130"/>
      <c r="AC174" s="130"/>
      <c r="AD174" s="130"/>
      <c r="AE174" s="130"/>
      <c r="AF174" s="130"/>
      <c r="AG174" s="130"/>
    </row>
    <row r="175" spans="1:33" s="148" customFormat="1" ht="13.5" customHeight="1">
      <c r="B175" s="145"/>
      <c r="C175" s="717"/>
      <c r="D175" s="718"/>
      <c r="E175" s="719"/>
      <c r="F175" s="724"/>
      <c r="G175" s="726"/>
      <c r="H175" s="149"/>
      <c r="I175" s="149"/>
      <c r="J175" s="149"/>
      <c r="K175" s="149"/>
      <c r="L175" s="149"/>
      <c r="M175" s="149"/>
      <c r="N175" s="149"/>
      <c r="O175" s="149"/>
      <c r="P175" s="149"/>
      <c r="Q175" s="149"/>
      <c r="R175" s="149"/>
      <c r="S175" s="149"/>
      <c r="T175" s="763"/>
      <c r="U175" s="738"/>
      <c r="V175" s="145"/>
      <c r="AA175" s="130"/>
      <c r="AB175" s="130"/>
      <c r="AC175" s="130"/>
      <c r="AD175" s="130"/>
      <c r="AE175" s="130"/>
      <c r="AF175" s="130"/>
      <c r="AG175" s="130"/>
    </row>
    <row r="176" spans="1:33" s="148" customFormat="1" ht="13.5" customHeight="1">
      <c r="B176" s="145"/>
      <c r="C176" s="717"/>
      <c r="D176" s="718"/>
      <c r="E176" s="719"/>
      <c r="F176" s="723"/>
      <c r="G176" s="725"/>
      <c r="H176" s="150"/>
      <c r="I176" s="150"/>
      <c r="J176" s="151"/>
      <c r="K176" s="151"/>
      <c r="L176" s="151"/>
      <c r="M176" s="151"/>
      <c r="N176" s="151"/>
      <c r="O176" s="151"/>
      <c r="P176" s="151"/>
      <c r="Q176" s="151"/>
      <c r="R176" s="151"/>
      <c r="S176" s="151"/>
      <c r="T176" s="763"/>
      <c r="U176" s="739"/>
      <c r="V176" s="145"/>
      <c r="AA176" s="130"/>
      <c r="AB176" s="130"/>
      <c r="AC176" s="130"/>
      <c r="AD176" s="130"/>
      <c r="AE176" s="130"/>
      <c r="AF176" s="130"/>
      <c r="AG176" s="130"/>
    </row>
    <row r="177" spans="1:33" s="148" customFormat="1" ht="13.5" customHeight="1">
      <c r="B177" s="145"/>
      <c r="C177" s="717"/>
      <c r="D177" s="718"/>
      <c r="E177" s="719"/>
      <c r="F177" s="724"/>
      <c r="G177" s="726"/>
      <c r="H177" s="149"/>
      <c r="I177" s="149"/>
      <c r="J177" s="149"/>
      <c r="K177" s="149"/>
      <c r="L177" s="149"/>
      <c r="M177" s="149"/>
      <c r="N177" s="149"/>
      <c r="O177" s="149"/>
      <c r="P177" s="149"/>
      <c r="Q177" s="149"/>
      <c r="R177" s="149"/>
      <c r="S177" s="149"/>
      <c r="T177" s="763"/>
      <c r="U177" s="738"/>
      <c r="V177" s="145"/>
      <c r="AA177" s="130"/>
      <c r="AB177" s="130"/>
      <c r="AC177" s="130"/>
      <c r="AF177" s="130"/>
      <c r="AG177" s="130"/>
    </row>
    <row r="178" spans="1:33" s="148" customFormat="1" ht="13.5" customHeight="1">
      <c r="B178" s="145"/>
      <c r="C178" s="717"/>
      <c r="D178" s="718"/>
      <c r="E178" s="719"/>
      <c r="F178" s="723"/>
      <c r="G178" s="725"/>
      <c r="H178" s="150"/>
      <c r="I178" s="150"/>
      <c r="J178" s="151"/>
      <c r="K178" s="151"/>
      <c r="L178" s="151"/>
      <c r="M178" s="151"/>
      <c r="N178" s="151"/>
      <c r="O178" s="151"/>
      <c r="P178" s="151"/>
      <c r="Q178" s="151"/>
      <c r="R178" s="151"/>
      <c r="S178" s="151"/>
      <c r="T178" s="763"/>
      <c r="U178" s="739"/>
      <c r="V178" s="145"/>
      <c r="AA178" s="130"/>
      <c r="AB178" s="130"/>
      <c r="AC178" s="130"/>
      <c r="AF178" s="130"/>
      <c r="AG178" s="130"/>
    </row>
    <row r="179" spans="1:33" s="148" customFormat="1" ht="13.5" customHeight="1">
      <c r="B179" s="145"/>
      <c r="C179" s="720"/>
      <c r="D179" s="721"/>
      <c r="E179" s="722"/>
      <c r="F179" s="727"/>
      <c r="G179" s="728"/>
      <c r="H179" s="149"/>
      <c r="I179" s="149"/>
      <c r="J179" s="149"/>
      <c r="K179" s="149"/>
      <c r="L179" s="149"/>
      <c r="M179" s="149"/>
      <c r="N179" s="149"/>
      <c r="O179" s="149"/>
      <c r="P179" s="149"/>
      <c r="Q179" s="149"/>
      <c r="R179" s="149"/>
      <c r="S179" s="149"/>
      <c r="T179" s="763"/>
      <c r="U179" s="740"/>
      <c r="V179" s="145"/>
      <c r="AA179" s="130"/>
      <c r="AB179" s="130"/>
      <c r="AC179" s="130"/>
      <c r="AF179" s="130"/>
      <c r="AG179" s="130"/>
    </row>
    <row r="180" spans="1:33" s="148" customFormat="1" ht="13.5" customHeight="1">
      <c r="B180" s="145"/>
      <c r="C180" s="714"/>
      <c r="D180" s="715"/>
      <c r="E180" s="716"/>
      <c r="F180" s="729"/>
      <c r="G180" s="730"/>
      <c r="H180" s="146"/>
      <c r="I180" s="146"/>
      <c r="J180" s="147"/>
      <c r="K180" s="147"/>
      <c r="L180" s="147"/>
      <c r="M180" s="147"/>
      <c r="N180" s="147"/>
      <c r="O180" s="147"/>
      <c r="P180" s="147"/>
      <c r="Q180" s="147"/>
      <c r="R180" s="147"/>
      <c r="S180" s="147"/>
      <c r="T180" s="763"/>
      <c r="U180" s="737"/>
      <c r="V180" s="145"/>
    </row>
    <row r="181" spans="1:33" s="148" customFormat="1" ht="13.5" customHeight="1">
      <c r="B181" s="145"/>
      <c r="C181" s="717"/>
      <c r="D181" s="718"/>
      <c r="E181" s="719"/>
      <c r="F181" s="724"/>
      <c r="G181" s="726"/>
      <c r="H181" s="149"/>
      <c r="I181" s="149"/>
      <c r="J181" s="149"/>
      <c r="K181" s="149"/>
      <c r="L181" s="149"/>
      <c r="M181" s="149"/>
      <c r="N181" s="149"/>
      <c r="O181" s="149"/>
      <c r="P181" s="149"/>
      <c r="Q181" s="149"/>
      <c r="R181" s="149"/>
      <c r="S181" s="149"/>
      <c r="T181" s="763"/>
      <c r="U181" s="738"/>
      <c r="V181" s="145"/>
    </row>
    <row r="182" spans="1:33" s="148" customFormat="1" ht="13.5" customHeight="1">
      <c r="B182" s="145"/>
      <c r="C182" s="717"/>
      <c r="D182" s="718"/>
      <c r="E182" s="719"/>
      <c r="F182" s="723"/>
      <c r="G182" s="725"/>
      <c r="H182" s="150"/>
      <c r="I182" s="150"/>
      <c r="J182" s="151"/>
      <c r="K182" s="151"/>
      <c r="L182" s="151"/>
      <c r="M182" s="151"/>
      <c r="N182" s="151"/>
      <c r="O182" s="151"/>
      <c r="P182" s="151"/>
      <c r="Q182" s="151"/>
      <c r="R182" s="151"/>
      <c r="S182" s="151"/>
      <c r="T182" s="763"/>
      <c r="U182" s="739"/>
      <c r="V182" s="145"/>
    </row>
    <row r="183" spans="1:33" s="148" customFormat="1" ht="13.5" customHeight="1">
      <c r="B183" s="145"/>
      <c r="C183" s="717"/>
      <c r="D183" s="718"/>
      <c r="E183" s="719"/>
      <c r="F183" s="724"/>
      <c r="G183" s="726"/>
      <c r="H183" s="149"/>
      <c r="I183" s="149"/>
      <c r="J183" s="149"/>
      <c r="K183" s="149"/>
      <c r="L183" s="149"/>
      <c r="M183" s="149"/>
      <c r="N183" s="149"/>
      <c r="O183" s="149"/>
      <c r="P183" s="149"/>
      <c r="Q183" s="149"/>
      <c r="R183" s="149"/>
      <c r="S183" s="149"/>
      <c r="T183" s="763"/>
      <c r="U183" s="738"/>
      <c r="V183" s="145"/>
    </row>
    <row r="184" spans="1:33" s="148" customFormat="1" ht="13.5" customHeight="1">
      <c r="B184" s="145"/>
      <c r="C184" s="717"/>
      <c r="D184" s="718"/>
      <c r="E184" s="719"/>
      <c r="F184" s="723"/>
      <c r="G184" s="725"/>
      <c r="H184" s="150"/>
      <c r="I184" s="150"/>
      <c r="J184" s="151"/>
      <c r="K184" s="151"/>
      <c r="L184" s="151"/>
      <c r="M184" s="151"/>
      <c r="N184" s="151"/>
      <c r="O184" s="151"/>
      <c r="P184" s="151"/>
      <c r="Q184" s="151"/>
      <c r="R184" s="151"/>
      <c r="S184" s="151"/>
      <c r="T184" s="763"/>
      <c r="U184" s="739"/>
      <c r="V184" s="145"/>
    </row>
    <row r="185" spans="1:33" s="148" customFormat="1" ht="13.5" customHeight="1">
      <c r="B185" s="145"/>
      <c r="C185" s="720"/>
      <c r="D185" s="721"/>
      <c r="E185" s="722"/>
      <c r="F185" s="727"/>
      <c r="G185" s="728"/>
      <c r="H185" s="149"/>
      <c r="I185" s="149"/>
      <c r="J185" s="149"/>
      <c r="K185" s="149"/>
      <c r="L185" s="149"/>
      <c r="M185" s="149"/>
      <c r="N185" s="149"/>
      <c r="O185" s="149"/>
      <c r="P185" s="149"/>
      <c r="Q185" s="149"/>
      <c r="R185" s="149"/>
      <c r="S185" s="149"/>
      <c r="T185" s="763"/>
      <c r="U185" s="740"/>
      <c r="V185" s="145"/>
    </row>
    <row r="186" spans="1:33" s="148" customFormat="1" ht="13.5" customHeight="1">
      <c r="B186" s="145"/>
      <c r="C186" s="714"/>
      <c r="D186" s="715"/>
      <c r="E186" s="716"/>
      <c r="F186" s="729"/>
      <c r="G186" s="730"/>
      <c r="H186" s="146"/>
      <c r="I186" s="146"/>
      <c r="J186" s="147"/>
      <c r="K186" s="147"/>
      <c r="L186" s="147"/>
      <c r="M186" s="147"/>
      <c r="N186" s="147"/>
      <c r="O186" s="147"/>
      <c r="P186" s="147"/>
      <c r="Q186" s="147"/>
      <c r="R186" s="147"/>
      <c r="S186" s="147"/>
      <c r="T186" s="763"/>
      <c r="U186" s="737"/>
      <c r="V186" s="145"/>
    </row>
    <row r="187" spans="1:33" s="148" customFormat="1" ht="13.5" customHeight="1">
      <c r="B187" s="145"/>
      <c r="C187" s="717"/>
      <c r="D187" s="718"/>
      <c r="E187" s="719"/>
      <c r="F187" s="724"/>
      <c r="G187" s="726"/>
      <c r="H187" s="149"/>
      <c r="I187" s="149"/>
      <c r="J187" s="149"/>
      <c r="K187" s="149"/>
      <c r="L187" s="149"/>
      <c r="M187" s="149"/>
      <c r="N187" s="149"/>
      <c r="O187" s="149"/>
      <c r="P187" s="149"/>
      <c r="Q187" s="149"/>
      <c r="R187" s="149"/>
      <c r="S187" s="149"/>
      <c r="T187" s="763"/>
      <c r="U187" s="738"/>
      <c r="V187" s="145"/>
    </row>
    <row r="188" spans="1:33" s="148" customFormat="1" ht="13.5" customHeight="1">
      <c r="B188" s="145"/>
      <c r="C188" s="717"/>
      <c r="D188" s="718"/>
      <c r="E188" s="719"/>
      <c r="F188" s="723"/>
      <c r="G188" s="725"/>
      <c r="H188" s="150"/>
      <c r="I188" s="150"/>
      <c r="J188" s="151"/>
      <c r="K188" s="151"/>
      <c r="L188" s="151"/>
      <c r="M188" s="151"/>
      <c r="N188" s="151"/>
      <c r="O188" s="151"/>
      <c r="P188" s="151"/>
      <c r="Q188" s="151"/>
      <c r="R188" s="151"/>
      <c r="S188" s="151"/>
      <c r="T188" s="763"/>
      <c r="U188" s="739"/>
      <c r="V188" s="145"/>
    </row>
    <row r="189" spans="1:33" s="148" customFormat="1" ht="13.5" customHeight="1">
      <c r="B189" s="145"/>
      <c r="C189" s="717"/>
      <c r="D189" s="718"/>
      <c r="E189" s="719"/>
      <c r="F189" s="724"/>
      <c r="G189" s="726"/>
      <c r="H189" s="149"/>
      <c r="I189" s="149"/>
      <c r="J189" s="149"/>
      <c r="K189" s="149"/>
      <c r="L189" s="149"/>
      <c r="M189" s="149"/>
      <c r="N189" s="149"/>
      <c r="O189" s="149"/>
      <c r="P189" s="149"/>
      <c r="Q189" s="149"/>
      <c r="R189" s="149"/>
      <c r="S189" s="149"/>
      <c r="T189" s="763"/>
      <c r="U189" s="738"/>
      <c r="V189" s="145"/>
    </row>
    <row r="190" spans="1:33" s="148" customFormat="1" ht="13.5" customHeight="1">
      <c r="B190" s="145"/>
      <c r="C190" s="717"/>
      <c r="D190" s="718"/>
      <c r="E190" s="719"/>
      <c r="F190" s="723"/>
      <c r="G190" s="725"/>
      <c r="H190" s="150"/>
      <c r="I190" s="150"/>
      <c r="J190" s="151"/>
      <c r="K190" s="151"/>
      <c r="L190" s="151"/>
      <c r="M190" s="151"/>
      <c r="N190" s="151"/>
      <c r="O190" s="151"/>
      <c r="P190" s="151"/>
      <c r="Q190" s="151"/>
      <c r="R190" s="151"/>
      <c r="S190" s="151"/>
      <c r="T190" s="763"/>
      <c r="U190" s="739"/>
      <c r="V190" s="145"/>
    </row>
    <row r="191" spans="1:33" s="148" customFormat="1" ht="13.5" customHeight="1">
      <c r="B191" s="145"/>
      <c r="C191" s="720"/>
      <c r="D191" s="721"/>
      <c r="E191" s="722"/>
      <c r="F191" s="727"/>
      <c r="G191" s="728"/>
      <c r="H191" s="152"/>
      <c r="I191" s="152"/>
      <c r="J191" s="152"/>
      <c r="K191" s="152"/>
      <c r="L191" s="152"/>
      <c r="M191" s="152"/>
      <c r="N191" s="152"/>
      <c r="O191" s="152"/>
      <c r="P191" s="152"/>
      <c r="Q191" s="152"/>
      <c r="R191" s="152"/>
      <c r="S191" s="152"/>
      <c r="T191" s="763"/>
      <c r="U191" s="740"/>
      <c r="V191" s="145"/>
    </row>
    <row r="192" spans="1:33" s="148" customFormat="1" ht="13.5" customHeight="1">
      <c r="A192" s="111"/>
      <c r="B192" s="108"/>
      <c r="C192" s="743" t="s">
        <v>86</v>
      </c>
      <c r="D192" s="746" t="s">
        <v>220</v>
      </c>
      <c r="E192" s="747"/>
      <c r="F192" s="747"/>
      <c r="G192" s="748"/>
      <c r="H192" s="153"/>
      <c r="I192" s="153"/>
      <c r="J192" s="153"/>
      <c r="K192" s="153"/>
      <c r="L192" s="153"/>
      <c r="M192" s="153"/>
      <c r="N192" s="153"/>
      <c r="O192" s="153"/>
      <c r="P192" s="153"/>
      <c r="Q192" s="153"/>
      <c r="R192" s="153"/>
      <c r="S192" s="153"/>
      <c r="T192" s="749"/>
      <c r="U192" s="749"/>
      <c r="V192" s="108"/>
      <c r="W192" s="111"/>
    </row>
    <row r="193" spans="1:31" s="148" customFormat="1" ht="13.5" customHeight="1">
      <c r="A193" s="111"/>
      <c r="B193" s="108"/>
      <c r="C193" s="744"/>
      <c r="D193" s="746" t="s">
        <v>221</v>
      </c>
      <c r="E193" s="747"/>
      <c r="F193" s="747"/>
      <c r="G193" s="748"/>
      <c r="H193" s="154"/>
      <c r="I193" s="154"/>
      <c r="J193" s="154"/>
      <c r="K193" s="154"/>
      <c r="L193" s="154"/>
      <c r="M193" s="154"/>
      <c r="N193" s="154"/>
      <c r="O193" s="154"/>
      <c r="P193" s="154"/>
      <c r="Q193" s="154"/>
      <c r="R193" s="154"/>
      <c r="S193" s="154"/>
      <c r="T193" s="750"/>
      <c r="U193" s="750"/>
      <c r="V193" s="108"/>
      <c r="W193" s="111"/>
    </row>
    <row r="194" spans="1:31" s="148" customFormat="1" ht="13.5" customHeight="1">
      <c r="A194" s="111"/>
      <c r="B194" s="108"/>
      <c r="C194" s="744"/>
      <c r="D194" s="746" t="s">
        <v>222</v>
      </c>
      <c r="E194" s="747"/>
      <c r="F194" s="748"/>
      <c r="G194" s="155" t="s">
        <v>549</v>
      </c>
      <c r="H194" s="156" t="str">
        <f>IF(COUNT(H192)=0,"",ROUND(SUM(H192:H193),#REF!))</f>
        <v/>
      </c>
      <c r="I194" s="156" t="str">
        <f>IF(COUNT(I192)=0,"",ROUND(SUM(I192:I193),#REF!))</f>
        <v/>
      </c>
      <c r="J194" s="156" t="str">
        <f>IF(COUNT(J192)=0,"",ROUND(SUM(J192:J193),#REF!))</f>
        <v/>
      </c>
      <c r="K194" s="156" t="str">
        <f>IF(COUNT(K192)=0,"",ROUND(SUM(K192:K193),#REF!))</f>
        <v/>
      </c>
      <c r="L194" s="156" t="str">
        <f>IF(COUNT(L192)=0,"",ROUND(SUM(L192:L193),#REF!))</f>
        <v/>
      </c>
      <c r="M194" s="156" t="str">
        <f>IF(COUNT(M192)=0,"",ROUND(SUM(M192:M193),#REF!))</f>
        <v/>
      </c>
      <c r="N194" s="156" t="str">
        <f>IF(COUNT(N192)=0,"",ROUND(SUM(N192:N193),#REF!))</f>
        <v/>
      </c>
      <c r="O194" s="156" t="str">
        <f>IF(COUNT(O192)=0,"",ROUND(SUM(O192:O193),#REF!))</f>
        <v/>
      </c>
      <c r="P194" s="156" t="str">
        <f>IF(COUNT(P192)=0,"",ROUND(SUM(P192:P193),#REF!))</f>
        <v/>
      </c>
      <c r="Q194" s="156" t="str">
        <f>IF(COUNT(Q192)=0,"",ROUND(SUM(Q192:Q193),#REF!))</f>
        <v/>
      </c>
      <c r="R194" s="156" t="str">
        <f>IF(COUNT(R192)=0,"",ROUND(SUM(R192:R193),#REF!))</f>
        <v/>
      </c>
      <c r="S194" s="156" t="str">
        <f>IF(COUNT(S192)=0,"",ROUND(SUM(S192:S193),#REF!))</f>
        <v/>
      </c>
      <c r="T194" s="751"/>
      <c r="U194" s="750"/>
      <c r="V194" s="108"/>
      <c r="W194" s="120"/>
    </row>
    <row r="195" spans="1:31" s="148" customFormat="1" ht="13.5" customHeight="1">
      <c r="A195" s="111"/>
      <c r="B195" s="108"/>
      <c r="C195" s="744"/>
      <c r="D195" s="755" t="s">
        <v>223</v>
      </c>
      <c r="E195" s="756"/>
      <c r="F195" s="757"/>
      <c r="G195" s="761" t="s">
        <v>79</v>
      </c>
      <c r="H195" s="157"/>
      <c r="I195" s="157"/>
      <c r="J195" s="157"/>
      <c r="K195" s="157"/>
      <c r="L195" s="157"/>
      <c r="M195" s="157"/>
      <c r="N195" s="157"/>
      <c r="O195" s="157"/>
      <c r="P195" s="157"/>
      <c r="Q195" s="157"/>
      <c r="R195" s="157"/>
      <c r="S195" s="157"/>
      <c r="T195" s="158" t="str">
        <f>IF(COUNT(H195:S195)=0,"",SUMPRODUCT(ROUND(H195:S195,#REF!)))</f>
        <v/>
      </c>
      <c r="U195" s="750"/>
      <c r="V195" s="108"/>
      <c r="W195" s="111"/>
    </row>
    <row r="196" spans="1:31" s="148" customFormat="1" ht="13.5" customHeight="1">
      <c r="A196" s="111"/>
      <c r="B196" s="108"/>
      <c r="C196" s="745"/>
      <c r="D196" s="758"/>
      <c r="E196" s="759"/>
      <c r="F196" s="760"/>
      <c r="G196" s="762"/>
      <c r="H196" s="159"/>
      <c r="I196" s="159"/>
      <c r="J196" s="159"/>
      <c r="K196" s="159"/>
      <c r="L196" s="159"/>
      <c r="M196" s="159"/>
      <c r="N196" s="159"/>
      <c r="O196" s="159"/>
      <c r="P196" s="159"/>
      <c r="Q196" s="159"/>
      <c r="R196" s="159"/>
      <c r="S196" s="159"/>
      <c r="T196" s="160" t="str">
        <f>IF(COUNT(H196:S196)=0,"",SUMPRODUCT(ROUND(H196:S196,#REF!)))</f>
        <v/>
      </c>
      <c r="U196" s="751"/>
      <c r="V196" s="108"/>
      <c r="W196" s="111"/>
    </row>
    <row r="197" spans="1:31" s="148" customFormat="1" ht="13.5" customHeight="1">
      <c r="A197" s="163"/>
      <c r="B197" s="161"/>
      <c r="C197" s="121" t="s">
        <v>70</v>
      </c>
      <c r="D197" s="162"/>
      <c r="E197" s="162"/>
      <c r="F197" s="162"/>
      <c r="G197" s="121"/>
      <c r="H197" s="121"/>
      <c r="I197" s="121"/>
      <c r="J197" s="121"/>
      <c r="K197" s="121"/>
      <c r="L197" s="121"/>
      <c r="M197" s="121"/>
      <c r="N197" s="121"/>
      <c r="O197" s="121"/>
      <c r="P197" s="121"/>
      <c r="Q197" s="121"/>
      <c r="R197" s="121"/>
      <c r="S197" s="121"/>
      <c r="T197" s="121"/>
      <c r="U197" s="121"/>
      <c r="V197" s="161"/>
      <c r="W197" s="163"/>
    </row>
    <row r="198" spans="1:31" s="148" customFormat="1" ht="13.5" customHeight="1">
      <c r="A198" s="163"/>
      <c r="B198" s="161"/>
      <c r="C198" s="122"/>
      <c r="D198" s="164"/>
      <c r="E198" s="164"/>
      <c r="F198" s="164"/>
      <c r="G198" s="122"/>
      <c r="H198" s="122"/>
      <c r="I198" s="122"/>
      <c r="J198" s="122"/>
      <c r="K198" s="122"/>
      <c r="L198" s="122"/>
      <c r="M198" s="122"/>
      <c r="N198" s="122"/>
      <c r="O198" s="122"/>
      <c r="P198" s="122"/>
      <c r="Q198" s="122"/>
      <c r="R198" s="122"/>
      <c r="S198" s="122"/>
      <c r="T198" s="122"/>
      <c r="U198" s="122"/>
      <c r="V198" s="161"/>
      <c r="W198" s="163"/>
      <c r="AD198" s="111"/>
      <c r="AE198" s="111"/>
    </row>
    <row r="199" spans="1:31" s="148" customFormat="1" ht="13.5" customHeight="1">
      <c r="A199" s="163"/>
      <c r="B199" s="161"/>
      <c r="C199" s="122"/>
      <c r="D199" s="164"/>
      <c r="E199" s="164"/>
      <c r="F199" s="164"/>
      <c r="G199" s="122"/>
      <c r="H199" s="122"/>
      <c r="I199" s="122"/>
      <c r="J199" s="122"/>
      <c r="K199" s="122"/>
      <c r="L199" s="122"/>
      <c r="M199" s="122"/>
      <c r="N199" s="122"/>
      <c r="O199" s="122"/>
      <c r="P199" s="122"/>
      <c r="Q199" s="122"/>
      <c r="R199" s="122"/>
      <c r="S199" s="122"/>
      <c r="T199" s="122"/>
      <c r="U199" s="122"/>
      <c r="V199" s="161"/>
      <c r="W199" s="163"/>
      <c r="AD199" s="111"/>
      <c r="AE199" s="111"/>
    </row>
    <row r="200" spans="1:31" s="148" customFormat="1" ht="13.5" customHeight="1">
      <c r="A200" s="163"/>
      <c r="B200" s="161"/>
      <c r="C200" s="122"/>
      <c r="D200" s="164"/>
      <c r="E200" s="164"/>
      <c r="F200" s="164"/>
      <c r="G200" s="122"/>
      <c r="H200" s="122"/>
      <c r="I200" s="122"/>
      <c r="J200" s="122"/>
      <c r="K200" s="122"/>
      <c r="L200" s="122"/>
      <c r="M200" s="122"/>
      <c r="N200" s="122"/>
      <c r="O200" s="122"/>
      <c r="P200" s="122"/>
      <c r="Q200" s="122"/>
      <c r="R200" s="122"/>
      <c r="S200" s="122"/>
      <c r="T200" s="122"/>
      <c r="U200" s="122"/>
      <c r="V200" s="161"/>
      <c r="W200" s="163"/>
      <c r="AD200" s="111"/>
      <c r="AE200" s="111"/>
    </row>
    <row r="201" spans="1:31" s="111" customFormat="1" ht="13.5" customHeight="1">
      <c r="A201" s="163"/>
      <c r="B201" s="161"/>
      <c r="C201" s="122"/>
      <c r="D201" s="164"/>
      <c r="E201" s="164"/>
      <c r="F201" s="164"/>
      <c r="G201" s="122"/>
      <c r="H201" s="122"/>
      <c r="I201" s="122"/>
      <c r="J201" s="122"/>
      <c r="K201" s="122"/>
      <c r="L201" s="122"/>
      <c r="M201" s="122"/>
      <c r="N201" s="122"/>
      <c r="O201" s="122"/>
      <c r="P201" s="122"/>
      <c r="Q201" s="122"/>
      <c r="R201" s="122"/>
      <c r="S201" s="122"/>
      <c r="T201" s="122"/>
      <c r="U201" s="122"/>
      <c r="V201" s="161"/>
      <c r="W201" s="163"/>
    </row>
    <row r="202" spans="1:31" s="111" customFormat="1" ht="13.5" customHeight="1">
      <c r="A202" s="163"/>
      <c r="B202" s="161"/>
      <c r="C202" s="122"/>
      <c r="D202" s="164"/>
      <c r="E202" s="164"/>
      <c r="F202" s="164"/>
      <c r="G202" s="122"/>
      <c r="H202" s="122"/>
      <c r="I202" s="122"/>
      <c r="J202" s="122"/>
      <c r="K202" s="122"/>
      <c r="L202" s="122"/>
      <c r="M202" s="122"/>
      <c r="N202" s="122"/>
      <c r="O202" s="122"/>
      <c r="P202" s="122"/>
      <c r="Q202" s="122"/>
      <c r="R202" s="122"/>
      <c r="S202" s="122"/>
      <c r="T202" s="122"/>
      <c r="U202" s="122"/>
      <c r="V202" s="161"/>
      <c r="W202" s="163"/>
    </row>
    <row r="203" spans="1:31" s="111" customFormat="1" ht="13.5" customHeight="1">
      <c r="A203" s="163"/>
      <c r="B203" s="161"/>
      <c r="C203" s="122"/>
      <c r="D203" s="164"/>
      <c r="E203" s="164"/>
      <c r="F203" s="164"/>
      <c r="G203" s="122"/>
      <c r="H203" s="122"/>
      <c r="I203" s="122"/>
      <c r="J203" s="122"/>
      <c r="K203" s="122"/>
      <c r="L203" s="122"/>
      <c r="M203" s="122"/>
      <c r="N203" s="122"/>
      <c r="O203" s="122"/>
      <c r="P203" s="122"/>
      <c r="Q203" s="122"/>
      <c r="R203" s="122"/>
      <c r="S203" s="122"/>
      <c r="T203" s="122"/>
      <c r="U203" s="122"/>
      <c r="V203" s="161"/>
      <c r="W203" s="163"/>
    </row>
    <row r="204" spans="1:31" s="111" customFormat="1" ht="13.5" customHeight="1">
      <c r="A204" s="163"/>
      <c r="B204" s="161"/>
      <c r="C204" s="122"/>
      <c r="D204" s="164"/>
      <c r="E204" s="164"/>
      <c r="F204" s="164"/>
      <c r="G204" s="122"/>
      <c r="H204" s="122"/>
      <c r="I204" s="122"/>
      <c r="J204" s="122"/>
      <c r="K204" s="122"/>
      <c r="L204" s="122"/>
      <c r="M204" s="122"/>
      <c r="N204" s="122"/>
      <c r="O204" s="122"/>
      <c r="P204" s="122"/>
      <c r="Q204" s="122"/>
      <c r="R204" s="122"/>
      <c r="S204" s="122"/>
      <c r="T204" s="122"/>
      <c r="U204" s="122"/>
      <c r="V204" s="161"/>
      <c r="W204" s="163"/>
    </row>
    <row r="205" spans="1:31" s="111" customFormat="1" ht="13.5" customHeight="1">
      <c r="A205" s="163"/>
      <c r="B205" s="161"/>
      <c r="C205" s="122"/>
      <c r="D205" s="164"/>
      <c r="E205" s="164"/>
      <c r="F205" s="164"/>
      <c r="G205" s="122"/>
      <c r="H205" s="122"/>
      <c r="I205" s="122"/>
      <c r="J205" s="122"/>
      <c r="K205" s="122"/>
      <c r="L205" s="122"/>
      <c r="M205" s="122"/>
      <c r="N205" s="122"/>
      <c r="O205" s="122"/>
      <c r="P205" s="122"/>
      <c r="Q205" s="122"/>
      <c r="R205" s="122"/>
      <c r="S205" s="122"/>
      <c r="T205" s="122"/>
      <c r="U205" s="122"/>
      <c r="V205" s="161"/>
      <c r="W205" s="163"/>
      <c r="AD205" s="163"/>
      <c r="AE205" s="163"/>
    </row>
    <row r="206" spans="1:31" s="111" customFormat="1" ht="13.5" customHeight="1">
      <c r="B206" s="108"/>
      <c r="C206" s="108"/>
      <c r="D206" s="108"/>
      <c r="E206" s="108"/>
      <c r="F206" s="108"/>
      <c r="G206" s="108"/>
      <c r="H206" s="108"/>
      <c r="I206" s="108"/>
      <c r="J206" s="108"/>
      <c r="K206" s="108"/>
      <c r="L206" s="108"/>
      <c r="M206" s="108"/>
      <c r="N206" s="108"/>
      <c r="O206" s="108"/>
      <c r="P206" s="108"/>
      <c r="Q206" s="108"/>
      <c r="R206" s="108"/>
      <c r="S206" s="108"/>
      <c r="T206" s="108"/>
      <c r="U206" s="110"/>
      <c r="V206" s="108"/>
      <c r="AD206" s="163"/>
      <c r="AE206" s="163"/>
    </row>
    <row r="207" spans="1:31" s="111" customFormat="1" ht="13.5" customHeight="1">
      <c r="B207" s="108"/>
      <c r="C207" s="109" t="s">
        <v>84</v>
      </c>
      <c r="D207" s="109"/>
      <c r="E207" s="109"/>
      <c r="F207" s="37"/>
      <c r="G207" s="109"/>
      <c r="H207" s="108"/>
      <c r="I207" s="108"/>
      <c r="J207" s="108"/>
      <c r="K207" s="108"/>
      <c r="L207" s="108"/>
      <c r="M207" s="108"/>
      <c r="N207" s="108"/>
      <c r="O207" s="108"/>
      <c r="P207" s="108"/>
      <c r="Q207" s="108"/>
      <c r="R207" s="108"/>
      <c r="S207" s="108"/>
      <c r="T207" s="108"/>
      <c r="U207" s="110"/>
      <c r="V207" s="108"/>
      <c r="AD207" s="163"/>
      <c r="AE207" s="163"/>
    </row>
    <row r="208" spans="1:31" s="163" customFormat="1" ht="13.5" customHeight="1">
      <c r="A208" s="111"/>
      <c r="B208" s="108"/>
      <c r="C208" s="112" t="s">
        <v>3</v>
      </c>
      <c r="D208" s="112"/>
      <c r="E208" s="112"/>
      <c r="F208" s="114"/>
      <c r="G208" s="480" t="e">
        <f>G157</f>
        <v>#REF!</v>
      </c>
      <c r="H208" s="113"/>
      <c r="I208" s="108"/>
      <c r="J208" s="108"/>
      <c r="K208" s="108"/>
      <c r="L208" s="108"/>
      <c r="M208" s="108"/>
      <c r="N208" s="108"/>
      <c r="O208" s="108"/>
      <c r="P208" s="108"/>
      <c r="Q208" s="108"/>
      <c r="R208" s="108"/>
      <c r="S208" s="108"/>
      <c r="T208" s="108"/>
      <c r="U208" s="110"/>
      <c r="V208" s="108"/>
      <c r="W208" s="111"/>
    </row>
    <row r="209" spans="1:33" s="163" customFormat="1" ht="13.5" customHeight="1">
      <c r="A209" s="111"/>
      <c r="B209" s="108"/>
      <c r="C209" s="116" t="s">
        <v>8</v>
      </c>
      <c r="D209" s="116"/>
      <c r="E209" s="125" t="s">
        <v>126</v>
      </c>
      <c r="F209" s="112"/>
      <c r="G209" s="108"/>
      <c r="H209" s="108"/>
      <c r="I209" s="108"/>
      <c r="J209" s="108"/>
      <c r="K209" s="108"/>
      <c r="L209" s="108"/>
      <c r="M209" s="108"/>
      <c r="N209" s="108"/>
      <c r="O209" s="108"/>
      <c r="P209" s="108"/>
      <c r="Q209" s="108"/>
      <c r="R209" s="126"/>
      <c r="S209" s="108"/>
      <c r="T209" s="126"/>
      <c r="U209" s="110"/>
      <c r="V209" s="108"/>
      <c r="W209" s="111"/>
    </row>
    <row r="210" spans="1:33" s="163" customFormat="1" ht="13.5" customHeight="1">
      <c r="A210" s="111"/>
      <c r="B210" s="108"/>
      <c r="C210" s="705" t="s">
        <v>33</v>
      </c>
      <c r="D210" s="706"/>
      <c r="E210" s="707"/>
      <c r="F210" s="731" t="s">
        <v>85</v>
      </c>
      <c r="G210" s="731" t="s">
        <v>219</v>
      </c>
      <c r="H210" s="117" t="s">
        <v>34</v>
      </c>
      <c r="I210" s="118"/>
      <c r="J210" s="118"/>
      <c r="K210" s="118"/>
      <c r="L210" s="118"/>
      <c r="M210" s="119"/>
      <c r="N210" s="144" t="s">
        <v>35</v>
      </c>
      <c r="O210" s="118"/>
      <c r="P210" s="118"/>
      <c r="Q210" s="118"/>
      <c r="R210" s="118"/>
      <c r="S210" s="119"/>
      <c r="T210" s="764" t="s">
        <v>81</v>
      </c>
      <c r="U210" s="764" t="s">
        <v>82</v>
      </c>
      <c r="V210" s="108"/>
      <c r="W210" s="88" t="s">
        <v>25</v>
      </c>
      <c r="AA210" s="128" t="str">
        <f>IF(COUNT(H213:U247)&gt;0,"○","")</f>
        <v/>
      </c>
      <c r="AB210" s="120" t="s">
        <v>158</v>
      </c>
    </row>
    <row r="211" spans="1:33" s="163" customFormat="1" ht="13.5" customHeight="1">
      <c r="A211" s="111"/>
      <c r="B211" s="108"/>
      <c r="C211" s="708"/>
      <c r="D211" s="709"/>
      <c r="E211" s="710"/>
      <c r="F211" s="732"/>
      <c r="G211" s="732"/>
      <c r="H211" s="4" t="s">
        <v>13</v>
      </c>
      <c r="I211" s="4" t="s">
        <v>14</v>
      </c>
      <c r="J211" s="4" t="s">
        <v>15</v>
      </c>
      <c r="K211" s="4" t="s">
        <v>16</v>
      </c>
      <c r="L211" s="4" t="s">
        <v>17</v>
      </c>
      <c r="M211" s="4" t="s">
        <v>18</v>
      </c>
      <c r="N211" s="4" t="s">
        <v>19</v>
      </c>
      <c r="O211" s="4" t="s">
        <v>20</v>
      </c>
      <c r="P211" s="4" t="s">
        <v>21</v>
      </c>
      <c r="Q211" s="4" t="s">
        <v>22</v>
      </c>
      <c r="R211" s="4" t="s">
        <v>23</v>
      </c>
      <c r="S211" s="4" t="s">
        <v>24</v>
      </c>
      <c r="T211" s="765"/>
      <c r="U211" s="765"/>
      <c r="V211" s="108"/>
      <c r="W211" s="88" t="s">
        <v>94</v>
      </c>
    </row>
    <row r="212" spans="1:33" s="163" customFormat="1" ht="13.5" customHeight="1">
      <c r="A212" s="111"/>
      <c r="B212" s="108"/>
      <c r="C212" s="711"/>
      <c r="D212" s="712"/>
      <c r="E212" s="713"/>
      <c r="F212" s="733"/>
      <c r="G212" s="733"/>
      <c r="H212" s="127" t="e">
        <f>"（"&amp;MID(#REF!,2,2)&amp;")"</f>
        <v>#REF!</v>
      </c>
      <c r="I212" s="127" t="e">
        <f>"（"&amp;MID(#REF!,2,2)&amp;")"</f>
        <v>#REF!</v>
      </c>
      <c r="J212" s="127" t="e">
        <f>"（"&amp;MID(#REF!,2,2)&amp;")"</f>
        <v>#REF!</v>
      </c>
      <c r="K212" s="127" t="e">
        <f>"（"&amp;MID(#REF!,2,2)&amp;")"</f>
        <v>#REF!</v>
      </c>
      <c r="L212" s="127" t="e">
        <f>"（"&amp;MID(#REF!,2,2)&amp;")"</f>
        <v>#REF!</v>
      </c>
      <c r="M212" s="127" t="e">
        <f>"（"&amp;MID(#REF!,2,2)&amp;")"</f>
        <v>#REF!</v>
      </c>
      <c r="N212" s="127" t="e">
        <f>"（"&amp;MID(#REF!,2,2)&amp;")"</f>
        <v>#REF!</v>
      </c>
      <c r="O212" s="127" t="e">
        <f>"（"&amp;MID(#REF!,2,2)&amp;")"</f>
        <v>#REF!</v>
      </c>
      <c r="P212" s="127" t="e">
        <f>"（"&amp;MID(#REF!,2,2)&amp;")"</f>
        <v>#REF!</v>
      </c>
      <c r="Q212" s="127" t="e">
        <f>"（"&amp;MID(#REF!,2,2)&amp;")"</f>
        <v>#REF!</v>
      </c>
      <c r="R212" s="127" t="e">
        <f>"（"&amp;MID(#REF!,2,2)&amp;")"</f>
        <v>#REF!</v>
      </c>
      <c r="S212" s="127" t="e">
        <f>"（"&amp;MID(#REF!,2,2)&amp;")"</f>
        <v>#REF!</v>
      </c>
      <c r="T212" s="766"/>
      <c r="U212" s="766"/>
      <c r="V212" s="108"/>
      <c r="W212" s="88"/>
    </row>
    <row r="213" spans="1:33" s="163" customFormat="1" ht="13.5" customHeight="1">
      <c r="A213" s="148"/>
      <c r="B213" s="145"/>
      <c r="C213" s="714"/>
      <c r="D213" s="715"/>
      <c r="E213" s="716"/>
      <c r="F213" s="729"/>
      <c r="G213" s="730"/>
      <c r="H213" s="146"/>
      <c r="I213" s="146"/>
      <c r="J213" s="147"/>
      <c r="K213" s="147"/>
      <c r="L213" s="147"/>
      <c r="M213" s="147"/>
      <c r="N213" s="147"/>
      <c r="O213" s="147"/>
      <c r="P213" s="147"/>
      <c r="Q213" s="147"/>
      <c r="R213" s="147"/>
      <c r="S213" s="147"/>
      <c r="T213" s="763"/>
      <c r="U213" s="737"/>
      <c r="V213" s="145"/>
      <c r="W213" s="148"/>
    </row>
    <row r="214" spans="1:33" s="163" customFormat="1" ht="13.5" customHeight="1">
      <c r="A214" s="148"/>
      <c r="B214" s="145"/>
      <c r="C214" s="717"/>
      <c r="D214" s="718"/>
      <c r="E214" s="719"/>
      <c r="F214" s="724"/>
      <c r="G214" s="726"/>
      <c r="H214" s="149"/>
      <c r="I214" s="149"/>
      <c r="J214" s="149"/>
      <c r="K214" s="149"/>
      <c r="L214" s="149"/>
      <c r="M214" s="149"/>
      <c r="N214" s="149"/>
      <c r="O214" s="149"/>
      <c r="P214" s="149"/>
      <c r="Q214" s="149"/>
      <c r="R214" s="149"/>
      <c r="S214" s="149"/>
      <c r="T214" s="763"/>
      <c r="U214" s="738"/>
      <c r="V214" s="145"/>
      <c r="W214" s="148"/>
    </row>
    <row r="215" spans="1:33" s="163" customFormat="1" ht="13.5" customHeight="1">
      <c r="A215" s="148"/>
      <c r="B215" s="145"/>
      <c r="C215" s="717"/>
      <c r="D215" s="718"/>
      <c r="E215" s="719"/>
      <c r="F215" s="723"/>
      <c r="G215" s="725"/>
      <c r="H215" s="150"/>
      <c r="I215" s="150"/>
      <c r="J215" s="151"/>
      <c r="K215" s="151"/>
      <c r="L215" s="151"/>
      <c r="M215" s="151"/>
      <c r="N215" s="151"/>
      <c r="O215" s="151"/>
      <c r="P215" s="151"/>
      <c r="Q215" s="151"/>
      <c r="R215" s="151"/>
      <c r="S215" s="151"/>
      <c r="T215" s="763"/>
      <c r="U215" s="739"/>
      <c r="V215" s="145"/>
      <c r="W215" s="148"/>
      <c r="AD215" s="111"/>
      <c r="AE215" s="111"/>
    </row>
    <row r="216" spans="1:33" s="163" customFormat="1" ht="13.5" customHeight="1">
      <c r="A216" s="148"/>
      <c r="B216" s="145"/>
      <c r="C216" s="717"/>
      <c r="D216" s="718"/>
      <c r="E216" s="719"/>
      <c r="F216" s="724"/>
      <c r="G216" s="726"/>
      <c r="H216" s="149"/>
      <c r="I216" s="149"/>
      <c r="J216" s="149"/>
      <c r="K216" s="149"/>
      <c r="L216" s="149"/>
      <c r="M216" s="149"/>
      <c r="N216" s="149"/>
      <c r="O216" s="149"/>
      <c r="P216" s="149"/>
      <c r="Q216" s="149"/>
      <c r="R216" s="149"/>
      <c r="S216" s="149"/>
      <c r="T216" s="763"/>
      <c r="U216" s="738"/>
      <c r="V216" s="145"/>
      <c r="W216" s="148"/>
      <c r="AD216" s="111"/>
      <c r="AE216" s="111"/>
    </row>
    <row r="217" spans="1:33" s="163" customFormat="1" ht="13.5" customHeight="1">
      <c r="A217" s="148"/>
      <c r="B217" s="145"/>
      <c r="C217" s="717"/>
      <c r="D217" s="718"/>
      <c r="E217" s="719"/>
      <c r="F217" s="723"/>
      <c r="G217" s="725"/>
      <c r="H217" s="150"/>
      <c r="I217" s="150"/>
      <c r="J217" s="151"/>
      <c r="K217" s="151"/>
      <c r="L217" s="151"/>
      <c r="M217" s="151"/>
      <c r="N217" s="151"/>
      <c r="O217" s="151"/>
      <c r="P217" s="151"/>
      <c r="Q217" s="151"/>
      <c r="R217" s="151"/>
      <c r="S217" s="151"/>
      <c r="T217" s="763"/>
      <c r="U217" s="739"/>
      <c r="V217" s="145"/>
      <c r="W217" s="148"/>
      <c r="AD217" s="111"/>
      <c r="AE217" s="111"/>
    </row>
    <row r="218" spans="1:33" s="111" customFormat="1" ht="13.5" customHeight="1">
      <c r="A218" s="148"/>
      <c r="B218" s="145"/>
      <c r="C218" s="720"/>
      <c r="D218" s="721"/>
      <c r="E218" s="722"/>
      <c r="F218" s="727"/>
      <c r="G218" s="728"/>
      <c r="H218" s="149"/>
      <c r="I218" s="149"/>
      <c r="J218" s="149"/>
      <c r="K218" s="149"/>
      <c r="L218" s="149"/>
      <c r="M218" s="149"/>
      <c r="N218" s="149"/>
      <c r="O218" s="149"/>
      <c r="P218" s="149"/>
      <c r="Q218" s="149"/>
      <c r="R218" s="149"/>
      <c r="S218" s="149"/>
      <c r="T218" s="763"/>
      <c r="U218" s="740"/>
      <c r="V218" s="145"/>
      <c r="W218" s="148"/>
    </row>
    <row r="219" spans="1:33" s="111" customFormat="1" ht="13.5" customHeight="1">
      <c r="A219" s="148"/>
      <c r="B219" s="145"/>
      <c r="C219" s="714"/>
      <c r="D219" s="715"/>
      <c r="E219" s="716"/>
      <c r="F219" s="729"/>
      <c r="G219" s="730"/>
      <c r="H219" s="146"/>
      <c r="I219" s="146"/>
      <c r="J219" s="147"/>
      <c r="K219" s="147"/>
      <c r="L219" s="147"/>
      <c r="M219" s="147"/>
      <c r="N219" s="147"/>
      <c r="O219" s="147"/>
      <c r="P219" s="147"/>
      <c r="Q219" s="147"/>
      <c r="R219" s="147"/>
      <c r="S219" s="147"/>
      <c r="T219" s="763"/>
      <c r="U219" s="737"/>
      <c r="V219" s="145"/>
      <c r="W219" s="148"/>
      <c r="AD219" s="124"/>
      <c r="AE219" s="124"/>
    </row>
    <row r="220" spans="1:33" s="111" customFormat="1" ht="13.5" customHeight="1">
      <c r="A220" s="148"/>
      <c r="B220" s="145"/>
      <c r="C220" s="717"/>
      <c r="D220" s="718"/>
      <c r="E220" s="719"/>
      <c r="F220" s="724"/>
      <c r="G220" s="726"/>
      <c r="H220" s="149"/>
      <c r="I220" s="149"/>
      <c r="J220" s="149"/>
      <c r="K220" s="149"/>
      <c r="L220" s="149"/>
      <c r="M220" s="149"/>
      <c r="N220" s="149"/>
      <c r="O220" s="149"/>
      <c r="P220" s="149"/>
      <c r="Q220" s="149"/>
      <c r="R220" s="149"/>
      <c r="S220" s="149"/>
      <c r="T220" s="763"/>
      <c r="U220" s="738"/>
      <c r="V220" s="145"/>
      <c r="W220" s="148"/>
      <c r="AD220" s="124"/>
      <c r="AE220" s="124"/>
    </row>
    <row r="221" spans="1:33" s="111" customFormat="1" ht="13.5" customHeight="1">
      <c r="A221" s="148"/>
      <c r="B221" s="145"/>
      <c r="C221" s="717"/>
      <c r="D221" s="718"/>
      <c r="E221" s="719"/>
      <c r="F221" s="723"/>
      <c r="G221" s="725"/>
      <c r="H221" s="150"/>
      <c r="I221" s="150"/>
      <c r="J221" s="151"/>
      <c r="K221" s="151"/>
      <c r="L221" s="151"/>
      <c r="M221" s="151"/>
      <c r="N221" s="151"/>
      <c r="O221" s="151"/>
      <c r="P221" s="151"/>
      <c r="Q221" s="151"/>
      <c r="R221" s="151"/>
      <c r="S221" s="151"/>
      <c r="T221" s="763"/>
      <c r="U221" s="739"/>
      <c r="V221" s="145"/>
      <c r="W221" s="148"/>
      <c r="AD221" s="124"/>
      <c r="AE221" s="124"/>
    </row>
    <row r="222" spans="1:33" s="111" customFormat="1" ht="13.5" customHeight="1">
      <c r="A222" s="148"/>
      <c r="B222" s="145"/>
      <c r="C222" s="717"/>
      <c r="D222" s="718"/>
      <c r="E222" s="719"/>
      <c r="F222" s="724"/>
      <c r="G222" s="726"/>
      <c r="H222" s="149"/>
      <c r="I222" s="149"/>
      <c r="J222" s="149"/>
      <c r="K222" s="149"/>
      <c r="L222" s="149"/>
      <c r="M222" s="149"/>
      <c r="N222" s="149"/>
      <c r="O222" s="149"/>
      <c r="P222" s="149"/>
      <c r="Q222" s="149"/>
      <c r="R222" s="149"/>
      <c r="S222" s="149"/>
      <c r="T222" s="763"/>
      <c r="U222" s="738"/>
      <c r="V222" s="145"/>
      <c r="W222" s="148"/>
      <c r="AA222" s="124"/>
      <c r="AB222" s="124"/>
      <c r="AC222" s="124"/>
      <c r="AD222" s="130"/>
      <c r="AE222" s="130"/>
      <c r="AF222" s="124"/>
      <c r="AG222" s="124"/>
    </row>
    <row r="223" spans="1:33" s="111" customFormat="1" ht="13.5" customHeight="1">
      <c r="A223" s="148"/>
      <c r="B223" s="145"/>
      <c r="C223" s="717"/>
      <c r="D223" s="718"/>
      <c r="E223" s="719"/>
      <c r="F223" s="723"/>
      <c r="G223" s="725"/>
      <c r="H223" s="150"/>
      <c r="I223" s="150"/>
      <c r="J223" s="151"/>
      <c r="K223" s="151"/>
      <c r="L223" s="151"/>
      <c r="M223" s="151"/>
      <c r="N223" s="151"/>
      <c r="O223" s="151"/>
      <c r="P223" s="151"/>
      <c r="Q223" s="151"/>
      <c r="R223" s="151"/>
      <c r="S223" s="151"/>
      <c r="T223" s="763"/>
      <c r="U223" s="739"/>
      <c r="V223" s="145"/>
      <c r="W223" s="148"/>
      <c r="AA223" s="124"/>
      <c r="AB223" s="124"/>
      <c r="AC223" s="124"/>
      <c r="AD223" s="130"/>
      <c r="AE223" s="130"/>
      <c r="AF223" s="124"/>
      <c r="AG223" s="124"/>
    </row>
    <row r="224" spans="1:33" s="111" customFormat="1" ht="13.5" customHeight="1">
      <c r="A224" s="148"/>
      <c r="B224" s="145"/>
      <c r="C224" s="720"/>
      <c r="D224" s="721"/>
      <c r="E224" s="722"/>
      <c r="F224" s="727"/>
      <c r="G224" s="728"/>
      <c r="H224" s="149"/>
      <c r="I224" s="149"/>
      <c r="J224" s="149"/>
      <c r="K224" s="149"/>
      <c r="L224" s="149"/>
      <c r="M224" s="149"/>
      <c r="N224" s="149"/>
      <c r="O224" s="149"/>
      <c r="P224" s="149"/>
      <c r="Q224" s="149"/>
      <c r="R224" s="149"/>
      <c r="S224" s="149"/>
      <c r="T224" s="763"/>
      <c r="U224" s="740"/>
      <c r="V224" s="145"/>
      <c r="W224" s="148"/>
      <c r="AC224" s="124"/>
      <c r="AD224" s="130"/>
      <c r="AE224" s="130"/>
      <c r="AF224" s="124"/>
      <c r="AG224" s="124"/>
    </row>
    <row r="225" spans="2:33" s="148" customFormat="1" ht="13.5" customHeight="1">
      <c r="B225" s="145"/>
      <c r="C225" s="714"/>
      <c r="D225" s="715"/>
      <c r="E225" s="716"/>
      <c r="F225" s="729"/>
      <c r="G225" s="730"/>
      <c r="H225" s="146"/>
      <c r="I225" s="146"/>
      <c r="J225" s="147"/>
      <c r="K225" s="147"/>
      <c r="L225" s="147"/>
      <c r="M225" s="147"/>
      <c r="N225" s="147"/>
      <c r="O225" s="147"/>
      <c r="P225" s="147"/>
      <c r="Q225" s="147"/>
      <c r="R225" s="147"/>
      <c r="S225" s="147"/>
      <c r="T225" s="763"/>
      <c r="U225" s="737"/>
      <c r="V225" s="145"/>
      <c r="AA225" s="130"/>
      <c r="AB225" s="130"/>
      <c r="AC225" s="130"/>
      <c r="AD225" s="130"/>
      <c r="AE225" s="130"/>
      <c r="AF225" s="130"/>
      <c r="AG225" s="130"/>
    </row>
    <row r="226" spans="2:33" s="148" customFormat="1" ht="13.5" customHeight="1">
      <c r="B226" s="145"/>
      <c r="C226" s="717"/>
      <c r="D226" s="718"/>
      <c r="E226" s="719"/>
      <c r="F226" s="724"/>
      <c r="G226" s="726"/>
      <c r="H226" s="149"/>
      <c r="I226" s="149"/>
      <c r="J226" s="149"/>
      <c r="K226" s="149"/>
      <c r="L226" s="149"/>
      <c r="M226" s="149"/>
      <c r="N226" s="149"/>
      <c r="O226" s="149"/>
      <c r="P226" s="149"/>
      <c r="Q226" s="149"/>
      <c r="R226" s="149"/>
      <c r="S226" s="149"/>
      <c r="T226" s="763"/>
      <c r="U226" s="738"/>
      <c r="V226" s="145"/>
      <c r="AA226" s="130"/>
      <c r="AB226" s="130"/>
      <c r="AC226" s="130"/>
      <c r="AD226" s="130"/>
      <c r="AE226" s="130"/>
      <c r="AF226" s="130"/>
      <c r="AG226" s="130"/>
    </row>
    <row r="227" spans="2:33" s="148" customFormat="1" ht="13.5" customHeight="1">
      <c r="B227" s="145"/>
      <c r="C227" s="717"/>
      <c r="D227" s="718"/>
      <c r="E227" s="719"/>
      <c r="F227" s="723"/>
      <c r="G227" s="725"/>
      <c r="H227" s="150"/>
      <c r="I227" s="150"/>
      <c r="J227" s="151"/>
      <c r="K227" s="151"/>
      <c r="L227" s="151"/>
      <c r="M227" s="151"/>
      <c r="N227" s="151"/>
      <c r="O227" s="151"/>
      <c r="P227" s="151"/>
      <c r="Q227" s="151"/>
      <c r="R227" s="151"/>
      <c r="S227" s="151"/>
      <c r="T227" s="763"/>
      <c r="U227" s="739"/>
      <c r="V227" s="145"/>
      <c r="AA227" s="130"/>
      <c r="AB227" s="130"/>
      <c r="AC227" s="130"/>
      <c r="AD227" s="130"/>
      <c r="AE227" s="130"/>
      <c r="AF227" s="130"/>
      <c r="AG227" s="130"/>
    </row>
    <row r="228" spans="2:33" s="148" customFormat="1" ht="13.5" customHeight="1">
      <c r="B228" s="145"/>
      <c r="C228" s="717"/>
      <c r="D228" s="718"/>
      <c r="E228" s="719"/>
      <c r="F228" s="724"/>
      <c r="G228" s="726"/>
      <c r="H228" s="149"/>
      <c r="I228" s="149"/>
      <c r="J228" s="149"/>
      <c r="K228" s="149"/>
      <c r="L228" s="149"/>
      <c r="M228" s="149"/>
      <c r="N228" s="149"/>
      <c r="O228" s="149"/>
      <c r="P228" s="149"/>
      <c r="Q228" s="149"/>
      <c r="R228" s="149"/>
      <c r="S228" s="149"/>
      <c r="T228" s="763"/>
      <c r="U228" s="738"/>
      <c r="V228" s="145"/>
      <c r="AA228" s="130"/>
      <c r="AB228" s="130"/>
      <c r="AC228" s="130"/>
      <c r="AD228" s="130"/>
      <c r="AE228" s="130"/>
      <c r="AF228" s="130"/>
      <c r="AG228" s="130"/>
    </row>
    <row r="229" spans="2:33" s="148" customFormat="1" ht="13.5" customHeight="1">
      <c r="B229" s="145"/>
      <c r="C229" s="717"/>
      <c r="D229" s="718"/>
      <c r="E229" s="719"/>
      <c r="F229" s="723"/>
      <c r="G229" s="725"/>
      <c r="H229" s="150"/>
      <c r="I229" s="150"/>
      <c r="J229" s="151"/>
      <c r="K229" s="151"/>
      <c r="L229" s="151"/>
      <c r="M229" s="151"/>
      <c r="N229" s="151"/>
      <c r="O229" s="151"/>
      <c r="P229" s="151"/>
      <c r="Q229" s="151"/>
      <c r="R229" s="151"/>
      <c r="S229" s="151"/>
      <c r="T229" s="763"/>
      <c r="U229" s="739"/>
      <c r="V229" s="145"/>
      <c r="AA229" s="130"/>
      <c r="AB229" s="130"/>
      <c r="AC229" s="130"/>
      <c r="AD229" s="130"/>
      <c r="AE229" s="130"/>
      <c r="AF229" s="130"/>
      <c r="AG229" s="130"/>
    </row>
    <row r="230" spans="2:33" s="148" customFormat="1" ht="13.5" customHeight="1">
      <c r="B230" s="145"/>
      <c r="C230" s="720"/>
      <c r="D230" s="721"/>
      <c r="E230" s="722"/>
      <c r="F230" s="727"/>
      <c r="G230" s="728"/>
      <c r="H230" s="149"/>
      <c r="I230" s="149"/>
      <c r="J230" s="149"/>
      <c r="K230" s="149"/>
      <c r="L230" s="149"/>
      <c r="M230" s="149"/>
      <c r="N230" s="149"/>
      <c r="O230" s="149"/>
      <c r="P230" s="149"/>
      <c r="Q230" s="149"/>
      <c r="R230" s="149"/>
      <c r="S230" s="149"/>
      <c r="T230" s="763"/>
      <c r="U230" s="740"/>
      <c r="V230" s="145"/>
      <c r="AA230" s="130"/>
      <c r="AB230" s="130"/>
      <c r="AC230" s="130"/>
      <c r="AD230" s="130"/>
      <c r="AE230" s="130"/>
      <c r="AF230" s="130"/>
      <c r="AG230" s="130"/>
    </row>
    <row r="231" spans="2:33" s="148" customFormat="1" ht="13.5" customHeight="1">
      <c r="B231" s="145"/>
      <c r="C231" s="714"/>
      <c r="D231" s="715"/>
      <c r="E231" s="716"/>
      <c r="F231" s="729"/>
      <c r="G231" s="730"/>
      <c r="H231" s="146"/>
      <c r="I231" s="146"/>
      <c r="J231" s="147"/>
      <c r="K231" s="147"/>
      <c r="L231" s="147"/>
      <c r="M231" s="147"/>
      <c r="N231" s="147"/>
      <c r="O231" s="147"/>
      <c r="P231" s="147"/>
      <c r="Q231" s="147"/>
      <c r="R231" s="147"/>
      <c r="S231" s="147"/>
      <c r="T231" s="763"/>
      <c r="U231" s="737"/>
      <c r="V231" s="145"/>
      <c r="AA231" s="130"/>
      <c r="AB231" s="130"/>
      <c r="AC231" s="130"/>
      <c r="AF231" s="130"/>
      <c r="AG231" s="130"/>
    </row>
    <row r="232" spans="2:33" s="148" customFormat="1" ht="13.5" customHeight="1">
      <c r="B232" s="145"/>
      <c r="C232" s="717"/>
      <c r="D232" s="718"/>
      <c r="E232" s="719"/>
      <c r="F232" s="724"/>
      <c r="G232" s="726"/>
      <c r="H232" s="149"/>
      <c r="I232" s="149"/>
      <c r="J232" s="149"/>
      <c r="K232" s="149"/>
      <c r="L232" s="149"/>
      <c r="M232" s="149"/>
      <c r="N232" s="149"/>
      <c r="O232" s="149"/>
      <c r="P232" s="149"/>
      <c r="Q232" s="149"/>
      <c r="R232" s="149"/>
      <c r="S232" s="149"/>
      <c r="T232" s="763"/>
      <c r="U232" s="738"/>
      <c r="V232" s="145"/>
      <c r="AA232" s="130"/>
      <c r="AB232" s="130"/>
      <c r="AC232" s="130"/>
      <c r="AF232" s="130"/>
      <c r="AG232" s="130"/>
    </row>
    <row r="233" spans="2:33" s="148" customFormat="1" ht="13.5" customHeight="1">
      <c r="B233" s="145"/>
      <c r="C233" s="717"/>
      <c r="D233" s="718"/>
      <c r="E233" s="719"/>
      <c r="F233" s="723"/>
      <c r="G233" s="725"/>
      <c r="H233" s="150"/>
      <c r="I233" s="150"/>
      <c r="J233" s="151"/>
      <c r="K233" s="151"/>
      <c r="L233" s="151"/>
      <c r="M233" s="151"/>
      <c r="N233" s="151"/>
      <c r="O233" s="151"/>
      <c r="P233" s="151"/>
      <c r="Q233" s="151"/>
      <c r="R233" s="151"/>
      <c r="S233" s="151"/>
      <c r="T233" s="763"/>
      <c r="U233" s="739"/>
      <c r="V233" s="145"/>
      <c r="AA233" s="130"/>
      <c r="AB233" s="130"/>
      <c r="AC233" s="130"/>
      <c r="AF233" s="130"/>
      <c r="AG233" s="130"/>
    </row>
    <row r="234" spans="2:33" s="148" customFormat="1" ht="13.5" customHeight="1">
      <c r="B234" s="145"/>
      <c r="C234" s="717"/>
      <c r="D234" s="718"/>
      <c r="E234" s="719"/>
      <c r="F234" s="724"/>
      <c r="G234" s="726"/>
      <c r="H234" s="149"/>
      <c r="I234" s="149"/>
      <c r="J234" s="149"/>
      <c r="K234" s="149"/>
      <c r="L234" s="149"/>
      <c r="M234" s="149"/>
      <c r="N234" s="149"/>
      <c r="O234" s="149"/>
      <c r="P234" s="149"/>
      <c r="Q234" s="149"/>
      <c r="R234" s="149"/>
      <c r="S234" s="149"/>
      <c r="T234" s="763"/>
      <c r="U234" s="738"/>
      <c r="V234" s="145"/>
    </row>
    <row r="235" spans="2:33" s="148" customFormat="1" ht="13.5" customHeight="1">
      <c r="B235" s="145"/>
      <c r="C235" s="717"/>
      <c r="D235" s="718"/>
      <c r="E235" s="719"/>
      <c r="F235" s="723"/>
      <c r="G235" s="725"/>
      <c r="H235" s="150"/>
      <c r="I235" s="150"/>
      <c r="J235" s="151"/>
      <c r="K235" s="151"/>
      <c r="L235" s="151"/>
      <c r="M235" s="151"/>
      <c r="N235" s="151"/>
      <c r="O235" s="151"/>
      <c r="P235" s="151"/>
      <c r="Q235" s="151"/>
      <c r="R235" s="151"/>
      <c r="S235" s="151"/>
      <c r="T235" s="763"/>
      <c r="U235" s="739"/>
      <c r="V235" s="145"/>
    </row>
    <row r="236" spans="2:33" s="148" customFormat="1" ht="13.5" customHeight="1">
      <c r="B236" s="145"/>
      <c r="C236" s="720"/>
      <c r="D236" s="721"/>
      <c r="E236" s="722"/>
      <c r="F236" s="727"/>
      <c r="G236" s="728"/>
      <c r="H236" s="149"/>
      <c r="I236" s="149"/>
      <c r="J236" s="149"/>
      <c r="K236" s="149"/>
      <c r="L236" s="149"/>
      <c r="M236" s="149"/>
      <c r="N236" s="149"/>
      <c r="O236" s="149"/>
      <c r="P236" s="149"/>
      <c r="Q236" s="149"/>
      <c r="R236" s="149"/>
      <c r="S236" s="149"/>
      <c r="T236" s="763"/>
      <c r="U236" s="740"/>
      <c r="V236" s="145"/>
    </row>
    <row r="237" spans="2:33" s="148" customFormat="1" ht="13.5" customHeight="1">
      <c r="B237" s="145"/>
      <c r="C237" s="714"/>
      <c r="D237" s="715"/>
      <c r="E237" s="716"/>
      <c r="F237" s="729"/>
      <c r="G237" s="730"/>
      <c r="H237" s="146"/>
      <c r="I237" s="146"/>
      <c r="J237" s="147"/>
      <c r="K237" s="147"/>
      <c r="L237" s="147"/>
      <c r="M237" s="147"/>
      <c r="N237" s="147"/>
      <c r="O237" s="147"/>
      <c r="P237" s="147"/>
      <c r="Q237" s="147"/>
      <c r="R237" s="147"/>
      <c r="S237" s="147"/>
      <c r="T237" s="763"/>
      <c r="U237" s="737"/>
      <c r="V237" s="145"/>
    </row>
    <row r="238" spans="2:33" s="148" customFormat="1" ht="13.5" customHeight="1">
      <c r="B238" s="145"/>
      <c r="C238" s="717"/>
      <c r="D238" s="718"/>
      <c r="E238" s="719"/>
      <c r="F238" s="724"/>
      <c r="G238" s="726"/>
      <c r="H238" s="149"/>
      <c r="I238" s="149"/>
      <c r="J238" s="149"/>
      <c r="K238" s="149"/>
      <c r="L238" s="149"/>
      <c r="M238" s="149"/>
      <c r="N238" s="149"/>
      <c r="O238" s="149"/>
      <c r="P238" s="149"/>
      <c r="Q238" s="149"/>
      <c r="R238" s="149"/>
      <c r="S238" s="149"/>
      <c r="T238" s="763"/>
      <c r="U238" s="738"/>
      <c r="V238" s="145"/>
    </row>
    <row r="239" spans="2:33" s="148" customFormat="1" ht="13.5" customHeight="1">
      <c r="B239" s="145"/>
      <c r="C239" s="717"/>
      <c r="D239" s="718"/>
      <c r="E239" s="719"/>
      <c r="F239" s="723"/>
      <c r="G239" s="725"/>
      <c r="H239" s="150"/>
      <c r="I239" s="150"/>
      <c r="J239" s="151"/>
      <c r="K239" s="151"/>
      <c r="L239" s="151"/>
      <c r="M239" s="151"/>
      <c r="N239" s="151"/>
      <c r="O239" s="151"/>
      <c r="P239" s="151"/>
      <c r="Q239" s="151"/>
      <c r="R239" s="151"/>
      <c r="S239" s="151"/>
      <c r="T239" s="763"/>
      <c r="U239" s="739"/>
      <c r="V239" s="145"/>
    </row>
    <row r="240" spans="2:33" s="148" customFormat="1" ht="13.5" customHeight="1">
      <c r="B240" s="145"/>
      <c r="C240" s="717"/>
      <c r="D240" s="718"/>
      <c r="E240" s="719"/>
      <c r="F240" s="724"/>
      <c r="G240" s="726"/>
      <c r="H240" s="149"/>
      <c r="I240" s="149"/>
      <c r="J240" s="149"/>
      <c r="K240" s="149"/>
      <c r="L240" s="149"/>
      <c r="M240" s="149"/>
      <c r="N240" s="149"/>
      <c r="O240" s="149"/>
      <c r="P240" s="149"/>
      <c r="Q240" s="149"/>
      <c r="R240" s="149"/>
      <c r="S240" s="149"/>
      <c r="T240" s="763"/>
      <c r="U240" s="738"/>
      <c r="V240" s="145"/>
    </row>
    <row r="241" spans="1:31" s="148" customFormat="1" ht="13.5" customHeight="1">
      <c r="B241" s="145"/>
      <c r="C241" s="717"/>
      <c r="D241" s="718"/>
      <c r="E241" s="719"/>
      <c r="F241" s="723"/>
      <c r="G241" s="725"/>
      <c r="H241" s="150"/>
      <c r="I241" s="150"/>
      <c r="J241" s="151"/>
      <c r="K241" s="151"/>
      <c r="L241" s="151"/>
      <c r="M241" s="151"/>
      <c r="N241" s="151"/>
      <c r="O241" s="151"/>
      <c r="P241" s="151"/>
      <c r="Q241" s="151"/>
      <c r="R241" s="151"/>
      <c r="S241" s="151"/>
      <c r="T241" s="763"/>
      <c r="U241" s="739"/>
      <c r="V241" s="145"/>
    </row>
    <row r="242" spans="1:31" s="148" customFormat="1" ht="13.5" customHeight="1">
      <c r="B242" s="145"/>
      <c r="C242" s="720"/>
      <c r="D242" s="721"/>
      <c r="E242" s="722"/>
      <c r="F242" s="727"/>
      <c r="G242" s="728"/>
      <c r="H242" s="152"/>
      <c r="I242" s="152"/>
      <c r="J242" s="152"/>
      <c r="K242" s="152"/>
      <c r="L242" s="152"/>
      <c r="M242" s="152"/>
      <c r="N242" s="152"/>
      <c r="O242" s="152"/>
      <c r="P242" s="152"/>
      <c r="Q242" s="152"/>
      <c r="R242" s="152"/>
      <c r="S242" s="152"/>
      <c r="T242" s="763"/>
      <c r="U242" s="740"/>
      <c r="V242" s="145"/>
    </row>
    <row r="243" spans="1:31" s="148" customFormat="1" ht="13.5" customHeight="1">
      <c r="A243" s="111"/>
      <c r="B243" s="108"/>
      <c r="C243" s="743" t="s">
        <v>86</v>
      </c>
      <c r="D243" s="746" t="s">
        <v>220</v>
      </c>
      <c r="E243" s="747"/>
      <c r="F243" s="747"/>
      <c r="G243" s="748"/>
      <c r="H243" s="153"/>
      <c r="I243" s="153"/>
      <c r="J243" s="153"/>
      <c r="K243" s="153"/>
      <c r="L243" s="153"/>
      <c r="M243" s="153"/>
      <c r="N243" s="153"/>
      <c r="O243" s="153"/>
      <c r="P243" s="153"/>
      <c r="Q243" s="153"/>
      <c r="R243" s="153"/>
      <c r="S243" s="153"/>
      <c r="T243" s="749"/>
      <c r="U243" s="749"/>
      <c r="V243" s="108"/>
      <c r="W243" s="111"/>
    </row>
    <row r="244" spans="1:31" s="148" customFormat="1" ht="13.5" customHeight="1">
      <c r="A244" s="111"/>
      <c r="B244" s="108"/>
      <c r="C244" s="744"/>
      <c r="D244" s="746" t="s">
        <v>221</v>
      </c>
      <c r="E244" s="747"/>
      <c r="F244" s="747"/>
      <c r="G244" s="748"/>
      <c r="H244" s="154"/>
      <c r="I244" s="154"/>
      <c r="J244" s="154"/>
      <c r="K244" s="154"/>
      <c r="L244" s="154"/>
      <c r="M244" s="154"/>
      <c r="N244" s="154"/>
      <c r="O244" s="154"/>
      <c r="P244" s="154"/>
      <c r="Q244" s="154"/>
      <c r="R244" s="154"/>
      <c r="S244" s="154"/>
      <c r="T244" s="750"/>
      <c r="U244" s="750"/>
      <c r="V244" s="108"/>
      <c r="W244" s="111"/>
    </row>
    <row r="245" spans="1:31" s="148" customFormat="1" ht="13.5" customHeight="1">
      <c r="A245" s="111"/>
      <c r="B245" s="108"/>
      <c r="C245" s="744"/>
      <c r="D245" s="746" t="s">
        <v>222</v>
      </c>
      <c r="E245" s="747"/>
      <c r="F245" s="748"/>
      <c r="G245" s="155" t="s">
        <v>79</v>
      </c>
      <c r="H245" s="156" t="str">
        <f>IF(COUNT(H243)=0,"",ROUND(SUM(H243:H244),#REF!))</f>
        <v/>
      </c>
      <c r="I245" s="156" t="str">
        <f>IF(COUNT(I243)=0,"",ROUND(SUM(I243:I244),#REF!))</f>
        <v/>
      </c>
      <c r="J245" s="156" t="str">
        <f>IF(COUNT(J243)=0,"",ROUND(SUM(J243:J244),#REF!))</f>
        <v/>
      </c>
      <c r="K245" s="156" t="str">
        <f>IF(COUNT(K243)=0,"",ROUND(SUM(K243:K244),#REF!))</f>
        <v/>
      </c>
      <c r="L245" s="156" t="str">
        <f>IF(COUNT(L243)=0,"",ROUND(SUM(L243:L244),#REF!))</f>
        <v/>
      </c>
      <c r="M245" s="156" t="str">
        <f>IF(COUNT(M243)=0,"",ROUND(SUM(M243:M244),#REF!))</f>
        <v/>
      </c>
      <c r="N245" s="156" t="str">
        <f>IF(COUNT(N243)=0,"",ROUND(SUM(N243:N244),#REF!))</f>
        <v/>
      </c>
      <c r="O245" s="156" t="str">
        <f>IF(COUNT(O243)=0,"",ROUND(SUM(O243:O244),#REF!))</f>
        <v/>
      </c>
      <c r="P245" s="156" t="str">
        <f>IF(COUNT(P243)=0,"",ROUND(SUM(P243:P244),#REF!))</f>
        <v/>
      </c>
      <c r="Q245" s="156" t="str">
        <f>IF(COUNT(Q243)=0,"",ROUND(SUM(Q243:Q244),#REF!))</f>
        <v/>
      </c>
      <c r="R245" s="156" t="str">
        <f>IF(COUNT(R243)=0,"",ROUND(SUM(R243:R244),#REF!))</f>
        <v/>
      </c>
      <c r="S245" s="156" t="str">
        <f>IF(COUNT(S243)=0,"",ROUND(SUM(S243:S244),#REF!))</f>
        <v/>
      </c>
      <c r="T245" s="751"/>
      <c r="U245" s="750"/>
      <c r="V245" s="108"/>
      <c r="W245" s="120"/>
    </row>
    <row r="246" spans="1:31" s="148" customFormat="1" ht="13.5" customHeight="1">
      <c r="A246" s="111"/>
      <c r="B246" s="108"/>
      <c r="C246" s="744"/>
      <c r="D246" s="755" t="s">
        <v>223</v>
      </c>
      <c r="E246" s="756"/>
      <c r="F246" s="757"/>
      <c r="G246" s="761" t="s">
        <v>79</v>
      </c>
      <c r="H246" s="157"/>
      <c r="I246" s="157"/>
      <c r="J246" s="157"/>
      <c r="K246" s="157"/>
      <c r="L246" s="157"/>
      <c r="M246" s="157"/>
      <c r="N246" s="157"/>
      <c r="O246" s="157"/>
      <c r="P246" s="157"/>
      <c r="Q246" s="157"/>
      <c r="R246" s="157"/>
      <c r="S246" s="157"/>
      <c r="T246" s="158" t="str">
        <f>IF(COUNT(H246:S246)=0,"",SUMPRODUCT(ROUND(H246:S246,#REF!)))</f>
        <v/>
      </c>
      <c r="U246" s="750"/>
      <c r="V246" s="108"/>
      <c r="W246" s="111"/>
    </row>
    <row r="247" spans="1:31" s="148" customFormat="1" ht="13.5" customHeight="1">
      <c r="A247" s="111"/>
      <c r="B247" s="108"/>
      <c r="C247" s="745"/>
      <c r="D247" s="758"/>
      <c r="E247" s="759"/>
      <c r="F247" s="760"/>
      <c r="G247" s="762"/>
      <c r="H247" s="159"/>
      <c r="I247" s="159"/>
      <c r="J247" s="159"/>
      <c r="K247" s="159"/>
      <c r="L247" s="159"/>
      <c r="M247" s="159"/>
      <c r="N247" s="159"/>
      <c r="O247" s="159"/>
      <c r="P247" s="159"/>
      <c r="Q247" s="159"/>
      <c r="R247" s="159"/>
      <c r="S247" s="159"/>
      <c r="T247" s="160" t="str">
        <f>IF(COUNT(H247:S247)=0,"",SUMPRODUCT(ROUND(H247:S247,#REF!)))</f>
        <v/>
      </c>
      <c r="U247" s="751"/>
      <c r="V247" s="108"/>
      <c r="W247" s="111"/>
    </row>
    <row r="248" spans="1:31" s="148" customFormat="1" ht="13.5" customHeight="1">
      <c r="A248" s="163"/>
      <c r="B248" s="161"/>
      <c r="C248" s="121" t="s">
        <v>70</v>
      </c>
      <c r="D248" s="162"/>
      <c r="E248" s="162"/>
      <c r="F248" s="162"/>
      <c r="G248" s="121"/>
      <c r="H248" s="121"/>
      <c r="I248" s="121"/>
      <c r="J248" s="121"/>
      <c r="K248" s="121"/>
      <c r="L248" s="121"/>
      <c r="M248" s="121"/>
      <c r="N248" s="121"/>
      <c r="O248" s="121"/>
      <c r="P248" s="121"/>
      <c r="Q248" s="121"/>
      <c r="R248" s="121"/>
      <c r="S248" s="121"/>
      <c r="T248" s="121"/>
      <c r="U248" s="121"/>
      <c r="V248" s="161"/>
      <c r="W248" s="163"/>
    </row>
    <row r="249" spans="1:31" s="148" customFormat="1" ht="13.5" customHeight="1">
      <c r="A249" s="163"/>
      <c r="B249" s="161"/>
      <c r="C249" s="122"/>
      <c r="D249" s="164"/>
      <c r="E249" s="164"/>
      <c r="F249" s="164"/>
      <c r="G249" s="122"/>
      <c r="H249" s="122"/>
      <c r="I249" s="122"/>
      <c r="J249" s="122"/>
      <c r="K249" s="122"/>
      <c r="L249" s="122"/>
      <c r="M249" s="122"/>
      <c r="N249" s="122"/>
      <c r="O249" s="122"/>
      <c r="P249" s="122"/>
      <c r="Q249" s="122"/>
      <c r="R249" s="122"/>
      <c r="S249" s="122"/>
      <c r="T249" s="122"/>
      <c r="U249" s="122"/>
      <c r="V249" s="161"/>
      <c r="W249" s="163"/>
    </row>
    <row r="250" spans="1:31" s="148" customFormat="1" ht="13.5" customHeight="1">
      <c r="A250" s="163"/>
      <c r="B250" s="161"/>
      <c r="C250" s="122"/>
      <c r="D250" s="164"/>
      <c r="E250" s="164"/>
      <c r="F250" s="164"/>
      <c r="G250" s="122"/>
      <c r="H250" s="122"/>
      <c r="I250" s="122"/>
      <c r="J250" s="122"/>
      <c r="K250" s="122"/>
      <c r="L250" s="122"/>
      <c r="M250" s="122"/>
      <c r="N250" s="122"/>
      <c r="O250" s="122"/>
      <c r="P250" s="122"/>
      <c r="Q250" s="122"/>
      <c r="R250" s="122"/>
      <c r="S250" s="122"/>
      <c r="T250" s="122"/>
      <c r="U250" s="122"/>
      <c r="V250" s="161"/>
      <c r="W250" s="163"/>
    </row>
    <row r="251" spans="1:31" s="148" customFormat="1" ht="13.5" customHeight="1">
      <c r="A251" s="163"/>
      <c r="B251" s="161"/>
      <c r="C251" s="122"/>
      <c r="D251" s="164"/>
      <c r="E251" s="164"/>
      <c r="F251" s="164"/>
      <c r="G251" s="122"/>
      <c r="H251" s="122"/>
      <c r="I251" s="122"/>
      <c r="J251" s="122"/>
      <c r="K251" s="122"/>
      <c r="L251" s="122"/>
      <c r="M251" s="122"/>
      <c r="N251" s="122"/>
      <c r="O251" s="122"/>
      <c r="P251" s="122"/>
      <c r="Q251" s="122"/>
      <c r="R251" s="122"/>
      <c r="S251" s="122"/>
      <c r="T251" s="122"/>
      <c r="U251" s="122"/>
      <c r="V251" s="161"/>
      <c r="W251" s="163"/>
    </row>
    <row r="252" spans="1:31" s="148" customFormat="1" ht="13.5" customHeight="1">
      <c r="A252" s="163"/>
      <c r="B252" s="161"/>
      <c r="C252" s="122"/>
      <c r="D252" s="164"/>
      <c r="E252" s="164"/>
      <c r="F252" s="164"/>
      <c r="G252" s="122"/>
      <c r="H252" s="122"/>
      <c r="I252" s="122"/>
      <c r="J252" s="122"/>
      <c r="K252" s="122"/>
      <c r="L252" s="122"/>
      <c r="M252" s="122"/>
      <c r="N252" s="122"/>
      <c r="O252" s="122"/>
      <c r="P252" s="122"/>
      <c r="Q252" s="122"/>
      <c r="R252" s="122"/>
      <c r="S252" s="122"/>
      <c r="T252" s="122"/>
      <c r="U252" s="122"/>
      <c r="V252" s="161"/>
      <c r="W252" s="163"/>
      <c r="AD252" s="111"/>
      <c r="AE252" s="111"/>
    </row>
    <row r="253" spans="1:31" s="148" customFormat="1" ht="13.5" customHeight="1">
      <c r="A253" s="163"/>
      <c r="B253" s="161"/>
      <c r="C253" s="122"/>
      <c r="D253" s="164"/>
      <c r="E253" s="164"/>
      <c r="F253" s="164"/>
      <c r="G253" s="122"/>
      <c r="H253" s="122"/>
      <c r="I253" s="122"/>
      <c r="J253" s="122"/>
      <c r="K253" s="122"/>
      <c r="L253" s="122"/>
      <c r="M253" s="122"/>
      <c r="N253" s="122"/>
      <c r="O253" s="122"/>
      <c r="P253" s="122"/>
      <c r="Q253" s="122"/>
      <c r="R253" s="122"/>
      <c r="S253" s="122"/>
      <c r="T253" s="122"/>
      <c r="U253" s="122"/>
      <c r="V253" s="161"/>
      <c r="W253" s="163"/>
      <c r="AD253" s="111"/>
      <c r="AE253" s="111"/>
    </row>
    <row r="254" spans="1:31" s="111" customFormat="1" ht="13.5" customHeight="1">
      <c r="A254" s="163"/>
      <c r="B254" s="161"/>
      <c r="C254" s="122"/>
      <c r="D254" s="164"/>
      <c r="E254" s="164"/>
      <c r="F254" s="164"/>
      <c r="G254" s="122"/>
      <c r="H254" s="122"/>
      <c r="I254" s="122"/>
      <c r="J254" s="122"/>
      <c r="K254" s="122"/>
      <c r="L254" s="122"/>
      <c r="M254" s="122"/>
      <c r="N254" s="122"/>
      <c r="O254" s="122"/>
      <c r="P254" s="122"/>
      <c r="Q254" s="122"/>
      <c r="R254" s="122"/>
      <c r="S254" s="122"/>
      <c r="T254" s="122"/>
      <c r="U254" s="122"/>
      <c r="V254" s="161"/>
      <c r="W254" s="163"/>
    </row>
    <row r="255" spans="1:31" s="111" customFormat="1" ht="13.5" customHeight="1">
      <c r="A255" s="163"/>
      <c r="B255" s="161"/>
      <c r="C255" s="122"/>
      <c r="D255" s="164"/>
      <c r="E255" s="164"/>
      <c r="F255" s="164"/>
      <c r="G255" s="122"/>
      <c r="H255" s="122"/>
      <c r="I255" s="122"/>
      <c r="J255" s="122"/>
      <c r="K255" s="122"/>
      <c r="L255" s="122"/>
      <c r="M255" s="122"/>
      <c r="N255" s="122"/>
      <c r="O255" s="122"/>
      <c r="P255" s="122"/>
      <c r="Q255" s="122"/>
      <c r="R255" s="122"/>
      <c r="S255" s="122"/>
      <c r="T255" s="122"/>
      <c r="U255" s="122"/>
      <c r="V255" s="161"/>
      <c r="W255" s="163"/>
    </row>
    <row r="256" spans="1:31" s="111" customFormat="1" ht="13.5" customHeight="1">
      <c r="A256" s="163"/>
      <c r="B256" s="161"/>
      <c r="C256" s="122"/>
      <c r="D256" s="164"/>
      <c r="E256" s="164"/>
      <c r="F256" s="164"/>
      <c r="G256" s="122"/>
      <c r="H256" s="122"/>
      <c r="I256" s="122"/>
      <c r="J256" s="122"/>
      <c r="K256" s="122"/>
      <c r="L256" s="122"/>
      <c r="M256" s="122"/>
      <c r="N256" s="122"/>
      <c r="O256" s="122"/>
      <c r="P256" s="122"/>
      <c r="Q256" s="122"/>
      <c r="R256" s="122"/>
      <c r="S256" s="122"/>
      <c r="T256" s="122"/>
      <c r="U256" s="122"/>
      <c r="V256" s="161"/>
      <c r="W256" s="163"/>
    </row>
    <row r="257" spans="1:31" s="111" customFormat="1" ht="13.5" customHeight="1">
      <c r="A257" s="161"/>
      <c r="B257" s="161"/>
      <c r="C257" s="341"/>
      <c r="D257" s="342"/>
      <c r="E257" s="342"/>
      <c r="F257" s="342"/>
      <c r="G257" s="341"/>
      <c r="H257" s="341"/>
      <c r="I257" s="341"/>
      <c r="J257" s="341"/>
      <c r="K257" s="341"/>
      <c r="L257" s="341"/>
      <c r="M257" s="341"/>
      <c r="N257" s="341"/>
      <c r="O257" s="341"/>
      <c r="P257" s="341"/>
      <c r="Q257" s="341"/>
      <c r="R257" s="341"/>
      <c r="S257" s="341"/>
      <c r="T257" s="341"/>
      <c r="U257" s="341"/>
      <c r="V257" s="161"/>
      <c r="W257" s="161"/>
    </row>
    <row r="258" spans="1:31" s="111" customFormat="1" ht="13.5" customHeight="1">
      <c r="B258" s="108"/>
      <c r="C258" s="109" t="s">
        <v>84</v>
      </c>
      <c r="D258" s="109"/>
      <c r="E258" s="109"/>
      <c r="F258" s="37"/>
      <c r="G258" s="109"/>
      <c r="H258" s="108"/>
      <c r="I258" s="108"/>
      <c r="J258" s="108"/>
      <c r="K258" s="108"/>
      <c r="L258" s="108"/>
      <c r="M258" s="108"/>
      <c r="N258" s="108"/>
      <c r="O258" s="108"/>
      <c r="P258" s="108"/>
      <c r="Q258" s="108"/>
      <c r="R258" s="108"/>
      <c r="S258" s="108"/>
      <c r="T258" s="108"/>
      <c r="U258" s="110"/>
      <c r="V258" s="108"/>
    </row>
    <row r="259" spans="1:31" s="111" customFormat="1" ht="13.5" customHeight="1">
      <c r="B259" s="108"/>
      <c r="C259" s="112" t="s">
        <v>3</v>
      </c>
      <c r="D259" s="112"/>
      <c r="E259" s="112"/>
      <c r="F259" s="114"/>
      <c r="G259" s="480" t="e">
        <f>G208</f>
        <v>#REF!</v>
      </c>
      <c r="H259" s="113"/>
      <c r="I259" s="108"/>
      <c r="J259" s="108"/>
      <c r="K259" s="108"/>
      <c r="L259" s="108"/>
      <c r="M259" s="108"/>
      <c r="N259" s="108"/>
      <c r="O259" s="108"/>
      <c r="P259" s="108"/>
      <c r="Q259" s="108"/>
      <c r="R259" s="108"/>
      <c r="S259" s="108"/>
      <c r="T259" s="108"/>
      <c r="U259" s="110"/>
      <c r="V259" s="108"/>
      <c r="AD259" s="163"/>
      <c r="AE259" s="163"/>
    </row>
    <row r="260" spans="1:31" s="111" customFormat="1" ht="13.5" customHeight="1">
      <c r="B260" s="108"/>
      <c r="C260" s="116" t="s">
        <v>8</v>
      </c>
      <c r="D260" s="116"/>
      <c r="E260" s="125" t="s">
        <v>127</v>
      </c>
      <c r="F260" s="112"/>
      <c r="G260" s="108"/>
      <c r="H260" s="108"/>
      <c r="I260" s="108"/>
      <c r="J260" s="108"/>
      <c r="K260" s="108"/>
      <c r="L260" s="108"/>
      <c r="M260" s="108"/>
      <c r="N260" s="108"/>
      <c r="O260" s="108"/>
      <c r="P260" s="108"/>
      <c r="Q260" s="108"/>
      <c r="R260" s="126"/>
      <c r="S260" s="108"/>
      <c r="T260" s="126"/>
      <c r="U260" s="110"/>
      <c r="V260" s="108"/>
      <c r="AD260" s="163"/>
      <c r="AE260" s="163"/>
    </row>
    <row r="261" spans="1:31" s="111" customFormat="1" ht="13.5" customHeight="1">
      <c r="B261" s="108"/>
      <c r="C261" s="705" t="s">
        <v>33</v>
      </c>
      <c r="D261" s="706"/>
      <c r="E261" s="707"/>
      <c r="F261" s="731" t="s">
        <v>85</v>
      </c>
      <c r="G261" s="731" t="s">
        <v>219</v>
      </c>
      <c r="H261" s="117" t="s">
        <v>34</v>
      </c>
      <c r="I261" s="118"/>
      <c r="J261" s="118"/>
      <c r="K261" s="118"/>
      <c r="L261" s="118"/>
      <c r="M261" s="119"/>
      <c r="N261" s="144" t="s">
        <v>35</v>
      </c>
      <c r="O261" s="118"/>
      <c r="P261" s="118"/>
      <c r="Q261" s="118"/>
      <c r="R261" s="118"/>
      <c r="S261" s="119"/>
      <c r="T261" s="764" t="s">
        <v>81</v>
      </c>
      <c r="U261" s="764" t="s">
        <v>82</v>
      </c>
      <c r="V261" s="108"/>
      <c r="W261" s="88" t="s">
        <v>25</v>
      </c>
      <c r="AA261" s="128" t="str">
        <f>IF(COUNT(H264:U298)&gt;0,"○","")</f>
        <v/>
      </c>
      <c r="AB261" s="120" t="s">
        <v>158</v>
      </c>
      <c r="AD261" s="163"/>
      <c r="AE261" s="163"/>
    </row>
    <row r="262" spans="1:31" s="163" customFormat="1" ht="13.5" customHeight="1">
      <c r="A262" s="111"/>
      <c r="B262" s="108"/>
      <c r="C262" s="708"/>
      <c r="D262" s="709"/>
      <c r="E262" s="710"/>
      <c r="F262" s="732"/>
      <c r="G262" s="732"/>
      <c r="H262" s="4" t="s">
        <v>13</v>
      </c>
      <c r="I262" s="4" t="s">
        <v>14</v>
      </c>
      <c r="J262" s="4" t="s">
        <v>15</v>
      </c>
      <c r="K262" s="4" t="s">
        <v>16</v>
      </c>
      <c r="L262" s="4" t="s">
        <v>17</v>
      </c>
      <c r="M262" s="4" t="s">
        <v>18</v>
      </c>
      <c r="N262" s="4" t="s">
        <v>19</v>
      </c>
      <c r="O262" s="4" t="s">
        <v>20</v>
      </c>
      <c r="P262" s="4" t="s">
        <v>21</v>
      </c>
      <c r="Q262" s="4" t="s">
        <v>22</v>
      </c>
      <c r="R262" s="4" t="s">
        <v>23</v>
      </c>
      <c r="S262" s="4" t="s">
        <v>24</v>
      </c>
      <c r="T262" s="765"/>
      <c r="U262" s="765"/>
      <c r="V262" s="108"/>
      <c r="W262" s="88" t="s">
        <v>94</v>
      </c>
    </row>
    <row r="263" spans="1:31" s="163" customFormat="1" ht="13.5" customHeight="1">
      <c r="A263" s="111"/>
      <c r="B263" s="108"/>
      <c r="C263" s="711"/>
      <c r="D263" s="712"/>
      <c r="E263" s="713"/>
      <c r="F263" s="733"/>
      <c r="G263" s="733"/>
      <c r="H263" s="127" t="e">
        <f>"（"&amp;MID(#REF!,2,2)&amp;")"</f>
        <v>#REF!</v>
      </c>
      <c r="I263" s="127" t="e">
        <f>"（"&amp;MID(#REF!,2,2)&amp;")"</f>
        <v>#REF!</v>
      </c>
      <c r="J263" s="127" t="e">
        <f>"（"&amp;MID(#REF!,2,2)&amp;")"</f>
        <v>#REF!</v>
      </c>
      <c r="K263" s="127" t="e">
        <f>"（"&amp;MID(#REF!,2,2)&amp;")"</f>
        <v>#REF!</v>
      </c>
      <c r="L263" s="127" t="e">
        <f>"（"&amp;MID(#REF!,2,2)&amp;")"</f>
        <v>#REF!</v>
      </c>
      <c r="M263" s="127" t="e">
        <f>"（"&amp;MID(#REF!,2,2)&amp;")"</f>
        <v>#REF!</v>
      </c>
      <c r="N263" s="127" t="e">
        <f>"（"&amp;MID(#REF!,2,2)&amp;")"</f>
        <v>#REF!</v>
      </c>
      <c r="O263" s="127" t="e">
        <f>"（"&amp;MID(#REF!,2,2)&amp;")"</f>
        <v>#REF!</v>
      </c>
      <c r="P263" s="127" t="e">
        <f>"（"&amp;MID(#REF!,2,2)&amp;")"</f>
        <v>#REF!</v>
      </c>
      <c r="Q263" s="127" t="e">
        <f>"（"&amp;MID(#REF!,2,2)&amp;")"</f>
        <v>#REF!</v>
      </c>
      <c r="R263" s="127" t="e">
        <f>"（"&amp;MID(#REF!,2,2)&amp;")"</f>
        <v>#REF!</v>
      </c>
      <c r="S263" s="127" t="e">
        <f>"（"&amp;MID(#REF!,2,2)&amp;")"</f>
        <v>#REF!</v>
      </c>
      <c r="T263" s="766"/>
      <c r="U263" s="766"/>
      <c r="V263" s="108"/>
      <c r="W263" s="88"/>
    </row>
    <row r="264" spans="1:31" s="163" customFormat="1" ht="13.5" customHeight="1">
      <c r="A264" s="148"/>
      <c r="B264" s="145"/>
      <c r="C264" s="714"/>
      <c r="D264" s="715"/>
      <c r="E264" s="716"/>
      <c r="F264" s="729"/>
      <c r="G264" s="730"/>
      <c r="H264" s="146"/>
      <c r="I264" s="146"/>
      <c r="J264" s="147"/>
      <c r="K264" s="147"/>
      <c r="L264" s="147"/>
      <c r="M264" s="147"/>
      <c r="N264" s="147"/>
      <c r="O264" s="147"/>
      <c r="P264" s="147"/>
      <c r="Q264" s="147"/>
      <c r="R264" s="147"/>
      <c r="S264" s="147"/>
      <c r="T264" s="763"/>
      <c r="U264" s="737"/>
      <c r="V264" s="145"/>
      <c r="W264" s="148"/>
    </row>
    <row r="265" spans="1:31" s="163" customFormat="1" ht="13.5" customHeight="1">
      <c r="A265" s="148"/>
      <c r="B265" s="145"/>
      <c r="C265" s="717"/>
      <c r="D265" s="718"/>
      <c r="E265" s="719"/>
      <c r="F265" s="724"/>
      <c r="G265" s="726"/>
      <c r="H265" s="149"/>
      <c r="I265" s="149"/>
      <c r="J265" s="149"/>
      <c r="K265" s="149"/>
      <c r="L265" s="149"/>
      <c r="M265" s="149"/>
      <c r="N265" s="149"/>
      <c r="O265" s="149"/>
      <c r="P265" s="149"/>
      <c r="Q265" s="149"/>
      <c r="R265" s="149"/>
      <c r="S265" s="149"/>
      <c r="T265" s="763"/>
      <c r="U265" s="738"/>
      <c r="V265" s="145"/>
      <c r="W265" s="148"/>
    </row>
    <row r="266" spans="1:31" s="163" customFormat="1" ht="13.5" customHeight="1">
      <c r="A266" s="148"/>
      <c r="B266" s="145"/>
      <c r="C266" s="717"/>
      <c r="D266" s="718"/>
      <c r="E266" s="719"/>
      <c r="F266" s="723"/>
      <c r="G266" s="725"/>
      <c r="H266" s="150"/>
      <c r="I266" s="150"/>
      <c r="J266" s="151"/>
      <c r="K266" s="151"/>
      <c r="L266" s="151"/>
      <c r="M266" s="151"/>
      <c r="N266" s="151"/>
      <c r="O266" s="151"/>
      <c r="P266" s="151"/>
      <c r="Q266" s="151"/>
      <c r="R266" s="151"/>
      <c r="S266" s="151"/>
      <c r="T266" s="763"/>
      <c r="U266" s="739"/>
      <c r="V266" s="145"/>
      <c r="W266" s="148"/>
    </row>
    <row r="267" spans="1:31" s="163" customFormat="1" ht="13.5" customHeight="1">
      <c r="A267" s="148"/>
      <c r="B267" s="145"/>
      <c r="C267" s="717"/>
      <c r="D267" s="718"/>
      <c r="E267" s="719"/>
      <c r="F267" s="724"/>
      <c r="G267" s="726"/>
      <c r="H267" s="149"/>
      <c r="I267" s="149"/>
      <c r="J267" s="149"/>
      <c r="K267" s="149"/>
      <c r="L267" s="149"/>
      <c r="M267" s="149"/>
      <c r="N267" s="149"/>
      <c r="O267" s="149"/>
      <c r="P267" s="149"/>
      <c r="Q267" s="149"/>
      <c r="R267" s="149"/>
      <c r="S267" s="149"/>
      <c r="T267" s="763"/>
      <c r="U267" s="738"/>
      <c r="V267" s="145"/>
      <c r="W267" s="148"/>
    </row>
    <row r="268" spans="1:31" s="163" customFormat="1" ht="13.5" customHeight="1">
      <c r="A268" s="148"/>
      <c r="B268" s="145"/>
      <c r="C268" s="717"/>
      <c r="D268" s="718"/>
      <c r="E268" s="719"/>
      <c r="F268" s="723"/>
      <c r="G268" s="725"/>
      <c r="H268" s="150"/>
      <c r="I268" s="150"/>
      <c r="J268" s="151"/>
      <c r="K268" s="151"/>
      <c r="L268" s="151"/>
      <c r="M268" s="151"/>
      <c r="N268" s="151"/>
      <c r="O268" s="151"/>
      <c r="P268" s="151"/>
      <c r="Q268" s="151"/>
      <c r="R268" s="151"/>
      <c r="S268" s="151"/>
      <c r="T268" s="763"/>
      <c r="U268" s="739"/>
      <c r="V268" s="145"/>
      <c r="W268" s="148"/>
    </row>
    <row r="269" spans="1:31" s="163" customFormat="1" ht="13.5" customHeight="1">
      <c r="A269" s="148"/>
      <c r="B269" s="145"/>
      <c r="C269" s="720"/>
      <c r="D269" s="721"/>
      <c r="E269" s="722"/>
      <c r="F269" s="727"/>
      <c r="G269" s="728"/>
      <c r="H269" s="149"/>
      <c r="I269" s="149"/>
      <c r="J269" s="149"/>
      <c r="K269" s="149"/>
      <c r="L269" s="149"/>
      <c r="M269" s="149"/>
      <c r="N269" s="149"/>
      <c r="O269" s="149"/>
      <c r="P269" s="149"/>
      <c r="Q269" s="149"/>
      <c r="R269" s="149"/>
      <c r="S269" s="149"/>
      <c r="T269" s="763"/>
      <c r="U269" s="740"/>
      <c r="V269" s="145"/>
      <c r="W269" s="148"/>
    </row>
    <row r="270" spans="1:31" s="163" customFormat="1" ht="13.5" customHeight="1">
      <c r="A270" s="148"/>
      <c r="B270" s="145"/>
      <c r="C270" s="714"/>
      <c r="D270" s="715"/>
      <c r="E270" s="716"/>
      <c r="F270" s="729"/>
      <c r="G270" s="730"/>
      <c r="H270" s="146"/>
      <c r="I270" s="146"/>
      <c r="J270" s="147"/>
      <c r="K270" s="147"/>
      <c r="L270" s="147"/>
      <c r="M270" s="147"/>
      <c r="N270" s="147"/>
      <c r="O270" s="147"/>
      <c r="P270" s="147"/>
      <c r="Q270" s="147"/>
      <c r="R270" s="147"/>
      <c r="S270" s="147"/>
      <c r="T270" s="763"/>
      <c r="U270" s="737"/>
      <c r="V270" s="145"/>
      <c r="W270" s="148"/>
    </row>
    <row r="271" spans="1:31" s="163" customFormat="1" ht="13.5" customHeight="1">
      <c r="A271" s="148"/>
      <c r="B271" s="145"/>
      <c r="C271" s="717"/>
      <c r="D271" s="718"/>
      <c r="E271" s="719"/>
      <c r="F271" s="724"/>
      <c r="G271" s="726"/>
      <c r="H271" s="149"/>
      <c r="I271" s="149"/>
      <c r="J271" s="149"/>
      <c r="K271" s="149"/>
      <c r="L271" s="149"/>
      <c r="M271" s="149"/>
      <c r="N271" s="149"/>
      <c r="O271" s="149"/>
      <c r="P271" s="149"/>
      <c r="Q271" s="149"/>
      <c r="R271" s="149"/>
      <c r="S271" s="149"/>
      <c r="T271" s="763"/>
      <c r="U271" s="738"/>
      <c r="V271" s="145"/>
      <c r="W271" s="148"/>
    </row>
    <row r="272" spans="1:31" s="161" customFormat="1" ht="13.5" customHeight="1">
      <c r="A272" s="148"/>
      <c r="B272" s="145"/>
      <c r="C272" s="717"/>
      <c r="D272" s="718"/>
      <c r="E272" s="719"/>
      <c r="F272" s="723"/>
      <c r="G272" s="725"/>
      <c r="H272" s="150"/>
      <c r="I272" s="150"/>
      <c r="J272" s="151"/>
      <c r="K272" s="151"/>
      <c r="L272" s="151"/>
      <c r="M272" s="151"/>
      <c r="N272" s="151"/>
      <c r="O272" s="151"/>
      <c r="P272" s="151"/>
      <c r="Q272" s="151"/>
      <c r="R272" s="151"/>
      <c r="S272" s="151"/>
      <c r="T272" s="763"/>
      <c r="U272" s="739"/>
      <c r="V272" s="145"/>
      <c r="W272" s="148"/>
    </row>
    <row r="273" spans="1:33" s="111" customFormat="1" ht="13.5" customHeight="1">
      <c r="A273" s="148"/>
      <c r="B273" s="145"/>
      <c r="C273" s="717"/>
      <c r="D273" s="718"/>
      <c r="E273" s="719"/>
      <c r="F273" s="724"/>
      <c r="G273" s="726"/>
      <c r="H273" s="149"/>
      <c r="I273" s="149"/>
      <c r="J273" s="149"/>
      <c r="K273" s="149"/>
      <c r="L273" s="149"/>
      <c r="M273" s="149"/>
      <c r="N273" s="149"/>
      <c r="O273" s="149"/>
      <c r="P273" s="149"/>
      <c r="Q273" s="149"/>
      <c r="R273" s="149"/>
      <c r="S273" s="149"/>
      <c r="T273" s="763"/>
      <c r="U273" s="738"/>
      <c r="V273" s="145"/>
      <c r="W273" s="148"/>
      <c r="AD273" s="124"/>
      <c r="AE273" s="124"/>
    </row>
    <row r="274" spans="1:33" s="111" customFormat="1" ht="13.5" customHeight="1">
      <c r="A274" s="148"/>
      <c r="B274" s="145"/>
      <c r="C274" s="717"/>
      <c r="D274" s="718"/>
      <c r="E274" s="719"/>
      <c r="F274" s="723"/>
      <c r="G274" s="725"/>
      <c r="H274" s="150"/>
      <c r="I274" s="150"/>
      <c r="J274" s="151"/>
      <c r="K274" s="151"/>
      <c r="L274" s="151"/>
      <c r="M274" s="151"/>
      <c r="N274" s="151"/>
      <c r="O274" s="151"/>
      <c r="P274" s="151"/>
      <c r="Q274" s="151"/>
      <c r="R274" s="151"/>
      <c r="S274" s="151"/>
      <c r="T274" s="763"/>
      <c r="U274" s="739"/>
      <c r="V274" s="145"/>
      <c r="W274" s="148"/>
      <c r="AD274" s="124"/>
      <c r="AE274" s="124"/>
    </row>
    <row r="275" spans="1:33" s="111" customFormat="1" ht="13.5" customHeight="1">
      <c r="A275" s="148"/>
      <c r="B275" s="145"/>
      <c r="C275" s="720"/>
      <c r="D275" s="721"/>
      <c r="E275" s="722"/>
      <c r="F275" s="727"/>
      <c r="G275" s="728"/>
      <c r="H275" s="149"/>
      <c r="I275" s="149"/>
      <c r="J275" s="149"/>
      <c r="K275" s="149"/>
      <c r="L275" s="149"/>
      <c r="M275" s="149"/>
      <c r="N275" s="149"/>
      <c r="O275" s="149"/>
      <c r="P275" s="149"/>
      <c r="Q275" s="149"/>
      <c r="R275" s="149"/>
      <c r="S275" s="149"/>
      <c r="T275" s="763"/>
      <c r="U275" s="740"/>
      <c r="V275" s="145"/>
      <c r="W275" s="148"/>
      <c r="AD275" s="124"/>
      <c r="AE275" s="124"/>
    </row>
    <row r="276" spans="1:33" s="111" customFormat="1" ht="13.5" customHeight="1">
      <c r="A276" s="148"/>
      <c r="B276" s="145"/>
      <c r="C276" s="714"/>
      <c r="D276" s="715"/>
      <c r="E276" s="716"/>
      <c r="F276" s="729"/>
      <c r="G276" s="730"/>
      <c r="H276" s="146"/>
      <c r="I276" s="146"/>
      <c r="J276" s="147"/>
      <c r="K276" s="147"/>
      <c r="L276" s="147"/>
      <c r="M276" s="147"/>
      <c r="N276" s="147"/>
      <c r="O276" s="147"/>
      <c r="P276" s="147"/>
      <c r="Q276" s="147"/>
      <c r="R276" s="147"/>
      <c r="S276" s="147"/>
      <c r="T276" s="763"/>
      <c r="U276" s="737"/>
      <c r="V276" s="145"/>
      <c r="W276" s="148"/>
      <c r="AA276" s="124"/>
      <c r="AB276" s="124"/>
      <c r="AC276" s="124"/>
      <c r="AD276" s="130"/>
      <c r="AE276" s="130"/>
      <c r="AF276" s="124"/>
      <c r="AG276" s="124"/>
    </row>
    <row r="277" spans="1:33" s="111" customFormat="1" ht="13.5" customHeight="1">
      <c r="A277" s="148"/>
      <c r="B277" s="145"/>
      <c r="C277" s="717"/>
      <c r="D277" s="718"/>
      <c r="E277" s="719"/>
      <c r="F277" s="724"/>
      <c r="G277" s="726"/>
      <c r="H277" s="149"/>
      <c r="I277" s="149"/>
      <c r="J277" s="149"/>
      <c r="K277" s="149"/>
      <c r="L277" s="149"/>
      <c r="M277" s="149"/>
      <c r="N277" s="149"/>
      <c r="O277" s="149"/>
      <c r="P277" s="149"/>
      <c r="Q277" s="149"/>
      <c r="R277" s="149"/>
      <c r="S277" s="149"/>
      <c r="T277" s="763"/>
      <c r="U277" s="738"/>
      <c r="V277" s="145"/>
      <c r="W277" s="148"/>
      <c r="AA277" s="124"/>
      <c r="AB277" s="124"/>
      <c r="AC277" s="124"/>
      <c r="AD277" s="130"/>
      <c r="AE277" s="130"/>
      <c r="AF277" s="124"/>
      <c r="AG277" s="124"/>
    </row>
    <row r="278" spans="1:33" s="111" customFormat="1" ht="13.5" customHeight="1">
      <c r="A278" s="148"/>
      <c r="B278" s="145"/>
      <c r="C278" s="717"/>
      <c r="D278" s="718"/>
      <c r="E278" s="719"/>
      <c r="F278" s="723"/>
      <c r="G278" s="725"/>
      <c r="H278" s="150"/>
      <c r="I278" s="150"/>
      <c r="J278" s="151"/>
      <c r="K278" s="151"/>
      <c r="L278" s="151"/>
      <c r="M278" s="151"/>
      <c r="N278" s="151"/>
      <c r="O278" s="151"/>
      <c r="P278" s="151"/>
      <c r="Q278" s="151"/>
      <c r="R278" s="151"/>
      <c r="S278" s="151"/>
      <c r="T278" s="763"/>
      <c r="U278" s="739"/>
      <c r="V278" s="145"/>
      <c r="W278" s="148"/>
      <c r="AC278" s="124"/>
      <c r="AD278" s="130"/>
      <c r="AE278" s="130"/>
      <c r="AF278" s="124"/>
      <c r="AG278" s="124"/>
    </row>
    <row r="279" spans="1:33" s="148" customFormat="1" ht="13.5" customHeight="1">
      <c r="B279" s="145"/>
      <c r="C279" s="717"/>
      <c r="D279" s="718"/>
      <c r="E279" s="719"/>
      <c r="F279" s="724"/>
      <c r="G279" s="726"/>
      <c r="H279" s="149"/>
      <c r="I279" s="149"/>
      <c r="J279" s="149"/>
      <c r="K279" s="149"/>
      <c r="L279" s="149"/>
      <c r="M279" s="149"/>
      <c r="N279" s="149"/>
      <c r="O279" s="149"/>
      <c r="P279" s="149"/>
      <c r="Q279" s="149"/>
      <c r="R279" s="149"/>
      <c r="S279" s="149"/>
      <c r="T279" s="763"/>
      <c r="U279" s="738"/>
      <c r="V279" s="145"/>
      <c r="AA279" s="130"/>
      <c r="AB279" s="130"/>
      <c r="AC279" s="130"/>
      <c r="AD279" s="130"/>
      <c r="AE279" s="130"/>
      <c r="AF279" s="130"/>
      <c r="AG279" s="130"/>
    </row>
    <row r="280" spans="1:33" s="148" customFormat="1" ht="13.5" customHeight="1">
      <c r="B280" s="145"/>
      <c r="C280" s="717"/>
      <c r="D280" s="718"/>
      <c r="E280" s="719"/>
      <c r="F280" s="723"/>
      <c r="G280" s="725"/>
      <c r="H280" s="150"/>
      <c r="I280" s="150"/>
      <c r="J280" s="151"/>
      <c r="K280" s="151"/>
      <c r="L280" s="151"/>
      <c r="M280" s="151"/>
      <c r="N280" s="151"/>
      <c r="O280" s="151"/>
      <c r="P280" s="151"/>
      <c r="Q280" s="151"/>
      <c r="R280" s="151"/>
      <c r="S280" s="151"/>
      <c r="T280" s="763"/>
      <c r="U280" s="739"/>
      <c r="V280" s="145"/>
      <c r="AA280" s="130"/>
      <c r="AB280" s="130"/>
      <c r="AC280" s="130"/>
      <c r="AD280" s="130"/>
      <c r="AE280" s="130"/>
      <c r="AF280" s="130"/>
      <c r="AG280" s="130"/>
    </row>
    <row r="281" spans="1:33" s="148" customFormat="1" ht="13.5" customHeight="1">
      <c r="B281" s="145"/>
      <c r="C281" s="720"/>
      <c r="D281" s="721"/>
      <c r="E281" s="722"/>
      <c r="F281" s="727"/>
      <c r="G281" s="728"/>
      <c r="H281" s="149"/>
      <c r="I281" s="149"/>
      <c r="J281" s="149"/>
      <c r="K281" s="149"/>
      <c r="L281" s="149"/>
      <c r="M281" s="149"/>
      <c r="N281" s="149"/>
      <c r="O281" s="149"/>
      <c r="P281" s="149"/>
      <c r="Q281" s="149"/>
      <c r="R281" s="149"/>
      <c r="S281" s="149"/>
      <c r="T281" s="763"/>
      <c r="U281" s="740"/>
      <c r="V281" s="145"/>
      <c r="AA281" s="130"/>
      <c r="AB281" s="130"/>
      <c r="AC281" s="130"/>
      <c r="AD281" s="130"/>
      <c r="AE281" s="130"/>
      <c r="AF281" s="130"/>
      <c r="AG281" s="130"/>
    </row>
    <row r="282" spans="1:33" s="148" customFormat="1" ht="13.5" customHeight="1">
      <c r="B282" s="145"/>
      <c r="C282" s="714"/>
      <c r="D282" s="715"/>
      <c r="E282" s="716"/>
      <c r="F282" s="729"/>
      <c r="G282" s="730"/>
      <c r="H282" s="146"/>
      <c r="I282" s="146"/>
      <c r="J282" s="147"/>
      <c r="K282" s="147"/>
      <c r="L282" s="147"/>
      <c r="M282" s="147"/>
      <c r="N282" s="147"/>
      <c r="O282" s="147"/>
      <c r="P282" s="147"/>
      <c r="Q282" s="147"/>
      <c r="R282" s="147"/>
      <c r="S282" s="147"/>
      <c r="T282" s="763"/>
      <c r="U282" s="737"/>
      <c r="V282" s="145"/>
      <c r="AA282" s="130"/>
      <c r="AB282" s="130"/>
      <c r="AC282" s="130"/>
      <c r="AD282" s="130"/>
      <c r="AE282" s="130"/>
      <c r="AF282" s="130"/>
      <c r="AG282" s="130"/>
    </row>
    <row r="283" spans="1:33" s="148" customFormat="1" ht="13.5" customHeight="1">
      <c r="B283" s="145"/>
      <c r="C283" s="717"/>
      <c r="D283" s="718"/>
      <c r="E283" s="719"/>
      <c r="F283" s="724"/>
      <c r="G283" s="726"/>
      <c r="H283" s="149"/>
      <c r="I283" s="149"/>
      <c r="J283" s="149"/>
      <c r="K283" s="149"/>
      <c r="L283" s="149"/>
      <c r="M283" s="149"/>
      <c r="N283" s="149"/>
      <c r="O283" s="149"/>
      <c r="P283" s="149"/>
      <c r="Q283" s="149"/>
      <c r="R283" s="149"/>
      <c r="S283" s="149"/>
      <c r="T283" s="763"/>
      <c r="U283" s="738"/>
      <c r="V283" s="145"/>
      <c r="AA283" s="130"/>
      <c r="AB283" s="130"/>
      <c r="AC283" s="130"/>
      <c r="AD283" s="130"/>
      <c r="AE283" s="130"/>
      <c r="AF283" s="130"/>
      <c r="AG283" s="130"/>
    </row>
    <row r="284" spans="1:33" s="148" customFormat="1" ht="13.5" customHeight="1">
      <c r="B284" s="145"/>
      <c r="C284" s="717"/>
      <c r="D284" s="718"/>
      <c r="E284" s="719"/>
      <c r="F284" s="723"/>
      <c r="G284" s="725"/>
      <c r="H284" s="150"/>
      <c r="I284" s="150"/>
      <c r="J284" s="151"/>
      <c r="K284" s="151"/>
      <c r="L284" s="151"/>
      <c r="M284" s="151"/>
      <c r="N284" s="151"/>
      <c r="O284" s="151"/>
      <c r="P284" s="151"/>
      <c r="Q284" s="151"/>
      <c r="R284" s="151"/>
      <c r="S284" s="151"/>
      <c r="T284" s="763"/>
      <c r="U284" s="739"/>
      <c r="V284" s="145"/>
      <c r="AA284" s="130"/>
      <c r="AB284" s="130"/>
      <c r="AC284" s="130"/>
      <c r="AD284" s="130"/>
      <c r="AE284" s="130"/>
      <c r="AF284" s="130"/>
      <c r="AG284" s="130"/>
    </row>
    <row r="285" spans="1:33" s="148" customFormat="1" ht="13.5" customHeight="1">
      <c r="B285" s="145"/>
      <c r="C285" s="717"/>
      <c r="D285" s="718"/>
      <c r="E285" s="719"/>
      <c r="F285" s="724"/>
      <c r="G285" s="726"/>
      <c r="H285" s="149"/>
      <c r="I285" s="149"/>
      <c r="J285" s="149"/>
      <c r="K285" s="149"/>
      <c r="L285" s="149"/>
      <c r="M285" s="149"/>
      <c r="N285" s="149"/>
      <c r="O285" s="149"/>
      <c r="P285" s="149"/>
      <c r="Q285" s="149"/>
      <c r="R285" s="149"/>
      <c r="S285" s="149"/>
      <c r="T285" s="763"/>
      <c r="U285" s="738"/>
      <c r="V285" s="145"/>
      <c r="AA285" s="130"/>
      <c r="AB285" s="130"/>
      <c r="AC285" s="130"/>
      <c r="AF285" s="130"/>
      <c r="AG285" s="130"/>
    </row>
    <row r="286" spans="1:33" s="148" customFormat="1" ht="13.5" customHeight="1">
      <c r="B286" s="145"/>
      <c r="C286" s="717"/>
      <c r="D286" s="718"/>
      <c r="E286" s="719"/>
      <c r="F286" s="723"/>
      <c r="G286" s="725"/>
      <c r="H286" s="150"/>
      <c r="I286" s="150"/>
      <c r="J286" s="151"/>
      <c r="K286" s="151"/>
      <c r="L286" s="151"/>
      <c r="M286" s="151"/>
      <c r="N286" s="151"/>
      <c r="O286" s="151"/>
      <c r="P286" s="151"/>
      <c r="Q286" s="151"/>
      <c r="R286" s="151"/>
      <c r="S286" s="151"/>
      <c r="T286" s="763"/>
      <c r="U286" s="739"/>
      <c r="V286" s="145"/>
      <c r="AA286" s="130"/>
      <c r="AB286" s="130"/>
      <c r="AC286" s="130"/>
      <c r="AF286" s="130"/>
      <c r="AG286" s="130"/>
    </row>
    <row r="287" spans="1:33" s="148" customFormat="1" ht="13.5" customHeight="1">
      <c r="B287" s="145"/>
      <c r="C287" s="720"/>
      <c r="D287" s="721"/>
      <c r="E287" s="722"/>
      <c r="F287" s="727"/>
      <c r="G287" s="728"/>
      <c r="H287" s="149"/>
      <c r="I287" s="149"/>
      <c r="J287" s="149"/>
      <c r="K287" s="149"/>
      <c r="L287" s="149"/>
      <c r="M287" s="149"/>
      <c r="N287" s="149"/>
      <c r="O287" s="149"/>
      <c r="P287" s="149"/>
      <c r="Q287" s="149"/>
      <c r="R287" s="149"/>
      <c r="S287" s="149"/>
      <c r="T287" s="763"/>
      <c r="U287" s="740"/>
      <c r="V287" s="145"/>
      <c r="AA287" s="130"/>
      <c r="AB287" s="130"/>
      <c r="AC287" s="130"/>
      <c r="AF287" s="130"/>
      <c r="AG287" s="130"/>
    </row>
    <row r="288" spans="1:33" s="148" customFormat="1" ht="13.5" customHeight="1">
      <c r="B288" s="145"/>
      <c r="C288" s="714"/>
      <c r="D288" s="715"/>
      <c r="E288" s="716"/>
      <c r="F288" s="729"/>
      <c r="G288" s="730"/>
      <c r="H288" s="146"/>
      <c r="I288" s="146"/>
      <c r="J288" s="147"/>
      <c r="K288" s="147"/>
      <c r="L288" s="147"/>
      <c r="M288" s="147"/>
      <c r="N288" s="147"/>
      <c r="O288" s="147"/>
      <c r="P288" s="147"/>
      <c r="Q288" s="147"/>
      <c r="R288" s="147"/>
      <c r="S288" s="147"/>
      <c r="T288" s="763"/>
      <c r="U288" s="737"/>
      <c r="V288" s="145"/>
    </row>
    <row r="289" spans="1:23" s="148" customFormat="1" ht="13.5" customHeight="1">
      <c r="B289" s="145"/>
      <c r="C289" s="717"/>
      <c r="D289" s="718"/>
      <c r="E289" s="719"/>
      <c r="F289" s="724"/>
      <c r="G289" s="726"/>
      <c r="H289" s="149"/>
      <c r="I289" s="149"/>
      <c r="J289" s="149"/>
      <c r="K289" s="149"/>
      <c r="L289" s="149"/>
      <c r="M289" s="149"/>
      <c r="N289" s="149"/>
      <c r="O289" s="149"/>
      <c r="P289" s="149"/>
      <c r="Q289" s="149"/>
      <c r="R289" s="149"/>
      <c r="S289" s="149"/>
      <c r="T289" s="763"/>
      <c r="U289" s="738"/>
      <c r="V289" s="145"/>
    </row>
    <row r="290" spans="1:23" s="148" customFormat="1" ht="13.5" customHeight="1">
      <c r="B290" s="145"/>
      <c r="C290" s="717"/>
      <c r="D290" s="718"/>
      <c r="E290" s="719"/>
      <c r="F290" s="723"/>
      <c r="G290" s="725"/>
      <c r="H290" s="150"/>
      <c r="I290" s="150"/>
      <c r="J290" s="151"/>
      <c r="K290" s="151"/>
      <c r="L290" s="151"/>
      <c r="M290" s="151"/>
      <c r="N290" s="151"/>
      <c r="O290" s="151"/>
      <c r="P290" s="151"/>
      <c r="Q290" s="151"/>
      <c r="R290" s="151"/>
      <c r="S290" s="151"/>
      <c r="T290" s="763"/>
      <c r="U290" s="739"/>
      <c r="V290" s="145"/>
    </row>
    <row r="291" spans="1:23" s="148" customFormat="1" ht="13.5" customHeight="1">
      <c r="B291" s="145"/>
      <c r="C291" s="717"/>
      <c r="D291" s="718"/>
      <c r="E291" s="719"/>
      <c r="F291" s="724"/>
      <c r="G291" s="726"/>
      <c r="H291" s="149"/>
      <c r="I291" s="149"/>
      <c r="J291" s="149"/>
      <c r="K291" s="149"/>
      <c r="L291" s="149"/>
      <c r="M291" s="149"/>
      <c r="N291" s="149"/>
      <c r="O291" s="149"/>
      <c r="P291" s="149"/>
      <c r="Q291" s="149"/>
      <c r="R291" s="149"/>
      <c r="S291" s="149"/>
      <c r="T291" s="763"/>
      <c r="U291" s="738"/>
      <c r="V291" s="145"/>
    </row>
    <row r="292" spans="1:23" s="148" customFormat="1" ht="13.5" customHeight="1">
      <c r="B292" s="145"/>
      <c r="C292" s="717"/>
      <c r="D292" s="718"/>
      <c r="E292" s="719"/>
      <c r="F292" s="723"/>
      <c r="G292" s="725"/>
      <c r="H292" s="150"/>
      <c r="I292" s="150"/>
      <c r="J292" s="151"/>
      <c r="K292" s="151"/>
      <c r="L292" s="151"/>
      <c r="M292" s="151"/>
      <c r="N292" s="151"/>
      <c r="O292" s="151"/>
      <c r="P292" s="151"/>
      <c r="Q292" s="151"/>
      <c r="R292" s="151"/>
      <c r="S292" s="151"/>
      <c r="T292" s="763"/>
      <c r="U292" s="739"/>
      <c r="V292" s="145"/>
    </row>
    <row r="293" spans="1:23" s="148" customFormat="1" ht="13.5" customHeight="1">
      <c r="B293" s="145"/>
      <c r="C293" s="720"/>
      <c r="D293" s="721"/>
      <c r="E293" s="722"/>
      <c r="F293" s="727"/>
      <c r="G293" s="728"/>
      <c r="H293" s="152"/>
      <c r="I293" s="152"/>
      <c r="J293" s="152"/>
      <c r="K293" s="152"/>
      <c r="L293" s="152"/>
      <c r="M293" s="152"/>
      <c r="N293" s="152"/>
      <c r="O293" s="152"/>
      <c r="P293" s="152"/>
      <c r="Q293" s="152"/>
      <c r="R293" s="152"/>
      <c r="S293" s="152"/>
      <c r="T293" s="763"/>
      <c r="U293" s="740"/>
      <c r="V293" s="145"/>
    </row>
    <row r="294" spans="1:23" s="148" customFormat="1" ht="13.5" customHeight="1">
      <c r="A294" s="111"/>
      <c r="B294" s="108"/>
      <c r="C294" s="743" t="s">
        <v>86</v>
      </c>
      <c r="D294" s="746" t="s">
        <v>220</v>
      </c>
      <c r="E294" s="747"/>
      <c r="F294" s="747"/>
      <c r="G294" s="748"/>
      <c r="H294" s="153"/>
      <c r="I294" s="153"/>
      <c r="J294" s="153"/>
      <c r="K294" s="153"/>
      <c r="L294" s="153"/>
      <c r="M294" s="153"/>
      <c r="N294" s="153"/>
      <c r="O294" s="153"/>
      <c r="P294" s="153"/>
      <c r="Q294" s="153"/>
      <c r="R294" s="153"/>
      <c r="S294" s="153"/>
      <c r="T294" s="749"/>
      <c r="U294" s="749"/>
      <c r="V294" s="108"/>
      <c r="W294" s="111"/>
    </row>
    <row r="295" spans="1:23" s="148" customFormat="1" ht="13.5" customHeight="1">
      <c r="A295" s="111"/>
      <c r="B295" s="108"/>
      <c r="C295" s="744"/>
      <c r="D295" s="746" t="s">
        <v>221</v>
      </c>
      <c r="E295" s="747"/>
      <c r="F295" s="747"/>
      <c r="G295" s="748"/>
      <c r="H295" s="154"/>
      <c r="I295" s="154"/>
      <c r="J295" s="154"/>
      <c r="K295" s="154"/>
      <c r="L295" s="154"/>
      <c r="M295" s="154"/>
      <c r="N295" s="154"/>
      <c r="O295" s="154"/>
      <c r="P295" s="154"/>
      <c r="Q295" s="154"/>
      <c r="R295" s="154"/>
      <c r="S295" s="154"/>
      <c r="T295" s="750"/>
      <c r="U295" s="750"/>
      <c r="V295" s="108"/>
      <c r="W295" s="111"/>
    </row>
    <row r="296" spans="1:23" s="148" customFormat="1" ht="13.5" customHeight="1">
      <c r="A296" s="111"/>
      <c r="B296" s="108"/>
      <c r="C296" s="744"/>
      <c r="D296" s="746" t="s">
        <v>222</v>
      </c>
      <c r="E296" s="747"/>
      <c r="F296" s="748"/>
      <c r="G296" s="155" t="s">
        <v>79</v>
      </c>
      <c r="H296" s="156" t="str">
        <f>IF(COUNT(H294)=0,"",ROUND(SUM(H294:H295),#REF!))</f>
        <v/>
      </c>
      <c r="I296" s="156" t="str">
        <f>IF(COUNT(I294)=0,"",ROUND(SUM(I294:I295),#REF!))</f>
        <v/>
      </c>
      <c r="J296" s="156" t="str">
        <f>IF(COUNT(J294)=0,"",ROUND(SUM(J294:J295),#REF!))</f>
        <v/>
      </c>
      <c r="K296" s="156" t="str">
        <f>IF(COUNT(K294)=0,"",ROUND(SUM(K294:K295),#REF!))</f>
        <v/>
      </c>
      <c r="L296" s="156" t="str">
        <f>IF(COUNT(L294)=0,"",ROUND(SUM(L294:L295),#REF!))</f>
        <v/>
      </c>
      <c r="M296" s="156" t="str">
        <f>IF(COUNT(M294)=0,"",ROUND(SUM(M294:M295),#REF!))</f>
        <v/>
      </c>
      <c r="N296" s="156" t="str">
        <f>IF(COUNT(N294)=0,"",ROUND(SUM(N294:N295),#REF!))</f>
        <v/>
      </c>
      <c r="O296" s="156" t="str">
        <f>IF(COUNT(O294)=0,"",ROUND(SUM(O294:O295),#REF!))</f>
        <v/>
      </c>
      <c r="P296" s="156" t="str">
        <f>IF(COUNT(P294)=0,"",ROUND(SUM(P294:P295),#REF!))</f>
        <v/>
      </c>
      <c r="Q296" s="156" t="str">
        <f>IF(COUNT(Q294)=0,"",ROUND(SUM(Q294:Q295),#REF!))</f>
        <v/>
      </c>
      <c r="R296" s="156" t="str">
        <f>IF(COUNT(R294)=0,"",ROUND(SUM(R294:R295),#REF!))</f>
        <v/>
      </c>
      <c r="S296" s="156" t="str">
        <f>IF(COUNT(S294)=0,"",ROUND(SUM(S294:S295),#REF!))</f>
        <v/>
      </c>
      <c r="T296" s="751"/>
      <c r="U296" s="750"/>
      <c r="V296" s="108"/>
      <c r="W296" s="120"/>
    </row>
    <row r="297" spans="1:23" s="148" customFormat="1" ht="13.5" customHeight="1">
      <c r="A297" s="111"/>
      <c r="B297" s="108"/>
      <c r="C297" s="744"/>
      <c r="D297" s="755" t="s">
        <v>223</v>
      </c>
      <c r="E297" s="756"/>
      <c r="F297" s="757"/>
      <c r="G297" s="761" t="s">
        <v>79</v>
      </c>
      <c r="H297" s="157"/>
      <c r="I297" s="157"/>
      <c r="J297" s="157"/>
      <c r="K297" s="157"/>
      <c r="L297" s="157"/>
      <c r="M297" s="157"/>
      <c r="N297" s="157"/>
      <c r="O297" s="157"/>
      <c r="P297" s="157"/>
      <c r="Q297" s="157"/>
      <c r="R297" s="157"/>
      <c r="S297" s="157"/>
      <c r="T297" s="158" t="str">
        <f>IF(COUNT(H297:S297)=0,"",SUMPRODUCT(ROUND(H297:S297,#REF!)))</f>
        <v/>
      </c>
      <c r="U297" s="750"/>
      <c r="V297" s="108"/>
      <c r="W297" s="111"/>
    </row>
    <row r="298" spans="1:23" s="148" customFormat="1" ht="13.5" customHeight="1">
      <c r="A298" s="111"/>
      <c r="B298" s="108"/>
      <c r="C298" s="745"/>
      <c r="D298" s="758"/>
      <c r="E298" s="759"/>
      <c r="F298" s="760"/>
      <c r="G298" s="762"/>
      <c r="H298" s="159"/>
      <c r="I298" s="159"/>
      <c r="J298" s="159"/>
      <c r="K298" s="159"/>
      <c r="L298" s="159"/>
      <c r="M298" s="159"/>
      <c r="N298" s="159"/>
      <c r="O298" s="159"/>
      <c r="P298" s="159"/>
      <c r="Q298" s="159"/>
      <c r="R298" s="159"/>
      <c r="S298" s="159"/>
      <c r="T298" s="160" t="str">
        <f>IF(COUNT(H298:S298)=0,"",SUMPRODUCT(ROUND(H298:S298,#REF!)))</f>
        <v/>
      </c>
      <c r="U298" s="751"/>
      <c r="V298" s="108"/>
      <c r="W298" s="111"/>
    </row>
    <row r="299" spans="1:23" s="148" customFormat="1" ht="13.5" customHeight="1">
      <c r="A299" s="163"/>
      <c r="B299" s="161"/>
      <c r="C299" s="121" t="s">
        <v>70</v>
      </c>
      <c r="D299" s="162"/>
      <c r="E299" s="162"/>
      <c r="F299" s="162"/>
      <c r="G299" s="121"/>
      <c r="H299" s="121"/>
      <c r="I299" s="121"/>
      <c r="J299" s="121"/>
      <c r="K299" s="121"/>
      <c r="L299" s="121"/>
      <c r="M299" s="121"/>
      <c r="N299" s="121"/>
      <c r="O299" s="121"/>
      <c r="P299" s="121"/>
      <c r="Q299" s="121"/>
      <c r="R299" s="121"/>
      <c r="S299" s="121"/>
      <c r="T299" s="121"/>
      <c r="U299" s="121"/>
      <c r="V299" s="161"/>
      <c r="W299" s="163"/>
    </row>
    <row r="300" spans="1:23" s="148" customFormat="1" ht="13.5" customHeight="1">
      <c r="A300" s="163"/>
      <c r="B300" s="161"/>
      <c r="C300" s="122"/>
      <c r="D300" s="164"/>
      <c r="E300" s="164"/>
      <c r="F300" s="164"/>
      <c r="G300" s="122"/>
      <c r="H300" s="122"/>
      <c r="I300" s="122"/>
      <c r="J300" s="122"/>
      <c r="K300" s="122"/>
      <c r="L300" s="122"/>
      <c r="M300" s="122"/>
      <c r="N300" s="122"/>
      <c r="O300" s="122"/>
      <c r="P300" s="122"/>
      <c r="Q300" s="122"/>
      <c r="R300" s="122"/>
      <c r="S300" s="122"/>
      <c r="T300" s="122"/>
      <c r="U300" s="122"/>
      <c r="V300" s="161"/>
      <c r="W300" s="163"/>
    </row>
    <row r="301" spans="1:23" s="148" customFormat="1" ht="13.5" customHeight="1">
      <c r="A301" s="163"/>
      <c r="B301" s="161"/>
      <c r="C301" s="122"/>
      <c r="D301" s="164"/>
      <c r="E301" s="164"/>
      <c r="F301" s="164"/>
      <c r="G301" s="122"/>
      <c r="H301" s="122"/>
      <c r="I301" s="122"/>
      <c r="J301" s="122"/>
      <c r="K301" s="122"/>
      <c r="L301" s="122"/>
      <c r="M301" s="122"/>
      <c r="N301" s="122"/>
      <c r="O301" s="122"/>
      <c r="P301" s="122"/>
      <c r="Q301" s="122"/>
      <c r="R301" s="122"/>
      <c r="S301" s="122"/>
      <c r="T301" s="122"/>
      <c r="U301" s="122"/>
      <c r="V301" s="161"/>
      <c r="W301" s="163"/>
    </row>
    <row r="302" spans="1:23" s="148" customFormat="1" ht="13.5" customHeight="1">
      <c r="A302" s="163"/>
      <c r="B302" s="161"/>
      <c r="C302" s="122"/>
      <c r="D302" s="164"/>
      <c r="E302" s="164"/>
      <c r="F302" s="164"/>
      <c r="G302" s="122"/>
      <c r="H302" s="122"/>
      <c r="I302" s="122"/>
      <c r="J302" s="122"/>
      <c r="K302" s="122"/>
      <c r="L302" s="122"/>
      <c r="M302" s="122"/>
      <c r="N302" s="122"/>
      <c r="O302" s="122"/>
      <c r="P302" s="122"/>
      <c r="Q302" s="122"/>
      <c r="R302" s="122"/>
      <c r="S302" s="122"/>
      <c r="T302" s="122"/>
      <c r="U302" s="122"/>
      <c r="V302" s="161"/>
      <c r="W302" s="163"/>
    </row>
    <row r="303" spans="1:23" s="148" customFormat="1" ht="13.5" customHeight="1">
      <c r="A303" s="163"/>
      <c r="B303" s="161"/>
      <c r="C303" s="122"/>
      <c r="D303" s="164"/>
      <c r="E303" s="164"/>
      <c r="F303" s="164"/>
      <c r="G303" s="122"/>
      <c r="H303" s="122"/>
      <c r="I303" s="122"/>
      <c r="J303" s="122"/>
      <c r="K303" s="122"/>
      <c r="L303" s="122"/>
      <c r="M303" s="122"/>
      <c r="N303" s="122"/>
      <c r="O303" s="122"/>
      <c r="P303" s="122"/>
      <c r="Q303" s="122"/>
      <c r="R303" s="122"/>
      <c r="S303" s="122"/>
      <c r="T303" s="122"/>
      <c r="U303" s="122"/>
      <c r="V303" s="161"/>
      <c r="W303" s="163"/>
    </row>
    <row r="304" spans="1:23" s="148" customFormat="1" ht="13.5" customHeight="1">
      <c r="A304" s="163"/>
      <c r="B304" s="161"/>
      <c r="C304" s="122"/>
      <c r="D304" s="164"/>
      <c r="E304" s="164"/>
      <c r="F304" s="164"/>
      <c r="G304" s="122"/>
      <c r="H304" s="122"/>
      <c r="I304" s="122"/>
      <c r="J304" s="122"/>
      <c r="K304" s="122"/>
      <c r="L304" s="122"/>
      <c r="M304" s="122"/>
      <c r="N304" s="122"/>
      <c r="O304" s="122"/>
      <c r="P304" s="122"/>
      <c r="Q304" s="122"/>
      <c r="R304" s="122"/>
      <c r="S304" s="122"/>
      <c r="T304" s="122"/>
      <c r="U304" s="122"/>
      <c r="V304" s="161"/>
      <c r="W304" s="163"/>
    </row>
    <row r="305" spans="1:31" s="148" customFormat="1" ht="13.5" customHeight="1">
      <c r="A305" s="163"/>
      <c r="B305" s="161"/>
      <c r="C305" s="122"/>
      <c r="D305" s="164"/>
      <c r="E305" s="164"/>
      <c r="F305" s="164"/>
      <c r="G305" s="122"/>
      <c r="H305" s="122"/>
      <c r="I305" s="122"/>
      <c r="J305" s="122"/>
      <c r="K305" s="122"/>
      <c r="L305" s="122"/>
      <c r="M305" s="122"/>
      <c r="N305" s="122"/>
      <c r="O305" s="122"/>
      <c r="P305" s="122"/>
      <c r="Q305" s="122"/>
      <c r="R305" s="122"/>
      <c r="S305" s="122"/>
      <c r="T305" s="122"/>
      <c r="U305" s="122"/>
      <c r="V305" s="161"/>
      <c r="W305" s="163"/>
      <c r="AD305" s="111"/>
      <c r="AE305" s="111"/>
    </row>
    <row r="306" spans="1:31" s="148" customFormat="1" ht="13.5" customHeight="1">
      <c r="A306" s="163"/>
      <c r="B306" s="161"/>
      <c r="C306" s="122"/>
      <c r="D306" s="164"/>
      <c r="E306" s="164"/>
      <c r="F306" s="164"/>
      <c r="G306" s="122"/>
      <c r="H306" s="122"/>
      <c r="I306" s="122"/>
      <c r="J306" s="122"/>
      <c r="K306" s="122"/>
      <c r="L306" s="122"/>
      <c r="M306" s="122"/>
      <c r="N306" s="122"/>
      <c r="O306" s="122"/>
      <c r="P306" s="122"/>
      <c r="Q306" s="122"/>
      <c r="R306" s="122"/>
      <c r="S306" s="122"/>
      <c r="T306" s="122"/>
      <c r="U306" s="122"/>
      <c r="V306" s="161"/>
      <c r="W306" s="163"/>
      <c r="AD306" s="111"/>
      <c r="AE306" s="111"/>
    </row>
    <row r="307" spans="1:31" s="148" customFormat="1" ht="13.5" customHeight="1">
      <c r="A307" s="163"/>
      <c r="B307" s="161"/>
      <c r="C307" s="122"/>
      <c r="D307" s="164"/>
      <c r="E307" s="164"/>
      <c r="F307" s="164"/>
      <c r="G307" s="122"/>
      <c r="H307" s="122"/>
      <c r="I307" s="122"/>
      <c r="J307" s="122"/>
      <c r="K307" s="122"/>
      <c r="L307" s="122"/>
      <c r="M307" s="122"/>
      <c r="N307" s="122"/>
      <c r="O307" s="122"/>
      <c r="P307" s="122"/>
      <c r="Q307" s="122"/>
      <c r="R307" s="122"/>
      <c r="S307" s="122"/>
      <c r="T307" s="122"/>
      <c r="U307" s="122"/>
      <c r="V307" s="161"/>
      <c r="W307" s="163"/>
      <c r="AD307" s="111"/>
      <c r="AE307" s="111"/>
    </row>
    <row r="308" spans="1:31" s="111" customFormat="1" ht="13.5" customHeight="1">
      <c r="A308" s="161"/>
      <c r="B308" s="161"/>
      <c r="C308" s="341"/>
      <c r="D308" s="342"/>
      <c r="E308" s="342"/>
      <c r="F308" s="342"/>
      <c r="G308" s="341"/>
      <c r="H308" s="341"/>
      <c r="I308" s="341"/>
      <c r="J308" s="341"/>
      <c r="K308" s="341"/>
      <c r="L308" s="341"/>
      <c r="M308" s="341"/>
      <c r="N308" s="341"/>
      <c r="O308" s="341"/>
      <c r="P308" s="341"/>
      <c r="Q308" s="341"/>
      <c r="R308" s="341"/>
      <c r="S308" s="341"/>
      <c r="T308" s="341"/>
      <c r="U308" s="341"/>
      <c r="V308" s="161"/>
      <c r="W308" s="161"/>
    </row>
    <row r="309" spans="1:31" s="111" customFormat="1" ht="13.5" customHeight="1">
      <c r="B309" s="108"/>
      <c r="C309" s="109" t="s">
        <v>84</v>
      </c>
      <c r="D309" s="109"/>
      <c r="E309" s="109"/>
      <c r="F309" s="37"/>
      <c r="G309" s="109"/>
      <c r="H309" s="108"/>
      <c r="I309" s="108"/>
      <c r="J309" s="108"/>
      <c r="K309" s="108"/>
      <c r="L309" s="108"/>
      <c r="M309" s="108"/>
      <c r="N309" s="108"/>
      <c r="O309" s="108"/>
      <c r="P309" s="108"/>
      <c r="Q309" s="108"/>
      <c r="R309" s="108"/>
      <c r="S309" s="108"/>
      <c r="T309" s="108"/>
      <c r="U309" s="110"/>
      <c r="V309" s="108"/>
    </row>
    <row r="310" spans="1:31" s="111" customFormat="1" ht="13.5" customHeight="1">
      <c r="B310" s="108"/>
      <c r="C310" s="112" t="s">
        <v>3</v>
      </c>
      <c r="D310" s="112"/>
      <c r="E310" s="112"/>
      <c r="F310" s="114"/>
      <c r="G310" s="480" t="e">
        <f>G259</f>
        <v>#REF!</v>
      </c>
      <c r="H310" s="113"/>
      <c r="I310" s="108"/>
      <c r="J310" s="108"/>
      <c r="K310" s="108"/>
      <c r="L310" s="108"/>
      <c r="M310" s="108"/>
      <c r="N310" s="108"/>
      <c r="O310" s="108"/>
      <c r="P310" s="108"/>
      <c r="Q310" s="108"/>
      <c r="R310" s="108"/>
      <c r="S310" s="108"/>
      <c r="T310" s="108"/>
      <c r="U310" s="110"/>
      <c r="V310" s="108"/>
    </row>
    <row r="311" spans="1:31" s="111" customFormat="1" ht="13.5" customHeight="1">
      <c r="B311" s="108"/>
      <c r="C311" s="116" t="s">
        <v>8</v>
      </c>
      <c r="D311" s="116"/>
      <c r="E311" s="125" t="s">
        <v>128</v>
      </c>
      <c r="F311" s="112"/>
      <c r="G311" s="108"/>
      <c r="H311" s="108"/>
      <c r="I311" s="108"/>
      <c r="J311" s="108"/>
      <c r="K311" s="108"/>
      <c r="L311" s="108"/>
      <c r="M311" s="108"/>
      <c r="N311" s="108"/>
      <c r="O311" s="108"/>
      <c r="P311" s="108"/>
      <c r="Q311" s="108"/>
      <c r="R311" s="126"/>
      <c r="S311" s="108"/>
      <c r="T311" s="126"/>
      <c r="U311" s="110"/>
      <c r="V311" s="108"/>
    </row>
    <row r="312" spans="1:31" s="111" customFormat="1" ht="13.5" customHeight="1">
      <c r="B312" s="108"/>
      <c r="C312" s="705" t="s">
        <v>33</v>
      </c>
      <c r="D312" s="706"/>
      <c r="E312" s="707"/>
      <c r="F312" s="731" t="s">
        <v>85</v>
      </c>
      <c r="G312" s="731" t="s">
        <v>219</v>
      </c>
      <c r="H312" s="117" t="s">
        <v>34</v>
      </c>
      <c r="I312" s="118"/>
      <c r="J312" s="118"/>
      <c r="K312" s="118"/>
      <c r="L312" s="118"/>
      <c r="M312" s="119"/>
      <c r="N312" s="144" t="s">
        <v>35</v>
      </c>
      <c r="O312" s="118"/>
      <c r="P312" s="118"/>
      <c r="Q312" s="118"/>
      <c r="R312" s="118"/>
      <c r="S312" s="119"/>
      <c r="T312" s="764" t="s">
        <v>81</v>
      </c>
      <c r="U312" s="764" t="s">
        <v>82</v>
      </c>
      <c r="V312" s="108"/>
      <c r="W312" s="88" t="s">
        <v>25</v>
      </c>
      <c r="AA312" s="128" t="str">
        <f>IF(COUNT(H315:U349)&gt;0,"○","")</f>
        <v/>
      </c>
      <c r="AB312" s="120" t="s">
        <v>158</v>
      </c>
      <c r="AC312" s="124"/>
      <c r="AD312" s="130"/>
      <c r="AE312" s="130"/>
    </row>
    <row r="313" spans="1:31" s="111" customFormat="1" ht="13.5" customHeight="1">
      <c r="B313" s="108"/>
      <c r="C313" s="708"/>
      <c r="D313" s="709"/>
      <c r="E313" s="710"/>
      <c r="F313" s="732"/>
      <c r="G313" s="732"/>
      <c r="H313" s="4" t="s">
        <v>13</v>
      </c>
      <c r="I313" s="4" t="s">
        <v>14</v>
      </c>
      <c r="J313" s="4" t="s">
        <v>15</v>
      </c>
      <c r="K313" s="4" t="s">
        <v>16</v>
      </c>
      <c r="L313" s="4" t="s">
        <v>17</v>
      </c>
      <c r="M313" s="4" t="s">
        <v>18</v>
      </c>
      <c r="N313" s="4" t="s">
        <v>19</v>
      </c>
      <c r="O313" s="4" t="s">
        <v>20</v>
      </c>
      <c r="P313" s="4" t="s">
        <v>21</v>
      </c>
      <c r="Q313" s="4" t="s">
        <v>22</v>
      </c>
      <c r="R313" s="4" t="s">
        <v>23</v>
      </c>
      <c r="S313" s="4" t="s">
        <v>24</v>
      </c>
      <c r="T313" s="765"/>
      <c r="U313" s="765"/>
      <c r="V313" s="108"/>
      <c r="W313" s="88" t="s">
        <v>94</v>
      </c>
      <c r="AD313" s="163"/>
      <c r="AE313" s="163"/>
    </row>
    <row r="314" spans="1:31" s="111" customFormat="1" ht="13.5" customHeight="1">
      <c r="B314" s="108"/>
      <c r="C314" s="711"/>
      <c r="D314" s="712"/>
      <c r="E314" s="713"/>
      <c r="F314" s="733"/>
      <c r="G314" s="733"/>
      <c r="H314" s="127" t="e">
        <f>"（"&amp;MID(#REF!,2,2)&amp;")"</f>
        <v>#REF!</v>
      </c>
      <c r="I314" s="127" t="e">
        <f>"（"&amp;MID(#REF!,2,2)&amp;")"</f>
        <v>#REF!</v>
      </c>
      <c r="J314" s="127" t="e">
        <f>"（"&amp;MID(#REF!,2,2)&amp;")"</f>
        <v>#REF!</v>
      </c>
      <c r="K314" s="127" t="e">
        <f>"（"&amp;MID(#REF!,2,2)&amp;")"</f>
        <v>#REF!</v>
      </c>
      <c r="L314" s="127" t="e">
        <f>"（"&amp;MID(#REF!,2,2)&amp;")"</f>
        <v>#REF!</v>
      </c>
      <c r="M314" s="127" t="e">
        <f>"（"&amp;MID(#REF!,2,2)&amp;")"</f>
        <v>#REF!</v>
      </c>
      <c r="N314" s="127" t="e">
        <f>"（"&amp;MID(#REF!,2,2)&amp;")"</f>
        <v>#REF!</v>
      </c>
      <c r="O314" s="127" t="e">
        <f>"（"&amp;MID(#REF!,2,2)&amp;")"</f>
        <v>#REF!</v>
      </c>
      <c r="P314" s="127" t="e">
        <f>"（"&amp;MID(#REF!,2,2)&amp;")"</f>
        <v>#REF!</v>
      </c>
      <c r="Q314" s="127" t="e">
        <f>"（"&amp;MID(#REF!,2,2)&amp;")"</f>
        <v>#REF!</v>
      </c>
      <c r="R314" s="127" t="e">
        <f>"（"&amp;MID(#REF!,2,2)&amp;")"</f>
        <v>#REF!</v>
      </c>
      <c r="S314" s="127" t="e">
        <f>"（"&amp;MID(#REF!,2,2)&amp;")"</f>
        <v>#REF!</v>
      </c>
      <c r="T314" s="766"/>
      <c r="U314" s="766"/>
      <c r="V314" s="108"/>
      <c r="W314" s="88"/>
      <c r="AD314" s="163"/>
      <c r="AE314" s="163"/>
    </row>
    <row r="315" spans="1:31" s="111" customFormat="1" ht="25" customHeight="1">
      <c r="A315" s="148"/>
      <c r="B315" s="145"/>
      <c r="C315" s="714"/>
      <c r="D315" s="715"/>
      <c r="E315" s="716"/>
      <c r="F315" s="729"/>
      <c r="G315" s="730"/>
      <c r="H315" s="146"/>
      <c r="I315" s="146"/>
      <c r="J315" s="147"/>
      <c r="K315" s="147"/>
      <c r="L315" s="147"/>
      <c r="M315" s="147"/>
      <c r="N315" s="147"/>
      <c r="O315" s="147"/>
      <c r="P315" s="147"/>
      <c r="Q315" s="147"/>
      <c r="R315" s="147"/>
      <c r="S315" s="147"/>
      <c r="T315" s="763"/>
      <c r="U315" s="737"/>
      <c r="V315" s="145"/>
      <c r="W315" s="148"/>
      <c r="AD315" s="163"/>
      <c r="AE315" s="163"/>
    </row>
    <row r="316" spans="1:31" s="163" customFormat="1" ht="13.5" customHeight="1">
      <c r="A316" s="148"/>
      <c r="B316" s="145"/>
      <c r="C316" s="717"/>
      <c r="D316" s="718"/>
      <c r="E316" s="719"/>
      <c r="F316" s="724"/>
      <c r="G316" s="726"/>
      <c r="H316" s="149"/>
      <c r="I316" s="149"/>
      <c r="J316" s="149"/>
      <c r="K316" s="149"/>
      <c r="L316" s="149"/>
      <c r="M316" s="149"/>
      <c r="N316" s="149"/>
      <c r="O316" s="149"/>
      <c r="P316" s="149"/>
      <c r="Q316" s="149"/>
      <c r="R316" s="149"/>
      <c r="S316" s="149"/>
      <c r="T316" s="763"/>
      <c r="U316" s="738"/>
      <c r="V316" s="145"/>
      <c r="W316" s="148"/>
    </row>
    <row r="317" spans="1:31" s="163" customFormat="1" ht="13.5" customHeight="1">
      <c r="A317" s="148"/>
      <c r="B317" s="145"/>
      <c r="C317" s="717"/>
      <c r="D317" s="718"/>
      <c r="E317" s="719"/>
      <c r="F317" s="723"/>
      <c r="G317" s="725"/>
      <c r="H317" s="150"/>
      <c r="I317" s="150"/>
      <c r="J317" s="151"/>
      <c r="K317" s="151"/>
      <c r="L317" s="151"/>
      <c r="M317" s="151"/>
      <c r="N317" s="151"/>
      <c r="O317" s="151"/>
      <c r="P317" s="151"/>
      <c r="Q317" s="151"/>
      <c r="R317" s="151"/>
      <c r="S317" s="151"/>
      <c r="T317" s="763"/>
      <c r="U317" s="739"/>
      <c r="V317" s="145"/>
      <c r="W317" s="148"/>
    </row>
    <row r="318" spans="1:31" s="163" customFormat="1" ht="13.5" customHeight="1">
      <c r="A318" s="148"/>
      <c r="B318" s="145"/>
      <c r="C318" s="717"/>
      <c r="D318" s="718"/>
      <c r="E318" s="719"/>
      <c r="F318" s="724"/>
      <c r="G318" s="726"/>
      <c r="H318" s="149"/>
      <c r="I318" s="149"/>
      <c r="J318" s="149"/>
      <c r="K318" s="149"/>
      <c r="L318" s="149"/>
      <c r="M318" s="149"/>
      <c r="N318" s="149"/>
      <c r="O318" s="149"/>
      <c r="P318" s="149"/>
      <c r="Q318" s="149"/>
      <c r="R318" s="149"/>
      <c r="S318" s="149"/>
      <c r="T318" s="763"/>
      <c r="U318" s="738"/>
      <c r="V318" s="145"/>
      <c r="W318" s="148"/>
    </row>
    <row r="319" spans="1:31" s="163" customFormat="1" ht="13.5" customHeight="1">
      <c r="A319" s="148"/>
      <c r="B319" s="145"/>
      <c r="C319" s="717"/>
      <c r="D319" s="718"/>
      <c r="E319" s="719"/>
      <c r="F319" s="723"/>
      <c r="G319" s="725"/>
      <c r="H319" s="150"/>
      <c r="I319" s="150"/>
      <c r="J319" s="151"/>
      <c r="K319" s="151"/>
      <c r="L319" s="151"/>
      <c r="M319" s="151"/>
      <c r="N319" s="151"/>
      <c r="O319" s="151"/>
      <c r="P319" s="151"/>
      <c r="Q319" s="151"/>
      <c r="R319" s="151"/>
      <c r="S319" s="151"/>
      <c r="T319" s="763"/>
      <c r="U319" s="739"/>
      <c r="V319" s="145"/>
      <c r="W319" s="148"/>
    </row>
    <row r="320" spans="1:31" s="163" customFormat="1" ht="13.5" customHeight="1">
      <c r="A320" s="148"/>
      <c r="B320" s="145"/>
      <c r="C320" s="720"/>
      <c r="D320" s="721"/>
      <c r="E320" s="722"/>
      <c r="F320" s="727"/>
      <c r="G320" s="728"/>
      <c r="H320" s="149"/>
      <c r="I320" s="149"/>
      <c r="J320" s="149"/>
      <c r="K320" s="149"/>
      <c r="L320" s="149"/>
      <c r="M320" s="149"/>
      <c r="N320" s="149"/>
      <c r="O320" s="149"/>
      <c r="P320" s="149"/>
      <c r="Q320" s="149"/>
      <c r="R320" s="149"/>
      <c r="S320" s="149"/>
      <c r="T320" s="763"/>
      <c r="U320" s="740"/>
      <c r="V320" s="145"/>
      <c r="W320" s="148"/>
    </row>
    <row r="321" spans="1:33" s="163" customFormat="1" ht="13.5" customHeight="1">
      <c r="A321" s="148"/>
      <c r="B321" s="145"/>
      <c r="C321" s="714"/>
      <c r="D321" s="715"/>
      <c r="E321" s="716"/>
      <c r="F321" s="729"/>
      <c r="G321" s="730"/>
      <c r="H321" s="146"/>
      <c r="I321" s="146"/>
      <c r="J321" s="147"/>
      <c r="K321" s="147"/>
      <c r="L321" s="147"/>
      <c r="M321" s="147"/>
      <c r="N321" s="147"/>
      <c r="O321" s="147"/>
      <c r="P321" s="147"/>
      <c r="Q321" s="147"/>
      <c r="R321" s="147"/>
      <c r="S321" s="147"/>
      <c r="T321" s="763"/>
      <c r="U321" s="737"/>
      <c r="V321" s="145"/>
      <c r="W321" s="148"/>
    </row>
    <row r="322" spans="1:33" s="163" customFormat="1" ht="13.5" customHeight="1">
      <c r="A322" s="148"/>
      <c r="B322" s="145"/>
      <c r="C322" s="717"/>
      <c r="D322" s="718"/>
      <c r="E322" s="719"/>
      <c r="F322" s="724"/>
      <c r="G322" s="726"/>
      <c r="H322" s="149"/>
      <c r="I322" s="149"/>
      <c r="J322" s="149"/>
      <c r="K322" s="149"/>
      <c r="L322" s="149"/>
      <c r="M322" s="149"/>
      <c r="N322" s="149"/>
      <c r="O322" s="149"/>
      <c r="P322" s="149"/>
      <c r="Q322" s="149"/>
      <c r="R322" s="149"/>
      <c r="S322" s="149"/>
      <c r="T322" s="763"/>
      <c r="U322" s="738"/>
      <c r="V322" s="145"/>
      <c r="W322" s="148"/>
    </row>
    <row r="323" spans="1:33" s="163" customFormat="1" ht="13.5" customHeight="1">
      <c r="A323" s="148"/>
      <c r="B323" s="145"/>
      <c r="C323" s="717"/>
      <c r="D323" s="718"/>
      <c r="E323" s="719"/>
      <c r="F323" s="723"/>
      <c r="G323" s="725"/>
      <c r="H323" s="150"/>
      <c r="I323" s="150"/>
      <c r="J323" s="151"/>
      <c r="K323" s="151"/>
      <c r="L323" s="151"/>
      <c r="M323" s="151"/>
      <c r="N323" s="151"/>
      <c r="O323" s="151"/>
      <c r="P323" s="151"/>
      <c r="Q323" s="151"/>
      <c r="R323" s="151"/>
      <c r="S323" s="151"/>
      <c r="T323" s="763"/>
      <c r="U323" s="739"/>
      <c r="V323" s="145"/>
      <c r="W323" s="148"/>
    </row>
    <row r="324" spans="1:33" s="163" customFormat="1" ht="13.5" customHeight="1">
      <c r="A324" s="148"/>
      <c r="B324" s="145"/>
      <c r="C324" s="717"/>
      <c r="D324" s="718"/>
      <c r="E324" s="719"/>
      <c r="F324" s="724"/>
      <c r="G324" s="726"/>
      <c r="H324" s="149"/>
      <c r="I324" s="149"/>
      <c r="J324" s="149"/>
      <c r="K324" s="149"/>
      <c r="L324" s="149"/>
      <c r="M324" s="149"/>
      <c r="N324" s="149"/>
      <c r="O324" s="149"/>
      <c r="P324" s="149"/>
      <c r="Q324" s="149"/>
      <c r="R324" s="149"/>
      <c r="S324" s="149"/>
      <c r="T324" s="763"/>
      <c r="U324" s="738"/>
      <c r="V324" s="145"/>
      <c r="W324" s="148"/>
    </row>
    <row r="325" spans="1:33" s="163" customFormat="1" ht="13.5" customHeight="1">
      <c r="A325" s="148"/>
      <c r="B325" s="145"/>
      <c r="C325" s="717"/>
      <c r="D325" s="718"/>
      <c r="E325" s="719"/>
      <c r="F325" s="723"/>
      <c r="G325" s="725"/>
      <c r="H325" s="150"/>
      <c r="I325" s="150"/>
      <c r="J325" s="151"/>
      <c r="K325" s="151"/>
      <c r="L325" s="151"/>
      <c r="M325" s="151"/>
      <c r="N325" s="151"/>
      <c r="O325" s="151"/>
      <c r="P325" s="151"/>
      <c r="Q325" s="151"/>
      <c r="R325" s="151"/>
      <c r="S325" s="151"/>
      <c r="T325" s="763"/>
      <c r="U325" s="739"/>
      <c r="V325" s="145"/>
      <c r="W325" s="148"/>
    </row>
    <row r="326" spans="1:33" s="161" customFormat="1" ht="13.5" customHeight="1">
      <c r="A326" s="148"/>
      <c r="B326" s="145"/>
      <c r="C326" s="720"/>
      <c r="D326" s="721"/>
      <c r="E326" s="722"/>
      <c r="F326" s="727"/>
      <c r="G326" s="728"/>
      <c r="H326" s="149"/>
      <c r="I326" s="149"/>
      <c r="J326" s="149"/>
      <c r="K326" s="149"/>
      <c r="L326" s="149"/>
      <c r="M326" s="149"/>
      <c r="N326" s="149"/>
      <c r="O326" s="149"/>
      <c r="P326" s="149"/>
      <c r="Q326" s="149"/>
      <c r="R326" s="149"/>
      <c r="S326" s="149"/>
      <c r="T326" s="763"/>
      <c r="U326" s="740"/>
      <c r="V326" s="145"/>
      <c r="W326" s="148"/>
    </row>
    <row r="327" spans="1:33" s="111" customFormat="1" ht="13.5" customHeight="1">
      <c r="A327" s="148"/>
      <c r="B327" s="145"/>
      <c r="C327" s="714"/>
      <c r="D327" s="715"/>
      <c r="E327" s="716"/>
      <c r="F327" s="729"/>
      <c r="G327" s="730"/>
      <c r="H327" s="146"/>
      <c r="I327" s="146"/>
      <c r="J327" s="147"/>
      <c r="K327" s="147"/>
      <c r="L327" s="147"/>
      <c r="M327" s="147"/>
      <c r="N327" s="147"/>
      <c r="O327" s="147"/>
      <c r="P327" s="147"/>
      <c r="Q327" s="147"/>
      <c r="R327" s="147"/>
      <c r="S327" s="147"/>
      <c r="T327" s="763"/>
      <c r="U327" s="737"/>
      <c r="V327" s="145"/>
      <c r="W327" s="148"/>
      <c r="AD327" s="124"/>
      <c r="AE327" s="124"/>
    </row>
    <row r="328" spans="1:33" s="111" customFormat="1" ht="13.5" customHeight="1">
      <c r="A328" s="148"/>
      <c r="B328" s="145"/>
      <c r="C328" s="717"/>
      <c r="D328" s="718"/>
      <c r="E328" s="719"/>
      <c r="F328" s="724"/>
      <c r="G328" s="726"/>
      <c r="H328" s="149"/>
      <c r="I328" s="149"/>
      <c r="J328" s="149"/>
      <c r="K328" s="149"/>
      <c r="L328" s="149"/>
      <c r="M328" s="149"/>
      <c r="N328" s="149"/>
      <c r="O328" s="149"/>
      <c r="P328" s="149"/>
      <c r="Q328" s="149"/>
      <c r="R328" s="149"/>
      <c r="S328" s="149"/>
      <c r="T328" s="763"/>
      <c r="U328" s="738"/>
      <c r="V328" s="145"/>
      <c r="W328" s="148"/>
      <c r="AD328" s="124"/>
      <c r="AE328" s="124"/>
    </row>
    <row r="329" spans="1:33" s="111" customFormat="1" ht="13.5" customHeight="1">
      <c r="A329" s="148"/>
      <c r="B329" s="145"/>
      <c r="C329" s="717"/>
      <c r="D329" s="718"/>
      <c r="E329" s="719"/>
      <c r="F329" s="723"/>
      <c r="G329" s="725"/>
      <c r="H329" s="150"/>
      <c r="I329" s="150"/>
      <c r="J329" s="151"/>
      <c r="K329" s="151"/>
      <c r="L329" s="151"/>
      <c r="M329" s="151"/>
      <c r="N329" s="151"/>
      <c r="O329" s="151"/>
      <c r="P329" s="151"/>
      <c r="Q329" s="151"/>
      <c r="R329" s="151"/>
      <c r="S329" s="151"/>
      <c r="T329" s="763"/>
      <c r="U329" s="739"/>
      <c r="V329" s="145"/>
      <c r="W329" s="148"/>
      <c r="AD329" s="124"/>
      <c r="AE329" s="124"/>
    </row>
    <row r="330" spans="1:33" s="111" customFormat="1" ht="13.5" customHeight="1">
      <c r="A330" s="148"/>
      <c r="B330" s="145"/>
      <c r="C330" s="717"/>
      <c r="D330" s="718"/>
      <c r="E330" s="719"/>
      <c r="F330" s="724"/>
      <c r="G330" s="726"/>
      <c r="H330" s="149"/>
      <c r="I330" s="149"/>
      <c r="J330" s="149"/>
      <c r="K330" s="149"/>
      <c r="L330" s="149"/>
      <c r="M330" s="149"/>
      <c r="N330" s="149"/>
      <c r="O330" s="149"/>
      <c r="P330" s="149"/>
      <c r="Q330" s="149"/>
      <c r="R330" s="149"/>
      <c r="S330" s="149"/>
      <c r="T330" s="763"/>
      <c r="U330" s="738"/>
      <c r="V330" s="145"/>
      <c r="W330" s="148"/>
      <c r="AA330" s="124"/>
      <c r="AB330" s="124"/>
      <c r="AC330" s="124"/>
      <c r="AD330" s="130"/>
      <c r="AE330" s="130"/>
      <c r="AF330" s="124"/>
      <c r="AG330" s="124"/>
    </row>
    <row r="331" spans="1:33" s="111" customFormat="1" ht="13.5" customHeight="1">
      <c r="A331" s="148"/>
      <c r="B331" s="145"/>
      <c r="C331" s="717"/>
      <c r="D331" s="718"/>
      <c r="E331" s="719"/>
      <c r="F331" s="723"/>
      <c r="G331" s="725"/>
      <c r="H331" s="150"/>
      <c r="I331" s="150"/>
      <c r="J331" s="151"/>
      <c r="K331" s="151"/>
      <c r="L331" s="151"/>
      <c r="M331" s="151"/>
      <c r="N331" s="151"/>
      <c r="O331" s="151"/>
      <c r="P331" s="151"/>
      <c r="Q331" s="151"/>
      <c r="R331" s="151"/>
      <c r="S331" s="151"/>
      <c r="T331" s="763"/>
      <c r="U331" s="739"/>
      <c r="V331" s="145"/>
      <c r="W331" s="148"/>
      <c r="AA331" s="124"/>
      <c r="AB331" s="124"/>
      <c r="AC331" s="124"/>
      <c r="AD331" s="130"/>
      <c r="AE331" s="130"/>
      <c r="AF331" s="124"/>
      <c r="AG331" s="124"/>
    </row>
    <row r="332" spans="1:33" s="111" customFormat="1" ht="13.5" customHeight="1">
      <c r="A332" s="148"/>
      <c r="B332" s="145"/>
      <c r="C332" s="720"/>
      <c r="D332" s="721"/>
      <c r="E332" s="722"/>
      <c r="F332" s="727"/>
      <c r="G332" s="728"/>
      <c r="H332" s="149"/>
      <c r="I332" s="149"/>
      <c r="J332" s="149"/>
      <c r="K332" s="149"/>
      <c r="L332" s="149"/>
      <c r="M332" s="149"/>
      <c r="N332" s="149"/>
      <c r="O332" s="149"/>
      <c r="P332" s="149"/>
      <c r="Q332" s="149"/>
      <c r="R332" s="149"/>
      <c r="S332" s="149"/>
      <c r="T332" s="763"/>
      <c r="U332" s="740"/>
      <c r="V332" s="145"/>
      <c r="W332" s="148"/>
      <c r="AF332" s="124"/>
      <c r="AG332" s="124"/>
    </row>
    <row r="333" spans="1:33" s="148" customFormat="1" ht="13.5" customHeight="1">
      <c r="B333" s="145"/>
      <c r="C333" s="714"/>
      <c r="D333" s="715"/>
      <c r="E333" s="716"/>
      <c r="F333" s="729"/>
      <c r="G333" s="730"/>
      <c r="H333" s="146"/>
      <c r="I333" s="146"/>
      <c r="J333" s="147"/>
      <c r="K333" s="147"/>
      <c r="L333" s="147"/>
      <c r="M333" s="147"/>
      <c r="N333" s="147"/>
      <c r="O333" s="147"/>
      <c r="P333" s="147"/>
      <c r="Q333" s="147"/>
      <c r="R333" s="147"/>
      <c r="S333" s="147"/>
      <c r="T333" s="763"/>
      <c r="U333" s="737"/>
      <c r="V333" s="145"/>
      <c r="AA333" s="130"/>
      <c r="AB333" s="130"/>
      <c r="AC333" s="130"/>
      <c r="AD333" s="130"/>
      <c r="AE333" s="130"/>
      <c r="AF333" s="130"/>
      <c r="AG333" s="130"/>
    </row>
    <row r="334" spans="1:33" s="148" customFormat="1" ht="13.5" customHeight="1">
      <c r="B334" s="145"/>
      <c r="C334" s="717"/>
      <c r="D334" s="718"/>
      <c r="E334" s="719"/>
      <c r="F334" s="724"/>
      <c r="G334" s="726"/>
      <c r="H334" s="149"/>
      <c r="I334" s="149"/>
      <c r="J334" s="149"/>
      <c r="K334" s="149"/>
      <c r="L334" s="149"/>
      <c r="M334" s="149"/>
      <c r="N334" s="149"/>
      <c r="O334" s="149"/>
      <c r="P334" s="149"/>
      <c r="Q334" s="149"/>
      <c r="R334" s="149"/>
      <c r="S334" s="149"/>
      <c r="T334" s="763"/>
      <c r="U334" s="738"/>
      <c r="V334" s="145"/>
      <c r="AA334" s="130"/>
      <c r="AB334" s="130"/>
      <c r="AC334" s="130"/>
      <c r="AD334" s="130"/>
      <c r="AE334" s="130"/>
      <c r="AF334" s="130"/>
      <c r="AG334" s="130"/>
    </row>
    <row r="335" spans="1:33" s="148" customFormat="1" ht="13.5" customHeight="1">
      <c r="B335" s="145"/>
      <c r="C335" s="717"/>
      <c r="D335" s="718"/>
      <c r="E335" s="719"/>
      <c r="F335" s="723"/>
      <c r="G335" s="725"/>
      <c r="H335" s="150"/>
      <c r="I335" s="150"/>
      <c r="J335" s="151"/>
      <c r="K335" s="151"/>
      <c r="L335" s="151"/>
      <c r="M335" s="151"/>
      <c r="N335" s="151"/>
      <c r="O335" s="151"/>
      <c r="P335" s="151"/>
      <c r="Q335" s="151"/>
      <c r="R335" s="151"/>
      <c r="S335" s="151"/>
      <c r="T335" s="763"/>
      <c r="U335" s="739"/>
      <c r="V335" s="145"/>
      <c r="AA335" s="130"/>
      <c r="AB335" s="130"/>
      <c r="AC335" s="130"/>
      <c r="AD335" s="130"/>
      <c r="AE335" s="130"/>
      <c r="AF335" s="130"/>
      <c r="AG335" s="130"/>
    </row>
    <row r="336" spans="1:33" s="148" customFormat="1" ht="13.5" customHeight="1">
      <c r="B336" s="145"/>
      <c r="C336" s="717"/>
      <c r="D336" s="718"/>
      <c r="E336" s="719"/>
      <c r="F336" s="724"/>
      <c r="G336" s="726"/>
      <c r="H336" s="149"/>
      <c r="I336" s="149"/>
      <c r="J336" s="149"/>
      <c r="K336" s="149"/>
      <c r="L336" s="149"/>
      <c r="M336" s="149"/>
      <c r="N336" s="149"/>
      <c r="O336" s="149"/>
      <c r="P336" s="149"/>
      <c r="Q336" s="149"/>
      <c r="R336" s="149"/>
      <c r="S336" s="149"/>
      <c r="T336" s="763"/>
      <c r="U336" s="738"/>
      <c r="V336" s="145"/>
      <c r="AA336" s="130"/>
      <c r="AB336" s="130"/>
      <c r="AC336" s="130"/>
      <c r="AD336" s="130"/>
      <c r="AE336" s="130"/>
      <c r="AF336" s="130"/>
      <c r="AG336" s="130"/>
    </row>
    <row r="337" spans="1:33" s="148" customFormat="1" ht="13.5" customHeight="1">
      <c r="B337" s="145"/>
      <c r="C337" s="717"/>
      <c r="D337" s="718"/>
      <c r="E337" s="719"/>
      <c r="F337" s="723"/>
      <c r="G337" s="725"/>
      <c r="H337" s="150"/>
      <c r="I337" s="150"/>
      <c r="J337" s="151"/>
      <c r="K337" s="151"/>
      <c r="L337" s="151"/>
      <c r="M337" s="151"/>
      <c r="N337" s="151"/>
      <c r="O337" s="151"/>
      <c r="P337" s="151"/>
      <c r="Q337" s="151"/>
      <c r="R337" s="151"/>
      <c r="S337" s="151"/>
      <c r="T337" s="763"/>
      <c r="U337" s="739"/>
      <c r="V337" s="145"/>
      <c r="AA337" s="130"/>
      <c r="AB337" s="130"/>
      <c r="AC337" s="130"/>
      <c r="AD337" s="130"/>
      <c r="AE337" s="130"/>
      <c r="AF337" s="130"/>
      <c r="AG337" s="130"/>
    </row>
    <row r="338" spans="1:33" s="148" customFormat="1" ht="13.5" customHeight="1">
      <c r="B338" s="145"/>
      <c r="C338" s="720"/>
      <c r="D338" s="721"/>
      <c r="E338" s="722"/>
      <c r="F338" s="727"/>
      <c r="G338" s="728"/>
      <c r="H338" s="149"/>
      <c r="I338" s="149"/>
      <c r="J338" s="149"/>
      <c r="K338" s="149"/>
      <c r="L338" s="149"/>
      <c r="M338" s="149"/>
      <c r="N338" s="149"/>
      <c r="O338" s="149"/>
      <c r="P338" s="149"/>
      <c r="Q338" s="149"/>
      <c r="R338" s="149"/>
      <c r="S338" s="149"/>
      <c r="T338" s="763"/>
      <c r="U338" s="740"/>
      <c r="V338" s="145"/>
      <c r="AA338" s="130"/>
      <c r="AB338" s="130"/>
      <c r="AC338" s="130"/>
      <c r="AD338" s="130"/>
      <c r="AE338" s="130"/>
      <c r="AF338" s="130"/>
      <c r="AG338" s="130"/>
    </row>
    <row r="339" spans="1:33" s="148" customFormat="1" ht="13.5" customHeight="1">
      <c r="B339" s="145"/>
      <c r="C339" s="714"/>
      <c r="D339" s="715"/>
      <c r="E339" s="716"/>
      <c r="F339" s="729"/>
      <c r="G339" s="730"/>
      <c r="H339" s="146"/>
      <c r="I339" s="146"/>
      <c r="J339" s="147"/>
      <c r="K339" s="147"/>
      <c r="L339" s="147"/>
      <c r="M339" s="147"/>
      <c r="N339" s="147"/>
      <c r="O339" s="147"/>
      <c r="P339" s="147"/>
      <c r="Q339" s="147"/>
      <c r="R339" s="147"/>
      <c r="S339" s="147"/>
      <c r="T339" s="763"/>
      <c r="U339" s="737"/>
      <c r="V339" s="145"/>
      <c r="AA339" s="130"/>
      <c r="AB339" s="130"/>
      <c r="AC339" s="130"/>
      <c r="AF339" s="130"/>
      <c r="AG339" s="130"/>
    </row>
    <row r="340" spans="1:33" s="148" customFormat="1" ht="13.5" customHeight="1">
      <c r="B340" s="145"/>
      <c r="C340" s="717"/>
      <c r="D340" s="718"/>
      <c r="E340" s="719"/>
      <c r="F340" s="724"/>
      <c r="G340" s="726"/>
      <c r="H340" s="149"/>
      <c r="I340" s="149"/>
      <c r="J340" s="149"/>
      <c r="K340" s="149"/>
      <c r="L340" s="149"/>
      <c r="M340" s="149"/>
      <c r="N340" s="149"/>
      <c r="O340" s="149"/>
      <c r="P340" s="149"/>
      <c r="Q340" s="149"/>
      <c r="R340" s="149"/>
      <c r="S340" s="149"/>
      <c r="T340" s="763"/>
      <c r="U340" s="738"/>
      <c r="V340" s="145"/>
      <c r="AA340" s="130"/>
      <c r="AB340" s="130"/>
      <c r="AC340" s="130"/>
      <c r="AF340" s="130"/>
      <c r="AG340" s="130"/>
    </row>
    <row r="341" spans="1:33" s="148" customFormat="1" ht="13.5" customHeight="1">
      <c r="B341" s="145"/>
      <c r="C341" s="717"/>
      <c r="D341" s="718"/>
      <c r="E341" s="719"/>
      <c r="F341" s="723"/>
      <c r="G341" s="725"/>
      <c r="H341" s="150"/>
      <c r="I341" s="150"/>
      <c r="J341" s="151"/>
      <c r="K341" s="151"/>
      <c r="L341" s="151"/>
      <c r="M341" s="151"/>
      <c r="N341" s="151"/>
      <c r="O341" s="151"/>
      <c r="P341" s="151"/>
      <c r="Q341" s="151"/>
      <c r="R341" s="151"/>
      <c r="S341" s="151"/>
      <c r="T341" s="763"/>
      <c r="U341" s="739"/>
      <c r="V341" s="145"/>
      <c r="AA341" s="130"/>
      <c r="AB341" s="130"/>
      <c r="AC341" s="130"/>
      <c r="AF341" s="130"/>
      <c r="AG341" s="130"/>
    </row>
    <row r="342" spans="1:33" s="148" customFormat="1" ht="13.5" customHeight="1">
      <c r="B342" s="145"/>
      <c r="C342" s="717"/>
      <c r="D342" s="718"/>
      <c r="E342" s="719"/>
      <c r="F342" s="724"/>
      <c r="G342" s="726"/>
      <c r="H342" s="149"/>
      <c r="I342" s="149"/>
      <c r="J342" s="149"/>
      <c r="K342" s="149"/>
      <c r="L342" s="149"/>
      <c r="M342" s="149"/>
      <c r="N342" s="149"/>
      <c r="O342" s="149"/>
      <c r="P342" s="149"/>
      <c r="Q342" s="149"/>
      <c r="R342" s="149"/>
      <c r="S342" s="149"/>
      <c r="T342" s="763"/>
      <c r="U342" s="738"/>
      <c r="V342" s="145"/>
    </row>
    <row r="343" spans="1:33" s="148" customFormat="1" ht="13.5" customHeight="1">
      <c r="B343" s="145"/>
      <c r="C343" s="717"/>
      <c r="D343" s="718"/>
      <c r="E343" s="719"/>
      <c r="F343" s="723"/>
      <c r="G343" s="725"/>
      <c r="H343" s="150"/>
      <c r="I343" s="150"/>
      <c r="J343" s="151"/>
      <c r="K343" s="151"/>
      <c r="L343" s="151"/>
      <c r="M343" s="151"/>
      <c r="N343" s="151"/>
      <c r="O343" s="151"/>
      <c r="P343" s="151"/>
      <c r="Q343" s="151"/>
      <c r="R343" s="151"/>
      <c r="S343" s="151"/>
      <c r="T343" s="763"/>
      <c r="U343" s="739"/>
      <c r="V343" s="145"/>
    </row>
    <row r="344" spans="1:33" s="148" customFormat="1" ht="13.5" customHeight="1">
      <c r="B344" s="145"/>
      <c r="C344" s="720"/>
      <c r="D344" s="721"/>
      <c r="E344" s="722"/>
      <c r="F344" s="727"/>
      <c r="G344" s="728"/>
      <c r="H344" s="152"/>
      <c r="I344" s="152"/>
      <c r="J344" s="152"/>
      <c r="K344" s="152"/>
      <c r="L344" s="152"/>
      <c r="M344" s="152"/>
      <c r="N344" s="152"/>
      <c r="O344" s="152"/>
      <c r="P344" s="152"/>
      <c r="Q344" s="152"/>
      <c r="R344" s="152"/>
      <c r="S344" s="152"/>
      <c r="T344" s="763"/>
      <c r="U344" s="740"/>
      <c r="V344" s="145"/>
    </row>
    <row r="345" spans="1:33" s="148" customFormat="1" ht="13.5" customHeight="1">
      <c r="A345" s="111"/>
      <c r="B345" s="108"/>
      <c r="C345" s="743" t="s">
        <v>86</v>
      </c>
      <c r="D345" s="746" t="s">
        <v>220</v>
      </c>
      <c r="E345" s="747"/>
      <c r="F345" s="747"/>
      <c r="G345" s="748"/>
      <c r="H345" s="153"/>
      <c r="I345" s="153"/>
      <c r="J345" s="153"/>
      <c r="K345" s="153"/>
      <c r="L345" s="153"/>
      <c r="M345" s="153"/>
      <c r="N345" s="153"/>
      <c r="O345" s="153"/>
      <c r="P345" s="153"/>
      <c r="Q345" s="153"/>
      <c r="R345" s="153"/>
      <c r="S345" s="153"/>
      <c r="T345" s="749"/>
      <c r="U345" s="749"/>
      <c r="V345" s="108"/>
      <c r="W345" s="111"/>
    </row>
    <row r="346" spans="1:33" s="148" customFormat="1" ht="13.5" customHeight="1">
      <c r="A346" s="111"/>
      <c r="B346" s="108"/>
      <c r="C346" s="744"/>
      <c r="D346" s="746" t="s">
        <v>221</v>
      </c>
      <c r="E346" s="747"/>
      <c r="F346" s="747"/>
      <c r="G346" s="748"/>
      <c r="H346" s="154"/>
      <c r="I346" s="154"/>
      <c r="J346" s="154"/>
      <c r="K346" s="154"/>
      <c r="L346" s="154"/>
      <c r="M346" s="154"/>
      <c r="N346" s="154"/>
      <c r="O346" s="154"/>
      <c r="P346" s="154"/>
      <c r="Q346" s="154"/>
      <c r="R346" s="154"/>
      <c r="S346" s="154"/>
      <c r="T346" s="750"/>
      <c r="U346" s="750"/>
      <c r="V346" s="108"/>
      <c r="W346" s="111"/>
    </row>
    <row r="347" spans="1:33" s="148" customFormat="1" ht="13.5" customHeight="1">
      <c r="A347" s="111"/>
      <c r="B347" s="108"/>
      <c r="C347" s="744"/>
      <c r="D347" s="746" t="s">
        <v>222</v>
      </c>
      <c r="E347" s="747"/>
      <c r="F347" s="748"/>
      <c r="G347" s="155" t="s">
        <v>79</v>
      </c>
      <c r="H347" s="156" t="str">
        <f>IF(COUNT(H345)=0,"",ROUND(SUM(H345:H346),#REF!))</f>
        <v/>
      </c>
      <c r="I347" s="156" t="str">
        <f>IF(COUNT(I345)=0,"",ROUND(SUM(I345:I346),#REF!))</f>
        <v/>
      </c>
      <c r="J347" s="156" t="str">
        <f>IF(COUNT(J345)=0,"",ROUND(SUM(J345:J346),#REF!))</f>
        <v/>
      </c>
      <c r="K347" s="156" t="str">
        <f>IF(COUNT(K345)=0,"",ROUND(SUM(K345:K346),#REF!))</f>
        <v/>
      </c>
      <c r="L347" s="156" t="str">
        <f>IF(COUNT(L345)=0,"",ROUND(SUM(L345:L346),#REF!))</f>
        <v/>
      </c>
      <c r="M347" s="156" t="str">
        <f>IF(COUNT(M345)=0,"",ROUND(SUM(M345:M346),#REF!))</f>
        <v/>
      </c>
      <c r="N347" s="156" t="str">
        <f>IF(COUNT(N345)=0,"",ROUND(SUM(N345:N346),#REF!))</f>
        <v/>
      </c>
      <c r="O347" s="156" t="str">
        <f>IF(COUNT(O345)=0,"",ROUND(SUM(O345:O346),#REF!))</f>
        <v/>
      </c>
      <c r="P347" s="156" t="str">
        <f>IF(COUNT(P345)=0,"",ROUND(SUM(P345:P346),#REF!))</f>
        <v/>
      </c>
      <c r="Q347" s="156" t="str">
        <f>IF(COUNT(Q345)=0,"",ROUND(SUM(Q345:Q346),#REF!))</f>
        <v/>
      </c>
      <c r="R347" s="156" t="str">
        <f>IF(COUNT(R345)=0,"",ROUND(SUM(R345:R346),#REF!))</f>
        <v/>
      </c>
      <c r="S347" s="156" t="str">
        <f>IF(COUNT(S345)=0,"",ROUND(SUM(S345:S346),#REF!))</f>
        <v/>
      </c>
      <c r="T347" s="751"/>
      <c r="U347" s="750"/>
      <c r="V347" s="108"/>
      <c r="W347" s="120"/>
    </row>
    <row r="348" spans="1:33" s="148" customFormat="1" ht="13.5" customHeight="1">
      <c r="A348" s="111"/>
      <c r="B348" s="108"/>
      <c r="C348" s="744"/>
      <c r="D348" s="755" t="s">
        <v>223</v>
      </c>
      <c r="E348" s="756"/>
      <c r="F348" s="757"/>
      <c r="G348" s="761" t="s">
        <v>79</v>
      </c>
      <c r="H348" s="157"/>
      <c r="I348" s="157"/>
      <c r="J348" s="157"/>
      <c r="K348" s="157"/>
      <c r="L348" s="157"/>
      <c r="M348" s="157"/>
      <c r="N348" s="157"/>
      <c r="O348" s="157"/>
      <c r="P348" s="157"/>
      <c r="Q348" s="157"/>
      <c r="R348" s="157"/>
      <c r="S348" s="157"/>
      <c r="T348" s="158" t="str">
        <f>IF(COUNT(H348:S348)=0,"",SUMPRODUCT(ROUND(H348:S348,#REF!)))</f>
        <v/>
      </c>
      <c r="U348" s="750"/>
      <c r="V348" s="108"/>
      <c r="W348" s="111"/>
    </row>
    <row r="349" spans="1:33" s="148" customFormat="1" ht="13.5" customHeight="1">
      <c r="A349" s="111"/>
      <c r="B349" s="108"/>
      <c r="C349" s="745"/>
      <c r="D349" s="758"/>
      <c r="E349" s="759"/>
      <c r="F349" s="760"/>
      <c r="G349" s="762"/>
      <c r="H349" s="159"/>
      <c r="I349" s="159"/>
      <c r="J349" s="159"/>
      <c r="K349" s="159"/>
      <c r="L349" s="159"/>
      <c r="M349" s="159"/>
      <c r="N349" s="159"/>
      <c r="O349" s="159"/>
      <c r="P349" s="159"/>
      <c r="Q349" s="159"/>
      <c r="R349" s="159"/>
      <c r="S349" s="159"/>
      <c r="T349" s="160" t="str">
        <f>IF(COUNT(H349:S349)=0,"",SUMPRODUCT(ROUND(H349:S349,#REF!)))</f>
        <v/>
      </c>
      <c r="U349" s="751"/>
      <c r="V349" s="108"/>
      <c r="W349" s="111"/>
    </row>
    <row r="350" spans="1:33" s="148" customFormat="1" ht="13.5" customHeight="1">
      <c r="A350" s="163"/>
      <c r="B350" s="161"/>
      <c r="C350" s="121" t="s">
        <v>70</v>
      </c>
      <c r="D350" s="162"/>
      <c r="E350" s="162"/>
      <c r="F350" s="162"/>
      <c r="G350" s="121"/>
      <c r="H350" s="121"/>
      <c r="I350" s="121"/>
      <c r="J350" s="121"/>
      <c r="K350" s="121"/>
      <c r="L350" s="121"/>
      <c r="M350" s="121"/>
      <c r="N350" s="121"/>
      <c r="O350" s="121"/>
      <c r="P350" s="121"/>
      <c r="Q350" s="121"/>
      <c r="R350" s="121"/>
      <c r="S350" s="121"/>
      <c r="T350" s="121"/>
      <c r="U350" s="121"/>
      <c r="V350" s="161"/>
      <c r="W350" s="163"/>
    </row>
    <row r="351" spans="1:33" s="148" customFormat="1" ht="13.5" customHeight="1">
      <c r="A351" s="163"/>
      <c r="B351" s="161"/>
      <c r="C351" s="122"/>
      <c r="D351" s="164"/>
      <c r="E351" s="164"/>
      <c r="F351" s="164"/>
      <c r="G351" s="122"/>
      <c r="H351" s="122"/>
      <c r="I351" s="122"/>
      <c r="J351" s="122"/>
      <c r="K351" s="122"/>
      <c r="L351" s="122"/>
      <c r="M351" s="122"/>
      <c r="N351" s="122"/>
      <c r="O351" s="122"/>
      <c r="P351" s="122"/>
      <c r="Q351" s="122"/>
      <c r="R351" s="122"/>
      <c r="S351" s="122"/>
      <c r="T351" s="122"/>
      <c r="U351" s="122"/>
      <c r="V351" s="161"/>
      <c r="W351" s="163"/>
    </row>
    <row r="352" spans="1:33" s="148" customFormat="1" ht="13.5" customHeight="1">
      <c r="A352" s="163"/>
      <c r="B352" s="161"/>
      <c r="C352" s="122"/>
      <c r="D352" s="164"/>
      <c r="E352" s="164"/>
      <c r="F352" s="164"/>
      <c r="G352" s="122"/>
      <c r="H352" s="122"/>
      <c r="I352" s="122"/>
      <c r="J352" s="122"/>
      <c r="K352" s="122"/>
      <c r="L352" s="122"/>
      <c r="M352" s="122"/>
      <c r="N352" s="122"/>
      <c r="O352" s="122"/>
      <c r="P352" s="122"/>
      <c r="Q352" s="122"/>
      <c r="R352" s="122"/>
      <c r="S352" s="122"/>
      <c r="T352" s="122"/>
      <c r="U352" s="122"/>
      <c r="V352" s="161"/>
      <c r="W352" s="163"/>
    </row>
    <row r="353" spans="1:31" s="148" customFormat="1" ht="13.5" customHeight="1">
      <c r="A353" s="163"/>
      <c r="B353" s="161"/>
      <c r="C353" s="122"/>
      <c r="D353" s="164"/>
      <c r="E353" s="164"/>
      <c r="F353" s="164"/>
      <c r="G353" s="122"/>
      <c r="H353" s="122"/>
      <c r="I353" s="122"/>
      <c r="J353" s="122"/>
      <c r="K353" s="122"/>
      <c r="L353" s="122"/>
      <c r="M353" s="122"/>
      <c r="N353" s="122"/>
      <c r="O353" s="122"/>
      <c r="P353" s="122"/>
      <c r="Q353" s="122"/>
      <c r="R353" s="122"/>
      <c r="S353" s="122"/>
      <c r="T353" s="122"/>
      <c r="U353" s="122"/>
      <c r="V353" s="161"/>
      <c r="W353" s="163"/>
    </row>
    <row r="354" spans="1:31" s="148" customFormat="1" ht="13.5" customHeight="1">
      <c r="A354" s="163"/>
      <c r="B354" s="161"/>
      <c r="C354" s="122"/>
      <c r="D354" s="164"/>
      <c r="E354" s="164"/>
      <c r="F354" s="164"/>
      <c r="G354" s="122"/>
      <c r="H354" s="122"/>
      <c r="I354" s="122"/>
      <c r="J354" s="122"/>
      <c r="K354" s="122"/>
      <c r="L354" s="122"/>
      <c r="M354" s="122"/>
      <c r="N354" s="122"/>
      <c r="O354" s="122"/>
      <c r="P354" s="122"/>
      <c r="Q354" s="122"/>
      <c r="R354" s="122"/>
      <c r="S354" s="122"/>
      <c r="T354" s="122"/>
      <c r="U354" s="122"/>
      <c r="V354" s="161"/>
      <c r="W354" s="163"/>
    </row>
    <row r="355" spans="1:31" s="148" customFormat="1" ht="13.5" customHeight="1">
      <c r="A355" s="163"/>
      <c r="B355" s="161"/>
      <c r="C355" s="122"/>
      <c r="D355" s="164"/>
      <c r="E355" s="164"/>
      <c r="F355" s="164"/>
      <c r="G355" s="122"/>
      <c r="H355" s="122"/>
      <c r="I355" s="122"/>
      <c r="J355" s="122"/>
      <c r="K355" s="122"/>
      <c r="L355" s="122"/>
      <c r="M355" s="122"/>
      <c r="N355" s="122"/>
      <c r="O355" s="122"/>
      <c r="P355" s="122"/>
      <c r="Q355" s="122"/>
      <c r="R355" s="122"/>
      <c r="S355" s="122"/>
      <c r="T355" s="122"/>
      <c r="U355" s="122"/>
      <c r="V355" s="161"/>
      <c r="W355" s="163"/>
    </row>
    <row r="356" spans="1:31" s="148" customFormat="1" ht="13.5" customHeight="1">
      <c r="A356" s="163"/>
      <c r="B356" s="161"/>
      <c r="C356" s="122"/>
      <c r="D356" s="164"/>
      <c r="E356" s="164"/>
      <c r="F356" s="164"/>
      <c r="G356" s="122"/>
      <c r="H356" s="122"/>
      <c r="I356" s="122"/>
      <c r="J356" s="122"/>
      <c r="K356" s="122"/>
      <c r="L356" s="122"/>
      <c r="M356" s="122"/>
      <c r="N356" s="122"/>
      <c r="O356" s="122"/>
      <c r="P356" s="122"/>
      <c r="Q356" s="122"/>
      <c r="R356" s="122"/>
      <c r="S356" s="122"/>
      <c r="T356" s="122"/>
      <c r="U356" s="122"/>
      <c r="V356" s="161"/>
      <c r="W356" s="163"/>
    </row>
    <row r="357" spans="1:31" s="148" customFormat="1" ht="13.5" customHeight="1">
      <c r="A357" s="163"/>
      <c r="B357" s="161"/>
      <c r="C357" s="122"/>
      <c r="D357" s="164"/>
      <c r="E357" s="164"/>
      <c r="F357" s="164"/>
      <c r="G357" s="122"/>
      <c r="H357" s="122"/>
      <c r="I357" s="122"/>
      <c r="J357" s="122"/>
      <c r="K357" s="122"/>
      <c r="L357" s="122"/>
      <c r="M357" s="122"/>
      <c r="N357" s="122"/>
      <c r="O357" s="122"/>
      <c r="P357" s="122"/>
      <c r="Q357" s="122"/>
      <c r="R357" s="122"/>
      <c r="S357" s="122"/>
      <c r="T357" s="122"/>
      <c r="U357" s="122"/>
      <c r="V357" s="161"/>
      <c r="W357" s="163"/>
    </row>
    <row r="358" spans="1:31" s="148" customFormat="1" ht="13.5" customHeight="1">
      <c r="A358" s="163"/>
      <c r="B358" s="161"/>
      <c r="C358" s="122"/>
      <c r="D358" s="164"/>
      <c r="E358" s="164"/>
      <c r="F358" s="164"/>
      <c r="G358" s="122"/>
      <c r="H358" s="122"/>
      <c r="I358" s="122"/>
      <c r="J358" s="122"/>
      <c r="K358" s="122"/>
      <c r="L358" s="122"/>
      <c r="M358" s="122"/>
      <c r="N358" s="122"/>
      <c r="O358" s="122"/>
      <c r="P358" s="122"/>
      <c r="Q358" s="122"/>
      <c r="R358" s="122"/>
      <c r="S358" s="122"/>
      <c r="T358" s="122"/>
      <c r="U358" s="122"/>
      <c r="V358" s="161"/>
      <c r="W358" s="163"/>
    </row>
    <row r="359" spans="1:31" s="148" customFormat="1" ht="13.5" customHeight="1">
      <c r="A359" s="111"/>
      <c r="B359" s="108"/>
      <c r="C359" s="108"/>
      <c r="D359" s="108"/>
      <c r="E359" s="108"/>
      <c r="F359" s="108"/>
      <c r="G359" s="108"/>
      <c r="H359" s="108"/>
      <c r="I359" s="108"/>
      <c r="J359" s="108"/>
      <c r="K359" s="108"/>
      <c r="L359" s="108"/>
      <c r="M359" s="108"/>
      <c r="N359" s="108"/>
      <c r="O359" s="108"/>
      <c r="P359" s="108"/>
      <c r="Q359" s="108"/>
      <c r="R359" s="108"/>
      <c r="S359" s="108"/>
      <c r="T359" s="108"/>
      <c r="U359" s="110"/>
      <c r="V359" s="108"/>
      <c r="W359" s="111"/>
      <c r="AD359" s="111"/>
      <c r="AE359" s="111"/>
    </row>
    <row r="360" spans="1:31" s="148" customFormat="1" ht="13.5" customHeight="1">
      <c r="A360" s="111"/>
      <c r="B360" s="108"/>
      <c r="C360" s="109" t="s">
        <v>84</v>
      </c>
      <c r="D360" s="109"/>
      <c r="E360" s="109"/>
      <c r="F360" s="37"/>
      <c r="G360" s="109"/>
      <c r="H360" s="108"/>
      <c r="I360" s="108"/>
      <c r="J360" s="108"/>
      <c r="K360" s="108"/>
      <c r="L360" s="108"/>
      <c r="M360" s="108"/>
      <c r="N360" s="108"/>
      <c r="O360" s="108"/>
      <c r="P360" s="108"/>
      <c r="Q360" s="108"/>
      <c r="R360" s="108"/>
      <c r="S360" s="108"/>
      <c r="T360" s="108"/>
      <c r="U360" s="110"/>
      <c r="V360" s="108"/>
      <c r="W360" s="111"/>
      <c r="AD360" s="111"/>
      <c r="AE360" s="111"/>
    </row>
    <row r="361" spans="1:31" s="148" customFormat="1" ht="13.5" customHeight="1">
      <c r="A361" s="111"/>
      <c r="B361" s="108"/>
      <c r="C361" s="112" t="s">
        <v>3</v>
      </c>
      <c r="D361" s="112"/>
      <c r="E361" s="112"/>
      <c r="F361" s="114"/>
      <c r="G361" s="480" t="e">
        <f>G310</f>
        <v>#REF!</v>
      </c>
      <c r="H361" s="113"/>
      <c r="I361" s="108"/>
      <c r="J361" s="108"/>
      <c r="K361" s="108"/>
      <c r="L361" s="108"/>
      <c r="M361" s="108"/>
      <c r="N361" s="108"/>
      <c r="O361" s="108"/>
      <c r="P361" s="108"/>
      <c r="Q361" s="108"/>
      <c r="R361" s="108"/>
      <c r="S361" s="108"/>
      <c r="T361" s="108"/>
      <c r="U361" s="110"/>
      <c r="V361" s="108"/>
      <c r="W361" s="111"/>
      <c r="AD361" s="111"/>
      <c r="AE361" s="111"/>
    </row>
    <row r="362" spans="1:31" s="111" customFormat="1" ht="13.5" customHeight="1">
      <c r="B362" s="108"/>
      <c r="C362" s="116" t="s">
        <v>8</v>
      </c>
      <c r="D362" s="116"/>
      <c r="E362" s="125" t="s">
        <v>129</v>
      </c>
      <c r="F362" s="112"/>
      <c r="G362" s="108"/>
      <c r="H362" s="108"/>
      <c r="I362" s="108"/>
      <c r="J362" s="108"/>
      <c r="K362" s="108"/>
      <c r="L362" s="108"/>
      <c r="M362" s="108"/>
      <c r="N362" s="108"/>
      <c r="O362" s="108"/>
      <c r="P362" s="108"/>
      <c r="Q362" s="108"/>
      <c r="R362" s="126"/>
      <c r="S362" s="108"/>
      <c r="T362" s="126"/>
      <c r="U362" s="110"/>
      <c r="V362" s="108"/>
    </row>
    <row r="363" spans="1:31" s="111" customFormat="1" ht="13.5" customHeight="1">
      <c r="B363" s="108"/>
      <c r="C363" s="705" t="s">
        <v>33</v>
      </c>
      <c r="D363" s="706"/>
      <c r="E363" s="707"/>
      <c r="F363" s="731" t="s">
        <v>85</v>
      </c>
      <c r="G363" s="731" t="s">
        <v>219</v>
      </c>
      <c r="H363" s="117" t="s">
        <v>34</v>
      </c>
      <c r="I363" s="118"/>
      <c r="J363" s="118"/>
      <c r="K363" s="118"/>
      <c r="L363" s="118"/>
      <c r="M363" s="119"/>
      <c r="N363" s="144" t="s">
        <v>35</v>
      </c>
      <c r="O363" s="118"/>
      <c r="P363" s="118"/>
      <c r="Q363" s="118"/>
      <c r="R363" s="118"/>
      <c r="S363" s="119"/>
      <c r="T363" s="764" t="s">
        <v>81</v>
      </c>
      <c r="U363" s="764" t="s">
        <v>82</v>
      </c>
      <c r="V363" s="108"/>
      <c r="W363" s="88" t="s">
        <v>25</v>
      </c>
      <c r="AA363" s="128" t="str">
        <f>IF(COUNT(H366:U400)&gt;0,"○","")</f>
        <v/>
      </c>
      <c r="AB363" s="120" t="s">
        <v>158</v>
      </c>
      <c r="AC363" s="124"/>
      <c r="AD363" s="130"/>
      <c r="AE363" s="130"/>
    </row>
    <row r="364" spans="1:31" s="111" customFormat="1" ht="13.5" customHeight="1">
      <c r="B364" s="108"/>
      <c r="C364" s="708"/>
      <c r="D364" s="709"/>
      <c r="E364" s="710"/>
      <c r="F364" s="732"/>
      <c r="G364" s="732"/>
      <c r="H364" s="4" t="s">
        <v>13</v>
      </c>
      <c r="I364" s="4" t="s">
        <v>14</v>
      </c>
      <c r="J364" s="4" t="s">
        <v>15</v>
      </c>
      <c r="K364" s="4" t="s">
        <v>16</v>
      </c>
      <c r="L364" s="4" t="s">
        <v>17</v>
      </c>
      <c r="M364" s="4" t="s">
        <v>18</v>
      </c>
      <c r="N364" s="4" t="s">
        <v>19</v>
      </c>
      <c r="O364" s="4" t="s">
        <v>20</v>
      </c>
      <c r="P364" s="4" t="s">
        <v>21</v>
      </c>
      <c r="Q364" s="4" t="s">
        <v>22</v>
      </c>
      <c r="R364" s="4" t="s">
        <v>23</v>
      </c>
      <c r="S364" s="4" t="s">
        <v>24</v>
      </c>
      <c r="T364" s="765"/>
      <c r="U364" s="765"/>
      <c r="V364" s="108"/>
      <c r="W364" s="88" t="s">
        <v>94</v>
      </c>
    </row>
    <row r="365" spans="1:31" s="111" customFormat="1" ht="13.5" customHeight="1">
      <c r="B365" s="108"/>
      <c r="C365" s="711"/>
      <c r="D365" s="712"/>
      <c r="E365" s="713"/>
      <c r="F365" s="733"/>
      <c r="G365" s="733"/>
      <c r="H365" s="127" t="e">
        <f>"（"&amp;MID(#REF!,2,2)&amp;")"</f>
        <v>#REF!</v>
      </c>
      <c r="I365" s="127" t="e">
        <f>"（"&amp;MID(#REF!,2,2)&amp;")"</f>
        <v>#REF!</v>
      </c>
      <c r="J365" s="127" t="e">
        <f>"（"&amp;MID(#REF!,2,2)&amp;")"</f>
        <v>#REF!</v>
      </c>
      <c r="K365" s="127" t="e">
        <f>"（"&amp;MID(#REF!,2,2)&amp;")"</f>
        <v>#REF!</v>
      </c>
      <c r="L365" s="127" t="e">
        <f>"（"&amp;MID(#REF!,2,2)&amp;")"</f>
        <v>#REF!</v>
      </c>
      <c r="M365" s="127" t="e">
        <f>"（"&amp;MID(#REF!,2,2)&amp;")"</f>
        <v>#REF!</v>
      </c>
      <c r="N365" s="127" t="e">
        <f>"（"&amp;MID(#REF!,2,2)&amp;")"</f>
        <v>#REF!</v>
      </c>
      <c r="O365" s="127" t="e">
        <f>"（"&amp;MID(#REF!,2,2)&amp;")"</f>
        <v>#REF!</v>
      </c>
      <c r="P365" s="127" t="e">
        <f>"（"&amp;MID(#REF!,2,2)&amp;")"</f>
        <v>#REF!</v>
      </c>
      <c r="Q365" s="127" t="e">
        <f>"（"&amp;MID(#REF!,2,2)&amp;")"</f>
        <v>#REF!</v>
      </c>
      <c r="R365" s="127" t="e">
        <f>"（"&amp;MID(#REF!,2,2)&amp;")"</f>
        <v>#REF!</v>
      </c>
      <c r="S365" s="127" t="e">
        <f>"（"&amp;MID(#REF!,2,2)&amp;")"</f>
        <v>#REF!</v>
      </c>
      <c r="T365" s="766"/>
      <c r="U365" s="766"/>
      <c r="V365" s="108"/>
      <c r="W365" s="88"/>
    </row>
    <row r="366" spans="1:31" s="111" customFormat="1" ht="13.5" customHeight="1">
      <c r="A366" s="148"/>
      <c r="B366" s="145"/>
      <c r="C366" s="714"/>
      <c r="D366" s="715"/>
      <c r="E366" s="716"/>
      <c r="F366" s="729"/>
      <c r="G366" s="730"/>
      <c r="H366" s="146"/>
      <c r="I366" s="146"/>
      <c r="J366" s="147"/>
      <c r="K366" s="147"/>
      <c r="L366" s="147"/>
      <c r="M366" s="147"/>
      <c r="N366" s="147"/>
      <c r="O366" s="147"/>
      <c r="P366" s="147"/>
      <c r="Q366" s="147"/>
      <c r="R366" s="147"/>
      <c r="S366" s="147"/>
      <c r="T366" s="763"/>
      <c r="U366" s="737"/>
      <c r="V366" s="145"/>
      <c r="W366" s="148"/>
    </row>
    <row r="367" spans="1:31" s="111" customFormat="1" ht="13.5" customHeight="1">
      <c r="A367" s="148"/>
      <c r="B367" s="145"/>
      <c r="C367" s="717"/>
      <c r="D367" s="718"/>
      <c r="E367" s="719"/>
      <c r="F367" s="724"/>
      <c r="G367" s="726"/>
      <c r="H367" s="149"/>
      <c r="I367" s="149"/>
      <c r="J367" s="149"/>
      <c r="K367" s="149"/>
      <c r="L367" s="149"/>
      <c r="M367" s="149"/>
      <c r="N367" s="149"/>
      <c r="O367" s="149"/>
      <c r="P367" s="149"/>
      <c r="Q367" s="149"/>
      <c r="R367" s="149"/>
      <c r="S367" s="149"/>
      <c r="T367" s="763"/>
      <c r="U367" s="738"/>
      <c r="V367" s="145"/>
      <c r="W367" s="148"/>
      <c r="AD367" s="163"/>
      <c r="AE367" s="163"/>
    </row>
    <row r="368" spans="1:31" s="111" customFormat="1" ht="13.5" customHeight="1">
      <c r="A368" s="148"/>
      <c r="B368" s="145"/>
      <c r="C368" s="717"/>
      <c r="D368" s="718"/>
      <c r="E368" s="719"/>
      <c r="F368" s="723"/>
      <c r="G368" s="725"/>
      <c r="H368" s="150"/>
      <c r="I368" s="150"/>
      <c r="J368" s="151"/>
      <c r="K368" s="151"/>
      <c r="L368" s="151"/>
      <c r="M368" s="151"/>
      <c r="N368" s="151"/>
      <c r="O368" s="151"/>
      <c r="P368" s="151"/>
      <c r="Q368" s="151"/>
      <c r="R368" s="151"/>
      <c r="S368" s="151"/>
      <c r="T368" s="763"/>
      <c r="U368" s="739"/>
      <c r="V368" s="145"/>
      <c r="W368" s="148"/>
      <c r="AD368" s="163"/>
      <c r="AE368" s="163"/>
    </row>
    <row r="369" spans="1:33" s="111" customFormat="1" ht="13.5" customHeight="1">
      <c r="A369" s="148"/>
      <c r="B369" s="145"/>
      <c r="C369" s="717"/>
      <c r="D369" s="718"/>
      <c r="E369" s="719"/>
      <c r="F369" s="724"/>
      <c r="G369" s="726"/>
      <c r="H369" s="149"/>
      <c r="I369" s="149"/>
      <c r="J369" s="149"/>
      <c r="K369" s="149"/>
      <c r="L369" s="149"/>
      <c r="M369" s="149"/>
      <c r="N369" s="149"/>
      <c r="O369" s="149"/>
      <c r="P369" s="149"/>
      <c r="Q369" s="149"/>
      <c r="R369" s="149"/>
      <c r="S369" s="149"/>
      <c r="T369" s="763"/>
      <c r="U369" s="738"/>
      <c r="V369" s="145"/>
      <c r="W369" s="148"/>
      <c r="AD369" s="163"/>
      <c r="AE369" s="163"/>
    </row>
    <row r="370" spans="1:33" s="163" customFormat="1" ht="13.5" customHeight="1">
      <c r="A370" s="148"/>
      <c r="B370" s="145"/>
      <c r="C370" s="717"/>
      <c r="D370" s="718"/>
      <c r="E370" s="719"/>
      <c r="F370" s="723"/>
      <c r="G370" s="725"/>
      <c r="H370" s="150"/>
      <c r="I370" s="150"/>
      <c r="J370" s="151"/>
      <c r="K370" s="151"/>
      <c r="L370" s="151"/>
      <c r="M370" s="151"/>
      <c r="N370" s="151"/>
      <c r="O370" s="151"/>
      <c r="P370" s="151"/>
      <c r="Q370" s="151"/>
      <c r="R370" s="151"/>
      <c r="S370" s="151"/>
      <c r="T370" s="763"/>
      <c r="U370" s="739"/>
      <c r="V370" s="145"/>
      <c r="W370" s="148"/>
    </row>
    <row r="371" spans="1:33" s="163" customFormat="1" ht="13.5" customHeight="1">
      <c r="A371" s="148"/>
      <c r="B371" s="145"/>
      <c r="C371" s="720"/>
      <c r="D371" s="721"/>
      <c r="E371" s="722"/>
      <c r="F371" s="727"/>
      <c r="G371" s="728"/>
      <c r="H371" s="149"/>
      <c r="I371" s="149"/>
      <c r="J371" s="149"/>
      <c r="K371" s="149"/>
      <c r="L371" s="149"/>
      <c r="M371" s="149"/>
      <c r="N371" s="149"/>
      <c r="O371" s="149"/>
      <c r="P371" s="149"/>
      <c r="Q371" s="149"/>
      <c r="R371" s="149"/>
      <c r="S371" s="149"/>
      <c r="T371" s="763"/>
      <c r="U371" s="740"/>
      <c r="V371" s="145"/>
      <c r="W371" s="148"/>
    </row>
    <row r="372" spans="1:33" s="163" customFormat="1" ht="13.5" customHeight="1">
      <c r="A372" s="148"/>
      <c r="B372" s="145"/>
      <c r="C372" s="714"/>
      <c r="D372" s="715"/>
      <c r="E372" s="716"/>
      <c r="F372" s="729"/>
      <c r="G372" s="730"/>
      <c r="H372" s="146"/>
      <c r="I372" s="146"/>
      <c r="J372" s="147"/>
      <c r="K372" s="147"/>
      <c r="L372" s="147"/>
      <c r="M372" s="147"/>
      <c r="N372" s="147"/>
      <c r="O372" s="147"/>
      <c r="P372" s="147"/>
      <c r="Q372" s="147"/>
      <c r="R372" s="147"/>
      <c r="S372" s="147"/>
      <c r="T372" s="763"/>
      <c r="U372" s="737"/>
      <c r="V372" s="145"/>
      <c r="W372" s="148"/>
    </row>
    <row r="373" spans="1:33" s="163" customFormat="1" ht="13.5" customHeight="1">
      <c r="A373" s="148"/>
      <c r="B373" s="145"/>
      <c r="C373" s="717"/>
      <c r="D373" s="718"/>
      <c r="E373" s="719"/>
      <c r="F373" s="724"/>
      <c r="G373" s="726"/>
      <c r="H373" s="149"/>
      <c r="I373" s="149"/>
      <c r="J373" s="149"/>
      <c r="K373" s="149"/>
      <c r="L373" s="149"/>
      <c r="M373" s="149"/>
      <c r="N373" s="149"/>
      <c r="O373" s="149"/>
      <c r="P373" s="149"/>
      <c r="Q373" s="149"/>
      <c r="R373" s="149"/>
      <c r="S373" s="149"/>
      <c r="T373" s="763"/>
      <c r="U373" s="738"/>
      <c r="V373" s="145"/>
      <c r="W373" s="148"/>
    </row>
    <row r="374" spans="1:33" s="163" customFormat="1" ht="13.5" customHeight="1">
      <c r="A374" s="148"/>
      <c r="B374" s="145"/>
      <c r="C374" s="717"/>
      <c r="D374" s="718"/>
      <c r="E374" s="719"/>
      <c r="F374" s="723"/>
      <c r="G374" s="725"/>
      <c r="H374" s="150"/>
      <c r="I374" s="150"/>
      <c r="J374" s="151"/>
      <c r="K374" s="151"/>
      <c r="L374" s="151"/>
      <c r="M374" s="151"/>
      <c r="N374" s="151"/>
      <c r="O374" s="151"/>
      <c r="P374" s="151"/>
      <c r="Q374" s="151"/>
      <c r="R374" s="151"/>
      <c r="S374" s="151"/>
      <c r="T374" s="763"/>
      <c r="U374" s="739"/>
      <c r="V374" s="145"/>
      <c r="W374" s="148"/>
    </row>
    <row r="375" spans="1:33" s="163" customFormat="1" ht="13.5" customHeight="1">
      <c r="A375" s="148"/>
      <c r="B375" s="145"/>
      <c r="C375" s="717"/>
      <c r="D375" s="718"/>
      <c r="E375" s="719"/>
      <c r="F375" s="724"/>
      <c r="G375" s="726"/>
      <c r="H375" s="149"/>
      <c r="I375" s="149"/>
      <c r="J375" s="149"/>
      <c r="K375" s="149"/>
      <c r="L375" s="149"/>
      <c r="M375" s="149"/>
      <c r="N375" s="149"/>
      <c r="O375" s="149"/>
      <c r="P375" s="149"/>
      <c r="Q375" s="149"/>
      <c r="R375" s="149"/>
      <c r="S375" s="149"/>
      <c r="T375" s="763"/>
      <c r="U375" s="738"/>
      <c r="V375" s="145"/>
      <c r="W375" s="148"/>
    </row>
    <row r="376" spans="1:33" s="163" customFormat="1" ht="13.5" customHeight="1">
      <c r="A376" s="148"/>
      <c r="B376" s="145"/>
      <c r="C376" s="717"/>
      <c r="D376" s="718"/>
      <c r="E376" s="719"/>
      <c r="F376" s="723"/>
      <c r="G376" s="725"/>
      <c r="H376" s="150"/>
      <c r="I376" s="150"/>
      <c r="J376" s="151"/>
      <c r="K376" s="151"/>
      <c r="L376" s="151"/>
      <c r="M376" s="151"/>
      <c r="N376" s="151"/>
      <c r="O376" s="151"/>
      <c r="P376" s="151"/>
      <c r="Q376" s="151"/>
      <c r="R376" s="151"/>
      <c r="S376" s="151"/>
      <c r="T376" s="763"/>
      <c r="U376" s="739"/>
      <c r="V376" s="145"/>
      <c r="W376" s="148"/>
      <c r="AD376" s="111"/>
      <c r="AE376" s="111"/>
    </row>
    <row r="377" spans="1:33" s="163" customFormat="1" ht="13.5" customHeight="1">
      <c r="A377" s="148"/>
      <c r="B377" s="145"/>
      <c r="C377" s="720"/>
      <c r="D377" s="721"/>
      <c r="E377" s="722"/>
      <c r="F377" s="727"/>
      <c r="G377" s="728"/>
      <c r="H377" s="149"/>
      <c r="I377" s="149"/>
      <c r="J377" s="149"/>
      <c r="K377" s="149"/>
      <c r="L377" s="149"/>
      <c r="M377" s="149"/>
      <c r="N377" s="149"/>
      <c r="O377" s="149"/>
      <c r="P377" s="149"/>
      <c r="Q377" s="149"/>
      <c r="R377" s="149"/>
      <c r="S377" s="149"/>
      <c r="T377" s="763"/>
      <c r="U377" s="740"/>
      <c r="V377" s="145"/>
      <c r="W377" s="148"/>
      <c r="AD377" s="111"/>
      <c r="AE377" s="111"/>
    </row>
    <row r="378" spans="1:33" s="163" customFormat="1" ht="13.5" customHeight="1">
      <c r="A378" s="148"/>
      <c r="B378" s="145"/>
      <c r="C378" s="714"/>
      <c r="D378" s="715"/>
      <c r="E378" s="716"/>
      <c r="F378" s="729"/>
      <c r="G378" s="730"/>
      <c r="H378" s="146"/>
      <c r="I378" s="146"/>
      <c r="J378" s="147"/>
      <c r="K378" s="147"/>
      <c r="L378" s="147"/>
      <c r="M378" s="147"/>
      <c r="N378" s="147"/>
      <c r="O378" s="147"/>
      <c r="P378" s="147"/>
      <c r="Q378" s="147"/>
      <c r="R378" s="147"/>
      <c r="S378" s="147"/>
      <c r="T378" s="763"/>
      <c r="U378" s="737"/>
      <c r="V378" s="145"/>
      <c r="W378" s="148"/>
      <c r="AD378" s="111"/>
      <c r="AE378" s="111"/>
    </row>
    <row r="379" spans="1:33" s="163" customFormat="1" ht="13.5" customHeight="1">
      <c r="A379" s="148"/>
      <c r="B379" s="145"/>
      <c r="C379" s="717"/>
      <c r="D379" s="718"/>
      <c r="E379" s="719"/>
      <c r="F379" s="724"/>
      <c r="G379" s="726"/>
      <c r="H379" s="149"/>
      <c r="I379" s="149"/>
      <c r="J379" s="149"/>
      <c r="K379" s="149"/>
      <c r="L379" s="149"/>
      <c r="M379" s="149"/>
      <c r="N379" s="149"/>
      <c r="O379" s="149"/>
      <c r="P379" s="149"/>
      <c r="Q379" s="149"/>
      <c r="R379" s="149"/>
      <c r="S379" s="149"/>
      <c r="T379" s="763"/>
      <c r="U379" s="738"/>
      <c r="V379" s="145"/>
      <c r="W379" s="148"/>
      <c r="AD379" s="111"/>
      <c r="AE379" s="111"/>
    </row>
    <row r="380" spans="1:33" s="111" customFormat="1" ht="13.5" customHeight="1">
      <c r="A380" s="148"/>
      <c r="B380" s="145"/>
      <c r="C380" s="717"/>
      <c r="D380" s="718"/>
      <c r="E380" s="719"/>
      <c r="F380" s="723"/>
      <c r="G380" s="725"/>
      <c r="H380" s="150"/>
      <c r="I380" s="150"/>
      <c r="J380" s="151"/>
      <c r="K380" s="151"/>
      <c r="L380" s="151"/>
      <c r="M380" s="151"/>
      <c r="N380" s="151"/>
      <c r="O380" s="151"/>
      <c r="P380" s="151"/>
      <c r="Q380" s="151"/>
      <c r="R380" s="151"/>
      <c r="S380" s="151"/>
      <c r="T380" s="763"/>
      <c r="U380" s="739"/>
      <c r="V380" s="145"/>
      <c r="W380" s="148"/>
    </row>
    <row r="381" spans="1:33" s="111" customFormat="1" ht="13.5" customHeight="1">
      <c r="A381" s="148"/>
      <c r="B381" s="145"/>
      <c r="C381" s="717"/>
      <c r="D381" s="718"/>
      <c r="E381" s="719"/>
      <c r="F381" s="724"/>
      <c r="G381" s="726"/>
      <c r="H381" s="149"/>
      <c r="I381" s="149"/>
      <c r="J381" s="149"/>
      <c r="K381" s="149"/>
      <c r="L381" s="149"/>
      <c r="M381" s="149"/>
      <c r="N381" s="149"/>
      <c r="O381" s="149"/>
      <c r="P381" s="149"/>
      <c r="Q381" s="149"/>
      <c r="R381" s="149"/>
      <c r="S381" s="149"/>
      <c r="T381" s="763"/>
      <c r="U381" s="738"/>
      <c r="V381" s="145"/>
      <c r="W381" s="148"/>
      <c r="AD381" s="124"/>
      <c r="AE381" s="124"/>
    </row>
    <row r="382" spans="1:33" s="111" customFormat="1" ht="13.5" customHeight="1">
      <c r="A382" s="148"/>
      <c r="B382" s="145"/>
      <c r="C382" s="717"/>
      <c r="D382" s="718"/>
      <c r="E382" s="719"/>
      <c r="F382" s="723"/>
      <c r="G382" s="725"/>
      <c r="H382" s="150"/>
      <c r="I382" s="150"/>
      <c r="J382" s="151"/>
      <c r="K382" s="151"/>
      <c r="L382" s="151"/>
      <c r="M382" s="151"/>
      <c r="N382" s="151"/>
      <c r="O382" s="151"/>
      <c r="P382" s="151"/>
      <c r="Q382" s="151"/>
      <c r="R382" s="151"/>
      <c r="S382" s="151"/>
      <c r="T382" s="763"/>
      <c r="U382" s="739"/>
      <c r="V382" s="145"/>
      <c r="W382" s="148"/>
      <c r="AD382" s="124"/>
      <c r="AE382" s="124"/>
    </row>
    <row r="383" spans="1:33" s="111" customFormat="1" ht="13.5" customHeight="1">
      <c r="A383" s="148"/>
      <c r="B383" s="145"/>
      <c r="C383" s="720"/>
      <c r="D383" s="721"/>
      <c r="E383" s="722"/>
      <c r="F383" s="727"/>
      <c r="G383" s="728"/>
      <c r="H383" s="149"/>
      <c r="I383" s="149"/>
      <c r="J383" s="149"/>
      <c r="K383" s="149"/>
      <c r="L383" s="149"/>
      <c r="M383" s="149"/>
      <c r="N383" s="149"/>
      <c r="O383" s="149"/>
      <c r="P383" s="149"/>
      <c r="Q383" s="149"/>
      <c r="R383" s="149"/>
      <c r="S383" s="149"/>
      <c r="T383" s="763"/>
      <c r="U383" s="740"/>
      <c r="V383" s="145"/>
      <c r="W383" s="148"/>
      <c r="AD383" s="124"/>
      <c r="AE383" s="124"/>
    </row>
    <row r="384" spans="1:33" s="111" customFormat="1" ht="13.5" customHeight="1">
      <c r="A384" s="148"/>
      <c r="B384" s="145"/>
      <c r="C384" s="714"/>
      <c r="D384" s="715"/>
      <c r="E384" s="716"/>
      <c r="F384" s="729"/>
      <c r="G384" s="730"/>
      <c r="H384" s="146"/>
      <c r="I384" s="146"/>
      <c r="J384" s="147"/>
      <c r="K384" s="147"/>
      <c r="L384" s="147"/>
      <c r="M384" s="147"/>
      <c r="N384" s="147"/>
      <c r="O384" s="147"/>
      <c r="P384" s="147"/>
      <c r="Q384" s="147"/>
      <c r="R384" s="147"/>
      <c r="S384" s="147"/>
      <c r="T384" s="763"/>
      <c r="U384" s="737"/>
      <c r="V384" s="145"/>
      <c r="W384" s="148"/>
      <c r="AA384" s="124"/>
      <c r="AB384" s="124"/>
      <c r="AC384" s="124"/>
      <c r="AD384" s="130"/>
      <c r="AE384" s="130"/>
      <c r="AF384" s="124"/>
      <c r="AG384" s="124"/>
    </row>
    <row r="385" spans="1:33" s="111" customFormat="1" ht="13.5" customHeight="1">
      <c r="A385" s="148"/>
      <c r="B385" s="145"/>
      <c r="C385" s="717"/>
      <c r="D385" s="718"/>
      <c r="E385" s="719"/>
      <c r="F385" s="724"/>
      <c r="G385" s="726"/>
      <c r="H385" s="149"/>
      <c r="I385" s="149"/>
      <c r="J385" s="149"/>
      <c r="K385" s="149"/>
      <c r="L385" s="149"/>
      <c r="M385" s="149"/>
      <c r="N385" s="149"/>
      <c r="O385" s="149"/>
      <c r="P385" s="149"/>
      <c r="Q385" s="149"/>
      <c r="R385" s="149"/>
      <c r="S385" s="149"/>
      <c r="T385" s="763"/>
      <c r="U385" s="738"/>
      <c r="V385" s="145"/>
      <c r="W385" s="148"/>
      <c r="AA385" s="124"/>
      <c r="AB385" s="124"/>
      <c r="AC385" s="124"/>
      <c r="AD385" s="130"/>
      <c r="AE385" s="130"/>
      <c r="AF385" s="124"/>
      <c r="AG385" s="124"/>
    </row>
    <row r="386" spans="1:33" s="111" customFormat="1" ht="13.5" customHeight="1">
      <c r="A386" s="148"/>
      <c r="B386" s="145"/>
      <c r="C386" s="717"/>
      <c r="D386" s="718"/>
      <c r="E386" s="719"/>
      <c r="F386" s="723"/>
      <c r="G386" s="725"/>
      <c r="H386" s="150"/>
      <c r="I386" s="150"/>
      <c r="J386" s="151"/>
      <c r="K386" s="151"/>
      <c r="L386" s="151"/>
      <c r="M386" s="151"/>
      <c r="N386" s="151"/>
      <c r="O386" s="151"/>
      <c r="P386" s="151"/>
      <c r="Q386" s="151"/>
      <c r="R386" s="151"/>
      <c r="S386" s="151"/>
      <c r="T386" s="763"/>
      <c r="U386" s="739"/>
      <c r="V386" s="145"/>
      <c r="W386" s="148"/>
      <c r="AF386" s="124"/>
      <c r="AG386" s="124"/>
    </row>
    <row r="387" spans="1:33" s="148" customFormat="1" ht="13.5" customHeight="1">
      <c r="B387" s="145"/>
      <c r="C387" s="717"/>
      <c r="D387" s="718"/>
      <c r="E387" s="719"/>
      <c r="F387" s="724"/>
      <c r="G387" s="726"/>
      <c r="H387" s="149"/>
      <c r="I387" s="149"/>
      <c r="J387" s="149"/>
      <c r="K387" s="149"/>
      <c r="L387" s="149"/>
      <c r="M387" s="149"/>
      <c r="N387" s="149"/>
      <c r="O387" s="149"/>
      <c r="P387" s="149"/>
      <c r="Q387" s="149"/>
      <c r="R387" s="149"/>
      <c r="S387" s="149"/>
      <c r="T387" s="763"/>
      <c r="U387" s="738"/>
      <c r="V387" s="145"/>
      <c r="AA387" s="130"/>
      <c r="AB387" s="130"/>
      <c r="AC387" s="130"/>
      <c r="AD387" s="130"/>
      <c r="AE387" s="130"/>
      <c r="AF387" s="130"/>
      <c r="AG387" s="130"/>
    </row>
    <row r="388" spans="1:33" s="148" customFormat="1" ht="13.5" customHeight="1">
      <c r="B388" s="145"/>
      <c r="C388" s="717"/>
      <c r="D388" s="718"/>
      <c r="E388" s="719"/>
      <c r="F388" s="723"/>
      <c r="G388" s="725"/>
      <c r="H388" s="150"/>
      <c r="I388" s="150"/>
      <c r="J388" s="151"/>
      <c r="K388" s="151"/>
      <c r="L388" s="151"/>
      <c r="M388" s="151"/>
      <c r="N388" s="151"/>
      <c r="O388" s="151"/>
      <c r="P388" s="151"/>
      <c r="Q388" s="151"/>
      <c r="R388" s="151"/>
      <c r="S388" s="151"/>
      <c r="T388" s="763"/>
      <c r="U388" s="739"/>
      <c r="V388" s="145"/>
      <c r="AA388" s="130"/>
      <c r="AB388" s="130"/>
      <c r="AC388" s="130"/>
      <c r="AD388" s="130"/>
      <c r="AE388" s="130"/>
      <c r="AF388" s="130"/>
      <c r="AG388" s="130"/>
    </row>
    <row r="389" spans="1:33" s="148" customFormat="1" ht="13.5" customHeight="1">
      <c r="B389" s="145"/>
      <c r="C389" s="720"/>
      <c r="D389" s="721"/>
      <c r="E389" s="722"/>
      <c r="F389" s="727"/>
      <c r="G389" s="728"/>
      <c r="H389" s="149"/>
      <c r="I389" s="149"/>
      <c r="J389" s="149"/>
      <c r="K389" s="149"/>
      <c r="L389" s="149"/>
      <c r="M389" s="149"/>
      <c r="N389" s="149"/>
      <c r="O389" s="149"/>
      <c r="P389" s="149"/>
      <c r="Q389" s="149"/>
      <c r="R389" s="149"/>
      <c r="S389" s="149"/>
      <c r="T389" s="763"/>
      <c r="U389" s="740"/>
      <c r="V389" s="145"/>
      <c r="AA389" s="130"/>
      <c r="AB389" s="130"/>
      <c r="AC389" s="130"/>
      <c r="AD389" s="130"/>
      <c r="AE389" s="130"/>
      <c r="AF389" s="130"/>
      <c r="AG389" s="130"/>
    </row>
    <row r="390" spans="1:33" s="148" customFormat="1" ht="13.5" customHeight="1">
      <c r="B390" s="145"/>
      <c r="C390" s="714"/>
      <c r="D390" s="715"/>
      <c r="E390" s="716"/>
      <c r="F390" s="729"/>
      <c r="G390" s="730"/>
      <c r="H390" s="146"/>
      <c r="I390" s="146"/>
      <c r="J390" s="147"/>
      <c r="K390" s="147"/>
      <c r="L390" s="147"/>
      <c r="M390" s="147"/>
      <c r="N390" s="147"/>
      <c r="O390" s="147"/>
      <c r="P390" s="147"/>
      <c r="Q390" s="147"/>
      <c r="R390" s="147"/>
      <c r="S390" s="147"/>
      <c r="T390" s="763"/>
      <c r="U390" s="737"/>
      <c r="V390" s="145"/>
      <c r="AA390" s="130"/>
      <c r="AB390" s="130"/>
      <c r="AC390" s="130"/>
      <c r="AD390" s="130"/>
      <c r="AE390" s="130"/>
      <c r="AF390" s="130"/>
      <c r="AG390" s="130"/>
    </row>
    <row r="391" spans="1:33" s="148" customFormat="1" ht="13.5" customHeight="1">
      <c r="B391" s="145"/>
      <c r="C391" s="717"/>
      <c r="D391" s="718"/>
      <c r="E391" s="719"/>
      <c r="F391" s="724"/>
      <c r="G391" s="726"/>
      <c r="H391" s="149"/>
      <c r="I391" s="149"/>
      <c r="J391" s="149"/>
      <c r="K391" s="149"/>
      <c r="L391" s="149"/>
      <c r="M391" s="149"/>
      <c r="N391" s="149"/>
      <c r="O391" s="149"/>
      <c r="P391" s="149"/>
      <c r="Q391" s="149"/>
      <c r="R391" s="149"/>
      <c r="S391" s="149"/>
      <c r="T391" s="763"/>
      <c r="U391" s="738"/>
      <c r="V391" s="145"/>
      <c r="AA391" s="130"/>
      <c r="AB391" s="130"/>
      <c r="AC391" s="130"/>
      <c r="AD391" s="130"/>
      <c r="AE391" s="130"/>
      <c r="AF391" s="130"/>
      <c r="AG391" s="130"/>
    </row>
    <row r="392" spans="1:33" s="148" customFormat="1" ht="13.5" customHeight="1">
      <c r="B392" s="145"/>
      <c r="C392" s="717"/>
      <c r="D392" s="718"/>
      <c r="E392" s="719"/>
      <c r="F392" s="723"/>
      <c r="G392" s="725"/>
      <c r="H392" s="150"/>
      <c r="I392" s="150"/>
      <c r="J392" s="151"/>
      <c r="K392" s="151"/>
      <c r="L392" s="151"/>
      <c r="M392" s="151"/>
      <c r="N392" s="151"/>
      <c r="O392" s="151"/>
      <c r="P392" s="151"/>
      <c r="Q392" s="151"/>
      <c r="R392" s="151"/>
      <c r="S392" s="151"/>
      <c r="T392" s="763"/>
      <c r="U392" s="739"/>
      <c r="V392" s="145"/>
      <c r="AA392" s="130"/>
      <c r="AB392" s="130"/>
      <c r="AC392" s="130"/>
      <c r="AD392" s="130"/>
      <c r="AE392" s="130"/>
      <c r="AF392" s="130"/>
      <c r="AG392" s="130"/>
    </row>
    <row r="393" spans="1:33" s="148" customFormat="1" ht="13.5" customHeight="1">
      <c r="B393" s="145"/>
      <c r="C393" s="717"/>
      <c r="D393" s="718"/>
      <c r="E393" s="719"/>
      <c r="F393" s="724"/>
      <c r="G393" s="726"/>
      <c r="H393" s="149"/>
      <c r="I393" s="149"/>
      <c r="J393" s="149"/>
      <c r="K393" s="149"/>
      <c r="L393" s="149"/>
      <c r="M393" s="149"/>
      <c r="N393" s="149"/>
      <c r="O393" s="149"/>
      <c r="P393" s="149"/>
      <c r="Q393" s="149"/>
      <c r="R393" s="149"/>
      <c r="S393" s="149"/>
      <c r="T393" s="763"/>
      <c r="U393" s="738"/>
      <c r="V393" s="145"/>
      <c r="AA393" s="130"/>
      <c r="AB393" s="130"/>
      <c r="AC393" s="130"/>
      <c r="AF393" s="130"/>
      <c r="AG393" s="130"/>
    </row>
    <row r="394" spans="1:33" s="148" customFormat="1" ht="13.5" customHeight="1">
      <c r="B394" s="145"/>
      <c r="C394" s="717"/>
      <c r="D394" s="718"/>
      <c r="E394" s="719"/>
      <c r="F394" s="723"/>
      <c r="G394" s="725"/>
      <c r="H394" s="150"/>
      <c r="I394" s="150"/>
      <c r="J394" s="151"/>
      <c r="K394" s="151"/>
      <c r="L394" s="151"/>
      <c r="M394" s="151"/>
      <c r="N394" s="151"/>
      <c r="O394" s="151"/>
      <c r="P394" s="151"/>
      <c r="Q394" s="151"/>
      <c r="R394" s="151"/>
      <c r="S394" s="151"/>
      <c r="T394" s="763"/>
      <c r="U394" s="739"/>
      <c r="V394" s="145"/>
      <c r="AA394" s="130"/>
      <c r="AB394" s="130"/>
      <c r="AC394" s="130"/>
      <c r="AF394" s="130"/>
      <c r="AG394" s="130"/>
    </row>
    <row r="395" spans="1:33" s="148" customFormat="1" ht="13.5" customHeight="1">
      <c r="B395" s="145"/>
      <c r="C395" s="720"/>
      <c r="D395" s="721"/>
      <c r="E395" s="722"/>
      <c r="F395" s="727"/>
      <c r="G395" s="728"/>
      <c r="H395" s="152"/>
      <c r="I395" s="152"/>
      <c r="J395" s="152"/>
      <c r="K395" s="152"/>
      <c r="L395" s="152"/>
      <c r="M395" s="152"/>
      <c r="N395" s="152"/>
      <c r="O395" s="152"/>
      <c r="P395" s="152"/>
      <c r="Q395" s="152"/>
      <c r="R395" s="152"/>
      <c r="S395" s="152"/>
      <c r="T395" s="763"/>
      <c r="U395" s="740"/>
      <c r="V395" s="145"/>
      <c r="AA395" s="130"/>
      <c r="AB395" s="130"/>
      <c r="AC395" s="130"/>
      <c r="AF395" s="130"/>
      <c r="AG395" s="130"/>
    </row>
    <row r="396" spans="1:33" s="148" customFormat="1" ht="13.5" customHeight="1">
      <c r="A396" s="111"/>
      <c r="B396" s="108"/>
      <c r="C396" s="743" t="s">
        <v>86</v>
      </c>
      <c r="D396" s="746" t="s">
        <v>220</v>
      </c>
      <c r="E396" s="747"/>
      <c r="F396" s="747"/>
      <c r="G396" s="748"/>
      <c r="H396" s="153"/>
      <c r="I396" s="153"/>
      <c r="J396" s="153"/>
      <c r="K396" s="153"/>
      <c r="L396" s="153"/>
      <c r="M396" s="153"/>
      <c r="N396" s="153"/>
      <c r="O396" s="153"/>
      <c r="P396" s="153"/>
      <c r="Q396" s="153"/>
      <c r="R396" s="153"/>
      <c r="S396" s="153"/>
      <c r="T396" s="749"/>
      <c r="U396" s="749"/>
      <c r="V396" s="108"/>
      <c r="W396" s="111"/>
    </row>
    <row r="397" spans="1:33" s="148" customFormat="1" ht="13.5" customHeight="1">
      <c r="A397" s="111"/>
      <c r="B397" s="108"/>
      <c r="C397" s="744"/>
      <c r="D397" s="746" t="s">
        <v>221</v>
      </c>
      <c r="E397" s="747"/>
      <c r="F397" s="747"/>
      <c r="G397" s="748"/>
      <c r="H397" s="154"/>
      <c r="I397" s="154"/>
      <c r="J397" s="154"/>
      <c r="K397" s="154"/>
      <c r="L397" s="154"/>
      <c r="M397" s="154"/>
      <c r="N397" s="154"/>
      <c r="O397" s="154"/>
      <c r="P397" s="154"/>
      <c r="Q397" s="154"/>
      <c r="R397" s="154"/>
      <c r="S397" s="154"/>
      <c r="T397" s="750"/>
      <c r="U397" s="750"/>
      <c r="V397" s="108"/>
      <c r="W397" s="111"/>
    </row>
    <row r="398" spans="1:33" s="148" customFormat="1" ht="13.5" customHeight="1">
      <c r="A398" s="111"/>
      <c r="B398" s="108"/>
      <c r="C398" s="744"/>
      <c r="D398" s="746" t="s">
        <v>222</v>
      </c>
      <c r="E398" s="747"/>
      <c r="F398" s="748"/>
      <c r="G398" s="155" t="s">
        <v>79</v>
      </c>
      <c r="H398" s="156" t="str">
        <f>IF(COUNT(H396)=0,"",ROUND(SUM(H396:H397),#REF!))</f>
        <v/>
      </c>
      <c r="I398" s="156" t="str">
        <f>IF(COUNT(I396)=0,"",ROUND(SUM(I396:I397),#REF!))</f>
        <v/>
      </c>
      <c r="J398" s="156" t="str">
        <f>IF(COUNT(J396)=0,"",ROUND(SUM(J396:J397),#REF!))</f>
        <v/>
      </c>
      <c r="K398" s="156" t="str">
        <f>IF(COUNT(K396)=0,"",ROUND(SUM(K396:K397),#REF!))</f>
        <v/>
      </c>
      <c r="L398" s="156" t="str">
        <f>IF(COUNT(L396)=0,"",ROUND(SUM(L396:L397),#REF!))</f>
        <v/>
      </c>
      <c r="M398" s="156" t="str">
        <f>IF(COUNT(M396)=0,"",ROUND(SUM(M396:M397),#REF!))</f>
        <v/>
      </c>
      <c r="N398" s="156" t="str">
        <f>IF(COUNT(N396)=0,"",ROUND(SUM(N396:N397),#REF!))</f>
        <v/>
      </c>
      <c r="O398" s="156" t="str">
        <f>IF(COUNT(O396)=0,"",ROUND(SUM(O396:O397),#REF!))</f>
        <v/>
      </c>
      <c r="P398" s="156" t="str">
        <f>IF(COUNT(P396)=0,"",ROUND(SUM(P396:P397),#REF!))</f>
        <v/>
      </c>
      <c r="Q398" s="156" t="str">
        <f>IF(COUNT(Q396)=0,"",ROUND(SUM(Q396:Q397),#REF!))</f>
        <v/>
      </c>
      <c r="R398" s="156" t="str">
        <f>IF(COUNT(R396)=0,"",ROUND(SUM(R396:R397),#REF!))</f>
        <v/>
      </c>
      <c r="S398" s="156" t="str">
        <f>IF(COUNT(S396)=0,"",ROUND(SUM(S396:S397),#REF!))</f>
        <v/>
      </c>
      <c r="T398" s="751"/>
      <c r="U398" s="750"/>
      <c r="V398" s="108"/>
      <c r="W398" s="120"/>
    </row>
    <row r="399" spans="1:33" s="148" customFormat="1" ht="13.5" customHeight="1">
      <c r="A399" s="111"/>
      <c r="B399" s="108"/>
      <c r="C399" s="744"/>
      <c r="D399" s="755" t="s">
        <v>223</v>
      </c>
      <c r="E399" s="756"/>
      <c r="F399" s="757"/>
      <c r="G399" s="761" t="s">
        <v>79</v>
      </c>
      <c r="H399" s="157"/>
      <c r="I399" s="157"/>
      <c r="J399" s="157"/>
      <c r="K399" s="157"/>
      <c r="L399" s="157"/>
      <c r="M399" s="157"/>
      <c r="N399" s="157"/>
      <c r="O399" s="157"/>
      <c r="P399" s="157"/>
      <c r="Q399" s="157"/>
      <c r="R399" s="157"/>
      <c r="S399" s="157"/>
      <c r="T399" s="158" t="str">
        <f>IF(COUNT(H399:S399)=0,"",SUMPRODUCT(ROUND(H399:S399,#REF!)))</f>
        <v/>
      </c>
      <c r="U399" s="750"/>
      <c r="V399" s="108"/>
      <c r="W399" s="111"/>
    </row>
    <row r="400" spans="1:33" s="148" customFormat="1" ht="13.5" customHeight="1">
      <c r="A400" s="111"/>
      <c r="B400" s="108"/>
      <c r="C400" s="745"/>
      <c r="D400" s="758"/>
      <c r="E400" s="759"/>
      <c r="F400" s="760"/>
      <c r="G400" s="762"/>
      <c r="H400" s="159"/>
      <c r="I400" s="159"/>
      <c r="J400" s="159"/>
      <c r="K400" s="159"/>
      <c r="L400" s="159"/>
      <c r="M400" s="159"/>
      <c r="N400" s="159"/>
      <c r="O400" s="159"/>
      <c r="P400" s="159"/>
      <c r="Q400" s="159"/>
      <c r="R400" s="159"/>
      <c r="S400" s="159"/>
      <c r="T400" s="160" t="str">
        <f>IF(COUNT(H400:S400)=0,"",SUMPRODUCT(ROUND(H400:S400,#REF!)))</f>
        <v/>
      </c>
      <c r="U400" s="751"/>
      <c r="V400" s="108"/>
      <c r="W400" s="111"/>
    </row>
    <row r="401" spans="1:31" s="148" customFormat="1" ht="13.5" customHeight="1">
      <c r="A401" s="163"/>
      <c r="B401" s="161"/>
      <c r="C401" s="121" t="s">
        <v>70</v>
      </c>
      <c r="D401" s="162"/>
      <c r="E401" s="162"/>
      <c r="F401" s="162"/>
      <c r="G401" s="121"/>
      <c r="H401" s="121"/>
      <c r="I401" s="121"/>
      <c r="J401" s="121"/>
      <c r="K401" s="121"/>
      <c r="L401" s="121"/>
      <c r="M401" s="121"/>
      <c r="N401" s="121"/>
      <c r="O401" s="121"/>
      <c r="P401" s="121"/>
      <c r="Q401" s="121"/>
      <c r="R401" s="121"/>
      <c r="S401" s="121"/>
      <c r="T401" s="121"/>
      <c r="U401" s="121"/>
      <c r="V401" s="161"/>
      <c r="W401" s="163"/>
    </row>
    <row r="402" spans="1:31" s="148" customFormat="1" ht="13.5" customHeight="1">
      <c r="A402" s="163"/>
      <c r="B402" s="161"/>
      <c r="C402" s="122"/>
      <c r="D402" s="164"/>
      <c r="E402" s="164"/>
      <c r="F402" s="164"/>
      <c r="G402" s="122"/>
      <c r="H402" s="122"/>
      <c r="I402" s="122"/>
      <c r="J402" s="122"/>
      <c r="K402" s="122"/>
      <c r="L402" s="122"/>
      <c r="M402" s="122"/>
      <c r="N402" s="122"/>
      <c r="O402" s="122"/>
      <c r="P402" s="122"/>
      <c r="Q402" s="122"/>
      <c r="R402" s="122"/>
      <c r="S402" s="122"/>
      <c r="T402" s="122"/>
      <c r="U402" s="122"/>
      <c r="V402" s="161"/>
      <c r="W402" s="163"/>
    </row>
    <row r="403" spans="1:31" s="148" customFormat="1" ht="13.5" customHeight="1">
      <c r="A403" s="163"/>
      <c r="B403" s="161"/>
      <c r="C403" s="122"/>
      <c r="D403" s="164"/>
      <c r="E403" s="164"/>
      <c r="F403" s="164"/>
      <c r="G403" s="122"/>
      <c r="H403" s="122"/>
      <c r="I403" s="122"/>
      <c r="J403" s="122"/>
      <c r="K403" s="122"/>
      <c r="L403" s="122"/>
      <c r="M403" s="122"/>
      <c r="N403" s="122"/>
      <c r="O403" s="122"/>
      <c r="P403" s="122"/>
      <c r="Q403" s="122"/>
      <c r="R403" s="122"/>
      <c r="S403" s="122"/>
      <c r="T403" s="122"/>
      <c r="U403" s="122"/>
      <c r="V403" s="161"/>
      <c r="W403" s="163"/>
    </row>
    <row r="404" spans="1:31" s="148" customFormat="1" ht="13.5" customHeight="1">
      <c r="A404" s="163"/>
      <c r="B404" s="161"/>
      <c r="C404" s="122"/>
      <c r="D404" s="164"/>
      <c r="E404" s="164"/>
      <c r="F404" s="164"/>
      <c r="G404" s="122"/>
      <c r="H404" s="122"/>
      <c r="I404" s="122"/>
      <c r="J404" s="122"/>
      <c r="K404" s="122"/>
      <c r="L404" s="122"/>
      <c r="M404" s="122"/>
      <c r="N404" s="122"/>
      <c r="O404" s="122"/>
      <c r="P404" s="122"/>
      <c r="Q404" s="122"/>
      <c r="R404" s="122"/>
      <c r="S404" s="122"/>
      <c r="T404" s="122"/>
      <c r="U404" s="122"/>
      <c r="V404" s="161"/>
      <c r="W404" s="163"/>
    </row>
    <row r="405" spans="1:31" s="148" customFormat="1" ht="13.5" customHeight="1">
      <c r="A405" s="163"/>
      <c r="B405" s="161"/>
      <c r="C405" s="122"/>
      <c r="D405" s="164"/>
      <c r="E405" s="164"/>
      <c r="F405" s="164"/>
      <c r="G405" s="122"/>
      <c r="H405" s="122"/>
      <c r="I405" s="122"/>
      <c r="J405" s="122"/>
      <c r="K405" s="122"/>
      <c r="L405" s="122"/>
      <c r="M405" s="122"/>
      <c r="N405" s="122"/>
      <c r="O405" s="122"/>
      <c r="P405" s="122"/>
      <c r="Q405" s="122"/>
      <c r="R405" s="122"/>
      <c r="S405" s="122"/>
      <c r="T405" s="122"/>
      <c r="U405" s="122"/>
      <c r="V405" s="161"/>
      <c r="W405" s="163"/>
    </row>
    <row r="406" spans="1:31" s="148" customFormat="1" ht="13.5" customHeight="1">
      <c r="A406" s="163"/>
      <c r="B406" s="161"/>
      <c r="C406" s="122"/>
      <c r="D406" s="164"/>
      <c r="E406" s="164"/>
      <c r="F406" s="164"/>
      <c r="G406" s="122"/>
      <c r="H406" s="122"/>
      <c r="I406" s="122"/>
      <c r="J406" s="122"/>
      <c r="K406" s="122"/>
      <c r="L406" s="122"/>
      <c r="M406" s="122"/>
      <c r="N406" s="122"/>
      <c r="O406" s="122"/>
      <c r="P406" s="122"/>
      <c r="Q406" s="122"/>
      <c r="R406" s="122"/>
      <c r="S406" s="122"/>
      <c r="T406" s="122"/>
      <c r="U406" s="122"/>
      <c r="V406" s="161"/>
      <c r="W406" s="163"/>
    </row>
    <row r="407" spans="1:31" s="148" customFormat="1" ht="13.5" customHeight="1">
      <c r="A407" s="163"/>
      <c r="B407" s="161"/>
      <c r="C407" s="122"/>
      <c r="D407" s="164"/>
      <c r="E407" s="164"/>
      <c r="F407" s="164"/>
      <c r="G407" s="122"/>
      <c r="H407" s="122"/>
      <c r="I407" s="122"/>
      <c r="J407" s="122"/>
      <c r="K407" s="122"/>
      <c r="L407" s="122"/>
      <c r="M407" s="122"/>
      <c r="N407" s="122"/>
      <c r="O407" s="122"/>
      <c r="P407" s="122"/>
      <c r="Q407" s="122"/>
      <c r="R407" s="122"/>
      <c r="S407" s="122"/>
      <c r="T407" s="122"/>
      <c r="U407" s="122"/>
      <c r="V407" s="161"/>
      <c r="W407" s="163"/>
    </row>
    <row r="408" spans="1:31" s="148" customFormat="1" ht="13.5" customHeight="1">
      <c r="A408" s="163"/>
      <c r="B408" s="161"/>
      <c r="C408" s="122"/>
      <c r="D408" s="164"/>
      <c r="E408" s="164"/>
      <c r="F408" s="164"/>
      <c r="G408" s="122"/>
      <c r="H408" s="122"/>
      <c r="I408" s="122"/>
      <c r="J408" s="122"/>
      <c r="K408" s="122"/>
      <c r="L408" s="122"/>
      <c r="M408" s="122"/>
      <c r="N408" s="122"/>
      <c r="O408" s="122"/>
      <c r="P408" s="122"/>
      <c r="Q408" s="122"/>
      <c r="R408" s="122"/>
      <c r="S408" s="122"/>
      <c r="T408" s="122"/>
      <c r="U408" s="122"/>
      <c r="V408" s="161"/>
      <c r="W408" s="163"/>
    </row>
    <row r="409" spans="1:31" s="148" customFormat="1" ht="13.5" customHeight="1">
      <c r="A409" s="163"/>
      <c r="B409" s="161"/>
      <c r="C409" s="122"/>
      <c r="D409" s="164"/>
      <c r="E409" s="164"/>
      <c r="F409" s="164"/>
      <c r="G409" s="122"/>
      <c r="H409" s="122"/>
      <c r="I409" s="122"/>
      <c r="J409" s="122"/>
      <c r="K409" s="122"/>
      <c r="L409" s="122"/>
      <c r="M409" s="122"/>
      <c r="N409" s="122"/>
      <c r="O409" s="122"/>
      <c r="P409" s="122"/>
      <c r="Q409" s="122"/>
      <c r="R409" s="122"/>
      <c r="S409" s="122"/>
      <c r="T409" s="122"/>
      <c r="U409" s="122"/>
      <c r="V409" s="161"/>
      <c r="W409" s="163"/>
    </row>
    <row r="410" spans="1:31" s="148" customFormat="1" ht="13.5" customHeight="1">
      <c r="A410" s="111"/>
      <c r="B410" s="108"/>
      <c r="C410" s="108"/>
      <c r="D410" s="108"/>
      <c r="E410" s="108"/>
      <c r="F410" s="108"/>
      <c r="G410" s="108"/>
      <c r="H410" s="108"/>
      <c r="I410" s="108"/>
      <c r="J410" s="108"/>
      <c r="K410" s="108"/>
      <c r="L410" s="108"/>
      <c r="M410" s="108"/>
      <c r="N410" s="108"/>
      <c r="O410" s="108"/>
      <c r="P410" s="108"/>
      <c r="Q410" s="108"/>
      <c r="R410" s="108"/>
      <c r="S410" s="108"/>
      <c r="T410" s="108"/>
      <c r="U410" s="110"/>
      <c r="V410" s="108"/>
      <c r="W410" s="111"/>
    </row>
    <row r="411" spans="1:31" s="148" customFormat="1" ht="13.5" customHeight="1">
      <c r="A411" s="111"/>
      <c r="B411" s="108"/>
      <c r="C411" s="109" t="s">
        <v>84</v>
      </c>
      <c r="D411" s="109"/>
      <c r="E411" s="109"/>
      <c r="F411" s="37"/>
      <c r="G411" s="109"/>
      <c r="H411" s="108"/>
      <c r="I411" s="108"/>
      <c r="J411" s="108"/>
      <c r="K411" s="108"/>
      <c r="L411" s="108"/>
      <c r="M411" s="108"/>
      <c r="N411" s="108"/>
      <c r="O411" s="108"/>
      <c r="P411" s="108"/>
      <c r="Q411" s="108"/>
      <c r="R411" s="108"/>
      <c r="S411" s="108"/>
      <c r="T411" s="108"/>
      <c r="U411" s="110"/>
      <c r="V411" s="108"/>
      <c r="W411" s="111"/>
    </row>
    <row r="412" spans="1:31" s="148" customFormat="1" ht="13.5" customHeight="1">
      <c r="A412" s="111"/>
      <c r="B412" s="108"/>
      <c r="C412" s="112" t="s">
        <v>3</v>
      </c>
      <c r="D412" s="112"/>
      <c r="E412" s="112"/>
      <c r="F412" s="114"/>
      <c r="G412" s="480" t="e">
        <f>G361</f>
        <v>#REF!</v>
      </c>
      <c r="H412" s="113"/>
      <c r="I412" s="108"/>
      <c r="J412" s="108"/>
      <c r="K412" s="108"/>
      <c r="L412" s="108"/>
      <c r="M412" s="108"/>
      <c r="N412" s="108"/>
      <c r="O412" s="108"/>
      <c r="P412" s="108"/>
      <c r="Q412" s="108"/>
      <c r="R412" s="108"/>
      <c r="S412" s="108"/>
      <c r="T412" s="108"/>
      <c r="U412" s="110"/>
      <c r="V412" s="108"/>
      <c r="W412" s="111"/>
    </row>
    <row r="413" spans="1:31" s="148" customFormat="1" ht="13.5" customHeight="1">
      <c r="A413" s="111"/>
      <c r="B413" s="108"/>
      <c r="C413" s="116" t="s">
        <v>8</v>
      </c>
      <c r="D413" s="116"/>
      <c r="E413" s="125" t="s">
        <v>130</v>
      </c>
      <c r="F413" s="112"/>
      <c r="G413" s="108"/>
      <c r="H413" s="108"/>
      <c r="I413" s="108"/>
      <c r="J413" s="108"/>
      <c r="K413" s="108"/>
      <c r="L413" s="108"/>
      <c r="M413" s="108"/>
      <c r="N413" s="108"/>
      <c r="O413" s="108"/>
      <c r="P413" s="108"/>
      <c r="Q413" s="108"/>
      <c r="R413" s="126"/>
      <c r="S413" s="108"/>
      <c r="T413" s="126"/>
      <c r="U413" s="110"/>
      <c r="V413" s="108"/>
      <c r="W413" s="111"/>
      <c r="AD413" s="111"/>
      <c r="AE413" s="111"/>
    </row>
    <row r="414" spans="1:31" s="148" customFormat="1" ht="13.5" customHeight="1">
      <c r="A414" s="111"/>
      <c r="B414" s="108"/>
      <c r="C414" s="705" t="s">
        <v>33</v>
      </c>
      <c r="D414" s="706"/>
      <c r="E414" s="707"/>
      <c r="F414" s="731" t="s">
        <v>85</v>
      </c>
      <c r="G414" s="731" t="s">
        <v>219</v>
      </c>
      <c r="H414" s="117" t="s">
        <v>34</v>
      </c>
      <c r="I414" s="118"/>
      <c r="J414" s="118"/>
      <c r="K414" s="118"/>
      <c r="L414" s="118"/>
      <c r="M414" s="119"/>
      <c r="N414" s="144" t="s">
        <v>35</v>
      </c>
      <c r="O414" s="118"/>
      <c r="P414" s="118"/>
      <c r="Q414" s="118"/>
      <c r="R414" s="118"/>
      <c r="S414" s="119"/>
      <c r="T414" s="764" t="s">
        <v>81</v>
      </c>
      <c r="U414" s="764" t="s">
        <v>82</v>
      </c>
      <c r="V414" s="108"/>
      <c r="W414" s="88" t="s">
        <v>25</v>
      </c>
      <c r="AA414" s="128" t="str">
        <f>IF(COUNT(H417:U451)&gt;0,"○","")</f>
        <v/>
      </c>
      <c r="AB414" s="120" t="s">
        <v>158</v>
      </c>
      <c r="AC414" s="124"/>
      <c r="AD414" s="130"/>
      <c r="AE414" s="130"/>
    </row>
    <row r="415" spans="1:31" s="148" customFormat="1" ht="13.5" customHeight="1">
      <c r="A415" s="111"/>
      <c r="B415" s="108"/>
      <c r="C415" s="708"/>
      <c r="D415" s="709"/>
      <c r="E415" s="710"/>
      <c r="F415" s="732"/>
      <c r="G415" s="732"/>
      <c r="H415" s="4" t="s">
        <v>13</v>
      </c>
      <c r="I415" s="4" t="s">
        <v>14</v>
      </c>
      <c r="J415" s="4" t="s">
        <v>15</v>
      </c>
      <c r="K415" s="4" t="s">
        <v>16</v>
      </c>
      <c r="L415" s="4" t="s">
        <v>17</v>
      </c>
      <c r="M415" s="4" t="s">
        <v>18</v>
      </c>
      <c r="N415" s="4" t="s">
        <v>19</v>
      </c>
      <c r="O415" s="4" t="s">
        <v>20</v>
      </c>
      <c r="P415" s="4" t="s">
        <v>21</v>
      </c>
      <c r="Q415" s="4" t="s">
        <v>22</v>
      </c>
      <c r="R415" s="4" t="s">
        <v>23</v>
      </c>
      <c r="S415" s="4" t="s">
        <v>24</v>
      </c>
      <c r="T415" s="765"/>
      <c r="U415" s="765"/>
      <c r="V415" s="108"/>
      <c r="W415" s="88" t="s">
        <v>94</v>
      </c>
      <c r="AD415" s="111"/>
      <c r="AE415" s="111"/>
    </row>
    <row r="416" spans="1:31" s="111" customFormat="1" ht="13.5" customHeight="1">
      <c r="B416" s="108"/>
      <c r="C416" s="711"/>
      <c r="D416" s="712"/>
      <c r="E416" s="713"/>
      <c r="F416" s="733"/>
      <c r="G416" s="733"/>
      <c r="H416" s="127" t="e">
        <f>"（"&amp;MID(#REF!,2,2)&amp;")"</f>
        <v>#REF!</v>
      </c>
      <c r="I416" s="127" t="e">
        <f>"（"&amp;MID(#REF!,2,2)&amp;")"</f>
        <v>#REF!</v>
      </c>
      <c r="J416" s="127" t="e">
        <f>"（"&amp;MID(#REF!,2,2)&amp;")"</f>
        <v>#REF!</v>
      </c>
      <c r="K416" s="127" t="e">
        <f>"（"&amp;MID(#REF!,2,2)&amp;")"</f>
        <v>#REF!</v>
      </c>
      <c r="L416" s="127" t="e">
        <f>"（"&amp;MID(#REF!,2,2)&amp;")"</f>
        <v>#REF!</v>
      </c>
      <c r="M416" s="127" t="e">
        <f>"（"&amp;MID(#REF!,2,2)&amp;")"</f>
        <v>#REF!</v>
      </c>
      <c r="N416" s="127" t="e">
        <f>"（"&amp;MID(#REF!,2,2)&amp;")"</f>
        <v>#REF!</v>
      </c>
      <c r="O416" s="127" t="e">
        <f>"（"&amp;MID(#REF!,2,2)&amp;")"</f>
        <v>#REF!</v>
      </c>
      <c r="P416" s="127" t="e">
        <f>"（"&amp;MID(#REF!,2,2)&amp;")"</f>
        <v>#REF!</v>
      </c>
      <c r="Q416" s="127" t="e">
        <f>"（"&amp;MID(#REF!,2,2)&amp;")"</f>
        <v>#REF!</v>
      </c>
      <c r="R416" s="127" t="e">
        <f>"（"&amp;MID(#REF!,2,2)&amp;")"</f>
        <v>#REF!</v>
      </c>
      <c r="S416" s="127" t="e">
        <f>"（"&amp;MID(#REF!,2,2)&amp;")"</f>
        <v>#REF!</v>
      </c>
      <c r="T416" s="766"/>
      <c r="U416" s="766"/>
      <c r="V416" s="108"/>
      <c r="W416" s="88"/>
    </row>
    <row r="417" spans="1:31" s="111" customFormat="1" ht="13.5" customHeight="1">
      <c r="A417" s="148"/>
      <c r="B417" s="145"/>
      <c r="C417" s="714"/>
      <c r="D417" s="715"/>
      <c r="E417" s="716"/>
      <c r="F417" s="729"/>
      <c r="G417" s="730"/>
      <c r="H417" s="146"/>
      <c r="I417" s="146"/>
      <c r="J417" s="147"/>
      <c r="K417" s="147"/>
      <c r="L417" s="147"/>
      <c r="M417" s="147"/>
      <c r="N417" s="147"/>
      <c r="O417" s="147"/>
      <c r="P417" s="147"/>
      <c r="Q417" s="147"/>
      <c r="R417" s="147"/>
      <c r="S417" s="147"/>
      <c r="T417" s="763"/>
      <c r="U417" s="737"/>
      <c r="V417" s="145"/>
      <c r="W417" s="148"/>
    </row>
    <row r="418" spans="1:31" s="111" customFormat="1" ht="13.5" customHeight="1">
      <c r="A418" s="148"/>
      <c r="B418" s="145"/>
      <c r="C418" s="717"/>
      <c r="D418" s="718"/>
      <c r="E418" s="719"/>
      <c r="F418" s="724"/>
      <c r="G418" s="726"/>
      <c r="H418" s="149"/>
      <c r="I418" s="149"/>
      <c r="J418" s="149"/>
      <c r="K418" s="149"/>
      <c r="L418" s="149"/>
      <c r="M418" s="149"/>
      <c r="N418" s="149"/>
      <c r="O418" s="149"/>
      <c r="P418" s="149"/>
      <c r="Q418" s="149"/>
      <c r="R418" s="149"/>
      <c r="S418" s="149"/>
      <c r="T418" s="763"/>
      <c r="U418" s="738"/>
      <c r="V418" s="145"/>
      <c r="W418" s="148"/>
    </row>
    <row r="419" spans="1:31" s="111" customFormat="1" ht="13.5" customHeight="1">
      <c r="A419" s="148"/>
      <c r="B419" s="145"/>
      <c r="C419" s="717"/>
      <c r="D419" s="718"/>
      <c r="E419" s="719"/>
      <c r="F419" s="723"/>
      <c r="G419" s="725"/>
      <c r="H419" s="150"/>
      <c r="I419" s="150"/>
      <c r="J419" s="151"/>
      <c r="K419" s="151"/>
      <c r="L419" s="151"/>
      <c r="M419" s="151"/>
      <c r="N419" s="151"/>
      <c r="O419" s="151"/>
      <c r="P419" s="151"/>
      <c r="Q419" s="151"/>
      <c r="R419" s="151"/>
      <c r="S419" s="151"/>
      <c r="T419" s="763"/>
      <c r="U419" s="739"/>
      <c r="V419" s="145"/>
      <c r="W419" s="148"/>
    </row>
    <row r="420" spans="1:31" s="111" customFormat="1" ht="13.5" customHeight="1">
      <c r="A420" s="148"/>
      <c r="B420" s="145"/>
      <c r="C420" s="717"/>
      <c r="D420" s="718"/>
      <c r="E420" s="719"/>
      <c r="F420" s="724"/>
      <c r="G420" s="726"/>
      <c r="H420" s="149"/>
      <c r="I420" s="149"/>
      <c r="J420" s="149"/>
      <c r="K420" s="149"/>
      <c r="L420" s="149"/>
      <c r="M420" s="149"/>
      <c r="N420" s="149"/>
      <c r="O420" s="149"/>
      <c r="P420" s="149"/>
      <c r="Q420" s="149"/>
      <c r="R420" s="149"/>
      <c r="S420" s="149"/>
      <c r="T420" s="763"/>
      <c r="U420" s="738"/>
      <c r="V420" s="145"/>
      <c r="W420" s="148"/>
    </row>
    <row r="421" spans="1:31" s="111" customFormat="1" ht="13.5" customHeight="1">
      <c r="A421" s="148"/>
      <c r="B421" s="145"/>
      <c r="C421" s="717"/>
      <c r="D421" s="718"/>
      <c r="E421" s="719"/>
      <c r="F421" s="723"/>
      <c r="G421" s="725"/>
      <c r="H421" s="150"/>
      <c r="I421" s="150"/>
      <c r="J421" s="151"/>
      <c r="K421" s="151"/>
      <c r="L421" s="151"/>
      <c r="M421" s="151"/>
      <c r="N421" s="151"/>
      <c r="O421" s="151"/>
      <c r="P421" s="151"/>
      <c r="Q421" s="151"/>
      <c r="R421" s="151"/>
      <c r="S421" s="151"/>
      <c r="T421" s="763"/>
      <c r="U421" s="739"/>
      <c r="V421" s="145"/>
      <c r="W421" s="148"/>
      <c r="AD421" s="163"/>
      <c r="AE421" s="163"/>
    </row>
    <row r="422" spans="1:31" s="111" customFormat="1" ht="13.5" customHeight="1">
      <c r="A422" s="148"/>
      <c r="B422" s="145"/>
      <c r="C422" s="720"/>
      <c r="D422" s="721"/>
      <c r="E422" s="722"/>
      <c r="F422" s="727"/>
      <c r="G422" s="728"/>
      <c r="H422" s="149"/>
      <c r="I422" s="149"/>
      <c r="J422" s="149"/>
      <c r="K422" s="149"/>
      <c r="L422" s="149"/>
      <c r="M422" s="149"/>
      <c r="N422" s="149"/>
      <c r="O422" s="149"/>
      <c r="P422" s="149"/>
      <c r="Q422" s="149"/>
      <c r="R422" s="149"/>
      <c r="S422" s="149"/>
      <c r="T422" s="763"/>
      <c r="U422" s="740"/>
      <c r="V422" s="145"/>
      <c r="W422" s="148"/>
      <c r="AD422" s="163"/>
      <c r="AE422" s="163"/>
    </row>
    <row r="423" spans="1:31" s="111" customFormat="1" ht="13.5" customHeight="1">
      <c r="A423" s="148"/>
      <c r="B423" s="145"/>
      <c r="C423" s="714"/>
      <c r="D423" s="715"/>
      <c r="E423" s="716"/>
      <c r="F423" s="729"/>
      <c r="G423" s="730"/>
      <c r="H423" s="146"/>
      <c r="I423" s="146"/>
      <c r="J423" s="147"/>
      <c r="K423" s="147"/>
      <c r="L423" s="147"/>
      <c r="M423" s="147"/>
      <c r="N423" s="147"/>
      <c r="O423" s="147"/>
      <c r="P423" s="147"/>
      <c r="Q423" s="147"/>
      <c r="R423" s="147"/>
      <c r="S423" s="147"/>
      <c r="T423" s="763"/>
      <c r="U423" s="737"/>
      <c r="V423" s="145"/>
      <c r="W423" s="148"/>
      <c r="AD423" s="163"/>
      <c r="AE423" s="163"/>
    </row>
    <row r="424" spans="1:31" s="163" customFormat="1" ht="13.5" customHeight="1">
      <c r="A424" s="148"/>
      <c r="B424" s="145"/>
      <c r="C424" s="717"/>
      <c r="D424" s="718"/>
      <c r="E424" s="719"/>
      <c r="F424" s="724"/>
      <c r="G424" s="726"/>
      <c r="H424" s="149"/>
      <c r="I424" s="149"/>
      <c r="J424" s="149"/>
      <c r="K424" s="149"/>
      <c r="L424" s="149"/>
      <c r="M424" s="149"/>
      <c r="N424" s="149"/>
      <c r="O424" s="149"/>
      <c r="P424" s="149"/>
      <c r="Q424" s="149"/>
      <c r="R424" s="149"/>
      <c r="S424" s="149"/>
      <c r="T424" s="763"/>
      <c r="U424" s="738"/>
      <c r="V424" s="145"/>
      <c r="W424" s="148"/>
    </row>
    <row r="425" spans="1:31" s="163" customFormat="1" ht="13.5" customHeight="1">
      <c r="A425" s="148"/>
      <c r="B425" s="145"/>
      <c r="C425" s="717"/>
      <c r="D425" s="718"/>
      <c r="E425" s="719"/>
      <c r="F425" s="723"/>
      <c r="G425" s="725"/>
      <c r="H425" s="150"/>
      <c r="I425" s="150"/>
      <c r="J425" s="151"/>
      <c r="K425" s="151"/>
      <c r="L425" s="151"/>
      <c r="M425" s="151"/>
      <c r="N425" s="151"/>
      <c r="O425" s="151"/>
      <c r="P425" s="151"/>
      <c r="Q425" s="151"/>
      <c r="R425" s="151"/>
      <c r="S425" s="151"/>
      <c r="T425" s="763"/>
      <c r="U425" s="739"/>
      <c r="V425" s="145"/>
      <c r="W425" s="148"/>
    </row>
    <row r="426" spans="1:31" s="163" customFormat="1" ht="13.5" customHeight="1">
      <c r="A426" s="148"/>
      <c r="B426" s="145"/>
      <c r="C426" s="717"/>
      <c r="D426" s="718"/>
      <c r="E426" s="719"/>
      <c r="F426" s="724"/>
      <c r="G426" s="726"/>
      <c r="H426" s="149"/>
      <c r="I426" s="149"/>
      <c r="J426" s="149"/>
      <c r="K426" s="149"/>
      <c r="L426" s="149"/>
      <c r="M426" s="149"/>
      <c r="N426" s="149"/>
      <c r="O426" s="149"/>
      <c r="P426" s="149"/>
      <c r="Q426" s="149"/>
      <c r="R426" s="149"/>
      <c r="S426" s="149"/>
      <c r="T426" s="763"/>
      <c r="U426" s="738"/>
      <c r="V426" s="145"/>
      <c r="W426" s="148"/>
    </row>
    <row r="427" spans="1:31" s="163" customFormat="1" ht="13.5" customHeight="1">
      <c r="A427" s="148"/>
      <c r="B427" s="145"/>
      <c r="C427" s="717"/>
      <c r="D427" s="718"/>
      <c r="E427" s="719"/>
      <c r="F427" s="723"/>
      <c r="G427" s="725"/>
      <c r="H427" s="150"/>
      <c r="I427" s="150"/>
      <c r="J427" s="151"/>
      <c r="K427" s="151"/>
      <c r="L427" s="151"/>
      <c r="M427" s="151"/>
      <c r="N427" s="151"/>
      <c r="O427" s="151"/>
      <c r="P427" s="151"/>
      <c r="Q427" s="151"/>
      <c r="R427" s="151"/>
      <c r="S427" s="151"/>
      <c r="T427" s="763"/>
      <c r="U427" s="739"/>
      <c r="V427" s="145"/>
      <c r="W427" s="148"/>
    </row>
    <row r="428" spans="1:31" s="163" customFormat="1" ht="13.5" customHeight="1">
      <c r="A428" s="148"/>
      <c r="B428" s="145"/>
      <c r="C428" s="720"/>
      <c r="D428" s="721"/>
      <c r="E428" s="722"/>
      <c r="F428" s="727"/>
      <c r="G428" s="728"/>
      <c r="H428" s="149"/>
      <c r="I428" s="149"/>
      <c r="J428" s="149"/>
      <c r="K428" s="149"/>
      <c r="L428" s="149"/>
      <c r="M428" s="149"/>
      <c r="N428" s="149"/>
      <c r="O428" s="149"/>
      <c r="P428" s="149"/>
      <c r="Q428" s="149"/>
      <c r="R428" s="149"/>
      <c r="S428" s="149"/>
      <c r="T428" s="763"/>
      <c r="U428" s="740"/>
      <c r="V428" s="145"/>
      <c r="W428" s="148"/>
    </row>
    <row r="429" spans="1:31" s="163" customFormat="1" ht="13.5" customHeight="1">
      <c r="A429" s="148"/>
      <c r="B429" s="145"/>
      <c r="C429" s="714"/>
      <c r="D429" s="715"/>
      <c r="E429" s="716"/>
      <c r="F429" s="729"/>
      <c r="G429" s="730"/>
      <c r="H429" s="146"/>
      <c r="I429" s="146"/>
      <c r="J429" s="147"/>
      <c r="K429" s="147"/>
      <c r="L429" s="147"/>
      <c r="M429" s="147"/>
      <c r="N429" s="147"/>
      <c r="O429" s="147"/>
      <c r="P429" s="147"/>
      <c r="Q429" s="147"/>
      <c r="R429" s="147"/>
      <c r="S429" s="147"/>
      <c r="T429" s="763"/>
      <c r="U429" s="737"/>
      <c r="V429" s="145"/>
      <c r="W429" s="148"/>
    </row>
    <row r="430" spans="1:31" s="163" customFormat="1" ht="13.5" customHeight="1">
      <c r="A430" s="148"/>
      <c r="B430" s="145"/>
      <c r="C430" s="717"/>
      <c r="D430" s="718"/>
      <c r="E430" s="719"/>
      <c r="F430" s="724"/>
      <c r="G430" s="726"/>
      <c r="H430" s="149"/>
      <c r="I430" s="149"/>
      <c r="J430" s="149"/>
      <c r="K430" s="149"/>
      <c r="L430" s="149"/>
      <c r="M430" s="149"/>
      <c r="N430" s="149"/>
      <c r="O430" s="149"/>
      <c r="P430" s="149"/>
      <c r="Q430" s="149"/>
      <c r="R430" s="149"/>
      <c r="S430" s="149"/>
      <c r="T430" s="763"/>
      <c r="U430" s="738"/>
      <c r="V430" s="145"/>
      <c r="W430" s="148"/>
      <c r="AD430" s="111"/>
      <c r="AE430" s="111"/>
    </row>
    <row r="431" spans="1:31" s="163" customFormat="1" ht="13.5" customHeight="1">
      <c r="A431" s="148"/>
      <c r="B431" s="145"/>
      <c r="C431" s="717"/>
      <c r="D431" s="718"/>
      <c r="E431" s="719"/>
      <c r="F431" s="723"/>
      <c r="G431" s="725"/>
      <c r="H431" s="150"/>
      <c r="I431" s="150"/>
      <c r="J431" s="151"/>
      <c r="K431" s="151"/>
      <c r="L431" s="151"/>
      <c r="M431" s="151"/>
      <c r="N431" s="151"/>
      <c r="O431" s="151"/>
      <c r="P431" s="151"/>
      <c r="Q431" s="151"/>
      <c r="R431" s="151"/>
      <c r="S431" s="151"/>
      <c r="T431" s="763"/>
      <c r="U431" s="739"/>
      <c r="V431" s="145"/>
      <c r="W431" s="148"/>
      <c r="AD431" s="111"/>
      <c r="AE431" s="111"/>
    </row>
    <row r="432" spans="1:31" s="163" customFormat="1" ht="13.5" customHeight="1">
      <c r="A432" s="148"/>
      <c r="B432" s="145"/>
      <c r="C432" s="717"/>
      <c r="D432" s="718"/>
      <c r="E432" s="719"/>
      <c r="F432" s="724"/>
      <c r="G432" s="726"/>
      <c r="H432" s="149"/>
      <c r="I432" s="149"/>
      <c r="J432" s="149"/>
      <c r="K432" s="149"/>
      <c r="L432" s="149"/>
      <c r="M432" s="149"/>
      <c r="N432" s="149"/>
      <c r="O432" s="149"/>
      <c r="P432" s="149"/>
      <c r="Q432" s="149"/>
      <c r="R432" s="149"/>
      <c r="S432" s="149"/>
      <c r="T432" s="763"/>
      <c r="U432" s="738"/>
      <c r="V432" s="145"/>
      <c r="W432" s="148"/>
      <c r="AD432" s="111"/>
      <c r="AE432" s="111"/>
    </row>
    <row r="433" spans="1:33" s="163" customFormat="1" ht="13.5" customHeight="1">
      <c r="A433" s="148"/>
      <c r="B433" s="145"/>
      <c r="C433" s="717"/>
      <c r="D433" s="718"/>
      <c r="E433" s="719"/>
      <c r="F433" s="723"/>
      <c r="G433" s="725"/>
      <c r="H433" s="150"/>
      <c r="I433" s="150"/>
      <c r="J433" s="151"/>
      <c r="K433" s="151"/>
      <c r="L433" s="151"/>
      <c r="M433" s="151"/>
      <c r="N433" s="151"/>
      <c r="O433" s="151"/>
      <c r="P433" s="151"/>
      <c r="Q433" s="151"/>
      <c r="R433" s="151"/>
      <c r="S433" s="151"/>
      <c r="T433" s="763"/>
      <c r="U433" s="739"/>
      <c r="V433" s="145"/>
      <c r="W433" s="148"/>
      <c r="AD433" s="111"/>
      <c r="AE433" s="111"/>
    </row>
    <row r="434" spans="1:33" s="111" customFormat="1" ht="13.5" customHeight="1">
      <c r="A434" s="148"/>
      <c r="B434" s="145"/>
      <c r="C434" s="720"/>
      <c r="D434" s="721"/>
      <c r="E434" s="722"/>
      <c r="F434" s="727"/>
      <c r="G434" s="728"/>
      <c r="H434" s="149"/>
      <c r="I434" s="149"/>
      <c r="J434" s="149"/>
      <c r="K434" s="149"/>
      <c r="L434" s="149"/>
      <c r="M434" s="149"/>
      <c r="N434" s="149"/>
      <c r="O434" s="149"/>
      <c r="P434" s="149"/>
      <c r="Q434" s="149"/>
      <c r="R434" s="149"/>
      <c r="S434" s="149"/>
      <c r="T434" s="763"/>
      <c r="U434" s="740"/>
      <c r="V434" s="145"/>
      <c r="W434" s="148"/>
    </row>
    <row r="435" spans="1:33" s="111" customFormat="1" ht="13.5" customHeight="1">
      <c r="A435" s="148"/>
      <c r="B435" s="145"/>
      <c r="C435" s="714"/>
      <c r="D435" s="715"/>
      <c r="E435" s="716"/>
      <c r="F435" s="729"/>
      <c r="G435" s="730"/>
      <c r="H435" s="146"/>
      <c r="I435" s="146"/>
      <c r="J435" s="147"/>
      <c r="K435" s="147"/>
      <c r="L435" s="147"/>
      <c r="M435" s="147"/>
      <c r="N435" s="147"/>
      <c r="O435" s="147"/>
      <c r="P435" s="147"/>
      <c r="Q435" s="147"/>
      <c r="R435" s="147"/>
      <c r="S435" s="147"/>
      <c r="T435" s="763"/>
      <c r="U435" s="737"/>
      <c r="V435" s="145"/>
      <c r="W435" s="148"/>
      <c r="AD435" s="124"/>
      <c r="AE435" s="124"/>
    </row>
    <row r="436" spans="1:33" s="111" customFormat="1" ht="13.5" customHeight="1">
      <c r="A436" s="148"/>
      <c r="B436" s="145"/>
      <c r="C436" s="717"/>
      <c r="D436" s="718"/>
      <c r="E436" s="719"/>
      <c r="F436" s="724"/>
      <c r="G436" s="726"/>
      <c r="H436" s="149"/>
      <c r="I436" s="149"/>
      <c r="J436" s="149"/>
      <c r="K436" s="149"/>
      <c r="L436" s="149"/>
      <c r="M436" s="149"/>
      <c r="N436" s="149"/>
      <c r="O436" s="149"/>
      <c r="P436" s="149"/>
      <c r="Q436" s="149"/>
      <c r="R436" s="149"/>
      <c r="S436" s="149"/>
      <c r="T436" s="763"/>
      <c r="U436" s="738"/>
      <c r="V436" s="145"/>
      <c r="W436" s="148"/>
      <c r="AD436" s="124"/>
      <c r="AE436" s="124"/>
    </row>
    <row r="437" spans="1:33" s="111" customFormat="1" ht="13.5" customHeight="1">
      <c r="A437" s="148"/>
      <c r="B437" s="145"/>
      <c r="C437" s="717"/>
      <c r="D437" s="718"/>
      <c r="E437" s="719"/>
      <c r="F437" s="723"/>
      <c r="G437" s="725"/>
      <c r="H437" s="150"/>
      <c r="I437" s="150"/>
      <c r="J437" s="151"/>
      <c r="K437" s="151"/>
      <c r="L437" s="151"/>
      <c r="M437" s="151"/>
      <c r="N437" s="151"/>
      <c r="O437" s="151"/>
      <c r="P437" s="151"/>
      <c r="Q437" s="151"/>
      <c r="R437" s="151"/>
      <c r="S437" s="151"/>
      <c r="T437" s="763"/>
      <c r="U437" s="739"/>
      <c r="V437" s="145"/>
      <c r="W437" s="148"/>
      <c r="AD437" s="124"/>
      <c r="AE437" s="124"/>
    </row>
    <row r="438" spans="1:33" s="111" customFormat="1" ht="13.5" customHeight="1">
      <c r="A438" s="148"/>
      <c r="B438" s="145"/>
      <c r="C438" s="717"/>
      <c r="D438" s="718"/>
      <c r="E438" s="719"/>
      <c r="F438" s="724"/>
      <c r="G438" s="726"/>
      <c r="H438" s="149"/>
      <c r="I438" s="149"/>
      <c r="J438" s="149"/>
      <c r="K438" s="149"/>
      <c r="L438" s="149"/>
      <c r="M438" s="149"/>
      <c r="N438" s="149"/>
      <c r="O438" s="149"/>
      <c r="P438" s="149"/>
      <c r="Q438" s="149"/>
      <c r="R438" s="149"/>
      <c r="S438" s="149"/>
      <c r="T438" s="763"/>
      <c r="U438" s="738"/>
      <c r="V438" s="145"/>
      <c r="W438" s="148"/>
      <c r="AA438" s="124"/>
      <c r="AB438" s="124"/>
      <c r="AC438" s="124"/>
      <c r="AD438" s="130"/>
      <c r="AE438" s="130"/>
      <c r="AF438" s="124"/>
      <c r="AG438" s="124"/>
    </row>
    <row r="439" spans="1:33" s="111" customFormat="1" ht="13.5" customHeight="1">
      <c r="A439" s="148"/>
      <c r="B439" s="145"/>
      <c r="C439" s="717"/>
      <c r="D439" s="718"/>
      <c r="E439" s="719"/>
      <c r="F439" s="723"/>
      <c r="G439" s="725"/>
      <c r="H439" s="150"/>
      <c r="I439" s="150"/>
      <c r="J439" s="151"/>
      <c r="K439" s="151"/>
      <c r="L439" s="151"/>
      <c r="M439" s="151"/>
      <c r="N439" s="151"/>
      <c r="O439" s="151"/>
      <c r="P439" s="151"/>
      <c r="Q439" s="151"/>
      <c r="R439" s="151"/>
      <c r="S439" s="151"/>
      <c r="T439" s="763"/>
      <c r="U439" s="739"/>
      <c r="V439" s="145"/>
      <c r="W439" s="148"/>
      <c r="AA439" s="124"/>
      <c r="AB439" s="124"/>
      <c r="AC439" s="124"/>
      <c r="AD439" s="130"/>
      <c r="AE439" s="130"/>
      <c r="AF439" s="124"/>
      <c r="AG439" s="124"/>
    </row>
    <row r="440" spans="1:33" s="111" customFormat="1" ht="13.5" customHeight="1">
      <c r="A440" s="148"/>
      <c r="B440" s="145"/>
      <c r="C440" s="720"/>
      <c r="D440" s="721"/>
      <c r="E440" s="722"/>
      <c r="F440" s="727"/>
      <c r="G440" s="728"/>
      <c r="H440" s="149"/>
      <c r="I440" s="149"/>
      <c r="J440" s="149"/>
      <c r="K440" s="149"/>
      <c r="L440" s="149"/>
      <c r="M440" s="149"/>
      <c r="N440" s="149"/>
      <c r="O440" s="149"/>
      <c r="P440" s="149"/>
      <c r="Q440" s="149"/>
      <c r="R440" s="149"/>
      <c r="S440" s="149"/>
      <c r="T440" s="763"/>
      <c r="U440" s="740"/>
      <c r="V440" s="145"/>
      <c r="W440" s="148"/>
      <c r="AF440" s="124"/>
      <c r="AG440" s="124"/>
    </row>
    <row r="441" spans="1:33" s="148" customFormat="1" ht="13.5" customHeight="1">
      <c r="B441" s="145"/>
      <c r="C441" s="714"/>
      <c r="D441" s="715"/>
      <c r="E441" s="716"/>
      <c r="F441" s="729"/>
      <c r="G441" s="730"/>
      <c r="H441" s="146"/>
      <c r="I441" s="146"/>
      <c r="J441" s="147"/>
      <c r="K441" s="147"/>
      <c r="L441" s="147"/>
      <c r="M441" s="147"/>
      <c r="N441" s="147"/>
      <c r="O441" s="147"/>
      <c r="P441" s="147"/>
      <c r="Q441" s="147"/>
      <c r="R441" s="147"/>
      <c r="S441" s="147"/>
      <c r="T441" s="763"/>
      <c r="U441" s="737"/>
      <c r="V441" s="145"/>
      <c r="AA441" s="130"/>
      <c r="AB441" s="130"/>
      <c r="AC441" s="130"/>
      <c r="AD441" s="130"/>
      <c r="AE441" s="130"/>
      <c r="AF441" s="130"/>
      <c r="AG441" s="130"/>
    </row>
    <row r="442" spans="1:33" s="148" customFormat="1" ht="13.5" customHeight="1">
      <c r="B442" s="145"/>
      <c r="C442" s="717"/>
      <c r="D442" s="718"/>
      <c r="E442" s="719"/>
      <c r="F442" s="724"/>
      <c r="G442" s="726"/>
      <c r="H442" s="149"/>
      <c r="I442" s="149"/>
      <c r="J442" s="149"/>
      <c r="K442" s="149"/>
      <c r="L442" s="149"/>
      <c r="M442" s="149"/>
      <c r="N442" s="149"/>
      <c r="O442" s="149"/>
      <c r="P442" s="149"/>
      <c r="Q442" s="149"/>
      <c r="R442" s="149"/>
      <c r="S442" s="149"/>
      <c r="T442" s="763"/>
      <c r="U442" s="738"/>
      <c r="V442" s="145"/>
      <c r="AA442" s="130"/>
      <c r="AB442" s="130"/>
      <c r="AC442" s="130"/>
      <c r="AD442" s="130"/>
      <c r="AE442" s="130"/>
      <c r="AF442" s="130"/>
      <c r="AG442" s="130"/>
    </row>
    <row r="443" spans="1:33" s="148" customFormat="1" ht="13.5" customHeight="1">
      <c r="B443" s="145"/>
      <c r="C443" s="717"/>
      <c r="D443" s="718"/>
      <c r="E443" s="719"/>
      <c r="F443" s="723"/>
      <c r="G443" s="725"/>
      <c r="H443" s="150"/>
      <c r="I443" s="150"/>
      <c r="J443" s="151"/>
      <c r="K443" s="151"/>
      <c r="L443" s="151"/>
      <c r="M443" s="151"/>
      <c r="N443" s="151"/>
      <c r="O443" s="151"/>
      <c r="P443" s="151"/>
      <c r="Q443" s="151"/>
      <c r="R443" s="151"/>
      <c r="S443" s="151"/>
      <c r="T443" s="763"/>
      <c r="U443" s="739"/>
      <c r="V443" s="145"/>
      <c r="AA443" s="130"/>
      <c r="AB443" s="130"/>
      <c r="AC443" s="130"/>
      <c r="AD443" s="130"/>
      <c r="AE443" s="130"/>
      <c r="AF443" s="130"/>
      <c r="AG443" s="130"/>
    </row>
    <row r="444" spans="1:33" s="148" customFormat="1" ht="13.5" customHeight="1">
      <c r="B444" s="145"/>
      <c r="C444" s="717"/>
      <c r="D444" s="718"/>
      <c r="E444" s="719"/>
      <c r="F444" s="724"/>
      <c r="G444" s="726"/>
      <c r="H444" s="149"/>
      <c r="I444" s="149"/>
      <c r="J444" s="149"/>
      <c r="K444" s="149"/>
      <c r="L444" s="149"/>
      <c r="M444" s="149"/>
      <c r="N444" s="149"/>
      <c r="O444" s="149"/>
      <c r="P444" s="149"/>
      <c r="Q444" s="149"/>
      <c r="R444" s="149"/>
      <c r="S444" s="149"/>
      <c r="T444" s="763"/>
      <c r="U444" s="738"/>
      <c r="V444" s="145"/>
      <c r="AA444" s="130"/>
      <c r="AB444" s="130"/>
      <c r="AC444" s="130"/>
      <c r="AD444" s="130"/>
      <c r="AE444" s="130"/>
      <c r="AF444" s="130"/>
      <c r="AG444" s="130"/>
    </row>
    <row r="445" spans="1:33" s="148" customFormat="1" ht="13.5" customHeight="1">
      <c r="B445" s="145"/>
      <c r="C445" s="717"/>
      <c r="D445" s="718"/>
      <c r="E445" s="719"/>
      <c r="F445" s="723"/>
      <c r="G445" s="725"/>
      <c r="H445" s="150"/>
      <c r="I445" s="150"/>
      <c r="J445" s="151"/>
      <c r="K445" s="151"/>
      <c r="L445" s="151"/>
      <c r="M445" s="151"/>
      <c r="N445" s="151"/>
      <c r="O445" s="151"/>
      <c r="P445" s="151"/>
      <c r="Q445" s="151"/>
      <c r="R445" s="151"/>
      <c r="S445" s="151"/>
      <c r="T445" s="763"/>
      <c r="U445" s="739"/>
      <c r="V445" s="145"/>
      <c r="AA445" s="130"/>
      <c r="AB445" s="130"/>
      <c r="AC445" s="130"/>
      <c r="AD445" s="130"/>
      <c r="AE445" s="130"/>
      <c r="AF445" s="130"/>
      <c r="AG445" s="130"/>
    </row>
    <row r="446" spans="1:33" s="148" customFormat="1" ht="13.5" customHeight="1">
      <c r="B446" s="145"/>
      <c r="C446" s="720"/>
      <c r="D446" s="721"/>
      <c r="E446" s="722"/>
      <c r="F446" s="727"/>
      <c r="G446" s="728"/>
      <c r="H446" s="152"/>
      <c r="I446" s="152"/>
      <c r="J446" s="152"/>
      <c r="K446" s="152"/>
      <c r="L446" s="152"/>
      <c r="M446" s="152"/>
      <c r="N446" s="152"/>
      <c r="O446" s="152"/>
      <c r="P446" s="152"/>
      <c r="Q446" s="152"/>
      <c r="R446" s="152"/>
      <c r="S446" s="152"/>
      <c r="T446" s="763"/>
      <c r="U446" s="740"/>
      <c r="V446" s="145"/>
      <c r="AA446" s="130"/>
      <c r="AB446" s="130"/>
      <c r="AC446" s="130"/>
      <c r="AD446" s="130"/>
      <c r="AE446" s="130"/>
      <c r="AF446" s="130"/>
      <c r="AG446" s="130"/>
    </row>
    <row r="447" spans="1:33" s="148" customFormat="1" ht="13.5" customHeight="1">
      <c r="A447" s="111"/>
      <c r="B447" s="108"/>
      <c r="C447" s="743" t="s">
        <v>86</v>
      </c>
      <c r="D447" s="746" t="s">
        <v>220</v>
      </c>
      <c r="E447" s="747"/>
      <c r="F447" s="747"/>
      <c r="G447" s="748"/>
      <c r="H447" s="153"/>
      <c r="I447" s="153"/>
      <c r="J447" s="153"/>
      <c r="K447" s="153"/>
      <c r="L447" s="153"/>
      <c r="M447" s="153"/>
      <c r="N447" s="153"/>
      <c r="O447" s="153"/>
      <c r="P447" s="153"/>
      <c r="Q447" s="153"/>
      <c r="R447" s="153"/>
      <c r="S447" s="153"/>
      <c r="T447" s="749"/>
      <c r="U447" s="749"/>
      <c r="V447" s="108"/>
      <c r="W447" s="111"/>
      <c r="AA447" s="130"/>
      <c r="AB447" s="130"/>
      <c r="AC447" s="130"/>
      <c r="AF447" s="130"/>
      <c r="AG447" s="130"/>
    </row>
    <row r="448" spans="1:33" s="148" customFormat="1" ht="13.5" customHeight="1">
      <c r="A448" s="111"/>
      <c r="B448" s="108"/>
      <c r="C448" s="744"/>
      <c r="D448" s="746" t="s">
        <v>221</v>
      </c>
      <c r="E448" s="747"/>
      <c r="F448" s="747"/>
      <c r="G448" s="748"/>
      <c r="H448" s="154"/>
      <c r="I448" s="154"/>
      <c r="J448" s="154"/>
      <c r="K448" s="154"/>
      <c r="L448" s="154"/>
      <c r="M448" s="154"/>
      <c r="N448" s="154"/>
      <c r="O448" s="154"/>
      <c r="P448" s="154"/>
      <c r="Q448" s="154"/>
      <c r="R448" s="154"/>
      <c r="S448" s="154"/>
      <c r="T448" s="750"/>
      <c r="U448" s="750"/>
      <c r="V448" s="108"/>
      <c r="W448" s="111"/>
      <c r="AA448" s="130"/>
      <c r="AB448" s="130"/>
      <c r="AC448" s="130"/>
      <c r="AF448" s="130"/>
      <c r="AG448" s="130"/>
    </row>
    <row r="449" spans="1:33" s="148" customFormat="1" ht="13.5" customHeight="1">
      <c r="A449" s="111"/>
      <c r="B449" s="108"/>
      <c r="C449" s="744"/>
      <c r="D449" s="746" t="s">
        <v>222</v>
      </c>
      <c r="E449" s="747"/>
      <c r="F449" s="748"/>
      <c r="G449" s="155" t="s">
        <v>79</v>
      </c>
      <c r="H449" s="156" t="str">
        <f>IF(COUNT(H447)=0,"",ROUND(SUM(H447:H448),#REF!))</f>
        <v/>
      </c>
      <c r="I449" s="156" t="str">
        <f>IF(COUNT(I447)=0,"",ROUND(SUM(I447:I448),#REF!))</f>
        <v/>
      </c>
      <c r="J449" s="156" t="str">
        <f>IF(COUNT(J447)=0,"",ROUND(SUM(J447:J448),#REF!))</f>
        <v/>
      </c>
      <c r="K449" s="156" t="str">
        <f>IF(COUNT(K447)=0,"",ROUND(SUM(K447:K448),#REF!))</f>
        <v/>
      </c>
      <c r="L449" s="156" t="str">
        <f>IF(COUNT(L447)=0,"",ROUND(SUM(L447:L448),#REF!))</f>
        <v/>
      </c>
      <c r="M449" s="156" t="str">
        <f>IF(COUNT(M447)=0,"",ROUND(SUM(M447:M448),#REF!))</f>
        <v/>
      </c>
      <c r="N449" s="156" t="str">
        <f>IF(COUNT(N447)=0,"",ROUND(SUM(N447:N448),#REF!))</f>
        <v/>
      </c>
      <c r="O449" s="156" t="str">
        <f>IF(COUNT(O447)=0,"",ROUND(SUM(O447:O448),#REF!))</f>
        <v/>
      </c>
      <c r="P449" s="156" t="str">
        <f>IF(COUNT(P447)=0,"",ROUND(SUM(P447:P448),#REF!))</f>
        <v/>
      </c>
      <c r="Q449" s="156" t="str">
        <f>IF(COUNT(Q447)=0,"",ROUND(SUM(Q447:Q448),#REF!))</f>
        <v/>
      </c>
      <c r="R449" s="156" t="str">
        <f>IF(COUNT(R447)=0,"",ROUND(SUM(R447:R448),#REF!))</f>
        <v/>
      </c>
      <c r="S449" s="156" t="str">
        <f>IF(COUNT(S447)=0,"",ROUND(SUM(S447:S448),#REF!))</f>
        <v/>
      </c>
      <c r="T449" s="751"/>
      <c r="U449" s="750"/>
      <c r="V449" s="108"/>
      <c r="W449" s="120" t="s">
        <v>93</v>
      </c>
      <c r="AA449" s="130"/>
      <c r="AB449" s="130"/>
      <c r="AC449" s="130"/>
      <c r="AF449" s="130"/>
      <c r="AG449" s="130"/>
    </row>
    <row r="450" spans="1:33" s="148" customFormat="1" ht="13.5" customHeight="1">
      <c r="A450" s="111"/>
      <c r="B450" s="108"/>
      <c r="C450" s="744"/>
      <c r="D450" s="755" t="s">
        <v>223</v>
      </c>
      <c r="E450" s="756"/>
      <c r="F450" s="757"/>
      <c r="G450" s="761" t="s">
        <v>79</v>
      </c>
      <c r="H450" s="157"/>
      <c r="I450" s="157"/>
      <c r="J450" s="157"/>
      <c r="K450" s="157"/>
      <c r="L450" s="157"/>
      <c r="M450" s="157"/>
      <c r="N450" s="157"/>
      <c r="O450" s="157"/>
      <c r="P450" s="157"/>
      <c r="Q450" s="157"/>
      <c r="R450" s="157"/>
      <c r="S450" s="157"/>
      <c r="T450" s="158" t="str">
        <f>IF(COUNT(H450:S450)=0,"",SUMPRODUCT(ROUND(H450:S450,#REF!)))</f>
        <v/>
      </c>
      <c r="U450" s="750"/>
      <c r="V450" s="108"/>
      <c r="W450" s="111"/>
    </row>
    <row r="451" spans="1:33" s="148" customFormat="1" ht="13.5" customHeight="1">
      <c r="A451" s="111"/>
      <c r="B451" s="108"/>
      <c r="C451" s="745"/>
      <c r="D451" s="758"/>
      <c r="E451" s="759"/>
      <c r="F451" s="760"/>
      <c r="G451" s="762"/>
      <c r="H451" s="159"/>
      <c r="I451" s="159"/>
      <c r="J451" s="159"/>
      <c r="K451" s="159"/>
      <c r="L451" s="159"/>
      <c r="M451" s="159"/>
      <c r="N451" s="159"/>
      <c r="O451" s="159"/>
      <c r="P451" s="159"/>
      <c r="Q451" s="159"/>
      <c r="R451" s="159"/>
      <c r="S451" s="159"/>
      <c r="T451" s="160" t="str">
        <f>IF(COUNT(H451:S451)=0,"",SUMPRODUCT(ROUND(H451:S451,#REF!)))</f>
        <v/>
      </c>
      <c r="U451" s="751"/>
      <c r="V451" s="108"/>
      <c r="W451" s="111"/>
    </row>
    <row r="452" spans="1:33" s="148" customFormat="1" ht="13.5" customHeight="1">
      <c r="A452" s="163"/>
      <c r="B452" s="161"/>
      <c r="C452" s="121" t="s">
        <v>70</v>
      </c>
      <c r="D452" s="162"/>
      <c r="E452" s="162"/>
      <c r="F452" s="162"/>
      <c r="G452" s="121"/>
      <c r="H452" s="121"/>
      <c r="I452" s="121"/>
      <c r="J452" s="121"/>
      <c r="K452" s="121"/>
      <c r="L452" s="121"/>
      <c r="M452" s="121"/>
      <c r="N452" s="121"/>
      <c r="O452" s="121"/>
      <c r="P452" s="121"/>
      <c r="Q452" s="121"/>
      <c r="R452" s="121"/>
      <c r="S452" s="121"/>
      <c r="T452" s="121"/>
      <c r="U452" s="121"/>
      <c r="V452" s="161"/>
      <c r="W452" s="163"/>
    </row>
    <row r="453" spans="1:33" s="148" customFormat="1" ht="13.5" customHeight="1">
      <c r="A453" s="163"/>
      <c r="B453" s="161"/>
      <c r="C453" s="122"/>
      <c r="D453" s="164"/>
      <c r="E453" s="164"/>
      <c r="F453" s="164"/>
      <c r="G453" s="122"/>
      <c r="H453" s="122"/>
      <c r="I453" s="122"/>
      <c r="J453" s="122"/>
      <c r="K453" s="122"/>
      <c r="L453" s="122"/>
      <c r="M453" s="122"/>
      <c r="N453" s="122"/>
      <c r="O453" s="122"/>
      <c r="P453" s="122"/>
      <c r="Q453" s="122"/>
      <c r="R453" s="122"/>
      <c r="S453" s="122"/>
      <c r="T453" s="122"/>
      <c r="U453" s="122"/>
      <c r="V453" s="161"/>
      <c r="W453" s="163"/>
    </row>
    <row r="454" spans="1:33" s="148" customFormat="1" ht="13.5" customHeight="1">
      <c r="A454" s="163"/>
      <c r="B454" s="161"/>
      <c r="C454" s="122"/>
      <c r="D454" s="164"/>
      <c r="E454" s="164"/>
      <c r="F454" s="164"/>
      <c r="G454" s="122"/>
      <c r="H454" s="122"/>
      <c r="I454" s="122"/>
      <c r="J454" s="122"/>
      <c r="K454" s="122"/>
      <c r="L454" s="122"/>
      <c r="M454" s="122"/>
      <c r="N454" s="122"/>
      <c r="O454" s="122"/>
      <c r="P454" s="122"/>
      <c r="Q454" s="122"/>
      <c r="R454" s="122"/>
      <c r="S454" s="122"/>
      <c r="T454" s="122"/>
      <c r="U454" s="122"/>
      <c r="V454" s="161"/>
      <c r="W454" s="163"/>
    </row>
    <row r="455" spans="1:33" s="148" customFormat="1" ht="13.5" customHeight="1">
      <c r="A455" s="163"/>
      <c r="B455" s="161"/>
      <c r="C455" s="122"/>
      <c r="D455" s="164"/>
      <c r="E455" s="164"/>
      <c r="F455" s="164"/>
      <c r="G455" s="122"/>
      <c r="H455" s="122"/>
      <c r="I455" s="122"/>
      <c r="J455" s="122"/>
      <c r="K455" s="122"/>
      <c r="L455" s="122"/>
      <c r="M455" s="122"/>
      <c r="N455" s="122"/>
      <c r="O455" s="122"/>
      <c r="P455" s="122"/>
      <c r="Q455" s="122"/>
      <c r="R455" s="122"/>
      <c r="S455" s="122"/>
      <c r="T455" s="122"/>
      <c r="U455" s="122"/>
      <c r="V455" s="161"/>
      <c r="W455" s="163"/>
    </row>
    <row r="456" spans="1:33" s="148" customFormat="1" ht="13.5" customHeight="1">
      <c r="A456" s="163"/>
      <c r="B456" s="161"/>
      <c r="C456" s="122"/>
      <c r="D456" s="164"/>
      <c r="E456" s="164"/>
      <c r="F456" s="164"/>
      <c r="G456" s="122"/>
      <c r="H456" s="122"/>
      <c r="I456" s="122"/>
      <c r="J456" s="122"/>
      <c r="K456" s="122"/>
      <c r="L456" s="122"/>
      <c r="M456" s="122"/>
      <c r="N456" s="122"/>
      <c r="O456" s="122"/>
      <c r="P456" s="122"/>
      <c r="Q456" s="122"/>
      <c r="R456" s="122"/>
      <c r="S456" s="122"/>
      <c r="T456" s="122"/>
      <c r="U456" s="122"/>
      <c r="V456" s="161"/>
      <c r="W456" s="163"/>
    </row>
    <row r="457" spans="1:33" s="148" customFormat="1" ht="13.5" customHeight="1">
      <c r="A457" s="163"/>
      <c r="B457" s="161"/>
      <c r="C457" s="122"/>
      <c r="D457" s="164"/>
      <c r="E457" s="164"/>
      <c r="F457" s="164"/>
      <c r="G457" s="122"/>
      <c r="H457" s="122"/>
      <c r="I457" s="122"/>
      <c r="J457" s="122"/>
      <c r="K457" s="122"/>
      <c r="L457" s="122"/>
      <c r="M457" s="122"/>
      <c r="N457" s="122"/>
      <c r="O457" s="122"/>
      <c r="P457" s="122"/>
      <c r="Q457" s="122"/>
      <c r="R457" s="122"/>
      <c r="S457" s="122"/>
      <c r="T457" s="122"/>
      <c r="U457" s="122"/>
      <c r="V457" s="161"/>
      <c r="W457" s="163"/>
    </row>
    <row r="458" spans="1:33" s="148" customFormat="1" ht="13.5" customHeight="1">
      <c r="A458" s="163"/>
      <c r="B458" s="161"/>
      <c r="C458" s="122"/>
      <c r="D458" s="164"/>
      <c r="E458" s="164"/>
      <c r="F458" s="164"/>
      <c r="G458" s="122"/>
      <c r="H458" s="122"/>
      <c r="I458" s="122"/>
      <c r="J458" s="122"/>
      <c r="K458" s="122"/>
      <c r="L458" s="122"/>
      <c r="M458" s="122"/>
      <c r="N458" s="122"/>
      <c r="O458" s="122"/>
      <c r="P458" s="122"/>
      <c r="Q458" s="122"/>
      <c r="R458" s="122"/>
      <c r="S458" s="122"/>
      <c r="T458" s="122"/>
      <c r="U458" s="122"/>
      <c r="V458" s="161"/>
      <c r="W458" s="163"/>
    </row>
    <row r="459" spans="1:33" s="148" customFormat="1" ht="13.5" customHeight="1">
      <c r="A459" s="163"/>
      <c r="B459" s="161"/>
      <c r="C459" s="122"/>
      <c r="D459" s="164"/>
      <c r="E459" s="164"/>
      <c r="F459" s="164"/>
      <c r="G459" s="122"/>
      <c r="H459" s="122"/>
      <c r="I459" s="122"/>
      <c r="J459" s="122"/>
      <c r="K459" s="122"/>
      <c r="L459" s="122"/>
      <c r="M459" s="122"/>
      <c r="N459" s="122"/>
      <c r="O459" s="122"/>
      <c r="P459" s="122"/>
      <c r="Q459" s="122"/>
      <c r="R459" s="122"/>
      <c r="S459" s="122"/>
      <c r="T459" s="122"/>
      <c r="U459" s="122"/>
      <c r="V459" s="161"/>
      <c r="W459" s="163"/>
    </row>
    <row r="460" spans="1:33" s="148" customFormat="1" ht="13.5" customHeight="1">
      <c r="A460" s="163"/>
      <c r="B460" s="161"/>
      <c r="C460" s="122"/>
      <c r="D460" s="164"/>
      <c r="E460" s="164"/>
      <c r="F460" s="164"/>
      <c r="G460" s="122"/>
      <c r="H460" s="122"/>
      <c r="I460" s="122"/>
      <c r="J460" s="122"/>
      <c r="K460" s="122"/>
      <c r="L460" s="122"/>
      <c r="M460" s="122"/>
      <c r="N460" s="122"/>
      <c r="O460" s="122"/>
      <c r="P460" s="122"/>
      <c r="Q460" s="122"/>
      <c r="R460" s="122"/>
      <c r="S460" s="122"/>
      <c r="T460" s="122"/>
      <c r="U460" s="122"/>
      <c r="V460" s="161"/>
      <c r="W460" s="163"/>
    </row>
    <row r="461" spans="1:33" s="148" customFormat="1" ht="13.5" customHeight="1">
      <c r="A461" s="161"/>
      <c r="B461" s="161"/>
      <c r="C461" s="341"/>
      <c r="D461" s="342"/>
      <c r="E461" s="342"/>
      <c r="F461" s="342"/>
      <c r="G461" s="341"/>
      <c r="H461" s="341"/>
      <c r="I461" s="341"/>
      <c r="J461" s="341"/>
      <c r="K461" s="341"/>
      <c r="L461" s="341"/>
      <c r="M461" s="341"/>
      <c r="N461" s="341"/>
      <c r="O461" s="341"/>
      <c r="P461" s="341"/>
      <c r="Q461" s="341"/>
      <c r="R461" s="341"/>
      <c r="S461" s="341"/>
      <c r="T461" s="341"/>
      <c r="U461" s="341"/>
      <c r="V461" s="161"/>
      <c r="W461" s="161"/>
    </row>
    <row r="462" spans="1:33" s="148" customFormat="1" ht="13.5" customHeight="1">
      <c r="A462" s="111"/>
      <c r="B462" s="108"/>
      <c r="C462" s="109" t="s">
        <v>84</v>
      </c>
      <c r="D462" s="109"/>
      <c r="E462" s="109"/>
      <c r="F462" s="37"/>
      <c r="G462" s="109"/>
      <c r="H462" s="108"/>
      <c r="I462" s="108"/>
      <c r="J462" s="108"/>
      <c r="K462" s="108"/>
      <c r="L462" s="108"/>
      <c r="M462" s="108"/>
      <c r="N462" s="108"/>
      <c r="O462" s="108"/>
      <c r="P462" s="108"/>
      <c r="Q462" s="108"/>
      <c r="R462" s="108"/>
      <c r="S462" s="108"/>
      <c r="T462" s="108"/>
      <c r="U462" s="110"/>
      <c r="V462" s="108"/>
      <c r="W462" s="111"/>
    </row>
    <row r="463" spans="1:33" s="148" customFormat="1" ht="13.5" customHeight="1">
      <c r="A463" s="111"/>
      <c r="B463" s="108"/>
      <c r="C463" s="112" t="s">
        <v>3</v>
      </c>
      <c r="D463" s="112"/>
      <c r="E463" s="112"/>
      <c r="F463" s="114"/>
      <c r="G463" s="480" t="e">
        <f>G412</f>
        <v>#REF!</v>
      </c>
      <c r="H463" s="113"/>
      <c r="I463" s="108"/>
      <c r="J463" s="108"/>
      <c r="K463" s="108"/>
      <c r="L463" s="108"/>
      <c r="M463" s="108"/>
      <c r="N463" s="108"/>
      <c r="O463" s="108"/>
      <c r="P463" s="108"/>
      <c r="Q463" s="108"/>
      <c r="R463" s="108"/>
      <c r="S463" s="108"/>
      <c r="T463" s="108"/>
      <c r="U463" s="110"/>
      <c r="V463" s="108"/>
      <c r="W463" s="111"/>
    </row>
    <row r="464" spans="1:33" s="148" customFormat="1" ht="13.5" customHeight="1">
      <c r="A464" s="111"/>
      <c r="B464" s="108"/>
      <c r="C464" s="116" t="s">
        <v>8</v>
      </c>
      <c r="D464" s="116"/>
      <c r="E464" s="125" t="s">
        <v>131</v>
      </c>
      <c r="F464" s="112"/>
      <c r="G464" s="108"/>
      <c r="H464" s="108"/>
      <c r="I464" s="108"/>
      <c r="J464" s="108"/>
      <c r="K464" s="108"/>
      <c r="L464" s="108"/>
      <c r="M464" s="108"/>
      <c r="N464" s="108"/>
      <c r="O464" s="108"/>
      <c r="P464" s="108"/>
      <c r="Q464" s="108"/>
      <c r="R464" s="126"/>
      <c r="S464" s="108"/>
      <c r="T464" s="126"/>
      <c r="U464" s="110"/>
      <c r="V464" s="108"/>
      <c r="W464" s="111"/>
    </row>
    <row r="465" spans="1:31" s="148" customFormat="1" ht="13.5" customHeight="1">
      <c r="A465" s="111"/>
      <c r="B465" s="108"/>
      <c r="C465" s="705" t="s">
        <v>33</v>
      </c>
      <c r="D465" s="706"/>
      <c r="E465" s="707"/>
      <c r="F465" s="731" t="s">
        <v>85</v>
      </c>
      <c r="G465" s="731" t="s">
        <v>219</v>
      </c>
      <c r="H465" s="117" t="s">
        <v>34</v>
      </c>
      <c r="I465" s="118"/>
      <c r="J465" s="118"/>
      <c r="K465" s="118"/>
      <c r="L465" s="118"/>
      <c r="M465" s="119"/>
      <c r="N465" s="144" t="s">
        <v>35</v>
      </c>
      <c r="O465" s="118"/>
      <c r="P465" s="118"/>
      <c r="Q465" s="118"/>
      <c r="R465" s="118"/>
      <c r="S465" s="119"/>
      <c r="T465" s="764" t="s">
        <v>81</v>
      </c>
      <c r="U465" s="764" t="s">
        <v>82</v>
      </c>
      <c r="V465" s="108"/>
      <c r="W465" s="88" t="s">
        <v>25</v>
      </c>
      <c r="AA465" s="128" t="str">
        <f>IF(COUNT(H468:U502)&gt;0,"○","")</f>
        <v/>
      </c>
      <c r="AB465" s="120" t="s">
        <v>158</v>
      </c>
      <c r="AC465" s="124"/>
      <c r="AD465" s="130"/>
      <c r="AE465" s="130"/>
    </row>
    <row r="466" spans="1:31" s="148" customFormat="1" ht="13.5" customHeight="1">
      <c r="A466" s="111"/>
      <c r="B466" s="108"/>
      <c r="C466" s="708"/>
      <c r="D466" s="709"/>
      <c r="E466" s="710"/>
      <c r="F466" s="732"/>
      <c r="G466" s="732"/>
      <c r="H466" s="4" t="s">
        <v>13</v>
      </c>
      <c r="I466" s="4" t="s">
        <v>14</v>
      </c>
      <c r="J466" s="4" t="s">
        <v>15</v>
      </c>
      <c r="K466" s="4" t="s">
        <v>16</v>
      </c>
      <c r="L466" s="4" t="s">
        <v>17</v>
      </c>
      <c r="M466" s="4" t="s">
        <v>18</v>
      </c>
      <c r="N466" s="4" t="s">
        <v>19</v>
      </c>
      <c r="O466" s="4" t="s">
        <v>20</v>
      </c>
      <c r="P466" s="4" t="s">
        <v>21</v>
      </c>
      <c r="Q466" s="4" t="s">
        <v>22</v>
      </c>
      <c r="R466" s="4" t="s">
        <v>23</v>
      </c>
      <c r="S466" s="4" t="s">
        <v>24</v>
      </c>
      <c r="T466" s="765"/>
      <c r="U466" s="765"/>
      <c r="V466" s="108"/>
      <c r="W466" s="88" t="s">
        <v>94</v>
      </c>
    </row>
    <row r="467" spans="1:31" s="148" customFormat="1" ht="13.5" customHeight="1">
      <c r="A467" s="111"/>
      <c r="B467" s="108"/>
      <c r="C467" s="711"/>
      <c r="D467" s="712"/>
      <c r="E467" s="713"/>
      <c r="F467" s="733"/>
      <c r="G467" s="733"/>
      <c r="H467" s="127" t="e">
        <f>"（"&amp;MID(#REF!,2,2)&amp;")"</f>
        <v>#REF!</v>
      </c>
      <c r="I467" s="127" t="e">
        <f>"（"&amp;MID(#REF!,2,2)&amp;")"</f>
        <v>#REF!</v>
      </c>
      <c r="J467" s="127" t="e">
        <f>"（"&amp;MID(#REF!,2,2)&amp;")"</f>
        <v>#REF!</v>
      </c>
      <c r="K467" s="127" t="e">
        <f>"（"&amp;MID(#REF!,2,2)&amp;")"</f>
        <v>#REF!</v>
      </c>
      <c r="L467" s="127" t="e">
        <f>"（"&amp;MID(#REF!,2,2)&amp;")"</f>
        <v>#REF!</v>
      </c>
      <c r="M467" s="127" t="e">
        <f>"（"&amp;MID(#REF!,2,2)&amp;")"</f>
        <v>#REF!</v>
      </c>
      <c r="N467" s="127" t="e">
        <f>"（"&amp;MID(#REF!,2,2)&amp;")"</f>
        <v>#REF!</v>
      </c>
      <c r="O467" s="127" t="e">
        <f>"（"&amp;MID(#REF!,2,2)&amp;")"</f>
        <v>#REF!</v>
      </c>
      <c r="P467" s="127" t="e">
        <f>"（"&amp;MID(#REF!,2,2)&amp;")"</f>
        <v>#REF!</v>
      </c>
      <c r="Q467" s="127" t="e">
        <f>"（"&amp;MID(#REF!,2,2)&amp;")"</f>
        <v>#REF!</v>
      </c>
      <c r="R467" s="127" t="e">
        <f>"（"&amp;MID(#REF!,2,2)&amp;")"</f>
        <v>#REF!</v>
      </c>
      <c r="S467" s="127" t="e">
        <f>"（"&amp;MID(#REF!,2,2)&amp;")"</f>
        <v>#REF!</v>
      </c>
      <c r="T467" s="766"/>
      <c r="U467" s="766"/>
      <c r="V467" s="108"/>
      <c r="W467" s="88"/>
      <c r="AD467" s="111"/>
      <c r="AE467" s="111"/>
    </row>
    <row r="468" spans="1:31" s="148" customFormat="1" ht="13.5" customHeight="1">
      <c r="B468" s="145"/>
      <c r="C468" s="714"/>
      <c r="D468" s="715"/>
      <c r="E468" s="716"/>
      <c r="F468" s="729"/>
      <c r="G468" s="730"/>
      <c r="H468" s="146"/>
      <c r="I468" s="146"/>
      <c r="J468" s="147"/>
      <c r="K468" s="147"/>
      <c r="L468" s="147"/>
      <c r="M468" s="147"/>
      <c r="N468" s="147"/>
      <c r="O468" s="147"/>
      <c r="P468" s="147"/>
      <c r="Q468" s="147"/>
      <c r="R468" s="147"/>
      <c r="S468" s="147"/>
      <c r="T468" s="763"/>
      <c r="U468" s="737"/>
      <c r="V468" s="145"/>
      <c r="AD468" s="111"/>
      <c r="AE468" s="111"/>
    </row>
    <row r="469" spans="1:31" s="148" customFormat="1" ht="13.5" customHeight="1">
      <c r="B469" s="145"/>
      <c r="C469" s="717"/>
      <c r="D469" s="718"/>
      <c r="E469" s="719"/>
      <c r="F469" s="724"/>
      <c r="G469" s="726"/>
      <c r="H469" s="149"/>
      <c r="I469" s="149"/>
      <c r="J469" s="149"/>
      <c r="K469" s="149"/>
      <c r="L469" s="149"/>
      <c r="M469" s="149"/>
      <c r="N469" s="149"/>
      <c r="O469" s="149"/>
      <c r="P469" s="149"/>
      <c r="Q469" s="149"/>
      <c r="R469" s="149"/>
      <c r="S469" s="149"/>
      <c r="T469" s="763"/>
      <c r="U469" s="738"/>
      <c r="V469" s="145"/>
      <c r="AD469" s="111"/>
      <c r="AE469" s="111"/>
    </row>
    <row r="470" spans="1:31" s="111" customFormat="1" ht="13.5" customHeight="1">
      <c r="A470" s="148"/>
      <c r="B470" s="145"/>
      <c r="C470" s="717"/>
      <c r="D470" s="718"/>
      <c r="E470" s="719"/>
      <c r="F470" s="723"/>
      <c r="G470" s="725"/>
      <c r="H470" s="150"/>
      <c r="I470" s="150"/>
      <c r="J470" s="151"/>
      <c r="K470" s="151"/>
      <c r="L470" s="151"/>
      <c r="M470" s="151"/>
      <c r="N470" s="151"/>
      <c r="O470" s="151"/>
      <c r="P470" s="151"/>
      <c r="Q470" s="151"/>
      <c r="R470" s="151"/>
      <c r="S470" s="151"/>
      <c r="T470" s="763"/>
      <c r="U470" s="739"/>
      <c r="V470" s="145"/>
      <c r="W470" s="148"/>
    </row>
    <row r="471" spans="1:31" s="111" customFormat="1" ht="13.5" customHeight="1">
      <c r="A471" s="148"/>
      <c r="B471" s="145"/>
      <c r="C471" s="717"/>
      <c r="D471" s="718"/>
      <c r="E471" s="719"/>
      <c r="F471" s="724"/>
      <c r="G471" s="726"/>
      <c r="H471" s="149"/>
      <c r="I471" s="149"/>
      <c r="J471" s="149"/>
      <c r="K471" s="149"/>
      <c r="L471" s="149"/>
      <c r="M471" s="149"/>
      <c r="N471" s="149"/>
      <c r="O471" s="149"/>
      <c r="P471" s="149"/>
      <c r="Q471" s="149"/>
      <c r="R471" s="149"/>
      <c r="S471" s="149"/>
      <c r="T471" s="763"/>
      <c r="U471" s="738"/>
      <c r="V471" s="145"/>
      <c r="W471" s="148"/>
    </row>
    <row r="472" spans="1:31" s="111" customFormat="1" ht="13.5" customHeight="1">
      <c r="A472" s="148"/>
      <c r="B472" s="145"/>
      <c r="C472" s="717"/>
      <c r="D472" s="718"/>
      <c r="E472" s="719"/>
      <c r="F472" s="723"/>
      <c r="G472" s="725"/>
      <c r="H472" s="150"/>
      <c r="I472" s="150"/>
      <c r="J472" s="151"/>
      <c r="K472" s="151"/>
      <c r="L472" s="151"/>
      <c r="M472" s="151"/>
      <c r="N472" s="151"/>
      <c r="O472" s="151"/>
      <c r="P472" s="151"/>
      <c r="Q472" s="151"/>
      <c r="R472" s="151"/>
      <c r="S472" s="151"/>
      <c r="T472" s="763"/>
      <c r="U472" s="739"/>
      <c r="V472" s="145"/>
      <c r="W472" s="148"/>
    </row>
    <row r="473" spans="1:31" s="111" customFormat="1" ht="13.5" customHeight="1">
      <c r="A473" s="148"/>
      <c r="B473" s="145"/>
      <c r="C473" s="720"/>
      <c r="D473" s="721"/>
      <c r="E473" s="722"/>
      <c r="F473" s="727"/>
      <c r="G473" s="728"/>
      <c r="H473" s="149"/>
      <c r="I473" s="149"/>
      <c r="J473" s="149"/>
      <c r="K473" s="149"/>
      <c r="L473" s="149"/>
      <c r="M473" s="149"/>
      <c r="N473" s="149"/>
      <c r="O473" s="149"/>
      <c r="P473" s="149"/>
      <c r="Q473" s="149"/>
      <c r="R473" s="149"/>
      <c r="S473" s="149"/>
      <c r="T473" s="763"/>
      <c r="U473" s="740"/>
      <c r="V473" s="145"/>
      <c r="W473" s="148"/>
    </row>
    <row r="474" spans="1:31" s="111" customFormat="1" ht="13.5" customHeight="1">
      <c r="A474" s="148"/>
      <c r="B474" s="145"/>
      <c r="C474" s="714"/>
      <c r="D474" s="715"/>
      <c r="E474" s="716"/>
      <c r="F474" s="729"/>
      <c r="G474" s="730"/>
      <c r="H474" s="146"/>
      <c r="I474" s="146"/>
      <c r="J474" s="147"/>
      <c r="K474" s="147"/>
      <c r="L474" s="147"/>
      <c r="M474" s="147"/>
      <c r="N474" s="147"/>
      <c r="O474" s="147"/>
      <c r="P474" s="147"/>
      <c r="Q474" s="147"/>
      <c r="R474" s="147"/>
      <c r="S474" s="147"/>
      <c r="T474" s="763"/>
      <c r="U474" s="737"/>
      <c r="V474" s="145"/>
      <c r="W474" s="148"/>
    </row>
    <row r="475" spans="1:31" s="111" customFormat="1" ht="13.5" customHeight="1">
      <c r="A475" s="148"/>
      <c r="B475" s="145"/>
      <c r="C475" s="717"/>
      <c r="D475" s="718"/>
      <c r="E475" s="719"/>
      <c r="F475" s="724"/>
      <c r="G475" s="726"/>
      <c r="H475" s="149"/>
      <c r="I475" s="149"/>
      <c r="J475" s="149"/>
      <c r="K475" s="149"/>
      <c r="L475" s="149"/>
      <c r="M475" s="149"/>
      <c r="N475" s="149"/>
      <c r="O475" s="149"/>
      <c r="P475" s="149"/>
      <c r="Q475" s="149"/>
      <c r="R475" s="149"/>
      <c r="S475" s="149"/>
      <c r="T475" s="763"/>
      <c r="U475" s="738"/>
      <c r="V475" s="145"/>
      <c r="W475" s="148"/>
      <c r="AD475" s="163"/>
      <c r="AE475" s="163"/>
    </row>
    <row r="476" spans="1:31" s="111" customFormat="1" ht="13.5" customHeight="1">
      <c r="A476" s="148"/>
      <c r="B476" s="145"/>
      <c r="C476" s="717"/>
      <c r="D476" s="718"/>
      <c r="E476" s="719"/>
      <c r="F476" s="723"/>
      <c r="G476" s="725"/>
      <c r="H476" s="150"/>
      <c r="I476" s="150"/>
      <c r="J476" s="151"/>
      <c r="K476" s="151"/>
      <c r="L476" s="151"/>
      <c r="M476" s="151"/>
      <c r="N476" s="151"/>
      <c r="O476" s="151"/>
      <c r="P476" s="151"/>
      <c r="Q476" s="151"/>
      <c r="R476" s="151"/>
      <c r="S476" s="151"/>
      <c r="T476" s="763"/>
      <c r="U476" s="739"/>
      <c r="V476" s="145"/>
      <c r="W476" s="148"/>
      <c r="AD476" s="163"/>
      <c r="AE476" s="163"/>
    </row>
    <row r="477" spans="1:31" s="111" customFormat="1" ht="13.5" customHeight="1">
      <c r="A477" s="148"/>
      <c r="B477" s="145"/>
      <c r="C477" s="717"/>
      <c r="D477" s="718"/>
      <c r="E477" s="719"/>
      <c r="F477" s="724"/>
      <c r="G477" s="726"/>
      <c r="H477" s="149"/>
      <c r="I477" s="149"/>
      <c r="J477" s="149"/>
      <c r="K477" s="149"/>
      <c r="L477" s="149"/>
      <c r="M477" s="149"/>
      <c r="N477" s="149"/>
      <c r="O477" s="149"/>
      <c r="P477" s="149"/>
      <c r="Q477" s="149"/>
      <c r="R477" s="149"/>
      <c r="S477" s="149"/>
      <c r="T477" s="763"/>
      <c r="U477" s="738"/>
      <c r="V477" s="145"/>
      <c r="W477" s="148"/>
      <c r="AD477" s="163"/>
      <c r="AE477" s="163"/>
    </row>
    <row r="478" spans="1:31" s="163" customFormat="1" ht="13.5" customHeight="1">
      <c r="A478" s="148"/>
      <c r="B478" s="145"/>
      <c r="C478" s="717"/>
      <c r="D478" s="718"/>
      <c r="E478" s="719"/>
      <c r="F478" s="723"/>
      <c r="G478" s="725"/>
      <c r="H478" s="150"/>
      <c r="I478" s="150"/>
      <c r="J478" s="151"/>
      <c r="K478" s="151"/>
      <c r="L478" s="151"/>
      <c r="M478" s="151"/>
      <c r="N478" s="151"/>
      <c r="O478" s="151"/>
      <c r="P478" s="151"/>
      <c r="Q478" s="151"/>
      <c r="R478" s="151"/>
      <c r="S478" s="151"/>
      <c r="T478" s="763"/>
      <c r="U478" s="739"/>
      <c r="V478" s="145"/>
      <c r="W478" s="148"/>
    </row>
    <row r="479" spans="1:31" s="163" customFormat="1" ht="13.5" customHeight="1">
      <c r="A479" s="148"/>
      <c r="B479" s="145"/>
      <c r="C479" s="720"/>
      <c r="D479" s="721"/>
      <c r="E479" s="722"/>
      <c r="F479" s="727"/>
      <c r="G479" s="728"/>
      <c r="H479" s="149"/>
      <c r="I479" s="149"/>
      <c r="J479" s="149"/>
      <c r="K479" s="149"/>
      <c r="L479" s="149"/>
      <c r="M479" s="149"/>
      <c r="N479" s="149"/>
      <c r="O479" s="149"/>
      <c r="P479" s="149"/>
      <c r="Q479" s="149"/>
      <c r="R479" s="149"/>
      <c r="S479" s="149"/>
      <c r="T479" s="763"/>
      <c r="U479" s="740"/>
      <c r="V479" s="145"/>
      <c r="W479" s="148"/>
    </row>
    <row r="480" spans="1:31" s="163" customFormat="1" ht="13.5" customHeight="1">
      <c r="A480" s="148"/>
      <c r="B480" s="145"/>
      <c r="C480" s="714"/>
      <c r="D480" s="715"/>
      <c r="E480" s="716"/>
      <c r="F480" s="729"/>
      <c r="G480" s="730"/>
      <c r="H480" s="146"/>
      <c r="I480" s="146"/>
      <c r="J480" s="147"/>
      <c r="K480" s="147"/>
      <c r="L480" s="147"/>
      <c r="M480" s="147"/>
      <c r="N480" s="147"/>
      <c r="O480" s="147"/>
      <c r="P480" s="147"/>
      <c r="Q480" s="147"/>
      <c r="R480" s="147"/>
      <c r="S480" s="147"/>
      <c r="T480" s="763"/>
      <c r="U480" s="737"/>
      <c r="V480" s="145"/>
      <c r="W480" s="148"/>
    </row>
    <row r="481" spans="1:33" s="163" customFormat="1" ht="13.5" customHeight="1">
      <c r="A481" s="148"/>
      <c r="B481" s="145"/>
      <c r="C481" s="717"/>
      <c r="D481" s="718"/>
      <c r="E481" s="719"/>
      <c r="F481" s="724"/>
      <c r="G481" s="726"/>
      <c r="H481" s="149"/>
      <c r="I481" s="149"/>
      <c r="J481" s="149"/>
      <c r="K481" s="149"/>
      <c r="L481" s="149"/>
      <c r="M481" s="149"/>
      <c r="N481" s="149"/>
      <c r="O481" s="149"/>
      <c r="P481" s="149"/>
      <c r="Q481" s="149"/>
      <c r="R481" s="149"/>
      <c r="S481" s="149"/>
      <c r="T481" s="763"/>
      <c r="U481" s="738"/>
      <c r="V481" s="145"/>
      <c r="W481" s="148"/>
    </row>
    <row r="482" spans="1:33" s="163" customFormat="1" ht="13.5" customHeight="1">
      <c r="A482" s="148"/>
      <c r="B482" s="145"/>
      <c r="C482" s="717"/>
      <c r="D482" s="718"/>
      <c r="E482" s="719"/>
      <c r="F482" s="723"/>
      <c r="G482" s="725"/>
      <c r="H482" s="150"/>
      <c r="I482" s="150"/>
      <c r="J482" s="151"/>
      <c r="K482" s="151"/>
      <c r="L482" s="151"/>
      <c r="M482" s="151"/>
      <c r="N482" s="151"/>
      <c r="O482" s="151"/>
      <c r="P482" s="151"/>
      <c r="Q482" s="151"/>
      <c r="R482" s="151"/>
      <c r="S482" s="151"/>
      <c r="T482" s="763"/>
      <c r="U482" s="739"/>
      <c r="V482" s="145"/>
      <c r="W482" s="148"/>
    </row>
    <row r="483" spans="1:33" s="163" customFormat="1" ht="13.5" customHeight="1">
      <c r="A483" s="148"/>
      <c r="B483" s="145"/>
      <c r="C483" s="717"/>
      <c r="D483" s="718"/>
      <c r="E483" s="719"/>
      <c r="F483" s="724"/>
      <c r="G483" s="726"/>
      <c r="H483" s="149"/>
      <c r="I483" s="149"/>
      <c r="J483" s="149"/>
      <c r="K483" s="149"/>
      <c r="L483" s="149"/>
      <c r="M483" s="149"/>
      <c r="N483" s="149"/>
      <c r="O483" s="149"/>
      <c r="P483" s="149"/>
      <c r="Q483" s="149"/>
      <c r="R483" s="149"/>
      <c r="S483" s="149"/>
      <c r="T483" s="763"/>
      <c r="U483" s="738"/>
      <c r="V483" s="145"/>
      <c r="W483" s="148"/>
    </row>
    <row r="484" spans="1:33" s="163" customFormat="1" ht="13.5" customHeight="1">
      <c r="A484" s="148"/>
      <c r="B484" s="145"/>
      <c r="C484" s="717"/>
      <c r="D484" s="718"/>
      <c r="E484" s="719"/>
      <c r="F484" s="723"/>
      <c r="G484" s="725"/>
      <c r="H484" s="150"/>
      <c r="I484" s="150"/>
      <c r="J484" s="151"/>
      <c r="K484" s="151"/>
      <c r="L484" s="151"/>
      <c r="M484" s="151"/>
      <c r="N484" s="151"/>
      <c r="O484" s="151"/>
      <c r="P484" s="151"/>
      <c r="Q484" s="151"/>
      <c r="R484" s="151"/>
      <c r="S484" s="151"/>
      <c r="T484" s="763"/>
      <c r="U484" s="739"/>
      <c r="V484" s="145"/>
      <c r="W484" s="148"/>
    </row>
    <row r="485" spans="1:33" s="163" customFormat="1" ht="13.5" customHeight="1">
      <c r="A485" s="148"/>
      <c r="B485" s="145"/>
      <c r="C485" s="720"/>
      <c r="D485" s="721"/>
      <c r="E485" s="722"/>
      <c r="F485" s="727"/>
      <c r="G485" s="728"/>
      <c r="H485" s="149"/>
      <c r="I485" s="149"/>
      <c r="J485" s="149"/>
      <c r="K485" s="149"/>
      <c r="L485" s="149"/>
      <c r="M485" s="149"/>
      <c r="N485" s="149"/>
      <c r="O485" s="149"/>
      <c r="P485" s="149"/>
      <c r="Q485" s="149"/>
      <c r="R485" s="149"/>
      <c r="S485" s="149"/>
      <c r="T485" s="763"/>
      <c r="U485" s="740"/>
      <c r="V485" s="145"/>
      <c r="W485" s="148"/>
    </row>
    <row r="486" spans="1:33" s="163" customFormat="1" ht="13.5" customHeight="1">
      <c r="A486" s="148"/>
      <c r="B486" s="145"/>
      <c r="C486" s="714"/>
      <c r="D486" s="715"/>
      <c r="E486" s="716"/>
      <c r="F486" s="729"/>
      <c r="G486" s="730"/>
      <c r="H486" s="146"/>
      <c r="I486" s="146"/>
      <c r="J486" s="147"/>
      <c r="K486" s="147"/>
      <c r="L486" s="147"/>
      <c r="M486" s="147"/>
      <c r="N486" s="147"/>
      <c r="O486" s="147"/>
      <c r="P486" s="147"/>
      <c r="Q486" s="147"/>
      <c r="R486" s="147"/>
      <c r="S486" s="147"/>
      <c r="T486" s="763"/>
      <c r="U486" s="737"/>
      <c r="V486" s="145"/>
      <c r="W486" s="148"/>
    </row>
    <row r="487" spans="1:33" s="163" customFormat="1" ht="13.5" customHeight="1">
      <c r="A487" s="148"/>
      <c r="B487" s="145"/>
      <c r="C487" s="717"/>
      <c r="D487" s="718"/>
      <c r="E487" s="719"/>
      <c r="F487" s="724"/>
      <c r="G487" s="726"/>
      <c r="H487" s="149"/>
      <c r="I487" s="149"/>
      <c r="J487" s="149"/>
      <c r="K487" s="149"/>
      <c r="L487" s="149"/>
      <c r="M487" s="149"/>
      <c r="N487" s="149"/>
      <c r="O487" s="149"/>
      <c r="P487" s="149"/>
      <c r="Q487" s="149"/>
      <c r="R487" s="149"/>
      <c r="S487" s="149"/>
      <c r="T487" s="763"/>
      <c r="U487" s="738"/>
      <c r="V487" s="145"/>
      <c r="W487" s="148"/>
    </row>
    <row r="488" spans="1:33" s="161" customFormat="1" ht="13.5" customHeight="1">
      <c r="A488" s="148"/>
      <c r="B488" s="145"/>
      <c r="C488" s="717"/>
      <c r="D488" s="718"/>
      <c r="E488" s="719"/>
      <c r="F488" s="723"/>
      <c r="G488" s="725"/>
      <c r="H488" s="150"/>
      <c r="I488" s="150"/>
      <c r="J488" s="151"/>
      <c r="K488" s="151"/>
      <c r="L488" s="151"/>
      <c r="M488" s="151"/>
      <c r="N488" s="151"/>
      <c r="O488" s="151"/>
      <c r="P488" s="151"/>
      <c r="Q488" s="151"/>
      <c r="R488" s="151"/>
      <c r="S488" s="151"/>
      <c r="T488" s="763"/>
      <c r="U488" s="739"/>
      <c r="V488" s="145"/>
      <c r="W488" s="148"/>
    </row>
    <row r="489" spans="1:33" s="111" customFormat="1" ht="13.5" customHeight="1">
      <c r="A489" s="148"/>
      <c r="B489" s="145"/>
      <c r="C489" s="717"/>
      <c r="D489" s="718"/>
      <c r="E489" s="719"/>
      <c r="F489" s="724"/>
      <c r="G489" s="726"/>
      <c r="H489" s="149"/>
      <c r="I489" s="149"/>
      <c r="J489" s="149"/>
      <c r="K489" s="149"/>
      <c r="L489" s="149"/>
      <c r="M489" s="149"/>
      <c r="N489" s="149"/>
      <c r="O489" s="149"/>
      <c r="P489" s="149"/>
      <c r="Q489" s="149"/>
      <c r="R489" s="149"/>
      <c r="S489" s="149"/>
      <c r="T489" s="763"/>
      <c r="U489" s="738"/>
      <c r="V489" s="145"/>
      <c r="W489" s="148"/>
      <c r="AD489" s="124"/>
      <c r="AE489" s="124"/>
    </row>
    <row r="490" spans="1:33" s="111" customFormat="1" ht="13.5" customHeight="1">
      <c r="A490" s="148"/>
      <c r="B490" s="145"/>
      <c r="C490" s="717"/>
      <c r="D490" s="718"/>
      <c r="E490" s="719"/>
      <c r="F490" s="723"/>
      <c r="G490" s="725"/>
      <c r="H490" s="150"/>
      <c r="I490" s="150"/>
      <c r="J490" s="151"/>
      <c r="K490" s="151"/>
      <c r="L490" s="151"/>
      <c r="M490" s="151"/>
      <c r="N490" s="151"/>
      <c r="O490" s="151"/>
      <c r="P490" s="151"/>
      <c r="Q490" s="151"/>
      <c r="R490" s="151"/>
      <c r="S490" s="151"/>
      <c r="T490" s="763"/>
      <c r="U490" s="739"/>
      <c r="V490" s="145"/>
      <c r="W490" s="148"/>
      <c r="AD490" s="124"/>
      <c r="AE490" s="124"/>
    </row>
    <row r="491" spans="1:33" s="111" customFormat="1" ht="13.5" customHeight="1">
      <c r="A491" s="148"/>
      <c r="B491" s="145"/>
      <c r="C491" s="720"/>
      <c r="D491" s="721"/>
      <c r="E491" s="722"/>
      <c r="F491" s="727"/>
      <c r="G491" s="728"/>
      <c r="H491" s="149"/>
      <c r="I491" s="149"/>
      <c r="J491" s="149"/>
      <c r="K491" s="149"/>
      <c r="L491" s="149"/>
      <c r="M491" s="149"/>
      <c r="N491" s="149"/>
      <c r="O491" s="149"/>
      <c r="P491" s="149"/>
      <c r="Q491" s="149"/>
      <c r="R491" s="149"/>
      <c r="S491" s="149"/>
      <c r="T491" s="763"/>
      <c r="U491" s="740"/>
      <c r="V491" s="145"/>
      <c r="W491" s="148"/>
      <c r="AD491" s="124"/>
      <c r="AE491" s="124"/>
    </row>
    <row r="492" spans="1:33" s="111" customFormat="1" ht="13.5" customHeight="1">
      <c r="A492" s="148"/>
      <c r="B492" s="145"/>
      <c r="C492" s="714"/>
      <c r="D492" s="715"/>
      <c r="E492" s="716"/>
      <c r="F492" s="729"/>
      <c r="G492" s="730"/>
      <c r="H492" s="146"/>
      <c r="I492" s="146"/>
      <c r="J492" s="147"/>
      <c r="K492" s="147"/>
      <c r="L492" s="147"/>
      <c r="M492" s="147"/>
      <c r="N492" s="147"/>
      <c r="O492" s="147"/>
      <c r="P492" s="147"/>
      <c r="Q492" s="147"/>
      <c r="R492" s="147"/>
      <c r="S492" s="147"/>
      <c r="T492" s="763"/>
      <c r="U492" s="737"/>
      <c r="V492" s="145"/>
      <c r="W492" s="148"/>
      <c r="AA492" s="124"/>
      <c r="AB492" s="124"/>
      <c r="AC492" s="124"/>
      <c r="AD492" s="130"/>
      <c r="AE492" s="130"/>
      <c r="AF492" s="124"/>
      <c r="AG492" s="124"/>
    </row>
    <row r="493" spans="1:33" s="111" customFormat="1" ht="13.5" customHeight="1">
      <c r="A493" s="148"/>
      <c r="B493" s="145"/>
      <c r="C493" s="717"/>
      <c r="D493" s="718"/>
      <c r="E493" s="719"/>
      <c r="F493" s="724"/>
      <c r="G493" s="726"/>
      <c r="H493" s="149"/>
      <c r="I493" s="149"/>
      <c r="J493" s="149"/>
      <c r="K493" s="149"/>
      <c r="L493" s="149"/>
      <c r="M493" s="149"/>
      <c r="N493" s="149"/>
      <c r="O493" s="149"/>
      <c r="P493" s="149"/>
      <c r="Q493" s="149"/>
      <c r="R493" s="149"/>
      <c r="S493" s="149"/>
      <c r="T493" s="763"/>
      <c r="U493" s="738"/>
      <c r="V493" s="145"/>
      <c r="W493" s="148"/>
      <c r="AA493" s="124"/>
      <c r="AB493" s="124"/>
      <c r="AC493" s="124"/>
      <c r="AD493" s="130"/>
      <c r="AE493" s="130"/>
      <c r="AF493" s="124"/>
      <c r="AG493" s="124"/>
    </row>
    <row r="494" spans="1:33" s="111" customFormat="1" ht="13.5" customHeight="1">
      <c r="A494" s="148"/>
      <c r="B494" s="145"/>
      <c r="C494" s="717"/>
      <c r="D494" s="718"/>
      <c r="E494" s="719"/>
      <c r="F494" s="723"/>
      <c r="G494" s="725"/>
      <c r="H494" s="150"/>
      <c r="I494" s="150"/>
      <c r="J494" s="151"/>
      <c r="K494" s="151"/>
      <c r="L494" s="151"/>
      <c r="M494" s="151"/>
      <c r="N494" s="151"/>
      <c r="O494" s="151"/>
      <c r="P494" s="151"/>
      <c r="Q494" s="151"/>
      <c r="R494" s="151"/>
      <c r="S494" s="151"/>
      <c r="T494" s="763"/>
      <c r="U494" s="739"/>
      <c r="V494" s="145"/>
      <c r="W494" s="148"/>
      <c r="AF494" s="124"/>
      <c r="AG494" s="124"/>
    </row>
    <row r="495" spans="1:33" s="148" customFormat="1" ht="13.5" customHeight="1">
      <c r="B495" s="145"/>
      <c r="C495" s="717"/>
      <c r="D495" s="718"/>
      <c r="E495" s="719"/>
      <c r="F495" s="724"/>
      <c r="G495" s="726"/>
      <c r="H495" s="149"/>
      <c r="I495" s="149"/>
      <c r="J495" s="149"/>
      <c r="K495" s="149"/>
      <c r="L495" s="149"/>
      <c r="M495" s="149"/>
      <c r="N495" s="149"/>
      <c r="O495" s="149"/>
      <c r="P495" s="149"/>
      <c r="Q495" s="149"/>
      <c r="R495" s="149"/>
      <c r="S495" s="149"/>
      <c r="T495" s="763"/>
      <c r="U495" s="738"/>
      <c r="V495" s="145"/>
      <c r="AA495" s="130"/>
      <c r="AB495" s="130"/>
      <c r="AC495" s="130"/>
      <c r="AD495" s="130"/>
      <c r="AE495" s="130"/>
      <c r="AF495" s="130"/>
      <c r="AG495" s="130"/>
    </row>
    <row r="496" spans="1:33" s="148" customFormat="1" ht="13.5" customHeight="1">
      <c r="B496" s="145"/>
      <c r="C496" s="717"/>
      <c r="D496" s="718"/>
      <c r="E496" s="719"/>
      <c r="F496" s="723"/>
      <c r="G496" s="725"/>
      <c r="H496" s="150"/>
      <c r="I496" s="150"/>
      <c r="J496" s="151"/>
      <c r="K496" s="151"/>
      <c r="L496" s="151"/>
      <c r="M496" s="151"/>
      <c r="N496" s="151"/>
      <c r="O496" s="151"/>
      <c r="P496" s="151"/>
      <c r="Q496" s="151"/>
      <c r="R496" s="151"/>
      <c r="S496" s="151"/>
      <c r="T496" s="763"/>
      <c r="U496" s="739"/>
      <c r="V496" s="145"/>
      <c r="AA496" s="130"/>
      <c r="AB496" s="130"/>
      <c r="AC496" s="130"/>
      <c r="AD496" s="130"/>
      <c r="AE496" s="130"/>
      <c r="AF496" s="130"/>
      <c r="AG496" s="130"/>
    </row>
    <row r="497" spans="1:33" s="148" customFormat="1" ht="13.5" customHeight="1">
      <c r="B497" s="145"/>
      <c r="C497" s="720"/>
      <c r="D497" s="721"/>
      <c r="E497" s="722"/>
      <c r="F497" s="727"/>
      <c r="G497" s="728"/>
      <c r="H497" s="152"/>
      <c r="I497" s="152"/>
      <c r="J497" s="152"/>
      <c r="K497" s="152"/>
      <c r="L497" s="152"/>
      <c r="M497" s="152"/>
      <c r="N497" s="152"/>
      <c r="O497" s="152"/>
      <c r="P497" s="152"/>
      <c r="Q497" s="152"/>
      <c r="R497" s="152"/>
      <c r="S497" s="152"/>
      <c r="T497" s="763"/>
      <c r="U497" s="740"/>
      <c r="V497" s="145"/>
      <c r="AA497" s="130"/>
      <c r="AB497" s="130"/>
      <c r="AC497" s="130"/>
      <c r="AD497" s="130"/>
      <c r="AE497" s="130"/>
      <c r="AF497" s="130"/>
      <c r="AG497" s="130"/>
    </row>
    <row r="498" spans="1:33" s="148" customFormat="1" ht="13.5" customHeight="1">
      <c r="A498" s="111"/>
      <c r="B498" s="108"/>
      <c r="C498" s="743" t="s">
        <v>86</v>
      </c>
      <c r="D498" s="746" t="s">
        <v>220</v>
      </c>
      <c r="E498" s="747"/>
      <c r="F498" s="747"/>
      <c r="G498" s="748"/>
      <c r="H498" s="153"/>
      <c r="I498" s="153"/>
      <c r="J498" s="153"/>
      <c r="K498" s="153"/>
      <c r="L498" s="153"/>
      <c r="M498" s="153"/>
      <c r="N498" s="153"/>
      <c r="O498" s="153"/>
      <c r="P498" s="153"/>
      <c r="Q498" s="153"/>
      <c r="R498" s="153"/>
      <c r="S498" s="153"/>
      <c r="T498" s="749"/>
      <c r="U498" s="749"/>
      <c r="V498" s="108"/>
      <c r="W498" s="111"/>
      <c r="AA498" s="130"/>
      <c r="AB498" s="130"/>
      <c r="AC498" s="130"/>
      <c r="AD498" s="130"/>
      <c r="AE498" s="130"/>
      <c r="AF498" s="130"/>
      <c r="AG498" s="130"/>
    </row>
    <row r="499" spans="1:33" s="148" customFormat="1" ht="13.5" customHeight="1">
      <c r="A499" s="111"/>
      <c r="B499" s="108"/>
      <c r="C499" s="744"/>
      <c r="D499" s="746" t="s">
        <v>221</v>
      </c>
      <c r="E499" s="747"/>
      <c r="F499" s="747"/>
      <c r="G499" s="748"/>
      <c r="H499" s="154"/>
      <c r="I499" s="154"/>
      <c r="J499" s="154"/>
      <c r="K499" s="154"/>
      <c r="L499" s="154"/>
      <c r="M499" s="154"/>
      <c r="N499" s="154"/>
      <c r="O499" s="154"/>
      <c r="P499" s="154"/>
      <c r="Q499" s="154"/>
      <c r="R499" s="154"/>
      <c r="S499" s="154"/>
      <c r="T499" s="750"/>
      <c r="U499" s="750"/>
      <c r="V499" s="108"/>
      <c r="W499" s="111"/>
      <c r="AA499" s="130"/>
      <c r="AB499" s="130"/>
      <c r="AC499" s="130"/>
      <c r="AD499" s="130"/>
      <c r="AE499" s="130"/>
      <c r="AF499" s="130"/>
      <c r="AG499" s="130"/>
    </row>
    <row r="500" spans="1:33" s="148" customFormat="1" ht="13.5" customHeight="1">
      <c r="A500" s="111"/>
      <c r="B500" s="108"/>
      <c r="C500" s="744"/>
      <c r="D500" s="746" t="s">
        <v>222</v>
      </c>
      <c r="E500" s="747"/>
      <c r="F500" s="748"/>
      <c r="G500" s="155" t="s">
        <v>79</v>
      </c>
      <c r="H500" s="156" t="str">
        <f>IF(COUNT(H498)=0,"",ROUND(SUM(H498:H499),#REF!))</f>
        <v/>
      </c>
      <c r="I500" s="156" t="str">
        <f>IF(COUNT(I498)=0,"",ROUND(SUM(I498:I499),#REF!))</f>
        <v/>
      </c>
      <c r="J500" s="156" t="str">
        <f>IF(COUNT(J498)=0,"",ROUND(SUM(J498:J499),#REF!))</f>
        <v/>
      </c>
      <c r="K500" s="156" t="str">
        <f>IF(COUNT(K498)=0,"",ROUND(SUM(K498:K499),#REF!))</f>
        <v/>
      </c>
      <c r="L500" s="156" t="str">
        <f>IF(COUNT(L498)=0,"",ROUND(SUM(L498:L499),#REF!))</f>
        <v/>
      </c>
      <c r="M500" s="156" t="str">
        <f>IF(COUNT(M498)=0,"",ROUND(SUM(M498:M499),#REF!))</f>
        <v/>
      </c>
      <c r="N500" s="156" t="str">
        <f>IF(COUNT(N498)=0,"",ROUND(SUM(N498:N499),#REF!))</f>
        <v/>
      </c>
      <c r="O500" s="156" t="str">
        <f>IF(COUNT(O498)=0,"",ROUND(SUM(O498:O499),#REF!))</f>
        <v/>
      </c>
      <c r="P500" s="156" t="str">
        <f>IF(COUNT(P498)=0,"",ROUND(SUM(P498:P499),#REF!))</f>
        <v/>
      </c>
      <c r="Q500" s="156" t="str">
        <f>IF(COUNT(Q498)=0,"",ROUND(SUM(Q498:Q499),#REF!))</f>
        <v/>
      </c>
      <c r="R500" s="156" t="str">
        <f>IF(COUNT(R498)=0,"",ROUND(SUM(R498:R499),#REF!))</f>
        <v/>
      </c>
      <c r="S500" s="156" t="str">
        <f>IF(COUNT(S498)=0,"",ROUND(SUM(S498:S499),#REF!))</f>
        <v/>
      </c>
      <c r="T500" s="751"/>
      <c r="U500" s="750"/>
      <c r="V500" s="108"/>
      <c r="W500" s="120"/>
      <c r="AA500" s="130"/>
      <c r="AB500" s="130"/>
      <c r="AC500" s="130"/>
      <c r="AD500" s="130"/>
      <c r="AE500" s="130"/>
      <c r="AF500" s="130"/>
      <c r="AG500" s="130"/>
    </row>
    <row r="501" spans="1:33" s="148" customFormat="1" ht="13.5" customHeight="1">
      <c r="A501" s="111"/>
      <c r="B501" s="108"/>
      <c r="C501" s="744"/>
      <c r="D501" s="755" t="s">
        <v>223</v>
      </c>
      <c r="E501" s="756"/>
      <c r="F501" s="757"/>
      <c r="G501" s="761" t="s">
        <v>79</v>
      </c>
      <c r="H501" s="157"/>
      <c r="I501" s="157"/>
      <c r="J501" s="157"/>
      <c r="K501" s="157"/>
      <c r="L501" s="157"/>
      <c r="M501" s="157"/>
      <c r="N501" s="157"/>
      <c r="O501" s="157"/>
      <c r="P501" s="157"/>
      <c r="Q501" s="157"/>
      <c r="R501" s="157"/>
      <c r="S501" s="157"/>
      <c r="T501" s="158" t="str">
        <f>IF(COUNT(H501:S501)=0,"",SUMPRODUCT(ROUND(H501:S501,#REF!)))</f>
        <v/>
      </c>
      <c r="U501" s="750"/>
      <c r="V501" s="108"/>
      <c r="W501" s="111"/>
      <c r="AA501" s="130"/>
      <c r="AB501" s="130"/>
      <c r="AC501" s="130"/>
      <c r="AF501" s="130"/>
      <c r="AG501" s="130"/>
    </row>
    <row r="502" spans="1:33" s="148" customFormat="1" ht="13.5" customHeight="1">
      <c r="A502" s="111"/>
      <c r="B502" s="108"/>
      <c r="C502" s="745"/>
      <c r="D502" s="758"/>
      <c r="E502" s="759"/>
      <c r="F502" s="760"/>
      <c r="G502" s="762"/>
      <c r="H502" s="159"/>
      <c r="I502" s="159"/>
      <c r="J502" s="159"/>
      <c r="K502" s="159"/>
      <c r="L502" s="159"/>
      <c r="M502" s="159"/>
      <c r="N502" s="159"/>
      <c r="O502" s="159"/>
      <c r="P502" s="159"/>
      <c r="Q502" s="159"/>
      <c r="R502" s="159"/>
      <c r="S502" s="159"/>
      <c r="T502" s="160" t="str">
        <f>IF(COUNT(H502:S502)=0,"",SUMPRODUCT(ROUND(H502:S502,#REF!)))</f>
        <v/>
      </c>
      <c r="U502" s="751"/>
      <c r="V502" s="108"/>
      <c r="W502" s="111"/>
      <c r="AA502" s="130"/>
      <c r="AB502" s="130"/>
      <c r="AC502" s="130"/>
      <c r="AF502" s="130"/>
      <c r="AG502" s="130"/>
    </row>
    <row r="503" spans="1:33" s="148" customFormat="1" ht="13.5" customHeight="1">
      <c r="A503" s="163"/>
      <c r="B503" s="161"/>
      <c r="C503" s="121" t="s">
        <v>70</v>
      </c>
      <c r="D503" s="162"/>
      <c r="E503" s="162"/>
      <c r="F503" s="162"/>
      <c r="G503" s="121"/>
      <c r="H503" s="121"/>
      <c r="I503" s="121"/>
      <c r="J503" s="121"/>
      <c r="K503" s="121"/>
      <c r="L503" s="121"/>
      <c r="M503" s="121"/>
      <c r="N503" s="121"/>
      <c r="O503" s="121"/>
      <c r="P503" s="121"/>
      <c r="Q503" s="121"/>
      <c r="R503" s="121"/>
      <c r="S503" s="121"/>
      <c r="T503" s="121"/>
      <c r="U503" s="121"/>
      <c r="V503" s="161"/>
      <c r="W503" s="163"/>
      <c r="AA503" s="130"/>
      <c r="AB503" s="130"/>
      <c r="AC503" s="130"/>
      <c r="AF503" s="130"/>
      <c r="AG503" s="130"/>
    </row>
    <row r="504" spans="1:33" s="148" customFormat="1" ht="13.5" customHeight="1">
      <c r="A504" s="163"/>
      <c r="B504" s="161"/>
      <c r="C504" s="122"/>
      <c r="D504" s="164"/>
      <c r="E504" s="164"/>
      <c r="F504" s="164"/>
      <c r="G504" s="122"/>
      <c r="H504" s="122"/>
      <c r="I504" s="122"/>
      <c r="J504" s="122"/>
      <c r="K504" s="122"/>
      <c r="L504" s="122"/>
      <c r="M504" s="122"/>
      <c r="N504" s="122"/>
      <c r="O504" s="122"/>
      <c r="P504" s="122"/>
      <c r="Q504" s="122"/>
      <c r="R504" s="122"/>
      <c r="S504" s="122"/>
      <c r="T504" s="122"/>
      <c r="U504" s="122"/>
      <c r="V504" s="161"/>
      <c r="W504" s="163"/>
    </row>
    <row r="505" spans="1:33" s="148" customFormat="1" ht="13.5" customHeight="1">
      <c r="A505" s="163"/>
      <c r="B505" s="161"/>
      <c r="C505" s="122"/>
      <c r="D505" s="164"/>
      <c r="E505" s="164"/>
      <c r="F505" s="164"/>
      <c r="G505" s="122"/>
      <c r="H505" s="122"/>
      <c r="I505" s="122"/>
      <c r="J505" s="122"/>
      <c r="K505" s="122"/>
      <c r="L505" s="122"/>
      <c r="M505" s="122"/>
      <c r="N505" s="122"/>
      <c r="O505" s="122"/>
      <c r="P505" s="122"/>
      <c r="Q505" s="122"/>
      <c r="R505" s="122"/>
      <c r="S505" s="122"/>
      <c r="T505" s="122"/>
      <c r="U505" s="122"/>
      <c r="V505" s="161"/>
      <c r="W505" s="163"/>
    </row>
    <row r="506" spans="1:33" s="148" customFormat="1" ht="13.5" customHeight="1">
      <c r="A506" s="163"/>
      <c r="B506" s="161"/>
      <c r="C506" s="122"/>
      <c r="D506" s="164"/>
      <c r="E506" s="164"/>
      <c r="F506" s="164"/>
      <c r="G506" s="122"/>
      <c r="H506" s="122"/>
      <c r="I506" s="122"/>
      <c r="J506" s="122"/>
      <c r="K506" s="122"/>
      <c r="L506" s="122"/>
      <c r="M506" s="122"/>
      <c r="N506" s="122"/>
      <c r="O506" s="122"/>
      <c r="P506" s="122"/>
      <c r="Q506" s="122"/>
      <c r="R506" s="122"/>
      <c r="S506" s="122"/>
      <c r="T506" s="122"/>
      <c r="U506" s="122"/>
      <c r="V506" s="161"/>
      <c r="W506" s="163"/>
    </row>
    <row r="507" spans="1:33" s="148" customFormat="1" ht="13.5" customHeight="1">
      <c r="A507" s="163"/>
      <c r="B507" s="161"/>
      <c r="C507" s="122"/>
      <c r="D507" s="164"/>
      <c r="E507" s="164"/>
      <c r="F507" s="164"/>
      <c r="G507" s="122"/>
      <c r="H507" s="122"/>
      <c r="I507" s="122"/>
      <c r="J507" s="122"/>
      <c r="K507" s="122"/>
      <c r="L507" s="122"/>
      <c r="M507" s="122"/>
      <c r="N507" s="122"/>
      <c r="O507" s="122"/>
      <c r="P507" s="122"/>
      <c r="Q507" s="122"/>
      <c r="R507" s="122"/>
      <c r="S507" s="122"/>
      <c r="T507" s="122"/>
      <c r="U507" s="122"/>
      <c r="V507" s="161"/>
      <c r="W507" s="163"/>
    </row>
    <row r="508" spans="1:33" s="148" customFormat="1" ht="13.5" customHeight="1">
      <c r="A508" s="163"/>
      <c r="B508" s="161"/>
      <c r="C508" s="122"/>
      <c r="D508" s="164"/>
      <c r="E508" s="164"/>
      <c r="F508" s="164"/>
      <c r="G508" s="122"/>
      <c r="H508" s="122"/>
      <c r="I508" s="122"/>
      <c r="J508" s="122"/>
      <c r="K508" s="122"/>
      <c r="L508" s="122"/>
      <c r="M508" s="122"/>
      <c r="N508" s="122"/>
      <c r="O508" s="122"/>
      <c r="P508" s="122"/>
      <c r="Q508" s="122"/>
      <c r="R508" s="122"/>
      <c r="S508" s="122"/>
      <c r="T508" s="122"/>
      <c r="U508" s="122"/>
      <c r="V508" s="161"/>
      <c r="W508" s="163"/>
    </row>
    <row r="509" spans="1:33" s="148" customFormat="1" ht="13.5" customHeight="1">
      <c r="A509" s="163"/>
      <c r="B509" s="161"/>
      <c r="C509" s="122"/>
      <c r="D509" s="164"/>
      <c r="E509" s="164"/>
      <c r="F509" s="164"/>
      <c r="G509" s="122"/>
      <c r="H509" s="122"/>
      <c r="I509" s="122"/>
      <c r="J509" s="122"/>
      <c r="K509" s="122"/>
      <c r="L509" s="122"/>
      <c r="M509" s="122"/>
      <c r="N509" s="122"/>
      <c r="O509" s="122"/>
      <c r="P509" s="122"/>
      <c r="Q509" s="122"/>
      <c r="R509" s="122"/>
      <c r="S509" s="122"/>
      <c r="T509" s="122"/>
      <c r="U509" s="122"/>
      <c r="V509" s="161"/>
      <c r="W509" s="163"/>
    </row>
    <row r="510" spans="1:33" s="148" customFormat="1" ht="13.5" customHeight="1">
      <c r="A510" s="163"/>
      <c r="B510" s="161"/>
      <c r="C510" s="122"/>
      <c r="D510" s="164"/>
      <c r="E510" s="164"/>
      <c r="F510" s="164"/>
      <c r="G510" s="122"/>
      <c r="H510" s="122"/>
      <c r="I510" s="122"/>
      <c r="J510" s="122"/>
      <c r="K510" s="122"/>
      <c r="L510" s="122"/>
      <c r="M510" s="122"/>
      <c r="N510" s="122"/>
      <c r="O510" s="122"/>
      <c r="P510" s="122"/>
      <c r="Q510" s="122"/>
      <c r="R510" s="122"/>
      <c r="S510" s="122"/>
      <c r="T510" s="122"/>
      <c r="U510" s="122"/>
      <c r="V510" s="161"/>
      <c r="W510" s="163"/>
    </row>
    <row r="511" spans="1:33" s="148" customFormat="1" ht="13.5" customHeight="1">
      <c r="A511" s="163"/>
      <c r="B511" s="161"/>
      <c r="C511" s="122"/>
      <c r="D511" s="164"/>
      <c r="E511" s="164"/>
      <c r="F511" s="164"/>
      <c r="G511" s="122"/>
      <c r="H511" s="122"/>
      <c r="I511" s="122"/>
      <c r="J511" s="122"/>
      <c r="K511" s="122"/>
      <c r="L511" s="122"/>
      <c r="M511" s="122"/>
      <c r="N511" s="122"/>
      <c r="O511" s="122"/>
      <c r="P511" s="122"/>
      <c r="Q511" s="122"/>
      <c r="R511" s="122"/>
      <c r="S511" s="122"/>
      <c r="T511" s="122"/>
      <c r="U511" s="122"/>
      <c r="V511" s="161"/>
      <c r="W511" s="163"/>
    </row>
    <row r="512" spans="1:33" s="148" customFormat="1" ht="13.5" customHeight="1">
      <c r="A512" s="161"/>
      <c r="B512" s="161"/>
      <c r="C512" s="341"/>
      <c r="D512" s="342"/>
      <c r="E512" s="342"/>
      <c r="F512" s="342"/>
      <c r="G512" s="341"/>
      <c r="H512" s="341"/>
      <c r="I512" s="341"/>
      <c r="J512" s="341"/>
      <c r="K512" s="341"/>
      <c r="L512" s="341"/>
      <c r="M512" s="341"/>
      <c r="N512" s="341"/>
      <c r="O512" s="341"/>
      <c r="P512" s="341"/>
      <c r="Q512" s="341"/>
      <c r="R512" s="341"/>
      <c r="S512" s="341"/>
      <c r="T512" s="341"/>
      <c r="U512" s="341"/>
      <c r="V512" s="161"/>
      <c r="W512" s="161"/>
    </row>
    <row r="513" spans="1:31" s="148" customFormat="1" ht="13.5" customHeight="1">
      <c r="A513" s="142"/>
      <c r="B513" s="142"/>
      <c r="C513" s="142"/>
      <c r="D513" s="142"/>
      <c r="E513" s="142"/>
      <c r="F513" s="142"/>
      <c r="G513" s="142"/>
      <c r="H513" s="142"/>
      <c r="I513" s="142"/>
      <c r="J513" s="142"/>
      <c r="K513" s="142"/>
      <c r="L513" s="142"/>
      <c r="M513" s="142"/>
      <c r="N513" s="142"/>
      <c r="O513" s="142"/>
      <c r="P513" s="142"/>
      <c r="Q513" s="142"/>
      <c r="R513" s="142"/>
      <c r="S513" s="142"/>
      <c r="T513" s="142"/>
      <c r="U513" s="143"/>
      <c r="V513" s="142"/>
      <c r="W513" s="142"/>
    </row>
    <row r="514" spans="1:31" s="148" customFormat="1" ht="13.5" customHeight="1">
      <c r="A514" s="142"/>
      <c r="B514" s="142"/>
      <c r="C514" s="142"/>
      <c r="D514" s="142"/>
      <c r="E514" s="142"/>
      <c r="F514" s="142"/>
      <c r="G514" s="142"/>
      <c r="H514" s="142"/>
      <c r="I514" s="142"/>
      <c r="J514" s="142"/>
      <c r="K514" s="142"/>
      <c r="L514" s="142"/>
      <c r="M514" s="142"/>
      <c r="N514" s="142"/>
      <c r="O514" s="142"/>
      <c r="P514" s="142"/>
      <c r="Q514" s="142"/>
      <c r="R514" s="142"/>
      <c r="S514" s="142"/>
      <c r="T514" s="142"/>
      <c r="U514" s="143"/>
      <c r="V514" s="142"/>
      <c r="W514" s="142"/>
    </row>
    <row r="515" spans="1:31" s="148" customFormat="1" ht="13.5" customHeight="1">
      <c r="A515" s="142"/>
      <c r="B515" s="142"/>
      <c r="C515" s="142"/>
      <c r="D515" s="142"/>
      <c r="E515" s="142"/>
      <c r="F515" s="142"/>
      <c r="G515" s="142"/>
      <c r="H515" s="142"/>
      <c r="I515" s="142"/>
      <c r="J515" s="142"/>
      <c r="K515" s="142"/>
      <c r="L515" s="142"/>
      <c r="M515" s="142"/>
      <c r="N515" s="142"/>
      <c r="O515" s="142"/>
      <c r="P515" s="142"/>
      <c r="Q515" s="142"/>
      <c r="R515" s="142"/>
      <c r="S515" s="142"/>
      <c r="T515" s="142"/>
      <c r="U515" s="143"/>
      <c r="V515" s="142"/>
      <c r="W515" s="142"/>
    </row>
    <row r="516" spans="1:31" s="148" customFormat="1" ht="13.5" customHeight="1">
      <c r="A516" s="142"/>
      <c r="B516" s="142"/>
      <c r="C516" s="142"/>
      <c r="D516" s="142"/>
      <c r="E516" s="142"/>
      <c r="F516" s="142"/>
      <c r="G516" s="142"/>
      <c r="H516" s="142"/>
      <c r="I516" s="142"/>
      <c r="J516" s="142"/>
      <c r="K516" s="142"/>
      <c r="L516" s="142"/>
      <c r="M516" s="142"/>
      <c r="N516" s="142"/>
      <c r="O516" s="142"/>
      <c r="P516" s="142"/>
      <c r="Q516" s="142"/>
      <c r="R516" s="142"/>
      <c r="S516" s="142"/>
      <c r="T516" s="142"/>
      <c r="U516" s="143"/>
      <c r="V516" s="142"/>
      <c r="W516" s="142"/>
    </row>
    <row r="517" spans="1:31" s="148" customFormat="1" ht="13.5" customHeight="1">
      <c r="A517" s="142"/>
      <c r="B517" s="142"/>
      <c r="C517" s="142"/>
      <c r="D517" s="142"/>
      <c r="E517" s="142"/>
      <c r="F517" s="142"/>
      <c r="G517" s="142"/>
      <c r="H517" s="142"/>
      <c r="I517" s="142"/>
      <c r="J517" s="142"/>
      <c r="K517" s="142"/>
      <c r="L517" s="142"/>
      <c r="M517" s="142"/>
      <c r="N517" s="142"/>
      <c r="O517" s="142"/>
      <c r="P517" s="142"/>
      <c r="Q517" s="142"/>
      <c r="R517" s="142"/>
      <c r="S517" s="142"/>
      <c r="T517" s="142"/>
      <c r="U517" s="143"/>
      <c r="V517" s="142"/>
      <c r="W517" s="142"/>
    </row>
    <row r="518" spans="1:31" s="148" customFormat="1" ht="13.5" customHeight="1">
      <c r="A518" s="142"/>
      <c r="B518" s="142"/>
      <c r="C518" s="142"/>
      <c r="D518" s="142"/>
      <c r="E518" s="142"/>
      <c r="F518" s="142"/>
      <c r="G518" s="142"/>
      <c r="H518" s="142"/>
      <c r="I518" s="142"/>
      <c r="J518" s="142"/>
      <c r="K518" s="142"/>
      <c r="L518" s="142"/>
      <c r="M518" s="142"/>
      <c r="N518" s="142"/>
      <c r="O518" s="142"/>
      <c r="P518" s="142"/>
      <c r="Q518" s="142"/>
      <c r="R518" s="142"/>
      <c r="S518" s="142"/>
      <c r="T518" s="142"/>
      <c r="U518" s="143"/>
      <c r="V518" s="142"/>
      <c r="W518" s="142"/>
    </row>
    <row r="519" spans="1:31" s="148" customFormat="1" ht="13.5" customHeight="1">
      <c r="A519" s="142"/>
      <c r="B519" s="142"/>
      <c r="C519" s="142"/>
      <c r="D519" s="142"/>
      <c r="E519" s="142"/>
      <c r="F519" s="142"/>
      <c r="G519" s="142"/>
      <c r="H519" s="142"/>
      <c r="I519" s="142"/>
      <c r="J519" s="142"/>
      <c r="K519" s="142"/>
      <c r="L519" s="142"/>
      <c r="M519" s="142"/>
      <c r="N519" s="142"/>
      <c r="O519" s="142"/>
      <c r="P519" s="142"/>
      <c r="Q519" s="142"/>
      <c r="R519" s="142"/>
      <c r="S519" s="142"/>
      <c r="T519" s="142"/>
      <c r="U519" s="143"/>
      <c r="V519" s="142"/>
      <c r="W519" s="142"/>
    </row>
    <row r="520" spans="1:31" s="148" customFormat="1" ht="13.5" customHeight="1">
      <c r="A520" s="142"/>
      <c r="B520" s="142"/>
      <c r="C520" s="142"/>
      <c r="D520" s="142"/>
      <c r="E520" s="142"/>
      <c r="F520" s="142"/>
      <c r="G520" s="142"/>
      <c r="H520" s="142"/>
      <c r="I520" s="142"/>
      <c r="J520" s="142"/>
      <c r="K520" s="142"/>
      <c r="L520" s="142"/>
      <c r="M520" s="142"/>
      <c r="N520" s="142"/>
      <c r="O520" s="142"/>
      <c r="P520" s="142"/>
      <c r="Q520" s="142"/>
      <c r="R520" s="142"/>
      <c r="S520" s="142"/>
      <c r="T520" s="142"/>
      <c r="U520" s="143"/>
      <c r="V520" s="142"/>
      <c r="W520" s="142"/>
    </row>
    <row r="521" spans="1:31" s="148" customFormat="1" ht="13.5" customHeight="1">
      <c r="A521" s="142"/>
      <c r="B521" s="142"/>
      <c r="C521" s="142"/>
      <c r="D521" s="142"/>
      <c r="E521" s="142"/>
      <c r="F521" s="142"/>
      <c r="G521" s="142"/>
      <c r="H521" s="142"/>
      <c r="I521" s="142"/>
      <c r="J521" s="142"/>
      <c r="K521" s="142"/>
      <c r="L521" s="142"/>
      <c r="M521" s="142"/>
      <c r="N521" s="142"/>
      <c r="O521" s="142"/>
      <c r="P521" s="142"/>
      <c r="Q521" s="142"/>
      <c r="R521" s="142"/>
      <c r="S521" s="142"/>
      <c r="T521" s="142"/>
      <c r="U521" s="143"/>
      <c r="V521" s="142"/>
      <c r="W521" s="142"/>
      <c r="AD521" s="111"/>
      <c r="AE521" s="111"/>
    </row>
    <row r="522" spans="1:31" s="148" customFormat="1" ht="13.5" customHeight="1">
      <c r="A522" s="142"/>
      <c r="B522" s="142"/>
      <c r="C522" s="142"/>
      <c r="D522" s="142"/>
      <c r="E522" s="142"/>
      <c r="F522" s="142"/>
      <c r="G522" s="142"/>
      <c r="H522" s="142"/>
      <c r="I522" s="142"/>
      <c r="J522" s="142"/>
      <c r="K522" s="142"/>
      <c r="L522" s="142"/>
      <c r="M522" s="142"/>
      <c r="N522" s="142"/>
      <c r="O522" s="142"/>
      <c r="P522" s="142"/>
      <c r="Q522" s="142"/>
      <c r="R522" s="142"/>
      <c r="S522" s="142"/>
      <c r="T522" s="142"/>
      <c r="U522" s="143"/>
      <c r="V522" s="142"/>
      <c r="W522" s="142"/>
      <c r="AD522" s="111"/>
      <c r="AE522" s="111"/>
    </row>
    <row r="523" spans="1:31" s="148" customFormat="1" ht="13.5" customHeight="1">
      <c r="A523" s="142"/>
      <c r="B523" s="142"/>
      <c r="C523" s="142"/>
      <c r="D523" s="142"/>
      <c r="E523" s="142"/>
      <c r="F523" s="142"/>
      <c r="G523" s="142"/>
      <c r="H523" s="142"/>
      <c r="I523" s="142"/>
      <c r="J523" s="142"/>
      <c r="K523" s="142"/>
      <c r="L523" s="142"/>
      <c r="M523" s="142"/>
      <c r="N523" s="142"/>
      <c r="O523" s="142"/>
      <c r="P523" s="142"/>
      <c r="Q523" s="142"/>
      <c r="R523" s="142"/>
      <c r="S523" s="142"/>
      <c r="T523" s="142"/>
      <c r="U523" s="143"/>
      <c r="V523" s="142"/>
      <c r="W523" s="142"/>
      <c r="AD523" s="111"/>
      <c r="AE523" s="111"/>
    </row>
    <row r="524" spans="1:31" s="111" customFormat="1" ht="25" customHeight="1">
      <c r="A524" s="142"/>
      <c r="B524" s="142"/>
      <c r="C524" s="142"/>
      <c r="D524" s="142"/>
      <c r="E524" s="142"/>
      <c r="F524" s="142"/>
      <c r="G524" s="142"/>
      <c r="H524" s="142"/>
      <c r="I524" s="142"/>
      <c r="J524" s="142"/>
      <c r="K524" s="142"/>
      <c r="L524" s="142"/>
      <c r="M524" s="142"/>
      <c r="N524" s="142"/>
      <c r="O524" s="142"/>
      <c r="P524" s="142"/>
      <c r="Q524" s="142"/>
      <c r="R524" s="142"/>
      <c r="S524" s="142"/>
      <c r="T524" s="142"/>
      <c r="U524" s="143"/>
      <c r="V524" s="142"/>
      <c r="W524" s="142"/>
    </row>
    <row r="525" spans="1:31" s="111" customFormat="1" ht="25" customHeight="1">
      <c r="A525" s="142"/>
      <c r="B525" s="142"/>
      <c r="C525" s="142"/>
      <c r="D525" s="142"/>
      <c r="E525" s="142"/>
      <c r="F525" s="142"/>
      <c r="G525" s="142"/>
      <c r="H525" s="142"/>
      <c r="I525" s="142"/>
      <c r="J525" s="142"/>
      <c r="K525" s="142"/>
      <c r="L525" s="142"/>
      <c r="M525" s="142"/>
      <c r="N525" s="142"/>
      <c r="O525" s="142"/>
      <c r="P525" s="142"/>
      <c r="Q525" s="142"/>
      <c r="R525" s="142"/>
      <c r="S525" s="142"/>
      <c r="T525" s="142"/>
      <c r="U525" s="143"/>
      <c r="V525" s="142"/>
      <c r="W525" s="142"/>
    </row>
    <row r="526" spans="1:31" s="111" customFormat="1" ht="25" customHeight="1">
      <c r="A526" s="142"/>
      <c r="B526" s="142"/>
      <c r="C526" s="142"/>
      <c r="D526" s="142"/>
      <c r="E526" s="142"/>
      <c r="F526" s="142"/>
      <c r="G526" s="142"/>
      <c r="H526" s="142"/>
      <c r="I526" s="142"/>
      <c r="J526" s="142"/>
      <c r="K526" s="142"/>
      <c r="L526" s="142"/>
      <c r="M526" s="142"/>
      <c r="N526" s="142"/>
      <c r="O526" s="142"/>
      <c r="P526" s="142"/>
      <c r="Q526" s="142"/>
      <c r="R526" s="142"/>
      <c r="S526" s="142"/>
      <c r="T526" s="142"/>
      <c r="U526" s="143"/>
      <c r="V526" s="142"/>
      <c r="W526" s="142"/>
    </row>
    <row r="527" spans="1:31" s="111" customFormat="1" ht="25" customHeight="1">
      <c r="A527" s="142"/>
      <c r="B527" s="142"/>
      <c r="C527" s="142"/>
      <c r="D527" s="142"/>
      <c r="E527" s="142"/>
      <c r="F527" s="142"/>
      <c r="G527" s="142"/>
      <c r="H527" s="142"/>
      <c r="I527" s="142"/>
      <c r="J527" s="142"/>
      <c r="K527" s="142"/>
      <c r="L527" s="142"/>
      <c r="M527" s="142"/>
      <c r="N527" s="142"/>
      <c r="O527" s="142"/>
      <c r="P527" s="142"/>
      <c r="Q527" s="142"/>
      <c r="R527" s="142"/>
      <c r="S527" s="142"/>
      <c r="T527" s="142"/>
      <c r="U527" s="143"/>
      <c r="V527" s="142"/>
      <c r="W527" s="142"/>
    </row>
    <row r="528" spans="1:31" s="111" customFormat="1" ht="25" customHeight="1">
      <c r="A528" s="142"/>
      <c r="B528" s="142"/>
      <c r="C528" s="142"/>
      <c r="D528" s="142"/>
      <c r="E528" s="142"/>
      <c r="F528" s="142"/>
      <c r="G528" s="142"/>
      <c r="H528" s="142"/>
      <c r="I528" s="142"/>
      <c r="J528" s="142"/>
      <c r="K528" s="142"/>
      <c r="L528" s="142"/>
      <c r="M528" s="142"/>
      <c r="N528" s="142"/>
      <c r="O528" s="142"/>
      <c r="P528" s="142"/>
      <c r="Q528" s="142"/>
      <c r="R528" s="142"/>
      <c r="S528" s="142"/>
      <c r="T528" s="142"/>
      <c r="U528" s="143"/>
      <c r="V528" s="142"/>
      <c r="W528" s="142"/>
    </row>
    <row r="529" spans="1:31" s="111" customFormat="1" ht="25" customHeight="1">
      <c r="A529" s="142"/>
      <c r="B529" s="142"/>
      <c r="C529" s="142"/>
      <c r="D529" s="142"/>
      <c r="E529" s="142"/>
      <c r="F529" s="142"/>
      <c r="G529" s="142"/>
      <c r="H529" s="142"/>
      <c r="I529" s="142"/>
      <c r="J529" s="142"/>
      <c r="K529" s="142"/>
      <c r="L529" s="142"/>
      <c r="M529" s="142"/>
      <c r="N529" s="142"/>
      <c r="O529" s="142"/>
      <c r="P529" s="142"/>
      <c r="Q529" s="142"/>
      <c r="R529" s="142"/>
      <c r="S529" s="142"/>
      <c r="T529" s="142"/>
      <c r="U529" s="143"/>
      <c r="V529" s="142"/>
      <c r="W529" s="142"/>
      <c r="AD529" s="163"/>
      <c r="AE529" s="163"/>
    </row>
    <row r="530" spans="1:31" s="111" customFormat="1" ht="25" customHeight="1">
      <c r="A530" s="142"/>
      <c r="B530" s="142"/>
      <c r="C530" s="142"/>
      <c r="D530" s="142"/>
      <c r="E530" s="142"/>
      <c r="F530" s="142"/>
      <c r="G530" s="142"/>
      <c r="H530" s="142"/>
      <c r="I530" s="142"/>
      <c r="J530" s="142"/>
      <c r="K530" s="142"/>
      <c r="L530" s="142"/>
      <c r="M530" s="142"/>
      <c r="N530" s="142"/>
      <c r="O530" s="142"/>
      <c r="P530" s="142"/>
      <c r="Q530" s="142"/>
      <c r="R530" s="142"/>
      <c r="S530" s="142"/>
      <c r="T530" s="142"/>
      <c r="U530" s="143"/>
      <c r="V530" s="142"/>
      <c r="W530" s="142"/>
      <c r="AD530" s="163"/>
      <c r="AE530" s="163"/>
    </row>
    <row r="531" spans="1:31" s="111" customFormat="1" ht="25" customHeight="1">
      <c r="A531" s="142"/>
      <c r="B531" s="142"/>
      <c r="C531" s="142"/>
      <c r="D531" s="142"/>
      <c r="E531" s="142"/>
      <c r="F531" s="142"/>
      <c r="G531" s="142"/>
      <c r="H531" s="142"/>
      <c r="I531" s="142"/>
      <c r="J531" s="142"/>
      <c r="K531" s="142"/>
      <c r="L531" s="142"/>
      <c r="M531" s="142"/>
      <c r="N531" s="142"/>
      <c r="O531" s="142"/>
      <c r="P531" s="142"/>
      <c r="Q531" s="142"/>
      <c r="R531" s="142"/>
      <c r="S531" s="142"/>
      <c r="T531" s="142"/>
      <c r="U531" s="143"/>
      <c r="V531" s="142"/>
      <c r="W531" s="142"/>
      <c r="AD531" s="163"/>
      <c r="AE531" s="163"/>
    </row>
    <row r="532" spans="1:31" s="163" customFormat="1" ht="13.5" customHeight="1">
      <c r="A532" s="142"/>
      <c r="B532" s="142"/>
      <c r="C532" s="142"/>
      <c r="D532" s="142"/>
      <c r="E532" s="142"/>
      <c r="F532" s="142"/>
      <c r="G532" s="142"/>
      <c r="H532" s="142"/>
      <c r="I532" s="142"/>
      <c r="J532" s="142"/>
      <c r="K532" s="142"/>
      <c r="L532" s="142"/>
      <c r="M532" s="142"/>
      <c r="N532" s="142"/>
      <c r="O532" s="142"/>
      <c r="P532" s="142"/>
      <c r="Q532" s="142"/>
      <c r="R532" s="142"/>
      <c r="S532" s="142"/>
      <c r="T532" s="142"/>
      <c r="U532" s="143"/>
      <c r="V532" s="142"/>
      <c r="W532" s="142"/>
    </row>
    <row r="533" spans="1:31" s="163" customFormat="1" ht="13.5" customHeight="1">
      <c r="A533" s="142"/>
      <c r="B533" s="142"/>
      <c r="C533" s="142"/>
      <c r="D533" s="142"/>
      <c r="E533" s="142"/>
      <c r="F533" s="142"/>
      <c r="G533" s="142"/>
      <c r="H533" s="142"/>
      <c r="I533" s="142"/>
      <c r="J533" s="142"/>
      <c r="K533" s="142"/>
      <c r="L533" s="142"/>
      <c r="M533" s="142"/>
      <c r="N533" s="142"/>
      <c r="O533" s="142"/>
      <c r="P533" s="142"/>
      <c r="Q533" s="142"/>
      <c r="R533" s="142"/>
      <c r="S533" s="142"/>
      <c r="T533" s="142"/>
      <c r="U533" s="143"/>
      <c r="V533" s="142"/>
      <c r="W533" s="142"/>
    </row>
    <row r="534" spans="1:31" s="163" customFormat="1" ht="13.5" customHeight="1">
      <c r="A534" s="142"/>
      <c r="B534" s="142"/>
      <c r="C534" s="142"/>
      <c r="D534" s="142"/>
      <c r="E534" s="142"/>
      <c r="F534" s="142"/>
      <c r="G534" s="142"/>
      <c r="H534" s="142"/>
      <c r="I534" s="142"/>
      <c r="J534" s="142"/>
      <c r="K534" s="142"/>
      <c r="L534" s="142"/>
      <c r="M534" s="142"/>
      <c r="N534" s="142"/>
      <c r="O534" s="142"/>
      <c r="P534" s="142"/>
      <c r="Q534" s="142"/>
      <c r="R534" s="142"/>
      <c r="S534" s="142"/>
      <c r="T534" s="142"/>
      <c r="U534" s="143"/>
      <c r="V534" s="142"/>
      <c r="W534" s="142"/>
    </row>
    <row r="535" spans="1:31" s="163" customFormat="1" ht="13.5" customHeight="1">
      <c r="A535" s="142"/>
      <c r="B535" s="142"/>
      <c r="C535" s="142"/>
      <c r="D535" s="142"/>
      <c r="E535" s="142"/>
      <c r="F535" s="142"/>
      <c r="G535" s="142"/>
      <c r="H535" s="142"/>
      <c r="I535" s="142"/>
      <c r="J535" s="142"/>
      <c r="K535" s="142"/>
      <c r="L535" s="142"/>
      <c r="M535" s="142"/>
      <c r="N535" s="142"/>
      <c r="O535" s="142"/>
      <c r="P535" s="142"/>
      <c r="Q535" s="142"/>
      <c r="R535" s="142"/>
      <c r="S535" s="142"/>
      <c r="T535" s="142"/>
      <c r="U535" s="143"/>
      <c r="V535" s="142"/>
      <c r="W535" s="142"/>
    </row>
    <row r="536" spans="1:31" s="163" customFormat="1" ht="13.5" customHeight="1">
      <c r="A536" s="142"/>
      <c r="B536" s="142"/>
      <c r="C536" s="142"/>
      <c r="D536" s="142"/>
      <c r="E536" s="142"/>
      <c r="F536" s="142"/>
      <c r="G536" s="142"/>
      <c r="H536" s="142"/>
      <c r="I536" s="142"/>
      <c r="J536" s="142"/>
      <c r="K536" s="142"/>
      <c r="L536" s="142"/>
      <c r="M536" s="142"/>
      <c r="N536" s="142"/>
      <c r="O536" s="142"/>
      <c r="P536" s="142"/>
      <c r="Q536" s="142"/>
      <c r="R536" s="142"/>
      <c r="S536" s="142"/>
      <c r="T536" s="142"/>
      <c r="U536" s="143"/>
      <c r="V536" s="142"/>
      <c r="W536" s="142"/>
    </row>
    <row r="537" spans="1:31" s="163" customFormat="1" ht="13.5" customHeight="1">
      <c r="A537" s="142"/>
      <c r="B537" s="142"/>
      <c r="C537" s="142"/>
      <c r="D537" s="142"/>
      <c r="E537" s="142"/>
      <c r="F537" s="142"/>
      <c r="G537" s="142"/>
      <c r="H537" s="142"/>
      <c r="I537" s="142"/>
      <c r="J537" s="142"/>
      <c r="K537" s="142"/>
      <c r="L537" s="142"/>
      <c r="M537" s="142"/>
      <c r="N537" s="142"/>
      <c r="O537" s="142"/>
      <c r="P537" s="142"/>
      <c r="Q537" s="142"/>
      <c r="R537" s="142"/>
      <c r="S537" s="142"/>
      <c r="T537" s="142"/>
      <c r="U537" s="143"/>
      <c r="V537" s="142"/>
      <c r="W537" s="142"/>
    </row>
    <row r="538" spans="1:31" s="163" customFormat="1" ht="13.5" customHeight="1">
      <c r="A538" s="142"/>
      <c r="B538" s="142"/>
      <c r="C538" s="142"/>
      <c r="D538" s="142"/>
      <c r="E538" s="142"/>
      <c r="F538" s="142"/>
      <c r="G538" s="142"/>
      <c r="H538" s="142"/>
      <c r="I538" s="142"/>
      <c r="J538" s="142"/>
      <c r="K538" s="142"/>
      <c r="L538" s="142"/>
      <c r="M538" s="142"/>
      <c r="N538" s="142"/>
      <c r="O538" s="142"/>
      <c r="P538" s="142"/>
      <c r="Q538" s="142"/>
      <c r="R538" s="142"/>
      <c r="S538" s="142"/>
      <c r="T538" s="142"/>
      <c r="U538" s="143"/>
      <c r="V538" s="142"/>
      <c r="W538" s="142"/>
    </row>
    <row r="539" spans="1:31" s="163" customFormat="1" ht="13.5" customHeight="1">
      <c r="A539" s="142"/>
      <c r="B539" s="142"/>
      <c r="C539" s="142"/>
      <c r="D539" s="142"/>
      <c r="E539" s="142"/>
      <c r="F539" s="142"/>
      <c r="G539" s="142"/>
      <c r="H539" s="142"/>
      <c r="I539" s="142"/>
      <c r="J539" s="142"/>
      <c r="K539" s="142"/>
      <c r="L539" s="142"/>
      <c r="M539" s="142"/>
      <c r="N539" s="142"/>
      <c r="O539" s="142"/>
      <c r="P539" s="142"/>
      <c r="Q539" s="142"/>
      <c r="R539" s="142"/>
      <c r="S539" s="142"/>
      <c r="T539" s="142"/>
      <c r="U539" s="143"/>
      <c r="V539" s="142"/>
      <c r="W539" s="142"/>
    </row>
    <row r="540" spans="1:31" s="163" customFormat="1" ht="13.5" customHeight="1">
      <c r="A540" s="142"/>
      <c r="B540" s="142"/>
      <c r="C540" s="142"/>
      <c r="D540" s="142"/>
      <c r="E540" s="142"/>
      <c r="F540" s="142"/>
      <c r="G540" s="142"/>
      <c r="H540" s="142"/>
      <c r="I540" s="142"/>
      <c r="J540" s="142"/>
      <c r="K540" s="142"/>
      <c r="L540" s="142"/>
      <c r="M540" s="142"/>
      <c r="N540" s="142"/>
      <c r="O540" s="142"/>
      <c r="P540" s="142"/>
      <c r="Q540" s="142"/>
      <c r="R540" s="142"/>
      <c r="S540" s="142"/>
      <c r="T540" s="142"/>
      <c r="U540" s="143"/>
      <c r="V540" s="142"/>
      <c r="W540" s="142"/>
    </row>
    <row r="541" spans="1:31" s="163" customFormat="1" ht="13.5" customHeight="1">
      <c r="A541" s="142"/>
      <c r="B541" s="142"/>
      <c r="C541" s="142"/>
      <c r="D541" s="142"/>
      <c r="E541" s="142"/>
      <c r="F541" s="142"/>
      <c r="G541" s="142"/>
      <c r="H541" s="142"/>
      <c r="I541" s="142"/>
      <c r="J541" s="142"/>
      <c r="K541" s="142"/>
      <c r="L541" s="142"/>
      <c r="M541" s="142"/>
      <c r="N541" s="142"/>
      <c r="O541" s="142"/>
      <c r="P541" s="142"/>
      <c r="Q541" s="142"/>
      <c r="R541" s="142"/>
      <c r="S541" s="142"/>
      <c r="T541" s="142"/>
      <c r="U541" s="143"/>
      <c r="V541" s="142"/>
      <c r="W541" s="142"/>
    </row>
    <row r="542" spans="1:31" s="161" customFormat="1" ht="13.5" customHeight="1">
      <c r="A542" s="142"/>
      <c r="B542" s="142"/>
      <c r="C542" s="142"/>
      <c r="D542" s="142"/>
      <c r="E542" s="142"/>
      <c r="F542" s="142"/>
      <c r="G542" s="142"/>
      <c r="H542" s="142"/>
      <c r="I542" s="142"/>
      <c r="J542" s="142"/>
      <c r="K542" s="142"/>
      <c r="L542" s="142"/>
      <c r="M542" s="142"/>
      <c r="N542" s="142"/>
      <c r="O542" s="142"/>
      <c r="P542" s="142"/>
      <c r="Q542" s="142"/>
      <c r="R542" s="142"/>
      <c r="S542" s="142"/>
      <c r="T542" s="142"/>
      <c r="U542" s="143"/>
      <c r="V542" s="142"/>
      <c r="W542" s="142"/>
      <c r="AD542" s="343"/>
      <c r="AE542" s="343"/>
    </row>
  </sheetData>
  <sheetProtection formatCells="0" insertRows="0" deleteRows="0"/>
  <customSheetViews>
    <customSheetView guid="{C0B37949-AEE7-4025-9C63-13C9CCCA9BBA}" scale="55" showPageBreaks="1" printArea="1" view="pageBreakPreview">
      <pane ySplit="2" topLeftCell="A3" activePane="bottomLeft" state="frozen"/>
      <selection pane="bottomLeft" activeCell="B3" sqref="B3"/>
      <rowBreaks count="10" manualBreakCount="10">
        <brk id="2" min="1" max="21" man="1"/>
        <brk id="59" min="1" max="21" man="1"/>
        <brk id="116" min="1" max="21" man="1"/>
        <brk id="173" min="1" max="21" man="1"/>
        <brk id="230" min="1" max="21" man="1"/>
        <brk id="287" min="1" max="21" man="1"/>
        <brk id="344" min="1" max="21" man="1"/>
        <brk id="401" min="1" max="21" man="1"/>
        <brk id="458" min="1" max="21" man="1"/>
        <brk id="515" min="1" max="21" man="1"/>
      </rowBreaks>
      <colBreaks count="1" manualBreakCount="1">
        <brk id="13" min="2" max="371" man="1"/>
      </colBreaks>
      <pageMargins left="0.59055118110236227" right="0.59055118110236227" top="0.78740157480314965" bottom="0.39370078740157483" header="0.19685039370078741" footer="0.19685039370078741"/>
      <printOptions horizontalCentered="1"/>
      <pageSetup paperSize="9" scale="50" fitToHeight="0" pageOrder="overThenDown" orientation="portrait" blackAndWhite="1" r:id="rId1"/>
      <headerFooter>
        <oddFooter>&amp;C&amp;"ＭＳ 明朝,標準"&amp;14- &amp;P-5 -</oddFooter>
      </headerFooter>
    </customSheetView>
  </customSheetViews>
  <mergeCells count="640">
    <mergeCell ref="G15:G16"/>
    <mergeCell ref="U15:U16"/>
    <mergeCell ref="D40:G40"/>
    <mergeCell ref="C168:E173"/>
    <mergeCell ref="F168:F169"/>
    <mergeCell ref="G168:G169"/>
    <mergeCell ref="C39:C43"/>
    <mergeCell ref="D42:F43"/>
    <mergeCell ref="D41:F41"/>
    <mergeCell ref="D39:G39"/>
    <mergeCell ref="G42:G43"/>
    <mergeCell ref="U39:U43"/>
    <mergeCell ref="T39:T41"/>
    <mergeCell ref="C15:E20"/>
    <mergeCell ref="F15:F16"/>
    <mergeCell ref="C57:E59"/>
    <mergeCell ref="F57:F59"/>
    <mergeCell ref="G57:G59"/>
    <mergeCell ref="T57:T59"/>
    <mergeCell ref="U57:U59"/>
    <mergeCell ref="C60:E65"/>
    <mergeCell ref="F60:F61"/>
    <mergeCell ref="G60:G61"/>
    <mergeCell ref="U60:U61"/>
    <mergeCell ref="U6:U8"/>
    <mergeCell ref="T6:T8"/>
    <mergeCell ref="G6:G8"/>
    <mergeCell ref="F6:F8"/>
    <mergeCell ref="C6:E8"/>
    <mergeCell ref="C9:E14"/>
    <mergeCell ref="U9:U10"/>
    <mergeCell ref="F9:F10"/>
    <mergeCell ref="G9:G10"/>
    <mergeCell ref="U11:U12"/>
    <mergeCell ref="U13:U14"/>
    <mergeCell ref="F11:F12"/>
    <mergeCell ref="G11:G12"/>
    <mergeCell ref="F13:F14"/>
    <mergeCell ref="G13:G14"/>
    <mergeCell ref="F62:F63"/>
    <mergeCell ref="G62:G63"/>
    <mergeCell ref="U62:U63"/>
    <mergeCell ref="F64:F65"/>
    <mergeCell ref="G64:G65"/>
    <mergeCell ref="U64:U65"/>
    <mergeCell ref="F19:F20"/>
    <mergeCell ref="G19:G20"/>
    <mergeCell ref="U19:U20"/>
    <mergeCell ref="C21:E26"/>
    <mergeCell ref="F21:F22"/>
    <mergeCell ref="G21:G22"/>
    <mergeCell ref="U21:U22"/>
    <mergeCell ref="F23:F24"/>
    <mergeCell ref="G23:G24"/>
    <mergeCell ref="U23:U24"/>
    <mergeCell ref="F25:F26"/>
    <mergeCell ref="G25:G26"/>
    <mergeCell ref="U25:U26"/>
    <mergeCell ref="C33:E38"/>
    <mergeCell ref="F33:F34"/>
    <mergeCell ref="G33:G34"/>
    <mergeCell ref="U33:U34"/>
    <mergeCell ref="F35:F36"/>
    <mergeCell ref="G35:G36"/>
    <mergeCell ref="U35:U36"/>
    <mergeCell ref="F37:F38"/>
    <mergeCell ref="G37:G38"/>
    <mergeCell ref="U37:U38"/>
    <mergeCell ref="T9:T38"/>
    <mergeCell ref="C27:E32"/>
    <mergeCell ref="F27:F28"/>
    <mergeCell ref="G27:G28"/>
    <mergeCell ref="U27:U28"/>
    <mergeCell ref="F29:F30"/>
    <mergeCell ref="G29:G30"/>
    <mergeCell ref="U29:U30"/>
    <mergeCell ref="F31:F32"/>
    <mergeCell ref="G31:G32"/>
    <mergeCell ref="U31:U32"/>
    <mergeCell ref="F17:F18"/>
    <mergeCell ref="G17:G18"/>
    <mergeCell ref="U17:U18"/>
    <mergeCell ref="G70:G71"/>
    <mergeCell ref="U70:U71"/>
    <mergeCell ref="C72:E77"/>
    <mergeCell ref="F72:F73"/>
    <mergeCell ref="G72:G73"/>
    <mergeCell ref="U72:U73"/>
    <mergeCell ref="F74:F75"/>
    <mergeCell ref="G74:G75"/>
    <mergeCell ref="U74:U75"/>
    <mergeCell ref="F76:F77"/>
    <mergeCell ref="G76:G77"/>
    <mergeCell ref="U76:U77"/>
    <mergeCell ref="C66:E71"/>
    <mergeCell ref="F66:F67"/>
    <mergeCell ref="G66:G67"/>
    <mergeCell ref="U66:U67"/>
    <mergeCell ref="F68:F69"/>
    <mergeCell ref="G68:G69"/>
    <mergeCell ref="C129:E134"/>
    <mergeCell ref="C84:E89"/>
    <mergeCell ref="F84:F85"/>
    <mergeCell ref="G84:G85"/>
    <mergeCell ref="U84:U85"/>
    <mergeCell ref="F86:F87"/>
    <mergeCell ref="G86:G87"/>
    <mergeCell ref="U86:U87"/>
    <mergeCell ref="F88:F89"/>
    <mergeCell ref="G88:G89"/>
    <mergeCell ref="U88:U89"/>
    <mergeCell ref="T60:T89"/>
    <mergeCell ref="C78:E83"/>
    <mergeCell ref="F78:F79"/>
    <mergeCell ref="G78:G79"/>
    <mergeCell ref="U78:U79"/>
    <mergeCell ref="F80:F81"/>
    <mergeCell ref="G80:G81"/>
    <mergeCell ref="U80:U81"/>
    <mergeCell ref="F82:F83"/>
    <mergeCell ref="G82:G83"/>
    <mergeCell ref="U82:U83"/>
    <mergeCell ref="U68:U69"/>
    <mergeCell ref="F70:F71"/>
    <mergeCell ref="G117:G118"/>
    <mergeCell ref="U117:U118"/>
    <mergeCell ref="F119:F120"/>
    <mergeCell ref="G119:G120"/>
    <mergeCell ref="U119:U120"/>
    <mergeCell ref="F121:F122"/>
    <mergeCell ref="G121:G122"/>
    <mergeCell ref="U121:U122"/>
    <mergeCell ref="C123:E128"/>
    <mergeCell ref="F123:F124"/>
    <mergeCell ref="U123:U124"/>
    <mergeCell ref="F125:F126"/>
    <mergeCell ref="G127:G128"/>
    <mergeCell ref="U127:U128"/>
    <mergeCell ref="C117:E122"/>
    <mergeCell ref="F117:F118"/>
    <mergeCell ref="G125:G126"/>
    <mergeCell ref="U125:U126"/>
    <mergeCell ref="F127:F128"/>
    <mergeCell ref="U162:U163"/>
    <mergeCell ref="F164:F165"/>
    <mergeCell ref="G164:G165"/>
    <mergeCell ref="U164:U165"/>
    <mergeCell ref="F166:F167"/>
    <mergeCell ref="G166:G167"/>
    <mergeCell ref="C159:E161"/>
    <mergeCell ref="F159:F161"/>
    <mergeCell ref="G159:G161"/>
    <mergeCell ref="T159:T161"/>
    <mergeCell ref="U159:U161"/>
    <mergeCell ref="C162:E167"/>
    <mergeCell ref="F162:F163"/>
    <mergeCell ref="G162:G163"/>
    <mergeCell ref="U166:U167"/>
    <mergeCell ref="U170:U171"/>
    <mergeCell ref="F172:F173"/>
    <mergeCell ref="G172:G173"/>
    <mergeCell ref="U172:U173"/>
    <mergeCell ref="C174:E179"/>
    <mergeCell ref="F174:F175"/>
    <mergeCell ref="G174:G175"/>
    <mergeCell ref="U174:U175"/>
    <mergeCell ref="F176:F177"/>
    <mergeCell ref="G176:G177"/>
    <mergeCell ref="U176:U177"/>
    <mergeCell ref="F178:F179"/>
    <mergeCell ref="G178:G179"/>
    <mergeCell ref="U178:U179"/>
    <mergeCell ref="C186:E191"/>
    <mergeCell ref="F186:F187"/>
    <mergeCell ref="G186:G187"/>
    <mergeCell ref="U186:U187"/>
    <mergeCell ref="F188:F189"/>
    <mergeCell ref="G188:G189"/>
    <mergeCell ref="U188:U189"/>
    <mergeCell ref="F190:F191"/>
    <mergeCell ref="G190:G191"/>
    <mergeCell ref="U190:U191"/>
    <mergeCell ref="T162:T191"/>
    <mergeCell ref="C180:E185"/>
    <mergeCell ref="F180:F181"/>
    <mergeCell ref="G180:G181"/>
    <mergeCell ref="U180:U181"/>
    <mergeCell ref="F182:F183"/>
    <mergeCell ref="G182:G183"/>
    <mergeCell ref="U182:U183"/>
    <mergeCell ref="F184:F185"/>
    <mergeCell ref="G184:G185"/>
    <mergeCell ref="U184:U185"/>
    <mergeCell ref="U168:U169"/>
    <mergeCell ref="F170:F171"/>
    <mergeCell ref="G170:G171"/>
    <mergeCell ref="F223:F224"/>
    <mergeCell ref="G223:G224"/>
    <mergeCell ref="U223:U224"/>
    <mergeCell ref="D192:G192"/>
    <mergeCell ref="D193:G193"/>
    <mergeCell ref="C210:E212"/>
    <mergeCell ref="F210:F212"/>
    <mergeCell ref="G210:G212"/>
    <mergeCell ref="T210:T212"/>
    <mergeCell ref="U210:U212"/>
    <mergeCell ref="C192:C196"/>
    <mergeCell ref="D195:F196"/>
    <mergeCell ref="G195:G196"/>
    <mergeCell ref="D194:F194"/>
    <mergeCell ref="T192:T194"/>
    <mergeCell ref="U192:U196"/>
    <mergeCell ref="U233:U234"/>
    <mergeCell ref="F235:F236"/>
    <mergeCell ref="G235:G236"/>
    <mergeCell ref="U235:U236"/>
    <mergeCell ref="C225:E230"/>
    <mergeCell ref="F225:F226"/>
    <mergeCell ref="G225:G226"/>
    <mergeCell ref="C213:E218"/>
    <mergeCell ref="F213:F214"/>
    <mergeCell ref="G213:G214"/>
    <mergeCell ref="U213:U214"/>
    <mergeCell ref="F215:F216"/>
    <mergeCell ref="G215:G216"/>
    <mergeCell ref="U215:U216"/>
    <mergeCell ref="F217:F218"/>
    <mergeCell ref="G217:G218"/>
    <mergeCell ref="U217:U218"/>
    <mergeCell ref="C219:E224"/>
    <mergeCell ref="F219:F220"/>
    <mergeCell ref="G219:G220"/>
    <mergeCell ref="U219:U220"/>
    <mergeCell ref="F221:F222"/>
    <mergeCell ref="G221:G222"/>
    <mergeCell ref="U221:U222"/>
    <mergeCell ref="C237:E242"/>
    <mergeCell ref="F237:F238"/>
    <mergeCell ref="G237:G238"/>
    <mergeCell ref="U237:U238"/>
    <mergeCell ref="F239:F240"/>
    <mergeCell ref="G239:G240"/>
    <mergeCell ref="U239:U240"/>
    <mergeCell ref="F241:F242"/>
    <mergeCell ref="G241:G242"/>
    <mergeCell ref="U241:U242"/>
    <mergeCell ref="T213:T242"/>
    <mergeCell ref="U225:U226"/>
    <mergeCell ref="F227:F228"/>
    <mergeCell ref="G227:G228"/>
    <mergeCell ref="U227:U228"/>
    <mergeCell ref="F229:F230"/>
    <mergeCell ref="G229:G230"/>
    <mergeCell ref="U229:U230"/>
    <mergeCell ref="C231:E236"/>
    <mergeCell ref="F231:F232"/>
    <mergeCell ref="G231:G232"/>
    <mergeCell ref="U231:U232"/>
    <mergeCell ref="F233:F234"/>
    <mergeCell ref="G233:G234"/>
    <mergeCell ref="F274:F275"/>
    <mergeCell ref="G274:G275"/>
    <mergeCell ref="U274:U275"/>
    <mergeCell ref="D243:G243"/>
    <mergeCell ref="D244:G244"/>
    <mergeCell ref="C261:E263"/>
    <mergeCell ref="F261:F263"/>
    <mergeCell ref="G261:G263"/>
    <mergeCell ref="T261:T263"/>
    <mergeCell ref="U261:U263"/>
    <mergeCell ref="C243:C247"/>
    <mergeCell ref="D245:F245"/>
    <mergeCell ref="D246:F247"/>
    <mergeCell ref="G246:G247"/>
    <mergeCell ref="T243:T245"/>
    <mergeCell ref="U243:U247"/>
    <mergeCell ref="U284:U285"/>
    <mergeCell ref="F286:F287"/>
    <mergeCell ref="G286:G287"/>
    <mergeCell ref="U286:U287"/>
    <mergeCell ref="C276:E281"/>
    <mergeCell ref="F276:F277"/>
    <mergeCell ref="G276:G277"/>
    <mergeCell ref="C264:E269"/>
    <mergeCell ref="F264:F265"/>
    <mergeCell ref="G264:G265"/>
    <mergeCell ref="U264:U265"/>
    <mergeCell ref="F266:F267"/>
    <mergeCell ref="G266:G267"/>
    <mergeCell ref="U266:U267"/>
    <mergeCell ref="F268:F269"/>
    <mergeCell ref="G268:G269"/>
    <mergeCell ref="U268:U269"/>
    <mergeCell ref="C270:E275"/>
    <mergeCell ref="F270:F271"/>
    <mergeCell ref="G270:G271"/>
    <mergeCell ref="U270:U271"/>
    <mergeCell ref="F272:F273"/>
    <mergeCell ref="G272:G273"/>
    <mergeCell ref="U272:U273"/>
    <mergeCell ref="C288:E293"/>
    <mergeCell ref="F288:F289"/>
    <mergeCell ref="G288:G289"/>
    <mergeCell ref="U288:U289"/>
    <mergeCell ref="F290:F291"/>
    <mergeCell ref="G290:G291"/>
    <mergeCell ref="U290:U291"/>
    <mergeCell ref="F292:F293"/>
    <mergeCell ref="G292:G293"/>
    <mergeCell ref="U292:U293"/>
    <mergeCell ref="T264:T293"/>
    <mergeCell ref="U276:U277"/>
    <mergeCell ref="F278:F279"/>
    <mergeCell ref="G278:G279"/>
    <mergeCell ref="U278:U279"/>
    <mergeCell ref="F280:F281"/>
    <mergeCell ref="G280:G281"/>
    <mergeCell ref="U280:U281"/>
    <mergeCell ref="C282:E287"/>
    <mergeCell ref="F282:F283"/>
    <mergeCell ref="G282:G283"/>
    <mergeCell ref="U282:U283"/>
    <mergeCell ref="F284:F285"/>
    <mergeCell ref="G284:G285"/>
    <mergeCell ref="D294:G294"/>
    <mergeCell ref="D295:G295"/>
    <mergeCell ref="C312:E314"/>
    <mergeCell ref="F312:F314"/>
    <mergeCell ref="G312:G314"/>
    <mergeCell ref="T312:T314"/>
    <mergeCell ref="U312:U314"/>
    <mergeCell ref="C294:C298"/>
    <mergeCell ref="D296:F296"/>
    <mergeCell ref="D297:F298"/>
    <mergeCell ref="G297:G298"/>
    <mergeCell ref="T294:T296"/>
    <mergeCell ref="U294:U298"/>
    <mergeCell ref="C321:E326"/>
    <mergeCell ref="F321:F322"/>
    <mergeCell ref="G321:G322"/>
    <mergeCell ref="U321:U322"/>
    <mergeCell ref="F323:F324"/>
    <mergeCell ref="G323:G324"/>
    <mergeCell ref="U323:U324"/>
    <mergeCell ref="F325:F326"/>
    <mergeCell ref="G325:G326"/>
    <mergeCell ref="U325:U326"/>
    <mergeCell ref="C315:E320"/>
    <mergeCell ref="F315:F316"/>
    <mergeCell ref="G315:G316"/>
    <mergeCell ref="U315:U316"/>
    <mergeCell ref="F317:F318"/>
    <mergeCell ref="G317:G318"/>
    <mergeCell ref="U317:U318"/>
    <mergeCell ref="F319:F320"/>
    <mergeCell ref="G319:G320"/>
    <mergeCell ref="U319:U320"/>
    <mergeCell ref="U331:U332"/>
    <mergeCell ref="C333:E338"/>
    <mergeCell ref="F333:F334"/>
    <mergeCell ref="G333:G334"/>
    <mergeCell ref="U333:U334"/>
    <mergeCell ref="F335:F336"/>
    <mergeCell ref="G335:G336"/>
    <mergeCell ref="U335:U336"/>
    <mergeCell ref="F337:F338"/>
    <mergeCell ref="G337:G338"/>
    <mergeCell ref="U337:U338"/>
    <mergeCell ref="C327:E332"/>
    <mergeCell ref="F327:F328"/>
    <mergeCell ref="G327:G328"/>
    <mergeCell ref="C378:E383"/>
    <mergeCell ref="F378:F379"/>
    <mergeCell ref="G378:G379"/>
    <mergeCell ref="C363:E365"/>
    <mergeCell ref="F363:F365"/>
    <mergeCell ref="G363:G365"/>
    <mergeCell ref="U363:U365"/>
    <mergeCell ref="C339:E344"/>
    <mergeCell ref="F339:F340"/>
    <mergeCell ref="G339:G340"/>
    <mergeCell ref="U339:U340"/>
    <mergeCell ref="F341:F342"/>
    <mergeCell ref="G341:G342"/>
    <mergeCell ref="U341:U342"/>
    <mergeCell ref="F343:F344"/>
    <mergeCell ref="G343:G344"/>
    <mergeCell ref="U343:U344"/>
    <mergeCell ref="T315:T344"/>
    <mergeCell ref="U327:U328"/>
    <mergeCell ref="F329:F330"/>
    <mergeCell ref="G329:G330"/>
    <mergeCell ref="U329:U330"/>
    <mergeCell ref="F331:F332"/>
    <mergeCell ref="G331:G332"/>
    <mergeCell ref="F370:F371"/>
    <mergeCell ref="G370:G371"/>
    <mergeCell ref="U370:U371"/>
    <mergeCell ref="C372:E377"/>
    <mergeCell ref="F372:F373"/>
    <mergeCell ref="G372:G373"/>
    <mergeCell ref="U372:U373"/>
    <mergeCell ref="F374:F375"/>
    <mergeCell ref="G374:G375"/>
    <mergeCell ref="U374:U375"/>
    <mergeCell ref="F376:F377"/>
    <mergeCell ref="G376:G377"/>
    <mergeCell ref="U376:U377"/>
    <mergeCell ref="C414:E416"/>
    <mergeCell ref="F414:F416"/>
    <mergeCell ref="G414:G416"/>
    <mergeCell ref="T414:T416"/>
    <mergeCell ref="U414:U416"/>
    <mergeCell ref="C390:E395"/>
    <mergeCell ref="F390:F391"/>
    <mergeCell ref="G390:G391"/>
    <mergeCell ref="U390:U391"/>
    <mergeCell ref="F392:F393"/>
    <mergeCell ref="G392:G393"/>
    <mergeCell ref="U392:U393"/>
    <mergeCell ref="F394:F395"/>
    <mergeCell ref="G394:G395"/>
    <mergeCell ref="U394:U395"/>
    <mergeCell ref="T366:T395"/>
    <mergeCell ref="U378:U379"/>
    <mergeCell ref="F380:F381"/>
    <mergeCell ref="G380:G381"/>
    <mergeCell ref="U380:U381"/>
    <mergeCell ref="F382:F383"/>
    <mergeCell ref="U366:U367"/>
    <mergeCell ref="F368:F369"/>
    <mergeCell ref="G368:G369"/>
    <mergeCell ref="F439:F440"/>
    <mergeCell ref="G439:G440"/>
    <mergeCell ref="U439:U440"/>
    <mergeCell ref="C429:E434"/>
    <mergeCell ref="F429:F430"/>
    <mergeCell ref="G429:G430"/>
    <mergeCell ref="C417:E422"/>
    <mergeCell ref="F417:F418"/>
    <mergeCell ref="G417:G418"/>
    <mergeCell ref="U417:U418"/>
    <mergeCell ref="F419:F420"/>
    <mergeCell ref="G419:G420"/>
    <mergeCell ref="U419:U420"/>
    <mergeCell ref="F421:F422"/>
    <mergeCell ref="G421:G422"/>
    <mergeCell ref="U421:U422"/>
    <mergeCell ref="C423:E428"/>
    <mergeCell ref="F423:F424"/>
    <mergeCell ref="G423:G424"/>
    <mergeCell ref="U423:U424"/>
    <mergeCell ref="F425:F426"/>
    <mergeCell ref="G425:G426"/>
    <mergeCell ref="U425:U426"/>
    <mergeCell ref="U427:U428"/>
    <mergeCell ref="U465:U467"/>
    <mergeCell ref="C441:E446"/>
    <mergeCell ref="F441:F442"/>
    <mergeCell ref="G441:G442"/>
    <mergeCell ref="U441:U442"/>
    <mergeCell ref="F443:F444"/>
    <mergeCell ref="G443:G444"/>
    <mergeCell ref="U443:U444"/>
    <mergeCell ref="F445:F446"/>
    <mergeCell ref="G445:G446"/>
    <mergeCell ref="U445:U446"/>
    <mergeCell ref="T417:T446"/>
    <mergeCell ref="U429:U430"/>
    <mergeCell ref="F431:F432"/>
    <mergeCell ref="G431:G432"/>
    <mergeCell ref="U431:U432"/>
    <mergeCell ref="F433:F434"/>
    <mergeCell ref="G433:G434"/>
    <mergeCell ref="U433:U434"/>
    <mergeCell ref="C435:E440"/>
    <mergeCell ref="F435:F436"/>
    <mergeCell ref="G435:G436"/>
    <mergeCell ref="U435:U436"/>
    <mergeCell ref="U437:U438"/>
    <mergeCell ref="C492:E497"/>
    <mergeCell ref="F492:F493"/>
    <mergeCell ref="G492:G493"/>
    <mergeCell ref="U492:U493"/>
    <mergeCell ref="F494:F495"/>
    <mergeCell ref="G494:G495"/>
    <mergeCell ref="U494:U495"/>
    <mergeCell ref="F496:F497"/>
    <mergeCell ref="G496:G497"/>
    <mergeCell ref="U496:U497"/>
    <mergeCell ref="T468:T497"/>
    <mergeCell ref="U480:U481"/>
    <mergeCell ref="F482:F483"/>
    <mergeCell ref="G482:G483"/>
    <mergeCell ref="U482:U483"/>
    <mergeCell ref="F484:F485"/>
    <mergeCell ref="G484:G485"/>
    <mergeCell ref="U484:U485"/>
    <mergeCell ref="C486:E491"/>
    <mergeCell ref="G474:G475"/>
    <mergeCell ref="U108:U110"/>
    <mergeCell ref="C111:E116"/>
    <mergeCell ref="F111:F112"/>
    <mergeCell ref="G111:G112"/>
    <mergeCell ref="U111:U112"/>
    <mergeCell ref="F113:F114"/>
    <mergeCell ref="G113:G114"/>
    <mergeCell ref="U113:U114"/>
    <mergeCell ref="F115:F116"/>
    <mergeCell ref="G115:G116"/>
    <mergeCell ref="U115:U116"/>
    <mergeCell ref="U139:U140"/>
    <mergeCell ref="F486:F487"/>
    <mergeCell ref="G486:G487"/>
    <mergeCell ref="U486:U487"/>
    <mergeCell ref="F488:F489"/>
    <mergeCell ref="G488:G489"/>
    <mergeCell ref="U488:U489"/>
    <mergeCell ref="F490:F491"/>
    <mergeCell ref="G490:G491"/>
    <mergeCell ref="U490:U491"/>
    <mergeCell ref="U474:U475"/>
    <mergeCell ref="F476:F477"/>
    <mergeCell ref="G476:G477"/>
    <mergeCell ref="U476:U477"/>
    <mergeCell ref="F478:F479"/>
    <mergeCell ref="G478:G479"/>
    <mergeCell ref="U478:U479"/>
    <mergeCell ref="F468:F469"/>
    <mergeCell ref="G468:G469"/>
    <mergeCell ref="U468:U469"/>
    <mergeCell ref="F470:F471"/>
    <mergeCell ref="G470:G471"/>
    <mergeCell ref="U470:U471"/>
    <mergeCell ref="F472:F473"/>
    <mergeCell ref="G131:G132"/>
    <mergeCell ref="U131:U132"/>
    <mergeCell ref="F133:F134"/>
    <mergeCell ref="G133:G134"/>
    <mergeCell ref="U133:U134"/>
    <mergeCell ref="U135:U136"/>
    <mergeCell ref="F137:F138"/>
    <mergeCell ref="G137:G138"/>
    <mergeCell ref="U137:U138"/>
    <mergeCell ref="T465:T467"/>
    <mergeCell ref="T363:T365"/>
    <mergeCell ref="D141:G141"/>
    <mergeCell ref="D142:G142"/>
    <mergeCell ref="C135:E140"/>
    <mergeCell ref="F135:F136"/>
    <mergeCell ref="G135:G136"/>
    <mergeCell ref="F139:F140"/>
    <mergeCell ref="G139:G140"/>
    <mergeCell ref="C465:E467"/>
    <mergeCell ref="F465:F467"/>
    <mergeCell ref="G465:G467"/>
    <mergeCell ref="F437:F438"/>
    <mergeCell ref="G437:G438"/>
    <mergeCell ref="F427:F428"/>
    <mergeCell ref="G427:G428"/>
    <mergeCell ref="G382:G383"/>
    <mergeCell ref="C384:E389"/>
    <mergeCell ref="F384:F385"/>
    <mergeCell ref="G384:G385"/>
    <mergeCell ref="F386:F387"/>
    <mergeCell ref="C345:C349"/>
    <mergeCell ref="D345:G345"/>
    <mergeCell ref="D346:G346"/>
    <mergeCell ref="C90:C94"/>
    <mergeCell ref="D90:G90"/>
    <mergeCell ref="D91:G91"/>
    <mergeCell ref="D92:F92"/>
    <mergeCell ref="D93:F94"/>
    <mergeCell ref="G93:G94"/>
    <mergeCell ref="U90:U94"/>
    <mergeCell ref="T90:T92"/>
    <mergeCell ref="C141:C145"/>
    <mergeCell ref="D143:F143"/>
    <mergeCell ref="D144:F145"/>
    <mergeCell ref="G144:G145"/>
    <mergeCell ref="T141:T143"/>
    <mergeCell ref="U141:U145"/>
    <mergeCell ref="G123:G124"/>
    <mergeCell ref="T111:T140"/>
    <mergeCell ref="C108:E110"/>
    <mergeCell ref="F108:F110"/>
    <mergeCell ref="G108:G110"/>
    <mergeCell ref="T108:T110"/>
    <mergeCell ref="F129:F130"/>
    <mergeCell ref="G129:G130"/>
    <mergeCell ref="U129:U130"/>
    <mergeCell ref="F131:F132"/>
    <mergeCell ref="D347:F347"/>
    <mergeCell ref="D348:F349"/>
    <mergeCell ref="G348:G349"/>
    <mergeCell ref="T345:T347"/>
    <mergeCell ref="U345:U349"/>
    <mergeCell ref="C396:C400"/>
    <mergeCell ref="D398:F398"/>
    <mergeCell ref="D399:F400"/>
    <mergeCell ref="G399:G400"/>
    <mergeCell ref="T396:T398"/>
    <mergeCell ref="U396:U400"/>
    <mergeCell ref="U382:U383"/>
    <mergeCell ref="U384:U385"/>
    <mergeCell ref="G386:G387"/>
    <mergeCell ref="U386:U387"/>
    <mergeCell ref="F388:F389"/>
    <mergeCell ref="G388:G389"/>
    <mergeCell ref="U388:U389"/>
    <mergeCell ref="C366:E371"/>
    <mergeCell ref="F366:F367"/>
    <mergeCell ref="G366:G367"/>
    <mergeCell ref="D396:G396"/>
    <mergeCell ref="D397:G397"/>
    <mergeCell ref="U368:U369"/>
    <mergeCell ref="C447:C451"/>
    <mergeCell ref="D447:G447"/>
    <mergeCell ref="D448:G448"/>
    <mergeCell ref="D449:F449"/>
    <mergeCell ref="D450:F451"/>
    <mergeCell ref="G450:G451"/>
    <mergeCell ref="T447:T449"/>
    <mergeCell ref="U447:U451"/>
    <mergeCell ref="C498:C502"/>
    <mergeCell ref="D498:G498"/>
    <mergeCell ref="D499:G499"/>
    <mergeCell ref="D500:F500"/>
    <mergeCell ref="D501:F502"/>
    <mergeCell ref="G501:G502"/>
    <mergeCell ref="T498:T500"/>
    <mergeCell ref="U498:U502"/>
    <mergeCell ref="C468:E473"/>
    <mergeCell ref="G472:G473"/>
    <mergeCell ref="U472:U473"/>
    <mergeCell ref="C480:E485"/>
    <mergeCell ref="F480:F481"/>
    <mergeCell ref="G480:G481"/>
    <mergeCell ref="C474:E479"/>
    <mergeCell ref="F474:F475"/>
  </mergeCells>
  <phoneticPr fontId="34"/>
  <dataValidations count="1">
    <dataValidation type="custom" allowBlank="1" showInputMessage="1" showErrorMessage="1" errorTitle="小数点以下入力エラー" error="小数点以下は１桁までとして下さい。" sqref="G9:G38 H39:S40 G315:G344 G264:G293 H294:S295 G366:G395 G60:G89 G111:G140 G162:G191 G213:G242 H192:S193 H243:S244 H345:S346 G417:G446 H396:S397 H447:S448 H90:S91 H141:S142 G468:G497 H498:S499 H42:S43 H93:S94 H144:S145 H195:S196 H246:S247 H297:S298 H348:S349 H399:S400 H450:S451 H501:S502" xr:uid="{00000000-0002-0000-3B00-000000000000}">
      <formula1>ROUND(G9,1)=G9</formula1>
    </dataValidation>
  </dataValidations>
  <printOptions horizontalCentered="1"/>
  <pageMargins left="0.59055118110236227" right="0.59055118110236227" top="0.78740157480314965" bottom="0.39370078740157483" header="0.19685039370078741" footer="0.19685039370078741"/>
  <pageSetup paperSize="9" fitToHeight="0" pageOrder="overThenDown" orientation="portrait" blackAndWhite="1" r:id="rId2"/>
  <headerFooter>
    <oddFooter>&amp;C&amp;"ＭＳ 明朝,標準"&amp;7- &amp;P-5 -</oddFooter>
  </headerFooter>
  <rowBreaks count="10" manualBreakCount="10">
    <brk id="2" min="1" max="21" man="1"/>
    <brk id="53" min="1" max="21" man="1"/>
    <brk id="104" min="1" max="21" man="1"/>
    <brk id="155" min="1" max="21" man="1"/>
    <brk id="206" min="1" max="21" man="1"/>
    <brk id="257" min="1" max="21" man="1"/>
    <brk id="308" min="1" max="21" man="1"/>
    <brk id="359" min="1" max="21" man="1"/>
    <brk id="410" min="1" max="21" man="1"/>
    <brk id="461" min="1" max="21" man="1"/>
  </rowBreaks>
  <colBreaks count="1" manualBreakCount="1">
    <brk id="13" min="2" max="371" man="1"/>
  </colBreaks>
  <drawing r:id="rId3"/>
  <legacyDrawing r:id="rId4"/>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71">
    <tabColor rgb="FF00B050"/>
  </sheetPr>
  <dimension ref="A1:AG542"/>
  <sheetViews>
    <sheetView workbookViewId="0"/>
  </sheetViews>
  <sheetFormatPr defaultColWidth="9.33203125" defaultRowHeight="13.5" customHeight="1"/>
  <cols>
    <col min="1" max="2" width="1.77734375" style="142" customWidth="1"/>
    <col min="3" max="5" width="6.6640625" style="142" customWidth="1"/>
    <col min="6" max="6" width="19" style="142" customWidth="1"/>
    <col min="7" max="7" width="10.77734375" style="142" customWidth="1"/>
    <col min="8" max="20" width="9.77734375" style="142" customWidth="1"/>
    <col min="21" max="21" width="35.77734375" style="143" customWidth="1"/>
    <col min="22" max="22" width="1.77734375" style="142" customWidth="1"/>
    <col min="23" max="23" width="18" style="142" bestFit="1" customWidth="1"/>
    <col min="24" max="31" width="4.77734375" style="142" customWidth="1"/>
    <col min="32" max="16384" width="9.33203125" style="142"/>
  </cols>
  <sheetData>
    <row r="1" spans="2:33" ht="13.5" customHeight="1">
      <c r="B1" s="107" t="s">
        <v>83</v>
      </c>
      <c r="C1" s="87"/>
      <c r="H1" s="89"/>
      <c r="I1" s="89"/>
    </row>
    <row r="2" spans="2:33" ht="47.25" customHeight="1"/>
    <row r="3" spans="2:33" s="111" customFormat="1" ht="13.5" customHeight="1">
      <c r="B3" s="108"/>
      <c r="C3" s="109" t="s">
        <v>84</v>
      </c>
      <c r="D3" s="109"/>
      <c r="E3" s="109"/>
      <c r="F3" s="37"/>
      <c r="G3" s="109"/>
      <c r="H3" s="108"/>
      <c r="I3" s="108"/>
      <c r="J3" s="108"/>
      <c r="K3" s="108"/>
      <c r="L3" s="108"/>
      <c r="M3" s="108"/>
      <c r="N3" s="108"/>
      <c r="O3" s="108"/>
      <c r="P3" s="108"/>
      <c r="Q3" s="108"/>
      <c r="R3" s="108"/>
      <c r="S3" s="108"/>
      <c r="T3" s="108"/>
      <c r="U3" s="110"/>
      <c r="V3" s="108"/>
    </row>
    <row r="4" spans="2:33" s="111" customFormat="1" ht="13.5" customHeight="1">
      <c r="B4" s="108"/>
      <c r="C4" s="112" t="s">
        <v>3</v>
      </c>
      <c r="D4" s="112"/>
      <c r="E4" s="112"/>
      <c r="F4" s="114"/>
      <c r="G4" s="480" t="e">
        <f>#REF!</f>
        <v>#REF!</v>
      </c>
      <c r="H4" s="113"/>
      <c r="I4" s="108"/>
      <c r="J4" s="108"/>
      <c r="K4" s="108"/>
      <c r="L4" s="108"/>
      <c r="M4" s="108"/>
      <c r="N4" s="108"/>
      <c r="O4" s="108"/>
      <c r="P4" s="108"/>
      <c r="Q4" s="108"/>
      <c r="R4" s="108"/>
      <c r="S4" s="108"/>
      <c r="T4" s="108"/>
      <c r="U4" s="110"/>
      <c r="V4" s="108"/>
      <c r="AA4" s="124"/>
      <c r="AB4" s="124"/>
      <c r="AC4" s="124"/>
      <c r="AD4" s="124"/>
      <c r="AE4" s="124"/>
      <c r="AF4" s="124"/>
      <c r="AG4" s="124"/>
    </row>
    <row r="5" spans="2:33" s="111" customFormat="1" ht="13.5" customHeight="1">
      <c r="B5" s="108"/>
      <c r="C5" s="116" t="s">
        <v>8</v>
      </c>
      <c r="D5" s="116"/>
      <c r="E5" s="125" t="s">
        <v>122</v>
      </c>
      <c r="F5" s="112"/>
      <c r="G5" s="108"/>
      <c r="H5" s="108"/>
      <c r="I5" s="108"/>
      <c r="J5" s="108"/>
      <c r="K5" s="108"/>
      <c r="L5" s="108"/>
      <c r="M5" s="108"/>
      <c r="N5" s="108"/>
      <c r="O5" s="108"/>
      <c r="P5" s="108"/>
      <c r="Q5" s="108"/>
      <c r="R5" s="126"/>
      <c r="S5" s="108"/>
      <c r="T5" s="126"/>
      <c r="U5" s="110"/>
      <c r="V5" s="108"/>
      <c r="AA5" s="124"/>
      <c r="AB5" s="124"/>
      <c r="AC5" s="124"/>
      <c r="AD5" s="124"/>
      <c r="AE5" s="124"/>
      <c r="AF5" s="124"/>
      <c r="AG5" s="124"/>
    </row>
    <row r="6" spans="2:33" s="111" customFormat="1" ht="13.5" customHeight="1">
      <c r="B6" s="108"/>
      <c r="C6" s="705" t="s">
        <v>33</v>
      </c>
      <c r="D6" s="706"/>
      <c r="E6" s="707"/>
      <c r="F6" s="731" t="s">
        <v>85</v>
      </c>
      <c r="G6" s="731" t="s">
        <v>219</v>
      </c>
      <c r="H6" s="117" t="s">
        <v>34</v>
      </c>
      <c r="I6" s="118"/>
      <c r="J6" s="118"/>
      <c r="K6" s="118"/>
      <c r="L6" s="118"/>
      <c r="M6" s="119"/>
      <c r="N6" s="144" t="s">
        <v>35</v>
      </c>
      <c r="O6" s="118"/>
      <c r="P6" s="118"/>
      <c r="Q6" s="118"/>
      <c r="R6" s="118"/>
      <c r="S6" s="119"/>
      <c r="T6" s="764" t="s">
        <v>81</v>
      </c>
      <c r="U6" s="764" t="s">
        <v>82</v>
      </c>
      <c r="V6" s="108"/>
      <c r="W6" s="88" t="s">
        <v>25</v>
      </c>
      <c r="AA6" s="128" t="str">
        <f>IF(COUNT(H9:U43)&gt;0,"○","")</f>
        <v/>
      </c>
      <c r="AB6" s="120" t="s">
        <v>158</v>
      </c>
      <c r="AC6" s="124"/>
      <c r="AD6" s="124"/>
      <c r="AE6" s="124"/>
      <c r="AF6" s="124"/>
      <c r="AG6" s="124"/>
    </row>
    <row r="7" spans="2:33" s="111" customFormat="1" ht="13.5" customHeight="1">
      <c r="B7" s="108"/>
      <c r="C7" s="708"/>
      <c r="D7" s="709"/>
      <c r="E7" s="710"/>
      <c r="F7" s="732"/>
      <c r="G7" s="732"/>
      <c r="H7" s="4" t="s">
        <v>13</v>
      </c>
      <c r="I7" s="4" t="s">
        <v>14</v>
      </c>
      <c r="J7" s="4" t="s">
        <v>15</v>
      </c>
      <c r="K7" s="4" t="s">
        <v>16</v>
      </c>
      <c r="L7" s="4" t="s">
        <v>17</v>
      </c>
      <c r="M7" s="4" t="s">
        <v>18</v>
      </c>
      <c r="N7" s="4" t="s">
        <v>19</v>
      </c>
      <c r="O7" s="4" t="s">
        <v>20</v>
      </c>
      <c r="P7" s="4" t="s">
        <v>21</v>
      </c>
      <c r="Q7" s="4" t="s">
        <v>22</v>
      </c>
      <c r="R7" s="4" t="s">
        <v>23</v>
      </c>
      <c r="S7" s="4" t="s">
        <v>24</v>
      </c>
      <c r="T7" s="765"/>
      <c r="U7" s="765"/>
      <c r="V7" s="108"/>
      <c r="W7" s="88" t="s">
        <v>94</v>
      </c>
      <c r="AA7" s="124"/>
      <c r="AB7" s="124"/>
      <c r="AC7" s="124"/>
      <c r="AD7" s="124"/>
      <c r="AE7" s="124"/>
      <c r="AF7" s="124"/>
      <c r="AG7" s="124"/>
    </row>
    <row r="8" spans="2:33" s="111" customFormat="1" ht="13.5" customHeight="1">
      <c r="B8" s="108"/>
      <c r="C8" s="711"/>
      <c r="D8" s="712"/>
      <c r="E8" s="713"/>
      <c r="F8" s="733"/>
      <c r="G8" s="733"/>
      <c r="H8" s="127" t="e">
        <f>"（"&amp;MID(#REF!,2,2)&amp;")"</f>
        <v>#REF!</v>
      </c>
      <c r="I8" s="127" t="e">
        <f>"（"&amp;MID(#REF!,2,2)&amp;")"</f>
        <v>#REF!</v>
      </c>
      <c r="J8" s="127" t="e">
        <f>"（"&amp;MID(#REF!,2,2)&amp;")"</f>
        <v>#REF!</v>
      </c>
      <c r="K8" s="127" t="e">
        <f>"（"&amp;MID(#REF!,2,2)&amp;")"</f>
        <v>#REF!</v>
      </c>
      <c r="L8" s="127" t="e">
        <f>"（"&amp;MID(#REF!,2,2)&amp;")"</f>
        <v>#REF!</v>
      </c>
      <c r="M8" s="127" t="e">
        <f>"（"&amp;MID(#REF!,2,2)&amp;")"</f>
        <v>#REF!</v>
      </c>
      <c r="N8" s="127" t="e">
        <f>"（"&amp;MID(#REF!,2,2)&amp;")"</f>
        <v>#REF!</v>
      </c>
      <c r="O8" s="127" t="e">
        <f>"（"&amp;MID(#REF!,2,2)&amp;")"</f>
        <v>#REF!</v>
      </c>
      <c r="P8" s="127" t="e">
        <f>"（"&amp;MID(#REF!,2,2)&amp;")"</f>
        <v>#REF!</v>
      </c>
      <c r="Q8" s="127" t="e">
        <f>"（"&amp;MID(#REF!,2,2)&amp;")"</f>
        <v>#REF!</v>
      </c>
      <c r="R8" s="127" t="e">
        <f>"（"&amp;MID(#REF!,2,2)&amp;")"</f>
        <v>#REF!</v>
      </c>
      <c r="S8" s="127" t="e">
        <f>"（"&amp;MID(#REF!,2,2)&amp;")"</f>
        <v>#REF!</v>
      </c>
      <c r="T8" s="766"/>
      <c r="U8" s="766"/>
      <c r="V8" s="108"/>
      <c r="W8" s="88"/>
      <c r="AA8" s="137"/>
      <c r="AB8" s="120" t="s">
        <v>158</v>
      </c>
      <c r="AC8" s="124"/>
      <c r="AD8" s="124"/>
      <c r="AE8" s="124"/>
      <c r="AF8" s="124"/>
      <c r="AG8" s="124"/>
    </row>
    <row r="9" spans="2:33" s="148" customFormat="1" ht="13.5" customHeight="1">
      <c r="B9" s="145"/>
      <c r="C9" s="714"/>
      <c r="D9" s="715"/>
      <c r="E9" s="716"/>
      <c r="F9" s="729"/>
      <c r="G9" s="730"/>
      <c r="H9" s="146"/>
      <c r="I9" s="146"/>
      <c r="J9" s="147"/>
      <c r="K9" s="147"/>
      <c r="L9" s="147"/>
      <c r="M9" s="147"/>
      <c r="N9" s="147"/>
      <c r="O9" s="147"/>
      <c r="P9" s="147"/>
      <c r="Q9" s="147"/>
      <c r="R9" s="147"/>
      <c r="S9" s="147"/>
      <c r="T9" s="763"/>
      <c r="U9" s="737"/>
      <c r="V9" s="145"/>
      <c r="AA9" s="138"/>
      <c r="AB9" s="139" t="s">
        <v>155</v>
      </c>
      <c r="AC9" s="130"/>
      <c r="AD9" s="130"/>
      <c r="AE9" s="130"/>
      <c r="AF9" s="130"/>
      <c r="AG9" s="130"/>
    </row>
    <row r="10" spans="2:33" s="148" customFormat="1" ht="13.5" customHeight="1">
      <c r="B10" s="145"/>
      <c r="C10" s="717"/>
      <c r="D10" s="718"/>
      <c r="E10" s="719"/>
      <c r="F10" s="724"/>
      <c r="G10" s="726"/>
      <c r="H10" s="149"/>
      <c r="I10" s="149"/>
      <c r="J10" s="149"/>
      <c r="K10" s="149"/>
      <c r="L10" s="149"/>
      <c r="M10" s="149"/>
      <c r="N10" s="149"/>
      <c r="O10" s="149"/>
      <c r="P10" s="149"/>
      <c r="Q10" s="149"/>
      <c r="R10" s="149"/>
      <c r="S10" s="149"/>
      <c r="T10" s="763"/>
      <c r="U10" s="738"/>
      <c r="V10" s="145"/>
      <c r="AA10" s="140" t="s">
        <v>109</v>
      </c>
      <c r="AB10" s="141" t="str">
        <f>AA6</f>
        <v/>
      </c>
      <c r="AC10" s="130"/>
      <c r="AD10" s="130"/>
      <c r="AE10" s="130"/>
      <c r="AF10" s="130"/>
      <c r="AG10" s="130"/>
    </row>
    <row r="11" spans="2:33" s="148" customFormat="1" ht="13.5" customHeight="1">
      <c r="B11" s="145"/>
      <c r="C11" s="717"/>
      <c r="D11" s="718"/>
      <c r="E11" s="719"/>
      <c r="F11" s="723"/>
      <c r="G11" s="725"/>
      <c r="H11" s="150"/>
      <c r="I11" s="150"/>
      <c r="J11" s="151"/>
      <c r="K11" s="151"/>
      <c r="L11" s="151"/>
      <c r="M11" s="151"/>
      <c r="N11" s="151"/>
      <c r="O11" s="151"/>
      <c r="P11" s="151"/>
      <c r="Q11" s="151"/>
      <c r="R11" s="151"/>
      <c r="S11" s="151"/>
      <c r="T11" s="763"/>
      <c r="U11" s="739"/>
      <c r="V11" s="145"/>
      <c r="AA11" s="140" t="s">
        <v>103</v>
      </c>
      <c r="AB11" s="141" t="str">
        <f>AA57</f>
        <v/>
      </c>
      <c r="AC11" s="130"/>
      <c r="AD11" s="130"/>
      <c r="AE11" s="130"/>
      <c r="AF11" s="130"/>
      <c r="AG11" s="130"/>
    </row>
    <row r="12" spans="2:33" s="148" customFormat="1" ht="13.5" customHeight="1">
      <c r="B12" s="145"/>
      <c r="C12" s="717"/>
      <c r="D12" s="718"/>
      <c r="E12" s="719"/>
      <c r="F12" s="724"/>
      <c r="G12" s="726"/>
      <c r="H12" s="149"/>
      <c r="I12" s="149"/>
      <c r="J12" s="149"/>
      <c r="K12" s="149"/>
      <c r="L12" s="149"/>
      <c r="M12" s="149"/>
      <c r="N12" s="149"/>
      <c r="O12" s="149"/>
      <c r="P12" s="149"/>
      <c r="Q12" s="149"/>
      <c r="R12" s="149"/>
      <c r="S12" s="149"/>
      <c r="T12" s="763"/>
      <c r="U12" s="738"/>
      <c r="V12" s="145"/>
      <c r="AA12" s="140" t="s">
        <v>104</v>
      </c>
      <c r="AB12" s="141" t="str">
        <f>AA108</f>
        <v/>
      </c>
      <c r="AC12" s="130"/>
      <c r="AD12" s="130"/>
      <c r="AE12" s="130"/>
      <c r="AF12" s="130"/>
      <c r="AG12" s="130"/>
    </row>
    <row r="13" spans="2:33" s="148" customFormat="1" ht="13.5" customHeight="1">
      <c r="B13" s="145"/>
      <c r="C13" s="717"/>
      <c r="D13" s="718"/>
      <c r="E13" s="719"/>
      <c r="F13" s="723"/>
      <c r="G13" s="725"/>
      <c r="H13" s="150"/>
      <c r="I13" s="150"/>
      <c r="J13" s="151"/>
      <c r="K13" s="151"/>
      <c r="L13" s="151"/>
      <c r="M13" s="151"/>
      <c r="N13" s="151"/>
      <c r="O13" s="151"/>
      <c r="P13" s="151"/>
      <c r="Q13" s="151"/>
      <c r="R13" s="151"/>
      <c r="S13" s="151"/>
      <c r="T13" s="763"/>
      <c r="U13" s="739"/>
      <c r="V13" s="145"/>
      <c r="AA13" s="140" t="s">
        <v>105</v>
      </c>
      <c r="AB13" s="141" t="str">
        <f>AA159</f>
        <v/>
      </c>
      <c r="AC13" s="130"/>
      <c r="AD13" s="130"/>
      <c r="AE13" s="130"/>
      <c r="AF13" s="130"/>
      <c r="AG13" s="130"/>
    </row>
    <row r="14" spans="2:33" s="148" customFormat="1" ht="13.5" customHeight="1">
      <c r="B14" s="145"/>
      <c r="C14" s="720"/>
      <c r="D14" s="721"/>
      <c r="E14" s="722"/>
      <c r="F14" s="727"/>
      <c r="G14" s="728"/>
      <c r="H14" s="149"/>
      <c r="I14" s="149"/>
      <c r="J14" s="149"/>
      <c r="K14" s="149"/>
      <c r="L14" s="149"/>
      <c r="M14" s="149"/>
      <c r="N14" s="149"/>
      <c r="O14" s="149"/>
      <c r="P14" s="149"/>
      <c r="Q14" s="149"/>
      <c r="R14" s="149"/>
      <c r="S14" s="149"/>
      <c r="T14" s="763"/>
      <c r="U14" s="740"/>
      <c r="V14" s="145"/>
      <c r="AA14" s="140" t="s">
        <v>106</v>
      </c>
      <c r="AB14" s="141" t="str">
        <f>AA210</f>
        <v/>
      </c>
      <c r="AC14" s="130"/>
      <c r="AD14" s="130"/>
      <c r="AE14" s="130"/>
      <c r="AF14" s="130"/>
      <c r="AG14" s="130"/>
    </row>
    <row r="15" spans="2:33" s="148" customFormat="1" ht="13.5" customHeight="1">
      <c r="B15" s="145"/>
      <c r="C15" s="714"/>
      <c r="D15" s="715"/>
      <c r="E15" s="716"/>
      <c r="F15" s="729"/>
      <c r="G15" s="730"/>
      <c r="H15" s="146"/>
      <c r="I15" s="146"/>
      <c r="J15" s="147"/>
      <c r="K15" s="147"/>
      <c r="L15" s="147"/>
      <c r="M15" s="147"/>
      <c r="N15" s="147"/>
      <c r="O15" s="147"/>
      <c r="P15" s="147"/>
      <c r="Q15" s="147"/>
      <c r="R15" s="147"/>
      <c r="S15" s="147"/>
      <c r="T15" s="763"/>
      <c r="U15" s="737"/>
      <c r="V15" s="145"/>
      <c r="AA15" s="140" t="s">
        <v>107</v>
      </c>
      <c r="AB15" s="141" t="str">
        <f>AA261</f>
        <v/>
      </c>
      <c r="AC15" s="130"/>
      <c r="AD15" s="130"/>
      <c r="AE15" s="130"/>
      <c r="AF15" s="130"/>
      <c r="AG15" s="130"/>
    </row>
    <row r="16" spans="2:33" s="148" customFormat="1" ht="13.5" customHeight="1">
      <c r="B16" s="145"/>
      <c r="C16" s="717"/>
      <c r="D16" s="718"/>
      <c r="E16" s="719"/>
      <c r="F16" s="724"/>
      <c r="G16" s="726"/>
      <c r="H16" s="149"/>
      <c r="I16" s="149"/>
      <c r="J16" s="149"/>
      <c r="K16" s="149"/>
      <c r="L16" s="149"/>
      <c r="M16" s="149"/>
      <c r="N16" s="149"/>
      <c r="O16" s="149"/>
      <c r="P16" s="149"/>
      <c r="Q16" s="149"/>
      <c r="R16" s="149"/>
      <c r="S16" s="149"/>
      <c r="T16" s="763"/>
      <c r="U16" s="738"/>
      <c r="V16" s="145"/>
      <c r="AA16" s="140" t="s">
        <v>110</v>
      </c>
      <c r="AB16" s="141" t="str">
        <f>AA312</f>
        <v/>
      </c>
      <c r="AC16" s="130"/>
      <c r="AD16" s="130"/>
      <c r="AE16" s="130"/>
      <c r="AF16" s="130"/>
      <c r="AG16" s="130"/>
    </row>
    <row r="17" spans="2:33" s="148" customFormat="1" ht="13.5" customHeight="1">
      <c r="B17" s="145"/>
      <c r="C17" s="717"/>
      <c r="D17" s="718"/>
      <c r="E17" s="719"/>
      <c r="F17" s="723"/>
      <c r="G17" s="725"/>
      <c r="H17" s="150"/>
      <c r="I17" s="150"/>
      <c r="J17" s="151"/>
      <c r="K17" s="151"/>
      <c r="L17" s="151"/>
      <c r="M17" s="151"/>
      <c r="N17" s="151"/>
      <c r="O17" s="151"/>
      <c r="P17" s="151"/>
      <c r="Q17" s="151"/>
      <c r="R17" s="151"/>
      <c r="S17" s="151"/>
      <c r="T17" s="763"/>
      <c r="U17" s="739"/>
      <c r="V17" s="145"/>
      <c r="AA17" s="140" t="s">
        <v>111</v>
      </c>
      <c r="AB17" s="141" t="str">
        <f>AA363</f>
        <v/>
      </c>
      <c r="AC17" s="130"/>
      <c r="AD17" s="130"/>
      <c r="AE17" s="130"/>
      <c r="AF17" s="130"/>
      <c r="AG17" s="130"/>
    </row>
    <row r="18" spans="2:33" s="148" customFormat="1" ht="13.5" customHeight="1">
      <c r="B18" s="145"/>
      <c r="C18" s="717"/>
      <c r="D18" s="718"/>
      <c r="E18" s="719"/>
      <c r="F18" s="724"/>
      <c r="G18" s="726"/>
      <c r="H18" s="149"/>
      <c r="I18" s="149"/>
      <c r="J18" s="149"/>
      <c r="K18" s="149"/>
      <c r="L18" s="149"/>
      <c r="M18" s="149"/>
      <c r="N18" s="149"/>
      <c r="O18" s="149"/>
      <c r="P18" s="149"/>
      <c r="Q18" s="149"/>
      <c r="R18" s="149"/>
      <c r="S18" s="149"/>
      <c r="T18" s="763"/>
      <c r="U18" s="738"/>
      <c r="V18" s="145"/>
      <c r="AA18" s="140" t="s">
        <v>112</v>
      </c>
      <c r="AB18" s="141" t="str">
        <f>AA414</f>
        <v/>
      </c>
    </row>
    <row r="19" spans="2:33" s="148" customFormat="1" ht="13.5" customHeight="1">
      <c r="B19" s="145"/>
      <c r="C19" s="717"/>
      <c r="D19" s="718"/>
      <c r="E19" s="719"/>
      <c r="F19" s="723"/>
      <c r="G19" s="725"/>
      <c r="H19" s="150"/>
      <c r="I19" s="150"/>
      <c r="J19" s="151"/>
      <c r="K19" s="151"/>
      <c r="L19" s="151"/>
      <c r="M19" s="151"/>
      <c r="N19" s="151"/>
      <c r="O19" s="151"/>
      <c r="P19" s="151"/>
      <c r="Q19" s="151"/>
      <c r="R19" s="151"/>
      <c r="S19" s="151"/>
      <c r="T19" s="763"/>
      <c r="U19" s="739"/>
      <c r="V19" s="145"/>
      <c r="AA19" s="140" t="s">
        <v>113</v>
      </c>
      <c r="AB19" s="141" t="str">
        <f>AA465</f>
        <v/>
      </c>
    </row>
    <row r="20" spans="2:33" s="148" customFormat="1" ht="13.5" customHeight="1">
      <c r="B20" s="145"/>
      <c r="C20" s="720"/>
      <c r="D20" s="721"/>
      <c r="E20" s="722"/>
      <c r="F20" s="727"/>
      <c r="G20" s="728"/>
      <c r="H20" s="149"/>
      <c r="I20" s="149"/>
      <c r="J20" s="149"/>
      <c r="K20" s="149"/>
      <c r="L20" s="149"/>
      <c r="M20" s="149"/>
      <c r="N20" s="149"/>
      <c r="O20" s="149"/>
      <c r="P20" s="149"/>
      <c r="Q20" s="149"/>
      <c r="R20" s="149"/>
      <c r="S20" s="149"/>
      <c r="T20" s="763"/>
      <c r="U20" s="740"/>
      <c r="V20" s="145"/>
    </row>
    <row r="21" spans="2:33" s="148" customFormat="1" ht="13.5" customHeight="1">
      <c r="B21" s="145"/>
      <c r="C21" s="714"/>
      <c r="D21" s="715"/>
      <c r="E21" s="716"/>
      <c r="F21" s="729"/>
      <c r="G21" s="730"/>
      <c r="H21" s="146"/>
      <c r="I21" s="146"/>
      <c r="J21" s="147"/>
      <c r="K21" s="147"/>
      <c r="L21" s="147"/>
      <c r="M21" s="147"/>
      <c r="N21" s="147"/>
      <c r="O21" s="147"/>
      <c r="P21" s="147"/>
      <c r="Q21" s="147"/>
      <c r="R21" s="147"/>
      <c r="S21" s="147"/>
      <c r="T21" s="763"/>
      <c r="U21" s="737"/>
      <c r="V21" s="145"/>
    </row>
    <row r="22" spans="2:33" s="148" customFormat="1" ht="13.5" customHeight="1">
      <c r="B22" s="145"/>
      <c r="C22" s="717"/>
      <c r="D22" s="718"/>
      <c r="E22" s="719"/>
      <c r="F22" s="724"/>
      <c r="G22" s="726"/>
      <c r="H22" s="149"/>
      <c r="I22" s="149"/>
      <c r="J22" s="149"/>
      <c r="K22" s="149"/>
      <c r="L22" s="149"/>
      <c r="M22" s="149"/>
      <c r="N22" s="149"/>
      <c r="O22" s="149"/>
      <c r="P22" s="149"/>
      <c r="Q22" s="149"/>
      <c r="R22" s="149"/>
      <c r="S22" s="149"/>
      <c r="T22" s="763"/>
      <c r="U22" s="738"/>
      <c r="V22" s="145"/>
    </row>
    <row r="23" spans="2:33" s="148" customFormat="1" ht="13.5" customHeight="1">
      <c r="B23" s="145"/>
      <c r="C23" s="717"/>
      <c r="D23" s="718"/>
      <c r="E23" s="719"/>
      <c r="F23" s="723"/>
      <c r="G23" s="725"/>
      <c r="H23" s="150"/>
      <c r="I23" s="150"/>
      <c r="J23" s="151"/>
      <c r="K23" s="151"/>
      <c r="L23" s="151"/>
      <c r="M23" s="151"/>
      <c r="N23" s="151"/>
      <c r="O23" s="151"/>
      <c r="P23" s="151"/>
      <c r="Q23" s="151"/>
      <c r="R23" s="151"/>
      <c r="S23" s="151"/>
      <c r="T23" s="763"/>
      <c r="U23" s="739"/>
      <c r="V23" s="145"/>
    </row>
    <row r="24" spans="2:33" s="148" customFormat="1" ht="13.5" customHeight="1">
      <c r="B24" s="145"/>
      <c r="C24" s="717"/>
      <c r="D24" s="718"/>
      <c r="E24" s="719"/>
      <c r="F24" s="724"/>
      <c r="G24" s="726"/>
      <c r="H24" s="149"/>
      <c r="I24" s="149"/>
      <c r="J24" s="149"/>
      <c r="K24" s="149"/>
      <c r="L24" s="149"/>
      <c r="M24" s="149"/>
      <c r="N24" s="149"/>
      <c r="O24" s="149"/>
      <c r="P24" s="149"/>
      <c r="Q24" s="149"/>
      <c r="R24" s="149"/>
      <c r="S24" s="149"/>
      <c r="T24" s="763"/>
      <c r="U24" s="738"/>
      <c r="V24" s="145"/>
    </row>
    <row r="25" spans="2:33" s="148" customFormat="1" ht="13.5" customHeight="1">
      <c r="B25" s="145"/>
      <c r="C25" s="717"/>
      <c r="D25" s="718"/>
      <c r="E25" s="719"/>
      <c r="F25" s="723"/>
      <c r="G25" s="725"/>
      <c r="H25" s="150"/>
      <c r="I25" s="150"/>
      <c r="J25" s="151"/>
      <c r="K25" s="151"/>
      <c r="L25" s="151"/>
      <c r="M25" s="151"/>
      <c r="N25" s="151"/>
      <c r="O25" s="151"/>
      <c r="P25" s="151"/>
      <c r="Q25" s="151"/>
      <c r="R25" s="151"/>
      <c r="S25" s="151"/>
      <c r="T25" s="763"/>
      <c r="U25" s="739"/>
      <c r="V25" s="145"/>
    </row>
    <row r="26" spans="2:33" s="148" customFormat="1" ht="13.5" customHeight="1">
      <c r="B26" s="145"/>
      <c r="C26" s="720"/>
      <c r="D26" s="721"/>
      <c r="E26" s="722"/>
      <c r="F26" s="727"/>
      <c r="G26" s="728"/>
      <c r="H26" s="149"/>
      <c r="I26" s="149"/>
      <c r="J26" s="149"/>
      <c r="K26" s="149"/>
      <c r="L26" s="149"/>
      <c r="M26" s="149"/>
      <c r="N26" s="149"/>
      <c r="O26" s="149"/>
      <c r="P26" s="149"/>
      <c r="Q26" s="149"/>
      <c r="R26" s="149"/>
      <c r="S26" s="149"/>
      <c r="T26" s="763"/>
      <c r="U26" s="740"/>
      <c r="V26" s="145"/>
    </row>
    <row r="27" spans="2:33" s="148" customFormat="1" ht="13.5" customHeight="1">
      <c r="B27" s="145"/>
      <c r="C27" s="714"/>
      <c r="D27" s="715"/>
      <c r="E27" s="716"/>
      <c r="F27" s="729"/>
      <c r="G27" s="730"/>
      <c r="H27" s="146"/>
      <c r="I27" s="146"/>
      <c r="J27" s="147"/>
      <c r="K27" s="147"/>
      <c r="L27" s="147"/>
      <c r="M27" s="147"/>
      <c r="N27" s="147"/>
      <c r="O27" s="147"/>
      <c r="P27" s="147"/>
      <c r="Q27" s="147"/>
      <c r="R27" s="147"/>
      <c r="S27" s="147"/>
      <c r="T27" s="763"/>
      <c r="U27" s="737"/>
      <c r="V27" s="145"/>
    </row>
    <row r="28" spans="2:33" s="148" customFormat="1" ht="13.5" customHeight="1">
      <c r="B28" s="145"/>
      <c r="C28" s="717"/>
      <c r="D28" s="718"/>
      <c r="E28" s="719"/>
      <c r="F28" s="724"/>
      <c r="G28" s="726"/>
      <c r="H28" s="149"/>
      <c r="I28" s="149"/>
      <c r="J28" s="149"/>
      <c r="K28" s="149"/>
      <c r="L28" s="149"/>
      <c r="M28" s="149"/>
      <c r="N28" s="149"/>
      <c r="O28" s="149"/>
      <c r="P28" s="149"/>
      <c r="Q28" s="149"/>
      <c r="R28" s="149"/>
      <c r="S28" s="149"/>
      <c r="T28" s="763"/>
      <c r="U28" s="738"/>
      <c r="V28" s="145"/>
    </row>
    <row r="29" spans="2:33" s="148" customFormat="1" ht="13.5" customHeight="1">
      <c r="B29" s="145"/>
      <c r="C29" s="717"/>
      <c r="D29" s="718"/>
      <c r="E29" s="719"/>
      <c r="F29" s="723"/>
      <c r="G29" s="725"/>
      <c r="H29" s="150"/>
      <c r="I29" s="150"/>
      <c r="J29" s="151"/>
      <c r="K29" s="151"/>
      <c r="L29" s="151"/>
      <c r="M29" s="151"/>
      <c r="N29" s="151"/>
      <c r="O29" s="151"/>
      <c r="P29" s="151"/>
      <c r="Q29" s="151"/>
      <c r="R29" s="151"/>
      <c r="S29" s="151"/>
      <c r="T29" s="763"/>
      <c r="U29" s="739"/>
      <c r="V29" s="145"/>
    </row>
    <row r="30" spans="2:33" s="148" customFormat="1" ht="13.5" customHeight="1">
      <c r="B30" s="145"/>
      <c r="C30" s="717"/>
      <c r="D30" s="718"/>
      <c r="E30" s="719"/>
      <c r="F30" s="724"/>
      <c r="G30" s="726"/>
      <c r="H30" s="149"/>
      <c r="I30" s="149"/>
      <c r="J30" s="149"/>
      <c r="K30" s="149"/>
      <c r="L30" s="149"/>
      <c r="M30" s="149"/>
      <c r="N30" s="149"/>
      <c r="O30" s="149"/>
      <c r="P30" s="149"/>
      <c r="Q30" s="149"/>
      <c r="R30" s="149"/>
      <c r="S30" s="149"/>
      <c r="T30" s="763"/>
      <c r="U30" s="738"/>
      <c r="V30" s="145"/>
    </row>
    <row r="31" spans="2:33" s="148" customFormat="1" ht="13.5" customHeight="1">
      <c r="B31" s="145"/>
      <c r="C31" s="717"/>
      <c r="D31" s="718"/>
      <c r="E31" s="719"/>
      <c r="F31" s="723"/>
      <c r="G31" s="725"/>
      <c r="H31" s="150"/>
      <c r="I31" s="150"/>
      <c r="J31" s="151"/>
      <c r="K31" s="151"/>
      <c r="L31" s="151"/>
      <c r="M31" s="151"/>
      <c r="N31" s="151"/>
      <c r="O31" s="151"/>
      <c r="P31" s="151"/>
      <c r="Q31" s="151"/>
      <c r="R31" s="151"/>
      <c r="S31" s="151"/>
      <c r="T31" s="763"/>
      <c r="U31" s="739"/>
      <c r="V31" s="145"/>
    </row>
    <row r="32" spans="2:33" s="148" customFormat="1" ht="13.5" customHeight="1">
      <c r="B32" s="145"/>
      <c r="C32" s="720"/>
      <c r="D32" s="721"/>
      <c r="E32" s="722"/>
      <c r="F32" s="727"/>
      <c r="G32" s="728"/>
      <c r="H32" s="149"/>
      <c r="I32" s="149"/>
      <c r="J32" s="149"/>
      <c r="K32" s="149"/>
      <c r="L32" s="149"/>
      <c r="M32" s="149"/>
      <c r="N32" s="149"/>
      <c r="O32" s="149"/>
      <c r="P32" s="149"/>
      <c r="Q32" s="149"/>
      <c r="R32" s="149"/>
      <c r="S32" s="149"/>
      <c r="T32" s="763"/>
      <c r="U32" s="740"/>
      <c r="V32" s="145"/>
    </row>
    <row r="33" spans="1:23" s="148" customFormat="1" ht="13.5" customHeight="1">
      <c r="B33" s="145"/>
      <c r="C33" s="714"/>
      <c r="D33" s="715"/>
      <c r="E33" s="716"/>
      <c r="F33" s="729"/>
      <c r="G33" s="730"/>
      <c r="H33" s="146"/>
      <c r="I33" s="146"/>
      <c r="J33" s="147"/>
      <c r="K33" s="147"/>
      <c r="L33" s="147"/>
      <c r="M33" s="147"/>
      <c r="N33" s="147"/>
      <c r="O33" s="147"/>
      <c r="P33" s="147"/>
      <c r="Q33" s="147"/>
      <c r="R33" s="147"/>
      <c r="S33" s="147"/>
      <c r="T33" s="763"/>
      <c r="U33" s="737"/>
      <c r="V33" s="145"/>
    </row>
    <row r="34" spans="1:23" s="148" customFormat="1" ht="13.5" customHeight="1">
      <c r="B34" s="145"/>
      <c r="C34" s="717"/>
      <c r="D34" s="718"/>
      <c r="E34" s="719"/>
      <c r="F34" s="724"/>
      <c r="G34" s="726"/>
      <c r="H34" s="149"/>
      <c r="I34" s="149"/>
      <c r="J34" s="149"/>
      <c r="K34" s="149"/>
      <c r="L34" s="149"/>
      <c r="M34" s="149"/>
      <c r="N34" s="149"/>
      <c r="O34" s="149"/>
      <c r="P34" s="149"/>
      <c r="Q34" s="149"/>
      <c r="R34" s="149"/>
      <c r="S34" s="149"/>
      <c r="T34" s="763"/>
      <c r="U34" s="738"/>
      <c r="V34" s="145"/>
    </row>
    <row r="35" spans="1:23" s="148" customFormat="1" ht="13.5" customHeight="1">
      <c r="B35" s="145"/>
      <c r="C35" s="717"/>
      <c r="D35" s="718"/>
      <c r="E35" s="719"/>
      <c r="F35" s="723"/>
      <c r="G35" s="725"/>
      <c r="H35" s="150"/>
      <c r="I35" s="150"/>
      <c r="J35" s="151"/>
      <c r="K35" s="151"/>
      <c r="L35" s="151"/>
      <c r="M35" s="151"/>
      <c r="N35" s="151"/>
      <c r="O35" s="151"/>
      <c r="P35" s="151"/>
      <c r="Q35" s="151"/>
      <c r="R35" s="151"/>
      <c r="S35" s="151"/>
      <c r="T35" s="763"/>
      <c r="U35" s="739"/>
      <c r="V35" s="145"/>
    </row>
    <row r="36" spans="1:23" s="148" customFormat="1" ht="13.5" customHeight="1">
      <c r="B36" s="145"/>
      <c r="C36" s="717"/>
      <c r="D36" s="718"/>
      <c r="E36" s="719"/>
      <c r="F36" s="724"/>
      <c r="G36" s="726"/>
      <c r="H36" s="149"/>
      <c r="I36" s="149"/>
      <c r="J36" s="149"/>
      <c r="K36" s="149"/>
      <c r="L36" s="149"/>
      <c r="M36" s="149"/>
      <c r="N36" s="149"/>
      <c r="O36" s="149"/>
      <c r="P36" s="149"/>
      <c r="Q36" s="149"/>
      <c r="R36" s="149"/>
      <c r="S36" s="149"/>
      <c r="T36" s="763"/>
      <c r="U36" s="738"/>
      <c r="V36" s="145"/>
    </row>
    <row r="37" spans="1:23" s="148" customFormat="1" ht="13.5" customHeight="1">
      <c r="B37" s="145"/>
      <c r="C37" s="717"/>
      <c r="D37" s="718"/>
      <c r="E37" s="719"/>
      <c r="F37" s="723"/>
      <c r="G37" s="725"/>
      <c r="H37" s="150"/>
      <c r="I37" s="150"/>
      <c r="J37" s="151"/>
      <c r="K37" s="151"/>
      <c r="L37" s="151"/>
      <c r="M37" s="151"/>
      <c r="N37" s="151"/>
      <c r="O37" s="151"/>
      <c r="P37" s="151"/>
      <c r="Q37" s="151"/>
      <c r="R37" s="151"/>
      <c r="S37" s="151"/>
      <c r="T37" s="763"/>
      <c r="U37" s="739"/>
      <c r="V37" s="145"/>
    </row>
    <row r="38" spans="1:23" s="148" customFormat="1" ht="13.5" customHeight="1">
      <c r="B38" s="145"/>
      <c r="C38" s="720"/>
      <c r="D38" s="721"/>
      <c r="E38" s="722"/>
      <c r="F38" s="727"/>
      <c r="G38" s="728"/>
      <c r="H38" s="152"/>
      <c r="I38" s="152"/>
      <c r="J38" s="152"/>
      <c r="K38" s="152"/>
      <c r="L38" s="152"/>
      <c r="M38" s="152"/>
      <c r="N38" s="152"/>
      <c r="O38" s="152"/>
      <c r="P38" s="152"/>
      <c r="Q38" s="152"/>
      <c r="R38" s="152"/>
      <c r="S38" s="152"/>
      <c r="T38" s="763"/>
      <c r="U38" s="740"/>
      <c r="V38" s="145"/>
    </row>
    <row r="39" spans="1:23" s="111" customFormat="1" ht="13.5" customHeight="1">
      <c r="B39" s="108"/>
      <c r="C39" s="743" t="s">
        <v>86</v>
      </c>
      <c r="D39" s="746" t="s">
        <v>220</v>
      </c>
      <c r="E39" s="747"/>
      <c r="F39" s="747"/>
      <c r="G39" s="748"/>
      <c r="H39" s="153"/>
      <c r="I39" s="153"/>
      <c r="J39" s="153"/>
      <c r="K39" s="153"/>
      <c r="L39" s="153"/>
      <c r="M39" s="153"/>
      <c r="N39" s="153"/>
      <c r="O39" s="153"/>
      <c r="P39" s="153"/>
      <c r="Q39" s="153"/>
      <c r="R39" s="153"/>
      <c r="S39" s="153"/>
      <c r="T39" s="749"/>
      <c r="U39" s="749"/>
      <c r="V39" s="108"/>
    </row>
    <row r="40" spans="1:23" s="111" customFormat="1" ht="13.5" customHeight="1">
      <c r="B40" s="108"/>
      <c r="C40" s="744"/>
      <c r="D40" s="746" t="s">
        <v>221</v>
      </c>
      <c r="E40" s="747"/>
      <c r="F40" s="747"/>
      <c r="G40" s="748"/>
      <c r="H40" s="154"/>
      <c r="I40" s="154"/>
      <c r="J40" s="154"/>
      <c r="K40" s="154"/>
      <c r="L40" s="154"/>
      <c r="M40" s="154"/>
      <c r="N40" s="154"/>
      <c r="O40" s="154"/>
      <c r="P40" s="154"/>
      <c r="Q40" s="154"/>
      <c r="R40" s="154"/>
      <c r="S40" s="154"/>
      <c r="T40" s="750"/>
      <c r="U40" s="750"/>
      <c r="V40" s="108"/>
    </row>
    <row r="41" spans="1:23" s="111" customFormat="1" ht="13.5" customHeight="1">
      <c r="B41" s="108"/>
      <c r="C41" s="744"/>
      <c r="D41" s="746" t="s">
        <v>222</v>
      </c>
      <c r="E41" s="747"/>
      <c r="F41" s="748"/>
      <c r="G41" s="155" t="s">
        <v>79</v>
      </c>
      <c r="H41" s="156" t="str">
        <f>IF(COUNT(H39)=0,"",ROUND(SUM(H39:H40),#REF!))</f>
        <v/>
      </c>
      <c r="I41" s="156" t="str">
        <f>IF(COUNT(I39)=0,"",ROUND(SUM(I39:I40),#REF!))</f>
        <v/>
      </c>
      <c r="J41" s="156" t="str">
        <f>IF(COUNT(J39)=0,"",ROUND(SUM(J39:J40),#REF!))</f>
        <v/>
      </c>
      <c r="K41" s="156" t="str">
        <f>IF(COUNT(K39)=0,"",ROUND(SUM(K39:K40),#REF!))</f>
        <v/>
      </c>
      <c r="L41" s="156" t="str">
        <f>IF(COUNT(L39)=0,"",ROUND(SUM(L39:L40),#REF!))</f>
        <v/>
      </c>
      <c r="M41" s="156" t="str">
        <f>IF(COUNT(M39)=0,"",ROUND(SUM(M39:M40),#REF!))</f>
        <v/>
      </c>
      <c r="N41" s="156" t="str">
        <f>IF(COUNT(N39)=0,"",ROUND(SUM(N39:N40),#REF!))</f>
        <v/>
      </c>
      <c r="O41" s="156" t="str">
        <f>IF(COUNT(O39)=0,"",ROUND(SUM(O39:O40),#REF!))</f>
        <v/>
      </c>
      <c r="P41" s="156" t="str">
        <f>IF(COUNT(P39)=0,"",ROUND(SUM(P39:P40),#REF!))</f>
        <v/>
      </c>
      <c r="Q41" s="156" t="str">
        <f>IF(COUNT(Q39)=0,"",ROUND(SUM(Q39:Q40),#REF!))</f>
        <v/>
      </c>
      <c r="R41" s="156" t="str">
        <f>IF(COUNT(R39)=0,"",ROUND(SUM(R39:R40),#REF!))</f>
        <v/>
      </c>
      <c r="S41" s="156" t="str">
        <f>IF(COUNT(S39)=0,"",ROUND(SUM(S39:S40),#REF!))</f>
        <v/>
      </c>
      <c r="T41" s="751"/>
      <c r="U41" s="750"/>
      <c r="V41" s="108"/>
      <c r="W41" s="120"/>
    </row>
    <row r="42" spans="1:23" s="111" customFormat="1" ht="13.5" customHeight="1">
      <c r="B42" s="108"/>
      <c r="C42" s="744"/>
      <c r="D42" s="755" t="s">
        <v>223</v>
      </c>
      <c r="E42" s="756"/>
      <c r="F42" s="757"/>
      <c r="G42" s="761" t="s">
        <v>79</v>
      </c>
      <c r="H42" s="157"/>
      <c r="I42" s="157"/>
      <c r="J42" s="157"/>
      <c r="K42" s="157"/>
      <c r="L42" s="157"/>
      <c r="M42" s="157"/>
      <c r="N42" s="157"/>
      <c r="O42" s="157"/>
      <c r="P42" s="157"/>
      <c r="Q42" s="157"/>
      <c r="R42" s="157"/>
      <c r="S42" s="157"/>
      <c r="T42" s="158" t="str">
        <f>IF(COUNT(H42:S42)=0,"",SUMPRODUCT(ROUND(H42:S42,#REF!)))</f>
        <v/>
      </c>
      <c r="U42" s="750"/>
      <c r="V42" s="108"/>
    </row>
    <row r="43" spans="1:23" s="111" customFormat="1" ht="13.5" customHeight="1">
      <c r="B43" s="108"/>
      <c r="C43" s="745"/>
      <c r="D43" s="758"/>
      <c r="E43" s="759"/>
      <c r="F43" s="760"/>
      <c r="G43" s="762"/>
      <c r="H43" s="159"/>
      <c r="I43" s="159"/>
      <c r="J43" s="159"/>
      <c r="K43" s="159"/>
      <c r="L43" s="159"/>
      <c r="M43" s="159"/>
      <c r="N43" s="159"/>
      <c r="O43" s="159"/>
      <c r="P43" s="159"/>
      <c r="Q43" s="159"/>
      <c r="R43" s="159"/>
      <c r="S43" s="159"/>
      <c r="T43" s="160" t="str">
        <f>IF(COUNT(H43:S43)=0,"",SUMPRODUCT(ROUND(H43:S43,#REF!)))</f>
        <v/>
      </c>
      <c r="U43" s="751"/>
      <c r="V43" s="108"/>
    </row>
    <row r="44" spans="1:23" s="111" customFormat="1" ht="13.5" customHeight="1">
      <c r="A44" s="163"/>
      <c r="B44" s="161"/>
      <c r="C44" s="121" t="s">
        <v>70</v>
      </c>
      <c r="D44" s="162"/>
      <c r="E44" s="162"/>
      <c r="F44" s="162"/>
      <c r="G44" s="121"/>
      <c r="H44" s="121"/>
      <c r="I44" s="121"/>
      <c r="J44" s="121"/>
      <c r="K44" s="121"/>
      <c r="L44" s="121"/>
      <c r="M44" s="121"/>
      <c r="N44" s="121"/>
      <c r="O44" s="121"/>
      <c r="P44" s="121"/>
      <c r="Q44" s="121"/>
      <c r="R44" s="121"/>
      <c r="S44" s="121"/>
      <c r="T44" s="121"/>
      <c r="U44" s="121"/>
      <c r="V44" s="161"/>
      <c r="W44" s="163"/>
    </row>
    <row r="45" spans="1:23" s="111" customFormat="1" ht="13.5" customHeight="1">
      <c r="A45" s="163"/>
      <c r="B45" s="161"/>
      <c r="C45" s="122"/>
      <c r="D45" s="164"/>
      <c r="E45" s="164"/>
      <c r="F45" s="164"/>
      <c r="G45" s="122"/>
      <c r="H45" s="122"/>
      <c r="I45" s="122"/>
      <c r="J45" s="122"/>
      <c r="K45" s="122"/>
      <c r="L45" s="122"/>
      <c r="M45" s="122"/>
      <c r="N45" s="122"/>
      <c r="O45" s="122"/>
      <c r="P45" s="122"/>
      <c r="Q45" s="122"/>
      <c r="R45" s="122"/>
      <c r="S45" s="122"/>
      <c r="T45" s="122"/>
      <c r="U45" s="122"/>
      <c r="V45" s="161"/>
      <c r="W45" s="163"/>
    </row>
    <row r="46" spans="1:23" s="111" customFormat="1" ht="13.5" customHeight="1">
      <c r="A46" s="163"/>
      <c r="B46" s="161"/>
      <c r="C46" s="122"/>
      <c r="D46" s="164"/>
      <c r="E46" s="164"/>
      <c r="F46" s="164"/>
      <c r="G46" s="122"/>
      <c r="H46" s="122"/>
      <c r="I46" s="122"/>
      <c r="J46" s="122"/>
      <c r="K46" s="122"/>
      <c r="L46" s="122"/>
      <c r="M46" s="122"/>
      <c r="N46" s="122"/>
      <c r="O46" s="122"/>
      <c r="P46" s="122"/>
      <c r="Q46" s="122"/>
      <c r="R46" s="122"/>
      <c r="S46" s="122"/>
      <c r="T46" s="122"/>
      <c r="U46" s="122"/>
      <c r="V46" s="161"/>
      <c r="W46" s="163"/>
    </row>
    <row r="47" spans="1:23" s="111" customFormat="1" ht="13.5" customHeight="1">
      <c r="A47" s="163"/>
      <c r="B47" s="161"/>
      <c r="C47" s="122"/>
      <c r="D47" s="164"/>
      <c r="E47" s="164"/>
      <c r="F47" s="164"/>
      <c r="G47" s="122"/>
      <c r="H47" s="122"/>
      <c r="I47" s="122"/>
      <c r="J47" s="122"/>
      <c r="K47" s="122"/>
      <c r="L47" s="122"/>
      <c r="M47" s="122"/>
      <c r="N47" s="122"/>
      <c r="O47" s="122"/>
      <c r="P47" s="122"/>
      <c r="Q47" s="122"/>
      <c r="R47" s="122"/>
      <c r="S47" s="122"/>
      <c r="T47" s="122"/>
      <c r="U47" s="122"/>
      <c r="V47" s="161"/>
      <c r="W47" s="163"/>
    </row>
    <row r="48" spans="1:23" s="111" customFormat="1" ht="13.5" customHeight="1">
      <c r="A48" s="163"/>
      <c r="B48" s="161"/>
      <c r="C48" s="122"/>
      <c r="D48" s="164"/>
      <c r="E48" s="164"/>
      <c r="F48" s="164"/>
      <c r="G48" s="122"/>
      <c r="H48" s="122"/>
      <c r="I48" s="122"/>
      <c r="J48" s="122"/>
      <c r="K48" s="122"/>
      <c r="L48" s="122"/>
      <c r="M48" s="122"/>
      <c r="N48" s="122"/>
      <c r="O48" s="122"/>
      <c r="P48" s="122"/>
      <c r="Q48" s="122"/>
      <c r="R48" s="122"/>
      <c r="S48" s="122"/>
      <c r="T48" s="122"/>
      <c r="U48" s="122"/>
      <c r="V48" s="161"/>
      <c r="W48" s="163"/>
    </row>
    <row r="49" spans="1:33" s="111" customFormat="1" ht="13.5" customHeight="1">
      <c r="A49" s="163"/>
      <c r="B49" s="161"/>
      <c r="C49" s="122"/>
      <c r="D49" s="164"/>
      <c r="E49" s="164"/>
      <c r="F49" s="164"/>
      <c r="G49" s="122"/>
      <c r="H49" s="122"/>
      <c r="I49" s="122"/>
      <c r="J49" s="122"/>
      <c r="K49" s="122"/>
      <c r="L49" s="122"/>
      <c r="M49" s="122"/>
      <c r="N49" s="122"/>
      <c r="O49" s="122"/>
      <c r="P49" s="122"/>
      <c r="Q49" s="122"/>
      <c r="R49" s="122"/>
      <c r="S49" s="122"/>
      <c r="T49" s="122"/>
      <c r="U49" s="122"/>
      <c r="V49" s="161"/>
      <c r="W49" s="163"/>
    </row>
    <row r="50" spans="1:33" s="111" customFormat="1" ht="13.5" customHeight="1">
      <c r="A50" s="163"/>
      <c r="B50" s="161"/>
      <c r="C50" s="122"/>
      <c r="D50" s="164"/>
      <c r="E50" s="164"/>
      <c r="F50" s="164"/>
      <c r="G50" s="122"/>
      <c r="H50" s="122"/>
      <c r="I50" s="122"/>
      <c r="J50" s="122"/>
      <c r="K50" s="122"/>
      <c r="L50" s="122"/>
      <c r="M50" s="122"/>
      <c r="N50" s="122"/>
      <c r="O50" s="122"/>
      <c r="P50" s="122"/>
      <c r="Q50" s="122"/>
      <c r="R50" s="122"/>
      <c r="S50" s="122"/>
      <c r="T50" s="122"/>
      <c r="U50" s="122"/>
      <c r="V50" s="161"/>
      <c r="W50" s="163"/>
    </row>
    <row r="51" spans="1:33" s="111" customFormat="1" ht="13.5" customHeight="1">
      <c r="A51" s="163"/>
      <c r="B51" s="161"/>
      <c r="C51" s="122"/>
      <c r="D51" s="164"/>
      <c r="E51" s="164"/>
      <c r="F51" s="164"/>
      <c r="G51" s="122"/>
      <c r="H51" s="122"/>
      <c r="I51" s="122"/>
      <c r="J51" s="122"/>
      <c r="K51" s="122"/>
      <c r="L51" s="122"/>
      <c r="M51" s="122"/>
      <c r="N51" s="122"/>
      <c r="O51" s="122"/>
      <c r="P51" s="122"/>
      <c r="Q51" s="122"/>
      <c r="R51" s="122"/>
      <c r="S51" s="122"/>
      <c r="T51" s="122"/>
      <c r="U51" s="122"/>
      <c r="V51" s="161"/>
      <c r="W51" s="163"/>
      <c r="X51" s="128"/>
      <c r="Y51" s="466"/>
    </row>
    <row r="52" spans="1:33" s="111" customFormat="1" ht="13.5" customHeight="1">
      <c r="A52" s="163"/>
      <c r="B52" s="161"/>
      <c r="C52" s="122"/>
      <c r="D52" s="164"/>
      <c r="E52" s="164"/>
      <c r="F52" s="164"/>
      <c r="G52" s="122"/>
      <c r="H52" s="122"/>
      <c r="I52" s="122"/>
      <c r="J52" s="122"/>
      <c r="K52" s="122"/>
      <c r="L52" s="122"/>
      <c r="M52" s="122"/>
      <c r="N52" s="122"/>
      <c r="O52" s="122"/>
      <c r="P52" s="122"/>
      <c r="Q52" s="122"/>
      <c r="R52" s="122"/>
      <c r="S52" s="122"/>
      <c r="T52" s="122"/>
      <c r="U52" s="122"/>
      <c r="V52" s="161"/>
      <c r="W52" s="163"/>
      <c r="X52" s="128"/>
      <c r="Y52" s="466"/>
    </row>
    <row r="53" spans="1:33" s="163" customFormat="1" ht="13.5" customHeight="1">
      <c r="A53" s="111"/>
      <c r="B53" s="108"/>
      <c r="C53" s="108"/>
      <c r="D53" s="108"/>
      <c r="E53" s="108"/>
      <c r="F53" s="108"/>
      <c r="G53" s="108"/>
      <c r="H53" s="108"/>
      <c r="I53" s="108"/>
      <c r="J53" s="108"/>
      <c r="K53" s="108"/>
      <c r="L53" s="108"/>
      <c r="M53" s="108"/>
      <c r="N53" s="108"/>
      <c r="O53" s="108"/>
      <c r="P53" s="108"/>
      <c r="Q53" s="108"/>
      <c r="R53" s="108"/>
      <c r="S53" s="108"/>
      <c r="T53" s="108"/>
      <c r="U53" s="110"/>
      <c r="V53" s="108"/>
      <c r="W53" s="111"/>
    </row>
    <row r="54" spans="1:33" s="163" customFormat="1" ht="13.5" customHeight="1">
      <c r="A54" s="111"/>
      <c r="B54" s="108"/>
      <c r="C54" s="109" t="s">
        <v>84</v>
      </c>
      <c r="D54" s="109"/>
      <c r="E54" s="109"/>
      <c r="F54" s="37"/>
      <c r="G54" s="109"/>
      <c r="H54" s="108"/>
      <c r="I54" s="108"/>
      <c r="J54" s="108"/>
      <c r="K54" s="108"/>
      <c r="L54" s="108"/>
      <c r="M54" s="108"/>
      <c r="N54" s="108"/>
      <c r="O54" s="108"/>
      <c r="P54" s="108"/>
      <c r="Q54" s="108"/>
      <c r="R54" s="108"/>
      <c r="S54" s="108"/>
      <c r="T54" s="108"/>
      <c r="U54" s="110"/>
      <c r="V54" s="108"/>
      <c r="W54" s="111"/>
    </row>
    <row r="55" spans="1:33" s="163" customFormat="1" ht="13.5" customHeight="1">
      <c r="A55" s="111"/>
      <c r="B55" s="108"/>
      <c r="C55" s="112" t="s">
        <v>3</v>
      </c>
      <c r="D55" s="112"/>
      <c r="E55" s="112"/>
      <c r="F55" s="114"/>
      <c r="G55" s="480" t="e">
        <f>G4</f>
        <v>#REF!</v>
      </c>
      <c r="H55" s="113"/>
      <c r="I55" s="108"/>
      <c r="J55" s="108"/>
      <c r="K55" s="108"/>
      <c r="L55" s="108"/>
      <c r="M55" s="108"/>
      <c r="N55" s="108"/>
      <c r="O55" s="108"/>
      <c r="P55" s="108"/>
      <c r="Q55" s="108"/>
      <c r="R55" s="108"/>
      <c r="S55" s="108"/>
      <c r="T55" s="108"/>
      <c r="U55" s="110"/>
      <c r="V55" s="108"/>
      <c r="W55" s="111"/>
    </row>
    <row r="56" spans="1:33" s="111" customFormat="1" ht="13.5" customHeight="1">
      <c r="B56" s="108"/>
      <c r="C56" s="116" t="s">
        <v>8</v>
      </c>
      <c r="D56" s="116"/>
      <c r="E56" s="125" t="s">
        <v>123</v>
      </c>
      <c r="F56" s="112"/>
      <c r="G56" s="108"/>
      <c r="H56" s="108"/>
      <c r="I56" s="108"/>
      <c r="J56" s="108"/>
      <c r="K56" s="108"/>
      <c r="L56" s="108"/>
      <c r="M56" s="108"/>
      <c r="N56" s="108"/>
      <c r="O56" s="108"/>
      <c r="P56" s="108"/>
      <c r="Q56" s="108"/>
      <c r="R56" s="126"/>
      <c r="S56" s="108"/>
      <c r="T56" s="126"/>
      <c r="U56" s="110"/>
      <c r="V56" s="108"/>
    </row>
    <row r="57" spans="1:33" s="111" customFormat="1" ht="13.5" customHeight="1">
      <c r="B57" s="108"/>
      <c r="C57" s="705" t="s">
        <v>33</v>
      </c>
      <c r="D57" s="706"/>
      <c r="E57" s="707"/>
      <c r="F57" s="731" t="s">
        <v>85</v>
      </c>
      <c r="G57" s="731" t="s">
        <v>219</v>
      </c>
      <c r="H57" s="117" t="s">
        <v>34</v>
      </c>
      <c r="I57" s="118"/>
      <c r="J57" s="118"/>
      <c r="K57" s="118"/>
      <c r="L57" s="118"/>
      <c r="M57" s="119"/>
      <c r="N57" s="144" t="s">
        <v>35</v>
      </c>
      <c r="O57" s="118"/>
      <c r="P57" s="118"/>
      <c r="Q57" s="118"/>
      <c r="R57" s="118"/>
      <c r="S57" s="119"/>
      <c r="T57" s="764" t="s">
        <v>81</v>
      </c>
      <c r="U57" s="764" t="s">
        <v>82</v>
      </c>
      <c r="V57" s="108"/>
      <c r="W57" s="88" t="s">
        <v>25</v>
      </c>
      <c r="AA57" s="128" t="str">
        <f>IF(COUNT(H60:U94)&gt;0,"○","")</f>
        <v/>
      </c>
      <c r="AB57" s="120" t="s">
        <v>158</v>
      </c>
      <c r="AD57" s="124"/>
      <c r="AE57" s="124"/>
    </row>
    <row r="58" spans="1:33" s="111" customFormat="1" ht="13.5" customHeight="1">
      <c r="B58" s="108"/>
      <c r="C58" s="708"/>
      <c r="D58" s="709"/>
      <c r="E58" s="710"/>
      <c r="F58" s="732"/>
      <c r="G58" s="732"/>
      <c r="H58" s="4" t="s">
        <v>13</v>
      </c>
      <c r="I58" s="4" t="s">
        <v>14</v>
      </c>
      <c r="J58" s="4" t="s">
        <v>15</v>
      </c>
      <c r="K58" s="4" t="s">
        <v>16</v>
      </c>
      <c r="L58" s="4" t="s">
        <v>17</v>
      </c>
      <c r="M58" s="4" t="s">
        <v>18</v>
      </c>
      <c r="N58" s="4" t="s">
        <v>19</v>
      </c>
      <c r="O58" s="4" t="s">
        <v>20</v>
      </c>
      <c r="P58" s="4" t="s">
        <v>21</v>
      </c>
      <c r="Q58" s="4" t="s">
        <v>22</v>
      </c>
      <c r="R58" s="4" t="s">
        <v>23</v>
      </c>
      <c r="S58" s="4" t="s">
        <v>24</v>
      </c>
      <c r="T58" s="765"/>
      <c r="U58" s="765"/>
      <c r="V58" s="108"/>
      <c r="W58" s="88" t="s">
        <v>94</v>
      </c>
      <c r="AD58" s="124"/>
      <c r="AE58" s="124"/>
    </row>
    <row r="59" spans="1:33" s="111" customFormat="1" ht="13.5" customHeight="1">
      <c r="B59" s="108"/>
      <c r="C59" s="711"/>
      <c r="D59" s="712"/>
      <c r="E59" s="713"/>
      <c r="F59" s="733"/>
      <c r="G59" s="733"/>
      <c r="H59" s="127" t="e">
        <f>"（"&amp;MID(#REF!,2,2)&amp;")"</f>
        <v>#REF!</v>
      </c>
      <c r="I59" s="127" t="e">
        <f>"（"&amp;MID(#REF!,2,2)&amp;")"</f>
        <v>#REF!</v>
      </c>
      <c r="J59" s="127" t="e">
        <f>"（"&amp;MID(#REF!,2,2)&amp;")"</f>
        <v>#REF!</v>
      </c>
      <c r="K59" s="127" t="e">
        <f>"（"&amp;MID(#REF!,2,2)&amp;")"</f>
        <v>#REF!</v>
      </c>
      <c r="L59" s="127" t="e">
        <f>"（"&amp;MID(#REF!,2,2)&amp;")"</f>
        <v>#REF!</v>
      </c>
      <c r="M59" s="127" t="e">
        <f>"（"&amp;MID(#REF!,2,2)&amp;")"</f>
        <v>#REF!</v>
      </c>
      <c r="N59" s="127" t="e">
        <f>"（"&amp;MID(#REF!,2,2)&amp;")"</f>
        <v>#REF!</v>
      </c>
      <c r="O59" s="127" t="e">
        <f>"（"&amp;MID(#REF!,2,2)&amp;")"</f>
        <v>#REF!</v>
      </c>
      <c r="P59" s="127" t="e">
        <f>"（"&amp;MID(#REF!,2,2)&amp;")"</f>
        <v>#REF!</v>
      </c>
      <c r="Q59" s="127" t="e">
        <f>"（"&amp;MID(#REF!,2,2)&amp;")"</f>
        <v>#REF!</v>
      </c>
      <c r="R59" s="127" t="e">
        <f>"（"&amp;MID(#REF!,2,2)&amp;")"</f>
        <v>#REF!</v>
      </c>
      <c r="S59" s="127" t="e">
        <f>"（"&amp;MID(#REF!,2,2)&amp;")"</f>
        <v>#REF!</v>
      </c>
      <c r="T59" s="766"/>
      <c r="U59" s="766"/>
      <c r="V59" s="108"/>
      <c r="W59" s="88"/>
      <c r="AD59" s="124"/>
      <c r="AE59" s="124"/>
    </row>
    <row r="60" spans="1:33" s="111" customFormat="1" ht="13.5" customHeight="1">
      <c r="A60" s="148"/>
      <c r="B60" s="145"/>
      <c r="C60" s="714"/>
      <c r="D60" s="715"/>
      <c r="E60" s="716"/>
      <c r="F60" s="729"/>
      <c r="G60" s="730"/>
      <c r="H60" s="146"/>
      <c r="I60" s="146"/>
      <c r="J60" s="147"/>
      <c r="K60" s="147"/>
      <c r="L60" s="147"/>
      <c r="M60" s="147"/>
      <c r="N60" s="147"/>
      <c r="O60" s="147"/>
      <c r="P60" s="147"/>
      <c r="Q60" s="147"/>
      <c r="R60" s="147"/>
      <c r="S60" s="147"/>
      <c r="T60" s="763"/>
      <c r="U60" s="737"/>
      <c r="V60" s="145"/>
      <c r="W60" s="148"/>
      <c r="AA60" s="124"/>
      <c r="AB60" s="124"/>
      <c r="AC60" s="124"/>
      <c r="AD60" s="130"/>
      <c r="AE60" s="130"/>
      <c r="AF60" s="124"/>
      <c r="AG60" s="124"/>
    </row>
    <row r="61" spans="1:33" s="111" customFormat="1" ht="13.5" customHeight="1">
      <c r="A61" s="148"/>
      <c r="B61" s="145"/>
      <c r="C61" s="717"/>
      <c r="D61" s="718"/>
      <c r="E61" s="719"/>
      <c r="F61" s="724"/>
      <c r="G61" s="726"/>
      <c r="H61" s="149"/>
      <c r="I61" s="149"/>
      <c r="J61" s="149"/>
      <c r="K61" s="149"/>
      <c r="L61" s="149"/>
      <c r="M61" s="149"/>
      <c r="N61" s="149"/>
      <c r="O61" s="149"/>
      <c r="P61" s="149"/>
      <c r="Q61" s="149"/>
      <c r="R61" s="149"/>
      <c r="S61" s="149"/>
      <c r="T61" s="763"/>
      <c r="U61" s="738"/>
      <c r="V61" s="145"/>
      <c r="W61" s="148"/>
      <c r="AA61" s="124"/>
      <c r="AB61" s="124"/>
      <c r="AC61" s="124"/>
      <c r="AD61" s="130"/>
      <c r="AE61" s="130"/>
      <c r="AF61" s="124"/>
      <c r="AG61" s="124"/>
    </row>
    <row r="62" spans="1:33" s="111" customFormat="1" ht="13.5" customHeight="1">
      <c r="A62" s="148"/>
      <c r="B62" s="145"/>
      <c r="C62" s="717"/>
      <c r="D62" s="718"/>
      <c r="E62" s="719"/>
      <c r="F62" s="723"/>
      <c r="G62" s="725"/>
      <c r="H62" s="150"/>
      <c r="I62" s="150"/>
      <c r="J62" s="151"/>
      <c r="K62" s="151"/>
      <c r="L62" s="151"/>
      <c r="M62" s="151"/>
      <c r="N62" s="151"/>
      <c r="O62" s="151"/>
      <c r="P62" s="151"/>
      <c r="Q62" s="151"/>
      <c r="R62" s="151"/>
      <c r="S62" s="151"/>
      <c r="T62" s="763"/>
      <c r="U62" s="739"/>
      <c r="V62" s="145"/>
      <c r="W62" s="148"/>
      <c r="AC62" s="124"/>
      <c r="AD62" s="130"/>
      <c r="AE62" s="130"/>
      <c r="AF62" s="124"/>
      <c r="AG62" s="124"/>
    </row>
    <row r="63" spans="1:33" s="148" customFormat="1" ht="13.5" customHeight="1">
      <c r="B63" s="145"/>
      <c r="C63" s="717"/>
      <c r="D63" s="718"/>
      <c r="E63" s="719"/>
      <c r="F63" s="724"/>
      <c r="G63" s="726"/>
      <c r="H63" s="149"/>
      <c r="I63" s="149"/>
      <c r="J63" s="149"/>
      <c r="K63" s="149"/>
      <c r="L63" s="149"/>
      <c r="M63" s="149"/>
      <c r="N63" s="149"/>
      <c r="O63" s="149"/>
      <c r="P63" s="149"/>
      <c r="Q63" s="149"/>
      <c r="R63" s="149"/>
      <c r="S63" s="149"/>
      <c r="T63" s="763"/>
      <c r="U63" s="738"/>
      <c r="V63" s="145"/>
      <c r="AA63" s="130"/>
      <c r="AB63" s="130"/>
      <c r="AC63" s="130"/>
      <c r="AD63" s="130"/>
      <c r="AE63" s="130"/>
      <c r="AF63" s="130"/>
      <c r="AG63" s="130"/>
    </row>
    <row r="64" spans="1:33" s="148" customFormat="1" ht="13.5" customHeight="1">
      <c r="B64" s="145"/>
      <c r="C64" s="717"/>
      <c r="D64" s="718"/>
      <c r="E64" s="719"/>
      <c r="F64" s="723"/>
      <c r="G64" s="725"/>
      <c r="H64" s="150"/>
      <c r="I64" s="150"/>
      <c r="J64" s="151"/>
      <c r="K64" s="151"/>
      <c r="L64" s="151"/>
      <c r="M64" s="151"/>
      <c r="N64" s="151"/>
      <c r="O64" s="151"/>
      <c r="P64" s="151"/>
      <c r="Q64" s="151"/>
      <c r="R64" s="151"/>
      <c r="S64" s="151"/>
      <c r="T64" s="763"/>
      <c r="U64" s="739"/>
      <c r="V64" s="145"/>
      <c r="AA64" s="130"/>
      <c r="AB64" s="130"/>
      <c r="AC64" s="130"/>
      <c r="AD64" s="130"/>
      <c r="AE64" s="130"/>
      <c r="AF64" s="130"/>
      <c r="AG64" s="130"/>
    </row>
    <row r="65" spans="2:33" s="148" customFormat="1" ht="13.5" customHeight="1">
      <c r="B65" s="145"/>
      <c r="C65" s="720"/>
      <c r="D65" s="721"/>
      <c r="E65" s="722"/>
      <c r="F65" s="727"/>
      <c r="G65" s="728"/>
      <c r="H65" s="149"/>
      <c r="I65" s="149"/>
      <c r="J65" s="149"/>
      <c r="K65" s="149"/>
      <c r="L65" s="149"/>
      <c r="M65" s="149"/>
      <c r="N65" s="149"/>
      <c r="O65" s="149"/>
      <c r="P65" s="149"/>
      <c r="Q65" s="149"/>
      <c r="R65" s="149"/>
      <c r="S65" s="149"/>
      <c r="T65" s="763"/>
      <c r="U65" s="740"/>
      <c r="V65" s="145"/>
      <c r="AA65" s="130"/>
      <c r="AB65" s="130"/>
      <c r="AC65" s="130"/>
      <c r="AD65" s="130"/>
      <c r="AE65" s="130"/>
      <c r="AF65" s="130"/>
      <c r="AG65" s="130"/>
    </row>
    <row r="66" spans="2:33" s="148" customFormat="1" ht="13.5" customHeight="1">
      <c r="B66" s="145"/>
      <c r="C66" s="714"/>
      <c r="D66" s="715"/>
      <c r="E66" s="716"/>
      <c r="F66" s="729"/>
      <c r="G66" s="730"/>
      <c r="H66" s="146"/>
      <c r="I66" s="146"/>
      <c r="J66" s="147"/>
      <c r="K66" s="147"/>
      <c r="L66" s="147"/>
      <c r="M66" s="147"/>
      <c r="N66" s="147"/>
      <c r="O66" s="147"/>
      <c r="P66" s="147"/>
      <c r="Q66" s="147"/>
      <c r="R66" s="147"/>
      <c r="S66" s="147"/>
      <c r="T66" s="763"/>
      <c r="U66" s="737"/>
      <c r="V66" s="145"/>
      <c r="AA66" s="130"/>
      <c r="AB66" s="130"/>
      <c r="AC66" s="130"/>
      <c r="AD66" s="130"/>
      <c r="AE66" s="130"/>
      <c r="AF66" s="130"/>
      <c r="AG66" s="130"/>
    </row>
    <row r="67" spans="2:33" s="148" customFormat="1" ht="13.5" customHeight="1">
      <c r="B67" s="145"/>
      <c r="C67" s="717"/>
      <c r="D67" s="718"/>
      <c r="E67" s="719"/>
      <c r="F67" s="724"/>
      <c r="G67" s="726"/>
      <c r="H67" s="149"/>
      <c r="I67" s="149"/>
      <c r="J67" s="149"/>
      <c r="K67" s="149"/>
      <c r="L67" s="149"/>
      <c r="M67" s="149"/>
      <c r="N67" s="149"/>
      <c r="O67" s="149"/>
      <c r="P67" s="149"/>
      <c r="Q67" s="149"/>
      <c r="R67" s="149"/>
      <c r="S67" s="149"/>
      <c r="T67" s="763"/>
      <c r="U67" s="738"/>
      <c r="V67" s="145"/>
      <c r="AA67" s="130"/>
      <c r="AB67" s="130"/>
      <c r="AC67" s="130"/>
      <c r="AD67" s="130"/>
      <c r="AE67" s="130"/>
      <c r="AF67" s="130"/>
      <c r="AG67" s="130"/>
    </row>
    <row r="68" spans="2:33" s="148" customFormat="1" ht="13.5" customHeight="1">
      <c r="B68" s="145"/>
      <c r="C68" s="717"/>
      <c r="D68" s="718"/>
      <c r="E68" s="719"/>
      <c r="F68" s="723"/>
      <c r="G68" s="725"/>
      <c r="H68" s="150"/>
      <c r="I68" s="150"/>
      <c r="J68" s="151"/>
      <c r="K68" s="151"/>
      <c r="L68" s="151"/>
      <c r="M68" s="151"/>
      <c r="N68" s="151"/>
      <c r="O68" s="151"/>
      <c r="P68" s="151"/>
      <c r="Q68" s="151"/>
      <c r="R68" s="151"/>
      <c r="S68" s="151"/>
      <c r="T68" s="763"/>
      <c r="U68" s="739"/>
      <c r="V68" s="145"/>
      <c r="AA68" s="130"/>
      <c r="AB68" s="130"/>
      <c r="AC68" s="130"/>
      <c r="AD68" s="130"/>
      <c r="AE68" s="130"/>
      <c r="AF68" s="130"/>
      <c r="AG68" s="130"/>
    </row>
    <row r="69" spans="2:33" s="148" customFormat="1" ht="13.5" customHeight="1">
      <c r="B69" s="145"/>
      <c r="C69" s="717"/>
      <c r="D69" s="718"/>
      <c r="E69" s="719"/>
      <c r="F69" s="724"/>
      <c r="G69" s="726"/>
      <c r="H69" s="149"/>
      <c r="I69" s="149"/>
      <c r="J69" s="149"/>
      <c r="K69" s="149"/>
      <c r="L69" s="149"/>
      <c r="M69" s="149"/>
      <c r="N69" s="149"/>
      <c r="O69" s="149"/>
      <c r="P69" s="149"/>
      <c r="Q69" s="149"/>
      <c r="R69" s="149"/>
      <c r="S69" s="149"/>
      <c r="T69" s="763"/>
      <c r="U69" s="738"/>
      <c r="V69" s="145"/>
      <c r="AA69" s="130"/>
      <c r="AB69" s="130"/>
      <c r="AC69" s="130"/>
      <c r="AF69" s="130"/>
      <c r="AG69" s="130"/>
    </row>
    <row r="70" spans="2:33" s="148" customFormat="1" ht="13.5" customHeight="1">
      <c r="B70" s="145"/>
      <c r="C70" s="717"/>
      <c r="D70" s="718"/>
      <c r="E70" s="719"/>
      <c r="F70" s="723"/>
      <c r="G70" s="725"/>
      <c r="H70" s="150"/>
      <c r="I70" s="150"/>
      <c r="J70" s="151"/>
      <c r="K70" s="151"/>
      <c r="L70" s="151"/>
      <c r="M70" s="151"/>
      <c r="N70" s="151"/>
      <c r="O70" s="151"/>
      <c r="P70" s="151"/>
      <c r="Q70" s="151"/>
      <c r="R70" s="151"/>
      <c r="S70" s="151"/>
      <c r="T70" s="763"/>
      <c r="U70" s="739"/>
      <c r="V70" s="145"/>
      <c r="AA70" s="130"/>
      <c r="AB70" s="130"/>
      <c r="AC70" s="130"/>
      <c r="AF70" s="130"/>
      <c r="AG70" s="130"/>
    </row>
    <row r="71" spans="2:33" s="148" customFormat="1" ht="13.5" customHeight="1">
      <c r="B71" s="145"/>
      <c r="C71" s="720"/>
      <c r="D71" s="721"/>
      <c r="E71" s="722"/>
      <c r="F71" s="727"/>
      <c r="G71" s="728"/>
      <c r="H71" s="149"/>
      <c r="I71" s="149"/>
      <c r="J71" s="149"/>
      <c r="K71" s="149"/>
      <c r="L71" s="149"/>
      <c r="M71" s="149"/>
      <c r="N71" s="149"/>
      <c r="O71" s="149"/>
      <c r="P71" s="149"/>
      <c r="Q71" s="149"/>
      <c r="R71" s="149"/>
      <c r="S71" s="149"/>
      <c r="T71" s="763"/>
      <c r="U71" s="740"/>
      <c r="V71" s="145"/>
      <c r="AA71" s="130"/>
      <c r="AB71" s="130"/>
      <c r="AC71" s="130"/>
      <c r="AF71" s="130"/>
      <c r="AG71" s="130"/>
    </row>
    <row r="72" spans="2:33" s="148" customFormat="1" ht="13.5" customHeight="1">
      <c r="B72" s="145"/>
      <c r="C72" s="714"/>
      <c r="D72" s="715"/>
      <c r="E72" s="716"/>
      <c r="F72" s="729"/>
      <c r="G72" s="730"/>
      <c r="H72" s="146"/>
      <c r="I72" s="146"/>
      <c r="J72" s="147"/>
      <c r="K72" s="147"/>
      <c r="L72" s="147"/>
      <c r="M72" s="147"/>
      <c r="N72" s="147"/>
      <c r="O72" s="147"/>
      <c r="P72" s="147"/>
      <c r="Q72" s="147"/>
      <c r="R72" s="147"/>
      <c r="S72" s="147"/>
      <c r="T72" s="763"/>
      <c r="U72" s="737"/>
      <c r="V72" s="145"/>
    </row>
    <row r="73" spans="2:33" s="148" customFormat="1" ht="13.5" customHeight="1">
      <c r="B73" s="145"/>
      <c r="C73" s="717"/>
      <c r="D73" s="718"/>
      <c r="E73" s="719"/>
      <c r="F73" s="724"/>
      <c r="G73" s="726"/>
      <c r="H73" s="149"/>
      <c r="I73" s="149"/>
      <c r="J73" s="149"/>
      <c r="K73" s="149"/>
      <c r="L73" s="149"/>
      <c r="M73" s="149"/>
      <c r="N73" s="149"/>
      <c r="O73" s="149"/>
      <c r="P73" s="149"/>
      <c r="Q73" s="149"/>
      <c r="R73" s="149"/>
      <c r="S73" s="149"/>
      <c r="T73" s="763"/>
      <c r="U73" s="738"/>
      <c r="V73" s="145"/>
    </row>
    <row r="74" spans="2:33" s="148" customFormat="1" ht="13.5" customHeight="1">
      <c r="B74" s="145"/>
      <c r="C74" s="717"/>
      <c r="D74" s="718"/>
      <c r="E74" s="719"/>
      <c r="F74" s="723"/>
      <c r="G74" s="725"/>
      <c r="H74" s="150"/>
      <c r="I74" s="150"/>
      <c r="J74" s="151"/>
      <c r="K74" s="151"/>
      <c r="L74" s="151"/>
      <c r="M74" s="151"/>
      <c r="N74" s="151"/>
      <c r="O74" s="151"/>
      <c r="P74" s="151"/>
      <c r="Q74" s="151"/>
      <c r="R74" s="151"/>
      <c r="S74" s="151"/>
      <c r="T74" s="763"/>
      <c r="U74" s="739"/>
      <c r="V74" s="145"/>
    </row>
    <row r="75" spans="2:33" s="148" customFormat="1" ht="13.5" customHeight="1">
      <c r="B75" s="145"/>
      <c r="C75" s="717"/>
      <c r="D75" s="718"/>
      <c r="E75" s="719"/>
      <c r="F75" s="724"/>
      <c r="G75" s="726"/>
      <c r="H75" s="149"/>
      <c r="I75" s="149"/>
      <c r="J75" s="149"/>
      <c r="K75" s="149"/>
      <c r="L75" s="149"/>
      <c r="M75" s="149"/>
      <c r="N75" s="149"/>
      <c r="O75" s="149"/>
      <c r="P75" s="149"/>
      <c r="Q75" s="149"/>
      <c r="R75" s="149"/>
      <c r="S75" s="149"/>
      <c r="T75" s="763"/>
      <c r="U75" s="738"/>
      <c r="V75" s="145"/>
    </row>
    <row r="76" spans="2:33" s="148" customFormat="1" ht="13.5" customHeight="1">
      <c r="B76" s="145"/>
      <c r="C76" s="717"/>
      <c r="D76" s="718"/>
      <c r="E76" s="719"/>
      <c r="F76" s="723"/>
      <c r="G76" s="725"/>
      <c r="H76" s="150"/>
      <c r="I76" s="150"/>
      <c r="J76" s="151"/>
      <c r="K76" s="151"/>
      <c r="L76" s="151"/>
      <c r="M76" s="151"/>
      <c r="N76" s="151"/>
      <c r="O76" s="151"/>
      <c r="P76" s="151"/>
      <c r="Q76" s="151"/>
      <c r="R76" s="151"/>
      <c r="S76" s="151"/>
      <c r="T76" s="763"/>
      <c r="U76" s="739"/>
      <c r="V76" s="145"/>
    </row>
    <row r="77" spans="2:33" s="148" customFormat="1" ht="13.5" customHeight="1">
      <c r="B77" s="145"/>
      <c r="C77" s="720"/>
      <c r="D77" s="721"/>
      <c r="E77" s="722"/>
      <c r="F77" s="727"/>
      <c r="G77" s="728"/>
      <c r="H77" s="149"/>
      <c r="I77" s="149"/>
      <c r="J77" s="149"/>
      <c r="K77" s="149"/>
      <c r="L77" s="149"/>
      <c r="M77" s="149"/>
      <c r="N77" s="149"/>
      <c r="O77" s="149"/>
      <c r="P77" s="149"/>
      <c r="Q77" s="149"/>
      <c r="R77" s="149"/>
      <c r="S77" s="149"/>
      <c r="T77" s="763"/>
      <c r="U77" s="740"/>
      <c r="V77" s="145"/>
    </row>
    <row r="78" spans="2:33" s="148" customFormat="1" ht="13.5" customHeight="1">
      <c r="B78" s="145"/>
      <c r="C78" s="714"/>
      <c r="D78" s="715"/>
      <c r="E78" s="716"/>
      <c r="F78" s="729"/>
      <c r="G78" s="730"/>
      <c r="H78" s="146"/>
      <c r="I78" s="146"/>
      <c r="J78" s="147"/>
      <c r="K78" s="147"/>
      <c r="L78" s="147"/>
      <c r="M78" s="147"/>
      <c r="N78" s="147"/>
      <c r="O78" s="147"/>
      <c r="P78" s="147"/>
      <c r="Q78" s="147"/>
      <c r="R78" s="147"/>
      <c r="S78" s="147"/>
      <c r="T78" s="763"/>
      <c r="U78" s="737"/>
      <c r="V78" s="145"/>
    </row>
    <row r="79" spans="2:33" s="148" customFormat="1" ht="13.5" customHeight="1">
      <c r="B79" s="145"/>
      <c r="C79" s="717"/>
      <c r="D79" s="718"/>
      <c r="E79" s="719"/>
      <c r="F79" s="724"/>
      <c r="G79" s="726"/>
      <c r="H79" s="149"/>
      <c r="I79" s="149"/>
      <c r="J79" s="149"/>
      <c r="K79" s="149"/>
      <c r="L79" s="149"/>
      <c r="M79" s="149"/>
      <c r="N79" s="149"/>
      <c r="O79" s="149"/>
      <c r="P79" s="149"/>
      <c r="Q79" s="149"/>
      <c r="R79" s="149"/>
      <c r="S79" s="149"/>
      <c r="T79" s="763"/>
      <c r="U79" s="738"/>
      <c r="V79" s="145"/>
    </row>
    <row r="80" spans="2:33" s="148" customFormat="1" ht="13.5" customHeight="1">
      <c r="B80" s="145"/>
      <c r="C80" s="717"/>
      <c r="D80" s="718"/>
      <c r="E80" s="719"/>
      <c r="F80" s="723"/>
      <c r="G80" s="725"/>
      <c r="H80" s="150"/>
      <c r="I80" s="150"/>
      <c r="J80" s="151"/>
      <c r="K80" s="151"/>
      <c r="L80" s="151"/>
      <c r="M80" s="151"/>
      <c r="N80" s="151"/>
      <c r="O80" s="151"/>
      <c r="P80" s="151"/>
      <c r="Q80" s="151"/>
      <c r="R80" s="151"/>
      <c r="S80" s="151"/>
      <c r="T80" s="763"/>
      <c r="U80" s="739"/>
      <c r="V80" s="145"/>
    </row>
    <row r="81" spans="1:31" s="148" customFormat="1" ht="13.5" customHeight="1">
      <c r="B81" s="145"/>
      <c r="C81" s="717"/>
      <c r="D81" s="718"/>
      <c r="E81" s="719"/>
      <c r="F81" s="724"/>
      <c r="G81" s="726"/>
      <c r="H81" s="149"/>
      <c r="I81" s="149"/>
      <c r="J81" s="149"/>
      <c r="K81" s="149"/>
      <c r="L81" s="149"/>
      <c r="M81" s="149"/>
      <c r="N81" s="149"/>
      <c r="O81" s="149"/>
      <c r="P81" s="149"/>
      <c r="Q81" s="149"/>
      <c r="R81" s="149"/>
      <c r="S81" s="149"/>
      <c r="T81" s="763"/>
      <c r="U81" s="738"/>
      <c r="V81" s="145"/>
    </row>
    <row r="82" spans="1:31" s="148" customFormat="1" ht="13.5" customHeight="1">
      <c r="B82" s="145"/>
      <c r="C82" s="717"/>
      <c r="D82" s="718"/>
      <c r="E82" s="719"/>
      <c r="F82" s="723"/>
      <c r="G82" s="725"/>
      <c r="H82" s="150"/>
      <c r="I82" s="150"/>
      <c r="J82" s="151"/>
      <c r="K82" s="151"/>
      <c r="L82" s="151"/>
      <c r="M82" s="151"/>
      <c r="N82" s="151"/>
      <c r="O82" s="151"/>
      <c r="P82" s="151"/>
      <c r="Q82" s="151"/>
      <c r="R82" s="151"/>
      <c r="S82" s="151"/>
      <c r="T82" s="763"/>
      <c r="U82" s="739"/>
      <c r="V82" s="145"/>
    </row>
    <row r="83" spans="1:31" s="148" customFormat="1" ht="13.5" customHeight="1">
      <c r="B83" s="145"/>
      <c r="C83" s="720"/>
      <c r="D83" s="721"/>
      <c r="E83" s="722"/>
      <c r="F83" s="727"/>
      <c r="G83" s="728"/>
      <c r="H83" s="149"/>
      <c r="I83" s="149"/>
      <c r="J83" s="149"/>
      <c r="K83" s="149"/>
      <c r="L83" s="149"/>
      <c r="M83" s="149"/>
      <c r="N83" s="149"/>
      <c r="O83" s="149"/>
      <c r="P83" s="149"/>
      <c r="Q83" s="149"/>
      <c r="R83" s="149"/>
      <c r="S83" s="149"/>
      <c r="T83" s="763"/>
      <c r="U83" s="740"/>
      <c r="V83" s="145"/>
    </row>
    <row r="84" spans="1:31" s="148" customFormat="1" ht="13.5" customHeight="1">
      <c r="B84" s="145"/>
      <c r="C84" s="714"/>
      <c r="D84" s="715"/>
      <c r="E84" s="716"/>
      <c r="F84" s="729"/>
      <c r="G84" s="730"/>
      <c r="H84" s="146"/>
      <c r="I84" s="146"/>
      <c r="J84" s="147"/>
      <c r="K84" s="147"/>
      <c r="L84" s="147"/>
      <c r="M84" s="147"/>
      <c r="N84" s="147"/>
      <c r="O84" s="147"/>
      <c r="P84" s="147"/>
      <c r="Q84" s="147"/>
      <c r="R84" s="147"/>
      <c r="S84" s="147"/>
      <c r="T84" s="763"/>
      <c r="U84" s="737"/>
      <c r="V84" s="145"/>
    </row>
    <row r="85" spans="1:31" s="148" customFormat="1" ht="13.5" customHeight="1">
      <c r="B85" s="145"/>
      <c r="C85" s="717"/>
      <c r="D85" s="718"/>
      <c r="E85" s="719"/>
      <c r="F85" s="724"/>
      <c r="G85" s="726"/>
      <c r="H85" s="149"/>
      <c r="I85" s="149"/>
      <c r="J85" s="149"/>
      <c r="K85" s="149"/>
      <c r="L85" s="149"/>
      <c r="M85" s="149"/>
      <c r="N85" s="149"/>
      <c r="O85" s="149"/>
      <c r="P85" s="149"/>
      <c r="Q85" s="149"/>
      <c r="R85" s="149"/>
      <c r="S85" s="149"/>
      <c r="T85" s="763"/>
      <c r="U85" s="738"/>
      <c r="V85" s="145"/>
    </row>
    <row r="86" spans="1:31" s="148" customFormat="1" ht="13.5" customHeight="1">
      <c r="B86" s="145"/>
      <c r="C86" s="717"/>
      <c r="D86" s="718"/>
      <c r="E86" s="719"/>
      <c r="F86" s="723"/>
      <c r="G86" s="725"/>
      <c r="H86" s="150"/>
      <c r="I86" s="150"/>
      <c r="J86" s="151"/>
      <c r="K86" s="151"/>
      <c r="L86" s="151"/>
      <c r="M86" s="151"/>
      <c r="N86" s="151"/>
      <c r="O86" s="151"/>
      <c r="P86" s="151"/>
      <c r="Q86" s="151"/>
      <c r="R86" s="151"/>
      <c r="S86" s="151"/>
      <c r="T86" s="763"/>
      <c r="U86" s="739"/>
      <c r="V86" s="145"/>
    </row>
    <row r="87" spans="1:31" s="148" customFormat="1" ht="13.5" customHeight="1">
      <c r="B87" s="145"/>
      <c r="C87" s="717"/>
      <c r="D87" s="718"/>
      <c r="E87" s="719"/>
      <c r="F87" s="724"/>
      <c r="G87" s="726"/>
      <c r="H87" s="149"/>
      <c r="I87" s="149"/>
      <c r="J87" s="149"/>
      <c r="K87" s="149"/>
      <c r="L87" s="149"/>
      <c r="M87" s="149"/>
      <c r="N87" s="149"/>
      <c r="O87" s="149"/>
      <c r="P87" s="149"/>
      <c r="Q87" s="149"/>
      <c r="R87" s="149"/>
      <c r="S87" s="149"/>
      <c r="T87" s="763"/>
      <c r="U87" s="738"/>
      <c r="V87" s="145"/>
    </row>
    <row r="88" spans="1:31" s="148" customFormat="1" ht="13.5" customHeight="1">
      <c r="B88" s="145"/>
      <c r="C88" s="717"/>
      <c r="D88" s="718"/>
      <c r="E88" s="719"/>
      <c r="F88" s="723"/>
      <c r="G88" s="725"/>
      <c r="H88" s="150"/>
      <c r="I88" s="150"/>
      <c r="J88" s="151"/>
      <c r="K88" s="151"/>
      <c r="L88" s="151"/>
      <c r="M88" s="151"/>
      <c r="N88" s="151"/>
      <c r="O88" s="151"/>
      <c r="P88" s="151"/>
      <c r="Q88" s="151"/>
      <c r="R88" s="151"/>
      <c r="S88" s="151"/>
      <c r="T88" s="763"/>
      <c r="U88" s="739"/>
      <c r="V88" s="145"/>
    </row>
    <row r="89" spans="1:31" s="148" customFormat="1" ht="13.5" customHeight="1">
      <c r="B89" s="145"/>
      <c r="C89" s="720"/>
      <c r="D89" s="721"/>
      <c r="E89" s="722"/>
      <c r="F89" s="727"/>
      <c r="G89" s="728"/>
      <c r="H89" s="152"/>
      <c r="I89" s="152"/>
      <c r="J89" s="152"/>
      <c r="K89" s="152"/>
      <c r="L89" s="152"/>
      <c r="M89" s="152"/>
      <c r="N89" s="152"/>
      <c r="O89" s="152"/>
      <c r="P89" s="152"/>
      <c r="Q89" s="152"/>
      <c r="R89" s="152"/>
      <c r="S89" s="152"/>
      <c r="T89" s="763"/>
      <c r="U89" s="740"/>
      <c r="V89" s="145"/>
    </row>
    <row r="90" spans="1:31" s="148" customFormat="1" ht="13.5" customHeight="1">
      <c r="A90" s="111"/>
      <c r="B90" s="108"/>
      <c r="C90" s="743" t="s">
        <v>86</v>
      </c>
      <c r="D90" s="746" t="s">
        <v>220</v>
      </c>
      <c r="E90" s="747"/>
      <c r="F90" s="747"/>
      <c r="G90" s="748"/>
      <c r="H90" s="153"/>
      <c r="I90" s="153"/>
      <c r="J90" s="153"/>
      <c r="K90" s="153"/>
      <c r="L90" s="153"/>
      <c r="M90" s="153"/>
      <c r="N90" s="153"/>
      <c r="O90" s="153"/>
      <c r="P90" s="153"/>
      <c r="Q90" s="153"/>
      <c r="R90" s="153"/>
      <c r="S90" s="153"/>
      <c r="T90" s="749"/>
      <c r="U90" s="749"/>
      <c r="V90" s="108"/>
      <c r="W90" s="111"/>
      <c r="AD90" s="111"/>
      <c r="AE90" s="111"/>
    </row>
    <row r="91" spans="1:31" s="148" customFormat="1" ht="13.5" customHeight="1">
      <c r="A91" s="111"/>
      <c r="B91" s="108"/>
      <c r="C91" s="744"/>
      <c r="D91" s="746" t="s">
        <v>221</v>
      </c>
      <c r="E91" s="747"/>
      <c r="F91" s="747"/>
      <c r="G91" s="748"/>
      <c r="H91" s="154"/>
      <c r="I91" s="154"/>
      <c r="J91" s="154"/>
      <c r="K91" s="154"/>
      <c r="L91" s="154"/>
      <c r="M91" s="154"/>
      <c r="N91" s="154"/>
      <c r="O91" s="154"/>
      <c r="P91" s="154"/>
      <c r="Q91" s="154"/>
      <c r="R91" s="154"/>
      <c r="S91" s="154"/>
      <c r="T91" s="750"/>
      <c r="U91" s="750"/>
      <c r="V91" s="108"/>
      <c r="W91" s="111"/>
      <c r="AD91" s="111"/>
      <c r="AE91" s="111"/>
    </row>
    <row r="92" spans="1:31" s="148" customFormat="1" ht="13.5" customHeight="1">
      <c r="A92" s="111"/>
      <c r="B92" s="108"/>
      <c r="C92" s="744"/>
      <c r="D92" s="746" t="s">
        <v>222</v>
      </c>
      <c r="E92" s="747"/>
      <c r="F92" s="748"/>
      <c r="G92" s="155" t="s">
        <v>79</v>
      </c>
      <c r="H92" s="156" t="str">
        <f>IF(COUNT(H90)=0,"",ROUND(SUM(H90:H91),#REF!))</f>
        <v/>
      </c>
      <c r="I92" s="156" t="str">
        <f>IF(COUNT(I90)=0,"",ROUND(SUM(I90:I91),#REF!))</f>
        <v/>
      </c>
      <c r="J92" s="156" t="str">
        <f>IF(COUNT(J90)=0,"",ROUND(SUM(J90:J91),#REF!))</f>
        <v/>
      </c>
      <c r="K92" s="156" t="str">
        <f>IF(COUNT(K90)=0,"",ROUND(SUM(K90:K91),#REF!))</f>
        <v/>
      </c>
      <c r="L92" s="156" t="str">
        <f>IF(COUNT(L90)=0,"",ROUND(SUM(L90:L91),#REF!))</f>
        <v/>
      </c>
      <c r="M92" s="156" t="str">
        <f>IF(COUNT(M90)=0,"",ROUND(SUM(M90:M91),#REF!))</f>
        <v/>
      </c>
      <c r="N92" s="156" t="str">
        <f>IF(COUNT(N90)=0,"",ROUND(SUM(N90:N91),#REF!))</f>
        <v/>
      </c>
      <c r="O92" s="156" t="str">
        <f>IF(COUNT(O90)=0,"",ROUND(SUM(O90:O91),#REF!))</f>
        <v/>
      </c>
      <c r="P92" s="156" t="str">
        <f>IF(COUNT(P90)=0,"",ROUND(SUM(P90:P91),#REF!))</f>
        <v/>
      </c>
      <c r="Q92" s="156" t="str">
        <f>IF(COUNT(Q90)=0,"",ROUND(SUM(Q90:Q91),#REF!))</f>
        <v/>
      </c>
      <c r="R92" s="156" t="str">
        <f>IF(COUNT(R90)=0,"",ROUND(SUM(R90:R91),#REF!))</f>
        <v/>
      </c>
      <c r="S92" s="156" t="str">
        <f>IF(COUNT(S90)=0,"",ROUND(SUM(S90:S91),#REF!))</f>
        <v/>
      </c>
      <c r="T92" s="751"/>
      <c r="U92" s="750"/>
      <c r="V92" s="108"/>
      <c r="W92" s="120"/>
      <c r="AD92" s="111"/>
      <c r="AE92" s="111"/>
    </row>
    <row r="93" spans="1:31" s="111" customFormat="1" ht="13.5" customHeight="1">
      <c r="B93" s="108"/>
      <c r="C93" s="744"/>
      <c r="D93" s="755" t="s">
        <v>223</v>
      </c>
      <c r="E93" s="756"/>
      <c r="F93" s="757"/>
      <c r="G93" s="761" t="s">
        <v>79</v>
      </c>
      <c r="H93" s="157"/>
      <c r="I93" s="157"/>
      <c r="J93" s="157"/>
      <c r="K93" s="157"/>
      <c r="L93" s="157"/>
      <c r="M93" s="157"/>
      <c r="N93" s="157"/>
      <c r="O93" s="157"/>
      <c r="P93" s="157"/>
      <c r="Q93" s="157"/>
      <c r="R93" s="157"/>
      <c r="S93" s="157"/>
      <c r="T93" s="158" t="str">
        <f>IF(COUNT(H93:S93)=0,"",SUMPRODUCT(ROUND(H93:S93,#REF!)))</f>
        <v/>
      </c>
      <c r="U93" s="750"/>
      <c r="V93" s="108"/>
    </row>
    <row r="94" spans="1:31" s="111" customFormat="1" ht="13.5" customHeight="1">
      <c r="B94" s="108"/>
      <c r="C94" s="745"/>
      <c r="D94" s="758"/>
      <c r="E94" s="759"/>
      <c r="F94" s="760"/>
      <c r="G94" s="762"/>
      <c r="H94" s="159"/>
      <c r="I94" s="159"/>
      <c r="J94" s="159"/>
      <c r="K94" s="159"/>
      <c r="L94" s="159"/>
      <c r="M94" s="159"/>
      <c r="N94" s="159"/>
      <c r="O94" s="159"/>
      <c r="P94" s="159"/>
      <c r="Q94" s="159"/>
      <c r="R94" s="159"/>
      <c r="S94" s="159"/>
      <c r="T94" s="160" t="str">
        <f>IF(COUNT(H94:S94)=0,"",SUMPRODUCT(ROUND(H94:S94,#REF!)))</f>
        <v/>
      </c>
      <c r="U94" s="751"/>
      <c r="V94" s="108"/>
    </row>
    <row r="95" spans="1:31" s="111" customFormat="1" ht="13.5" customHeight="1">
      <c r="A95" s="163"/>
      <c r="B95" s="161"/>
      <c r="C95" s="121" t="s">
        <v>70</v>
      </c>
      <c r="D95" s="162"/>
      <c r="E95" s="162"/>
      <c r="F95" s="162"/>
      <c r="G95" s="121"/>
      <c r="H95" s="121"/>
      <c r="I95" s="121"/>
      <c r="J95" s="121"/>
      <c r="K95" s="121"/>
      <c r="L95" s="121"/>
      <c r="M95" s="121"/>
      <c r="N95" s="121"/>
      <c r="O95" s="121"/>
      <c r="P95" s="121"/>
      <c r="Q95" s="121"/>
      <c r="R95" s="121"/>
      <c r="S95" s="121"/>
      <c r="T95" s="121"/>
      <c r="U95" s="121"/>
      <c r="V95" s="161"/>
      <c r="W95" s="163"/>
    </row>
    <row r="96" spans="1:31" s="111" customFormat="1" ht="13.5" customHeight="1">
      <c r="A96" s="163"/>
      <c r="B96" s="161"/>
      <c r="C96" s="122"/>
      <c r="D96" s="164"/>
      <c r="E96" s="164"/>
      <c r="F96" s="164"/>
      <c r="G96" s="122"/>
      <c r="H96" s="122"/>
      <c r="I96" s="122"/>
      <c r="J96" s="122"/>
      <c r="K96" s="122"/>
      <c r="L96" s="122"/>
      <c r="M96" s="122"/>
      <c r="N96" s="122"/>
      <c r="O96" s="122"/>
      <c r="P96" s="122"/>
      <c r="Q96" s="122"/>
      <c r="R96" s="122"/>
      <c r="S96" s="122"/>
      <c r="T96" s="122"/>
      <c r="U96" s="122"/>
      <c r="V96" s="161"/>
      <c r="W96" s="163"/>
    </row>
    <row r="97" spans="1:31" s="111" customFormat="1" ht="13.5" customHeight="1">
      <c r="A97" s="163"/>
      <c r="B97" s="161"/>
      <c r="C97" s="122"/>
      <c r="D97" s="164"/>
      <c r="E97" s="164"/>
      <c r="F97" s="164"/>
      <c r="G97" s="122"/>
      <c r="H97" s="122"/>
      <c r="I97" s="122"/>
      <c r="J97" s="122"/>
      <c r="K97" s="122"/>
      <c r="L97" s="122"/>
      <c r="M97" s="122"/>
      <c r="N97" s="122"/>
      <c r="O97" s="122"/>
      <c r="P97" s="122"/>
      <c r="Q97" s="122"/>
      <c r="R97" s="122"/>
      <c r="S97" s="122"/>
      <c r="T97" s="122"/>
      <c r="U97" s="122"/>
      <c r="V97" s="161"/>
      <c r="W97" s="163"/>
    </row>
    <row r="98" spans="1:31" s="111" customFormat="1" ht="13.5" customHeight="1">
      <c r="A98" s="163"/>
      <c r="B98" s="161"/>
      <c r="C98" s="122"/>
      <c r="D98" s="164"/>
      <c r="E98" s="164"/>
      <c r="F98" s="164"/>
      <c r="G98" s="122"/>
      <c r="H98" s="122"/>
      <c r="I98" s="122"/>
      <c r="J98" s="122"/>
      <c r="K98" s="122"/>
      <c r="L98" s="122"/>
      <c r="M98" s="122"/>
      <c r="N98" s="122"/>
      <c r="O98" s="122"/>
      <c r="P98" s="122"/>
      <c r="Q98" s="122"/>
      <c r="R98" s="122"/>
      <c r="S98" s="122"/>
      <c r="T98" s="122"/>
      <c r="U98" s="122"/>
      <c r="V98" s="161"/>
      <c r="W98" s="163"/>
      <c r="AD98" s="163"/>
      <c r="AE98" s="163"/>
    </row>
    <row r="99" spans="1:31" s="111" customFormat="1" ht="13.5" customHeight="1">
      <c r="A99" s="163"/>
      <c r="B99" s="161"/>
      <c r="C99" s="122"/>
      <c r="D99" s="164"/>
      <c r="E99" s="164"/>
      <c r="F99" s="164"/>
      <c r="G99" s="122"/>
      <c r="H99" s="122"/>
      <c r="I99" s="122"/>
      <c r="J99" s="122"/>
      <c r="K99" s="122"/>
      <c r="L99" s="122"/>
      <c r="M99" s="122"/>
      <c r="N99" s="122"/>
      <c r="O99" s="122"/>
      <c r="P99" s="122"/>
      <c r="Q99" s="122"/>
      <c r="R99" s="122"/>
      <c r="S99" s="122"/>
      <c r="T99" s="122"/>
      <c r="U99" s="122"/>
      <c r="V99" s="161"/>
      <c r="W99" s="163"/>
      <c r="AD99" s="163"/>
      <c r="AE99" s="163"/>
    </row>
    <row r="100" spans="1:31" s="111" customFormat="1" ht="13.5" customHeight="1">
      <c r="A100" s="163"/>
      <c r="B100" s="161"/>
      <c r="C100" s="122"/>
      <c r="D100" s="164"/>
      <c r="E100" s="164"/>
      <c r="F100" s="164"/>
      <c r="G100" s="122"/>
      <c r="H100" s="122"/>
      <c r="I100" s="122"/>
      <c r="J100" s="122"/>
      <c r="K100" s="122"/>
      <c r="L100" s="122"/>
      <c r="M100" s="122"/>
      <c r="N100" s="122"/>
      <c r="O100" s="122"/>
      <c r="P100" s="122"/>
      <c r="Q100" s="122"/>
      <c r="R100" s="122"/>
      <c r="S100" s="122"/>
      <c r="T100" s="122"/>
      <c r="U100" s="122"/>
      <c r="V100" s="161"/>
      <c r="W100" s="163"/>
      <c r="AD100" s="163"/>
      <c r="AE100" s="163"/>
    </row>
    <row r="101" spans="1:31" s="111" customFormat="1" ht="13.5" customHeight="1">
      <c r="A101" s="163"/>
      <c r="B101" s="161"/>
      <c r="C101" s="122"/>
      <c r="D101" s="164"/>
      <c r="E101" s="164"/>
      <c r="F101" s="164"/>
      <c r="G101" s="122"/>
      <c r="H101" s="122"/>
      <c r="I101" s="122"/>
      <c r="J101" s="122"/>
      <c r="K101" s="122"/>
      <c r="L101" s="122"/>
      <c r="M101" s="122"/>
      <c r="N101" s="122"/>
      <c r="O101" s="122"/>
      <c r="P101" s="122"/>
      <c r="Q101" s="122"/>
      <c r="R101" s="122"/>
      <c r="S101" s="122"/>
      <c r="T101" s="122"/>
      <c r="U101" s="122"/>
      <c r="V101" s="161"/>
      <c r="W101" s="163"/>
      <c r="AD101" s="163"/>
      <c r="AE101" s="163"/>
    </row>
    <row r="102" spans="1:31" s="111" customFormat="1" ht="13.5" customHeight="1">
      <c r="A102" s="163"/>
      <c r="B102" s="161"/>
      <c r="C102" s="122"/>
      <c r="D102" s="164"/>
      <c r="E102" s="164"/>
      <c r="F102" s="164"/>
      <c r="G102" s="122"/>
      <c r="H102" s="122"/>
      <c r="I102" s="122"/>
      <c r="J102" s="122"/>
      <c r="K102" s="122"/>
      <c r="L102" s="122"/>
      <c r="M102" s="122"/>
      <c r="N102" s="122"/>
      <c r="O102" s="122"/>
      <c r="P102" s="122"/>
      <c r="Q102" s="122"/>
      <c r="R102" s="122"/>
      <c r="S102" s="122"/>
      <c r="T102" s="122"/>
      <c r="U102" s="122"/>
      <c r="V102" s="161"/>
      <c r="W102" s="163"/>
      <c r="AD102" s="163"/>
      <c r="AE102" s="163"/>
    </row>
    <row r="103" spans="1:31" s="111" customFormat="1" ht="13.5" customHeight="1">
      <c r="A103" s="163"/>
      <c r="B103" s="161"/>
      <c r="C103" s="122"/>
      <c r="D103" s="164"/>
      <c r="E103" s="164"/>
      <c r="F103" s="164"/>
      <c r="G103" s="122"/>
      <c r="H103" s="122"/>
      <c r="I103" s="122"/>
      <c r="J103" s="122"/>
      <c r="K103" s="122"/>
      <c r="L103" s="122"/>
      <c r="M103" s="122"/>
      <c r="N103" s="122"/>
      <c r="O103" s="122"/>
      <c r="P103" s="122"/>
      <c r="Q103" s="122"/>
      <c r="R103" s="122"/>
      <c r="S103" s="122"/>
      <c r="T103" s="122"/>
      <c r="U103" s="122"/>
      <c r="V103" s="161"/>
      <c r="W103" s="163"/>
      <c r="AD103" s="163"/>
      <c r="AE103" s="163"/>
    </row>
    <row r="104" spans="1:31" s="163" customFormat="1" ht="13.5" customHeight="1">
      <c r="A104" s="111"/>
      <c r="B104" s="108"/>
      <c r="C104" s="108"/>
      <c r="D104" s="108"/>
      <c r="E104" s="108"/>
      <c r="F104" s="108"/>
      <c r="G104" s="108"/>
      <c r="H104" s="108"/>
      <c r="I104" s="108"/>
      <c r="J104" s="108"/>
      <c r="K104" s="108"/>
      <c r="L104" s="108"/>
      <c r="M104" s="108"/>
      <c r="N104" s="108"/>
      <c r="O104" s="108"/>
      <c r="P104" s="108"/>
      <c r="Q104" s="108"/>
      <c r="R104" s="108"/>
      <c r="S104" s="108"/>
      <c r="T104" s="108"/>
      <c r="U104" s="110"/>
      <c r="V104" s="108"/>
      <c r="W104" s="111"/>
    </row>
    <row r="105" spans="1:31" s="163" customFormat="1" ht="13.5" customHeight="1">
      <c r="A105" s="111"/>
      <c r="B105" s="108"/>
      <c r="C105" s="109" t="s">
        <v>84</v>
      </c>
      <c r="D105" s="109"/>
      <c r="E105" s="109"/>
      <c r="F105" s="37"/>
      <c r="G105" s="109"/>
      <c r="H105" s="108"/>
      <c r="I105" s="108"/>
      <c r="J105" s="108"/>
      <c r="K105" s="108"/>
      <c r="L105" s="108"/>
      <c r="M105" s="108"/>
      <c r="N105" s="108"/>
      <c r="O105" s="108"/>
      <c r="P105" s="108"/>
      <c r="Q105" s="108"/>
      <c r="R105" s="108"/>
      <c r="S105" s="108"/>
      <c r="T105" s="108"/>
      <c r="U105" s="110"/>
      <c r="V105" s="108"/>
      <c r="W105" s="111"/>
    </row>
    <row r="106" spans="1:31" s="163" customFormat="1" ht="13.5" customHeight="1">
      <c r="A106" s="111"/>
      <c r="B106" s="108"/>
      <c r="C106" s="112" t="s">
        <v>3</v>
      </c>
      <c r="D106" s="112"/>
      <c r="E106" s="112"/>
      <c r="F106" s="114"/>
      <c r="G106" s="480" t="e">
        <f>G55</f>
        <v>#REF!</v>
      </c>
      <c r="H106" s="113"/>
      <c r="I106" s="108"/>
      <c r="J106" s="108"/>
      <c r="K106" s="108"/>
      <c r="L106" s="108"/>
      <c r="M106" s="108"/>
      <c r="N106" s="108"/>
      <c r="O106" s="108"/>
      <c r="P106" s="108"/>
      <c r="Q106" s="108"/>
      <c r="R106" s="108"/>
      <c r="S106" s="108"/>
      <c r="T106" s="108"/>
      <c r="U106" s="110"/>
      <c r="V106" s="108"/>
      <c r="W106" s="111"/>
    </row>
    <row r="107" spans="1:31" s="163" customFormat="1" ht="13.5" customHeight="1">
      <c r="A107" s="111"/>
      <c r="B107" s="108"/>
      <c r="C107" s="116" t="s">
        <v>8</v>
      </c>
      <c r="D107" s="116"/>
      <c r="E107" s="125" t="s">
        <v>124</v>
      </c>
      <c r="F107" s="112"/>
      <c r="G107" s="108"/>
      <c r="H107" s="108"/>
      <c r="I107" s="108"/>
      <c r="J107" s="108"/>
      <c r="K107" s="108"/>
      <c r="L107" s="108"/>
      <c r="M107" s="108"/>
      <c r="N107" s="108"/>
      <c r="O107" s="108"/>
      <c r="P107" s="108"/>
      <c r="Q107" s="108"/>
      <c r="R107" s="126"/>
      <c r="S107" s="108"/>
      <c r="T107" s="126"/>
      <c r="U107" s="110"/>
      <c r="V107" s="108"/>
      <c r="W107" s="111"/>
    </row>
    <row r="108" spans="1:31" s="163" customFormat="1" ht="13.5" customHeight="1">
      <c r="A108" s="111"/>
      <c r="B108" s="108"/>
      <c r="C108" s="705" t="s">
        <v>33</v>
      </c>
      <c r="D108" s="706"/>
      <c r="E108" s="707"/>
      <c r="F108" s="731" t="s">
        <v>85</v>
      </c>
      <c r="G108" s="731" t="s">
        <v>219</v>
      </c>
      <c r="H108" s="117" t="s">
        <v>34</v>
      </c>
      <c r="I108" s="118"/>
      <c r="J108" s="118"/>
      <c r="K108" s="118"/>
      <c r="L108" s="118"/>
      <c r="M108" s="119"/>
      <c r="N108" s="144" t="s">
        <v>35</v>
      </c>
      <c r="O108" s="118"/>
      <c r="P108" s="118"/>
      <c r="Q108" s="118"/>
      <c r="R108" s="118"/>
      <c r="S108" s="119"/>
      <c r="T108" s="764" t="s">
        <v>81</v>
      </c>
      <c r="U108" s="764" t="s">
        <v>82</v>
      </c>
      <c r="V108" s="108"/>
      <c r="W108" s="88" t="s">
        <v>25</v>
      </c>
      <c r="AA108" s="128" t="str">
        <f>IF(COUNT(H111:U145)&gt;0,"○","")</f>
        <v/>
      </c>
      <c r="AB108" s="120" t="s">
        <v>158</v>
      </c>
    </row>
    <row r="109" spans="1:31" s="163" customFormat="1" ht="13.5" customHeight="1">
      <c r="A109" s="111"/>
      <c r="B109" s="108"/>
      <c r="C109" s="708"/>
      <c r="D109" s="709"/>
      <c r="E109" s="710"/>
      <c r="F109" s="732"/>
      <c r="G109" s="732"/>
      <c r="H109" s="4" t="s">
        <v>13</v>
      </c>
      <c r="I109" s="4" t="s">
        <v>14</v>
      </c>
      <c r="J109" s="4" t="s">
        <v>15</v>
      </c>
      <c r="K109" s="4" t="s">
        <v>16</v>
      </c>
      <c r="L109" s="4" t="s">
        <v>17</v>
      </c>
      <c r="M109" s="4" t="s">
        <v>18</v>
      </c>
      <c r="N109" s="4" t="s">
        <v>19</v>
      </c>
      <c r="O109" s="4" t="s">
        <v>20</v>
      </c>
      <c r="P109" s="4" t="s">
        <v>21</v>
      </c>
      <c r="Q109" s="4" t="s">
        <v>22</v>
      </c>
      <c r="R109" s="4" t="s">
        <v>23</v>
      </c>
      <c r="S109" s="4" t="s">
        <v>24</v>
      </c>
      <c r="T109" s="765"/>
      <c r="U109" s="765"/>
      <c r="V109" s="108"/>
      <c r="W109" s="88" t="s">
        <v>94</v>
      </c>
    </row>
    <row r="110" spans="1:31" s="111" customFormat="1" ht="13.5" customHeight="1">
      <c r="B110" s="108"/>
      <c r="C110" s="711"/>
      <c r="D110" s="712"/>
      <c r="E110" s="713"/>
      <c r="F110" s="733"/>
      <c r="G110" s="733"/>
      <c r="H110" s="127" t="e">
        <f>"（"&amp;MID(#REF!,2,2)&amp;")"</f>
        <v>#REF!</v>
      </c>
      <c r="I110" s="127" t="e">
        <f>"（"&amp;MID(#REF!,2,2)&amp;")"</f>
        <v>#REF!</v>
      </c>
      <c r="J110" s="127" t="e">
        <f>"（"&amp;MID(#REF!,2,2)&amp;")"</f>
        <v>#REF!</v>
      </c>
      <c r="K110" s="127" t="e">
        <f>"（"&amp;MID(#REF!,2,2)&amp;")"</f>
        <v>#REF!</v>
      </c>
      <c r="L110" s="127" t="e">
        <f>"（"&amp;MID(#REF!,2,2)&amp;")"</f>
        <v>#REF!</v>
      </c>
      <c r="M110" s="127" t="e">
        <f>"（"&amp;MID(#REF!,2,2)&amp;")"</f>
        <v>#REF!</v>
      </c>
      <c r="N110" s="127" t="e">
        <f>"（"&amp;MID(#REF!,2,2)&amp;")"</f>
        <v>#REF!</v>
      </c>
      <c r="O110" s="127" t="e">
        <f>"（"&amp;MID(#REF!,2,2)&amp;")"</f>
        <v>#REF!</v>
      </c>
      <c r="P110" s="127" t="e">
        <f>"（"&amp;MID(#REF!,2,2)&amp;")"</f>
        <v>#REF!</v>
      </c>
      <c r="Q110" s="127" t="e">
        <f>"（"&amp;MID(#REF!,2,2)&amp;")"</f>
        <v>#REF!</v>
      </c>
      <c r="R110" s="127" t="e">
        <f>"（"&amp;MID(#REF!,2,2)&amp;")"</f>
        <v>#REF!</v>
      </c>
      <c r="S110" s="127" t="e">
        <f>"（"&amp;MID(#REF!,2,2)&amp;")"</f>
        <v>#REF!</v>
      </c>
      <c r="T110" s="766"/>
      <c r="U110" s="766"/>
      <c r="V110" s="108"/>
      <c r="W110" s="88"/>
    </row>
    <row r="111" spans="1:31" s="111" customFormat="1" ht="13.5" customHeight="1">
      <c r="A111" s="148"/>
      <c r="B111" s="145"/>
      <c r="C111" s="714"/>
      <c r="D111" s="715"/>
      <c r="E111" s="716"/>
      <c r="F111" s="729"/>
      <c r="G111" s="730"/>
      <c r="H111" s="146"/>
      <c r="I111" s="146"/>
      <c r="J111" s="147"/>
      <c r="K111" s="147"/>
      <c r="L111" s="147"/>
      <c r="M111" s="147"/>
      <c r="N111" s="147"/>
      <c r="O111" s="147"/>
      <c r="P111" s="147"/>
      <c r="Q111" s="147"/>
      <c r="R111" s="147"/>
      <c r="S111" s="147"/>
      <c r="T111" s="763"/>
      <c r="U111" s="737"/>
      <c r="V111" s="145"/>
      <c r="W111" s="148"/>
      <c r="AD111" s="124"/>
      <c r="AE111" s="124"/>
    </row>
    <row r="112" spans="1:31" s="111" customFormat="1" ht="13.5" customHeight="1">
      <c r="A112" s="148"/>
      <c r="B112" s="145"/>
      <c r="C112" s="717"/>
      <c r="D112" s="718"/>
      <c r="E112" s="719"/>
      <c r="F112" s="724"/>
      <c r="G112" s="726"/>
      <c r="H112" s="149"/>
      <c r="I112" s="149"/>
      <c r="J112" s="149"/>
      <c r="K112" s="149"/>
      <c r="L112" s="149"/>
      <c r="M112" s="149"/>
      <c r="N112" s="149"/>
      <c r="O112" s="149"/>
      <c r="P112" s="149"/>
      <c r="Q112" s="149"/>
      <c r="R112" s="149"/>
      <c r="S112" s="149"/>
      <c r="T112" s="763"/>
      <c r="U112" s="738"/>
      <c r="V112" s="145"/>
      <c r="W112" s="148"/>
      <c r="AD112" s="124"/>
      <c r="AE112" s="124"/>
    </row>
    <row r="113" spans="1:33" s="111" customFormat="1" ht="13.5" customHeight="1">
      <c r="A113" s="148"/>
      <c r="B113" s="145"/>
      <c r="C113" s="717"/>
      <c r="D113" s="718"/>
      <c r="E113" s="719"/>
      <c r="F113" s="723"/>
      <c r="G113" s="725"/>
      <c r="H113" s="150"/>
      <c r="I113" s="150"/>
      <c r="J113" s="151"/>
      <c r="K113" s="151"/>
      <c r="L113" s="151"/>
      <c r="M113" s="151"/>
      <c r="N113" s="151"/>
      <c r="O113" s="151"/>
      <c r="P113" s="151"/>
      <c r="Q113" s="151"/>
      <c r="R113" s="151"/>
      <c r="S113" s="151"/>
      <c r="T113" s="763"/>
      <c r="U113" s="739"/>
      <c r="V113" s="145"/>
      <c r="W113" s="148"/>
      <c r="AD113" s="124"/>
      <c r="AE113" s="124"/>
    </row>
    <row r="114" spans="1:33" s="111" customFormat="1" ht="13.5" customHeight="1">
      <c r="A114" s="148"/>
      <c r="B114" s="145"/>
      <c r="C114" s="717"/>
      <c r="D114" s="718"/>
      <c r="E114" s="719"/>
      <c r="F114" s="724"/>
      <c r="G114" s="726"/>
      <c r="H114" s="149"/>
      <c r="I114" s="149"/>
      <c r="J114" s="149"/>
      <c r="K114" s="149"/>
      <c r="L114" s="149"/>
      <c r="M114" s="149"/>
      <c r="N114" s="149"/>
      <c r="O114" s="149"/>
      <c r="P114" s="149"/>
      <c r="Q114" s="149"/>
      <c r="R114" s="149"/>
      <c r="S114" s="149"/>
      <c r="T114" s="763"/>
      <c r="U114" s="738"/>
      <c r="V114" s="145"/>
      <c r="W114" s="148"/>
      <c r="AA114" s="124"/>
      <c r="AB114" s="124"/>
      <c r="AC114" s="124"/>
      <c r="AD114" s="130"/>
      <c r="AE114" s="130"/>
      <c r="AF114" s="124"/>
      <c r="AG114" s="124"/>
    </row>
    <row r="115" spans="1:33" s="111" customFormat="1" ht="13.5" customHeight="1">
      <c r="A115" s="148"/>
      <c r="B115" s="145"/>
      <c r="C115" s="717"/>
      <c r="D115" s="718"/>
      <c r="E115" s="719"/>
      <c r="F115" s="723"/>
      <c r="G115" s="725"/>
      <c r="H115" s="150"/>
      <c r="I115" s="150"/>
      <c r="J115" s="151"/>
      <c r="K115" s="151"/>
      <c r="L115" s="151"/>
      <c r="M115" s="151"/>
      <c r="N115" s="151"/>
      <c r="O115" s="151"/>
      <c r="P115" s="151"/>
      <c r="Q115" s="151"/>
      <c r="R115" s="151"/>
      <c r="S115" s="151"/>
      <c r="T115" s="763"/>
      <c r="U115" s="739"/>
      <c r="V115" s="145"/>
      <c r="W115" s="148"/>
      <c r="AA115" s="124"/>
      <c r="AB115" s="124"/>
      <c r="AC115" s="124"/>
      <c r="AD115" s="130"/>
      <c r="AE115" s="130"/>
      <c r="AF115" s="124"/>
      <c r="AG115" s="124"/>
    </row>
    <row r="116" spans="1:33" s="111" customFormat="1" ht="13.5" customHeight="1">
      <c r="A116" s="148"/>
      <c r="B116" s="145"/>
      <c r="C116" s="720"/>
      <c r="D116" s="721"/>
      <c r="E116" s="722"/>
      <c r="F116" s="727"/>
      <c r="G116" s="728"/>
      <c r="H116" s="149"/>
      <c r="I116" s="149"/>
      <c r="J116" s="149"/>
      <c r="K116" s="149"/>
      <c r="L116" s="149"/>
      <c r="M116" s="149"/>
      <c r="N116" s="149"/>
      <c r="O116" s="149"/>
      <c r="P116" s="149"/>
      <c r="Q116" s="149"/>
      <c r="R116" s="149"/>
      <c r="S116" s="149"/>
      <c r="T116" s="763"/>
      <c r="U116" s="740"/>
      <c r="V116" s="145"/>
      <c r="W116" s="148"/>
      <c r="AC116" s="124"/>
      <c r="AD116" s="130"/>
      <c r="AE116" s="130"/>
      <c r="AF116" s="124"/>
      <c r="AG116" s="124"/>
    </row>
    <row r="117" spans="1:33" s="148" customFormat="1" ht="13.5" customHeight="1">
      <c r="B117" s="145"/>
      <c r="C117" s="714"/>
      <c r="D117" s="715"/>
      <c r="E117" s="716"/>
      <c r="F117" s="729"/>
      <c r="G117" s="730"/>
      <c r="H117" s="146"/>
      <c r="I117" s="146"/>
      <c r="J117" s="147"/>
      <c r="K117" s="147"/>
      <c r="L117" s="147"/>
      <c r="M117" s="147"/>
      <c r="N117" s="147"/>
      <c r="O117" s="147"/>
      <c r="P117" s="147"/>
      <c r="Q117" s="147"/>
      <c r="R117" s="147"/>
      <c r="S117" s="147"/>
      <c r="T117" s="763"/>
      <c r="U117" s="737"/>
      <c r="V117" s="145"/>
      <c r="AA117" s="130"/>
      <c r="AB117" s="130"/>
      <c r="AC117" s="130"/>
      <c r="AD117" s="130"/>
      <c r="AE117" s="130"/>
      <c r="AF117" s="130"/>
      <c r="AG117" s="130"/>
    </row>
    <row r="118" spans="1:33" s="148" customFormat="1" ht="13.5" customHeight="1">
      <c r="B118" s="145"/>
      <c r="C118" s="717"/>
      <c r="D118" s="718"/>
      <c r="E118" s="719"/>
      <c r="F118" s="724"/>
      <c r="G118" s="726"/>
      <c r="H118" s="149"/>
      <c r="I118" s="149"/>
      <c r="J118" s="149"/>
      <c r="K118" s="149"/>
      <c r="L118" s="149"/>
      <c r="M118" s="149"/>
      <c r="N118" s="149"/>
      <c r="O118" s="149"/>
      <c r="P118" s="149"/>
      <c r="Q118" s="149"/>
      <c r="R118" s="149"/>
      <c r="S118" s="149"/>
      <c r="T118" s="763"/>
      <c r="U118" s="738"/>
      <c r="V118" s="145"/>
      <c r="AA118" s="130"/>
      <c r="AB118" s="130"/>
      <c r="AC118" s="130"/>
      <c r="AD118" s="130"/>
      <c r="AE118" s="130"/>
      <c r="AF118" s="130"/>
      <c r="AG118" s="130"/>
    </row>
    <row r="119" spans="1:33" s="148" customFormat="1" ht="13.5" customHeight="1">
      <c r="B119" s="145"/>
      <c r="C119" s="717"/>
      <c r="D119" s="718"/>
      <c r="E119" s="719"/>
      <c r="F119" s="723"/>
      <c r="G119" s="725"/>
      <c r="H119" s="150"/>
      <c r="I119" s="150"/>
      <c r="J119" s="151"/>
      <c r="K119" s="151"/>
      <c r="L119" s="151"/>
      <c r="M119" s="151"/>
      <c r="N119" s="151"/>
      <c r="O119" s="151"/>
      <c r="P119" s="151"/>
      <c r="Q119" s="151"/>
      <c r="R119" s="151"/>
      <c r="S119" s="151"/>
      <c r="T119" s="763"/>
      <c r="U119" s="739"/>
      <c r="V119" s="145"/>
      <c r="AA119" s="130"/>
      <c r="AB119" s="130"/>
      <c r="AC119" s="130"/>
      <c r="AD119" s="130"/>
      <c r="AE119" s="130"/>
      <c r="AF119" s="130"/>
      <c r="AG119" s="130"/>
    </row>
    <row r="120" spans="1:33" s="148" customFormat="1" ht="13.5" customHeight="1">
      <c r="B120" s="145"/>
      <c r="C120" s="717"/>
      <c r="D120" s="718"/>
      <c r="E120" s="719"/>
      <c r="F120" s="724"/>
      <c r="G120" s="726"/>
      <c r="H120" s="149"/>
      <c r="I120" s="149"/>
      <c r="J120" s="149"/>
      <c r="K120" s="149"/>
      <c r="L120" s="149"/>
      <c r="M120" s="149"/>
      <c r="N120" s="149"/>
      <c r="O120" s="149"/>
      <c r="P120" s="149"/>
      <c r="Q120" s="149"/>
      <c r="R120" s="149"/>
      <c r="S120" s="149"/>
      <c r="T120" s="763"/>
      <c r="U120" s="738"/>
      <c r="V120" s="145"/>
      <c r="AA120" s="130"/>
      <c r="AB120" s="130"/>
      <c r="AC120" s="130"/>
      <c r="AD120" s="130"/>
      <c r="AE120" s="130"/>
      <c r="AF120" s="130"/>
      <c r="AG120" s="130"/>
    </row>
    <row r="121" spans="1:33" s="148" customFormat="1" ht="13.5" customHeight="1">
      <c r="B121" s="145"/>
      <c r="C121" s="717"/>
      <c r="D121" s="718"/>
      <c r="E121" s="719"/>
      <c r="F121" s="723"/>
      <c r="G121" s="725"/>
      <c r="H121" s="150"/>
      <c r="I121" s="150"/>
      <c r="J121" s="151"/>
      <c r="K121" s="151"/>
      <c r="L121" s="151"/>
      <c r="M121" s="151"/>
      <c r="N121" s="151"/>
      <c r="O121" s="151"/>
      <c r="P121" s="151"/>
      <c r="Q121" s="151"/>
      <c r="R121" s="151"/>
      <c r="S121" s="151"/>
      <c r="T121" s="763"/>
      <c r="U121" s="739"/>
      <c r="V121" s="145"/>
      <c r="AA121" s="130"/>
      <c r="AB121" s="130"/>
      <c r="AC121" s="130"/>
      <c r="AD121" s="130"/>
      <c r="AE121" s="130"/>
      <c r="AF121" s="130"/>
      <c r="AG121" s="130"/>
    </row>
    <row r="122" spans="1:33" s="148" customFormat="1" ht="13.5" customHeight="1">
      <c r="B122" s="145"/>
      <c r="C122" s="720"/>
      <c r="D122" s="721"/>
      <c r="E122" s="722"/>
      <c r="F122" s="727"/>
      <c r="G122" s="728"/>
      <c r="H122" s="149"/>
      <c r="I122" s="149"/>
      <c r="J122" s="149"/>
      <c r="K122" s="149"/>
      <c r="L122" s="149"/>
      <c r="M122" s="149"/>
      <c r="N122" s="149"/>
      <c r="O122" s="149"/>
      <c r="P122" s="149"/>
      <c r="Q122" s="149"/>
      <c r="R122" s="149"/>
      <c r="S122" s="149"/>
      <c r="T122" s="763"/>
      <c r="U122" s="740"/>
      <c r="V122" s="145"/>
      <c r="AA122" s="130"/>
      <c r="AB122" s="130"/>
      <c r="AC122" s="130"/>
      <c r="AD122" s="130"/>
      <c r="AE122" s="130"/>
      <c r="AF122" s="130"/>
      <c r="AG122" s="130"/>
    </row>
    <row r="123" spans="1:33" s="148" customFormat="1" ht="13.5" customHeight="1">
      <c r="B123" s="145"/>
      <c r="C123" s="714"/>
      <c r="D123" s="715"/>
      <c r="E123" s="716"/>
      <c r="F123" s="729"/>
      <c r="G123" s="730"/>
      <c r="H123" s="146"/>
      <c r="I123" s="146"/>
      <c r="J123" s="147"/>
      <c r="K123" s="147"/>
      <c r="L123" s="147"/>
      <c r="M123" s="147"/>
      <c r="N123" s="147"/>
      <c r="O123" s="147"/>
      <c r="P123" s="147"/>
      <c r="Q123" s="147"/>
      <c r="R123" s="147"/>
      <c r="S123" s="147"/>
      <c r="T123" s="763"/>
      <c r="U123" s="737"/>
      <c r="V123" s="145"/>
      <c r="AA123" s="130"/>
      <c r="AB123" s="130"/>
      <c r="AC123" s="130"/>
      <c r="AF123" s="130"/>
      <c r="AG123" s="130"/>
    </row>
    <row r="124" spans="1:33" s="148" customFormat="1" ht="13.5" customHeight="1">
      <c r="B124" s="145"/>
      <c r="C124" s="717"/>
      <c r="D124" s="718"/>
      <c r="E124" s="719"/>
      <c r="F124" s="724"/>
      <c r="G124" s="726"/>
      <c r="H124" s="149"/>
      <c r="I124" s="149"/>
      <c r="J124" s="149"/>
      <c r="K124" s="149"/>
      <c r="L124" s="149"/>
      <c r="M124" s="149"/>
      <c r="N124" s="149"/>
      <c r="O124" s="149"/>
      <c r="P124" s="149"/>
      <c r="Q124" s="149"/>
      <c r="R124" s="149"/>
      <c r="S124" s="149"/>
      <c r="T124" s="763"/>
      <c r="U124" s="738"/>
      <c r="V124" s="145"/>
      <c r="AA124" s="130"/>
      <c r="AB124" s="130"/>
      <c r="AC124" s="130"/>
      <c r="AF124" s="130"/>
      <c r="AG124" s="130"/>
    </row>
    <row r="125" spans="1:33" s="148" customFormat="1" ht="13.5" customHeight="1">
      <c r="B125" s="145"/>
      <c r="C125" s="717"/>
      <c r="D125" s="718"/>
      <c r="E125" s="719"/>
      <c r="F125" s="723"/>
      <c r="G125" s="725"/>
      <c r="H125" s="150"/>
      <c r="I125" s="150"/>
      <c r="J125" s="151"/>
      <c r="K125" s="151"/>
      <c r="L125" s="151"/>
      <c r="M125" s="151"/>
      <c r="N125" s="151"/>
      <c r="O125" s="151"/>
      <c r="P125" s="151"/>
      <c r="Q125" s="151"/>
      <c r="R125" s="151"/>
      <c r="S125" s="151"/>
      <c r="T125" s="763"/>
      <c r="U125" s="739"/>
      <c r="V125" s="145"/>
      <c r="AA125" s="130"/>
      <c r="AB125" s="130"/>
      <c r="AC125" s="130"/>
      <c r="AF125" s="130"/>
      <c r="AG125" s="130"/>
    </row>
    <row r="126" spans="1:33" s="148" customFormat="1" ht="13.5" customHeight="1">
      <c r="B126" s="145"/>
      <c r="C126" s="717"/>
      <c r="D126" s="718"/>
      <c r="E126" s="719"/>
      <c r="F126" s="724"/>
      <c r="G126" s="726"/>
      <c r="H126" s="149"/>
      <c r="I126" s="149"/>
      <c r="J126" s="149"/>
      <c r="K126" s="149"/>
      <c r="L126" s="149"/>
      <c r="M126" s="149"/>
      <c r="N126" s="149"/>
      <c r="O126" s="149"/>
      <c r="P126" s="149"/>
      <c r="Q126" s="149"/>
      <c r="R126" s="149"/>
      <c r="S126" s="149"/>
      <c r="T126" s="763"/>
      <c r="U126" s="738"/>
      <c r="V126" s="145"/>
    </row>
    <row r="127" spans="1:33" s="148" customFormat="1" ht="13.5" customHeight="1">
      <c r="B127" s="145"/>
      <c r="C127" s="717"/>
      <c r="D127" s="718"/>
      <c r="E127" s="719"/>
      <c r="F127" s="723"/>
      <c r="G127" s="725"/>
      <c r="H127" s="150"/>
      <c r="I127" s="150"/>
      <c r="J127" s="151"/>
      <c r="K127" s="151"/>
      <c r="L127" s="151"/>
      <c r="M127" s="151"/>
      <c r="N127" s="151"/>
      <c r="O127" s="151"/>
      <c r="P127" s="151"/>
      <c r="Q127" s="151"/>
      <c r="R127" s="151"/>
      <c r="S127" s="151"/>
      <c r="T127" s="763"/>
      <c r="U127" s="739"/>
      <c r="V127" s="145"/>
    </row>
    <row r="128" spans="1:33" s="148" customFormat="1" ht="13.5" customHeight="1">
      <c r="B128" s="145"/>
      <c r="C128" s="720"/>
      <c r="D128" s="721"/>
      <c r="E128" s="722"/>
      <c r="F128" s="727"/>
      <c r="G128" s="728"/>
      <c r="H128" s="149"/>
      <c r="I128" s="149"/>
      <c r="J128" s="149"/>
      <c r="K128" s="149"/>
      <c r="L128" s="149"/>
      <c r="M128" s="149"/>
      <c r="N128" s="149"/>
      <c r="O128" s="149"/>
      <c r="P128" s="149"/>
      <c r="Q128" s="149"/>
      <c r="R128" s="149"/>
      <c r="S128" s="149"/>
      <c r="T128" s="763"/>
      <c r="U128" s="740"/>
      <c r="V128" s="145"/>
    </row>
    <row r="129" spans="1:31" s="148" customFormat="1" ht="13.5" customHeight="1">
      <c r="B129" s="145"/>
      <c r="C129" s="714"/>
      <c r="D129" s="715"/>
      <c r="E129" s="716"/>
      <c r="F129" s="729"/>
      <c r="G129" s="730"/>
      <c r="H129" s="146"/>
      <c r="I129" s="146"/>
      <c r="J129" s="147"/>
      <c r="K129" s="147"/>
      <c r="L129" s="147"/>
      <c r="M129" s="147"/>
      <c r="N129" s="147"/>
      <c r="O129" s="147"/>
      <c r="P129" s="147"/>
      <c r="Q129" s="147"/>
      <c r="R129" s="147"/>
      <c r="S129" s="147"/>
      <c r="T129" s="763"/>
      <c r="U129" s="737"/>
      <c r="V129" s="145"/>
    </row>
    <row r="130" spans="1:31" s="148" customFormat="1" ht="13.5" customHeight="1">
      <c r="B130" s="145"/>
      <c r="C130" s="717"/>
      <c r="D130" s="718"/>
      <c r="E130" s="719"/>
      <c r="F130" s="724"/>
      <c r="G130" s="726"/>
      <c r="H130" s="149"/>
      <c r="I130" s="149"/>
      <c r="J130" s="149"/>
      <c r="K130" s="149"/>
      <c r="L130" s="149"/>
      <c r="M130" s="149"/>
      <c r="N130" s="149"/>
      <c r="O130" s="149"/>
      <c r="P130" s="149"/>
      <c r="Q130" s="149"/>
      <c r="R130" s="149"/>
      <c r="S130" s="149"/>
      <c r="T130" s="763"/>
      <c r="U130" s="738"/>
      <c r="V130" s="145"/>
    </row>
    <row r="131" spans="1:31" s="148" customFormat="1" ht="13.5" customHeight="1">
      <c r="B131" s="145"/>
      <c r="C131" s="717"/>
      <c r="D131" s="718"/>
      <c r="E131" s="719"/>
      <c r="F131" s="723"/>
      <c r="G131" s="725"/>
      <c r="H131" s="150"/>
      <c r="I131" s="150"/>
      <c r="J131" s="151"/>
      <c r="K131" s="151"/>
      <c r="L131" s="151"/>
      <c r="M131" s="151"/>
      <c r="N131" s="151"/>
      <c r="O131" s="151"/>
      <c r="P131" s="151"/>
      <c r="Q131" s="151"/>
      <c r="R131" s="151"/>
      <c r="S131" s="151"/>
      <c r="T131" s="763"/>
      <c r="U131" s="739"/>
      <c r="V131" s="145"/>
    </row>
    <row r="132" spans="1:31" s="148" customFormat="1" ht="13.5" customHeight="1">
      <c r="B132" s="145"/>
      <c r="C132" s="717"/>
      <c r="D132" s="718"/>
      <c r="E132" s="719"/>
      <c r="F132" s="724"/>
      <c r="G132" s="726"/>
      <c r="H132" s="149"/>
      <c r="I132" s="149"/>
      <c r="J132" s="149"/>
      <c r="K132" s="149"/>
      <c r="L132" s="149"/>
      <c r="M132" s="149"/>
      <c r="N132" s="149"/>
      <c r="O132" s="149"/>
      <c r="P132" s="149"/>
      <c r="Q132" s="149"/>
      <c r="R132" s="149"/>
      <c r="S132" s="149"/>
      <c r="T132" s="763"/>
      <c r="U132" s="738"/>
      <c r="V132" s="145"/>
    </row>
    <row r="133" spans="1:31" s="148" customFormat="1" ht="13.5" customHeight="1">
      <c r="B133" s="145"/>
      <c r="C133" s="717"/>
      <c r="D133" s="718"/>
      <c r="E133" s="719"/>
      <c r="F133" s="723"/>
      <c r="G133" s="725"/>
      <c r="H133" s="150"/>
      <c r="I133" s="150"/>
      <c r="J133" s="151"/>
      <c r="K133" s="151"/>
      <c r="L133" s="151"/>
      <c r="M133" s="151"/>
      <c r="N133" s="151"/>
      <c r="O133" s="151"/>
      <c r="P133" s="151"/>
      <c r="Q133" s="151"/>
      <c r="R133" s="151"/>
      <c r="S133" s="151"/>
      <c r="T133" s="763"/>
      <c r="U133" s="739"/>
      <c r="V133" s="145"/>
    </row>
    <row r="134" spans="1:31" s="148" customFormat="1" ht="13.5" customHeight="1">
      <c r="B134" s="145"/>
      <c r="C134" s="720"/>
      <c r="D134" s="721"/>
      <c r="E134" s="722"/>
      <c r="F134" s="727"/>
      <c r="G134" s="728"/>
      <c r="H134" s="149"/>
      <c r="I134" s="149"/>
      <c r="J134" s="149"/>
      <c r="K134" s="149"/>
      <c r="L134" s="149"/>
      <c r="M134" s="149"/>
      <c r="N134" s="149"/>
      <c r="O134" s="149"/>
      <c r="P134" s="149"/>
      <c r="Q134" s="149"/>
      <c r="R134" s="149"/>
      <c r="S134" s="149"/>
      <c r="T134" s="763"/>
      <c r="U134" s="740"/>
      <c r="V134" s="145"/>
    </row>
    <row r="135" spans="1:31" s="148" customFormat="1" ht="13.5" customHeight="1">
      <c r="B135" s="145"/>
      <c r="C135" s="714"/>
      <c r="D135" s="715"/>
      <c r="E135" s="716"/>
      <c r="F135" s="729"/>
      <c r="G135" s="730"/>
      <c r="H135" s="146"/>
      <c r="I135" s="146"/>
      <c r="J135" s="147"/>
      <c r="K135" s="147"/>
      <c r="L135" s="147"/>
      <c r="M135" s="147"/>
      <c r="N135" s="147"/>
      <c r="O135" s="147"/>
      <c r="P135" s="147"/>
      <c r="Q135" s="147"/>
      <c r="R135" s="147"/>
      <c r="S135" s="147"/>
      <c r="T135" s="763"/>
      <c r="U135" s="737"/>
      <c r="V135" s="145"/>
    </row>
    <row r="136" spans="1:31" s="148" customFormat="1" ht="13.5" customHeight="1">
      <c r="B136" s="145"/>
      <c r="C136" s="717"/>
      <c r="D136" s="718"/>
      <c r="E136" s="719"/>
      <c r="F136" s="724"/>
      <c r="G136" s="726"/>
      <c r="H136" s="149"/>
      <c r="I136" s="149"/>
      <c r="J136" s="149"/>
      <c r="K136" s="149"/>
      <c r="L136" s="149"/>
      <c r="M136" s="149"/>
      <c r="N136" s="149"/>
      <c r="O136" s="149"/>
      <c r="P136" s="149"/>
      <c r="Q136" s="149"/>
      <c r="R136" s="149"/>
      <c r="S136" s="149"/>
      <c r="T136" s="763"/>
      <c r="U136" s="738"/>
      <c r="V136" s="145"/>
    </row>
    <row r="137" spans="1:31" s="148" customFormat="1" ht="13.5" customHeight="1">
      <c r="B137" s="145"/>
      <c r="C137" s="717"/>
      <c r="D137" s="718"/>
      <c r="E137" s="719"/>
      <c r="F137" s="723"/>
      <c r="G137" s="725"/>
      <c r="H137" s="150"/>
      <c r="I137" s="150"/>
      <c r="J137" s="151"/>
      <c r="K137" s="151"/>
      <c r="L137" s="151"/>
      <c r="M137" s="151"/>
      <c r="N137" s="151"/>
      <c r="O137" s="151"/>
      <c r="P137" s="151"/>
      <c r="Q137" s="151"/>
      <c r="R137" s="151"/>
      <c r="S137" s="151"/>
      <c r="T137" s="763"/>
      <c r="U137" s="739"/>
      <c r="V137" s="145"/>
    </row>
    <row r="138" spans="1:31" s="148" customFormat="1" ht="13.5" customHeight="1">
      <c r="B138" s="145"/>
      <c r="C138" s="717"/>
      <c r="D138" s="718"/>
      <c r="E138" s="719"/>
      <c r="F138" s="724"/>
      <c r="G138" s="726"/>
      <c r="H138" s="149"/>
      <c r="I138" s="149"/>
      <c r="J138" s="149"/>
      <c r="K138" s="149"/>
      <c r="L138" s="149"/>
      <c r="M138" s="149"/>
      <c r="N138" s="149"/>
      <c r="O138" s="149"/>
      <c r="P138" s="149"/>
      <c r="Q138" s="149"/>
      <c r="R138" s="149"/>
      <c r="S138" s="149"/>
      <c r="T138" s="763"/>
      <c r="U138" s="738"/>
      <c r="V138" s="145"/>
    </row>
    <row r="139" spans="1:31" s="148" customFormat="1" ht="13.5" customHeight="1">
      <c r="B139" s="145"/>
      <c r="C139" s="717"/>
      <c r="D139" s="718"/>
      <c r="E139" s="719"/>
      <c r="F139" s="723"/>
      <c r="G139" s="725"/>
      <c r="H139" s="150"/>
      <c r="I139" s="150"/>
      <c r="J139" s="151"/>
      <c r="K139" s="151"/>
      <c r="L139" s="151"/>
      <c r="M139" s="151"/>
      <c r="N139" s="151"/>
      <c r="O139" s="151"/>
      <c r="P139" s="151"/>
      <c r="Q139" s="151"/>
      <c r="R139" s="151"/>
      <c r="S139" s="151"/>
      <c r="T139" s="763"/>
      <c r="U139" s="739"/>
      <c r="V139" s="145"/>
    </row>
    <row r="140" spans="1:31" s="148" customFormat="1" ht="13.5" customHeight="1">
      <c r="B140" s="145"/>
      <c r="C140" s="720"/>
      <c r="D140" s="721"/>
      <c r="E140" s="722"/>
      <c r="F140" s="727"/>
      <c r="G140" s="728"/>
      <c r="H140" s="152"/>
      <c r="I140" s="152"/>
      <c r="J140" s="152"/>
      <c r="K140" s="152"/>
      <c r="L140" s="152"/>
      <c r="M140" s="152"/>
      <c r="N140" s="152"/>
      <c r="O140" s="152"/>
      <c r="P140" s="152"/>
      <c r="Q140" s="152"/>
      <c r="R140" s="152"/>
      <c r="S140" s="152"/>
      <c r="T140" s="763"/>
      <c r="U140" s="740"/>
      <c r="V140" s="145"/>
    </row>
    <row r="141" spans="1:31" s="148" customFormat="1" ht="13.5" customHeight="1">
      <c r="A141" s="111"/>
      <c r="B141" s="108"/>
      <c r="C141" s="743" t="s">
        <v>86</v>
      </c>
      <c r="D141" s="746" t="s">
        <v>220</v>
      </c>
      <c r="E141" s="747"/>
      <c r="F141" s="747"/>
      <c r="G141" s="748"/>
      <c r="H141" s="153"/>
      <c r="I141" s="153"/>
      <c r="J141" s="153"/>
      <c r="K141" s="153"/>
      <c r="L141" s="153"/>
      <c r="M141" s="153"/>
      <c r="N141" s="153"/>
      <c r="O141" s="153"/>
      <c r="P141" s="153"/>
      <c r="Q141" s="153"/>
      <c r="R141" s="153"/>
      <c r="S141" s="153"/>
      <c r="T141" s="749"/>
      <c r="U141" s="749"/>
      <c r="V141" s="108"/>
      <c r="W141" s="111"/>
    </row>
    <row r="142" spans="1:31" s="148" customFormat="1" ht="13.5" customHeight="1">
      <c r="A142" s="111"/>
      <c r="B142" s="108"/>
      <c r="C142" s="744"/>
      <c r="D142" s="746" t="s">
        <v>221</v>
      </c>
      <c r="E142" s="747"/>
      <c r="F142" s="747"/>
      <c r="G142" s="748"/>
      <c r="H142" s="154"/>
      <c r="I142" s="154"/>
      <c r="J142" s="154"/>
      <c r="K142" s="154"/>
      <c r="L142" s="154"/>
      <c r="M142" s="154"/>
      <c r="N142" s="154"/>
      <c r="O142" s="154"/>
      <c r="P142" s="154"/>
      <c r="Q142" s="154"/>
      <c r="R142" s="154"/>
      <c r="S142" s="154"/>
      <c r="T142" s="750"/>
      <c r="U142" s="750"/>
      <c r="V142" s="108"/>
      <c r="W142" s="111"/>
    </row>
    <row r="143" spans="1:31" s="148" customFormat="1" ht="13.5" customHeight="1">
      <c r="A143" s="111"/>
      <c r="B143" s="108"/>
      <c r="C143" s="744"/>
      <c r="D143" s="746" t="s">
        <v>222</v>
      </c>
      <c r="E143" s="747"/>
      <c r="F143" s="748"/>
      <c r="G143" s="155" t="s">
        <v>79</v>
      </c>
      <c r="H143" s="156" t="str">
        <f>IF(COUNT(H141)=0,"",ROUND(SUM(H141:H142),#REF!))</f>
        <v/>
      </c>
      <c r="I143" s="156" t="str">
        <f>IF(COUNT(I141)=0,"",ROUND(SUM(I141:I142),#REF!))</f>
        <v/>
      </c>
      <c r="J143" s="156" t="str">
        <f>IF(COUNT(J141)=0,"",ROUND(SUM(J141:J142),#REF!))</f>
        <v/>
      </c>
      <c r="K143" s="156" t="str">
        <f>IF(COUNT(K141)=0,"",ROUND(SUM(K141:K142),#REF!))</f>
        <v/>
      </c>
      <c r="L143" s="156" t="str">
        <f>IF(COUNT(L141)=0,"",ROUND(SUM(L141:L142),#REF!))</f>
        <v/>
      </c>
      <c r="M143" s="156" t="str">
        <f>IF(COUNT(M141)=0,"",ROUND(SUM(M141:M142),#REF!))</f>
        <v/>
      </c>
      <c r="N143" s="156" t="str">
        <f>IF(COUNT(N141)=0,"",ROUND(SUM(N141:N142),#REF!))</f>
        <v/>
      </c>
      <c r="O143" s="156" t="str">
        <f>IF(COUNT(O141)=0,"",ROUND(SUM(O141:O142),#REF!))</f>
        <v/>
      </c>
      <c r="P143" s="156" t="str">
        <f>IF(COUNT(P141)=0,"",ROUND(SUM(P141:P142),#REF!))</f>
        <v/>
      </c>
      <c r="Q143" s="156" t="str">
        <f>IF(COUNT(Q141)=0,"",ROUND(SUM(Q141:Q142),#REF!))</f>
        <v/>
      </c>
      <c r="R143" s="156" t="str">
        <f>IF(COUNT(R141)=0,"",ROUND(SUM(R141:R142),#REF!))</f>
        <v/>
      </c>
      <c r="S143" s="156" t="str">
        <f>IF(COUNT(S141)=0,"",ROUND(SUM(S141:S142),#REF!))</f>
        <v/>
      </c>
      <c r="T143" s="751"/>
      <c r="U143" s="750"/>
      <c r="V143" s="108"/>
      <c r="W143" s="120"/>
    </row>
    <row r="144" spans="1:31" s="148" customFormat="1" ht="13.5" customHeight="1">
      <c r="A144" s="111"/>
      <c r="B144" s="108"/>
      <c r="C144" s="744"/>
      <c r="D144" s="755" t="s">
        <v>223</v>
      </c>
      <c r="E144" s="756"/>
      <c r="F144" s="757"/>
      <c r="G144" s="761" t="s">
        <v>79</v>
      </c>
      <c r="H144" s="157"/>
      <c r="I144" s="157"/>
      <c r="J144" s="157"/>
      <c r="K144" s="157"/>
      <c r="L144" s="157"/>
      <c r="M144" s="157"/>
      <c r="N144" s="157"/>
      <c r="O144" s="157"/>
      <c r="P144" s="157"/>
      <c r="Q144" s="157"/>
      <c r="R144" s="157"/>
      <c r="S144" s="157"/>
      <c r="T144" s="158" t="str">
        <f>IF(COUNT(H144:S144)=0,"",SUMPRODUCT(ROUND(H144:S144,#REF!)))</f>
        <v/>
      </c>
      <c r="U144" s="750"/>
      <c r="V144" s="108"/>
      <c r="W144" s="111"/>
      <c r="AD144" s="111"/>
      <c r="AE144" s="111"/>
    </row>
    <row r="145" spans="1:31" s="148" customFormat="1" ht="13.5" customHeight="1">
      <c r="A145" s="111"/>
      <c r="B145" s="108"/>
      <c r="C145" s="745"/>
      <c r="D145" s="758"/>
      <c r="E145" s="759"/>
      <c r="F145" s="760"/>
      <c r="G145" s="762"/>
      <c r="H145" s="159"/>
      <c r="I145" s="159"/>
      <c r="J145" s="159"/>
      <c r="K145" s="159"/>
      <c r="L145" s="159"/>
      <c r="M145" s="159"/>
      <c r="N145" s="159"/>
      <c r="O145" s="159"/>
      <c r="P145" s="159"/>
      <c r="Q145" s="159"/>
      <c r="R145" s="159"/>
      <c r="S145" s="159"/>
      <c r="T145" s="160" t="str">
        <f>IF(COUNT(H145:S145)=0,"",SUMPRODUCT(ROUND(H145:S145,#REF!)))</f>
        <v/>
      </c>
      <c r="U145" s="751"/>
      <c r="V145" s="108"/>
      <c r="W145" s="111"/>
      <c r="AD145" s="111"/>
      <c r="AE145" s="111"/>
    </row>
    <row r="146" spans="1:31" s="148" customFormat="1" ht="13.5" customHeight="1">
      <c r="A146" s="163"/>
      <c r="B146" s="161"/>
      <c r="C146" s="121" t="s">
        <v>70</v>
      </c>
      <c r="D146" s="162"/>
      <c r="E146" s="162"/>
      <c r="F146" s="162"/>
      <c r="G146" s="121"/>
      <c r="H146" s="121"/>
      <c r="I146" s="121"/>
      <c r="J146" s="121"/>
      <c r="K146" s="121"/>
      <c r="L146" s="121"/>
      <c r="M146" s="121"/>
      <c r="N146" s="121"/>
      <c r="O146" s="121"/>
      <c r="P146" s="121"/>
      <c r="Q146" s="121"/>
      <c r="R146" s="121"/>
      <c r="S146" s="121"/>
      <c r="T146" s="121"/>
      <c r="U146" s="121"/>
      <c r="V146" s="161"/>
      <c r="W146" s="163"/>
      <c r="AD146" s="111"/>
      <c r="AE146" s="111"/>
    </row>
    <row r="147" spans="1:31" s="111" customFormat="1" ht="13.5" customHeight="1">
      <c r="A147" s="163"/>
      <c r="B147" s="161"/>
      <c r="C147" s="122"/>
      <c r="D147" s="164"/>
      <c r="E147" s="164"/>
      <c r="F147" s="164"/>
      <c r="G147" s="122"/>
      <c r="H147" s="122"/>
      <c r="I147" s="122"/>
      <c r="J147" s="122"/>
      <c r="K147" s="122"/>
      <c r="L147" s="122"/>
      <c r="M147" s="122"/>
      <c r="N147" s="122"/>
      <c r="O147" s="122"/>
      <c r="P147" s="122"/>
      <c r="Q147" s="122"/>
      <c r="R147" s="122"/>
      <c r="S147" s="122"/>
      <c r="T147" s="122"/>
      <c r="U147" s="122"/>
      <c r="V147" s="161"/>
      <c r="W147" s="163"/>
    </row>
    <row r="148" spans="1:31" s="111" customFormat="1" ht="13.5" customHeight="1">
      <c r="A148" s="163"/>
      <c r="B148" s="161"/>
      <c r="C148" s="122"/>
      <c r="D148" s="164"/>
      <c r="E148" s="164"/>
      <c r="F148" s="164"/>
      <c r="G148" s="122"/>
      <c r="H148" s="122"/>
      <c r="I148" s="122"/>
      <c r="J148" s="122"/>
      <c r="K148" s="122"/>
      <c r="L148" s="122"/>
      <c r="M148" s="122"/>
      <c r="N148" s="122"/>
      <c r="O148" s="122"/>
      <c r="P148" s="122"/>
      <c r="Q148" s="122"/>
      <c r="R148" s="122"/>
      <c r="S148" s="122"/>
      <c r="T148" s="122"/>
      <c r="U148" s="122"/>
      <c r="V148" s="161"/>
      <c r="W148" s="163"/>
    </row>
    <row r="149" spans="1:31" s="111" customFormat="1" ht="13.5" customHeight="1">
      <c r="A149" s="163"/>
      <c r="B149" s="161"/>
      <c r="C149" s="122"/>
      <c r="D149" s="164"/>
      <c r="E149" s="164"/>
      <c r="F149" s="164"/>
      <c r="G149" s="122"/>
      <c r="H149" s="122"/>
      <c r="I149" s="122"/>
      <c r="J149" s="122"/>
      <c r="K149" s="122"/>
      <c r="L149" s="122"/>
      <c r="M149" s="122"/>
      <c r="N149" s="122"/>
      <c r="O149" s="122"/>
      <c r="P149" s="122"/>
      <c r="Q149" s="122"/>
      <c r="R149" s="122"/>
      <c r="S149" s="122"/>
      <c r="T149" s="122"/>
      <c r="U149" s="122"/>
      <c r="V149" s="161"/>
      <c r="W149" s="163"/>
    </row>
    <row r="150" spans="1:31" s="111" customFormat="1" ht="13.5" customHeight="1">
      <c r="A150" s="163"/>
      <c r="B150" s="161"/>
      <c r="C150" s="122"/>
      <c r="D150" s="164"/>
      <c r="E150" s="164"/>
      <c r="F150" s="164"/>
      <c r="G150" s="122"/>
      <c r="H150" s="122"/>
      <c r="I150" s="122"/>
      <c r="J150" s="122"/>
      <c r="K150" s="122"/>
      <c r="L150" s="122"/>
      <c r="M150" s="122"/>
      <c r="N150" s="122"/>
      <c r="O150" s="122"/>
      <c r="P150" s="122"/>
      <c r="Q150" s="122"/>
      <c r="R150" s="122"/>
      <c r="S150" s="122"/>
      <c r="T150" s="122"/>
      <c r="U150" s="122"/>
      <c r="V150" s="161"/>
      <c r="W150" s="163"/>
    </row>
    <row r="151" spans="1:31" s="111" customFormat="1" ht="13.5" customHeight="1">
      <c r="A151" s="163"/>
      <c r="B151" s="161"/>
      <c r="C151" s="122"/>
      <c r="D151" s="164"/>
      <c r="E151" s="164"/>
      <c r="F151" s="164"/>
      <c r="G151" s="122"/>
      <c r="H151" s="122"/>
      <c r="I151" s="122"/>
      <c r="J151" s="122"/>
      <c r="K151" s="122"/>
      <c r="L151" s="122"/>
      <c r="M151" s="122"/>
      <c r="N151" s="122"/>
      <c r="O151" s="122"/>
      <c r="P151" s="122"/>
      <c r="Q151" s="122"/>
      <c r="R151" s="122"/>
      <c r="S151" s="122"/>
      <c r="T151" s="122"/>
      <c r="U151" s="122"/>
      <c r="V151" s="161"/>
      <c r="W151" s="163"/>
    </row>
    <row r="152" spans="1:31" s="111" customFormat="1" ht="13.5" customHeight="1">
      <c r="A152" s="163"/>
      <c r="B152" s="161"/>
      <c r="C152" s="122"/>
      <c r="D152" s="164"/>
      <c r="E152" s="164"/>
      <c r="F152" s="164"/>
      <c r="G152" s="122"/>
      <c r="H152" s="122"/>
      <c r="I152" s="122"/>
      <c r="J152" s="122"/>
      <c r="K152" s="122"/>
      <c r="L152" s="122"/>
      <c r="M152" s="122"/>
      <c r="N152" s="122"/>
      <c r="O152" s="122"/>
      <c r="P152" s="122"/>
      <c r="Q152" s="122"/>
      <c r="R152" s="122"/>
      <c r="S152" s="122"/>
      <c r="T152" s="122"/>
      <c r="U152" s="122"/>
      <c r="V152" s="161"/>
      <c r="W152" s="163"/>
    </row>
    <row r="153" spans="1:31" s="111" customFormat="1" ht="13.5" customHeight="1">
      <c r="A153" s="163"/>
      <c r="B153" s="161"/>
      <c r="C153" s="122"/>
      <c r="D153" s="164"/>
      <c r="E153" s="164"/>
      <c r="F153" s="164"/>
      <c r="G153" s="122"/>
      <c r="H153" s="122"/>
      <c r="I153" s="122"/>
      <c r="J153" s="122"/>
      <c r="K153" s="122"/>
      <c r="L153" s="122"/>
      <c r="M153" s="122"/>
      <c r="N153" s="122"/>
      <c r="O153" s="122"/>
      <c r="P153" s="122"/>
      <c r="Q153" s="122"/>
      <c r="R153" s="122"/>
      <c r="S153" s="122"/>
      <c r="T153" s="122"/>
      <c r="U153" s="122"/>
      <c r="V153" s="161"/>
      <c r="W153" s="163"/>
    </row>
    <row r="154" spans="1:31" s="111" customFormat="1" ht="13.5" customHeight="1">
      <c r="A154" s="163"/>
      <c r="B154" s="161"/>
      <c r="C154" s="122"/>
      <c r="D154" s="164"/>
      <c r="E154" s="164"/>
      <c r="F154" s="164"/>
      <c r="G154" s="122"/>
      <c r="H154" s="122"/>
      <c r="I154" s="122"/>
      <c r="J154" s="122"/>
      <c r="K154" s="122"/>
      <c r="L154" s="122"/>
      <c r="M154" s="122"/>
      <c r="N154" s="122"/>
      <c r="O154" s="122"/>
      <c r="P154" s="122"/>
      <c r="Q154" s="122"/>
      <c r="R154" s="122"/>
      <c r="S154" s="122"/>
      <c r="T154" s="122"/>
      <c r="U154" s="122"/>
      <c r="V154" s="161"/>
      <c r="W154" s="163"/>
    </row>
    <row r="155" spans="1:31" s="163" customFormat="1" ht="13.5" customHeight="1">
      <c r="A155" s="111"/>
      <c r="B155" s="108"/>
      <c r="C155" s="108"/>
      <c r="D155" s="108"/>
      <c r="E155" s="108"/>
      <c r="F155" s="108"/>
      <c r="G155" s="108"/>
      <c r="H155" s="108"/>
      <c r="I155" s="108"/>
      <c r="J155" s="108"/>
      <c r="K155" s="108"/>
      <c r="L155" s="108"/>
      <c r="M155" s="108"/>
      <c r="N155" s="108"/>
      <c r="O155" s="108"/>
      <c r="P155" s="108"/>
      <c r="Q155" s="108"/>
      <c r="R155" s="108"/>
      <c r="S155" s="108"/>
      <c r="T155" s="108"/>
      <c r="U155" s="110"/>
      <c r="V155" s="108"/>
      <c r="W155" s="111"/>
    </row>
    <row r="156" spans="1:31" s="163" customFormat="1" ht="13.5" customHeight="1">
      <c r="A156" s="111"/>
      <c r="B156" s="108"/>
      <c r="C156" s="109" t="s">
        <v>84</v>
      </c>
      <c r="D156" s="109"/>
      <c r="E156" s="109"/>
      <c r="F156" s="37"/>
      <c r="G156" s="109"/>
      <c r="H156" s="108"/>
      <c r="I156" s="108"/>
      <c r="J156" s="108"/>
      <c r="K156" s="108"/>
      <c r="L156" s="108"/>
      <c r="M156" s="108"/>
      <c r="N156" s="108"/>
      <c r="O156" s="108"/>
      <c r="P156" s="108"/>
      <c r="Q156" s="108"/>
      <c r="R156" s="108"/>
      <c r="S156" s="108"/>
      <c r="T156" s="108"/>
      <c r="U156" s="110"/>
      <c r="V156" s="108"/>
      <c r="W156" s="111"/>
    </row>
    <row r="157" spans="1:31" s="163" customFormat="1" ht="13.5" customHeight="1">
      <c r="A157" s="111"/>
      <c r="B157" s="108"/>
      <c r="C157" s="112" t="s">
        <v>3</v>
      </c>
      <c r="D157" s="112"/>
      <c r="E157" s="112"/>
      <c r="F157" s="114"/>
      <c r="G157" s="480" t="e">
        <f>G106</f>
        <v>#REF!</v>
      </c>
      <c r="H157" s="113"/>
      <c r="I157" s="108"/>
      <c r="J157" s="108"/>
      <c r="K157" s="108"/>
      <c r="L157" s="108"/>
      <c r="M157" s="108"/>
      <c r="N157" s="108"/>
      <c r="O157" s="108"/>
      <c r="P157" s="108"/>
      <c r="Q157" s="108"/>
      <c r="R157" s="108"/>
      <c r="S157" s="108"/>
      <c r="T157" s="108"/>
      <c r="U157" s="110"/>
      <c r="V157" s="108"/>
      <c r="W157" s="111"/>
    </row>
    <row r="158" spans="1:31" s="163" customFormat="1" ht="13.5" customHeight="1">
      <c r="A158" s="111"/>
      <c r="B158" s="108"/>
      <c r="C158" s="116" t="s">
        <v>8</v>
      </c>
      <c r="D158" s="116"/>
      <c r="E158" s="125" t="s">
        <v>125</v>
      </c>
      <c r="F158" s="112"/>
      <c r="G158" s="108"/>
      <c r="H158" s="108"/>
      <c r="I158" s="108"/>
      <c r="J158" s="108"/>
      <c r="K158" s="108"/>
      <c r="L158" s="108"/>
      <c r="M158" s="108"/>
      <c r="N158" s="108"/>
      <c r="O158" s="108"/>
      <c r="P158" s="108"/>
      <c r="Q158" s="108"/>
      <c r="R158" s="126"/>
      <c r="S158" s="108"/>
      <c r="T158" s="126"/>
      <c r="U158" s="110"/>
      <c r="V158" s="108"/>
      <c r="W158" s="111"/>
    </row>
    <row r="159" spans="1:31" s="163" customFormat="1" ht="13.5" customHeight="1">
      <c r="A159" s="111"/>
      <c r="B159" s="108"/>
      <c r="C159" s="705" t="s">
        <v>33</v>
      </c>
      <c r="D159" s="706"/>
      <c r="E159" s="707"/>
      <c r="F159" s="731" t="s">
        <v>85</v>
      </c>
      <c r="G159" s="731" t="s">
        <v>219</v>
      </c>
      <c r="H159" s="117" t="s">
        <v>34</v>
      </c>
      <c r="I159" s="118"/>
      <c r="J159" s="118"/>
      <c r="K159" s="118"/>
      <c r="L159" s="118"/>
      <c r="M159" s="119"/>
      <c r="N159" s="144" t="s">
        <v>35</v>
      </c>
      <c r="O159" s="118"/>
      <c r="P159" s="118"/>
      <c r="Q159" s="118"/>
      <c r="R159" s="118"/>
      <c r="S159" s="119"/>
      <c r="T159" s="764" t="s">
        <v>81</v>
      </c>
      <c r="U159" s="764" t="s">
        <v>82</v>
      </c>
      <c r="V159" s="108"/>
      <c r="W159" s="88" t="s">
        <v>25</v>
      </c>
      <c r="AA159" s="128" t="str">
        <f>IF(COUNT(H162:U196)&gt;0,"○","")</f>
        <v/>
      </c>
      <c r="AB159" s="120" t="s">
        <v>158</v>
      </c>
    </row>
    <row r="160" spans="1:31" s="163" customFormat="1" ht="13.5" customHeight="1">
      <c r="A160" s="111"/>
      <c r="B160" s="108"/>
      <c r="C160" s="708"/>
      <c r="D160" s="709"/>
      <c r="E160" s="710"/>
      <c r="F160" s="732"/>
      <c r="G160" s="732"/>
      <c r="H160" s="4" t="s">
        <v>13</v>
      </c>
      <c r="I160" s="4" t="s">
        <v>14</v>
      </c>
      <c r="J160" s="4" t="s">
        <v>15</v>
      </c>
      <c r="K160" s="4" t="s">
        <v>16</v>
      </c>
      <c r="L160" s="4" t="s">
        <v>17</v>
      </c>
      <c r="M160" s="4" t="s">
        <v>18</v>
      </c>
      <c r="N160" s="4" t="s">
        <v>19</v>
      </c>
      <c r="O160" s="4" t="s">
        <v>20</v>
      </c>
      <c r="P160" s="4" t="s">
        <v>21</v>
      </c>
      <c r="Q160" s="4" t="s">
        <v>22</v>
      </c>
      <c r="R160" s="4" t="s">
        <v>23</v>
      </c>
      <c r="S160" s="4" t="s">
        <v>24</v>
      </c>
      <c r="T160" s="765"/>
      <c r="U160" s="765"/>
      <c r="V160" s="108"/>
      <c r="W160" s="88" t="s">
        <v>94</v>
      </c>
    </row>
    <row r="161" spans="1:33" s="163" customFormat="1" ht="13.5" customHeight="1">
      <c r="A161" s="111"/>
      <c r="B161" s="108"/>
      <c r="C161" s="711"/>
      <c r="D161" s="712"/>
      <c r="E161" s="713"/>
      <c r="F161" s="733"/>
      <c r="G161" s="733"/>
      <c r="H161" s="127" t="e">
        <f>"（"&amp;MID(#REF!,2,2)&amp;")"</f>
        <v>#REF!</v>
      </c>
      <c r="I161" s="127" t="e">
        <f>"（"&amp;MID(#REF!,2,2)&amp;")"</f>
        <v>#REF!</v>
      </c>
      <c r="J161" s="127" t="e">
        <f>"（"&amp;MID(#REF!,2,2)&amp;")"</f>
        <v>#REF!</v>
      </c>
      <c r="K161" s="127" t="e">
        <f>"（"&amp;MID(#REF!,2,2)&amp;")"</f>
        <v>#REF!</v>
      </c>
      <c r="L161" s="127" t="e">
        <f>"（"&amp;MID(#REF!,2,2)&amp;")"</f>
        <v>#REF!</v>
      </c>
      <c r="M161" s="127" t="e">
        <f>"（"&amp;MID(#REF!,2,2)&amp;")"</f>
        <v>#REF!</v>
      </c>
      <c r="N161" s="127" t="e">
        <f>"（"&amp;MID(#REF!,2,2)&amp;")"</f>
        <v>#REF!</v>
      </c>
      <c r="O161" s="127" t="e">
        <f>"（"&amp;MID(#REF!,2,2)&amp;")"</f>
        <v>#REF!</v>
      </c>
      <c r="P161" s="127" t="e">
        <f>"（"&amp;MID(#REF!,2,2)&amp;")"</f>
        <v>#REF!</v>
      </c>
      <c r="Q161" s="127" t="e">
        <f>"（"&amp;MID(#REF!,2,2)&amp;")"</f>
        <v>#REF!</v>
      </c>
      <c r="R161" s="127" t="e">
        <f>"（"&amp;MID(#REF!,2,2)&amp;")"</f>
        <v>#REF!</v>
      </c>
      <c r="S161" s="127" t="e">
        <f>"（"&amp;MID(#REF!,2,2)&amp;")"</f>
        <v>#REF!</v>
      </c>
      <c r="T161" s="766"/>
      <c r="U161" s="766"/>
      <c r="V161" s="108"/>
      <c r="W161" s="88"/>
    </row>
    <row r="162" spans="1:33" s="163" customFormat="1" ht="13.5" customHeight="1">
      <c r="A162" s="148"/>
      <c r="B162" s="145"/>
      <c r="C162" s="714"/>
      <c r="D162" s="715"/>
      <c r="E162" s="716"/>
      <c r="F162" s="729"/>
      <c r="G162" s="730"/>
      <c r="H162" s="146"/>
      <c r="I162" s="146"/>
      <c r="J162" s="147"/>
      <c r="K162" s="147"/>
      <c r="L162" s="147"/>
      <c r="M162" s="147"/>
      <c r="N162" s="147"/>
      <c r="O162" s="147"/>
      <c r="P162" s="147"/>
      <c r="Q162" s="147"/>
      <c r="R162" s="147"/>
      <c r="S162" s="147"/>
      <c r="T162" s="763"/>
      <c r="U162" s="737"/>
      <c r="V162" s="145"/>
      <c r="W162" s="148"/>
    </row>
    <row r="163" spans="1:33" s="163" customFormat="1" ht="13.5" customHeight="1">
      <c r="A163" s="148"/>
      <c r="B163" s="145"/>
      <c r="C163" s="717"/>
      <c r="D163" s="718"/>
      <c r="E163" s="719"/>
      <c r="F163" s="724"/>
      <c r="G163" s="726"/>
      <c r="H163" s="149"/>
      <c r="I163" s="149"/>
      <c r="J163" s="149"/>
      <c r="K163" s="149"/>
      <c r="L163" s="149"/>
      <c r="M163" s="149"/>
      <c r="N163" s="149"/>
      <c r="O163" s="149"/>
      <c r="P163" s="149"/>
      <c r="Q163" s="149"/>
      <c r="R163" s="149"/>
      <c r="S163" s="149"/>
      <c r="T163" s="763"/>
      <c r="U163" s="738"/>
      <c r="V163" s="145"/>
      <c r="W163" s="148"/>
    </row>
    <row r="164" spans="1:33" s="111" customFormat="1" ht="13.5" customHeight="1">
      <c r="A164" s="148"/>
      <c r="B164" s="145"/>
      <c r="C164" s="717"/>
      <c r="D164" s="718"/>
      <c r="E164" s="719"/>
      <c r="F164" s="723"/>
      <c r="G164" s="725"/>
      <c r="H164" s="150"/>
      <c r="I164" s="150"/>
      <c r="J164" s="151"/>
      <c r="K164" s="151"/>
      <c r="L164" s="151"/>
      <c r="M164" s="151"/>
      <c r="N164" s="151"/>
      <c r="O164" s="151"/>
      <c r="P164" s="151"/>
      <c r="Q164" s="151"/>
      <c r="R164" s="151"/>
      <c r="S164" s="151"/>
      <c r="T164" s="763"/>
      <c r="U164" s="739"/>
      <c r="V164" s="145"/>
      <c r="W164" s="148"/>
    </row>
    <row r="165" spans="1:33" s="111" customFormat="1" ht="13.5" customHeight="1">
      <c r="A165" s="148"/>
      <c r="B165" s="145"/>
      <c r="C165" s="717"/>
      <c r="D165" s="718"/>
      <c r="E165" s="719"/>
      <c r="F165" s="724"/>
      <c r="G165" s="726"/>
      <c r="H165" s="149"/>
      <c r="I165" s="149"/>
      <c r="J165" s="149"/>
      <c r="K165" s="149"/>
      <c r="L165" s="149"/>
      <c r="M165" s="149"/>
      <c r="N165" s="149"/>
      <c r="O165" s="149"/>
      <c r="P165" s="149"/>
      <c r="Q165" s="149"/>
      <c r="R165" s="149"/>
      <c r="S165" s="149"/>
      <c r="T165" s="763"/>
      <c r="U165" s="738"/>
      <c r="V165" s="145"/>
      <c r="W165" s="148"/>
      <c r="AD165" s="124"/>
      <c r="AE165" s="124"/>
    </row>
    <row r="166" spans="1:33" s="111" customFormat="1" ht="13.5" customHeight="1">
      <c r="A166" s="148"/>
      <c r="B166" s="145"/>
      <c r="C166" s="717"/>
      <c r="D166" s="718"/>
      <c r="E166" s="719"/>
      <c r="F166" s="723"/>
      <c r="G166" s="725"/>
      <c r="H166" s="150"/>
      <c r="I166" s="150"/>
      <c r="J166" s="151"/>
      <c r="K166" s="151"/>
      <c r="L166" s="151"/>
      <c r="M166" s="151"/>
      <c r="N166" s="151"/>
      <c r="O166" s="151"/>
      <c r="P166" s="151"/>
      <c r="Q166" s="151"/>
      <c r="R166" s="151"/>
      <c r="S166" s="151"/>
      <c r="T166" s="763"/>
      <c r="U166" s="739"/>
      <c r="V166" s="145"/>
      <c r="W166" s="148"/>
      <c r="AD166" s="124"/>
      <c r="AE166" s="124"/>
    </row>
    <row r="167" spans="1:33" s="111" customFormat="1" ht="13.5" customHeight="1">
      <c r="A167" s="148"/>
      <c r="B167" s="145"/>
      <c r="C167" s="720"/>
      <c r="D167" s="721"/>
      <c r="E167" s="722"/>
      <c r="F167" s="727"/>
      <c r="G167" s="728"/>
      <c r="H167" s="149"/>
      <c r="I167" s="149"/>
      <c r="J167" s="149"/>
      <c r="K167" s="149"/>
      <c r="L167" s="149"/>
      <c r="M167" s="149"/>
      <c r="N167" s="149"/>
      <c r="O167" s="149"/>
      <c r="P167" s="149"/>
      <c r="Q167" s="149"/>
      <c r="R167" s="149"/>
      <c r="S167" s="149"/>
      <c r="T167" s="763"/>
      <c r="U167" s="740"/>
      <c r="V167" s="145"/>
      <c r="W167" s="148"/>
      <c r="AD167" s="124"/>
      <c r="AE167" s="124"/>
    </row>
    <row r="168" spans="1:33" s="111" customFormat="1" ht="13.5" customHeight="1">
      <c r="A168" s="148"/>
      <c r="B168" s="145"/>
      <c r="C168" s="714"/>
      <c r="D168" s="715"/>
      <c r="E168" s="716"/>
      <c r="F168" s="729"/>
      <c r="G168" s="730"/>
      <c r="H168" s="146"/>
      <c r="I168" s="146"/>
      <c r="J168" s="147"/>
      <c r="K168" s="147"/>
      <c r="L168" s="147"/>
      <c r="M168" s="147"/>
      <c r="N168" s="147"/>
      <c r="O168" s="147"/>
      <c r="P168" s="147"/>
      <c r="Q168" s="147"/>
      <c r="R168" s="147"/>
      <c r="S168" s="147"/>
      <c r="T168" s="763"/>
      <c r="U168" s="737"/>
      <c r="V168" s="145"/>
      <c r="W168" s="148"/>
      <c r="AA168" s="124"/>
      <c r="AB168" s="124"/>
      <c r="AC168" s="124"/>
      <c r="AD168" s="130"/>
      <c r="AE168" s="130"/>
      <c r="AF168" s="124"/>
      <c r="AG168" s="124"/>
    </row>
    <row r="169" spans="1:33" s="111" customFormat="1" ht="13.5" customHeight="1">
      <c r="A169" s="148"/>
      <c r="B169" s="145"/>
      <c r="C169" s="717"/>
      <c r="D169" s="718"/>
      <c r="E169" s="719"/>
      <c r="F169" s="724"/>
      <c r="G169" s="726"/>
      <c r="H169" s="149"/>
      <c r="I169" s="149"/>
      <c r="J169" s="149"/>
      <c r="K169" s="149"/>
      <c r="L169" s="149"/>
      <c r="M169" s="149"/>
      <c r="N169" s="149"/>
      <c r="O169" s="149"/>
      <c r="P169" s="149"/>
      <c r="Q169" s="149"/>
      <c r="R169" s="149"/>
      <c r="S169" s="149"/>
      <c r="T169" s="763"/>
      <c r="U169" s="738"/>
      <c r="V169" s="145"/>
      <c r="W169" s="148"/>
      <c r="AA169" s="124"/>
      <c r="AB169" s="124"/>
      <c r="AC169" s="124"/>
      <c r="AD169" s="130"/>
      <c r="AE169" s="130"/>
      <c r="AF169" s="124"/>
      <c r="AG169" s="124"/>
    </row>
    <row r="170" spans="1:33" s="111" customFormat="1" ht="13.5" customHeight="1">
      <c r="A170" s="148"/>
      <c r="B170" s="145"/>
      <c r="C170" s="717"/>
      <c r="D170" s="718"/>
      <c r="E170" s="719"/>
      <c r="F170" s="723"/>
      <c r="G170" s="725"/>
      <c r="H170" s="150"/>
      <c r="I170" s="150"/>
      <c r="J170" s="151"/>
      <c r="K170" s="151"/>
      <c r="L170" s="151"/>
      <c r="M170" s="151"/>
      <c r="N170" s="151"/>
      <c r="O170" s="151"/>
      <c r="P170" s="151"/>
      <c r="Q170" s="151"/>
      <c r="R170" s="151"/>
      <c r="S170" s="151"/>
      <c r="T170" s="763"/>
      <c r="U170" s="739"/>
      <c r="V170" s="145"/>
      <c r="W170" s="148"/>
      <c r="AC170" s="124"/>
      <c r="AD170" s="130"/>
      <c r="AE170" s="130"/>
      <c r="AF170" s="124"/>
      <c r="AG170" s="124"/>
    </row>
    <row r="171" spans="1:33" s="148" customFormat="1" ht="13.5" customHeight="1">
      <c r="B171" s="145"/>
      <c r="C171" s="717"/>
      <c r="D171" s="718"/>
      <c r="E171" s="719"/>
      <c r="F171" s="724"/>
      <c r="G171" s="726"/>
      <c r="H171" s="149"/>
      <c r="I171" s="149"/>
      <c r="J171" s="149"/>
      <c r="K171" s="149"/>
      <c r="L171" s="149"/>
      <c r="M171" s="149"/>
      <c r="N171" s="149"/>
      <c r="O171" s="149"/>
      <c r="P171" s="149"/>
      <c r="Q171" s="149"/>
      <c r="R171" s="149"/>
      <c r="S171" s="149"/>
      <c r="T171" s="763"/>
      <c r="U171" s="738"/>
      <c r="V171" s="145"/>
      <c r="AA171" s="130"/>
      <c r="AB171" s="130"/>
      <c r="AC171" s="130"/>
      <c r="AD171" s="130"/>
      <c r="AE171" s="130"/>
      <c r="AF171" s="130"/>
      <c r="AG171" s="130"/>
    </row>
    <row r="172" spans="1:33" s="148" customFormat="1" ht="13.5" customHeight="1">
      <c r="B172" s="145"/>
      <c r="C172" s="717"/>
      <c r="D172" s="718"/>
      <c r="E172" s="719"/>
      <c r="F172" s="723"/>
      <c r="G172" s="725"/>
      <c r="H172" s="150"/>
      <c r="I172" s="150"/>
      <c r="J172" s="151"/>
      <c r="K172" s="151"/>
      <c r="L172" s="151"/>
      <c r="M172" s="151"/>
      <c r="N172" s="151"/>
      <c r="O172" s="151"/>
      <c r="P172" s="151"/>
      <c r="Q172" s="151"/>
      <c r="R172" s="151"/>
      <c r="S172" s="151"/>
      <c r="T172" s="763"/>
      <c r="U172" s="739"/>
      <c r="V172" s="145"/>
      <c r="AA172" s="130"/>
      <c r="AB172" s="130"/>
      <c r="AC172" s="130"/>
      <c r="AD172" s="130"/>
      <c r="AE172" s="130"/>
      <c r="AF172" s="130"/>
      <c r="AG172" s="130"/>
    </row>
    <row r="173" spans="1:33" s="148" customFormat="1" ht="13.5" customHeight="1">
      <c r="B173" s="145"/>
      <c r="C173" s="720"/>
      <c r="D173" s="721"/>
      <c r="E173" s="722"/>
      <c r="F173" s="727"/>
      <c r="G173" s="728"/>
      <c r="H173" s="149"/>
      <c r="I173" s="149"/>
      <c r="J173" s="149"/>
      <c r="K173" s="149"/>
      <c r="L173" s="149"/>
      <c r="M173" s="149"/>
      <c r="N173" s="149"/>
      <c r="O173" s="149"/>
      <c r="P173" s="149"/>
      <c r="Q173" s="149"/>
      <c r="R173" s="149"/>
      <c r="S173" s="149"/>
      <c r="T173" s="763"/>
      <c r="U173" s="740"/>
      <c r="V173" s="145"/>
      <c r="AA173" s="130"/>
      <c r="AB173" s="130"/>
      <c r="AC173" s="130"/>
      <c r="AD173" s="130"/>
      <c r="AE173" s="130"/>
      <c r="AF173" s="130"/>
      <c r="AG173" s="130"/>
    </row>
    <row r="174" spans="1:33" s="148" customFormat="1" ht="13.5" customHeight="1">
      <c r="B174" s="145"/>
      <c r="C174" s="714"/>
      <c r="D174" s="715"/>
      <c r="E174" s="716"/>
      <c r="F174" s="729"/>
      <c r="G174" s="730"/>
      <c r="H174" s="146"/>
      <c r="I174" s="146"/>
      <c r="J174" s="147"/>
      <c r="K174" s="147"/>
      <c r="L174" s="147"/>
      <c r="M174" s="147"/>
      <c r="N174" s="147"/>
      <c r="O174" s="147"/>
      <c r="P174" s="147"/>
      <c r="Q174" s="147"/>
      <c r="R174" s="147"/>
      <c r="S174" s="147"/>
      <c r="T174" s="763"/>
      <c r="U174" s="737"/>
      <c r="V174" s="145"/>
      <c r="AA174" s="130"/>
      <c r="AB174" s="130"/>
      <c r="AC174" s="130"/>
      <c r="AD174" s="130"/>
      <c r="AE174" s="130"/>
      <c r="AF174" s="130"/>
      <c r="AG174" s="130"/>
    </row>
    <row r="175" spans="1:33" s="148" customFormat="1" ht="13.5" customHeight="1">
      <c r="B175" s="145"/>
      <c r="C175" s="717"/>
      <c r="D175" s="718"/>
      <c r="E175" s="719"/>
      <c r="F175" s="724"/>
      <c r="G175" s="726"/>
      <c r="H175" s="149"/>
      <c r="I175" s="149"/>
      <c r="J175" s="149"/>
      <c r="K175" s="149"/>
      <c r="L175" s="149"/>
      <c r="M175" s="149"/>
      <c r="N175" s="149"/>
      <c r="O175" s="149"/>
      <c r="P175" s="149"/>
      <c r="Q175" s="149"/>
      <c r="R175" s="149"/>
      <c r="S175" s="149"/>
      <c r="T175" s="763"/>
      <c r="U175" s="738"/>
      <c r="V175" s="145"/>
      <c r="AA175" s="130"/>
      <c r="AB175" s="130"/>
      <c r="AC175" s="130"/>
      <c r="AD175" s="130"/>
      <c r="AE175" s="130"/>
      <c r="AF175" s="130"/>
      <c r="AG175" s="130"/>
    </row>
    <row r="176" spans="1:33" s="148" customFormat="1" ht="13.5" customHeight="1">
      <c r="B176" s="145"/>
      <c r="C176" s="717"/>
      <c r="D176" s="718"/>
      <c r="E176" s="719"/>
      <c r="F176" s="723"/>
      <c r="G176" s="725"/>
      <c r="H176" s="150"/>
      <c r="I176" s="150"/>
      <c r="J176" s="151"/>
      <c r="K176" s="151"/>
      <c r="L176" s="151"/>
      <c r="M176" s="151"/>
      <c r="N176" s="151"/>
      <c r="O176" s="151"/>
      <c r="P176" s="151"/>
      <c r="Q176" s="151"/>
      <c r="R176" s="151"/>
      <c r="S176" s="151"/>
      <c r="T176" s="763"/>
      <c r="U176" s="739"/>
      <c r="V176" s="145"/>
      <c r="AA176" s="130"/>
      <c r="AB176" s="130"/>
      <c r="AC176" s="130"/>
      <c r="AD176" s="130"/>
      <c r="AE176" s="130"/>
      <c r="AF176" s="130"/>
      <c r="AG176" s="130"/>
    </row>
    <row r="177" spans="1:33" s="148" customFormat="1" ht="13.5" customHeight="1">
      <c r="B177" s="145"/>
      <c r="C177" s="717"/>
      <c r="D177" s="718"/>
      <c r="E177" s="719"/>
      <c r="F177" s="724"/>
      <c r="G177" s="726"/>
      <c r="H177" s="149"/>
      <c r="I177" s="149"/>
      <c r="J177" s="149"/>
      <c r="K177" s="149"/>
      <c r="L177" s="149"/>
      <c r="M177" s="149"/>
      <c r="N177" s="149"/>
      <c r="O177" s="149"/>
      <c r="P177" s="149"/>
      <c r="Q177" s="149"/>
      <c r="R177" s="149"/>
      <c r="S177" s="149"/>
      <c r="T177" s="763"/>
      <c r="U177" s="738"/>
      <c r="V177" s="145"/>
      <c r="AA177" s="130"/>
      <c r="AB177" s="130"/>
      <c r="AC177" s="130"/>
      <c r="AF177" s="130"/>
      <c r="AG177" s="130"/>
    </row>
    <row r="178" spans="1:33" s="148" customFormat="1" ht="13.5" customHeight="1">
      <c r="B178" s="145"/>
      <c r="C178" s="717"/>
      <c r="D178" s="718"/>
      <c r="E178" s="719"/>
      <c r="F178" s="723"/>
      <c r="G178" s="725"/>
      <c r="H178" s="150"/>
      <c r="I178" s="150"/>
      <c r="J178" s="151"/>
      <c r="K178" s="151"/>
      <c r="L178" s="151"/>
      <c r="M178" s="151"/>
      <c r="N178" s="151"/>
      <c r="O178" s="151"/>
      <c r="P178" s="151"/>
      <c r="Q178" s="151"/>
      <c r="R178" s="151"/>
      <c r="S178" s="151"/>
      <c r="T178" s="763"/>
      <c r="U178" s="739"/>
      <c r="V178" s="145"/>
      <c r="AA178" s="130"/>
      <c r="AB178" s="130"/>
      <c r="AC178" s="130"/>
      <c r="AF178" s="130"/>
      <c r="AG178" s="130"/>
    </row>
    <row r="179" spans="1:33" s="148" customFormat="1" ht="13.5" customHeight="1">
      <c r="B179" s="145"/>
      <c r="C179" s="720"/>
      <c r="D179" s="721"/>
      <c r="E179" s="722"/>
      <c r="F179" s="727"/>
      <c r="G179" s="728"/>
      <c r="H179" s="149"/>
      <c r="I179" s="149"/>
      <c r="J179" s="149"/>
      <c r="K179" s="149"/>
      <c r="L179" s="149"/>
      <c r="M179" s="149"/>
      <c r="N179" s="149"/>
      <c r="O179" s="149"/>
      <c r="P179" s="149"/>
      <c r="Q179" s="149"/>
      <c r="R179" s="149"/>
      <c r="S179" s="149"/>
      <c r="T179" s="763"/>
      <c r="U179" s="740"/>
      <c r="V179" s="145"/>
      <c r="AA179" s="130"/>
      <c r="AB179" s="130"/>
      <c r="AC179" s="130"/>
      <c r="AF179" s="130"/>
      <c r="AG179" s="130"/>
    </row>
    <row r="180" spans="1:33" s="148" customFormat="1" ht="13.5" customHeight="1">
      <c r="B180" s="145"/>
      <c r="C180" s="714"/>
      <c r="D180" s="715"/>
      <c r="E180" s="716"/>
      <c r="F180" s="729"/>
      <c r="G180" s="730"/>
      <c r="H180" s="146"/>
      <c r="I180" s="146"/>
      <c r="J180" s="147"/>
      <c r="K180" s="147"/>
      <c r="L180" s="147"/>
      <c r="M180" s="147"/>
      <c r="N180" s="147"/>
      <c r="O180" s="147"/>
      <c r="P180" s="147"/>
      <c r="Q180" s="147"/>
      <c r="R180" s="147"/>
      <c r="S180" s="147"/>
      <c r="T180" s="763"/>
      <c r="U180" s="737"/>
      <c r="V180" s="145"/>
    </row>
    <row r="181" spans="1:33" s="148" customFormat="1" ht="13.5" customHeight="1">
      <c r="B181" s="145"/>
      <c r="C181" s="717"/>
      <c r="D181" s="718"/>
      <c r="E181" s="719"/>
      <c r="F181" s="724"/>
      <c r="G181" s="726"/>
      <c r="H181" s="149"/>
      <c r="I181" s="149"/>
      <c r="J181" s="149"/>
      <c r="K181" s="149"/>
      <c r="L181" s="149"/>
      <c r="M181" s="149"/>
      <c r="N181" s="149"/>
      <c r="O181" s="149"/>
      <c r="P181" s="149"/>
      <c r="Q181" s="149"/>
      <c r="R181" s="149"/>
      <c r="S181" s="149"/>
      <c r="T181" s="763"/>
      <c r="U181" s="738"/>
      <c r="V181" s="145"/>
    </row>
    <row r="182" spans="1:33" s="148" customFormat="1" ht="13.5" customHeight="1">
      <c r="B182" s="145"/>
      <c r="C182" s="717"/>
      <c r="D182" s="718"/>
      <c r="E182" s="719"/>
      <c r="F182" s="723"/>
      <c r="G182" s="725"/>
      <c r="H182" s="150"/>
      <c r="I182" s="150"/>
      <c r="J182" s="151"/>
      <c r="K182" s="151"/>
      <c r="L182" s="151"/>
      <c r="M182" s="151"/>
      <c r="N182" s="151"/>
      <c r="O182" s="151"/>
      <c r="P182" s="151"/>
      <c r="Q182" s="151"/>
      <c r="R182" s="151"/>
      <c r="S182" s="151"/>
      <c r="T182" s="763"/>
      <c r="U182" s="739"/>
      <c r="V182" s="145"/>
    </row>
    <row r="183" spans="1:33" s="148" customFormat="1" ht="13.5" customHeight="1">
      <c r="B183" s="145"/>
      <c r="C183" s="717"/>
      <c r="D183" s="718"/>
      <c r="E183" s="719"/>
      <c r="F183" s="724"/>
      <c r="G183" s="726"/>
      <c r="H183" s="149"/>
      <c r="I183" s="149"/>
      <c r="J183" s="149"/>
      <c r="K183" s="149"/>
      <c r="L183" s="149"/>
      <c r="M183" s="149"/>
      <c r="N183" s="149"/>
      <c r="O183" s="149"/>
      <c r="P183" s="149"/>
      <c r="Q183" s="149"/>
      <c r="R183" s="149"/>
      <c r="S183" s="149"/>
      <c r="T183" s="763"/>
      <c r="U183" s="738"/>
      <c r="V183" s="145"/>
    </row>
    <row r="184" spans="1:33" s="148" customFormat="1" ht="13.5" customHeight="1">
      <c r="B184" s="145"/>
      <c r="C184" s="717"/>
      <c r="D184" s="718"/>
      <c r="E184" s="719"/>
      <c r="F184" s="723"/>
      <c r="G184" s="725"/>
      <c r="H184" s="150"/>
      <c r="I184" s="150"/>
      <c r="J184" s="151"/>
      <c r="K184" s="151"/>
      <c r="L184" s="151"/>
      <c r="M184" s="151"/>
      <c r="N184" s="151"/>
      <c r="O184" s="151"/>
      <c r="P184" s="151"/>
      <c r="Q184" s="151"/>
      <c r="R184" s="151"/>
      <c r="S184" s="151"/>
      <c r="T184" s="763"/>
      <c r="U184" s="739"/>
      <c r="V184" s="145"/>
    </row>
    <row r="185" spans="1:33" s="148" customFormat="1" ht="13.5" customHeight="1">
      <c r="B185" s="145"/>
      <c r="C185" s="720"/>
      <c r="D185" s="721"/>
      <c r="E185" s="722"/>
      <c r="F185" s="727"/>
      <c r="G185" s="728"/>
      <c r="H185" s="149"/>
      <c r="I185" s="149"/>
      <c r="J185" s="149"/>
      <c r="K185" s="149"/>
      <c r="L185" s="149"/>
      <c r="M185" s="149"/>
      <c r="N185" s="149"/>
      <c r="O185" s="149"/>
      <c r="P185" s="149"/>
      <c r="Q185" s="149"/>
      <c r="R185" s="149"/>
      <c r="S185" s="149"/>
      <c r="T185" s="763"/>
      <c r="U185" s="740"/>
      <c r="V185" s="145"/>
    </row>
    <row r="186" spans="1:33" s="148" customFormat="1" ht="13.5" customHeight="1">
      <c r="B186" s="145"/>
      <c r="C186" s="714"/>
      <c r="D186" s="715"/>
      <c r="E186" s="716"/>
      <c r="F186" s="729"/>
      <c r="G186" s="730"/>
      <c r="H186" s="146"/>
      <c r="I186" s="146"/>
      <c r="J186" s="147"/>
      <c r="K186" s="147"/>
      <c r="L186" s="147"/>
      <c r="M186" s="147"/>
      <c r="N186" s="147"/>
      <c r="O186" s="147"/>
      <c r="P186" s="147"/>
      <c r="Q186" s="147"/>
      <c r="R186" s="147"/>
      <c r="S186" s="147"/>
      <c r="T186" s="763"/>
      <c r="U186" s="737"/>
      <c r="V186" s="145"/>
    </row>
    <row r="187" spans="1:33" s="148" customFormat="1" ht="13.5" customHeight="1">
      <c r="B187" s="145"/>
      <c r="C187" s="717"/>
      <c r="D187" s="718"/>
      <c r="E187" s="719"/>
      <c r="F187" s="724"/>
      <c r="G187" s="726"/>
      <c r="H187" s="149"/>
      <c r="I187" s="149"/>
      <c r="J187" s="149"/>
      <c r="K187" s="149"/>
      <c r="L187" s="149"/>
      <c r="M187" s="149"/>
      <c r="N187" s="149"/>
      <c r="O187" s="149"/>
      <c r="P187" s="149"/>
      <c r="Q187" s="149"/>
      <c r="R187" s="149"/>
      <c r="S187" s="149"/>
      <c r="T187" s="763"/>
      <c r="U187" s="738"/>
      <c r="V187" s="145"/>
    </row>
    <row r="188" spans="1:33" s="148" customFormat="1" ht="13.5" customHeight="1">
      <c r="B188" s="145"/>
      <c r="C188" s="717"/>
      <c r="D188" s="718"/>
      <c r="E188" s="719"/>
      <c r="F188" s="723"/>
      <c r="G188" s="725"/>
      <c r="H188" s="150"/>
      <c r="I188" s="150"/>
      <c r="J188" s="151"/>
      <c r="K188" s="151"/>
      <c r="L188" s="151"/>
      <c r="M188" s="151"/>
      <c r="N188" s="151"/>
      <c r="O188" s="151"/>
      <c r="P188" s="151"/>
      <c r="Q188" s="151"/>
      <c r="R188" s="151"/>
      <c r="S188" s="151"/>
      <c r="T188" s="763"/>
      <c r="U188" s="739"/>
      <c r="V188" s="145"/>
    </row>
    <row r="189" spans="1:33" s="148" customFormat="1" ht="13.5" customHeight="1">
      <c r="B189" s="145"/>
      <c r="C189" s="717"/>
      <c r="D189" s="718"/>
      <c r="E189" s="719"/>
      <c r="F189" s="724"/>
      <c r="G189" s="726"/>
      <c r="H189" s="149"/>
      <c r="I189" s="149"/>
      <c r="J189" s="149"/>
      <c r="K189" s="149"/>
      <c r="L189" s="149"/>
      <c r="M189" s="149"/>
      <c r="N189" s="149"/>
      <c r="O189" s="149"/>
      <c r="P189" s="149"/>
      <c r="Q189" s="149"/>
      <c r="R189" s="149"/>
      <c r="S189" s="149"/>
      <c r="T189" s="763"/>
      <c r="U189" s="738"/>
      <c r="V189" s="145"/>
    </row>
    <row r="190" spans="1:33" s="148" customFormat="1" ht="13.5" customHeight="1">
      <c r="B190" s="145"/>
      <c r="C190" s="717"/>
      <c r="D190" s="718"/>
      <c r="E190" s="719"/>
      <c r="F190" s="723"/>
      <c r="G190" s="725"/>
      <c r="H190" s="150"/>
      <c r="I190" s="150"/>
      <c r="J190" s="151"/>
      <c r="K190" s="151"/>
      <c r="L190" s="151"/>
      <c r="M190" s="151"/>
      <c r="N190" s="151"/>
      <c r="O190" s="151"/>
      <c r="P190" s="151"/>
      <c r="Q190" s="151"/>
      <c r="R190" s="151"/>
      <c r="S190" s="151"/>
      <c r="T190" s="763"/>
      <c r="U190" s="739"/>
      <c r="V190" s="145"/>
    </row>
    <row r="191" spans="1:33" s="148" customFormat="1" ht="13.5" customHeight="1">
      <c r="B191" s="145"/>
      <c r="C191" s="720"/>
      <c r="D191" s="721"/>
      <c r="E191" s="722"/>
      <c r="F191" s="727"/>
      <c r="G191" s="728"/>
      <c r="H191" s="152"/>
      <c r="I191" s="152"/>
      <c r="J191" s="152"/>
      <c r="K191" s="152"/>
      <c r="L191" s="152"/>
      <c r="M191" s="152"/>
      <c r="N191" s="152"/>
      <c r="O191" s="152"/>
      <c r="P191" s="152"/>
      <c r="Q191" s="152"/>
      <c r="R191" s="152"/>
      <c r="S191" s="152"/>
      <c r="T191" s="763"/>
      <c r="U191" s="740"/>
      <c r="V191" s="145"/>
    </row>
    <row r="192" spans="1:33" s="148" customFormat="1" ht="13.5" customHeight="1">
      <c r="A192" s="111"/>
      <c r="B192" s="108"/>
      <c r="C192" s="743" t="s">
        <v>86</v>
      </c>
      <c r="D192" s="746" t="s">
        <v>220</v>
      </c>
      <c r="E192" s="747"/>
      <c r="F192" s="747"/>
      <c r="G192" s="748"/>
      <c r="H192" s="153"/>
      <c r="I192" s="153"/>
      <c r="J192" s="153"/>
      <c r="K192" s="153"/>
      <c r="L192" s="153"/>
      <c r="M192" s="153"/>
      <c r="N192" s="153"/>
      <c r="O192" s="153"/>
      <c r="P192" s="153"/>
      <c r="Q192" s="153"/>
      <c r="R192" s="153"/>
      <c r="S192" s="153"/>
      <c r="T192" s="749"/>
      <c r="U192" s="749"/>
      <c r="V192" s="108"/>
      <c r="W192" s="111"/>
    </row>
    <row r="193" spans="1:31" s="148" customFormat="1" ht="13.5" customHeight="1">
      <c r="A193" s="111"/>
      <c r="B193" s="108"/>
      <c r="C193" s="744"/>
      <c r="D193" s="746" t="s">
        <v>221</v>
      </c>
      <c r="E193" s="747"/>
      <c r="F193" s="747"/>
      <c r="G193" s="748"/>
      <c r="H193" s="154"/>
      <c r="I193" s="154"/>
      <c r="J193" s="154"/>
      <c r="K193" s="154"/>
      <c r="L193" s="154"/>
      <c r="M193" s="154"/>
      <c r="N193" s="154"/>
      <c r="O193" s="154"/>
      <c r="P193" s="154"/>
      <c r="Q193" s="154"/>
      <c r="R193" s="154"/>
      <c r="S193" s="154"/>
      <c r="T193" s="750"/>
      <c r="U193" s="750"/>
      <c r="V193" s="108"/>
      <c r="W193" s="111"/>
    </row>
    <row r="194" spans="1:31" s="148" customFormat="1" ht="13.5" customHeight="1">
      <c r="A194" s="111"/>
      <c r="B194" s="108"/>
      <c r="C194" s="744"/>
      <c r="D194" s="746" t="s">
        <v>222</v>
      </c>
      <c r="E194" s="747"/>
      <c r="F194" s="748"/>
      <c r="G194" s="155" t="s">
        <v>549</v>
      </c>
      <c r="H194" s="156" t="str">
        <f>IF(COUNT(H192)=0,"",ROUND(SUM(H192:H193),#REF!))</f>
        <v/>
      </c>
      <c r="I194" s="156" t="str">
        <f>IF(COUNT(I192)=0,"",ROUND(SUM(I192:I193),#REF!))</f>
        <v/>
      </c>
      <c r="J194" s="156" t="str">
        <f>IF(COUNT(J192)=0,"",ROUND(SUM(J192:J193),#REF!))</f>
        <v/>
      </c>
      <c r="K194" s="156" t="str">
        <f>IF(COUNT(K192)=0,"",ROUND(SUM(K192:K193),#REF!))</f>
        <v/>
      </c>
      <c r="L194" s="156" t="str">
        <f>IF(COUNT(L192)=0,"",ROUND(SUM(L192:L193),#REF!))</f>
        <v/>
      </c>
      <c r="M194" s="156" t="str">
        <f>IF(COUNT(M192)=0,"",ROUND(SUM(M192:M193),#REF!))</f>
        <v/>
      </c>
      <c r="N194" s="156" t="str">
        <f>IF(COUNT(N192)=0,"",ROUND(SUM(N192:N193),#REF!))</f>
        <v/>
      </c>
      <c r="O194" s="156" t="str">
        <f>IF(COUNT(O192)=0,"",ROUND(SUM(O192:O193),#REF!))</f>
        <v/>
      </c>
      <c r="P194" s="156" t="str">
        <f>IF(COUNT(P192)=0,"",ROUND(SUM(P192:P193),#REF!))</f>
        <v/>
      </c>
      <c r="Q194" s="156" t="str">
        <f>IF(COUNT(Q192)=0,"",ROUND(SUM(Q192:Q193),#REF!))</f>
        <v/>
      </c>
      <c r="R194" s="156" t="str">
        <f>IF(COUNT(R192)=0,"",ROUND(SUM(R192:R193),#REF!))</f>
        <v/>
      </c>
      <c r="S194" s="156" t="str">
        <f>IF(COUNT(S192)=0,"",ROUND(SUM(S192:S193),#REF!))</f>
        <v/>
      </c>
      <c r="T194" s="751"/>
      <c r="U194" s="750"/>
      <c r="V194" s="108"/>
      <c r="W194" s="120"/>
    </row>
    <row r="195" spans="1:31" s="148" customFormat="1" ht="13.5" customHeight="1">
      <c r="A195" s="111"/>
      <c r="B195" s="108"/>
      <c r="C195" s="744"/>
      <c r="D195" s="755" t="s">
        <v>223</v>
      </c>
      <c r="E195" s="756"/>
      <c r="F195" s="757"/>
      <c r="G195" s="761" t="s">
        <v>79</v>
      </c>
      <c r="H195" s="157"/>
      <c r="I195" s="157"/>
      <c r="J195" s="157"/>
      <c r="K195" s="157"/>
      <c r="L195" s="157"/>
      <c r="M195" s="157"/>
      <c r="N195" s="157"/>
      <c r="O195" s="157"/>
      <c r="P195" s="157"/>
      <c r="Q195" s="157"/>
      <c r="R195" s="157"/>
      <c r="S195" s="157"/>
      <c r="T195" s="158" t="str">
        <f>IF(COUNT(H195:S195)=0,"",SUMPRODUCT(ROUND(H195:S195,#REF!)))</f>
        <v/>
      </c>
      <c r="U195" s="750"/>
      <c r="V195" s="108"/>
      <c r="W195" s="111"/>
    </row>
    <row r="196" spans="1:31" s="148" customFormat="1" ht="13.5" customHeight="1">
      <c r="A196" s="111"/>
      <c r="B196" s="108"/>
      <c r="C196" s="745"/>
      <c r="D196" s="758"/>
      <c r="E196" s="759"/>
      <c r="F196" s="760"/>
      <c r="G196" s="762"/>
      <c r="H196" s="159"/>
      <c r="I196" s="159"/>
      <c r="J196" s="159"/>
      <c r="K196" s="159"/>
      <c r="L196" s="159"/>
      <c r="M196" s="159"/>
      <c r="N196" s="159"/>
      <c r="O196" s="159"/>
      <c r="P196" s="159"/>
      <c r="Q196" s="159"/>
      <c r="R196" s="159"/>
      <c r="S196" s="159"/>
      <c r="T196" s="160" t="str">
        <f>IF(COUNT(H196:S196)=0,"",SUMPRODUCT(ROUND(H196:S196,#REF!)))</f>
        <v/>
      </c>
      <c r="U196" s="751"/>
      <c r="V196" s="108"/>
      <c r="W196" s="111"/>
    </row>
    <row r="197" spans="1:31" s="148" customFormat="1" ht="13.5" customHeight="1">
      <c r="A197" s="163"/>
      <c r="B197" s="161"/>
      <c r="C197" s="121" t="s">
        <v>70</v>
      </c>
      <c r="D197" s="162"/>
      <c r="E197" s="162"/>
      <c r="F197" s="162"/>
      <c r="G197" s="121"/>
      <c r="H197" s="121"/>
      <c r="I197" s="121"/>
      <c r="J197" s="121"/>
      <c r="K197" s="121"/>
      <c r="L197" s="121"/>
      <c r="M197" s="121"/>
      <c r="N197" s="121"/>
      <c r="O197" s="121"/>
      <c r="P197" s="121"/>
      <c r="Q197" s="121"/>
      <c r="R197" s="121"/>
      <c r="S197" s="121"/>
      <c r="T197" s="121"/>
      <c r="U197" s="121"/>
      <c r="V197" s="161"/>
      <c r="W197" s="163"/>
    </row>
    <row r="198" spans="1:31" s="148" customFormat="1" ht="13.5" customHeight="1">
      <c r="A198" s="163"/>
      <c r="B198" s="161"/>
      <c r="C198" s="122"/>
      <c r="D198" s="164"/>
      <c r="E198" s="164"/>
      <c r="F198" s="164"/>
      <c r="G198" s="122"/>
      <c r="H198" s="122"/>
      <c r="I198" s="122"/>
      <c r="J198" s="122"/>
      <c r="K198" s="122"/>
      <c r="L198" s="122"/>
      <c r="M198" s="122"/>
      <c r="N198" s="122"/>
      <c r="O198" s="122"/>
      <c r="P198" s="122"/>
      <c r="Q198" s="122"/>
      <c r="R198" s="122"/>
      <c r="S198" s="122"/>
      <c r="T198" s="122"/>
      <c r="U198" s="122"/>
      <c r="V198" s="161"/>
      <c r="W198" s="163"/>
      <c r="AD198" s="111"/>
      <c r="AE198" s="111"/>
    </row>
    <row r="199" spans="1:31" s="148" customFormat="1" ht="13.5" customHeight="1">
      <c r="A199" s="163"/>
      <c r="B199" s="161"/>
      <c r="C199" s="122"/>
      <c r="D199" s="164"/>
      <c r="E199" s="164"/>
      <c r="F199" s="164"/>
      <c r="G199" s="122"/>
      <c r="H199" s="122"/>
      <c r="I199" s="122"/>
      <c r="J199" s="122"/>
      <c r="K199" s="122"/>
      <c r="L199" s="122"/>
      <c r="M199" s="122"/>
      <c r="N199" s="122"/>
      <c r="O199" s="122"/>
      <c r="P199" s="122"/>
      <c r="Q199" s="122"/>
      <c r="R199" s="122"/>
      <c r="S199" s="122"/>
      <c r="T199" s="122"/>
      <c r="U199" s="122"/>
      <c r="V199" s="161"/>
      <c r="W199" s="163"/>
      <c r="AD199" s="111"/>
      <c r="AE199" s="111"/>
    </row>
    <row r="200" spans="1:31" s="148" customFormat="1" ht="13.5" customHeight="1">
      <c r="A200" s="163"/>
      <c r="B200" s="161"/>
      <c r="C200" s="122"/>
      <c r="D200" s="164"/>
      <c r="E200" s="164"/>
      <c r="F200" s="164"/>
      <c r="G200" s="122"/>
      <c r="H200" s="122"/>
      <c r="I200" s="122"/>
      <c r="J200" s="122"/>
      <c r="K200" s="122"/>
      <c r="L200" s="122"/>
      <c r="M200" s="122"/>
      <c r="N200" s="122"/>
      <c r="O200" s="122"/>
      <c r="P200" s="122"/>
      <c r="Q200" s="122"/>
      <c r="R200" s="122"/>
      <c r="S200" s="122"/>
      <c r="T200" s="122"/>
      <c r="U200" s="122"/>
      <c r="V200" s="161"/>
      <c r="W200" s="163"/>
      <c r="AD200" s="111"/>
      <c r="AE200" s="111"/>
    </row>
    <row r="201" spans="1:31" s="111" customFormat="1" ht="13.5" customHeight="1">
      <c r="A201" s="163"/>
      <c r="B201" s="161"/>
      <c r="C201" s="122"/>
      <c r="D201" s="164"/>
      <c r="E201" s="164"/>
      <c r="F201" s="164"/>
      <c r="G201" s="122"/>
      <c r="H201" s="122"/>
      <c r="I201" s="122"/>
      <c r="J201" s="122"/>
      <c r="K201" s="122"/>
      <c r="L201" s="122"/>
      <c r="M201" s="122"/>
      <c r="N201" s="122"/>
      <c r="O201" s="122"/>
      <c r="P201" s="122"/>
      <c r="Q201" s="122"/>
      <c r="R201" s="122"/>
      <c r="S201" s="122"/>
      <c r="T201" s="122"/>
      <c r="U201" s="122"/>
      <c r="V201" s="161"/>
      <c r="W201" s="163"/>
    </row>
    <row r="202" spans="1:31" s="111" customFormat="1" ht="13.5" customHeight="1">
      <c r="A202" s="163"/>
      <c r="B202" s="161"/>
      <c r="C202" s="122"/>
      <c r="D202" s="164"/>
      <c r="E202" s="164"/>
      <c r="F202" s="164"/>
      <c r="G202" s="122"/>
      <c r="H202" s="122"/>
      <c r="I202" s="122"/>
      <c r="J202" s="122"/>
      <c r="K202" s="122"/>
      <c r="L202" s="122"/>
      <c r="M202" s="122"/>
      <c r="N202" s="122"/>
      <c r="O202" s="122"/>
      <c r="P202" s="122"/>
      <c r="Q202" s="122"/>
      <c r="R202" s="122"/>
      <c r="S202" s="122"/>
      <c r="T202" s="122"/>
      <c r="U202" s="122"/>
      <c r="V202" s="161"/>
      <c r="W202" s="163"/>
    </row>
    <row r="203" spans="1:31" s="111" customFormat="1" ht="13.5" customHeight="1">
      <c r="A203" s="163"/>
      <c r="B203" s="161"/>
      <c r="C203" s="122"/>
      <c r="D203" s="164"/>
      <c r="E203" s="164"/>
      <c r="F203" s="164"/>
      <c r="G203" s="122"/>
      <c r="H203" s="122"/>
      <c r="I203" s="122"/>
      <c r="J203" s="122"/>
      <c r="K203" s="122"/>
      <c r="L203" s="122"/>
      <c r="M203" s="122"/>
      <c r="N203" s="122"/>
      <c r="O203" s="122"/>
      <c r="P203" s="122"/>
      <c r="Q203" s="122"/>
      <c r="R203" s="122"/>
      <c r="S203" s="122"/>
      <c r="T203" s="122"/>
      <c r="U203" s="122"/>
      <c r="V203" s="161"/>
      <c r="W203" s="163"/>
    </row>
    <row r="204" spans="1:31" s="111" customFormat="1" ht="13.5" customHeight="1">
      <c r="A204" s="163"/>
      <c r="B204" s="161"/>
      <c r="C204" s="122"/>
      <c r="D204" s="164"/>
      <c r="E204" s="164"/>
      <c r="F204" s="164"/>
      <c r="G204" s="122"/>
      <c r="H204" s="122"/>
      <c r="I204" s="122"/>
      <c r="J204" s="122"/>
      <c r="K204" s="122"/>
      <c r="L204" s="122"/>
      <c r="M204" s="122"/>
      <c r="N204" s="122"/>
      <c r="O204" s="122"/>
      <c r="P204" s="122"/>
      <c r="Q204" s="122"/>
      <c r="R204" s="122"/>
      <c r="S204" s="122"/>
      <c r="T204" s="122"/>
      <c r="U204" s="122"/>
      <c r="V204" s="161"/>
      <c r="W204" s="163"/>
    </row>
    <row r="205" spans="1:31" s="111" customFormat="1" ht="13.5" customHeight="1">
      <c r="A205" s="163"/>
      <c r="B205" s="161"/>
      <c r="C205" s="122"/>
      <c r="D205" s="164"/>
      <c r="E205" s="164"/>
      <c r="F205" s="164"/>
      <c r="G205" s="122"/>
      <c r="H205" s="122"/>
      <c r="I205" s="122"/>
      <c r="J205" s="122"/>
      <c r="K205" s="122"/>
      <c r="L205" s="122"/>
      <c r="M205" s="122"/>
      <c r="N205" s="122"/>
      <c r="O205" s="122"/>
      <c r="P205" s="122"/>
      <c r="Q205" s="122"/>
      <c r="R205" s="122"/>
      <c r="S205" s="122"/>
      <c r="T205" s="122"/>
      <c r="U205" s="122"/>
      <c r="V205" s="161"/>
      <c r="W205" s="163"/>
      <c r="AD205" s="163"/>
      <c r="AE205" s="163"/>
    </row>
    <row r="206" spans="1:31" s="111" customFormat="1" ht="13.5" customHeight="1">
      <c r="B206" s="108"/>
      <c r="C206" s="108"/>
      <c r="D206" s="108"/>
      <c r="E206" s="108"/>
      <c r="F206" s="108"/>
      <c r="G206" s="108"/>
      <c r="H206" s="108"/>
      <c r="I206" s="108"/>
      <c r="J206" s="108"/>
      <c r="K206" s="108"/>
      <c r="L206" s="108"/>
      <c r="M206" s="108"/>
      <c r="N206" s="108"/>
      <c r="O206" s="108"/>
      <c r="P206" s="108"/>
      <c r="Q206" s="108"/>
      <c r="R206" s="108"/>
      <c r="S206" s="108"/>
      <c r="T206" s="108"/>
      <c r="U206" s="110"/>
      <c r="V206" s="108"/>
      <c r="AD206" s="163"/>
      <c r="AE206" s="163"/>
    </row>
    <row r="207" spans="1:31" s="111" customFormat="1" ht="13.5" customHeight="1">
      <c r="B207" s="108"/>
      <c r="C207" s="109" t="s">
        <v>84</v>
      </c>
      <c r="D207" s="109"/>
      <c r="E207" s="109"/>
      <c r="F207" s="37"/>
      <c r="G207" s="109"/>
      <c r="H207" s="108"/>
      <c r="I207" s="108"/>
      <c r="J207" s="108"/>
      <c r="K207" s="108"/>
      <c r="L207" s="108"/>
      <c r="M207" s="108"/>
      <c r="N207" s="108"/>
      <c r="O207" s="108"/>
      <c r="P207" s="108"/>
      <c r="Q207" s="108"/>
      <c r="R207" s="108"/>
      <c r="S207" s="108"/>
      <c r="T207" s="108"/>
      <c r="U207" s="110"/>
      <c r="V207" s="108"/>
      <c r="AD207" s="163"/>
      <c r="AE207" s="163"/>
    </row>
    <row r="208" spans="1:31" s="163" customFormat="1" ht="13.5" customHeight="1">
      <c r="A208" s="111"/>
      <c r="B208" s="108"/>
      <c r="C208" s="112" t="s">
        <v>3</v>
      </c>
      <c r="D208" s="112"/>
      <c r="E208" s="112"/>
      <c r="F208" s="114"/>
      <c r="G208" s="480" t="e">
        <f>G157</f>
        <v>#REF!</v>
      </c>
      <c r="H208" s="113"/>
      <c r="I208" s="108"/>
      <c r="J208" s="108"/>
      <c r="K208" s="108"/>
      <c r="L208" s="108"/>
      <c r="M208" s="108"/>
      <c r="N208" s="108"/>
      <c r="O208" s="108"/>
      <c r="P208" s="108"/>
      <c r="Q208" s="108"/>
      <c r="R208" s="108"/>
      <c r="S208" s="108"/>
      <c r="T208" s="108"/>
      <c r="U208" s="110"/>
      <c r="V208" s="108"/>
      <c r="W208" s="111"/>
    </row>
    <row r="209" spans="1:33" s="163" customFormat="1" ht="13.5" customHeight="1">
      <c r="A209" s="111"/>
      <c r="B209" s="108"/>
      <c r="C209" s="116" t="s">
        <v>8</v>
      </c>
      <c r="D209" s="116"/>
      <c r="E209" s="125" t="s">
        <v>126</v>
      </c>
      <c r="F209" s="112"/>
      <c r="G209" s="108"/>
      <c r="H209" s="108"/>
      <c r="I209" s="108"/>
      <c r="J209" s="108"/>
      <c r="K209" s="108"/>
      <c r="L209" s="108"/>
      <c r="M209" s="108"/>
      <c r="N209" s="108"/>
      <c r="O209" s="108"/>
      <c r="P209" s="108"/>
      <c r="Q209" s="108"/>
      <c r="R209" s="126"/>
      <c r="S209" s="108"/>
      <c r="T209" s="126"/>
      <c r="U209" s="110"/>
      <c r="V209" s="108"/>
      <c r="W209" s="111"/>
    </row>
    <row r="210" spans="1:33" s="163" customFormat="1" ht="13.5" customHeight="1">
      <c r="A210" s="111"/>
      <c r="B210" s="108"/>
      <c r="C210" s="705" t="s">
        <v>33</v>
      </c>
      <c r="D210" s="706"/>
      <c r="E210" s="707"/>
      <c r="F210" s="731" t="s">
        <v>85</v>
      </c>
      <c r="G210" s="731" t="s">
        <v>219</v>
      </c>
      <c r="H210" s="117" t="s">
        <v>34</v>
      </c>
      <c r="I210" s="118"/>
      <c r="J210" s="118"/>
      <c r="K210" s="118"/>
      <c r="L210" s="118"/>
      <c r="M210" s="119"/>
      <c r="N210" s="144" t="s">
        <v>35</v>
      </c>
      <c r="O210" s="118"/>
      <c r="P210" s="118"/>
      <c r="Q210" s="118"/>
      <c r="R210" s="118"/>
      <c r="S210" s="119"/>
      <c r="T210" s="764" t="s">
        <v>81</v>
      </c>
      <c r="U210" s="764" t="s">
        <v>82</v>
      </c>
      <c r="V210" s="108"/>
      <c r="W210" s="88" t="s">
        <v>25</v>
      </c>
      <c r="AA210" s="128" t="str">
        <f>IF(COUNT(H213:U247)&gt;0,"○","")</f>
        <v/>
      </c>
      <c r="AB210" s="120" t="s">
        <v>158</v>
      </c>
    </row>
    <row r="211" spans="1:33" s="163" customFormat="1" ht="13.5" customHeight="1">
      <c r="A211" s="111"/>
      <c r="B211" s="108"/>
      <c r="C211" s="708"/>
      <c r="D211" s="709"/>
      <c r="E211" s="710"/>
      <c r="F211" s="732"/>
      <c r="G211" s="732"/>
      <c r="H211" s="4" t="s">
        <v>13</v>
      </c>
      <c r="I211" s="4" t="s">
        <v>14</v>
      </c>
      <c r="J211" s="4" t="s">
        <v>15</v>
      </c>
      <c r="K211" s="4" t="s">
        <v>16</v>
      </c>
      <c r="L211" s="4" t="s">
        <v>17</v>
      </c>
      <c r="M211" s="4" t="s">
        <v>18</v>
      </c>
      <c r="N211" s="4" t="s">
        <v>19</v>
      </c>
      <c r="O211" s="4" t="s">
        <v>20</v>
      </c>
      <c r="P211" s="4" t="s">
        <v>21</v>
      </c>
      <c r="Q211" s="4" t="s">
        <v>22</v>
      </c>
      <c r="R211" s="4" t="s">
        <v>23</v>
      </c>
      <c r="S211" s="4" t="s">
        <v>24</v>
      </c>
      <c r="T211" s="765"/>
      <c r="U211" s="765"/>
      <c r="V211" s="108"/>
      <c r="W211" s="88" t="s">
        <v>94</v>
      </c>
    </row>
    <row r="212" spans="1:33" s="163" customFormat="1" ht="13.5" customHeight="1">
      <c r="A212" s="111"/>
      <c r="B212" s="108"/>
      <c r="C212" s="711"/>
      <c r="D212" s="712"/>
      <c r="E212" s="713"/>
      <c r="F212" s="733"/>
      <c r="G212" s="733"/>
      <c r="H212" s="127" t="e">
        <f>"（"&amp;MID(#REF!,2,2)&amp;")"</f>
        <v>#REF!</v>
      </c>
      <c r="I212" s="127" t="e">
        <f>"（"&amp;MID(#REF!,2,2)&amp;")"</f>
        <v>#REF!</v>
      </c>
      <c r="J212" s="127" t="e">
        <f>"（"&amp;MID(#REF!,2,2)&amp;")"</f>
        <v>#REF!</v>
      </c>
      <c r="K212" s="127" t="e">
        <f>"（"&amp;MID(#REF!,2,2)&amp;")"</f>
        <v>#REF!</v>
      </c>
      <c r="L212" s="127" t="e">
        <f>"（"&amp;MID(#REF!,2,2)&amp;")"</f>
        <v>#REF!</v>
      </c>
      <c r="M212" s="127" t="e">
        <f>"（"&amp;MID(#REF!,2,2)&amp;")"</f>
        <v>#REF!</v>
      </c>
      <c r="N212" s="127" t="e">
        <f>"（"&amp;MID(#REF!,2,2)&amp;")"</f>
        <v>#REF!</v>
      </c>
      <c r="O212" s="127" t="e">
        <f>"（"&amp;MID(#REF!,2,2)&amp;")"</f>
        <v>#REF!</v>
      </c>
      <c r="P212" s="127" t="e">
        <f>"（"&amp;MID(#REF!,2,2)&amp;")"</f>
        <v>#REF!</v>
      </c>
      <c r="Q212" s="127" t="e">
        <f>"（"&amp;MID(#REF!,2,2)&amp;")"</f>
        <v>#REF!</v>
      </c>
      <c r="R212" s="127" t="e">
        <f>"（"&amp;MID(#REF!,2,2)&amp;")"</f>
        <v>#REF!</v>
      </c>
      <c r="S212" s="127" t="e">
        <f>"（"&amp;MID(#REF!,2,2)&amp;")"</f>
        <v>#REF!</v>
      </c>
      <c r="T212" s="766"/>
      <c r="U212" s="766"/>
      <c r="V212" s="108"/>
      <c r="W212" s="88"/>
    </row>
    <row r="213" spans="1:33" s="163" customFormat="1" ht="13.5" customHeight="1">
      <c r="A213" s="148"/>
      <c r="B213" s="145"/>
      <c r="C213" s="714"/>
      <c r="D213" s="715"/>
      <c r="E213" s="716"/>
      <c r="F213" s="729"/>
      <c r="G213" s="730"/>
      <c r="H213" s="146"/>
      <c r="I213" s="146"/>
      <c r="J213" s="147"/>
      <c r="K213" s="147"/>
      <c r="L213" s="147"/>
      <c r="M213" s="147"/>
      <c r="N213" s="147"/>
      <c r="O213" s="147"/>
      <c r="P213" s="147"/>
      <c r="Q213" s="147"/>
      <c r="R213" s="147"/>
      <c r="S213" s="147"/>
      <c r="T213" s="763"/>
      <c r="U213" s="737"/>
      <c r="V213" s="145"/>
      <c r="W213" s="148"/>
    </row>
    <row r="214" spans="1:33" s="163" customFormat="1" ht="13.5" customHeight="1">
      <c r="A214" s="148"/>
      <c r="B214" s="145"/>
      <c r="C214" s="717"/>
      <c r="D214" s="718"/>
      <c r="E214" s="719"/>
      <c r="F214" s="724"/>
      <c r="G214" s="726"/>
      <c r="H214" s="149"/>
      <c r="I214" s="149"/>
      <c r="J214" s="149"/>
      <c r="K214" s="149"/>
      <c r="L214" s="149"/>
      <c r="M214" s="149"/>
      <c r="N214" s="149"/>
      <c r="O214" s="149"/>
      <c r="P214" s="149"/>
      <c r="Q214" s="149"/>
      <c r="R214" s="149"/>
      <c r="S214" s="149"/>
      <c r="T214" s="763"/>
      <c r="U214" s="738"/>
      <c r="V214" s="145"/>
      <c r="W214" s="148"/>
    </row>
    <row r="215" spans="1:33" s="163" customFormat="1" ht="13.5" customHeight="1">
      <c r="A215" s="148"/>
      <c r="B215" s="145"/>
      <c r="C215" s="717"/>
      <c r="D215" s="718"/>
      <c r="E215" s="719"/>
      <c r="F215" s="723"/>
      <c r="G215" s="725"/>
      <c r="H215" s="150"/>
      <c r="I215" s="150"/>
      <c r="J215" s="151"/>
      <c r="K215" s="151"/>
      <c r="L215" s="151"/>
      <c r="M215" s="151"/>
      <c r="N215" s="151"/>
      <c r="O215" s="151"/>
      <c r="P215" s="151"/>
      <c r="Q215" s="151"/>
      <c r="R215" s="151"/>
      <c r="S215" s="151"/>
      <c r="T215" s="763"/>
      <c r="U215" s="739"/>
      <c r="V215" s="145"/>
      <c r="W215" s="148"/>
      <c r="AD215" s="111"/>
      <c r="AE215" s="111"/>
    </row>
    <row r="216" spans="1:33" s="163" customFormat="1" ht="13.5" customHeight="1">
      <c r="A216" s="148"/>
      <c r="B216" s="145"/>
      <c r="C216" s="717"/>
      <c r="D216" s="718"/>
      <c r="E216" s="719"/>
      <c r="F216" s="724"/>
      <c r="G216" s="726"/>
      <c r="H216" s="149"/>
      <c r="I216" s="149"/>
      <c r="J216" s="149"/>
      <c r="K216" s="149"/>
      <c r="L216" s="149"/>
      <c r="M216" s="149"/>
      <c r="N216" s="149"/>
      <c r="O216" s="149"/>
      <c r="P216" s="149"/>
      <c r="Q216" s="149"/>
      <c r="R216" s="149"/>
      <c r="S216" s="149"/>
      <c r="T216" s="763"/>
      <c r="U216" s="738"/>
      <c r="V216" s="145"/>
      <c r="W216" s="148"/>
      <c r="AD216" s="111"/>
      <c r="AE216" s="111"/>
    </row>
    <row r="217" spans="1:33" s="163" customFormat="1" ht="13.5" customHeight="1">
      <c r="A217" s="148"/>
      <c r="B217" s="145"/>
      <c r="C217" s="717"/>
      <c r="D217" s="718"/>
      <c r="E217" s="719"/>
      <c r="F217" s="723"/>
      <c r="G217" s="725"/>
      <c r="H217" s="150"/>
      <c r="I217" s="150"/>
      <c r="J217" s="151"/>
      <c r="K217" s="151"/>
      <c r="L217" s="151"/>
      <c r="M217" s="151"/>
      <c r="N217" s="151"/>
      <c r="O217" s="151"/>
      <c r="P217" s="151"/>
      <c r="Q217" s="151"/>
      <c r="R217" s="151"/>
      <c r="S217" s="151"/>
      <c r="T217" s="763"/>
      <c r="U217" s="739"/>
      <c r="V217" s="145"/>
      <c r="W217" s="148"/>
      <c r="AD217" s="111"/>
      <c r="AE217" s="111"/>
    </row>
    <row r="218" spans="1:33" s="111" customFormat="1" ht="13.5" customHeight="1">
      <c r="A218" s="148"/>
      <c r="B218" s="145"/>
      <c r="C218" s="720"/>
      <c r="D218" s="721"/>
      <c r="E218" s="722"/>
      <c r="F218" s="727"/>
      <c r="G218" s="728"/>
      <c r="H218" s="149"/>
      <c r="I218" s="149"/>
      <c r="J218" s="149"/>
      <c r="K218" s="149"/>
      <c r="L218" s="149"/>
      <c r="M218" s="149"/>
      <c r="N218" s="149"/>
      <c r="O218" s="149"/>
      <c r="P218" s="149"/>
      <c r="Q218" s="149"/>
      <c r="R218" s="149"/>
      <c r="S218" s="149"/>
      <c r="T218" s="763"/>
      <c r="U218" s="740"/>
      <c r="V218" s="145"/>
      <c r="W218" s="148"/>
    </row>
    <row r="219" spans="1:33" s="111" customFormat="1" ht="13.5" customHeight="1">
      <c r="A219" s="148"/>
      <c r="B219" s="145"/>
      <c r="C219" s="714"/>
      <c r="D219" s="715"/>
      <c r="E219" s="716"/>
      <c r="F219" s="729"/>
      <c r="G219" s="730"/>
      <c r="H219" s="146"/>
      <c r="I219" s="146"/>
      <c r="J219" s="147"/>
      <c r="K219" s="147"/>
      <c r="L219" s="147"/>
      <c r="M219" s="147"/>
      <c r="N219" s="147"/>
      <c r="O219" s="147"/>
      <c r="P219" s="147"/>
      <c r="Q219" s="147"/>
      <c r="R219" s="147"/>
      <c r="S219" s="147"/>
      <c r="T219" s="763"/>
      <c r="U219" s="737"/>
      <c r="V219" s="145"/>
      <c r="W219" s="148"/>
      <c r="AD219" s="124"/>
      <c r="AE219" s="124"/>
    </row>
    <row r="220" spans="1:33" s="111" customFormat="1" ht="13.5" customHeight="1">
      <c r="A220" s="148"/>
      <c r="B220" s="145"/>
      <c r="C220" s="717"/>
      <c r="D220" s="718"/>
      <c r="E220" s="719"/>
      <c r="F220" s="724"/>
      <c r="G220" s="726"/>
      <c r="H220" s="149"/>
      <c r="I220" s="149"/>
      <c r="J220" s="149"/>
      <c r="K220" s="149"/>
      <c r="L220" s="149"/>
      <c r="M220" s="149"/>
      <c r="N220" s="149"/>
      <c r="O220" s="149"/>
      <c r="P220" s="149"/>
      <c r="Q220" s="149"/>
      <c r="R220" s="149"/>
      <c r="S220" s="149"/>
      <c r="T220" s="763"/>
      <c r="U220" s="738"/>
      <c r="V220" s="145"/>
      <c r="W220" s="148"/>
      <c r="AD220" s="124"/>
      <c r="AE220" s="124"/>
    </row>
    <row r="221" spans="1:33" s="111" customFormat="1" ht="13.5" customHeight="1">
      <c r="A221" s="148"/>
      <c r="B221" s="145"/>
      <c r="C221" s="717"/>
      <c r="D221" s="718"/>
      <c r="E221" s="719"/>
      <c r="F221" s="723"/>
      <c r="G221" s="725"/>
      <c r="H221" s="150"/>
      <c r="I221" s="150"/>
      <c r="J221" s="151"/>
      <c r="K221" s="151"/>
      <c r="L221" s="151"/>
      <c r="M221" s="151"/>
      <c r="N221" s="151"/>
      <c r="O221" s="151"/>
      <c r="P221" s="151"/>
      <c r="Q221" s="151"/>
      <c r="R221" s="151"/>
      <c r="S221" s="151"/>
      <c r="T221" s="763"/>
      <c r="U221" s="739"/>
      <c r="V221" s="145"/>
      <c r="W221" s="148"/>
      <c r="AD221" s="124"/>
      <c r="AE221" s="124"/>
    </row>
    <row r="222" spans="1:33" s="111" customFormat="1" ht="13.5" customHeight="1">
      <c r="A222" s="148"/>
      <c r="B222" s="145"/>
      <c r="C222" s="717"/>
      <c r="D222" s="718"/>
      <c r="E222" s="719"/>
      <c r="F222" s="724"/>
      <c r="G222" s="726"/>
      <c r="H222" s="149"/>
      <c r="I222" s="149"/>
      <c r="J222" s="149"/>
      <c r="K222" s="149"/>
      <c r="L222" s="149"/>
      <c r="M222" s="149"/>
      <c r="N222" s="149"/>
      <c r="O222" s="149"/>
      <c r="P222" s="149"/>
      <c r="Q222" s="149"/>
      <c r="R222" s="149"/>
      <c r="S222" s="149"/>
      <c r="T222" s="763"/>
      <c r="U222" s="738"/>
      <c r="V222" s="145"/>
      <c r="W222" s="148"/>
      <c r="AA222" s="124"/>
      <c r="AB222" s="124"/>
      <c r="AC222" s="124"/>
      <c r="AD222" s="130"/>
      <c r="AE222" s="130"/>
      <c r="AF222" s="124"/>
      <c r="AG222" s="124"/>
    </row>
    <row r="223" spans="1:33" s="111" customFormat="1" ht="13.5" customHeight="1">
      <c r="A223" s="148"/>
      <c r="B223" s="145"/>
      <c r="C223" s="717"/>
      <c r="D223" s="718"/>
      <c r="E223" s="719"/>
      <c r="F223" s="723"/>
      <c r="G223" s="725"/>
      <c r="H223" s="150"/>
      <c r="I223" s="150"/>
      <c r="J223" s="151"/>
      <c r="K223" s="151"/>
      <c r="L223" s="151"/>
      <c r="M223" s="151"/>
      <c r="N223" s="151"/>
      <c r="O223" s="151"/>
      <c r="P223" s="151"/>
      <c r="Q223" s="151"/>
      <c r="R223" s="151"/>
      <c r="S223" s="151"/>
      <c r="T223" s="763"/>
      <c r="U223" s="739"/>
      <c r="V223" s="145"/>
      <c r="W223" s="148"/>
      <c r="AA223" s="124"/>
      <c r="AB223" s="124"/>
      <c r="AC223" s="124"/>
      <c r="AD223" s="130"/>
      <c r="AE223" s="130"/>
      <c r="AF223" s="124"/>
      <c r="AG223" s="124"/>
    </row>
    <row r="224" spans="1:33" s="111" customFormat="1" ht="13.5" customHeight="1">
      <c r="A224" s="148"/>
      <c r="B224" s="145"/>
      <c r="C224" s="720"/>
      <c r="D224" s="721"/>
      <c r="E224" s="722"/>
      <c r="F224" s="727"/>
      <c r="G224" s="728"/>
      <c r="H224" s="149"/>
      <c r="I224" s="149"/>
      <c r="J224" s="149"/>
      <c r="K224" s="149"/>
      <c r="L224" s="149"/>
      <c r="M224" s="149"/>
      <c r="N224" s="149"/>
      <c r="O224" s="149"/>
      <c r="P224" s="149"/>
      <c r="Q224" s="149"/>
      <c r="R224" s="149"/>
      <c r="S224" s="149"/>
      <c r="T224" s="763"/>
      <c r="U224" s="740"/>
      <c r="V224" s="145"/>
      <c r="W224" s="148"/>
      <c r="AC224" s="124"/>
      <c r="AD224" s="130"/>
      <c r="AE224" s="130"/>
      <c r="AF224" s="124"/>
      <c r="AG224" s="124"/>
    </row>
    <row r="225" spans="2:33" s="148" customFormat="1" ht="13.5" customHeight="1">
      <c r="B225" s="145"/>
      <c r="C225" s="714"/>
      <c r="D225" s="715"/>
      <c r="E225" s="716"/>
      <c r="F225" s="729"/>
      <c r="G225" s="730"/>
      <c r="H225" s="146"/>
      <c r="I225" s="146"/>
      <c r="J225" s="147"/>
      <c r="K225" s="147"/>
      <c r="L225" s="147"/>
      <c r="M225" s="147"/>
      <c r="N225" s="147"/>
      <c r="O225" s="147"/>
      <c r="P225" s="147"/>
      <c r="Q225" s="147"/>
      <c r="R225" s="147"/>
      <c r="S225" s="147"/>
      <c r="T225" s="763"/>
      <c r="U225" s="737"/>
      <c r="V225" s="145"/>
      <c r="AA225" s="130"/>
      <c r="AB225" s="130"/>
      <c r="AC225" s="130"/>
      <c r="AD225" s="130"/>
      <c r="AE225" s="130"/>
      <c r="AF225" s="130"/>
      <c r="AG225" s="130"/>
    </row>
    <row r="226" spans="2:33" s="148" customFormat="1" ht="13.5" customHeight="1">
      <c r="B226" s="145"/>
      <c r="C226" s="717"/>
      <c r="D226" s="718"/>
      <c r="E226" s="719"/>
      <c r="F226" s="724"/>
      <c r="G226" s="726"/>
      <c r="H226" s="149"/>
      <c r="I226" s="149"/>
      <c r="J226" s="149"/>
      <c r="K226" s="149"/>
      <c r="L226" s="149"/>
      <c r="M226" s="149"/>
      <c r="N226" s="149"/>
      <c r="O226" s="149"/>
      <c r="P226" s="149"/>
      <c r="Q226" s="149"/>
      <c r="R226" s="149"/>
      <c r="S226" s="149"/>
      <c r="T226" s="763"/>
      <c r="U226" s="738"/>
      <c r="V226" s="145"/>
      <c r="AA226" s="130"/>
      <c r="AB226" s="130"/>
      <c r="AC226" s="130"/>
      <c r="AD226" s="130"/>
      <c r="AE226" s="130"/>
      <c r="AF226" s="130"/>
      <c r="AG226" s="130"/>
    </row>
    <row r="227" spans="2:33" s="148" customFormat="1" ht="13.5" customHeight="1">
      <c r="B227" s="145"/>
      <c r="C227" s="717"/>
      <c r="D227" s="718"/>
      <c r="E227" s="719"/>
      <c r="F227" s="723"/>
      <c r="G227" s="725"/>
      <c r="H227" s="150"/>
      <c r="I227" s="150"/>
      <c r="J227" s="151"/>
      <c r="K227" s="151"/>
      <c r="L227" s="151"/>
      <c r="M227" s="151"/>
      <c r="N227" s="151"/>
      <c r="O227" s="151"/>
      <c r="P227" s="151"/>
      <c r="Q227" s="151"/>
      <c r="R227" s="151"/>
      <c r="S227" s="151"/>
      <c r="T227" s="763"/>
      <c r="U227" s="739"/>
      <c r="V227" s="145"/>
      <c r="AA227" s="130"/>
      <c r="AB227" s="130"/>
      <c r="AC227" s="130"/>
      <c r="AD227" s="130"/>
      <c r="AE227" s="130"/>
      <c r="AF227" s="130"/>
      <c r="AG227" s="130"/>
    </row>
    <row r="228" spans="2:33" s="148" customFormat="1" ht="13.5" customHeight="1">
      <c r="B228" s="145"/>
      <c r="C228" s="717"/>
      <c r="D228" s="718"/>
      <c r="E228" s="719"/>
      <c r="F228" s="724"/>
      <c r="G228" s="726"/>
      <c r="H228" s="149"/>
      <c r="I228" s="149"/>
      <c r="J228" s="149"/>
      <c r="K228" s="149"/>
      <c r="L228" s="149"/>
      <c r="M228" s="149"/>
      <c r="N228" s="149"/>
      <c r="O228" s="149"/>
      <c r="P228" s="149"/>
      <c r="Q228" s="149"/>
      <c r="R228" s="149"/>
      <c r="S228" s="149"/>
      <c r="T228" s="763"/>
      <c r="U228" s="738"/>
      <c r="V228" s="145"/>
      <c r="AA228" s="130"/>
      <c r="AB228" s="130"/>
      <c r="AC228" s="130"/>
      <c r="AD228" s="130"/>
      <c r="AE228" s="130"/>
      <c r="AF228" s="130"/>
      <c r="AG228" s="130"/>
    </row>
    <row r="229" spans="2:33" s="148" customFormat="1" ht="13.5" customHeight="1">
      <c r="B229" s="145"/>
      <c r="C229" s="717"/>
      <c r="D229" s="718"/>
      <c r="E229" s="719"/>
      <c r="F229" s="723"/>
      <c r="G229" s="725"/>
      <c r="H229" s="150"/>
      <c r="I229" s="150"/>
      <c r="J229" s="151"/>
      <c r="K229" s="151"/>
      <c r="L229" s="151"/>
      <c r="M229" s="151"/>
      <c r="N229" s="151"/>
      <c r="O229" s="151"/>
      <c r="P229" s="151"/>
      <c r="Q229" s="151"/>
      <c r="R229" s="151"/>
      <c r="S229" s="151"/>
      <c r="T229" s="763"/>
      <c r="U229" s="739"/>
      <c r="V229" s="145"/>
      <c r="AA229" s="130"/>
      <c r="AB229" s="130"/>
      <c r="AC229" s="130"/>
      <c r="AD229" s="130"/>
      <c r="AE229" s="130"/>
      <c r="AF229" s="130"/>
      <c r="AG229" s="130"/>
    </row>
    <row r="230" spans="2:33" s="148" customFormat="1" ht="13.5" customHeight="1">
      <c r="B230" s="145"/>
      <c r="C230" s="720"/>
      <c r="D230" s="721"/>
      <c r="E230" s="722"/>
      <c r="F230" s="727"/>
      <c r="G230" s="728"/>
      <c r="H230" s="149"/>
      <c r="I230" s="149"/>
      <c r="J230" s="149"/>
      <c r="K230" s="149"/>
      <c r="L230" s="149"/>
      <c r="M230" s="149"/>
      <c r="N230" s="149"/>
      <c r="O230" s="149"/>
      <c r="P230" s="149"/>
      <c r="Q230" s="149"/>
      <c r="R230" s="149"/>
      <c r="S230" s="149"/>
      <c r="T230" s="763"/>
      <c r="U230" s="740"/>
      <c r="V230" s="145"/>
      <c r="AA230" s="130"/>
      <c r="AB230" s="130"/>
      <c r="AC230" s="130"/>
      <c r="AD230" s="130"/>
      <c r="AE230" s="130"/>
      <c r="AF230" s="130"/>
      <c r="AG230" s="130"/>
    </row>
    <row r="231" spans="2:33" s="148" customFormat="1" ht="13.5" customHeight="1">
      <c r="B231" s="145"/>
      <c r="C231" s="714"/>
      <c r="D231" s="715"/>
      <c r="E231" s="716"/>
      <c r="F231" s="729"/>
      <c r="G231" s="730"/>
      <c r="H231" s="146"/>
      <c r="I231" s="146"/>
      <c r="J231" s="147"/>
      <c r="K231" s="147"/>
      <c r="L231" s="147"/>
      <c r="M231" s="147"/>
      <c r="N231" s="147"/>
      <c r="O231" s="147"/>
      <c r="P231" s="147"/>
      <c r="Q231" s="147"/>
      <c r="R231" s="147"/>
      <c r="S231" s="147"/>
      <c r="T231" s="763"/>
      <c r="U231" s="737"/>
      <c r="V231" s="145"/>
      <c r="AA231" s="130"/>
      <c r="AB231" s="130"/>
      <c r="AC231" s="130"/>
      <c r="AF231" s="130"/>
      <c r="AG231" s="130"/>
    </row>
    <row r="232" spans="2:33" s="148" customFormat="1" ht="13.5" customHeight="1">
      <c r="B232" s="145"/>
      <c r="C232" s="717"/>
      <c r="D232" s="718"/>
      <c r="E232" s="719"/>
      <c r="F232" s="724"/>
      <c r="G232" s="726"/>
      <c r="H232" s="149"/>
      <c r="I232" s="149"/>
      <c r="J232" s="149"/>
      <c r="K232" s="149"/>
      <c r="L232" s="149"/>
      <c r="M232" s="149"/>
      <c r="N232" s="149"/>
      <c r="O232" s="149"/>
      <c r="P232" s="149"/>
      <c r="Q232" s="149"/>
      <c r="R232" s="149"/>
      <c r="S232" s="149"/>
      <c r="T232" s="763"/>
      <c r="U232" s="738"/>
      <c r="V232" s="145"/>
      <c r="AA232" s="130"/>
      <c r="AB232" s="130"/>
      <c r="AC232" s="130"/>
      <c r="AF232" s="130"/>
      <c r="AG232" s="130"/>
    </row>
    <row r="233" spans="2:33" s="148" customFormat="1" ht="13.5" customHeight="1">
      <c r="B233" s="145"/>
      <c r="C233" s="717"/>
      <c r="D233" s="718"/>
      <c r="E233" s="719"/>
      <c r="F233" s="723"/>
      <c r="G233" s="725"/>
      <c r="H233" s="150"/>
      <c r="I233" s="150"/>
      <c r="J233" s="151"/>
      <c r="K233" s="151"/>
      <c r="L233" s="151"/>
      <c r="M233" s="151"/>
      <c r="N233" s="151"/>
      <c r="O233" s="151"/>
      <c r="P233" s="151"/>
      <c r="Q233" s="151"/>
      <c r="R233" s="151"/>
      <c r="S233" s="151"/>
      <c r="T233" s="763"/>
      <c r="U233" s="739"/>
      <c r="V233" s="145"/>
      <c r="AA233" s="130"/>
      <c r="AB233" s="130"/>
      <c r="AC233" s="130"/>
      <c r="AF233" s="130"/>
      <c r="AG233" s="130"/>
    </row>
    <row r="234" spans="2:33" s="148" customFormat="1" ht="13.5" customHeight="1">
      <c r="B234" s="145"/>
      <c r="C234" s="717"/>
      <c r="D234" s="718"/>
      <c r="E234" s="719"/>
      <c r="F234" s="724"/>
      <c r="G234" s="726"/>
      <c r="H234" s="149"/>
      <c r="I234" s="149"/>
      <c r="J234" s="149"/>
      <c r="K234" s="149"/>
      <c r="L234" s="149"/>
      <c r="M234" s="149"/>
      <c r="N234" s="149"/>
      <c r="O234" s="149"/>
      <c r="P234" s="149"/>
      <c r="Q234" s="149"/>
      <c r="R234" s="149"/>
      <c r="S234" s="149"/>
      <c r="T234" s="763"/>
      <c r="U234" s="738"/>
      <c r="V234" s="145"/>
    </row>
    <row r="235" spans="2:33" s="148" customFormat="1" ht="13.5" customHeight="1">
      <c r="B235" s="145"/>
      <c r="C235" s="717"/>
      <c r="D235" s="718"/>
      <c r="E235" s="719"/>
      <c r="F235" s="723"/>
      <c r="G235" s="725"/>
      <c r="H235" s="150"/>
      <c r="I235" s="150"/>
      <c r="J235" s="151"/>
      <c r="K235" s="151"/>
      <c r="L235" s="151"/>
      <c r="M235" s="151"/>
      <c r="N235" s="151"/>
      <c r="O235" s="151"/>
      <c r="P235" s="151"/>
      <c r="Q235" s="151"/>
      <c r="R235" s="151"/>
      <c r="S235" s="151"/>
      <c r="T235" s="763"/>
      <c r="U235" s="739"/>
      <c r="V235" s="145"/>
    </row>
    <row r="236" spans="2:33" s="148" customFormat="1" ht="13.5" customHeight="1">
      <c r="B236" s="145"/>
      <c r="C236" s="720"/>
      <c r="D236" s="721"/>
      <c r="E236" s="722"/>
      <c r="F236" s="727"/>
      <c r="G236" s="728"/>
      <c r="H236" s="149"/>
      <c r="I236" s="149"/>
      <c r="J236" s="149"/>
      <c r="K236" s="149"/>
      <c r="L236" s="149"/>
      <c r="M236" s="149"/>
      <c r="N236" s="149"/>
      <c r="O236" s="149"/>
      <c r="P236" s="149"/>
      <c r="Q236" s="149"/>
      <c r="R236" s="149"/>
      <c r="S236" s="149"/>
      <c r="T236" s="763"/>
      <c r="U236" s="740"/>
      <c r="V236" s="145"/>
    </row>
    <row r="237" spans="2:33" s="148" customFormat="1" ht="13.5" customHeight="1">
      <c r="B237" s="145"/>
      <c r="C237" s="714"/>
      <c r="D237" s="715"/>
      <c r="E237" s="716"/>
      <c r="F237" s="729"/>
      <c r="G237" s="730"/>
      <c r="H237" s="146"/>
      <c r="I237" s="146"/>
      <c r="J237" s="147"/>
      <c r="K237" s="147"/>
      <c r="L237" s="147"/>
      <c r="M237" s="147"/>
      <c r="N237" s="147"/>
      <c r="O237" s="147"/>
      <c r="P237" s="147"/>
      <c r="Q237" s="147"/>
      <c r="R237" s="147"/>
      <c r="S237" s="147"/>
      <c r="T237" s="763"/>
      <c r="U237" s="737"/>
      <c r="V237" s="145"/>
    </row>
    <row r="238" spans="2:33" s="148" customFormat="1" ht="13.5" customHeight="1">
      <c r="B238" s="145"/>
      <c r="C238" s="717"/>
      <c r="D238" s="718"/>
      <c r="E238" s="719"/>
      <c r="F238" s="724"/>
      <c r="G238" s="726"/>
      <c r="H238" s="149"/>
      <c r="I238" s="149"/>
      <c r="J238" s="149"/>
      <c r="K238" s="149"/>
      <c r="L238" s="149"/>
      <c r="M238" s="149"/>
      <c r="N238" s="149"/>
      <c r="O238" s="149"/>
      <c r="P238" s="149"/>
      <c r="Q238" s="149"/>
      <c r="R238" s="149"/>
      <c r="S238" s="149"/>
      <c r="T238" s="763"/>
      <c r="U238" s="738"/>
      <c r="V238" s="145"/>
    </row>
    <row r="239" spans="2:33" s="148" customFormat="1" ht="13.5" customHeight="1">
      <c r="B239" s="145"/>
      <c r="C239" s="717"/>
      <c r="D239" s="718"/>
      <c r="E239" s="719"/>
      <c r="F239" s="723"/>
      <c r="G239" s="725"/>
      <c r="H239" s="150"/>
      <c r="I239" s="150"/>
      <c r="J239" s="151"/>
      <c r="K239" s="151"/>
      <c r="L239" s="151"/>
      <c r="M239" s="151"/>
      <c r="N239" s="151"/>
      <c r="O239" s="151"/>
      <c r="P239" s="151"/>
      <c r="Q239" s="151"/>
      <c r="R239" s="151"/>
      <c r="S239" s="151"/>
      <c r="T239" s="763"/>
      <c r="U239" s="739"/>
      <c r="V239" s="145"/>
    </row>
    <row r="240" spans="2:33" s="148" customFormat="1" ht="13.5" customHeight="1">
      <c r="B240" s="145"/>
      <c r="C240" s="717"/>
      <c r="D240" s="718"/>
      <c r="E240" s="719"/>
      <c r="F240" s="724"/>
      <c r="G240" s="726"/>
      <c r="H240" s="149"/>
      <c r="I240" s="149"/>
      <c r="J240" s="149"/>
      <c r="K240" s="149"/>
      <c r="L240" s="149"/>
      <c r="M240" s="149"/>
      <c r="N240" s="149"/>
      <c r="O240" s="149"/>
      <c r="P240" s="149"/>
      <c r="Q240" s="149"/>
      <c r="R240" s="149"/>
      <c r="S240" s="149"/>
      <c r="T240" s="763"/>
      <c r="U240" s="738"/>
      <c r="V240" s="145"/>
    </row>
    <row r="241" spans="1:31" s="148" customFormat="1" ht="13.5" customHeight="1">
      <c r="B241" s="145"/>
      <c r="C241" s="717"/>
      <c r="D241" s="718"/>
      <c r="E241" s="719"/>
      <c r="F241" s="723"/>
      <c r="G241" s="725"/>
      <c r="H241" s="150"/>
      <c r="I241" s="150"/>
      <c r="J241" s="151"/>
      <c r="K241" s="151"/>
      <c r="L241" s="151"/>
      <c r="M241" s="151"/>
      <c r="N241" s="151"/>
      <c r="O241" s="151"/>
      <c r="P241" s="151"/>
      <c r="Q241" s="151"/>
      <c r="R241" s="151"/>
      <c r="S241" s="151"/>
      <c r="T241" s="763"/>
      <c r="U241" s="739"/>
      <c r="V241" s="145"/>
    </row>
    <row r="242" spans="1:31" s="148" customFormat="1" ht="13.5" customHeight="1">
      <c r="B242" s="145"/>
      <c r="C242" s="720"/>
      <c r="D242" s="721"/>
      <c r="E242" s="722"/>
      <c r="F242" s="727"/>
      <c r="G242" s="728"/>
      <c r="H242" s="152"/>
      <c r="I242" s="152"/>
      <c r="J242" s="152"/>
      <c r="K242" s="152"/>
      <c r="L242" s="152"/>
      <c r="M242" s="152"/>
      <c r="N242" s="152"/>
      <c r="O242" s="152"/>
      <c r="P242" s="152"/>
      <c r="Q242" s="152"/>
      <c r="R242" s="152"/>
      <c r="S242" s="152"/>
      <c r="T242" s="763"/>
      <c r="U242" s="740"/>
      <c r="V242" s="145"/>
    </row>
    <row r="243" spans="1:31" s="148" customFormat="1" ht="13.5" customHeight="1">
      <c r="A243" s="111"/>
      <c r="B243" s="108"/>
      <c r="C243" s="743" t="s">
        <v>86</v>
      </c>
      <c r="D243" s="746" t="s">
        <v>220</v>
      </c>
      <c r="E243" s="747"/>
      <c r="F243" s="747"/>
      <c r="G243" s="748"/>
      <c r="H243" s="153"/>
      <c r="I243" s="153"/>
      <c r="J243" s="153"/>
      <c r="K243" s="153"/>
      <c r="L243" s="153"/>
      <c r="M243" s="153"/>
      <c r="N243" s="153"/>
      <c r="O243" s="153"/>
      <c r="P243" s="153"/>
      <c r="Q243" s="153"/>
      <c r="R243" s="153"/>
      <c r="S243" s="153"/>
      <c r="T243" s="749"/>
      <c r="U243" s="749"/>
      <c r="V243" s="108"/>
      <c r="W243" s="111"/>
    </row>
    <row r="244" spans="1:31" s="148" customFormat="1" ht="13.5" customHeight="1">
      <c r="A244" s="111"/>
      <c r="B244" s="108"/>
      <c r="C244" s="744"/>
      <c r="D244" s="746" t="s">
        <v>221</v>
      </c>
      <c r="E244" s="747"/>
      <c r="F244" s="747"/>
      <c r="G244" s="748"/>
      <c r="H244" s="154"/>
      <c r="I244" s="154"/>
      <c r="J244" s="154"/>
      <c r="K244" s="154"/>
      <c r="L244" s="154"/>
      <c r="M244" s="154"/>
      <c r="N244" s="154"/>
      <c r="O244" s="154"/>
      <c r="P244" s="154"/>
      <c r="Q244" s="154"/>
      <c r="R244" s="154"/>
      <c r="S244" s="154"/>
      <c r="T244" s="750"/>
      <c r="U244" s="750"/>
      <c r="V244" s="108"/>
      <c r="W244" s="111"/>
    </row>
    <row r="245" spans="1:31" s="148" customFormat="1" ht="13.5" customHeight="1">
      <c r="A245" s="111"/>
      <c r="B245" s="108"/>
      <c r="C245" s="744"/>
      <c r="D245" s="746" t="s">
        <v>222</v>
      </c>
      <c r="E245" s="747"/>
      <c r="F245" s="748"/>
      <c r="G245" s="155" t="s">
        <v>79</v>
      </c>
      <c r="H245" s="156" t="str">
        <f>IF(COUNT(H243)=0,"",ROUND(SUM(H243:H244),#REF!))</f>
        <v/>
      </c>
      <c r="I245" s="156" t="str">
        <f>IF(COUNT(I243)=0,"",ROUND(SUM(I243:I244),#REF!))</f>
        <v/>
      </c>
      <c r="J245" s="156" t="str">
        <f>IF(COUNT(J243)=0,"",ROUND(SUM(J243:J244),#REF!))</f>
        <v/>
      </c>
      <c r="K245" s="156" t="str">
        <f>IF(COUNT(K243)=0,"",ROUND(SUM(K243:K244),#REF!))</f>
        <v/>
      </c>
      <c r="L245" s="156" t="str">
        <f>IF(COUNT(L243)=0,"",ROUND(SUM(L243:L244),#REF!))</f>
        <v/>
      </c>
      <c r="M245" s="156" t="str">
        <f>IF(COUNT(M243)=0,"",ROUND(SUM(M243:M244),#REF!))</f>
        <v/>
      </c>
      <c r="N245" s="156" t="str">
        <f>IF(COUNT(N243)=0,"",ROUND(SUM(N243:N244),#REF!))</f>
        <v/>
      </c>
      <c r="O245" s="156" t="str">
        <f>IF(COUNT(O243)=0,"",ROUND(SUM(O243:O244),#REF!))</f>
        <v/>
      </c>
      <c r="P245" s="156" t="str">
        <f>IF(COUNT(P243)=0,"",ROUND(SUM(P243:P244),#REF!))</f>
        <v/>
      </c>
      <c r="Q245" s="156" t="str">
        <f>IF(COUNT(Q243)=0,"",ROUND(SUM(Q243:Q244),#REF!))</f>
        <v/>
      </c>
      <c r="R245" s="156" t="str">
        <f>IF(COUNT(R243)=0,"",ROUND(SUM(R243:R244),#REF!))</f>
        <v/>
      </c>
      <c r="S245" s="156" t="str">
        <f>IF(COUNT(S243)=0,"",ROUND(SUM(S243:S244),#REF!))</f>
        <v/>
      </c>
      <c r="T245" s="751"/>
      <c r="U245" s="750"/>
      <c r="V245" s="108"/>
      <c r="W245" s="120"/>
    </row>
    <row r="246" spans="1:31" s="148" customFormat="1" ht="13.5" customHeight="1">
      <c r="A246" s="111"/>
      <c r="B246" s="108"/>
      <c r="C246" s="744"/>
      <c r="D246" s="755" t="s">
        <v>223</v>
      </c>
      <c r="E246" s="756"/>
      <c r="F246" s="757"/>
      <c r="G246" s="761" t="s">
        <v>79</v>
      </c>
      <c r="H246" s="157"/>
      <c r="I246" s="157"/>
      <c r="J246" s="157"/>
      <c r="K246" s="157"/>
      <c r="L246" s="157"/>
      <c r="M246" s="157"/>
      <c r="N246" s="157"/>
      <c r="O246" s="157"/>
      <c r="P246" s="157"/>
      <c r="Q246" s="157"/>
      <c r="R246" s="157"/>
      <c r="S246" s="157"/>
      <c r="T246" s="158" t="str">
        <f>IF(COUNT(H246:S246)=0,"",SUMPRODUCT(ROUND(H246:S246,#REF!)))</f>
        <v/>
      </c>
      <c r="U246" s="750"/>
      <c r="V246" s="108"/>
      <c r="W246" s="111"/>
    </row>
    <row r="247" spans="1:31" s="148" customFormat="1" ht="13.5" customHeight="1">
      <c r="A247" s="111"/>
      <c r="B247" s="108"/>
      <c r="C247" s="745"/>
      <c r="D247" s="758"/>
      <c r="E247" s="759"/>
      <c r="F247" s="760"/>
      <c r="G247" s="762"/>
      <c r="H247" s="159"/>
      <c r="I247" s="159"/>
      <c r="J247" s="159"/>
      <c r="K247" s="159"/>
      <c r="L247" s="159"/>
      <c r="M247" s="159"/>
      <c r="N247" s="159"/>
      <c r="O247" s="159"/>
      <c r="P247" s="159"/>
      <c r="Q247" s="159"/>
      <c r="R247" s="159"/>
      <c r="S247" s="159"/>
      <c r="T247" s="160" t="str">
        <f>IF(COUNT(H247:S247)=0,"",SUMPRODUCT(ROUND(H247:S247,#REF!)))</f>
        <v/>
      </c>
      <c r="U247" s="751"/>
      <c r="V247" s="108"/>
      <c r="W247" s="111"/>
    </row>
    <row r="248" spans="1:31" s="148" customFormat="1" ht="13.5" customHeight="1">
      <c r="A248" s="163"/>
      <c r="B248" s="161"/>
      <c r="C248" s="121" t="s">
        <v>70</v>
      </c>
      <c r="D248" s="162"/>
      <c r="E248" s="162"/>
      <c r="F248" s="162"/>
      <c r="G248" s="121"/>
      <c r="H248" s="121"/>
      <c r="I248" s="121"/>
      <c r="J248" s="121"/>
      <c r="K248" s="121"/>
      <c r="L248" s="121"/>
      <c r="M248" s="121"/>
      <c r="N248" s="121"/>
      <c r="O248" s="121"/>
      <c r="P248" s="121"/>
      <c r="Q248" s="121"/>
      <c r="R248" s="121"/>
      <c r="S248" s="121"/>
      <c r="T248" s="121"/>
      <c r="U248" s="121"/>
      <c r="V248" s="161"/>
      <c r="W248" s="163"/>
    </row>
    <row r="249" spans="1:31" s="148" customFormat="1" ht="13.5" customHeight="1">
      <c r="A249" s="163"/>
      <c r="B249" s="161"/>
      <c r="C249" s="122"/>
      <c r="D249" s="164"/>
      <c r="E249" s="164"/>
      <c r="F249" s="164"/>
      <c r="G249" s="122"/>
      <c r="H249" s="122"/>
      <c r="I249" s="122"/>
      <c r="J249" s="122"/>
      <c r="K249" s="122"/>
      <c r="L249" s="122"/>
      <c r="M249" s="122"/>
      <c r="N249" s="122"/>
      <c r="O249" s="122"/>
      <c r="P249" s="122"/>
      <c r="Q249" s="122"/>
      <c r="R249" s="122"/>
      <c r="S249" s="122"/>
      <c r="T249" s="122"/>
      <c r="U249" s="122"/>
      <c r="V249" s="161"/>
      <c r="W249" s="163"/>
    </row>
    <row r="250" spans="1:31" s="148" customFormat="1" ht="13.5" customHeight="1">
      <c r="A250" s="163"/>
      <c r="B250" s="161"/>
      <c r="C250" s="122"/>
      <c r="D250" s="164"/>
      <c r="E250" s="164"/>
      <c r="F250" s="164"/>
      <c r="G250" s="122"/>
      <c r="H250" s="122"/>
      <c r="I250" s="122"/>
      <c r="J250" s="122"/>
      <c r="K250" s="122"/>
      <c r="L250" s="122"/>
      <c r="M250" s="122"/>
      <c r="N250" s="122"/>
      <c r="O250" s="122"/>
      <c r="P250" s="122"/>
      <c r="Q250" s="122"/>
      <c r="R250" s="122"/>
      <c r="S250" s="122"/>
      <c r="T250" s="122"/>
      <c r="U250" s="122"/>
      <c r="V250" s="161"/>
      <c r="W250" s="163"/>
    </row>
    <row r="251" spans="1:31" s="148" customFormat="1" ht="13.5" customHeight="1">
      <c r="A251" s="163"/>
      <c r="B251" s="161"/>
      <c r="C251" s="122"/>
      <c r="D251" s="164"/>
      <c r="E251" s="164"/>
      <c r="F251" s="164"/>
      <c r="G251" s="122"/>
      <c r="H251" s="122"/>
      <c r="I251" s="122"/>
      <c r="J251" s="122"/>
      <c r="K251" s="122"/>
      <c r="L251" s="122"/>
      <c r="M251" s="122"/>
      <c r="N251" s="122"/>
      <c r="O251" s="122"/>
      <c r="P251" s="122"/>
      <c r="Q251" s="122"/>
      <c r="R251" s="122"/>
      <c r="S251" s="122"/>
      <c r="T251" s="122"/>
      <c r="U251" s="122"/>
      <c r="V251" s="161"/>
      <c r="W251" s="163"/>
    </row>
    <row r="252" spans="1:31" s="148" customFormat="1" ht="13.5" customHeight="1">
      <c r="A252" s="163"/>
      <c r="B252" s="161"/>
      <c r="C252" s="122"/>
      <c r="D252" s="164"/>
      <c r="E252" s="164"/>
      <c r="F252" s="164"/>
      <c r="G252" s="122"/>
      <c r="H252" s="122"/>
      <c r="I252" s="122"/>
      <c r="J252" s="122"/>
      <c r="K252" s="122"/>
      <c r="L252" s="122"/>
      <c r="M252" s="122"/>
      <c r="N252" s="122"/>
      <c r="O252" s="122"/>
      <c r="P252" s="122"/>
      <c r="Q252" s="122"/>
      <c r="R252" s="122"/>
      <c r="S252" s="122"/>
      <c r="T252" s="122"/>
      <c r="U252" s="122"/>
      <c r="V252" s="161"/>
      <c r="W252" s="163"/>
      <c r="AD252" s="111"/>
      <c r="AE252" s="111"/>
    </row>
    <row r="253" spans="1:31" s="148" customFormat="1" ht="13.5" customHeight="1">
      <c r="A253" s="163"/>
      <c r="B253" s="161"/>
      <c r="C253" s="122"/>
      <c r="D253" s="164"/>
      <c r="E253" s="164"/>
      <c r="F253" s="164"/>
      <c r="G253" s="122"/>
      <c r="H253" s="122"/>
      <c r="I253" s="122"/>
      <c r="J253" s="122"/>
      <c r="K253" s="122"/>
      <c r="L253" s="122"/>
      <c r="M253" s="122"/>
      <c r="N253" s="122"/>
      <c r="O253" s="122"/>
      <c r="P253" s="122"/>
      <c r="Q253" s="122"/>
      <c r="R253" s="122"/>
      <c r="S253" s="122"/>
      <c r="T253" s="122"/>
      <c r="U253" s="122"/>
      <c r="V253" s="161"/>
      <c r="W253" s="163"/>
      <c r="AD253" s="111"/>
      <c r="AE253" s="111"/>
    </row>
    <row r="254" spans="1:31" s="111" customFormat="1" ht="13.5" customHeight="1">
      <c r="A254" s="163"/>
      <c r="B254" s="161"/>
      <c r="C254" s="122"/>
      <c r="D254" s="164"/>
      <c r="E254" s="164"/>
      <c r="F254" s="164"/>
      <c r="G254" s="122"/>
      <c r="H254" s="122"/>
      <c r="I254" s="122"/>
      <c r="J254" s="122"/>
      <c r="K254" s="122"/>
      <c r="L254" s="122"/>
      <c r="M254" s="122"/>
      <c r="N254" s="122"/>
      <c r="O254" s="122"/>
      <c r="P254" s="122"/>
      <c r="Q254" s="122"/>
      <c r="R254" s="122"/>
      <c r="S254" s="122"/>
      <c r="T254" s="122"/>
      <c r="U254" s="122"/>
      <c r="V254" s="161"/>
      <c r="W254" s="163"/>
    </row>
    <row r="255" spans="1:31" s="111" customFormat="1" ht="13.5" customHeight="1">
      <c r="A255" s="163"/>
      <c r="B255" s="161"/>
      <c r="C255" s="122"/>
      <c r="D255" s="164"/>
      <c r="E255" s="164"/>
      <c r="F255" s="164"/>
      <c r="G255" s="122"/>
      <c r="H255" s="122"/>
      <c r="I255" s="122"/>
      <c r="J255" s="122"/>
      <c r="K255" s="122"/>
      <c r="L255" s="122"/>
      <c r="M255" s="122"/>
      <c r="N255" s="122"/>
      <c r="O255" s="122"/>
      <c r="P255" s="122"/>
      <c r="Q255" s="122"/>
      <c r="R255" s="122"/>
      <c r="S255" s="122"/>
      <c r="T255" s="122"/>
      <c r="U255" s="122"/>
      <c r="V255" s="161"/>
      <c r="W255" s="163"/>
    </row>
    <row r="256" spans="1:31" s="111" customFormat="1" ht="13.5" customHeight="1">
      <c r="A256" s="163"/>
      <c r="B256" s="161"/>
      <c r="C256" s="122"/>
      <c r="D256" s="164"/>
      <c r="E256" s="164"/>
      <c r="F256" s="164"/>
      <c r="G256" s="122"/>
      <c r="H256" s="122"/>
      <c r="I256" s="122"/>
      <c r="J256" s="122"/>
      <c r="K256" s="122"/>
      <c r="L256" s="122"/>
      <c r="M256" s="122"/>
      <c r="N256" s="122"/>
      <c r="O256" s="122"/>
      <c r="P256" s="122"/>
      <c r="Q256" s="122"/>
      <c r="R256" s="122"/>
      <c r="S256" s="122"/>
      <c r="T256" s="122"/>
      <c r="U256" s="122"/>
      <c r="V256" s="161"/>
      <c r="W256" s="163"/>
    </row>
    <row r="257" spans="1:31" s="111" customFormat="1" ht="13.5" customHeight="1">
      <c r="A257" s="161"/>
      <c r="B257" s="161"/>
      <c r="C257" s="341"/>
      <c r="D257" s="342"/>
      <c r="E257" s="342"/>
      <c r="F257" s="342"/>
      <c r="G257" s="341"/>
      <c r="H257" s="341"/>
      <c r="I257" s="341"/>
      <c r="J257" s="341"/>
      <c r="K257" s="341"/>
      <c r="L257" s="341"/>
      <c r="M257" s="341"/>
      <c r="N257" s="341"/>
      <c r="O257" s="341"/>
      <c r="P257" s="341"/>
      <c r="Q257" s="341"/>
      <c r="R257" s="341"/>
      <c r="S257" s="341"/>
      <c r="T257" s="341"/>
      <c r="U257" s="341"/>
      <c r="V257" s="161"/>
      <c r="W257" s="161"/>
    </row>
    <row r="258" spans="1:31" s="111" customFormat="1" ht="13.5" customHeight="1">
      <c r="B258" s="108"/>
      <c r="C258" s="109" t="s">
        <v>84</v>
      </c>
      <c r="D258" s="109"/>
      <c r="E258" s="109"/>
      <c r="F258" s="37"/>
      <c r="G258" s="109"/>
      <c r="H258" s="108"/>
      <c r="I258" s="108"/>
      <c r="J258" s="108"/>
      <c r="K258" s="108"/>
      <c r="L258" s="108"/>
      <c r="M258" s="108"/>
      <c r="N258" s="108"/>
      <c r="O258" s="108"/>
      <c r="P258" s="108"/>
      <c r="Q258" s="108"/>
      <c r="R258" s="108"/>
      <c r="S258" s="108"/>
      <c r="T258" s="108"/>
      <c r="U258" s="110"/>
      <c r="V258" s="108"/>
    </row>
    <row r="259" spans="1:31" s="111" customFormat="1" ht="13.5" customHeight="1">
      <c r="B259" s="108"/>
      <c r="C259" s="112" t="s">
        <v>3</v>
      </c>
      <c r="D259" s="112"/>
      <c r="E259" s="112"/>
      <c r="F259" s="114"/>
      <c r="G259" s="480" t="e">
        <f>G208</f>
        <v>#REF!</v>
      </c>
      <c r="H259" s="113"/>
      <c r="I259" s="108"/>
      <c r="J259" s="108"/>
      <c r="K259" s="108"/>
      <c r="L259" s="108"/>
      <c r="M259" s="108"/>
      <c r="N259" s="108"/>
      <c r="O259" s="108"/>
      <c r="P259" s="108"/>
      <c r="Q259" s="108"/>
      <c r="R259" s="108"/>
      <c r="S259" s="108"/>
      <c r="T259" s="108"/>
      <c r="U259" s="110"/>
      <c r="V259" s="108"/>
      <c r="AD259" s="163"/>
      <c r="AE259" s="163"/>
    </row>
    <row r="260" spans="1:31" s="111" customFormat="1" ht="13.5" customHeight="1">
      <c r="B260" s="108"/>
      <c r="C260" s="116" t="s">
        <v>8</v>
      </c>
      <c r="D260" s="116"/>
      <c r="E260" s="125" t="s">
        <v>127</v>
      </c>
      <c r="F260" s="112"/>
      <c r="G260" s="108"/>
      <c r="H260" s="108"/>
      <c r="I260" s="108"/>
      <c r="J260" s="108"/>
      <c r="K260" s="108"/>
      <c r="L260" s="108"/>
      <c r="M260" s="108"/>
      <c r="N260" s="108"/>
      <c r="O260" s="108"/>
      <c r="P260" s="108"/>
      <c r="Q260" s="108"/>
      <c r="R260" s="126"/>
      <c r="S260" s="108"/>
      <c r="T260" s="126"/>
      <c r="U260" s="110"/>
      <c r="V260" s="108"/>
      <c r="AD260" s="163"/>
      <c r="AE260" s="163"/>
    </row>
    <row r="261" spans="1:31" s="111" customFormat="1" ht="13.5" customHeight="1">
      <c r="B261" s="108"/>
      <c r="C261" s="705" t="s">
        <v>33</v>
      </c>
      <c r="D261" s="706"/>
      <c r="E261" s="707"/>
      <c r="F261" s="731" t="s">
        <v>85</v>
      </c>
      <c r="G261" s="731" t="s">
        <v>219</v>
      </c>
      <c r="H261" s="117" t="s">
        <v>34</v>
      </c>
      <c r="I261" s="118"/>
      <c r="J261" s="118"/>
      <c r="K261" s="118"/>
      <c r="L261" s="118"/>
      <c r="M261" s="119"/>
      <c r="N261" s="144" t="s">
        <v>35</v>
      </c>
      <c r="O261" s="118"/>
      <c r="P261" s="118"/>
      <c r="Q261" s="118"/>
      <c r="R261" s="118"/>
      <c r="S261" s="119"/>
      <c r="T261" s="764" t="s">
        <v>81</v>
      </c>
      <c r="U261" s="764" t="s">
        <v>82</v>
      </c>
      <c r="V261" s="108"/>
      <c r="W261" s="88" t="s">
        <v>25</v>
      </c>
      <c r="AA261" s="128" t="str">
        <f>IF(COUNT(H264:U298)&gt;0,"○","")</f>
        <v/>
      </c>
      <c r="AB261" s="120" t="s">
        <v>158</v>
      </c>
      <c r="AD261" s="163"/>
      <c r="AE261" s="163"/>
    </row>
    <row r="262" spans="1:31" s="163" customFormat="1" ht="13.5" customHeight="1">
      <c r="A262" s="111"/>
      <c r="B262" s="108"/>
      <c r="C262" s="708"/>
      <c r="D262" s="709"/>
      <c r="E262" s="710"/>
      <c r="F262" s="732"/>
      <c r="G262" s="732"/>
      <c r="H262" s="4" t="s">
        <v>13</v>
      </c>
      <c r="I262" s="4" t="s">
        <v>14</v>
      </c>
      <c r="J262" s="4" t="s">
        <v>15</v>
      </c>
      <c r="K262" s="4" t="s">
        <v>16</v>
      </c>
      <c r="L262" s="4" t="s">
        <v>17</v>
      </c>
      <c r="M262" s="4" t="s">
        <v>18</v>
      </c>
      <c r="N262" s="4" t="s">
        <v>19</v>
      </c>
      <c r="O262" s="4" t="s">
        <v>20</v>
      </c>
      <c r="P262" s="4" t="s">
        <v>21</v>
      </c>
      <c r="Q262" s="4" t="s">
        <v>22</v>
      </c>
      <c r="R262" s="4" t="s">
        <v>23</v>
      </c>
      <c r="S262" s="4" t="s">
        <v>24</v>
      </c>
      <c r="T262" s="765"/>
      <c r="U262" s="765"/>
      <c r="V262" s="108"/>
      <c r="W262" s="88" t="s">
        <v>94</v>
      </c>
    </row>
    <row r="263" spans="1:31" s="163" customFormat="1" ht="13.5" customHeight="1">
      <c r="A263" s="111"/>
      <c r="B263" s="108"/>
      <c r="C263" s="711"/>
      <c r="D263" s="712"/>
      <c r="E263" s="713"/>
      <c r="F263" s="733"/>
      <c r="G263" s="733"/>
      <c r="H263" s="127" t="e">
        <f>"（"&amp;MID(#REF!,2,2)&amp;")"</f>
        <v>#REF!</v>
      </c>
      <c r="I263" s="127" t="e">
        <f>"（"&amp;MID(#REF!,2,2)&amp;")"</f>
        <v>#REF!</v>
      </c>
      <c r="J263" s="127" t="e">
        <f>"（"&amp;MID(#REF!,2,2)&amp;")"</f>
        <v>#REF!</v>
      </c>
      <c r="K263" s="127" t="e">
        <f>"（"&amp;MID(#REF!,2,2)&amp;")"</f>
        <v>#REF!</v>
      </c>
      <c r="L263" s="127" t="e">
        <f>"（"&amp;MID(#REF!,2,2)&amp;")"</f>
        <v>#REF!</v>
      </c>
      <c r="M263" s="127" t="e">
        <f>"（"&amp;MID(#REF!,2,2)&amp;")"</f>
        <v>#REF!</v>
      </c>
      <c r="N263" s="127" t="e">
        <f>"（"&amp;MID(#REF!,2,2)&amp;")"</f>
        <v>#REF!</v>
      </c>
      <c r="O263" s="127" t="e">
        <f>"（"&amp;MID(#REF!,2,2)&amp;")"</f>
        <v>#REF!</v>
      </c>
      <c r="P263" s="127" t="e">
        <f>"（"&amp;MID(#REF!,2,2)&amp;")"</f>
        <v>#REF!</v>
      </c>
      <c r="Q263" s="127" t="e">
        <f>"（"&amp;MID(#REF!,2,2)&amp;")"</f>
        <v>#REF!</v>
      </c>
      <c r="R263" s="127" t="e">
        <f>"（"&amp;MID(#REF!,2,2)&amp;")"</f>
        <v>#REF!</v>
      </c>
      <c r="S263" s="127" t="e">
        <f>"（"&amp;MID(#REF!,2,2)&amp;")"</f>
        <v>#REF!</v>
      </c>
      <c r="T263" s="766"/>
      <c r="U263" s="766"/>
      <c r="V263" s="108"/>
      <c r="W263" s="88"/>
    </row>
    <row r="264" spans="1:31" s="163" customFormat="1" ht="13.5" customHeight="1">
      <c r="A264" s="148"/>
      <c r="B264" s="145"/>
      <c r="C264" s="714"/>
      <c r="D264" s="715"/>
      <c r="E264" s="716"/>
      <c r="F264" s="729"/>
      <c r="G264" s="730"/>
      <c r="H264" s="146"/>
      <c r="I264" s="146"/>
      <c r="J264" s="147"/>
      <c r="K264" s="147"/>
      <c r="L264" s="147"/>
      <c r="M264" s="147"/>
      <c r="N264" s="147"/>
      <c r="O264" s="147"/>
      <c r="P264" s="147"/>
      <c r="Q264" s="147"/>
      <c r="R264" s="147"/>
      <c r="S264" s="147"/>
      <c r="T264" s="763"/>
      <c r="U264" s="737"/>
      <c r="V264" s="145"/>
      <c r="W264" s="148"/>
    </row>
    <row r="265" spans="1:31" s="163" customFormat="1" ht="13.5" customHeight="1">
      <c r="A265" s="148"/>
      <c r="B265" s="145"/>
      <c r="C265" s="717"/>
      <c r="D265" s="718"/>
      <c r="E265" s="719"/>
      <c r="F265" s="724"/>
      <c r="G265" s="726"/>
      <c r="H265" s="149"/>
      <c r="I265" s="149"/>
      <c r="J265" s="149"/>
      <c r="K265" s="149"/>
      <c r="L265" s="149"/>
      <c r="M265" s="149"/>
      <c r="N265" s="149"/>
      <c r="O265" s="149"/>
      <c r="P265" s="149"/>
      <c r="Q265" s="149"/>
      <c r="R265" s="149"/>
      <c r="S265" s="149"/>
      <c r="T265" s="763"/>
      <c r="U265" s="738"/>
      <c r="V265" s="145"/>
      <c r="W265" s="148"/>
    </row>
    <row r="266" spans="1:31" s="163" customFormat="1" ht="13.5" customHeight="1">
      <c r="A266" s="148"/>
      <c r="B266" s="145"/>
      <c r="C266" s="717"/>
      <c r="D266" s="718"/>
      <c r="E266" s="719"/>
      <c r="F266" s="723"/>
      <c r="G266" s="725"/>
      <c r="H266" s="150"/>
      <c r="I266" s="150"/>
      <c r="J266" s="151"/>
      <c r="K266" s="151"/>
      <c r="L266" s="151"/>
      <c r="M266" s="151"/>
      <c r="N266" s="151"/>
      <c r="O266" s="151"/>
      <c r="P266" s="151"/>
      <c r="Q266" s="151"/>
      <c r="R266" s="151"/>
      <c r="S266" s="151"/>
      <c r="T266" s="763"/>
      <c r="U266" s="739"/>
      <c r="V266" s="145"/>
      <c r="W266" s="148"/>
    </row>
    <row r="267" spans="1:31" s="163" customFormat="1" ht="13.5" customHeight="1">
      <c r="A267" s="148"/>
      <c r="B267" s="145"/>
      <c r="C267" s="717"/>
      <c r="D267" s="718"/>
      <c r="E267" s="719"/>
      <c r="F267" s="724"/>
      <c r="G267" s="726"/>
      <c r="H267" s="149"/>
      <c r="I267" s="149"/>
      <c r="J267" s="149"/>
      <c r="K267" s="149"/>
      <c r="L267" s="149"/>
      <c r="M267" s="149"/>
      <c r="N267" s="149"/>
      <c r="O267" s="149"/>
      <c r="P267" s="149"/>
      <c r="Q267" s="149"/>
      <c r="R267" s="149"/>
      <c r="S267" s="149"/>
      <c r="T267" s="763"/>
      <c r="U267" s="738"/>
      <c r="V267" s="145"/>
      <c r="W267" s="148"/>
    </row>
    <row r="268" spans="1:31" s="163" customFormat="1" ht="13.5" customHeight="1">
      <c r="A268" s="148"/>
      <c r="B268" s="145"/>
      <c r="C268" s="717"/>
      <c r="D268" s="718"/>
      <c r="E268" s="719"/>
      <c r="F268" s="723"/>
      <c r="G268" s="725"/>
      <c r="H268" s="150"/>
      <c r="I268" s="150"/>
      <c r="J268" s="151"/>
      <c r="K268" s="151"/>
      <c r="L268" s="151"/>
      <c r="M268" s="151"/>
      <c r="N268" s="151"/>
      <c r="O268" s="151"/>
      <c r="P268" s="151"/>
      <c r="Q268" s="151"/>
      <c r="R268" s="151"/>
      <c r="S268" s="151"/>
      <c r="T268" s="763"/>
      <c r="U268" s="739"/>
      <c r="V268" s="145"/>
      <c r="W268" s="148"/>
    </row>
    <row r="269" spans="1:31" s="163" customFormat="1" ht="13.5" customHeight="1">
      <c r="A269" s="148"/>
      <c r="B269" s="145"/>
      <c r="C269" s="720"/>
      <c r="D269" s="721"/>
      <c r="E269" s="722"/>
      <c r="F269" s="727"/>
      <c r="G269" s="728"/>
      <c r="H269" s="149"/>
      <c r="I269" s="149"/>
      <c r="J269" s="149"/>
      <c r="K269" s="149"/>
      <c r="L269" s="149"/>
      <c r="M269" s="149"/>
      <c r="N269" s="149"/>
      <c r="O269" s="149"/>
      <c r="P269" s="149"/>
      <c r="Q269" s="149"/>
      <c r="R269" s="149"/>
      <c r="S269" s="149"/>
      <c r="T269" s="763"/>
      <c r="U269" s="740"/>
      <c r="V269" s="145"/>
      <c r="W269" s="148"/>
    </row>
    <row r="270" spans="1:31" s="163" customFormat="1" ht="13.5" customHeight="1">
      <c r="A270" s="148"/>
      <c r="B270" s="145"/>
      <c r="C270" s="714"/>
      <c r="D270" s="715"/>
      <c r="E270" s="716"/>
      <c r="F270" s="729"/>
      <c r="G270" s="730"/>
      <c r="H270" s="146"/>
      <c r="I270" s="146"/>
      <c r="J270" s="147"/>
      <c r="K270" s="147"/>
      <c r="L270" s="147"/>
      <c r="M270" s="147"/>
      <c r="N270" s="147"/>
      <c r="O270" s="147"/>
      <c r="P270" s="147"/>
      <c r="Q270" s="147"/>
      <c r="R270" s="147"/>
      <c r="S270" s="147"/>
      <c r="T270" s="763"/>
      <c r="U270" s="737"/>
      <c r="V270" s="145"/>
      <c r="W270" s="148"/>
    </row>
    <row r="271" spans="1:31" s="163" customFormat="1" ht="13.5" customHeight="1">
      <c r="A271" s="148"/>
      <c r="B271" s="145"/>
      <c r="C271" s="717"/>
      <c r="D271" s="718"/>
      <c r="E271" s="719"/>
      <c r="F271" s="724"/>
      <c r="G271" s="726"/>
      <c r="H271" s="149"/>
      <c r="I271" s="149"/>
      <c r="J271" s="149"/>
      <c r="K271" s="149"/>
      <c r="L271" s="149"/>
      <c r="M271" s="149"/>
      <c r="N271" s="149"/>
      <c r="O271" s="149"/>
      <c r="P271" s="149"/>
      <c r="Q271" s="149"/>
      <c r="R271" s="149"/>
      <c r="S271" s="149"/>
      <c r="T271" s="763"/>
      <c r="U271" s="738"/>
      <c r="V271" s="145"/>
      <c r="W271" s="148"/>
    </row>
    <row r="272" spans="1:31" s="161" customFormat="1" ht="13.5" customHeight="1">
      <c r="A272" s="148"/>
      <c r="B272" s="145"/>
      <c r="C272" s="717"/>
      <c r="D272" s="718"/>
      <c r="E272" s="719"/>
      <c r="F272" s="723"/>
      <c r="G272" s="725"/>
      <c r="H272" s="150"/>
      <c r="I272" s="150"/>
      <c r="J272" s="151"/>
      <c r="K272" s="151"/>
      <c r="L272" s="151"/>
      <c r="M272" s="151"/>
      <c r="N272" s="151"/>
      <c r="O272" s="151"/>
      <c r="P272" s="151"/>
      <c r="Q272" s="151"/>
      <c r="R272" s="151"/>
      <c r="S272" s="151"/>
      <c r="T272" s="763"/>
      <c r="U272" s="739"/>
      <c r="V272" s="145"/>
      <c r="W272" s="148"/>
    </row>
    <row r="273" spans="1:33" s="111" customFormat="1" ht="13.5" customHeight="1">
      <c r="A273" s="148"/>
      <c r="B273" s="145"/>
      <c r="C273" s="717"/>
      <c r="D273" s="718"/>
      <c r="E273" s="719"/>
      <c r="F273" s="724"/>
      <c r="G273" s="726"/>
      <c r="H273" s="149"/>
      <c r="I273" s="149"/>
      <c r="J273" s="149"/>
      <c r="K273" s="149"/>
      <c r="L273" s="149"/>
      <c r="M273" s="149"/>
      <c r="N273" s="149"/>
      <c r="O273" s="149"/>
      <c r="P273" s="149"/>
      <c r="Q273" s="149"/>
      <c r="R273" s="149"/>
      <c r="S273" s="149"/>
      <c r="T273" s="763"/>
      <c r="U273" s="738"/>
      <c r="V273" s="145"/>
      <c r="W273" s="148"/>
      <c r="AD273" s="124"/>
      <c r="AE273" s="124"/>
    </row>
    <row r="274" spans="1:33" s="111" customFormat="1" ht="13.5" customHeight="1">
      <c r="A274" s="148"/>
      <c r="B274" s="145"/>
      <c r="C274" s="717"/>
      <c r="D274" s="718"/>
      <c r="E274" s="719"/>
      <c r="F274" s="723"/>
      <c r="G274" s="725"/>
      <c r="H274" s="150"/>
      <c r="I274" s="150"/>
      <c r="J274" s="151"/>
      <c r="K274" s="151"/>
      <c r="L274" s="151"/>
      <c r="M274" s="151"/>
      <c r="N274" s="151"/>
      <c r="O274" s="151"/>
      <c r="P274" s="151"/>
      <c r="Q274" s="151"/>
      <c r="R274" s="151"/>
      <c r="S274" s="151"/>
      <c r="T274" s="763"/>
      <c r="U274" s="739"/>
      <c r="V274" s="145"/>
      <c r="W274" s="148"/>
      <c r="AD274" s="124"/>
      <c r="AE274" s="124"/>
    </row>
    <row r="275" spans="1:33" s="111" customFormat="1" ht="13.5" customHeight="1">
      <c r="A275" s="148"/>
      <c r="B275" s="145"/>
      <c r="C275" s="720"/>
      <c r="D275" s="721"/>
      <c r="E275" s="722"/>
      <c r="F275" s="727"/>
      <c r="G275" s="728"/>
      <c r="H275" s="149"/>
      <c r="I275" s="149"/>
      <c r="J275" s="149"/>
      <c r="K275" s="149"/>
      <c r="L275" s="149"/>
      <c r="M275" s="149"/>
      <c r="N275" s="149"/>
      <c r="O275" s="149"/>
      <c r="P275" s="149"/>
      <c r="Q275" s="149"/>
      <c r="R275" s="149"/>
      <c r="S275" s="149"/>
      <c r="T275" s="763"/>
      <c r="U275" s="740"/>
      <c r="V275" s="145"/>
      <c r="W275" s="148"/>
      <c r="AD275" s="124"/>
      <c r="AE275" s="124"/>
    </row>
    <row r="276" spans="1:33" s="111" customFormat="1" ht="13.5" customHeight="1">
      <c r="A276" s="148"/>
      <c r="B276" s="145"/>
      <c r="C276" s="714"/>
      <c r="D276" s="715"/>
      <c r="E276" s="716"/>
      <c r="F276" s="729"/>
      <c r="G276" s="730"/>
      <c r="H276" s="146"/>
      <c r="I276" s="146"/>
      <c r="J276" s="147"/>
      <c r="K276" s="147"/>
      <c r="L276" s="147"/>
      <c r="M276" s="147"/>
      <c r="N276" s="147"/>
      <c r="O276" s="147"/>
      <c r="P276" s="147"/>
      <c r="Q276" s="147"/>
      <c r="R276" s="147"/>
      <c r="S276" s="147"/>
      <c r="T276" s="763"/>
      <c r="U276" s="737"/>
      <c r="V276" s="145"/>
      <c r="W276" s="148"/>
      <c r="AA276" s="124"/>
      <c r="AB276" s="124"/>
      <c r="AC276" s="124"/>
      <c r="AD276" s="130"/>
      <c r="AE276" s="130"/>
      <c r="AF276" s="124"/>
      <c r="AG276" s="124"/>
    </row>
    <row r="277" spans="1:33" s="111" customFormat="1" ht="13.5" customHeight="1">
      <c r="A277" s="148"/>
      <c r="B277" s="145"/>
      <c r="C277" s="717"/>
      <c r="D277" s="718"/>
      <c r="E277" s="719"/>
      <c r="F277" s="724"/>
      <c r="G277" s="726"/>
      <c r="H277" s="149"/>
      <c r="I277" s="149"/>
      <c r="J277" s="149"/>
      <c r="K277" s="149"/>
      <c r="L277" s="149"/>
      <c r="M277" s="149"/>
      <c r="N277" s="149"/>
      <c r="O277" s="149"/>
      <c r="P277" s="149"/>
      <c r="Q277" s="149"/>
      <c r="R277" s="149"/>
      <c r="S277" s="149"/>
      <c r="T277" s="763"/>
      <c r="U277" s="738"/>
      <c r="V277" s="145"/>
      <c r="W277" s="148"/>
      <c r="AA277" s="124"/>
      <c r="AB277" s="124"/>
      <c r="AC277" s="124"/>
      <c r="AD277" s="130"/>
      <c r="AE277" s="130"/>
      <c r="AF277" s="124"/>
      <c r="AG277" s="124"/>
    </row>
    <row r="278" spans="1:33" s="111" customFormat="1" ht="13.5" customHeight="1">
      <c r="A278" s="148"/>
      <c r="B278" s="145"/>
      <c r="C278" s="717"/>
      <c r="D278" s="718"/>
      <c r="E278" s="719"/>
      <c r="F278" s="723"/>
      <c r="G278" s="725"/>
      <c r="H278" s="150"/>
      <c r="I278" s="150"/>
      <c r="J278" s="151"/>
      <c r="K278" s="151"/>
      <c r="L278" s="151"/>
      <c r="M278" s="151"/>
      <c r="N278" s="151"/>
      <c r="O278" s="151"/>
      <c r="P278" s="151"/>
      <c r="Q278" s="151"/>
      <c r="R278" s="151"/>
      <c r="S278" s="151"/>
      <c r="T278" s="763"/>
      <c r="U278" s="739"/>
      <c r="V278" s="145"/>
      <c r="W278" s="148"/>
      <c r="AC278" s="124"/>
      <c r="AD278" s="130"/>
      <c r="AE278" s="130"/>
      <c r="AF278" s="124"/>
      <c r="AG278" s="124"/>
    </row>
    <row r="279" spans="1:33" s="148" customFormat="1" ht="13.5" customHeight="1">
      <c r="B279" s="145"/>
      <c r="C279" s="717"/>
      <c r="D279" s="718"/>
      <c r="E279" s="719"/>
      <c r="F279" s="724"/>
      <c r="G279" s="726"/>
      <c r="H279" s="149"/>
      <c r="I279" s="149"/>
      <c r="J279" s="149"/>
      <c r="K279" s="149"/>
      <c r="L279" s="149"/>
      <c r="M279" s="149"/>
      <c r="N279" s="149"/>
      <c r="O279" s="149"/>
      <c r="P279" s="149"/>
      <c r="Q279" s="149"/>
      <c r="R279" s="149"/>
      <c r="S279" s="149"/>
      <c r="T279" s="763"/>
      <c r="U279" s="738"/>
      <c r="V279" s="145"/>
      <c r="AA279" s="130"/>
      <c r="AB279" s="130"/>
      <c r="AC279" s="130"/>
      <c r="AD279" s="130"/>
      <c r="AE279" s="130"/>
      <c r="AF279" s="130"/>
      <c r="AG279" s="130"/>
    </row>
    <row r="280" spans="1:33" s="148" customFormat="1" ht="13.5" customHeight="1">
      <c r="B280" s="145"/>
      <c r="C280" s="717"/>
      <c r="D280" s="718"/>
      <c r="E280" s="719"/>
      <c r="F280" s="723"/>
      <c r="G280" s="725"/>
      <c r="H280" s="150"/>
      <c r="I280" s="150"/>
      <c r="J280" s="151"/>
      <c r="K280" s="151"/>
      <c r="L280" s="151"/>
      <c r="M280" s="151"/>
      <c r="N280" s="151"/>
      <c r="O280" s="151"/>
      <c r="P280" s="151"/>
      <c r="Q280" s="151"/>
      <c r="R280" s="151"/>
      <c r="S280" s="151"/>
      <c r="T280" s="763"/>
      <c r="U280" s="739"/>
      <c r="V280" s="145"/>
      <c r="AA280" s="130"/>
      <c r="AB280" s="130"/>
      <c r="AC280" s="130"/>
      <c r="AD280" s="130"/>
      <c r="AE280" s="130"/>
      <c r="AF280" s="130"/>
      <c r="AG280" s="130"/>
    </row>
    <row r="281" spans="1:33" s="148" customFormat="1" ht="13.5" customHeight="1">
      <c r="B281" s="145"/>
      <c r="C281" s="720"/>
      <c r="D281" s="721"/>
      <c r="E281" s="722"/>
      <c r="F281" s="727"/>
      <c r="G281" s="728"/>
      <c r="H281" s="149"/>
      <c r="I281" s="149"/>
      <c r="J281" s="149"/>
      <c r="K281" s="149"/>
      <c r="L281" s="149"/>
      <c r="M281" s="149"/>
      <c r="N281" s="149"/>
      <c r="O281" s="149"/>
      <c r="P281" s="149"/>
      <c r="Q281" s="149"/>
      <c r="R281" s="149"/>
      <c r="S281" s="149"/>
      <c r="T281" s="763"/>
      <c r="U281" s="740"/>
      <c r="V281" s="145"/>
      <c r="AA281" s="130"/>
      <c r="AB281" s="130"/>
      <c r="AC281" s="130"/>
      <c r="AD281" s="130"/>
      <c r="AE281" s="130"/>
      <c r="AF281" s="130"/>
      <c r="AG281" s="130"/>
    </row>
    <row r="282" spans="1:33" s="148" customFormat="1" ht="13.5" customHeight="1">
      <c r="B282" s="145"/>
      <c r="C282" s="714"/>
      <c r="D282" s="715"/>
      <c r="E282" s="716"/>
      <c r="F282" s="729"/>
      <c r="G282" s="730"/>
      <c r="H282" s="146"/>
      <c r="I282" s="146"/>
      <c r="J282" s="147"/>
      <c r="K282" s="147"/>
      <c r="L282" s="147"/>
      <c r="M282" s="147"/>
      <c r="N282" s="147"/>
      <c r="O282" s="147"/>
      <c r="P282" s="147"/>
      <c r="Q282" s="147"/>
      <c r="R282" s="147"/>
      <c r="S282" s="147"/>
      <c r="T282" s="763"/>
      <c r="U282" s="737"/>
      <c r="V282" s="145"/>
      <c r="AA282" s="130"/>
      <c r="AB282" s="130"/>
      <c r="AC282" s="130"/>
      <c r="AD282" s="130"/>
      <c r="AE282" s="130"/>
      <c r="AF282" s="130"/>
      <c r="AG282" s="130"/>
    </row>
    <row r="283" spans="1:33" s="148" customFormat="1" ht="13.5" customHeight="1">
      <c r="B283" s="145"/>
      <c r="C283" s="717"/>
      <c r="D283" s="718"/>
      <c r="E283" s="719"/>
      <c r="F283" s="724"/>
      <c r="G283" s="726"/>
      <c r="H283" s="149"/>
      <c r="I283" s="149"/>
      <c r="J283" s="149"/>
      <c r="K283" s="149"/>
      <c r="L283" s="149"/>
      <c r="M283" s="149"/>
      <c r="N283" s="149"/>
      <c r="O283" s="149"/>
      <c r="P283" s="149"/>
      <c r="Q283" s="149"/>
      <c r="R283" s="149"/>
      <c r="S283" s="149"/>
      <c r="T283" s="763"/>
      <c r="U283" s="738"/>
      <c r="V283" s="145"/>
      <c r="AA283" s="130"/>
      <c r="AB283" s="130"/>
      <c r="AC283" s="130"/>
      <c r="AD283" s="130"/>
      <c r="AE283" s="130"/>
      <c r="AF283" s="130"/>
      <c r="AG283" s="130"/>
    </row>
    <row r="284" spans="1:33" s="148" customFormat="1" ht="13.5" customHeight="1">
      <c r="B284" s="145"/>
      <c r="C284" s="717"/>
      <c r="D284" s="718"/>
      <c r="E284" s="719"/>
      <c r="F284" s="723"/>
      <c r="G284" s="725"/>
      <c r="H284" s="150"/>
      <c r="I284" s="150"/>
      <c r="J284" s="151"/>
      <c r="K284" s="151"/>
      <c r="L284" s="151"/>
      <c r="M284" s="151"/>
      <c r="N284" s="151"/>
      <c r="O284" s="151"/>
      <c r="P284" s="151"/>
      <c r="Q284" s="151"/>
      <c r="R284" s="151"/>
      <c r="S284" s="151"/>
      <c r="T284" s="763"/>
      <c r="U284" s="739"/>
      <c r="V284" s="145"/>
      <c r="AA284" s="130"/>
      <c r="AB284" s="130"/>
      <c r="AC284" s="130"/>
      <c r="AD284" s="130"/>
      <c r="AE284" s="130"/>
      <c r="AF284" s="130"/>
      <c r="AG284" s="130"/>
    </row>
    <row r="285" spans="1:33" s="148" customFormat="1" ht="13.5" customHeight="1">
      <c r="B285" s="145"/>
      <c r="C285" s="717"/>
      <c r="D285" s="718"/>
      <c r="E285" s="719"/>
      <c r="F285" s="724"/>
      <c r="G285" s="726"/>
      <c r="H285" s="149"/>
      <c r="I285" s="149"/>
      <c r="J285" s="149"/>
      <c r="K285" s="149"/>
      <c r="L285" s="149"/>
      <c r="M285" s="149"/>
      <c r="N285" s="149"/>
      <c r="O285" s="149"/>
      <c r="P285" s="149"/>
      <c r="Q285" s="149"/>
      <c r="R285" s="149"/>
      <c r="S285" s="149"/>
      <c r="T285" s="763"/>
      <c r="U285" s="738"/>
      <c r="V285" s="145"/>
      <c r="AA285" s="130"/>
      <c r="AB285" s="130"/>
      <c r="AC285" s="130"/>
      <c r="AF285" s="130"/>
      <c r="AG285" s="130"/>
    </row>
    <row r="286" spans="1:33" s="148" customFormat="1" ht="13.5" customHeight="1">
      <c r="B286" s="145"/>
      <c r="C286" s="717"/>
      <c r="D286" s="718"/>
      <c r="E286" s="719"/>
      <c r="F286" s="723"/>
      <c r="G286" s="725"/>
      <c r="H286" s="150"/>
      <c r="I286" s="150"/>
      <c r="J286" s="151"/>
      <c r="K286" s="151"/>
      <c r="L286" s="151"/>
      <c r="M286" s="151"/>
      <c r="N286" s="151"/>
      <c r="O286" s="151"/>
      <c r="P286" s="151"/>
      <c r="Q286" s="151"/>
      <c r="R286" s="151"/>
      <c r="S286" s="151"/>
      <c r="T286" s="763"/>
      <c r="U286" s="739"/>
      <c r="V286" s="145"/>
      <c r="AA286" s="130"/>
      <c r="AB286" s="130"/>
      <c r="AC286" s="130"/>
      <c r="AF286" s="130"/>
      <c r="AG286" s="130"/>
    </row>
    <row r="287" spans="1:33" s="148" customFormat="1" ht="13.5" customHeight="1">
      <c r="B287" s="145"/>
      <c r="C287" s="720"/>
      <c r="D287" s="721"/>
      <c r="E287" s="722"/>
      <c r="F287" s="727"/>
      <c r="G287" s="728"/>
      <c r="H287" s="149"/>
      <c r="I287" s="149"/>
      <c r="J287" s="149"/>
      <c r="K287" s="149"/>
      <c r="L287" s="149"/>
      <c r="M287" s="149"/>
      <c r="N287" s="149"/>
      <c r="O287" s="149"/>
      <c r="P287" s="149"/>
      <c r="Q287" s="149"/>
      <c r="R287" s="149"/>
      <c r="S287" s="149"/>
      <c r="T287" s="763"/>
      <c r="U287" s="740"/>
      <c r="V287" s="145"/>
      <c r="AA287" s="130"/>
      <c r="AB287" s="130"/>
      <c r="AC287" s="130"/>
      <c r="AF287" s="130"/>
      <c r="AG287" s="130"/>
    </row>
    <row r="288" spans="1:33" s="148" customFormat="1" ht="13.5" customHeight="1">
      <c r="B288" s="145"/>
      <c r="C288" s="714"/>
      <c r="D288" s="715"/>
      <c r="E288" s="716"/>
      <c r="F288" s="729"/>
      <c r="G288" s="730"/>
      <c r="H288" s="146"/>
      <c r="I288" s="146"/>
      <c r="J288" s="147"/>
      <c r="K288" s="147"/>
      <c r="L288" s="147"/>
      <c r="M288" s="147"/>
      <c r="N288" s="147"/>
      <c r="O288" s="147"/>
      <c r="P288" s="147"/>
      <c r="Q288" s="147"/>
      <c r="R288" s="147"/>
      <c r="S288" s="147"/>
      <c r="T288" s="763"/>
      <c r="U288" s="737"/>
      <c r="V288" s="145"/>
    </row>
    <row r="289" spans="1:23" s="148" customFormat="1" ht="13.5" customHeight="1">
      <c r="B289" s="145"/>
      <c r="C289" s="717"/>
      <c r="D289" s="718"/>
      <c r="E289" s="719"/>
      <c r="F289" s="724"/>
      <c r="G289" s="726"/>
      <c r="H289" s="149"/>
      <c r="I289" s="149"/>
      <c r="J289" s="149"/>
      <c r="K289" s="149"/>
      <c r="L289" s="149"/>
      <c r="M289" s="149"/>
      <c r="N289" s="149"/>
      <c r="O289" s="149"/>
      <c r="P289" s="149"/>
      <c r="Q289" s="149"/>
      <c r="R289" s="149"/>
      <c r="S289" s="149"/>
      <c r="T289" s="763"/>
      <c r="U289" s="738"/>
      <c r="V289" s="145"/>
    </row>
    <row r="290" spans="1:23" s="148" customFormat="1" ht="13.5" customHeight="1">
      <c r="B290" s="145"/>
      <c r="C290" s="717"/>
      <c r="D290" s="718"/>
      <c r="E290" s="719"/>
      <c r="F290" s="723"/>
      <c r="G290" s="725"/>
      <c r="H290" s="150"/>
      <c r="I290" s="150"/>
      <c r="J290" s="151"/>
      <c r="K290" s="151"/>
      <c r="L290" s="151"/>
      <c r="M290" s="151"/>
      <c r="N290" s="151"/>
      <c r="O290" s="151"/>
      <c r="P290" s="151"/>
      <c r="Q290" s="151"/>
      <c r="R290" s="151"/>
      <c r="S290" s="151"/>
      <c r="T290" s="763"/>
      <c r="U290" s="739"/>
      <c r="V290" s="145"/>
    </row>
    <row r="291" spans="1:23" s="148" customFormat="1" ht="13.5" customHeight="1">
      <c r="B291" s="145"/>
      <c r="C291" s="717"/>
      <c r="D291" s="718"/>
      <c r="E291" s="719"/>
      <c r="F291" s="724"/>
      <c r="G291" s="726"/>
      <c r="H291" s="149"/>
      <c r="I291" s="149"/>
      <c r="J291" s="149"/>
      <c r="K291" s="149"/>
      <c r="L291" s="149"/>
      <c r="M291" s="149"/>
      <c r="N291" s="149"/>
      <c r="O291" s="149"/>
      <c r="P291" s="149"/>
      <c r="Q291" s="149"/>
      <c r="R291" s="149"/>
      <c r="S291" s="149"/>
      <c r="T291" s="763"/>
      <c r="U291" s="738"/>
      <c r="V291" s="145"/>
    </row>
    <row r="292" spans="1:23" s="148" customFormat="1" ht="13.5" customHeight="1">
      <c r="B292" s="145"/>
      <c r="C292" s="717"/>
      <c r="D292" s="718"/>
      <c r="E292" s="719"/>
      <c r="F292" s="723"/>
      <c r="G292" s="725"/>
      <c r="H292" s="150"/>
      <c r="I292" s="150"/>
      <c r="J292" s="151"/>
      <c r="K292" s="151"/>
      <c r="L292" s="151"/>
      <c r="M292" s="151"/>
      <c r="N292" s="151"/>
      <c r="O292" s="151"/>
      <c r="P292" s="151"/>
      <c r="Q292" s="151"/>
      <c r="R292" s="151"/>
      <c r="S292" s="151"/>
      <c r="T292" s="763"/>
      <c r="U292" s="739"/>
      <c r="V292" s="145"/>
    </row>
    <row r="293" spans="1:23" s="148" customFormat="1" ht="13.5" customHeight="1">
      <c r="B293" s="145"/>
      <c r="C293" s="720"/>
      <c r="D293" s="721"/>
      <c r="E293" s="722"/>
      <c r="F293" s="727"/>
      <c r="G293" s="728"/>
      <c r="H293" s="152"/>
      <c r="I293" s="152"/>
      <c r="J293" s="152"/>
      <c r="K293" s="152"/>
      <c r="L293" s="152"/>
      <c r="M293" s="152"/>
      <c r="N293" s="152"/>
      <c r="O293" s="152"/>
      <c r="P293" s="152"/>
      <c r="Q293" s="152"/>
      <c r="R293" s="152"/>
      <c r="S293" s="152"/>
      <c r="T293" s="763"/>
      <c r="U293" s="740"/>
      <c r="V293" s="145"/>
    </row>
    <row r="294" spans="1:23" s="148" customFormat="1" ht="13.5" customHeight="1">
      <c r="A294" s="111"/>
      <c r="B294" s="108"/>
      <c r="C294" s="743" t="s">
        <v>86</v>
      </c>
      <c r="D294" s="746" t="s">
        <v>220</v>
      </c>
      <c r="E294" s="747"/>
      <c r="F294" s="747"/>
      <c r="G294" s="748"/>
      <c r="H294" s="153"/>
      <c r="I294" s="153"/>
      <c r="J294" s="153"/>
      <c r="K294" s="153"/>
      <c r="L294" s="153"/>
      <c r="M294" s="153"/>
      <c r="N294" s="153"/>
      <c r="O294" s="153"/>
      <c r="P294" s="153"/>
      <c r="Q294" s="153"/>
      <c r="R294" s="153"/>
      <c r="S294" s="153"/>
      <c r="T294" s="749"/>
      <c r="U294" s="749"/>
      <c r="V294" s="108"/>
      <c r="W294" s="111"/>
    </row>
    <row r="295" spans="1:23" s="148" customFormat="1" ht="13.5" customHeight="1">
      <c r="A295" s="111"/>
      <c r="B295" s="108"/>
      <c r="C295" s="744"/>
      <c r="D295" s="746" t="s">
        <v>221</v>
      </c>
      <c r="E295" s="747"/>
      <c r="F295" s="747"/>
      <c r="G295" s="748"/>
      <c r="H295" s="154"/>
      <c r="I295" s="154"/>
      <c r="J295" s="154"/>
      <c r="K295" s="154"/>
      <c r="L295" s="154"/>
      <c r="M295" s="154"/>
      <c r="N295" s="154"/>
      <c r="O295" s="154"/>
      <c r="P295" s="154"/>
      <c r="Q295" s="154"/>
      <c r="R295" s="154"/>
      <c r="S295" s="154"/>
      <c r="T295" s="750"/>
      <c r="U295" s="750"/>
      <c r="V295" s="108"/>
      <c r="W295" s="111"/>
    </row>
    <row r="296" spans="1:23" s="148" customFormat="1" ht="13.5" customHeight="1">
      <c r="A296" s="111"/>
      <c r="B296" s="108"/>
      <c r="C296" s="744"/>
      <c r="D296" s="746" t="s">
        <v>222</v>
      </c>
      <c r="E296" s="747"/>
      <c r="F296" s="748"/>
      <c r="G296" s="155" t="s">
        <v>79</v>
      </c>
      <c r="H296" s="156" t="str">
        <f>IF(COUNT(H294)=0,"",ROUND(SUM(H294:H295),#REF!))</f>
        <v/>
      </c>
      <c r="I296" s="156" t="str">
        <f>IF(COUNT(I294)=0,"",ROUND(SUM(I294:I295),#REF!))</f>
        <v/>
      </c>
      <c r="J296" s="156" t="str">
        <f>IF(COUNT(J294)=0,"",ROUND(SUM(J294:J295),#REF!))</f>
        <v/>
      </c>
      <c r="K296" s="156" t="str">
        <f>IF(COUNT(K294)=0,"",ROUND(SUM(K294:K295),#REF!))</f>
        <v/>
      </c>
      <c r="L296" s="156" t="str">
        <f>IF(COUNT(L294)=0,"",ROUND(SUM(L294:L295),#REF!))</f>
        <v/>
      </c>
      <c r="M296" s="156" t="str">
        <f>IF(COUNT(M294)=0,"",ROUND(SUM(M294:M295),#REF!))</f>
        <v/>
      </c>
      <c r="N296" s="156" t="str">
        <f>IF(COUNT(N294)=0,"",ROUND(SUM(N294:N295),#REF!))</f>
        <v/>
      </c>
      <c r="O296" s="156" t="str">
        <f>IF(COUNT(O294)=0,"",ROUND(SUM(O294:O295),#REF!))</f>
        <v/>
      </c>
      <c r="P296" s="156" t="str">
        <f>IF(COUNT(P294)=0,"",ROUND(SUM(P294:P295),#REF!))</f>
        <v/>
      </c>
      <c r="Q296" s="156" t="str">
        <f>IF(COUNT(Q294)=0,"",ROUND(SUM(Q294:Q295),#REF!))</f>
        <v/>
      </c>
      <c r="R296" s="156" t="str">
        <f>IF(COUNT(R294)=0,"",ROUND(SUM(R294:R295),#REF!))</f>
        <v/>
      </c>
      <c r="S296" s="156" t="str">
        <f>IF(COUNT(S294)=0,"",ROUND(SUM(S294:S295),#REF!))</f>
        <v/>
      </c>
      <c r="T296" s="751"/>
      <c r="U296" s="750"/>
      <c r="V296" s="108"/>
      <c r="W296" s="120"/>
    </row>
    <row r="297" spans="1:23" s="148" customFormat="1" ht="13.5" customHeight="1">
      <c r="A297" s="111"/>
      <c r="B297" s="108"/>
      <c r="C297" s="744"/>
      <c r="D297" s="755" t="s">
        <v>223</v>
      </c>
      <c r="E297" s="756"/>
      <c r="F297" s="757"/>
      <c r="G297" s="761" t="s">
        <v>79</v>
      </c>
      <c r="H297" s="157"/>
      <c r="I297" s="157"/>
      <c r="J297" s="157"/>
      <c r="K297" s="157"/>
      <c r="L297" s="157"/>
      <c r="M297" s="157"/>
      <c r="N297" s="157"/>
      <c r="O297" s="157"/>
      <c r="P297" s="157"/>
      <c r="Q297" s="157"/>
      <c r="R297" s="157"/>
      <c r="S297" s="157"/>
      <c r="T297" s="158" t="str">
        <f>IF(COUNT(H297:S297)=0,"",SUMPRODUCT(ROUND(H297:S297,#REF!)))</f>
        <v/>
      </c>
      <c r="U297" s="750"/>
      <c r="V297" s="108"/>
      <c r="W297" s="111"/>
    </row>
    <row r="298" spans="1:23" s="148" customFormat="1" ht="13.5" customHeight="1">
      <c r="A298" s="111"/>
      <c r="B298" s="108"/>
      <c r="C298" s="745"/>
      <c r="D298" s="758"/>
      <c r="E298" s="759"/>
      <c r="F298" s="760"/>
      <c r="G298" s="762"/>
      <c r="H298" s="159"/>
      <c r="I298" s="159"/>
      <c r="J298" s="159"/>
      <c r="K298" s="159"/>
      <c r="L298" s="159"/>
      <c r="M298" s="159"/>
      <c r="N298" s="159"/>
      <c r="O298" s="159"/>
      <c r="P298" s="159"/>
      <c r="Q298" s="159"/>
      <c r="R298" s="159"/>
      <c r="S298" s="159"/>
      <c r="T298" s="160" t="str">
        <f>IF(COUNT(H298:S298)=0,"",SUMPRODUCT(ROUND(H298:S298,#REF!)))</f>
        <v/>
      </c>
      <c r="U298" s="751"/>
      <c r="V298" s="108"/>
      <c r="W298" s="111"/>
    </row>
    <row r="299" spans="1:23" s="148" customFormat="1" ht="13.5" customHeight="1">
      <c r="A299" s="163"/>
      <c r="B299" s="161"/>
      <c r="C299" s="121" t="s">
        <v>70</v>
      </c>
      <c r="D299" s="162"/>
      <c r="E299" s="162"/>
      <c r="F299" s="162"/>
      <c r="G299" s="121"/>
      <c r="H299" s="121"/>
      <c r="I299" s="121"/>
      <c r="J299" s="121"/>
      <c r="K299" s="121"/>
      <c r="L299" s="121"/>
      <c r="M299" s="121"/>
      <c r="N299" s="121"/>
      <c r="O299" s="121"/>
      <c r="P299" s="121"/>
      <c r="Q299" s="121"/>
      <c r="R299" s="121"/>
      <c r="S299" s="121"/>
      <c r="T299" s="121"/>
      <c r="U299" s="121"/>
      <c r="V299" s="161"/>
      <c r="W299" s="163"/>
    </row>
    <row r="300" spans="1:23" s="148" customFormat="1" ht="13.5" customHeight="1">
      <c r="A300" s="163"/>
      <c r="B300" s="161"/>
      <c r="C300" s="122"/>
      <c r="D300" s="164"/>
      <c r="E300" s="164"/>
      <c r="F300" s="164"/>
      <c r="G300" s="122"/>
      <c r="H300" s="122"/>
      <c r="I300" s="122"/>
      <c r="J300" s="122"/>
      <c r="K300" s="122"/>
      <c r="L300" s="122"/>
      <c r="M300" s="122"/>
      <c r="N300" s="122"/>
      <c r="O300" s="122"/>
      <c r="P300" s="122"/>
      <c r="Q300" s="122"/>
      <c r="R300" s="122"/>
      <c r="S300" s="122"/>
      <c r="T300" s="122"/>
      <c r="U300" s="122"/>
      <c r="V300" s="161"/>
      <c r="W300" s="163"/>
    </row>
    <row r="301" spans="1:23" s="148" customFormat="1" ht="13.5" customHeight="1">
      <c r="A301" s="163"/>
      <c r="B301" s="161"/>
      <c r="C301" s="122"/>
      <c r="D301" s="164"/>
      <c r="E301" s="164"/>
      <c r="F301" s="164"/>
      <c r="G301" s="122"/>
      <c r="H301" s="122"/>
      <c r="I301" s="122"/>
      <c r="J301" s="122"/>
      <c r="K301" s="122"/>
      <c r="L301" s="122"/>
      <c r="M301" s="122"/>
      <c r="N301" s="122"/>
      <c r="O301" s="122"/>
      <c r="P301" s="122"/>
      <c r="Q301" s="122"/>
      <c r="R301" s="122"/>
      <c r="S301" s="122"/>
      <c r="T301" s="122"/>
      <c r="U301" s="122"/>
      <c r="V301" s="161"/>
      <c r="W301" s="163"/>
    </row>
    <row r="302" spans="1:23" s="148" customFormat="1" ht="13.5" customHeight="1">
      <c r="A302" s="163"/>
      <c r="B302" s="161"/>
      <c r="C302" s="122"/>
      <c r="D302" s="164"/>
      <c r="E302" s="164"/>
      <c r="F302" s="164"/>
      <c r="G302" s="122"/>
      <c r="H302" s="122"/>
      <c r="I302" s="122"/>
      <c r="J302" s="122"/>
      <c r="K302" s="122"/>
      <c r="L302" s="122"/>
      <c r="M302" s="122"/>
      <c r="N302" s="122"/>
      <c r="O302" s="122"/>
      <c r="P302" s="122"/>
      <c r="Q302" s="122"/>
      <c r="R302" s="122"/>
      <c r="S302" s="122"/>
      <c r="T302" s="122"/>
      <c r="U302" s="122"/>
      <c r="V302" s="161"/>
      <c r="W302" s="163"/>
    </row>
    <row r="303" spans="1:23" s="148" customFormat="1" ht="13.5" customHeight="1">
      <c r="A303" s="163"/>
      <c r="B303" s="161"/>
      <c r="C303" s="122"/>
      <c r="D303" s="164"/>
      <c r="E303" s="164"/>
      <c r="F303" s="164"/>
      <c r="G303" s="122"/>
      <c r="H303" s="122"/>
      <c r="I303" s="122"/>
      <c r="J303" s="122"/>
      <c r="K303" s="122"/>
      <c r="L303" s="122"/>
      <c r="M303" s="122"/>
      <c r="N303" s="122"/>
      <c r="O303" s="122"/>
      <c r="P303" s="122"/>
      <c r="Q303" s="122"/>
      <c r="R303" s="122"/>
      <c r="S303" s="122"/>
      <c r="T303" s="122"/>
      <c r="U303" s="122"/>
      <c r="V303" s="161"/>
      <c r="W303" s="163"/>
    </row>
    <row r="304" spans="1:23" s="148" customFormat="1" ht="13.5" customHeight="1">
      <c r="A304" s="163"/>
      <c r="B304" s="161"/>
      <c r="C304" s="122"/>
      <c r="D304" s="164"/>
      <c r="E304" s="164"/>
      <c r="F304" s="164"/>
      <c r="G304" s="122"/>
      <c r="H304" s="122"/>
      <c r="I304" s="122"/>
      <c r="J304" s="122"/>
      <c r="K304" s="122"/>
      <c r="L304" s="122"/>
      <c r="M304" s="122"/>
      <c r="N304" s="122"/>
      <c r="O304" s="122"/>
      <c r="P304" s="122"/>
      <c r="Q304" s="122"/>
      <c r="R304" s="122"/>
      <c r="S304" s="122"/>
      <c r="T304" s="122"/>
      <c r="U304" s="122"/>
      <c r="V304" s="161"/>
      <c r="W304" s="163"/>
    </row>
    <row r="305" spans="1:31" s="148" customFormat="1" ht="13.5" customHeight="1">
      <c r="A305" s="163"/>
      <c r="B305" s="161"/>
      <c r="C305" s="122"/>
      <c r="D305" s="164"/>
      <c r="E305" s="164"/>
      <c r="F305" s="164"/>
      <c r="G305" s="122"/>
      <c r="H305" s="122"/>
      <c r="I305" s="122"/>
      <c r="J305" s="122"/>
      <c r="K305" s="122"/>
      <c r="L305" s="122"/>
      <c r="M305" s="122"/>
      <c r="N305" s="122"/>
      <c r="O305" s="122"/>
      <c r="P305" s="122"/>
      <c r="Q305" s="122"/>
      <c r="R305" s="122"/>
      <c r="S305" s="122"/>
      <c r="T305" s="122"/>
      <c r="U305" s="122"/>
      <c r="V305" s="161"/>
      <c r="W305" s="163"/>
      <c r="AD305" s="111"/>
      <c r="AE305" s="111"/>
    </row>
    <row r="306" spans="1:31" s="148" customFormat="1" ht="13.5" customHeight="1">
      <c r="A306" s="163"/>
      <c r="B306" s="161"/>
      <c r="C306" s="122"/>
      <c r="D306" s="164"/>
      <c r="E306" s="164"/>
      <c r="F306" s="164"/>
      <c r="G306" s="122"/>
      <c r="H306" s="122"/>
      <c r="I306" s="122"/>
      <c r="J306" s="122"/>
      <c r="K306" s="122"/>
      <c r="L306" s="122"/>
      <c r="M306" s="122"/>
      <c r="N306" s="122"/>
      <c r="O306" s="122"/>
      <c r="P306" s="122"/>
      <c r="Q306" s="122"/>
      <c r="R306" s="122"/>
      <c r="S306" s="122"/>
      <c r="T306" s="122"/>
      <c r="U306" s="122"/>
      <c r="V306" s="161"/>
      <c r="W306" s="163"/>
      <c r="AD306" s="111"/>
      <c r="AE306" s="111"/>
    </row>
    <row r="307" spans="1:31" s="148" customFormat="1" ht="13.5" customHeight="1">
      <c r="A307" s="163"/>
      <c r="B307" s="161"/>
      <c r="C307" s="122"/>
      <c r="D307" s="164"/>
      <c r="E307" s="164"/>
      <c r="F307" s="164"/>
      <c r="G307" s="122"/>
      <c r="H307" s="122"/>
      <c r="I307" s="122"/>
      <c r="J307" s="122"/>
      <c r="K307" s="122"/>
      <c r="L307" s="122"/>
      <c r="M307" s="122"/>
      <c r="N307" s="122"/>
      <c r="O307" s="122"/>
      <c r="P307" s="122"/>
      <c r="Q307" s="122"/>
      <c r="R307" s="122"/>
      <c r="S307" s="122"/>
      <c r="T307" s="122"/>
      <c r="U307" s="122"/>
      <c r="V307" s="161"/>
      <c r="W307" s="163"/>
      <c r="AD307" s="111"/>
      <c r="AE307" s="111"/>
    </row>
    <row r="308" spans="1:31" s="111" customFormat="1" ht="13.5" customHeight="1">
      <c r="A308" s="161"/>
      <c r="B308" s="161"/>
      <c r="C308" s="341"/>
      <c r="D308" s="342"/>
      <c r="E308" s="342"/>
      <c r="F308" s="342"/>
      <c r="G308" s="341"/>
      <c r="H308" s="341"/>
      <c r="I308" s="341"/>
      <c r="J308" s="341"/>
      <c r="K308" s="341"/>
      <c r="L308" s="341"/>
      <c r="M308" s="341"/>
      <c r="N308" s="341"/>
      <c r="O308" s="341"/>
      <c r="P308" s="341"/>
      <c r="Q308" s="341"/>
      <c r="R308" s="341"/>
      <c r="S308" s="341"/>
      <c r="T308" s="341"/>
      <c r="U308" s="341"/>
      <c r="V308" s="161"/>
      <c r="W308" s="161"/>
    </row>
    <row r="309" spans="1:31" s="111" customFormat="1" ht="13.5" customHeight="1">
      <c r="B309" s="108"/>
      <c r="C309" s="109" t="s">
        <v>84</v>
      </c>
      <c r="D309" s="109"/>
      <c r="E309" s="109"/>
      <c r="F309" s="37"/>
      <c r="G309" s="109"/>
      <c r="H309" s="108"/>
      <c r="I309" s="108"/>
      <c r="J309" s="108"/>
      <c r="K309" s="108"/>
      <c r="L309" s="108"/>
      <c r="M309" s="108"/>
      <c r="N309" s="108"/>
      <c r="O309" s="108"/>
      <c r="P309" s="108"/>
      <c r="Q309" s="108"/>
      <c r="R309" s="108"/>
      <c r="S309" s="108"/>
      <c r="T309" s="108"/>
      <c r="U309" s="110"/>
      <c r="V309" s="108"/>
    </row>
    <row r="310" spans="1:31" s="111" customFormat="1" ht="13.5" customHeight="1">
      <c r="B310" s="108"/>
      <c r="C310" s="112" t="s">
        <v>3</v>
      </c>
      <c r="D310" s="112"/>
      <c r="E310" s="112"/>
      <c r="F310" s="114"/>
      <c r="G310" s="480" t="e">
        <f>G259</f>
        <v>#REF!</v>
      </c>
      <c r="H310" s="113"/>
      <c r="I310" s="108"/>
      <c r="J310" s="108"/>
      <c r="K310" s="108"/>
      <c r="L310" s="108"/>
      <c r="M310" s="108"/>
      <c r="N310" s="108"/>
      <c r="O310" s="108"/>
      <c r="P310" s="108"/>
      <c r="Q310" s="108"/>
      <c r="R310" s="108"/>
      <c r="S310" s="108"/>
      <c r="T310" s="108"/>
      <c r="U310" s="110"/>
      <c r="V310" s="108"/>
    </row>
    <row r="311" spans="1:31" s="111" customFormat="1" ht="13.5" customHeight="1">
      <c r="B311" s="108"/>
      <c r="C311" s="116" t="s">
        <v>8</v>
      </c>
      <c r="D311" s="116"/>
      <c r="E311" s="125" t="s">
        <v>128</v>
      </c>
      <c r="F311" s="112"/>
      <c r="G311" s="108"/>
      <c r="H311" s="108"/>
      <c r="I311" s="108"/>
      <c r="J311" s="108"/>
      <c r="K311" s="108"/>
      <c r="L311" s="108"/>
      <c r="M311" s="108"/>
      <c r="N311" s="108"/>
      <c r="O311" s="108"/>
      <c r="P311" s="108"/>
      <c r="Q311" s="108"/>
      <c r="R311" s="126"/>
      <c r="S311" s="108"/>
      <c r="T311" s="126"/>
      <c r="U311" s="110"/>
      <c r="V311" s="108"/>
    </row>
    <row r="312" spans="1:31" s="111" customFormat="1" ht="13.5" customHeight="1">
      <c r="B312" s="108"/>
      <c r="C312" s="705" t="s">
        <v>33</v>
      </c>
      <c r="D312" s="706"/>
      <c r="E312" s="707"/>
      <c r="F312" s="731" t="s">
        <v>85</v>
      </c>
      <c r="G312" s="731" t="s">
        <v>219</v>
      </c>
      <c r="H312" s="117" t="s">
        <v>34</v>
      </c>
      <c r="I312" s="118"/>
      <c r="J312" s="118"/>
      <c r="K312" s="118"/>
      <c r="L312" s="118"/>
      <c r="M312" s="119"/>
      <c r="N312" s="144" t="s">
        <v>35</v>
      </c>
      <c r="O312" s="118"/>
      <c r="P312" s="118"/>
      <c r="Q312" s="118"/>
      <c r="R312" s="118"/>
      <c r="S312" s="119"/>
      <c r="T312" s="764" t="s">
        <v>81</v>
      </c>
      <c r="U312" s="764" t="s">
        <v>82</v>
      </c>
      <c r="V312" s="108"/>
      <c r="W312" s="88" t="s">
        <v>25</v>
      </c>
      <c r="AA312" s="128" t="str">
        <f>IF(COUNT(H315:U349)&gt;0,"○","")</f>
        <v/>
      </c>
      <c r="AB312" s="120" t="s">
        <v>158</v>
      </c>
      <c r="AC312" s="124"/>
      <c r="AD312" s="130"/>
      <c r="AE312" s="130"/>
    </row>
    <row r="313" spans="1:31" s="111" customFormat="1" ht="13.5" customHeight="1">
      <c r="B313" s="108"/>
      <c r="C313" s="708"/>
      <c r="D313" s="709"/>
      <c r="E313" s="710"/>
      <c r="F313" s="732"/>
      <c r="G313" s="732"/>
      <c r="H313" s="4" t="s">
        <v>13</v>
      </c>
      <c r="I313" s="4" t="s">
        <v>14</v>
      </c>
      <c r="J313" s="4" t="s">
        <v>15</v>
      </c>
      <c r="K313" s="4" t="s">
        <v>16</v>
      </c>
      <c r="L313" s="4" t="s">
        <v>17</v>
      </c>
      <c r="M313" s="4" t="s">
        <v>18</v>
      </c>
      <c r="N313" s="4" t="s">
        <v>19</v>
      </c>
      <c r="O313" s="4" t="s">
        <v>20</v>
      </c>
      <c r="P313" s="4" t="s">
        <v>21</v>
      </c>
      <c r="Q313" s="4" t="s">
        <v>22</v>
      </c>
      <c r="R313" s="4" t="s">
        <v>23</v>
      </c>
      <c r="S313" s="4" t="s">
        <v>24</v>
      </c>
      <c r="T313" s="765"/>
      <c r="U313" s="765"/>
      <c r="V313" s="108"/>
      <c r="W313" s="88" t="s">
        <v>94</v>
      </c>
      <c r="AD313" s="163"/>
      <c r="AE313" s="163"/>
    </row>
    <row r="314" spans="1:31" s="111" customFormat="1" ht="13.5" customHeight="1">
      <c r="B314" s="108"/>
      <c r="C314" s="711"/>
      <c r="D314" s="712"/>
      <c r="E314" s="713"/>
      <c r="F314" s="733"/>
      <c r="G314" s="733"/>
      <c r="H314" s="127" t="e">
        <f>"（"&amp;MID(#REF!,2,2)&amp;")"</f>
        <v>#REF!</v>
      </c>
      <c r="I314" s="127" t="e">
        <f>"（"&amp;MID(#REF!,2,2)&amp;")"</f>
        <v>#REF!</v>
      </c>
      <c r="J314" s="127" t="e">
        <f>"（"&amp;MID(#REF!,2,2)&amp;")"</f>
        <v>#REF!</v>
      </c>
      <c r="K314" s="127" t="e">
        <f>"（"&amp;MID(#REF!,2,2)&amp;")"</f>
        <v>#REF!</v>
      </c>
      <c r="L314" s="127" t="e">
        <f>"（"&amp;MID(#REF!,2,2)&amp;")"</f>
        <v>#REF!</v>
      </c>
      <c r="M314" s="127" t="e">
        <f>"（"&amp;MID(#REF!,2,2)&amp;")"</f>
        <v>#REF!</v>
      </c>
      <c r="N314" s="127" t="e">
        <f>"（"&amp;MID(#REF!,2,2)&amp;")"</f>
        <v>#REF!</v>
      </c>
      <c r="O314" s="127" t="e">
        <f>"（"&amp;MID(#REF!,2,2)&amp;")"</f>
        <v>#REF!</v>
      </c>
      <c r="P314" s="127" t="e">
        <f>"（"&amp;MID(#REF!,2,2)&amp;")"</f>
        <v>#REF!</v>
      </c>
      <c r="Q314" s="127" t="e">
        <f>"（"&amp;MID(#REF!,2,2)&amp;")"</f>
        <v>#REF!</v>
      </c>
      <c r="R314" s="127" t="e">
        <f>"（"&amp;MID(#REF!,2,2)&amp;")"</f>
        <v>#REF!</v>
      </c>
      <c r="S314" s="127" t="e">
        <f>"（"&amp;MID(#REF!,2,2)&amp;")"</f>
        <v>#REF!</v>
      </c>
      <c r="T314" s="766"/>
      <c r="U314" s="766"/>
      <c r="V314" s="108"/>
      <c r="W314" s="88"/>
      <c r="AD314" s="163"/>
      <c r="AE314" s="163"/>
    </row>
    <row r="315" spans="1:31" s="111" customFormat="1" ht="25" customHeight="1">
      <c r="A315" s="148"/>
      <c r="B315" s="145"/>
      <c r="C315" s="714"/>
      <c r="D315" s="715"/>
      <c r="E315" s="716"/>
      <c r="F315" s="729"/>
      <c r="G315" s="730"/>
      <c r="H315" s="146"/>
      <c r="I315" s="146"/>
      <c r="J315" s="147"/>
      <c r="K315" s="147"/>
      <c r="L315" s="147"/>
      <c r="M315" s="147"/>
      <c r="N315" s="147"/>
      <c r="O315" s="147"/>
      <c r="P315" s="147"/>
      <c r="Q315" s="147"/>
      <c r="R315" s="147"/>
      <c r="S315" s="147"/>
      <c r="T315" s="763"/>
      <c r="U315" s="737"/>
      <c r="V315" s="145"/>
      <c r="W315" s="148"/>
      <c r="AD315" s="163"/>
      <c r="AE315" s="163"/>
    </row>
    <row r="316" spans="1:31" s="163" customFormat="1" ht="13.5" customHeight="1">
      <c r="A316" s="148"/>
      <c r="B316" s="145"/>
      <c r="C316" s="717"/>
      <c r="D316" s="718"/>
      <c r="E316" s="719"/>
      <c r="F316" s="724"/>
      <c r="G316" s="726"/>
      <c r="H316" s="149"/>
      <c r="I316" s="149"/>
      <c r="J316" s="149"/>
      <c r="K316" s="149"/>
      <c r="L316" s="149"/>
      <c r="M316" s="149"/>
      <c r="N316" s="149"/>
      <c r="O316" s="149"/>
      <c r="P316" s="149"/>
      <c r="Q316" s="149"/>
      <c r="R316" s="149"/>
      <c r="S316" s="149"/>
      <c r="T316" s="763"/>
      <c r="U316" s="738"/>
      <c r="V316" s="145"/>
      <c r="W316" s="148"/>
    </row>
    <row r="317" spans="1:31" s="163" customFormat="1" ht="13.5" customHeight="1">
      <c r="A317" s="148"/>
      <c r="B317" s="145"/>
      <c r="C317" s="717"/>
      <c r="D317" s="718"/>
      <c r="E317" s="719"/>
      <c r="F317" s="723"/>
      <c r="G317" s="725"/>
      <c r="H317" s="150"/>
      <c r="I317" s="150"/>
      <c r="J317" s="151"/>
      <c r="K317" s="151"/>
      <c r="L317" s="151"/>
      <c r="M317" s="151"/>
      <c r="N317" s="151"/>
      <c r="O317" s="151"/>
      <c r="P317" s="151"/>
      <c r="Q317" s="151"/>
      <c r="R317" s="151"/>
      <c r="S317" s="151"/>
      <c r="T317" s="763"/>
      <c r="U317" s="739"/>
      <c r="V317" s="145"/>
      <c r="W317" s="148"/>
    </row>
    <row r="318" spans="1:31" s="163" customFormat="1" ht="13.5" customHeight="1">
      <c r="A318" s="148"/>
      <c r="B318" s="145"/>
      <c r="C318" s="717"/>
      <c r="D318" s="718"/>
      <c r="E318" s="719"/>
      <c r="F318" s="724"/>
      <c r="G318" s="726"/>
      <c r="H318" s="149"/>
      <c r="I318" s="149"/>
      <c r="J318" s="149"/>
      <c r="K318" s="149"/>
      <c r="L318" s="149"/>
      <c r="M318" s="149"/>
      <c r="N318" s="149"/>
      <c r="O318" s="149"/>
      <c r="P318" s="149"/>
      <c r="Q318" s="149"/>
      <c r="R318" s="149"/>
      <c r="S318" s="149"/>
      <c r="T318" s="763"/>
      <c r="U318" s="738"/>
      <c r="V318" s="145"/>
      <c r="W318" s="148"/>
    </row>
    <row r="319" spans="1:31" s="163" customFormat="1" ht="13.5" customHeight="1">
      <c r="A319" s="148"/>
      <c r="B319" s="145"/>
      <c r="C319" s="717"/>
      <c r="D319" s="718"/>
      <c r="E319" s="719"/>
      <c r="F319" s="723"/>
      <c r="G319" s="725"/>
      <c r="H319" s="150"/>
      <c r="I319" s="150"/>
      <c r="J319" s="151"/>
      <c r="K319" s="151"/>
      <c r="L319" s="151"/>
      <c r="M319" s="151"/>
      <c r="N319" s="151"/>
      <c r="O319" s="151"/>
      <c r="P319" s="151"/>
      <c r="Q319" s="151"/>
      <c r="R319" s="151"/>
      <c r="S319" s="151"/>
      <c r="T319" s="763"/>
      <c r="U319" s="739"/>
      <c r="V319" s="145"/>
      <c r="W319" s="148"/>
    </row>
    <row r="320" spans="1:31" s="163" customFormat="1" ht="13.5" customHeight="1">
      <c r="A320" s="148"/>
      <c r="B320" s="145"/>
      <c r="C320" s="720"/>
      <c r="D320" s="721"/>
      <c r="E320" s="722"/>
      <c r="F320" s="727"/>
      <c r="G320" s="728"/>
      <c r="H320" s="149"/>
      <c r="I320" s="149"/>
      <c r="J320" s="149"/>
      <c r="K320" s="149"/>
      <c r="L320" s="149"/>
      <c r="M320" s="149"/>
      <c r="N320" s="149"/>
      <c r="O320" s="149"/>
      <c r="P320" s="149"/>
      <c r="Q320" s="149"/>
      <c r="R320" s="149"/>
      <c r="S320" s="149"/>
      <c r="T320" s="763"/>
      <c r="U320" s="740"/>
      <c r="V320" s="145"/>
      <c r="W320" s="148"/>
    </row>
    <row r="321" spans="1:33" s="163" customFormat="1" ht="13.5" customHeight="1">
      <c r="A321" s="148"/>
      <c r="B321" s="145"/>
      <c r="C321" s="714"/>
      <c r="D321" s="715"/>
      <c r="E321" s="716"/>
      <c r="F321" s="729"/>
      <c r="G321" s="730"/>
      <c r="H321" s="146"/>
      <c r="I321" s="146"/>
      <c r="J321" s="147"/>
      <c r="K321" s="147"/>
      <c r="L321" s="147"/>
      <c r="M321" s="147"/>
      <c r="N321" s="147"/>
      <c r="O321" s="147"/>
      <c r="P321" s="147"/>
      <c r="Q321" s="147"/>
      <c r="R321" s="147"/>
      <c r="S321" s="147"/>
      <c r="T321" s="763"/>
      <c r="U321" s="737"/>
      <c r="V321" s="145"/>
      <c r="W321" s="148"/>
    </row>
    <row r="322" spans="1:33" s="163" customFormat="1" ht="13.5" customHeight="1">
      <c r="A322" s="148"/>
      <c r="B322" s="145"/>
      <c r="C322" s="717"/>
      <c r="D322" s="718"/>
      <c r="E322" s="719"/>
      <c r="F322" s="724"/>
      <c r="G322" s="726"/>
      <c r="H322" s="149"/>
      <c r="I322" s="149"/>
      <c r="J322" s="149"/>
      <c r="K322" s="149"/>
      <c r="L322" s="149"/>
      <c r="M322" s="149"/>
      <c r="N322" s="149"/>
      <c r="O322" s="149"/>
      <c r="P322" s="149"/>
      <c r="Q322" s="149"/>
      <c r="R322" s="149"/>
      <c r="S322" s="149"/>
      <c r="T322" s="763"/>
      <c r="U322" s="738"/>
      <c r="V322" s="145"/>
      <c r="W322" s="148"/>
    </row>
    <row r="323" spans="1:33" s="163" customFormat="1" ht="13.5" customHeight="1">
      <c r="A323" s="148"/>
      <c r="B323" s="145"/>
      <c r="C323" s="717"/>
      <c r="D323" s="718"/>
      <c r="E323" s="719"/>
      <c r="F323" s="723"/>
      <c r="G323" s="725"/>
      <c r="H323" s="150"/>
      <c r="I323" s="150"/>
      <c r="J323" s="151"/>
      <c r="K323" s="151"/>
      <c r="L323" s="151"/>
      <c r="M323" s="151"/>
      <c r="N323" s="151"/>
      <c r="O323" s="151"/>
      <c r="P323" s="151"/>
      <c r="Q323" s="151"/>
      <c r="R323" s="151"/>
      <c r="S323" s="151"/>
      <c r="T323" s="763"/>
      <c r="U323" s="739"/>
      <c r="V323" s="145"/>
      <c r="W323" s="148"/>
    </row>
    <row r="324" spans="1:33" s="163" customFormat="1" ht="13.5" customHeight="1">
      <c r="A324" s="148"/>
      <c r="B324" s="145"/>
      <c r="C324" s="717"/>
      <c r="D324" s="718"/>
      <c r="E324" s="719"/>
      <c r="F324" s="724"/>
      <c r="G324" s="726"/>
      <c r="H324" s="149"/>
      <c r="I324" s="149"/>
      <c r="J324" s="149"/>
      <c r="K324" s="149"/>
      <c r="L324" s="149"/>
      <c r="M324" s="149"/>
      <c r="N324" s="149"/>
      <c r="O324" s="149"/>
      <c r="P324" s="149"/>
      <c r="Q324" s="149"/>
      <c r="R324" s="149"/>
      <c r="S324" s="149"/>
      <c r="T324" s="763"/>
      <c r="U324" s="738"/>
      <c r="V324" s="145"/>
      <c r="W324" s="148"/>
    </row>
    <row r="325" spans="1:33" s="163" customFormat="1" ht="13.5" customHeight="1">
      <c r="A325" s="148"/>
      <c r="B325" s="145"/>
      <c r="C325" s="717"/>
      <c r="D325" s="718"/>
      <c r="E325" s="719"/>
      <c r="F325" s="723"/>
      <c r="G325" s="725"/>
      <c r="H325" s="150"/>
      <c r="I325" s="150"/>
      <c r="J325" s="151"/>
      <c r="K325" s="151"/>
      <c r="L325" s="151"/>
      <c r="M325" s="151"/>
      <c r="N325" s="151"/>
      <c r="O325" s="151"/>
      <c r="P325" s="151"/>
      <c r="Q325" s="151"/>
      <c r="R325" s="151"/>
      <c r="S325" s="151"/>
      <c r="T325" s="763"/>
      <c r="U325" s="739"/>
      <c r="V325" s="145"/>
      <c r="W325" s="148"/>
    </row>
    <row r="326" spans="1:33" s="161" customFormat="1" ht="13.5" customHeight="1">
      <c r="A326" s="148"/>
      <c r="B326" s="145"/>
      <c r="C326" s="720"/>
      <c r="D326" s="721"/>
      <c r="E326" s="722"/>
      <c r="F326" s="727"/>
      <c r="G326" s="728"/>
      <c r="H326" s="149"/>
      <c r="I326" s="149"/>
      <c r="J326" s="149"/>
      <c r="K326" s="149"/>
      <c r="L326" s="149"/>
      <c r="M326" s="149"/>
      <c r="N326" s="149"/>
      <c r="O326" s="149"/>
      <c r="P326" s="149"/>
      <c r="Q326" s="149"/>
      <c r="R326" s="149"/>
      <c r="S326" s="149"/>
      <c r="T326" s="763"/>
      <c r="U326" s="740"/>
      <c r="V326" s="145"/>
      <c r="W326" s="148"/>
    </row>
    <row r="327" spans="1:33" s="111" customFormat="1" ht="13.5" customHeight="1">
      <c r="A327" s="148"/>
      <c r="B327" s="145"/>
      <c r="C327" s="714"/>
      <c r="D327" s="715"/>
      <c r="E327" s="716"/>
      <c r="F327" s="729"/>
      <c r="G327" s="730"/>
      <c r="H327" s="146"/>
      <c r="I327" s="146"/>
      <c r="J327" s="147"/>
      <c r="K327" s="147"/>
      <c r="L327" s="147"/>
      <c r="M327" s="147"/>
      <c r="N327" s="147"/>
      <c r="O327" s="147"/>
      <c r="P327" s="147"/>
      <c r="Q327" s="147"/>
      <c r="R327" s="147"/>
      <c r="S327" s="147"/>
      <c r="T327" s="763"/>
      <c r="U327" s="737"/>
      <c r="V327" s="145"/>
      <c r="W327" s="148"/>
      <c r="AD327" s="124"/>
      <c r="AE327" s="124"/>
    </row>
    <row r="328" spans="1:33" s="111" customFormat="1" ht="13.5" customHeight="1">
      <c r="A328" s="148"/>
      <c r="B328" s="145"/>
      <c r="C328" s="717"/>
      <c r="D328" s="718"/>
      <c r="E328" s="719"/>
      <c r="F328" s="724"/>
      <c r="G328" s="726"/>
      <c r="H328" s="149"/>
      <c r="I328" s="149"/>
      <c r="J328" s="149"/>
      <c r="K328" s="149"/>
      <c r="L328" s="149"/>
      <c r="M328" s="149"/>
      <c r="N328" s="149"/>
      <c r="O328" s="149"/>
      <c r="P328" s="149"/>
      <c r="Q328" s="149"/>
      <c r="R328" s="149"/>
      <c r="S328" s="149"/>
      <c r="T328" s="763"/>
      <c r="U328" s="738"/>
      <c r="V328" s="145"/>
      <c r="W328" s="148"/>
      <c r="AD328" s="124"/>
      <c r="AE328" s="124"/>
    </row>
    <row r="329" spans="1:33" s="111" customFormat="1" ht="13.5" customHeight="1">
      <c r="A329" s="148"/>
      <c r="B329" s="145"/>
      <c r="C329" s="717"/>
      <c r="D329" s="718"/>
      <c r="E329" s="719"/>
      <c r="F329" s="723"/>
      <c r="G329" s="725"/>
      <c r="H329" s="150"/>
      <c r="I329" s="150"/>
      <c r="J329" s="151"/>
      <c r="K329" s="151"/>
      <c r="L329" s="151"/>
      <c r="M329" s="151"/>
      <c r="N329" s="151"/>
      <c r="O329" s="151"/>
      <c r="P329" s="151"/>
      <c r="Q329" s="151"/>
      <c r="R329" s="151"/>
      <c r="S329" s="151"/>
      <c r="T329" s="763"/>
      <c r="U329" s="739"/>
      <c r="V329" s="145"/>
      <c r="W329" s="148"/>
      <c r="AD329" s="124"/>
      <c r="AE329" s="124"/>
    </row>
    <row r="330" spans="1:33" s="111" customFormat="1" ht="13.5" customHeight="1">
      <c r="A330" s="148"/>
      <c r="B330" s="145"/>
      <c r="C330" s="717"/>
      <c r="D330" s="718"/>
      <c r="E330" s="719"/>
      <c r="F330" s="724"/>
      <c r="G330" s="726"/>
      <c r="H330" s="149"/>
      <c r="I330" s="149"/>
      <c r="J330" s="149"/>
      <c r="K330" s="149"/>
      <c r="L330" s="149"/>
      <c r="M330" s="149"/>
      <c r="N330" s="149"/>
      <c r="O330" s="149"/>
      <c r="P330" s="149"/>
      <c r="Q330" s="149"/>
      <c r="R330" s="149"/>
      <c r="S330" s="149"/>
      <c r="T330" s="763"/>
      <c r="U330" s="738"/>
      <c r="V330" s="145"/>
      <c r="W330" s="148"/>
      <c r="AA330" s="124"/>
      <c r="AB330" s="124"/>
      <c r="AC330" s="124"/>
      <c r="AD330" s="130"/>
      <c r="AE330" s="130"/>
      <c r="AF330" s="124"/>
      <c r="AG330" s="124"/>
    </row>
    <row r="331" spans="1:33" s="111" customFormat="1" ht="13.5" customHeight="1">
      <c r="A331" s="148"/>
      <c r="B331" s="145"/>
      <c r="C331" s="717"/>
      <c r="D331" s="718"/>
      <c r="E331" s="719"/>
      <c r="F331" s="723"/>
      <c r="G331" s="725"/>
      <c r="H331" s="150"/>
      <c r="I331" s="150"/>
      <c r="J331" s="151"/>
      <c r="K331" s="151"/>
      <c r="L331" s="151"/>
      <c r="M331" s="151"/>
      <c r="N331" s="151"/>
      <c r="O331" s="151"/>
      <c r="P331" s="151"/>
      <c r="Q331" s="151"/>
      <c r="R331" s="151"/>
      <c r="S331" s="151"/>
      <c r="T331" s="763"/>
      <c r="U331" s="739"/>
      <c r="V331" s="145"/>
      <c r="W331" s="148"/>
      <c r="AA331" s="124"/>
      <c r="AB331" s="124"/>
      <c r="AC331" s="124"/>
      <c r="AD331" s="130"/>
      <c r="AE331" s="130"/>
      <c r="AF331" s="124"/>
      <c r="AG331" s="124"/>
    </row>
    <row r="332" spans="1:33" s="111" customFormat="1" ht="13.5" customHeight="1">
      <c r="A332" s="148"/>
      <c r="B332" s="145"/>
      <c r="C332" s="720"/>
      <c r="D332" s="721"/>
      <c r="E332" s="722"/>
      <c r="F332" s="727"/>
      <c r="G332" s="728"/>
      <c r="H332" s="149"/>
      <c r="I332" s="149"/>
      <c r="J332" s="149"/>
      <c r="K332" s="149"/>
      <c r="L332" s="149"/>
      <c r="M332" s="149"/>
      <c r="N332" s="149"/>
      <c r="O332" s="149"/>
      <c r="P332" s="149"/>
      <c r="Q332" s="149"/>
      <c r="R332" s="149"/>
      <c r="S332" s="149"/>
      <c r="T332" s="763"/>
      <c r="U332" s="740"/>
      <c r="V332" s="145"/>
      <c r="W332" s="148"/>
      <c r="AF332" s="124"/>
      <c r="AG332" s="124"/>
    </row>
    <row r="333" spans="1:33" s="148" customFormat="1" ht="13.5" customHeight="1">
      <c r="B333" s="145"/>
      <c r="C333" s="714"/>
      <c r="D333" s="715"/>
      <c r="E333" s="716"/>
      <c r="F333" s="729"/>
      <c r="G333" s="730"/>
      <c r="H333" s="146"/>
      <c r="I333" s="146"/>
      <c r="J333" s="147"/>
      <c r="K333" s="147"/>
      <c r="L333" s="147"/>
      <c r="M333" s="147"/>
      <c r="N333" s="147"/>
      <c r="O333" s="147"/>
      <c r="P333" s="147"/>
      <c r="Q333" s="147"/>
      <c r="R333" s="147"/>
      <c r="S333" s="147"/>
      <c r="T333" s="763"/>
      <c r="U333" s="737"/>
      <c r="V333" s="145"/>
      <c r="AA333" s="130"/>
      <c r="AB333" s="130"/>
      <c r="AC333" s="130"/>
      <c r="AD333" s="130"/>
      <c r="AE333" s="130"/>
      <c r="AF333" s="130"/>
      <c r="AG333" s="130"/>
    </row>
    <row r="334" spans="1:33" s="148" customFormat="1" ht="13.5" customHeight="1">
      <c r="B334" s="145"/>
      <c r="C334" s="717"/>
      <c r="D334" s="718"/>
      <c r="E334" s="719"/>
      <c r="F334" s="724"/>
      <c r="G334" s="726"/>
      <c r="H334" s="149"/>
      <c r="I334" s="149"/>
      <c r="J334" s="149"/>
      <c r="K334" s="149"/>
      <c r="L334" s="149"/>
      <c r="M334" s="149"/>
      <c r="N334" s="149"/>
      <c r="O334" s="149"/>
      <c r="P334" s="149"/>
      <c r="Q334" s="149"/>
      <c r="R334" s="149"/>
      <c r="S334" s="149"/>
      <c r="T334" s="763"/>
      <c r="U334" s="738"/>
      <c r="V334" s="145"/>
      <c r="AA334" s="130"/>
      <c r="AB334" s="130"/>
      <c r="AC334" s="130"/>
      <c r="AD334" s="130"/>
      <c r="AE334" s="130"/>
      <c r="AF334" s="130"/>
      <c r="AG334" s="130"/>
    </row>
    <row r="335" spans="1:33" s="148" customFormat="1" ht="13.5" customHeight="1">
      <c r="B335" s="145"/>
      <c r="C335" s="717"/>
      <c r="D335" s="718"/>
      <c r="E335" s="719"/>
      <c r="F335" s="723"/>
      <c r="G335" s="725"/>
      <c r="H335" s="150"/>
      <c r="I335" s="150"/>
      <c r="J335" s="151"/>
      <c r="K335" s="151"/>
      <c r="L335" s="151"/>
      <c r="M335" s="151"/>
      <c r="N335" s="151"/>
      <c r="O335" s="151"/>
      <c r="P335" s="151"/>
      <c r="Q335" s="151"/>
      <c r="R335" s="151"/>
      <c r="S335" s="151"/>
      <c r="T335" s="763"/>
      <c r="U335" s="739"/>
      <c r="V335" s="145"/>
      <c r="AA335" s="130"/>
      <c r="AB335" s="130"/>
      <c r="AC335" s="130"/>
      <c r="AD335" s="130"/>
      <c r="AE335" s="130"/>
      <c r="AF335" s="130"/>
      <c r="AG335" s="130"/>
    </row>
    <row r="336" spans="1:33" s="148" customFormat="1" ht="13.5" customHeight="1">
      <c r="B336" s="145"/>
      <c r="C336" s="717"/>
      <c r="D336" s="718"/>
      <c r="E336" s="719"/>
      <c r="F336" s="724"/>
      <c r="G336" s="726"/>
      <c r="H336" s="149"/>
      <c r="I336" s="149"/>
      <c r="J336" s="149"/>
      <c r="K336" s="149"/>
      <c r="L336" s="149"/>
      <c r="M336" s="149"/>
      <c r="N336" s="149"/>
      <c r="O336" s="149"/>
      <c r="P336" s="149"/>
      <c r="Q336" s="149"/>
      <c r="R336" s="149"/>
      <c r="S336" s="149"/>
      <c r="T336" s="763"/>
      <c r="U336" s="738"/>
      <c r="V336" s="145"/>
      <c r="AA336" s="130"/>
      <c r="AB336" s="130"/>
      <c r="AC336" s="130"/>
      <c r="AD336" s="130"/>
      <c r="AE336" s="130"/>
      <c r="AF336" s="130"/>
      <c r="AG336" s="130"/>
    </row>
    <row r="337" spans="1:33" s="148" customFormat="1" ht="13.5" customHeight="1">
      <c r="B337" s="145"/>
      <c r="C337" s="717"/>
      <c r="D337" s="718"/>
      <c r="E337" s="719"/>
      <c r="F337" s="723"/>
      <c r="G337" s="725"/>
      <c r="H337" s="150"/>
      <c r="I337" s="150"/>
      <c r="J337" s="151"/>
      <c r="K337" s="151"/>
      <c r="L337" s="151"/>
      <c r="M337" s="151"/>
      <c r="N337" s="151"/>
      <c r="O337" s="151"/>
      <c r="P337" s="151"/>
      <c r="Q337" s="151"/>
      <c r="R337" s="151"/>
      <c r="S337" s="151"/>
      <c r="T337" s="763"/>
      <c r="U337" s="739"/>
      <c r="V337" s="145"/>
      <c r="AA337" s="130"/>
      <c r="AB337" s="130"/>
      <c r="AC337" s="130"/>
      <c r="AD337" s="130"/>
      <c r="AE337" s="130"/>
      <c r="AF337" s="130"/>
      <c r="AG337" s="130"/>
    </row>
    <row r="338" spans="1:33" s="148" customFormat="1" ht="13.5" customHeight="1">
      <c r="B338" s="145"/>
      <c r="C338" s="720"/>
      <c r="D338" s="721"/>
      <c r="E338" s="722"/>
      <c r="F338" s="727"/>
      <c r="G338" s="728"/>
      <c r="H338" s="149"/>
      <c r="I338" s="149"/>
      <c r="J338" s="149"/>
      <c r="K338" s="149"/>
      <c r="L338" s="149"/>
      <c r="M338" s="149"/>
      <c r="N338" s="149"/>
      <c r="O338" s="149"/>
      <c r="P338" s="149"/>
      <c r="Q338" s="149"/>
      <c r="R338" s="149"/>
      <c r="S338" s="149"/>
      <c r="T338" s="763"/>
      <c r="U338" s="740"/>
      <c r="V338" s="145"/>
      <c r="AA338" s="130"/>
      <c r="AB338" s="130"/>
      <c r="AC338" s="130"/>
      <c r="AD338" s="130"/>
      <c r="AE338" s="130"/>
      <c r="AF338" s="130"/>
      <c r="AG338" s="130"/>
    </row>
    <row r="339" spans="1:33" s="148" customFormat="1" ht="13.5" customHeight="1">
      <c r="B339" s="145"/>
      <c r="C339" s="714"/>
      <c r="D339" s="715"/>
      <c r="E339" s="716"/>
      <c r="F339" s="729"/>
      <c r="G339" s="730"/>
      <c r="H339" s="146"/>
      <c r="I339" s="146"/>
      <c r="J339" s="147"/>
      <c r="K339" s="147"/>
      <c r="L339" s="147"/>
      <c r="M339" s="147"/>
      <c r="N339" s="147"/>
      <c r="O339" s="147"/>
      <c r="P339" s="147"/>
      <c r="Q339" s="147"/>
      <c r="R339" s="147"/>
      <c r="S339" s="147"/>
      <c r="T339" s="763"/>
      <c r="U339" s="737"/>
      <c r="V339" s="145"/>
      <c r="AA339" s="130"/>
      <c r="AB339" s="130"/>
      <c r="AC339" s="130"/>
      <c r="AF339" s="130"/>
      <c r="AG339" s="130"/>
    </row>
    <row r="340" spans="1:33" s="148" customFormat="1" ht="13.5" customHeight="1">
      <c r="B340" s="145"/>
      <c r="C340" s="717"/>
      <c r="D340" s="718"/>
      <c r="E340" s="719"/>
      <c r="F340" s="724"/>
      <c r="G340" s="726"/>
      <c r="H340" s="149"/>
      <c r="I340" s="149"/>
      <c r="J340" s="149"/>
      <c r="K340" s="149"/>
      <c r="L340" s="149"/>
      <c r="M340" s="149"/>
      <c r="N340" s="149"/>
      <c r="O340" s="149"/>
      <c r="P340" s="149"/>
      <c r="Q340" s="149"/>
      <c r="R340" s="149"/>
      <c r="S340" s="149"/>
      <c r="T340" s="763"/>
      <c r="U340" s="738"/>
      <c r="V340" s="145"/>
      <c r="AA340" s="130"/>
      <c r="AB340" s="130"/>
      <c r="AC340" s="130"/>
      <c r="AF340" s="130"/>
      <c r="AG340" s="130"/>
    </row>
    <row r="341" spans="1:33" s="148" customFormat="1" ht="13.5" customHeight="1">
      <c r="B341" s="145"/>
      <c r="C341" s="717"/>
      <c r="D341" s="718"/>
      <c r="E341" s="719"/>
      <c r="F341" s="723"/>
      <c r="G341" s="725"/>
      <c r="H341" s="150"/>
      <c r="I341" s="150"/>
      <c r="J341" s="151"/>
      <c r="K341" s="151"/>
      <c r="L341" s="151"/>
      <c r="M341" s="151"/>
      <c r="N341" s="151"/>
      <c r="O341" s="151"/>
      <c r="P341" s="151"/>
      <c r="Q341" s="151"/>
      <c r="R341" s="151"/>
      <c r="S341" s="151"/>
      <c r="T341" s="763"/>
      <c r="U341" s="739"/>
      <c r="V341" s="145"/>
      <c r="AA341" s="130"/>
      <c r="AB341" s="130"/>
      <c r="AC341" s="130"/>
      <c r="AF341" s="130"/>
      <c r="AG341" s="130"/>
    </row>
    <row r="342" spans="1:33" s="148" customFormat="1" ht="13.5" customHeight="1">
      <c r="B342" s="145"/>
      <c r="C342" s="717"/>
      <c r="D342" s="718"/>
      <c r="E342" s="719"/>
      <c r="F342" s="724"/>
      <c r="G342" s="726"/>
      <c r="H342" s="149"/>
      <c r="I342" s="149"/>
      <c r="J342" s="149"/>
      <c r="K342" s="149"/>
      <c r="L342" s="149"/>
      <c r="M342" s="149"/>
      <c r="N342" s="149"/>
      <c r="O342" s="149"/>
      <c r="P342" s="149"/>
      <c r="Q342" s="149"/>
      <c r="R342" s="149"/>
      <c r="S342" s="149"/>
      <c r="T342" s="763"/>
      <c r="U342" s="738"/>
      <c r="V342" s="145"/>
    </row>
    <row r="343" spans="1:33" s="148" customFormat="1" ht="13.5" customHeight="1">
      <c r="B343" s="145"/>
      <c r="C343" s="717"/>
      <c r="D343" s="718"/>
      <c r="E343" s="719"/>
      <c r="F343" s="723"/>
      <c r="G343" s="725"/>
      <c r="H343" s="150"/>
      <c r="I343" s="150"/>
      <c r="J343" s="151"/>
      <c r="K343" s="151"/>
      <c r="L343" s="151"/>
      <c r="M343" s="151"/>
      <c r="N343" s="151"/>
      <c r="O343" s="151"/>
      <c r="P343" s="151"/>
      <c r="Q343" s="151"/>
      <c r="R343" s="151"/>
      <c r="S343" s="151"/>
      <c r="T343" s="763"/>
      <c r="U343" s="739"/>
      <c r="V343" s="145"/>
    </row>
    <row r="344" spans="1:33" s="148" customFormat="1" ht="13.5" customHeight="1">
      <c r="B344" s="145"/>
      <c r="C344" s="720"/>
      <c r="D344" s="721"/>
      <c r="E344" s="722"/>
      <c r="F344" s="727"/>
      <c r="G344" s="728"/>
      <c r="H344" s="152"/>
      <c r="I344" s="152"/>
      <c r="J344" s="152"/>
      <c r="K344" s="152"/>
      <c r="L344" s="152"/>
      <c r="M344" s="152"/>
      <c r="N344" s="152"/>
      <c r="O344" s="152"/>
      <c r="P344" s="152"/>
      <c r="Q344" s="152"/>
      <c r="R344" s="152"/>
      <c r="S344" s="152"/>
      <c r="T344" s="763"/>
      <c r="U344" s="740"/>
      <c r="V344" s="145"/>
    </row>
    <row r="345" spans="1:33" s="148" customFormat="1" ht="13.5" customHeight="1">
      <c r="A345" s="111"/>
      <c r="B345" s="108"/>
      <c r="C345" s="743" t="s">
        <v>86</v>
      </c>
      <c r="D345" s="746" t="s">
        <v>220</v>
      </c>
      <c r="E345" s="747"/>
      <c r="F345" s="747"/>
      <c r="G345" s="748"/>
      <c r="H345" s="153"/>
      <c r="I345" s="153"/>
      <c r="J345" s="153"/>
      <c r="K345" s="153"/>
      <c r="L345" s="153"/>
      <c r="M345" s="153"/>
      <c r="N345" s="153"/>
      <c r="O345" s="153"/>
      <c r="P345" s="153"/>
      <c r="Q345" s="153"/>
      <c r="R345" s="153"/>
      <c r="S345" s="153"/>
      <c r="T345" s="749"/>
      <c r="U345" s="749"/>
      <c r="V345" s="108"/>
      <c r="W345" s="111"/>
    </row>
    <row r="346" spans="1:33" s="148" customFormat="1" ht="13.5" customHeight="1">
      <c r="A346" s="111"/>
      <c r="B346" s="108"/>
      <c r="C346" s="744"/>
      <c r="D346" s="746" t="s">
        <v>221</v>
      </c>
      <c r="E346" s="747"/>
      <c r="F346" s="747"/>
      <c r="G346" s="748"/>
      <c r="H346" s="154"/>
      <c r="I346" s="154"/>
      <c r="J346" s="154"/>
      <c r="K346" s="154"/>
      <c r="L346" s="154"/>
      <c r="M346" s="154"/>
      <c r="N346" s="154"/>
      <c r="O346" s="154"/>
      <c r="P346" s="154"/>
      <c r="Q346" s="154"/>
      <c r="R346" s="154"/>
      <c r="S346" s="154"/>
      <c r="T346" s="750"/>
      <c r="U346" s="750"/>
      <c r="V346" s="108"/>
      <c r="W346" s="111"/>
    </row>
    <row r="347" spans="1:33" s="148" customFormat="1" ht="13.5" customHeight="1">
      <c r="A347" s="111"/>
      <c r="B347" s="108"/>
      <c r="C347" s="744"/>
      <c r="D347" s="746" t="s">
        <v>222</v>
      </c>
      <c r="E347" s="747"/>
      <c r="F347" s="748"/>
      <c r="G347" s="155" t="s">
        <v>79</v>
      </c>
      <c r="H347" s="156" t="str">
        <f>IF(COUNT(H345)=0,"",ROUND(SUM(H345:H346),#REF!))</f>
        <v/>
      </c>
      <c r="I347" s="156" t="str">
        <f>IF(COUNT(I345)=0,"",ROUND(SUM(I345:I346),#REF!))</f>
        <v/>
      </c>
      <c r="J347" s="156" t="str">
        <f>IF(COUNT(J345)=0,"",ROUND(SUM(J345:J346),#REF!))</f>
        <v/>
      </c>
      <c r="K347" s="156" t="str">
        <f>IF(COUNT(K345)=0,"",ROUND(SUM(K345:K346),#REF!))</f>
        <v/>
      </c>
      <c r="L347" s="156" t="str">
        <f>IF(COUNT(L345)=0,"",ROUND(SUM(L345:L346),#REF!))</f>
        <v/>
      </c>
      <c r="M347" s="156" t="str">
        <f>IF(COUNT(M345)=0,"",ROUND(SUM(M345:M346),#REF!))</f>
        <v/>
      </c>
      <c r="N347" s="156" t="str">
        <f>IF(COUNT(N345)=0,"",ROUND(SUM(N345:N346),#REF!))</f>
        <v/>
      </c>
      <c r="O347" s="156" t="str">
        <f>IF(COUNT(O345)=0,"",ROUND(SUM(O345:O346),#REF!))</f>
        <v/>
      </c>
      <c r="P347" s="156" t="str">
        <f>IF(COUNT(P345)=0,"",ROUND(SUM(P345:P346),#REF!))</f>
        <v/>
      </c>
      <c r="Q347" s="156" t="str">
        <f>IF(COUNT(Q345)=0,"",ROUND(SUM(Q345:Q346),#REF!))</f>
        <v/>
      </c>
      <c r="R347" s="156" t="str">
        <f>IF(COUNT(R345)=0,"",ROUND(SUM(R345:R346),#REF!))</f>
        <v/>
      </c>
      <c r="S347" s="156" t="str">
        <f>IF(COUNT(S345)=0,"",ROUND(SUM(S345:S346),#REF!))</f>
        <v/>
      </c>
      <c r="T347" s="751"/>
      <c r="U347" s="750"/>
      <c r="V347" s="108"/>
      <c r="W347" s="120"/>
    </row>
    <row r="348" spans="1:33" s="148" customFormat="1" ht="13.5" customHeight="1">
      <c r="A348" s="111"/>
      <c r="B348" s="108"/>
      <c r="C348" s="744"/>
      <c r="D348" s="755" t="s">
        <v>223</v>
      </c>
      <c r="E348" s="756"/>
      <c r="F348" s="757"/>
      <c r="G348" s="761" t="s">
        <v>79</v>
      </c>
      <c r="H348" s="157"/>
      <c r="I348" s="157"/>
      <c r="J348" s="157"/>
      <c r="K348" s="157"/>
      <c r="L348" s="157"/>
      <c r="M348" s="157"/>
      <c r="N348" s="157"/>
      <c r="O348" s="157"/>
      <c r="P348" s="157"/>
      <c r="Q348" s="157"/>
      <c r="R348" s="157"/>
      <c r="S348" s="157"/>
      <c r="T348" s="158" t="str">
        <f>IF(COUNT(H348:S348)=0,"",SUMPRODUCT(ROUND(H348:S348,#REF!)))</f>
        <v/>
      </c>
      <c r="U348" s="750"/>
      <c r="V348" s="108"/>
      <c r="W348" s="111"/>
    </row>
    <row r="349" spans="1:33" s="148" customFormat="1" ht="13.5" customHeight="1">
      <c r="A349" s="111"/>
      <c r="B349" s="108"/>
      <c r="C349" s="745"/>
      <c r="D349" s="758"/>
      <c r="E349" s="759"/>
      <c r="F349" s="760"/>
      <c r="G349" s="762"/>
      <c r="H349" s="159"/>
      <c r="I349" s="159"/>
      <c r="J349" s="159"/>
      <c r="K349" s="159"/>
      <c r="L349" s="159"/>
      <c r="M349" s="159"/>
      <c r="N349" s="159"/>
      <c r="O349" s="159"/>
      <c r="P349" s="159"/>
      <c r="Q349" s="159"/>
      <c r="R349" s="159"/>
      <c r="S349" s="159"/>
      <c r="T349" s="160" t="str">
        <f>IF(COUNT(H349:S349)=0,"",SUMPRODUCT(ROUND(H349:S349,#REF!)))</f>
        <v/>
      </c>
      <c r="U349" s="751"/>
      <c r="V349" s="108"/>
      <c r="W349" s="111"/>
    </row>
    <row r="350" spans="1:33" s="148" customFormat="1" ht="13.5" customHeight="1">
      <c r="A350" s="163"/>
      <c r="B350" s="161"/>
      <c r="C350" s="121" t="s">
        <v>70</v>
      </c>
      <c r="D350" s="162"/>
      <c r="E350" s="162"/>
      <c r="F350" s="162"/>
      <c r="G350" s="121"/>
      <c r="H350" s="121"/>
      <c r="I350" s="121"/>
      <c r="J350" s="121"/>
      <c r="K350" s="121"/>
      <c r="L350" s="121"/>
      <c r="M350" s="121"/>
      <c r="N350" s="121"/>
      <c r="O350" s="121"/>
      <c r="P350" s="121"/>
      <c r="Q350" s="121"/>
      <c r="R350" s="121"/>
      <c r="S350" s="121"/>
      <c r="T350" s="121"/>
      <c r="U350" s="121"/>
      <c r="V350" s="161"/>
      <c r="W350" s="163"/>
    </row>
    <row r="351" spans="1:33" s="148" customFormat="1" ht="13.5" customHeight="1">
      <c r="A351" s="163"/>
      <c r="B351" s="161"/>
      <c r="C351" s="122"/>
      <c r="D351" s="164"/>
      <c r="E351" s="164"/>
      <c r="F351" s="164"/>
      <c r="G351" s="122"/>
      <c r="H351" s="122"/>
      <c r="I351" s="122"/>
      <c r="J351" s="122"/>
      <c r="K351" s="122"/>
      <c r="L351" s="122"/>
      <c r="M351" s="122"/>
      <c r="N351" s="122"/>
      <c r="O351" s="122"/>
      <c r="P351" s="122"/>
      <c r="Q351" s="122"/>
      <c r="R351" s="122"/>
      <c r="S351" s="122"/>
      <c r="T351" s="122"/>
      <c r="U351" s="122"/>
      <c r="V351" s="161"/>
      <c r="W351" s="163"/>
    </row>
    <row r="352" spans="1:33" s="148" customFormat="1" ht="13.5" customHeight="1">
      <c r="A352" s="163"/>
      <c r="B352" s="161"/>
      <c r="C352" s="122"/>
      <c r="D352" s="164"/>
      <c r="E352" s="164"/>
      <c r="F352" s="164"/>
      <c r="G352" s="122"/>
      <c r="H352" s="122"/>
      <c r="I352" s="122"/>
      <c r="J352" s="122"/>
      <c r="K352" s="122"/>
      <c r="L352" s="122"/>
      <c r="M352" s="122"/>
      <c r="N352" s="122"/>
      <c r="O352" s="122"/>
      <c r="P352" s="122"/>
      <c r="Q352" s="122"/>
      <c r="R352" s="122"/>
      <c r="S352" s="122"/>
      <c r="T352" s="122"/>
      <c r="U352" s="122"/>
      <c r="V352" s="161"/>
      <c r="W352" s="163"/>
    </row>
    <row r="353" spans="1:31" s="148" customFormat="1" ht="13.5" customHeight="1">
      <c r="A353" s="163"/>
      <c r="B353" s="161"/>
      <c r="C353" s="122"/>
      <c r="D353" s="164"/>
      <c r="E353" s="164"/>
      <c r="F353" s="164"/>
      <c r="G353" s="122"/>
      <c r="H353" s="122"/>
      <c r="I353" s="122"/>
      <c r="J353" s="122"/>
      <c r="K353" s="122"/>
      <c r="L353" s="122"/>
      <c r="M353" s="122"/>
      <c r="N353" s="122"/>
      <c r="O353" s="122"/>
      <c r="P353" s="122"/>
      <c r="Q353" s="122"/>
      <c r="R353" s="122"/>
      <c r="S353" s="122"/>
      <c r="T353" s="122"/>
      <c r="U353" s="122"/>
      <c r="V353" s="161"/>
      <c r="W353" s="163"/>
    </row>
    <row r="354" spans="1:31" s="148" customFormat="1" ht="13.5" customHeight="1">
      <c r="A354" s="163"/>
      <c r="B354" s="161"/>
      <c r="C354" s="122"/>
      <c r="D354" s="164"/>
      <c r="E354" s="164"/>
      <c r="F354" s="164"/>
      <c r="G354" s="122"/>
      <c r="H354" s="122"/>
      <c r="I354" s="122"/>
      <c r="J354" s="122"/>
      <c r="K354" s="122"/>
      <c r="L354" s="122"/>
      <c r="M354" s="122"/>
      <c r="N354" s="122"/>
      <c r="O354" s="122"/>
      <c r="P354" s="122"/>
      <c r="Q354" s="122"/>
      <c r="R354" s="122"/>
      <c r="S354" s="122"/>
      <c r="T354" s="122"/>
      <c r="U354" s="122"/>
      <c r="V354" s="161"/>
      <c r="W354" s="163"/>
    </row>
    <row r="355" spans="1:31" s="148" customFormat="1" ht="13.5" customHeight="1">
      <c r="A355" s="163"/>
      <c r="B355" s="161"/>
      <c r="C355" s="122"/>
      <c r="D355" s="164"/>
      <c r="E355" s="164"/>
      <c r="F355" s="164"/>
      <c r="G355" s="122"/>
      <c r="H355" s="122"/>
      <c r="I355" s="122"/>
      <c r="J355" s="122"/>
      <c r="K355" s="122"/>
      <c r="L355" s="122"/>
      <c r="M355" s="122"/>
      <c r="N355" s="122"/>
      <c r="O355" s="122"/>
      <c r="P355" s="122"/>
      <c r="Q355" s="122"/>
      <c r="R355" s="122"/>
      <c r="S355" s="122"/>
      <c r="T355" s="122"/>
      <c r="U355" s="122"/>
      <c r="V355" s="161"/>
      <c r="W355" s="163"/>
    </row>
    <row r="356" spans="1:31" s="148" customFormat="1" ht="13.5" customHeight="1">
      <c r="A356" s="163"/>
      <c r="B356" s="161"/>
      <c r="C356" s="122"/>
      <c r="D356" s="164"/>
      <c r="E356" s="164"/>
      <c r="F356" s="164"/>
      <c r="G356" s="122"/>
      <c r="H356" s="122"/>
      <c r="I356" s="122"/>
      <c r="J356" s="122"/>
      <c r="K356" s="122"/>
      <c r="L356" s="122"/>
      <c r="M356" s="122"/>
      <c r="N356" s="122"/>
      <c r="O356" s="122"/>
      <c r="P356" s="122"/>
      <c r="Q356" s="122"/>
      <c r="R356" s="122"/>
      <c r="S356" s="122"/>
      <c r="T356" s="122"/>
      <c r="U356" s="122"/>
      <c r="V356" s="161"/>
      <c r="W356" s="163"/>
    </row>
    <row r="357" spans="1:31" s="148" customFormat="1" ht="13.5" customHeight="1">
      <c r="A357" s="163"/>
      <c r="B357" s="161"/>
      <c r="C357" s="122"/>
      <c r="D357" s="164"/>
      <c r="E357" s="164"/>
      <c r="F357" s="164"/>
      <c r="G357" s="122"/>
      <c r="H357" s="122"/>
      <c r="I357" s="122"/>
      <c r="J357" s="122"/>
      <c r="K357" s="122"/>
      <c r="L357" s="122"/>
      <c r="M357" s="122"/>
      <c r="N357" s="122"/>
      <c r="O357" s="122"/>
      <c r="P357" s="122"/>
      <c r="Q357" s="122"/>
      <c r="R357" s="122"/>
      <c r="S357" s="122"/>
      <c r="T357" s="122"/>
      <c r="U357" s="122"/>
      <c r="V357" s="161"/>
      <c r="W357" s="163"/>
    </row>
    <row r="358" spans="1:31" s="148" customFormat="1" ht="13.5" customHeight="1">
      <c r="A358" s="163"/>
      <c r="B358" s="161"/>
      <c r="C358" s="122"/>
      <c r="D358" s="164"/>
      <c r="E358" s="164"/>
      <c r="F358" s="164"/>
      <c r="G358" s="122"/>
      <c r="H358" s="122"/>
      <c r="I358" s="122"/>
      <c r="J358" s="122"/>
      <c r="K358" s="122"/>
      <c r="L358" s="122"/>
      <c r="M358" s="122"/>
      <c r="N358" s="122"/>
      <c r="O358" s="122"/>
      <c r="P358" s="122"/>
      <c r="Q358" s="122"/>
      <c r="R358" s="122"/>
      <c r="S358" s="122"/>
      <c r="T358" s="122"/>
      <c r="U358" s="122"/>
      <c r="V358" s="161"/>
      <c r="W358" s="163"/>
    </row>
    <row r="359" spans="1:31" s="148" customFormat="1" ht="13.5" customHeight="1">
      <c r="A359" s="111"/>
      <c r="B359" s="108"/>
      <c r="C359" s="108"/>
      <c r="D359" s="108"/>
      <c r="E359" s="108"/>
      <c r="F359" s="108"/>
      <c r="G359" s="108"/>
      <c r="H359" s="108"/>
      <c r="I359" s="108"/>
      <c r="J359" s="108"/>
      <c r="K359" s="108"/>
      <c r="L359" s="108"/>
      <c r="M359" s="108"/>
      <c r="N359" s="108"/>
      <c r="O359" s="108"/>
      <c r="P359" s="108"/>
      <c r="Q359" s="108"/>
      <c r="R359" s="108"/>
      <c r="S359" s="108"/>
      <c r="T359" s="108"/>
      <c r="U359" s="110"/>
      <c r="V359" s="108"/>
      <c r="W359" s="111"/>
      <c r="AD359" s="111"/>
      <c r="AE359" s="111"/>
    </row>
    <row r="360" spans="1:31" s="148" customFormat="1" ht="13.5" customHeight="1">
      <c r="A360" s="111"/>
      <c r="B360" s="108"/>
      <c r="C360" s="109" t="s">
        <v>84</v>
      </c>
      <c r="D360" s="109"/>
      <c r="E360" s="109"/>
      <c r="F360" s="37"/>
      <c r="G360" s="109"/>
      <c r="H360" s="108"/>
      <c r="I360" s="108"/>
      <c r="J360" s="108"/>
      <c r="K360" s="108"/>
      <c r="L360" s="108"/>
      <c r="M360" s="108"/>
      <c r="N360" s="108"/>
      <c r="O360" s="108"/>
      <c r="P360" s="108"/>
      <c r="Q360" s="108"/>
      <c r="R360" s="108"/>
      <c r="S360" s="108"/>
      <c r="T360" s="108"/>
      <c r="U360" s="110"/>
      <c r="V360" s="108"/>
      <c r="W360" s="111"/>
      <c r="AD360" s="111"/>
      <c r="AE360" s="111"/>
    </row>
    <row r="361" spans="1:31" s="148" customFormat="1" ht="13.5" customHeight="1">
      <c r="A361" s="111"/>
      <c r="B361" s="108"/>
      <c r="C361" s="112" t="s">
        <v>3</v>
      </c>
      <c r="D361" s="112"/>
      <c r="E361" s="112"/>
      <c r="F361" s="114"/>
      <c r="G361" s="480" t="e">
        <f>G310</f>
        <v>#REF!</v>
      </c>
      <c r="H361" s="113"/>
      <c r="I361" s="108"/>
      <c r="J361" s="108"/>
      <c r="K361" s="108"/>
      <c r="L361" s="108"/>
      <c r="M361" s="108"/>
      <c r="N361" s="108"/>
      <c r="O361" s="108"/>
      <c r="P361" s="108"/>
      <c r="Q361" s="108"/>
      <c r="R361" s="108"/>
      <c r="S361" s="108"/>
      <c r="T361" s="108"/>
      <c r="U361" s="110"/>
      <c r="V361" s="108"/>
      <c r="W361" s="111"/>
      <c r="AD361" s="111"/>
      <c r="AE361" s="111"/>
    </row>
    <row r="362" spans="1:31" s="111" customFormat="1" ht="13.5" customHeight="1">
      <c r="B362" s="108"/>
      <c r="C362" s="116" t="s">
        <v>8</v>
      </c>
      <c r="D362" s="116"/>
      <c r="E362" s="125" t="s">
        <v>129</v>
      </c>
      <c r="F362" s="112"/>
      <c r="G362" s="108"/>
      <c r="H362" s="108"/>
      <c r="I362" s="108"/>
      <c r="J362" s="108"/>
      <c r="K362" s="108"/>
      <c r="L362" s="108"/>
      <c r="M362" s="108"/>
      <c r="N362" s="108"/>
      <c r="O362" s="108"/>
      <c r="P362" s="108"/>
      <c r="Q362" s="108"/>
      <c r="R362" s="126"/>
      <c r="S362" s="108"/>
      <c r="T362" s="126"/>
      <c r="U362" s="110"/>
      <c r="V362" s="108"/>
    </row>
    <row r="363" spans="1:31" s="111" customFormat="1" ht="13.5" customHeight="1">
      <c r="B363" s="108"/>
      <c r="C363" s="705" t="s">
        <v>33</v>
      </c>
      <c r="D363" s="706"/>
      <c r="E363" s="707"/>
      <c r="F363" s="731" t="s">
        <v>85</v>
      </c>
      <c r="G363" s="731" t="s">
        <v>219</v>
      </c>
      <c r="H363" s="117" t="s">
        <v>34</v>
      </c>
      <c r="I363" s="118"/>
      <c r="J363" s="118"/>
      <c r="K363" s="118"/>
      <c r="L363" s="118"/>
      <c r="M363" s="119"/>
      <c r="N363" s="144" t="s">
        <v>35</v>
      </c>
      <c r="O363" s="118"/>
      <c r="P363" s="118"/>
      <c r="Q363" s="118"/>
      <c r="R363" s="118"/>
      <c r="S363" s="119"/>
      <c r="T363" s="764" t="s">
        <v>81</v>
      </c>
      <c r="U363" s="764" t="s">
        <v>82</v>
      </c>
      <c r="V363" s="108"/>
      <c r="W363" s="88" t="s">
        <v>25</v>
      </c>
      <c r="AA363" s="128" t="str">
        <f>IF(COUNT(H366:U400)&gt;0,"○","")</f>
        <v/>
      </c>
      <c r="AB363" s="120" t="s">
        <v>158</v>
      </c>
      <c r="AC363" s="124"/>
      <c r="AD363" s="130"/>
      <c r="AE363" s="130"/>
    </row>
    <row r="364" spans="1:31" s="111" customFormat="1" ht="13.5" customHeight="1">
      <c r="B364" s="108"/>
      <c r="C364" s="708"/>
      <c r="D364" s="709"/>
      <c r="E364" s="710"/>
      <c r="F364" s="732"/>
      <c r="G364" s="732"/>
      <c r="H364" s="4" t="s">
        <v>13</v>
      </c>
      <c r="I364" s="4" t="s">
        <v>14</v>
      </c>
      <c r="J364" s="4" t="s">
        <v>15</v>
      </c>
      <c r="K364" s="4" t="s">
        <v>16</v>
      </c>
      <c r="L364" s="4" t="s">
        <v>17</v>
      </c>
      <c r="M364" s="4" t="s">
        <v>18</v>
      </c>
      <c r="N364" s="4" t="s">
        <v>19</v>
      </c>
      <c r="O364" s="4" t="s">
        <v>20</v>
      </c>
      <c r="P364" s="4" t="s">
        <v>21</v>
      </c>
      <c r="Q364" s="4" t="s">
        <v>22</v>
      </c>
      <c r="R364" s="4" t="s">
        <v>23</v>
      </c>
      <c r="S364" s="4" t="s">
        <v>24</v>
      </c>
      <c r="T364" s="765"/>
      <c r="U364" s="765"/>
      <c r="V364" s="108"/>
      <c r="W364" s="88" t="s">
        <v>94</v>
      </c>
    </row>
    <row r="365" spans="1:31" s="111" customFormat="1" ht="13.5" customHeight="1">
      <c r="B365" s="108"/>
      <c r="C365" s="711"/>
      <c r="D365" s="712"/>
      <c r="E365" s="713"/>
      <c r="F365" s="733"/>
      <c r="G365" s="733"/>
      <c r="H365" s="127" t="e">
        <f>"（"&amp;MID(#REF!,2,2)&amp;")"</f>
        <v>#REF!</v>
      </c>
      <c r="I365" s="127" t="e">
        <f>"（"&amp;MID(#REF!,2,2)&amp;")"</f>
        <v>#REF!</v>
      </c>
      <c r="J365" s="127" t="e">
        <f>"（"&amp;MID(#REF!,2,2)&amp;")"</f>
        <v>#REF!</v>
      </c>
      <c r="K365" s="127" t="e">
        <f>"（"&amp;MID(#REF!,2,2)&amp;")"</f>
        <v>#REF!</v>
      </c>
      <c r="L365" s="127" t="e">
        <f>"（"&amp;MID(#REF!,2,2)&amp;")"</f>
        <v>#REF!</v>
      </c>
      <c r="M365" s="127" t="e">
        <f>"（"&amp;MID(#REF!,2,2)&amp;")"</f>
        <v>#REF!</v>
      </c>
      <c r="N365" s="127" t="e">
        <f>"（"&amp;MID(#REF!,2,2)&amp;")"</f>
        <v>#REF!</v>
      </c>
      <c r="O365" s="127" t="e">
        <f>"（"&amp;MID(#REF!,2,2)&amp;")"</f>
        <v>#REF!</v>
      </c>
      <c r="P365" s="127" t="e">
        <f>"（"&amp;MID(#REF!,2,2)&amp;")"</f>
        <v>#REF!</v>
      </c>
      <c r="Q365" s="127" t="e">
        <f>"（"&amp;MID(#REF!,2,2)&amp;")"</f>
        <v>#REF!</v>
      </c>
      <c r="R365" s="127" t="e">
        <f>"（"&amp;MID(#REF!,2,2)&amp;")"</f>
        <v>#REF!</v>
      </c>
      <c r="S365" s="127" t="e">
        <f>"（"&amp;MID(#REF!,2,2)&amp;")"</f>
        <v>#REF!</v>
      </c>
      <c r="T365" s="766"/>
      <c r="U365" s="766"/>
      <c r="V365" s="108"/>
      <c r="W365" s="88"/>
    </row>
    <row r="366" spans="1:31" s="111" customFormat="1" ht="13.5" customHeight="1">
      <c r="A366" s="148"/>
      <c r="B366" s="145"/>
      <c r="C366" s="714"/>
      <c r="D366" s="715"/>
      <c r="E366" s="716"/>
      <c r="F366" s="729"/>
      <c r="G366" s="730"/>
      <c r="H366" s="146"/>
      <c r="I366" s="146"/>
      <c r="J366" s="147"/>
      <c r="K366" s="147"/>
      <c r="L366" s="147"/>
      <c r="M366" s="147"/>
      <c r="N366" s="147"/>
      <c r="O366" s="147"/>
      <c r="P366" s="147"/>
      <c r="Q366" s="147"/>
      <c r="R366" s="147"/>
      <c r="S366" s="147"/>
      <c r="T366" s="763"/>
      <c r="U366" s="737"/>
      <c r="V366" s="145"/>
      <c r="W366" s="148"/>
    </row>
    <row r="367" spans="1:31" s="111" customFormat="1" ht="13.5" customHeight="1">
      <c r="A367" s="148"/>
      <c r="B367" s="145"/>
      <c r="C367" s="717"/>
      <c r="D367" s="718"/>
      <c r="E367" s="719"/>
      <c r="F367" s="724"/>
      <c r="G367" s="726"/>
      <c r="H367" s="149"/>
      <c r="I367" s="149"/>
      <c r="J367" s="149"/>
      <c r="K367" s="149"/>
      <c r="L367" s="149"/>
      <c r="M367" s="149"/>
      <c r="N367" s="149"/>
      <c r="O367" s="149"/>
      <c r="P367" s="149"/>
      <c r="Q367" s="149"/>
      <c r="R367" s="149"/>
      <c r="S367" s="149"/>
      <c r="T367" s="763"/>
      <c r="U367" s="738"/>
      <c r="V367" s="145"/>
      <c r="W367" s="148"/>
      <c r="AD367" s="163"/>
      <c r="AE367" s="163"/>
    </row>
    <row r="368" spans="1:31" s="111" customFormat="1" ht="13.5" customHeight="1">
      <c r="A368" s="148"/>
      <c r="B368" s="145"/>
      <c r="C368" s="717"/>
      <c r="D368" s="718"/>
      <c r="E368" s="719"/>
      <c r="F368" s="723"/>
      <c r="G368" s="725"/>
      <c r="H368" s="150"/>
      <c r="I368" s="150"/>
      <c r="J368" s="151"/>
      <c r="K368" s="151"/>
      <c r="L368" s="151"/>
      <c r="M368" s="151"/>
      <c r="N368" s="151"/>
      <c r="O368" s="151"/>
      <c r="P368" s="151"/>
      <c r="Q368" s="151"/>
      <c r="R368" s="151"/>
      <c r="S368" s="151"/>
      <c r="T368" s="763"/>
      <c r="U368" s="739"/>
      <c r="V368" s="145"/>
      <c r="W368" s="148"/>
      <c r="AD368" s="163"/>
      <c r="AE368" s="163"/>
    </row>
    <row r="369" spans="1:33" s="111" customFormat="1" ht="13.5" customHeight="1">
      <c r="A369" s="148"/>
      <c r="B369" s="145"/>
      <c r="C369" s="717"/>
      <c r="D369" s="718"/>
      <c r="E369" s="719"/>
      <c r="F369" s="724"/>
      <c r="G369" s="726"/>
      <c r="H369" s="149"/>
      <c r="I369" s="149"/>
      <c r="J369" s="149"/>
      <c r="K369" s="149"/>
      <c r="L369" s="149"/>
      <c r="M369" s="149"/>
      <c r="N369" s="149"/>
      <c r="O369" s="149"/>
      <c r="P369" s="149"/>
      <c r="Q369" s="149"/>
      <c r="R369" s="149"/>
      <c r="S369" s="149"/>
      <c r="T369" s="763"/>
      <c r="U369" s="738"/>
      <c r="V369" s="145"/>
      <c r="W369" s="148"/>
      <c r="AD369" s="163"/>
      <c r="AE369" s="163"/>
    </row>
    <row r="370" spans="1:33" s="163" customFormat="1" ht="13.5" customHeight="1">
      <c r="A370" s="148"/>
      <c r="B370" s="145"/>
      <c r="C370" s="717"/>
      <c r="D370" s="718"/>
      <c r="E370" s="719"/>
      <c r="F370" s="723"/>
      <c r="G370" s="725"/>
      <c r="H370" s="150"/>
      <c r="I370" s="150"/>
      <c r="J370" s="151"/>
      <c r="K370" s="151"/>
      <c r="L370" s="151"/>
      <c r="M370" s="151"/>
      <c r="N370" s="151"/>
      <c r="O370" s="151"/>
      <c r="P370" s="151"/>
      <c r="Q370" s="151"/>
      <c r="R370" s="151"/>
      <c r="S370" s="151"/>
      <c r="T370" s="763"/>
      <c r="U370" s="739"/>
      <c r="V370" s="145"/>
      <c r="W370" s="148"/>
    </row>
    <row r="371" spans="1:33" s="163" customFormat="1" ht="13.5" customHeight="1">
      <c r="A371" s="148"/>
      <c r="B371" s="145"/>
      <c r="C371" s="720"/>
      <c r="D371" s="721"/>
      <c r="E371" s="722"/>
      <c r="F371" s="727"/>
      <c r="G371" s="728"/>
      <c r="H371" s="149"/>
      <c r="I371" s="149"/>
      <c r="J371" s="149"/>
      <c r="K371" s="149"/>
      <c r="L371" s="149"/>
      <c r="M371" s="149"/>
      <c r="N371" s="149"/>
      <c r="O371" s="149"/>
      <c r="P371" s="149"/>
      <c r="Q371" s="149"/>
      <c r="R371" s="149"/>
      <c r="S371" s="149"/>
      <c r="T371" s="763"/>
      <c r="U371" s="740"/>
      <c r="V371" s="145"/>
      <c r="W371" s="148"/>
    </row>
    <row r="372" spans="1:33" s="163" customFormat="1" ht="13.5" customHeight="1">
      <c r="A372" s="148"/>
      <c r="B372" s="145"/>
      <c r="C372" s="714"/>
      <c r="D372" s="715"/>
      <c r="E372" s="716"/>
      <c r="F372" s="729"/>
      <c r="G372" s="730"/>
      <c r="H372" s="146"/>
      <c r="I372" s="146"/>
      <c r="J372" s="147"/>
      <c r="K372" s="147"/>
      <c r="L372" s="147"/>
      <c r="M372" s="147"/>
      <c r="N372" s="147"/>
      <c r="O372" s="147"/>
      <c r="P372" s="147"/>
      <c r="Q372" s="147"/>
      <c r="R372" s="147"/>
      <c r="S372" s="147"/>
      <c r="T372" s="763"/>
      <c r="U372" s="737"/>
      <c r="V372" s="145"/>
      <c r="W372" s="148"/>
    </row>
    <row r="373" spans="1:33" s="163" customFormat="1" ht="13.5" customHeight="1">
      <c r="A373" s="148"/>
      <c r="B373" s="145"/>
      <c r="C373" s="717"/>
      <c r="D373" s="718"/>
      <c r="E373" s="719"/>
      <c r="F373" s="724"/>
      <c r="G373" s="726"/>
      <c r="H373" s="149"/>
      <c r="I373" s="149"/>
      <c r="J373" s="149"/>
      <c r="K373" s="149"/>
      <c r="L373" s="149"/>
      <c r="M373" s="149"/>
      <c r="N373" s="149"/>
      <c r="O373" s="149"/>
      <c r="P373" s="149"/>
      <c r="Q373" s="149"/>
      <c r="R373" s="149"/>
      <c r="S373" s="149"/>
      <c r="T373" s="763"/>
      <c r="U373" s="738"/>
      <c r="V373" s="145"/>
      <c r="W373" s="148"/>
    </row>
    <row r="374" spans="1:33" s="163" customFormat="1" ht="13.5" customHeight="1">
      <c r="A374" s="148"/>
      <c r="B374" s="145"/>
      <c r="C374" s="717"/>
      <c r="D374" s="718"/>
      <c r="E374" s="719"/>
      <c r="F374" s="723"/>
      <c r="G374" s="725"/>
      <c r="H374" s="150"/>
      <c r="I374" s="150"/>
      <c r="J374" s="151"/>
      <c r="K374" s="151"/>
      <c r="L374" s="151"/>
      <c r="M374" s="151"/>
      <c r="N374" s="151"/>
      <c r="O374" s="151"/>
      <c r="P374" s="151"/>
      <c r="Q374" s="151"/>
      <c r="R374" s="151"/>
      <c r="S374" s="151"/>
      <c r="T374" s="763"/>
      <c r="U374" s="739"/>
      <c r="V374" s="145"/>
      <c r="W374" s="148"/>
    </row>
    <row r="375" spans="1:33" s="163" customFormat="1" ht="13.5" customHeight="1">
      <c r="A375" s="148"/>
      <c r="B375" s="145"/>
      <c r="C375" s="717"/>
      <c r="D375" s="718"/>
      <c r="E375" s="719"/>
      <c r="F375" s="724"/>
      <c r="G375" s="726"/>
      <c r="H375" s="149"/>
      <c r="I375" s="149"/>
      <c r="J375" s="149"/>
      <c r="K375" s="149"/>
      <c r="L375" s="149"/>
      <c r="M375" s="149"/>
      <c r="N375" s="149"/>
      <c r="O375" s="149"/>
      <c r="P375" s="149"/>
      <c r="Q375" s="149"/>
      <c r="R375" s="149"/>
      <c r="S375" s="149"/>
      <c r="T375" s="763"/>
      <c r="U375" s="738"/>
      <c r="V375" s="145"/>
      <c r="W375" s="148"/>
    </row>
    <row r="376" spans="1:33" s="163" customFormat="1" ht="13.5" customHeight="1">
      <c r="A376" s="148"/>
      <c r="B376" s="145"/>
      <c r="C376" s="717"/>
      <c r="D376" s="718"/>
      <c r="E376" s="719"/>
      <c r="F376" s="723"/>
      <c r="G376" s="725"/>
      <c r="H376" s="150"/>
      <c r="I376" s="150"/>
      <c r="J376" s="151"/>
      <c r="K376" s="151"/>
      <c r="L376" s="151"/>
      <c r="M376" s="151"/>
      <c r="N376" s="151"/>
      <c r="O376" s="151"/>
      <c r="P376" s="151"/>
      <c r="Q376" s="151"/>
      <c r="R376" s="151"/>
      <c r="S376" s="151"/>
      <c r="T376" s="763"/>
      <c r="U376" s="739"/>
      <c r="V376" s="145"/>
      <c r="W376" s="148"/>
      <c r="AD376" s="111"/>
      <c r="AE376" s="111"/>
    </row>
    <row r="377" spans="1:33" s="163" customFormat="1" ht="13.5" customHeight="1">
      <c r="A377" s="148"/>
      <c r="B377" s="145"/>
      <c r="C377" s="720"/>
      <c r="D377" s="721"/>
      <c r="E377" s="722"/>
      <c r="F377" s="727"/>
      <c r="G377" s="728"/>
      <c r="H377" s="149"/>
      <c r="I377" s="149"/>
      <c r="J377" s="149"/>
      <c r="K377" s="149"/>
      <c r="L377" s="149"/>
      <c r="M377" s="149"/>
      <c r="N377" s="149"/>
      <c r="O377" s="149"/>
      <c r="P377" s="149"/>
      <c r="Q377" s="149"/>
      <c r="R377" s="149"/>
      <c r="S377" s="149"/>
      <c r="T377" s="763"/>
      <c r="U377" s="740"/>
      <c r="V377" s="145"/>
      <c r="W377" s="148"/>
      <c r="AD377" s="111"/>
      <c r="AE377" s="111"/>
    </row>
    <row r="378" spans="1:33" s="163" customFormat="1" ht="13.5" customHeight="1">
      <c r="A378" s="148"/>
      <c r="B378" s="145"/>
      <c r="C378" s="714"/>
      <c r="D378" s="715"/>
      <c r="E378" s="716"/>
      <c r="F378" s="729"/>
      <c r="G378" s="730"/>
      <c r="H378" s="146"/>
      <c r="I378" s="146"/>
      <c r="J378" s="147"/>
      <c r="K378" s="147"/>
      <c r="L378" s="147"/>
      <c r="M378" s="147"/>
      <c r="N378" s="147"/>
      <c r="O378" s="147"/>
      <c r="P378" s="147"/>
      <c r="Q378" s="147"/>
      <c r="R378" s="147"/>
      <c r="S378" s="147"/>
      <c r="T378" s="763"/>
      <c r="U378" s="737"/>
      <c r="V378" s="145"/>
      <c r="W378" s="148"/>
      <c r="AD378" s="111"/>
      <c r="AE378" s="111"/>
    </row>
    <row r="379" spans="1:33" s="163" customFormat="1" ht="13.5" customHeight="1">
      <c r="A379" s="148"/>
      <c r="B379" s="145"/>
      <c r="C379" s="717"/>
      <c r="D379" s="718"/>
      <c r="E379" s="719"/>
      <c r="F379" s="724"/>
      <c r="G379" s="726"/>
      <c r="H379" s="149"/>
      <c r="I379" s="149"/>
      <c r="J379" s="149"/>
      <c r="K379" s="149"/>
      <c r="L379" s="149"/>
      <c r="M379" s="149"/>
      <c r="N379" s="149"/>
      <c r="O379" s="149"/>
      <c r="P379" s="149"/>
      <c r="Q379" s="149"/>
      <c r="R379" s="149"/>
      <c r="S379" s="149"/>
      <c r="T379" s="763"/>
      <c r="U379" s="738"/>
      <c r="V379" s="145"/>
      <c r="W379" s="148"/>
      <c r="AD379" s="111"/>
      <c r="AE379" s="111"/>
    </row>
    <row r="380" spans="1:33" s="111" customFormat="1" ht="13.5" customHeight="1">
      <c r="A380" s="148"/>
      <c r="B380" s="145"/>
      <c r="C380" s="717"/>
      <c r="D380" s="718"/>
      <c r="E380" s="719"/>
      <c r="F380" s="723"/>
      <c r="G380" s="725"/>
      <c r="H380" s="150"/>
      <c r="I380" s="150"/>
      <c r="J380" s="151"/>
      <c r="K380" s="151"/>
      <c r="L380" s="151"/>
      <c r="M380" s="151"/>
      <c r="N380" s="151"/>
      <c r="O380" s="151"/>
      <c r="P380" s="151"/>
      <c r="Q380" s="151"/>
      <c r="R380" s="151"/>
      <c r="S380" s="151"/>
      <c r="T380" s="763"/>
      <c r="U380" s="739"/>
      <c r="V380" s="145"/>
      <c r="W380" s="148"/>
    </row>
    <row r="381" spans="1:33" s="111" customFormat="1" ht="13.5" customHeight="1">
      <c r="A381" s="148"/>
      <c r="B381" s="145"/>
      <c r="C381" s="717"/>
      <c r="D381" s="718"/>
      <c r="E381" s="719"/>
      <c r="F381" s="724"/>
      <c r="G381" s="726"/>
      <c r="H381" s="149"/>
      <c r="I381" s="149"/>
      <c r="J381" s="149"/>
      <c r="K381" s="149"/>
      <c r="L381" s="149"/>
      <c r="M381" s="149"/>
      <c r="N381" s="149"/>
      <c r="O381" s="149"/>
      <c r="P381" s="149"/>
      <c r="Q381" s="149"/>
      <c r="R381" s="149"/>
      <c r="S381" s="149"/>
      <c r="T381" s="763"/>
      <c r="U381" s="738"/>
      <c r="V381" s="145"/>
      <c r="W381" s="148"/>
      <c r="AD381" s="124"/>
      <c r="AE381" s="124"/>
    </row>
    <row r="382" spans="1:33" s="111" customFormat="1" ht="13.5" customHeight="1">
      <c r="A382" s="148"/>
      <c r="B382" s="145"/>
      <c r="C382" s="717"/>
      <c r="D382" s="718"/>
      <c r="E382" s="719"/>
      <c r="F382" s="723"/>
      <c r="G382" s="725"/>
      <c r="H382" s="150"/>
      <c r="I382" s="150"/>
      <c r="J382" s="151"/>
      <c r="K382" s="151"/>
      <c r="L382" s="151"/>
      <c r="M382" s="151"/>
      <c r="N382" s="151"/>
      <c r="O382" s="151"/>
      <c r="P382" s="151"/>
      <c r="Q382" s="151"/>
      <c r="R382" s="151"/>
      <c r="S382" s="151"/>
      <c r="T382" s="763"/>
      <c r="U382" s="739"/>
      <c r="V382" s="145"/>
      <c r="W382" s="148"/>
      <c r="AD382" s="124"/>
      <c r="AE382" s="124"/>
    </row>
    <row r="383" spans="1:33" s="111" customFormat="1" ht="13.5" customHeight="1">
      <c r="A383" s="148"/>
      <c r="B383" s="145"/>
      <c r="C383" s="720"/>
      <c r="D383" s="721"/>
      <c r="E383" s="722"/>
      <c r="F383" s="727"/>
      <c r="G383" s="728"/>
      <c r="H383" s="149"/>
      <c r="I383" s="149"/>
      <c r="J383" s="149"/>
      <c r="K383" s="149"/>
      <c r="L383" s="149"/>
      <c r="M383" s="149"/>
      <c r="N383" s="149"/>
      <c r="O383" s="149"/>
      <c r="P383" s="149"/>
      <c r="Q383" s="149"/>
      <c r="R383" s="149"/>
      <c r="S383" s="149"/>
      <c r="T383" s="763"/>
      <c r="U383" s="740"/>
      <c r="V383" s="145"/>
      <c r="W383" s="148"/>
      <c r="AD383" s="124"/>
      <c r="AE383" s="124"/>
    </row>
    <row r="384" spans="1:33" s="111" customFormat="1" ht="13.5" customHeight="1">
      <c r="A384" s="148"/>
      <c r="B384" s="145"/>
      <c r="C384" s="714"/>
      <c r="D384" s="715"/>
      <c r="E384" s="716"/>
      <c r="F384" s="729"/>
      <c r="G384" s="730"/>
      <c r="H384" s="146"/>
      <c r="I384" s="146"/>
      <c r="J384" s="147"/>
      <c r="K384" s="147"/>
      <c r="L384" s="147"/>
      <c r="M384" s="147"/>
      <c r="N384" s="147"/>
      <c r="O384" s="147"/>
      <c r="P384" s="147"/>
      <c r="Q384" s="147"/>
      <c r="R384" s="147"/>
      <c r="S384" s="147"/>
      <c r="T384" s="763"/>
      <c r="U384" s="737"/>
      <c r="V384" s="145"/>
      <c r="W384" s="148"/>
      <c r="AA384" s="124"/>
      <c r="AB384" s="124"/>
      <c r="AC384" s="124"/>
      <c r="AD384" s="130"/>
      <c r="AE384" s="130"/>
      <c r="AF384" s="124"/>
      <c r="AG384" s="124"/>
    </row>
    <row r="385" spans="1:33" s="111" customFormat="1" ht="13.5" customHeight="1">
      <c r="A385" s="148"/>
      <c r="B385" s="145"/>
      <c r="C385" s="717"/>
      <c r="D385" s="718"/>
      <c r="E385" s="719"/>
      <c r="F385" s="724"/>
      <c r="G385" s="726"/>
      <c r="H385" s="149"/>
      <c r="I385" s="149"/>
      <c r="J385" s="149"/>
      <c r="K385" s="149"/>
      <c r="L385" s="149"/>
      <c r="M385" s="149"/>
      <c r="N385" s="149"/>
      <c r="O385" s="149"/>
      <c r="P385" s="149"/>
      <c r="Q385" s="149"/>
      <c r="R385" s="149"/>
      <c r="S385" s="149"/>
      <c r="T385" s="763"/>
      <c r="U385" s="738"/>
      <c r="V385" s="145"/>
      <c r="W385" s="148"/>
      <c r="AA385" s="124"/>
      <c r="AB385" s="124"/>
      <c r="AC385" s="124"/>
      <c r="AD385" s="130"/>
      <c r="AE385" s="130"/>
      <c r="AF385" s="124"/>
      <c r="AG385" s="124"/>
    </row>
    <row r="386" spans="1:33" s="111" customFormat="1" ht="13.5" customHeight="1">
      <c r="A386" s="148"/>
      <c r="B386" s="145"/>
      <c r="C386" s="717"/>
      <c r="D386" s="718"/>
      <c r="E386" s="719"/>
      <c r="F386" s="723"/>
      <c r="G386" s="725"/>
      <c r="H386" s="150"/>
      <c r="I386" s="150"/>
      <c r="J386" s="151"/>
      <c r="K386" s="151"/>
      <c r="L386" s="151"/>
      <c r="M386" s="151"/>
      <c r="N386" s="151"/>
      <c r="O386" s="151"/>
      <c r="P386" s="151"/>
      <c r="Q386" s="151"/>
      <c r="R386" s="151"/>
      <c r="S386" s="151"/>
      <c r="T386" s="763"/>
      <c r="U386" s="739"/>
      <c r="V386" s="145"/>
      <c r="W386" s="148"/>
      <c r="AF386" s="124"/>
      <c r="AG386" s="124"/>
    </row>
    <row r="387" spans="1:33" s="148" customFormat="1" ht="13.5" customHeight="1">
      <c r="B387" s="145"/>
      <c r="C387" s="717"/>
      <c r="D387" s="718"/>
      <c r="E387" s="719"/>
      <c r="F387" s="724"/>
      <c r="G387" s="726"/>
      <c r="H387" s="149"/>
      <c r="I387" s="149"/>
      <c r="J387" s="149"/>
      <c r="K387" s="149"/>
      <c r="L387" s="149"/>
      <c r="M387" s="149"/>
      <c r="N387" s="149"/>
      <c r="O387" s="149"/>
      <c r="P387" s="149"/>
      <c r="Q387" s="149"/>
      <c r="R387" s="149"/>
      <c r="S387" s="149"/>
      <c r="T387" s="763"/>
      <c r="U387" s="738"/>
      <c r="V387" s="145"/>
      <c r="AA387" s="130"/>
      <c r="AB387" s="130"/>
      <c r="AC387" s="130"/>
      <c r="AD387" s="130"/>
      <c r="AE387" s="130"/>
      <c r="AF387" s="130"/>
      <c r="AG387" s="130"/>
    </row>
    <row r="388" spans="1:33" s="148" customFormat="1" ht="13.5" customHeight="1">
      <c r="B388" s="145"/>
      <c r="C388" s="717"/>
      <c r="D388" s="718"/>
      <c r="E388" s="719"/>
      <c r="F388" s="723"/>
      <c r="G388" s="725"/>
      <c r="H388" s="150"/>
      <c r="I388" s="150"/>
      <c r="J388" s="151"/>
      <c r="K388" s="151"/>
      <c r="L388" s="151"/>
      <c r="M388" s="151"/>
      <c r="N388" s="151"/>
      <c r="O388" s="151"/>
      <c r="P388" s="151"/>
      <c r="Q388" s="151"/>
      <c r="R388" s="151"/>
      <c r="S388" s="151"/>
      <c r="T388" s="763"/>
      <c r="U388" s="739"/>
      <c r="V388" s="145"/>
      <c r="AA388" s="130"/>
      <c r="AB388" s="130"/>
      <c r="AC388" s="130"/>
      <c r="AD388" s="130"/>
      <c r="AE388" s="130"/>
      <c r="AF388" s="130"/>
      <c r="AG388" s="130"/>
    </row>
    <row r="389" spans="1:33" s="148" customFormat="1" ht="13.5" customHeight="1">
      <c r="B389" s="145"/>
      <c r="C389" s="720"/>
      <c r="D389" s="721"/>
      <c r="E389" s="722"/>
      <c r="F389" s="727"/>
      <c r="G389" s="728"/>
      <c r="H389" s="149"/>
      <c r="I389" s="149"/>
      <c r="J389" s="149"/>
      <c r="K389" s="149"/>
      <c r="L389" s="149"/>
      <c r="M389" s="149"/>
      <c r="N389" s="149"/>
      <c r="O389" s="149"/>
      <c r="P389" s="149"/>
      <c r="Q389" s="149"/>
      <c r="R389" s="149"/>
      <c r="S389" s="149"/>
      <c r="T389" s="763"/>
      <c r="U389" s="740"/>
      <c r="V389" s="145"/>
      <c r="AA389" s="130"/>
      <c r="AB389" s="130"/>
      <c r="AC389" s="130"/>
      <c r="AD389" s="130"/>
      <c r="AE389" s="130"/>
      <c r="AF389" s="130"/>
      <c r="AG389" s="130"/>
    </row>
    <row r="390" spans="1:33" s="148" customFormat="1" ht="13.5" customHeight="1">
      <c r="B390" s="145"/>
      <c r="C390" s="714"/>
      <c r="D390" s="715"/>
      <c r="E390" s="716"/>
      <c r="F390" s="729"/>
      <c r="G390" s="730"/>
      <c r="H390" s="146"/>
      <c r="I390" s="146"/>
      <c r="J390" s="147"/>
      <c r="K390" s="147"/>
      <c r="L390" s="147"/>
      <c r="M390" s="147"/>
      <c r="N390" s="147"/>
      <c r="O390" s="147"/>
      <c r="P390" s="147"/>
      <c r="Q390" s="147"/>
      <c r="R390" s="147"/>
      <c r="S390" s="147"/>
      <c r="T390" s="763"/>
      <c r="U390" s="737"/>
      <c r="V390" s="145"/>
      <c r="AA390" s="130"/>
      <c r="AB390" s="130"/>
      <c r="AC390" s="130"/>
      <c r="AD390" s="130"/>
      <c r="AE390" s="130"/>
      <c r="AF390" s="130"/>
      <c r="AG390" s="130"/>
    </row>
    <row r="391" spans="1:33" s="148" customFormat="1" ht="13.5" customHeight="1">
      <c r="B391" s="145"/>
      <c r="C391" s="717"/>
      <c r="D391" s="718"/>
      <c r="E391" s="719"/>
      <c r="F391" s="724"/>
      <c r="G391" s="726"/>
      <c r="H391" s="149"/>
      <c r="I391" s="149"/>
      <c r="J391" s="149"/>
      <c r="K391" s="149"/>
      <c r="L391" s="149"/>
      <c r="M391" s="149"/>
      <c r="N391" s="149"/>
      <c r="O391" s="149"/>
      <c r="P391" s="149"/>
      <c r="Q391" s="149"/>
      <c r="R391" s="149"/>
      <c r="S391" s="149"/>
      <c r="T391" s="763"/>
      <c r="U391" s="738"/>
      <c r="V391" s="145"/>
      <c r="AA391" s="130"/>
      <c r="AB391" s="130"/>
      <c r="AC391" s="130"/>
      <c r="AD391" s="130"/>
      <c r="AE391" s="130"/>
      <c r="AF391" s="130"/>
      <c r="AG391" s="130"/>
    </row>
    <row r="392" spans="1:33" s="148" customFormat="1" ht="13.5" customHeight="1">
      <c r="B392" s="145"/>
      <c r="C392" s="717"/>
      <c r="D392" s="718"/>
      <c r="E392" s="719"/>
      <c r="F392" s="723"/>
      <c r="G392" s="725"/>
      <c r="H392" s="150"/>
      <c r="I392" s="150"/>
      <c r="J392" s="151"/>
      <c r="K392" s="151"/>
      <c r="L392" s="151"/>
      <c r="M392" s="151"/>
      <c r="N392" s="151"/>
      <c r="O392" s="151"/>
      <c r="P392" s="151"/>
      <c r="Q392" s="151"/>
      <c r="R392" s="151"/>
      <c r="S392" s="151"/>
      <c r="T392" s="763"/>
      <c r="U392" s="739"/>
      <c r="V392" s="145"/>
      <c r="AA392" s="130"/>
      <c r="AB392" s="130"/>
      <c r="AC392" s="130"/>
      <c r="AD392" s="130"/>
      <c r="AE392" s="130"/>
      <c r="AF392" s="130"/>
      <c r="AG392" s="130"/>
    </row>
    <row r="393" spans="1:33" s="148" customFormat="1" ht="13.5" customHeight="1">
      <c r="B393" s="145"/>
      <c r="C393" s="717"/>
      <c r="D393" s="718"/>
      <c r="E393" s="719"/>
      <c r="F393" s="724"/>
      <c r="G393" s="726"/>
      <c r="H393" s="149"/>
      <c r="I393" s="149"/>
      <c r="J393" s="149"/>
      <c r="K393" s="149"/>
      <c r="L393" s="149"/>
      <c r="M393" s="149"/>
      <c r="N393" s="149"/>
      <c r="O393" s="149"/>
      <c r="P393" s="149"/>
      <c r="Q393" s="149"/>
      <c r="R393" s="149"/>
      <c r="S393" s="149"/>
      <c r="T393" s="763"/>
      <c r="U393" s="738"/>
      <c r="V393" s="145"/>
      <c r="AA393" s="130"/>
      <c r="AB393" s="130"/>
      <c r="AC393" s="130"/>
      <c r="AF393" s="130"/>
      <c r="AG393" s="130"/>
    </row>
    <row r="394" spans="1:33" s="148" customFormat="1" ht="13.5" customHeight="1">
      <c r="B394" s="145"/>
      <c r="C394" s="717"/>
      <c r="D394" s="718"/>
      <c r="E394" s="719"/>
      <c r="F394" s="723"/>
      <c r="G394" s="725"/>
      <c r="H394" s="150"/>
      <c r="I394" s="150"/>
      <c r="J394" s="151"/>
      <c r="K394" s="151"/>
      <c r="L394" s="151"/>
      <c r="M394" s="151"/>
      <c r="N394" s="151"/>
      <c r="O394" s="151"/>
      <c r="P394" s="151"/>
      <c r="Q394" s="151"/>
      <c r="R394" s="151"/>
      <c r="S394" s="151"/>
      <c r="T394" s="763"/>
      <c r="U394" s="739"/>
      <c r="V394" s="145"/>
      <c r="AA394" s="130"/>
      <c r="AB394" s="130"/>
      <c r="AC394" s="130"/>
      <c r="AF394" s="130"/>
      <c r="AG394" s="130"/>
    </row>
    <row r="395" spans="1:33" s="148" customFormat="1" ht="13.5" customHeight="1">
      <c r="B395" s="145"/>
      <c r="C395" s="720"/>
      <c r="D395" s="721"/>
      <c r="E395" s="722"/>
      <c r="F395" s="727"/>
      <c r="G395" s="728"/>
      <c r="H395" s="152"/>
      <c r="I395" s="152"/>
      <c r="J395" s="152"/>
      <c r="K395" s="152"/>
      <c r="L395" s="152"/>
      <c r="M395" s="152"/>
      <c r="N395" s="152"/>
      <c r="O395" s="152"/>
      <c r="P395" s="152"/>
      <c r="Q395" s="152"/>
      <c r="R395" s="152"/>
      <c r="S395" s="152"/>
      <c r="T395" s="763"/>
      <c r="U395" s="740"/>
      <c r="V395" s="145"/>
      <c r="AA395" s="130"/>
      <c r="AB395" s="130"/>
      <c r="AC395" s="130"/>
      <c r="AF395" s="130"/>
      <c r="AG395" s="130"/>
    </row>
    <row r="396" spans="1:33" s="148" customFormat="1" ht="13.5" customHeight="1">
      <c r="A396" s="111"/>
      <c r="B396" s="108"/>
      <c r="C396" s="743" t="s">
        <v>86</v>
      </c>
      <c r="D396" s="746" t="s">
        <v>220</v>
      </c>
      <c r="E396" s="747"/>
      <c r="F396" s="747"/>
      <c r="G396" s="748"/>
      <c r="H396" s="153"/>
      <c r="I396" s="153"/>
      <c r="J396" s="153"/>
      <c r="K396" s="153"/>
      <c r="L396" s="153"/>
      <c r="M396" s="153"/>
      <c r="N396" s="153"/>
      <c r="O396" s="153"/>
      <c r="P396" s="153"/>
      <c r="Q396" s="153"/>
      <c r="R396" s="153"/>
      <c r="S396" s="153"/>
      <c r="T396" s="749"/>
      <c r="U396" s="749"/>
      <c r="V396" s="108"/>
      <c r="W396" s="111"/>
    </row>
    <row r="397" spans="1:33" s="148" customFormat="1" ht="13.5" customHeight="1">
      <c r="A397" s="111"/>
      <c r="B397" s="108"/>
      <c r="C397" s="744"/>
      <c r="D397" s="746" t="s">
        <v>221</v>
      </c>
      <c r="E397" s="747"/>
      <c r="F397" s="747"/>
      <c r="G397" s="748"/>
      <c r="H397" s="154"/>
      <c r="I397" s="154"/>
      <c r="J397" s="154"/>
      <c r="K397" s="154"/>
      <c r="L397" s="154"/>
      <c r="M397" s="154"/>
      <c r="N397" s="154"/>
      <c r="O397" s="154"/>
      <c r="P397" s="154"/>
      <c r="Q397" s="154"/>
      <c r="R397" s="154"/>
      <c r="S397" s="154"/>
      <c r="T397" s="750"/>
      <c r="U397" s="750"/>
      <c r="V397" s="108"/>
      <c r="W397" s="111"/>
    </row>
    <row r="398" spans="1:33" s="148" customFormat="1" ht="13.5" customHeight="1">
      <c r="A398" s="111"/>
      <c r="B398" s="108"/>
      <c r="C398" s="744"/>
      <c r="D398" s="746" t="s">
        <v>222</v>
      </c>
      <c r="E398" s="747"/>
      <c r="F398" s="748"/>
      <c r="G398" s="155" t="s">
        <v>79</v>
      </c>
      <c r="H398" s="156" t="str">
        <f>IF(COUNT(H396)=0,"",ROUND(SUM(H396:H397),#REF!))</f>
        <v/>
      </c>
      <c r="I398" s="156" t="str">
        <f>IF(COUNT(I396)=0,"",ROUND(SUM(I396:I397),#REF!))</f>
        <v/>
      </c>
      <c r="J398" s="156" t="str">
        <f>IF(COUNT(J396)=0,"",ROUND(SUM(J396:J397),#REF!))</f>
        <v/>
      </c>
      <c r="K398" s="156" t="str">
        <f>IF(COUNT(K396)=0,"",ROUND(SUM(K396:K397),#REF!))</f>
        <v/>
      </c>
      <c r="L398" s="156" t="str">
        <f>IF(COUNT(L396)=0,"",ROUND(SUM(L396:L397),#REF!))</f>
        <v/>
      </c>
      <c r="M398" s="156" t="str">
        <f>IF(COUNT(M396)=0,"",ROUND(SUM(M396:M397),#REF!))</f>
        <v/>
      </c>
      <c r="N398" s="156" t="str">
        <f>IF(COUNT(N396)=0,"",ROUND(SUM(N396:N397),#REF!))</f>
        <v/>
      </c>
      <c r="O398" s="156" t="str">
        <f>IF(COUNT(O396)=0,"",ROUND(SUM(O396:O397),#REF!))</f>
        <v/>
      </c>
      <c r="P398" s="156" t="str">
        <f>IF(COUNT(P396)=0,"",ROUND(SUM(P396:P397),#REF!))</f>
        <v/>
      </c>
      <c r="Q398" s="156" t="str">
        <f>IF(COUNT(Q396)=0,"",ROUND(SUM(Q396:Q397),#REF!))</f>
        <v/>
      </c>
      <c r="R398" s="156" t="str">
        <f>IF(COUNT(R396)=0,"",ROUND(SUM(R396:R397),#REF!))</f>
        <v/>
      </c>
      <c r="S398" s="156" t="str">
        <f>IF(COUNT(S396)=0,"",ROUND(SUM(S396:S397),#REF!))</f>
        <v/>
      </c>
      <c r="T398" s="751"/>
      <c r="U398" s="750"/>
      <c r="V398" s="108"/>
      <c r="W398" s="120"/>
    </row>
    <row r="399" spans="1:33" s="148" customFormat="1" ht="13.5" customHeight="1">
      <c r="A399" s="111"/>
      <c r="B399" s="108"/>
      <c r="C399" s="744"/>
      <c r="D399" s="755" t="s">
        <v>223</v>
      </c>
      <c r="E399" s="756"/>
      <c r="F399" s="757"/>
      <c r="G399" s="761" t="s">
        <v>79</v>
      </c>
      <c r="H399" s="157"/>
      <c r="I399" s="157"/>
      <c r="J399" s="157"/>
      <c r="K399" s="157"/>
      <c r="L399" s="157"/>
      <c r="M399" s="157"/>
      <c r="N399" s="157"/>
      <c r="O399" s="157"/>
      <c r="P399" s="157"/>
      <c r="Q399" s="157"/>
      <c r="R399" s="157"/>
      <c r="S399" s="157"/>
      <c r="T399" s="158" t="str">
        <f>IF(COUNT(H399:S399)=0,"",SUMPRODUCT(ROUND(H399:S399,#REF!)))</f>
        <v/>
      </c>
      <c r="U399" s="750"/>
      <c r="V399" s="108"/>
      <c r="W399" s="111"/>
    </row>
    <row r="400" spans="1:33" s="148" customFormat="1" ht="13.5" customHeight="1">
      <c r="A400" s="111"/>
      <c r="B400" s="108"/>
      <c r="C400" s="745"/>
      <c r="D400" s="758"/>
      <c r="E400" s="759"/>
      <c r="F400" s="760"/>
      <c r="G400" s="762"/>
      <c r="H400" s="159"/>
      <c r="I400" s="159"/>
      <c r="J400" s="159"/>
      <c r="K400" s="159"/>
      <c r="L400" s="159"/>
      <c r="M400" s="159"/>
      <c r="N400" s="159"/>
      <c r="O400" s="159"/>
      <c r="P400" s="159"/>
      <c r="Q400" s="159"/>
      <c r="R400" s="159"/>
      <c r="S400" s="159"/>
      <c r="T400" s="160" t="str">
        <f>IF(COUNT(H400:S400)=0,"",SUMPRODUCT(ROUND(H400:S400,#REF!)))</f>
        <v/>
      </c>
      <c r="U400" s="751"/>
      <c r="V400" s="108"/>
      <c r="W400" s="111"/>
    </row>
    <row r="401" spans="1:31" s="148" customFormat="1" ht="13.5" customHeight="1">
      <c r="A401" s="163"/>
      <c r="B401" s="161"/>
      <c r="C401" s="121" t="s">
        <v>70</v>
      </c>
      <c r="D401" s="162"/>
      <c r="E401" s="162"/>
      <c r="F401" s="162"/>
      <c r="G401" s="121"/>
      <c r="H401" s="121"/>
      <c r="I401" s="121"/>
      <c r="J401" s="121"/>
      <c r="K401" s="121"/>
      <c r="L401" s="121"/>
      <c r="M401" s="121"/>
      <c r="N401" s="121"/>
      <c r="O401" s="121"/>
      <c r="P401" s="121"/>
      <c r="Q401" s="121"/>
      <c r="R401" s="121"/>
      <c r="S401" s="121"/>
      <c r="T401" s="121"/>
      <c r="U401" s="121"/>
      <c r="V401" s="161"/>
      <c r="W401" s="163"/>
    </row>
    <row r="402" spans="1:31" s="148" customFormat="1" ht="13.5" customHeight="1">
      <c r="A402" s="163"/>
      <c r="B402" s="161"/>
      <c r="C402" s="122"/>
      <c r="D402" s="164"/>
      <c r="E402" s="164"/>
      <c r="F402" s="164"/>
      <c r="G402" s="122"/>
      <c r="H402" s="122"/>
      <c r="I402" s="122"/>
      <c r="J402" s="122"/>
      <c r="K402" s="122"/>
      <c r="L402" s="122"/>
      <c r="M402" s="122"/>
      <c r="N402" s="122"/>
      <c r="O402" s="122"/>
      <c r="P402" s="122"/>
      <c r="Q402" s="122"/>
      <c r="R402" s="122"/>
      <c r="S402" s="122"/>
      <c r="T402" s="122"/>
      <c r="U402" s="122"/>
      <c r="V402" s="161"/>
      <c r="W402" s="163"/>
    </row>
    <row r="403" spans="1:31" s="148" customFormat="1" ht="13.5" customHeight="1">
      <c r="A403" s="163"/>
      <c r="B403" s="161"/>
      <c r="C403" s="122"/>
      <c r="D403" s="164"/>
      <c r="E403" s="164"/>
      <c r="F403" s="164"/>
      <c r="G403" s="122"/>
      <c r="H403" s="122"/>
      <c r="I403" s="122"/>
      <c r="J403" s="122"/>
      <c r="K403" s="122"/>
      <c r="L403" s="122"/>
      <c r="M403" s="122"/>
      <c r="N403" s="122"/>
      <c r="O403" s="122"/>
      <c r="P403" s="122"/>
      <c r="Q403" s="122"/>
      <c r="R403" s="122"/>
      <c r="S403" s="122"/>
      <c r="T403" s="122"/>
      <c r="U403" s="122"/>
      <c r="V403" s="161"/>
      <c r="W403" s="163"/>
    </row>
    <row r="404" spans="1:31" s="148" customFormat="1" ht="13.5" customHeight="1">
      <c r="A404" s="163"/>
      <c r="B404" s="161"/>
      <c r="C404" s="122"/>
      <c r="D404" s="164"/>
      <c r="E404" s="164"/>
      <c r="F404" s="164"/>
      <c r="G404" s="122"/>
      <c r="H404" s="122"/>
      <c r="I404" s="122"/>
      <c r="J404" s="122"/>
      <c r="K404" s="122"/>
      <c r="L404" s="122"/>
      <c r="M404" s="122"/>
      <c r="N404" s="122"/>
      <c r="O404" s="122"/>
      <c r="P404" s="122"/>
      <c r="Q404" s="122"/>
      <c r="R404" s="122"/>
      <c r="S404" s="122"/>
      <c r="T404" s="122"/>
      <c r="U404" s="122"/>
      <c r="V404" s="161"/>
      <c r="W404" s="163"/>
    </row>
    <row r="405" spans="1:31" s="148" customFormat="1" ht="13.5" customHeight="1">
      <c r="A405" s="163"/>
      <c r="B405" s="161"/>
      <c r="C405" s="122"/>
      <c r="D405" s="164"/>
      <c r="E405" s="164"/>
      <c r="F405" s="164"/>
      <c r="G405" s="122"/>
      <c r="H405" s="122"/>
      <c r="I405" s="122"/>
      <c r="J405" s="122"/>
      <c r="K405" s="122"/>
      <c r="L405" s="122"/>
      <c r="M405" s="122"/>
      <c r="N405" s="122"/>
      <c r="O405" s="122"/>
      <c r="P405" s="122"/>
      <c r="Q405" s="122"/>
      <c r="R405" s="122"/>
      <c r="S405" s="122"/>
      <c r="T405" s="122"/>
      <c r="U405" s="122"/>
      <c r="V405" s="161"/>
      <c r="W405" s="163"/>
    </row>
    <row r="406" spans="1:31" s="148" customFormat="1" ht="13.5" customHeight="1">
      <c r="A406" s="163"/>
      <c r="B406" s="161"/>
      <c r="C406" s="122"/>
      <c r="D406" s="164"/>
      <c r="E406" s="164"/>
      <c r="F406" s="164"/>
      <c r="G406" s="122"/>
      <c r="H406" s="122"/>
      <c r="I406" s="122"/>
      <c r="J406" s="122"/>
      <c r="K406" s="122"/>
      <c r="L406" s="122"/>
      <c r="M406" s="122"/>
      <c r="N406" s="122"/>
      <c r="O406" s="122"/>
      <c r="P406" s="122"/>
      <c r="Q406" s="122"/>
      <c r="R406" s="122"/>
      <c r="S406" s="122"/>
      <c r="T406" s="122"/>
      <c r="U406" s="122"/>
      <c r="V406" s="161"/>
      <c r="W406" s="163"/>
    </row>
    <row r="407" spans="1:31" s="148" customFormat="1" ht="13.5" customHeight="1">
      <c r="A407" s="163"/>
      <c r="B407" s="161"/>
      <c r="C407" s="122"/>
      <c r="D407" s="164"/>
      <c r="E407" s="164"/>
      <c r="F407" s="164"/>
      <c r="G407" s="122"/>
      <c r="H407" s="122"/>
      <c r="I407" s="122"/>
      <c r="J407" s="122"/>
      <c r="K407" s="122"/>
      <c r="L407" s="122"/>
      <c r="M407" s="122"/>
      <c r="N407" s="122"/>
      <c r="O407" s="122"/>
      <c r="P407" s="122"/>
      <c r="Q407" s="122"/>
      <c r="R407" s="122"/>
      <c r="S407" s="122"/>
      <c r="T407" s="122"/>
      <c r="U407" s="122"/>
      <c r="V407" s="161"/>
      <c r="W407" s="163"/>
    </row>
    <row r="408" spans="1:31" s="148" customFormat="1" ht="13.5" customHeight="1">
      <c r="A408" s="163"/>
      <c r="B408" s="161"/>
      <c r="C408" s="122"/>
      <c r="D408" s="164"/>
      <c r="E408" s="164"/>
      <c r="F408" s="164"/>
      <c r="G408" s="122"/>
      <c r="H408" s="122"/>
      <c r="I408" s="122"/>
      <c r="J408" s="122"/>
      <c r="K408" s="122"/>
      <c r="L408" s="122"/>
      <c r="M408" s="122"/>
      <c r="N408" s="122"/>
      <c r="O408" s="122"/>
      <c r="P408" s="122"/>
      <c r="Q408" s="122"/>
      <c r="R408" s="122"/>
      <c r="S408" s="122"/>
      <c r="T408" s="122"/>
      <c r="U408" s="122"/>
      <c r="V408" s="161"/>
      <c r="W408" s="163"/>
    </row>
    <row r="409" spans="1:31" s="148" customFormat="1" ht="13.5" customHeight="1">
      <c r="A409" s="163"/>
      <c r="B409" s="161"/>
      <c r="C409" s="122"/>
      <c r="D409" s="164"/>
      <c r="E409" s="164"/>
      <c r="F409" s="164"/>
      <c r="G409" s="122"/>
      <c r="H409" s="122"/>
      <c r="I409" s="122"/>
      <c r="J409" s="122"/>
      <c r="K409" s="122"/>
      <c r="L409" s="122"/>
      <c r="M409" s="122"/>
      <c r="N409" s="122"/>
      <c r="O409" s="122"/>
      <c r="P409" s="122"/>
      <c r="Q409" s="122"/>
      <c r="R409" s="122"/>
      <c r="S409" s="122"/>
      <c r="T409" s="122"/>
      <c r="U409" s="122"/>
      <c r="V409" s="161"/>
      <c r="W409" s="163"/>
    </row>
    <row r="410" spans="1:31" s="148" customFormat="1" ht="13.5" customHeight="1">
      <c r="A410" s="111"/>
      <c r="B410" s="108"/>
      <c r="C410" s="108"/>
      <c r="D410" s="108"/>
      <c r="E410" s="108"/>
      <c r="F410" s="108"/>
      <c r="G410" s="108"/>
      <c r="H410" s="108"/>
      <c r="I410" s="108"/>
      <c r="J410" s="108"/>
      <c r="K410" s="108"/>
      <c r="L410" s="108"/>
      <c r="M410" s="108"/>
      <c r="N410" s="108"/>
      <c r="O410" s="108"/>
      <c r="P410" s="108"/>
      <c r="Q410" s="108"/>
      <c r="R410" s="108"/>
      <c r="S410" s="108"/>
      <c r="T410" s="108"/>
      <c r="U410" s="110"/>
      <c r="V410" s="108"/>
      <c r="W410" s="111"/>
    </row>
    <row r="411" spans="1:31" s="148" customFormat="1" ht="13.5" customHeight="1">
      <c r="A411" s="111"/>
      <c r="B411" s="108"/>
      <c r="C411" s="109" t="s">
        <v>84</v>
      </c>
      <c r="D411" s="109"/>
      <c r="E411" s="109"/>
      <c r="F411" s="37"/>
      <c r="G411" s="109"/>
      <c r="H411" s="108"/>
      <c r="I411" s="108"/>
      <c r="J411" s="108"/>
      <c r="K411" s="108"/>
      <c r="L411" s="108"/>
      <c r="M411" s="108"/>
      <c r="N411" s="108"/>
      <c r="O411" s="108"/>
      <c r="P411" s="108"/>
      <c r="Q411" s="108"/>
      <c r="R411" s="108"/>
      <c r="S411" s="108"/>
      <c r="T411" s="108"/>
      <c r="U411" s="110"/>
      <c r="V411" s="108"/>
      <c r="W411" s="111"/>
    </row>
    <row r="412" spans="1:31" s="148" customFormat="1" ht="13.5" customHeight="1">
      <c r="A412" s="111"/>
      <c r="B412" s="108"/>
      <c r="C412" s="112" t="s">
        <v>3</v>
      </c>
      <c r="D412" s="112"/>
      <c r="E412" s="112"/>
      <c r="F412" s="114"/>
      <c r="G412" s="480" t="e">
        <f>G361</f>
        <v>#REF!</v>
      </c>
      <c r="H412" s="113"/>
      <c r="I412" s="108"/>
      <c r="J412" s="108"/>
      <c r="K412" s="108"/>
      <c r="L412" s="108"/>
      <c r="M412" s="108"/>
      <c r="N412" s="108"/>
      <c r="O412" s="108"/>
      <c r="P412" s="108"/>
      <c r="Q412" s="108"/>
      <c r="R412" s="108"/>
      <c r="S412" s="108"/>
      <c r="T412" s="108"/>
      <c r="U412" s="110"/>
      <c r="V412" s="108"/>
      <c r="W412" s="111"/>
    </row>
    <row r="413" spans="1:31" s="148" customFormat="1" ht="13.5" customHeight="1">
      <c r="A413" s="111"/>
      <c r="B413" s="108"/>
      <c r="C413" s="116" t="s">
        <v>8</v>
      </c>
      <c r="D413" s="116"/>
      <c r="E413" s="125" t="s">
        <v>130</v>
      </c>
      <c r="F413" s="112"/>
      <c r="G413" s="108"/>
      <c r="H413" s="108"/>
      <c r="I413" s="108"/>
      <c r="J413" s="108"/>
      <c r="K413" s="108"/>
      <c r="L413" s="108"/>
      <c r="M413" s="108"/>
      <c r="N413" s="108"/>
      <c r="O413" s="108"/>
      <c r="P413" s="108"/>
      <c r="Q413" s="108"/>
      <c r="R413" s="126"/>
      <c r="S413" s="108"/>
      <c r="T413" s="126"/>
      <c r="U413" s="110"/>
      <c r="V413" s="108"/>
      <c r="W413" s="111"/>
      <c r="AD413" s="111"/>
      <c r="AE413" s="111"/>
    </row>
    <row r="414" spans="1:31" s="148" customFormat="1" ht="13.5" customHeight="1">
      <c r="A414" s="111"/>
      <c r="B414" s="108"/>
      <c r="C414" s="705" t="s">
        <v>33</v>
      </c>
      <c r="D414" s="706"/>
      <c r="E414" s="707"/>
      <c r="F414" s="731" t="s">
        <v>85</v>
      </c>
      <c r="G414" s="731" t="s">
        <v>219</v>
      </c>
      <c r="H414" s="117" t="s">
        <v>34</v>
      </c>
      <c r="I414" s="118"/>
      <c r="J414" s="118"/>
      <c r="K414" s="118"/>
      <c r="L414" s="118"/>
      <c r="M414" s="119"/>
      <c r="N414" s="144" t="s">
        <v>35</v>
      </c>
      <c r="O414" s="118"/>
      <c r="P414" s="118"/>
      <c r="Q414" s="118"/>
      <c r="R414" s="118"/>
      <c r="S414" s="119"/>
      <c r="T414" s="764" t="s">
        <v>81</v>
      </c>
      <c r="U414" s="764" t="s">
        <v>82</v>
      </c>
      <c r="V414" s="108"/>
      <c r="W414" s="88" t="s">
        <v>25</v>
      </c>
      <c r="AA414" s="128" t="str">
        <f>IF(COUNT(H417:U451)&gt;0,"○","")</f>
        <v/>
      </c>
      <c r="AB414" s="120" t="s">
        <v>158</v>
      </c>
      <c r="AC414" s="124"/>
      <c r="AD414" s="130"/>
      <c r="AE414" s="130"/>
    </row>
    <row r="415" spans="1:31" s="148" customFormat="1" ht="13.5" customHeight="1">
      <c r="A415" s="111"/>
      <c r="B415" s="108"/>
      <c r="C415" s="708"/>
      <c r="D415" s="709"/>
      <c r="E415" s="710"/>
      <c r="F415" s="732"/>
      <c r="G415" s="732"/>
      <c r="H415" s="4" t="s">
        <v>13</v>
      </c>
      <c r="I415" s="4" t="s">
        <v>14</v>
      </c>
      <c r="J415" s="4" t="s">
        <v>15</v>
      </c>
      <c r="K415" s="4" t="s">
        <v>16</v>
      </c>
      <c r="L415" s="4" t="s">
        <v>17</v>
      </c>
      <c r="M415" s="4" t="s">
        <v>18</v>
      </c>
      <c r="N415" s="4" t="s">
        <v>19</v>
      </c>
      <c r="O415" s="4" t="s">
        <v>20</v>
      </c>
      <c r="P415" s="4" t="s">
        <v>21</v>
      </c>
      <c r="Q415" s="4" t="s">
        <v>22</v>
      </c>
      <c r="R415" s="4" t="s">
        <v>23</v>
      </c>
      <c r="S415" s="4" t="s">
        <v>24</v>
      </c>
      <c r="T415" s="765"/>
      <c r="U415" s="765"/>
      <c r="V415" s="108"/>
      <c r="W415" s="88" t="s">
        <v>94</v>
      </c>
      <c r="AD415" s="111"/>
      <c r="AE415" s="111"/>
    </row>
    <row r="416" spans="1:31" s="111" customFormat="1" ht="13.5" customHeight="1">
      <c r="B416" s="108"/>
      <c r="C416" s="711"/>
      <c r="D416" s="712"/>
      <c r="E416" s="713"/>
      <c r="F416" s="733"/>
      <c r="G416" s="733"/>
      <c r="H416" s="127" t="e">
        <f>"（"&amp;MID(#REF!,2,2)&amp;")"</f>
        <v>#REF!</v>
      </c>
      <c r="I416" s="127" t="e">
        <f>"（"&amp;MID(#REF!,2,2)&amp;")"</f>
        <v>#REF!</v>
      </c>
      <c r="J416" s="127" t="e">
        <f>"（"&amp;MID(#REF!,2,2)&amp;")"</f>
        <v>#REF!</v>
      </c>
      <c r="K416" s="127" t="e">
        <f>"（"&amp;MID(#REF!,2,2)&amp;")"</f>
        <v>#REF!</v>
      </c>
      <c r="L416" s="127" t="e">
        <f>"（"&amp;MID(#REF!,2,2)&amp;")"</f>
        <v>#REF!</v>
      </c>
      <c r="M416" s="127" t="e">
        <f>"（"&amp;MID(#REF!,2,2)&amp;")"</f>
        <v>#REF!</v>
      </c>
      <c r="N416" s="127" t="e">
        <f>"（"&amp;MID(#REF!,2,2)&amp;")"</f>
        <v>#REF!</v>
      </c>
      <c r="O416" s="127" t="e">
        <f>"（"&amp;MID(#REF!,2,2)&amp;")"</f>
        <v>#REF!</v>
      </c>
      <c r="P416" s="127" t="e">
        <f>"（"&amp;MID(#REF!,2,2)&amp;")"</f>
        <v>#REF!</v>
      </c>
      <c r="Q416" s="127" t="e">
        <f>"（"&amp;MID(#REF!,2,2)&amp;")"</f>
        <v>#REF!</v>
      </c>
      <c r="R416" s="127" t="e">
        <f>"（"&amp;MID(#REF!,2,2)&amp;")"</f>
        <v>#REF!</v>
      </c>
      <c r="S416" s="127" t="e">
        <f>"（"&amp;MID(#REF!,2,2)&amp;")"</f>
        <v>#REF!</v>
      </c>
      <c r="T416" s="766"/>
      <c r="U416" s="766"/>
      <c r="V416" s="108"/>
      <c r="W416" s="88"/>
    </row>
    <row r="417" spans="1:31" s="111" customFormat="1" ht="13.5" customHeight="1">
      <c r="A417" s="148"/>
      <c r="B417" s="145"/>
      <c r="C417" s="714"/>
      <c r="D417" s="715"/>
      <c r="E417" s="716"/>
      <c r="F417" s="729"/>
      <c r="G417" s="730"/>
      <c r="H417" s="146"/>
      <c r="I417" s="146"/>
      <c r="J417" s="147"/>
      <c r="K417" s="147"/>
      <c r="L417" s="147"/>
      <c r="M417" s="147"/>
      <c r="N417" s="147"/>
      <c r="O417" s="147"/>
      <c r="P417" s="147"/>
      <c r="Q417" s="147"/>
      <c r="R417" s="147"/>
      <c r="S417" s="147"/>
      <c r="T417" s="763"/>
      <c r="U417" s="737"/>
      <c r="V417" s="145"/>
      <c r="W417" s="148"/>
    </row>
    <row r="418" spans="1:31" s="111" customFormat="1" ht="13.5" customHeight="1">
      <c r="A418" s="148"/>
      <c r="B418" s="145"/>
      <c r="C418" s="717"/>
      <c r="D418" s="718"/>
      <c r="E418" s="719"/>
      <c r="F418" s="724"/>
      <c r="G418" s="726"/>
      <c r="H418" s="149"/>
      <c r="I418" s="149"/>
      <c r="J418" s="149"/>
      <c r="K418" s="149"/>
      <c r="L418" s="149"/>
      <c r="M418" s="149"/>
      <c r="N418" s="149"/>
      <c r="O418" s="149"/>
      <c r="P418" s="149"/>
      <c r="Q418" s="149"/>
      <c r="R418" s="149"/>
      <c r="S418" s="149"/>
      <c r="T418" s="763"/>
      <c r="U418" s="738"/>
      <c r="V418" s="145"/>
      <c r="W418" s="148"/>
    </row>
    <row r="419" spans="1:31" s="111" customFormat="1" ht="13.5" customHeight="1">
      <c r="A419" s="148"/>
      <c r="B419" s="145"/>
      <c r="C419" s="717"/>
      <c r="D419" s="718"/>
      <c r="E419" s="719"/>
      <c r="F419" s="723"/>
      <c r="G419" s="725"/>
      <c r="H419" s="150"/>
      <c r="I419" s="150"/>
      <c r="J419" s="151"/>
      <c r="K419" s="151"/>
      <c r="L419" s="151"/>
      <c r="M419" s="151"/>
      <c r="N419" s="151"/>
      <c r="O419" s="151"/>
      <c r="P419" s="151"/>
      <c r="Q419" s="151"/>
      <c r="R419" s="151"/>
      <c r="S419" s="151"/>
      <c r="T419" s="763"/>
      <c r="U419" s="739"/>
      <c r="V419" s="145"/>
      <c r="W419" s="148"/>
    </row>
    <row r="420" spans="1:31" s="111" customFormat="1" ht="13.5" customHeight="1">
      <c r="A420" s="148"/>
      <c r="B420" s="145"/>
      <c r="C420" s="717"/>
      <c r="D420" s="718"/>
      <c r="E420" s="719"/>
      <c r="F420" s="724"/>
      <c r="G420" s="726"/>
      <c r="H420" s="149"/>
      <c r="I420" s="149"/>
      <c r="J420" s="149"/>
      <c r="K420" s="149"/>
      <c r="L420" s="149"/>
      <c r="M420" s="149"/>
      <c r="N420" s="149"/>
      <c r="O420" s="149"/>
      <c r="P420" s="149"/>
      <c r="Q420" s="149"/>
      <c r="R420" s="149"/>
      <c r="S420" s="149"/>
      <c r="T420" s="763"/>
      <c r="U420" s="738"/>
      <c r="V420" s="145"/>
      <c r="W420" s="148"/>
    </row>
    <row r="421" spans="1:31" s="111" customFormat="1" ht="13.5" customHeight="1">
      <c r="A421" s="148"/>
      <c r="B421" s="145"/>
      <c r="C421" s="717"/>
      <c r="D421" s="718"/>
      <c r="E421" s="719"/>
      <c r="F421" s="723"/>
      <c r="G421" s="725"/>
      <c r="H421" s="150"/>
      <c r="I421" s="150"/>
      <c r="J421" s="151"/>
      <c r="K421" s="151"/>
      <c r="L421" s="151"/>
      <c r="M421" s="151"/>
      <c r="N421" s="151"/>
      <c r="O421" s="151"/>
      <c r="P421" s="151"/>
      <c r="Q421" s="151"/>
      <c r="R421" s="151"/>
      <c r="S421" s="151"/>
      <c r="T421" s="763"/>
      <c r="U421" s="739"/>
      <c r="V421" s="145"/>
      <c r="W421" s="148"/>
      <c r="AD421" s="163"/>
      <c r="AE421" s="163"/>
    </row>
    <row r="422" spans="1:31" s="111" customFormat="1" ht="13.5" customHeight="1">
      <c r="A422" s="148"/>
      <c r="B422" s="145"/>
      <c r="C422" s="720"/>
      <c r="D422" s="721"/>
      <c r="E422" s="722"/>
      <c r="F422" s="727"/>
      <c r="G422" s="728"/>
      <c r="H422" s="149"/>
      <c r="I422" s="149"/>
      <c r="J422" s="149"/>
      <c r="K422" s="149"/>
      <c r="L422" s="149"/>
      <c r="M422" s="149"/>
      <c r="N422" s="149"/>
      <c r="O422" s="149"/>
      <c r="P422" s="149"/>
      <c r="Q422" s="149"/>
      <c r="R422" s="149"/>
      <c r="S422" s="149"/>
      <c r="T422" s="763"/>
      <c r="U422" s="740"/>
      <c r="V422" s="145"/>
      <c r="W422" s="148"/>
      <c r="AD422" s="163"/>
      <c r="AE422" s="163"/>
    </row>
    <row r="423" spans="1:31" s="111" customFormat="1" ht="13.5" customHeight="1">
      <c r="A423" s="148"/>
      <c r="B423" s="145"/>
      <c r="C423" s="714"/>
      <c r="D423" s="715"/>
      <c r="E423" s="716"/>
      <c r="F423" s="729"/>
      <c r="G423" s="730"/>
      <c r="H423" s="146"/>
      <c r="I423" s="146"/>
      <c r="J423" s="147"/>
      <c r="K423" s="147"/>
      <c r="L423" s="147"/>
      <c r="M423" s="147"/>
      <c r="N423" s="147"/>
      <c r="O423" s="147"/>
      <c r="P423" s="147"/>
      <c r="Q423" s="147"/>
      <c r="R423" s="147"/>
      <c r="S423" s="147"/>
      <c r="T423" s="763"/>
      <c r="U423" s="737"/>
      <c r="V423" s="145"/>
      <c r="W423" s="148"/>
      <c r="AD423" s="163"/>
      <c r="AE423" s="163"/>
    </row>
    <row r="424" spans="1:31" s="163" customFormat="1" ht="13.5" customHeight="1">
      <c r="A424" s="148"/>
      <c r="B424" s="145"/>
      <c r="C424" s="717"/>
      <c r="D424" s="718"/>
      <c r="E424" s="719"/>
      <c r="F424" s="724"/>
      <c r="G424" s="726"/>
      <c r="H424" s="149"/>
      <c r="I424" s="149"/>
      <c r="J424" s="149"/>
      <c r="K424" s="149"/>
      <c r="L424" s="149"/>
      <c r="M424" s="149"/>
      <c r="N424" s="149"/>
      <c r="O424" s="149"/>
      <c r="P424" s="149"/>
      <c r="Q424" s="149"/>
      <c r="R424" s="149"/>
      <c r="S424" s="149"/>
      <c r="T424" s="763"/>
      <c r="U424" s="738"/>
      <c r="V424" s="145"/>
      <c r="W424" s="148"/>
    </row>
    <row r="425" spans="1:31" s="163" customFormat="1" ht="13.5" customHeight="1">
      <c r="A425" s="148"/>
      <c r="B425" s="145"/>
      <c r="C425" s="717"/>
      <c r="D425" s="718"/>
      <c r="E425" s="719"/>
      <c r="F425" s="723"/>
      <c r="G425" s="725"/>
      <c r="H425" s="150"/>
      <c r="I425" s="150"/>
      <c r="J425" s="151"/>
      <c r="K425" s="151"/>
      <c r="L425" s="151"/>
      <c r="M425" s="151"/>
      <c r="N425" s="151"/>
      <c r="O425" s="151"/>
      <c r="P425" s="151"/>
      <c r="Q425" s="151"/>
      <c r="R425" s="151"/>
      <c r="S425" s="151"/>
      <c r="T425" s="763"/>
      <c r="U425" s="739"/>
      <c r="V425" s="145"/>
      <c r="W425" s="148"/>
    </row>
    <row r="426" spans="1:31" s="163" customFormat="1" ht="13.5" customHeight="1">
      <c r="A426" s="148"/>
      <c r="B426" s="145"/>
      <c r="C426" s="717"/>
      <c r="D426" s="718"/>
      <c r="E426" s="719"/>
      <c r="F426" s="724"/>
      <c r="G426" s="726"/>
      <c r="H426" s="149"/>
      <c r="I426" s="149"/>
      <c r="J426" s="149"/>
      <c r="K426" s="149"/>
      <c r="L426" s="149"/>
      <c r="M426" s="149"/>
      <c r="N426" s="149"/>
      <c r="O426" s="149"/>
      <c r="P426" s="149"/>
      <c r="Q426" s="149"/>
      <c r="R426" s="149"/>
      <c r="S426" s="149"/>
      <c r="T426" s="763"/>
      <c r="U426" s="738"/>
      <c r="V426" s="145"/>
      <c r="W426" s="148"/>
    </row>
    <row r="427" spans="1:31" s="163" customFormat="1" ht="13.5" customHeight="1">
      <c r="A427" s="148"/>
      <c r="B427" s="145"/>
      <c r="C427" s="717"/>
      <c r="D427" s="718"/>
      <c r="E427" s="719"/>
      <c r="F427" s="723"/>
      <c r="G427" s="725"/>
      <c r="H427" s="150"/>
      <c r="I427" s="150"/>
      <c r="J427" s="151"/>
      <c r="K427" s="151"/>
      <c r="L427" s="151"/>
      <c r="M427" s="151"/>
      <c r="N427" s="151"/>
      <c r="O427" s="151"/>
      <c r="P427" s="151"/>
      <c r="Q427" s="151"/>
      <c r="R427" s="151"/>
      <c r="S427" s="151"/>
      <c r="T427" s="763"/>
      <c r="U427" s="739"/>
      <c r="V427" s="145"/>
      <c r="W427" s="148"/>
    </row>
    <row r="428" spans="1:31" s="163" customFormat="1" ht="13.5" customHeight="1">
      <c r="A428" s="148"/>
      <c r="B428" s="145"/>
      <c r="C428" s="720"/>
      <c r="D428" s="721"/>
      <c r="E428" s="722"/>
      <c r="F428" s="727"/>
      <c r="G428" s="728"/>
      <c r="H428" s="149"/>
      <c r="I428" s="149"/>
      <c r="J428" s="149"/>
      <c r="K428" s="149"/>
      <c r="L428" s="149"/>
      <c r="M428" s="149"/>
      <c r="N428" s="149"/>
      <c r="O428" s="149"/>
      <c r="P428" s="149"/>
      <c r="Q428" s="149"/>
      <c r="R428" s="149"/>
      <c r="S428" s="149"/>
      <c r="T428" s="763"/>
      <c r="U428" s="740"/>
      <c r="V428" s="145"/>
      <c r="W428" s="148"/>
    </row>
    <row r="429" spans="1:31" s="163" customFormat="1" ht="13.5" customHeight="1">
      <c r="A429" s="148"/>
      <c r="B429" s="145"/>
      <c r="C429" s="714"/>
      <c r="D429" s="715"/>
      <c r="E429" s="716"/>
      <c r="F429" s="729"/>
      <c r="G429" s="730"/>
      <c r="H429" s="146"/>
      <c r="I429" s="146"/>
      <c r="J429" s="147"/>
      <c r="K429" s="147"/>
      <c r="L429" s="147"/>
      <c r="M429" s="147"/>
      <c r="N429" s="147"/>
      <c r="O429" s="147"/>
      <c r="P429" s="147"/>
      <c r="Q429" s="147"/>
      <c r="R429" s="147"/>
      <c r="S429" s="147"/>
      <c r="T429" s="763"/>
      <c r="U429" s="737"/>
      <c r="V429" s="145"/>
      <c r="W429" s="148"/>
    </row>
    <row r="430" spans="1:31" s="163" customFormat="1" ht="13.5" customHeight="1">
      <c r="A430" s="148"/>
      <c r="B430" s="145"/>
      <c r="C430" s="717"/>
      <c r="D430" s="718"/>
      <c r="E430" s="719"/>
      <c r="F430" s="724"/>
      <c r="G430" s="726"/>
      <c r="H430" s="149"/>
      <c r="I430" s="149"/>
      <c r="J430" s="149"/>
      <c r="K430" s="149"/>
      <c r="L430" s="149"/>
      <c r="M430" s="149"/>
      <c r="N430" s="149"/>
      <c r="O430" s="149"/>
      <c r="P430" s="149"/>
      <c r="Q430" s="149"/>
      <c r="R430" s="149"/>
      <c r="S430" s="149"/>
      <c r="T430" s="763"/>
      <c r="U430" s="738"/>
      <c r="V430" s="145"/>
      <c r="W430" s="148"/>
      <c r="AD430" s="111"/>
      <c r="AE430" s="111"/>
    </row>
    <row r="431" spans="1:31" s="163" customFormat="1" ht="13.5" customHeight="1">
      <c r="A431" s="148"/>
      <c r="B431" s="145"/>
      <c r="C431" s="717"/>
      <c r="D431" s="718"/>
      <c r="E431" s="719"/>
      <c r="F431" s="723"/>
      <c r="G431" s="725"/>
      <c r="H431" s="150"/>
      <c r="I431" s="150"/>
      <c r="J431" s="151"/>
      <c r="K431" s="151"/>
      <c r="L431" s="151"/>
      <c r="M431" s="151"/>
      <c r="N431" s="151"/>
      <c r="O431" s="151"/>
      <c r="P431" s="151"/>
      <c r="Q431" s="151"/>
      <c r="R431" s="151"/>
      <c r="S431" s="151"/>
      <c r="T431" s="763"/>
      <c r="U431" s="739"/>
      <c r="V431" s="145"/>
      <c r="W431" s="148"/>
      <c r="AD431" s="111"/>
      <c r="AE431" s="111"/>
    </row>
    <row r="432" spans="1:31" s="163" customFormat="1" ht="13.5" customHeight="1">
      <c r="A432" s="148"/>
      <c r="B432" s="145"/>
      <c r="C432" s="717"/>
      <c r="D432" s="718"/>
      <c r="E432" s="719"/>
      <c r="F432" s="724"/>
      <c r="G432" s="726"/>
      <c r="H432" s="149"/>
      <c r="I432" s="149"/>
      <c r="J432" s="149"/>
      <c r="K432" s="149"/>
      <c r="L432" s="149"/>
      <c r="M432" s="149"/>
      <c r="N432" s="149"/>
      <c r="O432" s="149"/>
      <c r="P432" s="149"/>
      <c r="Q432" s="149"/>
      <c r="R432" s="149"/>
      <c r="S432" s="149"/>
      <c r="T432" s="763"/>
      <c r="U432" s="738"/>
      <c r="V432" s="145"/>
      <c r="W432" s="148"/>
      <c r="AD432" s="111"/>
      <c r="AE432" s="111"/>
    </row>
    <row r="433" spans="1:33" s="163" customFormat="1" ht="13.5" customHeight="1">
      <c r="A433" s="148"/>
      <c r="B433" s="145"/>
      <c r="C433" s="717"/>
      <c r="D433" s="718"/>
      <c r="E433" s="719"/>
      <c r="F433" s="723"/>
      <c r="G433" s="725"/>
      <c r="H433" s="150"/>
      <c r="I433" s="150"/>
      <c r="J433" s="151"/>
      <c r="K433" s="151"/>
      <c r="L433" s="151"/>
      <c r="M433" s="151"/>
      <c r="N433" s="151"/>
      <c r="O433" s="151"/>
      <c r="P433" s="151"/>
      <c r="Q433" s="151"/>
      <c r="R433" s="151"/>
      <c r="S433" s="151"/>
      <c r="T433" s="763"/>
      <c r="U433" s="739"/>
      <c r="V433" s="145"/>
      <c r="W433" s="148"/>
      <c r="AD433" s="111"/>
      <c r="AE433" s="111"/>
    </row>
    <row r="434" spans="1:33" s="111" customFormat="1" ht="13.5" customHeight="1">
      <c r="A434" s="148"/>
      <c r="B434" s="145"/>
      <c r="C434" s="720"/>
      <c r="D434" s="721"/>
      <c r="E434" s="722"/>
      <c r="F434" s="727"/>
      <c r="G434" s="728"/>
      <c r="H434" s="149"/>
      <c r="I434" s="149"/>
      <c r="J434" s="149"/>
      <c r="K434" s="149"/>
      <c r="L434" s="149"/>
      <c r="M434" s="149"/>
      <c r="N434" s="149"/>
      <c r="O434" s="149"/>
      <c r="P434" s="149"/>
      <c r="Q434" s="149"/>
      <c r="R434" s="149"/>
      <c r="S434" s="149"/>
      <c r="T434" s="763"/>
      <c r="U434" s="740"/>
      <c r="V434" s="145"/>
      <c r="W434" s="148"/>
    </row>
    <row r="435" spans="1:33" s="111" customFormat="1" ht="13.5" customHeight="1">
      <c r="A435" s="148"/>
      <c r="B435" s="145"/>
      <c r="C435" s="714"/>
      <c r="D435" s="715"/>
      <c r="E435" s="716"/>
      <c r="F435" s="729"/>
      <c r="G435" s="730"/>
      <c r="H435" s="146"/>
      <c r="I435" s="146"/>
      <c r="J435" s="147"/>
      <c r="K435" s="147"/>
      <c r="L435" s="147"/>
      <c r="M435" s="147"/>
      <c r="N435" s="147"/>
      <c r="O435" s="147"/>
      <c r="P435" s="147"/>
      <c r="Q435" s="147"/>
      <c r="R435" s="147"/>
      <c r="S435" s="147"/>
      <c r="T435" s="763"/>
      <c r="U435" s="737"/>
      <c r="V435" s="145"/>
      <c r="W435" s="148"/>
      <c r="AD435" s="124"/>
      <c r="AE435" s="124"/>
    </row>
    <row r="436" spans="1:33" s="111" customFormat="1" ht="13.5" customHeight="1">
      <c r="A436" s="148"/>
      <c r="B436" s="145"/>
      <c r="C436" s="717"/>
      <c r="D436" s="718"/>
      <c r="E436" s="719"/>
      <c r="F436" s="724"/>
      <c r="G436" s="726"/>
      <c r="H436" s="149"/>
      <c r="I436" s="149"/>
      <c r="J436" s="149"/>
      <c r="K436" s="149"/>
      <c r="L436" s="149"/>
      <c r="M436" s="149"/>
      <c r="N436" s="149"/>
      <c r="O436" s="149"/>
      <c r="P436" s="149"/>
      <c r="Q436" s="149"/>
      <c r="R436" s="149"/>
      <c r="S436" s="149"/>
      <c r="T436" s="763"/>
      <c r="U436" s="738"/>
      <c r="V436" s="145"/>
      <c r="W436" s="148"/>
      <c r="AD436" s="124"/>
      <c r="AE436" s="124"/>
    </row>
    <row r="437" spans="1:33" s="111" customFormat="1" ht="13.5" customHeight="1">
      <c r="A437" s="148"/>
      <c r="B437" s="145"/>
      <c r="C437" s="717"/>
      <c r="D437" s="718"/>
      <c r="E437" s="719"/>
      <c r="F437" s="723"/>
      <c r="G437" s="725"/>
      <c r="H437" s="150"/>
      <c r="I437" s="150"/>
      <c r="J437" s="151"/>
      <c r="K437" s="151"/>
      <c r="L437" s="151"/>
      <c r="M437" s="151"/>
      <c r="N437" s="151"/>
      <c r="O437" s="151"/>
      <c r="P437" s="151"/>
      <c r="Q437" s="151"/>
      <c r="R437" s="151"/>
      <c r="S437" s="151"/>
      <c r="T437" s="763"/>
      <c r="U437" s="739"/>
      <c r="V437" s="145"/>
      <c r="W437" s="148"/>
      <c r="AD437" s="124"/>
      <c r="AE437" s="124"/>
    </row>
    <row r="438" spans="1:33" s="111" customFormat="1" ht="13.5" customHeight="1">
      <c r="A438" s="148"/>
      <c r="B438" s="145"/>
      <c r="C438" s="717"/>
      <c r="D438" s="718"/>
      <c r="E438" s="719"/>
      <c r="F438" s="724"/>
      <c r="G438" s="726"/>
      <c r="H438" s="149"/>
      <c r="I438" s="149"/>
      <c r="J438" s="149"/>
      <c r="K438" s="149"/>
      <c r="L438" s="149"/>
      <c r="M438" s="149"/>
      <c r="N438" s="149"/>
      <c r="O438" s="149"/>
      <c r="P438" s="149"/>
      <c r="Q438" s="149"/>
      <c r="R438" s="149"/>
      <c r="S438" s="149"/>
      <c r="T438" s="763"/>
      <c r="U438" s="738"/>
      <c r="V438" s="145"/>
      <c r="W438" s="148"/>
      <c r="AA438" s="124"/>
      <c r="AB438" s="124"/>
      <c r="AC438" s="124"/>
      <c r="AD438" s="130"/>
      <c r="AE438" s="130"/>
      <c r="AF438" s="124"/>
      <c r="AG438" s="124"/>
    </row>
    <row r="439" spans="1:33" s="111" customFormat="1" ht="13.5" customHeight="1">
      <c r="A439" s="148"/>
      <c r="B439" s="145"/>
      <c r="C439" s="717"/>
      <c r="D439" s="718"/>
      <c r="E439" s="719"/>
      <c r="F439" s="723"/>
      <c r="G439" s="725"/>
      <c r="H439" s="150"/>
      <c r="I439" s="150"/>
      <c r="J439" s="151"/>
      <c r="K439" s="151"/>
      <c r="L439" s="151"/>
      <c r="M439" s="151"/>
      <c r="N439" s="151"/>
      <c r="O439" s="151"/>
      <c r="P439" s="151"/>
      <c r="Q439" s="151"/>
      <c r="R439" s="151"/>
      <c r="S439" s="151"/>
      <c r="T439" s="763"/>
      <c r="U439" s="739"/>
      <c r="V439" s="145"/>
      <c r="W439" s="148"/>
      <c r="AA439" s="124"/>
      <c r="AB439" s="124"/>
      <c r="AC439" s="124"/>
      <c r="AD439" s="130"/>
      <c r="AE439" s="130"/>
      <c r="AF439" s="124"/>
      <c r="AG439" s="124"/>
    </row>
    <row r="440" spans="1:33" s="111" customFormat="1" ht="13.5" customHeight="1">
      <c r="A440" s="148"/>
      <c r="B440" s="145"/>
      <c r="C440" s="720"/>
      <c r="D440" s="721"/>
      <c r="E440" s="722"/>
      <c r="F440" s="727"/>
      <c r="G440" s="728"/>
      <c r="H440" s="149"/>
      <c r="I440" s="149"/>
      <c r="J440" s="149"/>
      <c r="K440" s="149"/>
      <c r="L440" s="149"/>
      <c r="M440" s="149"/>
      <c r="N440" s="149"/>
      <c r="O440" s="149"/>
      <c r="P440" s="149"/>
      <c r="Q440" s="149"/>
      <c r="R440" s="149"/>
      <c r="S440" s="149"/>
      <c r="T440" s="763"/>
      <c r="U440" s="740"/>
      <c r="V440" s="145"/>
      <c r="W440" s="148"/>
      <c r="AF440" s="124"/>
      <c r="AG440" s="124"/>
    </row>
    <row r="441" spans="1:33" s="148" customFormat="1" ht="13.5" customHeight="1">
      <c r="B441" s="145"/>
      <c r="C441" s="714"/>
      <c r="D441" s="715"/>
      <c r="E441" s="716"/>
      <c r="F441" s="729"/>
      <c r="G441" s="730"/>
      <c r="H441" s="146"/>
      <c r="I441" s="146"/>
      <c r="J441" s="147"/>
      <c r="K441" s="147"/>
      <c r="L441" s="147"/>
      <c r="M441" s="147"/>
      <c r="N441" s="147"/>
      <c r="O441" s="147"/>
      <c r="P441" s="147"/>
      <c r="Q441" s="147"/>
      <c r="R441" s="147"/>
      <c r="S441" s="147"/>
      <c r="T441" s="763"/>
      <c r="U441" s="737"/>
      <c r="V441" s="145"/>
      <c r="AA441" s="130"/>
      <c r="AB441" s="130"/>
      <c r="AC441" s="130"/>
      <c r="AD441" s="130"/>
      <c r="AE441" s="130"/>
      <c r="AF441" s="130"/>
      <c r="AG441" s="130"/>
    </row>
    <row r="442" spans="1:33" s="148" customFormat="1" ht="13.5" customHeight="1">
      <c r="B442" s="145"/>
      <c r="C442" s="717"/>
      <c r="D442" s="718"/>
      <c r="E442" s="719"/>
      <c r="F442" s="724"/>
      <c r="G442" s="726"/>
      <c r="H442" s="149"/>
      <c r="I442" s="149"/>
      <c r="J442" s="149"/>
      <c r="K442" s="149"/>
      <c r="L442" s="149"/>
      <c r="M442" s="149"/>
      <c r="N442" s="149"/>
      <c r="O442" s="149"/>
      <c r="P442" s="149"/>
      <c r="Q442" s="149"/>
      <c r="R442" s="149"/>
      <c r="S442" s="149"/>
      <c r="T442" s="763"/>
      <c r="U442" s="738"/>
      <c r="V442" s="145"/>
      <c r="AA442" s="130"/>
      <c r="AB442" s="130"/>
      <c r="AC442" s="130"/>
      <c r="AD442" s="130"/>
      <c r="AE442" s="130"/>
      <c r="AF442" s="130"/>
      <c r="AG442" s="130"/>
    </row>
    <row r="443" spans="1:33" s="148" customFormat="1" ht="13.5" customHeight="1">
      <c r="B443" s="145"/>
      <c r="C443" s="717"/>
      <c r="D443" s="718"/>
      <c r="E443" s="719"/>
      <c r="F443" s="723"/>
      <c r="G443" s="725"/>
      <c r="H443" s="150"/>
      <c r="I443" s="150"/>
      <c r="J443" s="151"/>
      <c r="K443" s="151"/>
      <c r="L443" s="151"/>
      <c r="M443" s="151"/>
      <c r="N443" s="151"/>
      <c r="O443" s="151"/>
      <c r="P443" s="151"/>
      <c r="Q443" s="151"/>
      <c r="R443" s="151"/>
      <c r="S443" s="151"/>
      <c r="T443" s="763"/>
      <c r="U443" s="739"/>
      <c r="V443" s="145"/>
      <c r="AA443" s="130"/>
      <c r="AB443" s="130"/>
      <c r="AC443" s="130"/>
      <c r="AD443" s="130"/>
      <c r="AE443" s="130"/>
      <c r="AF443" s="130"/>
      <c r="AG443" s="130"/>
    </row>
    <row r="444" spans="1:33" s="148" customFormat="1" ht="13.5" customHeight="1">
      <c r="B444" s="145"/>
      <c r="C444" s="717"/>
      <c r="D444" s="718"/>
      <c r="E444" s="719"/>
      <c r="F444" s="724"/>
      <c r="G444" s="726"/>
      <c r="H444" s="149"/>
      <c r="I444" s="149"/>
      <c r="J444" s="149"/>
      <c r="K444" s="149"/>
      <c r="L444" s="149"/>
      <c r="M444" s="149"/>
      <c r="N444" s="149"/>
      <c r="O444" s="149"/>
      <c r="P444" s="149"/>
      <c r="Q444" s="149"/>
      <c r="R444" s="149"/>
      <c r="S444" s="149"/>
      <c r="T444" s="763"/>
      <c r="U444" s="738"/>
      <c r="V444" s="145"/>
      <c r="AA444" s="130"/>
      <c r="AB444" s="130"/>
      <c r="AC444" s="130"/>
      <c r="AD444" s="130"/>
      <c r="AE444" s="130"/>
      <c r="AF444" s="130"/>
      <c r="AG444" s="130"/>
    </row>
    <row r="445" spans="1:33" s="148" customFormat="1" ht="13.5" customHeight="1">
      <c r="B445" s="145"/>
      <c r="C445" s="717"/>
      <c r="D445" s="718"/>
      <c r="E445" s="719"/>
      <c r="F445" s="723"/>
      <c r="G445" s="725"/>
      <c r="H445" s="150"/>
      <c r="I445" s="150"/>
      <c r="J445" s="151"/>
      <c r="K445" s="151"/>
      <c r="L445" s="151"/>
      <c r="M445" s="151"/>
      <c r="N445" s="151"/>
      <c r="O445" s="151"/>
      <c r="P445" s="151"/>
      <c r="Q445" s="151"/>
      <c r="R445" s="151"/>
      <c r="S445" s="151"/>
      <c r="T445" s="763"/>
      <c r="U445" s="739"/>
      <c r="V445" s="145"/>
      <c r="AA445" s="130"/>
      <c r="AB445" s="130"/>
      <c r="AC445" s="130"/>
      <c r="AD445" s="130"/>
      <c r="AE445" s="130"/>
      <c r="AF445" s="130"/>
      <c r="AG445" s="130"/>
    </row>
    <row r="446" spans="1:33" s="148" customFormat="1" ht="13.5" customHeight="1">
      <c r="B446" s="145"/>
      <c r="C446" s="720"/>
      <c r="D446" s="721"/>
      <c r="E446" s="722"/>
      <c r="F446" s="727"/>
      <c r="G446" s="728"/>
      <c r="H446" s="152"/>
      <c r="I446" s="152"/>
      <c r="J446" s="152"/>
      <c r="K446" s="152"/>
      <c r="L446" s="152"/>
      <c r="M446" s="152"/>
      <c r="N446" s="152"/>
      <c r="O446" s="152"/>
      <c r="P446" s="152"/>
      <c r="Q446" s="152"/>
      <c r="R446" s="152"/>
      <c r="S446" s="152"/>
      <c r="T446" s="763"/>
      <c r="U446" s="740"/>
      <c r="V446" s="145"/>
      <c r="AA446" s="130"/>
      <c r="AB446" s="130"/>
      <c r="AC446" s="130"/>
      <c r="AD446" s="130"/>
      <c r="AE446" s="130"/>
      <c r="AF446" s="130"/>
      <c r="AG446" s="130"/>
    </row>
    <row r="447" spans="1:33" s="148" customFormat="1" ht="13.5" customHeight="1">
      <c r="A447" s="111"/>
      <c r="B447" s="108"/>
      <c r="C447" s="743" t="s">
        <v>86</v>
      </c>
      <c r="D447" s="746" t="s">
        <v>220</v>
      </c>
      <c r="E447" s="747"/>
      <c r="F447" s="747"/>
      <c r="G447" s="748"/>
      <c r="H447" s="153"/>
      <c r="I447" s="153"/>
      <c r="J447" s="153"/>
      <c r="K447" s="153"/>
      <c r="L447" s="153"/>
      <c r="M447" s="153"/>
      <c r="N447" s="153"/>
      <c r="O447" s="153"/>
      <c r="P447" s="153"/>
      <c r="Q447" s="153"/>
      <c r="R447" s="153"/>
      <c r="S447" s="153"/>
      <c r="T447" s="749"/>
      <c r="U447" s="749"/>
      <c r="V447" s="108"/>
      <c r="W447" s="111"/>
      <c r="AA447" s="130"/>
      <c r="AB447" s="130"/>
      <c r="AC447" s="130"/>
      <c r="AF447" s="130"/>
      <c r="AG447" s="130"/>
    </row>
    <row r="448" spans="1:33" s="148" customFormat="1" ht="13.5" customHeight="1">
      <c r="A448" s="111"/>
      <c r="B448" s="108"/>
      <c r="C448" s="744"/>
      <c r="D448" s="746" t="s">
        <v>221</v>
      </c>
      <c r="E448" s="747"/>
      <c r="F448" s="747"/>
      <c r="G448" s="748"/>
      <c r="H448" s="154"/>
      <c r="I448" s="154"/>
      <c r="J448" s="154"/>
      <c r="K448" s="154"/>
      <c r="L448" s="154"/>
      <c r="M448" s="154"/>
      <c r="N448" s="154"/>
      <c r="O448" s="154"/>
      <c r="P448" s="154"/>
      <c r="Q448" s="154"/>
      <c r="R448" s="154"/>
      <c r="S448" s="154"/>
      <c r="T448" s="750"/>
      <c r="U448" s="750"/>
      <c r="V448" s="108"/>
      <c r="W448" s="111"/>
      <c r="AA448" s="130"/>
      <c r="AB448" s="130"/>
      <c r="AC448" s="130"/>
      <c r="AF448" s="130"/>
      <c r="AG448" s="130"/>
    </row>
    <row r="449" spans="1:33" s="148" customFormat="1" ht="13.5" customHeight="1">
      <c r="A449" s="111"/>
      <c r="B449" s="108"/>
      <c r="C449" s="744"/>
      <c r="D449" s="746" t="s">
        <v>222</v>
      </c>
      <c r="E449" s="747"/>
      <c r="F449" s="748"/>
      <c r="G449" s="155" t="s">
        <v>79</v>
      </c>
      <c r="H449" s="156" t="str">
        <f>IF(COUNT(H447)=0,"",ROUND(SUM(H447:H448),#REF!))</f>
        <v/>
      </c>
      <c r="I449" s="156" t="str">
        <f>IF(COUNT(I447)=0,"",ROUND(SUM(I447:I448),#REF!))</f>
        <v/>
      </c>
      <c r="J449" s="156" t="str">
        <f>IF(COUNT(J447)=0,"",ROUND(SUM(J447:J448),#REF!))</f>
        <v/>
      </c>
      <c r="K449" s="156" t="str">
        <f>IF(COUNT(K447)=0,"",ROUND(SUM(K447:K448),#REF!))</f>
        <v/>
      </c>
      <c r="L449" s="156" t="str">
        <f>IF(COUNT(L447)=0,"",ROUND(SUM(L447:L448),#REF!))</f>
        <v/>
      </c>
      <c r="M449" s="156" t="str">
        <f>IF(COUNT(M447)=0,"",ROUND(SUM(M447:M448),#REF!))</f>
        <v/>
      </c>
      <c r="N449" s="156" t="str">
        <f>IF(COUNT(N447)=0,"",ROUND(SUM(N447:N448),#REF!))</f>
        <v/>
      </c>
      <c r="O449" s="156" t="str">
        <f>IF(COUNT(O447)=0,"",ROUND(SUM(O447:O448),#REF!))</f>
        <v/>
      </c>
      <c r="P449" s="156" t="str">
        <f>IF(COUNT(P447)=0,"",ROUND(SUM(P447:P448),#REF!))</f>
        <v/>
      </c>
      <c r="Q449" s="156" t="str">
        <f>IF(COUNT(Q447)=0,"",ROUND(SUM(Q447:Q448),#REF!))</f>
        <v/>
      </c>
      <c r="R449" s="156" t="str">
        <f>IF(COUNT(R447)=0,"",ROUND(SUM(R447:R448),#REF!))</f>
        <v/>
      </c>
      <c r="S449" s="156" t="str">
        <f>IF(COUNT(S447)=0,"",ROUND(SUM(S447:S448),#REF!))</f>
        <v/>
      </c>
      <c r="T449" s="751"/>
      <c r="U449" s="750"/>
      <c r="V449" s="108"/>
      <c r="W449" s="120" t="s">
        <v>93</v>
      </c>
      <c r="AA449" s="130"/>
      <c r="AB449" s="130"/>
      <c r="AC449" s="130"/>
      <c r="AF449" s="130"/>
      <c r="AG449" s="130"/>
    </row>
    <row r="450" spans="1:33" s="148" customFormat="1" ht="13.5" customHeight="1">
      <c r="A450" s="111"/>
      <c r="B450" s="108"/>
      <c r="C450" s="744"/>
      <c r="D450" s="755" t="s">
        <v>223</v>
      </c>
      <c r="E450" s="756"/>
      <c r="F450" s="757"/>
      <c r="G450" s="761" t="s">
        <v>79</v>
      </c>
      <c r="H450" s="157"/>
      <c r="I450" s="157"/>
      <c r="J450" s="157"/>
      <c r="K450" s="157"/>
      <c r="L450" s="157"/>
      <c r="M450" s="157"/>
      <c r="N450" s="157"/>
      <c r="O450" s="157"/>
      <c r="P450" s="157"/>
      <c r="Q450" s="157"/>
      <c r="R450" s="157"/>
      <c r="S450" s="157"/>
      <c r="T450" s="158" t="str">
        <f>IF(COUNT(H450:S450)=0,"",SUMPRODUCT(ROUND(H450:S450,#REF!)))</f>
        <v/>
      </c>
      <c r="U450" s="750"/>
      <c r="V450" s="108"/>
      <c r="W450" s="111"/>
    </row>
    <row r="451" spans="1:33" s="148" customFormat="1" ht="13.5" customHeight="1">
      <c r="A451" s="111"/>
      <c r="B451" s="108"/>
      <c r="C451" s="745"/>
      <c r="D451" s="758"/>
      <c r="E451" s="759"/>
      <c r="F451" s="760"/>
      <c r="G451" s="762"/>
      <c r="H451" s="159"/>
      <c r="I451" s="159"/>
      <c r="J451" s="159"/>
      <c r="K451" s="159"/>
      <c r="L451" s="159"/>
      <c r="M451" s="159"/>
      <c r="N451" s="159"/>
      <c r="O451" s="159"/>
      <c r="P451" s="159"/>
      <c r="Q451" s="159"/>
      <c r="R451" s="159"/>
      <c r="S451" s="159"/>
      <c r="T451" s="160" t="str">
        <f>IF(COUNT(H451:S451)=0,"",SUMPRODUCT(ROUND(H451:S451,#REF!)))</f>
        <v/>
      </c>
      <c r="U451" s="751"/>
      <c r="V451" s="108"/>
      <c r="W451" s="111"/>
    </row>
    <row r="452" spans="1:33" s="148" customFormat="1" ht="13.5" customHeight="1">
      <c r="A452" s="163"/>
      <c r="B452" s="161"/>
      <c r="C452" s="121" t="s">
        <v>70</v>
      </c>
      <c r="D452" s="162"/>
      <c r="E452" s="162"/>
      <c r="F452" s="162"/>
      <c r="G452" s="121"/>
      <c r="H452" s="121"/>
      <c r="I452" s="121"/>
      <c r="J452" s="121"/>
      <c r="K452" s="121"/>
      <c r="L452" s="121"/>
      <c r="M452" s="121"/>
      <c r="N452" s="121"/>
      <c r="O452" s="121"/>
      <c r="P452" s="121"/>
      <c r="Q452" s="121"/>
      <c r="R452" s="121"/>
      <c r="S452" s="121"/>
      <c r="T452" s="121"/>
      <c r="U452" s="121"/>
      <c r="V452" s="161"/>
      <c r="W452" s="163"/>
    </row>
    <row r="453" spans="1:33" s="148" customFormat="1" ht="13.5" customHeight="1">
      <c r="A453" s="163"/>
      <c r="B453" s="161"/>
      <c r="C453" s="122"/>
      <c r="D453" s="164"/>
      <c r="E453" s="164"/>
      <c r="F453" s="164"/>
      <c r="G453" s="122"/>
      <c r="H453" s="122"/>
      <c r="I453" s="122"/>
      <c r="J453" s="122"/>
      <c r="K453" s="122"/>
      <c r="L453" s="122"/>
      <c r="M453" s="122"/>
      <c r="N453" s="122"/>
      <c r="O453" s="122"/>
      <c r="P453" s="122"/>
      <c r="Q453" s="122"/>
      <c r="R453" s="122"/>
      <c r="S453" s="122"/>
      <c r="T453" s="122"/>
      <c r="U453" s="122"/>
      <c r="V453" s="161"/>
      <c r="W453" s="163"/>
    </row>
    <row r="454" spans="1:33" s="148" customFormat="1" ht="13.5" customHeight="1">
      <c r="A454" s="163"/>
      <c r="B454" s="161"/>
      <c r="C454" s="122"/>
      <c r="D454" s="164"/>
      <c r="E454" s="164"/>
      <c r="F454" s="164"/>
      <c r="G454" s="122"/>
      <c r="H454" s="122"/>
      <c r="I454" s="122"/>
      <c r="J454" s="122"/>
      <c r="K454" s="122"/>
      <c r="L454" s="122"/>
      <c r="M454" s="122"/>
      <c r="N454" s="122"/>
      <c r="O454" s="122"/>
      <c r="P454" s="122"/>
      <c r="Q454" s="122"/>
      <c r="R454" s="122"/>
      <c r="S454" s="122"/>
      <c r="T454" s="122"/>
      <c r="U454" s="122"/>
      <c r="V454" s="161"/>
      <c r="W454" s="163"/>
    </row>
    <row r="455" spans="1:33" s="148" customFormat="1" ht="13.5" customHeight="1">
      <c r="A455" s="163"/>
      <c r="B455" s="161"/>
      <c r="C455" s="122"/>
      <c r="D455" s="164"/>
      <c r="E455" s="164"/>
      <c r="F455" s="164"/>
      <c r="G455" s="122"/>
      <c r="H455" s="122"/>
      <c r="I455" s="122"/>
      <c r="J455" s="122"/>
      <c r="K455" s="122"/>
      <c r="L455" s="122"/>
      <c r="M455" s="122"/>
      <c r="N455" s="122"/>
      <c r="O455" s="122"/>
      <c r="P455" s="122"/>
      <c r="Q455" s="122"/>
      <c r="R455" s="122"/>
      <c r="S455" s="122"/>
      <c r="T455" s="122"/>
      <c r="U455" s="122"/>
      <c r="V455" s="161"/>
      <c r="W455" s="163"/>
    </row>
    <row r="456" spans="1:33" s="148" customFormat="1" ht="13.5" customHeight="1">
      <c r="A456" s="163"/>
      <c r="B456" s="161"/>
      <c r="C456" s="122"/>
      <c r="D456" s="164"/>
      <c r="E456" s="164"/>
      <c r="F456" s="164"/>
      <c r="G456" s="122"/>
      <c r="H456" s="122"/>
      <c r="I456" s="122"/>
      <c r="J456" s="122"/>
      <c r="K456" s="122"/>
      <c r="L456" s="122"/>
      <c r="M456" s="122"/>
      <c r="N456" s="122"/>
      <c r="O456" s="122"/>
      <c r="P456" s="122"/>
      <c r="Q456" s="122"/>
      <c r="R456" s="122"/>
      <c r="S456" s="122"/>
      <c r="T456" s="122"/>
      <c r="U456" s="122"/>
      <c r="V456" s="161"/>
      <c r="W456" s="163"/>
    </row>
    <row r="457" spans="1:33" s="148" customFormat="1" ht="13.5" customHeight="1">
      <c r="A457" s="163"/>
      <c r="B457" s="161"/>
      <c r="C457" s="122"/>
      <c r="D457" s="164"/>
      <c r="E457" s="164"/>
      <c r="F457" s="164"/>
      <c r="G457" s="122"/>
      <c r="H457" s="122"/>
      <c r="I457" s="122"/>
      <c r="J457" s="122"/>
      <c r="K457" s="122"/>
      <c r="L457" s="122"/>
      <c r="M457" s="122"/>
      <c r="N457" s="122"/>
      <c r="O457" s="122"/>
      <c r="P457" s="122"/>
      <c r="Q457" s="122"/>
      <c r="R457" s="122"/>
      <c r="S457" s="122"/>
      <c r="T457" s="122"/>
      <c r="U457" s="122"/>
      <c r="V457" s="161"/>
      <c r="W457" s="163"/>
    </row>
    <row r="458" spans="1:33" s="148" customFormat="1" ht="13.5" customHeight="1">
      <c r="A458" s="163"/>
      <c r="B458" s="161"/>
      <c r="C458" s="122"/>
      <c r="D458" s="164"/>
      <c r="E458" s="164"/>
      <c r="F458" s="164"/>
      <c r="G458" s="122"/>
      <c r="H458" s="122"/>
      <c r="I458" s="122"/>
      <c r="J458" s="122"/>
      <c r="K458" s="122"/>
      <c r="L458" s="122"/>
      <c r="M458" s="122"/>
      <c r="N458" s="122"/>
      <c r="O458" s="122"/>
      <c r="P458" s="122"/>
      <c r="Q458" s="122"/>
      <c r="R458" s="122"/>
      <c r="S458" s="122"/>
      <c r="T458" s="122"/>
      <c r="U458" s="122"/>
      <c r="V458" s="161"/>
      <c r="W458" s="163"/>
    </row>
    <row r="459" spans="1:33" s="148" customFormat="1" ht="13.5" customHeight="1">
      <c r="A459" s="163"/>
      <c r="B459" s="161"/>
      <c r="C459" s="122"/>
      <c r="D459" s="164"/>
      <c r="E459" s="164"/>
      <c r="F459" s="164"/>
      <c r="G459" s="122"/>
      <c r="H459" s="122"/>
      <c r="I459" s="122"/>
      <c r="J459" s="122"/>
      <c r="K459" s="122"/>
      <c r="L459" s="122"/>
      <c r="M459" s="122"/>
      <c r="N459" s="122"/>
      <c r="O459" s="122"/>
      <c r="P459" s="122"/>
      <c r="Q459" s="122"/>
      <c r="R459" s="122"/>
      <c r="S459" s="122"/>
      <c r="T459" s="122"/>
      <c r="U459" s="122"/>
      <c r="V459" s="161"/>
      <c r="W459" s="163"/>
    </row>
    <row r="460" spans="1:33" s="148" customFormat="1" ht="13.5" customHeight="1">
      <c r="A460" s="163"/>
      <c r="B460" s="161"/>
      <c r="C460" s="122"/>
      <c r="D460" s="164"/>
      <c r="E460" s="164"/>
      <c r="F460" s="164"/>
      <c r="G460" s="122"/>
      <c r="H460" s="122"/>
      <c r="I460" s="122"/>
      <c r="J460" s="122"/>
      <c r="K460" s="122"/>
      <c r="L460" s="122"/>
      <c r="M460" s="122"/>
      <c r="N460" s="122"/>
      <c r="O460" s="122"/>
      <c r="P460" s="122"/>
      <c r="Q460" s="122"/>
      <c r="R460" s="122"/>
      <c r="S460" s="122"/>
      <c r="T460" s="122"/>
      <c r="U460" s="122"/>
      <c r="V460" s="161"/>
      <c r="W460" s="163"/>
    </row>
    <row r="461" spans="1:33" s="148" customFormat="1" ht="13.5" customHeight="1">
      <c r="A461" s="161"/>
      <c r="B461" s="161"/>
      <c r="C461" s="341"/>
      <c r="D461" s="342"/>
      <c r="E461" s="342"/>
      <c r="F461" s="342"/>
      <c r="G461" s="341"/>
      <c r="H461" s="341"/>
      <c r="I461" s="341"/>
      <c r="J461" s="341"/>
      <c r="K461" s="341"/>
      <c r="L461" s="341"/>
      <c r="M461" s="341"/>
      <c r="N461" s="341"/>
      <c r="O461" s="341"/>
      <c r="P461" s="341"/>
      <c r="Q461" s="341"/>
      <c r="R461" s="341"/>
      <c r="S461" s="341"/>
      <c r="T461" s="341"/>
      <c r="U461" s="341"/>
      <c r="V461" s="161"/>
      <c r="W461" s="161"/>
    </row>
    <row r="462" spans="1:33" s="148" customFormat="1" ht="13.5" customHeight="1">
      <c r="A462" s="111"/>
      <c r="B462" s="108"/>
      <c r="C462" s="109" t="s">
        <v>84</v>
      </c>
      <c r="D462" s="109"/>
      <c r="E462" s="109"/>
      <c r="F462" s="37"/>
      <c r="G462" s="109"/>
      <c r="H462" s="108"/>
      <c r="I462" s="108"/>
      <c r="J462" s="108"/>
      <c r="K462" s="108"/>
      <c r="L462" s="108"/>
      <c r="M462" s="108"/>
      <c r="N462" s="108"/>
      <c r="O462" s="108"/>
      <c r="P462" s="108"/>
      <c r="Q462" s="108"/>
      <c r="R462" s="108"/>
      <c r="S462" s="108"/>
      <c r="T462" s="108"/>
      <c r="U462" s="110"/>
      <c r="V462" s="108"/>
      <c r="W462" s="111"/>
    </row>
    <row r="463" spans="1:33" s="148" customFormat="1" ht="13.5" customHeight="1">
      <c r="A463" s="111"/>
      <c r="B463" s="108"/>
      <c r="C463" s="112" t="s">
        <v>3</v>
      </c>
      <c r="D463" s="112"/>
      <c r="E463" s="112"/>
      <c r="F463" s="114"/>
      <c r="G463" s="480" t="e">
        <f>G412</f>
        <v>#REF!</v>
      </c>
      <c r="H463" s="113"/>
      <c r="I463" s="108"/>
      <c r="J463" s="108"/>
      <c r="K463" s="108"/>
      <c r="L463" s="108"/>
      <c r="M463" s="108"/>
      <c r="N463" s="108"/>
      <c r="O463" s="108"/>
      <c r="P463" s="108"/>
      <c r="Q463" s="108"/>
      <c r="R463" s="108"/>
      <c r="S463" s="108"/>
      <c r="T463" s="108"/>
      <c r="U463" s="110"/>
      <c r="V463" s="108"/>
      <c r="W463" s="111"/>
    </row>
    <row r="464" spans="1:33" s="148" customFormat="1" ht="13.5" customHeight="1">
      <c r="A464" s="111"/>
      <c r="B464" s="108"/>
      <c r="C464" s="116" t="s">
        <v>8</v>
      </c>
      <c r="D464" s="116"/>
      <c r="E464" s="125" t="s">
        <v>131</v>
      </c>
      <c r="F464" s="112"/>
      <c r="G464" s="108"/>
      <c r="H464" s="108"/>
      <c r="I464" s="108"/>
      <c r="J464" s="108"/>
      <c r="K464" s="108"/>
      <c r="L464" s="108"/>
      <c r="M464" s="108"/>
      <c r="N464" s="108"/>
      <c r="O464" s="108"/>
      <c r="P464" s="108"/>
      <c r="Q464" s="108"/>
      <c r="R464" s="126"/>
      <c r="S464" s="108"/>
      <c r="T464" s="126"/>
      <c r="U464" s="110"/>
      <c r="V464" s="108"/>
      <c r="W464" s="111"/>
    </row>
    <row r="465" spans="1:31" s="148" customFormat="1" ht="13.5" customHeight="1">
      <c r="A465" s="111"/>
      <c r="B465" s="108"/>
      <c r="C465" s="705" t="s">
        <v>33</v>
      </c>
      <c r="D465" s="706"/>
      <c r="E465" s="707"/>
      <c r="F465" s="731" t="s">
        <v>85</v>
      </c>
      <c r="G465" s="731" t="s">
        <v>219</v>
      </c>
      <c r="H465" s="117" t="s">
        <v>34</v>
      </c>
      <c r="I465" s="118"/>
      <c r="J465" s="118"/>
      <c r="K465" s="118"/>
      <c r="L465" s="118"/>
      <c r="M465" s="119"/>
      <c r="N465" s="144" t="s">
        <v>35</v>
      </c>
      <c r="O465" s="118"/>
      <c r="P465" s="118"/>
      <c r="Q465" s="118"/>
      <c r="R465" s="118"/>
      <c r="S465" s="119"/>
      <c r="T465" s="764" t="s">
        <v>81</v>
      </c>
      <c r="U465" s="764" t="s">
        <v>82</v>
      </c>
      <c r="V465" s="108"/>
      <c r="W465" s="88" t="s">
        <v>25</v>
      </c>
      <c r="AA465" s="128" t="str">
        <f>IF(COUNT(H468:U502)&gt;0,"○","")</f>
        <v/>
      </c>
      <c r="AB465" s="120" t="s">
        <v>158</v>
      </c>
      <c r="AC465" s="124"/>
      <c r="AD465" s="130"/>
      <c r="AE465" s="130"/>
    </row>
    <row r="466" spans="1:31" s="148" customFormat="1" ht="13.5" customHeight="1">
      <c r="A466" s="111"/>
      <c r="B466" s="108"/>
      <c r="C466" s="708"/>
      <c r="D466" s="709"/>
      <c r="E466" s="710"/>
      <c r="F466" s="732"/>
      <c r="G466" s="732"/>
      <c r="H466" s="4" t="s">
        <v>13</v>
      </c>
      <c r="I466" s="4" t="s">
        <v>14</v>
      </c>
      <c r="J466" s="4" t="s">
        <v>15</v>
      </c>
      <c r="K466" s="4" t="s">
        <v>16</v>
      </c>
      <c r="L466" s="4" t="s">
        <v>17</v>
      </c>
      <c r="M466" s="4" t="s">
        <v>18</v>
      </c>
      <c r="N466" s="4" t="s">
        <v>19</v>
      </c>
      <c r="O466" s="4" t="s">
        <v>20</v>
      </c>
      <c r="P466" s="4" t="s">
        <v>21</v>
      </c>
      <c r="Q466" s="4" t="s">
        <v>22</v>
      </c>
      <c r="R466" s="4" t="s">
        <v>23</v>
      </c>
      <c r="S466" s="4" t="s">
        <v>24</v>
      </c>
      <c r="T466" s="765"/>
      <c r="U466" s="765"/>
      <c r="V466" s="108"/>
      <c r="W466" s="88" t="s">
        <v>94</v>
      </c>
    </row>
    <row r="467" spans="1:31" s="148" customFormat="1" ht="13.5" customHeight="1">
      <c r="A467" s="111"/>
      <c r="B467" s="108"/>
      <c r="C467" s="711"/>
      <c r="D467" s="712"/>
      <c r="E467" s="713"/>
      <c r="F467" s="733"/>
      <c r="G467" s="733"/>
      <c r="H467" s="127" t="e">
        <f>"（"&amp;MID(#REF!,2,2)&amp;")"</f>
        <v>#REF!</v>
      </c>
      <c r="I467" s="127" t="e">
        <f>"（"&amp;MID(#REF!,2,2)&amp;")"</f>
        <v>#REF!</v>
      </c>
      <c r="J467" s="127" t="e">
        <f>"（"&amp;MID(#REF!,2,2)&amp;")"</f>
        <v>#REF!</v>
      </c>
      <c r="K467" s="127" t="e">
        <f>"（"&amp;MID(#REF!,2,2)&amp;")"</f>
        <v>#REF!</v>
      </c>
      <c r="L467" s="127" t="e">
        <f>"（"&amp;MID(#REF!,2,2)&amp;")"</f>
        <v>#REF!</v>
      </c>
      <c r="M467" s="127" t="e">
        <f>"（"&amp;MID(#REF!,2,2)&amp;")"</f>
        <v>#REF!</v>
      </c>
      <c r="N467" s="127" t="e">
        <f>"（"&amp;MID(#REF!,2,2)&amp;")"</f>
        <v>#REF!</v>
      </c>
      <c r="O467" s="127" t="e">
        <f>"（"&amp;MID(#REF!,2,2)&amp;")"</f>
        <v>#REF!</v>
      </c>
      <c r="P467" s="127" t="e">
        <f>"（"&amp;MID(#REF!,2,2)&amp;")"</f>
        <v>#REF!</v>
      </c>
      <c r="Q467" s="127" t="e">
        <f>"（"&amp;MID(#REF!,2,2)&amp;")"</f>
        <v>#REF!</v>
      </c>
      <c r="R467" s="127" t="e">
        <f>"（"&amp;MID(#REF!,2,2)&amp;")"</f>
        <v>#REF!</v>
      </c>
      <c r="S467" s="127" t="e">
        <f>"（"&amp;MID(#REF!,2,2)&amp;")"</f>
        <v>#REF!</v>
      </c>
      <c r="T467" s="766"/>
      <c r="U467" s="766"/>
      <c r="V467" s="108"/>
      <c r="W467" s="88"/>
      <c r="AD467" s="111"/>
      <c r="AE467" s="111"/>
    </row>
    <row r="468" spans="1:31" s="148" customFormat="1" ht="13.5" customHeight="1">
      <c r="B468" s="145"/>
      <c r="C468" s="714"/>
      <c r="D468" s="715"/>
      <c r="E468" s="716"/>
      <c r="F468" s="729"/>
      <c r="G468" s="730"/>
      <c r="H468" s="146"/>
      <c r="I468" s="146"/>
      <c r="J468" s="147"/>
      <c r="K468" s="147"/>
      <c r="L468" s="147"/>
      <c r="M468" s="147"/>
      <c r="N468" s="147"/>
      <c r="O468" s="147"/>
      <c r="P468" s="147"/>
      <c r="Q468" s="147"/>
      <c r="R468" s="147"/>
      <c r="S468" s="147"/>
      <c r="T468" s="763"/>
      <c r="U468" s="737"/>
      <c r="V468" s="145"/>
      <c r="AD468" s="111"/>
      <c r="AE468" s="111"/>
    </row>
    <row r="469" spans="1:31" s="148" customFormat="1" ht="13.5" customHeight="1">
      <c r="B469" s="145"/>
      <c r="C469" s="717"/>
      <c r="D469" s="718"/>
      <c r="E469" s="719"/>
      <c r="F469" s="724"/>
      <c r="G469" s="726"/>
      <c r="H469" s="149"/>
      <c r="I469" s="149"/>
      <c r="J469" s="149"/>
      <c r="K469" s="149"/>
      <c r="L469" s="149"/>
      <c r="M469" s="149"/>
      <c r="N469" s="149"/>
      <c r="O469" s="149"/>
      <c r="P469" s="149"/>
      <c r="Q469" s="149"/>
      <c r="R469" s="149"/>
      <c r="S469" s="149"/>
      <c r="T469" s="763"/>
      <c r="U469" s="738"/>
      <c r="V469" s="145"/>
      <c r="AD469" s="111"/>
      <c r="AE469" s="111"/>
    </row>
    <row r="470" spans="1:31" s="111" customFormat="1" ht="13.5" customHeight="1">
      <c r="A470" s="148"/>
      <c r="B470" s="145"/>
      <c r="C470" s="717"/>
      <c r="D470" s="718"/>
      <c r="E470" s="719"/>
      <c r="F470" s="723"/>
      <c r="G470" s="725"/>
      <c r="H470" s="150"/>
      <c r="I470" s="150"/>
      <c r="J470" s="151"/>
      <c r="K470" s="151"/>
      <c r="L470" s="151"/>
      <c r="M470" s="151"/>
      <c r="N470" s="151"/>
      <c r="O470" s="151"/>
      <c r="P470" s="151"/>
      <c r="Q470" s="151"/>
      <c r="R470" s="151"/>
      <c r="S470" s="151"/>
      <c r="T470" s="763"/>
      <c r="U470" s="739"/>
      <c r="V470" s="145"/>
      <c r="W470" s="148"/>
    </row>
    <row r="471" spans="1:31" s="111" customFormat="1" ht="13.5" customHeight="1">
      <c r="A471" s="148"/>
      <c r="B471" s="145"/>
      <c r="C471" s="717"/>
      <c r="D471" s="718"/>
      <c r="E471" s="719"/>
      <c r="F471" s="724"/>
      <c r="G471" s="726"/>
      <c r="H471" s="149"/>
      <c r="I471" s="149"/>
      <c r="J471" s="149"/>
      <c r="K471" s="149"/>
      <c r="L471" s="149"/>
      <c r="M471" s="149"/>
      <c r="N471" s="149"/>
      <c r="O471" s="149"/>
      <c r="P471" s="149"/>
      <c r="Q471" s="149"/>
      <c r="R471" s="149"/>
      <c r="S471" s="149"/>
      <c r="T471" s="763"/>
      <c r="U471" s="738"/>
      <c r="V471" s="145"/>
      <c r="W471" s="148"/>
    </row>
    <row r="472" spans="1:31" s="111" customFormat="1" ht="13.5" customHeight="1">
      <c r="A472" s="148"/>
      <c r="B472" s="145"/>
      <c r="C472" s="717"/>
      <c r="D472" s="718"/>
      <c r="E472" s="719"/>
      <c r="F472" s="723"/>
      <c r="G472" s="725"/>
      <c r="H472" s="150"/>
      <c r="I472" s="150"/>
      <c r="J472" s="151"/>
      <c r="K472" s="151"/>
      <c r="L472" s="151"/>
      <c r="M472" s="151"/>
      <c r="N472" s="151"/>
      <c r="O472" s="151"/>
      <c r="P472" s="151"/>
      <c r="Q472" s="151"/>
      <c r="R472" s="151"/>
      <c r="S472" s="151"/>
      <c r="T472" s="763"/>
      <c r="U472" s="739"/>
      <c r="V472" s="145"/>
      <c r="W472" s="148"/>
    </row>
    <row r="473" spans="1:31" s="111" customFormat="1" ht="13.5" customHeight="1">
      <c r="A473" s="148"/>
      <c r="B473" s="145"/>
      <c r="C473" s="720"/>
      <c r="D473" s="721"/>
      <c r="E473" s="722"/>
      <c r="F473" s="727"/>
      <c r="G473" s="728"/>
      <c r="H473" s="149"/>
      <c r="I473" s="149"/>
      <c r="J473" s="149"/>
      <c r="K473" s="149"/>
      <c r="L473" s="149"/>
      <c r="M473" s="149"/>
      <c r="N473" s="149"/>
      <c r="O473" s="149"/>
      <c r="P473" s="149"/>
      <c r="Q473" s="149"/>
      <c r="R473" s="149"/>
      <c r="S473" s="149"/>
      <c r="T473" s="763"/>
      <c r="U473" s="740"/>
      <c r="V473" s="145"/>
      <c r="W473" s="148"/>
    </row>
    <row r="474" spans="1:31" s="111" customFormat="1" ht="13.5" customHeight="1">
      <c r="A474" s="148"/>
      <c r="B474" s="145"/>
      <c r="C474" s="714"/>
      <c r="D474" s="715"/>
      <c r="E474" s="716"/>
      <c r="F474" s="729"/>
      <c r="G474" s="730"/>
      <c r="H474" s="146"/>
      <c r="I474" s="146"/>
      <c r="J474" s="147"/>
      <c r="K474" s="147"/>
      <c r="L474" s="147"/>
      <c r="M474" s="147"/>
      <c r="N474" s="147"/>
      <c r="O474" s="147"/>
      <c r="P474" s="147"/>
      <c r="Q474" s="147"/>
      <c r="R474" s="147"/>
      <c r="S474" s="147"/>
      <c r="T474" s="763"/>
      <c r="U474" s="737"/>
      <c r="V474" s="145"/>
      <c r="W474" s="148"/>
    </row>
    <row r="475" spans="1:31" s="111" customFormat="1" ht="13.5" customHeight="1">
      <c r="A475" s="148"/>
      <c r="B475" s="145"/>
      <c r="C475" s="717"/>
      <c r="D475" s="718"/>
      <c r="E475" s="719"/>
      <c r="F475" s="724"/>
      <c r="G475" s="726"/>
      <c r="H475" s="149"/>
      <c r="I475" s="149"/>
      <c r="J475" s="149"/>
      <c r="K475" s="149"/>
      <c r="L475" s="149"/>
      <c r="M475" s="149"/>
      <c r="N475" s="149"/>
      <c r="O475" s="149"/>
      <c r="P475" s="149"/>
      <c r="Q475" s="149"/>
      <c r="R475" s="149"/>
      <c r="S475" s="149"/>
      <c r="T475" s="763"/>
      <c r="U475" s="738"/>
      <c r="V475" s="145"/>
      <c r="W475" s="148"/>
      <c r="AD475" s="163"/>
      <c r="AE475" s="163"/>
    </row>
    <row r="476" spans="1:31" s="111" customFormat="1" ht="13.5" customHeight="1">
      <c r="A476" s="148"/>
      <c r="B476" s="145"/>
      <c r="C476" s="717"/>
      <c r="D476" s="718"/>
      <c r="E476" s="719"/>
      <c r="F476" s="723"/>
      <c r="G476" s="725"/>
      <c r="H476" s="150"/>
      <c r="I476" s="150"/>
      <c r="J476" s="151"/>
      <c r="K476" s="151"/>
      <c r="L476" s="151"/>
      <c r="M476" s="151"/>
      <c r="N476" s="151"/>
      <c r="O476" s="151"/>
      <c r="P476" s="151"/>
      <c r="Q476" s="151"/>
      <c r="R476" s="151"/>
      <c r="S476" s="151"/>
      <c r="T476" s="763"/>
      <c r="U476" s="739"/>
      <c r="V476" s="145"/>
      <c r="W476" s="148"/>
      <c r="AD476" s="163"/>
      <c r="AE476" s="163"/>
    </row>
    <row r="477" spans="1:31" s="111" customFormat="1" ht="13.5" customHeight="1">
      <c r="A477" s="148"/>
      <c r="B477" s="145"/>
      <c r="C477" s="717"/>
      <c r="D477" s="718"/>
      <c r="E477" s="719"/>
      <c r="F477" s="724"/>
      <c r="G477" s="726"/>
      <c r="H477" s="149"/>
      <c r="I477" s="149"/>
      <c r="J477" s="149"/>
      <c r="K477" s="149"/>
      <c r="L477" s="149"/>
      <c r="M477" s="149"/>
      <c r="N477" s="149"/>
      <c r="O477" s="149"/>
      <c r="P477" s="149"/>
      <c r="Q477" s="149"/>
      <c r="R477" s="149"/>
      <c r="S477" s="149"/>
      <c r="T477" s="763"/>
      <c r="U477" s="738"/>
      <c r="V477" s="145"/>
      <c r="W477" s="148"/>
      <c r="AD477" s="163"/>
      <c r="AE477" s="163"/>
    </row>
    <row r="478" spans="1:31" s="163" customFormat="1" ht="13.5" customHeight="1">
      <c r="A478" s="148"/>
      <c r="B478" s="145"/>
      <c r="C478" s="717"/>
      <c r="D478" s="718"/>
      <c r="E478" s="719"/>
      <c r="F478" s="723"/>
      <c r="G478" s="725"/>
      <c r="H478" s="150"/>
      <c r="I478" s="150"/>
      <c r="J478" s="151"/>
      <c r="K478" s="151"/>
      <c r="L478" s="151"/>
      <c r="M478" s="151"/>
      <c r="N478" s="151"/>
      <c r="O478" s="151"/>
      <c r="P478" s="151"/>
      <c r="Q478" s="151"/>
      <c r="R478" s="151"/>
      <c r="S478" s="151"/>
      <c r="T478" s="763"/>
      <c r="U478" s="739"/>
      <c r="V478" s="145"/>
      <c r="W478" s="148"/>
    </row>
    <row r="479" spans="1:31" s="163" customFormat="1" ht="13.5" customHeight="1">
      <c r="A479" s="148"/>
      <c r="B479" s="145"/>
      <c r="C479" s="720"/>
      <c r="D479" s="721"/>
      <c r="E479" s="722"/>
      <c r="F479" s="727"/>
      <c r="G479" s="728"/>
      <c r="H479" s="149"/>
      <c r="I479" s="149"/>
      <c r="J479" s="149"/>
      <c r="K479" s="149"/>
      <c r="L479" s="149"/>
      <c r="M479" s="149"/>
      <c r="N479" s="149"/>
      <c r="O479" s="149"/>
      <c r="P479" s="149"/>
      <c r="Q479" s="149"/>
      <c r="R479" s="149"/>
      <c r="S479" s="149"/>
      <c r="T479" s="763"/>
      <c r="U479" s="740"/>
      <c r="V479" s="145"/>
      <c r="W479" s="148"/>
    </row>
    <row r="480" spans="1:31" s="163" customFormat="1" ht="13.5" customHeight="1">
      <c r="A480" s="148"/>
      <c r="B480" s="145"/>
      <c r="C480" s="714"/>
      <c r="D480" s="715"/>
      <c r="E480" s="716"/>
      <c r="F480" s="729"/>
      <c r="G480" s="730"/>
      <c r="H480" s="146"/>
      <c r="I480" s="146"/>
      <c r="J480" s="147"/>
      <c r="K480" s="147"/>
      <c r="L480" s="147"/>
      <c r="M480" s="147"/>
      <c r="N480" s="147"/>
      <c r="O480" s="147"/>
      <c r="P480" s="147"/>
      <c r="Q480" s="147"/>
      <c r="R480" s="147"/>
      <c r="S480" s="147"/>
      <c r="T480" s="763"/>
      <c r="U480" s="737"/>
      <c r="V480" s="145"/>
      <c r="W480" s="148"/>
    </row>
    <row r="481" spans="1:33" s="163" customFormat="1" ht="13.5" customHeight="1">
      <c r="A481" s="148"/>
      <c r="B481" s="145"/>
      <c r="C481" s="717"/>
      <c r="D481" s="718"/>
      <c r="E481" s="719"/>
      <c r="F481" s="724"/>
      <c r="G481" s="726"/>
      <c r="H481" s="149"/>
      <c r="I481" s="149"/>
      <c r="J481" s="149"/>
      <c r="K481" s="149"/>
      <c r="L481" s="149"/>
      <c r="M481" s="149"/>
      <c r="N481" s="149"/>
      <c r="O481" s="149"/>
      <c r="P481" s="149"/>
      <c r="Q481" s="149"/>
      <c r="R481" s="149"/>
      <c r="S481" s="149"/>
      <c r="T481" s="763"/>
      <c r="U481" s="738"/>
      <c r="V481" s="145"/>
      <c r="W481" s="148"/>
    </row>
    <row r="482" spans="1:33" s="163" customFormat="1" ht="13.5" customHeight="1">
      <c r="A482" s="148"/>
      <c r="B482" s="145"/>
      <c r="C482" s="717"/>
      <c r="D482" s="718"/>
      <c r="E482" s="719"/>
      <c r="F482" s="723"/>
      <c r="G482" s="725"/>
      <c r="H482" s="150"/>
      <c r="I482" s="150"/>
      <c r="J482" s="151"/>
      <c r="K482" s="151"/>
      <c r="L482" s="151"/>
      <c r="M482" s="151"/>
      <c r="N482" s="151"/>
      <c r="O482" s="151"/>
      <c r="P482" s="151"/>
      <c r="Q482" s="151"/>
      <c r="R482" s="151"/>
      <c r="S482" s="151"/>
      <c r="T482" s="763"/>
      <c r="U482" s="739"/>
      <c r="V482" s="145"/>
      <c r="W482" s="148"/>
    </row>
    <row r="483" spans="1:33" s="163" customFormat="1" ht="13.5" customHeight="1">
      <c r="A483" s="148"/>
      <c r="B483" s="145"/>
      <c r="C483" s="717"/>
      <c r="D483" s="718"/>
      <c r="E483" s="719"/>
      <c r="F483" s="724"/>
      <c r="G483" s="726"/>
      <c r="H483" s="149"/>
      <c r="I483" s="149"/>
      <c r="J483" s="149"/>
      <c r="K483" s="149"/>
      <c r="L483" s="149"/>
      <c r="M483" s="149"/>
      <c r="N483" s="149"/>
      <c r="O483" s="149"/>
      <c r="P483" s="149"/>
      <c r="Q483" s="149"/>
      <c r="R483" s="149"/>
      <c r="S483" s="149"/>
      <c r="T483" s="763"/>
      <c r="U483" s="738"/>
      <c r="V483" s="145"/>
      <c r="W483" s="148"/>
    </row>
    <row r="484" spans="1:33" s="163" customFormat="1" ht="13.5" customHeight="1">
      <c r="A484" s="148"/>
      <c r="B484" s="145"/>
      <c r="C484" s="717"/>
      <c r="D484" s="718"/>
      <c r="E484" s="719"/>
      <c r="F484" s="723"/>
      <c r="G484" s="725"/>
      <c r="H484" s="150"/>
      <c r="I484" s="150"/>
      <c r="J484" s="151"/>
      <c r="K484" s="151"/>
      <c r="L484" s="151"/>
      <c r="M484" s="151"/>
      <c r="N484" s="151"/>
      <c r="O484" s="151"/>
      <c r="P484" s="151"/>
      <c r="Q484" s="151"/>
      <c r="R484" s="151"/>
      <c r="S484" s="151"/>
      <c r="T484" s="763"/>
      <c r="U484" s="739"/>
      <c r="V484" s="145"/>
      <c r="W484" s="148"/>
    </row>
    <row r="485" spans="1:33" s="163" customFormat="1" ht="13.5" customHeight="1">
      <c r="A485" s="148"/>
      <c r="B485" s="145"/>
      <c r="C485" s="720"/>
      <c r="D485" s="721"/>
      <c r="E485" s="722"/>
      <c r="F485" s="727"/>
      <c r="G485" s="728"/>
      <c r="H485" s="149"/>
      <c r="I485" s="149"/>
      <c r="J485" s="149"/>
      <c r="K485" s="149"/>
      <c r="L485" s="149"/>
      <c r="M485" s="149"/>
      <c r="N485" s="149"/>
      <c r="O485" s="149"/>
      <c r="P485" s="149"/>
      <c r="Q485" s="149"/>
      <c r="R485" s="149"/>
      <c r="S485" s="149"/>
      <c r="T485" s="763"/>
      <c r="U485" s="740"/>
      <c r="V485" s="145"/>
      <c r="W485" s="148"/>
    </row>
    <row r="486" spans="1:33" s="163" customFormat="1" ht="13.5" customHeight="1">
      <c r="A486" s="148"/>
      <c r="B486" s="145"/>
      <c r="C486" s="714"/>
      <c r="D486" s="715"/>
      <c r="E486" s="716"/>
      <c r="F486" s="729"/>
      <c r="G486" s="730"/>
      <c r="H486" s="146"/>
      <c r="I486" s="146"/>
      <c r="J486" s="147"/>
      <c r="K486" s="147"/>
      <c r="L486" s="147"/>
      <c r="M486" s="147"/>
      <c r="N486" s="147"/>
      <c r="O486" s="147"/>
      <c r="P486" s="147"/>
      <c r="Q486" s="147"/>
      <c r="R486" s="147"/>
      <c r="S486" s="147"/>
      <c r="T486" s="763"/>
      <c r="U486" s="737"/>
      <c r="V486" s="145"/>
      <c r="W486" s="148"/>
    </row>
    <row r="487" spans="1:33" s="163" customFormat="1" ht="13.5" customHeight="1">
      <c r="A487" s="148"/>
      <c r="B487" s="145"/>
      <c r="C487" s="717"/>
      <c r="D487" s="718"/>
      <c r="E487" s="719"/>
      <c r="F487" s="724"/>
      <c r="G487" s="726"/>
      <c r="H487" s="149"/>
      <c r="I487" s="149"/>
      <c r="J487" s="149"/>
      <c r="K487" s="149"/>
      <c r="L487" s="149"/>
      <c r="M487" s="149"/>
      <c r="N487" s="149"/>
      <c r="O487" s="149"/>
      <c r="P487" s="149"/>
      <c r="Q487" s="149"/>
      <c r="R487" s="149"/>
      <c r="S487" s="149"/>
      <c r="T487" s="763"/>
      <c r="U487" s="738"/>
      <c r="V487" s="145"/>
      <c r="W487" s="148"/>
    </row>
    <row r="488" spans="1:33" s="161" customFormat="1" ht="13.5" customHeight="1">
      <c r="A488" s="148"/>
      <c r="B488" s="145"/>
      <c r="C488" s="717"/>
      <c r="D488" s="718"/>
      <c r="E488" s="719"/>
      <c r="F488" s="723"/>
      <c r="G488" s="725"/>
      <c r="H488" s="150"/>
      <c r="I488" s="150"/>
      <c r="J488" s="151"/>
      <c r="K488" s="151"/>
      <c r="L488" s="151"/>
      <c r="M488" s="151"/>
      <c r="N488" s="151"/>
      <c r="O488" s="151"/>
      <c r="P488" s="151"/>
      <c r="Q488" s="151"/>
      <c r="R488" s="151"/>
      <c r="S488" s="151"/>
      <c r="T488" s="763"/>
      <c r="U488" s="739"/>
      <c r="V488" s="145"/>
      <c r="W488" s="148"/>
    </row>
    <row r="489" spans="1:33" s="111" customFormat="1" ht="13.5" customHeight="1">
      <c r="A489" s="148"/>
      <c r="B489" s="145"/>
      <c r="C489" s="717"/>
      <c r="D489" s="718"/>
      <c r="E489" s="719"/>
      <c r="F489" s="724"/>
      <c r="G489" s="726"/>
      <c r="H489" s="149"/>
      <c r="I489" s="149"/>
      <c r="J489" s="149"/>
      <c r="K489" s="149"/>
      <c r="L489" s="149"/>
      <c r="M489" s="149"/>
      <c r="N489" s="149"/>
      <c r="O489" s="149"/>
      <c r="P489" s="149"/>
      <c r="Q489" s="149"/>
      <c r="R489" s="149"/>
      <c r="S489" s="149"/>
      <c r="T489" s="763"/>
      <c r="U489" s="738"/>
      <c r="V489" s="145"/>
      <c r="W489" s="148"/>
      <c r="AD489" s="124"/>
      <c r="AE489" s="124"/>
    </row>
    <row r="490" spans="1:33" s="111" customFormat="1" ht="13.5" customHeight="1">
      <c r="A490" s="148"/>
      <c r="B490" s="145"/>
      <c r="C490" s="717"/>
      <c r="D490" s="718"/>
      <c r="E490" s="719"/>
      <c r="F490" s="723"/>
      <c r="G490" s="725"/>
      <c r="H490" s="150"/>
      <c r="I490" s="150"/>
      <c r="J490" s="151"/>
      <c r="K490" s="151"/>
      <c r="L490" s="151"/>
      <c r="M490" s="151"/>
      <c r="N490" s="151"/>
      <c r="O490" s="151"/>
      <c r="P490" s="151"/>
      <c r="Q490" s="151"/>
      <c r="R490" s="151"/>
      <c r="S490" s="151"/>
      <c r="T490" s="763"/>
      <c r="U490" s="739"/>
      <c r="V490" s="145"/>
      <c r="W490" s="148"/>
      <c r="AD490" s="124"/>
      <c r="AE490" s="124"/>
    </row>
    <row r="491" spans="1:33" s="111" customFormat="1" ht="13.5" customHeight="1">
      <c r="A491" s="148"/>
      <c r="B491" s="145"/>
      <c r="C491" s="720"/>
      <c r="D491" s="721"/>
      <c r="E491" s="722"/>
      <c r="F491" s="727"/>
      <c r="G491" s="728"/>
      <c r="H491" s="149"/>
      <c r="I491" s="149"/>
      <c r="J491" s="149"/>
      <c r="K491" s="149"/>
      <c r="L491" s="149"/>
      <c r="M491" s="149"/>
      <c r="N491" s="149"/>
      <c r="O491" s="149"/>
      <c r="P491" s="149"/>
      <c r="Q491" s="149"/>
      <c r="R491" s="149"/>
      <c r="S491" s="149"/>
      <c r="T491" s="763"/>
      <c r="U491" s="740"/>
      <c r="V491" s="145"/>
      <c r="W491" s="148"/>
      <c r="AD491" s="124"/>
      <c r="AE491" s="124"/>
    </row>
    <row r="492" spans="1:33" s="111" customFormat="1" ht="13.5" customHeight="1">
      <c r="A492" s="148"/>
      <c r="B492" s="145"/>
      <c r="C492" s="714"/>
      <c r="D492" s="715"/>
      <c r="E492" s="716"/>
      <c r="F492" s="729"/>
      <c r="G492" s="730"/>
      <c r="H492" s="146"/>
      <c r="I492" s="146"/>
      <c r="J492" s="147"/>
      <c r="K492" s="147"/>
      <c r="L492" s="147"/>
      <c r="M492" s="147"/>
      <c r="N492" s="147"/>
      <c r="O492" s="147"/>
      <c r="P492" s="147"/>
      <c r="Q492" s="147"/>
      <c r="R492" s="147"/>
      <c r="S492" s="147"/>
      <c r="T492" s="763"/>
      <c r="U492" s="737"/>
      <c r="V492" s="145"/>
      <c r="W492" s="148"/>
      <c r="AA492" s="124"/>
      <c r="AB492" s="124"/>
      <c r="AC492" s="124"/>
      <c r="AD492" s="130"/>
      <c r="AE492" s="130"/>
      <c r="AF492" s="124"/>
      <c r="AG492" s="124"/>
    </row>
    <row r="493" spans="1:33" s="111" customFormat="1" ht="13.5" customHeight="1">
      <c r="A493" s="148"/>
      <c r="B493" s="145"/>
      <c r="C493" s="717"/>
      <c r="D493" s="718"/>
      <c r="E493" s="719"/>
      <c r="F493" s="724"/>
      <c r="G493" s="726"/>
      <c r="H493" s="149"/>
      <c r="I493" s="149"/>
      <c r="J493" s="149"/>
      <c r="K493" s="149"/>
      <c r="L493" s="149"/>
      <c r="M493" s="149"/>
      <c r="N493" s="149"/>
      <c r="O493" s="149"/>
      <c r="P493" s="149"/>
      <c r="Q493" s="149"/>
      <c r="R493" s="149"/>
      <c r="S493" s="149"/>
      <c r="T493" s="763"/>
      <c r="U493" s="738"/>
      <c r="V493" s="145"/>
      <c r="W493" s="148"/>
      <c r="AA493" s="124"/>
      <c r="AB493" s="124"/>
      <c r="AC493" s="124"/>
      <c r="AD493" s="130"/>
      <c r="AE493" s="130"/>
      <c r="AF493" s="124"/>
      <c r="AG493" s="124"/>
    </row>
    <row r="494" spans="1:33" s="111" customFormat="1" ht="13.5" customHeight="1">
      <c r="A494" s="148"/>
      <c r="B494" s="145"/>
      <c r="C494" s="717"/>
      <c r="D494" s="718"/>
      <c r="E494" s="719"/>
      <c r="F494" s="723"/>
      <c r="G494" s="725"/>
      <c r="H494" s="150"/>
      <c r="I494" s="150"/>
      <c r="J494" s="151"/>
      <c r="K494" s="151"/>
      <c r="L494" s="151"/>
      <c r="M494" s="151"/>
      <c r="N494" s="151"/>
      <c r="O494" s="151"/>
      <c r="P494" s="151"/>
      <c r="Q494" s="151"/>
      <c r="R494" s="151"/>
      <c r="S494" s="151"/>
      <c r="T494" s="763"/>
      <c r="U494" s="739"/>
      <c r="V494" s="145"/>
      <c r="W494" s="148"/>
      <c r="AF494" s="124"/>
      <c r="AG494" s="124"/>
    </row>
    <row r="495" spans="1:33" s="148" customFormat="1" ht="13.5" customHeight="1">
      <c r="B495" s="145"/>
      <c r="C495" s="717"/>
      <c r="D495" s="718"/>
      <c r="E495" s="719"/>
      <c r="F495" s="724"/>
      <c r="G495" s="726"/>
      <c r="H495" s="149"/>
      <c r="I495" s="149"/>
      <c r="J495" s="149"/>
      <c r="K495" s="149"/>
      <c r="L495" s="149"/>
      <c r="M495" s="149"/>
      <c r="N495" s="149"/>
      <c r="O495" s="149"/>
      <c r="P495" s="149"/>
      <c r="Q495" s="149"/>
      <c r="R495" s="149"/>
      <c r="S495" s="149"/>
      <c r="T495" s="763"/>
      <c r="U495" s="738"/>
      <c r="V495" s="145"/>
      <c r="AA495" s="130"/>
      <c r="AB495" s="130"/>
      <c r="AC495" s="130"/>
      <c r="AD495" s="130"/>
      <c r="AE495" s="130"/>
      <c r="AF495" s="130"/>
      <c r="AG495" s="130"/>
    </row>
    <row r="496" spans="1:33" s="148" customFormat="1" ht="13.5" customHeight="1">
      <c r="B496" s="145"/>
      <c r="C496" s="717"/>
      <c r="D496" s="718"/>
      <c r="E496" s="719"/>
      <c r="F496" s="723"/>
      <c r="G496" s="725"/>
      <c r="H496" s="150"/>
      <c r="I496" s="150"/>
      <c r="J496" s="151"/>
      <c r="K496" s="151"/>
      <c r="L496" s="151"/>
      <c r="M496" s="151"/>
      <c r="N496" s="151"/>
      <c r="O496" s="151"/>
      <c r="P496" s="151"/>
      <c r="Q496" s="151"/>
      <c r="R496" s="151"/>
      <c r="S496" s="151"/>
      <c r="T496" s="763"/>
      <c r="U496" s="739"/>
      <c r="V496" s="145"/>
      <c r="AA496" s="130"/>
      <c r="AB496" s="130"/>
      <c r="AC496" s="130"/>
      <c r="AD496" s="130"/>
      <c r="AE496" s="130"/>
      <c r="AF496" s="130"/>
      <c r="AG496" s="130"/>
    </row>
    <row r="497" spans="1:33" s="148" customFormat="1" ht="13.5" customHeight="1">
      <c r="B497" s="145"/>
      <c r="C497" s="720"/>
      <c r="D497" s="721"/>
      <c r="E497" s="722"/>
      <c r="F497" s="727"/>
      <c r="G497" s="728"/>
      <c r="H497" s="152"/>
      <c r="I497" s="152"/>
      <c r="J497" s="152"/>
      <c r="K497" s="152"/>
      <c r="L497" s="152"/>
      <c r="M497" s="152"/>
      <c r="N497" s="152"/>
      <c r="O497" s="152"/>
      <c r="P497" s="152"/>
      <c r="Q497" s="152"/>
      <c r="R497" s="152"/>
      <c r="S497" s="152"/>
      <c r="T497" s="763"/>
      <c r="U497" s="740"/>
      <c r="V497" s="145"/>
      <c r="AA497" s="130"/>
      <c r="AB497" s="130"/>
      <c r="AC497" s="130"/>
      <c r="AD497" s="130"/>
      <c r="AE497" s="130"/>
      <c r="AF497" s="130"/>
      <c r="AG497" s="130"/>
    </row>
    <row r="498" spans="1:33" s="148" customFormat="1" ht="13.5" customHeight="1">
      <c r="A498" s="111"/>
      <c r="B498" s="108"/>
      <c r="C498" s="743" t="s">
        <v>86</v>
      </c>
      <c r="D498" s="746" t="s">
        <v>220</v>
      </c>
      <c r="E498" s="747"/>
      <c r="F498" s="747"/>
      <c r="G498" s="748"/>
      <c r="H498" s="153"/>
      <c r="I498" s="153"/>
      <c r="J498" s="153"/>
      <c r="K498" s="153"/>
      <c r="L498" s="153"/>
      <c r="M498" s="153"/>
      <c r="N498" s="153"/>
      <c r="O498" s="153"/>
      <c r="P498" s="153"/>
      <c r="Q498" s="153"/>
      <c r="R498" s="153"/>
      <c r="S498" s="153"/>
      <c r="T498" s="749"/>
      <c r="U498" s="749"/>
      <c r="V498" s="108"/>
      <c r="W498" s="111"/>
      <c r="AA498" s="130"/>
      <c r="AB498" s="130"/>
      <c r="AC498" s="130"/>
      <c r="AD498" s="130"/>
      <c r="AE498" s="130"/>
      <c r="AF498" s="130"/>
      <c r="AG498" s="130"/>
    </row>
    <row r="499" spans="1:33" s="148" customFormat="1" ht="13.5" customHeight="1">
      <c r="A499" s="111"/>
      <c r="B499" s="108"/>
      <c r="C499" s="744"/>
      <c r="D499" s="746" t="s">
        <v>221</v>
      </c>
      <c r="E499" s="747"/>
      <c r="F499" s="747"/>
      <c r="G499" s="748"/>
      <c r="H499" s="154"/>
      <c r="I499" s="154"/>
      <c r="J499" s="154"/>
      <c r="K499" s="154"/>
      <c r="L499" s="154"/>
      <c r="M499" s="154"/>
      <c r="N499" s="154"/>
      <c r="O499" s="154"/>
      <c r="P499" s="154"/>
      <c r="Q499" s="154"/>
      <c r="R499" s="154"/>
      <c r="S499" s="154"/>
      <c r="T499" s="750"/>
      <c r="U499" s="750"/>
      <c r="V499" s="108"/>
      <c r="W499" s="111"/>
      <c r="AA499" s="130"/>
      <c r="AB499" s="130"/>
      <c r="AC499" s="130"/>
      <c r="AD499" s="130"/>
      <c r="AE499" s="130"/>
      <c r="AF499" s="130"/>
      <c r="AG499" s="130"/>
    </row>
    <row r="500" spans="1:33" s="148" customFormat="1" ht="13.5" customHeight="1">
      <c r="A500" s="111"/>
      <c r="B500" s="108"/>
      <c r="C500" s="744"/>
      <c r="D500" s="746" t="s">
        <v>222</v>
      </c>
      <c r="E500" s="747"/>
      <c r="F500" s="748"/>
      <c r="G500" s="155" t="s">
        <v>79</v>
      </c>
      <c r="H500" s="156" t="str">
        <f>IF(COUNT(H498)=0,"",ROUND(SUM(H498:H499),#REF!))</f>
        <v/>
      </c>
      <c r="I500" s="156" t="str">
        <f>IF(COUNT(I498)=0,"",ROUND(SUM(I498:I499),#REF!))</f>
        <v/>
      </c>
      <c r="J500" s="156" t="str">
        <f>IF(COUNT(J498)=0,"",ROUND(SUM(J498:J499),#REF!))</f>
        <v/>
      </c>
      <c r="K500" s="156" t="str">
        <f>IF(COUNT(K498)=0,"",ROUND(SUM(K498:K499),#REF!))</f>
        <v/>
      </c>
      <c r="L500" s="156" t="str">
        <f>IF(COUNT(L498)=0,"",ROUND(SUM(L498:L499),#REF!))</f>
        <v/>
      </c>
      <c r="M500" s="156" t="str">
        <f>IF(COUNT(M498)=0,"",ROUND(SUM(M498:M499),#REF!))</f>
        <v/>
      </c>
      <c r="N500" s="156" t="str">
        <f>IF(COUNT(N498)=0,"",ROUND(SUM(N498:N499),#REF!))</f>
        <v/>
      </c>
      <c r="O500" s="156" t="str">
        <f>IF(COUNT(O498)=0,"",ROUND(SUM(O498:O499),#REF!))</f>
        <v/>
      </c>
      <c r="P500" s="156" t="str">
        <f>IF(COUNT(P498)=0,"",ROUND(SUM(P498:P499),#REF!))</f>
        <v/>
      </c>
      <c r="Q500" s="156" t="str">
        <f>IF(COUNT(Q498)=0,"",ROUND(SUM(Q498:Q499),#REF!))</f>
        <v/>
      </c>
      <c r="R500" s="156" t="str">
        <f>IF(COUNT(R498)=0,"",ROUND(SUM(R498:R499),#REF!))</f>
        <v/>
      </c>
      <c r="S500" s="156" t="str">
        <f>IF(COUNT(S498)=0,"",ROUND(SUM(S498:S499),#REF!))</f>
        <v/>
      </c>
      <c r="T500" s="751"/>
      <c r="U500" s="750"/>
      <c r="V500" s="108"/>
      <c r="W500" s="120"/>
      <c r="AA500" s="130"/>
      <c r="AB500" s="130"/>
      <c r="AC500" s="130"/>
      <c r="AD500" s="130"/>
      <c r="AE500" s="130"/>
      <c r="AF500" s="130"/>
      <c r="AG500" s="130"/>
    </row>
    <row r="501" spans="1:33" s="148" customFormat="1" ht="13.5" customHeight="1">
      <c r="A501" s="111"/>
      <c r="B501" s="108"/>
      <c r="C501" s="744"/>
      <c r="D501" s="755" t="s">
        <v>223</v>
      </c>
      <c r="E501" s="756"/>
      <c r="F501" s="757"/>
      <c r="G501" s="761" t="s">
        <v>79</v>
      </c>
      <c r="H501" s="157"/>
      <c r="I501" s="157"/>
      <c r="J501" s="157"/>
      <c r="K501" s="157"/>
      <c r="L501" s="157"/>
      <c r="M501" s="157"/>
      <c r="N501" s="157"/>
      <c r="O501" s="157"/>
      <c r="P501" s="157"/>
      <c r="Q501" s="157"/>
      <c r="R501" s="157"/>
      <c r="S501" s="157"/>
      <c r="T501" s="158" t="str">
        <f>IF(COUNT(H501:S501)=0,"",SUMPRODUCT(ROUND(H501:S501,#REF!)))</f>
        <v/>
      </c>
      <c r="U501" s="750"/>
      <c r="V501" s="108"/>
      <c r="W501" s="111"/>
      <c r="AA501" s="130"/>
      <c r="AB501" s="130"/>
      <c r="AC501" s="130"/>
      <c r="AF501" s="130"/>
      <c r="AG501" s="130"/>
    </row>
    <row r="502" spans="1:33" s="148" customFormat="1" ht="13.5" customHeight="1">
      <c r="A502" s="111"/>
      <c r="B502" s="108"/>
      <c r="C502" s="745"/>
      <c r="D502" s="758"/>
      <c r="E502" s="759"/>
      <c r="F502" s="760"/>
      <c r="G502" s="762"/>
      <c r="H502" s="159"/>
      <c r="I502" s="159"/>
      <c r="J502" s="159"/>
      <c r="K502" s="159"/>
      <c r="L502" s="159"/>
      <c r="M502" s="159"/>
      <c r="N502" s="159"/>
      <c r="O502" s="159"/>
      <c r="P502" s="159"/>
      <c r="Q502" s="159"/>
      <c r="R502" s="159"/>
      <c r="S502" s="159"/>
      <c r="T502" s="160" t="str">
        <f>IF(COUNT(H502:S502)=0,"",SUMPRODUCT(ROUND(H502:S502,#REF!)))</f>
        <v/>
      </c>
      <c r="U502" s="751"/>
      <c r="V502" s="108"/>
      <c r="W502" s="111"/>
      <c r="AA502" s="130"/>
      <c r="AB502" s="130"/>
      <c r="AC502" s="130"/>
      <c r="AF502" s="130"/>
      <c r="AG502" s="130"/>
    </row>
    <row r="503" spans="1:33" s="148" customFormat="1" ht="13.5" customHeight="1">
      <c r="A503" s="163"/>
      <c r="B503" s="161"/>
      <c r="C503" s="121" t="s">
        <v>70</v>
      </c>
      <c r="D503" s="162"/>
      <c r="E503" s="162"/>
      <c r="F503" s="162"/>
      <c r="G503" s="121"/>
      <c r="H503" s="121"/>
      <c r="I503" s="121"/>
      <c r="J503" s="121"/>
      <c r="K503" s="121"/>
      <c r="L503" s="121"/>
      <c r="M503" s="121"/>
      <c r="N503" s="121"/>
      <c r="O503" s="121"/>
      <c r="P503" s="121"/>
      <c r="Q503" s="121"/>
      <c r="R503" s="121"/>
      <c r="S503" s="121"/>
      <c r="T503" s="121"/>
      <c r="U503" s="121"/>
      <c r="V503" s="161"/>
      <c r="W503" s="163"/>
      <c r="AA503" s="130"/>
      <c r="AB503" s="130"/>
      <c r="AC503" s="130"/>
      <c r="AF503" s="130"/>
      <c r="AG503" s="130"/>
    </row>
    <row r="504" spans="1:33" s="148" customFormat="1" ht="13.5" customHeight="1">
      <c r="A504" s="163"/>
      <c r="B504" s="161"/>
      <c r="C504" s="122"/>
      <c r="D504" s="164"/>
      <c r="E504" s="164"/>
      <c r="F504" s="164"/>
      <c r="G504" s="122"/>
      <c r="H504" s="122"/>
      <c r="I504" s="122"/>
      <c r="J504" s="122"/>
      <c r="K504" s="122"/>
      <c r="L504" s="122"/>
      <c r="M504" s="122"/>
      <c r="N504" s="122"/>
      <c r="O504" s="122"/>
      <c r="P504" s="122"/>
      <c r="Q504" s="122"/>
      <c r="R504" s="122"/>
      <c r="S504" s="122"/>
      <c r="T504" s="122"/>
      <c r="U504" s="122"/>
      <c r="V504" s="161"/>
      <c r="W504" s="163"/>
    </row>
    <row r="505" spans="1:33" s="148" customFormat="1" ht="13.5" customHeight="1">
      <c r="A505" s="163"/>
      <c r="B505" s="161"/>
      <c r="C505" s="122"/>
      <c r="D505" s="164"/>
      <c r="E505" s="164"/>
      <c r="F505" s="164"/>
      <c r="G505" s="122"/>
      <c r="H505" s="122"/>
      <c r="I505" s="122"/>
      <c r="J505" s="122"/>
      <c r="K505" s="122"/>
      <c r="L505" s="122"/>
      <c r="M505" s="122"/>
      <c r="N505" s="122"/>
      <c r="O505" s="122"/>
      <c r="P505" s="122"/>
      <c r="Q505" s="122"/>
      <c r="R505" s="122"/>
      <c r="S505" s="122"/>
      <c r="T505" s="122"/>
      <c r="U505" s="122"/>
      <c r="V505" s="161"/>
      <c r="W505" s="163"/>
    </row>
    <row r="506" spans="1:33" s="148" customFormat="1" ht="13.5" customHeight="1">
      <c r="A506" s="163"/>
      <c r="B506" s="161"/>
      <c r="C506" s="122"/>
      <c r="D506" s="164"/>
      <c r="E506" s="164"/>
      <c r="F506" s="164"/>
      <c r="G506" s="122"/>
      <c r="H506" s="122"/>
      <c r="I506" s="122"/>
      <c r="J506" s="122"/>
      <c r="K506" s="122"/>
      <c r="L506" s="122"/>
      <c r="M506" s="122"/>
      <c r="N506" s="122"/>
      <c r="O506" s="122"/>
      <c r="P506" s="122"/>
      <c r="Q506" s="122"/>
      <c r="R506" s="122"/>
      <c r="S506" s="122"/>
      <c r="T506" s="122"/>
      <c r="U506" s="122"/>
      <c r="V506" s="161"/>
      <c r="W506" s="163"/>
    </row>
    <row r="507" spans="1:33" s="148" customFormat="1" ht="13.5" customHeight="1">
      <c r="A507" s="163"/>
      <c r="B507" s="161"/>
      <c r="C507" s="122"/>
      <c r="D507" s="164"/>
      <c r="E507" s="164"/>
      <c r="F507" s="164"/>
      <c r="G507" s="122"/>
      <c r="H507" s="122"/>
      <c r="I507" s="122"/>
      <c r="J507" s="122"/>
      <c r="K507" s="122"/>
      <c r="L507" s="122"/>
      <c r="M507" s="122"/>
      <c r="N507" s="122"/>
      <c r="O507" s="122"/>
      <c r="P507" s="122"/>
      <c r="Q507" s="122"/>
      <c r="R507" s="122"/>
      <c r="S507" s="122"/>
      <c r="T507" s="122"/>
      <c r="U507" s="122"/>
      <c r="V507" s="161"/>
      <c r="W507" s="163"/>
    </row>
    <row r="508" spans="1:33" s="148" customFormat="1" ht="13.5" customHeight="1">
      <c r="A508" s="163"/>
      <c r="B508" s="161"/>
      <c r="C508" s="122"/>
      <c r="D508" s="164"/>
      <c r="E508" s="164"/>
      <c r="F508" s="164"/>
      <c r="G508" s="122"/>
      <c r="H508" s="122"/>
      <c r="I508" s="122"/>
      <c r="J508" s="122"/>
      <c r="K508" s="122"/>
      <c r="L508" s="122"/>
      <c r="M508" s="122"/>
      <c r="N508" s="122"/>
      <c r="O508" s="122"/>
      <c r="P508" s="122"/>
      <c r="Q508" s="122"/>
      <c r="R508" s="122"/>
      <c r="S508" s="122"/>
      <c r="T508" s="122"/>
      <c r="U508" s="122"/>
      <c r="V508" s="161"/>
      <c r="W508" s="163"/>
    </row>
    <row r="509" spans="1:33" s="148" customFormat="1" ht="13.5" customHeight="1">
      <c r="A509" s="163"/>
      <c r="B509" s="161"/>
      <c r="C509" s="122"/>
      <c r="D509" s="164"/>
      <c r="E509" s="164"/>
      <c r="F509" s="164"/>
      <c r="G509" s="122"/>
      <c r="H509" s="122"/>
      <c r="I509" s="122"/>
      <c r="J509" s="122"/>
      <c r="K509" s="122"/>
      <c r="L509" s="122"/>
      <c r="M509" s="122"/>
      <c r="N509" s="122"/>
      <c r="O509" s="122"/>
      <c r="P509" s="122"/>
      <c r="Q509" s="122"/>
      <c r="R509" s="122"/>
      <c r="S509" s="122"/>
      <c r="T509" s="122"/>
      <c r="U509" s="122"/>
      <c r="V509" s="161"/>
      <c r="W509" s="163"/>
    </row>
    <row r="510" spans="1:33" s="148" customFormat="1" ht="13.5" customHeight="1">
      <c r="A510" s="163"/>
      <c r="B510" s="161"/>
      <c r="C510" s="122"/>
      <c r="D510" s="164"/>
      <c r="E510" s="164"/>
      <c r="F510" s="164"/>
      <c r="G510" s="122"/>
      <c r="H510" s="122"/>
      <c r="I510" s="122"/>
      <c r="J510" s="122"/>
      <c r="K510" s="122"/>
      <c r="L510" s="122"/>
      <c r="M510" s="122"/>
      <c r="N510" s="122"/>
      <c r="O510" s="122"/>
      <c r="P510" s="122"/>
      <c r="Q510" s="122"/>
      <c r="R510" s="122"/>
      <c r="S510" s="122"/>
      <c r="T510" s="122"/>
      <c r="U510" s="122"/>
      <c r="V510" s="161"/>
      <c r="W510" s="163"/>
    </row>
    <row r="511" spans="1:33" s="148" customFormat="1" ht="13.5" customHeight="1">
      <c r="A511" s="163"/>
      <c r="B511" s="161"/>
      <c r="C511" s="122"/>
      <c r="D511" s="164"/>
      <c r="E511" s="164"/>
      <c r="F511" s="164"/>
      <c r="G511" s="122"/>
      <c r="H511" s="122"/>
      <c r="I511" s="122"/>
      <c r="J511" s="122"/>
      <c r="K511" s="122"/>
      <c r="L511" s="122"/>
      <c r="M511" s="122"/>
      <c r="N511" s="122"/>
      <c r="O511" s="122"/>
      <c r="P511" s="122"/>
      <c r="Q511" s="122"/>
      <c r="R511" s="122"/>
      <c r="S511" s="122"/>
      <c r="T511" s="122"/>
      <c r="U511" s="122"/>
      <c r="V511" s="161"/>
      <c r="W511" s="163"/>
    </row>
    <row r="512" spans="1:33" s="148" customFormat="1" ht="13.5" customHeight="1">
      <c r="A512" s="161"/>
      <c r="B512" s="161"/>
      <c r="C512" s="341"/>
      <c r="D512" s="342"/>
      <c r="E512" s="342"/>
      <c r="F512" s="342"/>
      <c r="G512" s="341"/>
      <c r="H512" s="341"/>
      <c r="I512" s="341"/>
      <c r="J512" s="341"/>
      <c r="K512" s="341"/>
      <c r="L512" s="341"/>
      <c r="M512" s="341"/>
      <c r="N512" s="341"/>
      <c r="O512" s="341"/>
      <c r="P512" s="341"/>
      <c r="Q512" s="341"/>
      <c r="R512" s="341"/>
      <c r="S512" s="341"/>
      <c r="T512" s="341"/>
      <c r="U512" s="341"/>
      <c r="V512" s="161"/>
      <c r="W512" s="161"/>
    </row>
    <row r="513" spans="1:31" s="148" customFormat="1" ht="13.5" customHeight="1">
      <c r="A513" s="142"/>
      <c r="B513" s="142"/>
      <c r="C513" s="142"/>
      <c r="D513" s="142"/>
      <c r="E513" s="142"/>
      <c r="F513" s="142"/>
      <c r="G513" s="142"/>
      <c r="H513" s="142"/>
      <c r="I513" s="142"/>
      <c r="J513" s="142"/>
      <c r="K513" s="142"/>
      <c r="L513" s="142"/>
      <c r="M513" s="142"/>
      <c r="N513" s="142"/>
      <c r="O513" s="142"/>
      <c r="P513" s="142"/>
      <c r="Q513" s="142"/>
      <c r="R513" s="142"/>
      <c r="S513" s="142"/>
      <c r="T513" s="142"/>
      <c r="U513" s="143"/>
      <c r="V513" s="142"/>
      <c r="W513" s="142"/>
    </row>
    <row r="514" spans="1:31" s="148" customFormat="1" ht="13.5" customHeight="1">
      <c r="A514" s="142"/>
      <c r="B514" s="142"/>
      <c r="C514" s="142"/>
      <c r="D514" s="142"/>
      <c r="E514" s="142"/>
      <c r="F514" s="142"/>
      <c r="G514" s="142"/>
      <c r="H514" s="142"/>
      <c r="I514" s="142"/>
      <c r="J514" s="142"/>
      <c r="K514" s="142"/>
      <c r="L514" s="142"/>
      <c r="M514" s="142"/>
      <c r="N514" s="142"/>
      <c r="O514" s="142"/>
      <c r="P514" s="142"/>
      <c r="Q514" s="142"/>
      <c r="R514" s="142"/>
      <c r="S514" s="142"/>
      <c r="T514" s="142"/>
      <c r="U514" s="143"/>
      <c r="V514" s="142"/>
      <c r="W514" s="142"/>
    </row>
    <row r="515" spans="1:31" s="148" customFormat="1" ht="13.5" customHeight="1">
      <c r="A515" s="142"/>
      <c r="B515" s="142"/>
      <c r="C515" s="142"/>
      <c r="D515" s="142"/>
      <c r="E515" s="142"/>
      <c r="F515" s="142"/>
      <c r="G515" s="142"/>
      <c r="H515" s="142"/>
      <c r="I515" s="142"/>
      <c r="J515" s="142"/>
      <c r="K515" s="142"/>
      <c r="L515" s="142"/>
      <c r="M515" s="142"/>
      <c r="N515" s="142"/>
      <c r="O515" s="142"/>
      <c r="P515" s="142"/>
      <c r="Q515" s="142"/>
      <c r="R515" s="142"/>
      <c r="S515" s="142"/>
      <c r="T515" s="142"/>
      <c r="U515" s="143"/>
      <c r="V515" s="142"/>
      <c r="W515" s="142"/>
    </row>
    <row r="516" spans="1:31" s="148" customFormat="1" ht="13.5" customHeight="1">
      <c r="A516" s="142"/>
      <c r="B516" s="142"/>
      <c r="C516" s="142"/>
      <c r="D516" s="142"/>
      <c r="E516" s="142"/>
      <c r="F516" s="142"/>
      <c r="G516" s="142"/>
      <c r="H516" s="142"/>
      <c r="I516" s="142"/>
      <c r="J516" s="142"/>
      <c r="K516" s="142"/>
      <c r="L516" s="142"/>
      <c r="M516" s="142"/>
      <c r="N516" s="142"/>
      <c r="O516" s="142"/>
      <c r="P516" s="142"/>
      <c r="Q516" s="142"/>
      <c r="R516" s="142"/>
      <c r="S516" s="142"/>
      <c r="T516" s="142"/>
      <c r="U516" s="143"/>
      <c r="V516" s="142"/>
      <c r="W516" s="142"/>
    </row>
    <row r="517" spans="1:31" s="148" customFormat="1" ht="13.5" customHeight="1">
      <c r="A517" s="142"/>
      <c r="B517" s="142"/>
      <c r="C517" s="142"/>
      <c r="D517" s="142"/>
      <c r="E517" s="142"/>
      <c r="F517" s="142"/>
      <c r="G517" s="142"/>
      <c r="H517" s="142"/>
      <c r="I517" s="142"/>
      <c r="J517" s="142"/>
      <c r="K517" s="142"/>
      <c r="L517" s="142"/>
      <c r="M517" s="142"/>
      <c r="N517" s="142"/>
      <c r="O517" s="142"/>
      <c r="P517" s="142"/>
      <c r="Q517" s="142"/>
      <c r="R517" s="142"/>
      <c r="S517" s="142"/>
      <c r="T517" s="142"/>
      <c r="U517" s="143"/>
      <c r="V517" s="142"/>
      <c r="W517" s="142"/>
    </row>
    <row r="518" spans="1:31" s="148" customFormat="1" ht="13.5" customHeight="1">
      <c r="A518" s="142"/>
      <c r="B518" s="142"/>
      <c r="C518" s="142"/>
      <c r="D518" s="142"/>
      <c r="E518" s="142"/>
      <c r="F518" s="142"/>
      <c r="G518" s="142"/>
      <c r="H518" s="142"/>
      <c r="I518" s="142"/>
      <c r="J518" s="142"/>
      <c r="K518" s="142"/>
      <c r="L518" s="142"/>
      <c r="M518" s="142"/>
      <c r="N518" s="142"/>
      <c r="O518" s="142"/>
      <c r="P518" s="142"/>
      <c r="Q518" s="142"/>
      <c r="R518" s="142"/>
      <c r="S518" s="142"/>
      <c r="T518" s="142"/>
      <c r="U518" s="143"/>
      <c r="V518" s="142"/>
      <c r="W518" s="142"/>
    </row>
    <row r="519" spans="1:31" s="148" customFormat="1" ht="13.5" customHeight="1">
      <c r="A519" s="142"/>
      <c r="B519" s="142"/>
      <c r="C519" s="142"/>
      <c r="D519" s="142"/>
      <c r="E519" s="142"/>
      <c r="F519" s="142"/>
      <c r="G519" s="142"/>
      <c r="H519" s="142"/>
      <c r="I519" s="142"/>
      <c r="J519" s="142"/>
      <c r="K519" s="142"/>
      <c r="L519" s="142"/>
      <c r="M519" s="142"/>
      <c r="N519" s="142"/>
      <c r="O519" s="142"/>
      <c r="P519" s="142"/>
      <c r="Q519" s="142"/>
      <c r="R519" s="142"/>
      <c r="S519" s="142"/>
      <c r="T519" s="142"/>
      <c r="U519" s="143"/>
      <c r="V519" s="142"/>
      <c r="W519" s="142"/>
    </row>
    <row r="520" spans="1:31" s="148" customFormat="1" ht="13.5" customHeight="1">
      <c r="A520" s="142"/>
      <c r="B520" s="142"/>
      <c r="C520" s="142"/>
      <c r="D520" s="142"/>
      <c r="E520" s="142"/>
      <c r="F520" s="142"/>
      <c r="G520" s="142"/>
      <c r="H520" s="142"/>
      <c r="I520" s="142"/>
      <c r="J520" s="142"/>
      <c r="K520" s="142"/>
      <c r="L520" s="142"/>
      <c r="M520" s="142"/>
      <c r="N520" s="142"/>
      <c r="O520" s="142"/>
      <c r="P520" s="142"/>
      <c r="Q520" s="142"/>
      <c r="R520" s="142"/>
      <c r="S520" s="142"/>
      <c r="T520" s="142"/>
      <c r="U520" s="143"/>
      <c r="V520" s="142"/>
      <c r="W520" s="142"/>
    </row>
    <row r="521" spans="1:31" s="148" customFormat="1" ht="13.5" customHeight="1">
      <c r="A521" s="142"/>
      <c r="B521" s="142"/>
      <c r="C521" s="142"/>
      <c r="D521" s="142"/>
      <c r="E521" s="142"/>
      <c r="F521" s="142"/>
      <c r="G521" s="142"/>
      <c r="H521" s="142"/>
      <c r="I521" s="142"/>
      <c r="J521" s="142"/>
      <c r="K521" s="142"/>
      <c r="L521" s="142"/>
      <c r="M521" s="142"/>
      <c r="N521" s="142"/>
      <c r="O521" s="142"/>
      <c r="P521" s="142"/>
      <c r="Q521" s="142"/>
      <c r="R521" s="142"/>
      <c r="S521" s="142"/>
      <c r="T521" s="142"/>
      <c r="U521" s="143"/>
      <c r="V521" s="142"/>
      <c r="W521" s="142"/>
      <c r="AD521" s="111"/>
      <c r="AE521" s="111"/>
    </row>
    <row r="522" spans="1:31" s="148" customFormat="1" ht="13.5" customHeight="1">
      <c r="A522" s="142"/>
      <c r="B522" s="142"/>
      <c r="C522" s="142"/>
      <c r="D522" s="142"/>
      <c r="E522" s="142"/>
      <c r="F522" s="142"/>
      <c r="G522" s="142"/>
      <c r="H522" s="142"/>
      <c r="I522" s="142"/>
      <c r="J522" s="142"/>
      <c r="K522" s="142"/>
      <c r="L522" s="142"/>
      <c r="M522" s="142"/>
      <c r="N522" s="142"/>
      <c r="O522" s="142"/>
      <c r="P522" s="142"/>
      <c r="Q522" s="142"/>
      <c r="R522" s="142"/>
      <c r="S522" s="142"/>
      <c r="T522" s="142"/>
      <c r="U522" s="143"/>
      <c r="V522" s="142"/>
      <c r="W522" s="142"/>
      <c r="AD522" s="111"/>
      <c r="AE522" s="111"/>
    </row>
    <row r="523" spans="1:31" s="148" customFormat="1" ht="13.5" customHeight="1">
      <c r="A523" s="142"/>
      <c r="B523" s="142"/>
      <c r="C523" s="142"/>
      <c r="D523" s="142"/>
      <c r="E523" s="142"/>
      <c r="F523" s="142"/>
      <c r="G523" s="142"/>
      <c r="H523" s="142"/>
      <c r="I523" s="142"/>
      <c r="J523" s="142"/>
      <c r="K523" s="142"/>
      <c r="L523" s="142"/>
      <c r="M523" s="142"/>
      <c r="N523" s="142"/>
      <c r="O523" s="142"/>
      <c r="P523" s="142"/>
      <c r="Q523" s="142"/>
      <c r="R523" s="142"/>
      <c r="S523" s="142"/>
      <c r="T523" s="142"/>
      <c r="U523" s="143"/>
      <c r="V523" s="142"/>
      <c r="W523" s="142"/>
      <c r="AD523" s="111"/>
      <c r="AE523" s="111"/>
    </row>
    <row r="524" spans="1:31" s="111" customFormat="1" ht="25" customHeight="1">
      <c r="A524" s="142"/>
      <c r="B524" s="142"/>
      <c r="C524" s="142"/>
      <c r="D524" s="142"/>
      <c r="E524" s="142"/>
      <c r="F524" s="142"/>
      <c r="G524" s="142"/>
      <c r="H524" s="142"/>
      <c r="I524" s="142"/>
      <c r="J524" s="142"/>
      <c r="K524" s="142"/>
      <c r="L524" s="142"/>
      <c r="M524" s="142"/>
      <c r="N524" s="142"/>
      <c r="O524" s="142"/>
      <c r="P524" s="142"/>
      <c r="Q524" s="142"/>
      <c r="R524" s="142"/>
      <c r="S524" s="142"/>
      <c r="T524" s="142"/>
      <c r="U524" s="143"/>
      <c r="V524" s="142"/>
      <c r="W524" s="142"/>
    </row>
    <row r="525" spans="1:31" s="111" customFormat="1" ht="25" customHeight="1">
      <c r="A525" s="142"/>
      <c r="B525" s="142"/>
      <c r="C525" s="142"/>
      <c r="D525" s="142"/>
      <c r="E525" s="142"/>
      <c r="F525" s="142"/>
      <c r="G525" s="142"/>
      <c r="H525" s="142"/>
      <c r="I525" s="142"/>
      <c r="J525" s="142"/>
      <c r="K525" s="142"/>
      <c r="L525" s="142"/>
      <c r="M525" s="142"/>
      <c r="N525" s="142"/>
      <c r="O525" s="142"/>
      <c r="P525" s="142"/>
      <c r="Q525" s="142"/>
      <c r="R525" s="142"/>
      <c r="S525" s="142"/>
      <c r="T525" s="142"/>
      <c r="U525" s="143"/>
      <c r="V525" s="142"/>
      <c r="W525" s="142"/>
    </row>
    <row r="526" spans="1:31" s="111" customFormat="1" ht="25" customHeight="1">
      <c r="A526" s="142"/>
      <c r="B526" s="142"/>
      <c r="C526" s="142"/>
      <c r="D526" s="142"/>
      <c r="E526" s="142"/>
      <c r="F526" s="142"/>
      <c r="G526" s="142"/>
      <c r="H526" s="142"/>
      <c r="I526" s="142"/>
      <c r="J526" s="142"/>
      <c r="K526" s="142"/>
      <c r="L526" s="142"/>
      <c r="M526" s="142"/>
      <c r="N526" s="142"/>
      <c r="O526" s="142"/>
      <c r="P526" s="142"/>
      <c r="Q526" s="142"/>
      <c r="R526" s="142"/>
      <c r="S526" s="142"/>
      <c r="T526" s="142"/>
      <c r="U526" s="143"/>
      <c r="V526" s="142"/>
      <c r="W526" s="142"/>
    </row>
    <row r="527" spans="1:31" s="111" customFormat="1" ht="25" customHeight="1">
      <c r="A527" s="142"/>
      <c r="B527" s="142"/>
      <c r="C527" s="142"/>
      <c r="D527" s="142"/>
      <c r="E527" s="142"/>
      <c r="F527" s="142"/>
      <c r="G527" s="142"/>
      <c r="H527" s="142"/>
      <c r="I527" s="142"/>
      <c r="J527" s="142"/>
      <c r="K527" s="142"/>
      <c r="L527" s="142"/>
      <c r="M527" s="142"/>
      <c r="N527" s="142"/>
      <c r="O527" s="142"/>
      <c r="P527" s="142"/>
      <c r="Q527" s="142"/>
      <c r="R527" s="142"/>
      <c r="S527" s="142"/>
      <c r="T527" s="142"/>
      <c r="U527" s="143"/>
      <c r="V527" s="142"/>
      <c r="W527" s="142"/>
    </row>
    <row r="528" spans="1:31" s="111" customFormat="1" ht="25" customHeight="1">
      <c r="A528" s="142"/>
      <c r="B528" s="142"/>
      <c r="C528" s="142"/>
      <c r="D528" s="142"/>
      <c r="E528" s="142"/>
      <c r="F528" s="142"/>
      <c r="G528" s="142"/>
      <c r="H528" s="142"/>
      <c r="I528" s="142"/>
      <c r="J528" s="142"/>
      <c r="K528" s="142"/>
      <c r="L528" s="142"/>
      <c r="M528" s="142"/>
      <c r="N528" s="142"/>
      <c r="O528" s="142"/>
      <c r="P528" s="142"/>
      <c r="Q528" s="142"/>
      <c r="R528" s="142"/>
      <c r="S528" s="142"/>
      <c r="T528" s="142"/>
      <c r="U528" s="143"/>
      <c r="V528" s="142"/>
      <c r="W528" s="142"/>
    </row>
    <row r="529" spans="1:31" s="111" customFormat="1" ht="25" customHeight="1">
      <c r="A529" s="142"/>
      <c r="B529" s="142"/>
      <c r="C529" s="142"/>
      <c r="D529" s="142"/>
      <c r="E529" s="142"/>
      <c r="F529" s="142"/>
      <c r="G529" s="142"/>
      <c r="H529" s="142"/>
      <c r="I529" s="142"/>
      <c r="J529" s="142"/>
      <c r="K529" s="142"/>
      <c r="L529" s="142"/>
      <c r="M529" s="142"/>
      <c r="N529" s="142"/>
      <c r="O529" s="142"/>
      <c r="P529" s="142"/>
      <c r="Q529" s="142"/>
      <c r="R529" s="142"/>
      <c r="S529" s="142"/>
      <c r="T529" s="142"/>
      <c r="U529" s="143"/>
      <c r="V529" s="142"/>
      <c r="W529" s="142"/>
      <c r="AD529" s="163"/>
      <c r="AE529" s="163"/>
    </row>
    <row r="530" spans="1:31" s="111" customFormat="1" ht="25" customHeight="1">
      <c r="A530" s="142"/>
      <c r="B530" s="142"/>
      <c r="C530" s="142"/>
      <c r="D530" s="142"/>
      <c r="E530" s="142"/>
      <c r="F530" s="142"/>
      <c r="G530" s="142"/>
      <c r="H530" s="142"/>
      <c r="I530" s="142"/>
      <c r="J530" s="142"/>
      <c r="K530" s="142"/>
      <c r="L530" s="142"/>
      <c r="M530" s="142"/>
      <c r="N530" s="142"/>
      <c r="O530" s="142"/>
      <c r="P530" s="142"/>
      <c r="Q530" s="142"/>
      <c r="R530" s="142"/>
      <c r="S530" s="142"/>
      <c r="T530" s="142"/>
      <c r="U530" s="143"/>
      <c r="V530" s="142"/>
      <c r="W530" s="142"/>
      <c r="AD530" s="163"/>
      <c r="AE530" s="163"/>
    </row>
    <row r="531" spans="1:31" s="111" customFormat="1" ht="25" customHeight="1">
      <c r="A531" s="142"/>
      <c r="B531" s="142"/>
      <c r="C531" s="142"/>
      <c r="D531" s="142"/>
      <c r="E531" s="142"/>
      <c r="F531" s="142"/>
      <c r="G531" s="142"/>
      <c r="H531" s="142"/>
      <c r="I531" s="142"/>
      <c r="J531" s="142"/>
      <c r="K531" s="142"/>
      <c r="L531" s="142"/>
      <c r="M531" s="142"/>
      <c r="N531" s="142"/>
      <c r="O531" s="142"/>
      <c r="P531" s="142"/>
      <c r="Q531" s="142"/>
      <c r="R531" s="142"/>
      <c r="S531" s="142"/>
      <c r="T531" s="142"/>
      <c r="U531" s="143"/>
      <c r="V531" s="142"/>
      <c r="W531" s="142"/>
      <c r="AD531" s="163"/>
      <c r="AE531" s="163"/>
    </row>
    <row r="532" spans="1:31" s="163" customFormat="1" ht="13.5" customHeight="1">
      <c r="A532" s="142"/>
      <c r="B532" s="142"/>
      <c r="C532" s="142"/>
      <c r="D532" s="142"/>
      <c r="E532" s="142"/>
      <c r="F532" s="142"/>
      <c r="G532" s="142"/>
      <c r="H532" s="142"/>
      <c r="I532" s="142"/>
      <c r="J532" s="142"/>
      <c r="K532" s="142"/>
      <c r="L532" s="142"/>
      <c r="M532" s="142"/>
      <c r="N532" s="142"/>
      <c r="O532" s="142"/>
      <c r="P532" s="142"/>
      <c r="Q532" s="142"/>
      <c r="R532" s="142"/>
      <c r="S532" s="142"/>
      <c r="T532" s="142"/>
      <c r="U532" s="143"/>
      <c r="V532" s="142"/>
      <c r="W532" s="142"/>
    </row>
    <row r="533" spans="1:31" s="163" customFormat="1" ht="13.5" customHeight="1">
      <c r="A533" s="142"/>
      <c r="B533" s="142"/>
      <c r="C533" s="142"/>
      <c r="D533" s="142"/>
      <c r="E533" s="142"/>
      <c r="F533" s="142"/>
      <c r="G533" s="142"/>
      <c r="H533" s="142"/>
      <c r="I533" s="142"/>
      <c r="J533" s="142"/>
      <c r="K533" s="142"/>
      <c r="L533" s="142"/>
      <c r="M533" s="142"/>
      <c r="N533" s="142"/>
      <c r="O533" s="142"/>
      <c r="P533" s="142"/>
      <c r="Q533" s="142"/>
      <c r="R533" s="142"/>
      <c r="S533" s="142"/>
      <c r="T533" s="142"/>
      <c r="U533" s="143"/>
      <c r="V533" s="142"/>
      <c r="W533" s="142"/>
    </row>
    <row r="534" spans="1:31" s="163" customFormat="1" ht="13.5" customHeight="1">
      <c r="A534" s="142"/>
      <c r="B534" s="142"/>
      <c r="C534" s="142"/>
      <c r="D534" s="142"/>
      <c r="E534" s="142"/>
      <c r="F534" s="142"/>
      <c r="G534" s="142"/>
      <c r="H534" s="142"/>
      <c r="I534" s="142"/>
      <c r="J534" s="142"/>
      <c r="K534" s="142"/>
      <c r="L534" s="142"/>
      <c r="M534" s="142"/>
      <c r="N534" s="142"/>
      <c r="O534" s="142"/>
      <c r="P534" s="142"/>
      <c r="Q534" s="142"/>
      <c r="R534" s="142"/>
      <c r="S534" s="142"/>
      <c r="T534" s="142"/>
      <c r="U534" s="143"/>
      <c r="V534" s="142"/>
      <c r="W534" s="142"/>
    </row>
    <row r="535" spans="1:31" s="163" customFormat="1" ht="13.5" customHeight="1">
      <c r="A535" s="142"/>
      <c r="B535" s="142"/>
      <c r="C535" s="142"/>
      <c r="D535" s="142"/>
      <c r="E535" s="142"/>
      <c r="F535" s="142"/>
      <c r="G535" s="142"/>
      <c r="H535" s="142"/>
      <c r="I535" s="142"/>
      <c r="J535" s="142"/>
      <c r="K535" s="142"/>
      <c r="L535" s="142"/>
      <c r="M535" s="142"/>
      <c r="N535" s="142"/>
      <c r="O535" s="142"/>
      <c r="P535" s="142"/>
      <c r="Q535" s="142"/>
      <c r="R535" s="142"/>
      <c r="S535" s="142"/>
      <c r="T535" s="142"/>
      <c r="U535" s="143"/>
      <c r="V535" s="142"/>
      <c r="W535" s="142"/>
    </row>
    <row r="536" spans="1:31" s="163" customFormat="1" ht="13.5" customHeight="1">
      <c r="A536" s="142"/>
      <c r="B536" s="142"/>
      <c r="C536" s="142"/>
      <c r="D536" s="142"/>
      <c r="E536" s="142"/>
      <c r="F536" s="142"/>
      <c r="G536" s="142"/>
      <c r="H536" s="142"/>
      <c r="I536" s="142"/>
      <c r="J536" s="142"/>
      <c r="K536" s="142"/>
      <c r="L536" s="142"/>
      <c r="M536" s="142"/>
      <c r="N536" s="142"/>
      <c r="O536" s="142"/>
      <c r="P536" s="142"/>
      <c r="Q536" s="142"/>
      <c r="R536" s="142"/>
      <c r="S536" s="142"/>
      <c r="T536" s="142"/>
      <c r="U536" s="143"/>
      <c r="V536" s="142"/>
      <c r="W536" s="142"/>
    </row>
    <row r="537" spans="1:31" s="163" customFormat="1" ht="13.5" customHeight="1">
      <c r="A537" s="142"/>
      <c r="B537" s="142"/>
      <c r="C537" s="142"/>
      <c r="D537" s="142"/>
      <c r="E537" s="142"/>
      <c r="F537" s="142"/>
      <c r="G537" s="142"/>
      <c r="H537" s="142"/>
      <c r="I537" s="142"/>
      <c r="J537" s="142"/>
      <c r="K537" s="142"/>
      <c r="L537" s="142"/>
      <c r="M537" s="142"/>
      <c r="N537" s="142"/>
      <c r="O537" s="142"/>
      <c r="P537" s="142"/>
      <c r="Q537" s="142"/>
      <c r="R537" s="142"/>
      <c r="S537" s="142"/>
      <c r="T537" s="142"/>
      <c r="U537" s="143"/>
      <c r="V537" s="142"/>
      <c r="W537" s="142"/>
    </row>
    <row r="538" spans="1:31" s="163" customFormat="1" ht="13.5" customHeight="1">
      <c r="A538" s="142"/>
      <c r="B538" s="142"/>
      <c r="C538" s="142"/>
      <c r="D538" s="142"/>
      <c r="E538" s="142"/>
      <c r="F538" s="142"/>
      <c r="G538" s="142"/>
      <c r="H538" s="142"/>
      <c r="I538" s="142"/>
      <c r="J538" s="142"/>
      <c r="K538" s="142"/>
      <c r="L538" s="142"/>
      <c r="M538" s="142"/>
      <c r="N538" s="142"/>
      <c r="O538" s="142"/>
      <c r="P538" s="142"/>
      <c r="Q538" s="142"/>
      <c r="R538" s="142"/>
      <c r="S538" s="142"/>
      <c r="T538" s="142"/>
      <c r="U538" s="143"/>
      <c r="V538" s="142"/>
      <c r="W538" s="142"/>
    </row>
    <row r="539" spans="1:31" s="163" customFormat="1" ht="13.5" customHeight="1">
      <c r="A539" s="142"/>
      <c r="B539" s="142"/>
      <c r="C539" s="142"/>
      <c r="D539" s="142"/>
      <c r="E539" s="142"/>
      <c r="F539" s="142"/>
      <c r="G539" s="142"/>
      <c r="H539" s="142"/>
      <c r="I539" s="142"/>
      <c r="J539" s="142"/>
      <c r="K539" s="142"/>
      <c r="L539" s="142"/>
      <c r="M539" s="142"/>
      <c r="N539" s="142"/>
      <c r="O539" s="142"/>
      <c r="P539" s="142"/>
      <c r="Q539" s="142"/>
      <c r="R539" s="142"/>
      <c r="S539" s="142"/>
      <c r="T539" s="142"/>
      <c r="U539" s="143"/>
      <c r="V539" s="142"/>
      <c r="W539" s="142"/>
    </row>
    <row r="540" spans="1:31" s="163" customFormat="1" ht="13.5" customHeight="1">
      <c r="A540" s="142"/>
      <c r="B540" s="142"/>
      <c r="C540" s="142"/>
      <c r="D540" s="142"/>
      <c r="E540" s="142"/>
      <c r="F540" s="142"/>
      <c r="G540" s="142"/>
      <c r="H540" s="142"/>
      <c r="I540" s="142"/>
      <c r="J540" s="142"/>
      <c r="K540" s="142"/>
      <c r="L540" s="142"/>
      <c r="M540" s="142"/>
      <c r="N540" s="142"/>
      <c r="O540" s="142"/>
      <c r="P540" s="142"/>
      <c r="Q540" s="142"/>
      <c r="R540" s="142"/>
      <c r="S540" s="142"/>
      <c r="T540" s="142"/>
      <c r="U540" s="143"/>
      <c r="V540" s="142"/>
      <c r="W540" s="142"/>
    </row>
    <row r="541" spans="1:31" s="163" customFormat="1" ht="13.5" customHeight="1">
      <c r="A541" s="142"/>
      <c r="B541" s="142"/>
      <c r="C541" s="142"/>
      <c r="D541" s="142"/>
      <c r="E541" s="142"/>
      <c r="F541" s="142"/>
      <c r="G541" s="142"/>
      <c r="H541" s="142"/>
      <c r="I541" s="142"/>
      <c r="J541" s="142"/>
      <c r="K541" s="142"/>
      <c r="L541" s="142"/>
      <c r="M541" s="142"/>
      <c r="N541" s="142"/>
      <c r="O541" s="142"/>
      <c r="P541" s="142"/>
      <c r="Q541" s="142"/>
      <c r="R541" s="142"/>
      <c r="S541" s="142"/>
      <c r="T541" s="142"/>
      <c r="U541" s="143"/>
      <c r="V541" s="142"/>
      <c r="W541" s="142"/>
    </row>
    <row r="542" spans="1:31" s="161" customFormat="1" ht="13.5" customHeight="1">
      <c r="A542" s="142"/>
      <c r="B542" s="142"/>
      <c r="C542" s="142"/>
      <c r="D542" s="142"/>
      <c r="E542" s="142"/>
      <c r="F542" s="142"/>
      <c r="G542" s="142"/>
      <c r="H542" s="142"/>
      <c r="I542" s="142"/>
      <c r="J542" s="142"/>
      <c r="K542" s="142"/>
      <c r="L542" s="142"/>
      <c r="M542" s="142"/>
      <c r="N542" s="142"/>
      <c r="O542" s="142"/>
      <c r="P542" s="142"/>
      <c r="Q542" s="142"/>
      <c r="R542" s="142"/>
      <c r="S542" s="142"/>
      <c r="T542" s="142"/>
      <c r="U542" s="143"/>
      <c r="V542" s="142"/>
      <c r="W542" s="142"/>
      <c r="AD542" s="343"/>
      <c r="AE542" s="343"/>
    </row>
  </sheetData>
  <sheetProtection formatCells="0" insertRows="0" deleteRows="0"/>
  <mergeCells count="640">
    <mergeCell ref="C498:C502"/>
    <mergeCell ref="D498:G498"/>
    <mergeCell ref="T498:T500"/>
    <mergeCell ref="U498:U502"/>
    <mergeCell ref="D499:G499"/>
    <mergeCell ref="D500:F500"/>
    <mergeCell ref="D501:F502"/>
    <mergeCell ref="G501:G502"/>
    <mergeCell ref="C492:E497"/>
    <mergeCell ref="F492:F493"/>
    <mergeCell ref="G492:G493"/>
    <mergeCell ref="U492:U493"/>
    <mergeCell ref="F494:F495"/>
    <mergeCell ref="G494:G495"/>
    <mergeCell ref="U494:U495"/>
    <mergeCell ref="F496:F497"/>
    <mergeCell ref="G496:G497"/>
    <mergeCell ref="U496:U497"/>
    <mergeCell ref="C486:E491"/>
    <mergeCell ref="F486:F487"/>
    <mergeCell ref="G486:G487"/>
    <mergeCell ref="U486:U487"/>
    <mergeCell ref="F488:F489"/>
    <mergeCell ref="G488:G489"/>
    <mergeCell ref="U488:U489"/>
    <mergeCell ref="F490:F491"/>
    <mergeCell ref="G490:G491"/>
    <mergeCell ref="U490:U491"/>
    <mergeCell ref="G478:G479"/>
    <mergeCell ref="U478:U479"/>
    <mergeCell ref="C480:E485"/>
    <mergeCell ref="F480:F481"/>
    <mergeCell ref="G480:G481"/>
    <mergeCell ref="U480:U481"/>
    <mergeCell ref="F482:F483"/>
    <mergeCell ref="G482:G483"/>
    <mergeCell ref="U482:U483"/>
    <mergeCell ref="F484:F485"/>
    <mergeCell ref="G484:G485"/>
    <mergeCell ref="U484:U485"/>
    <mergeCell ref="F470:F471"/>
    <mergeCell ref="G470:G471"/>
    <mergeCell ref="U470:U471"/>
    <mergeCell ref="F472:F473"/>
    <mergeCell ref="G472:G473"/>
    <mergeCell ref="U472:U473"/>
    <mergeCell ref="C465:E467"/>
    <mergeCell ref="F465:F467"/>
    <mergeCell ref="G465:G467"/>
    <mergeCell ref="T465:T467"/>
    <mergeCell ref="U465:U467"/>
    <mergeCell ref="C468:E473"/>
    <mergeCell ref="F468:F469"/>
    <mergeCell ref="G468:G469"/>
    <mergeCell ref="T468:T497"/>
    <mergeCell ref="U468:U469"/>
    <mergeCell ref="C474:E479"/>
    <mergeCell ref="F474:F475"/>
    <mergeCell ref="G474:G475"/>
    <mergeCell ref="U474:U475"/>
    <mergeCell ref="F476:F477"/>
    <mergeCell ref="G476:G477"/>
    <mergeCell ref="U476:U477"/>
    <mergeCell ref="F478:F479"/>
    <mergeCell ref="C447:C451"/>
    <mergeCell ref="D447:G447"/>
    <mergeCell ref="T447:T449"/>
    <mergeCell ref="U447:U451"/>
    <mergeCell ref="D448:G448"/>
    <mergeCell ref="D449:F449"/>
    <mergeCell ref="D450:F451"/>
    <mergeCell ref="G450:G451"/>
    <mergeCell ref="C441:E446"/>
    <mergeCell ref="F441:F442"/>
    <mergeCell ref="G441:G442"/>
    <mergeCell ref="U441:U442"/>
    <mergeCell ref="F443:F444"/>
    <mergeCell ref="G443:G444"/>
    <mergeCell ref="U443:U444"/>
    <mergeCell ref="F445:F446"/>
    <mergeCell ref="G445:G446"/>
    <mergeCell ref="U445:U446"/>
    <mergeCell ref="C435:E440"/>
    <mergeCell ref="F435:F436"/>
    <mergeCell ref="G435:G436"/>
    <mergeCell ref="U435:U436"/>
    <mergeCell ref="F437:F438"/>
    <mergeCell ref="G437:G438"/>
    <mergeCell ref="U437:U438"/>
    <mergeCell ref="F439:F440"/>
    <mergeCell ref="G439:G440"/>
    <mergeCell ref="U439:U440"/>
    <mergeCell ref="G427:G428"/>
    <mergeCell ref="U427:U428"/>
    <mergeCell ref="C429:E434"/>
    <mergeCell ref="F429:F430"/>
    <mergeCell ref="G429:G430"/>
    <mergeCell ref="U429:U430"/>
    <mergeCell ref="F431:F432"/>
    <mergeCell ref="G431:G432"/>
    <mergeCell ref="U431:U432"/>
    <mergeCell ref="F433:F434"/>
    <mergeCell ref="G433:G434"/>
    <mergeCell ref="U433:U434"/>
    <mergeCell ref="F419:F420"/>
    <mergeCell ref="G419:G420"/>
    <mergeCell ref="U419:U420"/>
    <mergeCell ref="F421:F422"/>
    <mergeCell ref="G421:G422"/>
    <mergeCell ref="U421:U422"/>
    <mergeCell ref="C414:E416"/>
    <mergeCell ref="F414:F416"/>
    <mergeCell ref="G414:G416"/>
    <mergeCell ref="T414:T416"/>
    <mergeCell ref="U414:U416"/>
    <mergeCell ref="C417:E422"/>
    <mergeCell ref="F417:F418"/>
    <mergeCell ref="G417:G418"/>
    <mergeCell ref="T417:T446"/>
    <mergeCell ref="U417:U418"/>
    <mergeCell ref="C423:E428"/>
    <mergeCell ref="F423:F424"/>
    <mergeCell ref="G423:G424"/>
    <mergeCell ref="U423:U424"/>
    <mergeCell ref="F425:F426"/>
    <mergeCell ref="G425:G426"/>
    <mergeCell ref="U425:U426"/>
    <mergeCell ref="F427:F428"/>
    <mergeCell ref="C396:C400"/>
    <mergeCell ref="D396:G396"/>
    <mergeCell ref="T396:T398"/>
    <mergeCell ref="U396:U400"/>
    <mergeCell ref="D397:G397"/>
    <mergeCell ref="D398:F398"/>
    <mergeCell ref="D399:F400"/>
    <mergeCell ref="G399:G400"/>
    <mergeCell ref="C390:E395"/>
    <mergeCell ref="F390:F391"/>
    <mergeCell ref="G390:G391"/>
    <mergeCell ref="U390:U391"/>
    <mergeCell ref="F392:F393"/>
    <mergeCell ref="G392:G393"/>
    <mergeCell ref="U392:U393"/>
    <mergeCell ref="F394:F395"/>
    <mergeCell ref="G394:G395"/>
    <mergeCell ref="U394:U395"/>
    <mergeCell ref="C384:E389"/>
    <mergeCell ref="F384:F385"/>
    <mergeCell ref="G384:G385"/>
    <mergeCell ref="U384:U385"/>
    <mergeCell ref="F386:F387"/>
    <mergeCell ref="G386:G387"/>
    <mergeCell ref="U386:U387"/>
    <mergeCell ref="F388:F389"/>
    <mergeCell ref="G388:G389"/>
    <mergeCell ref="U388:U389"/>
    <mergeCell ref="G376:G377"/>
    <mergeCell ref="U376:U377"/>
    <mergeCell ref="C378:E383"/>
    <mergeCell ref="F378:F379"/>
    <mergeCell ref="G378:G379"/>
    <mergeCell ref="U378:U379"/>
    <mergeCell ref="F380:F381"/>
    <mergeCell ref="G380:G381"/>
    <mergeCell ref="U380:U381"/>
    <mergeCell ref="F382:F383"/>
    <mergeCell ref="G382:G383"/>
    <mergeCell ref="U382:U383"/>
    <mergeCell ref="F368:F369"/>
    <mergeCell ref="G368:G369"/>
    <mergeCell ref="U368:U369"/>
    <mergeCell ref="F370:F371"/>
    <mergeCell ref="G370:G371"/>
    <mergeCell ref="U370:U371"/>
    <mergeCell ref="C363:E365"/>
    <mergeCell ref="F363:F365"/>
    <mergeCell ref="G363:G365"/>
    <mergeCell ref="T363:T365"/>
    <mergeCell ref="U363:U365"/>
    <mergeCell ref="C366:E371"/>
    <mergeCell ref="F366:F367"/>
    <mergeCell ref="G366:G367"/>
    <mergeCell ref="T366:T395"/>
    <mergeCell ref="U366:U367"/>
    <mergeCell ref="C372:E377"/>
    <mergeCell ref="F372:F373"/>
    <mergeCell ref="G372:G373"/>
    <mergeCell ref="U372:U373"/>
    <mergeCell ref="F374:F375"/>
    <mergeCell ref="G374:G375"/>
    <mergeCell ref="U374:U375"/>
    <mergeCell ref="F376:F377"/>
    <mergeCell ref="C345:C349"/>
    <mergeCell ref="D345:G345"/>
    <mergeCell ref="T345:T347"/>
    <mergeCell ref="U345:U349"/>
    <mergeCell ref="D346:G346"/>
    <mergeCell ref="D347:F347"/>
    <mergeCell ref="D348:F349"/>
    <mergeCell ref="G348:G349"/>
    <mergeCell ref="C339:E344"/>
    <mergeCell ref="F339:F340"/>
    <mergeCell ref="G339:G340"/>
    <mergeCell ref="U339:U340"/>
    <mergeCell ref="F341:F342"/>
    <mergeCell ref="G341:G342"/>
    <mergeCell ref="U341:U342"/>
    <mergeCell ref="F343:F344"/>
    <mergeCell ref="G343:G344"/>
    <mergeCell ref="U343:U344"/>
    <mergeCell ref="C333:E338"/>
    <mergeCell ref="F333:F334"/>
    <mergeCell ref="G333:G334"/>
    <mergeCell ref="U333:U334"/>
    <mergeCell ref="F335:F336"/>
    <mergeCell ref="G335:G336"/>
    <mergeCell ref="U335:U336"/>
    <mergeCell ref="F337:F338"/>
    <mergeCell ref="G337:G338"/>
    <mergeCell ref="U337:U338"/>
    <mergeCell ref="G325:G326"/>
    <mergeCell ref="U325:U326"/>
    <mergeCell ref="C327:E332"/>
    <mergeCell ref="F327:F328"/>
    <mergeCell ref="G327:G328"/>
    <mergeCell ref="U327:U328"/>
    <mergeCell ref="F329:F330"/>
    <mergeCell ref="G329:G330"/>
    <mergeCell ref="U329:U330"/>
    <mergeCell ref="F331:F332"/>
    <mergeCell ref="G331:G332"/>
    <mergeCell ref="U331:U332"/>
    <mergeCell ref="F317:F318"/>
    <mergeCell ref="G317:G318"/>
    <mergeCell ref="U317:U318"/>
    <mergeCell ref="F319:F320"/>
    <mergeCell ref="G319:G320"/>
    <mergeCell ref="U319:U320"/>
    <mergeCell ref="C312:E314"/>
    <mergeCell ref="F312:F314"/>
    <mergeCell ref="G312:G314"/>
    <mergeCell ref="T312:T314"/>
    <mergeCell ref="U312:U314"/>
    <mergeCell ref="C315:E320"/>
    <mergeCell ref="F315:F316"/>
    <mergeCell ref="G315:G316"/>
    <mergeCell ref="T315:T344"/>
    <mergeCell ref="U315:U316"/>
    <mergeCell ref="C321:E326"/>
    <mergeCell ref="F321:F322"/>
    <mergeCell ref="G321:G322"/>
    <mergeCell ref="U321:U322"/>
    <mergeCell ref="F323:F324"/>
    <mergeCell ref="G323:G324"/>
    <mergeCell ref="U323:U324"/>
    <mergeCell ref="F325:F326"/>
    <mergeCell ref="C294:C298"/>
    <mergeCell ref="D294:G294"/>
    <mergeCell ref="T294:T296"/>
    <mergeCell ref="U294:U298"/>
    <mergeCell ref="D295:G295"/>
    <mergeCell ref="D296:F296"/>
    <mergeCell ref="D297:F298"/>
    <mergeCell ref="G297:G298"/>
    <mergeCell ref="C288:E293"/>
    <mergeCell ref="F288:F289"/>
    <mergeCell ref="G288:G289"/>
    <mergeCell ref="U288:U289"/>
    <mergeCell ref="F290:F291"/>
    <mergeCell ref="G290:G291"/>
    <mergeCell ref="U290:U291"/>
    <mergeCell ref="F292:F293"/>
    <mergeCell ref="G292:G293"/>
    <mergeCell ref="U292:U293"/>
    <mergeCell ref="C282:E287"/>
    <mergeCell ref="F282:F283"/>
    <mergeCell ref="G282:G283"/>
    <mergeCell ref="U282:U283"/>
    <mergeCell ref="F284:F285"/>
    <mergeCell ref="G284:G285"/>
    <mergeCell ref="U284:U285"/>
    <mergeCell ref="F286:F287"/>
    <mergeCell ref="G286:G287"/>
    <mergeCell ref="U286:U287"/>
    <mergeCell ref="G274:G275"/>
    <mergeCell ref="U274:U275"/>
    <mergeCell ref="C276:E281"/>
    <mergeCell ref="F276:F277"/>
    <mergeCell ref="G276:G277"/>
    <mergeCell ref="U276:U277"/>
    <mergeCell ref="F278:F279"/>
    <mergeCell ref="G278:G279"/>
    <mergeCell ref="U278:U279"/>
    <mergeCell ref="F280:F281"/>
    <mergeCell ref="G280:G281"/>
    <mergeCell ref="U280:U281"/>
    <mergeCell ref="F266:F267"/>
    <mergeCell ref="G266:G267"/>
    <mergeCell ref="U266:U267"/>
    <mergeCell ref="F268:F269"/>
    <mergeCell ref="G268:G269"/>
    <mergeCell ref="U268:U269"/>
    <mergeCell ref="C261:E263"/>
    <mergeCell ref="F261:F263"/>
    <mergeCell ref="G261:G263"/>
    <mergeCell ref="T261:T263"/>
    <mergeCell ref="U261:U263"/>
    <mergeCell ref="C264:E269"/>
    <mergeCell ref="F264:F265"/>
    <mergeCell ref="G264:G265"/>
    <mergeCell ref="T264:T293"/>
    <mergeCell ref="U264:U265"/>
    <mergeCell ref="C270:E275"/>
    <mergeCell ref="F270:F271"/>
    <mergeCell ref="G270:G271"/>
    <mergeCell ref="U270:U271"/>
    <mergeCell ref="F272:F273"/>
    <mergeCell ref="G272:G273"/>
    <mergeCell ref="U272:U273"/>
    <mergeCell ref="F274:F275"/>
    <mergeCell ref="C243:C247"/>
    <mergeCell ref="D243:G243"/>
    <mergeCell ref="T243:T245"/>
    <mergeCell ref="U243:U247"/>
    <mergeCell ref="D244:G244"/>
    <mergeCell ref="D245:F245"/>
    <mergeCell ref="D246:F247"/>
    <mergeCell ref="G246:G247"/>
    <mergeCell ref="C237:E242"/>
    <mergeCell ref="F237:F238"/>
    <mergeCell ref="G237:G238"/>
    <mergeCell ref="U237:U238"/>
    <mergeCell ref="F239:F240"/>
    <mergeCell ref="G239:G240"/>
    <mergeCell ref="U239:U240"/>
    <mergeCell ref="F241:F242"/>
    <mergeCell ref="G241:G242"/>
    <mergeCell ref="U241:U242"/>
    <mergeCell ref="C231:E236"/>
    <mergeCell ref="F231:F232"/>
    <mergeCell ref="G231:G232"/>
    <mergeCell ref="U231:U232"/>
    <mergeCell ref="F233:F234"/>
    <mergeCell ref="G233:G234"/>
    <mergeCell ref="U233:U234"/>
    <mergeCell ref="F235:F236"/>
    <mergeCell ref="G235:G236"/>
    <mergeCell ref="U235:U236"/>
    <mergeCell ref="G223:G224"/>
    <mergeCell ref="U223:U224"/>
    <mergeCell ref="C225:E230"/>
    <mergeCell ref="F225:F226"/>
    <mergeCell ref="G225:G226"/>
    <mergeCell ref="U225:U226"/>
    <mergeCell ref="F227:F228"/>
    <mergeCell ref="G227:G228"/>
    <mergeCell ref="U227:U228"/>
    <mergeCell ref="F229:F230"/>
    <mergeCell ref="G229:G230"/>
    <mergeCell ref="U229:U230"/>
    <mergeCell ref="F215:F216"/>
    <mergeCell ref="G215:G216"/>
    <mergeCell ref="U215:U216"/>
    <mergeCell ref="F217:F218"/>
    <mergeCell ref="G217:G218"/>
    <mergeCell ref="U217:U218"/>
    <mergeCell ref="C210:E212"/>
    <mergeCell ref="F210:F212"/>
    <mergeCell ref="G210:G212"/>
    <mergeCell ref="T210:T212"/>
    <mergeCell ref="U210:U212"/>
    <mergeCell ref="C213:E218"/>
    <mergeCell ref="F213:F214"/>
    <mergeCell ref="G213:G214"/>
    <mergeCell ref="T213:T242"/>
    <mergeCell ref="U213:U214"/>
    <mergeCell ref="C219:E224"/>
    <mergeCell ref="F219:F220"/>
    <mergeCell ref="G219:G220"/>
    <mergeCell ref="U219:U220"/>
    <mergeCell ref="F221:F222"/>
    <mergeCell ref="G221:G222"/>
    <mergeCell ref="U221:U222"/>
    <mergeCell ref="F223:F224"/>
    <mergeCell ref="C192:C196"/>
    <mergeCell ref="D192:G192"/>
    <mergeCell ref="T192:T194"/>
    <mergeCell ref="U192:U196"/>
    <mergeCell ref="D193:G193"/>
    <mergeCell ref="D194:F194"/>
    <mergeCell ref="D195:F196"/>
    <mergeCell ref="G195:G196"/>
    <mergeCell ref="C186:E191"/>
    <mergeCell ref="F186:F187"/>
    <mergeCell ref="G186:G187"/>
    <mergeCell ref="U186:U187"/>
    <mergeCell ref="F188:F189"/>
    <mergeCell ref="G188:G189"/>
    <mergeCell ref="U188:U189"/>
    <mergeCell ref="F190:F191"/>
    <mergeCell ref="G190:G191"/>
    <mergeCell ref="U190:U191"/>
    <mergeCell ref="C180:E185"/>
    <mergeCell ref="F180:F181"/>
    <mergeCell ref="G180:G181"/>
    <mergeCell ref="U180:U181"/>
    <mergeCell ref="F182:F183"/>
    <mergeCell ref="G182:G183"/>
    <mergeCell ref="U182:U183"/>
    <mergeCell ref="F184:F185"/>
    <mergeCell ref="G184:G185"/>
    <mergeCell ref="U184:U185"/>
    <mergeCell ref="G172:G173"/>
    <mergeCell ref="U172:U173"/>
    <mergeCell ref="C174:E179"/>
    <mergeCell ref="F174:F175"/>
    <mergeCell ref="G174:G175"/>
    <mergeCell ref="U174:U175"/>
    <mergeCell ref="F176:F177"/>
    <mergeCell ref="G176:G177"/>
    <mergeCell ref="U176:U177"/>
    <mergeCell ref="F178:F179"/>
    <mergeCell ref="G178:G179"/>
    <mergeCell ref="U178:U179"/>
    <mergeCell ref="F164:F165"/>
    <mergeCell ref="G164:G165"/>
    <mergeCell ref="U164:U165"/>
    <mergeCell ref="F166:F167"/>
    <mergeCell ref="G166:G167"/>
    <mergeCell ref="U166:U167"/>
    <mergeCell ref="C159:E161"/>
    <mergeCell ref="F159:F161"/>
    <mergeCell ref="G159:G161"/>
    <mergeCell ref="T159:T161"/>
    <mergeCell ref="U159:U161"/>
    <mergeCell ref="C162:E167"/>
    <mergeCell ref="F162:F163"/>
    <mergeCell ref="G162:G163"/>
    <mergeCell ref="T162:T191"/>
    <mergeCell ref="U162:U163"/>
    <mergeCell ref="C168:E173"/>
    <mergeCell ref="F168:F169"/>
    <mergeCell ref="G168:G169"/>
    <mergeCell ref="U168:U169"/>
    <mergeCell ref="F170:F171"/>
    <mergeCell ref="G170:G171"/>
    <mergeCell ref="U170:U171"/>
    <mergeCell ref="F172:F173"/>
    <mergeCell ref="C141:C145"/>
    <mergeCell ref="D141:G141"/>
    <mergeCell ref="T141:T143"/>
    <mergeCell ref="U141:U145"/>
    <mergeCell ref="D142:G142"/>
    <mergeCell ref="D143:F143"/>
    <mergeCell ref="D144:F145"/>
    <mergeCell ref="G144:G145"/>
    <mergeCell ref="C135:E140"/>
    <mergeCell ref="F135:F136"/>
    <mergeCell ref="G135:G136"/>
    <mergeCell ref="U135:U136"/>
    <mergeCell ref="F137:F138"/>
    <mergeCell ref="G137:G138"/>
    <mergeCell ref="U137:U138"/>
    <mergeCell ref="F139:F140"/>
    <mergeCell ref="G139:G140"/>
    <mergeCell ref="U139:U140"/>
    <mergeCell ref="C129:E134"/>
    <mergeCell ref="F129:F130"/>
    <mergeCell ref="G129:G130"/>
    <mergeCell ref="U129:U130"/>
    <mergeCell ref="F131:F132"/>
    <mergeCell ref="G131:G132"/>
    <mergeCell ref="U131:U132"/>
    <mergeCell ref="F133:F134"/>
    <mergeCell ref="G133:G134"/>
    <mergeCell ref="U133:U134"/>
    <mergeCell ref="G121:G122"/>
    <mergeCell ref="U121:U122"/>
    <mergeCell ref="C123:E128"/>
    <mergeCell ref="F123:F124"/>
    <mergeCell ref="G123:G124"/>
    <mergeCell ref="U123:U124"/>
    <mergeCell ref="F125:F126"/>
    <mergeCell ref="G125:G126"/>
    <mergeCell ref="U125:U126"/>
    <mergeCell ref="F127:F128"/>
    <mergeCell ref="G127:G128"/>
    <mergeCell ref="U127:U128"/>
    <mergeCell ref="F113:F114"/>
    <mergeCell ref="G113:G114"/>
    <mergeCell ref="U113:U114"/>
    <mergeCell ref="F115:F116"/>
    <mergeCell ref="G115:G116"/>
    <mergeCell ref="U115:U116"/>
    <mergeCell ref="C108:E110"/>
    <mergeCell ref="F108:F110"/>
    <mergeCell ref="G108:G110"/>
    <mergeCell ref="T108:T110"/>
    <mergeCell ref="U108:U110"/>
    <mergeCell ref="C111:E116"/>
    <mergeCell ref="F111:F112"/>
    <mergeCell ref="G111:G112"/>
    <mergeCell ref="T111:T140"/>
    <mergeCell ref="U111:U112"/>
    <mergeCell ref="C117:E122"/>
    <mergeCell ref="F117:F118"/>
    <mergeCell ref="G117:G118"/>
    <mergeCell ref="U117:U118"/>
    <mergeCell ref="F119:F120"/>
    <mergeCell ref="G119:G120"/>
    <mergeCell ref="U119:U120"/>
    <mergeCell ref="F121:F122"/>
    <mergeCell ref="C90:C94"/>
    <mergeCell ref="D90:G90"/>
    <mergeCell ref="T90:T92"/>
    <mergeCell ref="U90:U94"/>
    <mergeCell ref="D91:G91"/>
    <mergeCell ref="D92:F92"/>
    <mergeCell ref="D93:F94"/>
    <mergeCell ref="G93:G94"/>
    <mergeCell ref="C84:E89"/>
    <mergeCell ref="F84:F85"/>
    <mergeCell ref="G84:G85"/>
    <mergeCell ref="U84:U85"/>
    <mergeCell ref="F86:F87"/>
    <mergeCell ref="G86:G87"/>
    <mergeCell ref="U86:U87"/>
    <mergeCell ref="F88:F89"/>
    <mergeCell ref="G88:G89"/>
    <mergeCell ref="U88:U89"/>
    <mergeCell ref="C78:E83"/>
    <mergeCell ref="F78:F79"/>
    <mergeCell ref="G78:G79"/>
    <mergeCell ref="U78:U79"/>
    <mergeCell ref="F80:F81"/>
    <mergeCell ref="G80:G81"/>
    <mergeCell ref="U80:U81"/>
    <mergeCell ref="F82:F83"/>
    <mergeCell ref="G82:G83"/>
    <mergeCell ref="U82:U83"/>
    <mergeCell ref="G70:G71"/>
    <mergeCell ref="U70:U71"/>
    <mergeCell ref="C72:E77"/>
    <mergeCell ref="F72:F73"/>
    <mergeCell ref="G72:G73"/>
    <mergeCell ref="U72:U73"/>
    <mergeCell ref="F74:F75"/>
    <mergeCell ref="G74:G75"/>
    <mergeCell ref="U74:U75"/>
    <mergeCell ref="F76:F77"/>
    <mergeCell ref="G76:G77"/>
    <mergeCell ref="U76:U77"/>
    <mergeCell ref="F62:F63"/>
    <mergeCell ref="G62:G63"/>
    <mergeCell ref="U62:U63"/>
    <mergeCell ref="F64:F65"/>
    <mergeCell ref="G64:G65"/>
    <mergeCell ref="U64:U65"/>
    <mergeCell ref="C57:E59"/>
    <mergeCell ref="F57:F59"/>
    <mergeCell ref="G57:G59"/>
    <mergeCell ref="T57:T59"/>
    <mergeCell ref="U57:U59"/>
    <mergeCell ref="C60:E65"/>
    <mergeCell ref="F60:F61"/>
    <mergeCell ref="G60:G61"/>
    <mergeCell ref="T60:T89"/>
    <mergeCell ref="U60:U61"/>
    <mergeCell ref="C66:E71"/>
    <mergeCell ref="F66:F67"/>
    <mergeCell ref="G66:G67"/>
    <mergeCell ref="U66:U67"/>
    <mergeCell ref="F68:F69"/>
    <mergeCell ref="G68:G69"/>
    <mergeCell ref="U68:U69"/>
    <mergeCell ref="F70:F71"/>
    <mergeCell ref="C39:C43"/>
    <mergeCell ref="D39:G39"/>
    <mergeCell ref="T39:T41"/>
    <mergeCell ref="U39:U43"/>
    <mergeCell ref="D40:G40"/>
    <mergeCell ref="D41:F41"/>
    <mergeCell ref="D42:F43"/>
    <mergeCell ref="G42:G43"/>
    <mergeCell ref="C33:E38"/>
    <mergeCell ref="F33:F34"/>
    <mergeCell ref="G33:G34"/>
    <mergeCell ref="U33:U34"/>
    <mergeCell ref="F35:F36"/>
    <mergeCell ref="G35:G36"/>
    <mergeCell ref="U35:U36"/>
    <mergeCell ref="F37:F38"/>
    <mergeCell ref="G37:G38"/>
    <mergeCell ref="U37:U38"/>
    <mergeCell ref="C27:E32"/>
    <mergeCell ref="F27:F28"/>
    <mergeCell ref="G27:G28"/>
    <mergeCell ref="U27:U28"/>
    <mergeCell ref="F29:F30"/>
    <mergeCell ref="G29:G30"/>
    <mergeCell ref="U29:U30"/>
    <mergeCell ref="F31:F32"/>
    <mergeCell ref="G31:G32"/>
    <mergeCell ref="U31:U32"/>
    <mergeCell ref="G19:G20"/>
    <mergeCell ref="U19:U20"/>
    <mergeCell ref="C21:E26"/>
    <mergeCell ref="F21:F22"/>
    <mergeCell ref="G21:G22"/>
    <mergeCell ref="U21:U22"/>
    <mergeCell ref="F23:F24"/>
    <mergeCell ref="G23:G24"/>
    <mergeCell ref="U23:U24"/>
    <mergeCell ref="F25:F26"/>
    <mergeCell ref="G25:G26"/>
    <mergeCell ref="U25:U26"/>
    <mergeCell ref="F11:F12"/>
    <mergeCell ref="G11:G12"/>
    <mergeCell ref="U11:U12"/>
    <mergeCell ref="F13:F14"/>
    <mergeCell ref="G13:G14"/>
    <mergeCell ref="U13:U14"/>
    <mergeCell ref="C6:E8"/>
    <mergeCell ref="F6:F8"/>
    <mergeCell ref="G6:G8"/>
    <mergeCell ref="T6:T8"/>
    <mergeCell ref="U6:U8"/>
    <mergeCell ref="C9:E14"/>
    <mergeCell ref="F9:F10"/>
    <mergeCell ref="G9:G10"/>
    <mergeCell ref="T9:T38"/>
    <mergeCell ref="U9:U10"/>
    <mergeCell ref="C15:E20"/>
    <mergeCell ref="F15:F16"/>
    <mergeCell ref="G15:G16"/>
    <mergeCell ref="U15:U16"/>
    <mergeCell ref="F17:F18"/>
    <mergeCell ref="G17:G18"/>
    <mergeCell ref="U17:U18"/>
    <mergeCell ref="F19:F20"/>
  </mergeCells>
  <phoneticPr fontId="34"/>
  <dataValidations count="1">
    <dataValidation type="custom" allowBlank="1" showInputMessage="1" showErrorMessage="1" errorTitle="小数点以下入力エラー" error="小数点以下は１桁までとして下さい。" sqref="G9:G38 H39:S40 G315:G344 G264:G293 H294:S295 G366:G395 G60:G89 G111:G140 G162:G191 G213:G242 H192:S193 H243:S244 H345:S346 G417:G446 H396:S397 H447:S448 H90:S91 H141:S142 G468:G497 H498:S499 H42:S43 H93:S94 H144:S145 H195:S196 H246:S247 H297:S298 H348:S349 H399:S400 H450:S451 H501:S502" xr:uid="{00000000-0002-0000-3C00-000000000000}">
      <formula1>ROUND(G9,1)=G9</formula1>
    </dataValidation>
  </dataValidations>
  <printOptions horizontalCentered="1"/>
  <pageMargins left="0.59055118110236227" right="0.59055118110236227" top="0.78740157480314965" bottom="0.39370078740157483" header="0.19685039370078741" footer="0.19685039370078741"/>
  <pageSetup paperSize="9" fitToHeight="0" pageOrder="overThenDown" orientation="portrait" blackAndWhite="1" r:id="rId1"/>
  <headerFooter>
    <oddFooter>&amp;C&amp;"ＭＳ 明朝,標準"&amp;7- &amp;P-5 -</oddFooter>
  </headerFooter>
  <rowBreaks count="10" manualBreakCount="10">
    <brk id="2" min="1" max="21" man="1"/>
    <brk id="53" min="1" max="21" man="1"/>
    <brk id="104" min="1" max="21" man="1"/>
    <brk id="155" min="1" max="21" man="1"/>
    <brk id="206" min="1" max="21" man="1"/>
    <brk id="257" min="1" max="21" man="1"/>
    <brk id="308" min="1" max="21" man="1"/>
    <brk id="359" min="1" max="21" man="1"/>
    <brk id="410" min="1" max="21" man="1"/>
    <brk id="461" min="1" max="21" man="1"/>
  </rowBreaks>
  <colBreaks count="1" manualBreakCount="1">
    <brk id="13" min="2" max="371" man="1"/>
  </colBreaks>
  <drawing r:id="rId2"/>
  <legacyDrawing r:id="rId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26">
    <tabColor rgb="FF00B050"/>
  </sheetPr>
  <dimension ref="B1:AL502"/>
  <sheetViews>
    <sheetView workbookViewId="0"/>
  </sheetViews>
  <sheetFormatPr defaultColWidth="9.33203125" defaultRowHeight="8.5"/>
  <cols>
    <col min="1" max="2" width="1.77734375" style="142" customWidth="1"/>
    <col min="3" max="5" width="6.6640625" style="142" customWidth="1"/>
    <col min="6" max="6" width="19" style="142" customWidth="1"/>
    <col min="7" max="7" width="10.77734375" style="142" customWidth="1"/>
    <col min="8" max="20" width="9.77734375" style="142" customWidth="1"/>
    <col min="21" max="21" width="35.77734375" style="143" customWidth="1"/>
    <col min="22" max="22" width="1.77734375" style="142" customWidth="1"/>
    <col min="23" max="23" width="18" style="142" bestFit="1" customWidth="1"/>
    <col min="24" max="35" width="4.77734375" style="142" customWidth="1"/>
    <col min="36" max="16384" width="9.33203125" style="142"/>
  </cols>
  <sheetData>
    <row r="1" spans="2:38" ht="13.5" customHeight="1">
      <c r="B1" s="107" t="s">
        <v>226</v>
      </c>
      <c r="C1" s="87"/>
      <c r="H1" s="89"/>
      <c r="I1" s="89"/>
    </row>
    <row r="2" spans="2:38" ht="47.25" customHeight="1"/>
    <row r="3" spans="2:38" s="111" customFormat="1" ht="13.5" customHeight="1">
      <c r="B3" s="108"/>
      <c r="C3" s="109" t="s">
        <v>225</v>
      </c>
      <c r="D3" s="109"/>
      <c r="E3" s="109"/>
      <c r="F3" s="37"/>
      <c r="G3" s="109"/>
      <c r="H3" s="108"/>
      <c r="I3" s="108"/>
      <c r="J3" s="108"/>
      <c r="K3" s="108"/>
      <c r="L3" s="108"/>
      <c r="M3" s="108"/>
      <c r="N3" s="108"/>
      <c r="O3" s="108"/>
      <c r="P3" s="108"/>
      <c r="Q3" s="108"/>
      <c r="R3" s="108"/>
      <c r="S3" s="108"/>
      <c r="T3" s="108"/>
      <c r="U3" s="110"/>
      <c r="V3" s="108"/>
    </row>
    <row r="4" spans="2:38" s="111" customFormat="1" ht="13.5" customHeight="1">
      <c r="B4" s="108"/>
      <c r="C4" s="112" t="s">
        <v>4</v>
      </c>
      <c r="D4" s="112"/>
      <c r="E4" s="112"/>
      <c r="F4" s="114"/>
      <c r="G4" s="480" t="e">
        <f>#REF!</f>
        <v>#REF!</v>
      </c>
      <c r="H4" s="113"/>
      <c r="I4" s="108"/>
      <c r="J4" s="108"/>
      <c r="K4" s="108"/>
      <c r="L4" s="108"/>
      <c r="M4" s="108"/>
      <c r="N4" s="108"/>
      <c r="O4" s="108"/>
      <c r="P4" s="108"/>
      <c r="Q4" s="108"/>
      <c r="R4" s="108"/>
      <c r="S4" s="108"/>
      <c r="T4" s="108"/>
      <c r="U4" s="110"/>
      <c r="V4" s="108"/>
      <c r="AA4" s="124"/>
      <c r="AB4" s="124"/>
      <c r="AC4" s="124"/>
      <c r="AD4" s="124"/>
      <c r="AE4" s="124"/>
      <c r="AF4" s="124"/>
      <c r="AG4" s="124"/>
      <c r="AJ4" s="124"/>
      <c r="AK4" s="124"/>
      <c r="AL4" s="124"/>
    </row>
    <row r="5" spans="2:38" s="111" customFormat="1" ht="13.5" customHeight="1">
      <c r="B5" s="108"/>
      <c r="C5" s="116" t="s">
        <v>8</v>
      </c>
      <c r="D5" s="116"/>
      <c r="E5" s="125" t="s">
        <v>122</v>
      </c>
      <c r="F5" s="112"/>
      <c r="G5" s="108"/>
      <c r="H5" s="108"/>
      <c r="I5" s="108"/>
      <c r="J5" s="108"/>
      <c r="K5" s="108"/>
      <c r="L5" s="108"/>
      <c r="M5" s="108"/>
      <c r="N5" s="108"/>
      <c r="O5" s="108"/>
      <c r="P5" s="108"/>
      <c r="Q5" s="108"/>
      <c r="R5" s="126"/>
      <c r="S5" s="108"/>
      <c r="T5" s="126"/>
      <c r="U5" s="110"/>
      <c r="V5" s="108"/>
      <c r="AA5" s="124"/>
      <c r="AB5" s="124"/>
      <c r="AC5" s="124"/>
      <c r="AD5" s="124"/>
      <c r="AE5" s="124"/>
      <c r="AF5" s="124"/>
      <c r="AG5" s="124"/>
      <c r="AJ5" s="124"/>
      <c r="AK5" s="124"/>
      <c r="AL5" s="124"/>
    </row>
    <row r="6" spans="2:38" s="111" customFormat="1" ht="13.5" customHeight="1">
      <c r="B6" s="108"/>
      <c r="C6" s="705" t="s">
        <v>33</v>
      </c>
      <c r="D6" s="706"/>
      <c r="E6" s="707"/>
      <c r="F6" s="731" t="s">
        <v>224</v>
      </c>
      <c r="G6" s="731" t="s">
        <v>219</v>
      </c>
      <c r="H6" s="117" t="s">
        <v>34</v>
      </c>
      <c r="I6" s="118"/>
      <c r="J6" s="118"/>
      <c r="K6" s="118"/>
      <c r="L6" s="118"/>
      <c r="M6" s="119"/>
      <c r="N6" s="144" t="s">
        <v>35</v>
      </c>
      <c r="O6" s="118"/>
      <c r="P6" s="118"/>
      <c r="Q6" s="118"/>
      <c r="R6" s="118"/>
      <c r="S6" s="119"/>
      <c r="T6" s="764" t="s">
        <v>81</v>
      </c>
      <c r="U6" s="764" t="s">
        <v>82</v>
      </c>
      <c r="V6" s="108"/>
      <c r="W6" s="88" t="s">
        <v>25</v>
      </c>
      <c r="AA6" s="128" t="str">
        <f>IF(COUNT(H9:U42)&gt;0,"○","")</f>
        <v/>
      </c>
      <c r="AB6" s="120" t="s">
        <v>158</v>
      </c>
      <c r="AC6" s="124"/>
      <c r="AD6" s="124"/>
      <c r="AE6" s="124"/>
      <c r="AF6" s="124"/>
      <c r="AG6" s="124"/>
      <c r="AK6" s="124"/>
      <c r="AL6" s="124"/>
    </row>
    <row r="7" spans="2:38" s="111" customFormat="1" ht="13.5" customHeight="1">
      <c r="B7" s="108"/>
      <c r="C7" s="708"/>
      <c r="D7" s="709"/>
      <c r="E7" s="710"/>
      <c r="F7" s="732"/>
      <c r="G7" s="732"/>
      <c r="H7" s="4" t="s">
        <v>13</v>
      </c>
      <c r="I7" s="4" t="s">
        <v>14</v>
      </c>
      <c r="J7" s="4" t="s">
        <v>15</v>
      </c>
      <c r="K7" s="4" t="s">
        <v>16</v>
      </c>
      <c r="L7" s="4" t="s">
        <v>17</v>
      </c>
      <c r="M7" s="4" t="s">
        <v>18</v>
      </c>
      <c r="N7" s="4" t="s">
        <v>19</v>
      </c>
      <c r="O7" s="4" t="s">
        <v>20</v>
      </c>
      <c r="P7" s="4" t="s">
        <v>21</v>
      </c>
      <c r="Q7" s="4" t="s">
        <v>22</v>
      </c>
      <c r="R7" s="4" t="s">
        <v>23</v>
      </c>
      <c r="S7" s="4" t="s">
        <v>24</v>
      </c>
      <c r="T7" s="765"/>
      <c r="U7" s="765"/>
      <c r="V7" s="108"/>
      <c r="W7" s="88" t="s">
        <v>94</v>
      </c>
      <c r="AA7" s="124"/>
      <c r="AB7" s="124"/>
      <c r="AC7" s="124"/>
      <c r="AD7" s="124"/>
      <c r="AE7" s="124"/>
      <c r="AF7" s="124"/>
      <c r="AG7" s="124"/>
      <c r="AK7" s="124"/>
      <c r="AL7" s="124"/>
    </row>
    <row r="8" spans="2:38" s="111" customFormat="1" ht="13.5" customHeight="1">
      <c r="B8" s="108"/>
      <c r="C8" s="711"/>
      <c r="D8" s="712"/>
      <c r="E8" s="713"/>
      <c r="F8" s="733"/>
      <c r="G8" s="733"/>
      <c r="H8" s="127" t="e">
        <f>"（"&amp;MID(#REF!,2,2)&amp;")"</f>
        <v>#REF!</v>
      </c>
      <c r="I8" s="127" t="e">
        <f>"（"&amp;MID(#REF!,2,2)&amp;")"</f>
        <v>#REF!</v>
      </c>
      <c r="J8" s="127" t="e">
        <f>"（"&amp;MID(#REF!,2,2)&amp;")"</f>
        <v>#REF!</v>
      </c>
      <c r="K8" s="127" t="e">
        <f>"（"&amp;MID(#REF!,2,2)&amp;")"</f>
        <v>#REF!</v>
      </c>
      <c r="L8" s="127" t="e">
        <f>"（"&amp;MID(#REF!,2,2)&amp;")"</f>
        <v>#REF!</v>
      </c>
      <c r="M8" s="127" t="e">
        <f>"（"&amp;MID(#REF!,2,2)&amp;")"</f>
        <v>#REF!</v>
      </c>
      <c r="N8" s="127" t="e">
        <f>"（"&amp;MID(#REF!,2,2)&amp;")"</f>
        <v>#REF!</v>
      </c>
      <c r="O8" s="127" t="e">
        <f>"（"&amp;MID(#REF!,2,2)&amp;")"</f>
        <v>#REF!</v>
      </c>
      <c r="P8" s="127" t="e">
        <f>"（"&amp;MID(#REF!,2,2)&amp;")"</f>
        <v>#REF!</v>
      </c>
      <c r="Q8" s="127" t="e">
        <f>"（"&amp;MID(#REF!,2,2)&amp;")"</f>
        <v>#REF!</v>
      </c>
      <c r="R8" s="127" t="e">
        <f>"（"&amp;MID(#REF!,2,2)&amp;")"</f>
        <v>#REF!</v>
      </c>
      <c r="S8" s="127" t="e">
        <f>"（"&amp;MID(#REF!,2,2)&amp;")"</f>
        <v>#REF!</v>
      </c>
      <c r="T8" s="766"/>
      <c r="U8" s="766"/>
      <c r="V8" s="108"/>
      <c r="W8" s="88"/>
      <c r="AA8" s="137"/>
      <c r="AB8" s="120" t="s">
        <v>158</v>
      </c>
      <c r="AC8" s="124"/>
      <c r="AD8" s="124"/>
      <c r="AE8" s="124"/>
      <c r="AF8" s="124"/>
      <c r="AG8" s="124"/>
      <c r="AK8" s="124"/>
      <c r="AL8" s="124"/>
    </row>
    <row r="9" spans="2:38" s="148" customFormat="1" ht="13.5" customHeight="1">
      <c r="B9" s="145"/>
      <c r="C9" s="714"/>
      <c r="D9" s="715"/>
      <c r="E9" s="716"/>
      <c r="F9" s="729"/>
      <c r="G9" s="730"/>
      <c r="H9" s="146"/>
      <c r="I9" s="146"/>
      <c r="J9" s="147"/>
      <c r="K9" s="147"/>
      <c r="L9" s="147"/>
      <c r="M9" s="147"/>
      <c r="N9" s="147"/>
      <c r="O9" s="147"/>
      <c r="P9" s="147"/>
      <c r="Q9" s="147"/>
      <c r="R9" s="147"/>
      <c r="S9" s="147"/>
      <c r="T9" s="763"/>
      <c r="U9" s="737"/>
      <c r="V9" s="145"/>
      <c r="AA9" s="138"/>
      <c r="AB9" s="139" t="s">
        <v>155</v>
      </c>
      <c r="AC9" s="130"/>
      <c r="AD9" s="130"/>
      <c r="AE9" s="130"/>
      <c r="AF9" s="130"/>
      <c r="AG9" s="130"/>
      <c r="AK9" s="130"/>
      <c r="AL9" s="130"/>
    </row>
    <row r="10" spans="2:38" s="148" customFormat="1" ht="13.5" customHeight="1">
      <c r="B10" s="145"/>
      <c r="C10" s="717"/>
      <c r="D10" s="718"/>
      <c r="E10" s="719"/>
      <c r="F10" s="724"/>
      <c r="G10" s="726"/>
      <c r="H10" s="149"/>
      <c r="I10" s="149"/>
      <c r="J10" s="149"/>
      <c r="K10" s="149"/>
      <c r="L10" s="149"/>
      <c r="M10" s="149"/>
      <c r="N10" s="149"/>
      <c r="O10" s="149"/>
      <c r="P10" s="149"/>
      <c r="Q10" s="149"/>
      <c r="R10" s="149"/>
      <c r="S10" s="149"/>
      <c r="T10" s="763"/>
      <c r="U10" s="738"/>
      <c r="V10" s="145"/>
      <c r="AA10" s="140" t="s">
        <v>109</v>
      </c>
      <c r="AB10" s="141" t="str">
        <f>AA6</f>
        <v/>
      </c>
      <c r="AC10" s="130"/>
      <c r="AD10" s="130"/>
      <c r="AE10" s="130"/>
      <c r="AF10" s="130"/>
      <c r="AG10" s="130"/>
      <c r="AK10" s="130"/>
      <c r="AL10" s="130"/>
    </row>
    <row r="11" spans="2:38" s="148" customFormat="1" ht="13.5" customHeight="1">
      <c r="B11" s="145"/>
      <c r="C11" s="717"/>
      <c r="D11" s="718"/>
      <c r="E11" s="719"/>
      <c r="F11" s="723"/>
      <c r="G11" s="725"/>
      <c r="H11" s="150"/>
      <c r="I11" s="150"/>
      <c r="J11" s="151"/>
      <c r="K11" s="151"/>
      <c r="L11" s="151"/>
      <c r="M11" s="151"/>
      <c r="N11" s="151"/>
      <c r="O11" s="151"/>
      <c r="P11" s="151"/>
      <c r="Q11" s="151"/>
      <c r="R11" s="151"/>
      <c r="S11" s="151"/>
      <c r="T11" s="763"/>
      <c r="U11" s="739"/>
      <c r="V11" s="145"/>
      <c r="AA11" s="140" t="s">
        <v>103</v>
      </c>
      <c r="AB11" s="141" t="str">
        <f>AA56</f>
        <v/>
      </c>
      <c r="AC11" s="130"/>
      <c r="AD11" s="130"/>
      <c r="AE11" s="130"/>
      <c r="AF11" s="130"/>
      <c r="AG11" s="130"/>
      <c r="AK11" s="130"/>
      <c r="AL11" s="130"/>
    </row>
    <row r="12" spans="2:38" s="148" customFormat="1" ht="13.5" customHeight="1">
      <c r="B12" s="145"/>
      <c r="C12" s="717"/>
      <c r="D12" s="718"/>
      <c r="E12" s="719"/>
      <c r="F12" s="724"/>
      <c r="G12" s="726"/>
      <c r="H12" s="149"/>
      <c r="I12" s="149"/>
      <c r="J12" s="149"/>
      <c r="K12" s="149"/>
      <c r="L12" s="149"/>
      <c r="M12" s="149"/>
      <c r="N12" s="149"/>
      <c r="O12" s="149"/>
      <c r="P12" s="149"/>
      <c r="Q12" s="149"/>
      <c r="R12" s="149"/>
      <c r="S12" s="149"/>
      <c r="T12" s="763"/>
      <c r="U12" s="738"/>
      <c r="V12" s="145"/>
      <c r="AA12" s="140" t="s">
        <v>104</v>
      </c>
      <c r="AB12" s="141" t="str">
        <f>AA106</f>
        <v/>
      </c>
      <c r="AC12" s="130"/>
      <c r="AD12" s="130"/>
      <c r="AE12" s="130"/>
      <c r="AF12" s="130"/>
      <c r="AG12" s="130"/>
      <c r="AK12" s="130"/>
      <c r="AL12" s="130"/>
    </row>
    <row r="13" spans="2:38" s="148" customFormat="1" ht="13.5" customHeight="1">
      <c r="B13" s="145"/>
      <c r="C13" s="717"/>
      <c r="D13" s="718"/>
      <c r="E13" s="719"/>
      <c r="F13" s="723"/>
      <c r="G13" s="725"/>
      <c r="H13" s="150"/>
      <c r="I13" s="150"/>
      <c r="J13" s="151"/>
      <c r="K13" s="151"/>
      <c r="L13" s="151"/>
      <c r="M13" s="151"/>
      <c r="N13" s="151"/>
      <c r="O13" s="151"/>
      <c r="P13" s="151"/>
      <c r="Q13" s="151"/>
      <c r="R13" s="151"/>
      <c r="S13" s="151"/>
      <c r="T13" s="763"/>
      <c r="U13" s="739"/>
      <c r="V13" s="145"/>
      <c r="AA13" s="140" t="s">
        <v>105</v>
      </c>
      <c r="AB13" s="141" t="str">
        <f>AA156</f>
        <v/>
      </c>
      <c r="AC13" s="130"/>
      <c r="AD13" s="130"/>
      <c r="AE13" s="130"/>
      <c r="AF13" s="130"/>
      <c r="AG13" s="130"/>
      <c r="AK13" s="130"/>
      <c r="AL13" s="130"/>
    </row>
    <row r="14" spans="2:38" s="148" customFormat="1" ht="13.5" customHeight="1">
      <c r="B14" s="145"/>
      <c r="C14" s="720"/>
      <c r="D14" s="721"/>
      <c r="E14" s="722"/>
      <c r="F14" s="727"/>
      <c r="G14" s="728"/>
      <c r="H14" s="149"/>
      <c r="I14" s="149"/>
      <c r="J14" s="149"/>
      <c r="K14" s="149"/>
      <c r="L14" s="149"/>
      <c r="M14" s="149"/>
      <c r="N14" s="149"/>
      <c r="O14" s="149"/>
      <c r="P14" s="149"/>
      <c r="Q14" s="149"/>
      <c r="R14" s="149"/>
      <c r="S14" s="149"/>
      <c r="T14" s="763"/>
      <c r="U14" s="740"/>
      <c r="V14" s="145"/>
      <c r="AA14" s="140" t="s">
        <v>106</v>
      </c>
      <c r="AB14" s="141" t="str">
        <f>AA206</f>
        <v/>
      </c>
      <c r="AC14" s="130"/>
      <c r="AD14" s="130"/>
      <c r="AE14" s="130"/>
      <c r="AF14" s="130"/>
      <c r="AG14" s="130"/>
      <c r="AK14" s="130"/>
      <c r="AL14" s="130"/>
    </row>
    <row r="15" spans="2:38" s="148" customFormat="1" ht="13.5" customHeight="1">
      <c r="B15" s="145"/>
      <c r="C15" s="714"/>
      <c r="D15" s="715"/>
      <c r="E15" s="716"/>
      <c r="F15" s="729"/>
      <c r="G15" s="730"/>
      <c r="H15" s="146"/>
      <c r="I15" s="146"/>
      <c r="J15" s="147"/>
      <c r="K15" s="147"/>
      <c r="L15" s="147"/>
      <c r="M15" s="147"/>
      <c r="N15" s="147"/>
      <c r="O15" s="147"/>
      <c r="P15" s="147"/>
      <c r="Q15" s="147"/>
      <c r="R15" s="147"/>
      <c r="S15" s="147"/>
      <c r="T15" s="763"/>
      <c r="U15" s="737"/>
      <c r="V15" s="145"/>
      <c r="AA15" s="140" t="s">
        <v>107</v>
      </c>
      <c r="AB15" s="141" t="str">
        <f>AA256</f>
        <v/>
      </c>
      <c r="AC15" s="130"/>
      <c r="AD15" s="130"/>
      <c r="AE15" s="130"/>
      <c r="AF15" s="130"/>
      <c r="AG15" s="130"/>
      <c r="AK15" s="130"/>
      <c r="AL15" s="130"/>
    </row>
    <row r="16" spans="2:38" s="148" customFormat="1" ht="13.5" customHeight="1">
      <c r="B16" s="145"/>
      <c r="C16" s="717"/>
      <c r="D16" s="718"/>
      <c r="E16" s="719"/>
      <c r="F16" s="724"/>
      <c r="G16" s="726"/>
      <c r="H16" s="149"/>
      <c r="I16" s="149"/>
      <c r="J16" s="149"/>
      <c r="K16" s="149"/>
      <c r="L16" s="149"/>
      <c r="M16" s="149"/>
      <c r="N16" s="149"/>
      <c r="O16" s="149"/>
      <c r="P16" s="149"/>
      <c r="Q16" s="149"/>
      <c r="R16" s="149"/>
      <c r="S16" s="149"/>
      <c r="T16" s="763"/>
      <c r="U16" s="738"/>
      <c r="V16" s="145"/>
      <c r="AA16" s="140" t="s">
        <v>110</v>
      </c>
      <c r="AB16" s="141" t="str">
        <f>AA306</f>
        <v/>
      </c>
      <c r="AC16" s="130"/>
      <c r="AD16" s="130"/>
      <c r="AE16" s="130"/>
      <c r="AF16" s="130"/>
      <c r="AG16" s="130"/>
      <c r="AK16" s="130"/>
      <c r="AL16" s="130"/>
    </row>
    <row r="17" spans="2:38" s="148" customFormat="1" ht="13.5" customHeight="1">
      <c r="B17" s="145"/>
      <c r="C17" s="717"/>
      <c r="D17" s="718"/>
      <c r="E17" s="719"/>
      <c r="F17" s="723"/>
      <c r="G17" s="725"/>
      <c r="H17" s="150"/>
      <c r="I17" s="150"/>
      <c r="J17" s="151"/>
      <c r="K17" s="151"/>
      <c r="L17" s="151"/>
      <c r="M17" s="151"/>
      <c r="N17" s="151"/>
      <c r="O17" s="151"/>
      <c r="P17" s="151"/>
      <c r="Q17" s="151"/>
      <c r="R17" s="151"/>
      <c r="S17" s="151"/>
      <c r="T17" s="763"/>
      <c r="U17" s="739"/>
      <c r="V17" s="145"/>
      <c r="AA17" s="140" t="s">
        <v>111</v>
      </c>
      <c r="AB17" s="141" t="str">
        <f>AA356</f>
        <v/>
      </c>
      <c r="AC17" s="130"/>
      <c r="AD17" s="130"/>
      <c r="AE17" s="130"/>
      <c r="AF17" s="130"/>
      <c r="AG17" s="130"/>
      <c r="AK17" s="130"/>
      <c r="AL17" s="130"/>
    </row>
    <row r="18" spans="2:38" s="148" customFormat="1" ht="13.5" customHeight="1">
      <c r="B18" s="145"/>
      <c r="C18" s="717"/>
      <c r="D18" s="718"/>
      <c r="E18" s="719"/>
      <c r="F18" s="724"/>
      <c r="G18" s="726"/>
      <c r="H18" s="149"/>
      <c r="I18" s="149"/>
      <c r="J18" s="149"/>
      <c r="K18" s="149"/>
      <c r="L18" s="149"/>
      <c r="M18" s="149"/>
      <c r="N18" s="149"/>
      <c r="O18" s="149"/>
      <c r="P18" s="149"/>
      <c r="Q18" s="149"/>
      <c r="R18" s="149"/>
      <c r="S18" s="149"/>
      <c r="T18" s="763"/>
      <c r="U18" s="738"/>
      <c r="V18" s="145"/>
      <c r="AA18" s="140" t="s">
        <v>112</v>
      </c>
      <c r="AB18" s="141" t="str">
        <f>AA406</f>
        <v/>
      </c>
    </row>
    <row r="19" spans="2:38" s="148" customFormat="1" ht="13.5" customHeight="1">
      <c r="B19" s="145"/>
      <c r="C19" s="717"/>
      <c r="D19" s="718"/>
      <c r="E19" s="719"/>
      <c r="F19" s="723"/>
      <c r="G19" s="725"/>
      <c r="H19" s="150"/>
      <c r="I19" s="150"/>
      <c r="J19" s="151"/>
      <c r="K19" s="151"/>
      <c r="L19" s="151"/>
      <c r="M19" s="151"/>
      <c r="N19" s="151"/>
      <c r="O19" s="151"/>
      <c r="P19" s="151"/>
      <c r="Q19" s="151"/>
      <c r="R19" s="151"/>
      <c r="S19" s="151"/>
      <c r="T19" s="763"/>
      <c r="U19" s="739"/>
      <c r="V19" s="145"/>
      <c r="AA19" s="140" t="s">
        <v>113</v>
      </c>
      <c r="AB19" s="141" t="str">
        <f>AA456</f>
        <v/>
      </c>
    </row>
    <row r="20" spans="2:38" s="148" customFormat="1" ht="13.5" customHeight="1">
      <c r="B20" s="145"/>
      <c r="C20" s="720"/>
      <c r="D20" s="721"/>
      <c r="E20" s="722"/>
      <c r="F20" s="727"/>
      <c r="G20" s="728"/>
      <c r="H20" s="149"/>
      <c r="I20" s="149"/>
      <c r="J20" s="149"/>
      <c r="K20" s="149"/>
      <c r="L20" s="149"/>
      <c r="M20" s="149"/>
      <c r="N20" s="149"/>
      <c r="O20" s="149"/>
      <c r="P20" s="149"/>
      <c r="Q20" s="149"/>
      <c r="R20" s="149"/>
      <c r="S20" s="149"/>
      <c r="T20" s="763"/>
      <c r="U20" s="740"/>
      <c r="V20" s="145"/>
    </row>
    <row r="21" spans="2:38" s="148" customFormat="1" ht="13.5" customHeight="1">
      <c r="B21" s="145"/>
      <c r="C21" s="714"/>
      <c r="D21" s="715"/>
      <c r="E21" s="716"/>
      <c r="F21" s="729"/>
      <c r="G21" s="730"/>
      <c r="H21" s="146"/>
      <c r="I21" s="146"/>
      <c r="J21" s="147"/>
      <c r="K21" s="147"/>
      <c r="L21" s="147"/>
      <c r="M21" s="147"/>
      <c r="N21" s="147"/>
      <c r="O21" s="147"/>
      <c r="P21" s="147"/>
      <c r="Q21" s="147"/>
      <c r="R21" s="147"/>
      <c r="S21" s="147"/>
      <c r="T21" s="763"/>
      <c r="U21" s="737"/>
      <c r="V21" s="145"/>
    </row>
    <row r="22" spans="2:38" s="148" customFormat="1" ht="13.5" customHeight="1">
      <c r="B22" s="145"/>
      <c r="C22" s="717"/>
      <c r="D22" s="718"/>
      <c r="E22" s="719"/>
      <c r="F22" s="724"/>
      <c r="G22" s="726"/>
      <c r="H22" s="149"/>
      <c r="I22" s="149"/>
      <c r="J22" s="149"/>
      <c r="K22" s="149"/>
      <c r="L22" s="149"/>
      <c r="M22" s="149"/>
      <c r="N22" s="149"/>
      <c r="O22" s="149"/>
      <c r="P22" s="149"/>
      <c r="Q22" s="149"/>
      <c r="R22" s="149"/>
      <c r="S22" s="149"/>
      <c r="T22" s="763"/>
      <c r="U22" s="738"/>
      <c r="V22" s="145"/>
    </row>
    <row r="23" spans="2:38" s="148" customFormat="1" ht="13.5" customHeight="1">
      <c r="B23" s="145"/>
      <c r="C23" s="717"/>
      <c r="D23" s="718"/>
      <c r="E23" s="719"/>
      <c r="F23" s="723"/>
      <c r="G23" s="725"/>
      <c r="H23" s="150"/>
      <c r="I23" s="150"/>
      <c r="J23" s="151"/>
      <c r="K23" s="151"/>
      <c r="L23" s="151"/>
      <c r="M23" s="151"/>
      <c r="N23" s="151"/>
      <c r="O23" s="151"/>
      <c r="P23" s="151"/>
      <c r="Q23" s="151"/>
      <c r="R23" s="151"/>
      <c r="S23" s="151"/>
      <c r="T23" s="763"/>
      <c r="U23" s="739"/>
      <c r="V23" s="145"/>
    </row>
    <row r="24" spans="2:38" s="148" customFormat="1" ht="13.5" customHeight="1">
      <c r="B24" s="145"/>
      <c r="C24" s="717"/>
      <c r="D24" s="718"/>
      <c r="E24" s="719"/>
      <c r="F24" s="724"/>
      <c r="G24" s="726"/>
      <c r="H24" s="149"/>
      <c r="I24" s="149"/>
      <c r="J24" s="149"/>
      <c r="K24" s="149"/>
      <c r="L24" s="149"/>
      <c r="M24" s="149"/>
      <c r="N24" s="149"/>
      <c r="O24" s="149"/>
      <c r="P24" s="149"/>
      <c r="Q24" s="149"/>
      <c r="R24" s="149"/>
      <c r="S24" s="149"/>
      <c r="T24" s="763"/>
      <c r="U24" s="738"/>
      <c r="V24" s="145"/>
    </row>
    <row r="25" spans="2:38" s="148" customFormat="1" ht="13.5" customHeight="1">
      <c r="B25" s="145"/>
      <c r="C25" s="717"/>
      <c r="D25" s="718"/>
      <c r="E25" s="719"/>
      <c r="F25" s="723"/>
      <c r="G25" s="725"/>
      <c r="H25" s="150"/>
      <c r="I25" s="150"/>
      <c r="J25" s="151"/>
      <c r="K25" s="151"/>
      <c r="L25" s="151"/>
      <c r="M25" s="151"/>
      <c r="N25" s="151"/>
      <c r="O25" s="151"/>
      <c r="P25" s="151"/>
      <c r="Q25" s="151"/>
      <c r="R25" s="151"/>
      <c r="S25" s="151"/>
      <c r="T25" s="763"/>
      <c r="U25" s="739"/>
      <c r="V25" s="145"/>
    </row>
    <row r="26" spans="2:38" s="148" customFormat="1" ht="13.5" customHeight="1">
      <c r="B26" s="145"/>
      <c r="C26" s="720"/>
      <c r="D26" s="721"/>
      <c r="E26" s="722"/>
      <c r="F26" s="727"/>
      <c r="G26" s="728"/>
      <c r="H26" s="149"/>
      <c r="I26" s="149"/>
      <c r="J26" s="149"/>
      <c r="K26" s="149"/>
      <c r="L26" s="149"/>
      <c r="M26" s="149"/>
      <c r="N26" s="149"/>
      <c r="O26" s="149"/>
      <c r="P26" s="149"/>
      <c r="Q26" s="149"/>
      <c r="R26" s="149"/>
      <c r="S26" s="149"/>
      <c r="T26" s="763"/>
      <c r="U26" s="740"/>
      <c r="V26" s="145"/>
    </row>
    <row r="27" spans="2:38" s="148" customFormat="1" ht="13.5" customHeight="1">
      <c r="B27" s="145"/>
      <c r="C27" s="714"/>
      <c r="D27" s="715"/>
      <c r="E27" s="716"/>
      <c r="F27" s="729"/>
      <c r="G27" s="730"/>
      <c r="H27" s="146"/>
      <c r="I27" s="146"/>
      <c r="J27" s="147"/>
      <c r="K27" s="147"/>
      <c r="L27" s="147"/>
      <c r="M27" s="147"/>
      <c r="N27" s="147"/>
      <c r="O27" s="147"/>
      <c r="P27" s="147"/>
      <c r="Q27" s="147"/>
      <c r="R27" s="147"/>
      <c r="S27" s="147"/>
      <c r="T27" s="763"/>
      <c r="U27" s="737"/>
      <c r="V27" s="145"/>
    </row>
    <row r="28" spans="2:38" s="148" customFormat="1" ht="13.5" customHeight="1">
      <c r="B28" s="145"/>
      <c r="C28" s="717"/>
      <c r="D28" s="718"/>
      <c r="E28" s="719"/>
      <c r="F28" s="724"/>
      <c r="G28" s="726"/>
      <c r="H28" s="149"/>
      <c r="I28" s="149"/>
      <c r="J28" s="149"/>
      <c r="K28" s="149"/>
      <c r="L28" s="149"/>
      <c r="M28" s="149"/>
      <c r="N28" s="149"/>
      <c r="O28" s="149"/>
      <c r="P28" s="149"/>
      <c r="Q28" s="149"/>
      <c r="R28" s="149"/>
      <c r="S28" s="149"/>
      <c r="T28" s="763"/>
      <c r="U28" s="738"/>
      <c r="V28" s="145"/>
    </row>
    <row r="29" spans="2:38" s="148" customFormat="1" ht="13.5" customHeight="1">
      <c r="B29" s="145"/>
      <c r="C29" s="717"/>
      <c r="D29" s="718"/>
      <c r="E29" s="719"/>
      <c r="F29" s="723"/>
      <c r="G29" s="725"/>
      <c r="H29" s="150"/>
      <c r="I29" s="150"/>
      <c r="J29" s="151"/>
      <c r="K29" s="151"/>
      <c r="L29" s="151"/>
      <c r="M29" s="151"/>
      <c r="N29" s="151"/>
      <c r="O29" s="151"/>
      <c r="P29" s="151"/>
      <c r="Q29" s="151"/>
      <c r="R29" s="151"/>
      <c r="S29" s="151"/>
      <c r="T29" s="763"/>
      <c r="U29" s="739"/>
      <c r="V29" s="145"/>
    </row>
    <row r="30" spans="2:38" s="148" customFormat="1" ht="13.5" customHeight="1">
      <c r="B30" s="145"/>
      <c r="C30" s="717"/>
      <c r="D30" s="718"/>
      <c r="E30" s="719"/>
      <c r="F30" s="724"/>
      <c r="G30" s="726"/>
      <c r="H30" s="149"/>
      <c r="I30" s="149"/>
      <c r="J30" s="149"/>
      <c r="K30" s="149"/>
      <c r="L30" s="149"/>
      <c r="M30" s="149"/>
      <c r="N30" s="149"/>
      <c r="O30" s="149"/>
      <c r="P30" s="149"/>
      <c r="Q30" s="149"/>
      <c r="R30" s="149"/>
      <c r="S30" s="149"/>
      <c r="T30" s="763"/>
      <c r="U30" s="738"/>
      <c r="V30" s="145"/>
    </row>
    <row r="31" spans="2:38" s="148" customFormat="1" ht="13.5" customHeight="1">
      <c r="B31" s="145"/>
      <c r="C31" s="717"/>
      <c r="D31" s="718"/>
      <c r="E31" s="719"/>
      <c r="F31" s="723"/>
      <c r="G31" s="725"/>
      <c r="H31" s="150"/>
      <c r="I31" s="150"/>
      <c r="J31" s="151"/>
      <c r="K31" s="151"/>
      <c r="L31" s="151"/>
      <c r="M31" s="151"/>
      <c r="N31" s="151"/>
      <c r="O31" s="151"/>
      <c r="P31" s="151"/>
      <c r="Q31" s="151"/>
      <c r="R31" s="151"/>
      <c r="S31" s="151"/>
      <c r="T31" s="763"/>
      <c r="U31" s="739"/>
      <c r="V31" s="145"/>
    </row>
    <row r="32" spans="2:38" s="148" customFormat="1" ht="13.5" customHeight="1">
      <c r="B32" s="145"/>
      <c r="C32" s="720"/>
      <c r="D32" s="721"/>
      <c r="E32" s="722"/>
      <c r="F32" s="727"/>
      <c r="G32" s="728"/>
      <c r="H32" s="149"/>
      <c r="I32" s="149"/>
      <c r="J32" s="149"/>
      <c r="K32" s="149"/>
      <c r="L32" s="149"/>
      <c r="M32" s="149"/>
      <c r="N32" s="149"/>
      <c r="O32" s="149"/>
      <c r="P32" s="149"/>
      <c r="Q32" s="149"/>
      <c r="R32" s="149"/>
      <c r="S32" s="149"/>
      <c r="T32" s="763"/>
      <c r="U32" s="740"/>
      <c r="V32" s="145"/>
    </row>
    <row r="33" spans="2:36" s="148" customFormat="1" ht="13.5" customHeight="1">
      <c r="B33" s="145"/>
      <c r="C33" s="714"/>
      <c r="D33" s="715"/>
      <c r="E33" s="716"/>
      <c r="F33" s="729"/>
      <c r="G33" s="730"/>
      <c r="H33" s="146"/>
      <c r="I33" s="146"/>
      <c r="J33" s="147"/>
      <c r="K33" s="147"/>
      <c r="L33" s="147"/>
      <c r="M33" s="147"/>
      <c r="N33" s="147"/>
      <c r="O33" s="147"/>
      <c r="P33" s="147"/>
      <c r="Q33" s="147"/>
      <c r="R33" s="147"/>
      <c r="S33" s="147"/>
      <c r="T33" s="763"/>
      <c r="U33" s="737"/>
      <c r="V33" s="145"/>
    </row>
    <row r="34" spans="2:36" s="148" customFormat="1" ht="13.5" customHeight="1">
      <c r="B34" s="145"/>
      <c r="C34" s="717"/>
      <c r="D34" s="718"/>
      <c r="E34" s="719"/>
      <c r="F34" s="724"/>
      <c r="G34" s="726"/>
      <c r="H34" s="149"/>
      <c r="I34" s="149"/>
      <c r="J34" s="149"/>
      <c r="K34" s="149"/>
      <c r="L34" s="149"/>
      <c r="M34" s="149"/>
      <c r="N34" s="149"/>
      <c r="O34" s="149"/>
      <c r="P34" s="149"/>
      <c r="Q34" s="149"/>
      <c r="R34" s="149"/>
      <c r="S34" s="149"/>
      <c r="T34" s="763"/>
      <c r="U34" s="738"/>
      <c r="V34" s="145"/>
    </row>
    <row r="35" spans="2:36" s="148" customFormat="1" ht="13.5" customHeight="1">
      <c r="B35" s="145"/>
      <c r="C35" s="717"/>
      <c r="D35" s="718"/>
      <c r="E35" s="719"/>
      <c r="F35" s="723"/>
      <c r="G35" s="725"/>
      <c r="H35" s="150"/>
      <c r="I35" s="150"/>
      <c r="J35" s="151"/>
      <c r="K35" s="151"/>
      <c r="L35" s="151"/>
      <c r="M35" s="151"/>
      <c r="N35" s="151"/>
      <c r="O35" s="151"/>
      <c r="P35" s="151"/>
      <c r="Q35" s="151"/>
      <c r="R35" s="151"/>
      <c r="S35" s="151"/>
      <c r="T35" s="763"/>
      <c r="U35" s="739"/>
      <c r="V35" s="145"/>
    </row>
    <row r="36" spans="2:36" s="148" customFormat="1" ht="13.5" customHeight="1">
      <c r="B36" s="145"/>
      <c r="C36" s="717"/>
      <c r="D36" s="718"/>
      <c r="E36" s="719"/>
      <c r="F36" s="724"/>
      <c r="G36" s="726"/>
      <c r="H36" s="149"/>
      <c r="I36" s="149"/>
      <c r="J36" s="149"/>
      <c r="K36" s="149"/>
      <c r="L36" s="149"/>
      <c r="M36" s="149"/>
      <c r="N36" s="149"/>
      <c r="O36" s="149"/>
      <c r="P36" s="149"/>
      <c r="Q36" s="149"/>
      <c r="R36" s="149"/>
      <c r="S36" s="149"/>
      <c r="T36" s="763"/>
      <c r="U36" s="738"/>
      <c r="V36" s="145"/>
    </row>
    <row r="37" spans="2:36" s="148" customFormat="1" ht="13.5" customHeight="1">
      <c r="B37" s="145"/>
      <c r="C37" s="717"/>
      <c r="D37" s="718"/>
      <c r="E37" s="719"/>
      <c r="F37" s="723"/>
      <c r="G37" s="725"/>
      <c r="H37" s="150"/>
      <c r="I37" s="150"/>
      <c r="J37" s="151"/>
      <c r="K37" s="151"/>
      <c r="L37" s="151"/>
      <c r="M37" s="151"/>
      <c r="N37" s="151"/>
      <c r="O37" s="151"/>
      <c r="P37" s="151"/>
      <c r="Q37" s="151"/>
      <c r="R37" s="151"/>
      <c r="S37" s="151"/>
      <c r="T37" s="763"/>
      <c r="U37" s="739"/>
      <c r="V37" s="145"/>
    </row>
    <row r="38" spans="2:36" s="148" customFormat="1" ht="13.5" customHeight="1">
      <c r="B38" s="145"/>
      <c r="C38" s="720"/>
      <c r="D38" s="721"/>
      <c r="E38" s="722"/>
      <c r="F38" s="727"/>
      <c r="G38" s="728"/>
      <c r="H38" s="152"/>
      <c r="I38" s="152"/>
      <c r="J38" s="152"/>
      <c r="K38" s="152"/>
      <c r="L38" s="152"/>
      <c r="M38" s="152"/>
      <c r="N38" s="152"/>
      <c r="O38" s="152"/>
      <c r="P38" s="152"/>
      <c r="Q38" s="152"/>
      <c r="R38" s="152"/>
      <c r="S38" s="152"/>
      <c r="T38" s="763"/>
      <c r="U38" s="740"/>
      <c r="V38" s="145"/>
    </row>
    <row r="39" spans="2:36" s="111" customFormat="1" ht="13.5" customHeight="1">
      <c r="B39" s="108"/>
      <c r="C39" s="743" t="s">
        <v>86</v>
      </c>
      <c r="D39" s="746" t="s">
        <v>220</v>
      </c>
      <c r="E39" s="747"/>
      <c r="F39" s="747"/>
      <c r="G39" s="748"/>
      <c r="H39" s="154"/>
      <c r="I39" s="154"/>
      <c r="J39" s="154"/>
      <c r="K39" s="154"/>
      <c r="L39" s="154"/>
      <c r="M39" s="154"/>
      <c r="N39" s="154"/>
      <c r="O39" s="154"/>
      <c r="P39" s="154"/>
      <c r="Q39" s="154"/>
      <c r="R39" s="154"/>
      <c r="S39" s="154"/>
      <c r="T39" s="749"/>
      <c r="U39" s="749"/>
      <c r="V39" s="108"/>
    </row>
    <row r="40" spans="2:36" s="111" customFormat="1" ht="13.5" customHeight="1">
      <c r="B40" s="108"/>
      <c r="C40" s="744"/>
      <c r="D40" s="746" t="s">
        <v>221</v>
      </c>
      <c r="E40" s="747"/>
      <c r="F40" s="747"/>
      <c r="G40" s="748"/>
      <c r="H40" s="154"/>
      <c r="I40" s="154"/>
      <c r="J40" s="154"/>
      <c r="K40" s="154"/>
      <c r="L40" s="154"/>
      <c r="M40" s="154"/>
      <c r="N40" s="154"/>
      <c r="O40" s="154"/>
      <c r="P40" s="154"/>
      <c r="Q40" s="154"/>
      <c r="R40" s="154"/>
      <c r="S40" s="154"/>
      <c r="T40" s="750"/>
      <c r="U40" s="750"/>
      <c r="V40" s="108"/>
    </row>
    <row r="41" spans="2:36" s="111" customFormat="1" ht="13.5" customHeight="1">
      <c r="B41" s="108"/>
      <c r="C41" s="744"/>
      <c r="D41" s="746" t="s">
        <v>222</v>
      </c>
      <c r="E41" s="747"/>
      <c r="F41" s="748"/>
      <c r="G41" s="155" t="s">
        <v>79</v>
      </c>
      <c r="H41" s="156" t="str">
        <f>IF(COUNT(H39)=0,"",ROUND(SUM(H39:H40),#REF!))</f>
        <v/>
      </c>
      <c r="I41" s="156" t="str">
        <f>IF(COUNT(I39)=0,"",ROUND(SUM(I39:I40),#REF!))</f>
        <v/>
      </c>
      <c r="J41" s="156" t="str">
        <f>IF(COUNT(J39)=0,"",ROUND(SUM(J39:J40),#REF!))</f>
        <v/>
      </c>
      <c r="K41" s="156" t="str">
        <f>IF(COUNT(K39)=0,"",ROUND(SUM(K39:K40),#REF!))</f>
        <v/>
      </c>
      <c r="L41" s="156" t="str">
        <f>IF(COUNT(L39)=0,"",ROUND(SUM(L39:L40),#REF!))</f>
        <v/>
      </c>
      <c r="M41" s="156" t="str">
        <f>IF(COUNT(M39)=0,"",ROUND(SUM(M39:M40),#REF!))</f>
        <v/>
      </c>
      <c r="N41" s="156" t="str">
        <f>IF(COUNT(N39)=0,"",ROUND(SUM(N39:N40),#REF!))</f>
        <v/>
      </c>
      <c r="O41" s="156" t="str">
        <f>IF(COUNT(O39)=0,"",ROUND(SUM(O39:O40),#REF!))</f>
        <v/>
      </c>
      <c r="P41" s="156" t="str">
        <f>IF(COUNT(P39)=0,"",ROUND(SUM(P39:P40),#REF!))</f>
        <v/>
      </c>
      <c r="Q41" s="156" t="str">
        <f>IF(COUNT(Q39)=0,"",ROUND(SUM(Q39:Q40),#REF!))</f>
        <v/>
      </c>
      <c r="R41" s="156" t="str">
        <f>IF(COUNT(R39)=0,"",ROUND(SUM(R39:R40),#REF!))</f>
        <v/>
      </c>
      <c r="S41" s="156" t="str">
        <f>IF(COUNT(S39)=0,"",ROUND(SUM(S39:S40),#REF!))</f>
        <v/>
      </c>
      <c r="T41" s="751"/>
      <c r="U41" s="750"/>
      <c r="V41" s="108"/>
      <c r="W41" s="120" t="s">
        <v>93</v>
      </c>
    </row>
    <row r="42" spans="2:36" s="111" customFormat="1" ht="13.5" customHeight="1">
      <c r="B42" s="108"/>
      <c r="C42" s="745"/>
      <c r="D42" s="752" t="s">
        <v>249</v>
      </c>
      <c r="E42" s="753"/>
      <c r="F42" s="754"/>
      <c r="G42" s="233" t="s">
        <v>79</v>
      </c>
      <c r="H42" s="154"/>
      <c r="I42" s="154"/>
      <c r="J42" s="154"/>
      <c r="K42" s="154"/>
      <c r="L42" s="154"/>
      <c r="M42" s="154"/>
      <c r="N42" s="154"/>
      <c r="O42" s="154"/>
      <c r="P42" s="154"/>
      <c r="Q42" s="154"/>
      <c r="R42" s="154"/>
      <c r="S42" s="154"/>
      <c r="T42" s="203" t="str">
        <f>IF(COUNT(H42:S42)=0,"",SUMPRODUCT(ROUND(H42:S42,#REF!)))</f>
        <v/>
      </c>
      <c r="U42" s="751"/>
      <c r="V42" s="108"/>
    </row>
    <row r="43" spans="2:36" s="163" customFormat="1" ht="13.5" customHeight="1">
      <c r="B43" s="161"/>
      <c r="C43" s="121" t="s">
        <v>70</v>
      </c>
      <c r="D43" s="162"/>
      <c r="E43" s="162"/>
      <c r="F43" s="162"/>
      <c r="G43" s="121"/>
      <c r="H43" s="121"/>
      <c r="I43" s="121"/>
      <c r="J43" s="121"/>
      <c r="K43" s="121"/>
      <c r="L43" s="121"/>
      <c r="M43" s="121"/>
      <c r="N43" s="121"/>
      <c r="O43" s="121"/>
      <c r="P43" s="121"/>
      <c r="Q43" s="121"/>
      <c r="R43" s="121"/>
      <c r="S43" s="121"/>
      <c r="T43" s="121"/>
      <c r="U43" s="121"/>
      <c r="V43" s="161"/>
      <c r="AH43" s="120"/>
      <c r="AJ43" s="124"/>
    </row>
    <row r="44" spans="2:36" s="163" customFormat="1" ht="13.5" customHeight="1">
      <c r="B44" s="161"/>
      <c r="C44" s="122"/>
      <c r="D44" s="164"/>
      <c r="E44" s="164"/>
      <c r="F44" s="164"/>
      <c r="G44" s="122"/>
      <c r="H44" s="122"/>
      <c r="I44" s="122"/>
      <c r="J44" s="122"/>
      <c r="K44" s="122"/>
      <c r="L44" s="122"/>
      <c r="M44" s="122"/>
      <c r="N44" s="122"/>
      <c r="O44" s="122"/>
      <c r="P44" s="122"/>
      <c r="Q44" s="122"/>
      <c r="R44" s="122"/>
      <c r="S44" s="122"/>
      <c r="T44" s="122"/>
      <c r="U44" s="122"/>
      <c r="V44" s="161"/>
      <c r="AH44" s="120"/>
      <c r="AJ44" s="124"/>
    </row>
    <row r="45" spans="2:36" s="163" customFormat="1" ht="13.5" customHeight="1">
      <c r="B45" s="161"/>
      <c r="C45" s="122"/>
      <c r="D45" s="164"/>
      <c r="E45" s="164"/>
      <c r="F45" s="164"/>
      <c r="G45" s="122"/>
      <c r="H45" s="122"/>
      <c r="I45" s="122"/>
      <c r="J45" s="122"/>
      <c r="K45" s="122"/>
      <c r="L45" s="122"/>
      <c r="M45" s="122"/>
      <c r="N45" s="122"/>
      <c r="O45" s="122"/>
      <c r="P45" s="122"/>
      <c r="Q45" s="122"/>
      <c r="R45" s="122"/>
      <c r="S45" s="122"/>
      <c r="T45" s="122"/>
      <c r="U45" s="122"/>
      <c r="V45" s="161"/>
      <c r="AH45" s="120"/>
      <c r="AJ45" s="124"/>
    </row>
    <row r="46" spans="2:36" s="163" customFormat="1" ht="13.5" customHeight="1">
      <c r="B46" s="161"/>
      <c r="C46" s="122"/>
      <c r="D46" s="164"/>
      <c r="E46" s="164"/>
      <c r="F46" s="164"/>
      <c r="G46" s="122"/>
      <c r="H46" s="122"/>
      <c r="I46" s="122"/>
      <c r="J46" s="122"/>
      <c r="K46" s="122"/>
      <c r="L46" s="122"/>
      <c r="M46" s="122"/>
      <c r="N46" s="122"/>
      <c r="O46" s="122"/>
      <c r="P46" s="122"/>
      <c r="Q46" s="122"/>
      <c r="R46" s="122"/>
      <c r="S46" s="122"/>
      <c r="T46" s="122"/>
      <c r="U46" s="122"/>
      <c r="V46" s="161"/>
      <c r="AH46" s="120"/>
      <c r="AJ46" s="124"/>
    </row>
    <row r="47" spans="2:36" s="163" customFormat="1" ht="13.5" customHeight="1">
      <c r="B47" s="161"/>
      <c r="C47" s="122"/>
      <c r="D47" s="164"/>
      <c r="E47" s="164"/>
      <c r="F47" s="164"/>
      <c r="G47" s="122"/>
      <c r="H47" s="122"/>
      <c r="I47" s="122"/>
      <c r="J47" s="122"/>
      <c r="K47" s="122"/>
      <c r="L47" s="122"/>
      <c r="M47" s="122"/>
      <c r="N47" s="122"/>
      <c r="O47" s="122"/>
      <c r="P47" s="122"/>
      <c r="Q47" s="122"/>
      <c r="R47" s="122"/>
      <c r="S47" s="122"/>
      <c r="T47" s="122"/>
      <c r="U47" s="122"/>
      <c r="V47" s="161"/>
      <c r="AH47" s="120"/>
      <c r="AJ47" s="124"/>
    </row>
    <row r="48" spans="2:36" s="163" customFormat="1" ht="13.5" customHeight="1">
      <c r="B48" s="161"/>
      <c r="C48" s="122"/>
      <c r="D48" s="164"/>
      <c r="E48" s="164"/>
      <c r="F48" s="164"/>
      <c r="G48" s="122"/>
      <c r="H48" s="122"/>
      <c r="I48" s="122"/>
      <c r="J48" s="122"/>
      <c r="K48" s="122"/>
      <c r="L48" s="122"/>
      <c r="M48" s="122"/>
      <c r="N48" s="122"/>
      <c r="O48" s="122"/>
      <c r="P48" s="122"/>
      <c r="Q48" s="122"/>
      <c r="R48" s="122"/>
      <c r="S48" s="122"/>
      <c r="T48" s="122"/>
      <c r="U48" s="122"/>
      <c r="V48" s="161"/>
      <c r="AH48" s="120"/>
      <c r="AJ48" s="124"/>
    </row>
    <row r="49" spans="2:38" s="163" customFormat="1" ht="13.5" customHeight="1">
      <c r="B49" s="161"/>
      <c r="C49" s="122"/>
      <c r="D49" s="164"/>
      <c r="E49" s="164"/>
      <c r="F49" s="164"/>
      <c r="G49" s="122"/>
      <c r="H49" s="122"/>
      <c r="I49" s="122"/>
      <c r="J49" s="122"/>
      <c r="K49" s="122"/>
      <c r="L49" s="122"/>
      <c r="M49" s="122"/>
      <c r="N49" s="122"/>
      <c r="O49" s="122"/>
      <c r="P49" s="122"/>
      <c r="Q49" s="122"/>
      <c r="R49" s="122"/>
      <c r="S49" s="122"/>
      <c r="T49" s="122"/>
      <c r="U49" s="122"/>
      <c r="V49" s="161"/>
      <c r="AH49" s="120"/>
      <c r="AJ49" s="124"/>
    </row>
    <row r="50" spans="2:38" s="163" customFormat="1" ht="13.5" customHeight="1">
      <c r="B50" s="161"/>
      <c r="C50" s="122"/>
      <c r="D50" s="164"/>
      <c r="E50" s="164"/>
      <c r="F50" s="164"/>
      <c r="G50" s="122"/>
      <c r="H50" s="122"/>
      <c r="I50" s="122"/>
      <c r="J50" s="122"/>
      <c r="K50" s="122"/>
      <c r="L50" s="122"/>
      <c r="M50" s="122"/>
      <c r="N50" s="122"/>
      <c r="O50" s="122"/>
      <c r="P50" s="122"/>
      <c r="Q50" s="122"/>
      <c r="R50" s="122"/>
      <c r="S50" s="122"/>
      <c r="T50" s="122"/>
      <c r="U50" s="122"/>
      <c r="V50" s="161"/>
      <c r="AH50" s="120"/>
      <c r="AI50" s="128"/>
      <c r="AJ50" s="124"/>
    </row>
    <row r="51" spans="2:38" s="111" customFormat="1" ht="13.5" customHeight="1">
      <c r="B51" s="108"/>
      <c r="C51" s="344"/>
      <c r="D51" s="344"/>
      <c r="E51" s="344"/>
      <c r="F51" s="344"/>
      <c r="G51" s="344"/>
      <c r="H51" s="344"/>
      <c r="I51" s="344"/>
      <c r="J51" s="344"/>
      <c r="K51" s="344"/>
      <c r="L51" s="344"/>
      <c r="M51" s="344"/>
      <c r="N51" s="344"/>
      <c r="O51" s="344"/>
      <c r="P51" s="344"/>
      <c r="Q51" s="344"/>
      <c r="R51" s="344"/>
      <c r="S51" s="344"/>
      <c r="T51" s="344"/>
      <c r="U51" s="345"/>
      <c r="V51" s="108"/>
    </row>
    <row r="52" spans="2:38" s="111" customFormat="1" ht="13.5" customHeight="1">
      <c r="B52" s="108"/>
      <c r="C52" s="108"/>
      <c r="D52" s="108"/>
      <c r="E52" s="108"/>
      <c r="F52" s="108"/>
      <c r="G52" s="108"/>
      <c r="H52" s="108"/>
      <c r="I52" s="108"/>
      <c r="J52" s="108"/>
      <c r="K52" s="108"/>
      <c r="L52" s="108"/>
      <c r="M52" s="108"/>
      <c r="N52" s="108"/>
      <c r="O52" s="108"/>
      <c r="P52" s="108"/>
      <c r="Q52" s="108"/>
      <c r="R52" s="108"/>
      <c r="S52" s="108"/>
      <c r="T52" s="108"/>
      <c r="U52" s="110"/>
      <c r="V52" s="108"/>
    </row>
    <row r="53" spans="2:38" s="111" customFormat="1" ht="13.5" customHeight="1">
      <c r="B53" s="108"/>
      <c r="C53" s="109" t="s">
        <v>225</v>
      </c>
      <c r="D53" s="109"/>
      <c r="E53" s="109"/>
      <c r="F53" s="37"/>
      <c r="G53" s="109"/>
      <c r="H53" s="108"/>
      <c r="I53" s="108"/>
      <c r="J53" s="108"/>
      <c r="K53" s="108"/>
      <c r="L53" s="108"/>
      <c r="M53" s="108"/>
      <c r="N53" s="108"/>
      <c r="O53" s="108"/>
      <c r="P53" s="108"/>
      <c r="Q53" s="108"/>
      <c r="R53" s="108"/>
      <c r="S53" s="108"/>
      <c r="T53" s="108"/>
      <c r="U53" s="110"/>
      <c r="V53" s="108"/>
    </row>
    <row r="54" spans="2:38" s="111" customFormat="1" ht="13.5" customHeight="1">
      <c r="B54" s="108"/>
      <c r="C54" s="112" t="s">
        <v>4</v>
      </c>
      <c r="D54" s="112"/>
      <c r="E54" s="112"/>
      <c r="F54" s="114"/>
      <c r="G54" s="480" t="e">
        <f>G4</f>
        <v>#REF!</v>
      </c>
      <c r="H54" s="113"/>
      <c r="I54" s="108"/>
      <c r="J54" s="108"/>
      <c r="K54" s="108"/>
      <c r="L54" s="108"/>
      <c r="M54" s="108"/>
      <c r="N54" s="108"/>
      <c r="O54" s="108"/>
      <c r="P54" s="108"/>
      <c r="Q54" s="108"/>
      <c r="R54" s="108"/>
      <c r="S54" s="108"/>
      <c r="T54" s="108"/>
      <c r="U54" s="110"/>
      <c r="V54" s="108"/>
    </row>
    <row r="55" spans="2:38" s="111" customFormat="1" ht="13.5" customHeight="1">
      <c r="B55" s="108"/>
      <c r="C55" s="116" t="s">
        <v>8</v>
      </c>
      <c r="D55" s="116"/>
      <c r="E55" s="125" t="s">
        <v>123</v>
      </c>
      <c r="F55" s="112"/>
      <c r="G55" s="108"/>
      <c r="H55" s="108"/>
      <c r="I55" s="108"/>
      <c r="J55" s="108"/>
      <c r="K55" s="108"/>
      <c r="L55" s="108"/>
      <c r="M55" s="108"/>
      <c r="N55" s="108"/>
      <c r="O55" s="108"/>
      <c r="P55" s="108"/>
      <c r="Q55" s="108"/>
      <c r="R55" s="126"/>
      <c r="S55" s="108"/>
      <c r="T55" s="126"/>
      <c r="U55" s="110"/>
      <c r="V55" s="108"/>
    </row>
    <row r="56" spans="2:38" s="111" customFormat="1" ht="13.5" customHeight="1">
      <c r="B56" s="108"/>
      <c r="C56" s="705" t="s">
        <v>33</v>
      </c>
      <c r="D56" s="706"/>
      <c r="E56" s="707"/>
      <c r="F56" s="731" t="s">
        <v>224</v>
      </c>
      <c r="G56" s="731" t="s">
        <v>219</v>
      </c>
      <c r="H56" s="117" t="s">
        <v>34</v>
      </c>
      <c r="I56" s="118"/>
      <c r="J56" s="118"/>
      <c r="K56" s="118"/>
      <c r="L56" s="118"/>
      <c r="M56" s="119"/>
      <c r="N56" s="144" t="s">
        <v>35</v>
      </c>
      <c r="O56" s="118"/>
      <c r="P56" s="118"/>
      <c r="Q56" s="118"/>
      <c r="R56" s="118"/>
      <c r="S56" s="119"/>
      <c r="T56" s="764" t="s">
        <v>81</v>
      </c>
      <c r="U56" s="764" t="s">
        <v>82</v>
      </c>
      <c r="V56" s="108"/>
      <c r="W56" s="88" t="s">
        <v>25</v>
      </c>
      <c r="AA56" s="128" t="str">
        <f>IF(COUNT(H59:U92)&gt;0,"○","")</f>
        <v/>
      </c>
      <c r="AB56" s="120" t="s">
        <v>158</v>
      </c>
      <c r="AC56" s="124"/>
      <c r="AD56" s="124"/>
      <c r="AE56" s="124"/>
      <c r="AF56" s="124"/>
      <c r="AG56" s="124"/>
      <c r="AK56" s="124"/>
      <c r="AL56" s="124"/>
    </row>
    <row r="57" spans="2:38" s="111" customFormat="1" ht="13.5" customHeight="1">
      <c r="B57" s="108"/>
      <c r="C57" s="708"/>
      <c r="D57" s="709"/>
      <c r="E57" s="710"/>
      <c r="F57" s="732"/>
      <c r="G57" s="732"/>
      <c r="H57" s="4" t="s">
        <v>13</v>
      </c>
      <c r="I57" s="4" t="s">
        <v>14</v>
      </c>
      <c r="J57" s="4" t="s">
        <v>15</v>
      </c>
      <c r="K57" s="4" t="s">
        <v>16</v>
      </c>
      <c r="L57" s="4" t="s">
        <v>17</v>
      </c>
      <c r="M57" s="4" t="s">
        <v>18</v>
      </c>
      <c r="N57" s="4" t="s">
        <v>19</v>
      </c>
      <c r="O57" s="4" t="s">
        <v>20</v>
      </c>
      <c r="P57" s="4" t="s">
        <v>21</v>
      </c>
      <c r="Q57" s="4" t="s">
        <v>22</v>
      </c>
      <c r="R57" s="4" t="s">
        <v>23</v>
      </c>
      <c r="S57" s="4" t="s">
        <v>24</v>
      </c>
      <c r="T57" s="765"/>
      <c r="U57" s="765"/>
      <c r="V57" s="108"/>
      <c r="W57" s="88" t="s">
        <v>94</v>
      </c>
      <c r="AA57" s="124"/>
      <c r="AB57" s="124"/>
      <c r="AC57" s="124"/>
      <c r="AD57" s="124"/>
      <c r="AE57" s="124"/>
      <c r="AF57" s="124"/>
      <c r="AG57" s="124"/>
      <c r="AK57" s="124"/>
      <c r="AL57" s="124"/>
    </row>
    <row r="58" spans="2:38" s="111" customFormat="1" ht="13.5" customHeight="1">
      <c r="B58" s="108"/>
      <c r="C58" s="711"/>
      <c r="D58" s="712"/>
      <c r="E58" s="713"/>
      <c r="F58" s="733"/>
      <c r="G58" s="733"/>
      <c r="H58" s="127" t="e">
        <f>"（"&amp;MID(#REF!,2,2)&amp;")"</f>
        <v>#REF!</v>
      </c>
      <c r="I58" s="127" t="e">
        <f>"（"&amp;MID(#REF!,2,2)&amp;")"</f>
        <v>#REF!</v>
      </c>
      <c r="J58" s="127" t="e">
        <f>"（"&amp;MID(#REF!,2,2)&amp;")"</f>
        <v>#REF!</v>
      </c>
      <c r="K58" s="127" t="e">
        <f>"（"&amp;MID(#REF!,2,2)&amp;")"</f>
        <v>#REF!</v>
      </c>
      <c r="L58" s="127" t="e">
        <f>"（"&amp;MID(#REF!,2,2)&amp;")"</f>
        <v>#REF!</v>
      </c>
      <c r="M58" s="127" t="e">
        <f>"（"&amp;MID(#REF!,2,2)&amp;")"</f>
        <v>#REF!</v>
      </c>
      <c r="N58" s="127" t="e">
        <f>"（"&amp;MID(#REF!,2,2)&amp;")"</f>
        <v>#REF!</v>
      </c>
      <c r="O58" s="127" t="e">
        <f>"（"&amp;MID(#REF!,2,2)&amp;")"</f>
        <v>#REF!</v>
      </c>
      <c r="P58" s="127" t="e">
        <f>"（"&amp;MID(#REF!,2,2)&amp;")"</f>
        <v>#REF!</v>
      </c>
      <c r="Q58" s="127" t="e">
        <f>"（"&amp;MID(#REF!,2,2)&amp;")"</f>
        <v>#REF!</v>
      </c>
      <c r="R58" s="127" t="e">
        <f>"（"&amp;MID(#REF!,2,2)&amp;")"</f>
        <v>#REF!</v>
      </c>
      <c r="S58" s="127" t="e">
        <f>"（"&amp;MID(#REF!,2,2)&amp;")"</f>
        <v>#REF!</v>
      </c>
      <c r="T58" s="766"/>
      <c r="U58" s="766"/>
      <c r="V58" s="108"/>
      <c r="W58" s="88"/>
      <c r="AC58" s="124"/>
      <c r="AD58" s="124"/>
      <c r="AE58" s="124"/>
      <c r="AF58" s="124"/>
      <c r="AG58" s="124"/>
      <c r="AK58" s="124"/>
      <c r="AL58" s="124"/>
    </row>
    <row r="59" spans="2:38" s="148" customFormat="1" ht="13.5" customHeight="1">
      <c r="B59" s="145"/>
      <c r="C59" s="714"/>
      <c r="D59" s="715"/>
      <c r="E59" s="716"/>
      <c r="F59" s="729"/>
      <c r="G59" s="730"/>
      <c r="H59" s="146"/>
      <c r="I59" s="146"/>
      <c r="J59" s="147"/>
      <c r="K59" s="147"/>
      <c r="L59" s="147"/>
      <c r="M59" s="147"/>
      <c r="N59" s="147"/>
      <c r="O59" s="147"/>
      <c r="P59" s="147"/>
      <c r="Q59" s="147"/>
      <c r="R59" s="147"/>
      <c r="S59" s="147"/>
      <c r="T59" s="763"/>
      <c r="U59" s="737"/>
      <c r="V59" s="145"/>
      <c r="AA59" s="130"/>
      <c r="AB59" s="130"/>
      <c r="AC59" s="130"/>
      <c r="AD59" s="130"/>
      <c r="AE59" s="130"/>
      <c r="AF59" s="130"/>
      <c r="AG59" s="130"/>
      <c r="AK59" s="130"/>
      <c r="AL59" s="130"/>
    </row>
    <row r="60" spans="2:38" s="148" customFormat="1" ht="13.5" customHeight="1">
      <c r="B60" s="145"/>
      <c r="C60" s="717"/>
      <c r="D60" s="718"/>
      <c r="E60" s="719"/>
      <c r="F60" s="724"/>
      <c r="G60" s="726"/>
      <c r="H60" s="149"/>
      <c r="I60" s="149"/>
      <c r="J60" s="149"/>
      <c r="K60" s="149"/>
      <c r="L60" s="149"/>
      <c r="M60" s="149"/>
      <c r="N60" s="149"/>
      <c r="O60" s="149"/>
      <c r="P60" s="149"/>
      <c r="Q60" s="149"/>
      <c r="R60" s="149"/>
      <c r="S60" s="149"/>
      <c r="T60" s="763"/>
      <c r="U60" s="738"/>
      <c r="V60" s="145"/>
      <c r="AA60" s="130"/>
      <c r="AB60" s="130"/>
      <c r="AC60" s="130"/>
      <c r="AD60" s="130"/>
      <c r="AE60" s="130"/>
      <c r="AF60" s="130"/>
      <c r="AG60" s="130"/>
      <c r="AK60" s="130"/>
      <c r="AL60" s="130"/>
    </row>
    <row r="61" spans="2:38" s="148" customFormat="1" ht="13.5" customHeight="1">
      <c r="B61" s="145"/>
      <c r="C61" s="717"/>
      <c r="D61" s="718"/>
      <c r="E61" s="719"/>
      <c r="F61" s="723"/>
      <c r="G61" s="725"/>
      <c r="H61" s="150"/>
      <c r="I61" s="150"/>
      <c r="J61" s="151"/>
      <c r="K61" s="151"/>
      <c r="L61" s="151"/>
      <c r="M61" s="151"/>
      <c r="N61" s="151"/>
      <c r="O61" s="151"/>
      <c r="P61" s="151"/>
      <c r="Q61" s="151"/>
      <c r="R61" s="151"/>
      <c r="S61" s="151"/>
      <c r="T61" s="763"/>
      <c r="U61" s="739"/>
      <c r="V61" s="145"/>
      <c r="AA61" s="130"/>
      <c r="AB61" s="130"/>
      <c r="AC61" s="130"/>
      <c r="AD61" s="130"/>
      <c r="AE61" s="130"/>
      <c r="AF61" s="130"/>
      <c r="AG61" s="130"/>
      <c r="AK61" s="130"/>
      <c r="AL61" s="130"/>
    </row>
    <row r="62" spans="2:38" s="148" customFormat="1" ht="13.5" customHeight="1">
      <c r="B62" s="145"/>
      <c r="C62" s="717"/>
      <c r="D62" s="718"/>
      <c r="E62" s="719"/>
      <c r="F62" s="724"/>
      <c r="G62" s="726"/>
      <c r="H62" s="149"/>
      <c r="I62" s="149"/>
      <c r="J62" s="149"/>
      <c r="K62" s="149"/>
      <c r="L62" s="149"/>
      <c r="M62" s="149"/>
      <c r="N62" s="149"/>
      <c r="O62" s="149"/>
      <c r="P62" s="149"/>
      <c r="Q62" s="149"/>
      <c r="R62" s="149"/>
      <c r="S62" s="149"/>
      <c r="T62" s="763"/>
      <c r="U62" s="738"/>
      <c r="V62" s="145"/>
      <c r="AA62" s="130"/>
      <c r="AB62" s="130"/>
      <c r="AC62" s="130"/>
      <c r="AD62" s="130"/>
      <c r="AE62" s="130"/>
      <c r="AF62" s="130"/>
      <c r="AG62" s="130"/>
      <c r="AK62" s="130"/>
      <c r="AL62" s="130"/>
    </row>
    <row r="63" spans="2:38" s="148" customFormat="1" ht="13.5" customHeight="1">
      <c r="B63" s="145"/>
      <c r="C63" s="717"/>
      <c r="D63" s="718"/>
      <c r="E63" s="719"/>
      <c r="F63" s="723"/>
      <c r="G63" s="725"/>
      <c r="H63" s="150"/>
      <c r="I63" s="150"/>
      <c r="J63" s="151"/>
      <c r="K63" s="151"/>
      <c r="L63" s="151"/>
      <c r="M63" s="151"/>
      <c r="N63" s="151"/>
      <c r="O63" s="151"/>
      <c r="P63" s="151"/>
      <c r="Q63" s="151"/>
      <c r="R63" s="151"/>
      <c r="S63" s="151"/>
      <c r="T63" s="763"/>
      <c r="U63" s="739"/>
      <c r="V63" s="145"/>
      <c r="AA63" s="130"/>
      <c r="AB63" s="130"/>
      <c r="AC63" s="130"/>
      <c r="AD63" s="130"/>
      <c r="AE63" s="130"/>
      <c r="AF63" s="130"/>
      <c r="AG63" s="130"/>
      <c r="AK63" s="130"/>
      <c r="AL63" s="130"/>
    </row>
    <row r="64" spans="2:38" s="148" customFormat="1" ht="13.5" customHeight="1">
      <c r="B64" s="145"/>
      <c r="C64" s="720"/>
      <c r="D64" s="721"/>
      <c r="E64" s="722"/>
      <c r="F64" s="727"/>
      <c r="G64" s="728"/>
      <c r="H64" s="149"/>
      <c r="I64" s="149"/>
      <c r="J64" s="149"/>
      <c r="K64" s="149"/>
      <c r="L64" s="149"/>
      <c r="M64" s="149"/>
      <c r="N64" s="149"/>
      <c r="O64" s="149"/>
      <c r="P64" s="149"/>
      <c r="Q64" s="149"/>
      <c r="R64" s="149"/>
      <c r="S64" s="149"/>
      <c r="T64" s="763"/>
      <c r="U64" s="740"/>
      <c r="V64" s="145"/>
      <c r="AA64" s="130"/>
      <c r="AB64" s="130"/>
      <c r="AC64" s="130"/>
      <c r="AD64" s="130"/>
      <c r="AE64" s="130"/>
      <c r="AF64" s="130"/>
      <c r="AG64" s="130"/>
      <c r="AK64" s="130"/>
      <c r="AL64" s="130"/>
    </row>
    <row r="65" spans="2:38" s="148" customFormat="1" ht="13.5" customHeight="1">
      <c r="B65" s="145"/>
      <c r="C65" s="714"/>
      <c r="D65" s="715"/>
      <c r="E65" s="716"/>
      <c r="F65" s="729"/>
      <c r="G65" s="730"/>
      <c r="H65" s="146"/>
      <c r="I65" s="146"/>
      <c r="J65" s="147"/>
      <c r="K65" s="147"/>
      <c r="L65" s="147"/>
      <c r="M65" s="147"/>
      <c r="N65" s="147"/>
      <c r="O65" s="147"/>
      <c r="P65" s="147"/>
      <c r="Q65" s="147"/>
      <c r="R65" s="147"/>
      <c r="S65" s="147"/>
      <c r="T65" s="763"/>
      <c r="U65" s="737"/>
      <c r="V65" s="145"/>
      <c r="AA65" s="130"/>
      <c r="AB65" s="130"/>
      <c r="AC65" s="130"/>
      <c r="AD65" s="130"/>
      <c r="AE65" s="130"/>
      <c r="AF65" s="130"/>
      <c r="AG65" s="130"/>
      <c r="AK65" s="130"/>
      <c r="AL65" s="130"/>
    </row>
    <row r="66" spans="2:38" s="148" customFormat="1" ht="13.5" customHeight="1">
      <c r="B66" s="145"/>
      <c r="C66" s="717"/>
      <c r="D66" s="718"/>
      <c r="E66" s="719"/>
      <c r="F66" s="724"/>
      <c r="G66" s="726"/>
      <c r="H66" s="149"/>
      <c r="I66" s="149"/>
      <c r="J66" s="149"/>
      <c r="K66" s="149"/>
      <c r="L66" s="149"/>
      <c r="M66" s="149"/>
      <c r="N66" s="149"/>
      <c r="O66" s="149"/>
      <c r="P66" s="149"/>
      <c r="Q66" s="149"/>
      <c r="R66" s="149"/>
      <c r="S66" s="149"/>
      <c r="T66" s="763"/>
      <c r="U66" s="738"/>
      <c r="V66" s="145"/>
      <c r="AA66" s="130"/>
      <c r="AB66" s="130"/>
      <c r="AC66" s="130"/>
      <c r="AD66" s="130"/>
      <c r="AE66" s="130"/>
      <c r="AF66" s="130"/>
      <c r="AG66" s="130"/>
      <c r="AK66" s="130"/>
      <c r="AL66" s="130"/>
    </row>
    <row r="67" spans="2:38" s="148" customFormat="1" ht="13.5" customHeight="1">
      <c r="B67" s="145"/>
      <c r="C67" s="717"/>
      <c r="D67" s="718"/>
      <c r="E67" s="719"/>
      <c r="F67" s="723"/>
      <c r="G67" s="725"/>
      <c r="H67" s="150"/>
      <c r="I67" s="150"/>
      <c r="J67" s="151"/>
      <c r="K67" s="151"/>
      <c r="L67" s="151"/>
      <c r="M67" s="151"/>
      <c r="N67" s="151"/>
      <c r="O67" s="151"/>
      <c r="P67" s="151"/>
      <c r="Q67" s="151"/>
      <c r="R67" s="151"/>
      <c r="S67" s="151"/>
      <c r="T67" s="763"/>
      <c r="U67" s="739"/>
      <c r="V67" s="145"/>
      <c r="AA67" s="130"/>
      <c r="AB67" s="130"/>
      <c r="AC67" s="130"/>
      <c r="AD67" s="130"/>
      <c r="AE67" s="130"/>
      <c r="AF67" s="130"/>
      <c r="AG67" s="130"/>
      <c r="AK67" s="130"/>
      <c r="AL67" s="130"/>
    </row>
    <row r="68" spans="2:38" s="148" customFormat="1" ht="13.5" customHeight="1">
      <c r="B68" s="145"/>
      <c r="C68" s="717"/>
      <c r="D68" s="718"/>
      <c r="E68" s="719"/>
      <c r="F68" s="724"/>
      <c r="G68" s="726"/>
      <c r="H68" s="149"/>
      <c r="I68" s="149"/>
      <c r="J68" s="149"/>
      <c r="K68" s="149"/>
      <c r="L68" s="149"/>
      <c r="M68" s="149"/>
      <c r="N68" s="149"/>
      <c r="O68" s="149"/>
      <c r="P68" s="149"/>
      <c r="Q68" s="149"/>
      <c r="R68" s="149"/>
      <c r="S68" s="149"/>
      <c r="T68" s="763"/>
      <c r="U68" s="738"/>
      <c r="V68" s="145"/>
    </row>
    <row r="69" spans="2:38" s="148" customFormat="1" ht="13.5" customHeight="1">
      <c r="B69" s="145"/>
      <c r="C69" s="717"/>
      <c r="D69" s="718"/>
      <c r="E69" s="719"/>
      <c r="F69" s="723"/>
      <c r="G69" s="725"/>
      <c r="H69" s="150"/>
      <c r="I69" s="150"/>
      <c r="J69" s="151"/>
      <c r="K69" s="151"/>
      <c r="L69" s="151"/>
      <c r="M69" s="151"/>
      <c r="N69" s="151"/>
      <c r="O69" s="151"/>
      <c r="P69" s="151"/>
      <c r="Q69" s="151"/>
      <c r="R69" s="151"/>
      <c r="S69" s="151"/>
      <c r="T69" s="763"/>
      <c r="U69" s="739"/>
      <c r="V69" s="145"/>
    </row>
    <row r="70" spans="2:38" s="148" customFormat="1" ht="13.5" customHeight="1">
      <c r="B70" s="145"/>
      <c r="C70" s="720"/>
      <c r="D70" s="721"/>
      <c r="E70" s="722"/>
      <c r="F70" s="727"/>
      <c r="G70" s="728"/>
      <c r="H70" s="149"/>
      <c r="I70" s="149"/>
      <c r="J70" s="149"/>
      <c r="K70" s="149"/>
      <c r="L70" s="149"/>
      <c r="M70" s="149"/>
      <c r="N70" s="149"/>
      <c r="O70" s="149"/>
      <c r="P70" s="149"/>
      <c r="Q70" s="149"/>
      <c r="R70" s="149"/>
      <c r="S70" s="149"/>
      <c r="T70" s="763"/>
      <c r="U70" s="740"/>
      <c r="V70" s="145"/>
    </row>
    <row r="71" spans="2:38" s="148" customFormat="1" ht="13.5" customHeight="1">
      <c r="B71" s="145"/>
      <c r="C71" s="714"/>
      <c r="D71" s="715"/>
      <c r="E71" s="716"/>
      <c r="F71" s="729"/>
      <c r="G71" s="730"/>
      <c r="H71" s="146"/>
      <c r="I71" s="146"/>
      <c r="J71" s="147"/>
      <c r="K71" s="147"/>
      <c r="L71" s="147"/>
      <c r="M71" s="147"/>
      <c r="N71" s="147"/>
      <c r="O71" s="147"/>
      <c r="P71" s="147"/>
      <c r="Q71" s="147"/>
      <c r="R71" s="147"/>
      <c r="S71" s="147"/>
      <c r="T71" s="763"/>
      <c r="U71" s="737"/>
      <c r="V71" s="145"/>
    </row>
    <row r="72" spans="2:38" s="148" customFormat="1" ht="13.5" customHeight="1">
      <c r="B72" s="145"/>
      <c r="C72" s="717"/>
      <c r="D72" s="718"/>
      <c r="E72" s="719"/>
      <c r="F72" s="724"/>
      <c r="G72" s="726"/>
      <c r="H72" s="149"/>
      <c r="I72" s="149"/>
      <c r="J72" s="149"/>
      <c r="K72" s="149"/>
      <c r="L72" s="149"/>
      <c r="M72" s="149"/>
      <c r="N72" s="149"/>
      <c r="O72" s="149"/>
      <c r="P72" s="149"/>
      <c r="Q72" s="149"/>
      <c r="R72" s="149"/>
      <c r="S72" s="149"/>
      <c r="T72" s="763"/>
      <c r="U72" s="738"/>
      <c r="V72" s="145"/>
    </row>
    <row r="73" spans="2:38" s="148" customFormat="1" ht="13.5" customHeight="1">
      <c r="B73" s="145"/>
      <c r="C73" s="717"/>
      <c r="D73" s="718"/>
      <c r="E73" s="719"/>
      <c r="F73" s="723"/>
      <c r="G73" s="725"/>
      <c r="H73" s="150"/>
      <c r="I73" s="150"/>
      <c r="J73" s="151"/>
      <c r="K73" s="151"/>
      <c r="L73" s="151"/>
      <c r="M73" s="151"/>
      <c r="N73" s="151"/>
      <c r="O73" s="151"/>
      <c r="P73" s="151"/>
      <c r="Q73" s="151"/>
      <c r="R73" s="151"/>
      <c r="S73" s="151"/>
      <c r="T73" s="763"/>
      <c r="U73" s="739"/>
      <c r="V73" s="145"/>
    </row>
    <row r="74" spans="2:38" s="148" customFormat="1" ht="13.5" customHeight="1">
      <c r="B74" s="145"/>
      <c r="C74" s="717"/>
      <c r="D74" s="718"/>
      <c r="E74" s="719"/>
      <c r="F74" s="724"/>
      <c r="G74" s="726"/>
      <c r="H74" s="149"/>
      <c r="I74" s="149"/>
      <c r="J74" s="149"/>
      <c r="K74" s="149"/>
      <c r="L74" s="149"/>
      <c r="M74" s="149"/>
      <c r="N74" s="149"/>
      <c r="O74" s="149"/>
      <c r="P74" s="149"/>
      <c r="Q74" s="149"/>
      <c r="R74" s="149"/>
      <c r="S74" s="149"/>
      <c r="T74" s="763"/>
      <c r="U74" s="738"/>
      <c r="V74" s="145"/>
    </row>
    <row r="75" spans="2:38" s="148" customFormat="1" ht="13.5" customHeight="1">
      <c r="B75" s="145"/>
      <c r="C75" s="717"/>
      <c r="D75" s="718"/>
      <c r="E75" s="719"/>
      <c r="F75" s="723"/>
      <c r="G75" s="725"/>
      <c r="H75" s="150"/>
      <c r="I75" s="150"/>
      <c r="J75" s="151"/>
      <c r="K75" s="151"/>
      <c r="L75" s="151"/>
      <c r="M75" s="151"/>
      <c r="N75" s="151"/>
      <c r="O75" s="151"/>
      <c r="P75" s="151"/>
      <c r="Q75" s="151"/>
      <c r="R75" s="151"/>
      <c r="S75" s="151"/>
      <c r="T75" s="763"/>
      <c r="U75" s="739"/>
      <c r="V75" s="145"/>
    </row>
    <row r="76" spans="2:38" s="148" customFormat="1" ht="13.5" customHeight="1">
      <c r="B76" s="145"/>
      <c r="C76" s="720"/>
      <c r="D76" s="721"/>
      <c r="E76" s="722"/>
      <c r="F76" s="727"/>
      <c r="G76" s="728"/>
      <c r="H76" s="149"/>
      <c r="I76" s="149"/>
      <c r="J76" s="149"/>
      <c r="K76" s="149"/>
      <c r="L76" s="149"/>
      <c r="M76" s="149"/>
      <c r="N76" s="149"/>
      <c r="O76" s="149"/>
      <c r="P76" s="149"/>
      <c r="Q76" s="149"/>
      <c r="R76" s="149"/>
      <c r="S76" s="149"/>
      <c r="T76" s="763"/>
      <c r="U76" s="740"/>
      <c r="V76" s="145"/>
    </row>
    <row r="77" spans="2:38" s="148" customFormat="1" ht="13.5" customHeight="1">
      <c r="B77" s="145"/>
      <c r="C77" s="714"/>
      <c r="D77" s="715"/>
      <c r="E77" s="716"/>
      <c r="F77" s="729"/>
      <c r="G77" s="730"/>
      <c r="H77" s="146"/>
      <c r="I77" s="146"/>
      <c r="J77" s="147"/>
      <c r="K77" s="147"/>
      <c r="L77" s="147"/>
      <c r="M77" s="147"/>
      <c r="N77" s="147"/>
      <c r="O77" s="147"/>
      <c r="P77" s="147"/>
      <c r="Q77" s="147"/>
      <c r="R77" s="147"/>
      <c r="S77" s="147"/>
      <c r="T77" s="763"/>
      <c r="U77" s="737"/>
      <c r="V77" s="145"/>
    </row>
    <row r="78" spans="2:38" s="148" customFormat="1" ht="13.5" customHeight="1">
      <c r="B78" s="145"/>
      <c r="C78" s="717"/>
      <c r="D78" s="718"/>
      <c r="E78" s="719"/>
      <c r="F78" s="724"/>
      <c r="G78" s="726"/>
      <c r="H78" s="149"/>
      <c r="I78" s="149"/>
      <c r="J78" s="149"/>
      <c r="K78" s="149"/>
      <c r="L78" s="149"/>
      <c r="M78" s="149"/>
      <c r="N78" s="149"/>
      <c r="O78" s="149"/>
      <c r="P78" s="149"/>
      <c r="Q78" s="149"/>
      <c r="R78" s="149"/>
      <c r="S78" s="149"/>
      <c r="T78" s="763"/>
      <c r="U78" s="738"/>
      <c r="V78" s="145"/>
    </row>
    <row r="79" spans="2:38" s="148" customFormat="1" ht="13.5" customHeight="1">
      <c r="B79" s="145"/>
      <c r="C79" s="717"/>
      <c r="D79" s="718"/>
      <c r="E79" s="719"/>
      <c r="F79" s="723"/>
      <c r="G79" s="725"/>
      <c r="H79" s="150"/>
      <c r="I79" s="150"/>
      <c r="J79" s="151"/>
      <c r="K79" s="151"/>
      <c r="L79" s="151"/>
      <c r="M79" s="151"/>
      <c r="N79" s="151"/>
      <c r="O79" s="151"/>
      <c r="P79" s="151"/>
      <c r="Q79" s="151"/>
      <c r="R79" s="151"/>
      <c r="S79" s="151"/>
      <c r="T79" s="763"/>
      <c r="U79" s="739"/>
      <c r="V79" s="145"/>
    </row>
    <row r="80" spans="2:38" s="148" customFormat="1" ht="13.5" customHeight="1">
      <c r="B80" s="145"/>
      <c r="C80" s="717"/>
      <c r="D80" s="718"/>
      <c r="E80" s="719"/>
      <c r="F80" s="724"/>
      <c r="G80" s="726"/>
      <c r="H80" s="149"/>
      <c r="I80" s="149"/>
      <c r="J80" s="149"/>
      <c r="K80" s="149"/>
      <c r="L80" s="149"/>
      <c r="M80" s="149"/>
      <c r="N80" s="149"/>
      <c r="O80" s="149"/>
      <c r="P80" s="149"/>
      <c r="Q80" s="149"/>
      <c r="R80" s="149"/>
      <c r="S80" s="149"/>
      <c r="T80" s="763"/>
      <c r="U80" s="738"/>
      <c r="V80" s="145"/>
    </row>
    <row r="81" spans="2:23" s="148" customFormat="1" ht="13.5" customHeight="1">
      <c r="B81" s="145"/>
      <c r="C81" s="717"/>
      <c r="D81" s="718"/>
      <c r="E81" s="719"/>
      <c r="F81" s="723"/>
      <c r="G81" s="725"/>
      <c r="H81" s="150"/>
      <c r="I81" s="150"/>
      <c r="J81" s="151"/>
      <c r="K81" s="151"/>
      <c r="L81" s="151"/>
      <c r="M81" s="151"/>
      <c r="N81" s="151"/>
      <c r="O81" s="151"/>
      <c r="P81" s="151"/>
      <c r="Q81" s="151"/>
      <c r="R81" s="151"/>
      <c r="S81" s="151"/>
      <c r="T81" s="763"/>
      <c r="U81" s="739"/>
      <c r="V81" s="145"/>
    </row>
    <row r="82" spans="2:23" s="148" customFormat="1" ht="13.5" customHeight="1">
      <c r="B82" s="145"/>
      <c r="C82" s="720"/>
      <c r="D82" s="721"/>
      <c r="E82" s="722"/>
      <c r="F82" s="727"/>
      <c r="G82" s="728"/>
      <c r="H82" s="149"/>
      <c r="I82" s="149"/>
      <c r="J82" s="149"/>
      <c r="K82" s="149"/>
      <c r="L82" s="149"/>
      <c r="M82" s="149"/>
      <c r="N82" s="149"/>
      <c r="O82" s="149"/>
      <c r="P82" s="149"/>
      <c r="Q82" s="149"/>
      <c r="R82" s="149"/>
      <c r="S82" s="149"/>
      <c r="T82" s="763"/>
      <c r="U82" s="740"/>
      <c r="V82" s="145"/>
    </row>
    <row r="83" spans="2:23" s="148" customFormat="1" ht="13.5" customHeight="1">
      <c r="B83" s="145"/>
      <c r="C83" s="714"/>
      <c r="D83" s="715"/>
      <c r="E83" s="716"/>
      <c r="F83" s="729"/>
      <c r="G83" s="730"/>
      <c r="H83" s="146"/>
      <c r="I83" s="146"/>
      <c r="J83" s="147"/>
      <c r="K83" s="147"/>
      <c r="L83" s="147"/>
      <c r="M83" s="147"/>
      <c r="N83" s="147"/>
      <c r="O83" s="147"/>
      <c r="P83" s="147"/>
      <c r="Q83" s="147"/>
      <c r="R83" s="147"/>
      <c r="S83" s="147"/>
      <c r="T83" s="763"/>
      <c r="U83" s="737"/>
      <c r="V83" s="145"/>
    </row>
    <row r="84" spans="2:23" s="148" customFormat="1" ht="13.5" customHeight="1">
      <c r="B84" s="145"/>
      <c r="C84" s="717"/>
      <c r="D84" s="718"/>
      <c r="E84" s="719"/>
      <c r="F84" s="724"/>
      <c r="G84" s="726"/>
      <c r="H84" s="149"/>
      <c r="I84" s="149"/>
      <c r="J84" s="149"/>
      <c r="K84" s="149"/>
      <c r="L84" s="149"/>
      <c r="M84" s="149"/>
      <c r="N84" s="149"/>
      <c r="O84" s="149"/>
      <c r="P84" s="149"/>
      <c r="Q84" s="149"/>
      <c r="R84" s="149"/>
      <c r="S84" s="149"/>
      <c r="T84" s="763"/>
      <c r="U84" s="738"/>
      <c r="V84" s="145"/>
    </row>
    <row r="85" spans="2:23" s="148" customFormat="1" ht="13.5" customHeight="1">
      <c r="B85" s="145"/>
      <c r="C85" s="717"/>
      <c r="D85" s="718"/>
      <c r="E85" s="719"/>
      <c r="F85" s="723"/>
      <c r="G85" s="725"/>
      <c r="H85" s="150"/>
      <c r="I85" s="150"/>
      <c r="J85" s="151"/>
      <c r="K85" s="151"/>
      <c r="L85" s="151"/>
      <c r="M85" s="151"/>
      <c r="N85" s="151"/>
      <c r="O85" s="151"/>
      <c r="P85" s="151"/>
      <c r="Q85" s="151"/>
      <c r="R85" s="151"/>
      <c r="S85" s="151"/>
      <c r="T85" s="763"/>
      <c r="U85" s="739"/>
      <c r="V85" s="145"/>
    </row>
    <row r="86" spans="2:23" s="148" customFormat="1" ht="13.5" customHeight="1">
      <c r="B86" s="145"/>
      <c r="C86" s="717"/>
      <c r="D86" s="718"/>
      <c r="E86" s="719"/>
      <c r="F86" s="724"/>
      <c r="G86" s="726"/>
      <c r="H86" s="149"/>
      <c r="I86" s="149"/>
      <c r="J86" s="149"/>
      <c r="K86" s="149"/>
      <c r="L86" s="149"/>
      <c r="M86" s="149"/>
      <c r="N86" s="149"/>
      <c r="O86" s="149"/>
      <c r="P86" s="149"/>
      <c r="Q86" s="149"/>
      <c r="R86" s="149"/>
      <c r="S86" s="149"/>
      <c r="T86" s="763"/>
      <c r="U86" s="738"/>
      <c r="V86" s="145"/>
    </row>
    <row r="87" spans="2:23" s="148" customFormat="1" ht="13.5" customHeight="1">
      <c r="B87" s="145"/>
      <c r="C87" s="717"/>
      <c r="D87" s="718"/>
      <c r="E87" s="719"/>
      <c r="F87" s="723"/>
      <c r="G87" s="725"/>
      <c r="H87" s="150"/>
      <c r="I87" s="150"/>
      <c r="J87" s="151"/>
      <c r="K87" s="151"/>
      <c r="L87" s="151"/>
      <c r="M87" s="151"/>
      <c r="N87" s="151"/>
      <c r="O87" s="151"/>
      <c r="P87" s="151"/>
      <c r="Q87" s="151"/>
      <c r="R87" s="151"/>
      <c r="S87" s="151"/>
      <c r="T87" s="763"/>
      <c r="U87" s="739"/>
      <c r="V87" s="145"/>
    </row>
    <row r="88" spans="2:23" s="148" customFormat="1" ht="13.5" customHeight="1">
      <c r="B88" s="145"/>
      <c r="C88" s="720"/>
      <c r="D88" s="721"/>
      <c r="E88" s="722"/>
      <c r="F88" s="727"/>
      <c r="G88" s="728"/>
      <c r="H88" s="152"/>
      <c r="I88" s="152"/>
      <c r="J88" s="152"/>
      <c r="K88" s="152"/>
      <c r="L88" s="152"/>
      <c r="M88" s="152"/>
      <c r="N88" s="152"/>
      <c r="O88" s="152"/>
      <c r="P88" s="152"/>
      <c r="Q88" s="152"/>
      <c r="R88" s="152"/>
      <c r="S88" s="152"/>
      <c r="T88" s="763"/>
      <c r="U88" s="740"/>
      <c r="V88" s="145"/>
    </row>
    <row r="89" spans="2:23" s="111" customFormat="1" ht="13.5" customHeight="1">
      <c r="B89" s="108"/>
      <c r="C89" s="743" t="s">
        <v>86</v>
      </c>
      <c r="D89" s="767" t="s">
        <v>220</v>
      </c>
      <c r="E89" s="768"/>
      <c r="F89" s="768"/>
      <c r="G89" s="769"/>
      <c r="H89" s="154"/>
      <c r="I89" s="154"/>
      <c r="J89" s="154"/>
      <c r="K89" s="154"/>
      <c r="L89" s="154"/>
      <c r="M89" s="154"/>
      <c r="N89" s="154"/>
      <c r="O89" s="154"/>
      <c r="P89" s="154"/>
      <c r="Q89" s="154"/>
      <c r="R89" s="154"/>
      <c r="S89" s="154"/>
      <c r="T89" s="773"/>
      <c r="U89" s="749"/>
      <c r="V89" s="108"/>
    </row>
    <row r="90" spans="2:23" s="111" customFormat="1" ht="13.5" customHeight="1">
      <c r="B90" s="108"/>
      <c r="C90" s="744"/>
      <c r="D90" s="746" t="s">
        <v>221</v>
      </c>
      <c r="E90" s="747"/>
      <c r="F90" s="747"/>
      <c r="G90" s="748"/>
      <c r="H90" s="154"/>
      <c r="I90" s="154"/>
      <c r="J90" s="154"/>
      <c r="K90" s="154"/>
      <c r="L90" s="154"/>
      <c r="M90" s="154"/>
      <c r="N90" s="154"/>
      <c r="O90" s="154"/>
      <c r="P90" s="154"/>
      <c r="Q90" s="154"/>
      <c r="R90" s="154"/>
      <c r="S90" s="154"/>
      <c r="T90" s="773"/>
      <c r="U90" s="750"/>
      <c r="V90" s="108"/>
    </row>
    <row r="91" spans="2:23" s="111" customFormat="1" ht="13.5" customHeight="1">
      <c r="B91" s="108"/>
      <c r="C91" s="744"/>
      <c r="D91" s="770" t="s">
        <v>222</v>
      </c>
      <c r="E91" s="771"/>
      <c r="F91" s="772"/>
      <c r="G91" s="155" t="s">
        <v>79</v>
      </c>
      <c r="H91" s="156" t="str">
        <f>IF(COUNT(H89)=0,"",ROUND(SUM(H89:H90),#REF!))</f>
        <v/>
      </c>
      <c r="I91" s="156" t="str">
        <f>IF(COUNT(I89)=0,"",ROUND(SUM(I89:I90),#REF!))</f>
        <v/>
      </c>
      <c r="J91" s="156" t="str">
        <f>IF(COUNT(J89)=0,"",ROUND(SUM(J89:J90),#REF!))</f>
        <v/>
      </c>
      <c r="K91" s="156" t="str">
        <f>IF(COUNT(K89)=0,"",ROUND(SUM(K89:K90),#REF!))</f>
        <v/>
      </c>
      <c r="L91" s="156" t="str">
        <f>IF(COUNT(L89)=0,"",ROUND(SUM(L89:L90),#REF!))</f>
        <v/>
      </c>
      <c r="M91" s="156" t="str">
        <f>IF(COUNT(M89)=0,"",ROUND(SUM(M89:M90),#REF!))</f>
        <v/>
      </c>
      <c r="N91" s="156" t="str">
        <f>IF(COUNT(N89)=0,"",ROUND(SUM(N89:N90),#REF!))</f>
        <v/>
      </c>
      <c r="O91" s="156" t="str">
        <f>IF(COUNT(O89)=0,"",ROUND(SUM(O89:O90),#REF!))</f>
        <v/>
      </c>
      <c r="P91" s="156" t="str">
        <f>IF(COUNT(P89)=0,"",ROUND(SUM(P89:P90),#REF!))</f>
        <v/>
      </c>
      <c r="Q91" s="156" t="str">
        <f>IF(COUNT(Q89)=0,"",ROUND(SUM(Q89:Q90),#REF!))</f>
        <v/>
      </c>
      <c r="R91" s="156" t="str">
        <f>IF(COUNT(R89)=0,"",ROUND(SUM(R89:R90),#REF!))</f>
        <v/>
      </c>
      <c r="S91" s="156" t="str">
        <f>IF(COUNT(S89)=0,"",ROUND(SUM(S89:S90),#REF!))</f>
        <v/>
      </c>
      <c r="T91" s="773"/>
      <c r="U91" s="750"/>
      <c r="V91" s="108"/>
      <c r="W91" s="120"/>
    </row>
    <row r="92" spans="2:23" s="111" customFormat="1" ht="13.5" customHeight="1">
      <c r="B92" s="108"/>
      <c r="C92" s="745"/>
      <c r="D92" s="774" t="s">
        <v>249</v>
      </c>
      <c r="E92" s="768"/>
      <c r="F92" s="769"/>
      <c r="G92" s="233" t="s">
        <v>79</v>
      </c>
      <c r="H92" s="154"/>
      <c r="I92" s="154"/>
      <c r="J92" s="154"/>
      <c r="K92" s="154"/>
      <c r="L92" s="154"/>
      <c r="M92" s="154"/>
      <c r="N92" s="154"/>
      <c r="O92" s="154"/>
      <c r="P92" s="154"/>
      <c r="Q92" s="154"/>
      <c r="R92" s="154"/>
      <c r="S92" s="154"/>
      <c r="T92" s="203" t="str">
        <f>IF(COUNT(H92:S92)=0,"",SUMPRODUCT(ROUND(H92:S92,#REF!)))</f>
        <v/>
      </c>
      <c r="U92" s="751"/>
      <c r="V92" s="108"/>
    </row>
    <row r="93" spans="2:23" s="163" customFormat="1" ht="13.5" customHeight="1">
      <c r="B93" s="161"/>
      <c r="C93" s="121" t="s">
        <v>70</v>
      </c>
      <c r="D93" s="162"/>
      <c r="E93" s="162"/>
      <c r="F93" s="162"/>
      <c r="G93" s="121"/>
      <c r="H93" s="121"/>
      <c r="I93" s="121"/>
      <c r="J93" s="121"/>
      <c r="K93" s="121"/>
      <c r="L93" s="121"/>
      <c r="M93" s="121"/>
      <c r="N93" s="121"/>
      <c r="O93" s="121"/>
      <c r="P93" s="121"/>
      <c r="Q93" s="121"/>
      <c r="R93" s="121"/>
      <c r="S93" s="121"/>
      <c r="T93" s="121"/>
      <c r="U93" s="121"/>
      <c r="V93" s="161"/>
    </row>
    <row r="94" spans="2:23" s="163" customFormat="1" ht="13.5" customHeight="1">
      <c r="B94" s="161"/>
      <c r="C94" s="122"/>
      <c r="D94" s="164"/>
      <c r="E94" s="164"/>
      <c r="F94" s="164"/>
      <c r="G94" s="122"/>
      <c r="H94" s="122"/>
      <c r="I94" s="122"/>
      <c r="J94" s="122"/>
      <c r="K94" s="122"/>
      <c r="L94" s="122"/>
      <c r="M94" s="122"/>
      <c r="N94" s="122"/>
      <c r="O94" s="122"/>
      <c r="P94" s="122"/>
      <c r="Q94" s="122"/>
      <c r="R94" s="122"/>
      <c r="S94" s="122"/>
      <c r="T94" s="122"/>
      <c r="U94" s="122"/>
      <c r="V94" s="161"/>
    </row>
    <row r="95" spans="2:23" s="163" customFormat="1" ht="13.5" customHeight="1">
      <c r="B95" s="161"/>
      <c r="C95" s="122"/>
      <c r="D95" s="164"/>
      <c r="E95" s="164"/>
      <c r="F95" s="164"/>
      <c r="G95" s="122"/>
      <c r="H95" s="122"/>
      <c r="I95" s="122"/>
      <c r="J95" s="122"/>
      <c r="K95" s="122"/>
      <c r="L95" s="122"/>
      <c r="M95" s="122"/>
      <c r="N95" s="122"/>
      <c r="O95" s="122"/>
      <c r="P95" s="122"/>
      <c r="Q95" s="122"/>
      <c r="R95" s="122"/>
      <c r="S95" s="122"/>
      <c r="T95" s="122"/>
      <c r="U95" s="122"/>
      <c r="V95" s="161"/>
    </row>
    <row r="96" spans="2:23" s="163" customFormat="1" ht="13.5" customHeight="1">
      <c r="B96" s="161"/>
      <c r="C96" s="122"/>
      <c r="D96" s="164"/>
      <c r="E96" s="164"/>
      <c r="F96" s="164"/>
      <c r="G96" s="122"/>
      <c r="H96" s="122"/>
      <c r="I96" s="122"/>
      <c r="J96" s="122"/>
      <c r="K96" s="122"/>
      <c r="L96" s="122"/>
      <c r="M96" s="122"/>
      <c r="N96" s="122"/>
      <c r="O96" s="122"/>
      <c r="P96" s="122"/>
      <c r="Q96" s="122"/>
      <c r="R96" s="122"/>
      <c r="S96" s="122"/>
      <c r="T96" s="122"/>
      <c r="U96" s="122"/>
      <c r="V96" s="161"/>
    </row>
    <row r="97" spans="2:38" s="163" customFormat="1" ht="13.5" customHeight="1">
      <c r="B97" s="161"/>
      <c r="C97" s="122"/>
      <c r="D97" s="164"/>
      <c r="E97" s="164"/>
      <c r="F97" s="164"/>
      <c r="G97" s="122"/>
      <c r="H97" s="122"/>
      <c r="I97" s="122"/>
      <c r="J97" s="122"/>
      <c r="K97" s="122"/>
      <c r="L97" s="122"/>
      <c r="M97" s="122"/>
      <c r="N97" s="122"/>
      <c r="O97" s="122"/>
      <c r="P97" s="122"/>
      <c r="Q97" s="122"/>
      <c r="R97" s="122"/>
      <c r="S97" s="122"/>
      <c r="T97" s="122"/>
      <c r="U97" s="122"/>
      <c r="V97" s="161"/>
    </row>
    <row r="98" spans="2:38" s="163" customFormat="1" ht="13.5" customHeight="1">
      <c r="B98" s="161"/>
      <c r="C98" s="122"/>
      <c r="D98" s="164"/>
      <c r="E98" s="164"/>
      <c r="F98" s="164"/>
      <c r="G98" s="122"/>
      <c r="H98" s="122"/>
      <c r="I98" s="122"/>
      <c r="J98" s="122"/>
      <c r="K98" s="122"/>
      <c r="L98" s="122"/>
      <c r="M98" s="122"/>
      <c r="N98" s="122"/>
      <c r="O98" s="122"/>
      <c r="P98" s="122"/>
      <c r="Q98" s="122"/>
      <c r="R98" s="122"/>
      <c r="S98" s="122"/>
      <c r="T98" s="122"/>
      <c r="U98" s="122"/>
      <c r="V98" s="161"/>
    </row>
    <row r="99" spans="2:38" s="163" customFormat="1" ht="13.5" customHeight="1">
      <c r="B99" s="161"/>
      <c r="C99" s="122"/>
      <c r="D99" s="164"/>
      <c r="E99" s="164"/>
      <c r="F99" s="164"/>
      <c r="G99" s="122"/>
      <c r="H99" s="122"/>
      <c r="I99" s="122"/>
      <c r="J99" s="122"/>
      <c r="K99" s="122"/>
      <c r="L99" s="122"/>
      <c r="M99" s="122"/>
      <c r="N99" s="122"/>
      <c r="O99" s="122"/>
      <c r="P99" s="122"/>
      <c r="Q99" s="122"/>
      <c r="R99" s="122"/>
      <c r="S99" s="122"/>
      <c r="T99" s="122"/>
      <c r="U99" s="122"/>
      <c r="V99" s="161"/>
    </row>
    <row r="100" spans="2:38" s="163" customFormat="1" ht="13.5" customHeight="1">
      <c r="B100" s="161"/>
      <c r="C100" s="122"/>
      <c r="D100" s="164"/>
      <c r="E100" s="164"/>
      <c r="F100" s="164"/>
      <c r="G100" s="122"/>
      <c r="H100" s="122"/>
      <c r="I100" s="122"/>
      <c r="J100" s="122"/>
      <c r="K100" s="122"/>
      <c r="L100" s="122"/>
      <c r="M100" s="122"/>
      <c r="N100" s="122"/>
      <c r="O100" s="122"/>
      <c r="P100" s="122"/>
      <c r="Q100" s="122"/>
      <c r="R100" s="122"/>
      <c r="S100" s="122"/>
      <c r="T100" s="122"/>
      <c r="U100" s="122"/>
      <c r="V100" s="161"/>
    </row>
    <row r="101" spans="2:38" s="111" customFormat="1" ht="13.5" customHeight="1">
      <c r="B101" s="108"/>
      <c r="C101" s="344"/>
      <c r="D101" s="344"/>
      <c r="E101" s="344"/>
      <c r="F101" s="344"/>
      <c r="G101" s="344"/>
      <c r="H101" s="344"/>
      <c r="I101" s="344"/>
      <c r="J101" s="344"/>
      <c r="K101" s="344"/>
      <c r="L101" s="344"/>
      <c r="M101" s="344"/>
      <c r="N101" s="344"/>
      <c r="O101" s="344"/>
      <c r="P101" s="344"/>
      <c r="Q101" s="344"/>
      <c r="R101" s="344"/>
      <c r="S101" s="344"/>
      <c r="T101" s="344"/>
      <c r="U101" s="345"/>
      <c r="V101" s="108"/>
    </row>
    <row r="102" spans="2:38" s="111" customFormat="1" ht="13.5" customHeight="1">
      <c r="B102" s="108"/>
      <c r="C102" s="108"/>
      <c r="D102" s="108"/>
      <c r="E102" s="108"/>
      <c r="F102" s="108"/>
      <c r="G102" s="108"/>
      <c r="H102" s="108"/>
      <c r="I102" s="108"/>
      <c r="J102" s="108"/>
      <c r="K102" s="108"/>
      <c r="L102" s="108"/>
      <c r="M102" s="108"/>
      <c r="N102" s="108"/>
      <c r="O102" s="108"/>
      <c r="P102" s="108"/>
      <c r="Q102" s="108"/>
      <c r="R102" s="108"/>
      <c r="S102" s="108"/>
      <c r="T102" s="108"/>
      <c r="U102" s="110"/>
      <c r="V102" s="108"/>
    </row>
    <row r="103" spans="2:38" s="111" customFormat="1" ht="13.5" customHeight="1">
      <c r="B103" s="108"/>
      <c r="C103" s="109" t="s">
        <v>225</v>
      </c>
      <c r="D103" s="109"/>
      <c r="E103" s="109"/>
      <c r="F103" s="37"/>
      <c r="G103" s="109"/>
      <c r="H103" s="108"/>
      <c r="I103" s="108"/>
      <c r="J103" s="108"/>
      <c r="K103" s="108"/>
      <c r="L103" s="108"/>
      <c r="M103" s="108"/>
      <c r="N103" s="108"/>
      <c r="O103" s="108"/>
      <c r="P103" s="108"/>
      <c r="Q103" s="108"/>
      <c r="R103" s="108"/>
      <c r="S103" s="108"/>
      <c r="T103" s="108"/>
      <c r="U103" s="110"/>
      <c r="V103" s="108"/>
    </row>
    <row r="104" spans="2:38" s="111" customFormat="1" ht="13.5" customHeight="1">
      <c r="B104" s="108"/>
      <c r="C104" s="112" t="s">
        <v>4</v>
      </c>
      <c r="D104" s="112"/>
      <c r="E104" s="112"/>
      <c r="F104" s="114"/>
      <c r="G104" s="480" t="e">
        <f>G54</f>
        <v>#REF!</v>
      </c>
      <c r="H104" s="113"/>
      <c r="I104" s="108"/>
      <c r="J104" s="108"/>
      <c r="K104" s="108"/>
      <c r="L104" s="108"/>
      <c r="M104" s="108"/>
      <c r="N104" s="108"/>
      <c r="O104" s="108"/>
      <c r="P104" s="108"/>
      <c r="Q104" s="108"/>
      <c r="R104" s="108"/>
      <c r="S104" s="108"/>
      <c r="T104" s="108"/>
      <c r="U104" s="110"/>
      <c r="V104" s="108"/>
    </row>
    <row r="105" spans="2:38" s="111" customFormat="1" ht="13.5" customHeight="1">
      <c r="B105" s="108"/>
      <c r="C105" s="116" t="s">
        <v>8</v>
      </c>
      <c r="D105" s="116"/>
      <c r="E105" s="125" t="s">
        <v>124</v>
      </c>
      <c r="F105" s="112"/>
      <c r="G105" s="108"/>
      <c r="H105" s="108"/>
      <c r="I105" s="108"/>
      <c r="J105" s="108"/>
      <c r="K105" s="108"/>
      <c r="L105" s="108"/>
      <c r="M105" s="108"/>
      <c r="N105" s="108"/>
      <c r="O105" s="108"/>
      <c r="P105" s="108"/>
      <c r="Q105" s="108"/>
      <c r="R105" s="126"/>
      <c r="S105" s="108"/>
      <c r="T105" s="126"/>
      <c r="U105" s="110"/>
      <c r="V105" s="108"/>
    </row>
    <row r="106" spans="2:38" s="111" customFormat="1" ht="13.5" customHeight="1">
      <c r="B106" s="108"/>
      <c r="C106" s="705" t="s">
        <v>33</v>
      </c>
      <c r="D106" s="706"/>
      <c r="E106" s="707"/>
      <c r="F106" s="731" t="s">
        <v>224</v>
      </c>
      <c r="G106" s="731" t="s">
        <v>219</v>
      </c>
      <c r="H106" s="117" t="s">
        <v>34</v>
      </c>
      <c r="I106" s="118"/>
      <c r="J106" s="118"/>
      <c r="K106" s="118"/>
      <c r="L106" s="118"/>
      <c r="M106" s="119"/>
      <c r="N106" s="144" t="s">
        <v>35</v>
      </c>
      <c r="O106" s="118"/>
      <c r="P106" s="118"/>
      <c r="Q106" s="118"/>
      <c r="R106" s="118"/>
      <c r="S106" s="119"/>
      <c r="T106" s="764" t="s">
        <v>81</v>
      </c>
      <c r="U106" s="764" t="s">
        <v>82</v>
      </c>
      <c r="V106" s="108"/>
      <c r="W106" s="88" t="s">
        <v>25</v>
      </c>
      <c r="AA106" s="128" t="str">
        <f>IF(COUNT(H109:U142)&gt;0,"○","")</f>
        <v/>
      </c>
      <c r="AB106" s="120" t="s">
        <v>158</v>
      </c>
      <c r="AC106" s="124"/>
      <c r="AD106" s="124"/>
      <c r="AE106" s="124"/>
      <c r="AF106" s="124"/>
      <c r="AG106" s="124"/>
      <c r="AK106" s="124"/>
      <c r="AL106" s="124"/>
    </row>
    <row r="107" spans="2:38" s="111" customFormat="1" ht="13.5" customHeight="1">
      <c r="B107" s="108"/>
      <c r="C107" s="708"/>
      <c r="D107" s="709"/>
      <c r="E107" s="710"/>
      <c r="F107" s="732"/>
      <c r="G107" s="732"/>
      <c r="H107" s="4" t="s">
        <v>13</v>
      </c>
      <c r="I107" s="4" t="s">
        <v>14</v>
      </c>
      <c r="J107" s="4" t="s">
        <v>15</v>
      </c>
      <c r="K107" s="4" t="s">
        <v>16</v>
      </c>
      <c r="L107" s="4" t="s">
        <v>17</v>
      </c>
      <c r="M107" s="4" t="s">
        <v>18</v>
      </c>
      <c r="N107" s="4" t="s">
        <v>19</v>
      </c>
      <c r="O107" s="4" t="s">
        <v>20</v>
      </c>
      <c r="P107" s="4" t="s">
        <v>21</v>
      </c>
      <c r="Q107" s="4" t="s">
        <v>22</v>
      </c>
      <c r="R107" s="4" t="s">
        <v>23</v>
      </c>
      <c r="S107" s="4" t="s">
        <v>24</v>
      </c>
      <c r="T107" s="765"/>
      <c r="U107" s="765"/>
      <c r="V107" s="108"/>
      <c r="W107" s="88" t="s">
        <v>94</v>
      </c>
      <c r="AA107" s="124"/>
      <c r="AB107" s="124"/>
      <c r="AC107" s="124"/>
      <c r="AD107" s="124"/>
      <c r="AE107" s="124"/>
      <c r="AF107" s="124"/>
      <c r="AG107" s="124"/>
      <c r="AK107" s="124"/>
      <c r="AL107" s="124"/>
    </row>
    <row r="108" spans="2:38" s="111" customFormat="1" ht="13.5" customHeight="1">
      <c r="B108" s="108"/>
      <c r="C108" s="711"/>
      <c r="D108" s="712"/>
      <c r="E108" s="713"/>
      <c r="F108" s="733"/>
      <c r="G108" s="733"/>
      <c r="H108" s="127" t="e">
        <f>"（"&amp;MID(#REF!,2,2)&amp;")"</f>
        <v>#REF!</v>
      </c>
      <c r="I108" s="127" t="e">
        <f>"（"&amp;MID(#REF!,2,2)&amp;")"</f>
        <v>#REF!</v>
      </c>
      <c r="J108" s="127" t="e">
        <f>"（"&amp;MID(#REF!,2,2)&amp;")"</f>
        <v>#REF!</v>
      </c>
      <c r="K108" s="127" t="e">
        <f>"（"&amp;MID(#REF!,2,2)&amp;")"</f>
        <v>#REF!</v>
      </c>
      <c r="L108" s="127" t="e">
        <f>"（"&amp;MID(#REF!,2,2)&amp;")"</f>
        <v>#REF!</v>
      </c>
      <c r="M108" s="127" t="e">
        <f>"（"&amp;MID(#REF!,2,2)&amp;")"</f>
        <v>#REF!</v>
      </c>
      <c r="N108" s="127" t="e">
        <f>"（"&amp;MID(#REF!,2,2)&amp;")"</f>
        <v>#REF!</v>
      </c>
      <c r="O108" s="127" t="e">
        <f>"（"&amp;MID(#REF!,2,2)&amp;")"</f>
        <v>#REF!</v>
      </c>
      <c r="P108" s="127" t="e">
        <f>"（"&amp;MID(#REF!,2,2)&amp;")"</f>
        <v>#REF!</v>
      </c>
      <c r="Q108" s="127" t="e">
        <f>"（"&amp;MID(#REF!,2,2)&amp;")"</f>
        <v>#REF!</v>
      </c>
      <c r="R108" s="127" t="e">
        <f>"（"&amp;MID(#REF!,2,2)&amp;")"</f>
        <v>#REF!</v>
      </c>
      <c r="S108" s="127" t="e">
        <f>"（"&amp;MID(#REF!,2,2)&amp;")"</f>
        <v>#REF!</v>
      </c>
      <c r="T108" s="766"/>
      <c r="U108" s="766"/>
      <c r="V108" s="108"/>
      <c r="W108" s="88"/>
      <c r="AC108" s="124"/>
      <c r="AD108" s="124"/>
      <c r="AE108" s="124"/>
      <c r="AF108" s="124"/>
      <c r="AG108" s="124"/>
      <c r="AK108" s="124"/>
      <c r="AL108" s="124"/>
    </row>
    <row r="109" spans="2:38" s="148" customFormat="1" ht="13.5" customHeight="1">
      <c r="B109" s="145"/>
      <c r="C109" s="714"/>
      <c r="D109" s="715"/>
      <c r="E109" s="716"/>
      <c r="F109" s="729"/>
      <c r="G109" s="730"/>
      <c r="H109" s="146"/>
      <c r="I109" s="146"/>
      <c r="J109" s="147"/>
      <c r="K109" s="147"/>
      <c r="L109" s="147"/>
      <c r="M109" s="147"/>
      <c r="N109" s="147"/>
      <c r="O109" s="147"/>
      <c r="P109" s="147"/>
      <c r="Q109" s="147"/>
      <c r="R109" s="147"/>
      <c r="S109" s="147"/>
      <c r="T109" s="763"/>
      <c r="U109" s="737"/>
      <c r="V109" s="145"/>
      <c r="AA109" s="130"/>
      <c r="AB109" s="130"/>
      <c r="AC109" s="130"/>
      <c r="AD109" s="130"/>
      <c r="AE109" s="130"/>
      <c r="AF109" s="130"/>
      <c r="AG109" s="130"/>
      <c r="AK109" s="130"/>
      <c r="AL109" s="130"/>
    </row>
    <row r="110" spans="2:38" s="148" customFormat="1" ht="13.5" customHeight="1">
      <c r="B110" s="145"/>
      <c r="C110" s="717"/>
      <c r="D110" s="718"/>
      <c r="E110" s="719"/>
      <c r="F110" s="724"/>
      <c r="G110" s="726"/>
      <c r="H110" s="149"/>
      <c r="I110" s="149"/>
      <c r="J110" s="149"/>
      <c r="K110" s="149"/>
      <c r="L110" s="149"/>
      <c r="M110" s="149"/>
      <c r="N110" s="149"/>
      <c r="O110" s="149"/>
      <c r="P110" s="149"/>
      <c r="Q110" s="149"/>
      <c r="R110" s="149"/>
      <c r="S110" s="149"/>
      <c r="T110" s="763"/>
      <c r="U110" s="738"/>
      <c r="V110" s="145"/>
      <c r="AA110" s="130"/>
      <c r="AB110" s="130"/>
      <c r="AC110" s="130"/>
      <c r="AD110" s="130"/>
      <c r="AE110" s="130"/>
      <c r="AF110" s="130"/>
      <c r="AG110" s="130"/>
      <c r="AK110" s="130"/>
      <c r="AL110" s="130"/>
    </row>
    <row r="111" spans="2:38" s="148" customFormat="1" ht="13.5" customHeight="1">
      <c r="B111" s="145"/>
      <c r="C111" s="717"/>
      <c r="D111" s="718"/>
      <c r="E111" s="719"/>
      <c r="F111" s="723"/>
      <c r="G111" s="725"/>
      <c r="H111" s="150"/>
      <c r="I111" s="150"/>
      <c r="J111" s="151"/>
      <c r="K111" s="151"/>
      <c r="L111" s="151"/>
      <c r="M111" s="151"/>
      <c r="N111" s="151"/>
      <c r="O111" s="151"/>
      <c r="P111" s="151"/>
      <c r="Q111" s="151"/>
      <c r="R111" s="151"/>
      <c r="S111" s="151"/>
      <c r="T111" s="763"/>
      <c r="U111" s="739"/>
      <c r="V111" s="145"/>
      <c r="AA111" s="130"/>
      <c r="AB111" s="130"/>
      <c r="AC111" s="130"/>
      <c r="AD111" s="130"/>
      <c r="AE111" s="130"/>
      <c r="AF111" s="130"/>
      <c r="AG111" s="130"/>
      <c r="AK111" s="130"/>
      <c r="AL111" s="130"/>
    </row>
    <row r="112" spans="2:38" s="148" customFormat="1" ht="13.5" customHeight="1">
      <c r="B112" s="145"/>
      <c r="C112" s="717"/>
      <c r="D112" s="718"/>
      <c r="E112" s="719"/>
      <c r="F112" s="724"/>
      <c r="G112" s="726"/>
      <c r="H112" s="149"/>
      <c r="I112" s="149"/>
      <c r="J112" s="149"/>
      <c r="K112" s="149"/>
      <c r="L112" s="149"/>
      <c r="M112" s="149"/>
      <c r="N112" s="149"/>
      <c r="O112" s="149"/>
      <c r="P112" s="149"/>
      <c r="Q112" s="149"/>
      <c r="R112" s="149"/>
      <c r="S112" s="149"/>
      <c r="T112" s="763"/>
      <c r="U112" s="738"/>
      <c r="V112" s="145"/>
      <c r="AA112" s="130"/>
      <c r="AB112" s="130"/>
      <c r="AC112" s="130"/>
      <c r="AD112" s="130"/>
      <c r="AE112" s="130"/>
      <c r="AF112" s="130"/>
      <c r="AG112" s="130"/>
      <c r="AK112" s="130"/>
      <c r="AL112" s="130"/>
    </row>
    <row r="113" spans="2:38" s="148" customFormat="1" ht="13.5" customHeight="1">
      <c r="B113" s="145"/>
      <c r="C113" s="717"/>
      <c r="D113" s="718"/>
      <c r="E113" s="719"/>
      <c r="F113" s="723"/>
      <c r="G113" s="725"/>
      <c r="H113" s="150"/>
      <c r="I113" s="150"/>
      <c r="J113" s="151"/>
      <c r="K113" s="151"/>
      <c r="L113" s="151"/>
      <c r="M113" s="151"/>
      <c r="N113" s="151"/>
      <c r="O113" s="151"/>
      <c r="P113" s="151"/>
      <c r="Q113" s="151"/>
      <c r="R113" s="151"/>
      <c r="S113" s="151"/>
      <c r="T113" s="763"/>
      <c r="U113" s="739"/>
      <c r="V113" s="145"/>
      <c r="AA113" s="130"/>
      <c r="AB113" s="130"/>
      <c r="AC113" s="130"/>
      <c r="AD113" s="130"/>
      <c r="AE113" s="130"/>
      <c r="AF113" s="130"/>
      <c r="AG113" s="130"/>
      <c r="AK113" s="130"/>
      <c r="AL113" s="130"/>
    </row>
    <row r="114" spans="2:38" s="148" customFormat="1" ht="13.5" customHeight="1">
      <c r="B114" s="145"/>
      <c r="C114" s="720"/>
      <c r="D114" s="721"/>
      <c r="E114" s="722"/>
      <c r="F114" s="727"/>
      <c r="G114" s="728"/>
      <c r="H114" s="149"/>
      <c r="I114" s="149"/>
      <c r="J114" s="149"/>
      <c r="K114" s="149"/>
      <c r="L114" s="149"/>
      <c r="M114" s="149"/>
      <c r="N114" s="149"/>
      <c r="O114" s="149"/>
      <c r="P114" s="149"/>
      <c r="Q114" s="149"/>
      <c r="R114" s="149"/>
      <c r="S114" s="149"/>
      <c r="T114" s="763"/>
      <c r="U114" s="740"/>
      <c r="V114" s="145"/>
      <c r="AA114" s="130"/>
      <c r="AB114" s="130"/>
      <c r="AC114" s="130"/>
      <c r="AD114" s="130"/>
      <c r="AE114" s="130"/>
      <c r="AF114" s="130"/>
      <c r="AG114" s="130"/>
      <c r="AK114" s="130"/>
      <c r="AL114" s="130"/>
    </row>
    <row r="115" spans="2:38" s="148" customFormat="1" ht="13.5" customHeight="1">
      <c r="B115" s="145"/>
      <c r="C115" s="714"/>
      <c r="D115" s="715"/>
      <c r="E115" s="716"/>
      <c r="F115" s="729"/>
      <c r="G115" s="730"/>
      <c r="H115" s="146"/>
      <c r="I115" s="146"/>
      <c r="J115" s="147"/>
      <c r="K115" s="147"/>
      <c r="L115" s="147"/>
      <c r="M115" s="147"/>
      <c r="N115" s="147"/>
      <c r="O115" s="147"/>
      <c r="P115" s="147"/>
      <c r="Q115" s="147"/>
      <c r="R115" s="147"/>
      <c r="S115" s="147"/>
      <c r="T115" s="763"/>
      <c r="U115" s="737"/>
      <c r="V115" s="145"/>
      <c r="AA115" s="130"/>
      <c r="AB115" s="130"/>
      <c r="AC115" s="130"/>
      <c r="AD115" s="130"/>
      <c r="AE115" s="130"/>
      <c r="AF115" s="130"/>
      <c r="AG115" s="130"/>
      <c r="AK115" s="130"/>
      <c r="AL115" s="130"/>
    </row>
    <row r="116" spans="2:38" s="148" customFormat="1" ht="13.5" customHeight="1">
      <c r="B116" s="145"/>
      <c r="C116" s="717"/>
      <c r="D116" s="718"/>
      <c r="E116" s="719"/>
      <c r="F116" s="724"/>
      <c r="G116" s="726"/>
      <c r="H116" s="149"/>
      <c r="I116" s="149"/>
      <c r="J116" s="149"/>
      <c r="K116" s="149"/>
      <c r="L116" s="149"/>
      <c r="M116" s="149"/>
      <c r="N116" s="149"/>
      <c r="O116" s="149"/>
      <c r="P116" s="149"/>
      <c r="Q116" s="149"/>
      <c r="R116" s="149"/>
      <c r="S116" s="149"/>
      <c r="T116" s="763"/>
      <c r="U116" s="738"/>
      <c r="V116" s="145"/>
      <c r="AA116" s="130"/>
      <c r="AB116" s="130"/>
      <c r="AC116" s="130"/>
      <c r="AD116" s="130"/>
      <c r="AE116" s="130"/>
      <c r="AF116" s="130"/>
      <c r="AG116" s="130"/>
      <c r="AK116" s="130"/>
      <c r="AL116" s="130"/>
    </row>
    <row r="117" spans="2:38" s="148" customFormat="1" ht="13.5" customHeight="1">
      <c r="B117" s="145"/>
      <c r="C117" s="717"/>
      <c r="D117" s="718"/>
      <c r="E117" s="719"/>
      <c r="F117" s="723"/>
      <c r="G117" s="725"/>
      <c r="H117" s="150"/>
      <c r="I117" s="150"/>
      <c r="J117" s="151"/>
      <c r="K117" s="151"/>
      <c r="L117" s="151"/>
      <c r="M117" s="151"/>
      <c r="N117" s="151"/>
      <c r="O117" s="151"/>
      <c r="P117" s="151"/>
      <c r="Q117" s="151"/>
      <c r="R117" s="151"/>
      <c r="S117" s="151"/>
      <c r="T117" s="763"/>
      <c r="U117" s="739"/>
      <c r="V117" s="145"/>
      <c r="AA117" s="130"/>
      <c r="AB117" s="130"/>
      <c r="AC117" s="130"/>
      <c r="AD117" s="130"/>
      <c r="AE117" s="130"/>
      <c r="AF117" s="130"/>
      <c r="AG117" s="130"/>
      <c r="AK117" s="130"/>
      <c r="AL117" s="130"/>
    </row>
    <row r="118" spans="2:38" s="148" customFormat="1" ht="13.5" customHeight="1">
      <c r="B118" s="145"/>
      <c r="C118" s="717"/>
      <c r="D118" s="718"/>
      <c r="E118" s="719"/>
      <c r="F118" s="724"/>
      <c r="G118" s="726"/>
      <c r="H118" s="149"/>
      <c r="I118" s="149"/>
      <c r="J118" s="149"/>
      <c r="K118" s="149"/>
      <c r="L118" s="149"/>
      <c r="M118" s="149"/>
      <c r="N118" s="149"/>
      <c r="O118" s="149"/>
      <c r="P118" s="149"/>
      <c r="Q118" s="149"/>
      <c r="R118" s="149"/>
      <c r="S118" s="149"/>
      <c r="T118" s="763"/>
      <c r="U118" s="738"/>
      <c r="V118" s="145"/>
    </row>
    <row r="119" spans="2:38" s="148" customFormat="1" ht="13.5" customHeight="1">
      <c r="B119" s="145"/>
      <c r="C119" s="717"/>
      <c r="D119" s="718"/>
      <c r="E119" s="719"/>
      <c r="F119" s="723"/>
      <c r="G119" s="725"/>
      <c r="H119" s="150"/>
      <c r="I119" s="150"/>
      <c r="J119" s="151"/>
      <c r="K119" s="151"/>
      <c r="L119" s="151"/>
      <c r="M119" s="151"/>
      <c r="N119" s="151"/>
      <c r="O119" s="151"/>
      <c r="P119" s="151"/>
      <c r="Q119" s="151"/>
      <c r="R119" s="151"/>
      <c r="S119" s="151"/>
      <c r="T119" s="763"/>
      <c r="U119" s="739"/>
      <c r="V119" s="145"/>
    </row>
    <row r="120" spans="2:38" s="148" customFormat="1" ht="13.5" customHeight="1">
      <c r="B120" s="145"/>
      <c r="C120" s="720"/>
      <c r="D120" s="721"/>
      <c r="E120" s="722"/>
      <c r="F120" s="727"/>
      <c r="G120" s="728"/>
      <c r="H120" s="149"/>
      <c r="I120" s="149"/>
      <c r="J120" s="149"/>
      <c r="K120" s="149"/>
      <c r="L120" s="149"/>
      <c r="M120" s="149"/>
      <c r="N120" s="149"/>
      <c r="O120" s="149"/>
      <c r="P120" s="149"/>
      <c r="Q120" s="149"/>
      <c r="R120" s="149"/>
      <c r="S120" s="149"/>
      <c r="T120" s="763"/>
      <c r="U120" s="740"/>
      <c r="V120" s="145"/>
    </row>
    <row r="121" spans="2:38" s="148" customFormat="1" ht="13.5" customHeight="1">
      <c r="B121" s="145"/>
      <c r="C121" s="714"/>
      <c r="D121" s="715"/>
      <c r="E121" s="716"/>
      <c r="F121" s="729"/>
      <c r="G121" s="730"/>
      <c r="H121" s="146"/>
      <c r="I121" s="146"/>
      <c r="J121" s="147"/>
      <c r="K121" s="147"/>
      <c r="L121" s="147"/>
      <c r="M121" s="147"/>
      <c r="N121" s="147"/>
      <c r="O121" s="147"/>
      <c r="P121" s="147"/>
      <c r="Q121" s="147"/>
      <c r="R121" s="147"/>
      <c r="S121" s="147"/>
      <c r="T121" s="763"/>
      <c r="U121" s="737"/>
      <c r="V121" s="145"/>
    </row>
    <row r="122" spans="2:38" s="148" customFormat="1" ht="13.5" customHeight="1">
      <c r="B122" s="145"/>
      <c r="C122" s="717"/>
      <c r="D122" s="718"/>
      <c r="E122" s="719"/>
      <c r="F122" s="724"/>
      <c r="G122" s="726"/>
      <c r="H122" s="149"/>
      <c r="I122" s="149"/>
      <c r="J122" s="149"/>
      <c r="K122" s="149"/>
      <c r="L122" s="149"/>
      <c r="M122" s="149"/>
      <c r="N122" s="149"/>
      <c r="O122" s="149"/>
      <c r="P122" s="149"/>
      <c r="Q122" s="149"/>
      <c r="R122" s="149"/>
      <c r="S122" s="149"/>
      <c r="T122" s="763"/>
      <c r="U122" s="738"/>
      <c r="V122" s="145"/>
    </row>
    <row r="123" spans="2:38" s="148" customFormat="1" ht="13.5" customHeight="1">
      <c r="B123" s="145"/>
      <c r="C123" s="717"/>
      <c r="D123" s="718"/>
      <c r="E123" s="719"/>
      <c r="F123" s="723"/>
      <c r="G123" s="725"/>
      <c r="H123" s="150"/>
      <c r="I123" s="150"/>
      <c r="J123" s="151"/>
      <c r="K123" s="151"/>
      <c r="L123" s="151"/>
      <c r="M123" s="151"/>
      <c r="N123" s="151"/>
      <c r="O123" s="151"/>
      <c r="P123" s="151"/>
      <c r="Q123" s="151"/>
      <c r="R123" s="151"/>
      <c r="S123" s="151"/>
      <c r="T123" s="763"/>
      <c r="U123" s="739"/>
      <c r="V123" s="145"/>
    </row>
    <row r="124" spans="2:38" s="148" customFormat="1" ht="13.5" customHeight="1">
      <c r="B124" s="145"/>
      <c r="C124" s="717"/>
      <c r="D124" s="718"/>
      <c r="E124" s="719"/>
      <c r="F124" s="724"/>
      <c r="G124" s="726"/>
      <c r="H124" s="149"/>
      <c r="I124" s="149"/>
      <c r="J124" s="149"/>
      <c r="K124" s="149"/>
      <c r="L124" s="149"/>
      <c r="M124" s="149"/>
      <c r="N124" s="149"/>
      <c r="O124" s="149"/>
      <c r="P124" s="149"/>
      <c r="Q124" s="149"/>
      <c r="R124" s="149"/>
      <c r="S124" s="149"/>
      <c r="T124" s="763"/>
      <c r="U124" s="738"/>
      <c r="V124" s="145"/>
    </row>
    <row r="125" spans="2:38" s="148" customFormat="1" ht="13.5" customHeight="1">
      <c r="B125" s="145"/>
      <c r="C125" s="717"/>
      <c r="D125" s="718"/>
      <c r="E125" s="719"/>
      <c r="F125" s="723"/>
      <c r="G125" s="725"/>
      <c r="H125" s="150"/>
      <c r="I125" s="150"/>
      <c r="J125" s="151"/>
      <c r="K125" s="151"/>
      <c r="L125" s="151"/>
      <c r="M125" s="151"/>
      <c r="N125" s="151"/>
      <c r="O125" s="151"/>
      <c r="P125" s="151"/>
      <c r="Q125" s="151"/>
      <c r="R125" s="151"/>
      <c r="S125" s="151"/>
      <c r="T125" s="763"/>
      <c r="U125" s="739"/>
      <c r="V125" s="145"/>
    </row>
    <row r="126" spans="2:38" s="148" customFormat="1" ht="13.5" customHeight="1">
      <c r="B126" s="145"/>
      <c r="C126" s="720"/>
      <c r="D126" s="721"/>
      <c r="E126" s="722"/>
      <c r="F126" s="727"/>
      <c r="G126" s="728"/>
      <c r="H126" s="149"/>
      <c r="I126" s="149"/>
      <c r="J126" s="149"/>
      <c r="K126" s="149"/>
      <c r="L126" s="149"/>
      <c r="M126" s="149"/>
      <c r="N126" s="149"/>
      <c r="O126" s="149"/>
      <c r="P126" s="149"/>
      <c r="Q126" s="149"/>
      <c r="R126" s="149"/>
      <c r="S126" s="149"/>
      <c r="T126" s="763"/>
      <c r="U126" s="740"/>
      <c r="V126" s="145"/>
    </row>
    <row r="127" spans="2:38" s="148" customFormat="1" ht="13.5" customHeight="1">
      <c r="B127" s="145"/>
      <c r="C127" s="714"/>
      <c r="D127" s="715"/>
      <c r="E127" s="716"/>
      <c r="F127" s="729"/>
      <c r="G127" s="730"/>
      <c r="H127" s="146"/>
      <c r="I127" s="146"/>
      <c r="J127" s="147"/>
      <c r="K127" s="147"/>
      <c r="L127" s="147"/>
      <c r="M127" s="147"/>
      <c r="N127" s="147"/>
      <c r="O127" s="147"/>
      <c r="P127" s="147"/>
      <c r="Q127" s="147"/>
      <c r="R127" s="147"/>
      <c r="S127" s="147"/>
      <c r="T127" s="763"/>
      <c r="U127" s="737"/>
      <c r="V127" s="145"/>
    </row>
    <row r="128" spans="2:38" s="148" customFormat="1" ht="13.5" customHeight="1">
      <c r="B128" s="145"/>
      <c r="C128" s="717"/>
      <c r="D128" s="718"/>
      <c r="E128" s="719"/>
      <c r="F128" s="724"/>
      <c r="G128" s="726"/>
      <c r="H128" s="149"/>
      <c r="I128" s="149"/>
      <c r="J128" s="149"/>
      <c r="K128" s="149"/>
      <c r="L128" s="149"/>
      <c r="M128" s="149"/>
      <c r="N128" s="149"/>
      <c r="O128" s="149"/>
      <c r="P128" s="149"/>
      <c r="Q128" s="149"/>
      <c r="R128" s="149"/>
      <c r="S128" s="149"/>
      <c r="T128" s="763"/>
      <c r="U128" s="738"/>
      <c r="V128" s="145"/>
    </row>
    <row r="129" spans="2:23" s="148" customFormat="1" ht="13.5" customHeight="1">
      <c r="B129" s="145"/>
      <c r="C129" s="717"/>
      <c r="D129" s="718"/>
      <c r="E129" s="719"/>
      <c r="F129" s="723"/>
      <c r="G129" s="725"/>
      <c r="H129" s="150"/>
      <c r="I129" s="150"/>
      <c r="J129" s="151"/>
      <c r="K129" s="151"/>
      <c r="L129" s="151"/>
      <c r="M129" s="151"/>
      <c r="N129" s="151"/>
      <c r="O129" s="151"/>
      <c r="P129" s="151"/>
      <c r="Q129" s="151"/>
      <c r="R129" s="151"/>
      <c r="S129" s="151"/>
      <c r="T129" s="763"/>
      <c r="U129" s="739"/>
      <c r="V129" s="145"/>
    </row>
    <row r="130" spans="2:23" s="148" customFormat="1" ht="13.5" customHeight="1">
      <c r="B130" s="145"/>
      <c r="C130" s="717"/>
      <c r="D130" s="718"/>
      <c r="E130" s="719"/>
      <c r="F130" s="724"/>
      <c r="G130" s="726"/>
      <c r="H130" s="149"/>
      <c r="I130" s="149"/>
      <c r="J130" s="149"/>
      <c r="K130" s="149"/>
      <c r="L130" s="149"/>
      <c r="M130" s="149"/>
      <c r="N130" s="149"/>
      <c r="O130" s="149"/>
      <c r="P130" s="149"/>
      <c r="Q130" s="149"/>
      <c r="R130" s="149"/>
      <c r="S130" s="149"/>
      <c r="T130" s="763"/>
      <c r="U130" s="738"/>
      <c r="V130" s="145"/>
    </row>
    <row r="131" spans="2:23" s="148" customFormat="1" ht="13.5" customHeight="1">
      <c r="B131" s="145"/>
      <c r="C131" s="717"/>
      <c r="D131" s="718"/>
      <c r="E131" s="719"/>
      <c r="F131" s="723"/>
      <c r="G131" s="725"/>
      <c r="H131" s="150"/>
      <c r="I131" s="150"/>
      <c r="J131" s="151"/>
      <c r="K131" s="151"/>
      <c r="L131" s="151"/>
      <c r="M131" s="151"/>
      <c r="N131" s="151"/>
      <c r="O131" s="151"/>
      <c r="P131" s="151"/>
      <c r="Q131" s="151"/>
      <c r="R131" s="151"/>
      <c r="S131" s="151"/>
      <c r="T131" s="763"/>
      <c r="U131" s="739"/>
      <c r="V131" s="145"/>
    </row>
    <row r="132" spans="2:23" s="148" customFormat="1" ht="13.5" customHeight="1">
      <c r="B132" s="145"/>
      <c r="C132" s="720"/>
      <c r="D132" s="721"/>
      <c r="E132" s="722"/>
      <c r="F132" s="727"/>
      <c r="G132" s="728"/>
      <c r="H132" s="149"/>
      <c r="I132" s="149"/>
      <c r="J132" s="149"/>
      <c r="K132" s="149"/>
      <c r="L132" s="149"/>
      <c r="M132" s="149"/>
      <c r="N132" s="149"/>
      <c r="O132" s="149"/>
      <c r="P132" s="149"/>
      <c r="Q132" s="149"/>
      <c r="R132" s="149"/>
      <c r="S132" s="149"/>
      <c r="T132" s="763"/>
      <c r="U132" s="740"/>
      <c r="V132" s="145"/>
    </row>
    <row r="133" spans="2:23" s="148" customFormat="1" ht="13.5" customHeight="1">
      <c r="B133" s="145"/>
      <c r="C133" s="714"/>
      <c r="D133" s="715"/>
      <c r="E133" s="716"/>
      <c r="F133" s="729"/>
      <c r="G133" s="730"/>
      <c r="H133" s="146"/>
      <c r="I133" s="146"/>
      <c r="J133" s="147"/>
      <c r="K133" s="147"/>
      <c r="L133" s="147"/>
      <c r="M133" s="147"/>
      <c r="N133" s="147"/>
      <c r="O133" s="147"/>
      <c r="P133" s="147"/>
      <c r="Q133" s="147"/>
      <c r="R133" s="147"/>
      <c r="S133" s="147"/>
      <c r="T133" s="763"/>
      <c r="U133" s="737"/>
      <c r="V133" s="145"/>
    </row>
    <row r="134" spans="2:23" s="148" customFormat="1" ht="13.5" customHeight="1">
      <c r="B134" s="145"/>
      <c r="C134" s="717"/>
      <c r="D134" s="718"/>
      <c r="E134" s="719"/>
      <c r="F134" s="724"/>
      <c r="G134" s="726"/>
      <c r="H134" s="149"/>
      <c r="I134" s="149"/>
      <c r="J134" s="149"/>
      <c r="K134" s="149"/>
      <c r="L134" s="149"/>
      <c r="M134" s="149"/>
      <c r="N134" s="149"/>
      <c r="O134" s="149"/>
      <c r="P134" s="149"/>
      <c r="Q134" s="149"/>
      <c r="R134" s="149"/>
      <c r="S134" s="149"/>
      <c r="T134" s="763"/>
      <c r="U134" s="738"/>
      <c r="V134" s="145"/>
    </row>
    <row r="135" spans="2:23" s="148" customFormat="1" ht="13.5" customHeight="1">
      <c r="B135" s="145"/>
      <c r="C135" s="717"/>
      <c r="D135" s="718"/>
      <c r="E135" s="719"/>
      <c r="F135" s="723"/>
      <c r="G135" s="725"/>
      <c r="H135" s="150"/>
      <c r="I135" s="150"/>
      <c r="J135" s="151"/>
      <c r="K135" s="151"/>
      <c r="L135" s="151"/>
      <c r="M135" s="151"/>
      <c r="N135" s="151"/>
      <c r="O135" s="151"/>
      <c r="P135" s="151"/>
      <c r="Q135" s="151"/>
      <c r="R135" s="151"/>
      <c r="S135" s="151"/>
      <c r="T135" s="763"/>
      <c r="U135" s="739"/>
      <c r="V135" s="145"/>
    </row>
    <row r="136" spans="2:23" s="148" customFormat="1" ht="13.5" customHeight="1">
      <c r="B136" s="145"/>
      <c r="C136" s="717"/>
      <c r="D136" s="718"/>
      <c r="E136" s="719"/>
      <c r="F136" s="724"/>
      <c r="G136" s="726"/>
      <c r="H136" s="149"/>
      <c r="I136" s="149"/>
      <c r="J136" s="149"/>
      <c r="K136" s="149"/>
      <c r="L136" s="149"/>
      <c r="M136" s="149"/>
      <c r="N136" s="149"/>
      <c r="O136" s="149"/>
      <c r="P136" s="149"/>
      <c r="Q136" s="149"/>
      <c r="R136" s="149"/>
      <c r="S136" s="149"/>
      <c r="T136" s="763"/>
      <c r="U136" s="738"/>
      <c r="V136" s="145"/>
    </row>
    <row r="137" spans="2:23" s="148" customFormat="1" ht="13.5" customHeight="1">
      <c r="B137" s="145"/>
      <c r="C137" s="717"/>
      <c r="D137" s="718"/>
      <c r="E137" s="719"/>
      <c r="F137" s="723"/>
      <c r="G137" s="725"/>
      <c r="H137" s="150"/>
      <c r="I137" s="150"/>
      <c r="J137" s="151"/>
      <c r="K137" s="151"/>
      <c r="L137" s="151"/>
      <c r="M137" s="151"/>
      <c r="N137" s="151"/>
      <c r="O137" s="151"/>
      <c r="P137" s="151"/>
      <c r="Q137" s="151"/>
      <c r="R137" s="151"/>
      <c r="S137" s="151"/>
      <c r="T137" s="763"/>
      <c r="U137" s="739"/>
      <c r="V137" s="145"/>
    </row>
    <row r="138" spans="2:23" s="148" customFormat="1" ht="13.5" customHeight="1">
      <c r="B138" s="145"/>
      <c r="C138" s="720"/>
      <c r="D138" s="721"/>
      <c r="E138" s="722"/>
      <c r="F138" s="727"/>
      <c r="G138" s="728"/>
      <c r="H138" s="152"/>
      <c r="I138" s="152"/>
      <c r="J138" s="152"/>
      <c r="K138" s="152"/>
      <c r="L138" s="152"/>
      <c r="M138" s="152"/>
      <c r="N138" s="152"/>
      <c r="O138" s="152"/>
      <c r="P138" s="152"/>
      <c r="Q138" s="152"/>
      <c r="R138" s="152"/>
      <c r="S138" s="152"/>
      <c r="T138" s="763"/>
      <c r="U138" s="740"/>
      <c r="V138" s="145"/>
    </row>
    <row r="139" spans="2:23" s="111" customFormat="1" ht="13.5" customHeight="1">
      <c r="B139" s="108"/>
      <c r="C139" s="743" t="s">
        <v>86</v>
      </c>
      <c r="D139" s="767" t="s">
        <v>220</v>
      </c>
      <c r="E139" s="768"/>
      <c r="F139" s="768"/>
      <c r="G139" s="769"/>
      <c r="H139" s="154"/>
      <c r="I139" s="154"/>
      <c r="J139" s="154"/>
      <c r="K139" s="154"/>
      <c r="L139" s="154"/>
      <c r="M139" s="154"/>
      <c r="N139" s="154"/>
      <c r="O139" s="154"/>
      <c r="P139" s="154"/>
      <c r="Q139" s="154"/>
      <c r="R139" s="154"/>
      <c r="S139" s="154"/>
      <c r="T139" s="773"/>
      <c r="U139" s="749"/>
      <c r="V139" s="108"/>
    </row>
    <row r="140" spans="2:23" s="111" customFormat="1" ht="13.5" customHeight="1">
      <c r="B140" s="108"/>
      <c r="C140" s="744"/>
      <c r="D140" s="746" t="s">
        <v>221</v>
      </c>
      <c r="E140" s="747"/>
      <c r="F140" s="747"/>
      <c r="G140" s="748"/>
      <c r="H140" s="154"/>
      <c r="I140" s="154"/>
      <c r="J140" s="154"/>
      <c r="K140" s="154"/>
      <c r="L140" s="154"/>
      <c r="M140" s="154"/>
      <c r="N140" s="154"/>
      <c r="O140" s="154"/>
      <c r="P140" s="154"/>
      <c r="Q140" s="154"/>
      <c r="R140" s="154"/>
      <c r="S140" s="154"/>
      <c r="T140" s="773"/>
      <c r="U140" s="750"/>
      <c r="V140" s="108"/>
    </row>
    <row r="141" spans="2:23" s="111" customFormat="1" ht="13.5" customHeight="1">
      <c r="B141" s="108"/>
      <c r="C141" s="744"/>
      <c r="D141" s="770" t="s">
        <v>222</v>
      </c>
      <c r="E141" s="771"/>
      <c r="F141" s="772"/>
      <c r="G141" s="155" t="s">
        <v>79</v>
      </c>
      <c r="H141" s="156" t="str">
        <f>IF(COUNT(H139)=0,"",ROUND(SUM(H139:H140),#REF!))</f>
        <v/>
      </c>
      <c r="I141" s="156" t="str">
        <f>IF(COUNT(I139)=0,"",ROUND(SUM(I139:I140),#REF!))</f>
        <v/>
      </c>
      <c r="J141" s="156" t="str">
        <f>IF(COUNT(J139)=0,"",ROUND(SUM(J139:J140),#REF!))</f>
        <v/>
      </c>
      <c r="K141" s="156" t="str">
        <f>IF(COUNT(K139)=0,"",ROUND(SUM(K139:K140),#REF!))</f>
        <v/>
      </c>
      <c r="L141" s="156" t="str">
        <f>IF(COUNT(L139)=0,"",ROUND(SUM(L139:L140),#REF!))</f>
        <v/>
      </c>
      <c r="M141" s="156" t="str">
        <f>IF(COUNT(M139)=0,"",ROUND(SUM(M139:M140),#REF!))</f>
        <v/>
      </c>
      <c r="N141" s="156" t="str">
        <f>IF(COUNT(N139)=0,"",ROUND(SUM(N139:N140),#REF!))</f>
        <v/>
      </c>
      <c r="O141" s="156" t="str">
        <f>IF(COUNT(O139)=0,"",ROUND(SUM(O139:O140),#REF!))</f>
        <v/>
      </c>
      <c r="P141" s="156" t="str">
        <f>IF(COUNT(P139)=0,"",ROUND(SUM(P139:P140),#REF!))</f>
        <v/>
      </c>
      <c r="Q141" s="156" t="str">
        <f>IF(COUNT(Q139)=0,"",ROUND(SUM(Q139:Q140),#REF!))</f>
        <v/>
      </c>
      <c r="R141" s="156" t="str">
        <f>IF(COUNT(R139)=0,"",ROUND(SUM(R139:R140),#REF!))</f>
        <v/>
      </c>
      <c r="S141" s="156" t="str">
        <f>IF(COUNT(S139)=0,"",ROUND(SUM(S139:S140),#REF!))</f>
        <v/>
      </c>
      <c r="T141" s="773"/>
      <c r="U141" s="750"/>
      <c r="V141" s="108"/>
      <c r="W141" s="120" t="s">
        <v>93</v>
      </c>
    </row>
    <row r="142" spans="2:23" s="111" customFormat="1" ht="13.5" customHeight="1">
      <c r="B142" s="108"/>
      <c r="C142" s="745"/>
      <c r="D142" s="774" t="s">
        <v>249</v>
      </c>
      <c r="E142" s="768"/>
      <c r="F142" s="769"/>
      <c r="G142" s="155" t="s">
        <v>79</v>
      </c>
      <c r="H142" s="154"/>
      <c r="I142" s="154"/>
      <c r="J142" s="154"/>
      <c r="K142" s="154"/>
      <c r="L142" s="154"/>
      <c r="M142" s="154"/>
      <c r="N142" s="154"/>
      <c r="O142" s="154"/>
      <c r="P142" s="154"/>
      <c r="Q142" s="154"/>
      <c r="R142" s="154"/>
      <c r="S142" s="154"/>
      <c r="T142" s="203" t="str">
        <f>IF(COUNT(H142:S142)=0,"",SUMPRODUCT(ROUND(H142:S142,#REF!)))</f>
        <v/>
      </c>
      <c r="U142" s="751"/>
      <c r="V142" s="108"/>
    </row>
    <row r="143" spans="2:23" s="163" customFormat="1" ht="13.5" customHeight="1">
      <c r="B143" s="161"/>
      <c r="C143" s="121" t="s">
        <v>70</v>
      </c>
      <c r="D143" s="162"/>
      <c r="E143" s="162"/>
      <c r="F143" s="162"/>
      <c r="G143" s="121"/>
      <c r="H143" s="121"/>
      <c r="I143" s="121"/>
      <c r="J143" s="121"/>
      <c r="K143" s="121"/>
      <c r="L143" s="121"/>
      <c r="M143" s="121"/>
      <c r="N143" s="121"/>
      <c r="O143" s="121"/>
      <c r="P143" s="121"/>
      <c r="Q143" s="121"/>
      <c r="R143" s="121"/>
      <c r="S143" s="121"/>
      <c r="T143" s="121"/>
      <c r="U143" s="121"/>
      <c r="V143" s="161"/>
    </row>
    <row r="144" spans="2:23" s="163" customFormat="1" ht="13.5" customHeight="1">
      <c r="B144" s="161"/>
      <c r="C144" s="122"/>
      <c r="D144" s="164"/>
      <c r="E144" s="164"/>
      <c r="F144" s="164"/>
      <c r="G144" s="122"/>
      <c r="H144" s="122"/>
      <c r="I144" s="122"/>
      <c r="J144" s="122"/>
      <c r="K144" s="122"/>
      <c r="L144" s="122"/>
      <c r="M144" s="122"/>
      <c r="N144" s="122"/>
      <c r="O144" s="122"/>
      <c r="P144" s="122"/>
      <c r="Q144" s="122"/>
      <c r="R144" s="122"/>
      <c r="S144" s="122"/>
      <c r="T144" s="122"/>
      <c r="U144" s="122"/>
      <c r="V144" s="161"/>
    </row>
    <row r="145" spans="2:38" s="163" customFormat="1" ht="13.5" customHeight="1">
      <c r="B145" s="161"/>
      <c r="C145" s="122"/>
      <c r="D145" s="164"/>
      <c r="E145" s="164"/>
      <c r="F145" s="164"/>
      <c r="G145" s="122"/>
      <c r="H145" s="122"/>
      <c r="I145" s="122"/>
      <c r="J145" s="122"/>
      <c r="K145" s="122"/>
      <c r="L145" s="122"/>
      <c r="M145" s="122"/>
      <c r="N145" s="122"/>
      <c r="O145" s="122"/>
      <c r="P145" s="122"/>
      <c r="Q145" s="122"/>
      <c r="R145" s="122"/>
      <c r="S145" s="122"/>
      <c r="T145" s="122"/>
      <c r="U145" s="122"/>
      <c r="V145" s="161"/>
    </row>
    <row r="146" spans="2:38" s="163" customFormat="1" ht="13.5" customHeight="1">
      <c r="B146" s="161"/>
      <c r="C146" s="122"/>
      <c r="D146" s="164"/>
      <c r="E146" s="164"/>
      <c r="F146" s="164"/>
      <c r="G146" s="122"/>
      <c r="H146" s="122"/>
      <c r="I146" s="122"/>
      <c r="J146" s="122"/>
      <c r="K146" s="122"/>
      <c r="L146" s="122"/>
      <c r="M146" s="122"/>
      <c r="N146" s="122"/>
      <c r="O146" s="122"/>
      <c r="P146" s="122"/>
      <c r="Q146" s="122"/>
      <c r="R146" s="122"/>
      <c r="S146" s="122"/>
      <c r="T146" s="122"/>
      <c r="U146" s="122"/>
      <c r="V146" s="161"/>
    </row>
    <row r="147" spans="2:38" s="163" customFormat="1" ht="13.5" customHeight="1">
      <c r="B147" s="161"/>
      <c r="C147" s="122"/>
      <c r="D147" s="164"/>
      <c r="E147" s="164"/>
      <c r="F147" s="164"/>
      <c r="G147" s="122"/>
      <c r="H147" s="122"/>
      <c r="I147" s="122"/>
      <c r="J147" s="122"/>
      <c r="K147" s="122"/>
      <c r="L147" s="122"/>
      <c r="M147" s="122"/>
      <c r="N147" s="122"/>
      <c r="O147" s="122"/>
      <c r="P147" s="122"/>
      <c r="Q147" s="122"/>
      <c r="R147" s="122"/>
      <c r="S147" s="122"/>
      <c r="T147" s="122"/>
      <c r="U147" s="122"/>
      <c r="V147" s="161"/>
    </row>
    <row r="148" spans="2:38" s="163" customFormat="1" ht="13.5" customHeight="1">
      <c r="B148" s="161"/>
      <c r="C148" s="122"/>
      <c r="D148" s="164"/>
      <c r="E148" s="164"/>
      <c r="F148" s="164"/>
      <c r="G148" s="122"/>
      <c r="H148" s="122"/>
      <c r="I148" s="122"/>
      <c r="J148" s="122"/>
      <c r="K148" s="122"/>
      <c r="L148" s="122"/>
      <c r="M148" s="122"/>
      <c r="N148" s="122"/>
      <c r="O148" s="122"/>
      <c r="P148" s="122"/>
      <c r="Q148" s="122"/>
      <c r="R148" s="122"/>
      <c r="S148" s="122"/>
      <c r="T148" s="122"/>
      <c r="U148" s="122"/>
      <c r="V148" s="161"/>
    </row>
    <row r="149" spans="2:38" s="163" customFormat="1" ht="13.5" customHeight="1">
      <c r="B149" s="161"/>
      <c r="C149" s="122"/>
      <c r="D149" s="164"/>
      <c r="E149" s="164"/>
      <c r="F149" s="164"/>
      <c r="G149" s="122"/>
      <c r="H149" s="122"/>
      <c r="I149" s="122"/>
      <c r="J149" s="122"/>
      <c r="K149" s="122"/>
      <c r="L149" s="122"/>
      <c r="M149" s="122"/>
      <c r="N149" s="122"/>
      <c r="O149" s="122"/>
      <c r="P149" s="122"/>
      <c r="Q149" s="122"/>
      <c r="R149" s="122"/>
      <c r="S149" s="122"/>
      <c r="T149" s="122"/>
      <c r="U149" s="122"/>
      <c r="V149" s="161"/>
    </row>
    <row r="150" spans="2:38" s="163" customFormat="1" ht="13.5" customHeight="1">
      <c r="B150" s="161"/>
      <c r="C150" s="122"/>
      <c r="D150" s="164"/>
      <c r="E150" s="164"/>
      <c r="F150" s="164"/>
      <c r="G150" s="122"/>
      <c r="H150" s="122"/>
      <c r="I150" s="122"/>
      <c r="J150" s="122"/>
      <c r="K150" s="122"/>
      <c r="L150" s="122"/>
      <c r="M150" s="122"/>
      <c r="N150" s="122"/>
      <c r="O150" s="122"/>
      <c r="P150" s="122"/>
      <c r="Q150" s="122"/>
      <c r="R150" s="122"/>
      <c r="S150" s="122"/>
      <c r="T150" s="122"/>
      <c r="U150" s="122"/>
      <c r="V150" s="161"/>
    </row>
    <row r="151" spans="2:38" s="163" customFormat="1" ht="13.5" customHeight="1">
      <c r="B151" s="161"/>
      <c r="C151" s="122"/>
      <c r="D151" s="164"/>
      <c r="E151" s="164"/>
      <c r="F151" s="164"/>
      <c r="G151" s="122"/>
      <c r="H151" s="122"/>
      <c r="I151" s="122"/>
      <c r="J151" s="122"/>
      <c r="K151" s="122"/>
      <c r="L151" s="122"/>
      <c r="M151" s="122"/>
      <c r="N151" s="122"/>
      <c r="O151" s="122"/>
      <c r="P151" s="122"/>
      <c r="Q151" s="122"/>
      <c r="R151" s="122"/>
      <c r="S151" s="122"/>
      <c r="T151" s="122"/>
      <c r="U151" s="122"/>
      <c r="V151" s="161"/>
    </row>
    <row r="152" spans="2:38" s="161" customFormat="1" ht="13.5" customHeight="1">
      <c r="C152" s="341"/>
      <c r="D152" s="342"/>
      <c r="E152" s="342"/>
      <c r="F152" s="342"/>
      <c r="G152" s="341"/>
      <c r="H152" s="341"/>
      <c r="I152" s="341"/>
      <c r="J152" s="341"/>
      <c r="K152" s="341"/>
      <c r="L152" s="341"/>
      <c r="M152" s="341"/>
      <c r="N152" s="341"/>
      <c r="O152" s="341"/>
      <c r="P152" s="341"/>
      <c r="Q152" s="341"/>
      <c r="R152" s="341"/>
      <c r="S152" s="341"/>
      <c r="T152" s="341"/>
      <c r="U152" s="341"/>
    </row>
    <row r="153" spans="2:38" s="111" customFormat="1" ht="13.5" customHeight="1">
      <c r="B153" s="108"/>
      <c r="C153" s="109" t="s">
        <v>225</v>
      </c>
      <c r="D153" s="109"/>
      <c r="E153" s="109"/>
      <c r="F153" s="37"/>
      <c r="G153" s="109"/>
      <c r="H153" s="108"/>
      <c r="I153" s="108"/>
      <c r="J153" s="108"/>
      <c r="K153" s="108"/>
      <c r="L153" s="108"/>
      <c r="M153" s="108"/>
      <c r="N153" s="108"/>
      <c r="O153" s="108"/>
      <c r="P153" s="108"/>
      <c r="Q153" s="108"/>
      <c r="R153" s="108"/>
      <c r="S153" s="108"/>
      <c r="T153" s="108"/>
      <c r="U153" s="110"/>
      <c r="V153" s="108"/>
    </row>
    <row r="154" spans="2:38" s="111" customFormat="1" ht="13.5" customHeight="1">
      <c r="B154" s="108"/>
      <c r="C154" s="112" t="s">
        <v>4</v>
      </c>
      <c r="D154" s="112"/>
      <c r="E154" s="112"/>
      <c r="F154" s="114"/>
      <c r="G154" s="480" t="e">
        <f>G104</f>
        <v>#REF!</v>
      </c>
      <c r="H154" s="113"/>
      <c r="I154" s="108"/>
      <c r="J154" s="108"/>
      <c r="K154" s="108"/>
      <c r="L154" s="108"/>
      <c r="M154" s="108"/>
      <c r="N154" s="108"/>
      <c r="O154" s="108"/>
      <c r="P154" s="108"/>
      <c r="Q154" s="108"/>
      <c r="R154" s="108"/>
      <c r="S154" s="108"/>
      <c r="T154" s="108"/>
      <c r="U154" s="110"/>
      <c r="V154" s="108"/>
    </row>
    <row r="155" spans="2:38" s="111" customFormat="1" ht="13.5" customHeight="1">
      <c r="B155" s="108"/>
      <c r="C155" s="116" t="s">
        <v>8</v>
      </c>
      <c r="D155" s="116"/>
      <c r="E155" s="125" t="s">
        <v>125</v>
      </c>
      <c r="F155" s="112"/>
      <c r="G155" s="108"/>
      <c r="H155" s="108"/>
      <c r="I155" s="108"/>
      <c r="J155" s="108"/>
      <c r="K155" s="108"/>
      <c r="L155" s="108"/>
      <c r="M155" s="108"/>
      <c r="N155" s="108"/>
      <c r="O155" s="108"/>
      <c r="P155" s="108"/>
      <c r="Q155" s="108"/>
      <c r="R155" s="126"/>
      <c r="S155" s="108"/>
      <c r="T155" s="126"/>
      <c r="U155" s="110"/>
      <c r="V155" s="108"/>
    </row>
    <row r="156" spans="2:38" s="111" customFormat="1" ht="13.5" customHeight="1">
      <c r="B156" s="108"/>
      <c r="C156" s="705" t="s">
        <v>33</v>
      </c>
      <c r="D156" s="706"/>
      <c r="E156" s="707"/>
      <c r="F156" s="731" t="s">
        <v>224</v>
      </c>
      <c r="G156" s="731" t="s">
        <v>219</v>
      </c>
      <c r="H156" s="117" t="s">
        <v>34</v>
      </c>
      <c r="I156" s="118"/>
      <c r="J156" s="118"/>
      <c r="K156" s="118"/>
      <c r="L156" s="118"/>
      <c r="M156" s="119"/>
      <c r="N156" s="144" t="s">
        <v>35</v>
      </c>
      <c r="O156" s="118"/>
      <c r="P156" s="118"/>
      <c r="Q156" s="118"/>
      <c r="R156" s="118"/>
      <c r="S156" s="119"/>
      <c r="T156" s="764" t="s">
        <v>81</v>
      </c>
      <c r="U156" s="764" t="s">
        <v>82</v>
      </c>
      <c r="V156" s="108"/>
      <c r="W156" s="88" t="s">
        <v>25</v>
      </c>
      <c r="AA156" s="128" t="str">
        <f>IF(COUNT(H159:U192)&gt;0,"○","")</f>
        <v/>
      </c>
      <c r="AB156" s="120" t="s">
        <v>158</v>
      </c>
      <c r="AC156" s="124"/>
      <c r="AD156" s="124"/>
      <c r="AE156" s="124"/>
      <c r="AF156" s="124"/>
      <c r="AG156" s="124"/>
      <c r="AK156" s="124"/>
      <c r="AL156" s="124"/>
    </row>
    <row r="157" spans="2:38" s="111" customFormat="1" ht="13.5" customHeight="1">
      <c r="B157" s="108"/>
      <c r="C157" s="708"/>
      <c r="D157" s="709"/>
      <c r="E157" s="710"/>
      <c r="F157" s="732"/>
      <c r="G157" s="732"/>
      <c r="H157" s="4" t="s">
        <v>13</v>
      </c>
      <c r="I157" s="4" t="s">
        <v>14</v>
      </c>
      <c r="J157" s="4" t="s">
        <v>15</v>
      </c>
      <c r="K157" s="4" t="s">
        <v>16</v>
      </c>
      <c r="L157" s="4" t="s">
        <v>17</v>
      </c>
      <c r="M157" s="4" t="s">
        <v>18</v>
      </c>
      <c r="N157" s="4" t="s">
        <v>19</v>
      </c>
      <c r="O157" s="4" t="s">
        <v>20</v>
      </c>
      <c r="P157" s="4" t="s">
        <v>21</v>
      </c>
      <c r="Q157" s="4" t="s">
        <v>22</v>
      </c>
      <c r="R157" s="4" t="s">
        <v>23</v>
      </c>
      <c r="S157" s="4" t="s">
        <v>24</v>
      </c>
      <c r="T157" s="765"/>
      <c r="U157" s="765"/>
      <c r="V157" s="108"/>
      <c r="W157" s="88" t="s">
        <v>94</v>
      </c>
      <c r="AA157" s="124"/>
      <c r="AB157" s="124"/>
      <c r="AC157" s="124"/>
      <c r="AD157" s="124"/>
      <c r="AE157" s="124"/>
      <c r="AF157" s="124"/>
      <c r="AG157" s="124"/>
      <c r="AK157" s="124"/>
      <c r="AL157" s="124"/>
    </row>
    <row r="158" spans="2:38" s="111" customFormat="1" ht="13.5" customHeight="1">
      <c r="B158" s="108"/>
      <c r="C158" s="711"/>
      <c r="D158" s="712"/>
      <c r="E158" s="713"/>
      <c r="F158" s="733"/>
      <c r="G158" s="733"/>
      <c r="H158" s="127" t="e">
        <f>"（"&amp;MID(#REF!,2,2)&amp;")"</f>
        <v>#REF!</v>
      </c>
      <c r="I158" s="127" t="e">
        <f>"（"&amp;MID(#REF!,2,2)&amp;")"</f>
        <v>#REF!</v>
      </c>
      <c r="J158" s="127" t="e">
        <f>"（"&amp;MID(#REF!,2,2)&amp;")"</f>
        <v>#REF!</v>
      </c>
      <c r="K158" s="127" t="e">
        <f>"（"&amp;MID(#REF!,2,2)&amp;")"</f>
        <v>#REF!</v>
      </c>
      <c r="L158" s="127" t="e">
        <f>"（"&amp;MID(#REF!,2,2)&amp;")"</f>
        <v>#REF!</v>
      </c>
      <c r="M158" s="127" t="e">
        <f>"（"&amp;MID(#REF!,2,2)&amp;")"</f>
        <v>#REF!</v>
      </c>
      <c r="N158" s="127" t="e">
        <f>"（"&amp;MID(#REF!,2,2)&amp;")"</f>
        <v>#REF!</v>
      </c>
      <c r="O158" s="127" t="e">
        <f>"（"&amp;MID(#REF!,2,2)&amp;")"</f>
        <v>#REF!</v>
      </c>
      <c r="P158" s="127" t="e">
        <f>"（"&amp;MID(#REF!,2,2)&amp;")"</f>
        <v>#REF!</v>
      </c>
      <c r="Q158" s="127" t="e">
        <f>"（"&amp;MID(#REF!,2,2)&amp;")"</f>
        <v>#REF!</v>
      </c>
      <c r="R158" s="127" t="e">
        <f>"（"&amp;MID(#REF!,2,2)&amp;")"</f>
        <v>#REF!</v>
      </c>
      <c r="S158" s="127" t="e">
        <f>"（"&amp;MID(#REF!,2,2)&amp;")"</f>
        <v>#REF!</v>
      </c>
      <c r="T158" s="766"/>
      <c r="U158" s="766"/>
      <c r="V158" s="108"/>
      <c r="W158" s="88"/>
      <c r="AC158" s="124"/>
      <c r="AD158" s="124"/>
      <c r="AE158" s="124"/>
      <c r="AF158" s="124"/>
      <c r="AG158" s="124"/>
      <c r="AK158" s="124"/>
      <c r="AL158" s="124"/>
    </row>
    <row r="159" spans="2:38" s="148" customFormat="1" ht="13.5" customHeight="1">
      <c r="B159" s="145"/>
      <c r="C159" s="714"/>
      <c r="D159" s="715"/>
      <c r="E159" s="716"/>
      <c r="F159" s="729"/>
      <c r="G159" s="730"/>
      <c r="H159" s="146"/>
      <c r="I159" s="146"/>
      <c r="J159" s="147"/>
      <c r="K159" s="147"/>
      <c r="L159" s="147"/>
      <c r="M159" s="147"/>
      <c r="N159" s="147"/>
      <c r="O159" s="147"/>
      <c r="P159" s="147"/>
      <c r="Q159" s="147"/>
      <c r="R159" s="147"/>
      <c r="S159" s="147"/>
      <c r="T159" s="763"/>
      <c r="U159" s="737"/>
      <c r="V159" s="145"/>
      <c r="AA159" s="130"/>
      <c r="AB159" s="130"/>
      <c r="AC159" s="130"/>
      <c r="AD159" s="130"/>
      <c r="AE159" s="130"/>
      <c r="AF159" s="130"/>
      <c r="AG159" s="130"/>
      <c r="AK159" s="130"/>
      <c r="AL159" s="130"/>
    </row>
    <row r="160" spans="2:38" s="148" customFormat="1" ht="13.5" customHeight="1">
      <c r="B160" s="145"/>
      <c r="C160" s="717"/>
      <c r="D160" s="718"/>
      <c r="E160" s="719"/>
      <c r="F160" s="724"/>
      <c r="G160" s="726"/>
      <c r="H160" s="149"/>
      <c r="I160" s="149"/>
      <c r="J160" s="149"/>
      <c r="K160" s="149"/>
      <c r="L160" s="149"/>
      <c r="M160" s="149"/>
      <c r="N160" s="149"/>
      <c r="O160" s="149"/>
      <c r="P160" s="149"/>
      <c r="Q160" s="149"/>
      <c r="R160" s="149"/>
      <c r="S160" s="149"/>
      <c r="T160" s="763"/>
      <c r="U160" s="738"/>
      <c r="V160" s="145"/>
      <c r="AA160" s="130"/>
      <c r="AB160" s="130"/>
      <c r="AC160" s="130"/>
      <c r="AD160" s="130"/>
      <c r="AE160" s="130"/>
      <c r="AF160" s="130"/>
      <c r="AG160" s="130"/>
      <c r="AK160" s="130"/>
      <c r="AL160" s="130"/>
    </row>
    <row r="161" spans="2:38" s="148" customFormat="1" ht="13.5" customHeight="1">
      <c r="B161" s="145"/>
      <c r="C161" s="717"/>
      <c r="D161" s="718"/>
      <c r="E161" s="719"/>
      <c r="F161" s="723"/>
      <c r="G161" s="725"/>
      <c r="H161" s="150"/>
      <c r="I161" s="150"/>
      <c r="J161" s="151"/>
      <c r="K161" s="151"/>
      <c r="L161" s="151"/>
      <c r="M161" s="151"/>
      <c r="N161" s="151"/>
      <c r="O161" s="151"/>
      <c r="P161" s="151"/>
      <c r="Q161" s="151"/>
      <c r="R161" s="151"/>
      <c r="S161" s="151"/>
      <c r="T161" s="763"/>
      <c r="U161" s="739"/>
      <c r="V161" s="145"/>
      <c r="AA161" s="130"/>
      <c r="AB161" s="130"/>
      <c r="AC161" s="130"/>
      <c r="AD161" s="130"/>
      <c r="AE161" s="130"/>
      <c r="AF161" s="130"/>
      <c r="AG161" s="130"/>
      <c r="AK161" s="130"/>
      <c r="AL161" s="130"/>
    </row>
    <row r="162" spans="2:38" s="148" customFormat="1" ht="13.5" customHeight="1">
      <c r="B162" s="145"/>
      <c r="C162" s="717"/>
      <c r="D162" s="718"/>
      <c r="E162" s="719"/>
      <c r="F162" s="724"/>
      <c r="G162" s="726"/>
      <c r="H162" s="149"/>
      <c r="I162" s="149"/>
      <c r="J162" s="149"/>
      <c r="K162" s="149"/>
      <c r="L162" s="149"/>
      <c r="M162" s="149"/>
      <c r="N162" s="149"/>
      <c r="O162" s="149"/>
      <c r="P162" s="149"/>
      <c r="Q162" s="149"/>
      <c r="R162" s="149"/>
      <c r="S162" s="149"/>
      <c r="T162" s="763"/>
      <c r="U162" s="738"/>
      <c r="V162" s="145"/>
      <c r="AA162" s="130"/>
      <c r="AB162" s="130"/>
      <c r="AC162" s="130"/>
      <c r="AD162" s="130"/>
      <c r="AE162" s="130"/>
      <c r="AF162" s="130"/>
      <c r="AG162" s="130"/>
      <c r="AK162" s="130"/>
      <c r="AL162" s="130"/>
    </row>
    <row r="163" spans="2:38" s="148" customFormat="1" ht="13.5" customHeight="1">
      <c r="B163" s="145"/>
      <c r="C163" s="717"/>
      <c r="D163" s="718"/>
      <c r="E163" s="719"/>
      <c r="F163" s="723"/>
      <c r="G163" s="725"/>
      <c r="H163" s="150"/>
      <c r="I163" s="150"/>
      <c r="J163" s="151"/>
      <c r="K163" s="151"/>
      <c r="L163" s="151"/>
      <c r="M163" s="151"/>
      <c r="N163" s="151"/>
      <c r="O163" s="151"/>
      <c r="P163" s="151"/>
      <c r="Q163" s="151"/>
      <c r="R163" s="151"/>
      <c r="S163" s="151"/>
      <c r="T163" s="763"/>
      <c r="U163" s="739"/>
      <c r="V163" s="145"/>
      <c r="AA163" s="130"/>
      <c r="AB163" s="130"/>
      <c r="AC163" s="130"/>
      <c r="AD163" s="130"/>
      <c r="AE163" s="130"/>
      <c r="AF163" s="130"/>
      <c r="AG163" s="130"/>
      <c r="AK163" s="130"/>
      <c r="AL163" s="130"/>
    </row>
    <row r="164" spans="2:38" s="148" customFormat="1" ht="13.5" customHeight="1">
      <c r="B164" s="145"/>
      <c r="C164" s="720"/>
      <c r="D164" s="721"/>
      <c r="E164" s="722"/>
      <c r="F164" s="727"/>
      <c r="G164" s="728"/>
      <c r="H164" s="149"/>
      <c r="I164" s="149"/>
      <c r="J164" s="149"/>
      <c r="K164" s="149"/>
      <c r="L164" s="149"/>
      <c r="M164" s="149"/>
      <c r="N164" s="149"/>
      <c r="O164" s="149"/>
      <c r="P164" s="149"/>
      <c r="Q164" s="149"/>
      <c r="R164" s="149"/>
      <c r="S164" s="149"/>
      <c r="T164" s="763"/>
      <c r="U164" s="740"/>
      <c r="V164" s="145"/>
      <c r="AA164" s="130"/>
      <c r="AB164" s="130"/>
      <c r="AC164" s="130"/>
      <c r="AD164" s="130"/>
      <c r="AE164" s="130"/>
      <c r="AF164" s="130"/>
      <c r="AG164" s="130"/>
      <c r="AK164" s="130"/>
      <c r="AL164" s="130"/>
    </row>
    <row r="165" spans="2:38" s="148" customFormat="1" ht="13.5" customHeight="1">
      <c r="B165" s="145"/>
      <c r="C165" s="714"/>
      <c r="D165" s="715"/>
      <c r="E165" s="716"/>
      <c r="F165" s="729"/>
      <c r="G165" s="730"/>
      <c r="H165" s="146"/>
      <c r="I165" s="146"/>
      <c r="J165" s="147"/>
      <c r="K165" s="147"/>
      <c r="L165" s="147"/>
      <c r="M165" s="147"/>
      <c r="N165" s="147"/>
      <c r="O165" s="147"/>
      <c r="P165" s="147"/>
      <c r="Q165" s="147"/>
      <c r="R165" s="147"/>
      <c r="S165" s="147"/>
      <c r="T165" s="763"/>
      <c r="U165" s="737"/>
      <c r="V165" s="145"/>
      <c r="AA165" s="130"/>
      <c r="AB165" s="130"/>
      <c r="AC165" s="130"/>
      <c r="AD165" s="130"/>
      <c r="AE165" s="130"/>
      <c r="AF165" s="130"/>
      <c r="AG165" s="130"/>
      <c r="AK165" s="130"/>
      <c r="AL165" s="130"/>
    </row>
    <row r="166" spans="2:38" s="148" customFormat="1" ht="13.5" customHeight="1">
      <c r="B166" s="145"/>
      <c r="C166" s="717"/>
      <c r="D166" s="718"/>
      <c r="E166" s="719"/>
      <c r="F166" s="724"/>
      <c r="G166" s="726"/>
      <c r="H166" s="149"/>
      <c r="I166" s="149"/>
      <c r="J166" s="149"/>
      <c r="K166" s="149"/>
      <c r="L166" s="149"/>
      <c r="M166" s="149"/>
      <c r="N166" s="149"/>
      <c r="O166" s="149"/>
      <c r="P166" s="149"/>
      <c r="Q166" s="149"/>
      <c r="R166" s="149"/>
      <c r="S166" s="149"/>
      <c r="T166" s="763"/>
      <c r="U166" s="738"/>
      <c r="V166" s="145"/>
      <c r="AA166" s="130"/>
      <c r="AB166" s="130"/>
      <c r="AC166" s="130"/>
      <c r="AD166" s="130"/>
      <c r="AE166" s="130"/>
      <c r="AF166" s="130"/>
      <c r="AG166" s="130"/>
      <c r="AK166" s="130"/>
      <c r="AL166" s="130"/>
    </row>
    <row r="167" spans="2:38" s="148" customFormat="1" ht="13.5" customHeight="1">
      <c r="B167" s="145"/>
      <c r="C167" s="717"/>
      <c r="D167" s="718"/>
      <c r="E167" s="719"/>
      <c r="F167" s="723"/>
      <c r="G167" s="725"/>
      <c r="H167" s="150"/>
      <c r="I167" s="150"/>
      <c r="J167" s="151"/>
      <c r="K167" s="151"/>
      <c r="L167" s="151"/>
      <c r="M167" s="151"/>
      <c r="N167" s="151"/>
      <c r="O167" s="151"/>
      <c r="P167" s="151"/>
      <c r="Q167" s="151"/>
      <c r="R167" s="151"/>
      <c r="S167" s="151"/>
      <c r="T167" s="763"/>
      <c r="U167" s="739"/>
      <c r="V167" s="145"/>
      <c r="AA167" s="130"/>
      <c r="AB167" s="130"/>
      <c r="AC167" s="130"/>
      <c r="AD167" s="130"/>
      <c r="AE167" s="130"/>
      <c r="AF167" s="130"/>
      <c r="AG167" s="130"/>
      <c r="AK167" s="130"/>
      <c r="AL167" s="130"/>
    </row>
    <row r="168" spans="2:38" s="148" customFormat="1" ht="13.5" customHeight="1">
      <c r="B168" s="145"/>
      <c r="C168" s="717"/>
      <c r="D168" s="718"/>
      <c r="E168" s="719"/>
      <c r="F168" s="724"/>
      <c r="G168" s="726"/>
      <c r="H168" s="149"/>
      <c r="I168" s="149"/>
      <c r="J168" s="149"/>
      <c r="K168" s="149"/>
      <c r="L168" s="149"/>
      <c r="M168" s="149"/>
      <c r="N168" s="149"/>
      <c r="O168" s="149"/>
      <c r="P168" s="149"/>
      <c r="Q168" s="149"/>
      <c r="R168" s="149"/>
      <c r="S168" s="149"/>
      <c r="T168" s="763"/>
      <c r="U168" s="738"/>
      <c r="V168" s="145"/>
    </row>
    <row r="169" spans="2:38" s="148" customFormat="1" ht="13.5" customHeight="1">
      <c r="B169" s="145"/>
      <c r="C169" s="717"/>
      <c r="D169" s="718"/>
      <c r="E169" s="719"/>
      <c r="F169" s="723"/>
      <c r="G169" s="725"/>
      <c r="H169" s="150"/>
      <c r="I169" s="150"/>
      <c r="J169" s="151"/>
      <c r="K169" s="151"/>
      <c r="L169" s="151"/>
      <c r="M169" s="151"/>
      <c r="N169" s="151"/>
      <c r="O169" s="151"/>
      <c r="P169" s="151"/>
      <c r="Q169" s="151"/>
      <c r="R169" s="151"/>
      <c r="S169" s="151"/>
      <c r="T169" s="763"/>
      <c r="U169" s="739"/>
      <c r="V169" s="145"/>
    </row>
    <row r="170" spans="2:38" s="148" customFormat="1" ht="13.5" customHeight="1">
      <c r="B170" s="145"/>
      <c r="C170" s="720"/>
      <c r="D170" s="721"/>
      <c r="E170" s="722"/>
      <c r="F170" s="727"/>
      <c r="G170" s="728"/>
      <c r="H170" s="149"/>
      <c r="I170" s="149"/>
      <c r="J170" s="149"/>
      <c r="K170" s="149"/>
      <c r="L170" s="149"/>
      <c r="M170" s="149"/>
      <c r="N170" s="149"/>
      <c r="O170" s="149"/>
      <c r="P170" s="149"/>
      <c r="Q170" s="149"/>
      <c r="R170" s="149"/>
      <c r="S170" s="149"/>
      <c r="T170" s="763"/>
      <c r="U170" s="740"/>
      <c r="V170" s="145"/>
    </row>
    <row r="171" spans="2:38" s="148" customFormat="1" ht="13.5" customHeight="1">
      <c r="B171" s="145"/>
      <c r="C171" s="714"/>
      <c r="D171" s="715"/>
      <c r="E171" s="716"/>
      <c r="F171" s="729"/>
      <c r="G171" s="730"/>
      <c r="H171" s="146"/>
      <c r="I171" s="146"/>
      <c r="J171" s="147"/>
      <c r="K171" s="147"/>
      <c r="L171" s="147"/>
      <c r="M171" s="147"/>
      <c r="N171" s="147"/>
      <c r="O171" s="147"/>
      <c r="P171" s="147"/>
      <c r="Q171" s="147"/>
      <c r="R171" s="147"/>
      <c r="S171" s="147"/>
      <c r="T171" s="763"/>
      <c r="U171" s="737"/>
      <c r="V171" s="145"/>
    </row>
    <row r="172" spans="2:38" s="148" customFormat="1" ht="13.5" customHeight="1">
      <c r="B172" s="145"/>
      <c r="C172" s="717"/>
      <c r="D172" s="718"/>
      <c r="E172" s="719"/>
      <c r="F172" s="724"/>
      <c r="G172" s="726"/>
      <c r="H172" s="149"/>
      <c r="I172" s="149"/>
      <c r="J172" s="149"/>
      <c r="K172" s="149"/>
      <c r="L172" s="149"/>
      <c r="M172" s="149"/>
      <c r="N172" s="149"/>
      <c r="O172" s="149"/>
      <c r="P172" s="149"/>
      <c r="Q172" s="149"/>
      <c r="R172" s="149"/>
      <c r="S172" s="149"/>
      <c r="T172" s="763"/>
      <c r="U172" s="738"/>
      <c r="V172" s="145"/>
    </row>
    <row r="173" spans="2:38" s="148" customFormat="1" ht="13.5" customHeight="1">
      <c r="B173" s="145"/>
      <c r="C173" s="717"/>
      <c r="D173" s="718"/>
      <c r="E173" s="719"/>
      <c r="F173" s="723"/>
      <c r="G173" s="725"/>
      <c r="H173" s="150"/>
      <c r="I173" s="150"/>
      <c r="J173" s="151"/>
      <c r="K173" s="151"/>
      <c r="L173" s="151"/>
      <c r="M173" s="151"/>
      <c r="N173" s="151"/>
      <c r="O173" s="151"/>
      <c r="P173" s="151"/>
      <c r="Q173" s="151"/>
      <c r="R173" s="151"/>
      <c r="S173" s="151"/>
      <c r="T173" s="763"/>
      <c r="U173" s="739"/>
      <c r="V173" s="145"/>
    </row>
    <row r="174" spans="2:38" s="148" customFormat="1" ht="13.5" customHeight="1">
      <c r="B174" s="145"/>
      <c r="C174" s="717"/>
      <c r="D174" s="718"/>
      <c r="E174" s="719"/>
      <c r="F174" s="724"/>
      <c r="G174" s="726"/>
      <c r="H174" s="149"/>
      <c r="I174" s="149"/>
      <c r="J174" s="149"/>
      <c r="K174" s="149"/>
      <c r="L174" s="149"/>
      <c r="M174" s="149"/>
      <c r="N174" s="149"/>
      <c r="O174" s="149"/>
      <c r="P174" s="149"/>
      <c r="Q174" s="149"/>
      <c r="R174" s="149"/>
      <c r="S174" s="149"/>
      <c r="T174" s="763"/>
      <c r="U174" s="738"/>
      <c r="V174" s="145"/>
    </row>
    <row r="175" spans="2:38" s="148" customFormat="1" ht="13.5" customHeight="1">
      <c r="B175" s="145"/>
      <c r="C175" s="717"/>
      <c r="D175" s="718"/>
      <c r="E175" s="719"/>
      <c r="F175" s="723"/>
      <c r="G175" s="725"/>
      <c r="H175" s="150"/>
      <c r="I175" s="150"/>
      <c r="J175" s="151"/>
      <c r="K175" s="151"/>
      <c r="L175" s="151"/>
      <c r="M175" s="151"/>
      <c r="N175" s="151"/>
      <c r="O175" s="151"/>
      <c r="P175" s="151"/>
      <c r="Q175" s="151"/>
      <c r="R175" s="151"/>
      <c r="S175" s="151"/>
      <c r="T175" s="763"/>
      <c r="U175" s="739"/>
      <c r="V175" s="145"/>
    </row>
    <row r="176" spans="2:38" s="148" customFormat="1" ht="13.5" customHeight="1">
      <c r="B176" s="145"/>
      <c r="C176" s="720"/>
      <c r="D176" s="721"/>
      <c r="E176" s="722"/>
      <c r="F176" s="727"/>
      <c r="G176" s="728"/>
      <c r="H176" s="149"/>
      <c r="I176" s="149"/>
      <c r="J176" s="149"/>
      <c r="K176" s="149"/>
      <c r="L176" s="149"/>
      <c r="M176" s="149"/>
      <c r="N176" s="149"/>
      <c r="O176" s="149"/>
      <c r="P176" s="149"/>
      <c r="Q176" s="149"/>
      <c r="R176" s="149"/>
      <c r="S176" s="149"/>
      <c r="T176" s="763"/>
      <c r="U176" s="740"/>
      <c r="V176" s="145"/>
    </row>
    <row r="177" spans="2:23" s="148" customFormat="1" ht="13.5" customHeight="1">
      <c r="B177" s="145"/>
      <c r="C177" s="714"/>
      <c r="D177" s="715"/>
      <c r="E177" s="716"/>
      <c r="F177" s="729"/>
      <c r="G177" s="730"/>
      <c r="H177" s="146"/>
      <c r="I177" s="146"/>
      <c r="J177" s="147"/>
      <c r="K177" s="147"/>
      <c r="L177" s="147"/>
      <c r="M177" s="147"/>
      <c r="N177" s="147"/>
      <c r="O177" s="147"/>
      <c r="P177" s="147"/>
      <c r="Q177" s="147"/>
      <c r="R177" s="147"/>
      <c r="S177" s="147"/>
      <c r="T177" s="763"/>
      <c r="U177" s="737"/>
      <c r="V177" s="145"/>
    </row>
    <row r="178" spans="2:23" s="148" customFormat="1" ht="13.5" customHeight="1">
      <c r="B178" s="145"/>
      <c r="C178" s="717"/>
      <c r="D178" s="718"/>
      <c r="E178" s="719"/>
      <c r="F178" s="724"/>
      <c r="G178" s="726"/>
      <c r="H178" s="149"/>
      <c r="I178" s="149"/>
      <c r="J178" s="149"/>
      <c r="K178" s="149"/>
      <c r="L178" s="149"/>
      <c r="M178" s="149"/>
      <c r="N178" s="149"/>
      <c r="O178" s="149"/>
      <c r="P178" s="149"/>
      <c r="Q178" s="149"/>
      <c r="R178" s="149"/>
      <c r="S178" s="149"/>
      <c r="T178" s="763"/>
      <c r="U178" s="738"/>
      <c r="V178" s="145"/>
    </row>
    <row r="179" spans="2:23" s="148" customFormat="1" ht="13.5" customHeight="1">
      <c r="B179" s="145"/>
      <c r="C179" s="717"/>
      <c r="D179" s="718"/>
      <c r="E179" s="719"/>
      <c r="F179" s="723"/>
      <c r="G179" s="725"/>
      <c r="H179" s="150"/>
      <c r="I179" s="150"/>
      <c r="J179" s="151"/>
      <c r="K179" s="151"/>
      <c r="L179" s="151"/>
      <c r="M179" s="151"/>
      <c r="N179" s="151"/>
      <c r="O179" s="151"/>
      <c r="P179" s="151"/>
      <c r="Q179" s="151"/>
      <c r="R179" s="151"/>
      <c r="S179" s="151"/>
      <c r="T179" s="763"/>
      <c r="U179" s="739"/>
      <c r="V179" s="145"/>
    </row>
    <row r="180" spans="2:23" s="148" customFormat="1" ht="13.5" customHeight="1">
      <c r="B180" s="145"/>
      <c r="C180" s="717"/>
      <c r="D180" s="718"/>
      <c r="E180" s="719"/>
      <c r="F180" s="724"/>
      <c r="G180" s="726"/>
      <c r="H180" s="149"/>
      <c r="I180" s="149"/>
      <c r="J180" s="149"/>
      <c r="K180" s="149"/>
      <c r="L180" s="149"/>
      <c r="M180" s="149"/>
      <c r="N180" s="149"/>
      <c r="O180" s="149"/>
      <c r="P180" s="149"/>
      <c r="Q180" s="149"/>
      <c r="R180" s="149"/>
      <c r="S180" s="149"/>
      <c r="T180" s="763"/>
      <c r="U180" s="738"/>
      <c r="V180" s="145"/>
    </row>
    <row r="181" spans="2:23" s="148" customFormat="1" ht="13.5" customHeight="1">
      <c r="B181" s="145"/>
      <c r="C181" s="717"/>
      <c r="D181" s="718"/>
      <c r="E181" s="719"/>
      <c r="F181" s="723"/>
      <c r="G181" s="725"/>
      <c r="H181" s="150"/>
      <c r="I181" s="150"/>
      <c r="J181" s="151"/>
      <c r="K181" s="151"/>
      <c r="L181" s="151"/>
      <c r="M181" s="151"/>
      <c r="N181" s="151"/>
      <c r="O181" s="151"/>
      <c r="P181" s="151"/>
      <c r="Q181" s="151"/>
      <c r="R181" s="151"/>
      <c r="S181" s="151"/>
      <c r="T181" s="763"/>
      <c r="U181" s="739"/>
      <c r="V181" s="145"/>
    </row>
    <row r="182" spans="2:23" s="148" customFormat="1" ht="13.5" customHeight="1">
      <c r="B182" s="145"/>
      <c r="C182" s="720"/>
      <c r="D182" s="721"/>
      <c r="E182" s="722"/>
      <c r="F182" s="727"/>
      <c r="G182" s="728"/>
      <c r="H182" s="149"/>
      <c r="I182" s="149"/>
      <c r="J182" s="149"/>
      <c r="K182" s="149"/>
      <c r="L182" s="149"/>
      <c r="M182" s="149"/>
      <c r="N182" s="149"/>
      <c r="O182" s="149"/>
      <c r="P182" s="149"/>
      <c r="Q182" s="149"/>
      <c r="R182" s="149"/>
      <c r="S182" s="149"/>
      <c r="T182" s="763"/>
      <c r="U182" s="740"/>
      <c r="V182" s="145"/>
    </row>
    <row r="183" spans="2:23" s="148" customFormat="1" ht="13.5" customHeight="1">
      <c r="B183" s="145"/>
      <c r="C183" s="714"/>
      <c r="D183" s="715"/>
      <c r="E183" s="716"/>
      <c r="F183" s="729"/>
      <c r="G183" s="730"/>
      <c r="H183" s="146"/>
      <c r="I183" s="146"/>
      <c r="J183" s="147"/>
      <c r="K183" s="147"/>
      <c r="L183" s="147"/>
      <c r="M183" s="147"/>
      <c r="N183" s="147"/>
      <c r="O183" s="147"/>
      <c r="P183" s="147"/>
      <c r="Q183" s="147"/>
      <c r="R183" s="147"/>
      <c r="S183" s="147"/>
      <c r="T183" s="763"/>
      <c r="U183" s="737"/>
      <c r="V183" s="145"/>
    </row>
    <row r="184" spans="2:23" s="148" customFormat="1" ht="13.5" customHeight="1">
      <c r="B184" s="145"/>
      <c r="C184" s="717"/>
      <c r="D184" s="718"/>
      <c r="E184" s="719"/>
      <c r="F184" s="724"/>
      <c r="G184" s="726"/>
      <c r="H184" s="149"/>
      <c r="I184" s="149"/>
      <c r="J184" s="149"/>
      <c r="K184" s="149"/>
      <c r="L184" s="149"/>
      <c r="M184" s="149"/>
      <c r="N184" s="149"/>
      <c r="O184" s="149"/>
      <c r="P184" s="149"/>
      <c r="Q184" s="149"/>
      <c r="R184" s="149"/>
      <c r="S184" s="149"/>
      <c r="T184" s="763"/>
      <c r="U184" s="738"/>
      <c r="V184" s="145"/>
    </row>
    <row r="185" spans="2:23" s="148" customFormat="1" ht="13.5" customHeight="1">
      <c r="B185" s="145"/>
      <c r="C185" s="717"/>
      <c r="D185" s="718"/>
      <c r="E185" s="719"/>
      <c r="F185" s="723"/>
      <c r="G185" s="725"/>
      <c r="H185" s="150"/>
      <c r="I185" s="150"/>
      <c r="J185" s="151"/>
      <c r="K185" s="151"/>
      <c r="L185" s="151"/>
      <c r="M185" s="151"/>
      <c r="N185" s="151"/>
      <c r="O185" s="151"/>
      <c r="P185" s="151"/>
      <c r="Q185" s="151"/>
      <c r="R185" s="151"/>
      <c r="S185" s="151"/>
      <c r="T185" s="763"/>
      <c r="U185" s="739"/>
      <c r="V185" s="145"/>
    </row>
    <row r="186" spans="2:23" s="148" customFormat="1" ht="13.5" customHeight="1">
      <c r="B186" s="145"/>
      <c r="C186" s="717"/>
      <c r="D186" s="718"/>
      <c r="E186" s="719"/>
      <c r="F186" s="724"/>
      <c r="G186" s="726"/>
      <c r="H186" s="149"/>
      <c r="I186" s="149"/>
      <c r="J186" s="149"/>
      <c r="K186" s="149"/>
      <c r="L186" s="149"/>
      <c r="M186" s="149"/>
      <c r="N186" s="149"/>
      <c r="O186" s="149"/>
      <c r="P186" s="149"/>
      <c r="Q186" s="149"/>
      <c r="R186" s="149"/>
      <c r="S186" s="149"/>
      <c r="T186" s="763"/>
      <c r="U186" s="738"/>
      <c r="V186" s="145"/>
    </row>
    <row r="187" spans="2:23" s="148" customFormat="1" ht="13.5" customHeight="1">
      <c r="B187" s="145"/>
      <c r="C187" s="717"/>
      <c r="D187" s="718"/>
      <c r="E187" s="719"/>
      <c r="F187" s="723"/>
      <c r="G187" s="725"/>
      <c r="H187" s="150"/>
      <c r="I187" s="150"/>
      <c r="J187" s="151"/>
      <c r="K187" s="151"/>
      <c r="L187" s="151"/>
      <c r="M187" s="151"/>
      <c r="N187" s="151"/>
      <c r="O187" s="151"/>
      <c r="P187" s="151"/>
      <c r="Q187" s="151"/>
      <c r="R187" s="151"/>
      <c r="S187" s="151"/>
      <c r="T187" s="763"/>
      <c r="U187" s="739"/>
      <c r="V187" s="145"/>
    </row>
    <row r="188" spans="2:23" s="148" customFormat="1" ht="13.5" customHeight="1">
      <c r="B188" s="145"/>
      <c r="C188" s="720"/>
      <c r="D188" s="721"/>
      <c r="E188" s="722"/>
      <c r="F188" s="727"/>
      <c r="G188" s="728"/>
      <c r="H188" s="152"/>
      <c r="I188" s="152"/>
      <c r="J188" s="152"/>
      <c r="K188" s="152"/>
      <c r="L188" s="152"/>
      <c r="M188" s="152"/>
      <c r="N188" s="152"/>
      <c r="O188" s="152"/>
      <c r="P188" s="152"/>
      <c r="Q188" s="152"/>
      <c r="R188" s="152"/>
      <c r="S188" s="152"/>
      <c r="T188" s="763"/>
      <c r="U188" s="740"/>
      <c r="V188" s="145"/>
    </row>
    <row r="189" spans="2:23" s="111" customFormat="1" ht="13.5" customHeight="1">
      <c r="B189" s="108"/>
      <c r="C189" s="743" t="s">
        <v>86</v>
      </c>
      <c r="D189" s="767" t="s">
        <v>220</v>
      </c>
      <c r="E189" s="768"/>
      <c r="F189" s="768"/>
      <c r="G189" s="769"/>
      <c r="H189" s="154"/>
      <c r="I189" s="154"/>
      <c r="J189" s="154"/>
      <c r="K189" s="154"/>
      <c r="L189" s="154"/>
      <c r="M189" s="154"/>
      <c r="N189" s="154"/>
      <c r="O189" s="154"/>
      <c r="P189" s="154"/>
      <c r="Q189" s="154"/>
      <c r="R189" s="154"/>
      <c r="S189" s="154"/>
      <c r="T189" s="773"/>
      <c r="U189" s="749"/>
      <c r="V189" s="108"/>
    </row>
    <row r="190" spans="2:23" s="111" customFormat="1" ht="13.5" customHeight="1">
      <c r="B190" s="108"/>
      <c r="C190" s="744"/>
      <c r="D190" s="746" t="s">
        <v>221</v>
      </c>
      <c r="E190" s="747"/>
      <c r="F190" s="747"/>
      <c r="G190" s="748"/>
      <c r="H190" s="154"/>
      <c r="I190" s="154"/>
      <c r="J190" s="154"/>
      <c r="K190" s="154"/>
      <c r="L190" s="154"/>
      <c r="M190" s="154"/>
      <c r="N190" s="154"/>
      <c r="O190" s="154"/>
      <c r="P190" s="154"/>
      <c r="Q190" s="154"/>
      <c r="R190" s="154"/>
      <c r="S190" s="154"/>
      <c r="T190" s="773"/>
      <c r="U190" s="750"/>
      <c r="V190" s="108"/>
    </row>
    <row r="191" spans="2:23" s="111" customFormat="1" ht="13.5" customHeight="1">
      <c r="B191" s="108"/>
      <c r="C191" s="744"/>
      <c r="D191" s="770" t="s">
        <v>222</v>
      </c>
      <c r="E191" s="771"/>
      <c r="F191" s="772"/>
      <c r="G191" s="155" t="s">
        <v>79</v>
      </c>
      <c r="H191" s="156" t="str">
        <f>IF(COUNT(H189)=0,"",ROUND(SUM(H189:H190),#REF!))</f>
        <v/>
      </c>
      <c r="I191" s="156" t="str">
        <f>IF(COUNT(I189)=0,"",ROUND(SUM(I189:I190),#REF!))</f>
        <v/>
      </c>
      <c r="J191" s="156" t="str">
        <f>IF(COUNT(J189)=0,"",ROUND(SUM(J189:J190),#REF!))</f>
        <v/>
      </c>
      <c r="K191" s="156" t="str">
        <f>IF(COUNT(K189)=0,"",ROUND(SUM(K189:K190),#REF!))</f>
        <v/>
      </c>
      <c r="L191" s="156" t="str">
        <f>IF(COUNT(L189)=0,"",ROUND(SUM(L189:L190),#REF!))</f>
        <v/>
      </c>
      <c r="M191" s="156" t="str">
        <f>IF(COUNT(M189)=0,"",ROUND(SUM(M189:M190),#REF!))</f>
        <v/>
      </c>
      <c r="N191" s="156" t="str">
        <f>IF(COUNT(N189)=0,"",ROUND(SUM(N189:N190),#REF!))</f>
        <v/>
      </c>
      <c r="O191" s="156" t="str">
        <f>IF(COUNT(O189)=0,"",ROUND(SUM(O189:O190),#REF!))</f>
        <v/>
      </c>
      <c r="P191" s="156" t="str">
        <f>IF(COUNT(P189)=0,"",ROUND(SUM(P189:P190),#REF!))</f>
        <v/>
      </c>
      <c r="Q191" s="156" t="str">
        <f>IF(COUNT(Q189)=0,"",ROUND(SUM(Q189:Q190),#REF!))</f>
        <v/>
      </c>
      <c r="R191" s="156" t="str">
        <f>IF(COUNT(R189)=0,"",ROUND(SUM(R189:R190),#REF!))</f>
        <v/>
      </c>
      <c r="S191" s="156" t="str">
        <f>IF(COUNT(S189)=0,"",ROUND(SUM(S189:S190),#REF!))</f>
        <v/>
      </c>
      <c r="T191" s="773"/>
      <c r="U191" s="750"/>
      <c r="V191" s="108"/>
      <c r="W191" s="120" t="s">
        <v>93</v>
      </c>
    </row>
    <row r="192" spans="2:23" s="111" customFormat="1" ht="13.5" customHeight="1">
      <c r="B192" s="108"/>
      <c r="C192" s="744"/>
      <c r="D192" s="774" t="s">
        <v>249</v>
      </c>
      <c r="E192" s="768"/>
      <c r="F192" s="769"/>
      <c r="G192" s="155" t="s">
        <v>79</v>
      </c>
      <c r="H192" s="154"/>
      <c r="I192" s="154"/>
      <c r="J192" s="154"/>
      <c r="K192" s="154"/>
      <c r="L192" s="154"/>
      <c r="M192" s="154"/>
      <c r="N192" s="154"/>
      <c r="O192" s="154"/>
      <c r="P192" s="154"/>
      <c r="Q192" s="154"/>
      <c r="R192" s="154"/>
      <c r="S192" s="154"/>
      <c r="T192" s="203" t="str">
        <f>IF(COUNT(H192:S192)=0,"",SUMPRODUCT(ROUND(H192:S192,#REF!)))</f>
        <v/>
      </c>
      <c r="U192" s="751"/>
      <c r="V192" s="108"/>
    </row>
    <row r="193" spans="2:38" s="163" customFormat="1" ht="13.5" customHeight="1">
      <c r="B193" s="161"/>
      <c r="C193" s="121" t="s">
        <v>70</v>
      </c>
      <c r="D193" s="162"/>
      <c r="E193" s="162"/>
      <c r="F193" s="162"/>
      <c r="G193" s="121"/>
      <c r="H193" s="121"/>
      <c r="I193" s="121"/>
      <c r="J193" s="121"/>
      <c r="K193" s="121"/>
      <c r="L193" s="121"/>
      <c r="M193" s="121"/>
      <c r="N193" s="121"/>
      <c r="O193" s="121"/>
      <c r="P193" s="121"/>
      <c r="Q193" s="121"/>
      <c r="R193" s="121"/>
      <c r="S193" s="121"/>
      <c r="T193" s="121"/>
      <c r="U193" s="121"/>
      <c r="V193" s="161"/>
    </row>
    <row r="194" spans="2:38" s="163" customFormat="1" ht="13.5" customHeight="1">
      <c r="B194" s="161"/>
      <c r="C194" s="122"/>
      <c r="D194" s="164"/>
      <c r="E194" s="164"/>
      <c r="F194" s="164"/>
      <c r="G194" s="122"/>
      <c r="H194" s="122"/>
      <c r="I194" s="122"/>
      <c r="J194" s="122"/>
      <c r="K194" s="122"/>
      <c r="L194" s="122"/>
      <c r="M194" s="122"/>
      <c r="N194" s="122"/>
      <c r="O194" s="122"/>
      <c r="P194" s="122"/>
      <c r="Q194" s="122"/>
      <c r="R194" s="122"/>
      <c r="S194" s="122"/>
      <c r="T194" s="122"/>
      <c r="U194" s="122"/>
      <c r="V194" s="161"/>
    </row>
    <row r="195" spans="2:38" s="163" customFormat="1" ht="13.5" customHeight="1">
      <c r="B195" s="161"/>
      <c r="C195" s="122"/>
      <c r="D195" s="164"/>
      <c r="E195" s="164"/>
      <c r="F195" s="164"/>
      <c r="G195" s="122"/>
      <c r="H195" s="122"/>
      <c r="I195" s="122"/>
      <c r="J195" s="122"/>
      <c r="K195" s="122"/>
      <c r="L195" s="122"/>
      <c r="M195" s="122"/>
      <c r="N195" s="122"/>
      <c r="O195" s="122"/>
      <c r="P195" s="122"/>
      <c r="Q195" s="122"/>
      <c r="R195" s="122"/>
      <c r="S195" s="122"/>
      <c r="T195" s="122"/>
      <c r="U195" s="122"/>
      <c r="V195" s="161"/>
    </row>
    <row r="196" spans="2:38" s="163" customFormat="1" ht="13.5" customHeight="1">
      <c r="B196" s="161"/>
      <c r="C196" s="122"/>
      <c r="D196" s="164"/>
      <c r="E196" s="164"/>
      <c r="F196" s="164"/>
      <c r="G196" s="122"/>
      <c r="H196" s="122"/>
      <c r="I196" s="122"/>
      <c r="J196" s="122"/>
      <c r="K196" s="122"/>
      <c r="L196" s="122"/>
      <c r="M196" s="122"/>
      <c r="N196" s="122"/>
      <c r="O196" s="122"/>
      <c r="P196" s="122"/>
      <c r="Q196" s="122"/>
      <c r="R196" s="122"/>
      <c r="S196" s="122"/>
      <c r="T196" s="122"/>
      <c r="U196" s="122"/>
      <c r="V196" s="161"/>
    </row>
    <row r="197" spans="2:38" s="163" customFormat="1" ht="13.5" customHeight="1">
      <c r="B197" s="161"/>
      <c r="C197" s="122"/>
      <c r="D197" s="164"/>
      <c r="E197" s="164"/>
      <c r="F197" s="164"/>
      <c r="G197" s="122"/>
      <c r="H197" s="122"/>
      <c r="I197" s="122"/>
      <c r="J197" s="122"/>
      <c r="K197" s="122"/>
      <c r="L197" s="122"/>
      <c r="M197" s="122"/>
      <c r="N197" s="122"/>
      <c r="O197" s="122"/>
      <c r="P197" s="122"/>
      <c r="Q197" s="122"/>
      <c r="R197" s="122"/>
      <c r="S197" s="122"/>
      <c r="T197" s="122"/>
      <c r="U197" s="122"/>
      <c r="V197" s="161"/>
    </row>
    <row r="198" spans="2:38" s="163" customFormat="1" ht="13.5" customHeight="1">
      <c r="B198" s="161"/>
      <c r="C198" s="122"/>
      <c r="D198" s="164"/>
      <c r="E198" s="164"/>
      <c r="F198" s="164"/>
      <c r="G198" s="122"/>
      <c r="H198" s="122"/>
      <c r="I198" s="122"/>
      <c r="J198" s="122"/>
      <c r="K198" s="122"/>
      <c r="L198" s="122"/>
      <c r="M198" s="122"/>
      <c r="N198" s="122"/>
      <c r="O198" s="122"/>
      <c r="P198" s="122"/>
      <c r="Q198" s="122"/>
      <c r="R198" s="122"/>
      <c r="S198" s="122"/>
      <c r="T198" s="122"/>
      <c r="U198" s="122"/>
      <c r="V198" s="161"/>
    </row>
    <row r="199" spans="2:38" s="163" customFormat="1" ht="13.5" customHeight="1">
      <c r="B199" s="161"/>
      <c r="C199" s="122"/>
      <c r="D199" s="164"/>
      <c r="E199" s="164"/>
      <c r="F199" s="164"/>
      <c r="G199" s="122"/>
      <c r="H199" s="122"/>
      <c r="I199" s="122"/>
      <c r="J199" s="122"/>
      <c r="K199" s="122"/>
      <c r="L199" s="122"/>
      <c r="M199" s="122"/>
      <c r="N199" s="122"/>
      <c r="O199" s="122"/>
      <c r="P199" s="122"/>
      <c r="Q199" s="122"/>
      <c r="R199" s="122"/>
      <c r="S199" s="122"/>
      <c r="T199" s="122"/>
      <c r="U199" s="122"/>
      <c r="V199" s="161"/>
    </row>
    <row r="200" spans="2:38" s="163" customFormat="1" ht="13.5" customHeight="1">
      <c r="B200" s="161"/>
      <c r="C200" s="122"/>
      <c r="D200" s="164"/>
      <c r="E200" s="164"/>
      <c r="F200" s="164"/>
      <c r="G200" s="122"/>
      <c r="H200" s="122"/>
      <c r="I200" s="122"/>
      <c r="J200" s="122"/>
      <c r="K200" s="122"/>
      <c r="L200" s="122"/>
      <c r="M200" s="122"/>
      <c r="N200" s="122"/>
      <c r="O200" s="122"/>
      <c r="P200" s="122"/>
      <c r="Q200" s="122"/>
      <c r="R200" s="122"/>
      <c r="S200" s="122"/>
      <c r="T200" s="122"/>
      <c r="U200" s="122"/>
      <c r="V200" s="161"/>
    </row>
    <row r="201" spans="2:38" s="163" customFormat="1" ht="13.5" customHeight="1">
      <c r="B201" s="161"/>
      <c r="C201" s="122"/>
      <c r="D201" s="164"/>
      <c r="E201" s="164"/>
      <c r="F201" s="164"/>
      <c r="G201" s="122"/>
      <c r="H201" s="122"/>
      <c r="I201" s="122"/>
      <c r="J201" s="122"/>
      <c r="K201" s="122"/>
      <c r="L201" s="122"/>
      <c r="M201" s="122"/>
      <c r="N201" s="122"/>
      <c r="O201" s="122"/>
      <c r="P201" s="122"/>
      <c r="Q201" s="122"/>
      <c r="R201" s="122"/>
      <c r="S201" s="122"/>
      <c r="T201" s="122"/>
      <c r="U201" s="122"/>
      <c r="V201" s="161"/>
    </row>
    <row r="202" spans="2:38" s="111" customFormat="1" ht="13.5" customHeight="1">
      <c r="B202" s="108"/>
      <c r="C202" s="108"/>
      <c r="D202" s="108"/>
      <c r="E202" s="108"/>
      <c r="F202" s="108"/>
      <c r="G202" s="108"/>
      <c r="H202" s="108"/>
      <c r="I202" s="108"/>
      <c r="J202" s="108"/>
      <c r="K202" s="108"/>
      <c r="L202" s="108"/>
      <c r="M202" s="108"/>
      <c r="N202" s="108"/>
      <c r="O202" s="108"/>
      <c r="P202" s="108"/>
      <c r="Q202" s="108"/>
      <c r="R202" s="108"/>
      <c r="S202" s="108"/>
      <c r="T202" s="108"/>
      <c r="U202" s="110"/>
      <c r="V202" s="108"/>
    </row>
    <row r="203" spans="2:38" s="111" customFormat="1" ht="13.5" customHeight="1">
      <c r="B203" s="108"/>
      <c r="C203" s="109" t="s">
        <v>225</v>
      </c>
      <c r="D203" s="109"/>
      <c r="E203" s="109"/>
      <c r="F203" s="37"/>
      <c r="G203" s="109"/>
      <c r="H203" s="108"/>
      <c r="I203" s="108"/>
      <c r="J203" s="108"/>
      <c r="K203" s="108"/>
      <c r="L203" s="108"/>
      <c r="M203" s="108"/>
      <c r="N203" s="108"/>
      <c r="O203" s="108"/>
      <c r="P203" s="108"/>
      <c r="Q203" s="108"/>
      <c r="R203" s="108"/>
      <c r="S203" s="108"/>
      <c r="T203" s="108"/>
      <c r="U203" s="110"/>
      <c r="V203" s="108"/>
    </row>
    <row r="204" spans="2:38" s="111" customFormat="1" ht="13.5" customHeight="1">
      <c r="B204" s="108"/>
      <c r="C204" s="112" t="s">
        <v>4</v>
      </c>
      <c r="D204" s="112"/>
      <c r="E204" s="112"/>
      <c r="F204" s="114"/>
      <c r="G204" s="480" t="e">
        <f>G154</f>
        <v>#REF!</v>
      </c>
      <c r="H204" s="113"/>
      <c r="I204" s="108"/>
      <c r="J204" s="108"/>
      <c r="K204" s="108"/>
      <c r="L204" s="108"/>
      <c r="M204" s="108"/>
      <c r="N204" s="108"/>
      <c r="O204" s="108"/>
      <c r="P204" s="108"/>
      <c r="Q204" s="108"/>
      <c r="R204" s="108"/>
      <c r="S204" s="108"/>
      <c r="T204" s="108"/>
      <c r="U204" s="110"/>
      <c r="V204" s="108"/>
    </row>
    <row r="205" spans="2:38" s="111" customFormat="1" ht="13.5" customHeight="1">
      <c r="B205" s="108"/>
      <c r="C205" s="116" t="s">
        <v>8</v>
      </c>
      <c r="D205" s="116"/>
      <c r="E205" s="125" t="s">
        <v>126</v>
      </c>
      <c r="F205" s="112"/>
      <c r="G205" s="108"/>
      <c r="H205" s="108"/>
      <c r="I205" s="108"/>
      <c r="J205" s="108"/>
      <c r="K205" s="108"/>
      <c r="L205" s="108"/>
      <c r="M205" s="108"/>
      <c r="N205" s="108"/>
      <c r="O205" s="108"/>
      <c r="P205" s="108"/>
      <c r="Q205" s="108"/>
      <c r="R205" s="126"/>
      <c r="S205" s="108"/>
      <c r="T205" s="126"/>
      <c r="U205" s="110"/>
      <c r="V205" s="108"/>
    </row>
    <row r="206" spans="2:38" s="111" customFormat="1" ht="13.5" customHeight="1">
      <c r="B206" s="108"/>
      <c r="C206" s="705" t="s">
        <v>33</v>
      </c>
      <c r="D206" s="706"/>
      <c r="E206" s="707"/>
      <c r="F206" s="731" t="s">
        <v>224</v>
      </c>
      <c r="G206" s="731" t="s">
        <v>219</v>
      </c>
      <c r="H206" s="117" t="s">
        <v>34</v>
      </c>
      <c r="I206" s="118"/>
      <c r="J206" s="118"/>
      <c r="K206" s="118"/>
      <c r="L206" s="118"/>
      <c r="M206" s="119"/>
      <c r="N206" s="144" t="s">
        <v>35</v>
      </c>
      <c r="O206" s="118"/>
      <c r="P206" s="118"/>
      <c r="Q206" s="118"/>
      <c r="R206" s="118"/>
      <c r="S206" s="119"/>
      <c r="T206" s="764" t="s">
        <v>81</v>
      </c>
      <c r="U206" s="764" t="s">
        <v>82</v>
      </c>
      <c r="V206" s="108"/>
      <c r="W206" s="88" t="s">
        <v>25</v>
      </c>
      <c r="AA206" s="128" t="str">
        <f>IF(COUNT(H209:U242)&gt;0,"○","")</f>
        <v/>
      </c>
      <c r="AB206" s="120" t="s">
        <v>158</v>
      </c>
      <c r="AC206" s="124"/>
      <c r="AD206" s="124"/>
      <c r="AE206" s="124"/>
      <c r="AF206" s="124"/>
      <c r="AG206" s="124"/>
      <c r="AK206" s="124"/>
      <c r="AL206" s="124"/>
    </row>
    <row r="207" spans="2:38" s="111" customFormat="1" ht="13.5" customHeight="1">
      <c r="B207" s="108"/>
      <c r="C207" s="708"/>
      <c r="D207" s="709"/>
      <c r="E207" s="710"/>
      <c r="F207" s="732"/>
      <c r="G207" s="732"/>
      <c r="H207" s="4" t="s">
        <v>13</v>
      </c>
      <c r="I207" s="4" t="s">
        <v>14</v>
      </c>
      <c r="J207" s="4" t="s">
        <v>15</v>
      </c>
      <c r="K207" s="4" t="s">
        <v>16</v>
      </c>
      <c r="L207" s="4" t="s">
        <v>17</v>
      </c>
      <c r="M207" s="4" t="s">
        <v>18</v>
      </c>
      <c r="N207" s="4" t="s">
        <v>19</v>
      </c>
      <c r="O207" s="4" t="s">
        <v>20</v>
      </c>
      <c r="P207" s="4" t="s">
        <v>21</v>
      </c>
      <c r="Q207" s="4" t="s">
        <v>22</v>
      </c>
      <c r="R207" s="4" t="s">
        <v>23</v>
      </c>
      <c r="S207" s="4" t="s">
        <v>24</v>
      </c>
      <c r="T207" s="765"/>
      <c r="U207" s="765"/>
      <c r="V207" s="108"/>
      <c r="W207" s="88" t="s">
        <v>94</v>
      </c>
      <c r="AA207" s="124"/>
      <c r="AB207" s="124"/>
      <c r="AC207" s="124"/>
      <c r="AD207" s="124"/>
      <c r="AE207" s="124"/>
      <c r="AF207" s="124"/>
      <c r="AG207" s="124"/>
      <c r="AK207" s="124"/>
      <c r="AL207" s="124"/>
    </row>
    <row r="208" spans="2:38" s="111" customFormat="1" ht="13.5" customHeight="1">
      <c r="B208" s="108"/>
      <c r="C208" s="711"/>
      <c r="D208" s="712"/>
      <c r="E208" s="713"/>
      <c r="F208" s="733"/>
      <c r="G208" s="733"/>
      <c r="H208" s="127" t="e">
        <f>"（"&amp;MID(#REF!,2,2)&amp;")"</f>
        <v>#REF!</v>
      </c>
      <c r="I208" s="127" t="e">
        <f>"（"&amp;MID(#REF!,2,2)&amp;")"</f>
        <v>#REF!</v>
      </c>
      <c r="J208" s="127" t="e">
        <f>"（"&amp;MID(#REF!,2,2)&amp;")"</f>
        <v>#REF!</v>
      </c>
      <c r="K208" s="127" t="e">
        <f>"（"&amp;MID(#REF!,2,2)&amp;")"</f>
        <v>#REF!</v>
      </c>
      <c r="L208" s="127" t="e">
        <f>"（"&amp;MID(#REF!,2,2)&amp;")"</f>
        <v>#REF!</v>
      </c>
      <c r="M208" s="127" t="e">
        <f>"（"&amp;MID(#REF!,2,2)&amp;")"</f>
        <v>#REF!</v>
      </c>
      <c r="N208" s="127" t="e">
        <f>"（"&amp;MID(#REF!,2,2)&amp;")"</f>
        <v>#REF!</v>
      </c>
      <c r="O208" s="127" t="e">
        <f>"（"&amp;MID(#REF!,2,2)&amp;")"</f>
        <v>#REF!</v>
      </c>
      <c r="P208" s="127" t="e">
        <f>"（"&amp;MID(#REF!,2,2)&amp;")"</f>
        <v>#REF!</v>
      </c>
      <c r="Q208" s="127" t="e">
        <f>"（"&amp;MID(#REF!,2,2)&amp;")"</f>
        <v>#REF!</v>
      </c>
      <c r="R208" s="127" t="e">
        <f>"（"&amp;MID(#REF!,2,2)&amp;")"</f>
        <v>#REF!</v>
      </c>
      <c r="S208" s="127" t="e">
        <f>"（"&amp;MID(#REF!,2,2)&amp;")"</f>
        <v>#REF!</v>
      </c>
      <c r="T208" s="766"/>
      <c r="U208" s="766"/>
      <c r="V208" s="108"/>
      <c r="W208" s="88"/>
      <c r="AC208" s="124"/>
      <c r="AD208" s="124"/>
      <c r="AE208" s="124"/>
      <c r="AF208" s="124"/>
      <c r="AG208" s="124"/>
      <c r="AK208" s="124"/>
      <c r="AL208" s="124"/>
    </row>
    <row r="209" spans="2:38" s="148" customFormat="1" ht="13.5" customHeight="1">
      <c r="B209" s="145"/>
      <c r="C209" s="714"/>
      <c r="D209" s="715"/>
      <c r="E209" s="716"/>
      <c r="F209" s="729"/>
      <c r="G209" s="730"/>
      <c r="H209" s="146"/>
      <c r="I209" s="146"/>
      <c r="J209" s="147"/>
      <c r="K209" s="147"/>
      <c r="L209" s="147"/>
      <c r="M209" s="147"/>
      <c r="N209" s="147"/>
      <c r="O209" s="147"/>
      <c r="P209" s="147"/>
      <c r="Q209" s="147"/>
      <c r="R209" s="147"/>
      <c r="S209" s="147"/>
      <c r="T209" s="763"/>
      <c r="U209" s="737"/>
      <c r="V209" s="145"/>
      <c r="AA209" s="130"/>
      <c r="AB209" s="130"/>
      <c r="AC209" s="130"/>
      <c r="AD209" s="130"/>
      <c r="AE209" s="130"/>
      <c r="AF209" s="130"/>
      <c r="AG209" s="130"/>
      <c r="AK209" s="130"/>
      <c r="AL209" s="130"/>
    </row>
    <row r="210" spans="2:38" s="148" customFormat="1" ht="13.5" customHeight="1">
      <c r="B210" s="145"/>
      <c r="C210" s="717"/>
      <c r="D210" s="718"/>
      <c r="E210" s="719"/>
      <c r="F210" s="724"/>
      <c r="G210" s="726"/>
      <c r="H210" s="149"/>
      <c r="I210" s="149"/>
      <c r="J210" s="149"/>
      <c r="K210" s="149"/>
      <c r="L210" s="149"/>
      <c r="M210" s="149"/>
      <c r="N210" s="149"/>
      <c r="O210" s="149"/>
      <c r="P210" s="149"/>
      <c r="Q210" s="149"/>
      <c r="R210" s="149"/>
      <c r="S210" s="149"/>
      <c r="T210" s="763"/>
      <c r="U210" s="738"/>
      <c r="V210" s="145"/>
      <c r="AA210" s="130"/>
      <c r="AB210" s="130"/>
      <c r="AC210" s="130"/>
      <c r="AD210" s="130"/>
      <c r="AE210" s="130"/>
      <c r="AF210" s="130"/>
      <c r="AG210" s="130"/>
      <c r="AK210" s="130"/>
      <c r="AL210" s="130"/>
    </row>
    <row r="211" spans="2:38" s="148" customFormat="1" ht="13.5" customHeight="1">
      <c r="B211" s="145"/>
      <c r="C211" s="717"/>
      <c r="D211" s="718"/>
      <c r="E211" s="719"/>
      <c r="F211" s="723"/>
      <c r="G211" s="725"/>
      <c r="H211" s="150"/>
      <c r="I211" s="150"/>
      <c r="J211" s="151"/>
      <c r="K211" s="151"/>
      <c r="L211" s="151"/>
      <c r="M211" s="151"/>
      <c r="N211" s="151"/>
      <c r="O211" s="151"/>
      <c r="P211" s="151"/>
      <c r="Q211" s="151"/>
      <c r="R211" s="151"/>
      <c r="S211" s="151"/>
      <c r="T211" s="763"/>
      <c r="U211" s="739"/>
      <c r="V211" s="145"/>
      <c r="AA211" s="130"/>
      <c r="AB211" s="130"/>
      <c r="AC211" s="130"/>
      <c r="AD211" s="130"/>
      <c r="AE211" s="130"/>
      <c r="AF211" s="130"/>
      <c r="AG211" s="130"/>
      <c r="AK211" s="130"/>
      <c r="AL211" s="130"/>
    </row>
    <row r="212" spans="2:38" s="148" customFormat="1" ht="13.5" customHeight="1">
      <c r="B212" s="145"/>
      <c r="C212" s="717"/>
      <c r="D212" s="718"/>
      <c r="E212" s="719"/>
      <c r="F212" s="724"/>
      <c r="G212" s="726"/>
      <c r="H212" s="149"/>
      <c r="I212" s="149"/>
      <c r="J212" s="149"/>
      <c r="K212" s="149"/>
      <c r="L212" s="149"/>
      <c r="M212" s="149"/>
      <c r="N212" s="149"/>
      <c r="O212" s="149"/>
      <c r="P212" s="149"/>
      <c r="Q212" s="149"/>
      <c r="R212" s="149"/>
      <c r="S212" s="149"/>
      <c r="T212" s="763"/>
      <c r="U212" s="738"/>
      <c r="V212" s="145"/>
      <c r="AA212" s="130"/>
      <c r="AB212" s="130"/>
      <c r="AC212" s="130"/>
      <c r="AD212" s="130"/>
      <c r="AE212" s="130"/>
      <c r="AF212" s="130"/>
      <c r="AG212" s="130"/>
      <c r="AK212" s="130"/>
      <c r="AL212" s="130"/>
    </row>
    <row r="213" spans="2:38" s="148" customFormat="1" ht="13.5" customHeight="1">
      <c r="B213" s="145"/>
      <c r="C213" s="717"/>
      <c r="D213" s="718"/>
      <c r="E213" s="719"/>
      <c r="F213" s="723"/>
      <c r="G213" s="725"/>
      <c r="H213" s="150"/>
      <c r="I213" s="150"/>
      <c r="J213" s="151"/>
      <c r="K213" s="151"/>
      <c r="L213" s="151"/>
      <c r="M213" s="151"/>
      <c r="N213" s="151"/>
      <c r="O213" s="151"/>
      <c r="P213" s="151"/>
      <c r="Q213" s="151"/>
      <c r="R213" s="151"/>
      <c r="S213" s="151"/>
      <c r="T213" s="763"/>
      <c r="U213" s="739"/>
      <c r="V213" s="145"/>
      <c r="AA213" s="130"/>
      <c r="AB213" s="130"/>
      <c r="AC213" s="130"/>
      <c r="AD213" s="130"/>
      <c r="AE213" s="130"/>
      <c r="AF213" s="130"/>
      <c r="AG213" s="130"/>
      <c r="AK213" s="130"/>
      <c r="AL213" s="130"/>
    </row>
    <row r="214" spans="2:38" s="148" customFormat="1" ht="13.5" customHeight="1">
      <c r="B214" s="145"/>
      <c r="C214" s="720"/>
      <c r="D214" s="721"/>
      <c r="E214" s="722"/>
      <c r="F214" s="727"/>
      <c r="G214" s="728"/>
      <c r="H214" s="149"/>
      <c r="I214" s="149"/>
      <c r="J214" s="149"/>
      <c r="K214" s="149"/>
      <c r="L214" s="149"/>
      <c r="M214" s="149"/>
      <c r="N214" s="149"/>
      <c r="O214" s="149"/>
      <c r="P214" s="149"/>
      <c r="Q214" s="149"/>
      <c r="R214" s="149"/>
      <c r="S214" s="149"/>
      <c r="T214" s="763"/>
      <c r="U214" s="740"/>
      <c r="V214" s="145"/>
      <c r="AA214" s="130"/>
      <c r="AB214" s="130"/>
      <c r="AC214" s="130"/>
      <c r="AD214" s="130"/>
      <c r="AE214" s="130"/>
      <c r="AF214" s="130"/>
      <c r="AG214" s="130"/>
      <c r="AK214" s="130"/>
      <c r="AL214" s="130"/>
    </row>
    <row r="215" spans="2:38" s="148" customFormat="1" ht="13.5" customHeight="1">
      <c r="B215" s="145"/>
      <c r="C215" s="714"/>
      <c r="D215" s="715"/>
      <c r="E215" s="716"/>
      <c r="F215" s="729"/>
      <c r="G215" s="730"/>
      <c r="H215" s="146"/>
      <c r="I215" s="146"/>
      <c r="J215" s="147"/>
      <c r="K215" s="147"/>
      <c r="L215" s="147"/>
      <c r="M215" s="147"/>
      <c r="N215" s="147"/>
      <c r="O215" s="147"/>
      <c r="P215" s="147"/>
      <c r="Q215" s="147"/>
      <c r="R215" s="147"/>
      <c r="S215" s="147"/>
      <c r="T215" s="763"/>
      <c r="U215" s="737"/>
      <c r="V215" s="145"/>
      <c r="AA215" s="130"/>
      <c r="AB215" s="130"/>
      <c r="AC215" s="130"/>
      <c r="AD215" s="130"/>
      <c r="AE215" s="130"/>
      <c r="AF215" s="130"/>
      <c r="AG215" s="130"/>
      <c r="AK215" s="130"/>
      <c r="AL215" s="130"/>
    </row>
    <row r="216" spans="2:38" s="148" customFormat="1" ht="13.5" customHeight="1">
      <c r="B216" s="145"/>
      <c r="C216" s="717"/>
      <c r="D216" s="718"/>
      <c r="E216" s="719"/>
      <c r="F216" s="724"/>
      <c r="G216" s="726"/>
      <c r="H216" s="149"/>
      <c r="I216" s="149"/>
      <c r="J216" s="149"/>
      <c r="K216" s="149"/>
      <c r="L216" s="149"/>
      <c r="M216" s="149"/>
      <c r="N216" s="149"/>
      <c r="O216" s="149"/>
      <c r="P216" s="149"/>
      <c r="Q216" s="149"/>
      <c r="R216" s="149"/>
      <c r="S216" s="149"/>
      <c r="T216" s="763"/>
      <c r="U216" s="738"/>
      <c r="V216" s="145"/>
      <c r="AA216" s="130"/>
      <c r="AB216" s="130"/>
      <c r="AC216" s="130"/>
      <c r="AD216" s="130"/>
      <c r="AE216" s="130"/>
      <c r="AF216" s="130"/>
      <c r="AG216" s="130"/>
      <c r="AK216" s="130"/>
      <c r="AL216" s="130"/>
    </row>
    <row r="217" spans="2:38" s="148" customFormat="1" ht="13.5" customHeight="1">
      <c r="B217" s="145"/>
      <c r="C217" s="717"/>
      <c r="D217" s="718"/>
      <c r="E217" s="719"/>
      <c r="F217" s="723"/>
      <c r="G217" s="725"/>
      <c r="H217" s="150"/>
      <c r="I217" s="150"/>
      <c r="J217" s="151"/>
      <c r="K217" s="151"/>
      <c r="L217" s="151"/>
      <c r="M217" s="151"/>
      <c r="N217" s="151"/>
      <c r="O217" s="151"/>
      <c r="P217" s="151"/>
      <c r="Q217" s="151"/>
      <c r="R217" s="151"/>
      <c r="S217" s="151"/>
      <c r="T217" s="763"/>
      <c r="U217" s="739"/>
      <c r="V217" s="145"/>
      <c r="AA217" s="130"/>
      <c r="AB217" s="130"/>
      <c r="AC217" s="130"/>
      <c r="AD217" s="130"/>
      <c r="AE217" s="130"/>
      <c r="AF217" s="130"/>
      <c r="AG217" s="130"/>
      <c r="AK217" s="130"/>
      <c r="AL217" s="130"/>
    </row>
    <row r="218" spans="2:38" s="148" customFormat="1" ht="13.5" customHeight="1">
      <c r="B218" s="145"/>
      <c r="C218" s="717"/>
      <c r="D218" s="718"/>
      <c r="E218" s="719"/>
      <c r="F218" s="724"/>
      <c r="G218" s="726"/>
      <c r="H218" s="149"/>
      <c r="I218" s="149"/>
      <c r="J218" s="149"/>
      <c r="K218" s="149"/>
      <c r="L218" s="149"/>
      <c r="M218" s="149"/>
      <c r="N218" s="149"/>
      <c r="O218" s="149"/>
      <c r="P218" s="149"/>
      <c r="Q218" s="149"/>
      <c r="R218" s="149"/>
      <c r="S218" s="149"/>
      <c r="T218" s="763"/>
      <c r="U218" s="738"/>
      <c r="V218" s="145"/>
    </row>
    <row r="219" spans="2:38" s="148" customFormat="1" ht="13.5" customHeight="1">
      <c r="B219" s="145"/>
      <c r="C219" s="717"/>
      <c r="D219" s="718"/>
      <c r="E219" s="719"/>
      <c r="F219" s="723"/>
      <c r="G219" s="725"/>
      <c r="H219" s="150"/>
      <c r="I219" s="150"/>
      <c r="J219" s="151"/>
      <c r="K219" s="151"/>
      <c r="L219" s="151"/>
      <c r="M219" s="151"/>
      <c r="N219" s="151"/>
      <c r="O219" s="151"/>
      <c r="P219" s="151"/>
      <c r="Q219" s="151"/>
      <c r="R219" s="151"/>
      <c r="S219" s="151"/>
      <c r="T219" s="763"/>
      <c r="U219" s="739"/>
      <c r="V219" s="145"/>
    </row>
    <row r="220" spans="2:38" s="148" customFormat="1" ht="13.5" customHeight="1">
      <c r="B220" s="145"/>
      <c r="C220" s="720"/>
      <c r="D220" s="721"/>
      <c r="E220" s="722"/>
      <c r="F220" s="727"/>
      <c r="G220" s="728"/>
      <c r="H220" s="149"/>
      <c r="I220" s="149"/>
      <c r="J220" s="149"/>
      <c r="K220" s="149"/>
      <c r="L220" s="149"/>
      <c r="M220" s="149"/>
      <c r="N220" s="149"/>
      <c r="O220" s="149"/>
      <c r="P220" s="149"/>
      <c r="Q220" s="149"/>
      <c r="R220" s="149"/>
      <c r="S220" s="149"/>
      <c r="T220" s="763"/>
      <c r="U220" s="740"/>
      <c r="V220" s="145"/>
    </row>
    <row r="221" spans="2:38" s="148" customFormat="1" ht="13.5" customHeight="1">
      <c r="B221" s="145"/>
      <c r="C221" s="714"/>
      <c r="D221" s="715"/>
      <c r="E221" s="716"/>
      <c r="F221" s="729"/>
      <c r="G221" s="730"/>
      <c r="H221" s="146"/>
      <c r="I221" s="146"/>
      <c r="J221" s="147"/>
      <c r="K221" s="147"/>
      <c r="L221" s="147"/>
      <c r="M221" s="147"/>
      <c r="N221" s="147"/>
      <c r="O221" s="147"/>
      <c r="P221" s="147"/>
      <c r="Q221" s="147"/>
      <c r="R221" s="147"/>
      <c r="S221" s="147"/>
      <c r="T221" s="763"/>
      <c r="U221" s="737"/>
      <c r="V221" s="145"/>
    </row>
    <row r="222" spans="2:38" s="148" customFormat="1" ht="13.5" customHeight="1">
      <c r="B222" s="145"/>
      <c r="C222" s="717"/>
      <c r="D222" s="718"/>
      <c r="E222" s="719"/>
      <c r="F222" s="724"/>
      <c r="G222" s="726"/>
      <c r="H222" s="149"/>
      <c r="I222" s="149"/>
      <c r="J222" s="149"/>
      <c r="K222" s="149"/>
      <c r="L222" s="149"/>
      <c r="M222" s="149"/>
      <c r="N222" s="149"/>
      <c r="O222" s="149"/>
      <c r="P222" s="149"/>
      <c r="Q222" s="149"/>
      <c r="R222" s="149"/>
      <c r="S222" s="149"/>
      <c r="T222" s="763"/>
      <c r="U222" s="738"/>
      <c r="V222" s="145"/>
    </row>
    <row r="223" spans="2:38" s="148" customFormat="1" ht="13.5" customHeight="1">
      <c r="B223" s="145"/>
      <c r="C223" s="717"/>
      <c r="D223" s="718"/>
      <c r="E223" s="719"/>
      <c r="F223" s="723"/>
      <c r="G223" s="725"/>
      <c r="H223" s="150"/>
      <c r="I223" s="150"/>
      <c r="J223" s="151"/>
      <c r="K223" s="151"/>
      <c r="L223" s="151"/>
      <c r="M223" s="151"/>
      <c r="N223" s="151"/>
      <c r="O223" s="151"/>
      <c r="P223" s="151"/>
      <c r="Q223" s="151"/>
      <c r="R223" s="151"/>
      <c r="S223" s="151"/>
      <c r="T223" s="763"/>
      <c r="U223" s="739"/>
      <c r="V223" s="145"/>
    </row>
    <row r="224" spans="2:38" s="148" customFormat="1" ht="13.5" customHeight="1">
      <c r="B224" s="145"/>
      <c r="C224" s="717"/>
      <c r="D224" s="718"/>
      <c r="E224" s="719"/>
      <c r="F224" s="724"/>
      <c r="G224" s="726"/>
      <c r="H224" s="149"/>
      <c r="I224" s="149"/>
      <c r="J224" s="149"/>
      <c r="K224" s="149"/>
      <c r="L224" s="149"/>
      <c r="M224" s="149"/>
      <c r="N224" s="149"/>
      <c r="O224" s="149"/>
      <c r="P224" s="149"/>
      <c r="Q224" s="149"/>
      <c r="R224" s="149"/>
      <c r="S224" s="149"/>
      <c r="T224" s="763"/>
      <c r="U224" s="738"/>
      <c r="V224" s="145"/>
    </row>
    <row r="225" spans="2:22" s="148" customFormat="1" ht="13.5" customHeight="1">
      <c r="B225" s="145"/>
      <c r="C225" s="717"/>
      <c r="D225" s="718"/>
      <c r="E225" s="719"/>
      <c r="F225" s="723"/>
      <c r="G225" s="725"/>
      <c r="H225" s="150"/>
      <c r="I225" s="150"/>
      <c r="J225" s="151"/>
      <c r="K225" s="151"/>
      <c r="L225" s="151"/>
      <c r="M225" s="151"/>
      <c r="N225" s="151"/>
      <c r="O225" s="151"/>
      <c r="P225" s="151"/>
      <c r="Q225" s="151"/>
      <c r="R225" s="151"/>
      <c r="S225" s="151"/>
      <c r="T225" s="763"/>
      <c r="U225" s="739"/>
      <c r="V225" s="145"/>
    </row>
    <row r="226" spans="2:22" s="148" customFormat="1" ht="13.5" customHeight="1">
      <c r="B226" s="145"/>
      <c r="C226" s="720"/>
      <c r="D226" s="721"/>
      <c r="E226" s="722"/>
      <c r="F226" s="727"/>
      <c r="G226" s="728"/>
      <c r="H226" s="149"/>
      <c r="I226" s="149"/>
      <c r="J226" s="149"/>
      <c r="K226" s="149"/>
      <c r="L226" s="149"/>
      <c r="M226" s="149"/>
      <c r="N226" s="149"/>
      <c r="O226" s="149"/>
      <c r="P226" s="149"/>
      <c r="Q226" s="149"/>
      <c r="R226" s="149"/>
      <c r="S226" s="149"/>
      <c r="T226" s="763"/>
      <c r="U226" s="740"/>
      <c r="V226" s="145"/>
    </row>
    <row r="227" spans="2:22" s="148" customFormat="1" ht="13.5" customHeight="1">
      <c r="B227" s="145"/>
      <c r="C227" s="714"/>
      <c r="D227" s="715"/>
      <c r="E227" s="716"/>
      <c r="F227" s="729"/>
      <c r="G227" s="730"/>
      <c r="H227" s="146"/>
      <c r="I227" s="146"/>
      <c r="J227" s="147"/>
      <c r="K227" s="147"/>
      <c r="L227" s="147"/>
      <c r="M227" s="147"/>
      <c r="N227" s="147"/>
      <c r="O227" s="147"/>
      <c r="P227" s="147"/>
      <c r="Q227" s="147"/>
      <c r="R227" s="147"/>
      <c r="S227" s="147"/>
      <c r="T227" s="763"/>
      <c r="U227" s="737"/>
      <c r="V227" s="145"/>
    </row>
    <row r="228" spans="2:22" s="148" customFormat="1" ht="13.5" customHeight="1">
      <c r="B228" s="145"/>
      <c r="C228" s="717"/>
      <c r="D228" s="718"/>
      <c r="E228" s="719"/>
      <c r="F228" s="724"/>
      <c r="G228" s="726"/>
      <c r="H228" s="149"/>
      <c r="I228" s="149"/>
      <c r="J228" s="149"/>
      <c r="K228" s="149"/>
      <c r="L228" s="149"/>
      <c r="M228" s="149"/>
      <c r="N228" s="149"/>
      <c r="O228" s="149"/>
      <c r="P228" s="149"/>
      <c r="Q228" s="149"/>
      <c r="R228" s="149"/>
      <c r="S228" s="149"/>
      <c r="T228" s="763"/>
      <c r="U228" s="738"/>
      <c r="V228" s="145"/>
    </row>
    <row r="229" spans="2:22" s="148" customFormat="1" ht="13.5" customHeight="1">
      <c r="B229" s="145"/>
      <c r="C229" s="717"/>
      <c r="D229" s="718"/>
      <c r="E229" s="719"/>
      <c r="F229" s="723"/>
      <c r="G229" s="725"/>
      <c r="H229" s="150"/>
      <c r="I229" s="150"/>
      <c r="J229" s="151"/>
      <c r="K229" s="151"/>
      <c r="L229" s="151"/>
      <c r="M229" s="151"/>
      <c r="N229" s="151"/>
      <c r="O229" s="151"/>
      <c r="P229" s="151"/>
      <c r="Q229" s="151"/>
      <c r="R229" s="151"/>
      <c r="S229" s="151"/>
      <c r="T229" s="763"/>
      <c r="U229" s="739"/>
      <c r="V229" s="145"/>
    </row>
    <row r="230" spans="2:22" s="148" customFormat="1" ht="13.5" customHeight="1">
      <c r="B230" s="145"/>
      <c r="C230" s="717"/>
      <c r="D230" s="718"/>
      <c r="E230" s="719"/>
      <c r="F230" s="724"/>
      <c r="G230" s="726"/>
      <c r="H230" s="149"/>
      <c r="I230" s="149"/>
      <c r="J230" s="149"/>
      <c r="K230" s="149"/>
      <c r="L230" s="149"/>
      <c r="M230" s="149"/>
      <c r="N230" s="149"/>
      <c r="O230" s="149"/>
      <c r="P230" s="149"/>
      <c r="Q230" s="149"/>
      <c r="R230" s="149"/>
      <c r="S230" s="149"/>
      <c r="T230" s="763"/>
      <c r="U230" s="738"/>
      <c r="V230" s="145"/>
    </row>
    <row r="231" spans="2:22" s="148" customFormat="1" ht="13.5" customHeight="1">
      <c r="B231" s="145"/>
      <c r="C231" s="717"/>
      <c r="D231" s="718"/>
      <c r="E231" s="719"/>
      <c r="F231" s="723"/>
      <c r="G231" s="725"/>
      <c r="H231" s="150"/>
      <c r="I231" s="150"/>
      <c r="J231" s="151"/>
      <c r="K231" s="151"/>
      <c r="L231" s="151"/>
      <c r="M231" s="151"/>
      <c r="N231" s="151"/>
      <c r="O231" s="151"/>
      <c r="P231" s="151"/>
      <c r="Q231" s="151"/>
      <c r="R231" s="151"/>
      <c r="S231" s="151"/>
      <c r="T231" s="763"/>
      <c r="U231" s="739"/>
      <c r="V231" s="145"/>
    </row>
    <row r="232" spans="2:22" s="148" customFormat="1" ht="13.5" customHeight="1">
      <c r="B232" s="145"/>
      <c r="C232" s="720"/>
      <c r="D232" s="721"/>
      <c r="E232" s="722"/>
      <c r="F232" s="727"/>
      <c r="G232" s="728"/>
      <c r="H232" s="149"/>
      <c r="I232" s="149"/>
      <c r="J232" s="149"/>
      <c r="K232" s="149"/>
      <c r="L232" s="149"/>
      <c r="M232" s="149"/>
      <c r="N232" s="149"/>
      <c r="O232" s="149"/>
      <c r="P232" s="149"/>
      <c r="Q232" s="149"/>
      <c r="R232" s="149"/>
      <c r="S232" s="149"/>
      <c r="T232" s="763"/>
      <c r="U232" s="740"/>
      <c r="V232" s="145"/>
    </row>
    <row r="233" spans="2:22" s="148" customFormat="1" ht="13.5" customHeight="1">
      <c r="B233" s="145"/>
      <c r="C233" s="714"/>
      <c r="D233" s="715"/>
      <c r="E233" s="716"/>
      <c r="F233" s="729"/>
      <c r="G233" s="730"/>
      <c r="H233" s="146"/>
      <c r="I233" s="146"/>
      <c r="J233" s="147"/>
      <c r="K233" s="147"/>
      <c r="L233" s="147"/>
      <c r="M233" s="147"/>
      <c r="N233" s="147"/>
      <c r="O233" s="147"/>
      <c r="P233" s="147"/>
      <c r="Q233" s="147"/>
      <c r="R233" s="147"/>
      <c r="S233" s="147"/>
      <c r="T233" s="763"/>
      <c r="U233" s="737"/>
      <c r="V233" s="145"/>
    </row>
    <row r="234" spans="2:22" s="148" customFormat="1" ht="13.5" customHeight="1">
      <c r="B234" s="145"/>
      <c r="C234" s="717"/>
      <c r="D234" s="718"/>
      <c r="E234" s="719"/>
      <c r="F234" s="724"/>
      <c r="G234" s="726"/>
      <c r="H234" s="149"/>
      <c r="I234" s="149"/>
      <c r="J234" s="149"/>
      <c r="K234" s="149"/>
      <c r="L234" s="149"/>
      <c r="M234" s="149"/>
      <c r="N234" s="149"/>
      <c r="O234" s="149"/>
      <c r="P234" s="149"/>
      <c r="Q234" s="149"/>
      <c r="R234" s="149"/>
      <c r="S234" s="149"/>
      <c r="T234" s="763"/>
      <c r="U234" s="738"/>
      <c r="V234" s="145"/>
    </row>
    <row r="235" spans="2:22" s="148" customFormat="1" ht="13.5" customHeight="1">
      <c r="B235" s="145"/>
      <c r="C235" s="717"/>
      <c r="D235" s="718"/>
      <c r="E235" s="719"/>
      <c r="F235" s="723"/>
      <c r="G235" s="725"/>
      <c r="H235" s="150"/>
      <c r="I235" s="150"/>
      <c r="J235" s="151"/>
      <c r="K235" s="151"/>
      <c r="L235" s="151"/>
      <c r="M235" s="151"/>
      <c r="N235" s="151"/>
      <c r="O235" s="151"/>
      <c r="P235" s="151"/>
      <c r="Q235" s="151"/>
      <c r="R235" s="151"/>
      <c r="S235" s="151"/>
      <c r="T235" s="763"/>
      <c r="U235" s="739"/>
      <c r="V235" s="145"/>
    </row>
    <row r="236" spans="2:22" s="148" customFormat="1" ht="13.5" customHeight="1">
      <c r="B236" s="145"/>
      <c r="C236" s="717"/>
      <c r="D236" s="718"/>
      <c r="E236" s="719"/>
      <c r="F236" s="724"/>
      <c r="G236" s="726"/>
      <c r="H236" s="149"/>
      <c r="I236" s="149"/>
      <c r="J236" s="149"/>
      <c r="K236" s="149"/>
      <c r="L236" s="149"/>
      <c r="M236" s="149"/>
      <c r="N236" s="149"/>
      <c r="O236" s="149"/>
      <c r="P236" s="149"/>
      <c r="Q236" s="149"/>
      <c r="R236" s="149"/>
      <c r="S236" s="149"/>
      <c r="T236" s="763"/>
      <c r="U236" s="738"/>
      <c r="V236" s="145"/>
    </row>
    <row r="237" spans="2:22" s="148" customFormat="1" ht="13.5" customHeight="1">
      <c r="B237" s="145"/>
      <c r="C237" s="717"/>
      <c r="D237" s="718"/>
      <c r="E237" s="719"/>
      <c r="F237" s="723"/>
      <c r="G237" s="725"/>
      <c r="H237" s="150"/>
      <c r="I237" s="150"/>
      <c r="J237" s="151"/>
      <c r="K237" s="151"/>
      <c r="L237" s="151"/>
      <c r="M237" s="151"/>
      <c r="N237" s="151"/>
      <c r="O237" s="151"/>
      <c r="P237" s="151"/>
      <c r="Q237" s="151"/>
      <c r="R237" s="151"/>
      <c r="S237" s="151"/>
      <c r="T237" s="763"/>
      <c r="U237" s="739"/>
      <c r="V237" s="145"/>
    </row>
    <row r="238" spans="2:22" s="148" customFormat="1" ht="13.5" customHeight="1">
      <c r="B238" s="145"/>
      <c r="C238" s="720"/>
      <c r="D238" s="721"/>
      <c r="E238" s="722"/>
      <c r="F238" s="727"/>
      <c r="G238" s="728"/>
      <c r="H238" s="152"/>
      <c r="I238" s="152"/>
      <c r="J238" s="152"/>
      <c r="K238" s="152"/>
      <c r="L238" s="152"/>
      <c r="M238" s="152"/>
      <c r="N238" s="152"/>
      <c r="O238" s="152"/>
      <c r="P238" s="152"/>
      <c r="Q238" s="152"/>
      <c r="R238" s="152"/>
      <c r="S238" s="152"/>
      <c r="T238" s="763"/>
      <c r="U238" s="740"/>
      <c r="V238" s="145"/>
    </row>
    <row r="239" spans="2:22" s="111" customFormat="1" ht="13.5" customHeight="1">
      <c r="B239" s="108"/>
      <c r="C239" s="743" t="s">
        <v>86</v>
      </c>
      <c r="D239" s="767" t="s">
        <v>220</v>
      </c>
      <c r="E239" s="768"/>
      <c r="F239" s="768"/>
      <c r="G239" s="769"/>
      <c r="H239" s="154"/>
      <c r="I239" s="154"/>
      <c r="J239" s="154"/>
      <c r="K239" s="154"/>
      <c r="L239" s="154"/>
      <c r="M239" s="154"/>
      <c r="N239" s="154"/>
      <c r="O239" s="154"/>
      <c r="P239" s="154"/>
      <c r="Q239" s="154"/>
      <c r="R239" s="154"/>
      <c r="S239" s="154"/>
      <c r="T239" s="773"/>
      <c r="U239" s="749"/>
      <c r="V239" s="108"/>
    </row>
    <row r="240" spans="2:22" s="111" customFormat="1" ht="13.5" customHeight="1">
      <c r="B240" s="108"/>
      <c r="C240" s="744"/>
      <c r="D240" s="746" t="s">
        <v>221</v>
      </c>
      <c r="E240" s="747"/>
      <c r="F240" s="747"/>
      <c r="G240" s="748"/>
      <c r="H240" s="154"/>
      <c r="I240" s="154"/>
      <c r="J240" s="154"/>
      <c r="K240" s="154"/>
      <c r="L240" s="154"/>
      <c r="M240" s="154"/>
      <c r="N240" s="154"/>
      <c r="O240" s="154"/>
      <c r="P240" s="154"/>
      <c r="Q240" s="154"/>
      <c r="R240" s="154"/>
      <c r="S240" s="154"/>
      <c r="T240" s="773"/>
      <c r="U240" s="750"/>
      <c r="V240" s="108"/>
    </row>
    <row r="241" spans="2:38" s="111" customFormat="1" ht="13.5" customHeight="1">
      <c r="B241" s="108"/>
      <c r="C241" s="744"/>
      <c r="D241" s="770" t="s">
        <v>222</v>
      </c>
      <c r="E241" s="771"/>
      <c r="F241" s="772"/>
      <c r="G241" s="155" t="s">
        <v>79</v>
      </c>
      <c r="H241" s="156" t="str">
        <f>IF(COUNT(H239)=0,"",ROUND(SUM(H239:H240),#REF!))</f>
        <v/>
      </c>
      <c r="I241" s="156" t="str">
        <f>IF(COUNT(I239)=0,"",ROUND(SUM(I239:I240),#REF!))</f>
        <v/>
      </c>
      <c r="J241" s="156" t="str">
        <f>IF(COUNT(J239)=0,"",ROUND(SUM(J239:J240),#REF!))</f>
        <v/>
      </c>
      <c r="K241" s="156" t="str">
        <f>IF(COUNT(K239)=0,"",ROUND(SUM(K239:K240),#REF!))</f>
        <v/>
      </c>
      <c r="L241" s="156" t="str">
        <f>IF(COUNT(L239)=0,"",ROUND(SUM(L239:L240),#REF!))</f>
        <v/>
      </c>
      <c r="M241" s="156" t="str">
        <f>IF(COUNT(M239)=0,"",ROUND(SUM(M239:M240),#REF!))</f>
        <v/>
      </c>
      <c r="N241" s="156" t="str">
        <f>IF(COUNT(N239)=0,"",ROUND(SUM(N239:N240),#REF!))</f>
        <v/>
      </c>
      <c r="O241" s="156" t="str">
        <f>IF(COUNT(O239)=0,"",ROUND(SUM(O239:O240),#REF!))</f>
        <v/>
      </c>
      <c r="P241" s="156" t="str">
        <f>IF(COUNT(P239)=0,"",ROUND(SUM(P239:P240),#REF!))</f>
        <v/>
      </c>
      <c r="Q241" s="156" t="str">
        <f>IF(COUNT(Q239)=0,"",ROUND(SUM(Q239:Q240),#REF!))</f>
        <v/>
      </c>
      <c r="R241" s="156" t="str">
        <f>IF(COUNT(R239)=0,"",ROUND(SUM(R239:R240),#REF!))</f>
        <v/>
      </c>
      <c r="S241" s="156" t="str">
        <f>IF(COUNT(S239)=0,"",ROUND(SUM(S239:S240),#REF!))</f>
        <v/>
      </c>
      <c r="T241" s="773"/>
      <c r="U241" s="750"/>
      <c r="V241" s="108"/>
      <c r="W241" s="120" t="s">
        <v>93</v>
      </c>
    </row>
    <row r="242" spans="2:38" s="111" customFormat="1" ht="13.5" customHeight="1">
      <c r="B242" s="108"/>
      <c r="C242" s="745"/>
      <c r="D242" s="774" t="s">
        <v>249</v>
      </c>
      <c r="E242" s="768"/>
      <c r="F242" s="769"/>
      <c r="G242" s="155" t="s">
        <v>79</v>
      </c>
      <c r="H242" s="154"/>
      <c r="I242" s="154"/>
      <c r="J242" s="154"/>
      <c r="K242" s="154"/>
      <c r="L242" s="154"/>
      <c r="M242" s="154"/>
      <c r="N242" s="154"/>
      <c r="O242" s="154"/>
      <c r="P242" s="154"/>
      <c r="Q242" s="154"/>
      <c r="R242" s="154"/>
      <c r="S242" s="154"/>
      <c r="T242" s="203" t="str">
        <f>IF(COUNT(H242:S242)=0,"",SUMPRODUCT(ROUND(H242:S242,#REF!)))</f>
        <v/>
      </c>
      <c r="U242" s="751"/>
      <c r="V242" s="108"/>
    </row>
    <row r="243" spans="2:38" s="163" customFormat="1" ht="13.5" customHeight="1">
      <c r="B243" s="161"/>
      <c r="C243" s="121" t="s">
        <v>70</v>
      </c>
      <c r="D243" s="162"/>
      <c r="E243" s="162"/>
      <c r="F243" s="162"/>
      <c r="G243" s="121"/>
      <c r="H243" s="121"/>
      <c r="I243" s="121"/>
      <c r="J243" s="121"/>
      <c r="K243" s="121"/>
      <c r="L243" s="121"/>
      <c r="M243" s="121"/>
      <c r="N243" s="121"/>
      <c r="O243" s="121"/>
      <c r="P243" s="121"/>
      <c r="Q243" s="121"/>
      <c r="R243" s="121"/>
      <c r="S243" s="121"/>
      <c r="T243" s="121"/>
      <c r="U243" s="121"/>
      <c r="V243" s="161"/>
    </row>
    <row r="244" spans="2:38" s="163" customFormat="1" ht="13.5" customHeight="1">
      <c r="B244" s="161"/>
      <c r="C244" s="122"/>
      <c r="D244" s="164"/>
      <c r="E244" s="164"/>
      <c r="F244" s="164"/>
      <c r="G244" s="122"/>
      <c r="H244" s="122"/>
      <c r="I244" s="122"/>
      <c r="J244" s="122"/>
      <c r="K244" s="122"/>
      <c r="L244" s="122"/>
      <c r="M244" s="122"/>
      <c r="N244" s="122"/>
      <c r="O244" s="122"/>
      <c r="P244" s="122"/>
      <c r="Q244" s="122"/>
      <c r="R244" s="122"/>
      <c r="S244" s="122"/>
      <c r="T244" s="122"/>
      <c r="U244" s="122"/>
      <c r="V244" s="161"/>
    </row>
    <row r="245" spans="2:38" s="163" customFormat="1" ht="13.5" customHeight="1">
      <c r="B245" s="161"/>
      <c r="C245" s="122"/>
      <c r="D245" s="164"/>
      <c r="E245" s="164"/>
      <c r="F245" s="164"/>
      <c r="G245" s="122"/>
      <c r="H245" s="122"/>
      <c r="I245" s="122"/>
      <c r="J245" s="122"/>
      <c r="K245" s="122"/>
      <c r="L245" s="122"/>
      <c r="M245" s="122"/>
      <c r="N245" s="122"/>
      <c r="O245" s="122"/>
      <c r="P245" s="122"/>
      <c r="Q245" s="122"/>
      <c r="R245" s="122"/>
      <c r="S245" s="122"/>
      <c r="T245" s="122"/>
      <c r="U245" s="122"/>
      <c r="V245" s="161"/>
    </row>
    <row r="246" spans="2:38" s="163" customFormat="1" ht="13.5" customHeight="1">
      <c r="B246" s="161"/>
      <c r="C246" s="122"/>
      <c r="D246" s="164"/>
      <c r="E246" s="164"/>
      <c r="F246" s="164"/>
      <c r="G246" s="122"/>
      <c r="H246" s="122"/>
      <c r="I246" s="122"/>
      <c r="J246" s="122"/>
      <c r="K246" s="122"/>
      <c r="L246" s="122"/>
      <c r="M246" s="122"/>
      <c r="N246" s="122"/>
      <c r="O246" s="122"/>
      <c r="P246" s="122"/>
      <c r="Q246" s="122"/>
      <c r="R246" s="122"/>
      <c r="S246" s="122"/>
      <c r="T246" s="122"/>
      <c r="U246" s="122"/>
      <c r="V246" s="161"/>
    </row>
    <row r="247" spans="2:38" s="163" customFormat="1" ht="13.5" customHeight="1">
      <c r="B247" s="161"/>
      <c r="C247" s="122"/>
      <c r="D247" s="164"/>
      <c r="E247" s="164"/>
      <c r="F247" s="164"/>
      <c r="G247" s="122"/>
      <c r="H247" s="122"/>
      <c r="I247" s="122"/>
      <c r="J247" s="122"/>
      <c r="K247" s="122"/>
      <c r="L247" s="122"/>
      <c r="M247" s="122"/>
      <c r="N247" s="122"/>
      <c r="O247" s="122"/>
      <c r="P247" s="122"/>
      <c r="Q247" s="122"/>
      <c r="R247" s="122"/>
      <c r="S247" s="122"/>
      <c r="T247" s="122"/>
      <c r="U247" s="122"/>
      <c r="V247" s="161"/>
    </row>
    <row r="248" spans="2:38" s="163" customFormat="1" ht="13.5" customHeight="1">
      <c r="B248" s="161"/>
      <c r="C248" s="122"/>
      <c r="D248" s="164"/>
      <c r="E248" s="164"/>
      <c r="F248" s="164"/>
      <c r="G248" s="122"/>
      <c r="H248" s="122"/>
      <c r="I248" s="122"/>
      <c r="J248" s="122"/>
      <c r="K248" s="122"/>
      <c r="L248" s="122"/>
      <c r="M248" s="122"/>
      <c r="N248" s="122"/>
      <c r="O248" s="122"/>
      <c r="P248" s="122"/>
      <c r="Q248" s="122"/>
      <c r="R248" s="122"/>
      <c r="S248" s="122"/>
      <c r="T248" s="122"/>
      <c r="U248" s="122"/>
      <c r="V248" s="161"/>
    </row>
    <row r="249" spans="2:38" s="163" customFormat="1" ht="13.5" customHeight="1">
      <c r="B249" s="161"/>
      <c r="C249" s="122"/>
      <c r="D249" s="164"/>
      <c r="E249" s="164"/>
      <c r="F249" s="164"/>
      <c r="G249" s="122"/>
      <c r="H249" s="122"/>
      <c r="I249" s="122"/>
      <c r="J249" s="122"/>
      <c r="K249" s="122"/>
      <c r="L249" s="122"/>
      <c r="M249" s="122"/>
      <c r="N249" s="122"/>
      <c r="O249" s="122"/>
      <c r="P249" s="122"/>
      <c r="Q249" s="122"/>
      <c r="R249" s="122"/>
      <c r="S249" s="122"/>
      <c r="T249" s="122"/>
      <c r="U249" s="122"/>
      <c r="V249" s="161"/>
    </row>
    <row r="250" spans="2:38" s="163" customFormat="1" ht="13.5" customHeight="1">
      <c r="B250" s="161"/>
      <c r="C250" s="122"/>
      <c r="D250" s="164"/>
      <c r="E250" s="164"/>
      <c r="F250" s="164"/>
      <c r="G250" s="122"/>
      <c r="H250" s="122"/>
      <c r="I250" s="122"/>
      <c r="J250" s="122"/>
      <c r="K250" s="122"/>
      <c r="L250" s="122"/>
      <c r="M250" s="122"/>
      <c r="N250" s="122"/>
      <c r="O250" s="122"/>
      <c r="P250" s="122"/>
      <c r="Q250" s="122"/>
      <c r="R250" s="122"/>
      <c r="S250" s="122"/>
      <c r="T250" s="122"/>
      <c r="U250" s="122"/>
      <c r="V250" s="161"/>
    </row>
    <row r="251" spans="2:38" s="163" customFormat="1" ht="13.5" customHeight="1">
      <c r="B251" s="161"/>
      <c r="C251" s="122"/>
      <c r="D251" s="164"/>
      <c r="E251" s="164"/>
      <c r="F251" s="164"/>
      <c r="G251" s="122"/>
      <c r="H251" s="122"/>
      <c r="I251" s="122"/>
      <c r="J251" s="122"/>
      <c r="K251" s="122"/>
      <c r="L251" s="122"/>
      <c r="M251" s="122"/>
      <c r="N251" s="122"/>
      <c r="O251" s="122"/>
      <c r="P251" s="122"/>
      <c r="Q251" s="122"/>
      <c r="R251" s="122"/>
      <c r="S251" s="122"/>
      <c r="T251" s="122"/>
      <c r="U251" s="122"/>
      <c r="V251" s="161"/>
    </row>
    <row r="252" spans="2:38" s="161" customFormat="1" ht="13.5" customHeight="1">
      <c r="C252" s="341"/>
      <c r="D252" s="342"/>
      <c r="E252" s="342"/>
      <c r="F252" s="342"/>
      <c r="G252" s="341"/>
      <c r="H252" s="341"/>
      <c r="I252" s="341"/>
      <c r="J252" s="341"/>
      <c r="K252" s="341"/>
      <c r="L252" s="341"/>
      <c r="M252" s="341"/>
      <c r="N252" s="341"/>
      <c r="O252" s="341"/>
      <c r="P252" s="341"/>
      <c r="Q252" s="341"/>
      <c r="R252" s="341"/>
      <c r="S252" s="341"/>
      <c r="T252" s="341"/>
      <c r="U252" s="341"/>
    </row>
    <row r="253" spans="2:38" s="111" customFormat="1" ht="13.5" customHeight="1">
      <c r="B253" s="108"/>
      <c r="C253" s="109" t="s">
        <v>225</v>
      </c>
      <c r="D253" s="109"/>
      <c r="E253" s="109"/>
      <c r="F253" s="37"/>
      <c r="G253" s="109"/>
      <c r="H253" s="108"/>
      <c r="I253" s="108"/>
      <c r="J253" s="108"/>
      <c r="K253" s="108"/>
      <c r="L253" s="108"/>
      <c r="M253" s="108"/>
      <c r="N253" s="108"/>
      <c r="O253" s="108"/>
      <c r="P253" s="108"/>
      <c r="Q253" s="108"/>
      <c r="R253" s="108"/>
      <c r="S253" s="108"/>
      <c r="T253" s="108"/>
      <c r="U253" s="110"/>
      <c r="V253" s="108"/>
    </row>
    <row r="254" spans="2:38" s="111" customFormat="1" ht="13.5" customHeight="1">
      <c r="B254" s="108"/>
      <c r="C254" s="112" t="s">
        <v>4</v>
      </c>
      <c r="D254" s="112"/>
      <c r="E254" s="112"/>
      <c r="F254" s="114"/>
      <c r="G254" s="480" t="e">
        <f>G204</f>
        <v>#REF!</v>
      </c>
      <c r="H254" s="113"/>
      <c r="I254" s="108"/>
      <c r="J254" s="108"/>
      <c r="K254" s="108"/>
      <c r="L254" s="108"/>
      <c r="M254" s="108"/>
      <c r="N254" s="108"/>
      <c r="O254" s="108"/>
      <c r="P254" s="108"/>
      <c r="Q254" s="108"/>
      <c r="R254" s="108"/>
      <c r="S254" s="108"/>
      <c r="T254" s="108"/>
      <c r="U254" s="110"/>
      <c r="V254" s="108"/>
    </row>
    <row r="255" spans="2:38" s="111" customFormat="1" ht="13.5" customHeight="1">
      <c r="B255" s="108"/>
      <c r="C255" s="116" t="s">
        <v>8</v>
      </c>
      <c r="D255" s="116"/>
      <c r="E255" s="125" t="s">
        <v>127</v>
      </c>
      <c r="F255" s="112"/>
      <c r="G255" s="108"/>
      <c r="H255" s="108"/>
      <c r="I255" s="108"/>
      <c r="J255" s="108"/>
      <c r="K255" s="108"/>
      <c r="L255" s="108"/>
      <c r="M255" s="108"/>
      <c r="N255" s="108"/>
      <c r="O255" s="108"/>
      <c r="P255" s="108"/>
      <c r="Q255" s="108"/>
      <c r="R255" s="126"/>
      <c r="S255" s="108"/>
      <c r="T255" s="126"/>
      <c r="U255" s="110"/>
      <c r="V255" s="108"/>
    </row>
    <row r="256" spans="2:38" s="111" customFormat="1" ht="13.5" customHeight="1">
      <c r="B256" s="108"/>
      <c r="C256" s="705" t="s">
        <v>33</v>
      </c>
      <c r="D256" s="706"/>
      <c r="E256" s="707"/>
      <c r="F256" s="731" t="s">
        <v>224</v>
      </c>
      <c r="G256" s="731" t="s">
        <v>219</v>
      </c>
      <c r="H256" s="117" t="s">
        <v>34</v>
      </c>
      <c r="I256" s="118"/>
      <c r="J256" s="118"/>
      <c r="K256" s="118"/>
      <c r="L256" s="118"/>
      <c r="M256" s="119"/>
      <c r="N256" s="144" t="s">
        <v>35</v>
      </c>
      <c r="O256" s="118"/>
      <c r="P256" s="118"/>
      <c r="Q256" s="118"/>
      <c r="R256" s="118"/>
      <c r="S256" s="119"/>
      <c r="T256" s="764" t="s">
        <v>81</v>
      </c>
      <c r="U256" s="764" t="s">
        <v>82</v>
      </c>
      <c r="V256" s="108"/>
      <c r="W256" s="88" t="s">
        <v>25</v>
      </c>
      <c r="AA256" s="128" t="str">
        <f>IF(COUNT(H259:U292)&gt;0,"○","")</f>
        <v/>
      </c>
      <c r="AB256" s="120" t="s">
        <v>158</v>
      </c>
      <c r="AC256" s="124"/>
      <c r="AD256" s="124"/>
      <c r="AE256" s="124"/>
      <c r="AF256" s="124"/>
      <c r="AG256" s="124"/>
      <c r="AK256" s="124"/>
      <c r="AL256" s="124"/>
    </row>
    <row r="257" spans="2:38" s="111" customFormat="1" ht="13.5" customHeight="1">
      <c r="B257" s="108"/>
      <c r="C257" s="708"/>
      <c r="D257" s="709"/>
      <c r="E257" s="710"/>
      <c r="F257" s="732"/>
      <c r="G257" s="732"/>
      <c r="H257" s="4" t="s">
        <v>13</v>
      </c>
      <c r="I257" s="4" t="s">
        <v>14</v>
      </c>
      <c r="J257" s="4" t="s">
        <v>15</v>
      </c>
      <c r="K257" s="4" t="s">
        <v>16</v>
      </c>
      <c r="L257" s="4" t="s">
        <v>17</v>
      </c>
      <c r="M257" s="4" t="s">
        <v>18</v>
      </c>
      <c r="N257" s="4" t="s">
        <v>19</v>
      </c>
      <c r="O257" s="4" t="s">
        <v>20</v>
      </c>
      <c r="P257" s="4" t="s">
        <v>21</v>
      </c>
      <c r="Q257" s="4" t="s">
        <v>22</v>
      </c>
      <c r="R257" s="4" t="s">
        <v>23</v>
      </c>
      <c r="S257" s="4" t="s">
        <v>24</v>
      </c>
      <c r="T257" s="765"/>
      <c r="U257" s="765"/>
      <c r="V257" s="108"/>
      <c r="W257" s="88" t="s">
        <v>94</v>
      </c>
      <c r="AA257" s="124"/>
      <c r="AB257" s="124"/>
      <c r="AC257" s="124"/>
      <c r="AD257" s="124"/>
      <c r="AE257" s="124"/>
      <c r="AF257" s="124"/>
      <c r="AG257" s="124"/>
      <c r="AK257" s="124"/>
      <c r="AL257" s="124"/>
    </row>
    <row r="258" spans="2:38" s="111" customFormat="1" ht="13.5" customHeight="1">
      <c r="B258" s="108"/>
      <c r="C258" s="711"/>
      <c r="D258" s="712"/>
      <c r="E258" s="713"/>
      <c r="F258" s="733"/>
      <c r="G258" s="733"/>
      <c r="H258" s="127" t="e">
        <f>"（"&amp;MID(#REF!,2,2)&amp;")"</f>
        <v>#REF!</v>
      </c>
      <c r="I258" s="127" t="e">
        <f>"（"&amp;MID(#REF!,2,2)&amp;")"</f>
        <v>#REF!</v>
      </c>
      <c r="J258" s="127" t="e">
        <f>"（"&amp;MID(#REF!,2,2)&amp;")"</f>
        <v>#REF!</v>
      </c>
      <c r="K258" s="127" t="e">
        <f>"（"&amp;MID(#REF!,2,2)&amp;")"</f>
        <v>#REF!</v>
      </c>
      <c r="L258" s="127" t="e">
        <f>"（"&amp;MID(#REF!,2,2)&amp;")"</f>
        <v>#REF!</v>
      </c>
      <c r="M258" s="127" t="e">
        <f>"（"&amp;MID(#REF!,2,2)&amp;")"</f>
        <v>#REF!</v>
      </c>
      <c r="N258" s="127" t="e">
        <f>"（"&amp;MID(#REF!,2,2)&amp;")"</f>
        <v>#REF!</v>
      </c>
      <c r="O258" s="127" t="e">
        <f>"（"&amp;MID(#REF!,2,2)&amp;")"</f>
        <v>#REF!</v>
      </c>
      <c r="P258" s="127" t="e">
        <f>"（"&amp;MID(#REF!,2,2)&amp;")"</f>
        <v>#REF!</v>
      </c>
      <c r="Q258" s="127" t="e">
        <f>"（"&amp;MID(#REF!,2,2)&amp;")"</f>
        <v>#REF!</v>
      </c>
      <c r="R258" s="127" t="e">
        <f>"（"&amp;MID(#REF!,2,2)&amp;")"</f>
        <v>#REF!</v>
      </c>
      <c r="S258" s="127" t="e">
        <f>"（"&amp;MID(#REF!,2,2)&amp;")"</f>
        <v>#REF!</v>
      </c>
      <c r="T258" s="766"/>
      <c r="U258" s="766"/>
      <c r="V258" s="108"/>
      <c r="W258" s="88"/>
      <c r="AC258" s="124"/>
      <c r="AD258" s="124"/>
      <c r="AE258" s="124"/>
      <c r="AF258" s="124"/>
      <c r="AG258" s="124"/>
      <c r="AK258" s="124"/>
      <c r="AL258" s="124"/>
    </row>
    <row r="259" spans="2:38" s="148" customFormat="1" ht="13.5" customHeight="1">
      <c r="B259" s="145"/>
      <c r="C259" s="714"/>
      <c r="D259" s="715"/>
      <c r="E259" s="716"/>
      <c r="F259" s="729"/>
      <c r="G259" s="730"/>
      <c r="H259" s="146"/>
      <c r="I259" s="146"/>
      <c r="J259" s="147"/>
      <c r="K259" s="147"/>
      <c r="L259" s="147"/>
      <c r="M259" s="147"/>
      <c r="N259" s="147"/>
      <c r="O259" s="147"/>
      <c r="P259" s="147"/>
      <c r="Q259" s="147"/>
      <c r="R259" s="147"/>
      <c r="S259" s="147"/>
      <c r="T259" s="763"/>
      <c r="U259" s="737"/>
      <c r="V259" s="145"/>
      <c r="AA259" s="130"/>
      <c r="AB259" s="130"/>
      <c r="AC259" s="130"/>
      <c r="AD259" s="130"/>
      <c r="AE259" s="130"/>
      <c r="AF259" s="130"/>
      <c r="AG259" s="130"/>
      <c r="AK259" s="130"/>
      <c r="AL259" s="130"/>
    </row>
    <row r="260" spans="2:38" s="148" customFormat="1" ht="13.5" customHeight="1">
      <c r="B260" s="145"/>
      <c r="C260" s="717"/>
      <c r="D260" s="718"/>
      <c r="E260" s="719"/>
      <c r="F260" s="724"/>
      <c r="G260" s="726"/>
      <c r="H260" s="149"/>
      <c r="I260" s="149"/>
      <c r="J260" s="149"/>
      <c r="K260" s="149"/>
      <c r="L260" s="149"/>
      <c r="M260" s="149"/>
      <c r="N260" s="149"/>
      <c r="O260" s="149"/>
      <c r="P260" s="149"/>
      <c r="Q260" s="149"/>
      <c r="R260" s="149"/>
      <c r="S260" s="149"/>
      <c r="T260" s="763"/>
      <c r="U260" s="738"/>
      <c r="V260" s="145"/>
      <c r="AA260" s="130"/>
      <c r="AB260" s="130"/>
      <c r="AC260" s="130"/>
      <c r="AD260" s="130"/>
      <c r="AE260" s="130"/>
      <c r="AF260" s="130"/>
      <c r="AG260" s="130"/>
      <c r="AK260" s="130"/>
      <c r="AL260" s="130"/>
    </row>
    <row r="261" spans="2:38" s="148" customFormat="1" ht="13.5" customHeight="1">
      <c r="B261" s="145"/>
      <c r="C261" s="717"/>
      <c r="D261" s="718"/>
      <c r="E261" s="719"/>
      <c r="F261" s="723"/>
      <c r="G261" s="725"/>
      <c r="H261" s="150"/>
      <c r="I261" s="150"/>
      <c r="J261" s="151"/>
      <c r="K261" s="151"/>
      <c r="L261" s="151"/>
      <c r="M261" s="151"/>
      <c r="N261" s="151"/>
      <c r="O261" s="151"/>
      <c r="P261" s="151"/>
      <c r="Q261" s="151"/>
      <c r="R261" s="151"/>
      <c r="S261" s="151"/>
      <c r="T261" s="763"/>
      <c r="U261" s="739"/>
      <c r="V261" s="145"/>
      <c r="AA261" s="130"/>
      <c r="AB261" s="130"/>
      <c r="AC261" s="130"/>
      <c r="AD261" s="130"/>
      <c r="AE261" s="130"/>
      <c r="AF261" s="130"/>
      <c r="AG261" s="130"/>
      <c r="AK261" s="130"/>
      <c r="AL261" s="130"/>
    </row>
    <row r="262" spans="2:38" s="148" customFormat="1" ht="13.5" customHeight="1">
      <c r="B262" s="145"/>
      <c r="C262" s="717"/>
      <c r="D262" s="718"/>
      <c r="E262" s="719"/>
      <c r="F262" s="724"/>
      <c r="G262" s="726"/>
      <c r="H262" s="149"/>
      <c r="I262" s="149"/>
      <c r="J262" s="149"/>
      <c r="K262" s="149"/>
      <c r="L262" s="149"/>
      <c r="M262" s="149"/>
      <c r="N262" s="149"/>
      <c r="O262" s="149"/>
      <c r="P262" s="149"/>
      <c r="Q262" s="149"/>
      <c r="R262" s="149"/>
      <c r="S262" s="149"/>
      <c r="T262" s="763"/>
      <c r="U262" s="738"/>
      <c r="V262" s="145"/>
      <c r="AA262" s="130"/>
      <c r="AB262" s="130"/>
      <c r="AC262" s="130"/>
      <c r="AD262" s="130"/>
      <c r="AE262" s="130"/>
      <c r="AF262" s="130"/>
      <c r="AG262" s="130"/>
      <c r="AK262" s="130"/>
      <c r="AL262" s="130"/>
    </row>
    <row r="263" spans="2:38" s="148" customFormat="1" ht="13.5" customHeight="1">
      <c r="B263" s="145"/>
      <c r="C263" s="717"/>
      <c r="D263" s="718"/>
      <c r="E263" s="719"/>
      <c r="F263" s="723"/>
      <c r="G263" s="725"/>
      <c r="H263" s="150"/>
      <c r="I263" s="150"/>
      <c r="J263" s="151"/>
      <c r="K263" s="151"/>
      <c r="L263" s="151"/>
      <c r="M263" s="151"/>
      <c r="N263" s="151"/>
      <c r="O263" s="151"/>
      <c r="P263" s="151"/>
      <c r="Q263" s="151"/>
      <c r="R263" s="151"/>
      <c r="S263" s="151"/>
      <c r="T263" s="763"/>
      <c r="U263" s="739"/>
      <c r="V263" s="145"/>
      <c r="AA263" s="130"/>
      <c r="AB263" s="130"/>
      <c r="AC263" s="130"/>
      <c r="AD263" s="130"/>
      <c r="AE263" s="130"/>
      <c r="AF263" s="130"/>
      <c r="AG263" s="130"/>
      <c r="AK263" s="130"/>
      <c r="AL263" s="130"/>
    </row>
    <row r="264" spans="2:38" s="148" customFormat="1" ht="13.5" customHeight="1">
      <c r="B264" s="145"/>
      <c r="C264" s="720"/>
      <c r="D264" s="721"/>
      <c r="E264" s="722"/>
      <c r="F264" s="727"/>
      <c r="G264" s="728"/>
      <c r="H264" s="149"/>
      <c r="I264" s="149"/>
      <c r="J264" s="149"/>
      <c r="K264" s="149"/>
      <c r="L264" s="149"/>
      <c r="M264" s="149"/>
      <c r="N264" s="149"/>
      <c r="O264" s="149"/>
      <c r="P264" s="149"/>
      <c r="Q264" s="149"/>
      <c r="R264" s="149"/>
      <c r="S264" s="149"/>
      <c r="T264" s="763"/>
      <c r="U264" s="740"/>
      <c r="V264" s="145"/>
      <c r="AA264" s="130"/>
      <c r="AB264" s="130"/>
      <c r="AC264" s="130"/>
      <c r="AD264" s="130"/>
      <c r="AE264" s="130"/>
      <c r="AF264" s="130"/>
      <c r="AG264" s="130"/>
      <c r="AK264" s="130"/>
      <c r="AL264" s="130"/>
    </row>
    <row r="265" spans="2:38" s="148" customFormat="1" ht="13.5" customHeight="1">
      <c r="B265" s="145"/>
      <c r="C265" s="714"/>
      <c r="D265" s="715"/>
      <c r="E265" s="716"/>
      <c r="F265" s="729"/>
      <c r="G265" s="730"/>
      <c r="H265" s="146"/>
      <c r="I265" s="146"/>
      <c r="J265" s="147"/>
      <c r="K265" s="147"/>
      <c r="L265" s="147"/>
      <c r="M265" s="147"/>
      <c r="N265" s="147"/>
      <c r="O265" s="147"/>
      <c r="P265" s="147"/>
      <c r="Q265" s="147"/>
      <c r="R265" s="147"/>
      <c r="S265" s="147"/>
      <c r="T265" s="763"/>
      <c r="U265" s="737"/>
      <c r="V265" s="145"/>
      <c r="AA265" s="130"/>
      <c r="AB265" s="130"/>
      <c r="AC265" s="130"/>
      <c r="AD265" s="130"/>
      <c r="AE265" s="130"/>
      <c r="AF265" s="130"/>
      <c r="AG265" s="130"/>
      <c r="AK265" s="130"/>
      <c r="AL265" s="130"/>
    </row>
    <row r="266" spans="2:38" s="148" customFormat="1" ht="13.5" customHeight="1">
      <c r="B266" s="145"/>
      <c r="C266" s="717"/>
      <c r="D266" s="718"/>
      <c r="E266" s="719"/>
      <c r="F266" s="724"/>
      <c r="G266" s="726"/>
      <c r="H266" s="149"/>
      <c r="I266" s="149"/>
      <c r="J266" s="149"/>
      <c r="K266" s="149"/>
      <c r="L266" s="149"/>
      <c r="M266" s="149"/>
      <c r="N266" s="149"/>
      <c r="O266" s="149"/>
      <c r="P266" s="149"/>
      <c r="Q266" s="149"/>
      <c r="R266" s="149"/>
      <c r="S266" s="149"/>
      <c r="T266" s="763"/>
      <c r="U266" s="738"/>
      <c r="V266" s="145"/>
      <c r="AA266" s="130"/>
      <c r="AB266" s="130"/>
      <c r="AC266" s="130"/>
      <c r="AD266" s="130"/>
      <c r="AE266" s="130"/>
      <c r="AF266" s="130"/>
      <c r="AG266" s="130"/>
      <c r="AK266" s="130"/>
      <c r="AL266" s="130"/>
    </row>
    <row r="267" spans="2:38" s="148" customFormat="1" ht="13.5" customHeight="1">
      <c r="B267" s="145"/>
      <c r="C267" s="717"/>
      <c r="D267" s="718"/>
      <c r="E267" s="719"/>
      <c r="F267" s="723"/>
      <c r="G267" s="725"/>
      <c r="H267" s="150"/>
      <c r="I267" s="150"/>
      <c r="J267" s="151"/>
      <c r="K267" s="151"/>
      <c r="L267" s="151"/>
      <c r="M267" s="151"/>
      <c r="N267" s="151"/>
      <c r="O267" s="151"/>
      <c r="P267" s="151"/>
      <c r="Q267" s="151"/>
      <c r="R267" s="151"/>
      <c r="S267" s="151"/>
      <c r="T267" s="763"/>
      <c r="U267" s="739"/>
      <c r="V267" s="145"/>
      <c r="AA267" s="130"/>
      <c r="AB267" s="130"/>
      <c r="AC267" s="130"/>
      <c r="AD267" s="130"/>
      <c r="AE267" s="130"/>
      <c r="AF267" s="130"/>
      <c r="AG267" s="130"/>
      <c r="AK267" s="130"/>
      <c r="AL267" s="130"/>
    </row>
    <row r="268" spans="2:38" s="148" customFormat="1" ht="13.5" customHeight="1">
      <c r="B268" s="145"/>
      <c r="C268" s="717"/>
      <c r="D268" s="718"/>
      <c r="E268" s="719"/>
      <c r="F268" s="724"/>
      <c r="G268" s="726"/>
      <c r="H268" s="149"/>
      <c r="I268" s="149"/>
      <c r="J268" s="149"/>
      <c r="K268" s="149"/>
      <c r="L268" s="149"/>
      <c r="M268" s="149"/>
      <c r="N268" s="149"/>
      <c r="O268" s="149"/>
      <c r="P268" s="149"/>
      <c r="Q268" s="149"/>
      <c r="R268" s="149"/>
      <c r="S268" s="149"/>
      <c r="T268" s="763"/>
      <c r="U268" s="738"/>
      <c r="V268" s="145"/>
    </row>
    <row r="269" spans="2:38" s="148" customFormat="1" ht="13.5" customHeight="1">
      <c r="B269" s="145"/>
      <c r="C269" s="717"/>
      <c r="D269" s="718"/>
      <c r="E269" s="719"/>
      <c r="F269" s="723"/>
      <c r="G269" s="725"/>
      <c r="H269" s="150"/>
      <c r="I269" s="150"/>
      <c r="J269" s="151"/>
      <c r="K269" s="151"/>
      <c r="L269" s="151"/>
      <c r="M269" s="151"/>
      <c r="N269" s="151"/>
      <c r="O269" s="151"/>
      <c r="P269" s="151"/>
      <c r="Q269" s="151"/>
      <c r="R269" s="151"/>
      <c r="S269" s="151"/>
      <c r="T269" s="763"/>
      <c r="U269" s="739"/>
      <c r="V269" s="145"/>
    </row>
    <row r="270" spans="2:38" s="148" customFormat="1" ht="13.5" customHeight="1">
      <c r="B270" s="145"/>
      <c r="C270" s="720"/>
      <c r="D270" s="721"/>
      <c r="E270" s="722"/>
      <c r="F270" s="727"/>
      <c r="G270" s="728"/>
      <c r="H270" s="149"/>
      <c r="I270" s="149"/>
      <c r="J270" s="149"/>
      <c r="K270" s="149"/>
      <c r="L270" s="149"/>
      <c r="M270" s="149"/>
      <c r="N270" s="149"/>
      <c r="O270" s="149"/>
      <c r="P270" s="149"/>
      <c r="Q270" s="149"/>
      <c r="R270" s="149"/>
      <c r="S270" s="149"/>
      <c r="T270" s="763"/>
      <c r="U270" s="740"/>
      <c r="V270" s="145"/>
    </row>
    <row r="271" spans="2:38" s="148" customFormat="1" ht="13.5" customHeight="1">
      <c r="B271" s="145"/>
      <c r="C271" s="714"/>
      <c r="D271" s="715"/>
      <c r="E271" s="716"/>
      <c r="F271" s="729"/>
      <c r="G271" s="730"/>
      <c r="H271" s="146"/>
      <c r="I271" s="146"/>
      <c r="J271" s="147"/>
      <c r="K271" s="147"/>
      <c r="L271" s="147"/>
      <c r="M271" s="147"/>
      <c r="N271" s="147"/>
      <c r="O271" s="147"/>
      <c r="P271" s="147"/>
      <c r="Q271" s="147"/>
      <c r="R271" s="147"/>
      <c r="S271" s="147"/>
      <c r="T271" s="763"/>
      <c r="U271" s="737"/>
      <c r="V271" s="145"/>
    </row>
    <row r="272" spans="2:38" s="148" customFormat="1" ht="13.5" customHeight="1">
      <c r="B272" s="145"/>
      <c r="C272" s="717"/>
      <c r="D272" s="718"/>
      <c r="E272" s="719"/>
      <c r="F272" s="724"/>
      <c r="G272" s="726"/>
      <c r="H272" s="149"/>
      <c r="I272" s="149"/>
      <c r="J272" s="149"/>
      <c r="K272" s="149"/>
      <c r="L272" s="149"/>
      <c r="M272" s="149"/>
      <c r="N272" s="149"/>
      <c r="O272" s="149"/>
      <c r="P272" s="149"/>
      <c r="Q272" s="149"/>
      <c r="R272" s="149"/>
      <c r="S272" s="149"/>
      <c r="T272" s="763"/>
      <c r="U272" s="738"/>
      <c r="V272" s="145"/>
    </row>
    <row r="273" spans="2:22" s="148" customFormat="1" ht="13.5" customHeight="1">
      <c r="B273" s="145"/>
      <c r="C273" s="717"/>
      <c r="D273" s="718"/>
      <c r="E273" s="719"/>
      <c r="F273" s="723"/>
      <c r="G273" s="725"/>
      <c r="H273" s="150"/>
      <c r="I273" s="150"/>
      <c r="J273" s="151"/>
      <c r="K273" s="151"/>
      <c r="L273" s="151"/>
      <c r="M273" s="151"/>
      <c r="N273" s="151"/>
      <c r="O273" s="151"/>
      <c r="P273" s="151"/>
      <c r="Q273" s="151"/>
      <c r="R273" s="151"/>
      <c r="S273" s="151"/>
      <c r="T273" s="763"/>
      <c r="U273" s="739"/>
      <c r="V273" s="145"/>
    </row>
    <row r="274" spans="2:22" s="148" customFormat="1" ht="13.5" customHeight="1">
      <c r="B274" s="145"/>
      <c r="C274" s="717"/>
      <c r="D274" s="718"/>
      <c r="E274" s="719"/>
      <c r="F274" s="724"/>
      <c r="G274" s="726"/>
      <c r="H274" s="149"/>
      <c r="I274" s="149"/>
      <c r="J274" s="149"/>
      <c r="K274" s="149"/>
      <c r="L274" s="149"/>
      <c r="M274" s="149"/>
      <c r="N274" s="149"/>
      <c r="O274" s="149"/>
      <c r="P274" s="149"/>
      <c r="Q274" s="149"/>
      <c r="R274" s="149"/>
      <c r="S274" s="149"/>
      <c r="T274" s="763"/>
      <c r="U274" s="738"/>
      <c r="V274" s="145"/>
    </row>
    <row r="275" spans="2:22" s="148" customFormat="1" ht="13.5" customHeight="1">
      <c r="B275" s="145"/>
      <c r="C275" s="717"/>
      <c r="D275" s="718"/>
      <c r="E275" s="719"/>
      <c r="F275" s="723"/>
      <c r="G275" s="725"/>
      <c r="H275" s="150"/>
      <c r="I275" s="150"/>
      <c r="J275" s="151"/>
      <c r="K275" s="151"/>
      <c r="L275" s="151"/>
      <c r="M275" s="151"/>
      <c r="N275" s="151"/>
      <c r="O275" s="151"/>
      <c r="P275" s="151"/>
      <c r="Q275" s="151"/>
      <c r="R275" s="151"/>
      <c r="S275" s="151"/>
      <c r="T275" s="763"/>
      <c r="U275" s="739"/>
      <c r="V275" s="145"/>
    </row>
    <row r="276" spans="2:22" s="148" customFormat="1" ht="13.5" customHeight="1">
      <c r="B276" s="145"/>
      <c r="C276" s="720"/>
      <c r="D276" s="721"/>
      <c r="E276" s="722"/>
      <c r="F276" s="727"/>
      <c r="G276" s="728"/>
      <c r="H276" s="149"/>
      <c r="I276" s="149"/>
      <c r="J276" s="149"/>
      <c r="K276" s="149"/>
      <c r="L276" s="149"/>
      <c r="M276" s="149"/>
      <c r="N276" s="149"/>
      <c r="O276" s="149"/>
      <c r="P276" s="149"/>
      <c r="Q276" s="149"/>
      <c r="R276" s="149"/>
      <c r="S276" s="149"/>
      <c r="T276" s="763"/>
      <c r="U276" s="740"/>
      <c r="V276" s="145"/>
    </row>
    <row r="277" spans="2:22" s="148" customFormat="1" ht="13.5" customHeight="1">
      <c r="B277" s="145"/>
      <c r="C277" s="714"/>
      <c r="D277" s="715"/>
      <c r="E277" s="716"/>
      <c r="F277" s="729"/>
      <c r="G277" s="730"/>
      <c r="H277" s="146"/>
      <c r="I277" s="146"/>
      <c r="J277" s="147"/>
      <c r="K277" s="147"/>
      <c r="L277" s="147"/>
      <c r="M277" s="147"/>
      <c r="N277" s="147"/>
      <c r="O277" s="147"/>
      <c r="P277" s="147"/>
      <c r="Q277" s="147"/>
      <c r="R277" s="147"/>
      <c r="S277" s="147"/>
      <c r="T277" s="763"/>
      <c r="U277" s="737"/>
      <c r="V277" s="145"/>
    </row>
    <row r="278" spans="2:22" s="148" customFormat="1" ht="13.5" customHeight="1">
      <c r="B278" s="145"/>
      <c r="C278" s="717"/>
      <c r="D278" s="718"/>
      <c r="E278" s="719"/>
      <c r="F278" s="724"/>
      <c r="G278" s="726"/>
      <c r="H278" s="149"/>
      <c r="I278" s="149"/>
      <c r="J278" s="149"/>
      <c r="K278" s="149"/>
      <c r="L278" s="149"/>
      <c r="M278" s="149"/>
      <c r="N278" s="149"/>
      <c r="O278" s="149"/>
      <c r="P278" s="149"/>
      <c r="Q278" s="149"/>
      <c r="R278" s="149"/>
      <c r="S278" s="149"/>
      <c r="T278" s="763"/>
      <c r="U278" s="738"/>
      <c r="V278" s="145"/>
    </row>
    <row r="279" spans="2:22" s="148" customFormat="1" ht="13.5" customHeight="1">
      <c r="B279" s="145"/>
      <c r="C279" s="717"/>
      <c r="D279" s="718"/>
      <c r="E279" s="719"/>
      <c r="F279" s="723"/>
      <c r="G279" s="725"/>
      <c r="H279" s="150"/>
      <c r="I279" s="150"/>
      <c r="J279" s="151"/>
      <c r="K279" s="151"/>
      <c r="L279" s="151"/>
      <c r="M279" s="151"/>
      <c r="N279" s="151"/>
      <c r="O279" s="151"/>
      <c r="P279" s="151"/>
      <c r="Q279" s="151"/>
      <c r="R279" s="151"/>
      <c r="S279" s="151"/>
      <c r="T279" s="763"/>
      <c r="U279" s="739"/>
      <c r="V279" s="145"/>
    </row>
    <row r="280" spans="2:22" s="148" customFormat="1" ht="13.5" customHeight="1">
      <c r="B280" s="145"/>
      <c r="C280" s="717"/>
      <c r="D280" s="718"/>
      <c r="E280" s="719"/>
      <c r="F280" s="724"/>
      <c r="G280" s="726"/>
      <c r="H280" s="149"/>
      <c r="I280" s="149"/>
      <c r="J280" s="149"/>
      <c r="K280" s="149"/>
      <c r="L280" s="149"/>
      <c r="M280" s="149"/>
      <c r="N280" s="149"/>
      <c r="O280" s="149"/>
      <c r="P280" s="149"/>
      <c r="Q280" s="149"/>
      <c r="R280" s="149"/>
      <c r="S280" s="149"/>
      <c r="T280" s="763"/>
      <c r="U280" s="738"/>
      <c r="V280" s="145"/>
    </row>
    <row r="281" spans="2:22" s="148" customFormat="1" ht="13.5" customHeight="1">
      <c r="B281" s="145"/>
      <c r="C281" s="717"/>
      <c r="D281" s="718"/>
      <c r="E281" s="719"/>
      <c r="F281" s="723"/>
      <c r="G281" s="725"/>
      <c r="H281" s="150"/>
      <c r="I281" s="150"/>
      <c r="J281" s="151"/>
      <c r="K281" s="151"/>
      <c r="L281" s="151"/>
      <c r="M281" s="151"/>
      <c r="N281" s="151"/>
      <c r="O281" s="151"/>
      <c r="P281" s="151"/>
      <c r="Q281" s="151"/>
      <c r="R281" s="151"/>
      <c r="S281" s="151"/>
      <c r="T281" s="763"/>
      <c r="U281" s="739"/>
      <c r="V281" s="145"/>
    </row>
    <row r="282" spans="2:22" s="148" customFormat="1" ht="13.5" customHeight="1">
      <c r="B282" s="145"/>
      <c r="C282" s="720"/>
      <c r="D282" s="721"/>
      <c r="E282" s="722"/>
      <c r="F282" s="727"/>
      <c r="G282" s="728"/>
      <c r="H282" s="149"/>
      <c r="I282" s="149"/>
      <c r="J282" s="149"/>
      <c r="K282" s="149"/>
      <c r="L282" s="149"/>
      <c r="M282" s="149"/>
      <c r="N282" s="149"/>
      <c r="O282" s="149"/>
      <c r="P282" s="149"/>
      <c r="Q282" s="149"/>
      <c r="R282" s="149"/>
      <c r="S282" s="149"/>
      <c r="T282" s="763"/>
      <c r="U282" s="740"/>
      <c r="V282" s="145"/>
    </row>
    <row r="283" spans="2:22" s="148" customFormat="1" ht="13.5" customHeight="1">
      <c r="B283" s="145"/>
      <c r="C283" s="714"/>
      <c r="D283" s="715"/>
      <c r="E283" s="716"/>
      <c r="F283" s="729"/>
      <c r="G283" s="730"/>
      <c r="H283" s="146"/>
      <c r="I283" s="146"/>
      <c r="J283" s="147"/>
      <c r="K283" s="147"/>
      <c r="L283" s="147"/>
      <c r="M283" s="147"/>
      <c r="N283" s="147"/>
      <c r="O283" s="147"/>
      <c r="P283" s="147"/>
      <c r="Q283" s="147"/>
      <c r="R283" s="147"/>
      <c r="S283" s="147"/>
      <c r="T283" s="763"/>
      <c r="U283" s="737"/>
      <c r="V283" s="145"/>
    </row>
    <row r="284" spans="2:22" s="148" customFormat="1" ht="13.5" customHeight="1">
      <c r="B284" s="145"/>
      <c r="C284" s="717"/>
      <c r="D284" s="718"/>
      <c r="E284" s="719"/>
      <c r="F284" s="724"/>
      <c r="G284" s="726"/>
      <c r="H284" s="149"/>
      <c r="I284" s="149"/>
      <c r="J284" s="149"/>
      <c r="K284" s="149"/>
      <c r="L284" s="149"/>
      <c r="M284" s="149"/>
      <c r="N284" s="149"/>
      <c r="O284" s="149"/>
      <c r="P284" s="149"/>
      <c r="Q284" s="149"/>
      <c r="R284" s="149"/>
      <c r="S284" s="149"/>
      <c r="T284" s="763"/>
      <c r="U284" s="738"/>
      <c r="V284" s="145"/>
    </row>
    <row r="285" spans="2:22" s="148" customFormat="1" ht="13.5" customHeight="1">
      <c r="B285" s="145"/>
      <c r="C285" s="717"/>
      <c r="D285" s="718"/>
      <c r="E285" s="719"/>
      <c r="F285" s="723"/>
      <c r="G285" s="725"/>
      <c r="H285" s="150"/>
      <c r="I285" s="150"/>
      <c r="J285" s="151"/>
      <c r="K285" s="151"/>
      <c r="L285" s="151"/>
      <c r="M285" s="151"/>
      <c r="N285" s="151"/>
      <c r="O285" s="151"/>
      <c r="P285" s="151"/>
      <c r="Q285" s="151"/>
      <c r="R285" s="151"/>
      <c r="S285" s="151"/>
      <c r="T285" s="763"/>
      <c r="U285" s="739"/>
      <c r="V285" s="145"/>
    </row>
    <row r="286" spans="2:22" s="148" customFormat="1" ht="13.5" customHeight="1">
      <c r="B286" s="145"/>
      <c r="C286" s="717"/>
      <c r="D286" s="718"/>
      <c r="E286" s="719"/>
      <c r="F286" s="724"/>
      <c r="G286" s="726"/>
      <c r="H286" s="149"/>
      <c r="I286" s="149"/>
      <c r="J286" s="149"/>
      <c r="K286" s="149"/>
      <c r="L286" s="149"/>
      <c r="M286" s="149"/>
      <c r="N286" s="149"/>
      <c r="O286" s="149"/>
      <c r="P286" s="149"/>
      <c r="Q286" s="149"/>
      <c r="R286" s="149"/>
      <c r="S286" s="149"/>
      <c r="T286" s="763"/>
      <c r="U286" s="738"/>
      <c r="V286" s="145"/>
    </row>
    <row r="287" spans="2:22" s="148" customFormat="1" ht="13.5" customHeight="1">
      <c r="B287" s="145"/>
      <c r="C287" s="717"/>
      <c r="D287" s="718"/>
      <c r="E287" s="719"/>
      <c r="F287" s="723"/>
      <c r="G287" s="725"/>
      <c r="H287" s="150"/>
      <c r="I287" s="150"/>
      <c r="J287" s="151"/>
      <c r="K287" s="151"/>
      <c r="L287" s="151"/>
      <c r="M287" s="151"/>
      <c r="N287" s="151"/>
      <c r="O287" s="151"/>
      <c r="P287" s="151"/>
      <c r="Q287" s="151"/>
      <c r="R287" s="151"/>
      <c r="S287" s="151"/>
      <c r="T287" s="763"/>
      <c r="U287" s="739"/>
      <c r="V287" s="145"/>
    </row>
    <row r="288" spans="2:22" s="148" customFormat="1" ht="13.5" customHeight="1">
      <c r="B288" s="145"/>
      <c r="C288" s="720"/>
      <c r="D288" s="721"/>
      <c r="E288" s="722"/>
      <c r="F288" s="727"/>
      <c r="G288" s="728"/>
      <c r="H288" s="152"/>
      <c r="I288" s="152"/>
      <c r="J288" s="152"/>
      <c r="K288" s="152"/>
      <c r="L288" s="152"/>
      <c r="M288" s="152"/>
      <c r="N288" s="152"/>
      <c r="O288" s="152"/>
      <c r="P288" s="152"/>
      <c r="Q288" s="152"/>
      <c r="R288" s="152"/>
      <c r="S288" s="152"/>
      <c r="T288" s="763"/>
      <c r="U288" s="740"/>
      <c r="V288" s="145"/>
    </row>
    <row r="289" spans="2:23" s="111" customFormat="1" ht="13.5" customHeight="1">
      <c r="B289" s="108"/>
      <c r="C289" s="743" t="s">
        <v>86</v>
      </c>
      <c r="D289" s="767" t="s">
        <v>220</v>
      </c>
      <c r="E289" s="768"/>
      <c r="F289" s="768"/>
      <c r="G289" s="769"/>
      <c r="H289" s="154"/>
      <c r="I289" s="154"/>
      <c r="J289" s="154"/>
      <c r="K289" s="154"/>
      <c r="L289" s="154"/>
      <c r="M289" s="154"/>
      <c r="N289" s="154"/>
      <c r="O289" s="154"/>
      <c r="P289" s="154"/>
      <c r="Q289" s="154"/>
      <c r="R289" s="154"/>
      <c r="S289" s="154"/>
      <c r="T289" s="773"/>
      <c r="U289" s="749"/>
      <c r="V289" s="108"/>
    </row>
    <row r="290" spans="2:23" s="111" customFormat="1" ht="13.5" customHeight="1">
      <c r="B290" s="108"/>
      <c r="C290" s="744"/>
      <c r="D290" s="746" t="s">
        <v>221</v>
      </c>
      <c r="E290" s="747"/>
      <c r="F290" s="747"/>
      <c r="G290" s="748"/>
      <c r="H290" s="154"/>
      <c r="I290" s="154"/>
      <c r="J290" s="154"/>
      <c r="K290" s="154"/>
      <c r="L290" s="154"/>
      <c r="M290" s="154"/>
      <c r="N290" s="154"/>
      <c r="O290" s="154"/>
      <c r="P290" s="154"/>
      <c r="Q290" s="154"/>
      <c r="R290" s="154"/>
      <c r="S290" s="154"/>
      <c r="T290" s="773"/>
      <c r="U290" s="750"/>
      <c r="V290" s="108"/>
    </row>
    <row r="291" spans="2:23" s="111" customFormat="1" ht="13.5" customHeight="1">
      <c r="B291" s="108"/>
      <c r="C291" s="744"/>
      <c r="D291" s="770" t="s">
        <v>222</v>
      </c>
      <c r="E291" s="771"/>
      <c r="F291" s="772"/>
      <c r="G291" s="155" t="s">
        <v>79</v>
      </c>
      <c r="H291" s="156" t="str">
        <f>IF(COUNT(H289)=0,"",ROUND(SUM(H289:H290),#REF!))</f>
        <v/>
      </c>
      <c r="I291" s="156" t="str">
        <f>IF(COUNT(I289)=0,"",ROUND(SUM(I289:I290),#REF!))</f>
        <v/>
      </c>
      <c r="J291" s="156" t="str">
        <f>IF(COUNT(J289)=0,"",ROUND(SUM(J289:J290),#REF!))</f>
        <v/>
      </c>
      <c r="K291" s="156" t="str">
        <f>IF(COUNT(K289)=0,"",ROUND(SUM(K289:K290),#REF!))</f>
        <v/>
      </c>
      <c r="L291" s="156" t="str">
        <f>IF(COUNT(L289)=0,"",ROUND(SUM(L289:L290),#REF!))</f>
        <v/>
      </c>
      <c r="M291" s="156" t="str">
        <f>IF(COUNT(M289)=0,"",ROUND(SUM(M289:M290),#REF!))</f>
        <v/>
      </c>
      <c r="N291" s="156" t="str">
        <f>IF(COUNT(N289)=0,"",ROUND(SUM(N289:N290),#REF!))</f>
        <v/>
      </c>
      <c r="O291" s="156" t="str">
        <f>IF(COUNT(O289)=0,"",ROUND(SUM(O289:O290),#REF!))</f>
        <v/>
      </c>
      <c r="P291" s="156" t="str">
        <f>IF(COUNT(P289)=0,"",ROUND(SUM(P289:P290),#REF!))</f>
        <v/>
      </c>
      <c r="Q291" s="156" t="str">
        <f>IF(COUNT(Q289)=0,"",ROUND(SUM(Q289:Q290),#REF!))</f>
        <v/>
      </c>
      <c r="R291" s="156" t="str">
        <f>IF(COUNT(R289)=0,"",ROUND(SUM(R289:R290),#REF!))</f>
        <v/>
      </c>
      <c r="S291" s="156" t="str">
        <f>IF(COUNT(S289)=0,"",ROUND(SUM(S289:S290),#REF!))</f>
        <v/>
      </c>
      <c r="T291" s="773"/>
      <c r="U291" s="750"/>
      <c r="V291" s="108"/>
      <c r="W291" s="120" t="s">
        <v>93</v>
      </c>
    </row>
    <row r="292" spans="2:23" s="111" customFormat="1" ht="13.5" customHeight="1">
      <c r="B292" s="108"/>
      <c r="C292" s="745"/>
      <c r="D292" s="774" t="s">
        <v>249</v>
      </c>
      <c r="E292" s="768"/>
      <c r="F292" s="769"/>
      <c r="G292" s="155" t="s">
        <v>79</v>
      </c>
      <c r="H292" s="154"/>
      <c r="I292" s="154"/>
      <c r="J292" s="154"/>
      <c r="K292" s="154"/>
      <c r="L292" s="154"/>
      <c r="M292" s="154"/>
      <c r="N292" s="154"/>
      <c r="O292" s="154"/>
      <c r="P292" s="154"/>
      <c r="Q292" s="154"/>
      <c r="R292" s="154"/>
      <c r="S292" s="154"/>
      <c r="T292" s="203" t="str">
        <f>IF(COUNT(H292:S292)=0,"",SUMPRODUCT(ROUND(H292:S292,#REF!)))</f>
        <v/>
      </c>
      <c r="U292" s="751"/>
      <c r="V292" s="108"/>
    </row>
    <row r="293" spans="2:23" s="163" customFormat="1" ht="13.5" customHeight="1">
      <c r="B293" s="161"/>
      <c r="C293" s="121" t="s">
        <v>70</v>
      </c>
      <c r="D293" s="162"/>
      <c r="E293" s="162"/>
      <c r="F293" s="162"/>
      <c r="G293" s="121"/>
      <c r="H293" s="121"/>
      <c r="I293" s="121"/>
      <c r="J293" s="121"/>
      <c r="K293" s="121"/>
      <c r="L293" s="121"/>
      <c r="M293" s="121"/>
      <c r="N293" s="121"/>
      <c r="O293" s="121"/>
      <c r="P293" s="121"/>
      <c r="Q293" s="121"/>
      <c r="R293" s="121"/>
      <c r="S293" s="121"/>
      <c r="T293" s="121"/>
      <c r="U293" s="121"/>
      <c r="V293" s="161"/>
    </row>
    <row r="294" spans="2:23" s="163" customFormat="1" ht="13.5" customHeight="1">
      <c r="B294" s="161"/>
      <c r="C294" s="122"/>
      <c r="D294" s="164"/>
      <c r="E294" s="164"/>
      <c r="F294" s="164"/>
      <c r="G294" s="122"/>
      <c r="H294" s="122"/>
      <c r="I294" s="122"/>
      <c r="J294" s="122"/>
      <c r="K294" s="122"/>
      <c r="L294" s="122"/>
      <c r="M294" s="122"/>
      <c r="N294" s="122"/>
      <c r="O294" s="122"/>
      <c r="P294" s="122"/>
      <c r="Q294" s="122"/>
      <c r="R294" s="122"/>
      <c r="S294" s="122"/>
      <c r="T294" s="122"/>
      <c r="U294" s="122"/>
      <c r="V294" s="161"/>
    </row>
    <row r="295" spans="2:23" s="163" customFormat="1" ht="13.5" customHeight="1">
      <c r="B295" s="161"/>
      <c r="C295" s="122"/>
      <c r="D295" s="164"/>
      <c r="E295" s="164"/>
      <c r="F295" s="164"/>
      <c r="G295" s="122"/>
      <c r="H295" s="122"/>
      <c r="I295" s="122"/>
      <c r="J295" s="122"/>
      <c r="K295" s="122"/>
      <c r="L295" s="122"/>
      <c r="M295" s="122"/>
      <c r="N295" s="122"/>
      <c r="O295" s="122"/>
      <c r="P295" s="122"/>
      <c r="Q295" s="122"/>
      <c r="R295" s="122"/>
      <c r="S295" s="122"/>
      <c r="T295" s="122"/>
      <c r="U295" s="122"/>
      <c r="V295" s="161"/>
    </row>
    <row r="296" spans="2:23" s="163" customFormat="1" ht="13.5" customHeight="1">
      <c r="B296" s="161"/>
      <c r="C296" s="122"/>
      <c r="D296" s="164"/>
      <c r="E296" s="164"/>
      <c r="F296" s="164"/>
      <c r="G296" s="122"/>
      <c r="H296" s="122"/>
      <c r="I296" s="122"/>
      <c r="J296" s="122"/>
      <c r="K296" s="122"/>
      <c r="L296" s="122"/>
      <c r="M296" s="122"/>
      <c r="N296" s="122"/>
      <c r="O296" s="122"/>
      <c r="P296" s="122"/>
      <c r="Q296" s="122"/>
      <c r="R296" s="122"/>
      <c r="S296" s="122"/>
      <c r="T296" s="122"/>
      <c r="U296" s="122"/>
      <c r="V296" s="161"/>
    </row>
    <row r="297" spans="2:23" s="163" customFormat="1" ht="13.5" customHeight="1">
      <c r="B297" s="161"/>
      <c r="C297" s="122"/>
      <c r="D297" s="164"/>
      <c r="E297" s="164"/>
      <c r="F297" s="164"/>
      <c r="G297" s="122"/>
      <c r="H297" s="122"/>
      <c r="I297" s="122"/>
      <c r="J297" s="122"/>
      <c r="K297" s="122"/>
      <c r="L297" s="122"/>
      <c r="M297" s="122"/>
      <c r="N297" s="122"/>
      <c r="O297" s="122"/>
      <c r="P297" s="122"/>
      <c r="Q297" s="122"/>
      <c r="R297" s="122"/>
      <c r="S297" s="122"/>
      <c r="T297" s="122"/>
      <c r="U297" s="122"/>
      <c r="V297" s="161"/>
    </row>
    <row r="298" spans="2:23" s="163" customFormat="1" ht="13.5" customHeight="1">
      <c r="B298" s="161"/>
      <c r="C298" s="122"/>
      <c r="D298" s="164"/>
      <c r="E298" s="164"/>
      <c r="F298" s="164"/>
      <c r="G298" s="122"/>
      <c r="H298" s="122"/>
      <c r="I298" s="122"/>
      <c r="J298" s="122"/>
      <c r="K298" s="122"/>
      <c r="L298" s="122"/>
      <c r="M298" s="122"/>
      <c r="N298" s="122"/>
      <c r="O298" s="122"/>
      <c r="P298" s="122"/>
      <c r="Q298" s="122"/>
      <c r="R298" s="122"/>
      <c r="S298" s="122"/>
      <c r="T298" s="122"/>
      <c r="U298" s="122"/>
      <c r="V298" s="161"/>
    </row>
    <row r="299" spans="2:23" s="163" customFormat="1" ht="13.5" customHeight="1">
      <c r="B299" s="161"/>
      <c r="C299" s="122"/>
      <c r="D299" s="164"/>
      <c r="E299" s="164"/>
      <c r="F299" s="164"/>
      <c r="G299" s="122"/>
      <c r="H299" s="122"/>
      <c r="I299" s="122"/>
      <c r="J299" s="122"/>
      <c r="K299" s="122"/>
      <c r="L299" s="122"/>
      <c r="M299" s="122"/>
      <c r="N299" s="122"/>
      <c r="O299" s="122"/>
      <c r="P299" s="122"/>
      <c r="Q299" s="122"/>
      <c r="R299" s="122"/>
      <c r="S299" s="122"/>
      <c r="T299" s="122"/>
      <c r="U299" s="122"/>
      <c r="V299" s="161"/>
    </row>
    <row r="300" spans="2:23" s="163" customFormat="1" ht="13.5" customHeight="1">
      <c r="B300" s="161"/>
      <c r="C300" s="122"/>
      <c r="D300" s="164"/>
      <c r="E300" s="164"/>
      <c r="F300" s="164"/>
      <c r="G300" s="122"/>
      <c r="H300" s="122"/>
      <c r="I300" s="122"/>
      <c r="J300" s="122"/>
      <c r="K300" s="122"/>
      <c r="L300" s="122"/>
      <c r="M300" s="122"/>
      <c r="N300" s="122"/>
      <c r="O300" s="122"/>
      <c r="P300" s="122"/>
      <c r="Q300" s="122"/>
      <c r="R300" s="122"/>
      <c r="S300" s="122"/>
      <c r="T300" s="122"/>
      <c r="U300" s="122"/>
      <c r="V300" s="161"/>
    </row>
    <row r="301" spans="2:23" s="111" customFormat="1" ht="13.5" customHeight="1">
      <c r="B301" s="108"/>
      <c r="C301" s="344"/>
      <c r="D301" s="344"/>
      <c r="E301" s="344"/>
      <c r="F301" s="344"/>
      <c r="G301" s="344"/>
      <c r="H301" s="344"/>
      <c r="I301" s="344"/>
      <c r="J301" s="344"/>
      <c r="K301" s="344"/>
      <c r="L301" s="344"/>
      <c r="M301" s="344"/>
      <c r="N301" s="344"/>
      <c r="O301" s="344"/>
      <c r="P301" s="344"/>
      <c r="Q301" s="344"/>
      <c r="R301" s="344"/>
      <c r="S301" s="344"/>
      <c r="T301" s="344"/>
      <c r="U301" s="345"/>
      <c r="V301" s="108"/>
    </row>
    <row r="302" spans="2:23" s="111" customFormat="1" ht="13.5" customHeight="1">
      <c r="B302" s="108"/>
      <c r="C302" s="108"/>
      <c r="D302" s="108"/>
      <c r="E302" s="108"/>
      <c r="F302" s="108"/>
      <c r="G302" s="108"/>
      <c r="H302" s="108"/>
      <c r="I302" s="108"/>
      <c r="J302" s="108"/>
      <c r="K302" s="108"/>
      <c r="L302" s="108"/>
      <c r="M302" s="108"/>
      <c r="N302" s="108"/>
      <c r="O302" s="108"/>
      <c r="P302" s="108"/>
      <c r="Q302" s="108"/>
      <c r="R302" s="108"/>
      <c r="S302" s="108"/>
      <c r="T302" s="108"/>
      <c r="U302" s="110"/>
      <c r="V302" s="108"/>
    </row>
    <row r="303" spans="2:23" s="111" customFormat="1" ht="13.5" customHeight="1">
      <c r="B303" s="108"/>
      <c r="C303" s="109" t="s">
        <v>225</v>
      </c>
      <c r="D303" s="109"/>
      <c r="E303" s="109"/>
      <c r="F303" s="37"/>
      <c r="G303" s="109"/>
      <c r="H303" s="108"/>
      <c r="I303" s="108"/>
      <c r="J303" s="108"/>
      <c r="K303" s="108"/>
      <c r="L303" s="108"/>
      <c r="M303" s="108"/>
      <c r="N303" s="108"/>
      <c r="O303" s="108"/>
      <c r="P303" s="108"/>
      <c r="Q303" s="108"/>
      <c r="R303" s="108"/>
      <c r="S303" s="108"/>
      <c r="T303" s="108"/>
      <c r="U303" s="110"/>
      <c r="V303" s="108"/>
    </row>
    <row r="304" spans="2:23" s="111" customFormat="1" ht="13.5" customHeight="1">
      <c r="B304" s="108"/>
      <c r="C304" s="112" t="s">
        <v>4</v>
      </c>
      <c r="D304" s="112"/>
      <c r="E304" s="112"/>
      <c r="F304" s="114"/>
      <c r="G304" s="480" t="e">
        <f>G254</f>
        <v>#REF!</v>
      </c>
      <c r="H304" s="113"/>
      <c r="I304" s="108"/>
      <c r="J304" s="108"/>
      <c r="K304" s="108"/>
      <c r="L304" s="108"/>
      <c r="M304" s="108"/>
      <c r="N304" s="108"/>
      <c r="O304" s="108"/>
      <c r="P304" s="108"/>
      <c r="Q304" s="108"/>
      <c r="R304" s="108"/>
      <c r="S304" s="108"/>
      <c r="T304" s="108"/>
      <c r="U304" s="110"/>
      <c r="V304" s="108"/>
    </row>
    <row r="305" spans="2:38" s="111" customFormat="1" ht="13.5" customHeight="1">
      <c r="B305" s="108"/>
      <c r="C305" s="116" t="s">
        <v>8</v>
      </c>
      <c r="D305" s="116"/>
      <c r="E305" s="125" t="s">
        <v>128</v>
      </c>
      <c r="F305" s="112"/>
      <c r="G305" s="108"/>
      <c r="H305" s="108"/>
      <c r="I305" s="108"/>
      <c r="J305" s="108"/>
      <c r="K305" s="108"/>
      <c r="L305" s="108"/>
      <c r="M305" s="108"/>
      <c r="N305" s="108"/>
      <c r="O305" s="108"/>
      <c r="P305" s="108"/>
      <c r="Q305" s="108"/>
      <c r="R305" s="126"/>
      <c r="S305" s="108"/>
      <c r="T305" s="126"/>
      <c r="U305" s="110"/>
      <c r="V305" s="108"/>
    </row>
    <row r="306" spans="2:38" s="111" customFormat="1" ht="13.5" customHeight="1">
      <c r="B306" s="108"/>
      <c r="C306" s="705" t="s">
        <v>33</v>
      </c>
      <c r="D306" s="706"/>
      <c r="E306" s="707"/>
      <c r="F306" s="731" t="s">
        <v>224</v>
      </c>
      <c r="G306" s="731" t="s">
        <v>219</v>
      </c>
      <c r="H306" s="117" t="s">
        <v>34</v>
      </c>
      <c r="I306" s="118"/>
      <c r="J306" s="118"/>
      <c r="K306" s="118"/>
      <c r="L306" s="118"/>
      <c r="M306" s="119"/>
      <c r="N306" s="144" t="s">
        <v>35</v>
      </c>
      <c r="O306" s="118"/>
      <c r="P306" s="118"/>
      <c r="Q306" s="118"/>
      <c r="R306" s="118"/>
      <c r="S306" s="119"/>
      <c r="T306" s="764" t="s">
        <v>81</v>
      </c>
      <c r="U306" s="764" t="s">
        <v>82</v>
      </c>
      <c r="V306" s="108"/>
      <c r="W306" s="88" t="s">
        <v>25</v>
      </c>
      <c r="AA306" s="128" t="str">
        <f>IF(COUNT(H309:U342)&gt;0,"○","")</f>
        <v/>
      </c>
      <c r="AB306" s="120" t="s">
        <v>158</v>
      </c>
      <c r="AC306" s="124"/>
      <c r="AD306" s="124"/>
      <c r="AE306" s="124"/>
      <c r="AF306" s="124"/>
      <c r="AG306" s="124"/>
      <c r="AK306" s="124"/>
      <c r="AL306" s="124"/>
    </row>
    <row r="307" spans="2:38" s="111" customFormat="1" ht="13.5" customHeight="1">
      <c r="B307" s="108"/>
      <c r="C307" s="708"/>
      <c r="D307" s="709"/>
      <c r="E307" s="710"/>
      <c r="F307" s="732"/>
      <c r="G307" s="732"/>
      <c r="H307" s="4" t="s">
        <v>13</v>
      </c>
      <c r="I307" s="4" t="s">
        <v>14</v>
      </c>
      <c r="J307" s="4" t="s">
        <v>15</v>
      </c>
      <c r="K307" s="4" t="s">
        <v>16</v>
      </c>
      <c r="L307" s="4" t="s">
        <v>17</v>
      </c>
      <c r="M307" s="4" t="s">
        <v>18</v>
      </c>
      <c r="N307" s="4" t="s">
        <v>19</v>
      </c>
      <c r="O307" s="4" t="s">
        <v>20</v>
      </c>
      <c r="P307" s="4" t="s">
        <v>21</v>
      </c>
      <c r="Q307" s="4" t="s">
        <v>22</v>
      </c>
      <c r="R307" s="4" t="s">
        <v>23</v>
      </c>
      <c r="S307" s="4" t="s">
        <v>24</v>
      </c>
      <c r="T307" s="765"/>
      <c r="U307" s="765"/>
      <c r="V307" s="108"/>
      <c r="W307" s="88" t="s">
        <v>94</v>
      </c>
      <c r="AA307" s="124"/>
      <c r="AB307" s="124"/>
      <c r="AC307" s="124"/>
      <c r="AD307" s="124"/>
      <c r="AE307" s="124"/>
      <c r="AF307" s="124"/>
      <c r="AG307" s="124"/>
      <c r="AK307" s="124"/>
      <c r="AL307" s="124"/>
    </row>
    <row r="308" spans="2:38" s="111" customFormat="1" ht="13.5" customHeight="1">
      <c r="B308" s="108"/>
      <c r="C308" s="711"/>
      <c r="D308" s="712"/>
      <c r="E308" s="713"/>
      <c r="F308" s="733"/>
      <c r="G308" s="733"/>
      <c r="H308" s="127" t="e">
        <f>"（"&amp;MID(#REF!,2,2)&amp;")"</f>
        <v>#REF!</v>
      </c>
      <c r="I308" s="127" t="e">
        <f>"（"&amp;MID(#REF!,2,2)&amp;")"</f>
        <v>#REF!</v>
      </c>
      <c r="J308" s="127" t="e">
        <f>"（"&amp;MID(#REF!,2,2)&amp;")"</f>
        <v>#REF!</v>
      </c>
      <c r="K308" s="127" t="e">
        <f>"（"&amp;MID(#REF!,2,2)&amp;")"</f>
        <v>#REF!</v>
      </c>
      <c r="L308" s="127" t="e">
        <f>"（"&amp;MID(#REF!,2,2)&amp;")"</f>
        <v>#REF!</v>
      </c>
      <c r="M308" s="127" t="e">
        <f>"（"&amp;MID(#REF!,2,2)&amp;")"</f>
        <v>#REF!</v>
      </c>
      <c r="N308" s="127" t="e">
        <f>"（"&amp;MID(#REF!,2,2)&amp;")"</f>
        <v>#REF!</v>
      </c>
      <c r="O308" s="127" t="e">
        <f>"（"&amp;MID(#REF!,2,2)&amp;")"</f>
        <v>#REF!</v>
      </c>
      <c r="P308" s="127" t="e">
        <f>"（"&amp;MID(#REF!,2,2)&amp;")"</f>
        <v>#REF!</v>
      </c>
      <c r="Q308" s="127" t="e">
        <f>"（"&amp;MID(#REF!,2,2)&amp;")"</f>
        <v>#REF!</v>
      </c>
      <c r="R308" s="127" t="e">
        <f>"（"&amp;MID(#REF!,2,2)&amp;")"</f>
        <v>#REF!</v>
      </c>
      <c r="S308" s="127" t="e">
        <f>"（"&amp;MID(#REF!,2,2)&amp;")"</f>
        <v>#REF!</v>
      </c>
      <c r="T308" s="766"/>
      <c r="U308" s="766"/>
      <c r="V308" s="108"/>
      <c r="W308" s="88"/>
      <c r="AC308" s="124"/>
      <c r="AD308" s="124"/>
      <c r="AE308" s="124"/>
      <c r="AF308" s="124"/>
      <c r="AG308" s="124"/>
      <c r="AK308" s="124"/>
      <c r="AL308" s="124"/>
    </row>
    <row r="309" spans="2:38" s="148" customFormat="1" ht="13.5" customHeight="1">
      <c r="B309" s="145"/>
      <c r="C309" s="714"/>
      <c r="D309" s="715"/>
      <c r="E309" s="716"/>
      <c r="F309" s="729"/>
      <c r="G309" s="730"/>
      <c r="H309" s="146"/>
      <c r="I309" s="146"/>
      <c r="J309" s="147"/>
      <c r="K309" s="147"/>
      <c r="L309" s="147"/>
      <c r="M309" s="147"/>
      <c r="N309" s="147"/>
      <c r="O309" s="147"/>
      <c r="P309" s="147"/>
      <c r="Q309" s="147"/>
      <c r="R309" s="147"/>
      <c r="S309" s="147"/>
      <c r="T309" s="763"/>
      <c r="U309" s="737"/>
      <c r="V309" s="145"/>
      <c r="AA309" s="130"/>
      <c r="AB309" s="130"/>
      <c r="AC309" s="130"/>
      <c r="AD309" s="130"/>
      <c r="AE309" s="130"/>
      <c r="AF309" s="130"/>
      <c r="AG309" s="130"/>
      <c r="AK309" s="130"/>
      <c r="AL309" s="130"/>
    </row>
    <row r="310" spans="2:38" s="148" customFormat="1" ht="13.5" customHeight="1">
      <c r="B310" s="145"/>
      <c r="C310" s="717"/>
      <c r="D310" s="718"/>
      <c r="E310" s="719"/>
      <c r="F310" s="724"/>
      <c r="G310" s="726"/>
      <c r="H310" s="149"/>
      <c r="I310" s="149"/>
      <c r="J310" s="149"/>
      <c r="K310" s="149"/>
      <c r="L310" s="149"/>
      <c r="M310" s="149"/>
      <c r="N310" s="149"/>
      <c r="O310" s="149"/>
      <c r="P310" s="149"/>
      <c r="Q310" s="149"/>
      <c r="R310" s="149"/>
      <c r="S310" s="149"/>
      <c r="T310" s="763"/>
      <c r="U310" s="738"/>
      <c r="V310" s="145"/>
      <c r="AA310" s="130"/>
      <c r="AB310" s="130"/>
      <c r="AC310" s="130"/>
      <c r="AD310" s="130"/>
      <c r="AE310" s="130"/>
      <c r="AF310" s="130"/>
      <c r="AG310" s="130"/>
      <c r="AK310" s="130"/>
      <c r="AL310" s="130"/>
    </row>
    <row r="311" spans="2:38" s="148" customFormat="1" ht="13.5" customHeight="1">
      <c r="B311" s="145"/>
      <c r="C311" s="717"/>
      <c r="D311" s="718"/>
      <c r="E311" s="719"/>
      <c r="F311" s="723"/>
      <c r="G311" s="725"/>
      <c r="H311" s="150"/>
      <c r="I311" s="150"/>
      <c r="J311" s="151"/>
      <c r="K311" s="151"/>
      <c r="L311" s="151"/>
      <c r="M311" s="151"/>
      <c r="N311" s="151"/>
      <c r="O311" s="151"/>
      <c r="P311" s="151"/>
      <c r="Q311" s="151"/>
      <c r="R311" s="151"/>
      <c r="S311" s="151"/>
      <c r="T311" s="763"/>
      <c r="U311" s="739"/>
      <c r="V311" s="145"/>
      <c r="AA311" s="130"/>
      <c r="AB311" s="130"/>
      <c r="AC311" s="130"/>
      <c r="AD311" s="130"/>
      <c r="AE311" s="130"/>
      <c r="AF311" s="130"/>
      <c r="AG311" s="130"/>
      <c r="AK311" s="130"/>
      <c r="AL311" s="130"/>
    </row>
    <row r="312" spans="2:38" s="148" customFormat="1" ht="13.5" customHeight="1">
      <c r="B312" s="145"/>
      <c r="C312" s="717"/>
      <c r="D312" s="718"/>
      <c r="E312" s="719"/>
      <c r="F312" s="724"/>
      <c r="G312" s="726"/>
      <c r="H312" s="149"/>
      <c r="I312" s="149"/>
      <c r="J312" s="149"/>
      <c r="K312" s="149"/>
      <c r="L312" s="149"/>
      <c r="M312" s="149"/>
      <c r="N312" s="149"/>
      <c r="O312" s="149"/>
      <c r="P312" s="149"/>
      <c r="Q312" s="149"/>
      <c r="R312" s="149"/>
      <c r="S312" s="149"/>
      <c r="T312" s="763"/>
      <c r="U312" s="738"/>
      <c r="V312" s="145"/>
      <c r="AA312" s="130"/>
      <c r="AB312" s="130"/>
      <c r="AC312" s="130"/>
      <c r="AD312" s="130"/>
      <c r="AE312" s="130"/>
      <c r="AF312" s="130"/>
      <c r="AG312" s="130"/>
      <c r="AK312" s="130"/>
      <c r="AL312" s="130"/>
    </row>
    <row r="313" spans="2:38" s="148" customFormat="1" ht="13.5" customHeight="1">
      <c r="B313" s="145"/>
      <c r="C313" s="717"/>
      <c r="D313" s="718"/>
      <c r="E313" s="719"/>
      <c r="F313" s="723"/>
      <c r="G313" s="725"/>
      <c r="H313" s="150"/>
      <c r="I313" s="150"/>
      <c r="J313" s="151"/>
      <c r="K313" s="151"/>
      <c r="L313" s="151"/>
      <c r="M313" s="151"/>
      <c r="N313" s="151"/>
      <c r="O313" s="151"/>
      <c r="P313" s="151"/>
      <c r="Q313" s="151"/>
      <c r="R313" s="151"/>
      <c r="S313" s="151"/>
      <c r="T313" s="763"/>
      <c r="U313" s="739"/>
      <c r="V313" s="145"/>
      <c r="AA313" s="130"/>
      <c r="AB313" s="130"/>
      <c r="AC313" s="130"/>
      <c r="AD313" s="130"/>
      <c r="AE313" s="130"/>
      <c r="AF313" s="130"/>
      <c r="AG313" s="130"/>
      <c r="AK313" s="130"/>
      <c r="AL313" s="130"/>
    </row>
    <row r="314" spans="2:38" s="148" customFormat="1" ht="13.5" customHeight="1">
      <c r="B314" s="145"/>
      <c r="C314" s="720"/>
      <c r="D314" s="721"/>
      <c r="E314" s="722"/>
      <c r="F314" s="727"/>
      <c r="G314" s="728"/>
      <c r="H314" s="149"/>
      <c r="I314" s="149"/>
      <c r="J314" s="149"/>
      <c r="K314" s="149"/>
      <c r="L314" s="149"/>
      <c r="M314" s="149"/>
      <c r="N314" s="149"/>
      <c r="O314" s="149"/>
      <c r="P314" s="149"/>
      <c r="Q314" s="149"/>
      <c r="R314" s="149"/>
      <c r="S314" s="149"/>
      <c r="T314" s="763"/>
      <c r="U314" s="740"/>
      <c r="V314" s="145"/>
      <c r="AA314" s="130"/>
      <c r="AB314" s="130"/>
      <c r="AC314" s="130"/>
      <c r="AD314" s="130"/>
      <c r="AE314" s="130"/>
      <c r="AF314" s="130"/>
      <c r="AG314" s="130"/>
      <c r="AK314" s="130"/>
      <c r="AL314" s="130"/>
    </row>
    <row r="315" spans="2:38" s="148" customFormat="1" ht="13.5" customHeight="1">
      <c r="B315" s="145"/>
      <c r="C315" s="714"/>
      <c r="D315" s="715"/>
      <c r="E315" s="716"/>
      <c r="F315" s="729"/>
      <c r="G315" s="730"/>
      <c r="H315" s="146"/>
      <c r="I315" s="146"/>
      <c r="J315" s="147"/>
      <c r="K315" s="147"/>
      <c r="L315" s="147"/>
      <c r="M315" s="147"/>
      <c r="N315" s="147"/>
      <c r="O315" s="147"/>
      <c r="P315" s="147"/>
      <c r="Q315" s="147"/>
      <c r="R315" s="147"/>
      <c r="S315" s="147"/>
      <c r="T315" s="763"/>
      <c r="U315" s="737"/>
      <c r="V315" s="145"/>
      <c r="AA315" s="130"/>
      <c r="AB315" s="130"/>
      <c r="AC315" s="130"/>
      <c r="AD315" s="130"/>
      <c r="AE315" s="130"/>
      <c r="AF315" s="130"/>
      <c r="AG315" s="130"/>
      <c r="AK315" s="130"/>
      <c r="AL315" s="130"/>
    </row>
    <row r="316" spans="2:38" s="148" customFormat="1" ht="13.5" customHeight="1">
      <c r="B316" s="145"/>
      <c r="C316" s="717"/>
      <c r="D316" s="718"/>
      <c r="E316" s="719"/>
      <c r="F316" s="724"/>
      <c r="G316" s="726"/>
      <c r="H316" s="149"/>
      <c r="I316" s="149"/>
      <c r="J316" s="149"/>
      <c r="K316" s="149"/>
      <c r="L316" s="149"/>
      <c r="M316" s="149"/>
      <c r="N316" s="149"/>
      <c r="O316" s="149"/>
      <c r="P316" s="149"/>
      <c r="Q316" s="149"/>
      <c r="R316" s="149"/>
      <c r="S316" s="149"/>
      <c r="T316" s="763"/>
      <c r="U316" s="738"/>
      <c r="V316" s="145"/>
      <c r="AA316" s="130"/>
      <c r="AB316" s="130"/>
      <c r="AC316" s="130"/>
      <c r="AD316" s="130"/>
      <c r="AE316" s="130"/>
      <c r="AF316" s="130"/>
      <c r="AG316" s="130"/>
      <c r="AK316" s="130"/>
      <c r="AL316" s="130"/>
    </row>
    <row r="317" spans="2:38" s="148" customFormat="1" ht="13.5" customHeight="1">
      <c r="B317" s="145"/>
      <c r="C317" s="717"/>
      <c r="D317" s="718"/>
      <c r="E317" s="719"/>
      <c r="F317" s="723"/>
      <c r="G317" s="725"/>
      <c r="H317" s="150"/>
      <c r="I317" s="150"/>
      <c r="J317" s="151"/>
      <c r="K317" s="151"/>
      <c r="L317" s="151"/>
      <c r="M317" s="151"/>
      <c r="N317" s="151"/>
      <c r="O317" s="151"/>
      <c r="P317" s="151"/>
      <c r="Q317" s="151"/>
      <c r="R317" s="151"/>
      <c r="S317" s="151"/>
      <c r="T317" s="763"/>
      <c r="U317" s="739"/>
      <c r="V317" s="145"/>
      <c r="AA317" s="130"/>
      <c r="AB317" s="130"/>
      <c r="AC317" s="130"/>
      <c r="AD317" s="130"/>
      <c r="AE317" s="130"/>
      <c r="AF317" s="130"/>
      <c r="AG317" s="130"/>
      <c r="AK317" s="130"/>
      <c r="AL317" s="130"/>
    </row>
    <row r="318" spans="2:38" s="148" customFormat="1" ht="13.5" customHeight="1">
      <c r="B318" s="145"/>
      <c r="C318" s="717"/>
      <c r="D318" s="718"/>
      <c r="E318" s="719"/>
      <c r="F318" s="724"/>
      <c r="G318" s="726"/>
      <c r="H318" s="149"/>
      <c r="I318" s="149"/>
      <c r="J318" s="149"/>
      <c r="K318" s="149"/>
      <c r="L318" s="149"/>
      <c r="M318" s="149"/>
      <c r="N318" s="149"/>
      <c r="O318" s="149"/>
      <c r="P318" s="149"/>
      <c r="Q318" s="149"/>
      <c r="R318" s="149"/>
      <c r="S318" s="149"/>
      <c r="T318" s="763"/>
      <c r="U318" s="738"/>
      <c r="V318" s="145"/>
    </row>
    <row r="319" spans="2:38" s="148" customFormat="1" ht="13.5" customHeight="1">
      <c r="B319" s="145"/>
      <c r="C319" s="717"/>
      <c r="D319" s="718"/>
      <c r="E319" s="719"/>
      <c r="F319" s="723"/>
      <c r="G319" s="725"/>
      <c r="H319" s="150"/>
      <c r="I319" s="150"/>
      <c r="J319" s="151"/>
      <c r="K319" s="151"/>
      <c r="L319" s="151"/>
      <c r="M319" s="151"/>
      <c r="N319" s="151"/>
      <c r="O319" s="151"/>
      <c r="P319" s="151"/>
      <c r="Q319" s="151"/>
      <c r="R319" s="151"/>
      <c r="S319" s="151"/>
      <c r="T319" s="763"/>
      <c r="U319" s="739"/>
      <c r="V319" s="145"/>
    </row>
    <row r="320" spans="2:38" s="148" customFormat="1" ht="13.5" customHeight="1">
      <c r="B320" s="145"/>
      <c r="C320" s="720"/>
      <c r="D320" s="721"/>
      <c r="E320" s="722"/>
      <c r="F320" s="727"/>
      <c r="G320" s="728"/>
      <c r="H320" s="149"/>
      <c r="I320" s="149"/>
      <c r="J320" s="149"/>
      <c r="K320" s="149"/>
      <c r="L320" s="149"/>
      <c r="M320" s="149"/>
      <c r="N320" s="149"/>
      <c r="O320" s="149"/>
      <c r="P320" s="149"/>
      <c r="Q320" s="149"/>
      <c r="R320" s="149"/>
      <c r="S320" s="149"/>
      <c r="T320" s="763"/>
      <c r="U320" s="740"/>
      <c r="V320" s="145"/>
    </row>
    <row r="321" spans="2:22" s="148" customFormat="1" ht="13.5" customHeight="1">
      <c r="B321" s="145"/>
      <c r="C321" s="714"/>
      <c r="D321" s="715"/>
      <c r="E321" s="716"/>
      <c r="F321" s="729"/>
      <c r="G321" s="730"/>
      <c r="H321" s="146"/>
      <c r="I321" s="146"/>
      <c r="J321" s="147"/>
      <c r="K321" s="147"/>
      <c r="L321" s="147"/>
      <c r="M321" s="147"/>
      <c r="N321" s="147"/>
      <c r="O321" s="147"/>
      <c r="P321" s="147"/>
      <c r="Q321" s="147"/>
      <c r="R321" s="147"/>
      <c r="S321" s="147"/>
      <c r="T321" s="763"/>
      <c r="U321" s="737"/>
      <c r="V321" s="145"/>
    </row>
    <row r="322" spans="2:22" s="148" customFormat="1" ht="13.5" customHeight="1">
      <c r="B322" s="145"/>
      <c r="C322" s="717"/>
      <c r="D322" s="718"/>
      <c r="E322" s="719"/>
      <c r="F322" s="724"/>
      <c r="G322" s="726"/>
      <c r="H322" s="149"/>
      <c r="I322" s="149"/>
      <c r="J322" s="149"/>
      <c r="K322" s="149"/>
      <c r="L322" s="149"/>
      <c r="M322" s="149"/>
      <c r="N322" s="149"/>
      <c r="O322" s="149"/>
      <c r="P322" s="149"/>
      <c r="Q322" s="149"/>
      <c r="R322" s="149"/>
      <c r="S322" s="149"/>
      <c r="T322" s="763"/>
      <c r="U322" s="738"/>
      <c r="V322" s="145"/>
    </row>
    <row r="323" spans="2:22" s="148" customFormat="1" ht="13.5" customHeight="1">
      <c r="B323" s="145"/>
      <c r="C323" s="717"/>
      <c r="D323" s="718"/>
      <c r="E323" s="719"/>
      <c r="F323" s="723"/>
      <c r="G323" s="725"/>
      <c r="H323" s="150"/>
      <c r="I323" s="150"/>
      <c r="J323" s="151"/>
      <c r="K323" s="151"/>
      <c r="L323" s="151"/>
      <c r="M323" s="151"/>
      <c r="N323" s="151"/>
      <c r="O323" s="151"/>
      <c r="P323" s="151"/>
      <c r="Q323" s="151"/>
      <c r="R323" s="151"/>
      <c r="S323" s="151"/>
      <c r="T323" s="763"/>
      <c r="U323" s="739"/>
      <c r="V323" s="145"/>
    </row>
    <row r="324" spans="2:22" s="148" customFormat="1" ht="13.5" customHeight="1">
      <c r="B324" s="145"/>
      <c r="C324" s="717"/>
      <c r="D324" s="718"/>
      <c r="E324" s="719"/>
      <c r="F324" s="724"/>
      <c r="G324" s="726"/>
      <c r="H324" s="149"/>
      <c r="I324" s="149"/>
      <c r="J324" s="149"/>
      <c r="K324" s="149"/>
      <c r="L324" s="149"/>
      <c r="M324" s="149"/>
      <c r="N324" s="149"/>
      <c r="O324" s="149"/>
      <c r="P324" s="149"/>
      <c r="Q324" s="149"/>
      <c r="R324" s="149"/>
      <c r="S324" s="149"/>
      <c r="T324" s="763"/>
      <c r="U324" s="738"/>
      <c r="V324" s="145"/>
    </row>
    <row r="325" spans="2:22" s="148" customFormat="1" ht="13.5" customHeight="1">
      <c r="B325" s="145"/>
      <c r="C325" s="717"/>
      <c r="D325" s="718"/>
      <c r="E325" s="719"/>
      <c r="F325" s="723"/>
      <c r="G325" s="725"/>
      <c r="H325" s="150"/>
      <c r="I325" s="150"/>
      <c r="J325" s="151"/>
      <c r="K325" s="151"/>
      <c r="L325" s="151"/>
      <c r="M325" s="151"/>
      <c r="N325" s="151"/>
      <c r="O325" s="151"/>
      <c r="P325" s="151"/>
      <c r="Q325" s="151"/>
      <c r="R325" s="151"/>
      <c r="S325" s="151"/>
      <c r="T325" s="763"/>
      <c r="U325" s="739"/>
      <c r="V325" s="145"/>
    </row>
    <row r="326" spans="2:22" s="148" customFormat="1" ht="13.5" customHeight="1">
      <c r="B326" s="145"/>
      <c r="C326" s="720"/>
      <c r="D326" s="721"/>
      <c r="E326" s="722"/>
      <c r="F326" s="727"/>
      <c r="G326" s="728"/>
      <c r="H326" s="149"/>
      <c r="I326" s="149"/>
      <c r="J326" s="149"/>
      <c r="K326" s="149"/>
      <c r="L326" s="149"/>
      <c r="M326" s="149"/>
      <c r="N326" s="149"/>
      <c r="O326" s="149"/>
      <c r="P326" s="149"/>
      <c r="Q326" s="149"/>
      <c r="R326" s="149"/>
      <c r="S326" s="149"/>
      <c r="T326" s="763"/>
      <c r="U326" s="740"/>
      <c r="V326" s="145"/>
    </row>
    <row r="327" spans="2:22" s="148" customFormat="1" ht="13.5" customHeight="1">
      <c r="B327" s="145"/>
      <c r="C327" s="714"/>
      <c r="D327" s="715"/>
      <c r="E327" s="716"/>
      <c r="F327" s="729"/>
      <c r="G327" s="730"/>
      <c r="H327" s="146"/>
      <c r="I327" s="146"/>
      <c r="J327" s="147"/>
      <c r="K327" s="147"/>
      <c r="L327" s="147"/>
      <c r="M327" s="147"/>
      <c r="N327" s="147"/>
      <c r="O327" s="147"/>
      <c r="P327" s="147"/>
      <c r="Q327" s="147"/>
      <c r="R327" s="147"/>
      <c r="S327" s="147"/>
      <c r="T327" s="763"/>
      <c r="U327" s="737"/>
      <c r="V327" s="145"/>
    </row>
    <row r="328" spans="2:22" s="148" customFormat="1" ht="13.5" customHeight="1">
      <c r="B328" s="145"/>
      <c r="C328" s="717"/>
      <c r="D328" s="718"/>
      <c r="E328" s="719"/>
      <c r="F328" s="724"/>
      <c r="G328" s="726"/>
      <c r="H328" s="149"/>
      <c r="I328" s="149"/>
      <c r="J328" s="149"/>
      <c r="K328" s="149"/>
      <c r="L328" s="149"/>
      <c r="M328" s="149"/>
      <c r="N328" s="149"/>
      <c r="O328" s="149"/>
      <c r="P328" s="149"/>
      <c r="Q328" s="149"/>
      <c r="R328" s="149"/>
      <c r="S328" s="149"/>
      <c r="T328" s="763"/>
      <c r="U328" s="738"/>
      <c r="V328" s="145"/>
    </row>
    <row r="329" spans="2:22" s="148" customFormat="1" ht="13.5" customHeight="1">
      <c r="B329" s="145"/>
      <c r="C329" s="717"/>
      <c r="D329" s="718"/>
      <c r="E329" s="719"/>
      <c r="F329" s="723"/>
      <c r="G329" s="725"/>
      <c r="H329" s="150"/>
      <c r="I329" s="150"/>
      <c r="J329" s="151"/>
      <c r="K329" s="151"/>
      <c r="L329" s="151"/>
      <c r="M329" s="151"/>
      <c r="N329" s="151"/>
      <c r="O329" s="151"/>
      <c r="P329" s="151"/>
      <c r="Q329" s="151"/>
      <c r="R329" s="151"/>
      <c r="S329" s="151"/>
      <c r="T329" s="763"/>
      <c r="U329" s="739"/>
      <c r="V329" s="145"/>
    </row>
    <row r="330" spans="2:22" s="148" customFormat="1" ht="13.5" customHeight="1">
      <c r="B330" s="145"/>
      <c r="C330" s="717"/>
      <c r="D330" s="718"/>
      <c r="E330" s="719"/>
      <c r="F330" s="724"/>
      <c r="G330" s="726"/>
      <c r="H330" s="149"/>
      <c r="I330" s="149"/>
      <c r="J330" s="149"/>
      <c r="K330" s="149"/>
      <c r="L330" s="149"/>
      <c r="M330" s="149"/>
      <c r="N330" s="149"/>
      <c r="O330" s="149"/>
      <c r="P330" s="149"/>
      <c r="Q330" s="149"/>
      <c r="R330" s="149"/>
      <c r="S330" s="149"/>
      <c r="T330" s="763"/>
      <c r="U330" s="738"/>
      <c r="V330" s="145"/>
    </row>
    <row r="331" spans="2:22" s="148" customFormat="1" ht="13.5" customHeight="1">
      <c r="B331" s="145"/>
      <c r="C331" s="717"/>
      <c r="D331" s="718"/>
      <c r="E331" s="719"/>
      <c r="F331" s="723"/>
      <c r="G331" s="725"/>
      <c r="H331" s="150"/>
      <c r="I331" s="150"/>
      <c r="J331" s="151"/>
      <c r="K331" s="151"/>
      <c r="L331" s="151"/>
      <c r="M331" s="151"/>
      <c r="N331" s="151"/>
      <c r="O331" s="151"/>
      <c r="P331" s="151"/>
      <c r="Q331" s="151"/>
      <c r="R331" s="151"/>
      <c r="S331" s="151"/>
      <c r="T331" s="763"/>
      <c r="U331" s="739"/>
      <c r="V331" s="145"/>
    </row>
    <row r="332" spans="2:22" s="148" customFormat="1" ht="13.5" customHeight="1">
      <c r="B332" s="145"/>
      <c r="C332" s="720"/>
      <c r="D332" s="721"/>
      <c r="E332" s="722"/>
      <c r="F332" s="727"/>
      <c r="G332" s="728"/>
      <c r="H332" s="149"/>
      <c r="I332" s="149"/>
      <c r="J332" s="149"/>
      <c r="K332" s="149"/>
      <c r="L332" s="149"/>
      <c r="M332" s="149"/>
      <c r="N332" s="149"/>
      <c r="O332" s="149"/>
      <c r="P332" s="149"/>
      <c r="Q332" s="149"/>
      <c r="R332" s="149"/>
      <c r="S332" s="149"/>
      <c r="T332" s="763"/>
      <c r="U332" s="740"/>
      <c r="V332" s="145"/>
    </row>
    <row r="333" spans="2:22" s="148" customFormat="1" ht="13.5" customHeight="1">
      <c r="B333" s="145"/>
      <c r="C333" s="714"/>
      <c r="D333" s="715"/>
      <c r="E333" s="716"/>
      <c r="F333" s="729"/>
      <c r="G333" s="730"/>
      <c r="H333" s="146"/>
      <c r="I333" s="146"/>
      <c r="J333" s="147"/>
      <c r="K333" s="147"/>
      <c r="L333" s="147"/>
      <c r="M333" s="147"/>
      <c r="N333" s="147"/>
      <c r="O333" s="147"/>
      <c r="P333" s="147"/>
      <c r="Q333" s="147"/>
      <c r="R333" s="147"/>
      <c r="S333" s="147"/>
      <c r="T333" s="763"/>
      <c r="U333" s="737"/>
      <c r="V333" s="145"/>
    </row>
    <row r="334" spans="2:22" s="148" customFormat="1" ht="13.5" customHeight="1">
      <c r="B334" s="145"/>
      <c r="C334" s="717"/>
      <c r="D334" s="718"/>
      <c r="E334" s="719"/>
      <c r="F334" s="724"/>
      <c r="G334" s="726"/>
      <c r="H334" s="149"/>
      <c r="I334" s="149"/>
      <c r="J334" s="149"/>
      <c r="K334" s="149"/>
      <c r="L334" s="149"/>
      <c r="M334" s="149"/>
      <c r="N334" s="149"/>
      <c r="O334" s="149"/>
      <c r="P334" s="149"/>
      <c r="Q334" s="149"/>
      <c r="R334" s="149"/>
      <c r="S334" s="149"/>
      <c r="T334" s="763"/>
      <c r="U334" s="738"/>
      <c r="V334" s="145"/>
    </row>
    <row r="335" spans="2:22" s="148" customFormat="1" ht="13.5" customHeight="1">
      <c r="B335" s="145"/>
      <c r="C335" s="717"/>
      <c r="D335" s="718"/>
      <c r="E335" s="719"/>
      <c r="F335" s="723"/>
      <c r="G335" s="725"/>
      <c r="H335" s="150"/>
      <c r="I335" s="150"/>
      <c r="J335" s="151"/>
      <c r="K335" s="151"/>
      <c r="L335" s="151"/>
      <c r="M335" s="151"/>
      <c r="N335" s="151"/>
      <c r="O335" s="151"/>
      <c r="P335" s="151"/>
      <c r="Q335" s="151"/>
      <c r="R335" s="151"/>
      <c r="S335" s="151"/>
      <c r="T335" s="763"/>
      <c r="U335" s="739"/>
      <c r="V335" s="145"/>
    </row>
    <row r="336" spans="2:22" s="148" customFormat="1" ht="13.5" customHeight="1">
      <c r="B336" s="145"/>
      <c r="C336" s="717"/>
      <c r="D336" s="718"/>
      <c r="E336" s="719"/>
      <c r="F336" s="724"/>
      <c r="G336" s="726"/>
      <c r="H336" s="149"/>
      <c r="I336" s="149"/>
      <c r="J336" s="149"/>
      <c r="K336" s="149"/>
      <c r="L336" s="149"/>
      <c r="M336" s="149"/>
      <c r="N336" s="149"/>
      <c r="O336" s="149"/>
      <c r="P336" s="149"/>
      <c r="Q336" s="149"/>
      <c r="R336" s="149"/>
      <c r="S336" s="149"/>
      <c r="T336" s="763"/>
      <c r="U336" s="738"/>
      <c r="V336" s="145"/>
    </row>
    <row r="337" spans="2:23" s="148" customFormat="1" ht="13.5" customHeight="1">
      <c r="B337" s="145"/>
      <c r="C337" s="717"/>
      <c r="D337" s="718"/>
      <c r="E337" s="719"/>
      <c r="F337" s="723"/>
      <c r="G337" s="725"/>
      <c r="H337" s="150"/>
      <c r="I337" s="150"/>
      <c r="J337" s="151"/>
      <c r="K337" s="151"/>
      <c r="L337" s="151"/>
      <c r="M337" s="151"/>
      <c r="N337" s="151"/>
      <c r="O337" s="151"/>
      <c r="P337" s="151"/>
      <c r="Q337" s="151"/>
      <c r="R337" s="151"/>
      <c r="S337" s="151"/>
      <c r="T337" s="763"/>
      <c r="U337" s="739"/>
      <c r="V337" s="145"/>
    </row>
    <row r="338" spans="2:23" s="148" customFormat="1" ht="13.5" customHeight="1">
      <c r="B338" s="145"/>
      <c r="C338" s="720"/>
      <c r="D338" s="721"/>
      <c r="E338" s="722"/>
      <c r="F338" s="727"/>
      <c r="G338" s="728"/>
      <c r="H338" s="152"/>
      <c r="I338" s="152"/>
      <c r="J338" s="152"/>
      <c r="K338" s="152"/>
      <c r="L338" s="152"/>
      <c r="M338" s="152"/>
      <c r="N338" s="152"/>
      <c r="O338" s="152"/>
      <c r="P338" s="152"/>
      <c r="Q338" s="152"/>
      <c r="R338" s="152"/>
      <c r="S338" s="152"/>
      <c r="T338" s="763"/>
      <c r="U338" s="740"/>
      <c r="V338" s="145"/>
    </row>
    <row r="339" spans="2:23" s="111" customFormat="1" ht="13.5" customHeight="1">
      <c r="B339" s="108"/>
      <c r="C339" s="743" t="s">
        <v>86</v>
      </c>
      <c r="D339" s="767" t="s">
        <v>220</v>
      </c>
      <c r="E339" s="768"/>
      <c r="F339" s="768"/>
      <c r="G339" s="769"/>
      <c r="H339" s="154"/>
      <c r="I339" s="154"/>
      <c r="J339" s="154"/>
      <c r="K339" s="154"/>
      <c r="L339" s="154"/>
      <c r="M339" s="154"/>
      <c r="N339" s="154"/>
      <c r="O339" s="154"/>
      <c r="P339" s="154"/>
      <c r="Q339" s="154"/>
      <c r="R339" s="154"/>
      <c r="S339" s="154"/>
      <c r="T339" s="773"/>
      <c r="U339" s="749"/>
      <c r="V339" s="108"/>
    </row>
    <row r="340" spans="2:23" s="111" customFormat="1" ht="13.5" customHeight="1">
      <c r="B340" s="108"/>
      <c r="C340" s="744"/>
      <c r="D340" s="746" t="s">
        <v>221</v>
      </c>
      <c r="E340" s="747"/>
      <c r="F340" s="747"/>
      <c r="G340" s="748"/>
      <c r="H340" s="154"/>
      <c r="I340" s="154"/>
      <c r="J340" s="154"/>
      <c r="K340" s="154"/>
      <c r="L340" s="154"/>
      <c r="M340" s="154"/>
      <c r="N340" s="154"/>
      <c r="O340" s="154"/>
      <c r="P340" s="154"/>
      <c r="Q340" s="154"/>
      <c r="R340" s="154"/>
      <c r="S340" s="154"/>
      <c r="T340" s="773"/>
      <c r="U340" s="750"/>
      <c r="V340" s="108"/>
    </row>
    <row r="341" spans="2:23" s="111" customFormat="1" ht="13.5" customHeight="1">
      <c r="B341" s="108"/>
      <c r="C341" s="744"/>
      <c r="D341" s="770" t="s">
        <v>222</v>
      </c>
      <c r="E341" s="771"/>
      <c r="F341" s="772"/>
      <c r="G341" s="155" t="s">
        <v>79</v>
      </c>
      <c r="H341" s="156" t="str">
        <f>IF(COUNT(H339)=0,"",ROUND(SUM(H339:H340),#REF!))</f>
        <v/>
      </c>
      <c r="I341" s="156" t="str">
        <f>IF(COUNT(I339)=0,"",ROUND(SUM(I339:I340),#REF!))</f>
        <v/>
      </c>
      <c r="J341" s="156" t="str">
        <f>IF(COUNT(J339)=0,"",ROUND(SUM(J339:J340),#REF!))</f>
        <v/>
      </c>
      <c r="K341" s="156" t="str">
        <f>IF(COUNT(K339)=0,"",ROUND(SUM(K339:K340),#REF!))</f>
        <v/>
      </c>
      <c r="L341" s="156" t="str">
        <f>IF(COUNT(L339)=0,"",ROUND(SUM(L339:L340),#REF!))</f>
        <v/>
      </c>
      <c r="M341" s="156" t="str">
        <f>IF(COUNT(M339)=0,"",ROUND(SUM(M339:M340),#REF!))</f>
        <v/>
      </c>
      <c r="N341" s="156" t="str">
        <f>IF(COUNT(N339)=0,"",ROUND(SUM(N339:N340),#REF!))</f>
        <v/>
      </c>
      <c r="O341" s="156" t="str">
        <f>IF(COUNT(O339)=0,"",ROUND(SUM(O339:O340),#REF!))</f>
        <v/>
      </c>
      <c r="P341" s="156" t="str">
        <f>IF(COUNT(P339)=0,"",ROUND(SUM(P339:P340),#REF!))</f>
        <v/>
      </c>
      <c r="Q341" s="156" t="str">
        <f>IF(COUNT(Q339)=0,"",ROUND(SUM(Q339:Q340),#REF!))</f>
        <v/>
      </c>
      <c r="R341" s="156" t="str">
        <f>IF(COUNT(R339)=0,"",ROUND(SUM(R339:R340),#REF!))</f>
        <v/>
      </c>
      <c r="S341" s="156" t="str">
        <f>IF(COUNT(S339)=0,"",ROUND(SUM(S339:S340),#REF!))</f>
        <v/>
      </c>
      <c r="T341" s="773"/>
      <c r="U341" s="750"/>
      <c r="V341" s="108"/>
      <c r="W341" s="120" t="s">
        <v>93</v>
      </c>
    </row>
    <row r="342" spans="2:23" s="111" customFormat="1" ht="13.5" customHeight="1">
      <c r="B342" s="108"/>
      <c r="C342" s="745"/>
      <c r="D342" s="774" t="s">
        <v>249</v>
      </c>
      <c r="E342" s="768"/>
      <c r="F342" s="769"/>
      <c r="G342" s="155" t="s">
        <v>79</v>
      </c>
      <c r="H342" s="154"/>
      <c r="I342" s="154"/>
      <c r="J342" s="154"/>
      <c r="K342" s="154"/>
      <c r="L342" s="154"/>
      <c r="M342" s="154"/>
      <c r="N342" s="154"/>
      <c r="O342" s="154"/>
      <c r="P342" s="154"/>
      <c r="Q342" s="154"/>
      <c r="R342" s="154"/>
      <c r="S342" s="154"/>
      <c r="T342" s="203" t="str">
        <f>IF(COUNT(H342:S342)=0,"",SUMPRODUCT(ROUND(H342:S342,#REF!)))</f>
        <v/>
      </c>
      <c r="U342" s="751"/>
      <c r="V342" s="108"/>
    </row>
    <row r="343" spans="2:23" s="163" customFormat="1" ht="13.5" customHeight="1">
      <c r="B343" s="161"/>
      <c r="C343" s="121" t="s">
        <v>70</v>
      </c>
      <c r="D343" s="162"/>
      <c r="E343" s="162"/>
      <c r="F343" s="162"/>
      <c r="G343" s="121"/>
      <c r="H343" s="121"/>
      <c r="I343" s="121"/>
      <c r="J343" s="121"/>
      <c r="K343" s="121"/>
      <c r="L343" s="121"/>
      <c r="M343" s="121"/>
      <c r="N343" s="121"/>
      <c r="O343" s="121"/>
      <c r="P343" s="121"/>
      <c r="Q343" s="121"/>
      <c r="R343" s="121"/>
      <c r="S343" s="121"/>
      <c r="T343" s="121"/>
      <c r="U343" s="121"/>
      <c r="V343" s="161"/>
    </row>
    <row r="344" spans="2:23" s="163" customFormat="1" ht="13.5" customHeight="1">
      <c r="B344" s="161"/>
      <c r="C344" s="122"/>
      <c r="D344" s="164"/>
      <c r="E344" s="164"/>
      <c r="F344" s="164"/>
      <c r="G344" s="122"/>
      <c r="H344" s="122"/>
      <c r="I344" s="122"/>
      <c r="J344" s="122"/>
      <c r="K344" s="122"/>
      <c r="L344" s="122"/>
      <c r="M344" s="122"/>
      <c r="N344" s="122"/>
      <c r="O344" s="122"/>
      <c r="P344" s="122"/>
      <c r="Q344" s="122"/>
      <c r="R344" s="122"/>
      <c r="S344" s="122"/>
      <c r="T344" s="122"/>
      <c r="U344" s="122"/>
      <c r="V344" s="161"/>
    </row>
    <row r="345" spans="2:23" s="163" customFormat="1" ht="13.5" customHeight="1">
      <c r="B345" s="161"/>
      <c r="C345" s="122"/>
      <c r="D345" s="164"/>
      <c r="E345" s="164"/>
      <c r="F345" s="164"/>
      <c r="G345" s="122"/>
      <c r="H345" s="122"/>
      <c r="I345" s="122"/>
      <c r="J345" s="122"/>
      <c r="K345" s="122"/>
      <c r="L345" s="122"/>
      <c r="M345" s="122"/>
      <c r="N345" s="122"/>
      <c r="O345" s="122"/>
      <c r="P345" s="122"/>
      <c r="Q345" s="122"/>
      <c r="R345" s="122"/>
      <c r="S345" s="122"/>
      <c r="T345" s="122"/>
      <c r="U345" s="122"/>
      <c r="V345" s="161"/>
    </row>
    <row r="346" spans="2:23" s="163" customFormat="1" ht="13.5" customHeight="1">
      <c r="B346" s="161"/>
      <c r="C346" s="122"/>
      <c r="D346" s="164"/>
      <c r="E346" s="164"/>
      <c r="F346" s="164"/>
      <c r="G346" s="122"/>
      <c r="H346" s="122"/>
      <c r="I346" s="122"/>
      <c r="J346" s="122"/>
      <c r="K346" s="122"/>
      <c r="L346" s="122"/>
      <c r="M346" s="122"/>
      <c r="N346" s="122"/>
      <c r="O346" s="122"/>
      <c r="P346" s="122"/>
      <c r="Q346" s="122"/>
      <c r="R346" s="122"/>
      <c r="S346" s="122"/>
      <c r="T346" s="122"/>
      <c r="U346" s="122"/>
      <c r="V346" s="161"/>
    </row>
    <row r="347" spans="2:23" s="163" customFormat="1" ht="13.5" customHeight="1">
      <c r="B347" s="161"/>
      <c r="C347" s="122"/>
      <c r="D347" s="164"/>
      <c r="E347" s="164"/>
      <c r="F347" s="164"/>
      <c r="G347" s="122"/>
      <c r="H347" s="122"/>
      <c r="I347" s="122"/>
      <c r="J347" s="122"/>
      <c r="K347" s="122"/>
      <c r="L347" s="122"/>
      <c r="M347" s="122"/>
      <c r="N347" s="122"/>
      <c r="O347" s="122"/>
      <c r="P347" s="122"/>
      <c r="Q347" s="122"/>
      <c r="R347" s="122"/>
      <c r="S347" s="122"/>
      <c r="T347" s="122"/>
      <c r="U347" s="122"/>
      <c r="V347" s="161"/>
    </row>
    <row r="348" spans="2:23" s="163" customFormat="1" ht="13.5" customHeight="1">
      <c r="B348" s="161"/>
      <c r="C348" s="122"/>
      <c r="D348" s="164"/>
      <c r="E348" s="164"/>
      <c r="F348" s="164"/>
      <c r="G348" s="122"/>
      <c r="H348" s="122"/>
      <c r="I348" s="122"/>
      <c r="J348" s="122"/>
      <c r="K348" s="122"/>
      <c r="L348" s="122"/>
      <c r="M348" s="122"/>
      <c r="N348" s="122"/>
      <c r="O348" s="122"/>
      <c r="P348" s="122"/>
      <c r="Q348" s="122"/>
      <c r="R348" s="122"/>
      <c r="S348" s="122"/>
      <c r="T348" s="122"/>
      <c r="U348" s="122"/>
      <c r="V348" s="161"/>
    </row>
    <row r="349" spans="2:23" s="163" customFormat="1" ht="13.5" customHeight="1">
      <c r="B349" s="161"/>
      <c r="C349" s="122"/>
      <c r="D349" s="164"/>
      <c r="E349" s="164"/>
      <c r="F349" s="164"/>
      <c r="G349" s="122"/>
      <c r="H349" s="122"/>
      <c r="I349" s="122"/>
      <c r="J349" s="122"/>
      <c r="K349" s="122"/>
      <c r="L349" s="122"/>
      <c r="M349" s="122"/>
      <c r="N349" s="122"/>
      <c r="O349" s="122"/>
      <c r="P349" s="122"/>
      <c r="Q349" s="122"/>
      <c r="R349" s="122"/>
      <c r="S349" s="122"/>
      <c r="T349" s="122"/>
      <c r="U349" s="122"/>
      <c r="V349" s="161"/>
    </row>
    <row r="350" spans="2:23" s="163" customFormat="1" ht="13.5" customHeight="1">
      <c r="B350" s="161"/>
      <c r="C350" s="122"/>
      <c r="D350" s="164"/>
      <c r="E350" s="164"/>
      <c r="F350" s="164"/>
      <c r="G350" s="122"/>
      <c r="H350" s="122"/>
      <c r="I350" s="122"/>
      <c r="J350" s="122"/>
      <c r="K350" s="122"/>
      <c r="L350" s="122"/>
      <c r="M350" s="122"/>
      <c r="N350" s="122"/>
      <c r="O350" s="122"/>
      <c r="P350" s="122"/>
      <c r="Q350" s="122"/>
      <c r="R350" s="122"/>
      <c r="S350" s="122"/>
      <c r="T350" s="122"/>
      <c r="U350" s="122"/>
      <c r="V350" s="161"/>
    </row>
    <row r="351" spans="2:23" s="163" customFormat="1" ht="13.5" customHeight="1">
      <c r="B351" s="161"/>
      <c r="C351" s="122"/>
      <c r="D351" s="164"/>
      <c r="E351" s="164"/>
      <c r="F351" s="164"/>
      <c r="G351" s="122"/>
      <c r="H351" s="122"/>
      <c r="I351" s="122"/>
      <c r="J351" s="122"/>
      <c r="K351" s="122"/>
      <c r="L351" s="122"/>
      <c r="M351" s="122"/>
      <c r="N351" s="122"/>
      <c r="O351" s="122"/>
      <c r="P351" s="122"/>
      <c r="Q351" s="122"/>
      <c r="R351" s="122"/>
      <c r="S351" s="122"/>
      <c r="T351" s="122"/>
      <c r="U351" s="122"/>
      <c r="V351" s="161"/>
    </row>
    <row r="352" spans="2:23" s="161" customFormat="1" ht="13.5" customHeight="1">
      <c r="C352" s="341"/>
      <c r="D352" s="342"/>
      <c r="E352" s="342"/>
      <c r="F352" s="342"/>
      <c r="G352" s="341"/>
      <c r="H352" s="341"/>
      <c r="I352" s="341"/>
      <c r="J352" s="341"/>
      <c r="K352" s="341"/>
      <c r="L352" s="341"/>
      <c r="M352" s="341"/>
      <c r="N352" s="341"/>
      <c r="O352" s="341"/>
      <c r="P352" s="341"/>
      <c r="Q352" s="341"/>
      <c r="R352" s="341"/>
      <c r="S352" s="341"/>
      <c r="T352" s="341"/>
      <c r="U352" s="341"/>
    </row>
    <row r="353" spans="2:38" s="111" customFormat="1" ht="13.5" customHeight="1">
      <c r="B353" s="108"/>
      <c r="C353" s="109" t="s">
        <v>225</v>
      </c>
      <c r="D353" s="109"/>
      <c r="E353" s="109"/>
      <c r="F353" s="37"/>
      <c r="G353" s="109"/>
      <c r="H353" s="108"/>
      <c r="I353" s="108"/>
      <c r="J353" s="108"/>
      <c r="K353" s="108"/>
      <c r="L353" s="108"/>
      <c r="M353" s="108"/>
      <c r="N353" s="108"/>
      <c r="O353" s="108"/>
      <c r="P353" s="108"/>
      <c r="Q353" s="108"/>
      <c r="R353" s="108"/>
      <c r="S353" s="108"/>
      <c r="T353" s="108"/>
      <c r="U353" s="110"/>
      <c r="V353" s="108"/>
    </row>
    <row r="354" spans="2:38" s="111" customFormat="1" ht="13.5" customHeight="1">
      <c r="B354" s="108"/>
      <c r="C354" s="112" t="s">
        <v>4</v>
      </c>
      <c r="D354" s="112"/>
      <c r="E354" s="112"/>
      <c r="F354" s="114"/>
      <c r="G354" s="480" t="e">
        <f>G304</f>
        <v>#REF!</v>
      </c>
      <c r="H354" s="113"/>
      <c r="I354" s="108"/>
      <c r="J354" s="108"/>
      <c r="K354" s="108"/>
      <c r="L354" s="108"/>
      <c r="M354" s="108"/>
      <c r="N354" s="108"/>
      <c r="O354" s="108"/>
      <c r="P354" s="108"/>
      <c r="Q354" s="108"/>
      <c r="R354" s="108"/>
      <c r="S354" s="108"/>
      <c r="T354" s="108"/>
      <c r="U354" s="110"/>
      <c r="V354" s="108"/>
    </row>
    <row r="355" spans="2:38" s="111" customFormat="1" ht="13.5" customHeight="1">
      <c r="B355" s="108"/>
      <c r="C355" s="116" t="s">
        <v>8</v>
      </c>
      <c r="D355" s="116"/>
      <c r="E355" s="125" t="s">
        <v>129</v>
      </c>
      <c r="F355" s="112"/>
      <c r="G355" s="108"/>
      <c r="H355" s="108"/>
      <c r="I355" s="108"/>
      <c r="J355" s="108"/>
      <c r="K355" s="108"/>
      <c r="L355" s="108"/>
      <c r="M355" s="108"/>
      <c r="N355" s="108"/>
      <c r="O355" s="108"/>
      <c r="P355" s="108"/>
      <c r="Q355" s="108"/>
      <c r="R355" s="126"/>
      <c r="S355" s="108"/>
      <c r="T355" s="126"/>
      <c r="U355" s="110"/>
      <c r="V355" s="108"/>
    </row>
    <row r="356" spans="2:38" s="111" customFormat="1" ht="13.5" customHeight="1">
      <c r="B356" s="108"/>
      <c r="C356" s="705" t="s">
        <v>33</v>
      </c>
      <c r="D356" s="706"/>
      <c r="E356" s="707"/>
      <c r="F356" s="731" t="s">
        <v>224</v>
      </c>
      <c r="G356" s="731" t="s">
        <v>219</v>
      </c>
      <c r="H356" s="117" t="s">
        <v>34</v>
      </c>
      <c r="I356" s="118"/>
      <c r="J356" s="118"/>
      <c r="K356" s="118"/>
      <c r="L356" s="118"/>
      <c r="M356" s="119"/>
      <c r="N356" s="144" t="s">
        <v>35</v>
      </c>
      <c r="O356" s="118"/>
      <c r="P356" s="118"/>
      <c r="Q356" s="118"/>
      <c r="R356" s="118"/>
      <c r="S356" s="119"/>
      <c r="T356" s="764" t="s">
        <v>81</v>
      </c>
      <c r="U356" s="764" t="s">
        <v>82</v>
      </c>
      <c r="V356" s="108"/>
      <c r="W356" s="88" t="s">
        <v>25</v>
      </c>
      <c r="AA356" s="128" t="str">
        <f>IF(COUNT(H359:U392)&gt;0,"○","")</f>
        <v/>
      </c>
      <c r="AB356" s="120" t="s">
        <v>158</v>
      </c>
      <c r="AC356" s="124"/>
      <c r="AD356" s="124"/>
      <c r="AE356" s="124"/>
      <c r="AF356" s="124"/>
      <c r="AG356" s="124"/>
      <c r="AK356" s="124"/>
      <c r="AL356" s="124"/>
    </row>
    <row r="357" spans="2:38" s="111" customFormat="1" ht="13.5" customHeight="1">
      <c r="B357" s="108"/>
      <c r="C357" s="708"/>
      <c r="D357" s="709"/>
      <c r="E357" s="710"/>
      <c r="F357" s="732"/>
      <c r="G357" s="732"/>
      <c r="H357" s="4" t="s">
        <v>13</v>
      </c>
      <c r="I357" s="4" t="s">
        <v>14</v>
      </c>
      <c r="J357" s="4" t="s">
        <v>15</v>
      </c>
      <c r="K357" s="4" t="s">
        <v>16</v>
      </c>
      <c r="L357" s="4" t="s">
        <v>17</v>
      </c>
      <c r="M357" s="4" t="s">
        <v>18</v>
      </c>
      <c r="N357" s="4" t="s">
        <v>19</v>
      </c>
      <c r="O357" s="4" t="s">
        <v>20</v>
      </c>
      <c r="P357" s="4" t="s">
        <v>21</v>
      </c>
      <c r="Q357" s="4" t="s">
        <v>22</v>
      </c>
      <c r="R357" s="4" t="s">
        <v>23</v>
      </c>
      <c r="S357" s="4" t="s">
        <v>24</v>
      </c>
      <c r="T357" s="765"/>
      <c r="U357" s="765"/>
      <c r="V357" s="108"/>
      <c r="W357" s="88" t="s">
        <v>94</v>
      </c>
      <c r="AA357" s="124"/>
      <c r="AB357" s="124"/>
      <c r="AC357" s="124"/>
      <c r="AD357" s="124"/>
      <c r="AE357" s="124"/>
      <c r="AF357" s="124"/>
      <c r="AG357" s="124"/>
      <c r="AK357" s="124"/>
      <c r="AL357" s="124"/>
    </row>
    <row r="358" spans="2:38" s="111" customFormat="1" ht="13.5" customHeight="1">
      <c r="B358" s="108"/>
      <c r="C358" s="711"/>
      <c r="D358" s="712"/>
      <c r="E358" s="713"/>
      <c r="F358" s="733"/>
      <c r="G358" s="733"/>
      <c r="H358" s="127" t="e">
        <f>"（"&amp;MID(#REF!,2,2)&amp;")"</f>
        <v>#REF!</v>
      </c>
      <c r="I358" s="127" t="e">
        <f>"（"&amp;MID(#REF!,2,2)&amp;")"</f>
        <v>#REF!</v>
      </c>
      <c r="J358" s="127" t="e">
        <f>"（"&amp;MID(#REF!,2,2)&amp;")"</f>
        <v>#REF!</v>
      </c>
      <c r="K358" s="127" t="e">
        <f>"（"&amp;MID(#REF!,2,2)&amp;")"</f>
        <v>#REF!</v>
      </c>
      <c r="L358" s="127" t="e">
        <f>"（"&amp;MID(#REF!,2,2)&amp;")"</f>
        <v>#REF!</v>
      </c>
      <c r="M358" s="127" t="e">
        <f>"（"&amp;MID(#REF!,2,2)&amp;")"</f>
        <v>#REF!</v>
      </c>
      <c r="N358" s="127" t="e">
        <f>"（"&amp;MID(#REF!,2,2)&amp;")"</f>
        <v>#REF!</v>
      </c>
      <c r="O358" s="127" t="e">
        <f>"（"&amp;MID(#REF!,2,2)&amp;")"</f>
        <v>#REF!</v>
      </c>
      <c r="P358" s="127" t="e">
        <f>"（"&amp;MID(#REF!,2,2)&amp;")"</f>
        <v>#REF!</v>
      </c>
      <c r="Q358" s="127" t="e">
        <f>"（"&amp;MID(#REF!,2,2)&amp;")"</f>
        <v>#REF!</v>
      </c>
      <c r="R358" s="127" t="e">
        <f>"（"&amp;MID(#REF!,2,2)&amp;")"</f>
        <v>#REF!</v>
      </c>
      <c r="S358" s="127" t="e">
        <f>"（"&amp;MID(#REF!,2,2)&amp;")"</f>
        <v>#REF!</v>
      </c>
      <c r="T358" s="766"/>
      <c r="U358" s="766"/>
      <c r="V358" s="108"/>
      <c r="W358" s="88"/>
      <c r="AC358" s="124"/>
      <c r="AD358" s="124"/>
      <c r="AE358" s="124"/>
      <c r="AF358" s="124"/>
      <c r="AG358" s="124"/>
      <c r="AK358" s="124"/>
      <c r="AL358" s="124"/>
    </row>
    <row r="359" spans="2:38" s="148" customFormat="1" ht="13.5" customHeight="1">
      <c r="B359" s="145"/>
      <c r="C359" s="714"/>
      <c r="D359" s="715"/>
      <c r="E359" s="716"/>
      <c r="F359" s="729"/>
      <c r="G359" s="730"/>
      <c r="H359" s="146"/>
      <c r="I359" s="146"/>
      <c r="J359" s="147"/>
      <c r="K359" s="147"/>
      <c r="L359" s="147"/>
      <c r="M359" s="147"/>
      <c r="N359" s="147"/>
      <c r="O359" s="147"/>
      <c r="P359" s="147"/>
      <c r="Q359" s="147"/>
      <c r="R359" s="147"/>
      <c r="S359" s="147"/>
      <c r="T359" s="763"/>
      <c r="U359" s="737"/>
      <c r="V359" s="145"/>
      <c r="AA359" s="130"/>
      <c r="AB359" s="130"/>
      <c r="AC359" s="130"/>
      <c r="AD359" s="130"/>
      <c r="AE359" s="130"/>
      <c r="AF359" s="130"/>
      <c r="AG359" s="130"/>
      <c r="AK359" s="130"/>
      <c r="AL359" s="130"/>
    </row>
    <row r="360" spans="2:38" s="148" customFormat="1" ht="13.5" customHeight="1">
      <c r="B360" s="145"/>
      <c r="C360" s="717"/>
      <c r="D360" s="718"/>
      <c r="E360" s="719"/>
      <c r="F360" s="724"/>
      <c r="G360" s="726"/>
      <c r="H360" s="149"/>
      <c r="I360" s="149"/>
      <c r="J360" s="149"/>
      <c r="K360" s="149"/>
      <c r="L360" s="149"/>
      <c r="M360" s="149"/>
      <c r="N360" s="149"/>
      <c r="O360" s="149"/>
      <c r="P360" s="149"/>
      <c r="Q360" s="149"/>
      <c r="R360" s="149"/>
      <c r="S360" s="149"/>
      <c r="T360" s="763"/>
      <c r="U360" s="738"/>
      <c r="V360" s="145"/>
      <c r="AA360" s="130"/>
      <c r="AB360" s="130"/>
      <c r="AC360" s="130"/>
      <c r="AD360" s="130"/>
      <c r="AE360" s="130"/>
      <c r="AF360" s="130"/>
      <c r="AG360" s="130"/>
      <c r="AK360" s="130"/>
      <c r="AL360" s="130"/>
    </row>
    <row r="361" spans="2:38" s="148" customFormat="1" ht="13.5" customHeight="1">
      <c r="B361" s="145"/>
      <c r="C361" s="717"/>
      <c r="D361" s="718"/>
      <c r="E361" s="719"/>
      <c r="F361" s="723"/>
      <c r="G361" s="725"/>
      <c r="H361" s="150"/>
      <c r="I361" s="150"/>
      <c r="J361" s="151"/>
      <c r="K361" s="151"/>
      <c r="L361" s="151"/>
      <c r="M361" s="151"/>
      <c r="N361" s="151"/>
      <c r="O361" s="151"/>
      <c r="P361" s="151"/>
      <c r="Q361" s="151"/>
      <c r="R361" s="151"/>
      <c r="S361" s="151"/>
      <c r="T361" s="763"/>
      <c r="U361" s="739"/>
      <c r="V361" s="145"/>
      <c r="AA361" s="130"/>
      <c r="AB361" s="130"/>
      <c r="AC361" s="130"/>
      <c r="AD361" s="130"/>
      <c r="AE361" s="130"/>
      <c r="AF361" s="130"/>
      <c r="AG361" s="130"/>
      <c r="AK361" s="130"/>
      <c r="AL361" s="130"/>
    </row>
    <row r="362" spans="2:38" s="148" customFormat="1" ht="13.5" customHeight="1">
      <c r="B362" s="145"/>
      <c r="C362" s="717"/>
      <c r="D362" s="718"/>
      <c r="E362" s="719"/>
      <c r="F362" s="724"/>
      <c r="G362" s="726"/>
      <c r="H362" s="149"/>
      <c r="I362" s="149"/>
      <c r="J362" s="149"/>
      <c r="K362" s="149"/>
      <c r="L362" s="149"/>
      <c r="M362" s="149"/>
      <c r="N362" s="149"/>
      <c r="O362" s="149"/>
      <c r="P362" s="149"/>
      <c r="Q362" s="149"/>
      <c r="R362" s="149"/>
      <c r="S362" s="149"/>
      <c r="T362" s="763"/>
      <c r="U362" s="738"/>
      <c r="V362" s="145"/>
      <c r="AA362" s="130"/>
      <c r="AB362" s="130"/>
      <c r="AC362" s="130"/>
      <c r="AD362" s="130"/>
      <c r="AE362" s="130"/>
      <c r="AF362" s="130"/>
      <c r="AG362" s="130"/>
      <c r="AK362" s="130"/>
      <c r="AL362" s="130"/>
    </row>
    <row r="363" spans="2:38" s="148" customFormat="1" ht="13.5" customHeight="1">
      <c r="B363" s="145"/>
      <c r="C363" s="717"/>
      <c r="D363" s="718"/>
      <c r="E363" s="719"/>
      <c r="F363" s="723"/>
      <c r="G363" s="725"/>
      <c r="H363" s="150"/>
      <c r="I363" s="150"/>
      <c r="J363" s="151"/>
      <c r="K363" s="151"/>
      <c r="L363" s="151"/>
      <c r="M363" s="151"/>
      <c r="N363" s="151"/>
      <c r="O363" s="151"/>
      <c r="P363" s="151"/>
      <c r="Q363" s="151"/>
      <c r="R363" s="151"/>
      <c r="S363" s="151"/>
      <c r="T363" s="763"/>
      <c r="U363" s="739"/>
      <c r="V363" s="145"/>
      <c r="AA363" s="130"/>
      <c r="AB363" s="130"/>
      <c r="AC363" s="130"/>
      <c r="AD363" s="130"/>
      <c r="AE363" s="130"/>
      <c r="AF363" s="130"/>
      <c r="AG363" s="130"/>
      <c r="AK363" s="130"/>
      <c r="AL363" s="130"/>
    </row>
    <row r="364" spans="2:38" s="148" customFormat="1" ht="13.5" customHeight="1">
      <c r="B364" s="145"/>
      <c r="C364" s="720"/>
      <c r="D364" s="721"/>
      <c r="E364" s="722"/>
      <c r="F364" s="727"/>
      <c r="G364" s="728"/>
      <c r="H364" s="149"/>
      <c r="I364" s="149"/>
      <c r="J364" s="149"/>
      <c r="K364" s="149"/>
      <c r="L364" s="149"/>
      <c r="M364" s="149"/>
      <c r="N364" s="149"/>
      <c r="O364" s="149"/>
      <c r="P364" s="149"/>
      <c r="Q364" s="149"/>
      <c r="R364" s="149"/>
      <c r="S364" s="149"/>
      <c r="T364" s="763"/>
      <c r="U364" s="740"/>
      <c r="V364" s="145"/>
      <c r="AA364" s="130"/>
      <c r="AB364" s="130"/>
      <c r="AC364" s="130"/>
      <c r="AD364" s="130"/>
      <c r="AE364" s="130"/>
      <c r="AF364" s="130"/>
      <c r="AG364" s="130"/>
      <c r="AK364" s="130"/>
      <c r="AL364" s="130"/>
    </row>
    <row r="365" spans="2:38" s="148" customFormat="1" ht="13.5" customHeight="1">
      <c r="B365" s="145"/>
      <c r="C365" s="714"/>
      <c r="D365" s="715"/>
      <c r="E365" s="716"/>
      <c r="F365" s="729"/>
      <c r="G365" s="730"/>
      <c r="H365" s="146"/>
      <c r="I365" s="146"/>
      <c r="J365" s="147"/>
      <c r="K365" s="147"/>
      <c r="L365" s="147"/>
      <c r="M365" s="147"/>
      <c r="N365" s="147"/>
      <c r="O365" s="147"/>
      <c r="P365" s="147"/>
      <c r="Q365" s="147"/>
      <c r="R365" s="147"/>
      <c r="S365" s="147"/>
      <c r="T365" s="763"/>
      <c r="U365" s="737"/>
      <c r="V365" s="145"/>
      <c r="AA365" s="130"/>
      <c r="AB365" s="130"/>
      <c r="AC365" s="130"/>
      <c r="AD365" s="130"/>
      <c r="AE365" s="130"/>
      <c r="AF365" s="130"/>
      <c r="AG365" s="130"/>
      <c r="AK365" s="130"/>
      <c r="AL365" s="130"/>
    </row>
    <row r="366" spans="2:38" s="148" customFormat="1" ht="13.5" customHeight="1">
      <c r="B366" s="145"/>
      <c r="C366" s="717"/>
      <c r="D366" s="718"/>
      <c r="E366" s="719"/>
      <c r="F366" s="724"/>
      <c r="G366" s="726"/>
      <c r="H366" s="149"/>
      <c r="I366" s="149"/>
      <c r="J366" s="149"/>
      <c r="K366" s="149"/>
      <c r="L366" s="149"/>
      <c r="M366" s="149"/>
      <c r="N366" s="149"/>
      <c r="O366" s="149"/>
      <c r="P366" s="149"/>
      <c r="Q366" s="149"/>
      <c r="R366" s="149"/>
      <c r="S366" s="149"/>
      <c r="T366" s="763"/>
      <c r="U366" s="738"/>
      <c r="V366" s="145"/>
      <c r="AA366" s="130"/>
      <c r="AB366" s="130"/>
      <c r="AC366" s="130"/>
      <c r="AD366" s="130"/>
      <c r="AE366" s="130"/>
      <c r="AF366" s="130"/>
      <c r="AG366" s="130"/>
      <c r="AK366" s="130"/>
      <c r="AL366" s="130"/>
    </row>
    <row r="367" spans="2:38" s="148" customFormat="1" ht="13.5" customHeight="1">
      <c r="B367" s="145"/>
      <c r="C367" s="717"/>
      <c r="D367" s="718"/>
      <c r="E367" s="719"/>
      <c r="F367" s="723"/>
      <c r="G367" s="725"/>
      <c r="H367" s="150"/>
      <c r="I367" s="150"/>
      <c r="J367" s="151"/>
      <c r="K367" s="151"/>
      <c r="L367" s="151"/>
      <c r="M367" s="151"/>
      <c r="N367" s="151"/>
      <c r="O367" s="151"/>
      <c r="P367" s="151"/>
      <c r="Q367" s="151"/>
      <c r="R367" s="151"/>
      <c r="S367" s="151"/>
      <c r="T367" s="763"/>
      <c r="U367" s="739"/>
      <c r="V367" s="145"/>
      <c r="AA367" s="130"/>
      <c r="AB367" s="130"/>
      <c r="AC367" s="130"/>
      <c r="AD367" s="130"/>
      <c r="AE367" s="130"/>
      <c r="AF367" s="130"/>
      <c r="AG367" s="130"/>
      <c r="AK367" s="130"/>
      <c r="AL367" s="130"/>
    </row>
    <row r="368" spans="2:38" s="148" customFormat="1" ht="13.5" customHeight="1">
      <c r="B368" s="145"/>
      <c r="C368" s="717"/>
      <c r="D368" s="718"/>
      <c r="E368" s="719"/>
      <c r="F368" s="724"/>
      <c r="G368" s="726"/>
      <c r="H368" s="149"/>
      <c r="I368" s="149"/>
      <c r="J368" s="149"/>
      <c r="K368" s="149"/>
      <c r="L368" s="149"/>
      <c r="M368" s="149"/>
      <c r="N368" s="149"/>
      <c r="O368" s="149"/>
      <c r="P368" s="149"/>
      <c r="Q368" s="149"/>
      <c r="R368" s="149"/>
      <c r="S368" s="149"/>
      <c r="T368" s="763"/>
      <c r="U368" s="738"/>
      <c r="V368" s="145"/>
    </row>
    <row r="369" spans="2:22" s="148" customFormat="1" ht="13.5" customHeight="1">
      <c r="B369" s="145"/>
      <c r="C369" s="717"/>
      <c r="D369" s="718"/>
      <c r="E369" s="719"/>
      <c r="F369" s="723"/>
      <c r="G369" s="725"/>
      <c r="H369" s="150"/>
      <c r="I369" s="150"/>
      <c r="J369" s="151"/>
      <c r="K369" s="151"/>
      <c r="L369" s="151"/>
      <c r="M369" s="151"/>
      <c r="N369" s="151"/>
      <c r="O369" s="151"/>
      <c r="P369" s="151"/>
      <c r="Q369" s="151"/>
      <c r="R369" s="151"/>
      <c r="S369" s="151"/>
      <c r="T369" s="763"/>
      <c r="U369" s="739"/>
      <c r="V369" s="145"/>
    </row>
    <row r="370" spans="2:22" s="148" customFormat="1" ht="13.5" customHeight="1">
      <c r="B370" s="145"/>
      <c r="C370" s="720"/>
      <c r="D370" s="721"/>
      <c r="E370" s="722"/>
      <c r="F370" s="727"/>
      <c r="G370" s="728"/>
      <c r="H370" s="149"/>
      <c r="I370" s="149"/>
      <c r="J370" s="149"/>
      <c r="K370" s="149"/>
      <c r="L370" s="149"/>
      <c r="M370" s="149"/>
      <c r="N370" s="149"/>
      <c r="O370" s="149"/>
      <c r="P370" s="149"/>
      <c r="Q370" s="149"/>
      <c r="R370" s="149"/>
      <c r="S370" s="149"/>
      <c r="T370" s="763"/>
      <c r="U370" s="740"/>
      <c r="V370" s="145"/>
    </row>
    <row r="371" spans="2:22" s="148" customFormat="1" ht="13.5" customHeight="1">
      <c r="B371" s="145"/>
      <c r="C371" s="714"/>
      <c r="D371" s="715"/>
      <c r="E371" s="716"/>
      <c r="F371" s="729"/>
      <c r="G371" s="730"/>
      <c r="H371" s="146"/>
      <c r="I371" s="146"/>
      <c r="J371" s="147"/>
      <c r="K371" s="147"/>
      <c r="L371" s="147"/>
      <c r="M371" s="147"/>
      <c r="N371" s="147"/>
      <c r="O371" s="147"/>
      <c r="P371" s="147"/>
      <c r="Q371" s="147"/>
      <c r="R371" s="147"/>
      <c r="S371" s="147"/>
      <c r="T371" s="763"/>
      <c r="U371" s="737"/>
      <c r="V371" s="145"/>
    </row>
    <row r="372" spans="2:22" s="148" customFormat="1" ht="13.5" customHeight="1">
      <c r="B372" s="145"/>
      <c r="C372" s="717"/>
      <c r="D372" s="718"/>
      <c r="E372" s="719"/>
      <c r="F372" s="724"/>
      <c r="G372" s="726"/>
      <c r="H372" s="149"/>
      <c r="I372" s="149"/>
      <c r="J372" s="149"/>
      <c r="K372" s="149"/>
      <c r="L372" s="149"/>
      <c r="M372" s="149"/>
      <c r="N372" s="149"/>
      <c r="O372" s="149"/>
      <c r="P372" s="149"/>
      <c r="Q372" s="149"/>
      <c r="R372" s="149"/>
      <c r="S372" s="149"/>
      <c r="T372" s="763"/>
      <c r="U372" s="738"/>
      <c r="V372" s="145"/>
    </row>
    <row r="373" spans="2:22" s="148" customFormat="1" ht="13.5" customHeight="1">
      <c r="B373" s="145"/>
      <c r="C373" s="717"/>
      <c r="D373" s="718"/>
      <c r="E373" s="719"/>
      <c r="F373" s="723"/>
      <c r="G373" s="725"/>
      <c r="H373" s="150"/>
      <c r="I373" s="150"/>
      <c r="J373" s="151"/>
      <c r="K373" s="151"/>
      <c r="L373" s="151"/>
      <c r="M373" s="151"/>
      <c r="N373" s="151"/>
      <c r="O373" s="151"/>
      <c r="P373" s="151"/>
      <c r="Q373" s="151"/>
      <c r="R373" s="151"/>
      <c r="S373" s="151"/>
      <c r="T373" s="763"/>
      <c r="U373" s="739"/>
      <c r="V373" s="145"/>
    </row>
    <row r="374" spans="2:22" s="148" customFormat="1" ht="13.5" customHeight="1">
      <c r="B374" s="145"/>
      <c r="C374" s="717"/>
      <c r="D374" s="718"/>
      <c r="E374" s="719"/>
      <c r="F374" s="724"/>
      <c r="G374" s="726"/>
      <c r="H374" s="149"/>
      <c r="I374" s="149"/>
      <c r="J374" s="149"/>
      <c r="K374" s="149"/>
      <c r="L374" s="149"/>
      <c r="M374" s="149"/>
      <c r="N374" s="149"/>
      <c r="O374" s="149"/>
      <c r="P374" s="149"/>
      <c r="Q374" s="149"/>
      <c r="R374" s="149"/>
      <c r="S374" s="149"/>
      <c r="T374" s="763"/>
      <c r="U374" s="738"/>
      <c r="V374" s="145"/>
    </row>
    <row r="375" spans="2:22" s="148" customFormat="1" ht="13.5" customHeight="1">
      <c r="B375" s="145"/>
      <c r="C375" s="717"/>
      <c r="D375" s="718"/>
      <c r="E375" s="719"/>
      <c r="F375" s="723"/>
      <c r="G375" s="725"/>
      <c r="H375" s="150"/>
      <c r="I375" s="150"/>
      <c r="J375" s="151"/>
      <c r="K375" s="151"/>
      <c r="L375" s="151"/>
      <c r="M375" s="151"/>
      <c r="N375" s="151"/>
      <c r="O375" s="151"/>
      <c r="P375" s="151"/>
      <c r="Q375" s="151"/>
      <c r="R375" s="151"/>
      <c r="S375" s="151"/>
      <c r="T375" s="763"/>
      <c r="U375" s="739"/>
      <c r="V375" s="145"/>
    </row>
    <row r="376" spans="2:22" s="148" customFormat="1" ht="13.5" customHeight="1">
      <c r="B376" s="145"/>
      <c r="C376" s="720"/>
      <c r="D376" s="721"/>
      <c r="E376" s="722"/>
      <c r="F376" s="727"/>
      <c r="G376" s="728"/>
      <c r="H376" s="149"/>
      <c r="I376" s="149"/>
      <c r="J376" s="149"/>
      <c r="K376" s="149"/>
      <c r="L376" s="149"/>
      <c r="M376" s="149"/>
      <c r="N376" s="149"/>
      <c r="O376" s="149"/>
      <c r="P376" s="149"/>
      <c r="Q376" s="149"/>
      <c r="R376" s="149"/>
      <c r="S376" s="149"/>
      <c r="T376" s="763"/>
      <c r="U376" s="740"/>
      <c r="V376" s="145"/>
    </row>
    <row r="377" spans="2:22" s="148" customFormat="1" ht="13.5" customHeight="1">
      <c r="B377" s="145"/>
      <c r="C377" s="714"/>
      <c r="D377" s="715"/>
      <c r="E377" s="716"/>
      <c r="F377" s="729"/>
      <c r="G377" s="730"/>
      <c r="H377" s="146"/>
      <c r="I377" s="146"/>
      <c r="J377" s="147"/>
      <c r="K377" s="147"/>
      <c r="L377" s="147"/>
      <c r="M377" s="147"/>
      <c r="N377" s="147"/>
      <c r="O377" s="147"/>
      <c r="P377" s="147"/>
      <c r="Q377" s="147"/>
      <c r="R377" s="147"/>
      <c r="S377" s="147"/>
      <c r="T377" s="763"/>
      <c r="U377" s="737"/>
      <c r="V377" s="145"/>
    </row>
    <row r="378" spans="2:22" s="148" customFormat="1" ht="13.5" customHeight="1">
      <c r="B378" s="145"/>
      <c r="C378" s="717"/>
      <c r="D378" s="718"/>
      <c r="E378" s="719"/>
      <c r="F378" s="724"/>
      <c r="G378" s="726"/>
      <c r="H378" s="149"/>
      <c r="I378" s="149"/>
      <c r="J378" s="149"/>
      <c r="K378" s="149"/>
      <c r="L378" s="149"/>
      <c r="M378" s="149"/>
      <c r="N378" s="149"/>
      <c r="O378" s="149"/>
      <c r="P378" s="149"/>
      <c r="Q378" s="149"/>
      <c r="R378" s="149"/>
      <c r="S378" s="149"/>
      <c r="T378" s="763"/>
      <c r="U378" s="738"/>
      <c r="V378" s="145"/>
    </row>
    <row r="379" spans="2:22" s="148" customFormat="1" ht="13.5" customHeight="1">
      <c r="B379" s="145"/>
      <c r="C379" s="717"/>
      <c r="D379" s="718"/>
      <c r="E379" s="719"/>
      <c r="F379" s="723"/>
      <c r="G379" s="725"/>
      <c r="H379" s="150"/>
      <c r="I379" s="150"/>
      <c r="J379" s="151"/>
      <c r="K379" s="151"/>
      <c r="L379" s="151"/>
      <c r="M379" s="151"/>
      <c r="N379" s="151"/>
      <c r="O379" s="151"/>
      <c r="P379" s="151"/>
      <c r="Q379" s="151"/>
      <c r="R379" s="151"/>
      <c r="S379" s="151"/>
      <c r="T379" s="763"/>
      <c r="U379" s="739"/>
      <c r="V379" s="145"/>
    </row>
    <row r="380" spans="2:22" s="148" customFormat="1" ht="13.5" customHeight="1">
      <c r="B380" s="145"/>
      <c r="C380" s="717"/>
      <c r="D380" s="718"/>
      <c r="E380" s="719"/>
      <c r="F380" s="724"/>
      <c r="G380" s="726"/>
      <c r="H380" s="149"/>
      <c r="I380" s="149"/>
      <c r="J380" s="149"/>
      <c r="K380" s="149"/>
      <c r="L380" s="149"/>
      <c r="M380" s="149"/>
      <c r="N380" s="149"/>
      <c r="O380" s="149"/>
      <c r="P380" s="149"/>
      <c r="Q380" s="149"/>
      <c r="R380" s="149"/>
      <c r="S380" s="149"/>
      <c r="T380" s="763"/>
      <c r="U380" s="738"/>
      <c r="V380" s="145"/>
    </row>
    <row r="381" spans="2:22" s="148" customFormat="1" ht="13.5" customHeight="1">
      <c r="B381" s="145"/>
      <c r="C381" s="717"/>
      <c r="D381" s="718"/>
      <c r="E381" s="719"/>
      <c r="F381" s="723"/>
      <c r="G381" s="725"/>
      <c r="H381" s="150"/>
      <c r="I381" s="150"/>
      <c r="J381" s="151"/>
      <c r="K381" s="151"/>
      <c r="L381" s="151"/>
      <c r="M381" s="151"/>
      <c r="N381" s="151"/>
      <c r="O381" s="151"/>
      <c r="P381" s="151"/>
      <c r="Q381" s="151"/>
      <c r="R381" s="151"/>
      <c r="S381" s="151"/>
      <c r="T381" s="763"/>
      <c r="U381" s="739"/>
      <c r="V381" s="145"/>
    </row>
    <row r="382" spans="2:22" s="148" customFormat="1" ht="13.5" customHeight="1">
      <c r="B382" s="145"/>
      <c r="C382" s="720"/>
      <c r="D382" s="721"/>
      <c r="E382" s="722"/>
      <c r="F382" s="727"/>
      <c r="G382" s="728"/>
      <c r="H382" s="149"/>
      <c r="I382" s="149"/>
      <c r="J382" s="149"/>
      <c r="K382" s="149"/>
      <c r="L382" s="149"/>
      <c r="M382" s="149"/>
      <c r="N382" s="149"/>
      <c r="O382" s="149"/>
      <c r="P382" s="149"/>
      <c r="Q382" s="149"/>
      <c r="R382" s="149"/>
      <c r="S382" s="149"/>
      <c r="T382" s="763"/>
      <c r="U382" s="740"/>
      <c r="V382" s="145"/>
    </row>
    <row r="383" spans="2:22" s="148" customFormat="1" ht="13.5" customHeight="1">
      <c r="B383" s="145"/>
      <c r="C383" s="714"/>
      <c r="D383" s="715"/>
      <c r="E383" s="716"/>
      <c r="F383" s="729"/>
      <c r="G383" s="730"/>
      <c r="H383" s="146"/>
      <c r="I383" s="146"/>
      <c r="J383" s="147"/>
      <c r="K383" s="147"/>
      <c r="L383" s="147"/>
      <c r="M383" s="147"/>
      <c r="N383" s="147"/>
      <c r="O383" s="147"/>
      <c r="P383" s="147"/>
      <c r="Q383" s="147"/>
      <c r="R383" s="147"/>
      <c r="S383" s="147"/>
      <c r="T383" s="763"/>
      <c r="U383" s="737"/>
      <c r="V383" s="145"/>
    </row>
    <row r="384" spans="2:22" s="148" customFormat="1" ht="13.5" customHeight="1">
      <c r="B384" s="145"/>
      <c r="C384" s="717"/>
      <c r="D384" s="718"/>
      <c r="E384" s="719"/>
      <c r="F384" s="724"/>
      <c r="G384" s="726"/>
      <c r="H384" s="149"/>
      <c r="I384" s="149"/>
      <c r="J384" s="149"/>
      <c r="K384" s="149"/>
      <c r="L384" s="149"/>
      <c r="M384" s="149"/>
      <c r="N384" s="149"/>
      <c r="O384" s="149"/>
      <c r="P384" s="149"/>
      <c r="Q384" s="149"/>
      <c r="R384" s="149"/>
      <c r="S384" s="149"/>
      <c r="T384" s="763"/>
      <c r="U384" s="738"/>
      <c r="V384" s="145"/>
    </row>
    <row r="385" spans="2:23" s="148" customFormat="1" ht="13.5" customHeight="1">
      <c r="B385" s="145"/>
      <c r="C385" s="717"/>
      <c r="D385" s="718"/>
      <c r="E385" s="719"/>
      <c r="F385" s="723"/>
      <c r="G385" s="725"/>
      <c r="H385" s="150"/>
      <c r="I385" s="150"/>
      <c r="J385" s="151"/>
      <c r="K385" s="151"/>
      <c r="L385" s="151"/>
      <c r="M385" s="151"/>
      <c r="N385" s="151"/>
      <c r="O385" s="151"/>
      <c r="P385" s="151"/>
      <c r="Q385" s="151"/>
      <c r="R385" s="151"/>
      <c r="S385" s="151"/>
      <c r="T385" s="763"/>
      <c r="U385" s="739"/>
      <c r="V385" s="145"/>
    </row>
    <row r="386" spans="2:23" s="148" customFormat="1" ht="13.5" customHeight="1">
      <c r="B386" s="145"/>
      <c r="C386" s="717"/>
      <c r="D386" s="718"/>
      <c r="E386" s="719"/>
      <c r="F386" s="724"/>
      <c r="G386" s="726"/>
      <c r="H386" s="149"/>
      <c r="I386" s="149"/>
      <c r="J386" s="149"/>
      <c r="K386" s="149"/>
      <c r="L386" s="149"/>
      <c r="M386" s="149"/>
      <c r="N386" s="149"/>
      <c r="O386" s="149"/>
      <c r="P386" s="149"/>
      <c r="Q386" s="149"/>
      <c r="R386" s="149"/>
      <c r="S386" s="149"/>
      <c r="T386" s="763"/>
      <c r="U386" s="738"/>
      <c r="V386" s="145"/>
    </row>
    <row r="387" spans="2:23" s="148" customFormat="1" ht="13.5" customHeight="1">
      <c r="B387" s="145"/>
      <c r="C387" s="717"/>
      <c r="D387" s="718"/>
      <c r="E387" s="719"/>
      <c r="F387" s="723"/>
      <c r="G387" s="725"/>
      <c r="H387" s="150"/>
      <c r="I387" s="150"/>
      <c r="J387" s="151"/>
      <c r="K387" s="151"/>
      <c r="L387" s="151"/>
      <c r="M387" s="151"/>
      <c r="N387" s="151"/>
      <c r="O387" s="151"/>
      <c r="P387" s="151"/>
      <c r="Q387" s="151"/>
      <c r="R387" s="151"/>
      <c r="S387" s="151"/>
      <c r="T387" s="763"/>
      <c r="U387" s="739"/>
      <c r="V387" s="145"/>
    </row>
    <row r="388" spans="2:23" s="148" customFormat="1" ht="13.5" customHeight="1">
      <c r="B388" s="145"/>
      <c r="C388" s="720"/>
      <c r="D388" s="721"/>
      <c r="E388" s="722"/>
      <c r="F388" s="727"/>
      <c r="G388" s="728"/>
      <c r="H388" s="152"/>
      <c r="I388" s="152"/>
      <c r="J388" s="152"/>
      <c r="K388" s="152"/>
      <c r="L388" s="152"/>
      <c r="M388" s="152"/>
      <c r="N388" s="152"/>
      <c r="O388" s="152"/>
      <c r="P388" s="152"/>
      <c r="Q388" s="152"/>
      <c r="R388" s="152"/>
      <c r="S388" s="152"/>
      <c r="T388" s="763"/>
      <c r="U388" s="740"/>
      <c r="V388" s="145"/>
    </row>
    <row r="389" spans="2:23" s="111" customFormat="1" ht="13.5" customHeight="1">
      <c r="B389" s="108"/>
      <c r="C389" s="743" t="s">
        <v>86</v>
      </c>
      <c r="D389" s="767" t="s">
        <v>220</v>
      </c>
      <c r="E389" s="768"/>
      <c r="F389" s="768"/>
      <c r="G389" s="769"/>
      <c r="H389" s="154"/>
      <c r="I389" s="154"/>
      <c r="J389" s="154"/>
      <c r="K389" s="154"/>
      <c r="L389" s="154"/>
      <c r="M389" s="154"/>
      <c r="N389" s="154"/>
      <c r="O389" s="154"/>
      <c r="P389" s="154"/>
      <c r="Q389" s="154"/>
      <c r="R389" s="154"/>
      <c r="S389" s="154"/>
      <c r="T389" s="773"/>
      <c r="U389" s="749"/>
      <c r="V389" s="108"/>
    </row>
    <row r="390" spans="2:23" s="111" customFormat="1" ht="13.5" customHeight="1">
      <c r="B390" s="108"/>
      <c r="C390" s="744"/>
      <c r="D390" s="746" t="s">
        <v>221</v>
      </c>
      <c r="E390" s="747"/>
      <c r="F390" s="747"/>
      <c r="G390" s="748"/>
      <c r="H390" s="154"/>
      <c r="I390" s="154"/>
      <c r="J390" s="154"/>
      <c r="K390" s="154"/>
      <c r="L390" s="154"/>
      <c r="M390" s="154"/>
      <c r="N390" s="154"/>
      <c r="O390" s="154"/>
      <c r="P390" s="154"/>
      <c r="Q390" s="154"/>
      <c r="R390" s="154"/>
      <c r="S390" s="154"/>
      <c r="T390" s="773"/>
      <c r="U390" s="750"/>
      <c r="V390" s="108"/>
    </row>
    <row r="391" spans="2:23" s="111" customFormat="1" ht="13.5" customHeight="1">
      <c r="B391" s="108"/>
      <c r="C391" s="744"/>
      <c r="D391" s="770" t="s">
        <v>222</v>
      </c>
      <c r="E391" s="771"/>
      <c r="F391" s="772"/>
      <c r="G391" s="155" t="s">
        <v>79</v>
      </c>
      <c r="H391" s="156" t="str">
        <f>IF(COUNT(H389)=0,"",ROUND(SUM(H389:H390),#REF!))</f>
        <v/>
      </c>
      <c r="I391" s="156" t="str">
        <f>IF(COUNT(I389)=0,"",ROUND(SUM(I389:I390),#REF!))</f>
        <v/>
      </c>
      <c r="J391" s="156" t="str">
        <f>IF(COUNT(J389)=0,"",ROUND(SUM(J389:J390),#REF!))</f>
        <v/>
      </c>
      <c r="K391" s="156" t="str">
        <f>IF(COUNT(K389)=0,"",ROUND(SUM(K389:K390),#REF!))</f>
        <v/>
      </c>
      <c r="L391" s="156" t="str">
        <f>IF(COUNT(L389)=0,"",ROUND(SUM(L389:L390),#REF!))</f>
        <v/>
      </c>
      <c r="M391" s="156" t="str">
        <f>IF(COUNT(M389)=0,"",ROUND(SUM(M389:M390),#REF!))</f>
        <v/>
      </c>
      <c r="N391" s="156" t="str">
        <f>IF(COUNT(N389)=0,"",ROUND(SUM(N389:N390),#REF!))</f>
        <v/>
      </c>
      <c r="O391" s="156" t="str">
        <f>IF(COUNT(O389)=0,"",ROUND(SUM(O389:O390),#REF!))</f>
        <v/>
      </c>
      <c r="P391" s="156" t="str">
        <f>IF(COUNT(P389)=0,"",ROUND(SUM(P389:P390),#REF!))</f>
        <v/>
      </c>
      <c r="Q391" s="156" t="str">
        <f>IF(COUNT(Q389)=0,"",ROUND(SUM(Q389:Q390),#REF!))</f>
        <v/>
      </c>
      <c r="R391" s="156" t="str">
        <f>IF(COUNT(R389)=0,"",ROUND(SUM(R389:R390),#REF!))</f>
        <v/>
      </c>
      <c r="S391" s="156" t="str">
        <f>IF(COUNT(S389)=0,"",ROUND(SUM(S389:S390),#REF!))</f>
        <v/>
      </c>
      <c r="T391" s="773"/>
      <c r="U391" s="750"/>
      <c r="V391" s="108"/>
      <c r="W391" s="120" t="s">
        <v>93</v>
      </c>
    </row>
    <row r="392" spans="2:23" s="111" customFormat="1" ht="13.5" customHeight="1">
      <c r="B392" s="108"/>
      <c r="C392" s="745"/>
      <c r="D392" s="774" t="s">
        <v>249</v>
      </c>
      <c r="E392" s="768"/>
      <c r="F392" s="769"/>
      <c r="G392" s="155" t="s">
        <v>79</v>
      </c>
      <c r="H392" s="154"/>
      <c r="I392" s="154"/>
      <c r="J392" s="154"/>
      <c r="K392" s="154"/>
      <c r="L392" s="154"/>
      <c r="M392" s="154"/>
      <c r="N392" s="154"/>
      <c r="O392" s="154"/>
      <c r="P392" s="154"/>
      <c r="Q392" s="154"/>
      <c r="R392" s="154"/>
      <c r="S392" s="154"/>
      <c r="T392" s="203" t="str">
        <f>IF(COUNT(H392:S392)=0,"",SUMPRODUCT(ROUND(H392:S392,#REF!)))</f>
        <v/>
      </c>
      <c r="U392" s="751"/>
      <c r="V392" s="108"/>
    </row>
    <row r="393" spans="2:23" s="163" customFormat="1" ht="13.5" customHeight="1">
      <c r="B393" s="161"/>
      <c r="C393" s="121" t="s">
        <v>70</v>
      </c>
      <c r="D393" s="162"/>
      <c r="E393" s="162"/>
      <c r="F393" s="162"/>
      <c r="G393" s="121"/>
      <c r="H393" s="121"/>
      <c r="I393" s="121"/>
      <c r="J393" s="121"/>
      <c r="K393" s="121"/>
      <c r="L393" s="121"/>
      <c r="M393" s="121"/>
      <c r="N393" s="121"/>
      <c r="O393" s="121"/>
      <c r="P393" s="121"/>
      <c r="Q393" s="121"/>
      <c r="R393" s="121"/>
      <c r="S393" s="121"/>
      <c r="T393" s="121"/>
      <c r="U393" s="121"/>
      <c r="V393" s="161"/>
    </row>
    <row r="394" spans="2:23" s="163" customFormat="1" ht="13.5" customHeight="1">
      <c r="B394" s="161"/>
      <c r="C394" s="122"/>
      <c r="D394" s="164"/>
      <c r="E394" s="164"/>
      <c r="F394" s="164"/>
      <c r="G394" s="122"/>
      <c r="H394" s="122"/>
      <c r="I394" s="122"/>
      <c r="J394" s="122"/>
      <c r="K394" s="122"/>
      <c r="L394" s="122"/>
      <c r="M394" s="122"/>
      <c r="N394" s="122"/>
      <c r="O394" s="122"/>
      <c r="P394" s="122"/>
      <c r="Q394" s="122"/>
      <c r="R394" s="122"/>
      <c r="S394" s="122"/>
      <c r="T394" s="122"/>
      <c r="U394" s="122"/>
      <c r="V394" s="161"/>
    </row>
    <row r="395" spans="2:23" s="163" customFormat="1" ht="13.5" customHeight="1">
      <c r="B395" s="161"/>
      <c r="C395" s="122"/>
      <c r="D395" s="164"/>
      <c r="E395" s="164"/>
      <c r="F395" s="164"/>
      <c r="G395" s="122"/>
      <c r="H395" s="122"/>
      <c r="I395" s="122"/>
      <c r="J395" s="122"/>
      <c r="K395" s="122"/>
      <c r="L395" s="122"/>
      <c r="M395" s="122"/>
      <c r="N395" s="122"/>
      <c r="O395" s="122"/>
      <c r="P395" s="122"/>
      <c r="Q395" s="122"/>
      <c r="R395" s="122"/>
      <c r="S395" s="122"/>
      <c r="T395" s="122"/>
      <c r="U395" s="122"/>
      <c r="V395" s="161"/>
    </row>
    <row r="396" spans="2:23" s="163" customFormat="1" ht="13.5" customHeight="1">
      <c r="B396" s="161"/>
      <c r="C396" s="122"/>
      <c r="D396" s="164"/>
      <c r="E396" s="164"/>
      <c r="F396" s="164"/>
      <c r="G396" s="122"/>
      <c r="H396" s="122"/>
      <c r="I396" s="122"/>
      <c r="J396" s="122"/>
      <c r="K396" s="122"/>
      <c r="L396" s="122"/>
      <c r="M396" s="122"/>
      <c r="N396" s="122"/>
      <c r="O396" s="122"/>
      <c r="P396" s="122"/>
      <c r="Q396" s="122"/>
      <c r="R396" s="122"/>
      <c r="S396" s="122"/>
      <c r="T396" s="122"/>
      <c r="U396" s="122"/>
      <c r="V396" s="161"/>
    </row>
    <row r="397" spans="2:23" s="163" customFormat="1" ht="13.5" customHeight="1">
      <c r="B397" s="161"/>
      <c r="C397" s="122"/>
      <c r="D397" s="164"/>
      <c r="E397" s="164"/>
      <c r="F397" s="164"/>
      <c r="G397" s="122"/>
      <c r="H397" s="122"/>
      <c r="I397" s="122"/>
      <c r="J397" s="122"/>
      <c r="K397" s="122"/>
      <c r="L397" s="122"/>
      <c r="M397" s="122"/>
      <c r="N397" s="122"/>
      <c r="O397" s="122"/>
      <c r="P397" s="122"/>
      <c r="Q397" s="122"/>
      <c r="R397" s="122"/>
      <c r="S397" s="122"/>
      <c r="T397" s="122"/>
      <c r="U397" s="122"/>
      <c r="V397" s="161"/>
    </row>
    <row r="398" spans="2:23" s="163" customFormat="1" ht="13.5" customHeight="1">
      <c r="B398" s="161"/>
      <c r="C398" s="122"/>
      <c r="D398" s="164"/>
      <c r="E398" s="164"/>
      <c r="F398" s="164"/>
      <c r="G398" s="122"/>
      <c r="H398" s="122"/>
      <c r="I398" s="122"/>
      <c r="J398" s="122"/>
      <c r="K398" s="122"/>
      <c r="L398" s="122"/>
      <c r="M398" s="122"/>
      <c r="N398" s="122"/>
      <c r="O398" s="122"/>
      <c r="P398" s="122"/>
      <c r="Q398" s="122"/>
      <c r="R398" s="122"/>
      <c r="S398" s="122"/>
      <c r="T398" s="122"/>
      <c r="U398" s="122"/>
      <c r="V398" s="161"/>
    </row>
    <row r="399" spans="2:23" s="163" customFormat="1" ht="13.5" customHeight="1">
      <c r="B399" s="161"/>
      <c r="C399" s="122"/>
      <c r="D399" s="164"/>
      <c r="E399" s="164"/>
      <c r="F399" s="164"/>
      <c r="G399" s="122"/>
      <c r="H399" s="122"/>
      <c r="I399" s="122"/>
      <c r="J399" s="122"/>
      <c r="K399" s="122"/>
      <c r="L399" s="122"/>
      <c r="M399" s="122"/>
      <c r="N399" s="122"/>
      <c r="O399" s="122"/>
      <c r="P399" s="122"/>
      <c r="Q399" s="122"/>
      <c r="R399" s="122"/>
      <c r="S399" s="122"/>
      <c r="T399" s="122"/>
      <c r="U399" s="122"/>
      <c r="V399" s="161"/>
    </row>
    <row r="400" spans="2:23" s="163" customFormat="1" ht="13.5" customHeight="1">
      <c r="B400" s="161"/>
      <c r="C400" s="122"/>
      <c r="D400" s="164"/>
      <c r="E400" s="164"/>
      <c r="F400" s="164"/>
      <c r="G400" s="122"/>
      <c r="H400" s="122"/>
      <c r="I400" s="122"/>
      <c r="J400" s="122"/>
      <c r="K400" s="122"/>
      <c r="L400" s="122"/>
      <c r="M400" s="122"/>
      <c r="N400" s="122"/>
      <c r="O400" s="122"/>
      <c r="P400" s="122"/>
      <c r="Q400" s="122"/>
      <c r="R400" s="122"/>
      <c r="S400" s="122"/>
      <c r="T400" s="122"/>
      <c r="U400" s="122"/>
      <c r="V400" s="161"/>
    </row>
    <row r="401" spans="2:38" s="163" customFormat="1" ht="13.5" customHeight="1">
      <c r="B401" s="161"/>
      <c r="C401" s="122"/>
      <c r="D401" s="164"/>
      <c r="E401" s="164"/>
      <c r="F401" s="164"/>
      <c r="G401" s="122"/>
      <c r="H401" s="122"/>
      <c r="I401" s="122"/>
      <c r="J401" s="122"/>
      <c r="K401" s="122"/>
      <c r="L401" s="122"/>
      <c r="M401" s="122"/>
      <c r="N401" s="122"/>
      <c r="O401" s="122"/>
      <c r="P401" s="122"/>
      <c r="Q401" s="122"/>
      <c r="R401" s="122"/>
      <c r="S401" s="122"/>
      <c r="T401" s="122"/>
      <c r="U401" s="122"/>
      <c r="V401" s="161"/>
    </row>
    <row r="402" spans="2:38" s="111" customFormat="1" ht="13.5" customHeight="1">
      <c r="B402" s="108"/>
      <c r="C402" s="108"/>
      <c r="D402" s="108"/>
      <c r="E402" s="108"/>
      <c r="F402" s="108"/>
      <c r="G402" s="108"/>
      <c r="H402" s="108"/>
      <c r="I402" s="108"/>
      <c r="J402" s="108"/>
      <c r="K402" s="108"/>
      <c r="L402" s="108"/>
      <c r="M402" s="108"/>
      <c r="N402" s="108"/>
      <c r="O402" s="108"/>
      <c r="P402" s="108"/>
      <c r="Q402" s="108"/>
      <c r="R402" s="108"/>
      <c r="S402" s="108"/>
      <c r="T402" s="108"/>
      <c r="U402" s="110"/>
      <c r="V402" s="108"/>
    </row>
    <row r="403" spans="2:38" s="111" customFormat="1" ht="13.5" customHeight="1">
      <c r="B403" s="108"/>
      <c r="C403" s="109" t="s">
        <v>225</v>
      </c>
      <c r="D403" s="109"/>
      <c r="E403" s="109"/>
      <c r="F403" s="37"/>
      <c r="G403" s="109"/>
      <c r="H403" s="108"/>
      <c r="I403" s="108"/>
      <c r="J403" s="108"/>
      <c r="K403" s="108"/>
      <c r="L403" s="108"/>
      <c r="M403" s="108"/>
      <c r="N403" s="108"/>
      <c r="O403" s="108"/>
      <c r="P403" s="108"/>
      <c r="Q403" s="108"/>
      <c r="R403" s="108"/>
      <c r="S403" s="108"/>
      <c r="T403" s="108"/>
      <c r="U403" s="110"/>
      <c r="V403" s="108"/>
    </row>
    <row r="404" spans="2:38" s="111" customFormat="1" ht="13.5" customHeight="1">
      <c r="B404" s="108"/>
      <c r="C404" s="112" t="s">
        <v>4</v>
      </c>
      <c r="D404" s="112"/>
      <c r="E404" s="112"/>
      <c r="F404" s="114"/>
      <c r="G404" s="480" t="e">
        <f>G354</f>
        <v>#REF!</v>
      </c>
      <c r="H404" s="113"/>
      <c r="I404" s="108"/>
      <c r="J404" s="108"/>
      <c r="K404" s="108"/>
      <c r="L404" s="108"/>
      <c r="M404" s="108"/>
      <c r="N404" s="108"/>
      <c r="O404" s="108"/>
      <c r="P404" s="108"/>
      <c r="Q404" s="108"/>
      <c r="R404" s="108"/>
      <c r="S404" s="108"/>
      <c r="T404" s="108"/>
      <c r="U404" s="110"/>
      <c r="V404" s="108"/>
    </row>
    <row r="405" spans="2:38" s="111" customFormat="1" ht="13.5" customHeight="1">
      <c r="B405" s="108"/>
      <c r="C405" s="116" t="s">
        <v>8</v>
      </c>
      <c r="D405" s="116"/>
      <c r="E405" s="125" t="s">
        <v>130</v>
      </c>
      <c r="F405" s="112"/>
      <c r="G405" s="108"/>
      <c r="H405" s="108"/>
      <c r="I405" s="108"/>
      <c r="J405" s="108"/>
      <c r="K405" s="108"/>
      <c r="L405" s="108"/>
      <c r="M405" s="108"/>
      <c r="N405" s="108"/>
      <c r="O405" s="108"/>
      <c r="P405" s="108"/>
      <c r="Q405" s="108"/>
      <c r="R405" s="126"/>
      <c r="S405" s="108"/>
      <c r="T405" s="126"/>
      <c r="U405" s="110"/>
      <c r="V405" s="108"/>
    </row>
    <row r="406" spans="2:38" s="111" customFormat="1" ht="13.5" customHeight="1">
      <c r="B406" s="108"/>
      <c r="C406" s="705" t="s">
        <v>33</v>
      </c>
      <c r="D406" s="706"/>
      <c r="E406" s="707"/>
      <c r="F406" s="731" t="s">
        <v>224</v>
      </c>
      <c r="G406" s="731" t="s">
        <v>219</v>
      </c>
      <c r="H406" s="117" t="s">
        <v>34</v>
      </c>
      <c r="I406" s="118"/>
      <c r="J406" s="118"/>
      <c r="K406" s="118"/>
      <c r="L406" s="118"/>
      <c r="M406" s="119"/>
      <c r="N406" s="144" t="s">
        <v>35</v>
      </c>
      <c r="O406" s="118"/>
      <c r="P406" s="118"/>
      <c r="Q406" s="118"/>
      <c r="R406" s="118"/>
      <c r="S406" s="119"/>
      <c r="T406" s="764" t="s">
        <v>81</v>
      </c>
      <c r="U406" s="764" t="s">
        <v>82</v>
      </c>
      <c r="V406" s="108"/>
      <c r="W406" s="88" t="s">
        <v>25</v>
      </c>
      <c r="AA406" s="128" t="str">
        <f>IF(COUNT(H409:U442)&gt;0,"○","")</f>
        <v/>
      </c>
      <c r="AB406" s="120" t="s">
        <v>158</v>
      </c>
      <c r="AC406" s="124"/>
      <c r="AD406" s="124"/>
      <c r="AE406" s="124"/>
      <c r="AF406" s="124"/>
      <c r="AG406" s="124"/>
      <c r="AK406" s="124"/>
      <c r="AL406" s="124"/>
    </row>
    <row r="407" spans="2:38" s="111" customFormat="1" ht="13.5" customHeight="1">
      <c r="B407" s="108"/>
      <c r="C407" s="708"/>
      <c r="D407" s="709"/>
      <c r="E407" s="710"/>
      <c r="F407" s="732"/>
      <c r="G407" s="732"/>
      <c r="H407" s="4" t="s">
        <v>13</v>
      </c>
      <c r="I407" s="4" t="s">
        <v>14</v>
      </c>
      <c r="J407" s="4" t="s">
        <v>15</v>
      </c>
      <c r="K407" s="4" t="s">
        <v>16</v>
      </c>
      <c r="L407" s="4" t="s">
        <v>17</v>
      </c>
      <c r="M407" s="4" t="s">
        <v>18</v>
      </c>
      <c r="N407" s="4" t="s">
        <v>19</v>
      </c>
      <c r="O407" s="4" t="s">
        <v>20</v>
      </c>
      <c r="P407" s="4" t="s">
        <v>21</v>
      </c>
      <c r="Q407" s="4" t="s">
        <v>22</v>
      </c>
      <c r="R407" s="4" t="s">
        <v>23</v>
      </c>
      <c r="S407" s="4" t="s">
        <v>24</v>
      </c>
      <c r="T407" s="765"/>
      <c r="U407" s="765"/>
      <c r="V407" s="108"/>
      <c r="W407" s="88" t="s">
        <v>94</v>
      </c>
      <c r="AA407" s="124"/>
      <c r="AB407" s="124"/>
      <c r="AC407" s="124"/>
      <c r="AD407" s="124"/>
      <c r="AE407" s="124"/>
      <c r="AF407" s="124"/>
      <c r="AG407" s="124"/>
      <c r="AK407" s="124"/>
      <c r="AL407" s="124"/>
    </row>
    <row r="408" spans="2:38" s="111" customFormat="1" ht="13.5" customHeight="1">
      <c r="B408" s="108"/>
      <c r="C408" s="711"/>
      <c r="D408" s="712"/>
      <c r="E408" s="713"/>
      <c r="F408" s="733"/>
      <c r="G408" s="733"/>
      <c r="H408" s="127" t="e">
        <f>"（"&amp;MID(#REF!,2,2)&amp;")"</f>
        <v>#REF!</v>
      </c>
      <c r="I408" s="127" t="e">
        <f>"（"&amp;MID(#REF!,2,2)&amp;")"</f>
        <v>#REF!</v>
      </c>
      <c r="J408" s="127" t="e">
        <f>"（"&amp;MID(#REF!,2,2)&amp;")"</f>
        <v>#REF!</v>
      </c>
      <c r="K408" s="127" t="e">
        <f>"（"&amp;MID(#REF!,2,2)&amp;")"</f>
        <v>#REF!</v>
      </c>
      <c r="L408" s="127" t="e">
        <f>"（"&amp;MID(#REF!,2,2)&amp;")"</f>
        <v>#REF!</v>
      </c>
      <c r="M408" s="127" t="e">
        <f>"（"&amp;MID(#REF!,2,2)&amp;")"</f>
        <v>#REF!</v>
      </c>
      <c r="N408" s="127" t="e">
        <f>"（"&amp;MID(#REF!,2,2)&amp;")"</f>
        <v>#REF!</v>
      </c>
      <c r="O408" s="127" t="e">
        <f>"（"&amp;MID(#REF!,2,2)&amp;")"</f>
        <v>#REF!</v>
      </c>
      <c r="P408" s="127" t="e">
        <f>"（"&amp;MID(#REF!,2,2)&amp;")"</f>
        <v>#REF!</v>
      </c>
      <c r="Q408" s="127" t="e">
        <f>"（"&amp;MID(#REF!,2,2)&amp;")"</f>
        <v>#REF!</v>
      </c>
      <c r="R408" s="127" t="e">
        <f>"（"&amp;MID(#REF!,2,2)&amp;")"</f>
        <v>#REF!</v>
      </c>
      <c r="S408" s="127" t="e">
        <f>"（"&amp;MID(#REF!,2,2)&amp;")"</f>
        <v>#REF!</v>
      </c>
      <c r="T408" s="766"/>
      <c r="U408" s="766"/>
      <c r="V408" s="108"/>
      <c r="W408" s="88"/>
      <c r="AC408" s="124"/>
      <c r="AD408" s="124"/>
      <c r="AE408" s="124"/>
      <c r="AF408" s="124"/>
      <c r="AG408" s="124"/>
      <c r="AK408" s="124"/>
      <c r="AL408" s="124"/>
    </row>
    <row r="409" spans="2:38" s="148" customFormat="1" ht="13.5" customHeight="1">
      <c r="B409" s="145"/>
      <c r="C409" s="714"/>
      <c r="D409" s="715"/>
      <c r="E409" s="716"/>
      <c r="F409" s="729"/>
      <c r="G409" s="730"/>
      <c r="H409" s="146"/>
      <c r="I409" s="146"/>
      <c r="J409" s="147"/>
      <c r="K409" s="147"/>
      <c r="L409" s="147"/>
      <c r="M409" s="147"/>
      <c r="N409" s="147"/>
      <c r="O409" s="147"/>
      <c r="P409" s="147"/>
      <c r="Q409" s="147"/>
      <c r="R409" s="147"/>
      <c r="S409" s="147"/>
      <c r="T409" s="763"/>
      <c r="U409" s="737"/>
      <c r="V409" s="145"/>
      <c r="AA409" s="130"/>
      <c r="AB409" s="130"/>
      <c r="AC409" s="130"/>
      <c r="AD409" s="130"/>
      <c r="AE409" s="130"/>
      <c r="AF409" s="130"/>
      <c r="AG409" s="130"/>
      <c r="AK409" s="130"/>
      <c r="AL409" s="130"/>
    </row>
    <row r="410" spans="2:38" s="148" customFormat="1" ht="13.5" customHeight="1">
      <c r="B410" s="145"/>
      <c r="C410" s="717"/>
      <c r="D410" s="718"/>
      <c r="E410" s="719"/>
      <c r="F410" s="724"/>
      <c r="G410" s="726"/>
      <c r="H410" s="149"/>
      <c r="I410" s="149"/>
      <c r="J410" s="149"/>
      <c r="K410" s="149"/>
      <c r="L410" s="149"/>
      <c r="M410" s="149"/>
      <c r="N410" s="149"/>
      <c r="O410" s="149"/>
      <c r="P410" s="149"/>
      <c r="Q410" s="149"/>
      <c r="R410" s="149"/>
      <c r="S410" s="149"/>
      <c r="T410" s="763"/>
      <c r="U410" s="738"/>
      <c r="V410" s="145"/>
      <c r="AA410" s="130"/>
      <c r="AB410" s="130"/>
      <c r="AC410" s="130"/>
      <c r="AD410" s="130"/>
      <c r="AE410" s="130"/>
      <c r="AF410" s="130"/>
      <c r="AG410" s="130"/>
      <c r="AK410" s="130"/>
      <c r="AL410" s="130"/>
    </row>
    <row r="411" spans="2:38" s="148" customFormat="1" ht="13.5" customHeight="1">
      <c r="B411" s="145"/>
      <c r="C411" s="717"/>
      <c r="D411" s="718"/>
      <c r="E411" s="719"/>
      <c r="F411" s="723"/>
      <c r="G411" s="725"/>
      <c r="H411" s="150"/>
      <c r="I411" s="150"/>
      <c r="J411" s="151"/>
      <c r="K411" s="151"/>
      <c r="L411" s="151"/>
      <c r="M411" s="151"/>
      <c r="N411" s="151"/>
      <c r="O411" s="151"/>
      <c r="P411" s="151"/>
      <c r="Q411" s="151"/>
      <c r="R411" s="151"/>
      <c r="S411" s="151"/>
      <c r="T411" s="763"/>
      <c r="U411" s="739"/>
      <c r="V411" s="145"/>
      <c r="AA411" s="130"/>
      <c r="AB411" s="130"/>
      <c r="AC411" s="130"/>
      <c r="AD411" s="130"/>
      <c r="AE411" s="130"/>
      <c r="AF411" s="130"/>
      <c r="AG411" s="130"/>
      <c r="AK411" s="130"/>
      <c r="AL411" s="130"/>
    </row>
    <row r="412" spans="2:38" s="148" customFormat="1" ht="13.5" customHeight="1">
      <c r="B412" s="145"/>
      <c r="C412" s="717"/>
      <c r="D412" s="718"/>
      <c r="E412" s="719"/>
      <c r="F412" s="724"/>
      <c r="G412" s="726"/>
      <c r="H412" s="149"/>
      <c r="I412" s="149"/>
      <c r="J412" s="149"/>
      <c r="K412" s="149"/>
      <c r="L412" s="149"/>
      <c r="M412" s="149"/>
      <c r="N412" s="149"/>
      <c r="O412" s="149"/>
      <c r="P412" s="149"/>
      <c r="Q412" s="149"/>
      <c r="R412" s="149"/>
      <c r="S412" s="149"/>
      <c r="T412" s="763"/>
      <c r="U412" s="738"/>
      <c r="V412" s="145"/>
      <c r="AA412" s="130"/>
      <c r="AB412" s="130"/>
      <c r="AC412" s="130"/>
      <c r="AD412" s="130"/>
      <c r="AE412" s="130"/>
      <c r="AF412" s="130"/>
      <c r="AG412" s="130"/>
      <c r="AK412" s="130"/>
      <c r="AL412" s="130"/>
    </row>
    <row r="413" spans="2:38" s="148" customFormat="1" ht="13.5" customHeight="1">
      <c r="B413" s="145"/>
      <c r="C413" s="717"/>
      <c r="D413" s="718"/>
      <c r="E413" s="719"/>
      <c r="F413" s="723"/>
      <c r="G413" s="725"/>
      <c r="H413" s="150"/>
      <c r="I413" s="150"/>
      <c r="J413" s="151"/>
      <c r="K413" s="151"/>
      <c r="L413" s="151"/>
      <c r="M413" s="151"/>
      <c r="N413" s="151"/>
      <c r="O413" s="151"/>
      <c r="P413" s="151"/>
      <c r="Q413" s="151"/>
      <c r="R413" s="151"/>
      <c r="S413" s="151"/>
      <c r="T413" s="763"/>
      <c r="U413" s="739"/>
      <c r="V413" s="145"/>
      <c r="AA413" s="130"/>
      <c r="AB413" s="130"/>
      <c r="AC413" s="130"/>
      <c r="AD413" s="130"/>
      <c r="AE413" s="130"/>
      <c r="AF413" s="130"/>
      <c r="AG413" s="130"/>
      <c r="AK413" s="130"/>
      <c r="AL413" s="130"/>
    </row>
    <row r="414" spans="2:38" s="148" customFormat="1" ht="13.5" customHeight="1">
      <c r="B414" s="145"/>
      <c r="C414" s="720"/>
      <c r="D414" s="721"/>
      <c r="E414" s="722"/>
      <c r="F414" s="727"/>
      <c r="G414" s="728"/>
      <c r="H414" s="149"/>
      <c r="I414" s="149"/>
      <c r="J414" s="149"/>
      <c r="K414" s="149"/>
      <c r="L414" s="149"/>
      <c r="M414" s="149"/>
      <c r="N414" s="149"/>
      <c r="O414" s="149"/>
      <c r="P414" s="149"/>
      <c r="Q414" s="149"/>
      <c r="R414" s="149"/>
      <c r="S414" s="149"/>
      <c r="T414" s="763"/>
      <c r="U414" s="740"/>
      <c r="V414" s="145"/>
      <c r="AA414" s="130"/>
      <c r="AB414" s="130"/>
      <c r="AC414" s="130"/>
      <c r="AD414" s="130"/>
      <c r="AE414" s="130"/>
      <c r="AF414" s="130"/>
      <c r="AG414" s="130"/>
      <c r="AK414" s="130"/>
      <c r="AL414" s="130"/>
    </row>
    <row r="415" spans="2:38" s="148" customFormat="1" ht="13.5" customHeight="1">
      <c r="B415" s="145"/>
      <c r="C415" s="714"/>
      <c r="D415" s="715"/>
      <c r="E415" s="716"/>
      <c r="F415" s="729"/>
      <c r="G415" s="730"/>
      <c r="H415" s="146"/>
      <c r="I415" s="146"/>
      <c r="J415" s="147"/>
      <c r="K415" s="147"/>
      <c r="L415" s="147"/>
      <c r="M415" s="147"/>
      <c r="N415" s="147"/>
      <c r="O415" s="147"/>
      <c r="P415" s="147"/>
      <c r="Q415" s="147"/>
      <c r="R415" s="147"/>
      <c r="S415" s="147"/>
      <c r="T415" s="763"/>
      <c r="U415" s="737"/>
      <c r="V415" s="145"/>
      <c r="AA415" s="130"/>
      <c r="AB415" s="130"/>
      <c r="AC415" s="130"/>
      <c r="AD415" s="130"/>
      <c r="AE415" s="130"/>
      <c r="AF415" s="130"/>
      <c r="AG415" s="130"/>
      <c r="AK415" s="130"/>
      <c r="AL415" s="130"/>
    </row>
    <row r="416" spans="2:38" s="148" customFormat="1" ht="13.5" customHeight="1">
      <c r="B416" s="145"/>
      <c r="C416" s="717"/>
      <c r="D416" s="718"/>
      <c r="E416" s="719"/>
      <c r="F416" s="724"/>
      <c r="G416" s="726"/>
      <c r="H416" s="149"/>
      <c r="I416" s="149"/>
      <c r="J416" s="149"/>
      <c r="K416" s="149"/>
      <c r="L416" s="149"/>
      <c r="M416" s="149"/>
      <c r="N416" s="149"/>
      <c r="O416" s="149"/>
      <c r="P416" s="149"/>
      <c r="Q416" s="149"/>
      <c r="R416" s="149"/>
      <c r="S416" s="149"/>
      <c r="T416" s="763"/>
      <c r="U416" s="738"/>
      <c r="V416" s="145"/>
      <c r="AA416" s="130"/>
      <c r="AB416" s="130"/>
      <c r="AC416" s="130"/>
      <c r="AD416" s="130"/>
      <c r="AE416" s="130"/>
      <c r="AF416" s="130"/>
      <c r="AG416" s="130"/>
      <c r="AK416" s="130"/>
      <c r="AL416" s="130"/>
    </row>
    <row r="417" spans="2:38" s="148" customFormat="1" ht="13.5" customHeight="1">
      <c r="B417" s="145"/>
      <c r="C417" s="717"/>
      <c r="D417" s="718"/>
      <c r="E417" s="719"/>
      <c r="F417" s="723"/>
      <c r="G417" s="725"/>
      <c r="H417" s="150"/>
      <c r="I417" s="150"/>
      <c r="J417" s="151"/>
      <c r="K417" s="151"/>
      <c r="L417" s="151"/>
      <c r="M417" s="151"/>
      <c r="N417" s="151"/>
      <c r="O417" s="151"/>
      <c r="P417" s="151"/>
      <c r="Q417" s="151"/>
      <c r="R417" s="151"/>
      <c r="S417" s="151"/>
      <c r="T417" s="763"/>
      <c r="U417" s="739"/>
      <c r="V417" s="145"/>
      <c r="AA417" s="130"/>
      <c r="AB417" s="130"/>
      <c r="AC417" s="130"/>
      <c r="AD417" s="130"/>
      <c r="AE417" s="130"/>
      <c r="AF417" s="130"/>
      <c r="AG417" s="130"/>
      <c r="AK417" s="130"/>
      <c r="AL417" s="130"/>
    </row>
    <row r="418" spans="2:38" s="148" customFormat="1" ht="13.5" customHeight="1">
      <c r="B418" s="145"/>
      <c r="C418" s="717"/>
      <c r="D418" s="718"/>
      <c r="E418" s="719"/>
      <c r="F418" s="724"/>
      <c r="G418" s="726"/>
      <c r="H418" s="149"/>
      <c r="I418" s="149"/>
      <c r="J418" s="149"/>
      <c r="K418" s="149"/>
      <c r="L418" s="149"/>
      <c r="M418" s="149"/>
      <c r="N418" s="149"/>
      <c r="O418" s="149"/>
      <c r="P418" s="149"/>
      <c r="Q418" s="149"/>
      <c r="R418" s="149"/>
      <c r="S418" s="149"/>
      <c r="T418" s="763"/>
      <c r="U418" s="738"/>
      <c r="V418" s="145"/>
    </row>
    <row r="419" spans="2:38" s="148" customFormat="1" ht="13.5" customHeight="1">
      <c r="B419" s="145"/>
      <c r="C419" s="717"/>
      <c r="D419" s="718"/>
      <c r="E419" s="719"/>
      <c r="F419" s="723"/>
      <c r="G419" s="725"/>
      <c r="H419" s="150"/>
      <c r="I419" s="150"/>
      <c r="J419" s="151"/>
      <c r="K419" s="151"/>
      <c r="L419" s="151"/>
      <c r="M419" s="151"/>
      <c r="N419" s="151"/>
      <c r="O419" s="151"/>
      <c r="P419" s="151"/>
      <c r="Q419" s="151"/>
      <c r="R419" s="151"/>
      <c r="S419" s="151"/>
      <c r="T419" s="763"/>
      <c r="U419" s="739"/>
      <c r="V419" s="145"/>
    </row>
    <row r="420" spans="2:38" s="148" customFormat="1" ht="13.5" customHeight="1">
      <c r="B420" s="145"/>
      <c r="C420" s="720"/>
      <c r="D420" s="721"/>
      <c r="E420" s="722"/>
      <c r="F420" s="727"/>
      <c r="G420" s="728"/>
      <c r="H420" s="149"/>
      <c r="I420" s="149"/>
      <c r="J420" s="149"/>
      <c r="K420" s="149"/>
      <c r="L420" s="149"/>
      <c r="M420" s="149"/>
      <c r="N420" s="149"/>
      <c r="O420" s="149"/>
      <c r="P420" s="149"/>
      <c r="Q420" s="149"/>
      <c r="R420" s="149"/>
      <c r="S420" s="149"/>
      <c r="T420" s="763"/>
      <c r="U420" s="740"/>
      <c r="V420" s="145"/>
    </row>
    <row r="421" spans="2:38" s="148" customFormat="1" ht="13.5" customHeight="1">
      <c r="B421" s="145"/>
      <c r="C421" s="714"/>
      <c r="D421" s="715"/>
      <c r="E421" s="716"/>
      <c r="F421" s="729"/>
      <c r="G421" s="730"/>
      <c r="H421" s="146"/>
      <c r="I421" s="146"/>
      <c r="J421" s="147"/>
      <c r="K421" s="147"/>
      <c r="L421" s="147"/>
      <c r="M421" s="147"/>
      <c r="N421" s="147"/>
      <c r="O421" s="147"/>
      <c r="P421" s="147"/>
      <c r="Q421" s="147"/>
      <c r="R421" s="147"/>
      <c r="S421" s="147"/>
      <c r="T421" s="763"/>
      <c r="U421" s="737"/>
      <c r="V421" s="145"/>
    </row>
    <row r="422" spans="2:38" s="148" customFormat="1" ht="13.5" customHeight="1">
      <c r="B422" s="145"/>
      <c r="C422" s="717"/>
      <c r="D422" s="718"/>
      <c r="E422" s="719"/>
      <c r="F422" s="724"/>
      <c r="G422" s="726"/>
      <c r="H422" s="149"/>
      <c r="I422" s="149"/>
      <c r="J422" s="149"/>
      <c r="K422" s="149"/>
      <c r="L422" s="149"/>
      <c r="M422" s="149"/>
      <c r="N422" s="149"/>
      <c r="O422" s="149"/>
      <c r="P422" s="149"/>
      <c r="Q422" s="149"/>
      <c r="R422" s="149"/>
      <c r="S422" s="149"/>
      <c r="T422" s="763"/>
      <c r="U422" s="738"/>
      <c r="V422" s="145"/>
    </row>
    <row r="423" spans="2:38" s="148" customFormat="1" ht="13.5" customHeight="1">
      <c r="B423" s="145"/>
      <c r="C423" s="717"/>
      <c r="D423" s="718"/>
      <c r="E423" s="719"/>
      <c r="F423" s="723"/>
      <c r="G423" s="725"/>
      <c r="H423" s="150"/>
      <c r="I423" s="150"/>
      <c r="J423" s="151"/>
      <c r="K423" s="151"/>
      <c r="L423" s="151"/>
      <c r="M423" s="151"/>
      <c r="N423" s="151"/>
      <c r="O423" s="151"/>
      <c r="P423" s="151"/>
      <c r="Q423" s="151"/>
      <c r="R423" s="151"/>
      <c r="S423" s="151"/>
      <c r="T423" s="763"/>
      <c r="U423" s="739"/>
      <c r="V423" s="145"/>
    </row>
    <row r="424" spans="2:38" s="148" customFormat="1" ht="13.5" customHeight="1">
      <c r="B424" s="145"/>
      <c r="C424" s="717"/>
      <c r="D424" s="718"/>
      <c r="E424" s="719"/>
      <c r="F424" s="724"/>
      <c r="G424" s="726"/>
      <c r="H424" s="149"/>
      <c r="I424" s="149"/>
      <c r="J424" s="149"/>
      <c r="K424" s="149"/>
      <c r="L424" s="149"/>
      <c r="M424" s="149"/>
      <c r="N424" s="149"/>
      <c r="O424" s="149"/>
      <c r="P424" s="149"/>
      <c r="Q424" s="149"/>
      <c r="R424" s="149"/>
      <c r="S424" s="149"/>
      <c r="T424" s="763"/>
      <c r="U424" s="738"/>
      <c r="V424" s="145"/>
    </row>
    <row r="425" spans="2:38" s="148" customFormat="1" ht="13.5" customHeight="1">
      <c r="B425" s="145"/>
      <c r="C425" s="717"/>
      <c r="D425" s="718"/>
      <c r="E425" s="719"/>
      <c r="F425" s="723"/>
      <c r="G425" s="725"/>
      <c r="H425" s="150"/>
      <c r="I425" s="150"/>
      <c r="J425" s="151"/>
      <c r="K425" s="151"/>
      <c r="L425" s="151"/>
      <c r="M425" s="151"/>
      <c r="N425" s="151"/>
      <c r="O425" s="151"/>
      <c r="P425" s="151"/>
      <c r="Q425" s="151"/>
      <c r="R425" s="151"/>
      <c r="S425" s="151"/>
      <c r="T425" s="763"/>
      <c r="U425" s="739"/>
      <c r="V425" s="145"/>
    </row>
    <row r="426" spans="2:38" s="148" customFormat="1" ht="13.5" customHeight="1">
      <c r="B426" s="145"/>
      <c r="C426" s="720"/>
      <c r="D426" s="721"/>
      <c r="E426" s="722"/>
      <c r="F426" s="727"/>
      <c r="G426" s="728"/>
      <c r="H426" s="149"/>
      <c r="I426" s="149"/>
      <c r="J426" s="149"/>
      <c r="K426" s="149"/>
      <c r="L426" s="149"/>
      <c r="M426" s="149"/>
      <c r="N426" s="149"/>
      <c r="O426" s="149"/>
      <c r="P426" s="149"/>
      <c r="Q426" s="149"/>
      <c r="R426" s="149"/>
      <c r="S426" s="149"/>
      <c r="T426" s="763"/>
      <c r="U426" s="740"/>
      <c r="V426" s="145"/>
    </row>
    <row r="427" spans="2:38" s="148" customFormat="1" ht="13.5" customHeight="1">
      <c r="B427" s="145"/>
      <c r="C427" s="714"/>
      <c r="D427" s="715"/>
      <c r="E427" s="716"/>
      <c r="F427" s="729"/>
      <c r="G427" s="730"/>
      <c r="H427" s="146"/>
      <c r="I427" s="146"/>
      <c r="J427" s="147"/>
      <c r="K427" s="147"/>
      <c r="L427" s="147"/>
      <c r="M427" s="147"/>
      <c r="N427" s="147"/>
      <c r="O427" s="147"/>
      <c r="P427" s="147"/>
      <c r="Q427" s="147"/>
      <c r="R427" s="147"/>
      <c r="S427" s="147"/>
      <c r="T427" s="763"/>
      <c r="U427" s="737"/>
      <c r="V427" s="145"/>
    </row>
    <row r="428" spans="2:38" s="148" customFormat="1" ht="13.5" customHeight="1">
      <c r="B428" s="145"/>
      <c r="C428" s="717"/>
      <c r="D428" s="718"/>
      <c r="E428" s="719"/>
      <c r="F428" s="724"/>
      <c r="G428" s="726"/>
      <c r="H428" s="149"/>
      <c r="I428" s="149"/>
      <c r="J428" s="149"/>
      <c r="K428" s="149"/>
      <c r="L428" s="149"/>
      <c r="M428" s="149"/>
      <c r="N428" s="149"/>
      <c r="O428" s="149"/>
      <c r="P428" s="149"/>
      <c r="Q428" s="149"/>
      <c r="R428" s="149"/>
      <c r="S428" s="149"/>
      <c r="T428" s="763"/>
      <c r="U428" s="738"/>
      <c r="V428" s="145"/>
    </row>
    <row r="429" spans="2:38" s="148" customFormat="1" ht="13.5" customHeight="1">
      <c r="B429" s="145"/>
      <c r="C429" s="717"/>
      <c r="D429" s="718"/>
      <c r="E429" s="719"/>
      <c r="F429" s="723"/>
      <c r="G429" s="725"/>
      <c r="H429" s="150"/>
      <c r="I429" s="150"/>
      <c r="J429" s="151"/>
      <c r="K429" s="151"/>
      <c r="L429" s="151"/>
      <c r="M429" s="151"/>
      <c r="N429" s="151"/>
      <c r="O429" s="151"/>
      <c r="P429" s="151"/>
      <c r="Q429" s="151"/>
      <c r="R429" s="151"/>
      <c r="S429" s="151"/>
      <c r="T429" s="763"/>
      <c r="U429" s="739"/>
      <c r="V429" s="145"/>
    </row>
    <row r="430" spans="2:38" s="148" customFormat="1" ht="13.5" customHeight="1">
      <c r="B430" s="145"/>
      <c r="C430" s="717"/>
      <c r="D430" s="718"/>
      <c r="E430" s="719"/>
      <c r="F430" s="724"/>
      <c r="G430" s="726"/>
      <c r="H430" s="149"/>
      <c r="I430" s="149"/>
      <c r="J430" s="149"/>
      <c r="K430" s="149"/>
      <c r="L430" s="149"/>
      <c r="M430" s="149"/>
      <c r="N430" s="149"/>
      <c r="O430" s="149"/>
      <c r="P430" s="149"/>
      <c r="Q430" s="149"/>
      <c r="R430" s="149"/>
      <c r="S430" s="149"/>
      <c r="T430" s="763"/>
      <c r="U430" s="738"/>
      <c r="V430" s="145"/>
    </row>
    <row r="431" spans="2:38" s="148" customFormat="1" ht="13.5" customHeight="1">
      <c r="B431" s="145"/>
      <c r="C431" s="717"/>
      <c r="D431" s="718"/>
      <c r="E431" s="719"/>
      <c r="F431" s="723"/>
      <c r="G431" s="725"/>
      <c r="H431" s="150"/>
      <c r="I431" s="150"/>
      <c r="J431" s="151"/>
      <c r="K431" s="151"/>
      <c r="L431" s="151"/>
      <c r="M431" s="151"/>
      <c r="N431" s="151"/>
      <c r="O431" s="151"/>
      <c r="P431" s="151"/>
      <c r="Q431" s="151"/>
      <c r="R431" s="151"/>
      <c r="S431" s="151"/>
      <c r="T431" s="763"/>
      <c r="U431" s="739"/>
      <c r="V431" s="145"/>
    </row>
    <row r="432" spans="2:38" s="148" customFormat="1" ht="13.5" customHeight="1">
      <c r="B432" s="145"/>
      <c r="C432" s="720"/>
      <c r="D432" s="721"/>
      <c r="E432" s="722"/>
      <c r="F432" s="727"/>
      <c r="G432" s="728"/>
      <c r="H432" s="149"/>
      <c r="I432" s="149"/>
      <c r="J432" s="149"/>
      <c r="K432" s="149"/>
      <c r="L432" s="149"/>
      <c r="M432" s="149"/>
      <c r="N432" s="149"/>
      <c r="O432" s="149"/>
      <c r="P432" s="149"/>
      <c r="Q432" s="149"/>
      <c r="R432" s="149"/>
      <c r="S432" s="149"/>
      <c r="T432" s="763"/>
      <c r="U432" s="740"/>
      <c r="V432" s="145"/>
    </row>
    <row r="433" spans="2:23" s="148" customFormat="1" ht="13.5" customHeight="1">
      <c r="B433" s="145"/>
      <c r="C433" s="714"/>
      <c r="D433" s="715"/>
      <c r="E433" s="716"/>
      <c r="F433" s="729"/>
      <c r="G433" s="730"/>
      <c r="H433" s="146"/>
      <c r="I433" s="146"/>
      <c r="J433" s="147"/>
      <c r="K433" s="147"/>
      <c r="L433" s="147"/>
      <c r="M433" s="147"/>
      <c r="N433" s="147"/>
      <c r="O433" s="147"/>
      <c r="P433" s="147"/>
      <c r="Q433" s="147"/>
      <c r="R433" s="147"/>
      <c r="S433" s="147"/>
      <c r="T433" s="763"/>
      <c r="U433" s="737"/>
      <c r="V433" s="145"/>
    </row>
    <row r="434" spans="2:23" s="148" customFormat="1" ht="13.5" customHeight="1">
      <c r="B434" s="145"/>
      <c r="C434" s="717"/>
      <c r="D434" s="718"/>
      <c r="E434" s="719"/>
      <c r="F434" s="724"/>
      <c r="G434" s="726"/>
      <c r="H434" s="149"/>
      <c r="I434" s="149"/>
      <c r="J434" s="149"/>
      <c r="K434" s="149"/>
      <c r="L434" s="149"/>
      <c r="M434" s="149"/>
      <c r="N434" s="149"/>
      <c r="O434" s="149"/>
      <c r="P434" s="149"/>
      <c r="Q434" s="149"/>
      <c r="R434" s="149"/>
      <c r="S434" s="149"/>
      <c r="T434" s="763"/>
      <c r="U434" s="738"/>
      <c r="V434" s="145"/>
    </row>
    <row r="435" spans="2:23" s="148" customFormat="1" ht="13.5" customHeight="1">
      <c r="B435" s="145"/>
      <c r="C435" s="717"/>
      <c r="D435" s="718"/>
      <c r="E435" s="719"/>
      <c r="F435" s="723"/>
      <c r="G435" s="725"/>
      <c r="H435" s="150"/>
      <c r="I435" s="150"/>
      <c r="J435" s="151"/>
      <c r="K435" s="151"/>
      <c r="L435" s="151"/>
      <c r="M435" s="151"/>
      <c r="N435" s="151"/>
      <c r="O435" s="151"/>
      <c r="P435" s="151"/>
      <c r="Q435" s="151"/>
      <c r="R435" s="151"/>
      <c r="S435" s="151"/>
      <c r="T435" s="763"/>
      <c r="U435" s="739"/>
      <c r="V435" s="145"/>
    </row>
    <row r="436" spans="2:23" s="148" customFormat="1" ht="13.5" customHeight="1">
      <c r="B436" s="145"/>
      <c r="C436" s="717"/>
      <c r="D436" s="718"/>
      <c r="E436" s="719"/>
      <c r="F436" s="724"/>
      <c r="G436" s="726"/>
      <c r="H436" s="149"/>
      <c r="I436" s="149"/>
      <c r="J436" s="149"/>
      <c r="K436" s="149"/>
      <c r="L436" s="149"/>
      <c r="M436" s="149"/>
      <c r="N436" s="149"/>
      <c r="O436" s="149"/>
      <c r="P436" s="149"/>
      <c r="Q436" s="149"/>
      <c r="R436" s="149"/>
      <c r="S436" s="149"/>
      <c r="T436" s="763"/>
      <c r="U436" s="738"/>
      <c r="V436" s="145"/>
    </row>
    <row r="437" spans="2:23" s="148" customFormat="1" ht="13.5" customHeight="1">
      <c r="B437" s="145"/>
      <c r="C437" s="717"/>
      <c r="D437" s="718"/>
      <c r="E437" s="719"/>
      <c r="F437" s="723"/>
      <c r="G437" s="725"/>
      <c r="H437" s="150"/>
      <c r="I437" s="150"/>
      <c r="J437" s="151"/>
      <c r="K437" s="151"/>
      <c r="L437" s="151"/>
      <c r="M437" s="151"/>
      <c r="N437" s="151"/>
      <c r="O437" s="151"/>
      <c r="P437" s="151"/>
      <c r="Q437" s="151"/>
      <c r="R437" s="151"/>
      <c r="S437" s="151"/>
      <c r="T437" s="763"/>
      <c r="U437" s="739"/>
      <c r="V437" s="145"/>
    </row>
    <row r="438" spans="2:23" s="148" customFormat="1" ht="13.5" customHeight="1">
      <c r="B438" s="145"/>
      <c r="C438" s="720"/>
      <c r="D438" s="721"/>
      <c r="E438" s="722"/>
      <c r="F438" s="727"/>
      <c r="G438" s="728"/>
      <c r="H438" s="152"/>
      <c r="I438" s="152"/>
      <c r="J438" s="152"/>
      <c r="K438" s="152"/>
      <c r="L438" s="152"/>
      <c r="M438" s="152"/>
      <c r="N438" s="152"/>
      <c r="O438" s="152"/>
      <c r="P438" s="152"/>
      <c r="Q438" s="152"/>
      <c r="R438" s="152"/>
      <c r="S438" s="152"/>
      <c r="T438" s="763"/>
      <c r="U438" s="740"/>
      <c r="V438" s="145"/>
    </row>
    <row r="439" spans="2:23" s="111" customFormat="1" ht="13.5" customHeight="1">
      <c r="B439" s="108"/>
      <c r="C439" s="743" t="s">
        <v>86</v>
      </c>
      <c r="D439" s="767" t="s">
        <v>220</v>
      </c>
      <c r="E439" s="768"/>
      <c r="F439" s="768"/>
      <c r="G439" s="769"/>
      <c r="H439" s="154"/>
      <c r="I439" s="154"/>
      <c r="J439" s="154"/>
      <c r="K439" s="154"/>
      <c r="L439" s="154"/>
      <c r="M439" s="154"/>
      <c r="N439" s="154"/>
      <c r="O439" s="154"/>
      <c r="P439" s="154"/>
      <c r="Q439" s="154"/>
      <c r="R439" s="154"/>
      <c r="S439" s="154"/>
      <c r="T439" s="773"/>
      <c r="U439" s="749"/>
      <c r="V439" s="108"/>
    </row>
    <row r="440" spans="2:23" s="111" customFormat="1" ht="13.5" customHeight="1">
      <c r="B440" s="108"/>
      <c r="C440" s="744"/>
      <c r="D440" s="746" t="s">
        <v>221</v>
      </c>
      <c r="E440" s="747"/>
      <c r="F440" s="747"/>
      <c r="G440" s="748"/>
      <c r="H440" s="154"/>
      <c r="I440" s="154"/>
      <c r="J440" s="154"/>
      <c r="K440" s="154"/>
      <c r="L440" s="154"/>
      <c r="M440" s="154"/>
      <c r="N440" s="154"/>
      <c r="O440" s="154"/>
      <c r="P440" s="154"/>
      <c r="Q440" s="154"/>
      <c r="R440" s="154"/>
      <c r="S440" s="154"/>
      <c r="T440" s="773"/>
      <c r="U440" s="750"/>
      <c r="V440" s="108"/>
    </row>
    <row r="441" spans="2:23" s="111" customFormat="1" ht="13.5" customHeight="1">
      <c r="B441" s="108"/>
      <c r="C441" s="744"/>
      <c r="D441" s="770" t="s">
        <v>222</v>
      </c>
      <c r="E441" s="771"/>
      <c r="F441" s="772"/>
      <c r="G441" s="155" t="s">
        <v>79</v>
      </c>
      <c r="H441" s="156" t="str">
        <f>IF(COUNT(H439)=0,"",ROUND(SUM(H439:H440),#REF!))</f>
        <v/>
      </c>
      <c r="I441" s="156" t="str">
        <f>IF(COUNT(I439)=0,"",ROUND(SUM(I439:I440),#REF!))</f>
        <v/>
      </c>
      <c r="J441" s="156" t="str">
        <f>IF(COUNT(J439)=0,"",ROUND(SUM(J439:J440),#REF!))</f>
        <v/>
      </c>
      <c r="K441" s="156" t="str">
        <f>IF(COUNT(K439)=0,"",ROUND(SUM(K439:K440),#REF!))</f>
        <v/>
      </c>
      <c r="L441" s="156" t="str">
        <f>IF(COUNT(L439)=0,"",ROUND(SUM(L439:L440),#REF!))</f>
        <v/>
      </c>
      <c r="M441" s="156" t="str">
        <f>IF(COUNT(M439)=0,"",ROUND(SUM(M439:M440),#REF!))</f>
        <v/>
      </c>
      <c r="N441" s="156" t="str">
        <f>IF(COUNT(N439)=0,"",ROUND(SUM(N439:N440),#REF!))</f>
        <v/>
      </c>
      <c r="O441" s="156" t="str">
        <f>IF(COUNT(O439)=0,"",ROUND(SUM(O439:O440),#REF!))</f>
        <v/>
      </c>
      <c r="P441" s="156" t="str">
        <f>IF(COUNT(P439)=0,"",ROUND(SUM(P439:P440),#REF!))</f>
        <v/>
      </c>
      <c r="Q441" s="156" t="str">
        <f>IF(COUNT(Q439)=0,"",ROUND(SUM(Q439:Q440),#REF!))</f>
        <v/>
      </c>
      <c r="R441" s="156" t="str">
        <f>IF(COUNT(R439)=0,"",ROUND(SUM(R439:R440),#REF!))</f>
        <v/>
      </c>
      <c r="S441" s="156" t="str">
        <f>IF(COUNT(S439)=0,"",ROUND(SUM(S439:S440),#REF!))</f>
        <v/>
      </c>
      <c r="T441" s="773"/>
      <c r="U441" s="750"/>
      <c r="V441" s="108"/>
      <c r="W441" s="120" t="s">
        <v>93</v>
      </c>
    </row>
    <row r="442" spans="2:23" s="111" customFormat="1" ht="13.5" customHeight="1">
      <c r="B442" s="108"/>
      <c r="C442" s="745"/>
      <c r="D442" s="774" t="s">
        <v>249</v>
      </c>
      <c r="E442" s="768"/>
      <c r="F442" s="769"/>
      <c r="G442" s="155" t="s">
        <v>79</v>
      </c>
      <c r="H442" s="154"/>
      <c r="I442" s="154"/>
      <c r="J442" s="154"/>
      <c r="K442" s="154"/>
      <c r="L442" s="154"/>
      <c r="M442" s="154"/>
      <c r="N442" s="154"/>
      <c r="O442" s="154"/>
      <c r="P442" s="154"/>
      <c r="Q442" s="154"/>
      <c r="R442" s="154"/>
      <c r="S442" s="154"/>
      <c r="T442" s="203" t="str">
        <f>IF(COUNT(H442:S442)=0,"",SUMPRODUCT(ROUND(H442:S442,#REF!)))</f>
        <v/>
      </c>
      <c r="U442" s="751"/>
      <c r="V442" s="108"/>
    </row>
    <row r="443" spans="2:23" s="163" customFormat="1" ht="13.5" customHeight="1">
      <c r="B443" s="161"/>
      <c r="C443" s="121" t="s">
        <v>70</v>
      </c>
      <c r="D443" s="162"/>
      <c r="E443" s="162"/>
      <c r="F443" s="162"/>
      <c r="G443" s="121"/>
      <c r="H443" s="121"/>
      <c r="I443" s="121"/>
      <c r="J443" s="121"/>
      <c r="K443" s="121"/>
      <c r="L443" s="121"/>
      <c r="M443" s="121"/>
      <c r="N443" s="121"/>
      <c r="O443" s="121"/>
      <c r="P443" s="121"/>
      <c r="Q443" s="121"/>
      <c r="R443" s="121"/>
      <c r="S443" s="121"/>
      <c r="T443" s="121"/>
      <c r="U443" s="121"/>
      <c r="V443" s="161"/>
    </row>
    <row r="444" spans="2:23" s="163" customFormat="1" ht="13.5" customHeight="1">
      <c r="B444" s="161"/>
      <c r="C444" s="122"/>
      <c r="D444" s="164"/>
      <c r="E444" s="164"/>
      <c r="F444" s="164"/>
      <c r="G444" s="122"/>
      <c r="H444" s="122"/>
      <c r="I444" s="122"/>
      <c r="J444" s="122"/>
      <c r="K444" s="122"/>
      <c r="L444" s="122"/>
      <c r="M444" s="122"/>
      <c r="N444" s="122"/>
      <c r="O444" s="122"/>
      <c r="P444" s="122"/>
      <c r="Q444" s="122"/>
      <c r="R444" s="122"/>
      <c r="S444" s="122"/>
      <c r="T444" s="122"/>
      <c r="U444" s="122"/>
      <c r="V444" s="161"/>
    </row>
    <row r="445" spans="2:23" s="163" customFormat="1" ht="13.5" customHeight="1">
      <c r="B445" s="161"/>
      <c r="C445" s="122"/>
      <c r="D445" s="164"/>
      <c r="E445" s="164"/>
      <c r="F445" s="164"/>
      <c r="G445" s="122"/>
      <c r="H445" s="122"/>
      <c r="I445" s="122"/>
      <c r="J445" s="122"/>
      <c r="K445" s="122"/>
      <c r="L445" s="122"/>
      <c r="M445" s="122"/>
      <c r="N445" s="122"/>
      <c r="O445" s="122"/>
      <c r="P445" s="122"/>
      <c r="Q445" s="122"/>
      <c r="R445" s="122"/>
      <c r="S445" s="122"/>
      <c r="T445" s="122"/>
      <c r="U445" s="122"/>
      <c r="V445" s="161"/>
    </row>
    <row r="446" spans="2:23" s="163" customFormat="1" ht="13.5" customHeight="1">
      <c r="B446" s="161"/>
      <c r="C446" s="122"/>
      <c r="D446" s="164"/>
      <c r="E446" s="164"/>
      <c r="F446" s="164"/>
      <c r="G446" s="122"/>
      <c r="H446" s="122"/>
      <c r="I446" s="122"/>
      <c r="J446" s="122"/>
      <c r="K446" s="122"/>
      <c r="L446" s="122"/>
      <c r="M446" s="122"/>
      <c r="N446" s="122"/>
      <c r="O446" s="122"/>
      <c r="P446" s="122"/>
      <c r="Q446" s="122"/>
      <c r="R446" s="122"/>
      <c r="S446" s="122"/>
      <c r="T446" s="122"/>
      <c r="U446" s="122"/>
      <c r="V446" s="161"/>
    </row>
    <row r="447" spans="2:23" s="163" customFormat="1" ht="13.5" customHeight="1">
      <c r="B447" s="161"/>
      <c r="C447" s="122"/>
      <c r="D447" s="164"/>
      <c r="E447" s="164"/>
      <c r="F447" s="164"/>
      <c r="G447" s="122"/>
      <c r="H447" s="122"/>
      <c r="I447" s="122"/>
      <c r="J447" s="122"/>
      <c r="K447" s="122"/>
      <c r="L447" s="122"/>
      <c r="M447" s="122"/>
      <c r="N447" s="122"/>
      <c r="O447" s="122"/>
      <c r="P447" s="122"/>
      <c r="Q447" s="122"/>
      <c r="R447" s="122"/>
      <c r="S447" s="122"/>
      <c r="T447" s="122"/>
      <c r="U447" s="122"/>
      <c r="V447" s="161"/>
    </row>
    <row r="448" spans="2:23" s="163" customFormat="1" ht="13.5" customHeight="1">
      <c r="B448" s="161"/>
      <c r="C448" s="122"/>
      <c r="D448" s="164"/>
      <c r="E448" s="164"/>
      <c r="F448" s="164"/>
      <c r="G448" s="122"/>
      <c r="H448" s="122"/>
      <c r="I448" s="122"/>
      <c r="J448" s="122"/>
      <c r="K448" s="122"/>
      <c r="L448" s="122"/>
      <c r="M448" s="122"/>
      <c r="N448" s="122"/>
      <c r="O448" s="122"/>
      <c r="P448" s="122"/>
      <c r="Q448" s="122"/>
      <c r="R448" s="122"/>
      <c r="S448" s="122"/>
      <c r="T448" s="122"/>
      <c r="U448" s="122"/>
      <c r="V448" s="161"/>
    </row>
    <row r="449" spans="2:38" s="163" customFormat="1" ht="13.5" customHeight="1">
      <c r="B449" s="161"/>
      <c r="C449" s="122"/>
      <c r="D449" s="164"/>
      <c r="E449" s="164"/>
      <c r="F449" s="164"/>
      <c r="G449" s="122"/>
      <c r="H449" s="122"/>
      <c r="I449" s="122"/>
      <c r="J449" s="122"/>
      <c r="K449" s="122"/>
      <c r="L449" s="122"/>
      <c r="M449" s="122"/>
      <c r="N449" s="122"/>
      <c r="O449" s="122"/>
      <c r="P449" s="122"/>
      <c r="Q449" s="122"/>
      <c r="R449" s="122"/>
      <c r="S449" s="122"/>
      <c r="T449" s="122"/>
      <c r="U449" s="122"/>
      <c r="V449" s="161"/>
    </row>
    <row r="450" spans="2:38" s="163" customFormat="1" ht="13.5" customHeight="1">
      <c r="B450" s="161"/>
      <c r="C450" s="122"/>
      <c r="D450" s="164"/>
      <c r="E450" s="164"/>
      <c r="F450" s="164"/>
      <c r="G450" s="122"/>
      <c r="H450" s="122"/>
      <c r="I450" s="122"/>
      <c r="J450" s="122"/>
      <c r="K450" s="122"/>
      <c r="L450" s="122"/>
      <c r="M450" s="122"/>
      <c r="N450" s="122"/>
      <c r="O450" s="122"/>
      <c r="P450" s="122"/>
      <c r="Q450" s="122"/>
      <c r="R450" s="122"/>
      <c r="S450" s="122"/>
      <c r="T450" s="122"/>
      <c r="U450" s="122"/>
      <c r="V450" s="161"/>
    </row>
    <row r="451" spans="2:38" s="163" customFormat="1" ht="13.5" customHeight="1">
      <c r="B451" s="161"/>
      <c r="C451" s="122"/>
      <c r="D451" s="164"/>
      <c r="E451" s="164"/>
      <c r="F451" s="164"/>
      <c r="G451" s="122"/>
      <c r="H451" s="122"/>
      <c r="I451" s="122"/>
      <c r="J451" s="122"/>
      <c r="K451" s="122"/>
      <c r="L451" s="122"/>
      <c r="M451" s="122"/>
      <c r="N451" s="122"/>
      <c r="O451" s="122"/>
      <c r="P451" s="122"/>
      <c r="Q451" s="122"/>
      <c r="R451" s="122"/>
      <c r="S451" s="122"/>
      <c r="T451" s="122"/>
      <c r="U451" s="122"/>
      <c r="V451" s="161"/>
    </row>
    <row r="452" spans="2:38" s="161" customFormat="1" ht="13.5" customHeight="1">
      <c r="C452" s="341"/>
      <c r="D452" s="342"/>
      <c r="E452" s="342"/>
      <c r="F452" s="342"/>
      <c r="G452" s="341"/>
      <c r="H452" s="341"/>
      <c r="I452" s="341"/>
      <c r="J452" s="341"/>
      <c r="K452" s="341"/>
      <c r="L452" s="341"/>
      <c r="M452" s="341"/>
      <c r="N452" s="341"/>
      <c r="O452" s="341"/>
      <c r="P452" s="341"/>
      <c r="Q452" s="341"/>
      <c r="R452" s="341"/>
      <c r="S452" s="341"/>
      <c r="T452" s="341"/>
      <c r="U452" s="341"/>
    </row>
    <row r="453" spans="2:38" s="111" customFormat="1" ht="13.5" customHeight="1">
      <c r="B453" s="108"/>
      <c r="C453" s="109" t="s">
        <v>225</v>
      </c>
      <c r="D453" s="109"/>
      <c r="E453" s="109"/>
      <c r="F453" s="37"/>
      <c r="G453" s="109"/>
      <c r="H453" s="108"/>
      <c r="I453" s="108"/>
      <c r="J453" s="108"/>
      <c r="K453" s="108"/>
      <c r="L453" s="108"/>
      <c r="M453" s="108"/>
      <c r="N453" s="108"/>
      <c r="O453" s="108"/>
      <c r="P453" s="108"/>
      <c r="Q453" s="108"/>
      <c r="R453" s="108"/>
      <c r="S453" s="108"/>
      <c r="T453" s="108"/>
      <c r="U453" s="110"/>
      <c r="V453" s="108"/>
    </row>
    <row r="454" spans="2:38" s="111" customFormat="1" ht="13.5" customHeight="1">
      <c r="B454" s="108"/>
      <c r="C454" s="112" t="s">
        <v>4</v>
      </c>
      <c r="D454" s="112"/>
      <c r="E454" s="112"/>
      <c r="F454" s="114"/>
      <c r="G454" s="480" t="e">
        <f>G404</f>
        <v>#REF!</v>
      </c>
      <c r="H454" s="113"/>
      <c r="I454" s="108"/>
      <c r="J454" s="108"/>
      <c r="K454" s="108"/>
      <c r="L454" s="108"/>
      <c r="M454" s="108"/>
      <c r="N454" s="108"/>
      <c r="O454" s="108"/>
      <c r="P454" s="108"/>
      <c r="Q454" s="108"/>
      <c r="R454" s="108"/>
      <c r="S454" s="108"/>
      <c r="T454" s="108"/>
      <c r="U454" s="110"/>
      <c r="V454" s="108"/>
    </row>
    <row r="455" spans="2:38" s="111" customFormat="1" ht="13.5" customHeight="1">
      <c r="B455" s="108"/>
      <c r="C455" s="116" t="s">
        <v>8</v>
      </c>
      <c r="D455" s="116"/>
      <c r="E455" s="125" t="s">
        <v>131</v>
      </c>
      <c r="F455" s="112"/>
      <c r="G455" s="108"/>
      <c r="H455" s="108"/>
      <c r="I455" s="108"/>
      <c r="J455" s="108"/>
      <c r="K455" s="108"/>
      <c r="L455" s="108"/>
      <c r="M455" s="108"/>
      <c r="N455" s="108"/>
      <c r="O455" s="108"/>
      <c r="P455" s="108"/>
      <c r="Q455" s="108"/>
      <c r="R455" s="126"/>
      <c r="S455" s="108"/>
      <c r="T455" s="126"/>
      <c r="U455" s="110"/>
      <c r="V455" s="108"/>
    </row>
    <row r="456" spans="2:38" s="111" customFormat="1" ht="13.5" customHeight="1">
      <c r="B456" s="108"/>
      <c r="C456" s="705" t="s">
        <v>33</v>
      </c>
      <c r="D456" s="706"/>
      <c r="E456" s="707"/>
      <c r="F456" s="731" t="s">
        <v>224</v>
      </c>
      <c r="G456" s="731" t="s">
        <v>219</v>
      </c>
      <c r="H456" s="117" t="s">
        <v>34</v>
      </c>
      <c r="I456" s="118"/>
      <c r="J456" s="118"/>
      <c r="K456" s="118"/>
      <c r="L456" s="118"/>
      <c r="M456" s="119"/>
      <c r="N456" s="144" t="s">
        <v>35</v>
      </c>
      <c r="O456" s="118"/>
      <c r="P456" s="118"/>
      <c r="Q456" s="118"/>
      <c r="R456" s="118"/>
      <c r="S456" s="119"/>
      <c r="T456" s="764" t="s">
        <v>81</v>
      </c>
      <c r="U456" s="764" t="s">
        <v>82</v>
      </c>
      <c r="V456" s="108"/>
      <c r="W456" s="88" t="s">
        <v>25</v>
      </c>
      <c r="AA456" s="128" t="str">
        <f>IF(COUNT(H459:U492)&gt;0,"○","")</f>
        <v/>
      </c>
      <c r="AB456" s="120" t="s">
        <v>158</v>
      </c>
      <c r="AC456" s="124"/>
      <c r="AD456" s="124"/>
      <c r="AE456" s="124"/>
      <c r="AF456" s="124"/>
      <c r="AG456" s="124"/>
      <c r="AK456" s="124"/>
      <c r="AL456" s="124"/>
    </row>
    <row r="457" spans="2:38" s="111" customFormat="1" ht="13.5" customHeight="1">
      <c r="B457" s="108"/>
      <c r="C457" s="708"/>
      <c r="D457" s="709"/>
      <c r="E457" s="710"/>
      <c r="F457" s="732"/>
      <c r="G457" s="732"/>
      <c r="H457" s="4" t="s">
        <v>13</v>
      </c>
      <c r="I457" s="4" t="s">
        <v>14</v>
      </c>
      <c r="J457" s="4" t="s">
        <v>15</v>
      </c>
      <c r="K457" s="4" t="s">
        <v>16</v>
      </c>
      <c r="L457" s="4" t="s">
        <v>17</v>
      </c>
      <c r="M457" s="4" t="s">
        <v>18</v>
      </c>
      <c r="N457" s="4" t="s">
        <v>19</v>
      </c>
      <c r="O457" s="4" t="s">
        <v>20</v>
      </c>
      <c r="P457" s="4" t="s">
        <v>21</v>
      </c>
      <c r="Q457" s="4" t="s">
        <v>22</v>
      </c>
      <c r="R457" s="4" t="s">
        <v>23</v>
      </c>
      <c r="S457" s="4" t="s">
        <v>24</v>
      </c>
      <c r="T457" s="765"/>
      <c r="U457" s="765"/>
      <c r="V457" s="108"/>
      <c r="W457" s="88" t="s">
        <v>94</v>
      </c>
      <c r="AA457" s="124"/>
      <c r="AB457" s="124"/>
      <c r="AC457" s="124"/>
      <c r="AD457" s="124"/>
      <c r="AE457" s="124"/>
      <c r="AF457" s="124"/>
      <c r="AG457" s="124"/>
      <c r="AK457" s="124"/>
      <c r="AL457" s="124"/>
    </row>
    <row r="458" spans="2:38" s="111" customFormat="1" ht="13.5" customHeight="1">
      <c r="B458" s="108"/>
      <c r="C458" s="711"/>
      <c r="D458" s="712"/>
      <c r="E458" s="713"/>
      <c r="F458" s="733"/>
      <c r="G458" s="733"/>
      <c r="H458" s="127" t="e">
        <f>"（"&amp;MID(#REF!,2,2)&amp;")"</f>
        <v>#REF!</v>
      </c>
      <c r="I458" s="127" t="e">
        <f>"（"&amp;MID(#REF!,2,2)&amp;")"</f>
        <v>#REF!</v>
      </c>
      <c r="J458" s="127" t="e">
        <f>"（"&amp;MID(#REF!,2,2)&amp;")"</f>
        <v>#REF!</v>
      </c>
      <c r="K458" s="127" t="e">
        <f>"（"&amp;MID(#REF!,2,2)&amp;")"</f>
        <v>#REF!</v>
      </c>
      <c r="L458" s="127" t="e">
        <f>"（"&amp;MID(#REF!,2,2)&amp;")"</f>
        <v>#REF!</v>
      </c>
      <c r="M458" s="127" t="e">
        <f>"（"&amp;MID(#REF!,2,2)&amp;")"</f>
        <v>#REF!</v>
      </c>
      <c r="N458" s="127" t="e">
        <f>"（"&amp;MID(#REF!,2,2)&amp;")"</f>
        <v>#REF!</v>
      </c>
      <c r="O458" s="127" t="e">
        <f>"（"&amp;MID(#REF!,2,2)&amp;")"</f>
        <v>#REF!</v>
      </c>
      <c r="P458" s="127" t="e">
        <f>"（"&amp;MID(#REF!,2,2)&amp;")"</f>
        <v>#REF!</v>
      </c>
      <c r="Q458" s="127" t="e">
        <f>"（"&amp;MID(#REF!,2,2)&amp;")"</f>
        <v>#REF!</v>
      </c>
      <c r="R458" s="127" t="e">
        <f>"（"&amp;MID(#REF!,2,2)&amp;")"</f>
        <v>#REF!</v>
      </c>
      <c r="S458" s="127" t="e">
        <f>"（"&amp;MID(#REF!,2,2)&amp;")"</f>
        <v>#REF!</v>
      </c>
      <c r="T458" s="766"/>
      <c r="U458" s="766"/>
      <c r="V458" s="108"/>
      <c r="W458" s="88"/>
      <c r="AC458" s="124"/>
      <c r="AD458" s="124"/>
      <c r="AE458" s="124"/>
      <c r="AF458" s="124"/>
      <c r="AG458" s="124"/>
      <c r="AK458" s="124"/>
      <c r="AL458" s="124"/>
    </row>
    <row r="459" spans="2:38" s="148" customFormat="1" ht="13.5" customHeight="1">
      <c r="B459" s="145"/>
      <c r="C459" s="714"/>
      <c r="D459" s="715"/>
      <c r="E459" s="716"/>
      <c r="F459" s="729"/>
      <c r="G459" s="730"/>
      <c r="H459" s="146"/>
      <c r="I459" s="146"/>
      <c r="J459" s="147"/>
      <c r="K459" s="147"/>
      <c r="L459" s="147"/>
      <c r="M459" s="147"/>
      <c r="N459" s="147"/>
      <c r="O459" s="147"/>
      <c r="P459" s="147"/>
      <c r="Q459" s="147"/>
      <c r="R459" s="147"/>
      <c r="S459" s="147"/>
      <c r="T459" s="763"/>
      <c r="U459" s="737"/>
      <c r="V459" s="145"/>
      <c r="AA459" s="130"/>
      <c r="AB459" s="130"/>
      <c r="AC459" s="130"/>
      <c r="AD459" s="130"/>
      <c r="AE459" s="130"/>
      <c r="AF459" s="130"/>
      <c r="AG459" s="130"/>
      <c r="AK459" s="130"/>
      <c r="AL459" s="130"/>
    </row>
    <row r="460" spans="2:38" s="148" customFormat="1" ht="13.5" customHeight="1">
      <c r="B460" s="145"/>
      <c r="C460" s="717"/>
      <c r="D460" s="718"/>
      <c r="E460" s="719"/>
      <c r="F460" s="724"/>
      <c r="G460" s="726"/>
      <c r="H460" s="149"/>
      <c r="I460" s="149"/>
      <c r="J460" s="149"/>
      <c r="K460" s="149"/>
      <c r="L460" s="149"/>
      <c r="M460" s="149"/>
      <c r="N460" s="149"/>
      <c r="O460" s="149"/>
      <c r="P460" s="149"/>
      <c r="Q460" s="149"/>
      <c r="R460" s="149"/>
      <c r="S460" s="149"/>
      <c r="T460" s="763"/>
      <c r="U460" s="738"/>
      <c r="V460" s="145"/>
      <c r="AA460" s="130"/>
      <c r="AB460" s="130"/>
      <c r="AC460" s="130"/>
      <c r="AD460" s="130"/>
      <c r="AE460" s="130"/>
      <c r="AF460" s="130"/>
      <c r="AG460" s="130"/>
      <c r="AK460" s="130"/>
      <c r="AL460" s="130"/>
    </row>
    <row r="461" spans="2:38" s="148" customFormat="1" ht="13.5" customHeight="1">
      <c r="B461" s="145"/>
      <c r="C461" s="717"/>
      <c r="D461" s="718"/>
      <c r="E461" s="719"/>
      <c r="F461" s="723"/>
      <c r="G461" s="725"/>
      <c r="H461" s="150"/>
      <c r="I461" s="150"/>
      <c r="J461" s="151"/>
      <c r="K461" s="151"/>
      <c r="L461" s="151"/>
      <c r="M461" s="151"/>
      <c r="N461" s="151"/>
      <c r="O461" s="151"/>
      <c r="P461" s="151"/>
      <c r="Q461" s="151"/>
      <c r="R461" s="151"/>
      <c r="S461" s="151"/>
      <c r="T461" s="763"/>
      <c r="U461" s="739"/>
      <c r="V461" s="145"/>
      <c r="AA461" s="130"/>
      <c r="AB461" s="130"/>
      <c r="AC461" s="130"/>
      <c r="AD461" s="130"/>
      <c r="AE461" s="130"/>
      <c r="AF461" s="130"/>
      <c r="AG461" s="130"/>
      <c r="AK461" s="130"/>
      <c r="AL461" s="130"/>
    </row>
    <row r="462" spans="2:38" s="148" customFormat="1" ht="13.5" customHeight="1">
      <c r="B462" s="145"/>
      <c r="C462" s="717"/>
      <c r="D462" s="718"/>
      <c r="E462" s="719"/>
      <c r="F462" s="724"/>
      <c r="G462" s="726"/>
      <c r="H462" s="149"/>
      <c r="I462" s="149"/>
      <c r="J462" s="149"/>
      <c r="K462" s="149"/>
      <c r="L462" s="149"/>
      <c r="M462" s="149"/>
      <c r="N462" s="149"/>
      <c r="O462" s="149"/>
      <c r="P462" s="149"/>
      <c r="Q462" s="149"/>
      <c r="R462" s="149"/>
      <c r="S462" s="149"/>
      <c r="T462" s="763"/>
      <c r="U462" s="738"/>
      <c r="V462" s="145"/>
      <c r="AA462" s="130"/>
      <c r="AB462" s="130"/>
      <c r="AC462" s="130"/>
      <c r="AD462" s="130"/>
      <c r="AE462" s="130"/>
      <c r="AF462" s="130"/>
      <c r="AG462" s="130"/>
      <c r="AK462" s="130"/>
      <c r="AL462" s="130"/>
    </row>
    <row r="463" spans="2:38" s="148" customFormat="1" ht="13.5" customHeight="1">
      <c r="B463" s="145"/>
      <c r="C463" s="717"/>
      <c r="D463" s="718"/>
      <c r="E463" s="719"/>
      <c r="F463" s="723"/>
      <c r="G463" s="725"/>
      <c r="H463" s="150"/>
      <c r="I463" s="150"/>
      <c r="J463" s="151"/>
      <c r="K463" s="151"/>
      <c r="L463" s="151"/>
      <c r="M463" s="151"/>
      <c r="N463" s="151"/>
      <c r="O463" s="151"/>
      <c r="P463" s="151"/>
      <c r="Q463" s="151"/>
      <c r="R463" s="151"/>
      <c r="S463" s="151"/>
      <c r="T463" s="763"/>
      <c r="U463" s="739"/>
      <c r="V463" s="145"/>
      <c r="AA463" s="130"/>
      <c r="AB463" s="130"/>
      <c r="AC463" s="130"/>
      <c r="AD463" s="130"/>
      <c r="AE463" s="130"/>
      <c r="AF463" s="130"/>
      <c r="AG463" s="130"/>
      <c r="AK463" s="130"/>
      <c r="AL463" s="130"/>
    </row>
    <row r="464" spans="2:38" s="148" customFormat="1" ht="13.5" customHeight="1">
      <c r="B464" s="145"/>
      <c r="C464" s="720"/>
      <c r="D464" s="721"/>
      <c r="E464" s="722"/>
      <c r="F464" s="727"/>
      <c r="G464" s="728"/>
      <c r="H464" s="149"/>
      <c r="I464" s="149"/>
      <c r="J464" s="149"/>
      <c r="K464" s="149"/>
      <c r="L464" s="149"/>
      <c r="M464" s="149"/>
      <c r="N464" s="149"/>
      <c r="O464" s="149"/>
      <c r="P464" s="149"/>
      <c r="Q464" s="149"/>
      <c r="R464" s="149"/>
      <c r="S464" s="149"/>
      <c r="T464" s="763"/>
      <c r="U464" s="740"/>
      <c r="V464" s="145"/>
      <c r="AA464" s="130"/>
      <c r="AB464" s="130"/>
      <c r="AC464" s="130"/>
      <c r="AD464" s="130"/>
      <c r="AE464" s="130"/>
      <c r="AF464" s="130"/>
      <c r="AG464" s="130"/>
      <c r="AK464" s="130"/>
      <c r="AL464" s="130"/>
    </row>
    <row r="465" spans="2:38" s="148" customFormat="1" ht="13.5" customHeight="1">
      <c r="B465" s="145"/>
      <c r="C465" s="714"/>
      <c r="D465" s="715"/>
      <c r="E465" s="716"/>
      <c r="F465" s="729"/>
      <c r="G465" s="730"/>
      <c r="H465" s="146"/>
      <c r="I465" s="146"/>
      <c r="J465" s="147"/>
      <c r="K465" s="147"/>
      <c r="L465" s="147"/>
      <c r="M465" s="147"/>
      <c r="N465" s="147"/>
      <c r="O465" s="147"/>
      <c r="P465" s="147"/>
      <c r="Q465" s="147"/>
      <c r="R465" s="147"/>
      <c r="S465" s="147"/>
      <c r="T465" s="763"/>
      <c r="U465" s="737"/>
      <c r="V465" s="145"/>
      <c r="AA465" s="130"/>
      <c r="AB465" s="130"/>
      <c r="AC465" s="130"/>
      <c r="AD465" s="130"/>
      <c r="AE465" s="130"/>
      <c r="AF465" s="130"/>
      <c r="AG465" s="130"/>
      <c r="AK465" s="130"/>
      <c r="AL465" s="130"/>
    </row>
    <row r="466" spans="2:38" s="148" customFormat="1" ht="13.5" customHeight="1">
      <c r="B466" s="145"/>
      <c r="C466" s="717"/>
      <c r="D466" s="718"/>
      <c r="E466" s="719"/>
      <c r="F466" s="724"/>
      <c r="G466" s="726"/>
      <c r="H466" s="149"/>
      <c r="I466" s="149"/>
      <c r="J466" s="149"/>
      <c r="K466" s="149"/>
      <c r="L466" s="149"/>
      <c r="M466" s="149"/>
      <c r="N466" s="149"/>
      <c r="O466" s="149"/>
      <c r="P466" s="149"/>
      <c r="Q466" s="149"/>
      <c r="R466" s="149"/>
      <c r="S466" s="149"/>
      <c r="T466" s="763"/>
      <c r="U466" s="738"/>
      <c r="V466" s="145"/>
      <c r="AA466" s="130"/>
      <c r="AB466" s="130"/>
      <c r="AC466" s="130"/>
      <c r="AD466" s="130"/>
      <c r="AE466" s="130"/>
      <c r="AF466" s="130"/>
      <c r="AG466" s="130"/>
      <c r="AK466" s="130"/>
      <c r="AL466" s="130"/>
    </row>
    <row r="467" spans="2:38" s="148" customFormat="1" ht="13.5" customHeight="1">
      <c r="B467" s="145"/>
      <c r="C467" s="717"/>
      <c r="D467" s="718"/>
      <c r="E467" s="719"/>
      <c r="F467" s="723"/>
      <c r="G467" s="725"/>
      <c r="H467" s="150"/>
      <c r="I467" s="150"/>
      <c r="J467" s="151"/>
      <c r="K467" s="151"/>
      <c r="L467" s="151"/>
      <c r="M467" s="151"/>
      <c r="N467" s="151"/>
      <c r="O467" s="151"/>
      <c r="P467" s="151"/>
      <c r="Q467" s="151"/>
      <c r="R467" s="151"/>
      <c r="S467" s="151"/>
      <c r="T467" s="763"/>
      <c r="U467" s="739"/>
      <c r="V467" s="145"/>
      <c r="AA467" s="130"/>
      <c r="AB467" s="130"/>
      <c r="AC467" s="130"/>
      <c r="AD467" s="130"/>
      <c r="AE467" s="130"/>
      <c r="AF467" s="130"/>
      <c r="AG467" s="130"/>
      <c r="AK467" s="130"/>
      <c r="AL467" s="130"/>
    </row>
    <row r="468" spans="2:38" s="148" customFormat="1" ht="13.5" customHeight="1">
      <c r="B468" s="145"/>
      <c r="C468" s="717"/>
      <c r="D468" s="718"/>
      <c r="E468" s="719"/>
      <c r="F468" s="724"/>
      <c r="G468" s="726"/>
      <c r="H468" s="149"/>
      <c r="I468" s="149"/>
      <c r="J468" s="149"/>
      <c r="K468" s="149"/>
      <c r="L468" s="149"/>
      <c r="M468" s="149"/>
      <c r="N468" s="149"/>
      <c r="O468" s="149"/>
      <c r="P468" s="149"/>
      <c r="Q468" s="149"/>
      <c r="R468" s="149"/>
      <c r="S468" s="149"/>
      <c r="T468" s="763"/>
      <c r="U468" s="738"/>
      <c r="V468" s="145"/>
    </row>
    <row r="469" spans="2:38" s="148" customFormat="1" ht="13.5" customHeight="1">
      <c r="B469" s="145"/>
      <c r="C469" s="717"/>
      <c r="D469" s="718"/>
      <c r="E469" s="719"/>
      <c r="F469" s="723"/>
      <c r="G469" s="725"/>
      <c r="H469" s="150"/>
      <c r="I469" s="150"/>
      <c r="J469" s="151"/>
      <c r="K469" s="151"/>
      <c r="L469" s="151"/>
      <c r="M469" s="151"/>
      <c r="N469" s="151"/>
      <c r="O469" s="151"/>
      <c r="P469" s="151"/>
      <c r="Q469" s="151"/>
      <c r="R469" s="151"/>
      <c r="S469" s="151"/>
      <c r="T469" s="763"/>
      <c r="U469" s="739"/>
      <c r="V469" s="145"/>
    </row>
    <row r="470" spans="2:38" s="148" customFormat="1" ht="13.5" customHeight="1">
      <c r="B470" s="145"/>
      <c r="C470" s="720"/>
      <c r="D470" s="721"/>
      <c r="E470" s="722"/>
      <c r="F470" s="727"/>
      <c r="G470" s="728"/>
      <c r="H470" s="149"/>
      <c r="I470" s="149"/>
      <c r="J470" s="149"/>
      <c r="K470" s="149"/>
      <c r="L470" s="149"/>
      <c r="M470" s="149"/>
      <c r="N470" s="149"/>
      <c r="O470" s="149"/>
      <c r="P470" s="149"/>
      <c r="Q470" s="149"/>
      <c r="R470" s="149"/>
      <c r="S470" s="149"/>
      <c r="T470" s="763"/>
      <c r="U470" s="740"/>
      <c r="V470" s="145"/>
    </row>
    <row r="471" spans="2:38" s="148" customFormat="1" ht="13.5" customHeight="1">
      <c r="B471" s="145"/>
      <c r="C471" s="714"/>
      <c r="D471" s="715"/>
      <c r="E471" s="716"/>
      <c r="F471" s="729"/>
      <c r="G471" s="730"/>
      <c r="H471" s="146"/>
      <c r="I471" s="146"/>
      <c r="J471" s="147"/>
      <c r="K471" s="147"/>
      <c r="L471" s="147"/>
      <c r="M471" s="147"/>
      <c r="N471" s="147"/>
      <c r="O471" s="147"/>
      <c r="P471" s="147"/>
      <c r="Q471" s="147"/>
      <c r="R471" s="147"/>
      <c r="S471" s="147"/>
      <c r="T471" s="763"/>
      <c r="U471" s="737"/>
      <c r="V471" s="145"/>
    </row>
    <row r="472" spans="2:38" s="148" customFormat="1" ht="13.5" customHeight="1">
      <c r="B472" s="145"/>
      <c r="C472" s="717"/>
      <c r="D472" s="718"/>
      <c r="E472" s="719"/>
      <c r="F472" s="724"/>
      <c r="G472" s="726"/>
      <c r="H472" s="149"/>
      <c r="I472" s="149"/>
      <c r="J472" s="149"/>
      <c r="K472" s="149"/>
      <c r="L472" s="149"/>
      <c r="M472" s="149"/>
      <c r="N472" s="149"/>
      <c r="O472" s="149"/>
      <c r="P472" s="149"/>
      <c r="Q472" s="149"/>
      <c r="R472" s="149"/>
      <c r="S472" s="149"/>
      <c r="T472" s="763"/>
      <c r="U472" s="738"/>
      <c r="V472" s="145"/>
    </row>
    <row r="473" spans="2:38" s="148" customFormat="1" ht="13.5" customHeight="1">
      <c r="B473" s="145"/>
      <c r="C473" s="717"/>
      <c r="D473" s="718"/>
      <c r="E473" s="719"/>
      <c r="F473" s="723"/>
      <c r="G473" s="725"/>
      <c r="H473" s="150"/>
      <c r="I473" s="150"/>
      <c r="J473" s="151"/>
      <c r="K473" s="151"/>
      <c r="L473" s="151"/>
      <c r="M473" s="151"/>
      <c r="N473" s="151"/>
      <c r="O473" s="151"/>
      <c r="P473" s="151"/>
      <c r="Q473" s="151"/>
      <c r="R473" s="151"/>
      <c r="S473" s="151"/>
      <c r="T473" s="763"/>
      <c r="U473" s="739"/>
      <c r="V473" s="145"/>
    </row>
    <row r="474" spans="2:38" s="148" customFormat="1" ht="13.5" customHeight="1">
      <c r="B474" s="145"/>
      <c r="C474" s="717"/>
      <c r="D474" s="718"/>
      <c r="E474" s="719"/>
      <c r="F474" s="724"/>
      <c r="G474" s="726"/>
      <c r="H474" s="149"/>
      <c r="I474" s="149"/>
      <c r="J474" s="149"/>
      <c r="K474" s="149"/>
      <c r="L474" s="149"/>
      <c r="M474" s="149"/>
      <c r="N474" s="149"/>
      <c r="O474" s="149"/>
      <c r="P474" s="149"/>
      <c r="Q474" s="149"/>
      <c r="R474" s="149"/>
      <c r="S474" s="149"/>
      <c r="T474" s="763"/>
      <c r="U474" s="738"/>
      <c r="V474" s="145"/>
    </row>
    <row r="475" spans="2:38" s="148" customFormat="1" ht="13.5" customHeight="1">
      <c r="B475" s="145"/>
      <c r="C475" s="717"/>
      <c r="D475" s="718"/>
      <c r="E475" s="719"/>
      <c r="F475" s="723"/>
      <c r="G475" s="725"/>
      <c r="H475" s="150"/>
      <c r="I475" s="150"/>
      <c r="J475" s="151"/>
      <c r="K475" s="151"/>
      <c r="L475" s="151"/>
      <c r="M475" s="151"/>
      <c r="N475" s="151"/>
      <c r="O475" s="151"/>
      <c r="P475" s="151"/>
      <c r="Q475" s="151"/>
      <c r="R475" s="151"/>
      <c r="S475" s="151"/>
      <c r="T475" s="763"/>
      <c r="U475" s="739"/>
      <c r="V475" s="145"/>
    </row>
    <row r="476" spans="2:38" s="148" customFormat="1" ht="13.5" customHeight="1">
      <c r="B476" s="145"/>
      <c r="C476" s="720"/>
      <c r="D476" s="721"/>
      <c r="E476" s="722"/>
      <c r="F476" s="727"/>
      <c r="G476" s="728"/>
      <c r="H476" s="149"/>
      <c r="I476" s="149"/>
      <c r="J476" s="149"/>
      <c r="K476" s="149"/>
      <c r="L476" s="149"/>
      <c r="M476" s="149"/>
      <c r="N476" s="149"/>
      <c r="O476" s="149"/>
      <c r="P476" s="149"/>
      <c r="Q476" s="149"/>
      <c r="R476" s="149"/>
      <c r="S476" s="149"/>
      <c r="T476" s="763"/>
      <c r="U476" s="740"/>
      <c r="V476" s="145"/>
    </row>
    <row r="477" spans="2:38" s="148" customFormat="1" ht="13.5" customHeight="1">
      <c r="B477" s="145"/>
      <c r="C477" s="714"/>
      <c r="D477" s="715"/>
      <c r="E477" s="716"/>
      <c r="F477" s="729"/>
      <c r="G477" s="730"/>
      <c r="H477" s="146"/>
      <c r="I477" s="146"/>
      <c r="J477" s="147"/>
      <c r="K477" s="147"/>
      <c r="L477" s="147"/>
      <c r="M477" s="147"/>
      <c r="N477" s="147"/>
      <c r="O477" s="147"/>
      <c r="P477" s="147"/>
      <c r="Q477" s="147"/>
      <c r="R477" s="147"/>
      <c r="S477" s="147"/>
      <c r="T477" s="763"/>
      <c r="U477" s="737"/>
      <c r="V477" s="145"/>
    </row>
    <row r="478" spans="2:38" s="148" customFormat="1" ht="13.5" customHeight="1">
      <c r="B478" s="145"/>
      <c r="C478" s="717"/>
      <c r="D478" s="718"/>
      <c r="E478" s="719"/>
      <c r="F478" s="724"/>
      <c r="G478" s="726"/>
      <c r="H478" s="149"/>
      <c r="I478" s="149"/>
      <c r="J478" s="149"/>
      <c r="K478" s="149"/>
      <c r="L478" s="149"/>
      <c r="M478" s="149"/>
      <c r="N478" s="149"/>
      <c r="O478" s="149"/>
      <c r="P478" s="149"/>
      <c r="Q478" s="149"/>
      <c r="R478" s="149"/>
      <c r="S478" s="149"/>
      <c r="T478" s="763"/>
      <c r="U478" s="738"/>
      <c r="V478" s="145"/>
    </row>
    <row r="479" spans="2:38" s="148" customFormat="1" ht="13.5" customHeight="1">
      <c r="B479" s="145"/>
      <c r="C479" s="717"/>
      <c r="D479" s="718"/>
      <c r="E479" s="719"/>
      <c r="F479" s="723"/>
      <c r="G479" s="725"/>
      <c r="H479" s="150"/>
      <c r="I479" s="150"/>
      <c r="J479" s="151"/>
      <c r="K479" s="151"/>
      <c r="L479" s="151"/>
      <c r="M479" s="151"/>
      <c r="N479" s="151"/>
      <c r="O479" s="151"/>
      <c r="P479" s="151"/>
      <c r="Q479" s="151"/>
      <c r="R479" s="151"/>
      <c r="S479" s="151"/>
      <c r="T479" s="763"/>
      <c r="U479" s="739"/>
      <c r="V479" s="145"/>
    </row>
    <row r="480" spans="2:38" s="148" customFormat="1" ht="13.5" customHeight="1">
      <c r="B480" s="145"/>
      <c r="C480" s="717"/>
      <c r="D480" s="718"/>
      <c r="E480" s="719"/>
      <c r="F480" s="724"/>
      <c r="G480" s="726"/>
      <c r="H480" s="149"/>
      <c r="I480" s="149"/>
      <c r="J480" s="149"/>
      <c r="K480" s="149"/>
      <c r="L480" s="149"/>
      <c r="M480" s="149"/>
      <c r="N480" s="149"/>
      <c r="O480" s="149"/>
      <c r="P480" s="149"/>
      <c r="Q480" s="149"/>
      <c r="R480" s="149"/>
      <c r="S480" s="149"/>
      <c r="T480" s="763"/>
      <c r="U480" s="738"/>
      <c r="V480" s="145"/>
    </row>
    <row r="481" spans="2:23" s="148" customFormat="1" ht="13.5" customHeight="1">
      <c r="B481" s="145"/>
      <c r="C481" s="717"/>
      <c r="D481" s="718"/>
      <c r="E481" s="719"/>
      <c r="F481" s="723"/>
      <c r="G481" s="725"/>
      <c r="H481" s="150"/>
      <c r="I481" s="150"/>
      <c r="J481" s="151"/>
      <c r="K481" s="151"/>
      <c r="L481" s="151"/>
      <c r="M481" s="151"/>
      <c r="N481" s="151"/>
      <c r="O481" s="151"/>
      <c r="P481" s="151"/>
      <c r="Q481" s="151"/>
      <c r="R481" s="151"/>
      <c r="S481" s="151"/>
      <c r="T481" s="763"/>
      <c r="U481" s="739"/>
      <c r="V481" s="145"/>
    </row>
    <row r="482" spans="2:23" s="148" customFormat="1" ht="13.5" customHeight="1">
      <c r="B482" s="145"/>
      <c r="C482" s="720"/>
      <c r="D482" s="721"/>
      <c r="E482" s="722"/>
      <c r="F482" s="727"/>
      <c r="G482" s="728"/>
      <c r="H482" s="149"/>
      <c r="I482" s="149"/>
      <c r="J482" s="149"/>
      <c r="K482" s="149"/>
      <c r="L482" s="149"/>
      <c r="M482" s="149"/>
      <c r="N482" s="149"/>
      <c r="O482" s="149"/>
      <c r="P482" s="149"/>
      <c r="Q482" s="149"/>
      <c r="R482" s="149"/>
      <c r="S482" s="149"/>
      <c r="T482" s="763"/>
      <c r="U482" s="740"/>
      <c r="V482" s="145"/>
    </row>
    <row r="483" spans="2:23" s="148" customFormat="1" ht="13.5" customHeight="1">
      <c r="B483" s="145"/>
      <c r="C483" s="714"/>
      <c r="D483" s="715"/>
      <c r="E483" s="716"/>
      <c r="F483" s="729"/>
      <c r="G483" s="730"/>
      <c r="H483" s="146"/>
      <c r="I483" s="146"/>
      <c r="J483" s="147"/>
      <c r="K483" s="147"/>
      <c r="L483" s="147"/>
      <c r="M483" s="147"/>
      <c r="N483" s="147"/>
      <c r="O483" s="147"/>
      <c r="P483" s="147"/>
      <c r="Q483" s="147"/>
      <c r="R483" s="147"/>
      <c r="S483" s="147"/>
      <c r="T483" s="763"/>
      <c r="U483" s="737"/>
      <c r="V483" s="145"/>
    </row>
    <row r="484" spans="2:23" s="148" customFormat="1" ht="13.5" customHeight="1">
      <c r="B484" s="145"/>
      <c r="C484" s="717"/>
      <c r="D484" s="718"/>
      <c r="E484" s="719"/>
      <c r="F484" s="724"/>
      <c r="G484" s="726"/>
      <c r="H484" s="149"/>
      <c r="I484" s="149"/>
      <c r="J484" s="149"/>
      <c r="K484" s="149"/>
      <c r="L484" s="149"/>
      <c r="M484" s="149"/>
      <c r="N484" s="149"/>
      <c r="O484" s="149"/>
      <c r="P484" s="149"/>
      <c r="Q484" s="149"/>
      <c r="R484" s="149"/>
      <c r="S484" s="149"/>
      <c r="T484" s="763"/>
      <c r="U484" s="738"/>
      <c r="V484" s="145"/>
    </row>
    <row r="485" spans="2:23" s="148" customFormat="1" ht="13.5" customHeight="1">
      <c r="B485" s="145"/>
      <c r="C485" s="717"/>
      <c r="D485" s="718"/>
      <c r="E485" s="719"/>
      <c r="F485" s="723"/>
      <c r="G485" s="725"/>
      <c r="H485" s="150"/>
      <c r="I485" s="150"/>
      <c r="J485" s="151"/>
      <c r="K485" s="151"/>
      <c r="L485" s="151"/>
      <c r="M485" s="151"/>
      <c r="N485" s="151"/>
      <c r="O485" s="151"/>
      <c r="P485" s="151"/>
      <c r="Q485" s="151"/>
      <c r="R485" s="151"/>
      <c r="S485" s="151"/>
      <c r="T485" s="763"/>
      <c r="U485" s="739"/>
      <c r="V485" s="145"/>
    </row>
    <row r="486" spans="2:23" s="148" customFormat="1" ht="13.5" customHeight="1">
      <c r="B486" s="145"/>
      <c r="C486" s="717"/>
      <c r="D486" s="718"/>
      <c r="E486" s="719"/>
      <c r="F486" s="724"/>
      <c r="G486" s="726"/>
      <c r="H486" s="149"/>
      <c r="I486" s="149"/>
      <c r="J486" s="149"/>
      <c r="K486" s="149"/>
      <c r="L486" s="149"/>
      <c r="M486" s="149"/>
      <c r="N486" s="149"/>
      <c r="O486" s="149"/>
      <c r="P486" s="149"/>
      <c r="Q486" s="149"/>
      <c r="R486" s="149"/>
      <c r="S486" s="149"/>
      <c r="T486" s="763"/>
      <c r="U486" s="738"/>
      <c r="V486" s="145"/>
    </row>
    <row r="487" spans="2:23" s="148" customFormat="1" ht="13.5" customHeight="1">
      <c r="B487" s="145"/>
      <c r="C487" s="717"/>
      <c r="D487" s="718"/>
      <c r="E487" s="719"/>
      <c r="F487" s="723"/>
      <c r="G487" s="725"/>
      <c r="H487" s="150"/>
      <c r="I487" s="150"/>
      <c r="J487" s="151"/>
      <c r="K487" s="151"/>
      <c r="L487" s="151"/>
      <c r="M487" s="151"/>
      <c r="N487" s="151"/>
      <c r="O487" s="151"/>
      <c r="P487" s="151"/>
      <c r="Q487" s="151"/>
      <c r="R487" s="151"/>
      <c r="S487" s="151"/>
      <c r="T487" s="763"/>
      <c r="U487" s="739"/>
      <c r="V487" s="145"/>
    </row>
    <row r="488" spans="2:23" s="148" customFormat="1" ht="13.5" customHeight="1">
      <c r="B488" s="145"/>
      <c r="C488" s="720"/>
      <c r="D488" s="721"/>
      <c r="E488" s="722"/>
      <c r="F488" s="727"/>
      <c r="G488" s="728"/>
      <c r="H488" s="152"/>
      <c r="I488" s="152"/>
      <c r="J488" s="152"/>
      <c r="K488" s="152"/>
      <c r="L488" s="152"/>
      <c r="M488" s="152"/>
      <c r="N488" s="152"/>
      <c r="O488" s="152"/>
      <c r="P488" s="152"/>
      <c r="Q488" s="152"/>
      <c r="R488" s="152"/>
      <c r="S488" s="152"/>
      <c r="T488" s="763"/>
      <c r="U488" s="740"/>
      <c r="V488" s="145"/>
    </row>
    <row r="489" spans="2:23" s="111" customFormat="1" ht="13.5" customHeight="1">
      <c r="B489" s="108"/>
      <c r="C489" s="743" t="s">
        <v>86</v>
      </c>
      <c r="D489" s="767" t="s">
        <v>220</v>
      </c>
      <c r="E489" s="768"/>
      <c r="F489" s="768"/>
      <c r="G489" s="769"/>
      <c r="H489" s="154"/>
      <c r="I489" s="154"/>
      <c r="J489" s="154"/>
      <c r="K489" s="154"/>
      <c r="L489" s="154"/>
      <c r="M489" s="154"/>
      <c r="N489" s="154"/>
      <c r="O489" s="154"/>
      <c r="P489" s="154"/>
      <c r="Q489" s="154"/>
      <c r="R489" s="154"/>
      <c r="S489" s="154"/>
      <c r="T489" s="773"/>
      <c r="U489" s="749"/>
      <c r="V489" s="108"/>
    </row>
    <row r="490" spans="2:23" s="111" customFormat="1" ht="13.5" customHeight="1">
      <c r="B490" s="108"/>
      <c r="C490" s="744"/>
      <c r="D490" s="746" t="s">
        <v>221</v>
      </c>
      <c r="E490" s="747"/>
      <c r="F490" s="747"/>
      <c r="G490" s="748"/>
      <c r="H490" s="154"/>
      <c r="I490" s="154"/>
      <c r="J490" s="154"/>
      <c r="K490" s="154"/>
      <c r="L490" s="154"/>
      <c r="M490" s="154"/>
      <c r="N490" s="154"/>
      <c r="O490" s="154"/>
      <c r="P490" s="154"/>
      <c r="Q490" s="154"/>
      <c r="R490" s="154"/>
      <c r="S490" s="154"/>
      <c r="T490" s="773"/>
      <c r="U490" s="750"/>
      <c r="V490" s="108"/>
    </row>
    <row r="491" spans="2:23" s="111" customFormat="1" ht="13.5" customHeight="1">
      <c r="B491" s="108"/>
      <c r="C491" s="744"/>
      <c r="D491" s="770" t="s">
        <v>222</v>
      </c>
      <c r="E491" s="771"/>
      <c r="F491" s="772"/>
      <c r="G491" s="233" t="s">
        <v>79</v>
      </c>
      <c r="H491" s="156" t="str">
        <f>IF(COUNT(H489)=0,"",ROUND(SUM(H489:H490),#REF!))</f>
        <v/>
      </c>
      <c r="I491" s="156" t="str">
        <f>IF(COUNT(I489)=0,"",ROUND(SUM(I489:I490),#REF!))</f>
        <v/>
      </c>
      <c r="J491" s="156" t="str">
        <f>IF(COUNT(J489)=0,"",ROUND(SUM(J489:J490),#REF!))</f>
        <v/>
      </c>
      <c r="K491" s="156" t="str">
        <f>IF(COUNT(K489)=0,"",ROUND(SUM(K489:K490),#REF!))</f>
        <v/>
      </c>
      <c r="L491" s="156" t="str">
        <f>IF(COUNT(L489)=0,"",ROUND(SUM(L489:L490),#REF!))</f>
        <v/>
      </c>
      <c r="M491" s="156" t="str">
        <f>IF(COUNT(M489)=0,"",ROUND(SUM(M489:M490),#REF!))</f>
        <v/>
      </c>
      <c r="N491" s="156" t="str">
        <f>IF(COUNT(N489)=0,"",ROUND(SUM(N489:N490),#REF!))</f>
        <v/>
      </c>
      <c r="O491" s="156" t="str">
        <f>IF(COUNT(O489)=0,"",ROUND(SUM(O489:O490),#REF!))</f>
        <v/>
      </c>
      <c r="P491" s="156" t="str">
        <f>IF(COUNT(P489)=0,"",ROUND(SUM(P489:P490),#REF!))</f>
        <v/>
      </c>
      <c r="Q491" s="156" t="str">
        <f>IF(COUNT(Q489)=0,"",ROUND(SUM(Q489:Q490),#REF!))</f>
        <v/>
      </c>
      <c r="R491" s="156" t="str">
        <f>IF(COUNT(R489)=0,"",ROUND(SUM(R489:R490),#REF!))</f>
        <v/>
      </c>
      <c r="S491" s="156" t="str">
        <f>IF(COUNT(S489)=0,"",ROUND(SUM(S489:S490),#REF!))</f>
        <v/>
      </c>
      <c r="T491" s="773"/>
      <c r="U491" s="750"/>
      <c r="V491" s="108"/>
      <c r="W491" s="120" t="s">
        <v>93</v>
      </c>
    </row>
    <row r="492" spans="2:23" s="111" customFormat="1" ht="13.5" customHeight="1">
      <c r="B492" s="108"/>
      <c r="C492" s="745"/>
      <c r="D492" s="774" t="s">
        <v>249</v>
      </c>
      <c r="E492" s="768"/>
      <c r="F492" s="769"/>
      <c r="G492" s="233" t="s">
        <v>79</v>
      </c>
      <c r="H492" s="154"/>
      <c r="I492" s="154"/>
      <c r="J492" s="154"/>
      <c r="K492" s="154"/>
      <c r="L492" s="154"/>
      <c r="M492" s="154"/>
      <c r="N492" s="154"/>
      <c r="O492" s="154"/>
      <c r="P492" s="154"/>
      <c r="Q492" s="154"/>
      <c r="R492" s="154"/>
      <c r="S492" s="154"/>
      <c r="T492" s="203" t="str">
        <f>IF(COUNT(H492:S492)=0,"",SUMPRODUCT(ROUND(H492:S492,#REF!)))</f>
        <v/>
      </c>
      <c r="U492" s="751"/>
      <c r="V492" s="108"/>
    </row>
    <row r="493" spans="2:23" s="163" customFormat="1" ht="13.5" customHeight="1">
      <c r="B493" s="161"/>
      <c r="C493" s="121" t="s">
        <v>70</v>
      </c>
      <c r="D493" s="162"/>
      <c r="E493" s="162"/>
      <c r="F493" s="162"/>
      <c r="G493" s="121"/>
      <c r="H493" s="121"/>
      <c r="I493" s="121"/>
      <c r="J493" s="121"/>
      <c r="K493" s="121"/>
      <c r="L493" s="121"/>
      <c r="M493" s="121"/>
      <c r="N493" s="121"/>
      <c r="O493" s="121"/>
      <c r="P493" s="121"/>
      <c r="Q493" s="121"/>
      <c r="R493" s="121"/>
      <c r="S493" s="121"/>
      <c r="T493" s="121"/>
      <c r="U493" s="121"/>
      <c r="V493" s="161"/>
    </row>
    <row r="494" spans="2:23" s="163" customFormat="1" ht="13.5" customHeight="1">
      <c r="B494" s="161"/>
      <c r="C494" s="346"/>
      <c r="D494" s="347"/>
      <c r="E494" s="347"/>
      <c r="F494" s="347"/>
      <c r="G494" s="346"/>
      <c r="H494" s="346"/>
      <c r="I494" s="346"/>
      <c r="J494" s="346"/>
      <c r="K494" s="346"/>
      <c r="L494" s="346"/>
      <c r="M494" s="346"/>
      <c r="N494" s="346"/>
      <c r="O494" s="346"/>
      <c r="P494" s="346"/>
      <c r="Q494" s="346"/>
      <c r="R494" s="346"/>
      <c r="S494" s="346"/>
      <c r="T494" s="346"/>
      <c r="U494" s="346"/>
      <c r="V494" s="161"/>
    </row>
    <row r="495" spans="2:23" s="161" customFormat="1" ht="13.5" customHeight="1">
      <c r="C495" s="346"/>
      <c r="D495" s="347"/>
      <c r="E495" s="347"/>
      <c r="F495" s="347"/>
      <c r="G495" s="346"/>
      <c r="H495" s="346"/>
      <c r="I495" s="346"/>
      <c r="J495" s="346"/>
      <c r="K495" s="346"/>
      <c r="L495" s="346"/>
      <c r="M495" s="346"/>
      <c r="N495" s="346"/>
      <c r="O495" s="346"/>
      <c r="P495" s="346"/>
      <c r="Q495" s="346"/>
      <c r="R495" s="346"/>
      <c r="S495" s="346"/>
      <c r="T495" s="346"/>
      <c r="U495" s="346"/>
    </row>
    <row r="496" spans="2:23" ht="13.5" customHeight="1">
      <c r="B496" s="343"/>
      <c r="C496" s="348"/>
      <c r="D496" s="348"/>
      <c r="E496" s="348"/>
      <c r="F496" s="348"/>
      <c r="G496" s="348"/>
      <c r="H496" s="348"/>
      <c r="I496" s="348"/>
      <c r="J496" s="348"/>
      <c r="K496" s="348"/>
      <c r="L496" s="348"/>
      <c r="M496" s="348"/>
      <c r="N496" s="348"/>
      <c r="O496" s="348"/>
      <c r="P496" s="348"/>
      <c r="Q496" s="348"/>
      <c r="R496" s="348"/>
      <c r="S496" s="348"/>
      <c r="T496" s="348"/>
      <c r="U496" s="349"/>
      <c r="V496" s="343"/>
    </row>
    <row r="497" spans="2:22" ht="13.5" customHeight="1">
      <c r="B497" s="343"/>
      <c r="C497" s="348"/>
      <c r="D497" s="348"/>
      <c r="E497" s="348"/>
      <c r="F497" s="348"/>
      <c r="G497" s="348"/>
      <c r="H497" s="348"/>
      <c r="I497" s="348"/>
      <c r="J497" s="348"/>
      <c r="K497" s="348"/>
      <c r="L497" s="348"/>
      <c r="M497" s="348"/>
      <c r="N497" s="348"/>
      <c r="O497" s="348"/>
      <c r="P497" s="348"/>
      <c r="Q497" s="348"/>
      <c r="R497" s="348"/>
      <c r="S497" s="348"/>
      <c r="T497" s="348"/>
      <c r="U497" s="349"/>
      <c r="V497" s="343"/>
    </row>
    <row r="498" spans="2:22" ht="13.5" customHeight="1">
      <c r="B498" s="343"/>
      <c r="C498" s="348"/>
      <c r="D498" s="348"/>
      <c r="E498" s="348"/>
      <c r="F498" s="348"/>
      <c r="G498" s="348"/>
      <c r="H498" s="348"/>
      <c r="I498" s="348"/>
      <c r="J498" s="348"/>
      <c r="K498" s="348"/>
      <c r="L498" s="348"/>
      <c r="M498" s="348"/>
      <c r="N498" s="348"/>
      <c r="O498" s="348"/>
      <c r="P498" s="348"/>
      <c r="Q498" s="348"/>
      <c r="R498" s="348"/>
      <c r="S498" s="348"/>
      <c r="T498" s="348"/>
      <c r="U498" s="349"/>
      <c r="V498" s="343"/>
    </row>
    <row r="499" spans="2:22" ht="13.5" customHeight="1">
      <c r="B499" s="343"/>
      <c r="C499" s="348"/>
      <c r="D499" s="348"/>
      <c r="E499" s="348"/>
      <c r="F499" s="348"/>
      <c r="G499" s="348"/>
      <c r="H499" s="348"/>
      <c r="I499" s="348"/>
      <c r="J499" s="348"/>
      <c r="K499" s="348"/>
      <c r="L499" s="348"/>
      <c r="M499" s="348"/>
      <c r="N499" s="348"/>
      <c r="O499" s="348"/>
      <c r="P499" s="348"/>
      <c r="Q499" s="348"/>
      <c r="R499" s="348"/>
      <c r="S499" s="348"/>
      <c r="T499" s="348"/>
      <c r="U499" s="349"/>
      <c r="V499" s="343"/>
    </row>
    <row r="500" spans="2:22" ht="13.5" customHeight="1">
      <c r="B500" s="343"/>
      <c r="C500" s="348"/>
      <c r="D500" s="348"/>
      <c r="E500" s="348"/>
      <c r="F500" s="348"/>
      <c r="G500" s="348"/>
      <c r="H500" s="348"/>
      <c r="I500" s="348"/>
      <c r="J500" s="348"/>
      <c r="K500" s="348"/>
      <c r="L500" s="348"/>
      <c r="M500" s="348"/>
      <c r="N500" s="348"/>
      <c r="O500" s="348"/>
      <c r="P500" s="348"/>
      <c r="Q500" s="348"/>
      <c r="R500" s="348"/>
      <c r="S500" s="348"/>
      <c r="T500" s="348"/>
      <c r="U500" s="349"/>
      <c r="V500" s="343"/>
    </row>
    <row r="501" spans="2:22" ht="13.5" customHeight="1">
      <c r="B501" s="343"/>
      <c r="C501" s="348"/>
      <c r="D501" s="348"/>
      <c r="E501" s="348"/>
      <c r="F501" s="348"/>
      <c r="G501" s="348"/>
      <c r="H501" s="348"/>
      <c r="I501" s="348"/>
      <c r="J501" s="348"/>
      <c r="K501" s="348"/>
      <c r="L501" s="348"/>
      <c r="M501" s="348"/>
      <c r="N501" s="348"/>
      <c r="O501" s="348"/>
      <c r="P501" s="348"/>
      <c r="Q501" s="348"/>
      <c r="R501" s="348"/>
      <c r="S501" s="348"/>
      <c r="T501" s="348"/>
      <c r="U501" s="349"/>
      <c r="V501" s="343"/>
    </row>
    <row r="502" spans="2:22" ht="13.5" customHeight="1">
      <c r="B502" s="343"/>
      <c r="C502" s="343"/>
      <c r="D502" s="343"/>
      <c r="E502" s="343"/>
      <c r="F502" s="343"/>
      <c r="G502" s="343"/>
      <c r="H502" s="343"/>
      <c r="I502" s="343"/>
      <c r="J502" s="343"/>
      <c r="K502" s="343"/>
      <c r="L502" s="343"/>
      <c r="M502" s="343"/>
      <c r="N502" s="343"/>
      <c r="O502" s="343"/>
      <c r="P502" s="343"/>
      <c r="Q502" s="343"/>
      <c r="R502" s="343"/>
      <c r="S502" s="343"/>
      <c r="T502" s="343"/>
      <c r="U502" s="350"/>
      <c r="V502" s="343"/>
    </row>
  </sheetData>
  <sheetProtection formatCells="0" insertRows="0" deleteRows="0"/>
  <customSheetViews>
    <customSheetView guid="{C0B37949-AEE7-4025-9C63-13C9CCCA9BBA}" scale="55" showPageBreaks="1" showGridLines="0" printArea="1" view="pageBreakPreview">
      <pane ySplit="2" topLeftCell="A3" activePane="bottomLeft" state="frozen"/>
      <selection pane="bottomLeft" activeCell="B3" sqref="B3"/>
      <rowBreaks count="10" manualBreakCount="10">
        <brk id="2" min="1" max="21" man="1"/>
        <brk id="59" min="1" max="21" man="1"/>
        <brk id="116" min="1" max="21" man="1"/>
        <brk id="173" min="1" max="21" man="1"/>
        <brk id="230" min="1" max="21" man="1"/>
        <brk id="287" min="1" max="21" man="1"/>
        <brk id="344" min="1" max="21" man="1"/>
        <brk id="401" min="1" max="21" man="1"/>
        <brk id="458" min="1" max="21" man="1"/>
        <brk id="515" min="1" max="21" man="1"/>
      </rowBreaks>
      <colBreaks count="1" manualBreakCount="1">
        <brk id="13" min="2" max="571" man="1"/>
      </colBreaks>
      <pageMargins left="0.59055118110236227" right="0.59055118110236227" top="0.78740157480314965" bottom="0.39370078740157483" header="0.19685039370078741" footer="0.19685039370078741"/>
      <printOptions horizontalCentered="1"/>
      <pageSetup paperSize="9" scale="45" fitToHeight="0" pageOrder="overThenDown" orientation="portrait" blackAndWhite="1" r:id="rId1"/>
      <headerFooter>
        <oddFooter>&amp;C&amp;"ＭＳ 明朝,標準"&amp;14- &amp;P-5 -</oddFooter>
      </headerFooter>
    </customSheetView>
  </customSheetViews>
  <mergeCells count="630">
    <mergeCell ref="F461:F462"/>
    <mergeCell ref="G461:G462"/>
    <mergeCell ref="U461:U462"/>
    <mergeCell ref="F463:F464"/>
    <mergeCell ref="G463:G464"/>
    <mergeCell ref="U161:U162"/>
    <mergeCell ref="F163:F164"/>
    <mergeCell ref="G163:G164"/>
    <mergeCell ref="U163:U164"/>
    <mergeCell ref="T356:T358"/>
    <mergeCell ref="U356:U358"/>
    <mergeCell ref="D192:F192"/>
    <mergeCell ref="U177:U178"/>
    <mergeCell ref="U209:U210"/>
    <mergeCell ref="F167:F168"/>
    <mergeCell ref="G167:G168"/>
    <mergeCell ref="U167:U168"/>
    <mergeCell ref="F169:F170"/>
    <mergeCell ref="D189:G189"/>
    <mergeCell ref="D190:G190"/>
    <mergeCell ref="D191:F191"/>
    <mergeCell ref="C183:E188"/>
    <mergeCell ref="F183:F184"/>
    <mergeCell ref="G183:G184"/>
    <mergeCell ref="C156:E158"/>
    <mergeCell ref="C439:C442"/>
    <mergeCell ref="U439:U442"/>
    <mergeCell ref="D442:F442"/>
    <mergeCell ref="C489:C492"/>
    <mergeCell ref="U489:U492"/>
    <mergeCell ref="D492:F492"/>
    <mergeCell ref="C289:C292"/>
    <mergeCell ref="U289:U292"/>
    <mergeCell ref="D292:F292"/>
    <mergeCell ref="C339:C342"/>
    <mergeCell ref="U339:U342"/>
    <mergeCell ref="D342:F342"/>
    <mergeCell ref="C389:C392"/>
    <mergeCell ref="U389:U392"/>
    <mergeCell ref="D392:F392"/>
    <mergeCell ref="D439:G439"/>
    <mergeCell ref="D440:G440"/>
    <mergeCell ref="D441:F441"/>
    <mergeCell ref="T439:T441"/>
    <mergeCell ref="D239:G239"/>
    <mergeCell ref="D240:G240"/>
    <mergeCell ref="D241:F241"/>
    <mergeCell ref="T239:T241"/>
    <mergeCell ref="D139:G139"/>
    <mergeCell ref="D140:G140"/>
    <mergeCell ref="D141:F141"/>
    <mergeCell ref="T139:T141"/>
    <mergeCell ref="F161:F162"/>
    <mergeCell ref="G161:G162"/>
    <mergeCell ref="U463:U464"/>
    <mergeCell ref="C456:E458"/>
    <mergeCell ref="F456:F458"/>
    <mergeCell ref="G456:G458"/>
    <mergeCell ref="T456:T458"/>
    <mergeCell ref="D339:G339"/>
    <mergeCell ref="D340:G340"/>
    <mergeCell ref="D341:F341"/>
    <mergeCell ref="T339:T341"/>
    <mergeCell ref="F361:F362"/>
    <mergeCell ref="G361:G362"/>
    <mergeCell ref="U361:U362"/>
    <mergeCell ref="F363:F364"/>
    <mergeCell ref="G363:G364"/>
    <mergeCell ref="U363:U364"/>
    <mergeCell ref="C356:E358"/>
    <mergeCell ref="F356:F358"/>
    <mergeCell ref="G356:G358"/>
    <mergeCell ref="C359:E364"/>
    <mergeCell ref="F359:F360"/>
    <mergeCell ref="G359:G360"/>
    <mergeCell ref="U359:U360"/>
    <mergeCell ref="C56:E58"/>
    <mergeCell ref="F56:F58"/>
    <mergeCell ref="G56:G58"/>
    <mergeCell ref="T56:T58"/>
    <mergeCell ref="G65:G66"/>
    <mergeCell ref="F261:F262"/>
    <mergeCell ref="G261:G262"/>
    <mergeCell ref="U261:U262"/>
    <mergeCell ref="F263:F264"/>
    <mergeCell ref="G263:G264"/>
    <mergeCell ref="U263:U264"/>
    <mergeCell ref="C256:E258"/>
    <mergeCell ref="F256:F258"/>
    <mergeCell ref="G256:G258"/>
    <mergeCell ref="T256:T258"/>
    <mergeCell ref="C139:C142"/>
    <mergeCell ref="U139:U142"/>
    <mergeCell ref="D142:F142"/>
    <mergeCell ref="C189:C192"/>
    <mergeCell ref="U189:U192"/>
    <mergeCell ref="C239:C242"/>
    <mergeCell ref="U239:U242"/>
    <mergeCell ref="D242:F242"/>
    <mergeCell ref="F156:F158"/>
    <mergeCell ref="G156:G158"/>
    <mergeCell ref="T156:T158"/>
    <mergeCell ref="C89:C92"/>
    <mergeCell ref="U89:U92"/>
    <mergeCell ref="D92:F92"/>
    <mergeCell ref="G109:G110"/>
    <mergeCell ref="C121:E126"/>
    <mergeCell ref="F121:F122"/>
    <mergeCell ref="G121:G122"/>
    <mergeCell ref="U121:U122"/>
    <mergeCell ref="F123:F124"/>
    <mergeCell ref="G123:G124"/>
    <mergeCell ref="U123:U124"/>
    <mergeCell ref="F125:F126"/>
    <mergeCell ref="G125:G126"/>
    <mergeCell ref="U125:U126"/>
    <mergeCell ref="G165:G166"/>
    <mergeCell ref="C133:E138"/>
    <mergeCell ref="F133:F134"/>
    <mergeCell ref="G133:G134"/>
    <mergeCell ref="F61:F62"/>
    <mergeCell ref="G61:G62"/>
    <mergeCell ref="U61:U62"/>
    <mergeCell ref="F63:F64"/>
    <mergeCell ref="G63:G64"/>
    <mergeCell ref="U63:U64"/>
    <mergeCell ref="C6:E8"/>
    <mergeCell ref="F6:F8"/>
    <mergeCell ref="G6:G8"/>
    <mergeCell ref="T6:T8"/>
    <mergeCell ref="U6:U8"/>
    <mergeCell ref="C9:E14"/>
    <mergeCell ref="F9:F10"/>
    <mergeCell ref="G9:G10"/>
    <mergeCell ref="U9:U10"/>
    <mergeCell ref="C15:E20"/>
    <mergeCell ref="F15:F16"/>
    <mergeCell ref="G15:G16"/>
    <mergeCell ref="U15:U16"/>
    <mergeCell ref="F17:F18"/>
    <mergeCell ref="G17:G18"/>
    <mergeCell ref="U17:U18"/>
    <mergeCell ref="F19:F20"/>
    <mergeCell ref="F11:F12"/>
    <mergeCell ref="G11:G12"/>
    <mergeCell ref="U11:U12"/>
    <mergeCell ref="F13:F14"/>
    <mergeCell ref="G13:G14"/>
    <mergeCell ref="U13:U14"/>
    <mergeCell ref="F21:F22"/>
    <mergeCell ref="G21:G22"/>
    <mergeCell ref="U21:U22"/>
    <mergeCell ref="F23:F24"/>
    <mergeCell ref="G23:G24"/>
    <mergeCell ref="U23:U24"/>
    <mergeCell ref="G19:G20"/>
    <mergeCell ref="U19:U20"/>
    <mergeCell ref="F25:F26"/>
    <mergeCell ref="G25:G26"/>
    <mergeCell ref="U25:U26"/>
    <mergeCell ref="C33:E38"/>
    <mergeCell ref="F33:F34"/>
    <mergeCell ref="G33:G34"/>
    <mergeCell ref="U33:U34"/>
    <mergeCell ref="F35:F36"/>
    <mergeCell ref="G35:G36"/>
    <mergeCell ref="U35:U36"/>
    <mergeCell ref="F37:F38"/>
    <mergeCell ref="G37:G38"/>
    <mergeCell ref="U37:U38"/>
    <mergeCell ref="T9:T38"/>
    <mergeCell ref="C27:E32"/>
    <mergeCell ref="F27:F28"/>
    <mergeCell ref="G27:G28"/>
    <mergeCell ref="U27:U28"/>
    <mergeCell ref="F29:F30"/>
    <mergeCell ref="G29:G30"/>
    <mergeCell ref="U29:U30"/>
    <mergeCell ref="F31:F32"/>
    <mergeCell ref="G31:G32"/>
    <mergeCell ref="U31:U32"/>
    <mergeCell ref="C21:E26"/>
    <mergeCell ref="U77:U78"/>
    <mergeCell ref="U56:U58"/>
    <mergeCell ref="C59:E64"/>
    <mergeCell ref="F59:F60"/>
    <mergeCell ref="G59:G60"/>
    <mergeCell ref="U59:U60"/>
    <mergeCell ref="U79:U80"/>
    <mergeCell ref="F81:F82"/>
    <mergeCell ref="G81:G82"/>
    <mergeCell ref="U81:U82"/>
    <mergeCell ref="G69:G70"/>
    <mergeCell ref="U69:U70"/>
    <mergeCell ref="C71:E76"/>
    <mergeCell ref="F71:F72"/>
    <mergeCell ref="G71:G72"/>
    <mergeCell ref="U71:U72"/>
    <mergeCell ref="F73:F74"/>
    <mergeCell ref="G73:G74"/>
    <mergeCell ref="U73:U74"/>
    <mergeCell ref="F75:F76"/>
    <mergeCell ref="G75:G76"/>
    <mergeCell ref="U75:U76"/>
    <mergeCell ref="C65:E70"/>
    <mergeCell ref="F65:F66"/>
    <mergeCell ref="U109:U110"/>
    <mergeCell ref="U65:U66"/>
    <mergeCell ref="F67:F68"/>
    <mergeCell ref="G67:G68"/>
    <mergeCell ref="U67:U68"/>
    <mergeCell ref="F69:F70"/>
    <mergeCell ref="D89:G89"/>
    <mergeCell ref="D90:G90"/>
    <mergeCell ref="D91:F91"/>
    <mergeCell ref="C83:E88"/>
    <mergeCell ref="F83:F84"/>
    <mergeCell ref="G83:G84"/>
    <mergeCell ref="U83:U84"/>
    <mergeCell ref="F85:F86"/>
    <mergeCell ref="G85:G86"/>
    <mergeCell ref="U85:U86"/>
    <mergeCell ref="F87:F88"/>
    <mergeCell ref="G87:G88"/>
    <mergeCell ref="U87:U88"/>
    <mergeCell ref="T59:T88"/>
    <mergeCell ref="T89:T91"/>
    <mergeCell ref="C77:E82"/>
    <mergeCell ref="F77:F78"/>
    <mergeCell ref="G77:G78"/>
    <mergeCell ref="C115:E120"/>
    <mergeCell ref="F115:F116"/>
    <mergeCell ref="G115:G116"/>
    <mergeCell ref="U115:U116"/>
    <mergeCell ref="F117:F118"/>
    <mergeCell ref="G117:G118"/>
    <mergeCell ref="U117:U118"/>
    <mergeCell ref="F119:F120"/>
    <mergeCell ref="F79:F80"/>
    <mergeCell ref="G79:G80"/>
    <mergeCell ref="F111:F112"/>
    <mergeCell ref="G111:G112"/>
    <mergeCell ref="U111:U112"/>
    <mergeCell ref="F113:F114"/>
    <mergeCell ref="G113:G114"/>
    <mergeCell ref="U113:U114"/>
    <mergeCell ref="C106:E108"/>
    <mergeCell ref="F106:F108"/>
    <mergeCell ref="G106:G108"/>
    <mergeCell ref="T106:T108"/>
    <mergeCell ref="U106:U108"/>
    <mergeCell ref="C109:E114"/>
    <mergeCell ref="F109:F110"/>
    <mergeCell ref="U133:U134"/>
    <mergeCell ref="F135:F136"/>
    <mergeCell ref="G135:G136"/>
    <mergeCell ref="U135:U136"/>
    <mergeCell ref="F137:F138"/>
    <mergeCell ref="G137:G138"/>
    <mergeCell ref="U137:U138"/>
    <mergeCell ref="T109:T138"/>
    <mergeCell ref="C127:E132"/>
    <mergeCell ref="F127:F128"/>
    <mergeCell ref="G127:G128"/>
    <mergeCell ref="U127:U128"/>
    <mergeCell ref="F129:F130"/>
    <mergeCell ref="G129:G130"/>
    <mergeCell ref="U129:U130"/>
    <mergeCell ref="F131:F132"/>
    <mergeCell ref="G131:G132"/>
    <mergeCell ref="U131:U132"/>
    <mergeCell ref="G119:G120"/>
    <mergeCell ref="U119:U120"/>
    <mergeCell ref="U156:U158"/>
    <mergeCell ref="C159:E164"/>
    <mergeCell ref="F159:F160"/>
    <mergeCell ref="G159:G160"/>
    <mergeCell ref="U159:U160"/>
    <mergeCell ref="U179:U180"/>
    <mergeCell ref="F181:F182"/>
    <mergeCell ref="G181:G182"/>
    <mergeCell ref="U181:U182"/>
    <mergeCell ref="G169:G170"/>
    <mergeCell ref="U169:U170"/>
    <mergeCell ref="C171:E176"/>
    <mergeCell ref="F171:F172"/>
    <mergeCell ref="G171:G172"/>
    <mergeCell ref="U171:U172"/>
    <mergeCell ref="F173:F174"/>
    <mergeCell ref="G173:G174"/>
    <mergeCell ref="U173:U174"/>
    <mergeCell ref="F175:F176"/>
    <mergeCell ref="G175:G176"/>
    <mergeCell ref="U175:U176"/>
    <mergeCell ref="C165:E170"/>
    <mergeCell ref="F165:F166"/>
    <mergeCell ref="U165:U166"/>
    <mergeCell ref="U183:U184"/>
    <mergeCell ref="F185:F186"/>
    <mergeCell ref="G185:G186"/>
    <mergeCell ref="U185:U186"/>
    <mergeCell ref="F187:F188"/>
    <mergeCell ref="G187:G188"/>
    <mergeCell ref="U187:U188"/>
    <mergeCell ref="T159:T188"/>
    <mergeCell ref="T189:T191"/>
    <mergeCell ref="C177:E182"/>
    <mergeCell ref="F177:F178"/>
    <mergeCell ref="G177:G178"/>
    <mergeCell ref="C215:E220"/>
    <mergeCell ref="F215:F216"/>
    <mergeCell ref="G215:G216"/>
    <mergeCell ref="U215:U216"/>
    <mergeCell ref="F217:F218"/>
    <mergeCell ref="G217:G218"/>
    <mergeCell ref="U217:U218"/>
    <mergeCell ref="F219:F220"/>
    <mergeCell ref="F179:F180"/>
    <mergeCell ref="G179:G180"/>
    <mergeCell ref="F211:F212"/>
    <mergeCell ref="G211:G212"/>
    <mergeCell ref="U211:U212"/>
    <mergeCell ref="F213:F214"/>
    <mergeCell ref="G213:G214"/>
    <mergeCell ref="U213:U214"/>
    <mergeCell ref="C206:E208"/>
    <mergeCell ref="F206:F208"/>
    <mergeCell ref="G206:G208"/>
    <mergeCell ref="T206:T208"/>
    <mergeCell ref="U206:U208"/>
    <mergeCell ref="C209:E214"/>
    <mergeCell ref="F209:F210"/>
    <mergeCell ref="G209:G210"/>
    <mergeCell ref="C221:E226"/>
    <mergeCell ref="F221:F222"/>
    <mergeCell ref="G221:G222"/>
    <mergeCell ref="U221:U222"/>
    <mergeCell ref="F223:F224"/>
    <mergeCell ref="G223:G224"/>
    <mergeCell ref="U223:U224"/>
    <mergeCell ref="F225:F226"/>
    <mergeCell ref="G225:G226"/>
    <mergeCell ref="U225:U226"/>
    <mergeCell ref="G265:G266"/>
    <mergeCell ref="C233:E238"/>
    <mergeCell ref="F233:F234"/>
    <mergeCell ref="G233:G234"/>
    <mergeCell ref="U233:U234"/>
    <mergeCell ref="F235:F236"/>
    <mergeCell ref="G235:G236"/>
    <mergeCell ref="U235:U236"/>
    <mergeCell ref="F237:F238"/>
    <mergeCell ref="G237:G238"/>
    <mergeCell ref="U237:U238"/>
    <mergeCell ref="T209:T238"/>
    <mergeCell ref="C227:E232"/>
    <mergeCell ref="F227:F228"/>
    <mergeCell ref="G227:G228"/>
    <mergeCell ref="U227:U228"/>
    <mergeCell ref="F229:F230"/>
    <mergeCell ref="G229:G230"/>
    <mergeCell ref="U229:U230"/>
    <mergeCell ref="F231:F232"/>
    <mergeCell ref="G231:G232"/>
    <mergeCell ref="U231:U232"/>
    <mergeCell ref="G219:G220"/>
    <mergeCell ref="U219:U220"/>
    <mergeCell ref="U277:U278"/>
    <mergeCell ref="U256:U258"/>
    <mergeCell ref="C259:E264"/>
    <mergeCell ref="F259:F260"/>
    <mergeCell ref="G259:G260"/>
    <mergeCell ref="U259:U260"/>
    <mergeCell ref="U279:U280"/>
    <mergeCell ref="F281:F282"/>
    <mergeCell ref="G281:G282"/>
    <mergeCell ref="U281:U282"/>
    <mergeCell ref="G269:G270"/>
    <mergeCell ref="U269:U270"/>
    <mergeCell ref="C271:E276"/>
    <mergeCell ref="F271:F272"/>
    <mergeCell ref="G271:G272"/>
    <mergeCell ref="U271:U272"/>
    <mergeCell ref="F273:F274"/>
    <mergeCell ref="G273:G274"/>
    <mergeCell ref="U273:U274"/>
    <mergeCell ref="F275:F276"/>
    <mergeCell ref="G275:G276"/>
    <mergeCell ref="U275:U276"/>
    <mergeCell ref="C265:E270"/>
    <mergeCell ref="F265:F266"/>
    <mergeCell ref="U309:U310"/>
    <mergeCell ref="U265:U266"/>
    <mergeCell ref="F267:F268"/>
    <mergeCell ref="G267:G268"/>
    <mergeCell ref="U267:U268"/>
    <mergeCell ref="F269:F270"/>
    <mergeCell ref="D289:G289"/>
    <mergeCell ref="D290:G290"/>
    <mergeCell ref="D291:F291"/>
    <mergeCell ref="C283:E288"/>
    <mergeCell ref="F283:F284"/>
    <mergeCell ref="G283:G284"/>
    <mergeCell ref="U283:U284"/>
    <mergeCell ref="F285:F286"/>
    <mergeCell ref="G285:G286"/>
    <mergeCell ref="U285:U286"/>
    <mergeCell ref="F287:F288"/>
    <mergeCell ref="G287:G288"/>
    <mergeCell ref="U287:U288"/>
    <mergeCell ref="T259:T288"/>
    <mergeCell ref="T289:T291"/>
    <mergeCell ref="C277:E282"/>
    <mergeCell ref="F277:F278"/>
    <mergeCell ref="G277:G278"/>
    <mergeCell ref="C315:E320"/>
    <mergeCell ref="F315:F316"/>
    <mergeCell ref="G315:G316"/>
    <mergeCell ref="U315:U316"/>
    <mergeCell ref="F317:F318"/>
    <mergeCell ref="G317:G318"/>
    <mergeCell ref="U317:U318"/>
    <mergeCell ref="F319:F320"/>
    <mergeCell ref="F279:F280"/>
    <mergeCell ref="G279:G280"/>
    <mergeCell ref="F311:F312"/>
    <mergeCell ref="G311:G312"/>
    <mergeCell ref="U311:U312"/>
    <mergeCell ref="F313:F314"/>
    <mergeCell ref="G313:G314"/>
    <mergeCell ref="U313:U314"/>
    <mergeCell ref="C306:E308"/>
    <mergeCell ref="F306:F308"/>
    <mergeCell ref="G306:G308"/>
    <mergeCell ref="T306:T308"/>
    <mergeCell ref="U306:U308"/>
    <mergeCell ref="C309:E314"/>
    <mergeCell ref="F309:F310"/>
    <mergeCell ref="G309:G310"/>
    <mergeCell ref="F321:F322"/>
    <mergeCell ref="G321:G322"/>
    <mergeCell ref="U321:U322"/>
    <mergeCell ref="F323:F324"/>
    <mergeCell ref="G323:G324"/>
    <mergeCell ref="U323:U324"/>
    <mergeCell ref="F325:F326"/>
    <mergeCell ref="G325:G326"/>
    <mergeCell ref="U325:U326"/>
    <mergeCell ref="C333:E338"/>
    <mergeCell ref="F333:F334"/>
    <mergeCell ref="G333:G334"/>
    <mergeCell ref="U333:U334"/>
    <mergeCell ref="F335:F336"/>
    <mergeCell ref="G335:G336"/>
    <mergeCell ref="U335:U336"/>
    <mergeCell ref="F337:F338"/>
    <mergeCell ref="G337:G338"/>
    <mergeCell ref="U337:U338"/>
    <mergeCell ref="T309:T338"/>
    <mergeCell ref="C327:E332"/>
    <mergeCell ref="F327:F328"/>
    <mergeCell ref="G327:G328"/>
    <mergeCell ref="U327:U328"/>
    <mergeCell ref="F329:F330"/>
    <mergeCell ref="G329:G330"/>
    <mergeCell ref="U329:U330"/>
    <mergeCell ref="F331:F332"/>
    <mergeCell ref="G331:G332"/>
    <mergeCell ref="U331:U332"/>
    <mergeCell ref="G319:G320"/>
    <mergeCell ref="U319:U320"/>
    <mergeCell ref="C321:E326"/>
    <mergeCell ref="U381:U382"/>
    <mergeCell ref="G369:G370"/>
    <mergeCell ref="U369:U370"/>
    <mergeCell ref="C371:E376"/>
    <mergeCell ref="F371:F372"/>
    <mergeCell ref="G371:G372"/>
    <mergeCell ref="U371:U372"/>
    <mergeCell ref="F373:F374"/>
    <mergeCell ref="G373:G374"/>
    <mergeCell ref="U373:U374"/>
    <mergeCell ref="F375:F376"/>
    <mergeCell ref="G375:G376"/>
    <mergeCell ref="U375:U376"/>
    <mergeCell ref="C365:E370"/>
    <mergeCell ref="F365:F366"/>
    <mergeCell ref="G365:G366"/>
    <mergeCell ref="U365:U366"/>
    <mergeCell ref="F367:F368"/>
    <mergeCell ref="G367:G368"/>
    <mergeCell ref="U367:U368"/>
    <mergeCell ref="F369:F370"/>
    <mergeCell ref="D389:G389"/>
    <mergeCell ref="D390:G390"/>
    <mergeCell ref="D391:F391"/>
    <mergeCell ref="C383:E388"/>
    <mergeCell ref="F383:F384"/>
    <mergeCell ref="G383:G384"/>
    <mergeCell ref="U383:U384"/>
    <mergeCell ref="F385:F386"/>
    <mergeCell ref="G385:G386"/>
    <mergeCell ref="U385:U386"/>
    <mergeCell ref="F387:F388"/>
    <mergeCell ref="G387:G388"/>
    <mergeCell ref="U387:U388"/>
    <mergeCell ref="T359:T388"/>
    <mergeCell ref="T389:T391"/>
    <mergeCell ref="C377:E382"/>
    <mergeCell ref="F377:F378"/>
    <mergeCell ref="G377:G378"/>
    <mergeCell ref="U377:U378"/>
    <mergeCell ref="F379:F380"/>
    <mergeCell ref="G379:G380"/>
    <mergeCell ref="U379:U380"/>
    <mergeCell ref="F381:F382"/>
    <mergeCell ref="G381:G382"/>
    <mergeCell ref="C406:E408"/>
    <mergeCell ref="F406:F408"/>
    <mergeCell ref="G406:G408"/>
    <mergeCell ref="T406:T408"/>
    <mergeCell ref="U406:U408"/>
    <mergeCell ref="C409:E414"/>
    <mergeCell ref="F409:F410"/>
    <mergeCell ref="G409:G410"/>
    <mergeCell ref="U409:U410"/>
    <mergeCell ref="C415:E420"/>
    <mergeCell ref="F415:F416"/>
    <mergeCell ref="G415:G416"/>
    <mergeCell ref="U415:U416"/>
    <mergeCell ref="F417:F418"/>
    <mergeCell ref="G417:G418"/>
    <mergeCell ref="U417:U418"/>
    <mergeCell ref="F419:F420"/>
    <mergeCell ref="F411:F412"/>
    <mergeCell ref="G411:G412"/>
    <mergeCell ref="U411:U412"/>
    <mergeCell ref="F413:F414"/>
    <mergeCell ref="G413:G414"/>
    <mergeCell ref="U413:U414"/>
    <mergeCell ref="F421:F422"/>
    <mergeCell ref="G421:G422"/>
    <mergeCell ref="U421:U422"/>
    <mergeCell ref="F423:F424"/>
    <mergeCell ref="G423:G424"/>
    <mergeCell ref="U423:U424"/>
    <mergeCell ref="F425:F426"/>
    <mergeCell ref="G425:G426"/>
    <mergeCell ref="U425:U426"/>
    <mergeCell ref="C433:E438"/>
    <mergeCell ref="F433:F434"/>
    <mergeCell ref="G433:G434"/>
    <mergeCell ref="U433:U434"/>
    <mergeCell ref="F435:F436"/>
    <mergeCell ref="G435:G436"/>
    <mergeCell ref="U435:U436"/>
    <mergeCell ref="F437:F438"/>
    <mergeCell ref="G437:G438"/>
    <mergeCell ref="U437:U438"/>
    <mergeCell ref="T409:T438"/>
    <mergeCell ref="C427:E432"/>
    <mergeCell ref="F427:F428"/>
    <mergeCell ref="G427:G428"/>
    <mergeCell ref="U427:U428"/>
    <mergeCell ref="F429:F430"/>
    <mergeCell ref="G429:G430"/>
    <mergeCell ref="U429:U430"/>
    <mergeCell ref="F431:F432"/>
    <mergeCell ref="G431:G432"/>
    <mergeCell ref="U431:U432"/>
    <mergeCell ref="G419:G420"/>
    <mergeCell ref="U419:U420"/>
    <mergeCell ref="C421:E426"/>
    <mergeCell ref="F473:F474"/>
    <mergeCell ref="G473:G474"/>
    <mergeCell ref="U473:U474"/>
    <mergeCell ref="F475:F476"/>
    <mergeCell ref="G475:G476"/>
    <mergeCell ref="U475:U476"/>
    <mergeCell ref="C465:E470"/>
    <mergeCell ref="F465:F466"/>
    <mergeCell ref="G465:G466"/>
    <mergeCell ref="D491:F491"/>
    <mergeCell ref="C483:E488"/>
    <mergeCell ref="F483:F484"/>
    <mergeCell ref="G483:G484"/>
    <mergeCell ref="U483:U484"/>
    <mergeCell ref="F485:F486"/>
    <mergeCell ref="G485:G486"/>
    <mergeCell ref="U485:U486"/>
    <mergeCell ref="F487:F488"/>
    <mergeCell ref="G487:G488"/>
    <mergeCell ref="U487:U488"/>
    <mergeCell ref="T459:T488"/>
    <mergeCell ref="T489:T491"/>
    <mergeCell ref="C477:E482"/>
    <mergeCell ref="F477:F478"/>
    <mergeCell ref="G477:G478"/>
    <mergeCell ref="U477:U478"/>
    <mergeCell ref="F479:F480"/>
    <mergeCell ref="G479:G480"/>
    <mergeCell ref="U465:U466"/>
    <mergeCell ref="F467:F468"/>
    <mergeCell ref="G467:G468"/>
    <mergeCell ref="U467:U468"/>
    <mergeCell ref="F469:F470"/>
    <mergeCell ref="C39:C42"/>
    <mergeCell ref="D39:G39"/>
    <mergeCell ref="D40:G40"/>
    <mergeCell ref="D41:F41"/>
    <mergeCell ref="D42:F42"/>
    <mergeCell ref="T39:T41"/>
    <mergeCell ref="U39:U42"/>
    <mergeCell ref="D489:G489"/>
    <mergeCell ref="D490:G490"/>
    <mergeCell ref="U456:U458"/>
    <mergeCell ref="C459:E464"/>
    <mergeCell ref="F459:F460"/>
    <mergeCell ref="G459:G460"/>
    <mergeCell ref="U459:U460"/>
    <mergeCell ref="U479:U480"/>
    <mergeCell ref="F481:F482"/>
    <mergeCell ref="G481:G482"/>
    <mergeCell ref="U481:U482"/>
    <mergeCell ref="G469:G470"/>
    <mergeCell ref="U469:U470"/>
    <mergeCell ref="C471:E476"/>
    <mergeCell ref="F471:F472"/>
    <mergeCell ref="G471:G472"/>
    <mergeCell ref="U471:U472"/>
  </mergeCells>
  <phoneticPr fontId="34"/>
  <dataValidations count="1">
    <dataValidation type="custom" allowBlank="1" showInputMessage="1" showErrorMessage="1" errorTitle="小数点以下入力エラー" error="小数点以下は１桁までとして下さい。" sqref="G9:G38 H39:S40 G259:G288 G209:G238 H239:S240 G409:G438 G359:G388 G59:G88 G109:G138 G159:G188 H139:S140 H189:S190 G309:G338 H339:S340 H289:S290 H389:S390 H439:S440 H89:S90 G459:G488 H489:S490 H42:S42 H92:S92 H142:S142 H192:S192 H242:S242 H292:S292 H342:S342 H392:S392 H442:S442 H492:S492" xr:uid="{00000000-0002-0000-3D00-000000000000}">
      <formula1>ROUND(G9,1)=G9</formula1>
    </dataValidation>
  </dataValidations>
  <printOptions horizontalCentered="1"/>
  <pageMargins left="0.59055118110236227" right="0.59055118110236227" top="0.78740157480314965" bottom="0.39370078740157483" header="0.19685039370078741" footer="0.19685039370078741"/>
  <pageSetup paperSize="9" fitToHeight="0" pageOrder="overThenDown" orientation="portrait" blackAndWhite="1" r:id="rId2"/>
  <headerFooter>
    <oddFooter>&amp;C&amp;"ＭＳ 明朝,標準"&amp;7- &amp;P-5 -</oddFooter>
  </headerFooter>
  <rowBreaks count="10" manualBreakCount="10">
    <brk id="2" min="1" max="21" man="1"/>
    <brk id="52" min="1" max="21" man="1"/>
    <brk id="102" min="1" max="21" man="1"/>
    <brk id="152" min="1" max="21" man="1"/>
    <brk id="202" min="1" max="21" man="1"/>
    <brk id="252" min="1" max="21" man="1"/>
    <brk id="302" min="1" max="21" man="1"/>
    <brk id="352" min="1" max="21" man="1"/>
    <brk id="402" min="1" max="21" man="1"/>
    <brk id="452" min="1" max="21" man="1"/>
  </rowBreaks>
  <colBreaks count="1" manualBreakCount="1">
    <brk id="13" min="2" max="551" man="1"/>
  </colBreaks>
  <drawing r:id="rId3"/>
  <legacyDrawing r:id="rId4"/>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70">
    <tabColor rgb="FF00B050"/>
  </sheetPr>
  <dimension ref="B1:AL502"/>
  <sheetViews>
    <sheetView workbookViewId="0"/>
  </sheetViews>
  <sheetFormatPr defaultColWidth="9.33203125" defaultRowHeight="8.5"/>
  <cols>
    <col min="1" max="2" width="1.77734375" style="142" customWidth="1"/>
    <col min="3" max="5" width="6.6640625" style="142" customWidth="1"/>
    <col min="6" max="6" width="19" style="142" customWidth="1"/>
    <col min="7" max="7" width="10.77734375" style="142" customWidth="1"/>
    <col min="8" max="20" width="9.77734375" style="142" customWidth="1"/>
    <col min="21" max="21" width="35.77734375" style="143" customWidth="1"/>
    <col min="22" max="22" width="1.77734375" style="142" customWidth="1"/>
    <col min="23" max="23" width="18" style="142" bestFit="1" customWidth="1"/>
    <col min="24" max="35" width="4.77734375" style="142" customWidth="1"/>
    <col min="36" max="16384" width="9.33203125" style="142"/>
  </cols>
  <sheetData>
    <row r="1" spans="2:38" ht="13.5" customHeight="1">
      <c r="B1" s="107" t="s">
        <v>226</v>
      </c>
      <c r="C1" s="87"/>
      <c r="H1" s="89"/>
      <c r="I1" s="89"/>
    </row>
    <row r="2" spans="2:38" ht="47.25" customHeight="1"/>
    <row r="3" spans="2:38" s="111" customFormat="1" ht="13.5" customHeight="1">
      <c r="B3" s="108"/>
      <c r="C3" s="109" t="s">
        <v>225</v>
      </c>
      <c r="D3" s="109"/>
      <c r="E3" s="109"/>
      <c r="F3" s="37"/>
      <c r="G3" s="109"/>
      <c r="H3" s="108"/>
      <c r="I3" s="108"/>
      <c r="J3" s="108"/>
      <c r="K3" s="108"/>
      <c r="L3" s="108"/>
      <c r="M3" s="108"/>
      <c r="N3" s="108"/>
      <c r="O3" s="108"/>
      <c r="P3" s="108"/>
      <c r="Q3" s="108"/>
      <c r="R3" s="108"/>
      <c r="S3" s="108"/>
      <c r="T3" s="108"/>
      <c r="U3" s="110"/>
      <c r="V3" s="108"/>
    </row>
    <row r="4" spans="2:38" s="111" customFormat="1" ht="13.5" customHeight="1">
      <c r="B4" s="108"/>
      <c r="C4" s="112" t="s">
        <v>4</v>
      </c>
      <c r="D4" s="112"/>
      <c r="E4" s="112"/>
      <c r="F4" s="114"/>
      <c r="G4" s="480" t="e">
        <f>#REF!</f>
        <v>#REF!</v>
      </c>
      <c r="H4" s="113"/>
      <c r="I4" s="108"/>
      <c r="J4" s="108"/>
      <c r="K4" s="108"/>
      <c r="L4" s="108"/>
      <c r="M4" s="108"/>
      <c r="N4" s="108"/>
      <c r="O4" s="108"/>
      <c r="P4" s="108"/>
      <c r="Q4" s="108"/>
      <c r="R4" s="108"/>
      <c r="S4" s="108"/>
      <c r="T4" s="108"/>
      <c r="U4" s="110"/>
      <c r="V4" s="108"/>
      <c r="AA4" s="124"/>
      <c r="AB4" s="124"/>
      <c r="AC4" s="124"/>
      <c r="AD4" s="124"/>
      <c r="AE4" s="124"/>
      <c r="AF4" s="124"/>
      <c r="AG4" s="124"/>
      <c r="AJ4" s="124"/>
      <c r="AK4" s="124"/>
      <c r="AL4" s="124"/>
    </row>
    <row r="5" spans="2:38" s="111" customFormat="1" ht="13.5" customHeight="1">
      <c r="B5" s="108"/>
      <c r="C5" s="116" t="s">
        <v>8</v>
      </c>
      <c r="D5" s="116"/>
      <c r="E5" s="125" t="s">
        <v>122</v>
      </c>
      <c r="F5" s="112"/>
      <c r="G5" s="108"/>
      <c r="H5" s="108"/>
      <c r="I5" s="108"/>
      <c r="J5" s="108"/>
      <c r="K5" s="108"/>
      <c r="L5" s="108"/>
      <c r="M5" s="108"/>
      <c r="N5" s="108"/>
      <c r="O5" s="108"/>
      <c r="P5" s="108"/>
      <c r="Q5" s="108"/>
      <c r="R5" s="126"/>
      <c r="S5" s="108"/>
      <c r="T5" s="126"/>
      <c r="U5" s="110"/>
      <c r="V5" s="108"/>
      <c r="AA5" s="124"/>
      <c r="AB5" s="124"/>
      <c r="AC5" s="124"/>
      <c r="AD5" s="124"/>
      <c r="AE5" s="124"/>
      <c r="AF5" s="124"/>
      <c r="AG5" s="124"/>
      <c r="AJ5" s="124"/>
      <c r="AK5" s="124"/>
      <c r="AL5" s="124"/>
    </row>
    <row r="6" spans="2:38" s="111" customFormat="1" ht="13.5" customHeight="1">
      <c r="B6" s="108"/>
      <c r="C6" s="705" t="s">
        <v>33</v>
      </c>
      <c r="D6" s="706"/>
      <c r="E6" s="707"/>
      <c r="F6" s="731" t="s">
        <v>224</v>
      </c>
      <c r="G6" s="731" t="s">
        <v>219</v>
      </c>
      <c r="H6" s="117" t="s">
        <v>34</v>
      </c>
      <c r="I6" s="118"/>
      <c r="J6" s="118"/>
      <c r="K6" s="118"/>
      <c r="L6" s="118"/>
      <c r="M6" s="119"/>
      <c r="N6" s="144" t="s">
        <v>35</v>
      </c>
      <c r="O6" s="118"/>
      <c r="P6" s="118"/>
      <c r="Q6" s="118"/>
      <c r="R6" s="118"/>
      <c r="S6" s="119"/>
      <c r="T6" s="764" t="s">
        <v>81</v>
      </c>
      <c r="U6" s="764" t="s">
        <v>82</v>
      </c>
      <c r="V6" s="108"/>
      <c r="W6" s="88" t="s">
        <v>25</v>
      </c>
      <c r="AA6" s="128" t="str">
        <f>IF(COUNT(H9:U42)&gt;0,"○","")</f>
        <v/>
      </c>
      <c r="AB6" s="120" t="s">
        <v>158</v>
      </c>
      <c r="AC6" s="124"/>
      <c r="AD6" s="124"/>
      <c r="AE6" s="124"/>
      <c r="AF6" s="124"/>
      <c r="AG6" s="124"/>
      <c r="AK6" s="124"/>
      <c r="AL6" s="124"/>
    </row>
    <row r="7" spans="2:38" s="111" customFormat="1" ht="13.5" customHeight="1">
      <c r="B7" s="108"/>
      <c r="C7" s="708"/>
      <c r="D7" s="709"/>
      <c r="E7" s="710"/>
      <c r="F7" s="732"/>
      <c r="G7" s="732"/>
      <c r="H7" s="4" t="s">
        <v>13</v>
      </c>
      <c r="I7" s="4" t="s">
        <v>14</v>
      </c>
      <c r="J7" s="4" t="s">
        <v>15</v>
      </c>
      <c r="K7" s="4" t="s">
        <v>16</v>
      </c>
      <c r="L7" s="4" t="s">
        <v>17</v>
      </c>
      <c r="M7" s="4" t="s">
        <v>18</v>
      </c>
      <c r="N7" s="4" t="s">
        <v>19</v>
      </c>
      <c r="O7" s="4" t="s">
        <v>20</v>
      </c>
      <c r="P7" s="4" t="s">
        <v>21</v>
      </c>
      <c r="Q7" s="4" t="s">
        <v>22</v>
      </c>
      <c r="R7" s="4" t="s">
        <v>23</v>
      </c>
      <c r="S7" s="4" t="s">
        <v>24</v>
      </c>
      <c r="T7" s="765"/>
      <c r="U7" s="765"/>
      <c r="V7" s="108"/>
      <c r="W7" s="88" t="s">
        <v>94</v>
      </c>
      <c r="AA7" s="124"/>
      <c r="AB7" s="124"/>
      <c r="AC7" s="124"/>
      <c r="AD7" s="124"/>
      <c r="AE7" s="124"/>
      <c r="AF7" s="124"/>
      <c r="AG7" s="124"/>
      <c r="AK7" s="124"/>
      <c r="AL7" s="124"/>
    </row>
    <row r="8" spans="2:38" s="111" customFormat="1" ht="13.5" customHeight="1">
      <c r="B8" s="108"/>
      <c r="C8" s="711"/>
      <c r="D8" s="712"/>
      <c r="E8" s="713"/>
      <c r="F8" s="733"/>
      <c r="G8" s="733"/>
      <c r="H8" s="127" t="e">
        <f>"（"&amp;MID(#REF!,2,2)&amp;")"</f>
        <v>#REF!</v>
      </c>
      <c r="I8" s="127" t="e">
        <f>"（"&amp;MID(#REF!,2,2)&amp;")"</f>
        <v>#REF!</v>
      </c>
      <c r="J8" s="127" t="e">
        <f>"（"&amp;MID(#REF!,2,2)&amp;")"</f>
        <v>#REF!</v>
      </c>
      <c r="K8" s="127" t="e">
        <f>"（"&amp;MID(#REF!,2,2)&amp;")"</f>
        <v>#REF!</v>
      </c>
      <c r="L8" s="127" t="e">
        <f>"（"&amp;MID(#REF!,2,2)&amp;")"</f>
        <v>#REF!</v>
      </c>
      <c r="M8" s="127" t="e">
        <f>"（"&amp;MID(#REF!,2,2)&amp;")"</f>
        <v>#REF!</v>
      </c>
      <c r="N8" s="127" t="e">
        <f>"（"&amp;MID(#REF!,2,2)&amp;")"</f>
        <v>#REF!</v>
      </c>
      <c r="O8" s="127" t="e">
        <f>"（"&amp;MID(#REF!,2,2)&amp;")"</f>
        <v>#REF!</v>
      </c>
      <c r="P8" s="127" t="e">
        <f>"（"&amp;MID(#REF!,2,2)&amp;")"</f>
        <v>#REF!</v>
      </c>
      <c r="Q8" s="127" t="e">
        <f>"（"&amp;MID(#REF!,2,2)&amp;")"</f>
        <v>#REF!</v>
      </c>
      <c r="R8" s="127" t="e">
        <f>"（"&amp;MID(#REF!,2,2)&amp;")"</f>
        <v>#REF!</v>
      </c>
      <c r="S8" s="127" t="e">
        <f>"（"&amp;MID(#REF!,2,2)&amp;")"</f>
        <v>#REF!</v>
      </c>
      <c r="T8" s="766"/>
      <c r="U8" s="766"/>
      <c r="V8" s="108"/>
      <c r="W8" s="88"/>
      <c r="AA8" s="137"/>
      <c r="AB8" s="120" t="s">
        <v>158</v>
      </c>
      <c r="AC8" s="124"/>
      <c r="AD8" s="124"/>
      <c r="AE8" s="124"/>
      <c r="AF8" s="124"/>
      <c r="AG8" s="124"/>
      <c r="AK8" s="124"/>
      <c r="AL8" s="124"/>
    </row>
    <row r="9" spans="2:38" s="148" customFormat="1" ht="13.5" customHeight="1">
      <c r="B9" s="145"/>
      <c r="C9" s="714"/>
      <c r="D9" s="715"/>
      <c r="E9" s="716"/>
      <c r="F9" s="729"/>
      <c r="G9" s="730"/>
      <c r="H9" s="146"/>
      <c r="I9" s="146"/>
      <c r="J9" s="147"/>
      <c r="K9" s="147"/>
      <c r="L9" s="147"/>
      <c r="M9" s="147"/>
      <c r="N9" s="147"/>
      <c r="O9" s="147"/>
      <c r="P9" s="147"/>
      <c r="Q9" s="147"/>
      <c r="R9" s="147"/>
      <c r="S9" s="147"/>
      <c r="T9" s="763"/>
      <c r="U9" s="737"/>
      <c r="V9" s="145"/>
      <c r="AA9" s="138"/>
      <c r="AB9" s="139" t="s">
        <v>155</v>
      </c>
      <c r="AC9" s="130"/>
      <c r="AD9" s="130"/>
      <c r="AE9" s="130"/>
      <c r="AF9" s="130"/>
      <c r="AG9" s="130"/>
      <c r="AK9" s="130"/>
      <c r="AL9" s="130"/>
    </row>
    <row r="10" spans="2:38" s="148" customFormat="1" ht="13.5" customHeight="1">
      <c r="B10" s="145"/>
      <c r="C10" s="717"/>
      <c r="D10" s="718"/>
      <c r="E10" s="719"/>
      <c r="F10" s="724"/>
      <c r="G10" s="726"/>
      <c r="H10" s="149"/>
      <c r="I10" s="149"/>
      <c r="J10" s="149"/>
      <c r="K10" s="149"/>
      <c r="L10" s="149"/>
      <c r="M10" s="149"/>
      <c r="N10" s="149"/>
      <c r="O10" s="149"/>
      <c r="P10" s="149"/>
      <c r="Q10" s="149"/>
      <c r="R10" s="149"/>
      <c r="S10" s="149"/>
      <c r="T10" s="763"/>
      <c r="U10" s="738"/>
      <c r="V10" s="145"/>
      <c r="AA10" s="140" t="s">
        <v>109</v>
      </c>
      <c r="AB10" s="141" t="str">
        <f>AA6</f>
        <v/>
      </c>
      <c r="AC10" s="130"/>
      <c r="AD10" s="130"/>
      <c r="AE10" s="130"/>
      <c r="AF10" s="130"/>
      <c r="AG10" s="130"/>
      <c r="AK10" s="130"/>
      <c r="AL10" s="130"/>
    </row>
    <row r="11" spans="2:38" s="148" customFormat="1" ht="13.5" customHeight="1">
      <c r="B11" s="145"/>
      <c r="C11" s="717"/>
      <c r="D11" s="718"/>
      <c r="E11" s="719"/>
      <c r="F11" s="723"/>
      <c r="G11" s="725"/>
      <c r="H11" s="150"/>
      <c r="I11" s="150"/>
      <c r="J11" s="151"/>
      <c r="K11" s="151"/>
      <c r="L11" s="151"/>
      <c r="M11" s="151"/>
      <c r="N11" s="151"/>
      <c r="O11" s="151"/>
      <c r="P11" s="151"/>
      <c r="Q11" s="151"/>
      <c r="R11" s="151"/>
      <c r="S11" s="151"/>
      <c r="T11" s="763"/>
      <c r="U11" s="739"/>
      <c r="V11" s="145"/>
      <c r="AA11" s="140" t="s">
        <v>103</v>
      </c>
      <c r="AB11" s="141" t="str">
        <f>AA56</f>
        <v/>
      </c>
      <c r="AC11" s="130"/>
      <c r="AD11" s="130"/>
      <c r="AE11" s="130"/>
      <c r="AF11" s="130"/>
      <c r="AG11" s="130"/>
      <c r="AK11" s="130"/>
      <c r="AL11" s="130"/>
    </row>
    <row r="12" spans="2:38" s="148" customFormat="1" ht="13.5" customHeight="1">
      <c r="B12" s="145"/>
      <c r="C12" s="717"/>
      <c r="D12" s="718"/>
      <c r="E12" s="719"/>
      <c r="F12" s="724"/>
      <c r="G12" s="726"/>
      <c r="H12" s="149"/>
      <c r="I12" s="149"/>
      <c r="J12" s="149"/>
      <c r="K12" s="149"/>
      <c r="L12" s="149"/>
      <c r="M12" s="149"/>
      <c r="N12" s="149"/>
      <c r="O12" s="149"/>
      <c r="P12" s="149"/>
      <c r="Q12" s="149"/>
      <c r="R12" s="149"/>
      <c r="S12" s="149"/>
      <c r="T12" s="763"/>
      <c r="U12" s="738"/>
      <c r="V12" s="145"/>
      <c r="AA12" s="140" t="s">
        <v>104</v>
      </c>
      <c r="AB12" s="141" t="str">
        <f>AA106</f>
        <v/>
      </c>
      <c r="AC12" s="130"/>
      <c r="AD12" s="130"/>
      <c r="AE12" s="130"/>
      <c r="AF12" s="130"/>
      <c r="AG12" s="130"/>
      <c r="AK12" s="130"/>
      <c r="AL12" s="130"/>
    </row>
    <row r="13" spans="2:38" s="148" customFormat="1" ht="13.5" customHeight="1">
      <c r="B13" s="145"/>
      <c r="C13" s="717"/>
      <c r="D13" s="718"/>
      <c r="E13" s="719"/>
      <c r="F13" s="723"/>
      <c r="G13" s="725"/>
      <c r="H13" s="150"/>
      <c r="I13" s="150"/>
      <c r="J13" s="151"/>
      <c r="K13" s="151"/>
      <c r="L13" s="151"/>
      <c r="M13" s="151"/>
      <c r="N13" s="151"/>
      <c r="O13" s="151"/>
      <c r="P13" s="151"/>
      <c r="Q13" s="151"/>
      <c r="R13" s="151"/>
      <c r="S13" s="151"/>
      <c r="T13" s="763"/>
      <c r="U13" s="739"/>
      <c r="V13" s="145"/>
      <c r="AA13" s="140" t="s">
        <v>105</v>
      </c>
      <c r="AB13" s="141" t="str">
        <f>AA156</f>
        <v/>
      </c>
      <c r="AC13" s="130"/>
      <c r="AD13" s="130"/>
      <c r="AE13" s="130"/>
      <c r="AF13" s="130"/>
      <c r="AG13" s="130"/>
      <c r="AK13" s="130"/>
      <c r="AL13" s="130"/>
    </row>
    <row r="14" spans="2:38" s="148" customFormat="1" ht="13.5" customHeight="1">
      <c r="B14" s="145"/>
      <c r="C14" s="720"/>
      <c r="D14" s="721"/>
      <c r="E14" s="722"/>
      <c r="F14" s="727"/>
      <c r="G14" s="728"/>
      <c r="H14" s="149"/>
      <c r="I14" s="149"/>
      <c r="J14" s="149"/>
      <c r="K14" s="149"/>
      <c r="L14" s="149"/>
      <c r="M14" s="149"/>
      <c r="N14" s="149"/>
      <c r="O14" s="149"/>
      <c r="P14" s="149"/>
      <c r="Q14" s="149"/>
      <c r="R14" s="149"/>
      <c r="S14" s="149"/>
      <c r="T14" s="763"/>
      <c r="U14" s="740"/>
      <c r="V14" s="145"/>
      <c r="AA14" s="140" t="s">
        <v>106</v>
      </c>
      <c r="AB14" s="141" t="str">
        <f>AA206</f>
        <v/>
      </c>
      <c r="AC14" s="130"/>
      <c r="AD14" s="130"/>
      <c r="AE14" s="130"/>
      <c r="AF14" s="130"/>
      <c r="AG14" s="130"/>
      <c r="AK14" s="130"/>
      <c r="AL14" s="130"/>
    </row>
    <row r="15" spans="2:38" s="148" customFormat="1" ht="13.5" customHeight="1">
      <c r="B15" s="145"/>
      <c r="C15" s="714"/>
      <c r="D15" s="715"/>
      <c r="E15" s="716"/>
      <c r="F15" s="729"/>
      <c r="G15" s="730"/>
      <c r="H15" s="146"/>
      <c r="I15" s="146"/>
      <c r="J15" s="147"/>
      <c r="K15" s="147"/>
      <c r="L15" s="147"/>
      <c r="M15" s="147"/>
      <c r="N15" s="147"/>
      <c r="O15" s="147"/>
      <c r="P15" s="147"/>
      <c r="Q15" s="147"/>
      <c r="R15" s="147"/>
      <c r="S15" s="147"/>
      <c r="T15" s="763"/>
      <c r="U15" s="737"/>
      <c r="V15" s="145"/>
      <c r="AA15" s="140" t="s">
        <v>107</v>
      </c>
      <c r="AB15" s="141" t="str">
        <f>AA256</f>
        <v/>
      </c>
      <c r="AC15" s="130"/>
      <c r="AD15" s="130"/>
      <c r="AE15" s="130"/>
      <c r="AF15" s="130"/>
      <c r="AG15" s="130"/>
      <c r="AK15" s="130"/>
      <c r="AL15" s="130"/>
    </row>
    <row r="16" spans="2:38" s="148" customFormat="1" ht="13.5" customHeight="1">
      <c r="B16" s="145"/>
      <c r="C16" s="717"/>
      <c r="D16" s="718"/>
      <c r="E16" s="719"/>
      <c r="F16" s="724"/>
      <c r="G16" s="726"/>
      <c r="H16" s="149"/>
      <c r="I16" s="149"/>
      <c r="J16" s="149"/>
      <c r="K16" s="149"/>
      <c r="L16" s="149"/>
      <c r="M16" s="149"/>
      <c r="N16" s="149"/>
      <c r="O16" s="149"/>
      <c r="P16" s="149"/>
      <c r="Q16" s="149"/>
      <c r="R16" s="149"/>
      <c r="S16" s="149"/>
      <c r="T16" s="763"/>
      <c r="U16" s="738"/>
      <c r="V16" s="145"/>
      <c r="AA16" s="140" t="s">
        <v>110</v>
      </c>
      <c r="AB16" s="141" t="str">
        <f>AA306</f>
        <v/>
      </c>
      <c r="AC16" s="130"/>
      <c r="AD16" s="130"/>
      <c r="AE16" s="130"/>
      <c r="AF16" s="130"/>
      <c r="AG16" s="130"/>
      <c r="AK16" s="130"/>
      <c r="AL16" s="130"/>
    </row>
    <row r="17" spans="2:38" s="148" customFormat="1" ht="13.5" customHeight="1">
      <c r="B17" s="145"/>
      <c r="C17" s="717"/>
      <c r="D17" s="718"/>
      <c r="E17" s="719"/>
      <c r="F17" s="723"/>
      <c r="G17" s="725"/>
      <c r="H17" s="150"/>
      <c r="I17" s="150"/>
      <c r="J17" s="151"/>
      <c r="K17" s="151"/>
      <c r="L17" s="151"/>
      <c r="M17" s="151"/>
      <c r="N17" s="151"/>
      <c r="O17" s="151"/>
      <c r="P17" s="151"/>
      <c r="Q17" s="151"/>
      <c r="R17" s="151"/>
      <c r="S17" s="151"/>
      <c r="T17" s="763"/>
      <c r="U17" s="739"/>
      <c r="V17" s="145"/>
      <c r="AA17" s="140" t="s">
        <v>111</v>
      </c>
      <c r="AB17" s="141" t="str">
        <f>AA356</f>
        <v/>
      </c>
      <c r="AC17" s="130"/>
      <c r="AD17" s="130"/>
      <c r="AE17" s="130"/>
      <c r="AF17" s="130"/>
      <c r="AG17" s="130"/>
      <c r="AK17" s="130"/>
      <c r="AL17" s="130"/>
    </row>
    <row r="18" spans="2:38" s="148" customFormat="1" ht="13.5" customHeight="1">
      <c r="B18" s="145"/>
      <c r="C18" s="717"/>
      <c r="D18" s="718"/>
      <c r="E18" s="719"/>
      <c r="F18" s="724"/>
      <c r="G18" s="726"/>
      <c r="H18" s="149"/>
      <c r="I18" s="149"/>
      <c r="J18" s="149"/>
      <c r="K18" s="149"/>
      <c r="L18" s="149"/>
      <c r="M18" s="149"/>
      <c r="N18" s="149"/>
      <c r="O18" s="149"/>
      <c r="P18" s="149"/>
      <c r="Q18" s="149"/>
      <c r="R18" s="149"/>
      <c r="S18" s="149"/>
      <c r="T18" s="763"/>
      <c r="U18" s="738"/>
      <c r="V18" s="145"/>
      <c r="AA18" s="140" t="s">
        <v>112</v>
      </c>
      <c r="AB18" s="141" t="str">
        <f>AA406</f>
        <v/>
      </c>
    </row>
    <row r="19" spans="2:38" s="148" customFormat="1" ht="13.5" customHeight="1">
      <c r="B19" s="145"/>
      <c r="C19" s="717"/>
      <c r="D19" s="718"/>
      <c r="E19" s="719"/>
      <c r="F19" s="723"/>
      <c r="G19" s="725"/>
      <c r="H19" s="150"/>
      <c r="I19" s="150"/>
      <c r="J19" s="151"/>
      <c r="K19" s="151"/>
      <c r="L19" s="151"/>
      <c r="M19" s="151"/>
      <c r="N19" s="151"/>
      <c r="O19" s="151"/>
      <c r="P19" s="151"/>
      <c r="Q19" s="151"/>
      <c r="R19" s="151"/>
      <c r="S19" s="151"/>
      <c r="T19" s="763"/>
      <c r="U19" s="739"/>
      <c r="V19" s="145"/>
      <c r="AA19" s="140" t="s">
        <v>113</v>
      </c>
      <c r="AB19" s="141" t="str">
        <f>AA456</f>
        <v/>
      </c>
    </row>
    <row r="20" spans="2:38" s="148" customFormat="1" ht="13.5" customHeight="1">
      <c r="B20" s="145"/>
      <c r="C20" s="720"/>
      <c r="D20" s="721"/>
      <c r="E20" s="722"/>
      <c r="F20" s="727"/>
      <c r="G20" s="728"/>
      <c r="H20" s="149"/>
      <c r="I20" s="149"/>
      <c r="J20" s="149"/>
      <c r="K20" s="149"/>
      <c r="L20" s="149"/>
      <c r="M20" s="149"/>
      <c r="N20" s="149"/>
      <c r="O20" s="149"/>
      <c r="P20" s="149"/>
      <c r="Q20" s="149"/>
      <c r="R20" s="149"/>
      <c r="S20" s="149"/>
      <c r="T20" s="763"/>
      <c r="U20" s="740"/>
      <c r="V20" s="145"/>
    </row>
    <row r="21" spans="2:38" s="148" customFormat="1" ht="13.5" customHeight="1">
      <c r="B21" s="145"/>
      <c r="C21" s="714"/>
      <c r="D21" s="715"/>
      <c r="E21" s="716"/>
      <c r="F21" s="729"/>
      <c r="G21" s="730"/>
      <c r="H21" s="146"/>
      <c r="I21" s="146"/>
      <c r="J21" s="147"/>
      <c r="K21" s="147"/>
      <c r="L21" s="147"/>
      <c r="M21" s="147"/>
      <c r="N21" s="147"/>
      <c r="O21" s="147"/>
      <c r="P21" s="147"/>
      <c r="Q21" s="147"/>
      <c r="R21" s="147"/>
      <c r="S21" s="147"/>
      <c r="T21" s="763"/>
      <c r="U21" s="737"/>
      <c r="V21" s="145"/>
    </row>
    <row r="22" spans="2:38" s="148" customFormat="1" ht="13.5" customHeight="1">
      <c r="B22" s="145"/>
      <c r="C22" s="717"/>
      <c r="D22" s="718"/>
      <c r="E22" s="719"/>
      <c r="F22" s="724"/>
      <c r="G22" s="726"/>
      <c r="H22" s="149"/>
      <c r="I22" s="149"/>
      <c r="J22" s="149"/>
      <c r="K22" s="149"/>
      <c r="L22" s="149"/>
      <c r="M22" s="149"/>
      <c r="N22" s="149"/>
      <c r="O22" s="149"/>
      <c r="P22" s="149"/>
      <c r="Q22" s="149"/>
      <c r="R22" s="149"/>
      <c r="S22" s="149"/>
      <c r="T22" s="763"/>
      <c r="U22" s="738"/>
      <c r="V22" s="145"/>
    </row>
    <row r="23" spans="2:38" s="148" customFormat="1" ht="13.5" customHeight="1">
      <c r="B23" s="145"/>
      <c r="C23" s="717"/>
      <c r="D23" s="718"/>
      <c r="E23" s="719"/>
      <c r="F23" s="723"/>
      <c r="G23" s="725"/>
      <c r="H23" s="150"/>
      <c r="I23" s="150"/>
      <c r="J23" s="151"/>
      <c r="K23" s="151"/>
      <c r="L23" s="151"/>
      <c r="M23" s="151"/>
      <c r="N23" s="151"/>
      <c r="O23" s="151"/>
      <c r="P23" s="151"/>
      <c r="Q23" s="151"/>
      <c r="R23" s="151"/>
      <c r="S23" s="151"/>
      <c r="T23" s="763"/>
      <c r="U23" s="739"/>
      <c r="V23" s="145"/>
    </row>
    <row r="24" spans="2:38" s="148" customFormat="1" ht="13.5" customHeight="1">
      <c r="B24" s="145"/>
      <c r="C24" s="717"/>
      <c r="D24" s="718"/>
      <c r="E24" s="719"/>
      <c r="F24" s="724"/>
      <c r="G24" s="726"/>
      <c r="H24" s="149"/>
      <c r="I24" s="149"/>
      <c r="J24" s="149"/>
      <c r="K24" s="149"/>
      <c r="L24" s="149"/>
      <c r="M24" s="149"/>
      <c r="N24" s="149"/>
      <c r="O24" s="149"/>
      <c r="P24" s="149"/>
      <c r="Q24" s="149"/>
      <c r="R24" s="149"/>
      <c r="S24" s="149"/>
      <c r="T24" s="763"/>
      <c r="U24" s="738"/>
      <c r="V24" s="145"/>
    </row>
    <row r="25" spans="2:38" s="148" customFormat="1" ht="13.5" customHeight="1">
      <c r="B25" s="145"/>
      <c r="C25" s="717"/>
      <c r="D25" s="718"/>
      <c r="E25" s="719"/>
      <c r="F25" s="723"/>
      <c r="G25" s="725"/>
      <c r="H25" s="150"/>
      <c r="I25" s="150"/>
      <c r="J25" s="151"/>
      <c r="K25" s="151"/>
      <c r="L25" s="151"/>
      <c r="M25" s="151"/>
      <c r="N25" s="151"/>
      <c r="O25" s="151"/>
      <c r="P25" s="151"/>
      <c r="Q25" s="151"/>
      <c r="R25" s="151"/>
      <c r="S25" s="151"/>
      <c r="T25" s="763"/>
      <c r="U25" s="739"/>
      <c r="V25" s="145"/>
    </row>
    <row r="26" spans="2:38" s="148" customFormat="1" ht="13.5" customHeight="1">
      <c r="B26" s="145"/>
      <c r="C26" s="720"/>
      <c r="D26" s="721"/>
      <c r="E26" s="722"/>
      <c r="F26" s="727"/>
      <c r="G26" s="728"/>
      <c r="H26" s="149"/>
      <c r="I26" s="149"/>
      <c r="J26" s="149"/>
      <c r="K26" s="149"/>
      <c r="L26" s="149"/>
      <c r="M26" s="149"/>
      <c r="N26" s="149"/>
      <c r="O26" s="149"/>
      <c r="P26" s="149"/>
      <c r="Q26" s="149"/>
      <c r="R26" s="149"/>
      <c r="S26" s="149"/>
      <c r="T26" s="763"/>
      <c r="U26" s="740"/>
      <c r="V26" s="145"/>
    </row>
    <row r="27" spans="2:38" s="148" customFormat="1" ht="13.5" customHeight="1">
      <c r="B27" s="145"/>
      <c r="C27" s="714"/>
      <c r="D27" s="715"/>
      <c r="E27" s="716"/>
      <c r="F27" s="729"/>
      <c r="G27" s="730"/>
      <c r="H27" s="146"/>
      <c r="I27" s="146"/>
      <c r="J27" s="147"/>
      <c r="K27" s="147"/>
      <c r="L27" s="147"/>
      <c r="M27" s="147"/>
      <c r="N27" s="147"/>
      <c r="O27" s="147"/>
      <c r="P27" s="147"/>
      <c r="Q27" s="147"/>
      <c r="R27" s="147"/>
      <c r="S27" s="147"/>
      <c r="T27" s="763"/>
      <c r="U27" s="737"/>
      <c r="V27" s="145"/>
    </row>
    <row r="28" spans="2:38" s="148" customFormat="1" ht="13.5" customHeight="1">
      <c r="B28" s="145"/>
      <c r="C28" s="717"/>
      <c r="D28" s="718"/>
      <c r="E28" s="719"/>
      <c r="F28" s="724"/>
      <c r="G28" s="726"/>
      <c r="H28" s="149"/>
      <c r="I28" s="149"/>
      <c r="J28" s="149"/>
      <c r="K28" s="149"/>
      <c r="L28" s="149"/>
      <c r="M28" s="149"/>
      <c r="N28" s="149"/>
      <c r="O28" s="149"/>
      <c r="P28" s="149"/>
      <c r="Q28" s="149"/>
      <c r="R28" s="149"/>
      <c r="S28" s="149"/>
      <c r="T28" s="763"/>
      <c r="U28" s="738"/>
      <c r="V28" s="145"/>
    </row>
    <row r="29" spans="2:38" s="148" customFormat="1" ht="13.5" customHeight="1">
      <c r="B29" s="145"/>
      <c r="C29" s="717"/>
      <c r="D29" s="718"/>
      <c r="E29" s="719"/>
      <c r="F29" s="723"/>
      <c r="G29" s="725"/>
      <c r="H29" s="150"/>
      <c r="I29" s="150"/>
      <c r="J29" s="151"/>
      <c r="K29" s="151"/>
      <c r="L29" s="151"/>
      <c r="M29" s="151"/>
      <c r="N29" s="151"/>
      <c r="O29" s="151"/>
      <c r="P29" s="151"/>
      <c r="Q29" s="151"/>
      <c r="R29" s="151"/>
      <c r="S29" s="151"/>
      <c r="T29" s="763"/>
      <c r="U29" s="739"/>
      <c r="V29" s="145"/>
    </row>
    <row r="30" spans="2:38" s="148" customFormat="1" ht="13.5" customHeight="1">
      <c r="B30" s="145"/>
      <c r="C30" s="717"/>
      <c r="D30" s="718"/>
      <c r="E30" s="719"/>
      <c r="F30" s="724"/>
      <c r="G30" s="726"/>
      <c r="H30" s="149"/>
      <c r="I30" s="149"/>
      <c r="J30" s="149"/>
      <c r="K30" s="149"/>
      <c r="L30" s="149"/>
      <c r="M30" s="149"/>
      <c r="N30" s="149"/>
      <c r="O30" s="149"/>
      <c r="P30" s="149"/>
      <c r="Q30" s="149"/>
      <c r="R30" s="149"/>
      <c r="S30" s="149"/>
      <c r="T30" s="763"/>
      <c r="U30" s="738"/>
      <c r="V30" s="145"/>
    </row>
    <row r="31" spans="2:38" s="148" customFormat="1" ht="13.5" customHeight="1">
      <c r="B31" s="145"/>
      <c r="C31" s="717"/>
      <c r="D31" s="718"/>
      <c r="E31" s="719"/>
      <c r="F31" s="723"/>
      <c r="G31" s="725"/>
      <c r="H31" s="150"/>
      <c r="I31" s="150"/>
      <c r="J31" s="151"/>
      <c r="K31" s="151"/>
      <c r="L31" s="151"/>
      <c r="M31" s="151"/>
      <c r="N31" s="151"/>
      <c r="O31" s="151"/>
      <c r="P31" s="151"/>
      <c r="Q31" s="151"/>
      <c r="R31" s="151"/>
      <c r="S31" s="151"/>
      <c r="T31" s="763"/>
      <c r="U31" s="739"/>
      <c r="V31" s="145"/>
    </row>
    <row r="32" spans="2:38" s="148" customFormat="1" ht="13.5" customHeight="1">
      <c r="B32" s="145"/>
      <c r="C32" s="720"/>
      <c r="D32" s="721"/>
      <c r="E32" s="722"/>
      <c r="F32" s="727"/>
      <c r="G32" s="728"/>
      <c r="H32" s="149"/>
      <c r="I32" s="149"/>
      <c r="J32" s="149"/>
      <c r="K32" s="149"/>
      <c r="L32" s="149"/>
      <c r="M32" s="149"/>
      <c r="N32" s="149"/>
      <c r="O32" s="149"/>
      <c r="P32" s="149"/>
      <c r="Q32" s="149"/>
      <c r="R32" s="149"/>
      <c r="S32" s="149"/>
      <c r="T32" s="763"/>
      <c r="U32" s="740"/>
      <c r="V32" s="145"/>
    </row>
    <row r="33" spans="2:36" s="148" customFormat="1" ht="13.5" customHeight="1">
      <c r="B33" s="145"/>
      <c r="C33" s="714"/>
      <c r="D33" s="715"/>
      <c r="E33" s="716"/>
      <c r="F33" s="729"/>
      <c r="G33" s="730"/>
      <c r="H33" s="146"/>
      <c r="I33" s="146"/>
      <c r="J33" s="147"/>
      <c r="K33" s="147"/>
      <c r="L33" s="147"/>
      <c r="M33" s="147"/>
      <c r="N33" s="147"/>
      <c r="O33" s="147"/>
      <c r="P33" s="147"/>
      <c r="Q33" s="147"/>
      <c r="R33" s="147"/>
      <c r="S33" s="147"/>
      <c r="T33" s="763"/>
      <c r="U33" s="737"/>
      <c r="V33" s="145"/>
    </row>
    <row r="34" spans="2:36" s="148" customFormat="1" ht="13.5" customHeight="1">
      <c r="B34" s="145"/>
      <c r="C34" s="717"/>
      <c r="D34" s="718"/>
      <c r="E34" s="719"/>
      <c r="F34" s="724"/>
      <c r="G34" s="726"/>
      <c r="H34" s="149"/>
      <c r="I34" s="149"/>
      <c r="J34" s="149"/>
      <c r="K34" s="149"/>
      <c r="L34" s="149"/>
      <c r="M34" s="149"/>
      <c r="N34" s="149"/>
      <c r="O34" s="149"/>
      <c r="P34" s="149"/>
      <c r="Q34" s="149"/>
      <c r="R34" s="149"/>
      <c r="S34" s="149"/>
      <c r="T34" s="763"/>
      <c r="U34" s="738"/>
      <c r="V34" s="145"/>
    </row>
    <row r="35" spans="2:36" s="148" customFormat="1" ht="13.5" customHeight="1">
      <c r="B35" s="145"/>
      <c r="C35" s="717"/>
      <c r="D35" s="718"/>
      <c r="E35" s="719"/>
      <c r="F35" s="723"/>
      <c r="G35" s="725"/>
      <c r="H35" s="150"/>
      <c r="I35" s="150"/>
      <c r="J35" s="151"/>
      <c r="K35" s="151"/>
      <c r="L35" s="151"/>
      <c r="M35" s="151"/>
      <c r="N35" s="151"/>
      <c r="O35" s="151"/>
      <c r="P35" s="151"/>
      <c r="Q35" s="151"/>
      <c r="R35" s="151"/>
      <c r="S35" s="151"/>
      <c r="T35" s="763"/>
      <c r="U35" s="739"/>
      <c r="V35" s="145"/>
    </row>
    <row r="36" spans="2:36" s="148" customFormat="1" ht="13.5" customHeight="1">
      <c r="B36" s="145"/>
      <c r="C36" s="717"/>
      <c r="D36" s="718"/>
      <c r="E36" s="719"/>
      <c r="F36" s="724"/>
      <c r="G36" s="726"/>
      <c r="H36" s="149"/>
      <c r="I36" s="149"/>
      <c r="J36" s="149"/>
      <c r="K36" s="149"/>
      <c r="L36" s="149"/>
      <c r="M36" s="149"/>
      <c r="N36" s="149"/>
      <c r="O36" s="149"/>
      <c r="P36" s="149"/>
      <c r="Q36" s="149"/>
      <c r="R36" s="149"/>
      <c r="S36" s="149"/>
      <c r="T36" s="763"/>
      <c r="U36" s="738"/>
      <c r="V36" s="145"/>
    </row>
    <row r="37" spans="2:36" s="148" customFormat="1" ht="13.5" customHeight="1">
      <c r="B37" s="145"/>
      <c r="C37" s="717"/>
      <c r="D37" s="718"/>
      <c r="E37" s="719"/>
      <c r="F37" s="723"/>
      <c r="G37" s="725"/>
      <c r="H37" s="150"/>
      <c r="I37" s="150"/>
      <c r="J37" s="151"/>
      <c r="K37" s="151"/>
      <c r="L37" s="151"/>
      <c r="M37" s="151"/>
      <c r="N37" s="151"/>
      <c r="O37" s="151"/>
      <c r="P37" s="151"/>
      <c r="Q37" s="151"/>
      <c r="R37" s="151"/>
      <c r="S37" s="151"/>
      <c r="T37" s="763"/>
      <c r="U37" s="739"/>
      <c r="V37" s="145"/>
    </row>
    <row r="38" spans="2:36" s="148" customFormat="1" ht="13.5" customHeight="1">
      <c r="B38" s="145"/>
      <c r="C38" s="720"/>
      <c r="D38" s="721"/>
      <c r="E38" s="722"/>
      <c r="F38" s="727"/>
      <c r="G38" s="728"/>
      <c r="H38" s="152"/>
      <c r="I38" s="152"/>
      <c r="J38" s="152"/>
      <c r="K38" s="152"/>
      <c r="L38" s="152"/>
      <c r="M38" s="152"/>
      <c r="N38" s="152"/>
      <c r="O38" s="152"/>
      <c r="P38" s="152"/>
      <c r="Q38" s="152"/>
      <c r="R38" s="152"/>
      <c r="S38" s="152"/>
      <c r="T38" s="763"/>
      <c r="U38" s="740"/>
      <c r="V38" s="145"/>
    </row>
    <row r="39" spans="2:36" s="111" customFormat="1" ht="13.5" customHeight="1">
      <c r="B39" s="108"/>
      <c r="C39" s="743" t="s">
        <v>86</v>
      </c>
      <c r="D39" s="746" t="s">
        <v>220</v>
      </c>
      <c r="E39" s="747"/>
      <c r="F39" s="747"/>
      <c r="G39" s="748"/>
      <c r="H39" s="154"/>
      <c r="I39" s="154"/>
      <c r="J39" s="154"/>
      <c r="K39" s="154"/>
      <c r="L39" s="154"/>
      <c r="M39" s="154"/>
      <c r="N39" s="154"/>
      <c r="O39" s="154"/>
      <c r="P39" s="154"/>
      <c r="Q39" s="154"/>
      <c r="R39" s="154"/>
      <c r="S39" s="154"/>
      <c r="T39" s="749"/>
      <c r="U39" s="749"/>
      <c r="V39" s="108"/>
    </row>
    <row r="40" spans="2:36" s="111" customFormat="1" ht="13.5" customHeight="1">
      <c r="B40" s="108"/>
      <c r="C40" s="744"/>
      <c r="D40" s="746" t="s">
        <v>221</v>
      </c>
      <c r="E40" s="747"/>
      <c r="F40" s="747"/>
      <c r="G40" s="748"/>
      <c r="H40" s="154"/>
      <c r="I40" s="154"/>
      <c r="J40" s="154"/>
      <c r="K40" s="154"/>
      <c r="L40" s="154"/>
      <c r="M40" s="154"/>
      <c r="N40" s="154"/>
      <c r="O40" s="154"/>
      <c r="P40" s="154"/>
      <c r="Q40" s="154"/>
      <c r="R40" s="154"/>
      <c r="S40" s="154"/>
      <c r="T40" s="750"/>
      <c r="U40" s="750"/>
      <c r="V40" s="108"/>
    </row>
    <row r="41" spans="2:36" s="111" customFormat="1" ht="13.5" customHeight="1">
      <c r="B41" s="108"/>
      <c r="C41" s="744"/>
      <c r="D41" s="746" t="s">
        <v>222</v>
      </c>
      <c r="E41" s="747"/>
      <c r="F41" s="748"/>
      <c r="G41" s="155" t="s">
        <v>79</v>
      </c>
      <c r="H41" s="156" t="str">
        <f>IF(COUNT(H39)=0,"",ROUND(SUM(H39:H40),#REF!))</f>
        <v/>
      </c>
      <c r="I41" s="156" t="str">
        <f>IF(COUNT(I39)=0,"",ROUND(SUM(I39:I40),#REF!))</f>
        <v/>
      </c>
      <c r="J41" s="156" t="str">
        <f>IF(COUNT(J39)=0,"",ROUND(SUM(J39:J40),#REF!))</f>
        <v/>
      </c>
      <c r="K41" s="156" t="str">
        <f>IF(COUNT(K39)=0,"",ROUND(SUM(K39:K40),#REF!))</f>
        <v/>
      </c>
      <c r="L41" s="156" t="str">
        <f>IF(COUNT(L39)=0,"",ROUND(SUM(L39:L40),#REF!))</f>
        <v/>
      </c>
      <c r="M41" s="156" t="str">
        <f>IF(COUNT(M39)=0,"",ROUND(SUM(M39:M40),#REF!))</f>
        <v/>
      </c>
      <c r="N41" s="156" t="str">
        <f>IF(COUNT(N39)=0,"",ROUND(SUM(N39:N40),#REF!))</f>
        <v/>
      </c>
      <c r="O41" s="156" t="str">
        <f>IF(COUNT(O39)=0,"",ROUND(SUM(O39:O40),#REF!))</f>
        <v/>
      </c>
      <c r="P41" s="156" t="str">
        <f>IF(COUNT(P39)=0,"",ROUND(SUM(P39:P40),#REF!))</f>
        <v/>
      </c>
      <c r="Q41" s="156" t="str">
        <f>IF(COUNT(Q39)=0,"",ROUND(SUM(Q39:Q40),#REF!))</f>
        <v/>
      </c>
      <c r="R41" s="156" t="str">
        <f>IF(COUNT(R39)=0,"",ROUND(SUM(R39:R40),#REF!))</f>
        <v/>
      </c>
      <c r="S41" s="156" t="str">
        <f>IF(COUNT(S39)=0,"",ROUND(SUM(S39:S40),#REF!))</f>
        <v/>
      </c>
      <c r="T41" s="751"/>
      <c r="U41" s="750"/>
      <c r="V41" s="108"/>
      <c r="W41" s="120" t="s">
        <v>93</v>
      </c>
    </row>
    <row r="42" spans="2:36" s="111" customFormat="1" ht="13.5" customHeight="1">
      <c r="B42" s="108"/>
      <c r="C42" s="745"/>
      <c r="D42" s="752" t="s">
        <v>249</v>
      </c>
      <c r="E42" s="753"/>
      <c r="F42" s="754"/>
      <c r="G42" s="233" t="s">
        <v>79</v>
      </c>
      <c r="H42" s="154"/>
      <c r="I42" s="154"/>
      <c r="J42" s="154"/>
      <c r="K42" s="154"/>
      <c r="L42" s="154"/>
      <c r="M42" s="154"/>
      <c r="N42" s="154"/>
      <c r="O42" s="154"/>
      <c r="P42" s="154"/>
      <c r="Q42" s="154"/>
      <c r="R42" s="154"/>
      <c r="S42" s="154"/>
      <c r="T42" s="203" t="str">
        <f>IF(COUNT(H42:S42)=0,"",SUMPRODUCT(ROUND(H42:S42,#REF!)))</f>
        <v/>
      </c>
      <c r="U42" s="751"/>
      <c r="V42" s="108"/>
    </row>
    <row r="43" spans="2:36" s="163" customFormat="1" ht="13.5" customHeight="1">
      <c r="B43" s="161"/>
      <c r="C43" s="121" t="s">
        <v>70</v>
      </c>
      <c r="D43" s="162"/>
      <c r="E43" s="162"/>
      <c r="F43" s="162"/>
      <c r="G43" s="121"/>
      <c r="H43" s="121"/>
      <c r="I43" s="121"/>
      <c r="J43" s="121"/>
      <c r="K43" s="121"/>
      <c r="L43" s="121"/>
      <c r="M43" s="121"/>
      <c r="N43" s="121"/>
      <c r="O43" s="121"/>
      <c r="P43" s="121"/>
      <c r="Q43" s="121"/>
      <c r="R43" s="121"/>
      <c r="S43" s="121"/>
      <c r="T43" s="121"/>
      <c r="U43" s="121"/>
      <c r="V43" s="161"/>
      <c r="AH43" s="120"/>
      <c r="AJ43" s="124"/>
    </row>
    <row r="44" spans="2:36" s="163" customFormat="1" ht="13.5" customHeight="1">
      <c r="B44" s="161"/>
      <c r="C44" s="122"/>
      <c r="D44" s="164"/>
      <c r="E44" s="164"/>
      <c r="F44" s="164"/>
      <c r="G44" s="122"/>
      <c r="H44" s="122"/>
      <c r="I44" s="122"/>
      <c r="J44" s="122"/>
      <c r="K44" s="122"/>
      <c r="L44" s="122"/>
      <c r="M44" s="122"/>
      <c r="N44" s="122"/>
      <c r="O44" s="122"/>
      <c r="P44" s="122"/>
      <c r="Q44" s="122"/>
      <c r="R44" s="122"/>
      <c r="S44" s="122"/>
      <c r="T44" s="122"/>
      <c r="U44" s="122"/>
      <c r="V44" s="161"/>
      <c r="AH44" s="120"/>
      <c r="AJ44" s="124"/>
    </row>
    <row r="45" spans="2:36" s="163" customFormat="1" ht="13.5" customHeight="1">
      <c r="B45" s="161"/>
      <c r="C45" s="122"/>
      <c r="D45" s="164"/>
      <c r="E45" s="164"/>
      <c r="F45" s="164"/>
      <c r="G45" s="122"/>
      <c r="H45" s="122"/>
      <c r="I45" s="122"/>
      <c r="J45" s="122"/>
      <c r="K45" s="122"/>
      <c r="L45" s="122"/>
      <c r="M45" s="122"/>
      <c r="N45" s="122"/>
      <c r="O45" s="122"/>
      <c r="P45" s="122"/>
      <c r="Q45" s="122"/>
      <c r="R45" s="122"/>
      <c r="S45" s="122"/>
      <c r="T45" s="122"/>
      <c r="U45" s="122"/>
      <c r="V45" s="161"/>
      <c r="AH45" s="120"/>
      <c r="AJ45" s="124"/>
    </row>
    <row r="46" spans="2:36" s="163" customFormat="1" ht="13.5" customHeight="1">
      <c r="B46" s="161"/>
      <c r="C46" s="122"/>
      <c r="D46" s="164"/>
      <c r="E46" s="164"/>
      <c r="F46" s="164"/>
      <c r="G46" s="122"/>
      <c r="H46" s="122"/>
      <c r="I46" s="122"/>
      <c r="J46" s="122"/>
      <c r="K46" s="122"/>
      <c r="L46" s="122"/>
      <c r="M46" s="122"/>
      <c r="N46" s="122"/>
      <c r="O46" s="122"/>
      <c r="P46" s="122"/>
      <c r="Q46" s="122"/>
      <c r="R46" s="122"/>
      <c r="S46" s="122"/>
      <c r="T46" s="122"/>
      <c r="U46" s="122"/>
      <c r="V46" s="161"/>
      <c r="AH46" s="120"/>
      <c r="AJ46" s="124"/>
    </row>
    <row r="47" spans="2:36" s="163" customFormat="1" ht="13.5" customHeight="1">
      <c r="B47" s="161"/>
      <c r="C47" s="122"/>
      <c r="D47" s="164"/>
      <c r="E47" s="164"/>
      <c r="F47" s="164"/>
      <c r="G47" s="122"/>
      <c r="H47" s="122"/>
      <c r="I47" s="122"/>
      <c r="J47" s="122"/>
      <c r="K47" s="122"/>
      <c r="L47" s="122"/>
      <c r="M47" s="122"/>
      <c r="N47" s="122"/>
      <c r="O47" s="122"/>
      <c r="P47" s="122"/>
      <c r="Q47" s="122"/>
      <c r="R47" s="122"/>
      <c r="S47" s="122"/>
      <c r="T47" s="122"/>
      <c r="U47" s="122"/>
      <c r="V47" s="161"/>
      <c r="AH47" s="120"/>
      <c r="AJ47" s="124"/>
    </row>
    <row r="48" spans="2:36" s="163" customFormat="1" ht="13.5" customHeight="1">
      <c r="B48" s="161"/>
      <c r="C48" s="122"/>
      <c r="D48" s="164"/>
      <c r="E48" s="164"/>
      <c r="F48" s="164"/>
      <c r="G48" s="122"/>
      <c r="H48" s="122"/>
      <c r="I48" s="122"/>
      <c r="J48" s="122"/>
      <c r="K48" s="122"/>
      <c r="L48" s="122"/>
      <c r="M48" s="122"/>
      <c r="N48" s="122"/>
      <c r="O48" s="122"/>
      <c r="P48" s="122"/>
      <c r="Q48" s="122"/>
      <c r="R48" s="122"/>
      <c r="S48" s="122"/>
      <c r="T48" s="122"/>
      <c r="U48" s="122"/>
      <c r="V48" s="161"/>
      <c r="AH48" s="120"/>
      <c r="AJ48" s="124"/>
    </row>
    <row r="49" spans="2:38" s="163" customFormat="1" ht="13.5" customHeight="1">
      <c r="B49" s="161"/>
      <c r="C49" s="122"/>
      <c r="D49" s="164"/>
      <c r="E49" s="164"/>
      <c r="F49" s="164"/>
      <c r="G49" s="122"/>
      <c r="H49" s="122"/>
      <c r="I49" s="122"/>
      <c r="J49" s="122"/>
      <c r="K49" s="122"/>
      <c r="L49" s="122"/>
      <c r="M49" s="122"/>
      <c r="N49" s="122"/>
      <c r="O49" s="122"/>
      <c r="P49" s="122"/>
      <c r="Q49" s="122"/>
      <c r="R49" s="122"/>
      <c r="S49" s="122"/>
      <c r="T49" s="122"/>
      <c r="U49" s="122"/>
      <c r="V49" s="161"/>
      <c r="AH49" s="120"/>
      <c r="AJ49" s="124"/>
    </row>
    <row r="50" spans="2:38" s="163" customFormat="1" ht="13.5" customHeight="1">
      <c r="B50" s="161"/>
      <c r="C50" s="122"/>
      <c r="D50" s="164"/>
      <c r="E50" s="164"/>
      <c r="F50" s="164"/>
      <c r="G50" s="122"/>
      <c r="H50" s="122"/>
      <c r="I50" s="122"/>
      <c r="J50" s="122"/>
      <c r="K50" s="122"/>
      <c r="L50" s="122"/>
      <c r="M50" s="122"/>
      <c r="N50" s="122"/>
      <c r="O50" s="122"/>
      <c r="P50" s="122"/>
      <c r="Q50" s="122"/>
      <c r="R50" s="122"/>
      <c r="S50" s="122"/>
      <c r="T50" s="122"/>
      <c r="U50" s="122"/>
      <c r="V50" s="161"/>
      <c r="AH50" s="120"/>
      <c r="AI50" s="128"/>
      <c r="AJ50" s="124"/>
    </row>
    <row r="51" spans="2:38" s="111" customFormat="1" ht="13.5" customHeight="1">
      <c r="B51" s="108"/>
      <c r="C51" s="344"/>
      <c r="D51" s="344"/>
      <c r="E51" s="344"/>
      <c r="F51" s="344"/>
      <c r="G51" s="344"/>
      <c r="H51" s="344"/>
      <c r="I51" s="344"/>
      <c r="J51" s="344"/>
      <c r="K51" s="344"/>
      <c r="L51" s="344"/>
      <c r="M51" s="344"/>
      <c r="N51" s="344"/>
      <c r="O51" s="344"/>
      <c r="P51" s="344"/>
      <c r="Q51" s="344"/>
      <c r="R51" s="344"/>
      <c r="S51" s="344"/>
      <c r="T51" s="344"/>
      <c r="U51" s="345"/>
      <c r="V51" s="108"/>
    </row>
    <row r="52" spans="2:38" s="111" customFormat="1" ht="13.5" customHeight="1">
      <c r="B52" s="108"/>
      <c r="C52" s="108"/>
      <c r="D52" s="108"/>
      <c r="E52" s="108"/>
      <c r="F52" s="108"/>
      <c r="G52" s="108"/>
      <c r="H52" s="108"/>
      <c r="I52" s="108"/>
      <c r="J52" s="108"/>
      <c r="K52" s="108"/>
      <c r="L52" s="108"/>
      <c r="M52" s="108"/>
      <c r="N52" s="108"/>
      <c r="O52" s="108"/>
      <c r="P52" s="108"/>
      <c r="Q52" s="108"/>
      <c r="R52" s="108"/>
      <c r="S52" s="108"/>
      <c r="T52" s="108"/>
      <c r="U52" s="110"/>
      <c r="V52" s="108"/>
    </row>
    <row r="53" spans="2:38" s="111" customFormat="1" ht="13.5" customHeight="1">
      <c r="B53" s="108"/>
      <c r="C53" s="109" t="s">
        <v>225</v>
      </c>
      <c r="D53" s="109"/>
      <c r="E53" s="109"/>
      <c r="F53" s="37"/>
      <c r="G53" s="109"/>
      <c r="H53" s="108"/>
      <c r="I53" s="108"/>
      <c r="J53" s="108"/>
      <c r="K53" s="108"/>
      <c r="L53" s="108"/>
      <c r="M53" s="108"/>
      <c r="N53" s="108"/>
      <c r="O53" s="108"/>
      <c r="P53" s="108"/>
      <c r="Q53" s="108"/>
      <c r="R53" s="108"/>
      <c r="S53" s="108"/>
      <c r="T53" s="108"/>
      <c r="U53" s="110"/>
      <c r="V53" s="108"/>
    </row>
    <row r="54" spans="2:38" s="111" customFormat="1" ht="13.5" customHeight="1">
      <c r="B54" s="108"/>
      <c r="C54" s="112" t="s">
        <v>4</v>
      </c>
      <c r="D54" s="112"/>
      <c r="E54" s="112"/>
      <c r="F54" s="114"/>
      <c r="G54" s="480" t="e">
        <f>G4</f>
        <v>#REF!</v>
      </c>
      <c r="H54" s="113"/>
      <c r="I54" s="108"/>
      <c r="J54" s="108"/>
      <c r="K54" s="108"/>
      <c r="L54" s="108"/>
      <c r="M54" s="108"/>
      <c r="N54" s="108"/>
      <c r="O54" s="108"/>
      <c r="P54" s="108"/>
      <c r="Q54" s="108"/>
      <c r="R54" s="108"/>
      <c r="S54" s="108"/>
      <c r="T54" s="108"/>
      <c r="U54" s="110"/>
      <c r="V54" s="108"/>
    </row>
    <row r="55" spans="2:38" s="111" customFormat="1" ht="13.5" customHeight="1">
      <c r="B55" s="108"/>
      <c r="C55" s="116" t="s">
        <v>8</v>
      </c>
      <c r="D55" s="116"/>
      <c r="E55" s="125" t="s">
        <v>123</v>
      </c>
      <c r="F55" s="112"/>
      <c r="G55" s="108"/>
      <c r="H55" s="108"/>
      <c r="I55" s="108"/>
      <c r="J55" s="108"/>
      <c r="K55" s="108"/>
      <c r="L55" s="108"/>
      <c r="M55" s="108"/>
      <c r="N55" s="108"/>
      <c r="O55" s="108"/>
      <c r="P55" s="108"/>
      <c r="Q55" s="108"/>
      <c r="R55" s="126"/>
      <c r="S55" s="108"/>
      <c r="T55" s="126"/>
      <c r="U55" s="110"/>
      <c r="V55" s="108"/>
    </row>
    <row r="56" spans="2:38" s="111" customFormat="1" ht="13.5" customHeight="1">
      <c r="B56" s="108"/>
      <c r="C56" s="705" t="s">
        <v>33</v>
      </c>
      <c r="D56" s="706"/>
      <c r="E56" s="707"/>
      <c r="F56" s="731" t="s">
        <v>224</v>
      </c>
      <c r="G56" s="731" t="s">
        <v>219</v>
      </c>
      <c r="H56" s="117" t="s">
        <v>34</v>
      </c>
      <c r="I56" s="118"/>
      <c r="J56" s="118"/>
      <c r="K56" s="118"/>
      <c r="L56" s="118"/>
      <c r="M56" s="119"/>
      <c r="N56" s="144" t="s">
        <v>35</v>
      </c>
      <c r="O56" s="118"/>
      <c r="P56" s="118"/>
      <c r="Q56" s="118"/>
      <c r="R56" s="118"/>
      <c r="S56" s="119"/>
      <c r="T56" s="764" t="s">
        <v>81</v>
      </c>
      <c r="U56" s="764" t="s">
        <v>82</v>
      </c>
      <c r="V56" s="108"/>
      <c r="W56" s="88" t="s">
        <v>25</v>
      </c>
      <c r="AA56" s="128" t="str">
        <f>IF(COUNT(H59:U92)&gt;0,"○","")</f>
        <v/>
      </c>
      <c r="AB56" s="120" t="s">
        <v>158</v>
      </c>
      <c r="AC56" s="124"/>
      <c r="AD56" s="124"/>
      <c r="AE56" s="124"/>
      <c r="AF56" s="124"/>
      <c r="AG56" s="124"/>
      <c r="AK56" s="124"/>
      <c r="AL56" s="124"/>
    </row>
    <row r="57" spans="2:38" s="111" customFormat="1" ht="13.5" customHeight="1">
      <c r="B57" s="108"/>
      <c r="C57" s="708"/>
      <c r="D57" s="709"/>
      <c r="E57" s="710"/>
      <c r="F57" s="732"/>
      <c r="G57" s="732"/>
      <c r="H57" s="4" t="s">
        <v>13</v>
      </c>
      <c r="I57" s="4" t="s">
        <v>14</v>
      </c>
      <c r="J57" s="4" t="s">
        <v>15</v>
      </c>
      <c r="K57" s="4" t="s">
        <v>16</v>
      </c>
      <c r="L57" s="4" t="s">
        <v>17</v>
      </c>
      <c r="M57" s="4" t="s">
        <v>18</v>
      </c>
      <c r="N57" s="4" t="s">
        <v>19</v>
      </c>
      <c r="O57" s="4" t="s">
        <v>20</v>
      </c>
      <c r="P57" s="4" t="s">
        <v>21</v>
      </c>
      <c r="Q57" s="4" t="s">
        <v>22</v>
      </c>
      <c r="R57" s="4" t="s">
        <v>23</v>
      </c>
      <c r="S57" s="4" t="s">
        <v>24</v>
      </c>
      <c r="T57" s="765"/>
      <c r="U57" s="765"/>
      <c r="V57" s="108"/>
      <c r="W57" s="88" t="s">
        <v>94</v>
      </c>
      <c r="AA57" s="124"/>
      <c r="AB57" s="124"/>
      <c r="AC57" s="124"/>
      <c r="AD57" s="124"/>
      <c r="AE57" s="124"/>
      <c r="AF57" s="124"/>
      <c r="AG57" s="124"/>
      <c r="AK57" s="124"/>
      <c r="AL57" s="124"/>
    </row>
    <row r="58" spans="2:38" s="111" customFormat="1" ht="13.5" customHeight="1">
      <c r="B58" s="108"/>
      <c r="C58" s="711"/>
      <c r="D58" s="712"/>
      <c r="E58" s="713"/>
      <c r="F58" s="733"/>
      <c r="G58" s="733"/>
      <c r="H58" s="127" t="e">
        <f>"（"&amp;MID(#REF!,2,2)&amp;")"</f>
        <v>#REF!</v>
      </c>
      <c r="I58" s="127" t="e">
        <f>"（"&amp;MID(#REF!,2,2)&amp;")"</f>
        <v>#REF!</v>
      </c>
      <c r="J58" s="127" t="e">
        <f>"（"&amp;MID(#REF!,2,2)&amp;")"</f>
        <v>#REF!</v>
      </c>
      <c r="K58" s="127" t="e">
        <f>"（"&amp;MID(#REF!,2,2)&amp;")"</f>
        <v>#REF!</v>
      </c>
      <c r="L58" s="127" t="e">
        <f>"（"&amp;MID(#REF!,2,2)&amp;")"</f>
        <v>#REF!</v>
      </c>
      <c r="M58" s="127" t="e">
        <f>"（"&amp;MID(#REF!,2,2)&amp;")"</f>
        <v>#REF!</v>
      </c>
      <c r="N58" s="127" t="e">
        <f>"（"&amp;MID(#REF!,2,2)&amp;")"</f>
        <v>#REF!</v>
      </c>
      <c r="O58" s="127" t="e">
        <f>"（"&amp;MID(#REF!,2,2)&amp;")"</f>
        <v>#REF!</v>
      </c>
      <c r="P58" s="127" t="e">
        <f>"（"&amp;MID(#REF!,2,2)&amp;")"</f>
        <v>#REF!</v>
      </c>
      <c r="Q58" s="127" t="e">
        <f>"（"&amp;MID(#REF!,2,2)&amp;")"</f>
        <v>#REF!</v>
      </c>
      <c r="R58" s="127" t="e">
        <f>"（"&amp;MID(#REF!,2,2)&amp;")"</f>
        <v>#REF!</v>
      </c>
      <c r="S58" s="127" t="e">
        <f>"（"&amp;MID(#REF!,2,2)&amp;")"</f>
        <v>#REF!</v>
      </c>
      <c r="T58" s="766"/>
      <c r="U58" s="766"/>
      <c r="V58" s="108"/>
      <c r="W58" s="88"/>
      <c r="AC58" s="124"/>
      <c r="AD58" s="124"/>
      <c r="AE58" s="124"/>
      <c r="AF58" s="124"/>
      <c r="AG58" s="124"/>
      <c r="AK58" s="124"/>
      <c r="AL58" s="124"/>
    </row>
    <row r="59" spans="2:38" s="148" customFormat="1" ht="13.5" customHeight="1">
      <c r="B59" s="145"/>
      <c r="C59" s="714"/>
      <c r="D59" s="715"/>
      <c r="E59" s="716"/>
      <c r="F59" s="729"/>
      <c r="G59" s="730"/>
      <c r="H59" s="146"/>
      <c r="I59" s="146"/>
      <c r="J59" s="147"/>
      <c r="K59" s="147"/>
      <c r="L59" s="147"/>
      <c r="M59" s="147"/>
      <c r="N59" s="147"/>
      <c r="O59" s="147"/>
      <c r="P59" s="147"/>
      <c r="Q59" s="147"/>
      <c r="R59" s="147"/>
      <c r="S59" s="147"/>
      <c r="T59" s="763"/>
      <c r="U59" s="737"/>
      <c r="V59" s="145"/>
      <c r="AA59" s="130"/>
      <c r="AB59" s="130"/>
      <c r="AC59" s="130"/>
      <c r="AD59" s="130"/>
      <c r="AE59" s="130"/>
      <c r="AF59" s="130"/>
      <c r="AG59" s="130"/>
      <c r="AK59" s="130"/>
      <c r="AL59" s="130"/>
    </row>
    <row r="60" spans="2:38" s="148" customFormat="1" ht="13.5" customHeight="1">
      <c r="B60" s="145"/>
      <c r="C60" s="717"/>
      <c r="D60" s="718"/>
      <c r="E60" s="719"/>
      <c r="F60" s="724"/>
      <c r="G60" s="726"/>
      <c r="H60" s="149"/>
      <c r="I60" s="149"/>
      <c r="J60" s="149"/>
      <c r="K60" s="149"/>
      <c r="L60" s="149"/>
      <c r="M60" s="149"/>
      <c r="N60" s="149"/>
      <c r="O60" s="149"/>
      <c r="P60" s="149"/>
      <c r="Q60" s="149"/>
      <c r="R60" s="149"/>
      <c r="S60" s="149"/>
      <c r="T60" s="763"/>
      <c r="U60" s="738"/>
      <c r="V60" s="145"/>
      <c r="AA60" s="130"/>
      <c r="AB60" s="130"/>
      <c r="AC60" s="130"/>
      <c r="AD60" s="130"/>
      <c r="AE60" s="130"/>
      <c r="AF60" s="130"/>
      <c r="AG60" s="130"/>
      <c r="AK60" s="130"/>
      <c r="AL60" s="130"/>
    </row>
    <row r="61" spans="2:38" s="148" customFormat="1" ht="13.5" customHeight="1">
      <c r="B61" s="145"/>
      <c r="C61" s="717"/>
      <c r="D61" s="718"/>
      <c r="E61" s="719"/>
      <c r="F61" s="723"/>
      <c r="G61" s="725"/>
      <c r="H61" s="150"/>
      <c r="I61" s="150"/>
      <c r="J61" s="151"/>
      <c r="K61" s="151"/>
      <c r="L61" s="151"/>
      <c r="M61" s="151"/>
      <c r="N61" s="151"/>
      <c r="O61" s="151"/>
      <c r="P61" s="151"/>
      <c r="Q61" s="151"/>
      <c r="R61" s="151"/>
      <c r="S61" s="151"/>
      <c r="T61" s="763"/>
      <c r="U61" s="739"/>
      <c r="V61" s="145"/>
      <c r="AA61" s="130"/>
      <c r="AB61" s="130"/>
      <c r="AC61" s="130"/>
      <c r="AD61" s="130"/>
      <c r="AE61" s="130"/>
      <c r="AF61" s="130"/>
      <c r="AG61" s="130"/>
      <c r="AK61" s="130"/>
      <c r="AL61" s="130"/>
    </row>
    <row r="62" spans="2:38" s="148" customFormat="1" ht="13.5" customHeight="1">
      <c r="B62" s="145"/>
      <c r="C62" s="717"/>
      <c r="D62" s="718"/>
      <c r="E62" s="719"/>
      <c r="F62" s="724"/>
      <c r="G62" s="726"/>
      <c r="H62" s="149"/>
      <c r="I62" s="149"/>
      <c r="J62" s="149"/>
      <c r="K62" s="149"/>
      <c r="L62" s="149"/>
      <c r="M62" s="149"/>
      <c r="N62" s="149"/>
      <c r="O62" s="149"/>
      <c r="P62" s="149"/>
      <c r="Q62" s="149"/>
      <c r="R62" s="149"/>
      <c r="S62" s="149"/>
      <c r="T62" s="763"/>
      <c r="U62" s="738"/>
      <c r="V62" s="145"/>
      <c r="AA62" s="130"/>
      <c r="AB62" s="130"/>
      <c r="AC62" s="130"/>
      <c r="AD62" s="130"/>
      <c r="AE62" s="130"/>
      <c r="AF62" s="130"/>
      <c r="AG62" s="130"/>
      <c r="AK62" s="130"/>
      <c r="AL62" s="130"/>
    </row>
    <row r="63" spans="2:38" s="148" customFormat="1" ht="13.5" customHeight="1">
      <c r="B63" s="145"/>
      <c r="C63" s="717"/>
      <c r="D63" s="718"/>
      <c r="E63" s="719"/>
      <c r="F63" s="723"/>
      <c r="G63" s="725"/>
      <c r="H63" s="150"/>
      <c r="I63" s="150"/>
      <c r="J63" s="151"/>
      <c r="K63" s="151"/>
      <c r="L63" s="151"/>
      <c r="M63" s="151"/>
      <c r="N63" s="151"/>
      <c r="O63" s="151"/>
      <c r="P63" s="151"/>
      <c r="Q63" s="151"/>
      <c r="R63" s="151"/>
      <c r="S63" s="151"/>
      <c r="T63" s="763"/>
      <c r="U63" s="739"/>
      <c r="V63" s="145"/>
      <c r="AA63" s="130"/>
      <c r="AB63" s="130"/>
      <c r="AC63" s="130"/>
      <c r="AD63" s="130"/>
      <c r="AE63" s="130"/>
      <c r="AF63" s="130"/>
      <c r="AG63" s="130"/>
      <c r="AK63" s="130"/>
      <c r="AL63" s="130"/>
    </row>
    <row r="64" spans="2:38" s="148" customFormat="1" ht="13.5" customHeight="1">
      <c r="B64" s="145"/>
      <c r="C64" s="720"/>
      <c r="D64" s="721"/>
      <c r="E64" s="722"/>
      <c r="F64" s="727"/>
      <c r="G64" s="728"/>
      <c r="H64" s="149"/>
      <c r="I64" s="149"/>
      <c r="J64" s="149"/>
      <c r="K64" s="149"/>
      <c r="L64" s="149"/>
      <c r="M64" s="149"/>
      <c r="N64" s="149"/>
      <c r="O64" s="149"/>
      <c r="P64" s="149"/>
      <c r="Q64" s="149"/>
      <c r="R64" s="149"/>
      <c r="S64" s="149"/>
      <c r="T64" s="763"/>
      <c r="U64" s="740"/>
      <c r="V64" s="145"/>
      <c r="AA64" s="130"/>
      <c r="AB64" s="130"/>
      <c r="AC64" s="130"/>
      <c r="AD64" s="130"/>
      <c r="AE64" s="130"/>
      <c r="AF64" s="130"/>
      <c r="AG64" s="130"/>
      <c r="AK64" s="130"/>
      <c r="AL64" s="130"/>
    </row>
    <row r="65" spans="2:38" s="148" customFormat="1" ht="13.5" customHeight="1">
      <c r="B65" s="145"/>
      <c r="C65" s="714"/>
      <c r="D65" s="715"/>
      <c r="E65" s="716"/>
      <c r="F65" s="729"/>
      <c r="G65" s="730"/>
      <c r="H65" s="146"/>
      <c r="I65" s="146"/>
      <c r="J65" s="147"/>
      <c r="K65" s="147"/>
      <c r="L65" s="147"/>
      <c r="M65" s="147"/>
      <c r="N65" s="147"/>
      <c r="O65" s="147"/>
      <c r="P65" s="147"/>
      <c r="Q65" s="147"/>
      <c r="R65" s="147"/>
      <c r="S65" s="147"/>
      <c r="T65" s="763"/>
      <c r="U65" s="737"/>
      <c r="V65" s="145"/>
      <c r="AA65" s="130"/>
      <c r="AB65" s="130"/>
      <c r="AC65" s="130"/>
      <c r="AD65" s="130"/>
      <c r="AE65" s="130"/>
      <c r="AF65" s="130"/>
      <c r="AG65" s="130"/>
      <c r="AK65" s="130"/>
      <c r="AL65" s="130"/>
    </row>
    <row r="66" spans="2:38" s="148" customFormat="1" ht="13.5" customHeight="1">
      <c r="B66" s="145"/>
      <c r="C66" s="717"/>
      <c r="D66" s="718"/>
      <c r="E66" s="719"/>
      <c r="F66" s="724"/>
      <c r="G66" s="726"/>
      <c r="H66" s="149"/>
      <c r="I66" s="149"/>
      <c r="J66" s="149"/>
      <c r="K66" s="149"/>
      <c r="L66" s="149"/>
      <c r="M66" s="149"/>
      <c r="N66" s="149"/>
      <c r="O66" s="149"/>
      <c r="P66" s="149"/>
      <c r="Q66" s="149"/>
      <c r="R66" s="149"/>
      <c r="S66" s="149"/>
      <c r="T66" s="763"/>
      <c r="U66" s="738"/>
      <c r="V66" s="145"/>
      <c r="AA66" s="130"/>
      <c r="AB66" s="130"/>
      <c r="AC66" s="130"/>
      <c r="AD66" s="130"/>
      <c r="AE66" s="130"/>
      <c r="AF66" s="130"/>
      <c r="AG66" s="130"/>
      <c r="AK66" s="130"/>
      <c r="AL66" s="130"/>
    </row>
    <row r="67" spans="2:38" s="148" customFormat="1" ht="13.5" customHeight="1">
      <c r="B67" s="145"/>
      <c r="C67" s="717"/>
      <c r="D67" s="718"/>
      <c r="E67" s="719"/>
      <c r="F67" s="723"/>
      <c r="G67" s="725"/>
      <c r="H67" s="150"/>
      <c r="I67" s="150"/>
      <c r="J67" s="151"/>
      <c r="K67" s="151"/>
      <c r="L67" s="151"/>
      <c r="M67" s="151"/>
      <c r="N67" s="151"/>
      <c r="O67" s="151"/>
      <c r="P67" s="151"/>
      <c r="Q67" s="151"/>
      <c r="R67" s="151"/>
      <c r="S67" s="151"/>
      <c r="T67" s="763"/>
      <c r="U67" s="739"/>
      <c r="V67" s="145"/>
      <c r="AA67" s="130"/>
      <c r="AB67" s="130"/>
      <c r="AC67" s="130"/>
      <c r="AD67" s="130"/>
      <c r="AE67" s="130"/>
      <c r="AF67" s="130"/>
      <c r="AG67" s="130"/>
      <c r="AK67" s="130"/>
      <c r="AL67" s="130"/>
    </row>
    <row r="68" spans="2:38" s="148" customFormat="1" ht="13.5" customHeight="1">
      <c r="B68" s="145"/>
      <c r="C68" s="717"/>
      <c r="D68" s="718"/>
      <c r="E68" s="719"/>
      <c r="F68" s="724"/>
      <c r="G68" s="726"/>
      <c r="H68" s="149"/>
      <c r="I68" s="149"/>
      <c r="J68" s="149"/>
      <c r="K68" s="149"/>
      <c r="L68" s="149"/>
      <c r="M68" s="149"/>
      <c r="N68" s="149"/>
      <c r="O68" s="149"/>
      <c r="P68" s="149"/>
      <c r="Q68" s="149"/>
      <c r="R68" s="149"/>
      <c r="S68" s="149"/>
      <c r="T68" s="763"/>
      <c r="U68" s="738"/>
      <c r="V68" s="145"/>
    </row>
    <row r="69" spans="2:38" s="148" customFormat="1" ht="13.5" customHeight="1">
      <c r="B69" s="145"/>
      <c r="C69" s="717"/>
      <c r="D69" s="718"/>
      <c r="E69" s="719"/>
      <c r="F69" s="723"/>
      <c r="G69" s="725"/>
      <c r="H69" s="150"/>
      <c r="I69" s="150"/>
      <c r="J69" s="151"/>
      <c r="K69" s="151"/>
      <c r="L69" s="151"/>
      <c r="M69" s="151"/>
      <c r="N69" s="151"/>
      <c r="O69" s="151"/>
      <c r="P69" s="151"/>
      <c r="Q69" s="151"/>
      <c r="R69" s="151"/>
      <c r="S69" s="151"/>
      <c r="T69" s="763"/>
      <c r="U69" s="739"/>
      <c r="V69" s="145"/>
    </row>
    <row r="70" spans="2:38" s="148" customFormat="1" ht="13.5" customHeight="1">
      <c r="B70" s="145"/>
      <c r="C70" s="720"/>
      <c r="D70" s="721"/>
      <c r="E70" s="722"/>
      <c r="F70" s="727"/>
      <c r="G70" s="728"/>
      <c r="H70" s="149"/>
      <c r="I70" s="149"/>
      <c r="J70" s="149"/>
      <c r="K70" s="149"/>
      <c r="L70" s="149"/>
      <c r="M70" s="149"/>
      <c r="N70" s="149"/>
      <c r="O70" s="149"/>
      <c r="P70" s="149"/>
      <c r="Q70" s="149"/>
      <c r="R70" s="149"/>
      <c r="S70" s="149"/>
      <c r="T70" s="763"/>
      <c r="U70" s="740"/>
      <c r="V70" s="145"/>
    </row>
    <row r="71" spans="2:38" s="148" customFormat="1" ht="13.5" customHeight="1">
      <c r="B71" s="145"/>
      <c r="C71" s="714"/>
      <c r="D71" s="715"/>
      <c r="E71" s="716"/>
      <c r="F71" s="729"/>
      <c r="G71" s="730"/>
      <c r="H71" s="146"/>
      <c r="I71" s="146"/>
      <c r="J71" s="147"/>
      <c r="K71" s="147"/>
      <c r="L71" s="147"/>
      <c r="M71" s="147"/>
      <c r="N71" s="147"/>
      <c r="O71" s="147"/>
      <c r="P71" s="147"/>
      <c r="Q71" s="147"/>
      <c r="R71" s="147"/>
      <c r="S71" s="147"/>
      <c r="T71" s="763"/>
      <c r="U71" s="737"/>
      <c r="V71" s="145"/>
    </row>
    <row r="72" spans="2:38" s="148" customFormat="1" ht="13.5" customHeight="1">
      <c r="B72" s="145"/>
      <c r="C72" s="717"/>
      <c r="D72" s="718"/>
      <c r="E72" s="719"/>
      <c r="F72" s="724"/>
      <c r="G72" s="726"/>
      <c r="H72" s="149"/>
      <c r="I72" s="149"/>
      <c r="J72" s="149"/>
      <c r="K72" s="149"/>
      <c r="L72" s="149"/>
      <c r="M72" s="149"/>
      <c r="N72" s="149"/>
      <c r="O72" s="149"/>
      <c r="P72" s="149"/>
      <c r="Q72" s="149"/>
      <c r="R72" s="149"/>
      <c r="S72" s="149"/>
      <c r="T72" s="763"/>
      <c r="U72" s="738"/>
      <c r="V72" s="145"/>
    </row>
    <row r="73" spans="2:38" s="148" customFormat="1" ht="13.5" customHeight="1">
      <c r="B73" s="145"/>
      <c r="C73" s="717"/>
      <c r="D73" s="718"/>
      <c r="E73" s="719"/>
      <c r="F73" s="723"/>
      <c r="G73" s="725"/>
      <c r="H73" s="150"/>
      <c r="I73" s="150"/>
      <c r="J73" s="151"/>
      <c r="K73" s="151"/>
      <c r="L73" s="151"/>
      <c r="M73" s="151"/>
      <c r="N73" s="151"/>
      <c r="O73" s="151"/>
      <c r="P73" s="151"/>
      <c r="Q73" s="151"/>
      <c r="R73" s="151"/>
      <c r="S73" s="151"/>
      <c r="T73" s="763"/>
      <c r="U73" s="739"/>
      <c r="V73" s="145"/>
    </row>
    <row r="74" spans="2:38" s="148" customFormat="1" ht="13.5" customHeight="1">
      <c r="B74" s="145"/>
      <c r="C74" s="717"/>
      <c r="D74" s="718"/>
      <c r="E74" s="719"/>
      <c r="F74" s="724"/>
      <c r="G74" s="726"/>
      <c r="H74" s="149"/>
      <c r="I74" s="149"/>
      <c r="J74" s="149"/>
      <c r="K74" s="149"/>
      <c r="L74" s="149"/>
      <c r="M74" s="149"/>
      <c r="N74" s="149"/>
      <c r="O74" s="149"/>
      <c r="P74" s="149"/>
      <c r="Q74" s="149"/>
      <c r="R74" s="149"/>
      <c r="S74" s="149"/>
      <c r="T74" s="763"/>
      <c r="U74" s="738"/>
      <c r="V74" s="145"/>
    </row>
    <row r="75" spans="2:38" s="148" customFormat="1" ht="13.5" customHeight="1">
      <c r="B75" s="145"/>
      <c r="C75" s="717"/>
      <c r="D75" s="718"/>
      <c r="E75" s="719"/>
      <c r="F75" s="723"/>
      <c r="G75" s="725"/>
      <c r="H75" s="150"/>
      <c r="I75" s="150"/>
      <c r="J75" s="151"/>
      <c r="K75" s="151"/>
      <c r="L75" s="151"/>
      <c r="M75" s="151"/>
      <c r="N75" s="151"/>
      <c r="O75" s="151"/>
      <c r="P75" s="151"/>
      <c r="Q75" s="151"/>
      <c r="R75" s="151"/>
      <c r="S75" s="151"/>
      <c r="T75" s="763"/>
      <c r="U75" s="739"/>
      <c r="V75" s="145"/>
    </row>
    <row r="76" spans="2:38" s="148" customFormat="1" ht="13.5" customHeight="1">
      <c r="B76" s="145"/>
      <c r="C76" s="720"/>
      <c r="D76" s="721"/>
      <c r="E76" s="722"/>
      <c r="F76" s="727"/>
      <c r="G76" s="728"/>
      <c r="H76" s="149"/>
      <c r="I76" s="149"/>
      <c r="J76" s="149"/>
      <c r="K76" s="149"/>
      <c r="L76" s="149"/>
      <c r="M76" s="149"/>
      <c r="N76" s="149"/>
      <c r="O76" s="149"/>
      <c r="P76" s="149"/>
      <c r="Q76" s="149"/>
      <c r="R76" s="149"/>
      <c r="S76" s="149"/>
      <c r="T76" s="763"/>
      <c r="U76" s="740"/>
      <c r="V76" s="145"/>
    </row>
    <row r="77" spans="2:38" s="148" customFormat="1" ht="13.5" customHeight="1">
      <c r="B77" s="145"/>
      <c r="C77" s="714"/>
      <c r="D77" s="715"/>
      <c r="E77" s="716"/>
      <c r="F77" s="729"/>
      <c r="G77" s="730"/>
      <c r="H77" s="146"/>
      <c r="I77" s="146"/>
      <c r="J77" s="147"/>
      <c r="K77" s="147"/>
      <c r="L77" s="147"/>
      <c r="M77" s="147"/>
      <c r="N77" s="147"/>
      <c r="O77" s="147"/>
      <c r="P77" s="147"/>
      <c r="Q77" s="147"/>
      <c r="R77" s="147"/>
      <c r="S77" s="147"/>
      <c r="T77" s="763"/>
      <c r="U77" s="737"/>
      <c r="V77" s="145"/>
    </row>
    <row r="78" spans="2:38" s="148" customFormat="1" ht="13.5" customHeight="1">
      <c r="B78" s="145"/>
      <c r="C78" s="717"/>
      <c r="D78" s="718"/>
      <c r="E78" s="719"/>
      <c r="F78" s="724"/>
      <c r="G78" s="726"/>
      <c r="H78" s="149"/>
      <c r="I78" s="149"/>
      <c r="J78" s="149"/>
      <c r="K78" s="149"/>
      <c r="L78" s="149"/>
      <c r="M78" s="149"/>
      <c r="N78" s="149"/>
      <c r="O78" s="149"/>
      <c r="P78" s="149"/>
      <c r="Q78" s="149"/>
      <c r="R78" s="149"/>
      <c r="S78" s="149"/>
      <c r="T78" s="763"/>
      <c r="U78" s="738"/>
      <c r="V78" s="145"/>
    </row>
    <row r="79" spans="2:38" s="148" customFormat="1" ht="13.5" customHeight="1">
      <c r="B79" s="145"/>
      <c r="C79" s="717"/>
      <c r="D79" s="718"/>
      <c r="E79" s="719"/>
      <c r="F79" s="723"/>
      <c r="G79" s="725"/>
      <c r="H79" s="150"/>
      <c r="I79" s="150"/>
      <c r="J79" s="151"/>
      <c r="K79" s="151"/>
      <c r="L79" s="151"/>
      <c r="M79" s="151"/>
      <c r="N79" s="151"/>
      <c r="O79" s="151"/>
      <c r="P79" s="151"/>
      <c r="Q79" s="151"/>
      <c r="R79" s="151"/>
      <c r="S79" s="151"/>
      <c r="T79" s="763"/>
      <c r="U79" s="739"/>
      <c r="V79" s="145"/>
    </row>
    <row r="80" spans="2:38" s="148" customFormat="1" ht="13.5" customHeight="1">
      <c r="B80" s="145"/>
      <c r="C80" s="717"/>
      <c r="D80" s="718"/>
      <c r="E80" s="719"/>
      <c r="F80" s="724"/>
      <c r="G80" s="726"/>
      <c r="H80" s="149"/>
      <c r="I80" s="149"/>
      <c r="J80" s="149"/>
      <c r="K80" s="149"/>
      <c r="L80" s="149"/>
      <c r="M80" s="149"/>
      <c r="N80" s="149"/>
      <c r="O80" s="149"/>
      <c r="P80" s="149"/>
      <c r="Q80" s="149"/>
      <c r="R80" s="149"/>
      <c r="S80" s="149"/>
      <c r="T80" s="763"/>
      <c r="U80" s="738"/>
      <c r="V80" s="145"/>
    </row>
    <row r="81" spans="2:23" s="148" customFormat="1" ht="13.5" customHeight="1">
      <c r="B81" s="145"/>
      <c r="C81" s="717"/>
      <c r="D81" s="718"/>
      <c r="E81" s="719"/>
      <c r="F81" s="723"/>
      <c r="G81" s="725"/>
      <c r="H81" s="150"/>
      <c r="I81" s="150"/>
      <c r="J81" s="151"/>
      <c r="K81" s="151"/>
      <c r="L81" s="151"/>
      <c r="M81" s="151"/>
      <c r="N81" s="151"/>
      <c r="O81" s="151"/>
      <c r="P81" s="151"/>
      <c r="Q81" s="151"/>
      <c r="R81" s="151"/>
      <c r="S81" s="151"/>
      <c r="T81" s="763"/>
      <c r="U81" s="739"/>
      <c r="V81" s="145"/>
    </row>
    <row r="82" spans="2:23" s="148" customFormat="1" ht="13.5" customHeight="1">
      <c r="B82" s="145"/>
      <c r="C82" s="720"/>
      <c r="D82" s="721"/>
      <c r="E82" s="722"/>
      <c r="F82" s="727"/>
      <c r="G82" s="728"/>
      <c r="H82" s="149"/>
      <c r="I82" s="149"/>
      <c r="J82" s="149"/>
      <c r="K82" s="149"/>
      <c r="L82" s="149"/>
      <c r="M82" s="149"/>
      <c r="N82" s="149"/>
      <c r="O82" s="149"/>
      <c r="P82" s="149"/>
      <c r="Q82" s="149"/>
      <c r="R82" s="149"/>
      <c r="S82" s="149"/>
      <c r="T82" s="763"/>
      <c r="U82" s="740"/>
      <c r="V82" s="145"/>
    </row>
    <row r="83" spans="2:23" s="148" customFormat="1" ht="13.5" customHeight="1">
      <c r="B83" s="145"/>
      <c r="C83" s="714"/>
      <c r="D83" s="715"/>
      <c r="E83" s="716"/>
      <c r="F83" s="729"/>
      <c r="G83" s="730"/>
      <c r="H83" s="146"/>
      <c r="I83" s="146"/>
      <c r="J83" s="147"/>
      <c r="K83" s="147"/>
      <c r="L83" s="147"/>
      <c r="M83" s="147"/>
      <c r="N83" s="147"/>
      <c r="O83" s="147"/>
      <c r="P83" s="147"/>
      <c r="Q83" s="147"/>
      <c r="R83" s="147"/>
      <c r="S83" s="147"/>
      <c r="T83" s="763"/>
      <c r="U83" s="737"/>
      <c r="V83" s="145"/>
    </row>
    <row r="84" spans="2:23" s="148" customFormat="1" ht="13.5" customHeight="1">
      <c r="B84" s="145"/>
      <c r="C84" s="717"/>
      <c r="D84" s="718"/>
      <c r="E84" s="719"/>
      <c r="F84" s="724"/>
      <c r="G84" s="726"/>
      <c r="H84" s="149"/>
      <c r="I84" s="149"/>
      <c r="J84" s="149"/>
      <c r="K84" s="149"/>
      <c r="L84" s="149"/>
      <c r="M84" s="149"/>
      <c r="N84" s="149"/>
      <c r="O84" s="149"/>
      <c r="P84" s="149"/>
      <c r="Q84" s="149"/>
      <c r="R84" s="149"/>
      <c r="S84" s="149"/>
      <c r="T84" s="763"/>
      <c r="U84" s="738"/>
      <c r="V84" s="145"/>
    </row>
    <row r="85" spans="2:23" s="148" customFormat="1" ht="13.5" customHeight="1">
      <c r="B85" s="145"/>
      <c r="C85" s="717"/>
      <c r="D85" s="718"/>
      <c r="E85" s="719"/>
      <c r="F85" s="723"/>
      <c r="G85" s="725"/>
      <c r="H85" s="150"/>
      <c r="I85" s="150"/>
      <c r="J85" s="151"/>
      <c r="K85" s="151"/>
      <c r="L85" s="151"/>
      <c r="M85" s="151"/>
      <c r="N85" s="151"/>
      <c r="O85" s="151"/>
      <c r="P85" s="151"/>
      <c r="Q85" s="151"/>
      <c r="R85" s="151"/>
      <c r="S85" s="151"/>
      <c r="T85" s="763"/>
      <c r="U85" s="739"/>
      <c r="V85" s="145"/>
    </row>
    <row r="86" spans="2:23" s="148" customFormat="1" ht="13.5" customHeight="1">
      <c r="B86" s="145"/>
      <c r="C86" s="717"/>
      <c r="D86" s="718"/>
      <c r="E86" s="719"/>
      <c r="F86" s="724"/>
      <c r="G86" s="726"/>
      <c r="H86" s="149"/>
      <c r="I86" s="149"/>
      <c r="J86" s="149"/>
      <c r="K86" s="149"/>
      <c r="L86" s="149"/>
      <c r="M86" s="149"/>
      <c r="N86" s="149"/>
      <c r="O86" s="149"/>
      <c r="P86" s="149"/>
      <c r="Q86" s="149"/>
      <c r="R86" s="149"/>
      <c r="S86" s="149"/>
      <c r="T86" s="763"/>
      <c r="U86" s="738"/>
      <c r="V86" s="145"/>
    </row>
    <row r="87" spans="2:23" s="148" customFormat="1" ht="13.5" customHeight="1">
      <c r="B87" s="145"/>
      <c r="C87" s="717"/>
      <c r="D87" s="718"/>
      <c r="E87" s="719"/>
      <c r="F87" s="723"/>
      <c r="G87" s="725"/>
      <c r="H87" s="150"/>
      <c r="I87" s="150"/>
      <c r="J87" s="151"/>
      <c r="K87" s="151"/>
      <c r="L87" s="151"/>
      <c r="M87" s="151"/>
      <c r="N87" s="151"/>
      <c r="O87" s="151"/>
      <c r="P87" s="151"/>
      <c r="Q87" s="151"/>
      <c r="R87" s="151"/>
      <c r="S87" s="151"/>
      <c r="T87" s="763"/>
      <c r="U87" s="739"/>
      <c r="V87" s="145"/>
    </row>
    <row r="88" spans="2:23" s="148" customFormat="1" ht="13.5" customHeight="1">
      <c r="B88" s="145"/>
      <c r="C88" s="720"/>
      <c r="D88" s="721"/>
      <c r="E88" s="722"/>
      <c r="F88" s="727"/>
      <c r="G88" s="728"/>
      <c r="H88" s="152"/>
      <c r="I88" s="152"/>
      <c r="J88" s="152"/>
      <c r="K88" s="152"/>
      <c r="L88" s="152"/>
      <c r="M88" s="152"/>
      <c r="N88" s="152"/>
      <c r="O88" s="152"/>
      <c r="P88" s="152"/>
      <c r="Q88" s="152"/>
      <c r="R88" s="152"/>
      <c r="S88" s="152"/>
      <c r="T88" s="763"/>
      <c r="U88" s="740"/>
      <c r="V88" s="145"/>
    </row>
    <row r="89" spans="2:23" s="111" customFormat="1" ht="13.5" customHeight="1">
      <c r="B89" s="108"/>
      <c r="C89" s="743" t="s">
        <v>86</v>
      </c>
      <c r="D89" s="767" t="s">
        <v>220</v>
      </c>
      <c r="E89" s="768"/>
      <c r="F89" s="768"/>
      <c r="G89" s="769"/>
      <c r="H89" s="154"/>
      <c r="I89" s="154"/>
      <c r="J89" s="154"/>
      <c r="K89" s="154"/>
      <c r="L89" s="154"/>
      <c r="M89" s="154"/>
      <c r="N89" s="154"/>
      <c r="O89" s="154"/>
      <c r="P89" s="154"/>
      <c r="Q89" s="154"/>
      <c r="R89" s="154"/>
      <c r="S89" s="154"/>
      <c r="T89" s="773"/>
      <c r="U89" s="749"/>
      <c r="V89" s="108"/>
    </row>
    <row r="90" spans="2:23" s="111" customFormat="1" ht="13.5" customHeight="1">
      <c r="B90" s="108"/>
      <c r="C90" s="744"/>
      <c r="D90" s="746" t="s">
        <v>221</v>
      </c>
      <c r="E90" s="747"/>
      <c r="F90" s="747"/>
      <c r="G90" s="748"/>
      <c r="H90" s="154"/>
      <c r="I90" s="154"/>
      <c r="J90" s="154"/>
      <c r="K90" s="154"/>
      <c r="L90" s="154"/>
      <c r="M90" s="154"/>
      <c r="N90" s="154"/>
      <c r="O90" s="154"/>
      <c r="P90" s="154"/>
      <c r="Q90" s="154"/>
      <c r="R90" s="154"/>
      <c r="S90" s="154"/>
      <c r="T90" s="773"/>
      <c r="U90" s="750"/>
      <c r="V90" s="108"/>
    </row>
    <row r="91" spans="2:23" s="111" customFormat="1" ht="13.5" customHeight="1">
      <c r="B91" s="108"/>
      <c r="C91" s="744"/>
      <c r="D91" s="770" t="s">
        <v>222</v>
      </c>
      <c r="E91" s="771"/>
      <c r="F91" s="772"/>
      <c r="G91" s="155" t="s">
        <v>79</v>
      </c>
      <c r="H91" s="156" t="str">
        <f>IF(COUNT(H89)=0,"",ROUND(SUM(H89:H90),#REF!))</f>
        <v/>
      </c>
      <c r="I91" s="156" t="str">
        <f>IF(COUNT(I89)=0,"",ROUND(SUM(I89:I90),#REF!))</f>
        <v/>
      </c>
      <c r="J91" s="156" t="str">
        <f>IF(COUNT(J89)=0,"",ROUND(SUM(J89:J90),#REF!))</f>
        <v/>
      </c>
      <c r="K91" s="156" t="str">
        <f>IF(COUNT(K89)=0,"",ROUND(SUM(K89:K90),#REF!))</f>
        <v/>
      </c>
      <c r="L91" s="156" t="str">
        <f>IF(COUNT(L89)=0,"",ROUND(SUM(L89:L90),#REF!))</f>
        <v/>
      </c>
      <c r="M91" s="156" t="str">
        <f>IF(COUNT(M89)=0,"",ROUND(SUM(M89:M90),#REF!))</f>
        <v/>
      </c>
      <c r="N91" s="156" t="str">
        <f>IF(COUNT(N89)=0,"",ROUND(SUM(N89:N90),#REF!))</f>
        <v/>
      </c>
      <c r="O91" s="156" t="str">
        <f>IF(COUNT(O89)=0,"",ROUND(SUM(O89:O90),#REF!))</f>
        <v/>
      </c>
      <c r="P91" s="156" t="str">
        <f>IF(COUNT(P89)=0,"",ROUND(SUM(P89:P90),#REF!))</f>
        <v/>
      </c>
      <c r="Q91" s="156" t="str">
        <f>IF(COUNT(Q89)=0,"",ROUND(SUM(Q89:Q90),#REF!))</f>
        <v/>
      </c>
      <c r="R91" s="156" t="str">
        <f>IF(COUNT(R89)=0,"",ROUND(SUM(R89:R90),#REF!))</f>
        <v/>
      </c>
      <c r="S91" s="156" t="str">
        <f>IF(COUNT(S89)=0,"",ROUND(SUM(S89:S90),#REF!))</f>
        <v/>
      </c>
      <c r="T91" s="773"/>
      <c r="U91" s="750"/>
      <c r="V91" s="108"/>
      <c r="W91" s="120"/>
    </row>
    <row r="92" spans="2:23" s="111" customFormat="1" ht="13.5" customHeight="1">
      <c r="B92" s="108"/>
      <c r="C92" s="745"/>
      <c r="D92" s="774" t="s">
        <v>249</v>
      </c>
      <c r="E92" s="768"/>
      <c r="F92" s="769"/>
      <c r="G92" s="233" t="s">
        <v>79</v>
      </c>
      <c r="H92" s="154"/>
      <c r="I92" s="154"/>
      <c r="J92" s="154"/>
      <c r="K92" s="154"/>
      <c r="L92" s="154"/>
      <c r="M92" s="154"/>
      <c r="N92" s="154"/>
      <c r="O92" s="154"/>
      <c r="P92" s="154"/>
      <c r="Q92" s="154"/>
      <c r="R92" s="154"/>
      <c r="S92" s="154"/>
      <c r="T92" s="203" t="str">
        <f>IF(COUNT(H92:S92)=0,"",SUMPRODUCT(ROUND(H92:S92,#REF!)))</f>
        <v/>
      </c>
      <c r="U92" s="751"/>
      <c r="V92" s="108"/>
    </row>
    <row r="93" spans="2:23" s="163" customFormat="1" ht="13.5" customHeight="1">
      <c r="B93" s="161"/>
      <c r="C93" s="121" t="s">
        <v>70</v>
      </c>
      <c r="D93" s="162"/>
      <c r="E93" s="162"/>
      <c r="F93" s="162"/>
      <c r="G93" s="121"/>
      <c r="H93" s="121"/>
      <c r="I93" s="121"/>
      <c r="J93" s="121"/>
      <c r="K93" s="121"/>
      <c r="L93" s="121"/>
      <c r="M93" s="121"/>
      <c r="N93" s="121"/>
      <c r="O93" s="121"/>
      <c r="P93" s="121"/>
      <c r="Q93" s="121"/>
      <c r="R93" s="121"/>
      <c r="S93" s="121"/>
      <c r="T93" s="121"/>
      <c r="U93" s="121"/>
      <c r="V93" s="161"/>
    </row>
    <row r="94" spans="2:23" s="163" customFormat="1" ht="13.5" customHeight="1">
      <c r="B94" s="161"/>
      <c r="C94" s="122"/>
      <c r="D94" s="164"/>
      <c r="E94" s="164"/>
      <c r="F94" s="164"/>
      <c r="G94" s="122"/>
      <c r="H94" s="122"/>
      <c r="I94" s="122"/>
      <c r="J94" s="122"/>
      <c r="K94" s="122"/>
      <c r="L94" s="122"/>
      <c r="M94" s="122"/>
      <c r="N94" s="122"/>
      <c r="O94" s="122"/>
      <c r="P94" s="122"/>
      <c r="Q94" s="122"/>
      <c r="R94" s="122"/>
      <c r="S94" s="122"/>
      <c r="T94" s="122"/>
      <c r="U94" s="122"/>
      <c r="V94" s="161"/>
    </row>
    <row r="95" spans="2:23" s="163" customFormat="1" ht="13.5" customHeight="1">
      <c r="B95" s="161"/>
      <c r="C95" s="122"/>
      <c r="D95" s="164"/>
      <c r="E95" s="164"/>
      <c r="F95" s="164"/>
      <c r="G95" s="122"/>
      <c r="H95" s="122"/>
      <c r="I95" s="122"/>
      <c r="J95" s="122"/>
      <c r="K95" s="122"/>
      <c r="L95" s="122"/>
      <c r="M95" s="122"/>
      <c r="N95" s="122"/>
      <c r="O95" s="122"/>
      <c r="P95" s="122"/>
      <c r="Q95" s="122"/>
      <c r="R95" s="122"/>
      <c r="S95" s="122"/>
      <c r="T95" s="122"/>
      <c r="U95" s="122"/>
      <c r="V95" s="161"/>
    </row>
    <row r="96" spans="2:23" s="163" customFormat="1" ht="13.5" customHeight="1">
      <c r="B96" s="161"/>
      <c r="C96" s="122"/>
      <c r="D96" s="164"/>
      <c r="E96" s="164"/>
      <c r="F96" s="164"/>
      <c r="G96" s="122"/>
      <c r="H96" s="122"/>
      <c r="I96" s="122"/>
      <c r="J96" s="122"/>
      <c r="K96" s="122"/>
      <c r="L96" s="122"/>
      <c r="M96" s="122"/>
      <c r="N96" s="122"/>
      <c r="O96" s="122"/>
      <c r="P96" s="122"/>
      <c r="Q96" s="122"/>
      <c r="R96" s="122"/>
      <c r="S96" s="122"/>
      <c r="T96" s="122"/>
      <c r="U96" s="122"/>
      <c r="V96" s="161"/>
    </row>
    <row r="97" spans="2:38" s="163" customFormat="1" ht="13.5" customHeight="1">
      <c r="B97" s="161"/>
      <c r="C97" s="122"/>
      <c r="D97" s="164"/>
      <c r="E97" s="164"/>
      <c r="F97" s="164"/>
      <c r="G97" s="122"/>
      <c r="H97" s="122"/>
      <c r="I97" s="122"/>
      <c r="J97" s="122"/>
      <c r="K97" s="122"/>
      <c r="L97" s="122"/>
      <c r="M97" s="122"/>
      <c r="N97" s="122"/>
      <c r="O97" s="122"/>
      <c r="P97" s="122"/>
      <c r="Q97" s="122"/>
      <c r="R97" s="122"/>
      <c r="S97" s="122"/>
      <c r="T97" s="122"/>
      <c r="U97" s="122"/>
      <c r="V97" s="161"/>
    </row>
    <row r="98" spans="2:38" s="163" customFormat="1" ht="13.5" customHeight="1">
      <c r="B98" s="161"/>
      <c r="C98" s="122"/>
      <c r="D98" s="164"/>
      <c r="E98" s="164"/>
      <c r="F98" s="164"/>
      <c r="G98" s="122"/>
      <c r="H98" s="122"/>
      <c r="I98" s="122"/>
      <c r="J98" s="122"/>
      <c r="K98" s="122"/>
      <c r="L98" s="122"/>
      <c r="M98" s="122"/>
      <c r="N98" s="122"/>
      <c r="O98" s="122"/>
      <c r="P98" s="122"/>
      <c r="Q98" s="122"/>
      <c r="R98" s="122"/>
      <c r="S98" s="122"/>
      <c r="T98" s="122"/>
      <c r="U98" s="122"/>
      <c r="V98" s="161"/>
    </row>
    <row r="99" spans="2:38" s="163" customFormat="1" ht="13.5" customHeight="1">
      <c r="B99" s="161"/>
      <c r="C99" s="122"/>
      <c r="D99" s="164"/>
      <c r="E99" s="164"/>
      <c r="F99" s="164"/>
      <c r="G99" s="122"/>
      <c r="H99" s="122"/>
      <c r="I99" s="122"/>
      <c r="J99" s="122"/>
      <c r="K99" s="122"/>
      <c r="L99" s="122"/>
      <c r="M99" s="122"/>
      <c r="N99" s="122"/>
      <c r="O99" s="122"/>
      <c r="P99" s="122"/>
      <c r="Q99" s="122"/>
      <c r="R99" s="122"/>
      <c r="S99" s="122"/>
      <c r="T99" s="122"/>
      <c r="U99" s="122"/>
      <c r="V99" s="161"/>
    </row>
    <row r="100" spans="2:38" s="163" customFormat="1" ht="13.5" customHeight="1">
      <c r="B100" s="161"/>
      <c r="C100" s="122"/>
      <c r="D100" s="164"/>
      <c r="E100" s="164"/>
      <c r="F100" s="164"/>
      <c r="G100" s="122"/>
      <c r="H100" s="122"/>
      <c r="I100" s="122"/>
      <c r="J100" s="122"/>
      <c r="K100" s="122"/>
      <c r="L100" s="122"/>
      <c r="M100" s="122"/>
      <c r="N100" s="122"/>
      <c r="O100" s="122"/>
      <c r="P100" s="122"/>
      <c r="Q100" s="122"/>
      <c r="R100" s="122"/>
      <c r="S100" s="122"/>
      <c r="T100" s="122"/>
      <c r="U100" s="122"/>
      <c r="V100" s="161"/>
    </row>
    <row r="101" spans="2:38" s="111" customFormat="1" ht="13.5" customHeight="1">
      <c r="B101" s="108"/>
      <c r="C101" s="344"/>
      <c r="D101" s="344"/>
      <c r="E101" s="344"/>
      <c r="F101" s="344"/>
      <c r="G101" s="344"/>
      <c r="H101" s="344"/>
      <c r="I101" s="344"/>
      <c r="J101" s="344"/>
      <c r="K101" s="344"/>
      <c r="L101" s="344"/>
      <c r="M101" s="344"/>
      <c r="N101" s="344"/>
      <c r="O101" s="344"/>
      <c r="P101" s="344"/>
      <c r="Q101" s="344"/>
      <c r="R101" s="344"/>
      <c r="S101" s="344"/>
      <c r="T101" s="344"/>
      <c r="U101" s="345"/>
      <c r="V101" s="108"/>
    </row>
    <row r="102" spans="2:38" s="111" customFormat="1" ht="13.5" customHeight="1">
      <c r="B102" s="108"/>
      <c r="C102" s="108"/>
      <c r="D102" s="108"/>
      <c r="E102" s="108"/>
      <c r="F102" s="108"/>
      <c r="G102" s="108"/>
      <c r="H102" s="108"/>
      <c r="I102" s="108"/>
      <c r="J102" s="108"/>
      <c r="K102" s="108"/>
      <c r="L102" s="108"/>
      <c r="M102" s="108"/>
      <c r="N102" s="108"/>
      <c r="O102" s="108"/>
      <c r="P102" s="108"/>
      <c r="Q102" s="108"/>
      <c r="R102" s="108"/>
      <c r="S102" s="108"/>
      <c r="T102" s="108"/>
      <c r="U102" s="110"/>
      <c r="V102" s="108"/>
    </row>
    <row r="103" spans="2:38" s="111" customFormat="1" ht="13.5" customHeight="1">
      <c r="B103" s="108"/>
      <c r="C103" s="109" t="s">
        <v>225</v>
      </c>
      <c r="D103" s="109"/>
      <c r="E103" s="109"/>
      <c r="F103" s="37"/>
      <c r="G103" s="109"/>
      <c r="H103" s="108"/>
      <c r="I103" s="108"/>
      <c r="J103" s="108"/>
      <c r="K103" s="108"/>
      <c r="L103" s="108"/>
      <c r="M103" s="108"/>
      <c r="N103" s="108"/>
      <c r="O103" s="108"/>
      <c r="P103" s="108"/>
      <c r="Q103" s="108"/>
      <c r="R103" s="108"/>
      <c r="S103" s="108"/>
      <c r="T103" s="108"/>
      <c r="U103" s="110"/>
      <c r="V103" s="108"/>
    </row>
    <row r="104" spans="2:38" s="111" customFormat="1" ht="13.5" customHeight="1">
      <c r="B104" s="108"/>
      <c r="C104" s="112" t="s">
        <v>4</v>
      </c>
      <c r="D104" s="112"/>
      <c r="E104" s="112"/>
      <c r="F104" s="114"/>
      <c r="G104" s="480" t="e">
        <f>G54</f>
        <v>#REF!</v>
      </c>
      <c r="H104" s="113"/>
      <c r="I104" s="108"/>
      <c r="J104" s="108"/>
      <c r="K104" s="108"/>
      <c r="L104" s="108"/>
      <c r="M104" s="108"/>
      <c r="N104" s="108"/>
      <c r="O104" s="108"/>
      <c r="P104" s="108"/>
      <c r="Q104" s="108"/>
      <c r="R104" s="108"/>
      <c r="S104" s="108"/>
      <c r="T104" s="108"/>
      <c r="U104" s="110"/>
      <c r="V104" s="108"/>
    </row>
    <row r="105" spans="2:38" s="111" customFormat="1" ht="13.5" customHeight="1">
      <c r="B105" s="108"/>
      <c r="C105" s="116" t="s">
        <v>8</v>
      </c>
      <c r="D105" s="116"/>
      <c r="E105" s="125" t="s">
        <v>124</v>
      </c>
      <c r="F105" s="112"/>
      <c r="G105" s="108"/>
      <c r="H105" s="108"/>
      <c r="I105" s="108"/>
      <c r="J105" s="108"/>
      <c r="K105" s="108"/>
      <c r="L105" s="108"/>
      <c r="M105" s="108"/>
      <c r="N105" s="108"/>
      <c r="O105" s="108"/>
      <c r="P105" s="108"/>
      <c r="Q105" s="108"/>
      <c r="R105" s="126"/>
      <c r="S105" s="108"/>
      <c r="T105" s="126"/>
      <c r="U105" s="110"/>
      <c r="V105" s="108"/>
    </row>
    <row r="106" spans="2:38" s="111" customFormat="1" ht="13.5" customHeight="1">
      <c r="B106" s="108"/>
      <c r="C106" s="705" t="s">
        <v>33</v>
      </c>
      <c r="D106" s="706"/>
      <c r="E106" s="707"/>
      <c r="F106" s="731" t="s">
        <v>224</v>
      </c>
      <c r="G106" s="731" t="s">
        <v>219</v>
      </c>
      <c r="H106" s="117" t="s">
        <v>34</v>
      </c>
      <c r="I106" s="118"/>
      <c r="J106" s="118"/>
      <c r="K106" s="118"/>
      <c r="L106" s="118"/>
      <c r="M106" s="119"/>
      <c r="N106" s="144" t="s">
        <v>35</v>
      </c>
      <c r="O106" s="118"/>
      <c r="P106" s="118"/>
      <c r="Q106" s="118"/>
      <c r="R106" s="118"/>
      <c r="S106" s="119"/>
      <c r="T106" s="764" t="s">
        <v>81</v>
      </c>
      <c r="U106" s="764" t="s">
        <v>82</v>
      </c>
      <c r="V106" s="108"/>
      <c r="W106" s="88" t="s">
        <v>25</v>
      </c>
      <c r="AA106" s="128" t="str">
        <f>IF(COUNT(H109:U142)&gt;0,"○","")</f>
        <v/>
      </c>
      <c r="AB106" s="120" t="s">
        <v>158</v>
      </c>
      <c r="AC106" s="124"/>
      <c r="AD106" s="124"/>
      <c r="AE106" s="124"/>
      <c r="AF106" s="124"/>
      <c r="AG106" s="124"/>
      <c r="AK106" s="124"/>
      <c r="AL106" s="124"/>
    </row>
    <row r="107" spans="2:38" s="111" customFormat="1" ht="13.5" customHeight="1">
      <c r="B107" s="108"/>
      <c r="C107" s="708"/>
      <c r="D107" s="709"/>
      <c r="E107" s="710"/>
      <c r="F107" s="732"/>
      <c r="G107" s="732"/>
      <c r="H107" s="4" t="s">
        <v>13</v>
      </c>
      <c r="I107" s="4" t="s">
        <v>14</v>
      </c>
      <c r="J107" s="4" t="s">
        <v>15</v>
      </c>
      <c r="K107" s="4" t="s">
        <v>16</v>
      </c>
      <c r="L107" s="4" t="s">
        <v>17</v>
      </c>
      <c r="M107" s="4" t="s">
        <v>18</v>
      </c>
      <c r="N107" s="4" t="s">
        <v>19</v>
      </c>
      <c r="O107" s="4" t="s">
        <v>20</v>
      </c>
      <c r="P107" s="4" t="s">
        <v>21</v>
      </c>
      <c r="Q107" s="4" t="s">
        <v>22</v>
      </c>
      <c r="R107" s="4" t="s">
        <v>23</v>
      </c>
      <c r="S107" s="4" t="s">
        <v>24</v>
      </c>
      <c r="T107" s="765"/>
      <c r="U107" s="765"/>
      <c r="V107" s="108"/>
      <c r="W107" s="88" t="s">
        <v>94</v>
      </c>
      <c r="AA107" s="124"/>
      <c r="AB107" s="124"/>
      <c r="AC107" s="124"/>
      <c r="AD107" s="124"/>
      <c r="AE107" s="124"/>
      <c r="AF107" s="124"/>
      <c r="AG107" s="124"/>
      <c r="AK107" s="124"/>
      <c r="AL107" s="124"/>
    </row>
    <row r="108" spans="2:38" s="111" customFormat="1" ht="13.5" customHeight="1">
      <c r="B108" s="108"/>
      <c r="C108" s="711"/>
      <c r="D108" s="712"/>
      <c r="E108" s="713"/>
      <c r="F108" s="733"/>
      <c r="G108" s="733"/>
      <c r="H108" s="127" t="e">
        <f>"（"&amp;MID(#REF!,2,2)&amp;")"</f>
        <v>#REF!</v>
      </c>
      <c r="I108" s="127" t="e">
        <f>"（"&amp;MID(#REF!,2,2)&amp;")"</f>
        <v>#REF!</v>
      </c>
      <c r="J108" s="127" t="e">
        <f>"（"&amp;MID(#REF!,2,2)&amp;")"</f>
        <v>#REF!</v>
      </c>
      <c r="K108" s="127" t="e">
        <f>"（"&amp;MID(#REF!,2,2)&amp;")"</f>
        <v>#REF!</v>
      </c>
      <c r="L108" s="127" t="e">
        <f>"（"&amp;MID(#REF!,2,2)&amp;")"</f>
        <v>#REF!</v>
      </c>
      <c r="M108" s="127" t="e">
        <f>"（"&amp;MID(#REF!,2,2)&amp;")"</f>
        <v>#REF!</v>
      </c>
      <c r="N108" s="127" t="e">
        <f>"（"&amp;MID(#REF!,2,2)&amp;")"</f>
        <v>#REF!</v>
      </c>
      <c r="O108" s="127" t="e">
        <f>"（"&amp;MID(#REF!,2,2)&amp;")"</f>
        <v>#REF!</v>
      </c>
      <c r="P108" s="127" t="e">
        <f>"（"&amp;MID(#REF!,2,2)&amp;")"</f>
        <v>#REF!</v>
      </c>
      <c r="Q108" s="127" t="e">
        <f>"（"&amp;MID(#REF!,2,2)&amp;")"</f>
        <v>#REF!</v>
      </c>
      <c r="R108" s="127" t="e">
        <f>"（"&amp;MID(#REF!,2,2)&amp;")"</f>
        <v>#REF!</v>
      </c>
      <c r="S108" s="127" t="e">
        <f>"（"&amp;MID(#REF!,2,2)&amp;")"</f>
        <v>#REF!</v>
      </c>
      <c r="T108" s="766"/>
      <c r="U108" s="766"/>
      <c r="V108" s="108"/>
      <c r="W108" s="88"/>
      <c r="AC108" s="124"/>
      <c r="AD108" s="124"/>
      <c r="AE108" s="124"/>
      <c r="AF108" s="124"/>
      <c r="AG108" s="124"/>
      <c r="AK108" s="124"/>
      <c r="AL108" s="124"/>
    </row>
    <row r="109" spans="2:38" s="148" customFormat="1" ht="13.5" customHeight="1">
      <c r="B109" s="145"/>
      <c r="C109" s="714"/>
      <c r="D109" s="715"/>
      <c r="E109" s="716"/>
      <c r="F109" s="729"/>
      <c r="G109" s="730"/>
      <c r="H109" s="146"/>
      <c r="I109" s="146"/>
      <c r="J109" s="147"/>
      <c r="K109" s="147"/>
      <c r="L109" s="147"/>
      <c r="M109" s="147"/>
      <c r="N109" s="147"/>
      <c r="O109" s="147"/>
      <c r="P109" s="147"/>
      <c r="Q109" s="147"/>
      <c r="R109" s="147"/>
      <c r="S109" s="147"/>
      <c r="T109" s="763"/>
      <c r="U109" s="737"/>
      <c r="V109" s="145"/>
      <c r="AA109" s="130"/>
      <c r="AB109" s="130"/>
      <c r="AC109" s="130"/>
      <c r="AD109" s="130"/>
      <c r="AE109" s="130"/>
      <c r="AF109" s="130"/>
      <c r="AG109" s="130"/>
      <c r="AK109" s="130"/>
      <c r="AL109" s="130"/>
    </row>
    <row r="110" spans="2:38" s="148" customFormat="1" ht="13.5" customHeight="1">
      <c r="B110" s="145"/>
      <c r="C110" s="717"/>
      <c r="D110" s="718"/>
      <c r="E110" s="719"/>
      <c r="F110" s="724"/>
      <c r="G110" s="726"/>
      <c r="H110" s="149"/>
      <c r="I110" s="149"/>
      <c r="J110" s="149"/>
      <c r="K110" s="149"/>
      <c r="L110" s="149"/>
      <c r="M110" s="149"/>
      <c r="N110" s="149"/>
      <c r="O110" s="149"/>
      <c r="P110" s="149"/>
      <c r="Q110" s="149"/>
      <c r="R110" s="149"/>
      <c r="S110" s="149"/>
      <c r="T110" s="763"/>
      <c r="U110" s="738"/>
      <c r="V110" s="145"/>
      <c r="AA110" s="130"/>
      <c r="AB110" s="130"/>
      <c r="AC110" s="130"/>
      <c r="AD110" s="130"/>
      <c r="AE110" s="130"/>
      <c r="AF110" s="130"/>
      <c r="AG110" s="130"/>
      <c r="AK110" s="130"/>
      <c r="AL110" s="130"/>
    </row>
    <row r="111" spans="2:38" s="148" customFormat="1" ht="13.5" customHeight="1">
      <c r="B111" s="145"/>
      <c r="C111" s="717"/>
      <c r="D111" s="718"/>
      <c r="E111" s="719"/>
      <c r="F111" s="723"/>
      <c r="G111" s="725"/>
      <c r="H111" s="150"/>
      <c r="I111" s="150"/>
      <c r="J111" s="151"/>
      <c r="K111" s="151"/>
      <c r="L111" s="151"/>
      <c r="M111" s="151"/>
      <c r="N111" s="151"/>
      <c r="O111" s="151"/>
      <c r="P111" s="151"/>
      <c r="Q111" s="151"/>
      <c r="R111" s="151"/>
      <c r="S111" s="151"/>
      <c r="T111" s="763"/>
      <c r="U111" s="739"/>
      <c r="V111" s="145"/>
      <c r="AA111" s="130"/>
      <c r="AB111" s="130"/>
      <c r="AC111" s="130"/>
      <c r="AD111" s="130"/>
      <c r="AE111" s="130"/>
      <c r="AF111" s="130"/>
      <c r="AG111" s="130"/>
      <c r="AK111" s="130"/>
      <c r="AL111" s="130"/>
    </row>
    <row r="112" spans="2:38" s="148" customFormat="1" ht="13.5" customHeight="1">
      <c r="B112" s="145"/>
      <c r="C112" s="717"/>
      <c r="D112" s="718"/>
      <c r="E112" s="719"/>
      <c r="F112" s="724"/>
      <c r="G112" s="726"/>
      <c r="H112" s="149"/>
      <c r="I112" s="149"/>
      <c r="J112" s="149"/>
      <c r="K112" s="149"/>
      <c r="L112" s="149"/>
      <c r="M112" s="149"/>
      <c r="N112" s="149"/>
      <c r="O112" s="149"/>
      <c r="P112" s="149"/>
      <c r="Q112" s="149"/>
      <c r="R112" s="149"/>
      <c r="S112" s="149"/>
      <c r="T112" s="763"/>
      <c r="U112" s="738"/>
      <c r="V112" s="145"/>
      <c r="AA112" s="130"/>
      <c r="AB112" s="130"/>
      <c r="AC112" s="130"/>
      <c r="AD112" s="130"/>
      <c r="AE112" s="130"/>
      <c r="AF112" s="130"/>
      <c r="AG112" s="130"/>
      <c r="AK112" s="130"/>
      <c r="AL112" s="130"/>
    </row>
    <row r="113" spans="2:38" s="148" customFormat="1" ht="13.5" customHeight="1">
      <c r="B113" s="145"/>
      <c r="C113" s="717"/>
      <c r="D113" s="718"/>
      <c r="E113" s="719"/>
      <c r="F113" s="723"/>
      <c r="G113" s="725"/>
      <c r="H113" s="150"/>
      <c r="I113" s="150"/>
      <c r="J113" s="151"/>
      <c r="K113" s="151"/>
      <c r="L113" s="151"/>
      <c r="M113" s="151"/>
      <c r="N113" s="151"/>
      <c r="O113" s="151"/>
      <c r="P113" s="151"/>
      <c r="Q113" s="151"/>
      <c r="R113" s="151"/>
      <c r="S113" s="151"/>
      <c r="T113" s="763"/>
      <c r="U113" s="739"/>
      <c r="V113" s="145"/>
      <c r="AA113" s="130"/>
      <c r="AB113" s="130"/>
      <c r="AC113" s="130"/>
      <c r="AD113" s="130"/>
      <c r="AE113" s="130"/>
      <c r="AF113" s="130"/>
      <c r="AG113" s="130"/>
      <c r="AK113" s="130"/>
      <c r="AL113" s="130"/>
    </row>
    <row r="114" spans="2:38" s="148" customFormat="1" ht="13.5" customHeight="1">
      <c r="B114" s="145"/>
      <c r="C114" s="720"/>
      <c r="D114" s="721"/>
      <c r="E114" s="722"/>
      <c r="F114" s="727"/>
      <c r="G114" s="728"/>
      <c r="H114" s="149"/>
      <c r="I114" s="149"/>
      <c r="J114" s="149"/>
      <c r="K114" s="149"/>
      <c r="L114" s="149"/>
      <c r="M114" s="149"/>
      <c r="N114" s="149"/>
      <c r="O114" s="149"/>
      <c r="P114" s="149"/>
      <c r="Q114" s="149"/>
      <c r="R114" s="149"/>
      <c r="S114" s="149"/>
      <c r="T114" s="763"/>
      <c r="U114" s="740"/>
      <c r="V114" s="145"/>
      <c r="AA114" s="130"/>
      <c r="AB114" s="130"/>
      <c r="AC114" s="130"/>
      <c r="AD114" s="130"/>
      <c r="AE114" s="130"/>
      <c r="AF114" s="130"/>
      <c r="AG114" s="130"/>
      <c r="AK114" s="130"/>
      <c r="AL114" s="130"/>
    </row>
    <row r="115" spans="2:38" s="148" customFormat="1" ht="13.5" customHeight="1">
      <c r="B115" s="145"/>
      <c r="C115" s="714"/>
      <c r="D115" s="715"/>
      <c r="E115" s="716"/>
      <c r="F115" s="729"/>
      <c r="G115" s="730"/>
      <c r="H115" s="146"/>
      <c r="I115" s="146"/>
      <c r="J115" s="147"/>
      <c r="K115" s="147"/>
      <c r="L115" s="147"/>
      <c r="M115" s="147"/>
      <c r="N115" s="147"/>
      <c r="O115" s="147"/>
      <c r="P115" s="147"/>
      <c r="Q115" s="147"/>
      <c r="R115" s="147"/>
      <c r="S115" s="147"/>
      <c r="T115" s="763"/>
      <c r="U115" s="737"/>
      <c r="V115" s="145"/>
      <c r="AA115" s="130"/>
      <c r="AB115" s="130"/>
      <c r="AC115" s="130"/>
      <c r="AD115" s="130"/>
      <c r="AE115" s="130"/>
      <c r="AF115" s="130"/>
      <c r="AG115" s="130"/>
      <c r="AK115" s="130"/>
      <c r="AL115" s="130"/>
    </row>
    <row r="116" spans="2:38" s="148" customFormat="1" ht="13.5" customHeight="1">
      <c r="B116" s="145"/>
      <c r="C116" s="717"/>
      <c r="D116" s="718"/>
      <c r="E116" s="719"/>
      <c r="F116" s="724"/>
      <c r="G116" s="726"/>
      <c r="H116" s="149"/>
      <c r="I116" s="149"/>
      <c r="J116" s="149"/>
      <c r="K116" s="149"/>
      <c r="L116" s="149"/>
      <c r="M116" s="149"/>
      <c r="N116" s="149"/>
      <c r="O116" s="149"/>
      <c r="P116" s="149"/>
      <c r="Q116" s="149"/>
      <c r="R116" s="149"/>
      <c r="S116" s="149"/>
      <c r="T116" s="763"/>
      <c r="U116" s="738"/>
      <c r="V116" s="145"/>
      <c r="AA116" s="130"/>
      <c r="AB116" s="130"/>
      <c r="AC116" s="130"/>
      <c r="AD116" s="130"/>
      <c r="AE116" s="130"/>
      <c r="AF116" s="130"/>
      <c r="AG116" s="130"/>
      <c r="AK116" s="130"/>
      <c r="AL116" s="130"/>
    </row>
    <row r="117" spans="2:38" s="148" customFormat="1" ht="13.5" customHeight="1">
      <c r="B117" s="145"/>
      <c r="C117" s="717"/>
      <c r="D117" s="718"/>
      <c r="E117" s="719"/>
      <c r="F117" s="723"/>
      <c r="G117" s="725"/>
      <c r="H117" s="150"/>
      <c r="I117" s="150"/>
      <c r="J117" s="151"/>
      <c r="K117" s="151"/>
      <c r="L117" s="151"/>
      <c r="M117" s="151"/>
      <c r="N117" s="151"/>
      <c r="O117" s="151"/>
      <c r="P117" s="151"/>
      <c r="Q117" s="151"/>
      <c r="R117" s="151"/>
      <c r="S117" s="151"/>
      <c r="T117" s="763"/>
      <c r="U117" s="739"/>
      <c r="V117" s="145"/>
      <c r="AA117" s="130"/>
      <c r="AB117" s="130"/>
      <c r="AC117" s="130"/>
      <c r="AD117" s="130"/>
      <c r="AE117" s="130"/>
      <c r="AF117" s="130"/>
      <c r="AG117" s="130"/>
      <c r="AK117" s="130"/>
      <c r="AL117" s="130"/>
    </row>
    <row r="118" spans="2:38" s="148" customFormat="1" ht="13.5" customHeight="1">
      <c r="B118" s="145"/>
      <c r="C118" s="717"/>
      <c r="D118" s="718"/>
      <c r="E118" s="719"/>
      <c r="F118" s="724"/>
      <c r="G118" s="726"/>
      <c r="H118" s="149"/>
      <c r="I118" s="149"/>
      <c r="J118" s="149"/>
      <c r="K118" s="149"/>
      <c r="L118" s="149"/>
      <c r="M118" s="149"/>
      <c r="N118" s="149"/>
      <c r="O118" s="149"/>
      <c r="P118" s="149"/>
      <c r="Q118" s="149"/>
      <c r="R118" s="149"/>
      <c r="S118" s="149"/>
      <c r="T118" s="763"/>
      <c r="U118" s="738"/>
      <c r="V118" s="145"/>
    </row>
    <row r="119" spans="2:38" s="148" customFormat="1" ht="13.5" customHeight="1">
      <c r="B119" s="145"/>
      <c r="C119" s="717"/>
      <c r="D119" s="718"/>
      <c r="E119" s="719"/>
      <c r="F119" s="723"/>
      <c r="G119" s="725"/>
      <c r="H119" s="150"/>
      <c r="I119" s="150"/>
      <c r="J119" s="151"/>
      <c r="K119" s="151"/>
      <c r="L119" s="151"/>
      <c r="M119" s="151"/>
      <c r="N119" s="151"/>
      <c r="O119" s="151"/>
      <c r="P119" s="151"/>
      <c r="Q119" s="151"/>
      <c r="R119" s="151"/>
      <c r="S119" s="151"/>
      <c r="T119" s="763"/>
      <c r="U119" s="739"/>
      <c r="V119" s="145"/>
    </row>
    <row r="120" spans="2:38" s="148" customFormat="1" ht="13.5" customHeight="1">
      <c r="B120" s="145"/>
      <c r="C120" s="720"/>
      <c r="D120" s="721"/>
      <c r="E120" s="722"/>
      <c r="F120" s="727"/>
      <c r="G120" s="728"/>
      <c r="H120" s="149"/>
      <c r="I120" s="149"/>
      <c r="J120" s="149"/>
      <c r="K120" s="149"/>
      <c r="L120" s="149"/>
      <c r="M120" s="149"/>
      <c r="N120" s="149"/>
      <c r="O120" s="149"/>
      <c r="P120" s="149"/>
      <c r="Q120" s="149"/>
      <c r="R120" s="149"/>
      <c r="S120" s="149"/>
      <c r="T120" s="763"/>
      <c r="U120" s="740"/>
      <c r="V120" s="145"/>
    </row>
    <row r="121" spans="2:38" s="148" customFormat="1" ht="13.5" customHeight="1">
      <c r="B121" s="145"/>
      <c r="C121" s="714"/>
      <c r="D121" s="715"/>
      <c r="E121" s="716"/>
      <c r="F121" s="729"/>
      <c r="G121" s="730"/>
      <c r="H121" s="146"/>
      <c r="I121" s="146"/>
      <c r="J121" s="147"/>
      <c r="K121" s="147"/>
      <c r="L121" s="147"/>
      <c r="M121" s="147"/>
      <c r="N121" s="147"/>
      <c r="O121" s="147"/>
      <c r="P121" s="147"/>
      <c r="Q121" s="147"/>
      <c r="R121" s="147"/>
      <c r="S121" s="147"/>
      <c r="T121" s="763"/>
      <c r="U121" s="737"/>
      <c r="V121" s="145"/>
    </row>
    <row r="122" spans="2:38" s="148" customFormat="1" ht="13.5" customHeight="1">
      <c r="B122" s="145"/>
      <c r="C122" s="717"/>
      <c r="D122" s="718"/>
      <c r="E122" s="719"/>
      <c r="F122" s="724"/>
      <c r="G122" s="726"/>
      <c r="H122" s="149"/>
      <c r="I122" s="149"/>
      <c r="J122" s="149"/>
      <c r="K122" s="149"/>
      <c r="L122" s="149"/>
      <c r="M122" s="149"/>
      <c r="N122" s="149"/>
      <c r="O122" s="149"/>
      <c r="P122" s="149"/>
      <c r="Q122" s="149"/>
      <c r="R122" s="149"/>
      <c r="S122" s="149"/>
      <c r="T122" s="763"/>
      <c r="U122" s="738"/>
      <c r="V122" s="145"/>
    </row>
    <row r="123" spans="2:38" s="148" customFormat="1" ht="13.5" customHeight="1">
      <c r="B123" s="145"/>
      <c r="C123" s="717"/>
      <c r="D123" s="718"/>
      <c r="E123" s="719"/>
      <c r="F123" s="723"/>
      <c r="G123" s="725"/>
      <c r="H123" s="150"/>
      <c r="I123" s="150"/>
      <c r="J123" s="151"/>
      <c r="K123" s="151"/>
      <c r="L123" s="151"/>
      <c r="M123" s="151"/>
      <c r="N123" s="151"/>
      <c r="O123" s="151"/>
      <c r="P123" s="151"/>
      <c r="Q123" s="151"/>
      <c r="R123" s="151"/>
      <c r="S123" s="151"/>
      <c r="T123" s="763"/>
      <c r="U123" s="739"/>
      <c r="V123" s="145"/>
    </row>
    <row r="124" spans="2:38" s="148" customFormat="1" ht="13.5" customHeight="1">
      <c r="B124" s="145"/>
      <c r="C124" s="717"/>
      <c r="D124" s="718"/>
      <c r="E124" s="719"/>
      <c r="F124" s="724"/>
      <c r="G124" s="726"/>
      <c r="H124" s="149"/>
      <c r="I124" s="149"/>
      <c r="J124" s="149"/>
      <c r="K124" s="149"/>
      <c r="L124" s="149"/>
      <c r="M124" s="149"/>
      <c r="N124" s="149"/>
      <c r="O124" s="149"/>
      <c r="P124" s="149"/>
      <c r="Q124" s="149"/>
      <c r="R124" s="149"/>
      <c r="S124" s="149"/>
      <c r="T124" s="763"/>
      <c r="U124" s="738"/>
      <c r="V124" s="145"/>
    </row>
    <row r="125" spans="2:38" s="148" customFormat="1" ht="13.5" customHeight="1">
      <c r="B125" s="145"/>
      <c r="C125" s="717"/>
      <c r="D125" s="718"/>
      <c r="E125" s="719"/>
      <c r="F125" s="723"/>
      <c r="G125" s="725"/>
      <c r="H125" s="150"/>
      <c r="I125" s="150"/>
      <c r="J125" s="151"/>
      <c r="K125" s="151"/>
      <c r="L125" s="151"/>
      <c r="M125" s="151"/>
      <c r="N125" s="151"/>
      <c r="O125" s="151"/>
      <c r="P125" s="151"/>
      <c r="Q125" s="151"/>
      <c r="R125" s="151"/>
      <c r="S125" s="151"/>
      <c r="T125" s="763"/>
      <c r="U125" s="739"/>
      <c r="V125" s="145"/>
    </row>
    <row r="126" spans="2:38" s="148" customFormat="1" ht="13.5" customHeight="1">
      <c r="B126" s="145"/>
      <c r="C126" s="720"/>
      <c r="D126" s="721"/>
      <c r="E126" s="722"/>
      <c r="F126" s="727"/>
      <c r="G126" s="728"/>
      <c r="H126" s="149"/>
      <c r="I126" s="149"/>
      <c r="J126" s="149"/>
      <c r="K126" s="149"/>
      <c r="L126" s="149"/>
      <c r="M126" s="149"/>
      <c r="N126" s="149"/>
      <c r="O126" s="149"/>
      <c r="P126" s="149"/>
      <c r="Q126" s="149"/>
      <c r="R126" s="149"/>
      <c r="S126" s="149"/>
      <c r="T126" s="763"/>
      <c r="U126" s="740"/>
      <c r="V126" s="145"/>
    </row>
    <row r="127" spans="2:38" s="148" customFormat="1" ht="13.5" customHeight="1">
      <c r="B127" s="145"/>
      <c r="C127" s="714"/>
      <c r="D127" s="715"/>
      <c r="E127" s="716"/>
      <c r="F127" s="729"/>
      <c r="G127" s="730"/>
      <c r="H127" s="146"/>
      <c r="I127" s="146"/>
      <c r="J127" s="147"/>
      <c r="K127" s="147"/>
      <c r="L127" s="147"/>
      <c r="M127" s="147"/>
      <c r="N127" s="147"/>
      <c r="O127" s="147"/>
      <c r="P127" s="147"/>
      <c r="Q127" s="147"/>
      <c r="R127" s="147"/>
      <c r="S127" s="147"/>
      <c r="T127" s="763"/>
      <c r="U127" s="737"/>
      <c r="V127" s="145"/>
    </row>
    <row r="128" spans="2:38" s="148" customFormat="1" ht="13.5" customHeight="1">
      <c r="B128" s="145"/>
      <c r="C128" s="717"/>
      <c r="D128" s="718"/>
      <c r="E128" s="719"/>
      <c r="F128" s="724"/>
      <c r="G128" s="726"/>
      <c r="H128" s="149"/>
      <c r="I128" s="149"/>
      <c r="J128" s="149"/>
      <c r="K128" s="149"/>
      <c r="L128" s="149"/>
      <c r="M128" s="149"/>
      <c r="N128" s="149"/>
      <c r="O128" s="149"/>
      <c r="P128" s="149"/>
      <c r="Q128" s="149"/>
      <c r="R128" s="149"/>
      <c r="S128" s="149"/>
      <c r="T128" s="763"/>
      <c r="U128" s="738"/>
      <c r="V128" s="145"/>
    </row>
    <row r="129" spans="2:23" s="148" customFormat="1" ht="13.5" customHeight="1">
      <c r="B129" s="145"/>
      <c r="C129" s="717"/>
      <c r="D129" s="718"/>
      <c r="E129" s="719"/>
      <c r="F129" s="723"/>
      <c r="G129" s="725"/>
      <c r="H129" s="150"/>
      <c r="I129" s="150"/>
      <c r="J129" s="151"/>
      <c r="K129" s="151"/>
      <c r="L129" s="151"/>
      <c r="M129" s="151"/>
      <c r="N129" s="151"/>
      <c r="O129" s="151"/>
      <c r="P129" s="151"/>
      <c r="Q129" s="151"/>
      <c r="R129" s="151"/>
      <c r="S129" s="151"/>
      <c r="T129" s="763"/>
      <c r="U129" s="739"/>
      <c r="V129" s="145"/>
    </row>
    <row r="130" spans="2:23" s="148" customFormat="1" ht="13.5" customHeight="1">
      <c r="B130" s="145"/>
      <c r="C130" s="717"/>
      <c r="D130" s="718"/>
      <c r="E130" s="719"/>
      <c r="F130" s="724"/>
      <c r="G130" s="726"/>
      <c r="H130" s="149"/>
      <c r="I130" s="149"/>
      <c r="J130" s="149"/>
      <c r="K130" s="149"/>
      <c r="L130" s="149"/>
      <c r="M130" s="149"/>
      <c r="N130" s="149"/>
      <c r="O130" s="149"/>
      <c r="P130" s="149"/>
      <c r="Q130" s="149"/>
      <c r="R130" s="149"/>
      <c r="S130" s="149"/>
      <c r="T130" s="763"/>
      <c r="U130" s="738"/>
      <c r="V130" s="145"/>
    </row>
    <row r="131" spans="2:23" s="148" customFormat="1" ht="13.5" customHeight="1">
      <c r="B131" s="145"/>
      <c r="C131" s="717"/>
      <c r="D131" s="718"/>
      <c r="E131" s="719"/>
      <c r="F131" s="723"/>
      <c r="G131" s="725"/>
      <c r="H131" s="150"/>
      <c r="I131" s="150"/>
      <c r="J131" s="151"/>
      <c r="K131" s="151"/>
      <c r="L131" s="151"/>
      <c r="M131" s="151"/>
      <c r="N131" s="151"/>
      <c r="O131" s="151"/>
      <c r="P131" s="151"/>
      <c r="Q131" s="151"/>
      <c r="R131" s="151"/>
      <c r="S131" s="151"/>
      <c r="T131" s="763"/>
      <c r="U131" s="739"/>
      <c r="V131" s="145"/>
    </row>
    <row r="132" spans="2:23" s="148" customFormat="1" ht="13.5" customHeight="1">
      <c r="B132" s="145"/>
      <c r="C132" s="720"/>
      <c r="D132" s="721"/>
      <c r="E132" s="722"/>
      <c r="F132" s="727"/>
      <c r="G132" s="728"/>
      <c r="H132" s="149"/>
      <c r="I132" s="149"/>
      <c r="J132" s="149"/>
      <c r="K132" s="149"/>
      <c r="L132" s="149"/>
      <c r="M132" s="149"/>
      <c r="N132" s="149"/>
      <c r="O132" s="149"/>
      <c r="P132" s="149"/>
      <c r="Q132" s="149"/>
      <c r="R132" s="149"/>
      <c r="S132" s="149"/>
      <c r="T132" s="763"/>
      <c r="U132" s="740"/>
      <c r="V132" s="145"/>
    </row>
    <row r="133" spans="2:23" s="148" customFormat="1" ht="13.5" customHeight="1">
      <c r="B133" s="145"/>
      <c r="C133" s="714"/>
      <c r="D133" s="715"/>
      <c r="E133" s="716"/>
      <c r="F133" s="729"/>
      <c r="G133" s="730"/>
      <c r="H133" s="146"/>
      <c r="I133" s="146"/>
      <c r="J133" s="147"/>
      <c r="K133" s="147"/>
      <c r="L133" s="147"/>
      <c r="M133" s="147"/>
      <c r="N133" s="147"/>
      <c r="O133" s="147"/>
      <c r="P133" s="147"/>
      <c r="Q133" s="147"/>
      <c r="R133" s="147"/>
      <c r="S133" s="147"/>
      <c r="T133" s="763"/>
      <c r="U133" s="737"/>
      <c r="V133" s="145"/>
    </row>
    <row r="134" spans="2:23" s="148" customFormat="1" ht="13.5" customHeight="1">
      <c r="B134" s="145"/>
      <c r="C134" s="717"/>
      <c r="D134" s="718"/>
      <c r="E134" s="719"/>
      <c r="F134" s="724"/>
      <c r="G134" s="726"/>
      <c r="H134" s="149"/>
      <c r="I134" s="149"/>
      <c r="J134" s="149"/>
      <c r="K134" s="149"/>
      <c r="L134" s="149"/>
      <c r="M134" s="149"/>
      <c r="N134" s="149"/>
      <c r="O134" s="149"/>
      <c r="P134" s="149"/>
      <c r="Q134" s="149"/>
      <c r="R134" s="149"/>
      <c r="S134" s="149"/>
      <c r="T134" s="763"/>
      <c r="U134" s="738"/>
      <c r="V134" s="145"/>
    </row>
    <row r="135" spans="2:23" s="148" customFormat="1" ht="13.5" customHeight="1">
      <c r="B135" s="145"/>
      <c r="C135" s="717"/>
      <c r="D135" s="718"/>
      <c r="E135" s="719"/>
      <c r="F135" s="723"/>
      <c r="G135" s="725"/>
      <c r="H135" s="150"/>
      <c r="I135" s="150"/>
      <c r="J135" s="151"/>
      <c r="K135" s="151"/>
      <c r="L135" s="151"/>
      <c r="M135" s="151"/>
      <c r="N135" s="151"/>
      <c r="O135" s="151"/>
      <c r="P135" s="151"/>
      <c r="Q135" s="151"/>
      <c r="R135" s="151"/>
      <c r="S135" s="151"/>
      <c r="T135" s="763"/>
      <c r="U135" s="739"/>
      <c r="V135" s="145"/>
    </row>
    <row r="136" spans="2:23" s="148" customFormat="1" ht="13.5" customHeight="1">
      <c r="B136" s="145"/>
      <c r="C136" s="717"/>
      <c r="D136" s="718"/>
      <c r="E136" s="719"/>
      <c r="F136" s="724"/>
      <c r="G136" s="726"/>
      <c r="H136" s="149"/>
      <c r="I136" s="149"/>
      <c r="J136" s="149"/>
      <c r="K136" s="149"/>
      <c r="L136" s="149"/>
      <c r="M136" s="149"/>
      <c r="N136" s="149"/>
      <c r="O136" s="149"/>
      <c r="P136" s="149"/>
      <c r="Q136" s="149"/>
      <c r="R136" s="149"/>
      <c r="S136" s="149"/>
      <c r="T136" s="763"/>
      <c r="U136" s="738"/>
      <c r="V136" s="145"/>
    </row>
    <row r="137" spans="2:23" s="148" customFormat="1" ht="13.5" customHeight="1">
      <c r="B137" s="145"/>
      <c r="C137" s="717"/>
      <c r="D137" s="718"/>
      <c r="E137" s="719"/>
      <c r="F137" s="723"/>
      <c r="G137" s="725"/>
      <c r="H137" s="150"/>
      <c r="I137" s="150"/>
      <c r="J137" s="151"/>
      <c r="K137" s="151"/>
      <c r="L137" s="151"/>
      <c r="M137" s="151"/>
      <c r="N137" s="151"/>
      <c r="O137" s="151"/>
      <c r="P137" s="151"/>
      <c r="Q137" s="151"/>
      <c r="R137" s="151"/>
      <c r="S137" s="151"/>
      <c r="T137" s="763"/>
      <c r="U137" s="739"/>
      <c r="V137" s="145"/>
    </row>
    <row r="138" spans="2:23" s="148" customFormat="1" ht="13.5" customHeight="1">
      <c r="B138" s="145"/>
      <c r="C138" s="720"/>
      <c r="D138" s="721"/>
      <c r="E138" s="722"/>
      <c r="F138" s="727"/>
      <c r="G138" s="728"/>
      <c r="H138" s="152"/>
      <c r="I138" s="152"/>
      <c r="J138" s="152"/>
      <c r="K138" s="152"/>
      <c r="L138" s="152"/>
      <c r="M138" s="152"/>
      <c r="N138" s="152"/>
      <c r="O138" s="152"/>
      <c r="P138" s="152"/>
      <c r="Q138" s="152"/>
      <c r="R138" s="152"/>
      <c r="S138" s="152"/>
      <c r="T138" s="763"/>
      <c r="U138" s="740"/>
      <c r="V138" s="145"/>
    </row>
    <row r="139" spans="2:23" s="111" customFormat="1" ht="13.5" customHeight="1">
      <c r="B139" s="108"/>
      <c r="C139" s="743" t="s">
        <v>86</v>
      </c>
      <c r="D139" s="767" t="s">
        <v>220</v>
      </c>
      <c r="E139" s="768"/>
      <c r="F139" s="768"/>
      <c r="G139" s="769"/>
      <c r="H139" s="154"/>
      <c r="I139" s="154"/>
      <c r="J139" s="154"/>
      <c r="K139" s="154"/>
      <c r="L139" s="154"/>
      <c r="M139" s="154"/>
      <c r="N139" s="154"/>
      <c r="O139" s="154"/>
      <c r="P139" s="154"/>
      <c r="Q139" s="154"/>
      <c r="R139" s="154"/>
      <c r="S139" s="154"/>
      <c r="T139" s="773"/>
      <c r="U139" s="749"/>
      <c r="V139" s="108"/>
    </row>
    <row r="140" spans="2:23" s="111" customFormat="1" ht="13.5" customHeight="1">
      <c r="B140" s="108"/>
      <c r="C140" s="744"/>
      <c r="D140" s="746" t="s">
        <v>221</v>
      </c>
      <c r="E140" s="747"/>
      <c r="F140" s="747"/>
      <c r="G140" s="748"/>
      <c r="H140" s="154"/>
      <c r="I140" s="154"/>
      <c r="J140" s="154"/>
      <c r="K140" s="154"/>
      <c r="L140" s="154"/>
      <c r="M140" s="154"/>
      <c r="N140" s="154"/>
      <c r="O140" s="154"/>
      <c r="P140" s="154"/>
      <c r="Q140" s="154"/>
      <c r="R140" s="154"/>
      <c r="S140" s="154"/>
      <c r="T140" s="773"/>
      <c r="U140" s="750"/>
      <c r="V140" s="108"/>
    </row>
    <row r="141" spans="2:23" s="111" customFormat="1" ht="13.5" customHeight="1">
      <c r="B141" s="108"/>
      <c r="C141" s="744"/>
      <c r="D141" s="770" t="s">
        <v>222</v>
      </c>
      <c r="E141" s="771"/>
      <c r="F141" s="772"/>
      <c r="G141" s="155" t="s">
        <v>79</v>
      </c>
      <c r="H141" s="156" t="str">
        <f>IF(COUNT(H139)=0,"",ROUND(SUM(H139:H140),#REF!))</f>
        <v/>
      </c>
      <c r="I141" s="156" t="str">
        <f>IF(COUNT(I139)=0,"",ROUND(SUM(I139:I140),#REF!))</f>
        <v/>
      </c>
      <c r="J141" s="156" t="str">
        <f>IF(COUNT(J139)=0,"",ROUND(SUM(J139:J140),#REF!))</f>
        <v/>
      </c>
      <c r="K141" s="156" t="str">
        <f>IF(COUNT(K139)=0,"",ROUND(SUM(K139:K140),#REF!))</f>
        <v/>
      </c>
      <c r="L141" s="156" t="str">
        <f>IF(COUNT(L139)=0,"",ROUND(SUM(L139:L140),#REF!))</f>
        <v/>
      </c>
      <c r="M141" s="156" t="str">
        <f>IF(COUNT(M139)=0,"",ROUND(SUM(M139:M140),#REF!))</f>
        <v/>
      </c>
      <c r="N141" s="156" t="str">
        <f>IF(COUNT(N139)=0,"",ROUND(SUM(N139:N140),#REF!))</f>
        <v/>
      </c>
      <c r="O141" s="156" t="str">
        <f>IF(COUNT(O139)=0,"",ROUND(SUM(O139:O140),#REF!))</f>
        <v/>
      </c>
      <c r="P141" s="156" t="str">
        <f>IF(COUNT(P139)=0,"",ROUND(SUM(P139:P140),#REF!))</f>
        <v/>
      </c>
      <c r="Q141" s="156" t="str">
        <f>IF(COUNT(Q139)=0,"",ROUND(SUM(Q139:Q140),#REF!))</f>
        <v/>
      </c>
      <c r="R141" s="156" t="str">
        <f>IF(COUNT(R139)=0,"",ROUND(SUM(R139:R140),#REF!))</f>
        <v/>
      </c>
      <c r="S141" s="156" t="str">
        <f>IF(COUNT(S139)=0,"",ROUND(SUM(S139:S140),#REF!))</f>
        <v/>
      </c>
      <c r="T141" s="773"/>
      <c r="U141" s="750"/>
      <c r="V141" s="108"/>
      <c r="W141" s="120" t="s">
        <v>93</v>
      </c>
    </row>
    <row r="142" spans="2:23" s="111" customFormat="1" ht="13.5" customHeight="1">
      <c r="B142" s="108"/>
      <c r="C142" s="745"/>
      <c r="D142" s="774" t="s">
        <v>249</v>
      </c>
      <c r="E142" s="768"/>
      <c r="F142" s="769"/>
      <c r="G142" s="155" t="s">
        <v>79</v>
      </c>
      <c r="H142" s="154"/>
      <c r="I142" s="154"/>
      <c r="J142" s="154"/>
      <c r="K142" s="154"/>
      <c r="L142" s="154"/>
      <c r="M142" s="154"/>
      <c r="N142" s="154"/>
      <c r="O142" s="154"/>
      <c r="P142" s="154"/>
      <c r="Q142" s="154"/>
      <c r="R142" s="154"/>
      <c r="S142" s="154"/>
      <c r="T142" s="203" t="str">
        <f>IF(COUNT(H142:S142)=0,"",SUMPRODUCT(ROUND(H142:S142,#REF!)))</f>
        <v/>
      </c>
      <c r="U142" s="751"/>
      <c r="V142" s="108"/>
    </row>
    <row r="143" spans="2:23" s="163" customFormat="1" ht="13.5" customHeight="1">
      <c r="B143" s="161"/>
      <c r="C143" s="121" t="s">
        <v>70</v>
      </c>
      <c r="D143" s="162"/>
      <c r="E143" s="162"/>
      <c r="F143" s="162"/>
      <c r="G143" s="121"/>
      <c r="H143" s="121"/>
      <c r="I143" s="121"/>
      <c r="J143" s="121"/>
      <c r="K143" s="121"/>
      <c r="L143" s="121"/>
      <c r="M143" s="121"/>
      <c r="N143" s="121"/>
      <c r="O143" s="121"/>
      <c r="P143" s="121"/>
      <c r="Q143" s="121"/>
      <c r="R143" s="121"/>
      <c r="S143" s="121"/>
      <c r="T143" s="121"/>
      <c r="U143" s="121"/>
      <c r="V143" s="161"/>
    </row>
    <row r="144" spans="2:23" s="163" customFormat="1" ht="13.5" customHeight="1">
      <c r="B144" s="161"/>
      <c r="C144" s="122"/>
      <c r="D144" s="164"/>
      <c r="E144" s="164"/>
      <c r="F144" s="164"/>
      <c r="G144" s="122"/>
      <c r="H144" s="122"/>
      <c r="I144" s="122"/>
      <c r="J144" s="122"/>
      <c r="K144" s="122"/>
      <c r="L144" s="122"/>
      <c r="M144" s="122"/>
      <c r="N144" s="122"/>
      <c r="O144" s="122"/>
      <c r="P144" s="122"/>
      <c r="Q144" s="122"/>
      <c r="R144" s="122"/>
      <c r="S144" s="122"/>
      <c r="T144" s="122"/>
      <c r="U144" s="122"/>
      <c r="V144" s="161"/>
    </row>
    <row r="145" spans="2:38" s="163" customFormat="1" ht="13.5" customHeight="1">
      <c r="B145" s="161"/>
      <c r="C145" s="122"/>
      <c r="D145" s="164"/>
      <c r="E145" s="164"/>
      <c r="F145" s="164"/>
      <c r="G145" s="122"/>
      <c r="H145" s="122"/>
      <c r="I145" s="122"/>
      <c r="J145" s="122"/>
      <c r="K145" s="122"/>
      <c r="L145" s="122"/>
      <c r="M145" s="122"/>
      <c r="N145" s="122"/>
      <c r="O145" s="122"/>
      <c r="P145" s="122"/>
      <c r="Q145" s="122"/>
      <c r="R145" s="122"/>
      <c r="S145" s="122"/>
      <c r="T145" s="122"/>
      <c r="U145" s="122"/>
      <c r="V145" s="161"/>
    </row>
    <row r="146" spans="2:38" s="163" customFormat="1" ht="13.5" customHeight="1">
      <c r="B146" s="161"/>
      <c r="C146" s="122"/>
      <c r="D146" s="164"/>
      <c r="E146" s="164"/>
      <c r="F146" s="164"/>
      <c r="G146" s="122"/>
      <c r="H146" s="122"/>
      <c r="I146" s="122"/>
      <c r="J146" s="122"/>
      <c r="K146" s="122"/>
      <c r="L146" s="122"/>
      <c r="M146" s="122"/>
      <c r="N146" s="122"/>
      <c r="O146" s="122"/>
      <c r="P146" s="122"/>
      <c r="Q146" s="122"/>
      <c r="R146" s="122"/>
      <c r="S146" s="122"/>
      <c r="T146" s="122"/>
      <c r="U146" s="122"/>
      <c r="V146" s="161"/>
    </row>
    <row r="147" spans="2:38" s="163" customFormat="1" ht="13.5" customHeight="1">
      <c r="B147" s="161"/>
      <c r="C147" s="122"/>
      <c r="D147" s="164"/>
      <c r="E147" s="164"/>
      <c r="F147" s="164"/>
      <c r="G147" s="122"/>
      <c r="H147" s="122"/>
      <c r="I147" s="122"/>
      <c r="J147" s="122"/>
      <c r="K147" s="122"/>
      <c r="L147" s="122"/>
      <c r="M147" s="122"/>
      <c r="N147" s="122"/>
      <c r="O147" s="122"/>
      <c r="P147" s="122"/>
      <c r="Q147" s="122"/>
      <c r="R147" s="122"/>
      <c r="S147" s="122"/>
      <c r="T147" s="122"/>
      <c r="U147" s="122"/>
      <c r="V147" s="161"/>
    </row>
    <row r="148" spans="2:38" s="163" customFormat="1" ht="13.5" customHeight="1">
      <c r="B148" s="161"/>
      <c r="C148" s="122"/>
      <c r="D148" s="164"/>
      <c r="E148" s="164"/>
      <c r="F148" s="164"/>
      <c r="G148" s="122"/>
      <c r="H148" s="122"/>
      <c r="I148" s="122"/>
      <c r="J148" s="122"/>
      <c r="K148" s="122"/>
      <c r="L148" s="122"/>
      <c r="M148" s="122"/>
      <c r="N148" s="122"/>
      <c r="O148" s="122"/>
      <c r="P148" s="122"/>
      <c r="Q148" s="122"/>
      <c r="R148" s="122"/>
      <c r="S148" s="122"/>
      <c r="T148" s="122"/>
      <c r="U148" s="122"/>
      <c r="V148" s="161"/>
    </row>
    <row r="149" spans="2:38" s="163" customFormat="1" ht="13.5" customHeight="1">
      <c r="B149" s="161"/>
      <c r="C149" s="122"/>
      <c r="D149" s="164"/>
      <c r="E149" s="164"/>
      <c r="F149" s="164"/>
      <c r="G149" s="122"/>
      <c r="H149" s="122"/>
      <c r="I149" s="122"/>
      <c r="J149" s="122"/>
      <c r="K149" s="122"/>
      <c r="L149" s="122"/>
      <c r="M149" s="122"/>
      <c r="N149" s="122"/>
      <c r="O149" s="122"/>
      <c r="P149" s="122"/>
      <c r="Q149" s="122"/>
      <c r="R149" s="122"/>
      <c r="S149" s="122"/>
      <c r="T149" s="122"/>
      <c r="U149" s="122"/>
      <c r="V149" s="161"/>
    </row>
    <row r="150" spans="2:38" s="163" customFormat="1" ht="13.5" customHeight="1">
      <c r="B150" s="161"/>
      <c r="C150" s="122"/>
      <c r="D150" s="164"/>
      <c r="E150" s="164"/>
      <c r="F150" s="164"/>
      <c r="G150" s="122"/>
      <c r="H150" s="122"/>
      <c r="I150" s="122"/>
      <c r="J150" s="122"/>
      <c r="K150" s="122"/>
      <c r="L150" s="122"/>
      <c r="M150" s="122"/>
      <c r="N150" s="122"/>
      <c r="O150" s="122"/>
      <c r="P150" s="122"/>
      <c r="Q150" s="122"/>
      <c r="R150" s="122"/>
      <c r="S150" s="122"/>
      <c r="T150" s="122"/>
      <c r="U150" s="122"/>
      <c r="V150" s="161"/>
    </row>
    <row r="151" spans="2:38" s="163" customFormat="1" ht="13.5" customHeight="1">
      <c r="B151" s="161"/>
      <c r="C151" s="122"/>
      <c r="D151" s="164"/>
      <c r="E151" s="164"/>
      <c r="F151" s="164"/>
      <c r="G151" s="122"/>
      <c r="H151" s="122"/>
      <c r="I151" s="122"/>
      <c r="J151" s="122"/>
      <c r="K151" s="122"/>
      <c r="L151" s="122"/>
      <c r="M151" s="122"/>
      <c r="N151" s="122"/>
      <c r="O151" s="122"/>
      <c r="P151" s="122"/>
      <c r="Q151" s="122"/>
      <c r="R151" s="122"/>
      <c r="S151" s="122"/>
      <c r="T151" s="122"/>
      <c r="U151" s="122"/>
      <c r="V151" s="161"/>
    </row>
    <row r="152" spans="2:38" s="161" customFormat="1" ht="13.5" customHeight="1">
      <c r="C152" s="341"/>
      <c r="D152" s="342"/>
      <c r="E152" s="342"/>
      <c r="F152" s="342"/>
      <c r="G152" s="341"/>
      <c r="H152" s="341"/>
      <c r="I152" s="341"/>
      <c r="J152" s="341"/>
      <c r="K152" s="341"/>
      <c r="L152" s="341"/>
      <c r="M152" s="341"/>
      <c r="N152" s="341"/>
      <c r="O152" s="341"/>
      <c r="P152" s="341"/>
      <c r="Q152" s="341"/>
      <c r="R152" s="341"/>
      <c r="S152" s="341"/>
      <c r="T152" s="341"/>
      <c r="U152" s="341"/>
    </row>
    <row r="153" spans="2:38" s="111" customFormat="1" ht="13.5" customHeight="1">
      <c r="B153" s="108"/>
      <c r="C153" s="109" t="s">
        <v>225</v>
      </c>
      <c r="D153" s="109"/>
      <c r="E153" s="109"/>
      <c r="F153" s="37"/>
      <c r="G153" s="109"/>
      <c r="H153" s="108"/>
      <c r="I153" s="108"/>
      <c r="J153" s="108"/>
      <c r="K153" s="108"/>
      <c r="L153" s="108"/>
      <c r="M153" s="108"/>
      <c r="N153" s="108"/>
      <c r="O153" s="108"/>
      <c r="P153" s="108"/>
      <c r="Q153" s="108"/>
      <c r="R153" s="108"/>
      <c r="S153" s="108"/>
      <c r="T153" s="108"/>
      <c r="U153" s="110"/>
      <c r="V153" s="108"/>
    </row>
    <row r="154" spans="2:38" s="111" customFormat="1" ht="13.5" customHeight="1">
      <c r="B154" s="108"/>
      <c r="C154" s="112" t="s">
        <v>4</v>
      </c>
      <c r="D154" s="112"/>
      <c r="E154" s="112"/>
      <c r="F154" s="114"/>
      <c r="G154" s="480" t="e">
        <f>G104</f>
        <v>#REF!</v>
      </c>
      <c r="H154" s="113"/>
      <c r="I154" s="108"/>
      <c r="J154" s="108"/>
      <c r="K154" s="108"/>
      <c r="L154" s="108"/>
      <c r="M154" s="108"/>
      <c r="N154" s="108"/>
      <c r="O154" s="108"/>
      <c r="P154" s="108"/>
      <c r="Q154" s="108"/>
      <c r="R154" s="108"/>
      <c r="S154" s="108"/>
      <c r="T154" s="108"/>
      <c r="U154" s="110"/>
      <c r="V154" s="108"/>
    </row>
    <row r="155" spans="2:38" s="111" customFormat="1" ht="13.5" customHeight="1">
      <c r="B155" s="108"/>
      <c r="C155" s="116" t="s">
        <v>8</v>
      </c>
      <c r="D155" s="116"/>
      <c r="E155" s="125" t="s">
        <v>125</v>
      </c>
      <c r="F155" s="112"/>
      <c r="G155" s="108"/>
      <c r="H155" s="108"/>
      <c r="I155" s="108"/>
      <c r="J155" s="108"/>
      <c r="K155" s="108"/>
      <c r="L155" s="108"/>
      <c r="M155" s="108"/>
      <c r="N155" s="108"/>
      <c r="O155" s="108"/>
      <c r="P155" s="108"/>
      <c r="Q155" s="108"/>
      <c r="R155" s="126"/>
      <c r="S155" s="108"/>
      <c r="T155" s="126"/>
      <c r="U155" s="110"/>
      <c r="V155" s="108"/>
    </row>
    <row r="156" spans="2:38" s="111" customFormat="1" ht="13.5" customHeight="1">
      <c r="B156" s="108"/>
      <c r="C156" s="705" t="s">
        <v>33</v>
      </c>
      <c r="D156" s="706"/>
      <c r="E156" s="707"/>
      <c r="F156" s="731" t="s">
        <v>224</v>
      </c>
      <c r="G156" s="731" t="s">
        <v>219</v>
      </c>
      <c r="H156" s="117" t="s">
        <v>34</v>
      </c>
      <c r="I156" s="118"/>
      <c r="J156" s="118"/>
      <c r="K156" s="118"/>
      <c r="L156" s="118"/>
      <c r="M156" s="119"/>
      <c r="N156" s="144" t="s">
        <v>35</v>
      </c>
      <c r="O156" s="118"/>
      <c r="P156" s="118"/>
      <c r="Q156" s="118"/>
      <c r="R156" s="118"/>
      <c r="S156" s="119"/>
      <c r="T156" s="764" t="s">
        <v>81</v>
      </c>
      <c r="U156" s="764" t="s">
        <v>82</v>
      </c>
      <c r="V156" s="108"/>
      <c r="W156" s="88" t="s">
        <v>25</v>
      </c>
      <c r="AA156" s="128" t="str">
        <f>IF(COUNT(H159:U192)&gt;0,"○","")</f>
        <v/>
      </c>
      <c r="AB156" s="120" t="s">
        <v>158</v>
      </c>
      <c r="AC156" s="124"/>
      <c r="AD156" s="124"/>
      <c r="AE156" s="124"/>
      <c r="AF156" s="124"/>
      <c r="AG156" s="124"/>
      <c r="AK156" s="124"/>
      <c r="AL156" s="124"/>
    </row>
    <row r="157" spans="2:38" s="111" customFormat="1" ht="13.5" customHeight="1">
      <c r="B157" s="108"/>
      <c r="C157" s="708"/>
      <c r="D157" s="709"/>
      <c r="E157" s="710"/>
      <c r="F157" s="732"/>
      <c r="G157" s="732"/>
      <c r="H157" s="4" t="s">
        <v>13</v>
      </c>
      <c r="I157" s="4" t="s">
        <v>14</v>
      </c>
      <c r="J157" s="4" t="s">
        <v>15</v>
      </c>
      <c r="K157" s="4" t="s">
        <v>16</v>
      </c>
      <c r="L157" s="4" t="s">
        <v>17</v>
      </c>
      <c r="M157" s="4" t="s">
        <v>18</v>
      </c>
      <c r="N157" s="4" t="s">
        <v>19</v>
      </c>
      <c r="O157" s="4" t="s">
        <v>20</v>
      </c>
      <c r="P157" s="4" t="s">
        <v>21</v>
      </c>
      <c r="Q157" s="4" t="s">
        <v>22</v>
      </c>
      <c r="R157" s="4" t="s">
        <v>23</v>
      </c>
      <c r="S157" s="4" t="s">
        <v>24</v>
      </c>
      <c r="T157" s="765"/>
      <c r="U157" s="765"/>
      <c r="V157" s="108"/>
      <c r="W157" s="88" t="s">
        <v>94</v>
      </c>
      <c r="AA157" s="124"/>
      <c r="AB157" s="124"/>
      <c r="AC157" s="124"/>
      <c r="AD157" s="124"/>
      <c r="AE157" s="124"/>
      <c r="AF157" s="124"/>
      <c r="AG157" s="124"/>
      <c r="AK157" s="124"/>
      <c r="AL157" s="124"/>
    </row>
    <row r="158" spans="2:38" s="111" customFormat="1" ht="13.5" customHeight="1">
      <c r="B158" s="108"/>
      <c r="C158" s="711"/>
      <c r="D158" s="712"/>
      <c r="E158" s="713"/>
      <c r="F158" s="733"/>
      <c r="G158" s="733"/>
      <c r="H158" s="127" t="e">
        <f>"（"&amp;MID(#REF!,2,2)&amp;")"</f>
        <v>#REF!</v>
      </c>
      <c r="I158" s="127" t="e">
        <f>"（"&amp;MID(#REF!,2,2)&amp;")"</f>
        <v>#REF!</v>
      </c>
      <c r="J158" s="127" t="e">
        <f>"（"&amp;MID(#REF!,2,2)&amp;")"</f>
        <v>#REF!</v>
      </c>
      <c r="K158" s="127" t="e">
        <f>"（"&amp;MID(#REF!,2,2)&amp;")"</f>
        <v>#REF!</v>
      </c>
      <c r="L158" s="127" t="e">
        <f>"（"&amp;MID(#REF!,2,2)&amp;")"</f>
        <v>#REF!</v>
      </c>
      <c r="M158" s="127" t="e">
        <f>"（"&amp;MID(#REF!,2,2)&amp;")"</f>
        <v>#REF!</v>
      </c>
      <c r="N158" s="127" t="e">
        <f>"（"&amp;MID(#REF!,2,2)&amp;")"</f>
        <v>#REF!</v>
      </c>
      <c r="O158" s="127" t="e">
        <f>"（"&amp;MID(#REF!,2,2)&amp;")"</f>
        <v>#REF!</v>
      </c>
      <c r="P158" s="127" t="e">
        <f>"（"&amp;MID(#REF!,2,2)&amp;")"</f>
        <v>#REF!</v>
      </c>
      <c r="Q158" s="127" t="e">
        <f>"（"&amp;MID(#REF!,2,2)&amp;")"</f>
        <v>#REF!</v>
      </c>
      <c r="R158" s="127" t="e">
        <f>"（"&amp;MID(#REF!,2,2)&amp;")"</f>
        <v>#REF!</v>
      </c>
      <c r="S158" s="127" t="e">
        <f>"（"&amp;MID(#REF!,2,2)&amp;")"</f>
        <v>#REF!</v>
      </c>
      <c r="T158" s="766"/>
      <c r="U158" s="766"/>
      <c r="V158" s="108"/>
      <c r="W158" s="88"/>
      <c r="AC158" s="124"/>
      <c r="AD158" s="124"/>
      <c r="AE158" s="124"/>
      <c r="AF158" s="124"/>
      <c r="AG158" s="124"/>
      <c r="AK158" s="124"/>
      <c r="AL158" s="124"/>
    </row>
    <row r="159" spans="2:38" s="148" customFormat="1" ht="13.5" customHeight="1">
      <c r="B159" s="145"/>
      <c r="C159" s="714"/>
      <c r="D159" s="715"/>
      <c r="E159" s="716"/>
      <c r="F159" s="729"/>
      <c r="G159" s="730"/>
      <c r="H159" s="146"/>
      <c r="I159" s="146"/>
      <c r="J159" s="147"/>
      <c r="K159" s="147"/>
      <c r="L159" s="147"/>
      <c r="M159" s="147"/>
      <c r="N159" s="147"/>
      <c r="O159" s="147"/>
      <c r="P159" s="147"/>
      <c r="Q159" s="147"/>
      <c r="R159" s="147"/>
      <c r="S159" s="147"/>
      <c r="T159" s="763"/>
      <c r="U159" s="737"/>
      <c r="V159" s="145"/>
      <c r="AA159" s="130"/>
      <c r="AB159" s="130"/>
      <c r="AC159" s="130"/>
      <c r="AD159" s="130"/>
      <c r="AE159" s="130"/>
      <c r="AF159" s="130"/>
      <c r="AG159" s="130"/>
      <c r="AK159" s="130"/>
      <c r="AL159" s="130"/>
    </row>
    <row r="160" spans="2:38" s="148" customFormat="1" ht="13.5" customHeight="1">
      <c r="B160" s="145"/>
      <c r="C160" s="717"/>
      <c r="D160" s="718"/>
      <c r="E160" s="719"/>
      <c r="F160" s="724"/>
      <c r="G160" s="726"/>
      <c r="H160" s="149"/>
      <c r="I160" s="149"/>
      <c r="J160" s="149"/>
      <c r="K160" s="149"/>
      <c r="L160" s="149"/>
      <c r="M160" s="149"/>
      <c r="N160" s="149"/>
      <c r="O160" s="149"/>
      <c r="P160" s="149"/>
      <c r="Q160" s="149"/>
      <c r="R160" s="149"/>
      <c r="S160" s="149"/>
      <c r="T160" s="763"/>
      <c r="U160" s="738"/>
      <c r="V160" s="145"/>
      <c r="AA160" s="130"/>
      <c r="AB160" s="130"/>
      <c r="AC160" s="130"/>
      <c r="AD160" s="130"/>
      <c r="AE160" s="130"/>
      <c r="AF160" s="130"/>
      <c r="AG160" s="130"/>
      <c r="AK160" s="130"/>
      <c r="AL160" s="130"/>
    </row>
    <row r="161" spans="2:38" s="148" customFormat="1" ht="13.5" customHeight="1">
      <c r="B161" s="145"/>
      <c r="C161" s="717"/>
      <c r="D161" s="718"/>
      <c r="E161" s="719"/>
      <c r="F161" s="723"/>
      <c r="G161" s="725"/>
      <c r="H161" s="150"/>
      <c r="I161" s="150"/>
      <c r="J161" s="151"/>
      <c r="K161" s="151"/>
      <c r="L161" s="151"/>
      <c r="M161" s="151"/>
      <c r="N161" s="151"/>
      <c r="O161" s="151"/>
      <c r="P161" s="151"/>
      <c r="Q161" s="151"/>
      <c r="R161" s="151"/>
      <c r="S161" s="151"/>
      <c r="T161" s="763"/>
      <c r="U161" s="739"/>
      <c r="V161" s="145"/>
      <c r="AA161" s="130"/>
      <c r="AB161" s="130"/>
      <c r="AC161" s="130"/>
      <c r="AD161" s="130"/>
      <c r="AE161" s="130"/>
      <c r="AF161" s="130"/>
      <c r="AG161" s="130"/>
      <c r="AK161" s="130"/>
      <c r="AL161" s="130"/>
    </row>
    <row r="162" spans="2:38" s="148" customFormat="1" ht="13.5" customHeight="1">
      <c r="B162" s="145"/>
      <c r="C162" s="717"/>
      <c r="D162" s="718"/>
      <c r="E162" s="719"/>
      <c r="F162" s="724"/>
      <c r="G162" s="726"/>
      <c r="H162" s="149"/>
      <c r="I162" s="149"/>
      <c r="J162" s="149"/>
      <c r="K162" s="149"/>
      <c r="L162" s="149"/>
      <c r="M162" s="149"/>
      <c r="N162" s="149"/>
      <c r="O162" s="149"/>
      <c r="P162" s="149"/>
      <c r="Q162" s="149"/>
      <c r="R162" s="149"/>
      <c r="S162" s="149"/>
      <c r="T162" s="763"/>
      <c r="U162" s="738"/>
      <c r="V162" s="145"/>
      <c r="AA162" s="130"/>
      <c r="AB162" s="130"/>
      <c r="AC162" s="130"/>
      <c r="AD162" s="130"/>
      <c r="AE162" s="130"/>
      <c r="AF162" s="130"/>
      <c r="AG162" s="130"/>
      <c r="AK162" s="130"/>
      <c r="AL162" s="130"/>
    </row>
    <row r="163" spans="2:38" s="148" customFormat="1" ht="13.5" customHeight="1">
      <c r="B163" s="145"/>
      <c r="C163" s="717"/>
      <c r="D163" s="718"/>
      <c r="E163" s="719"/>
      <c r="F163" s="723"/>
      <c r="G163" s="725"/>
      <c r="H163" s="150"/>
      <c r="I163" s="150"/>
      <c r="J163" s="151"/>
      <c r="K163" s="151"/>
      <c r="L163" s="151"/>
      <c r="M163" s="151"/>
      <c r="N163" s="151"/>
      <c r="O163" s="151"/>
      <c r="P163" s="151"/>
      <c r="Q163" s="151"/>
      <c r="R163" s="151"/>
      <c r="S163" s="151"/>
      <c r="T163" s="763"/>
      <c r="U163" s="739"/>
      <c r="V163" s="145"/>
      <c r="AA163" s="130"/>
      <c r="AB163" s="130"/>
      <c r="AC163" s="130"/>
      <c r="AD163" s="130"/>
      <c r="AE163" s="130"/>
      <c r="AF163" s="130"/>
      <c r="AG163" s="130"/>
      <c r="AK163" s="130"/>
      <c r="AL163" s="130"/>
    </row>
    <row r="164" spans="2:38" s="148" customFormat="1" ht="13.5" customHeight="1">
      <c r="B164" s="145"/>
      <c r="C164" s="720"/>
      <c r="D164" s="721"/>
      <c r="E164" s="722"/>
      <c r="F164" s="727"/>
      <c r="G164" s="728"/>
      <c r="H164" s="149"/>
      <c r="I164" s="149"/>
      <c r="J164" s="149"/>
      <c r="K164" s="149"/>
      <c r="L164" s="149"/>
      <c r="M164" s="149"/>
      <c r="N164" s="149"/>
      <c r="O164" s="149"/>
      <c r="P164" s="149"/>
      <c r="Q164" s="149"/>
      <c r="R164" s="149"/>
      <c r="S164" s="149"/>
      <c r="T164" s="763"/>
      <c r="U164" s="740"/>
      <c r="V164" s="145"/>
      <c r="AA164" s="130"/>
      <c r="AB164" s="130"/>
      <c r="AC164" s="130"/>
      <c r="AD164" s="130"/>
      <c r="AE164" s="130"/>
      <c r="AF164" s="130"/>
      <c r="AG164" s="130"/>
      <c r="AK164" s="130"/>
      <c r="AL164" s="130"/>
    </row>
    <row r="165" spans="2:38" s="148" customFormat="1" ht="13.5" customHeight="1">
      <c r="B165" s="145"/>
      <c r="C165" s="714"/>
      <c r="D165" s="715"/>
      <c r="E165" s="716"/>
      <c r="F165" s="729"/>
      <c r="G165" s="730"/>
      <c r="H165" s="146"/>
      <c r="I165" s="146"/>
      <c r="J165" s="147"/>
      <c r="K165" s="147"/>
      <c r="L165" s="147"/>
      <c r="M165" s="147"/>
      <c r="N165" s="147"/>
      <c r="O165" s="147"/>
      <c r="P165" s="147"/>
      <c r="Q165" s="147"/>
      <c r="R165" s="147"/>
      <c r="S165" s="147"/>
      <c r="T165" s="763"/>
      <c r="U165" s="737"/>
      <c r="V165" s="145"/>
      <c r="AA165" s="130"/>
      <c r="AB165" s="130"/>
      <c r="AC165" s="130"/>
      <c r="AD165" s="130"/>
      <c r="AE165" s="130"/>
      <c r="AF165" s="130"/>
      <c r="AG165" s="130"/>
      <c r="AK165" s="130"/>
      <c r="AL165" s="130"/>
    </row>
    <row r="166" spans="2:38" s="148" customFormat="1" ht="13.5" customHeight="1">
      <c r="B166" s="145"/>
      <c r="C166" s="717"/>
      <c r="D166" s="718"/>
      <c r="E166" s="719"/>
      <c r="F166" s="724"/>
      <c r="G166" s="726"/>
      <c r="H166" s="149"/>
      <c r="I166" s="149"/>
      <c r="J166" s="149"/>
      <c r="K166" s="149"/>
      <c r="L166" s="149"/>
      <c r="M166" s="149"/>
      <c r="N166" s="149"/>
      <c r="O166" s="149"/>
      <c r="P166" s="149"/>
      <c r="Q166" s="149"/>
      <c r="R166" s="149"/>
      <c r="S166" s="149"/>
      <c r="T166" s="763"/>
      <c r="U166" s="738"/>
      <c r="V166" s="145"/>
      <c r="AA166" s="130"/>
      <c r="AB166" s="130"/>
      <c r="AC166" s="130"/>
      <c r="AD166" s="130"/>
      <c r="AE166" s="130"/>
      <c r="AF166" s="130"/>
      <c r="AG166" s="130"/>
      <c r="AK166" s="130"/>
      <c r="AL166" s="130"/>
    </row>
    <row r="167" spans="2:38" s="148" customFormat="1" ht="13.5" customHeight="1">
      <c r="B167" s="145"/>
      <c r="C167" s="717"/>
      <c r="D167" s="718"/>
      <c r="E167" s="719"/>
      <c r="F167" s="723"/>
      <c r="G167" s="725"/>
      <c r="H167" s="150"/>
      <c r="I167" s="150"/>
      <c r="J167" s="151"/>
      <c r="K167" s="151"/>
      <c r="L167" s="151"/>
      <c r="M167" s="151"/>
      <c r="N167" s="151"/>
      <c r="O167" s="151"/>
      <c r="P167" s="151"/>
      <c r="Q167" s="151"/>
      <c r="R167" s="151"/>
      <c r="S167" s="151"/>
      <c r="T167" s="763"/>
      <c r="U167" s="739"/>
      <c r="V167" s="145"/>
      <c r="AA167" s="130"/>
      <c r="AB167" s="130"/>
      <c r="AC167" s="130"/>
      <c r="AD167" s="130"/>
      <c r="AE167" s="130"/>
      <c r="AF167" s="130"/>
      <c r="AG167" s="130"/>
      <c r="AK167" s="130"/>
      <c r="AL167" s="130"/>
    </row>
    <row r="168" spans="2:38" s="148" customFormat="1" ht="13.5" customHeight="1">
      <c r="B168" s="145"/>
      <c r="C168" s="717"/>
      <c r="D168" s="718"/>
      <c r="E168" s="719"/>
      <c r="F168" s="724"/>
      <c r="G168" s="726"/>
      <c r="H168" s="149"/>
      <c r="I168" s="149"/>
      <c r="J168" s="149"/>
      <c r="K168" s="149"/>
      <c r="L168" s="149"/>
      <c r="M168" s="149"/>
      <c r="N168" s="149"/>
      <c r="O168" s="149"/>
      <c r="P168" s="149"/>
      <c r="Q168" s="149"/>
      <c r="R168" s="149"/>
      <c r="S168" s="149"/>
      <c r="T168" s="763"/>
      <c r="U168" s="738"/>
      <c r="V168" s="145"/>
    </row>
    <row r="169" spans="2:38" s="148" customFormat="1" ht="13.5" customHeight="1">
      <c r="B169" s="145"/>
      <c r="C169" s="717"/>
      <c r="D169" s="718"/>
      <c r="E169" s="719"/>
      <c r="F169" s="723"/>
      <c r="G169" s="725"/>
      <c r="H169" s="150"/>
      <c r="I169" s="150"/>
      <c r="J169" s="151"/>
      <c r="K169" s="151"/>
      <c r="L169" s="151"/>
      <c r="M169" s="151"/>
      <c r="N169" s="151"/>
      <c r="O169" s="151"/>
      <c r="P169" s="151"/>
      <c r="Q169" s="151"/>
      <c r="R169" s="151"/>
      <c r="S169" s="151"/>
      <c r="T169" s="763"/>
      <c r="U169" s="739"/>
      <c r="V169" s="145"/>
    </row>
    <row r="170" spans="2:38" s="148" customFormat="1" ht="13.5" customHeight="1">
      <c r="B170" s="145"/>
      <c r="C170" s="720"/>
      <c r="D170" s="721"/>
      <c r="E170" s="722"/>
      <c r="F170" s="727"/>
      <c r="G170" s="728"/>
      <c r="H170" s="149"/>
      <c r="I170" s="149"/>
      <c r="J170" s="149"/>
      <c r="K170" s="149"/>
      <c r="L170" s="149"/>
      <c r="M170" s="149"/>
      <c r="N170" s="149"/>
      <c r="O170" s="149"/>
      <c r="P170" s="149"/>
      <c r="Q170" s="149"/>
      <c r="R170" s="149"/>
      <c r="S170" s="149"/>
      <c r="T170" s="763"/>
      <c r="U170" s="740"/>
      <c r="V170" s="145"/>
    </row>
    <row r="171" spans="2:38" s="148" customFormat="1" ht="13.5" customHeight="1">
      <c r="B171" s="145"/>
      <c r="C171" s="714"/>
      <c r="D171" s="715"/>
      <c r="E171" s="716"/>
      <c r="F171" s="729"/>
      <c r="G171" s="730"/>
      <c r="H171" s="146"/>
      <c r="I171" s="146"/>
      <c r="J171" s="147"/>
      <c r="K171" s="147"/>
      <c r="L171" s="147"/>
      <c r="M171" s="147"/>
      <c r="N171" s="147"/>
      <c r="O171" s="147"/>
      <c r="P171" s="147"/>
      <c r="Q171" s="147"/>
      <c r="R171" s="147"/>
      <c r="S171" s="147"/>
      <c r="T171" s="763"/>
      <c r="U171" s="737"/>
      <c r="V171" s="145"/>
    </row>
    <row r="172" spans="2:38" s="148" customFormat="1" ht="13.5" customHeight="1">
      <c r="B172" s="145"/>
      <c r="C172" s="717"/>
      <c r="D172" s="718"/>
      <c r="E172" s="719"/>
      <c r="F172" s="724"/>
      <c r="G172" s="726"/>
      <c r="H172" s="149"/>
      <c r="I172" s="149"/>
      <c r="J172" s="149"/>
      <c r="K172" s="149"/>
      <c r="L172" s="149"/>
      <c r="M172" s="149"/>
      <c r="N172" s="149"/>
      <c r="O172" s="149"/>
      <c r="P172" s="149"/>
      <c r="Q172" s="149"/>
      <c r="R172" s="149"/>
      <c r="S172" s="149"/>
      <c r="T172" s="763"/>
      <c r="U172" s="738"/>
      <c r="V172" s="145"/>
    </row>
    <row r="173" spans="2:38" s="148" customFormat="1" ht="13.5" customHeight="1">
      <c r="B173" s="145"/>
      <c r="C173" s="717"/>
      <c r="D173" s="718"/>
      <c r="E173" s="719"/>
      <c r="F173" s="723"/>
      <c r="G173" s="725"/>
      <c r="H173" s="150"/>
      <c r="I173" s="150"/>
      <c r="J173" s="151"/>
      <c r="K173" s="151"/>
      <c r="L173" s="151"/>
      <c r="M173" s="151"/>
      <c r="N173" s="151"/>
      <c r="O173" s="151"/>
      <c r="P173" s="151"/>
      <c r="Q173" s="151"/>
      <c r="R173" s="151"/>
      <c r="S173" s="151"/>
      <c r="T173" s="763"/>
      <c r="U173" s="739"/>
      <c r="V173" s="145"/>
    </row>
    <row r="174" spans="2:38" s="148" customFormat="1" ht="13.5" customHeight="1">
      <c r="B174" s="145"/>
      <c r="C174" s="717"/>
      <c r="D174" s="718"/>
      <c r="E174" s="719"/>
      <c r="F174" s="724"/>
      <c r="G174" s="726"/>
      <c r="H174" s="149"/>
      <c r="I174" s="149"/>
      <c r="J174" s="149"/>
      <c r="K174" s="149"/>
      <c r="L174" s="149"/>
      <c r="M174" s="149"/>
      <c r="N174" s="149"/>
      <c r="O174" s="149"/>
      <c r="P174" s="149"/>
      <c r="Q174" s="149"/>
      <c r="R174" s="149"/>
      <c r="S174" s="149"/>
      <c r="T174" s="763"/>
      <c r="U174" s="738"/>
      <c r="V174" s="145"/>
    </row>
    <row r="175" spans="2:38" s="148" customFormat="1" ht="13.5" customHeight="1">
      <c r="B175" s="145"/>
      <c r="C175" s="717"/>
      <c r="D175" s="718"/>
      <c r="E175" s="719"/>
      <c r="F175" s="723"/>
      <c r="G175" s="725"/>
      <c r="H175" s="150"/>
      <c r="I175" s="150"/>
      <c r="J175" s="151"/>
      <c r="K175" s="151"/>
      <c r="L175" s="151"/>
      <c r="M175" s="151"/>
      <c r="N175" s="151"/>
      <c r="O175" s="151"/>
      <c r="P175" s="151"/>
      <c r="Q175" s="151"/>
      <c r="R175" s="151"/>
      <c r="S175" s="151"/>
      <c r="T175" s="763"/>
      <c r="U175" s="739"/>
      <c r="V175" s="145"/>
    </row>
    <row r="176" spans="2:38" s="148" customFormat="1" ht="13.5" customHeight="1">
      <c r="B176" s="145"/>
      <c r="C176" s="720"/>
      <c r="D176" s="721"/>
      <c r="E176" s="722"/>
      <c r="F176" s="727"/>
      <c r="G176" s="728"/>
      <c r="H176" s="149"/>
      <c r="I176" s="149"/>
      <c r="J176" s="149"/>
      <c r="K176" s="149"/>
      <c r="L176" s="149"/>
      <c r="M176" s="149"/>
      <c r="N176" s="149"/>
      <c r="O176" s="149"/>
      <c r="P176" s="149"/>
      <c r="Q176" s="149"/>
      <c r="R176" s="149"/>
      <c r="S176" s="149"/>
      <c r="T176" s="763"/>
      <c r="U176" s="740"/>
      <c r="V176" s="145"/>
    </row>
    <row r="177" spans="2:23" s="148" customFormat="1" ht="13.5" customHeight="1">
      <c r="B177" s="145"/>
      <c r="C177" s="714"/>
      <c r="D177" s="715"/>
      <c r="E177" s="716"/>
      <c r="F177" s="729"/>
      <c r="G177" s="730"/>
      <c r="H177" s="146"/>
      <c r="I177" s="146"/>
      <c r="J177" s="147"/>
      <c r="K177" s="147"/>
      <c r="L177" s="147"/>
      <c r="M177" s="147"/>
      <c r="N177" s="147"/>
      <c r="O177" s="147"/>
      <c r="P177" s="147"/>
      <c r="Q177" s="147"/>
      <c r="R177" s="147"/>
      <c r="S177" s="147"/>
      <c r="T177" s="763"/>
      <c r="U177" s="737"/>
      <c r="V177" s="145"/>
    </row>
    <row r="178" spans="2:23" s="148" customFormat="1" ht="13.5" customHeight="1">
      <c r="B178" s="145"/>
      <c r="C178" s="717"/>
      <c r="D178" s="718"/>
      <c r="E178" s="719"/>
      <c r="F178" s="724"/>
      <c r="G178" s="726"/>
      <c r="H178" s="149"/>
      <c r="I178" s="149"/>
      <c r="J178" s="149"/>
      <c r="K178" s="149"/>
      <c r="L178" s="149"/>
      <c r="M178" s="149"/>
      <c r="N178" s="149"/>
      <c r="O178" s="149"/>
      <c r="P178" s="149"/>
      <c r="Q178" s="149"/>
      <c r="R178" s="149"/>
      <c r="S178" s="149"/>
      <c r="T178" s="763"/>
      <c r="U178" s="738"/>
      <c r="V178" s="145"/>
    </row>
    <row r="179" spans="2:23" s="148" customFormat="1" ht="13.5" customHeight="1">
      <c r="B179" s="145"/>
      <c r="C179" s="717"/>
      <c r="D179" s="718"/>
      <c r="E179" s="719"/>
      <c r="F179" s="723"/>
      <c r="G179" s="725"/>
      <c r="H179" s="150"/>
      <c r="I179" s="150"/>
      <c r="J179" s="151"/>
      <c r="K179" s="151"/>
      <c r="L179" s="151"/>
      <c r="M179" s="151"/>
      <c r="N179" s="151"/>
      <c r="O179" s="151"/>
      <c r="P179" s="151"/>
      <c r="Q179" s="151"/>
      <c r="R179" s="151"/>
      <c r="S179" s="151"/>
      <c r="T179" s="763"/>
      <c r="U179" s="739"/>
      <c r="V179" s="145"/>
    </row>
    <row r="180" spans="2:23" s="148" customFormat="1" ht="13.5" customHeight="1">
      <c r="B180" s="145"/>
      <c r="C180" s="717"/>
      <c r="D180" s="718"/>
      <c r="E180" s="719"/>
      <c r="F180" s="724"/>
      <c r="G180" s="726"/>
      <c r="H180" s="149"/>
      <c r="I180" s="149"/>
      <c r="J180" s="149"/>
      <c r="K180" s="149"/>
      <c r="L180" s="149"/>
      <c r="M180" s="149"/>
      <c r="N180" s="149"/>
      <c r="O180" s="149"/>
      <c r="P180" s="149"/>
      <c r="Q180" s="149"/>
      <c r="R180" s="149"/>
      <c r="S180" s="149"/>
      <c r="T180" s="763"/>
      <c r="U180" s="738"/>
      <c r="V180" s="145"/>
    </row>
    <row r="181" spans="2:23" s="148" customFormat="1" ht="13.5" customHeight="1">
      <c r="B181" s="145"/>
      <c r="C181" s="717"/>
      <c r="D181" s="718"/>
      <c r="E181" s="719"/>
      <c r="F181" s="723"/>
      <c r="G181" s="725"/>
      <c r="H181" s="150"/>
      <c r="I181" s="150"/>
      <c r="J181" s="151"/>
      <c r="K181" s="151"/>
      <c r="L181" s="151"/>
      <c r="M181" s="151"/>
      <c r="N181" s="151"/>
      <c r="O181" s="151"/>
      <c r="P181" s="151"/>
      <c r="Q181" s="151"/>
      <c r="R181" s="151"/>
      <c r="S181" s="151"/>
      <c r="T181" s="763"/>
      <c r="U181" s="739"/>
      <c r="V181" s="145"/>
    </row>
    <row r="182" spans="2:23" s="148" customFormat="1" ht="13.5" customHeight="1">
      <c r="B182" s="145"/>
      <c r="C182" s="720"/>
      <c r="D182" s="721"/>
      <c r="E182" s="722"/>
      <c r="F182" s="727"/>
      <c r="G182" s="728"/>
      <c r="H182" s="149"/>
      <c r="I182" s="149"/>
      <c r="J182" s="149"/>
      <c r="K182" s="149"/>
      <c r="L182" s="149"/>
      <c r="M182" s="149"/>
      <c r="N182" s="149"/>
      <c r="O182" s="149"/>
      <c r="P182" s="149"/>
      <c r="Q182" s="149"/>
      <c r="R182" s="149"/>
      <c r="S182" s="149"/>
      <c r="T182" s="763"/>
      <c r="U182" s="740"/>
      <c r="V182" s="145"/>
    </row>
    <row r="183" spans="2:23" s="148" customFormat="1" ht="13.5" customHeight="1">
      <c r="B183" s="145"/>
      <c r="C183" s="714"/>
      <c r="D183" s="715"/>
      <c r="E183" s="716"/>
      <c r="F183" s="729"/>
      <c r="G183" s="730"/>
      <c r="H183" s="146"/>
      <c r="I183" s="146"/>
      <c r="J183" s="147"/>
      <c r="K183" s="147"/>
      <c r="L183" s="147"/>
      <c r="M183" s="147"/>
      <c r="N183" s="147"/>
      <c r="O183" s="147"/>
      <c r="P183" s="147"/>
      <c r="Q183" s="147"/>
      <c r="R183" s="147"/>
      <c r="S183" s="147"/>
      <c r="T183" s="763"/>
      <c r="U183" s="737"/>
      <c r="V183" s="145"/>
    </row>
    <row r="184" spans="2:23" s="148" customFormat="1" ht="13.5" customHeight="1">
      <c r="B184" s="145"/>
      <c r="C184" s="717"/>
      <c r="D184" s="718"/>
      <c r="E184" s="719"/>
      <c r="F184" s="724"/>
      <c r="G184" s="726"/>
      <c r="H184" s="149"/>
      <c r="I184" s="149"/>
      <c r="J184" s="149"/>
      <c r="K184" s="149"/>
      <c r="L184" s="149"/>
      <c r="M184" s="149"/>
      <c r="N184" s="149"/>
      <c r="O184" s="149"/>
      <c r="P184" s="149"/>
      <c r="Q184" s="149"/>
      <c r="R184" s="149"/>
      <c r="S184" s="149"/>
      <c r="T184" s="763"/>
      <c r="U184" s="738"/>
      <c r="V184" s="145"/>
    </row>
    <row r="185" spans="2:23" s="148" customFormat="1" ht="13.5" customHeight="1">
      <c r="B185" s="145"/>
      <c r="C185" s="717"/>
      <c r="D185" s="718"/>
      <c r="E185" s="719"/>
      <c r="F185" s="723"/>
      <c r="G185" s="725"/>
      <c r="H185" s="150"/>
      <c r="I185" s="150"/>
      <c r="J185" s="151"/>
      <c r="K185" s="151"/>
      <c r="L185" s="151"/>
      <c r="M185" s="151"/>
      <c r="N185" s="151"/>
      <c r="O185" s="151"/>
      <c r="P185" s="151"/>
      <c r="Q185" s="151"/>
      <c r="R185" s="151"/>
      <c r="S185" s="151"/>
      <c r="T185" s="763"/>
      <c r="U185" s="739"/>
      <c r="V185" s="145"/>
    </row>
    <row r="186" spans="2:23" s="148" customFormat="1" ht="13.5" customHeight="1">
      <c r="B186" s="145"/>
      <c r="C186" s="717"/>
      <c r="D186" s="718"/>
      <c r="E186" s="719"/>
      <c r="F186" s="724"/>
      <c r="G186" s="726"/>
      <c r="H186" s="149"/>
      <c r="I186" s="149"/>
      <c r="J186" s="149"/>
      <c r="K186" s="149"/>
      <c r="L186" s="149"/>
      <c r="M186" s="149"/>
      <c r="N186" s="149"/>
      <c r="O186" s="149"/>
      <c r="P186" s="149"/>
      <c r="Q186" s="149"/>
      <c r="R186" s="149"/>
      <c r="S186" s="149"/>
      <c r="T186" s="763"/>
      <c r="U186" s="738"/>
      <c r="V186" s="145"/>
    </row>
    <row r="187" spans="2:23" s="148" customFormat="1" ht="13.5" customHeight="1">
      <c r="B187" s="145"/>
      <c r="C187" s="717"/>
      <c r="D187" s="718"/>
      <c r="E187" s="719"/>
      <c r="F187" s="723"/>
      <c r="G187" s="725"/>
      <c r="H187" s="150"/>
      <c r="I187" s="150"/>
      <c r="J187" s="151"/>
      <c r="K187" s="151"/>
      <c r="L187" s="151"/>
      <c r="M187" s="151"/>
      <c r="N187" s="151"/>
      <c r="O187" s="151"/>
      <c r="P187" s="151"/>
      <c r="Q187" s="151"/>
      <c r="R187" s="151"/>
      <c r="S187" s="151"/>
      <c r="T187" s="763"/>
      <c r="U187" s="739"/>
      <c r="V187" s="145"/>
    </row>
    <row r="188" spans="2:23" s="148" customFormat="1" ht="13.5" customHeight="1">
      <c r="B188" s="145"/>
      <c r="C188" s="720"/>
      <c r="D188" s="721"/>
      <c r="E188" s="722"/>
      <c r="F188" s="727"/>
      <c r="G188" s="728"/>
      <c r="H188" s="152"/>
      <c r="I188" s="152"/>
      <c r="J188" s="152"/>
      <c r="K188" s="152"/>
      <c r="L188" s="152"/>
      <c r="M188" s="152"/>
      <c r="N188" s="152"/>
      <c r="O188" s="152"/>
      <c r="P188" s="152"/>
      <c r="Q188" s="152"/>
      <c r="R188" s="152"/>
      <c r="S188" s="152"/>
      <c r="T188" s="763"/>
      <c r="U188" s="740"/>
      <c r="V188" s="145"/>
    </row>
    <row r="189" spans="2:23" s="111" customFormat="1" ht="13.5" customHeight="1">
      <c r="B189" s="108"/>
      <c r="C189" s="743" t="s">
        <v>86</v>
      </c>
      <c r="D189" s="767" t="s">
        <v>220</v>
      </c>
      <c r="E189" s="768"/>
      <c r="F189" s="768"/>
      <c r="G189" s="769"/>
      <c r="H189" s="154"/>
      <c r="I189" s="154"/>
      <c r="J189" s="154"/>
      <c r="K189" s="154"/>
      <c r="L189" s="154"/>
      <c r="M189" s="154"/>
      <c r="N189" s="154"/>
      <c r="O189" s="154"/>
      <c r="P189" s="154"/>
      <c r="Q189" s="154"/>
      <c r="R189" s="154"/>
      <c r="S189" s="154"/>
      <c r="T189" s="773"/>
      <c r="U189" s="749"/>
      <c r="V189" s="108"/>
    </row>
    <row r="190" spans="2:23" s="111" customFormat="1" ht="13.5" customHeight="1">
      <c r="B190" s="108"/>
      <c r="C190" s="744"/>
      <c r="D190" s="746" t="s">
        <v>221</v>
      </c>
      <c r="E190" s="747"/>
      <c r="F190" s="747"/>
      <c r="G190" s="748"/>
      <c r="H190" s="154"/>
      <c r="I190" s="154"/>
      <c r="J190" s="154"/>
      <c r="K190" s="154"/>
      <c r="L190" s="154"/>
      <c r="M190" s="154"/>
      <c r="N190" s="154"/>
      <c r="O190" s="154"/>
      <c r="P190" s="154"/>
      <c r="Q190" s="154"/>
      <c r="R190" s="154"/>
      <c r="S190" s="154"/>
      <c r="T190" s="773"/>
      <c r="U190" s="750"/>
      <c r="V190" s="108"/>
    </row>
    <row r="191" spans="2:23" s="111" customFormat="1" ht="13.5" customHeight="1">
      <c r="B191" s="108"/>
      <c r="C191" s="744"/>
      <c r="D191" s="770" t="s">
        <v>222</v>
      </c>
      <c r="E191" s="771"/>
      <c r="F191" s="772"/>
      <c r="G191" s="155" t="s">
        <v>79</v>
      </c>
      <c r="H191" s="156" t="str">
        <f>IF(COUNT(H189)=0,"",ROUND(SUM(H189:H190),#REF!))</f>
        <v/>
      </c>
      <c r="I191" s="156" t="str">
        <f>IF(COUNT(I189)=0,"",ROUND(SUM(I189:I190),#REF!))</f>
        <v/>
      </c>
      <c r="J191" s="156" t="str">
        <f>IF(COUNT(J189)=0,"",ROUND(SUM(J189:J190),#REF!))</f>
        <v/>
      </c>
      <c r="K191" s="156" t="str">
        <f>IF(COUNT(K189)=0,"",ROUND(SUM(K189:K190),#REF!))</f>
        <v/>
      </c>
      <c r="L191" s="156" t="str">
        <f>IF(COUNT(L189)=0,"",ROUND(SUM(L189:L190),#REF!))</f>
        <v/>
      </c>
      <c r="M191" s="156" t="str">
        <f>IF(COUNT(M189)=0,"",ROUND(SUM(M189:M190),#REF!))</f>
        <v/>
      </c>
      <c r="N191" s="156" t="str">
        <f>IF(COUNT(N189)=0,"",ROUND(SUM(N189:N190),#REF!))</f>
        <v/>
      </c>
      <c r="O191" s="156" t="str">
        <f>IF(COUNT(O189)=0,"",ROUND(SUM(O189:O190),#REF!))</f>
        <v/>
      </c>
      <c r="P191" s="156" t="str">
        <f>IF(COUNT(P189)=0,"",ROUND(SUM(P189:P190),#REF!))</f>
        <v/>
      </c>
      <c r="Q191" s="156" t="str">
        <f>IF(COUNT(Q189)=0,"",ROUND(SUM(Q189:Q190),#REF!))</f>
        <v/>
      </c>
      <c r="R191" s="156" t="str">
        <f>IF(COUNT(R189)=0,"",ROUND(SUM(R189:R190),#REF!))</f>
        <v/>
      </c>
      <c r="S191" s="156" t="str">
        <f>IF(COUNT(S189)=0,"",ROUND(SUM(S189:S190),#REF!))</f>
        <v/>
      </c>
      <c r="T191" s="773"/>
      <c r="U191" s="750"/>
      <c r="V191" s="108"/>
      <c r="W191" s="120" t="s">
        <v>93</v>
      </c>
    </row>
    <row r="192" spans="2:23" s="111" customFormat="1" ht="13.5" customHeight="1">
      <c r="B192" s="108"/>
      <c r="C192" s="744"/>
      <c r="D192" s="774" t="s">
        <v>249</v>
      </c>
      <c r="E192" s="768"/>
      <c r="F192" s="769"/>
      <c r="G192" s="155" t="s">
        <v>79</v>
      </c>
      <c r="H192" s="154"/>
      <c r="I192" s="154"/>
      <c r="J192" s="154"/>
      <c r="K192" s="154"/>
      <c r="L192" s="154"/>
      <c r="M192" s="154"/>
      <c r="N192" s="154"/>
      <c r="O192" s="154"/>
      <c r="P192" s="154"/>
      <c r="Q192" s="154"/>
      <c r="R192" s="154"/>
      <c r="S192" s="154"/>
      <c r="T192" s="203" t="str">
        <f>IF(COUNT(H192:S192)=0,"",SUMPRODUCT(ROUND(H192:S192,#REF!)))</f>
        <v/>
      </c>
      <c r="U192" s="751"/>
      <c r="V192" s="108"/>
    </row>
    <row r="193" spans="2:38" s="163" customFormat="1" ht="13.5" customHeight="1">
      <c r="B193" s="161"/>
      <c r="C193" s="121" t="s">
        <v>70</v>
      </c>
      <c r="D193" s="162"/>
      <c r="E193" s="162"/>
      <c r="F193" s="162"/>
      <c r="G193" s="121"/>
      <c r="H193" s="121"/>
      <c r="I193" s="121"/>
      <c r="J193" s="121"/>
      <c r="K193" s="121"/>
      <c r="L193" s="121"/>
      <c r="M193" s="121"/>
      <c r="N193" s="121"/>
      <c r="O193" s="121"/>
      <c r="P193" s="121"/>
      <c r="Q193" s="121"/>
      <c r="R193" s="121"/>
      <c r="S193" s="121"/>
      <c r="T193" s="121"/>
      <c r="U193" s="121"/>
      <c r="V193" s="161"/>
    </row>
    <row r="194" spans="2:38" s="163" customFormat="1" ht="13.5" customHeight="1">
      <c r="B194" s="161"/>
      <c r="C194" s="122"/>
      <c r="D194" s="164"/>
      <c r="E194" s="164"/>
      <c r="F194" s="164"/>
      <c r="G194" s="122"/>
      <c r="H194" s="122"/>
      <c r="I194" s="122"/>
      <c r="J194" s="122"/>
      <c r="K194" s="122"/>
      <c r="L194" s="122"/>
      <c r="M194" s="122"/>
      <c r="N194" s="122"/>
      <c r="O194" s="122"/>
      <c r="P194" s="122"/>
      <c r="Q194" s="122"/>
      <c r="R194" s="122"/>
      <c r="S194" s="122"/>
      <c r="T194" s="122"/>
      <c r="U194" s="122"/>
      <c r="V194" s="161"/>
    </row>
    <row r="195" spans="2:38" s="163" customFormat="1" ht="13.5" customHeight="1">
      <c r="B195" s="161"/>
      <c r="C195" s="122"/>
      <c r="D195" s="164"/>
      <c r="E195" s="164"/>
      <c r="F195" s="164"/>
      <c r="G195" s="122"/>
      <c r="H195" s="122"/>
      <c r="I195" s="122"/>
      <c r="J195" s="122"/>
      <c r="K195" s="122"/>
      <c r="L195" s="122"/>
      <c r="M195" s="122"/>
      <c r="N195" s="122"/>
      <c r="O195" s="122"/>
      <c r="P195" s="122"/>
      <c r="Q195" s="122"/>
      <c r="R195" s="122"/>
      <c r="S195" s="122"/>
      <c r="T195" s="122"/>
      <c r="U195" s="122"/>
      <c r="V195" s="161"/>
    </row>
    <row r="196" spans="2:38" s="163" customFormat="1" ht="13.5" customHeight="1">
      <c r="B196" s="161"/>
      <c r="C196" s="122"/>
      <c r="D196" s="164"/>
      <c r="E196" s="164"/>
      <c r="F196" s="164"/>
      <c r="G196" s="122"/>
      <c r="H196" s="122"/>
      <c r="I196" s="122"/>
      <c r="J196" s="122"/>
      <c r="K196" s="122"/>
      <c r="L196" s="122"/>
      <c r="M196" s="122"/>
      <c r="N196" s="122"/>
      <c r="O196" s="122"/>
      <c r="P196" s="122"/>
      <c r="Q196" s="122"/>
      <c r="R196" s="122"/>
      <c r="S196" s="122"/>
      <c r="T196" s="122"/>
      <c r="U196" s="122"/>
      <c r="V196" s="161"/>
    </row>
    <row r="197" spans="2:38" s="163" customFormat="1" ht="13.5" customHeight="1">
      <c r="B197" s="161"/>
      <c r="C197" s="122"/>
      <c r="D197" s="164"/>
      <c r="E197" s="164"/>
      <c r="F197" s="164"/>
      <c r="G197" s="122"/>
      <c r="H197" s="122"/>
      <c r="I197" s="122"/>
      <c r="J197" s="122"/>
      <c r="K197" s="122"/>
      <c r="L197" s="122"/>
      <c r="M197" s="122"/>
      <c r="N197" s="122"/>
      <c r="O197" s="122"/>
      <c r="P197" s="122"/>
      <c r="Q197" s="122"/>
      <c r="R197" s="122"/>
      <c r="S197" s="122"/>
      <c r="T197" s="122"/>
      <c r="U197" s="122"/>
      <c r="V197" s="161"/>
    </row>
    <row r="198" spans="2:38" s="163" customFormat="1" ht="13.5" customHeight="1">
      <c r="B198" s="161"/>
      <c r="C198" s="122"/>
      <c r="D198" s="164"/>
      <c r="E198" s="164"/>
      <c r="F198" s="164"/>
      <c r="G198" s="122"/>
      <c r="H198" s="122"/>
      <c r="I198" s="122"/>
      <c r="J198" s="122"/>
      <c r="K198" s="122"/>
      <c r="L198" s="122"/>
      <c r="M198" s="122"/>
      <c r="N198" s="122"/>
      <c r="O198" s="122"/>
      <c r="P198" s="122"/>
      <c r="Q198" s="122"/>
      <c r="R198" s="122"/>
      <c r="S198" s="122"/>
      <c r="T198" s="122"/>
      <c r="U198" s="122"/>
      <c r="V198" s="161"/>
    </row>
    <row r="199" spans="2:38" s="163" customFormat="1" ht="13.5" customHeight="1">
      <c r="B199" s="161"/>
      <c r="C199" s="122"/>
      <c r="D199" s="164"/>
      <c r="E199" s="164"/>
      <c r="F199" s="164"/>
      <c r="G199" s="122"/>
      <c r="H199" s="122"/>
      <c r="I199" s="122"/>
      <c r="J199" s="122"/>
      <c r="K199" s="122"/>
      <c r="L199" s="122"/>
      <c r="M199" s="122"/>
      <c r="N199" s="122"/>
      <c r="O199" s="122"/>
      <c r="P199" s="122"/>
      <c r="Q199" s="122"/>
      <c r="R199" s="122"/>
      <c r="S199" s="122"/>
      <c r="T199" s="122"/>
      <c r="U199" s="122"/>
      <c r="V199" s="161"/>
    </row>
    <row r="200" spans="2:38" s="163" customFormat="1" ht="13.5" customHeight="1">
      <c r="B200" s="161"/>
      <c r="C200" s="122"/>
      <c r="D200" s="164"/>
      <c r="E200" s="164"/>
      <c r="F200" s="164"/>
      <c r="G200" s="122"/>
      <c r="H200" s="122"/>
      <c r="I200" s="122"/>
      <c r="J200" s="122"/>
      <c r="K200" s="122"/>
      <c r="L200" s="122"/>
      <c r="M200" s="122"/>
      <c r="N200" s="122"/>
      <c r="O200" s="122"/>
      <c r="P200" s="122"/>
      <c r="Q200" s="122"/>
      <c r="R200" s="122"/>
      <c r="S200" s="122"/>
      <c r="T200" s="122"/>
      <c r="U200" s="122"/>
      <c r="V200" s="161"/>
    </row>
    <row r="201" spans="2:38" s="163" customFormat="1" ht="13.5" customHeight="1">
      <c r="B201" s="161"/>
      <c r="C201" s="122"/>
      <c r="D201" s="164"/>
      <c r="E201" s="164"/>
      <c r="F201" s="164"/>
      <c r="G201" s="122"/>
      <c r="H201" s="122"/>
      <c r="I201" s="122"/>
      <c r="J201" s="122"/>
      <c r="K201" s="122"/>
      <c r="L201" s="122"/>
      <c r="M201" s="122"/>
      <c r="N201" s="122"/>
      <c r="O201" s="122"/>
      <c r="P201" s="122"/>
      <c r="Q201" s="122"/>
      <c r="R201" s="122"/>
      <c r="S201" s="122"/>
      <c r="T201" s="122"/>
      <c r="U201" s="122"/>
      <c r="V201" s="161"/>
    </row>
    <row r="202" spans="2:38" s="111" customFormat="1" ht="13.5" customHeight="1">
      <c r="B202" s="108"/>
      <c r="C202" s="108"/>
      <c r="D202" s="108"/>
      <c r="E202" s="108"/>
      <c r="F202" s="108"/>
      <c r="G202" s="108"/>
      <c r="H202" s="108"/>
      <c r="I202" s="108"/>
      <c r="J202" s="108"/>
      <c r="K202" s="108"/>
      <c r="L202" s="108"/>
      <c r="M202" s="108"/>
      <c r="N202" s="108"/>
      <c r="O202" s="108"/>
      <c r="P202" s="108"/>
      <c r="Q202" s="108"/>
      <c r="R202" s="108"/>
      <c r="S202" s="108"/>
      <c r="T202" s="108"/>
      <c r="U202" s="110"/>
      <c r="V202" s="108"/>
    </row>
    <row r="203" spans="2:38" s="111" customFormat="1" ht="13.5" customHeight="1">
      <c r="B203" s="108"/>
      <c r="C203" s="109" t="s">
        <v>225</v>
      </c>
      <c r="D203" s="109"/>
      <c r="E203" s="109"/>
      <c r="F203" s="37"/>
      <c r="G203" s="109"/>
      <c r="H203" s="108"/>
      <c r="I203" s="108"/>
      <c r="J203" s="108"/>
      <c r="K203" s="108"/>
      <c r="L203" s="108"/>
      <c r="M203" s="108"/>
      <c r="N203" s="108"/>
      <c r="O203" s="108"/>
      <c r="P203" s="108"/>
      <c r="Q203" s="108"/>
      <c r="R203" s="108"/>
      <c r="S203" s="108"/>
      <c r="T203" s="108"/>
      <c r="U203" s="110"/>
      <c r="V203" s="108"/>
    </row>
    <row r="204" spans="2:38" s="111" customFormat="1" ht="13.5" customHeight="1">
      <c r="B204" s="108"/>
      <c r="C204" s="112" t="s">
        <v>4</v>
      </c>
      <c r="D204" s="112"/>
      <c r="E204" s="112"/>
      <c r="F204" s="114"/>
      <c r="G204" s="480" t="e">
        <f>G154</f>
        <v>#REF!</v>
      </c>
      <c r="H204" s="113"/>
      <c r="I204" s="108"/>
      <c r="J204" s="108"/>
      <c r="K204" s="108"/>
      <c r="L204" s="108"/>
      <c r="M204" s="108"/>
      <c r="N204" s="108"/>
      <c r="O204" s="108"/>
      <c r="P204" s="108"/>
      <c r="Q204" s="108"/>
      <c r="R204" s="108"/>
      <c r="S204" s="108"/>
      <c r="T204" s="108"/>
      <c r="U204" s="110"/>
      <c r="V204" s="108"/>
    </row>
    <row r="205" spans="2:38" s="111" customFormat="1" ht="13.5" customHeight="1">
      <c r="B205" s="108"/>
      <c r="C205" s="116" t="s">
        <v>8</v>
      </c>
      <c r="D205" s="116"/>
      <c r="E205" s="125" t="s">
        <v>126</v>
      </c>
      <c r="F205" s="112"/>
      <c r="G205" s="108"/>
      <c r="H205" s="108"/>
      <c r="I205" s="108"/>
      <c r="J205" s="108"/>
      <c r="K205" s="108"/>
      <c r="L205" s="108"/>
      <c r="M205" s="108"/>
      <c r="N205" s="108"/>
      <c r="O205" s="108"/>
      <c r="P205" s="108"/>
      <c r="Q205" s="108"/>
      <c r="R205" s="126"/>
      <c r="S205" s="108"/>
      <c r="T205" s="126"/>
      <c r="U205" s="110"/>
      <c r="V205" s="108"/>
    </row>
    <row r="206" spans="2:38" s="111" customFormat="1" ht="13.5" customHeight="1">
      <c r="B206" s="108"/>
      <c r="C206" s="705" t="s">
        <v>33</v>
      </c>
      <c r="D206" s="706"/>
      <c r="E206" s="707"/>
      <c r="F206" s="731" t="s">
        <v>224</v>
      </c>
      <c r="G206" s="731" t="s">
        <v>219</v>
      </c>
      <c r="H206" s="117" t="s">
        <v>34</v>
      </c>
      <c r="I206" s="118"/>
      <c r="J206" s="118"/>
      <c r="K206" s="118"/>
      <c r="L206" s="118"/>
      <c r="M206" s="119"/>
      <c r="N206" s="144" t="s">
        <v>35</v>
      </c>
      <c r="O206" s="118"/>
      <c r="P206" s="118"/>
      <c r="Q206" s="118"/>
      <c r="R206" s="118"/>
      <c r="S206" s="119"/>
      <c r="T206" s="764" t="s">
        <v>81</v>
      </c>
      <c r="U206" s="764" t="s">
        <v>82</v>
      </c>
      <c r="V206" s="108"/>
      <c r="W206" s="88" t="s">
        <v>25</v>
      </c>
      <c r="AA206" s="128" t="str">
        <f>IF(COUNT(H209:U242)&gt;0,"○","")</f>
        <v/>
      </c>
      <c r="AB206" s="120" t="s">
        <v>158</v>
      </c>
      <c r="AC206" s="124"/>
      <c r="AD206" s="124"/>
      <c r="AE206" s="124"/>
      <c r="AF206" s="124"/>
      <c r="AG206" s="124"/>
      <c r="AK206" s="124"/>
      <c r="AL206" s="124"/>
    </row>
    <row r="207" spans="2:38" s="111" customFormat="1" ht="13.5" customHeight="1">
      <c r="B207" s="108"/>
      <c r="C207" s="708"/>
      <c r="D207" s="709"/>
      <c r="E207" s="710"/>
      <c r="F207" s="732"/>
      <c r="G207" s="732"/>
      <c r="H207" s="4" t="s">
        <v>13</v>
      </c>
      <c r="I207" s="4" t="s">
        <v>14</v>
      </c>
      <c r="J207" s="4" t="s">
        <v>15</v>
      </c>
      <c r="K207" s="4" t="s">
        <v>16</v>
      </c>
      <c r="L207" s="4" t="s">
        <v>17</v>
      </c>
      <c r="M207" s="4" t="s">
        <v>18</v>
      </c>
      <c r="N207" s="4" t="s">
        <v>19</v>
      </c>
      <c r="O207" s="4" t="s">
        <v>20</v>
      </c>
      <c r="P207" s="4" t="s">
        <v>21</v>
      </c>
      <c r="Q207" s="4" t="s">
        <v>22</v>
      </c>
      <c r="R207" s="4" t="s">
        <v>23</v>
      </c>
      <c r="S207" s="4" t="s">
        <v>24</v>
      </c>
      <c r="T207" s="765"/>
      <c r="U207" s="765"/>
      <c r="V207" s="108"/>
      <c r="W207" s="88" t="s">
        <v>94</v>
      </c>
      <c r="AA207" s="124"/>
      <c r="AB207" s="124"/>
      <c r="AC207" s="124"/>
      <c r="AD207" s="124"/>
      <c r="AE207" s="124"/>
      <c r="AF207" s="124"/>
      <c r="AG207" s="124"/>
      <c r="AK207" s="124"/>
      <c r="AL207" s="124"/>
    </row>
    <row r="208" spans="2:38" s="111" customFormat="1" ht="13.5" customHeight="1">
      <c r="B208" s="108"/>
      <c r="C208" s="711"/>
      <c r="D208" s="712"/>
      <c r="E208" s="713"/>
      <c r="F208" s="733"/>
      <c r="G208" s="733"/>
      <c r="H208" s="127" t="e">
        <f>"（"&amp;MID(#REF!,2,2)&amp;")"</f>
        <v>#REF!</v>
      </c>
      <c r="I208" s="127" t="e">
        <f>"（"&amp;MID(#REF!,2,2)&amp;")"</f>
        <v>#REF!</v>
      </c>
      <c r="J208" s="127" t="e">
        <f>"（"&amp;MID(#REF!,2,2)&amp;")"</f>
        <v>#REF!</v>
      </c>
      <c r="K208" s="127" t="e">
        <f>"（"&amp;MID(#REF!,2,2)&amp;")"</f>
        <v>#REF!</v>
      </c>
      <c r="L208" s="127" t="e">
        <f>"（"&amp;MID(#REF!,2,2)&amp;")"</f>
        <v>#REF!</v>
      </c>
      <c r="M208" s="127" t="e">
        <f>"（"&amp;MID(#REF!,2,2)&amp;")"</f>
        <v>#REF!</v>
      </c>
      <c r="N208" s="127" t="e">
        <f>"（"&amp;MID(#REF!,2,2)&amp;")"</f>
        <v>#REF!</v>
      </c>
      <c r="O208" s="127" t="e">
        <f>"（"&amp;MID(#REF!,2,2)&amp;")"</f>
        <v>#REF!</v>
      </c>
      <c r="P208" s="127" t="e">
        <f>"（"&amp;MID(#REF!,2,2)&amp;")"</f>
        <v>#REF!</v>
      </c>
      <c r="Q208" s="127" t="e">
        <f>"（"&amp;MID(#REF!,2,2)&amp;")"</f>
        <v>#REF!</v>
      </c>
      <c r="R208" s="127" t="e">
        <f>"（"&amp;MID(#REF!,2,2)&amp;")"</f>
        <v>#REF!</v>
      </c>
      <c r="S208" s="127" t="e">
        <f>"（"&amp;MID(#REF!,2,2)&amp;")"</f>
        <v>#REF!</v>
      </c>
      <c r="T208" s="766"/>
      <c r="U208" s="766"/>
      <c r="V208" s="108"/>
      <c r="W208" s="88"/>
      <c r="AC208" s="124"/>
      <c r="AD208" s="124"/>
      <c r="AE208" s="124"/>
      <c r="AF208" s="124"/>
      <c r="AG208" s="124"/>
      <c r="AK208" s="124"/>
      <c r="AL208" s="124"/>
    </row>
    <row r="209" spans="2:38" s="148" customFormat="1" ht="13.5" customHeight="1">
      <c r="B209" s="145"/>
      <c r="C209" s="714"/>
      <c r="D209" s="715"/>
      <c r="E209" s="716"/>
      <c r="F209" s="729"/>
      <c r="G209" s="730"/>
      <c r="H209" s="146"/>
      <c r="I209" s="146"/>
      <c r="J209" s="147"/>
      <c r="K209" s="147"/>
      <c r="L209" s="147"/>
      <c r="M209" s="147"/>
      <c r="N209" s="147"/>
      <c r="O209" s="147"/>
      <c r="P209" s="147"/>
      <c r="Q209" s="147"/>
      <c r="R209" s="147"/>
      <c r="S209" s="147"/>
      <c r="T209" s="763"/>
      <c r="U209" s="737"/>
      <c r="V209" s="145"/>
      <c r="AA209" s="130"/>
      <c r="AB209" s="130"/>
      <c r="AC209" s="130"/>
      <c r="AD209" s="130"/>
      <c r="AE209" s="130"/>
      <c r="AF209" s="130"/>
      <c r="AG209" s="130"/>
      <c r="AK209" s="130"/>
      <c r="AL209" s="130"/>
    </row>
    <row r="210" spans="2:38" s="148" customFormat="1" ht="13.5" customHeight="1">
      <c r="B210" s="145"/>
      <c r="C210" s="717"/>
      <c r="D210" s="718"/>
      <c r="E210" s="719"/>
      <c r="F210" s="724"/>
      <c r="G210" s="726"/>
      <c r="H210" s="149"/>
      <c r="I210" s="149"/>
      <c r="J210" s="149"/>
      <c r="K210" s="149"/>
      <c r="L210" s="149"/>
      <c r="M210" s="149"/>
      <c r="N210" s="149"/>
      <c r="O210" s="149"/>
      <c r="P210" s="149"/>
      <c r="Q210" s="149"/>
      <c r="R210" s="149"/>
      <c r="S210" s="149"/>
      <c r="T210" s="763"/>
      <c r="U210" s="738"/>
      <c r="V210" s="145"/>
      <c r="AA210" s="130"/>
      <c r="AB210" s="130"/>
      <c r="AC210" s="130"/>
      <c r="AD210" s="130"/>
      <c r="AE210" s="130"/>
      <c r="AF210" s="130"/>
      <c r="AG210" s="130"/>
      <c r="AK210" s="130"/>
      <c r="AL210" s="130"/>
    </row>
    <row r="211" spans="2:38" s="148" customFormat="1" ht="13.5" customHeight="1">
      <c r="B211" s="145"/>
      <c r="C211" s="717"/>
      <c r="D211" s="718"/>
      <c r="E211" s="719"/>
      <c r="F211" s="723"/>
      <c r="G211" s="725"/>
      <c r="H211" s="150"/>
      <c r="I211" s="150"/>
      <c r="J211" s="151"/>
      <c r="K211" s="151"/>
      <c r="L211" s="151"/>
      <c r="M211" s="151"/>
      <c r="N211" s="151"/>
      <c r="O211" s="151"/>
      <c r="P211" s="151"/>
      <c r="Q211" s="151"/>
      <c r="R211" s="151"/>
      <c r="S211" s="151"/>
      <c r="T211" s="763"/>
      <c r="U211" s="739"/>
      <c r="V211" s="145"/>
      <c r="AA211" s="130"/>
      <c r="AB211" s="130"/>
      <c r="AC211" s="130"/>
      <c r="AD211" s="130"/>
      <c r="AE211" s="130"/>
      <c r="AF211" s="130"/>
      <c r="AG211" s="130"/>
      <c r="AK211" s="130"/>
      <c r="AL211" s="130"/>
    </row>
    <row r="212" spans="2:38" s="148" customFormat="1" ht="13.5" customHeight="1">
      <c r="B212" s="145"/>
      <c r="C212" s="717"/>
      <c r="D212" s="718"/>
      <c r="E212" s="719"/>
      <c r="F212" s="724"/>
      <c r="G212" s="726"/>
      <c r="H212" s="149"/>
      <c r="I212" s="149"/>
      <c r="J212" s="149"/>
      <c r="K212" s="149"/>
      <c r="L212" s="149"/>
      <c r="M212" s="149"/>
      <c r="N212" s="149"/>
      <c r="O212" s="149"/>
      <c r="P212" s="149"/>
      <c r="Q212" s="149"/>
      <c r="R212" s="149"/>
      <c r="S212" s="149"/>
      <c r="T212" s="763"/>
      <c r="U212" s="738"/>
      <c r="V212" s="145"/>
      <c r="AA212" s="130"/>
      <c r="AB212" s="130"/>
      <c r="AC212" s="130"/>
      <c r="AD212" s="130"/>
      <c r="AE212" s="130"/>
      <c r="AF212" s="130"/>
      <c r="AG212" s="130"/>
      <c r="AK212" s="130"/>
      <c r="AL212" s="130"/>
    </row>
    <row r="213" spans="2:38" s="148" customFormat="1" ht="13.5" customHeight="1">
      <c r="B213" s="145"/>
      <c r="C213" s="717"/>
      <c r="D213" s="718"/>
      <c r="E213" s="719"/>
      <c r="F213" s="723"/>
      <c r="G213" s="725"/>
      <c r="H213" s="150"/>
      <c r="I213" s="150"/>
      <c r="J213" s="151"/>
      <c r="K213" s="151"/>
      <c r="L213" s="151"/>
      <c r="M213" s="151"/>
      <c r="N213" s="151"/>
      <c r="O213" s="151"/>
      <c r="P213" s="151"/>
      <c r="Q213" s="151"/>
      <c r="R213" s="151"/>
      <c r="S213" s="151"/>
      <c r="T213" s="763"/>
      <c r="U213" s="739"/>
      <c r="V213" s="145"/>
      <c r="AA213" s="130"/>
      <c r="AB213" s="130"/>
      <c r="AC213" s="130"/>
      <c r="AD213" s="130"/>
      <c r="AE213" s="130"/>
      <c r="AF213" s="130"/>
      <c r="AG213" s="130"/>
      <c r="AK213" s="130"/>
      <c r="AL213" s="130"/>
    </row>
    <row r="214" spans="2:38" s="148" customFormat="1" ht="13.5" customHeight="1">
      <c r="B214" s="145"/>
      <c r="C214" s="720"/>
      <c r="D214" s="721"/>
      <c r="E214" s="722"/>
      <c r="F214" s="727"/>
      <c r="G214" s="728"/>
      <c r="H214" s="149"/>
      <c r="I214" s="149"/>
      <c r="J214" s="149"/>
      <c r="K214" s="149"/>
      <c r="L214" s="149"/>
      <c r="M214" s="149"/>
      <c r="N214" s="149"/>
      <c r="O214" s="149"/>
      <c r="P214" s="149"/>
      <c r="Q214" s="149"/>
      <c r="R214" s="149"/>
      <c r="S214" s="149"/>
      <c r="T214" s="763"/>
      <c r="U214" s="740"/>
      <c r="V214" s="145"/>
      <c r="AA214" s="130"/>
      <c r="AB214" s="130"/>
      <c r="AC214" s="130"/>
      <c r="AD214" s="130"/>
      <c r="AE214" s="130"/>
      <c r="AF214" s="130"/>
      <c r="AG214" s="130"/>
      <c r="AK214" s="130"/>
      <c r="AL214" s="130"/>
    </row>
    <row r="215" spans="2:38" s="148" customFormat="1" ht="13.5" customHeight="1">
      <c r="B215" s="145"/>
      <c r="C215" s="714"/>
      <c r="D215" s="715"/>
      <c r="E215" s="716"/>
      <c r="F215" s="729"/>
      <c r="G215" s="730"/>
      <c r="H215" s="146"/>
      <c r="I215" s="146"/>
      <c r="J215" s="147"/>
      <c r="K215" s="147"/>
      <c r="L215" s="147"/>
      <c r="M215" s="147"/>
      <c r="N215" s="147"/>
      <c r="O215" s="147"/>
      <c r="P215" s="147"/>
      <c r="Q215" s="147"/>
      <c r="R215" s="147"/>
      <c r="S215" s="147"/>
      <c r="T215" s="763"/>
      <c r="U215" s="737"/>
      <c r="V215" s="145"/>
      <c r="AA215" s="130"/>
      <c r="AB215" s="130"/>
      <c r="AC215" s="130"/>
      <c r="AD215" s="130"/>
      <c r="AE215" s="130"/>
      <c r="AF215" s="130"/>
      <c r="AG215" s="130"/>
      <c r="AK215" s="130"/>
      <c r="AL215" s="130"/>
    </row>
    <row r="216" spans="2:38" s="148" customFormat="1" ht="13.5" customHeight="1">
      <c r="B216" s="145"/>
      <c r="C216" s="717"/>
      <c r="D216" s="718"/>
      <c r="E216" s="719"/>
      <c r="F216" s="724"/>
      <c r="G216" s="726"/>
      <c r="H216" s="149"/>
      <c r="I216" s="149"/>
      <c r="J216" s="149"/>
      <c r="K216" s="149"/>
      <c r="L216" s="149"/>
      <c r="M216" s="149"/>
      <c r="N216" s="149"/>
      <c r="O216" s="149"/>
      <c r="P216" s="149"/>
      <c r="Q216" s="149"/>
      <c r="R216" s="149"/>
      <c r="S216" s="149"/>
      <c r="T216" s="763"/>
      <c r="U216" s="738"/>
      <c r="V216" s="145"/>
      <c r="AA216" s="130"/>
      <c r="AB216" s="130"/>
      <c r="AC216" s="130"/>
      <c r="AD216" s="130"/>
      <c r="AE216" s="130"/>
      <c r="AF216" s="130"/>
      <c r="AG216" s="130"/>
      <c r="AK216" s="130"/>
      <c r="AL216" s="130"/>
    </row>
    <row r="217" spans="2:38" s="148" customFormat="1" ht="13.5" customHeight="1">
      <c r="B217" s="145"/>
      <c r="C217" s="717"/>
      <c r="D217" s="718"/>
      <c r="E217" s="719"/>
      <c r="F217" s="723"/>
      <c r="G217" s="725"/>
      <c r="H217" s="150"/>
      <c r="I217" s="150"/>
      <c r="J217" s="151"/>
      <c r="K217" s="151"/>
      <c r="L217" s="151"/>
      <c r="M217" s="151"/>
      <c r="N217" s="151"/>
      <c r="O217" s="151"/>
      <c r="P217" s="151"/>
      <c r="Q217" s="151"/>
      <c r="R217" s="151"/>
      <c r="S217" s="151"/>
      <c r="T217" s="763"/>
      <c r="U217" s="739"/>
      <c r="V217" s="145"/>
      <c r="AA217" s="130"/>
      <c r="AB217" s="130"/>
      <c r="AC217" s="130"/>
      <c r="AD217" s="130"/>
      <c r="AE217" s="130"/>
      <c r="AF217" s="130"/>
      <c r="AG217" s="130"/>
      <c r="AK217" s="130"/>
      <c r="AL217" s="130"/>
    </row>
    <row r="218" spans="2:38" s="148" customFormat="1" ht="13.5" customHeight="1">
      <c r="B218" s="145"/>
      <c r="C218" s="717"/>
      <c r="D218" s="718"/>
      <c r="E218" s="719"/>
      <c r="F218" s="724"/>
      <c r="G218" s="726"/>
      <c r="H218" s="149"/>
      <c r="I218" s="149"/>
      <c r="J218" s="149"/>
      <c r="K218" s="149"/>
      <c r="L218" s="149"/>
      <c r="M218" s="149"/>
      <c r="N218" s="149"/>
      <c r="O218" s="149"/>
      <c r="P218" s="149"/>
      <c r="Q218" s="149"/>
      <c r="R218" s="149"/>
      <c r="S218" s="149"/>
      <c r="T218" s="763"/>
      <c r="U218" s="738"/>
      <c r="V218" s="145"/>
    </row>
    <row r="219" spans="2:38" s="148" customFormat="1" ht="13.5" customHeight="1">
      <c r="B219" s="145"/>
      <c r="C219" s="717"/>
      <c r="D219" s="718"/>
      <c r="E219" s="719"/>
      <c r="F219" s="723"/>
      <c r="G219" s="725"/>
      <c r="H219" s="150"/>
      <c r="I219" s="150"/>
      <c r="J219" s="151"/>
      <c r="K219" s="151"/>
      <c r="L219" s="151"/>
      <c r="M219" s="151"/>
      <c r="N219" s="151"/>
      <c r="O219" s="151"/>
      <c r="P219" s="151"/>
      <c r="Q219" s="151"/>
      <c r="R219" s="151"/>
      <c r="S219" s="151"/>
      <c r="T219" s="763"/>
      <c r="U219" s="739"/>
      <c r="V219" s="145"/>
    </row>
    <row r="220" spans="2:38" s="148" customFormat="1" ht="13.5" customHeight="1">
      <c r="B220" s="145"/>
      <c r="C220" s="720"/>
      <c r="D220" s="721"/>
      <c r="E220" s="722"/>
      <c r="F220" s="727"/>
      <c r="G220" s="728"/>
      <c r="H220" s="149"/>
      <c r="I220" s="149"/>
      <c r="J220" s="149"/>
      <c r="K220" s="149"/>
      <c r="L220" s="149"/>
      <c r="M220" s="149"/>
      <c r="N220" s="149"/>
      <c r="O220" s="149"/>
      <c r="P220" s="149"/>
      <c r="Q220" s="149"/>
      <c r="R220" s="149"/>
      <c r="S220" s="149"/>
      <c r="T220" s="763"/>
      <c r="U220" s="740"/>
      <c r="V220" s="145"/>
    </row>
    <row r="221" spans="2:38" s="148" customFormat="1" ht="13.5" customHeight="1">
      <c r="B221" s="145"/>
      <c r="C221" s="714"/>
      <c r="D221" s="715"/>
      <c r="E221" s="716"/>
      <c r="F221" s="729"/>
      <c r="G221" s="730"/>
      <c r="H221" s="146"/>
      <c r="I221" s="146"/>
      <c r="J221" s="147"/>
      <c r="K221" s="147"/>
      <c r="L221" s="147"/>
      <c r="M221" s="147"/>
      <c r="N221" s="147"/>
      <c r="O221" s="147"/>
      <c r="P221" s="147"/>
      <c r="Q221" s="147"/>
      <c r="R221" s="147"/>
      <c r="S221" s="147"/>
      <c r="T221" s="763"/>
      <c r="U221" s="737"/>
      <c r="V221" s="145"/>
    </row>
    <row r="222" spans="2:38" s="148" customFormat="1" ht="13.5" customHeight="1">
      <c r="B222" s="145"/>
      <c r="C222" s="717"/>
      <c r="D222" s="718"/>
      <c r="E222" s="719"/>
      <c r="F222" s="724"/>
      <c r="G222" s="726"/>
      <c r="H222" s="149"/>
      <c r="I222" s="149"/>
      <c r="J222" s="149"/>
      <c r="K222" s="149"/>
      <c r="L222" s="149"/>
      <c r="M222" s="149"/>
      <c r="N222" s="149"/>
      <c r="O222" s="149"/>
      <c r="P222" s="149"/>
      <c r="Q222" s="149"/>
      <c r="R222" s="149"/>
      <c r="S222" s="149"/>
      <c r="T222" s="763"/>
      <c r="U222" s="738"/>
      <c r="V222" s="145"/>
    </row>
    <row r="223" spans="2:38" s="148" customFormat="1" ht="13.5" customHeight="1">
      <c r="B223" s="145"/>
      <c r="C223" s="717"/>
      <c r="D223" s="718"/>
      <c r="E223" s="719"/>
      <c r="F223" s="723"/>
      <c r="G223" s="725"/>
      <c r="H223" s="150"/>
      <c r="I223" s="150"/>
      <c r="J223" s="151"/>
      <c r="K223" s="151"/>
      <c r="L223" s="151"/>
      <c r="M223" s="151"/>
      <c r="N223" s="151"/>
      <c r="O223" s="151"/>
      <c r="P223" s="151"/>
      <c r="Q223" s="151"/>
      <c r="R223" s="151"/>
      <c r="S223" s="151"/>
      <c r="T223" s="763"/>
      <c r="U223" s="739"/>
      <c r="V223" s="145"/>
    </row>
    <row r="224" spans="2:38" s="148" customFormat="1" ht="13.5" customHeight="1">
      <c r="B224" s="145"/>
      <c r="C224" s="717"/>
      <c r="D224" s="718"/>
      <c r="E224" s="719"/>
      <c r="F224" s="724"/>
      <c r="G224" s="726"/>
      <c r="H224" s="149"/>
      <c r="I224" s="149"/>
      <c r="J224" s="149"/>
      <c r="K224" s="149"/>
      <c r="L224" s="149"/>
      <c r="M224" s="149"/>
      <c r="N224" s="149"/>
      <c r="O224" s="149"/>
      <c r="P224" s="149"/>
      <c r="Q224" s="149"/>
      <c r="R224" s="149"/>
      <c r="S224" s="149"/>
      <c r="T224" s="763"/>
      <c r="U224" s="738"/>
      <c r="V224" s="145"/>
    </row>
    <row r="225" spans="2:22" s="148" customFormat="1" ht="13.5" customHeight="1">
      <c r="B225" s="145"/>
      <c r="C225" s="717"/>
      <c r="D225" s="718"/>
      <c r="E225" s="719"/>
      <c r="F225" s="723"/>
      <c r="G225" s="725"/>
      <c r="H225" s="150"/>
      <c r="I225" s="150"/>
      <c r="J225" s="151"/>
      <c r="K225" s="151"/>
      <c r="L225" s="151"/>
      <c r="M225" s="151"/>
      <c r="N225" s="151"/>
      <c r="O225" s="151"/>
      <c r="P225" s="151"/>
      <c r="Q225" s="151"/>
      <c r="R225" s="151"/>
      <c r="S225" s="151"/>
      <c r="T225" s="763"/>
      <c r="U225" s="739"/>
      <c r="V225" s="145"/>
    </row>
    <row r="226" spans="2:22" s="148" customFormat="1" ht="13.5" customHeight="1">
      <c r="B226" s="145"/>
      <c r="C226" s="720"/>
      <c r="D226" s="721"/>
      <c r="E226" s="722"/>
      <c r="F226" s="727"/>
      <c r="G226" s="728"/>
      <c r="H226" s="149"/>
      <c r="I226" s="149"/>
      <c r="J226" s="149"/>
      <c r="K226" s="149"/>
      <c r="L226" s="149"/>
      <c r="M226" s="149"/>
      <c r="N226" s="149"/>
      <c r="O226" s="149"/>
      <c r="P226" s="149"/>
      <c r="Q226" s="149"/>
      <c r="R226" s="149"/>
      <c r="S226" s="149"/>
      <c r="T226" s="763"/>
      <c r="U226" s="740"/>
      <c r="V226" s="145"/>
    </row>
    <row r="227" spans="2:22" s="148" customFormat="1" ht="13.5" customHeight="1">
      <c r="B227" s="145"/>
      <c r="C227" s="714"/>
      <c r="D227" s="715"/>
      <c r="E227" s="716"/>
      <c r="F227" s="729"/>
      <c r="G227" s="730"/>
      <c r="H227" s="146"/>
      <c r="I227" s="146"/>
      <c r="J227" s="147"/>
      <c r="K227" s="147"/>
      <c r="L227" s="147"/>
      <c r="M227" s="147"/>
      <c r="N227" s="147"/>
      <c r="O227" s="147"/>
      <c r="P227" s="147"/>
      <c r="Q227" s="147"/>
      <c r="R227" s="147"/>
      <c r="S227" s="147"/>
      <c r="T227" s="763"/>
      <c r="U227" s="737"/>
      <c r="V227" s="145"/>
    </row>
    <row r="228" spans="2:22" s="148" customFormat="1" ht="13.5" customHeight="1">
      <c r="B228" s="145"/>
      <c r="C228" s="717"/>
      <c r="D228" s="718"/>
      <c r="E228" s="719"/>
      <c r="F228" s="724"/>
      <c r="G228" s="726"/>
      <c r="H228" s="149"/>
      <c r="I228" s="149"/>
      <c r="J228" s="149"/>
      <c r="K228" s="149"/>
      <c r="L228" s="149"/>
      <c r="M228" s="149"/>
      <c r="N228" s="149"/>
      <c r="O228" s="149"/>
      <c r="P228" s="149"/>
      <c r="Q228" s="149"/>
      <c r="R228" s="149"/>
      <c r="S228" s="149"/>
      <c r="T228" s="763"/>
      <c r="U228" s="738"/>
      <c r="V228" s="145"/>
    </row>
    <row r="229" spans="2:22" s="148" customFormat="1" ht="13.5" customHeight="1">
      <c r="B229" s="145"/>
      <c r="C229" s="717"/>
      <c r="D229" s="718"/>
      <c r="E229" s="719"/>
      <c r="F229" s="723"/>
      <c r="G229" s="725"/>
      <c r="H229" s="150"/>
      <c r="I229" s="150"/>
      <c r="J229" s="151"/>
      <c r="K229" s="151"/>
      <c r="L229" s="151"/>
      <c r="M229" s="151"/>
      <c r="N229" s="151"/>
      <c r="O229" s="151"/>
      <c r="P229" s="151"/>
      <c r="Q229" s="151"/>
      <c r="R229" s="151"/>
      <c r="S229" s="151"/>
      <c r="T229" s="763"/>
      <c r="U229" s="739"/>
      <c r="V229" s="145"/>
    </row>
    <row r="230" spans="2:22" s="148" customFormat="1" ht="13.5" customHeight="1">
      <c r="B230" s="145"/>
      <c r="C230" s="717"/>
      <c r="D230" s="718"/>
      <c r="E230" s="719"/>
      <c r="F230" s="724"/>
      <c r="G230" s="726"/>
      <c r="H230" s="149"/>
      <c r="I230" s="149"/>
      <c r="J230" s="149"/>
      <c r="K230" s="149"/>
      <c r="L230" s="149"/>
      <c r="M230" s="149"/>
      <c r="N230" s="149"/>
      <c r="O230" s="149"/>
      <c r="P230" s="149"/>
      <c r="Q230" s="149"/>
      <c r="R230" s="149"/>
      <c r="S230" s="149"/>
      <c r="T230" s="763"/>
      <c r="U230" s="738"/>
      <c r="V230" s="145"/>
    </row>
    <row r="231" spans="2:22" s="148" customFormat="1" ht="13.5" customHeight="1">
      <c r="B231" s="145"/>
      <c r="C231" s="717"/>
      <c r="D231" s="718"/>
      <c r="E231" s="719"/>
      <c r="F231" s="723"/>
      <c r="G231" s="725"/>
      <c r="H231" s="150"/>
      <c r="I231" s="150"/>
      <c r="J231" s="151"/>
      <c r="K231" s="151"/>
      <c r="L231" s="151"/>
      <c r="M231" s="151"/>
      <c r="N231" s="151"/>
      <c r="O231" s="151"/>
      <c r="P231" s="151"/>
      <c r="Q231" s="151"/>
      <c r="R231" s="151"/>
      <c r="S231" s="151"/>
      <c r="T231" s="763"/>
      <c r="U231" s="739"/>
      <c r="V231" s="145"/>
    </row>
    <row r="232" spans="2:22" s="148" customFormat="1" ht="13.5" customHeight="1">
      <c r="B232" s="145"/>
      <c r="C232" s="720"/>
      <c r="D232" s="721"/>
      <c r="E232" s="722"/>
      <c r="F232" s="727"/>
      <c r="G232" s="728"/>
      <c r="H232" s="149"/>
      <c r="I232" s="149"/>
      <c r="J232" s="149"/>
      <c r="K232" s="149"/>
      <c r="L232" s="149"/>
      <c r="M232" s="149"/>
      <c r="N232" s="149"/>
      <c r="O232" s="149"/>
      <c r="P232" s="149"/>
      <c r="Q232" s="149"/>
      <c r="R232" s="149"/>
      <c r="S232" s="149"/>
      <c r="T232" s="763"/>
      <c r="U232" s="740"/>
      <c r="V232" s="145"/>
    </row>
    <row r="233" spans="2:22" s="148" customFormat="1" ht="13.5" customHeight="1">
      <c r="B233" s="145"/>
      <c r="C233" s="714"/>
      <c r="D233" s="715"/>
      <c r="E233" s="716"/>
      <c r="F233" s="729"/>
      <c r="G233" s="730"/>
      <c r="H233" s="146"/>
      <c r="I233" s="146"/>
      <c r="J233" s="147"/>
      <c r="K233" s="147"/>
      <c r="L233" s="147"/>
      <c r="M233" s="147"/>
      <c r="N233" s="147"/>
      <c r="O233" s="147"/>
      <c r="P233" s="147"/>
      <c r="Q233" s="147"/>
      <c r="R233" s="147"/>
      <c r="S233" s="147"/>
      <c r="T233" s="763"/>
      <c r="U233" s="737"/>
      <c r="V233" s="145"/>
    </row>
    <row r="234" spans="2:22" s="148" customFormat="1" ht="13.5" customHeight="1">
      <c r="B234" s="145"/>
      <c r="C234" s="717"/>
      <c r="D234" s="718"/>
      <c r="E234" s="719"/>
      <c r="F234" s="724"/>
      <c r="G234" s="726"/>
      <c r="H234" s="149"/>
      <c r="I234" s="149"/>
      <c r="J234" s="149"/>
      <c r="K234" s="149"/>
      <c r="L234" s="149"/>
      <c r="M234" s="149"/>
      <c r="N234" s="149"/>
      <c r="O234" s="149"/>
      <c r="P234" s="149"/>
      <c r="Q234" s="149"/>
      <c r="R234" s="149"/>
      <c r="S234" s="149"/>
      <c r="T234" s="763"/>
      <c r="U234" s="738"/>
      <c r="V234" s="145"/>
    </row>
    <row r="235" spans="2:22" s="148" customFormat="1" ht="13.5" customHeight="1">
      <c r="B235" s="145"/>
      <c r="C235" s="717"/>
      <c r="D235" s="718"/>
      <c r="E235" s="719"/>
      <c r="F235" s="723"/>
      <c r="G235" s="725"/>
      <c r="H235" s="150"/>
      <c r="I235" s="150"/>
      <c r="J235" s="151"/>
      <c r="K235" s="151"/>
      <c r="L235" s="151"/>
      <c r="M235" s="151"/>
      <c r="N235" s="151"/>
      <c r="O235" s="151"/>
      <c r="P235" s="151"/>
      <c r="Q235" s="151"/>
      <c r="R235" s="151"/>
      <c r="S235" s="151"/>
      <c r="T235" s="763"/>
      <c r="U235" s="739"/>
      <c r="V235" s="145"/>
    </row>
    <row r="236" spans="2:22" s="148" customFormat="1" ht="13.5" customHeight="1">
      <c r="B236" s="145"/>
      <c r="C236" s="717"/>
      <c r="D236" s="718"/>
      <c r="E236" s="719"/>
      <c r="F236" s="724"/>
      <c r="G236" s="726"/>
      <c r="H236" s="149"/>
      <c r="I236" s="149"/>
      <c r="J236" s="149"/>
      <c r="K236" s="149"/>
      <c r="L236" s="149"/>
      <c r="M236" s="149"/>
      <c r="N236" s="149"/>
      <c r="O236" s="149"/>
      <c r="P236" s="149"/>
      <c r="Q236" s="149"/>
      <c r="R236" s="149"/>
      <c r="S236" s="149"/>
      <c r="T236" s="763"/>
      <c r="U236" s="738"/>
      <c r="V236" s="145"/>
    </row>
    <row r="237" spans="2:22" s="148" customFormat="1" ht="13.5" customHeight="1">
      <c r="B237" s="145"/>
      <c r="C237" s="717"/>
      <c r="D237" s="718"/>
      <c r="E237" s="719"/>
      <c r="F237" s="723"/>
      <c r="G237" s="725"/>
      <c r="H237" s="150"/>
      <c r="I237" s="150"/>
      <c r="J237" s="151"/>
      <c r="K237" s="151"/>
      <c r="L237" s="151"/>
      <c r="M237" s="151"/>
      <c r="N237" s="151"/>
      <c r="O237" s="151"/>
      <c r="P237" s="151"/>
      <c r="Q237" s="151"/>
      <c r="R237" s="151"/>
      <c r="S237" s="151"/>
      <c r="T237" s="763"/>
      <c r="U237" s="739"/>
      <c r="V237" s="145"/>
    </row>
    <row r="238" spans="2:22" s="148" customFormat="1" ht="13.5" customHeight="1">
      <c r="B238" s="145"/>
      <c r="C238" s="720"/>
      <c r="D238" s="721"/>
      <c r="E238" s="722"/>
      <c r="F238" s="727"/>
      <c r="G238" s="728"/>
      <c r="H238" s="152"/>
      <c r="I238" s="152"/>
      <c r="J238" s="152"/>
      <c r="K238" s="152"/>
      <c r="L238" s="152"/>
      <c r="M238" s="152"/>
      <c r="N238" s="152"/>
      <c r="O238" s="152"/>
      <c r="P238" s="152"/>
      <c r="Q238" s="152"/>
      <c r="R238" s="152"/>
      <c r="S238" s="152"/>
      <c r="T238" s="763"/>
      <c r="U238" s="740"/>
      <c r="V238" s="145"/>
    </row>
    <row r="239" spans="2:22" s="111" customFormat="1" ht="13.5" customHeight="1">
      <c r="B239" s="108"/>
      <c r="C239" s="743" t="s">
        <v>86</v>
      </c>
      <c r="D239" s="767" t="s">
        <v>220</v>
      </c>
      <c r="E239" s="768"/>
      <c r="F239" s="768"/>
      <c r="G239" s="769"/>
      <c r="H239" s="154"/>
      <c r="I239" s="154"/>
      <c r="J239" s="154"/>
      <c r="K239" s="154"/>
      <c r="L239" s="154"/>
      <c r="M239" s="154"/>
      <c r="N239" s="154"/>
      <c r="O239" s="154"/>
      <c r="P239" s="154"/>
      <c r="Q239" s="154"/>
      <c r="R239" s="154"/>
      <c r="S239" s="154"/>
      <c r="T239" s="773"/>
      <c r="U239" s="749"/>
      <c r="V239" s="108"/>
    </row>
    <row r="240" spans="2:22" s="111" customFormat="1" ht="13.5" customHeight="1">
      <c r="B240" s="108"/>
      <c r="C240" s="744"/>
      <c r="D240" s="746" t="s">
        <v>221</v>
      </c>
      <c r="E240" s="747"/>
      <c r="F240" s="747"/>
      <c r="G240" s="748"/>
      <c r="H240" s="154"/>
      <c r="I240" s="154"/>
      <c r="J240" s="154"/>
      <c r="K240" s="154"/>
      <c r="L240" s="154"/>
      <c r="M240" s="154"/>
      <c r="N240" s="154"/>
      <c r="O240" s="154"/>
      <c r="P240" s="154"/>
      <c r="Q240" s="154"/>
      <c r="R240" s="154"/>
      <c r="S240" s="154"/>
      <c r="T240" s="773"/>
      <c r="U240" s="750"/>
      <c r="V240" s="108"/>
    </row>
    <row r="241" spans="2:38" s="111" customFormat="1" ht="13.5" customHeight="1">
      <c r="B241" s="108"/>
      <c r="C241" s="744"/>
      <c r="D241" s="770" t="s">
        <v>222</v>
      </c>
      <c r="E241" s="771"/>
      <c r="F241" s="772"/>
      <c r="G241" s="155" t="s">
        <v>79</v>
      </c>
      <c r="H241" s="156" t="str">
        <f>IF(COUNT(H239)=0,"",ROUND(SUM(H239:H240),#REF!))</f>
        <v/>
      </c>
      <c r="I241" s="156" t="str">
        <f>IF(COUNT(I239)=0,"",ROUND(SUM(I239:I240),#REF!))</f>
        <v/>
      </c>
      <c r="J241" s="156" t="str">
        <f>IF(COUNT(J239)=0,"",ROUND(SUM(J239:J240),#REF!))</f>
        <v/>
      </c>
      <c r="K241" s="156" t="str">
        <f>IF(COUNT(K239)=0,"",ROUND(SUM(K239:K240),#REF!))</f>
        <v/>
      </c>
      <c r="L241" s="156" t="str">
        <f>IF(COUNT(L239)=0,"",ROUND(SUM(L239:L240),#REF!))</f>
        <v/>
      </c>
      <c r="M241" s="156" t="str">
        <f>IF(COUNT(M239)=0,"",ROUND(SUM(M239:M240),#REF!))</f>
        <v/>
      </c>
      <c r="N241" s="156" t="str">
        <f>IF(COUNT(N239)=0,"",ROUND(SUM(N239:N240),#REF!))</f>
        <v/>
      </c>
      <c r="O241" s="156" t="str">
        <f>IF(COUNT(O239)=0,"",ROUND(SUM(O239:O240),#REF!))</f>
        <v/>
      </c>
      <c r="P241" s="156" t="str">
        <f>IF(COUNT(P239)=0,"",ROUND(SUM(P239:P240),#REF!))</f>
        <v/>
      </c>
      <c r="Q241" s="156" t="str">
        <f>IF(COUNT(Q239)=0,"",ROUND(SUM(Q239:Q240),#REF!))</f>
        <v/>
      </c>
      <c r="R241" s="156" t="str">
        <f>IF(COUNT(R239)=0,"",ROUND(SUM(R239:R240),#REF!))</f>
        <v/>
      </c>
      <c r="S241" s="156" t="str">
        <f>IF(COUNT(S239)=0,"",ROUND(SUM(S239:S240),#REF!))</f>
        <v/>
      </c>
      <c r="T241" s="773"/>
      <c r="U241" s="750"/>
      <c r="V241" s="108"/>
      <c r="W241" s="120" t="s">
        <v>93</v>
      </c>
    </row>
    <row r="242" spans="2:38" s="111" customFormat="1" ht="13.5" customHeight="1">
      <c r="B242" s="108"/>
      <c r="C242" s="745"/>
      <c r="D242" s="774" t="s">
        <v>249</v>
      </c>
      <c r="E242" s="768"/>
      <c r="F242" s="769"/>
      <c r="G242" s="155" t="s">
        <v>79</v>
      </c>
      <c r="H242" s="154"/>
      <c r="I242" s="154"/>
      <c r="J242" s="154"/>
      <c r="K242" s="154"/>
      <c r="L242" s="154"/>
      <c r="M242" s="154"/>
      <c r="N242" s="154"/>
      <c r="O242" s="154"/>
      <c r="P242" s="154"/>
      <c r="Q242" s="154"/>
      <c r="R242" s="154"/>
      <c r="S242" s="154"/>
      <c r="T242" s="203" t="str">
        <f>IF(COUNT(H242:S242)=0,"",SUMPRODUCT(ROUND(H242:S242,#REF!)))</f>
        <v/>
      </c>
      <c r="U242" s="751"/>
      <c r="V242" s="108"/>
    </row>
    <row r="243" spans="2:38" s="163" customFormat="1" ht="13.5" customHeight="1">
      <c r="B243" s="161"/>
      <c r="C243" s="121" t="s">
        <v>70</v>
      </c>
      <c r="D243" s="162"/>
      <c r="E243" s="162"/>
      <c r="F243" s="162"/>
      <c r="G243" s="121"/>
      <c r="H243" s="121"/>
      <c r="I243" s="121"/>
      <c r="J243" s="121"/>
      <c r="K243" s="121"/>
      <c r="L243" s="121"/>
      <c r="M243" s="121"/>
      <c r="N243" s="121"/>
      <c r="O243" s="121"/>
      <c r="P243" s="121"/>
      <c r="Q243" s="121"/>
      <c r="R243" s="121"/>
      <c r="S243" s="121"/>
      <c r="T243" s="121"/>
      <c r="U243" s="121"/>
      <c r="V243" s="161"/>
    </row>
    <row r="244" spans="2:38" s="163" customFormat="1" ht="13.5" customHeight="1">
      <c r="B244" s="161"/>
      <c r="C244" s="122"/>
      <c r="D244" s="164"/>
      <c r="E244" s="164"/>
      <c r="F244" s="164"/>
      <c r="G244" s="122"/>
      <c r="H244" s="122"/>
      <c r="I244" s="122"/>
      <c r="J244" s="122"/>
      <c r="K244" s="122"/>
      <c r="L244" s="122"/>
      <c r="M244" s="122"/>
      <c r="N244" s="122"/>
      <c r="O244" s="122"/>
      <c r="P244" s="122"/>
      <c r="Q244" s="122"/>
      <c r="R244" s="122"/>
      <c r="S244" s="122"/>
      <c r="T244" s="122"/>
      <c r="U244" s="122"/>
      <c r="V244" s="161"/>
    </row>
    <row r="245" spans="2:38" s="163" customFormat="1" ht="13.5" customHeight="1">
      <c r="B245" s="161"/>
      <c r="C245" s="122"/>
      <c r="D245" s="164"/>
      <c r="E245" s="164"/>
      <c r="F245" s="164"/>
      <c r="G245" s="122"/>
      <c r="H245" s="122"/>
      <c r="I245" s="122"/>
      <c r="J245" s="122"/>
      <c r="K245" s="122"/>
      <c r="L245" s="122"/>
      <c r="M245" s="122"/>
      <c r="N245" s="122"/>
      <c r="O245" s="122"/>
      <c r="P245" s="122"/>
      <c r="Q245" s="122"/>
      <c r="R245" s="122"/>
      <c r="S245" s="122"/>
      <c r="T245" s="122"/>
      <c r="U245" s="122"/>
      <c r="V245" s="161"/>
    </row>
    <row r="246" spans="2:38" s="163" customFormat="1" ht="13.5" customHeight="1">
      <c r="B246" s="161"/>
      <c r="C246" s="122"/>
      <c r="D246" s="164"/>
      <c r="E246" s="164"/>
      <c r="F246" s="164"/>
      <c r="G246" s="122"/>
      <c r="H246" s="122"/>
      <c r="I246" s="122"/>
      <c r="J246" s="122"/>
      <c r="K246" s="122"/>
      <c r="L246" s="122"/>
      <c r="M246" s="122"/>
      <c r="N246" s="122"/>
      <c r="O246" s="122"/>
      <c r="P246" s="122"/>
      <c r="Q246" s="122"/>
      <c r="R246" s="122"/>
      <c r="S246" s="122"/>
      <c r="T246" s="122"/>
      <c r="U246" s="122"/>
      <c r="V246" s="161"/>
    </row>
    <row r="247" spans="2:38" s="163" customFormat="1" ht="13.5" customHeight="1">
      <c r="B247" s="161"/>
      <c r="C247" s="122"/>
      <c r="D247" s="164"/>
      <c r="E247" s="164"/>
      <c r="F247" s="164"/>
      <c r="G247" s="122"/>
      <c r="H247" s="122"/>
      <c r="I247" s="122"/>
      <c r="J247" s="122"/>
      <c r="K247" s="122"/>
      <c r="L247" s="122"/>
      <c r="M247" s="122"/>
      <c r="N247" s="122"/>
      <c r="O247" s="122"/>
      <c r="P247" s="122"/>
      <c r="Q247" s="122"/>
      <c r="R247" s="122"/>
      <c r="S247" s="122"/>
      <c r="T247" s="122"/>
      <c r="U247" s="122"/>
      <c r="V247" s="161"/>
    </row>
    <row r="248" spans="2:38" s="163" customFormat="1" ht="13.5" customHeight="1">
      <c r="B248" s="161"/>
      <c r="C248" s="122"/>
      <c r="D248" s="164"/>
      <c r="E248" s="164"/>
      <c r="F248" s="164"/>
      <c r="G248" s="122"/>
      <c r="H248" s="122"/>
      <c r="I248" s="122"/>
      <c r="J248" s="122"/>
      <c r="K248" s="122"/>
      <c r="L248" s="122"/>
      <c r="M248" s="122"/>
      <c r="N248" s="122"/>
      <c r="O248" s="122"/>
      <c r="P248" s="122"/>
      <c r="Q248" s="122"/>
      <c r="R248" s="122"/>
      <c r="S248" s="122"/>
      <c r="T248" s="122"/>
      <c r="U248" s="122"/>
      <c r="V248" s="161"/>
    </row>
    <row r="249" spans="2:38" s="163" customFormat="1" ht="13.5" customHeight="1">
      <c r="B249" s="161"/>
      <c r="C249" s="122"/>
      <c r="D249" s="164"/>
      <c r="E249" s="164"/>
      <c r="F249" s="164"/>
      <c r="G249" s="122"/>
      <c r="H249" s="122"/>
      <c r="I249" s="122"/>
      <c r="J249" s="122"/>
      <c r="K249" s="122"/>
      <c r="L249" s="122"/>
      <c r="M249" s="122"/>
      <c r="N249" s="122"/>
      <c r="O249" s="122"/>
      <c r="P249" s="122"/>
      <c r="Q249" s="122"/>
      <c r="R249" s="122"/>
      <c r="S249" s="122"/>
      <c r="T249" s="122"/>
      <c r="U249" s="122"/>
      <c r="V249" s="161"/>
    </row>
    <row r="250" spans="2:38" s="163" customFormat="1" ht="13.5" customHeight="1">
      <c r="B250" s="161"/>
      <c r="C250" s="122"/>
      <c r="D250" s="164"/>
      <c r="E250" s="164"/>
      <c r="F250" s="164"/>
      <c r="G250" s="122"/>
      <c r="H250" s="122"/>
      <c r="I250" s="122"/>
      <c r="J250" s="122"/>
      <c r="K250" s="122"/>
      <c r="L250" s="122"/>
      <c r="M250" s="122"/>
      <c r="N250" s="122"/>
      <c r="O250" s="122"/>
      <c r="P250" s="122"/>
      <c r="Q250" s="122"/>
      <c r="R250" s="122"/>
      <c r="S250" s="122"/>
      <c r="T250" s="122"/>
      <c r="U250" s="122"/>
      <c r="V250" s="161"/>
    </row>
    <row r="251" spans="2:38" s="163" customFormat="1" ht="13.5" customHeight="1">
      <c r="B251" s="161"/>
      <c r="C251" s="122"/>
      <c r="D251" s="164"/>
      <c r="E251" s="164"/>
      <c r="F251" s="164"/>
      <c r="G251" s="122"/>
      <c r="H251" s="122"/>
      <c r="I251" s="122"/>
      <c r="J251" s="122"/>
      <c r="K251" s="122"/>
      <c r="L251" s="122"/>
      <c r="M251" s="122"/>
      <c r="N251" s="122"/>
      <c r="O251" s="122"/>
      <c r="P251" s="122"/>
      <c r="Q251" s="122"/>
      <c r="R251" s="122"/>
      <c r="S251" s="122"/>
      <c r="T251" s="122"/>
      <c r="U251" s="122"/>
      <c r="V251" s="161"/>
    </row>
    <row r="252" spans="2:38" s="161" customFormat="1" ht="13.5" customHeight="1">
      <c r="C252" s="341"/>
      <c r="D252" s="342"/>
      <c r="E252" s="342"/>
      <c r="F252" s="342"/>
      <c r="G252" s="341"/>
      <c r="H252" s="341"/>
      <c r="I252" s="341"/>
      <c r="J252" s="341"/>
      <c r="K252" s="341"/>
      <c r="L252" s="341"/>
      <c r="M252" s="341"/>
      <c r="N252" s="341"/>
      <c r="O252" s="341"/>
      <c r="P252" s="341"/>
      <c r="Q252" s="341"/>
      <c r="R252" s="341"/>
      <c r="S252" s="341"/>
      <c r="T252" s="341"/>
      <c r="U252" s="341"/>
    </row>
    <row r="253" spans="2:38" s="111" customFormat="1" ht="13.5" customHeight="1">
      <c r="B253" s="108"/>
      <c r="C253" s="109" t="s">
        <v>225</v>
      </c>
      <c r="D253" s="109"/>
      <c r="E253" s="109"/>
      <c r="F253" s="37"/>
      <c r="G253" s="109"/>
      <c r="H253" s="108"/>
      <c r="I253" s="108"/>
      <c r="J253" s="108"/>
      <c r="K253" s="108"/>
      <c r="L253" s="108"/>
      <c r="M253" s="108"/>
      <c r="N253" s="108"/>
      <c r="O253" s="108"/>
      <c r="P253" s="108"/>
      <c r="Q253" s="108"/>
      <c r="R253" s="108"/>
      <c r="S253" s="108"/>
      <c r="T253" s="108"/>
      <c r="U253" s="110"/>
      <c r="V253" s="108"/>
    </row>
    <row r="254" spans="2:38" s="111" customFormat="1" ht="13.5" customHeight="1">
      <c r="B254" s="108"/>
      <c r="C254" s="112" t="s">
        <v>4</v>
      </c>
      <c r="D254" s="112"/>
      <c r="E254" s="112"/>
      <c r="F254" s="114"/>
      <c r="G254" s="480" t="e">
        <f>G204</f>
        <v>#REF!</v>
      </c>
      <c r="H254" s="113"/>
      <c r="I254" s="108"/>
      <c r="J254" s="108"/>
      <c r="K254" s="108"/>
      <c r="L254" s="108"/>
      <c r="M254" s="108"/>
      <c r="N254" s="108"/>
      <c r="O254" s="108"/>
      <c r="P254" s="108"/>
      <c r="Q254" s="108"/>
      <c r="R254" s="108"/>
      <c r="S254" s="108"/>
      <c r="T254" s="108"/>
      <c r="U254" s="110"/>
      <c r="V254" s="108"/>
    </row>
    <row r="255" spans="2:38" s="111" customFormat="1" ht="13.5" customHeight="1">
      <c r="B255" s="108"/>
      <c r="C255" s="116" t="s">
        <v>8</v>
      </c>
      <c r="D255" s="116"/>
      <c r="E255" s="125" t="s">
        <v>127</v>
      </c>
      <c r="F255" s="112"/>
      <c r="G255" s="108"/>
      <c r="H255" s="108"/>
      <c r="I255" s="108"/>
      <c r="J255" s="108"/>
      <c r="K255" s="108"/>
      <c r="L255" s="108"/>
      <c r="M255" s="108"/>
      <c r="N255" s="108"/>
      <c r="O255" s="108"/>
      <c r="P255" s="108"/>
      <c r="Q255" s="108"/>
      <c r="R255" s="126"/>
      <c r="S255" s="108"/>
      <c r="T255" s="126"/>
      <c r="U255" s="110"/>
      <c r="V255" s="108"/>
    </row>
    <row r="256" spans="2:38" s="111" customFormat="1" ht="13.5" customHeight="1">
      <c r="B256" s="108"/>
      <c r="C256" s="705" t="s">
        <v>33</v>
      </c>
      <c r="D256" s="706"/>
      <c r="E256" s="707"/>
      <c r="F256" s="731" t="s">
        <v>224</v>
      </c>
      <c r="G256" s="731" t="s">
        <v>219</v>
      </c>
      <c r="H256" s="117" t="s">
        <v>34</v>
      </c>
      <c r="I256" s="118"/>
      <c r="J256" s="118"/>
      <c r="K256" s="118"/>
      <c r="L256" s="118"/>
      <c r="M256" s="119"/>
      <c r="N256" s="144" t="s">
        <v>35</v>
      </c>
      <c r="O256" s="118"/>
      <c r="P256" s="118"/>
      <c r="Q256" s="118"/>
      <c r="R256" s="118"/>
      <c r="S256" s="119"/>
      <c r="T256" s="764" t="s">
        <v>81</v>
      </c>
      <c r="U256" s="764" t="s">
        <v>82</v>
      </c>
      <c r="V256" s="108"/>
      <c r="W256" s="88" t="s">
        <v>25</v>
      </c>
      <c r="AA256" s="128" t="str">
        <f>IF(COUNT(H259:U292)&gt;0,"○","")</f>
        <v/>
      </c>
      <c r="AB256" s="120" t="s">
        <v>158</v>
      </c>
      <c r="AC256" s="124"/>
      <c r="AD256" s="124"/>
      <c r="AE256" s="124"/>
      <c r="AF256" s="124"/>
      <c r="AG256" s="124"/>
      <c r="AK256" s="124"/>
      <c r="AL256" s="124"/>
    </row>
    <row r="257" spans="2:38" s="111" customFormat="1" ht="13.5" customHeight="1">
      <c r="B257" s="108"/>
      <c r="C257" s="708"/>
      <c r="D257" s="709"/>
      <c r="E257" s="710"/>
      <c r="F257" s="732"/>
      <c r="G257" s="732"/>
      <c r="H257" s="4" t="s">
        <v>13</v>
      </c>
      <c r="I257" s="4" t="s">
        <v>14</v>
      </c>
      <c r="J257" s="4" t="s">
        <v>15</v>
      </c>
      <c r="K257" s="4" t="s">
        <v>16</v>
      </c>
      <c r="L257" s="4" t="s">
        <v>17</v>
      </c>
      <c r="M257" s="4" t="s">
        <v>18</v>
      </c>
      <c r="N257" s="4" t="s">
        <v>19</v>
      </c>
      <c r="O257" s="4" t="s">
        <v>20</v>
      </c>
      <c r="P257" s="4" t="s">
        <v>21</v>
      </c>
      <c r="Q257" s="4" t="s">
        <v>22</v>
      </c>
      <c r="R257" s="4" t="s">
        <v>23</v>
      </c>
      <c r="S257" s="4" t="s">
        <v>24</v>
      </c>
      <c r="T257" s="765"/>
      <c r="U257" s="765"/>
      <c r="V257" s="108"/>
      <c r="W257" s="88" t="s">
        <v>94</v>
      </c>
      <c r="AA257" s="124"/>
      <c r="AB257" s="124"/>
      <c r="AC257" s="124"/>
      <c r="AD257" s="124"/>
      <c r="AE257" s="124"/>
      <c r="AF257" s="124"/>
      <c r="AG257" s="124"/>
      <c r="AK257" s="124"/>
      <c r="AL257" s="124"/>
    </row>
    <row r="258" spans="2:38" s="111" customFormat="1" ht="13.5" customHeight="1">
      <c r="B258" s="108"/>
      <c r="C258" s="711"/>
      <c r="D258" s="712"/>
      <c r="E258" s="713"/>
      <c r="F258" s="733"/>
      <c r="G258" s="733"/>
      <c r="H258" s="127" t="e">
        <f>"（"&amp;MID(#REF!,2,2)&amp;")"</f>
        <v>#REF!</v>
      </c>
      <c r="I258" s="127" t="e">
        <f>"（"&amp;MID(#REF!,2,2)&amp;")"</f>
        <v>#REF!</v>
      </c>
      <c r="J258" s="127" t="e">
        <f>"（"&amp;MID(#REF!,2,2)&amp;")"</f>
        <v>#REF!</v>
      </c>
      <c r="K258" s="127" t="e">
        <f>"（"&amp;MID(#REF!,2,2)&amp;")"</f>
        <v>#REF!</v>
      </c>
      <c r="L258" s="127" t="e">
        <f>"（"&amp;MID(#REF!,2,2)&amp;")"</f>
        <v>#REF!</v>
      </c>
      <c r="M258" s="127" t="e">
        <f>"（"&amp;MID(#REF!,2,2)&amp;")"</f>
        <v>#REF!</v>
      </c>
      <c r="N258" s="127" t="e">
        <f>"（"&amp;MID(#REF!,2,2)&amp;")"</f>
        <v>#REF!</v>
      </c>
      <c r="O258" s="127" t="e">
        <f>"（"&amp;MID(#REF!,2,2)&amp;")"</f>
        <v>#REF!</v>
      </c>
      <c r="P258" s="127" t="e">
        <f>"（"&amp;MID(#REF!,2,2)&amp;")"</f>
        <v>#REF!</v>
      </c>
      <c r="Q258" s="127" t="e">
        <f>"（"&amp;MID(#REF!,2,2)&amp;")"</f>
        <v>#REF!</v>
      </c>
      <c r="R258" s="127" t="e">
        <f>"（"&amp;MID(#REF!,2,2)&amp;")"</f>
        <v>#REF!</v>
      </c>
      <c r="S258" s="127" t="e">
        <f>"（"&amp;MID(#REF!,2,2)&amp;")"</f>
        <v>#REF!</v>
      </c>
      <c r="T258" s="766"/>
      <c r="U258" s="766"/>
      <c r="V258" s="108"/>
      <c r="W258" s="88"/>
      <c r="AC258" s="124"/>
      <c r="AD258" s="124"/>
      <c r="AE258" s="124"/>
      <c r="AF258" s="124"/>
      <c r="AG258" s="124"/>
      <c r="AK258" s="124"/>
      <c r="AL258" s="124"/>
    </row>
    <row r="259" spans="2:38" s="148" customFormat="1" ht="13.5" customHeight="1">
      <c r="B259" s="145"/>
      <c r="C259" s="714"/>
      <c r="D259" s="715"/>
      <c r="E259" s="716"/>
      <c r="F259" s="729"/>
      <c r="G259" s="730"/>
      <c r="H259" s="146"/>
      <c r="I259" s="146"/>
      <c r="J259" s="147"/>
      <c r="K259" s="147"/>
      <c r="L259" s="147"/>
      <c r="M259" s="147"/>
      <c r="N259" s="147"/>
      <c r="O259" s="147"/>
      <c r="P259" s="147"/>
      <c r="Q259" s="147"/>
      <c r="R259" s="147"/>
      <c r="S259" s="147"/>
      <c r="T259" s="763"/>
      <c r="U259" s="737"/>
      <c r="V259" s="145"/>
      <c r="AA259" s="130"/>
      <c r="AB259" s="130"/>
      <c r="AC259" s="130"/>
      <c r="AD259" s="130"/>
      <c r="AE259" s="130"/>
      <c r="AF259" s="130"/>
      <c r="AG259" s="130"/>
      <c r="AK259" s="130"/>
      <c r="AL259" s="130"/>
    </row>
    <row r="260" spans="2:38" s="148" customFormat="1" ht="13.5" customHeight="1">
      <c r="B260" s="145"/>
      <c r="C260" s="717"/>
      <c r="D260" s="718"/>
      <c r="E260" s="719"/>
      <c r="F260" s="724"/>
      <c r="G260" s="726"/>
      <c r="H260" s="149"/>
      <c r="I260" s="149"/>
      <c r="J260" s="149"/>
      <c r="K260" s="149"/>
      <c r="L260" s="149"/>
      <c r="M260" s="149"/>
      <c r="N260" s="149"/>
      <c r="O260" s="149"/>
      <c r="P260" s="149"/>
      <c r="Q260" s="149"/>
      <c r="R260" s="149"/>
      <c r="S260" s="149"/>
      <c r="T260" s="763"/>
      <c r="U260" s="738"/>
      <c r="V260" s="145"/>
      <c r="AA260" s="130"/>
      <c r="AB260" s="130"/>
      <c r="AC260" s="130"/>
      <c r="AD260" s="130"/>
      <c r="AE260" s="130"/>
      <c r="AF260" s="130"/>
      <c r="AG260" s="130"/>
      <c r="AK260" s="130"/>
      <c r="AL260" s="130"/>
    </row>
    <row r="261" spans="2:38" s="148" customFormat="1" ht="13.5" customHeight="1">
      <c r="B261" s="145"/>
      <c r="C261" s="717"/>
      <c r="D261" s="718"/>
      <c r="E261" s="719"/>
      <c r="F261" s="723"/>
      <c r="G261" s="725"/>
      <c r="H261" s="150"/>
      <c r="I261" s="150"/>
      <c r="J261" s="151"/>
      <c r="K261" s="151"/>
      <c r="L261" s="151"/>
      <c r="M261" s="151"/>
      <c r="N261" s="151"/>
      <c r="O261" s="151"/>
      <c r="P261" s="151"/>
      <c r="Q261" s="151"/>
      <c r="R261" s="151"/>
      <c r="S261" s="151"/>
      <c r="T261" s="763"/>
      <c r="U261" s="739"/>
      <c r="V261" s="145"/>
      <c r="AA261" s="130"/>
      <c r="AB261" s="130"/>
      <c r="AC261" s="130"/>
      <c r="AD261" s="130"/>
      <c r="AE261" s="130"/>
      <c r="AF261" s="130"/>
      <c r="AG261" s="130"/>
      <c r="AK261" s="130"/>
      <c r="AL261" s="130"/>
    </row>
    <row r="262" spans="2:38" s="148" customFormat="1" ht="13.5" customHeight="1">
      <c r="B262" s="145"/>
      <c r="C262" s="717"/>
      <c r="D262" s="718"/>
      <c r="E262" s="719"/>
      <c r="F262" s="724"/>
      <c r="G262" s="726"/>
      <c r="H262" s="149"/>
      <c r="I262" s="149"/>
      <c r="J262" s="149"/>
      <c r="K262" s="149"/>
      <c r="L262" s="149"/>
      <c r="M262" s="149"/>
      <c r="N262" s="149"/>
      <c r="O262" s="149"/>
      <c r="P262" s="149"/>
      <c r="Q262" s="149"/>
      <c r="R262" s="149"/>
      <c r="S262" s="149"/>
      <c r="T262" s="763"/>
      <c r="U262" s="738"/>
      <c r="V262" s="145"/>
      <c r="AA262" s="130"/>
      <c r="AB262" s="130"/>
      <c r="AC262" s="130"/>
      <c r="AD262" s="130"/>
      <c r="AE262" s="130"/>
      <c r="AF262" s="130"/>
      <c r="AG262" s="130"/>
      <c r="AK262" s="130"/>
      <c r="AL262" s="130"/>
    </row>
    <row r="263" spans="2:38" s="148" customFormat="1" ht="13.5" customHeight="1">
      <c r="B263" s="145"/>
      <c r="C263" s="717"/>
      <c r="D263" s="718"/>
      <c r="E263" s="719"/>
      <c r="F263" s="723"/>
      <c r="G263" s="725"/>
      <c r="H263" s="150"/>
      <c r="I263" s="150"/>
      <c r="J263" s="151"/>
      <c r="K263" s="151"/>
      <c r="L263" s="151"/>
      <c r="M263" s="151"/>
      <c r="N263" s="151"/>
      <c r="O263" s="151"/>
      <c r="P263" s="151"/>
      <c r="Q263" s="151"/>
      <c r="R263" s="151"/>
      <c r="S263" s="151"/>
      <c r="T263" s="763"/>
      <c r="U263" s="739"/>
      <c r="V263" s="145"/>
      <c r="AA263" s="130"/>
      <c r="AB263" s="130"/>
      <c r="AC263" s="130"/>
      <c r="AD263" s="130"/>
      <c r="AE263" s="130"/>
      <c r="AF263" s="130"/>
      <c r="AG263" s="130"/>
      <c r="AK263" s="130"/>
      <c r="AL263" s="130"/>
    </row>
    <row r="264" spans="2:38" s="148" customFormat="1" ht="13.5" customHeight="1">
      <c r="B264" s="145"/>
      <c r="C264" s="720"/>
      <c r="D264" s="721"/>
      <c r="E264" s="722"/>
      <c r="F264" s="727"/>
      <c r="G264" s="728"/>
      <c r="H264" s="149"/>
      <c r="I264" s="149"/>
      <c r="J264" s="149"/>
      <c r="K264" s="149"/>
      <c r="L264" s="149"/>
      <c r="M264" s="149"/>
      <c r="N264" s="149"/>
      <c r="O264" s="149"/>
      <c r="P264" s="149"/>
      <c r="Q264" s="149"/>
      <c r="R264" s="149"/>
      <c r="S264" s="149"/>
      <c r="T264" s="763"/>
      <c r="U264" s="740"/>
      <c r="V264" s="145"/>
      <c r="AA264" s="130"/>
      <c r="AB264" s="130"/>
      <c r="AC264" s="130"/>
      <c r="AD264" s="130"/>
      <c r="AE264" s="130"/>
      <c r="AF264" s="130"/>
      <c r="AG264" s="130"/>
      <c r="AK264" s="130"/>
      <c r="AL264" s="130"/>
    </row>
    <row r="265" spans="2:38" s="148" customFormat="1" ht="13.5" customHeight="1">
      <c r="B265" s="145"/>
      <c r="C265" s="714"/>
      <c r="D265" s="715"/>
      <c r="E265" s="716"/>
      <c r="F265" s="729"/>
      <c r="G265" s="730"/>
      <c r="H265" s="146"/>
      <c r="I265" s="146"/>
      <c r="J265" s="147"/>
      <c r="K265" s="147"/>
      <c r="L265" s="147"/>
      <c r="M265" s="147"/>
      <c r="N265" s="147"/>
      <c r="O265" s="147"/>
      <c r="P265" s="147"/>
      <c r="Q265" s="147"/>
      <c r="R265" s="147"/>
      <c r="S265" s="147"/>
      <c r="T265" s="763"/>
      <c r="U265" s="737"/>
      <c r="V265" s="145"/>
      <c r="AA265" s="130"/>
      <c r="AB265" s="130"/>
      <c r="AC265" s="130"/>
      <c r="AD265" s="130"/>
      <c r="AE265" s="130"/>
      <c r="AF265" s="130"/>
      <c r="AG265" s="130"/>
      <c r="AK265" s="130"/>
      <c r="AL265" s="130"/>
    </row>
    <row r="266" spans="2:38" s="148" customFormat="1" ht="13.5" customHeight="1">
      <c r="B266" s="145"/>
      <c r="C266" s="717"/>
      <c r="D266" s="718"/>
      <c r="E266" s="719"/>
      <c r="F266" s="724"/>
      <c r="G266" s="726"/>
      <c r="H266" s="149"/>
      <c r="I266" s="149"/>
      <c r="J266" s="149"/>
      <c r="K266" s="149"/>
      <c r="L266" s="149"/>
      <c r="M266" s="149"/>
      <c r="N266" s="149"/>
      <c r="O266" s="149"/>
      <c r="P266" s="149"/>
      <c r="Q266" s="149"/>
      <c r="R266" s="149"/>
      <c r="S266" s="149"/>
      <c r="T266" s="763"/>
      <c r="U266" s="738"/>
      <c r="V266" s="145"/>
      <c r="AA266" s="130"/>
      <c r="AB266" s="130"/>
      <c r="AC266" s="130"/>
      <c r="AD266" s="130"/>
      <c r="AE266" s="130"/>
      <c r="AF266" s="130"/>
      <c r="AG266" s="130"/>
      <c r="AK266" s="130"/>
      <c r="AL266" s="130"/>
    </row>
    <row r="267" spans="2:38" s="148" customFormat="1" ht="13.5" customHeight="1">
      <c r="B267" s="145"/>
      <c r="C267" s="717"/>
      <c r="D267" s="718"/>
      <c r="E267" s="719"/>
      <c r="F267" s="723"/>
      <c r="G267" s="725"/>
      <c r="H267" s="150"/>
      <c r="I267" s="150"/>
      <c r="J267" s="151"/>
      <c r="K267" s="151"/>
      <c r="L267" s="151"/>
      <c r="M267" s="151"/>
      <c r="N267" s="151"/>
      <c r="O267" s="151"/>
      <c r="P267" s="151"/>
      <c r="Q267" s="151"/>
      <c r="R267" s="151"/>
      <c r="S267" s="151"/>
      <c r="T267" s="763"/>
      <c r="U267" s="739"/>
      <c r="V267" s="145"/>
      <c r="AA267" s="130"/>
      <c r="AB267" s="130"/>
      <c r="AC267" s="130"/>
      <c r="AD267" s="130"/>
      <c r="AE267" s="130"/>
      <c r="AF267" s="130"/>
      <c r="AG267" s="130"/>
      <c r="AK267" s="130"/>
      <c r="AL267" s="130"/>
    </row>
    <row r="268" spans="2:38" s="148" customFormat="1" ht="13.5" customHeight="1">
      <c r="B268" s="145"/>
      <c r="C268" s="717"/>
      <c r="D268" s="718"/>
      <c r="E268" s="719"/>
      <c r="F268" s="724"/>
      <c r="G268" s="726"/>
      <c r="H268" s="149"/>
      <c r="I268" s="149"/>
      <c r="J268" s="149"/>
      <c r="K268" s="149"/>
      <c r="L268" s="149"/>
      <c r="M268" s="149"/>
      <c r="N268" s="149"/>
      <c r="O268" s="149"/>
      <c r="P268" s="149"/>
      <c r="Q268" s="149"/>
      <c r="R268" s="149"/>
      <c r="S268" s="149"/>
      <c r="T268" s="763"/>
      <c r="U268" s="738"/>
      <c r="V268" s="145"/>
    </row>
    <row r="269" spans="2:38" s="148" customFormat="1" ht="13.5" customHeight="1">
      <c r="B269" s="145"/>
      <c r="C269" s="717"/>
      <c r="D269" s="718"/>
      <c r="E269" s="719"/>
      <c r="F269" s="723"/>
      <c r="G269" s="725"/>
      <c r="H269" s="150"/>
      <c r="I269" s="150"/>
      <c r="J269" s="151"/>
      <c r="K269" s="151"/>
      <c r="L269" s="151"/>
      <c r="M269" s="151"/>
      <c r="N269" s="151"/>
      <c r="O269" s="151"/>
      <c r="P269" s="151"/>
      <c r="Q269" s="151"/>
      <c r="R269" s="151"/>
      <c r="S269" s="151"/>
      <c r="T269" s="763"/>
      <c r="U269" s="739"/>
      <c r="V269" s="145"/>
    </row>
    <row r="270" spans="2:38" s="148" customFormat="1" ht="13.5" customHeight="1">
      <c r="B270" s="145"/>
      <c r="C270" s="720"/>
      <c r="D270" s="721"/>
      <c r="E270" s="722"/>
      <c r="F270" s="727"/>
      <c r="G270" s="728"/>
      <c r="H270" s="149"/>
      <c r="I270" s="149"/>
      <c r="J270" s="149"/>
      <c r="K270" s="149"/>
      <c r="L270" s="149"/>
      <c r="M270" s="149"/>
      <c r="N270" s="149"/>
      <c r="O270" s="149"/>
      <c r="P270" s="149"/>
      <c r="Q270" s="149"/>
      <c r="R270" s="149"/>
      <c r="S270" s="149"/>
      <c r="T270" s="763"/>
      <c r="U270" s="740"/>
      <c r="V270" s="145"/>
    </row>
    <row r="271" spans="2:38" s="148" customFormat="1" ht="13.5" customHeight="1">
      <c r="B271" s="145"/>
      <c r="C271" s="714"/>
      <c r="D271" s="715"/>
      <c r="E271" s="716"/>
      <c r="F271" s="729"/>
      <c r="G271" s="730"/>
      <c r="H271" s="146"/>
      <c r="I271" s="146"/>
      <c r="J271" s="147"/>
      <c r="K271" s="147"/>
      <c r="L271" s="147"/>
      <c r="M271" s="147"/>
      <c r="N271" s="147"/>
      <c r="O271" s="147"/>
      <c r="P271" s="147"/>
      <c r="Q271" s="147"/>
      <c r="R271" s="147"/>
      <c r="S271" s="147"/>
      <c r="T271" s="763"/>
      <c r="U271" s="737"/>
      <c r="V271" s="145"/>
    </row>
    <row r="272" spans="2:38" s="148" customFormat="1" ht="13.5" customHeight="1">
      <c r="B272" s="145"/>
      <c r="C272" s="717"/>
      <c r="D272" s="718"/>
      <c r="E272" s="719"/>
      <c r="F272" s="724"/>
      <c r="G272" s="726"/>
      <c r="H272" s="149"/>
      <c r="I272" s="149"/>
      <c r="J272" s="149"/>
      <c r="K272" s="149"/>
      <c r="L272" s="149"/>
      <c r="M272" s="149"/>
      <c r="N272" s="149"/>
      <c r="O272" s="149"/>
      <c r="P272" s="149"/>
      <c r="Q272" s="149"/>
      <c r="R272" s="149"/>
      <c r="S272" s="149"/>
      <c r="T272" s="763"/>
      <c r="U272" s="738"/>
      <c r="V272" s="145"/>
    </row>
    <row r="273" spans="2:22" s="148" customFormat="1" ht="13.5" customHeight="1">
      <c r="B273" s="145"/>
      <c r="C273" s="717"/>
      <c r="D273" s="718"/>
      <c r="E273" s="719"/>
      <c r="F273" s="723"/>
      <c r="G273" s="725"/>
      <c r="H273" s="150"/>
      <c r="I273" s="150"/>
      <c r="J273" s="151"/>
      <c r="K273" s="151"/>
      <c r="L273" s="151"/>
      <c r="M273" s="151"/>
      <c r="N273" s="151"/>
      <c r="O273" s="151"/>
      <c r="P273" s="151"/>
      <c r="Q273" s="151"/>
      <c r="R273" s="151"/>
      <c r="S273" s="151"/>
      <c r="T273" s="763"/>
      <c r="U273" s="739"/>
      <c r="V273" s="145"/>
    </row>
    <row r="274" spans="2:22" s="148" customFormat="1" ht="13.5" customHeight="1">
      <c r="B274" s="145"/>
      <c r="C274" s="717"/>
      <c r="D274" s="718"/>
      <c r="E274" s="719"/>
      <c r="F274" s="724"/>
      <c r="G274" s="726"/>
      <c r="H274" s="149"/>
      <c r="I274" s="149"/>
      <c r="J274" s="149"/>
      <c r="K274" s="149"/>
      <c r="L274" s="149"/>
      <c r="M274" s="149"/>
      <c r="N274" s="149"/>
      <c r="O274" s="149"/>
      <c r="P274" s="149"/>
      <c r="Q274" s="149"/>
      <c r="R274" s="149"/>
      <c r="S274" s="149"/>
      <c r="T274" s="763"/>
      <c r="U274" s="738"/>
      <c r="V274" s="145"/>
    </row>
    <row r="275" spans="2:22" s="148" customFormat="1" ht="13.5" customHeight="1">
      <c r="B275" s="145"/>
      <c r="C275" s="717"/>
      <c r="D275" s="718"/>
      <c r="E275" s="719"/>
      <c r="F275" s="723"/>
      <c r="G275" s="725"/>
      <c r="H275" s="150"/>
      <c r="I275" s="150"/>
      <c r="J275" s="151"/>
      <c r="K275" s="151"/>
      <c r="L275" s="151"/>
      <c r="M275" s="151"/>
      <c r="N275" s="151"/>
      <c r="O275" s="151"/>
      <c r="P275" s="151"/>
      <c r="Q275" s="151"/>
      <c r="R275" s="151"/>
      <c r="S275" s="151"/>
      <c r="T275" s="763"/>
      <c r="U275" s="739"/>
      <c r="V275" s="145"/>
    </row>
    <row r="276" spans="2:22" s="148" customFormat="1" ht="13.5" customHeight="1">
      <c r="B276" s="145"/>
      <c r="C276" s="720"/>
      <c r="D276" s="721"/>
      <c r="E276" s="722"/>
      <c r="F276" s="727"/>
      <c r="G276" s="728"/>
      <c r="H276" s="149"/>
      <c r="I276" s="149"/>
      <c r="J276" s="149"/>
      <c r="K276" s="149"/>
      <c r="L276" s="149"/>
      <c r="M276" s="149"/>
      <c r="N276" s="149"/>
      <c r="O276" s="149"/>
      <c r="P276" s="149"/>
      <c r="Q276" s="149"/>
      <c r="R276" s="149"/>
      <c r="S276" s="149"/>
      <c r="T276" s="763"/>
      <c r="U276" s="740"/>
      <c r="V276" s="145"/>
    </row>
    <row r="277" spans="2:22" s="148" customFormat="1" ht="13.5" customHeight="1">
      <c r="B277" s="145"/>
      <c r="C277" s="714"/>
      <c r="D277" s="715"/>
      <c r="E277" s="716"/>
      <c r="F277" s="729"/>
      <c r="G277" s="730"/>
      <c r="H277" s="146"/>
      <c r="I277" s="146"/>
      <c r="J277" s="147"/>
      <c r="K277" s="147"/>
      <c r="L277" s="147"/>
      <c r="M277" s="147"/>
      <c r="N277" s="147"/>
      <c r="O277" s="147"/>
      <c r="P277" s="147"/>
      <c r="Q277" s="147"/>
      <c r="R277" s="147"/>
      <c r="S277" s="147"/>
      <c r="T277" s="763"/>
      <c r="U277" s="737"/>
      <c r="V277" s="145"/>
    </row>
    <row r="278" spans="2:22" s="148" customFormat="1" ht="13.5" customHeight="1">
      <c r="B278" s="145"/>
      <c r="C278" s="717"/>
      <c r="D278" s="718"/>
      <c r="E278" s="719"/>
      <c r="F278" s="724"/>
      <c r="G278" s="726"/>
      <c r="H278" s="149"/>
      <c r="I278" s="149"/>
      <c r="J278" s="149"/>
      <c r="K278" s="149"/>
      <c r="L278" s="149"/>
      <c r="M278" s="149"/>
      <c r="N278" s="149"/>
      <c r="O278" s="149"/>
      <c r="P278" s="149"/>
      <c r="Q278" s="149"/>
      <c r="R278" s="149"/>
      <c r="S278" s="149"/>
      <c r="T278" s="763"/>
      <c r="U278" s="738"/>
      <c r="V278" s="145"/>
    </row>
    <row r="279" spans="2:22" s="148" customFormat="1" ht="13.5" customHeight="1">
      <c r="B279" s="145"/>
      <c r="C279" s="717"/>
      <c r="D279" s="718"/>
      <c r="E279" s="719"/>
      <c r="F279" s="723"/>
      <c r="G279" s="725"/>
      <c r="H279" s="150"/>
      <c r="I279" s="150"/>
      <c r="J279" s="151"/>
      <c r="K279" s="151"/>
      <c r="L279" s="151"/>
      <c r="M279" s="151"/>
      <c r="N279" s="151"/>
      <c r="O279" s="151"/>
      <c r="P279" s="151"/>
      <c r="Q279" s="151"/>
      <c r="R279" s="151"/>
      <c r="S279" s="151"/>
      <c r="T279" s="763"/>
      <c r="U279" s="739"/>
      <c r="V279" s="145"/>
    </row>
    <row r="280" spans="2:22" s="148" customFormat="1" ht="13.5" customHeight="1">
      <c r="B280" s="145"/>
      <c r="C280" s="717"/>
      <c r="D280" s="718"/>
      <c r="E280" s="719"/>
      <c r="F280" s="724"/>
      <c r="G280" s="726"/>
      <c r="H280" s="149"/>
      <c r="I280" s="149"/>
      <c r="J280" s="149"/>
      <c r="K280" s="149"/>
      <c r="L280" s="149"/>
      <c r="M280" s="149"/>
      <c r="N280" s="149"/>
      <c r="O280" s="149"/>
      <c r="P280" s="149"/>
      <c r="Q280" s="149"/>
      <c r="R280" s="149"/>
      <c r="S280" s="149"/>
      <c r="T280" s="763"/>
      <c r="U280" s="738"/>
      <c r="V280" s="145"/>
    </row>
    <row r="281" spans="2:22" s="148" customFormat="1" ht="13.5" customHeight="1">
      <c r="B281" s="145"/>
      <c r="C281" s="717"/>
      <c r="D281" s="718"/>
      <c r="E281" s="719"/>
      <c r="F281" s="723"/>
      <c r="G281" s="725"/>
      <c r="H281" s="150"/>
      <c r="I281" s="150"/>
      <c r="J281" s="151"/>
      <c r="K281" s="151"/>
      <c r="L281" s="151"/>
      <c r="M281" s="151"/>
      <c r="N281" s="151"/>
      <c r="O281" s="151"/>
      <c r="P281" s="151"/>
      <c r="Q281" s="151"/>
      <c r="R281" s="151"/>
      <c r="S281" s="151"/>
      <c r="T281" s="763"/>
      <c r="U281" s="739"/>
      <c r="V281" s="145"/>
    </row>
    <row r="282" spans="2:22" s="148" customFormat="1" ht="13.5" customHeight="1">
      <c r="B282" s="145"/>
      <c r="C282" s="720"/>
      <c r="D282" s="721"/>
      <c r="E282" s="722"/>
      <c r="F282" s="727"/>
      <c r="G282" s="728"/>
      <c r="H282" s="149"/>
      <c r="I282" s="149"/>
      <c r="J282" s="149"/>
      <c r="K282" s="149"/>
      <c r="L282" s="149"/>
      <c r="M282" s="149"/>
      <c r="N282" s="149"/>
      <c r="O282" s="149"/>
      <c r="P282" s="149"/>
      <c r="Q282" s="149"/>
      <c r="R282" s="149"/>
      <c r="S282" s="149"/>
      <c r="T282" s="763"/>
      <c r="U282" s="740"/>
      <c r="V282" s="145"/>
    </row>
    <row r="283" spans="2:22" s="148" customFormat="1" ht="13.5" customHeight="1">
      <c r="B283" s="145"/>
      <c r="C283" s="714"/>
      <c r="D283" s="715"/>
      <c r="E283" s="716"/>
      <c r="F283" s="729"/>
      <c r="G283" s="730"/>
      <c r="H283" s="146"/>
      <c r="I283" s="146"/>
      <c r="J283" s="147"/>
      <c r="K283" s="147"/>
      <c r="L283" s="147"/>
      <c r="M283" s="147"/>
      <c r="N283" s="147"/>
      <c r="O283" s="147"/>
      <c r="P283" s="147"/>
      <c r="Q283" s="147"/>
      <c r="R283" s="147"/>
      <c r="S283" s="147"/>
      <c r="T283" s="763"/>
      <c r="U283" s="737"/>
      <c r="V283" s="145"/>
    </row>
    <row r="284" spans="2:22" s="148" customFormat="1" ht="13.5" customHeight="1">
      <c r="B284" s="145"/>
      <c r="C284" s="717"/>
      <c r="D284" s="718"/>
      <c r="E284" s="719"/>
      <c r="F284" s="724"/>
      <c r="G284" s="726"/>
      <c r="H284" s="149"/>
      <c r="I284" s="149"/>
      <c r="J284" s="149"/>
      <c r="K284" s="149"/>
      <c r="L284" s="149"/>
      <c r="M284" s="149"/>
      <c r="N284" s="149"/>
      <c r="O284" s="149"/>
      <c r="P284" s="149"/>
      <c r="Q284" s="149"/>
      <c r="R284" s="149"/>
      <c r="S284" s="149"/>
      <c r="T284" s="763"/>
      <c r="U284" s="738"/>
      <c r="V284" s="145"/>
    </row>
    <row r="285" spans="2:22" s="148" customFormat="1" ht="13.5" customHeight="1">
      <c r="B285" s="145"/>
      <c r="C285" s="717"/>
      <c r="D285" s="718"/>
      <c r="E285" s="719"/>
      <c r="F285" s="723"/>
      <c r="G285" s="725"/>
      <c r="H285" s="150"/>
      <c r="I285" s="150"/>
      <c r="J285" s="151"/>
      <c r="K285" s="151"/>
      <c r="L285" s="151"/>
      <c r="M285" s="151"/>
      <c r="N285" s="151"/>
      <c r="O285" s="151"/>
      <c r="P285" s="151"/>
      <c r="Q285" s="151"/>
      <c r="R285" s="151"/>
      <c r="S285" s="151"/>
      <c r="T285" s="763"/>
      <c r="U285" s="739"/>
      <c r="V285" s="145"/>
    </row>
    <row r="286" spans="2:22" s="148" customFormat="1" ht="13.5" customHeight="1">
      <c r="B286" s="145"/>
      <c r="C286" s="717"/>
      <c r="D286" s="718"/>
      <c r="E286" s="719"/>
      <c r="F286" s="724"/>
      <c r="G286" s="726"/>
      <c r="H286" s="149"/>
      <c r="I286" s="149"/>
      <c r="J286" s="149"/>
      <c r="K286" s="149"/>
      <c r="L286" s="149"/>
      <c r="M286" s="149"/>
      <c r="N286" s="149"/>
      <c r="O286" s="149"/>
      <c r="P286" s="149"/>
      <c r="Q286" s="149"/>
      <c r="R286" s="149"/>
      <c r="S286" s="149"/>
      <c r="T286" s="763"/>
      <c r="U286" s="738"/>
      <c r="V286" s="145"/>
    </row>
    <row r="287" spans="2:22" s="148" customFormat="1" ht="13.5" customHeight="1">
      <c r="B287" s="145"/>
      <c r="C287" s="717"/>
      <c r="D287" s="718"/>
      <c r="E287" s="719"/>
      <c r="F287" s="723"/>
      <c r="G287" s="725"/>
      <c r="H287" s="150"/>
      <c r="I287" s="150"/>
      <c r="J287" s="151"/>
      <c r="K287" s="151"/>
      <c r="L287" s="151"/>
      <c r="M287" s="151"/>
      <c r="N287" s="151"/>
      <c r="O287" s="151"/>
      <c r="P287" s="151"/>
      <c r="Q287" s="151"/>
      <c r="R287" s="151"/>
      <c r="S287" s="151"/>
      <c r="T287" s="763"/>
      <c r="U287" s="739"/>
      <c r="V287" s="145"/>
    </row>
    <row r="288" spans="2:22" s="148" customFormat="1" ht="13.5" customHeight="1">
      <c r="B288" s="145"/>
      <c r="C288" s="720"/>
      <c r="D288" s="721"/>
      <c r="E288" s="722"/>
      <c r="F288" s="727"/>
      <c r="G288" s="728"/>
      <c r="H288" s="152"/>
      <c r="I288" s="152"/>
      <c r="J288" s="152"/>
      <c r="K288" s="152"/>
      <c r="L288" s="152"/>
      <c r="M288" s="152"/>
      <c r="N288" s="152"/>
      <c r="O288" s="152"/>
      <c r="P288" s="152"/>
      <c r="Q288" s="152"/>
      <c r="R288" s="152"/>
      <c r="S288" s="152"/>
      <c r="T288" s="763"/>
      <c r="U288" s="740"/>
      <c r="V288" s="145"/>
    </row>
    <row r="289" spans="2:23" s="111" customFormat="1" ht="13.5" customHeight="1">
      <c r="B289" s="108"/>
      <c r="C289" s="743" t="s">
        <v>86</v>
      </c>
      <c r="D289" s="767" t="s">
        <v>220</v>
      </c>
      <c r="E289" s="768"/>
      <c r="F289" s="768"/>
      <c r="G289" s="769"/>
      <c r="H289" s="154"/>
      <c r="I289" s="154"/>
      <c r="J289" s="154"/>
      <c r="K289" s="154"/>
      <c r="L289" s="154"/>
      <c r="M289" s="154"/>
      <c r="N289" s="154"/>
      <c r="O289" s="154"/>
      <c r="P289" s="154"/>
      <c r="Q289" s="154"/>
      <c r="R289" s="154"/>
      <c r="S289" s="154"/>
      <c r="T289" s="773"/>
      <c r="U289" s="749"/>
      <c r="V289" s="108"/>
    </row>
    <row r="290" spans="2:23" s="111" customFormat="1" ht="13.5" customHeight="1">
      <c r="B290" s="108"/>
      <c r="C290" s="744"/>
      <c r="D290" s="746" t="s">
        <v>221</v>
      </c>
      <c r="E290" s="747"/>
      <c r="F290" s="747"/>
      <c r="G290" s="748"/>
      <c r="H290" s="154"/>
      <c r="I290" s="154"/>
      <c r="J290" s="154"/>
      <c r="K290" s="154"/>
      <c r="L290" s="154"/>
      <c r="M290" s="154"/>
      <c r="N290" s="154"/>
      <c r="O290" s="154"/>
      <c r="P290" s="154"/>
      <c r="Q290" s="154"/>
      <c r="R290" s="154"/>
      <c r="S290" s="154"/>
      <c r="T290" s="773"/>
      <c r="U290" s="750"/>
      <c r="V290" s="108"/>
    </row>
    <row r="291" spans="2:23" s="111" customFormat="1" ht="13.5" customHeight="1">
      <c r="B291" s="108"/>
      <c r="C291" s="744"/>
      <c r="D291" s="770" t="s">
        <v>222</v>
      </c>
      <c r="E291" s="771"/>
      <c r="F291" s="772"/>
      <c r="G291" s="155" t="s">
        <v>79</v>
      </c>
      <c r="H291" s="156" t="str">
        <f>IF(COUNT(H289)=0,"",ROUND(SUM(H289:H290),#REF!))</f>
        <v/>
      </c>
      <c r="I291" s="156" t="str">
        <f>IF(COUNT(I289)=0,"",ROUND(SUM(I289:I290),#REF!))</f>
        <v/>
      </c>
      <c r="J291" s="156" t="str">
        <f>IF(COUNT(J289)=0,"",ROUND(SUM(J289:J290),#REF!))</f>
        <v/>
      </c>
      <c r="K291" s="156" t="str">
        <f>IF(COUNT(K289)=0,"",ROUND(SUM(K289:K290),#REF!))</f>
        <v/>
      </c>
      <c r="L291" s="156" t="str">
        <f>IF(COUNT(L289)=0,"",ROUND(SUM(L289:L290),#REF!))</f>
        <v/>
      </c>
      <c r="M291" s="156" t="str">
        <f>IF(COUNT(M289)=0,"",ROUND(SUM(M289:M290),#REF!))</f>
        <v/>
      </c>
      <c r="N291" s="156" t="str">
        <f>IF(COUNT(N289)=0,"",ROUND(SUM(N289:N290),#REF!))</f>
        <v/>
      </c>
      <c r="O291" s="156" t="str">
        <f>IF(COUNT(O289)=0,"",ROUND(SUM(O289:O290),#REF!))</f>
        <v/>
      </c>
      <c r="P291" s="156" t="str">
        <f>IF(COUNT(P289)=0,"",ROUND(SUM(P289:P290),#REF!))</f>
        <v/>
      </c>
      <c r="Q291" s="156" t="str">
        <f>IF(COUNT(Q289)=0,"",ROUND(SUM(Q289:Q290),#REF!))</f>
        <v/>
      </c>
      <c r="R291" s="156" t="str">
        <f>IF(COUNT(R289)=0,"",ROUND(SUM(R289:R290),#REF!))</f>
        <v/>
      </c>
      <c r="S291" s="156" t="str">
        <f>IF(COUNT(S289)=0,"",ROUND(SUM(S289:S290),#REF!))</f>
        <v/>
      </c>
      <c r="T291" s="773"/>
      <c r="U291" s="750"/>
      <c r="V291" s="108"/>
      <c r="W291" s="120" t="s">
        <v>93</v>
      </c>
    </row>
    <row r="292" spans="2:23" s="111" customFormat="1" ht="13.5" customHeight="1">
      <c r="B292" s="108"/>
      <c r="C292" s="745"/>
      <c r="D292" s="774" t="s">
        <v>249</v>
      </c>
      <c r="E292" s="768"/>
      <c r="F292" s="769"/>
      <c r="G292" s="155" t="s">
        <v>79</v>
      </c>
      <c r="H292" s="154"/>
      <c r="I292" s="154"/>
      <c r="J292" s="154"/>
      <c r="K292" s="154"/>
      <c r="L292" s="154"/>
      <c r="M292" s="154"/>
      <c r="N292" s="154"/>
      <c r="O292" s="154"/>
      <c r="P292" s="154"/>
      <c r="Q292" s="154"/>
      <c r="R292" s="154"/>
      <c r="S292" s="154"/>
      <c r="T292" s="203" t="str">
        <f>IF(COUNT(H292:S292)=0,"",SUMPRODUCT(ROUND(H292:S292,#REF!)))</f>
        <v/>
      </c>
      <c r="U292" s="751"/>
      <c r="V292" s="108"/>
    </row>
    <row r="293" spans="2:23" s="163" customFormat="1" ht="13.5" customHeight="1">
      <c r="B293" s="161"/>
      <c r="C293" s="121" t="s">
        <v>70</v>
      </c>
      <c r="D293" s="162"/>
      <c r="E293" s="162"/>
      <c r="F293" s="162"/>
      <c r="G293" s="121"/>
      <c r="H293" s="121"/>
      <c r="I293" s="121"/>
      <c r="J293" s="121"/>
      <c r="K293" s="121"/>
      <c r="L293" s="121"/>
      <c r="M293" s="121"/>
      <c r="N293" s="121"/>
      <c r="O293" s="121"/>
      <c r="P293" s="121"/>
      <c r="Q293" s="121"/>
      <c r="R293" s="121"/>
      <c r="S293" s="121"/>
      <c r="T293" s="121"/>
      <c r="U293" s="121"/>
      <c r="V293" s="161"/>
    </row>
    <row r="294" spans="2:23" s="163" customFormat="1" ht="13.5" customHeight="1">
      <c r="B294" s="161"/>
      <c r="C294" s="122"/>
      <c r="D294" s="164"/>
      <c r="E294" s="164"/>
      <c r="F294" s="164"/>
      <c r="G294" s="122"/>
      <c r="H294" s="122"/>
      <c r="I294" s="122"/>
      <c r="J294" s="122"/>
      <c r="K294" s="122"/>
      <c r="L294" s="122"/>
      <c r="M294" s="122"/>
      <c r="N294" s="122"/>
      <c r="O294" s="122"/>
      <c r="P294" s="122"/>
      <c r="Q294" s="122"/>
      <c r="R294" s="122"/>
      <c r="S294" s="122"/>
      <c r="T294" s="122"/>
      <c r="U294" s="122"/>
      <c r="V294" s="161"/>
    </row>
    <row r="295" spans="2:23" s="163" customFormat="1" ht="13.5" customHeight="1">
      <c r="B295" s="161"/>
      <c r="C295" s="122"/>
      <c r="D295" s="164"/>
      <c r="E295" s="164"/>
      <c r="F295" s="164"/>
      <c r="G295" s="122"/>
      <c r="H295" s="122"/>
      <c r="I295" s="122"/>
      <c r="J295" s="122"/>
      <c r="K295" s="122"/>
      <c r="L295" s="122"/>
      <c r="M295" s="122"/>
      <c r="N295" s="122"/>
      <c r="O295" s="122"/>
      <c r="P295" s="122"/>
      <c r="Q295" s="122"/>
      <c r="R295" s="122"/>
      <c r="S295" s="122"/>
      <c r="T295" s="122"/>
      <c r="U295" s="122"/>
      <c r="V295" s="161"/>
    </row>
    <row r="296" spans="2:23" s="163" customFormat="1" ht="13.5" customHeight="1">
      <c r="B296" s="161"/>
      <c r="C296" s="122"/>
      <c r="D296" s="164"/>
      <c r="E296" s="164"/>
      <c r="F296" s="164"/>
      <c r="G296" s="122"/>
      <c r="H296" s="122"/>
      <c r="I296" s="122"/>
      <c r="J296" s="122"/>
      <c r="K296" s="122"/>
      <c r="L296" s="122"/>
      <c r="M296" s="122"/>
      <c r="N296" s="122"/>
      <c r="O296" s="122"/>
      <c r="P296" s="122"/>
      <c r="Q296" s="122"/>
      <c r="R296" s="122"/>
      <c r="S296" s="122"/>
      <c r="T296" s="122"/>
      <c r="U296" s="122"/>
      <c r="V296" s="161"/>
    </row>
    <row r="297" spans="2:23" s="163" customFormat="1" ht="13.5" customHeight="1">
      <c r="B297" s="161"/>
      <c r="C297" s="122"/>
      <c r="D297" s="164"/>
      <c r="E297" s="164"/>
      <c r="F297" s="164"/>
      <c r="G297" s="122"/>
      <c r="H297" s="122"/>
      <c r="I297" s="122"/>
      <c r="J297" s="122"/>
      <c r="K297" s="122"/>
      <c r="L297" s="122"/>
      <c r="M297" s="122"/>
      <c r="N297" s="122"/>
      <c r="O297" s="122"/>
      <c r="P297" s="122"/>
      <c r="Q297" s="122"/>
      <c r="R297" s="122"/>
      <c r="S297" s="122"/>
      <c r="T297" s="122"/>
      <c r="U297" s="122"/>
      <c r="V297" s="161"/>
    </row>
    <row r="298" spans="2:23" s="163" customFormat="1" ht="13.5" customHeight="1">
      <c r="B298" s="161"/>
      <c r="C298" s="122"/>
      <c r="D298" s="164"/>
      <c r="E298" s="164"/>
      <c r="F298" s="164"/>
      <c r="G298" s="122"/>
      <c r="H298" s="122"/>
      <c r="I298" s="122"/>
      <c r="J298" s="122"/>
      <c r="K298" s="122"/>
      <c r="L298" s="122"/>
      <c r="M298" s="122"/>
      <c r="N298" s="122"/>
      <c r="O298" s="122"/>
      <c r="P298" s="122"/>
      <c r="Q298" s="122"/>
      <c r="R298" s="122"/>
      <c r="S298" s="122"/>
      <c r="T298" s="122"/>
      <c r="U298" s="122"/>
      <c r="V298" s="161"/>
    </row>
    <row r="299" spans="2:23" s="163" customFormat="1" ht="13.5" customHeight="1">
      <c r="B299" s="161"/>
      <c r="C299" s="122"/>
      <c r="D299" s="164"/>
      <c r="E299" s="164"/>
      <c r="F299" s="164"/>
      <c r="G299" s="122"/>
      <c r="H299" s="122"/>
      <c r="I299" s="122"/>
      <c r="J299" s="122"/>
      <c r="K299" s="122"/>
      <c r="L299" s="122"/>
      <c r="M299" s="122"/>
      <c r="N299" s="122"/>
      <c r="O299" s="122"/>
      <c r="P299" s="122"/>
      <c r="Q299" s="122"/>
      <c r="R299" s="122"/>
      <c r="S299" s="122"/>
      <c r="T299" s="122"/>
      <c r="U299" s="122"/>
      <c r="V299" s="161"/>
    </row>
    <row r="300" spans="2:23" s="163" customFormat="1" ht="13.5" customHeight="1">
      <c r="B300" s="161"/>
      <c r="C300" s="122"/>
      <c r="D300" s="164"/>
      <c r="E300" s="164"/>
      <c r="F300" s="164"/>
      <c r="G300" s="122"/>
      <c r="H300" s="122"/>
      <c r="I300" s="122"/>
      <c r="J300" s="122"/>
      <c r="K300" s="122"/>
      <c r="L300" s="122"/>
      <c r="M300" s="122"/>
      <c r="N300" s="122"/>
      <c r="O300" s="122"/>
      <c r="P300" s="122"/>
      <c r="Q300" s="122"/>
      <c r="R300" s="122"/>
      <c r="S300" s="122"/>
      <c r="T300" s="122"/>
      <c r="U300" s="122"/>
      <c r="V300" s="161"/>
    </row>
    <row r="301" spans="2:23" s="111" customFormat="1" ht="13.5" customHeight="1">
      <c r="B301" s="108"/>
      <c r="C301" s="344"/>
      <c r="D301" s="344"/>
      <c r="E301" s="344"/>
      <c r="F301" s="344"/>
      <c r="G301" s="344"/>
      <c r="H301" s="344"/>
      <c r="I301" s="344"/>
      <c r="J301" s="344"/>
      <c r="K301" s="344"/>
      <c r="L301" s="344"/>
      <c r="M301" s="344"/>
      <c r="N301" s="344"/>
      <c r="O301" s="344"/>
      <c r="P301" s="344"/>
      <c r="Q301" s="344"/>
      <c r="R301" s="344"/>
      <c r="S301" s="344"/>
      <c r="T301" s="344"/>
      <c r="U301" s="345"/>
      <c r="V301" s="108"/>
    </row>
    <row r="302" spans="2:23" s="111" customFormat="1" ht="13.5" customHeight="1">
      <c r="B302" s="108"/>
      <c r="C302" s="108"/>
      <c r="D302" s="108"/>
      <c r="E302" s="108"/>
      <c r="F302" s="108"/>
      <c r="G302" s="108"/>
      <c r="H302" s="108"/>
      <c r="I302" s="108"/>
      <c r="J302" s="108"/>
      <c r="K302" s="108"/>
      <c r="L302" s="108"/>
      <c r="M302" s="108"/>
      <c r="N302" s="108"/>
      <c r="O302" s="108"/>
      <c r="P302" s="108"/>
      <c r="Q302" s="108"/>
      <c r="R302" s="108"/>
      <c r="S302" s="108"/>
      <c r="T302" s="108"/>
      <c r="U302" s="110"/>
      <c r="V302" s="108"/>
    </row>
    <row r="303" spans="2:23" s="111" customFormat="1" ht="13.5" customHeight="1">
      <c r="B303" s="108"/>
      <c r="C303" s="109" t="s">
        <v>225</v>
      </c>
      <c r="D303" s="109"/>
      <c r="E303" s="109"/>
      <c r="F303" s="37"/>
      <c r="G303" s="109"/>
      <c r="H303" s="108"/>
      <c r="I303" s="108"/>
      <c r="J303" s="108"/>
      <c r="K303" s="108"/>
      <c r="L303" s="108"/>
      <c r="M303" s="108"/>
      <c r="N303" s="108"/>
      <c r="O303" s="108"/>
      <c r="P303" s="108"/>
      <c r="Q303" s="108"/>
      <c r="R303" s="108"/>
      <c r="S303" s="108"/>
      <c r="T303" s="108"/>
      <c r="U303" s="110"/>
      <c r="V303" s="108"/>
    </row>
    <row r="304" spans="2:23" s="111" customFormat="1" ht="13.5" customHeight="1">
      <c r="B304" s="108"/>
      <c r="C304" s="112" t="s">
        <v>4</v>
      </c>
      <c r="D304" s="112"/>
      <c r="E304" s="112"/>
      <c r="F304" s="114"/>
      <c r="G304" s="480" t="e">
        <f>G254</f>
        <v>#REF!</v>
      </c>
      <c r="H304" s="113"/>
      <c r="I304" s="108"/>
      <c r="J304" s="108"/>
      <c r="K304" s="108"/>
      <c r="L304" s="108"/>
      <c r="M304" s="108"/>
      <c r="N304" s="108"/>
      <c r="O304" s="108"/>
      <c r="P304" s="108"/>
      <c r="Q304" s="108"/>
      <c r="R304" s="108"/>
      <c r="S304" s="108"/>
      <c r="T304" s="108"/>
      <c r="U304" s="110"/>
      <c r="V304" s="108"/>
    </row>
    <row r="305" spans="2:38" s="111" customFormat="1" ht="13.5" customHeight="1">
      <c r="B305" s="108"/>
      <c r="C305" s="116" t="s">
        <v>8</v>
      </c>
      <c r="D305" s="116"/>
      <c r="E305" s="125" t="s">
        <v>128</v>
      </c>
      <c r="F305" s="112"/>
      <c r="G305" s="108"/>
      <c r="H305" s="108"/>
      <c r="I305" s="108"/>
      <c r="J305" s="108"/>
      <c r="K305" s="108"/>
      <c r="L305" s="108"/>
      <c r="M305" s="108"/>
      <c r="N305" s="108"/>
      <c r="O305" s="108"/>
      <c r="P305" s="108"/>
      <c r="Q305" s="108"/>
      <c r="R305" s="126"/>
      <c r="S305" s="108"/>
      <c r="T305" s="126"/>
      <c r="U305" s="110"/>
      <c r="V305" s="108"/>
    </row>
    <row r="306" spans="2:38" s="111" customFormat="1" ht="13.5" customHeight="1">
      <c r="B306" s="108"/>
      <c r="C306" s="705" t="s">
        <v>33</v>
      </c>
      <c r="D306" s="706"/>
      <c r="E306" s="707"/>
      <c r="F306" s="731" t="s">
        <v>224</v>
      </c>
      <c r="G306" s="731" t="s">
        <v>219</v>
      </c>
      <c r="H306" s="117" t="s">
        <v>34</v>
      </c>
      <c r="I306" s="118"/>
      <c r="J306" s="118"/>
      <c r="K306" s="118"/>
      <c r="L306" s="118"/>
      <c r="M306" s="119"/>
      <c r="N306" s="144" t="s">
        <v>35</v>
      </c>
      <c r="O306" s="118"/>
      <c r="P306" s="118"/>
      <c r="Q306" s="118"/>
      <c r="R306" s="118"/>
      <c r="S306" s="119"/>
      <c r="T306" s="764" t="s">
        <v>81</v>
      </c>
      <c r="U306" s="764" t="s">
        <v>82</v>
      </c>
      <c r="V306" s="108"/>
      <c r="W306" s="88" t="s">
        <v>25</v>
      </c>
      <c r="AA306" s="128" t="str">
        <f>IF(COUNT(H309:U342)&gt;0,"○","")</f>
        <v/>
      </c>
      <c r="AB306" s="120" t="s">
        <v>158</v>
      </c>
      <c r="AC306" s="124"/>
      <c r="AD306" s="124"/>
      <c r="AE306" s="124"/>
      <c r="AF306" s="124"/>
      <c r="AG306" s="124"/>
      <c r="AK306" s="124"/>
      <c r="AL306" s="124"/>
    </row>
    <row r="307" spans="2:38" s="111" customFormat="1" ht="13.5" customHeight="1">
      <c r="B307" s="108"/>
      <c r="C307" s="708"/>
      <c r="D307" s="709"/>
      <c r="E307" s="710"/>
      <c r="F307" s="732"/>
      <c r="G307" s="732"/>
      <c r="H307" s="4" t="s">
        <v>13</v>
      </c>
      <c r="I307" s="4" t="s">
        <v>14</v>
      </c>
      <c r="J307" s="4" t="s">
        <v>15</v>
      </c>
      <c r="K307" s="4" t="s">
        <v>16</v>
      </c>
      <c r="L307" s="4" t="s">
        <v>17</v>
      </c>
      <c r="M307" s="4" t="s">
        <v>18</v>
      </c>
      <c r="N307" s="4" t="s">
        <v>19</v>
      </c>
      <c r="O307" s="4" t="s">
        <v>20</v>
      </c>
      <c r="P307" s="4" t="s">
        <v>21</v>
      </c>
      <c r="Q307" s="4" t="s">
        <v>22</v>
      </c>
      <c r="R307" s="4" t="s">
        <v>23</v>
      </c>
      <c r="S307" s="4" t="s">
        <v>24</v>
      </c>
      <c r="T307" s="765"/>
      <c r="U307" s="765"/>
      <c r="V307" s="108"/>
      <c r="W307" s="88" t="s">
        <v>94</v>
      </c>
      <c r="AA307" s="124"/>
      <c r="AB307" s="124"/>
      <c r="AC307" s="124"/>
      <c r="AD307" s="124"/>
      <c r="AE307" s="124"/>
      <c r="AF307" s="124"/>
      <c r="AG307" s="124"/>
      <c r="AK307" s="124"/>
      <c r="AL307" s="124"/>
    </row>
    <row r="308" spans="2:38" s="111" customFormat="1" ht="13.5" customHeight="1">
      <c r="B308" s="108"/>
      <c r="C308" s="711"/>
      <c r="D308" s="712"/>
      <c r="E308" s="713"/>
      <c r="F308" s="733"/>
      <c r="G308" s="733"/>
      <c r="H308" s="127" t="e">
        <f>"（"&amp;MID(#REF!,2,2)&amp;")"</f>
        <v>#REF!</v>
      </c>
      <c r="I308" s="127" t="e">
        <f>"（"&amp;MID(#REF!,2,2)&amp;")"</f>
        <v>#REF!</v>
      </c>
      <c r="J308" s="127" t="e">
        <f>"（"&amp;MID(#REF!,2,2)&amp;")"</f>
        <v>#REF!</v>
      </c>
      <c r="K308" s="127" t="e">
        <f>"（"&amp;MID(#REF!,2,2)&amp;")"</f>
        <v>#REF!</v>
      </c>
      <c r="L308" s="127" t="e">
        <f>"（"&amp;MID(#REF!,2,2)&amp;")"</f>
        <v>#REF!</v>
      </c>
      <c r="M308" s="127" t="e">
        <f>"（"&amp;MID(#REF!,2,2)&amp;")"</f>
        <v>#REF!</v>
      </c>
      <c r="N308" s="127" t="e">
        <f>"（"&amp;MID(#REF!,2,2)&amp;")"</f>
        <v>#REF!</v>
      </c>
      <c r="O308" s="127" t="e">
        <f>"（"&amp;MID(#REF!,2,2)&amp;")"</f>
        <v>#REF!</v>
      </c>
      <c r="P308" s="127" t="e">
        <f>"（"&amp;MID(#REF!,2,2)&amp;")"</f>
        <v>#REF!</v>
      </c>
      <c r="Q308" s="127" t="e">
        <f>"（"&amp;MID(#REF!,2,2)&amp;")"</f>
        <v>#REF!</v>
      </c>
      <c r="R308" s="127" t="e">
        <f>"（"&amp;MID(#REF!,2,2)&amp;")"</f>
        <v>#REF!</v>
      </c>
      <c r="S308" s="127" t="e">
        <f>"（"&amp;MID(#REF!,2,2)&amp;")"</f>
        <v>#REF!</v>
      </c>
      <c r="T308" s="766"/>
      <c r="U308" s="766"/>
      <c r="V308" s="108"/>
      <c r="W308" s="88"/>
      <c r="AC308" s="124"/>
      <c r="AD308" s="124"/>
      <c r="AE308" s="124"/>
      <c r="AF308" s="124"/>
      <c r="AG308" s="124"/>
      <c r="AK308" s="124"/>
      <c r="AL308" s="124"/>
    </row>
    <row r="309" spans="2:38" s="148" customFormat="1" ht="13.5" customHeight="1">
      <c r="B309" s="145"/>
      <c r="C309" s="714"/>
      <c r="D309" s="715"/>
      <c r="E309" s="716"/>
      <c r="F309" s="729"/>
      <c r="G309" s="730"/>
      <c r="H309" s="146"/>
      <c r="I309" s="146"/>
      <c r="J309" s="147"/>
      <c r="K309" s="147"/>
      <c r="L309" s="147"/>
      <c r="M309" s="147"/>
      <c r="N309" s="147"/>
      <c r="O309" s="147"/>
      <c r="P309" s="147"/>
      <c r="Q309" s="147"/>
      <c r="R309" s="147"/>
      <c r="S309" s="147"/>
      <c r="T309" s="763"/>
      <c r="U309" s="737"/>
      <c r="V309" s="145"/>
      <c r="AA309" s="130"/>
      <c r="AB309" s="130"/>
      <c r="AC309" s="130"/>
      <c r="AD309" s="130"/>
      <c r="AE309" s="130"/>
      <c r="AF309" s="130"/>
      <c r="AG309" s="130"/>
      <c r="AK309" s="130"/>
      <c r="AL309" s="130"/>
    </row>
    <row r="310" spans="2:38" s="148" customFormat="1" ht="13.5" customHeight="1">
      <c r="B310" s="145"/>
      <c r="C310" s="717"/>
      <c r="D310" s="718"/>
      <c r="E310" s="719"/>
      <c r="F310" s="724"/>
      <c r="G310" s="726"/>
      <c r="H310" s="149"/>
      <c r="I310" s="149"/>
      <c r="J310" s="149"/>
      <c r="K310" s="149"/>
      <c r="L310" s="149"/>
      <c r="M310" s="149"/>
      <c r="N310" s="149"/>
      <c r="O310" s="149"/>
      <c r="P310" s="149"/>
      <c r="Q310" s="149"/>
      <c r="R310" s="149"/>
      <c r="S310" s="149"/>
      <c r="T310" s="763"/>
      <c r="U310" s="738"/>
      <c r="V310" s="145"/>
      <c r="AA310" s="130"/>
      <c r="AB310" s="130"/>
      <c r="AC310" s="130"/>
      <c r="AD310" s="130"/>
      <c r="AE310" s="130"/>
      <c r="AF310" s="130"/>
      <c r="AG310" s="130"/>
      <c r="AK310" s="130"/>
      <c r="AL310" s="130"/>
    </row>
    <row r="311" spans="2:38" s="148" customFormat="1" ht="13.5" customHeight="1">
      <c r="B311" s="145"/>
      <c r="C311" s="717"/>
      <c r="D311" s="718"/>
      <c r="E311" s="719"/>
      <c r="F311" s="723"/>
      <c r="G311" s="725"/>
      <c r="H311" s="150"/>
      <c r="I311" s="150"/>
      <c r="J311" s="151"/>
      <c r="K311" s="151"/>
      <c r="L311" s="151"/>
      <c r="M311" s="151"/>
      <c r="N311" s="151"/>
      <c r="O311" s="151"/>
      <c r="P311" s="151"/>
      <c r="Q311" s="151"/>
      <c r="R311" s="151"/>
      <c r="S311" s="151"/>
      <c r="T311" s="763"/>
      <c r="U311" s="739"/>
      <c r="V311" s="145"/>
      <c r="AA311" s="130"/>
      <c r="AB311" s="130"/>
      <c r="AC311" s="130"/>
      <c r="AD311" s="130"/>
      <c r="AE311" s="130"/>
      <c r="AF311" s="130"/>
      <c r="AG311" s="130"/>
      <c r="AK311" s="130"/>
      <c r="AL311" s="130"/>
    </row>
    <row r="312" spans="2:38" s="148" customFormat="1" ht="13.5" customHeight="1">
      <c r="B312" s="145"/>
      <c r="C312" s="717"/>
      <c r="D312" s="718"/>
      <c r="E312" s="719"/>
      <c r="F312" s="724"/>
      <c r="G312" s="726"/>
      <c r="H312" s="149"/>
      <c r="I312" s="149"/>
      <c r="J312" s="149"/>
      <c r="K312" s="149"/>
      <c r="L312" s="149"/>
      <c r="M312" s="149"/>
      <c r="N312" s="149"/>
      <c r="O312" s="149"/>
      <c r="P312" s="149"/>
      <c r="Q312" s="149"/>
      <c r="R312" s="149"/>
      <c r="S312" s="149"/>
      <c r="T312" s="763"/>
      <c r="U312" s="738"/>
      <c r="V312" s="145"/>
      <c r="AA312" s="130"/>
      <c r="AB312" s="130"/>
      <c r="AC312" s="130"/>
      <c r="AD312" s="130"/>
      <c r="AE312" s="130"/>
      <c r="AF312" s="130"/>
      <c r="AG312" s="130"/>
      <c r="AK312" s="130"/>
      <c r="AL312" s="130"/>
    </row>
    <row r="313" spans="2:38" s="148" customFormat="1" ht="13.5" customHeight="1">
      <c r="B313" s="145"/>
      <c r="C313" s="717"/>
      <c r="D313" s="718"/>
      <c r="E313" s="719"/>
      <c r="F313" s="723"/>
      <c r="G313" s="725"/>
      <c r="H313" s="150"/>
      <c r="I313" s="150"/>
      <c r="J313" s="151"/>
      <c r="K313" s="151"/>
      <c r="L313" s="151"/>
      <c r="M313" s="151"/>
      <c r="N313" s="151"/>
      <c r="O313" s="151"/>
      <c r="P313" s="151"/>
      <c r="Q313" s="151"/>
      <c r="R313" s="151"/>
      <c r="S313" s="151"/>
      <c r="T313" s="763"/>
      <c r="U313" s="739"/>
      <c r="V313" s="145"/>
      <c r="AA313" s="130"/>
      <c r="AB313" s="130"/>
      <c r="AC313" s="130"/>
      <c r="AD313" s="130"/>
      <c r="AE313" s="130"/>
      <c r="AF313" s="130"/>
      <c r="AG313" s="130"/>
      <c r="AK313" s="130"/>
      <c r="AL313" s="130"/>
    </row>
    <row r="314" spans="2:38" s="148" customFormat="1" ht="13.5" customHeight="1">
      <c r="B314" s="145"/>
      <c r="C314" s="720"/>
      <c r="D314" s="721"/>
      <c r="E314" s="722"/>
      <c r="F314" s="727"/>
      <c r="G314" s="728"/>
      <c r="H314" s="149"/>
      <c r="I314" s="149"/>
      <c r="J314" s="149"/>
      <c r="K314" s="149"/>
      <c r="L314" s="149"/>
      <c r="M314" s="149"/>
      <c r="N314" s="149"/>
      <c r="O314" s="149"/>
      <c r="P314" s="149"/>
      <c r="Q314" s="149"/>
      <c r="R314" s="149"/>
      <c r="S314" s="149"/>
      <c r="T314" s="763"/>
      <c r="U314" s="740"/>
      <c r="V314" s="145"/>
      <c r="AA314" s="130"/>
      <c r="AB314" s="130"/>
      <c r="AC314" s="130"/>
      <c r="AD314" s="130"/>
      <c r="AE314" s="130"/>
      <c r="AF314" s="130"/>
      <c r="AG314" s="130"/>
      <c r="AK314" s="130"/>
      <c r="AL314" s="130"/>
    </row>
    <row r="315" spans="2:38" s="148" customFormat="1" ht="13.5" customHeight="1">
      <c r="B315" s="145"/>
      <c r="C315" s="714"/>
      <c r="D315" s="715"/>
      <c r="E315" s="716"/>
      <c r="F315" s="729"/>
      <c r="G315" s="730"/>
      <c r="H315" s="146"/>
      <c r="I315" s="146"/>
      <c r="J315" s="147"/>
      <c r="K315" s="147"/>
      <c r="L315" s="147"/>
      <c r="M315" s="147"/>
      <c r="N315" s="147"/>
      <c r="O315" s="147"/>
      <c r="P315" s="147"/>
      <c r="Q315" s="147"/>
      <c r="R315" s="147"/>
      <c r="S315" s="147"/>
      <c r="T315" s="763"/>
      <c r="U315" s="737"/>
      <c r="V315" s="145"/>
      <c r="AA315" s="130"/>
      <c r="AB315" s="130"/>
      <c r="AC315" s="130"/>
      <c r="AD315" s="130"/>
      <c r="AE315" s="130"/>
      <c r="AF315" s="130"/>
      <c r="AG315" s="130"/>
      <c r="AK315" s="130"/>
      <c r="AL315" s="130"/>
    </row>
    <row r="316" spans="2:38" s="148" customFormat="1" ht="13.5" customHeight="1">
      <c r="B316" s="145"/>
      <c r="C316" s="717"/>
      <c r="D316" s="718"/>
      <c r="E316" s="719"/>
      <c r="F316" s="724"/>
      <c r="G316" s="726"/>
      <c r="H316" s="149"/>
      <c r="I316" s="149"/>
      <c r="J316" s="149"/>
      <c r="K316" s="149"/>
      <c r="L316" s="149"/>
      <c r="M316" s="149"/>
      <c r="N316" s="149"/>
      <c r="O316" s="149"/>
      <c r="P316" s="149"/>
      <c r="Q316" s="149"/>
      <c r="R316" s="149"/>
      <c r="S316" s="149"/>
      <c r="T316" s="763"/>
      <c r="U316" s="738"/>
      <c r="V316" s="145"/>
      <c r="AA316" s="130"/>
      <c r="AB316" s="130"/>
      <c r="AC316" s="130"/>
      <c r="AD316" s="130"/>
      <c r="AE316" s="130"/>
      <c r="AF316" s="130"/>
      <c r="AG316" s="130"/>
      <c r="AK316" s="130"/>
      <c r="AL316" s="130"/>
    </row>
    <row r="317" spans="2:38" s="148" customFormat="1" ht="13.5" customHeight="1">
      <c r="B317" s="145"/>
      <c r="C317" s="717"/>
      <c r="D317" s="718"/>
      <c r="E317" s="719"/>
      <c r="F317" s="723"/>
      <c r="G317" s="725"/>
      <c r="H317" s="150"/>
      <c r="I317" s="150"/>
      <c r="J317" s="151"/>
      <c r="K317" s="151"/>
      <c r="L317" s="151"/>
      <c r="M317" s="151"/>
      <c r="N317" s="151"/>
      <c r="O317" s="151"/>
      <c r="P317" s="151"/>
      <c r="Q317" s="151"/>
      <c r="R317" s="151"/>
      <c r="S317" s="151"/>
      <c r="T317" s="763"/>
      <c r="U317" s="739"/>
      <c r="V317" s="145"/>
      <c r="AA317" s="130"/>
      <c r="AB317" s="130"/>
      <c r="AC317" s="130"/>
      <c r="AD317" s="130"/>
      <c r="AE317" s="130"/>
      <c r="AF317" s="130"/>
      <c r="AG317" s="130"/>
      <c r="AK317" s="130"/>
      <c r="AL317" s="130"/>
    </row>
    <row r="318" spans="2:38" s="148" customFormat="1" ht="13.5" customHeight="1">
      <c r="B318" s="145"/>
      <c r="C318" s="717"/>
      <c r="D318" s="718"/>
      <c r="E318" s="719"/>
      <c r="F318" s="724"/>
      <c r="G318" s="726"/>
      <c r="H318" s="149"/>
      <c r="I318" s="149"/>
      <c r="J318" s="149"/>
      <c r="K318" s="149"/>
      <c r="L318" s="149"/>
      <c r="M318" s="149"/>
      <c r="N318" s="149"/>
      <c r="O318" s="149"/>
      <c r="P318" s="149"/>
      <c r="Q318" s="149"/>
      <c r="R318" s="149"/>
      <c r="S318" s="149"/>
      <c r="T318" s="763"/>
      <c r="U318" s="738"/>
      <c r="V318" s="145"/>
    </row>
    <row r="319" spans="2:38" s="148" customFormat="1" ht="13.5" customHeight="1">
      <c r="B319" s="145"/>
      <c r="C319" s="717"/>
      <c r="D319" s="718"/>
      <c r="E319" s="719"/>
      <c r="F319" s="723"/>
      <c r="G319" s="725"/>
      <c r="H319" s="150"/>
      <c r="I319" s="150"/>
      <c r="J319" s="151"/>
      <c r="K319" s="151"/>
      <c r="L319" s="151"/>
      <c r="M319" s="151"/>
      <c r="N319" s="151"/>
      <c r="O319" s="151"/>
      <c r="P319" s="151"/>
      <c r="Q319" s="151"/>
      <c r="R319" s="151"/>
      <c r="S319" s="151"/>
      <c r="T319" s="763"/>
      <c r="U319" s="739"/>
      <c r="V319" s="145"/>
    </row>
    <row r="320" spans="2:38" s="148" customFormat="1" ht="13.5" customHeight="1">
      <c r="B320" s="145"/>
      <c r="C320" s="720"/>
      <c r="D320" s="721"/>
      <c r="E320" s="722"/>
      <c r="F320" s="727"/>
      <c r="G320" s="728"/>
      <c r="H320" s="149"/>
      <c r="I320" s="149"/>
      <c r="J320" s="149"/>
      <c r="K320" s="149"/>
      <c r="L320" s="149"/>
      <c r="M320" s="149"/>
      <c r="N320" s="149"/>
      <c r="O320" s="149"/>
      <c r="P320" s="149"/>
      <c r="Q320" s="149"/>
      <c r="R320" s="149"/>
      <c r="S320" s="149"/>
      <c r="T320" s="763"/>
      <c r="U320" s="740"/>
      <c r="V320" s="145"/>
    </row>
    <row r="321" spans="2:22" s="148" customFormat="1" ht="13.5" customHeight="1">
      <c r="B321" s="145"/>
      <c r="C321" s="714"/>
      <c r="D321" s="715"/>
      <c r="E321" s="716"/>
      <c r="F321" s="729"/>
      <c r="G321" s="730"/>
      <c r="H321" s="146"/>
      <c r="I321" s="146"/>
      <c r="J321" s="147"/>
      <c r="K321" s="147"/>
      <c r="L321" s="147"/>
      <c r="M321" s="147"/>
      <c r="N321" s="147"/>
      <c r="O321" s="147"/>
      <c r="P321" s="147"/>
      <c r="Q321" s="147"/>
      <c r="R321" s="147"/>
      <c r="S321" s="147"/>
      <c r="T321" s="763"/>
      <c r="U321" s="737"/>
      <c r="V321" s="145"/>
    </row>
    <row r="322" spans="2:22" s="148" customFormat="1" ht="13.5" customHeight="1">
      <c r="B322" s="145"/>
      <c r="C322" s="717"/>
      <c r="D322" s="718"/>
      <c r="E322" s="719"/>
      <c r="F322" s="724"/>
      <c r="G322" s="726"/>
      <c r="H322" s="149"/>
      <c r="I322" s="149"/>
      <c r="J322" s="149"/>
      <c r="K322" s="149"/>
      <c r="L322" s="149"/>
      <c r="M322" s="149"/>
      <c r="N322" s="149"/>
      <c r="O322" s="149"/>
      <c r="P322" s="149"/>
      <c r="Q322" s="149"/>
      <c r="R322" s="149"/>
      <c r="S322" s="149"/>
      <c r="T322" s="763"/>
      <c r="U322" s="738"/>
      <c r="V322" s="145"/>
    </row>
    <row r="323" spans="2:22" s="148" customFormat="1" ht="13.5" customHeight="1">
      <c r="B323" s="145"/>
      <c r="C323" s="717"/>
      <c r="D323" s="718"/>
      <c r="E323" s="719"/>
      <c r="F323" s="723"/>
      <c r="G323" s="725"/>
      <c r="H323" s="150"/>
      <c r="I323" s="150"/>
      <c r="J323" s="151"/>
      <c r="K323" s="151"/>
      <c r="L323" s="151"/>
      <c r="M323" s="151"/>
      <c r="N323" s="151"/>
      <c r="O323" s="151"/>
      <c r="P323" s="151"/>
      <c r="Q323" s="151"/>
      <c r="R323" s="151"/>
      <c r="S323" s="151"/>
      <c r="T323" s="763"/>
      <c r="U323" s="739"/>
      <c r="V323" s="145"/>
    </row>
    <row r="324" spans="2:22" s="148" customFormat="1" ht="13.5" customHeight="1">
      <c r="B324" s="145"/>
      <c r="C324" s="717"/>
      <c r="D324" s="718"/>
      <c r="E324" s="719"/>
      <c r="F324" s="724"/>
      <c r="G324" s="726"/>
      <c r="H324" s="149"/>
      <c r="I324" s="149"/>
      <c r="J324" s="149"/>
      <c r="K324" s="149"/>
      <c r="L324" s="149"/>
      <c r="M324" s="149"/>
      <c r="N324" s="149"/>
      <c r="O324" s="149"/>
      <c r="P324" s="149"/>
      <c r="Q324" s="149"/>
      <c r="R324" s="149"/>
      <c r="S324" s="149"/>
      <c r="T324" s="763"/>
      <c r="U324" s="738"/>
      <c r="V324" s="145"/>
    </row>
    <row r="325" spans="2:22" s="148" customFormat="1" ht="13.5" customHeight="1">
      <c r="B325" s="145"/>
      <c r="C325" s="717"/>
      <c r="D325" s="718"/>
      <c r="E325" s="719"/>
      <c r="F325" s="723"/>
      <c r="G325" s="725"/>
      <c r="H325" s="150"/>
      <c r="I325" s="150"/>
      <c r="J325" s="151"/>
      <c r="K325" s="151"/>
      <c r="L325" s="151"/>
      <c r="M325" s="151"/>
      <c r="N325" s="151"/>
      <c r="O325" s="151"/>
      <c r="P325" s="151"/>
      <c r="Q325" s="151"/>
      <c r="R325" s="151"/>
      <c r="S325" s="151"/>
      <c r="T325" s="763"/>
      <c r="U325" s="739"/>
      <c r="V325" s="145"/>
    </row>
    <row r="326" spans="2:22" s="148" customFormat="1" ht="13.5" customHeight="1">
      <c r="B326" s="145"/>
      <c r="C326" s="720"/>
      <c r="D326" s="721"/>
      <c r="E326" s="722"/>
      <c r="F326" s="727"/>
      <c r="G326" s="728"/>
      <c r="H326" s="149"/>
      <c r="I326" s="149"/>
      <c r="J326" s="149"/>
      <c r="K326" s="149"/>
      <c r="L326" s="149"/>
      <c r="M326" s="149"/>
      <c r="N326" s="149"/>
      <c r="O326" s="149"/>
      <c r="P326" s="149"/>
      <c r="Q326" s="149"/>
      <c r="R326" s="149"/>
      <c r="S326" s="149"/>
      <c r="T326" s="763"/>
      <c r="U326" s="740"/>
      <c r="V326" s="145"/>
    </row>
    <row r="327" spans="2:22" s="148" customFormat="1" ht="13.5" customHeight="1">
      <c r="B327" s="145"/>
      <c r="C327" s="714"/>
      <c r="D327" s="715"/>
      <c r="E327" s="716"/>
      <c r="F327" s="729"/>
      <c r="G327" s="730"/>
      <c r="H327" s="146"/>
      <c r="I327" s="146"/>
      <c r="J327" s="147"/>
      <c r="K327" s="147"/>
      <c r="L327" s="147"/>
      <c r="M327" s="147"/>
      <c r="N327" s="147"/>
      <c r="O327" s="147"/>
      <c r="P327" s="147"/>
      <c r="Q327" s="147"/>
      <c r="R327" s="147"/>
      <c r="S327" s="147"/>
      <c r="T327" s="763"/>
      <c r="U327" s="737"/>
      <c r="V327" s="145"/>
    </row>
    <row r="328" spans="2:22" s="148" customFormat="1" ht="13.5" customHeight="1">
      <c r="B328" s="145"/>
      <c r="C328" s="717"/>
      <c r="D328" s="718"/>
      <c r="E328" s="719"/>
      <c r="F328" s="724"/>
      <c r="G328" s="726"/>
      <c r="H328" s="149"/>
      <c r="I328" s="149"/>
      <c r="J328" s="149"/>
      <c r="K328" s="149"/>
      <c r="L328" s="149"/>
      <c r="M328" s="149"/>
      <c r="N328" s="149"/>
      <c r="O328" s="149"/>
      <c r="P328" s="149"/>
      <c r="Q328" s="149"/>
      <c r="R328" s="149"/>
      <c r="S328" s="149"/>
      <c r="T328" s="763"/>
      <c r="U328" s="738"/>
      <c r="V328" s="145"/>
    </row>
    <row r="329" spans="2:22" s="148" customFormat="1" ht="13.5" customHeight="1">
      <c r="B329" s="145"/>
      <c r="C329" s="717"/>
      <c r="D329" s="718"/>
      <c r="E329" s="719"/>
      <c r="F329" s="723"/>
      <c r="G329" s="725"/>
      <c r="H329" s="150"/>
      <c r="I329" s="150"/>
      <c r="J329" s="151"/>
      <c r="K329" s="151"/>
      <c r="L329" s="151"/>
      <c r="M329" s="151"/>
      <c r="N329" s="151"/>
      <c r="O329" s="151"/>
      <c r="P329" s="151"/>
      <c r="Q329" s="151"/>
      <c r="R329" s="151"/>
      <c r="S329" s="151"/>
      <c r="T329" s="763"/>
      <c r="U329" s="739"/>
      <c r="V329" s="145"/>
    </row>
    <row r="330" spans="2:22" s="148" customFormat="1" ht="13.5" customHeight="1">
      <c r="B330" s="145"/>
      <c r="C330" s="717"/>
      <c r="D330" s="718"/>
      <c r="E330" s="719"/>
      <c r="F330" s="724"/>
      <c r="G330" s="726"/>
      <c r="H330" s="149"/>
      <c r="I330" s="149"/>
      <c r="J330" s="149"/>
      <c r="K330" s="149"/>
      <c r="L330" s="149"/>
      <c r="M330" s="149"/>
      <c r="N330" s="149"/>
      <c r="O330" s="149"/>
      <c r="P330" s="149"/>
      <c r="Q330" s="149"/>
      <c r="R330" s="149"/>
      <c r="S330" s="149"/>
      <c r="T330" s="763"/>
      <c r="U330" s="738"/>
      <c r="V330" s="145"/>
    </row>
    <row r="331" spans="2:22" s="148" customFormat="1" ht="13.5" customHeight="1">
      <c r="B331" s="145"/>
      <c r="C331" s="717"/>
      <c r="D331" s="718"/>
      <c r="E331" s="719"/>
      <c r="F331" s="723"/>
      <c r="G331" s="725"/>
      <c r="H331" s="150"/>
      <c r="I331" s="150"/>
      <c r="J331" s="151"/>
      <c r="K331" s="151"/>
      <c r="L331" s="151"/>
      <c r="M331" s="151"/>
      <c r="N331" s="151"/>
      <c r="O331" s="151"/>
      <c r="P331" s="151"/>
      <c r="Q331" s="151"/>
      <c r="R331" s="151"/>
      <c r="S331" s="151"/>
      <c r="T331" s="763"/>
      <c r="U331" s="739"/>
      <c r="V331" s="145"/>
    </row>
    <row r="332" spans="2:22" s="148" customFormat="1" ht="13.5" customHeight="1">
      <c r="B332" s="145"/>
      <c r="C332" s="720"/>
      <c r="D332" s="721"/>
      <c r="E332" s="722"/>
      <c r="F332" s="727"/>
      <c r="G332" s="728"/>
      <c r="H332" s="149"/>
      <c r="I332" s="149"/>
      <c r="J332" s="149"/>
      <c r="K332" s="149"/>
      <c r="L332" s="149"/>
      <c r="M332" s="149"/>
      <c r="N332" s="149"/>
      <c r="O332" s="149"/>
      <c r="P332" s="149"/>
      <c r="Q332" s="149"/>
      <c r="R332" s="149"/>
      <c r="S332" s="149"/>
      <c r="T332" s="763"/>
      <c r="U332" s="740"/>
      <c r="V332" s="145"/>
    </row>
    <row r="333" spans="2:22" s="148" customFormat="1" ht="13.5" customHeight="1">
      <c r="B333" s="145"/>
      <c r="C333" s="714"/>
      <c r="D333" s="715"/>
      <c r="E333" s="716"/>
      <c r="F333" s="729"/>
      <c r="G333" s="730"/>
      <c r="H333" s="146"/>
      <c r="I333" s="146"/>
      <c r="J333" s="147"/>
      <c r="K333" s="147"/>
      <c r="L333" s="147"/>
      <c r="M333" s="147"/>
      <c r="N333" s="147"/>
      <c r="O333" s="147"/>
      <c r="P333" s="147"/>
      <c r="Q333" s="147"/>
      <c r="R333" s="147"/>
      <c r="S333" s="147"/>
      <c r="T333" s="763"/>
      <c r="U333" s="737"/>
      <c r="V333" s="145"/>
    </row>
    <row r="334" spans="2:22" s="148" customFormat="1" ht="13.5" customHeight="1">
      <c r="B334" s="145"/>
      <c r="C334" s="717"/>
      <c r="D334" s="718"/>
      <c r="E334" s="719"/>
      <c r="F334" s="724"/>
      <c r="G334" s="726"/>
      <c r="H334" s="149"/>
      <c r="I334" s="149"/>
      <c r="J334" s="149"/>
      <c r="K334" s="149"/>
      <c r="L334" s="149"/>
      <c r="M334" s="149"/>
      <c r="N334" s="149"/>
      <c r="O334" s="149"/>
      <c r="P334" s="149"/>
      <c r="Q334" s="149"/>
      <c r="R334" s="149"/>
      <c r="S334" s="149"/>
      <c r="T334" s="763"/>
      <c r="U334" s="738"/>
      <c r="V334" s="145"/>
    </row>
    <row r="335" spans="2:22" s="148" customFormat="1" ht="13.5" customHeight="1">
      <c r="B335" s="145"/>
      <c r="C335" s="717"/>
      <c r="D335" s="718"/>
      <c r="E335" s="719"/>
      <c r="F335" s="723"/>
      <c r="G335" s="725"/>
      <c r="H335" s="150"/>
      <c r="I335" s="150"/>
      <c r="J335" s="151"/>
      <c r="K335" s="151"/>
      <c r="L335" s="151"/>
      <c r="M335" s="151"/>
      <c r="N335" s="151"/>
      <c r="O335" s="151"/>
      <c r="P335" s="151"/>
      <c r="Q335" s="151"/>
      <c r="R335" s="151"/>
      <c r="S335" s="151"/>
      <c r="T335" s="763"/>
      <c r="U335" s="739"/>
      <c r="V335" s="145"/>
    </row>
    <row r="336" spans="2:22" s="148" customFormat="1" ht="13.5" customHeight="1">
      <c r="B336" s="145"/>
      <c r="C336" s="717"/>
      <c r="D336" s="718"/>
      <c r="E336" s="719"/>
      <c r="F336" s="724"/>
      <c r="G336" s="726"/>
      <c r="H336" s="149"/>
      <c r="I336" s="149"/>
      <c r="J336" s="149"/>
      <c r="K336" s="149"/>
      <c r="L336" s="149"/>
      <c r="M336" s="149"/>
      <c r="N336" s="149"/>
      <c r="O336" s="149"/>
      <c r="P336" s="149"/>
      <c r="Q336" s="149"/>
      <c r="R336" s="149"/>
      <c r="S336" s="149"/>
      <c r="T336" s="763"/>
      <c r="U336" s="738"/>
      <c r="V336" s="145"/>
    </row>
    <row r="337" spans="2:23" s="148" customFormat="1" ht="13.5" customHeight="1">
      <c r="B337" s="145"/>
      <c r="C337" s="717"/>
      <c r="D337" s="718"/>
      <c r="E337" s="719"/>
      <c r="F337" s="723"/>
      <c r="G337" s="725"/>
      <c r="H337" s="150"/>
      <c r="I337" s="150"/>
      <c r="J337" s="151"/>
      <c r="K337" s="151"/>
      <c r="L337" s="151"/>
      <c r="M337" s="151"/>
      <c r="N337" s="151"/>
      <c r="O337" s="151"/>
      <c r="P337" s="151"/>
      <c r="Q337" s="151"/>
      <c r="R337" s="151"/>
      <c r="S337" s="151"/>
      <c r="T337" s="763"/>
      <c r="U337" s="739"/>
      <c r="V337" s="145"/>
    </row>
    <row r="338" spans="2:23" s="148" customFormat="1" ht="13.5" customHeight="1">
      <c r="B338" s="145"/>
      <c r="C338" s="720"/>
      <c r="D338" s="721"/>
      <c r="E338" s="722"/>
      <c r="F338" s="727"/>
      <c r="G338" s="728"/>
      <c r="H338" s="152"/>
      <c r="I338" s="152"/>
      <c r="J338" s="152"/>
      <c r="K338" s="152"/>
      <c r="L338" s="152"/>
      <c r="M338" s="152"/>
      <c r="N338" s="152"/>
      <c r="O338" s="152"/>
      <c r="P338" s="152"/>
      <c r="Q338" s="152"/>
      <c r="R338" s="152"/>
      <c r="S338" s="152"/>
      <c r="T338" s="763"/>
      <c r="U338" s="740"/>
      <c r="V338" s="145"/>
    </row>
    <row r="339" spans="2:23" s="111" customFormat="1" ht="13.5" customHeight="1">
      <c r="B339" s="108"/>
      <c r="C339" s="743" t="s">
        <v>86</v>
      </c>
      <c r="D339" s="767" t="s">
        <v>220</v>
      </c>
      <c r="E339" s="768"/>
      <c r="F339" s="768"/>
      <c r="G339" s="769"/>
      <c r="H339" s="154"/>
      <c r="I339" s="154"/>
      <c r="J339" s="154"/>
      <c r="K339" s="154"/>
      <c r="L339" s="154"/>
      <c r="M339" s="154"/>
      <c r="N339" s="154"/>
      <c r="O339" s="154"/>
      <c r="P339" s="154"/>
      <c r="Q339" s="154"/>
      <c r="R339" s="154"/>
      <c r="S339" s="154"/>
      <c r="T339" s="773"/>
      <c r="U339" s="749"/>
      <c r="V339" s="108"/>
    </row>
    <row r="340" spans="2:23" s="111" customFormat="1" ht="13.5" customHeight="1">
      <c r="B340" s="108"/>
      <c r="C340" s="744"/>
      <c r="D340" s="746" t="s">
        <v>221</v>
      </c>
      <c r="E340" s="747"/>
      <c r="F340" s="747"/>
      <c r="G340" s="748"/>
      <c r="H340" s="154"/>
      <c r="I340" s="154"/>
      <c r="J340" s="154"/>
      <c r="K340" s="154"/>
      <c r="L340" s="154"/>
      <c r="M340" s="154"/>
      <c r="N340" s="154"/>
      <c r="O340" s="154"/>
      <c r="P340" s="154"/>
      <c r="Q340" s="154"/>
      <c r="R340" s="154"/>
      <c r="S340" s="154"/>
      <c r="T340" s="773"/>
      <c r="U340" s="750"/>
      <c r="V340" s="108"/>
    </row>
    <row r="341" spans="2:23" s="111" customFormat="1" ht="13.5" customHeight="1">
      <c r="B341" s="108"/>
      <c r="C341" s="744"/>
      <c r="D341" s="770" t="s">
        <v>222</v>
      </c>
      <c r="E341" s="771"/>
      <c r="F341" s="772"/>
      <c r="G341" s="155" t="s">
        <v>79</v>
      </c>
      <c r="H341" s="156" t="str">
        <f>IF(COUNT(H339)=0,"",ROUND(SUM(H339:H340),#REF!))</f>
        <v/>
      </c>
      <c r="I341" s="156" t="str">
        <f>IF(COUNT(I339)=0,"",ROUND(SUM(I339:I340),#REF!))</f>
        <v/>
      </c>
      <c r="J341" s="156" t="str">
        <f>IF(COUNT(J339)=0,"",ROUND(SUM(J339:J340),#REF!))</f>
        <v/>
      </c>
      <c r="K341" s="156" t="str">
        <f>IF(COUNT(K339)=0,"",ROUND(SUM(K339:K340),#REF!))</f>
        <v/>
      </c>
      <c r="L341" s="156" t="str">
        <f>IF(COUNT(L339)=0,"",ROUND(SUM(L339:L340),#REF!))</f>
        <v/>
      </c>
      <c r="M341" s="156" t="str">
        <f>IF(COUNT(M339)=0,"",ROUND(SUM(M339:M340),#REF!))</f>
        <v/>
      </c>
      <c r="N341" s="156" t="str">
        <f>IF(COUNT(N339)=0,"",ROUND(SUM(N339:N340),#REF!))</f>
        <v/>
      </c>
      <c r="O341" s="156" t="str">
        <f>IF(COUNT(O339)=0,"",ROUND(SUM(O339:O340),#REF!))</f>
        <v/>
      </c>
      <c r="P341" s="156" t="str">
        <f>IF(COUNT(P339)=0,"",ROUND(SUM(P339:P340),#REF!))</f>
        <v/>
      </c>
      <c r="Q341" s="156" t="str">
        <f>IF(COUNT(Q339)=0,"",ROUND(SUM(Q339:Q340),#REF!))</f>
        <v/>
      </c>
      <c r="R341" s="156" t="str">
        <f>IF(COUNT(R339)=0,"",ROUND(SUM(R339:R340),#REF!))</f>
        <v/>
      </c>
      <c r="S341" s="156" t="str">
        <f>IF(COUNT(S339)=0,"",ROUND(SUM(S339:S340),#REF!))</f>
        <v/>
      </c>
      <c r="T341" s="773"/>
      <c r="U341" s="750"/>
      <c r="V341" s="108"/>
      <c r="W341" s="120" t="s">
        <v>93</v>
      </c>
    </row>
    <row r="342" spans="2:23" s="111" customFormat="1" ht="13.5" customHeight="1">
      <c r="B342" s="108"/>
      <c r="C342" s="745"/>
      <c r="D342" s="774" t="s">
        <v>249</v>
      </c>
      <c r="E342" s="768"/>
      <c r="F342" s="769"/>
      <c r="G342" s="155" t="s">
        <v>79</v>
      </c>
      <c r="H342" s="154"/>
      <c r="I342" s="154"/>
      <c r="J342" s="154"/>
      <c r="K342" s="154"/>
      <c r="L342" s="154"/>
      <c r="M342" s="154"/>
      <c r="N342" s="154"/>
      <c r="O342" s="154"/>
      <c r="P342" s="154"/>
      <c r="Q342" s="154"/>
      <c r="R342" s="154"/>
      <c r="S342" s="154"/>
      <c r="T342" s="203" t="str">
        <f>IF(COUNT(H342:S342)=0,"",SUMPRODUCT(ROUND(H342:S342,#REF!)))</f>
        <v/>
      </c>
      <c r="U342" s="751"/>
      <c r="V342" s="108"/>
    </row>
    <row r="343" spans="2:23" s="163" customFormat="1" ht="13.5" customHeight="1">
      <c r="B343" s="161"/>
      <c r="C343" s="121" t="s">
        <v>70</v>
      </c>
      <c r="D343" s="162"/>
      <c r="E343" s="162"/>
      <c r="F343" s="162"/>
      <c r="G343" s="121"/>
      <c r="H343" s="121"/>
      <c r="I343" s="121"/>
      <c r="J343" s="121"/>
      <c r="K343" s="121"/>
      <c r="L343" s="121"/>
      <c r="M343" s="121"/>
      <c r="N343" s="121"/>
      <c r="O343" s="121"/>
      <c r="P343" s="121"/>
      <c r="Q343" s="121"/>
      <c r="R343" s="121"/>
      <c r="S343" s="121"/>
      <c r="T343" s="121"/>
      <c r="U343" s="121"/>
      <c r="V343" s="161"/>
    </row>
    <row r="344" spans="2:23" s="163" customFormat="1" ht="13.5" customHeight="1">
      <c r="B344" s="161"/>
      <c r="C344" s="122"/>
      <c r="D344" s="164"/>
      <c r="E344" s="164"/>
      <c r="F344" s="164"/>
      <c r="G344" s="122"/>
      <c r="H344" s="122"/>
      <c r="I344" s="122"/>
      <c r="J344" s="122"/>
      <c r="K344" s="122"/>
      <c r="L344" s="122"/>
      <c r="M344" s="122"/>
      <c r="N344" s="122"/>
      <c r="O344" s="122"/>
      <c r="P344" s="122"/>
      <c r="Q344" s="122"/>
      <c r="R344" s="122"/>
      <c r="S344" s="122"/>
      <c r="T344" s="122"/>
      <c r="U344" s="122"/>
      <c r="V344" s="161"/>
    </row>
    <row r="345" spans="2:23" s="163" customFormat="1" ht="13.5" customHeight="1">
      <c r="B345" s="161"/>
      <c r="C345" s="122"/>
      <c r="D345" s="164"/>
      <c r="E345" s="164"/>
      <c r="F345" s="164"/>
      <c r="G345" s="122"/>
      <c r="H345" s="122"/>
      <c r="I345" s="122"/>
      <c r="J345" s="122"/>
      <c r="K345" s="122"/>
      <c r="L345" s="122"/>
      <c r="M345" s="122"/>
      <c r="N345" s="122"/>
      <c r="O345" s="122"/>
      <c r="P345" s="122"/>
      <c r="Q345" s="122"/>
      <c r="R345" s="122"/>
      <c r="S345" s="122"/>
      <c r="T345" s="122"/>
      <c r="U345" s="122"/>
      <c r="V345" s="161"/>
    </row>
    <row r="346" spans="2:23" s="163" customFormat="1" ht="13.5" customHeight="1">
      <c r="B346" s="161"/>
      <c r="C346" s="122"/>
      <c r="D346" s="164"/>
      <c r="E346" s="164"/>
      <c r="F346" s="164"/>
      <c r="G346" s="122"/>
      <c r="H346" s="122"/>
      <c r="I346" s="122"/>
      <c r="J346" s="122"/>
      <c r="K346" s="122"/>
      <c r="L346" s="122"/>
      <c r="M346" s="122"/>
      <c r="N346" s="122"/>
      <c r="O346" s="122"/>
      <c r="P346" s="122"/>
      <c r="Q346" s="122"/>
      <c r="R346" s="122"/>
      <c r="S346" s="122"/>
      <c r="T346" s="122"/>
      <c r="U346" s="122"/>
      <c r="V346" s="161"/>
    </row>
    <row r="347" spans="2:23" s="163" customFormat="1" ht="13.5" customHeight="1">
      <c r="B347" s="161"/>
      <c r="C347" s="122"/>
      <c r="D347" s="164"/>
      <c r="E347" s="164"/>
      <c r="F347" s="164"/>
      <c r="G347" s="122"/>
      <c r="H347" s="122"/>
      <c r="I347" s="122"/>
      <c r="J347" s="122"/>
      <c r="K347" s="122"/>
      <c r="L347" s="122"/>
      <c r="M347" s="122"/>
      <c r="N347" s="122"/>
      <c r="O347" s="122"/>
      <c r="P347" s="122"/>
      <c r="Q347" s="122"/>
      <c r="R347" s="122"/>
      <c r="S347" s="122"/>
      <c r="T347" s="122"/>
      <c r="U347" s="122"/>
      <c r="V347" s="161"/>
    </row>
    <row r="348" spans="2:23" s="163" customFormat="1" ht="13.5" customHeight="1">
      <c r="B348" s="161"/>
      <c r="C348" s="122"/>
      <c r="D348" s="164"/>
      <c r="E348" s="164"/>
      <c r="F348" s="164"/>
      <c r="G348" s="122"/>
      <c r="H348" s="122"/>
      <c r="I348" s="122"/>
      <c r="J348" s="122"/>
      <c r="K348" s="122"/>
      <c r="L348" s="122"/>
      <c r="M348" s="122"/>
      <c r="N348" s="122"/>
      <c r="O348" s="122"/>
      <c r="P348" s="122"/>
      <c r="Q348" s="122"/>
      <c r="R348" s="122"/>
      <c r="S348" s="122"/>
      <c r="T348" s="122"/>
      <c r="U348" s="122"/>
      <c r="V348" s="161"/>
    </row>
    <row r="349" spans="2:23" s="163" customFormat="1" ht="13.5" customHeight="1">
      <c r="B349" s="161"/>
      <c r="C349" s="122"/>
      <c r="D349" s="164"/>
      <c r="E349" s="164"/>
      <c r="F349" s="164"/>
      <c r="G349" s="122"/>
      <c r="H349" s="122"/>
      <c r="I349" s="122"/>
      <c r="J349" s="122"/>
      <c r="K349" s="122"/>
      <c r="L349" s="122"/>
      <c r="M349" s="122"/>
      <c r="N349" s="122"/>
      <c r="O349" s="122"/>
      <c r="P349" s="122"/>
      <c r="Q349" s="122"/>
      <c r="R349" s="122"/>
      <c r="S349" s="122"/>
      <c r="T349" s="122"/>
      <c r="U349" s="122"/>
      <c r="V349" s="161"/>
    </row>
    <row r="350" spans="2:23" s="163" customFormat="1" ht="13.5" customHeight="1">
      <c r="B350" s="161"/>
      <c r="C350" s="122"/>
      <c r="D350" s="164"/>
      <c r="E350" s="164"/>
      <c r="F350" s="164"/>
      <c r="G350" s="122"/>
      <c r="H350" s="122"/>
      <c r="I350" s="122"/>
      <c r="J350" s="122"/>
      <c r="K350" s="122"/>
      <c r="L350" s="122"/>
      <c r="M350" s="122"/>
      <c r="N350" s="122"/>
      <c r="O350" s="122"/>
      <c r="P350" s="122"/>
      <c r="Q350" s="122"/>
      <c r="R350" s="122"/>
      <c r="S350" s="122"/>
      <c r="T350" s="122"/>
      <c r="U350" s="122"/>
      <c r="V350" s="161"/>
    </row>
    <row r="351" spans="2:23" s="163" customFormat="1" ht="13.5" customHeight="1">
      <c r="B351" s="161"/>
      <c r="C351" s="122"/>
      <c r="D351" s="164"/>
      <c r="E351" s="164"/>
      <c r="F351" s="164"/>
      <c r="G351" s="122"/>
      <c r="H351" s="122"/>
      <c r="I351" s="122"/>
      <c r="J351" s="122"/>
      <c r="K351" s="122"/>
      <c r="L351" s="122"/>
      <c r="M351" s="122"/>
      <c r="N351" s="122"/>
      <c r="O351" s="122"/>
      <c r="P351" s="122"/>
      <c r="Q351" s="122"/>
      <c r="R351" s="122"/>
      <c r="S351" s="122"/>
      <c r="T351" s="122"/>
      <c r="U351" s="122"/>
      <c r="V351" s="161"/>
    </row>
    <row r="352" spans="2:23" s="161" customFormat="1" ht="13.5" customHeight="1">
      <c r="C352" s="341"/>
      <c r="D352" s="342"/>
      <c r="E352" s="342"/>
      <c r="F352" s="342"/>
      <c r="G352" s="341"/>
      <c r="H352" s="341"/>
      <c r="I352" s="341"/>
      <c r="J352" s="341"/>
      <c r="K352" s="341"/>
      <c r="L352" s="341"/>
      <c r="M352" s="341"/>
      <c r="N352" s="341"/>
      <c r="O352" s="341"/>
      <c r="P352" s="341"/>
      <c r="Q352" s="341"/>
      <c r="R352" s="341"/>
      <c r="S352" s="341"/>
      <c r="T352" s="341"/>
      <c r="U352" s="341"/>
    </row>
    <row r="353" spans="2:38" s="111" customFormat="1" ht="13.5" customHeight="1">
      <c r="B353" s="108"/>
      <c r="C353" s="109" t="s">
        <v>225</v>
      </c>
      <c r="D353" s="109"/>
      <c r="E353" s="109"/>
      <c r="F353" s="37"/>
      <c r="G353" s="109"/>
      <c r="H353" s="108"/>
      <c r="I353" s="108"/>
      <c r="J353" s="108"/>
      <c r="K353" s="108"/>
      <c r="L353" s="108"/>
      <c r="M353" s="108"/>
      <c r="N353" s="108"/>
      <c r="O353" s="108"/>
      <c r="P353" s="108"/>
      <c r="Q353" s="108"/>
      <c r="R353" s="108"/>
      <c r="S353" s="108"/>
      <c r="T353" s="108"/>
      <c r="U353" s="110"/>
      <c r="V353" s="108"/>
    </row>
    <row r="354" spans="2:38" s="111" customFormat="1" ht="13.5" customHeight="1">
      <c r="B354" s="108"/>
      <c r="C354" s="112" t="s">
        <v>4</v>
      </c>
      <c r="D354" s="112"/>
      <c r="E354" s="112"/>
      <c r="F354" s="114"/>
      <c r="G354" s="480" t="e">
        <f>G304</f>
        <v>#REF!</v>
      </c>
      <c r="H354" s="113"/>
      <c r="I354" s="108"/>
      <c r="J354" s="108"/>
      <c r="K354" s="108"/>
      <c r="L354" s="108"/>
      <c r="M354" s="108"/>
      <c r="N354" s="108"/>
      <c r="O354" s="108"/>
      <c r="P354" s="108"/>
      <c r="Q354" s="108"/>
      <c r="R354" s="108"/>
      <c r="S354" s="108"/>
      <c r="T354" s="108"/>
      <c r="U354" s="110"/>
      <c r="V354" s="108"/>
    </row>
    <row r="355" spans="2:38" s="111" customFormat="1" ht="13.5" customHeight="1">
      <c r="B355" s="108"/>
      <c r="C355" s="116" t="s">
        <v>8</v>
      </c>
      <c r="D355" s="116"/>
      <c r="E355" s="125" t="s">
        <v>129</v>
      </c>
      <c r="F355" s="112"/>
      <c r="G355" s="108"/>
      <c r="H355" s="108"/>
      <c r="I355" s="108"/>
      <c r="J355" s="108"/>
      <c r="K355" s="108"/>
      <c r="L355" s="108"/>
      <c r="M355" s="108"/>
      <c r="N355" s="108"/>
      <c r="O355" s="108"/>
      <c r="P355" s="108"/>
      <c r="Q355" s="108"/>
      <c r="R355" s="126"/>
      <c r="S355" s="108"/>
      <c r="T355" s="126"/>
      <c r="U355" s="110"/>
      <c r="V355" s="108"/>
    </row>
    <row r="356" spans="2:38" s="111" customFormat="1" ht="13.5" customHeight="1">
      <c r="B356" s="108"/>
      <c r="C356" s="705" t="s">
        <v>33</v>
      </c>
      <c r="D356" s="706"/>
      <c r="E356" s="707"/>
      <c r="F356" s="731" t="s">
        <v>224</v>
      </c>
      <c r="G356" s="731" t="s">
        <v>219</v>
      </c>
      <c r="H356" s="117" t="s">
        <v>34</v>
      </c>
      <c r="I356" s="118"/>
      <c r="J356" s="118"/>
      <c r="K356" s="118"/>
      <c r="L356" s="118"/>
      <c r="M356" s="119"/>
      <c r="N356" s="144" t="s">
        <v>35</v>
      </c>
      <c r="O356" s="118"/>
      <c r="P356" s="118"/>
      <c r="Q356" s="118"/>
      <c r="R356" s="118"/>
      <c r="S356" s="119"/>
      <c r="T356" s="764" t="s">
        <v>81</v>
      </c>
      <c r="U356" s="764" t="s">
        <v>82</v>
      </c>
      <c r="V356" s="108"/>
      <c r="W356" s="88" t="s">
        <v>25</v>
      </c>
      <c r="AA356" s="128" t="str">
        <f>IF(COUNT(H359:U392)&gt;0,"○","")</f>
        <v/>
      </c>
      <c r="AB356" s="120" t="s">
        <v>158</v>
      </c>
      <c r="AC356" s="124"/>
      <c r="AD356" s="124"/>
      <c r="AE356" s="124"/>
      <c r="AF356" s="124"/>
      <c r="AG356" s="124"/>
      <c r="AK356" s="124"/>
      <c r="AL356" s="124"/>
    </row>
    <row r="357" spans="2:38" s="111" customFormat="1" ht="13.5" customHeight="1">
      <c r="B357" s="108"/>
      <c r="C357" s="708"/>
      <c r="D357" s="709"/>
      <c r="E357" s="710"/>
      <c r="F357" s="732"/>
      <c r="G357" s="732"/>
      <c r="H357" s="4" t="s">
        <v>13</v>
      </c>
      <c r="I357" s="4" t="s">
        <v>14</v>
      </c>
      <c r="J357" s="4" t="s">
        <v>15</v>
      </c>
      <c r="K357" s="4" t="s">
        <v>16</v>
      </c>
      <c r="L357" s="4" t="s">
        <v>17</v>
      </c>
      <c r="M357" s="4" t="s">
        <v>18</v>
      </c>
      <c r="N357" s="4" t="s">
        <v>19</v>
      </c>
      <c r="O357" s="4" t="s">
        <v>20</v>
      </c>
      <c r="P357" s="4" t="s">
        <v>21</v>
      </c>
      <c r="Q357" s="4" t="s">
        <v>22</v>
      </c>
      <c r="R357" s="4" t="s">
        <v>23</v>
      </c>
      <c r="S357" s="4" t="s">
        <v>24</v>
      </c>
      <c r="T357" s="765"/>
      <c r="U357" s="765"/>
      <c r="V357" s="108"/>
      <c r="W357" s="88" t="s">
        <v>94</v>
      </c>
      <c r="AA357" s="124"/>
      <c r="AB357" s="124"/>
      <c r="AC357" s="124"/>
      <c r="AD357" s="124"/>
      <c r="AE357" s="124"/>
      <c r="AF357" s="124"/>
      <c r="AG357" s="124"/>
      <c r="AK357" s="124"/>
      <c r="AL357" s="124"/>
    </row>
    <row r="358" spans="2:38" s="111" customFormat="1" ht="13.5" customHeight="1">
      <c r="B358" s="108"/>
      <c r="C358" s="711"/>
      <c r="D358" s="712"/>
      <c r="E358" s="713"/>
      <c r="F358" s="733"/>
      <c r="G358" s="733"/>
      <c r="H358" s="127" t="e">
        <f>"（"&amp;MID(#REF!,2,2)&amp;")"</f>
        <v>#REF!</v>
      </c>
      <c r="I358" s="127" t="e">
        <f>"（"&amp;MID(#REF!,2,2)&amp;")"</f>
        <v>#REF!</v>
      </c>
      <c r="J358" s="127" t="e">
        <f>"（"&amp;MID(#REF!,2,2)&amp;")"</f>
        <v>#REF!</v>
      </c>
      <c r="K358" s="127" t="e">
        <f>"（"&amp;MID(#REF!,2,2)&amp;")"</f>
        <v>#REF!</v>
      </c>
      <c r="L358" s="127" t="e">
        <f>"（"&amp;MID(#REF!,2,2)&amp;")"</f>
        <v>#REF!</v>
      </c>
      <c r="M358" s="127" t="e">
        <f>"（"&amp;MID(#REF!,2,2)&amp;")"</f>
        <v>#REF!</v>
      </c>
      <c r="N358" s="127" t="e">
        <f>"（"&amp;MID(#REF!,2,2)&amp;")"</f>
        <v>#REF!</v>
      </c>
      <c r="O358" s="127" t="e">
        <f>"（"&amp;MID(#REF!,2,2)&amp;")"</f>
        <v>#REF!</v>
      </c>
      <c r="P358" s="127" t="e">
        <f>"（"&amp;MID(#REF!,2,2)&amp;")"</f>
        <v>#REF!</v>
      </c>
      <c r="Q358" s="127" t="e">
        <f>"（"&amp;MID(#REF!,2,2)&amp;")"</f>
        <v>#REF!</v>
      </c>
      <c r="R358" s="127" t="e">
        <f>"（"&amp;MID(#REF!,2,2)&amp;")"</f>
        <v>#REF!</v>
      </c>
      <c r="S358" s="127" t="e">
        <f>"（"&amp;MID(#REF!,2,2)&amp;")"</f>
        <v>#REF!</v>
      </c>
      <c r="T358" s="766"/>
      <c r="U358" s="766"/>
      <c r="V358" s="108"/>
      <c r="W358" s="88"/>
      <c r="AC358" s="124"/>
      <c r="AD358" s="124"/>
      <c r="AE358" s="124"/>
      <c r="AF358" s="124"/>
      <c r="AG358" s="124"/>
      <c r="AK358" s="124"/>
      <c r="AL358" s="124"/>
    </row>
    <row r="359" spans="2:38" s="148" customFormat="1" ht="13.5" customHeight="1">
      <c r="B359" s="145"/>
      <c r="C359" s="714"/>
      <c r="D359" s="715"/>
      <c r="E359" s="716"/>
      <c r="F359" s="729"/>
      <c r="G359" s="730"/>
      <c r="H359" s="146"/>
      <c r="I359" s="146"/>
      <c r="J359" s="147"/>
      <c r="K359" s="147"/>
      <c r="L359" s="147"/>
      <c r="M359" s="147"/>
      <c r="N359" s="147"/>
      <c r="O359" s="147"/>
      <c r="P359" s="147"/>
      <c r="Q359" s="147"/>
      <c r="R359" s="147"/>
      <c r="S359" s="147"/>
      <c r="T359" s="763"/>
      <c r="U359" s="737"/>
      <c r="V359" s="145"/>
      <c r="AA359" s="130"/>
      <c r="AB359" s="130"/>
      <c r="AC359" s="130"/>
      <c r="AD359" s="130"/>
      <c r="AE359" s="130"/>
      <c r="AF359" s="130"/>
      <c r="AG359" s="130"/>
      <c r="AK359" s="130"/>
      <c r="AL359" s="130"/>
    </row>
    <row r="360" spans="2:38" s="148" customFormat="1" ht="13.5" customHeight="1">
      <c r="B360" s="145"/>
      <c r="C360" s="717"/>
      <c r="D360" s="718"/>
      <c r="E360" s="719"/>
      <c r="F360" s="724"/>
      <c r="G360" s="726"/>
      <c r="H360" s="149"/>
      <c r="I360" s="149"/>
      <c r="J360" s="149"/>
      <c r="K360" s="149"/>
      <c r="L360" s="149"/>
      <c r="M360" s="149"/>
      <c r="N360" s="149"/>
      <c r="O360" s="149"/>
      <c r="P360" s="149"/>
      <c r="Q360" s="149"/>
      <c r="R360" s="149"/>
      <c r="S360" s="149"/>
      <c r="T360" s="763"/>
      <c r="U360" s="738"/>
      <c r="V360" s="145"/>
      <c r="AA360" s="130"/>
      <c r="AB360" s="130"/>
      <c r="AC360" s="130"/>
      <c r="AD360" s="130"/>
      <c r="AE360" s="130"/>
      <c r="AF360" s="130"/>
      <c r="AG360" s="130"/>
      <c r="AK360" s="130"/>
      <c r="AL360" s="130"/>
    </row>
    <row r="361" spans="2:38" s="148" customFormat="1" ht="13.5" customHeight="1">
      <c r="B361" s="145"/>
      <c r="C361" s="717"/>
      <c r="D361" s="718"/>
      <c r="E361" s="719"/>
      <c r="F361" s="723"/>
      <c r="G361" s="725"/>
      <c r="H361" s="150"/>
      <c r="I361" s="150"/>
      <c r="J361" s="151"/>
      <c r="K361" s="151"/>
      <c r="L361" s="151"/>
      <c r="M361" s="151"/>
      <c r="N361" s="151"/>
      <c r="O361" s="151"/>
      <c r="P361" s="151"/>
      <c r="Q361" s="151"/>
      <c r="R361" s="151"/>
      <c r="S361" s="151"/>
      <c r="T361" s="763"/>
      <c r="U361" s="739"/>
      <c r="V361" s="145"/>
      <c r="AA361" s="130"/>
      <c r="AB361" s="130"/>
      <c r="AC361" s="130"/>
      <c r="AD361" s="130"/>
      <c r="AE361" s="130"/>
      <c r="AF361" s="130"/>
      <c r="AG361" s="130"/>
      <c r="AK361" s="130"/>
      <c r="AL361" s="130"/>
    </row>
    <row r="362" spans="2:38" s="148" customFormat="1" ht="13.5" customHeight="1">
      <c r="B362" s="145"/>
      <c r="C362" s="717"/>
      <c r="D362" s="718"/>
      <c r="E362" s="719"/>
      <c r="F362" s="724"/>
      <c r="G362" s="726"/>
      <c r="H362" s="149"/>
      <c r="I362" s="149"/>
      <c r="J362" s="149"/>
      <c r="K362" s="149"/>
      <c r="L362" s="149"/>
      <c r="M362" s="149"/>
      <c r="N362" s="149"/>
      <c r="O362" s="149"/>
      <c r="P362" s="149"/>
      <c r="Q362" s="149"/>
      <c r="R362" s="149"/>
      <c r="S362" s="149"/>
      <c r="T362" s="763"/>
      <c r="U362" s="738"/>
      <c r="V362" s="145"/>
      <c r="AA362" s="130"/>
      <c r="AB362" s="130"/>
      <c r="AC362" s="130"/>
      <c r="AD362" s="130"/>
      <c r="AE362" s="130"/>
      <c r="AF362" s="130"/>
      <c r="AG362" s="130"/>
      <c r="AK362" s="130"/>
      <c r="AL362" s="130"/>
    </row>
    <row r="363" spans="2:38" s="148" customFormat="1" ht="13.5" customHeight="1">
      <c r="B363" s="145"/>
      <c r="C363" s="717"/>
      <c r="D363" s="718"/>
      <c r="E363" s="719"/>
      <c r="F363" s="723"/>
      <c r="G363" s="725"/>
      <c r="H363" s="150"/>
      <c r="I363" s="150"/>
      <c r="J363" s="151"/>
      <c r="K363" s="151"/>
      <c r="L363" s="151"/>
      <c r="M363" s="151"/>
      <c r="N363" s="151"/>
      <c r="O363" s="151"/>
      <c r="P363" s="151"/>
      <c r="Q363" s="151"/>
      <c r="R363" s="151"/>
      <c r="S363" s="151"/>
      <c r="T363" s="763"/>
      <c r="U363" s="739"/>
      <c r="V363" s="145"/>
      <c r="AA363" s="130"/>
      <c r="AB363" s="130"/>
      <c r="AC363" s="130"/>
      <c r="AD363" s="130"/>
      <c r="AE363" s="130"/>
      <c r="AF363" s="130"/>
      <c r="AG363" s="130"/>
      <c r="AK363" s="130"/>
      <c r="AL363" s="130"/>
    </row>
    <row r="364" spans="2:38" s="148" customFormat="1" ht="13.5" customHeight="1">
      <c r="B364" s="145"/>
      <c r="C364" s="720"/>
      <c r="D364" s="721"/>
      <c r="E364" s="722"/>
      <c r="F364" s="727"/>
      <c r="G364" s="728"/>
      <c r="H364" s="149"/>
      <c r="I364" s="149"/>
      <c r="J364" s="149"/>
      <c r="K364" s="149"/>
      <c r="L364" s="149"/>
      <c r="M364" s="149"/>
      <c r="N364" s="149"/>
      <c r="O364" s="149"/>
      <c r="P364" s="149"/>
      <c r="Q364" s="149"/>
      <c r="R364" s="149"/>
      <c r="S364" s="149"/>
      <c r="T364" s="763"/>
      <c r="U364" s="740"/>
      <c r="V364" s="145"/>
      <c r="AA364" s="130"/>
      <c r="AB364" s="130"/>
      <c r="AC364" s="130"/>
      <c r="AD364" s="130"/>
      <c r="AE364" s="130"/>
      <c r="AF364" s="130"/>
      <c r="AG364" s="130"/>
      <c r="AK364" s="130"/>
      <c r="AL364" s="130"/>
    </row>
    <row r="365" spans="2:38" s="148" customFormat="1" ht="13.5" customHeight="1">
      <c r="B365" s="145"/>
      <c r="C365" s="714"/>
      <c r="D365" s="715"/>
      <c r="E365" s="716"/>
      <c r="F365" s="729"/>
      <c r="G365" s="730"/>
      <c r="H365" s="146"/>
      <c r="I365" s="146"/>
      <c r="J365" s="147"/>
      <c r="K365" s="147"/>
      <c r="L365" s="147"/>
      <c r="M365" s="147"/>
      <c r="N365" s="147"/>
      <c r="O365" s="147"/>
      <c r="P365" s="147"/>
      <c r="Q365" s="147"/>
      <c r="R365" s="147"/>
      <c r="S365" s="147"/>
      <c r="T365" s="763"/>
      <c r="U365" s="737"/>
      <c r="V365" s="145"/>
      <c r="AA365" s="130"/>
      <c r="AB365" s="130"/>
      <c r="AC365" s="130"/>
      <c r="AD365" s="130"/>
      <c r="AE365" s="130"/>
      <c r="AF365" s="130"/>
      <c r="AG365" s="130"/>
      <c r="AK365" s="130"/>
      <c r="AL365" s="130"/>
    </row>
    <row r="366" spans="2:38" s="148" customFormat="1" ht="13.5" customHeight="1">
      <c r="B366" s="145"/>
      <c r="C366" s="717"/>
      <c r="D366" s="718"/>
      <c r="E366" s="719"/>
      <c r="F366" s="724"/>
      <c r="G366" s="726"/>
      <c r="H366" s="149"/>
      <c r="I366" s="149"/>
      <c r="J366" s="149"/>
      <c r="K366" s="149"/>
      <c r="L366" s="149"/>
      <c r="M366" s="149"/>
      <c r="N366" s="149"/>
      <c r="O366" s="149"/>
      <c r="P366" s="149"/>
      <c r="Q366" s="149"/>
      <c r="R366" s="149"/>
      <c r="S366" s="149"/>
      <c r="T366" s="763"/>
      <c r="U366" s="738"/>
      <c r="V366" s="145"/>
      <c r="AA366" s="130"/>
      <c r="AB366" s="130"/>
      <c r="AC366" s="130"/>
      <c r="AD366" s="130"/>
      <c r="AE366" s="130"/>
      <c r="AF366" s="130"/>
      <c r="AG366" s="130"/>
      <c r="AK366" s="130"/>
      <c r="AL366" s="130"/>
    </row>
    <row r="367" spans="2:38" s="148" customFormat="1" ht="13.5" customHeight="1">
      <c r="B367" s="145"/>
      <c r="C367" s="717"/>
      <c r="D367" s="718"/>
      <c r="E367" s="719"/>
      <c r="F367" s="723"/>
      <c r="G367" s="725"/>
      <c r="H367" s="150"/>
      <c r="I367" s="150"/>
      <c r="J367" s="151"/>
      <c r="K367" s="151"/>
      <c r="L367" s="151"/>
      <c r="M367" s="151"/>
      <c r="N367" s="151"/>
      <c r="O367" s="151"/>
      <c r="P367" s="151"/>
      <c r="Q367" s="151"/>
      <c r="R367" s="151"/>
      <c r="S367" s="151"/>
      <c r="T367" s="763"/>
      <c r="U367" s="739"/>
      <c r="V367" s="145"/>
      <c r="AA367" s="130"/>
      <c r="AB367" s="130"/>
      <c r="AC367" s="130"/>
      <c r="AD367" s="130"/>
      <c r="AE367" s="130"/>
      <c r="AF367" s="130"/>
      <c r="AG367" s="130"/>
      <c r="AK367" s="130"/>
      <c r="AL367" s="130"/>
    </row>
    <row r="368" spans="2:38" s="148" customFormat="1" ht="13.5" customHeight="1">
      <c r="B368" s="145"/>
      <c r="C368" s="717"/>
      <c r="D368" s="718"/>
      <c r="E368" s="719"/>
      <c r="F368" s="724"/>
      <c r="G368" s="726"/>
      <c r="H368" s="149"/>
      <c r="I368" s="149"/>
      <c r="J368" s="149"/>
      <c r="K368" s="149"/>
      <c r="L368" s="149"/>
      <c r="M368" s="149"/>
      <c r="N368" s="149"/>
      <c r="O368" s="149"/>
      <c r="P368" s="149"/>
      <c r="Q368" s="149"/>
      <c r="R368" s="149"/>
      <c r="S368" s="149"/>
      <c r="T368" s="763"/>
      <c r="U368" s="738"/>
      <c r="V368" s="145"/>
    </row>
    <row r="369" spans="2:22" s="148" customFormat="1" ht="13.5" customHeight="1">
      <c r="B369" s="145"/>
      <c r="C369" s="717"/>
      <c r="D369" s="718"/>
      <c r="E369" s="719"/>
      <c r="F369" s="723"/>
      <c r="G369" s="725"/>
      <c r="H369" s="150"/>
      <c r="I369" s="150"/>
      <c r="J369" s="151"/>
      <c r="K369" s="151"/>
      <c r="L369" s="151"/>
      <c r="M369" s="151"/>
      <c r="N369" s="151"/>
      <c r="O369" s="151"/>
      <c r="P369" s="151"/>
      <c r="Q369" s="151"/>
      <c r="R369" s="151"/>
      <c r="S369" s="151"/>
      <c r="T369" s="763"/>
      <c r="U369" s="739"/>
      <c r="V369" s="145"/>
    </row>
    <row r="370" spans="2:22" s="148" customFormat="1" ht="13.5" customHeight="1">
      <c r="B370" s="145"/>
      <c r="C370" s="720"/>
      <c r="D370" s="721"/>
      <c r="E370" s="722"/>
      <c r="F370" s="727"/>
      <c r="G370" s="728"/>
      <c r="H370" s="149"/>
      <c r="I370" s="149"/>
      <c r="J370" s="149"/>
      <c r="K370" s="149"/>
      <c r="L370" s="149"/>
      <c r="M370" s="149"/>
      <c r="N370" s="149"/>
      <c r="O370" s="149"/>
      <c r="P370" s="149"/>
      <c r="Q370" s="149"/>
      <c r="R370" s="149"/>
      <c r="S370" s="149"/>
      <c r="T370" s="763"/>
      <c r="U370" s="740"/>
      <c r="V370" s="145"/>
    </row>
    <row r="371" spans="2:22" s="148" customFormat="1" ht="13.5" customHeight="1">
      <c r="B371" s="145"/>
      <c r="C371" s="714"/>
      <c r="D371" s="715"/>
      <c r="E371" s="716"/>
      <c r="F371" s="729"/>
      <c r="G371" s="730"/>
      <c r="H371" s="146"/>
      <c r="I371" s="146"/>
      <c r="J371" s="147"/>
      <c r="K371" s="147"/>
      <c r="L371" s="147"/>
      <c r="M371" s="147"/>
      <c r="N371" s="147"/>
      <c r="O371" s="147"/>
      <c r="P371" s="147"/>
      <c r="Q371" s="147"/>
      <c r="R371" s="147"/>
      <c r="S371" s="147"/>
      <c r="T371" s="763"/>
      <c r="U371" s="737"/>
      <c r="V371" s="145"/>
    </row>
    <row r="372" spans="2:22" s="148" customFormat="1" ht="13.5" customHeight="1">
      <c r="B372" s="145"/>
      <c r="C372" s="717"/>
      <c r="D372" s="718"/>
      <c r="E372" s="719"/>
      <c r="F372" s="724"/>
      <c r="G372" s="726"/>
      <c r="H372" s="149"/>
      <c r="I372" s="149"/>
      <c r="J372" s="149"/>
      <c r="K372" s="149"/>
      <c r="L372" s="149"/>
      <c r="M372" s="149"/>
      <c r="N372" s="149"/>
      <c r="O372" s="149"/>
      <c r="P372" s="149"/>
      <c r="Q372" s="149"/>
      <c r="R372" s="149"/>
      <c r="S372" s="149"/>
      <c r="T372" s="763"/>
      <c r="U372" s="738"/>
      <c r="V372" s="145"/>
    </row>
    <row r="373" spans="2:22" s="148" customFormat="1" ht="13.5" customHeight="1">
      <c r="B373" s="145"/>
      <c r="C373" s="717"/>
      <c r="D373" s="718"/>
      <c r="E373" s="719"/>
      <c r="F373" s="723"/>
      <c r="G373" s="725"/>
      <c r="H373" s="150"/>
      <c r="I373" s="150"/>
      <c r="J373" s="151"/>
      <c r="K373" s="151"/>
      <c r="L373" s="151"/>
      <c r="M373" s="151"/>
      <c r="N373" s="151"/>
      <c r="O373" s="151"/>
      <c r="P373" s="151"/>
      <c r="Q373" s="151"/>
      <c r="R373" s="151"/>
      <c r="S373" s="151"/>
      <c r="T373" s="763"/>
      <c r="U373" s="739"/>
      <c r="V373" s="145"/>
    </row>
    <row r="374" spans="2:22" s="148" customFormat="1" ht="13.5" customHeight="1">
      <c r="B374" s="145"/>
      <c r="C374" s="717"/>
      <c r="D374" s="718"/>
      <c r="E374" s="719"/>
      <c r="F374" s="724"/>
      <c r="G374" s="726"/>
      <c r="H374" s="149"/>
      <c r="I374" s="149"/>
      <c r="J374" s="149"/>
      <c r="K374" s="149"/>
      <c r="L374" s="149"/>
      <c r="M374" s="149"/>
      <c r="N374" s="149"/>
      <c r="O374" s="149"/>
      <c r="P374" s="149"/>
      <c r="Q374" s="149"/>
      <c r="R374" s="149"/>
      <c r="S374" s="149"/>
      <c r="T374" s="763"/>
      <c r="U374" s="738"/>
      <c r="V374" s="145"/>
    </row>
    <row r="375" spans="2:22" s="148" customFormat="1" ht="13.5" customHeight="1">
      <c r="B375" s="145"/>
      <c r="C375" s="717"/>
      <c r="D375" s="718"/>
      <c r="E375" s="719"/>
      <c r="F375" s="723"/>
      <c r="G375" s="725"/>
      <c r="H375" s="150"/>
      <c r="I375" s="150"/>
      <c r="J375" s="151"/>
      <c r="K375" s="151"/>
      <c r="L375" s="151"/>
      <c r="M375" s="151"/>
      <c r="N375" s="151"/>
      <c r="O375" s="151"/>
      <c r="P375" s="151"/>
      <c r="Q375" s="151"/>
      <c r="R375" s="151"/>
      <c r="S375" s="151"/>
      <c r="T375" s="763"/>
      <c r="U375" s="739"/>
      <c r="V375" s="145"/>
    </row>
    <row r="376" spans="2:22" s="148" customFormat="1" ht="13.5" customHeight="1">
      <c r="B376" s="145"/>
      <c r="C376" s="720"/>
      <c r="D376" s="721"/>
      <c r="E376" s="722"/>
      <c r="F376" s="727"/>
      <c r="G376" s="728"/>
      <c r="H376" s="149"/>
      <c r="I376" s="149"/>
      <c r="J376" s="149"/>
      <c r="K376" s="149"/>
      <c r="L376" s="149"/>
      <c r="M376" s="149"/>
      <c r="N376" s="149"/>
      <c r="O376" s="149"/>
      <c r="P376" s="149"/>
      <c r="Q376" s="149"/>
      <c r="R376" s="149"/>
      <c r="S376" s="149"/>
      <c r="T376" s="763"/>
      <c r="U376" s="740"/>
      <c r="V376" s="145"/>
    </row>
    <row r="377" spans="2:22" s="148" customFormat="1" ht="13.5" customHeight="1">
      <c r="B377" s="145"/>
      <c r="C377" s="714"/>
      <c r="D377" s="715"/>
      <c r="E377" s="716"/>
      <c r="F377" s="729"/>
      <c r="G377" s="730"/>
      <c r="H377" s="146"/>
      <c r="I377" s="146"/>
      <c r="J377" s="147"/>
      <c r="K377" s="147"/>
      <c r="L377" s="147"/>
      <c r="M377" s="147"/>
      <c r="N377" s="147"/>
      <c r="O377" s="147"/>
      <c r="P377" s="147"/>
      <c r="Q377" s="147"/>
      <c r="R377" s="147"/>
      <c r="S377" s="147"/>
      <c r="T377" s="763"/>
      <c r="U377" s="737"/>
      <c r="V377" s="145"/>
    </row>
    <row r="378" spans="2:22" s="148" customFormat="1" ht="13.5" customHeight="1">
      <c r="B378" s="145"/>
      <c r="C378" s="717"/>
      <c r="D378" s="718"/>
      <c r="E378" s="719"/>
      <c r="F378" s="724"/>
      <c r="G378" s="726"/>
      <c r="H378" s="149"/>
      <c r="I378" s="149"/>
      <c r="J378" s="149"/>
      <c r="K378" s="149"/>
      <c r="L378" s="149"/>
      <c r="M378" s="149"/>
      <c r="N378" s="149"/>
      <c r="O378" s="149"/>
      <c r="P378" s="149"/>
      <c r="Q378" s="149"/>
      <c r="R378" s="149"/>
      <c r="S378" s="149"/>
      <c r="T378" s="763"/>
      <c r="U378" s="738"/>
      <c r="V378" s="145"/>
    </row>
    <row r="379" spans="2:22" s="148" customFormat="1" ht="13.5" customHeight="1">
      <c r="B379" s="145"/>
      <c r="C379" s="717"/>
      <c r="D379" s="718"/>
      <c r="E379" s="719"/>
      <c r="F379" s="723"/>
      <c r="G379" s="725"/>
      <c r="H379" s="150"/>
      <c r="I379" s="150"/>
      <c r="J379" s="151"/>
      <c r="K379" s="151"/>
      <c r="L379" s="151"/>
      <c r="M379" s="151"/>
      <c r="N379" s="151"/>
      <c r="O379" s="151"/>
      <c r="P379" s="151"/>
      <c r="Q379" s="151"/>
      <c r="R379" s="151"/>
      <c r="S379" s="151"/>
      <c r="T379" s="763"/>
      <c r="U379" s="739"/>
      <c r="V379" s="145"/>
    </row>
    <row r="380" spans="2:22" s="148" customFormat="1" ht="13.5" customHeight="1">
      <c r="B380" s="145"/>
      <c r="C380" s="717"/>
      <c r="D380" s="718"/>
      <c r="E380" s="719"/>
      <c r="F380" s="724"/>
      <c r="G380" s="726"/>
      <c r="H380" s="149"/>
      <c r="I380" s="149"/>
      <c r="J380" s="149"/>
      <c r="K380" s="149"/>
      <c r="L380" s="149"/>
      <c r="M380" s="149"/>
      <c r="N380" s="149"/>
      <c r="O380" s="149"/>
      <c r="P380" s="149"/>
      <c r="Q380" s="149"/>
      <c r="R380" s="149"/>
      <c r="S380" s="149"/>
      <c r="T380" s="763"/>
      <c r="U380" s="738"/>
      <c r="V380" s="145"/>
    </row>
    <row r="381" spans="2:22" s="148" customFormat="1" ht="13.5" customHeight="1">
      <c r="B381" s="145"/>
      <c r="C381" s="717"/>
      <c r="D381" s="718"/>
      <c r="E381" s="719"/>
      <c r="F381" s="723"/>
      <c r="G381" s="725"/>
      <c r="H381" s="150"/>
      <c r="I381" s="150"/>
      <c r="J381" s="151"/>
      <c r="K381" s="151"/>
      <c r="L381" s="151"/>
      <c r="M381" s="151"/>
      <c r="N381" s="151"/>
      <c r="O381" s="151"/>
      <c r="P381" s="151"/>
      <c r="Q381" s="151"/>
      <c r="R381" s="151"/>
      <c r="S381" s="151"/>
      <c r="T381" s="763"/>
      <c r="U381" s="739"/>
      <c r="V381" s="145"/>
    </row>
    <row r="382" spans="2:22" s="148" customFormat="1" ht="13.5" customHeight="1">
      <c r="B382" s="145"/>
      <c r="C382" s="720"/>
      <c r="D382" s="721"/>
      <c r="E382" s="722"/>
      <c r="F382" s="727"/>
      <c r="G382" s="728"/>
      <c r="H382" s="149"/>
      <c r="I382" s="149"/>
      <c r="J382" s="149"/>
      <c r="K382" s="149"/>
      <c r="L382" s="149"/>
      <c r="M382" s="149"/>
      <c r="N382" s="149"/>
      <c r="O382" s="149"/>
      <c r="P382" s="149"/>
      <c r="Q382" s="149"/>
      <c r="R382" s="149"/>
      <c r="S382" s="149"/>
      <c r="T382" s="763"/>
      <c r="U382" s="740"/>
      <c r="V382" s="145"/>
    </row>
    <row r="383" spans="2:22" s="148" customFormat="1" ht="13.5" customHeight="1">
      <c r="B383" s="145"/>
      <c r="C383" s="714"/>
      <c r="D383" s="715"/>
      <c r="E383" s="716"/>
      <c r="F383" s="729"/>
      <c r="G383" s="730"/>
      <c r="H383" s="146"/>
      <c r="I383" s="146"/>
      <c r="J383" s="147"/>
      <c r="K383" s="147"/>
      <c r="L383" s="147"/>
      <c r="M383" s="147"/>
      <c r="N383" s="147"/>
      <c r="O383" s="147"/>
      <c r="P383" s="147"/>
      <c r="Q383" s="147"/>
      <c r="R383" s="147"/>
      <c r="S383" s="147"/>
      <c r="T383" s="763"/>
      <c r="U383" s="737"/>
      <c r="V383" s="145"/>
    </row>
    <row r="384" spans="2:22" s="148" customFormat="1" ht="13.5" customHeight="1">
      <c r="B384" s="145"/>
      <c r="C384" s="717"/>
      <c r="D384" s="718"/>
      <c r="E384" s="719"/>
      <c r="F384" s="724"/>
      <c r="G384" s="726"/>
      <c r="H384" s="149"/>
      <c r="I384" s="149"/>
      <c r="J384" s="149"/>
      <c r="K384" s="149"/>
      <c r="L384" s="149"/>
      <c r="M384" s="149"/>
      <c r="N384" s="149"/>
      <c r="O384" s="149"/>
      <c r="P384" s="149"/>
      <c r="Q384" s="149"/>
      <c r="R384" s="149"/>
      <c r="S384" s="149"/>
      <c r="T384" s="763"/>
      <c r="U384" s="738"/>
      <c r="V384" s="145"/>
    </row>
    <row r="385" spans="2:23" s="148" customFormat="1" ht="13.5" customHeight="1">
      <c r="B385" s="145"/>
      <c r="C385" s="717"/>
      <c r="D385" s="718"/>
      <c r="E385" s="719"/>
      <c r="F385" s="723"/>
      <c r="G385" s="725"/>
      <c r="H385" s="150"/>
      <c r="I385" s="150"/>
      <c r="J385" s="151"/>
      <c r="K385" s="151"/>
      <c r="L385" s="151"/>
      <c r="M385" s="151"/>
      <c r="N385" s="151"/>
      <c r="O385" s="151"/>
      <c r="P385" s="151"/>
      <c r="Q385" s="151"/>
      <c r="R385" s="151"/>
      <c r="S385" s="151"/>
      <c r="T385" s="763"/>
      <c r="U385" s="739"/>
      <c r="V385" s="145"/>
    </row>
    <row r="386" spans="2:23" s="148" customFormat="1" ht="13.5" customHeight="1">
      <c r="B386" s="145"/>
      <c r="C386" s="717"/>
      <c r="D386" s="718"/>
      <c r="E386" s="719"/>
      <c r="F386" s="724"/>
      <c r="G386" s="726"/>
      <c r="H386" s="149"/>
      <c r="I386" s="149"/>
      <c r="J386" s="149"/>
      <c r="K386" s="149"/>
      <c r="L386" s="149"/>
      <c r="M386" s="149"/>
      <c r="N386" s="149"/>
      <c r="O386" s="149"/>
      <c r="P386" s="149"/>
      <c r="Q386" s="149"/>
      <c r="R386" s="149"/>
      <c r="S386" s="149"/>
      <c r="T386" s="763"/>
      <c r="U386" s="738"/>
      <c r="V386" s="145"/>
    </row>
    <row r="387" spans="2:23" s="148" customFormat="1" ht="13.5" customHeight="1">
      <c r="B387" s="145"/>
      <c r="C387" s="717"/>
      <c r="D387" s="718"/>
      <c r="E387" s="719"/>
      <c r="F387" s="723"/>
      <c r="G387" s="725"/>
      <c r="H387" s="150"/>
      <c r="I387" s="150"/>
      <c r="J387" s="151"/>
      <c r="K387" s="151"/>
      <c r="L387" s="151"/>
      <c r="M387" s="151"/>
      <c r="N387" s="151"/>
      <c r="O387" s="151"/>
      <c r="P387" s="151"/>
      <c r="Q387" s="151"/>
      <c r="R387" s="151"/>
      <c r="S387" s="151"/>
      <c r="T387" s="763"/>
      <c r="U387" s="739"/>
      <c r="V387" s="145"/>
    </row>
    <row r="388" spans="2:23" s="148" customFormat="1" ht="13.5" customHeight="1">
      <c r="B388" s="145"/>
      <c r="C388" s="720"/>
      <c r="D388" s="721"/>
      <c r="E388" s="722"/>
      <c r="F388" s="727"/>
      <c r="G388" s="728"/>
      <c r="H388" s="152"/>
      <c r="I388" s="152"/>
      <c r="J388" s="152"/>
      <c r="K388" s="152"/>
      <c r="L388" s="152"/>
      <c r="M388" s="152"/>
      <c r="N388" s="152"/>
      <c r="O388" s="152"/>
      <c r="P388" s="152"/>
      <c r="Q388" s="152"/>
      <c r="R388" s="152"/>
      <c r="S388" s="152"/>
      <c r="T388" s="763"/>
      <c r="U388" s="740"/>
      <c r="V388" s="145"/>
    </row>
    <row r="389" spans="2:23" s="111" customFormat="1" ht="13.5" customHeight="1">
      <c r="B389" s="108"/>
      <c r="C389" s="743" t="s">
        <v>86</v>
      </c>
      <c r="D389" s="767" t="s">
        <v>220</v>
      </c>
      <c r="E389" s="768"/>
      <c r="F389" s="768"/>
      <c r="G389" s="769"/>
      <c r="H389" s="154"/>
      <c r="I389" s="154"/>
      <c r="J389" s="154"/>
      <c r="K389" s="154"/>
      <c r="L389" s="154"/>
      <c r="M389" s="154"/>
      <c r="N389" s="154"/>
      <c r="O389" s="154"/>
      <c r="P389" s="154"/>
      <c r="Q389" s="154"/>
      <c r="R389" s="154"/>
      <c r="S389" s="154"/>
      <c r="T389" s="773"/>
      <c r="U389" s="749"/>
      <c r="V389" s="108"/>
    </row>
    <row r="390" spans="2:23" s="111" customFormat="1" ht="13.5" customHeight="1">
      <c r="B390" s="108"/>
      <c r="C390" s="744"/>
      <c r="D390" s="746" t="s">
        <v>221</v>
      </c>
      <c r="E390" s="747"/>
      <c r="F390" s="747"/>
      <c r="G390" s="748"/>
      <c r="H390" s="154"/>
      <c r="I390" s="154"/>
      <c r="J390" s="154"/>
      <c r="K390" s="154"/>
      <c r="L390" s="154"/>
      <c r="M390" s="154"/>
      <c r="N390" s="154"/>
      <c r="O390" s="154"/>
      <c r="P390" s="154"/>
      <c r="Q390" s="154"/>
      <c r="R390" s="154"/>
      <c r="S390" s="154"/>
      <c r="T390" s="773"/>
      <c r="U390" s="750"/>
      <c r="V390" s="108"/>
    </row>
    <row r="391" spans="2:23" s="111" customFormat="1" ht="13.5" customHeight="1">
      <c r="B391" s="108"/>
      <c r="C391" s="744"/>
      <c r="D391" s="770" t="s">
        <v>222</v>
      </c>
      <c r="E391" s="771"/>
      <c r="F391" s="772"/>
      <c r="G391" s="155" t="s">
        <v>79</v>
      </c>
      <c r="H391" s="156" t="str">
        <f>IF(COUNT(H389)=0,"",ROUND(SUM(H389:H390),#REF!))</f>
        <v/>
      </c>
      <c r="I391" s="156" t="str">
        <f>IF(COUNT(I389)=0,"",ROUND(SUM(I389:I390),#REF!))</f>
        <v/>
      </c>
      <c r="J391" s="156" t="str">
        <f>IF(COUNT(J389)=0,"",ROUND(SUM(J389:J390),#REF!))</f>
        <v/>
      </c>
      <c r="K391" s="156" t="str">
        <f>IF(COUNT(K389)=0,"",ROUND(SUM(K389:K390),#REF!))</f>
        <v/>
      </c>
      <c r="L391" s="156" t="str">
        <f>IF(COUNT(L389)=0,"",ROUND(SUM(L389:L390),#REF!))</f>
        <v/>
      </c>
      <c r="M391" s="156" t="str">
        <f>IF(COUNT(M389)=0,"",ROUND(SUM(M389:M390),#REF!))</f>
        <v/>
      </c>
      <c r="N391" s="156" t="str">
        <f>IF(COUNT(N389)=0,"",ROUND(SUM(N389:N390),#REF!))</f>
        <v/>
      </c>
      <c r="O391" s="156" t="str">
        <f>IF(COUNT(O389)=0,"",ROUND(SUM(O389:O390),#REF!))</f>
        <v/>
      </c>
      <c r="P391" s="156" t="str">
        <f>IF(COUNT(P389)=0,"",ROUND(SUM(P389:P390),#REF!))</f>
        <v/>
      </c>
      <c r="Q391" s="156" t="str">
        <f>IF(COUNT(Q389)=0,"",ROUND(SUM(Q389:Q390),#REF!))</f>
        <v/>
      </c>
      <c r="R391" s="156" t="str">
        <f>IF(COUNT(R389)=0,"",ROUND(SUM(R389:R390),#REF!))</f>
        <v/>
      </c>
      <c r="S391" s="156" t="str">
        <f>IF(COUNT(S389)=0,"",ROUND(SUM(S389:S390),#REF!))</f>
        <v/>
      </c>
      <c r="T391" s="773"/>
      <c r="U391" s="750"/>
      <c r="V391" s="108"/>
      <c r="W391" s="120" t="s">
        <v>93</v>
      </c>
    </row>
    <row r="392" spans="2:23" s="111" customFormat="1" ht="13.5" customHeight="1">
      <c r="B392" s="108"/>
      <c r="C392" s="745"/>
      <c r="D392" s="774" t="s">
        <v>249</v>
      </c>
      <c r="E392" s="768"/>
      <c r="F392" s="769"/>
      <c r="G392" s="155" t="s">
        <v>79</v>
      </c>
      <c r="H392" s="154"/>
      <c r="I392" s="154"/>
      <c r="J392" s="154"/>
      <c r="K392" s="154"/>
      <c r="L392" s="154"/>
      <c r="M392" s="154"/>
      <c r="N392" s="154"/>
      <c r="O392" s="154"/>
      <c r="P392" s="154"/>
      <c r="Q392" s="154"/>
      <c r="R392" s="154"/>
      <c r="S392" s="154"/>
      <c r="T392" s="203" t="str">
        <f>IF(COUNT(H392:S392)=0,"",SUMPRODUCT(ROUND(H392:S392,#REF!)))</f>
        <v/>
      </c>
      <c r="U392" s="751"/>
      <c r="V392" s="108"/>
    </row>
    <row r="393" spans="2:23" s="163" customFormat="1" ht="13.5" customHeight="1">
      <c r="B393" s="161"/>
      <c r="C393" s="121" t="s">
        <v>70</v>
      </c>
      <c r="D393" s="162"/>
      <c r="E393" s="162"/>
      <c r="F393" s="162"/>
      <c r="G393" s="121"/>
      <c r="H393" s="121"/>
      <c r="I393" s="121"/>
      <c r="J393" s="121"/>
      <c r="K393" s="121"/>
      <c r="L393" s="121"/>
      <c r="M393" s="121"/>
      <c r="N393" s="121"/>
      <c r="O393" s="121"/>
      <c r="P393" s="121"/>
      <c r="Q393" s="121"/>
      <c r="R393" s="121"/>
      <c r="S393" s="121"/>
      <c r="T393" s="121"/>
      <c r="U393" s="121"/>
      <c r="V393" s="161"/>
    </row>
    <row r="394" spans="2:23" s="163" customFormat="1" ht="13.5" customHeight="1">
      <c r="B394" s="161"/>
      <c r="C394" s="122"/>
      <c r="D394" s="164"/>
      <c r="E394" s="164"/>
      <c r="F394" s="164"/>
      <c r="G394" s="122"/>
      <c r="H394" s="122"/>
      <c r="I394" s="122"/>
      <c r="J394" s="122"/>
      <c r="K394" s="122"/>
      <c r="L394" s="122"/>
      <c r="M394" s="122"/>
      <c r="N394" s="122"/>
      <c r="O394" s="122"/>
      <c r="P394" s="122"/>
      <c r="Q394" s="122"/>
      <c r="R394" s="122"/>
      <c r="S394" s="122"/>
      <c r="T394" s="122"/>
      <c r="U394" s="122"/>
      <c r="V394" s="161"/>
    </row>
    <row r="395" spans="2:23" s="163" customFormat="1" ht="13.5" customHeight="1">
      <c r="B395" s="161"/>
      <c r="C395" s="122"/>
      <c r="D395" s="164"/>
      <c r="E395" s="164"/>
      <c r="F395" s="164"/>
      <c r="G395" s="122"/>
      <c r="H395" s="122"/>
      <c r="I395" s="122"/>
      <c r="J395" s="122"/>
      <c r="K395" s="122"/>
      <c r="L395" s="122"/>
      <c r="M395" s="122"/>
      <c r="N395" s="122"/>
      <c r="O395" s="122"/>
      <c r="P395" s="122"/>
      <c r="Q395" s="122"/>
      <c r="R395" s="122"/>
      <c r="S395" s="122"/>
      <c r="T395" s="122"/>
      <c r="U395" s="122"/>
      <c r="V395" s="161"/>
    </row>
    <row r="396" spans="2:23" s="163" customFormat="1" ht="13.5" customHeight="1">
      <c r="B396" s="161"/>
      <c r="C396" s="122"/>
      <c r="D396" s="164"/>
      <c r="E396" s="164"/>
      <c r="F396" s="164"/>
      <c r="G396" s="122"/>
      <c r="H396" s="122"/>
      <c r="I396" s="122"/>
      <c r="J396" s="122"/>
      <c r="K396" s="122"/>
      <c r="L396" s="122"/>
      <c r="M396" s="122"/>
      <c r="N396" s="122"/>
      <c r="O396" s="122"/>
      <c r="P396" s="122"/>
      <c r="Q396" s="122"/>
      <c r="R396" s="122"/>
      <c r="S396" s="122"/>
      <c r="T396" s="122"/>
      <c r="U396" s="122"/>
      <c r="V396" s="161"/>
    </row>
    <row r="397" spans="2:23" s="163" customFormat="1" ht="13.5" customHeight="1">
      <c r="B397" s="161"/>
      <c r="C397" s="122"/>
      <c r="D397" s="164"/>
      <c r="E397" s="164"/>
      <c r="F397" s="164"/>
      <c r="G397" s="122"/>
      <c r="H397" s="122"/>
      <c r="I397" s="122"/>
      <c r="J397" s="122"/>
      <c r="K397" s="122"/>
      <c r="L397" s="122"/>
      <c r="M397" s="122"/>
      <c r="N397" s="122"/>
      <c r="O397" s="122"/>
      <c r="P397" s="122"/>
      <c r="Q397" s="122"/>
      <c r="R397" s="122"/>
      <c r="S397" s="122"/>
      <c r="T397" s="122"/>
      <c r="U397" s="122"/>
      <c r="V397" s="161"/>
    </row>
    <row r="398" spans="2:23" s="163" customFormat="1" ht="13.5" customHeight="1">
      <c r="B398" s="161"/>
      <c r="C398" s="122"/>
      <c r="D398" s="164"/>
      <c r="E398" s="164"/>
      <c r="F398" s="164"/>
      <c r="G398" s="122"/>
      <c r="H398" s="122"/>
      <c r="I398" s="122"/>
      <c r="J398" s="122"/>
      <c r="K398" s="122"/>
      <c r="L398" s="122"/>
      <c r="M398" s="122"/>
      <c r="N398" s="122"/>
      <c r="O398" s="122"/>
      <c r="P398" s="122"/>
      <c r="Q398" s="122"/>
      <c r="R398" s="122"/>
      <c r="S398" s="122"/>
      <c r="T398" s="122"/>
      <c r="U398" s="122"/>
      <c r="V398" s="161"/>
    </row>
    <row r="399" spans="2:23" s="163" customFormat="1" ht="13.5" customHeight="1">
      <c r="B399" s="161"/>
      <c r="C399" s="122"/>
      <c r="D399" s="164"/>
      <c r="E399" s="164"/>
      <c r="F399" s="164"/>
      <c r="G399" s="122"/>
      <c r="H399" s="122"/>
      <c r="I399" s="122"/>
      <c r="J399" s="122"/>
      <c r="K399" s="122"/>
      <c r="L399" s="122"/>
      <c r="M399" s="122"/>
      <c r="N399" s="122"/>
      <c r="O399" s="122"/>
      <c r="P399" s="122"/>
      <c r="Q399" s="122"/>
      <c r="R399" s="122"/>
      <c r="S399" s="122"/>
      <c r="T399" s="122"/>
      <c r="U399" s="122"/>
      <c r="V399" s="161"/>
    </row>
    <row r="400" spans="2:23" s="163" customFormat="1" ht="13.5" customHeight="1">
      <c r="B400" s="161"/>
      <c r="C400" s="122"/>
      <c r="D400" s="164"/>
      <c r="E400" s="164"/>
      <c r="F400" s="164"/>
      <c r="G400" s="122"/>
      <c r="H400" s="122"/>
      <c r="I400" s="122"/>
      <c r="J400" s="122"/>
      <c r="K400" s="122"/>
      <c r="L400" s="122"/>
      <c r="M400" s="122"/>
      <c r="N400" s="122"/>
      <c r="O400" s="122"/>
      <c r="P400" s="122"/>
      <c r="Q400" s="122"/>
      <c r="R400" s="122"/>
      <c r="S400" s="122"/>
      <c r="T400" s="122"/>
      <c r="U400" s="122"/>
      <c r="V400" s="161"/>
    </row>
    <row r="401" spans="2:38" s="163" customFormat="1" ht="13.5" customHeight="1">
      <c r="B401" s="161"/>
      <c r="C401" s="122"/>
      <c r="D401" s="164"/>
      <c r="E401" s="164"/>
      <c r="F401" s="164"/>
      <c r="G401" s="122"/>
      <c r="H401" s="122"/>
      <c r="I401" s="122"/>
      <c r="J401" s="122"/>
      <c r="K401" s="122"/>
      <c r="L401" s="122"/>
      <c r="M401" s="122"/>
      <c r="N401" s="122"/>
      <c r="O401" s="122"/>
      <c r="P401" s="122"/>
      <c r="Q401" s="122"/>
      <c r="R401" s="122"/>
      <c r="S401" s="122"/>
      <c r="T401" s="122"/>
      <c r="U401" s="122"/>
      <c r="V401" s="161"/>
    </row>
    <row r="402" spans="2:38" s="111" customFormat="1" ht="13.5" customHeight="1">
      <c r="B402" s="108"/>
      <c r="C402" s="108"/>
      <c r="D402" s="108"/>
      <c r="E402" s="108"/>
      <c r="F402" s="108"/>
      <c r="G402" s="108"/>
      <c r="H402" s="108"/>
      <c r="I402" s="108"/>
      <c r="J402" s="108"/>
      <c r="K402" s="108"/>
      <c r="L402" s="108"/>
      <c r="M402" s="108"/>
      <c r="N402" s="108"/>
      <c r="O402" s="108"/>
      <c r="P402" s="108"/>
      <c r="Q402" s="108"/>
      <c r="R402" s="108"/>
      <c r="S402" s="108"/>
      <c r="T402" s="108"/>
      <c r="U402" s="110"/>
      <c r="V402" s="108"/>
    </row>
    <row r="403" spans="2:38" s="111" customFormat="1" ht="13.5" customHeight="1">
      <c r="B403" s="108"/>
      <c r="C403" s="109" t="s">
        <v>225</v>
      </c>
      <c r="D403" s="109"/>
      <c r="E403" s="109"/>
      <c r="F403" s="37"/>
      <c r="G403" s="109"/>
      <c r="H403" s="108"/>
      <c r="I403" s="108"/>
      <c r="J403" s="108"/>
      <c r="K403" s="108"/>
      <c r="L403" s="108"/>
      <c r="M403" s="108"/>
      <c r="N403" s="108"/>
      <c r="O403" s="108"/>
      <c r="P403" s="108"/>
      <c r="Q403" s="108"/>
      <c r="R403" s="108"/>
      <c r="S403" s="108"/>
      <c r="T403" s="108"/>
      <c r="U403" s="110"/>
      <c r="V403" s="108"/>
    </row>
    <row r="404" spans="2:38" s="111" customFormat="1" ht="13.5" customHeight="1">
      <c r="B404" s="108"/>
      <c r="C404" s="112" t="s">
        <v>4</v>
      </c>
      <c r="D404" s="112"/>
      <c r="E404" s="112"/>
      <c r="F404" s="114"/>
      <c r="G404" s="480" t="e">
        <f>G354</f>
        <v>#REF!</v>
      </c>
      <c r="H404" s="113"/>
      <c r="I404" s="108"/>
      <c r="J404" s="108"/>
      <c r="K404" s="108"/>
      <c r="L404" s="108"/>
      <c r="M404" s="108"/>
      <c r="N404" s="108"/>
      <c r="O404" s="108"/>
      <c r="P404" s="108"/>
      <c r="Q404" s="108"/>
      <c r="R404" s="108"/>
      <c r="S404" s="108"/>
      <c r="T404" s="108"/>
      <c r="U404" s="110"/>
      <c r="V404" s="108"/>
    </row>
    <row r="405" spans="2:38" s="111" customFormat="1" ht="13.5" customHeight="1">
      <c r="B405" s="108"/>
      <c r="C405" s="116" t="s">
        <v>8</v>
      </c>
      <c r="D405" s="116"/>
      <c r="E405" s="125" t="s">
        <v>130</v>
      </c>
      <c r="F405" s="112"/>
      <c r="G405" s="108"/>
      <c r="H405" s="108"/>
      <c r="I405" s="108"/>
      <c r="J405" s="108"/>
      <c r="K405" s="108"/>
      <c r="L405" s="108"/>
      <c r="M405" s="108"/>
      <c r="N405" s="108"/>
      <c r="O405" s="108"/>
      <c r="P405" s="108"/>
      <c r="Q405" s="108"/>
      <c r="R405" s="126"/>
      <c r="S405" s="108"/>
      <c r="T405" s="126"/>
      <c r="U405" s="110"/>
      <c r="V405" s="108"/>
    </row>
    <row r="406" spans="2:38" s="111" customFormat="1" ht="13.5" customHeight="1">
      <c r="B406" s="108"/>
      <c r="C406" s="705" t="s">
        <v>33</v>
      </c>
      <c r="D406" s="706"/>
      <c r="E406" s="707"/>
      <c r="F406" s="731" t="s">
        <v>224</v>
      </c>
      <c r="G406" s="731" t="s">
        <v>219</v>
      </c>
      <c r="H406" s="117" t="s">
        <v>34</v>
      </c>
      <c r="I406" s="118"/>
      <c r="J406" s="118"/>
      <c r="K406" s="118"/>
      <c r="L406" s="118"/>
      <c r="M406" s="119"/>
      <c r="N406" s="144" t="s">
        <v>35</v>
      </c>
      <c r="O406" s="118"/>
      <c r="P406" s="118"/>
      <c r="Q406" s="118"/>
      <c r="R406" s="118"/>
      <c r="S406" s="119"/>
      <c r="T406" s="764" t="s">
        <v>81</v>
      </c>
      <c r="U406" s="764" t="s">
        <v>82</v>
      </c>
      <c r="V406" s="108"/>
      <c r="W406" s="88" t="s">
        <v>25</v>
      </c>
      <c r="AA406" s="128" t="str">
        <f>IF(COUNT(H409:U442)&gt;0,"○","")</f>
        <v/>
      </c>
      <c r="AB406" s="120" t="s">
        <v>158</v>
      </c>
      <c r="AC406" s="124"/>
      <c r="AD406" s="124"/>
      <c r="AE406" s="124"/>
      <c r="AF406" s="124"/>
      <c r="AG406" s="124"/>
      <c r="AK406" s="124"/>
      <c r="AL406" s="124"/>
    </row>
    <row r="407" spans="2:38" s="111" customFormat="1" ht="13.5" customHeight="1">
      <c r="B407" s="108"/>
      <c r="C407" s="708"/>
      <c r="D407" s="709"/>
      <c r="E407" s="710"/>
      <c r="F407" s="732"/>
      <c r="G407" s="732"/>
      <c r="H407" s="4" t="s">
        <v>13</v>
      </c>
      <c r="I407" s="4" t="s">
        <v>14</v>
      </c>
      <c r="J407" s="4" t="s">
        <v>15</v>
      </c>
      <c r="K407" s="4" t="s">
        <v>16</v>
      </c>
      <c r="L407" s="4" t="s">
        <v>17</v>
      </c>
      <c r="M407" s="4" t="s">
        <v>18</v>
      </c>
      <c r="N407" s="4" t="s">
        <v>19</v>
      </c>
      <c r="O407" s="4" t="s">
        <v>20</v>
      </c>
      <c r="P407" s="4" t="s">
        <v>21</v>
      </c>
      <c r="Q407" s="4" t="s">
        <v>22</v>
      </c>
      <c r="R407" s="4" t="s">
        <v>23</v>
      </c>
      <c r="S407" s="4" t="s">
        <v>24</v>
      </c>
      <c r="T407" s="765"/>
      <c r="U407" s="765"/>
      <c r="V407" s="108"/>
      <c r="W407" s="88" t="s">
        <v>94</v>
      </c>
      <c r="AA407" s="124"/>
      <c r="AB407" s="124"/>
      <c r="AC407" s="124"/>
      <c r="AD407" s="124"/>
      <c r="AE407" s="124"/>
      <c r="AF407" s="124"/>
      <c r="AG407" s="124"/>
      <c r="AK407" s="124"/>
      <c r="AL407" s="124"/>
    </row>
    <row r="408" spans="2:38" s="111" customFormat="1" ht="13.5" customHeight="1">
      <c r="B408" s="108"/>
      <c r="C408" s="711"/>
      <c r="D408" s="712"/>
      <c r="E408" s="713"/>
      <c r="F408" s="733"/>
      <c r="G408" s="733"/>
      <c r="H408" s="127" t="e">
        <f>"（"&amp;MID(#REF!,2,2)&amp;")"</f>
        <v>#REF!</v>
      </c>
      <c r="I408" s="127" t="e">
        <f>"（"&amp;MID(#REF!,2,2)&amp;")"</f>
        <v>#REF!</v>
      </c>
      <c r="J408" s="127" t="e">
        <f>"（"&amp;MID(#REF!,2,2)&amp;")"</f>
        <v>#REF!</v>
      </c>
      <c r="K408" s="127" t="e">
        <f>"（"&amp;MID(#REF!,2,2)&amp;")"</f>
        <v>#REF!</v>
      </c>
      <c r="L408" s="127" t="e">
        <f>"（"&amp;MID(#REF!,2,2)&amp;")"</f>
        <v>#REF!</v>
      </c>
      <c r="M408" s="127" t="e">
        <f>"（"&amp;MID(#REF!,2,2)&amp;")"</f>
        <v>#REF!</v>
      </c>
      <c r="N408" s="127" t="e">
        <f>"（"&amp;MID(#REF!,2,2)&amp;")"</f>
        <v>#REF!</v>
      </c>
      <c r="O408" s="127" t="e">
        <f>"（"&amp;MID(#REF!,2,2)&amp;")"</f>
        <v>#REF!</v>
      </c>
      <c r="P408" s="127" t="e">
        <f>"（"&amp;MID(#REF!,2,2)&amp;")"</f>
        <v>#REF!</v>
      </c>
      <c r="Q408" s="127" t="e">
        <f>"（"&amp;MID(#REF!,2,2)&amp;")"</f>
        <v>#REF!</v>
      </c>
      <c r="R408" s="127" t="e">
        <f>"（"&amp;MID(#REF!,2,2)&amp;")"</f>
        <v>#REF!</v>
      </c>
      <c r="S408" s="127" t="e">
        <f>"（"&amp;MID(#REF!,2,2)&amp;")"</f>
        <v>#REF!</v>
      </c>
      <c r="T408" s="766"/>
      <c r="U408" s="766"/>
      <c r="V408" s="108"/>
      <c r="W408" s="88"/>
      <c r="AC408" s="124"/>
      <c r="AD408" s="124"/>
      <c r="AE408" s="124"/>
      <c r="AF408" s="124"/>
      <c r="AG408" s="124"/>
      <c r="AK408" s="124"/>
      <c r="AL408" s="124"/>
    </row>
    <row r="409" spans="2:38" s="148" customFormat="1" ht="13.5" customHeight="1">
      <c r="B409" s="145"/>
      <c r="C409" s="714"/>
      <c r="D409" s="715"/>
      <c r="E409" s="716"/>
      <c r="F409" s="729"/>
      <c r="G409" s="730"/>
      <c r="H409" s="146"/>
      <c r="I409" s="146"/>
      <c r="J409" s="147"/>
      <c r="K409" s="147"/>
      <c r="L409" s="147"/>
      <c r="M409" s="147"/>
      <c r="N409" s="147"/>
      <c r="O409" s="147"/>
      <c r="P409" s="147"/>
      <c r="Q409" s="147"/>
      <c r="R409" s="147"/>
      <c r="S409" s="147"/>
      <c r="T409" s="763"/>
      <c r="U409" s="737"/>
      <c r="V409" s="145"/>
      <c r="AA409" s="130"/>
      <c r="AB409" s="130"/>
      <c r="AC409" s="130"/>
      <c r="AD409" s="130"/>
      <c r="AE409" s="130"/>
      <c r="AF409" s="130"/>
      <c r="AG409" s="130"/>
      <c r="AK409" s="130"/>
      <c r="AL409" s="130"/>
    </row>
    <row r="410" spans="2:38" s="148" customFormat="1" ht="13.5" customHeight="1">
      <c r="B410" s="145"/>
      <c r="C410" s="717"/>
      <c r="D410" s="718"/>
      <c r="E410" s="719"/>
      <c r="F410" s="724"/>
      <c r="G410" s="726"/>
      <c r="H410" s="149"/>
      <c r="I410" s="149"/>
      <c r="J410" s="149"/>
      <c r="K410" s="149"/>
      <c r="L410" s="149"/>
      <c r="M410" s="149"/>
      <c r="N410" s="149"/>
      <c r="O410" s="149"/>
      <c r="P410" s="149"/>
      <c r="Q410" s="149"/>
      <c r="R410" s="149"/>
      <c r="S410" s="149"/>
      <c r="T410" s="763"/>
      <c r="U410" s="738"/>
      <c r="V410" s="145"/>
      <c r="AA410" s="130"/>
      <c r="AB410" s="130"/>
      <c r="AC410" s="130"/>
      <c r="AD410" s="130"/>
      <c r="AE410" s="130"/>
      <c r="AF410" s="130"/>
      <c r="AG410" s="130"/>
      <c r="AK410" s="130"/>
      <c r="AL410" s="130"/>
    </row>
    <row r="411" spans="2:38" s="148" customFormat="1" ht="13.5" customHeight="1">
      <c r="B411" s="145"/>
      <c r="C411" s="717"/>
      <c r="D411" s="718"/>
      <c r="E411" s="719"/>
      <c r="F411" s="723"/>
      <c r="G411" s="725"/>
      <c r="H411" s="150"/>
      <c r="I411" s="150"/>
      <c r="J411" s="151"/>
      <c r="K411" s="151"/>
      <c r="L411" s="151"/>
      <c r="M411" s="151"/>
      <c r="N411" s="151"/>
      <c r="O411" s="151"/>
      <c r="P411" s="151"/>
      <c r="Q411" s="151"/>
      <c r="R411" s="151"/>
      <c r="S411" s="151"/>
      <c r="T411" s="763"/>
      <c r="U411" s="739"/>
      <c r="V411" s="145"/>
      <c r="AA411" s="130"/>
      <c r="AB411" s="130"/>
      <c r="AC411" s="130"/>
      <c r="AD411" s="130"/>
      <c r="AE411" s="130"/>
      <c r="AF411" s="130"/>
      <c r="AG411" s="130"/>
      <c r="AK411" s="130"/>
      <c r="AL411" s="130"/>
    </row>
    <row r="412" spans="2:38" s="148" customFormat="1" ht="13.5" customHeight="1">
      <c r="B412" s="145"/>
      <c r="C412" s="717"/>
      <c r="D412" s="718"/>
      <c r="E412" s="719"/>
      <c r="F412" s="724"/>
      <c r="G412" s="726"/>
      <c r="H412" s="149"/>
      <c r="I412" s="149"/>
      <c r="J412" s="149"/>
      <c r="K412" s="149"/>
      <c r="L412" s="149"/>
      <c r="M412" s="149"/>
      <c r="N412" s="149"/>
      <c r="O412" s="149"/>
      <c r="P412" s="149"/>
      <c r="Q412" s="149"/>
      <c r="R412" s="149"/>
      <c r="S412" s="149"/>
      <c r="T412" s="763"/>
      <c r="U412" s="738"/>
      <c r="V412" s="145"/>
      <c r="AA412" s="130"/>
      <c r="AB412" s="130"/>
      <c r="AC412" s="130"/>
      <c r="AD412" s="130"/>
      <c r="AE412" s="130"/>
      <c r="AF412" s="130"/>
      <c r="AG412" s="130"/>
      <c r="AK412" s="130"/>
      <c r="AL412" s="130"/>
    </row>
    <row r="413" spans="2:38" s="148" customFormat="1" ht="13.5" customHeight="1">
      <c r="B413" s="145"/>
      <c r="C413" s="717"/>
      <c r="D413" s="718"/>
      <c r="E413" s="719"/>
      <c r="F413" s="723"/>
      <c r="G413" s="725"/>
      <c r="H413" s="150"/>
      <c r="I413" s="150"/>
      <c r="J413" s="151"/>
      <c r="K413" s="151"/>
      <c r="L413" s="151"/>
      <c r="M413" s="151"/>
      <c r="N413" s="151"/>
      <c r="O413" s="151"/>
      <c r="P413" s="151"/>
      <c r="Q413" s="151"/>
      <c r="R413" s="151"/>
      <c r="S413" s="151"/>
      <c r="T413" s="763"/>
      <c r="U413" s="739"/>
      <c r="V413" s="145"/>
      <c r="AA413" s="130"/>
      <c r="AB413" s="130"/>
      <c r="AC413" s="130"/>
      <c r="AD413" s="130"/>
      <c r="AE413" s="130"/>
      <c r="AF413" s="130"/>
      <c r="AG413" s="130"/>
      <c r="AK413" s="130"/>
      <c r="AL413" s="130"/>
    </row>
    <row r="414" spans="2:38" s="148" customFormat="1" ht="13.5" customHeight="1">
      <c r="B414" s="145"/>
      <c r="C414" s="720"/>
      <c r="D414" s="721"/>
      <c r="E414" s="722"/>
      <c r="F414" s="727"/>
      <c r="G414" s="728"/>
      <c r="H414" s="149"/>
      <c r="I414" s="149"/>
      <c r="J414" s="149"/>
      <c r="K414" s="149"/>
      <c r="L414" s="149"/>
      <c r="M414" s="149"/>
      <c r="N414" s="149"/>
      <c r="O414" s="149"/>
      <c r="P414" s="149"/>
      <c r="Q414" s="149"/>
      <c r="R414" s="149"/>
      <c r="S414" s="149"/>
      <c r="T414" s="763"/>
      <c r="U414" s="740"/>
      <c r="V414" s="145"/>
      <c r="AA414" s="130"/>
      <c r="AB414" s="130"/>
      <c r="AC414" s="130"/>
      <c r="AD414" s="130"/>
      <c r="AE414" s="130"/>
      <c r="AF414" s="130"/>
      <c r="AG414" s="130"/>
      <c r="AK414" s="130"/>
      <c r="AL414" s="130"/>
    </row>
    <row r="415" spans="2:38" s="148" customFormat="1" ht="13.5" customHeight="1">
      <c r="B415" s="145"/>
      <c r="C415" s="714"/>
      <c r="D415" s="715"/>
      <c r="E415" s="716"/>
      <c r="F415" s="729"/>
      <c r="G415" s="730"/>
      <c r="H415" s="146"/>
      <c r="I415" s="146"/>
      <c r="J415" s="147"/>
      <c r="K415" s="147"/>
      <c r="L415" s="147"/>
      <c r="M415" s="147"/>
      <c r="N415" s="147"/>
      <c r="O415" s="147"/>
      <c r="P415" s="147"/>
      <c r="Q415" s="147"/>
      <c r="R415" s="147"/>
      <c r="S415" s="147"/>
      <c r="T415" s="763"/>
      <c r="U415" s="737"/>
      <c r="V415" s="145"/>
      <c r="AA415" s="130"/>
      <c r="AB415" s="130"/>
      <c r="AC415" s="130"/>
      <c r="AD415" s="130"/>
      <c r="AE415" s="130"/>
      <c r="AF415" s="130"/>
      <c r="AG415" s="130"/>
      <c r="AK415" s="130"/>
      <c r="AL415" s="130"/>
    </row>
    <row r="416" spans="2:38" s="148" customFormat="1" ht="13.5" customHeight="1">
      <c r="B416" s="145"/>
      <c r="C416" s="717"/>
      <c r="D416" s="718"/>
      <c r="E416" s="719"/>
      <c r="F416" s="724"/>
      <c r="G416" s="726"/>
      <c r="H416" s="149"/>
      <c r="I416" s="149"/>
      <c r="J416" s="149"/>
      <c r="K416" s="149"/>
      <c r="L416" s="149"/>
      <c r="M416" s="149"/>
      <c r="N416" s="149"/>
      <c r="O416" s="149"/>
      <c r="P416" s="149"/>
      <c r="Q416" s="149"/>
      <c r="R416" s="149"/>
      <c r="S416" s="149"/>
      <c r="T416" s="763"/>
      <c r="U416" s="738"/>
      <c r="V416" s="145"/>
      <c r="AA416" s="130"/>
      <c r="AB416" s="130"/>
      <c r="AC416" s="130"/>
      <c r="AD416" s="130"/>
      <c r="AE416" s="130"/>
      <c r="AF416" s="130"/>
      <c r="AG416" s="130"/>
      <c r="AK416" s="130"/>
      <c r="AL416" s="130"/>
    </row>
    <row r="417" spans="2:38" s="148" customFormat="1" ht="13.5" customHeight="1">
      <c r="B417" s="145"/>
      <c r="C417" s="717"/>
      <c r="D417" s="718"/>
      <c r="E417" s="719"/>
      <c r="F417" s="723"/>
      <c r="G417" s="725"/>
      <c r="H417" s="150"/>
      <c r="I417" s="150"/>
      <c r="J417" s="151"/>
      <c r="K417" s="151"/>
      <c r="L417" s="151"/>
      <c r="M417" s="151"/>
      <c r="N417" s="151"/>
      <c r="O417" s="151"/>
      <c r="P417" s="151"/>
      <c r="Q417" s="151"/>
      <c r="R417" s="151"/>
      <c r="S417" s="151"/>
      <c r="T417" s="763"/>
      <c r="U417" s="739"/>
      <c r="V417" s="145"/>
      <c r="AA417" s="130"/>
      <c r="AB417" s="130"/>
      <c r="AC417" s="130"/>
      <c r="AD417" s="130"/>
      <c r="AE417" s="130"/>
      <c r="AF417" s="130"/>
      <c r="AG417" s="130"/>
      <c r="AK417" s="130"/>
      <c r="AL417" s="130"/>
    </row>
    <row r="418" spans="2:38" s="148" customFormat="1" ht="13.5" customHeight="1">
      <c r="B418" s="145"/>
      <c r="C418" s="717"/>
      <c r="D418" s="718"/>
      <c r="E418" s="719"/>
      <c r="F418" s="724"/>
      <c r="G418" s="726"/>
      <c r="H418" s="149"/>
      <c r="I418" s="149"/>
      <c r="J418" s="149"/>
      <c r="K418" s="149"/>
      <c r="L418" s="149"/>
      <c r="M418" s="149"/>
      <c r="N418" s="149"/>
      <c r="O418" s="149"/>
      <c r="P418" s="149"/>
      <c r="Q418" s="149"/>
      <c r="R418" s="149"/>
      <c r="S418" s="149"/>
      <c r="T418" s="763"/>
      <c r="U418" s="738"/>
      <c r="V418" s="145"/>
    </row>
    <row r="419" spans="2:38" s="148" customFormat="1" ht="13.5" customHeight="1">
      <c r="B419" s="145"/>
      <c r="C419" s="717"/>
      <c r="D419" s="718"/>
      <c r="E419" s="719"/>
      <c r="F419" s="723"/>
      <c r="G419" s="725"/>
      <c r="H419" s="150"/>
      <c r="I419" s="150"/>
      <c r="J419" s="151"/>
      <c r="K419" s="151"/>
      <c r="L419" s="151"/>
      <c r="M419" s="151"/>
      <c r="N419" s="151"/>
      <c r="O419" s="151"/>
      <c r="P419" s="151"/>
      <c r="Q419" s="151"/>
      <c r="R419" s="151"/>
      <c r="S419" s="151"/>
      <c r="T419" s="763"/>
      <c r="U419" s="739"/>
      <c r="V419" s="145"/>
    </row>
    <row r="420" spans="2:38" s="148" customFormat="1" ht="13.5" customHeight="1">
      <c r="B420" s="145"/>
      <c r="C420" s="720"/>
      <c r="D420" s="721"/>
      <c r="E420" s="722"/>
      <c r="F420" s="727"/>
      <c r="G420" s="728"/>
      <c r="H420" s="149"/>
      <c r="I420" s="149"/>
      <c r="J420" s="149"/>
      <c r="K420" s="149"/>
      <c r="L420" s="149"/>
      <c r="M420" s="149"/>
      <c r="N420" s="149"/>
      <c r="O420" s="149"/>
      <c r="P420" s="149"/>
      <c r="Q420" s="149"/>
      <c r="R420" s="149"/>
      <c r="S420" s="149"/>
      <c r="T420" s="763"/>
      <c r="U420" s="740"/>
      <c r="V420" s="145"/>
    </row>
    <row r="421" spans="2:38" s="148" customFormat="1" ht="13.5" customHeight="1">
      <c r="B421" s="145"/>
      <c r="C421" s="714"/>
      <c r="D421" s="715"/>
      <c r="E421" s="716"/>
      <c r="F421" s="729"/>
      <c r="G421" s="730"/>
      <c r="H421" s="146"/>
      <c r="I421" s="146"/>
      <c r="J421" s="147"/>
      <c r="K421" s="147"/>
      <c r="L421" s="147"/>
      <c r="M421" s="147"/>
      <c r="N421" s="147"/>
      <c r="O421" s="147"/>
      <c r="P421" s="147"/>
      <c r="Q421" s="147"/>
      <c r="R421" s="147"/>
      <c r="S421" s="147"/>
      <c r="T421" s="763"/>
      <c r="U421" s="737"/>
      <c r="V421" s="145"/>
    </row>
    <row r="422" spans="2:38" s="148" customFormat="1" ht="13.5" customHeight="1">
      <c r="B422" s="145"/>
      <c r="C422" s="717"/>
      <c r="D422" s="718"/>
      <c r="E422" s="719"/>
      <c r="F422" s="724"/>
      <c r="G422" s="726"/>
      <c r="H422" s="149"/>
      <c r="I422" s="149"/>
      <c r="J422" s="149"/>
      <c r="K422" s="149"/>
      <c r="L422" s="149"/>
      <c r="M422" s="149"/>
      <c r="N422" s="149"/>
      <c r="O422" s="149"/>
      <c r="P422" s="149"/>
      <c r="Q422" s="149"/>
      <c r="R422" s="149"/>
      <c r="S422" s="149"/>
      <c r="T422" s="763"/>
      <c r="U422" s="738"/>
      <c r="V422" s="145"/>
    </row>
    <row r="423" spans="2:38" s="148" customFormat="1" ht="13.5" customHeight="1">
      <c r="B423" s="145"/>
      <c r="C423" s="717"/>
      <c r="D423" s="718"/>
      <c r="E423" s="719"/>
      <c r="F423" s="723"/>
      <c r="G423" s="725"/>
      <c r="H423" s="150"/>
      <c r="I423" s="150"/>
      <c r="J423" s="151"/>
      <c r="K423" s="151"/>
      <c r="L423" s="151"/>
      <c r="M423" s="151"/>
      <c r="N423" s="151"/>
      <c r="O423" s="151"/>
      <c r="P423" s="151"/>
      <c r="Q423" s="151"/>
      <c r="R423" s="151"/>
      <c r="S423" s="151"/>
      <c r="T423" s="763"/>
      <c r="U423" s="739"/>
      <c r="V423" s="145"/>
    </row>
    <row r="424" spans="2:38" s="148" customFormat="1" ht="13.5" customHeight="1">
      <c r="B424" s="145"/>
      <c r="C424" s="717"/>
      <c r="D424" s="718"/>
      <c r="E424" s="719"/>
      <c r="F424" s="724"/>
      <c r="G424" s="726"/>
      <c r="H424" s="149"/>
      <c r="I424" s="149"/>
      <c r="J424" s="149"/>
      <c r="K424" s="149"/>
      <c r="L424" s="149"/>
      <c r="M424" s="149"/>
      <c r="N424" s="149"/>
      <c r="O424" s="149"/>
      <c r="P424" s="149"/>
      <c r="Q424" s="149"/>
      <c r="R424" s="149"/>
      <c r="S424" s="149"/>
      <c r="T424" s="763"/>
      <c r="U424" s="738"/>
      <c r="V424" s="145"/>
    </row>
    <row r="425" spans="2:38" s="148" customFormat="1" ht="13.5" customHeight="1">
      <c r="B425" s="145"/>
      <c r="C425" s="717"/>
      <c r="D425" s="718"/>
      <c r="E425" s="719"/>
      <c r="F425" s="723"/>
      <c r="G425" s="725"/>
      <c r="H425" s="150"/>
      <c r="I425" s="150"/>
      <c r="J425" s="151"/>
      <c r="K425" s="151"/>
      <c r="L425" s="151"/>
      <c r="M425" s="151"/>
      <c r="N425" s="151"/>
      <c r="O425" s="151"/>
      <c r="P425" s="151"/>
      <c r="Q425" s="151"/>
      <c r="R425" s="151"/>
      <c r="S425" s="151"/>
      <c r="T425" s="763"/>
      <c r="U425" s="739"/>
      <c r="V425" s="145"/>
    </row>
    <row r="426" spans="2:38" s="148" customFormat="1" ht="13.5" customHeight="1">
      <c r="B426" s="145"/>
      <c r="C426" s="720"/>
      <c r="D426" s="721"/>
      <c r="E426" s="722"/>
      <c r="F426" s="727"/>
      <c r="G426" s="728"/>
      <c r="H426" s="149"/>
      <c r="I426" s="149"/>
      <c r="J426" s="149"/>
      <c r="K426" s="149"/>
      <c r="L426" s="149"/>
      <c r="M426" s="149"/>
      <c r="N426" s="149"/>
      <c r="O426" s="149"/>
      <c r="P426" s="149"/>
      <c r="Q426" s="149"/>
      <c r="R426" s="149"/>
      <c r="S426" s="149"/>
      <c r="T426" s="763"/>
      <c r="U426" s="740"/>
      <c r="V426" s="145"/>
    </row>
    <row r="427" spans="2:38" s="148" customFormat="1" ht="13.5" customHeight="1">
      <c r="B427" s="145"/>
      <c r="C427" s="714"/>
      <c r="D427" s="715"/>
      <c r="E427" s="716"/>
      <c r="F427" s="729"/>
      <c r="G427" s="730"/>
      <c r="H427" s="146"/>
      <c r="I427" s="146"/>
      <c r="J427" s="147"/>
      <c r="K427" s="147"/>
      <c r="L427" s="147"/>
      <c r="M427" s="147"/>
      <c r="N427" s="147"/>
      <c r="O427" s="147"/>
      <c r="P427" s="147"/>
      <c r="Q427" s="147"/>
      <c r="R427" s="147"/>
      <c r="S427" s="147"/>
      <c r="T427" s="763"/>
      <c r="U427" s="737"/>
      <c r="V427" s="145"/>
    </row>
    <row r="428" spans="2:38" s="148" customFormat="1" ht="13.5" customHeight="1">
      <c r="B428" s="145"/>
      <c r="C428" s="717"/>
      <c r="D428" s="718"/>
      <c r="E428" s="719"/>
      <c r="F428" s="724"/>
      <c r="G428" s="726"/>
      <c r="H428" s="149"/>
      <c r="I428" s="149"/>
      <c r="J428" s="149"/>
      <c r="K428" s="149"/>
      <c r="L428" s="149"/>
      <c r="M428" s="149"/>
      <c r="N428" s="149"/>
      <c r="O428" s="149"/>
      <c r="P428" s="149"/>
      <c r="Q428" s="149"/>
      <c r="R428" s="149"/>
      <c r="S428" s="149"/>
      <c r="T428" s="763"/>
      <c r="U428" s="738"/>
      <c r="V428" s="145"/>
    </row>
    <row r="429" spans="2:38" s="148" customFormat="1" ht="13.5" customHeight="1">
      <c r="B429" s="145"/>
      <c r="C429" s="717"/>
      <c r="D429" s="718"/>
      <c r="E429" s="719"/>
      <c r="F429" s="723"/>
      <c r="G429" s="725"/>
      <c r="H429" s="150"/>
      <c r="I429" s="150"/>
      <c r="J429" s="151"/>
      <c r="K429" s="151"/>
      <c r="L429" s="151"/>
      <c r="M429" s="151"/>
      <c r="N429" s="151"/>
      <c r="O429" s="151"/>
      <c r="P429" s="151"/>
      <c r="Q429" s="151"/>
      <c r="R429" s="151"/>
      <c r="S429" s="151"/>
      <c r="T429" s="763"/>
      <c r="U429" s="739"/>
      <c r="V429" s="145"/>
    </row>
    <row r="430" spans="2:38" s="148" customFormat="1" ht="13.5" customHeight="1">
      <c r="B430" s="145"/>
      <c r="C430" s="717"/>
      <c r="D430" s="718"/>
      <c r="E430" s="719"/>
      <c r="F430" s="724"/>
      <c r="G430" s="726"/>
      <c r="H430" s="149"/>
      <c r="I430" s="149"/>
      <c r="J430" s="149"/>
      <c r="K430" s="149"/>
      <c r="L430" s="149"/>
      <c r="M430" s="149"/>
      <c r="N430" s="149"/>
      <c r="O430" s="149"/>
      <c r="P430" s="149"/>
      <c r="Q430" s="149"/>
      <c r="R430" s="149"/>
      <c r="S430" s="149"/>
      <c r="T430" s="763"/>
      <c r="U430" s="738"/>
      <c r="V430" s="145"/>
    </row>
    <row r="431" spans="2:38" s="148" customFormat="1" ht="13.5" customHeight="1">
      <c r="B431" s="145"/>
      <c r="C431" s="717"/>
      <c r="D431" s="718"/>
      <c r="E431" s="719"/>
      <c r="F431" s="723"/>
      <c r="G431" s="725"/>
      <c r="H431" s="150"/>
      <c r="I431" s="150"/>
      <c r="J431" s="151"/>
      <c r="K431" s="151"/>
      <c r="L431" s="151"/>
      <c r="M431" s="151"/>
      <c r="N431" s="151"/>
      <c r="O431" s="151"/>
      <c r="P431" s="151"/>
      <c r="Q431" s="151"/>
      <c r="R431" s="151"/>
      <c r="S431" s="151"/>
      <c r="T431" s="763"/>
      <c r="U431" s="739"/>
      <c r="V431" s="145"/>
    </row>
    <row r="432" spans="2:38" s="148" customFormat="1" ht="13.5" customHeight="1">
      <c r="B432" s="145"/>
      <c r="C432" s="720"/>
      <c r="D432" s="721"/>
      <c r="E432" s="722"/>
      <c r="F432" s="727"/>
      <c r="G432" s="728"/>
      <c r="H432" s="149"/>
      <c r="I432" s="149"/>
      <c r="J432" s="149"/>
      <c r="K432" s="149"/>
      <c r="L432" s="149"/>
      <c r="M432" s="149"/>
      <c r="N432" s="149"/>
      <c r="O432" s="149"/>
      <c r="P432" s="149"/>
      <c r="Q432" s="149"/>
      <c r="R432" s="149"/>
      <c r="S432" s="149"/>
      <c r="T432" s="763"/>
      <c r="U432" s="740"/>
      <c r="V432" s="145"/>
    </row>
    <row r="433" spans="2:23" s="148" customFormat="1" ht="13.5" customHeight="1">
      <c r="B433" s="145"/>
      <c r="C433" s="714"/>
      <c r="D433" s="715"/>
      <c r="E433" s="716"/>
      <c r="F433" s="729"/>
      <c r="G433" s="730"/>
      <c r="H433" s="146"/>
      <c r="I433" s="146"/>
      <c r="J433" s="147"/>
      <c r="K433" s="147"/>
      <c r="L433" s="147"/>
      <c r="M433" s="147"/>
      <c r="N433" s="147"/>
      <c r="O433" s="147"/>
      <c r="P433" s="147"/>
      <c r="Q433" s="147"/>
      <c r="R433" s="147"/>
      <c r="S433" s="147"/>
      <c r="T433" s="763"/>
      <c r="U433" s="737"/>
      <c r="V433" s="145"/>
    </row>
    <row r="434" spans="2:23" s="148" customFormat="1" ht="13.5" customHeight="1">
      <c r="B434" s="145"/>
      <c r="C434" s="717"/>
      <c r="D434" s="718"/>
      <c r="E434" s="719"/>
      <c r="F434" s="724"/>
      <c r="G434" s="726"/>
      <c r="H434" s="149"/>
      <c r="I434" s="149"/>
      <c r="J434" s="149"/>
      <c r="K434" s="149"/>
      <c r="L434" s="149"/>
      <c r="M434" s="149"/>
      <c r="N434" s="149"/>
      <c r="O434" s="149"/>
      <c r="P434" s="149"/>
      <c r="Q434" s="149"/>
      <c r="R434" s="149"/>
      <c r="S434" s="149"/>
      <c r="T434" s="763"/>
      <c r="U434" s="738"/>
      <c r="V434" s="145"/>
    </row>
    <row r="435" spans="2:23" s="148" customFormat="1" ht="13.5" customHeight="1">
      <c r="B435" s="145"/>
      <c r="C435" s="717"/>
      <c r="D435" s="718"/>
      <c r="E435" s="719"/>
      <c r="F435" s="723"/>
      <c r="G435" s="725"/>
      <c r="H435" s="150"/>
      <c r="I435" s="150"/>
      <c r="J435" s="151"/>
      <c r="K435" s="151"/>
      <c r="L435" s="151"/>
      <c r="M435" s="151"/>
      <c r="N435" s="151"/>
      <c r="O435" s="151"/>
      <c r="P435" s="151"/>
      <c r="Q435" s="151"/>
      <c r="R435" s="151"/>
      <c r="S435" s="151"/>
      <c r="T435" s="763"/>
      <c r="U435" s="739"/>
      <c r="V435" s="145"/>
    </row>
    <row r="436" spans="2:23" s="148" customFormat="1" ht="13.5" customHeight="1">
      <c r="B436" s="145"/>
      <c r="C436" s="717"/>
      <c r="D436" s="718"/>
      <c r="E436" s="719"/>
      <c r="F436" s="724"/>
      <c r="G436" s="726"/>
      <c r="H436" s="149"/>
      <c r="I436" s="149"/>
      <c r="J436" s="149"/>
      <c r="K436" s="149"/>
      <c r="L436" s="149"/>
      <c r="M436" s="149"/>
      <c r="N436" s="149"/>
      <c r="O436" s="149"/>
      <c r="P436" s="149"/>
      <c r="Q436" s="149"/>
      <c r="R436" s="149"/>
      <c r="S436" s="149"/>
      <c r="T436" s="763"/>
      <c r="U436" s="738"/>
      <c r="V436" s="145"/>
    </row>
    <row r="437" spans="2:23" s="148" customFormat="1" ht="13.5" customHeight="1">
      <c r="B437" s="145"/>
      <c r="C437" s="717"/>
      <c r="D437" s="718"/>
      <c r="E437" s="719"/>
      <c r="F437" s="723"/>
      <c r="G437" s="725"/>
      <c r="H437" s="150"/>
      <c r="I437" s="150"/>
      <c r="J437" s="151"/>
      <c r="K437" s="151"/>
      <c r="L437" s="151"/>
      <c r="M437" s="151"/>
      <c r="N437" s="151"/>
      <c r="O437" s="151"/>
      <c r="P437" s="151"/>
      <c r="Q437" s="151"/>
      <c r="R437" s="151"/>
      <c r="S437" s="151"/>
      <c r="T437" s="763"/>
      <c r="U437" s="739"/>
      <c r="V437" s="145"/>
    </row>
    <row r="438" spans="2:23" s="148" customFormat="1" ht="13.5" customHeight="1">
      <c r="B438" s="145"/>
      <c r="C438" s="720"/>
      <c r="D438" s="721"/>
      <c r="E438" s="722"/>
      <c r="F438" s="727"/>
      <c r="G438" s="728"/>
      <c r="H438" s="152"/>
      <c r="I438" s="152"/>
      <c r="J438" s="152"/>
      <c r="K438" s="152"/>
      <c r="L438" s="152"/>
      <c r="M438" s="152"/>
      <c r="N438" s="152"/>
      <c r="O438" s="152"/>
      <c r="P438" s="152"/>
      <c r="Q438" s="152"/>
      <c r="R438" s="152"/>
      <c r="S438" s="152"/>
      <c r="T438" s="763"/>
      <c r="U438" s="740"/>
      <c r="V438" s="145"/>
    </row>
    <row r="439" spans="2:23" s="111" customFormat="1" ht="13.5" customHeight="1">
      <c r="B439" s="108"/>
      <c r="C439" s="743" t="s">
        <v>86</v>
      </c>
      <c r="D439" s="767" t="s">
        <v>220</v>
      </c>
      <c r="E439" s="768"/>
      <c r="F439" s="768"/>
      <c r="G439" s="769"/>
      <c r="H439" s="154"/>
      <c r="I439" s="154"/>
      <c r="J439" s="154"/>
      <c r="K439" s="154"/>
      <c r="L439" s="154"/>
      <c r="M439" s="154"/>
      <c r="N439" s="154"/>
      <c r="O439" s="154"/>
      <c r="P439" s="154"/>
      <c r="Q439" s="154"/>
      <c r="R439" s="154"/>
      <c r="S439" s="154"/>
      <c r="T439" s="773"/>
      <c r="U439" s="749"/>
      <c r="V439" s="108"/>
    </row>
    <row r="440" spans="2:23" s="111" customFormat="1" ht="13.5" customHeight="1">
      <c r="B440" s="108"/>
      <c r="C440" s="744"/>
      <c r="D440" s="746" t="s">
        <v>221</v>
      </c>
      <c r="E440" s="747"/>
      <c r="F440" s="747"/>
      <c r="G440" s="748"/>
      <c r="H440" s="154"/>
      <c r="I440" s="154"/>
      <c r="J440" s="154"/>
      <c r="K440" s="154"/>
      <c r="L440" s="154"/>
      <c r="M440" s="154"/>
      <c r="N440" s="154"/>
      <c r="O440" s="154"/>
      <c r="P440" s="154"/>
      <c r="Q440" s="154"/>
      <c r="R440" s="154"/>
      <c r="S440" s="154"/>
      <c r="T440" s="773"/>
      <c r="U440" s="750"/>
      <c r="V440" s="108"/>
    </row>
    <row r="441" spans="2:23" s="111" customFormat="1" ht="13.5" customHeight="1">
      <c r="B441" s="108"/>
      <c r="C441" s="744"/>
      <c r="D441" s="770" t="s">
        <v>222</v>
      </c>
      <c r="E441" s="771"/>
      <c r="F441" s="772"/>
      <c r="G441" s="155" t="s">
        <v>79</v>
      </c>
      <c r="H441" s="156" t="str">
        <f>IF(COUNT(H439)=0,"",ROUND(SUM(H439:H440),#REF!))</f>
        <v/>
      </c>
      <c r="I441" s="156" t="str">
        <f>IF(COUNT(I439)=0,"",ROUND(SUM(I439:I440),#REF!))</f>
        <v/>
      </c>
      <c r="J441" s="156" t="str">
        <f>IF(COUNT(J439)=0,"",ROUND(SUM(J439:J440),#REF!))</f>
        <v/>
      </c>
      <c r="K441" s="156" t="str">
        <f>IF(COUNT(K439)=0,"",ROUND(SUM(K439:K440),#REF!))</f>
        <v/>
      </c>
      <c r="L441" s="156" t="str">
        <f>IF(COUNT(L439)=0,"",ROUND(SUM(L439:L440),#REF!))</f>
        <v/>
      </c>
      <c r="M441" s="156" t="str">
        <f>IF(COUNT(M439)=0,"",ROUND(SUM(M439:M440),#REF!))</f>
        <v/>
      </c>
      <c r="N441" s="156" t="str">
        <f>IF(COUNT(N439)=0,"",ROUND(SUM(N439:N440),#REF!))</f>
        <v/>
      </c>
      <c r="O441" s="156" t="str">
        <f>IF(COUNT(O439)=0,"",ROUND(SUM(O439:O440),#REF!))</f>
        <v/>
      </c>
      <c r="P441" s="156" t="str">
        <f>IF(COUNT(P439)=0,"",ROUND(SUM(P439:P440),#REF!))</f>
        <v/>
      </c>
      <c r="Q441" s="156" t="str">
        <f>IF(COUNT(Q439)=0,"",ROUND(SUM(Q439:Q440),#REF!))</f>
        <v/>
      </c>
      <c r="R441" s="156" t="str">
        <f>IF(COUNT(R439)=0,"",ROUND(SUM(R439:R440),#REF!))</f>
        <v/>
      </c>
      <c r="S441" s="156" t="str">
        <f>IF(COUNT(S439)=0,"",ROUND(SUM(S439:S440),#REF!))</f>
        <v/>
      </c>
      <c r="T441" s="773"/>
      <c r="U441" s="750"/>
      <c r="V441" s="108"/>
      <c r="W441" s="120" t="s">
        <v>93</v>
      </c>
    </row>
    <row r="442" spans="2:23" s="111" customFormat="1" ht="13.5" customHeight="1">
      <c r="B442" s="108"/>
      <c r="C442" s="745"/>
      <c r="D442" s="774" t="s">
        <v>249</v>
      </c>
      <c r="E442" s="768"/>
      <c r="F442" s="769"/>
      <c r="G442" s="155" t="s">
        <v>79</v>
      </c>
      <c r="H442" s="154"/>
      <c r="I442" s="154"/>
      <c r="J442" s="154"/>
      <c r="K442" s="154"/>
      <c r="L442" s="154"/>
      <c r="M442" s="154"/>
      <c r="N442" s="154"/>
      <c r="O442" s="154"/>
      <c r="P442" s="154"/>
      <c r="Q442" s="154"/>
      <c r="R442" s="154"/>
      <c r="S442" s="154"/>
      <c r="T442" s="203" t="str">
        <f>IF(COUNT(H442:S442)=0,"",SUMPRODUCT(ROUND(H442:S442,#REF!)))</f>
        <v/>
      </c>
      <c r="U442" s="751"/>
      <c r="V442" s="108"/>
    </row>
    <row r="443" spans="2:23" s="163" customFormat="1" ht="13.5" customHeight="1">
      <c r="B443" s="161"/>
      <c r="C443" s="121" t="s">
        <v>70</v>
      </c>
      <c r="D443" s="162"/>
      <c r="E443" s="162"/>
      <c r="F443" s="162"/>
      <c r="G443" s="121"/>
      <c r="H443" s="121"/>
      <c r="I443" s="121"/>
      <c r="J443" s="121"/>
      <c r="K443" s="121"/>
      <c r="L443" s="121"/>
      <c r="M443" s="121"/>
      <c r="N443" s="121"/>
      <c r="O443" s="121"/>
      <c r="P443" s="121"/>
      <c r="Q443" s="121"/>
      <c r="R443" s="121"/>
      <c r="S443" s="121"/>
      <c r="T443" s="121"/>
      <c r="U443" s="121"/>
      <c r="V443" s="161"/>
    </row>
    <row r="444" spans="2:23" s="163" customFormat="1" ht="13.5" customHeight="1">
      <c r="B444" s="161"/>
      <c r="C444" s="122"/>
      <c r="D444" s="164"/>
      <c r="E444" s="164"/>
      <c r="F444" s="164"/>
      <c r="G444" s="122"/>
      <c r="H444" s="122"/>
      <c r="I444" s="122"/>
      <c r="J444" s="122"/>
      <c r="K444" s="122"/>
      <c r="L444" s="122"/>
      <c r="M444" s="122"/>
      <c r="N444" s="122"/>
      <c r="O444" s="122"/>
      <c r="P444" s="122"/>
      <c r="Q444" s="122"/>
      <c r="R444" s="122"/>
      <c r="S444" s="122"/>
      <c r="T444" s="122"/>
      <c r="U444" s="122"/>
      <c r="V444" s="161"/>
    </row>
    <row r="445" spans="2:23" s="163" customFormat="1" ht="13.5" customHeight="1">
      <c r="B445" s="161"/>
      <c r="C445" s="122"/>
      <c r="D445" s="164"/>
      <c r="E445" s="164"/>
      <c r="F445" s="164"/>
      <c r="G445" s="122"/>
      <c r="H445" s="122"/>
      <c r="I445" s="122"/>
      <c r="J445" s="122"/>
      <c r="K445" s="122"/>
      <c r="L445" s="122"/>
      <c r="M445" s="122"/>
      <c r="N445" s="122"/>
      <c r="O445" s="122"/>
      <c r="P445" s="122"/>
      <c r="Q445" s="122"/>
      <c r="R445" s="122"/>
      <c r="S445" s="122"/>
      <c r="T445" s="122"/>
      <c r="U445" s="122"/>
      <c r="V445" s="161"/>
    </row>
    <row r="446" spans="2:23" s="163" customFormat="1" ht="13.5" customHeight="1">
      <c r="B446" s="161"/>
      <c r="C446" s="122"/>
      <c r="D446" s="164"/>
      <c r="E446" s="164"/>
      <c r="F446" s="164"/>
      <c r="G446" s="122"/>
      <c r="H446" s="122"/>
      <c r="I446" s="122"/>
      <c r="J446" s="122"/>
      <c r="K446" s="122"/>
      <c r="L446" s="122"/>
      <c r="M446" s="122"/>
      <c r="N446" s="122"/>
      <c r="O446" s="122"/>
      <c r="P446" s="122"/>
      <c r="Q446" s="122"/>
      <c r="R446" s="122"/>
      <c r="S446" s="122"/>
      <c r="T446" s="122"/>
      <c r="U446" s="122"/>
      <c r="V446" s="161"/>
    </row>
    <row r="447" spans="2:23" s="163" customFormat="1" ht="13.5" customHeight="1">
      <c r="B447" s="161"/>
      <c r="C447" s="122"/>
      <c r="D447" s="164"/>
      <c r="E447" s="164"/>
      <c r="F447" s="164"/>
      <c r="G447" s="122"/>
      <c r="H447" s="122"/>
      <c r="I447" s="122"/>
      <c r="J447" s="122"/>
      <c r="K447" s="122"/>
      <c r="L447" s="122"/>
      <c r="M447" s="122"/>
      <c r="N447" s="122"/>
      <c r="O447" s="122"/>
      <c r="P447" s="122"/>
      <c r="Q447" s="122"/>
      <c r="R447" s="122"/>
      <c r="S447" s="122"/>
      <c r="T447" s="122"/>
      <c r="U447" s="122"/>
      <c r="V447" s="161"/>
    </row>
    <row r="448" spans="2:23" s="163" customFormat="1" ht="13.5" customHeight="1">
      <c r="B448" s="161"/>
      <c r="C448" s="122"/>
      <c r="D448" s="164"/>
      <c r="E448" s="164"/>
      <c r="F448" s="164"/>
      <c r="G448" s="122"/>
      <c r="H448" s="122"/>
      <c r="I448" s="122"/>
      <c r="J448" s="122"/>
      <c r="K448" s="122"/>
      <c r="L448" s="122"/>
      <c r="M448" s="122"/>
      <c r="N448" s="122"/>
      <c r="O448" s="122"/>
      <c r="P448" s="122"/>
      <c r="Q448" s="122"/>
      <c r="R448" s="122"/>
      <c r="S448" s="122"/>
      <c r="T448" s="122"/>
      <c r="U448" s="122"/>
      <c r="V448" s="161"/>
    </row>
    <row r="449" spans="2:38" s="163" customFormat="1" ht="13.5" customHeight="1">
      <c r="B449" s="161"/>
      <c r="C449" s="122"/>
      <c r="D449" s="164"/>
      <c r="E449" s="164"/>
      <c r="F449" s="164"/>
      <c r="G449" s="122"/>
      <c r="H449" s="122"/>
      <c r="I449" s="122"/>
      <c r="J449" s="122"/>
      <c r="K449" s="122"/>
      <c r="L449" s="122"/>
      <c r="M449" s="122"/>
      <c r="N449" s="122"/>
      <c r="O449" s="122"/>
      <c r="P449" s="122"/>
      <c r="Q449" s="122"/>
      <c r="R449" s="122"/>
      <c r="S449" s="122"/>
      <c r="T449" s="122"/>
      <c r="U449" s="122"/>
      <c r="V449" s="161"/>
    </row>
    <row r="450" spans="2:38" s="163" customFormat="1" ht="13.5" customHeight="1">
      <c r="B450" s="161"/>
      <c r="C450" s="122"/>
      <c r="D450" s="164"/>
      <c r="E450" s="164"/>
      <c r="F450" s="164"/>
      <c r="G450" s="122"/>
      <c r="H450" s="122"/>
      <c r="I450" s="122"/>
      <c r="J450" s="122"/>
      <c r="K450" s="122"/>
      <c r="L450" s="122"/>
      <c r="M450" s="122"/>
      <c r="N450" s="122"/>
      <c r="O450" s="122"/>
      <c r="P450" s="122"/>
      <c r="Q450" s="122"/>
      <c r="R450" s="122"/>
      <c r="S450" s="122"/>
      <c r="T450" s="122"/>
      <c r="U450" s="122"/>
      <c r="V450" s="161"/>
    </row>
    <row r="451" spans="2:38" s="163" customFormat="1" ht="13.5" customHeight="1">
      <c r="B451" s="161"/>
      <c r="C451" s="122"/>
      <c r="D451" s="164"/>
      <c r="E451" s="164"/>
      <c r="F451" s="164"/>
      <c r="G451" s="122"/>
      <c r="H451" s="122"/>
      <c r="I451" s="122"/>
      <c r="J451" s="122"/>
      <c r="K451" s="122"/>
      <c r="L451" s="122"/>
      <c r="M451" s="122"/>
      <c r="N451" s="122"/>
      <c r="O451" s="122"/>
      <c r="P451" s="122"/>
      <c r="Q451" s="122"/>
      <c r="R451" s="122"/>
      <c r="S451" s="122"/>
      <c r="T451" s="122"/>
      <c r="U451" s="122"/>
      <c r="V451" s="161"/>
    </row>
    <row r="452" spans="2:38" s="161" customFormat="1" ht="13.5" customHeight="1">
      <c r="C452" s="341"/>
      <c r="D452" s="342"/>
      <c r="E452" s="342"/>
      <c r="F452" s="342"/>
      <c r="G452" s="341"/>
      <c r="H452" s="341"/>
      <c r="I452" s="341"/>
      <c r="J452" s="341"/>
      <c r="K452" s="341"/>
      <c r="L452" s="341"/>
      <c r="M452" s="341"/>
      <c r="N452" s="341"/>
      <c r="O452" s="341"/>
      <c r="P452" s="341"/>
      <c r="Q452" s="341"/>
      <c r="R452" s="341"/>
      <c r="S452" s="341"/>
      <c r="T452" s="341"/>
      <c r="U452" s="341"/>
    </row>
    <row r="453" spans="2:38" s="111" customFormat="1" ht="13.5" customHeight="1">
      <c r="B453" s="108"/>
      <c r="C453" s="109" t="s">
        <v>225</v>
      </c>
      <c r="D453" s="109"/>
      <c r="E453" s="109"/>
      <c r="F453" s="37"/>
      <c r="G453" s="109"/>
      <c r="H453" s="108"/>
      <c r="I453" s="108"/>
      <c r="J453" s="108"/>
      <c r="K453" s="108"/>
      <c r="L453" s="108"/>
      <c r="M453" s="108"/>
      <c r="N453" s="108"/>
      <c r="O453" s="108"/>
      <c r="P453" s="108"/>
      <c r="Q453" s="108"/>
      <c r="R453" s="108"/>
      <c r="S453" s="108"/>
      <c r="T453" s="108"/>
      <c r="U453" s="110"/>
      <c r="V453" s="108"/>
    </row>
    <row r="454" spans="2:38" s="111" customFormat="1" ht="13.5" customHeight="1">
      <c r="B454" s="108"/>
      <c r="C454" s="112" t="s">
        <v>4</v>
      </c>
      <c r="D454" s="112"/>
      <c r="E454" s="112"/>
      <c r="F454" s="114"/>
      <c r="G454" s="480" t="e">
        <f>G404</f>
        <v>#REF!</v>
      </c>
      <c r="H454" s="113"/>
      <c r="I454" s="108"/>
      <c r="J454" s="108"/>
      <c r="K454" s="108"/>
      <c r="L454" s="108"/>
      <c r="M454" s="108"/>
      <c r="N454" s="108"/>
      <c r="O454" s="108"/>
      <c r="P454" s="108"/>
      <c r="Q454" s="108"/>
      <c r="R454" s="108"/>
      <c r="S454" s="108"/>
      <c r="T454" s="108"/>
      <c r="U454" s="110"/>
      <c r="V454" s="108"/>
    </row>
    <row r="455" spans="2:38" s="111" customFormat="1" ht="13.5" customHeight="1">
      <c r="B455" s="108"/>
      <c r="C455" s="116" t="s">
        <v>8</v>
      </c>
      <c r="D455" s="116"/>
      <c r="E455" s="125" t="s">
        <v>131</v>
      </c>
      <c r="F455" s="112"/>
      <c r="G455" s="108"/>
      <c r="H455" s="108"/>
      <c r="I455" s="108"/>
      <c r="J455" s="108"/>
      <c r="K455" s="108"/>
      <c r="L455" s="108"/>
      <c r="M455" s="108"/>
      <c r="N455" s="108"/>
      <c r="O455" s="108"/>
      <c r="P455" s="108"/>
      <c r="Q455" s="108"/>
      <c r="R455" s="126"/>
      <c r="S455" s="108"/>
      <c r="T455" s="126"/>
      <c r="U455" s="110"/>
      <c r="V455" s="108"/>
    </row>
    <row r="456" spans="2:38" s="111" customFormat="1" ht="13.5" customHeight="1">
      <c r="B456" s="108"/>
      <c r="C456" s="705" t="s">
        <v>33</v>
      </c>
      <c r="D456" s="706"/>
      <c r="E456" s="707"/>
      <c r="F456" s="731" t="s">
        <v>224</v>
      </c>
      <c r="G456" s="731" t="s">
        <v>219</v>
      </c>
      <c r="H456" s="117" t="s">
        <v>34</v>
      </c>
      <c r="I456" s="118"/>
      <c r="J456" s="118"/>
      <c r="K456" s="118"/>
      <c r="L456" s="118"/>
      <c r="M456" s="119"/>
      <c r="N456" s="144" t="s">
        <v>35</v>
      </c>
      <c r="O456" s="118"/>
      <c r="P456" s="118"/>
      <c r="Q456" s="118"/>
      <c r="R456" s="118"/>
      <c r="S456" s="119"/>
      <c r="T456" s="764" t="s">
        <v>81</v>
      </c>
      <c r="U456" s="764" t="s">
        <v>82</v>
      </c>
      <c r="V456" s="108"/>
      <c r="W456" s="88" t="s">
        <v>25</v>
      </c>
      <c r="AA456" s="128" t="str">
        <f>IF(COUNT(H459:U492)&gt;0,"○","")</f>
        <v/>
      </c>
      <c r="AB456" s="120" t="s">
        <v>158</v>
      </c>
      <c r="AC456" s="124"/>
      <c r="AD456" s="124"/>
      <c r="AE456" s="124"/>
      <c r="AF456" s="124"/>
      <c r="AG456" s="124"/>
      <c r="AK456" s="124"/>
      <c r="AL456" s="124"/>
    </row>
    <row r="457" spans="2:38" s="111" customFormat="1" ht="13.5" customHeight="1">
      <c r="B457" s="108"/>
      <c r="C457" s="708"/>
      <c r="D457" s="709"/>
      <c r="E457" s="710"/>
      <c r="F457" s="732"/>
      <c r="G457" s="732"/>
      <c r="H457" s="4" t="s">
        <v>13</v>
      </c>
      <c r="I457" s="4" t="s">
        <v>14</v>
      </c>
      <c r="J457" s="4" t="s">
        <v>15</v>
      </c>
      <c r="K457" s="4" t="s">
        <v>16</v>
      </c>
      <c r="L457" s="4" t="s">
        <v>17</v>
      </c>
      <c r="M457" s="4" t="s">
        <v>18</v>
      </c>
      <c r="N457" s="4" t="s">
        <v>19</v>
      </c>
      <c r="O457" s="4" t="s">
        <v>20</v>
      </c>
      <c r="P457" s="4" t="s">
        <v>21</v>
      </c>
      <c r="Q457" s="4" t="s">
        <v>22</v>
      </c>
      <c r="R457" s="4" t="s">
        <v>23</v>
      </c>
      <c r="S457" s="4" t="s">
        <v>24</v>
      </c>
      <c r="T457" s="765"/>
      <c r="U457" s="765"/>
      <c r="V457" s="108"/>
      <c r="W457" s="88" t="s">
        <v>94</v>
      </c>
      <c r="AA457" s="124"/>
      <c r="AB457" s="124"/>
      <c r="AC457" s="124"/>
      <c r="AD457" s="124"/>
      <c r="AE457" s="124"/>
      <c r="AF457" s="124"/>
      <c r="AG457" s="124"/>
      <c r="AK457" s="124"/>
      <c r="AL457" s="124"/>
    </row>
    <row r="458" spans="2:38" s="111" customFormat="1" ht="13.5" customHeight="1">
      <c r="B458" s="108"/>
      <c r="C458" s="711"/>
      <c r="D458" s="712"/>
      <c r="E458" s="713"/>
      <c r="F458" s="733"/>
      <c r="G458" s="733"/>
      <c r="H458" s="127" t="e">
        <f>"（"&amp;MID(#REF!,2,2)&amp;")"</f>
        <v>#REF!</v>
      </c>
      <c r="I458" s="127" t="e">
        <f>"（"&amp;MID(#REF!,2,2)&amp;")"</f>
        <v>#REF!</v>
      </c>
      <c r="J458" s="127" t="e">
        <f>"（"&amp;MID(#REF!,2,2)&amp;")"</f>
        <v>#REF!</v>
      </c>
      <c r="K458" s="127" t="e">
        <f>"（"&amp;MID(#REF!,2,2)&amp;")"</f>
        <v>#REF!</v>
      </c>
      <c r="L458" s="127" t="e">
        <f>"（"&amp;MID(#REF!,2,2)&amp;")"</f>
        <v>#REF!</v>
      </c>
      <c r="M458" s="127" t="e">
        <f>"（"&amp;MID(#REF!,2,2)&amp;")"</f>
        <v>#REF!</v>
      </c>
      <c r="N458" s="127" t="e">
        <f>"（"&amp;MID(#REF!,2,2)&amp;")"</f>
        <v>#REF!</v>
      </c>
      <c r="O458" s="127" t="e">
        <f>"（"&amp;MID(#REF!,2,2)&amp;")"</f>
        <v>#REF!</v>
      </c>
      <c r="P458" s="127" t="e">
        <f>"（"&amp;MID(#REF!,2,2)&amp;")"</f>
        <v>#REF!</v>
      </c>
      <c r="Q458" s="127" t="e">
        <f>"（"&amp;MID(#REF!,2,2)&amp;")"</f>
        <v>#REF!</v>
      </c>
      <c r="R458" s="127" t="e">
        <f>"（"&amp;MID(#REF!,2,2)&amp;")"</f>
        <v>#REF!</v>
      </c>
      <c r="S458" s="127" t="e">
        <f>"（"&amp;MID(#REF!,2,2)&amp;")"</f>
        <v>#REF!</v>
      </c>
      <c r="T458" s="766"/>
      <c r="U458" s="766"/>
      <c r="V458" s="108"/>
      <c r="W458" s="88"/>
      <c r="AC458" s="124"/>
      <c r="AD458" s="124"/>
      <c r="AE458" s="124"/>
      <c r="AF458" s="124"/>
      <c r="AG458" s="124"/>
      <c r="AK458" s="124"/>
      <c r="AL458" s="124"/>
    </row>
    <row r="459" spans="2:38" s="148" customFormat="1" ht="13.5" customHeight="1">
      <c r="B459" s="145"/>
      <c r="C459" s="714"/>
      <c r="D459" s="715"/>
      <c r="E459" s="716"/>
      <c r="F459" s="729"/>
      <c r="G459" s="730"/>
      <c r="H459" s="146"/>
      <c r="I459" s="146"/>
      <c r="J459" s="147"/>
      <c r="K459" s="147"/>
      <c r="L459" s="147"/>
      <c r="M459" s="147"/>
      <c r="N459" s="147"/>
      <c r="O459" s="147"/>
      <c r="P459" s="147"/>
      <c r="Q459" s="147"/>
      <c r="R459" s="147"/>
      <c r="S459" s="147"/>
      <c r="T459" s="763"/>
      <c r="U459" s="737"/>
      <c r="V459" s="145"/>
      <c r="AA459" s="130"/>
      <c r="AB459" s="130"/>
      <c r="AC459" s="130"/>
      <c r="AD459" s="130"/>
      <c r="AE459" s="130"/>
      <c r="AF459" s="130"/>
      <c r="AG459" s="130"/>
      <c r="AK459" s="130"/>
      <c r="AL459" s="130"/>
    </row>
    <row r="460" spans="2:38" s="148" customFormat="1" ht="13.5" customHeight="1">
      <c r="B460" s="145"/>
      <c r="C460" s="717"/>
      <c r="D460" s="718"/>
      <c r="E460" s="719"/>
      <c r="F460" s="724"/>
      <c r="G460" s="726"/>
      <c r="H460" s="149"/>
      <c r="I460" s="149"/>
      <c r="J460" s="149"/>
      <c r="K460" s="149"/>
      <c r="L460" s="149"/>
      <c r="M460" s="149"/>
      <c r="N460" s="149"/>
      <c r="O460" s="149"/>
      <c r="P460" s="149"/>
      <c r="Q460" s="149"/>
      <c r="R460" s="149"/>
      <c r="S460" s="149"/>
      <c r="T460" s="763"/>
      <c r="U460" s="738"/>
      <c r="V460" s="145"/>
      <c r="AA460" s="130"/>
      <c r="AB460" s="130"/>
      <c r="AC460" s="130"/>
      <c r="AD460" s="130"/>
      <c r="AE460" s="130"/>
      <c r="AF460" s="130"/>
      <c r="AG460" s="130"/>
      <c r="AK460" s="130"/>
      <c r="AL460" s="130"/>
    </row>
    <row r="461" spans="2:38" s="148" customFormat="1" ht="13.5" customHeight="1">
      <c r="B461" s="145"/>
      <c r="C461" s="717"/>
      <c r="D461" s="718"/>
      <c r="E461" s="719"/>
      <c r="F461" s="723"/>
      <c r="G461" s="725"/>
      <c r="H461" s="150"/>
      <c r="I461" s="150"/>
      <c r="J461" s="151"/>
      <c r="K461" s="151"/>
      <c r="L461" s="151"/>
      <c r="M461" s="151"/>
      <c r="N461" s="151"/>
      <c r="O461" s="151"/>
      <c r="P461" s="151"/>
      <c r="Q461" s="151"/>
      <c r="R461" s="151"/>
      <c r="S461" s="151"/>
      <c r="T461" s="763"/>
      <c r="U461" s="739"/>
      <c r="V461" s="145"/>
      <c r="AA461" s="130"/>
      <c r="AB461" s="130"/>
      <c r="AC461" s="130"/>
      <c r="AD461" s="130"/>
      <c r="AE461" s="130"/>
      <c r="AF461" s="130"/>
      <c r="AG461" s="130"/>
      <c r="AK461" s="130"/>
      <c r="AL461" s="130"/>
    </row>
    <row r="462" spans="2:38" s="148" customFormat="1" ht="13.5" customHeight="1">
      <c r="B462" s="145"/>
      <c r="C462" s="717"/>
      <c r="D462" s="718"/>
      <c r="E462" s="719"/>
      <c r="F462" s="724"/>
      <c r="G462" s="726"/>
      <c r="H462" s="149"/>
      <c r="I462" s="149"/>
      <c r="J462" s="149"/>
      <c r="K462" s="149"/>
      <c r="L462" s="149"/>
      <c r="M462" s="149"/>
      <c r="N462" s="149"/>
      <c r="O462" s="149"/>
      <c r="P462" s="149"/>
      <c r="Q462" s="149"/>
      <c r="R462" s="149"/>
      <c r="S462" s="149"/>
      <c r="T462" s="763"/>
      <c r="U462" s="738"/>
      <c r="V462" s="145"/>
      <c r="AA462" s="130"/>
      <c r="AB462" s="130"/>
      <c r="AC462" s="130"/>
      <c r="AD462" s="130"/>
      <c r="AE462" s="130"/>
      <c r="AF462" s="130"/>
      <c r="AG462" s="130"/>
      <c r="AK462" s="130"/>
      <c r="AL462" s="130"/>
    </row>
    <row r="463" spans="2:38" s="148" customFormat="1" ht="13.5" customHeight="1">
      <c r="B463" s="145"/>
      <c r="C463" s="717"/>
      <c r="D463" s="718"/>
      <c r="E463" s="719"/>
      <c r="F463" s="723"/>
      <c r="G463" s="725"/>
      <c r="H463" s="150"/>
      <c r="I463" s="150"/>
      <c r="J463" s="151"/>
      <c r="K463" s="151"/>
      <c r="L463" s="151"/>
      <c r="M463" s="151"/>
      <c r="N463" s="151"/>
      <c r="O463" s="151"/>
      <c r="P463" s="151"/>
      <c r="Q463" s="151"/>
      <c r="R463" s="151"/>
      <c r="S463" s="151"/>
      <c r="T463" s="763"/>
      <c r="U463" s="739"/>
      <c r="V463" s="145"/>
      <c r="AA463" s="130"/>
      <c r="AB463" s="130"/>
      <c r="AC463" s="130"/>
      <c r="AD463" s="130"/>
      <c r="AE463" s="130"/>
      <c r="AF463" s="130"/>
      <c r="AG463" s="130"/>
      <c r="AK463" s="130"/>
      <c r="AL463" s="130"/>
    </row>
    <row r="464" spans="2:38" s="148" customFormat="1" ht="13.5" customHeight="1">
      <c r="B464" s="145"/>
      <c r="C464" s="720"/>
      <c r="D464" s="721"/>
      <c r="E464" s="722"/>
      <c r="F464" s="727"/>
      <c r="G464" s="728"/>
      <c r="H464" s="149"/>
      <c r="I464" s="149"/>
      <c r="J464" s="149"/>
      <c r="K464" s="149"/>
      <c r="L464" s="149"/>
      <c r="M464" s="149"/>
      <c r="N464" s="149"/>
      <c r="O464" s="149"/>
      <c r="P464" s="149"/>
      <c r="Q464" s="149"/>
      <c r="R464" s="149"/>
      <c r="S464" s="149"/>
      <c r="T464" s="763"/>
      <c r="U464" s="740"/>
      <c r="V464" s="145"/>
      <c r="AA464" s="130"/>
      <c r="AB464" s="130"/>
      <c r="AC464" s="130"/>
      <c r="AD464" s="130"/>
      <c r="AE464" s="130"/>
      <c r="AF464" s="130"/>
      <c r="AG464" s="130"/>
      <c r="AK464" s="130"/>
      <c r="AL464" s="130"/>
    </row>
    <row r="465" spans="2:38" s="148" customFormat="1" ht="13.5" customHeight="1">
      <c r="B465" s="145"/>
      <c r="C465" s="714"/>
      <c r="D465" s="715"/>
      <c r="E465" s="716"/>
      <c r="F465" s="729"/>
      <c r="G465" s="730"/>
      <c r="H465" s="146"/>
      <c r="I465" s="146"/>
      <c r="J465" s="147"/>
      <c r="K465" s="147"/>
      <c r="L465" s="147"/>
      <c r="M465" s="147"/>
      <c r="N465" s="147"/>
      <c r="O465" s="147"/>
      <c r="P465" s="147"/>
      <c r="Q465" s="147"/>
      <c r="R465" s="147"/>
      <c r="S465" s="147"/>
      <c r="T465" s="763"/>
      <c r="U465" s="737"/>
      <c r="V465" s="145"/>
      <c r="AA465" s="130"/>
      <c r="AB465" s="130"/>
      <c r="AC465" s="130"/>
      <c r="AD465" s="130"/>
      <c r="AE465" s="130"/>
      <c r="AF465" s="130"/>
      <c r="AG465" s="130"/>
      <c r="AK465" s="130"/>
      <c r="AL465" s="130"/>
    </row>
    <row r="466" spans="2:38" s="148" customFormat="1" ht="13.5" customHeight="1">
      <c r="B466" s="145"/>
      <c r="C466" s="717"/>
      <c r="D466" s="718"/>
      <c r="E466" s="719"/>
      <c r="F466" s="724"/>
      <c r="G466" s="726"/>
      <c r="H466" s="149"/>
      <c r="I466" s="149"/>
      <c r="J466" s="149"/>
      <c r="K466" s="149"/>
      <c r="L466" s="149"/>
      <c r="M466" s="149"/>
      <c r="N466" s="149"/>
      <c r="O466" s="149"/>
      <c r="P466" s="149"/>
      <c r="Q466" s="149"/>
      <c r="R466" s="149"/>
      <c r="S466" s="149"/>
      <c r="T466" s="763"/>
      <c r="U466" s="738"/>
      <c r="V466" s="145"/>
      <c r="AA466" s="130"/>
      <c r="AB466" s="130"/>
      <c r="AC466" s="130"/>
      <c r="AD466" s="130"/>
      <c r="AE466" s="130"/>
      <c r="AF466" s="130"/>
      <c r="AG466" s="130"/>
      <c r="AK466" s="130"/>
      <c r="AL466" s="130"/>
    </row>
    <row r="467" spans="2:38" s="148" customFormat="1" ht="13.5" customHeight="1">
      <c r="B467" s="145"/>
      <c r="C467" s="717"/>
      <c r="D467" s="718"/>
      <c r="E467" s="719"/>
      <c r="F467" s="723"/>
      <c r="G467" s="725"/>
      <c r="H467" s="150"/>
      <c r="I467" s="150"/>
      <c r="J467" s="151"/>
      <c r="K467" s="151"/>
      <c r="L467" s="151"/>
      <c r="M467" s="151"/>
      <c r="N467" s="151"/>
      <c r="O467" s="151"/>
      <c r="P467" s="151"/>
      <c r="Q467" s="151"/>
      <c r="R467" s="151"/>
      <c r="S467" s="151"/>
      <c r="T467" s="763"/>
      <c r="U467" s="739"/>
      <c r="V467" s="145"/>
      <c r="AA467" s="130"/>
      <c r="AB467" s="130"/>
      <c r="AC467" s="130"/>
      <c r="AD467" s="130"/>
      <c r="AE467" s="130"/>
      <c r="AF467" s="130"/>
      <c r="AG467" s="130"/>
      <c r="AK467" s="130"/>
      <c r="AL467" s="130"/>
    </row>
    <row r="468" spans="2:38" s="148" customFormat="1" ht="13.5" customHeight="1">
      <c r="B468" s="145"/>
      <c r="C468" s="717"/>
      <c r="D468" s="718"/>
      <c r="E468" s="719"/>
      <c r="F468" s="724"/>
      <c r="G468" s="726"/>
      <c r="H468" s="149"/>
      <c r="I468" s="149"/>
      <c r="J468" s="149"/>
      <c r="K468" s="149"/>
      <c r="L468" s="149"/>
      <c r="M468" s="149"/>
      <c r="N468" s="149"/>
      <c r="O468" s="149"/>
      <c r="P468" s="149"/>
      <c r="Q468" s="149"/>
      <c r="R468" s="149"/>
      <c r="S468" s="149"/>
      <c r="T468" s="763"/>
      <c r="U468" s="738"/>
      <c r="V468" s="145"/>
    </row>
    <row r="469" spans="2:38" s="148" customFormat="1" ht="13.5" customHeight="1">
      <c r="B469" s="145"/>
      <c r="C469" s="717"/>
      <c r="D469" s="718"/>
      <c r="E469" s="719"/>
      <c r="F469" s="723"/>
      <c r="G469" s="725"/>
      <c r="H469" s="150"/>
      <c r="I469" s="150"/>
      <c r="J469" s="151"/>
      <c r="K469" s="151"/>
      <c r="L469" s="151"/>
      <c r="M469" s="151"/>
      <c r="N469" s="151"/>
      <c r="O469" s="151"/>
      <c r="P469" s="151"/>
      <c r="Q469" s="151"/>
      <c r="R469" s="151"/>
      <c r="S469" s="151"/>
      <c r="T469" s="763"/>
      <c r="U469" s="739"/>
      <c r="V469" s="145"/>
    </row>
    <row r="470" spans="2:38" s="148" customFormat="1" ht="13.5" customHeight="1">
      <c r="B470" s="145"/>
      <c r="C470" s="720"/>
      <c r="D470" s="721"/>
      <c r="E470" s="722"/>
      <c r="F470" s="727"/>
      <c r="G470" s="728"/>
      <c r="H470" s="149"/>
      <c r="I470" s="149"/>
      <c r="J470" s="149"/>
      <c r="K470" s="149"/>
      <c r="L470" s="149"/>
      <c r="M470" s="149"/>
      <c r="N470" s="149"/>
      <c r="O470" s="149"/>
      <c r="P470" s="149"/>
      <c r="Q470" s="149"/>
      <c r="R470" s="149"/>
      <c r="S470" s="149"/>
      <c r="T470" s="763"/>
      <c r="U470" s="740"/>
      <c r="V470" s="145"/>
    </row>
    <row r="471" spans="2:38" s="148" customFormat="1" ht="13.5" customHeight="1">
      <c r="B471" s="145"/>
      <c r="C471" s="714"/>
      <c r="D471" s="715"/>
      <c r="E471" s="716"/>
      <c r="F471" s="729"/>
      <c r="G471" s="730"/>
      <c r="H471" s="146"/>
      <c r="I471" s="146"/>
      <c r="J471" s="147"/>
      <c r="K471" s="147"/>
      <c r="L471" s="147"/>
      <c r="M471" s="147"/>
      <c r="N471" s="147"/>
      <c r="O471" s="147"/>
      <c r="P471" s="147"/>
      <c r="Q471" s="147"/>
      <c r="R471" s="147"/>
      <c r="S471" s="147"/>
      <c r="T471" s="763"/>
      <c r="U471" s="737"/>
      <c r="V471" s="145"/>
    </row>
    <row r="472" spans="2:38" s="148" customFormat="1" ht="13.5" customHeight="1">
      <c r="B472" s="145"/>
      <c r="C472" s="717"/>
      <c r="D472" s="718"/>
      <c r="E472" s="719"/>
      <c r="F472" s="724"/>
      <c r="G472" s="726"/>
      <c r="H472" s="149"/>
      <c r="I472" s="149"/>
      <c r="J472" s="149"/>
      <c r="K472" s="149"/>
      <c r="L472" s="149"/>
      <c r="M472" s="149"/>
      <c r="N472" s="149"/>
      <c r="O472" s="149"/>
      <c r="P472" s="149"/>
      <c r="Q472" s="149"/>
      <c r="R472" s="149"/>
      <c r="S472" s="149"/>
      <c r="T472" s="763"/>
      <c r="U472" s="738"/>
      <c r="V472" s="145"/>
    </row>
    <row r="473" spans="2:38" s="148" customFormat="1" ht="13.5" customHeight="1">
      <c r="B473" s="145"/>
      <c r="C473" s="717"/>
      <c r="D473" s="718"/>
      <c r="E473" s="719"/>
      <c r="F473" s="723"/>
      <c r="G473" s="725"/>
      <c r="H473" s="150"/>
      <c r="I473" s="150"/>
      <c r="J473" s="151"/>
      <c r="K473" s="151"/>
      <c r="L473" s="151"/>
      <c r="M473" s="151"/>
      <c r="N473" s="151"/>
      <c r="O473" s="151"/>
      <c r="P473" s="151"/>
      <c r="Q473" s="151"/>
      <c r="R473" s="151"/>
      <c r="S473" s="151"/>
      <c r="T473" s="763"/>
      <c r="U473" s="739"/>
      <c r="V473" s="145"/>
    </row>
    <row r="474" spans="2:38" s="148" customFormat="1" ht="13.5" customHeight="1">
      <c r="B474" s="145"/>
      <c r="C474" s="717"/>
      <c r="D474" s="718"/>
      <c r="E474" s="719"/>
      <c r="F474" s="724"/>
      <c r="G474" s="726"/>
      <c r="H474" s="149"/>
      <c r="I474" s="149"/>
      <c r="J474" s="149"/>
      <c r="K474" s="149"/>
      <c r="L474" s="149"/>
      <c r="M474" s="149"/>
      <c r="N474" s="149"/>
      <c r="O474" s="149"/>
      <c r="P474" s="149"/>
      <c r="Q474" s="149"/>
      <c r="R474" s="149"/>
      <c r="S474" s="149"/>
      <c r="T474" s="763"/>
      <c r="U474" s="738"/>
      <c r="V474" s="145"/>
    </row>
    <row r="475" spans="2:38" s="148" customFormat="1" ht="13.5" customHeight="1">
      <c r="B475" s="145"/>
      <c r="C475" s="717"/>
      <c r="D475" s="718"/>
      <c r="E475" s="719"/>
      <c r="F475" s="723"/>
      <c r="G475" s="725"/>
      <c r="H475" s="150"/>
      <c r="I475" s="150"/>
      <c r="J475" s="151"/>
      <c r="K475" s="151"/>
      <c r="L475" s="151"/>
      <c r="M475" s="151"/>
      <c r="N475" s="151"/>
      <c r="O475" s="151"/>
      <c r="P475" s="151"/>
      <c r="Q475" s="151"/>
      <c r="R475" s="151"/>
      <c r="S475" s="151"/>
      <c r="T475" s="763"/>
      <c r="U475" s="739"/>
      <c r="V475" s="145"/>
    </row>
    <row r="476" spans="2:38" s="148" customFormat="1" ht="13.5" customHeight="1">
      <c r="B476" s="145"/>
      <c r="C476" s="720"/>
      <c r="D476" s="721"/>
      <c r="E476" s="722"/>
      <c r="F476" s="727"/>
      <c r="G476" s="728"/>
      <c r="H476" s="149"/>
      <c r="I476" s="149"/>
      <c r="J476" s="149"/>
      <c r="K476" s="149"/>
      <c r="L476" s="149"/>
      <c r="M476" s="149"/>
      <c r="N476" s="149"/>
      <c r="O476" s="149"/>
      <c r="P476" s="149"/>
      <c r="Q476" s="149"/>
      <c r="R476" s="149"/>
      <c r="S476" s="149"/>
      <c r="T476" s="763"/>
      <c r="U476" s="740"/>
      <c r="V476" s="145"/>
    </row>
    <row r="477" spans="2:38" s="148" customFormat="1" ht="13.5" customHeight="1">
      <c r="B477" s="145"/>
      <c r="C477" s="714"/>
      <c r="D477" s="715"/>
      <c r="E477" s="716"/>
      <c r="F477" s="729"/>
      <c r="G477" s="730"/>
      <c r="H477" s="146"/>
      <c r="I477" s="146"/>
      <c r="J477" s="147"/>
      <c r="K477" s="147"/>
      <c r="L477" s="147"/>
      <c r="M477" s="147"/>
      <c r="N477" s="147"/>
      <c r="O477" s="147"/>
      <c r="P477" s="147"/>
      <c r="Q477" s="147"/>
      <c r="R477" s="147"/>
      <c r="S477" s="147"/>
      <c r="T477" s="763"/>
      <c r="U477" s="737"/>
      <c r="V477" s="145"/>
    </row>
    <row r="478" spans="2:38" s="148" customFormat="1" ht="13.5" customHeight="1">
      <c r="B478" s="145"/>
      <c r="C478" s="717"/>
      <c r="D478" s="718"/>
      <c r="E478" s="719"/>
      <c r="F478" s="724"/>
      <c r="G478" s="726"/>
      <c r="H478" s="149"/>
      <c r="I478" s="149"/>
      <c r="J478" s="149"/>
      <c r="K478" s="149"/>
      <c r="L478" s="149"/>
      <c r="M478" s="149"/>
      <c r="N478" s="149"/>
      <c r="O478" s="149"/>
      <c r="P478" s="149"/>
      <c r="Q478" s="149"/>
      <c r="R478" s="149"/>
      <c r="S478" s="149"/>
      <c r="T478" s="763"/>
      <c r="U478" s="738"/>
      <c r="V478" s="145"/>
    </row>
    <row r="479" spans="2:38" s="148" customFormat="1" ht="13.5" customHeight="1">
      <c r="B479" s="145"/>
      <c r="C479" s="717"/>
      <c r="D479" s="718"/>
      <c r="E479" s="719"/>
      <c r="F479" s="723"/>
      <c r="G479" s="725"/>
      <c r="H479" s="150"/>
      <c r="I479" s="150"/>
      <c r="J479" s="151"/>
      <c r="K479" s="151"/>
      <c r="L479" s="151"/>
      <c r="M479" s="151"/>
      <c r="N479" s="151"/>
      <c r="O479" s="151"/>
      <c r="P479" s="151"/>
      <c r="Q479" s="151"/>
      <c r="R479" s="151"/>
      <c r="S479" s="151"/>
      <c r="T479" s="763"/>
      <c r="U479" s="739"/>
      <c r="V479" s="145"/>
    </row>
    <row r="480" spans="2:38" s="148" customFormat="1" ht="13.5" customHeight="1">
      <c r="B480" s="145"/>
      <c r="C480" s="717"/>
      <c r="D480" s="718"/>
      <c r="E480" s="719"/>
      <c r="F480" s="724"/>
      <c r="G480" s="726"/>
      <c r="H480" s="149"/>
      <c r="I480" s="149"/>
      <c r="J480" s="149"/>
      <c r="K480" s="149"/>
      <c r="L480" s="149"/>
      <c r="M480" s="149"/>
      <c r="N480" s="149"/>
      <c r="O480" s="149"/>
      <c r="P480" s="149"/>
      <c r="Q480" s="149"/>
      <c r="R480" s="149"/>
      <c r="S480" s="149"/>
      <c r="T480" s="763"/>
      <c r="U480" s="738"/>
      <c r="V480" s="145"/>
    </row>
    <row r="481" spans="2:23" s="148" customFormat="1" ht="13.5" customHeight="1">
      <c r="B481" s="145"/>
      <c r="C481" s="717"/>
      <c r="D481" s="718"/>
      <c r="E481" s="719"/>
      <c r="F481" s="723"/>
      <c r="G481" s="725"/>
      <c r="H481" s="150"/>
      <c r="I481" s="150"/>
      <c r="J481" s="151"/>
      <c r="K481" s="151"/>
      <c r="L481" s="151"/>
      <c r="M481" s="151"/>
      <c r="N481" s="151"/>
      <c r="O481" s="151"/>
      <c r="P481" s="151"/>
      <c r="Q481" s="151"/>
      <c r="R481" s="151"/>
      <c r="S481" s="151"/>
      <c r="T481" s="763"/>
      <c r="U481" s="739"/>
      <c r="V481" s="145"/>
    </row>
    <row r="482" spans="2:23" s="148" customFormat="1" ht="13.5" customHeight="1">
      <c r="B482" s="145"/>
      <c r="C482" s="720"/>
      <c r="D482" s="721"/>
      <c r="E482" s="722"/>
      <c r="F482" s="727"/>
      <c r="G482" s="728"/>
      <c r="H482" s="149"/>
      <c r="I482" s="149"/>
      <c r="J482" s="149"/>
      <c r="K482" s="149"/>
      <c r="L482" s="149"/>
      <c r="M482" s="149"/>
      <c r="N482" s="149"/>
      <c r="O482" s="149"/>
      <c r="P482" s="149"/>
      <c r="Q482" s="149"/>
      <c r="R482" s="149"/>
      <c r="S482" s="149"/>
      <c r="T482" s="763"/>
      <c r="U482" s="740"/>
      <c r="V482" s="145"/>
    </row>
    <row r="483" spans="2:23" s="148" customFormat="1" ht="13.5" customHeight="1">
      <c r="B483" s="145"/>
      <c r="C483" s="714"/>
      <c r="D483" s="715"/>
      <c r="E483" s="716"/>
      <c r="F483" s="729"/>
      <c r="G483" s="730"/>
      <c r="H483" s="146"/>
      <c r="I483" s="146"/>
      <c r="J483" s="147"/>
      <c r="K483" s="147"/>
      <c r="L483" s="147"/>
      <c r="M483" s="147"/>
      <c r="N483" s="147"/>
      <c r="O483" s="147"/>
      <c r="P483" s="147"/>
      <c r="Q483" s="147"/>
      <c r="R483" s="147"/>
      <c r="S483" s="147"/>
      <c r="T483" s="763"/>
      <c r="U483" s="737"/>
      <c r="V483" s="145"/>
    </row>
    <row r="484" spans="2:23" s="148" customFormat="1" ht="13.5" customHeight="1">
      <c r="B484" s="145"/>
      <c r="C484" s="717"/>
      <c r="D484" s="718"/>
      <c r="E484" s="719"/>
      <c r="F484" s="724"/>
      <c r="G484" s="726"/>
      <c r="H484" s="149"/>
      <c r="I484" s="149"/>
      <c r="J484" s="149"/>
      <c r="K484" s="149"/>
      <c r="L484" s="149"/>
      <c r="M484" s="149"/>
      <c r="N484" s="149"/>
      <c r="O484" s="149"/>
      <c r="P484" s="149"/>
      <c r="Q484" s="149"/>
      <c r="R484" s="149"/>
      <c r="S484" s="149"/>
      <c r="T484" s="763"/>
      <c r="U484" s="738"/>
      <c r="V484" s="145"/>
    </row>
    <row r="485" spans="2:23" s="148" customFormat="1" ht="13.5" customHeight="1">
      <c r="B485" s="145"/>
      <c r="C485" s="717"/>
      <c r="D485" s="718"/>
      <c r="E485" s="719"/>
      <c r="F485" s="723"/>
      <c r="G485" s="725"/>
      <c r="H485" s="150"/>
      <c r="I485" s="150"/>
      <c r="J485" s="151"/>
      <c r="K485" s="151"/>
      <c r="L485" s="151"/>
      <c r="M485" s="151"/>
      <c r="N485" s="151"/>
      <c r="O485" s="151"/>
      <c r="P485" s="151"/>
      <c r="Q485" s="151"/>
      <c r="R485" s="151"/>
      <c r="S485" s="151"/>
      <c r="T485" s="763"/>
      <c r="U485" s="739"/>
      <c r="V485" s="145"/>
    </row>
    <row r="486" spans="2:23" s="148" customFormat="1" ht="13.5" customHeight="1">
      <c r="B486" s="145"/>
      <c r="C486" s="717"/>
      <c r="D486" s="718"/>
      <c r="E486" s="719"/>
      <c r="F486" s="724"/>
      <c r="G486" s="726"/>
      <c r="H486" s="149"/>
      <c r="I486" s="149"/>
      <c r="J486" s="149"/>
      <c r="K486" s="149"/>
      <c r="L486" s="149"/>
      <c r="M486" s="149"/>
      <c r="N486" s="149"/>
      <c r="O486" s="149"/>
      <c r="P486" s="149"/>
      <c r="Q486" s="149"/>
      <c r="R486" s="149"/>
      <c r="S486" s="149"/>
      <c r="T486" s="763"/>
      <c r="U486" s="738"/>
      <c r="V486" s="145"/>
    </row>
    <row r="487" spans="2:23" s="148" customFormat="1" ht="13.5" customHeight="1">
      <c r="B487" s="145"/>
      <c r="C487" s="717"/>
      <c r="D487" s="718"/>
      <c r="E487" s="719"/>
      <c r="F487" s="723"/>
      <c r="G487" s="725"/>
      <c r="H487" s="150"/>
      <c r="I487" s="150"/>
      <c r="J487" s="151"/>
      <c r="K487" s="151"/>
      <c r="L487" s="151"/>
      <c r="M487" s="151"/>
      <c r="N487" s="151"/>
      <c r="O487" s="151"/>
      <c r="P487" s="151"/>
      <c r="Q487" s="151"/>
      <c r="R487" s="151"/>
      <c r="S487" s="151"/>
      <c r="T487" s="763"/>
      <c r="U487" s="739"/>
      <c r="V487" s="145"/>
    </row>
    <row r="488" spans="2:23" s="148" customFormat="1" ht="13.5" customHeight="1">
      <c r="B488" s="145"/>
      <c r="C488" s="720"/>
      <c r="D488" s="721"/>
      <c r="E488" s="722"/>
      <c r="F488" s="727"/>
      <c r="G488" s="728"/>
      <c r="H488" s="152"/>
      <c r="I488" s="152"/>
      <c r="J488" s="152"/>
      <c r="K488" s="152"/>
      <c r="L488" s="152"/>
      <c r="M488" s="152"/>
      <c r="N488" s="152"/>
      <c r="O488" s="152"/>
      <c r="P488" s="152"/>
      <c r="Q488" s="152"/>
      <c r="R488" s="152"/>
      <c r="S488" s="152"/>
      <c r="T488" s="763"/>
      <c r="U488" s="740"/>
      <c r="V488" s="145"/>
    </row>
    <row r="489" spans="2:23" s="111" customFormat="1" ht="13.5" customHeight="1">
      <c r="B489" s="108"/>
      <c r="C489" s="743" t="s">
        <v>86</v>
      </c>
      <c r="D489" s="767" t="s">
        <v>220</v>
      </c>
      <c r="E489" s="768"/>
      <c r="F489" s="768"/>
      <c r="G489" s="769"/>
      <c r="H489" s="154"/>
      <c r="I489" s="154"/>
      <c r="J489" s="154"/>
      <c r="K489" s="154"/>
      <c r="L489" s="154"/>
      <c r="M489" s="154"/>
      <c r="N489" s="154"/>
      <c r="O489" s="154"/>
      <c r="P489" s="154"/>
      <c r="Q489" s="154"/>
      <c r="R489" s="154"/>
      <c r="S489" s="154"/>
      <c r="T489" s="773"/>
      <c r="U489" s="749"/>
      <c r="V489" s="108"/>
    </row>
    <row r="490" spans="2:23" s="111" customFormat="1" ht="13.5" customHeight="1">
      <c r="B490" s="108"/>
      <c r="C490" s="744"/>
      <c r="D490" s="746" t="s">
        <v>221</v>
      </c>
      <c r="E490" s="747"/>
      <c r="F490" s="747"/>
      <c r="G490" s="748"/>
      <c r="H490" s="154"/>
      <c r="I490" s="154"/>
      <c r="J490" s="154"/>
      <c r="K490" s="154"/>
      <c r="L490" s="154"/>
      <c r="M490" s="154"/>
      <c r="N490" s="154"/>
      <c r="O490" s="154"/>
      <c r="P490" s="154"/>
      <c r="Q490" s="154"/>
      <c r="R490" s="154"/>
      <c r="S490" s="154"/>
      <c r="T490" s="773"/>
      <c r="U490" s="750"/>
      <c r="V490" s="108"/>
    </row>
    <row r="491" spans="2:23" s="111" customFormat="1" ht="13.5" customHeight="1">
      <c r="B491" s="108"/>
      <c r="C491" s="744"/>
      <c r="D491" s="770" t="s">
        <v>222</v>
      </c>
      <c r="E491" s="771"/>
      <c r="F491" s="772"/>
      <c r="G491" s="233" t="s">
        <v>79</v>
      </c>
      <c r="H491" s="156" t="str">
        <f>IF(COUNT(H489)=0,"",ROUND(SUM(H489:H490),#REF!))</f>
        <v/>
      </c>
      <c r="I491" s="156" t="str">
        <f>IF(COUNT(I489)=0,"",ROUND(SUM(I489:I490),#REF!))</f>
        <v/>
      </c>
      <c r="J491" s="156" t="str">
        <f>IF(COUNT(J489)=0,"",ROUND(SUM(J489:J490),#REF!))</f>
        <v/>
      </c>
      <c r="K491" s="156" t="str">
        <f>IF(COUNT(K489)=0,"",ROUND(SUM(K489:K490),#REF!))</f>
        <v/>
      </c>
      <c r="L491" s="156" t="str">
        <f>IF(COUNT(L489)=0,"",ROUND(SUM(L489:L490),#REF!))</f>
        <v/>
      </c>
      <c r="M491" s="156" t="str">
        <f>IF(COUNT(M489)=0,"",ROUND(SUM(M489:M490),#REF!))</f>
        <v/>
      </c>
      <c r="N491" s="156" t="str">
        <f>IF(COUNT(N489)=0,"",ROUND(SUM(N489:N490),#REF!))</f>
        <v/>
      </c>
      <c r="O491" s="156" t="str">
        <f>IF(COUNT(O489)=0,"",ROUND(SUM(O489:O490),#REF!))</f>
        <v/>
      </c>
      <c r="P491" s="156" t="str">
        <f>IF(COUNT(P489)=0,"",ROUND(SUM(P489:P490),#REF!))</f>
        <v/>
      </c>
      <c r="Q491" s="156" t="str">
        <f>IF(COUNT(Q489)=0,"",ROUND(SUM(Q489:Q490),#REF!))</f>
        <v/>
      </c>
      <c r="R491" s="156" t="str">
        <f>IF(COUNT(R489)=0,"",ROUND(SUM(R489:R490),#REF!))</f>
        <v/>
      </c>
      <c r="S491" s="156" t="str">
        <f>IF(COUNT(S489)=0,"",ROUND(SUM(S489:S490),#REF!))</f>
        <v/>
      </c>
      <c r="T491" s="773"/>
      <c r="U491" s="750"/>
      <c r="V491" s="108"/>
      <c r="W491" s="120" t="s">
        <v>93</v>
      </c>
    </row>
    <row r="492" spans="2:23" s="111" customFormat="1" ht="13.5" customHeight="1">
      <c r="B492" s="108"/>
      <c r="C492" s="745"/>
      <c r="D492" s="774" t="s">
        <v>249</v>
      </c>
      <c r="E492" s="768"/>
      <c r="F492" s="769"/>
      <c r="G492" s="233" t="s">
        <v>79</v>
      </c>
      <c r="H492" s="154"/>
      <c r="I492" s="154"/>
      <c r="J492" s="154"/>
      <c r="K492" s="154"/>
      <c r="L492" s="154"/>
      <c r="M492" s="154"/>
      <c r="N492" s="154"/>
      <c r="O492" s="154"/>
      <c r="P492" s="154"/>
      <c r="Q492" s="154"/>
      <c r="R492" s="154"/>
      <c r="S492" s="154"/>
      <c r="T492" s="203" t="str">
        <f>IF(COUNT(H492:S492)=0,"",SUMPRODUCT(ROUND(H492:S492,#REF!)))</f>
        <v/>
      </c>
      <c r="U492" s="751"/>
      <c r="V492" s="108"/>
    </row>
    <row r="493" spans="2:23" s="163" customFormat="1" ht="13.5" customHeight="1">
      <c r="B493" s="161"/>
      <c r="C493" s="121" t="s">
        <v>70</v>
      </c>
      <c r="D493" s="162"/>
      <c r="E493" s="162"/>
      <c r="F493" s="162"/>
      <c r="G493" s="121"/>
      <c r="H493" s="121"/>
      <c r="I493" s="121"/>
      <c r="J493" s="121"/>
      <c r="K493" s="121"/>
      <c r="L493" s="121"/>
      <c r="M493" s="121"/>
      <c r="N493" s="121"/>
      <c r="O493" s="121"/>
      <c r="P493" s="121"/>
      <c r="Q493" s="121"/>
      <c r="R493" s="121"/>
      <c r="S493" s="121"/>
      <c r="T493" s="121"/>
      <c r="U493" s="121"/>
      <c r="V493" s="161"/>
    </row>
    <row r="494" spans="2:23" s="163" customFormat="1" ht="13.5" customHeight="1">
      <c r="B494" s="161"/>
      <c r="C494" s="346"/>
      <c r="D494" s="347"/>
      <c r="E494" s="347"/>
      <c r="F494" s="347"/>
      <c r="G494" s="346"/>
      <c r="H494" s="346"/>
      <c r="I494" s="346"/>
      <c r="J494" s="346"/>
      <c r="K494" s="346"/>
      <c r="L494" s="346"/>
      <c r="M494" s="346"/>
      <c r="N494" s="346"/>
      <c r="O494" s="346"/>
      <c r="P494" s="346"/>
      <c r="Q494" s="346"/>
      <c r="R494" s="346"/>
      <c r="S494" s="346"/>
      <c r="T494" s="346"/>
      <c r="U494" s="346"/>
      <c r="V494" s="161"/>
    </row>
    <row r="495" spans="2:23" s="161" customFormat="1" ht="13.5" customHeight="1">
      <c r="C495" s="346"/>
      <c r="D495" s="347"/>
      <c r="E495" s="347"/>
      <c r="F495" s="347"/>
      <c r="G495" s="346"/>
      <c r="H495" s="346"/>
      <c r="I495" s="346"/>
      <c r="J495" s="346"/>
      <c r="K495" s="346"/>
      <c r="L495" s="346"/>
      <c r="M495" s="346"/>
      <c r="N495" s="346"/>
      <c r="O495" s="346"/>
      <c r="P495" s="346"/>
      <c r="Q495" s="346"/>
      <c r="R495" s="346"/>
      <c r="S495" s="346"/>
      <c r="T495" s="346"/>
      <c r="U495" s="346"/>
    </row>
    <row r="496" spans="2:23" ht="13.5" customHeight="1">
      <c r="B496" s="343"/>
      <c r="C496" s="348"/>
      <c r="D496" s="348"/>
      <c r="E496" s="348"/>
      <c r="F496" s="348"/>
      <c r="G496" s="348"/>
      <c r="H496" s="348"/>
      <c r="I496" s="348"/>
      <c r="J496" s="348"/>
      <c r="K496" s="348"/>
      <c r="L496" s="348"/>
      <c r="M496" s="348"/>
      <c r="N496" s="348"/>
      <c r="O496" s="348"/>
      <c r="P496" s="348"/>
      <c r="Q496" s="348"/>
      <c r="R496" s="348"/>
      <c r="S496" s="348"/>
      <c r="T496" s="348"/>
      <c r="U496" s="349"/>
      <c r="V496" s="343"/>
    </row>
    <row r="497" spans="2:22" ht="13.5" customHeight="1">
      <c r="B497" s="343"/>
      <c r="C497" s="348"/>
      <c r="D497" s="348"/>
      <c r="E497" s="348"/>
      <c r="F497" s="348"/>
      <c r="G497" s="348"/>
      <c r="H497" s="348"/>
      <c r="I497" s="348"/>
      <c r="J497" s="348"/>
      <c r="K497" s="348"/>
      <c r="L497" s="348"/>
      <c r="M497" s="348"/>
      <c r="N497" s="348"/>
      <c r="O497" s="348"/>
      <c r="P497" s="348"/>
      <c r="Q497" s="348"/>
      <c r="R497" s="348"/>
      <c r="S497" s="348"/>
      <c r="T497" s="348"/>
      <c r="U497" s="349"/>
      <c r="V497" s="343"/>
    </row>
    <row r="498" spans="2:22" ht="13.5" customHeight="1">
      <c r="B498" s="343"/>
      <c r="C498" s="348"/>
      <c r="D498" s="348"/>
      <c r="E498" s="348"/>
      <c r="F498" s="348"/>
      <c r="G498" s="348"/>
      <c r="H498" s="348"/>
      <c r="I498" s="348"/>
      <c r="J498" s="348"/>
      <c r="K498" s="348"/>
      <c r="L498" s="348"/>
      <c r="M498" s="348"/>
      <c r="N498" s="348"/>
      <c r="O498" s="348"/>
      <c r="P498" s="348"/>
      <c r="Q498" s="348"/>
      <c r="R498" s="348"/>
      <c r="S498" s="348"/>
      <c r="T498" s="348"/>
      <c r="U498" s="349"/>
      <c r="V498" s="343"/>
    </row>
    <row r="499" spans="2:22" ht="13.5" customHeight="1">
      <c r="B499" s="343"/>
      <c r="C499" s="348"/>
      <c r="D499" s="348"/>
      <c r="E499" s="348"/>
      <c r="F499" s="348"/>
      <c r="G499" s="348"/>
      <c r="H499" s="348"/>
      <c r="I499" s="348"/>
      <c r="J499" s="348"/>
      <c r="K499" s="348"/>
      <c r="L499" s="348"/>
      <c r="M499" s="348"/>
      <c r="N499" s="348"/>
      <c r="O499" s="348"/>
      <c r="P499" s="348"/>
      <c r="Q499" s="348"/>
      <c r="R499" s="348"/>
      <c r="S499" s="348"/>
      <c r="T499" s="348"/>
      <c r="U499" s="349"/>
      <c r="V499" s="343"/>
    </row>
    <row r="500" spans="2:22" ht="13.5" customHeight="1">
      <c r="B500" s="343"/>
      <c r="C500" s="348"/>
      <c r="D500" s="348"/>
      <c r="E500" s="348"/>
      <c r="F500" s="348"/>
      <c r="G500" s="348"/>
      <c r="H500" s="348"/>
      <c r="I500" s="348"/>
      <c r="J500" s="348"/>
      <c r="K500" s="348"/>
      <c r="L500" s="348"/>
      <c r="M500" s="348"/>
      <c r="N500" s="348"/>
      <c r="O500" s="348"/>
      <c r="P500" s="348"/>
      <c r="Q500" s="348"/>
      <c r="R500" s="348"/>
      <c r="S500" s="348"/>
      <c r="T500" s="348"/>
      <c r="U500" s="349"/>
      <c r="V500" s="343"/>
    </row>
    <row r="501" spans="2:22" ht="13.5" customHeight="1">
      <c r="B501" s="343"/>
      <c r="C501" s="348"/>
      <c r="D501" s="348"/>
      <c r="E501" s="348"/>
      <c r="F501" s="348"/>
      <c r="G501" s="348"/>
      <c r="H501" s="348"/>
      <c r="I501" s="348"/>
      <c r="J501" s="348"/>
      <c r="K501" s="348"/>
      <c r="L501" s="348"/>
      <c r="M501" s="348"/>
      <c r="N501" s="348"/>
      <c r="O501" s="348"/>
      <c r="P501" s="348"/>
      <c r="Q501" s="348"/>
      <c r="R501" s="348"/>
      <c r="S501" s="348"/>
      <c r="T501" s="348"/>
      <c r="U501" s="349"/>
      <c r="V501" s="343"/>
    </row>
    <row r="502" spans="2:22" ht="13.5" customHeight="1">
      <c r="B502" s="343"/>
      <c r="C502" s="343"/>
      <c r="D502" s="343"/>
      <c r="E502" s="343"/>
      <c r="F502" s="343"/>
      <c r="G502" s="343"/>
      <c r="H502" s="343"/>
      <c r="I502" s="343"/>
      <c r="J502" s="343"/>
      <c r="K502" s="343"/>
      <c r="L502" s="343"/>
      <c r="M502" s="343"/>
      <c r="N502" s="343"/>
      <c r="O502" s="343"/>
      <c r="P502" s="343"/>
      <c r="Q502" s="343"/>
      <c r="R502" s="343"/>
      <c r="S502" s="343"/>
      <c r="T502" s="343"/>
      <c r="U502" s="350"/>
      <c r="V502" s="343"/>
    </row>
  </sheetData>
  <sheetProtection formatCells="0" insertRows="0" deleteRows="0"/>
  <mergeCells count="630">
    <mergeCell ref="C489:C492"/>
    <mergeCell ref="D489:G489"/>
    <mergeCell ref="T489:T491"/>
    <mergeCell ref="U489:U492"/>
    <mergeCell ref="D490:G490"/>
    <mergeCell ref="D491:F491"/>
    <mergeCell ref="D492:F492"/>
    <mergeCell ref="C483:E488"/>
    <mergeCell ref="F483:F484"/>
    <mergeCell ref="G483:G484"/>
    <mergeCell ref="U483:U484"/>
    <mergeCell ref="F485:F486"/>
    <mergeCell ref="G485:G486"/>
    <mergeCell ref="U485:U486"/>
    <mergeCell ref="F487:F488"/>
    <mergeCell ref="G487:G488"/>
    <mergeCell ref="U487:U488"/>
    <mergeCell ref="C477:E482"/>
    <mergeCell ref="F477:F478"/>
    <mergeCell ref="G477:G478"/>
    <mergeCell ref="U477:U478"/>
    <mergeCell ref="F479:F480"/>
    <mergeCell ref="G479:G480"/>
    <mergeCell ref="U479:U480"/>
    <mergeCell ref="F481:F482"/>
    <mergeCell ref="G481:G482"/>
    <mergeCell ref="U481:U482"/>
    <mergeCell ref="G469:G470"/>
    <mergeCell ref="U469:U470"/>
    <mergeCell ref="C471:E476"/>
    <mergeCell ref="F471:F472"/>
    <mergeCell ref="G471:G472"/>
    <mergeCell ref="U471:U472"/>
    <mergeCell ref="F473:F474"/>
    <mergeCell ref="G473:G474"/>
    <mergeCell ref="U473:U474"/>
    <mergeCell ref="F475:F476"/>
    <mergeCell ref="G475:G476"/>
    <mergeCell ref="U475:U476"/>
    <mergeCell ref="F461:F462"/>
    <mergeCell ref="G461:G462"/>
    <mergeCell ref="U461:U462"/>
    <mergeCell ref="F463:F464"/>
    <mergeCell ref="G463:G464"/>
    <mergeCell ref="U463:U464"/>
    <mergeCell ref="C456:E458"/>
    <mergeCell ref="F456:F458"/>
    <mergeCell ref="G456:G458"/>
    <mergeCell ref="T456:T458"/>
    <mergeCell ref="U456:U458"/>
    <mergeCell ref="C459:E464"/>
    <mergeCell ref="F459:F460"/>
    <mergeCell ref="G459:G460"/>
    <mergeCell ref="T459:T488"/>
    <mergeCell ref="U459:U460"/>
    <mergeCell ref="C465:E470"/>
    <mergeCell ref="F465:F466"/>
    <mergeCell ref="G465:G466"/>
    <mergeCell ref="U465:U466"/>
    <mergeCell ref="F467:F468"/>
    <mergeCell ref="G467:G468"/>
    <mergeCell ref="U467:U468"/>
    <mergeCell ref="F469:F470"/>
    <mergeCell ref="C439:C442"/>
    <mergeCell ref="D439:G439"/>
    <mergeCell ref="T439:T441"/>
    <mergeCell ref="U439:U442"/>
    <mergeCell ref="D440:G440"/>
    <mergeCell ref="D441:F441"/>
    <mergeCell ref="D442:F442"/>
    <mergeCell ref="C433:E438"/>
    <mergeCell ref="F433:F434"/>
    <mergeCell ref="G433:G434"/>
    <mergeCell ref="U433:U434"/>
    <mergeCell ref="F435:F436"/>
    <mergeCell ref="G435:G436"/>
    <mergeCell ref="U435:U436"/>
    <mergeCell ref="F437:F438"/>
    <mergeCell ref="G437:G438"/>
    <mergeCell ref="U437:U438"/>
    <mergeCell ref="C427:E432"/>
    <mergeCell ref="F427:F428"/>
    <mergeCell ref="G427:G428"/>
    <mergeCell ref="U427:U428"/>
    <mergeCell ref="F429:F430"/>
    <mergeCell ref="G429:G430"/>
    <mergeCell ref="U429:U430"/>
    <mergeCell ref="F431:F432"/>
    <mergeCell ref="G431:G432"/>
    <mergeCell ref="U431:U432"/>
    <mergeCell ref="G419:G420"/>
    <mergeCell ref="U419:U420"/>
    <mergeCell ref="C421:E426"/>
    <mergeCell ref="F421:F422"/>
    <mergeCell ref="G421:G422"/>
    <mergeCell ref="U421:U422"/>
    <mergeCell ref="F423:F424"/>
    <mergeCell ref="G423:G424"/>
    <mergeCell ref="U423:U424"/>
    <mergeCell ref="F425:F426"/>
    <mergeCell ref="G425:G426"/>
    <mergeCell ref="U425:U426"/>
    <mergeCell ref="F411:F412"/>
    <mergeCell ref="G411:G412"/>
    <mergeCell ref="U411:U412"/>
    <mergeCell ref="F413:F414"/>
    <mergeCell ref="G413:G414"/>
    <mergeCell ref="U413:U414"/>
    <mergeCell ref="C406:E408"/>
    <mergeCell ref="F406:F408"/>
    <mergeCell ref="G406:G408"/>
    <mergeCell ref="T406:T408"/>
    <mergeCell ref="U406:U408"/>
    <mergeCell ref="C409:E414"/>
    <mergeCell ref="F409:F410"/>
    <mergeCell ref="G409:G410"/>
    <mergeCell ref="T409:T438"/>
    <mergeCell ref="U409:U410"/>
    <mergeCell ref="C415:E420"/>
    <mergeCell ref="F415:F416"/>
    <mergeCell ref="G415:G416"/>
    <mergeCell ref="U415:U416"/>
    <mergeCell ref="F417:F418"/>
    <mergeCell ref="G417:G418"/>
    <mergeCell ref="U417:U418"/>
    <mergeCell ref="F419:F420"/>
    <mergeCell ref="C389:C392"/>
    <mergeCell ref="D389:G389"/>
    <mergeCell ref="T389:T391"/>
    <mergeCell ref="U389:U392"/>
    <mergeCell ref="D390:G390"/>
    <mergeCell ref="D391:F391"/>
    <mergeCell ref="D392:F392"/>
    <mergeCell ref="C383:E388"/>
    <mergeCell ref="F383:F384"/>
    <mergeCell ref="G383:G384"/>
    <mergeCell ref="U383:U384"/>
    <mergeCell ref="F385:F386"/>
    <mergeCell ref="G385:G386"/>
    <mergeCell ref="U385:U386"/>
    <mergeCell ref="F387:F388"/>
    <mergeCell ref="G387:G388"/>
    <mergeCell ref="U387:U388"/>
    <mergeCell ref="C377:E382"/>
    <mergeCell ref="F377:F378"/>
    <mergeCell ref="G377:G378"/>
    <mergeCell ref="U377:U378"/>
    <mergeCell ref="F379:F380"/>
    <mergeCell ref="G379:G380"/>
    <mergeCell ref="U379:U380"/>
    <mergeCell ref="F381:F382"/>
    <mergeCell ref="G381:G382"/>
    <mergeCell ref="U381:U382"/>
    <mergeCell ref="G369:G370"/>
    <mergeCell ref="U369:U370"/>
    <mergeCell ref="C371:E376"/>
    <mergeCell ref="F371:F372"/>
    <mergeCell ref="G371:G372"/>
    <mergeCell ref="U371:U372"/>
    <mergeCell ref="F373:F374"/>
    <mergeCell ref="G373:G374"/>
    <mergeCell ref="U373:U374"/>
    <mergeCell ref="F375:F376"/>
    <mergeCell ref="G375:G376"/>
    <mergeCell ref="U375:U376"/>
    <mergeCell ref="F361:F362"/>
    <mergeCell ref="G361:G362"/>
    <mergeCell ref="U361:U362"/>
    <mergeCell ref="F363:F364"/>
    <mergeCell ref="G363:G364"/>
    <mergeCell ref="U363:U364"/>
    <mergeCell ref="C356:E358"/>
    <mergeCell ref="F356:F358"/>
    <mergeCell ref="G356:G358"/>
    <mergeCell ref="T356:T358"/>
    <mergeCell ref="U356:U358"/>
    <mergeCell ref="C359:E364"/>
    <mergeCell ref="F359:F360"/>
    <mergeCell ref="G359:G360"/>
    <mergeCell ref="T359:T388"/>
    <mergeCell ref="U359:U360"/>
    <mergeCell ref="C365:E370"/>
    <mergeCell ref="F365:F366"/>
    <mergeCell ref="G365:G366"/>
    <mergeCell ref="U365:U366"/>
    <mergeCell ref="F367:F368"/>
    <mergeCell ref="G367:G368"/>
    <mergeCell ref="U367:U368"/>
    <mergeCell ref="F369:F370"/>
    <mergeCell ref="C339:C342"/>
    <mergeCell ref="D339:G339"/>
    <mergeCell ref="T339:T341"/>
    <mergeCell ref="U339:U342"/>
    <mergeCell ref="D340:G340"/>
    <mergeCell ref="D341:F341"/>
    <mergeCell ref="D342:F342"/>
    <mergeCell ref="C333:E338"/>
    <mergeCell ref="F333:F334"/>
    <mergeCell ref="G333:G334"/>
    <mergeCell ref="U333:U334"/>
    <mergeCell ref="F335:F336"/>
    <mergeCell ref="G335:G336"/>
    <mergeCell ref="U335:U336"/>
    <mergeCell ref="F337:F338"/>
    <mergeCell ref="G337:G338"/>
    <mergeCell ref="U337:U338"/>
    <mergeCell ref="C327:E332"/>
    <mergeCell ref="F327:F328"/>
    <mergeCell ref="G327:G328"/>
    <mergeCell ref="U327:U328"/>
    <mergeCell ref="F329:F330"/>
    <mergeCell ref="G329:G330"/>
    <mergeCell ref="U329:U330"/>
    <mergeCell ref="F331:F332"/>
    <mergeCell ref="G331:G332"/>
    <mergeCell ref="U331:U332"/>
    <mergeCell ref="G319:G320"/>
    <mergeCell ref="U319:U320"/>
    <mergeCell ref="C321:E326"/>
    <mergeCell ref="F321:F322"/>
    <mergeCell ref="G321:G322"/>
    <mergeCell ref="U321:U322"/>
    <mergeCell ref="F323:F324"/>
    <mergeCell ref="G323:G324"/>
    <mergeCell ref="U323:U324"/>
    <mergeCell ref="F325:F326"/>
    <mergeCell ref="G325:G326"/>
    <mergeCell ref="U325:U326"/>
    <mergeCell ref="F311:F312"/>
    <mergeCell ref="G311:G312"/>
    <mergeCell ref="U311:U312"/>
    <mergeCell ref="F313:F314"/>
    <mergeCell ref="G313:G314"/>
    <mergeCell ref="U313:U314"/>
    <mergeCell ref="C306:E308"/>
    <mergeCell ref="F306:F308"/>
    <mergeCell ref="G306:G308"/>
    <mergeCell ref="T306:T308"/>
    <mergeCell ref="U306:U308"/>
    <mergeCell ref="C309:E314"/>
    <mergeCell ref="F309:F310"/>
    <mergeCell ref="G309:G310"/>
    <mergeCell ref="T309:T338"/>
    <mergeCell ref="U309:U310"/>
    <mergeCell ref="C315:E320"/>
    <mergeCell ref="F315:F316"/>
    <mergeCell ref="G315:G316"/>
    <mergeCell ref="U315:U316"/>
    <mergeCell ref="F317:F318"/>
    <mergeCell ref="G317:G318"/>
    <mergeCell ref="U317:U318"/>
    <mergeCell ref="F319:F320"/>
    <mergeCell ref="C289:C292"/>
    <mergeCell ref="D289:G289"/>
    <mergeCell ref="T289:T291"/>
    <mergeCell ref="U289:U292"/>
    <mergeCell ref="D290:G290"/>
    <mergeCell ref="D291:F291"/>
    <mergeCell ref="D292:F292"/>
    <mergeCell ref="C283:E288"/>
    <mergeCell ref="F283:F284"/>
    <mergeCell ref="G283:G284"/>
    <mergeCell ref="U283:U284"/>
    <mergeCell ref="F285:F286"/>
    <mergeCell ref="G285:G286"/>
    <mergeCell ref="U285:U286"/>
    <mergeCell ref="F287:F288"/>
    <mergeCell ref="G287:G288"/>
    <mergeCell ref="U287:U288"/>
    <mergeCell ref="C277:E282"/>
    <mergeCell ref="F277:F278"/>
    <mergeCell ref="G277:G278"/>
    <mergeCell ref="U277:U278"/>
    <mergeCell ref="F279:F280"/>
    <mergeCell ref="G279:G280"/>
    <mergeCell ref="U279:U280"/>
    <mergeCell ref="F281:F282"/>
    <mergeCell ref="G281:G282"/>
    <mergeCell ref="U281:U282"/>
    <mergeCell ref="G269:G270"/>
    <mergeCell ref="U269:U270"/>
    <mergeCell ref="C271:E276"/>
    <mergeCell ref="F271:F272"/>
    <mergeCell ref="G271:G272"/>
    <mergeCell ref="U271:U272"/>
    <mergeCell ref="F273:F274"/>
    <mergeCell ref="G273:G274"/>
    <mergeCell ref="U273:U274"/>
    <mergeCell ref="F275:F276"/>
    <mergeCell ref="G275:G276"/>
    <mergeCell ref="U275:U276"/>
    <mergeCell ref="F261:F262"/>
    <mergeCell ref="G261:G262"/>
    <mergeCell ref="U261:U262"/>
    <mergeCell ref="F263:F264"/>
    <mergeCell ref="G263:G264"/>
    <mergeCell ref="U263:U264"/>
    <mergeCell ref="C256:E258"/>
    <mergeCell ref="F256:F258"/>
    <mergeCell ref="G256:G258"/>
    <mergeCell ref="T256:T258"/>
    <mergeCell ref="U256:U258"/>
    <mergeCell ref="C259:E264"/>
    <mergeCell ref="F259:F260"/>
    <mergeCell ref="G259:G260"/>
    <mergeCell ref="T259:T288"/>
    <mergeCell ref="U259:U260"/>
    <mergeCell ref="C265:E270"/>
    <mergeCell ref="F265:F266"/>
    <mergeCell ref="G265:G266"/>
    <mergeCell ref="U265:U266"/>
    <mergeCell ref="F267:F268"/>
    <mergeCell ref="G267:G268"/>
    <mergeCell ref="U267:U268"/>
    <mergeCell ref="F269:F270"/>
    <mergeCell ref="C239:C242"/>
    <mergeCell ref="D239:G239"/>
    <mergeCell ref="T239:T241"/>
    <mergeCell ref="U239:U242"/>
    <mergeCell ref="D240:G240"/>
    <mergeCell ref="D241:F241"/>
    <mergeCell ref="D242:F242"/>
    <mergeCell ref="C233:E238"/>
    <mergeCell ref="F233:F234"/>
    <mergeCell ref="G233:G234"/>
    <mergeCell ref="U233:U234"/>
    <mergeCell ref="F235:F236"/>
    <mergeCell ref="G235:G236"/>
    <mergeCell ref="U235:U236"/>
    <mergeCell ref="F237:F238"/>
    <mergeCell ref="G237:G238"/>
    <mergeCell ref="U237:U238"/>
    <mergeCell ref="C227:E232"/>
    <mergeCell ref="F227:F228"/>
    <mergeCell ref="G227:G228"/>
    <mergeCell ref="U227:U228"/>
    <mergeCell ref="F229:F230"/>
    <mergeCell ref="G229:G230"/>
    <mergeCell ref="U229:U230"/>
    <mergeCell ref="F231:F232"/>
    <mergeCell ref="G231:G232"/>
    <mergeCell ref="U231:U232"/>
    <mergeCell ref="G219:G220"/>
    <mergeCell ref="U219:U220"/>
    <mergeCell ref="C221:E226"/>
    <mergeCell ref="F221:F222"/>
    <mergeCell ref="G221:G222"/>
    <mergeCell ref="U221:U222"/>
    <mergeCell ref="F223:F224"/>
    <mergeCell ref="G223:G224"/>
    <mergeCell ref="U223:U224"/>
    <mergeCell ref="F225:F226"/>
    <mergeCell ref="G225:G226"/>
    <mergeCell ref="U225:U226"/>
    <mergeCell ref="F211:F212"/>
    <mergeCell ref="G211:G212"/>
    <mergeCell ref="U211:U212"/>
    <mergeCell ref="F213:F214"/>
    <mergeCell ref="G213:G214"/>
    <mergeCell ref="U213:U214"/>
    <mergeCell ref="C206:E208"/>
    <mergeCell ref="F206:F208"/>
    <mergeCell ref="G206:G208"/>
    <mergeCell ref="T206:T208"/>
    <mergeCell ref="U206:U208"/>
    <mergeCell ref="C209:E214"/>
    <mergeCell ref="F209:F210"/>
    <mergeCell ref="G209:G210"/>
    <mergeCell ref="T209:T238"/>
    <mergeCell ref="U209:U210"/>
    <mergeCell ref="C215:E220"/>
    <mergeCell ref="F215:F216"/>
    <mergeCell ref="G215:G216"/>
    <mergeCell ref="U215:U216"/>
    <mergeCell ref="F217:F218"/>
    <mergeCell ref="G217:G218"/>
    <mergeCell ref="U217:U218"/>
    <mergeCell ref="F219:F220"/>
    <mergeCell ref="C189:C192"/>
    <mergeCell ref="D189:G189"/>
    <mergeCell ref="T189:T191"/>
    <mergeCell ref="U189:U192"/>
    <mergeCell ref="D190:G190"/>
    <mergeCell ref="D191:F191"/>
    <mergeCell ref="D192:F192"/>
    <mergeCell ref="C183:E188"/>
    <mergeCell ref="F183:F184"/>
    <mergeCell ref="G183:G184"/>
    <mergeCell ref="U183:U184"/>
    <mergeCell ref="F185:F186"/>
    <mergeCell ref="G185:G186"/>
    <mergeCell ref="U185:U186"/>
    <mergeCell ref="F187:F188"/>
    <mergeCell ref="G187:G188"/>
    <mergeCell ref="U187:U188"/>
    <mergeCell ref="C177:E182"/>
    <mergeCell ref="F177:F178"/>
    <mergeCell ref="G177:G178"/>
    <mergeCell ref="U177:U178"/>
    <mergeCell ref="F179:F180"/>
    <mergeCell ref="G179:G180"/>
    <mergeCell ref="U179:U180"/>
    <mergeCell ref="F181:F182"/>
    <mergeCell ref="G181:G182"/>
    <mergeCell ref="U181:U182"/>
    <mergeCell ref="G169:G170"/>
    <mergeCell ref="U169:U170"/>
    <mergeCell ref="C171:E176"/>
    <mergeCell ref="F171:F172"/>
    <mergeCell ref="G171:G172"/>
    <mergeCell ref="U171:U172"/>
    <mergeCell ref="F173:F174"/>
    <mergeCell ref="G173:G174"/>
    <mergeCell ref="U173:U174"/>
    <mergeCell ref="F175:F176"/>
    <mergeCell ref="G175:G176"/>
    <mergeCell ref="U175:U176"/>
    <mergeCell ref="F161:F162"/>
    <mergeCell ref="G161:G162"/>
    <mergeCell ref="U161:U162"/>
    <mergeCell ref="F163:F164"/>
    <mergeCell ref="G163:G164"/>
    <mergeCell ref="U163:U164"/>
    <mergeCell ref="C156:E158"/>
    <mergeCell ref="F156:F158"/>
    <mergeCell ref="G156:G158"/>
    <mergeCell ref="T156:T158"/>
    <mergeCell ref="U156:U158"/>
    <mergeCell ref="C159:E164"/>
    <mergeCell ref="F159:F160"/>
    <mergeCell ref="G159:G160"/>
    <mergeCell ref="T159:T188"/>
    <mergeCell ref="U159:U160"/>
    <mergeCell ref="C165:E170"/>
    <mergeCell ref="F165:F166"/>
    <mergeCell ref="G165:G166"/>
    <mergeCell ref="U165:U166"/>
    <mergeCell ref="F167:F168"/>
    <mergeCell ref="G167:G168"/>
    <mergeCell ref="U167:U168"/>
    <mergeCell ref="F169:F170"/>
    <mergeCell ref="C139:C142"/>
    <mergeCell ref="D139:G139"/>
    <mergeCell ref="T139:T141"/>
    <mergeCell ref="U139:U142"/>
    <mergeCell ref="D140:G140"/>
    <mergeCell ref="D141:F141"/>
    <mergeCell ref="D142:F142"/>
    <mergeCell ref="C133:E138"/>
    <mergeCell ref="F133:F134"/>
    <mergeCell ref="G133:G134"/>
    <mergeCell ref="U133:U134"/>
    <mergeCell ref="F135:F136"/>
    <mergeCell ref="G135:G136"/>
    <mergeCell ref="U135:U136"/>
    <mergeCell ref="F137:F138"/>
    <mergeCell ref="G137:G138"/>
    <mergeCell ref="U137:U138"/>
    <mergeCell ref="C127:E132"/>
    <mergeCell ref="F127:F128"/>
    <mergeCell ref="G127:G128"/>
    <mergeCell ref="U127:U128"/>
    <mergeCell ref="F129:F130"/>
    <mergeCell ref="G129:G130"/>
    <mergeCell ref="U129:U130"/>
    <mergeCell ref="F131:F132"/>
    <mergeCell ref="G131:G132"/>
    <mergeCell ref="U131:U132"/>
    <mergeCell ref="G119:G120"/>
    <mergeCell ref="U119:U120"/>
    <mergeCell ref="C121:E126"/>
    <mergeCell ref="F121:F122"/>
    <mergeCell ref="G121:G122"/>
    <mergeCell ref="U121:U122"/>
    <mergeCell ref="F123:F124"/>
    <mergeCell ref="G123:G124"/>
    <mergeCell ref="U123:U124"/>
    <mergeCell ref="F125:F126"/>
    <mergeCell ref="G125:G126"/>
    <mergeCell ref="U125:U126"/>
    <mergeCell ref="F111:F112"/>
    <mergeCell ref="G111:G112"/>
    <mergeCell ref="U111:U112"/>
    <mergeCell ref="F113:F114"/>
    <mergeCell ref="G113:G114"/>
    <mergeCell ref="U113:U114"/>
    <mergeCell ref="C106:E108"/>
    <mergeCell ref="F106:F108"/>
    <mergeCell ref="G106:G108"/>
    <mergeCell ref="T106:T108"/>
    <mergeCell ref="U106:U108"/>
    <mergeCell ref="C109:E114"/>
    <mergeCell ref="F109:F110"/>
    <mergeCell ref="G109:G110"/>
    <mergeCell ref="T109:T138"/>
    <mergeCell ref="U109:U110"/>
    <mergeCell ref="C115:E120"/>
    <mergeCell ref="F115:F116"/>
    <mergeCell ref="G115:G116"/>
    <mergeCell ref="U115:U116"/>
    <mergeCell ref="F117:F118"/>
    <mergeCell ref="G117:G118"/>
    <mergeCell ref="U117:U118"/>
    <mergeCell ref="F119:F120"/>
    <mergeCell ref="C89:C92"/>
    <mergeCell ref="D89:G89"/>
    <mergeCell ref="T89:T91"/>
    <mergeCell ref="U89:U92"/>
    <mergeCell ref="D90:G90"/>
    <mergeCell ref="D91:F91"/>
    <mergeCell ref="D92:F92"/>
    <mergeCell ref="C83:E88"/>
    <mergeCell ref="F83:F84"/>
    <mergeCell ref="G83:G84"/>
    <mergeCell ref="U83:U84"/>
    <mergeCell ref="F85:F86"/>
    <mergeCell ref="G85:G86"/>
    <mergeCell ref="U85:U86"/>
    <mergeCell ref="F87:F88"/>
    <mergeCell ref="G87:G88"/>
    <mergeCell ref="U87:U88"/>
    <mergeCell ref="C77:E82"/>
    <mergeCell ref="F77:F78"/>
    <mergeCell ref="G77:G78"/>
    <mergeCell ref="U77:U78"/>
    <mergeCell ref="F79:F80"/>
    <mergeCell ref="G79:G80"/>
    <mergeCell ref="U79:U80"/>
    <mergeCell ref="F81:F82"/>
    <mergeCell ref="G81:G82"/>
    <mergeCell ref="U81:U82"/>
    <mergeCell ref="G69:G70"/>
    <mergeCell ref="U69:U70"/>
    <mergeCell ref="C71:E76"/>
    <mergeCell ref="F71:F72"/>
    <mergeCell ref="G71:G72"/>
    <mergeCell ref="U71:U72"/>
    <mergeCell ref="F73:F74"/>
    <mergeCell ref="G73:G74"/>
    <mergeCell ref="U73:U74"/>
    <mergeCell ref="F75:F76"/>
    <mergeCell ref="G75:G76"/>
    <mergeCell ref="U75:U76"/>
    <mergeCell ref="F61:F62"/>
    <mergeCell ref="G61:G62"/>
    <mergeCell ref="U61:U62"/>
    <mergeCell ref="F63:F64"/>
    <mergeCell ref="G63:G64"/>
    <mergeCell ref="U63:U64"/>
    <mergeCell ref="C56:E58"/>
    <mergeCell ref="F56:F58"/>
    <mergeCell ref="G56:G58"/>
    <mergeCell ref="T56:T58"/>
    <mergeCell ref="U56:U58"/>
    <mergeCell ref="C59:E64"/>
    <mergeCell ref="F59:F60"/>
    <mergeCell ref="G59:G60"/>
    <mergeCell ref="T59:T88"/>
    <mergeCell ref="U59:U60"/>
    <mergeCell ref="C65:E70"/>
    <mergeCell ref="F65:F66"/>
    <mergeCell ref="G65:G66"/>
    <mergeCell ref="U65:U66"/>
    <mergeCell ref="F67:F68"/>
    <mergeCell ref="G67:G68"/>
    <mergeCell ref="U67:U68"/>
    <mergeCell ref="F69:F70"/>
    <mergeCell ref="C39:C42"/>
    <mergeCell ref="D39:G39"/>
    <mergeCell ref="T39:T41"/>
    <mergeCell ref="U39:U42"/>
    <mergeCell ref="D40:G40"/>
    <mergeCell ref="D41:F41"/>
    <mergeCell ref="D42:F42"/>
    <mergeCell ref="C33:E38"/>
    <mergeCell ref="F33:F34"/>
    <mergeCell ref="G33:G34"/>
    <mergeCell ref="U33:U34"/>
    <mergeCell ref="F35:F36"/>
    <mergeCell ref="G35:G36"/>
    <mergeCell ref="U35:U36"/>
    <mergeCell ref="F37:F38"/>
    <mergeCell ref="G37:G38"/>
    <mergeCell ref="U37:U38"/>
    <mergeCell ref="C27:E32"/>
    <mergeCell ref="F27:F28"/>
    <mergeCell ref="G27:G28"/>
    <mergeCell ref="U27:U28"/>
    <mergeCell ref="F29:F30"/>
    <mergeCell ref="G29:G30"/>
    <mergeCell ref="U29:U30"/>
    <mergeCell ref="F31:F32"/>
    <mergeCell ref="G31:G32"/>
    <mergeCell ref="U31:U32"/>
    <mergeCell ref="G19:G20"/>
    <mergeCell ref="U19:U20"/>
    <mergeCell ref="C21:E26"/>
    <mergeCell ref="F21:F22"/>
    <mergeCell ref="G21:G22"/>
    <mergeCell ref="U21:U22"/>
    <mergeCell ref="F23:F24"/>
    <mergeCell ref="G23:G24"/>
    <mergeCell ref="U23:U24"/>
    <mergeCell ref="F25:F26"/>
    <mergeCell ref="G25:G26"/>
    <mergeCell ref="U25:U26"/>
    <mergeCell ref="F11:F12"/>
    <mergeCell ref="G11:G12"/>
    <mergeCell ref="U11:U12"/>
    <mergeCell ref="F13:F14"/>
    <mergeCell ref="G13:G14"/>
    <mergeCell ref="U13:U14"/>
    <mergeCell ref="C6:E8"/>
    <mergeCell ref="F6:F8"/>
    <mergeCell ref="G6:G8"/>
    <mergeCell ref="T6:T8"/>
    <mergeCell ref="U6:U8"/>
    <mergeCell ref="C9:E14"/>
    <mergeCell ref="F9:F10"/>
    <mergeCell ref="G9:G10"/>
    <mergeCell ref="T9:T38"/>
    <mergeCell ref="U9:U10"/>
    <mergeCell ref="C15:E20"/>
    <mergeCell ref="F15:F16"/>
    <mergeCell ref="G15:G16"/>
    <mergeCell ref="U15:U16"/>
    <mergeCell ref="F17:F18"/>
    <mergeCell ref="G17:G18"/>
    <mergeCell ref="U17:U18"/>
    <mergeCell ref="F19:F20"/>
  </mergeCells>
  <phoneticPr fontId="34"/>
  <dataValidations count="1">
    <dataValidation type="custom" allowBlank="1" showInputMessage="1" showErrorMessage="1" errorTitle="小数点以下入力エラー" error="小数点以下は１桁までとして下さい。" sqref="G9:G38 H39:S40 G259:G288 G209:G238 H239:S240 G409:G438 G359:G388 G59:G88 G109:G138 G159:G188 H139:S140 H189:S190 G309:G338 H339:S340 H289:S290 H389:S390 H439:S440 H89:S90 G459:G488 H489:S490 H42:S42 H92:S92 H142:S142 H192:S192 H242:S242 H292:S292 H342:S342 H392:S392 H442:S442 H492:S492" xr:uid="{00000000-0002-0000-3E00-000000000000}">
      <formula1>ROUND(G9,1)=G9</formula1>
    </dataValidation>
  </dataValidations>
  <printOptions horizontalCentered="1"/>
  <pageMargins left="0.59055118110236227" right="0.59055118110236227" top="0.78740157480314965" bottom="0.39370078740157483" header="0.19685039370078741" footer="0.19685039370078741"/>
  <pageSetup paperSize="9" fitToHeight="0" pageOrder="overThenDown" orientation="portrait" blackAndWhite="1" r:id="rId1"/>
  <headerFooter>
    <oddFooter>&amp;C&amp;"ＭＳ 明朝,標準"&amp;7- &amp;P-5 -</oddFooter>
  </headerFooter>
  <rowBreaks count="10" manualBreakCount="10">
    <brk id="2" min="1" max="21" man="1"/>
    <brk id="52" min="1" max="21" man="1"/>
    <brk id="102" min="1" max="21" man="1"/>
    <brk id="152" min="1" max="21" man="1"/>
    <brk id="202" min="1" max="21" man="1"/>
    <brk id="252" min="1" max="21" man="1"/>
    <brk id="302" min="1" max="21" man="1"/>
    <brk id="352" min="1" max="21" man="1"/>
    <brk id="402" min="1" max="21" man="1"/>
    <brk id="452" min="1" max="21" man="1"/>
  </rowBreaks>
  <colBreaks count="1" manualBreakCount="1">
    <brk id="13" min="2" max="551" man="1"/>
  </colBreaks>
  <drawing r:id="rId2"/>
  <legacyDrawing r:id="rId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Sheet27">
    <tabColor rgb="FF00B050"/>
  </sheetPr>
  <dimension ref="B1:N29"/>
  <sheetViews>
    <sheetView workbookViewId="0"/>
  </sheetViews>
  <sheetFormatPr defaultColWidth="9.33203125" defaultRowHeight="8.5"/>
  <cols>
    <col min="1" max="2" width="1.77734375" style="111" customWidth="1"/>
    <col min="3" max="3" width="5.109375" style="111" customWidth="1"/>
    <col min="4" max="5" width="22.77734375" style="111" customWidth="1"/>
    <col min="6" max="8" width="45.77734375" style="111" customWidth="1"/>
    <col min="9" max="9" width="1.77734375" style="111" customWidth="1"/>
    <col min="10" max="10" width="29.33203125" style="111" bestFit="1" customWidth="1"/>
    <col min="11" max="16384" width="9.33203125" style="111"/>
  </cols>
  <sheetData>
    <row r="1" spans="2:14" ht="13.5" customHeight="1">
      <c r="B1" s="107" t="s">
        <v>5</v>
      </c>
      <c r="F1" s="89"/>
      <c r="G1" s="88"/>
    </row>
    <row r="2" spans="2:14" ht="50.15" customHeight="1"/>
    <row r="3" spans="2:14" ht="13.5" customHeight="1">
      <c r="B3" s="108"/>
      <c r="C3" s="109" t="s">
        <v>39</v>
      </c>
      <c r="D3" s="109"/>
      <c r="E3" s="109"/>
      <c r="F3" s="108"/>
      <c r="G3" s="108"/>
      <c r="H3" s="108"/>
      <c r="I3" s="108"/>
    </row>
    <row r="4" spans="2:14" ht="13.5" customHeight="1">
      <c r="B4" s="108"/>
      <c r="C4" s="109" t="s">
        <v>7</v>
      </c>
      <c r="D4" s="171"/>
      <c r="E4" s="171"/>
      <c r="F4" s="108"/>
      <c r="G4" s="108"/>
      <c r="H4" s="108"/>
      <c r="I4" s="108"/>
    </row>
    <row r="5" spans="2:14" ht="13.5" customHeight="1">
      <c r="B5" s="108"/>
      <c r="C5" s="112" t="s">
        <v>12</v>
      </c>
      <c r="D5" s="112"/>
      <c r="E5" s="112"/>
      <c r="F5" s="113"/>
      <c r="G5" s="113"/>
      <c r="H5" s="113"/>
      <c r="I5" s="113"/>
    </row>
    <row r="6" spans="2:14" ht="30" customHeight="1">
      <c r="B6" s="108"/>
      <c r="C6" s="775" t="s">
        <v>30</v>
      </c>
      <c r="D6" s="776"/>
      <c r="E6" s="777"/>
      <c r="F6" s="172" t="e">
        <f>DATE(#REF!,1,1)</f>
        <v>#REF!</v>
      </c>
      <c r="G6" s="781" t="e">
        <f>DATE(#REF!,1,1)</f>
        <v>#REF!</v>
      </c>
      <c r="H6" s="781"/>
      <c r="I6" s="108"/>
    </row>
    <row r="7" spans="2:14" ht="30" customHeight="1">
      <c r="B7" s="108"/>
      <c r="C7" s="778"/>
      <c r="D7" s="779"/>
      <c r="E7" s="780"/>
      <c r="F7" s="173" t="s">
        <v>38</v>
      </c>
      <c r="G7" s="173" t="s">
        <v>37</v>
      </c>
      <c r="H7" s="173" t="s">
        <v>36</v>
      </c>
      <c r="I7" s="108"/>
      <c r="J7" s="88" t="s">
        <v>102</v>
      </c>
    </row>
    <row r="8" spans="2:14" ht="30" customHeight="1">
      <c r="B8" s="108"/>
      <c r="C8" s="174"/>
      <c r="D8" s="175" t="s">
        <v>228</v>
      </c>
      <c r="E8" s="175"/>
      <c r="F8" s="176"/>
      <c r="G8" s="5" t="str">
        <f>様式第35第2表!Q10</f>
        <v/>
      </c>
      <c r="H8" s="176"/>
      <c r="I8" s="108"/>
      <c r="M8" s="115" t="str">
        <f>IF(SUM(F8:F19)-SUM(G8:G19)&gt;SUM(H8:H19),"×","○")</f>
        <v>○</v>
      </c>
      <c r="N8" s="111" t="s">
        <v>135</v>
      </c>
    </row>
    <row r="9" spans="2:14" ht="30" customHeight="1">
      <c r="B9" s="108"/>
      <c r="C9" s="174"/>
      <c r="D9" s="175" t="s">
        <v>229</v>
      </c>
      <c r="E9" s="175"/>
      <c r="F9" s="176"/>
      <c r="G9" s="5" t="str">
        <f>様式第35第2表!Q13</f>
        <v/>
      </c>
      <c r="H9" s="176"/>
      <c r="I9" s="108"/>
      <c r="M9" s="115" t="str">
        <f>IF(F8=様式第35第3表!E20,"○","×")</f>
        <v>○</v>
      </c>
      <c r="N9" s="111" t="s">
        <v>133</v>
      </c>
    </row>
    <row r="10" spans="2:14" ht="30" customHeight="1">
      <c r="B10" s="108"/>
      <c r="C10" s="174"/>
      <c r="D10" s="175" t="s">
        <v>230</v>
      </c>
      <c r="E10" s="175"/>
      <c r="F10" s="176"/>
      <c r="G10" s="5" t="str">
        <f>様式第35第2表!Q15</f>
        <v/>
      </c>
      <c r="H10" s="176"/>
      <c r="I10" s="108"/>
      <c r="M10" s="115" t="str">
        <f>IF(F16=様式第35第3表!E33,"○","×")</f>
        <v>○</v>
      </c>
      <c r="N10" s="111" t="s">
        <v>134</v>
      </c>
    </row>
    <row r="11" spans="2:14" ht="30" customHeight="1">
      <c r="B11" s="108"/>
      <c r="C11" s="174"/>
      <c r="D11" s="175" t="s">
        <v>231</v>
      </c>
      <c r="E11" s="175"/>
      <c r="F11" s="176"/>
      <c r="G11" s="5" t="str">
        <f>様式第35第2表!Q17</f>
        <v/>
      </c>
      <c r="H11" s="176"/>
      <c r="I11" s="108"/>
      <c r="M11" s="97" t="str">
        <f>IF(COUNT(F8:H19)&gt;0,"○","")</f>
        <v/>
      </c>
      <c r="N11" s="88" t="s">
        <v>156</v>
      </c>
    </row>
    <row r="12" spans="2:14" ht="30" customHeight="1">
      <c r="B12" s="108"/>
      <c r="C12" s="174"/>
      <c r="D12" s="175" t="s">
        <v>232</v>
      </c>
      <c r="E12" s="175"/>
      <c r="F12" s="176"/>
      <c r="G12" s="5" t="str">
        <f>様式第35第2表!Q19</f>
        <v/>
      </c>
      <c r="H12" s="176"/>
      <c r="I12" s="108"/>
    </row>
    <row r="13" spans="2:14" ht="30" customHeight="1">
      <c r="B13" s="108"/>
      <c r="C13" s="174"/>
      <c r="D13" s="175" t="s">
        <v>233</v>
      </c>
      <c r="E13" s="175"/>
      <c r="F13" s="176"/>
      <c r="G13" s="5" t="str">
        <f>様式第35第2表!Q21</f>
        <v/>
      </c>
      <c r="H13" s="176"/>
      <c r="I13" s="108"/>
    </row>
    <row r="14" spans="2:14" ht="30" customHeight="1">
      <c r="B14" s="108"/>
      <c r="C14" s="174"/>
      <c r="D14" s="175" t="s">
        <v>234</v>
      </c>
      <c r="E14" s="175"/>
      <c r="F14" s="176"/>
      <c r="G14" s="5" t="str">
        <f>様式第35第2表!Q23</f>
        <v/>
      </c>
      <c r="H14" s="176"/>
      <c r="I14" s="108"/>
    </row>
    <row r="15" spans="2:14" ht="30" customHeight="1">
      <c r="B15" s="108"/>
      <c r="C15" s="174"/>
      <c r="D15" s="175" t="s">
        <v>235</v>
      </c>
      <c r="E15" s="175"/>
      <c r="F15" s="176"/>
      <c r="G15" s="5" t="str">
        <f>様式第35第2表!Q25</f>
        <v/>
      </c>
      <c r="H15" s="176"/>
      <c r="I15" s="108"/>
    </row>
    <row r="16" spans="2:14" ht="30" customHeight="1">
      <c r="B16" s="108"/>
      <c r="C16" s="174"/>
      <c r="D16" s="175" t="s">
        <v>236</v>
      </c>
      <c r="E16" s="175"/>
      <c r="F16" s="176"/>
      <c r="G16" s="5" t="str">
        <f>様式第35第2表!Q27</f>
        <v/>
      </c>
      <c r="H16" s="176"/>
      <c r="I16" s="108"/>
    </row>
    <row r="17" spans="2:9" ht="30" customHeight="1">
      <c r="B17" s="108"/>
      <c r="C17" s="174"/>
      <c r="D17" s="175" t="s">
        <v>237</v>
      </c>
      <c r="E17" s="175"/>
      <c r="F17" s="176"/>
      <c r="G17" s="5" t="str">
        <f>様式第35第2表!Q29</f>
        <v/>
      </c>
      <c r="H17" s="176"/>
      <c r="I17" s="108"/>
    </row>
    <row r="18" spans="2:9" ht="30" customHeight="1">
      <c r="B18" s="108"/>
      <c r="C18" s="174"/>
      <c r="D18" s="175" t="s">
        <v>238</v>
      </c>
      <c r="E18" s="175"/>
      <c r="F18" s="176"/>
      <c r="G18" s="5" t="str">
        <f>様式第35第2表!Q31</f>
        <v/>
      </c>
      <c r="H18" s="176"/>
      <c r="I18" s="108"/>
    </row>
    <row r="19" spans="2:9" ht="30" customHeight="1">
      <c r="B19" s="108"/>
      <c r="C19" s="174"/>
      <c r="D19" s="175" t="s">
        <v>227</v>
      </c>
      <c r="E19" s="175"/>
      <c r="F19" s="176"/>
      <c r="G19" s="5" t="str">
        <f>様式第35第2表!Q33</f>
        <v/>
      </c>
      <c r="H19" s="176"/>
      <c r="I19" s="108"/>
    </row>
    <row r="20" spans="2:9" s="178" customFormat="1" ht="13.5" customHeight="1">
      <c r="B20" s="177"/>
      <c r="C20" s="161" t="s">
        <v>87</v>
      </c>
      <c r="D20" s="177"/>
      <c r="E20" s="177"/>
      <c r="F20" s="177"/>
      <c r="G20" s="177"/>
      <c r="H20" s="177"/>
      <c r="I20" s="177"/>
    </row>
    <row r="21" spans="2:9" s="178" customFormat="1" ht="13.5" customHeight="1">
      <c r="B21" s="177"/>
      <c r="C21" s="179"/>
      <c r="D21" s="180"/>
      <c r="E21" s="180"/>
      <c r="F21" s="180"/>
      <c r="G21" s="180"/>
      <c r="H21" s="180"/>
      <c r="I21" s="177"/>
    </row>
    <row r="22" spans="2:9" s="178" customFormat="1" ht="13.5" customHeight="1">
      <c r="B22" s="177"/>
      <c r="C22" s="179"/>
      <c r="D22" s="180"/>
      <c r="E22" s="180"/>
      <c r="F22" s="180"/>
      <c r="G22" s="180"/>
      <c r="H22" s="180"/>
      <c r="I22" s="177"/>
    </row>
    <row r="23" spans="2:9" s="178" customFormat="1" ht="13.5" customHeight="1">
      <c r="B23" s="177"/>
      <c r="C23" s="179"/>
      <c r="D23" s="180"/>
      <c r="E23" s="180"/>
      <c r="F23" s="180"/>
      <c r="G23" s="180"/>
      <c r="H23" s="180"/>
      <c r="I23" s="177"/>
    </row>
    <row r="24" spans="2:9" s="178" customFormat="1" ht="13.5" customHeight="1">
      <c r="B24" s="177"/>
      <c r="C24" s="179"/>
      <c r="D24" s="180"/>
      <c r="E24" s="180"/>
      <c r="F24" s="180"/>
      <c r="G24" s="180"/>
      <c r="H24" s="180"/>
      <c r="I24" s="177"/>
    </row>
    <row r="25" spans="2:9" s="178" customFormat="1" ht="13.5" customHeight="1">
      <c r="B25" s="177"/>
      <c r="C25" s="179"/>
      <c r="D25" s="180"/>
      <c r="E25" s="180"/>
      <c r="F25" s="180"/>
      <c r="G25" s="180"/>
      <c r="H25" s="180"/>
      <c r="I25" s="177"/>
    </row>
    <row r="26" spans="2:9" s="178" customFormat="1" ht="13.5" customHeight="1">
      <c r="B26" s="177"/>
      <c r="C26" s="179"/>
      <c r="D26" s="180"/>
      <c r="E26" s="180"/>
      <c r="F26" s="180"/>
      <c r="G26" s="180"/>
      <c r="H26" s="180"/>
      <c r="I26" s="177"/>
    </row>
    <row r="27" spans="2:9" s="178" customFormat="1" ht="13.5" customHeight="1">
      <c r="B27" s="177"/>
      <c r="C27" s="179"/>
      <c r="D27" s="180"/>
      <c r="E27" s="180"/>
      <c r="F27" s="180"/>
      <c r="G27" s="180"/>
      <c r="H27" s="180"/>
      <c r="I27" s="177"/>
    </row>
    <row r="28" spans="2:9" s="178" customFormat="1" ht="13.5" customHeight="1">
      <c r="B28" s="177"/>
      <c r="C28" s="179"/>
      <c r="D28" s="180"/>
      <c r="E28" s="180"/>
      <c r="F28" s="180"/>
      <c r="G28" s="180"/>
      <c r="H28" s="180"/>
      <c r="I28" s="177"/>
    </row>
    <row r="29" spans="2:9" s="178" customFormat="1" ht="13.5" customHeight="1">
      <c r="B29" s="177"/>
      <c r="C29" s="161"/>
      <c r="D29" s="177"/>
      <c r="E29" s="177"/>
      <c r="F29" s="177"/>
      <c r="G29" s="177"/>
      <c r="H29" s="177"/>
      <c r="I29" s="177"/>
    </row>
  </sheetData>
  <sheetProtection formatCells="0"/>
  <customSheetViews>
    <customSheetView guid="{C0B37949-AEE7-4025-9C63-13C9CCCA9BBA}" scale="55" showPageBreaks="1" showGridLines="0" printArea="1" view="pageBreakPreview">
      <pane ySplit="2" topLeftCell="A3" activePane="bottomLeft" state="frozen"/>
      <selection pane="bottomLeft" activeCell="B3" sqref="B3"/>
      <colBreaks count="1" manualBreakCount="1">
        <brk id="6" min="2" max="28" man="1"/>
      </colBreaks>
      <pageMargins left="0.59055118110236227" right="0.59055118110236227" top="0.78740157480314965" bottom="0.39370078740157483" header="0.19685039370078741" footer="0.19685039370078741"/>
      <printOptions horizontalCentered="1"/>
      <pageSetup paperSize="9" scale="50" pageOrder="overThenDown" orientation="portrait" blackAndWhite="1" r:id="rId1"/>
      <headerFooter>
        <oddFooter>&amp;C&amp;"ＭＳ 明朝,標準"&amp;14- &amp;P-5 -</oddFooter>
      </headerFooter>
    </customSheetView>
  </customSheetViews>
  <mergeCells count="2">
    <mergeCell ref="C6:E7"/>
    <mergeCell ref="G6:H6"/>
  </mergeCells>
  <phoneticPr fontId="34"/>
  <dataValidations count="1">
    <dataValidation type="custom" allowBlank="1" showInputMessage="1" showErrorMessage="1" errorTitle="小数点以下入力エラー" error="小数点以下は１桁までとして下さい。" sqref="F8:F19 H8:H19" xr:uid="{00000000-0002-0000-3F00-000000000000}">
      <formula1>ROUND(F8,1)=F8</formula1>
    </dataValidation>
  </dataValidations>
  <printOptions horizontalCentered="1"/>
  <pageMargins left="0.59055118110236227" right="0.59055118110236227" top="0.78740157480314965" bottom="0.39370078740157483" header="0.19685039370078741" footer="0.19685039370078741"/>
  <pageSetup paperSize="9" pageOrder="overThenDown" orientation="portrait" blackAndWhite="1" r:id="rId2"/>
  <headerFooter>
    <oddFooter>&amp;C&amp;"ＭＳ 明朝,標準"&amp;7- &amp;P-5 -</oddFooter>
  </headerFooter>
  <colBreaks count="1" manualBreakCount="1">
    <brk id="6" min="2" max="28" man="1"/>
  </colBreaks>
  <drawing r:id="rId3"/>
  <legacyDrawing r:id="rId4"/>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Sheet28">
    <tabColor rgb="FF00B050"/>
  </sheetPr>
  <dimension ref="B1:V66"/>
  <sheetViews>
    <sheetView workbookViewId="0"/>
  </sheetViews>
  <sheetFormatPr defaultColWidth="9.33203125" defaultRowHeight="8.5"/>
  <cols>
    <col min="1" max="2" width="1.77734375" style="111" customWidth="1"/>
    <col min="3" max="3" width="2.77734375" style="111" customWidth="1"/>
    <col min="4" max="4" width="6.33203125" style="111" customWidth="1"/>
    <col min="5" max="5" width="29.6640625" style="111" customWidth="1"/>
    <col min="6" max="10" width="11.109375" style="111" customWidth="1"/>
    <col min="11" max="17" width="11.109375" style="181" customWidth="1"/>
    <col min="18" max="18" width="1.77734375" style="111" customWidth="1"/>
    <col min="19" max="16384" width="9.33203125" style="111"/>
  </cols>
  <sheetData>
    <row r="1" spans="2:22" ht="13.5" customHeight="1">
      <c r="B1" s="215" t="s">
        <v>6</v>
      </c>
    </row>
    <row r="2" spans="2:22" ht="13.5" customHeight="1" thickBot="1">
      <c r="N2" s="182" t="s">
        <v>147</v>
      </c>
    </row>
    <row r="3" spans="2:22" ht="13.5" customHeight="1" thickTop="1" thickBot="1">
      <c r="E3" s="183" t="s">
        <v>183</v>
      </c>
      <c r="F3" s="184"/>
      <c r="G3" s="185"/>
      <c r="L3" s="111"/>
      <c r="M3" s="111"/>
      <c r="N3" s="186">
        <v>41200</v>
      </c>
      <c r="O3" s="187" t="s">
        <v>182</v>
      </c>
    </row>
    <row r="4" spans="2:22" ht="13.5" customHeight="1">
      <c r="L4" s="188"/>
      <c r="M4" s="188"/>
      <c r="N4" s="189"/>
    </row>
    <row r="5" spans="2:22" ht="13.5" customHeight="1">
      <c r="B5" s="108"/>
      <c r="C5" s="90" t="s">
        <v>40</v>
      </c>
      <c r="D5" s="90"/>
      <c r="E5" s="90"/>
      <c r="F5" s="171"/>
      <c r="G5" s="171"/>
      <c r="H5" s="90"/>
      <c r="I5" s="90"/>
      <c r="J5" s="90"/>
      <c r="K5" s="15"/>
      <c r="L5" s="15"/>
      <c r="M5" s="15"/>
      <c r="N5" s="15"/>
      <c r="O5" s="15"/>
      <c r="P5" s="15"/>
      <c r="Q5" s="15"/>
      <c r="R5" s="108"/>
    </row>
    <row r="6" spans="2:22" ht="13.5" customHeight="1">
      <c r="B6" s="108"/>
      <c r="C6" s="90" t="s">
        <v>41</v>
      </c>
      <c r="D6" s="90"/>
      <c r="E6" s="90"/>
      <c r="F6" s="92"/>
      <c r="G6" s="92"/>
      <c r="H6" s="90"/>
      <c r="I6" s="90"/>
      <c r="J6" s="90"/>
      <c r="K6" s="15"/>
      <c r="L6" s="15"/>
      <c r="M6" s="15"/>
      <c r="N6" s="15"/>
      <c r="O6" s="15"/>
      <c r="P6" s="15"/>
      <c r="Q6" s="15"/>
      <c r="R6" s="108"/>
    </row>
    <row r="7" spans="2:22" ht="13.5" customHeight="1">
      <c r="B7" s="108"/>
      <c r="C7" s="93" t="s">
        <v>42</v>
      </c>
      <c r="D7" s="90"/>
      <c r="E7" s="90"/>
      <c r="F7" s="90"/>
      <c r="G7" s="90"/>
      <c r="H7" s="90"/>
      <c r="I7" s="90"/>
      <c r="J7" s="90"/>
      <c r="K7" s="15"/>
      <c r="L7" s="15"/>
      <c r="M7" s="15"/>
      <c r="N7" s="15"/>
      <c r="O7" s="15"/>
      <c r="P7" s="15"/>
      <c r="Q7" s="15"/>
      <c r="R7" s="108"/>
      <c r="S7" s="88"/>
    </row>
    <row r="8" spans="2:22" ht="21" customHeight="1">
      <c r="B8" s="108"/>
      <c r="C8" s="190"/>
      <c r="D8" s="191"/>
      <c r="E8" s="192" t="s">
        <v>43</v>
      </c>
      <c r="F8" s="782" t="s">
        <v>95</v>
      </c>
      <c r="G8" s="783"/>
      <c r="H8" s="784"/>
      <c r="I8" s="798" t="s">
        <v>96</v>
      </c>
      <c r="J8" s="799"/>
      <c r="K8" s="800"/>
      <c r="L8" s="793" t="s">
        <v>97</v>
      </c>
      <c r="M8" s="794"/>
      <c r="N8" s="795"/>
      <c r="O8" s="796" t="s">
        <v>44</v>
      </c>
      <c r="P8" s="791" t="s">
        <v>45</v>
      </c>
      <c r="Q8" s="791" t="s">
        <v>69</v>
      </c>
      <c r="R8" s="108"/>
      <c r="S8" s="88" t="s">
        <v>98</v>
      </c>
      <c r="T8" s="193"/>
      <c r="U8" s="193"/>
      <c r="V8" s="193"/>
    </row>
    <row r="9" spans="2:22" ht="20.25" customHeight="1">
      <c r="B9" s="108"/>
      <c r="C9" s="194" t="s">
        <v>47</v>
      </c>
      <c r="D9" s="195"/>
      <c r="E9" s="196" t="s">
        <v>32</v>
      </c>
      <c r="F9" s="197"/>
      <c r="G9" s="197"/>
      <c r="H9" s="198" t="s">
        <v>48</v>
      </c>
      <c r="I9" s="199"/>
      <c r="J9" s="199"/>
      <c r="K9" s="200" t="s">
        <v>48</v>
      </c>
      <c r="L9" s="201"/>
      <c r="M9" s="201"/>
      <c r="N9" s="200" t="s">
        <v>48</v>
      </c>
      <c r="O9" s="797"/>
      <c r="P9" s="792"/>
      <c r="Q9" s="792"/>
      <c r="R9" s="108"/>
      <c r="S9" s="88" t="s">
        <v>213</v>
      </c>
    </row>
    <row r="10" spans="2:22" ht="21" customHeight="1">
      <c r="B10" s="108"/>
      <c r="C10" s="785" t="s">
        <v>49</v>
      </c>
      <c r="D10" s="785"/>
      <c r="E10" s="202" t="s">
        <v>239</v>
      </c>
      <c r="F10" s="7"/>
      <c r="G10" s="7"/>
      <c r="H10" s="203" t="str">
        <f>IF(COUNT(F10:G10)=0,"",ROUND(SUM(F10:G10),#REF!))</f>
        <v/>
      </c>
      <c r="I10" s="7"/>
      <c r="J10" s="7"/>
      <c r="K10" s="203" t="str">
        <f>IF(COUNT(I10:J10)=0,"",ROUND(SUM(I10:J10),#REF!))</f>
        <v/>
      </c>
      <c r="L10" s="7"/>
      <c r="M10" s="7"/>
      <c r="N10" s="203" t="str">
        <f>IF(COUNT(L10:M10)=0,"",ROUND(SUM(L10:M10),#REF!))</f>
        <v/>
      </c>
      <c r="O10" s="203" t="str">
        <f>IF(COUNT(H10,K10,N10)=0,"",ROUND(SUM(H10,K10,N10),#REF!))</f>
        <v/>
      </c>
      <c r="P10" s="7"/>
      <c r="Q10" s="203" t="str">
        <f>IF(COUNT(O10:P10)=0,"",ROUND(SUM(O10:P10),#REF!))</f>
        <v/>
      </c>
      <c r="R10" s="108"/>
    </row>
    <row r="11" spans="2:22" ht="21" customHeight="1">
      <c r="B11" s="108"/>
      <c r="C11" s="785"/>
      <c r="D11" s="785"/>
      <c r="E11" s="202" t="s">
        <v>50</v>
      </c>
      <c r="F11" s="204"/>
      <c r="G11" s="204"/>
      <c r="H11" s="205" t="str">
        <f>IF(COUNT(F11:G11)=0,"",ROUND(SUMPRODUCT(F10:G10,F11:G11)/SUM(F10:G10),#REF!))</f>
        <v/>
      </c>
      <c r="I11" s="204"/>
      <c r="J11" s="204"/>
      <c r="K11" s="205" t="str">
        <f>IF(COUNT(I11:J11)=0,"",ROUND(SUMPRODUCT(I10:J10,I11:J11)/SUM(I10:J10),#REF!))</f>
        <v/>
      </c>
      <c r="L11" s="204"/>
      <c r="M11" s="204"/>
      <c r="N11" s="205" t="str">
        <f>IF(COUNT(L11:M11)=0,"",ROUND(SUMPRODUCT(L10:M10,L11:M11)/SUM(L10:M10),#REF!))</f>
        <v/>
      </c>
      <c r="O11" s="205" t="str">
        <f>IF(SUMPRODUCT($F$49:$N$49,F10:N10,F11:N11)=0,"",ROUND(SUMPRODUCT($F$49:$N$49,F10:N10,F11:N11)/SUMPRODUCT(F10:N10,$F$49:$N$49),#REF!))</f>
        <v/>
      </c>
      <c r="P11" s="204"/>
      <c r="Q11" s="205" t="str">
        <f>IF(COUNT(O11:P11)=0,"",ROUND(SUMPRODUCT(O10:P10,O11:P11)/SUM(O10:P10),#REF!))</f>
        <v/>
      </c>
      <c r="R11" s="108"/>
      <c r="U11" s="115" t="e">
        <f>IF(Q35=#REF!,"○","×")</f>
        <v>#REF!</v>
      </c>
      <c r="V11" s="111" t="s">
        <v>146</v>
      </c>
    </row>
    <row r="12" spans="2:22" ht="21" customHeight="1">
      <c r="B12" s="108"/>
      <c r="C12" s="785"/>
      <c r="D12" s="785"/>
      <c r="E12" s="202" t="s">
        <v>51</v>
      </c>
      <c r="F12" s="206"/>
      <c r="G12" s="206"/>
      <c r="H12" s="207" t="str">
        <f>IF(COUNT(F12:G12)=0,"",ROUND(SUMPRODUCT(F10:G10,F12:G12)/SUM(F10:G10),3))</f>
        <v/>
      </c>
      <c r="I12" s="206"/>
      <c r="J12" s="206"/>
      <c r="K12" s="207" t="str">
        <f>IF(COUNT(I12:J12)=0,"",ROUND(SUMPRODUCT(I10:J10,I12:J12)/SUM(I10:J10),3))</f>
        <v/>
      </c>
      <c r="L12" s="206"/>
      <c r="M12" s="206"/>
      <c r="N12" s="207" t="str">
        <f>IF(COUNT(L12:M12)=0,"",ROUND(SUMPRODUCT(L10:M10,L12:M12)/SUM(L10:M10),3))</f>
        <v/>
      </c>
      <c r="O12" s="207" t="str">
        <f>IF(SUMPRODUCT($F$49:$N$49,F10:N10,F12:N12)=0,"",ROUND(SUMPRODUCT($F$49:$N$49,F10:N10,F12:N12)/SUMPRODUCT(F10:N10,$F$49:$N$49),3))</f>
        <v/>
      </c>
      <c r="P12" s="206"/>
      <c r="Q12" s="207" t="str">
        <f>IF(COUNT(O12:P12)=0,"",ROUND(SUMPRODUCT(O10:P10,O12:P12)/SUM(O10:P10),3))</f>
        <v/>
      </c>
      <c r="R12" s="108"/>
      <c r="U12" s="97" t="str">
        <f>IF(COUNT(F10:Q40)&gt;0,"○","")</f>
        <v/>
      </c>
      <c r="V12" s="88" t="s">
        <v>157</v>
      </c>
    </row>
    <row r="13" spans="2:22" ht="21" customHeight="1">
      <c r="B13" s="108"/>
      <c r="C13" s="785" t="s">
        <v>54</v>
      </c>
      <c r="D13" s="785"/>
      <c r="E13" s="202" t="s">
        <v>240</v>
      </c>
      <c r="F13" s="7"/>
      <c r="G13" s="7"/>
      <c r="H13" s="203" t="str">
        <f>IF(COUNT(F13:G13)=0,"",ROUND(SUM(F13:G13),#REF!))</f>
        <v/>
      </c>
      <c r="I13" s="7"/>
      <c r="J13" s="7"/>
      <c r="K13" s="203" t="str">
        <f>IF(COUNT(I13:J13)=0,"",ROUND(SUM(I13:J13),#REF!))</f>
        <v/>
      </c>
      <c r="L13" s="7"/>
      <c r="M13" s="7"/>
      <c r="N13" s="203" t="str">
        <f>IF(COUNT(L13:M13)=0,"",ROUND(SUM(L13:M13),#REF!))</f>
        <v/>
      </c>
      <c r="O13" s="203" t="str">
        <f>IF(COUNT(H13,K13,N13)=0,"",ROUND(SUM(H13,K13,N13),#REF!))</f>
        <v/>
      </c>
      <c r="P13" s="7"/>
      <c r="Q13" s="203" t="str">
        <f>IF(COUNT(O13:P13)=0,"",ROUND(SUM(O13:P13),#REF!))</f>
        <v/>
      </c>
      <c r="R13" s="108"/>
    </row>
    <row r="14" spans="2:22" ht="21" customHeight="1">
      <c r="B14" s="108"/>
      <c r="C14" s="785"/>
      <c r="D14" s="785"/>
      <c r="E14" s="202" t="s">
        <v>53</v>
      </c>
      <c r="F14" s="204"/>
      <c r="G14" s="204"/>
      <c r="H14" s="205" t="str">
        <f>IF(COUNT(F14:G14)=0,"",ROUND(SUMPRODUCT(F13:G13,F14:G14)/SUM(F13:G13),#REF!))</f>
        <v/>
      </c>
      <c r="I14" s="204"/>
      <c r="J14" s="204"/>
      <c r="K14" s="205" t="str">
        <f>IF(COUNT(I14:J14)=0,"",ROUND(SUMPRODUCT(I13:J13,I14:J14)/SUM(I13:J13),#REF!))</f>
        <v/>
      </c>
      <c r="L14" s="204"/>
      <c r="M14" s="204"/>
      <c r="N14" s="205" t="str">
        <f>IF(COUNT(L14:M14)=0,"",ROUND(SUMPRODUCT(L13:M13,L14:M14)/SUM(L13:M13),#REF!))</f>
        <v/>
      </c>
      <c r="O14" s="205" t="str">
        <f>IF(SUMPRODUCT($F$49:$N$49,F13:N13,F14:N14)=0,"",ROUND(SUMPRODUCT($F$49:$N$49,F13:N13,F14:N14)/SUMPRODUCT(F13:N13,$F$49:$N$49),#REF!))</f>
        <v/>
      </c>
      <c r="P14" s="204"/>
      <c r="Q14" s="205" t="str">
        <f>IF(COUNT(O14:P14)=0,"",ROUND(SUMPRODUCT(O13:P13,O14:P14)/SUM(O13:P13),#REF!))</f>
        <v/>
      </c>
      <c r="R14" s="108"/>
    </row>
    <row r="15" spans="2:22" ht="21" customHeight="1">
      <c r="B15" s="108"/>
      <c r="C15" s="790" t="s">
        <v>59</v>
      </c>
      <c r="D15" s="790"/>
      <c r="E15" s="202" t="s">
        <v>241</v>
      </c>
      <c r="F15" s="7"/>
      <c r="G15" s="7"/>
      <c r="H15" s="203" t="str">
        <f>IF(COUNT(F15:G15)=0,"",ROUND(SUM(F15:G15),#REF!))</f>
        <v/>
      </c>
      <c r="I15" s="7"/>
      <c r="J15" s="7"/>
      <c r="K15" s="203" t="str">
        <f>IF(COUNT(I15:J15)=0,"",ROUND(SUM(I15:J15),#REF!))</f>
        <v/>
      </c>
      <c r="L15" s="7"/>
      <c r="M15" s="7"/>
      <c r="N15" s="203" t="str">
        <f>IF(COUNT(L15:M15)=0,"",ROUND(SUM(L15:M15),#REF!))</f>
        <v/>
      </c>
      <c r="O15" s="203" t="str">
        <f>IF(COUNT(H15,K15,N15)=0,"",ROUND(SUM(H15,K15,N15),#REF!))</f>
        <v/>
      </c>
      <c r="P15" s="7"/>
      <c r="Q15" s="203" t="str">
        <f>IF(COUNT(O15:P15)=0,"",ROUND(SUM(O15:P15),#REF!))</f>
        <v/>
      </c>
      <c r="R15" s="108"/>
    </row>
    <row r="16" spans="2:22" ht="21" customHeight="1">
      <c r="B16" s="108"/>
      <c r="C16" s="790"/>
      <c r="D16" s="790"/>
      <c r="E16" s="202" t="s">
        <v>58</v>
      </c>
      <c r="F16" s="204"/>
      <c r="G16" s="204"/>
      <c r="H16" s="205" t="str">
        <f>IF(COUNT(F16:G16)=0,"",ROUND(SUMPRODUCT(F15:G15,F16:G16)/SUM(F15:G15),#REF!))</f>
        <v/>
      </c>
      <c r="I16" s="204"/>
      <c r="J16" s="204"/>
      <c r="K16" s="205" t="str">
        <f>IF(COUNT(I16:J16)=0,"",ROUND(SUMPRODUCT(I15:J15,I16:J16)/SUM(I15:J15),#REF!))</f>
        <v/>
      </c>
      <c r="L16" s="204"/>
      <c r="M16" s="204"/>
      <c r="N16" s="205" t="str">
        <f>IF(COUNT(L16:M16)=0,"",ROUND(SUMPRODUCT(L15:M15,L16:M16)/SUM(L15:M15),#REF!))</f>
        <v/>
      </c>
      <c r="O16" s="205" t="str">
        <f>IF(SUMPRODUCT($F$49:$N$49,F15:N15,F16:N16)=0,"",ROUND(SUMPRODUCT($F$49:$N$49,F15:N15,F16:N16)/SUMPRODUCT(F15:N15,$F$49:$N$49),#REF!))</f>
        <v/>
      </c>
      <c r="P16" s="204"/>
      <c r="Q16" s="205" t="str">
        <f>IF(COUNT(O16:P16)=0,"",ROUND(SUMPRODUCT(O15:P15,O16:P16)/SUM(O15:P15),#REF!))</f>
        <v/>
      </c>
      <c r="R16" s="108"/>
    </row>
    <row r="17" spans="2:18" ht="21" customHeight="1">
      <c r="B17" s="108"/>
      <c r="C17" s="785" t="s">
        <v>52</v>
      </c>
      <c r="D17" s="785"/>
      <c r="E17" s="202" t="s">
        <v>240</v>
      </c>
      <c r="F17" s="7"/>
      <c r="G17" s="7"/>
      <c r="H17" s="203" t="str">
        <f>IF(COUNT(F17:G17)=0,"",ROUND(SUM(F17:G17),#REF!))</f>
        <v/>
      </c>
      <c r="I17" s="7"/>
      <c r="J17" s="7"/>
      <c r="K17" s="203" t="str">
        <f>IF(COUNT(I17:J17)=0,"",ROUND(SUM(I17:J17),#REF!))</f>
        <v/>
      </c>
      <c r="L17" s="7"/>
      <c r="M17" s="7"/>
      <c r="N17" s="203" t="str">
        <f>IF(COUNT(L17:M17)=0,"",ROUND(SUM(L17:M17),#REF!))</f>
        <v/>
      </c>
      <c r="O17" s="203" t="str">
        <f>IF(COUNT(H17,K17,N17)=0,"",ROUND(SUM(H17,K17,N17),#REF!))</f>
        <v/>
      </c>
      <c r="P17" s="7"/>
      <c r="Q17" s="203" t="str">
        <f>IF(COUNT(O17:P17)=0,"",ROUND(SUM(O17:P17),#REF!))</f>
        <v/>
      </c>
      <c r="R17" s="108"/>
    </row>
    <row r="18" spans="2:18" ht="21" customHeight="1">
      <c r="B18" s="108"/>
      <c r="C18" s="785"/>
      <c r="D18" s="785"/>
      <c r="E18" s="202" t="s">
        <v>53</v>
      </c>
      <c r="F18" s="204"/>
      <c r="G18" s="204"/>
      <c r="H18" s="205" t="str">
        <f>IF(COUNT(F18:G18)=0,"",ROUND(SUMPRODUCT(F17:G17,F18:G18)/SUM(F17:G17),#REF!))</f>
        <v/>
      </c>
      <c r="I18" s="204"/>
      <c r="J18" s="204"/>
      <c r="K18" s="205" t="str">
        <f>IF(COUNT(I18:J18)=0,"",ROUND(SUMPRODUCT(I17:J17,I18:J18)/SUM(I17:J17),#REF!))</f>
        <v/>
      </c>
      <c r="L18" s="204"/>
      <c r="M18" s="204"/>
      <c r="N18" s="205" t="str">
        <f>IF(COUNT(L18:M18)=0,"",ROUND(SUMPRODUCT(L17:M17,L18:M18)/SUM(L17:M17),#REF!))</f>
        <v/>
      </c>
      <c r="O18" s="205" t="str">
        <f>IF(SUMPRODUCT($F$49:$N$49,F17:N17,F18:N18)=0,"",ROUND(SUMPRODUCT($F$49:$N$49,F17:N17,F18:N18)/SUMPRODUCT(F17:N17,$F$49:$N$49),#REF!))</f>
        <v/>
      </c>
      <c r="P18" s="204"/>
      <c r="Q18" s="205" t="str">
        <f>IF(COUNT(O18:P18)=0,"",ROUND(SUMPRODUCT(O17:P17,O18:P18)/SUM(O17:P17),#REF!))</f>
        <v/>
      </c>
      <c r="R18" s="108"/>
    </row>
    <row r="19" spans="2:18" ht="21" customHeight="1">
      <c r="B19" s="108"/>
      <c r="C19" s="785" t="s">
        <v>57</v>
      </c>
      <c r="D19" s="785"/>
      <c r="E19" s="202" t="s">
        <v>240</v>
      </c>
      <c r="F19" s="7"/>
      <c r="G19" s="7"/>
      <c r="H19" s="203" t="str">
        <f>IF(COUNT(F19:G19)=0,"",ROUND(SUM(F19:G19),#REF!))</f>
        <v/>
      </c>
      <c r="I19" s="7"/>
      <c r="J19" s="7"/>
      <c r="K19" s="203" t="str">
        <f>IF(COUNT(I19:J19)=0,"",ROUND(SUM(I19:J19),#REF!))</f>
        <v/>
      </c>
      <c r="L19" s="7"/>
      <c r="M19" s="7"/>
      <c r="N19" s="203" t="str">
        <f>IF(COUNT(L19:M19)=0,"",ROUND(SUM(L19:M19),#REF!))</f>
        <v/>
      </c>
      <c r="O19" s="203" t="str">
        <f>IF(COUNT(H19,K19,N19)=0,"",ROUND(SUM(H19,K19,N19),#REF!))</f>
        <v/>
      </c>
      <c r="P19" s="7"/>
      <c r="Q19" s="203" t="str">
        <f>IF(COUNT(O19:P19)=0,"",ROUND(SUM(O19:P19),#REF!))</f>
        <v/>
      </c>
      <c r="R19" s="108"/>
    </row>
    <row r="20" spans="2:18" ht="21" customHeight="1">
      <c r="B20" s="108"/>
      <c r="C20" s="785"/>
      <c r="D20" s="785"/>
      <c r="E20" s="202" t="s">
        <v>53</v>
      </c>
      <c r="F20" s="204"/>
      <c r="G20" s="204"/>
      <c r="H20" s="205" t="str">
        <f>IF(COUNT(F20:G20)=0,"",ROUND(SUMPRODUCT(F19:G19,F20:G20)/SUM(F19:G19),#REF!))</f>
        <v/>
      </c>
      <c r="I20" s="204"/>
      <c r="J20" s="204"/>
      <c r="K20" s="205" t="str">
        <f>IF(COUNT(I20:J20)=0,"",ROUND(SUMPRODUCT(I19:J19,I20:J20)/SUM(I19:J19),#REF!))</f>
        <v/>
      </c>
      <c r="L20" s="204"/>
      <c r="M20" s="204"/>
      <c r="N20" s="205" t="str">
        <f>IF(COUNT(L20:M20)=0,"",ROUND(SUMPRODUCT(L19:M19,L20:M20)/SUM(L19:M19),#REF!))</f>
        <v/>
      </c>
      <c r="O20" s="205" t="str">
        <f>IF(SUMPRODUCT($F$49:$N$49,F19:N19,F20:N20)=0,"",ROUND(SUMPRODUCT($F$49:$N$49,F19:N19,F20:N20)/SUMPRODUCT(F19:N19,$F$49:$N$49),#REF!))</f>
        <v/>
      </c>
      <c r="P20" s="204"/>
      <c r="Q20" s="205" t="str">
        <f>IF(COUNT(O20:P20)=0,"",ROUND(SUMPRODUCT(O19:P19,O20:P20)/SUM(O19:P19),#REF!))</f>
        <v/>
      </c>
      <c r="R20" s="108"/>
    </row>
    <row r="21" spans="2:18" ht="21" customHeight="1">
      <c r="B21" s="108"/>
      <c r="C21" s="785" t="s">
        <v>55</v>
      </c>
      <c r="D21" s="785"/>
      <c r="E21" s="202" t="s">
        <v>240</v>
      </c>
      <c r="F21" s="7"/>
      <c r="G21" s="7"/>
      <c r="H21" s="203" t="str">
        <f>IF(COUNT(F21:G21)=0,"",ROUND(SUM(F21:G21),#REF!))</f>
        <v/>
      </c>
      <c r="I21" s="7"/>
      <c r="J21" s="7"/>
      <c r="K21" s="203" t="str">
        <f>IF(COUNT(I21:J21)=0,"",ROUND(SUM(I21:J21),#REF!))</f>
        <v/>
      </c>
      <c r="L21" s="7"/>
      <c r="M21" s="7"/>
      <c r="N21" s="203" t="str">
        <f>IF(COUNT(L21:M21)=0,"",ROUND(SUM(L21:M21),#REF!))</f>
        <v/>
      </c>
      <c r="O21" s="203" t="str">
        <f>IF(COUNT(H21,K21,N21)=0,"",ROUND(SUM(H21,K21,N21),#REF!))</f>
        <v/>
      </c>
      <c r="P21" s="7"/>
      <c r="Q21" s="203" t="str">
        <f>IF(COUNT(O21:P21)=0,"",ROUND(SUM(O21:P21),#REF!))</f>
        <v/>
      </c>
      <c r="R21" s="108"/>
    </row>
    <row r="22" spans="2:18" ht="21" customHeight="1">
      <c r="B22" s="108"/>
      <c r="C22" s="785"/>
      <c r="D22" s="785"/>
      <c r="E22" s="202" t="s">
        <v>53</v>
      </c>
      <c r="F22" s="204"/>
      <c r="G22" s="204"/>
      <c r="H22" s="205" t="str">
        <f>IF(COUNT(F22:G22)=0,"",ROUND(SUMPRODUCT(F21:G21,F22:G22)/SUM(F21:G21),#REF!))</f>
        <v/>
      </c>
      <c r="I22" s="204"/>
      <c r="J22" s="204"/>
      <c r="K22" s="205" t="str">
        <f>IF(COUNT(I22:J22)=0,"",ROUND(SUMPRODUCT(I21:J21,I22:J22)/SUM(I21:J21),#REF!))</f>
        <v/>
      </c>
      <c r="L22" s="204"/>
      <c r="M22" s="204"/>
      <c r="N22" s="205" t="str">
        <f>IF(COUNT(L22:M22)=0,"",ROUND(SUMPRODUCT(L21:M21,L22:M22)/SUM(L21:M21),#REF!))</f>
        <v/>
      </c>
      <c r="O22" s="205" t="str">
        <f>IF(SUMPRODUCT($F$49:$N$49,F21:N21,F22:N22)=0,"",ROUND(SUMPRODUCT($F$49:$N$49,F21:N21,F22:N22)/SUMPRODUCT(F21:N21,$F$49:$N$49),#REF!))</f>
        <v/>
      </c>
      <c r="P22" s="204"/>
      <c r="Q22" s="205" t="str">
        <f>IF(COUNT(O22:P22)=0,"",ROUND(SUMPRODUCT(O21:P21,O22:P22)/SUM(O21:P21),#REF!))</f>
        <v/>
      </c>
      <c r="R22" s="108"/>
    </row>
    <row r="23" spans="2:18" ht="21" customHeight="1">
      <c r="B23" s="108"/>
      <c r="C23" s="786" t="s">
        <v>56</v>
      </c>
      <c r="D23" s="787"/>
      <c r="E23" s="202" t="s">
        <v>240</v>
      </c>
      <c r="F23" s="7"/>
      <c r="G23" s="7"/>
      <c r="H23" s="203" t="str">
        <f>IF(COUNT(F23:G23)=0,"",ROUND(SUM(F23:G23),#REF!))</f>
        <v/>
      </c>
      <c r="I23" s="7"/>
      <c r="J23" s="7"/>
      <c r="K23" s="203" t="str">
        <f>IF(COUNT(I23:J23)=0,"",ROUND(SUM(I23:J23),#REF!))</f>
        <v/>
      </c>
      <c r="L23" s="7"/>
      <c r="M23" s="7"/>
      <c r="N23" s="203" t="str">
        <f>IF(COUNT(L23:M23)=0,"",ROUND(SUM(L23:M23),#REF!))</f>
        <v/>
      </c>
      <c r="O23" s="203" t="str">
        <f>IF(COUNT(H23,K23,N23)=0,"",ROUND(SUM(H23,K23,N23),#REF!))</f>
        <v/>
      </c>
      <c r="P23" s="7"/>
      <c r="Q23" s="203" t="str">
        <f>IF(COUNT(O23:P23)=0,"",ROUND(SUM(O23:P23),#REF!))</f>
        <v/>
      </c>
      <c r="R23" s="108"/>
    </row>
    <row r="24" spans="2:18" ht="21" customHeight="1">
      <c r="B24" s="108"/>
      <c r="C24" s="788"/>
      <c r="D24" s="789"/>
      <c r="E24" s="202" t="s">
        <v>53</v>
      </c>
      <c r="F24" s="204"/>
      <c r="G24" s="204"/>
      <c r="H24" s="205" t="str">
        <f>IF(COUNT(F24:G24)=0,"",ROUND(SUMPRODUCT(F23:G23,F24:G24)/SUM(F23:G23),#REF!))</f>
        <v/>
      </c>
      <c r="I24" s="204"/>
      <c r="J24" s="204"/>
      <c r="K24" s="205" t="str">
        <f>IF(COUNT(I24:J24)=0,"",ROUND(SUMPRODUCT(I23:J23,I24:J24)/SUM(I23:J23),#REF!))</f>
        <v/>
      </c>
      <c r="L24" s="204"/>
      <c r="M24" s="204"/>
      <c r="N24" s="205" t="str">
        <f>IF(COUNT(L24:M24)=0,"",ROUND(SUMPRODUCT(L23:M23,L24:M24)/SUM(L23:M23),#REF!))</f>
        <v/>
      </c>
      <c r="O24" s="205" t="str">
        <f>IF(SUMPRODUCT($F$49:$N$49,F23:N23,F24:N24)=0,"",ROUND(SUMPRODUCT($F$49:$N$49,F23:N23,F24:N24)/SUMPRODUCT(F23:N23,$F$49:$N$49),#REF!))</f>
        <v/>
      </c>
      <c r="P24" s="204"/>
      <c r="Q24" s="205" t="str">
        <f>IF(COUNT(O24:P24)=0,"",ROUND(SUMPRODUCT(O23:P23,O24:P24)/SUM(O23:P23),#REF!))</f>
        <v/>
      </c>
      <c r="R24" s="108"/>
    </row>
    <row r="25" spans="2:18" ht="21" customHeight="1">
      <c r="B25" s="108"/>
      <c r="C25" s="790" t="s">
        <v>177</v>
      </c>
      <c r="D25" s="790"/>
      <c r="E25" s="202" t="s">
        <v>241</v>
      </c>
      <c r="F25" s="7"/>
      <c r="G25" s="7"/>
      <c r="H25" s="203" t="str">
        <f>IF(COUNT(F25:G25)=0,"",ROUND(SUM(F25:G25),#REF!))</f>
        <v/>
      </c>
      <c r="I25" s="7"/>
      <c r="J25" s="7"/>
      <c r="K25" s="203" t="str">
        <f>IF(COUNT(I25:J25)=0,"",ROUND(SUM(I25:J25),#REF!))</f>
        <v/>
      </c>
      <c r="L25" s="7"/>
      <c r="M25" s="7"/>
      <c r="N25" s="203" t="str">
        <f>IF(COUNT(L25:M25)=0,"",ROUND(SUM(L25:M25),#REF!))</f>
        <v/>
      </c>
      <c r="O25" s="203" t="str">
        <f>IF(COUNT(H25,K25,N25)=0,"",ROUND(SUM(H25,K25,N25),#REF!))</f>
        <v/>
      </c>
      <c r="P25" s="7"/>
      <c r="Q25" s="203" t="str">
        <f>IF(COUNT(O25:P25)=0,"",ROUND(SUM(O25:P25),#REF!))</f>
        <v/>
      </c>
      <c r="R25" s="108"/>
    </row>
    <row r="26" spans="2:18" ht="21" customHeight="1">
      <c r="B26" s="108"/>
      <c r="C26" s="790"/>
      <c r="D26" s="790"/>
      <c r="E26" s="202" t="s">
        <v>58</v>
      </c>
      <c r="F26" s="204"/>
      <c r="G26" s="204"/>
      <c r="H26" s="205" t="str">
        <f>IF(COUNT(F26:G26)=0,"",ROUND(SUMPRODUCT(F25:G25,F26:G26)/SUM(F25:G25),#REF!))</f>
        <v/>
      </c>
      <c r="I26" s="204"/>
      <c r="J26" s="204"/>
      <c r="K26" s="205" t="str">
        <f>IF(COUNT(I26:J26)=0,"",ROUND(SUMPRODUCT(I25:J25,I26:J26)/SUM(I25:J25),#REF!))</f>
        <v/>
      </c>
      <c r="L26" s="204"/>
      <c r="M26" s="204"/>
      <c r="N26" s="205" t="str">
        <f>IF(COUNT(L26:M26)=0,"",ROUND(SUMPRODUCT(L25:M25,L26:M26)/SUM(L25:M25),#REF!))</f>
        <v/>
      </c>
      <c r="O26" s="205" t="str">
        <f>IF(SUMPRODUCT($F$49:$N$49,F25:N25,F26:N26)=0,"",ROUND(SUMPRODUCT($F$49:$N$49,F25:N25,F26:N26)/SUMPRODUCT(F25:N25,$F$49:$N$49),#REF!))</f>
        <v/>
      </c>
      <c r="P26" s="204"/>
      <c r="Q26" s="205" t="str">
        <f>IF(COUNT(O26:P26)=0,"",ROUND(SUMPRODUCT(O25:P25,O26:P26)/SUM(O25:P25),#REF!))</f>
        <v/>
      </c>
      <c r="R26" s="108"/>
    </row>
    <row r="27" spans="2:18" ht="21" customHeight="1">
      <c r="B27" s="108"/>
      <c r="C27" s="790" t="s">
        <v>178</v>
      </c>
      <c r="D27" s="785"/>
      <c r="E27" s="202" t="s">
        <v>242</v>
      </c>
      <c r="F27" s="7"/>
      <c r="G27" s="7"/>
      <c r="H27" s="203" t="str">
        <f>IF(COUNT(F27:G27)=0,"",ROUND(SUM(F27:G27),#REF!))</f>
        <v/>
      </c>
      <c r="I27" s="7"/>
      <c r="J27" s="7"/>
      <c r="K27" s="203" t="str">
        <f>IF(COUNT(I27:J27)=0,"",ROUND(SUM(I27:J27),#REF!))</f>
        <v/>
      </c>
      <c r="L27" s="7"/>
      <c r="M27" s="7"/>
      <c r="N27" s="203" t="str">
        <f>IF(COUNT(L27:M27)=0,"",ROUND(SUM(L27:M27),#REF!))</f>
        <v/>
      </c>
      <c r="O27" s="203" t="str">
        <f>IF(COUNT(H27,K27,N27)=0,"",ROUND(SUM(H27,K27,N27),#REF!))</f>
        <v/>
      </c>
      <c r="P27" s="7"/>
      <c r="Q27" s="203" t="str">
        <f>IF(COUNT(O27:P27)=0,"",ROUND(SUM(O27:P27),#REF!))</f>
        <v/>
      </c>
      <c r="R27" s="108"/>
    </row>
    <row r="28" spans="2:18" ht="21" customHeight="1">
      <c r="B28" s="108"/>
      <c r="C28" s="785"/>
      <c r="D28" s="785"/>
      <c r="E28" s="202" t="s">
        <v>58</v>
      </c>
      <c r="F28" s="204"/>
      <c r="G28" s="204"/>
      <c r="H28" s="205" t="str">
        <f>IF(COUNT(F28:G28)=0,"",ROUND(SUMPRODUCT(F27:G27,F28:G28)/SUM(F27:G27),#REF!))</f>
        <v/>
      </c>
      <c r="I28" s="204"/>
      <c r="J28" s="204"/>
      <c r="K28" s="205" t="str">
        <f>IF(COUNT(I28:J28)=0,"",ROUND(SUMPRODUCT(I27:J27,I28:J28)/SUM(I27:J27),#REF!))</f>
        <v/>
      </c>
      <c r="L28" s="204"/>
      <c r="M28" s="204"/>
      <c r="N28" s="205" t="str">
        <f>IF(COUNT(L28:M28)=0,"",ROUND(SUMPRODUCT(L27:M27,L28:M28)/SUM(L27:M27),#REF!))</f>
        <v/>
      </c>
      <c r="O28" s="205" t="str">
        <f>IF(SUMPRODUCT($F$49:$N$49,F27:N27,F28:N28)=0,"",ROUND(SUMPRODUCT($F$49:$N$49,F27:N27,F28:N28)/SUMPRODUCT(F27:N27,$F$49:$N$49),#REF!))</f>
        <v/>
      </c>
      <c r="P28" s="204"/>
      <c r="Q28" s="205" t="str">
        <f>IF(COUNT(O28:P28)=0,"",ROUND(SUMPRODUCT(O27:P27,O28:P28)/SUM(O27:P27),#REF!))</f>
        <v/>
      </c>
      <c r="R28" s="108"/>
    </row>
    <row r="29" spans="2:18" ht="21" customHeight="1">
      <c r="B29" s="108"/>
      <c r="C29" s="705" t="s">
        <v>61</v>
      </c>
      <c r="D29" s="707"/>
      <c r="E29" s="202" t="s">
        <v>243</v>
      </c>
      <c r="F29" s="7"/>
      <c r="G29" s="7"/>
      <c r="H29" s="203" t="str">
        <f>IF(COUNT(F29:G29)=0,"",ROUND(SUM(F29:G29),#REF!))</f>
        <v/>
      </c>
      <c r="I29" s="7"/>
      <c r="J29" s="7"/>
      <c r="K29" s="203" t="str">
        <f>IF(COUNT(I29:J29)=0,"",ROUND(SUM(I29:J29),#REF!))</f>
        <v/>
      </c>
      <c r="L29" s="7"/>
      <c r="M29" s="7"/>
      <c r="N29" s="203" t="str">
        <f>IF(COUNT(L29:M29)=0,"",ROUND(SUM(L29:M29),#REF!))</f>
        <v/>
      </c>
      <c r="O29" s="203" t="str">
        <f>IF(COUNT(H29,K29,N29)=0,"",ROUND(SUM(H29,K29,N29),#REF!))</f>
        <v/>
      </c>
      <c r="P29" s="7"/>
      <c r="Q29" s="203" t="str">
        <f>IF(COUNT(O29:P29)=0,"",ROUND(SUM(O29:P29),#REF!))</f>
        <v/>
      </c>
      <c r="R29" s="108"/>
    </row>
    <row r="30" spans="2:18" ht="21" customHeight="1">
      <c r="B30" s="108"/>
      <c r="C30" s="711"/>
      <c r="D30" s="713"/>
      <c r="E30" s="202" t="s">
        <v>244</v>
      </c>
      <c r="F30" s="204"/>
      <c r="G30" s="204"/>
      <c r="H30" s="205" t="str">
        <f>IF(COUNT(F30:G30)=0,"",ROUND(SUMPRODUCT(F29:G29,F30:G30)/SUM(F29:G29),#REF!))</f>
        <v/>
      </c>
      <c r="I30" s="204"/>
      <c r="J30" s="204"/>
      <c r="K30" s="205" t="str">
        <f>IF(COUNT(I30:J30)=0,"",ROUND(SUMPRODUCT(I29:J29,I30:J30)/SUM(I29:J29),#REF!))</f>
        <v/>
      </c>
      <c r="L30" s="204"/>
      <c r="M30" s="204"/>
      <c r="N30" s="205" t="str">
        <f>IF(COUNT(L30:M30)=0,"",ROUND(SUMPRODUCT(L29:M29,L30:M30)/SUM(L29:M29),#REF!))</f>
        <v/>
      </c>
      <c r="O30" s="205" t="str">
        <f>IF(SUMPRODUCT($F$49:$N$49,F29:N29,F30:N30)=0,"",ROUND(SUMPRODUCT($F$49:$N$49,F29:N29,F30:N30)/SUMPRODUCT(F29:N29,$F$49:$N$49),#REF!))</f>
        <v/>
      </c>
      <c r="P30" s="204"/>
      <c r="Q30" s="205" t="str">
        <f>IF(COUNT(O30:P30)=0,"",ROUND(SUMPRODUCT(O29:P29,O30:P30)/SUM(O29:P29),#REF!))</f>
        <v/>
      </c>
      <c r="R30" s="108"/>
    </row>
    <row r="31" spans="2:18" ht="21" customHeight="1">
      <c r="B31" s="108"/>
      <c r="C31" s="705" t="s">
        <v>60</v>
      </c>
      <c r="D31" s="707"/>
      <c r="E31" s="202" t="s">
        <v>243</v>
      </c>
      <c r="F31" s="7"/>
      <c r="G31" s="7"/>
      <c r="H31" s="203" t="str">
        <f>IF(COUNT(F31:G31)=0,"",ROUND(SUM(F31:G31),#REF!))</f>
        <v/>
      </c>
      <c r="I31" s="7"/>
      <c r="J31" s="7"/>
      <c r="K31" s="203" t="str">
        <f>IF(COUNT(I31:J31)=0,"",ROUND(SUM(I31:J31),#REF!))</f>
        <v/>
      </c>
      <c r="L31" s="7"/>
      <c r="M31" s="7"/>
      <c r="N31" s="203" t="str">
        <f>IF(COUNT(L31:M31)=0,"",ROUND(SUM(L31:M31),#REF!))</f>
        <v/>
      </c>
      <c r="O31" s="203" t="str">
        <f>IF(COUNT(H31,K31,N31)=0,"",ROUND(SUM(H31,K31,N31),#REF!))</f>
        <v/>
      </c>
      <c r="P31" s="7"/>
      <c r="Q31" s="203" t="str">
        <f>IF(COUNT(O31:P31)=0,"",ROUND(SUM(O31:P31),#REF!))</f>
        <v/>
      </c>
      <c r="R31" s="108"/>
    </row>
    <row r="32" spans="2:18" ht="21" customHeight="1">
      <c r="B32" s="108"/>
      <c r="C32" s="711"/>
      <c r="D32" s="713"/>
      <c r="E32" s="202" t="s">
        <v>244</v>
      </c>
      <c r="F32" s="204"/>
      <c r="G32" s="204"/>
      <c r="H32" s="205" t="str">
        <f>IF(COUNT(F32:G32)=0,"",ROUND(SUMPRODUCT(F31:G31,F32:G32)/SUM(F31:G31),#REF!))</f>
        <v/>
      </c>
      <c r="I32" s="204"/>
      <c r="J32" s="204"/>
      <c r="K32" s="205" t="str">
        <f>IF(COUNT(I32:J32)=0,"",ROUND(SUMPRODUCT(I31:J31,I32:J32)/SUM(I31:J31),#REF!))</f>
        <v/>
      </c>
      <c r="L32" s="204"/>
      <c r="M32" s="204"/>
      <c r="N32" s="205" t="str">
        <f>IF(COUNT(L32:M32)=0,"",ROUND(SUMPRODUCT(L31:M31,L32:M32)/SUM(L31:M31),#REF!))</f>
        <v/>
      </c>
      <c r="O32" s="205" t="str">
        <f>IF(SUMPRODUCT($F$49:$N$49,F31:N31,F32:N32)=0,"",ROUND(SUMPRODUCT($F$49:$N$49,F31:N31,F32:N32)/SUMPRODUCT(F31:N31,$F$49:$N$49),#REF!))</f>
        <v/>
      </c>
      <c r="P32" s="204"/>
      <c r="Q32" s="205" t="str">
        <f>IF(COUNT(O32:P32)=0,"",ROUND(SUMPRODUCT(O31:P31,O32:P32)/SUM(O31:P31),#REF!))</f>
        <v/>
      </c>
      <c r="R32" s="108"/>
    </row>
    <row r="33" spans="2:19" ht="21" customHeight="1">
      <c r="B33" s="108"/>
      <c r="C33" s="705" t="s">
        <v>88</v>
      </c>
      <c r="D33" s="707"/>
      <c r="E33" s="202" t="s">
        <v>245</v>
      </c>
      <c r="F33" s="7"/>
      <c r="G33" s="7"/>
      <c r="H33" s="203" t="str">
        <f>IF(COUNT(F33:G33)=0,"",ROUND(SUM(F33:G33),#REF!))</f>
        <v/>
      </c>
      <c r="I33" s="7"/>
      <c r="J33" s="7"/>
      <c r="K33" s="203" t="str">
        <f>IF(COUNT(I33:J33)=0,"",ROUND(SUM(I33:J33),#REF!))</f>
        <v/>
      </c>
      <c r="L33" s="7"/>
      <c r="M33" s="7"/>
      <c r="N33" s="203" t="str">
        <f>IF(COUNT(L33:M33)=0,"",ROUND(SUM(L33:M33),#REF!))</f>
        <v/>
      </c>
      <c r="O33" s="203" t="str">
        <f>IF(COUNT(H33,K33,N33)=0,"",ROUND(SUM(H33,K33,N33),#REF!))</f>
        <v/>
      </c>
      <c r="P33" s="7"/>
      <c r="Q33" s="203" t="str">
        <f>IF(COUNT(O33:P33)=0,"",ROUND(SUM(O33:P33),#REF!))</f>
        <v/>
      </c>
      <c r="R33" s="108"/>
    </row>
    <row r="34" spans="2:19" ht="21" customHeight="1">
      <c r="B34" s="108"/>
      <c r="C34" s="711"/>
      <c r="D34" s="713"/>
      <c r="E34" s="202" t="s">
        <v>244</v>
      </c>
      <c r="F34" s="204"/>
      <c r="G34" s="204"/>
      <c r="H34" s="205" t="str">
        <f>IF(COUNT(F34:G34)=0,"",ROUND(SUMPRODUCT(F33:G33,F34:G34)/SUM(F33:G33),#REF!))</f>
        <v/>
      </c>
      <c r="I34" s="204"/>
      <c r="J34" s="204"/>
      <c r="K34" s="205" t="str">
        <f>IF(COUNT(I34:J34)=0,"",ROUND(SUMPRODUCT(I33:J33,I34:J34)/SUM(I33:J33),#REF!))</f>
        <v/>
      </c>
      <c r="L34" s="204"/>
      <c r="M34" s="204"/>
      <c r="N34" s="205" t="str">
        <f>IF(COUNT(L34:M34)=0,"",ROUND(SUMPRODUCT(L33:M33,L34:M34)/SUM(L33:M33),#REF!))</f>
        <v/>
      </c>
      <c r="O34" s="205" t="str">
        <f>IF(SUMPRODUCT($F$49:$N$49,F33:N33,F34:N34)=0,"",ROUND(SUMPRODUCT($F$49:$N$49,F33:N33,F34:N34)/SUMPRODUCT(F33:N33,$F$49:$N$49),#REF!))</f>
        <v/>
      </c>
      <c r="P34" s="204"/>
      <c r="Q34" s="205" t="str">
        <f>IF(COUNT(O34:P34)=0,"",ROUND(SUMPRODUCT(O33:P33,O34:P34)/SUM(O33:P33),#REF!))</f>
        <v/>
      </c>
      <c r="R34" s="108"/>
    </row>
    <row r="35" spans="2:19" ht="21" customHeight="1">
      <c r="B35" s="108"/>
      <c r="C35" s="167" t="s">
        <v>246</v>
      </c>
      <c r="D35" s="168"/>
      <c r="E35" s="169"/>
      <c r="F35" s="9"/>
      <c r="G35" s="9"/>
      <c r="H35" s="158" t="str">
        <f>IF(COUNT(F35:G35)=0,"",ROUND(SUM(F35:G35),#REF!))</f>
        <v/>
      </c>
      <c r="I35" s="9"/>
      <c r="J35" s="9"/>
      <c r="K35" s="158" t="str">
        <f>IF(COUNT(I35:J35)=0,"",ROUND(SUM(I35:J35),#REF!))</f>
        <v/>
      </c>
      <c r="L35" s="9"/>
      <c r="M35" s="9"/>
      <c r="N35" s="158" t="str">
        <f>IF(COUNT(L35:M35)=0,"",ROUND(SUM(L35:M35),#REF!))</f>
        <v/>
      </c>
      <c r="O35" s="158" t="str">
        <f>IF(COUNT(H35,K35,N35)=0,"",ROUND(SUM(H35,K35,N35),#REF!))</f>
        <v/>
      </c>
      <c r="P35" s="9"/>
      <c r="Q35" s="158" t="str">
        <f>IF(COUNT(O35:P35)=0,"",ROUND(SUM(O35:P35),#REF!))</f>
        <v/>
      </c>
      <c r="R35" s="108"/>
    </row>
    <row r="36" spans="2:19" ht="21" customHeight="1">
      <c r="B36" s="108"/>
      <c r="C36" s="170" t="s">
        <v>179</v>
      </c>
      <c r="D36" s="165"/>
      <c r="E36" s="166"/>
      <c r="F36" s="208"/>
      <c r="G36" s="208"/>
      <c r="H36" s="160" t="str">
        <f>IF(COUNT(F36:G36)=0,"",ROUND(SUM(F36:G36),#REF!))</f>
        <v/>
      </c>
      <c r="I36" s="208"/>
      <c r="J36" s="208"/>
      <c r="K36" s="160" t="str">
        <f>IF(COUNT(I36:J36)=0,"",ROUND(SUM(I36:J36),#REF!))</f>
        <v/>
      </c>
      <c r="L36" s="208"/>
      <c r="M36" s="208"/>
      <c r="N36" s="160" t="str">
        <f>IF(COUNT(L36:M36)=0,"",ROUND(SUM(L36:M36),#REF!))</f>
        <v/>
      </c>
      <c r="O36" s="160" t="str">
        <f>IF(COUNT(H36,K36,N36)=0,"",ROUND(SUM(H36,K36,N36),#REF!))</f>
        <v/>
      </c>
      <c r="P36" s="208"/>
      <c r="Q36" s="160" t="str">
        <f>IF(COUNT(O36:P36)=0,"",ROUND(SUM(O36:P36),#REF!))</f>
        <v/>
      </c>
      <c r="R36" s="108"/>
    </row>
    <row r="37" spans="2:19" ht="21" customHeight="1">
      <c r="B37" s="108"/>
      <c r="C37" s="209" t="s">
        <v>62</v>
      </c>
      <c r="D37" s="210"/>
      <c r="E37" s="211"/>
      <c r="F37" s="206"/>
      <c r="G37" s="206"/>
      <c r="H37" s="207" t="str">
        <f>IF(SUMPRODUCT(F35:G35,F37:G37)=0,"",ROUND(SUM(F35:G35)/SUM(F66:G66),3))</f>
        <v/>
      </c>
      <c r="I37" s="206"/>
      <c r="J37" s="206"/>
      <c r="K37" s="207" t="str">
        <f>IF(SUMPRODUCT(I35:J35,I37:J37)=0,"",ROUND(SUM(I35:J35)/SUM(I66:J66),3))</f>
        <v/>
      </c>
      <c r="L37" s="206"/>
      <c r="M37" s="206"/>
      <c r="N37" s="207" t="str">
        <f>IF(SUMPRODUCT(L35:M35,L37:M37)=0,"",ROUND(SUM(L35:M35)/SUM(L66:M66),3))</f>
        <v/>
      </c>
      <c r="O37" s="207" t="str">
        <f>IF(SUMPRODUCT(F49:N49,F35:N35,F37:N37)=0,"",ROUND(SUMPRODUCT(F49:N49,F35:N35)/SUMPRODUCT(F49:N49,F66:N66),3))</f>
        <v/>
      </c>
      <c r="P37" s="206"/>
      <c r="Q37" s="207" t="str">
        <f>IF(SUMPRODUCT(O35:P35,O37:P37)=0,"",ROUND(SUM(O35:P35)/SUM(O66:P66),3))</f>
        <v/>
      </c>
      <c r="R37" s="108"/>
    </row>
    <row r="38" spans="2:19" ht="21" customHeight="1">
      <c r="B38" s="108"/>
      <c r="C38" s="209" t="s">
        <v>63</v>
      </c>
      <c r="D38" s="210"/>
      <c r="E38" s="211"/>
      <c r="F38" s="207" t="str">
        <f>IF(F64=0,"",ROUND(F35*3600/F64,3))</f>
        <v/>
      </c>
      <c r="G38" s="207" t="str">
        <f>IF(G64=0,"",ROUND(G35*3600/G64,3))</f>
        <v/>
      </c>
      <c r="H38" s="207" t="str">
        <f t="shared" ref="H38:P38" si="0">IF(H64=0,"",ROUND(H35*3600/H64,3))</f>
        <v/>
      </c>
      <c r="I38" s="207" t="str">
        <f t="shared" si="0"/>
        <v/>
      </c>
      <c r="J38" s="207" t="str">
        <f>IF(J64=0,"",ROUND(J35*3600/J64,3))</f>
        <v/>
      </c>
      <c r="K38" s="207" t="str">
        <f t="shared" si="0"/>
        <v/>
      </c>
      <c r="L38" s="207" t="str">
        <f t="shared" si="0"/>
        <v/>
      </c>
      <c r="M38" s="207" t="str">
        <f>IF(M64=0,"",ROUND(M35*3600/M64,3))</f>
        <v/>
      </c>
      <c r="N38" s="207" t="str">
        <f t="shared" si="0"/>
        <v/>
      </c>
      <c r="O38" s="207" t="str">
        <f t="shared" si="0"/>
        <v/>
      </c>
      <c r="P38" s="207" t="str">
        <f t="shared" si="0"/>
        <v/>
      </c>
      <c r="Q38" s="207" t="str">
        <f>IF(Q64=0,"",ROUND(Q35*3600/Q64,3))</f>
        <v/>
      </c>
      <c r="R38" s="108"/>
      <c r="S38" s="120" t="s">
        <v>93</v>
      </c>
    </row>
    <row r="39" spans="2:19" ht="21" customHeight="1">
      <c r="B39" s="108"/>
      <c r="C39" s="209" t="s">
        <v>247</v>
      </c>
      <c r="D39" s="210"/>
      <c r="E39" s="211"/>
      <c r="F39" s="337" t="str">
        <f>IF(F64=0,"",ROUND(F64/$N$3,#REF!))</f>
        <v/>
      </c>
      <c r="G39" s="337" t="str">
        <f>IF(G64=0,"",ROUND(G64/$N$3,#REF!))</f>
        <v/>
      </c>
      <c r="H39" s="338" t="str">
        <f>IF(COUNT(F39:G39)=0,"",ROUND(SUM(F39:G39),#REF!))</f>
        <v/>
      </c>
      <c r="I39" s="337" t="str">
        <f>IF(I64=0,"",ROUND(I64/$N$3,#REF!))</f>
        <v/>
      </c>
      <c r="J39" s="337" t="str">
        <f>IF(J64=0,"",ROUND(J64/$N$3,#REF!))</f>
        <v/>
      </c>
      <c r="K39" s="338" t="str">
        <f>IF(COUNT(I39:J39)=0,"",ROUND(SUM(I39:J39),#REF!))</f>
        <v/>
      </c>
      <c r="L39" s="337" t="str">
        <f>IF(L64=0,"",ROUND(L64/$N$3,#REF!))</f>
        <v/>
      </c>
      <c r="M39" s="337" t="str">
        <f>IF(M64=0,"",ROUND(M64/$N$3,#REF!))</f>
        <v/>
      </c>
      <c r="N39" s="338" t="str">
        <f>IF(COUNT(L39:M39)=0,"",ROUND(SUM(L39:M39),#REF!))</f>
        <v/>
      </c>
      <c r="O39" s="338" t="str">
        <f>IF(COUNT(H39,K39,N39)=0,"",ROUND(SUM(H39,K39,N39),#REF!))</f>
        <v/>
      </c>
      <c r="P39" s="337" t="str">
        <f>IF(P64=0,"",ROUND(P64/$N$3,#REF!))</f>
        <v/>
      </c>
      <c r="Q39" s="338" t="str">
        <f>IF(COUNT(O39:P39)=0,"",ROUND(SUM(O39:P39),#REF!))</f>
        <v/>
      </c>
      <c r="R39" s="108"/>
      <c r="S39" s="120" t="s">
        <v>93</v>
      </c>
    </row>
    <row r="40" spans="2:19" ht="21" customHeight="1">
      <c r="B40" s="108"/>
      <c r="C40" s="209" t="s">
        <v>64</v>
      </c>
      <c r="D40" s="210"/>
      <c r="E40" s="211"/>
      <c r="F40" s="212" t="str">
        <f>IF(OR(COUNT(F35,F39)=0,F35=0),"",ROUND(F39/F35,3))</f>
        <v/>
      </c>
      <c r="G40" s="212" t="str">
        <f>IF(OR(COUNT(G35,G39)=0,G35=0),"",ROUND(G39/G35,3))</f>
        <v/>
      </c>
      <c r="H40" s="212" t="str">
        <f t="shared" ref="H40:Q40" si="1">IF(OR(COUNT(H35,H39)=0,H35=0),"",ROUND(H39/H35,3))</f>
        <v/>
      </c>
      <c r="I40" s="212" t="str">
        <f t="shared" si="1"/>
        <v/>
      </c>
      <c r="J40" s="212" t="str">
        <f>IF(OR(COUNT(J35,J39)=0,J35=0),"",ROUND(J39/J35,3))</f>
        <v/>
      </c>
      <c r="K40" s="212" t="str">
        <f t="shared" si="1"/>
        <v/>
      </c>
      <c r="L40" s="212" t="str">
        <f t="shared" si="1"/>
        <v/>
      </c>
      <c r="M40" s="212" t="str">
        <f>IF(OR(COUNT(M35,M39)=0,M35=0),"",ROUND(M39/M35,3))</f>
        <v/>
      </c>
      <c r="N40" s="212" t="str">
        <f t="shared" si="1"/>
        <v/>
      </c>
      <c r="O40" s="212" t="str">
        <f t="shared" si="1"/>
        <v/>
      </c>
      <c r="P40" s="212" t="str">
        <f t="shared" si="1"/>
        <v/>
      </c>
      <c r="Q40" s="212" t="str">
        <f t="shared" si="1"/>
        <v/>
      </c>
      <c r="R40" s="108"/>
      <c r="S40" s="120" t="s">
        <v>93</v>
      </c>
    </row>
    <row r="41" spans="2:19" ht="13.5" customHeight="1">
      <c r="B41" s="108"/>
      <c r="C41" s="121" t="s">
        <v>80</v>
      </c>
      <c r="D41" s="121"/>
      <c r="E41" s="121"/>
      <c r="F41" s="121"/>
      <c r="G41" s="121"/>
      <c r="H41" s="121"/>
      <c r="I41" s="121"/>
      <c r="J41" s="121"/>
      <c r="K41" s="213"/>
      <c r="L41" s="213"/>
      <c r="M41" s="213"/>
      <c r="N41" s="213"/>
      <c r="O41" s="213"/>
      <c r="P41" s="213"/>
      <c r="Q41" s="213"/>
      <c r="R41" s="108"/>
    </row>
    <row r="42" spans="2:19" ht="13.5" customHeight="1">
      <c r="B42" s="108"/>
      <c r="C42" s="122"/>
      <c r="D42" s="122"/>
      <c r="E42" s="122"/>
      <c r="F42" s="122"/>
      <c r="G42" s="122"/>
      <c r="H42" s="122"/>
      <c r="I42" s="122"/>
      <c r="J42" s="122"/>
      <c r="K42" s="214"/>
      <c r="L42" s="214"/>
      <c r="M42" s="214"/>
      <c r="N42" s="214"/>
      <c r="O42" s="214"/>
      <c r="P42" s="214"/>
      <c r="Q42" s="214"/>
      <c r="R42" s="108"/>
    </row>
    <row r="43" spans="2:19" ht="13.5" customHeight="1">
      <c r="B43" s="108"/>
      <c r="C43" s="122"/>
      <c r="D43" s="122"/>
      <c r="E43" s="122"/>
      <c r="F43" s="122"/>
      <c r="G43" s="122"/>
      <c r="H43" s="122"/>
      <c r="I43" s="122"/>
      <c r="J43" s="122"/>
      <c r="K43" s="214"/>
      <c r="L43" s="214"/>
      <c r="M43" s="214"/>
      <c r="N43" s="214"/>
      <c r="O43" s="214"/>
      <c r="P43" s="214"/>
      <c r="Q43" s="214"/>
      <c r="R43" s="108"/>
    </row>
    <row r="44" spans="2:19" ht="13.5" customHeight="1">
      <c r="B44" s="108"/>
      <c r="C44" s="122"/>
      <c r="D44" s="122"/>
      <c r="E44" s="122"/>
      <c r="F44" s="122"/>
      <c r="G44" s="122"/>
      <c r="H44" s="122"/>
      <c r="I44" s="122"/>
      <c r="J44" s="122"/>
      <c r="K44" s="214"/>
      <c r="L44" s="214"/>
      <c r="M44" s="214"/>
      <c r="N44" s="214"/>
      <c r="O44" s="214"/>
      <c r="P44" s="214"/>
      <c r="Q44" s="214"/>
      <c r="R44" s="108"/>
    </row>
    <row r="45" spans="2:19" ht="13.5" customHeight="1">
      <c r="B45" s="108"/>
      <c r="C45" s="122"/>
      <c r="D45" s="122"/>
      <c r="E45" s="122"/>
      <c r="F45" s="122"/>
      <c r="G45" s="122"/>
      <c r="H45" s="122"/>
      <c r="I45" s="122"/>
      <c r="J45" s="122"/>
      <c r="K45" s="214"/>
      <c r="L45" s="214"/>
      <c r="M45" s="214"/>
      <c r="N45" s="214"/>
      <c r="O45" s="214"/>
      <c r="P45" s="214"/>
      <c r="Q45" s="214"/>
      <c r="R45" s="108"/>
    </row>
    <row r="46" spans="2:19" ht="13.5" customHeight="1">
      <c r="B46" s="108"/>
      <c r="C46" s="122"/>
      <c r="D46" s="122"/>
      <c r="E46" s="122"/>
      <c r="F46" s="122"/>
      <c r="G46" s="122"/>
      <c r="H46" s="122"/>
      <c r="I46" s="122"/>
      <c r="J46" s="122"/>
      <c r="K46" s="214"/>
      <c r="L46" s="214"/>
      <c r="M46" s="214"/>
      <c r="N46" s="214"/>
      <c r="O46" s="214"/>
      <c r="P46" s="214"/>
      <c r="Q46" s="214"/>
      <c r="R46" s="108"/>
    </row>
    <row r="47" spans="2:19" ht="13.5" customHeight="1">
      <c r="B47" s="108"/>
      <c r="C47" s="121"/>
      <c r="D47" s="121"/>
      <c r="E47" s="121"/>
      <c r="F47" s="121"/>
      <c r="G47" s="121"/>
      <c r="H47" s="121"/>
      <c r="I47" s="121"/>
      <c r="J47" s="121"/>
      <c r="K47" s="213"/>
      <c r="L47" s="213"/>
      <c r="M47" s="213"/>
      <c r="N47" s="213"/>
      <c r="O47" s="213"/>
      <c r="P47" s="213"/>
      <c r="Q47" s="213"/>
      <c r="R47" s="108"/>
    </row>
    <row r="49" spans="3:17">
      <c r="E49" s="234" t="s">
        <v>251</v>
      </c>
      <c r="H49" s="111">
        <v>1</v>
      </c>
      <c r="K49" s="181">
        <v>1</v>
      </c>
      <c r="N49" s="181">
        <v>1</v>
      </c>
    </row>
    <row r="50" spans="3:17">
      <c r="E50" s="234" t="s">
        <v>250</v>
      </c>
      <c r="F50" s="111">
        <v>1</v>
      </c>
      <c r="G50" s="111">
        <v>1</v>
      </c>
      <c r="I50" s="111">
        <v>2</v>
      </c>
      <c r="J50" s="111">
        <v>2</v>
      </c>
      <c r="L50" s="181">
        <v>3</v>
      </c>
      <c r="M50" s="181">
        <v>3</v>
      </c>
      <c r="O50" s="181">
        <v>4</v>
      </c>
    </row>
    <row r="51" spans="3:17">
      <c r="C51" s="111" t="s">
        <v>144</v>
      </c>
    </row>
    <row r="52" spans="3:17">
      <c r="D52" s="111" t="s">
        <v>136</v>
      </c>
      <c r="F52" s="189">
        <f>F10*F11*(1-F12)</f>
        <v>0</v>
      </c>
      <c r="G52" s="189">
        <f>G10*G11*(1-G12)</f>
        <v>0</v>
      </c>
      <c r="H52" s="189">
        <f>IF(ISERR(H10*H11*(1-H12)),0,H10*H11*(1-H12))</f>
        <v>0</v>
      </c>
      <c r="I52" s="189">
        <f>I10*I11*(1-I12)</f>
        <v>0</v>
      </c>
      <c r="J52" s="189">
        <f>J10*J11*(1-J12)</f>
        <v>0</v>
      </c>
      <c r="K52" s="189">
        <f>IF(ISERR(K10*K11*(1-K12)),0,K10*K11*(1-K12))</f>
        <v>0</v>
      </c>
      <c r="L52" s="189">
        <f>L10*L11*(1-L12)</f>
        <v>0</v>
      </c>
      <c r="M52" s="189">
        <f>M10*M11*(1-M12)</f>
        <v>0</v>
      </c>
      <c r="N52" s="189">
        <f>IF(ISERR(N10*N11*(1-N12)),0,N10*N11*(1-N12))</f>
        <v>0</v>
      </c>
      <c r="O52" s="189">
        <f>IF(ISERR(O10*O11*(1-O12)),0,O10*O11*(1-O12))</f>
        <v>0</v>
      </c>
      <c r="P52" s="189">
        <f>P10*P11*(1-P12)</f>
        <v>0</v>
      </c>
      <c r="Q52" s="189">
        <f>IF(ISERR(Q10*Q11*(1-Q12)),0,Q10*Q11*(1-Q12))</f>
        <v>0</v>
      </c>
    </row>
    <row r="53" spans="3:17">
      <c r="D53" s="111" t="s">
        <v>137</v>
      </c>
      <c r="F53" s="189">
        <f>F13*F14</f>
        <v>0</v>
      </c>
      <c r="G53" s="189">
        <f>G13*G14</f>
        <v>0</v>
      </c>
      <c r="H53" s="189">
        <f>IF(ISERR(H13*H14),0,H13*H14)</f>
        <v>0</v>
      </c>
      <c r="I53" s="189">
        <f>I13*I14</f>
        <v>0</v>
      </c>
      <c r="J53" s="189">
        <f>J13*J14</f>
        <v>0</v>
      </c>
      <c r="K53" s="189">
        <f>IF(ISERR(K13*K14),0,K13*K14)</f>
        <v>0</v>
      </c>
      <c r="L53" s="189">
        <f>L13*L14</f>
        <v>0</v>
      </c>
      <c r="M53" s="189">
        <f>M13*M14</f>
        <v>0</v>
      </c>
      <c r="N53" s="189">
        <f>IF(ISERR(N13*N14),0,N13*N14)</f>
        <v>0</v>
      </c>
      <c r="O53" s="189">
        <f>IF(ISERR(O13*O14),0,O13*O14)</f>
        <v>0</v>
      </c>
      <c r="P53" s="189">
        <f>P13*P14</f>
        <v>0</v>
      </c>
      <c r="Q53" s="189">
        <f>IF(ISERR(Q13*Q14),0,Q13*Q14)</f>
        <v>0</v>
      </c>
    </row>
    <row r="54" spans="3:17">
      <c r="D54" s="111" t="s">
        <v>187</v>
      </c>
      <c r="F54" s="189">
        <f>F15*F16</f>
        <v>0</v>
      </c>
      <c r="G54" s="189">
        <f>G15*G16</f>
        <v>0</v>
      </c>
      <c r="H54" s="189">
        <f>IF(ISERR(H15*H16),0,H15*H16)</f>
        <v>0</v>
      </c>
      <c r="I54" s="189">
        <f>I15*I16</f>
        <v>0</v>
      </c>
      <c r="J54" s="189">
        <f>J15*J16</f>
        <v>0</v>
      </c>
      <c r="K54" s="189">
        <f>IF(ISERR(K15*K16),0,K15*K16)</f>
        <v>0</v>
      </c>
      <c r="L54" s="189">
        <f>L15*L16</f>
        <v>0</v>
      </c>
      <c r="M54" s="189">
        <f>M15*M16</f>
        <v>0</v>
      </c>
      <c r="N54" s="189">
        <f>IF(ISERR(N15*N16),0,N15*N16)</f>
        <v>0</v>
      </c>
      <c r="O54" s="189">
        <f>IF(ISERR(O15*O16),0,O15*O16)</f>
        <v>0</v>
      </c>
      <c r="P54" s="189">
        <f>P15*P16</f>
        <v>0</v>
      </c>
      <c r="Q54" s="189">
        <f>IF(ISERR(Q15*Q16),0,Q15*Q16)</f>
        <v>0</v>
      </c>
    </row>
    <row r="55" spans="3:17">
      <c r="D55" s="111" t="s">
        <v>138</v>
      </c>
      <c r="F55" s="189">
        <f>F17*F18</f>
        <v>0</v>
      </c>
      <c r="G55" s="189">
        <f>G17*G18</f>
        <v>0</v>
      </c>
      <c r="H55" s="189">
        <f>IF(ISERR(H17*H18),0,H17*H18)</f>
        <v>0</v>
      </c>
      <c r="I55" s="189">
        <f>I17*I18</f>
        <v>0</v>
      </c>
      <c r="J55" s="189">
        <f>J17*J18</f>
        <v>0</v>
      </c>
      <c r="K55" s="189">
        <f>IF(ISERR(K17*K18),0,K17*K18)</f>
        <v>0</v>
      </c>
      <c r="L55" s="189">
        <f>L17*L18</f>
        <v>0</v>
      </c>
      <c r="M55" s="189">
        <f>M17*M18</f>
        <v>0</v>
      </c>
      <c r="N55" s="189">
        <f>IF(ISERR(N17*N18),0,N17*N18)</f>
        <v>0</v>
      </c>
      <c r="O55" s="189">
        <f>IF(ISERR(O17*O18),0,O17*O18)</f>
        <v>0</v>
      </c>
      <c r="P55" s="189">
        <f>P17*P18</f>
        <v>0</v>
      </c>
      <c r="Q55" s="189">
        <f>IF(ISERR(Q17*Q18),0,Q17*Q18)</f>
        <v>0</v>
      </c>
    </row>
    <row r="56" spans="3:17">
      <c r="D56" s="111" t="s">
        <v>139</v>
      </c>
      <c r="F56" s="189">
        <f>F19*F20</f>
        <v>0</v>
      </c>
      <c r="G56" s="189">
        <f>G19*G20</f>
        <v>0</v>
      </c>
      <c r="H56" s="189">
        <f>IF(ISERR(H19*H20),0,H19*H20)</f>
        <v>0</v>
      </c>
      <c r="I56" s="189">
        <f>I19*I20</f>
        <v>0</v>
      </c>
      <c r="J56" s="189">
        <f>J19*J20</f>
        <v>0</v>
      </c>
      <c r="K56" s="189">
        <f>IF(ISERR(K19*K20),0,K19*K20)</f>
        <v>0</v>
      </c>
      <c r="L56" s="189">
        <f>L19*L20</f>
        <v>0</v>
      </c>
      <c r="M56" s="189">
        <f>M19*M20</f>
        <v>0</v>
      </c>
      <c r="N56" s="189">
        <f>IF(ISERR(N19*N20),0,N19*N20)</f>
        <v>0</v>
      </c>
      <c r="O56" s="189">
        <f>IF(ISERR(O19*O20),0,O19*O20)</f>
        <v>0</v>
      </c>
      <c r="P56" s="189">
        <f>P19*P20</f>
        <v>0</v>
      </c>
      <c r="Q56" s="189">
        <f>IF(ISERR(Q19*Q20),0,Q19*Q20)</f>
        <v>0</v>
      </c>
    </row>
    <row r="57" spans="3:17">
      <c r="D57" s="111" t="s">
        <v>140</v>
      </c>
      <c r="F57" s="189">
        <f>F21*F22</f>
        <v>0</v>
      </c>
      <c r="G57" s="189">
        <f>G21*G22</f>
        <v>0</v>
      </c>
      <c r="H57" s="189">
        <f>IF(ISERR(H21*H22),0,H21*H22)</f>
        <v>0</v>
      </c>
      <c r="I57" s="189">
        <f>I21*I22</f>
        <v>0</v>
      </c>
      <c r="J57" s="189">
        <f>J21*J22</f>
        <v>0</v>
      </c>
      <c r="K57" s="189">
        <f>IF(ISERR(K21*K22),0,K21*K22)</f>
        <v>0</v>
      </c>
      <c r="L57" s="189">
        <f>L21*L22</f>
        <v>0</v>
      </c>
      <c r="M57" s="189">
        <f>M21*M22</f>
        <v>0</v>
      </c>
      <c r="N57" s="189">
        <f>IF(ISERR(N21*N22),0,N21*N22)</f>
        <v>0</v>
      </c>
      <c r="O57" s="189">
        <f>IF(ISERR(O21*O22),0,O21*O22)</f>
        <v>0</v>
      </c>
      <c r="P57" s="189">
        <f>P21*P22</f>
        <v>0</v>
      </c>
      <c r="Q57" s="189">
        <f>IF(ISERR(Q21*Q22),0,Q21*Q22)</f>
        <v>0</v>
      </c>
    </row>
    <row r="58" spans="3:17">
      <c r="D58" s="111" t="s">
        <v>186</v>
      </c>
      <c r="F58" s="189">
        <f>F23*F24</f>
        <v>0</v>
      </c>
      <c r="G58" s="189">
        <f>G23*G24</f>
        <v>0</v>
      </c>
      <c r="H58" s="189">
        <f>IF(ISERR(H23*H24),0,H23*H24)</f>
        <v>0</v>
      </c>
      <c r="I58" s="189">
        <f>I23*I24</f>
        <v>0</v>
      </c>
      <c r="J58" s="189">
        <f>J23*J24</f>
        <v>0</v>
      </c>
      <c r="K58" s="189">
        <f>IF(ISERR(K23*K24),0,K23*K24)</f>
        <v>0</v>
      </c>
      <c r="L58" s="189">
        <f>L23*L24</f>
        <v>0</v>
      </c>
      <c r="M58" s="189">
        <f>M23*M24</f>
        <v>0</v>
      </c>
      <c r="N58" s="189">
        <f>IF(ISERR(N23*N24),0,N23*N24)</f>
        <v>0</v>
      </c>
      <c r="O58" s="189">
        <f>IF(ISERR(O23*O24),0,O23*O24)</f>
        <v>0</v>
      </c>
      <c r="P58" s="189">
        <f>P23*P24</f>
        <v>0</v>
      </c>
      <c r="Q58" s="189">
        <f>IF(ISERR(Q23*Q24),0,Q23*Q24)</f>
        <v>0</v>
      </c>
    </row>
    <row r="59" spans="3:17">
      <c r="D59" s="193" t="s">
        <v>185</v>
      </c>
      <c r="F59" s="189">
        <f>F25*F26</f>
        <v>0</v>
      </c>
      <c r="G59" s="189">
        <f>G25*G26</f>
        <v>0</v>
      </c>
      <c r="H59" s="189">
        <f>IF(ISERR(H25*H26),0,H25*H26)</f>
        <v>0</v>
      </c>
      <c r="I59" s="189">
        <f>I25*I26</f>
        <v>0</v>
      </c>
      <c r="J59" s="189">
        <f>J25*J26</f>
        <v>0</v>
      </c>
      <c r="K59" s="189">
        <f>IF(ISERR(K25*K26),0,K25*K26)</f>
        <v>0</v>
      </c>
      <c r="L59" s="189">
        <f>L25*L26</f>
        <v>0</v>
      </c>
      <c r="M59" s="189">
        <f>M25*M26</f>
        <v>0</v>
      </c>
      <c r="N59" s="189">
        <f>IF(ISERR(N25*N26),0,N25*N26)</f>
        <v>0</v>
      </c>
      <c r="O59" s="189">
        <f>IF(ISERR(O25*O26),0,O25*O26)</f>
        <v>0</v>
      </c>
      <c r="P59" s="189">
        <f>P25*P26</f>
        <v>0</v>
      </c>
      <c r="Q59" s="189">
        <f>IF(ISERR(Q25*Q26),0,Q25*Q26)</f>
        <v>0</v>
      </c>
    </row>
    <row r="60" spans="3:17">
      <c r="D60" s="111" t="s">
        <v>184</v>
      </c>
      <c r="F60" s="189">
        <f>F27*F28</f>
        <v>0</v>
      </c>
      <c r="G60" s="189">
        <f>G27*G28</f>
        <v>0</v>
      </c>
      <c r="H60" s="189">
        <f>IF(ISERR(H27*H28),0,H27*H28)</f>
        <v>0</v>
      </c>
      <c r="I60" s="189">
        <f>I27*I28</f>
        <v>0</v>
      </c>
      <c r="J60" s="189">
        <f>J27*J28</f>
        <v>0</v>
      </c>
      <c r="K60" s="189">
        <f>IF(ISERR(K27*K28),0,K27*K28)</f>
        <v>0</v>
      </c>
      <c r="L60" s="189">
        <f>L27*L28</f>
        <v>0</v>
      </c>
      <c r="M60" s="189">
        <f>M27*M28</f>
        <v>0</v>
      </c>
      <c r="N60" s="189">
        <f>IF(ISERR(N27*N28),0,N27*N28)</f>
        <v>0</v>
      </c>
      <c r="O60" s="189">
        <f>IF(ISERR(O27*O28),0,O27*O28)</f>
        <v>0</v>
      </c>
      <c r="P60" s="189">
        <f>P27*P28</f>
        <v>0</v>
      </c>
      <c r="Q60" s="189">
        <f>IF(ISERR(Q27*Q28),0,Q27*Q28)</f>
        <v>0</v>
      </c>
    </row>
    <row r="61" spans="3:17">
      <c r="D61" s="111" t="s">
        <v>141</v>
      </c>
      <c r="F61" s="189">
        <f>F29*F30</f>
        <v>0</v>
      </c>
      <c r="G61" s="189">
        <f>G29*G30</f>
        <v>0</v>
      </c>
      <c r="H61" s="189">
        <f>IF(ISERR(H29*H30),0,H29*H30)</f>
        <v>0</v>
      </c>
      <c r="I61" s="189">
        <f>I29*I30</f>
        <v>0</v>
      </c>
      <c r="J61" s="189">
        <f>J29*J30</f>
        <v>0</v>
      </c>
      <c r="K61" s="189">
        <f>IF(ISERR(K29*K30),0,K29*K30)</f>
        <v>0</v>
      </c>
      <c r="L61" s="189">
        <f>L29*L30</f>
        <v>0</v>
      </c>
      <c r="M61" s="189">
        <f>M29*M30</f>
        <v>0</v>
      </c>
      <c r="N61" s="189">
        <f>IF(ISERR(N29*N30),0,N29*N30)</f>
        <v>0</v>
      </c>
      <c r="O61" s="189">
        <f>IF(ISERR(O29*O30),0,O29*O30)</f>
        <v>0</v>
      </c>
      <c r="P61" s="189">
        <f>P29*P30</f>
        <v>0</v>
      </c>
      <c r="Q61" s="189">
        <f>IF(ISERR(Q29*Q30),0,Q29*Q30)</f>
        <v>0</v>
      </c>
    </row>
    <row r="62" spans="3:17">
      <c r="D62" s="111" t="s">
        <v>142</v>
      </c>
      <c r="F62" s="189">
        <f>F31*F32</f>
        <v>0</v>
      </c>
      <c r="G62" s="189">
        <f>G31*G32</f>
        <v>0</v>
      </c>
      <c r="H62" s="189">
        <f>IF(ISERR(H31*H32),0,H31*H32)</f>
        <v>0</v>
      </c>
      <c r="I62" s="189">
        <f>I31*I32</f>
        <v>0</v>
      </c>
      <c r="J62" s="189">
        <f>J31*J32</f>
        <v>0</v>
      </c>
      <c r="K62" s="189">
        <f>IF(ISERR(K31*K32),0,K31*K32)</f>
        <v>0</v>
      </c>
      <c r="L62" s="189">
        <f>L31*L32</f>
        <v>0</v>
      </c>
      <c r="M62" s="189">
        <f>M31*M32</f>
        <v>0</v>
      </c>
      <c r="N62" s="189">
        <f>IF(ISERR(N31*N32),0,N31*N32)</f>
        <v>0</v>
      </c>
      <c r="O62" s="189">
        <f>IF(ISERR(O31*O32),0,O31*O32)</f>
        <v>0</v>
      </c>
      <c r="P62" s="189">
        <f>P31*P32</f>
        <v>0</v>
      </c>
      <c r="Q62" s="189">
        <f>IF(ISERR(Q31*Q32),0,Q31*Q32)</f>
        <v>0</v>
      </c>
    </row>
    <row r="63" spans="3:17">
      <c r="D63" s="111" t="s">
        <v>88</v>
      </c>
      <c r="F63" s="189">
        <f>F33*F34</f>
        <v>0</v>
      </c>
      <c r="G63" s="189">
        <f>G33*G34</f>
        <v>0</v>
      </c>
      <c r="H63" s="189">
        <f>IF(ISERR(H33*H34),0,H33*H34)</f>
        <v>0</v>
      </c>
      <c r="I63" s="189">
        <f>I33*I34</f>
        <v>0</v>
      </c>
      <c r="J63" s="189">
        <f>J33*J34</f>
        <v>0</v>
      </c>
      <c r="K63" s="189">
        <f>IF(ISERR(K33*K34),0,K33*K34)</f>
        <v>0</v>
      </c>
      <c r="L63" s="189">
        <f>L33*L34</f>
        <v>0</v>
      </c>
      <c r="M63" s="189">
        <f>M33*M34</f>
        <v>0</v>
      </c>
      <c r="N63" s="189">
        <f>IF(ISERR(N33*N34),0,N33*N34)</f>
        <v>0</v>
      </c>
      <c r="O63" s="189">
        <f>IF(ISERR(O33*O34),0,O33*O34)</f>
        <v>0</v>
      </c>
      <c r="P63" s="189">
        <f>P33*P34</f>
        <v>0</v>
      </c>
      <c r="Q63" s="189">
        <f>IF(ISERR(Q33*Q34),0,Q33*Q34)</f>
        <v>0</v>
      </c>
    </row>
    <row r="64" spans="3:17">
      <c r="D64" s="111" t="s">
        <v>143</v>
      </c>
      <c r="F64" s="189">
        <f t="shared" ref="F64:Q64" si="2">SUM(F52:F63)</f>
        <v>0</v>
      </c>
      <c r="G64" s="189">
        <f>SUM(G52:G63)</f>
        <v>0</v>
      </c>
      <c r="H64" s="189">
        <f t="shared" si="2"/>
        <v>0</v>
      </c>
      <c r="I64" s="189">
        <f t="shared" si="2"/>
        <v>0</v>
      </c>
      <c r="J64" s="189">
        <f>SUM(J52:J63)</f>
        <v>0</v>
      </c>
      <c r="K64" s="189">
        <f t="shared" si="2"/>
        <v>0</v>
      </c>
      <c r="L64" s="189">
        <f t="shared" si="2"/>
        <v>0</v>
      </c>
      <c r="M64" s="189">
        <f>SUM(M52:M63)</f>
        <v>0</v>
      </c>
      <c r="N64" s="189">
        <f t="shared" si="2"/>
        <v>0</v>
      </c>
      <c r="O64" s="189">
        <f t="shared" si="2"/>
        <v>0</v>
      </c>
      <c r="P64" s="189">
        <f t="shared" si="2"/>
        <v>0</v>
      </c>
      <c r="Q64" s="189">
        <f t="shared" si="2"/>
        <v>0</v>
      </c>
    </row>
    <row r="66" spans="5:16">
      <c r="E66" s="234" t="s">
        <v>306</v>
      </c>
      <c r="F66" s="336">
        <f>IFERROR(ROUND(F35/F37,#REF!),0)</f>
        <v>0</v>
      </c>
      <c r="G66" s="336">
        <f>IFERROR(ROUND(G35/G37,#REF!),0)</f>
        <v>0</v>
      </c>
      <c r="H66" s="336">
        <f>IFERROR(ROUND(H35/H37,#REF!),0)</f>
        <v>0</v>
      </c>
      <c r="I66" s="336">
        <f>IFERROR(ROUND(I35/I37,#REF!),0)</f>
        <v>0</v>
      </c>
      <c r="J66" s="336">
        <f>IFERROR(ROUND(J35/J37,#REF!),0)</f>
        <v>0</v>
      </c>
      <c r="K66" s="336">
        <f>IFERROR(ROUND(K35/K37,#REF!),0)</f>
        <v>0</v>
      </c>
      <c r="L66" s="336">
        <f>IFERROR(ROUND(L35/L37,#REF!),0)</f>
        <v>0</v>
      </c>
      <c r="M66" s="336">
        <f>IFERROR(ROUND(M35/M37,#REF!),0)</f>
        <v>0</v>
      </c>
      <c r="N66" s="336">
        <f>IFERROR(ROUND(N35/N37,#REF!),0)</f>
        <v>0</v>
      </c>
      <c r="O66" s="336">
        <f>IFERROR(ROUND(O35/O37,#REF!),0)</f>
        <v>0</v>
      </c>
      <c r="P66" s="336">
        <f>IFERROR(ROUND(P35/P37,#REF!),0)</f>
        <v>0</v>
      </c>
    </row>
  </sheetData>
  <sheetProtection formatCells="0"/>
  <dataConsolidate/>
  <customSheetViews>
    <customSheetView guid="{C0B37949-AEE7-4025-9C63-13C9CCCA9BBA}" scale="55" showPageBreaks="1" printArea="1" view="pageBreakPreview">
      <pane ySplit="4" topLeftCell="A5" activePane="bottomLeft" state="frozen"/>
      <selection pane="bottomLeft" activeCell="F3" sqref="F3"/>
      <colBreaks count="1" manualBreakCount="1">
        <brk id="11" min="4" max="46" man="1"/>
      </colBreaks>
      <pageMargins left="0.59055118110236227" right="0.59055118110236227" top="0.78740157480314965" bottom="0.39370078740157483" header="0.19685039370078741" footer="0.19685039370078741"/>
      <printOptions horizontalCentered="1"/>
      <pageSetup paperSize="9" scale="48" fitToWidth="2" pageOrder="overThenDown" orientation="portrait" blackAndWhite="1" r:id="rId1"/>
      <headerFooter>
        <oddFooter>&amp;C&amp;"ＭＳ 明朝,標準"&amp;14- &amp;P-5 -</oddFooter>
      </headerFooter>
    </customSheetView>
  </customSheetViews>
  <mergeCells count="18">
    <mergeCell ref="Q8:Q9"/>
    <mergeCell ref="L8:N8"/>
    <mergeCell ref="O8:O9"/>
    <mergeCell ref="P8:P9"/>
    <mergeCell ref="I8:K8"/>
    <mergeCell ref="F8:H8"/>
    <mergeCell ref="C33:D34"/>
    <mergeCell ref="C21:D22"/>
    <mergeCell ref="C23:D24"/>
    <mergeCell ref="C19:D20"/>
    <mergeCell ref="C10:D12"/>
    <mergeCell ref="C17:D18"/>
    <mergeCell ref="C13:D14"/>
    <mergeCell ref="C31:D32"/>
    <mergeCell ref="C25:D26"/>
    <mergeCell ref="C27:D28"/>
    <mergeCell ref="C15:D16"/>
    <mergeCell ref="C29:D30"/>
  </mergeCells>
  <phoneticPr fontId="34"/>
  <dataValidations count="2">
    <dataValidation type="custom" allowBlank="1" showInputMessage="1" showErrorMessage="1" errorTitle="小数点以下入力エラー" error="小数点以下は１桁までとして下さい。" sqref="P29 P31 P33 P35:P36 P10 P13 P15 P17 P19 P21 P23 P25 P27 F33:G33 F10:G10 F13:G13 F15:G15 F17:G17 F19:G19 F21:G21 F23:G23 F25:G25 F27:G27 F29:G29 F31:G31 F35:G36 I31:J31 I33:J33 I35:J36 I10:J10 I13:J13 I15:J15 I17:J17 I19:J19 I21:J21 I23:J23 I25:J25 I27:J27 I29:J29 L29:M29 L27:M27 L25:M25 L23:M23 L21:M21 L19:M19 L17:M17 L15:M15 L13:M13 L10:M10 L35:M36 L33:M33 L31:M31" xr:uid="{00000000-0002-0000-4000-000000000000}">
      <formula1>ROUND(F10,1)=F10</formula1>
    </dataValidation>
    <dataValidation type="list" allowBlank="1" showInputMessage="1" showErrorMessage="1" sqref="F3:G3" xr:uid="{00000000-0002-0000-4000-000001000000}">
      <formula1>"石炭系,ＬＮＧ系,石油系"</formula1>
    </dataValidation>
  </dataValidations>
  <printOptions horizontalCentered="1"/>
  <pageMargins left="0.59055118110236227" right="0.59055118110236227" top="0.78740157480314965" bottom="0.39370078740157483" header="0.19685039370078741" footer="0.19685039370078741"/>
  <pageSetup paperSize="9" scale="93" fitToWidth="2" pageOrder="overThenDown" orientation="portrait" blackAndWhite="1" r:id="rId2"/>
  <headerFooter>
    <oddFooter>&amp;C&amp;"ＭＳ 明朝,標準"&amp;7- &amp;P-5 -</oddFooter>
  </headerFooter>
  <colBreaks count="1" manualBreakCount="1">
    <brk id="11" min="4" max="46" man="1"/>
  </colBreaks>
  <drawing r:id="rId3"/>
  <legacyDrawing r:id="rId4"/>
  <mc:AlternateContent xmlns:mc="http://schemas.openxmlformats.org/markup-compatibility/2006">
    <mc:Choice Requires="x14">
      <controls>
        <mc:AlternateContent xmlns:mc="http://schemas.openxmlformats.org/markup-compatibility/2006">
          <mc:Choice Requires="x14">
            <control shapeId="262146" r:id="rId5" name="Button 2">
              <controlPr defaultSize="0" print="0" autoFill="0" autoPict="0" macro="[0]!列追加_様式第35第2表用" altText="">
                <anchor>
                  <from>
                    <xdr:col>6</xdr:col>
                    <xdr:colOff>133350</xdr:colOff>
                    <xdr:row>1</xdr:row>
                    <xdr:rowOff>95250</xdr:rowOff>
                  </from>
                  <to>
                    <xdr:col>7</xdr:col>
                    <xdr:colOff>133350</xdr:colOff>
                    <xdr:row>3</xdr:row>
                    <xdr:rowOff>19050</xdr:rowOff>
                  </to>
                </anchor>
              </controlPr>
            </control>
          </mc:Choice>
        </mc:AlternateContent>
        <mc:AlternateContent xmlns:mc="http://schemas.openxmlformats.org/markup-compatibility/2006">
          <mc:Choice Requires="x14">
            <control shapeId="262147" r:id="rId6" name="Button 3">
              <controlPr defaultSize="0" print="0" autoFill="0" autoPict="0" macro="[0]!列削除_様式第35第2表用" altText="">
                <anchor>
                  <from>
                    <xdr:col>7</xdr:col>
                    <xdr:colOff>260350</xdr:colOff>
                    <xdr:row>1</xdr:row>
                    <xdr:rowOff>95250</xdr:rowOff>
                  </from>
                  <to>
                    <xdr:col>8</xdr:col>
                    <xdr:colOff>260350</xdr:colOff>
                    <xdr:row>3</xdr:row>
                    <xdr:rowOff>19050</xdr:rowOff>
                  </to>
                </anchor>
              </controlPr>
            </control>
          </mc:Choice>
        </mc:AlternateContent>
      </controls>
    </mc:Choice>
  </mc:AlternateConten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Sheet29">
    <tabColor rgb="FF00B050"/>
  </sheetPr>
  <dimension ref="B1:T43"/>
  <sheetViews>
    <sheetView workbookViewId="0"/>
  </sheetViews>
  <sheetFormatPr defaultColWidth="9.33203125" defaultRowHeight="8.5"/>
  <cols>
    <col min="1" max="2" width="2.77734375" style="111" customWidth="1"/>
    <col min="3" max="3" width="16.33203125" style="111" customWidth="1"/>
    <col min="4" max="4" width="35.6640625" style="111" customWidth="1"/>
    <col min="5" max="14" width="14.109375" style="111" customWidth="1"/>
    <col min="15" max="15" width="1.77734375" style="111" customWidth="1"/>
    <col min="16" max="16384" width="9.33203125" style="111"/>
  </cols>
  <sheetData>
    <row r="1" spans="2:20" ht="13.5" customHeight="1">
      <c r="B1" s="215" t="s">
        <v>2</v>
      </c>
      <c r="E1" s="89"/>
      <c r="F1" s="88"/>
    </row>
    <row r="2" spans="2:20" ht="48" customHeight="1"/>
    <row r="3" spans="2:20" ht="13.5" customHeight="1">
      <c r="B3" s="108"/>
      <c r="C3" s="90" t="s">
        <v>40</v>
      </c>
      <c r="D3" s="90"/>
      <c r="E3" s="90"/>
      <c r="F3" s="90"/>
      <c r="G3" s="90"/>
      <c r="H3" s="90"/>
      <c r="I3" s="90"/>
      <c r="J3" s="90"/>
      <c r="K3" s="90"/>
      <c r="L3" s="90"/>
      <c r="M3" s="90"/>
      <c r="N3" s="90"/>
      <c r="O3" s="90"/>
    </row>
    <row r="4" spans="2:20" ht="13.5" customHeight="1">
      <c r="B4" s="108"/>
      <c r="C4" s="90" t="s">
        <v>65</v>
      </c>
      <c r="D4" s="90"/>
      <c r="E4" s="92"/>
      <c r="F4" s="90"/>
      <c r="G4" s="90"/>
      <c r="H4" s="90"/>
      <c r="I4" s="90"/>
      <c r="J4" s="90"/>
      <c r="K4" s="90"/>
      <c r="L4" s="90"/>
      <c r="M4" s="90"/>
      <c r="N4" s="90"/>
      <c r="O4" s="90"/>
    </row>
    <row r="5" spans="2:20" ht="13.5" customHeight="1">
      <c r="B5" s="108"/>
      <c r="C5" s="93" t="s">
        <v>66</v>
      </c>
      <c r="D5" s="90"/>
      <c r="E5" s="37"/>
      <c r="F5" s="90"/>
      <c r="G5" s="90"/>
      <c r="H5" s="90"/>
      <c r="I5" s="90"/>
      <c r="J5" s="90"/>
      <c r="K5" s="90"/>
      <c r="L5" s="90"/>
      <c r="M5" s="90"/>
      <c r="N5" s="216" t="s">
        <v>248</v>
      </c>
      <c r="O5" s="90"/>
    </row>
    <row r="6" spans="2:20" ht="13.5" customHeight="1">
      <c r="B6" s="108"/>
      <c r="C6" s="810" t="s">
        <v>145</v>
      </c>
      <c r="D6" s="811"/>
      <c r="E6" s="4" t="e">
        <f>DATE(#REF!,1,1)</f>
        <v>#REF!</v>
      </c>
      <c r="F6" s="4" t="e">
        <f>DATE(#REF!+1,1,1)</f>
        <v>#REF!</v>
      </c>
      <c r="G6" s="4" t="e">
        <f>DATE(#REF!+2,1,1)</f>
        <v>#REF!</v>
      </c>
      <c r="H6" s="4" t="e">
        <f>DATE(#REF!+3,1,1)</f>
        <v>#REF!</v>
      </c>
      <c r="I6" s="4" t="e">
        <f>DATE(#REF!+4,1,1)</f>
        <v>#REF!</v>
      </c>
      <c r="J6" s="4" t="e">
        <f>DATE(#REF!+5,1,1)</f>
        <v>#REF!</v>
      </c>
      <c r="K6" s="4" t="e">
        <f>DATE(#REF!+6,1,1)</f>
        <v>#REF!</v>
      </c>
      <c r="L6" s="4" t="e">
        <f>DATE(#REF!+7,1,1)</f>
        <v>#REF!</v>
      </c>
      <c r="M6" s="4" t="e">
        <f>DATE(#REF!+8,1,1)</f>
        <v>#REF!</v>
      </c>
      <c r="N6" s="4" t="e">
        <f>DATE(#REF!+9,1,1)</f>
        <v>#REF!</v>
      </c>
      <c r="O6" s="108"/>
      <c r="S6" s="97" t="str">
        <f>IF(COUNT(E8:N33)&gt;0,"○","")</f>
        <v/>
      </c>
      <c r="T6" s="88" t="s">
        <v>158</v>
      </c>
    </row>
    <row r="7" spans="2:20" ht="13.5" customHeight="1">
      <c r="B7" s="108"/>
      <c r="C7" s="812"/>
      <c r="D7" s="813"/>
      <c r="E7" s="217"/>
      <c r="F7" s="217"/>
      <c r="G7" s="217"/>
      <c r="H7" s="217"/>
      <c r="I7" s="217"/>
      <c r="J7" s="217"/>
      <c r="K7" s="217"/>
      <c r="L7" s="217"/>
      <c r="M7" s="217"/>
      <c r="N7" s="217"/>
      <c r="O7" s="108"/>
    </row>
    <row r="8" spans="2:20" ht="22" customHeight="1">
      <c r="B8" s="108"/>
      <c r="C8" s="218" t="s">
        <v>89</v>
      </c>
      <c r="D8" s="219"/>
      <c r="E8" s="7"/>
      <c r="F8" s="801"/>
      <c r="G8" s="802"/>
      <c r="H8" s="803"/>
      <c r="I8" s="7"/>
      <c r="J8" s="801"/>
      <c r="K8" s="802"/>
      <c r="L8" s="802"/>
      <c r="M8" s="803"/>
      <c r="N8" s="7"/>
      <c r="O8" s="108"/>
    </row>
    <row r="9" spans="2:20" ht="22" customHeight="1">
      <c r="B9" s="108"/>
      <c r="C9" s="218"/>
      <c r="D9" s="219"/>
      <c r="E9" s="7"/>
      <c r="F9" s="804"/>
      <c r="G9" s="805"/>
      <c r="H9" s="806"/>
      <c r="I9" s="7"/>
      <c r="J9" s="804"/>
      <c r="K9" s="805"/>
      <c r="L9" s="805"/>
      <c r="M9" s="806"/>
      <c r="N9" s="7"/>
      <c r="O9" s="108"/>
    </row>
    <row r="10" spans="2:20" ht="22" customHeight="1">
      <c r="B10" s="108"/>
      <c r="C10" s="218"/>
      <c r="D10" s="219"/>
      <c r="E10" s="7"/>
      <c r="F10" s="804"/>
      <c r="G10" s="805"/>
      <c r="H10" s="806"/>
      <c r="I10" s="7"/>
      <c r="J10" s="804"/>
      <c r="K10" s="805"/>
      <c r="L10" s="805"/>
      <c r="M10" s="806"/>
      <c r="N10" s="7"/>
      <c r="O10" s="108"/>
    </row>
    <row r="11" spans="2:20" ht="22" customHeight="1">
      <c r="B11" s="108"/>
      <c r="C11" s="218"/>
      <c r="D11" s="219"/>
      <c r="E11" s="7"/>
      <c r="F11" s="804"/>
      <c r="G11" s="805"/>
      <c r="H11" s="806"/>
      <c r="I11" s="7"/>
      <c r="J11" s="804"/>
      <c r="K11" s="805"/>
      <c r="L11" s="805"/>
      <c r="M11" s="806"/>
      <c r="N11" s="7"/>
      <c r="O11" s="108"/>
    </row>
    <row r="12" spans="2:20" ht="22" customHeight="1">
      <c r="B12" s="108"/>
      <c r="C12" s="218"/>
      <c r="D12" s="219"/>
      <c r="E12" s="7"/>
      <c r="F12" s="804"/>
      <c r="G12" s="805"/>
      <c r="H12" s="806"/>
      <c r="I12" s="7"/>
      <c r="J12" s="804"/>
      <c r="K12" s="805"/>
      <c r="L12" s="805"/>
      <c r="M12" s="806"/>
      <c r="N12" s="7"/>
      <c r="O12" s="108"/>
    </row>
    <row r="13" spans="2:20" ht="22" customHeight="1">
      <c r="B13" s="108"/>
      <c r="C13" s="218"/>
      <c r="D13" s="219"/>
      <c r="E13" s="7"/>
      <c r="F13" s="804"/>
      <c r="G13" s="805"/>
      <c r="H13" s="806"/>
      <c r="I13" s="7"/>
      <c r="J13" s="804"/>
      <c r="K13" s="805"/>
      <c r="L13" s="805"/>
      <c r="M13" s="806"/>
      <c r="N13" s="7"/>
      <c r="O13" s="108"/>
    </row>
    <row r="14" spans="2:20" ht="22" customHeight="1">
      <c r="B14" s="108"/>
      <c r="C14" s="218"/>
      <c r="D14" s="219"/>
      <c r="E14" s="7"/>
      <c r="F14" s="804"/>
      <c r="G14" s="805"/>
      <c r="H14" s="806"/>
      <c r="I14" s="7"/>
      <c r="J14" s="804"/>
      <c r="K14" s="805"/>
      <c r="L14" s="805"/>
      <c r="M14" s="806"/>
      <c r="N14" s="7"/>
      <c r="O14" s="108"/>
    </row>
    <row r="15" spans="2:20" ht="22" customHeight="1">
      <c r="B15" s="108"/>
      <c r="C15" s="218"/>
      <c r="D15" s="219"/>
      <c r="E15" s="7"/>
      <c r="F15" s="804"/>
      <c r="G15" s="805"/>
      <c r="H15" s="806"/>
      <c r="I15" s="7"/>
      <c r="J15" s="804"/>
      <c r="K15" s="805"/>
      <c r="L15" s="805"/>
      <c r="M15" s="806"/>
      <c r="N15" s="7"/>
      <c r="O15" s="108"/>
    </row>
    <row r="16" spans="2:20" ht="22" customHeight="1">
      <c r="B16" s="108"/>
      <c r="C16" s="218"/>
      <c r="D16" s="219"/>
      <c r="E16" s="7"/>
      <c r="F16" s="804"/>
      <c r="G16" s="805"/>
      <c r="H16" s="806"/>
      <c r="I16" s="7"/>
      <c r="J16" s="804"/>
      <c r="K16" s="805"/>
      <c r="L16" s="805"/>
      <c r="M16" s="806"/>
      <c r="N16" s="7"/>
      <c r="O16" s="108"/>
    </row>
    <row r="17" spans="2:16" ht="22" customHeight="1">
      <c r="B17" s="108"/>
      <c r="C17" s="218"/>
      <c r="D17" s="219"/>
      <c r="E17" s="7"/>
      <c r="F17" s="804"/>
      <c r="G17" s="805"/>
      <c r="H17" s="806"/>
      <c r="I17" s="7"/>
      <c r="J17" s="804"/>
      <c r="K17" s="805"/>
      <c r="L17" s="805"/>
      <c r="M17" s="806"/>
      <c r="N17" s="7"/>
      <c r="O17" s="108"/>
    </row>
    <row r="18" spans="2:16" ht="22" customHeight="1">
      <c r="B18" s="108"/>
      <c r="C18" s="218"/>
      <c r="D18" s="220" t="s">
        <v>67</v>
      </c>
      <c r="E18" s="7"/>
      <c r="F18" s="804"/>
      <c r="G18" s="805"/>
      <c r="H18" s="806"/>
      <c r="I18" s="7"/>
      <c r="J18" s="804"/>
      <c r="K18" s="805"/>
      <c r="L18" s="805"/>
      <c r="M18" s="806"/>
      <c r="N18" s="7"/>
      <c r="O18" s="108"/>
    </row>
    <row r="19" spans="2:16" ht="22" customHeight="1">
      <c r="B19" s="108"/>
      <c r="C19" s="218"/>
      <c r="D19" s="220" t="s">
        <v>68</v>
      </c>
      <c r="E19" s="7"/>
      <c r="F19" s="804"/>
      <c r="G19" s="805"/>
      <c r="H19" s="806"/>
      <c r="I19" s="7"/>
      <c r="J19" s="804"/>
      <c r="K19" s="805"/>
      <c r="L19" s="805"/>
      <c r="M19" s="806"/>
      <c r="N19" s="7"/>
      <c r="O19" s="108"/>
    </row>
    <row r="20" spans="2:16" ht="22" customHeight="1">
      <c r="B20" s="108"/>
      <c r="C20" s="221"/>
      <c r="D20" s="222" t="s">
        <v>46</v>
      </c>
      <c r="E20" s="5" t="str">
        <f>IF(COUNT(E8:E19)=0,"",ROUND(SUM(E8:E19),#REF!))</f>
        <v/>
      </c>
      <c r="F20" s="804"/>
      <c r="G20" s="805"/>
      <c r="H20" s="806"/>
      <c r="I20" s="5" t="str">
        <f>IF(COUNT(I8:I19)=0,"",ROUND(SUM(I8:I19),#REF!))</f>
        <v/>
      </c>
      <c r="J20" s="804"/>
      <c r="K20" s="805"/>
      <c r="L20" s="805"/>
      <c r="M20" s="806"/>
      <c r="N20" s="5" t="str">
        <f>IF(COUNT(N8:N19)=0,"",ROUND(SUM(N8:N19),#REF!))</f>
        <v/>
      </c>
      <c r="O20" s="108"/>
      <c r="P20" s="120" t="s">
        <v>93</v>
      </c>
    </row>
    <row r="21" spans="2:16" ht="22" customHeight="1">
      <c r="B21" s="108"/>
      <c r="C21" s="218" t="s">
        <v>0</v>
      </c>
      <c r="D21" s="219"/>
      <c r="E21" s="7"/>
      <c r="F21" s="801"/>
      <c r="G21" s="802"/>
      <c r="H21" s="803"/>
      <c r="I21" s="7"/>
      <c r="J21" s="801"/>
      <c r="K21" s="802"/>
      <c r="L21" s="802"/>
      <c r="M21" s="803"/>
      <c r="N21" s="7"/>
      <c r="O21" s="108"/>
    </row>
    <row r="22" spans="2:16" ht="22" customHeight="1">
      <c r="B22" s="108"/>
      <c r="C22" s="218"/>
      <c r="D22" s="219"/>
      <c r="E22" s="7"/>
      <c r="F22" s="804"/>
      <c r="G22" s="805"/>
      <c r="H22" s="806"/>
      <c r="I22" s="7"/>
      <c r="J22" s="804"/>
      <c r="K22" s="805"/>
      <c r="L22" s="805"/>
      <c r="M22" s="806"/>
      <c r="N22" s="7"/>
      <c r="O22" s="108"/>
    </row>
    <row r="23" spans="2:16" ht="22" customHeight="1">
      <c r="B23" s="108"/>
      <c r="C23" s="218"/>
      <c r="D23" s="219"/>
      <c r="E23" s="7"/>
      <c r="F23" s="804"/>
      <c r="G23" s="805"/>
      <c r="H23" s="806"/>
      <c r="I23" s="7"/>
      <c r="J23" s="804"/>
      <c r="K23" s="805"/>
      <c r="L23" s="805"/>
      <c r="M23" s="806"/>
      <c r="N23" s="7"/>
      <c r="O23" s="108"/>
    </row>
    <row r="24" spans="2:16" ht="22" customHeight="1">
      <c r="B24" s="108"/>
      <c r="C24" s="218"/>
      <c r="D24" s="219"/>
      <c r="E24" s="7"/>
      <c r="F24" s="804"/>
      <c r="G24" s="805"/>
      <c r="H24" s="806"/>
      <c r="I24" s="7"/>
      <c r="J24" s="804"/>
      <c r="K24" s="805"/>
      <c r="L24" s="805"/>
      <c r="M24" s="806"/>
      <c r="N24" s="7"/>
      <c r="O24" s="108"/>
    </row>
    <row r="25" spans="2:16" ht="22" customHeight="1">
      <c r="B25" s="108"/>
      <c r="C25" s="218"/>
      <c r="D25" s="219"/>
      <c r="E25" s="7"/>
      <c r="F25" s="804"/>
      <c r="G25" s="805"/>
      <c r="H25" s="806"/>
      <c r="I25" s="7"/>
      <c r="J25" s="804"/>
      <c r="K25" s="805"/>
      <c r="L25" s="805"/>
      <c r="M25" s="806"/>
      <c r="N25" s="7"/>
      <c r="O25" s="108"/>
    </row>
    <row r="26" spans="2:16" ht="22" customHeight="1">
      <c r="B26" s="108"/>
      <c r="C26" s="218"/>
      <c r="D26" s="219"/>
      <c r="E26" s="7"/>
      <c r="F26" s="804"/>
      <c r="G26" s="805"/>
      <c r="H26" s="806"/>
      <c r="I26" s="7"/>
      <c r="J26" s="804"/>
      <c r="K26" s="805"/>
      <c r="L26" s="805"/>
      <c r="M26" s="806"/>
      <c r="N26" s="7"/>
      <c r="O26" s="108"/>
    </row>
    <row r="27" spans="2:16" ht="22" customHeight="1">
      <c r="B27" s="108"/>
      <c r="C27" s="218"/>
      <c r="D27" s="219"/>
      <c r="E27" s="7"/>
      <c r="F27" s="804"/>
      <c r="G27" s="805"/>
      <c r="H27" s="806"/>
      <c r="I27" s="7"/>
      <c r="J27" s="804"/>
      <c r="K27" s="805"/>
      <c r="L27" s="805"/>
      <c r="M27" s="806"/>
      <c r="N27" s="7"/>
      <c r="O27" s="108"/>
    </row>
    <row r="28" spans="2:16" ht="22" customHeight="1">
      <c r="B28" s="108"/>
      <c r="C28" s="218"/>
      <c r="D28" s="219"/>
      <c r="E28" s="7"/>
      <c r="F28" s="804"/>
      <c r="G28" s="805"/>
      <c r="H28" s="806"/>
      <c r="I28" s="7"/>
      <c r="J28" s="804"/>
      <c r="K28" s="805"/>
      <c r="L28" s="805"/>
      <c r="M28" s="806"/>
      <c r="N28" s="7"/>
      <c r="O28" s="108"/>
    </row>
    <row r="29" spans="2:16" ht="22" customHeight="1">
      <c r="B29" s="108"/>
      <c r="C29" s="218"/>
      <c r="D29" s="219"/>
      <c r="E29" s="7"/>
      <c r="F29" s="804"/>
      <c r="G29" s="805"/>
      <c r="H29" s="806"/>
      <c r="I29" s="7"/>
      <c r="J29" s="804"/>
      <c r="K29" s="805"/>
      <c r="L29" s="805"/>
      <c r="M29" s="806"/>
      <c r="N29" s="7"/>
      <c r="O29" s="108"/>
    </row>
    <row r="30" spans="2:16" ht="22" customHeight="1">
      <c r="B30" s="108"/>
      <c r="C30" s="218"/>
      <c r="D30" s="219"/>
      <c r="E30" s="7"/>
      <c r="F30" s="804"/>
      <c r="G30" s="805"/>
      <c r="H30" s="806"/>
      <c r="I30" s="7"/>
      <c r="J30" s="804"/>
      <c r="K30" s="805"/>
      <c r="L30" s="805"/>
      <c r="M30" s="806"/>
      <c r="N30" s="7"/>
      <c r="O30" s="108"/>
    </row>
    <row r="31" spans="2:16" ht="22" customHeight="1">
      <c r="B31" s="108"/>
      <c r="C31" s="218"/>
      <c r="D31" s="220" t="s">
        <v>67</v>
      </c>
      <c r="E31" s="7"/>
      <c r="F31" s="804"/>
      <c r="G31" s="805"/>
      <c r="H31" s="806"/>
      <c r="I31" s="7"/>
      <c r="J31" s="804"/>
      <c r="K31" s="805"/>
      <c r="L31" s="805"/>
      <c r="M31" s="806"/>
      <c r="N31" s="7"/>
      <c r="O31" s="108"/>
    </row>
    <row r="32" spans="2:16" ht="22" customHeight="1">
      <c r="B32" s="108"/>
      <c r="C32" s="218"/>
      <c r="D32" s="220" t="s">
        <v>68</v>
      </c>
      <c r="E32" s="7"/>
      <c r="F32" s="804"/>
      <c r="G32" s="805"/>
      <c r="H32" s="806"/>
      <c r="I32" s="7"/>
      <c r="J32" s="804"/>
      <c r="K32" s="805"/>
      <c r="L32" s="805"/>
      <c r="M32" s="806"/>
      <c r="N32" s="7"/>
      <c r="O32" s="108"/>
    </row>
    <row r="33" spans="2:16" ht="22" customHeight="1">
      <c r="B33" s="108"/>
      <c r="C33" s="221"/>
      <c r="D33" s="222" t="s">
        <v>46</v>
      </c>
      <c r="E33" s="5" t="str">
        <f>IF(COUNT(E21:E32)=0,"",ROUND(SUM(E21:E32),#REF!))</f>
        <v/>
      </c>
      <c r="F33" s="807"/>
      <c r="G33" s="808"/>
      <c r="H33" s="809"/>
      <c r="I33" s="5" t="str">
        <f>IF(COUNT(I21:I32)=0,"",ROUND(SUM(I21:I32),#REF!))</f>
        <v/>
      </c>
      <c r="J33" s="807"/>
      <c r="K33" s="808"/>
      <c r="L33" s="808"/>
      <c r="M33" s="809"/>
      <c r="N33" s="5" t="str">
        <f>IF(COUNT(N21:N32)=0,"",ROUND(SUM(N21:N32),#REF!))</f>
        <v/>
      </c>
      <c r="O33" s="108"/>
      <c r="P33" s="120" t="s">
        <v>93</v>
      </c>
    </row>
    <row r="34" spans="2:16" ht="13.5" customHeight="1">
      <c r="B34" s="108"/>
      <c r="C34" s="223" t="s">
        <v>87</v>
      </c>
      <c r="D34" s="224"/>
      <c r="E34" s="225"/>
      <c r="F34" s="225"/>
      <c r="G34" s="225"/>
      <c r="H34" s="225"/>
      <c r="I34" s="225"/>
      <c r="J34" s="225"/>
      <c r="K34" s="225"/>
      <c r="L34" s="225"/>
      <c r="M34" s="225"/>
      <c r="N34" s="225"/>
      <c r="O34" s="108"/>
    </row>
    <row r="35" spans="2:16" ht="13.5" customHeight="1">
      <c r="B35" s="108"/>
      <c r="C35" s="226"/>
      <c r="D35" s="227"/>
      <c r="E35" s="228"/>
      <c r="F35" s="228"/>
      <c r="G35" s="228"/>
      <c r="H35" s="228"/>
      <c r="I35" s="228"/>
      <c r="J35" s="228"/>
      <c r="K35" s="228"/>
      <c r="L35" s="228"/>
      <c r="M35" s="228"/>
      <c r="N35" s="228"/>
      <c r="O35" s="108"/>
    </row>
    <row r="36" spans="2:16" ht="13.5" customHeight="1">
      <c r="B36" s="108"/>
      <c r="C36" s="226"/>
      <c r="D36" s="227"/>
      <c r="E36" s="228"/>
      <c r="F36" s="228"/>
      <c r="G36" s="228"/>
      <c r="H36" s="228"/>
      <c r="I36" s="228"/>
      <c r="J36" s="228"/>
      <c r="K36" s="228"/>
      <c r="L36" s="228"/>
      <c r="M36" s="228"/>
      <c r="N36" s="228"/>
      <c r="O36" s="108"/>
    </row>
    <row r="37" spans="2:16" ht="13.5" customHeight="1">
      <c r="B37" s="108"/>
      <c r="C37" s="226"/>
      <c r="D37" s="227"/>
      <c r="E37" s="228"/>
      <c r="F37" s="228"/>
      <c r="G37" s="228"/>
      <c r="H37" s="228"/>
      <c r="I37" s="228"/>
      <c r="J37" s="228"/>
      <c r="K37" s="228"/>
      <c r="L37" s="228"/>
      <c r="M37" s="228"/>
      <c r="N37" s="228"/>
      <c r="O37" s="108"/>
    </row>
    <row r="38" spans="2:16" ht="13.5" customHeight="1">
      <c r="B38" s="108"/>
      <c r="C38" s="226"/>
      <c r="D38" s="227"/>
      <c r="E38" s="228"/>
      <c r="F38" s="228"/>
      <c r="G38" s="228"/>
      <c r="H38" s="228"/>
      <c r="I38" s="228"/>
      <c r="J38" s="228"/>
      <c r="K38" s="228"/>
      <c r="L38" s="228"/>
      <c r="M38" s="228"/>
      <c r="N38" s="228"/>
      <c r="O38" s="108"/>
    </row>
    <row r="39" spans="2:16" ht="13.5" customHeight="1">
      <c r="B39" s="108"/>
      <c r="C39" s="226"/>
      <c r="D39" s="227"/>
      <c r="E39" s="228"/>
      <c r="F39" s="228"/>
      <c r="G39" s="228"/>
      <c r="H39" s="228"/>
      <c r="I39" s="228"/>
      <c r="J39" s="228"/>
      <c r="K39" s="228"/>
      <c r="L39" s="228"/>
      <c r="M39" s="228"/>
      <c r="N39" s="228"/>
      <c r="O39" s="108"/>
    </row>
    <row r="40" spans="2:16" ht="13.5" customHeight="1">
      <c r="B40" s="108"/>
      <c r="C40" s="226"/>
      <c r="D40" s="227"/>
      <c r="E40" s="228"/>
      <c r="F40" s="228"/>
      <c r="G40" s="228"/>
      <c r="H40" s="228"/>
      <c r="I40" s="228"/>
      <c r="J40" s="228"/>
      <c r="K40" s="228"/>
      <c r="L40" s="228"/>
      <c r="M40" s="228"/>
      <c r="N40" s="228"/>
      <c r="O40" s="108"/>
    </row>
    <row r="41" spans="2:16" ht="13.5" customHeight="1">
      <c r="B41" s="108"/>
      <c r="C41" s="226"/>
      <c r="D41" s="227"/>
      <c r="E41" s="228"/>
      <c r="F41" s="228"/>
      <c r="G41" s="228"/>
      <c r="H41" s="228"/>
      <c r="I41" s="228"/>
      <c r="J41" s="228"/>
      <c r="K41" s="228"/>
      <c r="L41" s="228"/>
      <c r="M41" s="228"/>
      <c r="N41" s="228"/>
      <c r="O41" s="108"/>
    </row>
    <row r="42" spans="2:16" ht="13.5" customHeight="1">
      <c r="B42" s="108"/>
      <c r="C42" s="226"/>
      <c r="D42" s="227"/>
      <c r="E42" s="228"/>
      <c r="F42" s="228"/>
      <c r="G42" s="228"/>
      <c r="H42" s="228"/>
      <c r="I42" s="228"/>
      <c r="J42" s="228"/>
      <c r="K42" s="228"/>
      <c r="L42" s="228"/>
      <c r="M42" s="228"/>
      <c r="N42" s="228"/>
      <c r="O42" s="108"/>
    </row>
    <row r="43" spans="2:16" ht="13.5" customHeight="1">
      <c r="B43" s="108"/>
      <c r="C43" s="223"/>
      <c r="D43" s="224"/>
      <c r="E43" s="225"/>
      <c r="F43" s="225"/>
      <c r="G43" s="225"/>
      <c r="H43" s="225"/>
      <c r="I43" s="225"/>
      <c r="J43" s="225"/>
      <c r="K43" s="225"/>
      <c r="L43" s="225"/>
      <c r="M43" s="225"/>
      <c r="N43" s="225"/>
      <c r="O43" s="108"/>
    </row>
  </sheetData>
  <sheetProtection formatCells="0"/>
  <customSheetViews>
    <customSheetView guid="{C0B37949-AEE7-4025-9C63-13C9CCCA9BBA}" scale="55" showPageBreaks="1" showGridLines="0" printArea="1" view="pageBreakPreview">
      <pane ySplit="2" topLeftCell="A3" activePane="bottomLeft" state="frozen"/>
      <selection pane="bottomLeft" activeCell="B3" sqref="B3"/>
      <colBreaks count="1" manualBreakCount="1">
        <brk id="8" min="2" max="38" man="1"/>
      </colBreaks>
      <pageMargins left="0.59055118110236227" right="0.59055118110236227" top="0.78740157480314965" bottom="0.39370078740157483" header="0.19685039370078741" footer="0.19685039370078741"/>
      <printOptions horizontalCentered="1"/>
      <pageSetup paperSize="9" scale="50" fitToHeight="0" pageOrder="overThenDown" orientation="portrait" blackAndWhite="1" r:id="rId1"/>
      <headerFooter>
        <oddFooter>&amp;C&amp;"ＭＳ 明朝,標準"&amp;14- &amp;P-5 -</oddFooter>
      </headerFooter>
    </customSheetView>
  </customSheetViews>
  <mergeCells count="5">
    <mergeCell ref="F8:H20"/>
    <mergeCell ref="F21:H33"/>
    <mergeCell ref="J8:M20"/>
    <mergeCell ref="J21:M33"/>
    <mergeCell ref="C6:D7"/>
  </mergeCells>
  <phoneticPr fontId="34"/>
  <dataValidations count="1">
    <dataValidation type="custom" allowBlank="1" showInputMessage="1" showErrorMessage="1" errorTitle="小数点以下入力エラー" error="小数点以下は１桁までとして下さい。" sqref="E8:E19 I8:I19 N8:N19 E21:E32 I21:I32 N21:N32" xr:uid="{00000000-0002-0000-4100-000000000000}">
      <formula1>ROUND(E8,1)=E8</formula1>
    </dataValidation>
  </dataValidations>
  <printOptions horizontalCentered="1"/>
  <pageMargins left="0.59055118110236227" right="0.59055118110236227" top="0.78740157480314965" bottom="0.39370078740157483" header="0.19685039370078741" footer="0.19685039370078741"/>
  <pageSetup paperSize="9" fitToHeight="0" pageOrder="overThenDown" orientation="portrait" blackAndWhite="1" r:id="rId2"/>
  <headerFooter>
    <oddFooter>&amp;C&amp;"ＭＳ 明朝,標準"&amp;7- &amp;P-5 -</oddFooter>
  </headerFooter>
  <colBreaks count="1" manualBreakCount="1">
    <brk id="8" min="2" max="38" man="1"/>
  </colBreaks>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3">
    <tabColor rgb="FF00B0F0"/>
  </sheetPr>
  <dimension ref="A1:IO189"/>
  <sheetViews>
    <sheetView topLeftCell="D10" workbookViewId="0">
      <selection activeCell="Q55" sqref="Q55"/>
    </sheetView>
  </sheetViews>
  <sheetFormatPr defaultColWidth="9.33203125" defaultRowHeight="12"/>
  <cols>
    <col min="1" max="1" width="9.33203125" style="378"/>
    <col min="2" max="2" width="11.33203125" style="378" customWidth="1"/>
    <col min="3" max="3" width="27.6640625" style="378" customWidth="1"/>
    <col min="4" max="4" width="8.77734375" style="378" customWidth="1"/>
    <col min="5" max="16" width="16.77734375" style="378" customWidth="1"/>
    <col min="17" max="16384" width="9.33203125" style="378"/>
  </cols>
  <sheetData>
    <row r="1" spans="1:249">
      <c r="A1" s="378" t="s">
        <v>553</v>
      </c>
    </row>
    <row r="3" spans="1:249">
      <c r="A3" s="378" t="s">
        <v>313</v>
      </c>
      <c r="B3" s="414" t="e">
        <f>IF(#REF!="","",#REF!)</f>
        <v>#REF!</v>
      </c>
      <c r="C3" s="379" t="s">
        <v>203</v>
      </c>
      <c r="D3" s="378" t="e">
        <f>IF(B3="沖縄",10,IF(B3="","","作成不要"))</f>
        <v>#REF!</v>
      </c>
      <c r="E3" s="379"/>
      <c r="F3" s="380"/>
      <c r="G3" s="381" t="s">
        <v>326</v>
      </c>
      <c r="H3" s="382"/>
      <c r="I3" s="383" t="s">
        <v>363</v>
      </c>
      <c r="J3" s="384"/>
      <c r="K3" s="378" t="s">
        <v>364</v>
      </c>
    </row>
    <row r="5" spans="1:249">
      <c r="A5" s="378" t="s">
        <v>554</v>
      </c>
      <c r="F5" s="379"/>
      <c r="G5" s="379"/>
      <c r="H5" s="379"/>
      <c r="I5" s="379"/>
      <c r="J5" s="379"/>
      <c r="K5" s="379"/>
      <c r="L5" s="379"/>
      <c r="M5" s="379"/>
      <c r="N5" s="379"/>
      <c r="O5" s="379"/>
      <c r="P5" s="379"/>
    </row>
    <row r="6" spans="1:249">
      <c r="F6" s="379"/>
      <c r="G6" s="379"/>
      <c r="H6" s="379"/>
      <c r="I6" s="379"/>
      <c r="J6" s="379"/>
      <c r="K6" s="379"/>
      <c r="L6" s="379"/>
      <c r="M6" s="379"/>
      <c r="N6" s="379"/>
      <c r="O6" s="379"/>
      <c r="P6" s="379"/>
    </row>
    <row r="7" spans="1:249">
      <c r="A7" s="558" t="e">
        <f>#REF!</f>
        <v>#REF!</v>
      </c>
      <c r="B7" s="558"/>
      <c r="C7" s="558"/>
      <c r="D7" s="558"/>
      <c r="P7" s="385" t="s">
        <v>365</v>
      </c>
      <c r="S7" s="378" t="s">
        <v>259</v>
      </c>
      <c r="AI7" s="378" t="s">
        <v>259</v>
      </c>
      <c r="BA7" s="378" t="s">
        <v>259</v>
      </c>
      <c r="BS7" s="378" t="s">
        <v>259</v>
      </c>
      <c r="CK7" s="378" t="s">
        <v>259</v>
      </c>
      <c r="DC7" s="378" t="s">
        <v>259</v>
      </c>
      <c r="DU7" s="378" t="s">
        <v>259</v>
      </c>
      <c r="EM7" s="378" t="s">
        <v>259</v>
      </c>
      <c r="FE7" s="378" t="s">
        <v>259</v>
      </c>
      <c r="FW7" s="378" t="s">
        <v>259</v>
      </c>
      <c r="GO7" s="378" t="s">
        <v>259</v>
      </c>
      <c r="HG7" s="378" t="s">
        <v>259</v>
      </c>
      <c r="HY7" s="378" t="s">
        <v>259</v>
      </c>
    </row>
    <row r="8" spans="1:249">
      <c r="A8" s="550" t="s">
        <v>308</v>
      </c>
      <c r="B8" s="550"/>
      <c r="C8" s="561"/>
      <c r="D8" s="561"/>
      <c r="E8" s="550" t="s">
        <v>366</v>
      </c>
      <c r="F8" s="550"/>
      <c r="G8" s="550"/>
      <c r="H8" s="550"/>
      <c r="I8" s="550"/>
      <c r="J8" s="550"/>
      <c r="K8" s="550"/>
      <c r="L8" s="550"/>
      <c r="M8" s="550"/>
      <c r="N8" s="550"/>
      <c r="O8" s="550"/>
      <c r="P8" s="550"/>
      <c r="S8" s="378" t="s">
        <v>309</v>
      </c>
      <c r="AI8" s="378" t="s">
        <v>309</v>
      </c>
      <c r="AJ8" s="378" t="s">
        <v>383</v>
      </c>
      <c r="BA8" s="378" t="s">
        <v>309</v>
      </c>
      <c r="BB8" s="378" t="s">
        <v>385</v>
      </c>
      <c r="BS8" s="378" t="s">
        <v>309</v>
      </c>
      <c r="BT8" s="378" t="s">
        <v>386</v>
      </c>
      <c r="CK8" s="378" t="s">
        <v>309</v>
      </c>
      <c r="CL8" s="378" t="s">
        <v>387</v>
      </c>
      <c r="DC8" s="378" t="s">
        <v>309</v>
      </c>
      <c r="DD8" s="378" t="s">
        <v>384</v>
      </c>
      <c r="DU8" s="378" t="s">
        <v>309</v>
      </c>
      <c r="DV8" s="378" t="s">
        <v>388</v>
      </c>
      <c r="EM8" s="378" t="s">
        <v>309</v>
      </c>
      <c r="EN8" s="378" t="s">
        <v>389</v>
      </c>
      <c r="FE8" s="378" t="s">
        <v>309</v>
      </c>
      <c r="FF8" s="378" t="s">
        <v>390</v>
      </c>
      <c r="FW8" s="378" t="s">
        <v>309</v>
      </c>
      <c r="FX8" s="378" t="s">
        <v>391</v>
      </c>
      <c r="GO8" s="378" t="s">
        <v>309</v>
      </c>
      <c r="GP8" s="378" t="s">
        <v>392</v>
      </c>
      <c r="HG8" s="378" t="s">
        <v>309</v>
      </c>
      <c r="HH8" s="378" t="s">
        <v>393</v>
      </c>
      <c r="HY8" s="378" t="s">
        <v>309</v>
      </c>
      <c r="HZ8" s="378" t="s">
        <v>394</v>
      </c>
    </row>
    <row r="9" spans="1:249">
      <c r="A9" s="550"/>
      <c r="B9" s="550"/>
      <c r="C9" s="561"/>
      <c r="D9" s="561"/>
      <c r="E9" s="386" t="s">
        <v>194</v>
      </c>
      <c r="F9" s="386" t="s">
        <v>195</v>
      </c>
      <c r="G9" s="386" t="s">
        <v>161</v>
      </c>
      <c r="H9" s="386" t="s">
        <v>162</v>
      </c>
      <c r="I9" s="386" t="s">
        <v>163</v>
      </c>
      <c r="J9" s="386" t="s">
        <v>164</v>
      </c>
      <c r="K9" s="386" t="s">
        <v>165</v>
      </c>
      <c r="L9" s="386" t="s">
        <v>166</v>
      </c>
      <c r="M9" s="386" t="s">
        <v>167</v>
      </c>
      <c r="N9" s="386" t="s">
        <v>168</v>
      </c>
      <c r="O9" s="386" t="s">
        <v>169</v>
      </c>
      <c r="P9" s="386" t="s">
        <v>170</v>
      </c>
      <c r="V9" s="378" t="s">
        <v>173</v>
      </c>
      <c r="W9" s="378" t="s">
        <v>174</v>
      </c>
      <c r="X9" s="378" t="s">
        <v>161</v>
      </c>
      <c r="Y9" s="378" t="s">
        <v>162</v>
      </c>
      <c r="Z9" s="378" t="s">
        <v>163</v>
      </c>
      <c r="AA9" s="378" t="s">
        <v>164</v>
      </c>
      <c r="AB9" s="378" t="s">
        <v>165</v>
      </c>
      <c r="AC9" s="378" t="s">
        <v>166</v>
      </c>
      <c r="AD9" s="378" t="s">
        <v>167</v>
      </c>
      <c r="AE9" s="378" t="s">
        <v>168</v>
      </c>
      <c r="AF9" s="378" t="s">
        <v>169</v>
      </c>
      <c r="AG9" s="378" t="s">
        <v>170</v>
      </c>
      <c r="AK9" s="378" t="s">
        <v>361</v>
      </c>
      <c r="AL9" s="378" t="s">
        <v>362</v>
      </c>
      <c r="AM9" s="378" t="s">
        <v>354</v>
      </c>
      <c r="AN9" s="378" t="s">
        <v>355</v>
      </c>
      <c r="AO9" s="378" t="s">
        <v>356</v>
      </c>
      <c r="AP9" s="378" t="s">
        <v>357</v>
      </c>
      <c r="AQ9" s="378" t="s">
        <v>358</v>
      </c>
      <c r="AR9" s="378" t="s">
        <v>359</v>
      </c>
      <c r="AS9" s="378" t="s">
        <v>360</v>
      </c>
      <c r="AT9" s="378" t="s">
        <v>367</v>
      </c>
      <c r="AU9" s="378" t="s">
        <v>330</v>
      </c>
      <c r="AV9" s="378" t="s">
        <v>331</v>
      </c>
      <c r="AW9" s="378" t="s">
        <v>332</v>
      </c>
      <c r="AX9" s="378" t="s">
        <v>333</v>
      </c>
      <c r="AY9" s="378" t="s">
        <v>334</v>
      </c>
      <c r="BC9" s="378" t="s">
        <v>361</v>
      </c>
      <c r="BD9" s="378" t="s">
        <v>362</v>
      </c>
      <c r="BE9" s="378" t="s">
        <v>354</v>
      </c>
      <c r="BF9" s="378" t="s">
        <v>355</v>
      </c>
      <c r="BG9" s="378" t="s">
        <v>356</v>
      </c>
      <c r="BH9" s="378" t="s">
        <v>357</v>
      </c>
      <c r="BI9" s="378" t="s">
        <v>358</v>
      </c>
      <c r="BJ9" s="378" t="s">
        <v>359</v>
      </c>
      <c r="BK9" s="378" t="s">
        <v>360</v>
      </c>
      <c r="BL9" s="378" t="s">
        <v>367</v>
      </c>
      <c r="BM9" s="378" t="s">
        <v>330</v>
      </c>
      <c r="BN9" s="378" t="s">
        <v>331</v>
      </c>
      <c r="BO9" s="378" t="s">
        <v>332</v>
      </c>
      <c r="BP9" s="378" t="s">
        <v>333</v>
      </c>
      <c r="BQ9" s="378" t="s">
        <v>334</v>
      </c>
      <c r="BU9" s="378" t="s">
        <v>361</v>
      </c>
      <c r="BV9" s="378" t="s">
        <v>362</v>
      </c>
      <c r="BW9" s="378" t="s">
        <v>354</v>
      </c>
      <c r="BX9" s="378" t="s">
        <v>355</v>
      </c>
      <c r="BY9" s="378" t="s">
        <v>356</v>
      </c>
      <c r="BZ9" s="378" t="s">
        <v>357</v>
      </c>
      <c r="CA9" s="378" t="s">
        <v>358</v>
      </c>
      <c r="CB9" s="378" t="s">
        <v>359</v>
      </c>
      <c r="CC9" s="378" t="s">
        <v>360</v>
      </c>
      <c r="CD9" s="378" t="s">
        <v>367</v>
      </c>
      <c r="CE9" s="378" t="s">
        <v>330</v>
      </c>
      <c r="CF9" s="378" t="s">
        <v>331</v>
      </c>
      <c r="CG9" s="378" t="s">
        <v>332</v>
      </c>
      <c r="CH9" s="378" t="s">
        <v>333</v>
      </c>
      <c r="CI9" s="378" t="s">
        <v>334</v>
      </c>
      <c r="CM9" s="378" t="s">
        <v>361</v>
      </c>
      <c r="CN9" s="378" t="s">
        <v>362</v>
      </c>
      <c r="CO9" s="378" t="s">
        <v>354</v>
      </c>
      <c r="CP9" s="378" t="s">
        <v>355</v>
      </c>
      <c r="CQ9" s="378" t="s">
        <v>356</v>
      </c>
      <c r="CR9" s="378" t="s">
        <v>357</v>
      </c>
      <c r="CS9" s="378" t="s">
        <v>358</v>
      </c>
      <c r="CT9" s="378" t="s">
        <v>359</v>
      </c>
      <c r="CU9" s="378" t="s">
        <v>360</v>
      </c>
      <c r="CV9" s="378" t="s">
        <v>367</v>
      </c>
      <c r="CW9" s="378" t="s">
        <v>330</v>
      </c>
      <c r="CX9" s="378" t="s">
        <v>331</v>
      </c>
      <c r="CY9" s="378" t="s">
        <v>332</v>
      </c>
      <c r="CZ9" s="378" t="s">
        <v>333</v>
      </c>
      <c r="DA9" s="378" t="s">
        <v>334</v>
      </c>
      <c r="DE9" s="378" t="s">
        <v>361</v>
      </c>
      <c r="DF9" s="378" t="s">
        <v>362</v>
      </c>
      <c r="DG9" s="378" t="s">
        <v>354</v>
      </c>
      <c r="DH9" s="378" t="s">
        <v>355</v>
      </c>
      <c r="DI9" s="378" t="s">
        <v>356</v>
      </c>
      <c r="DJ9" s="378" t="s">
        <v>357</v>
      </c>
      <c r="DK9" s="378" t="s">
        <v>358</v>
      </c>
      <c r="DL9" s="378" t="s">
        <v>359</v>
      </c>
      <c r="DM9" s="378" t="s">
        <v>360</v>
      </c>
      <c r="DN9" s="378" t="s">
        <v>367</v>
      </c>
      <c r="DO9" s="378" t="s">
        <v>330</v>
      </c>
      <c r="DP9" s="378" t="s">
        <v>331</v>
      </c>
      <c r="DQ9" s="378" t="s">
        <v>332</v>
      </c>
      <c r="DR9" s="378" t="s">
        <v>333</v>
      </c>
      <c r="DS9" s="378" t="s">
        <v>334</v>
      </c>
      <c r="DW9" s="378" t="s">
        <v>361</v>
      </c>
      <c r="DX9" s="378" t="s">
        <v>362</v>
      </c>
      <c r="DY9" s="378" t="s">
        <v>354</v>
      </c>
      <c r="DZ9" s="378" t="s">
        <v>355</v>
      </c>
      <c r="EA9" s="378" t="s">
        <v>356</v>
      </c>
      <c r="EB9" s="378" t="s">
        <v>357</v>
      </c>
      <c r="EC9" s="378" t="s">
        <v>358</v>
      </c>
      <c r="ED9" s="378" t="s">
        <v>359</v>
      </c>
      <c r="EE9" s="378" t="s">
        <v>360</v>
      </c>
      <c r="EF9" s="378" t="s">
        <v>367</v>
      </c>
      <c r="EG9" s="378" t="s">
        <v>330</v>
      </c>
      <c r="EH9" s="378" t="s">
        <v>331</v>
      </c>
      <c r="EI9" s="378" t="s">
        <v>332</v>
      </c>
      <c r="EJ9" s="378" t="s">
        <v>333</v>
      </c>
      <c r="EK9" s="378" t="s">
        <v>334</v>
      </c>
      <c r="EO9" s="378" t="s">
        <v>361</v>
      </c>
      <c r="EP9" s="378" t="s">
        <v>362</v>
      </c>
      <c r="EQ9" s="378" t="s">
        <v>354</v>
      </c>
      <c r="ER9" s="378" t="s">
        <v>355</v>
      </c>
      <c r="ES9" s="378" t="s">
        <v>356</v>
      </c>
      <c r="ET9" s="378" t="s">
        <v>357</v>
      </c>
      <c r="EU9" s="378" t="s">
        <v>358</v>
      </c>
      <c r="EV9" s="378" t="s">
        <v>359</v>
      </c>
      <c r="EW9" s="378" t="s">
        <v>360</v>
      </c>
      <c r="EX9" s="378" t="s">
        <v>367</v>
      </c>
      <c r="EY9" s="378" t="s">
        <v>330</v>
      </c>
      <c r="EZ9" s="378" t="s">
        <v>331</v>
      </c>
      <c r="FA9" s="378" t="s">
        <v>332</v>
      </c>
      <c r="FB9" s="378" t="s">
        <v>333</v>
      </c>
      <c r="FC9" s="378" t="s">
        <v>334</v>
      </c>
      <c r="FG9" s="378" t="s">
        <v>361</v>
      </c>
      <c r="FH9" s="378" t="s">
        <v>362</v>
      </c>
      <c r="FI9" s="378" t="s">
        <v>354</v>
      </c>
      <c r="FJ9" s="378" t="s">
        <v>355</v>
      </c>
      <c r="FK9" s="378" t="s">
        <v>356</v>
      </c>
      <c r="FL9" s="378" t="s">
        <v>357</v>
      </c>
      <c r="FM9" s="378" t="s">
        <v>358</v>
      </c>
      <c r="FN9" s="378" t="s">
        <v>359</v>
      </c>
      <c r="FO9" s="378" t="s">
        <v>360</v>
      </c>
      <c r="FP9" s="378" t="s">
        <v>367</v>
      </c>
      <c r="FQ9" s="378" t="s">
        <v>330</v>
      </c>
      <c r="FR9" s="378" t="s">
        <v>331</v>
      </c>
      <c r="FS9" s="378" t="s">
        <v>332</v>
      </c>
      <c r="FT9" s="378" t="s">
        <v>333</v>
      </c>
      <c r="FU9" s="378" t="s">
        <v>334</v>
      </c>
      <c r="FY9" s="378" t="s">
        <v>361</v>
      </c>
      <c r="FZ9" s="378" t="s">
        <v>362</v>
      </c>
      <c r="GA9" s="378" t="s">
        <v>354</v>
      </c>
      <c r="GB9" s="378" t="s">
        <v>355</v>
      </c>
      <c r="GC9" s="378" t="s">
        <v>356</v>
      </c>
      <c r="GD9" s="378" t="s">
        <v>357</v>
      </c>
      <c r="GE9" s="378" t="s">
        <v>358</v>
      </c>
      <c r="GF9" s="378" t="s">
        <v>359</v>
      </c>
      <c r="GG9" s="378" t="s">
        <v>360</v>
      </c>
      <c r="GH9" s="378" t="s">
        <v>367</v>
      </c>
      <c r="GI9" s="378" t="s">
        <v>330</v>
      </c>
      <c r="GJ9" s="378" t="s">
        <v>331</v>
      </c>
      <c r="GK9" s="378" t="s">
        <v>332</v>
      </c>
      <c r="GL9" s="378" t="s">
        <v>333</v>
      </c>
      <c r="GM9" s="378" t="s">
        <v>334</v>
      </c>
      <c r="GQ9" s="378" t="s">
        <v>361</v>
      </c>
      <c r="GR9" s="378" t="s">
        <v>362</v>
      </c>
      <c r="GS9" s="378" t="s">
        <v>354</v>
      </c>
      <c r="GT9" s="378" t="s">
        <v>355</v>
      </c>
      <c r="GU9" s="378" t="s">
        <v>356</v>
      </c>
      <c r="GV9" s="378" t="s">
        <v>357</v>
      </c>
      <c r="GW9" s="378" t="s">
        <v>358</v>
      </c>
      <c r="GX9" s="378" t="s">
        <v>359</v>
      </c>
      <c r="GY9" s="378" t="s">
        <v>360</v>
      </c>
      <c r="GZ9" s="378" t="s">
        <v>367</v>
      </c>
      <c r="HA9" s="378" t="s">
        <v>330</v>
      </c>
      <c r="HB9" s="378" t="s">
        <v>331</v>
      </c>
      <c r="HC9" s="378" t="s">
        <v>332</v>
      </c>
      <c r="HD9" s="378" t="s">
        <v>333</v>
      </c>
      <c r="HE9" s="378" t="s">
        <v>334</v>
      </c>
      <c r="HI9" s="378" t="s">
        <v>361</v>
      </c>
      <c r="HJ9" s="378" t="s">
        <v>362</v>
      </c>
      <c r="HK9" s="378" t="s">
        <v>354</v>
      </c>
      <c r="HL9" s="378" t="s">
        <v>355</v>
      </c>
      <c r="HM9" s="378" t="s">
        <v>356</v>
      </c>
      <c r="HN9" s="378" t="s">
        <v>357</v>
      </c>
      <c r="HO9" s="378" t="s">
        <v>358</v>
      </c>
      <c r="HP9" s="378" t="s">
        <v>359</v>
      </c>
      <c r="HQ9" s="378" t="s">
        <v>360</v>
      </c>
      <c r="HR9" s="378" t="s">
        <v>367</v>
      </c>
      <c r="HS9" s="378" t="s">
        <v>330</v>
      </c>
      <c r="HT9" s="378" t="s">
        <v>331</v>
      </c>
      <c r="HU9" s="378" t="s">
        <v>332</v>
      </c>
      <c r="HV9" s="378" t="s">
        <v>333</v>
      </c>
      <c r="HW9" s="378" t="s">
        <v>334</v>
      </c>
      <c r="IA9" s="378" t="s">
        <v>361</v>
      </c>
      <c r="IB9" s="378" t="s">
        <v>362</v>
      </c>
      <c r="IC9" s="378" t="s">
        <v>354</v>
      </c>
      <c r="ID9" s="378" t="s">
        <v>355</v>
      </c>
      <c r="IE9" s="378" t="s">
        <v>356</v>
      </c>
      <c r="IF9" s="378" t="s">
        <v>357</v>
      </c>
      <c r="IG9" s="378" t="s">
        <v>358</v>
      </c>
      <c r="IH9" s="378" t="s">
        <v>359</v>
      </c>
      <c r="II9" s="378" t="s">
        <v>360</v>
      </c>
      <c r="IJ9" s="378" t="s">
        <v>367</v>
      </c>
      <c r="IK9" s="378" t="s">
        <v>330</v>
      </c>
      <c r="IL9" s="378" t="s">
        <v>331</v>
      </c>
      <c r="IM9" s="378" t="s">
        <v>332</v>
      </c>
      <c r="IN9" s="378" t="s">
        <v>333</v>
      </c>
      <c r="IO9" s="378" t="s">
        <v>334</v>
      </c>
    </row>
    <row r="10" spans="1:249">
      <c r="A10" s="551" t="s">
        <v>396</v>
      </c>
      <c r="B10" s="554" t="s">
        <v>369</v>
      </c>
      <c r="C10" s="554"/>
      <c r="D10" s="554"/>
      <c r="E10" s="401" t="e">
        <f>IF($D$3="","",IF($D$3="作成不要","",V$61))</f>
        <v>#REF!</v>
      </c>
      <c r="F10" s="401" t="e">
        <f t="shared" ref="F10:P10" si="0">IF($D$3="","",IF($D$3="作成不要","",W$61))</f>
        <v>#REF!</v>
      </c>
      <c r="G10" s="401" t="e">
        <f t="shared" si="0"/>
        <v>#REF!</v>
      </c>
      <c r="H10" s="401" t="e">
        <f t="shared" si="0"/>
        <v>#REF!</v>
      </c>
      <c r="I10" s="401" t="e">
        <f t="shared" si="0"/>
        <v>#REF!</v>
      </c>
      <c r="J10" s="401" t="e">
        <f t="shared" si="0"/>
        <v>#REF!</v>
      </c>
      <c r="K10" s="401" t="e">
        <f t="shared" si="0"/>
        <v>#REF!</v>
      </c>
      <c r="L10" s="401" t="e">
        <f t="shared" si="0"/>
        <v>#REF!</v>
      </c>
      <c r="M10" s="401" t="e">
        <f t="shared" si="0"/>
        <v>#REF!</v>
      </c>
      <c r="N10" s="401" t="e">
        <f t="shared" si="0"/>
        <v>#REF!</v>
      </c>
      <c r="O10" s="401" t="e">
        <f t="shared" si="0"/>
        <v>#REF!</v>
      </c>
      <c r="P10" s="401" t="e">
        <f t="shared" si="0"/>
        <v>#REF!</v>
      </c>
      <c r="Q10" s="387"/>
      <c r="T10" s="378">
        <v>1</v>
      </c>
      <c r="U10" s="378" t="s">
        <v>109</v>
      </c>
      <c r="V10" s="388"/>
      <c r="W10" s="388"/>
      <c r="X10" s="388"/>
      <c r="Y10" s="388"/>
      <c r="Z10" s="388"/>
      <c r="AA10" s="388"/>
      <c r="AB10" s="388"/>
      <c r="AC10" s="388"/>
      <c r="AD10" s="388"/>
      <c r="AE10" s="388"/>
      <c r="AF10" s="388"/>
      <c r="AG10" s="388"/>
      <c r="AI10" s="378">
        <v>1</v>
      </c>
      <c r="AJ10" s="378" t="s">
        <v>122</v>
      </c>
      <c r="AK10" s="389"/>
      <c r="AL10" s="389"/>
      <c r="AM10" s="389"/>
      <c r="AN10" s="389"/>
      <c r="AO10" s="389"/>
      <c r="AP10" s="389"/>
      <c r="AQ10" s="389"/>
      <c r="AR10" s="389"/>
      <c r="AS10" s="389"/>
      <c r="AT10" s="389"/>
      <c r="AU10" s="389"/>
      <c r="AV10" s="389"/>
      <c r="AW10" s="389"/>
      <c r="AX10" s="389"/>
      <c r="AY10" s="389"/>
      <c r="BA10" s="378">
        <v>1</v>
      </c>
      <c r="BB10" s="378" t="s">
        <v>122</v>
      </c>
      <c r="BC10" s="389"/>
      <c r="BD10" s="389"/>
      <c r="BE10" s="389"/>
      <c r="BF10" s="389"/>
      <c r="BG10" s="389"/>
      <c r="BH10" s="389"/>
      <c r="BI10" s="389"/>
      <c r="BJ10" s="389"/>
      <c r="BK10" s="389"/>
      <c r="BL10" s="389"/>
      <c r="BM10" s="389"/>
      <c r="BN10" s="389"/>
      <c r="BO10" s="389"/>
      <c r="BP10" s="389"/>
      <c r="BQ10" s="389"/>
      <c r="BS10" s="378">
        <v>1</v>
      </c>
      <c r="BT10" s="378" t="s">
        <v>122</v>
      </c>
      <c r="BU10" s="389"/>
      <c r="BV10" s="389"/>
      <c r="BW10" s="389"/>
      <c r="BX10" s="389"/>
      <c r="BY10" s="389"/>
      <c r="BZ10" s="389"/>
      <c r="CA10" s="389"/>
      <c r="CB10" s="389"/>
      <c r="CC10" s="389"/>
      <c r="CD10" s="389"/>
      <c r="CE10" s="389"/>
      <c r="CF10" s="389"/>
      <c r="CG10" s="389"/>
      <c r="CH10" s="389"/>
      <c r="CI10" s="389"/>
      <c r="CK10" s="378">
        <v>1</v>
      </c>
      <c r="CL10" s="378" t="s">
        <v>122</v>
      </c>
      <c r="CM10" s="389"/>
      <c r="CN10" s="389"/>
      <c r="CO10" s="389"/>
      <c r="CP10" s="389"/>
      <c r="CQ10" s="389"/>
      <c r="CR10" s="389"/>
      <c r="CS10" s="389"/>
      <c r="CT10" s="389"/>
      <c r="CU10" s="389"/>
      <c r="CV10" s="389"/>
      <c r="CW10" s="389"/>
      <c r="CX10" s="389"/>
      <c r="CY10" s="389"/>
      <c r="CZ10" s="389"/>
      <c r="DA10" s="389"/>
      <c r="DC10" s="378">
        <v>1</v>
      </c>
      <c r="DD10" s="378" t="s">
        <v>122</v>
      </c>
      <c r="DE10" s="389"/>
      <c r="DF10" s="389"/>
      <c r="DG10" s="389"/>
      <c r="DH10" s="389"/>
      <c r="DI10" s="389"/>
      <c r="DJ10" s="389"/>
      <c r="DK10" s="389"/>
      <c r="DL10" s="389"/>
      <c r="DM10" s="389"/>
      <c r="DN10" s="389"/>
      <c r="DO10" s="389"/>
      <c r="DP10" s="389"/>
      <c r="DQ10" s="389"/>
      <c r="DR10" s="389"/>
      <c r="DS10" s="389"/>
      <c r="DU10" s="378">
        <v>1</v>
      </c>
      <c r="DV10" s="378" t="s">
        <v>122</v>
      </c>
      <c r="DW10" s="389"/>
      <c r="DX10" s="389"/>
      <c r="DY10" s="389"/>
      <c r="DZ10" s="389"/>
      <c r="EA10" s="389"/>
      <c r="EB10" s="389"/>
      <c r="EC10" s="389"/>
      <c r="ED10" s="389"/>
      <c r="EE10" s="389"/>
      <c r="EF10" s="389"/>
      <c r="EG10" s="389"/>
      <c r="EH10" s="389"/>
      <c r="EI10" s="389"/>
      <c r="EJ10" s="389"/>
      <c r="EK10" s="389"/>
      <c r="EM10" s="378">
        <v>1</v>
      </c>
      <c r="EN10" s="378" t="s">
        <v>122</v>
      </c>
      <c r="EO10" s="389"/>
      <c r="EP10" s="389"/>
      <c r="EQ10" s="389"/>
      <c r="ER10" s="389"/>
      <c r="ES10" s="389"/>
      <c r="ET10" s="389"/>
      <c r="EU10" s="389"/>
      <c r="EV10" s="389"/>
      <c r="EW10" s="389"/>
      <c r="EX10" s="389"/>
      <c r="EY10" s="389"/>
      <c r="EZ10" s="389"/>
      <c r="FA10" s="389"/>
      <c r="FB10" s="389"/>
      <c r="FC10" s="389"/>
      <c r="FE10" s="378">
        <v>1</v>
      </c>
      <c r="FF10" s="378" t="s">
        <v>122</v>
      </c>
      <c r="FG10" s="389"/>
      <c r="FH10" s="389"/>
      <c r="FI10" s="389"/>
      <c r="FJ10" s="389"/>
      <c r="FK10" s="389"/>
      <c r="FL10" s="389"/>
      <c r="FM10" s="389"/>
      <c r="FN10" s="389"/>
      <c r="FO10" s="389"/>
      <c r="FP10" s="389"/>
      <c r="FQ10" s="389"/>
      <c r="FR10" s="389"/>
      <c r="FS10" s="389"/>
      <c r="FT10" s="389"/>
      <c r="FU10" s="389"/>
      <c r="FW10" s="378">
        <v>1</v>
      </c>
      <c r="FX10" s="378" t="s">
        <v>122</v>
      </c>
      <c r="FY10" s="389"/>
      <c r="FZ10" s="389"/>
      <c r="GA10" s="389"/>
      <c r="GB10" s="389"/>
      <c r="GC10" s="389"/>
      <c r="GD10" s="389"/>
      <c r="GE10" s="389"/>
      <c r="GF10" s="389"/>
      <c r="GG10" s="389"/>
      <c r="GH10" s="389"/>
      <c r="GI10" s="389"/>
      <c r="GJ10" s="389"/>
      <c r="GK10" s="389"/>
      <c r="GL10" s="389"/>
      <c r="GM10" s="389"/>
      <c r="GO10" s="378">
        <v>1</v>
      </c>
      <c r="GP10" s="378" t="s">
        <v>122</v>
      </c>
      <c r="GQ10" s="389"/>
      <c r="GR10" s="389"/>
      <c r="GS10" s="389"/>
      <c r="GT10" s="389"/>
      <c r="GU10" s="389"/>
      <c r="GV10" s="389"/>
      <c r="GW10" s="389"/>
      <c r="GX10" s="389"/>
      <c r="GY10" s="389"/>
      <c r="GZ10" s="389"/>
      <c r="HA10" s="389"/>
      <c r="HB10" s="389"/>
      <c r="HC10" s="389"/>
      <c r="HD10" s="389"/>
      <c r="HE10" s="389"/>
      <c r="HG10" s="378">
        <v>1</v>
      </c>
      <c r="HH10" s="378" t="s">
        <v>122</v>
      </c>
      <c r="HI10" s="389"/>
      <c r="HJ10" s="389"/>
      <c r="HK10" s="389"/>
      <c r="HL10" s="389"/>
      <c r="HM10" s="389"/>
      <c r="HN10" s="389"/>
      <c r="HO10" s="389"/>
      <c r="HP10" s="389"/>
      <c r="HQ10" s="389"/>
      <c r="HR10" s="389"/>
      <c r="HS10" s="389"/>
      <c r="HT10" s="389"/>
      <c r="HU10" s="389"/>
      <c r="HV10" s="389"/>
      <c r="HW10" s="389"/>
      <c r="HY10" s="378">
        <v>1</v>
      </c>
      <c r="HZ10" s="378" t="s">
        <v>122</v>
      </c>
      <c r="IA10" s="389"/>
      <c r="IB10" s="389"/>
      <c r="IC10" s="389"/>
      <c r="ID10" s="389"/>
      <c r="IE10" s="389"/>
      <c r="IF10" s="389"/>
      <c r="IG10" s="389"/>
      <c r="IH10" s="389"/>
      <c r="II10" s="389"/>
      <c r="IJ10" s="389"/>
      <c r="IK10" s="389"/>
      <c r="IL10" s="389"/>
      <c r="IM10" s="389"/>
      <c r="IN10" s="389"/>
      <c r="IO10" s="389"/>
    </row>
    <row r="11" spans="1:249" ht="13.5" customHeight="1">
      <c r="A11" s="552"/>
      <c r="B11" s="554" t="s">
        <v>370</v>
      </c>
      <c r="C11" s="554"/>
      <c r="D11" s="391" t="s">
        <v>309</v>
      </c>
      <c r="E11" s="392" t="e">
        <f>IF($D$3="","",IF($D$3="作成不要","",V$19))</f>
        <v>#REF!</v>
      </c>
      <c r="F11" s="392" t="e">
        <f t="shared" ref="F11:P11" si="1">IF($D$3="","",IF($D$3="作成不要","",W$19))</f>
        <v>#REF!</v>
      </c>
      <c r="G11" s="392" t="e">
        <f t="shared" si="1"/>
        <v>#REF!</v>
      </c>
      <c r="H11" s="392" t="e">
        <f t="shared" si="1"/>
        <v>#REF!</v>
      </c>
      <c r="I11" s="392" t="e">
        <f t="shared" si="1"/>
        <v>#REF!</v>
      </c>
      <c r="J11" s="392" t="e">
        <f t="shared" si="1"/>
        <v>#REF!</v>
      </c>
      <c r="K11" s="392" t="e">
        <f t="shared" si="1"/>
        <v>#REF!</v>
      </c>
      <c r="L11" s="392" t="e">
        <f t="shared" si="1"/>
        <v>#REF!</v>
      </c>
      <c r="M11" s="392" t="e">
        <f t="shared" si="1"/>
        <v>#REF!</v>
      </c>
      <c r="N11" s="392" t="e">
        <f t="shared" si="1"/>
        <v>#REF!</v>
      </c>
      <c r="O11" s="392" t="e">
        <f t="shared" si="1"/>
        <v>#REF!</v>
      </c>
      <c r="P11" s="392" t="e">
        <f t="shared" si="1"/>
        <v>#REF!</v>
      </c>
      <c r="T11" s="378">
        <v>2</v>
      </c>
      <c r="U11" s="378" t="s">
        <v>103</v>
      </c>
      <c r="V11" s="388"/>
      <c r="W11" s="388"/>
      <c r="X11" s="388"/>
      <c r="Y11" s="388"/>
      <c r="Z11" s="388"/>
      <c r="AA11" s="388"/>
      <c r="AB11" s="388"/>
      <c r="AC11" s="388"/>
      <c r="AD11" s="388"/>
      <c r="AE11" s="388"/>
      <c r="AF11" s="388"/>
      <c r="AG11" s="388"/>
      <c r="AI11" s="378">
        <v>2</v>
      </c>
      <c r="AJ11" s="378" t="s">
        <v>123</v>
      </c>
      <c r="AK11" s="389"/>
      <c r="AL11" s="389"/>
      <c r="AM11" s="389"/>
      <c r="AN11" s="389"/>
      <c r="AO11" s="389"/>
      <c r="AP11" s="389"/>
      <c r="AQ11" s="389"/>
      <c r="AR11" s="389"/>
      <c r="AS11" s="389"/>
      <c r="AT11" s="389"/>
      <c r="AU11" s="389"/>
      <c r="AV11" s="389"/>
      <c r="AW11" s="389"/>
      <c r="AX11" s="389"/>
      <c r="AY11" s="389"/>
      <c r="BA11" s="378">
        <v>2</v>
      </c>
      <c r="BB11" s="378" t="s">
        <v>123</v>
      </c>
      <c r="BC11" s="389"/>
      <c r="BD11" s="389"/>
      <c r="BE11" s="389"/>
      <c r="BF11" s="389"/>
      <c r="BG11" s="389"/>
      <c r="BH11" s="389"/>
      <c r="BI11" s="389"/>
      <c r="BJ11" s="389"/>
      <c r="BK11" s="389"/>
      <c r="BL11" s="389"/>
      <c r="BM11" s="389"/>
      <c r="BN11" s="389"/>
      <c r="BO11" s="389"/>
      <c r="BP11" s="389"/>
      <c r="BQ11" s="389"/>
      <c r="BS11" s="378">
        <v>2</v>
      </c>
      <c r="BT11" s="378" t="s">
        <v>123</v>
      </c>
      <c r="BU11" s="389"/>
      <c r="BV11" s="389"/>
      <c r="BW11" s="389"/>
      <c r="BX11" s="389"/>
      <c r="BY11" s="389"/>
      <c r="BZ11" s="389"/>
      <c r="CA11" s="389"/>
      <c r="CB11" s="389"/>
      <c r="CC11" s="389"/>
      <c r="CD11" s="389"/>
      <c r="CE11" s="389"/>
      <c r="CF11" s="389"/>
      <c r="CG11" s="389"/>
      <c r="CH11" s="389"/>
      <c r="CI11" s="389"/>
      <c r="CK11" s="378">
        <v>2</v>
      </c>
      <c r="CL11" s="378" t="s">
        <v>123</v>
      </c>
      <c r="CM11" s="389"/>
      <c r="CN11" s="389"/>
      <c r="CO11" s="389"/>
      <c r="CP11" s="389"/>
      <c r="CQ11" s="389"/>
      <c r="CR11" s="389"/>
      <c r="CS11" s="389"/>
      <c r="CT11" s="389"/>
      <c r="CU11" s="389"/>
      <c r="CV11" s="389"/>
      <c r="CW11" s="389"/>
      <c r="CX11" s="389"/>
      <c r="CY11" s="389"/>
      <c r="CZ11" s="389"/>
      <c r="DA11" s="389"/>
      <c r="DC11" s="378">
        <v>2</v>
      </c>
      <c r="DD11" s="378" t="s">
        <v>123</v>
      </c>
      <c r="DE11" s="389"/>
      <c r="DF11" s="389"/>
      <c r="DG11" s="389"/>
      <c r="DH11" s="389"/>
      <c r="DI11" s="389"/>
      <c r="DJ11" s="389"/>
      <c r="DK11" s="389"/>
      <c r="DL11" s="389"/>
      <c r="DM11" s="389"/>
      <c r="DN11" s="389"/>
      <c r="DO11" s="389"/>
      <c r="DP11" s="389"/>
      <c r="DQ11" s="389"/>
      <c r="DR11" s="389"/>
      <c r="DS11" s="389"/>
      <c r="DU11" s="378">
        <v>2</v>
      </c>
      <c r="DV11" s="378" t="s">
        <v>123</v>
      </c>
      <c r="DW11" s="389"/>
      <c r="DX11" s="389"/>
      <c r="DY11" s="389"/>
      <c r="DZ11" s="389"/>
      <c r="EA11" s="389"/>
      <c r="EB11" s="389"/>
      <c r="EC11" s="389"/>
      <c r="ED11" s="389"/>
      <c r="EE11" s="389"/>
      <c r="EF11" s="389"/>
      <c r="EG11" s="389"/>
      <c r="EH11" s="389"/>
      <c r="EI11" s="389"/>
      <c r="EJ11" s="389"/>
      <c r="EK11" s="389"/>
      <c r="EM11" s="378">
        <v>2</v>
      </c>
      <c r="EN11" s="378" t="s">
        <v>123</v>
      </c>
      <c r="EO11" s="389"/>
      <c r="EP11" s="389"/>
      <c r="EQ11" s="389"/>
      <c r="ER11" s="389"/>
      <c r="ES11" s="389"/>
      <c r="ET11" s="389"/>
      <c r="EU11" s="389"/>
      <c r="EV11" s="389"/>
      <c r="EW11" s="389"/>
      <c r="EX11" s="389"/>
      <c r="EY11" s="389"/>
      <c r="EZ11" s="389"/>
      <c r="FA11" s="389"/>
      <c r="FB11" s="389"/>
      <c r="FC11" s="389"/>
      <c r="FE11" s="378">
        <v>2</v>
      </c>
      <c r="FF11" s="378" t="s">
        <v>123</v>
      </c>
      <c r="FG11" s="389"/>
      <c r="FH11" s="389"/>
      <c r="FI11" s="389"/>
      <c r="FJ11" s="389"/>
      <c r="FK11" s="389"/>
      <c r="FL11" s="389"/>
      <c r="FM11" s="389"/>
      <c r="FN11" s="389"/>
      <c r="FO11" s="389"/>
      <c r="FP11" s="389"/>
      <c r="FQ11" s="389"/>
      <c r="FR11" s="389"/>
      <c r="FS11" s="389"/>
      <c r="FT11" s="389"/>
      <c r="FU11" s="389"/>
      <c r="FW11" s="378">
        <v>2</v>
      </c>
      <c r="FX11" s="378" t="s">
        <v>123</v>
      </c>
      <c r="FY11" s="389"/>
      <c r="FZ11" s="389"/>
      <c r="GA11" s="389"/>
      <c r="GB11" s="389"/>
      <c r="GC11" s="389"/>
      <c r="GD11" s="389"/>
      <c r="GE11" s="389"/>
      <c r="GF11" s="389"/>
      <c r="GG11" s="389"/>
      <c r="GH11" s="389"/>
      <c r="GI11" s="389"/>
      <c r="GJ11" s="389"/>
      <c r="GK11" s="389"/>
      <c r="GL11" s="389"/>
      <c r="GM11" s="389"/>
      <c r="GO11" s="378">
        <v>2</v>
      </c>
      <c r="GP11" s="378" t="s">
        <v>123</v>
      </c>
      <c r="GQ11" s="389"/>
      <c r="GR11" s="389"/>
      <c r="GS11" s="389"/>
      <c r="GT11" s="389"/>
      <c r="GU11" s="389"/>
      <c r="GV11" s="389"/>
      <c r="GW11" s="389"/>
      <c r="GX11" s="389"/>
      <c r="GY11" s="389"/>
      <c r="GZ11" s="389"/>
      <c r="HA11" s="389"/>
      <c r="HB11" s="389"/>
      <c r="HC11" s="389"/>
      <c r="HD11" s="389"/>
      <c r="HE11" s="389"/>
      <c r="HG11" s="378">
        <v>2</v>
      </c>
      <c r="HH11" s="378" t="s">
        <v>123</v>
      </c>
      <c r="HI11" s="389"/>
      <c r="HJ11" s="389"/>
      <c r="HK11" s="389"/>
      <c r="HL11" s="389"/>
      <c r="HM11" s="389"/>
      <c r="HN11" s="389"/>
      <c r="HO11" s="389"/>
      <c r="HP11" s="389"/>
      <c r="HQ11" s="389"/>
      <c r="HR11" s="389"/>
      <c r="HS11" s="389"/>
      <c r="HT11" s="389"/>
      <c r="HU11" s="389"/>
      <c r="HV11" s="389"/>
      <c r="HW11" s="389"/>
      <c r="HY11" s="378">
        <v>2</v>
      </c>
      <c r="HZ11" s="378" t="s">
        <v>123</v>
      </c>
      <c r="IA11" s="389"/>
      <c r="IB11" s="389"/>
      <c r="IC11" s="389"/>
      <c r="ID11" s="389"/>
      <c r="IE11" s="389"/>
      <c r="IF11" s="389"/>
      <c r="IG11" s="389"/>
      <c r="IH11" s="389"/>
      <c r="II11" s="389"/>
      <c r="IJ11" s="389"/>
      <c r="IK11" s="389"/>
      <c r="IL11" s="389"/>
      <c r="IM11" s="389"/>
      <c r="IN11" s="389"/>
      <c r="IO11" s="389"/>
    </row>
    <row r="12" spans="1:249">
      <c r="A12" s="552"/>
      <c r="B12" s="554"/>
      <c r="C12" s="554"/>
      <c r="D12" s="391" t="s">
        <v>310</v>
      </c>
      <c r="E12" s="392" t="e">
        <f>IF($D$3="","",IF($D$3="作成不要","",V$33))</f>
        <v>#REF!</v>
      </c>
      <c r="F12" s="392" t="e">
        <f t="shared" ref="F12:P12" si="2">IF($D$3="","",IF($D$3="作成不要","",W$33))</f>
        <v>#REF!</v>
      </c>
      <c r="G12" s="392" t="e">
        <f t="shared" si="2"/>
        <v>#REF!</v>
      </c>
      <c r="H12" s="392" t="e">
        <f t="shared" si="2"/>
        <v>#REF!</v>
      </c>
      <c r="I12" s="392" t="e">
        <f t="shared" si="2"/>
        <v>#REF!</v>
      </c>
      <c r="J12" s="392" t="e">
        <f t="shared" si="2"/>
        <v>#REF!</v>
      </c>
      <c r="K12" s="392" t="e">
        <f t="shared" si="2"/>
        <v>#REF!</v>
      </c>
      <c r="L12" s="392" t="e">
        <f t="shared" si="2"/>
        <v>#REF!</v>
      </c>
      <c r="M12" s="392" t="e">
        <f t="shared" si="2"/>
        <v>#REF!</v>
      </c>
      <c r="N12" s="392" t="e">
        <f t="shared" si="2"/>
        <v>#REF!</v>
      </c>
      <c r="O12" s="392" t="e">
        <f t="shared" si="2"/>
        <v>#REF!</v>
      </c>
      <c r="P12" s="392" t="e">
        <f t="shared" si="2"/>
        <v>#REF!</v>
      </c>
      <c r="T12" s="378">
        <v>3</v>
      </c>
      <c r="U12" s="378" t="s">
        <v>104</v>
      </c>
      <c r="V12" s="388"/>
      <c r="W12" s="388"/>
      <c r="X12" s="388"/>
      <c r="Y12" s="388"/>
      <c r="Z12" s="388"/>
      <c r="AA12" s="388"/>
      <c r="AB12" s="388"/>
      <c r="AC12" s="388"/>
      <c r="AD12" s="388"/>
      <c r="AE12" s="388"/>
      <c r="AF12" s="388"/>
      <c r="AG12" s="388"/>
      <c r="AI12" s="378">
        <v>3</v>
      </c>
      <c r="AJ12" s="378" t="s">
        <v>124</v>
      </c>
      <c r="AK12" s="389"/>
      <c r="AL12" s="389"/>
      <c r="AM12" s="389"/>
      <c r="AN12" s="389"/>
      <c r="AO12" s="389"/>
      <c r="AP12" s="389"/>
      <c r="AQ12" s="389"/>
      <c r="AR12" s="389"/>
      <c r="AS12" s="389"/>
      <c r="AT12" s="389"/>
      <c r="AU12" s="389"/>
      <c r="AV12" s="389"/>
      <c r="AW12" s="389"/>
      <c r="AX12" s="389"/>
      <c r="AY12" s="389"/>
      <c r="BA12" s="378">
        <v>3</v>
      </c>
      <c r="BB12" s="378" t="s">
        <v>124</v>
      </c>
      <c r="BC12" s="389"/>
      <c r="BD12" s="389"/>
      <c r="BE12" s="389"/>
      <c r="BF12" s="389"/>
      <c r="BG12" s="389"/>
      <c r="BH12" s="389"/>
      <c r="BI12" s="389"/>
      <c r="BJ12" s="389"/>
      <c r="BK12" s="389"/>
      <c r="BL12" s="389"/>
      <c r="BM12" s="389"/>
      <c r="BN12" s="389"/>
      <c r="BO12" s="389"/>
      <c r="BP12" s="389"/>
      <c r="BQ12" s="389"/>
      <c r="BS12" s="378">
        <v>3</v>
      </c>
      <c r="BT12" s="378" t="s">
        <v>124</v>
      </c>
      <c r="BU12" s="389"/>
      <c r="BV12" s="389"/>
      <c r="BW12" s="389"/>
      <c r="BX12" s="389"/>
      <c r="BY12" s="389"/>
      <c r="BZ12" s="389"/>
      <c r="CA12" s="389"/>
      <c r="CB12" s="389"/>
      <c r="CC12" s="389"/>
      <c r="CD12" s="389"/>
      <c r="CE12" s="389"/>
      <c r="CF12" s="389"/>
      <c r="CG12" s="389"/>
      <c r="CH12" s="389"/>
      <c r="CI12" s="389"/>
      <c r="CK12" s="378">
        <v>3</v>
      </c>
      <c r="CL12" s="378" t="s">
        <v>124</v>
      </c>
      <c r="CM12" s="389"/>
      <c r="CN12" s="389"/>
      <c r="CO12" s="389"/>
      <c r="CP12" s="389"/>
      <c r="CQ12" s="389"/>
      <c r="CR12" s="389"/>
      <c r="CS12" s="389"/>
      <c r="CT12" s="389"/>
      <c r="CU12" s="389"/>
      <c r="CV12" s="389"/>
      <c r="CW12" s="389"/>
      <c r="CX12" s="389"/>
      <c r="CY12" s="389"/>
      <c r="CZ12" s="389"/>
      <c r="DA12" s="389"/>
      <c r="DC12" s="378">
        <v>3</v>
      </c>
      <c r="DD12" s="378" t="s">
        <v>124</v>
      </c>
      <c r="DE12" s="389"/>
      <c r="DF12" s="389"/>
      <c r="DG12" s="389"/>
      <c r="DH12" s="389"/>
      <c r="DI12" s="389"/>
      <c r="DJ12" s="389"/>
      <c r="DK12" s="389"/>
      <c r="DL12" s="389"/>
      <c r="DM12" s="389"/>
      <c r="DN12" s="389"/>
      <c r="DO12" s="389"/>
      <c r="DP12" s="389"/>
      <c r="DQ12" s="389"/>
      <c r="DR12" s="389"/>
      <c r="DS12" s="389"/>
      <c r="DU12" s="378">
        <v>3</v>
      </c>
      <c r="DV12" s="378" t="s">
        <v>124</v>
      </c>
      <c r="DW12" s="389"/>
      <c r="DX12" s="389"/>
      <c r="DY12" s="389"/>
      <c r="DZ12" s="389"/>
      <c r="EA12" s="389"/>
      <c r="EB12" s="389"/>
      <c r="EC12" s="389"/>
      <c r="ED12" s="389"/>
      <c r="EE12" s="389"/>
      <c r="EF12" s="389"/>
      <c r="EG12" s="389"/>
      <c r="EH12" s="389"/>
      <c r="EI12" s="389"/>
      <c r="EJ12" s="389"/>
      <c r="EK12" s="389"/>
      <c r="EM12" s="378">
        <v>3</v>
      </c>
      <c r="EN12" s="378" t="s">
        <v>124</v>
      </c>
      <c r="EO12" s="389"/>
      <c r="EP12" s="389"/>
      <c r="EQ12" s="389"/>
      <c r="ER12" s="389"/>
      <c r="ES12" s="389"/>
      <c r="ET12" s="389"/>
      <c r="EU12" s="389"/>
      <c r="EV12" s="389"/>
      <c r="EW12" s="389"/>
      <c r="EX12" s="389"/>
      <c r="EY12" s="389"/>
      <c r="EZ12" s="389"/>
      <c r="FA12" s="389"/>
      <c r="FB12" s="389"/>
      <c r="FC12" s="389"/>
      <c r="FE12" s="378">
        <v>3</v>
      </c>
      <c r="FF12" s="378" t="s">
        <v>124</v>
      </c>
      <c r="FG12" s="389"/>
      <c r="FH12" s="389"/>
      <c r="FI12" s="389"/>
      <c r="FJ12" s="389"/>
      <c r="FK12" s="389"/>
      <c r="FL12" s="389"/>
      <c r="FM12" s="389"/>
      <c r="FN12" s="389"/>
      <c r="FO12" s="389"/>
      <c r="FP12" s="389"/>
      <c r="FQ12" s="389"/>
      <c r="FR12" s="389"/>
      <c r="FS12" s="389"/>
      <c r="FT12" s="389"/>
      <c r="FU12" s="389"/>
      <c r="FW12" s="378">
        <v>3</v>
      </c>
      <c r="FX12" s="378" t="s">
        <v>124</v>
      </c>
      <c r="FY12" s="389"/>
      <c r="FZ12" s="389"/>
      <c r="GA12" s="389"/>
      <c r="GB12" s="389"/>
      <c r="GC12" s="389"/>
      <c r="GD12" s="389"/>
      <c r="GE12" s="389"/>
      <c r="GF12" s="389"/>
      <c r="GG12" s="389"/>
      <c r="GH12" s="389"/>
      <c r="GI12" s="389"/>
      <c r="GJ12" s="389"/>
      <c r="GK12" s="389"/>
      <c r="GL12" s="389"/>
      <c r="GM12" s="389"/>
      <c r="GO12" s="378">
        <v>3</v>
      </c>
      <c r="GP12" s="378" t="s">
        <v>124</v>
      </c>
      <c r="GQ12" s="389"/>
      <c r="GR12" s="389"/>
      <c r="GS12" s="389"/>
      <c r="GT12" s="389"/>
      <c r="GU12" s="389"/>
      <c r="GV12" s="389"/>
      <c r="GW12" s="389"/>
      <c r="GX12" s="389"/>
      <c r="GY12" s="389"/>
      <c r="GZ12" s="389"/>
      <c r="HA12" s="389"/>
      <c r="HB12" s="389"/>
      <c r="HC12" s="389"/>
      <c r="HD12" s="389"/>
      <c r="HE12" s="389"/>
      <c r="HG12" s="378">
        <v>3</v>
      </c>
      <c r="HH12" s="378" t="s">
        <v>124</v>
      </c>
      <c r="HI12" s="389"/>
      <c r="HJ12" s="389"/>
      <c r="HK12" s="389"/>
      <c r="HL12" s="389"/>
      <c r="HM12" s="389"/>
      <c r="HN12" s="389"/>
      <c r="HO12" s="389"/>
      <c r="HP12" s="389"/>
      <c r="HQ12" s="389"/>
      <c r="HR12" s="389"/>
      <c r="HS12" s="389"/>
      <c r="HT12" s="389"/>
      <c r="HU12" s="389"/>
      <c r="HV12" s="389"/>
      <c r="HW12" s="389"/>
      <c r="HY12" s="378">
        <v>3</v>
      </c>
      <c r="HZ12" s="378" t="s">
        <v>124</v>
      </c>
      <c r="IA12" s="389"/>
      <c r="IB12" s="389"/>
      <c r="IC12" s="389"/>
      <c r="ID12" s="389"/>
      <c r="IE12" s="389"/>
      <c r="IF12" s="389"/>
      <c r="IG12" s="389"/>
      <c r="IH12" s="389"/>
      <c r="II12" s="389"/>
      <c r="IJ12" s="389"/>
      <c r="IK12" s="389"/>
      <c r="IL12" s="389"/>
      <c r="IM12" s="389"/>
      <c r="IN12" s="389"/>
      <c r="IO12" s="389"/>
    </row>
    <row r="13" spans="1:249">
      <c r="A13" s="552"/>
      <c r="B13" s="555" t="s">
        <v>371</v>
      </c>
      <c r="C13" s="555"/>
      <c r="D13" s="556"/>
      <c r="E13" s="393" t="e">
        <f>IF($D$3="","",IF(D3="作成不要","",#REF!))</f>
        <v>#REF!</v>
      </c>
      <c r="F13" s="393" t="e">
        <f>IF($D$3="","",IF(D3="作成不要","",#REF!))</f>
        <v>#REF!</v>
      </c>
      <c r="G13" s="393" t="e">
        <f>IF($D$3="","",IF(D3="作成不要","",#REF!))</f>
        <v>#REF!</v>
      </c>
      <c r="H13" s="393" t="e">
        <f>IF($D$3="","",IF(D3="作成不要","",#REF!))</f>
        <v>#REF!</v>
      </c>
      <c r="I13" s="393" t="e">
        <f>IF($D$3="","",IF(D3="作成不要","",#REF!))</f>
        <v>#REF!</v>
      </c>
      <c r="J13" s="393" t="e">
        <f>IF($D$3="","",IF(D3="作成不要","",#REF!))</f>
        <v>#REF!</v>
      </c>
      <c r="K13" s="393" t="e">
        <f>IF($D$3="","",IF(D3="作成不要","",#REF!))</f>
        <v>#REF!</v>
      </c>
      <c r="L13" s="393" t="e">
        <f>IF($D$3="","",IF(D3="作成不要","",#REF!))</f>
        <v>#REF!</v>
      </c>
      <c r="M13" s="393" t="e">
        <f>IF($D$3="","",IF(D3="作成不要","",#REF!))</f>
        <v>#REF!</v>
      </c>
      <c r="N13" s="393" t="e">
        <f>IF($D$3="","",IF(D3="作成不要","",#REF!))</f>
        <v>#REF!</v>
      </c>
      <c r="O13" s="393" t="e">
        <f>IF($D$3="","",IF(D3="作成不要","",#REF!))</f>
        <v>#REF!</v>
      </c>
      <c r="P13" s="393" t="e">
        <f>IF($D$3="","",IF(D3="作成不要","",#REF!))</f>
        <v>#REF!</v>
      </c>
      <c r="T13" s="378">
        <v>4</v>
      </c>
      <c r="U13" s="378" t="s">
        <v>105</v>
      </c>
      <c r="V13" s="388"/>
      <c r="W13" s="388"/>
      <c r="X13" s="388"/>
      <c r="Y13" s="388"/>
      <c r="Z13" s="388"/>
      <c r="AA13" s="388"/>
      <c r="AB13" s="388"/>
      <c r="AC13" s="388"/>
      <c r="AD13" s="388"/>
      <c r="AE13" s="388"/>
      <c r="AF13" s="388"/>
      <c r="AG13" s="388"/>
      <c r="AI13" s="378">
        <v>4</v>
      </c>
      <c r="AJ13" s="378" t="s">
        <v>125</v>
      </c>
      <c r="AK13" s="389"/>
      <c r="AL13" s="389"/>
      <c r="AM13" s="389"/>
      <c r="AN13" s="389"/>
      <c r="AO13" s="389"/>
      <c r="AP13" s="389"/>
      <c r="AQ13" s="389"/>
      <c r="AR13" s="389"/>
      <c r="AS13" s="389"/>
      <c r="AT13" s="389"/>
      <c r="AU13" s="389"/>
      <c r="AV13" s="389"/>
      <c r="AW13" s="389"/>
      <c r="AX13" s="389"/>
      <c r="AY13" s="389"/>
      <c r="BA13" s="378">
        <v>4</v>
      </c>
      <c r="BB13" s="378" t="s">
        <v>125</v>
      </c>
      <c r="BC13" s="389"/>
      <c r="BD13" s="389"/>
      <c r="BE13" s="389"/>
      <c r="BF13" s="389"/>
      <c r="BG13" s="389"/>
      <c r="BH13" s="389"/>
      <c r="BI13" s="389"/>
      <c r="BJ13" s="389"/>
      <c r="BK13" s="389"/>
      <c r="BL13" s="389"/>
      <c r="BM13" s="389"/>
      <c r="BN13" s="389"/>
      <c r="BO13" s="389"/>
      <c r="BP13" s="389"/>
      <c r="BQ13" s="389"/>
      <c r="BS13" s="378">
        <v>4</v>
      </c>
      <c r="BT13" s="378" t="s">
        <v>125</v>
      </c>
      <c r="BU13" s="389"/>
      <c r="BV13" s="389"/>
      <c r="BW13" s="389"/>
      <c r="BX13" s="389"/>
      <c r="BY13" s="389"/>
      <c r="BZ13" s="389"/>
      <c r="CA13" s="389"/>
      <c r="CB13" s="389"/>
      <c r="CC13" s="389"/>
      <c r="CD13" s="389"/>
      <c r="CE13" s="389"/>
      <c r="CF13" s="389"/>
      <c r="CG13" s="389"/>
      <c r="CH13" s="389"/>
      <c r="CI13" s="389"/>
      <c r="CK13" s="378">
        <v>4</v>
      </c>
      <c r="CL13" s="378" t="s">
        <v>125</v>
      </c>
      <c r="CM13" s="389"/>
      <c r="CN13" s="389"/>
      <c r="CO13" s="389"/>
      <c r="CP13" s="389"/>
      <c r="CQ13" s="389"/>
      <c r="CR13" s="389"/>
      <c r="CS13" s="389"/>
      <c r="CT13" s="389"/>
      <c r="CU13" s="389"/>
      <c r="CV13" s="389"/>
      <c r="CW13" s="389"/>
      <c r="CX13" s="389"/>
      <c r="CY13" s="389"/>
      <c r="CZ13" s="389"/>
      <c r="DA13" s="389"/>
      <c r="DC13" s="378">
        <v>4</v>
      </c>
      <c r="DD13" s="378" t="s">
        <v>125</v>
      </c>
      <c r="DE13" s="389"/>
      <c r="DF13" s="389"/>
      <c r="DG13" s="389"/>
      <c r="DH13" s="389"/>
      <c r="DI13" s="389"/>
      <c r="DJ13" s="389"/>
      <c r="DK13" s="389"/>
      <c r="DL13" s="389"/>
      <c r="DM13" s="389"/>
      <c r="DN13" s="389"/>
      <c r="DO13" s="389"/>
      <c r="DP13" s="389"/>
      <c r="DQ13" s="389"/>
      <c r="DR13" s="389"/>
      <c r="DS13" s="389"/>
      <c r="DU13" s="378">
        <v>4</v>
      </c>
      <c r="DV13" s="378" t="s">
        <v>125</v>
      </c>
      <c r="DW13" s="389"/>
      <c r="DX13" s="389"/>
      <c r="DY13" s="389"/>
      <c r="DZ13" s="389"/>
      <c r="EA13" s="389"/>
      <c r="EB13" s="389"/>
      <c r="EC13" s="389"/>
      <c r="ED13" s="389"/>
      <c r="EE13" s="389"/>
      <c r="EF13" s="389"/>
      <c r="EG13" s="389"/>
      <c r="EH13" s="389"/>
      <c r="EI13" s="389"/>
      <c r="EJ13" s="389"/>
      <c r="EK13" s="389"/>
      <c r="EM13" s="378">
        <v>4</v>
      </c>
      <c r="EN13" s="378" t="s">
        <v>125</v>
      </c>
      <c r="EO13" s="389"/>
      <c r="EP13" s="389"/>
      <c r="EQ13" s="389"/>
      <c r="ER13" s="389"/>
      <c r="ES13" s="389"/>
      <c r="ET13" s="389"/>
      <c r="EU13" s="389"/>
      <c r="EV13" s="389"/>
      <c r="EW13" s="389"/>
      <c r="EX13" s="389"/>
      <c r="EY13" s="389"/>
      <c r="EZ13" s="389"/>
      <c r="FA13" s="389"/>
      <c r="FB13" s="389"/>
      <c r="FC13" s="389"/>
      <c r="FE13" s="378">
        <v>4</v>
      </c>
      <c r="FF13" s="378" t="s">
        <v>125</v>
      </c>
      <c r="FG13" s="389"/>
      <c r="FH13" s="389"/>
      <c r="FI13" s="389"/>
      <c r="FJ13" s="389"/>
      <c r="FK13" s="389"/>
      <c r="FL13" s="389"/>
      <c r="FM13" s="389"/>
      <c r="FN13" s="389"/>
      <c r="FO13" s="389"/>
      <c r="FP13" s="389"/>
      <c r="FQ13" s="389"/>
      <c r="FR13" s="389"/>
      <c r="FS13" s="389"/>
      <c r="FT13" s="389"/>
      <c r="FU13" s="389"/>
      <c r="FW13" s="378">
        <v>4</v>
      </c>
      <c r="FX13" s="378" t="s">
        <v>125</v>
      </c>
      <c r="FY13" s="389"/>
      <c r="FZ13" s="389"/>
      <c r="GA13" s="389"/>
      <c r="GB13" s="389"/>
      <c r="GC13" s="389"/>
      <c r="GD13" s="389"/>
      <c r="GE13" s="389"/>
      <c r="GF13" s="389"/>
      <c r="GG13" s="389"/>
      <c r="GH13" s="389"/>
      <c r="GI13" s="389"/>
      <c r="GJ13" s="389"/>
      <c r="GK13" s="389"/>
      <c r="GL13" s="389"/>
      <c r="GM13" s="389"/>
      <c r="GO13" s="378">
        <v>4</v>
      </c>
      <c r="GP13" s="378" t="s">
        <v>125</v>
      </c>
      <c r="GQ13" s="389"/>
      <c r="GR13" s="389"/>
      <c r="GS13" s="389"/>
      <c r="GT13" s="389"/>
      <c r="GU13" s="389"/>
      <c r="GV13" s="389"/>
      <c r="GW13" s="389"/>
      <c r="GX13" s="389"/>
      <c r="GY13" s="389"/>
      <c r="GZ13" s="389"/>
      <c r="HA13" s="389"/>
      <c r="HB13" s="389"/>
      <c r="HC13" s="389"/>
      <c r="HD13" s="389"/>
      <c r="HE13" s="389"/>
      <c r="HG13" s="378">
        <v>4</v>
      </c>
      <c r="HH13" s="378" t="s">
        <v>125</v>
      </c>
      <c r="HI13" s="389"/>
      <c r="HJ13" s="389"/>
      <c r="HK13" s="389"/>
      <c r="HL13" s="389"/>
      <c r="HM13" s="389"/>
      <c r="HN13" s="389"/>
      <c r="HO13" s="389"/>
      <c r="HP13" s="389"/>
      <c r="HQ13" s="389"/>
      <c r="HR13" s="389"/>
      <c r="HS13" s="389"/>
      <c r="HT13" s="389"/>
      <c r="HU13" s="389"/>
      <c r="HV13" s="389"/>
      <c r="HW13" s="389"/>
      <c r="HY13" s="378">
        <v>4</v>
      </c>
      <c r="HZ13" s="378" t="s">
        <v>125</v>
      </c>
      <c r="IA13" s="389"/>
      <c r="IB13" s="389"/>
      <c r="IC13" s="389"/>
      <c r="ID13" s="389"/>
      <c r="IE13" s="389"/>
      <c r="IF13" s="389"/>
      <c r="IG13" s="389"/>
      <c r="IH13" s="389"/>
      <c r="II13" s="389"/>
      <c r="IJ13" s="389"/>
      <c r="IK13" s="389"/>
      <c r="IL13" s="389"/>
      <c r="IM13" s="389"/>
      <c r="IN13" s="389"/>
      <c r="IO13" s="389"/>
    </row>
    <row r="14" spans="1:249" ht="13.5" customHeight="1">
      <c r="A14" s="552"/>
      <c r="B14" s="557" t="s">
        <v>372</v>
      </c>
      <c r="C14" s="535"/>
      <c r="D14" s="536"/>
      <c r="E14" s="394" t="e">
        <f>IF($D$3="","",IF(D3="作成不要","",#REF!))</f>
        <v>#REF!</v>
      </c>
      <c r="F14" s="394" t="e">
        <f>IF($D$3="","",IF(D3="作成不要","",#REF!))</f>
        <v>#REF!</v>
      </c>
      <c r="G14" s="394" t="e">
        <f>IF($D$3="","",IF(D3="作成不要","",#REF!))</f>
        <v>#REF!</v>
      </c>
      <c r="H14" s="394" t="e">
        <f>IF($D$3="","",IF(D3="作成不要","",#REF!))</f>
        <v>#REF!</v>
      </c>
      <c r="I14" s="394" t="e">
        <f>IF($D$3="","",IF(D3="作成不要","",#REF!))</f>
        <v>#REF!</v>
      </c>
      <c r="J14" s="394" t="e">
        <f>IF($D$3="","",IF(D3="作成不要","",#REF!))</f>
        <v>#REF!</v>
      </c>
      <c r="K14" s="394" t="e">
        <f>IF($D$3="","",IF(D3="作成不要","",#REF!))</f>
        <v>#REF!</v>
      </c>
      <c r="L14" s="394" t="e">
        <f>IF($D$3="","",IF(D3="作成不要","",#REF!))</f>
        <v>#REF!</v>
      </c>
      <c r="M14" s="394" t="e">
        <f>IF($D$3="","",IF(D3="作成不要","",#REF!))</f>
        <v>#REF!</v>
      </c>
      <c r="N14" s="394" t="e">
        <f>IF($D$3="","",IF(D3="作成不要","",#REF!))</f>
        <v>#REF!</v>
      </c>
      <c r="O14" s="394" t="e">
        <f>IF($D$3="","",IF(D3="作成不要","",#REF!))</f>
        <v>#REF!</v>
      </c>
      <c r="P14" s="394" t="e">
        <f>IF($D$3="","",IF(D3="作成不要","",#REF!))</f>
        <v>#REF!</v>
      </c>
      <c r="T14" s="378">
        <v>5</v>
      </c>
      <c r="U14" s="378" t="s">
        <v>106</v>
      </c>
      <c r="V14" s="388"/>
      <c r="W14" s="388"/>
      <c r="X14" s="388"/>
      <c r="Y14" s="388"/>
      <c r="Z14" s="388"/>
      <c r="AA14" s="388"/>
      <c r="AB14" s="388"/>
      <c r="AC14" s="388"/>
      <c r="AD14" s="388"/>
      <c r="AE14" s="388"/>
      <c r="AF14" s="388"/>
      <c r="AG14" s="388"/>
      <c r="AI14" s="378">
        <v>5</v>
      </c>
      <c r="AJ14" s="378" t="s">
        <v>126</v>
      </c>
      <c r="AK14" s="389"/>
      <c r="AL14" s="389"/>
      <c r="AM14" s="389"/>
      <c r="AN14" s="389"/>
      <c r="AO14" s="389"/>
      <c r="AP14" s="389"/>
      <c r="AQ14" s="389"/>
      <c r="AR14" s="389"/>
      <c r="AS14" s="389"/>
      <c r="AT14" s="389"/>
      <c r="AU14" s="389"/>
      <c r="AV14" s="389"/>
      <c r="AW14" s="389"/>
      <c r="AX14" s="389"/>
      <c r="AY14" s="389"/>
      <c r="BA14" s="378">
        <v>5</v>
      </c>
      <c r="BB14" s="378" t="s">
        <v>126</v>
      </c>
      <c r="BC14" s="389"/>
      <c r="BD14" s="389"/>
      <c r="BE14" s="389"/>
      <c r="BF14" s="389"/>
      <c r="BG14" s="389"/>
      <c r="BH14" s="389"/>
      <c r="BI14" s="389"/>
      <c r="BJ14" s="389"/>
      <c r="BK14" s="389"/>
      <c r="BL14" s="389"/>
      <c r="BM14" s="389"/>
      <c r="BN14" s="389"/>
      <c r="BO14" s="389"/>
      <c r="BP14" s="389"/>
      <c r="BQ14" s="389"/>
      <c r="BS14" s="378">
        <v>5</v>
      </c>
      <c r="BT14" s="378" t="s">
        <v>126</v>
      </c>
      <c r="BU14" s="389"/>
      <c r="BV14" s="389"/>
      <c r="BW14" s="389"/>
      <c r="BX14" s="389"/>
      <c r="BY14" s="389"/>
      <c r="BZ14" s="389"/>
      <c r="CA14" s="389"/>
      <c r="CB14" s="389"/>
      <c r="CC14" s="389"/>
      <c r="CD14" s="389"/>
      <c r="CE14" s="389"/>
      <c r="CF14" s="389"/>
      <c r="CG14" s="389"/>
      <c r="CH14" s="389"/>
      <c r="CI14" s="389"/>
      <c r="CK14" s="378">
        <v>5</v>
      </c>
      <c r="CL14" s="378" t="s">
        <v>126</v>
      </c>
      <c r="CM14" s="389"/>
      <c r="CN14" s="389"/>
      <c r="CO14" s="389"/>
      <c r="CP14" s="389"/>
      <c r="CQ14" s="389"/>
      <c r="CR14" s="389"/>
      <c r="CS14" s="389"/>
      <c r="CT14" s="389"/>
      <c r="CU14" s="389"/>
      <c r="CV14" s="389"/>
      <c r="CW14" s="389"/>
      <c r="CX14" s="389"/>
      <c r="CY14" s="389"/>
      <c r="CZ14" s="389"/>
      <c r="DA14" s="389"/>
      <c r="DC14" s="378">
        <v>5</v>
      </c>
      <c r="DD14" s="378" t="s">
        <v>126</v>
      </c>
      <c r="DE14" s="389"/>
      <c r="DF14" s="389"/>
      <c r="DG14" s="389"/>
      <c r="DH14" s="389"/>
      <c r="DI14" s="389"/>
      <c r="DJ14" s="389"/>
      <c r="DK14" s="389"/>
      <c r="DL14" s="389"/>
      <c r="DM14" s="389"/>
      <c r="DN14" s="389"/>
      <c r="DO14" s="389"/>
      <c r="DP14" s="389"/>
      <c r="DQ14" s="389"/>
      <c r="DR14" s="389"/>
      <c r="DS14" s="389"/>
      <c r="DU14" s="378">
        <v>5</v>
      </c>
      <c r="DV14" s="378" t="s">
        <v>126</v>
      </c>
      <c r="DW14" s="389"/>
      <c r="DX14" s="389"/>
      <c r="DY14" s="389"/>
      <c r="DZ14" s="389"/>
      <c r="EA14" s="389"/>
      <c r="EB14" s="389"/>
      <c r="EC14" s="389"/>
      <c r="ED14" s="389"/>
      <c r="EE14" s="389"/>
      <c r="EF14" s="389"/>
      <c r="EG14" s="389"/>
      <c r="EH14" s="389"/>
      <c r="EI14" s="389"/>
      <c r="EJ14" s="389"/>
      <c r="EK14" s="389"/>
      <c r="EM14" s="378">
        <v>5</v>
      </c>
      <c r="EN14" s="378" t="s">
        <v>126</v>
      </c>
      <c r="EO14" s="389"/>
      <c r="EP14" s="389"/>
      <c r="EQ14" s="389"/>
      <c r="ER14" s="389"/>
      <c r="ES14" s="389"/>
      <c r="ET14" s="389"/>
      <c r="EU14" s="389"/>
      <c r="EV14" s="389"/>
      <c r="EW14" s="389"/>
      <c r="EX14" s="389"/>
      <c r="EY14" s="389"/>
      <c r="EZ14" s="389"/>
      <c r="FA14" s="389"/>
      <c r="FB14" s="389"/>
      <c r="FC14" s="389"/>
      <c r="FE14" s="378">
        <v>5</v>
      </c>
      <c r="FF14" s="378" t="s">
        <v>126</v>
      </c>
      <c r="FG14" s="389"/>
      <c r="FH14" s="389"/>
      <c r="FI14" s="389"/>
      <c r="FJ14" s="389"/>
      <c r="FK14" s="389"/>
      <c r="FL14" s="389"/>
      <c r="FM14" s="389"/>
      <c r="FN14" s="389"/>
      <c r="FO14" s="389"/>
      <c r="FP14" s="389"/>
      <c r="FQ14" s="389"/>
      <c r="FR14" s="389"/>
      <c r="FS14" s="389"/>
      <c r="FT14" s="389"/>
      <c r="FU14" s="389"/>
      <c r="FW14" s="378">
        <v>5</v>
      </c>
      <c r="FX14" s="378" t="s">
        <v>126</v>
      </c>
      <c r="FY14" s="389"/>
      <c r="FZ14" s="389"/>
      <c r="GA14" s="389"/>
      <c r="GB14" s="389"/>
      <c r="GC14" s="389"/>
      <c r="GD14" s="389"/>
      <c r="GE14" s="389"/>
      <c r="GF14" s="389"/>
      <c r="GG14" s="389"/>
      <c r="GH14" s="389"/>
      <c r="GI14" s="389"/>
      <c r="GJ14" s="389"/>
      <c r="GK14" s="389"/>
      <c r="GL14" s="389"/>
      <c r="GM14" s="389"/>
      <c r="GO14" s="378">
        <v>5</v>
      </c>
      <c r="GP14" s="378" t="s">
        <v>126</v>
      </c>
      <c r="GQ14" s="389"/>
      <c r="GR14" s="389"/>
      <c r="GS14" s="389"/>
      <c r="GT14" s="389"/>
      <c r="GU14" s="389"/>
      <c r="GV14" s="389"/>
      <c r="GW14" s="389"/>
      <c r="GX14" s="389"/>
      <c r="GY14" s="389"/>
      <c r="GZ14" s="389"/>
      <c r="HA14" s="389"/>
      <c r="HB14" s="389"/>
      <c r="HC14" s="389"/>
      <c r="HD14" s="389"/>
      <c r="HE14" s="389"/>
      <c r="HG14" s="378">
        <v>5</v>
      </c>
      <c r="HH14" s="378" t="s">
        <v>126</v>
      </c>
      <c r="HI14" s="389"/>
      <c r="HJ14" s="389"/>
      <c r="HK14" s="389"/>
      <c r="HL14" s="389"/>
      <c r="HM14" s="389"/>
      <c r="HN14" s="389"/>
      <c r="HO14" s="389"/>
      <c r="HP14" s="389"/>
      <c r="HQ14" s="389"/>
      <c r="HR14" s="389"/>
      <c r="HS14" s="389"/>
      <c r="HT14" s="389"/>
      <c r="HU14" s="389"/>
      <c r="HV14" s="389"/>
      <c r="HW14" s="389"/>
      <c r="HY14" s="378">
        <v>5</v>
      </c>
      <c r="HZ14" s="378" t="s">
        <v>126</v>
      </c>
      <c r="IA14" s="389"/>
      <c r="IB14" s="389"/>
      <c r="IC14" s="389"/>
      <c r="ID14" s="389"/>
      <c r="IE14" s="389"/>
      <c r="IF14" s="389"/>
      <c r="IG14" s="389"/>
      <c r="IH14" s="389"/>
      <c r="II14" s="389"/>
      <c r="IJ14" s="389"/>
      <c r="IK14" s="389"/>
      <c r="IL14" s="389"/>
      <c r="IM14" s="389"/>
      <c r="IN14" s="389"/>
      <c r="IO14" s="389"/>
    </row>
    <row r="15" spans="1:249" ht="12" customHeight="1">
      <c r="A15" s="552"/>
      <c r="B15" s="544" t="s">
        <v>373</v>
      </c>
      <c r="C15" s="545" t="s">
        <v>374</v>
      </c>
      <c r="D15" s="404" t="s">
        <v>309</v>
      </c>
      <c r="E15" s="393" t="e">
        <f>IF($D$3="","",IF(D3="作成不要","",#REF!))</f>
        <v>#REF!</v>
      </c>
      <c r="F15" s="393" t="e">
        <f>IF($D$3="","",IF(D3="作成不要","",#REF!))</f>
        <v>#REF!</v>
      </c>
      <c r="G15" s="393" t="e">
        <f>IF($D$3="","",IF(D3="作成不要","",#REF!))</f>
        <v>#REF!</v>
      </c>
      <c r="H15" s="393" t="e">
        <f>IF($D$3="","",IF(D3="作成不要","",#REF!))</f>
        <v>#REF!</v>
      </c>
      <c r="I15" s="393" t="e">
        <f>IF($D$3="","",IF(D3="作成不要","",#REF!))</f>
        <v>#REF!</v>
      </c>
      <c r="J15" s="393" t="e">
        <f>IF($D$3="","",IF(D3="作成不要","",#REF!))</f>
        <v>#REF!</v>
      </c>
      <c r="K15" s="393" t="e">
        <f>IF($D$3="","",IF(D3="作成不要","",#REF!))</f>
        <v>#REF!</v>
      </c>
      <c r="L15" s="393" t="e">
        <f>IF($D$3="","",IF(D3="作成不要","",#REF!))</f>
        <v>#REF!</v>
      </c>
      <c r="M15" s="393" t="e">
        <f>IF($D$3="","",IF(D3="作成不要","",#REF!))</f>
        <v>#REF!</v>
      </c>
      <c r="N15" s="393" t="e">
        <f>IF($D$3="","",IF(D3="作成不要","",#REF!))</f>
        <v>#REF!</v>
      </c>
      <c r="O15" s="393" t="e">
        <f>IF($D$3="","",IF(D3="作成不要","",#REF!))</f>
        <v>#REF!</v>
      </c>
      <c r="P15" s="393" t="e">
        <f>IF($D$3="","",IF(D3="作成不要","",#REF!))</f>
        <v>#REF!</v>
      </c>
      <c r="T15" s="378">
        <v>6</v>
      </c>
      <c r="U15" s="378" t="s">
        <v>107</v>
      </c>
      <c r="V15" s="388"/>
      <c r="W15" s="388"/>
      <c r="X15" s="388"/>
      <c r="Y15" s="388"/>
      <c r="Z15" s="388"/>
      <c r="AA15" s="388"/>
      <c r="AB15" s="388"/>
      <c r="AC15" s="388"/>
      <c r="AD15" s="388"/>
      <c r="AE15" s="388"/>
      <c r="AF15" s="388"/>
      <c r="AG15" s="388"/>
      <c r="AI15" s="378">
        <v>6</v>
      </c>
      <c r="AJ15" s="378" t="s">
        <v>127</v>
      </c>
      <c r="AK15" s="389"/>
      <c r="AL15" s="389"/>
      <c r="AM15" s="389"/>
      <c r="AN15" s="389"/>
      <c r="AO15" s="389"/>
      <c r="AP15" s="389"/>
      <c r="AQ15" s="389"/>
      <c r="AR15" s="389"/>
      <c r="AS15" s="389"/>
      <c r="AT15" s="389"/>
      <c r="AU15" s="389"/>
      <c r="AV15" s="389"/>
      <c r="AW15" s="389"/>
      <c r="AX15" s="389"/>
      <c r="AY15" s="389"/>
      <c r="BA15" s="378">
        <v>6</v>
      </c>
      <c r="BB15" s="378" t="s">
        <v>127</v>
      </c>
      <c r="BC15" s="389"/>
      <c r="BD15" s="389"/>
      <c r="BE15" s="389"/>
      <c r="BF15" s="389"/>
      <c r="BG15" s="389"/>
      <c r="BH15" s="389"/>
      <c r="BI15" s="389"/>
      <c r="BJ15" s="389"/>
      <c r="BK15" s="389"/>
      <c r="BL15" s="389"/>
      <c r="BM15" s="389"/>
      <c r="BN15" s="389"/>
      <c r="BO15" s="389"/>
      <c r="BP15" s="389"/>
      <c r="BQ15" s="389"/>
      <c r="BS15" s="378">
        <v>6</v>
      </c>
      <c r="BT15" s="378" t="s">
        <v>127</v>
      </c>
      <c r="BU15" s="389"/>
      <c r="BV15" s="389"/>
      <c r="BW15" s="389"/>
      <c r="BX15" s="389"/>
      <c r="BY15" s="389"/>
      <c r="BZ15" s="389"/>
      <c r="CA15" s="389"/>
      <c r="CB15" s="389"/>
      <c r="CC15" s="389"/>
      <c r="CD15" s="389"/>
      <c r="CE15" s="389"/>
      <c r="CF15" s="389"/>
      <c r="CG15" s="389"/>
      <c r="CH15" s="389"/>
      <c r="CI15" s="389"/>
      <c r="CK15" s="378">
        <v>6</v>
      </c>
      <c r="CL15" s="378" t="s">
        <v>127</v>
      </c>
      <c r="CM15" s="389"/>
      <c r="CN15" s="389"/>
      <c r="CO15" s="389"/>
      <c r="CP15" s="389"/>
      <c r="CQ15" s="389"/>
      <c r="CR15" s="389"/>
      <c r="CS15" s="389"/>
      <c r="CT15" s="389"/>
      <c r="CU15" s="389"/>
      <c r="CV15" s="389"/>
      <c r="CW15" s="389"/>
      <c r="CX15" s="389"/>
      <c r="CY15" s="389"/>
      <c r="CZ15" s="389"/>
      <c r="DA15" s="389"/>
      <c r="DC15" s="378">
        <v>6</v>
      </c>
      <c r="DD15" s="378" t="s">
        <v>127</v>
      </c>
      <c r="DE15" s="389"/>
      <c r="DF15" s="389"/>
      <c r="DG15" s="389"/>
      <c r="DH15" s="389"/>
      <c r="DI15" s="389"/>
      <c r="DJ15" s="389"/>
      <c r="DK15" s="389"/>
      <c r="DL15" s="389"/>
      <c r="DM15" s="389"/>
      <c r="DN15" s="389"/>
      <c r="DO15" s="389"/>
      <c r="DP15" s="389"/>
      <c r="DQ15" s="389"/>
      <c r="DR15" s="389"/>
      <c r="DS15" s="389"/>
      <c r="DU15" s="378">
        <v>6</v>
      </c>
      <c r="DV15" s="378" t="s">
        <v>127</v>
      </c>
      <c r="DW15" s="389"/>
      <c r="DX15" s="389"/>
      <c r="DY15" s="389"/>
      <c r="DZ15" s="389"/>
      <c r="EA15" s="389"/>
      <c r="EB15" s="389"/>
      <c r="EC15" s="389"/>
      <c r="ED15" s="389"/>
      <c r="EE15" s="389"/>
      <c r="EF15" s="389"/>
      <c r="EG15" s="389"/>
      <c r="EH15" s="389"/>
      <c r="EI15" s="389"/>
      <c r="EJ15" s="389"/>
      <c r="EK15" s="389"/>
      <c r="EM15" s="378">
        <v>6</v>
      </c>
      <c r="EN15" s="378" t="s">
        <v>127</v>
      </c>
      <c r="EO15" s="389"/>
      <c r="EP15" s="389"/>
      <c r="EQ15" s="389"/>
      <c r="ER15" s="389"/>
      <c r="ES15" s="389"/>
      <c r="ET15" s="389"/>
      <c r="EU15" s="389"/>
      <c r="EV15" s="389"/>
      <c r="EW15" s="389"/>
      <c r="EX15" s="389"/>
      <c r="EY15" s="389"/>
      <c r="EZ15" s="389"/>
      <c r="FA15" s="389"/>
      <c r="FB15" s="389"/>
      <c r="FC15" s="389"/>
      <c r="FE15" s="378">
        <v>6</v>
      </c>
      <c r="FF15" s="378" t="s">
        <v>127</v>
      </c>
      <c r="FG15" s="389"/>
      <c r="FH15" s="389"/>
      <c r="FI15" s="389"/>
      <c r="FJ15" s="389"/>
      <c r="FK15" s="389"/>
      <c r="FL15" s="389"/>
      <c r="FM15" s="389"/>
      <c r="FN15" s="389"/>
      <c r="FO15" s="389"/>
      <c r="FP15" s="389"/>
      <c r="FQ15" s="389"/>
      <c r="FR15" s="389"/>
      <c r="FS15" s="389"/>
      <c r="FT15" s="389"/>
      <c r="FU15" s="389"/>
      <c r="FW15" s="378">
        <v>6</v>
      </c>
      <c r="FX15" s="378" t="s">
        <v>127</v>
      </c>
      <c r="FY15" s="389"/>
      <c r="FZ15" s="389"/>
      <c r="GA15" s="389"/>
      <c r="GB15" s="389"/>
      <c r="GC15" s="389"/>
      <c r="GD15" s="389"/>
      <c r="GE15" s="389"/>
      <c r="GF15" s="389"/>
      <c r="GG15" s="389"/>
      <c r="GH15" s="389"/>
      <c r="GI15" s="389"/>
      <c r="GJ15" s="389"/>
      <c r="GK15" s="389"/>
      <c r="GL15" s="389"/>
      <c r="GM15" s="389"/>
      <c r="GO15" s="378">
        <v>6</v>
      </c>
      <c r="GP15" s="378" t="s">
        <v>127</v>
      </c>
      <c r="GQ15" s="389"/>
      <c r="GR15" s="389"/>
      <c r="GS15" s="389"/>
      <c r="GT15" s="389"/>
      <c r="GU15" s="389"/>
      <c r="GV15" s="389"/>
      <c r="GW15" s="389"/>
      <c r="GX15" s="389"/>
      <c r="GY15" s="389"/>
      <c r="GZ15" s="389"/>
      <c r="HA15" s="389"/>
      <c r="HB15" s="389"/>
      <c r="HC15" s="389"/>
      <c r="HD15" s="389"/>
      <c r="HE15" s="389"/>
      <c r="HG15" s="378">
        <v>6</v>
      </c>
      <c r="HH15" s="378" t="s">
        <v>127</v>
      </c>
      <c r="HI15" s="389"/>
      <c r="HJ15" s="389"/>
      <c r="HK15" s="389"/>
      <c r="HL15" s="389"/>
      <c r="HM15" s="389"/>
      <c r="HN15" s="389"/>
      <c r="HO15" s="389"/>
      <c r="HP15" s="389"/>
      <c r="HQ15" s="389"/>
      <c r="HR15" s="389"/>
      <c r="HS15" s="389"/>
      <c r="HT15" s="389"/>
      <c r="HU15" s="389"/>
      <c r="HV15" s="389"/>
      <c r="HW15" s="389"/>
      <c r="HY15" s="378">
        <v>6</v>
      </c>
      <c r="HZ15" s="378" t="s">
        <v>127</v>
      </c>
      <c r="IA15" s="389"/>
      <c r="IB15" s="389"/>
      <c r="IC15" s="389"/>
      <c r="ID15" s="389"/>
      <c r="IE15" s="389"/>
      <c r="IF15" s="389"/>
      <c r="IG15" s="389"/>
      <c r="IH15" s="389"/>
      <c r="II15" s="389"/>
      <c r="IJ15" s="389"/>
      <c r="IK15" s="389"/>
      <c r="IL15" s="389"/>
      <c r="IM15" s="389"/>
      <c r="IN15" s="389"/>
      <c r="IO15" s="389"/>
    </row>
    <row r="16" spans="1:249" ht="12" customHeight="1">
      <c r="A16" s="552"/>
      <c r="B16" s="542"/>
      <c r="C16" s="546"/>
      <c r="D16" s="404" t="s">
        <v>310</v>
      </c>
      <c r="E16" s="393" t="e">
        <f>IF($D$3="","",IF(D3="作成不要","",#REF!))</f>
        <v>#REF!</v>
      </c>
      <c r="F16" s="393" t="e">
        <f>IF($D$3="","",IF(D3="作成不要","",#REF!))</f>
        <v>#REF!</v>
      </c>
      <c r="G16" s="393" t="e">
        <f>IF($D$3="","",IF(D3="作成不要","",#REF!))</f>
        <v>#REF!</v>
      </c>
      <c r="H16" s="393" t="e">
        <f>IF($D$3="","",IF(D3="作成不要","",#REF!))</f>
        <v>#REF!</v>
      </c>
      <c r="I16" s="393" t="e">
        <f>IF($D$3="","",IF(D3="作成不要","",#REF!))</f>
        <v>#REF!</v>
      </c>
      <c r="J16" s="393" t="e">
        <f>IF($D$3="","",IF(D3="作成不要","",#REF!))</f>
        <v>#REF!</v>
      </c>
      <c r="K16" s="393" t="e">
        <f>IF($D$3="","",IF(D3="作成不要","",#REF!))</f>
        <v>#REF!</v>
      </c>
      <c r="L16" s="393" t="e">
        <f>IF($D$3="","",IF(D3="作成不要","",#REF!))</f>
        <v>#REF!</v>
      </c>
      <c r="M16" s="393" t="e">
        <f>IF($D$3="","",IF(D3="作成不要","",#REF!))</f>
        <v>#REF!</v>
      </c>
      <c r="N16" s="393" t="e">
        <f>IF($D$3="","",IF(D3="作成不要","",#REF!))</f>
        <v>#REF!</v>
      </c>
      <c r="O16" s="393" t="e">
        <f>IF($D$3="","",IF(D3="作成不要","",#REF!))</f>
        <v>#REF!</v>
      </c>
      <c r="P16" s="393" t="e">
        <f>IF($D$3="","",IF(D3="作成不要","",#REF!))</f>
        <v>#REF!</v>
      </c>
      <c r="T16" s="378">
        <v>7</v>
      </c>
      <c r="U16" s="378" t="s">
        <v>110</v>
      </c>
      <c r="V16" s="388"/>
      <c r="W16" s="388"/>
      <c r="X16" s="388"/>
      <c r="Y16" s="388"/>
      <c r="Z16" s="388"/>
      <c r="AA16" s="388"/>
      <c r="AB16" s="388"/>
      <c r="AC16" s="388"/>
      <c r="AD16" s="388"/>
      <c r="AE16" s="388"/>
      <c r="AF16" s="388"/>
      <c r="AG16" s="388"/>
      <c r="AI16" s="378">
        <v>7</v>
      </c>
      <c r="AJ16" s="378" t="s">
        <v>128</v>
      </c>
      <c r="AK16" s="389"/>
      <c r="AL16" s="389"/>
      <c r="AM16" s="389"/>
      <c r="AN16" s="389"/>
      <c r="AO16" s="389"/>
      <c r="AP16" s="389"/>
      <c r="AQ16" s="389"/>
      <c r="AR16" s="389"/>
      <c r="AS16" s="389"/>
      <c r="AT16" s="389"/>
      <c r="AU16" s="389"/>
      <c r="AV16" s="389"/>
      <c r="AW16" s="389"/>
      <c r="AX16" s="389"/>
      <c r="AY16" s="389"/>
      <c r="BA16" s="378">
        <v>7</v>
      </c>
      <c r="BB16" s="378" t="s">
        <v>128</v>
      </c>
      <c r="BC16" s="389"/>
      <c r="BD16" s="389"/>
      <c r="BE16" s="389"/>
      <c r="BF16" s="389"/>
      <c r="BG16" s="389"/>
      <c r="BH16" s="389"/>
      <c r="BI16" s="389"/>
      <c r="BJ16" s="389"/>
      <c r="BK16" s="389"/>
      <c r="BL16" s="389"/>
      <c r="BM16" s="389"/>
      <c r="BN16" s="389"/>
      <c r="BO16" s="389"/>
      <c r="BP16" s="389"/>
      <c r="BQ16" s="389"/>
      <c r="BS16" s="378">
        <v>7</v>
      </c>
      <c r="BT16" s="378" t="s">
        <v>128</v>
      </c>
      <c r="BU16" s="389"/>
      <c r="BV16" s="389"/>
      <c r="BW16" s="389"/>
      <c r="BX16" s="389"/>
      <c r="BY16" s="389"/>
      <c r="BZ16" s="389"/>
      <c r="CA16" s="389"/>
      <c r="CB16" s="389"/>
      <c r="CC16" s="389"/>
      <c r="CD16" s="389"/>
      <c r="CE16" s="389"/>
      <c r="CF16" s="389"/>
      <c r="CG16" s="389"/>
      <c r="CH16" s="389"/>
      <c r="CI16" s="389"/>
      <c r="CK16" s="378">
        <v>7</v>
      </c>
      <c r="CL16" s="378" t="s">
        <v>128</v>
      </c>
      <c r="CM16" s="389"/>
      <c r="CN16" s="389"/>
      <c r="CO16" s="389"/>
      <c r="CP16" s="389"/>
      <c r="CQ16" s="389"/>
      <c r="CR16" s="389"/>
      <c r="CS16" s="389"/>
      <c r="CT16" s="389"/>
      <c r="CU16" s="389"/>
      <c r="CV16" s="389"/>
      <c r="CW16" s="389"/>
      <c r="CX16" s="389"/>
      <c r="CY16" s="389"/>
      <c r="CZ16" s="389"/>
      <c r="DA16" s="389"/>
      <c r="DC16" s="378">
        <v>7</v>
      </c>
      <c r="DD16" s="378" t="s">
        <v>128</v>
      </c>
      <c r="DE16" s="389"/>
      <c r="DF16" s="389"/>
      <c r="DG16" s="389"/>
      <c r="DH16" s="389"/>
      <c r="DI16" s="389"/>
      <c r="DJ16" s="389"/>
      <c r="DK16" s="389"/>
      <c r="DL16" s="389"/>
      <c r="DM16" s="389"/>
      <c r="DN16" s="389"/>
      <c r="DO16" s="389"/>
      <c r="DP16" s="389"/>
      <c r="DQ16" s="389"/>
      <c r="DR16" s="389"/>
      <c r="DS16" s="389"/>
      <c r="DU16" s="378">
        <v>7</v>
      </c>
      <c r="DV16" s="378" t="s">
        <v>128</v>
      </c>
      <c r="DW16" s="389"/>
      <c r="DX16" s="389"/>
      <c r="DY16" s="389"/>
      <c r="DZ16" s="389"/>
      <c r="EA16" s="389"/>
      <c r="EB16" s="389"/>
      <c r="EC16" s="389"/>
      <c r="ED16" s="389"/>
      <c r="EE16" s="389"/>
      <c r="EF16" s="389"/>
      <c r="EG16" s="389"/>
      <c r="EH16" s="389"/>
      <c r="EI16" s="389"/>
      <c r="EJ16" s="389"/>
      <c r="EK16" s="389"/>
      <c r="EM16" s="378">
        <v>7</v>
      </c>
      <c r="EN16" s="378" t="s">
        <v>128</v>
      </c>
      <c r="EO16" s="389"/>
      <c r="EP16" s="389"/>
      <c r="EQ16" s="389"/>
      <c r="ER16" s="389"/>
      <c r="ES16" s="389"/>
      <c r="ET16" s="389"/>
      <c r="EU16" s="389"/>
      <c r="EV16" s="389"/>
      <c r="EW16" s="389"/>
      <c r="EX16" s="389"/>
      <c r="EY16" s="389"/>
      <c r="EZ16" s="389"/>
      <c r="FA16" s="389"/>
      <c r="FB16" s="389"/>
      <c r="FC16" s="389"/>
      <c r="FE16" s="378">
        <v>7</v>
      </c>
      <c r="FF16" s="378" t="s">
        <v>128</v>
      </c>
      <c r="FG16" s="389"/>
      <c r="FH16" s="389"/>
      <c r="FI16" s="389"/>
      <c r="FJ16" s="389"/>
      <c r="FK16" s="389"/>
      <c r="FL16" s="389"/>
      <c r="FM16" s="389"/>
      <c r="FN16" s="389"/>
      <c r="FO16" s="389"/>
      <c r="FP16" s="389"/>
      <c r="FQ16" s="389"/>
      <c r="FR16" s="389"/>
      <c r="FS16" s="389"/>
      <c r="FT16" s="389"/>
      <c r="FU16" s="389"/>
      <c r="FW16" s="378">
        <v>7</v>
      </c>
      <c r="FX16" s="378" t="s">
        <v>128</v>
      </c>
      <c r="FY16" s="389"/>
      <c r="FZ16" s="389"/>
      <c r="GA16" s="389"/>
      <c r="GB16" s="389"/>
      <c r="GC16" s="389"/>
      <c r="GD16" s="389"/>
      <c r="GE16" s="389"/>
      <c r="GF16" s="389"/>
      <c r="GG16" s="389"/>
      <c r="GH16" s="389"/>
      <c r="GI16" s="389"/>
      <c r="GJ16" s="389"/>
      <c r="GK16" s="389"/>
      <c r="GL16" s="389"/>
      <c r="GM16" s="389"/>
      <c r="GO16" s="378">
        <v>7</v>
      </c>
      <c r="GP16" s="378" t="s">
        <v>128</v>
      </c>
      <c r="GQ16" s="389"/>
      <c r="GR16" s="389"/>
      <c r="GS16" s="389"/>
      <c r="GT16" s="389"/>
      <c r="GU16" s="389"/>
      <c r="GV16" s="389"/>
      <c r="GW16" s="389"/>
      <c r="GX16" s="389"/>
      <c r="GY16" s="389"/>
      <c r="GZ16" s="389"/>
      <c r="HA16" s="389"/>
      <c r="HB16" s="389"/>
      <c r="HC16" s="389"/>
      <c r="HD16" s="389"/>
      <c r="HE16" s="389"/>
      <c r="HG16" s="378">
        <v>7</v>
      </c>
      <c r="HH16" s="378" t="s">
        <v>128</v>
      </c>
      <c r="HI16" s="389"/>
      <c r="HJ16" s="389"/>
      <c r="HK16" s="389"/>
      <c r="HL16" s="389"/>
      <c r="HM16" s="389"/>
      <c r="HN16" s="389"/>
      <c r="HO16" s="389"/>
      <c r="HP16" s="389"/>
      <c r="HQ16" s="389"/>
      <c r="HR16" s="389"/>
      <c r="HS16" s="389"/>
      <c r="HT16" s="389"/>
      <c r="HU16" s="389"/>
      <c r="HV16" s="389"/>
      <c r="HW16" s="389"/>
      <c r="HY16" s="378">
        <v>7</v>
      </c>
      <c r="HZ16" s="378" t="s">
        <v>128</v>
      </c>
      <c r="IA16" s="389"/>
      <c r="IB16" s="389"/>
      <c r="IC16" s="389"/>
      <c r="ID16" s="389"/>
      <c r="IE16" s="389"/>
      <c r="IF16" s="389"/>
      <c r="IG16" s="389"/>
      <c r="IH16" s="389"/>
      <c r="II16" s="389"/>
      <c r="IJ16" s="389"/>
      <c r="IK16" s="389"/>
      <c r="IL16" s="389"/>
      <c r="IM16" s="389"/>
      <c r="IN16" s="389"/>
      <c r="IO16" s="389"/>
    </row>
    <row r="17" spans="1:249">
      <c r="A17" s="552"/>
      <c r="B17" s="542"/>
      <c r="C17" s="547" t="s">
        <v>400</v>
      </c>
      <c r="D17" s="548"/>
      <c r="E17" s="472"/>
      <c r="F17" s="472"/>
      <c r="G17" s="472"/>
      <c r="H17" s="472"/>
      <c r="I17" s="472"/>
      <c r="J17" s="472"/>
      <c r="K17" s="472"/>
      <c r="L17" s="472"/>
      <c r="M17" s="472"/>
      <c r="N17" s="472"/>
      <c r="O17" s="472"/>
      <c r="P17" s="472"/>
      <c r="T17" s="378">
        <v>8</v>
      </c>
      <c r="U17" s="378" t="s">
        <v>111</v>
      </c>
      <c r="V17" s="388"/>
      <c r="W17" s="388"/>
      <c r="X17" s="388"/>
      <c r="Y17" s="388"/>
      <c r="Z17" s="388"/>
      <c r="AA17" s="388"/>
      <c r="AB17" s="388"/>
      <c r="AC17" s="388"/>
      <c r="AD17" s="388"/>
      <c r="AE17" s="388"/>
      <c r="AF17" s="388"/>
      <c r="AG17" s="388"/>
      <c r="AI17" s="378">
        <v>8</v>
      </c>
      <c r="AJ17" s="378" t="s">
        <v>129</v>
      </c>
      <c r="AK17" s="389"/>
      <c r="AL17" s="389"/>
      <c r="AM17" s="389"/>
      <c r="AN17" s="389"/>
      <c r="AO17" s="389"/>
      <c r="AP17" s="389"/>
      <c r="AQ17" s="389"/>
      <c r="AR17" s="389"/>
      <c r="AS17" s="389"/>
      <c r="AT17" s="389"/>
      <c r="AU17" s="389"/>
      <c r="AV17" s="389"/>
      <c r="AW17" s="389"/>
      <c r="AX17" s="389"/>
      <c r="AY17" s="389"/>
      <c r="BA17" s="378">
        <v>8</v>
      </c>
      <c r="BB17" s="378" t="s">
        <v>129</v>
      </c>
      <c r="BC17" s="389"/>
      <c r="BD17" s="389"/>
      <c r="BE17" s="389"/>
      <c r="BF17" s="389"/>
      <c r="BG17" s="389"/>
      <c r="BH17" s="389"/>
      <c r="BI17" s="389"/>
      <c r="BJ17" s="389"/>
      <c r="BK17" s="389"/>
      <c r="BL17" s="389"/>
      <c r="BM17" s="389"/>
      <c r="BN17" s="389"/>
      <c r="BO17" s="389"/>
      <c r="BP17" s="389"/>
      <c r="BQ17" s="389"/>
      <c r="BS17" s="378">
        <v>8</v>
      </c>
      <c r="BT17" s="378" t="s">
        <v>129</v>
      </c>
      <c r="BU17" s="389"/>
      <c r="BV17" s="389"/>
      <c r="BW17" s="389"/>
      <c r="BX17" s="389"/>
      <c r="BY17" s="389"/>
      <c r="BZ17" s="389"/>
      <c r="CA17" s="389"/>
      <c r="CB17" s="389"/>
      <c r="CC17" s="389"/>
      <c r="CD17" s="389"/>
      <c r="CE17" s="389"/>
      <c r="CF17" s="389"/>
      <c r="CG17" s="389"/>
      <c r="CH17" s="389"/>
      <c r="CI17" s="389"/>
      <c r="CK17" s="378">
        <v>8</v>
      </c>
      <c r="CL17" s="378" t="s">
        <v>129</v>
      </c>
      <c r="CM17" s="389"/>
      <c r="CN17" s="389"/>
      <c r="CO17" s="389"/>
      <c r="CP17" s="389"/>
      <c r="CQ17" s="389"/>
      <c r="CR17" s="389"/>
      <c r="CS17" s="389"/>
      <c r="CT17" s="389"/>
      <c r="CU17" s="389"/>
      <c r="CV17" s="389"/>
      <c r="CW17" s="389"/>
      <c r="CX17" s="389"/>
      <c r="CY17" s="389"/>
      <c r="CZ17" s="389"/>
      <c r="DA17" s="389"/>
      <c r="DC17" s="378">
        <v>8</v>
      </c>
      <c r="DD17" s="378" t="s">
        <v>129</v>
      </c>
      <c r="DE17" s="389"/>
      <c r="DF17" s="389"/>
      <c r="DG17" s="389"/>
      <c r="DH17" s="389"/>
      <c r="DI17" s="389"/>
      <c r="DJ17" s="389"/>
      <c r="DK17" s="389"/>
      <c r="DL17" s="389"/>
      <c r="DM17" s="389"/>
      <c r="DN17" s="389"/>
      <c r="DO17" s="389"/>
      <c r="DP17" s="389"/>
      <c r="DQ17" s="389"/>
      <c r="DR17" s="389"/>
      <c r="DS17" s="389"/>
      <c r="DU17" s="378">
        <v>8</v>
      </c>
      <c r="DV17" s="378" t="s">
        <v>129</v>
      </c>
      <c r="DW17" s="389"/>
      <c r="DX17" s="389"/>
      <c r="DY17" s="389"/>
      <c r="DZ17" s="389"/>
      <c r="EA17" s="389"/>
      <c r="EB17" s="389"/>
      <c r="EC17" s="389"/>
      <c r="ED17" s="389"/>
      <c r="EE17" s="389"/>
      <c r="EF17" s="389"/>
      <c r="EG17" s="389"/>
      <c r="EH17" s="389"/>
      <c r="EI17" s="389"/>
      <c r="EJ17" s="389"/>
      <c r="EK17" s="389"/>
      <c r="EM17" s="378">
        <v>8</v>
      </c>
      <c r="EN17" s="378" t="s">
        <v>129</v>
      </c>
      <c r="EO17" s="389"/>
      <c r="EP17" s="389"/>
      <c r="EQ17" s="389"/>
      <c r="ER17" s="389"/>
      <c r="ES17" s="389"/>
      <c r="ET17" s="389"/>
      <c r="EU17" s="389"/>
      <c r="EV17" s="389"/>
      <c r="EW17" s="389"/>
      <c r="EX17" s="389"/>
      <c r="EY17" s="389"/>
      <c r="EZ17" s="389"/>
      <c r="FA17" s="389"/>
      <c r="FB17" s="389"/>
      <c r="FC17" s="389"/>
      <c r="FE17" s="378">
        <v>8</v>
      </c>
      <c r="FF17" s="378" t="s">
        <v>129</v>
      </c>
      <c r="FG17" s="389"/>
      <c r="FH17" s="389"/>
      <c r="FI17" s="389"/>
      <c r="FJ17" s="389"/>
      <c r="FK17" s="389"/>
      <c r="FL17" s="389"/>
      <c r="FM17" s="389"/>
      <c r="FN17" s="389"/>
      <c r="FO17" s="389"/>
      <c r="FP17" s="389"/>
      <c r="FQ17" s="389"/>
      <c r="FR17" s="389"/>
      <c r="FS17" s="389"/>
      <c r="FT17" s="389"/>
      <c r="FU17" s="389"/>
      <c r="FW17" s="378">
        <v>8</v>
      </c>
      <c r="FX17" s="378" t="s">
        <v>129</v>
      </c>
      <c r="FY17" s="389"/>
      <c r="FZ17" s="389"/>
      <c r="GA17" s="389"/>
      <c r="GB17" s="389"/>
      <c r="GC17" s="389"/>
      <c r="GD17" s="389"/>
      <c r="GE17" s="389"/>
      <c r="GF17" s="389"/>
      <c r="GG17" s="389"/>
      <c r="GH17" s="389"/>
      <c r="GI17" s="389"/>
      <c r="GJ17" s="389"/>
      <c r="GK17" s="389"/>
      <c r="GL17" s="389"/>
      <c r="GM17" s="389"/>
      <c r="GO17" s="378">
        <v>8</v>
      </c>
      <c r="GP17" s="378" t="s">
        <v>129</v>
      </c>
      <c r="GQ17" s="389"/>
      <c r="GR17" s="389"/>
      <c r="GS17" s="389"/>
      <c r="GT17" s="389"/>
      <c r="GU17" s="389"/>
      <c r="GV17" s="389"/>
      <c r="GW17" s="389"/>
      <c r="GX17" s="389"/>
      <c r="GY17" s="389"/>
      <c r="GZ17" s="389"/>
      <c r="HA17" s="389"/>
      <c r="HB17" s="389"/>
      <c r="HC17" s="389"/>
      <c r="HD17" s="389"/>
      <c r="HE17" s="389"/>
      <c r="HG17" s="378">
        <v>8</v>
      </c>
      <c r="HH17" s="378" t="s">
        <v>129</v>
      </c>
      <c r="HI17" s="389"/>
      <c r="HJ17" s="389"/>
      <c r="HK17" s="389"/>
      <c r="HL17" s="389"/>
      <c r="HM17" s="389"/>
      <c r="HN17" s="389"/>
      <c r="HO17" s="389"/>
      <c r="HP17" s="389"/>
      <c r="HQ17" s="389"/>
      <c r="HR17" s="389"/>
      <c r="HS17" s="389"/>
      <c r="HT17" s="389"/>
      <c r="HU17" s="389"/>
      <c r="HV17" s="389"/>
      <c r="HW17" s="389"/>
      <c r="HY17" s="378">
        <v>8</v>
      </c>
      <c r="HZ17" s="378" t="s">
        <v>129</v>
      </c>
      <c r="IA17" s="389"/>
      <c r="IB17" s="389"/>
      <c r="IC17" s="389"/>
      <c r="ID17" s="389"/>
      <c r="IE17" s="389"/>
      <c r="IF17" s="389"/>
      <c r="IG17" s="389"/>
      <c r="IH17" s="389"/>
      <c r="II17" s="389"/>
      <c r="IJ17" s="389"/>
      <c r="IK17" s="389"/>
      <c r="IL17" s="389"/>
      <c r="IM17" s="389"/>
      <c r="IN17" s="389"/>
      <c r="IO17" s="389"/>
    </row>
    <row r="18" spans="1:249">
      <c r="A18" s="552"/>
      <c r="B18" s="537" t="s">
        <v>375</v>
      </c>
      <c r="C18" s="538"/>
      <c r="D18" s="539"/>
      <c r="E18" s="393" t="e">
        <f>IF($D$3="","",IF(D3="作成不要","",#REF!))</f>
        <v>#REF!</v>
      </c>
      <c r="F18" s="393" t="e">
        <f>IF($D$3="","",IF(D3="作成不要","",#REF!))</f>
        <v>#REF!</v>
      </c>
      <c r="G18" s="393" t="e">
        <f>IF($D$3="","",IF(D3="作成不要","",#REF!))</f>
        <v>#REF!</v>
      </c>
      <c r="H18" s="393" t="e">
        <f>IF($D$3="","",IF(D3="作成不要","",#REF!))</f>
        <v>#REF!</v>
      </c>
      <c r="I18" s="393" t="e">
        <f>IF($D$3="","",IF(D3="作成不要","",#REF!))</f>
        <v>#REF!</v>
      </c>
      <c r="J18" s="393" t="e">
        <f>IF($D$3="","",IF(D3="作成不要","",#REF!))</f>
        <v>#REF!</v>
      </c>
      <c r="K18" s="393" t="e">
        <f>IF($D$3="","",IF(D3="作成不要","",#REF!))</f>
        <v>#REF!</v>
      </c>
      <c r="L18" s="393" t="e">
        <f>IF($D$3="","",IF(D3="作成不要","",#REF!))</f>
        <v>#REF!</v>
      </c>
      <c r="M18" s="393" t="e">
        <f>IF($D$3="","",IF(D3="作成不要","",#REF!))</f>
        <v>#REF!</v>
      </c>
      <c r="N18" s="393" t="e">
        <f>IF($D$3="","",IF(D3="作成不要","",#REF!))</f>
        <v>#REF!</v>
      </c>
      <c r="O18" s="393" t="e">
        <f>IF($D$3="","",IF(D3="作成不要","",#REF!))</f>
        <v>#REF!</v>
      </c>
      <c r="P18" s="393" t="e">
        <f>IF($D$3="","",IF(D3="作成不要","",#REF!))</f>
        <v>#REF!</v>
      </c>
      <c r="T18" s="378">
        <v>9</v>
      </c>
      <c r="U18" s="378" t="s">
        <v>112</v>
      </c>
      <c r="V18" s="388"/>
      <c r="W18" s="388"/>
      <c r="X18" s="388"/>
      <c r="Y18" s="388"/>
      <c r="Z18" s="388"/>
      <c r="AA18" s="388"/>
      <c r="AB18" s="388"/>
      <c r="AC18" s="388"/>
      <c r="AD18" s="388"/>
      <c r="AE18" s="388"/>
      <c r="AF18" s="388"/>
      <c r="AG18" s="388"/>
      <c r="AI18" s="378">
        <v>9</v>
      </c>
      <c r="AJ18" s="378" t="s">
        <v>130</v>
      </c>
      <c r="AK18" s="389"/>
      <c r="AL18" s="389"/>
      <c r="AM18" s="389"/>
      <c r="AN18" s="389"/>
      <c r="AO18" s="389"/>
      <c r="AP18" s="389"/>
      <c r="AQ18" s="389"/>
      <c r="AR18" s="389"/>
      <c r="AS18" s="389"/>
      <c r="AT18" s="389"/>
      <c r="AU18" s="389"/>
      <c r="AV18" s="389"/>
      <c r="AW18" s="389"/>
      <c r="AX18" s="389"/>
      <c r="AY18" s="389"/>
      <c r="BA18" s="378">
        <v>9</v>
      </c>
      <c r="BB18" s="378" t="s">
        <v>130</v>
      </c>
      <c r="BC18" s="389"/>
      <c r="BD18" s="389"/>
      <c r="BE18" s="389"/>
      <c r="BF18" s="389"/>
      <c r="BG18" s="389"/>
      <c r="BH18" s="389"/>
      <c r="BI18" s="389"/>
      <c r="BJ18" s="389"/>
      <c r="BK18" s="389"/>
      <c r="BL18" s="389"/>
      <c r="BM18" s="389"/>
      <c r="BN18" s="389"/>
      <c r="BO18" s="389"/>
      <c r="BP18" s="389"/>
      <c r="BQ18" s="389"/>
      <c r="BS18" s="378">
        <v>9</v>
      </c>
      <c r="BT18" s="378" t="s">
        <v>130</v>
      </c>
      <c r="BU18" s="389"/>
      <c r="BV18" s="389"/>
      <c r="BW18" s="389"/>
      <c r="BX18" s="389"/>
      <c r="BY18" s="389"/>
      <c r="BZ18" s="389"/>
      <c r="CA18" s="389"/>
      <c r="CB18" s="389"/>
      <c r="CC18" s="389"/>
      <c r="CD18" s="389"/>
      <c r="CE18" s="389"/>
      <c r="CF18" s="389"/>
      <c r="CG18" s="389"/>
      <c r="CH18" s="389"/>
      <c r="CI18" s="389"/>
      <c r="CK18" s="378">
        <v>9</v>
      </c>
      <c r="CL18" s="378" t="s">
        <v>130</v>
      </c>
      <c r="CM18" s="389"/>
      <c r="CN18" s="389"/>
      <c r="CO18" s="389"/>
      <c r="CP18" s="389"/>
      <c r="CQ18" s="389"/>
      <c r="CR18" s="389"/>
      <c r="CS18" s="389"/>
      <c r="CT18" s="389"/>
      <c r="CU18" s="389"/>
      <c r="CV18" s="389"/>
      <c r="CW18" s="389"/>
      <c r="CX18" s="389"/>
      <c r="CY18" s="389"/>
      <c r="CZ18" s="389"/>
      <c r="DA18" s="389"/>
      <c r="DC18" s="378">
        <v>9</v>
      </c>
      <c r="DD18" s="378" t="s">
        <v>130</v>
      </c>
      <c r="DE18" s="389"/>
      <c r="DF18" s="389"/>
      <c r="DG18" s="389"/>
      <c r="DH18" s="389"/>
      <c r="DI18" s="389"/>
      <c r="DJ18" s="389"/>
      <c r="DK18" s="389"/>
      <c r="DL18" s="389"/>
      <c r="DM18" s="389"/>
      <c r="DN18" s="389"/>
      <c r="DO18" s="389"/>
      <c r="DP18" s="389"/>
      <c r="DQ18" s="389"/>
      <c r="DR18" s="389"/>
      <c r="DS18" s="389"/>
      <c r="DU18" s="378">
        <v>9</v>
      </c>
      <c r="DV18" s="378" t="s">
        <v>130</v>
      </c>
      <c r="DW18" s="389"/>
      <c r="DX18" s="389"/>
      <c r="DY18" s="389"/>
      <c r="DZ18" s="389"/>
      <c r="EA18" s="389"/>
      <c r="EB18" s="389"/>
      <c r="EC18" s="389"/>
      <c r="ED18" s="389"/>
      <c r="EE18" s="389"/>
      <c r="EF18" s="389"/>
      <c r="EG18" s="389"/>
      <c r="EH18" s="389"/>
      <c r="EI18" s="389"/>
      <c r="EJ18" s="389"/>
      <c r="EK18" s="389"/>
      <c r="EM18" s="378">
        <v>9</v>
      </c>
      <c r="EN18" s="378" t="s">
        <v>130</v>
      </c>
      <c r="EO18" s="389"/>
      <c r="EP18" s="389"/>
      <c r="EQ18" s="389"/>
      <c r="ER18" s="389"/>
      <c r="ES18" s="389"/>
      <c r="ET18" s="389"/>
      <c r="EU18" s="389"/>
      <c r="EV18" s="389"/>
      <c r="EW18" s="389"/>
      <c r="EX18" s="389"/>
      <c r="EY18" s="389"/>
      <c r="EZ18" s="389"/>
      <c r="FA18" s="389"/>
      <c r="FB18" s="389"/>
      <c r="FC18" s="389"/>
      <c r="FE18" s="378">
        <v>9</v>
      </c>
      <c r="FF18" s="378" t="s">
        <v>130</v>
      </c>
      <c r="FG18" s="389"/>
      <c r="FH18" s="389"/>
      <c r="FI18" s="389"/>
      <c r="FJ18" s="389"/>
      <c r="FK18" s="389"/>
      <c r="FL18" s="389"/>
      <c r="FM18" s="389"/>
      <c r="FN18" s="389"/>
      <c r="FO18" s="389"/>
      <c r="FP18" s="389"/>
      <c r="FQ18" s="389"/>
      <c r="FR18" s="389"/>
      <c r="FS18" s="389"/>
      <c r="FT18" s="389"/>
      <c r="FU18" s="389"/>
      <c r="FW18" s="378">
        <v>9</v>
      </c>
      <c r="FX18" s="378" t="s">
        <v>130</v>
      </c>
      <c r="FY18" s="389"/>
      <c r="FZ18" s="389"/>
      <c r="GA18" s="389"/>
      <c r="GB18" s="389"/>
      <c r="GC18" s="389"/>
      <c r="GD18" s="389"/>
      <c r="GE18" s="389"/>
      <c r="GF18" s="389"/>
      <c r="GG18" s="389"/>
      <c r="GH18" s="389"/>
      <c r="GI18" s="389"/>
      <c r="GJ18" s="389"/>
      <c r="GK18" s="389"/>
      <c r="GL18" s="389"/>
      <c r="GM18" s="389"/>
      <c r="GO18" s="378">
        <v>9</v>
      </c>
      <c r="GP18" s="378" t="s">
        <v>130</v>
      </c>
      <c r="GQ18" s="389"/>
      <c r="GR18" s="389"/>
      <c r="GS18" s="389"/>
      <c r="GT18" s="389"/>
      <c r="GU18" s="389"/>
      <c r="GV18" s="389"/>
      <c r="GW18" s="389"/>
      <c r="GX18" s="389"/>
      <c r="GY18" s="389"/>
      <c r="GZ18" s="389"/>
      <c r="HA18" s="389"/>
      <c r="HB18" s="389"/>
      <c r="HC18" s="389"/>
      <c r="HD18" s="389"/>
      <c r="HE18" s="389"/>
      <c r="HG18" s="378">
        <v>9</v>
      </c>
      <c r="HH18" s="378" t="s">
        <v>130</v>
      </c>
      <c r="HI18" s="389"/>
      <c r="HJ18" s="389"/>
      <c r="HK18" s="389"/>
      <c r="HL18" s="389"/>
      <c r="HM18" s="389"/>
      <c r="HN18" s="389"/>
      <c r="HO18" s="389"/>
      <c r="HP18" s="389"/>
      <c r="HQ18" s="389"/>
      <c r="HR18" s="389"/>
      <c r="HS18" s="389"/>
      <c r="HT18" s="389"/>
      <c r="HU18" s="389"/>
      <c r="HV18" s="389"/>
      <c r="HW18" s="389"/>
      <c r="HY18" s="378">
        <v>9</v>
      </c>
      <c r="HZ18" s="378" t="s">
        <v>130</v>
      </c>
      <c r="IA18" s="389"/>
      <c r="IB18" s="389"/>
      <c r="IC18" s="389"/>
      <c r="ID18" s="389"/>
      <c r="IE18" s="389"/>
      <c r="IF18" s="389"/>
      <c r="IG18" s="389"/>
      <c r="IH18" s="389"/>
      <c r="II18" s="389"/>
      <c r="IJ18" s="389"/>
      <c r="IK18" s="389"/>
      <c r="IL18" s="389"/>
      <c r="IM18" s="389"/>
      <c r="IN18" s="389"/>
      <c r="IO18" s="389"/>
    </row>
    <row r="19" spans="1:249" ht="13.5" customHeight="1">
      <c r="A19" s="553"/>
      <c r="B19" s="537" t="s">
        <v>318</v>
      </c>
      <c r="C19" s="538"/>
      <c r="D19" s="539"/>
      <c r="E19" s="395" t="e">
        <f>IF($D$3="","",IF(D3="作成不要","",#REF!/100))</f>
        <v>#REF!</v>
      </c>
      <c r="F19" s="395" t="e">
        <f>IF($D$3="","",IF(D3="作成不要","",#REF!/100))</f>
        <v>#REF!</v>
      </c>
      <c r="G19" s="395" t="e">
        <f>IF($D$3="","",IF(D3="作成不要","",#REF!/100))</f>
        <v>#REF!</v>
      </c>
      <c r="H19" s="395" t="e">
        <f>IF($D$3="","",IF(D3="作成不要","",#REF!/100))</f>
        <v>#REF!</v>
      </c>
      <c r="I19" s="395" t="e">
        <f>IF($D$3="","",IF(D3="作成不要","",#REF!/100))</f>
        <v>#REF!</v>
      </c>
      <c r="J19" s="395" t="e">
        <f>IF($D$3="","",IF(D3="作成不要","",#REF!/100))</f>
        <v>#REF!</v>
      </c>
      <c r="K19" s="395" t="e">
        <f>IF($D$3="","",IF(D3="作成不要","",#REF!/100))</f>
        <v>#REF!</v>
      </c>
      <c r="L19" s="395" t="e">
        <f>IF($D$3="","",IF(D3="作成不要","",#REF!/100))</f>
        <v>#REF!</v>
      </c>
      <c r="M19" s="395" t="e">
        <f>IF($D$3="","",IF(D3="作成不要","",#REF!/100))</f>
        <v>#REF!</v>
      </c>
      <c r="N19" s="395" t="e">
        <f>IF($D$3="","",IF(D3="作成不要","",#REF!/100))</f>
        <v>#REF!</v>
      </c>
      <c r="O19" s="395" t="e">
        <f>IF($D$3="","",IF(D3="作成不要","",#REF!/100))</f>
        <v>#REF!</v>
      </c>
      <c r="P19" s="395" t="e">
        <f>IF($D$3="","",IF(D3="作成不要","",#REF!/100))</f>
        <v>#REF!</v>
      </c>
      <c r="T19" s="378">
        <v>10</v>
      </c>
      <c r="U19" s="378" t="s">
        <v>113</v>
      </c>
      <c r="V19" s="388" t="e">
        <f>VLOOKUP($U19&amp;V61,$AM$39:$AN$188,AN$189,FALSE)</f>
        <v>#REF!</v>
      </c>
      <c r="W19" s="388" t="e">
        <f>VLOOKUP($U19&amp;W61,$BE$39:$BF$188,BF$189,FALSE)</f>
        <v>#REF!</v>
      </c>
      <c r="X19" s="388" t="e">
        <f>VLOOKUP($U19&amp;X61,$BW$39:$BX$188,BX$189,FALSE)</f>
        <v>#REF!</v>
      </c>
      <c r="Y19" s="388" t="e">
        <f>VLOOKUP($U19&amp;Y61,$CO$39:$CP$188,CP$189,FALSE)</f>
        <v>#REF!</v>
      </c>
      <c r="Z19" s="388" t="e">
        <f>VLOOKUP($U19&amp;Z61,$DG$39:$DH$188,DH$189,FALSE)</f>
        <v>#REF!</v>
      </c>
      <c r="AA19" s="388" t="e">
        <f>VLOOKUP($U19&amp;AA61,$DY$39:$DZ$188,DZ$189,FALSE)</f>
        <v>#REF!</v>
      </c>
      <c r="AB19" s="388" t="e">
        <f>VLOOKUP($U19&amp;AB61,$EQ$39:$ER$188,ER$189,FALSE)</f>
        <v>#REF!</v>
      </c>
      <c r="AC19" s="388" t="e">
        <f>VLOOKUP($U19&amp;AC61,$FI$39:$FJ$188,FJ$189,FALSE)</f>
        <v>#REF!</v>
      </c>
      <c r="AD19" s="388" t="e">
        <f>VLOOKUP($U19&amp;AD61,$GA$39:$GB$188,GB$189,FALSE)</f>
        <v>#REF!</v>
      </c>
      <c r="AE19" s="388" t="e">
        <f>VLOOKUP($U19&amp;AE61,$GS$39:$GT$188,GT$189,FALSE)</f>
        <v>#REF!</v>
      </c>
      <c r="AF19" s="388" t="e">
        <f>VLOOKUP($U19&amp;AF61,$HK$39:$HL$188,HL$189,FALSE)</f>
        <v>#REF!</v>
      </c>
      <c r="AG19" s="388" t="e">
        <f>VLOOKUP($U19&amp;AG61,$IC$39:$ID$188,ID$189,FALSE)</f>
        <v>#REF!</v>
      </c>
      <c r="AI19" s="378">
        <v>10</v>
      </c>
      <c r="AJ19" s="378" t="s">
        <v>131</v>
      </c>
      <c r="AK19" s="487"/>
      <c r="AL19" s="487"/>
      <c r="AM19" s="487"/>
      <c r="AN19" s="487"/>
      <c r="AO19" s="487"/>
      <c r="AP19" s="487"/>
      <c r="AQ19" s="487"/>
      <c r="AR19" s="487"/>
      <c r="AS19" s="487"/>
      <c r="AT19" s="487"/>
      <c r="AU19" s="487"/>
      <c r="AV19" s="487"/>
      <c r="AW19" s="487"/>
      <c r="AX19" s="487"/>
      <c r="AY19" s="487"/>
      <c r="BA19" s="378">
        <v>10</v>
      </c>
      <c r="BB19" s="378" t="s">
        <v>131</v>
      </c>
      <c r="BC19" s="487"/>
      <c r="BD19" s="487"/>
      <c r="BE19" s="487"/>
      <c r="BF19" s="487"/>
      <c r="BG19" s="487"/>
      <c r="BH19" s="487"/>
      <c r="BI19" s="487"/>
      <c r="BJ19" s="487"/>
      <c r="BK19" s="487"/>
      <c r="BL19" s="487"/>
      <c r="BM19" s="487"/>
      <c r="BN19" s="487"/>
      <c r="BO19" s="487"/>
      <c r="BP19" s="487"/>
      <c r="BQ19" s="487"/>
      <c r="BS19" s="378">
        <v>10</v>
      </c>
      <c r="BT19" s="378" t="s">
        <v>131</v>
      </c>
      <c r="BU19" s="487"/>
      <c r="BV19" s="487"/>
      <c r="BW19" s="487"/>
      <c r="BX19" s="487"/>
      <c r="BY19" s="487"/>
      <c r="BZ19" s="487"/>
      <c r="CA19" s="487"/>
      <c r="CB19" s="487"/>
      <c r="CC19" s="487"/>
      <c r="CD19" s="487"/>
      <c r="CE19" s="487"/>
      <c r="CF19" s="487"/>
      <c r="CG19" s="487"/>
      <c r="CH19" s="487"/>
      <c r="CI19" s="487"/>
      <c r="CK19" s="378">
        <v>10</v>
      </c>
      <c r="CL19" s="378" t="s">
        <v>131</v>
      </c>
      <c r="CM19" s="487"/>
      <c r="CN19" s="487"/>
      <c r="CO19" s="487"/>
      <c r="CP19" s="487"/>
      <c r="CQ19" s="487"/>
      <c r="CR19" s="487"/>
      <c r="CS19" s="487"/>
      <c r="CT19" s="487"/>
      <c r="CU19" s="487"/>
      <c r="CV19" s="487"/>
      <c r="CW19" s="487"/>
      <c r="CX19" s="487"/>
      <c r="CY19" s="487"/>
      <c r="CZ19" s="487"/>
      <c r="DA19" s="487"/>
      <c r="DC19" s="378">
        <v>10</v>
      </c>
      <c r="DD19" s="378" t="s">
        <v>131</v>
      </c>
      <c r="DE19" s="487"/>
      <c r="DF19" s="487"/>
      <c r="DG19" s="487"/>
      <c r="DH19" s="487"/>
      <c r="DI19" s="487"/>
      <c r="DJ19" s="487"/>
      <c r="DK19" s="487"/>
      <c r="DL19" s="487"/>
      <c r="DM19" s="487"/>
      <c r="DN19" s="487"/>
      <c r="DO19" s="487"/>
      <c r="DP19" s="487"/>
      <c r="DQ19" s="487"/>
      <c r="DR19" s="487"/>
      <c r="DS19" s="487"/>
      <c r="DU19" s="378">
        <v>10</v>
      </c>
      <c r="DV19" s="378" t="s">
        <v>131</v>
      </c>
      <c r="DW19" s="487"/>
      <c r="DX19" s="487"/>
      <c r="DY19" s="487"/>
      <c r="DZ19" s="487"/>
      <c r="EA19" s="487"/>
      <c r="EB19" s="487"/>
      <c r="EC19" s="487"/>
      <c r="ED19" s="487"/>
      <c r="EE19" s="487"/>
      <c r="EF19" s="487"/>
      <c r="EG19" s="487"/>
      <c r="EH19" s="487"/>
      <c r="EI19" s="487"/>
      <c r="EJ19" s="487"/>
      <c r="EK19" s="487"/>
      <c r="EM19" s="378">
        <v>10</v>
      </c>
      <c r="EN19" s="378" t="s">
        <v>131</v>
      </c>
      <c r="EO19" s="487"/>
      <c r="EP19" s="487"/>
      <c r="EQ19" s="487"/>
      <c r="ER19" s="487"/>
      <c r="ES19" s="487"/>
      <c r="ET19" s="487"/>
      <c r="EU19" s="487"/>
      <c r="EV19" s="487"/>
      <c r="EW19" s="487"/>
      <c r="EX19" s="487"/>
      <c r="EY19" s="487"/>
      <c r="EZ19" s="487"/>
      <c r="FA19" s="487"/>
      <c r="FB19" s="487"/>
      <c r="FC19" s="487"/>
      <c r="FE19" s="378">
        <v>10</v>
      </c>
      <c r="FF19" s="378" t="s">
        <v>131</v>
      </c>
      <c r="FG19" s="487"/>
      <c r="FH19" s="487"/>
      <c r="FI19" s="487"/>
      <c r="FJ19" s="487"/>
      <c r="FK19" s="487"/>
      <c r="FL19" s="487"/>
      <c r="FM19" s="487"/>
      <c r="FN19" s="487"/>
      <c r="FO19" s="487"/>
      <c r="FP19" s="487"/>
      <c r="FQ19" s="487"/>
      <c r="FR19" s="487"/>
      <c r="FS19" s="487"/>
      <c r="FT19" s="487"/>
      <c r="FU19" s="487"/>
      <c r="FW19" s="378">
        <v>10</v>
      </c>
      <c r="FX19" s="378" t="s">
        <v>131</v>
      </c>
      <c r="FY19" s="487"/>
      <c r="FZ19" s="487"/>
      <c r="GA19" s="487"/>
      <c r="GB19" s="487"/>
      <c r="GC19" s="487"/>
      <c r="GD19" s="487"/>
      <c r="GE19" s="487"/>
      <c r="GF19" s="487"/>
      <c r="GG19" s="487"/>
      <c r="GH19" s="487"/>
      <c r="GI19" s="487"/>
      <c r="GJ19" s="487"/>
      <c r="GK19" s="487"/>
      <c r="GL19" s="487"/>
      <c r="GM19" s="487"/>
      <c r="GO19" s="378">
        <v>10</v>
      </c>
      <c r="GP19" s="378" t="s">
        <v>131</v>
      </c>
      <c r="GQ19" s="487"/>
      <c r="GR19" s="487"/>
      <c r="GS19" s="487"/>
      <c r="GT19" s="487"/>
      <c r="GU19" s="487"/>
      <c r="GV19" s="487"/>
      <c r="GW19" s="487"/>
      <c r="GX19" s="487"/>
      <c r="GY19" s="487"/>
      <c r="GZ19" s="487"/>
      <c r="HA19" s="487"/>
      <c r="HB19" s="487"/>
      <c r="HC19" s="487"/>
      <c r="HD19" s="487"/>
      <c r="HE19" s="487"/>
      <c r="HG19" s="378">
        <v>10</v>
      </c>
      <c r="HH19" s="378" t="s">
        <v>131</v>
      </c>
      <c r="HI19" s="487"/>
      <c r="HJ19" s="487"/>
      <c r="HK19" s="487"/>
      <c r="HL19" s="487"/>
      <c r="HM19" s="487"/>
      <c r="HN19" s="487"/>
      <c r="HO19" s="487"/>
      <c r="HP19" s="487"/>
      <c r="HQ19" s="487"/>
      <c r="HR19" s="487"/>
      <c r="HS19" s="487"/>
      <c r="HT19" s="487"/>
      <c r="HU19" s="487"/>
      <c r="HV19" s="487"/>
      <c r="HW19" s="487"/>
      <c r="HY19" s="378">
        <v>10</v>
      </c>
      <c r="HZ19" s="378" t="s">
        <v>131</v>
      </c>
      <c r="IA19" s="487"/>
      <c r="IB19" s="487"/>
      <c r="IC19" s="487"/>
      <c r="ID19" s="487"/>
      <c r="IE19" s="487"/>
      <c r="IF19" s="487"/>
      <c r="IG19" s="487"/>
      <c r="IH19" s="487"/>
      <c r="II19" s="487"/>
      <c r="IJ19" s="487"/>
      <c r="IK19" s="487"/>
      <c r="IL19" s="487"/>
      <c r="IM19" s="487"/>
      <c r="IN19" s="487"/>
      <c r="IO19" s="487"/>
    </row>
    <row r="20" spans="1:249" ht="13.5" customHeight="1">
      <c r="A20" s="560" t="s">
        <v>395</v>
      </c>
      <c r="B20" s="540" t="s">
        <v>369</v>
      </c>
      <c r="C20" s="540"/>
      <c r="D20" s="540"/>
      <c r="E20" s="411"/>
      <c r="F20" s="411"/>
      <c r="G20" s="411"/>
      <c r="H20" s="411"/>
      <c r="I20" s="411"/>
      <c r="J20" s="411"/>
      <c r="K20" s="411"/>
      <c r="L20" s="411"/>
      <c r="M20" s="411"/>
      <c r="N20" s="411"/>
      <c r="O20" s="411"/>
      <c r="P20" s="411"/>
      <c r="V20" s="378">
        <v>3</v>
      </c>
      <c r="W20" s="378">
        <v>4</v>
      </c>
      <c r="X20" s="378">
        <v>5</v>
      </c>
      <c r="Y20" s="378">
        <v>6</v>
      </c>
      <c r="Z20" s="378">
        <v>7</v>
      </c>
      <c r="AA20" s="378">
        <v>8</v>
      </c>
      <c r="AB20" s="378">
        <v>9</v>
      </c>
      <c r="AC20" s="378">
        <v>10</v>
      </c>
      <c r="AD20" s="378">
        <v>11</v>
      </c>
      <c r="AE20" s="378">
        <v>12</v>
      </c>
      <c r="AF20" s="378">
        <v>13</v>
      </c>
      <c r="AG20" s="378">
        <v>14</v>
      </c>
      <c r="AK20" s="378">
        <v>18</v>
      </c>
      <c r="AL20" s="378">
        <v>19</v>
      </c>
      <c r="AM20" s="378">
        <v>20</v>
      </c>
      <c r="AN20" s="378">
        <v>21</v>
      </c>
      <c r="AO20" s="378">
        <v>22</v>
      </c>
      <c r="AP20" s="378">
        <v>23</v>
      </c>
      <c r="AQ20" s="378">
        <v>24</v>
      </c>
      <c r="AR20" s="378">
        <v>25</v>
      </c>
      <c r="AS20" s="378">
        <v>26</v>
      </c>
      <c r="AT20" s="378">
        <v>27</v>
      </c>
      <c r="AU20" s="378">
        <v>28</v>
      </c>
      <c r="AV20" s="378">
        <v>29</v>
      </c>
      <c r="AW20" s="378">
        <v>30</v>
      </c>
      <c r="AX20" s="378">
        <v>31</v>
      </c>
      <c r="AY20" s="378">
        <v>32</v>
      </c>
      <c r="BC20" s="378">
        <v>18</v>
      </c>
      <c r="BD20" s="378">
        <v>19</v>
      </c>
      <c r="BE20" s="378">
        <v>20</v>
      </c>
      <c r="BF20" s="378">
        <v>21</v>
      </c>
      <c r="BG20" s="378">
        <v>22</v>
      </c>
      <c r="BH20" s="378">
        <v>23</v>
      </c>
      <c r="BI20" s="378">
        <v>24</v>
      </c>
      <c r="BJ20" s="378">
        <v>25</v>
      </c>
      <c r="BK20" s="378">
        <v>26</v>
      </c>
      <c r="BL20" s="378">
        <v>27</v>
      </c>
      <c r="BM20" s="378">
        <v>28</v>
      </c>
      <c r="BN20" s="378">
        <v>29</v>
      </c>
      <c r="BO20" s="378">
        <v>30</v>
      </c>
      <c r="BP20" s="378">
        <v>31</v>
      </c>
      <c r="BQ20" s="378">
        <v>32</v>
      </c>
      <c r="BU20" s="378">
        <v>18</v>
      </c>
      <c r="BV20" s="378">
        <v>19</v>
      </c>
      <c r="BW20" s="378">
        <v>20</v>
      </c>
      <c r="BX20" s="378">
        <v>21</v>
      </c>
      <c r="BY20" s="378">
        <v>22</v>
      </c>
      <c r="BZ20" s="378">
        <v>23</v>
      </c>
      <c r="CA20" s="378">
        <v>24</v>
      </c>
      <c r="CB20" s="378">
        <v>25</v>
      </c>
      <c r="CC20" s="378">
        <v>26</v>
      </c>
      <c r="CD20" s="378">
        <v>27</v>
      </c>
      <c r="CE20" s="378">
        <v>28</v>
      </c>
      <c r="CF20" s="378">
        <v>29</v>
      </c>
      <c r="CG20" s="378">
        <v>30</v>
      </c>
      <c r="CH20" s="378">
        <v>31</v>
      </c>
      <c r="CI20" s="378">
        <v>32</v>
      </c>
      <c r="CM20" s="378">
        <v>18</v>
      </c>
      <c r="CN20" s="378">
        <v>19</v>
      </c>
      <c r="CO20" s="378">
        <v>20</v>
      </c>
      <c r="CP20" s="378">
        <v>21</v>
      </c>
      <c r="CQ20" s="378">
        <v>22</v>
      </c>
      <c r="CR20" s="378">
        <v>23</v>
      </c>
      <c r="CS20" s="378">
        <v>24</v>
      </c>
      <c r="CT20" s="378">
        <v>25</v>
      </c>
      <c r="CU20" s="378">
        <v>26</v>
      </c>
      <c r="CV20" s="378">
        <v>27</v>
      </c>
      <c r="CW20" s="378">
        <v>28</v>
      </c>
      <c r="CX20" s="378">
        <v>29</v>
      </c>
      <c r="CY20" s="378">
        <v>30</v>
      </c>
      <c r="CZ20" s="378">
        <v>31</v>
      </c>
      <c r="DA20" s="378">
        <v>32</v>
      </c>
      <c r="DE20" s="378">
        <v>18</v>
      </c>
      <c r="DF20" s="378">
        <v>19</v>
      </c>
      <c r="DG20" s="378">
        <v>20</v>
      </c>
      <c r="DH20" s="378">
        <v>21</v>
      </c>
      <c r="DI20" s="378">
        <v>22</v>
      </c>
      <c r="DJ20" s="378">
        <v>23</v>
      </c>
      <c r="DK20" s="378">
        <v>24</v>
      </c>
      <c r="DL20" s="378">
        <v>25</v>
      </c>
      <c r="DM20" s="378">
        <v>26</v>
      </c>
      <c r="DN20" s="378">
        <v>27</v>
      </c>
      <c r="DO20" s="378">
        <v>28</v>
      </c>
      <c r="DP20" s="378">
        <v>29</v>
      </c>
      <c r="DQ20" s="378">
        <v>30</v>
      </c>
      <c r="DR20" s="378">
        <v>31</v>
      </c>
      <c r="DS20" s="378">
        <v>32</v>
      </c>
      <c r="DW20" s="378">
        <v>18</v>
      </c>
      <c r="DX20" s="378">
        <v>19</v>
      </c>
      <c r="DY20" s="378">
        <v>20</v>
      </c>
      <c r="DZ20" s="378">
        <v>21</v>
      </c>
      <c r="EA20" s="378">
        <v>22</v>
      </c>
      <c r="EB20" s="378">
        <v>23</v>
      </c>
      <c r="EC20" s="378">
        <v>24</v>
      </c>
      <c r="ED20" s="378">
        <v>25</v>
      </c>
      <c r="EE20" s="378">
        <v>26</v>
      </c>
      <c r="EF20" s="378">
        <v>27</v>
      </c>
      <c r="EG20" s="378">
        <v>28</v>
      </c>
      <c r="EH20" s="378">
        <v>29</v>
      </c>
      <c r="EI20" s="378">
        <v>30</v>
      </c>
      <c r="EJ20" s="378">
        <v>31</v>
      </c>
      <c r="EK20" s="378">
        <v>32</v>
      </c>
    </row>
    <row r="21" spans="1:249" ht="12" customHeight="1">
      <c r="A21" s="560"/>
      <c r="B21" s="540" t="s">
        <v>376</v>
      </c>
      <c r="C21" s="540"/>
      <c r="D21" s="404" t="s">
        <v>309</v>
      </c>
      <c r="E21" s="392" t="e">
        <f>IF($D$3="","",IF($D$3="作成不要","",IF(AND($D$3="",E$20=""),"",VLOOKUP($B$3&amp;E$20,$AM$39:$AN$188,AN$189,FALSE))))</f>
        <v>#REF!</v>
      </c>
      <c r="F21" s="392" t="e">
        <f>IF($D$3="","",IF($D$3="作成不要","",IF(AND($D$3="",F$20=""),"",VLOOKUP($B$3&amp;F$20,$BE$39:$BF$188,BF$189,FALSE))))</f>
        <v>#REF!</v>
      </c>
      <c r="G21" s="392" t="e">
        <f>IF($D$3="","",IF($D$3="作成不要","",IF(AND($D$3="",G$20=""),"",VLOOKUP($B$3&amp;G$20,$BW$39:$BX$188,BX$189,FALSE))))</f>
        <v>#REF!</v>
      </c>
      <c r="H21" s="392" t="e">
        <f>IF($D$3="","",IF($D$3="作成不要","",IF(AND($D$3="",H$20=""),"",VLOOKUP($B$3&amp;H$20,$CO$39:$CP$188,CP$189,FALSE))))</f>
        <v>#REF!</v>
      </c>
      <c r="I21" s="392" t="e">
        <f>IF($D$3="","",IF($D$3="作成不要","",IF(AND($D$3="",I$20=""),"",VLOOKUP($B$3&amp;I$20,$DG$39:$DH$188,DH$189,FALSE))))</f>
        <v>#REF!</v>
      </c>
      <c r="J21" s="392" t="e">
        <f>IF($D$3="","",IF($D$3="作成不要","",IF(AND($D$3="",J$20=""),"",VLOOKUP($B$3&amp;J$20,$DY$39:$DZ$188,DZ$189,FALSE))))</f>
        <v>#REF!</v>
      </c>
      <c r="K21" s="392" t="e">
        <f>IF($D$3="","",IF($D$3="作成不要","",IF(AND($D$3="",K$20=""),"",VLOOKUP($B$3&amp;K$20,$EQ$39:$ER$188,ER$189,FALSE))))</f>
        <v>#REF!</v>
      </c>
      <c r="L21" s="392" t="e">
        <f>IF($D$3="","",IF($D$3="作成不要","",IF(AND($D$3="",L$20=""),"",VLOOKUP($B$3&amp;L$20,$FI$39:$FJ$188,FJ$189,FALSE))))</f>
        <v>#REF!</v>
      </c>
      <c r="M21" s="392" t="e">
        <f>IF($D$3="","",IF($D$3="作成不要","",IF(AND($D$3="",M$20=""),"",VLOOKUP($B$3&amp;M$20,$GA$39:$GB$188,GB$189,FALSE))))</f>
        <v>#REF!</v>
      </c>
      <c r="N21" s="392" t="e">
        <f>IF($D$3="","",IF($D$3="作成不要","",IF(AND($D$3="",N$20=""),"",VLOOKUP($B$3&amp;N$20,$GS$39:$GT$188,GT$189,FALSE))))</f>
        <v>#REF!</v>
      </c>
      <c r="O21" s="392" t="e">
        <f>IF($D$3="","",IF($D$3="作成不要","",IF(AND($D$3="",O$20=""),"",VLOOKUP($B$3&amp;O$20,$HK$39:$HL$188,HL$189,FALSE))))</f>
        <v>#REF!</v>
      </c>
      <c r="P21" s="392" t="e">
        <f>IF($D$3="","",IF($D$3="作成不要","",IF(AND($D$3="",P$20=""),"",VLOOKUP($B$3&amp;P$20,$IC$39:$ID$188,ID$189,FALSE))))</f>
        <v>#REF!</v>
      </c>
    </row>
    <row r="22" spans="1:249">
      <c r="A22" s="560"/>
      <c r="B22" s="540"/>
      <c r="C22" s="540"/>
      <c r="D22" s="404" t="s">
        <v>310</v>
      </c>
      <c r="E22" s="392" t="e">
        <f>IF($D$3="","",IF($D$3="作成不要","",IF(AND($D$3="",E$20=""),"",VLOOKUP($B$3&amp;E$20,$AS$39:$AT$188,AT$189,FALSE))))</f>
        <v>#REF!</v>
      </c>
      <c r="F22" s="392" t="e">
        <f>IF($D$3="","",IF($D$3="作成不要","",IF(AND($D$3="",F$20=""),"",VLOOKUP($B$3&amp;F$20,$BK$39:$BL$188,BL$189,FALSE))))</f>
        <v>#REF!</v>
      </c>
      <c r="G22" s="392" t="e">
        <f>IF($D$3="","",IF($D$3="作成不要","",IF(AND($D$3="",G$20=""),"",VLOOKUP($B$3&amp;G$20,$CC$39:$CD$188,CD$189,FALSE))))</f>
        <v>#REF!</v>
      </c>
      <c r="H22" s="392" t="e">
        <f>IF($D$3="","",IF($D$3="作成不要","",IF(AND($D$3="",H$20=""),"",VLOOKUP($B$3&amp;H$20,$CU$39:$CV$188,CV$189,FALSE))))</f>
        <v>#REF!</v>
      </c>
      <c r="I22" s="392" t="e">
        <f>IF($D$3="","",IF($D$3="作成不要","",IF(AND($D$3="",I$20=""),"",VLOOKUP($B$3&amp;I$20,$DM$39:$DN$188,DN$189,FALSE))))</f>
        <v>#REF!</v>
      </c>
      <c r="J22" s="392" t="e">
        <f>IF($D$3="","",IF($D$3="作成不要","",IF(AND($D$3="",J$20=""),"",VLOOKUP($B$3&amp;J$20,$EE$39:$EF$188,EF$189,FALSE))))</f>
        <v>#REF!</v>
      </c>
      <c r="K22" s="392" t="e">
        <f>IF($D$3="","",IF($D$3="作成不要","",IF(AND($D$3="",K$20=""),"",VLOOKUP($B$3&amp;K$20,$EW$39:$EX$188,EX$189,FALSE))))</f>
        <v>#REF!</v>
      </c>
      <c r="L22" s="392" t="e">
        <f>IF($D$3="","",IF($D$3="作成不要","",IF(AND($D$3="",L$20=""),"",VLOOKUP($B$3&amp;L$20,$FO$39:$FP$188,FP$189,FALSE))))</f>
        <v>#REF!</v>
      </c>
      <c r="M22" s="392" t="e">
        <f>IF($D$3="","",IF($D$3="作成不要","",IF(AND($D$3="",M$20=""),"",VLOOKUP($B$3&amp;M$20,$GG$39:$GH$188,GH$189,FALSE))))</f>
        <v>#REF!</v>
      </c>
      <c r="N22" s="392" t="e">
        <f>IF($D$3="","",IF($D$3="作成不要","",IF(AND($D$3="",N$20=""),"",VLOOKUP($B$3&amp;N$20,$GY$39:$GZ$188,GZ$189,FALSE))))</f>
        <v>#REF!</v>
      </c>
      <c r="O22" s="392" t="e">
        <f>IF($D$3="","",IF($D$3="作成不要","",IF(AND($D$3="",O$20=""),"",VLOOKUP($B$3&amp;O$20,$HQ$39:$HR$188,HR$189,FALSE))))</f>
        <v>#REF!</v>
      </c>
      <c r="P22" s="392" t="e">
        <f>IF($D$3="","",IF($D$3="作成不要","",IF(AND($D$3="",P$20=""),"",VLOOKUP($B$3&amp;P$20,$II$39:$IJ$188,IJ$189,FALSE))))</f>
        <v>#REF!</v>
      </c>
      <c r="S22" s="378" t="s">
        <v>310</v>
      </c>
    </row>
    <row r="23" spans="1:249">
      <c r="A23" s="560"/>
      <c r="B23" s="541" t="s">
        <v>312</v>
      </c>
      <c r="C23" s="542"/>
      <c r="D23" s="542"/>
      <c r="E23" s="412"/>
      <c r="F23" s="412"/>
      <c r="G23" s="412"/>
      <c r="H23" s="412"/>
      <c r="I23" s="412"/>
      <c r="J23" s="412"/>
      <c r="K23" s="412"/>
      <c r="L23" s="412"/>
      <c r="M23" s="412"/>
      <c r="N23" s="412"/>
      <c r="O23" s="412"/>
      <c r="P23" s="412"/>
      <c r="V23" s="378" t="s">
        <v>173</v>
      </c>
      <c r="W23" s="378" t="s">
        <v>174</v>
      </c>
      <c r="X23" s="378" t="s">
        <v>161</v>
      </c>
      <c r="Y23" s="378" t="s">
        <v>162</v>
      </c>
      <c r="Z23" s="378" t="s">
        <v>163</v>
      </c>
      <c r="AA23" s="378" t="s">
        <v>164</v>
      </c>
      <c r="AB23" s="378" t="s">
        <v>165</v>
      </c>
      <c r="AC23" s="378" t="s">
        <v>166</v>
      </c>
      <c r="AD23" s="378" t="s">
        <v>167</v>
      </c>
      <c r="AE23" s="378" t="s">
        <v>168</v>
      </c>
      <c r="AF23" s="378" t="s">
        <v>169</v>
      </c>
      <c r="AG23" s="378" t="s">
        <v>170</v>
      </c>
      <c r="AK23" s="378" t="s">
        <v>361</v>
      </c>
      <c r="AL23" s="378" t="s">
        <v>362</v>
      </c>
      <c r="AM23" s="378" t="s">
        <v>354</v>
      </c>
      <c r="AN23" s="378" t="s">
        <v>355</v>
      </c>
      <c r="AO23" s="378" t="s">
        <v>356</v>
      </c>
      <c r="AP23" s="378" t="s">
        <v>357</v>
      </c>
      <c r="AQ23" s="378" t="s">
        <v>358</v>
      </c>
      <c r="AR23" s="378" t="s">
        <v>359</v>
      </c>
      <c r="AS23" s="378" t="s">
        <v>360</v>
      </c>
      <c r="AT23" s="378" t="s">
        <v>367</v>
      </c>
      <c r="AU23" s="378" t="s">
        <v>330</v>
      </c>
      <c r="AV23" s="378" t="s">
        <v>331</v>
      </c>
      <c r="AW23" s="378" t="s">
        <v>332</v>
      </c>
      <c r="AX23" s="378" t="s">
        <v>333</v>
      </c>
      <c r="AY23" s="378" t="s">
        <v>334</v>
      </c>
      <c r="BC23" s="378" t="s">
        <v>361</v>
      </c>
      <c r="BD23" s="378" t="s">
        <v>362</v>
      </c>
      <c r="BE23" s="378" t="s">
        <v>354</v>
      </c>
      <c r="BF23" s="378" t="s">
        <v>355</v>
      </c>
      <c r="BG23" s="378" t="s">
        <v>356</v>
      </c>
      <c r="BH23" s="378" t="s">
        <v>357</v>
      </c>
      <c r="BI23" s="378" t="s">
        <v>358</v>
      </c>
      <c r="BJ23" s="378" t="s">
        <v>359</v>
      </c>
      <c r="BK23" s="378" t="s">
        <v>360</v>
      </c>
      <c r="BL23" s="378" t="s">
        <v>367</v>
      </c>
      <c r="BM23" s="378" t="s">
        <v>330</v>
      </c>
      <c r="BN23" s="378" t="s">
        <v>331</v>
      </c>
      <c r="BO23" s="378" t="s">
        <v>332</v>
      </c>
      <c r="BP23" s="378" t="s">
        <v>333</v>
      </c>
      <c r="BQ23" s="378" t="s">
        <v>334</v>
      </c>
      <c r="BU23" s="378" t="s">
        <v>361</v>
      </c>
      <c r="BV23" s="378" t="s">
        <v>362</v>
      </c>
      <c r="BW23" s="378" t="s">
        <v>354</v>
      </c>
      <c r="BX23" s="378" t="s">
        <v>355</v>
      </c>
      <c r="BY23" s="378" t="s">
        <v>356</v>
      </c>
      <c r="BZ23" s="378" t="s">
        <v>357</v>
      </c>
      <c r="CA23" s="378" t="s">
        <v>358</v>
      </c>
      <c r="CB23" s="378" t="s">
        <v>359</v>
      </c>
      <c r="CC23" s="378" t="s">
        <v>360</v>
      </c>
      <c r="CD23" s="378" t="s">
        <v>367</v>
      </c>
      <c r="CE23" s="378" t="s">
        <v>330</v>
      </c>
      <c r="CF23" s="378" t="s">
        <v>331</v>
      </c>
      <c r="CG23" s="378" t="s">
        <v>332</v>
      </c>
      <c r="CH23" s="378" t="s">
        <v>333</v>
      </c>
      <c r="CI23" s="378" t="s">
        <v>334</v>
      </c>
      <c r="CM23" s="378" t="s">
        <v>361</v>
      </c>
      <c r="CN23" s="378" t="s">
        <v>362</v>
      </c>
      <c r="CO23" s="378" t="s">
        <v>354</v>
      </c>
      <c r="CP23" s="378" t="s">
        <v>355</v>
      </c>
      <c r="CQ23" s="378" t="s">
        <v>356</v>
      </c>
      <c r="CR23" s="378" t="s">
        <v>357</v>
      </c>
      <c r="CS23" s="378" t="s">
        <v>358</v>
      </c>
      <c r="CT23" s="378" t="s">
        <v>359</v>
      </c>
      <c r="CU23" s="378" t="s">
        <v>360</v>
      </c>
      <c r="CV23" s="378" t="s">
        <v>367</v>
      </c>
      <c r="CW23" s="378" t="s">
        <v>330</v>
      </c>
      <c r="CX23" s="378" t="s">
        <v>331</v>
      </c>
      <c r="CY23" s="378" t="s">
        <v>332</v>
      </c>
      <c r="CZ23" s="378" t="s">
        <v>333</v>
      </c>
      <c r="DA23" s="378" t="s">
        <v>334</v>
      </c>
      <c r="DE23" s="378" t="s">
        <v>361</v>
      </c>
      <c r="DF23" s="378" t="s">
        <v>362</v>
      </c>
      <c r="DG23" s="378" t="s">
        <v>354</v>
      </c>
      <c r="DH23" s="378" t="s">
        <v>355</v>
      </c>
      <c r="DI23" s="378" t="s">
        <v>356</v>
      </c>
      <c r="DJ23" s="378" t="s">
        <v>357</v>
      </c>
      <c r="DK23" s="378" t="s">
        <v>358</v>
      </c>
      <c r="DL23" s="378" t="s">
        <v>359</v>
      </c>
      <c r="DM23" s="378" t="s">
        <v>360</v>
      </c>
      <c r="DN23" s="378" t="s">
        <v>367</v>
      </c>
      <c r="DO23" s="378" t="s">
        <v>330</v>
      </c>
      <c r="DP23" s="378" t="s">
        <v>331</v>
      </c>
      <c r="DQ23" s="378" t="s">
        <v>332</v>
      </c>
      <c r="DR23" s="378" t="s">
        <v>333</v>
      </c>
      <c r="DS23" s="378" t="s">
        <v>334</v>
      </c>
      <c r="DW23" s="378" t="s">
        <v>361</v>
      </c>
      <c r="DX23" s="378" t="s">
        <v>362</v>
      </c>
      <c r="DY23" s="378" t="s">
        <v>354</v>
      </c>
      <c r="DZ23" s="378" t="s">
        <v>355</v>
      </c>
      <c r="EA23" s="378" t="s">
        <v>356</v>
      </c>
      <c r="EB23" s="378" t="s">
        <v>357</v>
      </c>
      <c r="EC23" s="378" t="s">
        <v>358</v>
      </c>
      <c r="ED23" s="378" t="s">
        <v>359</v>
      </c>
      <c r="EE23" s="378" t="s">
        <v>360</v>
      </c>
      <c r="EF23" s="378" t="s">
        <v>367</v>
      </c>
      <c r="EG23" s="378" t="s">
        <v>330</v>
      </c>
      <c r="EH23" s="378" t="s">
        <v>331</v>
      </c>
      <c r="EI23" s="378" t="s">
        <v>332</v>
      </c>
      <c r="EJ23" s="378" t="s">
        <v>333</v>
      </c>
      <c r="EK23" s="378" t="s">
        <v>334</v>
      </c>
      <c r="EO23" s="378" t="s">
        <v>361</v>
      </c>
      <c r="EP23" s="378" t="s">
        <v>362</v>
      </c>
      <c r="EQ23" s="378" t="s">
        <v>354</v>
      </c>
      <c r="ER23" s="378" t="s">
        <v>355</v>
      </c>
      <c r="ES23" s="378" t="s">
        <v>356</v>
      </c>
      <c r="ET23" s="378" t="s">
        <v>357</v>
      </c>
      <c r="EU23" s="378" t="s">
        <v>358</v>
      </c>
      <c r="EV23" s="378" t="s">
        <v>359</v>
      </c>
      <c r="EW23" s="378" t="s">
        <v>360</v>
      </c>
      <c r="EX23" s="378" t="s">
        <v>367</v>
      </c>
      <c r="EY23" s="378" t="s">
        <v>330</v>
      </c>
      <c r="EZ23" s="378" t="s">
        <v>331</v>
      </c>
      <c r="FA23" s="378" t="s">
        <v>332</v>
      </c>
      <c r="FB23" s="378" t="s">
        <v>333</v>
      </c>
      <c r="FC23" s="378" t="s">
        <v>334</v>
      </c>
      <c r="FG23" s="378" t="s">
        <v>361</v>
      </c>
      <c r="FH23" s="378" t="s">
        <v>362</v>
      </c>
      <c r="FI23" s="378" t="s">
        <v>354</v>
      </c>
      <c r="FJ23" s="378" t="s">
        <v>355</v>
      </c>
      <c r="FK23" s="378" t="s">
        <v>356</v>
      </c>
      <c r="FL23" s="378" t="s">
        <v>357</v>
      </c>
      <c r="FM23" s="378" t="s">
        <v>358</v>
      </c>
      <c r="FN23" s="378" t="s">
        <v>359</v>
      </c>
      <c r="FO23" s="378" t="s">
        <v>360</v>
      </c>
      <c r="FP23" s="378" t="s">
        <v>367</v>
      </c>
      <c r="FQ23" s="378" t="s">
        <v>330</v>
      </c>
      <c r="FR23" s="378" t="s">
        <v>331</v>
      </c>
      <c r="FS23" s="378" t="s">
        <v>332</v>
      </c>
      <c r="FT23" s="378" t="s">
        <v>333</v>
      </c>
      <c r="FU23" s="378" t="s">
        <v>334</v>
      </c>
      <c r="FY23" s="378" t="s">
        <v>361</v>
      </c>
      <c r="FZ23" s="378" t="s">
        <v>362</v>
      </c>
      <c r="GA23" s="378" t="s">
        <v>354</v>
      </c>
      <c r="GB23" s="378" t="s">
        <v>355</v>
      </c>
      <c r="GC23" s="378" t="s">
        <v>356</v>
      </c>
      <c r="GD23" s="378" t="s">
        <v>357</v>
      </c>
      <c r="GE23" s="378" t="s">
        <v>358</v>
      </c>
      <c r="GF23" s="378" t="s">
        <v>359</v>
      </c>
      <c r="GG23" s="378" t="s">
        <v>360</v>
      </c>
      <c r="GH23" s="378" t="s">
        <v>367</v>
      </c>
      <c r="GI23" s="378" t="s">
        <v>330</v>
      </c>
      <c r="GJ23" s="378" t="s">
        <v>331</v>
      </c>
      <c r="GK23" s="378" t="s">
        <v>332</v>
      </c>
      <c r="GL23" s="378" t="s">
        <v>333</v>
      </c>
      <c r="GM23" s="378" t="s">
        <v>334</v>
      </c>
      <c r="GQ23" s="378" t="s">
        <v>361</v>
      </c>
      <c r="GR23" s="378" t="s">
        <v>362</v>
      </c>
      <c r="GS23" s="378" t="s">
        <v>354</v>
      </c>
      <c r="GT23" s="378" t="s">
        <v>355</v>
      </c>
      <c r="GU23" s="378" t="s">
        <v>356</v>
      </c>
      <c r="GV23" s="378" t="s">
        <v>357</v>
      </c>
      <c r="GW23" s="378" t="s">
        <v>358</v>
      </c>
      <c r="GX23" s="378" t="s">
        <v>359</v>
      </c>
      <c r="GY23" s="378" t="s">
        <v>360</v>
      </c>
      <c r="GZ23" s="378" t="s">
        <v>367</v>
      </c>
      <c r="HA23" s="378" t="s">
        <v>330</v>
      </c>
      <c r="HB23" s="378" t="s">
        <v>331</v>
      </c>
      <c r="HC23" s="378" t="s">
        <v>332</v>
      </c>
      <c r="HD23" s="378" t="s">
        <v>333</v>
      </c>
      <c r="HE23" s="378" t="s">
        <v>334</v>
      </c>
      <c r="HI23" s="378" t="s">
        <v>361</v>
      </c>
      <c r="HJ23" s="378" t="s">
        <v>362</v>
      </c>
      <c r="HK23" s="378" t="s">
        <v>354</v>
      </c>
      <c r="HL23" s="378" t="s">
        <v>355</v>
      </c>
      <c r="HM23" s="378" t="s">
        <v>356</v>
      </c>
      <c r="HN23" s="378" t="s">
        <v>357</v>
      </c>
      <c r="HO23" s="378" t="s">
        <v>358</v>
      </c>
      <c r="HP23" s="378" t="s">
        <v>359</v>
      </c>
      <c r="HQ23" s="378" t="s">
        <v>360</v>
      </c>
      <c r="HR23" s="378" t="s">
        <v>367</v>
      </c>
      <c r="HS23" s="378" t="s">
        <v>330</v>
      </c>
      <c r="HT23" s="378" t="s">
        <v>331</v>
      </c>
      <c r="HU23" s="378" t="s">
        <v>332</v>
      </c>
      <c r="HV23" s="378" t="s">
        <v>333</v>
      </c>
      <c r="HW23" s="378" t="s">
        <v>334</v>
      </c>
      <c r="IA23" s="378" t="s">
        <v>361</v>
      </c>
      <c r="IB23" s="378" t="s">
        <v>362</v>
      </c>
      <c r="IC23" s="378" t="s">
        <v>354</v>
      </c>
      <c r="ID23" s="378" t="s">
        <v>355</v>
      </c>
      <c r="IE23" s="378" t="s">
        <v>356</v>
      </c>
      <c r="IF23" s="378" t="s">
        <v>357</v>
      </c>
      <c r="IG23" s="378" t="s">
        <v>358</v>
      </c>
      <c r="IH23" s="378" t="s">
        <v>359</v>
      </c>
      <c r="II23" s="378" t="s">
        <v>360</v>
      </c>
      <c r="IJ23" s="378" t="s">
        <v>367</v>
      </c>
      <c r="IK23" s="378" t="s">
        <v>330</v>
      </c>
      <c r="IL23" s="378" t="s">
        <v>331</v>
      </c>
      <c r="IM23" s="378" t="s">
        <v>332</v>
      </c>
      <c r="IN23" s="378" t="s">
        <v>333</v>
      </c>
      <c r="IO23" s="378" t="s">
        <v>334</v>
      </c>
    </row>
    <row r="24" spans="1:249" ht="13.5" customHeight="1">
      <c r="A24" s="560"/>
      <c r="B24" s="405"/>
      <c r="C24" s="406" t="s">
        <v>377</v>
      </c>
      <c r="D24" s="407"/>
      <c r="E24" s="397" t="e">
        <f>IF(E13="","",SUM(E23)-SUM(E13))</f>
        <v>#REF!</v>
      </c>
      <c r="F24" s="397" t="e">
        <f t="shared" ref="F24:P24" si="3">IF(F13="","",SUM(F23)-SUM(F13))</f>
        <v>#REF!</v>
      </c>
      <c r="G24" s="397" t="e">
        <f t="shared" si="3"/>
        <v>#REF!</v>
      </c>
      <c r="H24" s="397" t="e">
        <f t="shared" si="3"/>
        <v>#REF!</v>
      </c>
      <c r="I24" s="397" t="e">
        <f t="shared" si="3"/>
        <v>#REF!</v>
      </c>
      <c r="J24" s="397" t="e">
        <f t="shared" si="3"/>
        <v>#REF!</v>
      </c>
      <c r="K24" s="397" t="e">
        <f t="shared" si="3"/>
        <v>#REF!</v>
      </c>
      <c r="L24" s="397" t="e">
        <f t="shared" si="3"/>
        <v>#REF!</v>
      </c>
      <c r="M24" s="397" t="e">
        <f t="shared" si="3"/>
        <v>#REF!</v>
      </c>
      <c r="N24" s="397" t="e">
        <f t="shared" si="3"/>
        <v>#REF!</v>
      </c>
      <c r="O24" s="397" t="e">
        <f t="shared" si="3"/>
        <v>#REF!</v>
      </c>
      <c r="P24" s="397" t="e">
        <f t="shared" si="3"/>
        <v>#REF!</v>
      </c>
      <c r="T24" s="378">
        <v>1</v>
      </c>
      <c r="U24" s="378" t="s">
        <v>109</v>
      </c>
      <c r="V24" s="388"/>
      <c r="W24" s="388"/>
      <c r="X24" s="388"/>
      <c r="Y24" s="388"/>
      <c r="Z24" s="388"/>
      <c r="AA24" s="388"/>
      <c r="AB24" s="388"/>
      <c r="AC24" s="388"/>
      <c r="AD24" s="388"/>
      <c r="AE24" s="388"/>
      <c r="AF24" s="388"/>
      <c r="AG24" s="388"/>
      <c r="AI24" s="378">
        <v>1</v>
      </c>
      <c r="AJ24" s="378" t="s">
        <v>122</v>
      </c>
      <c r="AK24" s="471"/>
      <c r="AL24" s="471"/>
      <c r="AM24" s="471"/>
      <c r="AN24" s="471"/>
      <c r="AO24" s="471"/>
      <c r="AP24" s="471"/>
      <c r="AQ24" s="471"/>
      <c r="AR24" s="471"/>
      <c r="AS24" s="471"/>
      <c r="AT24" s="471"/>
      <c r="AU24" s="471"/>
      <c r="AV24" s="471"/>
      <c r="AW24" s="471"/>
      <c r="AX24" s="471"/>
      <c r="AY24" s="471"/>
      <c r="BA24" s="378">
        <v>1</v>
      </c>
      <c r="BB24" s="378" t="s">
        <v>122</v>
      </c>
      <c r="BC24" s="471"/>
      <c r="BD24" s="471"/>
      <c r="BE24" s="471"/>
      <c r="BF24" s="471"/>
      <c r="BG24" s="471"/>
      <c r="BH24" s="471"/>
      <c r="BI24" s="471"/>
      <c r="BJ24" s="471"/>
      <c r="BK24" s="471"/>
      <c r="BL24" s="471"/>
      <c r="BM24" s="471"/>
      <c r="BN24" s="471"/>
      <c r="BO24" s="471"/>
      <c r="BP24" s="471"/>
      <c r="BQ24" s="471"/>
      <c r="BS24" s="378">
        <v>1</v>
      </c>
      <c r="BT24" s="378" t="s">
        <v>122</v>
      </c>
      <c r="BU24" s="471"/>
      <c r="BV24" s="471"/>
      <c r="BW24" s="471"/>
      <c r="BX24" s="471"/>
      <c r="BY24" s="471"/>
      <c r="BZ24" s="471"/>
      <c r="CA24" s="471"/>
      <c r="CB24" s="471"/>
      <c r="CC24" s="471"/>
      <c r="CD24" s="471"/>
      <c r="CE24" s="471"/>
      <c r="CF24" s="471"/>
      <c r="CG24" s="471"/>
      <c r="CH24" s="471"/>
      <c r="CI24" s="471"/>
      <c r="CK24" s="378">
        <v>1</v>
      </c>
      <c r="CL24" s="378" t="s">
        <v>122</v>
      </c>
      <c r="CM24" s="471"/>
      <c r="CN24" s="471"/>
      <c r="CO24" s="471"/>
      <c r="CP24" s="471"/>
      <c r="CQ24" s="471"/>
      <c r="CR24" s="471"/>
      <c r="CS24" s="471"/>
      <c r="CT24" s="471"/>
      <c r="CU24" s="471"/>
      <c r="CV24" s="471"/>
      <c r="CW24" s="471"/>
      <c r="CX24" s="471"/>
      <c r="CY24" s="471"/>
      <c r="CZ24" s="471"/>
      <c r="DA24" s="471"/>
      <c r="DC24" s="378">
        <v>1</v>
      </c>
      <c r="DD24" s="378" t="s">
        <v>122</v>
      </c>
      <c r="DE24" s="471"/>
      <c r="DF24" s="471"/>
      <c r="DG24" s="471"/>
      <c r="DH24" s="471"/>
      <c r="DI24" s="471"/>
      <c r="DJ24" s="471"/>
      <c r="DK24" s="471"/>
      <c r="DL24" s="471"/>
      <c r="DM24" s="471"/>
      <c r="DN24" s="471"/>
      <c r="DO24" s="471"/>
      <c r="DP24" s="471"/>
      <c r="DQ24" s="471"/>
      <c r="DR24" s="471"/>
      <c r="DS24" s="471"/>
      <c r="DU24" s="378">
        <v>1</v>
      </c>
      <c r="DV24" s="378" t="s">
        <v>122</v>
      </c>
      <c r="DW24" s="471"/>
      <c r="DX24" s="471"/>
      <c r="DY24" s="471"/>
      <c r="DZ24" s="471"/>
      <c r="EA24" s="471"/>
      <c r="EB24" s="471"/>
      <c r="EC24" s="471"/>
      <c r="ED24" s="471"/>
      <c r="EE24" s="471"/>
      <c r="EF24" s="471"/>
      <c r="EG24" s="471"/>
      <c r="EH24" s="471"/>
      <c r="EI24" s="471"/>
      <c r="EJ24" s="471"/>
      <c r="EK24" s="471"/>
      <c r="EM24" s="378">
        <v>1</v>
      </c>
      <c r="EN24" s="378" t="s">
        <v>122</v>
      </c>
      <c r="EO24" s="471"/>
      <c r="EP24" s="471"/>
      <c r="EQ24" s="471"/>
      <c r="ER24" s="471"/>
      <c r="ES24" s="471"/>
      <c r="ET24" s="471"/>
      <c r="EU24" s="471"/>
      <c r="EV24" s="471"/>
      <c r="EW24" s="471"/>
      <c r="EX24" s="471"/>
      <c r="EY24" s="471"/>
      <c r="EZ24" s="471"/>
      <c r="FA24" s="471"/>
      <c r="FB24" s="471"/>
      <c r="FC24" s="471"/>
      <c r="FE24" s="378">
        <v>1</v>
      </c>
      <c r="FF24" s="378" t="s">
        <v>122</v>
      </c>
      <c r="FG24" s="471"/>
      <c r="FH24" s="471"/>
      <c r="FI24" s="471"/>
      <c r="FJ24" s="471"/>
      <c r="FK24" s="471"/>
      <c r="FL24" s="471"/>
      <c r="FM24" s="471"/>
      <c r="FN24" s="471"/>
      <c r="FO24" s="471"/>
      <c r="FP24" s="471"/>
      <c r="FQ24" s="471"/>
      <c r="FR24" s="471"/>
      <c r="FS24" s="471"/>
      <c r="FT24" s="471"/>
      <c r="FU24" s="471"/>
      <c r="FW24" s="378">
        <v>1</v>
      </c>
      <c r="FX24" s="378" t="s">
        <v>122</v>
      </c>
      <c r="FY24" s="471"/>
      <c r="FZ24" s="471"/>
      <c r="GA24" s="471"/>
      <c r="GB24" s="471"/>
      <c r="GC24" s="471"/>
      <c r="GD24" s="471"/>
      <c r="GE24" s="471"/>
      <c r="GF24" s="471"/>
      <c r="GG24" s="471"/>
      <c r="GH24" s="471"/>
      <c r="GI24" s="471"/>
      <c r="GJ24" s="471"/>
      <c r="GK24" s="471"/>
      <c r="GL24" s="471"/>
      <c r="GM24" s="471"/>
      <c r="GO24" s="378">
        <v>1</v>
      </c>
      <c r="GP24" s="378" t="s">
        <v>122</v>
      </c>
      <c r="GQ24" s="471"/>
      <c r="GR24" s="471"/>
      <c r="GS24" s="471"/>
      <c r="GT24" s="471"/>
      <c r="GU24" s="471"/>
      <c r="GV24" s="471"/>
      <c r="GW24" s="471"/>
      <c r="GX24" s="471"/>
      <c r="GY24" s="471"/>
      <c r="GZ24" s="471"/>
      <c r="HA24" s="471"/>
      <c r="HB24" s="471"/>
      <c r="HC24" s="471"/>
      <c r="HD24" s="471"/>
      <c r="HE24" s="471"/>
      <c r="HG24" s="378">
        <v>1</v>
      </c>
      <c r="HH24" s="378" t="s">
        <v>122</v>
      </c>
      <c r="HI24" s="471"/>
      <c r="HJ24" s="471"/>
      <c r="HK24" s="471"/>
      <c r="HL24" s="471"/>
      <c r="HM24" s="471"/>
      <c r="HN24" s="471"/>
      <c r="HO24" s="471"/>
      <c r="HP24" s="471"/>
      <c r="HQ24" s="471"/>
      <c r="HR24" s="471"/>
      <c r="HS24" s="471"/>
      <c r="HT24" s="471"/>
      <c r="HU24" s="471"/>
      <c r="HV24" s="471"/>
      <c r="HW24" s="471"/>
      <c r="HY24" s="378">
        <v>1</v>
      </c>
      <c r="HZ24" s="378" t="s">
        <v>122</v>
      </c>
      <c r="IA24" s="471"/>
      <c r="IB24" s="471"/>
      <c r="IC24" s="471"/>
      <c r="ID24" s="471"/>
      <c r="IE24" s="471"/>
      <c r="IF24" s="471"/>
      <c r="IG24" s="471"/>
      <c r="IH24" s="471"/>
      <c r="II24" s="471"/>
      <c r="IJ24" s="471"/>
      <c r="IK24" s="471"/>
      <c r="IL24" s="471"/>
      <c r="IM24" s="471"/>
      <c r="IN24" s="471"/>
      <c r="IO24" s="471"/>
    </row>
    <row r="25" spans="1:249" ht="13.5" customHeight="1">
      <c r="A25" s="560"/>
      <c r="B25" s="543" t="s">
        <v>378</v>
      </c>
      <c r="C25" s="538"/>
      <c r="D25" s="539"/>
      <c r="E25" s="396" t="e">
        <f>IF(E14="","",SUM(E14)+SUM(E29))</f>
        <v>#REF!</v>
      </c>
      <c r="F25" s="396" t="e">
        <f t="shared" ref="F25:P25" si="4">IF(F14="","",SUM(F14)+SUM(F29))</f>
        <v>#REF!</v>
      </c>
      <c r="G25" s="396" t="e">
        <f t="shared" si="4"/>
        <v>#REF!</v>
      </c>
      <c r="H25" s="396" t="e">
        <f t="shared" si="4"/>
        <v>#REF!</v>
      </c>
      <c r="I25" s="396" t="e">
        <f t="shared" si="4"/>
        <v>#REF!</v>
      </c>
      <c r="J25" s="396" t="e">
        <f t="shared" si="4"/>
        <v>#REF!</v>
      </c>
      <c r="K25" s="396" t="e">
        <f t="shared" si="4"/>
        <v>#REF!</v>
      </c>
      <c r="L25" s="396" t="e">
        <f t="shared" si="4"/>
        <v>#REF!</v>
      </c>
      <c r="M25" s="396" t="e">
        <f t="shared" si="4"/>
        <v>#REF!</v>
      </c>
      <c r="N25" s="396" t="e">
        <f t="shared" si="4"/>
        <v>#REF!</v>
      </c>
      <c r="O25" s="396" t="e">
        <f t="shared" si="4"/>
        <v>#REF!</v>
      </c>
      <c r="P25" s="396" t="e">
        <f t="shared" si="4"/>
        <v>#REF!</v>
      </c>
      <c r="T25" s="378">
        <v>2</v>
      </c>
      <c r="U25" s="378" t="s">
        <v>103</v>
      </c>
      <c r="V25" s="388"/>
      <c r="W25" s="388"/>
      <c r="X25" s="388"/>
      <c r="Y25" s="388"/>
      <c r="Z25" s="388"/>
      <c r="AA25" s="388"/>
      <c r="AB25" s="388"/>
      <c r="AC25" s="388"/>
      <c r="AD25" s="388"/>
      <c r="AE25" s="388"/>
      <c r="AF25" s="388"/>
      <c r="AG25" s="388"/>
      <c r="AI25" s="378">
        <v>2</v>
      </c>
      <c r="AJ25" s="378" t="s">
        <v>123</v>
      </c>
      <c r="AK25" s="471"/>
      <c r="AL25" s="471"/>
      <c r="AM25" s="471"/>
      <c r="AN25" s="471"/>
      <c r="AO25" s="471"/>
      <c r="AP25" s="471"/>
      <c r="AQ25" s="471"/>
      <c r="AR25" s="471"/>
      <c r="AS25" s="471"/>
      <c r="AT25" s="471"/>
      <c r="AU25" s="471"/>
      <c r="AV25" s="471"/>
      <c r="AW25" s="471"/>
      <c r="AX25" s="471"/>
      <c r="AY25" s="471"/>
      <c r="BA25" s="378">
        <v>2</v>
      </c>
      <c r="BB25" s="378" t="s">
        <v>123</v>
      </c>
      <c r="BC25" s="471"/>
      <c r="BD25" s="471"/>
      <c r="BE25" s="471"/>
      <c r="BF25" s="471"/>
      <c r="BG25" s="471"/>
      <c r="BH25" s="471"/>
      <c r="BI25" s="471"/>
      <c r="BJ25" s="471"/>
      <c r="BK25" s="471"/>
      <c r="BL25" s="471"/>
      <c r="BM25" s="471"/>
      <c r="BN25" s="471"/>
      <c r="BO25" s="471"/>
      <c r="BP25" s="471"/>
      <c r="BQ25" s="471"/>
      <c r="BS25" s="378">
        <v>2</v>
      </c>
      <c r="BT25" s="378" t="s">
        <v>123</v>
      </c>
      <c r="BU25" s="471"/>
      <c r="BV25" s="471"/>
      <c r="BW25" s="471"/>
      <c r="BX25" s="471"/>
      <c r="BY25" s="471"/>
      <c r="BZ25" s="471"/>
      <c r="CA25" s="471"/>
      <c r="CB25" s="471"/>
      <c r="CC25" s="471"/>
      <c r="CD25" s="471"/>
      <c r="CE25" s="471"/>
      <c r="CF25" s="471"/>
      <c r="CG25" s="471"/>
      <c r="CH25" s="471"/>
      <c r="CI25" s="471"/>
      <c r="CK25" s="378">
        <v>2</v>
      </c>
      <c r="CL25" s="378" t="s">
        <v>123</v>
      </c>
      <c r="CM25" s="471"/>
      <c r="CN25" s="471"/>
      <c r="CO25" s="471"/>
      <c r="CP25" s="471"/>
      <c r="CQ25" s="471"/>
      <c r="CR25" s="471"/>
      <c r="CS25" s="471"/>
      <c r="CT25" s="471"/>
      <c r="CU25" s="471"/>
      <c r="CV25" s="471"/>
      <c r="CW25" s="471"/>
      <c r="CX25" s="471"/>
      <c r="CY25" s="471"/>
      <c r="CZ25" s="471"/>
      <c r="DA25" s="471"/>
      <c r="DC25" s="378">
        <v>2</v>
      </c>
      <c r="DD25" s="378" t="s">
        <v>123</v>
      </c>
      <c r="DE25" s="471"/>
      <c r="DF25" s="471"/>
      <c r="DG25" s="471"/>
      <c r="DH25" s="471"/>
      <c r="DI25" s="471"/>
      <c r="DJ25" s="471"/>
      <c r="DK25" s="471"/>
      <c r="DL25" s="471"/>
      <c r="DM25" s="471"/>
      <c r="DN25" s="471"/>
      <c r="DO25" s="471"/>
      <c r="DP25" s="471"/>
      <c r="DQ25" s="471"/>
      <c r="DR25" s="471"/>
      <c r="DS25" s="471"/>
      <c r="DU25" s="378">
        <v>2</v>
      </c>
      <c r="DV25" s="378" t="s">
        <v>123</v>
      </c>
      <c r="DW25" s="471"/>
      <c r="DX25" s="471"/>
      <c r="DY25" s="471"/>
      <c r="DZ25" s="471"/>
      <c r="EA25" s="471"/>
      <c r="EB25" s="471"/>
      <c r="EC25" s="471"/>
      <c r="ED25" s="471"/>
      <c r="EE25" s="471"/>
      <c r="EF25" s="471"/>
      <c r="EG25" s="471"/>
      <c r="EH25" s="471"/>
      <c r="EI25" s="471"/>
      <c r="EJ25" s="471"/>
      <c r="EK25" s="471"/>
      <c r="EM25" s="378">
        <v>2</v>
      </c>
      <c r="EN25" s="378" t="s">
        <v>123</v>
      </c>
      <c r="EO25" s="471"/>
      <c r="EP25" s="471"/>
      <c r="EQ25" s="471"/>
      <c r="ER25" s="471"/>
      <c r="ES25" s="471"/>
      <c r="ET25" s="471"/>
      <c r="EU25" s="471"/>
      <c r="EV25" s="471"/>
      <c r="EW25" s="471"/>
      <c r="EX25" s="471"/>
      <c r="EY25" s="471"/>
      <c r="EZ25" s="471"/>
      <c r="FA25" s="471"/>
      <c r="FB25" s="471"/>
      <c r="FC25" s="471"/>
      <c r="FE25" s="378">
        <v>2</v>
      </c>
      <c r="FF25" s="378" t="s">
        <v>123</v>
      </c>
      <c r="FG25" s="471"/>
      <c r="FH25" s="471"/>
      <c r="FI25" s="471"/>
      <c r="FJ25" s="471"/>
      <c r="FK25" s="471"/>
      <c r="FL25" s="471"/>
      <c r="FM25" s="471"/>
      <c r="FN25" s="471"/>
      <c r="FO25" s="471"/>
      <c r="FP25" s="471"/>
      <c r="FQ25" s="471"/>
      <c r="FR25" s="471"/>
      <c r="FS25" s="471"/>
      <c r="FT25" s="471"/>
      <c r="FU25" s="471"/>
      <c r="FW25" s="378">
        <v>2</v>
      </c>
      <c r="FX25" s="378" t="s">
        <v>123</v>
      </c>
      <c r="FY25" s="471"/>
      <c r="FZ25" s="471"/>
      <c r="GA25" s="471"/>
      <c r="GB25" s="471"/>
      <c r="GC25" s="471"/>
      <c r="GD25" s="471"/>
      <c r="GE25" s="471"/>
      <c r="GF25" s="471"/>
      <c r="GG25" s="471"/>
      <c r="GH25" s="471"/>
      <c r="GI25" s="471"/>
      <c r="GJ25" s="471"/>
      <c r="GK25" s="471"/>
      <c r="GL25" s="471"/>
      <c r="GM25" s="471"/>
      <c r="GO25" s="378">
        <v>2</v>
      </c>
      <c r="GP25" s="378" t="s">
        <v>123</v>
      </c>
      <c r="GQ25" s="471"/>
      <c r="GR25" s="471"/>
      <c r="GS25" s="471"/>
      <c r="GT25" s="471"/>
      <c r="GU25" s="471"/>
      <c r="GV25" s="471"/>
      <c r="GW25" s="471"/>
      <c r="GX25" s="471"/>
      <c r="GY25" s="471"/>
      <c r="GZ25" s="471"/>
      <c r="HA25" s="471"/>
      <c r="HB25" s="471"/>
      <c r="HC25" s="471"/>
      <c r="HD25" s="471"/>
      <c r="HE25" s="471"/>
      <c r="HG25" s="378">
        <v>2</v>
      </c>
      <c r="HH25" s="378" t="s">
        <v>123</v>
      </c>
      <c r="HI25" s="471"/>
      <c r="HJ25" s="471"/>
      <c r="HK25" s="471"/>
      <c r="HL25" s="471"/>
      <c r="HM25" s="471"/>
      <c r="HN25" s="471"/>
      <c r="HO25" s="471"/>
      <c r="HP25" s="471"/>
      <c r="HQ25" s="471"/>
      <c r="HR25" s="471"/>
      <c r="HS25" s="471"/>
      <c r="HT25" s="471"/>
      <c r="HU25" s="471"/>
      <c r="HV25" s="471"/>
      <c r="HW25" s="471"/>
      <c r="HY25" s="378">
        <v>2</v>
      </c>
      <c r="HZ25" s="378" t="s">
        <v>123</v>
      </c>
      <c r="IA25" s="471"/>
      <c r="IB25" s="471"/>
      <c r="IC25" s="471"/>
      <c r="ID25" s="471"/>
      <c r="IE25" s="471"/>
      <c r="IF25" s="471"/>
      <c r="IG25" s="471"/>
      <c r="IH25" s="471"/>
      <c r="II25" s="471"/>
      <c r="IJ25" s="471"/>
      <c r="IK25" s="471"/>
      <c r="IL25" s="471"/>
      <c r="IM25" s="471"/>
      <c r="IN25" s="471"/>
      <c r="IO25" s="471"/>
    </row>
    <row r="26" spans="1:249" ht="12" customHeight="1">
      <c r="A26" s="560"/>
      <c r="B26" s="544" t="s">
        <v>379</v>
      </c>
      <c r="C26" s="545" t="s">
        <v>380</v>
      </c>
      <c r="D26" s="404" t="s">
        <v>309</v>
      </c>
      <c r="E26" s="396" t="e">
        <f>IF($D$3="","",IF(D3="作成不要","",ROUND(#REF!*SUM(E21)/100,2)))</f>
        <v>#REF!</v>
      </c>
      <c r="F26" s="396" t="e">
        <f>IF($D$3="","",IF(D3="作成不要","",ROUND(#REF!*SUM(F21)/100,2)))</f>
        <v>#REF!</v>
      </c>
      <c r="G26" s="396" t="e">
        <f>IF($D$3="","",IF(D3="作成不要","",ROUND(#REF!*SUM(G21)/100,2)))</f>
        <v>#REF!</v>
      </c>
      <c r="H26" s="396" t="e">
        <f>IF($D$3="","",IF(D3="作成不要","",ROUND(#REF!*SUM(H21)/100,2)))</f>
        <v>#REF!</v>
      </c>
      <c r="I26" s="396" t="e">
        <f>IF($D$3="","",IF(D3="作成不要","",ROUND(#REF!*SUM(I21)/100,2)))</f>
        <v>#REF!</v>
      </c>
      <c r="J26" s="396" t="e">
        <f>IF($D$3="","",IF(D3="作成不要","",ROUND(#REF!*SUM(J21)/100,2)))</f>
        <v>#REF!</v>
      </c>
      <c r="K26" s="396" t="e">
        <f>IF($D$3="","",IF(D3="作成不要","",ROUND(#REF!*SUM(K21)/100,2)))</f>
        <v>#REF!</v>
      </c>
      <c r="L26" s="396" t="e">
        <f>IF($D$3="","",IF(D3="作成不要","",ROUND(#REF!*SUM(L21)/100,2)))</f>
        <v>#REF!</v>
      </c>
      <c r="M26" s="396" t="e">
        <f>IF($D$3="","",IF(D3="作成不要","",ROUND(#REF!*SUM(M21)/100,2)))</f>
        <v>#REF!</v>
      </c>
      <c r="N26" s="396" t="e">
        <f>IF($D$3="","",IF(D3="作成不要","",ROUND(#REF!*SUM(N21)/100,2)))</f>
        <v>#REF!</v>
      </c>
      <c r="O26" s="396" t="e">
        <f>IF($D$3="","",IF(D3="作成不要","",ROUND(#REF!*SUM(O21)/100,2)))</f>
        <v>#REF!</v>
      </c>
      <c r="P26" s="396" t="e">
        <f>IF($D$3="","",IF(D3="作成不要","",ROUND(#REF!*SUM(P21)/100,2)))</f>
        <v>#REF!</v>
      </c>
      <c r="T26" s="378">
        <v>3</v>
      </c>
      <c r="U26" s="378" t="s">
        <v>104</v>
      </c>
      <c r="V26" s="388"/>
      <c r="W26" s="388"/>
      <c r="X26" s="388"/>
      <c r="Y26" s="388"/>
      <c r="Z26" s="388"/>
      <c r="AA26" s="388"/>
      <c r="AB26" s="388"/>
      <c r="AC26" s="388"/>
      <c r="AD26" s="388"/>
      <c r="AE26" s="388"/>
      <c r="AF26" s="388"/>
      <c r="AG26" s="388"/>
      <c r="AI26" s="378">
        <v>3</v>
      </c>
      <c r="AJ26" s="378" t="s">
        <v>124</v>
      </c>
      <c r="AK26" s="471"/>
      <c r="AL26" s="471"/>
      <c r="AM26" s="471"/>
      <c r="AN26" s="471"/>
      <c r="AO26" s="471"/>
      <c r="AP26" s="471"/>
      <c r="AQ26" s="471"/>
      <c r="AR26" s="471"/>
      <c r="AS26" s="471"/>
      <c r="AT26" s="471"/>
      <c r="AU26" s="471"/>
      <c r="AV26" s="471"/>
      <c r="AW26" s="471"/>
      <c r="AX26" s="471"/>
      <c r="AY26" s="471"/>
      <c r="BA26" s="378">
        <v>3</v>
      </c>
      <c r="BB26" s="378" t="s">
        <v>124</v>
      </c>
      <c r="BC26" s="471"/>
      <c r="BD26" s="471"/>
      <c r="BE26" s="471"/>
      <c r="BF26" s="471"/>
      <c r="BG26" s="471"/>
      <c r="BH26" s="471"/>
      <c r="BI26" s="471"/>
      <c r="BJ26" s="471"/>
      <c r="BK26" s="471"/>
      <c r="BL26" s="471"/>
      <c r="BM26" s="471"/>
      <c r="BN26" s="471"/>
      <c r="BO26" s="471"/>
      <c r="BP26" s="471"/>
      <c r="BQ26" s="471"/>
      <c r="BS26" s="378">
        <v>3</v>
      </c>
      <c r="BT26" s="378" t="s">
        <v>124</v>
      </c>
      <c r="BU26" s="471"/>
      <c r="BV26" s="471"/>
      <c r="BW26" s="471"/>
      <c r="BX26" s="471"/>
      <c r="BY26" s="471"/>
      <c r="BZ26" s="471"/>
      <c r="CA26" s="471"/>
      <c r="CB26" s="471"/>
      <c r="CC26" s="471"/>
      <c r="CD26" s="471"/>
      <c r="CE26" s="471"/>
      <c r="CF26" s="471"/>
      <c r="CG26" s="471"/>
      <c r="CH26" s="471"/>
      <c r="CI26" s="471"/>
      <c r="CK26" s="378">
        <v>3</v>
      </c>
      <c r="CL26" s="378" t="s">
        <v>124</v>
      </c>
      <c r="CM26" s="471"/>
      <c r="CN26" s="471"/>
      <c r="CO26" s="471"/>
      <c r="CP26" s="471"/>
      <c r="CQ26" s="471"/>
      <c r="CR26" s="471"/>
      <c r="CS26" s="471"/>
      <c r="CT26" s="471"/>
      <c r="CU26" s="471"/>
      <c r="CV26" s="471"/>
      <c r="CW26" s="471"/>
      <c r="CX26" s="471"/>
      <c r="CY26" s="471"/>
      <c r="CZ26" s="471"/>
      <c r="DA26" s="471"/>
      <c r="DC26" s="378">
        <v>3</v>
      </c>
      <c r="DD26" s="378" t="s">
        <v>124</v>
      </c>
      <c r="DE26" s="471"/>
      <c r="DF26" s="471"/>
      <c r="DG26" s="471"/>
      <c r="DH26" s="471"/>
      <c r="DI26" s="471"/>
      <c r="DJ26" s="471"/>
      <c r="DK26" s="471"/>
      <c r="DL26" s="471"/>
      <c r="DM26" s="471"/>
      <c r="DN26" s="471"/>
      <c r="DO26" s="471"/>
      <c r="DP26" s="471"/>
      <c r="DQ26" s="471"/>
      <c r="DR26" s="471"/>
      <c r="DS26" s="471"/>
      <c r="DU26" s="378">
        <v>3</v>
      </c>
      <c r="DV26" s="378" t="s">
        <v>124</v>
      </c>
      <c r="DW26" s="471"/>
      <c r="DX26" s="471"/>
      <c r="DY26" s="471"/>
      <c r="DZ26" s="471"/>
      <c r="EA26" s="471"/>
      <c r="EB26" s="471"/>
      <c r="EC26" s="471"/>
      <c r="ED26" s="471"/>
      <c r="EE26" s="471"/>
      <c r="EF26" s="471"/>
      <c r="EG26" s="471"/>
      <c r="EH26" s="471"/>
      <c r="EI26" s="471"/>
      <c r="EJ26" s="471"/>
      <c r="EK26" s="471"/>
      <c r="EM26" s="378">
        <v>3</v>
      </c>
      <c r="EN26" s="378" t="s">
        <v>124</v>
      </c>
      <c r="EO26" s="471"/>
      <c r="EP26" s="471"/>
      <c r="EQ26" s="471"/>
      <c r="ER26" s="471"/>
      <c r="ES26" s="471"/>
      <c r="ET26" s="471"/>
      <c r="EU26" s="471"/>
      <c r="EV26" s="471"/>
      <c r="EW26" s="471"/>
      <c r="EX26" s="471"/>
      <c r="EY26" s="471"/>
      <c r="EZ26" s="471"/>
      <c r="FA26" s="471"/>
      <c r="FB26" s="471"/>
      <c r="FC26" s="471"/>
      <c r="FE26" s="378">
        <v>3</v>
      </c>
      <c r="FF26" s="378" t="s">
        <v>124</v>
      </c>
      <c r="FG26" s="471"/>
      <c r="FH26" s="471"/>
      <c r="FI26" s="471"/>
      <c r="FJ26" s="471"/>
      <c r="FK26" s="471"/>
      <c r="FL26" s="471"/>
      <c r="FM26" s="471"/>
      <c r="FN26" s="471"/>
      <c r="FO26" s="471"/>
      <c r="FP26" s="471"/>
      <c r="FQ26" s="471"/>
      <c r="FR26" s="471"/>
      <c r="FS26" s="471"/>
      <c r="FT26" s="471"/>
      <c r="FU26" s="471"/>
      <c r="FW26" s="378">
        <v>3</v>
      </c>
      <c r="FX26" s="378" t="s">
        <v>124</v>
      </c>
      <c r="FY26" s="471"/>
      <c r="FZ26" s="471"/>
      <c r="GA26" s="471"/>
      <c r="GB26" s="471"/>
      <c r="GC26" s="471"/>
      <c r="GD26" s="471"/>
      <c r="GE26" s="471"/>
      <c r="GF26" s="471"/>
      <c r="GG26" s="471"/>
      <c r="GH26" s="471"/>
      <c r="GI26" s="471"/>
      <c r="GJ26" s="471"/>
      <c r="GK26" s="471"/>
      <c r="GL26" s="471"/>
      <c r="GM26" s="471"/>
      <c r="GO26" s="378">
        <v>3</v>
      </c>
      <c r="GP26" s="378" t="s">
        <v>124</v>
      </c>
      <c r="GQ26" s="471"/>
      <c r="GR26" s="471"/>
      <c r="GS26" s="471"/>
      <c r="GT26" s="471"/>
      <c r="GU26" s="471"/>
      <c r="GV26" s="471"/>
      <c r="GW26" s="471"/>
      <c r="GX26" s="471"/>
      <c r="GY26" s="471"/>
      <c r="GZ26" s="471"/>
      <c r="HA26" s="471"/>
      <c r="HB26" s="471"/>
      <c r="HC26" s="471"/>
      <c r="HD26" s="471"/>
      <c r="HE26" s="471"/>
      <c r="HG26" s="378">
        <v>3</v>
      </c>
      <c r="HH26" s="378" t="s">
        <v>124</v>
      </c>
      <c r="HI26" s="471"/>
      <c r="HJ26" s="471"/>
      <c r="HK26" s="471"/>
      <c r="HL26" s="471"/>
      <c r="HM26" s="471"/>
      <c r="HN26" s="471"/>
      <c r="HO26" s="471"/>
      <c r="HP26" s="471"/>
      <c r="HQ26" s="471"/>
      <c r="HR26" s="471"/>
      <c r="HS26" s="471"/>
      <c r="HT26" s="471"/>
      <c r="HU26" s="471"/>
      <c r="HV26" s="471"/>
      <c r="HW26" s="471"/>
      <c r="HY26" s="378">
        <v>3</v>
      </c>
      <c r="HZ26" s="378" t="s">
        <v>124</v>
      </c>
      <c r="IA26" s="471"/>
      <c r="IB26" s="471"/>
      <c r="IC26" s="471"/>
      <c r="ID26" s="471"/>
      <c r="IE26" s="471"/>
      <c r="IF26" s="471"/>
      <c r="IG26" s="471"/>
      <c r="IH26" s="471"/>
      <c r="II26" s="471"/>
      <c r="IJ26" s="471"/>
      <c r="IK26" s="471"/>
      <c r="IL26" s="471"/>
      <c r="IM26" s="471"/>
      <c r="IN26" s="471"/>
      <c r="IO26" s="471"/>
    </row>
    <row r="27" spans="1:249">
      <c r="A27" s="560"/>
      <c r="B27" s="542"/>
      <c r="C27" s="546"/>
      <c r="D27" s="404" t="s">
        <v>310</v>
      </c>
      <c r="E27" s="396" t="e">
        <f>IF($D$3="","",IF(D3="作成不要","",ROUND(#REF!*SUM(E22)/100,2)))</f>
        <v>#REF!</v>
      </c>
      <c r="F27" s="396" t="e">
        <f>IF($D$3="","",IF(D3="作成不要","",ROUND(#REF!*SUM(F22)/100,2)))</f>
        <v>#REF!</v>
      </c>
      <c r="G27" s="396" t="e">
        <f>IF($D$3="","",IF(D3="作成不要","",ROUND(#REF!*SUM(G22)/100,2)))</f>
        <v>#REF!</v>
      </c>
      <c r="H27" s="396" t="e">
        <f>IF($D$3="","",IF(D3="作成不要","",ROUND(#REF!*SUM(H22)/100,2)))</f>
        <v>#REF!</v>
      </c>
      <c r="I27" s="396" t="e">
        <f>IF($D$3="","",IF(D3="作成不要","",ROUND(#REF!*SUM(I22)/100,2)))</f>
        <v>#REF!</v>
      </c>
      <c r="J27" s="396" t="e">
        <f>IF($D$3="","",IF(D3="作成不要","",ROUND(#REF!*SUM(J22)/100,2)))</f>
        <v>#REF!</v>
      </c>
      <c r="K27" s="396" t="e">
        <f>IF($D$3="","",IF(D3="作成不要","",ROUND(#REF!*SUM(K22)/100,2)))</f>
        <v>#REF!</v>
      </c>
      <c r="L27" s="396" t="e">
        <f>IF($D$3="","",IF(D3="作成不要","",ROUND(#REF!*SUM(L22)/100,2)))</f>
        <v>#REF!</v>
      </c>
      <c r="M27" s="396" t="e">
        <f>IF($D$3="","",IF(D3="作成不要","",ROUND(#REF!*SUM(M22)/100,2)))</f>
        <v>#REF!</v>
      </c>
      <c r="N27" s="396" t="e">
        <f>IF($D$3="","",IF(D3="作成不要","",ROUND(#REF!*SUM(N22)/100,2)))</f>
        <v>#REF!</v>
      </c>
      <c r="O27" s="396" t="e">
        <f>IF($D$3="","",IF(D3="作成不要","",ROUND(#REF!*SUM(O22)/100,2)))</f>
        <v>#REF!</v>
      </c>
      <c r="P27" s="396" t="e">
        <f>IF($D$3="","",IF(D3="作成不要","",ROUND(#REF!*SUM(P22)/100,2)))</f>
        <v>#REF!</v>
      </c>
      <c r="T27" s="378">
        <v>4</v>
      </c>
      <c r="U27" s="378" t="s">
        <v>105</v>
      </c>
      <c r="V27" s="388"/>
      <c r="W27" s="388"/>
      <c r="X27" s="388"/>
      <c r="Y27" s="388"/>
      <c r="Z27" s="388"/>
      <c r="AA27" s="388"/>
      <c r="AB27" s="388"/>
      <c r="AC27" s="388"/>
      <c r="AD27" s="388"/>
      <c r="AE27" s="388"/>
      <c r="AF27" s="388"/>
      <c r="AG27" s="388"/>
      <c r="AI27" s="378">
        <v>4</v>
      </c>
      <c r="AJ27" s="378" t="s">
        <v>125</v>
      </c>
      <c r="AK27" s="471"/>
      <c r="AL27" s="471"/>
      <c r="AM27" s="471"/>
      <c r="AN27" s="471"/>
      <c r="AO27" s="471"/>
      <c r="AP27" s="471"/>
      <c r="AQ27" s="471"/>
      <c r="AR27" s="471"/>
      <c r="AS27" s="471"/>
      <c r="AT27" s="471"/>
      <c r="AU27" s="471"/>
      <c r="AV27" s="471"/>
      <c r="AW27" s="471"/>
      <c r="AX27" s="471"/>
      <c r="AY27" s="471"/>
      <c r="BA27" s="378">
        <v>4</v>
      </c>
      <c r="BB27" s="378" t="s">
        <v>125</v>
      </c>
      <c r="BC27" s="471"/>
      <c r="BD27" s="471"/>
      <c r="BE27" s="471"/>
      <c r="BF27" s="471"/>
      <c r="BG27" s="471"/>
      <c r="BH27" s="471"/>
      <c r="BI27" s="471"/>
      <c r="BJ27" s="471"/>
      <c r="BK27" s="471"/>
      <c r="BL27" s="471"/>
      <c r="BM27" s="471"/>
      <c r="BN27" s="471"/>
      <c r="BO27" s="471"/>
      <c r="BP27" s="471"/>
      <c r="BQ27" s="471"/>
      <c r="BS27" s="378">
        <v>4</v>
      </c>
      <c r="BT27" s="378" t="s">
        <v>125</v>
      </c>
      <c r="BU27" s="471"/>
      <c r="BV27" s="471"/>
      <c r="BW27" s="471"/>
      <c r="BX27" s="471"/>
      <c r="BY27" s="471"/>
      <c r="BZ27" s="471"/>
      <c r="CA27" s="471"/>
      <c r="CB27" s="471"/>
      <c r="CC27" s="471"/>
      <c r="CD27" s="471"/>
      <c r="CE27" s="471"/>
      <c r="CF27" s="471"/>
      <c r="CG27" s="471"/>
      <c r="CH27" s="471"/>
      <c r="CI27" s="471"/>
      <c r="CK27" s="378">
        <v>4</v>
      </c>
      <c r="CL27" s="378" t="s">
        <v>125</v>
      </c>
      <c r="CM27" s="471"/>
      <c r="CN27" s="471"/>
      <c r="CO27" s="471"/>
      <c r="CP27" s="471"/>
      <c r="CQ27" s="471"/>
      <c r="CR27" s="471"/>
      <c r="CS27" s="471"/>
      <c r="CT27" s="471"/>
      <c r="CU27" s="471"/>
      <c r="CV27" s="471"/>
      <c r="CW27" s="471"/>
      <c r="CX27" s="471"/>
      <c r="CY27" s="471"/>
      <c r="CZ27" s="471"/>
      <c r="DA27" s="471"/>
      <c r="DC27" s="378">
        <v>4</v>
      </c>
      <c r="DD27" s="378" t="s">
        <v>125</v>
      </c>
      <c r="DE27" s="471"/>
      <c r="DF27" s="471"/>
      <c r="DG27" s="471"/>
      <c r="DH27" s="471"/>
      <c r="DI27" s="471"/>
      <c r="DJ27" s="471"/>
      <c r="DK27" s="471"/>
      <c r="DL27" s="471"/>
      <c r="DM27" s="471"/>
      <c r="DN27" s="471"/>
      <c r="DO27" s="471"/>
      <c r="DP27" s="471"/>
      <c r="DQ27" s="471"/>
      <c r="DR27" s="471"/>
      <c r="DS27" s="471"/>
      <c r="DU27" s="378">
        <v>4</v>
      </c>
      <c r="DV27" s="378" t="s">
        <v>125</v>
      </c>
      <c r="DW27" s="471"/>
      <c r="DX27" s="471"/>
      <c r="DY27" s="471"/>
      <c r="DZ27" s="471"/>
      <c r="EA27" s="471"/>
      <c r="EB27" s="471"/>
      <c r="EC27" s="471"/>
      <c r="ED27" s="471"/>
      <c r="EE27" s="471"/>
      <c r="EF27" s="471"/>
      <c r="EG27" s="471"/>
      <c r="EH27" s="471"/>
      <c r="EI27" s="471"/>
      <c r="EJ27" s="471"/>
      <c r="EK27" s="471"/>
      <c r="EM27" s="378">
        <v>4</v>
      </c>
      <c r="EN27" s="378" t="s">
        <v>125</v>
      </c>
      <c r="EO27" s="471"/>
      <c r="EP27" s="471"/>
      <c r="EQ27" s="471"/>
      <c r="ER27" s="471"/>
      <c r="ES27" s="471"/>
      <c r="ET27" s="471"/>
      <c r="EU27" s="471"/>
      <c r="EV27" s="471"/>
      <c r="EW27" s="471"/>
      <c r="EX27" s="471"/>
      <c r="EY27" s="471"/>
      <c r="EZ27" s="471"/>
      <c r="FA27" s="471"/>
      <c r="FB27" s="471"/>
      <c r="FC27" s="471"/>
      <c r="FE27" s="378">
        <v>4</v>
      </c>
      <c r="FF27" s="378" t="s">
        <v>125</v>
      </c>
      <c r="FG27" s="471"/>
      <c r="FH27" s="471"/>
      <c r="FI27" s="471"/>
      <c r="FJ27" s="471"/>
      <c r="FK27" s="471"/>
      <c r="FL27" s="471"/>
      <c r="FM27" s="471"/>
      <c r="FN27" s="471"/>
      <c r="FO27" s="471"/>
      <c r="FP27" s="471"/>
      <c r="FQ27" s="471"/>
      <c r="FR27" s="471"/>
      <c r="FS27" s="471"/>
      <c r="FT27" s="471"/>
      <c r="FU27" s="471"/>
      <c r="FW27" s="378">
        <v>4</v>
      </c>
      <c r="FX27" s="378" t="s">
        <v>125</v>
      </c>
      <c r="FY27" s="471"/>
      <c r="FZ27" s="471"/>
      <c r="GA27" s="471"/>
      <c r="GB27" s="471"/>
      <c r="GC27" s="471"/>
      <c r="GD27" s="471"/>
      <c r="GE27" s="471"/>
      <c r="GF27" s="471"/>
      <c r="GG27" s="471"/>
      <c r="GH27" s="471"/>
      <c r="GI27" s="471"/>
      <c r="GJ27" s="471"/>
      <c r="GK27" s="471"/>
      <c r="GL27" s="471"/>
      <c r="GM27" s="471"/>
      <c r="GO27" s="378">
        <v>4</v>
      </c>
      <c r="GP27" s="378" t="s">
        <v>125</v>
      </c>
      <c r="GQ27" s="471"/>
      <c r="GR27" s="471"/>
      <c r="GS27" s="471"/>
      <c r="GT27" s="471"/>
      <c r="GU27" s="471"/>
      <c r="GV27" s="471"/>
      <c r="GW27" s="471"/>
      <c r="GX27" s="471"/>
      <c r="GY27" s="471"/>
      <c r="GZ27" s="471"/>
      <c r="HA27" s="471"/>
      <c r="HB27" s="471"/>
      <c r="HC27" s="471"/>
      <c r="HD27" s="471"/>
      <c r="HE27" s="471"/>
      <c r="HG27" s="378">
        <v>4</v>
      </c>
      <c r="HH27" s="378" t="s">
        <v>125</v>
      </c>
      <c r="HI27" s="471"/>
      <c r="HJ27" s="471"/>
      <c r="HK27" s="471"/>
      <c r="HL27" s="471"/>
      <c r="HM27" s="471"/>
      <c r="HN27" s="471"/>
      <c r="HO27" s="471"/>
      <c r="HP27" s="471"/>
      <c r="HQ27" s="471"/>
      <c r="HR27" s="471"/>
      <c r="HS27" s="471"/>
      <c r="HT27" s="471"/>
      <c r="HU27" s="471"/>
      <c r="HV27" s="471"/>
      <c r="HW27" s="471"/>
      <c r="HY27" s="378">
        <v>4</v>
      </c>
      <c r="HZ27" s="378" t="s">
        <v>125</v>
      </c>
      <c r="IA27" s="471"/>
      <c r="IB27" s="471"/>
      <c r="IC27" s="471"/>
      <c r="ID27" s="471"/>
      <c r="IE27" s="471"/>
      <c r="IF27" s="471"/>
      <c r="IG27" s="471"/>
      <c r="IH27" s="471"/>
      <c r="II27" s="471"/>
      <c r="IJ27" s="471"/>
      <c r="IK27" s="471"/>
      <c r="IL27" s="471"/>
      <c r="IM27" s="471"/>
      <c r="IN27" s="471"/>
      <c r="IO27" s="471"/>
    </row>
    <row r="28" spans="1:249">
      <c r="A28" s="560"/>
      <c r="B28" s="542"/>
      <c r="C28" s="547" t="s">
        <v>400</v>
      </c>
      <c r="D28" s="548"/>
      <c r="E28" s="478"/>
      <c r="F28" s="478"/>
      <c r="G28" s="478"/>
      <c r="H28" s="478"/>
      <c r="I28" s="478"/>
      <c r="J28" s="478"/>
      <c r="K28" s="478"/>
      <c r="L28" s="478"/>
      <c r="M28" s="478"/>
      <c r="N28" s="478"/>
      <c r="O28" s="478"/>
      <c r="P28" s="478"/>
      <c r="T28" s="378">
        <v>5</v>
      </c>
      <c r="U28" s="378" t="s">
        <v>106</v>
      </c>
      <c r="V28" s="388"/>
      <c r="W28" s="388"/>
      <c r="X28" s="388"/>
      <c r="Y28" s="388"/>
      <c r="Z28" s="388"/>
      <c r="AA28" s="388"/>
      <c r="AB28" s="388"/>
      <c r="AC28" s="388"/>
      <c r="AD28" s="388"/>
      <c r="AE28" s="388"/>
      <c r="AF28" s="388"/>
      <c r="AG28" s="388"/>
      <c r="AI28" s="378">
        <v>5</v>
      </c>
      <c r="AJ28" s="378" t="s">
        <v>126</v>
      </c>
      <c r="AK28" s="471"/>
      <c r="AL28" s="471"/>
      <c r="AM28" s="471"/>
      <c r="AN28" s="471"/>
      <c r="AO28" s="471"/>
      <c r="AP28" s="471"/>
      <c r="AQ28" s="471"/>
      <c r="AR28" s="471"/>
      <c r="AS28" s="471"/>
      <c r="AT28" s="471"/>
      <c r="AU28" s="471"/>
      <c r="AV28" s="471"/>
      <c r="AW28" s="471"/>
      <c r="AX28" s="471"/>
      <c r="AY28" s="471"/>
      <c r="BA28" s="378">
        <v>5</v>
      </c>
      <c r="BB28" s="378" t="s">
        <v>126</v>
      </c>
      <c r="BC28" s="471"/>
      <c r="BD28" s="471"/>
      <c r="BE28" s="471"/>
      <c r="BF28" s="471"/>
      <c r="BG28" s="471"/>
      <c r="BH28" s="471"/>
      <c r="BI28" s="471"/>
      <c r="BJ28" s="471"/>
      <c r="BK28" s="471"/>
      <c r="BL28" s="471"/>
      <c r="BM28" s="471"/>
      <c r="BN28" s="471"/>
      <c r="BO28" s="471"/>
      <c r="BP28" s="471"/>
      <c r="BQ28" s="471"/>
      <c r="BS28" s="378">
        <v>5</v>
      </c>
      <c r="BT28" s="378" t="s">
        <v>126</v>
      </c>
      <c r="BU28" s="471"/>
      <c r="BV28" s="471"/>
      <c r="BW28" s="471"/>
      <c r="BX28" s="471"/>
      <c r="BY28" s="471"/>
      <c r="BZ28" s="471"/>
      <c r="CA28" s="471"/>
      <c r="CB28" s="471"/>
      <c r="CC28" s="471"/>
      <c r="CD28" s="471"/>
      <c r="CE28" s="471"/>
      <c r="CF28" s="471"/>
      <c r="CG28" s="471"/>
      <c r="CH28" s="471"/>
      <c r="CI28" s="471"/>
      <c r="CK28" s="378">
        <v>5</v>
      </c>
      <c r="CL28" s="378" t="s">
        <v>126</v>
      </c>
      <c r="CM28" s="471"/>
      <c r="CN28" s="471"/>
      <c r="CO28" s="471"/>
      <c r="CP28" s="471"/>
      <c r="CQ28" s="471"/>
      <c r="CR28" s="471"/>
      <c r="CS28" s="471"/>
      <c r="CT28" s="471"/>
      <c r="CU28" s="471"/>
      <c r="CV28" s="471"/>
      <c r="CW28" s="471"/>
      <c r="CX28" s="471"/>
      <c r="CY28" s="471"/>
      <c r="CZ28" s="471"/>
      <c r="DA28" s="471"/>
      <c r="DC28" s="378">
        <v>5</v>
      </c>
      <c r="DD28" s="378" t="s">
        <v>126</v>
      </c>
      <c r="DE28" s="471"/>
      <c r="DF28" s="471"/>
      <c r="DG28" s="471"/>
      <c r="DH28" s="471"/>
      <c r="DI28" s="471"/>
      <c r="DJ28" s="471"/>
      <c r="DK28" s="471"/>
      <c r="DL28" s="471"/>
      <c r="DM28" s="471"/>
      <c r="DN28" s="471"/>
      <c r="DO28" s="471"/>
      <c r="DP28" s="471"/>
      <c r="DQ28" s="471"/>
      <c r="DR28" s="471"/>
      <c r="DS28" s="471"/>
      <c r="DU28" s="378">
        <v>5</v>
      </c>
      <c r="DV28" s="378" t="s">
        <v>126</v>
      </c>
      <c r="DW28" s="471"/>
      <c r="DX28" s="471"/>
      <c r="DY28" s="471"/>
      <c r="DZ28" s="471"/>
      <c r="EA28" s="471"/>
      <c r="EB28" s="471"/>
      <c r="EC28" s="471"/>
      <c r="ED28" s="471"/>
      <c r="EE28" s="471"/>
      <c r="EF28" s="471"/>
      <c r="EG28" s="471"/>
      <c r="EH28" s="471"/>
      <c r="EI28" s="471"/>
      <c r="EJ28" s="471"/>
      <c r="EK28" s="471"/>
      <c r="EM28" s="378">
        <v>5</v>
      </c>
      <c r="EN28" s="378" t="s">
        <v>126</v>
      </c>
      <c r="EO28" s="471"/>
      <c r="EP28" s="471"/>
      <c r="EQ28" s="471"/>
      <c r="ER28" s="471"/>
      <c r="ES28" s="471"/>
      <c r="ET28" s="471"/>
      <c r="EU28" s="471"/>
      <c r="EV28" s="471"/>
      <c r="EW28" s="471"/>
      <c r="EX28" s="471"/>
      <c r="EY28" s="471"/>
      <c r="EZ28" s="471"/>
      <c r="FA28" s="471"/>
      <c r="FB28" s="471"/>
      <c r="FC28" s="471"/>
      <c r="FE28" s="378">
        <v>5</v>
      </c>
      <c r="FF28" s="378" t="s">
        <v>126</v>
      </c>
      <c r="FG28" s="471"/>
      <c r="FH28" s="471"/>
      <c r="FI28" s="471"/>
      <c r="FJ28" s="471"/>
      <c r="FK28" s="471"/>
      <c r="FL28" s="471"/>
      <c r="FM28" s="471"/>
      <c r="FN28" s="471"/>
      <c r="FO28" s="471"/>
      <c r="FP28" s="471"/>
      <c r="FQ28" s="471"/>
      <c r="FR28" s="471"/>
      <c r="FS28" s="471"/>
      <c r="FT28" s="471"/>
      <c r="FU28" s="471"/>
      <c r="FW28" s="378">
        <v>5</v>
      </c>
      <c r="FX28" s="378" t="s">
        <v>126</v>
      </c>
      <c r="FY28" s="471"/>
      <c r="FZ28" s="471"/>
      <c r="GA28" s="471"/>
      <c r="GB28" s="471"/>
      <c r="GC28" s="471"/>
      <c r="GD28" s="471"/>
      <c r="GE28" s="471"/>
      <c r="GF28" s="471"/>
      <c r="GG28" s="471"/>
      <c r="GH28" s="471"/>
      <c r="GI28" s="471"/>
      <c r="GJ28" s="471"/>
      <c r="GK28" s="471"/>
      <c r="GL28" s="471"/>
      <c r="GM28" s="471"/>
      <c r="GO28" s="378">
        <v>5</v>
      </c>
      <c r="GP28" s="378" t="s">
        <v>126</v>
      </c>
      <c r="GQ28" s="471"/>
      <c r="GR28" s="471"/>
      <c r="GS28" s="471"/>
      <c r="GT28" s="471"/>
      <c r="GU28" s="471"/>
      <c r="GV28" s="471"/>
      <c r="GW28" s="471"/>
      <c r="GX28" s="471"/>
      <c r="GY28" s="471"/>
      <c r="GZ28" s="471"/>
      <c r="HA28" s="471"/>
      <c r="HB28" s="471"/>
      <c r="HC28" s="471"/>
      <c r="HD28" s="471"/>
      <c r="HE28" s="471"/>
      <c r="HG28" s="378">
        <v>5</v>
      </c>
      <c r="HH28" s="378" t="s">
        <v>126</v>
      </c>
      <c r="HI28" s="471"/>
      <c r="HJ28" s="471"/>
      <c r="HK28" s="471"/>
      <c r="HL28" s="471"/>
      <c r="HM28" s="471"/>
      <c r="HN28" s="471"/>
      <c r="HO28" s="471"/>
      <c r="HP28" s="471"/>
      <c r="HQ28" s="471"/>
      <c r="HR28" s="471"/>
      <c r="HS28" s="471"/>
      <c r="HT28" s="471"/>
      <c r="HU28" s="471"/>
      <c r="HV28" s="471"/>
      <c r="HW28" s="471"/>
      <c r="HY28" s="378">
        <v>5</v>
      </c>
      <c r="HZ28" s="378" t="s">
        <v>126</v>
      </c>
      <c r="IA28" s="471"/>
      <c r="IB28" s="471"/>
      <c r="IC28" s="471"/>
      <c r="ID28" s="471"/>
      <c r="IE28" s="471"/>
      <c r="IF28" s="471"/>
      <c r="IG28" s="471"/>
      <c r="IH28" s="471"/>
      <c r="II28" s="471"/>
      <c r="IJ28" s="471"/>
      <c r="IK28" s="471"/>
      <c r="IL28" s="471"/>
      <c r="IM28" s="471"/>
      <c r="IN28" s="471"/>
      <c r="IO28" s="471"/>
    </row>
    <row r="29" spans="1:249">
      <c r="A29" s="560"/>
      <c r="B29" s="542"/>
      <c r="C29" s="549" t="s">
        <v>381</v>
      </c>
      <c r="D29" s="548"/>
      <c r="E29" s="392" t="e">
        <f>SUM(E26:E27)-SUM(E15:E16)</f>
        <v>#REF!</v>
      </c>
      <c r="F29" s="392" t="e">
        <f t="shared" ref="F29:P29" si="5">SUM(F26:F27)-SUM(F15:F16)</f>
        <v>#REF!</v>
      </c>
      <c r="G29" s="392" t="e">
        <f t="shared" si="5"/>
        <v>#REF!</v>
      </c>
      <c r="H29" s="392" t="e">
        <f t="shared" si="5"/>
        <v>#REF!</v>
      </c>
      <c r="I29" s="392" t="e">
        <f t="shared" si="5"/>
        <v>#REF!</v>
      </c>
      <c r="J29" s="392" t="e">
        <f t="shared" si="5"/>
        <v>#REF!</v>
      </c>
      <c r="K29" s="392" t="e">
        <f t="shared" si="5"/>
        <v>#REF!</v>
      </c>
      <c r="L29" s="392" t="e">
        <f t="shared" si="5"/>
        <v>#REF!</v>
      </c>
      <c r="M29" s="392" t="e">
        <f t="shared" si="5"/>
        <v>#REF!</v>
      </c>
      <c r="N29" s="392" t="e">
        <f t="shared" si="5"/>
        <v>#REF!</v>
      </c>
      <c r="O29" s="392" t="e">
        <f t="shared" si="5"/>
        <v>#REF!</v>
      </c>
      <c r="P29" s="392" t="e">
        <f t="shared" si="5"/>
        <v>#REF!</v>
      </c>
      <c r="T29" s="378">
        <v>6</v>
      </c>
      <c r="U29" s="378" t="s">
        <v>107</v>
      </c>
      <c r="V29" s="388"/>
      <c r="W29" s="388"/>
      <c r="X29" s="388"/>
      <c r="Y29" s="388"/>
      <c r="Z29" s="388"/>
      <c r="AA29" s="388"/>
      <c r="AB29" s="388"/>
      <c r="AC29" s="388"/>
      <c r="AD29" s="388"/>
      <c r="AE29" s="388"/>
      <c r="AF29" s="388"/>
      <c r="AG29" s="388"/>
      <c r="AI29" s="378">
        <v>6</v>
      </c>
      <c r="AJ29" s="378" t="s">
        <v>127</v>
      </c>
      <c r="AK29" s="471"/>
      <c r="AL29" s="471"/>
      <c r="AM29" s="471"/>
      <c r="AN29" s="471"/>
      <c r="AO29" s="471"/>
      <c r="AP29" s="471"/>
      <c r="AQ29" s="471"/>
      <c r="AR29" s="471"/>
      <c r="AS29" s="471"/>
      <c r="AT29" s="471"/>
      <c r="AU29" s="471"/>
      <c r="AV29" s="471"/>
      <c r="AW29" s="471"/>
      <c r="AX29" s="471"/>
      <c r="AY29" s="471"/>
      <c r="BA29" s="378">
        <v>6</v>
      </c>
      <c r="BB29" s="378" t="s">
        <v>127</v>
      </c>
      <c r="BC29" s="471"/>
      <c r="BD29" s="471"/>
      <c r="BE29" s="471"/>
      <c r="BF29" s="471"/>
      <c r="BG29" s="471"/>
      <c r="BH29" s="471"/>
      <c r="BI29" s="471"/>
      <c r="BJ29" s="471"/>
      <c r="BK29" s="471"/>
      <c r="BL29" s="471"/>
      <c r="BM29" s="471"/>
      <c r="BN29" s="471"/>
      <c r="BO29" s="471"/>
      <c r="BP29" s="471"/>
      <c r="BQ29" s="471"/>
      <c r="BS29" s="378">
        <v>6</v>
      </c>
      <c r="BT29" s="378" t="s">
        <v>127</v>
      </c>
      <c r="BU29" s="471"/>
      <c r="BV29" s="471"/>
      <c r="BW29" s="471"/>
      <c r="BX29" s="471"/>
      <c r="BY29" s="471"/>
      <c r="BZ29" s="471"/>
      <c r="CA29" s="471"/>
      <c r="CB29" s="471"/>
      <c r="CC29" s="471"/>
      <c r="CD29" s="471"/>
      <c r="CE29" s="471"/>
      <c r="CF29" s="471"/>
      <c r="CG29" s="471"/>
      <c r="CH29" s="471"/>
      <c r="CI29" s="471"/>
      <c r="CK29" s="378">
        <v>6</v>
      </c>
      <c r="CL29" s="378" t="s">
        <v>127</v>
      </c>
      <c r="CM29" s="471"/>
      <c r="CN29" s="471"/>
      <c r="CO29" s="471"/>
      <c r="CP29" s="471"/>
      <c r="CQ29" s="471"/>
      <c r="CR29" s="471"/>
      <c r="CS29" s="471"/>
      <c r="CT29" s="471"/>
      <c r="CU29" s="471"/>
      <c r="CV29" s="471"/>
      <c r="CW29" s="471"/>
      <c r="CX29" s="471"/>
      <c r="CY29" s="471"/>
      <c r="CZ29" s="471"/>
      <c r="DA29" s="471"/>
      <c r="DC29" s="378">
        <v>6</v>
      </c>
      <c r="DD29" s="378" t="s">
        <v>127</v>
      </c>
      <c r="DE29" s="471"/>
      <c r="DF29" s="471"/>
      <c r="DG29" s="471"/>
      <c r="DH29" s="471"/>
      <c r="DI29" s="471"/>
      <c r="DJ29" s="471"/>
      <c r="DK29" s="471"/>
      <c r="DL29" s="471"/>
      <c r="DM29" s="471"/>
      <c r="DN29" s="471"/>
      <c r="DO29" s="471"/>
      <c r="DP29" s="471"/>
      <c r="DQ29" s="471"/>
      <c r="DR29" s="471"/>
      <c r="DS29" s="471"/>
      <c r="DU29" s="378">
        <v>6</v>
      </c>
      <c r="DV29" s="378" t="s">
        <v>127</v>
      </c>
      <c r="DW29" s="471"/>
      <c r="DX29" s="471"/>
      <c r="DY29" s="471"/>
      <c r="DZ29" s="471"/>
      <c r="EA29" s="471"/>
      <c r="EB29" s="471"/>
      <c r="EC29" s="471"/>
      <c r="ED29" s="471"/>
      <c r="EE29" s="471"/>
      <c r="EF29" s="471"/>
      <c r="EG29" s="471"/>
      <c r="EH29" s="471"/>
      <c r="EI29" s="471"/>
      <c r="EJ29" s="471"/>
      <c r="EK29" s="471"/>
      <c r="EM29" s="378">
        <v>6</v>
      </c>
      <c r="EN29" s="378" t="s">
        <v>127</v>
      </c>
      <c r="EO29" s="471"/>
      <c r="EP29" s="471"/>
      <c r="EQ29" s="471"/>
      <c r="ER29" s="471"/>
      <c r="ES29" s="471"/>
      <c r="ET29" s="471"/>
      <c r="EU29" s="471"/>
      <c r="EV29" s="471"/>
      <c r="EW29" s="471"/>
      <c r="EX29" s="471"/>
      <c r="EY29" s="471"/>
      <c r="EZ29" s="471"/>
      <c r="FA29" s="471"/>
      <c r="FB29" s="471"/>
      <c r="FC29" s="471"/>
      <c r="FE29" s="378">
        <v>6</v>
      </c>
      <c r="FF29" s="378" t="s">
        <v>127</v>
      </c>
      <c r="FG29" s="471"/>
      <c r="FH29" s="471"/>
      <c r="FI29" s="471"/>
      <c r="FJ29" s="471"/>
      <c r="FK29" s="471"/>
      <c r="FL29" s="471"/>
      <c r="FM29" s="471"/>
      <c r="FN29" s="471"/>
      <c r="FO29" s="471"/>
      <c r="FP29" s="471"/>
      <c r="FQ29" s="471"/>
      <c r="FR29" s="471"/>
      <c r="FS29" s="471"/>
      <c r="FT29" s="471"/>
      <c r="FU29" s="471"/>
      <c r="FW29" s="378">
        <v>6</v>
      </c>
      <c r="FX29" s="378" t="s">
        <v>127</v>
      </c>
      <c r="FY29" s="471"/>
      <c r="FZ29" s="471"/>
      <c r="GA29" s="471"/>
      <c r="GB29" s="471"/>
      <c r="GC29" s="471"/>
      <c r="GD29" s="471"/>
      <c r="GE29" s="471"/>
      <c r="GF29" s="471"/>
      <c r="GG29" s="471"/>
      <c r="GH29" s="471"/>
      <c r="GI29" s="471"/>
      <c r="GJ29" s="471"/>
      <c r="GK29" s="471"/>
      <c r="GL29" s="471"/>
      <c r="GM29" s="471"/>
      <c r="GO29" s="378">
        <v>6</v>
      </c>
      <c r="GP29" s="378" t="s">
        <v>127</v>
      </c>
      <c r="GQ29" s="471"/>
      <c r="GR29" s="471"/>
      <c r="GS29" s="471"/>
      <c r="GT29" s="471"/>
      <c r="GU29" s="471"/>
      <c r="GV29" s="471"/>
      <c r="GW29" s="471"/>
      <c r="GX29" s="471"/>
      <c r="GY29" s="471"/>
      <c r="GZ29" s="471"/>
      <c r="HA29" s="471"/>
      <c r="HB29" s="471"/>
      <c r="HC29" s="471"/>
      <c r="HD29" s="471"/>
      <c r="HE29" s="471"/>
      <c r="HG29" s="378">
        <v>6</v>
      </c>
      <c r="HH29" s="378" t="s">
        <v>127</v>
      </c>
      <c r="HI29" s="471"/>
      <c r="HJ29" s="471"/>
      <c r="HK29" s="471"/>
      <c r="HL29" s="471"/>
      <c r="HM29" s="471"/>
      <c r="HN29" s="471"/>
      <c r="HO29" s="471"/>
      <c r="HP29" s="471"/>
      <c r="HQ29" s="471"/>
      <c r="HR29" s="471"/>
      <c r="HS29" s="471"/>
      <c r="HT29" s="471"/>
      <c r="HU29" s="471"/>
      <c r="HV29" s="471"/>
      <c r="HW29" s="471"/>
      <c r="HY29" s="378">
        <v>6</v>
      </c>
      <c r="HZ29" s="378" t="s">
        <v>127</v>
      </c>
      <c r="IA29" s="471"/>
      <c r="IB29" s="471"/>
      <c r="IC29" s="471"/>
      <c r="ID29" s="471"/>
      <c r="IE29" s="471"/>
      <c r="IF29" s="471"/>
      <c r="IG29" s="471"/>
      <c r="IH29" s="471"/>
      <c r="II29" s="471"/>
      <c r="IJ29" s="471"/>
      <c r="IK29" s="471"/>
      <c r="IL29" s="471"/>
      <c r="IM29" s="471"/>
      <c r="IN29" s="471"/>
      <c r="IO29" s="471"/>
    </row>
    <row r="30" spans="1:249">
      <c r="A30" s="560"/>
      <c r="B30" s="537" t="s">
        <v>382</v>
      </c>
      <c r="C30" s="538"/>
      <c r="D30" s="539"/>
      <c r="E30" s="398" t="e">
        <f>IF(OR(E23="",E25="",),"",SUM(E25)-SUM(E23))</f>
        <v>#REF!</v>
      </c>
      <c r="F30" s="398" t="e">
        <f t="shared" ref="F30:P30" si="6">IF(OR(F23="",F25="",),"",SUM(F25)-SUM(F23))</f>
        <v>#REF!</v>
      </c>
      <c r="G30" s="398" t="e">
        <f t="shared" si="6"/>
        <v>#REF!</v>
      </c>
      <c r="H30" s="398" t="e">
        <f t="shared" si="6"/>
        <v>#REF!</v>
      </c>
      <c r="I30" s="398" t="e">
        <f t="shared" si="6"/>
        <v>#REF!</v>
      </c>
      <c r="J30" s="398" t="e">
        <f t="shared" si="6"/>
        <v>#REF!</v>
      </c>
      <c r="K30" s="398" t="e">
        <f t="shared" si="6"/>
        <v>#REF!</v>
      </c>
      <c r="L30" s="398" t="e">
        <f t="shared" si="6"/>
        <v>#REF!</v>
      </c>
      <c r="M30" s="398" t="e">
        <f t="shared" si="6"/>
        <v>#REF!</v>
      </c>
      <c r="N30" s="398" t="e">
        <f t="shared" si="6"/>
        <v>#REF!</v>
      </c>
      <c r="O30" s="398" t="e">
        <f t="shared" si="6"/>
        <v>#REF!</v>
      </c>
      <c r="P30" s="398" t="e">
        <f t="shared" si="6"/>
        <v>#REF!</v>
      </c>
      <c r="T30" s="378">
        <v>7</v>
      </c>
      <c r="U30" s="378" t="s">
        <v>110</v>
      </c>
      <c r="V30" s="388"/>
      <c r="W30" s="388"/>
      <c r="X30" s="388"/>
      <c r="Y30" s="388"/>
      <c r="Z30" s="388"/>
      <c r="AA30" s="388"/>
      <c r="AB30" s="388"/>
      <c r="AC30" s="388"/>
      <c r="AD30" s="388"/>
      <c r="AE30" s="388"/>
      <c r="AF30" s="388"/>
      <c r="AG30" s="388"/>
      <c r="AI30" s="378">
        <v>7</v>
      </c>
      <c r="AJ30" s="378" t="s">
        <v>128</v>
      </c>
      <c r="AK30" s="471"/>
      <c r="AL30" s="471"/>
      <c r="AM30" s="471"/>
      <c r="AN30" s="471"/>
      <c r="AO30" s="471"/>
      <c r="AP30" s="471"/>
      <c r="AQ30" s="471"/>
      <c r="AR30" s="471"/>
      <c r="AS30" s="471"/>
      <c r="AT30" s="471"/>
      <c r="AU30" s="471"/>
      <c r="AV30" s="471"/>
      <c r="AW30" s="471"/>
      <c r="AX30" s="471"/>
      <c r="AY30" s="471"/>
      <c r="BA30" s="378">
        <v>7</v>
      </c>
      <c r="BB30" s="378" t="s">
        <v>128</v>
      </c>
      <c r="BC30" s="471"/>
      <c r="BD30" s="471"/>
      <c r="BE30" s="471"/>
      <c r="BF30" s="471"/>
      <c r="BG30" s="471"/>
      <c r="BH30" s="471"/>
      <c r="BI30" s="471"/>
      <c r="BJ30" s="471"/>
      <c r="BK30" s="471"/>
      <c r="BL30" s="471"/>
      <c r="BM30" s="471"/>
      <c r="BN30" s="471"/>
      <c r="BO30" s="471"/>
      <c r="BP30" s="471"/>
      <c r="BQ30" s="471"/>
      <c r="BS30" s="378">
        <v>7</v>
      </c>
      <c r="BT30" s="378" t="s">
        <v>128</v>
      </c>
      <c r="BU30" s="471"/>
      <c r="BV30" s="471"/>
      <c r="BW30" s="471"/>
      <c r="BX30" s="471"/>
      <c r="BY30" s="471"/>
      <c r="BZ30" s="471"/>
      <c r="CA30" s="471"/>
      <c r="CB30" s="471"/>
      <c r="CC30" s="471"/>
      <c r="CD30" s="471"/>
      <c r="CE30" s="471"/>
      <c r="CF30" s="471"/>
      <c r="CG30" s="471"/>
      <c r="CH30" s="471"/>
      <c r="CI30" s="471"/>
      <c r="CK30" s="378">
        <v>7</v>
      </c>
      <c r="CL30" s="378" t="s">
        <v>128</v>
      </c>
      <c r="CM30" s="471"/>
      <c r="CN30" s="471"/>
      <c r="CO30" s="471"/>
      <c r="CP30" s="471"/>
      <c r="CQ30" s="471"/>
      <c r="CR30" s="471"/>
      <c r="CS30" s="471"/>
      <c r="CT30" s="471"/>
      <c r="CU30" s="471"/>
      <c r="CV30" s="471"/>
      <c r="CW30" s="471"/>
      <c r="CX30" s="471"/>
      <c r="CY30" s="471"/>
      <c r="CZ30" s="471"/>
      <c r="DA30" s="471"/>
      <c r="DC30" s="378">
        <v>7</v>
      </c>
      <c r="DD30" s="378" t="s">
        <v>128</v>
      </c>
      <c r="DE30" s="471"/>
      <c r="DF30" s="471"/>
      <c r="DG30" s="471"/>
      <c r="DH30" s="471"/>
      <c r="DI30" s="471"/>
      <c r="DJ30" s="471"/>
      <c r="DK30" s="471"/>
      <c r="DL30" s="471"/>
      <c r="DM30" s="471"/>
      <c r="DN30" s="471"/>
      <c r="DO30" s="471"/>
      <c r="DP30" s="471"/>
      <c r="DQ30" s="471"/>
      <c r="DR30" s="471"/>
      <c r="DS30" s="471"/>
      <c r="DU30" s="378">
        <v>7</v>
      </c>
      <c r="DV30" s="378" t="s">
        <v>128</v>
      </c>
      <c r="DW30" s="471"/>
      <c r="DX30" s="471"/>
      <c r="DY30" s="471"/>
      <c r="DZ30" s="471"/>
      <c r="EA30" s="471"/>
      <c r="EB30" s="471"/>
      <c r="EC30" s="471"/>
      <c r="ED30" s="471"/>
      <c r="EE30" s="471"/>
      <c r="EF30" s="471"/>
      <c r="EG30" s="471"/>
      <c r="EH30" s="471"/>
      <c r="EI30" s="471"/>
      <c r="EJ30" s="471"/>
      <c r="EK30" s="471"/>
      <c r="EM30" s="378">
        <v>7</v>
      </c>
      <c r="EN30" s="378" t="s">
        <v>128</v>
      </c>
      <c r="EO30" s="471"/>
      <c r="EP30" s="471"/>
      <c r="EQ30" s="471"/>
      <c r="ER30" s="471"/>
      <c r="ES30" s="471"/>
      <c r="ET30" s="471"/>
      <c r="EU30" s="471"/>
      <c r="EV30" s="471"/>
      <c r="EW30" s="471"/>
      <c r="EX30" s="471"/>
      <c r="EY30" s="471"/>
      <c r="EZ30" s="471"/>
      <c r="FA30" s="471"/>
      <c r="FB30" s="471"/>
      <c r="FC30" s="471"/>
      <c r="FE30" s="378">
        <v>7</v>
      </c>
      <c r="FF30" s="378" t="s">
        <v>128</v>
      </c>
      <c r="FG30" s="471"/>
      <c r="FH30" s="471"/>
      <c r="FI30" s="471"/>
      <c r="FJ30" s="471"/>
      <c r="FK30" s="471"/>
      <c r="FL30" s="471"/>
      <c r="FM30" s="471"/>
      <c r="FN30" s="471"/>
      <c r="FO30" s="471"/>
      <c r="FP30" s="471"/>
      <c r="FQ30" s="471"/>
      <c r="FR30" s="471"/>
      <c r="FS30" s="471"/>
      <c r="FT30" s="471"/>
      <c r="FU30" s="471"/>
      <c r="FW30" s="378">
        <v>7</v>
      </c>
      <c r="FX30" s="378" t="s">
        <v>128</v>
      </c>
      <c r="FY30" s="471"/>
      <c r="FZ30" s="471"/>
      <c r="GA30" s="471"/>
      <c r="GB30" s="471"/>
      <c r="GC30" s="471"/>
      <c r="GD30" s="471"/>
      <c r="GE30" s="471"/>
      <c r="GF30" s="471"/>
      <c r="GG30" s="471"/>
      <c r="GH30" s="471"/>
      <c r="GI30" s="471"/>
      <c r="GJ30" s="471"/>
      <c r="GK30" s="471"/>
      <c r="GL30" s="471"/>
      <c r="GM30" s="471"/>
      <c r="GO30" s="378">
        <v>7</v>
      </c>
      <c r="GP30" s="378" t="s">
        <v>128</v>
      </c>
      <c r="GQ30" s="471"/>
      <c r="GR30" s="471"/>
      <c r="GS30" s="471"/>
      <c r="GT30" s="471"/>
      <c r="GU30" s="471"/>
      <c r="GV30" s="471"/>
      <c r="GW30" s="471"/>
      <c r="GX30" s="471"/>
      <c r="GY30" s="471"/>
      <c r="GZ30" s="471"/>
      <c r="HA30" s="471"/>
      <c r="HB30" s="471"/>
      <c r="HC30" s="471"/>
      <c r="HD30" s="471"/>
      <c r="HE30" s="471"/>
      <c r="HG30" s="378">
        <v>7</v>
      </c>
      <c r="HH30" s="378" t="s">
        <v>128</v>
      </c>
      <c r="HI30" s="471"/>
      <c r="HJ30" s="471"/>
      <c r="HK30" s="471"/>
      <c r="HL30" s="471"/>
      <c r="HM30" s="471"/>
      <c r="HN30" s="471"/>
      <c r="HO30" s="471"/>
      <c r="HP30" s="471"/>
      <c r="HQ30" s="471"/>
      <c r="HR30" s="471"/>
      <c r="HS30" s="471"/>
      <c r="HT30" s="471"/>
      <c r="HU30" s="471"/>
      <c r="HV30" s="471"/>
      <c r="HW30" s="471"/>
      <c r="HY30" s="378">
        <v>7</v>
      </c>
      <c r="HZ30" s="378" t="s">
        <v>128</v>
      </c>
      <c r="IA30" s="471"/>
      <c r="IB30" s="471"/>
      <c r="IC30" s="471"/>
      <c r="ID30" s="471"/>
      <c r="IE30" s="471"/>
      <c r="IF30" s="471"/>
      <c r="IG30" s="471"/>
      <c r="IH30" s="471"/>
      <c r="II30" s="471"/>
      <c r="IJ30" s="471"/>
      <c r="IK30" s="471"/>
      <c r="IL30" s="471"/>
      <c r="IM30" s="471"/>
      <c r="IN30" s="471"/>
      <c r="IO30" s="471"/>
    </row>
    <row r="31" spans="1:249">
      <c r="A31" s="560"/>
      <c r="B31" s="534" t="s">
        <v>318</v>
      </c>
      <c r="C31" s="535"/>
      <c r="D31" s="536"/>
      <c r="E31" s="415" t="e">
        <f>IF(E30="","",SUM(E30)/SUM(E23))</f>
        <v>#REF!</v>
      </c>
      <c r="F31" s="415" t="e">
        <f t="shared" ref="F31:P31" si="7">IF(F30="","",SUM(F30)/SUM(F23))</f>
        <v>#REF!</v>
      </c>
      <c r="G31" s="415" t="e">
        <f t="shared" si="7"/>
        <v>#REF!</v>
      </c>
      <c r="H31" s="415" t="e">
        <f t="shared" si="7"/>
        <v>#REF!</v>
      </c>
      <c r="I31" s="415" t="e">
        <f t="shared" si="7"/>
        <v>#REF!</v>
      </c>
      <c r="J31" s="415" t="e">
        <f t="shared" si="7"/>
        <v>#REF!</v>
      </c>
      <c r="K31" s="415" t="e">
        <f t="shared" si="7"/>
        <v>#REF!</v>
      </c>
      <c r="L31" s="415" t="e">
        <f t="shared" si="7"/>
        <v>#REF!</v>
      </c>
      <c r="M31" s="415" t="e">
        <f t="shared" si="7"/>
        <v>#REF!</v>
      </c>
      <c r="N31" s="415" t="e">
        <f t="shared" si="7"/>
        <v>#REF!</v>
      </c>
      <c r="O31" s="415" t="e">
        <f t="shared" si="7"/>
        <v>#REF!</v>
      </c>
      <c r="P31" s="415" t="e">
        <f t="shared" si="7"/>
        <v>#REF!</v>
      </c>
      <c r="T31" s="378">
        <v>8</v>
      </c>
      <c r="U31" s="378" t="s">
        <v>111</v>
      </c>
      <c r="V31" s="388"/>
      <c r="W31" s="388"/>
      <c r="X31" s="388"/>
      <c r="Y31" s="388"/>
      <c r="Z31" s="388"/>
      <c r="AA31" s="388"/>
      <c r="AB31" s="388"/>
      <c r="AC31" s="388"/>
      <c r="AD31" s="388"/>
      <c r="AE31" s="388"/>
      <c r="AF31" s="388"/>
      <c r="AG31" s="388"/>
      <c r="AI31" s="378">
        <v>8</v>
      </c>
      <c r="AJ31" s="378" t="s">
        <v>129</v>
      </c>
      <c r="AK31" s="471"/>
      <c r="AL31" s="471"/>
      <c r="AM31" s="471"/>
      <c r="AN31" s="471"/>
      <c r="AO31" s="471"/>
      <c r="AP31" s="471"/>
      <c r="AQ31" s="471"/>
      <c r="AR31" s="471"/>
      <c r="AS31" s="471"/>
      <c r="AT31" s="471"/>
      <c r="AU31" s="471"/>
      <c r="AV31" s="471"/>
      <c r="AW31" s="471"/>
      <c r="AX31" s="471"/>
      <c r="AY31" s="471"/>
      <c r="BA31" s="378">
        <v>8</v>
      </c>
      <c r="BB31" s="378" t="s">
        <v>129</v>
      </c>
      <c r="BC31" s="471"/>
      <c r="BD31" s="471"/>
      <c r="BE31" s="471"/>
      <c r="BF31" s="471"/>
      <c r="BG31" s="471"/>
      <c r="BH31" s="471"/>
      <c r="BI31" s="471"/>
      <c r="BJ31" s="471"/>
      <c r="BK31" s="471"/>
      <c r="BL31" s="471"/>
      <c r="BM31" s="471"/>
      <c r="BN31" s="471"/>
      <c r="BO31" s="471"/>
      <c r="BP31" s="471"/>
      <c r="BQ31" s="471"/>
      <c r="BS31" s="378">
        <v>8</v>
      </c>
      <c r="BT31" s="378" t="s">
        <v>129</v>
      </c>
      <c r="BU31" s="471"/>
      <c r="BV31" s="471"/>
      <c r="BW31" s="471"/>
      <c r="BX31" s="471"/>
      <c r="BY31" s="471"/>
      <c r="BZ31" s="471"/>
      <c r="CA31" s="471"/>
      <c r="CB31" s="471"/>
      <c r="CC31" s="471"/>
      <c r="CD31" s="471"/>
      <c r="CE31" s="471"/>
      <c r="CF31" s="471"/>
      <c r="CG31" s="471"/>
      <c r="CH31" s="471"/>
      <c r="CI31" s="471"/>
      <c r="CK31" s="378">
        <v>8</v>
      </c>
      <c r="CL31" s="378" t="s">
        <v>129</v>
      </c>
      <c r="CM31" s="471"/>
      <c r="CN31" s="471"/>
      <c r="CO31" s="471"/>
      <c r="CP31" s="471"/>
      <c r="CQ31" s="471"/>
      <c r="CR31" s="471"/>
      <c r="CS31" s="471"/>
      <c r="CT31" s="471"/>
      <c r="CU31" s="471"/>
      <c r="CV31" s="471"/>
      <c r="CW31" s="471"/>
      <c r="CX31" s="471"/>
      <c r="CY31" s="471"/>
      <c r="CZ31" s="471"/>
      <c r="DA31" s="471"/>
      <c r="DC31" s="378">
        <v>8</v>
      </c>
      <c r="DD31" s="378" t="s">
        <v>129</v>
      </c>
      <c r="DE31" s="471"/>
      <c r="DF31" s="471"/>
      <c r="DG31" s="471"/>
      <c r="DH31" s="471"/>
      <c r="DI31" s="471"/>
      <c r="DJ31" s="471"/>
      <c r="DK31" s="471"/>
      <c r="DL31" s="471"/>
      <c r="DM31" s="471"/>
      <c r="DN31" s="471"/>
      <c r="DO31" s="471"/>
      <c r="DP31" s="471"/>
      <c r="DQ31" s="471"/>
      <c r="DR31" s="471"/>
      <c r="DS31" s="471"/>
      <c r="DU31" s="378">
        <v>8</v>
      </c>
      <c r="DV31" s="378" t="s">
        <v>129</v>
      </c>
      <c r="DW31" s="471"/>
      <c r="DX31" s="471"/>
      <c r="DY31" s="471"/>
      <c r="DZ31" s="471"/>
      <c r="EA31" s="471"/>
      <c r="EB31" s="471"/>
      <c r="EC31" s="471"/>
      <c r="ED31" s="471"/>
      <c r="EE31" s="471"/>
      <c r="EF31" s="471"/>
      <c r="EG31" s="471"/>
      <c r="EH31" s="471"/>
      <c r="EI31" s="471"/>
      <c r="EJ31" s="471"/>
      <c r="EK31" s="471"/>
      <c r="EM31" s="378">
        <v>8</v>
      </c>
      <c r="EN31" s="378" t="s">
        <v>129</v>
      </c>
      <c r="EO31" s="471"/>
      <c r="EP31" s="471"/>
      <c r="EQ31" s="471"/>
      <c r="ER31" s="471"/>
      <c r="ES31" s="471"/>
      <c r="ET31" s="471"/>
      <c r="EU31" s="471"/>
      <c r="EV31" s="471"/>
      <c r="EW31" s="471"/>
      <c r="EX31" s="471"/>
      <c r="EY31" s="471"/>
      <c r="EZ31" s="471"/>
      <c r="FA31" s="471"/>
      <c r="FB31" s="471"/>
      <c r="FC31" s="471"/>
      <c r="FE31" s="378">
        <v>8</v>
      </c>
      <c r="FF31" s="378" t="s">
        <v>129</v>
      </c>
      <c r="FG31" s="471"/>
      <c r="FH31" s="471"/>
      <c r="FI31" s="471"/>
      <c r="FJ31" s="471"/>
      <c r="FK31" s="471"/>
      <c r="FL31" s="471"/>
      <c r="FM31" s="471"/>
      <c r="FN31" s="471"/>
      <c r="FO31" s="471"/>
      <c r="FP31" s="471"/>
      <c r="FQ31" s="471"/>
      <c r="FR31" s="471"/>
      <c r="FS31" s="471"/>
      <c r="FT31" s="471"/>
      <c r="FU31" s="471"/>
      <c r="FW31" s="378">
        <v>8</v>
      </c>
      <c r="FX31" s="378" t="s">
        <v>129</v>
      </c>
      <c r="FY31" s="471"/>
      <c r="FZ31" s="471"/>
      <c r="GA31" s="471"/>
      <c r="GB31" s="471"/>
      <c r="GC31" s="471"/>
      <c r="GD31" s="471"/>
      <c r="GE31" s="471"/>
      <c r="GF31" s="471"/>
      <c r="GG31" s="471"/>
      <c r="GH31" s="471"/>
      <c r="GI31" s="471"/>
      <c r="GJ31" s="471"/>
      <c r="GK31" s="471"/>
      <c r="GL31" s="471"/>
      <c r="GM31" s="471"/>
      <c r="GO31" s="378">
        <v>8</v>
      </c>
      <c r="GP31" s="378" t="s">
        <v>129</v>
      </c>
      <c r="GQ31" s="471"/>
      <c r="GR31" s="471"/>
      <c r="GS31" s="471"/>
      <c r="GT31" s="471"/>
      <c r="GU31" s="471"/>
      <c r="GV31" s="471"/>
      <c r="GW31" s="471"/>
      <c r="GX31" s="471"/>
      <c r="GY31" s="471"/>
      <c r="GZ31" s="471"/>
      <c r="HA31" s="471"/>
      <c r="HB31" s="471"/>
      <c r="HC31" s="471"/>
      <c r="HD31" s="471"/>
      <c r="HE31" s="471"/>
      <c r="HG31" s="378">
        <v>8</v>
      </c>
      <c r="HH31" s="378" t="s">
        <v>129</v>
      </c>
      <c r="HI31" s="471"/>
      <c r="HJ31" s="471"/>
      <c r="HK31" s="471"/>
      <c r="HL31" s="471"/>
      <c r="HM31" s="471"/>
      <c r="HN31" s="471"/>
      <c r="HO31" s="471"/>
      <c r="HP31" s="471"/>
      <c r="HQ31" s="471"/>
      <c r="HR31" s="471"/>
      <c r="HS31" s="471"/>
      <c r="HT31" s="471"/>
      <c r="HU31" s="471"/>
      <c r="HV31" s="471"/>
      <c r="HW31" s="471"/>
      <c r="HY31" s="378">
        <v>8</v>
      </c>
      <c r="HZ31" s="378" t="s">
        <v>129</v>
      </c>
      <c r="IA31" s="471"/>
      <c r="IB31" s="471"/>
      <c r="IC31" s="471"/>
      <c r="ID31" s="471"/>
      <c r="IE31" s="471"/>
      <c r="IF31" s="471"/>
      <c r="IG31" s="471"/>
      <c r="IH31" s="471"/>
      <c r="II31" s="471"/>
      <c r="IJ31" s="471"/>
      <c r="IK31" s="471"/>
      <c r="IL31" s="471"/>
      <c r="IM31" s="471"/>
      <c r="IN31" s="471"/>
      <c r="IO31" s="471"/>
    </row>
    <row r="32" spans="1:249">
      <c r="E32" s="399"/>
      <c r="F32" s="399"/>
      <c r="G32" s="399"/>
      <c r="H32" s="399"/>
      <c r="I32" s="399"/>
      <c r="J32" s="399"/>
      <c r="K32" s="399"/>
      <c r="L32" s="399"/>
      <c r="M32" s="399"/>
      <c r="N32" s="399"/>
      <c r="O32" s="399"/>
      <c r="P32" s="399"/>
      <c r="T32" s="378">
        <v>9</v>
      </c>
      <c r="U32" s="378" t="s">
        <v>112</v>
      </c>
      <c r="V32" s="388"/>
      <c r="W32" s="388"/>
      <c r="X32" s="388"/>
      <c r="Y32" s="388"/>
      <c r="Z32" s="388"/>
      <c r="AA32" s="388"/>
      <c r="AB32" s="388"/>
      <c r="AC32" s="388"/>
      <c r="AD32" s="388"/>
      <c r="AE32" s="388"/>
      <c r="AF32" s="388"/>
      <c r="AG32" s="388"/>
      <c r="AI32" s="378">
        <v>9</v>
      </c>
      <c r="AJ32" s="378" t="s">
        <v>130</v>
      </c>
      <c r="AK32" s="471"/>
      <c r="AL32" s="471"/>
      <c r="AM32" s="471"/>
      <c r="AN32" s="471"/>
      <c r="AO32" s="471"/>
      <c r="AP32" s="471"/>
      <c r="AQ32" s="471"/>
      <c r="AR32" s="471"/>
      <c r="AS32" s="471"/>
      <c r="AT32" s="471"/>
      <c r="AU32" s="471"/>
      <c r="AV32" s="471"/>
      <c r="AW32" s="471"/>
      <c r="AX32" s="471"/>
      <c r="AY32" s="471"/>
      <c r="BA32" s="378">
        <v>9</v>
      </c>
      <c r="BB32" s="378" t="s">
        <v>130</v>
      </c>
      <c r="BC32" s="471"/>
      <c r="BD32" s="471"/>
      <c r="BE32" s="471"/>
      <c r="BF32" s="471"/>
      <c r="BG32" s="471"/>
      <c r="BH32" s="471"/>
      <c r="BI32" s="471"/>
      <c r="BJ32" s="471"/>
      <c r="BK32" s="471"/>
      <c r="BL32" s="471"/>
      <c r="BM32" s="471"/>
      <c r="BN32" s="471"/>
      <c r="BO32" s="471"/>
      <c r="BP32" s="471"/>
      <c r="BQ32" s="471"/>
      <c r="BS32" s="378">
        <v>9</v>
      </c>
      <c r="BT32" s="378" t="s">
        <v>130</v>
      </c>
      <c r="BU32" s="471"/>
      <c r="BV32" s="471"/>
      <c r="BW32" s="471"/>
      <c r="BX32" s="471"/>
      <c r="BY32" s="471"/>
      <c r="BZ32" s="471"/>
      <c r="CA32" s="471"/>
      <c r="CB32" s="471"/>
      <c r="CC32" s="471"/>
      <c r="CD32" s="471"/>
      <c r="CE32" s="471"/>
      <c r="CF32" s="471"/>
      <c r="CG32" s="471"/>
      <c r="CH32" s="471"/>
      <c r="CI32" s="471"/>
      <c r="CK32" s="378">
        <v>9</v>
      </c>
      <c r="CL32" s="378" t="s">
        <v>130</v>
      </c>
      <c r="CM32" s="471"/>
      <c r="CN32" s="471"/>
      <c r="CO32" s="471"/>
      <c r="CP32" s="471"/>
      <c r="CQ32" s="471"/>
      <c r="CR32" s="471"/>
      <c r="CS32" s="471"/>
      <c r="CT32" s="471"/>
      <c r="CU32" s="471"/>
      <c r="CV32" s="471"/>
      <c r="CW32" s="471"/>
      <c r="CX32" s="471"/>
      <c r="CY32" s="471"/>
      <c r="CZ32" s="471"/>
      <c r="DA32" s="471"/>
      <c r="DC32" s="378">
        <v>9</v>
      </c>
      <c r="DD32" s="378" t="s">
        <v>130</v>
      </c>
      <c r="DE32" s="471"/>
      <c r="DF32" s="471"/>
      <c r="DG32" s="471"/>
      <c r="DH32" s="471"/>
      <c r="DI32" s="471"/>
      <c r="DJ32" s="471"/>
      <c r="DK32" s="471"/>
      <c r="DL32" s="471"/>
      <c r="DM32" s="471"/>
      <c r="DN32" s="471"/>
      <c r="DO32" s="471"/>
      <c r="DP32" s="471"/>
      <c r="DQ32" s="471"/>
      <c r="DR32" s="471"/>
      <c r="DS32" s="471"/>
      <c r="DU32" s="378">
        <v>9</v>
      </c>
      <c r="DV32" s="378" t="s">
        <v>130</v>
      </c>
      <c r="DW32" s="471"/>
      <c r="DX32" s="471"/>
      <c r="DY32" s="471"/>
      <c r="DZ32" s="471"/>
      <c r="EA32" s="471"/>
      <c r="EB32" s="471"/>
      <c r="EC32" s="471"/>
      <c r="ED32" s="471"/>
      <c r="EE32" s="471"/>
      <c r="EF32" s="471"/>
      <c r="EG32" s="471"/>
      <c r="EH32" s="471"/>
      <c r="EI32" s="471"/>
      <c r="EJ32" s="471"/>
      <c r="EK32" s="471"/>
      <c r="EM32" s="378">
        <v>9</v>
      </c>
      <c r="EN32" s="378" t="s">
        <v>130</v>
      </c>
      <c r="EO32" s="471"/>
      <c r="EP32" s="471"/>
      <c r="EQ32" s="471"/>
      <c r="ER32" s="471"/>
      <c r="ES32" s="471"/>
      <c r="ET32" s="471"/>
      <c r="EU32" s="471"/>
      <c r="EV32" s="471"/>
      <c r="EW32" s="471"/>
      <c r="EX32" s="471"/>
      <c r="EY32" s="471"/>
      <c r="EZ32" s="471"/>
      <c r="FA32" s="471"/>
      <c r="FB32" s="471"/>
      <c r="FC32" s="471"/>
      <c r="FE32" s="378">
        <v>9</v>
      </c>
      <c r="FF32" s="378" t="s">
        <v>130</v>
      </c>
      <c r="FG32" s="471"/>
      <c r="FH32" s="471"/>
      <c r="FI32" s="471"/>
      <c r="FJ32" s="471"/>
      <c r="FK32" s="471"/>
      <c r="FL32" s="471"/>
      <c r="FM32" s="471"/>
      <c r="FN32" s="471"/>
      <c r="FO32" s="471"/>
      <c r="FP32" s="471"/>
      <c r="FQ32" s="471"/>
      <c r="FR32" s="471"/>
      <c r="FS32" s="471"/>
      <c r="FT32" s="471"/>
      <c r="FU32" s="471"/>
      <c r="FW32" s="378">
        <v>9</v>
      </c>
      <c r="FX32" s="378" t="s">
        <v>130</v>
      </c>
      <c r="FY32" s="471"/>
      <c r="FZ32" s="471"/>
      <c r="GA32" s="471"/>
      <c r="GB32" s="471"/>
      <c r="GC32" s="471"/>
      <c r="GD32" s="471"/>
      <c r="GE32" s="471"/>
      <c r="GF32" s="471"/>
      <c r="GG32" s="471"/>
      <c r="GH32" s="471"/>
      <c r="GI32" s="471"/>
      <c r="GJ32" s="471"/>
      <c r="GK32" s="471"/>
      <c r="GL32" s="471"/>
      <c r="GM32" s="471"/>
      <c r="GO32" s="378">
        <v>9</v>
      </c>
      <c r="GP32" s="378" t="s">
        <v>130</v>
      </c>
      <c r="GQ32" s="471"/>
      <c r="GR32" s="471"/>
      <c r="GS32" s="471"/>
      <c r="GT32" s="471"/>
      <c r="GU32" s="471"/>
      <c r="GV32" s="471"/>
      <c r="GW32" s="471"/>
      <c r="GX32" s="471"/>
      <c r="GY32" s="471"/>
      <c r="GZ32" s="471"/>
      <c r="HA32" s="471"/>
      <c r="HB32" s="471"/>
      <c r="HC32" s="471"/>
      <c r="HD32" s="471"/>
      <c r="HE32" s="471"/>
      <c r="HG32" s="378">
        <v>9</v>
      </c>
      <c r="HH32" s="378" t="s">
        <v>130</v>
      </c>
      <c r="HI32" s="471"/>
      <c r="HJ32" s="471"/>
      <c r="HK32" s="471"/>
      <c r="HL32" s="471"/>
      <c r="HM32" s="471"/>
      <c r="HN32" s="471"/>
      <c r="HO32" s="471"/>
      <c r="HP32" s="471"/>
      <c r="HQ32" s="471"/>
      <c r="HR32" s="471"/>
      <c r="HS32" s="471"/>
      <c r="HT32" s="471"/>
      <c r="HU32" s="471"/>
      <c r="HV32" s="471"/>
      <c r="HW32" s="471"/>
      <c r="HY32" s="378">
        <v>9</v>
      </c>
      <c r="HZ32" s="378" t="s">
        <v>130</v>
      </c>
      <c r="IA32" s="471"/>
      <c r="IB32" s="471"/>
      <c r="IC32" s="471"/>
      <c r="ID32" s="471"/>
      <c r="IE32" s="471"/>
      <c r="IF32" s="471"/>
      <c r="IG32" s="471"/>
      <c r="IH32" s="471"/>
      <c r="II32" s="471"/>
      <c r="IJ32" s="471"/>
      <c r="IK32" s="471"/>
      <c r="IL32" s="471"/>
      <c r="IM32" s="471"/>
      <c r="IN32" s="471"/>
      <c r="IO32" s="471"/>
    </row>
    <row r="33" spans="1:249">
      <c r="T33" s="378">
        <v>10</v>
      </c>
      <c r="U33" s="378" t="s">
        <v>113</v>
      </c>
      <c r="V33" s="388" t="e">
        <f>VLOOKUP($U33&amp;V61,$AS$39:$AT$188,AT$189,FALSE)</f>
        <v>#REF!</v>
      </c>
      <c r="W33" s="388" t="e">
        <f>VLOOKUP($U33&amp;W61,$BK$39:$BL$188,BL$189,FALSE)</f>
        <v>#REF!</v>
      </c>
      <c r="X33" s="388" t="e">
        <f>VLOOKUP($U33&amp;X61,$CC$39:$CD$188,CD$189,FALSE)</f>
        <v>#REF!</v>
      </c>
      <c r="Y33" s="388" t="e">
        <f>VLOOKUP($U33&amp;Y61,$CU$39:$CV$188,CV$189,FALSE)</f>
        <v>#REF!</v>
      </c>
      <c r="Z33" s="388" t="e">
        <f>VLOOKUP($U33&amp;Z61,$DM$39:$DN$188,DN$189,FALSE)</f>
        <v>#REF!</v>
      </c>
      <c r="AA33" s="388" t="e">
        <f>VLOOKUP($U33&amp;AA61,$EE$39:$EF$188,EF$189,FALSE)</f>
        <v>#REF!</v>
      </c>
      <c r="AB33" s="388" t="e">
        <f>VLOOKUP($U33&amp;AB61,$EW$39:$EX$188,EX$189,FALSE)</f>
        <v>#REF!</v>
      </c>
      <c r="AC33" s="388" t="e">
        <f>VLOOKUP($U33&amp;AC61,$FO$39:$FP$188,FP$189,FALSE)</f>
        <v>#REF!</v>
      </c>
      <c r="AD33" s="388" t="e">
        <f>VLOOKUP($U33&amp;AD61,$GG$39:$GH$188,GH$189,FALSE)</f>
        <v>#REF!</v>
      </c>
      <c r="AE33" s="388" t="e">
        <f>VLOOKUP($U33&amp;AE61,$GY$39:$GZ$188,GZ$189,FALSE)</f>
        <v>#REF!</v>
      </c>
      <c r="AF33" s="388" t="e">
        <f>VLOOKUP($U33&amp;AF61,$HQ$39:$HR$188,HR$189,FALSE)</f>
        <v>#REF!</v>
      </c>
      <c r="AG33" s="388" t="e">
        <f>VLOOKUP($U33&amp;AG61,$II$39:$IJ$188,IJ$189,FALSE)</f>
        <v>#REF!</v>
      </c>
      <c r="AI33" s="378">
        <v>10</v>
      </c>
      <c r="AJ33" s="378" t="s">
        <v>131</v>
      </c>
      <c r="AK33" s="487"/>
      <c r="AL33" s="487"/>
      <c r="AM33" s="487"/>
      <c r="AN33" s="487"/>
      <c r="AO33" s="487"/>
      <c r="AP33" s="487"/>
      <c r="AQ33" s="487"/>
      <c r="AR33" s="487"/>
      <c r="AS33" s="487"/>
      <c r="AT33" s="487"/>
      <c r="AU33" s="487"/>
      <c r="AV33" s="487"/>
      <c r="AW33" s="487"/>
      <c r="AX33" s="487"/>
      <c r="AY33" s="487"/>
      <c r="BA33" s="378">
        <v>10</v>
      </c>
      <c r="BB33" s="378" t="s">
        <v>131</v>
      </c>
      <c r="BC33" s="487"/>
      <c r="BD33" s="487"/>
      <c r="BE33" s="487"/>
      <c r="BF33" s="487"/>
      <c r="BG33" s="487"/>
      <c r="BH33" s="487"/>
      <c r="BI33" s="487"/>
      <c r="BJ33" s="487"/>
      <c r="BK33" s="487"/>
      <c r="BL33" s="487"/>
      <c r="BM33" s="487"/>
      <c r="BN33" s="487"/>
      <c r="BO33" s="487"/>
      <c r="BP33" s="487"/>
      <c r="BQ33" s="487"/>
      <c r="BS33" s="378">
        <v>10</v>
      </c>
      <c r="BT33" s="378" t="s">
        <v>131</v>
      </c>
      <c r="BU33" s="487"/>
      <c r="BV33" s="487"/>
      <c r="BW33" s="487"/>
      <c r="BX33" s="487"/>
      <c r="BY33" s="487"/>
      <c r="BZ33" s="487"/>
      <c r="CA33" s="487"/>
      <c r="CB33" s="487"/>
      <c r="CC33" s="487"/>
      <c r="CD33" s="487"/>
      <c r="CE33" s="487"/>
      <c r="CF33" s="487"/>
      <c r="CG33" s="487"/>
      <c r="CH33" s="487"/>
      <c r="CI33" s="487"/>
      <c r="CK33" s="378">
        <v>10</v>
      </c>
      <c r="CL33" s="378" t="s">
        <v>131</v>
      </c>
      <c r="CM33" s="487"/>
      <c r="CN33" s="487"/>
      <c r="CO33" s="487"/>
      <c r="CP33" s="487"/>
      <c r="CQ33" s="487"/>
      <c r="CR33" s="487"/>
      <c r="CS33" s="487"/>
      <c r="CT33" s="487"/>
      <c r="CU33" s="487"/>
      <c r="CV33" s="487"/>
      <c r="CW33" s="487"/>
      <c r="CX33" s="487"/>
      <c r="CY33" s="487"/>
      <c r="CZ33" s="487"/>
      <c r="DA33" s="487"/>
      <c r="DC33" s="378">
        <v>10</v>
      </c>
      <c r="DD33" s="378" t="s">
        <v>131</v>
      </c>
      <c r="DE33" s="487"/>
      <c r="DF33" s="487"/>
      <c r="DG33" s="487"/>
      <c r="DH33" s="487"/>
      <c r="DI33" s="487"/>
      <c r="DJ33" s="487"/>
      <c r="DK33" s="487"/>
      <c r="DL33" s="487"/>
      <c r="DM33" s="487"/>
      <c r="DN33" s="487"/>
      <c r="DO33" s="487"/>
      <c r="DP33" s="487"/>
      <c r="DQ33" s="487"/>
      <c r="DR33" s="487"/>
      <c r="DS33" s="487"/>
      <c r="DU33" s="378">
        <v>10</v>
      </c>
      <c r="DV33" s="378" t="s">
        <v>131</v>
      </c>
      <c r="DW33" s="487"/>
      <c r="DX33" s="487"/>
      <c r="DY33" s="487"/>
      <c r="DZ33" s="487"/>
      <c r="EA33" s="487"/>
      <c r="EB33" s="487"/>
      <c r="EC33" s="487"/>
      <c r="ED33" s="487"/>
      <c r="EE33" s="487"/>
      <c r="EF33" s="487"/>
      <c r="EG33" s="487"/>
      <c r="EH33" s="487"/>
      <c r="EI33" s="487"/>
      <c r="EJ33" s="487"/>
      <c r="EK33" s="487"/>
      <c r="EM33" s="378">
        <v>10</v>
      </c>
      <c r="EN33" s="378" t="s">
        <v>131</v>
      </c>
      <c r="EO33" s="487"/>
      <c r="EP33" s="487"/>
      <c r="EQ33" s="487"/>
      <c r="ER33" s="487"/>
      <c r="ES33" s="487"/>
      <c r="ET33" s="487"/>
      <c r="EU33" s="487"/>
      <c r="EV33" s="487"/>
      <c r="EW33" s="487"/>
      <c r="EX33" s="487"/>
      <c r="EY33" s="487"/>
      <c r="EZ33" s="487"/>
      <c r="FA33" s="487"/>
      <c r="FB33" s="487"/>
      <c r="FC33" s="487"/>
      <c r="FE33" s="378">
        <v>10</v>
      </c>
      <c r="FF33" s="378" t="s">
        <v>131</v>
      </c>
      <c r="FG33" s="487"/>
      <c r="FH33" s="487"/>
      <c r="FI33" s="487"/>
      <c r="FJ33" s="487"/>
      <c r="FK33" s="487"/>
      <c r="FL33" s="487"/>
      <c r="FM33" s="487"/>
      <c r="FN33" s="487"/>
      <c r="FO33" s="487"/>
      <c r="FP33" s="487"/>
      <c r="FQ33" s="487"/>
      <c r="FR33" s="487"/>
      <c r="FS33" s="487"/>
      <c r="FT33" s="487"/>
      <c r="FU33" s="487"/>
      <c r="FW33" s="378">
        <v>10</v>
      </c>
      <c r="FX33" s="378" t="s">
        <v>131</v>
      </c>
      <c r="FY33" s="487"/>
      <c r="FZ33" s="487"/>
      <c r="GA33" s="487"/>
      <c r="GB33" s="487"/>
      <c r="GC33" s="487"/>
      <c r="GD33" s="487"/>
      <c r="GE33" s="487"/>
      <c r="GF33" s="487"/>
      <c r="GG33" s="487"/>
      <c r="GH33" s="487"/>
      <c r="GI33" s="487"/>
      <c r="GJ33" s="487"/>
      <c r="GK33" s="487"/>
      <c r="GL33" s="487"/>
      <c r="GM33" s="487"/>
      <c r="GO33" s="378">
        <v>10</v>
      </c>
      <c r="GP33" s="378" t="s">
        <v>131</v>
      </c>
      <c r="GQ33" s="487"/>
      <c r="GR33" s="487"/>
      <c r="GS33" s="487"/>
      <c r="GT33" s="487"/>
      <c r="GU33" s="487"/>
      <c r="GV33" s="487"/>
      <c r="GW33" s="487"/>
      <c r="GX33" s="487"/>
      <c r="GY33" s="487"/>
      <c r="GZ33" s="487"/>
      <c r="HA33" s="487"/>
      <c r="HB33" s="487"/>
      <c r="HC33" s="487"/>
      <c r="HD33" s="487"/>
      <c r="HE33" s="487"/>
      <c r="HG33" s="378">
        <v>10</v>
      </c>
      <c r="HH33" s="378" t="s">
        <v>131</v>
      </c>
      <c r="HI33" s="487"/>
      <c r="HJ33" s="487"/>
      <c r="HK33" s="487"/>
      <c r="HL33" s="487"/>
      <c r="HM33" s="487"/>
      <c r="HN33" s="487"/>
      <c r="HO33" s="487"/>
      <c r="HP33" s="487"/>
      <c r="HQ33" s="487"/>
      <c r="HR33" s="487"/>
      <c r="HS33" s="487"/>
      <c r="HT33" s="487"/>
      <c r="HU33" s="487"/>
      <c r="HV33" s="487"/>
      <c r="HW33" s="487"/>
      <c r="HY33" s="378">
        <v>10</v>
      </c>
      <c r="HZ33" s="378" t="s">
        <v>131</v>
      </c>
      <c r="IA33" s="487"/>
      <c r="IB33" s="487"/>
      <c r="IC33" s="487"/>
      <c r="ID33" s="487"/>
      <c r="IE33" s="487"/>
      <c r="IF33" s="487"/>
      <c r="IG33" s="487"/>
      <c r="IH33" s="487"/>
      <c r="II33" s="487"/>
      <c r="IJ33" s="487"/>
      <c r="IK33" s="487"/>
      <c r="IL33" s="487"/>
      <c r="IM33" s="487"/>
      <c r="IN33" s="487"/>
      <c r="IO33" s="487"/>
    </row>
    <row r="34" spans="1:249">
      <c r="A34" s="559" t="e">
        <f>#REF!</f>
        <v>#REF!</v>
      </c>
      <c r="B34" s="559"/>
      <c r="C34" s="559"/>
      <c r="D34" s="559"/>
      <c r="P34" s="385" t="s">
        <v>319</v>
      </c>
      <c r="V34" s="378">
        <v>3</v>
      </c>
      <c r="W34" s="378">
        <v>4</v>
      </c>
      <c r="X34" s="378">
        <v>5</v>
      </c>
      <c r="Y34" s="378">
        <v>6</v>
      </c>
      <c r="Z34" s="378">
        <v>7</v>
      </c>
      <c r="AA34" s="378">
        <v>8</v>
      </c>
      <c r="AB34" s="378">
        <v>9</v>
      </c>
      <c r="AC34" s="378">
        <v>10</v>
      </c>
      <c r="AD34" s="378">
        <v>11</v>
      </c>
      <c r="AE34" s="378">
        <v>12</v>
      </c>
      <c r="AF34" s="378">
        <v>13</v>
      </c>
      <c r="AG34" s="378">
        <v>14</v>
      </c>
      <c r="AK34" s="378">
        <v>18</v>
      </c>
      <c r="AL34" s="378">
        <v>19</v>
      </c>
      <c r="AM34" s="378">
        <v>20</v>
      </c>
      <c r="AN34" s="378">
        <v>21</v>
      </c>
      <c r="AO34" s="378">
        <v>22</v>
      </c>
      <c r="AP34" s="378">
        <v>23</v>
      </c>
      <c r="AQ34" s="378">
        <v>24</v>
      </c>
      <c r="AR34" s="378">
        <v>25</v>
      </c>
      <c r="AS34" s="378">
        <v>26</v>
      </c>
      <c r="AT34" s="378">
        <v>27</v>
      </c>
      <c r="AU34" s="378">
        <v>28</v>
      </c>
      <c r="AV34" s="378">
        <v>29</v>
      </c>
      <c r="AW34" s="378">
        <v>30</v>
      </c>
      <c r="AX34" s="378">
        <v>31</v>
      </c>
      <c r="AY34" s="378">
        <v>32</v>
      </c>
      <c r="BC34" s="378">
        <v>18</v>
      </c>
      <c r="BD34" s="378">
        <v>19</v>
      </c>
      <c r="BE34" s="378">
        <v>20</v>
      </c>
      <c r="BF34" s="378">
        <v>21</v>
      </c>
      <c r="BG34" s="378">
        <v>22</v>
      </c>
      <c r="BH34" s="378">
        <v>23</v>
      </c>
      <c r="BI34" s="378">
        <v>24</v>
      </c>
      <c r="BJ34" s="378">
        <v>25</v>
      </c>
      <c r="BK34" s="378">
        <v>26</v>
      </c>
      <c r="BL34" s="378">
        <v>27</v>
      </c>
      <c r="BM34" s="378">
        <v>28</v>
      </c>
      <c r="BN34" s="378">
        <v>29</v>
      </c>
      <c r="BO34" s="378">
        <v>30</v>
      </c>
      <c r="BP34" s="378">
        <v>31</v>
      </c>
      <c r="BQ34" s="378">
        <v>32</v>
      </c>
      <c r="BU34" s="378">
        <v>18</v>
      </c>
      <c r="BV34" s="378">
        <v>19</v>
      </c>
      <c r="BW34" s="378">
        <v>20</v>
      </c>
      <c r="BX34" s="378">
        <v>21</v>
      </c>
      <c r="BY34" s="378">
        <v>22</v>
      </c>
      <c r="BZ34" s="378">
        <v>23</v>
      </c>
      <c r="CA34" s="378">
        <v>24</v>
      </c>
      <c r="CB34" s="378">
        <v>25</v>
      </c>
      <c r="CC34" s="378">
        <v>26</v>
      </c>
      <c r="CD34" s="378">
        <v>27</v>
      </c>
      <c r="CE34" s="378">
        <v>28</v>
      </c>
      <c r="CF34" s="378">
        <v>29</v>
      </c>
      <c r="CG34" s="378">
        <v>30</v>
      </c>
      <c r="CH34" s="378">
        <v>31</v>
      </c>
      <c r="CI34" s="378">
        <v>32</v>
      </c>
      <c r="CM34" s="378">
        <v>18</v>
      </c>
      <c r="CN34" s="378">
        <v>19</v>
      </c>
      <c r="CO34" s="378">
        <v>20</v>
      </c>
      <c r="CP34" s="378">
        <v>21</v>
      </c>
      <c r="CQ34" s="378">
        <v>22</v>
      </c>
      <c r="CR34" s="378">
        <v>23</v>
      </c>
      <c r="CS34" s="378">
        <v>24</v>
      </c>
      <c r="CT34" s="378">
        <v>25</v>
      </c>
      <c r="CU34" s="378">
        <v>26</v>
      </c>
      <c r="CV34" s="378">
        <v>27</v>
      </c>
      <c r="CW34" s="378">
        <v>28</v>
      </c>
      <c r="CX34" s="378">
        <v>29</v>
      </c>
      <c r="CY34" s="378">
        <v>30</v>
      </c>
      <c r="CZ34" s="378">
        <v>31</v>
      </c>
      <c r="DA34" s="378">
        <v>32</v>
      </c>
      <c r="DE34" s="378">
        <v>18</v>
      </c>
      <c r="DF34" s="378">
        <v>19</v>
      </c>
      <c r="DG34" s="378">
        <v>20</v>
      </c>
      <c r="DH34" s="378">
        <v>21</v>
      </c>
      <c r="DI34" s="378">
        <v>22</v>
      </c>
      <c r="DJ34" s="378">
        <v>23</v>
      </c>
      <c r="DK34" s="378">
        <v>24</v>
      </c>
      <c r="DL34" s="378">
        <v>25</v>
      </c>
      <c r="DM34" s="378">
        <v>26</v>
      </c>
      <c r="DN34" s="378">
        <v>27</v>
      </c>
      <c r="DO34" s="378">
        <v>28</v>
      </c>
      <c r="DP34" s="378">
        <v>29</v>
      </c>
      <c r="DQ34" s="378">
        <v>30</v>
      </c>
      <c r="DR34" s="378">
        <v>31</v>
      </c>
      <c r="DS34" s="378">
        <v>32</v>
      </c>
      <c r="DW34" s="378">
        <v>18</v>
      </c>
      <c r="DX34" s="378">
        <v>19</v>
      </c>
      <c r="DY34" s="378">
        <v>20</v>
      </c>
      <c r="DZ34" s="378">
        <v>21</v>
      </c>
      <c r="EA34" s="378">
        <v>22</v>
      </c>
      <c r="EB34" s="378">
        <v>23</v>
      </c>
      <c r="EC34" s="378">
        <v>24</v>
      </c>
      <c r="ED34" s="378">
        <v>25</v>
      </c>
      <c r="EE34" s="378">
        <v>26</v>
      </c>
      <c r="EF34" s="378">
        <v>27</v>
      </c>
      <c r="EG34" s="378">
        <v>28</v>
      </c>
      <c r="EH34" s="378">
        <v>29</v>
      </c>
      <c r="EI34" s="378">
        <v>30</v>
      </c>
      <c r="EJ34" s="378">
        <v>31</v>
      </c>
      <c r="EK34" s="378">
        <v>32</v>
      </c>
    </row>
    <row r="35" spans="1:249">
      <c r="A35" s="550" t="s">
        <v>308</v>
      </c>
      <c r="B35" s="550"/>
      <c r="C35" s="561"/>
      <c r="D35" s="561"/>
      <c r="E35" s="550" t="s">
        <v>366</v>
      </c>
      <c r="F35" s="550"/>
      <c r="G35" s="550"/>
      <c r="H35" s="550"/>
      <c r="I35" s="550"/>
      <c r="J35" s="550"/>
      <c r="K35" s="550"/>
      <c r="L35" s="550"/>
      <c r="M35" s="550"/>
      <c r="N35" s="550"/>
      <c r="O35" s="550"/>
      <c r="P35" s="550"/>
    </row>
    <row r="36" spans="1:249">
      <c r="A36" s="550"/>
      <c r="B36" s="550"/>
      <c r="C36" s="561"/>
      <c r="D36" s="561"/>
      <c r="E36" s="467" t="s">
        <v>194</v>
      </c>
      <c r="F36" s="467" t="s">
        <v>195</v>
      </c>
      <c r="G36" s="467" t="s">
        <v>161</v>
      </c>
      <c r="H36" s="467" t="s">
        <v>162</v>
      </c>
      <c r="I36" s="467" t="s">
        <v>163</v>
      </c>
      <c r="J36" s="467" t="s">
        <v>164</v>
      </c>
      <c r="K36" s="467" t="s">
        <v>165</v>
      </c>
      <c r="L36" s="467" t="s">
        <v>166</v>
      </c>
      <c r="M36" s="467" t="s">
        <v>167</v>
      </c>
      <c r="N36" s="467" t="s">
        <v>168</v>
      </c>
      <c r="O36" s="467" t="s">
        <v>169</v>
      </c>
      <c r="P36" s="467" t="s">
        <v>170</v>
      </c>
      <c r="S36" s="378" t="s">
        <v>548</v>
      </c>
      <c r="AJ36" s="378" t="s">
        <v>259</v>
      </c>
      <c r="AP36" s="378" t="s">
        <v>259</v>
      </c>
      <c r="BB36" s="378" t="s">
        <v>259</v>
      </c>
      <c r="BH36" s="378" t="s">
        <v>259</v>
      </c>
      <c r="BT36" s="378" t="s">
        <v>259</v>
      </c>
      <c r="BZ36" s="378" t="s">
        <v>259</v>
      </c>
      <c r="CL36" s="378" t="s">
        <v>259</v>
      </c>
      <c r="CR36" s="378" t="s">
        <v>259</v>
      </c>
      <c r="DD36" s="378" t="s">
        <v>259</v>
      </c>
      <c r="DJ36" s="378" t="s">
        <v>259</v>
      </c>
      <c r="DV36" s="378" t="s">
        <v>259</v>
      </c>
      <c r="EB36" s="378" t="s">
        <v>259</v>
      </c>
      <c r="EN36" s="378" t="s">
        <v>259</v>
      </c>
      <c r="ET36" s="378" t="s">
        <v>259</v>
      </c>
      <c r="FF36" s="378" t="s">
        <v>259</v>
      </c>
      <c r="FL36" s="378" t="s">
        <v>259</v>
      </c>
      <c r="FX36" s="378" t="s">
        <v>259</v>
      </c>
      <c r="GD36" s="378" t="s">
        <v>259</v>
      </c>
      <c r="GP36" s="378" t="s">
        <v>259</v>
      </c>
      <c r="GV36" s="378" t="s">
        <v>259</v>
      </c>
      <c r="HH36" s="378" t="s">
        <v>259</v>
      </c>
      <c r="HN36" s="378" t="s">
        <v>259</v>
      </c>
      <c r="HZ36" s="378" t="s">
        <v>259</v>
      </c>
      <c r="IF36" s="378" t="s">
        <v>259</v>
      </c>
    </row>
    <row r="37" spans="1:249">
      <c r="A37" s="551" t="s">
        <v>396</v>
      </c>
      <c r="B37" s="554" t="s">
        <v>369</v>
      </c>
      <c r="C37" s="554"/>
      <c r="D37" s="554"/>
      <c r="E37" s="401" t="e">
        <f t="shared" ref="E37:P37" si="8">IF($D$3="","",IF($D$3="作成不要","",V$61))</f>
        <v>#REF!</v>
      </c>
      <c r="F37" s="401" t="e">
        <f t="shared" si="8"/>
        <v>#REF!</v>
      </c>
      <c r="G37" s="401" t="e">
        <f t="shared" si="8"/>
        <v>#REF!</v>
      </c>
      <c r="H37" s="401" t="e">
        <f t="shared" si="8"/>
        <v>#REF!</v>
      </c>
      <c r="I37" s="401" t="e">
        <f t="shared" si="8"/>
        <v>#REF!</v>
      </c>
      <c r="J37" s="401" t="e">
        <f t="shared" si="8"/>
        <v>#REF!</v>
      </c>
      <c r="K37" s="401" t="e">
        <f t="shared" si="8"/>
        <v>#REF!</v>
      </c>
      <c r="L37" s="401" t="e">
        <f t="shared" si="8"/>
        <v>#REF!</v>
      </c>
      <c r="M37" s="401" t="e">
        <f t="shared" si="8"/>
        <v>#REF!</v>
      </c>
      <c r="N37" s="401" t="e">
        <f t="shared" si="8"/>
        <v>#REF!</v>
      </c>
      <c r="O37" s="401" t="e">
        <f t="shared" si="8"/>
        <v>#REF!</v>
      </c>
      <c r="P37" s="401" t="e">
        <f t="shared" si="8"/>
        <v>#REF!</v>
      </c>
      <c r="V37" s="378" t="s">
        <v>173</v>
      </c>
      <c r="W37" s="378" t="s">
        <v>174</v>
      </c>
      <c r="X37" s="378" t="s">
        <v>161</v>
      </c>
      <c r="Y37" s="378" t="s">
        <v>162</v>
      </c>
      <c r="Z37" s="378" t="s">
        <v>163</v>
      </c>
      <c r="AA37" s="378" t="s">
        <v>164</v>
      </c>
      <c r="AB37" s="378" t="s">
        <v>165</v>
      </c>
      <c r="AC37" s="378" t="s">
        <v>166</v>
      </c>
      <c r="AD37" s="378" t="s">
        <v>167</v>
      </c>
      <c r="AE37" s="378" t="s">
        <v>168</v>
      </c>
      <c r="AF37" s="378" t="s">
        <v>169</v>
      </c>
      <c r="AG37" s="378" t="s">
        <v>170</v>
      </c>
      <c r="AJ37" s="378" t="s">
        <v>309</v>
      </c>
      <c r="AP37" s="378" t="s">
        <v>310</v>
      </c>
      <c r="BB37" s="378" t="s">
        <v>309</v>
      </c>
      <c r="BH37" s="378" t="s">
        <v>310</v>
      </c>
      <c r="BT37" s="378" t="s">
        <v>309</v>
      </c>
      <c r="BZ37" s="378" t="s">
        <v>310</v>
      </c>
      <c r="CL37" s="378" t="s">
        <v>309</v>
      </c>
      <c r="CR37" s="378" t="s">
        <v>310</v>
      </c>
      <c r="DD37" s="378" t="s">
        <v>309</v>
      </c>
      <c r="DJ37" s="378" t="s">
        <v>310</v>
      </c>
      <c r="DV37" s="378" t="s">
        <v>309</v>
      </c>
      <c r="EB37" s="378" t="s">
        <v>310</v>
      </c>
      <c r="EN37" s="378" t="s">
        <v>309</v>
      </c>
      <c r="ET37" s="378" t="s">
        <v>310</v>
      </c>
      <c r="FF37" s="378" t="s">
        <v>309</v>
      </c>
      <c r="FL37" s="378" t="s">
        <v>310</v>
      </c>
      <c r="FX37" s="378" t="s">
        <v>309</v>
      </c>
      <c r="GD37" s="378" t="s">
        <v>310</v>
      </c>
      <c r="GP37" s="378" t="s">
        <v>309</v>
      </c>
      <c r="GV37" s="378" t="s">
        <v>310</v>
      </c>
      <c r="HH37" s="378" t="s">
        <v>309</v>
      </c>
      <c r="HN37" s="378" t="s">
        <v>310</v>
      </c>
      <c r="HZ37" s="378" t="s">
        <v>309</v>
      </c>
      <c r="IF37" s="378" t="s">
        <v>310</v>
      </c>
    </row>
    <row r="38" spans="1:249">
      <c r="A38" s="552"/>
      <c r="B38" s="554" t="s">
        <v>370</v>
      </c>
      <c r="C38" s="554"/>
      <c r="D38" s="468" t="s">
        <v>309</v>
      </c>
      <c r="E38" s="392" t="e">
        <f>IF($D$3="","",IF($D$3="作成不要","",E$11))</f>
        <v>#REF!</v>
      </c>
      <c r="F38" s="392" t="e">
        <f t="shared" ref="F38:P38" si="9">IF($D$3="","",IF($D$3="作成不要","",F$11))</f>
        <v>#REF!</v>
      </c>
      <c r="G38" s="392" t="e">
        <f t="shared" si="9"/>
        <v>#REF!</v>
      </c>
      <c r="H38" s="392" t="e">
        <f t="shared" si="9"/>
        <v>#REF!</v>
      </c>
      <c r="I38" s="392" t="e">
        <f t="shared" si="9"/>
        <v>#REF!</v>
      </c>
      <c r="J38" s="392" t="e">
        <f t="shared" si="9"/>
        <v>#REF!</v>
      </c>
      <c r="K38" s="392" t="e">
        <f t="shared" si="9"/>
        <v>#REF!</v>
      </c>
      <c r="L38" s="392" t="e">
        <f t="shared" si="9"/>
        <v>#REF!</v>
      </c>
      <c r="M38" s="392" t="e">
        <f t="shared" si="9"/>
        <v>#REF!</v>
      </c>
      <c r="N38" s="392" t="e">
        <f t="shared" si="9"/>
        <v>#REF!</v>
      </c>
      <c r="O38" s="392" t="e">
        <f t="shared" si="9"/>
        <v>#REF!</v>
      </c>
      <c r="P38" s="392" t="e">
        <f t="shared" si="9"/>
        <v>#REF!</v>
      </c>
      <c r="U38" s="378" t="s">
        <v>109</v>
      </c>
      <c r="V38" s="368"/>
      <c r="W38" s="368"/>
      <c r="X38" s="368"/>
      <c r="Y38" s="368"/>
      <c r="Z38" s="368"/>
      <c r="AA38" s="368"/>
      <c r="AB38" s="368"/>
      <c r="AC38" s="368"/>
      <c r="AD38" s="368"/>
      <c r="AE38" s="368"/>
      <c r="AF38" s="368"/>
      <c r="AG38" s="368"/>
    </row>
    <row r="39" spans="1:249">
      <c r="A39" s="552"/>
      <c r="B39" s="554"/>
      <c r="C39" s="554"/>
      <c r="D39" s="468" t="s">
        <v>310</v>
      </c>
      <c r="E39" s="392" t="e">
        <f>IF($D$3="","",IF($D$3="作成不要","",E$12))</f>
        <v>#REF!</v>
      </c>
      <c r="F39" s="392" t="e">
        <f t="shared" ref="F39:P39" si="10">IF($D$3="","",IF($D$3="作成不要","",F$12))</f>
        <v>#REF!</v>
      </c>
      <c r="G39" s="392" t="e">
        <f t="shared" si="10"/>
        <v>#REF!</v>
      </c>
      <c r="H39" s="392" t="e">
        <f t="shared" si="10"/>
        <v>#REF!</v>
      </c>
      <c r="I39" s="392" t="e">
        <f t="shared" si="10"/>
        <v>#REF!</v>
      </c>
      <c r="J39" s="392" t="e">
        <f t="shared" si="10"/>
        <v>#REF!</v>
      </c>
      <c r="K39" s="392" t="e">
        <f t="shared" si="10"/>
        <v>#REF!</v>
      </c>
      <c r="L39" s="392" t="e">
        <f t="shared" si="10"/>
        <v>#REF!</v>
      </c>
      <c r="M39" s="392" t="e">
        <f t="shared" si="10"/>
        <v>#REF!</v>
      </c>
      <c r="N39" s="392" t="e">
        <f t="shared" si="10"/>
        <v>#REF!</v>
      </c>
      <c r="O39" s="392" t="e">
        <f t="shared" si="10"/>
        <v>#REF!</v>
      </c>
      <c r="P39" s="392" t="e">
        <f t="shared" si="10"/>
        <v>#REF!</v>
      </c>
      <c r="U39" s="378" t="s">
        <v>103</v>
      </c>
      <c r="V39" s="368"/>
      <c r="W39" s="368"/>
      <c r="X39" s="368"/>
      <c r="Y39" s="368"/>
      <c r="Z39" s="368"/>
      <c r="AA39" s="368"/>
      <c r="AB39" s="368"/>
      <c r="AC39" s="368"/>
      <c r="AD39" s="368"/>
      <c r="AE39" s="368"/>
      <c r="AF39" s="368"/>
      <c r="AG39" s="368"/>
      <c r="AK39" s="378" t="s">
        <v>122</v>
      </c>
      <c r="AL39" s="378">
        <v>6</v>
      </c>
      <c r="AM39" s="378" t="str">
        <f>AK39&amp;AL39</f>
        <v>北海道6</v>
      </c>
      <c r="AN39" s="390">
        <f t="shared" ref="AN39:AN48" si="11">AK10</f>
        <v>0</v>
      </c>
      <c r="AQ39" s="378" t="str">
        <f>AK39</f>
        <v>北海道</v>
      </c>
      <c r="AR39" s="378">
        <f>AL39</f>
        <v>6</v>
      </c>
      <c r="AS39" s="378" t="str">
        <f>AM39</f>
        <v>北海道6</v>
      </c>
      <c r="AT39" s="390">
        <f t="shared" ref="AT39:AT48" si="12">AK24</f>
        <v>0</v>
      </c>
      <c r="BC39" s="378" t="s">
        <v>122</v>
      </c>
      <c r="BD39" s="378">
        <v>6</v>
      </c>
      <c r="BE39" s="378" t="str">
        <f>BC39&amp;BD39</f>
        <v>北海道6</v>
      </c>
      <c r="BF39" s="390">
        <f t="shared" ref="BF39:BF48" si="13">BC10</f>
        <v>0</v>
      </c>
      <c r="BI39" s="378" t="str">
        <f>BC39</f>
        <v>北海道</v>
      </c>
      <c r="BJ39" s="378">
        <f>BD39</f>
        <v>6</v>
      </c>
      <c r="BK39" s="378" t="str">
        <f>BE39</f>
        <v>北海道6</v>
      </c>
      <c r="BL39" s="390">
        <f t="shared" ref="BL39:BL48" si="14">BC24</f>
        <v>0</v>
      </c>
      <c r="BU39" s="378" t="s">
        <v>122</v>
      </c>
      <c r="BV39" s="378">
        <v>6</v>
      </c>
      <c r="BW39" s="378" t="str">
        <f>BU39&amp;BV39</f>
        <v>北海道6</v>
      </c>
      <c r="BX39" s="390">
        <f t="shared" ref="BX39:BX48" si="15">BU10</f>
        <v>0</v>
      </c>
      <c r="CA39" s="378" t="str">
        <f>BU39</f>
        <v>北海道</v>
      </c>
      <c r="CB39" s="378">
        <f>BV39</f>
        <v>6</v>
      </c>
      <c r="CC39" s="378" t="str">
        <f>BW39</f>
        <v>北海道6</v>
      </c>
      <c r="CD39" s="390">
        <f t="shared" ref="CD39:CD48" si="16">BU24</f>
        <v>0</v>
      </c>
      <c r="CM39" s="378" t="s">
        <v>122</v>
      </c>
      <c r="CN39" s="378">
        <v>6</v>
      </c>
      <c r="CO39" s="378" t="str">
        <f>CM39&amp;CN39</f>
        <v>北海道6</v>
      </c>
      <c r="CP39" s="390">
        <f t="shared" ref="CP39:CP48" si="17">CM10</f>
        <v>0</v>
      </c>
      <c r="CS39" s="378" t="str">
        <f>CM39</f>
        <v>北海道</v>
      </c>
      <c r="CT39" s="378">
        <f>CN39</f>
        <v>6</v>
      </c>
      <c r="CU39" s="378" t="str">
        <f>CO39</f>
        <v>北海道6</v>
      </c>
      <c r="CV39" s="390">
        <f t="shared" ref="CV39:CV48" si="18">CM24</f>
        <v>0</v>
      </c>
      <c r="DE39" s="378" t="s">
        <v>122</v>
      </c>
      <c r="DF39" s="378">
        <v>6</v>
      </c>
      <c r="DG39" s="378" t="str">
        <f>DE39&amp;DF39</f>
        <v>北海道6</v>
      </c>
      <c r="DH39" s="390">
        <f t="shared" ref="DH39:DH48" si="19">DE10</f>
        <v>0</v>
      </c>
      <c r="DK39" s="378" t="str">
        <f>DE39</f>
        <v>北海道</v>
      </c>
      <c r="DL39" s="378">
        <f>DF39</f>
        <v>6</v>
      </c>
      <c r="DM39" s="378" t="str">
        <f>DG39</f>
        <v>北海道6</v>
      </c>
      <c r="DN39" s="390">
        <f t="shared" ref="DN39:DN48" si="20">DE24</f>
        <v>0</v>
      </c>
      <c r="DW39" s="378" t="s">
        <v>122</v>
      </c>
      <c r="DX39" s="378">
        <v>6</v>
      </c>
      <c r="DY39" s="378" t="str">
        <f>DW39&amp;DX39</f>
        <v>北海道6</v>
      </c>
      <c r="DZ39" s="390">
        <f t="shared" ref="DZ39:DZ48" si="21">DW10</f>
        <v>0</v>
      </c>
      <c r="EC39" s="378" t="str">
        <f>DW39</f>
        <v>北海道</v>
      </c>
      <c r="ED39" s="378">
        <f>DX39</f>
        <v>6</v>
      </c>
      <c r="EE39" s="378" t="str">
        <f>DY39</f>
        <v>北海道6</v>
      </c>
      <c r="EF39" s="390">
        <f t="shared" ref="EF39:EF48" si="22">DW24</f>
        <v>0</v>
      </c>
      <c r="EO39" s="378" t="s">
        <v>122</v>
      </c>
      <c r="EP39" s="378">
        <v>6</v>
      </c>
      <c r="EQ39" s="378" t="str">
        <f>EO39&amp;EP39</f>
        <v>北海道6</v>
      </c>
      <c r="ER39" s="390">
        <f t="shared" ref="ER39:ER48" si="23">EO10</f>
        <v>0</v>
      </c>
      <c r="EU39" s="378" t="str">
        <f>EO39</f>
        <v>北海道</v>
      </c>
      <c r="EV39" s="378">
        <f>EP39</f>
        <v>6</v>
      </c>
      <c r="EW39" s="378" t="str">
        <f>EQ39</f>
        <v>北海道6</v>
      </c>
      <c r="EX39" s="390">
        <f t="shared" ref="EX39:EX48" si="24">EO24</f>
        <v>0</v>
      </c>
      <c r="FG39" s="378" t="s">
        <v>122</v>
      </c>
      <c r="FH39" s="378">
        <v>6</v>
      </c>
      <c r="FI39" s="378" t="str">
        <f>FG39&amp;FH39</f>
        <v>北海道6</v>
      </c>
      <c r="FJ39" s="390">
        <f t="shared" ref="FJ39:FJ48" si="25">FG10</f>
        <v>0</v>
      </c>
      <c r="FM39" s="378" t="str">
        <f>FG39</f>
        <v>北海道</v>
      </c>
      <c r="FN39" s="378">
        <f>FH39</f>
        <v>6</v>
      </c>
      <c r="FO39" s="378" t="str">
        <f>FI39</f>
        <v>北海道6</v>
      </c>
      <c r="FP39" s="390">
        <f t="shared" ref="FP39:FP48" si="26">FG24</f>
        <v>0</v>
      </c>
      <c r="FY39" s="378" t="s">
        <v>122</v>
      </c>
      <c r="FZ39" s="378">
        <v>6</v>
      </c>
      <c r="GA39" s="378" t="str">
        <f>FY39&amp;FZ39</f>
        <v>北海道6</v>
      </c>
      <c r="GB39" s="390">
        <f t="shared" ref="GB39:GB48" si="27">FY10</f>
        <v>0</v>
      </c>
      <c r="GE39" s="378" t="str">
        <f>FY39</f>
        <v>北海道</v>
      </c>
      <c r="GF39" s="378">
        <f>FZ39</f>
        <v>6</v>
      </c>
      <c r="GG39" s="378" t="str">
        <f>GA39</f>
        <v>北海道6</v>
      </c>
      <c r="GH39" s="390">
        <f t="shared" ref="GH39:GH48" si="28">FY24</f>
        <v>0</v>
      </c>
      <c r="GQ39" s="378" t="s">
        <v>122</v>
      </c>
      <c r="GR39" s="378">
        <v>6</v>
      </c>
      <c r="GS39" s="378" t="str">
        <f>GQ39&amp;GR39</f>
        <v>北海道6</v>
      </c>
      <c r="GT39" s="390">
        <f t="shared" ref="GT39:GT48" si="29">GQ10</f>
        <v>0</v>
      </c>
      <c r="GW39" s="378" t="str">
        <f>GQ39</f>
        <v>北海道</v>
      </c>
      <c r="GX39" s="378">
        <f>GR39</f>
        <v>6</v>
      </c>
      <c r="GY39" s="378" t="str">
        <f>GS39</f>
        <v>北海道6</v>
      </c>
      <c r="GZ39" s="390">
        <f t="shared" ref="GZ39:GZ48" si="30">GQ24</f>
        <v>0</v>
      </c>
      <c r="HI39" s="378" t="s">
        <v>122</v>
      </c>
      <c r="HJ39" s="378">
        <v>6</v>
      </c>
      <c r="HK39" s="378" t="str">
        <f>HI39&amp;HJ39</f>
        <v>北海道6</v>
      </c>
      <c r="HL39" s="390">
        <f t="shared" ref="HL39:HL48" si="31">HI10</f>
        <v>0</v>
      </c>
      <c r="HO39" s="378" t="str">
        <f>HI39</f>
        <v>北海道</v>
      </c>
      <c r="HP39" s="378">
        <f>HJ39</f>
        <v>6</v>
      </c>
      <c r="HQ39" s="378" t="str">
        <f>HK39</f>
        <v>北海道6</v>
      </c>
      <c r="HR39" s="390">
        <f t="shared" ref="HR39:HR48" si="32">HI24</f>
        <v>0</v>
      </c>
      <c r="IA39" s="378" t="s">
        <v>122</v>
      </c>
      <c r="IB39" s="378">
        <v>6</v>
      </c>
      <c r="IC39" s="378" t="str">
        <f>IA39&amp;IB39</f>
        <v>北海道6</v>
      </c>
      <c r="ID39" s="390">
        <f t="shared" ref="ID39:ID48" si="33">IA10</f>
        <v>0</v>
      </c>
      <c r="IG39" s="378" t="str">
        <f>IA39</f>
        <v>北海道</v>
      </c>
      <c r="IH39" s="378">
        <f>IB39</f>
        <v>6</v>
      </c>
      <c r="II39" s="378" t="str">
        <f>IC39</f>
        <v>北海道6</v>
      </c>
      <c r="IJ39" s="390">
        <f t="shared" ref="IJ39:IJ48" si="34">IA24</f>
        <v>0</v>
      </c>
    </row>
    <row r="40" spans="1:249">
      <c r="A40" s="552"/>
      <c r="B40" s="555" t="s">
        <v>371</v>
      </c>
      <c r="C40" s="555"/>
      <c r="D40" s="556"/>
      <c r="E40" s="393" t="e">
        <f>IF($D$3="","",IF(D3="作成不要","",#REF!))</f>
        <v>#REF!</v>
      </c>
      <c r="F40" s="393" t="e">
        <f>IF($D$3="","",IF(D3="作成不要","",#REF!))</f>
        <v>#REF!</v>
      </c>
      <c r="G40" s="393" t="e">
        <f>IF($D$3="","",IF(D3="作成不要","",#REF!))</f>
        <v>#REF!</v>
      </c>
      <c r="H40" s="393" t="e">
        <f>IF($D$3="","",IF(D3="作成不要","",#REF!))</f>
        <v>#REF!</v>
      </c>
      <c r="I40" s="393" t="e">
        <f>IF($D$3="","",IF(D3="作成不要","",#REF!))</f>
        <v>#REF!</v>
      </c>
      <c r="J40" s="393" t="e">
        <f>IF($D$3="","",IF(D3="作成不要","",#REF!))</f>
        <v>#REF!</v>
      </c>
      <c r="K40" s="393" t="e">
        <f>IF($D$3="","",IF(D3="作成不要","",#REF!))</f>
        <v>#REF!</v>
      </c>
      <c r="L40" s="393" t="e">
        <f>IF($D$3="","",IF(D3="作成不要","",#REF!))</f>
        <v>#REF!</v>
      </c>
      <c r="M40" s="393" t="e">
        <f>IF($D$3="","",IF(D3="作成不要","",#REF!))</f>
        <v>#REF!</v>
      </c>
      <c r="N40" s="393" t="e">
        <f>IF($D$3="","",IF(D3="作成不要","",#REF!))</f>
        <v>#REF!</v>
      </c>
      <c r="O40" s="393" t="e">
        <f>IF($D$3="","",IF(D3="作成不要","",#REF!))</f>
        <v>#REF!</v>
      </c>
      <c r="P40" s="393" t="e">
        <f>IF($D$3="","",IF(D3="作成不要","",#REF!))</f>
        <v>#REF!</v>
      </c>
      <c r="U40" s="378" t="s">
        <v>104</v>
      </c>
      <c r="V40" s="368"/>
      <c r="W40" s="368"/>
      <c r="X40" s="368"/>
      <c r="Y40" s="368"/>
      <c r="Z40" s="368"/>
      <c r="AA40" s="368"/>
      <c r="AB40" s="368"/>
      <c r="AC40" s="368"/>
      <c r="AD40" s="368"/>
      <c r="AE40" s="368"/>
      <c r="AF40" s="368"/>
      <c r="AG40" s="368"/>
      <c r="AK40" s="378" t="s">
        <v>123</v>
      </c>
      <c r="AL40" s="378">
        <f>AL39</f>
        <v>6</v>
      </c>
      <c r="AM40" s="378" t="str">
        <f t="shared" ref="AM40:AM103" si="35">AK40&amp;AL40</f>
        <v>東北6</v>
      </c>
      <c r="AN40" s="390">
        <f t="shared" si="11"/>
        <v>0</v>
      </c>
      <c r="AQ40" s="378" t="str">
        <f t="shared" ref="AQ40:AQ103" si="36">AK40</f>
        <v>東北</v>
      </c>
      <c r="AR40" s="378">
        <f t="shared" ref="AR40:AR103" si="37">AL40</f>
        <v>6</v>
      </c>
      <c r="AS40" s="378" t="str">
        <f t="shared" ref="AS40:AS103" si="38">AM40</f>
        <v>東北6</v>
      </c>
      <c r="AT40" s="390">
        <f t="shared" si="12"/>
        <v>0</v>
      </c>
      <c r="BC40" s="378" t="s">
        <v>123</v>
      </c>
      <c r="BD40" s="378">
        <f>BD39</f>
        <v>6</v>
      </c>
      <c r="BE40" s="378" t="str">
        <f t="shared" ref="BE40:BE103" si="39">BC40&amp;BD40</f>
        <v>東北6</v>
      </c>
      <c r="BF40" s="390">
        <f t="shared" si="13"/>
        <v>0</v>
      </c>
      <c r="BI40" s="378" t="str">
        <f t="shared" ref="BI40:BI103" si="40">BC40</f>
        <v>東北</v>
      </c>
      <c r="BJ40" s="378">
        <f t="shared" ref="BJ40:BJ103" si="41">BD40</f>
        <v>6</v>
      </c>
      <c r="BK40" s="378" t="str">
        <f t="shared" ref="BK40:BK103" si="42">BE40</f>
        <v>東北6</v>
      </c>
      <c r="BL40" s="390">
        <f t="shared" si="14"/>
        <v>0</v>
      </c>
      <c r="BU40" s="378" t="s">
        <v>123</v>
      </c>
      <c r="BV40" s="378">
        <f>BV39</f>
        <v>6</v>
      </c>
      <c r="BW40" s="378" t="str">
        <f t="shared" ref="BW40:BW103" si="43">BU40&amp;BV40</f>
        <v>東北6</v>
      </c>
      <c r="BX40" s="390">
        <f t="shared" si="15"/>
        <v>0</v>
      </c>
      <c r="CA40" s="378" t="str">
        <f t="shared" ref="CA40:CA103" si="44">BU40</f>
        <v>東北</v>
      </c>
      <c r="CB40" s="378">
        <f t="shared" ref="CB40:CB103" si="45">BV40</f>
        <v>6</v>
      </c>
      <c r="CC40" s="378" t="str">
        <f t="shared" ref="CC40:CC103" si="46">BW40</f>
        <v>東北6</v>
      </c>
      <c r="CD40" s="390">
        <f t="shared" si="16"/>
        <v>0</v>
      </c>
      <c r="CM40" s="378" t="s">
        <v>123</v>
      </c>
      <c r="CN40" s="378">
        <f>CN39</f>
        <v>6</v>
      </c>
      <c r="CO40" s="378" t="str">
        <f t="shared" ref="CO40:CO103" si="47">CM40&amp;CN40</f>
        <v>東北6</v>
      </c>
      <c r="CP40" s="390">
        <f t="shared" si="17"/>
        <v>0</v>
      </c>
      <c r="CS40" s="378" t="str">
        <f t="shared" ref="CS40:CS103" si="48">CM40</f>
        <v>東北</v>
      </c>
      <c r="CT40" s="378">
        <f t="shared" ref="CT40:CT103" si="49">CN40</f>
        <v>6</v>
      </c>
      <c r="CU40" s="378" t="str">
        <f t="shared" ref="CU40:CU103" si="50">CO40</f>
        <v>東北6</v>
      </c>
      <c r="CV40" s="390">
        <f t="shared" si="18"/>
        <v>0</v>
      </c>
      <c r="DE40" s="378" t="s">
        <v>123</v>
      </c>
      <c r="DF40" s="378">
        <f>DF39</f>
        <v>6</v>
      </c>
      <c r="DG40" s="378" t="str">
        <f t="shared" ref="DG40:DG103" si="51">DE40&amp;DF40</f>
        <v>東北6</v>
      </c>
      <c r="DH40" s="390">
        <f t="shared" si="19"/>
        <v>0</v>
      </c>
      <c r="DK40" s="378" t="str">
        <f t="shared" ref="DK40:DM103" si="52">DE40</f>
        <v>東北</v>
      </c>
      <c r="DL40" s="378">
        <f t="shared" si="52"/>
        <v>6</v>
      </c>
      <c r="DM40" s="378" t="str">
        <f t="shared" si="52"/>
        <v>東北6</v>
      </c>
      <c r="DN40" s="390">
        <f t="shared" si="20"/>
        <v>0</v>
      </c>
      <c r="DW40" s="378" t="s">
        <v>123</v>
      </c>
      <c r="DX40" s="378">
        <f>DX39</f>
        <v>6</v>
      </c>
      <c r="DY40" s="378" t="str">
        <f t="shared" ref="DY40:DY103" si="53">DW40&amp;DX40</f>
        <v>東北6</v>
      </c>
      <c r="DZ40" s="390">
        <f t="shared" si="21"/>
        <v>0</v>
      </c>
      <c r="EC40" s="378" t="str">
        <f t="shared" ref="EC40:EC103" si="54">DW40</f>
        <v>東北</v>
      </c>
      <c r="ED40" s="378">
        <f t="shared" ref="ED40:ED103" si="55">DX40</f>
        <v>6</v>
      </c>
      <c r="EE40" s="378" t="str">
        <f t="shared" ref="EE40:EE103" si="56">DY40</f>
        <v>東北6</v>
      </c>
      <c r="EF40" s="390">
        <f t="shared" si="22"/>
        <v>0</v>
      </c>
      <c r="EO40" s="378" t="s">
        <v>123</v>
      </c>
      <c r="EP40" s="378">
        <f>EP39</f>
        <v>6</v>
      </c>
      <c r="EQ40" s="378" t="str">
        <f t="shared" ref="EQ40:EQ103" si="57">EO40&amp;EP40</f>
        <v>東北6</v>
      </c>
      <c r="ER40" s="390">
        <f t="shared" si="23"/>
        <v>0</v>
      </c>
      <c r="EU40" s="378" t="str">
        <f t="shared" ref="EU40:EU103" si="58">EO40</f>
        <v>東北</v>
      </c>
      <c r="EV40" s="378">
        <f t="shared" ref="EV40:EV103" si="59">EP40</f>
        <v>6</v>
      </c>
      <c r="EW40" s="378" t="str">
        <f t="shared" ref="EW40:EW103" si="60">EQ40</f>
        <v>東北6</v>
      </c>
      <c r="EX40" s="390">
        <f t="shared" si="24"/>
        <v>0</v>
      </c>
      <c r="FG40" s="378" t="s">
        <v>123</v>
      </c>
      <c r="FH40" s="378">
        <f>FH39</f>
        <v>6</v>
      </c>
      <c r="FI40" s="378" t="str">
        <f t="shared" ref="FI40:FI103" si="61">FG40&amp;FH40</f>
        <v>東北6</v>
      </c>
      <c r="FJ40" s="390">
        <f t="shared" si="25"/>
        <v>0</v>
      </c>
      <c r="FM40" s="378" t="str">
        <f t="shared" ref="FM40:FM103" si="62">FG40</f>
        <v>東北</v>
      </c>
      <c r="FN40" s="378">
        <f t="shared" ref="FN40:FN103" si="63">FH40</f>
        <v>6</v>
      </c>
      <c r="FO40" s="378" t="str">
        <f t="shared" ref="FO40:FO103" si="64">FI40</f>
        <v>東北6</v>
      </c>
      <c r="FP40" s="390">
        <f t="shared" si="26"/>
        <v>0</v>
      </c>
      <c r="FY40" s="378" t="s">
        <v>123</v>
      </c>
      <c r="FZ40" s="378">
        <f>FZ39</f>
        <v>6</v>
      </c>
      <c r="GA40" s="378" t="str">
        <f t="shared" ref="GA40:GA103" si="65">FY40&amp;FZ40</f>
        <v>東北6</v>
      </c>
      <c r="GB40" s="390">
        <f t="shared" si="27"/>
        <v>0</v>
      </c>
      <c r="GE40" s="378" t="str">
        <f t="shared" ref="GE40:GE103" si="66">FY40</f>
        <v>東北</v>
      </c>
      <c r="GF40" s="378">
        <f t="shared" ref="GF40:GF103" si="67">FZ40</f>
        <v>6</v>
      </c>
      <c r="GG40" s="378" t="str">
        <f t="shared" ref="GG40:GG103" si="68">GA40</f>
        <v>東北6</v>
      </c>
      <c r="GH40" s="390">
        <f t="shared" si="28"/>
        <v>0</v>
      </c>
      <c r="GQ40" s="378" t="s">
        <v>123</v>
      </c>
      <c r="GR40" s="378">
        <f>GR39</f>
        <v>6</v>
      </c>
      <c r="GS40" s="378" t="str">
        <f t="shared" ref="GS40:GS103" si="69">GQ40&amp;GR40</f>
        <v>東北6</v>
      </c>
      <c r="GT40" s="390">
        <f t="shared" si="29"/>
        <v>0</v>
      </c>
      <c r="GW40" s="378" t="str">
        <f t="shared" ref="GW40:GW103" si="70">GQ40</f>
        <v>東北</v>
      </c>
      <c r="GX40" s="378">
        <f t="shared" ref="GX40:GX103" si="71">GR40</f>
        <v>6</v>
      </c>
      <c r="GY40" s="378" t="str">
        <f t="shared" ref="GY40:GY103" si="72">GS40</f>
        <v>東北6</v>
      </c>
      <c r="GZ40" s="390">
        <f t="shared" si="30"/>
        <v>0</v>
      </c>
      <c r="HI40" s="378" t="s">
        <v>123</v>
      </c>
      <c r="HJ40" s="378">
        <f>HJ39</f>
        <v>6</v>
      </c>
      <c r="HK40" s="378" t="str">
        <f t="shared" ref="HK40:HK103" si="73">HI40&amp;HJ40</f>
        <v>東北6</v>
      </c>
      <c r="HL40" s="390">
        <f t="shared" si="31"/>
        <v>0</v>
      </c>
      <c r="HO40" s="378" t="str">
        <f t="shared" ref="HO40:HO103" si="74">HI40</f>
        <v>東北</v>
      </c>
      <c r="HP40" s="378">
        <f t="shared" ref="HP40:HP103" si="75">HJ40</f>
        <v>6</v>
      </c>
      <c r="HQ40" s="378" t="str">
        <f t="shared" ref="HQ40:HQ103" si="76">HK40</f>
        <v>東北6</v>
      </c>
      <c r="HR40" s="390">
        <f t="shared" si="32"/>
        <v>0</v>
      </c>
      <c r="IA40" s="378" t="s">
        <v>123</v>
      </c>
      <c r="IB40" s="378">
        <f>IB39</f>
        <v>6</v>
      </c>
      <c r="IC40" s="378" t="str">
        <f t="shared" ref="IC40:IC103" si="77">IA40&amp;IB40</f>
        <v>東北6</v>
      </c>
      <c r="ID40" s="390">
        <f t="shared" si="33"/>
        <v>0</v>
      </c>
      <c r="IG40" s="378" t="str">
        <f t="shared" ref="IG40:IG103" si="78">IA40</f>
        <v>東北</v>
      </c>
      <c r="IH40" s="378">
        <f t="shared" ref="IH40:IH103" si="79">IB40</f>
        <v>6</v>
      </c>
      <c r="II40" s="378" t="str">
        <f t="shared" ref="II40:II103" si="80">IC40</f>
        <v>東北6</v>
      </c>
      <c r="IJ40" s="390">
        <f t="shared" si="34"/>
        <v>0</v>
      </c>
    </row>
    <row r="41" spans="1:249">
      <c r="A41" s="552"/>
      <c r="B41" s="557" t="s">
        <v>372</v>
      </c>
      <c r="C41" s="535"/>
      <c r="D41" s="536"/>
      <c r="E41" s="394" t="e">
        <f>IF($D$3="","",IF(D3="作成不要","",#REF!))</f>
        <v>#REF!</v>
      </c>
      <c r="F41" s="394" t="e">
        <f>IF($D$3="","",IF(D3="作成不要","",#REF!))</f>
        <v>#REF!</v>
      </c>
      <c r="G41" s="394" t="e">
        <f>IF($D$3="","",IF(D3="作成不要","",#REF!))</f>
        <v>#REF!</v>
      </c>
      <c r="H41" s="394" t="e">
        <f>IF($D$3="","",IF(D3="作成不要","",#REF!))</f>
        <v>#REF!</v>
      </c>
      <c r="I41" s="394" t="e">
        <f>IF($D$3="","",IF(D3="作成不要","",#REF!))</f>
        <v>#REF!</v>
      </c>
      <c r="J41" s="394" t="e">
        <f>IF($D$3="","",IF(D3="作成不要","",#REF!))</f>
        <v>#REF!</v>
      </c>
      <c r="K41" s="394" t="e">
        <f>IF($D$3="","",IF(D3="作成不要","",#REF!))</f>
        <v>#REF!</v>
      </c>
      <c r="L41" s="394" t="e">
        <f>IF($D$3="","",IF(D3="作成不要","",#REF!))</f>
        <v>#REF!</v>
      </c>
      <c r="M41" s="394" t="e">
        <f>IF($D$3="","",IF(D3="作成不要","",#REF!))</f>
        <v>#REF!</v>
      </c>
      <c r="N41" s="394" t="e">
        <f>IF($D$3="","",IF(D3="作成不要","",#REF!))</f>
        <v>#REF!</v>
      </c>
      <c r="O41" s="394" t="e">
        <f>IF($D$3="","",IF(D3="作成不要","",#REF!))</f>
        <v>#REF!</v>
      </c>
      <c r="P41" s="394" t="e">
        <f>IF($D$3="","",IF(D3="作成不要","",#REF!))</f>
        <v>#REF!</v>
      </c>
      <c r="U41" s="378" t="s">
        <v>105</v>
      </c>
      <c r="V41" s="368"/>
      <c r="W41" s="368"/>
      <c r="X41" s="368"/>
      <c r="Y41" s="368"/>
      <c r="Z41" s="368"/>
      <c r="AA41" s="368"/>
      <c r="AB41" s="368"/>
      <c r="AC41" s="368"/>
      <c r="AD41" s="368"/>
      <c r="AE41" s="368"/>
      <c r="AF41" s="368"/>
      <c r="AG41" s="368"/>
      <c r="AK41" s="378" t="s">
        <v>124</v>
      </c>
      <c r="AL41" s="378">
        <f>AL40</f>
        <v>6</v>
      </c>
      <c r="AM41" s="378" t="str">
        <f t="shared" si="35"/>
        <v>東京6</v>
      </c>
      <c r="AN41" s="390">
        <f t="shared" si="11"/>
        <v>0</v>
      </c>
      <c r="AQ41" s="378" t="str">
        <f t="shared" si="36"/>
        <v>東京</v>
      </c>
      <c r="AR41" s="378">
        <f t="shared" si="37"/>
        <v>6</v>
      </c>
      <c r="AS41" s="378" t="str">
        <f t="shared" si="38"/>
        <v>東京6</v>
      </c>
      <c r="AT41" s="390">
        <f t="shared" si="12"/>
        <v>0</v>
      </c>
      <c r="BC41" s="378" t="s">
        <v>124</v>
      </c>
      <c r="BD41" s="378">
        <f>BD40</f>
        <v>6</v>
      </c>
      <c r="BE41" s="378" t="str">
        <f t="shared" si="39"/>
        <v>東京6</v>
      </c>
      <c r="BF41" s="390">
        <f t="shared" si="13"/>
        <v>0</v>
      </c>
      <c r="BI41" s="378" t="str">
        <f t="shared" si="40"/>
        <v>東京</v>
      </c>
      <c r="BJ41" s="378">
        <f t="shared" si="41"/>
        <v>6</v>
      </c>
      <c r="BK41" s="378" t="str">
        <f t="shared" si="42"/>
        <v>東京6</v>
      </c>
      <c r="BL41" s="390">
        <f t="shared" si="14"/>
        <v>0</v>
      </c>
      <c r="BU41" s="378" t="s">
        <v>124</v>
      </c>
      <c r="BV41" s="378">
        <f>BV40</f>
        <v>6</v>
      </c>
      <c r="BW41" s="378" t="str">
        <f t="shared" si="43"/>
        <v>東京6</v>
      </c>
      <c r="BX41" s="390">
        <f t="shared" si="15"/>
        <v>0</v>
      </c>
      <c r="CA41" s="378" t="str">
        <f t="shared" si="44"/>
        <v>東京</v>
      </c>
      <c r="CB41" s="378">
        <f t="shared" si="45"/>
        <v>6</v>
      </c>
      <c r="CC41" s="378" t="str">
        <f t="shared" si="46"/>
        <v>東京6</v>
      </c>
      <c r="CD41" s="390">
        <f t="shared" si="16"/>
        <v>0</v>
      </c>
      <c r="CM41" s="378" t="s">
        <v>124</v>
      </c>
      <c r="CN41" s="378">
        <f>CN40</f>
        <v>6</v>
      </c>
      <c r="CO41" s="378" t="str">
        <f t="shared" si="47"/>
        <v>東京6</v>
      </c>
      <c r="CP41" s="390">
        <f t="shared" si="17"/>
        <v>0</v>
      </c>
      <c r="CS41" s="378" t="str">
        <f t="shared" si="48"/>
        <v>東京</v>
      </c>
      <c r="CT41" s="378">
        <f t="shared" si="49"/>
        <v>6</v>
      </c>
      <c r="CU41" s="378" t="str">
        <f t="shared" si="50"/>
        <v>東京6</v>
      </c>
      <c r="CV41" s="390">
        <f t="shared" si="18"/>
        <v>0</v>
      </c>
      <c r="DE41" s="378" t="s">
        <v>124</v>
      </c>
      <c r="DF41" s="378">
        <f>DF40</f>
        <v>6</v>
      </c>
      <c r="DG41" s="378" t="str">
        <f t="shared" si="51"/>
        <v>東京6</v>
      </c>
      <c r="DH41" s="390">
        <f t="shared" si="19"/>
        <v>0</v>
      </c>
      <c r="DK41" s="378" t="str">
        <f t="shared" si="52"/>
        <v>東京</v>
      </c>
      <c r="DL41" s="378">
        <f t="shared" si="52"/>
        <v>6</v>
      </c>
      <c r="DM41" s="378" t="str">
        <f t="shared" si="52"/>
        <v>東京6</v>
      </c>
      <c r="DN41" s="390">
        <f t="shared" si="20"/>
        <v>0</v>
      </c>
      <c r="DW41" s="378" t="s">
        <v>124</v>
      </c>
      <c r="DX41" s="378">
        <f>DX40</f>
        <v>6</v>
      </c>
      <c r="DY41" s="378" t="str">
        <f t="shared" si="53"/>
        <v>東京6</v>
      </c>
      <c r="DZ41" s="390">
        <f t="shared" si="21"/>
        <v>0</v>
      </c>
      <c r="EC41" s="378" t="str">
        <f t="shared" si="54"/>
        <v>東京</v>
      </c>
      <c r="ED41" s="378">
        <f t="shared" si="55"/>
        <v>6</v>
      </c>
      <c r="EE41" s="378" t="str">
        <f t="shared" si="56"/>
        <v>東京6</v>
      </c>
      <c r="EF41" s="390">
        <f t="shared" si="22"/>
        <v>0</v>
      </c>
      <c r="EO41" s="378" t="s">
        <v>124</v>
      </c>
      <c r="EP41" s="378">
        <f>EP40</f>
        <v>6</v>
      </c>
      <c r="EQ41" s="378" t="str">
        <f t="shared" si="57"/>
        <v>東京6</v>
      </c>
      <c r="ER41" s="390">
        <f t="shared" si="23"/>
        <v>0</v>
      </c>
      <c r="EU41" s="378" t="str">
        <f t="shared" si="58"/>
        <v>東京</v>
      </c>
      <c r="EV41" s="378">
        <f t="shared" si="59"/>
        <v>6</v>
      </c>
      <c r="EW41" s="378" t="str">
        <f t="shared" si="60"/>
        <v>東京6</v>
      </c>
      <c r="EX41" s="390">
        <f t="shared" si="24"/>
        <v>0</v>
      </c>
      <c r="FG41" s="378" t="s">
        <v>124</v>
      </c>
      <c r="FH41" s="378">
        <f>FH40</f>
        <v>6</v>
      </c>
      <c r="FI41" s="378" t="str">
        <f t="shared" si="61"/>
        <v>東京6</v>
      </c>
      <c r="FJ41" s="390">
        <f t="shared" si="25"/>
        <v>0</v>
      </c>
      <c r="FM41" s="378" t="str">
        <f t="shared" si="62"/>
        <v>東京</v>
      </c>
      <c r="FN41" s="378">
        <f t="shared" si="63"/>
        <v>6</v>
      </c>
      <c r="FO41" s="378" t="str">
        <f t="shared" si="64"/>
        <v>東京6</v>
      </c>
      <c r="FP41" s="390">
        <f t="shared" si="26"/>
        <v>0</v>
      </c>
      <c r="FY41" s="378" t="s">
        <v>124</v>
      </c>
      <c r="FZ41" s="378">
        <f>FZ40</f>
        <v>6</v>
      </c>
      <c r="GA41" s="378" t="str">
        <f t="shared" si="65"/>
        <v>東京6</v>
      </c>
      <c r="GB41" s="390">
        <f t="shared" si="27"/>
        <v>0</v>
      </c>
      <c r="GE41" s="378" t="str">
        <f t="shared" si="66"/>
        <v>東京</v>
      </c>
      <c r="GF41" s="378">
        <f t="shared" si="67"/>
        <v>6</v>
      </c>
      <c r="GG41" s="378" t="str">
        <f t="shared" si="68"/>
        <v>東京6</v>
      </c>
      <c r="GH41" s="390">
        <f t="shared" si="28"/>
        <v>0</v>
      </c>
      <c r="GQ41" s="378" t="s">
        <v>124</v>
      </c>
      <c r="GR41" s="378">
        <f>GR40</f>
        <v>6</v>
      </c>
      <c r="GS41" s="378" t="str">
        <f t="shared" si="69"/>
        <v>東京6</v>
      </c>
      <c r="GT41" s="390">
        <f t="shared" si="29"/>
        <v>0</v>
      </c>
      <c r="GW41" s="378" t="str">
        <f t="shared" si="70"/>
        <v>東京</v>
      </c>
      <c r="GX41" s="378">
        <f t="shared" si="71"/>
        <v>6</v>
      </c>
      <c r="GY41" s="378" t="str">
        <f t="shared" si="72"/>
        <v>東京6</v>
      </c>
      <c r="GZ41" s="390">
        <f t="shared" si="30"/>
        <v>0</v>
      </c>
      <c r="HI41" s="378" t="s">
        <v>124</v>
      </c>
      <c r="HJ41" s="378">
        <f>HJ40</f>
        <v>6</v>
      </c>
      <c r="HK41" s="378" t="str">
        <f t="shared" si="73"/>
        <v>東京6</v>
      </c>
      <c r="HL41" s="390">
        <f t="shared" si="31"/>
        <v>0</v>
      </c>
      <c r="HO41" s="378" t="str">
        <f t="shared" si="74"/>
        <v>東京</v>
      </c>
      <c r="HP41" s="378">
        <f t="shared" si="75"/>
        <v>6</v>
      </c>
      <c r="HQ41" s="378" t="str">
        <f t="shared" si="76"/>
        <v>東京6</v>
      </c>
      <c r="HR41" s="390">
        <f t="shared" si="32"/>
        <v>0</v>
      </c>
      <c r="IA41" s="378" t="s">
        <v>124</v>
      </c>
      <c r="IB41" s="378">
        <f>IB40</f>
        <v>6</v>
      </c>
      <c r="IC41" s="378" t="str">
        <f t="shared" si="77"/>
        <v>東京6</v>
      </c>
      <c r="ID41" s="390">
        <f t="shared" si="33"/>
        <v>0</v>
      </c>
      <c r="IG41" s="378" t="str">
        <f t="shared" si="78"/>
        <v>東京</v>
      </c>
      <c r="IH41" s="378">
        <f t="shared" si="79"/>
        <v>6</v>
      </c>
      <c r="II41" s="378" t="str">
        <f t="shared" si="80"/>
        <v>東京6</v>
      </c>
      <c r="IJ41" s="390">
        <f t="shared" si="34"/>
        <v>0</v>
      </c>
    </row>
    <row r="42" spans="1:249">
      <c r="A42" s="552"/>
      <c r="B42" s="544" t="s">
        <v>373</v>
      </c>
      <c r="C42" s="545" t="s">
        <v>374</v>
      </c>
      <c r="D42" s="470" t="s">
        <v>309</v>
      </c>
      <c r="E42" s="393" t="e">
        <f>IF($D$3="","",IF(D3="作成不要","",#REF!))</f>
        <v>#REF!</v>
      </c>
      <c r="F42" s="393" t="e">
        <f>IF($D$3="","",IF(D3="作成不要","",#REF!))</f>
        <v>#REF!</v>
      </c>
      <c r="G42" s="393" t="e">
        <f>IF($D$3="","",IF(D3="作成不要","",#REF!))</f>
        <v>#REF!</v>
      </c>
      <c r="H42" s="393" t="e">
        <f>IF($D$3="","",IF(D3="作成不要","",#REF!))</f>
        <v>#REF!</v>
      </c>
      <c r="I42" s="393" t="e">
        <f>IF($D$3="","",IF(D3="作成不要","",#REF!))</f>
        <v>#REF!</v>
      </c>
      <c r="J42" s="393" t="e">
        <f>IF($D$3="","",IF(D3="作成不要","",#REF!))</f>
        <v>#REF!</v>
      </c>
      <c r="K42" s="393" t="e">
        <f>IF($D$3="","",IF(D3="作成不要","",#REF!))</f>
        <v>#REF!</v>
      </c>
      <c r="L42" s="393" t="e">
        <f>IF($D$3="","",IF(D3="作成不要","",#REF!))</f>
        <v>#REF!</v>
      </c>
      <c r="M42" s="393" t="e">
        <f>IF($D$3="","",IF(D3="作成不要","",#REF!))</f>
        <v>#REF!</v>
      </c>
      <c r="N42" s="393" t="e">
        <f>IF($D$3="","",IF(D3="作成不要","",#REF!))</f>
        <v>#REF!</v>
      </c>
      <c r="O42" s="393" t="e">
        <f>IF($D$3="","",IF(D3="作成不要","",#REF!))</f>
        <v>#REF!</v>
      </c>
      <c r="P42" s="393" t="e">
        <f>IF($D$3="","",IF(D3="作成不要","",#REF!))</f>
        <v>#REF!</v>
      </c>
      <c r="U42" s="378" t="s">
        <v>106</v>
      </c>
      <c r="V42" s="368"/>
      <c r="W42" s="368"/>
      <c r="X42" s="368"/>
      <c r="Y42" s="368"/>
      <c r="Z42" s="368"/>
      <c r="AA42" s="368"/>
      <c r="AB42" s="368"/>
      <c r="AC42" s="368"/>
      <c r="AD42" s="368"/>
      <c r="AE42" s="368"/>
      <c r="AF42" s="368"/>
      <c r="AG42" s="368"/>
      <c r="AK42" s="378" t="s">
        <v>125</v>
      </c>
      <c r="AL42" s="378">
        <f t="shared" ref="AL42:AL58" si="81">AL41</f>
        <v>6</v>
      </c>
      <c r="AM42" s="378" t="str">
        <f t="shared" si="35"/>
        <v>中部6</v>
      </c>
      <c r="AN42" s="390">
        <f t="shared" si="11"/>
        <v>0</v>
      </c>
      <c r="AQ42" s="378" t="str">
        <f t="shared" si="36"/>
        <v>中部</v>
      </c>
      <c r="AR42" s="378">
        <f t="shared" si="37"/>
        <v>6</v>
      </c>
      <c r="AS42" s="378" t="str">
        <f t="shared" si="38"/>
        <v>中部6</v>
      </c>
      <c r="AT42" s="390">
        <f t="shared" si="12"/>
        <v>0</v>
      </c>
      <c r="BC42" s="378" t="s">
        <v>125</v>
      </c>
      <c r="BD42" s="378">
        <f t="shared" ref="BD42:BD58" si="82">BD41</f>
        <v>6</v>
      </c>
      <c r="BE42" s="378" t="str">
        <f t="shared" si="39"/>
        <v>中部6</v>
      </c>
      <c r="BF42" s="390">
        <f t="shared" si="13"/>
        <v>0</v>
      </c>
      <c r="BI42" s="378" t="str">
        <f t="shared" si="40"/>
        <v>中部</v>
      </c>
      <c r="BJ42" s="378">
        <f t="shared" si="41"/>
        <v>6</v>
      </c>
      <c r="BK42" s="378" t="str">
        <f t="shared" si="42"/>
        <v>中部6</v>
      </c>
      <c r="BL42" s="390">
        <f t="shared" si="14"/>
        <v>0</v>
      </c>
      <c r="BU42" s="378" t="s">
        <v>125</v>
      </c>
      <c r="BV42" s="378">
        <f t="shared" ref="BV42:BV58" si="83">BV41</f>
        <v>6</v>
      </c>
      <c r="BW42" s="378" t="str">
        <f t="shared" si="43"/>
        <v>中部6</v>
      </c>
      <c r="BX42" s="390">
        <f t="shared" si="15"/>
        <v>0</v>
      </c>
      <c r="CA42" s="378" t="str">
        <f t="shared" si="44"/>
        <v>中部</v>
      </c>
      <c r="CB42" s="378">
        <f t="shared" si="45"/>
        <v>6</v>
      </c>
      <c r="CC42" s="378" t="str">
        <f t="shared" si="46"/>
        <v>中部6</v>
      </c>
      <c r="CD42" s="390">
        <f t="shared" si="16"/>
        <v>0</v>
      </c>
      <c r="CM42" s="378" t="s">
        <v>125</v>
      </c>
      <c r="CN42" s="378">
        <f t="shared" ref="CN42:CN58" si="84">CN41</f>
        <v>6</v>
      </c>
      <c r="CO42" s="378" t="str">
        <f t="shared" si="47"/>
        <v>中部6</v>
      </c>
      <c r="CP42" s="390">
        <f t="shared" si="17"/>
        <v>0</v>
      </c>
      <c r="CS42" s="378" t="str">
        <f t="shared" si="48"/>
        <v>中部</v>
      </c>
      <c r="CT42" s="378">
        <f t="shared" si="49"/>
        <v>6</v>
      </c>
      <c r="CU42" s="378" t="str">
        <f t="shared" si="50"/>
        <v>中部6</v>
      </c>
      <c r="CV42" s="390">
        <f t="shared" si="18"/>
        <v>0</v>
      </c>
      <c r="DE42" s="378" t="s">
        <v>125</v>
      </c>
      <c r="DF42" s="378">
        <f t="shared" ref="DF42:DF58" si="85">DF41</f>
        <v>6</v>
      </c>
      <c r="DG42" s="378" t="str">
        <f t="shared" si="51"/>
        <v>中部6</v>
      </c>
      <c r="DH42" s="390">
        <f t="shared" si="19"/>
        <v>0</v>
      </c>
      <c r="DK42" s="378" t="str">
        <f t="shared" si="52"/>
        <v>中部</v>
      </c>
      <c r="DL42" s="378">
        <f t="shared" si="52"/>
        <v>6</v>
      </c>
      <c r="DM42" s="378" t="str">
        <f t="shared" si="52"/>
        <v>中部6</v>
      </c>
      <c r="DN42" s="390">
        <f t="shared" si="20"/>
        <v>0</v>
      </c>
      <c r="DW42" s="378" t="s">
        <v>125</v>
      </c>
      <c r="DX42" s="378">
        <f t="shared" ref="DX42:DX58" si="86">DX41</f>
        <v>6</v>
      </c>
      <c r="DY42" s="378" t="str">
        <f t="shared" si="53"/>
        <v>中部6</v>
      </c>
      <c r="DZ42" s="390">
        <f t="shared" si="21"/>
        <v>0</v>
      </c>
      <c r="EC42" s="378" t="str">
        <f t="shared" si="54"/>
        <v>中部</v>
      </c>
      <c r="ED42" s="378">
        <f t="shared" si="55"/>
        <v>6</v>
      </c>
      <c r="EE42" s="378" t="str">
        <f t="shared" si="56"/>
        <v>中部6</v>
      </c>
      <c r="EF42" s="390">
        <f t="shared" si="22"/>
        <v>0</v>
      </c>
      <c r="EO42" s="378" t="s">
        <v>125</v>
      </c>
      <c r="EP42" s="378">
        <f t="shared" ref="EP42:EP58" si="87">EP41</f>
        <v>6</v>
      </c>
      <c r="EQ42" s="378" t="str">
        <f t="shared" si="57"/>
        <v>中部6</v>
      </c>
      <c r="ER42" s="390">
        <f t="shared" si="23"/>
        <v>0</v>
      </c>
      <c r="EU42" s="378" t="str">
        <f t="shared" si="58"/>
        <v>中部</v>
      </c>
      <c r="EV42" s="378">
        <f t="shared" si="59"/>
        <v>6</v>
      </c>
      <c r="EW42" s="378" t="str">
        <f t="shared" si="60"/>
        <v>中部6</v>
      </c>
      <c r="EX42" s="390">
        <f t="shared" si="24"/>
        <v>0</v>
      </c>
      <c r="FG42" s="378" t="s">
        <v>125</v>
      </c>
      <c r="FH42" s="378">
        <f t="shared" ref="FH42:FH58" si="88">FH41</f>
        <v>6</v>
      </c>
      <c r="FI42" s="378" t="str">
        <f t="shared" si="61"/>
        <v>中部6</v>
      </c>
      <c r="FJ42" s="390">
        <f t="shared" si="25"/>
        <v>0</v>
      </c>
      <c r="FM42" s="378" t="str">
        <f t="shared" si="62"/>
        <v>中部</v>
      </c>
      <c r="FN42" s="378">
        <f t="shared" si="63"/>
        <v>6</v>
      </c>
      <c r="FO42" s="378" t="str">
        <f t="shared" si="64"/>
        <v>中部6</v>
      </c>
      <c r="FP42" s="390">
        <f t="shared" si="26"/>
        <v>0</v>
      </c>
      <c r="FY42" s="378" t="s">
        <v>125</v>
      </c>
      <c r="FZ42" s="378">
        <f t="shared" ref="FZ42:FZ58" si="89">FZ41</f>
        <v>6</v>
      </c>
      <c r="GA42" s="378" t="str">
        <f t="shared" si="65"/>
        <v>中部6</v>
      </c>
      <c r="GB42" s="390">
        <f t="shared" si="27"/>
        <v>0</v>
      </c>
      <c r="GE42" s="378" t="str">
        <f t="shared" si="66"/>
        <v>中部</v>
      </c>
      <c r="GF42" s="378">
        <f t="shared" si="67"/>
        <v>6</v>
      </c>
      <c r="GG42" s="378" t="str">
        <f t="shared" si="68"/>
        <v>中部6</v>
      </c>
      <c r="GH42" s="390">
        <f t="shared" si="28"/>
        <v>0</v>
      </c>
      <c r="GQ42" s="378" t="s">
        <v>125</v>
      </c>
      <c r="GR42" s="378">
        <f t="shared" ref="GR42:GR58" si="90">GR41</f>
        <v>6</v>
      </c>
      <c r="GS42" s="378" t="str">
        <f t="shared" si="69"/>
        <v>中部6</v>
      </c>
      <c r="GT42" s="390">
        <f t="shared" si="29"/>
        <v>0</v>
      </c>
      <c r="GW42" s="378" t="str">
        <f t="shared" si="70"/>
        <v>中部</v>
      </c>
      <c r="GX42" s="378">
        <f t="shared" si="71"/>
        <v>6</v>
      </c>
      <c r="GY42" s="378" t="str">
        <f t="shared" si="72"/>
        <v>中部6</v>
      </c>
      <c r="GZ42" s="390">
        <f t="shared" si="30"/>
        <v>0</v>
      </c>
      <c r="HI42" s="378" t="s">
        <v>125</v>
      </c>
      <c r="HJ42" s="378">
        <f t="shared" ref="HJ42:HJ58" si="91">HJ41</f>
        <v>6</v>
      </c>
      <c r="HK42" s="378" t="str">
        <f t="shared" si="73"/>
        <v>中部6</v>
      </c>
      <c r="HL42" s="390">
        <f t="shared" si="31"/>
        <v>0</v>
      </c>
      <c r="HO42" s="378" t="str">
        <f t="shared" si="74"/>
        <v>中部</v>
      </c>
      <c r="HP42" s="378">
        <f t="shared" si="75"/>
        <v>6</v>
      </c>
      <c r="HQ42" s="378" t="str">
        <f t="shared" si="76"/>
        <v>中部6</v>
      </c>
      <c r="HR42" s="390">
        <f t="shared" si="32"/>
        <v>0</v>
      </c>
      <c r="IA42" s="378" t="s">
        <v>125</v>
      </c>
      <c r="IB42" s="378">
        <f t="shared" ref="IB42:IB58" si="92">IB41</f>
        <v>6</v>
      </c>
      <c r="IC42" s="378" t="str">
        <f t="shared" si="77"/>
        <v>中部6</v>
      </c>
      <c r="ID42" s="390">
        <f t="shared" si="33"/>
        <v>0</v>
      </c>
      <c r="IG42" s="378" t="str">
        <f t="shared" si="78"/>
        <v>中部</v>
      </c>
      <c r="IH42" s="378">
        <f t="shared" si="79"/>
        <v>6</v>
      </c>
      <c r="II42" s="378" t="str">
        <f t="shared" si="80"/>
        <v>中部6</v>
      </c>
      <c r="IJ42" s="390">
        <f t="shared" si="34"/>
        <v>0</v>
      </c>
    </row>
    <row r="43" spans="1:249">
      <c r="A43" s="552"/>
      <c r="B43" s="542"/>
      <c r="C43" s="546"/>
      <c r="D43" s="470" t="s">
        <v>310</v>
      </c>
      <c r="E43" s="393" t="e">
        <f>IF($D$3="","",IF(D3="作成不要","",#REF!))</f>
        <v>#REF!</v>
      </c>
      <c r="F43" s="393" t="e">
        <f>IF($D$3="","",IF(D3="作成不要","",#REF!))</f>
        <v>#REF!</v>
      </c>
      <c r="G43" s="393" t="e">
        <f>IF($D$3="","",IF(D3="作成不要","",#REF!))</f>
        <v>#REF!</v>
      </c>
      <c r="H43" s="393" t="e">
        <f>IF($D$3="","",IF(D3="作成不要","",#REF!))</f>
        <v>#REF!</v>
      </c>
      <c r="I43" s="393" t="e">
        <f>IF($D$3="","",IF(D3="作成不要","",#REF!))</f>
        <v>#REF!</v>
      </c>
      <c r="J43" s="393" t="e">
        <f>IF($D$3="","",IF(D3="作成不要","",#REF!))</f>
        <v>#REF!</v>
      </c>
      <c r="K43" s="393" t="e">
        <f>IF($D$3="","",IF(D3="作成不要","",#REF!))</f>
        <v>#REF!</v>
      </c>
      <c r="L43" s="393" t="e">
        <f>IF($D$3="","",IF(D3="作成不要","",#REF!))</f>
        <v>#REF!</v>
      </c>
      <c r="M43" s="393" t="e">
        <f>IF($D$3="","",IF(D3="作成不要","",#REF!))</f>
        <v>#REF!</v>
      </c>
      <c r="N43" s="393" t="e">
        <f>IF($D$3="","",IF(D3="作成不要","",#REF!))</f>
        <v>#REF!</v>
      </c>
      <c r="O43" s="393" t="e">
        <f>IF($D$3="","",IF(D3="作成不要","",#REF!))</f>
        <v>#REF!</v>
      </c>
      <c r="P43" s="393" t="e">
        <f>IF($D$3="","",IF(D3="作成不要","",#REF!))</f>
        <v>#REF!</v>
      </c>
      <c r="U43" s="378" t="s">
        <v>107</v>
      </c>
      <c r="V43" s="368"/>
      <c r="W43" s="368"/>
      <c r="X43" s="368"/>
      <c r="Y43" s="368"/>
      <c r="Z43" s="368"/>
      <c r="AA43" s="368"/>
      <c r="AB43" s="368"/>
      <c r="AC43" s="368"/>
      <c r="AD43" s="368"/>
      <c r="AE43" s="368"/>
      <c r="AF43" s="368"/>
      <c r="AG43" s="368"/>
      <c r="AK43" s="378" t="s">
        <v>126</v>
      </c>
      <c r="AL43" s="378">
        <f t="shared" si="81"/>
        <v>6</v>
      </c>
      <c r="AM43" s="378" t="str">
        <f t="shared" si="35"/>
        <v>北陸6</v>
      </c>
      <c r="AN43" s="390">
        <f t="shared" si="11"/>
        <v>0</v>
      </c>
      <c r="AQ43" s="378" t="str">
        <f t="shared" si="36"/>
        <v>北陸</v>
      </c>
      <c r="AR43" s="378">
        <f t="shared" si="37"/>
        <v>6</v>
      </c>
      <c r="AS43" s="378" t="str">
        <f t="shared" si="38"/>
        <v>北陸6</v>
      </c>
      <c r="AT43" s="390">
        <f t="shared" si="12"/>
        <v>0</v>
      </c>
      <c r="BC43" s="378" t="s">
        <v>126</v>
      </c>
      <c r="BD43" s="378">
        <f t="shared" si="82"/>
        <v>6</v>
      </c>
      <c r="BE43" s="378" t="str">
        <f t="shared" si="39"/>
        <v>北陸6</v>
      </c>
      <c r="BF43" s="390">
        <f t="shared" si="13"/>
        <v>0</v>
      </c>
      <c r="BI43" s="378" t="str">
        <f t="shared" si="40"/>
        <v>北陸</v>
      </c>
      <c r="BJ43" s="378">
        <f t="shared" si="41"/>
        <v>6</v>
      </c>
      <c r="BK43" s="378" t="str">
        <f t="shared" si="42"/>
        <v>北陸6</v>
      </c>
      <c r="BL43" s="390">
        <f t="shared" si="14"/>
        <v>0</v>
      </c>
      <c r="BU43" s="378" t="s">
        <v>126</v>
      </c>
      <c r="BV43" s="378">
        <f t="shared" si="83"/>
        <v>6</v>
      </c>
      <c r="BW43" s="378" t="str">
        <f t="shared" si="43"/>
        <v>北陸6</v>
      </c>
      <c r="BX43" s="390">
        <f t="shared" si="15"/>
        <v>0</v>
      </c>
      <c r="CA43" s="378" t="str">
        <f t="shared" si="44"/>
        <v>北陸</v>
      </c>
      <c r="CB43" s="378">
        <f t="shared" si="45"/>
        <v>6</v>
      </c>
      <c r="CC43" s="378" t="str">
        <f t="shared" si="46"/>
        <v>北陸6</v>
      </c>
      <c r="CD43" s="390">
        <f t="shared" si="16"/>
        <v>0</v>
      </c>
      <c r="CM43" s="378" t="s">
        <v>126</v>
      </c>
      <c r="CN43" s="378">
        <f t="shared" si="84"/>
        <v>6</v>
      </c>
      <c r="CO43" s="378" t="str">
        <f t="shared" si="47"/>
        <v>北陸6</v>
      </c>
      <c r="CP43" s="390">
        <f t="shared" si="17"/>
        <v>0</v>
      </c>
      <c r="CS43" s="378" t="str">
        <f t="shared" si="48"/>
        <v>北陸</v>
      </c>
      <c r="CT43" s="378">
        <f t="shared" si="49"/>
        <v>6</v>
      </c>
      <c r="CU43" s="378" t="str">
        <f t="shared" si="50"/>
        <v>北陸6</v>
      </c>
      <c r="CV43" s="390">
        <f t="shared" si="18"/>
        <v>0</v>
      </c>
      <c r="DE43" s="378" t="s">
        <v>126</v>
      </c>
      <c r="DF43" s="378">
        <f t="shared" si="85"/>
        <v>6</v>
      </c>
      <c r="DG43" s="378" t="str">
        <f t="shared" si="51"/>
        <v>北陸6</v>
      </c>
      <c r="DH43" s="390">
        <f t="shared" si="19"/>
        <v>0</v>
      </c>
      <c r="DK43" s="378" t="str">
        <f t="shared" si="52"/>
        <v>北陸</v>
      </c>
      <c r="DL43" s="378">
        <f t="shared" si="52"/>
        <v>6</v>
      </c>
      <c r="DM43" s="378" t="str">
        <f t="shared" si="52"/>
        <v>北陸6</v>
      </c>
      <c r="DN43" s="390">
        <f t="shared" si="20"/>
        <v>0</v>
      </c>
      <c r="DW43" s="378" t="s">
        <v>126</v>
      </c>
      <c r="DX43" s="378">
        <f t="shared" si="86"/>
        <v>6</v>
      </c>
      <c r="DY43" s="378" t="str">
        <f t="shared" si="53"/>
        <v>北陸6</v>
      </c>
      <c r="DZ43" s="390">
        <f t="shared" si="21"/>
        <v>0</v>
      </c>
      <c r="EC43" s="378" t="str">
        <f t="shared" si="54"/>
        <v>北陸</v>
      </c>
      <c r="ED43" s="378">
        <f t="shared" si="55"/>
        <v>6</v>
      </c>
      <c r="EE43" s="378" t="str">
        <f t="shared" si="56"/>
        <v>北陸6</v>
      </c>
      <c r="EF43" s="390">
        <f t="shared" si="22"/>
        <v>0</v>
      </c>
      <c r="EO43" s="378" t="s">
        <v>126</v>
      </c>
      <c r="EP43" s="378">
        <f t="shared" si="87"/>
        <v>6</v>
      </c>
      <c r="EQ43" s="378" t="str">
        <f t="shared" si="57"/>
        <v>北陸6</v>
      </c>
      <c r="ER43" s="390">
        <f t="shared" si="23"/>
        <v>0</v>
      </c>
      <c r="EU43" s="378" t="str">
        <f t="shared" si="58"/>
        <v>北陸</v>
      </c>
      <c r="EV43" s="378">
        <f t="shared" si="59"/>
        <v>6</v>
      </c>
      <c r="EW43" s="378" t="str">
        <f t="shared" si="60"/>
        <v>北陸6</v>
      </c>
      <c r="EX43" s="390">
        <f t="shared" si="24"/>
        <v>0</v>
      </c>
      <c r="FG43" s="378" t="s">
        <v>126</v>
      </c>
      <c r="FH43" s="378">
        <f t="shared" si="88"/>
        <v>6</v>
      </c>
      <c r="FI43" s="378" t="str">
        <f t="shared" si="61"/>
        <v>北陸6</v>
      </c>
      <c r="FJ43" s="390">
        <f t="shared" si="25"/>
        <v>0</v>
      </c>
      <c r="FM43" s="378" t="str">
        <f t="shared" si="62"/>
        <v>北陸</v>
      </c>
      <c r="FN43" s="378">
        <f t="shared" si="63"/>
        <v>6</v>
      </c>
      <c r="FO43" s="378" t="str">
        <f t="shared" si="64"/>
        <v>北陸6</v>
      </c>
      <c r="FP43" s="390">
        <f t="shared" si="26"/>
        <v>0</v>
      </c>
      <c r="FY43" s="378" t="s">
        <v>126</v>
      </c>
      <c r="FZ43" s="378">
        <f t="shared" si="89"/>
        <v>6</v>
      </c>
      <c r="GA43" s="378" t="str">
        <f t="shared" si="65"/>
        <v>北陸6</v>
      </c>
      <c r="GB43" s="390">
        <f t="shared" si="27"/>
        <v>0</v>
      </c>
      <c r="GE43" s="378" t="str">
        <f t="shared" si="66"/>
        <v>北陸</v>
      </c>
      <c r="GF43" s="378">
        <f t="shared" si="67"/>
        <v>6</v>
      </c>
      <c r="GG43" s="378" t="str">
        <f t="shared" si="68"/>
        <v>北陸6</v>
      </c>
      <c r="GH43" s="390">
        <f t="shared" si="28"/>
        <v>0</v>
      </c>
      <c r="GQ43" s="378" t="s">
        <v>126</v>
      </c>
      <c r="GR43" s="378">
        <f t="shared" si="90"/>
        <v>6</v>
      </c>
      <c r="GS43" s="378" t="str">
        <f t="shared" si="69"/>
        <v>北陸6</v>
      </c>
      <c r="GT43" s="390">
        <f t="shared" si="29"/>
        <v>0</v>
      </c>
      <c r="GW43" s="378" t="str">
        <f t="shared" si="70"/>
        <v>北陸</v>
      </c>
      <c r="GX43" s="378">
        <f t="shared" si="71"/>
        <v>6</v>
      </c>
      <c r="GY43" s="378" t="str">
        <f t="shared" si="72"/>
        <v>北陸6</v>
      </c>
      <c r="GZ43" s="390">
        <f t="shared" si="30"/>
        <v>0</v>
      </c>
      <c r="HI43" s="378" t="s">
        <v>126</v>
      </c>
      <c r="HJ43" s="378">
        <f t="shared" si="91"/>
        <v>6</v>
      </c>
      <c r="HK43" s="378" t="str">
        <f t="shared" si="73"/>
        <v>北陸6</v>
      </c>
      <c r="HL43" s="390">
        <f t="shared" si="31"/>
        <v>0</v>
      </c>
      <c r="HO43" s="378" t="str">
        <f t="shared" si="74"/>
        <v>北陸</v>
      </c>
      <c r="HP43" s="378">
        <f t="shared" si="75"/>
        <v>6</v>
      </c>
      <c r="HQ43" s="378" t="str">
        <f t="shared" si="76"/>
        <v>北陸6</v>
      </c>
      <c r="HR43" s="390">
        <f t="shared" si="32"/>
        <v>0</v>
      </c>
      <c r="IA43" s="378" t="s">
        <v>126</v>
      </c>
      <c r="IB43" s="378">
        <f t="shared" si="92"/>
        <v>6</v>
      </c>
      <c r="IC43" s="378" t="str">
        <f t="shared" si="77"/>
        <v>北陸6</v>
      </c>
      <c r="ID43" s="390">
        <f t="shared" si="33"/>
        <v>0</v>
      </c>
      <c r="IG43" s="378" t="str">
        <f t="shared" si="78"/>
        <v>北陸</v>
      </c>
      <c r="IH43" s="378">
        <f t="shared" si="79"/>
        <v>6</v>
      </c>
      <c r="II43" s="378" t="str">
        <f t="shared" si="80"/>
        <v>北陸6</v>
      </c>
      <c r="IJ43" s="390">
        <f t="shared" si="34"/>
        <v>0</v>
      </c>
    </row>
    <row r="44" spans="1:249">
      <c r="A44" s="552"/>
      <c r="B44" s="542"/>
      <c r="C44" s="547" t="s">
        <v>400</v>
      </c>
      <c r="D44" s="548"/>
      <c r="E44" s="472"/>
      <c r="F44" s="472"/>
      <c r="G44" s="472"/>
      <c r="H44" s="472"/>
      <c r="I44" s="472"/>
      <c r="J44" s="472"/>
      <c r="K44" s="472"/>
      <c r="L44" s="472"/>
      <c r="M44" s="472"/>
      <c r="N44" s="472"/>
      <c r="O44" s="472"/>
      <c r="P44" s="472"/>
      <c r="U44" s="378" t="s">
        <v>110</v>
      </c>
      <c r="V44" s="368"/>
      <c r="W44" s="368"/>
      <c r="X44" s="368"/>
      <c r="Y44" s="368"/>
      <c r="Z44" s="368"/>
      <c r="AA44" s="368"/>
      <c r="AB44" s="368"/>
      <c r="AC44" s="368"/>
      <c r="AD44" s="368"/>
      <c r="AE44" s="368"/>
      <c r="AF44" s="368"/>
      <c r="AG44" s="368"/>
      <c r="AK44" s="378" t="s">
        <v>127</v>
      </c>
      <c r="AL44" s="378">
        <f t="shared" si="81"/>
        <v>6</v>
      </c>
      <c r="AM44" s="378" t="str">
        <f t="shared" si="35"/>
        <v>関西6</v>
      </c>
      <c r="AN44" s="390">
        <f t="shared" si="11"/>
        <v>0</v>
      </c>
      <c r="AQ44" s="378" t="str">
        <f t="shared" si="36"/>
        <v>関西</v>
      </c>
      <c r="AR44" s="378">
        <f t="shared" si="37"/>
        <v>6</v>
      </c>
      <c r="AS44" s="378" t="str">
        <f t="shared" si="38"/>
        <v>関西6</v>
      </c>
      <c r="AT44" s="390">
        <f t="shared" si="12"/>
        <v>0</v>
      </c>
      <c r="BC44" s="378" t="s">
        <v>127</v>
      </c>
      <c r="BD44" s="378">
        <f t="shared" si="82"/>
        <v>6</v>
      </c>
      <c r="BE44" s="378" t="str">
        <f t="shared" si="39"/>
        <v>関西6</v>
      </c>
      <c r="BF44" s="390">
        <f t="shared" si="13"/>
        <v>0</v>
      </c>
      <c r="BI44" s="378" t="str">
        <f t="shared" si="40"/>
        <v>関西</v>
      </c>
      <c r="BJ44" s="378">
        <f t="shared" si="41"/>
        <v>6</v>
      </c>
      <c r="BK44" s="378" t="str">
        <f t="shared" si="42"/>
        <v>関西6</v>
      </c>
      <c r="BL44" s="390">
        <f t="shared" si="14"/>
        <v>0</v>
      </c>
      <c r="BU44" s="378" t="s">
        <v>127</v>
      </c>
      <c r="BV44" s="378">
        <f t="shared" si="83"/>
        <v>6</v>
      </c>
      <c r="BW44" s="378" t="str">
        <f t="shared" si="43"/>
        <v>関西6</v>
      </c>
      <c r="BX44" s="390">
        <f t="shared" si="15"/>
        <v>0</v>
      </c>
      <c r="CA44" s="378" t="str">
        <f t="shared" si="44"/>
        <v>関西</v>
      </c>
      <c r="CB44" s="378">
        <f t="shared" si="45"/>
        <v>6</v>
      </c>
      <c r="CC44" s="378" t="str">
        <f t="shared" si="46"/>
        <v>関西6</v>
      </c>
      <c r="CD44" s="390">
        <f t="shared" si="16"/>
        <v>0</v>
      </c>
      <c r="CM44" s="378" t="s">
        <v>127</v>
      </c>
      <c r="CN44" s="378">
        <f t="shared" si="84"/>
        <v>6</v>
      </c>
      <c r="CO44" s="378" t="str">
        <f t="shared" si="47"/>
        <v>関西6</v>
      </c>
      <c r="CP44" s="390">
        <f t="shared" si="17"/>
        <v>0</v>
      </c>
      <c r="CS44" s="378" t="str">
        <f t="shared" si="48"/>
        <v>関西</v>
      </c>
      <c r="CT44" s="378">
        <f t="shared" si="49"/>
        <v>6</v>
      </c>
      <c r="CU44" s="378" t="str">
        <f t="shared" si="50"/>
        <v>関西6</v>
      </c>
      <c r="CV44" s="390">
        <f t="shared" si="18"/>
        <v>0</v>
      </c>
      <c r="DE44" s="378" t="s">
        <v>127</v>
      </c>
      <c r="DF44" s="378">
        <f t="shared" si="85"/>
        <v>6</v>
      </c>
      <c r="DG44" s="378" t="str">
        <f t="shared" si="51"/>
        <v>関西6</v>
      </c>
      <c r="DH44" s="390">
        <f t="shared" si="19"/>
        <v>0</v>
      </c>
      <c r="DK44" s="378" t="str">
        <f t="shared" si="52"/>
        <v>関西</v>
      </c>
      <c r="DL44" s="378">
        <f t="shared" si="52"/>
        <v>6</v>
      </c>
      <c r="DM44" s="378" t="str">
        <f t="shared" si="52"/>
        <v>関西6</v>
      </c>
      <c r="DN44" s="390">
        <f t="shared" si="20"/>
        <v>0</v>
      </c>
      <c r="DW44" s="378" t="s">
        <v>127</v>
      </c>
      <c r="DX44" s="378">
        <f t="shared" si="86"/>
        <v>6</v>
      </c>
      <c r="DY44" s="378" t="str">
        <f t="shared" si="53"/>
        <v>関西6</v>
      </c>
      <c r="DZ44" s="390">
        <f t="shared" si="21"/>
        <v>0</v>
      </c>
      <c r="EC44" s="378" t="str">
        <f t="shared" si="54"/>
        <v>関西</v>
      </c>
      <c r="ED44" s="378">
        <f t="shared" si="55"/>
        <v>6</v>
      </c>
      <c r="EE44" s="378" t="str">
        <f t="shared" si="56"/>
        <v>関西6</v>
      </c>
      <c r="EF44" s="390">
        <f t="shared" si="22"/>
        <v>0</v>
      </c>
      <c r="EO44" s="378" t="s">
        <v>127</v>
      </c>
      <c r="EP44" s="378">
        <f t="shared" si="87"/>
        <v>6</v>
      </c>
      <c r="EQ44" s="378" t="str">
        <f t="shared" si="57"/>
        <v>関西6</v>
      </c>
      <c r="ER44" s="390">
        <f t="shared" si="23"/>
        <v>0</v>
      </c>
      <c r="EU44" s="378" t="str">
        <f t="shared" si="58"/>
        <v>関西</v>
      </c>
      <c r="EV44" s="378">
        <f t="shared" si="59"/>
        <v>6</v>
      </c>
      <c r="EW44" s="378" t="str">
        <f t="shared" si="60"/>
        <v>関西6</v>
      </c>
      <c r="EX44" s="390">
        <f t="shared" si="24"/>
        <v>0</v>
      </c>
      <c r="FG44" s="378" t="s">
        <v>127</v>
      </c>
      <c r="FH44" s="378">
        <f t="shared" si="88"/>
        <v>6</v>
      </c>
      <c r="FI44" s="378" t="str">
        <f t="shared" si="61"/>
        <v>関西6</v>
      </c>
      <c r="FJ44" s="390">
        <f t="shared" si="25"/>
        <v>0</v>
      </c>
      <c r="FM44" s="378" t="str">
        <f t="shared" si="62"/>
        <v>関西</v>
      </c>
      <c r="FN44" s="378">
        <f t="shared" si="63"/>
        <v>6</v>
      </c>
      <c r="FO44" s="378" t="str">
        <f t="shared" si="64"/>
        <v>関西6</v>
      </c>
      <c r="FP44" s="390">
        <f t="shared" si="26"/>
        <v>0</v>
      </c>
      <c r="FY44" s="378" t="s">
        <v>127</v>
      </c>
      <c r="FZ44" s="378">
        <f t="shared" si="89"/>
        <v>6</v>
      </c>
      <c r="GA44" s="378" t="str">
        <f t="shared" si="65"/>
        <v>関西6</v>
      </c>
      <c r="GB44" s="390">
        <f t="shared" si="27"/>
        <v>0</v>
      </c>
      <c r="GE44" s="378" t="str">
        <f t="shared" si="66"/>
        <v>関西</v>
      </c>
      <c r="GF44" s="378">
        <f t="shared" si="67"/>
        <v>6</v>
      </c>
      <c r="GG44" s="378" t="str">
        <f t="shared" si="68"/>
        <v>関西6</v>
      </c>
      <c r="GH44" s="390">
        <f t="shared" si="28"/>
        <v>0</v>
      </c>
      <c r="GQ44" s="378" t="s">
        <v>127</v>
      </c>
      <c r="GR44" s="378">
        <f t="shared" si="90"/>
        <v>6</v>
      </c>
      <c r="GS44" s="378" t="str">
        <f t="shared" si="69"/>
        <v>関西6</v>
      </c>
      <c r="GT44" s="390">
        <f t="shared" si="29"/>
        <v>0</v>
      </c>
      <c r="GW44" s="378" t="str">
        <f t="shared" si="70"/>
        <v>関西</v>
      </c>
      <c r="GX44" s="378">
        <f t="shared" si="71"/>
        <v>6</v>
      </c>
      <c r="GY44" s="378" t="str">
        <f t="shared" si="72"/>
        <v>関西6</v>
      </c>
      <c r="GZ44" s="390">
        <f t="shared" si="30"/>
        <v>0</v>
      </c>
      <c r="HI44" s="378" t="s">
        <v>127</v>
      </c>
      <c r="HJ44" s="378">
        <f t="shared" si="91"/>
        <v>6</v>
      </c>
      <c r="HK44" s="378" t="str">
        <f t="shared" si="73"/>
        <v>関西6</v>
      </c>
      <c r="HL44" s="390">
        <f t="shared" si="31"/>
        <v>0</v>
      </c>
      <c r="HO44" s="378" t="str">
        <f t="shared" si="74"/>
        <v>関西</v>
      </c>
      <c r="HP44" s="378">
        <f t="shared" si="75"/>
        <v>6</v>
      </c>
      <c r="HQ44" s="378" t="str">
        <f t="shared" si="76"/>
        <v>関西6</v>
      </c>
      <c r="HR44" s="390">
        <f t="shared" si="32"/>
        <v>0</v>
      </c>
      <c r="IA44" s="378" t="s">
        <v>127</v>
      </c>
      <c r="IB44" s="378">
        <f t="shared" si="92"/>
        <v>6</v>
      </c>
      <c r="IC44" s="378" t="str">
        <f t="shared" si="77"/>
        <v>関西6</v>
      </c>
      <c r="ID44" s="390">
        <f t="shared" si="33"/>
        <v>0</v>
      </c>
      <c r="IG44" s="378" t="str">
        <f t="shared" si="78"/>
        <v>関西</v>
      </c>
      <c r="IH44" s="378">
        <f t="shared" si="79"/>
        <v>6</v>
      </c>
      <c r="II44" s="378" t="str">
        <f t="shared" si="80"/>
        <v>関西6</v>
      </c>
      <c r="IJ44" s="390">
        <f t="shared" si="34"/>
        <v>0</v>
      </c>
    </row>
    <row r="45" spans="1:249">
      <c r="A45" s="552"/>
      <c r="B45" s="537" t="s">
        <v>317</v>
      </c>
      <c r="C45" s="538"/>
      <c r="D45" s="539"/>
      <c r="E45" s="393" t="e">
        <f>IF($D$3="","",IF(D3="作成不要","",#REF!))</f>
        <v>#REF!</v>
      </c>
      <c r="F45" s="393" t="e">
        <f>IF($D$3="","",IF(D3="作成不要","",#REF!))</f>
        <v>#REF!</v>
      </c>
      <c r="G45" s="393" t="e">
        <f>IF($D$3="","",IF(D3="作成不要","",#REF!))</f>
        <v>#REF!</v>
      </c>
      <c r="H45" s="393" t="e">
        <f>IF($D$3="","",IF(D3="作成不要","",#REF!))</f>
        <v>#REF!</v>
      </c>
      <c r="I45" s="393" t="e">
        <f>IF($D$3="","",IF(D3="作成不要","",#REF!))</f>
        <v>#REF!</v>
      </c>
      <c r="J45" s="393" t="e">
        <f>IF($D$3="","",IF(D3="作成不要","",#REF!))</f>
        <v>#REF!</v>
      </c>
      <c r="K45" s="393" t="e">
        <f>IF($D$3="","",IF(D3="作成不要","",#REF!))</f>
        <v>#REF!</v>
      </c>
      <c r="L45" s="393" t="e">
        <f>IF($D$3="","",IF(D3="作成不要","",#REF!))</f>
        <v>#REF!</v>
      </c>
      <c r="M45" s="393" t="e">
        <f>IF($D$3="","",IF(D3="作成不要","",#REF!))</f>
        <v>#REF!</v>
      </c>
      <c r="N45" s="393" t="e">
        <f>IF($D$3="","",IF(D3="作成不要","",#REF!))</f>
        <v>#REF!</v>
      </c>
      <c r="O45" s="393" t="e">
        <f>IF($D$3="","",IF(D3="作成不要","",#REF!))</f>
        <v>#REF!</v>
      </c>
      <c r="P45" s="393" t="e">
        <f>IF($D$3="","",IF(D3="作成不要","",#REF!))</f>
        <v>#REF!</v>
      </c>
      <c r="U45" s="378" t="s">
        <v>111</v>
      </c>
      <c r="V45" s="368"/>
      <c r="W45" s="368"/>
      <c r="X45" s="368"/>
      <c r="Y45" s="368"/>
      <c r="Z45" s="368"/>
      <c r="AA45" s="368"/>
      <c r="AB45" s="368"/>
      <c r="AC45" s="368"/>
      <c r="AD45" s="368"/>
      <c r="AE45" s="368"/>
      <c r="AF45" s="368"/>
      <c r="AG45" s="368"/>
      <c r="AK45" s="378" t="s">
        <v>128</v>
      </c>
      <c r="AL45" s="378">
        <f t="shared" si="81"/>
        <v>6</v>
      </c>
      <c r="AM45" s="378" t="str">
        <f t="shared" si="35"/>
        <v>中国6</v>
      </c>
      <c r="AN45" s="390">
        <f t="shared" si="11"/>
        <v>0</v>
      </c>
      <c r="AQ45" s="378" t="str">
        <f t="shared" si="36"/>
        <v>中国</v>
      </c>
      <c r="AR45" s="378">
        <f t="shared" si="37"/>
        <v>6</v>
      </c>
      <c r="AS45" s="378" t="str">
        <f t="shared" si="38"/>
        <v>中国6</v>
      </c>
      <c r="AT45" s="390">
        <f t="shared" si="12"/>
        <v>0</v>
      </c>
      <c r="BC45" s="378" t="s">
        <v>128</v>
      </c>
      <c r="BD45" s="378">
        <f t="shared" si="82"/>
        <v>6</v>
      </c>
      <c r="BE45" s="378" t="str">
        <f t="shared" si="39"/>
        <v>中国6</v>
      </c>
      <c r="BF45" s="390">
        <f t="shared" si="13"/>
        <v>0</v>
      </c>
      <c r="BI45" s="378" t="str">
        <f t="shared" si="40"/>
        <v>中国</v>
      </c>
      <c r="BJ45" s="378">
        <f t="shared" si="41"/>
        <v>6</v>
      </c>
      <c r="BK45" s="378" t="str">
        <f t="shared" si="42"/>
        <v>中国6</v>
      </c>
      <c r="BL45" s="390">
        <f t="shared" si="14"/>
        <v>0</v>
      </c>
      <c r="BU45" s="378" t="s">
        <v>128</v>
      </c>
      <c r="BV45" s="378">
        <f t="shared" si="83"/>
        <v>6</v>
      </c>
      <c r="BW45" s="378" t="str">
        <f t="shared" si="43"/>
        <v>中国6</v>
      </c>
      <c r="BX45" s="390">
        <f t="shared" si="15"/>
        <v>0</v>
      </c>
      <c r="CA45" s="378" t="str">
        <f t="shared" si="44"/>
        <v>中国</v>
      </c>
      <c r="CB45" s="378">
        <f t="shared" si="45"/>
        <v>6</v>
      </c>
      <c r="CC45" s="378" t="str">
        <f t="shared" si="46"/>
        <v>中国6</v>
      </c>
      <c r="CD45" s="390">
        <f t="shared" si="16"/>
        <v>0</v>
      </c>
      <c r="CM45" s="378" t="s">
        <v>128</v>
      </c>
      <c r="CN45" s="378">
        <f t="shared" si="84"/>
        <v>6</v>
      </c>
      <c r="CO45" s="378" t="str">
        <f t="shared" si="47"/>
        <v>中国6</v>
      </c>
      <c r="CP45" s="390">
        <f t="shared" si="17"/>
        <v>0</v>
      </c>
      <c r="CS45" s="378" t="str">
        <f t="shared" si="48"/>
        <v>中国</v>
      </c>
      <c r="CT45" s="378">
        <f t="shared" si="49"/>
        <v>6</v>
      </c>
      <c r="CU45" s="378" t="str">
        <f t="shared" si="50"/>
        <v>中国6</v>
      </c>
      <c r="CV45" s="390">
        <f t="shared" si="18"/>
        <v>0</v>
      </c>
      <c r="DE45" s="378" t="s">
        <v>128</v>
      </c>
      <c r="DF45" s="378">
        <f t="shared" si="85"/>
        <v>6</v>
      </c>
      <c r="DG45" s="378" t="str">
        <f t="shared" si="51"/>
        <v>中国6</v>
      </c>
      <c r="DH45" s="390">
        <f t="shared" si="19"/>
        <v>0</v>
      </c>
      <c r="DK45" s="378" t="str">
        <f t="shared" si="52"/>
        <v>中国</v>
      </c>
      <c r="DL45" s="378">
        <f t="shared" si="52"/>
        <v>6</v>
      </c>
      <c r="DM45" s="378" t="str">
        <f t="shared" si="52"/>
        <v>中国6</v>
      </c>
      <c r="DN45" s="390">
        <f t="shared" si="20"/>
        <v>0</v>
      </c>
      <c r="DW45" s="378" t="s">
        <v>128</v>
      </c>
      <c r="DX45" s="378">
        <f t="shared" si="86"/>
        <v>6</v>
      </c>
      <c r="DY45" s="378" t="str">
        <f t="shared" si="53"/>
        <v>中国6</v>
      </c>
      <c r="DZ45" s="390">
        <f t="shared" si="21"/>
        <v>0</v>
      </c>
      <c r="EC45" s="378" t="str">
        <f t="shared" si="54"/>
        <v>中国</v>
      </c>
      <c r="ED45" s="378">
        <f t="shared" si="55"/>
        <v>6</v>
      </c>
      <c r="EE45" s="378" t="str">
        <f t="shared" si="56"/>
        <v>中国6</v>
      </c>
      <c r="EF45" s="390">
        <f t="shared" si="22"/>
        <v>0</v>
      </c>
      <c r="EO45" s="378" t="s">
        <v>128</v>
      </c>
      <c r="EP45" s="378">
        <f t="shared" si="87"/>
        <v>6</v>
      </c>
      <c r="EQ45" s="378" t="str">
        <f t="shared" si="57"/>
        <v>中国6</v>
      </c>
      <c r="ER45" s="390">
        <f t="shared" si="23"/>
        <v>0</v>
      </c>
      <c r="EU45" s="378" t="str">
        <f t="shared" si="58"/>
        <v>中国</v>
      </c>
      <c r="EV45" s="378">
        <f t="shared" si="59"/>
        <v>6</v>
      </c>
      <c r="EW45" s="378" t="str">
        <f t="shared" si="60"/>
        <v>中国6</v>
      </c>
      <c r="EX45" s="390">
        <f t="shared" si="24"/>
        <v>0</v>
      </c>
      <c r="FG45" s="378" t="s">
        <v>128</v>
      </c>
      <c r="FH45" s="378">
        <f t="shared" si="88"/>
        <v>6</v>
      </c>
      <c r="FI45" s="378" t="str">
        <f t="shared" si="61"/>
        <v>中国6</v>
      </c>
      <c r="FJ45" s="390">
        <f t="shared" si="25"/>
        <v>0</v>
      </c>
      <c r="FM45" s="378" t="str">
        <f t="shared" si="62"/>
        <v>中国</v>
      </c>
      <c r="FN45" s="378">
        <f t="shared" si="63"/>
        <v>6</v>
      </c>
      <c r="FO45" s="378" t="str">
        <f t="shared" si="64"/>
        <v>中国6</v>
      </c>
      <c r="FP45" s="390">
        <f t="shared" si="26"/>
        <v>0</v>
      </c>
      <c r="FY45" s="378" t="s">
        <v>128</v>
      </c>
      <c r="FZ45" s="378">
        <f t="shared" si="89"/>
        <v>6</v>
      </c>
      <c r="GA45" s="378" t="str">
        <f t="shared" si="65"/>
        <v>中国6</v>
      </c>
      <c r="GB45" s="390">
        <f t="shared" si="27"/>
        <v>0</v>
      </c>
      <c r="GE45" s="378" t="str">
        <f t="shared" si="66"/>
        <v>中国</v>
      </c>
      <c r="GF45" s="378">
        <f t="shared" si="67"/>
        <v>6</v>
      </c>
      <c r="GG45" s="378" t="str">
        <f t="shared" si="68"/>
        <v>中国6</v>
      </c>
      <c r="GH45" s="390">
        <f t="shared" si="28"/>
        <v>0</v>
      </c>
      <c r="GQ45" s="378" t="s">
        <v>128</v>
      </c>
      <c r="GR45" s="378">
        <f t="shared" si="90"/>
        <v>6</v>
      </c>
      <c r="GS45" s="378" t="str">
        <f t="shared" si="69"/>
        <v>中国6</v>
      </c>
      <c r="GT45" s="390">
        <f t="shared" si="29"/>
        <v>0</v>
      </c>
      <c r="GW45" s="378" t="str">
        <f t="shared" si="70"/>
        <v>中国</v>
      </c>
      <c r="GX45" s="378">
        <f t="shared" si="71"/>
        <v>6</v>
      </c>
      <c r="GY45" s="378" t="str">
        <f t="shared" si="72"/>
        <v>中国6</v>
      </c>
      <c r="GZ45" s="390">
        <f t="shared" si="30"/>
        <v>0</v>
      </c>
      <c r="HI45" s="378" t="s">
        <v>128</v>
      </c>
      <c r="HJ45" s="378">
        <f t="shared" si="91"/>
        <v>6</v>
      </c>
      <c r="HK45" s="378" t="str">
        <f t="shared" si="73"/>
        <v>中国6</v>
      </c>
      <c r="HL45" s="390">
        <f t="shared" si="31"/>
        <v>0</v>
      </c>
      <c r="HO45" s="378" t="str">
        <f t="shared" si="74"/>
        <v>中国</v>
      </c>
      <c r="HP45" s="378">
        <f t="shared" si="75"/>
        <v>6</v>
      </c>
      <c r="HQ45" s="378" t="str">
        <f t="shared" si="76"/>
        <v>中国6</v>
      </c>
      <c r="HR45" s="390">
        <f t="shared" si="32"/>
        <v>0</v>
      </c>
      <c r="IA45" s="378" t="s">
        <v>128</v>
      </c>
      <c r="IB45" s="378">
        <f t="shared" si="92"/>
        <v>6</v>
      </c>
      <c r="IC45" s="378" t="str">
        <f t="shared" si="77"/>
        <v>中国6</v>
      </c>
      <c r="ID45" s="390">
        <f t="shared" si="33"/>
        <v>0</v>
      </c>
      <c r="IG45" s="378" t="str">
        <f t="shared" si="78"/>
        <v>中国</v>
      </c>
      <c r="IH45" s="378">
        <f t="shared" si="79"/>
        <v>6</v>
      </c>
      <c r="II45" s="378" t="str">
        <f t="shared" si="80"/>
        <v>中国6</v>
      </c>
      <c r="IJ45" s="390">
        <f t="shared" si="34"/>
        <v>0</v>
      </c>
    </row>
    <row r="46" spans="1:249">
      <c r="A46" s="553"/>
      <c r="B46" s="537" t="s">
        <v>318</v>
      </c>
      <c r="C46" s="538"/>
      <c r="D46" s="539"/>
      <c r="E46" s="395" t="e">
        <f>IF($D$3="","",IF(D3="作成不要","",#REF!/100))</f>
        <v>#REF!</v>
      </c>
      <c r="F46" s="395" t="e">
        <f>IF($D$3="","",IF(D3="作成不要","",#REF!/100))</f>
        <v>#REF!</v>
      </c>
      <c r="G46" s="395" t="e">
        <f>IF($D$3="","",IF(D3="作成不要","",#REF!/100))</f>
        <v>#REF!</v>
      </c>
      <c r="H46" s="395" t="e">
        <f>IF($D$3="","",IF(D3="作成不要","",#REF!/100))</f>
        <v>#REF!</v>
      </c>
      <c r="I46" s="395" t="e">
        <f>IF($D$3="","",IF(D3="作成不要","",#REF!/100))</f>
        <v>#REF!</v>
      </c>
      <c r="J46" s="395" t="e">
        <f>IF($D$3="","",IF(D3="作成不要","",#REF!/100))</f>
        <v>#REF!</v>
      </c>
      <c r="K46" s="395" t="e">
        <f>IF($D$3="","",IF(D3="作成不要","",#REF!/100))</f>
        <v>#REF!</v>
      </c>
      <c r="L46" s="395" t="e">
        <f>IF($D$3="","",IF(D3="作成不要","",#REF!/100))</f>
        <v>#REF!</v>
      </c>
      <c r="M46" s="395" t="e">
        <f>IF($D$3="","",IF(D3="作成不要","",#REF!/100))</f>
        <v>#REF!</v>
      </c>
      <c r="N46" s="395" t="e">
        <f>IF($D$3="","",IF(D3="作成不要","",#REF!/100))</f>
        <v>#REF!</v>
      </c>
      <c r="O46" s="395" t="e">
        <f>IF($D$3="","",IF(D3="作成不要","",#REF!/100))</f>
        <v>#REF!</v>
      </c>
      <c r="P46" s="395" t="e">
        <f>IF($D$3="","",IF(D3="作成不要","",#REF!/100))</f>
        <v>#REF!</v>
      </c>
      <c r="U46" s="378" t="s">
        <v>112</v>
      </c>
      <c r="V46" s="368"/>
      <c r="W46" s="368"/>
      <c r="X46" s="368"/>
      <c r="Y46" s="368"/>
      <c r="Z46" s="368"/>
      <c r="AA46" s="368"/>
      <c r="AB46" s="368"/>
      <c r="AC46" s="368"/>
      <c r="AD46" s="368"/>
      <c r="AE46" s="368"/>
      <c r="AF46" s="368"/>
      <c r="AG46" s="368"/>
      <c r="AK46" s="378" t="s">
        <v>129</v>
      </c>
      <c r="AL46" s="378">
        <f t="shared" si="81"/>
        <v>6</v>
      </c>
      <c r="AM46" s="378" t="str">
        <f t="shared" si="35"/>
        <v>四国6</v>
      </c>
      <c r="AN46" s="390">
        <f t="shared" si="11"/>
        <v>0</v>
      </c>
      <c r="AQ46" s="378" t="str">
        <f t="shared" si="36"/>
        <v>四国</v>
      </c>
      <c r="AR46" s="378">
        <f t="shared" si="37"/>
        <v>6</v>
      </c>
      <c r="AS46" s="378" t="str">
        <f t="shared" si="38"/>
        <v>四国6</v>
      </c>
      <c r="AT46" s="390">
        <f t="shared" si="12"/>
        <v>0</v>
      </c>
      <c r="BC46" s="378" t="s">
        <v>129</v>
      </c>
      <c r="BD46" s="378">
        <f t="shared" si="82"/>
        <v>6</v>
      </c>
      <c r="BE46" s="378" t="str">
        <f t="shared" si="39"/>
        <v>四国6</v>
      </c>
      <c r="BF46" s="390">
        <f t="shared" si="13"/>
        <v>0</v>
      </c>
      <c r="BI46" s="378" t="str">
        <f t="shared" si="40"/>
        <v>四国</v>
      </c>
      <c r="BJ46" s="378">
        <f t="shared" si="41"/>
        <v>6</v>
      </c>
      <c r="BK46" s="378" t="str">
        <f t="shared" si="42"/>
        <v>四国6</v>
      </c>
      <c r="BL46" s="390">
        <f t="shared" si="14"/>
        <v>0</v>
      </c>
      <c r="BU46" s="378" t="s">
        <v>129</v>
      </c>
      <c r="BV46" s="378">
        <f t="shared" si="83"/>
        <v>6</v>
      </c>
      <c r="BW46" s="378" t="str">
        <f t="shared" si="43"/>
        <v>四国6</v>
      </c>
      <c r="BX46" s="390">
        <f t="shared" si="15"/>
        <v>0</v>
      </c>
      <c r="CA46" s="378" t="str">
        <f t="shared" si="44"/>
        <v>四国</v>
      </c>
      <c r="CB46" s="378">
        <f t="shared" si="45"/>
        <v>6</v>
      </c>
      <c r="CC46" s="378" t="str">
        <f t="shared" si="46"/>
        <v>四国6</v>
      </c>
      <c r="CD46" s="390">
        <f t="shared" si="16"/>
        <v>0</v>
      </c>
      <c r="CM46" s="378" t="s">
        <v>129</v>
      </c>
      <c r="CN46" s="378">
        <f t="shared" si="84"/>
        <v>6</v>
      </c>
      <c r="CO46" s="378" t="str">
        <f t="shared" si="47"/>
        <v>四国6</v>
      </c>
      <c r="CP46" s="390">
        <f t="shared" si="17"/>
        <v>0</v>
      </c>
      <c r="CS46" s="378" t="str">
        <f t="shared" si="48"/>
        <v>四国</v>
      </c>
      <c r="CT46" s="378">
        <f t="shared" si="49"/>
        <v>6</v>
      </c>
      <c r="CU46" s="378" t="str">
        <f t="shared" si="50"/>
        <v>四国6</v>
      </c>
      <c r="CV46" s="390">
        <f t="shared" si="18"/>
        <v>0</v>
      </c>
      <c r="DE46" s="378" t="s">
        <v>129</v>
      </c>
      <c r="DF46" s="378">
        <f t="shared" si="85"/>
        <v>6</v>
      </c>
      <c r="DG46" s="378" t="str">
        <f t="shared" si="51"/>
        <v>四国6</v>
      </c>
      <c r="DH46" s="390">
        <f t="shared" si="19"/>
        <v>0</v>
      </c>
      <c r="DK46" s="378" t="str">
        <f t="shared" si="52"/>
        <v>四国</v>
      </c>
      <c r="DL46" s="378">
        <f t="shared" si="52"/>
        <v>6</v>
      </c>
      <c r="DM46" s="378" t="str">
        <f t="shared" si="52"/>
        <v>四国6</v>
      </c>
      <c r="DN46" s="390">
        <f t="shared" si="20"/>
        <v>0</v>
      </c>
      <c r="DW46" s="378" t="s">
        <v>129</v>
      </c>
      <c r="DX46" s="378">
        <f t="shared" si="86"/>
        <v>6</v>
      </c>
      <c r="DY46" s="378" t="str">
        <f t="shared" si="53"/>
        <v>四国6</v>
      </c>
      <c r="DZ46" s="390">
        <f t="shared" si="21"/>
        <v>0</v>
      </c>
      <c r="EC46" s="378" t="str">
        <f t="shared" si="54"/>
        <v>四国</v>
      </c>
      <c r="ED46" s="378">
        <f t="shared" si="55"/>
        <v>6</v>
      </c>
      <c r="EE46" s="378" t="str">
        <f t="shared" si="56"/>
        <v>四国6</v>
      </c>
      <c r="EF46" s="390">
        <f t="shared" si="22"/>
        <v>0</v>
      </c>
      <c r="EO46" s="378" t="s">
        <v>129</v>
      </c>
      <c r="EP46" s="378">
        <f t="shared" si="87"/>
        <v>6</v>
      </c>
      <c r="EQ46" s="378" t="str">
        <f t="shared" si="57"/>
        <v>四国6</v>
      </c>
      <c r="ER46" s="390">
        <f t="shared" si="23"/>
        <v>0</v>
      </c>
      <c r="EU46" s="378" t="str">
        <f t="shared" si="58"/>
        <v>四国</v>
      </c>
      <c r="EV46" s="378">
        <f t="shared" si="59"/>
        <v>6</v>
      </c>
      <c r="EW46" s="378" t="str">
        <f t="shared" si="60"/>
        <v>四国6</v>
      </c>
      <c r="EX46" s="390">
        <f t="shared" si="24"/>
        <v>0</v>
      </c>
      <c r="FG46" s="378" t="s">
        <v>129</v>
      </c>
      <c r="FH46" s="378">
        <f t="shared" si="88"/>
        <v>6</v>
      </c>
      <c r="FI46" s="378" t="str">
        <f t="shared" si="61"/>
        <v>四国6</v>
      </c>
      <c r="FJ46" s="390">
        <f t="shared" si="25"/>
        <v>0</v>
      </c>
      <c r="FM46" s="378" t="str">
        <f t="shared" si="62"/>
        <v>四国</v>
      </c>
      <c r="FN46" s="378">
        <f t="shared" si="63"/>
        <v>6</v>
      </c>
      <c r="FO46" s="378" t="str">
        <f t="shared" si="64"/>
        <v>四国6</v>
      </c>
      <c r="FP46" s="390">
        <f t="shared" si="26"/>
        <v>0</v>
      </c>
      <c r="FY46" s="378" t="s">
        <v>129</v>
      </c>
      <c r="FZ46" s="378">
        <f t="shared" si="89"/>
        <v>6</v>
      </c>
      <c r="GA46" s="378" t="str">
        <f t="shared" si="65"/>
        <v>四国6</v>
      </c>
      <c r="GB46" s="390">
        <f t="shared" si="27"/>
        <v>0</v>
      </c>
      <c r="GE46" s="378" t="str">
        <f t="shared" si="66"/>
        <v>四国</v>
      </c>
      <c r="GF46" s="378">
        <f t="shared" si="67"/>
        <v>6</v>
      </c>
      <c r="GG46" s="378" t="str">
        <f t="shared" si="68"/>
        <v>四国6</v>
      </c>
      <c r="GH46" s="390">
        <f t="shared" si="28"/>
        <v>0</v>
      </c>
      <c r="GQ46" s="378" t="s">
        <v>129</v>
      </c>
      <c r="GR46" s="378">
        <f t="shared" si="90"/>
        <v>6</v>
      </c>
      <c r="GS46" s="378" t="str">
        <f t="shared" si="69"/>
        <v>四国6</v>
      </c>
      <c r="GT46" s="390">
        <f t="shared" si="29"/>
        <v>0</v>
      </c>
      <c r="GW46" s="378" t="str">
        <f t="shared" si="70"/>
        <v>四国</v>
      </c>
      <c r="GX46" s="378">
        <f t="shared" si="71"/>
        <v>6</v>
      </c>
      <c r="GY46" s="378" t="str">
        <f t="shared" si="72"/>
        <v>四国6</v>
      </c>
      <c r="GZ46" s="390">
        <f t="shared" si="30"/>
        <v>0</v>
      </c>
      <c r="HI46" s="378" t="s">
        <v>129</v>
      </c>
      <c r="HJ46" s="378">
        <f t="shared" si="91"/>
        <v>6</v>
      </c>
      <c r="HK46" s="378" t="str">
        <f t="shared" si="73"/>
        <v>四国6</v>
      </c>
      <c r="HL46" s="390">
        <f t="shared" si="31"/>
        <v>0</v>
      </c>
      <c r="HO46" s="378" t="str">
        <f t="shared" si="74"/>
        <v>四国</v>
      </c>
      <c r="HP46" s="378">
        <f t="shared" si="75"/>
        <v>6</v>
      </c>
      <c r="HQ46" s="378" t="str">
        <f t="shared" si="76"/>
        <v>四国6</v>
      </c>
      <c r="HR46" s="390">
        <f t="shared" si="32"/>
        <v>0</v>
      </c>
      <c r="IA46" s="378" t="s">
        <v>129</v>
      </c>
      <c r="IB46" s="378">
        <f t="shared" si="92"/>
        <v>6</v>
      </c>
      <c r="IC46" s="378" t="str">
        <f t="shared" si="77"/>
        <v>四国6</v>
      </c>
      <c r="ID46" s="390">
        <f t="shared" si="33"/>
        <v>0</v>
      </c>
      <c r="IG46" s="378" t="str">
        <f t="shared" si="78"/>
        <v>四国</v>
      </c>
      <c r="IH46" s="378">
        <f t="shared" si="79"/>
        <v>6</v>
      </c>
      <c r="II46" s="378" t="str">
        <f t="shared" si="80"/>
        <v>四国6</v>
      </c>
      <c r="IJ46" s="390">
        <f t="shared" si="34"/>
        <v>0</v>
      </c>
    </row>
    <row r="47" spans="1:249">
      <c r="A47" s="560" t="s">
        <v>395</v>
      </c>
      <c r="B47" s="540" t="s">
        <v>369</v>
      </c>
      <c r="C47" s="540"/>
      <c r="D47" s="540"/>
      <c r="E47" s="411"/>
      <c r="F47" s="411"/>
      <c r="G47" s="411"/>
      <c r="H47" s="411"/>
      <c r="I47" s="411"/>
      <c r="J47" s="411"/>
      <c r="K47" s="411"/>
      <c r="L47" s="411"/>
      <c r="M47" s="411"/>
      <c r="N47" s="411"/>
      <c r="O47" s="411"/>
      <c r="P47" s="411"/>
      <c r="U47" s="378" t="s">
        <v>113</v>
      </c>
      <c r="V47" s="488"/>
      <c r="W47" s="488"/>
      <c r="X47" s="488"/>
      <c r="Y47" s="488"/>
      <c r="Z47" s="488"/>
      <c r="AA47" s="488"/>
      <c r="AB47" s="488"/>
      <c r="AC47" s="488"/>
      <c r="AD47" s="488"/>
      <c r="AE47" s="488"/>
      <c r="AF47" s="488"/>
      <c r="AG47" s="488"/>
      <c r="AK47" s="378" t="s">
        <v>130</v>
      </c>
      <c r="AL47" s="378">
        <f t="shared" si="81"/>
        <v>6</v>
      </c>
      <c r="AM47" s="378" t="str">
        <f t="shared" si="35"/>
        <v>九州6</v>
      </c>
      <c r="AN47" s="390">
        <f t="shared" si="11"/>
        <v>0</v>
      </c>
      <c r="AQ47" s="378" t="str">
        <f t="shared" si="36"/>
        <v>九州</v>
      </c>
      <c r="AR47" s="378">
        <f t="shared" si="37"/>
        <v>6</v>
      </c>
      <c r="AS47" s="378" t="str">
        <f t="shared" si="38"/>
        <v>九州6</v>
      </c>
      <c r="AT47" s="390">
        <f t="shared" si="12"/>
        <v>0</v>
      </c>
      <c r="BC47" s="378" t="s">
        <v>130</v>
      </c>
      <c r="BD47" s="378">
        <f t="shared" si="82"/>
        <v>6</v>
      </c>
      <c r="BE47" s="378" t="str">
        <f t="shared" si="39"/>
        <v>九州6</v>
      </c>
      <c r="BF47" s="390">
        <f t="shared" si="13"/>
        <v>0</v>
      </c>
      <c r="BI47" s="378" t="str">
        <f t="shared" si="40"/>
        <v>九州</v>
      </c>
      <c r="BJ47" s="378">
        <f t="shared" si="41"/>
        <v>6</v>
      </c>
      <c r="BK47" s="378" t="str">
        <f t="shared" si="42"/>
        <v>九州6</v>
      </c>
      <c r="BL47" s="390">
        <f t="shared" si="14"/>
        <v>0</v>
      </c>
      <c r="BU47" s="378" t="s">
        <v>130</v>
      </c>
      <c r="BV47" s="378">
        <f t="shared" si="83"/>
        <v>6</v>
      </c>
      <c r="BW47" s="378" t="str">
        <f t="shared" si="43"/>
        <v>九州6</v>
      </c>
      <c r="BX47" s="390">
        <f t="shared" si="15"/>
        <v>0</v>
      </c>
      <c r="CA47" s="378" t="str">
        <f t="shared" si="44"/>
        <v>九州</v>
      </c>
      <c r="CB47" s="378">
        <f t="shared" si="45"/>
        <v>6</v>
      </c>
      <c r="CC47" s="378" t="str">
        <f t="shared" si="46"/>
        <v>九州6</v>
      </c>
      <c r="CD47" s="390">
        <f t="shared" si="16"/>
        <v>0</v>
      </c>
      <c r="CM47" s="378" t="s">
        <v>130</v>
      </c>
      <c r="CN47" s="378">
        <f t="shared" si="84"/>
        <v>6</v>
      </c>
      <c r="CO47" s="378" t="str">
        <f t="shared" si="47"/>
        <v>九州6</v>
      </c>
      <c r="CP47" s="390">
        <f t="shared" si="17"/>
        <v>0</v>
      </c>
      <c r="CS47" s="378" t="str">
        <f t="shared" si="48"/>
        <v>九州</v>
      </c>
      <c r="CT47" s="378">
        <f t="shared" si="49"/>
        <v>6</v>
      </c>
      <c r="CU47" s="378" t="str">
        <f t="shared" si="50"/>
        <v>九州6</v>
      </c>
      <c r="CV47" s="390">
        <f t="shared" si="18"/>
        <v>0</v>
      </c>
      <c r="DE47" s="378" t="s">
        <v>130</v>
      </c>
      <c r="DF47" s="378">
        <f t="shared" si="85"/>
        <v>6</v>
      </c>
      <c r="DG47" s="378" t="str">
        <f t="shared" si="51"/>
        <v>九州6</v>
      </c>
      <c r="DH47" s="390">
        <f t="shared" si="19"/>
        <v>0</v>
      </c>
      <c r="DK47" s="378" t="str">
        <f t="shared" si="52"/>
        <v>九州</v>
      </c>
      <c r="DL47" s="378">
        <f t="shared" si="52"/>
        <v>6</v>
      </c>
      <c r="DM47" s="378" t="str">
        <f t="shared" si="52"/>
        <v>九州6</v>
      </c>
      <c r="DN47" s="390">
        <f t="shared" si="20"/>
        <v>0</v>
      </c>
      <c r="DW47" s="378" t="s">
        <v>130</v>
      </c>
      <c r="DX47" s="378">
        <f t="shared" si="86"/>
        <v>6</v>
      </c>
      <c r="DY47" s="378" t="str">
        <f t="shared" si="53"/>
        <v>九州6</v>
      </c>
      <c r="DZ47" s="390">
        <f t="shared" si="21"/>
        <v>0</v>
      </c>
      <c r="EC47" s="378" t="str">
        <f t="shared" si="54"/>
        <v>九州</v>
      </c>
      <c r="ED47" s="378">
        <f t="shared" si="55"/>
        <v>6</v>
      </c>
      <c r="EE47" s="378" t="str">
        <f t="shared" si="56"/>
        <v>九州6</v>
      </c>
      <c r="EF47" s="390">
        <f t="shared" si="22"/>
        <v>0</v>
      </c>
      <c r="EO47" s="378" t="s">
        <v>130</v>
      </c>
      <c r="EP47" s="378">
        <f t="shared" si="87"/>
        <v>6</v>
      </c>
      <c r="EQ47" s="378" t="str">
        <f t="shared" si="57"/>
        <v>九州6</v>
      </c>
      <c r="ER47" s="390">
        <f t="shared" si="23"/>
        <v>0</v>
      </c>
      <c r="EU47" s="378" t="str">
        <f t="shared" si="58"/>
        <v>九州</v>
      </c>
      <c r="EV47" s="378">
        <f t="shared" si="59"/>
        <v>6</v>
      </c>
      <c r="EW47" s="378" t="str">
        <f t="shared" si="60"/>
        <v>九州6</v>
      </c>
      <c r="EX47" s="390">
        <f t="shared" si="24"/>
        <v>0</v>
      </c>
      <c r="FG47" s="378" t="s">
        <v>130</v>
      </c>
      <c r="FH47" s="378">
        <f t="shared" si="88"/>
        <v>6</v>
      </c>
      <c r="FI47" s="378" t="str">
        <f t="shared" si="61"/>
        <v>九州6</v>
      </c>
      <c r="FJ47" s="390">
        <f t="shared" si="25"/>
        <v>0</v>
      </c>
      <c r="FM47" s="378" t="str">
        <f t="shared" si="62"/>
        <v>九州</v>
      </c>
      <c r="FN47" s="378">
        <f t="shared" si="63"/>
        <v>6</v>
      </c>
      <c r="FO47" s="378" t="str">
        <f t="shared" si="64"/>
        <v>九州6</v>
      </c>
      <c r="FP47" s="390">
        <f t="shared" si="26"/>
        <v>0</v>
      </c>
      <c r="FY47" s="378" t="s">
        <v>130</v>
      </c>
      <c r="FZ47" s="378">
        <f t="shared" si="89"/>
        <v>6</v>
      </c>
      <c r="GA47" s="378" t="str">
        <f t="shared" si="65"/>
        <v>九州6</v>
      </c>
      <c r="GB47" s="390">
        <f t="shared" si="27"/>
        <v>0</v>
      </c>
      <c r="GE47" s="378" t="str">
        <f t="shared" si="66"/>
        <v>九州</v>
      </c>
      <c r="GF47" s="378">
        <f t="shared" si="67"/>
        <v>6</v>
      </c>
      <c r="GG47" s="378" t="str">
        <f t="shared" si="68"/>
        <v>九州6</v>
      </c>
      <c r="GH47" s="390">
        <f t="shared" si="28"/>
        <v>0</v>
      </c>
      <c r="GQ47" s="378" t="s">
        <v>130</v>
      </c>
      <c r="GR47" s="378">
        <f t="shared" si="90"/>
        <v>6</v>
      </c>
      <c r="GS47" s="378" t="str">
        <f t="shared" si="69"/>
        <v>九州6</v>
      </c>
      <c r="GT47" s="390">
        <f t="shared" si="29"/>
        <v>0</v>
      </c>
      <c r="GW47" s="378" t="str">
        <f t="shared" si="70"/>
        <v>九州</v>
      </c>
      <c r="GX47" s="378">
        <f t="shared" si="71"/>
        <v>6</v>
      </c>
      <c r="GY47" s="378" t="str">
        <f t="shared" si="72"/>
        <v>九州6</v>
      </c>
      <c r="GZ47" s="390">
        <f t="shared" si="30"/>
        <v>0</v>
      </c>
      <c r="HI47" s="378" t="s">
        <v>130</v>
      </c>
      <c r="HJ47" s="378">
        <f t="shared" si="91"/>
        <v>6</v>
      </c>
      <c r="HK47" s="378" t="str">
        <f t="shared" si="73"/>
        <v>九州6</v>
      </c>
      <c r="HL47" s="390">
        <f t="shared" si="31"/>
        <v>0</v>
      </c>
      <c r="HO47" s="378" t="str">
        <f t="shared" si="74"/>
        <v>九州</v>
      </c>
      <c r="HP47" s="378">
        <f t="shared" si="75"/>
        <v>6</v>
      </c>
      <c r="HQ47" s="378" t="str">
        <f t="shared" si="76"/>
        <v>九州6</v>
      </c>
      <c r="HR47" s="390">
        <f t="shared" si="32"/>
        <v>0</v>
      </c>
      <c r="IA47" s="378" t="s">
        <v>130</v>
      </c>
      <c r="IB47" s="378">
        <f t="shared" si="92"/>
        <v>6</v>
      </c>
      <c r="IC47" s="378" t="str">
        <f t="shared" si="77"/>
        <v>九州6</v>
      </c>
      <c r="ID47" s="390">
        <f t="shared" si="33"/>
        <v>0</v>
      </c>
      <c r="IG47" s="378" t="str">
        <f t="shared" si="78"/>
        <v>九州</v>
      </c>
      <c r="IH47" s="378">
        <f t="shared" si="79"/>
        <v>6</v>
      </c>
      <c r="II47" s="378" t="str">
        <f t="shared" si="80"/>
        <v>九州6</v>
      </c>
      <c r="IJ47" s="390">
        <f t="shared" si="34"/>
        <v>0</v>
      </c>
    </row>
    <row r="48" spans="1:249">
      <c r="A48" s="560"/>
      <c r="B48" s="540" t="s">
        <v>376</v>
      </c>
      <c r="C48" s="540"/>
      <c r="D48" s="470" t="s">
        <v>309</v>
      </c>
      <c r="E48" s="392" t="e">
        <f>IF($D$3="","",IF($D$3="作成不要","",IF(AND($D$3="",E$47=""),"",VLOOKUP($B$3&amp;E$47,$AM$39:$AN$188,AN$189,FALSE))))</f>
        <v>#REF!</v>
      </c>
      <c r="F48" s="392" t="e">
        <f>IF($D$3="","",IF($D$3="作成不要","",IF(AND($D$3="",F$47=""),"",VLOOKUP($B$3&amp;F$47,$BE$39:$BF$188,BF$189,FALSE))))</f>
        <v>#REF!</v>
      </c>
      <c r="G48" s="392" t="e">
        <f>IF($D$3="","",IF($D$3="作成不要","",IF(AND($D$3="",G$47=""),"",VLOOKUP($B$3&amp;G$47,$BW$39:$BX$188,BX$189,FALSE))))</f>
        <v>#REF!</v>
      </c>
      <c r="H48" s="392" t="e">
        <f>IF($D$3="","",IF($D$3="作成不要","",IF(AND($D$3="",H$47=""),"",VLOOKUP($B$3&amp;H$47,$CO$39:$CP$188,CP$189,FALSE))))</f>
        <v>#REF!</v>
      </c>
      <c r="I48" s="392" t="e">
        <f>IF($D$3="","",IF($D$3="作成不要","",IF(AND($D$3="",I$47=""),"",VLOOKUP($B$3&amp;I$47,$DG$39:$DH$188,DH$189,FALSE))))</f>
        <v>#REF!</v>
      </c>
      <c r="J48" s="392" t="e">
        <f>IF($D$3="","",IF($D$3="作成不要","",IF(AND($D$3="",J$47=""),"",VLOOKUP($B$3&amp;J$47,$DY$39:$DZ$188,DZ$189,FALSE))))</f>
        <v>#REF!</v>
      </c>
      <c r="K48" s="392" t="e">
        <f>IF($D$3="","",IF($D$3="作成不要","",IF(AND($D$3="",K$47=""),"",VLOOKUP($B$3&amp;K$47,$EQ$39:$ER$188,ER$189,FALSE))))</f>
        <v>#REF!</v>
      </c>
      <c r="L48" s="392" t="e">
        <f>IF($D$3="","",IF($D$3="作成不要","",IF(AND($D$3="",L$47=""),"",VLOOKUP($B$3&amp;L$47,$FI$39:$FJ$188,FJ$189,FALSE))))</f>
        <v>#REF!</v>
      </c>
      <c r="M48" s="392" t="e">
        <f>IF($D$3="","",IF($D$3="作成不要","",IF(AND($D$3="",M$47=""),"",VLOOKUP($B$3&amp;M$47,$GA$39:$GB$188,GB$189,FALSE))))</f>
        <v>#REF!</v>
      </c>
      <c r="N48" s="392" t="e">
        <f>IF($D$3="","",IF($D$3="作成不要","",IF(AND($D$3="",N$47=""),"",VLOOKUP($B$3&amp;N$47,$GS$39:$GT$188,GT$189,FALSE))))</f>
        <v>#REF!</v>
      </c>
      <c r="O48" s="392" t="e">
        <f>IF($D$3="","",IF($D$3="作成不要","",IF(AND($D$3="",O$47=""),"",VLOOKUP($B$3&amp;O$47,$HK$39:$HL$188,HL$189,FALSE))))</f>
        <v>#REF!</v>
      </c>
      <c r="P48" s="392" t="e">
        <f>IF($D$3="","",IF($D$3="作成不要","",IF(AND($D$3="",P$47=""),"",VLOOKUP($B$3&amp;P$47,$IC$39:$ID$188,ID$189,FALSE))))</f>
        <v>#REF!</v>
      </c>
      <c r="AK48" s="378" t="s">
        <v>131</v>
      </c>
      <c r="AL48" s="378">
        <f t="shared" si="81"/>
        <v>6</v>
      </c>
      <c r="AM48" s="378" t="str">
        <f t="shared" si="35"/>
        <v>沖縄6</v>
      </c>
      <c r="AN48" s="390">
        <f t="shared" si="11"/>
        <v>0</v>
      </c>
      <c r="AQ48" s="378" t="str">
        <f t="shared" si="36"/>
        <v>沖縄</v>
      </c>
      <c r="AR48" s="378">
        <f t="shared" si="37"/>
        <v>6</v>
      </c>
      <c r="AS48" s="378" t="str">
        <f t="shared" si="38"/>
        <v>沖縄6</v>
      </c>
      <c r="AT48" s="390">
        <f t="shared" si="12"/>
        <v>0</v>
      </c>
      <c r="BC48" s="378" t="s">
        <v>131</v>
      </c>
      <c r="BD48" s="378">
        <f t="shared" si="82"/>
        <v>6</v>
      </c>
      <c r="BE48" s="378" t="str">
        <f t="shared" si="39"/>
        <v>沖縄6</v>
      </c>
      <c r="BF48" s="390">
        <f t="shared" si="13"/>
        <v>0</v>
      </c>
      <c r="BI48" s="378" t="str">
        <f t="shared" si="40"/>
        <v>沖縄</v>
      </c>
      <c r="BJ48" s="378">
        <f t="shared" si="41"/>
        <v>6</v>
      </c>
      <c r="BK48" s="378" t="str">
        <f t="shared" si="42"/>
        <v>沖縄6</v>
      </c>
      <c r="BL48" s="390">
        <f t="shared" si="14"/>
        <v>0</v>
      </c>
      <c r="BU48" s="378" t="s">
        <v>131</v>
      </c>
      <c r="BV48" s="378">
        <f t="shared" si="83"/>
        <v>6</v>
      </c>
      <c r="BW48" s="378" t="str">
        <f t="shared" si="43"/>
        <v>沖縄6</v>
      </c>
      <c r="BX48" s="390">
        <f t="shared" si="15"/>
        <v>0</v>
      </c>
      <c r="CA48" s="378" t="str">
        <f t="shared" si="44"/>
        <v>沖縄</v>
      </c>
      <c r="CB48" s="378">
        <f t="shared" si="45"/>
        <v>6</v>
      </c>
      <c r="CC48" s="378" t="str">
        <f t="shared" si="46"/>
        <v>沖縄6</v>
      </c>
      <c r="CD48" s="390">
        <f t="shared" si="16"/>
        <v>0</v>
      </c>
      <c r="CM48" s="378" t="s">
        <v>131</v>
      </c>
      <c r="CN48" s="378">
        <f t="shared" si="84"/>
        <v>6</v>
      </c>
      <c r="CO48" s="378" t="str">
        <f t="shared" si="47"/>
        <v>沖縄6</v>
      </c>
      <c r="CP48" s="390">
        <f t="shared" si="17"/>
        <v>0</v>
      </c>
      <c r="CS48" s="378" t="str">
        <f t="shared" si="48"/>
        <v>沖縄</v>
      </c>
      <c r="CT48" s="378">
        <f t="shared" si="49"/>
        <v>6</v>
      </c>
      <c r="CU48" s="378" t="str">
        <f t="shared" si="50"/>
        <v>沖縄6</v>
      </c>
      <c r="CV48" s="390">
        <f t="shared" si="18"/>
        <v>0</v>
      </c>
      <c r="DE48" s="378" t="s">
        <v>131</v>
      </c>
      <c r="DF48" s="378">
        <f t="shared" si="85"/>
        <v>6</v>
      </c>
      <c r="DG48" s="378" t="str">
        <f t="shared" si="51"/>
        <v>沖縄6</v>
      </c>
      <c r="DH48" s="390">
        <f t="shared" si="19"/>
        <v>0</v>
      </c>
      <c r="DK48" s="378" t="str">
        <f t="shared" si="52"/>
        <v>沖縄</v>
      </c>
      <c r="DL48" s="378">
        <f t="shared" si="52"/>
        <v>6</v>
      </c>
      <c r="DM48" s="378" t="str">
        <f t="shared" si="52"/>
        <v>沖縄6</v>
      </c>
      <c r="DN48" s="390">
        <f t="shared" si="20"/>
        <v>0</v>
      </c>
      <c r="DW48" s="378" t="s">
        <v>131</v>
      </c>
      <c r="DX48" s="378">
        <f t="shared" si="86"/>
        <v>6</v>
      </c>
      <c r="DY48" s="378" t="str">
        <f t="shared" si="53"/>
        <v>沖縄6</v>
      </c>
      <c r="DZ48" s="390">
        <f t="shared" si="21"/>
        <v>0</v>
      </c>
      <c r="EC48" s="378" t="str">
        <f t="shared" si="54"/>
        <v>沖縄</v>
      </c>
      <c r="ED48" s="378">
        <f t="shared" si="55"/>
        <v>6</v>
      </c>
      <c r="EE48" s="378" t="str">
        <f t="shared" si="56"/>
        <v>沖縄6</v>
      </c>
      <c r="EF48" s="390">
        <f t="shared" si="22"/>
        <v>0</v>
      </c>
      <c r="EO48" s="378" t="s">
        <v>131</v>
      </c>
      <c r="EP48" s="378">
        <f t="shared" si="87"/>
        <v>6</v>
      </c>
      <c r="EQ48" s="378" t="str">
        <f t="shared" si="57"/>
        <v>沖縄6</v>
      </c>
      <c r="ER48" s="390">
        <f t="shared" si="23"/>
        <v>0</v>
      </c>
      <c r="EU48" s="378" t="str">
        <f t="shared" si="58"/>
        <v>沖縄</v>
      </c>
      <c r="EV48" s="378">
        <f t="shared" si="59"/>
        <v>6</v>
      </c>
      <c r="EW48" s="378" t="str">
        <f t="shared" si="60"/>
        <v>沖縄6</v>
      </c>
      <c r="EX48" s="390">
        <f t="shared" si="24"/>
        <v>0</v>
      </c>
      <c r="FG48" s="378" t="s">
        <v>131</v>
      </c>
      <c r="FH48" s="378">
        <f t="shared" si="88"/>
        <v>6</v>
      </c>
      <c r="FI48" s="378" t="str">
        <f t="shared" si="61"/>
        <v>沖縄6</v>
      </c>
      <c r="FJ48" s="390">
        <f t="shared" si="25"/>
        <v>0</v>
      </c>
      <c r="FM48" s="378" t="str">
        <f t="shared" si="62"/>
        <v>沖縄</v>
      </c>
      <c r="FN48" s="378">
        <f t="shared" si="63"/>
        <v>6</v>
      </c>
      <c r="FO48" s="378" t="str">
        <f t="shared" si="64"/>
        <v>沖縄6</v>
      </c>
      <c r="FP48" s="390">
        <f t="shared" si="26"/>
        <v>0</v>
      </c>
      <c r="FY48" s="378" t="s">
        <v>131</v>
      </c>
      <c r="FZ48" s="378">
        <f t="shared" si="89"/>
        <v>6</v>
      </c>
      <c r="GA48" s="378" t="str">
        <f t="shared" si="65"/>
        <v>沖縄6</v>
      </c>
      <c r="GB48" s="390">
        <f t="shared" si="27"/>
        <v>0</v>
      </c>
      <c r="GE48" s="378" t="str">
        <f t="shared" si="66"/>
        <v>沖縄</v>
      </c>
      <c r="GF48" s="378">
        <f t="shared" si="67"/>
        <v>6</v>
      </c>
      <c r="GG48" s="378" t="str">
        <f t="shared" si="68"/>
        <v>沖縄6</v>
      </c>
      <c r="GH48" s="390">
        <f t="shared" si="28"/>
        <v>0</v>
      </c>
      <c r="GQ48" s="378" t="s">
        <v>131</v>
      </c>
      <c r="GR48" s="378">
        <f t="shared" si="90"/>
        <v>6</v>
      </c>
      <c r="GS48" s="378" t="str">
        <f t="shared" si="69"/>
        <v>沖縄6</v>
      </c>
      <c r="GT48" s="390">
        <f t="shared" si="29"/>
        <v>0</v>
      </c>
      <c r="GW48" s="378" t="str">
        <f t="shared" si="70"/>
        <v>沖縄</v>
      </c>
      <c r="GX48" s="378">
        <f t="shared" si="71"/>
        <v>6</v>
      </c>
      <c r="GY48" s="378" t="str">
        <f t="shared" si="72"/>
        <v>沖縄6</v>
      </c>
      <c r="GZ48" s="390">
        <f t="shared" si="30"/>
        <v>0</v>
      </c>
      <c r="HI48" s="378" t="s">
        <v>131</v>
      </c>
      <c r="HJ48" s="378">
        <f t="shared" si="91"/>
        <v>6</v>
      </c>
      <c r="HK48" s="378" t="str">
        <f t="shared" si="73"/>
        <v>沖縄6</v>
      </c>
      <c r="HL48" s="390">
        <f t="shared" si="31"/>
        <v>0</v>
      </c>
      <c r="HO48" s="378" t="str">
        <f t="shared" si="74"/>
        <v>沖縄</v>
      </c>
      <c r="HP48" s="378">
        <f t="shared" si="75"/>
        <v>6</v>
      </c>
      <c r="HQ48" s="378" t="str">
        <f t="shared" si="76"/>
        <v>沖縄6</v>
      </c>
      <c r="HR48" s="390">
        <f t="shared" si="32"/>
        <v>0</v>
      </c>
      <c r="IA48" s="378" t="s">
        <v>131</v>
      </c>
      <c r="IB48" s="378">
        <f t="shared" si="92"/>
        <v>6</v>
      </c>
      <c r="IC48" s="378" t="str">
        <f t="shared" si="77"/>
        <v>沖縄6</v>
      </c>
      <c r="ID48" s="390">
        <f t="shared" si="33"/>
        <v>0</v>
      </c>
      <c r="IG48" s="378" t="str">
        <f t="shared" si="78"/>
        <v>沖縄</v>
      </c>
      <c r="IH48" s="378">
        <f t="shared" si="79"/>
        <v>6</v>
      </c>
      <c r="II48" s="378" t="str">
        <f t="shared" si="80"/>
        <v>沖縄6</v>
      </c>
      <c r="IJ48" s="390">
        <f t="shared" si="34"/>
        <v>0</v>
      </c>
    </row>
    <row r="49" spans="1:244">
      <c r="A49" s="560"/>
      <c r="B49" s="540"/>
      <c r="C49" s="540"/>
      <c r="D49" s="470" t="s">
        <v>310</v>
      </c>
      <c r="E49" s="392" t="e">
        <f>IF($D$3="","",IF($D$3="作成不要","",IF(AND($D$3="",E$47=""),"",VLOOKUP($B$3&amp;E$47,$AS$39:$AT$188,AT$189,FALSE))))</f>
        <v>#REF!</v>
      </c>
      <c r="F49" s="392" t="e">
        <f>IF($D$3="","",IF($D$3="作成不要","",IF(AND($D$3="",F$47=""),"",VLOOKUP($B$3&amp;F$47,$BK$39:$BL$188,BL$189,FALSE))))</f>
        <v>#REF!</v>
      </c>
      <c r="G49" s="392" t="e">
        <f>IF($D$3="","",IF($D$3="作成不要","",IF(AND($D$3="",G$47=""),"",VLOOKUP($B$3&amp;G$47,$CC$39:$CD$188,CD$189,FALSE))))</f>
        <v>#REF!</v>
      </c>
      <c r="H49" s="392" t="e">
        <f>IF($D$3="","",IF($D$3="作成不要","",IF(AND($D$3="",H$47=""),"",VLOOKUP($B$3&amp;H$47,$CU$39:$CV$188,CV$189,FALSE))))</f>
        <v>#REF!</v>
      </c>
      <c r="I49" s="392" t="e">
        <f>IF($D$3="","",IF($D$3="作成不要","",IF(AND($D$3="",I$47=""),"",VLOOKUP($B$3&amp;I$47,$DM$39:$DN$188,DN$189,FALSE))))</f>
        <v>#REF!</v>
      </c>
      <c r="J49" s="392" t="e">
        <f>IF($D$3="","",IF($D$3="作成不要","",IF(AND($D$3="",J$47=""),"",VLOOKUP($B$3&amp;J$47,$EE$39:$EF$188,EF$189,FALSE))))</f>
        <v>#REF!</v>
      </c>
      <c r="K49" s="392" t="e">
        <f>IF($D$3="","",IF($D$3="作成不要","",IF(AND($D$3="",K$47=""),"",VLOOKUP($B$3&amp;K$47,$EW$39:$EX$188,EX$189,FALSE))))</f>
        <v>#REF!</v>
      </c>
      <c r="L49" s="392" t="e">
        <f>IF($D$3="","",IF($D$3="作成不要","",IF(AND($D$3="",L$47=""),"",VLOOKUP($B$3&amp;L$47,$FO$39:$FP$188,FP$189,FALSE))))</f>
        <v>#REF!</v>
      </c>
      <c r="M49" s="392" t="e">
        <f>IF($D$3="","",IF($D$3="作成不要","",IF(AND($D$3="",M$47=""),"",VLOOKUP($B$3&amp;M$47,$GG$39:$GH$188,GH$189,FALSE))))</f>
        <v>#REF!</v>
      </c>
      <c r="N49" s="392" t="e">
        <f>IF($D$3="","",IF($D$3="作成不要","",IF(AND($D$3="",N$47=""),"",VLOOKUP($B$3&amp;N$47,$GY$39:$GZ$188,GZ$189,FALSE))))</f>
        <v>#REF!</v>
      </c>
      <c r="O49" s="392" t="e">
        <f>IF($D$3="","",IF($D$3="作成不要","",IF(AND($D$3="",O$47=""),"",VLOOKUP($B$3&amp;O$47,$HQ$39:$HR$188,HR$189,FALSE))))</f>
        <v>#REF!</v>
      </c>
      <c r="P49" s="392" t="e">
        <f>IF($D$3="","",IF($D$3="作成不要","",IF(AND($D$3="",P$47=""),"",VLOOKUP($B$3&amp;P$47,$II$39:$IJ$188,IJ$189,FALSE))))</f>
        <v>#REF!</v>
      </c>
      <c r="AK49" s="378" t="str">
        <f>AK39</f>
        <v>北海道</v>
      </c>
      <c r="AL49" s="378">
        <v>7</v>
      </c>
      <c r="AM49" s="378" t="str">
        <f t="shared" si="35"/>
        <v>北海道7</v>
      </c>
      <c r="AN49" s="390">
        <f t="shared" ref="AN49:AN58" si="93">AL10</f>
        <v>0</v>
      </c>
      <c r="AQ49" s="378" t="str">
        <f t="shared" si="36"/>
        <v>北海道</v>
      </c>
      <c r="AR49" s="378">
        <f t="shared" si="37"/>
        <v>7</v>
      </c>
      <c r="AS49" s="378" t="str">
        <f t="shared" si="38"/>
        <v>北海道7</v>
      </c>
      <c r="AT49" s="390">
        <f t="shared" ref="AT49:AT58" si="94">AL24</f>
        <v>0</v>
      </c>
      <c r="BC49" s="378" t="str">
        <f>BC39</f>
        <v>北海道</v>
      </c>
      <c r="BD49" s="378">
        <v>7</v>
      </c>
      <c r="BE49" s="378" t="str">
        <f t="shared" si="39"/>
        <v>北海道7</v>
      </c>
      <c r="BF49" s="390">
        <f t="shared" ref="BF49:BF58" si="95">BD10</f>
        <v>0</v>
      </c>
      <c r="BI49" s="378" t="str">
        <f t="shared" si="40"/>
        <v>北海道</v>
      </c>
      <c r="BJ49" s="378">
        <f t="shared" si="41"/>
        <v>7</v>
      </c>
      <c r="BK49" s="378" t="str">
        <f t="shared" si="42"/>
        <v>北海道7</v>
      </c>
      <c r="BL49" s="390">
        <f t="shared" ref="BL49:BL58" si="96">BD24</f>
        <v>0</v>
      </c>
      <c r="BU49" s="378" t="str">
        <f>BU39</f>
        <v>北海道</v>
      </c>
      <c r="BV49" s="378">
        <v>7</v>
      </c>
      <c r="BW49" s="378" t="str">
        <f t="shared" si="43"/>
        <v>北海道7</v>
      </c>
      <c r="BX49" s="390">
        <f t="shared" ref="BX49:BX58" si="97">BV10</f>
        <v>0</v>
      </c>
      <c r="CA49" s="378" t="str">
        <f t="shared" si="44"/>
        <v>北海道</v>
      </c>
      <c r="CB49" s="378">
        <f t="shared" si="45"/>
        <v>7</v>
      </c>
      <c r="CC49" s="378" t="str">
        <f t="shared" si="46"/>
        <v>北海道7</v>
      </c>
      <c r="CD49" s="390">
        <f t="shared" ref="CD49:CD58" si="98">BV24</f>
        <v>0</v>
      </c>
      <c r="CM49" s="378" t="str">
        <f>CM39</f>
        <v>北海道</v>
      </c>
      <c r="CN49" s="378">
        <v>7</v>
      </c>
      <c r="CO49" s="378" t="str">
        <f t="shared" si="47"/>
        <v>北海道7</v>
      </c>
      <c r="CP49" s="390">
        <f t="shared" ref="CP49:CP58" si="99">CN10</f>
        <v>0</v>
      </c>
      <c r="CS49" s="378" t="str">
        <f t="shared" si="48"/>
        <v>北海道</v>
      </c>
      <c r="CT49" s="378">
        <f t="shared" si="49"/>
        <v>7</v>
      </c>
      <c r="CU49" s="378" t="str">
        <f t="shared" si="50"/>
        <v>北海道7</v>
      </c>
      <c r="CV49" s="390">
        <f t="shared" ref="CV49:CV58" si="100">CN24</f>
        <v>0</v>
      </c>
      <c r="DE49" s="378" t="str">
        <f>DE39</f>
        <v>北海道</v>
      </c>
      <c r="DF49" s="378">
        <v>7</v>
      </c>
      <c r="DG49" s="378" t="str">
        <f t="shared" si="51"/>
        <v>北海道7</v>
      </c>
      <c r="DH49" s="390">
        <f t="shared" ref="DH49:DH58" si="101">DF10</f>
        <v>0</v>
      </c>
      <c r="DK49" s="378" t="str">
        <f t="shared" si="52"/>
        <v>北海道</v>
      </c>
      <c r="DL49" s="378">
        <f t="shared" si="52"/>
        <v>7</v>
      </c>
      <c r="DM49" s="378" t="str">
        <f t="shared" si="52"/>
        <v>北海道7</v>
      </c>
      <c r="DN49" s="390">
        <f t="shared" ref="DN49:DN58" si="102">DF24</f>
        <v>0</v>
      </c>
      <c r="DW49" s="378" t="str">
        <f>DW39</f>
        <v>北海道</v>
      </c>
      <c r="DX49" s="378">
        <v>7</v>
      </c>
      <c r="DY49" s="378" t="str">
        <f t="shared" si="53"/>
        <v>北海道7</v>
      </c>
      <c r="DZ49" s="390">
        <f t="shared" ref="DZ49:DZ58" si="103">DX10</f>
        <v>0</v>
      </c>
      <c r="EC49" s="378" t="str">
        <f t="shared" si="54"/>
        <v>北海道</v>
      </c>
      <c r="ED49" s="378">
        <f t="shared" si="55"/>
        <v>7</v>
      </c>
      <c r="EE49" s="378" t="str">
        <f t="shared" si="56"/>
        <v>北海道7</v>
      </c>
      <c r="EF49" s="390">
        <f t="shared" ref="EF49:EF58" si="104">DX24</f>
        <v>0</v>
      </c>
      <c r="EO49" s="378" t="str">
        <f>EO39</f>
        <v>北海道</v>
      </c>
      <c r="EP49" s="378">
        <v>7</v>
      </c>
      <c r="EQ49" s="378" t="str">
        <f t="shared" si="57"/>
        <v>北海道7</v>
      </c>
      <c r="ER49" s="390">
        <f t="shared" ref="ER49:ER58" si="105">EP10</f>
        <v>0</v>
      </c>
      <c r="EU49" s="378" t="str">
        <f t="shared" si="58"/>
        <v>北海道</v>
      </c>
      <c r="EV49" s="378">
        <f t="shared" si="59"/>
        <v>7</v>
      </c>
      <c r="EW49" s="378" t="str">
        <f t="shared" si="60"/>
        <v>北海道7</v>
      </c>
      <c r="EX49" s="390">
        <f t="shared" ref="EX49:EX58" si="106">EP24</f>
        <v>0</v>
      </c>
      <c r="FG49" s="378" t="str">
        <f>FG39</f>
        <v>北海道</v>
      </c>
      <c r="FH49" s="378">
        <v>7</v>
      </c>
      <c r="FI49" s="378" t="str">
        <f t="shared" si="61"/>
        <v>北海道7</v>
      </c>
      <c r="FJ49" s="390">
        <f t="shared" ref="FJ49:FJ58" si="107">FH10</f>
        <v>0</v>
      </c>
      <c r="FM49" s="378" t="str">
        <f t="shared" si="62"/>
        <v>北海道</v>
      </c>
      <c r="FN49" s="378">
        <f t="shared" si="63"/>
        <v>7</v>
      </c>
      <c r="FO49" s="378" t="str">
        <f t="shared" si="64"/>
        <v>北海道7</v>
      </c>
      <c r="FP49" s="390">
        <f t="shared" ref="FP49:FP58" si="108">FH24</f>
        <v>0</v>
      </c>
      <c r="FY49" s="378" t="str">
        <f>FY39</f>
        <v>北海道</v>
      </c>
      <c r="FZ49" s="378">
        <v>7</v>
      </c>
      <c r="GA49" s="378" t="str">
        <f t="shared" si="65"/>
        <v>北海道7</v>
      </c>
      <c r="GB49" s="390">
        <f t="shared" ref="GB49:GB58" si="109">FZ10</f>
        <v>0</v>
      </c>
      <c r="GE49" s="378" t="str">
        <f t="shared" si="66"/>
        <v>北海道</v>
      </c>
      <c r="GF49" s="378">
        <f t="shared" si="67"/>
        <v>7</v>
      </c>
      <c r="GG49" s="378" t="str">
        <f t="shared" si="68"/>
        <v>北海道7</v>
      </c>
      <c r="GH49" s="390">
        <f t="shared" ref="GH49:GH58" si="110">FZ24</f>
        <v>0</v>
      </c>
      <c r="GQ49" s="378" t="str">
        <f>GQ39</f>
        <v>北海道</v>
      </c>
      <c r="GR49" s="378">
        <v>7</v>
      </c>
      <c r="GS49" s="378" t="str">
        <f t="shared" si="69"/>
        <v>北海道7</v>
      </c>
      <c r="GT49" s="390">
        <f t="shared" ref="GT49:GT58" si="111">GR10</f>
        <v>0</v>
      </c>
      <c r="GW49" s="378" t="str">
        <f t="shared" si="70"/>
        <v>北海道</v>
      </c>
      <c r="GX49" s="378">
        <f t="shared" si="71"/>
        <v>7</v>
      </c>
      <c r="GY49" s="378" t="str">
        <f t="shared" si="72"/>
        <v>北海道7</v>
      </c>
      <c r="GZ49" s="390">
        <f t="shared" ref="GZ49:GZ58" si="112">GR24</f>
        <v>0</v>
      </c>
      <c r="HI49" s="378" t="str">
        <f>HI39</f>
        <v>北海道</v>
      </c>
      <c r="HJ49" s="378">
        <v>7</v>
      </c>
      <c r="HK49" s="378" t="str">
        <f t="shared" si="73"/>
        <v>北海道7</v>
      </c>
      <c r="HL49" s="390">
        <f t="shared" ref="HL49:HL58" si="113">HJ10</f>
        <v>0</v>
      </c>
      <c r="HO49" s="378" t="str">
        <f t="shared" si="74"/>
        <v>北海道</v>
      </c>
      <c r="HP49" s="378">
        <f t="shared" si="75"/>
        <v>7</v>
      </c>
      <c r="HQ49" s="378" t="str">
        <f t="shared" si="76"/>
        <v>北海道7</v>
      </c>
      <c r="HR49" s="390">
        <f t="shared" ref="HR49:HR58" si="114">HJ24</f>
        <v>0</v>
      </c>
      <c r="IA49" s="378" t="str">
        <f>IA39</f>
        <v>北海道</v>
      </c>
      <c r="IB49" s="378">
        <v>7</v>
      </c>
      <c r="IC49" s="378" t="str">
        <f t="shared" si="77"/>
        <v>北海道7</v>
      </c>
      <c r="ID49" s="390">
        <f t="shared" ref="ID49:ID58" si="115">IB10</f>
        <v>0</v>
      </c>
      <c r="IG49" s="378" t="str">
        <f t="shared" si="78"/>
        <v>北海道</v>
      </c>
      <c r="IH49" s="378">
        <f t="shared" si="79"/>
        <v>7</v>
      </c>
      <c r="II49" s="378" t="str">
        <f t="shared" si="80"/>
        <v>北海道7</v>
      </c>
      <c r="IJ49" s="390">
        <f t="shared" ref="IJ49:IJ58" si="116">IB24</f>
        <v>0</v>
      </c>
    </row>
    <row r="50" spans="1:244">
      <c r="A50" s="560"/>
      <c r="B50" s="541" t="s">
        <v>312</v>
      </c>
      <c r="C50" s="542"/>
      <c r="D50" s="542"/>
      <c r="E50" s="412"/>
      <c r="F50" s="412"/>
      <c r="G50" s="412"/>
      <c r="H50" s="412"/>
      <c r="I50" s="412"/>
      <c r="J50" s="412"/>
      <c r="K50" s="412"/>
      <c r="L50" s="412"/>
      <c r="M50" s="412"/>
      <c r="N50" s="412"/>
      <c r="O50" s="412"/>
      <c r="P50" s="412"/>
      <c r="S50" s="378" t="s">
        <v>368</v>
      </c>
      <c r="AK50" s="378" t="str">
        <f>AK40</f>
        <v>東北</v>
      </c>
      <c r="AL50" s="378">
        <f>AL49</f>
        <v>7</v>
      </c>
      <c r="AM50" s="378" t="str">
        <f t="shared" si="35"/>
        <v>東北7</v>
      </c>
      <c r="AN50" s="390">
        <f t="shared" si="93"/>
        <v>0</v>
      </c>
      <c r="AQ50" s="378" t="str">
        <f t="shared" si="36"/>
        <v>東北</v>
      </c>
      <c r="AR50" s="378">
        <f t="shared" si="37"/>
        <v>7</v>
      </c>
      <c r="AS50" s="378" t="str">
        <f t="shared" si="38"/>
        <v>東北7</v>
      </c>
      <c r="AT50" s="390">
        <f t="shared" si="94"/>
        <v>0</v>
      </c>
      <c r="BC50" s="378" t="str">
        <f>BC40</f>
        <v>東北</v>
      </c>
      <c r="BD50" s="378">
        <f>BD49</f>
        <v>7</v>
      </c>
      <c r="BE50" s="378" t="str">
        <f t="shared" si="39"/>
        <v>東北7</v>
      </c>
      <c r="BF50" s="390">
        <f t="shared" si="95"/>
        <v>0</v>
      </c>
      <c r="BI50" s="378" t="str">
        <f t="shared" si="40"/>
        <v>東北</v>
      </c>
      <c r="BJ50" s="378">
        <f t="shared" si="41"/>
        <v>7</v>
      </c>
      <c r="BK50" s="378" t="str">
        <f t="shared" si="42"/>
        <v>東北7</v>
      </c>
      <c r="BL50" s="390">
        <f t="shared" si="96"/>
        <v>0</v>
      </c>
      <c r="BU50" s="378" t="str">
        <f>BU40</f>
        <v>東北</v>
      </c>
      <c r="BV50" s="378">
        <f>BV49</f>
        <v>7</v>
      </c>
      <c r="BW50" s="378" t="str">
        <f t="shared" si="43"/>
        <v>東北7</v>
      </c>
      <c r="BX50" s="390">
        <f t="shared" si="97"/>
        <v>0</v>
      </c>
      <c r="CA50" s="378" t="str">
        <f t="shared" si="44"/>
        <v>東北</v>
      </c>
      <c r="CB50" s="378">
        <f t="shared" si="45"/>
        <v>7</v>
      </c>
      <c r="CC50" s="378" t="str">
        <f t="shared" si="46"/>
        <v>東北7</v>
      </c>
      <c r="CD50" s="390">
        <f t="shared" si="98"/>
        <v>0</v>
      </c>
      <c r="CM50" s="378" t="str">
        <f>CM40</f>
        <v>東北</v>
      </c>
      <c r="CN50" s="378">
        <f>CN49</f>
        <v>7</v>
      </c>
      <c r="CO50" s="378" t="str">
        <f t="shared" si="47"/>
        <v>東北7</v>
      </c>
      <c r="CP50" s="390">
        <f t="shared" si="99"/>
        <v>0</v>
      </c>
      <c r="CS50" s="378" t="str">
        <f t="shared" si="48"/>
        <v>東北</v>
      </c>
      <c r="CT50" s="378">
        <f t="shared" si="49"/>
        <v>7</v>
      </c>
      <c r="CU50" s="378" t="str">
        <f t="shared" si="50"/>
        <v>東北7</v>
      </c>
      <c r="CV50" s="390">
        <f t="shared" si="100"/>
        <v>0</v>
      </c>
      <c r="DE50" s="378" t="str">
        <f>DE40</f>
        <v>東北</v>
      </c>
      <c r="DF50" s="378">
        <f>DF49</f>
        <v>7</v>
      </c>
      <c r="DG50" s="378" t="str">
        <f t="shared" si="51"/>
        <v>東北7</v>
      </c>
      <c r="DH50" s="390">
        <f t="shared" si="101"/>
        <v>0</v>
      </c>
      <c r="DK50" s="378" t="str">
        <f t="shared" si="52"/>
        <v>東北</v>
      </c>
      <c r="DL50" s="378">
        <f t="shared" si="52"/>
        <v>7</v>
      </c>
      <c r="DM50" s="378" t="str">
        <f t="shared" si="52"/>
        <v>東北7</v>
      </c>
      <c r="DN50" s="390">
        <f t="shared" si="102"/>
        <v>0</v>
      </c>
      <c r="DW50" s="378" t="str">
        <f>DW40</f>
        <v>東北</v>
      </c>
      <c r="DX50" s="378">
        <f>DX49</f>
        <v>7</v>
      </c>
      <c r="DY50" s="378" t="str">
        <f t="shared" si="53"/>
        <v>東北7</v>
      </c>
      <c r="DZ50" s="390">
        <f t="shared" si="103"/>
        <v>0</v>
      </c>
      <c r="EC50" s="378" t="str">
        <f t="shared" si="54"/>
        <v>東北</v>
      </c>
      <c r="ED50" s="378">
        <f t="shared" si="55"/>
        <v>7</v>
      </c>
      <c r="EE50" s="378" t="str">
        <f t="shared" si="56"/>
        <v>東北7</v>
      </c>
      <c r="EF50" s="390">
        <f t="shared" si="104"/>
        <v>0</v>
      </c>
      <c r="EO50" s="378" t="str">
        <f>EO40</f>
        <v>東北</v>
      </c>
      <c r="EP50" s="378">
        <f>EP49</f>
        <v>7</v>
      </c>
      <c r="EQ50" s="378" t="str">
        <f t="shared" si="57"/>
        <v>東北7</v>
      </c>
      <c r="ER50" s="390">
        <f t="shared" si="105"/>
        <v>0</v>
      </c>
      <c r="EU50" s="378" t="str">
        <f t="shared" si="58"/>
        <v>東北</v>
      </c>
      <c r="EV50" s="378">
        <f t="shared" si="59"/>
        <v>7</v>
      </c>
      <c r="EW50" s="378" t="str">
        <f t="shared" si="60"/>
        <v>東北7</v>
      </c>
      <c r="EX50" s="390">
        <f t="shared" si="106"/>
        <v>0</v>
      </c>
      <c r="FG50" s="378" t="str">
        <f>FG40</f>
        <v>東北</v>
      </c>
      <c r="FH50" s="378">
        <f>FH49</f>
        <v>7</v>
      </c>
      <c r="FI50" s="378" t="str">
        <f t="shared" si="61"/>
        <v>東北7</v>
      </c>
      <c r="FJ50" s="390">
        <f t="shared" si="107"/>
        <v>0</v>
      </c>
      <c r="FM50" s="378" t="str">
        <f t="shared" si="62"/>
        <v>東北</v>
      </c>
      <c r="FN50" s="378">
        <f t="shared" si="63"/>
        <v>7</v>
      </c>
      <c r="FO50" s="378" t="str">
        <f t="shared" si="64"/>
        <v>東北7</v>
      </c>
      <c r="FP50" s="390">
        <f t="shared" si="108"/>
        <v>0</v>
      </c>
      <c r="FY50" s="378" t="str">
        <f>FY40</f>
        <v>東北</v>
      </c>
      <c r="FZ50" s="378">
        <f>FZ49</f>
        <v>7</v>
      </c>
      <c r="GA50" s="378" t="str">
        <f t="shared" si="65"/>
        <v>東北7</v>
      </c>
      <c r="GB50" s="390">
        <f t="shared" si="109"/>
        <v>0</v>
      </c>
      <c r="GE50" s="378" t="str">
        <f t="shared" si="66"/>
        <v>東北</v>
      </c>
      <c r="GF50" s="378">
        <f t="shared" si="67"/>
        <v>7</v>
      </c>
      <c r="GG50" s="378" t="str">
        <f t="shared" si="68"/>
        <v>東北7</v>
      </c>
      <c r="GH50" s="390">
        <f t="shared" si="110"/>
        <v>0</v>
      </c>
      <c r="GQ50" s="378" t="str">
        <f>GQ40</f>
        <v>東北</v>
      </c>
      <c r="GR50" s="378">
        <f>GR49</f>
        <v>7</v>
      </c>
      <c r="GS50" s="378" t="str">
        <f t="shared" si="69"/>
        <v>東北7</v>
      </c>
      <c r="GT50" s="390">
        <f t="shared" si="111"/>
        <v>0</v>
      </c>
      <c r="GW50" s="378" t="str">
        <f t="shared" si="70"/>
        <v>東北</v>
      </c>
      <c r="GX50" s="378">
        <f t="shared" si="71"/>
        <v>7</v>
      </c>
      <c r="GY50" s="378" t="str">
        <f t="shared" si="72"/>
        <v>東北7</v>
      </c>
      <c r="GZ50" s="390">
        <f t="shared" si="112"/>
        <v>0</v>
      </c>
      <c r="HI50" s="378" t="str">
        <f>HI40</f>
        <v>東北</v>
      </c>
      <c r="HJ50" s="378">
        <f>HJ49</f>
        <v>7</v>
      </c>
      <c r="HK50" s="378" t="str">
        <f t="shared" si="73"/>
        <v>東北7</v>
      </c>
      <c r="HL50" s="390">
        <f t="shared" si="113"/>
        <v>0</v>
      </c>
      <c r="HO50" s="378" t="str">
        <f t="shared" si="74"/>
        <v>東北</v>
      </c>
      <c r="HP50" s="378">
        <f t="shared" si="75"/>
        <v>7</v>
      </c>
      <c r="HQ50" s="378" t="str">
        <f t="shared" si="76"/>
        <v>東北7</v>
      </c>
      <c r="HR50" s="390">
        <f t="shared" si="114"/>
        <v>0</v>
      </c>
      <c r="IA50" s="378" t="str">
        <f>IA40</f>
        <v>東北</v>
      </c>
      <c r="IB50" s="378">
        <f>IB49</f>
        <v>7</v>
      </c>
      <c r="IC50" s="378" t="str">
        <f t="shared" si="77"/>
        <v>東北7</v>
      </c>
      <c r="ID50" s="390">
        <f t="shared" si="115"/>
        <v>0</v>
      </c>
      <c r="IG50" s="378" t="str">
        <f t="shared" si="78"/>
        <v>東北</v>
      </c>
      <c r="IH50" s="378">
        <f t="shared" si="79"/>
        <v>7</v>
      </c>
      <c r="II50" s="378" t="str">
        <f t="shared" si="80"/>
        <v>東北7</v>
      </c>
      <c r="IJ50" s="390">
        <f t="shared" si="116"/>
        <v>0</v>
      </c>
    </row>
    <row r="51" spans="1:244">
      <c r="A51" s="560"/>
      <c r="B51" s="469"/>
      <c r="C51" s="406" t="s">
        <v>377</v>
      </c>
      <c r="D51" s="407"/>
      <c r="E51" s="397" t="e">
        <f>IF(E40="","",SUM(E50)-SUM(E40))</f>
        <v>#REF!</v>
      </c>
      <c r="F51" s="397" t="e">
        <f t="shared" ref="F51:P51" si="117">IF(F40="","",SUM(F50)-SUM(F40))</f>
        <v>#REF!</v>
      </c>
      <c r="G51" s="397" t="e">
        <f t="shared" si="117"/>
        <v>#REF!</v>
      </c>
      <c r="H51" s="397" t="e">
        <f t="shared" si="117"/>
        <v>#REF!</v>
      </c>
      <c r="I51" s="397" t="e">
        <f t="shared" si="117"/>
        <v>#REF!</v>
      </c>
      <c r="J51" s="397" t="e">
        <f t="shared" si="117"/>
        <v>#REF!</v>
      </c>
      <c r="K51" s="397" t="e">
        <f t="shared" si="117"/>
        <v>#REF!</v>
      </c>
      <c r="L51" s="397" t="e">
        <f t="shared" si="117"/>
        <v>#REF!</v>
      </c>
      <c r="M51" s="397" t="e">
        <f t="shared" si="117"/>
        <v>#REF!</v>
      </c>
      <c r="N51" s="397" t="e">
        <f t="shared" si="117"/>
        <v>#REF!</v>
      </c>
      <c r="O51" s="397" t="e">
        <f t="shared" si="117"/>
        <v>#REF!</v>
      </c>
      <c r="P51" s="397" t="e">
        <f t="shared" si="117"/>
        <v>#REF!</v>
      </c>
      <c r="V51" s="378" t="s">
        <v>173</v>
      </c>
      <c r="W51" s="378" t="s">
        <v>174</v>
      </c>
      <c r="X51" s="378" t="s">
        <v>161</v>
      </c>
      <c r="Y51" s="378" t="s">
        <v>162</v>
      </c>
      <c r="Z51" s="378" t="s">
        <v>163</v>
      </c>
      <c r="AA51" s="378" t="s">
        <v>164</v>
      </c>
      <c r="AB51" s="378" t="s">
        <v>165</v>
      </c>
      <c r="AC51" s="378" t="s">
        <v>166</v>
      </c>
      <c r="AD51" s="378" t="s">
        <v>167</v>
      </c>
      <c r="AE51" s="378" t="s">
        <v>168</v>
      </c>
      <c r="AF51" s="378" t="s">
        <v>169</v>
      </c>
      <c r="AG51" s="378" t="s">
        <v>170</v>
      </c>
      <c r="AK51" s="378" t="str">
        <f t="shared" ref="AK51:AK58" si="118">AK41</f>
        <v>東京</v>
      </c>
      <c r="AL51" s="378">
        <f>AL50</f>
        <v>7</v>
      </c>
      <c r="AM51" s="378" t="str">
        <f t="shared" si="35"/>
        <v>東京7</v>
      </c>
      <c r="AN51" s="390">
        <f t="shared" si="93"/>
        <v>0</v>
      </c>
      <c r="AQ51" s="378" t="str">
        <f t="shared" si="36"/>
        <v>東京</v>
      </c>
      <c r="AR51" s="378">
        <f t="shared" si="37"/>
        <v>7</v>
      </c>
      <c r="AS51" s="378" t="str">
        <f t="shared" si="38"/>
        <v>東京7</v>
      </c>
      <c r="AT51" s="390">
        <f t="shared" si="94"/>
        <v>0</v>
      </c>
      <c r="BC51" s="378" t="str">
        <f t="shared" ref="BC51:BC58" si="119">BC41</f>
        <v>東京</v>
      </c>
      <c r="BD51" s="378">
        <f>BD50</f>
        <v>7</v>
      </c>
      <c r="BE51" s="378" t="str">
        <f t="shared" si="39"/>
        <v>東京7</v>
      </c>
      <c r="BF51" s="390">
        <f t="shared" si="95"/>
        <v>0</v>
      </c>
      <c r="BI51" s="378" t="str">
        <f t="shared" si="40"/>
        <v>東京</v>
      </c>
      <c r="BJ51" s="378">
        <f t="shared" si="41"/>
        <v>7</v>
      </c>
      <c r="BK51" s="378" t="str">
        <f t="shared" si="42"/>
        <v>東京7</v>
      </c>
      <c r="BL51" s="390">
        <f t="shared" si="96"/>
        <v>0</v>
      </c>
      <c r="BU51" s="378" t="str">
        <f t="shared" ref="BU51:BU58" si="120">BU41</f>
        <v>東京</v>
      </c>
      <c r="BV51" s="378">
        <f>BV50</f>
        <v>7</v>
      </c>
      <c r="BW51" s="378" t="str">
        <f t="shared" si="43"/>
        <v>東京7</v>
      </c>
      <c r="BX51" s="390">
        <f t="shared" si="97"/>
        <v>0</v>
      </c>
      <c r="CA51" s="378" t="str">
        <f t="shared" si="44"/>
        <v>東京</v>
      </c>
      <c r="CB51" s="378">
        <f t="shared" si="45"/>
        <v>7</v>
      </c>
      <c r="CC51" s="378" t="str">
        <f t="shared" si="46"/>
        <v>東京7</v>
      </c>
      <c r="CD51" s="390">
        <f t="shared" si="98"/>
        <v>0</v>
      </c>
      <c r="CM51" s="378" t="str">
        <f t="shared" ref="CM51:CM58" si="121">CM41</f>
        <v>東京</v>
      </c>
      <c r="CN51" s="378">
        <f>CN50</f>
        <v>7</v>
      </c>
      <c r="CO51" s="378" t="str">
        <f t="shared" si="47"/>
        <v>東京7</v>
      </c>
      <c r="CP51" s="390">
        <f t="shared" si="99"/>
        <v>0</v>
      </c>
      <c r="CS51" s="378" t="str">
        <f t="shared" si="48"/>
        <v>東京</v>
      </c>
      <c r="CT51" s="378">
        <f t="shared" si="49"/>
        <v>7</v>
      </c>
      <c r="CU51" s="378" t="str">
        <f t="shared" si="50"/>
        <v>東京7</v>
      </c>
      <c r="CV51" s="390">
        <f t="shared" si="100"/>
        <v>0</v>
      </c>
      <c r="DE51" s="378" t="str">
        <f t="shared" ref="DE51:DE58" si="122">DE41</f>
        <v>東京</v>
      </c>
      <c r="DF51" s="378">
        <f>DF50</f>
        <v>7</v>
      </c>
      <c r="DG51" s="378" t="str">
        <f t="shared" si="51"/>
        <v>東京7</v>
      </c>
      <c r="DH51" s="390">
        <f t="shared" si="101"/>
        <v>0</v>
      </c>
      <c r="DK51" s="378" t="str">
        <f t="shared" si="52"/>
        <v>東京</v>
      </c>
      <c r="DL51" s="378">
        <f t="shared" si="52"/>
        <v>7</v>
      </c>
      <c r="DM51" s="378" t="str">
        <f t="shared" si="52"/>
        <v>東京7</v>
      </c>
      <c r="DN51" s="390">
        <f t="shared" si="102"/>
        <v>0</v>
      </c>
      <c r="DW51" s="378" t="str">
        <f t="shared" ref="DW51:DW58" si="123">DW41</f>
        <v>東京</v>
      </c>
      <c r="DX51" s="378">
        <f>DX50</f>
        <v>7</v>
      </c>
      <c r="DY51" s="378" t="str">
        <f t="shared" si="53"/>
        <v>東京7</v>
      </c>
      <c r="DZ51" s="390">
        <f t="shared" si="103"/>
        <v>0</v>
      </c>
      <c r="EC51" s="378" t="str">
        <f t="shared" si="54"/>
        <v>東京</v>
      </c>
      <c r="ED51" s="378">
        <f t="shared" si="55"/>
        <v>7</v>
      </c>
      <c r="EE51" s="378" t="str">
        <f t="shared" si="56"/>
        <v>東京7</v>
      </c>
      <c r="EF51" s="390">
        <f t="shared" si="104"/>
        <v>0</v>
      </c>
      <c r="EO51" s="378" t="str">
        <f t="shared" ref="EO51:EO58" si="124">EO41</f>
        <v>東京</v>
      </c>
      <c r="EP51" s="378">
        <f>EP50</f>
        <v>7</v>
      </c>
      <c r="EQ51" s="378" t="str">
        <f t="shared" si="57"/>
        <v>東京7</v>
      </c>
      <c r="ER51" s="390">
        <f t="shared" si="105"/>
        <v>0</v>
      </c>
      <c r="EU51" s="378" t="str">
        <f t="shared" si="58"/>
        <v>東京</v>
      </c>
      <c r="EV51" s="378">
        <f t="shared" si="59"/>
        <v>7</v>
      </c>
      <c r="EW51" s="378" t="str">
        <f t="shared" si="60"/>
        <v>東京7</v>
      </c>
      <c r="EX51" s="390">
        <f t="shared" si="106"/>
        <v>0</v>
      </c>
      <c r="FG51" s="378" t="str">
        <f t="shared" ref="FG51:FG58" si="125">FG41</f>
        <v>東京</v>
      </c>
      <c r="FH51" s="378">
        <f>FH50</f>
        <v>7</v>
      </c>
      <c r="FI51" s="378" t="str">
        <f t="shared" si="61"/>
        <v>東京7</v>
      </c>
      <c r="FJ51" s="390">
        <f t="shared" si="107"/>
        <v>0</v>
      </c>
      <c r="FM51" s="378" t="str">
        <f t="shared" si="62"/>
        <v>東京</v>
      </c>
      <c r="FN51" s="378">
        <f t="shared" si="63"/>
        <v>7</v>
      </c>
      <c r="FO51" s="378" t="str">
        <f t="shared" si="64"/>
        <v>東京7</v>
      </c>
      <c r="FP51" s="390">
        <f t="shared" si="108"/>
        <v>0</v>
      </c>
      <c r="FY51" s="378" t="str">
        <f t="shared" ref="FY51:FY58" si="126">FY41</f>
        <v>東京</v>
      </c>
      <c r="FZ51" s="378">
        <f>FZ50</f>
        <v>7</v>
      </c>
      <c r="GA51" s="378" t="str">
        <f t="shared" si="65"/>
        <v>東京7</v>
      </c>
      <c r="GB51" s="390">
        <f t="shared" si="109"/>
        <v>0</v>
      </c>
      <c r="GE51" s="378" t="str">
        <f t="shared" si="66"/>
        <v>東京</v>
      </c>
      <c r="GF51" s="378">
        <f t="shared" si="67"/>
        <v>7</v>
      </c>
      <c r="GG51" s="378" t="str">
        <f t="shared" si="68"/>
        <v>東京7</v>
      </c>
      <c r="GH51" s="390">
        <f t="shared" si="110"/>
        <v>0</v>
      </c>
      <c r="GQ51" s="378" t="str">
        <f t="shared" ref="GQ51:GQ58" si="127">GQ41</f>
        <v>東京</v>
      </c>
      <c r="GR51" s="378">
        <f>GR50</f>
        <v>7</v>
      </c>
      <c r="GS51" s="378" t="str">
        <f t="shared" si="69"/>
        <v>東京7</v>
      </c>
      <c r="GT51" s="390">
        <f t="shared" si="111"/>
        <v>0</v>
      </c>
      <c r="GW51" s="378" t="str">
        <f t="shared" si="70"/>
        <v>東京</v>
      </c>
      <c r="GX51" s="378">
        <f t="shared" si="71"/>
        <v>7</v>
      </c>
      <c r="GY51" s="378" t="str">
        <f t="shared" si="72"/>
        <v>東京7</v>
      </c>
      <c r="GZ51" s="390">
        <f t="shared" si="112"/>
        <v>0</v>
      </c>
      <c r="HI51" s="378" t="str">
        <f t="shared" ref="HI51:HI58" si="128">HI41</f>
        <v>東京</v>
      </c>
      <c r="HJ51" s="378">
        <f>HJ50</f>
        <v>7</v>
      </c>
      <c r="HK51" s="378" t="str">
        <f t="shared" si="73"/>
        <v>東京7</v>
      </c>
      <c r="HL51" s="390">
        <f t="shared" si="113"/>
        <v>0</v>
      </c>
      <c r="HO51" s="378" t="str">
        <f t="shared" si="74"/>
        <v>東京</v>
      </c>
      <c r="HP51" s="378">
        <f t="shared" si="75"/>
        <v>7</v>
      </c>
      <c r="HQ51" s="378" t="str">
        <f t="shared" si="76"/>
        <v>東京7</v>
      </c>
      <c r="HR51" s="390">
        <f t="shared" si="114"/>
        <v>0</v>
      </c>
      <c r="IA51" s="378" t="str">
        <f t="shared" ref="IA51:IA58" si="129">IA41</f>
        <v>東京</v>
      </c>
      <c r="IB51" s="378">
        <f>IB50</f>
        <v>7</v>
      </c>
      <c r="IC51" s="378" t="str">
        <f t="shared" si="77"/>
        <v>東京7</v>
      </c>
      <c r="ID51" s="390">
        <f t="shared" si="115"/>
        <v>0</v>
      </c>
      <c r="IG51" s="378" t="str">
        <f t="shared" si="78"/>
        <v>東京</v>
      </c>
      <c r="IH51" s="378">
        <f t="shared" si="79"/>
        <v>7</v>
      </c>
      <c r="II51" s="378" t="str">
        <f t="shared" si="80"/>
        <v>東京7</v>
      </c>
      <c r="IJ51" s="390">
        <f t="shared" si="116"/>
        <v>0</v>
      </c>
    </row>
    <row r="52" spans="1:244">
      <c r="A52" s="560"/>
      <c r="B52" s="543" t="s">
        <v>378</v>
      </c>
      <c r="C52" s="538"/>
      <c r="D52" s="539"/>
      <c r="E52" s="396" t="e">
        <f>IF(E41="","",SUM(E41)+SUM(E56))</f>
        <v>#REF!</v>
      </c>
      <c r="F52" s="396" t="e">
        <f t="shared" ref="F52:P52" si="130">IF(F41="","",SUM(F41)+SUM(F56))</f>
        <v>#REF!</v>
      </c>
      <c r="G52" s="396" t="e">
        <f t="shared" si="130"/>
        <v>#REF!</v>
      </c>
      <c r="H52" s="396" t="e">
        <f t="shared" si="130"/>
        <v>#REF!</v>
      </c>
      <c r="I52" s="396" t="e">
        <f t="shared" si="130"/>
        <v>#REF!</v>
      </c>
      <c r="J52" s="396" t="e">
        <f t="shared" si="130"/>
        <v>#REF!</v>
      </c>
      <c r="K52" s="396" t="e">
        <f t="shared" si="130"/>
        <v>#REF!</v>
      </c>
      <c r="L52" s="396" t="e">
        <f t="shared" si="130"/>
        <v>#REF!</v>
      </c>
      <c r="M52" s="396" t="e">
        <f t="shared" si="130"/>
        <v>#REF!</v>
      </c>
      <c r="N52" s="396" t="e">
        <f t="shared" si="130"/>
        <v>#REF!</v>
      </c>
      <c r="O52" s="396" t="e">
        <f t="shared" si="130"/>
        <v>#REF!</v>
      </c>
      <c r="P52" s="396" t="e">
        <f t="shared" si="130"/>
        <v>#REF!</v>
      </c>
      <c r="T52" s="378">
        <v>1</v>
      </c>
      <c r="U52" s="378" t="s">
        <v>109</v>
      </c>
      <c r="V52" s="400" t="e">
        <f>#REF!</f>
        <v>#REF!</v>
      </c>
      <c r="W52" s="400" t="e">
        <f>#REF!</f>
        <v>#REF!</v>
      </c>
      <c r="X52" s="400" t="e">
        <f>#REF!</f>
        <v>#REF!</v>
      </c>
      <c r="Y52" s="400" t="e">
        <f>#REF!</f>
        <v>#REF!</v>
      </c>
      <c r="Z52" s="400" t="e">
        <f>#REF!</f>
        <v>#REF!</v>
      </c>
      <c r="AA52" s="400" t="e">
        <f>#REF!</f>
        <v>#REF!</v>
      </c>
      <c r="AB52" s="400" t="e">
        <f>#REF!</f>
        <v>#REF!</v>
      </c>
      <c r="AC52" s="400" t="e">
        <f>#REF!</f>
        <v>#REF!</v>
      </c>
      <c r="AD52" s="400" t="e">
        <f>#REF!</f>
        <v>#REF!</v>
      </c>
      <c r="AE52" s="400" t="e">
        <f>#REF!</f>
        <v>#REF!</v>
      </c>
      <c r="AF52" s="400" t="e">
        <f>#REF!</f>
        <v>#REF!</v>
      </c>
      <c r="AG52" s="400" t="e">
        <f>#REF!</f>
        <v>#REF!</v>
      </c>
      <c r="AK52" s="378" t="str">
        <f t="shared" si="118"/>
        <v>中部</v>
      </c>
      <c r="AL52" s="378">
        <f t="shared" si="81"/>
        <v>7</v>
      </c>
      <c r="AM52" s="378" t="str">
        <f t="shared" si="35"/>
        <v>中部7</v>
      </c>
      <c r="AN52" s="390">
        <f t="shared" si="93"/>
        <v>0</v>
      </c>
      <c r="AQ52" s="378" t="str">
        <f t="shared" si="36"/>
        <v>中部</v>
      </c>
      <c r="AR52" s="378">
        <f t="shared" si="37"/>
        <v>7</v>
      </c>
      <c r="AS52" s="378" t="str">
        <f t="shared" si="38"/>
        <v>中部7</v>
      </c>
      <c r="AT52" s="390">
        <f t="shared" si="94"/>
        <v>0</v>
      </c>
      <c r="BC52" s="378" t="str">
        <f t="shared" si="119"/>
        <v>中部</v>
      </c>
      <c r="BD52" s="378">
        <f t="shared" si="82"/>
        <v>7</v>
      </c>
      <c r="BE52" s="378" t="str">
        <f t="shared" si="39"/>
        <v>中部7</v>
      </c>
      <c r="BF52" s="390">
        <f t="shared" si="95"/>
        <v>0</v>
      </c>
      <c r="BI52" s="378" t="str">
        <f t="shared" si="40"/>
        <v>中部</v>
      </c>
      <c r="BJ52" s="378">
        <f t="shared" si="41"/>
        <v>7</v>
      </c>
      <c r="BK52" s="378" t="str">
        <f t="shared" si="42"/>
        <v>中部7</v>
      </c>
      <c r="BL52" s="390">
        <f t="shared" si="96"/>
        <v>0</v>
      </c>
      <c r="BU52" s="378" t="str">
        <f t="shared" si="120"/>
        <v>中部</v>
      </c>
      <c r="BV52" s="378">
        <f t="shared" si="83"/>
        <v>7</v>
      </c>
      <c r="BW52" s="378" t="str">
        <f t="shared" si="43"/>
        <v>中部7</v>
      </c>
      <c r="BX52" s="390">
        <f t="shared" si="97"/>
        <v>0</v>
      </c>
      <c r="CA52" s="378" t="str">
        <f t="shared" si="44"/>
        <v>中部</v>
      </c>
      <c r="CB52" s="378">
        <f t="shared" si="45"/>
        <v>7</v>
      </c>
      <c r="CC52" s="378" t="str">
        <f t="shared" si="46"/>
        <v>中部7</v>
      </c>
      <c r="CD52" s="390">
        <f t="shared" si="98"/>
        <v>0</v>
      </c>
      <c r="CM52" s="378" t="str">
        <f t="shared" si="121"/>
        <v>中部</v>
      </c>
      <c r="CN52" s="378">
        <f t="shared" si="84"/>
        <v>7</v>
      </c>
      <c r="CO52" s="378" t="str">
        <f t="shared" si="47"/>
        <v>中部7</v>
      </c>
      <c r="CP52" s="390">
        <f t="shared" si="99"/>
        <v>0</v>
      </c>
      <c r="CS52" s="378" t="str">
        <f t="shared" si="48"/>
        <v>中部</v>
      </c>
      <c r="CT52" s="378">
        <f t="shared" si="49"/>
        <v>7</v>
      </c>
      <c r="CU52" s="378" t="str">
        <f t="shared" si="50"/>
        <v>中部7</v>
      </c>
      <c r="CV52" s="390">
        <f t="shared" si="100"/>
        <v>0</v>
      </c>
      <c r="DE52" s="378" t="str">
        <f t="shared" si="122"/>
        <v>中部</v>
      </c>
      <c r="DF52" s="378">
        <f t="shared" si="85"/>
        <v>7</v>
      </c>
      <c r="DG52" s="378" t="str">
        <f t="shared" si="51"/>
        <v>中部7</v>
      </c>
      <c r="DH52" s="390">
        <f t="shared" si="101"/>
        <v>0</v>
      </c>
      <c r="DK52" s="378" t="str">
        <f t="shared" si="52"/>
        <v>中部</v>
      </c>
      <c r="DL52" s="378">
        <f t="shared" si="52"/>
        <v>7</v>
      </c>
      <c r="DM52" s="378" t="str">
        <f t="shared" si="52"/>
        <v>中部7</v>
      </c>
      <c r="DN52" s="390">
        <f t="shared" si="102"/>
        <v>0</v>
      </c>
      <c r="DW52" s="378" t="str">
        <f t="shared" si="123"/>
        <v>中部</v>
      </c>
      <c r="DX52" s="378">
        <f t="shared" si="86"/>
        <v>7</v>
      </c>
      <c r="DY52" s="378" t="str">
        <f t="shared" si="53"/>
        <v>中部7</v>
      </c>
      <c r="DZ52" s="390">
        <f t="shared" si="103"/>
        <v>0</v>
      </c>
      <c r="EC52" s="378" t="str">
        <f t="shared" si="54"/>
        <v>中部</v>
      </c>
      <c r="ED52" s="378">
        <f t="shared" si="55"/>
        <v>7</v>
      </c>
      <c r="EE52" s="378" t="str">
        <f t="shared" si="56"/>
        <v>中部7</v>
      </c>
      <c r="EF52" s="390">
        <f t="shared" si="104"/>
        <v>0</v>
      </c>
      <c r="EO52" s="378" t="str">
        <f t="shared" si="124"/>
        <v>中部</v>
      </c>
      <c r="EP52" s="378">
        <f t="shared" si="87"/>
        <v>7</v>
      </c>
      <c r="EQ52" s="378" t="str">
        <f t="shared" si="57"/>
        <v>中部7</v>
      </c>
      <c r="ER52" s="390">
        <f t="shared" si="105"/>
        <v>0</v>
      </c>
      <c r="EU52" s="378" t="str">
        <f t="shared" si="58"/>
        <v>中部</v>
      </c>
      <c r="EV52" s="378">
        <f t="shared" si="59"/>
        <v>7</v>
      </c>
      <c r="EW52" s="378" t="str">
        <f t="shared" si="60"/>
        <v>中部7</v>
      </c>
      <c r="EX52" s="390">
        <f t="shared" si="106"/>
        <v>0</v>
      </c>
      <c r="FG52" s="378" t="str">
        <f t="shared" si="125"/>
        <v>中部</v>
      </c>
      <c r="FH52" s="378">
        <f t="shared" si="88"/>
        <v>7</v>
      </c>
      <c r="FI52" s="378" t="str">
        <f t="shared" si="61"/>
        <v>中部7</v>
      </c>
      <c r="FJ52" s="390">
        <f t="shared" si="107"/>
        <v>0</v>
      </c>
      <c r="FM52" s="378" t="str">
        <f t="shared" si="62"/>
        <v>中部</v>
      </c>
      <c r="FN52" s="378">
        <f t="shared" si="63"/>
        <v>7</v>
      </c>
      <c r="FO52" s="378" t="str">
        <f t="shared" si="64"/>
        <v>中部7</v>
      </c>
      <c r="FP52" s="390">
        <f t="shared" si="108"/>
        <v>0</v>
      </c>
      <c r="FY52" s="378" t="str">
        <f t="shared" si="126"/>
        <v>中部</v>
      </c>
      <c r="FZ52" s="378">
        <f t="shared" si="89"/>
        <v>7</v>
      </c>
      <c r="GA52" s="378" t="str">
        <f t="shared" si="65"/>
        <v>中部7</v>
      </c>
      <c r="GB52" s="390">
        <f t="shared" si="109"/>
        <v>0</v>
      </c>
      <c r="GE52" s="378" t="str">
        <f t="shared" si="66"/>
        <v>中部</v>
      </c>
      <c r="GF52" s="378">
        <f t="shared" si="67"/>
        <v>7</v>
      </c>
      <c r="GG52" s="378" t="str">
        <f t="shared" si="68"/>
        <v>中部7</v>
      </c>
      <c r="GH52" s="390">
        <f t="shared" si="110"/>
        <v>0</v>
      </c>
      <c r="GQ52" s="378" t="str">
        <f t="shared" si="127"/>
        <v>中部</v>
      </c>
      <c r="GR52" s="378">
        <f t="shared" si="90"/>
        <v>7</v>
      </c>
      <c r="GS52" s="378" t="str">
        <f t="shared" si="69"/>
        <v>中部7</v>
      </c>
      <c r="GT52" s="390">
        <f t="shared" si="111"/>
        <v>0</v>
      </c>
      <c r="GW52" s="378" t="str">
        <f t="shared" si="70"/>
        <v>中部</v>
      </c>
      <c r="GX52" s="378">
        <f t="shared" si="71"/>
        <v>7</v>
      </c>
      <c r="GY52" s="378" t="str">
        <f t="shared" si="72"/>
        <v>中部7</v>
      </c>
      <c r="GZ52" s="390">
        <f t="shared" si="112"/>
        <v>0</v>
      </c>
      <c r="HI52" s="378" t="str">
        <f t="shared" si="128"/>
        <v>中部</v>
      </c>
      <c r="HJ52" s="378">
        <f t="shared" si="91"/>
        <v>7</v>
      </c>
      <c r="HK52" s="378" t="str">
        <f t="shared" si="73"/>
        <v>中部7</v>
      </c>
      <c r="HL52" s="390">
        <f t="shared" si="113"/>
        <v>0</v>
      </c>
      <c r="HO52" s="378" t="str">
        <f t="shared" si="74"/>
        <v>中部</v>
      </c>
      <c r="HP52" s="378">
        <f t="shared" si="75"/>
        <v>7</v>
      </c>
      <c r="HQ52" s="378" t="str">
        <f t="shared" si="76"/>
        <v>中部7</v>
      </c>
      <c r="HR52" s="390">
        <f t="shared" si="114"/>
        <v>0</v>
      </c>
      <c r="IA52" s="378" t="str">
        <f t="shared" si="129"/>
        <v>中部</v>
      </c>
      <c r="IB52" s="378">
        <f t="shared" si="92"/>
        <v>7</v>
      </c>
      <c r="IC52" s="378" t="str">
        <f t="shared" si="77"/>
        <v>中部7</v>
      </c>
      <c r="ID52" s="390">
        <f t="shared" si="115"/>
        <v>0</v>
      </c>
      <c r="IG52" s="378" t="str">
        <f t="shared" si="78"/>
        <v>中部</v>
      </c>
      <c r="IH52" s="378">
        <f t="shared" si="79"/>
        <v>7</v>
      </c>
      <c r="II52" s="378" t="str">
        <f t="shared" si="80"/>
        <v>中部7</v>
      </c>
      <c r="IJ52" s="390">
        <f t="shared" si="116"/>
        <v>0</v>
      </c>
    </row>
    <row r="53" spans="1:244">
      <c r="A53" s="560"/>
      <c r="B53" s="544" t="s">
        <v>379</v>
      </c>
      <c r="C53" s="545" t="s">
        <v>374</v>
      </c>
      <c r="D53" s="470" t="s">
        <v>309</v>
      </c>
      <c r="E53" s="396" t="e">
        <f>IF($D$3="","",IF(D3="作成不要","",ROUND(#REF!*SUM(E48)/100,2)))</f>
        <v>#REF!</v>
      </c>
      <c r="F53" s="396" t="e">
        <f>IF($D$3="","",IF(D3="作成不要","",ROUND(#REF!*SUM(F48)/100,2)))</f>
        <v>#REF!</v>
      </c>
      <c r="G53" s="396" t="e">
        <f>IF($D$3="","",IF(D3="作成不要","",ROUND(#REF!*SUM(G48)/100,2)))</f>
        <v>#REF!</v>
      </c>
      <c r="H53" s="396" t="e">
        <f>IF($D$3="","",IF(D3="作成不要","",ROUND(#REF!*SUM(H48)/100,2)))</f>
        <v>#REF!</v>
      </c>
      <c r="I53" s="396" t="e">
        <f>IF($D$3="","",IF(D3="作成不要","",ROUND(#REF!*SUM(I48)/100,2)))</f>
        <v>#REF!</v>
      </c>
      <c r="J53" s="396" t="e">
        <f>IF($D$3="","",IF(D3="作成不要","",ROUND(#REF!*SUM(J48)/100,2)))</f>
        <v>#REF!</v>
      </c>
      <c r="K53" s="396" t="e">
        <f>IF($D$3="","",IF(D3="作成不要","",ROUND(#REF!*SUM(K48)/100,2)))</f>
        <v>#REF!</v>
      </c>
      <c r="L53" s="396" t="e">
        <f>IF($D$3="","",IF(D3="作成不要","",ROUND(#REF!*SUM(L48)/100,2)))</f>
        <v>#REF!</v>
      </c>
      <c r="M53" s="396" t="e">
        <f>IF($D$3="","",IF(D3="作成不要","",ROUND(#REF!*SUM(M48)/100,2)))</f>
        <v>#REF!</v>
      </c>
      <c r="N53" s="396" t="e">
        <f>IF($D$3="","",IF(D3="作成不要","",ROUND(#REF!*SUM(N48)/100,2)))</f>
        <v>#REF!</v>
      </c>
      <c r="O53" s="396" t="e">
        <f>IF($D$3="","",IF(D3="作成不要","",ROUND(#REF!*SUM(O48)/100,2)))</f>
        <v>#REF!</v>
      </c>
      <c r="P53" s="396" t="e">
        <f>IF($D$3="","",IF(D3="作成不要","",ROUND(#REF!*SUM(P48)/100,2)))</f>
        <v>#REF!</v>
      </c>
      <c r="T53" s="378">
        <v>2</v>
      </c>
      <c r="U53" s="378" t="s">
        <v>103</v>
      </c>
      <c r="V53" s="400" t="e">
        <f>#REF!</f>
        <v>#REF!</v>
      </c>
      <c r="W53" s="400" t="e">
        <f>#REF!</f>
        <v>#REF!</v>
      </c>
      <c r="X53" s="400" t="e">
        <f>#REF!</f>
        <v>#REF!</v>
      </c>
      <c r="Y53" s="400" t="e">
        <f>#REF!</f>
        <v>#REF!</v>
      </c>
      <c r="Z53" s="400" t="e">
        <f>#REF!</f>
        <v>#REF!</v>
      </c>
      <c r="AA53" s="400" t="e">
        <f>#REF!</f>
        <v>#REF!</v>
      </c>
      <c r="AB53" s="400" t="e">
        <f>#REF!</f>
        <v>#REF!</v>
      </c>
      <c r="AC53" s="400" t="e">
        <f>#REF!</f>
        <v>#REF!</v>
      </c>
      <c r="AD53" s="400" t="e">
        <f>#REF!</f>
        <v>#REF!</v>
      </c>
      <c r="AE53" s="400" t="e">
        <f>#REF!</f>
        <v>#REF!</v>
      </c>
      <c r="AF53" s="400" t="e">
        <f>#REF!</f>
        <v>#REF!</v>
      </c>
      <c r="AG53" s="400" t="e">
        <f>#REF!</f>
        <v>#REF!</v>
      </c>
      <c r="AK53" s="378" t="str">
        <f t="shared" si="118"/>
        <v>北陸</v>
      </c>
      <c r="AL53" s="378">
        <f t="shared" si="81"/>
        <v>7</v>
      </c>
      <c r="AM53" s="378" t="str">
        <f t="shared" si="35"/>
        <v>北陸7</v>
      </c>
      <c r="AN53" s="390">
        <f t="shared" si="93"/>
        <v>0</v>
      </c>
      <c r="AQ53" s="378" t="str">
        <f t="shared" si="36"/>
        <v>北陸</v>
      </c>
      <c r="AR53" s="378">
        <f t="shared" si="37"/>
        <v>7</v>
      </c>
      <c r="AS53" s="378" t="str">
        <f t="shared" si="38"/>
        <v>北陸7</v>
      </c>
      <c r="AT53" s="390">
        <f t="shared" si="94"/>
        <v>0</v>
      </c>
      <c r="BC53" s="378" t="str">
        <f t="shared" si="119"/>
        <v>北陸</v>
      </c>
      <c r="BD53" s="378">
        <f t="shared" si="82"/>
        <v>7</v>
      </c>
      <c r="BE53" s="378" t="str">
        <f t="shared" si="39"/>
        <v>北陸7</v>
      </c>
      <c r="BF53" s="390">
        <f t="shared" si="95"/>
        <v>0</v>
      </c>
      <c r="BI53" s="378" t="str">
        <f t="shared" si="40"/>
        <v>北陸</v>
      </c>
      <c r="BJ53" s="378">
        <f t="shared" si="41"/>
        <v>7</v>
      </c>
      <c r="BK53" s="378" t="str">
        <f t="shared" si="42"/>
        <v>北陸7</v>
      </c>
      <c r="BL53" s="390">
        <f t="shared" si="96"/>
        <v>0</v>
      </c>
      <c r="BU53" s="378" t="str">
        <f t="shared" si="120"/>
        <v>北陸</v>
      </c>
      <c r="BV53" s="378">
        <f t="shared" si="83"/>
        <v>7</v>
      </c>
      <c r="BW53" s="378" t="str">
        <f t="shared" si="43"/>
        <v>北陸7</v>
      </c>
      <c r="BX53" s="390">
        <f t="shared" si="97"/>
        <v>0</v>
      </c>
      <c r="CA53" s="378" t="str">
        <f t="shared" si="44"/>
        <v>北陸</v>
      </c>
      <c r="CB53" s="378">
        <f t="shared" si="45"/>
        <v>7</v>
      </c>
      <c r="CC53" s="378" t="str">
        <f t="shared" si="46"/>
        <v>北陸7</v>
      </c>
      <c r="CD53" s="390">
        <f t="shared" si="98"/>
        <v>0</v>
      </c>
      <c r="CM53" s="378" t="str">
        <f t="shared" si="121"/>
        <v>北陸</v>
      </c>
      <c r="CN53" s="378">
        <f t="shared" si="84"/>
        <v>7</v>
      </c>
      <c r="CO53" s="378" t="str">
        <f t="shared" si="47"/>
        <v>北陸7</v>
      </c>
      <c r="CP53" s="390">
        <f t="shared" si="99"/>
        <v>0</v>
      </c>
      <c r="CS53" s="378" t="str">
        <f t="shared" si="48"/>
        <v>北陸</v>
      </c>
      <c r="CT53" s="378">
        <f t="shared" si="49"/>
        <v>7</v>
      </c>
      <c r="CU53" s="378" t="str">
        <f t="shared" si="50"/>
        <v>北陸7</v>
      </c>
      <c r="CV53" s="390">
        <f t="shared" si="100"/>
        <v>0</v>
      </c>
      <c r="DE53" s="378" t="str">
        <f t="shared" si="122"/>
        <v>北陸</v>
      </c>
      <c r="DF53" s="378">
        <f t="shared" si="85"/>
        <v>7</v>
      </c>
      <c r="DG53" s="378" t="str">
        <f t="shared" si="51"/>
        <v>北陸7</v>
      </c>
      <c r="DH53" s="390">
        <f t="shared" si="101"/>
        <v>0</v>
      </c>
      <c r="DK53" s="378" t="str">
        <f t="shared" si="52"/>
        <v>北陸</v>
      </c>
      <c r="DL53" s="378">
        <f t="shared" si="52"/>
        <v>7</v>
      </c>
      <c r="DM53" s="378" t="str">
        <f t="shared" si="52"/>
        <v>北陸7</v>
      </c>
      <c r="DN53" s="390">
        <f t="shared" si="102"/>
        <v>0</v>
      </c>
      <c r="DW53" s="378" t="str">
        <f t="shared" si="123"/>
        <v>北陸</v>
      </c>
      <c r="DX53" s="378">
        <f t="shared" si="86"/>
        <v>7</v>
      </c>
      <c r="DY53" s="378" t="str">
        <f t="shared" si="53"/>
        <v>北陸7</v>
      </c>
      <c r="DZ53" s="390">
        <f t="shared" si="103"/>
        <v>0</v>
      </c>
      <c r="EC53" s="378" t="str">
        <f t="shared" si="54"/>
        <v>北陸</v>
      </c>
      <c r="ED53" s="378">
        <f t="shared" si="55"/>
        <v>7</v>
      </c>
      <c r="EE53" s="378" t="str">
        <f t="shared" si="56"/>
        <v>北陸7</v>
      </c>
      <c r="EF53" s="390">
        <f t="shared" si="104"/>
        <v>0</v>
      </c>
      <c r="EO53" s="378" t="str">
        <f t="shared" si="124"/>
        <v>北陸</v>
      </c>
      <c r="EP53" s="378">
        <f t="shared" si="87"/>
        <v>7</v>
      </c>
      <c r="EQ53" s="378" t="str">
        <f t="shared" si="57"/>
        <v>北陸7</v>
      </c>
      <c r="ER53" s="390">
        <f t="shared" si="105"/>
        <v>0</v>
      </c>
      <c r="EU53" s="378" t="str">
        <f t="shared" si="58"/>
        <v>北陸</v>
      </c>
      <c r="EV53" s="378">
        <f t="shared" si="59"/>
        <v>7</v>
      </c>
      <c r="EW53" s="378" t="str">
        <f t="shared" si="60"/>
        <v>北陸7</v>
      </c>
      <c r="EX53" s="390">
        <f t="shared" si="106"/>
        <v>0</v>
      </c>
      <c r="FG53" s="378" t="str">
        <f t="shared" si="125"/>
        <v>北陸</v>
      </c>
      <c r="FH53" s="378">
        <f t="shared" si="88"/>
        <v>7</v>
      </c>
      <c r="FI53" s="378" t="str">
        <f t="shared" si="61"/>
        <v>北陸7</v>
      </c>
      <c r="FJ53" s="390">
        <f t="shared" si="107"/>
        <v>0</v>
      </c>
      <c r="FM53" s="378" t="str">
        <f t="shared" si="62"/>
        <v>北陸</v>
      </c>
      <c r="FN53" s="378">
        <f t="shared" si="63"/>
        <v>7</v>
      </c>
      <c r="FO53" s="378" t="str">
        <f t="shared" si="64"/>
        <v>北陸7</v>
      </c>
      <c r="FP53" s="390">
        <f t="shared" si="108"/>
        <v>0</v>
      </c>
      <c r="FY53" s="378" t="str">
        <f t="shared" si="126"/>
        <v>北陸</v>
      </c>
      <c r="FZ53" s="378">
        <f t="shared" si="89"/>
        <v>7</v>
      </c>
      <c r="GA53" s="378" t="str">
        <f t="shared" si="65"/>
        <v>北陸7</v>
      </c>
      <c r="GB53" s="390">
        <f t="shared" si="109"/>
        <v>0</v>
      </c>
      <c r="GE53" s="378" t="str">
        <f t="shared" si="66"/>
        <v>北陸</v>
      </c>
      <c r="GF53" s="378">
        <f t="shared" si="67"/>
        <v>7</v>
      </c>
      <c r="GG53" s="378" t="str">
        <f t="shared" si="68"/>
        <v>北陸7</v>
      </c>
      <c r="GH53" s="390">
        <f t="shared" si="110"/>
        <v>0</v>
      </c>
      <c r="GQ53" s="378" t="str">
        <f t="shared" si="127"/>
        <v>北陸</v>
      </c>
      <c r="GR53" s="378">
        <f t="shared" si="90"/>
        <v>7</v>
      </c>
      <c r="GS53" s="378" t="str">
        <f t="shared" si="69"/>
        <v>北陸7</v>
      </c>
      <c r="GT53" s="390">
        <f t="shared" si="111"/>
        <v>0</v>
      </c>
      <c r="GW53" s="378" t="str">
        <f t="shared" si="70"/>
        <v>北陸</v>
      </c>
      <c r="GX53" s="378">
        <f t="shared" si="71"/>
        <v>7</v>
      </c>
      <c r="GY53" s="378" t="str">
        <f t="shared" si="72"/>
        <v>北陸7</v>
      </c>
      <c r="GZ53" s="390">
        <f t="shared" si="112"/>
        <v>0</v>
      </c>
      <c r="HI53" s="378" t="str">
        <f t="shared" si="128"/>
        <v>北陸</v>
      </c>
      <c r="HJ53" s="378">
        <f t="shared" si="91"/>
        <v>7</v>
      </c>
      <c r="HK53" s="378" t="str">
        <f t="shared" si="73"/>
        <v>北陸7</v>
      </c>
      <c r="HL53" s="390">
        <f t="shared" si="113"/>
        <v>0</v>
      </c>
      <c r="HO53" s="378" t="str">
        <f t="shared" si="74"/>
        <v>北陸</v>
      </c>
      <c r="HP53" s="378">
        <f t="shared" si="75"/>
        <v>7</v>
      </c>
      <c r="HQ53" s="378" t="str">
        <f t="shared" si="76"/>
        <v>北陸7</v>
      </c>
      <c r="HR53" s="390">
        <f t="shared" si="114"/>
        <v>0</v>
      </c>
      <c r="IA53" s="378" t="str">
        <f t="shared" si="129"/>
        <v>北陸</v>
      </c>
      <c r="IB53" s="378">
        <f t="shared" si="92"/>
        <v>7</v>
      </c>
      <c r="IC53" s="378" t="str">
        <f t="shared" si="77"/>
        <v>北陸7</v>
      </c>
      <c r="ID53" s="390">
        <f t="shared" si="115"/>
        <v>0</v>
      </c>
      <c r="IG53" s="378" t="str">
        <f t="shared" si="78"/>
        <v>北陸</v>
      </c>
      <c r="IH53" s="378">
        <f t="shared" si="79"/>
        <v>7</v>
      </c>
      <c r="II53" s="378" t="str">
        <f t="shared" si="80"/>
        <v>北陸7</v>
      </c>
      <c r="IJ53" s="390">
        <f t="shared" si="116"/>
        <v>0</v>
      </c>
    </row>
    <row r="54" spans="1:244">
      <c r="A54" s="560"/>
      <c r="B54" s="542"/>
      <c r="C54" s="546"/>
      <c r="D54" s="470" t="s">
        <v>310</v>
      </c>
      <c r="E54" s="396" t="e">
        <f>IF($D$3="","",IF(D3="作成不要","",ROUND(#REF!*SUM(E49)/100,2)))</f>
        <v>#REF!</v>
      </c>
      <c r="F54" s="396" t="e">
        <f>IF($D$3="","",IF(D3="作成不要","",ROUND(#REF!*SUM(F49)/100,2)))</f>
        <v>#REF!</v>
      </c>
      <c r="G54" s="396" t="e">
        <f>IF($D$3="","",IF(D3="作成不要","",ROUND(#REF!*SUM(G49)/100,2)))</f>
        <v>#REF!</v>
      </c>
      <c r="H54" s="396" t="e">
        <f>IF($D$3="","",IF(D3="作成不要","",ROUND(#REF!*SUM(H49)/100,2)))</f>
        <v>#REF!</v>
      </c>
      <c r="I54" s="396" t="e">
        <f>IF($D$3="","",IF(D3="作成不要","",ROUND(#REF!*SUM(I49)/100,2)))</f>
        <v>#REF!</v>
      </c>
      <c r="J54" s="396" t="e">
        <f>IF($D$3="","",IF(D3="作成不要","",ROUND(#REF!*SUM(J49)/100,2)))</f>
        <v>#REF!</v>
      </c>
      <c r="K54" s="396" t="e">
        <f>IF($D$3="","",IF(D3="作成不要","",ROUND(#REF!*SUM(K49)/100,2)))</f>
        <v>#REF!</v>
      </c>
      <c r="L54" s="396" t="e">
        <f>IF($D$3="","",IF(D3="作成不要","",ROUND(#REF!*SUM(L49)/100,2)))</f>
        <v>#REF!</v>
      </c>
      <c r="M54" s="396" t="e">
        <f>IF($D$3="","",IF(D3="作成不要","",ROUND(#REF!*SUM(M49)/100,2)))</f>
        <v>#REF!</v>
      </c>
      <c r="N54" s="396" t="e">
        <f>IF($D$3="","",IF(D3="作成不要","",ROUND(#REF!*SUM(N49)/100,2)))</f>
        <v>#REF!</v>
      </c>
      <c r="O54" s="396" t="e">
        <f>IF($D$3="","",IF(D3="作成不要","",ROUND(#REF!*SUM(O49)/100,2)))</f>
        <v>#REF!</v>
      </c>
      <c r="P54" s="396" t="e">
        <f>IF($D$3="","",IF(D3="作成不要","",ROUND(#REF!*SUM(P49)/100,2)))</f>
        <v>#REF!</v>
      </c>
      <c r="T54" s="378">
        <v>3</v>
      </c>
      <c r="U54" s="378" t="s">
        <v>104</v>
      </c>
      <c r="V54" s="400" t="e">
        <f>#REF!</f>
        <v>#REF!</v>
      </c>
      <c r="W54" s="400" t="e">
        <f>#REF!</f>
        <v>#REF!</v>
      </c>
      <c r="X54" s="400" t="e">
        <f>#REF!</f>
        <v>#REF!</v>
      </c>
      <c r="Y54" s="400" t="e">
        <f>#REF!</f>
        <v>#REF!</v>
      </c>
      <c r="Z54" s="400" t="e">
        <f>#REF!</f>
        <v>#REF!</v>
      </c>
      <c r="AA54" s="400" t="e">
        <f>#REF!</f>
        <v>#REF!</v>
      </c>
      <c r="AB54" s="400" t="e">
        <f>#REF!</f>
        <v>#REF!</v>
      </c>
      <c r="AC54" s="400" t="e">
        <f>#REF!</f>
        <v>#REF!</v>
      </c>
      <c r="AD54" s="400" t="e">
        <f>#REF!</f>
        <v>#REF!</v>
      </c>
      <c r="AE54" s="400" t="e">
        <f>#REF!</f>
        <v>#REF!</v>
      </c>
      <c r="AF54" s="400" t="e">
        <f>#REF!</f>
        <v>#REF!</v>
      </c>
      <c r="AG54" s="400" t="e">
        <f>#REF!</f>
        <v>#REF!</v>
      </c>
      <c r="AK54" s="378" t="str">
        <f t="shared" si="118"/>
        <v>関西</v>
      </c>
      <c r="AL54" s="378">
        <f t="shared" si="81"/>
        <v>7</v>
      </c>
      <c r="AM54" s="378" t="str">
        <f t="shared" si="35"/>
        <v>関西7</v>
      </c>
      <c r="AN54" s="390">
        <f t="shared" si="93"/>
        <v>0</v>
      </c>
      <c r="AQ54" s="378" t="str">
        <f t="shared" si="36"/>
        <v>関西</v>
      </c>
      <c r="AR54" s="378">
        <f t="shared" si="37"/>
        <v>7</v>
      </c>
      <c r="AS54" s="378" t="str">
        <f t="shared" si="38"/>
        <v>関西7</v>
      </c>
      <c r="AT54" s="390">
        <f t="shared" si="94"/>
        <v>0</v>
      </c>
      <c r="BC54" s="378" t="str">
        <f t="shared" si="119"/>
        <v>関西</v>
      </c>
      <c r="BD54" s="378">
        <f t="shared" si="82"/>
        <v>7</v>
      </c>
      <c r="BE54" s="378" t="str">
        <f t="shared" si="39"/>
        <v>関西7</v>
      </c>
      <c r="BF54" s="390">
        <f t="shared" si="95"/>
        <v>0</v>
      </c>
      <c r="BI54" s="378" t="str">
        <f t="shared" si="40"/>
        <v>関西</v>
      </c>
      <c r="BJ54" s="378">
        <f t="shared" si="41"/>
        <v>7</v>
      </c>
      <c r="BK54" s="378" t="str">
        <f t="shared" si="42"/>
        <v>関西7</v>
      </c>
      <c r="BL54" s="390">
        <f t="shared" si="96"/>
        <v>0</v>
      </c>
      <c r="BU54" s="378" t="str">
        <f t="shared" si="120"/>
        <v>関西</v>
      </c>
      <c r="BV54" s="378">
        <f t="shared" si="83"/>
        <v>7</v>
      </c>
      <c r="BW54" s="378" t="str">
        <f t="shared" si="43"/>
        <v>関西7</v>
      </c>
      <c r="BX54" s="390">
        <f t="shared" si="97"/>
        <v>0</v>
      </c>
      <c r="CA54" s="378" t="str">
        <f t="shared" si="44"/>
        <v>関西</v>
      </c>
      <c r="CB54" s="378">
        <f t="shared" si="45"/>
        <v>7</v>
      </c>
      <c r="CC54" s="378" t="str">
        <f t="shared" si="46"/>
        <v>関西7</v>
      </c>
      <c r="CD54" s="390">
        <f t="shared" si="98"/>
        <v>0</v>
      </c>
      <c r="CM54" s="378" t="str">
        <f t="shared" si="121"/>
        <v>関西</v>
      </c>
      <c r="CN54" s="378">
        <f t="shared" si="84"/>
        <v>7</v>
      </c>
      <c r="CO54" s="378" t="str">
        <f t="shared" si="47"/>
        <v>関西7</v>
      </c>
      <c r="CP54" s="390">
        <f t="shared" si="99"/>
        <v>0</v>
      </c>
      <c r="CS54" s="378" t="str">
        <f t="shared" si="48"/>
        <v>関西</v>
      </c>
      <c r="CT54" s="378">
        <f t="shared" si="49"/>
        <v>7</v>
      </c>
      <c r="CU54" s="378" t="str">
        <f t="shared" si="50"/>
        <v>関西7</v>
      </c>
      <c r="CV54" s="390">
        <f t="shared" si="100"/>
        <v>0</v>
      </c>
      <c r="DE54" s="378" t="str">
        <f t="shared" si="122"/>
        <v>関西</v>
      </c>
      <c r="DF54" s="378">
        <f t="shared" si="85"/>
        <v>7</v>
      </c>
      <c r="DG54" s="378" t="str">
        <f t="shared" si="51"/>
        <v>関西7</v>
      </c>
      <c r="DH54" s="390">
        <f t="shared" si="101"/>
        <v>0</v>
      </c>
      <c r="DK54" s="378" t="str">
        <f t="shared" si="52"/>
        <v>関西</v>
      </c>
      <c r="DL54" s="378">
        <f t="shared" si="52"/>
        <v>7</v>
      </c>
      <c r="DM54" s="378" t="str">
        <f t="shared" si="52"/>
        <v>関西7</v>
      </c>
      <c r="DN54" s="390">
        <f t="shared" si="102"/>
        <v>0</v>
      </c>
      <c r="DW54" s="378" t="str">
        <f t="shared" si="123"/>
        <v>関西</v>
      </c>
      <c r="DX54" s="378">
        <f t="shared" si="86"/>
        <v>7</v>
      </c>
      <c r="DY54" s="378" t="str">
        <f t="shared" si="53"/>
        <v>関西7</v>
      </c>
      <c r="DZ54" s="390">
        <f t="shared" si="103"/>
        <v>0</v>
      </c>
      <c r="EC54" s="378" t="str">
        <f t="shared" si="54"/>
        <v>関西</v>
      </c>
      <c r="ED54" s="378">
        <f t="shared" si="55"/>
        <v>7</v>
      </c>
      <c r="EE54" s="378" t="str">
        <f t="shared" si="56"/>
        <v>関西7</v>
      </c>
      <c r="EF54" s="390">
        <f t="shared" si="104"/>
        <v>0</v>
      </c>
      <c r="EO54" s="378" t="str">
        <f t="shared" si="124"/>
        <v>関西</v>
      </c>
      <c r="EP54" s="378">
        <f t="shared" si="87"/>
        <v>7</v>
      </c>
      <c r="EQ54" s="378" t="str">
        <f t="shared" si="57"/>
        <v>関西7</v>
      </c>
      <c r="ER54" s="390">
        <f t="shared" si="105"/>
        <v>0</v>
      </c>
      <c r="EU54" s="378" t="str">
        <f t="shared" si="58"/>
        <v>関西</v>
      </c>
      <c r="EV54" s="378">
        <f t="shared" si="59"/>
        <v>7</v>
      </c>
      <c r="EW54" s="378" t="str">
        <f t="shared" si="60"/>
        <v>関西7</v>
      </c>
      <c r="EX54" s="390">
        <f t="shared" si="106"/>
        <v>0</v>
      </c>
      <c r="FG54" s="378" t="str">
        <f t="shared" si="125"/>
        <v>関西</v>
      </c>
      <c r="FH54" s="378">
        <f t="shared" si="88"/>
        <v>7</v>
      </c>
      <c r="FI54" s="378" t="str">
        <f t="shared" si="61"/>
        <v>関西7</v>
      </c>
      <c r="FJ54" s="390">
        <f t="shared" si="107"/>
        <v>0</v>
      </c>
      <c r="FM54" s="378" t="str">
        <f t="shared" si="62"/>
        <v>関西</v>
      </c>
      <c r="FN54" s="378">
        <f t="shared" si="63"/>
        <v>7</v>
      </c>
      <c r="FO54" s="378" t="str">
        <f t="shared" si="64"/>
        <v>関西7</v>
      </c>
      <c r="FP54" s="390">
        <f t="shared" si="108"/>
        <v>0</v>
      </c>
      <c r="FY54" s="378" t="str">
        <f t="shared" si="126"/>
        <v>関西</v>
      </c>
      <c r="FZ54" s="378">
        <f t="shared" si="89"/>
        <v>7</v>
      </c>
      <c r="GA54" s="378" t="str">
        <f t="shared" si="65"/>
        <v>関西7</v>
      </c>
      <c r="GB54" s="390">
        <f t="shared" si="109"/>
        <v>0</v>
      </c>
      <c r="GE54" s="378" t="str">
        <f t="shared" si="66"/>
        <v>関西</v>
      </c>
      <c r="GF54" s="378">
        <f t="shared" si="67"/>
        <v>7</v>
      </c>
      <c r="GG54" s="378" t="str">
        <f t="shared" si="68"/>
        <v>関西7</v>
      </c>
      <c r="GH54" s="390">
        <f t="shared" si="110"/>
        <v>0</v>
      </c>
      <c r="GQ54" s="378" t="str">
        <f t="shared" si="127"/>
        <v>関西</v>
      </c>
      <c r="GR54" s="378">
        <f t="shared" si="90"/>
        <v>7</v>
      </c>
      <c r="GS54" s="378" t="str">
        <f t="shared" si="69"/>
        <v>関西7</v>
      </c>
      <c r="GT54" s="390">
        <f t="shared" si="111"/>
        <v>0</v>
      </c>
      <c r="GW54" s="378" t="str">
        <f t="shared" si="70"/>
        <v>関西</v>
      </c>
      <c r="GX54" s="378">
        <f t="shared" si="71"/>
        <v>7</v>
      </c>
      <c r="GY54" s="378" t="str">
        <f t="shared" si="72"/>
        <v>関西7</v>
      </c>
      <c r="GZ54" s="390">
        <f t="shared" si="112"/>
        <v>0</v>
      </c>
      <c r="HI54" s="378" t="str">
        <f t="shared" si="128"/>
        <v>関西</v>
      </c>
      <c r="HJ54" s="378">
        <f t="shared" si="91"/>
        <v>7</v>
      </c>
      <c r="HK54" s="378" t="str">
        <f t="shared" si="73"/>
        <v>関西7</v>
      </c>
      <c r="HL54" s="390">
        <f t="shared" si="113"/>
        <v>0</v>
      </c>
      <c r="HO54" s="378" t="str">
        <f t="shared" si="74"/>
        <v>関西</v>
      </c>
      <c r="HP54" s="378">
        <f t="shared" si="75"/>
        <v>7</v>
      </c>
      <c r="HQ54" s="378" t="str">
        <f t="shared" si="76"/>
        <v>関西7</v>
      </c>
      <c r="HR54" s="390">
        <f t="shared" si="114"/>
        <v>0</v>
      </c>
      <c r="IA54" s="378" t="str">
        <f t="shared" si="129"/>
        <v>関西</v>
      </c>
      <c r="IB54" s="378">
        <f t="shared" si="92"/>
        <v>7</v>
      </c>
      <c r="IC54" s="378" t="str">
        <f t="shared" si="77"/>
        <v>関西7</v>
      </c>
      <c r="ID54" s="390">
        <f t="shared" si="115"/>
        <v>0</v>
      </c>
      <c r="IG54" s="378" t="str">
        <f t="shared" si="78"/>
        <v>関西</v>
      </c>
      <c r="IH54" s="378">
        <f t="shared" si="79"/>
        <v>7</v>
      </c>
      <c r="II54" s="378" t="str">
        <f t="shared" si="80"/>
        <v>関西7</v>
      </c>
      <c r="IJ54" s="390">
        <f t="shared" si="116"/>
        <v>0</v>
      </c>
    </row>
    <row r="55" spans="1:244">
      <c r="A55" s="560"/>
      <c r="B55" s="542"/>
      <c r="C55" s="547" t="s">
        <v>400</v>
      </c>
      <c r="D55" s="548"/>
      <c r="E55" s="478"/>
      <c r="F55" s="478"/>
      <c r="G55" s="478"/>
      <c r="H55" s="478"/>
      <c r="I55" s="478"/>
      <c r="J55" s="478"/>
      <c r="K55" s="478"/>
      <c r="L55" s="478"/>
      <c r="M55" s="478"/>
      <c r="N55" s="478"/>
      <c r="O55" s="478"/>
      <c r="P55" s="478"/>
      <c r="T55" s="378">
        <v>4</v>
      </c>
      <c r="U55" s="378" t="s">
        <v>105</v>
      </c>
      <c r="V55" s="400" t="e">
        <f>#REF!</f>
        <v>#REF!</v>
      </c>
      <c r="W55" s="400" t="e">
        <f>#REF!</f>
        <v>#REF!</v>
      </c>
      <c r="X55" s="400" t="e">
        <f>#REF!</f>
        <v>#REF!</v>
      </c>
      <c r="Y55" s="400" t="e">
        <f>#REF!</f>
        <v>#REF!</v>
      </c>
      <c r="Z55" s="400" t="e">
        <f>#REF!</f>
        <v>#REF!</v>
      </c>
      <c r="AA55" s="400" t="e">
        <f>#REF!</f>
        <v>#REF!</v>
      </c>
      <c r="AB55" s="400" t="e">
        <f>#REF!</f>
        <v>#REF!</v>
      </c>
      <c r="AC55" s="400" t="e">
        <f>#REF!</f>
        <v>#REF!</v>
      </c>
      <c r="AD55" s="400" t="e">
        <f>#REF!</f>
        <v>#REF!</v>
      </c>
      <c r="AE55" s="400" t="e">
        <f>#REF!</f>
        <v>#REF!</v>
      </c>
      <c r="AF55" s="400" t="e">
        <f>#REF!</f>
        <v>#REF!</v>
      </c>
      <c r="AG55" s="400" t="e">
        <f>#REF!</f>
        <v>#REF!</v>
      </c>
      <c r="AK55" s="378" t="str">
        <f t="shared" si="118"/>
        <v>中国</v>
      </c>
      <c r="AL55" s="378">
        <f t="shared" si="81"/>
        <v>7</v>
      </c>
      <c r="AM55" s="378" t="str">
        <f t="shared" si="35"/>
        <v>中国7</v>
      </c>
      <c r="AN55" s="390">
        <f t="shared" si="93"/>
        <v>0</v>
      </c>
      <c r="AQ55" s="378" t="str">
        <f t="shared" si="36"/>
        <v>中国</v>
      </c>
      <c r="AR55" s="378">
        <f t="shared" si="37"/>
        <v>7</v>
      </c>
      <c r="AS55" s="378" t="str">
        <f t="shared" si="38"/>
        <v>中国7</v>
      </c>
      <c r="AT55" s="390">
        <f t="shared" si="94"/>
        <v>0</v>
      </c>
      <c r="BC55" s="378" t="str">
        <f t="shared" si="119"/>
        <v>中国</v>
      </c>
      <c r="BD55" s="378">
        <f t="shared" si="82"/>
        <v>7</v>
      </c>
      <c r="BE55" s="378" t="str">
        <f t="shared" si="39"/>
        <v>中国7</v>
      </c>
      <c r="BF55" s="390">
        <f t="shared" si="95"/>
        <v>0</v>
      </c>
      <c r="BI55" s="378" t="str">
        <f t="shared" si="40"/>
        <v>中国</v>
      </c>
      <c r="BJ55" s="378">
        <f t="shared" si="41"/>
        <v>7</v>
      </c>
      <c r="BK55" s="378" t="str">
        <f t="shared" si="42"/>
        <v>中国7</v>
      </c>
      <c r="BL55" s="390">
        <f t="shared" si="96"/>
        <v>0</v>
      </c>
      <c r="BU55" s="378" t="str">
        <f t="shared" si="120"/>
        <v>中国</v>
      </c>
      <c r="BV55" s="378">
        <f t="shared" si="83"/>
        <v>7</v>
      </c>
      <c r="BW55" s="378" t="str">
        <f t="shared" si="43"/>
        <v>中国7</v>
      </c>
      <c r="BX55" s="390">
        <f t="shared" si="97"/>
        <v>0</v>
      </c>
      <c r="CA55" s="378" t="str">
        <f t="shared" si="44"/>
        <v>中国</v>
      </c>
      <c r="CB55" s="378">
        <f t="shared" si="45"/>
        <v>7</v>
      </c>
      <c r="CC55" s="378" t="str">
        <f t="shared" si="46"/>
        <v>中国7</v>
      </c>
      <c r="CD55" s="390">
        <f t="shared" si="98"/>
        <v>0</v>
      </c>
      <c r="CM55" s="378" t="str">
        <f t="shared" si="121"/>
        <v>中国</v>
      </c>
      <c r="CN55" s="378">
        <f t="shared" si="84"/>
        <v>7</v>
      </c>
      <c r="CO55" s="378" t="str">
        <f t="shared" si="47"/>
        <v>中国7</v>
      </c>
      <c r="CP55" s="390">
        <f t="shared" si="99"/>
        <v>0</v>
      </c>
      <c r="CS55" s="378" t="str">
        <f t="shared" si="48"/>
        <v>中国</v>
      </c>
      <c r="CT55" s="378">
        <f t="shared" si="49"/>
        <v>7</v>
      </c>
      <c r="CU55" s="378" t="str">
        <f t="shared" si="50"/>
        <v>中国7</v>
      </c>
      <c r="CV55" s="390">
        <f t="shared" si="100"/>
        <v>0</v>
      </c>
      <c r="DE55" s="378" t="str">
        <f t="shared" si="122"/>
        <v>中国</v>
      </c>
      <c r="DF55" s="378">
        <f t="shared" si="85"/>
        <v>7</v>
      </c>
      <c r="DG55" s="378" t="str">
        <f t="shared" si="51"/>
        <v>中国7</v>
      </c>
      <c r="DH55" s="390">
        <f t="shared" si="101"/>
        <v>0</v>
      </c>
      <c r="DK55" s="378" t="str">
        <f t="shared" si="52"/>
        <v>中国</v>
      </c>
      <c r="DL55" s="378">
        <f t="shared" si="52"/>
        <v>7</v>
      </c>
      <c r="DM55" s="378" t="str">
        <f t="shared" si="52"/>
        <v>中国7</v>
      </c>
      <c r="DN55" s="390">
        <f t="shared" si="102"/>
        <v>0</v>
      </c>
      <c r="DW55" s="378" t="str">
        <f t="shared" si="123"/>
        <v>中国</v>
      </c>
      <c r="DX55" s="378">
        <f t="shared" si="86"/>
        <v>7</v>
      </c>
      <c r="DY55" s="378" t="str">
        <f t="shared" si="53"/>
        <v>中国7</v>
      </c>
      <c r="DZ55" s="390">
        <f t="shared" si="103"/>
        <v>0</v>
      </c>
      <c r="EC55" s="378" t="str">
        <f t="shared" si="54"/>
        <v>中国</v>
      </c>
      <c r="ED55" s="378">
        <f t="shared" si="55"/>
        <v>7</v>
      </c>
      <c r="EE55" s="378" t="str">
        <f t="shared" si="56"/>
        <v>中国7</v>
      </c>
      <c r="EF55" s="390">
        <f t="shared" si="104"/>
        <v>0</v>
      </c>
      <c r="EO55" s="378" t="str">
        <f t="shared" si="124"/>
        <v>中国</v>
      </c>
      <c r="EP55" s="378">
        <f t="shared" si="87"/>
        <v>7</v>
      </c>
      <c r="EQ55" s="378" t="str">
        <f t="shared" si="57"/>
        <v>中国7</v>
      </c>
      <c r="ER55" s="390">
        <f t="shared" si="105"/>
        <v>0</v>
      </c>
      <c r="EU55" s="378" t="str">
        <f t="shared" si="58"/>
        <v>中国</v>
      </c>
      <c r="EV55" s="378">
        <f t="shared" si="59"/>
        <v>7</v>
      </c>
      <c r="EW55" s="378" t="str">
        <f t="shared" si="60"/>
        <v>中国7</v>
      </c>
      <c r="EX55" s="390">
        <f t="shared" si="106"/>
        <v>0</v>
      </c>
      <c r="FG55" s="378" t="str">
        <f t="shared" si="125"/>
        <v>中国</v>
      </c>
      <c r="FH55" s="378">
        <f t="shared" si="88"/>
        <v>7</v>
      </c>
      <c r="FI55" s="378" t="str">
        <f t="shared" si="61"/>
        <v>中国7</v>
      </c>
      <c r="FJ55" s="390">
        <f t="shared" si="107"/>
        <v>0</v>
      </c>
      <c r="FM55" s="378" t="str">
        <f t="shared" si="62"/>
        <v>中国</v>
      </c>
      <c r="FN55" s="378">
        <f t="shared" si="63"/>
        <v>7</v>
      </c>
      <c r="FO55" s="378" t="str">
        <f t="shared" si="64"/>
        <v>中国7</v>
      </c>
      <c r="FP55" s="390">
        <f t="shared" si="108"/>
        <v>0</v>
      </c>
      <c r="FY55" s="378" t="str">
        <f t="shared" si="126"/>
        <v>中国</v>
      </c>
      <c r="FZ55" s="378">
        <f t="shared" si="89"/>
        <v>7</v>
      </c>
      <c r="GA55" s="378" t="str">
        <f t="shared" si="65"/>
        <v>中国7</v>
      </c>
      <c r="GB55" s="390">
        <f t="shared" si="109"/>
        <v>0</v>
      </c>
      <c r="GE55" s="378" t="str">
        <f t="shared" si="66"/>
        <v>中国</v>
      </c>
      <c r="GF55" s="378">
        <f t="shared" si="67"/>
        <v>7</v>
      </c>
      <c r="GG55" s="378" t="str">
        <f t="shared" si="68"/>
        <v>中国7</v>
      </c>
      <c r="GH55" s="390">
        <f t="shared" si="110"/>
        <v>0</v>
      </c>
      <c r="GQ55" s="378" t="str">
        <f t="shared" si="127"/>
        <v>中国</v>
      </c>
      <c r="GR55" s="378">
        <f t="shared" si="90"/>
        <v>7</v>
      </c>
      <c r="GS55" s="378" t="str">
        <f t="shared" si="69"/>
        <v>中国7</v>
      </c>
      <c r="GT55" s="390">
        <f t="shared" si="111"/>
        <v>0</v>
      </c>
      <c r="GW55" s="378" t="str">
        <f t="shared" si="70"/>
        <v>中国</v>
      </c>
      <c r="GX55" s="378">
        <f t="shared" si="71"/>
        <v>7</v>
      </c>
      <c r="GY55" s="378" t="str">
        <f t="shared" si="72"/>
        <v>中国7</v>
      </c>
      <c r="GZ55" s="390">
        <f t="shared" si="112"/>
        <v>0</v>
      </c>
      <c r="HI55" s="378" t="str">
        <f t="shared" si="128"/>
        <v>中国</v>
      </c>
      <c r="HJ55" s="378">
        <f t="shared" si="91"/>
        <v>7</v>
      </c>
      <c r="HK55" s="378" t="str">
        <f t="shared" si="73"/>
        <v>中国7</v>
      </c>
      <c r="HL55" s="390">
        <f t="shared" si="113"/>
        <v>0</v>
      </c>
      <c r="HO55" s="378" t="str">
        <f t="shared" si="74"/>
        <v>中国</v>
      </c>
      <c r="HP55" s="378">
        <f t="shared" si="75"/>
        <v>7</v>
      </c>
      <c r="HQ55" s="378" t="str">
        <f t="shared" si="76"/>
        <v>中国7</v>
      </c>
      <c r="HR55" s="390">
        <f t="shared" si="114"/>
        <v>0</v>
      </c>
      <c r="IA55" s="378" t="str">
        <f t="shared" si="129"/>
        <v>中国</v>
      </c>
      <c r="IB55" s="378">
        <f t="shared" si="92"/>
        <v>7</v>
      </c>
      <c r="IC55" s="378" t="str">
        <f t="shared" si="77"/>
        <v>中国7</v>
      </c>
      <c r="ID55" s="390">
        <f t="shared" si="115"/>
        <v>0</v>
      </c>
      <c r="IG55" s="378" t="str">
        <f t="shared" si="78"/>
        <v>中国</v>
      </c>
      <c r="IH55" s="378">
        <f t="shared" si="79"/>
        <v>7</v>
      </c>
      <c r="II55" s="378" t="str">
        <f t="shared" si="80"/>
        <v>中国7</v>
      </c>
      <c r="IJ55" s="390">
        <f t="shared" si="116"/>
        <v>0</v>
      </c>
    </row>
    <row r="56" spans="1:244">
      <c r="A56" s="560"/>
      <c r="B56" s="542"/>
      <c r="C56" s="549" t="s">
        <v>381</v>
      </c>
      <c r="D56" s="548"/>
      <c r="E56" s="392" t="e">
        <f>SUM(E53:E54)-SUM(E42:E43)</f>
        <v>#REF!</v>
      </c>
      <c r="F56" s="392" t="e">
        <f t="shared" ref="F56:P56" si="131">SUM(F53:F54)-SUM(F42:F43)</f>
        <v>#REF!</v>
      </c>
      <c r="G56" s="392" t="e">
        <f t="shared" si="131"/>
        <v>#REF!</v>
      </c>
      <c r="H56" s="392" t="e">
        <f t="shared" si="131"/>
        <v>#REF!</v>
      </c>
      <c r="I56" s="392" t="e">
        <f t="shared" si="131"/>
        <v>#REF!</v>
      </c>
      <c r="J56" s="392" t="e">
        <f t="shared" si="131"/>
        <v>#REF!</v>
      </c>
      <c r="K56" s="392" t="e">
        <f t="shared" si="131"/>
        <v>#REF!</v>
      </c>
      <c r="L56" s="392" t="e">
        <f t="shared" si="131"/>
        <v>#REF!</v>
      </c>
      <c r="M56" s="392" t="e">
        <f t="shared" si="131"/>
        <v>#REF!</v>
      </c>
      <c r="N56" s="392" t="e">
        <f t="shared" si="131"/>
        <v>#REF!</v>
      </c>
      <c r="O56" s="392" t="e">
        <f t="shared" si="131"/>
        <v>#REF!</v>
      </c>
      <c r="P56" s="392" t="e">
        <f t="shared" si="131"/>
        <v>#REF!</v>
      </c>
      <c r="T56" s="378">
        <v>5</v>
      </c>
      <c r="U56" s="378" t="s">
        <v>106</v>
      </c>
      <c r="V56" s="400" t="e">
        <f>#REF!</f>
        <v>#REF!</v>
      </c>
      <c r="W56" s="400" t="e">
        <f>#REF!</f>
        <v>#REF!</v>
      </c>
      <c r="X56" s="400" t="e">
        <f>#REF!</f>
        <v>#REF!</v>
      </c>
      <c r="Y56" s="400" t="e">
        <f>#REF!</f>
        <v>#REF!</v>
      </c>
      <c r="Z56" s="400" t="e">
        <f>#REF!</f>
        <v>#REF!</v>
      </c>
      <c r="AA56" s="400" t="e">
        <f>#REF!</f>
        <v>#REF!</v>
      </c>
      <c r="AB56" s="400" t="e">
        <f>#REF!</f>
        <v>#REF!</v>
      </c>
      <c r="AC56" s="400" t="e">
        <f>#REF!</f>
        <v>#REF!</v>
      </c>
      <c r="AD56" s="400" t="e">
        <f>#REF!</f>
        <v>#REF!</v>
      </c>
      <c r="AE56" s="400" t="e">
        <f>#REF!</f>
        <v>#REF!</v>
      </c>
      <c r="AF56" s="400" t="e">
        <f>#REF!</f>
        <v>#REF!</v>
      </c>
      <c r="AG56" s="400" t="e">
        <f>#REF!</f>
        <v>#REF!</v>
      </c>
      <c r="AK56" s="378" t="str">
        <f t="shared" si="118"/>
        <v>四国</v>
      </c>
      <c r="AL56" s="378">
        <f t="shared" si="81"/>
        <v>7</v>
      </c>
      <c r="AM56" s="378" t="str">
        <f t="shared" si="35"/>
        <v>四国7</v>
      </c>
      <c r="AN56" s="390">
        <f t="shared" si="93"/>
        <v>0</v>
      </c>
      <c r="AQ56" s="378" t="str">
        <f t="shared" si="36"/>
        <v>四国</v>
      </c>
      <c r="AR56" s="378">
        <f t="shared" si="37"/>
        <v>7</v>
      </c>
      <c r="AS56" s="378" t="str">
        <f t="shared" si="38"/>
        <v>四国7</v>
      </c>
      <c r="AT56" s="390">
        <f t="shared" si="94"/>
        <v>0</v>
      </c>
      <c r="BC56" s="378" t="str">
        <f t="shared" si="119"/>
        <v>四国</v>
      </c>
      <c r="BD56" s="378">
        <f t="shared" si="82"/>
        <v>7</v>
      </c>
      <c r="BE56" s="378" t="str">
        <f t="shared" si="39"/>
        <v>四国7</v>
      </c>
      <c r="BF56" s="390">
        <f t="shared" si="95"/>
        <v>0</v>
      </c>
      <c r="BI56" s="378" t="str">
        <f t="shared" si="40"/>
        <v>四国</v>
      </c>
      <c r="BJ56" s="378">
        <f t="shared" si="41"/>
        <v>7</v>
      </c>
      <c r="BK56" s="378" t="str">
        <f t="shared" si="42"/>
        <v>四国7</v>
      </c>
      <c r="BL56" s="390">
        <f t="shared" si="96"/>
        <v>0</v>
      </c>
      <c r="BU56" s="378" t="str">
        <f t="shared" si="120"/>
        <v>四国</v>
      </c>
      <c r="BV56" s="378">
        <f t="shared" si="83"/>
        <v>7</v>
      </c>
      <c r="BW56" s="378" t="str">
        <f t="shared" si="43"/>
        <v>四国7</v>
      </c>
      <c r="BX56" s="390">
        <f t="shared" si="97"/>
        <v>0</v>
      </c>
      <c r="CA56" s="378" t="str">
        <f t="shared" si="44"/>
        <v>四国</v>
      </c>
      <c r="CB56" s="378">
        <f t="shared" si="45"/>
        <v>7</v>
      </c>
      <c r="CC56" s="378" t="str">
        <f t="shared" si="46"/>
        <v>四国7</v>
      </c>
      <c r="CD56" s="390">
        <f t="shared" si="98"/>
        <v>0</v>
      </c>
      <c r="CM56" s="378" t="str">
        <f t="shared" si="121"/>
        <v>四国</v>
      </c>
      <c r="CN56" s="378">
        <f t="shared" si="84"/>
        <v>7</v>
      </c>
      <c r="CO56" s="378" t="str">
        <f t="shared" si="47"/>
        <v>四国7</v>
      </c>
      <c r="CP56" s="390">
        <f t="shared" si="99"/>
        <v>0</v>
      </c>
      <c r="CS56" s="378" t="str">
        <f t="shared" si="48"/>
        <v>四国</v>
      </c>
      <c r="CT56" s="378">
        <f t="shared" si="49"/>
        <v>7</v>
      </c>
      <c r="CU56" s="378" t="str">
        <f t="shared" si="50"/>
        <v>四国7</v>
      </c>
      <c r="CV56" s="390">
        <f t="shared" si="100"/>
        <v>0</v>
      </c>
      <c r="DE56" s="378" t="str">
        <f t="shared" si="122"/>
        <v>四国</v>
      </c>
      <c r="DF56" s="378">
        <f t="shared" si="85"/>
        <v>7</v>
      </c>
      <c r="DG56" s="378" t="str">
        <f t="shared" si="51"/>
        <v>四国7</v>
      </c>
      <c r="DH56" s="390">
        <f t="shared" si="101"/>
        <v>0</v>
      </c>
      <c r="DK56" s="378" t="str">
        <f t="shared" si="52"/>
        <v>四国</v>
      </c>
      <c r="DL56" s="378">
        <f t="shared" si="52"/>
        <v>7</v>
      </c>
      <c r="DM56" s="378" t="str">
        <f t="shared" si="52"/>
        <v>四国7</v>
      </c>
      <c r="DN56" s="390">
        <f t="shared" si="102"/>
        <v>0</v>
      </c>
      <c r="DW56" s="378" t="str">
        <f t="shared" si="123"/>
        <v>四国</v>
      </c>
      <c r="DX56" s="378">
        <f t="shared" si="86"/>
        <v>7</v>
      </c>
      <c r="DY56" s="378" t="str">
        <f t="shared" si="53"/>
        <v>四国7</v>
      </c>
      <c r="DZ56" s="390">
        <f t="shared" si="103"/>
        <v>0</v>
      </c>
      <c r="EC56" s="378" t="str">
        <f t="shared" si="54"/>
        <v>四国</v>
      </c>
      <c r="ED56" s="378">
        <f t="shared" si="55"/>
        <v>7</v>
      </c>
      <c r="EE56" s="378" t="str">
        <f t="shared" si="56"/>
        <v>四国7</v>
      </c>
      <c r="EF56" s="390">
        <f t="shared" si="104"/>
        <v>0</v>
      </c>
      <c r="EO56" s="378" t="str">
        <f t="shared" si="124"/>
        <v>四国</v>
      </c>
      <c r="EP56" s="378">
        <f t="shared" si="87"/>
        <v>7</v>
      </c>
      <c r="EQ56" s="378" t="str">
        <f t="shared" si="57"/>
        <v>四国7</v>
      </c>
      <c r="ER56" s="390">
        <f t="shared" si="105"/>
        <v>0</v>
      </c>
      <c r="EU56" s="378" t="str">
        <f t="shared" si="58"/>
        <v>四国</v>
      </c>
      <c r="EV56" s="378">
        <f t="shared" si="59"/>
        <v>7</v>
      </c>
      <c r="EW56" s="378" t="str">
        <f t="shared" si="60"/>
        <v>四国7</v>
      </c>
      <c r="EX56" s="390">
        <f t="shared" si="106"/>
        <v>0</v>
      </c>
      <c r="FG56" s="378" t="str">
        <f t="shared" si="125"/>
        <v>四国</v>
      </c>
      <c r="FH56" s="378">
        <f t="shared" si="88"/>
        <v>7</v>
      </c>
      <c r="FI56" s="378" t="str">
        <f t="shared" si="61"/>
        <v>四国7</v>
      </c>
      <c r="FJ56" s="390">
        <f t="shared" si="107"/>
        <v>0</v>
      </c>
      <c r="FM56" s="378" t="str">
        <f t="shared" si="62"/>
        <v>四国</v>
      </c>
      <c r="FN56" s="378">
        <f t="shared" si="63"/>
        <v>7</v>
      </c>
      <c r="FO56" s="378" t="str">
        <f t="shared" si="64"/>
        <v>四国7</v>
      </c>
      <c r="FP56" s="390">
        <f t="shared" si="108"/>
        <v>0</v>
      </c>
      <c r="FY56" s="378" t="str">
        <f t="shared" si="126"/>
        <v>四国</v>
      </c>
      <c r="FZ56" s="378">
        <f t="shared" si="89"/>
        <v>7</v>
      </c>
      <c r="GA56" s="378" t="str">
        <f t="shared" si="65"/>
        <v>四国7</v>
      </c>
      <c r="GB56" s="390">
        <f t="shared" si="109"/>
        <v>0</v>
      </c>
      <c r="GE56" s="378" t="str">
        <f t="shared" si="66"/>
        <v>四国</v>
      </c>
      <c r="GF56" s="378">
        <f t="shared" si="67"/>
        <v>7</v>
      </c>
      <c r="GG56" s="378" t="str">
        <f t="shared" si="68"/>
        <v>四国7</v>
      </c>
      <c r="GH56" s="390">
        <f t="shared" si="110"/>
        <v>0</v>
      </c>
      <c r="GQ56" s="378" t="str">
        <f t="shared" si="127"/>
        <v>四国</v>
      </c>
      <c r="GR56" s="378">
        <f t="shared" si="90"/>
        <v>7</v>
      </c>
      <c r="GS56" s="378" t="str">
        <f t="shared" si="69"/>
        <v>四国7</v>
      </c>
      <c r="GT56" s="390">
        <f t="shared" si="111"/>
        <v>0</v>
      </c>
      <c r="GW56" s="378" t="str">
        <f t="shared" si="70"/>
        <v>四国</v>
      </c>
      <c r="GX56" s="378">
        <f t="shared" si="71"/>
        <v>7</v>
      </c>
      <c r="GY56" s="378" t="str">
        <f t="shared" si="72"/>
        <v>四国7</v>
      </c>
      <c r="GZ56" s="390">
        <f t="shared" si="112"/>
        <v>0</v>
      </c>
      <c r="HI56" s="378" t="str">
        <f t="shared" si="128"/>
        <v>四国</v>
      </c>
      <c r="HJ56" s="378">
        <f t="shared" si="91"/>
        <v>7</v>
      </c>
      <c r="HK56" s="378" t="str">
        <f t="shared" si="73"/>
        <v>四国7</v>
      </c>
      <c r="HL56" s="390">
        <f t="shared" si="113"/>
        <v>0</v>
      </c>
      <c r="HO56" s="378" t="str">
        <f t="shared" si="74"/>
        <v>四国</v>
      </c>
      <c r="HP56" s="378">
        <f t="shared" si="75"/>
        <v>7</v>
      </c>
      <c r="HQ56" s="378" t="str">
        <f t="shared" si="76"/>
        <v>四国7</v>
      </c>
      <c r="HR56" s="390">
        <f t="shared" si="114"/>
        <v>0</v>
      </c>
      <c r="IA56" s="378" t="str">
        <f t="shared" si="129"/>
        <v>四国</v>
      </c>
      <c r="IB56" s="378">
        <f t="shared" si="92"/>
        <v>7</v>
      </c>
      <c r="IC56" s="378" t="str">
        <f t="shared" si="77"/>
        <v>四国7</v>
      </c>
      <c r="ID56" s="390">
        <f t="shared" si="115"/>
        <v>0</v>
      </c>
      <c r="IG56" s="378" t="str">
        <f t="shared" si="78"/>
        <v>四国</v>
      </c>
      <c r="IH56" s="378">
        <f t="shared" si="79"/>
        <v>7</v>
      </c>
      <c r="II56" s="378" t="str">
        <f t="shared" si="80"/>
        <v>四国7</v>
      </c>
      <c r="IJ56" s="390">
        <f t="shared" si="116"/>
        <v>0</v>
      </c>
    </row>
    <row r="57" spans="1:244">
      <c r="A57" s="560"/>
      <c r="B57" s="537" t="s">
        <v>317</v>
      </c>
      <c r="C57" s="538"/>
      <c r="D57" s="539"/>
      <c r="E57" s="398" t="e">
        <f>IF(OR(E50="",E52="",),"",SUM(E52)-SUM(E50))</f>
        <v>#REF!</v>
      </c>
      <c r="F57" s="398" t="e">
        <f t="shared" ref="F57:P57" si="132">IF(OR(F50="",F52="",),"",SUM(F52)-SUM(F50))</f>
        <v>#REF!</v>
      </c>
      <c r="G57" s="398" t="e">
        <f t="shared" si="132"/>
        <v>#REF!</v>
      </c>
      <c r="H57" s="398" t="e">
        <f t="shared" si="132"/>
        <v>#REF!</v>
      </c>
      <c r="I57" s="398" t="e">
        <f t="shared" si="132"/>
        <v>#REF!</v>
      </c>
      <c r="J57" s="398" t="e">
        <f t="shared" si="132"/>
        <v>#REF!</v>
      </c>
      <c r="K57" s="398" t="e">
        <f t="shared" si="132"/>
        <v>#REF!</v>
      </c>
      <c r="L57" s="398" t="e">
        <f t="shared" si="132"/>
        <v>#REF!</v>
      </c>
      <c r="M57" s="398" t="e">
        <f t="shared" si="132"/>
        <v>#REF!</v>
      </c>
      <c r="N57" s="398" t="e">
        <f t="shared" si="132"/>
        <v>#REF!</v>
      </c>
      <c r="O57" s="398" t="e">
        <f t="shared" si="132"/>
        <v>#REF!</v>
      </c>
      <c r="P57" s="398" t="e">
        <f t="shared" si="132"/>
        <v>#REF!</v>
      </c>
      <c r="T57" s="378">
        <v>6</v>
      </c>
      <c r="U57" s="378" t="s">
        <v>107</v>
      </c>
      <c r="V57" s="400" t="e">
        <f>#REF!</f>
        <v>#REF!</v>
      </c>
      <c r="W57" s="400" t="e">
        <f>#REF!</f>
        <v>#REF!</v>
      </c>
      <c r="X57" s="400" t="e">
        <f>#REF!</f>
        <v>#REF!</v>
      </c>
      <c r="Y57" s="400" t="e">
        <f>#REF!</f>
        <v>#REF!</v>
      </c>
      <c r="Z57" s="400" t="e">
        <f>#REF!</f>
        <v>#REF!</v>
      </c>
      <c r="AA57" s="400" t="e">
        <f>#REF!</f>
        <v>#REF!</v>
      </c>
      <c r="AB57" s="400" t="e">
        <f>#REF!</f>
        <v>#REF!</v>
      </c>
      <c r="AC57" s="400" t="e">
        <f>#REF!</f>
        <v>#REF!</v>
      </c>
      <c r="AD57" s="400" t="e">
        <f>#REF!</f>
        <v>#REF!</v>
      </c>
      <c r="AE57" s="400" t="e">
        <f>#REF!</f>
        <v>#REF!</v>
      </c>
      <c r="AF57" s="400" t="e">
        <f>#REF!</f>
        <v>#REF!</v>
      </c>
      <c r="AG57" s="400" t="e">
        <f>#REF!</f>
        <v>#REF!</v>
      </c>
      <c r="AK57" s="378" t="str">
        <f t="shared" si="118"/>
        <v>九州</v>
      </c>
      <c r="AL57" s="378">
        <f t="shared" si="81"/>
        <v>7</v>
      </c>
      <c r="AM57" s="378" t="str">
        <f t="shared" si="35"/>
        <v>九州7</v>
      </c>
      <c r="AN57" s="390">
        <f t="shared" si="93"/>
        <v>0</v>
      </c>
      <c r="AQ57" s="378" t="str">
        <f t="shared" si="36"/>
        <v>九州</v>
      </c>
      <c r="AR57" s="378">
        <f t="shared" si="37"/>
        <v>7</v>
      </c>
      <c r="AS57" s="378" t="str">
        <f t="shared" si="38"/>
        <v>九州7</v>
      </c>
      <c r="AT57" s="390">
        <f t="shared" si="94"/>
        <v>0</v>
      </c>
      <c r="BC57" s="378" t="str">
        <f t="shared" si="119"/>
        <v>九州</v>
      </c>
      <c r="BD57" s="378">
        <f t="shared" si="82"/>
        <v>7</v>
      </c>
      <c r="BE57" s="378" t="str">
        <f t="shared" si="39"/>
        <v>九州7</v>
      </c>
      <c r="BF57" s="390">
        <f t="shared" si="95"/>
        <v>0</v>
      </c>
      <c r="BI57" s="378" t="str">
        <f t="shared" si="40"/>
        <v>九州</v>
      </c>
      <c r="BJ57" s="378">
        <f t="shared" si="41"/>
        <v>7</v>
      </c>
      <c r="BK57" s="378" t="str">
        <f t="shared" si="42"/>
        <v>九州7</v>
      </c>
      <c r="BL57" s="390">
        <f t="shared" si="96"/>
        <v>0</v>
      </c>
      <c r="BU57" s="378" t="str">
        <f t="shared" si="120"/>
        <v>九州</v>
      </c>
      <c r="BV57" s="378">
        <f t="shared" si="83"/>
        <v>7</v>
      </c>
      <c r="BW57" s="378" t="str">
        <f t="shared" si="43"/>
        <v>九州7</v>
      </c>
      <c r="BX57" s="390">
        <f t="shared" si="97"/>
        <v>0</v>
      </c>
      <c r="CA57" s="378" t="str">
        <f t="shared" si="44"/>
        <v>九州</v>
      </c>
      <c r="CB57" s="378">
        <f t="shared" si="45"/>
        <v>7</v>
      </c>
      <c r="CC57" s="378" t="str">
        <f t="shared" si="46"/>
        <v>九州7</v>
      </c>
      <c r="CD57" s="390">
        <f t="shared" si="98"/>
        <v>0</v>
      </c>
      <c r="CM57" s="378" t="str">
        <f t="shared" si="121"/>
        <v>九州</v>
      </c>
      <c r="CN57" s="378">
        <f t="shared" si="84"/>
        <v>7</v>
      </c>
      <c r="CO57" s="378" t="str">
        <f t="shared" si="47"/>
        <v>九州7</v>
      </c>
      <c r="CP57" s="390">
        <f t="shared" si="99"/>
        <v>0</v>
      </c>
      <c r="CS57" s="378" t="str">
        <f t="shared" si="48"/>
        <v>九州</v>
      </c>
      <c r="CT57" s="378">
        <f t="shared" si="49"/>
        <v>7</v>
      </c>
      <c r="CU57" s="378" t="str">
        <f t="shared" si="50"/>
        <v>九州7</v>
      </c>
      <c r="CV57" s="390">
        <f t="shared" si="100"/>
        <v>0</v>
      </c>
      <c r="DE57" s="378" t="str">
        <f t="shared" si="122"/>
        <v>九州</v>
      </c>
      <c r="DF57" s="378">
        <f t="shared" si="85"/>
        <v>7</v>
      </c>
      <c r="DG57" s="378" t="str">
        <f t="shared" si="51"/>
        <v>九州7</v>
      </c>
      <c r="DH57" s="390">
        <f t="shared" si="101"/>
        <v>0</v>
      </c>
      <c r="DK57" s="378" t="str">
        <f t="shared" si="52"/>
        <v>九州</v>
      </c>
      <c r="DL57" s="378">
        <f t="shared" si="52"/>
        <v>7</v>
      </c>
      <c r="DM57" s="378" t="str">
        <f t="shared" si="52"/>
        <v>九州7</v>
      </c>
      <c r="DN57" s="390">
        <f t="shared" si="102"/>
        <v>0</v>
      </c>
      <c r="DW57" s="378" t="str">
        <f t="shared" si="123"/>
        <v>九州</v>
      </c>
      <c r="DX57" s="378">
        <f t="shared" si="86"/>
        <v>7</v>
      </c>
      <c r="DY57" s="378" t="str">
        <f t="shared" si="53"/>
        <v>九州7</v>
      </c>
      <c r="DZ57" s="390">
        <f t="shared" si="103"/>
        <v>0</v>
      </c>
      <c r="EC57" s="378" t="str">
        <f t="shared" si="54"/>
        <v>九州</v>
      </c>
      <c r="ED57" s="378">
        <f t="shared" si="55"/>
        <v>7</v>
      </c>
      <c r="EE57" s="378" t="str">
        <f t="shared" si="56"/>
        <v>九州7</v>
      </c>
      <c r="EF57" s="390">
        <f t="shared" si="104"/>
        <v>0</v>
      </c>
      <c r="EO57" s="378" t="str">
        <f t="shared" si="124"/>
        <v>九州</v>
      </c>
      <c r="EP57" s="378">
        <f t="shared" si="87"/>
        <v>7</v>
      </c>
      <c r="EQ57" s="378" t="str">
        <f t="shared" si="57"/>
        <v>九州7</v>
      </c>
      <c r="ER57" s="390">
        <f t="shared" si="105"/>
        <v>0</v>
      </c>
      <c r="EU57" s="378" t="str">
        <f t="shared" si="58"/>
        <v>九州</v>
      </c>
      <c r="EV57" s="378">
        <f t="shared" si="59"/>
        <v>7</v>
      </c>
      <c r="EW57" s="378" t="str">
        <f t="shared" si="60"/>
        <v>九州7</v>
      </c>
      <c r="EX57" s="390">
        <f t="shared" si="106"/>
        <v>0</v>
      </c>
      <c r="FG57" s="378" t="str">
        <f t="shared" si="125"/>
        <v>九州</v>
      </c>
      <c r="FH57" s="378">
        <f t="shared" si="88"/>
        <v>7</v>
      </c>
      <c r="FI57" s="378" t="str">
        <f t="shared" si="61"/>
        <v>九州7</v>
      </c>
      <c r="FJ57" s="390">
        <f t="shared" si="107"/>
        <v>0</v>
      </c>
      <c r="FM57" s="378" t="str">
        <f t="shared" si="62"/>
        <v>九州</v>
      </c>
      <c r="FN57" s="378">
        <f t="shared" si="63"/>
        <v>7</v>
      </c>
      <c r="FO57" s="378" t="str">
        <f t="shared" si="64"/>
        <v>九州7</v>
      </c>
      <c r="FP57" s="390">
        <f t="shared" si="108"/>
        <v>0</v>
      </c>
      <c r="FY57" s="378" t="str">
        <f t="shared" si="126"/>
        <v>九州</v>
      </c>
      <c r="FZ57" s="378">
        <f t="shared" si="89"/>
        <v>7</v>
      </c>
      <c r="GA57" s="378" t="str">
        <f t="shared" si="65"/>
        <v>九州7</v>
      </c>
      <c r="GB57" s="390">
        <f t="shared" si="109"/>
        <v>0</v>
      </c>
      <c r="GE57" s="378" t="str">
        <f t="shared" si="66"/>
        <v>九州</v>
      </c>
      <c r="GF57" s="378">
        <f t="shared" si="67"/>
        <v>7</v>
      </c>
      <c r="GG57" s="378" t="str">
        <f t="shared" si="68"/>
        <v>九州7</v>
      </c>
      <c r="GH57" s="390">
        <f t="shared" si="110"/>
        <v>0</v>
      </c>
      <c r="GQ57" s="378" t="str">
        <f t="shared" si="127"/>
        <v>九州</v>
      </c>
      <c r="GR57" s="378">
        <f t="shared" si="90"/>
        <v>7</v>
      </c>
      <c r="GS57" s="378" t="str">
        <f t="shared" si="69"/>
        <v>九州7</v>
      </c>
      <c r="GT57" s="390">
        <f t="shared" si="111"/>
        <v>0</v>
      </c>
      <c r="GW57" s="378" t="str">
        <f t="shared" si="70"/>
        <v>九州</v>
      </c>
      <c r="GX57" s="378">
        <f t="shared" si="71"/>
        <v>7</v>
      </c>
      <c r="GY57" s="378" t="str">
        <f t="shared" si="72"/>
        <v>九州7</v>
      </c>
      <c r="GZ57" s="390">
        <f t="shared" si="112"/>
        <v>0</v>
      </c>
      <c r="HI57" s="378" t="str">
        <f t="shared" si="128"/>
        <v>九州</v>
      </c>
      <c r="HJ57" s="378">
        <f t="shared" si="91"/>
        <v>7</v>
      </c>
      <c r="HK57" s="378" t="str">
        <f t="shared" si="73"/>
        <v>九州7</v>
      </c>
      <c r="HL57" s="390">
        <f t="shared" si="113"/>
        <v>0</v>
      </c>
      <c r="HO57" s="378" t="str">
        <f t="shared" si="74"/>
        <v>九州</v>
      </c>
      <c r="HP57" s="378">
        <f t="shared" si="75"/>
        <v>7</v>
      </c>
      <c r="HQ57" s="378" t="str">
        <f t="shared" si="76"/>
        <v>九州7</v>
      </c>
      <c r="HR57" s="390">
        <f t="shared" si="114"/>
        <v>0</v>
      </c>
      <c r="IA57" s="378" t="str">
        <f t="shared" si="129"/>
        <v>九州</v>
      </c>
      <c r="IB57" s="378">
        <f t="shared" si="92"/>
        <v>7</v>
      </c>
      <c r="IC57" s="378" t="str">
        <f t="shared" si="77"/>
        <v>九州7</v>
      </c>
      <c r="ID57" s="390">
        <f t="shared" si="115"/>
        <v>0</v>
      </c>
      <c r="IG57" s="378" t="str">
        <f t="shared" si="78"/>
        <v>九州</v>
      </c>
      <c r="IH57" s="378">
        <f t="shared" si="79"/>
        <v>7</v>
      </c>
      <c r="II57" s="378" t="str">
        <f t="shared" si="80"/>
        <v>九州7</v>
      </c>
      <c r="IJ57" s="390">
        <f t="shared" si="116"/>
        <v>0</v>
      </c>
    </row>
    <row r="58" spans="1:244">
      <c r="A58" s="560"/>
      <c r="B58" s="534" t="s">
        <v>318</v>
      </c>
      <c r="C58" s="535"/>
      <c r="D58" s="536"/>
      <c r="E58" s="415" t="e">
        <f>IF(E57="","",SUM(E57)/SUM(E50))</f>
        <v>#REF!</v>
      </c>
      <c r="F58" s="415" t="e">
        <f t="shared" ref="F58:P58" si="133">IF(F57="","",SUM(F57)/SUM(F50))</f>
        <v>#REF!</v>
      </c>
      <c r="G58" s="415" t="e">
        <f t="shared" si="133"/>
        <v>#REF!</v>
      </c>
      <c r="H58" s="415" t="e">
        <f t="shared" si="133"/>
        <v>#REF!</v>
      </c>
      <c r="I58" s="415" t="e">
        <f t="shared" si="133"/>
        <v>#REF!</v>
      </c>
      <c r="J58" s="415" t="e">
        <f t="shared" si="133"/>
        <v>#REF!</v>
      </c>
      <c r="K58" s="415" t="e">
        <f t="shared" si="133"/>
        <v>#REF!</v>
      </c>
      <c r="L58" s="415" t="e">
        <f t="shared" si="133"/>
        <v>#REF!</v>
      </c>
      <c r="M58" s="415" t="e">
        <f t="shared" si="133"/>
        <v>#REF!</v>
      </c>
      <c r="N58" s="415" t="e">
        <f t="shared" si="133"/>
        <v>#REF!</v>
      </c>
      <c r="O58" s="415" t="e">
        <f t="shared" si="133"/>
        <v>#REF!</v>
      </c>
      <c r="P58" s="415" t="e">
        <f t="shared" si="133"/>
        <v>#REF!</v>
      </c>
      <c r="T58" s="378">
        <v>7</v>
      </c>
      <c r="U58" s="378" t="s">
        <v>110</v>
      </c>
      <c r="V58" s="400" t="e">
        <f>#REF!</f>
        <v>#REF!</v>
      </c>
      <c r="W58" s="400" t="e">
        <f>#REF!</f>
        <v>#REF!</v>
      </c>
      <c r="X58" s="400" t="e">
        <f>#REF!</f>
        <v>#REF!</v>
      </c>
      <c r="Y58" s="400" t="e">
        <f>#REF!</f>
        <v>#REF!</v>
      </c>
      <c r="Z58" s="400" t="e">
        <f>#REF!</f>
        <v>#REF!</v>
      </c>
      <c r="AA58" s="400" t="e">
        <f>#REF!</f>
        <v>#REF!</v>
      </c>
      <c r="AB58" s="400" t="e">
        <f>#REF!</f>
        <v>#REF!</v>
      </c>
      <c r="AC58" s="400" t="e">
        <f>#REF!</f>
        <v>#REF!</v>
      </c>
      <c r="AD58" s="400" t="e">
        <f>#REF!</f>
        <v>#REF!</v>
      </c>
      <c r="AE58" s="400" t="e">
        <f>#REF!</f>
        <v>#REF!</v>
      </c>
      <c r="AF58" s="400" t="e">
        <f>#REF!</f>
        <v>#REF!</v>
      </c>
      <c r="AG58" s="400" t="e">
        <f>#REF!</f>
        <v>#REF!</v>
      </c>
      <c r="AK58" s="378" t="str">
        <f t="shared" si="118"/>
        <v>沖縄</v>
      </c>
      <c r="AL58" s="378">
        <f t="shared" si="81"/>
        <v>7</v>
      </c>
      <c r="AM58" s="378" t="str">
        <f t="shared" si="35"/>
        <v>沖縄7</v>
      </c>
      <c r="AN58" s="390">
        <f t="shared" si="93"/>
        <v>0</v>
      </c>
      <c r="AQ58" s="378" t="str">
        <f t="shared" si="36"/>
        <v>沖縄</v>
      </c>
      <c r="AR58" s="378">
        <f t="shared" si="37"/>
        <v>7</v>
      </c>
      <c r="AS58" s="378" t="str">
        <f t="shared" si="38"/>
        <v>沖縄7</v>
      </c>
      <c r="AT58" s="390">
        <f t="shared" si="94"/>
        <v>0</v>
      </c>
      <c r="BC58" s="378" t="str">
        <f t="shared" si="119"/>
        <v>沖縄</v>
      </c>
      <c r="BD58" s="378">
        <f t="shared" si="82"/>
        <v>7</v>
      </c>
      <c r="BE58" s="378" t="str">
        <f t="shared" si="39"/>
        <v>沖縄7</v>
      </c>
      <c r="BF58" s="390">
        <f t="shared" si="95"/>
        <v>0</v>
      </c>
      <c r="BI58" s="378" t="str">
        <f t="shared" si="40"/>
        <v>沖縄</v>
      </c>
      <c r="BJ58" s="378">
        <f t="shared" si="41"/>
        <v>7</v>
      </c>
      <c r="BK58" s="378" t="str">
        <f t="shared" si="42"/>
        <v>沖縄7</v>
      </c>
      <c r="BL58" s="390">
        <f t="shared" si="96"/>
        <v>0</v>
      </c>
      <c r="BU58" s="378" t="str">
        <f t="shared" si="120"/>
        <v>沖縄</v>
      </c>
      <c r="BV58" s="378">
        <f t="shared" si="83"/>
        <v>7</v>
      </c>
      <c r="BW58" s="378" t="str">
        <f t="shared" si="43"/>
        <v>沖縄7</v>
      </c>
      <c r="BX58" s="390">
        <f t="shared" si="97"/>
        <v>0</v>
      </c>
      <c r="CA58" s="378" t="str">
        <f t="shared" si="44"/>
        <v>沖縄</v>
      </c>
      <c r="CB58" s="378">
        <f t="shared" si="45"/>
        <v>7</v>
      </c>
      <c r="CC58" s="378" t="str">
        <f t="shared" si="46"/>
        <v>沖縄7</v>
      </c>
      <c r="CD58" s="390">
        <f t="shared" si="98"/>
        <v>0</v>
      </c>
      <c r="CM58" s="378" t="str">
        <f t="shared" si="121"/>
        <v>沖縄</v>
      </c>
      <c r="CN58" s="378">
        <f t="shared" si="84"/>
        <v>7</v>
      </c>
      <c r="CO58" s="378" t="str">
        <f t="shared" si="47"/>
        <v>沖縄7</v>
      </c>
      <c r="CP58" s="390">
        <f t="shared" si="99"/>
        <v>0</v>
      </c>
      <c r="CS58" s="378" t="str">
        <f t="shared" si="48"/>
        <v>沖縄</v>
      </c>
      <c r="CT58" s="378">
        <f t="shared" si="49"/>
        <v>7</v>
      </c>
      <c r="CU58" s="378" t="str">
        <f t="shared" si="50"/>
        <v>沖縄7</v>
      </c>
      <c r="CV58" s="390">
        <f t="shared" si="100"/>
        <v>0</v>
      </c>
      <c r="DE58" s="378" t="str">
        <f t="shared" si="122"/>
        <v>沖縄</v>
      </c>
      <c r="DF58" s="378">
        <f t="shared" si="85"/>
        <v>7</v>
      </c>
      <c r="DG58" s="378" t="str">
        <f t="shared" si="51"/>
        <v>沖縄7</v>
      </c>
      <c r="DH58" s="390">
        <f t="shared" si="101"/>
        <v>0</v>
      </c>
      <c r="DK58" s="378" t="str">
        <f t="shared" si="52"/>
        <v>沖縄</v>
      </c>
      <c r="DL58" s="378">
        <f t="shared" si="52"/>
        <v>7</v>
      </c>
      <c r="DM58" s="378" t="str">
        <f t="shared" si="52"/>
        <v>沖縄7</v>
      </c>
      <c r="DN58" s="390">
        <f t="shared" si="102"/>
        <v>0</v>
      </c>
      <c r="DW58" s="378" t="str">
        <f t="shared" si="123"/>
        <v>沖縄</v>
      </c>
      <c r="DX58" s="378">
        <f t="shared" si="86"/>
        <v>7</v>
      </c>
      <c r="DY58" s="378" t="str">
        <f t="shared" si="53"/>
        <v>沖縄7</v>
      </c>
      <c r="DZ58" s="390">
        <f t="shared" si="103"/>
        <v>0</v>
      </c>
      <c r="EC58" s="378" t="str">
        <f t="shared" si="54"/>
        <v>沖縄</v>
      </c>
      <c r="ED58" s="378">
        <f t="shared" si="55"/>
        <v>7</v>
      </c>
      <c r="EE58" s="378" t="str">
        <f t="shared" si="56"/>
        <v>沖縄7</v>
      </c>
      <c r="EF58" s="390">
        <f t="shared" si="104"/>
        <v>0</v>
      </c>
      <c r="EO58" s="378" t="str">
        <f t="shared" si="124"/>
        <v>沖縄</v>
      </c>
      <c r="EP58" s="378">
        <f t="shared" si="87"/>
        <v>7</v>
      </c>
      <c r="EQ58" s="378" t="str">
        <f t="shared" si="57"/>
        <v>沖縄7</v>
      </c>
      <c r="ER58" s="390">
        <f t="shared" si="105"/>
        <v>0</v>
      </c>
      <c r="EU58" s="378" t="str">
        <f t="shared" si="58"/>
        <v>沖縄</v>
      </c>
      <c r="EV58" s="378">
        <f t="shared" si="59"/>
        <v>7</v>
      </c>
      <c r="EW58" s="378" t="str">
        <f t="shared" si="60"/>
        <v>沖縄7</v>
      </c>
      <c r="EX58" s="390">
        <f t="shared" si="106"/>
        <v>0</v>
      </c>
      <c r="FG58" s="378" t="str">
        <f t="shared" si="125"/>
        <v>沖縄</v>
      </c>
      <c r="FH58" s="378">
        <f t="shared" si="88"/>
        <v>7</v>
      </c>
      <c r="FI58" s="378" t="str">
        <f t="shared" si="61"/>
        <v>沖縄7</v>
      </c>
      <c r="FJ58" s="390">
        <f t="shared" si="107"/>
        <v>0</v>
      </c>
      <c r="FM58" s="378" t="str">
        <f t="shared" si="62"/>
        <v>沖縄</v>
      </c>
      <c r="FN58" s="378">
        <f t="shared" si="63"/>
        <v>7</v>
      </c>
      <c r="FO58" s="378" t="str">
        <f t="shared" si="64"/>
        <v>沖縄7</v>
      </c>
      <c r="FP58" s="390">
        <f t="shared" si="108"/>
        <v>0</v>
      </c>
      <c r="FY58" s="378" t="str">
        <f t="shared" si="126"/>
        <v>沖縄</v>
      </c>
      <c r="FZ58" s="378">
        <f t="shared" si="89"/>
        <v>7</v>
      </c>
      <c r="GA58" s="378" t="str">
        <f t="shared" si="65"/>
        <v>沖縄7</v>
      </c>
      <c r="GB58" s="390">
        <f t="shared" si="109"/>
        <v>0</v>
      </c>
      <c r="GE58" s="378" t="str">
        <f t="shared" si="66"/>
        <v>沖縄</v>
      </c>
      <c r="GF58" s="378">
        <f t="shared" si="67"/>
        <v>7</v>
      </c>
      <c r="GG58" s="378" t="str">
        <f t="shared" si="68"/>
        <v>沖縄7</v>
      </c>
      <c r="GH58" s="390">
        <f t="shared" si="110"/>
        <v>0</v>
      </c>
      <c r="GQ58" s="378" t="str">
        <f t="shared" si="127"/>
        <v>沖縄</v>
      </c>
      <c r="GR58" s="378">
        <f t="shared" si="90"/>
        <v>7</v>
      </c>
      <c r="GS58" s="378" t="str">
        <f t="shared" si="69"/>
        <v>沖縄7</v>
      </c>
      <c r="GT58" s="390">
        <f t="shared" si="111"/>
        <v>0</v>
      </c>
      <c r="GW58" s="378" t="str">
        <f t="shared" si="70"/>
        <v>沖縄</v>
      </c>
      <c r="GX58" s="378">
        <f t="shared" si="71"/>
        <v>7</v>
      </c>
      <c r="GY58" s="378" t="str">
        <f t="shared" si="72"/>
        <v>沖縄7</v>
      </c>
      <c r="GZ58" s="390">
        <f t="shared" si="112"/>
        <v>0</v>
      </c>
      <c r="HI58" s="378" t="str">
        <f t="shared" si="128"/>
        <v>沖縄</v>
      </c>
      <c r="HJ58" s="378">
        <f t="shared" si="91"/>
        <v>7</v>
      </c>
      <c r="HK58" s="378" t="str">
        <f t="shared" si="73"/>
        <v>沖縄7</v>
      </c>
      <c r="HL58" s="390">
        <f t="shared" si="113"/>
        <v>0</v>
      </c>
      <c r="HO58" s="378" t="str">
        <f t="shared" si="74"/>
        <v>沖縄</v>
      </c>
      <c r="HP58" s="378">
        <f t="shared" si="75"/>
        <v>7</v>
      </c>
      <c r="HQ58" s="378" t="str">
        <f t="shared" si="76"/>
        <v>沖縄7</v>
      </c>
      <c r="HR58" s="390">
        <f t="shared" si="114"/>
        <v>0</v>
      </c>
      <c r="IA58" s="378" t="str">
        <f t="shared" si="129"/>
        <v>沖縄</v>
      </c>
      <c r="IB58" s="378">
        <f t="shared" si="92"/>
        <v>7</v>
      </c>
      <c r="IC58" s="378" t="str">
        <f t="shared" si="77"/>
        <v>沖縄7</v>
      </c>
      <c r="ID58" s="390">
        <f t="shared" si="115"/>
        <v>0</v>
      </c>
      <c r="IG58" s="378" t="str">
        <f t="shared" si="78"/>
        <v>沖縄</v>
      </c>
      <c r="IH58" s="378">
        <f t="shared" si="79"/>
        <v>7</v>
      </c>
      <c r="II58" s="378" t="str">
        <f t="shared" si="80"/>
        <v>沖縄7</v>
      </c>
      <c r="IJ58" s="390">
        <f t="shared" si="116"/>
        <v>0</v>
      </c>
    </row>
    <row r="59" spans="1:244">
      <c r="T59" s="378">
        <v>8</v>
      </c>
      <c r="U59" s="378" t="s">
        <v>111</v>
      </c>
      <c r="V59" s="400" t="e">
        <f>#REF!</f>
        <v>#REF!</v>
      </c>
      <c r="W59" s="400" t="e">
        <f>#REF!</f>
        <v>#REF!</v>
      </c>
      <c r="X59" s="400" t="e">
        <f>#REF!</f>
        <v>#REF!</v>
      </c>
      <c r="Y59" s="400" t="e">
        <f>#REF!</f>
        <v>#REF!</v>
      </c>
      <c r="Z59" s="400" t="e">
        <f>#REF!</f>
        <v>#REF!</v>
      </c>
      <c r="AA59" s="400" t="e">
        <f>#REF!</f>
        <v>#REF!</v>
      </c>
      <c r="AB59" s="400" t="e">
        <f>#REF!</f>
        <v>#REF!</v>
      </c>
      <c r="AC59" s="400" t="e">
        <f>#REF!</f>
        <v>#REF!</v>
      </c>
      <c r="AD59" s="400" t="e">
        <f>#REF!</f>
        <v>#REF!</v>
      </c>
      <c r="AE59" s="400" t="e">
        <f>#REF!</f>
        <v>#REF!</v>
      </c>
      <c r="AF59" s="400" t="e">
        <f>#REF!</f>
        <v>#REF!</v>
      </c>
      <c r="AG59" s="400" t="e">
        <f>#REF!</f>
        <v>#REF!</v>
      </c>
      <c r="AK59" s="378" t="str">
        <f>AK49</f>
        <v>北海道</v>
      </c>
      <c r="AL59" s="378">
        <v>8</v>
      </c>
      <c r="AM59" s="378" t="str">
        <f t="shared" si="35"/>
        <v>北海道8</v>
      </c>
      <c r="AN59" s="390">
        <f t="shared" ref="AN59:AN68" si="134">AM10</f>
        <v>0</v>
      </c>
      <c r="AQ59" s="378" t="str">
        <f t="shared" si="36"/>
        <v>北海道</v>
      </c>
      <c r="AR59" s="378">
        <f t="shared" si="37"/>
        <v>8</v>
      </c>
      <c r="AS59" s="378" t="str">
        <f t="shared" si="38"/>
        <v>北海道8</v>
      </c>
      <c r="AT59" s="390">
        <f t="shared" ref="AT59:AT68" si="135">AM24</f>
        <v>0</v>
      </c>
      <c r="BC59" s="378" t="str">
        <f>BC49</f>
        <v>北海道</v>
      </c>
      <c r="BD59" s="378">
        <v>8</v>
      </c>
      <c r="BE59" s="378" t="str">
        <f t="shared" si="39"/>
        <v>北海道8</v>
      </c>
      <c r="BF59" s="390">
        <f t="shared" ref="BF59:BF68" si="136">BE10</f>
        <v>0</v>
      </c>
      <c r="BI59" s="378" t="str">
        <f t="shared" si="40"/>
        <v>北海道</v>
      </c>
      <c r="BJ59" s="378">
        <f t="shared" si="41"/>
        <v>8</v>
      </c>
      <c r="BK59" s="378" t="str">
        <f t="shared" si="42"/>
        <v>北海道8</v>
      </c>
      <c r="BL59" s="390">
        <f t="shared" ref="BL59:BL68" si="137">BE24</f>
        <v>0</v>
      </c>
      <c r="BU59" s="378" t="str">
        <f>BU49</f>
        <v>北海道</v>
      </c>
      <c r="BV59" s="378">
        <v>8</v>
      </c>
      <c r="BW59" s="378" t="str">
        <f t="shared" si="43"/>
        <v>北海道8</v>
      </c>
      <c r="BX59" s="390">
        <f t="shared" ref="BX59:BX68" si="138">BW10</f>
        <v>0</v>
      </c>
      <c r="CA59" s="378" t="str">
        <f t="shared" si="44"/>
        <v>北海道</v>
      </c>
      <c r="CB59" s="378">
        <f t="shared" si="45"/>
        <v>8</v>
      </c>
      <c r="CC59" s="378" t="str">
        <f t="shared" si="46"/>
        <v>北海道8</v>
      </c>
      <c r="CD59" s="390">
        <f t="shared" ref="CD59:CD68" si="139">BW24</f>
        <v>0</v>
      </c>
      <c r="CM59" s="378" t="str">
        <f>CM49</f>
        <v>北海道</v>
      </c>
      <c r="CN59" s="378">
        <v>8</v>
      </c>
      <c r="CO59" s="378" t="str">
        <f t="shared" si="47"/>
        <v>北海道8</v>
      </c>
      <c r="CP59" s="390">
        <f t="shared" ref="CP59:CP68" si="140">CO10</f>
        <v>0</v>
      </c>
      <c r="CS59" s="378" t="str">
        <f t="shared" si="48"/>
        <v>北海道</v>
      </c>
      <c r="CT59" s="378">
        <f t="shared" si="49"/>
        <v>8</v>
      </c>
      <c r="CU59" s="378" t="str">
        <f t="shared" si="50"/>
        <v>北海道8</v>
      </c>
      <c r="CV59" s="390">
        <f t="shared" ref="CV59:CV68" si="141">CO24</f>
        <v>0</v>
      </c>
      <c r="DE59" s="378" t="str">
        <f>DE49</f>
        <v>北海道</v>
      </c>
      <c r="DF59" s="378">
        <v>8</v>
      </c>
      <c r="DG59" s="378" t="str">
        <f t="shared" si="51"/>
        <v>北海道8</v>
      </c>
      <c r="DH59" s="390">
        <f t="shared" ref="DH59:DH68" si="142">DG10</f>
        <v>0</v>
      </c>
      <c r="DK59" s="378" t="str">
        <f t="shared" si="52"/>
        <v>北海道</v>
      </c>
      <c r="DL59" s="378">
        <f t="shared" si="52"/>
        <v>8</v>
      </c>
      <c r="DM59" s="378" t="str">
        <f t="shared" si="52"/>
        <v>北海道8</v>
      </c>
      <c r="DN59" s="390">
        <f t="shared" ref="DN59:DN68" si="143">DG24</f>
        <v>0</v>
      </c>
      <c r="DW59" s="378" t="str">
        <f>DW49</f>
        <v>北海道</v>
      </c>
      <c r="DX59" s="378">
        <v>8</v>
      </c>
      <c r="DY59" s="378" t="str">
        <f t="shared" si="53"/>
        <v>北海道8</v>
      </c>
      <c r="DZ59" s="390">
        <f t="shared" ref="DZ59:DZ68" si="144">DY10</f>
        <v>0</v>
      </c>
      <c r="EC59" s="378" t="str">
        <f t="shared" si="54"/>
        <v>北海道</v>
      </c>
      <c r="ED59" s="378">
        <f t="shared" si="55"/>
        <v>8</v>
      </c>
      <c r="EE59" s="378" t="str">
        <f t="shared" si="56"/>
        <v>北海道8</v>
      </c>
      <c r="EF59" s="390">
        <f t="shared" ref="EF59:EF68" si="145">DY24</f>
        <v>0</v>
      </c>
      <c r="EO59" s="378" t="str">
        <f>EO49</f>
        <v>北海道</v>
      </c>
      <c r="EP59" s="378">
        <v>8</v>
      </c>
      <c r="EQ59" s="378" t="str">
        <f t="shared" si="57"/>
        <v>北海道8</v>
      </c>
      <c r="ER59" s="390">
        <f t="shared" ref="ER59:ER68" si="146">EQ10</f>
        <v>0</v>
      </c>
      <c r="EU59" s="378" t="str">
        <f t="shared" si="58"/>
        <v>北海道</v>
      </c>
      <c r="EV59" s="378">
        <f t="shared" si="59"/>
        <v>8</v>
      </c>
      <c r="EW59" s="378" t="str">
        <f t="shared" si="60"/>
        <v>北海道8</v>
      </c>
      <c r="EX59" s="390">
        <f t="shared" ref="EX59:EX68" si="147">EQ24</f>
        <v>0</v>
      </c>
      <c r="FG59" s="378" t="str">
        <f>FG49</f>
        <v>北海道</v>
      </c>
      <c r="FH59" s="378">
        <v>8</v>
      </c>
      <c r="FI59" s="378" t="str">
        <f t="shared" si="61"/>
        <v>北海道8</v>
      </c>
      <c r="FJ59" s="390">
        <f t="shared" ref="FJ59:FJ68" si="148">FI10</f>
        <v>0</v>
      </c>
      <c r="FM59" s="378" t="str">
        <f t="shared" si="62"/>
        <v>北海道</v>
      </c>
      <c r="FN59" s="378">
        <f t="shared" si="63"/>
        <v>8</v>
      </c>
      <c r="FO59" s="378" t="str">
        <f t="shared" si="64"/>
        <v>北海道8</v>
      </c>
      <c r="FP59" s="390">
        <f t="shared" ref="FP59:FP68" si="149">FI24</f>
        <v>0</v>
      </c>
      <c r="FY59" s="378" t="str">
        <f>FY49</f>
        <v>北海道</v>
      </c>
      <c r="FZ59" s="378">
        <v>8</v>
      </c>
      <c r="GA59" s="378" t="str">
        <f t="shared" si="65"/>
        <v>北海道8</v>
      </c>
      <c r="GB59" s="390">
        <f t="shared" ref="GB59:GB68" si="150">GA10</f>
        <v>0</v>
      </c>
      <c r="GE59" s="378" t="str">
        <f t="shared" si="66"/>
        <v>北海道</v>
      </c>
      <c r="GF59" s="378">
        <f t="shared" si="67"/>
        <v>8</v>
      </c>
      <c r="GG59" s="378" t="str">
        <f t="shared" si="68"/>
        <v>北海道8</v>
      </c>
      <c r="GH59" s="390">
        <f t="shared" ref="GH59:GH68" si="151">GA24</f>
        <v>0</v>
      </c>
      <c r="GQ59" s="378" t="str">
        <f>GQ49</f>
        <v>北海道</v>
      </c>
      <c r="GR59" s="378">
        <v>8</v>
      </c>
      <c r="GS59" s="378" t="str">
        <f t="shared" si="69"/>
        <v>北海道8</v>
      </c>
      <c r="GT59" s="390">
        <f t="shared" ref="GT59:GT68" si="152">GS10</f>
        <v>0</v>
      </c>
      <c r="GW59" s="378" t="str">
        <f t="shared" si="70"/>
        <v>北海道</v>
      </c>
      <c r="GX59" s="378">
        <f t="shared" si="71"/>
        <v>8</v>
      </c>
      <c r="GY59" s="378" t="str">
        <f t="shared" si="72"/>
        <v>北海道8</v>
      </c>
      <c r="GZ59" s="390">
        <f t="shared" ref="GZ59:GZ68" si="153">GS24</f>
        <v>0</v>
      </c>
      <c r="HI59" s="378" t="str">
        <f>HI49</f>
        <v>北海道</v>
      </c>
      <c r="HJ59" s="378">
        <v>8</v>
      </c>
      <c r="HK59" s="378" t="str">
        <f t="shared" si="73"/>
        <v>北海道8</v>
      </c>
      <c r="HL59" s="390">
        <f t="shared" ref="HL59:HL68" si="154">HK10</f>
        <v>0</v>
      </c>
      <c r="HO59" s="378" t="str">
        <f t="shared" si="74"/>
        <v>北海道</v>
      </c>
      <c r="HP59" s="378">
        <f t="shared" si="75"/>
        <v>8</v>
      </c>
      <c r="HQ59" s="378" t="str">
        <f t="shared" si="76"/>
        <v>北海道8</v>
      </c>
      <c r="HR59" s="390">
        <f t="shared" ref="HR59:HR68" si="155">HK24</f>
        <v>0</v>
      </c>
      <c r="IA59" s="378" t="str">
        <f>IA49</f>
        <v>北海道</v>
      </c>
      <c r="IB59" s="378">
        <v>8</v>
      </c>
      <c r="IC59" s="378" t="str">
        <f t="shared" si="77"/>
        <v>北海道8</v>
      </c>
      <c r="ID59" s="390">
        <f t="shared" ref="ID59:ID68" si="156">IC10</f>
        <v>0</v>
      </c>
      <c r="IG59" s="378" t="str">
        <f t="shared" si="78"/>
        <v>北海道</v>
      </c>
      <c r="IH59" s="378">
        <f t="shared" si="79"/>
        <v>8</v>
      </c>
      <c r="II59" s="378" t="str">
        <f t="shared" si="80"/>
        <v>北海道8</v>
      </c>
      <c r="IJ59" s="390">
        <f t="shared" ref="IJ59:IJ68" si="157">IC24</f>
        <v>0</v>
      </c>
    </row>
    <row r="60" spans="1:244">
      <c r="T60" s="378">
        <v>9</v>
      </c>
      <c r="U60" s="378" t="s">
        <v>112</v>
      </c>
      <c r="V60" s="400" t="e">
        <f>#REF!</f>
        <v>#REF!</v>
      </c>
      <c r="W60" s="400" t="e">
        <f>#REF!</f>
        <v>#REF!</v>
      </c>
      <c r="X60" s="400" t="e">
        <f>#REF!</f>
        <v>#REF!</v>
      </c>
      <c r="Y60" s="400" t="e">
        <f>#REF!</f>
        <v>#REF!</v>
      </c>
      <c r="Z60" s="400" t="e">
        <f>#REF!</f>
        <v>#REF!</v>
      </c>
      <c r="AA60" s="400" t="e">
        <f>#REF!</f>
        <v>#REF!</v>
      </c>
      <c r="AB60" s="400" t="e">
        <f>#REF!</f>
        <v>#REF!</v>
      </c>
      <c r="AC60" s="400" t="e">
        <f>#REF!</f>
        <v>#REF!</v>
      </c>
      <c r="AD60" s="400" t="e">
        <f>#REF!</f>
        <v>#REF!</v>
      </c>
      <c r="AE60" s="400" t="e">
        <f>#REF!</f>
        <v>#REF!</v>
      </c>
      <c r="AF60" s="400" t="e">
        <f>#REF!</f>
        <v>#REF!</v>
      </c>
      <c r="AG60" s="400" t="e">
        <f>#REF!</f>
        <v>#REF!</v>
      </c>
      <c r="AK60" s="378" t="str">
        <f>AK50</f>
        <v>東北</v>
      </c>
      <c r="AL60" s="378">
        <f>AL59</f>
        <v>8</v>
      </c>
      <c r="AM60" s="378" t="str">
        <f t="shared" si="35"/>
        <v>東北8</v>
      </c>
      <c r="AN60" s="390">
        <f t="shared" si="134"/>
        <v>0</v>
      </c>
      <c r="AQ60" s="378" t="str">
        <f t="shared" si="36"/>
        <v>東北</v>
      </c>
      <c r="AR60" s="378">
        <f t="shared" si="37"/>
        <v>8</v>
      </c>
      <c r="AS60" s="378" t="str">
        <f t="shared" si="38"/>
        <v>東北8</v>
      </c>
      <c r="AT60" s="390">
        <f t="shared" si="135"/>
        <v>0</v>
      </c>
      <c r="BC60" s="378" t="str">
        <f>BC50</f>
        <v>東北</v>
      </c>
      <c r="BD60" s="378">
        <f>BD59</f>
        <v>8</v>
      </c>
      <c r="BE60" s="378" t="str">
        <f t="shared" si="39"/>
        <v>東北8</v>
      </c>
      <c r="BF60" s="390">
        <f t="shared" si="136"/>
        <v>0</v>
      </c>
      <c r="BI60" s="378" t="str">
        <f t="shared" si="40"/>
        <v>東北</v>
      </c>
      <c r="BJ60" s="378">
        <f t="shared" si="41"/>
        <v>8</v>
      </c>
      <c r="BK60" s="378" t="str">
        <f t="shared" si="42"/>
        <v>東北8</v>
      </c>
      <c r="BL60" s="390">
        <f t="shared" si="137"/>
        <v>0</v>
      </c>
      <c r="BU60" s="378" t="str">
        <f>BU50</f>
        <v>東北</v>
      </c>
      <c r="BV60" s="378">
        <f>BV59</f>
        <v>8</v>
      </c>
      <c r="BW60" s="378" t="str">
        <f t="shared" si="43"/>
        <v>東北8</v>
      </c>
      <c r="BX60" s="390">
        <f t="shared" si="138"/>
        <v>0</v>
      </c>
      <c r="CA60" s="378" t="str">
        <f t="shared" si="44"/>
        <v>東北</v>
      </c>
      <c r="CB60" s="378">
        <f t="shared" si="45"/>
        <v>8</v>
      </c>
      <c r="CC60" s="378" t="str">
        <f t="shared" si="46"/>
        <v>東北8</v>
      </c>
      <c r="CD60" s="390">
        <f t="shared" si="139"/>
        <v>0</v>
      </c>
      <c r="CM60" s="378" t="str">
        <f>CM50</f>
        <v>東北</v>
      </c>
      <c r="CN60" s="378">
        <f>CN59</f>
        <v>8</v>
      </c>
      <c r="CO60" s="378" t="str">
        <f t="shared" si="47"/>
        <v>東北8</v>
      </c>
      <c r="CP60" s="390">
        <f t="shared" si="140"/>
        <v>0</v>
      </c>
      <c r="CS60" s="378" t="str">
        <f t="shared" si="48"/>
        <v>東北</v>
      </c>
      <c r="CT60" s="378">
        <f t="shared" si="49"/>
        <v>8</v>
      </c>
      <c r="CU60" s="378" t="str">
        <f t="shared" si="50"/>
        <v>東北8</v>
      </c>
      <c r="CV60" s="390">
        <f t="shared" si="141"/>
        <v>0</v>
      </c>
      <c r="DE60" s="378" t="str">
        <f>DE50</f>
        <v>東北</v>
      </c>
      <c r="DF60" s="378">
        <f>DF59</f>
        <v>8</v>
      </c>
      <c r="DG60" s="378" t="str">
        <f t="shared" si="51"/>
        <v>東北8</v>
      </c>
      <c r="DH60" s="390">
        <f t="shared" si="142"/>
        <v>0</v>
      </c>
      <c r="DK60" s="378" t="str">
        <f t="shared" si="52"/>
        <v>東北</v>
      </c>
      <c r="DL60" s="378">
        <f t="shared" si="52"/>
        <v>8</v>
      </c>
      <c r="DM60" s="378" t="str">
        <f t="shared" si="52"/>
        <v>東北8</v>
      </c>
      <c r="DN60" s="390">
        <f t="shared" si="143"/>
        <v>0</v>
      </c>
      <c r="DW60" s="378" t="str">
        <f>DW50</f>
        <v>東北</v>
      </c>
      <c r="DX60" s="378">
        <f>DX59</f>
        <v>8</v>
      </c>
      <c r="DY60" s="378" t="str">
        <f t="shared" si="53"/>
        <v>東北8</v>
      </c>
      <c r="DZ60" s="390">
        <f t="shared" si="144"/>
        <v>0</v>
      </c>
      <c r="EC60" s="378" t="str">
        <f t="shared" si="54"/>
        <v>東北</v>
      </c>
      <c r="ED60" s="378">
        <f t="shared" si="55"/>
        <v>8</v>
      </c>
      <c r="EE60" s="378" t="str">
        <f t="shared" si="56"/>
        <v>東北8</v>
      </c>
      <c r="EF60" s="390">
        <f t="shared" si="145"/>
        <v>0</v>
      </c>
      <c r="EO60" s="378" t="str">
        <f>EO50</f>
        <v>東北</v>
      </c>
      <c r="EP60" s="378">
        <f>EP59</f>
        <v>8</v>
      </c>
      <c r="EQ60" s="378" t="str">
        <f t="shared" si="57"/>
        <v>東北8</v>
      </c>
      <c r="ER60" s="390">
        <f t="shared" si="146"/>
        <v>0</v>
      </c>
      <c r="EU60" s="378" t="str">
        <f t="shared" si="58"/>
        <v>東北</v>
      </c>
      <c r="EV60" s="378">
        <f t="shared" si="59"/>
        <v>8</v>
      </c>
      <c r="EW60" s="378" t="str">
        <f t="shared" si="60"/>
        <v>東北8</v>
      </c>
      <c r="EX60" s="390">
        <f t="shared" si="147"/>
        <v>0</v>
      </c>
      <c r="FG60" s="378" t="str">
        <f>FG50</f>
        <v>東北</v>
      </c>
      <c r="FH60" s="378">
        <f>FH59</f>
        <v>8</v>
      </c>
      <c r="FI60" s="378" t="str">
        <f t="shared" si="61"/>
        <v>東北8</v>
      </c>
      <c r="FJ60" s="390">
        <f t="shared" si="148"/>
        <v>0</v>
      </c>
      <c r="FM60" s="378" t="str">
        <f t="shared" si="62"/>
        <v>東北</v>
      </c>
      <c r="FN60" s="378">
        <f t="shared" si="63"/>
        <v>8</v>
      </c>
      <c r="FO60" s="378" t="str">
        <f t="shared" si="64"/>
        <v>東北8</v>
      </c>
      <c r="FP60" s="390">
        <f t="shared" si="149"/>
        <v>0</v>
      </c>
      <c r="FY60" s="378" t="str">
        <f>FY50</f>
        <v>東北</v>
      </c>
      <c r="FZ60" s="378">
        <f>FZ59</f>
        <v>8</v>
      </c>
      <c r="GA60" s="378" t="str">
        <f t="shared" si="65"/>
        <v>東北8</v>
      </c>
      <c r="GB60" s="390">
        <f t="shared" si="150"/>
        <v>0</v>
      </c>
      <c r="GE60" s="378" t="str">
        <f t="shared" si="66"/>
        <v>東北</v>
      </c>
      <c r="GF60" s="378">
        <f t="shared" si="67"/>
        <v>8</v>
      </c>
      <c r="GG60" s="378" t="str">
        <f t="shared" si="68"/>
        <v>東北8</v>
      </c>
      <c r="GH60" s="390">
        <f t="shared" si="151"/>
        <v>0</v>
      </c>
      <c r="GQ60" s="378" t="str">
        <f>GQ50</f>
        <v>東北</v>
      </c>
      <c r="GR60" s="378">
        <f>GR59</f>
        <v>8</v>
      </c>
      <c r="GS60" s="378" t="str">
        <f t="shared" si="69"/>
        <v>東北8</v>
      </c>
      <c r="GT60" s="390">
        <f t="shared" si="152"/>
        <v>0</v>
      </c>
      <c r="GW60" s="378" t="str">
        <f t="shared" si="70"/>
        <v>東北</v>
      </c>
      <c r="GX60" s="378">
        <f t="shared" si="71"/>
        <v>8</v>
      </c>
      <c r="GY60" s="378" t="str">
        <f t="shared" si="72"/>
        <v>東北8</v>
      </c>
      <c r="GZ60" s="390">
        <f t="shared" si="153"/>
        <v>0</v>
      </c>
      <c r="HI60" s="378" t="str">
        <f>HI50</f>
        <v>東北</v>
      </c>
      <c r="HJ60" s="378">
        <f>HJ59</f>
        <v>8</v>
      </c>
      <c r="HK60" s="378" t="str">
        <f t="shared" si="73"/>
        <v>東北8</v>
      </c>
      <c r="HL60" s="390">
        <f t="shared" si="154"/>
        <v>0</v>
      </c>
      <c r="HO60" s="378" t="str">
        <f t="shared" si="74"/>
        <v>東北</v>
      </c>
      <c r="HP60" s="378">
        <f t="shared" si="75"/>
        <v>8</v>
      </c>
      <c r="HQ60" s="378" t="str">
        <f t="shared" si="76"/>
        <v>東北8</v>
      </c>
      <c r="HR60" s="390">
        <f t="shared" si="155"/>
        <v>0</v>
      </c>
      <c r="IA60" s="378" t="str">
        <f>IA50</f>
        <v>東北</v>
      </c>
      <c r="IB60" s="378">
        <f>IB59</f>
        <v>8</v>
      </c>
      <c r="IC60" s="378" t="str">
        <f t="shared" si="77"/>
        <v>東北8</v>
      </c>
      <c r="ID60" s="390">
        <f t="shared" si="156"/>
        <v>0</v>
      </c>
      <c r="IG60" s="378" t="str">
        <f t="shared" si="78"/>
        <v>東北</v>
      </c>
      <c r="IH60" s="378">
        <f t="shared" si="79"/>
        <v>8</v>
      </c>
      <c r="II60" s="378" t="str">
        <f t="shared" si="80"/>
        <v>東北8</v>
      </c>
      <c r="IJ60" s="390">
        <f t="shared" si="157"/>
        <v>0</v>
      </c>
    </row>
    <row r="61" spans="1:244">
      <c r="T61" s="378">
        <v>10</v>
      </c>
      <c r="U61" s="378" t="s">
        <v>113</v>
      </c>
      <c r="V61" s="400" t="e">
        <f>#REF!</f>
        <v>#REF!</v>
      </c>
      <c r="W61" s="400" t="e">
        <f>#REF!</f>
        <v>#REF!</v>
      </c>
      <c r="X61" s="400" t="e">
        <f>#REF!</f>
        <v>#REF!</v>
      </c>
      <c r="Y61" s="400" t="e">
        <f>#REF!</f>
        <v>#REF!</v>
      </c>
      <c r="Z61" s="400" t="e">
        <f>#REF!</f>
        <v>#REF!</v>
      </c>
      <c r="AA61" s="400" t="e">
        <f>#REF!</f>
        <v>#REF!</v>
      </c>
      <c r="AB61" s="400" t="e">
        <f>#REF!</f>
        <v>#REF!</v>
      </c>
      <c r="AC61" s="400" t="e">
        <f>#REF!</f>
        <v>#REF!</v>
      </c>
      <c r="AD61" s="400" t="e">
        <f>#REF!</f>
        <v>#REF!</v>
      </c>
      <c r="AE61" s="400" t="e">
        <f>#REF!</f>
        <v>#REF!</v>
      </c>
      <c r="AF61" s="400" t="e">
        <f>#REF!</f>
        <v>#REF!</v>
      </c>
      <c r="AG61" s="400" t="e">
        <f>#REF!</f>
        <v>#REF!</v>
      </c>
      <c r="AK61" s="378" t="str">
        <f t="shared" ref="AK61:AK68" si="158">AK51</f>
        <v>東京</v>
      </c>
      <c r="AL61" s="378">
        <f>AL60</f>
        <v>8</v>
      </c>
      <c r="AM61" s="378" t="str">
        <f t="shared" si="35"/>
        <v>東京8</v>
      </c>
      <c r="AN61" s="390">
        <f t="shared" si="134"/>
        <v>0</v>
      </c>
      <c r="AQ61" s="378" t="str">
        <f t="shared" si="36"/>
        <v>東京</v>
      </c>
      <c r="AR61" s="378">
        <f t="shared" si="37"/>
        <v>8</v>
      </c>
      <c r="AS61" s="378" t="str">
        <f t="shared" si="38"/>
        <v>東京8</v>
      </c>
      <c r="AT61" s="390">
        <f t="shared" si="135"/>
        <v>0</v>
      </c>
      <c r="BC61" s="378" t="str">
        <f t="shared" ref="BC61:BC68" si="159">BC51</f>
        <v>東京</v>
      </c>
      <c r="BD61" s="378">
        <f>BD60</f>
        <v>8</v>
      </c>
      <c r="BE61" s="378" t="str">
        <f t="shared" si="39"/>
        <v>東京8</v>
      </c>
      <c r="BF61" s="390">
        <f t="shared" si="136"/>
        <v>0</v>
      </c>
      <c r="BI61" s="378" t="str">
        <f t="shared" si="40"/>
        <v>東京</v>
      </c>
      <c r="BJ61" s="378">
        <f t="shared" si="41"/>
        <v>8</v>
      </c>
      <c r="BK61" s="378" t="str">
        <f t="shared" si="42"/>
        <v>東京8</v>
      </c>
      <c r="BL61" s="390">
        <f t="shared" si="137"/>
        <v>0</v>
      </c>
      <c r="BU61" s="378" t="str">
        <f t="shared" ref="BU61:BU68" si="160">BU51</f>
        <v>東京</v>
      </c>
      <c r="BV61" s="378">
        <f>BV60</f>
        <v>8</v>
      </c>
      <c r="BW61" s="378" t="str">
        <f t="shared" si="43"/>
        <v>東京8</v>
      </c>
      <c r="BX61" s="390">
        <f t="shared" si="138"/>
        <v>0</v>
      </c>
      <c r="CA61" s="378" t="str">
        <f t="shared" si="44"/>
        <v>東京</v>
      </c>
      <c r="CB61" s="378">
        <f t="shared" si="45"/>
        <v>8</v>
      </c>
      <c r="CC61" s="378" t="str">
        <f t="shared" si="46"/>
        <v>東京8</v>
      </c>
      <c r="CD61" s="390">
        <f t="shared" si="139"/>
        <v>0</v>
      </c>
      <c r="CM61" s="378" t="str">
        <f t="shared" ref="CM61:CM68" si="161">CM51</f>
        <v>東京</v>
      </c>
      <c r="CN61" s="378">
        <f>CN60</f>
        <v>8</v>
      </c>
      <c r="CO61" s="378" t="str">
        <f t="shared" si="47"/>
        <v>東京8</v>
      </c>
      <c r="CP61" s="390">
        <f t="shared" si="140"/>
        <v>0</v>
      </c>
      <c r="CS61" s="378" t="str">
        <f t="shared" si="48"/>
        <v>東京</v>
      </c>
      <c r="CT61" s="378">
        <f t="shared" si="49"/>
        <v>8</v>
      </c>
      <c r="CU61" s="378" t="str">
        <f t="shared" si="50"/>
        <v>東京8</v>
      </c>
      <c r="CV61" s="390">
        <f t="shared" si="141"/>
        <v>0</v>
      </c>
      <c r="DE61" s="378" t="str">
        <f t="shared" ref="DE61:DE68" si="162">DE51</f>
        <v>東京</v>
      </c>
      <c r="DF61" s="378">
        <f>DF60</f>
        <v>8</v>
      </c>
      <c r="DG61" s="378" t="str">
        <f t="shared" si="51"/>
        <v>東京8</v>
      </c>
      <c r="DH61" s="390">
        <f t="shared" si="142"/>
        <v>0</v>
      </c>
      <c r="DK61" s="378" t="str">
        <f t="shared" si="52"/>
        <v>東京</v>
      </c>
      <c r="DL61" s="378">
        <f t="shared" si="52"/>
        <v>8</v>
      </c>
      <c r="DM61" s="378" t="str">
        <f t="shared" si="52"/>
        <v>東京8</v>
      </c>
      <c r="DN61" s="390">
        <f t="shared" si="143"/>
        <v>0</v>
      </c>
      <c r="DW61" s="378" t="str">
        <f t="shared" ref="DW61:DW68" si="163">DW51</f>
        <v>東京</v>
      </c>
      <c r="DX61" s="378">
        <f>DX60</f>
        <v>8</v>
      </c>
      <c r="DY61" s="378" t="str">
        <f t="shared" si="53"/>
        <v>東京8</v>
      </c>
      <c r="DZ61" s="390">
        <f t="shared" si="144"/>
        <v>0</v>
      </c>
      <c r="EC61" s="378" t="str">
        <f t="shared" si="54"/>
        <v>東京</v>
      </c>
      <c r="ED61" s="378">
        <f t="shared" si="55"/>
        <v>8</v>
      </c>
      <c r="EE61" s="378" t="str">
        <f t="shared" si="56"/>
        <v>東京8</v>
      </c>
      <c r="EF61" s="390">
        <f t="shared" si="145"/>
        <v>0</v>
      </c>
      <c r="EO61" s="378" t="str">
        <f t="shared" ref="EO61:EO68" si="164">EO51</f>
        <v>東京</v>
      </c>
      <c r="EP61" s="378">
        <f>EP60</f>
        <v>8</v>
      </c>
      <c r="EQ61" s="378" t="str">
        <f t="shared" si="57"/>
        <v>東京8</v>
      </c>
      <c r="ER61" s="390">
        <f t="shared" si="146"/>
        <v>0</v>
      </c>
      <c r="EU61" s="378" t="str">
        <f t="shared" si="58"/>
        <v>東京</v>
      </c>
      <c r="EV61" s="378">
        <f t="shared" si="59"/>
        <v>8</v>
      </c>
      <c r="EW61" s="378" t="str">
        <f t="shared" si="60"/>
        <v>東京8</v>
      </c>
      <c r="EX61" s="390">
        <f t="shared" si="147"/>
        <v>0</v>
      </c>
      <c r="FG61" s="378" t="str">
        <f t="shared" ref="FG61:FG68" si="165">FG51</f>
        <v>東京</v>
      </c>
      <c r="FH61" s="378">
        <f>FH60</f>
        <v>8</v>
      </c>
      <c r="FI61" s="378" t="str">
        <f t="shared" si="61"/>
        <v>東京8</v>
      </c>
      <c r="FJ61" s="390">
        <f t="shared" si="148"/>
        <v>0</v>
      </c>
      <c r="FM61" s="378" t="str">
        <f t="shared" si="62"/>
        <v>東京</v>
      </c>
      <c r="FN61" s="378">
        <f t="shared" si="63"/>
        <v>8</v>
      </c>
      <c r="FO61" s="378" t="str">
        <f t="shared" si="64"/>
        <v>東京8</v>
      </c>
      <c r="FP61" s="390">
        <f t="shared" si="149"/>
        <v>0</v>
      </c>
      <c r="FY61" s="378" t="str">
        <f t="shared" ref="FY61:FY68" si="166">FY51</f>
        <v>東京</v>
      </c>
      <c r="FZ61" s="378">
        <f>FZ60</f>
        <v>8</v>
      </c>
      <c r="GA61" s="378" t="str">
        <f t="shared" si="65"/>
        <v>東京8</v>
      </c>
      <c r="GB61" s="390">
        <f t="shared" si="150"/>
        <v>0</v>
      </c>
      <c r="GE61" s="378" t="str">
        <f t="shared" si="66"/>
        <v>東京</v>
      </c>
      <c r="GF61" s="378">
        <f t="shared" si="67"/>
        <v>8</v>
      </c>
      <c r="GG61" s="378" t="str">
        <f t="shared" si="68"/>
        <v>東京8</v>
      </c>
      <c r="GH61" s="390">
        <f t="shared" si="151"/>
        <v>0</v>
      </c>
      <c r="GQ61" s="378" t="str">
        <f t="shared" ref="GQ61:GQ68" si="167">GQ51</f>
        <v>東京</v>
      </c>
      <c r="GR61" s="378">
        <f>GR60</f>
        <v>8</v>
      </c>
      <c r="GS61" s="378" t="str">
        <f t="shared" si="69"/>
        <v>東京8</v>
      </c>
      <c r="GT61" s="390">
        <f t="shared" si="152"/>
        <v>0</v>
      </c>
      <c r="GW61" s="378" t="str">
        <f t="shared" si="70"/>
        <v>東京</v>
      </c>
      <c r="GX61" s="378">
        <f t="shared" si="71"/>
        <v>8</v>
      </c>
      <c r="GY61" s="378" t="str">
        <f t="shared" si="72"/>
        <v>東京8</v>
      </c>
      <c r="GZ61" s="390">
        <f t="shared" si="153"/>
        <v>0</v>
      </c>
      <c r="HI61" s="378" t="str">
        <f t="shared" ref="HI61:HI68" si="168">HI51</f>
        <v>東京</v>
      </c>
      <c r="HJ61" s="378">
        <f>HJ60</f>
        <v>8</v>
      </c>
      <c r="HK61" s="378" t="str">
        <f t="shared" si="73"/>
        <v>東京8</v>
      </c>
      <c r="HL61" s="390">
        <f t="shared" si="154"/>
        <v>0</v>
      </c>
      <c r="HO61" s="378" t="str">
        <f t="shared" si="74"/>
        <v>東京</v>
      </c>
      <c r="HP61" s="378">
        <f t="shared" si="75"/>
        <v>8</v>
      </c>
      <c r="HQ61" s="378" t="str">
        <f t="shared" si="76"/>
        <v>東京8</v>
      </c>
      <c r="HR61" s="390">
        <f t="shared" si="155"/>
        <v>0</v>
      </c>
      <c r="IA61" s="378" t="str">
        <f t="shared" ref="IA61:IA68" si="169">IA51</f>
        <v>東京</v>
      </c>
      <c r="IB61" s="378">
        <f>IB60</f>
        <v>8</v>
      </c>
      <c r="IC61" s="378" t="str">
        <f t="shared" si="77"/>
        <v>東京8</v>
      </c>
      <c r="ID61" s="390">
        <f t="shared" si="156"/>
        <v>0</v>
      </c>
      <c r="IG61" s="378" t="str">
        <f t="shared" si="78"/>
        <v>東京</v>
      </c>
      <c r="IH61" s="378">
        <f t="shared" si="79"/>
        <v>8</v>
      </c>
      <c r="II61" s="378" t="str">
        <f t="shared" si="80"/>
        <v>東京8</v>
      </c>
      <c r="IJ61" s="390">
        <f t="shared" si="157"/>
        <v>0</v>
      </c>
    </row>
    <row r="62" spans="1:244">
      <c r="V62" s="378">
        <v>3</v>
      </c>
      <c r="W62" s="378">
        <v>4</v>
      </c>
      <c r="X62" s="378">
        <v>5</v>
      </c>
      <c r="Y62" s="378">
        <v>6</v>
      </c>
      <c r="Z62" s="378">
        <v>7</v>
      </c>
      <c r="AA62" s="378">
        <v>8</v>
      </c>
      <c r="AB62" s="378">
        <v>9</v>
      </c>
      <c r="AC62" s="378">
        <v>10</v>
      </c>
      <c r="AD62" s="378">
        <v>11</v>
      </c>
      <c r="AE62" s="378">
        <v>12</v>
      </c>
      <c r="AF62" s="378">
        <v>13</v>
      </c>
      <c r="AG62" s="378">
        <v>14</v>
      </c>
      <c r="AK62" s="378" t="str">
        <f t="shared" si="158"/>
        <v>中部</v>
      </c>
      <c r="AL62" s="378">
        <f t="shared" ref="AL62:AL68" si="170">AL61</f>
        <v>8</v>
      </c>
      <c r="AM62" s="378" t="str">
        <f t="shared" si="35"/>
        <v>中部8</v>
      </c>
      <c r="AN62" s="390">
        <f t="shared" si="134"/>
        <v>0</v>
      </c>
      <c r="AQ62" s="378" t="str">
        <f t="shared" si="36"/>
        <v>中部</v>
      </c>
      <c r="AR62" s="378">
        <f t="shared" si="37"/>
        <v>8</v>
      </c>
      <c r="AS62" s="378" t="str">
        <f t="shared" si="38"/>
        <v>中部8</v>
      </c>
      <c r="AT62" s="390">
        <f t="shared" si="135"/>
        <v>0</v>
      </c>
      <c r="BC62" s="378" t="str">
        <f t="shared" si="159"/>
        <v>中部</v>
      </c>
      <c r="BD62" s="378">
        <f t="shared" ref="BD62:BD68" si="171">BD61</f>
        <v>8</v>
      </c>
      <c r="BE62" s="378" t="str">
        <f t="shared" si="39"/>
        <v>中部8</v>
      </c>
      <c r="BF62" s="390">
        <f t="shared" si="136"/>
        <v>0</v>
      </c>
      <c r="BI62" s="378" t="str">
        <f t="shared" si="40"/>
        <v>中部</v>
      </c>
      <c r="BJ62" s="378">
        <f t="shared" si="41"/>
        <v>8</v>
      </c>
      <c r="BK62" s="378" t="str">
        <f t="shared" si="42"/>
        <v>中部8</v>
      </c>
      <c r="BL62" s="390">
        <f t="shared" si="137"/>
        <v>0</v>
      </c>
      <c r="BU62" s="378" t="str">
        <f t="shared" si="160"/>
        <v>中部</v>
      </c>
      <c r="BV62" s="378">
        <f t="shared" ref="BV62:BV68" si="172">BV61</f>
        <v>8</v>
      </c>
      <c r="BW62" s="378" t="str">
        <f t="shared" si="43"/>
        <v>中部8</v>
      </c>
      <c r="BX62" s="390">
        <f t="shared" si="138"/>
        <v>0</v>
      </c>
      <c r="CA62" s="378" t="str">
        <f t="shared" si="44"/>
        <v>中部</v>
      </c>
      <c r="CB62" s="378">
        <f t="shared" si="45"/>
        <v>8</v>
      </c>
      <c r="CC62" s="378" t="str">
        <f t="shared" si="46"/>
        <v>中部8</v>
      </c>
      <c r="CD62" s="390">
        <f t="shared" si="139"/>
        <v>0</v>
      </c>
      <c r="CM62" s="378" t="str">
        <f t="shared" si="161"/>
        <v>中部</v>
      </c>
      <c r="CN62" s="378">
        <f t="shared" ref="CN62:CN68" si="173">CN61</f>
        <v>8</v>
      </c>
      <c r="CO62" s="378" t="str">
        <f t="shared" si="47"/>
        <v>中部8</v>
      </c>
      <c r="CP62" s="390">
        <f t="shared" si="140"/>
        <v>0</v>
      </c>
      <c r="CS62" s="378" t="str">
        <f t="shared" si="48"/>
        <v>中部</v>
      </c>
      <c r="CT62" s="378">
        <f t="shared" si="49"/>
        <v>8</v>
      </c>
      <c r="CU62" s="378" t="str">
        <f t="shared" si="50"/>
        <v>中部8</v>
      </c>
      <c r="CV62" s="390">
        <f t="shared" si="141"/>
        <v>0</v>
      </c>
      <c r="DE62" s="378" t="str">
        <f t="shared" si="162"/>
        <v>中部</v>
      </c>
      <c r="DF62" s="378">
        <f t="shared" ref="DF62:DF68" si="174">DF61</f>
        <v>8</v>
      </c>
      <c r="DG62" s="378" t="str">
        <f t="shared" si="51"/>
        <v>中部8</v>
      </c>
      <c r="DH62" s="390">
        <f t="shared" si="142"/>
        <v>0</v>
      </c>
      <c r="DK62" s="378" t="str">
        <f t="shared" si="52"/>
        <v>中部</v>
      </c>
      <c r="DL62" s="378">
        <f t="shared" si="52"/>
        <v>8</v>
      </c>
      <c r="DM62" s="378" t="str">
        <f t="shared" si="52"/>
        <v>中部8</v>
      </c>
      <c r="DN62" s="390">
        <f t="shared" si="143"/>
        <v>0</v>
      </c>
      <c r="DW62" s="378" t="str">
        <f t="shared" si="163"/>
        <v>中部</v>
      </c>
      <c r="DX62" s="378">
        <f t="shared" ref="DX62:DX68" si="175">DX61</f>
        <v>8</v>
      </c>
      <c r="DY62" s="378" t="str">
        <f t="shared" si="53"/>
        <v>中部8</v>
      </c>
      <c r="DZ62" s="390">
        <f t="shared" si="144"/>
        <v>0</v>
      </c>
      <c r="EC62" s="378" t="str">
        <f t="shared" si="54"/>
        <v>中部</v>
      </c>
      <c r="ED62" s="378">
        <f t="shared" si="55"/>
        <v>8</v>
      </c>
      <c r="EE62" s="378" t="str">
        <f t="shared" si="56"/>
        <v>中部8</v>
      </c>
      <c r="EF62" s="390">
        <f t="shared" si="145"/>
        <v>0</v>
      </c>
      <c r="EO62" s="378" t="str">
        <f t="shared" si="164"/>
        <v>中部</v>
      </c>
      <c r="EP62" s="378">
        <f t="shared" ref="EP62:EP68" si="176">EP61</f>
        <v>8</v>
      </c>
      <c r="EQ62" s="378" t="str">
        <f t="shared" si="57"/>
        <v>中部8</v>
      </c>
      <c r="ER62" s="390">
        <f t="shared" si="146"/>
        <v>0</v>
      </c>
      <c r="EU62" s="378" t="str">
        <f t="shared" si="58"/>
        <v>中部</v>
      </c>
      <c r="EV62" s="378">
        <f t="shared" si="59"/>
        <v>8</v>
      </c>
      <c r="EW62" s="378" t="str">
        <f t="shared" si="60"/>
        <v>中部8</v>
      </c>
      <c r="EX62" s="390">
        <f t="shared" si="147"/>
        <v>0</v>
      </c>
      <c r="FG62" s="378" t="str">
        <f t="shared" si="165"/>
        <v>中部</v>
      </c>
      <c r="FH62" s="378">
        <f t="shared" ref="FH62:FH68" si="177">FH61</f>
        <v>8</v>
      </c>
      <c r="FI62" s="378" t="str">
        <f t="shared" si="61"/>
        <v>中部8</v>
      </c>
      <c r="FJ62" s="390">
        <f t="shared" si="148"/>
        <v>0</v>
      </c>
      <c r="FM62" s="378" t="str">
        <f t="shared" si="62"/>
        <v>中部</v>
      </c>
      <c r="FN62" s="378">
        <f t="shared" si="63"/>
        <v>8</v>
      </c>
      <c r="FO62" s="378" t="str">
        <f t="shared" si="64"/>
        <v>中部8</v>
      </c>
      <c r="FP62" s="390">
        <f t="shared" si="149"/>
        <v>0</v>
      </c>
      <c r="FY62" s="378" t="str">
        <f t="shared" si="166"/>
        <v>中部</v>
      </c>
      <c r="FZ62" s="378">
        <f t="shared" ref="FZ62:FZ68" si="178">FZ61</f>
        <v>8</v>
      </c>
      <c r="GA62" s="378" t="str">
        <f t="shared" si="65"/>
        <v>中部8</v>
      </c>
      <c r="GB62" s="390">
        <f t="shared" si="150"/>
        <v>0</v>
      </c>
      <c r="GE62" s="378" t="str">
        <f t="shared" si="66"/>
        <v>中部</v>
      </c>
      <c r="GF62" s="378">
        <f t="shared" si="67"/>
        <v>8</v>
      </c>
      <c r="GG62" s="378" t="str">
        <f t="shared" si="68"/>
        <v>中部8</v>
      </c>
      <c r="GH62" s="390">
        <f t="shared" si="151"/>
        <v>0</v>
      </c>
      <c r="GQ62" s="378" t="str">
        <f t="shared" si="167"/>
        <v>中部</v>
      </c>
      <c r="GR62" s="378">
        <f t="shared" ref="GR62:GR68" si="179">GR61</f>
        <v>8</v>
      </c>
      <c r="GS62" s="378" t="str">
        <f t="shared" si="69"/>
        <v>中部8</v>
      </c>
      <c r="GT62" s="390">
        <f t="shared" si="152"/>
        <v>0</v>
      </c>
      <c r="GW62" s="378" t="str">
        <f t="shared" si="70"/>
        <v>中部</v>
      </c>
      <c r="GX62" s="378">
        <f t="shared" si="71"/>
        <v>8</v>
      </c>
      <c r="GY62" s="378" t="str">
        <f t="shared" si="72"/>
        <v>中部8</v>
      </c>
      <c r="GZ62" s="390">
        <f t="shared" si="153"/>
        <v>0</v>
      </c>
      <c r="HI62" s="378" t="str">
        <f t="shared" si="168"/>
        <v>中部</v>
      </c>
      <c r="HJ62" s="378">
        <f t="shared" ref="HJ62:HJ68" si="180">HJ61</f>
        <v>8</v>
      </c>
      <c r="HK62" s="378" t="str">
        <f t="shared" si="73"/>
        <v>中部8</v>
      </c>
      <c r="HL62" s="390">
        <f t="shared" si="154"/>
        <v>0</v>
      </c>
      <c r="HO62" s="378" t="str">
        <f t="shared" si="74"/>
        <v>中部</v>
      </c>
      <c r="HP62" s="378">
        <f t="shared" si="75"/>
        <v>8</v>
      </c>
      <c r="HQ62" s="378" t="str">
        <f t="shared" si="76"/>
        <v>中部8</v>
      </c>
      <c r="HR62" s="390">
        <f t="shared" si="155"/>
        <v>0</v>
      </c>
      <c r="IA62" s="378" t="str">
        <f t="shared" si="169"/>
        <v>中部</v>
      </c>
      <c r="IB62" s="378">
        <f t="shared" ref="IB62:IB68" si="181">IB61</f>
        <v>8</v>
      </c>
      <c r="IC62" s="378" t="str">
        <f t="shared" si="77"/>
        <v>中部8</v>
      </c>
      <c r="ID62" s="390">
        <f t="shared" si="156"/>
        <v>0</v>
      </c>
      <c r="IG62" s="378" t="str">
        <f t="shared" si="78"/>
        <v>中部</v>
      </c>
      <c r="IH62" s="378">
        <f t="shared" si="79"/>
        <v>8</v>
      </c>
      <c r="II62" s="378" t="str">
        <f t="shared" si="80"/>
        <v>中部8</v>
      </c>
      <c r="IJ62" s="390">
        <f t="shared" si="157"/>
        <v>0</v>
      </c>
    </row>
    <row r="63" spans="1:244">
      <c r="AK63" s="378" t="str">
        <f t="shared" si="158"/>
        <v>北陸</v>
      </c>
      <c r="AL63" s="378">
        <f t="shared" si="170"/>
        <v>8</v>
      </c>
      <c r="AM63" s="378" t="str">
        <f t="shared" si="35"/>
        <v>北陸8</v>
      </c>
      <c r="AN63" s="390">
        <f t="shared" si="134"/>
        <v>0</v>
      </c>
      <c r="AQ63" s="378" t="str">
        <f t="shared" si="36"/>
        <v>北陸</v>
      </c>
      <c r="AR63" s="378">
        <f t="shared" si="37"/>
        <v>8</v>
      </c>
      <c r="AS63" s="378" t="str">
        <f t="shared" si="38"/>
        <v>北陸8</v>
      </c>
      <c r="AT63" s="390">
        <f t="shared" si="135"/>
        <v>0</v>
      </c>
      <c r="BC63" s="378" t="str">
        <f t="shared" si="159"/>
        <v>北陸</v>
      </c>
      <c r="BD63" s="378">
        <f t="shared" si="171"/>
        <v>8</v>
      </c>
      <c r="BE63" s="378" t="str">
        <f t="shared" si="39"/>
        <v>北陸8</v>
      </c>
      <c r="BF63" s="390">
        <f t="shared" si="136"/>
        <v>0</v>
      </c>
      <c r="BI63" s="378" t="str">
        <f t="shared" si="40"/>
        <v>北陸</v>
      </c>
      <c r="BJ63" s="378">
        <f t="shared" si="41"/>
        <v>8</v>
      </c>
      <c r="BK63" s="378" t="str">
        <f t="shared" si="42"/>
        <v>北陸8</v>
      </c>
      <c r="BL63" s="390">
        <f t="shared" si="137"/>
        <v>0</v>
      </c>
      <c r="BU63" s="378" t="str">
        <f t="shared" si="160"/>
        <v>北陸</v>
      </c>
      <c r="BV63" s="378">
        <f t="shared" si="172"/>
        <v>8</v>
      </c>
      <c r="BW63" s="378" t="str">
        <f t="shared" si="43"/>
        <v>北陸8</v>
      </c>
      <c r="BX63" s="390">
        <f t="shared" si="138"/>
        <v>0</v>
      </c>
      <c r="CA63" s="378" t="str">
        <f t="shared" si="44"/>
        <v>北陸</v>
      </c>
      <c r="CB63" s="378">
        <f t="shared" si="45"/>
        <v>8</v>
      </c>
      <c r="CC63" s="378" t="str">
        <f t="shared" si="46"/>
        <v>北陸8</v>
      </c>
      <c r="CD63" s="390">
        <f t="shared" si="139"/>
        <v>0</v>
      </c>
      <c r="CM63" s="378" t="str">
        <f t="shared" si="161"/>
        <v>北陸</v>
      </c>
      <c r="CN63" s="378">
        <f t="shared" si="173"/>
        <v>8</v>
      </c>
      <c r="CO63" s="378" t="str">
        <f t="shared" si="47"/>
        <v>北陸8</v>
      </c>
      <c r="CP63" s="390">
        <f t="shared" si="140"/>
        <v>0</v>
      </c>
      <c r="CS63" s="378" t="str">
        <f t="shared" si="48"/>
        <v>北陸</v>
      </c>
      <c r="CT63" s="378">
        <f t="shared" si="49"/>
        <v>8</v>
      </c>
      <c r="CU63" s="378" t="str">
        <f t="shared" si="50"/>
        <v>北陸8</v>
      </c>
      <c r="CV63" s="390">
        <f t="shared" si="141"/>
        <v>0</v>
      </c>
      <c r="DE63" s="378" t="str">
        <f t="shared" si="162"/>
        <v>北陸</v>
      </c>
      <c r="DF63" s="378">
        <f t="shared" si="174"/>
        <v>8</v>
      </c>
      <c r="DG63" s="378" t="str">
        <f t="shared" si="51"/>
        <v>北陸8</v>
      </c>
      <c r="DH63" s="390">
        <f t="shared" si="142"/>
        <v>0</v>
      </c>
      <c r="DK63" s="378" t="str">
        <f t="shared" si="52"/>
        <v>北陸</v>
      </c>
      <c r="DL63" s="378">
        <f t="shared" si="52"/>
        <v>8</v>
      </c>
      <c r="DM63" s="378" t="str">
        <f t="shared" si="52"/>
        <v>北陸8</v>
      </c>
      <c r="DN63" s="390">
        <f t="shared" si="143"/>
        <v>0</v>
      </c>
      <c r="DW63" s="378" t="str">
        <f t="shared" si="163"/>
        <v>北陸</v>
      </c>
      <c r="DX63" s="378">
        <f t="shared" si="175"/>
        <v>8</v>
      </c>
      <c r="DY63" s="378" t="str">
        <f t="shared" si="53"/>
        <v>北陸8</v>
      </c>
      <c r="DZ63" s="390">
        <f t="shared" si="144"/>
        <v>0</v>
      </c>
      <c r="EC63" s="378" t="str">
        <f t="shared" si="54"/>
        <v>北陸</v>
      </c>
      <c r="ED63" s="378">
        <f t="shared" si="55"/>
        <v>8</v>
      </c>
      <c r="EE63" s="378" t="str">
        <f t="shared" si="56"/>
        <v>北陸8</v>
      </c>
      <c r="EF63" s="390">
        <f t="shared" si="145"/>
        <v>0</v>
      </c>
      <c r="EO63" s="378" t="str">
        <f t="shared" si="164"/>
        <v>北陸</v>
      </c>
      <c r="EP63" s="378">
        <f t="shared" si="176"/>
        <v>8</v>
      </c>
      <c r="EQ63" s="378" t="str">
        <f t="shared" si="57"/>
        <v>北陸8</v>
      </c>
      <c r="ER63" s="390">
        <f t="shared" si="146"/>
        <v>0</v>
      </c>
      <c r="EU63" s="378" t="str">
        <f t="shared" si="58"/>
        <v>北陸</v>
      </c>
      <c r="EV63" s="378">
        <f t="shared" si="59"/>
        <v>8</v>
      </c>
      <c r="EW63" s="378" t="str">
        <f t="shared" si="60"/>
        <v>北陸8</v>
      </c>
      <c r="EX63" s="390">
        <f t="shared" si="147"/>
        <v>0</v>
      </c>
      <c r="FG63" s="378" t="str">
        <f t="shared" si="165"/>
        <v>北陸</v>
      </c>
      <c r="FH63" s="378">
        <f t="shared" si="177"/>
        <v>8</v>
      </c>
      <c r="FI63" s="378" t="str">
        <f t="shared" si="61"/>
        <v>北陸8</v>
      </c>
      <c r="FJ63" s="390">
        <f t="shared" si="148"/>
        <v>0</v>
      </c>
      <c r="FM63" s="378" t="str">
        <f t="shared" si="62"/>
        <v>北陸</v>
      </c>
      <c r="FN63" s="378">
        <f t="shared" si="63"/>
        <v>8</v>
      </c>
      <c r="FO63" s="378" t="str">
        <f t="shared" si="64"/>
        <v>北陸8</v>
      </c>
      <c r="FP63" s="390">
        <f t="shared" si="149"/>
        <v>0</v>
      </c>
      <c r="FY63" s="378" t="str">
        <f t="shared" si="166"/>
        <v>北陸</v>
      </c>
      <c r="FZ63" s="378">
        <f t="shared" si="178"/>
        <v>8</v>
      </c>
      <c r="GA63" s="378" t="str">
        <f t="shared" si="65"/>
        <v>北陸8</v>
      </c>
      <c r="GB63" s="390">
        <f t="shared" si="150"/>
        <v>0</v>
      </c>
      <c r="GE63" s="378" t="str">
        <f t="shared" si="66"/>
        <v>北陸</v>
      </c>
      <c r="GF63" s="378">
        <f t="shared" si="67"/>
        <v>8</v>
      </c>
      <c r="GG63" s="378" t="str">
        <f t="shared" si="68"/>
        <v>北陸8</v>
      </c>
      <c r="GH63" s="390">
        <f t="shared" si="151"/>
        <v>0</v>
      </c>
      <c r="GQ63" s="378" t="str">
        <f t="shared" si="167"/>
        <v>北陸</v>
      </c>
      <c r="GR63" s="378">
        <f t="shared" si="179"/>
        <v>8</v>
      </c>
      <c r="GS63" s="378" t="str">
        <f t="shared" si="69"/>
        <v>北陸8</v>
      </c>
      <c r="GT63" s="390">
        <f t="shared" si="152"/>
        <v>0</v>
      </c>
      <c r="GW63" s="378" t="str">
        <f t="shared" si="70"/>
        <v>北陸</v>
      </c>
      <c r="GX63" s="378">
        <f t="shared" si="71"/>
        <v>8</v>
      </c>
      <c r="GY63" s="378" t="str">
        <f t="shared" si="72"/>
        <v>北陸8</v>
      </c>
      <c r="GZ63" s="390">
        <f t="shared" si="153"/>
        <v>0</v>
      </c>
      <c r="HI63" s="378" t="str">
        <f t="shared" si="168"/>
        <v>北陸</v>
      </c>
      <c r="HJ63" s="378">
        <f t="shared" si="180"/>
        <v>8</v>
      </c>
      <c r="HK63" s="378" t="str">
        <f t="shared" si="73"/>
        <v>北陸8</v>
      </c>
      <c r="HL63" s="390">
        <f t="shared" si="154"/>
        <v>0</v>
      </c>
      <c r="HO63" s="378" t="str">
        <f t="shared" si="74"/>
        <v>北陸</v>
      </c>
      <c r="HP63" s="378">
        <f t="shared" si="75"/>
        <v>8</v>
      </c>
      <c r="HQ63" s="378" t="str">
        <f t="shared" si="76"/>
        <v>北陸8</v>
      </c>
      <c r="HR63" s="390">
        <f t="shared" si="155"/>
        <v>0</v>
      </c>
      <c r="IA63" s="378" t="str">
        <f t="shared" si="169"/>
        <v>北陸</v>
      </c>
      <c r="IB63" s="378">
        <f t="shared" si="181"/>
        <v>8</v>
      </c>
      <c r="IC63" s="378" t="str">
        <f t="shared" si="77"/>
        <v>北陸8</v>
      </c>
      <c r="ID63" s="390">
        <f t="shared" si="156"/>
        <v>0</v>
      </c>
      <c r="IG63" s="378" t="str">
        <f t="shared" si="78"/>
        <v>北陸</v>
      </c>
      <c r="IH63" s="378">
        <f t="shared" si="79"/>
        <v>8</v>
      </c>
      <c r="II63" s="378" t="str">
        <f t="shared" si="80"/>
        <v>北陸8</v>
      </c>
      <c r="IJ63" s="390">
        <f t="shared" si="157"/>
        <v>0</v>
      </c>
    </row>
    <row r="64" spans="1:244">
      <c r="AK64" s="378" t="str">
        <f t="shared" si="158"/>
        <v>関西</v>
      </c>
      <c r="AL64" s="378">
        <f t="shared" si="170"/>
        <v>8</v>
      </c>
      <c r="AM64" s="378" t="str">
        <f t="shared" si="35"/>
        <v>関西8</v>
      </c>
      <c r="AN64" s="390">
        <f t="shared" si="134"/>
        <v>0</v>
      </c>
      <c r="AQ64" s="378" t="str">
        <f t="shared" si="36"/>
        <v>関西</v>
      </c>
      <c r="AR64" s="378">
        <f t="shared" si="37"/>
        <v>8</v>
      </c>
      <c r="AS64" s="378" t="str">
        <f t="shared" si="38"/>
        <v>関西8</v>
      </c>
      <c r="AT64" s="390">
        <f t="shared" si="135"/>
        <v>0</v>
      </c>
      <c r="BC64" s="378" t="str">
        <f t="shared" si="159"/>
        <v>関西</v>
      </c>
      <c r="BD64" s="378">
        <f t="shared" si="171"/>
        <v>8</v>
      </c>
      <c r="BE64" s="378" t="str">
        <f t="shared" si="39"/>
        <v>関西8</v>
      </c>
      <c r="BF64" s="390">
        <f t="shared" si="136"/>
        <v>0</v>
      </c>
      <c r="BI64" s="378" t="str">
        <f t="shared" si="40"/>
        <v>関西</v>
      </c>
      <c r="BJ64" s="378">
        <f t="shared" si="41"/>
        <v>8</v>
      </c>
      <c r="BK64" s="378" t="str">
        <f t="shared" si="42"/>
        <v>関西8</v>
      </c>
      <c r="BL64" s="390">
        <f t="shared" si="137"/>
        <v>0</v>
      </c>
      <c r="BU64" s="378" t="str">
        <f t="shared" si="160"/>
        <v>関西</v>
      </c>
      <c r="BV64" s="378">
        <f t="shared" si="172"/>
        <v>8</v>
      </c>
      <c r="BW64" s="378" t="str">
        <f t="shared" si="43"/>
        <v>関西8</v>
      </c>
      <c r="BX64" s="390">
        <f t="shared" si="138"/>
        <v>0</v>
      </c>
      <c r="CA64" s="378" t="str">
        <f t="shared" si="44"/>
        <v>関西</v>
      </c>
      <c r="CB64" s="378">
        <f t="shared" si="45"/>
        <v>8</v>
      </c>
      <c r="CC64" s="378" t="str">
        <f t="shared" si="46"/>
        <v>関西8</v>
      </c>
      <c r="CD64" s="390">
        <f t="shared" si="139"/>
        <v>0</v>
      </c>
      <c r="CM64" s="378" t="str">
        <f t="shared" si="161"/>
        <v>関西</v>
      </c>
      <c r="CN64" s="378">
        <f t="shared" si="173"/>
        <v>8</v>
      </c>
      <c r="CO64" s="378" t="str">
        <f t="shared" si="47"/>
        <v>関西8</v>
      </c>
      <c r="CP64" s="390">
        <f t="shared" si="140"/>
        <v>0</v>
      </c>
      <c r="CS64" s="378" t="str">
        <f t="shared" si="48"/>
        <v>関西</v>
      </c>
      <c r="CT64" s="378">
        <f t="shared" si="49"/>
        <v>8</v>
      </c>
      <c r="CU64" s="378" t="str">
        <f t="shared" si="50"/>
        <v>関西8</v>
      </c>
      <c r="CV64" s="390">
        <f t="shared" si="141"/>
        <v>0</v>
      </c>
      <c r="DE64" s="378" t="str">
        <f t="shared" si="162"/>
        <v>関西</v>
      </c>
      <c r="DF64" s="378">
        <f t="shared" si="174"/>
        <v>8</v>
      </c>
      <c r="DG64" s="378" t="str">
        <f t="shared" si="51"/>
        <v>関西8</v>
      </c>
      <c r="DH64" s="390">
        <f t="shared" si="142"/>
        <v>0</v>
      </c>
      <c r="DK64" s="378" t="str">
        <f t="shared" si="52"/>
        <v>関西</v>
      </c>
      <c r="DL64" s="378">
        <f t="shared" si="52"/>
        <v>8</v>
      </c>
      <c r="DM64" s="378" t="str">
        <f t="shared" si="52"/>
        <v>関西8</v>
      </c>
      <c r="DN64" s="390">
        <f t="shared" si="143"/>
        <v>0</v>
      </c>
      <c r="DW64" s="378" t="str">
        <f t="shared" si="163"/>
        <v>関西</v>
      </c>
      <c r="DX64" s="378">
        <f t="shared" si="175"/>
        <v>8</v>
      </c>
      <c r="DY64" s="378" t="str">
        <f t="shared" si="53"/>
        <v>関西8</v>
      </c>
      <c r="DZ64" s="390">
        <f t="shared" si="144"/>
        <v>0</v>
      </c>
      <c r="EC64" s="378" t="str">
        <f t="shared" si="54"/>
        <v>関西</v>
      </c>
      <c r="ED64" s="378">
        <f t="shared" si="55"/>
        <v>8</v>
      </c>
      <c r="EE64" s="378" t="str">
        <f t="shared" si="56"/>
        <v>関西8</v>
      </c>
      <c r="EF64" s="390">
        <f t="shared" si="145"/>
        <v>0</v>
      </c>
      <c r="EO64" s="378" t="str">
        <f t="shared" si="164"/>
        <v>関西</v>
      </c>
      <c r="EP64" s="378">
        <f t="shared" si="176"/>
        <v>8</v>
      </c>
      <c r="EQ64" s="378" t="str">
        <f t="shared" si="57"/>
        <v>関西8</v>
      </c>
      <c r="ER64" s="390">
        <f t="shared" si="146"/>
        <v>0</v>
      </c>
      <c r="EU64" s="378" t="str">
        <f t="shared" si="58"/>
        <v>関西</v>
      </c>
      <c r="EV64" s="378">
        <f t="shared" si="59"/>
        <v>8</v>
      </c>
      <c r="EW64" s="378" t="str">
        <f t="shared" si="60"/>
        <v>関西8</v>
      </c>
      <c r="EX64" s="390">
        <f t="shared" si="147"/>
        <v>0</v>
      </c>
      <c r="FG64" s="378" t="str">
        <f t="shared" si="165"/>
        <v>関西</v>
      </c>
      <c r="FH64" s="378">
        <f t="shared" si="177"/>
        <v>8</v>
      </c>
      <c r="FI64" s="378" t="str">
        <f t="shared" si="61"/>
        <v>関西8</v>
      </c>
      <c r="FJ64" s="390">
        <f t="shared" si="148"/>
        <v>0</v>
      </c>
      <c r="FM64" s="378" t="str">
        <f t="shared" si="62"/>
        <v>関西</v>
      </c>
      <c r="FN64" s="378">
        <f t="shared" si="63"/>
        <v>8</v>
      </c>
      <c r="FO64" s="378" t="str">
        <f t="shared" si="64"/>
        <v>関西8</v>
      </c>
      <c r="FP64" s="390">
        <f t="shared" si="149"/>
        <v>0</v>
      </c>
      <c r="FY64" s="378" t="str">
        <f t="shared" si="166"/>
        <v>関西</v>
      </c>
      <c r="FZ64" s="378">
        <f t="shared" si="178"/>
        <v>8</v>
      </c>
      <c r="GA64" s="378" t="str">
        <f t="shared" si="65"/>
        <v>関西8</v>
      </c>
      <c r="GB64" s="390">
        <f t="shared" si="150"/>
        <v>0</v>
      </c>
      <c r="GE64" s="378" t="str">
        <f t="shared" si="66"/>
        <v>関西</v>
      </c>
      <c r="GF64" s="378">
        <f t="shared" si="67"/>
        <v>8</v>
      </c>
      <c r="GG64" s="378" t="str">
        <f t="shared" si="68"/>
        <v>関西8</v>
      </c>
      <c r="GH64" s="390">
        <f t="shared" si="151"/>
        <v>0</v>
      </c>
      <c r="GQ64" s="378" t="str">
        <f t="shared" si="167"/>
        <v>関西</v>
      </c>
      <c r="GR64" s="378">
        <f t="shared" si="179"/>
        <v>8</v>
      </c>
      <c r="GS64" s="378" t="str">
        <f t="shared" si="69"/>
        <v>関西8</v>
      </c>
      <c r="GT64" s="390">
        <f t="shared" si="152"/>
        <v>0</v>
      </c>
      <c r="GW64" s="378" t="str">
        <f t="shared" si="70"/>
        <v>関西</v>
      </c>
      <c r="GX64" s="378">
        <f t="shared" si="71"/>
        <v>8</v>
      </c>
      <c r="GY64" s="378" t="str">
        <f t="shared" si="72"/>
        <v>関西8</v>
      </c>
      <c r="GZ64" s="390">
        <f t="shared" si="153"/>
        <v>0</v>
      </c>
      <c r="HI64" s="378" t="str">
        <f t="shared" si="168"/>
        <v>関西</v>
      </c>
      <c r="HJ64" s="378">
        <f t="shared" si="180"/>
        <v>8</v>
      </c>
      <c r="HK64" s="378" t="str">
        <f t="shared" si="73"/>
        <v>関西8</v>
      </c>
      <c r="HL64" s="390">
        <f t="shared" si="154"/>
        <v>0</v>
      </c>
      <c r="HO64" s="378" t="str">
        <f t="shared" si="74"/>
        <v>関西</v>
      </c>
      <c r="HP64" s="378">
        <f t="shared" si="75"/>
        <v>8</v>
      </c>
      <c r="HQ64" s="378" t="str">
        <f t="shared" si="76"/>
        <v>関西8</v>
      </c>
      <c r="HR64" s="390">
        <f t="shared" si="155"/>
        <v>0</v>
      </c>
      <c r="IA64" s="378" t="str">
        <f t="shared" si="169"/>
        <v>関西</v>
      </c>
      <c r="IB64" s="378">
        <f t="shared" si="181"/>
        <v>8</v>
      </c>
      <c r="IC64" s="378" t="str">
        <f t="shared" si="77"/>
        <v>関西8</v>
      </c>
      <c r="ID64" s="390">
        <f t="shared" si="156"/>
        <v>0</v>
      </c>
      <c r="IG64" s="378" t="str">
        <f t="shared" si="78"/>
        <v>関西</v>
      </c>
      <c r="IH64" s="378">
        <f t="shared" si="79"/>
        <v>8</v>
      </c>
      <c r="II64" s="378" t="str">
        <f t="shared" si="80"/>
        <v>関西8</v>
      </c>
      <c r="IJ64" s="390">
        <f t="shared" si="157"/>
        <v>0</v>
      </c>
    </row>
    <row r="65" spans="37:244">
      <c r="AK65" s="378" t="str">
        <f t="shared" si="158"/>
        <v>中国</v>
      </c>
      <c r="AL65" s="378">
        <f t="shared" si="170"/>
        <v>8</v>
      </c>
      <c r="AM65" s="378" t="str">
        <f t="shared" si="35"/>
        <v>中国8</v>
      </c>
      <c r="AN65" s="390">
        <f t="shared" si="134"/>
        <v>0</v>
      </c>
      <c r="AQ65" s="378" t="str">
        <f t="shared" si="36"/>
        <v>中国</v>
      </c>
      <c r="AR65" s="378">
        <f t="shared" si="37"/>
        <v>8</v>
      </c>
      <c r="AS65" s="378" t="str">
        <f t="shared" si="38"/>
        <v>中国8</v>
      </c>
      <c r="AT65" s="390">
        <f t="shared" si="135"/>
        <v>0</v>
      </c>
      <c r="BC65" s="378" t="str">
        <f t="shared" si="159"/>
        <v>中国</v>
      </c>
      <c r="BD65" s="378">
        <f t="shared" si="171"/>
        <v>8</v>
      </c>
      <c r="BE65" s="378" t="str">
        <f t="shared" si="39"/>
        <v>中国8</v>
      </c>
      <c r="BF65" s="390">
        <f t="shared" si="136"/>
        <v>0</v>
      </c>
      <c r="BI65" s="378" t="str">
        <f t="shared" si="40"/>
        <v>中国</v>
      </c>
      <c r="BJ65" s="378">
        <f t="shared" si="41"/>
        <v>8</v>
      </c>
      <c r="BK65" s="378" t="str">
        <f t="shared" si="42"/>
        <v>中国8</v>
      </c>
      <c r="BL65" s="390">
        <f t="shared" si="137"/>
        <v>0</v>
      </c>
      <c r="BU65" s="378" t="str">
        <f t="shared" si="160"/>
        <v>中国</v>
      </c>
      <c r="BV65" s="378">
        <f t="shared" si="172"/>
        <v>8</v>
      </c>
      <c r="BW65" s="378" t="str">
        <f t="shared" si="43"/>
        <v>中国8</v>
      </c>
      <c r="BX65" s="390">
        <f t="shared" si="138"/>
        <v>0</v>
      </c>
      <c r="CA65" s="378" t="str">
        <f t="shared" si="44"/>
        <v>中国</v>
      </c>
      <c r="CB65" s="378">
        <f t="shared" si="45"/>
        <v>8</v>
      </c>
      <c r="CC65" s="378" t="str">
        <f t="shared" si="46"/>
        <v>中国8</v>
      </c>
      <c r="CD65" s="390">
        <f t="shared" si="139"/>
        <v>0</v>
      </c>
      <c r="CM65" s="378" t="str">
        <f t="shared" si="161"/>
        <v>中国</v>
      </c>
      <c r="CN65" s="378">
        <f t="shared" si="173"/>
        <v>8</v>
      </c>
      <c r="CO65" s="378" t="str">
        <f t="shared" si="47"/>
        <v>中国8</v>
      </c>
      <c r="CP65" s="390">
        <f t="shared" si="140"/>
        <v>0</v>
      </c>
      <c r="CS65" s="378" t="str">
        <f t="shared" si="48"/>
        <v>中国</v>
      </c>
      <c r="CT65" s="378">
        <f t="shared" si="49"/>
        <v>8</v>
      </c>
      <c r="CU65" s="378" t="str">
        <f t="shared" si="50"/>
        <v>中国8</v>
      </c>
      <c r="CV65" s="390">
        <f t="shared" si="141"/>
        <v>0</v>
      </c>
      <c r="DE65" s="378" t="str">
        <f t="shared" si="162"/>
        <v>中国</v>
      </c>
      <c r="DF65" s="378">
        <f t="shared" si="174"/>
        <v>8</v>
      </c>
      <c r="DG65" s="378" t="str">
        <f t="shared" si="51"/>
        <v>中国8</v>
      </c>
      <c r="DH65" s="390">
        <f t="shared" si="142"/>
        <v>0</v>
      </c>
      <c r="DK65" s="378" t="str">
        <f t="shared" si="52"/>
        <v>中国</v>
      </c>
      <c r="DL65" s="378">
        <f t="shared" si="52"/>
        <v>8</v>
      </c>
      <c r="DM65" s="378" t="str">
        <f t="shared" si="52"/>
        <v>中国8</v>
      </c>
      <c r="DN65" s="390">
        <f t="shared" si="143"/>
        <v>0</v>
      </c>
      <c r="DW65" s="378" t="str">
        <f t="shared" si="163"/>
        <v>中国</v>
      </c>
      <c r="DX65" s="378">
        <f t="shared" si="175"/>
        <v>8</v>
      </c>
      <c r="DY65" s="378" t="str">
        <f t="shared" si="53"/>
        <v>中国8</v>
      </c>
      <c r="DZ65" s="390">
        <f t="shared" si="144"/>
        <v>0</v>
      </c>
      <c r="EC65" s="378" t="str">
        <f t="shared" si="54"/>
        <v>中国</v>
      </c>
      <c r="ED65" s="378">
        <f t="shared" si="55"/>
        <v>8</v>
      </c>
      <c r="EE65" s="378" t="str">
        <f t="shared" si="56"/>
        <v>中国8</v>
      </c>
      <c r="EF65" s="390">
        <f t="shared" si="145"/>
        <v>0</v>
      </c>
      <c r="EO65" s="378" t="str">
        <f t="shared" si="164"/>
        <v>中国</v>
      </c>
      <c r="EP65" s="378">
        <f t="shared" si="176"/>
        <v>8</v>
      </c>
      <c r="EQ65" s="378" t="str">
        <f t="shared" si="57"/>
        <v>中国8</v>
      </c>
      <c r="ER65" s="390">
        <f t="shared" si="146"/>
        <v>0</v>
      </c>
      <c r="EU65" s="378" t="str">
        <f t="shared" si="58"/>
        <v>中国</v>
      </c>
      <c r="EV65" s="378">
        <f t="shared" si="59"/>
        <v>8</v>
      </c>
      <c r="EW65" s="378" t="str">
        <f t="shared" si="60"/>
        <v>中国8</v>
      </c>
      <c r="EX65" s="390">
        <f t="shared" si="147"/>
        <v>0</v>
      </c>
      <c r="FG65" s="378" t="str">
        <f t="shared" si="165"/>
        <v>中国</v>
      </c>
      <c r="FH65" s="378">
        <f t="shared" si="177"/>
        <v>8</v>
      </c>
      <c r="FI65" s="378" t="str">
        <f t="shared" si="61"/>
        <v>中国8</v>
      </c>
      <c r="FJ65" s="390">
        <f t="shared" si="148"/>
        <v>0</v>
      </c>
      <c r="FM65" s="378" t="str">
        <f t="shared" si="62"/>
        <v>中国</v>
      </c>
      <c r="FN65" s="378">
        <f t="shared" si="63"/>
        <v>8</v>
      </c>
      <c r="FO65" s="378" t="str">
        <f t="shared" si="64"/>
        <v>中国8</v>
      </c>
      <c r="FP65" s="390">
        <f t="shared" si="149"/>
        <v>0</v>
      </c>
      <c r="FY65" s="378" t="str">
        <f t="shared" si="166"/>
        <v>中国</v>
      </c>
      <c r="FZ65" s="378">
        <f t="shared" si="178"/>
        <v>8</v>
      </c>
      <c r="GA65" s="378" t="str">
        <f t="shared" si="65"/>
        <v>中国8</v>
      </c>
      <c r="GB65" s="390">
        <f t="shared" si="150"/>
        <v>0</v>
      </c>
      <c r="GE65" s="378" t="str">
        <f t="shared" si="66"/>
        <v>中国</v>
      </c>
      <c r="GF65" s="378">
        <f t="shared" si="67"/>
        <v>8</v>
      </c>
      <c r="GG65" s="378" t="str">
        <f t="shared" si="68"/>
        <v>中国8</v>
      </c>
      <c r="GH65" s="390">
        <f t="shared" si="151"/>
        <v>0</v>
      </c>
      <c r="GQ65" s="378" t="str">
        <f t="shared" si="167"/>
        <v>中国</v>
      </c>
      <c r="GR65" s="378">
        <f t="shared" si="179"/>
        <v>8</v>
      </c>
      <c r="GS65" s="378" t="str">
        <f t="shared" si="69"/>
        <v>中国8</v>
      </c>
      <c r="GT65" s="390">
        <f t="shared" si="152"/>
        <v>0</v>
      </c>
      <c r="GW65" s="378" t="str">
        <f t="shared" si="70"/>
        <v>中国</v>
      </c>
      <c r="GX65" s="378">
        <f t="shared" si="71"/>
        <v>8</v>
      </c>
      <c r="GY65" s="378" t="str">
        <f t="shared" si="72"/>
        <v>中国8</v>
      </c>
      <c r="GZ65" s="390">
        <f t="shared" si="153"/>
        <v>0</v>
      </c>
      <c r="HI65" s="378" t="str">
        <f t="shared" si="168"/>
        <v>中国</v>
      </c>
      <c r="HJ65" s="378">
        <f t="shared" si="180"/>
        <v>8</v>
      </c>
      <c r="HK65" s="378" t="str">
        <f t="shared" si="73"/>
        <v>中国8</v>
      </c>
      <c r="HL65" s="390">
        <f t="shared" si="154"/>
        <v>0</v>
      </c>
      <c r="HO65" s="378" t="str">
        <f t="shared" si="74"/>
        <v>中国</v>
      </c>
      <c r="HP65" s="378">
        <f t="shared" si="75"/>
        <v>8</v>
      </c>
      <c r="HQ65" s="378" t="str">
        <f t="shared" si="76"/>
        <v>中国8</v>
      </c>
      <c r="HR65" s="390">
        <f t="shared" si="155"/>
        <v>0</v>
      </c>
      <c r="IA65" s="378" t="str">
        <f t="shared" si="169"/>
        <v>中国</v>
      </c>
      <c r="IB65" s="378">
        <f t="shared" si="181"/>
        <v>8</v>
      </c>
      <c r="IC65" s="378" t="str">
        <f t="shared" si="77"/>
        <v>中国8</v>
      </c>
      <c r="ID65" s="390">
        <f t="shared" si="156"/>
        <v>0</v>
      </c>
      <c r="IG65" s="378" t="str">
        <f t="shared" si="78"/>
        <v>中国</v>
      </c>
      <c r="IH65" s="378">
        <f t="shared" si="79"/>
        <v>8</v>
      </c>
      <c r="II65" s="378" t="str">
        <f t="shared" si="80"/>
        <v>中国8</v>
      </c>
      <c r="IJ65" s="390">
        <f t="shared" si="157"/>
        <v>0</v>
      </c>
    </row>
    <row r="66" spans="37:244">
      <c r="AK66" s="378" t="str">
        <f t="shared" si="158"/>
        <v>四国</v>
      </c>
      <c r="AL66" s="378">
        <f t="shared" si="170"/>
        <v>8</v>
      </c>
      <c r="AM66" s="378" t="str">
        <f t="shared" si="35"/>
        <v>四国8</v>
      </c>
      <c r="AN66" s="390">
        <f t="shared" si="134"/>
        <v>0</v>
      </c>
      <c r="AQ66" s="378" t="str">
        <f t="shared" si="36"/>
        <v>四国</v>
      </c>
      <c r="AR66" s="378">
        <f t="shared" si="37"/>
        <v>8</v>
      </c>
      <c r="AS66" s="378" t="str">
        <f t="shared" si="38"/>
        <v>四国8</v>
      </c>
      <c r="AT66" s="390">
        <f t="shared" si="135"/>
        <v>0</v>
      </c>
      <c r="BC66" s="378" t="str">
        <f t="shared" si="159"/>
        <v>四国</v>
      </c>
      <c r="BD66" s="378">
        <f t="shared" si="171"/>
        <v>8</v>
      </c>
      <c r="BE66" s="378" t="str">
        <f t="shared" si="39"/>
        <v>四国8</v>
      </c>
      <c r="BF66" s="390">
        <f t="shared" si="136"/>
        <v>0</v>
      </c>
      <c r="BI66" s="378" t="str">
        <f t="shared" si="40"/>
        <v>四国</v>
      </c>
      <c r="BJ66" s="378">
        <f t="shared" si="41"/>
        <v>8</v>
      </c>
      <c r="BK66" s="378" t="str">
        <f t="shared" si="42"/>
        <v>四国8</v>
      </c>
      <c r="BL66" s="390">
        <f t="shared" si="137"/>
        <v>0</v>
      </c>
      <c r="BU66" s="378" t="str">
        <f t="shared" si="160"/>
        <v>四国</v>
      </c>
      <c r="BV66" s="378">
        <f t="shared" si="172"/>
        <v>8</v>
      </c>
      <c r="BW66" s="378" t="str">
        <f t="shared" si="43"/>
        <v>四国8</v>
      </c>
      <c r="BX66" s="390">
        <f t="shared" si="138"/>
        <v>0</v>
      </c>
      <c r="CA66" s="378" t="str">
        <f t="shared" si="44"/>
        <v>四国</v>
      </c>
      <c r="CB66" s="378">
        <f t="shared" si="45"/>
        <v>8</v>
      </c>
      <c r="CC66" s="378" t="str">
        <f t="shared" si="46"/>
        <v>四国8</v>
      </c>
      <c r="CD66" s="390">
        <f t="shared" si="139"/>
        <v>0</v>
      </c>
      <c r="CM66" s="378" t="str">
        <f t="shared" si="161"/>
        <v>四国</v>
      </c>
      <c r="CN66" s="378">
        <f t="shared" si="173"/>
        <v>8</v>
      </c>
      <c r="CO66" s="378" t="str">
        <f t="shared" si="47"/>
        <v>四国8</v>
      </c>
      <c r="CP66" s="390">
        <f t="shared" si="140"/>
        <v>0</v>
      </c>
      <c r="CS66" s="378" t="str">
        <f t="shared" si="48"/>
        <v>四国</v>
      </c>
      <c r="CT66" s="378">
        <f t="shared" si="49"/>
        <v>8</v>
      </c>
      <c r="CU66" s="378" t="str">
        <f t="shared" si="50"/>
        <v>四国8</v>
      </c>
      <c r="CV66" s="390">
        <f t="shared" si="141"/>
        <v>0</v>
      </c>
      <c r="DE66" s="378" t="str">
        <f t="shared" si="162"/>
        <v>四国</v>
      </c>
      <c r="DF66" s="378">
        <f t="shared" si="174"/>
        <v>8</v>
      </c>
      <c r="DG66" s="378" t="str">
        <f t="shared" si="51"/>
        <v>四国8</v>
      </c>
      <c r="DH66" s="390">
        <f t="shared" si="142"/>
        <v>0</v>
      </c>
      <c r="DK66" s="378" t="str">
        <f t="shared" si="52"/>
        <v>四国</v>
      </c>
      <c r="DL66" s="378">
        <f t="shared" si="52"/>
        <v>8</v>
      </c>
      <c r="DM66" s="378" t="str">
        <f t="shared" si="52"/>
        <v>四国8</v>
      </c>
      <c r="DN66" s="390">
        <f t="shared" si="143"/>
        <v>0</v>
      </c>
      <c r="DW66" s="378" t="str">
        <f t="shared" si="163"/>
        <v>四国</v>
      </c>
      <c r="DX66" s="378">
        <f t="shared" si="175"/>
        <v>8</v>
      </c>
      <c r="DY66" s="378" t="str">
        <f t="shared" si="53"/>
        <v>四国8</v>
      </c>
      <c r="DZ66" s="390">
        <f t="shared" si="144"/>
        <v>0</v>
      </c>
      <c r="EC66" s="378" t="str">
        <f t="shared" si="54"/>
        <v>四国</v>
      </c>
      <c r="ED66" s="378">
        <f t="shared" si="55"/>
        <v>8</v>
      </c>
      <c r="EE66" s="378" t="str">
        <f t="shared" si="56"/>
        <v>四国8</v>
      </c>
      <c r="EF66" s="390">
        <f t="shared" si="145"/>
        <v>0</v>
      </c>
      <c r="EO66" s="378" t="str">
        <f t="shared" si="164"/>
        <v>四国</v>
      </c>
      <c r="EP66" s="378">
        <f t="shared" si="176"/>
        <v>8</v>
      </c>
      <c r="EQ66" s="378" t="str">
        <f t="shared" si="57"/>
        <v>四国8</v>
      </c>
      <c r="ER66" s="390">
        <f t="shared" si="146"/>
        <v>0</v>
      </c>
      <c r="EU66" s="378" t="str">
        <f t="shared" si="58"/>
        <v>四国</v>
      </c>
      <c r="EV66" s="378">
        <f t="shared" si="59"/>
        <v>8</v>
      </c>
      <c r="EW66" s="378" t="str">
        <f t="shared" si="60"/>
        <v>四国8</v>
      </c>
      <c r="EX66" s="390">
        <f t="shared" si="147"/>
        <v>0</v>
      </c>
      <c r="FG66" s="378" t="str">
        <f t="shared" si="165"/>
        <v>四国</v>
      </c>
      <c r="FH66" s="378">
        <f t="shared" si="177"/>
        <v>8</v>
      </c>
      <c r="FI66" s="378" t="str">
        <f t="shared" si="61"/>
        <v>四国8</v>
      </c>
      <c r="FJ66" s="390">
        <f t="shared" si="148"/>
        <v>0</v>
      </c>
      <c r="FM66" s="378" t="str">
        <f t="shared" si="62"/>
        <v>四国</v>
      </c>
      <c r="FN66" s="378">
        <f t="shared" si="63"/>
        <v>8</v>
      </c>
      <c r="FO66" s="378" t="str">
        <f t="shared" si="64"/>
        <v>四国8</v>
      </c>
      <c r="FP66" s="390">
        <f t="shared" si="149"/>
        <v>0</v>
      </c>
      <c r="FY66" s="378" t="str">
        <f t="shared" si="166"/>
        <v>四国</v>
      </c>
      <c r="FZ66" s="378">
        <f t="shared" si="178"/>
        <v>8</v>
      </c>
      <c r="GA66" s="378" t="str">
        <f t="shared" si="65"/>
        <v>四国8</v>
      </c>
      <c r="GB66" s="390">
        <f t="shared" si="150"/>
        <v>0</v>
      </c>
      <c r="GE66" s="378" t="str">
        <f t="shared" si="66"/>
        <v>四国</v>
      </c>
      <c r="GF66" s="378">
        <f t="shared" si="67"/>
        <v>8</v>
      </c>
      <c r="GG66" s="378" t="str">
        <f t="shared" si="68"/>
        <v>四国8</v>
      </c>
      <c r="GH66" s="390">
        <f t="shared" si="151"/>
        <v>0</v>
      </c>
      <c r="GQ66" s="378" t="str">
        <f t="shared" si="167"/>
        <v>四国</v>
      </c>
      <c r="GR66" s="378">
        <f t="shared" si="179"/>
        <v>8</v>
      </c>
      <c r="GS66" s="378" t="str">
        <f t="shared" si="69"/>
        <v>四国8</v>
      </c>
      <c r="GT66" s="390">
        <f t="shared" si="152"/>
        <v>0</v>
      </c>
      <c r="GW66" s="378" t="str">
        <f t="shared" si="70"/>
        <v>四国</v>
      </c>
      <c r="GX66" s="378">
        <f t="shared" si="71"/>
        <v>8</v>
      </c>
      <c r="GY66" s="378" t="str">
        <f t="shared" si="72"/>
        <v>四国8</v>
      </c>
      <c r="GZ66" s="390">
        <f t="shared" si="153"/>
        <v>0</v>
      </c>
      <c r="HI66" s="378" t="str">
        <f t="shared" si="168"/>
        <v>四国</v>
      </c>
      <c r="HJ66" s="378">
        <f t="shared" si="180"/>
        <v>8</v>
      </c>
      <c r="HK66" s="378" t="str">
        <f t="shared" si="73"/>
        <v>四国8</v>
      </c>
      <c r="HL66" s="390">
        <f t="shared" si="154"/>
        <v>0</v>
      </c>
      <c r="HO66" s="378" t="str">
        <f t="shared" si="74"/>
        <v>四国</v>
      </c>
      <c r="HP66" s="378">
        <f t="shared" si="75"/>
        <v>8</v>
      </c>
      <c r="HQ66" s="378" t="str">
        <f t="shared" si="76"/>
        <v>四国8</v>
      </c>
      <c r="HR66" s="390">
        <f t="shared" si="155"/>
        <v>0</v>
      </c>
      <c r="IA66" s="378" t="str">
        <f t="shared" si="169"/>
        <v>四国</v>
      </c>
      <c r="IB66" s="378">
        <f t="shared" si="181"/>
        <v>8</v>
      </c>
      <c r="IC66" s="378" t="str">
        <f t="shared" si="77"/>
        <v>四国8</v>
      </c>
      <c r="ID66" s="390">
        <f t="shared" si="156"/>
        <v>0</v>
      </c>
      <c r="IG66" s="378" t="str">
        <f t="shared" si="78"/>
        <v>四国</v>
      </c>
      <c r="IH66" s="378">
        <f t="shared" si="79"/>
        <v>8</v>
      </c>
      <c r="II66" s="378" t="str">
        <f t="shared" si="80"/>
        <v>四国8</v>
      </c>
      <c r="IJ66" s="390">
        <f t="shared" si="157"/>
        <v>0</v>
      </c>
    </row>
    <row r="67" spans="37:244">
      <c r="AK67" s="378" t="str">
        <f t="shared" si="158"/>
        <v>九州</v>
      </c>
      <c r="AL67" s="378">
        <f t="shared" si="170"/>
        <v>8</v>
      </c>
      <c r="AM67" s="378" t="str">
        <f t="shared" si="35"/>
        <v>九州8</v>
      </c>
      <c r="AN67" s="390">
        <f t="shared" si="134"/>
        <v>0</v>
      </c>
      <c r="AQ67" s="378" t="str">
        <f t="shared" si="36"/>
        <v>九州</v>
      </c>
      <c r="AR67" s="378">
        <f t="shared" si="37"/>
        <v>8</v>
      </c>
      <c r="AS67" s="378" t="str">
        <f t="shared" si="38"/>
        <v>九州8</v>
      </c>
      <c r="AT67" s="390">
        <f t="shared" si="135"/>
        <v>0</v>
      </c>
      <c r="BC67" s="378" t="str">
        <f t="shared" si="159"/>
        <v>九州</v>
      </c>
      <c r="BD67" s="378">
        <f t="shared" si="171"/>
        <v>8</v>
      </c>
      <c r="BE67" s="378" t="str">
        <f t="shared" si="39"/>
        <v>九州8</v>
      </c>
      <c r="BF67" s="390">
        <f t="shared" si="136"/>
        <v>0</v>
      </c>
      <c r="BI67" s="378" t="str">
        <f t="shared" si="40"/>
        <v>九州</v>
      </c>
      <c r="BJ67" s="378">
        <f t="shared" si="41"/>
        <v>8</v>
      </c>
      <c r="BK67" s="378" t="str">
        <f t="shared" si="42"/>
        <v>九州8</v>
      </c>
      <c r="BL67" s="390">
        <f t="shared" si="137"/>
        <v>0</v>
      </c>
      <c r="BU67" s="378" t="str">
        <f t="shared" si="160"/>
        <v>九州</v>
      </c>
      <c r="BV67" s="378">
        <f t="shared" si="172"/>
        <v>8</v>
      </c>
      <c r="BW67" s="378" t="str">
        <f t="shared" si="43"/>
        <v>九州8</v>
      </c>
      <c r="BX67" s="390">
        <f t="shared" si="138"/>
        <v>0</v>
      </c>
      <c r="CA67" s="378" t="str">
        <f t="shared" si="44"/>
        <v>九州</v>
      </c>
      <c r="CB67" s="378">
        <f t="shared" si="45"/>
        <v>8</v>
      </c>
      <c r="CC67" s="378" t="str">
        <f t="shared" si="46"/>
        <v>九州8</v>
      </c>
      <c r="CD67" s="390">
        <f t="shared" si="139"/>
        <v>0</v>
      </c>
      <c r="CM67" s="378" t="str">
        <f t="shared" si="161"/>
        <v>九州</v>
      </c>
      <c r="CN67" s="378">
        <f t="shared" si="173"/>
        <v>8</v>
      </c>
      <c r="CO67" s="378" t="str">
        <f t="shared" si="47"/>
        <v>九州8</v>
      </c>
      <c r="CP67" s="390">
        <f t="shared" si="140"/>
        <v>0</v>
      </c>
      <c r="CS67" s="378" t="str">
        <f t="shared" si="48"/>
        <v>九州</v>
      </c>
      <c r="CT67" s="378">
        <f t="shared" si="49"/>
        <v>8</v>
      </c>
      <c r="CU67" s="378" t="str">
        <f t="shared" si="50"/>
        <v>九州8</v>
      </c>
      <c r="CV67" s="390">
        <f t="shared" si="141"/>
        <v>0</v>
      </c>
      <c r="DE67" s="378" t="str">
        <f t="shared" si="162"/>
        <v>九州</v>
      </c>
      <c r="DF67" s="378">
        <f t="shared" si="174"/>
        <v>8</v>
      </c>
      <c r="DG67" s="378" t="str">
        <f t="shared" si="51"/>
        <v>九州8</v>
      </c>
      <c r="DH67" s="390">
        <f t="shared" si="142"/>
        <v>0</v>
      </c>
      <c r="DK67" s="378" t="str">
        <f t="shared" si="52"/>
        <v>九州</v>
      </c>
      <c r="DL67" s="378">
        <f t="shared" si="52"/>
        <v>8</v>
      </c>
      <c r="DM67" s="378" t="str">
        <f t="shared" si="52"/>
        <v>九州8</v>
      </c>
      <c r="DN67" s="390">
        <f t="shared" si="143"/>
        <v>0</v>
      </c>
      <c r="DW67" s="378" t="str">
        <f t="shared" si="163"/>
        <v>九州</v>
      </c>
      <c r="DX67" s="378">
        <f t="shared" si="175"/>
        <v>8</v>
      </c>
      <c r="DY67" s="378" t="str">
        <f t="shared" si="53"/>
        <v>九州8</v>
      </c>
      <c r="DZ67" s="390">
        <f t="shared" si="144"/>
        <v>0</v>
      </c>
      <c r="EC67" s="378" t="str">
        <f t="shared" si="54"/>
        <v>九州</v>
      </c>
      <c r="ED67" s="378">
        <f t="shared" si="55"/>
        <v>8</v>
      </c>
      <c r="EE67" s="378" t="str">
        <f t="shared" si="56"/>
        <v>九州8</v>
      </c>
      <c r="EF67" s="390">
        <f t="shared" si="145"/>
        <v>0</v>
      </c>
      <c r="EO67" s="378" t="str">
        <f t="shared" si="164"/>
        <v>九州</v>
      </c>
      <c r="EP67" s="378">
        <f t="shared" si="176"/>
        <v>8</v>
      </c>
      <c r="EQ67" s="378" t="str">
        <f t="shared" si="57"/>
        <v>九州8</v>
      </c>
      <c r="ER67" s="390">
        <f t="shared" si="146"/>
        <v>0</v>
      </c>
      <c r="EU67" s="378" t="str">
        <f t="shared" si="58"/>
        <v>九州</v>
      </c>
      <c r="EV67" s="378">
        <f t="shared" si="59"/>
        <v>8</v>
      </c>
      <c r="EW67" s="378" t="str">
        <f t="shared" si="60"/>
        <v>九州8</v>
      </c>
      <c r="EX67" s="390">
        <f t="shared" si="147"/>
        <v>0</v>
      </c>
      <c r="FG67" s="378" t="str">
        <f t="shared" si="165"/>
        <v>九州</v>
      </c>
      <c r="FH67" s="378">
        <f t="shared" si="177"/>
        <v>8</v>
      </c>
      <c r="FI67" s="378" t="str">
        <f t="shared" si="61"/>
        <v>九州8</v>
      </c>
      <c r="FJ67" s="390">
        <f t="shared" si="148"/>
        <v>0</v>
      </c>
      <c r="FM67" s="378" t="str">
        <f t="shared" si="62"/>
        <v>九州</v>
      </c>
      <c r="FN67" s="378">
        <f t="shared" si="63"/>
        <v>8</v>
      </c>
      <c r="FO67" s="378" t="str">
        <f t="shared" si="64"/>
        <v>九州8</v>
      </c>
      <c r="FP67" s="390">
        <f t="shared" si="149"/>
        <v>0</v>
      </c>
      <c r="FY67" s="378" t="str">
        <f t="shared" si="166"/>
        <v>九州</v>
      </c>
      <c r="FZ67" s="378">
        <f t="shared" si="178"/>
        <v>8</v>
      </c>
      <c r="GA67" s="378" t="str">
        <f t="shared" si="65"/>
        <v>九州8</v>
      </c>
      <c r="GB67" s="390">
        <f t="shared" si="150"/>
        <v>0</v>
      </c>
      <c r="GE67" s="378" t="str">
        <f t="shared" si="66"/>
        <v>九州</v>
      </c>
      <c r="GF67" s="378">
        <f t="shared" si="67"/>
        <v>8</v>
      </c>
      <c r="GG67" s="378" t="str">
        <f t="shared" si="68"/>
        <v>九州8</v>
      </c>
      <c r="GH67" s="390">
        <f t="shared" si="151"/>
        <v>0</v>
      </c>
      <c r="GQ67" s="378" t="str">
        <f t="shared" si="167"/>
        <v>九州</v>
      </c>
      <c r="GR67" s="378">
        <f t="shared" si="179"/>
        <v>8</v>
      </c>
      <c r="GS67" s="378" t="str">
        <f t="shared" si="69"/>
        <v>九州8</v>
      </c>
      <c r="GT67" s="390">
        <f t="shared" si="152"/>
        <v>0</v>
      </c>
      <c r="GW67" s="378" t="str">
        <f t="shared" si="70"/>
        <v>九州</v>
      </c>
      <c r="GX67" s="378">
        <f t="shared" si="71"/>
        <v>8</v>
      </c>
      <c r="GY67" s="378" t="str">
        <f t="shared" si="72"/>
        <v>九州8</v>
      </c>
      <c r="GZ67" s="390">
        <f t="shared" si="153"/>
        <v>0</v>
      </c>
      <c r="HI67" s="378" t="str">
        <f t="shared" si="168"/>
        <v>九州</v>
      </c>
      <c r="HJ67" s="378">
        <f t="shared" si="180"/>
        <v>8</v>
      </c>
      <c r="HK67" s="378" t="str">
        <f t="shared" si="73"/>
        <v>九州8</v>
      </c>
      <c r="HL67" s="390">
        <f t="shared" si="154"/>
        <v>0</v>
      </c>
      <c r="HO67" s="378" t="str">
        <f t="shared" si="74"/>
        <v>九州</v>
      </c>
      <c r="HP67" s="378">
        <f t="shared" si="75"/>
        <v>8</v>
      </c>
      <c r="HQ67" s="378" t="str">
        <f t="shared" si="76"/>
        <v>九州8</v>
      </c>
      <c r="HR67" s="390">
        <f t="shared" si="155"/>
        <v>0</v>
      </c>
      <c r="IA67" s="378" t="str">
        <f t="shared" si="169"/>
        <v>九州</v>
      </c>
      <c r="IB67" s="378">
        <f t="shared" si="181"/>
        <v>8</v>
      </c>
      <c r="IC67" s="378" t="str">
        <f t="shared" si="77"/>
        <v>九州8</v>
      </c>
      <c r="ID67" s="390">
        <f t="shared" si="156"/>
        <v>0</v>
      </c>
      <c r="IG67" s="378" t="str">
        <f t="shared" si="78"/>
        <v>九州</v>
      </c>
      <c r="IH67" s="378">
        <f t="shared" si="79"/>
        <v>8</v>
      </c>
      <c r="II67" s="378" t="str">
        <f t="shared" si="80"/>
        <v>九州8</v>
      </c>
      <c r="IJ67" s="390">
        <f t="shared" si="157"/>
        <v>0</v>
      </c>
    </row>
    <row r="68" spans="37:244">
      <c r="AK68" s="378" t="str">
        <f t="shared" si="158"/>
        <v>沖縄</v>
      </c>
      <c r="AL68" s="378">
        <f t="shared" si="170"/>
        <v>8</v>
      </c>
      <c r="AM68" s="378" t="str">
        <f t="shared" si="35"/>
        <v>沖縄8</v>
      </c>
      <c r="AN68" s="390">
        <f t="shared" si="134"/>
        <v>0</v>
      </c>
      <c r="AQ68" s="378" t="str">
        <f t="shared" si="36"/>
        <v>沖縄</v>
      </c>
      <c r="AR68" s="378">
        <f t="shared" si="37"/>
        <v>8</v>
      </c>
      <c r="AS68" s="378" t="str">
        <f t="shared" si="38"/>
        <v>沖縄8</v>
      </c>
      <c r="AT68" s="390">
        <f t="shared" si="135"/>
        <v>0</v>
      </c>
      <c r="BC68" s="378" t="str">
        <f t="shared" si="159"/>
        <v>沖縄</v>
      </c>
      <c r="BD68" s="378">
        <f t="shared" si="171"/>
        <v>8</v>
      </c>
      <c r="BE68" s="378" t="str">
        <f t="shared" si="39"/>
        <v>沖縄8</v>
      </c>
      <c r="BF68" s="390">
        <f t="shared" si="136"/>
        <v>0</v>
      </c>
      <c r="BI68" s="378" t="str">
        <f t="shared" si="40"/>
        <v>沖縄</v>
      </c>
      <c r="BJ68" s="378">
        <f t="shared" si="41"/>
        <v>8</v>
      </c>
      <c r="BK68" s="378" t="str">
        <f t="shared" si="42"/>
        <v>沖縄8</v>
      </c>
      <c r="BL68" s="390">
        <f t="shared" si="137"/>
        <v>0</v>
      </c>
      <c r="BU68" s="378" t="str">
        <f t="shared" si="160"/>
        <v>沖縄</v>
      </c>
      <c r="BV68" s="378">
        <f t="shared" si="172"/>
        <v>8</v>
      </c>
      <c r="BW68" s="378" t="str">
        <f t="shared" si="43"/>
        <v>沖縄8</v>
      </c>
      <c r="BX68" s="390">
        <f t="shared" si="138"/>
        <v>0</v>
      </c>
      <c r="CA68" s="378" t="str">
        <f t="shared" si="44"/>
        <v>沖縄</v>
      </c>
      <c r="CB68" s="378">
        <f t="shared" si="45"/>
        <v>8</v>
      </c>
      <c r="CC68" s="378" t="str">
        <f t="shared" si="46"/>
        <v>沖縄8</v>
      </c>
      <c r="CD68" s="390">
        <f t="shared" si="139"/>
        <v>0</v>
      </c>
      <c r="CM68" s="378" t="str">
        <f t="shared" si="161"/>
        <v>沖縄</v>
      </c>
      <c r="CN68" s="378">
        <f t="shared" si="173"/>
        <v>8</v>
      </c>
      <c r="CO68" s="378" t="str">
        <f t="shared" si="47"/>
        <v>沖縄8</v>
      </c>
      <c r="CP68" s="390">
        <f t="shared" si="140"/>
        <v>0</v>
      </c>
      <c r="CS68" s="378" t="str">
        <f t="shared" si="48"/>
        <v>沖縄</v>
      </c>
      <c r="CT68" s="378">
        <f t="shared" si="49"/>
        <v>8</v>
      </c>
      <c r="CU68" s="378" t="str">
        <f t="shared" si="50"/>
        <v>沖縄8</v>
      </c>
      <c r="CV68" s="390">
        <f t="shared" si="141"/>
        <v>0</v>
      </c>
      <c r="DE68" s="378" t="str">
        <f t="shared" si="162"/>
        <v>沖縄</v>
      </c>
      <c r="DF68" s="378">
        <f t="shared" si="174"/>
        <v>8</v>
      </c>
      <c r="DG68" s="378" t="str">
        <f t="shared" si="51"/>
        <v>沖縄8</v>
      </c>
      <c r="DH68" s="390">
        <f t="shared" si="142"/>
        <v>0</v>
      </c>
      <c r="DK68" s="378" t="str">
        <f t="shared" si="52"/>
        <v>沖縄</v>
      </c>
      <c r="DL68" s="378">
        <f t="shared" si="52"/>
        <v>8</v>
      </c>
      <c r="DM68" s="378" t="str">
        <f t="shared" si="52"/>
        <v>沖縄8</v>
      </c>
      <c r="DN68" s="390">
        <f t="shared" si="143"/>
        <v>0</v>
      </c>
      <c r="DW68" s="378" t="str">
        <f t="shared" si="163"/>
        <v>沖縄</v>
      </c>
      <c r="DX68" s="378">
        <f t="shared" si="175"/>
        <v>8</v>
      </c>
      <c r="DY68" s="378" t="str">
        <f t="shared" si="53"/>
        <v>沖縄8</v>
      </c>
      <c r="DZ68" s="390">
        <f t="shared" si="144"/>
        <v>0</v>
      </c>
      <c r="EC68" s="378" t="str">
        <f t="shared" si="54"/>
        <v>沖縄</v>
      </c>
      <c r="ED68" s="378">
        <f t="shared" si="55"/>
        <v>8</v>
      </c>
      <c r="EE68" s="378" t="str">
        <f t="shared" si="56"/>
        <v>沖縄8</v>
      </c>
      <c r="EF68" s="390">
        <f t="shared" si="145"/>
        <v>0</v>
      </c>
      <c r="EO68" s="378" t="str">
        <f t="shared" si="164"/>
        <v>沖縄</v>
      </c>
      <c r="EP68" s="378">
        <f t="shared" si="176"/>
        <v>8</v>
      </c>
      <c r="EQ68" s="378" t="str">
        <f t="shared" si="57"/>
        <v>沖縄8</v>
      </c>
      <c r="ER68" s="390">
        <f t="shared" si="146"/>
        <v>0</v>
      </c>
      <c r="EU68" s="378" t="str">
        <f t="shared" si="58"/>
        <v>沖縄</v>
      </c>
      <c r="EV68" s="378">
        <f t="shared" si="59"/>
        <v>8</v>
      </c>
      <c r="EW68" s="378" t="str">
        <f t="shared" si="60"/>
        <v>沖縄8</v>
      </c>
      <c r="EX68" s="390">
        <f t="shared" si="147"/>
        <v>0</v>
      </c>
      <c r="FG68" s="378" t="str">
        <f t="shared" si="165"/>
        <v>沖縄</v>
      </c>
      <c r="FH68" s="378">
        <f t="shared" si="177"/>
        <v>8</v>
      </c>
      <c r="FI68" s="378" t="str">
        <f t="shared" si="61"/>
        <v>沖縄8</v>
      </c>
      <c r="FJ68" s="390">
        <f t="shared" si="148"/>
        <v>0</v>
      </c>
      <c r="FM68" s="378" t="str">
        <f t="shared" si="62"/>
        <v>沖縄</v>
      </c>
      <c r="FN68" s="378">
        <f t="shared" si="63"/>
        <v>8</v>
      </c>
      <c r="FO68" s="378" t="str">
        <f t="shared" si="64"/>
        <v>沖縄8</v>
      </c>
      <c r="FP68" s="390">
        <f t="shared" si="149"/>
        <v>0</v>
      </c>
      <c r="FY68" s="378" t="str">
        <f t="shared" si="166"/>
        <v>沖縄</v>
      </c>
      <c r="FZ68" s="378">
        <f t="shared" si="178"/>
        <v>8</v>
      </c>
      <c r="GA68" s="378" t="str">
        <f t="shared" si="65"/>
        <v>沖縄8</v>
      </c>
      <c r="GB68" s="390">
        <f t="shared" si="150"/>
        <v>0</v>
      </c>
      <c r="GE68" s="378" t="str">
        <f t="shared" si="66"/>
        <v>沖縄</v>
      </c>
      <c r="GF68" s="378">
        <f t="shared" si="67"/>
        <v>8</v>
      </c>
      <c r="GG68" s="378" t="str">
        <f t="shared" si="68"/>
        <v>沖縄8</v>
      </c>
      <c r="GH68" s="390">
        <f t="shared" si="151"/>
        <v>0</v>
      </c>
      <c r="GQ68" s="378" t="str">
        <f t="shared" si="167"/>
        <v>沖縄</v>
      </c>
      <c r="GR68" s="378">
        <f t="shared" si="179"/>
        <v>8</v>
      </c>
      <c r="GS68" s="378" t="str">
        <f t="shared" si="69"/>
        <v>沖縄8</v>
      </c>
      <c r="GT68" s="390">
        <f t="shared" si="152"/>
        <v>0</v>
      </c>
      <c r="GW68" s="378" t="str">
        <f t="shared" si="70"/>
        <v>沖縄</v>
      </c>
      <c r="GX68" s="378">
        <f t="shared" si="71"/>
        <v>8</v>
      </c>
      <c r="GY68" s="378" t="str">
        <f t="shared" si="72"/>
        <v>沖縄8</v>
      </c>
      <c r="GZ68" s="390">
        <f t="shared" si="153"/>
        <v>0</v>
      </c>
      <c r="HI68" s="378" t="str">
        <f t="shared" si="168"/>
        <v>沖縄</v>
      </c>
      <c r="HJ68" s="378">
        <f t="shared" si="180"/>
        <v>8</v>
      </c>
      <c r="HK68" s="378" t="str">
        <f t="shared" si="73"/>
        <v>沖縄8</v>
      </c>
      <c r="HL68" s="390">
        <f t="shared" si="154"/>
        <v>0</v>
      </c>
      <c r="HO68" s="378" t="str">
        <f t="shared" si="74"/>
        <v>沖縄</v>
      </c>
      <c r="HP68" s="378">
        <f t="shared" si="75"/>
        <v>8</v>
      </c>
      <c r="HQ68" s="378" t="str">
        <f t="shared" si="76"/>
        <v>沖縄8</v>
      </c>
      <c r="HR68" s="390">
        <f t="shared" si="155"/>
        <v>0</v>
      </c>
      <c r="IA68" s="378" t="str">
        <f t="shared" si="169"/>
        <v>沖縄</v>
      </c>
      <c r="IB68" s="378">
        <f t="shared" si="181"/>
        <v>8</v>
      </c>
      <c r="IC68" s="378" t="str">
        <f t="shared" si="77"/>
        <v>沖縄8</v>
      </c>
      <c r="ID68" s="390">
        <f t="shared" si="156"/>
        <v>0</v>
      </c>
      <c r="IG68" s="378" t="str">
        <f t="shared" si="78"/>
        <v>沖縄</v>
      </c>
      <c r="IH68" s="378">
        <f t="shared" si="79"/>
        <v>8</v>
      </c>
      <c r="II68" s="378" t="str">
        <f t="shared" si="80"/>
        <v>沖縄8</v>
      </c>
      <c r="IJ68" s="390">
        <f t="shared" si="157"/>
        <v>0</v>
      </c>
    </row>
    <row r="69" spans="37:244">
      <c r="AK69" s="378" t="str">
        <f>AK59</f>
        <v>北海道</v>
      </c>
      <c r="AL69" s="378">
        <v>9</v>
      </c>
      <c r="AM69" s="378" t="str">
        <f t="shared" si="35"/>
        <v>北海道9</v>
      </c>
      <c r="AN69" s="390">
        <f t="shared" ref="AN69:AN78" si="182">AN10</f>
        <v>0</v>
      </c>
      <c r="AQ69" s="378" t="str">
        <f t="shared" si="36"/>
        <v>北海道</v>
      </c>
      <c r="AR69" s="378">
        <f t="shared" si="37"/>
        <v>9</v>
      </c>
      <c r="AS69" s="378" t="str">
        <f t="shared" si="38"/>
        <v>北海道9</v>
      </c>
      <c r="AT69" s="390">
        <f t="shared" ref="AT69:AT78" si="183">AN24</f>
        <v>0</v>
      </c>
      <c r="BC69" s="378" t="str">
        <f>BC59</f>
        <v>北海道</v>
      </c>
      <c r="BD69" s="378">
        <v>9</v>
      </c>
      <c r="BE69" s="378" t="str">
        <f t="shared" si="39"/>
        <v>北海道9</v>
      </c>
      <c r="BF69" s="390">
        <f t="shared" ref="BF69:BF78" si="184">BF10</f>
        <v>0</v>
      </c>
      <c r="BI69" s="378" t="str">
        <f t="shared" si="40"/>
        <v>北海道</v>
      </c>
      <c r="BJ69" s="378">
        <f t="shared" si="41"/>
        <v>9</v>
      </c>
      <c r="BK69" s="378" t="str">
        <f t="shared" si="42"/>
        <v>北海道9</v>
      </c>
      <c r="BL69" s="390">
        <f t="shared" ref="BL69:BL78" si="185">BF24</f>
        <v>0</v>
      </c>
      <c r="BU69" s="378" t="str">
        <f>BU59</f>
        <v>北海道</v>
      </c>
      <c r="BV69" s="378">
        <v>9</v>
      </c>
      <c r="BW69" s="378" t="str">
        <f t="shared" si="43"/>
        <v>北海道9</v>
      </c>
      <c r="BX69" s="390">
        <f t="shared" ref="BX69:BX78" si="186">BX10</f>
        <v>0</v>
      </c>
      <c r="CA69" s="378" t="str">
        <f t="shared" si="44"/>
        <v>北海道</v>
      </c>
      <c r="CB69" s="378">
        <f t="shared" si="45"/>
        <v>9</v>
      </c>
      <c r="CC69" s="378" t="str">
        <f t="shared" si="46"/>
        <v>北海道9</v>
      </c>
      <c r="CD69" s="390">
        <f t="shared" ref="CD69:CD78" si="187">BX24</f>
        <v>0</v>
      </c>
      <c r="CM69" s="378" t="str">
        <f>CM59</f>
        <v>北海道</v>
      </c>
      <c r="CN69" s="378">
        <v>9</v>
      </c>
      <c r="CO69" s="378" t="str">
        <f t="shared" si="47"/>
        <v>北海道9</v>
      </c>
      <c r="CP69" s="390">
        <f t="shared" ref="CP69:CP78" si="188">CP10</f>
        <v>0</v>
      </c>
      <c r="CS69" s="378" t="str">
        <f t="shared" si="48"/>
        <v>北海道</v>
      </c>
      <c r="CT69" s="378">
        <f t="shared" si="49"/>
        <v>9</v>
      </c>
      <c r="CU69" s="378" t="str">
        <f t="shared" si="50"/>
        <v>北海道9</v>
      </c>
      <c r="CV69" s="390">
        <f t="shared" ref="CV69:CV78" si="189">CP24</f>
        <v>0</v>
      </c>
      <c r="DE69" s="378" t="str">
        <f>DE59</f>
        <v>北海道</v>
      </c>
      <c r="DF69" s="378">
        <v>9</v>
      </c>
      <c r="DG69" s="378" t="str">
        <f t="shared" si="51"/>
        <v>北海道9</v>
      </c>
      <c r="DH69" s="390">
        <f t="shared" ref="DH69:DH78" si="190">DH10</f>
        <v>0</v>
      </c>
      <c r="DK69" s="378" t="str">
        <f t="shared" si="52"/>
        <v>北海道</v>
      </c>
      <c r="DL69" s="378">
        <f t="shared" si="52"/>
        <v>9</v>
      </c>
      <c r="DM69" s="378" t="str">
        <f t="shared" si="52"/>
        <v>北海道9</v>
      </c>
      <c r="DN69" s="390">
        <f t="shared" ref="DN69:DN78" si="191">DH24</f>
        <v>0</v>
      </c>
      <c r="DW69" s="378" t="str">
        <f>DW59</f>
        <v>北海道</v>
      </c>
      <c r="DX69" s="378">
        <v>9</v>
      </c>
      <c r="DY69" s="378" t="str">
        <f t="shared" si="53"/>
        <v>北海道9</v>
      </c>
      <c r="DZ69" s="390">
        <f t="shared" ref="DZ69:DZ78" si="192">DZ10</f>
        <v>0</v>
      </c>
      <c r="EC69" s="378" t="str">
        <f t="shared" si="54"/>
        <v>北海道</v>
      </c>
      <c r="ED69" s="378">
        <f t="shared" si="55"/>
        <v>9</v>
      </c>
      <c r="EE69" s="378" t="str">
        <f t="shared" si="56"/>
        <v>北海道9</v>
      </c>
      <c r="EF69" s="390">
        <f t="shared" ref="EF69:EF78" si="193">DZ24</f>
        <v>0</v>
      </c>
      <c r="EO69" s="378" t="str">
        <f>EO59</f>
        <v>北海道</v>
      </c>
      <c r="EP69" s="378">
        <v>9</v>
      </c>
      <c r="EQ69" s="378" t="str">
        <f t="shared" si="57"/>
        <v>北海道9</v>
      </c>
      <c r="ER69" s="390">
        <f t="shared" ref="ER69:ER78" si="194">ER10</f>
        <v>0</v>
      </c>
      <c r="EU69" s="378" t="str">
        <f t="shared" si="58"/>
        <v>北海道</v>
      </c>
      <c r="EV69" s="378">
        <f t="shared" si="59"/>
        <v>9</v>
      </c>
      <c r="EW69" s="378" t="str">
        <f t="shared" si="60"/>
        <v>北海道9</v>
      </c>
      <c r="EX69" s="390">
        <f t="shared" ref="EX69:EX78" si="195">ER24</f>
        <v>0</v>
      </c>
      <c r="FG69" s="378" t="str">
        <f>FG59</f>
        <v>北海道</v>
      </c>
      <c r="FH69" s="378">
        <v>9</v>
      </c>
      <c r="FI69" s="378" t="str">
        <f t="shared" si="61"/>
        <v>北海道9</v>
      </c>
      <c r="FJ69" s="390">
        <f t="shared" ref="FJ69:FJ78" si="196">FJ10</f>
        <v>0</v>
      </c>
      <c r="FM69" s="378" t="str">
        <f t="shared" si="62"/>
        <v>北海道</v>
      </c>
      <c r="FN69" s="378">
        <f t="shared" si="63"/>
        <v>9</v>
      </c>
      <c r="FO69" s="378" t="str">
        <f t="shared" si="64"/>
        <v>北海道9</v>
      </c>
      <c r="FP69" s="390">
        <f t="shared" ref="FP69:FP78" si="197">FJ24</f>
        <v>0</v>
      </c>
      <c r="FY69" s="378" t="str">
        <f>FY59</f>
        <v>北海道</v>
      </c>
      <c r="FZ69" s="378">
        <v>9</v>
      </c>
      <c r="GA69" s="378" t="str">
        <f t="shared" si="65"/>
        <v>北海道9</v>
      </c>
      <c r="GB69" s="390">
        <f t="shared" ref="GB69:GB78" si="198">GB10</f>
        <v>0</v>
      </c>
      <c r="GE69" s="378" t="str">
        <f t="shared" si="66"/>
        <v>北海道</v>
      </c>
      <c r="GF69" s="378">
        <f t="shared" si="67"/>
        <v>9</v>
      </c>
      <c r="GG69" s="378" t="str">
        <f t="shared" si="68"/>
        <v>北海道9</v>
      </c>
      <c r="GH69" s="390">
        <f t="shared" ref="GH69:GH78" si="199">GB24</f>
        <v>0</v>
      </c>
      <c r="GQ69" s="378" t="str">
        <f>GQ59</f>
        <v>北海道</v>
      </c>
      <c r="GR69" s="378">
        <v>9</v>
      </c>
      <c r="GS69" s="378" t="str">
        <f t="shared" si="69"/>
        <v>北海道9</v>
      </c>
      <c r="GT69" s="390">
        <f t="shared" ref="GT69:GT78" si="200">GT10</f>
        <v>0</v>
      </c>
      <c r="GW69" s="378" t="str">
        <f t="shared" si="70"/>
        <v>北海道</v>
      </c>
      <c r="GX69" s="378">
        <f t="shared" si="71"/>
        <v>9</v>
      </c>
      <c r="GY69" s="378" t="str">
        <f t="shared" si="72"/>
        <v>北海道9</v>
      </c>
      <c r="GZ69" s="390">
        <f t="shared" ref="GZ69:GZ78" si="201">GT24</f>
        <v>0</v>
      </c>
      <c r="HI69" s="378" t="str">
        <f>HI59</f>
        <v>北海道</v>
      </c>
      <c r="HJ69" s="378">
        <v>9</v>
      </c>
      <c r="HK69" s="378" t="str">
        <f t="shared" si="73"/>
        <v>北海道9</v>
      </c>
      <c r="HL69" s="390">
        <f t="shared" ref="HL69:HL78" si="202">HL10</f>
        <v>0</v>
      </c>
      <c r="HO69" s="378" t="str">
        <f t="shared" si="74"/>
        <v>北海道</v>
      </c>
      <c r="HP69" s="378">
        <f t="shared" si="75"/>
        <v>9</v>
      </c>
      <c r="HQ69" s="378" t="str">
        <f t="shared" si="76"/>
        <v>北海道9</v>
      </c>
      <c r="HR69" s="390">
        <f t="shared" ref="HR69:HR78" si="203">HL24</f>
        <v>0</v>
      </c>
      <c r="IA69" s="378" t="str">
        <f>IA59</f>
        <v>北海道</v>
      </c>
      <c r="IB69" s="378">
        <v>9</v>
      </c>
      <c r="IC69" s="378" t="str">
        <f t="shared" si="77"/>
        <v>北海道9</v>
      </c>
      <c r="ID69" s="390">
        <f t="shared" ref="ID69:ID78" si="204">ID10</f>
        <v>0</v>
      </c>
      <c r="IG69" s="378" t="str">
        <f t="shared" si="78"/>
        <v>北海道</v>
      </c>
      <c r="IH69" s="378">
        <f t="shared" si="79"/>
        <v>9</v>
      </c>
      <c r="II69" s="378" t="str">
        <f t="shared" si="80"/>
        <v>北海道9</v>
      </c>
      <c r="IJ69" s="390">
        <f t="shared" ref="IJ69:IJ78" si="205">ID24</f>
        <v>0</v>
      </c>
    </row>
    <row r="70" spans="37:244">
      <c r="AK70" s="378" t="str">
        <f>AK60</f>
        <v>東北</v>
      </c>
      <c r="AL70" s="378">
        <f>AL69</f>
        <v>9</v>
      </c>
      <c r="AM70" s="378" t="str">
        <f t="shared" si="35"/>
        <v>東北9</v>
      </c>
      <c r="AN70" s="390">
        <f t="shared" si="182"/>
        <v>0</v>
      </c>
      <c r="AQ70" s="378" t="str">
        <f t="shared" si="36"/>
        <v>東北</v>
      </c>
      <c r="AR70" s="378">
        <f t="shared" si="37"/>
        <v>9</v>
      </c>
      <c r="AS70" s="378" t="str">
        <f t="shared" si="38"/>
        <v>東北9</v>
      </c>
      <c r="AT70" s="390">
        <f t="shared" si="183"/>
        <v>0</v>
      </c>
      <c r="BC70" s="378" t="str">
        <f>BC60</f>
        <v>東北</v>
      </c>
      <c r="BD70" s="378">
        <f>BD69</f>
        <v>9</v>
      </c>
      <c r="BE70" s="378" t="str">
        <f t="shared" si="39"/>
        <v>東北9</v>
      </c>
      <c r="BF70" s="390">
        <f t="shared" si="184"/>
        <v>0</v>
      </c>
      <c r="BI70" s="378" t="str">
        <f t="shared" si="40"/>
        <v>東北</v>
      </c>
      <c r="BJ70" s="378">
        <f t="shared" si="41"/>
        <v>9</v>
      </c>
      <c r="BK70" s="378" t="str">
        <f t="shared" si="42"/>
        <v>東北9</v>
      </c>
      <c r="BL70" s="390">
        <f t="shared" si="185"/>
        <v>0</v>
      </c>
      <c r="BU70" s="378" t="str">
        <f>BU60</f>
        <v>東北</v>
      </c>
      <c r="BV70" s="378">
        <f>BV69</f>
        <v>9</v>
      </c>
      <c r="BW70" s="378" t="str">
        <f t="shared" si="43"/>
        <v>東北9</v>
      </c>
      <c r="BX70" s="390">
        <f t="shared" si="186"/>
        <v>0</v>
      </c>
      <c r="CA70" s="378" t="str">
        <f t="shared" si="44"/>
        <v>東北</v>
      </c>
      <c r="CB70" s="378">
        <f t="shared" si="45"/>
        <v>9</v>
      </c>
      <c r="CC70" s="378" t="str">
        <f t="shared" si="46"/>
        <v>東北9</v>
      </c>
      <c r="CD70" s="390">
        <f t="shared" si="187"/>
        <v>0</v>
      </c>
      <c r="CM70" s="378" t="str">
        <f>CM60</f>
        <v>東北</v>
      </c>
      <c r="CN70" s="378">
        <f>CN69</f>
        <v>9</v>
      </c>
      <c r="CO70" s="378" t="str">
        <f t="shared" si="47"/>
        <v>東北9</v>
      </c>
      <c r="CP70" s="390">
        <f t="shared" si="188"/>
        <v>0</v>
      </c>
      <c r="CS70" s="378" t="str">
        <f t="shared" si="48"/>
        <v>東北</v>
      </c>
      <c r="CT70" s="378">
        <f t="shared" si="49"/>
        <v>9</v>
      </c>
      <c r="CU70" s="378" t="str">
        <f t="shared" si="50"/>
        <v>東北9</v>
      </c>
      <c r="CV70" s="390">
        <f t="shared" si="189"/>
        <v>0</v>
      </c>
      <c r="DE70" s="378" t="str">
        <f>DE60</f>
        <v>東北</v>
      </c>
      <c r="DF70" s="378">
        <f>DF69</f>
        <v>9</v>
      </c>
      <c r="DG70" s="378" t="str">
        <f t="shared" si="51"/>
        <v>東北9</v>
      </c>
      <c r="DH70" s="390">
        <f t="shared" si="190"/>
        <v>0</v>
      </c>
      <c r="DK70" s="378" t="str">
        <f t="shared" si="52"/>
        <v>東北</v>
      </c>
      <c r="DL70" s="378">
        <f t="shared" si="52"/>
        <v>9</v>
      </c>
      <c r="DM70" s="378" t="str">
        <f t="shared" si="52"/>
        <v>東北9</v>
      </c>
      <c r="DN70" s="390">
        <f t="shared" si="191"/>
        <v>0</v>
      </c>
      <c r="DW70" s="378" t="str">
        <f>DW60</f>
        <v>東北</v>
      </c>
      <c r="DX70" s="378">
        <f>DX69</f>
        <v>9</v>
      </c>
      <c r="DY70" s="378" t="str">
        <f t="shared" si="53"/>
        <v>東北9</v>
      </c>
      <c r="DZ70" s="390">
        <f t="shared" si="192"/>
        <v>0</v>
      </c>
      <c r="EC70" s="378" t="str">
        <f t="shared" si="54"/>
        <v>東北</v>
      </c>
      <c r="ED70" s="378">
        <f t="shared" si="55"/>
        <v>9</v>
      </c>
      <c r="EE70" s="378" t="str">
        <f t="shared" si="56"/>
        <v>東北9</v>
      </c>
      <c r="EF70" s="390">
        <f t="shared" si="193"/>
        <v>0</v>
      </c>
      <c r="EO70" s="378" t="str">
        <f>EO60</f>
        <v>東北</v>
      </c>
      <c r="EP70" s="378">
        <f>EP69</f>
        <v>9</v>
      </c>
      <c r="EQ70" s="378" t="str">
        <f t="shared" si="57"/>
        <v>東北9</v>
      </c>
      <c r="ER70" s="390">
        <f t="shared" si="194"/>
        <v>0</v>
      </c>
      <c r="EU70" s="378" t="str">
        <f t="shared" si="58"/>
        <v>東北</v>
      </c>
      <c r="EV70" s="378">
        <f t="shared" si="59"/>
        <v>9</v>
      </c>
      <c r="EW70" s="378" t="str">
        <f t="shared" si="60"/>
        <v>東北9</v>
      </c>
      <c r="EX70" s="390">
        <f t="shared" si="195"/>
        <v>0</v>
      </c>
      <c r="FG70" s="378" t="str">
        <f>FG60</f>
        <v>東北</v>
      </c>
      <c r="FH70" s="378">
        <f>FH69</f>
        <v>9</v>
      </c>
      <c r="FI70" s="378" t="str">
        <f t="shared" si="61"/>
        <v>東北9</v>
      </c>
      <c r="FJ70" s="390">
        <f t="shared" si="196"/>
        <v>0</v>
      </c>
      <c r="FM70" s="378" t="str">
        <f t="shared" si="62"/>
        <v>東北</v>
      </c>
      <c r="FN70" s="378">
        <f t="shared" si="63"/>
        <v>9</v>
      </c>
      <c r="FO70" s="378" t="str">
        <f t="shared" si="64"/>
        <v>東北9</v>
      </c>
      <c r="FP70" s="390">
        <f t="shared" si="197"/>
        <v>0</v>
      </c>
      <c r="FY70" s="378" t="str">
        <f>FY60</f>
        <v>東北</v>
      </c>
      <c r="FZ70" s="378">
        <f>FZ69</f>
        <v>9</v>
      </c>
      <c r="GA70" s="378" t="str">
        <f t="shared" si="65"/>
        <v>東北9</v>
      </c>
      <c r="GB70" s="390">
        <f t="shared" si="198"/>
        <v>0</v>
      </c>
      <c r="GE70" s="378" t="str">
        <f t="shared" si="66"/>
        <v>東北</v>
      </c>
      <c r="GF70" s="378">
        <f t="shared" si="67"/>
        <v>9</v>
      </c>
      <c r="GG70" s="378" t="str">
        <f t="shared" si="68"/>
        <v>東北9</v>
      </c>
      <c r="GH70" s="390">
        <f t="shared" si="199"/>
        <v>0</v>
      </c>
      <c r="GQ70" s="378" t="str">
        <f>GQ60</f>
        <v>東北</v>
      </c>
      <c r="GR70" s="378">
        <f>GR69</f>
        <v>9</v>
      </c>
      <c r="GS70" s="378" t="str">
        <f t="shared" si="69"/>
        <v>東北9</v>
      </c>
      <c r="GT70" s="390">
        <f t="shared" si="200"/>
        <v>0</v>
      </c>
      <c r="GW70" s="378" t="str">
        <f t="shared" si="70"/>
        <v>東北</v>
      </c>
      <c r="GX70" s="378">
        <f t="shared" si="71"/>
        <v>9</v>
      </c>
      <c r="GY70" s="378" t="str">
        <f t="shared" si="72"/>
        <v>東北9</v>
      </c>
      <c r="GZ70" s="390">
        <f t="shared" si="201"/>
        <v>0</v>
      </c>
      <c r="HI70" s="378" t="str">
        <f>HI60</f>
        <v>東北</v>
      </c>
      <c r="HJ70" s="378">
        <f>HJ69</f>
        <v>9</v>
      </c>
      <c r="HK70" s="378" t="str">
        <f t="shared" si="73"/>
        <v>東北9</v>
      </c>
      <c r="HL70" s="390">
        <f t="shared" si="202"/>
        <v>0</v>
      </c>
      <c r="HO70" s="378" t="str">
        <f t="shared" si="74"/>
        <v>東北</v>
      </c>
      <c r="HP70" s="378">
        <f t="shared" si="75"/>
        <v>9</v>
      </c>
      <c r="HQ70" s="378" t="str">
        <f t="shared" si="76"/>
        <v>東北9</v>
      </c>
      <c r="HR70" s="390">
        <f t="shared" si="203"/>
        <v>0</v>
      </c>
      <c r="IA70" s="378" t="str">
        <f>IA60</f>
        <v>東北</v>
      </c>
      <c r="IB70" s="378">
        <f>IB69</f>
        <v>9</v>
      </c>
      <c r="IC70" s="378" t="str">
        <f t="shared" si="77"/>
        <v>東北9</v>
      </c>
      <c r="ID70" s="390">
        <f t="shared" si="204"/>
        <v>0</v>
      </c>
      <c r="IG70" s="378" t="str">
        <f t="shared" si="78"/>
        <v>東北</v>
      </c>
      <c r="IH70" s="378">
        <f t="shared" si="79"/>
        <v>9</v>
      </c>
      <c r="II70" s="378" t="str">
        <f t="shared" si="80"/>
        <v>東北9</v>
      </c>
      <c r="IJ70" s="390">
        <f t="shared" si="205"/>
        <v>0</v>
      </c>
    </row>
    <row r="71" spans="37:244">
      <c r="AK71" s="378" t="str">
        <f t="shared" ref="AK71:AK78" si="206">AK61</f>
        <v>東京</v>
      </c>
      <c r="AL71" s="378">
        <f>AL70</f>
        <v>9</v>
      </c>
      <c r="AM71" s="378" t="str">
        <f t="shared" si="35"/>
        <v>東京9</v>
      </c>
      <c r="AN71" s="390">
        <f t="shared" si="182"/>
        <v>0</v>
      </c>
      <c r="AQ71" s="378" t="str">
        <f t="shared" si="36"/>
        <v>東京</v>
      </c>
      <c r="AR71" s="378">
        <f t="shared" si="37"/>
        <v>9</v>
      </c>
      <c r="AS71" s="378" t="str">
        <f t="shared" si="38"/>
        <v>東京9</v>
      </c>
      <c r="AT71" s="390">
        <f t="shared" si="183"/>
        <v>0</v>
      </c>
      <c r="BC71" s="378" t="str">
        <f t="shared" ref="BC71:BC78" si="207">BC61</f>
        <v>東京</v>
      </c>
      <c r="BD71" s="378">
        <f>BD70</f>
        <v>9</v>
      </c>
      <c r="BE71" s="378" t="str">
        <f t="shared" si="39"/>
        <v>東京9</v>
      </c>
      <c r="BF71" s="390">
        <f t="shared" si="184"/>
        <v>0</v>
      </c>
      <c r="BI71" s="378" t="str">
        <f t="shared" si="40"/>
        <v>東京</v>
      </c>
      <c r="BJ71" s="378">
        <f t="shared" si="41"/>
        <v>9</v>
      </c>
      <c r="BK71" s="378" t="str">
        <f t="shared" si="42"/>
        <v>東京9</v>
      </c>
      <c r="BL71" s="390">
        <f t="shared" si="185"/>
        <v>0</v>
      </c>
      <c r="BU71" s="378" t="str">
        <f t="shared" ref="BU71:BU78" si="208">BU61</f>
        <v>東京</v>
      </c>
      <c r="BV71" s="378">
        <f>BV70</f>
        <v>9</v>
      </c>
      <c r="BW71" s="378" t="str">
        <f t="shared" si="43"/>
        <v>東京9</v>
      </c>
      <c r="BX71" s="390">
        <f t="shared" si="186"/>
        <v>0</v>
      </c>
      <c r="CA71" s="378" t="str">
        <f t="shared" si="44"/>
        <v>東京</v>
      </c>
      <c r="CB71" s="378">
        <f t="shared" si="45"/>
        <v>9</v>
      </c>
      <c r="CC71" s="378" t="str">
        <f t="shared" si="46"/>
        <v>東京9</v>
      </c>
      <c r="CD71" s="390">
        <f t="shared" si="187"/>
        <v>0</v>
      </c>
      <c r="CM71" s="378" t="str">
        <f t="shared" ref="CM71:CM78" si="209">CM61</f>
        <v>東京</v>
      </c>
      <c r="CN71" s="378">
        <f>CN70</f>
        <v>9</v>
      </c>
      <c r="CO71" s="378" t="str">
        <f t="shared" si="47"/>
        <v>東京9</v>
      </c>
      <c r="CP71" s="390">
        <f t="shared" si="188"/>
        <v>0</v>
      </c>
      <c r="CS71" s="378" t="str">
        <f t="shared" si="48"/>
        <v>東京</v>
      </c>
      <c r="CT71" s="378">
        <f t="shared" si="49"/>
        <v>9</v>
      </c>
      <c r="CU71" s="378" t="str">
        <f t="shared" si="50"/>
        <v>東京9</v>
      </c>
      <c r="CV71" s="390">
        <f t="shared" si="189"/>
        <v>0</v>
      </c>
      <c r="DE71" s="378" t="str">
        <f t="shared" ref="DE71:DE78" si="210">DE61</f>
        <v>東京</v>
      </c>
      <c r="DF71" s="378">
        <f>DF70</f>
        <v>9</v>
      </c>
      <c r="DG71" s="378" t="str">
        <f t="shared" si="51"/>
        <v>東京9</v>
      </c>
      <c r="DH71" s="390">
        <f t="shared" si="190"/>
        <v>0</v>
      </c>
      <c r="DK71" s="378" t="str">
        <f t="shared" si="52"/>
        <v>東京</v>
      </c>
      <c r="DL71" s="378">
        <f t="shared" si="52"/>
        <v>9</v>
      </c>
      <c r="DM71" s="378" t="str">
        <f t="shared" si="52"/>
        <v>東京9</v>
      </c>
      <c r="DN71" s="390">
        <f t="shared" si="191"/>
        <v>0</v>
      </c>
      <c r="DW71" s="378" t="str">
        <f t="shared" ref="DW71:DW78" si="211">DW61</f>
        <v>東京</v>
      </c>
      <c r="DX71" s="378">
        <f>DX70</f>
        <v>9</v>
      </c>
      <c r="DY71" s="378" t="str">
        <f t="shared" si="53"/>
        <v>東京9</v>
      </c>
      <c r="DZ71" s="390">
        <f t="shared" si="192"/>
        <v>0</v>
      </c>
      <c r="EC71" s="378" t="str">
        <f t="shared" si="54"/>
        <v>東京</v>
      </c>
      <c r="ED71" s="378">
        <f t="shared" si="55"/>
        <v>9</v>
      </c>
      <c r="EE71" s="378" t="str">
        <f t="shared" si="56"/>
        <v>東京9</v>
      </c>
      <c r="EF71" s="390">
        <f t="shared" si="193"/>
        <v>0</v>
      </c>
      <c r="EO71" s="378" t="str">
        <f t="shared" ref="EO71:EO78" si="212">EO61</f>
        <v>東京</v>
      </c>
      <c r="EP71" s="378">
        <f>EP70</f>
        <v>9</v>
      </c>
      <c r="EQ71" s="378" t="str">
        <f t="shared" si="57"/>
        <v>東京9</v>
      </c>
      <c r="ER71" s="390">
        <f t="shared" si="194"/>
        <v>0</v>
      </c>
      <c r="EU71" s="378" t="str">
        <f t="shared" si="58"/>
        <v>東京</v>
      </c>
      <c r="EV71" s="378">
        <f t="shared" si="59"/>
        <v>9</v>
      </c>
      <c r="EW71" s="378" t="str">
        <f t="shared" si="60"/>
        <v>東京9</v>
      </c>
      <c r="EX71" s="390">
        <f t="shared" si="195"/>
        <v>0</v>
      </c>
      <c r="FG71" s="378" t="str">
        <f t="shared" ref="FG71:FG78" si="213">FG61</f>
        <v>東京</v>
      </c>
      <c r="FH71" s="378">
        <f>FH70</f>
        <v>9</v>
      </c>
      <c r="FI71" s="378" t="str">
        <f t="shared" si="61"/>
        <v>東京9</v>
      </c>
      <c r="FJ71" s="390">
        <f t="shared" si="196"/>
        <v>0</v>
      </c>
      <c r="FM71" s="378" t="str">
        <f t="shared" si="62"/>
        <v>東京</v>
      </c>
      <c r="FN71" s="378">
        <f t="shared" si="63"/>
        <v>9</v>
      </c>
      <c r="FO71" s="378" t="str">
        <f t="shared" si="64"/>
        <v>東京9</v>
      </c>
      <c r="FP71" s="390">
        <f t="shared" si="197"/>
        <v>0</v>
      </c>
      <c r="FY71" s="378" t="str">
        <f t="shared" ref="FY71:FY78" si="214">FY61</f>
        <v>東京</v>
      </c>
      <c r="FZ71" s="378">
        <f>FZ70</f>
        <v>9</v>
      </c>
      <c r="GA71" s="378" t="str">
        <f t="shared" si="65"/>
        <v>東京9</v>
      </c>
      <c r="GB71" s="390">
        <f t="shared" si="198"/>
        <v>0</v>
      </c>
      <c r="GE71" s="378" t="str">
        <f t="shared" si="66"/>
        <v>東京</v>
      </c>
      <c r="GF71" s="378">
        <f t="shared" si="67"/>
        <v>9</v>
      </c>
      <c r="GG71" s="378" t="str">
        <f t="shared" si="68"/>
        <v>東京9</v>
      </c>
      <c r="GH71" s="390">
        <f t="shared" si="199"/>
        <v>0</v>
      </c>
      <c r="GQ71" s="378" t="str">
        <f t="shared" ref="GQ71:GQ78" si="215">GQ61</f>
        <v>東京</v>
      </c>
      <c r="GR71" s="378">
        <f>GR70</f>
        <v>9</v>
      </c>
      <c r="GS71" s="378" t="str">
        <f t="shared" si="69"/>
        <v>東京9</v>
      </c>
      <c r="GT71" s="390">
        <f t="shared" si="200"/>
        <v>0</v>
      </c>
      <c r="GW71" s="378" t="str">
        <f t="shared" si="70"/>
        <v>東京</v>
      </c>
      <c r="GX71" s="378">
        <f t="shared" si="71"/>
        <v>9</v>
      </c>
      <c r="GY71" s="378" t="str">
        <f t="shared" si="72"/>
        <v>東京9</v>
      </c>
      <c r="GZ71" s="390">
        <f t="shared" si="201"/>
        <v>0</v>
      </c>
      <c r="HI71" s="378" t="str">
        <f t="shared" ref="HI71:HI78" si="216">HI61</f>
        <v>東京</v>
      </c>
      <c r="HJ71" s="378">
        <f>HJ70</f>
        <v>9</v>
      </c>
      <c r="HK71" s="378" t="str">
        <f t="shared" si="73"/>
        <v>東京9</v>
      </c>
      <c r="HL71" s="390">
        <f t="shared" si="202"/>
        <v>0</v>
      </c>
      <c r="HO71" s="378" t="str">
        <f t="shared" si="74"/>
        <v>東京</v>
      </c>
      <c r="HP71" s="378">
        <f t="shared" si="75"/>
        <v>9</v>
      </c>
      <c r="HQ71" s="378" t="str">
        <f t="shared" si="76"/>
        <v>東京9</v>
      </c>
      <c r="HR71" s="390">
        <f t="shared" si="203"/>
        <v>0</v>
      </c>
      <c r="IA71" s="378" t="str">
        <f t="shared" ref="IA71:IA78" si="217">IA61</f>
        <v>東京</v>
      </c>
      <c r="IB71" s="378">
        <f>IB70</f>
        <v>9</v>
      </c>
      <c r="IC71" s="378" t="str">
        <f t="shared" si="77"/>
        <v>東京9</v>
      </c>
      <c r="ID71" s="390">
        <f t="shared" si="204"/>
        <v>0</v>
      </c>
      <c r="IG71" s="378" t="str">
        <f t="shared" si="78"/>
        <v>東京</v>
      </c>
      <c r="IH71" s="378">
        <f t="shared" si="79"/>
        <v>9</v>
      </c>
      <c r="II71" s="378" t="str">
        <f t="shared" si="80"/>
        <v>東京9</v>
      </c>
      <c r="IJ71" s="390">
        <f t="shared" si="205"/>
        <v>0</v>
      </c>
    </row>
    <row r="72" spans="37:244">
      <c r="AK72" s="378" t="str">
        <f t="shared" si="206"/>
        <v>中部</v>
      </c>
      <c r="AL72" s="378">
        <f t="shared" ref="AL72:AL78" si="218">AL71</f>
        <v>9</v>
      </c>
      <c r="AM72" s="378" t="str">
        <f t="shared" si="35"/>
        <v>中部9</v>
      </c>
      <c r="AN72" s="390">
        <f t="shared" si="182"/>
        <v>0</v>
      </c>
      <c r="AQ72" s="378" t="str">
        <f t="shared" si="36"/>
        <v>中部</v>
      </c>
      <c r="AR72" s="378">
        <f t="shared" si="37"/>
        <v>9</v>
      </c>
      <c r="AS72" s="378" t="str">
        <f t="shared" si="38"/>
        <v>中部9</v>
      </c>
      <c r="AT72" s="390">
        <f t="shared" si="183"/>
        <v>0</v>
      </c>
      <c r="BC72" s="378" t="str">
        <f t="shared" si="207"/>
        <v>中部</v>
      </c>
      <c r="BD72" s="378">
        <f t="shared" ref="BD72:BD78" si="219">BD71</f>
        <v>9</v>
      </c>
      <c r="BE72" s="378" t="str">
        <f t="shared" si="39"/>
        <v>中部9</v>
      </c>
      <c r="BF72" s="390">
        <f t="shared" si="184"/>
        <v>0</v>
      </c>
      <c r="BI72" s="378" t="str">
        <f t="shared" si="40"/>
        <v>中部</v>
      </c>
      <c r="BJ72" s="378">
        <f t="shared" si="41"/>
        <v>9</v>
      </c>
      <c r="BK72" s="378" t="str">
        <f t="shared" si="42"/>
        <v>中部9</v>
      </c>
      <c r="BL72" s="390">
        <f t="shared" si="185"/>
        <v>0</v>
      </c>
      <c r="BU72" s="378" t="str">
        <f t="shared" si="208"/>
        <v>中部</v>
      </c>
      <c r="BV72" s="378">
        <f t="shared" ref="BV72:BV78" si="220">BV71</f>
        <v>9</v>
      </c>
      <c r="BW72" s="378" t="str">
        <f t="shared" si="43"/>
        <v>中部9</v>
      </c>
      <c r="BX72" s="390">
        <f t="shared" si="186"/>
        <v>0</v>
      </c>
      <c r="CA72" s="378" t="str">
        <f t="shared" si="44"/>
        <v>中部</v>
      </c>
      <c r="CB72" s="378">
        <f t="shared" si="45"/>
        <v>9</v>
      </c>
      <c r="CC72" s="378" t="str">
        <f t="shared" si="46"/>
        <v>中部9</v>
      </c>
      <c r="CD72" s="390">
        <f t="shared" si="187"/>
        <v>0</v>
      </c>
      <c r="CM72" s="378" t="str">
        <f t="shared" si="209"/>
        <v>中部</v>
      </c>
      <c r="CN72" s="378">
        <f t="shared" ref="CN72:CN78" si="221">CN71</f>
        <v>9</v>
      </c>
      <c r="CO72" s="378" t="str">
        <f t="shared" si="47"/>
        <v>中部9</v>
      </c>
      <c r="CP72" s="390">
        <f t="shared" si="188"/>
        <v>0</v>
      </c>
      <c r="CS72" s="378" t="str">
        <f t="shared" si="48"/>
        <v>中部</v>
      </c>
      <c r="CT72" s="378">
        <f t="shared" si="49"/>
        <v>9</v>
      </c>
      <c r="CU72" s="378" t="str">
        <f t="shared" si="50"/>
        <v>中部9</v>
      </c>
      <c r="CV72" s="390">
        <f t="shared" si="189"/>
        <v>0</v>
      </c>
      <c r="DE72" s="378" t="str">
        <f t="shared" si="210"/>
        <v>中部</v>
      </c>
      <c r="DF72" s="378">
        <f t="shared" ref="DF72:DF78" si="222">DF71</f>
        <v>9</v>
      </c>
      <c r="DG72" s="378" t="str">
        <f t="shared" si="51"/>
        <v>中部9</v>
      </c>
      <c r="DH72" s="390">
        <f t="shared" si="190"/>
        <v>0</v>
      </c>
      <c r="DK72" s="378" t="str">
        <f t="shared" si="52"/>
        <v>中部</v>
      </c>
      <c r="DL72" s="378">
        <f t="shared" si="52"/>
        <v>9</v>
      </c>
      <c r="DM72" s="378" t="str">
        <f t="shared" si="52"/>
        <v>中部9</v>
      </c>
      <c r="DN72" s="390">
        <f t="shared" si="191"/>
        <v>0</v>
      </c>
      <c r="DW72" s="378" t="str">
        <f t="shared" si="211"/>
        <v>中部</v>
      </c>
      <c r="DX72" s="378">
        <f t="shared" ref="DX72:DX78" si="223">DX71</f>
        <v>9</v>
      </c>
      <c r="DY72" s="378" t="str">
        <f t="shared" si="53"/>
        <v>中部9</v>
      </c>
      <c r="DZ72" s="390">
        <f t="shared" si="192"/>
        <v>0</v>
      </c>
      <c r="EC72" s="378" t="str">
        <f t="shared" si="54"/>
        <v>中部</v>
      </c>
      <c r="ED72" s="378">
        <f t="shared" si="55"/>
        <v>9</v>
      </c>
      <c r="EE72" s="378" t="str">
        <f t="shared" si="56"/>
        <v>中部9</v>
      </c>
      <c r="EF72" s="390">
        <f t="shared" si="193"/>
        <v>0</v>
      </c>
      <c r="EO72" s="378" t="str">
        <f t="shared" si="212"/>
        <v>中部</v>
      </c>
      <c r="EP72" s="378">
        <f t="shared" ref="EP72:EP78" si="224">EP71</f>
        <v>9</v>
      </c>
      <c r="EQ72" s="378" t="str">
        <f t="shared" si="57"/>
        <v>中部9</v>
      </c>
      <c r="ER72" s="390">
        <f t="shared" si="194"/>
        <v>0</v>
      </c>
      <c r="EU72" s="378" t="str">
        <f t="shared" si="58"/>
        <v>中部</v>
      </c>
      <c r="EV72" s="378">
        <f t="shared" si="59"/>
        <v>9</v>
      </c>
      <c r="EW72" s="378" t="str">
        <f t="shared" si="60"/>
        <v>中部9</v>
      </c>
      <c r="EX72" s="390">
        <f t="shared" si="195"/>
        <v>0</v>
      </c>
      <c r="FG72" s="378" t="str">
        <f t="shared" si="213"/>
        <v>中部</v>
      </c>
      <c r="FH72" s="378">
        <f t="shared" ref="FH72:FH78" si="225">FH71</f>
        <v>9</v>
      </c>
      <c r="FI72" s="378" t="str">
        <f t="shared" si="61"/>
        <v>中部9</v>
      </c>
      <c r="FJ72" s="390">
        <f t="shared" si="196"/>
        <v>0</v>
      </c>
      <c r="FM72" s="378" t="str">
        <f t="shared" si="62"/>
        <v>中部</v>
      </c>
      <c r="FN72" s="378">
        <f t="shared" si="63"/>
        <v>9</v>
      </c>
      <c r="FO72" s="378" t="str">
        <f t="shared" si="64"/>
        <v>中部9</v>
      </c>
      <c r="FP72" s="390">
        <f t="shared" si="197"/>
        <v>0</v>
      </c>
      <c r="FY72" s="378" t="str">
        <f t="shared" si="214"/>
        <v>中部</v>
      </c>
      <c r="FZ72" s="378">
        <f t="shared" ref="FZ72:FZ78" si="226">FZ71</f>
        <v>9</v>
      </c>
      <c r="GA72" s="378" t="str">
        <f t="shared" si="65"/>
        <v>中部9</v>
      </c>
      <c r="GB72" s="390">
        <f t="shared" si="198"/>
        <v>0</v>
      </c>
      <c r="GE72" s="378" t="str">
        <f t="shared" si="66"/>
        <v>中部</v>
      </c>
      <c r="GF72" s="378">
        <f t="shared" si="67"/>
        <v>9</v>
      </c>
      <c r="GG72" s="378" t="str">
        <f t="shared" si="68"/>
        <v>中部9</v>
      </c>
      <c r="GH72" s="390">
        <f t="shared" si="199"/>
        <v>0</v>
      </c>
      <c r="GQ72" s="378" t="str">
        <f t="shared" si="215"/>
        <v>中部</v>
      </c>
      <c r="GR72" s="378">
        <f t="shared" ref="GR72:GR78" si="227">GR71</f>
        <v>9</v>
      </c>
      <c r="GS72" s="378" t="str">
        <f t="shared" si="69"/>
        <v>中部9</v>
      </c>
      <c r="GT72" s="390">
        <f t="shared" si="200"/>
        <v>0</v>
      </c>
      <c r="GW72" s="378" t="str">
        <f t="shared" si="70"/>
        <v>中部</v>
      </c>
      <c r="GX72" s="378">
        <f t="shared" si="71"/>
        <v>9</v>
      </c>
      <c r="GY72" s="378" t="str">
        <f t="shared" si="72"/>
        <v>中部9</v>
      </c>
      <c r="GZ72" s="390">
        <f t="shared" si="201"/>
        <v>0</v>
      </c>
      <c r="HI72" s="378" t="str">
        <f t="shared" si="216"/>
        <v>中部</v>
      </c>
      <c r="HJ72" s="378">
        <f t="shared" ref="HJ72:HJ78" si="228">HJ71</f>
        <v>9</v>
      </c>
      <c r="HK72" s="378" t="str">
        <f t="shared" si="73"/>
        <v>中部9</v>
      </c>
      <c r="HL72" s="390">
        <f t="shared" si="202"/>
        <v>0</v>
      </c>
      <c r="HO72" s="378" t="str">
        <f t="shared" si="74"/>
        <v>中部</v>
      </c>
      <c r="HP72" s="378">
        <f t="shared" si="75"/>
        <v>9</v>
      </c>
      <c r="HQ72" s="378" t="str">
        <f t="shared" si="76"/>
        <v>中部9</v>
      </c>
      <c r="HR72" s="390">
        <f t="shared" si="203"/>
        <v>0</v>
      </c>
      <c r="IA72" s="378" t="str">
        <f t="shared" si="217"/>
        <v>中部</v>
      </c>
      <c r="IB72" s="378">
        <f t="shared" ref="IB72:IB78" si="229">IB71</f>
        <v>9</v>
      </c>
      <c r="IC72" s="378" t="str">
        <f t="shared" si="77"/>
        <v>中部9</v>
      </c>
      <c r="ID72" s="390">
        <f t="shared" si="204"/>
        <v>0</v>
      </c>
      <c r="IG72" s="378" t="str">
        <f t="shared" si="78"/>
        <v>中部</v>
      </c>
      <c r="IH72" s="378">
        <f t="shared" si="79"/>
        <v>9</v>
      </c>
      <c r="II72" s="378" t="str">
        <f t="shared" si="80"/>
        <v>中部9</v>
      </c>
      <c r="IJ72" s="390">
        <f t="shared" si="205"/>
        <v>0</v>
      </c>
    </row>
    <row r="73" spans="37:244">
      <c r="AK73" s="378" t="str">
        <f t="shared" si="206"/>
        <v>北陸</v>
      </c>
      <c r="AL73" s="378">
        <f t="shared" si="218"/>
        <v>9</v>
      </c>
      <c r="AM73" s="378" t="str">
        <f t="shared" si="35"/>
        <v>北陸9</v>
      </c>
      <c r="AN73" s="390">
        <f t="shared" si="182"/>
        <v>0</v>
      </c>
      <c r="AQ73" s="378" t="str">
        <f t="shared" si="36"/>
        <v>北陸</v>
      </c>
      <c r="AR73" s="378">
        <f t="shared" si="37"/>
        <v>9</v>
      </c>
      <c r="AS73" s="378" t="str">
        <f t="shared" si="38"/>
        <v>北陸9</v>
      </c>
      <c r="AT73" s="390">
        <f t="shared" si="183"/>
        <v>0</v>
      </c>
      <c r="BC73" s="378" t="str">
        <f t="shared" si="207"/>
        <v>北陸</v>
      </c>
      <c r="BD73" s="378">
        <f t="shared" si="219"/>
        <v>9</v>
      </c>
      <c r="BE73" s="378" t="str">
        <f t="shared" si="39"/>
        <v>北陸9</v>
      </c>
      <c r="BF73" s="390">
        <f t="shared" si="184"/>
        <v>0</v>
      </c>
      <c r="BI73" s="378" t="str">
        <f t="shared" si="40"/>
        <v>北陸</v>
      </c>
      <c r="BJ73" s="378">
        <f t="shared" si="41"/>
        <v>9</v>
      </c>
      <c r="BK73" s="378" t="str">
        <f t="shared" si="42"/>
        <v>北陸9</v>
      </c>
      <c r="BL73" s="390">
        <f t="shared" si="185"/>
        <v>0</v>
      </c>
      <c r="BU73" s="378" t="str">
        <f t="shared" si="208"/>
        <v>北陸</v>
      </c>
      <c r="BV73" s="378">
        <f t="shared" si="220"/>
        <v>9</v>
      </c>
      <c r="BW73" s="378" t="str">
        <f t="shared" si="43"/>
        <v>北陸9</v>
      </c>
      <c r="BX73" s="390">
        <f t="shared" si="186"/>
        <v>0</v>
      </c>
      <c r="CA73" s="378" t="str">
        <f t="shared" si="44"/>
        <v>北陸</v>
      </c>
      <c r="CB73" s="378">
        <f t="shared" si="45"/>
        <v>9</v>
      </c>
      <c r="CC73" s="378" t="str">
        <f t="shared" si="46"/>
        <v>北陸9</v>
      </c>
      <c r="CD73" s="390">
        <f t="shared" si="187"/>
        <v>0</v>
      </c>
      <c r="CM73" s="378" t="str">
        <f t="shared" si="209"/>
        <v>北陸</v>
      </c>
      <c r="CN73" s="378">
        <f t="shared" si="221"/>
        <v>9</v>
      </c>
      <c r="CO73" s="378" t="str">
        <f t="shared" si="47"/>
        <v>北陸9</v>
      </c>
      <c r="CP73" s="390">
        <f t="shared" si="188"/>
        <v>0</v>
      </c>
      <c r="CS73" s="378" t="str">
        <f t="shared" si="48"/>
        <v>北陸</v>
      </c>
      <c r="CT73" s="378">
        <f t="shared" si="49"/>
        <v>9</v>
      </c>
      <c r="CU73" s="378" t="str">
        <f t="shared" si="50"/>
        <v>北陸9</v>
      </c>
      <c r="CV73" s="390">
        <f t="shared" si="189"/>
        <v>0</v>
      </c>
      <c r="DE73" s="378" t="str">
        <f t="shared" si="210"/>
        <v>北陸</v>
      </c>
      <c r="DF73" s="378">
        <f t="shared" si="222"/>
        <v>9</v>
      </c>
      <c r="DG73" s="378" t="str">
        <f t="shared" si="51"/>
        <v>北陸9</v>
      </c>
      <c r="DH73" s="390">
        <f t="shared" si="190"/>
        <v>0</v>
      </c>
      <c r="DK73" s="378" t="str">
        <f t="shared" si="52"/>
        <v>北陸</v>
      </c>
      <c r="DL73" s="378">
        <f t="shared" si="52"/>
        <v>9</v>
      </c>
      <c r="DM73" s="378" t="str">
        <f t="shared" si="52"/>
        <v>北陸9</v>
      </c>
      <c r="DN73" s="390">
        <f t="shared" si="191"/>
        <v>0</v>
      </c>
      <c r="DW73" s="378" t="str">
        <f t="shared" si="211"/>
        <v>北陸</v>
      </c>
      <c r="DX73" s="378">
        <f t="shared" si="223"/>
        <v>9</v>
      </c>
      <c r="DY73" s="378" t="str">
        <f t="shared" si="53"/>
        <v>北陸9</v>
      </c>
      <c r="DZ73" s="390">
        <f t="shared" si="192"/>
        <v>0</v>
      </c>
      <c r="EC73" s="378" t="str">
        <f t="shared" si="54"/>
        <v>北陸</v>
      </c>
      <c r="ED73" s="378">
        <f t="shared" si="55"/>
        <v>9</v>
      </c>
      <c r="EE73" s="378" t="str">
        <f t="shared" si="56"/>
        <v>北陸9</v>
      </c>
      <c r="EF73" s="390">
        <f t="shared" si="193"/>
        <v>0</v>
      </c>
      <c r="EO73" s="378" t="str">
        <f t="shared" si="212"/>
        <v>北陸</v>
      </c>
      <c r="EP73" s="378">
        <f t="shared" si="224"/>
        <v>9</v>
      </c>
      <c r="EQ73" s="378" t="str">
        <f t="shared" si="57"/>
        <v>北陸9</v>
      </c>
      <c r="ER73" s="390">
        <f t="shared" si="194"/>
        <v>0</v>
      </c>
      <c r="EU73" s="378" t="str">
        <f t="shared" si="58"/>
        <v>北陸</v>
      </c>
      <c r="EV73" s="378">
        <f t="shared" si="59"/>
        <v>9</v>
      </c>
      <c r="EW73" s="378" t="str">
        <f t="shared" si="60"/>
        <v>北陸9</v>
      </c>
      <c r="EX73" s="390">
        <f t="shared" si="195"/>
        <v>0</v>
      </c>
      <c r="FG73" s="378" t="str">
        <f t="shared" si="213"/>
        <v>北陸</v>
      </c>
      <c r="FH73" s="378">
        <f t="shared" si="225"/>
        <v>9</v>
      </c>
      <c r="FI73" s="378" t="str">
        <f t="shared" si="61"/>
        <v>北陸9</v>
      </c>
      <c r="FJ73" s="390">
        <f t="shared" si="196"/>
        <v>0</v>
      </c>
      <c r="FM73" s="378" t="str">
        <f t="shared" si="62"/>
        <v>北陸</v>
      </c>
      <c r="FN73" s="378">
        <f t="shared" si="63"/>
        <v>9</v>
      </c>
      <c r="FO73" s="378" t="str">
        <f t="shared" si="64"/>
        <v>北陸9</v>
      </c>
      <c r="FP73" s="390">
        <f t="shared" si="197"/>
        <v>0</v>
      </c>
      <c r="FY73" s="378" t="str">
        <f t="shared" si="214"/>
        <v>北陸</v>
      </c>
      <c r="FZ73" s="378">
        <f t="shared" si="226"/>
        <v>9</v>
      </c>
      <c r="GA73" s="378" t="str">
        <f t="shared" si="65"/>
        <v>北陸9</v>
      </c>
      <c r="GB73" s="390">
        <f t="shared" si="198"/>
        <v>0</v>
      </c>
      <c r="GE73" s="378" t="str">
        <f t="shared" si="66"/>
        <v>北陸</v>
      </c>
      <c r="GF73" s="378">
        <f t="shared" si="67"/>
        <v>9</v>
      </c>
      <c r="GG73" s="378" t="str">
        <f t="shared" si="68"/>
        <v>北陸9</v>
      </c>
      <c r="GH73" s="390">
        <f t="shared" si="199"/>
        <v>0</v>
      </c>
      <c r="GQ73" s="378" t="str">
        <f t="shared" si="215"/>
        <v>北陸</v>
      </c>
      <c r="GR73" s="378">
        <f t="shared" si="227"/>
        <v>9</v>
      </c>
      <c r="GS73" s="378" t="str">
        <f t="shared" si="69"/>
        <v>北陸9</v>
      </c>
      <c r="GT73" s="390">
        <f t="shared" si="200"/>
        <v>0</v>
      </c>
      <c r="GW73" s="378" t="str">
        <f t="shared" si="70"/>
        <v>北陸</v>
      </c>
      <c r="GX73" s="378">
        <f t="shared" si="71"/>
        <v>9</v>
      </c>
      <c r="GY73" s="378" t="str">
        <f t="shared" si="72"/>
        <v>北陸9</v>
      </c>
      <c r="GZ73" s="390">
        <f t="shared" si="201"/>
        <v>0</v>
      </c>
      <c r="HI73" s="378" t="str">
        <f t="shared" si="216"/>
        <v>北陸</v>
      </c>
      <c r="HJ73" s="378">
        <f t="shared" si="228"/>
        <v>9</v>
      </c>
      <c r="HK73" s="378" t="str">
        <f t="shared" si="73"/>
        <v>北陸9</v>
      </c>
      <c r="HL73" s="390">
        <f t="shared" si="202"/>
        <v>0</v>
      </c>
      <c r="HO73" s="378" t="str">
        <f t="shared" si="74"/>
        <v>北陸</v>
      </c>
      <c r="HP73" s="378">
        <f t="shared" si="75"/>
        <v>9</v>
      </c>
      <c r="HQ73" s="378" t="str">
        <f t="shared" si="76"/>
        <v>北陸9</v>
      </c>
      <c r="HR73" s="390">
        <f t="shared" si="203"/>
        <v>0</v>
      </c>
      <c r="IA73" s="378" t="str">
        <f t="shared" si="217"/>
        <v>北陸</v>
      </c>
      <c r="IB73" s="378">
        <f t="shared" si="229"/>
        <v>9</v>
      </c>
      <c r="IC73" s="378" t="str">
        <f t="shared" si="77"/>
        <v>北陸9</v>
      </c>
      <c r="ID73" s="390">
        <f t="shared" si="204"/>
        <v>0</v>
      </c>
      <c r="IG73" s="378" t="str">
        <f t="shared" si="78"/>
        <v>北陸</v>
      </c>
      <c r="IH73" s="378">
        <f t="shared" si="79"/>
        <v>9</v>
      </c>
      <c r="II73" s="378" t="str">
        <f t="shared" si="80"/>
        <v>北陸9</v>
      </c>
      <c r="IJ73" s="390">
        <f t="shared" si="205"/>
        <v>0</v>
      </c>
    </row>
    <row r="74" spans="37:244">
      <c r="AK74" s="378" t="str">
        <f t="shared" si="206"/>
        <v>関西</v>
      </c>
      <c r="AL74" s="378">
        <f t="shared" si="218"/>
        <v>9</v>
      </c>
      <c r="AM74" s="378" t="str">
        <f t="shared" si="35"/>
        <v>関西9</v>
      </c>
      <c r="AN74" s="390">
        <f t="shared" si="182"/>
        <v>0</v>
      </c>
      <c r="AQ74" s="378" t="str">
        <f t="shared" si="36"/>
        <v>関西</v>
      </c>
      <c r="AR74" s="378">
        <f t="shared" si="37"/>
        <v>9</v>
      </c>
      <c r="AS74" s="378" t="str">
        <f t="shared" si="38"/>
        <v>関西9</v>
      </c>
      <c r="AT74" s="390">
        <f t="shared" si="183"/>
        <v>0</v>
      </c>
      <c r="BC74" s="378" t="str">
        <f t="shared" si="207"/>
        <v>関西</v>
      </c>
      <c r="BD74" s="378">
        <f t="shared" si="219"/>
        <v>9</v>
      </c>
      <c r="BE74" s="378" t="str">
        <f t="shared" si="39"/>
        <v>関西9</v>
      </c>
      <c r="BF74" s="390">
        <f t="shared" si="184"/>
        <v>0</v>
      </c>
      <c r="BI74" s="378" t="str">
        <f t="shared" si="40"/>
        <v>関西</v>
      </c>
      <c r="BJ74" s="378">
        <f t="shared" si="41"/>
        <v>9</v>
      </c>
      <c r="BK74" s="378" t="str">
        <f t="shared" si="42"/>
        <v>関西9</v>
      </c>
      <c r="BL74" s="390">
        <f t="shared" si="185"/>
        <v>0</v>
      </c>
      <c r="BU74" s="378" t="str">
        <f t="shared" si="208"/>
        <v>関西</v>
      </c>
      <c r="BV74" s="378">
        <f t="shared" si="220"/>
        <v>9</v>
      </c>
      <c r="BW74" s="378" t="str">
        <f t="shared" si="43"/>
        <v>関西9</v>
      </c>
      <c r="BX74" s="390">
        <f t="shared" si="186"/>
        <v>0</v>
      </c>
      <c r="CA74" s="378" t="str">
        <f t="shared" si="44"/>
        <v>関西</v>
      </c>
      <c r="CB74" s="378">
        <f t="shared" si="45"/>
        <v>9</v>
      </c>
      <c r="CC74" s="378" t="str">
        <f t="shared" si="46"/>
        <v>関西9</v>
      </c>
      <c r="CD74" s="390">
        <f t="shared" si="187"/>
        <v>0</v>
      </c>
      <c r="CM74" s="378" t="str">
        <f t="shared" si="209"/>
        <v>関西</v>
      </c>
      <c r="CN74" s="378">
        <f t="shared" si="221"/>
        <v>9</v>
      </c>
      <c r="CO74" s="378" t="str">
        <f t="shared" si="47"/>
        <v>関西9</v>
      </c>
      <c r="CP74" s="390">
        <f t="shared" si="188"/>
        <v>0</v>
      </c>
      <c r="CS74" s="378" t="str">
        <f t="shared" si="48"/>
        <v>関西</v>
      </c>
      <c r="CT74" s="378">
        <f t="shared" si="49"/>
        <v>9</v>
      </c>
      <c r="CU74" s="378" t="str">
        <f t="shared" si="50"/>
        <v>関西9</v>
      </c>
      <c r="CV74" s="390">
        <f t="shared" si="189"/>
        <v>0</v>
      </c>
      <c r="DE74" s="378" t="str">
        <f t="shared" si="210"/>
        <v>関西</v>
      </c>
      <c r="DF74" s="378">
        <f t="shared" si="222"/>
        <v>9</v>
      </c>
      <c r="DG74" s="378" t="str">
        <f t="shared" si="51"/>
        <v>関西9</v>
      </c>
      <c r="DH74" s="390">
        <f t="shared" si="190"/>
        <v>0</v>
      </c>
      <c r="DK74" s="378" t="str">
        <f t="shared" si="52"/>
        <v>関西</v>
      </c>
      <c r="DL74" s="378">
        <f t="shared" si="52"/>
        <v>9</v>
      </c>
      <c r="DM74" s="378" t="str">
        <f t="shared" si="52"/>
        <v>関西9</v>
      </c>
      <c r="DN74" s="390">
        <f t="shared" si="191"/>
        <v>0</v>
      </c>
      <c r="DW74" s="378" t="str">
        <f t="shared" si="211"/>
        <v>関西</v>
      </c>
      <c r="DX74" s="378">
        <f t="shared" si="223"/>
        <v>9</v>
      </c>
      <c r="DY74" s="378" t="str">
        <f t="shared" si="53"/>
        <v>関西9</v>
      </c>
      <c r="DZ74" s="390">
        <f t="shared" si="192"/>
        <v>0</v>
      </c>
      <c r="EC74" s="378" t="str">
        <f t="shared" si="54"/>
        <v>関西</v>
      </c>
      <c r="ED74" s="378">
        <f t="shared" si="55"/>
        <v>9</v>
      </c>
      <c r="EE74" s="378" t="str">
        <f t="shared" si="56"/>
        <v>関西9</v>
      </c>
      <c r="EF74" s="390">
        <f t="shared" si="193"/>
        <v>0</v>
      </c>
      <c r="EO74" s="378" t="str">
        <f t="shared" si="212"/>
        <v>関西</v>
      </c>
      <c r="EP74" s="378">
        <f t="shared" si="224"/>
        <v>9</v>
      </c>
      <c r="EQ74" s="378" t="str">
        <f t="shared" si="57"/>
        <v>関西9</v>
      </c>
      <c r="ER74" s="390">
        <f t="shared" si="194"/>
        <v>0</v>
      </c>
      <c r="EU74" s="378" t="str">
        <f t="shared" si="58"/>
        <v>関西</v>
      </c>
      <c r="EV74" s="378">
        <f t="shared" si="59"/>
        <v>9</v>
      </c>
      <c r="EW74" s="378" t="str">
        <f t="shared" si="60"/>
        <v>関西9</v>
      </c>
      <c r="EX74" s="390">
        <f t="shared" si="195"/>
        <v>0</v>
      </c>
      <c r="FG74" s="378" t="str">
        <f t="shared" si="213"/>
        <v>関西</v>
      </c>
      <c r="FH74" s="378">
        <f t="shared" si="225"/>
        <v>9</v>
      </c>
      <c r="FI74" s="378" t="str">
        <f t="shared" si="61"/>
        <v>関西9</v>
      </c>
      <c r="FJ74" s="390">
        <f t="shared" si="196"/>
        <v>0</v>
      </c>
      <c r="FM74" s="378" t="str">
        <f t="shared" si="62"/>
        <v>関西</v>
      </c>
      <c r="FN74" s="378">
        <f t="shared" si="63"/>
        <v>9</v>
      </c>
      <c r="FO74" s="378" t="str">
        <f t="shared" si="64"/>
        <v>関西9</v>
      </c>
      <c r="FP74" s="390">
        <f t="shared" si="197"/>
        <v>0</v>
      </c>
      <c r="FY74" s="378" t="str">
        <f t="shared" si="214"/>
        <v>関西</v>
      </c>
      <c r="FZ74" s="378">
        <f t="shared" si="226"/>
        <v>9</v>
      </c>
      <c r="GA74" s="378" t="str">
        <f t="shared" si="65"/>
        <v>関西9</v>
      </c>
      <c r="GB74" s="390">
        <f t="shared" si="198"/>
        <v>0</v>
      </c>
      <c r="GE74" s="378" t="str">
        <f t="shared" si="66"/>
        <v>関西</v>
      </c>
      <c r="GF74" s="378">
        <f t="shared" si="67"/>
        <v>9</v>
      </c>
      <c r="GG74" s="378" t="str">
        <f t="shared" si="68"/>
        <v>関西9</v>
      </c>
      <c r="GH74" s="390">
        <f t="shared" si="199"/>
        <v>0</v>
      </c>
      <c r="GQ74" s="378" t="str">
        <f t="shared" si="215"/>
        <v>関西</v>
      </c>
      <c r="GR74" s="378">
        <f t="shared" si="227"/>
        <v>9</v>
      </c>
      <c r="GS74" s="378" t="str">
        <f t="shared" si="69"/>
        <v>関西9</v>
      </c>
      <c r="GT74" s="390">
        <f t="shared" si="200"/>
        <v>0</v>
      </c>
      <c r="GW74" s="378" t="str">
        <f t="shared" si="70"/>
        <v>関西</v>
      </c>
      <c r="GX74" s="378">
        <f t="shared" si="71"/>
        <v>9</v>
      </c>
      <c r="GY74" s="378" t="str">
        <f t="shared" si="72"/>
        <v>関西9</v>
      </c>
      <c r="GZ74" s="390">
        <f t="shared" si="201"/>
        <v>0</v>
      </c>
      <c r="HI74" s="378" t="str">
        <f t="shared" si="216"/>
        <v>関西</v>
      </c>
      <c r="HJ74" s="378">
        <f t="shared" si="228"/>
        <v>9</v>
      </c>
      <c r="HK74" s="378" t="str">
        <f t="shared" si="73"/>
        <v>関西9</v>
      </c>
      <c r="HL74" s="390">
        <f t="shared" si="202"/>
        <v>0</v>
      </c>
      <c r="HO74" s="378" t="str">
        <f t="shared" si="74"/>
        <v>関西</v>
      </c>
      <c r="HP74" s="378">
        <f t="shared" si="75"/>
        <v>9</v>
      </c>
      <c r="HQ74" s="378" t="str">
        <f t="shared" si="76"/>
        <v>関西9</v>
      </c>
      <c r="HR74" s="390">
        <f t="shared" si="203"/>
        <v>0</v>
      </c>
      <c r="IA74" s="378" t="str">
        <f t="shared" si="217"/>
        <v>関西</v>
      </c>
      <c r="IB74" s="378">
        <f t="shared" si="229"/>
        <v>9</v>
      </c>
      <c r="IC74" s="378" t="str">
        <f t="shared" si="77"/>
        <v>関西9</v>
      </c>
      <c r="ID74" s="390">
        <f t="shared" si="204"/>
        <v>0</v>
      </c>
      <c r="IG74" s="378" t="str">
        <f t="shared" si="78"/>
        <v>関西</v>
      </c>
      <c r="IH74" s="378">
        <f t="shared" si="79"/>
        <v>9</v>
      </c>
      <c r="II74" s="378" t="str">
        <f t="shared" si="80"/>
        <v>関西9</v>
      </c>
      <c r="IJ74" s="390">
        <f t="shared" si="205"/>
        <v>0</v>
      </c>
    </row>
    <row r="75" spans="37:244">
      <c r="AK75" s="378" t="str">
        <f t="shared" si="206"/>
        <v>中国</v>
      </c>
      <c r="AL75" s="378">
        <f t="shared" si="218"/>
        <v>9</v>
      </c>
      <c r="AM75" s="378" t="str">
        <f t="shared" si="35"/>
        <v>中国9</v>
      </c>
      <c r="AN75" s="390">
        <f t="shared" si="182"/>
        <v>0</v>
      </c>
      <c r="AQ75" s="378" t="str">
        <f t="shared" si="36"/>
        <v>中国</v>
      </c>
      <c r="AR75" s="378">
        <f t="shared" si="37"/>
        <v>9</v>
      </c>
      <c r="AS75" s="378" t="str">
        <f t="shared" si="38"/>
        <v>中国9</v>
      </c>
      <c r="AT75" s="390">
        <f t="shared" si="183"/>
        <v>0</v>
      </c>
      <c r="BC75" s="378" t="str">
        <f t="shared" si="207"/>
        <v>中国</v>
      </c>
      <c r="BD75" s="378">
        <f t="shared" si="219"/>
        <v>9</v>
      </c>
      <c r="BE75" s="378" t="str">
        <f t="shared" si="39"/>
        <v>中国9</v>
      </c>
      <c r="BF75" s="390">
        <f t="shared" si="184"/>
        <v>0</v>
      </c>
      <c r="BI75" s="378" t="str">
        <f t="shared" si="40"/>
        <v>中国</v>
      </c>
      <c r="BJ75" s="378">
        <f t="shared" si="41"/>
        <v>9</v>
      </c>
      <c r="BK75" s="378" t="str">
        <f t="shared" si="42"/>
        <v>中国9</v>
      </c>
      <c r="BL75" s="390">
        <f t="shared" si="185"/>
        <v>0</v>
      </c>
      <c r="BU75" s="378" t="str">
        <f t="shared" si="208"/>
        <v>中国</v>
      </c>
      <c r="BV75" s="378">
        <f t="shared" si="220"/>
        <v>9</v>
      </c>
      <c r="BW75" s="378" t="str">
        <f t="shared" si="43"/>
        <v>中国9</v>
      </c>
      <c r="BX75" s="390">
        <f t="shared" si="186"/>
        <v>0</v>
      </c>
      <c r="CA75" s="378" t="str">
        <f t="shared" si="44"/>
        <v>中国</v>
      </c>
      <c r="CB75" s="378">
        <f t="shared" si="45"/>
        <v>9</v>
      </c>
      <c r="CC75" s="378" t="str">
        <f t="shared" si="46"/>
        <v>中国9</v>
      </c>
      <c r="CD75" s="390">
        <f t="shared" si="187"/>
        <v>0</v>
      </c>
      <c r="CM75" s="378" t="str">
        <f t="shared" si="209"/>
        <v>中国</v>
      </c>
      <c r="CN75" s="378">
        <f t="shared" si="221"/>
        <v>9</v>
      </c>
      <c r="CO75" s="378" t="str">
        <f t="shared" si="47"/>
        <v>中国9</v>
      </c>
      <c r="CP75" s="390">
        <f t="shared" si="188"/>
        <v>0</v>
      </c>
      <c r="CS75" s="378" t="str">
        <f t="shared" si="48"/>
        <v>中国</v>
      </c>
      <c r="CT75" s="378">
        <f t="shared" si="49"/>
        <v>9</v>
      </c>
      <c r="CU75" s="378" t="str">
        <f t="shared" si="50"/>
        <v>中国9</v>
      </c>
      <c r="CV75" s="390">
        <f t="shared" si="189"/>
        <v>0</v>
      </c>
      <c r="DE75" s="378" t="str">
        <f t="shared" si="210"/>
        <v>中国</v>
      </c>
      <c r="DF75" s="378">
        <f t="shared" si="222"/>
        <v>9</v>
      </c>
      <c r="DG75" s="378" t="str">
        <f t="shared" si="51"/>
        <v>中国9</v>
      </c>
      <c r="DH75" s="390">
        <f t="shared" si="190"/>
        <v>0</v>
      </c>
      <c r="DK75" s="378" t="str">
        <f t="shared" si="52"/>
        <v>中国</v>
      </c>
      <c r="DL75" s="378">
        <f t="shared" si="52"/>
        <v>9</v>
      </c>
      <c r="DM75" s="378" t="str">
        <f t="shared" si="52"/>
        <v>中国9</v>
      </c>
      <c r="DN75" s="390">
        <f t="shared" si="191"/>
        <v>0</v>
      </c>
      <c r="DW75" s="378" t="str">
        <f t="shared" si="211"/>
        <v>中国</v>
      </c>
      <c r="DX75" s="378">
        <f t="shared" si="223"/>
        <v>9</v>
      </c>
      <c r="DY75" s="378" t="str">
        <f t="shared" si="53"/>
        <v>中国9</v>
      </c>
      <c r="DZ75" s="390">
        <f t="shared" si="192"/>
        <v>0</v>
      </c>
      <c r="EC75" s="378" t="str">
        <f t="shared" si="54"/>
        <v>中国</v>
      </c>
      <c r="ED75" s="378">
        <f t="shared" si="55"/>
        <v>9</v>
      </c>
      <c r="EE75" s="378" t="str">
        <f t="shared" si="56"/>
        <v>中国9</v>
      </c>
      <c r="EF75" s="390">
        <f t="shared" si="193"/>
        <v>0</v>
      </c>
      <c r="EO75" s="378" t="str">
        <f t="shared" si="212"/>
        <v>中国</v>
      </c>
      <c r="EP75" s="378">
        <f t="shared" si="224"/>
        <v>9</v>
      </c>
      <c r="EQ75" s="378" t="str">
        <f t="shared" si="57"/>
        <v>中国9</v>
      </c>
      <c r="ER75" s="390">
        <f t="shared" si="194"/>
        <v>0</v>
      </c>
      <c r="EU75" s="378" t="str">
        <f t="shared" si="58"/>
        <v>中国</v>
      </c>
      <c r="EV75" s="378">
        <f t="shared" si="59"/>
        <v>9</v>
      </c>
      <c r="EW75" s="378" t="str">
        <f t="shared" si="60"/>
        <v>中国9</v>
      </c>
      <c r="EX75" s="390">
        <f t="shared" si="195"/>
        <v>0</v>
      </c>
      <c r="FG75" s="378" t="str">
        <f t="shared" si="213"/>
        <v>中国</v>
      </c>
      <c r="FH75" s="378">
        <f t="shared" si="225"/>
        <v>9</v>
      </c>
      <c r="FI75" s="378" t="str">
        <f t="shared" si="61"/>
        <v>中国9</v>
      </c>
      <c r="FJ75" s="390">
        <f t="shared" si="196"/>
        <v>0</v>
      </c>
      <c r="FM75" s="378" t="str">
        <f t="shared" si="62"/>
        <v>中国</v>
      </c>
      <c r="FN75" s="378">
        <f t="shared" si="63"/>
        <v>9</v>
      </c>
      <c r="FO75" s="378" t="str">
        <f t="shared" si="64"/>
        <v>中国9</v>
      </c>
      <c r="FP75" s="390">
        <f t="shared" si="197"/>
        <v>0</v>
      </c>
      <c r="FY75" s="378" t="str">
        <f t="shared" si="214"/>
        <v>中国</v>
      </c>
      <c r="FZ75" s="378">
        <f t="shared" si="226"/>
        <v>9</v>
      </c>
      <c r="GA75" s="378" t="str">
        <f t="shared" si="65"/>
        <v>中国9</v>
      </c>
      <c r="GB75" s="390">
        <f t="shared" si="198"/>
        <v>0</v>
      </c>
      <c r="GE75" s="378" t="str">
        <f t="shared" si="66"/>
        <v>中国</v>
      </c>
      <c r="GF75" s="378">
        <f t="shared" si="67"/>
        <v>9</v>
      </c>
      <c r="GG75" s="378" t="str">
        <f t="shared" si="68"/>
        <v>中国9</v>
      </c>
      <c r="GH75" s="390">
        <f t="shared" si="199"/>
        <v>0</v>
      </c>
      <c r="GQ75" s="378" t="str">
        <f t="shared" si="215"/>
        <v>中国</v>
      </c>
      <c r="GR75" s="378">
        <f t="shared" si="227"/>
        <v>9</v>
      </c>
      <c r="GS75" s="378" t="str">
        <f t="shared" si="69"/>
        <v>中国9</v>
      </c>
      <c r="GT75" s="390">
        <f t="shared" si="200"/>
        <v>0</v>
      </c>
      <c r="GW75" s="378" t="str">
        <f t="shared" si="70"/>
        <v>中国</v>
      </c>
      <c r="GX75" s="378">
        <f t="shared" si="71"/>
        <v>9</v>
      </c>
      <c r="GY75" s="378" t="str">
        <f t="shared" si="72"/>
        <v>中国9</v>
      </c>
      <c r="GZ75" s="390">
        <f t="shared" si="201"/>
        <v>0</v>
      </c>
      <c r="HI75" s="378" t="str">
        <f t="shared" si="216"/>
        <v>中国</v>
      </c>
      <c r="HJ75" s="378">
        <f t="shared" si="228"/>
        <v>9</v>
      </c>
      <c r="HK75" s="378" t="str">
        <f t="shared" si="73"/>
        <v>中国9</v>
      </c>
      <c r="HL75" s="390">
        <f t="shared" si="202"/>
        <v>0</v>
      </c>
      <c r="HO75" s="378" t="str">
        <f t="shared" si="74"/>
        <v>中国</v>
      </c>
      <c r="HP75" s="378">
        <f t="shared" si="75"/>
        <v>9</v>
      </c>
      <c r="HQ75" s="378" t="str">
        <f t="shared" si="76"/>
        <v>中国9</v>
      </c>
      <c r="HR75" s="390">
        <f t="shared" si="203"/>
        <v>0</v>
      </c>
      <c r="IA75" s="378" t="str">
        <f t="shared" si="217"/>
        <v>中国</v>
      </c>
      <c r="IB75" s="378">
        <f t="shared" si="229"/>
        <v>9</v>
      </c>
      <c r="IC75" s="378" t="str">
        <f t="shared" si="77"/>
        <v>中国9</v>
      </c>
      <c r="ID75" s="390">
        <f t="shared" si="204"/>
        <v>0</v>
      </c>
      <c r="IG75" s="378" t="str">
        <f t="shared" si="78"/>
        <v>中国</v>
      </c>
      <c r="IH75" s="378">
        <f t="shared" si="79"/>
        <v>9</v>
      </c>
      <c r="II75" s="378" t="str">
        <f t="shared" si="80"/>
        <v>中国9</v>
      </c>
      <c r="IJ75" s="390">
        <f t="shared" si="205"/>
        <v>0</v>
      </c>
    </row>
    <row r="76" spans="37:244">
      <c r="AK76" s="378" t="str">
        <f t="shared" si="206"/>
        <v>四国</v>
      </c>
      <c r="AL76" s="378">
        <f t="shared" si="218"/>
        <v>9</v>
      </c>
      <c r="AM76" s="378" t="str">
        <f t="shared" si="35"/>
        <v>四国9</v>
      </c>
      <c r="AN76" s="390">
        <f t="shared" si="182"/>
        <v>0</v>
      </c>
      <c r="AQ76" s="378" t="str">
        <f t="shared" si="36"/>
        <v>四国</v>
      </c>
      <c r="AR76" s="378">
        <f t="shared" si="37"/>
        <v>9</v>
      </c>
      <c r="AS76" s="378" t="str">
        <f t="shared" si="38"/>
        <v>四国9</v>
      </c>
      <c r="AT76" s="390">
        <f t="shared" si="183"/>
        <v>0</v>
      </c>
      <c r="BC76" s="378" t="str">
        <f t="shared" si="207"/>
        <v>四国</v>
      </c>
      <c r="BD76" s="378">
        <f t="shared" si="219"/>
        <v>9</v>
      </c>
      <c r="BE76" s="378" t="str">
        <f t="shared" si="39"/>
        <v>四国9</v>
      </c>
      <c r="BF76" s="390">
        <f t="shared" si="184"/>
        <v>0</v>
      </c>
      <c r="BI76" s="378" t="str">
        <f t="shared" si="40"/>
        <v>四国</v>
      </c>
      <c r="BJ76" s="378">
        <f t="shared" si="41"/>
        <v>9</v>
      </c>
      <c r="BK76" s="378" t="str">
        <f t="shared" si="42"/>
        <v>四国9</v>
      </c>
      <c r="BL76" s="390">
        <f t="shared" si="185"/>
        <v>0</v>
      </c>
      <c r="BU76" s="378" t="str">
        <f t="shared" si="208"/>
        <v>四国</v>
      </c>
      <c r="BV76" s="378">
        <f t="shared" si="220"/>
        <v>9</v>
      </c>
      <c r="BW76" s="378" t="str">
        <f t="shared" si="43"/>
        <v>四国9</v>
      </c>
      <c r="BX76" s="390">
        <f t="shared" si="186"/>
        <v>0</v>
      </c>
      <c r="CA76" s="378" t="str">
        <f t="shared" si="44"/>
        <v>四国</v>
      </c>
      <c r="CB76" s="378">
        <f t="shared" si="45"/>
        <v>9</v>
      </c>
      <c r="CC76" s="378" t="str">
        <f t="shared" si="46"/>
        <v>四国9</v>
      </c>
      <c r="CD76" s="390">
        <f t="shared" si="187"/>
        <v>0</v>
      </c>
      <c r="CM76" s="378" t="str">
        <f t="shared" si="209"/>
        <v>四国</v>
      </c>
      <c r="CN76" s="378">
        <f t="shared" si="221"/>
        <v>9</v>
      </c>
      <c r="CO76" s="378" t="str">
        <f t="shared" si="47"/>
        <v>四国9</v>
      </c>
      <c r="CP76" s="390">
        <f t="shared" si="188"/>
        <v>0</v>
      </c>
      <c r="CS76" s="378" t="str">
        <f t="shared" si="48"/>
        <v>四国</v>
      </c>
      <c r="CT76" s="378">
        <f t="shared" si="49"/>
        <v>9</v>
      </c>
      <c r="CU76" s="378" t="str">
        <f t="shared" si="50"/>
        <v>四国9</v>
      </c>
      <c r="CV76" s="390">
        <f t="shared" si="189"/>
        <v>0</v>
      </c>
      <c r="DE76" s="378" t="str">
        <f t="shared" si="210"/>
        <v>四国</v>
      </c>
      <c r="DF76" s="378">
        <f t="shared" si="222"/>
        <v>9</v>
      </c>
      <c r="DG76" s="378" t="str">
        <f t="shared" si="51"/>
        <v>四国9</v>
      </c>
      <c r="DH76" s="390">
        <f t="shared" si="190"/>
        <v>0</v>
      </c>
      <c r="DK76" s="378" t="str">
        <f t="shared" si="52"/>
        <v>四国</v>
      </c>
      <c r="DL76" s="378">
        <f t="shared" si="52"/>
        <v>9</v>
      </c>
      <c r="DM76" s="378" t="str">
        <f t="shared" si="52"/>
        <v>四国9</v>
      </c>
      <c r="DN76" s="390">
        <f t="shared" si="191"/>
        <v>0</v>
      </c>
      <c r="DW76" s="378" t="str">
        <f t="shared" si="211"/>
        <v>四国</v>
      </c>
      <c r="DX76" s="378">
        <f t="shared" si="223"/>
        <v>9</v>
      </c>
      <c r="DY76" s="378" t="str">
        <f t="shared" si="53"/>
        <v>四国9</v>
      </c>
      <c r="DZ76" s="390">
        <f t="shared" si="192"/>
        <v>0</v>
      </c>
      <c r="EC76" s="378" t="str">
        <f t="shared" si="54"/>
        <v>四国</v>
      </c>
      <c r="ED76" s="378">
        <f t="shared" si="55"/>
        <v>9</v>
      </c>
      <c r="EE76" s="378" t="str">
        <f t="shared" si="56"/>
        <v>四国9</v>
      </c>
      <c r="EF76" s="390">
        <f t="shared" si="193"/>
        <v>0</v>
      </c>
      <c r="EO76" s="378" t="str">
        <f t="shared" si="212"/>
        <v>四国</v>
      </c>
      <c r="EP76" s="378">
        <f t="shared" si="224"/>
        <v>9</v>
      </c>
      <c r="EQ76" s="378" t="str">
        <f t="shared" si="57"/>
        <v>四国9</v>
      </c>
      <c r="ER76" s="390">
        <f t="shared" si="194"/>
        <v>0</v>
      </c>
      <c r="EU76" s="378" t="str">
        <f t="shared" si="58"/>
        <v>四国</v>
      </c>
      <c r="EV76" s="378">
        <f t="shared" si="59"/>
        <v>9</v>
      </c>
      <c r="EW76" s="378" t="str">
        <f t="shared" si="60"/>
        <v>四国9</v>
      </c>
      <c r="EX76" s="390">
        <f t="shared" si="195"/>
        <v>0</v>
      </c>
      <c r="FG76" s="378" t="str">
        <f t="shared" si="213"/>
        <v>四国</v>
      </c>
      <c r="FH76" s="378">
        <f t="shared" si="225"/>
        <v>9</v>
      </c>
      <c r="FI76" s="378" t="str">
        <f t="shared" si="61"/>
        <v>四国9</v>
      </c>
      <c r="FJ76" s="390">
        <f t="shared" si="196"/>
        <v>0</v>
      </c>
      <c r="FM76" s="378" t="str">
        <f t="shared" si="62"/>
        <v>四国</v>
      </c>
      <c r="FN76" s="378">
        <f t="shared" si="63"/>
        <v>9</v>
      </c>
      <c r="FO76" s="378" t="str">
        <f t="shared" si="64"/>
        <v>四国9</v>
      </c>
      <c r="FP76" s="390">
        <f t="shared" si="197"/>
        <v>0</v>
      </c>
      <c r="FY76" s="378" t="str">
        <f t="shared" si="214"/>
        <v>四国</v>
      </c>
      <c r="FZ76" s="378">
        <f t="shared" si="226"/>
        <v>9</v>
      </c>
      <c r="GA76" s="378" t="str">
        <f t="shared" si="65"/>
        <v>四国9</v>
      </c>
      <c r="GB76" s="390">
        <f t="shared" si="198"/>
        <v>0</v>
      </c>
      <c r="GE76" s="378" t="str">
        <f t="shared" si="66"/>
        <v>四国</v>
      </c>
      <c r="GF76" s="378">
        <f t="shared" si="67"/>
        <v>9</v>
      </c>
      <c r="GG76" s="378" t="str">
        <f t="shared" si="68"/>
        <v>四国9</v>
      </c>
      <c r="GH76" s="390">
        <f t="shared" si="199"/>
        <v>0</v>
      </c>
      <c r="GQ76" s="378" t="str">
        <f t="shared" si="215"/>
        <v>四国</v>
      </c>
      <c r="GR76" s="378">
        <f t="shared" si="227"/>
        <v>9</v>
      </c>
      <c r="GS76" s="378" t="str">
        <f t="shared" si="69"/>
        <v>四国9</v>
      </c>
      <c r="GT76" s="390">
        <f t="shared" si="200"/>
        <v>0</v>
      </c>
      <c r="GW76" s="378" t="str">
        <f t="shared" si="70"/>
        <v>四国</v>
      </c>
      <c r="GX76" s="378">
        <f t="shared" si="71"/>
        <v>9</v>
      </c>
      <c r="GY76" s="378" t="str">
        <f t="shared" si="72"/>
        <v>四国9</v>
      </c>
      <c r="GZ76" s="390">
        <f t="shared" si="201"/>
        <v>0</v>
      </c>
      <c r="HI76" s="378" t="str">
        <f t="shared" si="216"/>
        <v>四国</v>
      </c>
      <c r="HJ76" s="378">
        <f t="shared" si="228"/>
        <v>9</v>
      </c>
      <c r="HK76" s="378" t="str">
        <f t="shared" si="73"/>
        <v>四国9</v>
      </c>
      <c r="HL76" s="390">
        <f t="shared" si="202"/>
        <v>0</v>
      </c>
      <c r="HO76" s="378" t="str">
        <f t="shared" si="74"/>
        <v>四国</v>
      </c>
      <c r="HP76" s="378">
        <f t="shared" si="75"/>
        <v>9</v>
      </c>
      <c r="HQ76" s="378" t="str">
        <f t="shared" si="76"/>
        <v>四国9</v>
      </c>
      <c r="HR76" s="390">
        <f t="shared" si="203"/>
        <v>0</v>
      </c>
      <c r="IA76" s="378" t="str">
        <f t="shared" si="217"/>
        <v>四国</v>
      </c>
      <c r="IB76" s="378">
        <f t="shared" si="229"/>
        <v>9</v>
      </c>
      <c r="IC76" s="378" t="str">
        <f t="shared" si="77"/>
        <v>四国9</v>
      </c>
      <c r="ID76" s="390">
        <f t="shared" si="204"/>
        <v>0</v>
      </c>
      <c r="IG76" s="378" t="str">
        <f t="shared" si="78"/>
        <v>四国</v>
      </c>
      <c r="IH76" s="378">
        <f t="shared" si="79"/>
        <v>9</v>
      </c>
      <c r="II76" s="378" t="str">
        <f t="shared" si="80"/>
        <v>四国9</v>
      </c>
      <c r="IJ76" s="390">
        <f t="shared" si="205"/>
        <v>0</v>
      </c>
    </row>
    <row r="77" spans="37:244">
      <c r="AK77" s="378" t="str">
        <f t="shared" si="206"/>
        <v>九州</v>
      </c>
      <c r="AL77" s="378">
        <f t="shared" si="218"/>
        <v>9</v>
      </c>
      <c r="AM77" s="378" t="str">
        <f t="shared" si="35"/>
        <v>九州9</v>
      </c>
      <c r="AN77" s="390">
        <f t="shared" si="182"/>
        <v>0</v>
      </c>
      <c r="AQ77" s="378" t="str">
        <f t="shared" si="36"/>
        <v>九州</v>
      </c>
      <c r="AR77" s="378">
        <f t="shared" si="37"/>
        <v>9</v>
      </c>
      <c r="AS77" s="378" t="str">
        <f t="shared" si="38"/>
        <v>九州9</v>
      </c>
      <c r="AT77" s="390">
        <f t="shared" si="183"/>
        <v>0</v>
      </c>
      <c r="BC77" s="378" t="str">
        <f t="shared" si="207"/>
        <v>九州</v>
      </c>
      <c r="BD77" s="378">
        <f t="shared" si="219"/>
        <v>9</v>
      </c>
      <c r="BE77" s="378" t="str">
        <f t="shared" si="39"/>
        <v>九州9</v>
      </c>
      <c r="BF77" s="390">
        <f t="shared" si="184"/>
        <v>0</v>
      </c>
      <c r="BI77" s="378" t="str">
        <f t="shared" si="40"/>
        <v>九州</v>
      </c>
      <c r="BJ77" s="378">
        <f t="shared" si="41"/>
        <v>9</v>
      </c>
      <c r="BK77" s="378" t="str">
        <f t="shared" si="42"/>
        <v>九州9</v>
      </c>
      <c r="BL77" s="390">
        <f t="shared" si="185"/>
        <v>0</v>
      </c>
      <c r="BU77" s="378" t="str">
        <f t="shared" si="208"/>
        <v>九州</v>
      </c>
      <c r="BV77" s="378">
        <f t="shared" si="220"/>
        <v>9</v>
      </c>
      <c r="BW77" s="378" t="str">
        <f t="shared" si="43"/>
        <v>九州9</v>
      </c>
      <c r="BX77" s="390">
        <f t="shared" si="186"/>
        <v>0</v>
      </c>
      <c r="CA77" s="378" t="str">
        <f t="shared" si="44"/>
        <v>九州</v>
      </c>
      <c r="CB77" s="378">
        <f t="shared" si="45"/>
        <v>9</v>
      </c>
      <c r="CC77" s="378" t="str">
        <f t="shared" si="46"/>
        <v>九州9</v>
      </c>
      <c r="CD77" s="390">
        <f t="shared" si="187"/>
        <v>0</v>
      </c>
      <c r="CM77" s="378" t="str">
        <f t="shared" si="209"/>
        <v>九州</v>
      </c>
      <c r="CN77" s="378">
        <f t="shared" si="221"/>
        <v>9</v>
      </c>
      <c r="CO77" s="378" t="str">
        <f t="shared" si="47"/>
        <v>九州9</v>
      </c>
      <c r="CP77" s="390">
        <f t="shared" si="188"/>
        <v>0</v>
      </c>
      <c r="CS77" s="378" t="str">
        <f t="shared" si="48"/>
        <v>九州</v>
      </c>
      <c r="CT77" s="378">
        <f t="shared" si="49"/>
        <v>9</v>
      </c>
      <c r="CU77" s="378" t="str">
        <f t="shared" si="50"/>
        <v>九州9</v>
      </c>
      <c r="CV77" s="390">
        <f t="shared" si="189"/>
        <v>0</v>
      </c>
      <c r="DE77" s="378" t="str">
        <f t="shared" si="210"/>
        <v>九州</v>
      </c>
      <c r="DF77" s="378">
        <f t="shared" si="222"/>
        <v>9</v>
      </c>
      <c r="DG77" s="378" t="str">
        <f t="shared" si="51"/>
        <v>九州9</v>
      </c>
      <c r="DH77" s="390">
        <f t="shared" si="190"/>
        <v>0</v>
      </c>
      <c r="DK77" s="378" t="str">
        <f t="shared" si="52"/>
        <v>九州</v>
      </c>
      <c r="DL77" s="378">
        <f t="shared" si="52"/>
        <v>9</v>
      </c>
      <c r="DM77" s="378" t="str">
        <f t="shared" si="52"/>
        <v>九州9</v>
      </c>
      <c r="DN77" s="390">
        <f t="shared" si="191"/>
        <v>0</v>
      </c>
      <c r="DW77" s="378" t="str">
        <f t="shared" si="211"/>
        <v>九州</v>
      </c>
      <c r="DX77" s="378">
        <f t="shared" si="223"/>
        <v>9</v>
      </c>
      <c r="DY77" s="378" t="str">
        <f t="shared" si="53"/>
        <v>九州9</v>
      </c>
      <c r="DZ77" s="390">
        <f t="shared" si="192"/>
        <v>0</v>
      </c>
      <c r="EC77" s="378" t="str">
        <f t="shared" si="54"/>
        <v>九州</v>
      </c>
      <c r="ED77" s="378">
        <f t="shared" si="55"/>
        <v>9</v>
      </c>
      <c r="EE77" s="378" t="str">
        <f t="shared" si="56"/>
        <v>九州9</v>
      </c>
      <c r="EF77" s="390">
        <f t="shared" si="193"/>
        <v>0</v>
      </c>
      <c r="EO77" s="378" t="str">
        <f t="shared" si="212"/>
        <v>九州</v>
      </c>
      <c r="EP77" s="378">
        <f t="shared" si="224"/>
        <v>9</v>
      </c>
      <c r="EQ77" s="378" t="str">
        <f t="shared" si="57"/>
        <v>九州9</v>
      </c>
      <c r="ER77" s="390">
        <f t="shared" si="194"/>
        <v>0</v>
      </c>
      <c r="EU77" s="378" t="str">
        <f t="shared" si="58"/>
        <v>九州</v>
      </c>
      <c r="EV77" s="378">
        <f t="shared" si="59"/>
        <v>9</v>
      </c>
      <c r="EW77" s="378" t="str">
        <f t="shared" si="60"/>
        <v>九州9</v>
      </c>
      <c r="EX77" s="390">
        <f t="shared" si="195"/>
        <v>0</v>
      </c>
      <c r="FG77" s="378" t="str">
        <f t="shared" si="213"/>
        <v>九州</v>
      </c>
      <c r="FH77" s="378">
        <f t="shared" si="225"/>
        <v>9</v>
      </c>
      <c r="FI77" s="378" t="str">
        <f t="shared" si="61"/>
        <v>九州9</v>
      </c>
      <c r="FJ77" s="390">
        <f t="shared" si="196"/>
        <v>0</v>
      </c>
      <c r="FM77" s="378" t="str">
        <f t="shared" si="62"/>
        <v>九州</v>
      </c>
      <c r="FN77" s="378">
        <f t="shared" si="63"/>
        <v>9</v>
      </c>
      <c r="FO77" s="378" t="str">
        <f t="shared" si="64"/>
        <v>九州9</v>
      </c>
      <c r="FP77" s="390">
        <f t="shared" si="197"/>
        <v>0</v>
      </c>
      <c r="FY77" s="378" t="str">
        <f t="shared" si="214"/>
        <v>九州</v>
      </c>
      <c r="FZ77" s="378">
        <f t="shared" si="226"/>
        <v>9</v>
      </c>
      <c r="GA77" s="378" t="str">
        <f t="shared" si="65"/>
        <v>九州9</v>
      </c>
      <c r="GB77" s="390">
        <f t="shared" si="198"/>
        <v>0</v>
      </c>
      <c r="GE77" s="378" t="str">
        <f t="shared" si="66"/>
        <v>九州</v>
      </c>
      <c r="GF77" s="378">
        <f t="shared" si="67"/>
        <v>9</v>
      </c>
      <c r="GG77" s="378" t="str">
        <f t="shared" si="68"/>
        <v>九州9</v>
      </c>
      <c r="GH77" s="390">
        <f t="shared" si="199"/>
        <v>0</v>
      </c>
      <c r="GQ77" s="378" t="str">
        <f t="shared" si="215"/>
        <v>九州</v>
      </c>
      <c r="GR77" s="378">
        <f t="shared" si="227"/>
        <v>9</v>
      </c>
      <c r="GS77" s="378" t="str">
        <f t="shared" si="69"/>
        <v>九州9</v>
      </c>
      <c r="GT77" s="390">
        <f t="shared" si="200"/>
        <v>0</v>
      </c>
      <c r="GW77" s="378" t="str">
        <f t="shared" si="70"/>
        <v>九州</v>
      </c>
      <c r="GX77" s="378">
        <f t="shared" si="71"/>
        <v>9</v>
      </c>
      <c r="GY77" s="378" t="str">
        <f t="shared" si="72"/>
        <v>九州9</v>
      </c>
      <c r="GZ77" s="390">
        <f t="shared" si="201"/>
        <v>0</v>
      </c>
      <c r="HI77" s="378" t="str">
        <f t="shared" si="216"/>
        <v>九州</v>
      </c>
      <c r="HJ77" s="378">
        <f t="shared" si="228"/>
        <v>9</v>
      </c>
      <c r="HK77" s="378" t="str">
        <f t="shared" si="73"/>
        <v>九州9</v>
      </c>
      <c r="HL77" s="390">
        <f t="shared" si="202"/>
        <v>0</v>
      </c>
      <c r="HO77" s="378" t="str">
        <f t="shared" si="74"/>
        <v>九州</v>
      </c>
      <c r="HP77" s="378">
        <f t="shared" si="75"/>
        <v>9</v>
      </c>
      <c r="HQ77" s="378" t="str">
        <f t="shared" si="76"/>
        <v>九州9</v>
      </c>
      <c r="HR77" s="390">
        <f t="shared" si="203"/>
        <v>0</v>
      </c>
      <c r="IA77" s="378" t="str">
        <f t="shared" si="217"/>
        <v>九州</v>
      </c>
      <c r="IB77" s="378">
        <f t="shared" si="229"/>
        <v>9</v>
      </c>
      <c r="IC77" s="378" t="str">
        <f t="shared" si="77"/>
        <v>九州9</v>
      </c>
      <c r="ID77" s="390">
        <f t="shared" si="204"/>
        <v>0</v>
      </c>
      <c r="IG77" s="378" t="str">
        <f t="shared" si="78"/>
        <v>九州</v>
      </c>
      <c r="IH77" s="378">
        <f t="shared" si="79"/>
        <v>9</v>
      </c>
      <c r="II77" s="378" t="str">
        <f t="shared" si="80"/>
        <v>九州9</v>
      </c>
      <c r="IJ77" s="390">
        <f t="shared" si="205"/>
        <v>0</v>
      </c>
    </row>
    <row r="78" spans="37:244">
      <c r="AK78" s="378" t="str">
        <f t="shared" si="206"/>
        <v>沖縄</v>
      </c>
      <c r="AL78" s="378">
        <f t="shared" si="218"/>
        <v>9</v>
      </c>
      <c r="AM78" s="378" t="str">
        <f t="shared" si="35"/>
        <v>沖縄9</v>
      </c>
      <c r="AN78" s="390">
        <f t="shared" si="182"/>
        <v>0</v>
      </c>
      <c r="AQ78" s="378" t="str">
        <f t="shared" si="36"/>
        <v>沖縄</v>
      </c>
      <c r="AR78" s="378">
        <f t="shared" si="37"/>
        <v>9</v>
      </c>
      <c r="AS78" s="378" t="str">
        <f t="shared" si="38"/>
        <v>沖縄9</v>
      </c>
      <c r="AT78" s="390">
        <f t="shared" si="183"/>
        <v>0</v>
      </c>
      <c r="BC78" s="378" t="str">
        <f t="shared" si="207"/>
        <v>沖縄</v>
      </c>
      <c r="BD78" s="378">
        <f t="shared" si="219"/>
        <v>9</v>
      </c>
      <c r="BE78" s="378" t="str">
        <f t="shared" si="39"/>
        <v>沖縄9</v>
      </c>
      <c r="BF78" s="390">
        <f t="shared" si="184"/>
        <v>0</v>
      </c>
      <c r="BI78" s="378" t="str">
        <f t="shared" si="40"/>
        <v>沖縄</v>
      </c>
      <c r="BJ78" s="378">
        <f t="shared" si="41"/>
        <v>9</v>
      </c>
      <c r="BK78" s="378" t="str">
        <f t="shared" si="42"/>
        <v>沖縄9</v>
      </c>
      <c r="BL78" s="390">
        <f t="shared" si="185"/>
        <v>0</v>
      </c>
      <c r="BU78" s="378" t="str">
        <f t="shared" si="208"/>
        <v>沖縄</v>
      </c>
      <c r="BV78" s="378">
        <f t="shared" si="220"/>
        <v>9</v>
      </c>
      <c r="BW78" s="378" t="str">
        <f t="shared" si="43"/>
        <v>沖縄9</v>
      </c>
      <c r="BX78" s="390">
        <f t="shared" si="186"/>
        <v>0</v>
      </c>
      <c r="CA78" s="378" t="str">
        <f t="shared" si="44"/>
        <v>沖縄</v>
      </c>
      <c r="CB78" s="378">
        <f t="shared" si="45"/>
        <v>9</v>
      </c>
      <c r="CC78" s="378" t="str">
        <f t="shared" si="46"/>
        <v>沖縄9</v>
      </c>
      <c r="CD78" s="390">
        <f t="shared" si="187"/>
        <v>0</v>
      </c>
      <c r="CM78" s="378" t="str">
        <f t="shared" si="209"/>
        <v>沖縄</v>
      </c>
      <c r="CN78" s="378">
        <f t="shared" si="221"/>
        <v>9</v>
      </c>
      <c r="CO78" s="378" t="str">
        <f t="shared" si="47"/>
        <v>沖縄9</v>
      </c>
      <c r="CP78" s="390">
        <f t="shared" si="188"/>
        <v>0</v>
      </c>
      <c r="CS78" s="378" t="str">
        <f t="shared" si="48"/>
        <v>沖縄</v>
      </c>
      <c r="CT78" s="378">
        <f t="shared" si="49"/>
        <v>9</v>
      </c>
      <c r="CU78" s="378" t="str">
        <f t="shared" si="50"/>
        <v>沖縄9</v>
      </c>
      <c r="CV78" s="390">
        <f t="shared" si="189"/>
        <v>0</v>
      </c>
      <c r="DE78" s="378" t="str">
        <f t="shared" si="210"/>
        <v>沖縄</v>
      </c>
      <c r="DF78" s="378">
        <f t="shared" si="222"/>
        <v>9</v>
      </c>
      <c r="DG78" s="378" t="str">
        <f t="shared" si="51"/>
        <v>沖縄9</v>
      </c>
      <c r="DH78" s="390">
        <f t="shared" si="190"/>
        <v>0</v>
      </c>
      <c r="DK78" s="378" t="str">
        <f t="shared" si="52"/>
        <v>沖縄</v>
      </c>
      <c r="DL78" s="378">
        <f t="shared" si="52"/>
        <v>9</v>
      </c>
      <c r="DM78" s="378" t="str">
        <f t="shared" si="52"/>
        <v>沖縄9</v>
      </c>
      <c r="DN78" s="390">
        <f t="shared" si="191"/>
        <v>0</v>
      </c>
      <c r="DW78" s="378" t="str">
        <f t="shared" si="211"/>
        <v>沖縄</v>
      </c>
      <c r="DX78" s="378">
        <f t="shared" si="223"/>
        <v>9</v>
      </c>
      <c r="DY78" s="378" t="str">
        <f t="shared" si="53"/>
        <v>沖縄9</v>
      </c>
      <c r="DZ78" s="390">
        <f t="shared" si="192"/>
        <v>0</v>
      </c>
      <c r="EC78" s="378" t="str">
        <f t="shared" si="54"/>
        <v>沖縄</v>
      </c>
      <c r="ED78" s="378">
        <f t="shared" si="55"/>
        <v>9</v>
      </c>
      <c r="EE78" s="378" t="str">
        <f t="shared" si="56"/>
        <v>沖縄9</v>
      </c>
      <c r="EF78" s="390">
        <f t="shared" si="193"/>
        <v>0</v>
      </c>
      <c r="EO78" s="378" t="str">
        <f t="shared" si="212"/>
        <v>沖縄</v>
      </c>
      <c r="EP78" s="378">
        <f t="shared" si="224"/>
        <v>9</v>
      </c>
      <c r="EQ78" s="378" t="str">
        <f t="shared" si="57"/>
        <v>沖縄9</v>
      </c>
      <c r="ER78" s="390">
        <f t="shared" si="194"/>
        <v>0</v>
      </c>
      <c r="EU78" s="378" t="str">
        <f t="shared" si="58"/>
        <v>沖縄</v>
      </c>
      <c r="EV78" s="378">
        <f t="shared" si="59"/>
        <v>9</v>
      </c>
      <c r="EW78" s="378" t="str">
        <f t="shared" si="60"/>
        <v>沖縄9</v>
      </c>
      <c r="EX78" s="390">
        <f t="shared" si="195"/>
        <v>0</v>
      </c>
      <c r="FG78" s="378" t="str">
        <f t="shared" si="213"/>
        <v>沖縄</v>
      </c>
      <c r="FH78" s="378">
        <f t="shared" si="225"/>
        <v>9</v>
      </c>
      <c r="FI78" s="378" t="str">
        <f t="shared" si="61"/>
        <v>沖縄9</v>
      </c>
      <c r="FJ78" s="390">
        <f t="shared" si="196"/>
        <v>0</v>
      </c>
      <c r="FM78" s="378" t="str">
        <f t="shared" si="62"/>
        <v>沖縄</v>
      </c>
      <c r="FN78" s="378">
        <f t="shared" si="63"/>
        <v>9</v>
      </c>
      <c r="FO78" s="378" t="str">
        <f t="shared" si="64"/>
        <v>沖縄9</v>
      </c>
      <c r="FP78" s="390">
        <f t="shared" si="197"/>
        <v>0</v>
      </c>
      <c r="FY78" s="378" t="str">
        <f t="shared" si="214"/>
        <v>沖縄</v>
      </c>
      <c r="FZ78" s="378">
        <f t="shared" si="226"/>
        <v>9</v>
      </c>
      <c r="GA78" s="378" t="str">
        <f t="shared" si="65"/>
        <v>沖縄9</v>
      </c>
      <c r="GB78" s="390">
        <f t="shared" si="198"/>
        <v>0</v>
      </c>
      <c r="GE78" s="378" t="str">
        <f t="shared" si="66"/>
        <v>沖縄</v>
      </c>
      <c r="GF78" s="378">
        <f t="shared" si="67"/>
        <v>9</v>
      </c>
      <c r="GG78" s="378" t="str">
        <f t="shared" si="68"/>
        <v>沖縄9</v>
      </c>
      <c r="GH78" s="390">
        <f t="shared" si="199"/>
        <v>0</v>
      </c>
      <c r="GQ78" s="378" t="str">
        <f t="shared" si="215"/>
        <v>沖縄</v>
      </c>
      <c r="GR78" s="378">
        <f t="shared" si="227"/>
        <v>9</v>
      </c>
      <c r="GS78" s="378" t="str">
        <f t="shared" si="69"/>
        <v>沖縄9</v>
      </c>
      <c r="GT78" s="390">
        <f t="shared" si="200"/>
        <v>0</v>
      </c>
      <c r="GW78" s="378" t="str">
        <f t="shared" si="70"/>
        <v>沖縄</v>
      </c>
      <c r="GX78" s="378">
        <f t="shared" si="71"/>
        <v>9</v>
      </c>
      <c r="GY78" s="378" t="str">
        <f t="shared" si="72"/>
        <v>沖縄9</v>
      </c>
      <c r="GZ78" s="390">
        <f t="shared" si="201"/>
        <v>0</v>
      </c>
      <c r="HI78" s="378" t="str">
        <f t="shared" si="216"/>
        <v>沖縄</v>
      </c>
      <c r="HJ78" s="378">
        <f t="shared" si="228"/>
        <v>9</v>
      </c>
      <c r="HK78" s="378" t="str">
        <f t="shared" si="73"/>
        <v>沖縄9</v>
      </c>
      <c r="HL78" s="390">
        <f t="shared" si="202"/>
        <v>0</v>
      </c>
      <c r="HO78" s="378" t="str">
        <f t="shared" si="74"/>
        <v>沖縄</v>
      </c>
      <c r="HP78" s="378">
        <f t="shared" si="75"/>
        <v>9</v>
      </c>
      <c r="HQ78" s="378" t="str">
        <f t="shared" si="76"/>
        <v>沖縄9</v>
      </c>
      <c r="HR78" s="390">
        <f t="shared" si="203"/>
        <v>0</v>
      </c>
      <c r="IA78" s="378" t="str">
        <f t="shared" si="217"/>
        <v>沖縄</v>
      </c>
      <c r="IB78" s="378">
        <f t="shared" si="229"/>
        <v>9</v>
      </c>
      <c r="IC78" s="378" t="str">
        <f t="shared" si="77"/>
        <v>沖縄9</v>
      </c>
      <c r="ID78" s="390">
        <f t="shared" si="204"/>
        <v>0</v>
      </c>
      <c r="IG78" s="378" t="str">
        <f t="shared" si="78"/>
        <v>沖縄</v>
      </c>
      <c r="IH78" s="378">
        <f t="shared" si="79"/>
        <v>9</v>
      </c>
      <c r="II78" s="378" t="str">
        <f t="shared" si="80"/>
        <v>沖縄9</v>
      </c>
      <c r="IJ78" s="390">
        <f t="shared" si="205"/>
        <v>0</v>
      </c>
    </row>
    <row r="79" spans="37:244">
      <c r="AK79" s="378" t="str">
        <f>AK69</f>
        <v>北海道</v>
      </c>
      <c r="AL79" s="378">
        <v>10</v>
      </c>
      <c r="AM79" s="378" t="str">
        <f t="shared" si="35"/>
        <v>北海道10</v>
      </c>
      <c r="AN79" s="390">
        <f t="shared" ref="AN79:AN88" si="230">AO10</f>
        <v>0</v>
      </c>
      <c r="AQ79" s="378" t="str">
        <f t="shared" si="36"/>
        <v>北海道</v>
      </c>
      <c r="AR79" s="378">
        <f t="shared" si="37"/>
        <v>10</v>
      </c>
      <c r="AS79" s="378" t="str">
        <f t="shared" si="38"/>
        <v>北海道10</v>
      </c>
      <c r="AT79" s="390">
        <f t="shared" ref="AT79:AT88" si="231">AO24</f>
        <v>0</v>
      </c>
      <c r="BC79" s="378" t="str">
        <f>BC69</f>
        <v>北海道</v>
      </c>
      <c r="BD79" s="378">
        <v>10</v>
      </c>
      <c r="BE79" s="378" t="str">
        <f t="shared" si="39"/>
        <v>北海道10</v>
      </c>
      <c r="BF79" s="390">
        <f t="shared" ref="BF79:BF88" si="232">BG10</f>
        <v>0</v>
      </c>
      <c r="BI79" s="378" t="str">
        <f t="shared" si="40"/>
        <v>北海道</v>
      </c>
      <c r="BJ79" s="378">
        <f t="shared" si="41"/>
        <v>10</v>
      </c>
      <c r="BK79" s="378" t="str">
        <f t="shared" si="42"/>
        <v>北海道10</v>
      </c>
      <c r="BL79" s="390">
        <f t="shared" ref="BL79:BL88" si="233">BG24</f>
        <v>0</v>
      </c>
      <c r="BU79" s="378" t="str">
        <f>BU69</f>
        <v>北海道</v>
      </c>
      <c r="BV79" s="378">
        <v>10</v>
      </c>
      <c r="BW79" s="378" t="str">
        <f t="shared" si="43"/>
        <v>北海道10</v>
      </c>
      <c r="BX79" s="390">
        <f t="shared" ref="BX79:BX88" si="234">BY10</f>
        <v>0</v>
      </c>
      <c r="CA79" s="378" t="str">
        <f t="shared" si="44"/>
        <v>北海道</v>
      </c>
      <c r="CB79" s="378">
        <f t="shared" si="45"/>
        <v>10</v>
      </c>
      <c r="CC79" s="378" t="str">
        <f t="shared" si="46"/>
        <v>北海道10</v>
      </c>
      <c r="CD79" s="390">
        <f t="shared" ref="CD79:CD88" si="235">BY24</f>
        <v>0</v>
      </c>
      <c r="CM79" s="378" t="str">
        <f>CM69</f>
        <v>北海道</v>
      </c>
      <c r="CN79" s="378">
        <v>10</v>
      </c>
      <c r="CO79" s="378" t="str">
        <f t="shared" si="47"/>
        <v>北海道10</v>
      </c>
      <c r="CP79" s="390">
        <f t="shared" ref="CP79:CP88" si="236">CQ10</f>
        <v>0</v>
      </c>
      <c r="CS79" s="378" t="str">
        <f t="shared" si="48"/>
        <v>北海道</v>
      </c>
      <c r="CT79" s="378">
        <f t="shared" si="49"/>
        <v>10</v>
      </c>
      <c r="CU79" s="378" t="str">
        <f t="shared" si="50"/>
        <v>北海道10</v>
      </c>
      <c r="CV79" s="390">
        <f t="shared" ref="CV79:CV88" si="237">CQ24</f>
        <v>0</v>
      </c>
      <c r="DE79" s="378" t="str">
        <f>DE69</f>
        <v>北海道</v>
      </c>
      <c r="DF79" s="378">
        <v>10</v>
      </c>
      <c r="DG79" s="378" t="str">
        <f t="shared" si="51"/>
        <v>北海道10</v>
      </c>
      <c r="DH79" s="390">
        <f t="shared" ref="DH79:DH88" si="238">DI10</f>
        <v>0</v>
      </c>
      <c r="DK79" s="378" t="str">
        <f t="shared" si="52"/>
        <v>北海道</v>
      </c>
      <c r="DL79" s="378">
        <f t="shared" si="52"/>
        <v>10</v>
      </c>
      <c r="DM79" s="378" t="str">
        <f t="shared" si="52"/>
        <v>北海道10</v>
      </c>
      <c r="DN79" s="390">
        <f t="shared" ref="DN79:DN88" si="239">DI24</f>
        <v>0</v>
      </c>
      <c r="DW79" s="378" t="str">
        <f>DW69</f>
        <v>北海道</v>
      </c>
      <c r="DX79" s="378">
        <v>10</v>
      </c>
      <c r="DY79" s="378" t="str">
        <f t="shared" si="53"/>
        <v>北海道10</v>
      </c>
      <c r="DZ79" s="390">
        <f t="shared" ref="DZ79:DZ88" si="240">EA10</f>
        <v>0</v>
      </c>
      <c r="EC79" s="378" t="str">
        <f t="shared" si="54"/>
        <v>北海道</v>
      </c>
      <c r="ED79" s="378">
        <f t="shared" si="55"/>
        <v>10</v>
      </c>
      <c r="EE79" s="378" t="str">
        <f t="shared" si="56"/>
        <v>北海道10</v>
      </c>
      <c r="EF79" s="390">
        <f t="shared" ref="EF79:EF88" si="241">EA24</f>
        <v>0</v>
      </c>
      <c r="EO79" s="378" t="str">
        <f>EO69</f>
        <v>北海道</v>
      </c>
      <c r="EP79" s="378">
        <v>10</v>
      </c>
      <c r="EQ79" s="378" t="str">
        <f t="shared" si="57"/>
        <v>北海道10</v>
      </c>
      <c r="ER79" s="390">
        <f t="shared" ref="ER79:ER88" si="242">ES10</f>
        <v>0</v>
      </c>
      <c r="EU79" s="378" t="str">
        <f t="shared" si="58"/>
        <v>北海道</v>
      </c>
      <c r="EV79" s="378">
        <f t="shared" si="59"/>
        <v>10</v>
      </c>
      <c r="EW79" s="378" t="str">
        <f t="shared" si="60"/>
        <v>北海道10</v>
      </c>
      <c r="EX79" s="390">
        <f t="shared" ref="EX79:EX88" si="243">ES24</f>
        <v>0</v>
      </c>
      <c r="FG79" s="378" t="str">
        <f>FG69</f>
        <v>北海道</v>
      </c>
      <c r="FH79" s="378">
        <v>10</v>
      </c>
      <c r="FI79" s="378" t="str">
        <f t="shared" si="61"/>
        <v>北海道10</v>
      </c>
      <c r="FJ79" s="390">
        <f t="shared" ref="FJ79:FJ88" si="244">FK10</f>
        <v>0</v>
      </c>
      <c r="FM79" s="378" t="str">
        <f t="shared" si="62"/>
        <v>北海道</v>
      </c>
      <c r="FN79" s="378">
        <f t="shared" si="63"/>
        <v>10</v>
      </c>
      <c r="FO79" s="378" t="str">
        <f t="shared" si="64"/>
        <v>北海道10</v>
      </c>
      <c r="FP79" s="390">
        <f t="shared" ref="FP79:FP88" si="245">FK24</f>
        <v>0</v>
      </c>
      <c r="FY79" s="378" t="str">
        <f>FY69</f>
        <v>北海道</v>
      </c>
      <c r="FZ79" s="378">
        <v>10</v>
      </c>
      <c r="GA79" s="378" t="str">
        <f t="shared" si="65"/>
        <v>北海道10</v>
      </c>
      <c r="GB79" s="390">
        <f t="shared" ref="GB79:GB88" si="246">GC10</f>
        <v>0</v>
      </c>
      <c r="GE79" s="378" t="str">
        <f t="shared" si="66"/>
        <v>北海道</v>
      </c>
      <c r="GF79" s="378">
        <f t="shared" si="67"/>
        <v>10</v>
      </c>
      <c r="GG79" s="378" t="str">
        <f t="shared" si="68"/>
        <v>北海道10</v>
      </c>
      <c r="GH79" s="390">
        <f t="shared" ref="GH79:GH88" si="247">GC24</f>
        <v>0</v>
      </c>
      <c r="GQ79" s="378" t="str">
        <f>GQ69</f>
        <v>北海道</v>
      </c>
      <c r="GR79" s="378">
        <v>10</v>
      </c>
      <c r="GS79" s="378" t="str">
        <f t="shared" si="69"/>
        <v>北海道10</v>
      </c>
      <c r="GT79" s="390">
        <f t="shared" ref="GT79:GT88" si="248">GU10</f>
        <v>0</v>
      </c>
      <c r="GW79" s="378" t="str">
        <f t="shared" si="70"/>
        <v>北海道</v>
      </c>
      <c r="GX79" s="378">
        <f t="shared" si="71"/>
        <v>10</v>
      </c>
      <c r="GY79" s="378" t="str">
        <f t="shared" si="72"/>
        <v>北海道10</v>
      </c>
      <c r="GZ79" s="390">
        <f t="shared" ref="GZ79:GZ88" si="249">GU24</f>
        <v>0</v>
      </c>
      <c r="HI79" s="378" t="str">
        <f>HI69</f>
        <v>北海道</v>
      </c>
      <c r="HJ79" s="378">
        <v>10</v>
      </c>
      <c r="HK79" s="378" t="str">
        <f t="shared" si="73"/>
        <v>北海道10</v>
      </c>
      <c r="HL79" s="390">
        <f t="shared" ref="HL79:HL88" si="250">HM10</f>
        <v>0</v>
      </c>
      <c r="HO79" s="378" t="str">
        <f t="shared" si="74"/>
        <v>北海道</v>
      </c>
      <c r="HP79" s="378">
        <f t="shared" si="75"/>
        <v>10</v>
      </c>
      <c r="HQ79" s="378" t="str">
        <f t="shared" si="76"/>
        <v>北海道10</v>
      </c>
      <c r="HR79" s="390">
        <f t="shared" ref="HR79:HR88" si="251">HM24</f>
        <v>0</v>
      </c>
      <c r="IA79" s="378" t="str">
        <f>IA69</f>
        <v>北海道</v>
      </c>
      <c r="IB79" s="378">
        <v>10</v>
      </c>
      <c r="IC79" s="378" t="str">
        <f t="shared" si="77"/>
        <v>北海道10</v>
      </c>
      <c r="ID79" s="390">
        <f t="shared" ref="ID79:ID88" si="252">IE10</f>
        <v>0</v>
      </c>
      <c r="IG79" s="378" t="str">
        <f t="shared" si="78"/>
        <v>北海道</v>
      </c>
      <c r="IH79" s="378">
        <f t="shared" si="79"/>
        <v>10</v>
      </c>
      <c r="II79" s="378" t="str">
        <f t="shared" si="80"/>
        <v>北海道10</v>
      </c>
      <c r="IJ79" s="390">
        <f t="shared" ref="IJ79:IJ88" si="253">IE24</f>
        <v>0</v>
      </c>
    </row>
    <row r="80" spans="37:244">
      <c r="AK80" s="378" t="str">
        <f>AK70</f>
        <v>東北</v>
      </c>
      <c r="AL80" s="378">
        <f>AL79</f>
        <v>10</v>
      </c>
      <c r="AM80" s="378" t="str">
        <f t="shared" si="35"/>
        <v>東北10</v>
      </c>
      <c r="AN80" s="390">
        <f t="shared" si="230"/>
        <v>0</v>
      </c>
      <c r="AQ80" s="378" t="str">
        <f t="shared" si="36"/>
        <v>東北</v>
      </c>
      <c r="AR80" s="378">
        <f t="shared" si="37"/>
        <v>10</v>
      </c>
      <c r="AS80" s="378" t="str">
        <f t="shared" si="38"/>
        <v>東北10</v>
      </c>
      <c r="AT80" s="390">
        <f t="shared" si="231"/>
        <v>0</v>
      </c>
      <c r="BC80" s="378" t="str">
        <f>BC70</f>
        <v>東北</v>
      </c>
      <c r="BD80" s="378">
        <f>BD79</f>
        <v>10</v>
      </c>
      <c r="BE80" s="378" t="str">
        <f t="shared" si="39"/>
        <v>東北10</v>
      </c>
      <c r="BF80" s="390">
        <f t="shared" si="232"/>
        <v>0</v>
      </c>
      <c r="BI80" s="378" t="str">
        <f t="shared" si="40"/>
        <v>東北</v>
      </c>
      <c r="BJ80" s="378">
        <f t="shared" si="41"/>
        <v>10</v>
      </c>
      <c r="BK80" s="378" t="str">
        <f t="shared" si="42"/>
        <v>東北10</v>
      </c>
      <c r="BL80" s="390">
        <f t="shared" si="233"/>
        <v>0</v>
      </c>
      <c r="BU80" s="378" t="str">
        <f>BU70</f>
        <v>東北</v>
      </c>
      <c r="BV80" s="378">
        <f>BV79</f>
        <v>10</v>
      </c>
      <c r="BW80" s="378" t="str">
        <f t="shared" si="43"/>
        <v>東北10</v>
      </c>
      <c r="BX80" s="390">
        <f t="shared" si="234"/>
        <v>0</v>
      </c>
      <c r="CA80" s="378" t="str">
        <f t="shared" si="44"/>
        <v>東北</v>
      </c>
      <c r="CB80" s="378">
        <f t="shared" si="45"/>
        <v>10</v>
      </c>
      <c r="CC80" s="378" t="str">
        <f t="shared" si="46"/>
        <v>東北10</v>
      </c>
      <c r="CD80" s="390">
        <f t="shared" si="235"/>
        <v>0</v>
      </c>
      <c r="CM80" s="378" t="str">
        <f>CM70</f>
        <v>東北</v>
      </c>
      <c r="CN80" s="378">
        <f>CN79</f>
        <v>10</v>
      </c>
      <c r="CO80" s="378" t="str">
        <f t="shared" si="47"/>
        <v>東北10</v>
      </c>
      <c r="CP80" s="390">
        <f t="shared" si="236"/>
        <v>0</v>
      </c>
      <c r="CS80" s="378" t="str">
        <f t="shared" si="48"/>
        <v>東北</v>
      </c>
      <c r="CT80" s="378">
        <f t="shared" si="49"/>
        <v>10</v>
      </c>
      <c r="CU80" s="378" t="str">
        <f t="shared" si="50"/>
        <v>東北10</v>
      </c>
      <c r="CV80" s="390">
        <f t="shared" si="237"/>
        <v>0</v>
      </c>
      <c r="DE80" s="378" t="str">
        <f>DE70</f>
        <v>東北</v>
      </c>
      <c r="DF80" s="378">
        <f>DF79</f>
        <v>10</v>
      </c>
      <c r="DG80" s="378" t="str">
        <f t="shared" si="51"/>
        <v>東北10</v>
      </c>
      <c r="DH80" s="390">
        <f t="shared" si="238"/>
        <v>0</v>
      </c>
      <c r="DK80" s="378" t="str">
        <f t="shared" si="52"/>
        <v>東北</v>
      </c>
      <c r="DL80" s="378">
        <f t="shared" si="52"/>
        <v>10</v>
      </c>
      <c r="DM80" s="378" t="str">
        <f t="shared" si="52"/>
        <v>東北10</v>
      </c>
      <c r="DN80" s="390">
        <f t="shared" si="239"/>
        <v>0</v>
      </c>
      <c r="DW80" s="378" t="str">
        <f>DW70</f>
        <v>東北</v>
      </c>
      <c r="DX80" s="378">
        <f>DX79</f>
        <v>10</v>
      </c>
      <c r="DY80" s="378" t="str">
        <f t="shared" si="53"/>
        <v>東北10</v>
      </c>
      <c r="DZ80" s="390">
        <f t="shared" si="240"/>
        <v>0</v>
      </c>
      <c r="EC80" s="378" t="str">
        <f t="shared" si="54"/>
        <v>東北</v>
      </c>
      <c r="ED80" s="378">
        <f t="shared" si="55"/>
        <v>10</v>
      </c>
      <c r="EE80" s="378" t="str">
        <f t="shared" si="56"/>
        <v>東北10</v>
      </c>
      <c r="EF80" s="390">
        <f t="shared" si="241"/>
        <v>0</v>
      </c>
      <c r="EO80" s="378" t="str">
        <f>EO70</f>
        <v>東北</v>
      </c>
      <c r="EP80" s="378">
        <f>EP79</f>
        <v>10</v>
      </c>
      <c r="EQ80" s="378" t="str">
        <f t="shared" si="57"/>
        <v>東北10</v>
      </c>
      <c r="ER80" s="390">
        <f t="shared" si="242"/>
        <v>0</v>
      </c>
      <c r="EU80" s="378" t="str">
        <f t="shared" si="58"/>
        <v>東北</v>
      </c>
      <c r="EV80" s="378">
        <f t="shared" si="59"/>
        <v>10</v>
      </c>
      <c r="EW80" s="378" t="str">
        <f t="shared" si="60"/>
        <v>東北10</v>
      </c>
      <c r="EX80" s="390">
        <f t="shared" si="243"/>
        <v>0</v>
      </c>
      <c r="FG80" s="378" t="str">
        <f>FG70</f>
        <v>東北</v>
      </c>
      <c r="FH80" s="378">
        <f>FH79</f>
        <v>10</v>
      </c>
      <c r="FI80" s="378" t="str">
        <f t="shared" si="61"/>
        <v>東北10</v>
      </c>
      <c r="FJ80" s="390">
        <f t="shared" si="244"/>
        <v>0</v>
      </c>
      <c r="FM80" s="378" t="str">
        <f t="shared" si="62"/>
        <v>東北</v>
      </c>
      <c r="FN80" s="378">
        <f t="shared" si="63"/>
        <v>10</v>
      </c>
      <c r="FO80" s="378" t="str">
        <f t="shared" si="64"/>
        <v>東北10</v>
      </c>
      <c r="FP80" s="390">
        <f t="shared" si="245"/>
        <v>0</v>
      </c>
      <c r="FY80" s="378" t="str">
        <f>FY70</f>
        <v>東北</v>
      </c>
      <c r="FZ80" s="378">
        <f>FZ79</f>
        <v>10</v>
      </c>
      <c r="GA80" s="378" t="str">
        <f t="shared" si="65"/>
        <v>東北10</v>
      </c>
      <c r="GB80" s="390">
        <f t="shared" si="246"/>
        <v>0</v>
      </c>
      <c r="GE80" s="378" t="str">
        <f t="shared" si="66"/>
        <v>東北</v>
      </c>
      <c r="GF80" s="378">
        <f t="shared" si="67"/>
        <v>10</v>
      </c>
      <c r="GG80" s="378" t="str">
        <f t="shared" si="68"/>
        <v>東北10</v>
      </c>
      <c r="GH80" s="390">
        <f t="shared" si="247"/>
        <v>0</v>
      </c>
      <c r="GQ80" s="378" t="str">
        <f>GQ70</f>
        <v>東北</v>
      </c>
      <c r="GR80" s="378">
        <f>GR79</f>
        <v>10</v>
      </c>
      <c r="GS80" s="378" t="str">
        <f t="shared" si="69"/>
        <v>東北10</v>
      </c>
      <c r="GT80" s="390">
        <f t="shared" si="248"/>
        <v>0</v>
      </c>
      <c r="GW80" s="378" t="str">
        <f t="shared" si="70"/>
        <v>東北</v>
      </c>
      <c r="GX80" s="378">
        <f t="shared" si="71"/>
        <v>10</v>
      </c>
      <c r="GY80" s="378" t="str">
        <f t="shared" si="72"/>
        <v>東北10</v>
      </c>
      <c r="GZ80" s="390">
        <f t="shared" si="249"/>
        <v>0</v>
      </c>
      <c r="HI80" s="378" t="str">
        <f>HI70</f>
        <v>東北</v>
      </c>
      <c r="HJ80" s="378">
        <f>HJ79</f>
        <v>10</v>
      </c>
      <c r="HK80" s="378" t="str">
        <f t="shared" si="73"/>
        <v>東北10</v>
      </c>
      <c r="HL80" s="390">
        <f t="shared" si="250"/>
        <v>0</v>
      </c>
      <c r="HO80" s="378" t="str">
        <f t="shared" si="74"/>
        <v>東北</v>
      </c>
      <c r="HP80" s="378">
        <f t="shared" si="75"/>
        <v>10</v>
      </c>
      <c r="HQ80" s="378" t="str">
        <f t="shared" si="76"/>
        <v>東北10</v>
      </c>
      <c r="HR80" s="390">
        <f t="shared" si="251"/>
        <v>0</v>
      </c>
      <c r="IA80" s="378" t="str">
        <f>IA70</f>
        <v>東北</v>
      </c>
      <c r="IB80" s="378">
        <f>IB79</f>
        <v>10</v>
      </c>
      <c r="IC80" s="378" t="str">
        <f t="shared" si="77"/>
        <v>東北10</v>
      </c>
      <c r="ID80" s="390">
        <f t="shared" si="252"/>
        <v>0</v>
      </c>
      <c r="IG80" s="378" t="str">
        <f t="shared" si="78"/>
        <v>東北</v>
      </c>
      <c r="IH80" s="378">
        <f t="shared" si="79"/>
        <v>10</v>
      </c>
      <c r="II80" s="378" t="str">
        <f t="shared" si="80"/>
        <v>東北10</v>
      </c>
      <c r="IJ80" s="390">
        <f t="shared" si="253"/>
        <v>0</v>
      </c>
    </row>
    <row r="81" spans="37:244">
      <c r="AK81" s="378" t="str">
        <f t="shared" ref="AK81:AK88" si="254">AK71</f>
        <v>東京</v>
      </c>
      <c r="AL81" s="378">
        <f>AL80</f>
        <v>10</v>
      </c>
      <c r="AM81" s="378" t="str">
        <f t="shared" si="35"/>
        <v>東京10</v>
      </c>
      <c r="AN81" s="390">
        <f t="shared" si="230"/>
        <v>0</v>
      </c>
      <c r="AQ81" s="378" t="str">
        <f t="shared" si="36"/>
        <v>東京</v>
      </c>
      <c r="AR81" s="378">
        <f t="shared" si="37"/>
        <v>10</v>
      </c>
      <c r="AS81" s="378" t="str">
        <f t="shared" si="38"/>
        <v>東京10</v>
      </c>
      <c r="AT81" s="390">
        <f t="shared" si="231"/>
        <v>0</v>
      </c>
      <c r="BC81" s="378" t="str">
        <f t="shared" ref="BC81:BC88" si="255">BC71</f>
        <v>東京</v>
      </c>
      <c r="BD81" s="378">
        <f>BD80</f>
        <v>10</v>
      </c>
      <c r="BE81" s="378" t="str">
        <f t="shared" si="39"/>
        <v>東京10</v>
      </c>
      <c r="BF81" s="390">
        <f t="shared" si="232"/>
        <v>0</v>
      </c>
      <c r="BI81" s="378" t="str">
        <f t="shared" si="40"/>
        <v>東京</v>
      </c>
      <c r="BJ81" s="378">
        <f t="shared" si="41"/>
        <v>10</v>
      </c>
      <c r="BK81" s="378" t="str">
        <f t="shared" si="42"/>
        <v>東京10</v>
      </c>
      <c r="BL81" s="390">
        <f t="shared" si="233"/>
        <v>0</v>
      </c>
      <c r="BU81" s="378" t="str">
        <f t="shared" ref="BU81:BU88" si="256">BU71</f>
        <v>東京</v>
      </c>
      <c r="BV81" s="378">
        <f>BV80</f>
        <v>10</v>
      </c>
      <c r="BW81" s="378" t="str">
        <f t="shared" si="43"/>
        <v>東京10</v>
      </c>
      <c r="BX81" s="390">
        <f t="shared" si="234"/>
        <v>0</v>
      </c>
      <c r="CA81" s="378" t="str">
        <f t="shared" si="44"/>
        <v>東京</v>
      </c>
      <c r="CB81" s="378">
        <f t="shared" si="45"/>
        <v>10</v>
      </c>
      <c r="CC81" s="378" t="str">
        <f t="shared" si="46"/>
        <v>東京10</v>
      </c>
      <c r="CD81" s="390">
        <f t="shared" si="235"/>
        <v>0</v>
      </c>
      <c r="CM81" s="378" t="str">
        <f t="shared" ref="CM81:CM88" si="257">CM71</f>
        <v>東京</v>
      </c>
      <c r="CN81" s="378">
        <f>CN80</f>
        <v>10</v>
      </c>
      <c r="CO81" s="378" t="str">
        <f t="shared" si="47"/>
        <v>東京10</v>
      </c>
      <c r="CP81" s="390">
        <f t="shared" si="236"/>
        <v>0</v>
      </c>
      <c r="CS81" s="378" t="str">
        <f t="shared" si="48"/>
        <v>東京</v>
      </c>
      <c r="CT81" s="378">
        <f t="shared" si="49"/>
        <v>10</v>
      </c>
      <c r="CU81" s="378" t="str">
        <f t="shared" si="50"/>
        <v>東京10</v>
      </c>
      <c r="CV81" s="390">
        <f t="shared" si="237"/>
        <v>0</v>
      </c>
      <c r="DE81" s="378" t="str">
        <f t="shared" ref="DE81:DE88" si="258">DE71</f>
        <v>東京</v>
      </c>
      <c r="DF81" s="378">
        <f>DF80</f>
        <v>10</v>
      </c>
      <c r="DG81" s="378" t="str">
        <f t="shared" si="51"/>
        <v>東京10</v>
      </c>
      <c r="DH81" s="390">
        <f t="shared" si="238"/>
        <v>0</v>
      </c>
      <c r="DK81" s="378" t="str">
        <f t="shared" si="52"/>
        <v>東京</v>
      </c>
      <c r="DL81" s="378">
        <f t="shared" si="52"/>
        <v>10</v>
      </c>
      <c r="DM81" s="378" t="str">
        <f t="shared" si="52"/>
        <v>東京10</v>
      </c>
      <c r="DN81" s="390">
        <f t="shared" si="239"/>
        <v>0</v>
      </c>
      <c r="DW81" s="378" t="str">
        <f t="shared" ref="DW81:DW88" si="259">DW71</f>
        <v>東京</v>
      </c>
      <c r="DX81" s="378">
        <f>DX80</f>
        <v>10</v>
      </c>
      <c r="DY81" s="378" t="str">
        <f t="shared" si="53"/>
        <v>東京10</v>
      </c>
      <c r="DZ81" s="390">
        <f t="shared" si="240"/>
        <v>0</v>
      </c>
      <c r="EC81" s="378" t="str">
        <f t="shared" si="54"/>
        <v>東京</v>
      </c>
      <c r="ED81" s="378">
        <f t="shared" si="55"/>
        <v>10</v>
      </c>
      <c r="EE81" s="378" t="str">
        <f t="shared" si="56"/>
        <v>東京10</v>
      </c>
      <c r="EF81" s="390">
        <f t="shared" si="241"/>
        <v>0</v>
      </c>
      <c r="EO81" s="378" t="str">
        <f t="shared" ref="EO81:EO88" si="260">EO71</f>
        <v>東京</v>
      </c>
      <c r="EP81" s="378">
        <f>EP80</f>
        <v>10</v>
      </c>
      <c r="EQ81" s="378" t="str">
        <f t="shared" si="57"/>
        <v>東京10</v>
      </c>
      <c r="ER81" s="390">
        <f t="shared" si="242"/>
        <v>0</v>
      </c>
      <c r="EU81" s="378" t="str">
        <f t="shared" si="58"/>
        <v>東京</v>
      </c>
      <c r="EV81" s="378">
        <f t="shared" si="59"/>
        <v>10</v>
      </c>
      <c r="EW81" s="378" t="str">
        <f t="shared" si="60"/>
        <v>東京10</v>
      </c>
      <c r="EX81" s="390">
        <f t="shared" si="243"/>
        <v>0</v>
      </c>
      <c r="FG81" s="378" t="str">
        <f t="shared" ref="FG81:FG88" si="261">FG71</f>
        <v>東京</v>
      </c>
      <c r="FH81" s="378">
        <f>FH80</f>
        <v>10</v>
      </c>
      <c r="FI81" s="378" t="str">
        <f t="shared" si="61"/>
        <v>東京10</v>
      </c>
      <c r="FJ81" s="390">
        <f t="shared" si="244"/>
        <v>0</v>
      </c>
      <c r="FM81" s="378" t="str">
        <f t="shared" si="62"/>
        <v>東京</v>
      </c>
      <c r="FN81" s="378">
        <f t="shared" si="63"/>
        <v>10</v>
      </c>
      <c r="FO81" s="378" t="str">
        <f t="shared" si="64"/>
        <v>東京10</v>
      </c>
      <c r="FP81" s="390">
        <f t="shared" si="245"/>
        <v>0</v>
      </c>
      <c r="FY81" s="378" t="str">
        <f t="shared" ref="FY81:FY88" si="262">FY71</f>
        <v>東京</v>
      </c>
      <c r="FZ81" s="378">
        <f>FZ80</f>
        <v>10</v>
      </c>
      <c r="GA81" s="378" t="str">
        <f t="shared" si="65"/>
        <v>東京10</v>
      </c>
      <c r="GB81" s="390">
        <f t="shared" si="246"/>
        <v>0</v>
      </c>
      <c r="GE81" s="378" t="str">
        <f t="shared" si="66"/>
        <v>東京</v>
      </c>
      <c r="GF81" s="378">
        <f t="shared" si="67"/>
        <v>10</v>
      </c>
      <c r="GG81" s="378" t="str">
        <f t="shared" si="68"/>
        <v>東京10</v>
      </c>
      <c r="GH81" s="390">
        <f t="shared" si="247"/>
        <v>0</v>
      </c>
      <c r="GQ81" s="378" t="str">
        <f t="shared" ref="GQ81:GQ88" si="263">GQ71</f>
        <v>東京</v>
      </c>
      <c r="GR81" s="378">
        <f>GR80</f>
        <v>10</v>
      </c>
      <c r="GS81" s="378" t="str">
        <f t="shared" si="69"/>
        <v>東京10</v>
      </c>
      <c r="GT81" s="390">
        <f t="shared" si="248"/>
        <v>0</v>
      </c>
      <c r="GW81" s="378" t="str">
        <f t="shared" si="70"/>
        <v>東京</v>
      </c>
      <c r="GX81" s="378">
        <f t="shared" si="71"/>
        <v>10</v>
      </c>
      <c r="GY81" s="378" t="str">
        <f t="shared" si="72"/>
        <v>東京10</v>
      </c>
      <c r="GZ81" s="390">
        <f t="shared" si="249"/>
        <v>0</v>
      </c>
      <c r="HI81" s="378" t="str">
        <f t="shared" ref="HI81:HI88" si="264">HI71</f>
        <v>東京</v>
      </c>
      <c r="HJ81" s="378">
        <f>HJ80</f>
        <v>10</v>
      </c>
      <c r="HK81" s="378" t="str">
        <f t="shared" si="73"/>
        <v>東京10</v>
      </c>
      <c r="HL81" s="390">
        <f t="shared" si="250"/>
        <v>0</v>
      </c>
      <c r="HO81" s="378" t="str">
        <f t="shared" si="74"/>
        <v>東京</v>
      </c>
      <c r="HP81" s="378">
        <f t="shared" si="75"/>
        <v>10</v>
      </c>
      <c r="HQ81" s="378" t="str">
        <f t="shared" si="76"/>
        <v>東京10</v>
      </c>
      <c r="HR81" s="390">
        <f t="shared" si="251"/>
        <v>0</v>
      </c>
      <c r="IA81" s="378" t="str">
        <f t="shared" ref="IA81:IA88" si="265">IA71</f>
        <v>東京</v>
      </c>
      <c r="IB81" s="378">
        <f>IB80</f>
        <v>10</v>
      </c>
      <c r="IC81" s="378" t="str">
        <f t="shared" si="77"/>
        <v>東京10</v>
      </c>
      <c r="ID81" s="390">
        <f t="shared" si="252"/>
        <v>0</v>
      </c>
      <c r="IG81" s="378" t="str">
        <f t="shared" si="78"/>
        <v>東京</v>
      </c>
      <c r="IH81" s="378">
        <f t="shared" si="79"/>
        <v>10</v>
      </c>
      <c r="II81" s="378" t="str">
        <f t="shared" si="80"/>
        <v>東京10</v>
      </c>
      <c r="IJ81" s="390">
        <f t="shared" si="253"/>
        <v>0</v>
      </c>
    </row>
    <row r="82" spans="37:244">
      <c r="AK82" s="378" t="str">
        <f t="shared" si="254"/>
        <v>中部</v>
      </c>
      <c r="AL82" s="378">
        <f t="shared" ref="AL82:AL88" si="266">AL81</f>
        <v>10</v>
      </c>
      <c r="AM82" s="378" t="str">
        <f t="shared" si="35"/>
        <v>中部10</v>
      </c>
      <c r="AN82" s="390">
        <f t="shared" si="230"/>
        <v>0</v>
      </c>
      <c r="AQ82" s="378" t="str">
        <f t="shared" si="36"/>
        <v>中部</v>
      </c>
      <c r="AR82" s="378">
        <f t="shared" si="37"/>
        <v>10</v>
      </c>
      <c r="AS82" s="378" t="str">
        <f t="shared" si="38"/>
        <v>中部10</v>
      </c>
      <c r="AT82" s="390">
        <f t="shared" si="231"/>
        <v>0</v>
      </c>
      <c r="BC82" s="378" t="str">
        <f t="shared" si="255"/>
        <v>中部</v>
      </c>
      <c r="BD82" s="378">
        <f t="shared" ref="BD82:BD88" si="267">BD81</f>
        <v>10</v>
      </c>
      <c r="BE82" s="378" t="str">
        <f t="shared" si="39"/>
        <v>中部10</v>
      </c>
      <c r="BF82" s="390">
        <f t="shared" si="232"/>
        <v>0</v>
      </c>
      <c r="BI82" s="378" t="str">
        <f t="shared" si="40"/>
        <v>中部</v>
      </c>
      <c r="BJ82" s="378">
        <f t="shared" si="41"/>
        <v>10</v>
      </c>
      <c r="BK82" s="378" t="str">
        <f t="shared" si="42"/>
        <v>中部10</v>
      </c>
      <c r="BL82" s="390">
        <f t="shared" si="233"/>
        <v>0</v>
      </c>
      <c r="BU82" s="378" t="str">
        <f t="shared" si="256"/>
        <v>中部</v>
      </c>
      <c r="BV82" s="378">
        <f t="shared" ref="BV82:BV88" si="268">BV81</f>
        <v>10</v>
      </c>
      <c r="BW82" s="378" t="str">
        <f t="shared" si="43"/>
        <v>中部10</v>
      </c>
      <c r="BX82" s="390">
        <f t="shared" si="234"/>
        <v>0</v>
      </c>
      <c r="CA82" s="378" t="str">
        <f t="shared" si="44"/>
        <v>中部</v>
      </c>
      <c r="CB82" s="378">
        <f t="shared" si="45"/>
        <v>10</v>
      </c>
      <c r="CC82" s="378" t="str">
        <f t="shared" si="46"/>
        <v>中部10</v>
      </c>
      <c r="CD82" s="390">
        <f t="shared" si="235"/>
        <v>0</v>
      </c>
      <c r="CM82" s="378" t="str">
        <f t="shared" si="257"/>
        <v>中部</v>
      </c>
      <c r="CN82" s="378">
        <f t="shared" ref="CN82:CN88" si="269">CN81</f>
        <v>10</v>
      </c>
      <c r="CO82" s="378" t="str">
        <f t="shared" si="47"/>
        <v>中部10</v>
      </c>
      <c r="CP82" s="390">
        <f t="shared" si="236"/>
        <v>0</v>
      </c>
      <c r="CS82" s="378" t="str">
        <f t="shared" si="48"/>
        <v>中部</v>
      </c>
      <c r="CT82" s="378">
        <f t="shared" si="49"/>
        <v>10</v>
      </c>
      <c r="CU82" s="378" t="str">
        <f t="shared" si="50"/>
        <v>中部10</v>
      </c>
      <c r="CV82" s="390">
        <f t="shared" si="237"/>
        <v>0</v>
      </c>
      <c r="DE82" s="378" t="str">
        <f t="shared" si="258"/>
        <v>中部</v>
      </c>
      <c r="DF82" s="378">
        <f t="shared" ref="DF82:DF88" si="270">DF81</f>
        <v>10</v>
      </c>
      <c r="DG82" s="378" t="str">
        <f t="shared" si="51"/>
        <v>中部10</v>
      </c>
      <c r="DH82" s="390">
        <f t="shared" si="238"/>
        <v>0</v>
      </c>
      <c r="DK82" s="378" t="str">
        <f t="shared" si="52"/>
        <v>中部</v>
      </c>
      <c r="DL82" s="378">
        <f t="shared" si="52"/>
        <v>10</v>
      </c>
      <c r="DM82" s="378" t="str">
        <f t="shared" si="52"/>
        <v>中部10</v>
      </c>
      <c r="DN82" s="390">
        <f t="shared" si="239"/>
        <v>0</v>
      </c>
      <c r="DW82" s="378" t="str">
        <f t="shared" si="259"/>
        <v>中部</v>
      </c>
      <c r="DX82" s="378">
        <f t="shared" ref="DX82:DX88" si="271">DX81</f>
        <v>10</v>
      </c>
      <c r="DY82" s="378" t="str">
        <f t="shared" si="53"/>
        <v>中部10</v>
      </c>
      <c r="DZ82" s="390">
        <f t="shared" si="240"/>
        <v>0</v>
      </c>
      <c r="EC82" s="378" t="str">
        <f t="shared" si="54"/>
        <v>中部</v>
      </c>
      <c r="ED82" s="378">
        <f t="shared" si="55"/>
        <v>10</v>
      </c>
      <c r="EE82" s="378" t="str">
        <f t="shared" si="56"/>
        <v>中部10</v>
      </c>
      <c r="EF82" s="390">
        <f t="shared" si="241"/>
        <v>0</v>
      </c>
      <c r="EO82" s="378" t="str">
        <f t="shared" si="260"/>
        <v>中部</v>
      </c>
      <c r="EP82" s="378">
        <f t="shared" ref="EP82:EP88" si="272">EP81</f>
        <v>10</v>
      </c>
      <c r="EQ82" s="378" t="str">
        <f t="shared" si="57"/>
        <v>中部10</v>
      </c>
      <c r="ER82" s="390">
        <f t="shared" si="242"/>
        <v>0</v>
      </c>
      <c r="EU82" s="378" t="str">
        <f t="shared" si="58"/>
        <v>中部</v>
      </c>
      <c r="EV82" s="378">
        <f t="shared" si="59"/>
        <v>10</v>
      </c>
      <c r="EW82" s="378" t="str">
        <f t="shared" si="60"/>
        <v>中部10</v>
      </c>
      <c r="EX82" s="390">
        <f t="shared" si="243"/>
        <v>0</v>
      </c>
      <c r="FG82" s="378" t="str">
        <f t="shared" si="261"/>
        <v>中部</v>
      </c>
      <c r="FH82" s="378">
        <f t="shared" ref="FH82:FH88" si="273">FH81</f>
        <v>10</v>
      </c>
      <c r="FI82" s="378" t="str">
        <f t="shared" si="61"/>
        <v>中部10</v>
      </c>
      <c r="FJ82" s="390">
        <f t="shared" si="244"/>
        <v>0</v>
      </c>
      <c r="FM82" s="378" t="str">
        <f t="shared" si="62"/>
        <v>中部</v>
      </c>
      <c r="FN82" s="378">
        <f t="shared" si="63"/>
        <v>10</v>
      </c>
      <c r="FO82" s="378" t="str">
        <f t="shared" si="64"/>
        <v>中部10</v>
      </c>
      <c r="FP82" s="390">
        <f t="shared" si="245"/>
        <v>0</v>
      </c>
      <c r="FY82" s="378" t="str">
        <f t="shared" si="262"/>
        <v>中部</v>
      </c>
      <c r="FZ82" s="378">
        <f t="shared" ref="FZ82:FZ88" si="274">FZ81</f>
        <v>10</v>
      </c>
      <c r="GA82" s="378" t="str">
        <f t="shared" si="65"/>
        <v>中部10</v>
      </c>
      <c r="GB82" s="390">
        <f t="shared" si="246"/>
        <v>0</v>
      </c>
      <c r="GE82" s="378" t="str">
        <f t="shared" si="66"/>
        <v>中部</v>
      </c>
      <c r="GF82" s="378">
        <f t="shared" si="67"/>
        <v>10</v>
      </c>
      <c r="GG82" s="378" t="str">
        <f t="shared" si="68"/>
        <v>中部10</v>
      </c>
      <c r="GH82" s="390">
        <f t="shared" si="247"/>
        <v>0</v>
      </c>
      <c r="GQ82" s="378" t="str">
        <f t="shared" si="263"/>
        <v>中部</v>
      </c>
      <c r="GR82" s="378">
        <f t="shared" ref="GR82:GR88" si="275">GR81</f>
        <v>10</v>
      </c>
      <c r="GS82" s="378" t="str">
        <f t="shared" si="69"/>
        <v>中部10</v>
      </c>
      <c r="GT82" s="390">
        <f t="shared" si="248"/>
        <v>0</v>
      </c>
      <c r="GW82" s="378" t="str">
        <f t="shared" si="70"/>
        <v>中部</v>
      </c>
      <c r="GX82" s="378">
        <f t="shared" si="71"/>
        <v>10</v>
      </c>
      <c r="GY82" s="378" t="str">
        <f t="shared" si="72"/>
        <v>中部10</v>
      </c>
      <c r="GZ82" s="390">
        <f t="shared" si="249"/>
        <v>0</v>
      </c>
      <c r="HI82" s="378" t="str">
        <f t="shared" si="264"/>
        <v>中部</v>
      </c>
      <c r="HJ82" s="378">
        <f t="shared" ref="HJ82:HJ88" si="276">HJ81</f>
        <v>10</v>
      </c>
      <c r="HK82" s="378" t="str">
        <f t="shared" si="73"/>
        <v>中部10</v>
      </c>
      <c r="HL82" s="390">
        <f t="shared" si="250"/>
        <v>0</v>
      </c>
      <c r="HO82" s="378" t="str">
        <f t="shared" si="74"/>
        <v>中部</v>
      </c>
      <c r="HP82" s="378">
        <f t="shared" si="75"/>
        <v>10</v>
      </c>
      <c r="HQ82" s="378" t="str">
        <f t="shared" si="76"/>
        <v>中部10</v>
      </c>
      <c r="HR82" s="390">
        <f t="shared" si="251"/>
        <v>0</v>
      </c>
      <c r="IA82" s="378" t="str">
        <f t="shared" si="265"/>
        <v>中部</v>
      </c>
      <c r="IB82" s="378">
        <f t="shared" ref="IB82:IB88" si="277">IB81</f>
        <v>10</v>
      </c>
      <c r="IC82" s="378" t="str">
        <f t="shared" si="77"/>
        <v>中部10</v>
      </c>
      <c r="ID82" s="390">
        <f t="shared" si="252"/>
        <v>0</v>
      </c>
      <c r="IG82" s="378" t="str">
        <f t="shared" si="78"/>
        <v>中部</v>
      </c>
      <c r="IH82" s="378">
        <f t="shared" si="79"/>
        <v>10</v>
      </c>
      <c r="II82" s="378" t="str">
        <f t="shared" si="80"/>
        <v>中部10</v>
      </c>
      <c r="IJ82" s="390">
        <f t="shared" si="253"/>
        <v>0</v>
      </c>
    </row>
    <row r="83" spans="37:244">
      <c r="AK83" s="378" t="str">
        <f t="shared" si="254"/>
        <v>北陸</v>
      </c>
      <c r="AL83" s="378">
        <f t="shared" si="266"/>
        <v>10</v>
      </c>
      <c r="AM83" s="378" t="str">
        <f t="shared" si="35"/>
        <v>北陸10</v>
      </c>
      <c r="AN83" s="390">
        <f t="shared" si="230"/>
        <v>0</v>
      </c>
      <c r="AQ83" s="378" t="str">
        <f t="shared" si="36"/>
        <v>北陸</v>
      </c>
      <c r="AR83" s="378">
        <f t="shared" si="37"/>
        <v>10</v>
      </c>
      <c r="AS83" s="378" t="str">
        <f t="shared" si="38"/>
        <v>北陸10</v>
      </c>
      <c r="AT83" s="390">
        <f t="shared" si="231"/>
        <v>0</v>
      </c>
      <c r="BC83" s="378" t="str">
        <f t="shared" si="255"/>
        <v>北陸</v>
      </c>
      <c r="BD83" s="378">
        <f t="shared" si="267"/>
        <v>10</v>
      </c>
      <c r="BE83" s="378" t="str">
        <f t="shared" si="39"/>
        <v>北陸10</v>
      </c>
      <c r="BF83" s="390">
        <f t="shared" si="232"/>
        <v>0</v>
      </c>
      <c r="BI83" s="378" t="str">
        <f t="shared" si="40"/>
        <v>北陸</v>
      </c>
      <c r="BJ83" s="378">
        <f t="shared" si="41"/>
        <v>10</v>
      </c>
      <c r="BK83" s="378" t="str">
        <f t="shared" si="42"/>
        <v>北陸10</v>
      </c>
      <c r="BL83" s="390">
        <f t="shared" si="233"/>
        <v>0</v>
      </c>
      <c r="BU83" s="378" t="str">
        <f t="shared" si="256"/>
        <v>北陸</v>
      </c>
      <c r="BV83" s="378">
        <f t="shared" si="268"/>
        <v>10</v>
      </c>
      <c r="BW83" s="378" t="str">
        <f t="shared" si="43"/>
        <v>北陸10</v>
      </c>
      <c r="BX83" s="390">
        <f t="shared" si="234"/>
        <v>0</v>
      </c>
      <c r="CA83" s="378" t="str">
        <f t="shared" si="44"/>
        <v>北陸</v>
      </c>
      <c r="CB83" s="378">
        <f t="shared" si="45"/>
        <v>10</v>
      </c>
      <c r="CC83" s="378" t="str">
        <f t="shared" si="46"/>
        <v>北陸10</v>
      </c>
      <c r="CD83" s="390">
        <f t="shared" si="235"/>
        <v>0</v>
      </c>
      <c r="CM83" s="378" t="str">
        <f t="shared" si="257"/>
        <v>北陸</v>
      </c>
      <c r="CN83" s="378">
        <f t="shared" si="269"/>
        <v>10</v>
      </c>
      <c r="CO83" s="378" t="str">
        <f t="shared" si="47"/>
        <v>北陸10</v>
      </c>
      <c r="CP83" s="390">
        <f t="shared" si="236"/>
        <v>0</v>
      </c>
      <c r="CS83" s="378" t="str">
        <f t="shared" si="48"/>
        <v>北陸</v>
      </c>
      <c r="CT83" s="378">
        <f t="shared" si="49"/>
        <v>10</v>
      </c>
      <c r="CU83" s="378" t="str">
        <f t="shared" si="50"/>
        <v>北陸10</v>
      </c>
      <c r="CV83" s="390">
        <f t="shared" si="237"/>
        <v>0</v>
      </c>
      <c r="DE83" s="378" t="str">
        <f t="shared" si="258"/>
        <v>北陸</v>
      </c>
      <c r="DF83" s="378">
        <f t="shared" si="270"/>
        <v>10</v>
      </c>
      <c r="DG83" s="378" t="str">
        <f t="shared" si="51"/>
        <v>北陸10</v>
      </c>
      <c r="DH83" s="390">
        <f t="shared" si="238"/>
        <v>0</v>
      </c>
      <c r="DK83" s="378" t="str">
        <f t="shared" si="52"/>
        <v>北陸</v>
      </c>
      <c r="DL83" s="378">
        <f t="shared" si="52"/>
        <v>10</v>
      </c>
      <c r="DM83" s="378" t="str">
        <f t="shared" si="52"/>
        <v>北陸10</v>
      </c>
      <c r="DN83" s="390">
        <f t="shared" si="239"/>
        <v>0</v>
      </c>
      <c r="DW83" s="378" t="str">
        <f t="shared" si="259"/>
        <v>北陸</v>
      </c>
      <c r="DX83" s="378">
        <f t="shared" si="271"/>
        <v>10</v>
      </c>
      <c r="DY83" s="378" t="str">
        <f t="shared" si="53"/>
        <v>北陸10</v>
      </c>
      <c r="DZ83" s="390">
        <f t="shared" si="240"/>
        <v>0</v>
      </c>
      <c r="EC83" s="378" t="str">
        <f t="shared" si="54"/>
        <v>北陸</v>
      </c>
      <c r="ED83" s="378">
        <f t="shared" si="55"/>
        <v>10</v>
      </c>
      <c r="EE83" s="378" t="str">
        <f t="shared" si="56"/>
        <v>北陸10</v>
      </c>
      <c r="EF83" s="390">
        <f t="shared" si="241"/>
        <v>0</v>
      </c>
      <c r="EO83" s="378" t="str">
        <f t="shared" si="260"/>
        <v>北陸</v>
      </c>
      <c r="EP83" s="378">
        <f t="shared" si="272"/>
        <v>10</v>
      </c>
      <c r="EQ83" s="378" t="str">
        <f t="shared" si="57"/>
        <v>北陸10</v>
      </c>
      <c r="ER83" s="390">
        <f t="shared" si="242"/>
        <v>0</v>
      </c>
      <c r="EU83" s="378" t="str">
        <f t="shared" si="58"/>
        <v>北陸</v>
      </c>
      <c r="EV83" s="378">
        <f t="shared" si="59"/>
        <v>10</v>
      </c>
      <c r="EW83" s="378" t="str">
        <f t="shared" si="60"/>
        <v>北陸10</v>
      </c>
      <c r="EX83" s="390">
        <f t="shared" si="243"/>
        <v>0</v>
      </c>
      <c r="FG83" s="378" t="str">
        <f t="shared" si="261"/>
        <v>北陸</v>
      </c>
      <c r="FH83" s="378">
        <f t="shared" si="273"/>
        <v>10</v>
      </c>
      <c r="FI83" s="378" t="str">
        <f t="shared" si="61"/>
        <v>北陸10</v>
      </c>
      <c r="FJ83" s="390">
        <f t="shared" si="244"/>
        <v>0</v>
      </c>
      <c r="FM83" s="378" t="str">
        <f t="shared" si="62"/>
        <v>北陸</v>
      </c>
      <c r="FN83" s="378">
        <f t="shared" si="63"/>
        <v>10</v>
      </c>
      <c r="FO83" s="378" t="str">
        <f t="shared" si="64"/>
        <v>北陸10</v>
      </c>
      <c r="FP83" s="390">
        <f t="shared" si="245"/>
        <v>0</v>
      </c>
      <c r="FY83" s="378" t="str">
        <f t="shared" si="262"/>
        <v>北陸</v>
      </c>
      <c r="FZ83" s="378">
        <f t="shared" si="274"/>
        <v>10</v>
      </c>
      <c r="GA83" s="378" t="str">
        <f t="shared" si="65"/>
        <v>北陸10</v>
      </c>
      <c r="GB83" s="390">
        <f t="shared" si="246"/>
        <v>0</v>
      </c>
      <c r="GE83" s="378" t="str">
        <f t="shared" si="66"/>
        <v>北陸</v>
      </c>
      <c r="GF83" s="378">
        <f t="shared" si="67"/>
        <v>10</v>
      </c>
      <c r="GG83" s="378" t="str">
        <f t="shared" si="68"/>
        <v>北陸10</v>
      </c>
      <c r="GH83" s="390">
        <f t="shared" si="247"/>
        <v>0</v>
      </c>
      <c r="GQ83" s="378" t="str">
        <f t="shared" si="263"/>
        <v>北陸</v>
      </c>
      <c r="GR83" s="378">
        <f t="shared" si="275"/>
        <v>10</v>
      </c>
      <c r="GS83" s="378" t="str">
        <f t="shared" si="69"/>
        <v>北陸10</v>
      </c>
      <c r="GT83" s="390">
        <f t="shared" si="248"/>
        <v>0</v>
      </c>
      <c r="GW83" s="378" t="str">
        <f t="shared" si="70"/>
        <v>北陸</v>
      </c>
      <c r="GX83" s="378">
        <f t="shared" si="71"/>
        <v>10</v>
      </c>
      <c r="GY83" s="378" t="str">
        <f t="shared" si="72"/>
        <v>北陸10</v>
      </c>
      <c r="GZ83" s="390">
        <f t="shared" si="249"/>
        <v>0</v>
      </c>
      <c r="HI83" s="378" t="str">
        <f t="shared" si="264"/>
        <v>北陸</v>
      </c>
      <c r="HJ83" s="378">
        <f t="shared" si="276"/>
        <v>10</v>
      </c>
      <c r="HK83" s="378" t="str">
        <f t="shared" si="73"/>
        <v>北陸10</v>
      </c>
      <c r="HL83" s="390">
        <f t="shared" si="250"/>
        <v>0</v>
      </c>
      <c r="HO83" s="378" t="str">
        <f t="shared" si="74"/>
        <v>北陸</v>
      </c>
      <c r="HP83" s="378">
        <f t="shared" si="75"/>
        <v>10</v>
      </c>
      <c r="HQ83" s="378" t="str">
        <f t="shared" si="76"/>
        <v>北陸10</v>
      </c>
      <c r="HR83" s="390">
        <f t="shared" si="251"/>
        <v>0</v>
      </c>
      <c r="IA83" s="378" t="str">
        <f t="shared" si="265"/>
        <v>北陸</v>
      </c>
      <c r="IB83" s="378">
        <f t="shared" si="277"/>
        <v>10</v>
      </c>
      <c r="IC83" s="378" t="str">
        <f t="shared" si="77"/>
        <v>北陸10</v>
      </c>
      <c r="ID83" s="390">
        <f t="shared" si="252"/>
        <v>0</v>
      </c>
      <c r="IG83" s="378" t="str">
        <f t="shared" si="78"/>
        <v>北陸</v>
      </c>
      <c r="IH83" s="378">
        <f t="shared" si="79"/>
        <v>10</v>
      </c>
      <c r="II83" s="378" t="str">
        <f t="shared" si="80"/>
        <v>北陸10</v>
      </c>
      <c r="IJ83" s="390">
        <f t="shared" si="253"/>
        <v>0</v>
      </c>
    </row>
    <row r="84" spans="37:244">
      <c r="AK84" s="378" t="str">
        <f t="shared" si="254"/>
        <v>関西</v>
      </c>
      <c r="AL84" s="378">
        <f t="shared" si="266"/>
        <v>10</v>
      </c>
      <c r="AM84" s="378" t="str">
        <f t="shared" si="35"/>
        <v>関西10</v>
      </c>
      <c r="AN84" s="390">
        <f t="shared" si="230"/>
        <v>0</v>
      </c>
      <c r="AQ84" s="378" t="str">
        <f t="shared" si="36"/>
        <v>関西</v>
      </c>
      <c r="AR84" s="378">
        <f t="shared" si="37"/>
        <v>10</v>
      </c>
      <c r="AS84" s="378" t="str">
        <f t="shared" si="38"/>
        <v>関西10</v>
      </c>
      <c r="AT84" s="390">
        <f t="shared" si="231"/>
        <v>0</v>
      </c>
      <c r="BC84" s="378" t="str">
        <f t="shared" si="255"/>
        <v>関西</v>
      </c>
      <c r="BD84" s="378">
        <f t="shared" si="267"/>
        <v>10</v>
      </c>
      <c r="BE84" s="378" t="str">
        <f t="shared" si="39"/>
        <v>関西10</v>
      </c>
      <c r="BF84" s="390">
        <f t="shared" si="232"/>
        <v>0</v>
      </c>
      <c r="BI84" s="378" t="str">
        <f t="shared" si="40"/>
        <v>関西</v>
      </c>
      <c r="BJ84" s="378">
        <f t="shared" si="41"/>
        <v>10</v>
      </c>
      <c r="BK84" s="378" t="str">
        <f t="shared" si="42"/>
        <v>関西10</v>
      </c>
      <c r="BL84" s="390">
        <f t="shared" si="233"/>
        <v>0</v>
      </c>
      <c r="BU84" s="378" t="str">
        <f t="shared" si="256"/>
        <v>関西</v>
      </c>
      <c r="BV84" s="378">
        <f t="shared" si="268"/>
        <v>10</v>
      </c>
      <c r="BW84" s="378" t="str">
        <f t="shared" si="43"/>
        <v>関西10</v>
      </c>
      <c r="BX84" s="390">
        <f t="shared" si="234"/>
        <v>0</v>
      </c>
      <c r="CA84" s="378" t="str">
        <f t="shared" si="44"/>
        <v>関西</v>
      </c>
      <c r="CB84" s="378">
        <f t="shared" si="45"/>
        <v>10</v>
      </c>
      <c r="CC84" s="378" t="str">
        <f t="shared" si="46"/>
        <v>関西10</v>
      </c>
      <c r="CD84" s="390">
        <f t="shared" si="235"/>
        <v>0</v>
      </c>
      <c r="CM84" s="378" t="str">
        <f t="shared" si="257"/>
        <v>関西</v>
      </c>
      <c r="CN84" s="378">
        <f t="shared" si="269"/>
        <v>10</v>
      </c>
      <c r="CO84" s="378" t="str">
        <f t="shared" si="47"/>
        <v>関西10</v>
      </c>
      <c r="CP84" s="390">
        <f t="shared" si="236"/>
        <v>0</v>
      </c>
      <c r="CS84" s="378" t="str">
        <f t="shared" si="48"/>
        <v>関西</v>
      </c>
      <c r="CT84" s="378">
        <f t="shared" si="49"/>
        <v>10</v>
      </c>
      <c r="CU84" s="378" t="str">
        <f t="shared" si="50"/>
        <v>関西10</v>
      </c>
      <c r="CV84" s="390">
        <f t="shared" si="237"/>
        <v>0</v>
      </c>
      <c r="DE84" s="378" t="str">
        <f t="shared" si="258"/>
        <v>関西</v>
      </c>
      <c r="DF84" s="378">
        <f t="shared" si="270"/>
        <v>10</v>
      </c>
      <c r="DG84" s="378" t="str">
        <f t="shared" si="51"/>
        <v>関西10</v>
      </c>
      <c r="DH84" s="390">
        <f t="shared" si="238"/>
        <v>0</v>
      </c>
      <c r="DK84" s="378" t="str">
        <f t="shared" si="52"/>
        <v>関西</v>
      </c>
      <c r="DL84" s="378">
        <f t="shared" si="52"/>
        <v>10</v>
      </c>
      <c r="DM84" s="378" t="str">
        <f t="shared" si="52"/>
        <v>関西10</v>
      </c>
      <c r="DN84" s="390">
        <f t="shared" si="239"/>
        <v>0</v>
      </c>
      <c r="DW84" s="378" t="str">
        <f t="shared" si="259"/>
        <v>関西</v>
      </c>
      <c r="DX84" s="378">
        <f t="shared" si="271"/>
        <v>10</v>
      </c>
      <c r="DY84" s="378" t="str">
        <f t="shared" si="53"/>
        <v>関西10</v>
      </c>
      <c r="DZ84" s="390">
        <f t="shared" si="240"/>
        <v>0</v>
      </c>
      <c r="EC84" s="378" t="str">
        <f t="shared" si="54"/>
        <v>関西</v>
      </c>
      <c r="ED84" s="378">
        <f t="shared" si="55"/>
        <v>10</v>
      </c>
      <c r="EE84" s="378" t="str">
        <f t="shared" si="56"/>
        <v>関西10</v>
      </c>
      <c r="EF84" s="390">
        <f t="shared" si="241"/>
        <v>0</v>
      </c>
      <c r="EO84" s="378" t="str">
        <f t="shared" si="260"/>
        <v>関西</v>
      </c>
      <c r="EP84" s="378">
        <f t="shared" si="272"/>
        <v>10</v>
      </c>
      <c r="EQ84" s="378" t="str">
        <f t="shared" si="57"/>
        <v>関西10</v>
      </c>
      <c r="ER84" s="390">
        <f t="shared" si="242"/>
        <v>0</v>
      </c>
      <c r="EU84" s="378" t="str">
        <f t="shared" si="58"/>
        <v>関西</v>
      </c>
      <c r="EV84" s="378">
        <f t="shared" si="59"/>
        <v>10</v>
      </c>
      <c r="EW84" s="378" t="str">
        <f t="shared" si="60"/>
        <v>関西10</v>
      </c>
      <c r="EX84" s="390">
        <f t="shared" si="243"/>
        <v>0</v>
      </c>
      <c r="FG84" s="378" t="str">
        <f t="shared" si="261"/>
        <v>関西</v>
      </c>
      <c r="FH84" s="378">
        <f t="shared" si="273"/>
        <v>10</v>
      </c>
      <c r="FI84" s="378" t="str">
        <f t="shared" si="61"/>
        <v>関西10</v>
      </c>
      <c r="FJ84" s="390">
        <f t="shared" si="244"/>
        <v>0</v>
      </c>
      <c r="FM84" s="378" t="str">
        <f t="shared" si="62"/>
        <v>関西</v>
      </c>
      <c r="FN84" s="378">
        <f t="shared" si="63"/>
        <v>10</v>
      </c>
      <c r="FO84" s="378" t="str">
        <f t="shared" si="64"/>
        <v>関西10</v>
      </c>
      <c r="FP84" s="390">
        <f t="shared" si="245"/>
        <v>0</v>
      </c>
      <c r="FY84" s="378" t="str">
        <f t="shared" si="262"/>
        <v>関西</v>
      </c>
      <c r="FZ84" s="378">
        <f t="shared" si="274"/>
        <v>10</v>
      </c>
      <c r="GA84" s="378" t="str">
        <f t="shared" si="65"/>
        <v>関西10</v>
      </c>
      <c r="GB84" s="390">
        <f t="shared" si="246"/>
        <v>0</v>
      </c>
      <c r="GE84" s="378" t="str">
        <f t="shared" si="66"/>
        <v>関西</v>
      </c>
      <c r="GF84" s="378">
        <f t="shared" si="67"/>
        <v>10</v>
      </c>
      <c r="GG84" s="378" t="str">
        <f t="shared" si="68"/>
        <v>関西10</v>
      </c>
      <c r="GH84" s="390">
        <f t="shared" si="247"/>
        <v>0</v>
      </c>
      <c r="GQ84" s="378" t="str">
        <f t="shared" si="263"/>
        <v>関西</v>
      </c>
      <c r="GR84" s="378">
        <f t="shared" si="275"/>
        <v>10</v>
      </c>
      <c r="GS84" s="378" t="str">
        <f t="shared" si="69"/>
        <v>関西10</v>
      </c>
      <c r="GT84" s="390">
        <f t="shared" si="248"/>
        <v>0</v>
      </c>
      <c r="GW84" s="378" t="str">
        <f t="shared" si="70"/>
        <v>関西</v>
      </c>
      <c r="GX84" s="378">
        <f t="shared" si="71"/>
        <v>10</v>
      </c>
      <c r="GY84" s="378" t="str">
        <f t="shared" si="72"/>
        <v>関西10</v>
      </c>
      <c r="GZ84" s="390">
        <f t="shared" si="249"/>
        <v>0</v>
      </c>
      <c r="HI84" s="378" t="str">
        <f t="shared" si="264"/>
        <v>関西</v>
      </c>
      <c r="HJ84" s="378">
        <f t="shared" si="276"/>
        <v>10</v>
      </c>
      <c r="HK84" s="378" t="str">
        <f t="shared" si="73"/>
        <v>関西10</v>
      </c>
      <c r="HL84" s="390">
        <f t="shared" si="250"/>
        <v>0</v>
      </c>
      <c r="HO84" s="378" t="str">
        <f t="shared" si="74"/>
        <v>関西</v>
      </c>
      <c r="HP84" s="378">
        <f t="shared" si="75"/>
        <v>10</v>
      </c>
      <c r="HQ84" s="378" t="str">
        <f t="shared" si="76"/>
        <v>関西10</v>
      </c>
      <c r="HR84" s="390">
        <f t="shared" si="251"/>
        <v>0</v>
      </c>
      <c r="IA84" s="378" t="str">
        <f t="shared" si="265"/>
        <v>関西</v>
      </c>
      <c r="IB84" s="378">
        <f t="shared" si="277"/>
        <v>10</v>
      </c>
      <c r="IC84" s="378" t="str">
        <f t="shared" si="77"/>
        <v>関西10</v>
      </c>
      <c r="ID84" s="390">
        <f t="shared" si="252"/>
        <v>0</v>
      </c>
      <c r="IG84" s="378" t="str">
        <f t="shared" si="78"/>
        <v>関西</v>
      </c>
      <c r="IH84" s="378">
        <f t="shared" si="79"/>
        <v>10</v>
      </c>
      <c r="II84" s="378" t="str">
        <f t="shared" si="80"/>
        <v>関西10</v>
      </c>
      <c r="IJ84" s="390">
        <f t="shared" si="253"/>
        <v>0</v>
      </c>
    </row>
    <row r="85" spans="37:244">
      <c r="AK85" s="378" t="str">
        <f t="shared" si="254"/>
        <v>中国</v>
      </c>
      <c r="AL85" s="378">
        <f t="shared" si="266"/>
        <v>10</v>
      </c>
      <c r="AM85" s="378" t="str">
        <f t="shared" si="35"/>
        <v>中国10</v>
      </c>
      <c r="AN85" s="390">
        <f t="shared" si="230"/>
        <v>0</v>
      </c>
      <c r="AQ85" s="378" t="str">
        <f t="shared" si="36"/>
        <v>中国</v>
      </c>
      <c r="AR85" s="378">
        <f t="shared" si="37"/>
        <v>10</v>
      </c>
      <c r="AS85" s="378" t="str">
        <f t="shared" si="38"/>
        <v>中国10</v>
      </c>
      <c r="AT85" s="390">
        <f t="shared" si="231"/>
        <v>0</v>
      </c>
      <c r="BC85" s="378" t="str">
        <f t="shared" si="255"/>
        <v>中国</v>
      </c>
      <c r="BD85" s="378">
        <f t="shared" si="267"/>
        <v>10</v>
      </c>
      <c r="BE85" s="378" t="str">
        <f t="shared" si="39"/>
        <v>中国10</v>
      </c>
      <c r="BF85" s="390">
        <f t="shared" si="232"/>
        <v>0</v>
      </c>
      <c r="BI85" s="378" t="str">
        <f t="shared" si="40"/>
        <v>中国</v>
      </c>
      <c r="BJ85" s="378">
        <f t="shared" si="41"/>
        <v>10</v>
      </c>
      <c r="BK85" s="378" t="str">
        <f t="shared" si="42"/>
        <v>中国10</v>
      </c>
      <c r="BL85" s="390">
        <f t="shared" si="233"/>
        <v>0</v>
      </c>
      <c r="BU85" s="378" t="str">
        <f t="shared" si="256"/>
        <v>中国</v>
      </c>
      <c r="BV85" s="378">
        <f t="shared" si="268"/>
        <v>10</v>
      </c>
      <c r="BW85" s="378" t="str">
        <f t="shared" si="43"/>
        <v>中国10</v>
      </c>
      <c r="BX85" s="390">
        <f t="shared" si="234"/>
        <v>0</v>
      </c>
      <c r="CA85" s="378" t="str">
        <f t="shared" si="44"/>
        <v>中国</v>
      </c>
      <c r="CB85" s="378">
        <f t="shared" si="45"/>
        <v>10</v>
      </c>
      <c r="CC85" s="378" t="str">
        <f t="shared" si="46"/>
        <v>中国10</v>
      </c>
      <c r="CD85" s="390">
        <f t="shared" si="235"/>
        <v>0</v>
      </c>
      <c r="CM85" s="378" t="str">
        <f t="shared" si="257"/>
        <v>中国</v>
      </c>
      <c r="CN85" s="378">
        <f t="shared" si="269"/>
        <v>10</v>
      </c>
      <c r="CO85" s="378" t="str">
        <f t="shared" si="47"/>
        <v>中国10</v>
      </c>
      <c r="CP85" s="390">
        <f t="shared" si="236"/>
        <v>0</v>
      </c>
      <c r="CS85" s="378" t="str">
        <f t="shared" si="48"/>
        <v>中国</v>
      </c>
      <c r="CT85" s="378">
        <f t="shared" si="49"/>
        <v>10</v>
      </c>
      <c r="CU85" s="378" t="str">
        <f t="shared" si="50"/>
        <v>中国10</v>
      </c>
      <c r="CV85" s="390">
        <f t="shared" si="237"/>
        <v>0</v>
      </c>
      <c r="DE85" s="378" t="str">
        <f t="shared" si="258"/>
        <v>中国</v>
      </c>
      <c r="DF85" s="378">
        <f t="shared" si="270"/>
        <v>10</v>
      </c>
      <c r="DG85" s="378" t="str">
        <f t="shared" si="51"/>
        <v>中国10</v>
      </c>
      <c r="DH85" s="390">
        <f t="shared" si="238"/>
        <v>0</v>
      </c>
      <c r="DK85" s="378" t="str">
        <f t="shared" si="52"/>
        <v>中国</v>
      </c>
      <c r="DL85" s="378">
        <f t="shared" si="52"/>
        <v>10</v>
      </c>
      <c r="DM85" s="378" t="str">
        <f t="shared" si="52"/>
        <v>中国10</v>
      </c>
      <c r="DN85" s="390">
        <f t="shared" si="239"/>
        <v>0</v>
      </c>
      <c r="DW85" s="378" t="str">
        <f t="shared" si="259"/>
        <v>中国</v>
      </c>
      <c r="DX85" s="378">
        <f t="shared" si="271"/>
        <v>10</v>
      </c>
      <c r="DY85" s="378" t="str">
        <f t="shared" si="53"/>
        <v>中国10</v>
      </c>
      <c r="DZ85" s="390">
        <f t="shared" si="240"/>
        <v>0</v>
      </c>
      <c r="EC85" s="378" t="str">
        <f t="shared" si="54"/>
        <v>中国</v>
      </c>
      <c r="ED85" s="378">
        <f t="shared" si="55"/>
        <v>10</v>
      </c>
      <c r="EE85" s="378" t="str">
        <f t="shared" si="56"/>
        <v>中国10</v>
      </c>
      <c r="EF85" s="390">
        <f t="shared" si="241"/>
        <v>0</v>
      </c>
      <c r="EO85" s="378" t="str">
        <f t="shared" si="260"/>
        <v>中国</v>
      </c>
      <c r="EP85" s="378">
        <f t="shared" si="272"/>
        <v>10</v>
      </c>
      <c r="EQ85" s="378" t="str">
        <f t="shared" si="57"/>
        <v>中国10</v>
      </c>
      <c r="ER85" s="390">
        <f t="shared" si="242"/>
        <v>0</v>
      </c>
      <c r="EU85" s="378" t="str">
        <f t="shared" si="58"/>
        <v>中国</v>
      </c>
      <c r="EV85" s="378">
        <f t="shared" si="59"/>
        <v>10</v>
      </c>
      <c r="EW85" s="378" t="str">
        <f t="shared" si="60"/>
        <v>中国10</v>
      </c>
      <c r="EX85" s="390">
        <f t="shared" si="243"/>
        <v>0</v>
      </c>
      <c r="FG85" s="378" t="str">
        <f t="shared" si="261"/>
        <v>中国</v>
      </c>
      <c r="FH85" s="378">
        <f t="shared" si="273"/>
        <v>10</v>
      </c>
      <c r="FI85" s="378" t="str">
        <f t="shared" si="61"/>
        <v>中国10</v>
      </c>
      <c r="FJ85" s="390">
        <f t="shared" si="244"/>
        <v>0</v>
      </c>
      <c r="FM85" s="378" t="str">
        <f t="shared" si="62"/>
        <v>中国</v>
      </c>
      <c r="FN85" s="378">
        <f t="shared" si="63"/>
        <v>10</v>
      </c>
      <c r="FO85" s="378" t="str">
        <f t="shared" si="64"/>
        <v>中国10</v>
      </c>
      <c r="FP85" s="390">
        <f t="shared" si="245"/>
        <v>0</v>
      </c>
      <c r="FY85" s="378" t="str">
        <f t="shared" si="262"/>
        <v>中国</v>
      </c>
      <c r="FZ85" s="378">
        <f t="shared" si="274"/>
        <v>10</v>
      </c>
      <c r="GA85" s="378" t="str">
        <f t="shared" si="65"/>
        <v>中国10</v>
      </c>
      <c r="GB85" s="390">
        <f t="shared" si="246"/>
        <v>0</v>
      </c>
      <c r="GE85" s="378" t="str">
        <f t="shared" si="66"/>
        <v>中国</v>
      </c>
      <c r="GF85" s="378">
        <f t="shared" si="67"/>
        <v>10</v>
      </c>
      <c r="GG85" s="378" t="str">
        <f t="shared" si="68"/>
        <v>中国10</v>
      </c>
      <c r="GH85" s="390">
        <f t="shared" si="247"/>
        <v>0</v>
      </c>
      <c r="GQ85" s="378" t="str">
        <f t="shared" si="263"/>
        <v>中国</v>
      </c>
      <c r="GR85" s="378">
        <f t="shared" si="275"/>
        <v>10</v>
      </c>
      <c r="GS85" s="378" t="str">
        <f t="shared" si="69"/>
        <v>中国10</v>
      </c>
      <c r="GT85" s="390">
        <f t="shared" si="248"/>
        <v>0</v>
      </c>
      <c r="GW85" s="378" t="str">
        <f t="shared" si="70"/>
        <v>中国</v>
      </c>
      <c r="GX85" s="378">
        <f t="shared" si="71"/>
        <v>10</v>
      </c>
      <c r="GY85" s="378" t="str">
        <f t="shared" si="72"/>
        <v>中国10</v>
      </c>
      <c r="GZ85" s="390">
        <f t="shared" si="249"/>
        <v>0</v>
      </c>
      <c r="HI85" s="378" t="str">
        <f t="shared" si="264"/>
        <v>中国</v>
      </c>
      <c r="HJ85" s="378">
        <f t="shared" si="276"/>
        <v>10</v>
      </c>
      <c r="HK85" s="378" t="str">
        <f t="shared" si="73"/>
        <v>中国10</v>
      </c>
      <c r="HL85" s="390">
        <f t="shared" si="250"/>
        <v>0</v>
      </c>
      <c r="HO85" s="378" t="str">
        <f t="shared" si="74"/>
        <v>中国</v>
      </c>
      <c r="HP85" s="378">
        <f t="shared" si="75"/>
        <v>10</v>
      </c>
      <c r="HQ85" s="378" t="str">
        <f t="shared" si="76"/>
        <v>中国10</v>
      </c>
      <c r="HR85" s="390">
        <f t="shared" si="251"/>
        <v>0</v>
      </c>
      <c r="IA85" s="378" t="str">
        <f t="shared" si="265"/>
        <v>中国</v>
      </c>
      <c r="IB85" s="378">
        <f t="shared" si="277"/>
        <v>10</v>
      </c>
      <c r="IC85" s="378" t="str">
        <f t="shared" si="77"/>
        <v>中国10</v>
      </c>
      <c r="ID85" s="390">
        <f t="shared" si="252"/>
        <v>0</v>
      </c>
      <c r="IG85" s="378" t="str">
        <f t="shared" si="78"/>
        <v>中国</v>
      </c>
      <c r="IH85" s="378">
        <f t="shared" si="79"/>
        <v>10</v>
      </c>
      <c r="II85" s="378" t="str">
        <f t="shared" si="80"/>
        <v>中国10</v>
      </c>
      <c r="IJ85" s="390">
        <f t="shared" si="253"/>
        <v>0</v>
      </c>
    </row>
    <row r="86" spans="37:244">
      <c r="AK86" s="378" t="str">
        <f t="shared" si="254"/>
        <v>四国</v>
      </c>
      <c r="AL86" s="378">
        <f t="shared" si="266"/>
        <v>10</v>
      </c>
      <c r="AM86" s="378" t="str">
        <f t="shared" si="35"/>
        <v>四国10</v>
      </c>
      <c r="AN86" s="390">
        <f t="shared" si="230"/>
        <v>0</v>
      </c>
      <c r="AQ86" s="378" t="str">
        <f t="shared" si="36"/>
        <v>四国</v>
      </c>
      <c r="AR86" s="378">
        <f t="shared" si="37"/>
        <v>10</v>
      </c>
      <c r="AS86" s="378" t="str">
        <f t="shared" si="38"/>
        <v>四国10</v>
      </c>
      <c r="AT86" s="390">
        <f t="shared" si="231"/>
        <v>0</v>
      </c>
      <c r="BC86" s="378" t="str">
        <f t="shared" si="255"/>
        <v>四国</v>
      </c>
      <c r="BD86" s="378">
        <f t="shared" si="267"/>
        <v>10</v>
      </c>
      <c r="BE86" s="378" t="str">
        <f t="shared" si="39"/>
        <v>四国10</v>
      </c>
      <c r="BF86" s="390">
        <f t="shared" si="232"/>
        <v>0</v>
      </c>
      <c r="BI86" s="378" t="str">
        <f t="shared" si="40"/>
        <v>四国</v>
      </c>
      <c r="BJ86" s="378">
        <f t="shared" si="41"/>
        <v>10</v>
      </c>
      <c r="BK86" s="378" t="str">
        <f t="shared" si="42"/>
        <v>四国10</v>
      </c>
      <c r="BL86" s="390">
        <f t="shared" si="233"/>
        <v>0</v>
      </c>
      <c r="BU86" s="378" t="str">
        <f t="shared" si="256"/>
        <v>四国</v>
      </c>
      <c r="BV86" s="378">
        <f t="shared" si="268"/>
        <v>10</v>
      </c>
      <c r="BW86" s="378" t="str">
        <f t="shared" si="43"/>
        <v>四国10</v>
      </c>
      <c r="BX86" s="390">
        <f t="shared" si="234"/>
        <v>0</v>
      </c>
      <c r="CA86" s="378" t="str">
        <f t="shared" si="44"/>
        <v>四国</v>
      </c>
      <c r="CB86" s="378">
        <f t="shared" si="45"/>
        <v>10</v>
      </c>
      <c r="CC86" s="378" t="str">
        <f t="shared" si="46"/>
        <v>四国10</v>
      </c>
      <c r="CD86" s="390">
        <f t="shared" si="235"/>
        <v>0</v>
      </c>
      <c r="CM86" s="378" t="str">
        <f t="shared" si="257"/>
        <v>四国</v>
      </c>
      <c r="CN86" s="378">
        <f t="shared" si="269"/>
        <v>10</v>
      </c>
      <c r="CO86" s="378" t="str">
        <f t="shared" si="47"/>
        <v>四国10</v>
      </c>
      <c r="CP86" s="390">
        <f t="shared" si="236"/>
        <v>0</v>
      </c>
      <c r="CS86" s="378" t="str">
        <f t="shared" si="48"/>
        <v>四国</v>
      </c>
      <c r="CT86" s="378">
        <f t="shared" si="49"/>
        <v>10</v>
      </c>
      <c r="CU86" s="378" t="str">
        <f t="shared" si="50"/>
        <v>四国10</v>
      </c>
      <c r="CV86" s="390">
        <f t="shared" si="237"/>
        <v>0</v>
      </c>
      <c r="DE86" s="378" t="str">
        <f t="shared" si="258"/>
        <v>四国</v>
      </c>
      <c r="DF86" s="378">
        <f t="shared" si="270"/>
        <v>10</v>
      </c>
      <c r="DG86" s="378" t="str">
        <f t="shared" si="51"/>
        <v>四国10</v>
      </c>
      <c r="DH86" s="390">
        <f t="shared" si="238"/>
        <v>0</v>
      </c>
      <c r="DK86" s="378" t="str">
        <f t="shared" si="52"/>
        <v>四国</v>
      </c>
      <c r="DL86" s="378">
        <f t="shared" si="52"/>
        <v>10</v>
      </c>
      <c r="DM86" s="378" t="str">
        <f t="shared" si="52"/>
        <v>四国10</v>
      </c>
      <c r="DN86" s="390">
        <f t="shared" si="239"/>
        <v>0</v>
      </c>
      <c r="DW86" s="378" t="str">
        <f t="shared" si="259"/>
        <v>四国</v>
      </c>
      <c r="DX86" s="378">
        <f t="shared" si="271"/>
        <v>10</v>
      </c>
      <c r="DY86" s="378" t="str">
        <f t="shared" si="53"/>
        <v>四国10</v>
      </c>
      <c r="DZ86" s="390">
        <f t="shared" si="240"/>
        <v>0</v>
      </c>
      <c r="EC86" s="378" t="str">
        <f t="shared" si="54"/>
        <v>四国</v>
      </c>
      <c r="ED86" s="378">
        <f t="shared" si="55"/>
        <v>10</v>
      </c>
      <c r="EE86" s="378" t="str">
        <f t="shared" si="56"/>
        <v>四国10</v>
      </c>
      <c r="EF86" s="390">
        <f t="shared" si="241"/>
        <v>0</v>
      </c>
      <c r="EO86" s="378" t="str">
        <f t="shared" si="260"/>
        <v>四国</v>
      </c>
      <c r="EP86" s="378">
        <f t="shared" si="272"/>
        <v>10</v>
      </c>
      <c r="EQ86" s="378" t="str">
        <f t="shared" si="57"/>
        <v>四国10</v>
      </c>
      <c r="ER86" s="390">
        <f t="shared" si="242"/>
        <v>0</v>
      </c>
      <c r="EU86" s="378" t="str">
        <f t="shared" si="58"/>
        <v>四国</v>
      </c>
      <c r="EV86" s="378">
        <f t="shared" si="59"/>
        <v>10</v>
      </c>
      <c r="EW86" s="378" t="str">
        <f t="shared" si="60"/>
        <v>四国10</v>
      </c>
      <c r="EX86" s="390">
        <f t="shared" si="243"/>
        <v>0</v>
      </c>
      <c r="FG86" s="378" t="str">
        <f t="shared" si="261"/>
        <v>四国</v>
      </c>
      <c r="FH86" s="378">
        <f t="shared" si="273"/>
        <v>10</v>
      </c>
      <c r="FI86" s="378" t="str">
        <f t="shared" si="61"/>
        <v>四国10</v>
      </c>
      <c r="FJ86" s="390">
        <f t="shared" si="244"/>
        <v>0</v>
      </c>
      <c r="FM86" s="378" t="str">
        <f t="shared" si="62"/>
        <v>四国</v>
      </c>
      <c r="FN86" s="378">
        <f t="shared" si="63"/>
        <v>10</v>
      </c>
      <c r="FO86" s="378" t="str">
        <f t="shared" si="64"/>
        <v>四国10</v>
      </c>
      <c r="FP86" s="390">
        <f t="shared" si="245"/>
        <v>0</v>
      </c>
      <c r="FY86" s="378" t="str">
        <f t="shared" si="262"/>
        <v>四国</v>
      </c>
      <c r="FZ86" s="378">
        <f t="shared" si="274"/>
        <v>10</v>
      </c>
      <c r="GA86" s="378" t="str">
        <f t="shared" si="65"/>
        <v>四国10</v>
      </c>
      <c r="GB86" s="390">
        <f t="shared" si="246"/>
        <v>0</v>
      </c>
      <c r="GE86" s="378" t="str">
        <f t="shared" si="66"/>
        <v>四国</v>
      </c>
      <c r="GF86" s="378">
        <f t="shared" si="67"/>
        <v>10</v>
      </c>
      <c r="GG86" s="378" t="str">
        <f t="shared" si="68"/>
        <v>四国10</v>
      </c>
      <c r="GH86" s="390">
        <f t="shared" si="247"/>
        <v>0</v>
      </c>
      <c r="GQ86" s="378" t="str">
        <f t="shared" si="263"/>
        <v>四国</v>
      </c>
      <c r="GR86" s="378">
        <f t="shared" si="275"/>
        <v>10</v>
      </c>
      <c r="GS86" s="378" t="str">
        <f t="shared" si="69"/>
        <v>四国10</v>
      </c>
      <c r="GT86" s="390">
        <f t="shared" si="248"/>
        <v>0</v>
      </c>
      <c r="GW86" s="378" t="str">
        <f t="shared" si="70"/>
        <v>四国</v>
      </c>
      <c r="GX86" s="378">
        <f t="shared" si="71"/>
        <v>10</v>
      </c>
      <c r="GY86" s="378" t="str">
        <f t="shared" si="72"/>
        <v>四国10</v>
      </c>
      <c r="GZ86" s="390">
        <f t="shared" si="249"/>
        <v>0</v>
      </c>
      <c r="HI86" s="378" t="str">
        <f t="shared" si="264"/>
        <v>四国</v>
      </c>
      <c r="HJ86" s="378">
        <f t="shared" si="276"/>
        <v>10</v>
      </c>
      <c r="HK86" s="378" t="str">
        <f t="shared" si="73"/>
        <v>四国10</v>
      </c>
      <c r="HL86" s="390">
        <f t="shared" si="250"/>
        <v>0</v>
      </c>
      <c r="HO86" s="378" t="str">
        <f t="shared" si="74"/>
        <v>四国</v>
      </c>
      <c r="HP86" s="378">
        <f t="shared" si="75"/>
        <v>10</v>
      </c>
      <c r="HQ86" s="378" t="str">
        <f t="shared" si="76"/>
        <v>四国10</v>
      </c>
      <c r="HR86" s="390">
        <f t="shared" si="251"/>
        <v>0</v>
      </c>
      <c r="IA86" s="378" t="str">
        <f t="shared" si="265"/>
        <v>四国</v>
      </c>
      <c r="IB86" s="378">
        <f t="shared" si="277"/>
        <v>10</v>
      </c>
      <c r="IC86" s="378" t="str">
        <f t="shared" si="77"/>
        <v>四国10</v>
      </c>
      <c r="ID86" s="390">
        <f t="shared" si="252"/>
        <v>0</v>
      </c>
      <c r="IG86" s="378" t="str">
        <f t="shared" si="78"/>
        <v>四国</v>
      </c>
      <c r="IH86" s="378">
        <f t="shared" si="79"/>
        <v>10</v>
      </c>
      <c r="II86" s="378" t="str">
        <f t="shared" si="80"/>
        <v>四国10</v>
      </c>
      <c r="IJ86" s="390">
        <f t="shared" si="253"/>
        <v>0</v>
      </c>
    </row>
    <row r="87" spans="37:244">
      <c r="AK87" s="378" t="str">
        <f t="shared" si="254"/>
        <v>九州</v>
      </c>
      <c r="AL87" s="378">
        <f t="shared" si="266"/>
        <v>10</v>
      </c>
      <c r="AM87" s="378" t="str">
        <f t="shared" si="35"/>
        <v>九州10</v>
      </c>
      <c r="AN87" s="390">
        <f t="shared" si="230"/>
        <v>0</v>
      </c>
      <c r="AQ87" s="378" t="str">
        <f t="shared" si="36"/>
        <v>九州</v>
      </c>
      <c r="AR87" s="378">
        <f t="shared" si="37"/>
        <v>10</v>
      </c>
      <c r="AS87" s="378" t="str">
        <f t="shared" si="38"/>
        <v>九州10</v>
      </c>
      <c r="AT87" s="390">
        <f t="shared" si="231"/>
        <v>0</v>
      </c>
      <c r="BC87" s="378" t="str">
        <f t="shared" si="255"/>
        <v>九州</v>
      </c>
      <c r="BD87" s="378">
        <f t="shared" si="267"/>
        <v>10</v>
      </c>
      <c r="BE87" s="378" t="str">
        <f t="shared" si="39"/>
        <v>九州10</v>
      </c>
      <c r="BF87" s="390">
        <f t="shared" si="232"/>
        <v>0</v>
      </c>
      <c r="BI87" s="378" t="str">
        <f t="shared" si="40"/>
        <v>九州</v>
      </c>
      <c r="BJ87" s="378">
        <f t="shared" si="41"/>
        <v>10</v>
      </c>
      <c r="BK87" s="378" t="str">
        <f t="shared" si="42"/>
        <v>九州10</v>
      </c>
      <c r="BL87" s="390">
        <f t="shared" si="233"/>
        <v>0</v>
      </c>
      <c r="BU87" s="378" t="str">
        <f t="shared" si="256"/>
        <v>九州</v>
      </c>
      <c r="BV87" s="378">
        <f t="shared" si="268"/>
        <v>10</v>
      </c>
      <c r="BW87" s="378" t="str">
        <f t="shared" si="43"/>
        <v>九州10</v>
      </c>
      <c r="BX87" s="390">
        <f t="shared" si="234"/>
        <v>0</v>
      </c>
      <c r="CA87" s="378" t="str">
        <f t="shared" si="44"/>
        <v>九州</v>
      </c>
      <c r="CB87" s="378">
        <f t="shared" si="45"/>
        <v>10</v>
      </c>
      <c r="CC87" s="378" t="str">
        <f t="shared" si="46"/>
        <v>九州10</v>
      </c>
      <c r="CD87" s="390">
        <f t="shared" si="235"/>
        <v>0</v>
      </c>
      <c r="CM87" s="378" t="str">
        <f t="shared" si="257"/>
        <v>九州</v>
      </c>
      <c r="CN87" s="378">
        <f t="shared" si="269"/>
        <v>10</v>
      </c>
      <c r="CO87" s="378" t="str">
        <f t="shared" si="47"/>
        <v>九州10</v>
      </c>
      <c r="CP87" s="390">
        <f t="shared" si="236"/>
        <v>0</v>
      </c>
      <c r="CS87" s="378" t="str">
        <f t="shared" si="48"/>
        <v>九州</v>
      </c>
      <c r="CT87" s="378">
        <f t="shared" si="49"/>
        <v>10</v>
      </c>
      <c r="CU87" s="378" t="str">
        <f t="shared" si="50"/>
        <v>九州10</v>
      </c>
      <c r="CV87" s="390">
        <f t="shared" si="237"/>
        <v>0</v>
      </c>
      <c r="DE87" s="378" t="str">
        <f t="shared" si="258"/>
        <v>九州</v>
      </c>
      <c r="DF87" s="378">
        <f t="shared" si="270"/>
        <v>10</v>
      </c>
      <c r="DG87" s="378" t="str">
        <f t="shared" si="51"/>
        <v>九州10</v>
      </c>
      <c r="DH87" s="390">
        <f t="shared" si="238"/>
        <v>0</v>
      </c>
      <c r="DK87" s="378" t="str">
        <f t="shared" si="52"/>
        <v>九州</v>
      </c>
      <c r="DL87" s="378">
        <f t="shared" si="52"/>
        <v>10</v>
      </c>
      <c r="DM87" s="378" t="str">
        <f t="shared" si="52"/>
        <v>九州10</v>
      </c>
      <c r="DN87" s="390">
        <f t="shared" si="239"/>
        <v>0</v>
      </c>
      <c r="DW87" s="378" t="str">
        <f t="shared" si="259"/>
        <v>九州</v>
      </c>
      <c r="DX87" s="378">
        <f t="shared" si="271"/>
        <v>10</v>
      </c>
      <c r="DY87" s="378" t="str">
        <f t="shared" si="53"/>
        <v>九州10</v>
      </c>
      <c r="DZ87" s="390">
        <f t="shared" si="240"/>
        <v>0</v>
      </c>
      <c r="EC87" s="378" t="str">
        <f t="shared" si="54"/>
        <v>九州</v>
      </c>
      <c r="ED87" s="378">
        <f t="shared" si="55"/>
        <v>10</v>
      </c>
      <c r="EE87" s="378" t="str">
        <f t="shared" si="56"/>
        <v>九州10</v>
      </c>
      <c r="EF87" s="390">
        <f t="shared" si="241"/>
        <v>0</v>
      </c>
      <c r="EO87" s="378" t="str">
        <f t="shared" si="260"/>
        <v>九州</v>
      </c>
      <c r="EP87" s="378">
        <f t="shared" si="272"/>
        <v>10</v>
      </c>
      <c r="EQ87" s="378" t="str">
        <f t="shared" si="57"/>
        <v>九州10</v>
      </c>
      <c r="ER87" s="390">
        <f t="shared" si="242"/>
        <v>0</v>
      </c>
      <c r="EU87" s="378" t="str">
        <f t="shared" si="58"/>
        <v>九州</v>
      </c>
      <c r="EV87" s="378">
        <f t="shared" si="59"/>
        <v>10</v>
      </c>
      <c r="EW87" s="378" t="str">
        <f t="shared" si="60"/>
        <v>九州10</v>
      </c>
      <c r="EX87" s="390">
        <f t="shared" si="243"/>
        <v>0</v>
      </c>
      <c r="FG87" s="378" t="str">
        <f t="shared" si="261"/>
        <v>九州</v>
      </c>
      <c r="FH87" s="378">
        <f t="shared" si="273"/>
        <v>10</v>
      </c>
      <c r="FI87" s="378" t="str">
        <f t="shared" si="61"/>
        <v>九州10</v>
      </c>
      <c r="FJ87" s="390">
        <f t="shared" si="244"/>
        <v>0</v>
      </c>
      <c r="FM87" s="378" t="str">
        <f t="shared" si="62"/>
        <v>九州</v>
      </c>
      <c r="FN87" s="378">
        <f t="shared" si="63"/>
        <v>10</v>
      </c>
      <c r="FO87" s="378" t="str">
        <f t="shared" si="64"/>
        <v>九州10</v>
      </c>
      <c r="FP87" s="390">
        <f t="shared" si="245"/>
        <v>0</v>
      </c>
      <c r="FY87" s="378" t="str">
        <f t="shared" si="262"/>
        <v>九州</v>
      </c>
      <c r="FZ87" s="378">
        <f t="shared" si="274"/>
        <v>10</v>
      </c>
      <c r="GA87" s="378" t="str">
        <f t="shared" si="65"/>
        <v>九州10</v>
      </c>
      <c r="GB87" s="390">
        <f t="shared" si="246"/>
        <v>0</v>
      </c>
      <c r="GE87" s="378" t="str">
        <f t="shared" si="66"/>
        <v>九州</v>
      </c>
      <c r="GF87" s="378">
        <f t="shared" si="67"/>
        <v>10</v>
      </c>
      <c r="GG87" s="378" t="str">
        <f t="shared" si="68"/>
        <v>九州10</v>
      </c>
      <c r="GH87" s="390">
        <f t="shared" si="247"/>
        <v>0</v>
      </c>
      <c r="GQ87" s="378" t="str">
        <f t="shared" si="263"/>
        <v>九州</v>
      </c>
      <c r="GR87" s="378">
        <f t="shared" si="275"/>
        <v>10</v>
      </c>
      <c r="GS87" s="378" t="str">
        <f t="shared" si="69"/>
        <v>九州10</v>
      </c>
      <c r="GT87" s="390">
        <f t="shared" si="248"/>
        <v>0</v>
      </c>
      <c r="GW87" s="378" t="str">
        <f t="shared" si="70"/>
        <v>九州</v>
      </c>
      <c r="GX87" s="378">
        <f t="shared" si="71"/>
        <v>10</v>
      </c>
      <c r="GY87" s="378" t="str">
        <f t="shared" si="72"/>
        <v>九州10</v>
      </c>
      <c r="GZ87" s="390">
        <f t="shared" si="249"/>
        <v>0</v>
      </c>
      <c r="HI87" s="378" t="str">
        <f t="shared" si="264"/>
        <v>九州</v>
      </c>
      <c r="HJ87" s="378">
        <f t="shared" si="276"/>
        <v>10</v>
      </c>
      <c r="HK87" s="378" t="str">
        <f t="shared" si="73"/>
        <v>九州10</v>
      </c>
      <c r="HL87" s="390">
        <f t="shared" si="250"/>
        <v>0</v>
      </c>
      <c r="HO87" s="378" t="str">
        <f t="shared" si="74"/>
        <v>九州</v>
      </c>
      <c r="HP87" s="378">
        <f t="shared" si="75"/>
        <v>10</v>
      </c>
      <c r="HQ87" s="378" t="str">
        <f t="shared" si="76"/>
        <v>九州10</v>
      </c>
      <c r="HR87" s="390">
        <f t="shared" si="251"/>
        <v>0</v>
      </c>
      <c r="IA87" s="378" t="str">
        <f t="shared" si="265"/>
        <v>九州</v>
      </c>
      <c r="IB87" s="378">
        <f t="shared" si="277"/>
        <v>10</v>
      </c>
      <c r="IC87" s="378" t="str">
        <f t="shared" si="77"/>
        <v>九州10</v>
      </c>
      <c r="ID87" s="390">
        <f t="shared" si="252"/>
        <v>0</v>
      </c>
      <c r="IG87" s="378" t="str">
        <f t="shared" si="78"/>
        <v>九州</v>
      </c>
      <c r="IH87" s="378">
        <f t="shared" si="79"/>
        <v>10</v>
      </c>
      <c r="II87" s="378" t="str">
        <f t="shared" si="80"/>
        <v>九州10</v>
      </c>
      <c r="IJ87" s="390">
        <f t="shared" si="253"/>
        <v>0</v>
      </c>
    </row>
    <row r="88" spans="37:244">
      <c r="AK88" s="378" t="str">
        <f t="shared" si="254"/>
        <v>沖縄</v>
      </c>
      <c r="AL88" s="378">
        <f t="shared" si="266"/>
        <v>10</v>
      </c>
      <c r="AM88" s="378" t="str">
        <f t="shared" si="35"/>
        <v>沖縄10</v>
      </c>
      <c r="AN88" s="390">
        <f t="shared" si="230"/>
        <v>0</v>
      </c>
      <c r="AQ88" s="378" t="str">
        <f t="shared" si="36"/>
        <v>沖縄</v>
      </c>
      <c r="AR88" s="378">
        <f t="shared" si="37"/>
        <v>10</v>
      </c>
      <c r="AS88" s="378" t="str">
        <f t="shared" si="38"/>
        <v>沖縄10</v>
      </c>
      <c r="AT88" s="390">
        <f t="shared" si="231"/>
        <v>0</v>
      </c>
      <c r="BC88" s="378" t="str">
        <f t="shared" si="255"/>
        <v>沖縄</v>
      </c>
      <c r="BD88" s="378">
        <f t="shared" si="267"/>
        <v>10</v>
      </c>
      <c r="BE88" s="378" t="str">
        <f t="shared" si="39"/>
        <v>沖縄10</v>
      </c>
      <c r="BF88" s="390">
        <f t="shared" si="232"/>
        <v>0</v>
      </c>
      <c r="BI88" s="378" t="str">
        <f t="shared" si="40"/>
        <v>沖縄</v>
      </c>
      <c r="BJ88" s="378">
        <f t="shared" si="41"/>
        <v>10</v>
      </c>
      <c r="BK88" s="378" t="str">
        <f t="shared" si="42"/>
        <v>沖縄10</v>
      </c>
      <c r="BL88" s="390">
        <f t="shared" si="233"/>
        <v>0</v>
      </c>
      <c r="BU88" s="378" t="str">
        <f t="shared" si="256"/>
        <v>沖縄</v>
      </c>
      <c r="BV88" s="378">
        <f t="shared" si="268"/>
        <v>10</v>
      </c>
      <c r="BW88" s="378" t="str">
        <f t="shared" si="43"/>
        <v>沖縄10</v>
      </c>
      <c r="BX88" s="390">
        <f t="shared" si="234"/>
        <v>0</v>
      </c>
      <c r="CA88" s="378" t="str">
        <f t="shared" si="44"/>
        <v>沖縄</v>
      </c>
      <c r="CB88" s="378">
        <f t="shared" si="45"/>
        <v>10</v>
      </c>
      <c r="CC88" s="378" t="str">
        <f t="shared" si="46"/>
        <v>沖縄10</v>
      </c>
      <c r="CD88" s="390">
        <f t="shared" si="235"/>
        <v>0</v>
      </c>
      <c r="CM88" s="378" t="str">
        <f t="shared" si="257"/>
        <v>沖縄</v>
      </c>
      <c r="CN88" s="378">
        <f t="shared" si="269"/>
        <v>10</v>
      </c>
      <c r="CO88" s="378" t="str">
        <f t="shared" si="47"/>
        <v>沖縄10</v>
      </c>
      <c r="CP88" s="390">
        <f t="shared" si="236"/>
        <v>0</v>
      </c>
      <c r="CS88" s="378" t="str">
        <f t="shared" si="48"/>
        <v>沖縄</v>
      </c>
      <c r="CT88" s="378">
        <f t="shared" si="49"/>
        <v>10</v>
      </c>
      <c r="CU88" s="378" t="str">
        <f t="shared" si="50"/>
        <v>沖縄10</v>
      </c>
      <c r="CV88" s="390">
        <f t="shared" si="237"/>
        <v>0</v>
      </c>
      <c r="DE88" s="378" t="str">
        <f t="shared" si="258"/>
        <v>沖縄</v>
      </c>
      <c r="DF88" s="378">
        <f t="shared" si="270"/>
        <v>10</v>
      </c>
      <c r="DG88" s="378" t="str">
        <f t="shared" si="51"/>
        <v>沖縄10</v>
      </c>
      <c r="DH88" s="390">
        <f t="shared" si="238"/>
        <v>0</v>
      </c>
      <c r="DK88" s="378" t="str">
        <f t="shared" si="52"/>
        <v>沖縄</v>
      </c>
      <c r="DL88" s="378">
        <f t="shared" si="52"/>
        <v>10</v>
      </c>
      <c r="DM88" s="378" t="str">
        <f t="shared" si="52"/>
        <v>沖縄10</v>
      </c>
      <c r="DN88" s="390">
        <f t="shared" si="239"/>
        <v>0</v>
      </c>
      <c r="DW88" s="378" t="str">
        <f t="shared" si="259"/>
        <v>沖縄</v>
      </c>
      <c r="DX88" s="378">
        <f t="shared" si="271"/>
        <v>10</v>
      </c>
      <c r="DY88" s="378" t="str">
        <f t="shared" si="53"/>
        <v>沖縄10</v>
      </c>
      <c r="DZ88" s="390">
        <f t="shared" si="240"/>
        <v>0</v>
      </c>
      <c r="EC88" s="378" t="str">
        <f t="shared" si="54"/>
        <v>沖縄</v>
      </c>
      <c r="ED88" s="378">
        <f t="shared" si="55"/>
        <v>10</v>
      </c>
      <c r="EE88" s="378" t="str">
        <f t="shared" si="56"/>
        <v>沖縄10</v>
      </c>
      <c r="EF88" s="390">
        <f t="shared" si="241"/>
        <v>0</v>
      </c>
      <c r="EO88" s="378" t="str">
        <f t="shared" si="260"/>
        <v>沖縄</v>
      </c>
      <c r="EP88" s="378">
        <f t="shared" si="272"/>
        <v>10</v>
      </c>
      <c r="EQ88" s="378" t="str">
        <f t="shared" si="57"/>
        <v>沖縄10</v>
      </c>
      <c r="ER88" s="390">
        <f t="shared" si="242"/>
        <v>0</v>
      </c>
      <c r="EU88" s="378" t="str">
        <f t="shared" si="58"/>
        <v>沖縄</v>
      </c>
      <c r="EV88" s="378">
        <f t="shared" si="59"/>
        <v>10</v>
      </c>
      <c r="EW88" s="378" t="str">
        <f t="shared" si="60"/>
        <v>沖縄10</v>
      </c>
      <c r="EX88" s="390">
        <f t="shared" si="243"/>
        <v>0</v>
      </c>
      <c r="FG88" s="378" t="str">
        <f t="shared" si="261"/>
        <v>沖縄</v>
      </c>
      <c r="FH88" s="378">
        <f t="shared" si="273"/>
        <v>10</v>
      </c>
      <c r="FI88" s="378" t="str">
        <f t="shared" si="61"/>
        <v>沖縄10</v>
      </c>
      <c r="FJ88" s="390">
        <f t="shared" si="244"/>
        <v>0</v>
      </c>
      <c r="FM88" s="378" t="str">
        <f t="shared" si="62"/>
        <v>沖縄</v>
      </c>
      <c r="FN88" s="378">
        <f t="shared" si="63"/>
        <v>10</v>
      </c>
      <c r="FO88" s="378" t="str">
        <f t="shared" si="64"/>
        <v>沖縄10</v>
      </c>
      <c r="FP88" s="390">
        <f t="shared" si="245"/>
        <v>0</v>
      </c>
      <c r="FY88" s="378" t="str">
        <f t="shared" si="262"/>
        <v>沖縄</v>
      </c>
      <c r="FZ88" s="378">
        <f t="shared" si="274"/>
        <v>10</v>
      </c>
      <c r="GA88" s="378" t="str">
        <f t="shared" si="65"/>
        <v>沖縄10</v>
      </c>
      <c r="GB88" s="390">
        <f t="shared" si="246"/>
        <v>0</v>
      </c>
      <c r="GE88" s="378" t="str">
        <f t="shared" si="66"/>
        <v>沖縄</v>
      </c>
      <c r="GF88" s="378">
        <f t="shared" si="67"/>
        <v>10</v>
      </c>
      <c r="GG88" s="378" t="str">
        <f t="shared" si="68"/>
        <v>沖縄10</v>
      </c>
      <c r="GH88" s="390">
        <f t="shared" si="247"/>
        <v>0</v>
      </c>
      <c r="GQ88" s="378" t="str">
        <f t="shared" si="263"/>
        <v>沖縄</v>
      </c>
      <c r="GR88" s="378">
        <f t="shared" si="275"/>
        <v>10</v>
      </c>
      <c r="GS88" s="378" t="str">
        <f t="shared" si="69"/>
        <v>沖縄10</v>
      </c>
      <c r="GT88" s="390">
        <f t="shared" si="248"/>
        <v>0</v>
      </c>
      <c r="GW88" s="378" t="str">
        <f t="shared" si="70"/>
        <v>沖縄</v>
      </c>
      <c r="GX88" s="378">
        <f t="shared" si="71"/>
        <v>10</v>
      </c>
      <c r="GY88" s="378" t="str">
        <f t="shared" si="72"/>
        <v>沖縄10</v>
      </c>
      <c r="GZ88" s="390">
        <f t="shared" si="249"/>
        <v>0</v>
      </c>
      <c r="HI88" s="378" t="str">
        <f t="shared" si="264"/>
        <v>沖縄</v>
      </c>
      <c r="HJ88" s="378">
        <f t="shared" si="276"/>
        <v>10</v>
      </c>
      <c r="HK88" s="378" t="str">
        <f t="shared" si="73"/>
        <v>沖縄10</v>
      </c>
      <c r="HL88" s="390">
        <f t="shared" si="250"/>
        <v>0</v>
      </c>
      <c r="HO88" s="378" t="str">
        <f t="shared" si="74"/>
        <v>沖縄</v>
      </c>
      <c r="HP88" s="378">
        <f t="shared" si="75"/>
        <v>10</v>
      </c>
      <c r="HQ88" s="378" t="str">
        <f t="shared" si="76"/>
        <v>沖縄10</v>
      </c>
      <c r="HR88" s="390">
        <f t="shared" si="251"/>
        <v>0</v>
      </c>
      <c r="IA88" s="378" t="str">
        <f t="shared" si="265"/>
        <v>沖縄</v>
      </c>
      <c r="IB88" s="378">
        <f t="shared" si="277"/>
        <v>10</v>
      </c>
      <c r="IC88" s="378" t="str">
        <f t="shared" si="77"/>
        <v>沖縄10</v>
      </c>
      <c r="ID88" s="390">
        <f t="shared" si="252"/>
        <v>0</v>
      </c>
      <c r="IG88" s="378" t="str">
        <f t="shared" si="78"/>
        <v>沖縄</v>
      </c>
      <c r="IH88" s="378">
        <f t="shared" si="79"/>
        <v>10</v>
      </c>
      <c r="II88" s="378" t="str">
        <f t="shared" si="80"/>
        <v>沖縄10</v>
      </c>
      <c r="IJ88" s="390">
        <f t="shared" si="253"/>
        <v>0</v>
      </c>
    </row>
    <row r="89" spans="37:244">
      <c r="AK89" s="378" t="str">
        <f>AK79</f>
        <v>北海道</v>
      </c>
      <c r="AL89" s="378">
        <v>11</v>
      </c>
      <c r="AM89" s="378" t="str">
        <f t="shared" si="35"/>
        <v>北海道11</v>
      </c>
      <c r="AN89" s="390">
        <f t="shared" ref="AN89:AN98" si="278">AP10</f>
        <v>0</v>
      </c>
      <c r="AQ89" s="378" t="str">
        <f t="shared" si="36"/>
        <v>北海道</v>
      </c>
      <c r="AR89" s="378">
        <f t="shared" si="37"/>
        <v>11</v>
      </c>
      <c r="AS89" s="378" t="str">
        <f t="shared" si="38"/>
        <v>北海道11</v>
      </c>
      <c r="AT89" s="390">
        <f t="shared" ref="AT89:AT98" si="279">AP24</f>
        <v>0</v>
      </c>
      <c r="BC89" s="378" t="str">
        <f>BC79</f>
        <v>北海道</v>
      </c>
      <c r="BD89" s="378">
        <v>11</v>
      </c>
      <c r="BE89" s="378" t="str">
        <f t="shared" si="39"/>
        <v>北海道11</v>
      </c>
      <c r="BF89" s="390">
        <f t="shared" ref="BF89:BF98" si="280">BH10</f>
        <v>0</v>
      </c>
      <c r="BI89" s="378" t="str">
        <f t="shared" si="40"/>
        <v>北海道</v>
      </c>
      <c r="BJ89" s="378">
        <f t="shared" si="41"/>
        <v>11</v>
      </c>
      <c r="BK89" s="378" t="str">
        <f t="shared" si="42"/>
        <v>北海道11</v>
      </c>
      <c r="BL89" s="390">
        <f t="shared" ref="BL89:BL98" si="281">BH24</f>
        <v>0</v>
      </c>
      <c r="BU89" s="378" t="str">
        <f>BU79</f>
        <v>北海道</v>
      </c>
      <c r="BV89" s="378">
        <v>11</v>
      </c>
      <c r="BW89" s="378" t="str">
        <f t="shared" si="43"/>
        <v>北海道11</v>
      </c>
      <c r="BX89" s="390">
        <f t="shared" ref="BX89:BX98" si="282">BZ10</f>
        <v>0</v>
      </c>
      <c r="CA89" s="378" t="str">
        <f t="shared" si="44"/>
        <v>北海道</v>
      </c>
      <c r="CB89" s="378">
        <f t="shared" si="45"/>
        <v>11</v>
      </c>
      <c r="CC89" s="378" t="str">
        <f t="shared" si="46"/>
        <v>北海道11</v>
      </c>
      <c r="CD89" s="390">
        <f t="shared" ref="CD89:CD98" si="283">BZ24</f>
        <v>0</v>
      </c>
      <c r="CM89" s="378" t="str">
        <f>CM79</f>
        <v>北海道</v>
      </c>
      <c r="CN89" s="378">
        <v>11</v>
      </c>
      <c r="CO89" s="378" t="str">
        <f t="shared" si="47"/>
        <v>北海道11</v>
      </c>
      <c r="CP89" s="390">
        <f t="shared" ref="CP89:CP98" si="284">CR10</f>
        <v>0</v>
      </c>
      <c r="CS89" s="378" t="str">
        <f t="shared" si="48"/>
        <v>北海道</v>
      </c>
      <c r="CT89" s="378">
        <f t="shared" si="49"/>
        <v>11</v>
      </c>
      <c r="CU89" s="378" t="str">
        <f t="shared" si="50"/>
        <v>北海道11</v>
      </c>
      <c r="CV89" s="390">
        <f t="shared" ref="CV89:CV98" si="285">CR24</f>
        <v>0</v>
      </c>
      <c r="DE89" s="378" t="str">
        <f>DE79</f>
        <v>北海道</v>
      </c>
      <c r="DF89" s="378">
        <v>11</v>
      </c>
      <c r="DG89" s="378" t="str">
        <f t="shared" si="51"/>
        <v>北海道11</v>
      </c>
      <c r="DH89" s="390">
        <f t="shared" ref="DH89:DH98" si="286">DJ10</f>
        <v>0</v>
      </c>
      <c r="DK89" s="378" t="str">
        <f t="shared" si="52"/>
        <v>北海道</v>
      </c>
      <c r="DL89" s="378">
        <f t="shared" si="52"/>
        <v>11</v>
      </c>
      <c r="DM89" s="378" t="str">
        <f t="shared" si="52"/>
        <v>北海道11</v>
      </c>
      <c r="DN89" s="390">
        <f t="shared" ref="DN89:DN98" si="287">DJ24</f>
        <v>0</v>
      </c>
      <c r="DW89" s="378" t="str">
        <f>DW79</f>
        <v>北海道</v>
      </c>
      <c r="DX89" s="378">
        <v>11</v>
      </c>
      <c r="DY89" s="378" t="str">
        <f t="shared" si="53"/>
        <v>北海道11</v>
      </c>
      <c r="DZ89" s="390">
        <f t="shared" ref="DZ89:DZ98" si="288">EB10</f>
        <v>0</v>
      </c>
      <c r="EC89" s="378" t="str">
        <f t="shared" si="54"/>
        <v>北海道</v>
      </c>
      <c r="ED89" s="378">
        <f t="shared" si="55"/>
        <v>11</v>
      </c>
      <c r="EE89" s="378" t="str">
        <f t="shared" si="56"/>
        <v>北海道11</v>
      </c>
      <c r="EF89" s="390">
        <f t="shared" ref="EF89:EF98" si="289">EB24</f>
        <v>0</v>
      </c>
      <c r="EO89" s="378" t="str">
        <f>EO79</f>
        <v>北海道</v>
      </c>
      <c r="EP89" s="378">
        <v>11</v>
      </c>
      <c r="EQ89" s="378" t="str">
        <f t="shared" si="57"/>
        <v>北海道11</v>
      </c>
      <c r="ER89" s="390">
        <f t="shared" ref="ER89:ER98" si="290">ET10</f>
        <v>0</v>
      </c>
      <c r="EU89" s="378" t="str">
        <f t="shared" si="58"/>
        <v>北海道</v>
      </c>
      <c r="EV89" s="378">
        <f t="shared" si="59"/>
        <v>11</v>
      </c>
      <c r="EW89" s="378" t="str">
        <f t="shared" si="60"/>
        <v>北海道11</v>
      </c>
      <c r="EX89" s="390">
        <f t="shared" ref="EX89:EX98" si="291">ET24</f>
        <v>0</v>
      </c>
      <c r="FG89" s="378" t="str">
        <f>FG79</f>
        <v>北海道</v>
      </c>
      <c r="FH89" s="378">
        <v>11</v>
      </c>
      <c r="FI89" s="378" t="str">
        <f t="shared" si="61"/>
        <v>北海道11</v>
      </c>
      <c r="FJ89" s="390">
        <f t="shared" ref="FJ89:FJ98" si="292">FL10</f>
        <v>0</v>
      </c>
      <c r="FM89" s="378" t="str">
        <f t="shared" si="62"/>
        <v>北海道</v>
      </c>
      <c r="FN89" s="378">
        <f t="shared" si="63"/>
        <v>11</v>
      </c>
      <c r="FO89" s="378" t="str">
        <f t="shared" si="64"/>
        <v>北海道11</v>
      </c>
      <c r="FP89" s="390">
        <f t="shared" ref="FP89:FP98" si="293">FL24</f>
        <v>0</v>
      </c>
      <c r="FY89" s="378" t="str">
        <f>FY79</f>
        <v>北海道</v>
      </c>
      <c r="FZ89" s="378">
        <v>11</v>
      </c>
      <c r="GA89" s="378" t="str">
        <f t="shared" si="65"/>
        <v>北海道11</v>
      </c>
      <c r="GB89" s="390">
        <f t="shared" ref="GB89:GB98" si="294">GD10</f>
        <v>0</v>
      </c>
      <c r="GE89" s="378" t="str">
        <f t="shared" si="66"/>
        <v>北海道</v>
      </c>
      <c r="GF89" s="378">
        <f t="shared" si="67"/>
        <v>11</v>
      </c>
      <c r="GG89" s="378" t="str">
        <f t="shared" si="68"/>
        <v>北海道11</v>
      </c>
      <c r="GH89" s="390">
        <f t="shared" ref="GH89:GH98" si="295">GD24</f>
        <v>0</v>
      </c>
      <c r="GQ89" s="378" t="str">
        <f>GQ79</f>
        <v>北海道</v>
      </c>
      <c r="GR89" s="378">
        <v>11</v>
      </c>
      <c r="GS89" s="378" t="str">
        <f t="shared" si="69"/>
        <v>北海道11</v>
      </c>
      <c r="GT89" s="390">
        <f t="shared" ref="GT89:GT98" si="296">GV10</f>
        <v>0</v>
      </c>
      <c r="GW89" s="378" t="str">
        <f t="shared" si="70"/>
        <v>北海道</v>
      </c>
      <c r="GX89" s="378">
        <f t="shared" si="71"/>
        <v>11</v>
      </c>
      <c r="GY89" s="378" t="str">
        <f t="shared" si="72"/>
        <v>北海道11</v>
      </c>
      <c r="GZ89" s="390">
        <f t="shared" ref="GZ89:GZ98" si="297">GV24</f>
        <v>0</v>
      </c>
      <c r="HI89" s="378" t="str">
        <f>HI79</f>
        <v>北海道</v>
      </c>
      <c r="HJ89" s="378">
        <v>11</v>
      </c>
      <c r="HK89" s="378" t="str">
        <f t="shared" si="73"/>
        <v>北海道11</v>
      </c>
      <c r="HL89" s="390">
        <f t="shared" ref="HL89:HL98" si="298">HN10</f>
        <v>0</v>
      </c>
      <c r="HO89" s="378" t="str">
        <f t="shared" si="74"/>
        <v>北海道</v>
      </c>
      <c r="HP89" s="378">
        <f t="shared" si="75"/>
        <v>11</v>
      </c>
      <c r="HQ89" s="378" t="str">
        <f t="shared" si="76"/>
        <v>北海道11</v>
      </c>
      <c r="HR89" s="390">
        <f t="shared" ref="HR89:HR98" si="299">HN24</f>
        <v>0</v>
      </c>
      <c r="IA89" s="378" t="str">
        <f>IA79</f>
        <v>北海道</v>
      </c>
      <c r="IB89" s="378">
        <v>11</v>
      </c>
      <c r="IC89" s="378" t="str">
        <f t="shared" si="77"/>
        <v>北海道11</v>
      </c>
      <c r="ID89" s="390">
        <f t="shared" ref="ID89:ID98" si="300">IF10</f>
        <v>0</v>
      </c>
      <c r="IG89" s="378" t="str">
        <f t="shared" si="78"/>
        <v>北海道</v>
      </c>
      <c r="IH89" s="378">
        <f t="shared" si="79"/>
        <v>11</v>
      </c>
      <c r="II89" s="378" t="str">
        <f t="shared" si="80"/>
        <v>北海道11</v>
      </c>
      <c r="IJ89" s="390">
        <f t="shared" ref="IJ89:IJ98" si="301">IF24</f>
        <v>0</v>
      </c>
    </row>
    <row r="90" spans="37:244">
      <c r="AK90" s="378" t="str">
        <f>AK80</f>
        <v>東北</v>
      </c>
      <c r="AL90" s="378">
        <f>AL89</f>
        <v>11</v>
      </c>
      <c r="AM90" s="378" t="str">
        <f t="shared" si="35"/>
        <v>東北11</v>
      </c>
      <c r="AN90" s="390">
        <f t="shared" si="278"/>
        <v>0</v>
      </c>
      <c r="AQ90" s="378" t="str">
        <f t="shared" si="36"/>
        <v>東北</v>
      </c>
      <c r="AR90" s="378">
        <f t="shared" si="37"/>
        <v>11</v>
      </c>
      <c r="AS90" s="378" t="str">
        <f t="shared" si="38"/>
        <v>東北11</v>
      </c>
      <c r="AT90" s="390">
        <f t="shared" si="279"/>
        <v>0</v>
      </c>
      <c r="BC90" s="378" t="str">
        <f>BC80</f>
        <v>東北</v>
      </c>
      <c r="BD90" s="378">
        <f>BD89</f>
        <v>11</v>
      </c>
      <c r="BE90" s="378" t="str">
        <f t="shared" si="39"/>
        <v>東北11</v>
      </c>
      <c r="BF90" s="390">
        <f t="shared" si="280"/>
        <v>0</v>
      </c>
      <c r="BI90" s="378" t="str">
        <f t="shared" si="40"/>
        <v>東北</v>
      </c>
      <c r="BJ90" s="378">
        <f t="shared" si="41"/>
        <v>11</v>
      </c>
      <c r="BK90" s="378" t="str">
        <f t="shared" si="42"/>
        <v>東北11</v>
      </c>
      <c r="BL90" s="390">
        <f t="shared" si="281"/>
        <v>0</v>
      </c>
      <c r="BU90" s="378" t="str">
        <f>BU80</f>
        <v>東北</v>
      </c>
      <c r="BV90" s="378">
        <f>BV89</f>
        <v>11</v>
      </c>
      <c r="BW90" s="378" t="str">
        <f t="shared" si="43"/>
        <v>東北11</v>
      </c>
      <c r="BX90" s="390">
        <f t="shared" si="282"/>
        <v>0</v>
      </c>
      <c r="CA90" s="378" t="str">
        <f t="shared" si="44"/>
        <v>東北</v>
      </c>
      <c r="CB90" s="378">
        <f t="shared" si="45"/>
        <v>11</v>
      </c>
      <c r="CC90" s="378" t="str">
        <f t="shared" si="46"/>
        <v>東北11</v>
      </c>
      <c r="CD90" s="390">
        <f t="shared" si="283"/>
        <v>0</v>
      </c>
      <c r="CM90" s="378" t="str">
        <f>CM80</f>
        <v>東北</v>
      </c>
      <c r="CN90" s="378">
        <f>CN89</f>
        <v>11</v>
      </c>
      <c r="CO90" s="378" t="str">
        <f t="shared" si="47"/>
        <v>東北11</v>
      </c>
      <c r="CP90" s="390">
        <f t="shared" si="284"/>
        <v>0</v>
      </c>
      <c r="CS90" s="378" t="str">
        <f t="shared" si="48"/>
        <v>東北</v>
      </c>
      <c r="CT90" s="378">
        <f t="shared" si="49"/>
        <v>11</v>
      </c>
      <c r="CU90" s="378" t="str">
        <f t="shared" si="50"/>
        <v>東北11</v>
      </c>
      <c r="CV90" s="390">
        <f t="shared" si="285"/>
        <v>0</v>
      </c>
      <c r="DE90" s="378" t="str">
        <f>DE80</f>
        <v>東北</v>
      </c>
      <c r="DF90" s="378">
        <f>DF89</f>
        <v>11</v>
      </c>
      <c r="DG90" s="378" t="str">
        <f t="shared" si="51"/>
        <v>東北11</v>
      </c>
      <c r="DH90" s="390">
        <f t="shared" si="286"/>
        <v>0</v>
      </c>
      <c r="DK90" s="378" t="str">
        <f t="shared" si="52"/>
        <v>東北</v>
      </c>
      <c r="DL90" s="378">
        <f t="shared" si="52"/>
        <v>11</v>
      </c>
      <c r="DM90" s="378" t="str">
        <f t="shared" si="52"/>
        <v>東北11</v>
      </c>
      <c r="DN90" s="390">
        <f t="shared" si="287"/>
        <v>0</v>
      </c>
      <c r="DW90" s="378" t="str">
        <f>DW80</f>
        <v>東北</v>
      </c>
      <c r="DX90" s="378">
        <f>DX89</f>
        <v>11</v>
      </c>
      <c r="DY90" s="378" t="str">
        <f t="shared" si="53"/>
        <v>東北11</v>
      </c>
      <c r="DZ90" s="390">
        <f t="shared" si="288"/>
        <v>0</v>
      </c>
      <c r="EC90" s="378" t="str">
        <f t="shared" si="54"/>
        <v>東北</v>
      </c>
      <c r="ED90" s="378">
        <f t="shared" si="55"/>
        <v>11</v>
      </c>
      <c r="EE90" s="378" t="str">
        <f t="shared" si="56"/>
        <v>東北11</v>
      </c>
      <c r="EF90" s="390">
        <f t="shared" si="289"/>
        <v>0</v>
      </c>
      <c r="EO90" s="378" t="str">
        <f>EO80</f>
        <v>東北</v>
      </c>
      <c r="EP90" s="378">
        <f>EP89</f>
        <v>11</v>
      </c>
      <c r="EQ90" s="378" t="str">
        <f t="shared" si="57"/>
        <v>東北11</v>
      </c>
      <c r="ER90" s="390">
        <f t="shared" si="290"/>
        <v>0</v>
      </c>
      <c r="EU90" s="378" t="str">
        <f t="shared" si="58"/>
        <v>東北</v>
      </c>
      <c r="EV90" s="378">
        <f t="shared" si="59"/>
        <v>11</v>
      </c>
      <c r="EW90" s="378" t="str">
        <f t="shared" si="60"/>
        <v>東北11</v>
      </c>
      <c r="EX90" s="390">
        <f t="shared" si="291"/>
        <v>0</v>
      </c>
      <c r="FG90" s="378" t="str">
        <f>FG80</f>
        <v>東北</v>
      </c>
      <c r="FH90" s="378">
        <f>FH89</f>
        <v>11</v>
      </c>
      <c r="FI90" s="378" t="str">
        <f t="shared" si="61"/>
        <v>東北11</v>
      </c>
      <c r="FJ90" s="390">
        <f t="shared" si="292"/>
        <v>0</v>
      </c>
      <c r="FM90" s="378" t="str">
        <f t="shared" si="62"/>
        <v>東北</v>
      </c>
      <c r="FN90" s="378">
        <f t="shared" si="63"/>
        <v>11</v>
      </c>
      <c r="FO90" s="378" t="str">
        <f t="shared" si="64"/>
        <v>東北11</v>
      </c>
      <c r="FP90" s="390">
        <f t="shared" si="293"/>
        <v>0</v>
      </c>
      <c r="FY90" s="378" t="str">
        <f>FY80</f>
        <v>東北</v>
      </c>
      <c r="FZ90" s="378">
        <f>FZ89</f>
        <v>11</v>
      </c>
      <c r="GA90" s="378" t="str">
        <f t="shared" si="65"/>
        <v>東北11</v>
      </c>
      <c r="GB90" s="390">
        <f t="shared" si="294"/>
        <v>0</v>
      </c>
      <c r="GE90" s="378" t="str">
        <f t="shared" si="66"/>
        <v>東北</v>
      </c>
      <c r="GF90" s="378">
        <f t="shared" si="67"/>
        <v>11</v>
      </c>
      <c r="GG90" s="378" t="str">
        <f t="shared" si="68"/>
        <v>東北11</v>
      </c>
      <c r="GH90" s="390">
        <f t="shared" si="295"/>
        <v>0</v>
      </c>
      <c r="GQ90" s="378" t="str">
        <f>GQ80</f>
        <v>東北</v>
      </c>
      <c r="GR90" s="378">
        <f>GR89</f>
        <v>11</v>
      </c>
      <c r="GS90" s="378" t="str">
        <f t="shared" si="69"/>
        <v>東北11</v>
      </c>
      <c r="GT90" s="390">
        <f t="shared" si="296"/>
        <v>0</v>
      </c>
      <c r="GW90" s="378" t="str">
        <f t="shared" si="70"/>
        <v>東北</v>
      </c>
      <c r="GX90" s="378">
        <f t="shared" si="71"/>
        <v>11</v>
      </c>
      <c r="GY90" s="378" t="str">
        <f t="shared" si="72"/>
        <v>東北11</v>
      </c>
      <c r="GZ90" s="390">
        <f t="shared" si="297"/>
        <v>0</v>
      </c>
      <c r="HI90" s="378" t="str">
        <f>HI80</f>
        <v>東北</v>
      </c>
      <c r="HJ90" s="378">
        <f>HJ89</f>
        <v>11</v>
      </c>
      <c r="HK90" s="378" t="str">
        <f t="shared" si="73"/>
        <v>東北11</v>
      </c>
      <c r="HL90" s="390">
        <f t="shared" si="298"/>
        <v>0</v>
      </c>
      <c r="HO90" s="378" t="str">
        <f t="shared" si="74"/>
        <v>東北</v>
      </c>
      <c r="HP90" s="378">
        <f t="shared" si="75"/>
        <v>11</v>
      </c>
      <c r="HQ90" s="378" t="str">
        <f t="shared" si="76"/>
        <v>東北11</v>
      </c>
      <c r="HR90" s="390">
        <f t="shared" si="299"/>
        <v>0</v>
      </c>
      <c r="IA90" s="378" t="str">
        <f>IA80</f>
        <v>東北</v>
      </c>
      <c r="IB90" s="378">
        <f>IB89</f>
        <v>11</v>
      </c>
      <c r="IC90" s="378" t="str">
        <f t="shared" si="77"/>
        <v>東北11</v>
      </c>
      <c r="ID90" s="390">
        <f t="shared" si="300"/>
        <v>0</v>
      </c>
      <c r="IG90" s="378" t="str">
        <f t="shared" si="78"/>
        <v>東北</v>
      </c>
      <c r="IH90" s="378">
        <f t="shared" si="79"/>
        <v>11</v>
      </c>
      <c r="II90" s="378" t="str">
        <f t="shared" si="80"/>
        <v>東北11</v>
      </c>
      <c r="IJ90" s="390">
        <f t="shared" si="301"/>
        <v>0</v>
      </c>
    </row>
    <row r="91" spans="37:244">
      <c r="AK91" s="378" t="str">
        <f t="shared" ref="AK91:AK98" si="302">AK81</f>
        <v>東京</v>
      </c>
      <c r="AL91" s="378">
        <f>AL90</f>
        <v>11</v>
      </c>
      <c r="AM91" s="378" t="str">
        <f t="shared" si="35"/>
        <v>東京11</v>
      </c>
      <c r="AN91" s="390">
        <f t="shared" si="278"/>
        <v>0</v>
      </c>
      <c r="AQ91" s="378" t="str">
        <f t="shared" si="36"/>
        <v>東京</v>
      </c>
      <c r="AR91" s="378">
        <f t="shared" si="37"/>
        <v>11</v>
      </c>
      <c r="AS91" s="378" t="str">
        <f t="shared" si="38"/>
        <v>東京11</v>
      </c>
      <c r="AT91" s="390">
        <f t="shared" si="279"/>
        <v>0</v>
      </c>
      <c r="BC91" s="378" t="str">
        <f t="shared" ref="BC91:BC98" si="303">BC81</f>
        <v>東京</v>
      </c>
      <c r="BD91" s="378">
        <f>BD90</f>
        <v>11</v>
      </c>
      <c r="BE91" s="378" t="str">
        <f t="shared" si="39"/>
        <v>東京11</v>
      </c>
      <c r="BF91" s="390">
        <f t="shared" si="280"/>
        <v>0</v>
      </c>
      <c r="BI91" s="378" t="str">
        <f t="shared" si="40"/>
        <v>東京</v>
      </c>
      <c r="BJ91" s="378">
        <f t="shared" si="41"/>
        <v>11</v>
      </c>
      <c r="BK91" s="378" t="str">
        <f t="shared" si="42"/>
        <v>東京11</v>
      </c>
      <c r="BL91" s="390">
        <f t="shared" si="281"/>
        <v>0</v>
      </c>
      <c r="BU91" s="378" t="str">
        <f t="shared" ref="BU91:BU98" si="304">BU81</f>
        <v>東京</v>
      </c>
      <c r="BV91" s="378">
        <f>BV90</f>
        <v>11</v>
      </c>
      <c r="BW91" s="378" t="str">
        <f t="shared" si="43"/>
        <v>東京11</v>
      </c>
      <c r="BX91" s="390">
        <f t="shared" si="282"/>
        <v>0</v>
      </c>
      <c r="CA91" s="378" t="str">
        <f t="shared" si="44"/>
        <v>東京</v>
      </c>
      <c r="CB91" s="378">
        <f t="shared" si="45"/>
        <v>11</v>
      </c>
      <c r="CC91" s="378" t="str">
        <f t="shared" si="46"/>
        <v>東京11</v>
      </c>
      <c r="CD91" s="390">
        <f t="shared" si="283"/>
        <v>0</v>
      </c>
      <c r="CM91" s="378" t="str">
        <f t="shared" ref="CM91:CM98" si="305">CM81</f>
        <v>東京</v>
      </c>
      <c r="CN91" s="378">
        <f>CN90</f>
        <v>11</v>
      </c>
      <c r="CO91" s="378" t="str">
        <f t="shared" si="47"/>
        <v>東京11</v>
      </c>
      <c r="CP91" s="390">
        <f t="shared" si="284"/>
        <v>0</v>
      </c>
      <c r="CS91" s="378" t="str">
        <f t="shared" si="48"/>
        <v>東京</v>
      </c>
      <c r="CT91" s="378">
        <f t="shared" si="49"/>
        <v>11</v>
      </c>
      <c r="CU91" s="378" t="str">
        <f t="shared" si="50"/>
        <v>東京11</v>
      </c>
      <c r="CV91" s="390">
        <f t="shared" si="285"/>
        <v>0</v>
      </c>
      <c r="DE91" s="378" t="str">
        <f t="shared" ref="DE91:DE98" si="306">DE81</f>
        <v>東京</v>
      </c>
      <c r="DF91" s="378">
        <f>DF90</f>
        <v>11</v>
      </c>
      <c r="DG91" s="378" t="str">
        <f t="shared" si="51"/>
        <v>東京11</v>
      </c>
      <c r="DH91" s="390">
        <f t="shared" si="286"/>
        <v>0</v>
      </c>
      <c r="DK91" s="378" t="str">
        <f t="shared" si="52"/>
        <v>東京</v>
      </c>
      <c r="DL91" s="378">
        <f t="shared" si="52"/>
        <v>11</v>
      </c>
      <c r="DM91" s="378" t="str">
        <f t="shared" si="52"/>
        <v>東京11</v>
      </c>
      <c r="DN91" s="390">
        <f t="shared" si="287"/>
        <v>0</v>
      </c>
      <c r="DW91" s="378" t="str">
        <f t="shared" ref="DW91:DW98" si="307">DW81</f>
        <v>東京</v>
      </c>
      <c r="DX91" s="378">
        <f>DX90</f>
        <v>11</v>
      </c>
      <c r="DY91" s="378" t="str">
        <f t="shared" si="53"/>
        <v>東京11</v>
      </c>
      <c r="DZ91" s="390">
        <f t="shared" si="288"/>
        <v>0</v>
      </c>
      <c r="EC91" s="378" t="str">
        <f t="shared" si="54"/>
        <v>東京</v>
      </c>
      <c r="ED91" s="378">
        <f t="shared" si="55"/>
        <v>11</v>
      </c>
      <c r="EE91" s="378" t="str">
        <f t="shared" si="56"/>
        <v>東京11</v>
      </c>
      <c r="EF91" s="390">
        <f t="shared" si="289"/>
        <v>0</v>
      </c>
      <c r="EO91" s="378" t="str">
        <f t="shared" ref="EO91:EO98" si="308">EO81</f>
        <v>東京</v>
      </c>
      <c r="EP91" s="378">
        <f>EP90</f>
        <v>11</v>
      </c>
      <c r="EQ91" s="378" t="str">
        <f t="shared" si="57"/>
        <v>東京11</v>
      </c>
      <c r="ER91" s="390">
        <f t="shared" si="290"/>
        <v>0</v>
      </c>
      <c r="EU91" s="378" t="str">
        <f t="shared" si="58"/>
        <v>東京</v>
      </c>
      <c r="EV91" s="378">
        <f t="shared" si="59"/>
        <v>11</v>
      </c>
      <c r="EW91" s="378" t="str">
        <f t="shared" si="60"/>
        <v>東京11</v>
      </c>
      <c r="EX91" s="390">
        <f t="shared" si="291"/>
        <v>0</v>
      </c>
      <c r="FG91" s="378" t="str">
        <f t="shared" ref="FG91:FG98" si="309">FG81</f>
        <v>東京</v>
      </c>
      <c r="FH91" s="378">
        <f>FH90</f>
        <v>11</v>
      </c>
      <c r="FI91" s="378" t="str">
        <f t="shared" si="61"/>
        <v>東京11</v>
      </c>
      <c r="FJ91" s="390">
        <f t="shared" si="292"/>
        <v>0</v>
      </c>
      <c r="FM91" s="378" t="str">
        <f t="shared" si="62"/>
        <v>東京</v>
      </c>
      <c r="FN91" s="378">
        <f t="shared" si="63"/>
        <v>11</v>
      </c>
      <c r="FO91" s="378" t="str">
        <f t="shared" si="64"/>
        <v>東京11</v>
      </c>
      <c r="FP91" s="390">
        <f t="shared" si="293"/>
        <v>0</v>
      </c>
      <c r="FY91" s="378" t="str">
        <f t="shared" ref="FY91:FY98" si="310">FY81</f>
        <v>東京</v>
      </c>
      <c r="FZ91" s="378">
        <f>FZ90</f>
        <v>11</v>
      </c>
      <c r="GA91" s="378" t="str">
        <f t="shared" si="65"/>
        <v>東京11</v>
      </c>
      <c r="GB91" s="390">
        <f t="shared" si="294"/>
        <v>0</v>
      </c>
      <c r="GE91" s="378" t="str">
        <f t="shared" si="66"/>
        <v>東京</v>
      </c>
      <c r="GF91" s="378">
        <f t="shared" si="67"/>
        <v>11</v>
      </c>
      <c r="GG91" s="378" t="str">
        <f t="shared" si="68"/>
        <v>東京11</v>
      </c>
      <c r="GH91" s="390">
        <f t="shared" si="295"/>
        <v>0</v>
      </c>
      <c r="GQ91" s="378" t="str">
        <f t="shared" ref="GQ91:GQ98" si="311">GQ81</f>
        <v>東京</v>
      </c>
      <c r="GR91" s="378">
        <f>GR90</f>
        <v>11</v>
      </c>
      <c r="GS91" s="378" t="str">
        <f t="shared" si="69"/>
        <v>東京11</v>
      </c>
      <c r="GT91" s="390">
        <f t="shared" si="296"/>
        <v>0</v>
      </c>
      <c r="GW91" s="378" t="str">
        <f t="shared" si="70"/>
        <v>東京</v>
      </c>
      <c r="GX91" s="378">
        <f t="shared" si="71"/>
        <v>11</v>
      </c>
      <c r="GY91" s="378" t="str">
        <f t="shared" si="72"/>
        <v>東京11</v>
      </c>
      <c r="GZ91" s="390">
        <f t="shared" si="297"/>
        <v>0</v>
      </c>
      <c r="HI91" s="378" t="str">
        <f t="shared" ref="HI91:HI98" si="312">HI81</f>
        <v>東京</v>
      </c>
      <c r="HJ91" s="378">
        <f>HJ90</f>
        <v>11</v>
      </c>
      <c r="HK91" s="378" t="str">
        <f t="shared" si="73"/>
        <v>東京11</v>
      </c>
      <c r="HL91" s="390">
        <f t="shared" si="298"/>
        <v>0</v>
      </c>
      <c r="HO91" s="378" t="str">
        <f t="shared" si="74"/>
        <v>東京</v>
      </c>
      <c r="HP91" s="378">
        <f t="shared" si="75"/>
        <v>11</v>
      </c>
      <c r="HQ91" s="378" t="str">
        <f t="shared" si="76"/>
        <v>東京11</v>
      </c>
      <c r="HR91" s="390">
        <f t="shared" si="299"/>
        <v>0</v>
      </c>
      <c r="IA91" s="378" t="str">
        <f t="shared" ref="IA91:IA98" si="313">IA81</f>
        <v>東京</v>
      </c>
      <c r="IB91" s="378">
        <f>IB90</f>
        <v>11</v>
      </c>
      <c r="IC91" s="378" t="str">
        <f t="shared" si="77"/>
        <v>東京11</v>
      </c>
      <c r="ID91" s="390">
        <f t="shared" si="300"/>
        <v>0</v>
      </c>
      <c r="IG91" s="378" t="str">
        <f t="shared" si="78"/>
        <v>東京</v>
      </c>
      <c r="IH91" s="378">
        <f t="shared" si="79"/>
        <v>11</v>
      </c>
      <c r="II91" s="378" t="str">
        <f t="shared" si="80"/>
        <v>東京11</v>
      </c>
      <c r="IJ91" s="390">
        <f t="shared" si="301"/>
        <v>0</v>
      </c>
    </row>
    <row r="92" spans="37:244">
      <c r="AK92" s="378" t="str">
        <f t="shared" si="302"/>
        <v>中部</v>
      </c>
      <c r="AL92" s="378">
        <f t="shared" ref="AL92:AL98" si="314">AL91</f>
        <v>11</v>
      </c>
      <c r="AM92" s="378" t="str">
        <f t="shared" si="35"/>
        <v>中部11</v>
      </c>
      <c r="AN92" s="390">
        <f t="shared" si="278"/>
        <v>0</v>
      </c>
      <c r="AQ92" s="378" t="str">
        <f t="shared" si="36"/>
        <v>中部</v>
      </c>
      <c r="AR92" s="378">
        <f t="shared" si="37"/>
        <v>11</v>
      </c>
      <c r="AS92" s="378" t="str">
        <f t="shared" si="38"/>
        <v>中部11</v>
      </c>
      <c r="AT92" s="390">
        <f t="shared" si="279"/>
        <v>0</v>
      </c>
      <c r="BC92" s="378" t="str">
        <f t="shared" si="303"/>
        <v>中部</v>
      </c>
      <c r="BD92" s="378">
        <f t="shared" ref="BD92:BD98" si="315">BD91</f>
        <v>11</v>
      </c>
      <c r="BE92" s="378" t="str">
        <f t="shared" si="39"/>
        <v>中部11</v>
      </c>
      <c r="BF92" s="390">
        <f t="shared" si="280"/>
        <v>0</v>
      </c>
      <c r="BI92" s="378" t="str">
        <f t="shared" si="40"/>
        <v>中部</v>
      </c>
      <c r="BJ92" s="378">
        <f t="shared" si="41"/>
        <v>11</v>
      </c>
      <c r="BK92" s="378" t="str">
        <f t="shared" si="42"/>
        <v>中部11</v>
      </c>
      <c r="BL92" s="390">
        <f t="shared" si="281"/>
        <v>0</v>
      </c>
      <c r="BU92" s="378" t="str">
        <f t="shared" si="304"/>
        <v>中部</v>
      </c>
      <c r="BV92" s="378">
        <f t="shared" ref="BV92:BV98" si="316">BV91</f>
        <v>11</v>
      </c>
      <c r="BW92" s="378" t="str">
        <f t="shared" si="43"/>
        <v>中部11</v>
      </c>
      <c r="BX92" s="390">
        <f t="shared" si="282"/>
        <v>0</v>
      </c>
      <c r="CA92" s="378" t="str">
        <f t="shared" si="44"/>
        <v>中部</v>
      </c>
      <c r="CB92" s="378">
        <f t="shared" si="45"/>
        <v>11</v>
      </c>
      <c r="CC92" s="378" t="str">
        <f t="shared" si="46"/>
        <v>中部11</v>
      </c>
      <c r="CD92" s="390">
        <f t="shared" si="283"/>
        <v>0</v>
      </c>
      <c r="CM92" s="378" t="str">
        <f t="shared" si="305"/>
        <v>中部</v>
      </c>
      <c r="CN92" s="378">
        <f t="shared" ref="CN92:CN98" si="317">CN91</f>
        <v>11</v>
      </c>
      <c r="CO92" s="378" t="str">
        <f t="shared" si="47"/>
        <v>中部11</v>
      </c>
      <c r="CP92" s="390">
        <f t="shared" si="284"/>
        <v>0</v>
      </c>
      <c r="CS92" s="378" t="str">
        <f t="shared" si="48"/>
        <v>中部</v>
      </c>
      <c r="CT92" s="378">
        <f t="shared" si="49"/>
        <v>11</v>
      </c>
      <c r="CU92" s="378" t="str">
        <f t="shared" si="50"/>
        <v>中部11</v>
      </c>
      <c r="CV92" s="390">
        <f t="shared" si="285"/>
        <v>0</v>
      </c>
      <c r="DE92" s="378" t="str">
        <f t="shared" si="306"/>
        <v>中部</v>
      </c>
      <c r="DF92" s="378">
        <f t="shared" ref="DF92:DF98" si="318">DF91</f>
        <v>11</v>
      </c>
      <c r="DG92" s="378" t="str">
        <f t="shared" si="51"/>
        <v>中部11</v>
      </c>
      <c r="DH92" s="390">
        <f t="shared" si="286"/>
        <v>0</v>
      </c>
      <c r="DK92" s="378" t="str">
        <f t="shared" si="52"/>
        <v>中部</v>
      </c>
      <c r="DL92" s="378">
        <f t="shared" si="52"/>
        <v>11</v>
      </c>
      <c r="DM92" s="378" t="str">
        <f t="shared" si="52"/>
        <v>中部11</v>
      </c>
      <c r="DN92" s="390">
        <f t="shared" si="287"/>
        <v>0</v>
      </c>
      <c r="DW92" s="378" t="str">
        <f t="shared" si="307"/>
        <v>中部</v>
      </c>
      <c r="DX92" s="378">
        <f t="shared" ref="DX92:DX98" si="319">DX91</f>
        <v>11</v>
      </c>
      <c r="DY92" s="378" t="str">
        <f t="shared" si="53"/>
        <v>中部11</v>
      </c>
      <c r="DZ92" s="390">
        <f t="shared" si="288"/>
        <v>0</v>
      </c>
      <c r="EC92" s="378" t="str">
        <f t="shared" si="54"/>
        <v>中部</v>
      </c>
      <c r="ED92" s="378">
        <f t="shared" si="55"/>
        <v>11</v>
      </c>
      <c r="EE92" s="378" t="str">
        <f t="shared" si="56"/>
        <v>中部11</v>
      </c>
      <c r="EF92" s="390">
        <f t="shared" si="289"/>
        <v>0</v>
      </c>
      <c r="EO92" s="378" t="str">
        <f t="shared" si="308"/>
        <v>中部</v>
      </c>
      <c r="EP92" s="378">
        <f t="shared" ref="EP92:EP98" si="320">EP91</f>
        <v>11</v>
      </c>
      <c r="EQ92" s="378" t="str">
        <f t="shared" si="57"/>
        <v>中部11</v>
      </c>
      <c r="ER92" s="390">
        <f t="shared" si="290"/>
        <v>0</v>
      </c>
      <c r="EU92" s="378" t="str">
        <f t="shared" si="58"/>
        <v>中部</v>
      </c>
      <c r="EV92" s="378">
        <f t="shared" si="59"/>
        <v>11</v>
      </c>
      <c r="EW92" s="378" t="str">
        <f t="shared" si="60"/>
        <v>中部11</v>
      </c>
      <c r="EX92" s="390">
        <f t="shared" si="291"/>
        <v>0</v>
      </c>
      <c r="FG92" s="378" t="str">
        <f t="shared" si="309"/>
        <v>中部</v>
      </c>
      <c r="FH92" s="378">
        <f t="shared" ref="FH92:FH98" si="321">FH91</f>
        <v>11</v>
      </c>
      <c r="FI92" s="378" t="str">
        <f t="shared" si="61"/>
        <v>中部11</v>
      </c>
      <c r="FJ92" s="390">
        <f t="shared" si="292"/>
        <v>0</v>
      </c>
      <c r="FM92" s="378" t="str">
        <f t="shared" si="62"/>
        <v>中部</v>
      </c>
      <c r="FN92" s="378">
        <f t="shared" si="63"/>
        <v>11</v>
      </c>
      <c r="FO92" s="378" t="str">
        <f t="shared" si="64"/>
        <v>中部11</v>
      </c>
      <c r="FP92" s="390">
        <f t="shared" si="293"/>
        <v>0</v>
      </c>
      <c r="FY92" s="378" t="str">
        <f t="shared" si="310"/>
        <v>中部</v>
      </c>
      <c r="FZ92" s="378">
        <f t="shared" ref="FZ92:FZ98" si="322">FZ91</f>
        <v>11</v>
      </c>
      <c r="GA92" s="378" t="str">
        <f t="shared" si="65"/>
        <v>中部11</v>
      </c>
      <c r="GB92" s="390">
        <f t="shared" si="294"/>
        <v>0</v>
      </c>
      <c r="GE92" s="378" t="str">
        <f t="shared" si="66"/>
        <v>中部</v>
      </c>
      <c r="GF92" s="378">
        <f t="shared" si="67"/>
        <v>11</v>
      </c>
      <c r="GG92" s="378" t="str">
        <f t="shared" si="68"/>
        <v>中部11</v>
      </c>
      <c r="GH92" s="390">
        <f t="shared" si="295"/>
        <v>0</v>
      </c>
      <c r="GQ92" s="378" t="str">
        <f t="shared" si="311"/>
        <v>中部</v>
      </c>
      <c r="GR92" s="378">
        <f t="shared" ref="GR92:GR98" si="323">GR91</f>
        <v>11</v>
      </c>
      <c r="GS92" s="378" t="str">
        <f t="shared" si="69"/>
        <v>中部11</v>
      </c>
      <c r="GT92" s="390">
        <f t="shared" si="296"/>
        <v>0</v>
      </c>
      <c r="GW92" s="378" t="str">
        <f t="shared" si="70"/>
        <v>中部</v>
      </c>
      <c r="GX92" s="378">
        <f t="shared" si="71"/>
        <v>11</v>
      </c>
      <c r="GY92" s="378" t="str">
        <f t="shared" si="72"/>
        <v>中部11</v>
      </c>
      <c r="GZ92" s="390">
        <f t="shared" si="297"/>
        <v>0</v>
      </c>
      <c r="HI92" s="378" t="str">
        <f t="shared" si="312"/>
        <v>中部</v>
      </c>
      <c r="HJ92" s="378">
        <f t="shared" ref="HJ92:HJ98" si="324">HJ91</f>
        <v>11</v>
      </c>
      <c r="HK92" s="378" t="str">
        <f t="shared" si="73"/>
        <v>中部11</v>
      </c>
      <c r="HL92" s="390">
        <f t="shared" si="298"/>
        <v>0</v>
      </c>
      <c r="HO92" s="378" t="str">
        <f t="shared" si="74"/>
        <v>中部</v>
      </c>
      <c r="HP92" s="378">
        <f t="shared" si="75"/>
        <v>11</v>
      </c>
      <c r="HQ92" s="378" t="str">
        <f t="shared" si="76"/>
        <v>中部11</v>
      </c>
      <c r="HR92" s="390">
        <f t="shared" si="299"/>
        <v>0</v>
      </c>
      <c r="IA92" s="378" t="str">
        <f t="shared" si="313"/>
        <v>中部</v>
      </c>
      <c r="IB92" s="378">
        <f t="shared" ref="IB92:IB98" si="325">IB91</f>
        <v>11</v>
      </c>
      <c r="IC92" s="378" t="str">
        <f t="shared" si="77"/>
        <v>中部11</v>
      </c>
      <c r="ID92" s="390">
        <f t="shared" si="300"/>
        <v>0</v>
      </c>
      <c r="IG92" s="378" t="str">
        <f t="shared" si="78"/>
        <v>中部</v>
      </c>
      <c r="IH92" s="378">
        <f t="shared" si="79"/>
        <v>11</v>
      </c>
      <c r="II92" s="378" t="str">
        <f t="shared" si="80"/>
        <v>中部11</v>
      </c>
      <c r="IJ92" s="390">
        <f t="shared" si="301"/>
        <v>0</v>
      </c>
    </row>
    <row r="93" spans="37:244">
      <c r="AK93" s="378" t="str">
        <f t="shared" si="302"/>
        <v>北陸</v>
      </c>
      <c r="AL93" s="378">
        <f t="shared" si="314"/>
        <v>11</v>
      </c>
      <c r="AM93" s="378" t="str">
        <f t="shared" si="35"/>
        <v>北陸11</v>
      </c>
      <c r="AN93" s="390">
        <f t="shared" si="278"/>
        <v>0</v>
      </c>
      <c r="AQ93" s="378" t="str">
        <f t="shared" si="36"/>
        <v>北陸</v>
      </c>
      <c r="AR93" s="378">
        <f t="shared" si="37"/>
        <v>11</v>
      </c>
      <c r="AS93" s="378" t="str">
        <f t="shared" si="38"/>
        <v>北陸11</v>
      </c>
      <c r="AT93" s="390">
        <f t="shared" si="279"/>
        <v>0</v>
      </c>
      <c r="BC93" s="378" t="str">
        <f t="shared" si="303"/>
        <v>北陸</v>
      </c>
      <c r="BD93" s="378">
        <f t="shared" si="315"/>
        <v>11</v>
      </c>
      <c r="BE93" s="378" t="str">
        <f t="shared" si="39"/>
        <v>北陸11</v>
      </c>
      <c r="BF93" s="390">
        <f t="shared" si="280"/>
        <v>0</v>
      </c>
      <c r="BI93" s="378" t="str">
        <f t="shared" si="40"/>
        <v>北陸</v>
      </c>
      <c r="BJ93" s="378">
        <f t="shared" si="41"/>
        <v>11</v>
      </c>
      <c r="BK93" s="378" t="str">
        <f t="shared" si="42"/>
        <v>北陸11</v>
      </c>
      <c r="BL93" s="390">
        <f t="shared" si="281"/>
        <v>0</v>
      </c>
      <c r="BU93" s="378" t="str">
        <f t="shared" si="304"/>
        <v>北陸</v>
      </c>
      <c r="BV93" s="378">
        <f t="shared" si="316"/>
        <v>11</v>
      </c>
      <c r="BW93" s="378" t="str">
        <f t="shared" si="43"/>
        <v>北陸11</v>
      </c>
      <c r="BX93" s="390">
        <f t="shared" si="282"/>
        <v>0</v>
      </c>
      <c r="CA93" s="378" t="str">
        <f t="shared" si="44"/>
        <v>北陸</v>
      </c>
      <c r="CB93" s="378">
        <f t="shared" si="45"/>
        <v>11</v>
      </c>
      <c r="CC93" s="378" t="str">
        <f t="shared" si="46"/>
        <v>北陸11</v>
      </c>
      <c r="CD93" s="390">
        <f t="shared" si="283"/>
        <v>0</v>
      </c>
      <c r="CM93" s="378" t="str">
        <f t="shared" si="305"/>
        <v>北陸</v>
      </c>
      <c r="CN93" s="378">
        <f t="shared" si="317"/>
        <v>11</v>
      </c>
      <c r="CO93" s="378" t="str">
        <f t="shared" si="47"/>
        <v>北陸11</v>
      </c>
      <c r="CP93" s="390">
        <f t="shared" si="284"/>
        <v>0</v>
      </c>
      <c r="CS93" s="378" t="str">
        <f t="shared" si="48"/>
        <v>北陸</v>
      </c>
      <c r="CT93" s="378">
        <f t="shared" si="49"/>
        <v>11</v>
      </c>
      <c r="CU93" s="378" t="str">
        <f t="shared" si="50"/>
        <v>北陸11</v>
      </c>
      <c r="CV93" s="390">
        <f t="shared" si="285"/>
        <v>0</v>
      </c>
      <c r="DE93" s="378" t="str">
        <f t="shared" si="306"/>
        <v>北陸</v>
      </c>
      <c r="DF93" s="378">
        <f t="shared" si="318"/>
        <v>11</v>
      </c>
      <c r="DG93" s="378" t="str">
        <f t="shared" si="51"/>
        <v>北陸11</v>
      </c>
      <c r="DH93" s="390">
        <f t="shared" si="286"/>
        <v>0</v>
      </c>
      <c r="DK93" s="378" t="str">
        <f t="shared" si="52"/>
        <v>北陸</v>
      </c>
      <c r="DL93" s="378">
        <f t="shared" si="52"/>
        <v>11</v>
      </c>
      <c r="DM93" s="378" t="str">
        <f t="shared" si="52"/>
        <v>北陸11</v>
      </c>
      <c r="DN93" s="390">
        <f t="shared" si="287"/>
        <v>0</v>
      </c>
      <c r="DW93" s="378" t="str">
        <f t="shared" si="307"/>
        <v>北陸</v>
      </c>
      <c r="DX93" s="378">
        <f t="shared" si="319"/>
        <v>11</v>
      </c>
      <c r="DY93" s="378" t="str">
        <f t="shared" si="53"/>
        <v>北陸11</v>
      </c>
      <c r="DZ93" s="390">
        <f t="shared" si="288"/>
        <v>0</v>
      </c>
      <c r="EC93" s="378" t="str">
        <f t="shared" si="54"/>
        <v>北陸</v>
      </c>
      <c r="ED93" s="378">
        <f t="shared" si="55"/>
        <v>11</v>
      </c>
      <c r="EE93" s="378" t="str">
        <f t="shared" si="56"/>
        <v>北陸11</v>
      </c>
      <c r="EF93" s="390">
        <f t="shared" si="289"/>
        <v>0</v>
      </c>
      <c r="EO93" s="378" t="str">
        <f t="shared" si="308"/>
        <v>北陸</v>
      </c>
      <c r="EP93" s="378">
        <f t="shared" si="320"/>
        <v>11</v>
      </c>
      <c r="EQ93" s="378" t="str">
        <f t="shared" si="57"/>
        <v>北陸11</v>
      </c>
      <c r="ER93" s="390">
        <f t="shared" si="290"/>
        <v>0</v>
      </c>
      <c r="EU93" s="378" t="str">
        <f t="shared" si="58"/>
        <v>北陸</v>
      </c>
      <c r="EV93" s="378">
        <f t="shared" si="59"/>
        <v>11</v>
      </c>
      <c r="EW93" s="378" t="str">
        <f t="shared" si="60"/>
        <v>北陸11</v>
      </c>
      <c r="EX93" s="390">
        <f t="shared" si="291"/>
        <v>0</v>
      </c>
      <c r="FG93" s="378" t="str">
        <f t="shared" si="309"/>
        <v>北陸</v>
      </c>
      <c r="FH93" s="378">
        <f t="shared" si="321"/>
        <v>11</v>
      </c>
      <c r="FI93" s="378" t="str">
        <f t="shared" si="61"/>
        <v>北陸11</v>
      </c>
      <c r="FJ93" s="390">
        <f t="shared" si="292"/>
        <v>0</v>
      </c>
      <c r="FM93" s="378" t="str">
        <f t="shared" si="62"/>
        <v>北陸</v>
      </c>
      <c r="FN93" s="378">
        <f t="shared" si="63"/>
        <v>11</v>
      </c>
      <c r="FO93" s="378" t="str">
        <f t="shared" si="64"/>
        <v>北陸11</v>
      </c>
      <c r="FP93" s="390">
        <f t="shared" si="293"/>
        <v>0</v>
      </c>
      <c r="FY93" s="378" t="str">
        <f t="shared" si="310"/>
        <v>北陸</v>
      </c>
      <c r="FZ93" s="378">
        <f t="shared" si="322"/>
        <v>11</v>
      </c>
      <c r="GA93" s="378" t="str">
        <f t="shared" si="65"/>
        <v>北陸11</v>
      </c>
      <c r="GB93" s="390">
        <f t="shared" si="294"/>
        <v>0</v>
      </c>
      <c r="GE93" s="378" t="str">
        <f t="shared" si="66"/>
        <v>北陸</v>
      </c>
      <c r="GF93" s="378">
        <f t="shared" si="67"/>
        <v>11</v>
      </c>
      <c r="GG93" s="378" t="str">
        <f t="shared" si="68"/>
        <v>北陸11</v>
      </c>
      <c r="GH93" s="390">
        <f t="shared" si="295"/>
        <v>0</v>
      </c>
      <c r="GQ93" s="378" t="str">
        <f t="shared" si="311"/>
        <v>北陸</v>
      </c>
      <c r="GR93" s="378">
        <f t="shared" si="323"/>
        <v>11</v>
      </c>
      <c r="GS93" s="378" t="str">
        <f t="shared" si="69"/>
        <v>北陸11</v>
      </c>
      <c r="GT93" s="390">
        <f t="shared" si="296"/>
        <v>0</v>
      </c>
      <c r="GW93" s="378" t="str">
        <f t="shared" si="70"/>
        <v>北陸</v>
      </c>
      <c r="GX93" s="378">
        <f t="shared" si="71"/>
        <v>11</v>
      </c>
      <c r="GY93" s="378" t="str">
        <f t="shared" si="72"/>
        <v>北陸11</v>
      </c>
      <c r="GZ93" s="390">
        <f t="shared" si="297"/>
        <v>0</v>
      </c>
      <c r="HI93" s="378" t="str">
        <f t="shared" si="312"/>
        <v>北陸</v>
      </c>
      <c r="HJ93" s="378">
        <f t="shared" si="324"/>
        <v>11</v>
      </c>
      <c r="HK93" s="378" t="str">
        <f t="shared" si="73"/>
        <v>北陸11</v>
      </c>
      <c r="HL93" s="390">
        <f t="shared" si="298"/>
        <v>0</v>
      </c>
      <c r="HO93" s="378" t="str">
        <f t="shared" si="74"/>
        <v>北陸</v>
      </c>
      <c r="HP93" s="378">
        <f t="shared" si="75"/>
        <v>11</v>
      </c>
      <c r="HQ93" s="378" t="str">
        <f t="shared" si="76"/>
        <v>北陸11</v>
      </c>
      <c r="HR93" s="390">
        <f t="shared" si="299"/>
        <v>0</v>
      </c>
      <c r="IA93" s="378" t="str">
        <f t="shared" si="313"/>
        <v>北陸</v>
      </c>
      <c r="IB93" s="378">
        <f t="shared" si="325"/>
        <v>11</v>
      </c>
      <c r="IC93" s="378" t="str">
        <f t="shared" si="77"/>
        <v>北陸11</v>
      </c>
      <c r="ID93" s="390">
        <f t="shared" si="300"/>
        <v>0</v>
      </c>
      <c r="IG93" s="378" t="str">
        <f t="shared" si="78"/>
        <v>北陸</v>
      </c>
      <c r="IH93" s="378">
        <f t="shared" si="79"/>
        <v>11</v>
      </c>
      <c r="II93" s="378" t="str">
        <f t="shared" si="80"/>
        <v>北陸11</v>
      </c>
      <c r="IJ93" s="390">
        <f t="shared" si="301"/>
        <v>0</v>
      </c>
    </row>
    <row r="94" spans="37:244">
      <c r="AK94" s="378" t="str">
        <f t="shared" si="302"/>
        <v>関西</v>
      </c>
      <c r="AL94" s="378">
        <f t="shared" si="314"/>
        <v>11</v>
      </c>
      <c r="AM94" s="378" t="str">
        <f t="shared" si="35"/>
        <v>関西11</v>
      </c>
      <c r="AN94" s="390">
        <f t="shared" si="278"/>
        <v>0</v>
      </c>
      <c r="AQ94" s="378" t="str">
        <f t="shared" si="36"/>
        <v>関西</v>
      </c>
      <c r="AR94" s="378">
        <f t="shared" si="37"/>
        <v>11</v>
      </c>
      <c r="AS94" s="378" t="str">
        <f t="shared" si="38"/>
        <v>関西11</v>
      </c>
      <c r="AT94" s="390">
        <f t="shared" si="279"/>
        <v>0</v>
      </c>
      <c r="BC94" s="378" t="str">
        <f t="shared" si="303"/>
        <v>関西</v>
      </c>
      <c r="BD94" s="378">
        <f t="shared" si="315"/>
        <v>11</v>
      </c>
      <c r="BE94" s="378" t="str">
        <f t="shared" si="39"/>
        <v>関西11</v>
      </c>
      <c r="BF94" s="390">
        <f t="shared" si="280"/>
        <v>0</v>
      </c>
      <c r="BI94" s="378" t="str">
        <f t="shared" si="40"/>
        <v>関西</v>
      </c>
      <c r="BJ94" s="378">
        <f t="shared" si="41"/>
        <v>11</v>
      </c>
      <c r="BK94" s="378" t="str">
        <f t="shared" si="42"/>
        <v>関西11</v>
      </c>
      <c r="BL94" s="390">
        <f t="shared" si="281"/>
        <v>0</v>
      </c>
      <c r="BU94" s="378" t="str">
        <f t="shared" si="304"/>
        <v>関西</v>
      </c>
      <c r="BV94" s="378">
        <f t="shared" si="316"/>
        <v>11</v>
      </c>
      <c r="BW94" s="378" t="str">
        <f t="shared" si="43"/>
        <v>関西11</v>
      </c>
      <c r="BX94" s="390">
        <f t="shared" si="282"/>
        <v>0</v>
      </c>
      <c r="CA94" s="378" t="str">
        <f t="shared" si="44"/>
        <v>関西</v>
      </c>
      <c r="CB94" s="378">
        <f t="shared" si="45"/>
        <v>11</v>
      </c>
      <c r="CC94" s="378" t="str">
        <f t="shared" si="46"/>
        <v>関西11</v>
      </c>
      <c r="CD94" s="390">
        <f t="shared" si="283"/>
        <v>0</v>
      </c>
      <c r="CM94" s="378" t="str">
        <f t="shared" si="305"/>
        <v>関西</v>
      </c>
      <c r="CN94" s="378">
        <f t="shared" si="317"/>
        <v>11</v>
      </c>
      <c r="CO94" s="378" t="str">
        <f t="shared" si="47"/>
        <v>関西11</v>
      </c>
      <c r="CP94" s="390">
        <f t="shared" si="284"/>
        <v>0</v>
      </c>
      <c r="CS94" s="378" t="str">
        <f t="shared" si="48"/>
        <v>関西</v>
      </c>
      <c r="CT94" s="378">
        <f t="shared" si="49"/>
        <v>11</v>
      </c>
      <c r="CU94" s="378" t="str">
        <f t="shared" si="50"/>
        <v>関西11</v>
      </c>
      <c r="CV94" s="390">
        <f t="shared" si="285"/>
        <v>0</v>
      </c>
      <c r="DE94" s="378" t="str">
        <f t="shared" si="306"/>
        <v>関西</v>
      </c>
      <c r="DF94" s="378">
        <f t="shared" si="318"/>
        <v>11</v>
      </c>
      <c r="DG94" s="378" t="str">
        <f t="shared" si="51"/>
        <v>関西11</v>
      </c>
      <c r="DH94" s="390">
        <f t="shared" si="286"/>
        <v>0</v>
      </c>
      <c r="DK94" s="378" t="str">
        <f t="shared" si="52"/>
        <v>関西</v>
      </c>
      <c r="DL94" s="378">
        <f t="shared" si="52"/>
        <v>11</v>
      </c>
      <c r="DM94" s="378" t="str">
        <f t="shared" si="52"/>
        <v>関西11</v>
      </c>
      <c r="DN94" s="390">
        <f t="shared" si="287"/>
        <v>0</v>
      </c>
      <c r="DW94" s="378" t="str">
        <f t="shared" si="307"/>
        <v>関西</v>
      </c>
      <c r="DX94" s="378">
        <f t="shared" si="319"/>
        <v>11</v>
      </c>
      <c r="DY94" s="378" t="str">
        <f t="shared" si="53"/>
        <v>関西11</v>
      </c>
      <c r="DZ94" s="390">
        <f t="shared" si="288"/>
        <v>0</v>
      </c>
      <c r="EC94" s="378" t="str">
        <f t="shared" si="54"/>
        <v>関西</v>
      </c>
      <c r="ED94" s="378">
        <f t="shared" si="55"/>
        <v>11</v>
      </c>
      <c r="EE94" s="378" t="str">
        <f t="shared" si="56"/>
        <v>関西11</v>
      </c>
      <c r="EF94" s="390">
        <f t="shared" si="289"/>
        <v>0</v>
      </c>
      <c r="EO94" s="378" t="str">
        <f t="shared" si="308"/>
        <v>関西</v>
      </c>
      <c r="EP94" s="378">
        <f t="shared" si="320"/>
        <v>11</v>
      </c>
      <c r="EQ94" s="378" t="str">
        <f t="shared" si="57"/>
        <v>関西11</v>
      </c>
      <c r="ER94" s="390">
        <f t="shared" si="290"/>
        <v>0</v>
      </c>
      <c r="EU94" s="378" t="str">
        <f t="shared" si="58"/>
        <v>関西</v>
      </c>
      <c r="EV94" s="378">
        <f t="shared" si="59"/>
        <v>11</v>
      </c>
      <c r="EW94" s="378" t="str">
        <f t="shared" si="60"/>
        <v>関西11</v>
      </c>
      <c r="EX94" s="390">
        <f t="shared" si="291"/>
        <v>0</v>
      </c>
      <c r="FG94" s="378" t="str">
        <f t="shared" si="309"/>
        <v>関西</v>
      </c>
      <c r="FH94" s="378">
        <f t="shared" si="321"/>
        <v>11</v>
      </c>
      <c r="FI94" s="378" t="str">
        <f t="shared" si="61"/>
        <v>関西11</v>
      </c>
      <c r="FJ94" s="390">
        <f t="shared" si="292"/>
        <v>0</v>
      </c>
      <c r="FM94" s="378" t="str">
        <f t="shared" si="62"/>
        <v>関西</v>
      </c>
      <c r="FN94" s="378">
        <f t="shared" si="63"/>
        <v>11</v>
      </c>
      <c r="FO94" s="378" t="str">
        <f t="shared" si="64"/>
        <v>関西11</v>
      </c>
      <c r="FP94" s="390">
        <f t="shared" si="293"/>
        <v>0</v>
      </c>
      <c r="FY94" s="378" t="str">
        <f t="shared" si="310"/>
        <v>関西</v>
      </c>
      <c r="FZ94" s="378">
        <f t="shared" si="322"/>
        <v>11</v>
      </c>
      <c r="GA94" s="378" t="str">
        <f t="shared" si="65"/>
        <v>関西11</v>
      </c>
      <c r="GB94" s="390">
        <f t="shared" si="294"/>
        <v>0</v>
      </c>
      <c r="GE94" s="378" t="str">
        <f t="shared" si="66"/>
        <v>関西</v>
      </c>
      <c r="GF94" s="378">
        <f t="shared" si="67"/>
        <v>11</v>
      </c>
      <c r="GG94" s="378" t="str">
        <f t="shared" si="68"/>
        <v>関西11</v>
      </c>
      <c r="GH94" s="390">
        <f t="shared" si="295"/>
        <v>0</v>
      </c>
      <c r="GQ94" s="378" t="str">
        <f t="shared" si="311"/>
        <v>関西</v>
      </c>
      <c r="GR94" s="378">
        <f t="shared" si="323"/>
        <v>11</v>
      </c>
      <c r="GS94" s="378" t="str">
        <f t="shared" si="69"/>
        <v>関西11</v>
      </c>
      <c r="GT94" s="390">
        <f t="shared" si="296"/>
        <v>0</v>
      </c>
      <c r="GW94" s="378" t="str">
        <f t="shared" si="70"/>
        <v>関西</v>
      </c>
      <c r="GX94" s="378">
        <f t="shared" si="71"/>
        <v>11</v>
      </c>
      <c r="GY94" s="378" t="str">
        <f t="shared" si="72"/>
        <v>関西11</v>
      </c>
      <c r="GZ94" s="390">
        <f t="shared" si="297"/>
        <v>0</v>
      </c>
      <c r="HI94" s="378" t="str">
        <f t="shared" si="312"/>
        <v>関西</v>
      </c>
      <c r="HJ94" s="378">
        <f t="shared" si="324"/>
        <v>11</v>
      </c>
      <c r="HK94" s="378" t="str">
        <f t="shared" si="73"/>
        <v>関西11</v>
      </c>
      <c r="HL94" s="390">
        <f t="shared" si="298"/>
        <v>0</v>
      </c>
      <c r="HO94" s="378" t="str">
        <f t="shared" si="74"/>
        <v>関西</v>
      </c>
      <c r="HP94" s="378">
        <f t="shared" si="75"/>
        <v>11</v>
      </c>
      <c r="HQ94" s="378" t="str">
        <f t="shared" si="76"/>
        <v>関西11</v>
      </c>
      <c r="HR94" s="390">
        <f t="shared" si="299"/>
        <v>0</v>
      </c>
      <c r="IA94" s="378" t="str">
        <f t="shared" si="313"/>
        <v>関西</v>
      </c>
      <c r="IB94" s="378">
        <f t="shared" si="325"/>
        <v>11</v>
      </c>
      <c r="IC94" s="378" t="str">
        <f t="shared" si="77"/>
        <v>関西11</v>
      </c>
      <c r="ID94" s="390">
        <f t="shared" si="300"/>
        <v>0</v>
      </c>
      <c r="IG94" s="378" t="str">
        <f t="shared" si="78"/>
        <v>関西</v>
      </c>
      <c r="IH94" s="378">
        <f t="shared" si="79"/>
        <v>11</v>
      </c>
      <c r="II94" s="378" t="str">
        <f t="shared" si="80"/>
        <v>関西11</v>
      </c>
      <c r="IJ94" s="390">
        <f t="shared" si="301"/>
        <v>0</v>
      </c>
    </row>
    <row r="95" spans="37:244">
      <c r="AK95" s="378" t="str">
        <f t="shared" si="302"/>
        <v>中国</v>
      </c>
      <c r="AL95" s="378">
        <f t="shared" si="314"/>
        <v>11</v>
      </c>
      <c r="AM95" s="378" t="str">
        <f t="shared" si="35"/>
        <v>中国11</v>
      </c>
      <c r="AN95" s="390">
        <f t="shared" si="278"/>
        <v>0</v>
      </c>
      <c r="AQ95" s="378" t="str">
        <f t="shared" si="36"/>
        <v>中国</v>
      </c>
      <c r="AR95" s="378">
        <f t="shared" si="37"/>
        <v>11</v>
      </c>
      <c r="AS95" s="378" t="str">
        <f t="shared" si="38"/>
        <v>中国11</v>
      </c>
      <c r="AT95" s="390">
        <f t="shared" si="279"/>
        <v>0</v>
      </c>
      <c r="BC95" s="378" t="str">
        <f t="shared" si="303"/>
        <v>中国</v>
      </c>
      <c r="BD95" s="378">
        <f t="shared" si="315"/>
        <v>11</v>
      </c>
      <c r="BE95" s="378" t="str">
        <f t="shared" si="39"/>
        <v>中国11</v>
      </c>
      <c r="BF95" s="390">
        <f t="shared" si="280"/>
        <v>0</v>
      </c>
      <c r="BI95" s="378" t="str">
        <f t="shared" si="40"/>
        <v>中国</v>
      </c>
      <c r="BJ95" s="378">
        <f t="shared" si="41"/>
        <v>11</v>
      </c>
      <c r="BK95" s="378" t="str">
        <f t="shared" si="42"/>
        <v>中国11</v>
      </c>
      <c r="BL95" s="390">
        <f t="shared" si="281"/>
        <v>0</v>
      </c>
      <c r="BU95" s="378" t="str">
        <f t="shared" si="304"/>
        <v>中国</v>
      </c>
      <c r="BV95" s="378">
        <f t="shared" si="316"/>
        <v>11</v>
      </c>
      <c r="BW95" s="378" t="str">
        <f t="shared" si="43"/>
        <v>中国11</v>
      </c>
      <c r="BX95" s="390">
        <f t="shared" si="282"/>
        <v>0</v>
      </c>
      <c r="CA95" s="378" t="str">
        <f t="shared" si="44"/>
        <v>中国</v>
      </c>
      <c r="CB95" s="378">
        <f t="shared" si="45"/>
        <v>11</v>
      </c>
      <c r="CC95" s="378" t="str">
        <f t="shared" si="46"/>
        <v>中国11</v>
      </c>
      <c r="CD95" s="390">
        <f t="shared" si="283"/>
        <v>0</v>
      </c>
      <c r="CM95" s="378" t="str">
        <f t="shared" si="305"/>
        <v>中国</v>
      </c>
      <c r="CN95" s="378">
        <f t="shared" si="317"/>
        <v>11</v>
      </c>
      <c r="CO95" s="378" t="str">
        <f t="shared" si="47"/>
        <v>中国11</v>
      </c>
      <c r="CP95" s="390">
        <f t="shared" si="284"/>
        <v>0</v>
      </c>
      <c r="CS95" s="378" t="str">
        <f t="shared" si="48"/>
        <v>中国</v>
      </c>
      <c r="CT95" s="378">
        <f t="shared" si="49"/>
        <v>11</v>
      </c>
      <c r="CU95" s="378" t="str">
        <f t="shared" si="50"/>
        <v>中国11</v>
      </c>
      <c r="CV95" s="390">
        <f t="shared" si="285"/>
        <v>0</v>
      </c>
      <c r="DE95" s="378" t="str">
        <f t="shared" si="306"/>
        <v>中国</v>
      </c>
      <c r="DF95" s="378">
        <f t="shared" si="318"/>
        <v>11</v>
      </c>
      <c r="DG95" s="378" t="str">
        <f t="shared" si="51"/>
        <v>中国11</v>
      </c>
      <c r="DH95" s="390">
        <f t="shared" si="286"/>
        <v>0</v>
      </c>
      <c r="DK95" s="378" t="str">
        <f t="shared" si="52"/>
        <v>中国</v>
      </c>
      <c r="DL95" s="378">
        <f t="shared" si="52"/>
        <v>11</v>
      </c>
      <c r="DM95" s="378" t="str">
        <f t="shared" si="52"/>
        <v>中国11</v>
      </c>
      <c r="DN95" s="390">
        <f t="shared" si="287"/>
        <v>0</v>
      </c>
      <c r="DW95" s="378" t="str">
        <f t="shared" si="307"/>
        <v>中国</v>
      </c>
      <c r="DX95" s="378">
        <f t="shared" si="319"/>
        <v>11</v>
      </c>
      <c r="DY95" s="378" t="str">
        <f t="shared" si="53"/>
        <v>中国11</v>
      </c>
      <c r="DZ95" s="390">
        <f t="shared" si="288"/>
        <v>0</v>
      </c>
      <c r="EC95" s="378" t="str">
        <f t="shared" si="54"/>
        <v>中国</v>
      </c>
      <c r="ED95" s="378">
        <f t="shared" si="55"/>
        <v>11</v>
      </c>
      <c r="EE95" s="378" t="str">
        <f t="shared" si="56"/>
        <v>中国11</v>
      </c>
      <c r="EF95" s="390">
        <f t="shared" si="289"/>
        <v>0</v>
      </c>
      <c r="EO95" s="378" t="str">
        <f t="shared" si="308"/>
        <v>中国</v>
      </c>
      <c r="EP95" s="378">
        <f t="shared" si="320"/>
        <v>11</v>
      </c>
      <c r="EQ95" s="378" t="str">
        <f t="shared" si="57"/>
        <v>中国11</v>
      </c>
      <c r="ER95" s="390">
        <f t="shared" si="290"/>
        <v>0</v>
      </c>
      <c r="EU95" s="378" t="str">
        <f t="shared" si="58"/>
        <v>中国</v>
      </c>
      <c r="EV95" s="378">
        <f t="shared" si="59"/>
        <v>11</v>
      </c>
      <c r="EW95" s="378" t="str">
        <f t="shared" si="60"/>
        <v>中国11</v>
      </c>
      <c r="EX95" s="390">
        <f t="shared" si="291"/>
        <v>0</v>
      </c>
      <c r="FG95" s="378" t="str">
        <f t="shared" si="309"/>
        <v>中国</v>
      </c>
      <c r="FH95" s="378">
        <f t="shared" si="321"/>
        <v>11</v>
      </c>
      <c r="FI95" s="378" t="str">
        <f t="shared" si="61"/>
        <v>中国11</v>
      </c>
      <c r="FJ95" s="390">
        <f t="shared" si="292"/>
        <v>0</v>
      </c>
      <c r="FM95" s="378" t="str">
        <f t="shared" si="62"/>
        <v>中国</v>
      </c>
      <c r="FN95" s="378">
        <f t="shared" si="63"/>
        <v>11</v>
      </c>
      <c r="FO95" s="378" t="str">
        <f t="shared" si="64"/>
        <v>中国11</v>
      </c>
      <c r="FP95" s="390">
        <f t="shared" si="293"/>
        <v>0</v>
      </c>
      <c r="FY95" s="378" t="str">
        <f t="shared" si="310"/>
        <v>中国</v>
      </c>
      <c r="FZ95" s="378">
        <f t="shared" si="322"/>
        <v>11</v>
      </c>
      <c r="GA95" s="378" t="str">
        <f t="shared" si="65"/>
        <v>中国11</v>
      </c>
      <c r="GB95" s="390">
        <f t="shared" si="294"/>
        <v>0</v>
      </c>
      <c r="GE95" s="378" t="str">
        <f t="shared" si="66"/>
        <v>中国</v>
      </c>
      <c r="GF95" s="378">
        <f t="shared" si="67"/>
        <v>11</v>
      </c>
      <c r="GG95" s="378" t="str">
        <f t="shared" si="68"/>
        <v>中国11</v>
      </c>
      <c r="GH95" s="390">
        <f t="shared" si="295"/>
        <v>0</v>
      </c>
      <c r="GQ95" s="378" t="str">
        <f t="shared" si="311"/>
        <v>中国</v>
      </c>
      <c r="GR95" s="378">
        <f t="shared" si="323"/>
        <v>11</v>
      </c>
      <c r="GS95" s="378" t="str">
        <f t="shared" si="69"/>
        <v>中国11</v>
      </c>
      <c r="GT95" s="390">
        <f t="shared" si="296"/>
        <v>0</v>
      </c>
      <c r="GW95" s="378" t="str">
        <f t="shared" si="70"/>
        <v>中国</v>
      </c>
      <c r="GX95" s="378">
        <f t="shared" si="71"/>
        <v>11</v>
      </c>
      <c r="GY95" s="378" t="str">
        <f t="shared" si="72"/>
        <v>中国11</v>
      </c>
      <c r="GZ95" s="390">
        <f t="shared" si="297"/>
        <v>0</v>
      </c>
      <c r="HI95" s="378" t="str">
        <f t="shared" si="312"/>
        <v>中国</v>
      </c>
      <c r="HJ95" s="378">
        <f t="shared" si="324"/>
        <v>11</v>
      </c>
      <c r="HK95" s="378" t="str">
        <f t="shared" si="73"/>
        <v>中国11</v>
      </c>
      <c r="HL95" s="390">
        <f t="shared" si="298"/>
        <v>0</v>
      </c>
      <c r="HO95" s="378" t="str">
        <f t="shared" si="74"/>
        <v>中国</v>
      </c>
      <c r="HP95" s="378">
        <f t="shared" si="75"/>
        <v>11</v>
      </c>
      <c r="HQ95" s="378" t="str">
        <f t="shared" si="76"/>
        <v>中国11</v>
      </c>
      <c r="HR95" s="390">
        <f t="shared" si="299"/>
        <v>0</v>
      </c>
      <c r="IA95" s="378" t="str">
        <f t="shared" si="313"/>
        <v>中国</v>
      </c>
      <c r="IB95" s="378">
        <f t="shared" si="325"/>
        <v>11</v>
      </c>
      <c r="IC95" s="378" t="str">
        <f t="shared" si="77"/>
        <v>中国11</v>
      </c>
      <c r="ID95" s="390">
        <f t="shared" si="300"/>
        <v>0</v>
      </c>
      <c r="IG95" s="378" t="str">
        <f t="shared" si="78"/>
        <v>中国</v>
      </c>
      <c r="IH95" s="378">
        <f t="shared" si="79"/>
        <v>11</v>
      </c>
      <c r="II95" s="378" t="str">
        <f t="shared" si="80"/>
        <v>中国11</v>
      </c>
      <c r="IJ95" s="390">
        <f t="shared" si="301"/>
        <v>0</v>
      </c>
    </row>
    <row r="96" spans="37:244">
      <c r="AK96" s="378" t="str">
        <f t="shared" si="302"/>
        <v>四国</v>
      </c>
      <c r="AL96" s="378">
        <f t="shared" si="314"/>
        <v>11</v>
      </c>
      <c r="AM96" s="378" t="str">
        <f t="shared" si="35"/>
        <v>四国11</v>
      </c>
      <c r="AN96" s="390">
        <f t="shared" si="278"/>
        <v>0</v>
      </c>
      <c r="AQ96" s="378" t="str">
        <f t="shared" si="36"/>
        <v>四国</v>
      </c>
      <c r="AR96" s="378">
        <f t="shared" si="37"/>
        <v>11</v>
      </c>
      <c r="AS96" s="378" t="str">
        <f t="shared" si="38"/>
        <v>四国11</v>
      </c>
      <c r="AT96" s="390">
        <f t="shared" si="279"/>
        <v>0</v>
      </c>
      <c r="BC96" s="378" t="str">
        <f t="shared" si="303"/>
        <v>四国</v>
      </c>
      <c r="BD96" s="378">
        <f t="shared" si="315"/>
        <v>11</v>
      </c>
      <c r="BE96" s="378" t="str">
        <f t="shared" si="39"/>
        <v>四国11</v>
      </c>
      <c r="BF96" s="390">
        <f t="shared" si="280"/>
        <v>0</v>
      </c>
      <c r="BI96" s="378" t="str">
        <f t="shared" si="40"/>
        <v>四国</v>
      </c>
      <c r="BJ96" s="378">
        <f t="shared" si="41"/>
        <v>11</v>
      </c>
      <c r="BK96" s="378" t="str">
        <f t="shared" si="42"/>
        <v>四国11</v>
      </c>
      <c r="BL96" s="390">
        <f t="shared" si="281"/>
        <v>0</v>
      </c>
      <c r="BU96" s="378" t="str">
        <f t="shared" si="304"/>
        <v>四国</v>
      </c>
      <c r="BV96" s="378">
        <f t="shared" si="316"/>
        <v>11</v>
      </c>
      <c r="BW96" s="378" t="str">
        <f t="shared" si="43"/>
        <v>四国11</v>
      </c>
      <c r="BX96" s="390">
        <f t="shared" si="282"/>
        <v>0</v>
      </c>
      <c r="CA96" s="378" t="str">
        <f t="shared" si="44"/>
        <v>四国</v>
      </c>
      <c r="CB96" s="378">
        <f t="shared" si="45"/>
        <v>11</v>
      </c>
      <c r="CC96" s="378" t="str">
        <f t="shared" si="46"/>
        <v>四国11</v>
      </c>
      <c r="CD96" s="390">
        <f t="shared" si="283"/>
        <v>0</v>
      </c>
      <c r="CM96" s="378" t="str">
        <f t="shared" si="305"/>
        <v>四国</v>
      </c>
      <c r="CN96" s="378">
        <f t="shared" si="317"/>
        <v>11</v>
      </c>
      <c r="CO96" s="378" t="str">
        <f t="shared" si="47"/>
        <v>四国11</v>
      </c>
      <c r="CP96" s="390">
        <f t="shared" si="284"/>
        <v>0</v>
      </c>
      <c r="CS96" s="378" t="str">
        <f t="shared" si="48"/>
        <v>四国</v>
      </c>
      <c r="CT96" s="378">
        <f t="shared" si="49"/>
        <v>11</v>
      </c>
      <c r="CU96" s="378" t="str">
        <f t="shared" si="50"/>
        <v>四国11</v>
      </c>
      <c r="CV96" s="390">
        <f t="shared" si="285"/>
        <v>0</v>
      </c>
      <c r="DE96" s="378" t="str">
        <f t="shared" si="306"/>
        <v>四国</v>
      </c>
      <c r="DF96" s="378">
        <f t="shared" si="318"/>
        <v>11</v>
      </c>
      <c r="DG96" s="378" t="str">
        <f t="shared" si="51"/>
        <v>四国11</v>
      </c>
      <c r="DH96" s="390">
        <f t="shared" si="286"/>
        <v>0</v>
      </c>
      <c r="DK96" s="378" t="str">
        <f t="shared" si="52"/>
        <v>四国</v>
      </c>
      <c r="DL96" s="378">
        <f t="shared" si="52"/>
        <v>11</v>
      </c>
      <c r="DM96" s="378" t="str">
        <f t="shared" si="52"/>
        <v>四国11</v>
      </c>
      <c r="DN96" s="390">
        <f t="shared" si="287"/>
        <v>0</v>
      </c>
      <c r="DW96" s="378" t="str">
        <f t="shared" si="307"/>
        <v>四国</v>
      </c>
      <c r="DX96" s="378">
        <f t="shared" si="319"/>
        <v>11</v>
      </c>
      <c r="DY96" s="378" t="str">
        <f t="shared" si="53"/>
        <v>四国11</v>
      </c>
      <c r="DZ96" s="390">
        <f t="shared" si="288"/>
        <v>0</v>
      </c>
      <c r="EC96" s="378" t="str">
        <f t="shared" si="54"/>
        <v>四国</v>
      </c>
      <c r="ED96" s="378">
        <f t="shared" si="55"/>
        <v>11</v>
      </c>
      <c r="EE96" s="378" t="str">
        <f t="shared" si="56"/>
        <v>四国11</v>
      </c>
      <c r="EF96" s="390">
        <f t="shared" si="289"/>
        <v>0</v>
      </c>
      <c r="EO96" s="378" t="str">
        <f t="shared" si="308"/>
        <v>四国</v>
      </c>
      <c r="EP96" s="378">
        <f t="shared" si="320"/>
        <v>11</v>
      </c>
      <c r="EQ96" s="378" t="str">
        <f t="shared" si="57"/>
        <v>四国11</v>
      </c>
      <c r="ER96" s="390">
        <f t="shared" si="290"/>
        <v>0</v>
      </c>
      <c r="EU96" s="378" t="str">
        <f t="shared" si="58"/>
        <v>四国</v>
      </c>
      <c r="EV96" s="378">
        <f t="shared" si="59"/>
        <v>11</v>
      </c>
      <c r="EW96" s="378" t="str">
        <f t="shared" si="60"/>
        <v>四国11</v>
      </c>
      <c r="EX96" s="390">
        <f t="shared" si="291"/>
        <v>0</v>
      </c>
      <c r="FG96" s="378" t="str">
        <f t="shared" si="309"/>
        <v>四国</v>
      </c>
      <c r="FH96" s="378">
        <f t="shared" si="321"/>
        <v>11</v>
      </c>
      <c r="FI96" s="378" t="str">
        <f t="shared" si="61"/>
        <v>四国11</v>
      </c>
      <c r="FJ96" s="390">
        <f t="shared" si="292"/>
        <v>0</v>
      </c>
      <c r="FM96" s="378" t="str">
        <f t="shared" si="62"/>
        <v>四国</v>
      </c>
      <c r="FN96" s="378">
        <f t="shared" si="63"/>
        <v>11</v>
      </c>
      <c r="FO96" s="378" t="str">
        <f t="shared" si="64"/>
        <v>四国11</v>
      </c>
      <c r="FP96" s="390">
        <f t="shared" si="293"/>
        <v>0</v>
      </c>
      <c r="FY96" s="378" t="str">
        <f t="shared" si="310"/>
        <v>四国</v>
      </c>
      <c r="FZ96" s="378">
        <f t="shared" si="322"/>
        <v>11</v>
      </c>
      <c r="GA96" s="378" t="str">
        <f t="shared" si="65"/>
        <v>四国11</v>
      </c>
      <c r="GB96" s="390">
        <f t="shared" si="294"/>
        <v>0</v>
      </c>
      <c r="GE96" s="378" t="str">
        <f t="shared" si="66"/>
        <v>四国</v>
      </c>
      <c r="GF96" s="378">
        <f t="shared" si="67"/>
        <v>11</v>
      </c>
      <c r="GG96" s="378" t="str">
        <f t="shared" si="68"/>
        <v>四国11</v>
      </c>
      <c r="GH96" s="390">
        <f t="shared" si="295"/>
        <v>0</v>
      </c>
      <c r="GQ96" s="378" t="str">
        <f t="shared" si="311"/>
        <v>四国</v>
      </c>
      <c r="GR96" s="378">
        <f t="shared" si="323"/>
        <v>11</v>
      </c>
      <c r="GS96" s="378" t="str">
        <f t="shared" si="69"/>
        <v>四国11</v>
      </c>
      <c r="GT96" s="390">
        <f t="shared" si="296"/>
        <v>0</v>
      </c>
      <c r="GW96" s="378" t="str">
        <f t="shared" si="70"/>
        <v>四国</v>
      </c>
      <c r="GX96" s="378">
        <f t="shared" si="71"/>
        <v>11</v>
      </c>
      <c r="GY96" s="378" t="str">
        <f t="shared" si="72"/>
        <v>四国11</v>
      </c>
      <c r="GZ96" s="390">
        <f t="shared" si="297"/>
        <v>0</v>
      </c>
      <c r="HI96" s="378" t="str">
        <f t="shared" si="312"/>
        <v>四国</v>
      </c>
      <c r="HJ96" s="378">
        <f t="shared" si="324"/>
        <v>11</v>
      </c>
      <c r="HK96" s="378" t="str">
        <f t="shared" si="73"/>
        <v>四国11</v>
      </c>
      <c r="HL96" s="390">
        <f t="shared" si="298"/>
        <v>0</v>
      </c>
      <c r="HO96" s="378" t="str">
        <f t="shared" si="74"/>
        <v>四国</v>
      </c>
      <c r="HP96" s="378">
        <f t="shared" si="75"/>
        <v>11</v>
      </c>
      <c r="HQ96" s="378" t="str">
        <f t="shared" si="76"/>
        <v>四国11</v>
      </c>
      <c r="HR96" s="390">
        <f t="shared" si="299"/>
        <v>0</v>
      </c>
      <c r="IA96" s="378" t="str">
        <f t="shared" si="313"/>
        <v>四国</v>
      </c>
      <c r="IB96" s="378">
        <f t="shared" si="325"/>
        <v>11</v>
      </c>
      <c r="IC96" s="378" t="str">
        <f t="shared" si="77"/>
        <v>四国11</v>
      </c>
      <c r="ID96" s="390">
        <f t="shared" si="300"/>
        <v>0</v>
      </c>
      <c r="IG96" s="378" t="str">
        <f t="shared" si="78"/>
        <v>四国</v>
      </c>
      <c r="IH96" s="378">
        <f t="shared" si="79"/>
        <v>11</v>
      </c>
      <c r="II96" s="378" t="str">
        <f t="shared" si="80"/>
        <v>四国11</v>
      </c>
      <c r="IJ96" s="390">
        <f t="shared" si="301"/>
        <v>0</v>
      </c>
    </row>
    <row r="97" spans="37:244">
      <c r="AK97" s="378" t="str">
        <f t="shared" si="302"/>
        <v>九州</v>
      </c>
      <c r="AL97" s="378">
        <f t="shared" si="314"/>
        <v>11</v>
      </c>
      <c r="AM97" s="378" t="str">
        <f t="shared" si="35"/>
        <v>九州11</v>
      </c>
      <c r="AN97" s="390">
        <f t="shared" si="278"/>
        <v>0</v>
      </c>
      <c r="AQ97" s="378" t="str">
        <f t="shared" si="36"/>
        <v>九州</v>
      </c>
      <c r="AR97" s="378">
        <f t="shared" si="37"/>
        <v>11</v>
      </c>
      <c r="AS97" s="378" t="str">
        <f t="shared" si="38"/>
        <v>九州11</v>
      </c>
      <c r="AT97" s="390">
        <f t="shared" si="279"/>
        <v>0</v>
      </c>
      <c r="BC97" s="378" t="str">
        <f t="shared" si="303"/>
        <v>九州</v>
      </c>
      <c r="BD97" s="378">
        <f t="shared" si="315"/>
        <v>11</v>
      </c>
      <c r="BE97" s="378" t="str">
        <f t="shared" si="39"/>
        <v>九州11</v>
      </c>
      <c r="BF97" s="390">
        <f t="shared" si="280"/>
        <v>0</v>
      </c>
      <c r="BI97" s="378" t="str">
        <f t="shared" si="40"/>
        <v>九州</v>
      </c>
      <c r="BJ97" s="378">
        <f t="shared" si="41"/>
        <v>11</v>
      </c>
      <c r="BK97" s="378" t="str">
        <f t="shared" si="42"/>
        <v>九州11</v>
      </c>
      <c r="BL97" s="390">
        <f t="shared" si="281"/>
        <v>0</v>
      </c>
      <c r="BU97" s="378" t="str">
        <f t="shared" si="304"/>
        <v>九州</v>
      </c>
      <c r="BV97" s="378">
        <f t="shared" si="316"/>
        <v>11</v>
      </c>
      <c r="BW97" s="378" t="str">
        <f t="shared" si="43"/>
        <v>九州11</v>
      </c>
      <c r="BX97" s="390">
        <f t="shared" si="282"/>
        <v>0</v>
      </c>
      <c r="CA97" s="378" t="str">
        <f t="shared" si="44"/>
        <v>九州</v>
      </c>
      <c r="CB97" s="378">
        <f t="shared" si="45"/>
        <v>11</v>
      </c>
      <c r="CC97" s="378" t="str">
        <f t="shared" si="46"/>
        <v>九州11</v>
      </c>
      <c r="CD97" s="390">
        <f t="shared" si="283"/>
        <v>0</v>
      </c>
      <c r="CM97" s="378" t="str">
        <f t="shared" si="305"/>
        <v>九州</v>
      </c>
      <c r="CN97" s="378">
        <f t="shared" si="317"/>
        <v>11</v>
      </c>
      <c r="CO97" s="378" t="str">
        <f t="shared" si="47"/>
        <v>九州11</v>
      </c>
      <c r="CP97" s="390">
        <f t="shared" si="284"/>
        <v>0</v>
      </c>
      <c r="CS97" s="378" t="str">
        <f t="shared" si="48"/>
        <v>九州</v>
      </c>
      <c r="CT97" s="378">
        <f t="shared" si="49"/>
        <v>11</v>
      </c>
      <c r="CU97" s="378" t="str">
        <f t="shared" si="50"/>
        <v>九州11</v>
      </c>
      <c r="CV97" s="390">
        <f t="shared" si="285"/>
        <v>0</v>
      </c>
      <c r="DE97" s="378" t="str">
        <f t="shared" si="306"/>
        <v>九州</v>
      </c>
      <c r="DF97" s="378">
        <f t="shared" si="318"/>
        <v>11</v>
      </c>
      <c r="DG97" s="378" t="str">
        <f t="shared" si="51"/>
        <v>九州11</v>
      </c>
      <c r="DH97" s="390">
        <f t="shared" si="286"/>
        <v>0</v>
      </c>
      <c r="DK97" s="378" t="str">
        <f t="shared" si="52"/>
        <v>九州</v>
      </c>
      <c r="DL97" s="378">
        <f t="shared" si="52"/>
        <v>11</v>
      </c>
      <c r="DM97" s="378" t="str">
        <f t="shared" si="52"/>
        <v>九州11</v>
      </c>
      <c r="DN97" s="390">
        <f t="shared" si="287"/>
        <v>0</v>
      </c>
      <c r="DW97" s="378" t="str">
        <f t="shared" si="307"/>
        <v>九州</v>
      </c>
      <c r="DX97" s="378">
        <f t="shared" si="319"/>
        <v>11</v>
      </c>
      <c r="DY97" s="378" t="str">
        <f t="shared" si="53"/>
        <v>九州11</v>
      </c>
      <c r="DZ97" s="390">
        <f t="shared" si="288"/>
        <v>0</v>
      </c>
      <c r="EC97" s="378" t="str">
        <f t="shared" si="54"/>
        <v>九州</v>
      </c>
      <c r="ED97" s="378">
        <f t="shared" si="55"/>
        <v>11</v>
      </c>
      <c r="EE97" s="378" t="str">
        <f t="shared" si="56"/>
        <v>九州11</v>
      </c>
      <c r="EF97" s="390">
        <f t="shared" si="289"/>
        <v>0</v>
      </c>
      <c r="EO97" s="378" t="str">
        <f t="shared" si="308"/>
        <v>九州</v>
      </c>
      <c r="EP97" s="378">
        <f t="shared" si="320"/>
        <v>11</v>
      </c>
      <c r="EQ97" s="378" t="str">
        <f t="shared" si="57"/>
        <v>九州11</v>
      </c>
      <c r="ER97" s="390">
        <f t="shared" si="290"/>
        <v>0</v>
      </c>
      <c r="EU97" s="378" t="str">
        <f t="shared" si="58"/>
        <v>九州</v>
      </c>
      <c r="EV97" s="378">
        <f t="shared" si="59"/>
        <v>11</v>
      </c>
      <c r="EW97" s="378" t="str">
        <f t="shared" si="60"/>
        <v>九州11</v>
      </c>
      <c r="EX97" s="390">
        <f t="shared" si="291"/>
        <v>0</v>
      </c>
      <c r="FG97" s="378" t="str">
        <f t="shared" si="309"/>
        <v>九州</v>
      </c>
      <c r="FH97" s="378">
        <f t="shared" si="321"/>
        <v>11</v>
      </c>
      <c r="FI97" s="378" t="str">
        <f t="shared" si="61"/>
        <v>九州11</v>
      </c>
      <c r="FJ97" s="390">
        <f t="shared" si="292"/>
        <v>0</v>
      </c>
      <c r="FM97" s="378" t="str">
        <f t="shared" si="62"/>
        <v>九州</v>
      </c>
      <c r="FN97" s="378">
        <f t="shared" si="63"/>
        <v>11</v>
      </c>
      <c r="FO97" s="378" t="str">
        <f t="shared" si="64"/>
        <v>九州11</v>
      </c>
      <c r="FP97" s="390">
        <f t="shared" si="293"/>
        <v>0</v>
      </c>
      <c r="FY97" s="378" t="str">
        <f t="shared" si="310"/>
        <v>九州</v>
      </c>
      <c r="FZ97" s="378">
        <f t="shared" si="322"/>
        <v>11</v>
      </c>
      <c r="GA97" s="378" t="str">
        <f t="shared" si="65"/>
        <v>九州11</v>
      </c>
      <c r="GB97" s="390">
        <f t="shared" si="294"/>
        <v>0</v>
      </c>
      <c r="GE97" s="378" t="str">
        <f t="shared" si="66"/>
        <v>九州</v>
      </c>
      <c r="GF97" s="378">
        <f t="shared" si="67"/>
        <v>11</v>
      </c>
      <c r="GG97" s="378" t="str">
        <f t="shared" si="68"/>
        <v>九州11</v>
      </c>
      <c r="GH97" s="390">
        <f t="shared" si="295"/>
        <v>0</v>
      </c>
      <c r="GQ97" s="378" t="str">
        <f t="shared" si="311"/>
        <v>九州</v>
      </c>
      <c r="GR97" s="378">
        <f t="shared" si="323"/>
        <v>11</v>
      </c>
      <c r="GS97" s="378" t="str">
        <f t="shared" si="69"/>
        <v>九州11</v>
      </c>
      <c r="GT97" s="390">
        <f t="shared" si="296"/>
        <v>0</v>
      </c>
      <c r="GW97" s="378" t="str">
        <f t="shared" si="70"/>
        <v>九州</v>
      </c>
      <c r="GX97" s="378">
        <f t="shared" si="71"/>
        <v>11</v>
      </c>
      <c r="GY97" s="378" t="str">
        <f t="shared" si="72"/>
        <v>九州11</v>
      </c>
      <c r="GZ97" s="390">
        <f t="shared" si="297"/>
        <v>0</v>
      </c>
      <c r="HI97" s="378" t="str">
        <f t="shared" si="312"/>
        <v>九州</v>
      </c>
      <c r="HJ97" s="378">
        <f t="shared" si="324"/>
        <v>11</v>
      </c>
      <c r="HK97" s="378" t="str">
        <f t="shared" si="73"/>
        <v>九州11</v>
      </c>
      <c r="HL97" s="390">
        <f t="shared" si="298"/>
        <v>0</v>
      </c>
      <c r="HO97" s="378" t="str">
        <f t="shared" si="74"/>
        <v>九州</v>
      </c>
      <c r="HP97" s="378">
        <f t="shared" si="75"/>
        <v>11</v>
      </c>
      <c r="HQ97" s="378" t="str">
        <f t="shared" si="76"/>
        <v>九州11</v>
      </c>
      <c r="HR97" s="390">
        <f t="shared" si="299"/>
        <v>0</v>
      </c>
      <c r="IA97" s="378" t="str">
        <f t="shared" si="313"/>
        <v>九州</v>
      </c>
      <c r="IB97" s="378">
        <f t="shared" si="325"/>
        <v>11</v>
      </c>
      <c r="IC97" s="378" t="str">
        <f t="shared" si="77"/>
        <v>九州11</v>
      </c>
      <c r="ID97" s="390">
        <f t="shared" si="300"/>
        <v>0</v>
      </c>
      <c r="IG97" s="378" t="str">
        <f t="shared" si="78"/>
        <v>九州</v>
      </c>
      <c r="IH97" s="378">
        <f t="shared" si="79"/>
        <v>11</v>
      </c>
      <c r="II97" s="378" t="str">
        <f t="shared" si="80"/>
        <v>九州11</v>
      </c>
      <c r="IJ97" s="390">
        <f t="shared" si="301"/>
        <v>0</v>
      </c>
    </row>
    <row r="98" spans="37:244">
      <c r="AK98" s="378" t="str">
        <f t="shared" si="302"/>
        <v>沖縄</v>
      </c>
      <c r="AL98" s="378">
        <f t="shared" si="314"/>
        <v>11</v>
      </c>
      <c r="AM98" s="378" t="str">
        <f t="shared" si="35"/>
        <v>沖縄11</v>
      </c>
      <c r="AN98" s="390">
        <f t="shared" si="278"/>
        <v>0</v>
      </c>
      <c r="AQ98" s="378" t="str">
        <f t="shared" si="36"/>
        <v>沖縄</v>
      </c>
      <c r="AR98" s="378">
        <f t="shared" si="37"/>
        <v>11</v>
      </c>
      <c r="AS98" s="378" t="str">
        <f t="shared" si="38"/>
        <v>沖縄11</v>
      </c>
      <c r="AT98" s="390">
        <f t="shared" si="279"/>
        <v>0</v>
      </c>
      <c r="BC98" s="378" t="str">
        <f t="shared" si="303"/>
        <v>沖縄</v>
      </c>
      <c r="BD98" s="378">
        <f t="shared" si="315"/>
        <v>11</v>
      </c>
      <c r="BE98" s="378" t="str">
        <f t="shared" si="39"/>
        <v>沖縄11</v>
      </c>
      <c r="BF98" s="390">
        <f t="shared" si="280"/>
        <v>0</v>
      </c>
      <c r="BI98" s="378" t="str">
        <f t="shared" si="40"/>
        <v>沖縄</v>
      </c>
      <c r="BJ98" s="378">
        <f t="shared" si="41"/>
        <v>11</v>
      </c>
      <c r="BK98" s="378" t="str">
        <f t="shared" si="42"/>
        <v>沖縄11</v>
      </c>
      <c r="BL98" s="390">
        <f t="shared" si="281"/>
        <v>0</v>
      </c>
      <c r="BU98" s="378" t="str">
        <f t="shared" si="304"/>
        <v>沖縄</v>
      </c>
      <c r="BV98" s="378">
        <f t="shared" si="316"/>
        <v>11</v>
      </c>
      <c r="BW98" s="378" t="str">
        <f t="shared" si="43"/>
        <v>沖縄11</v>
      </c>
      <c r="BX98" s="390">
        <f t="shared" si="282"/>
        <v>0</v>
      </c>
      <c r="CA98" s="378" t="str">
        <f t="shared" si="44"/>
        <v>沖縄</v>
      </c>
      <c r="CB98" s="378">
        <f t="shared" si="45"/>
        <v>11</v>
      </c>
      <c r="CC98" s="378" t="str">
        <f t="shared" si="46"/>
        <v>沖縄11</v>
      </c>
      <c r="CD98" s="390">
        <f t="shared" si="283"/>
        <v>0</v>
      </c>
      <c r="CM98" s="378" t="str">
        <f t="shared" si="305"/>
        <v>沖縄</v>
      </c>
      <c r="CN98" s="378">
        <f t="shared" si="317"/>
        <v>11</v>
      </c>
      <c r="CO98" s="378" t="str">
        <f t="shared" si="47"/>
        <v>沖縄11</v>
      </c>
      <c r="CP98" s="390">
        <f t="shared" si="284"/>
        <v>0</v>
      </c>
      <c r="CS98" s="378" t="str">
        <f t="shared" si="48"/>
        <v>沖縄</v>
      </c>
      <c r="CT98" s="378">
        <f t="shared" si="49"/>
        <v>11</v>
      </c>
      <c r="CU98" s="378" t="str">
        <f t="shared" si="50"/>
        <v>沖縄11</v>
      </c>
      <c r="CV98" s="390">
        <f t="shared" si="285"/>
        <v>0</v>
      </c>
      <c r="DE98" s="378" t="str">
        <f t="shared" si="306"/>
        <v>沖縄</v>
      </c>
      <c r="DF98" s="378">
        <f t="shared" si="318"/>
        <v>11</v>
      </c>
      <c r="DG98" s="378" t="str">
        <f t="shared" si="51"/>
        <v>沖縄11</v>
      </c>
      <c r="DH98" s="390">
        <f t="shared" si="286"/>
        <v>0</v>
      </c>
      <c r="DK98" s="378" t="str">
        <f t="shared" si="52"/>
        <v>沖縄</v>
      </c>
      <c r="DL98" s="378">
        <f t="shared" si="52"/>
        <v>11</v>
      </c>
      <c r="DM98" s="378" t="str">
        <f t="shared" si="52"/>
        <v>沖縄11</v>
      </c>
      <c r="DN98" s="390">
        <f t="shared" si="287"/>
        <v>0</v>
      </c>
      <c r="DW98" s="378" t="str">
        <f t="shared" si="307"/>
        <v>沖縄</v>
      </c>
      <c r="DX98" s="378">
        <f t="shared" si="319"/>
        <v>11</v>
      </c>
      <c r="DY98" s="378" t="str">
        <f t="shared" si="53"/>
        <v>沖縄11</v>
      </c>
      <c r="DZ98" s="390">
        <f t="shared" si="288"/>
        <v>0</v>
      </c>
      <c r="EC98" s="378" t="str">
        <f t="shared" si="54"/>
        <v>沖縄</v>
      </c>
      <c r="ED98" s="378">
        <f t="shared" si="55"/>
        <v>11</v>
      </c>
      <c r="EE98" s="378" t="str">
        <f t="shared" si="56"/>
        <v>沖縄11</v>
      </c>
      <c r="EF98" s="390">
        <f t="shared" si="289"/>
        <v>0</v>
      </c>
      <c r="EO98" s="378" t="str">
        <f t="shared" si="308"/>
        <v>沖縄</v>
      </c>
      <c r="EP98" s="378">
        <f t="shared" si="320"/>
        <v>11</v>
      </c>
      <c r="EQ98" s="378" t="str">
        <f t="shared" si="57"/>
        <v>沖縄11</v>
      </c>
      <c r="ER98" s="390">
        <f t="shared" si="290"/>
        <v>0</v>
      </c>
      <c r="EU98" s="378" t="str">
        <f t="shared" si="58"/>
        <v>沖縄</v>
      </c>
      <c r="EV98" s="378">
        <f t="shared" si="59"/>
        <v>11</v>
      </c>
      <c r="EW98" s="378" t="str">
        <f t="shared" si="60"/>
        <v>沖縄11</v>
      </c>
      <c r="EX98" s="390">
        <f t="shared" si="291"/>
        <v>0</v>
      </c>
      <c r="FG98" s="378" t="str">
        <f t="shared" si="309"/>
        <v>沖縄</v>
      </c>
      <c r="FH98" s="378">
        <f t="shared" si="321"/>
        <v>11</v>
      </c>
      <c r="FI98" s="378" t="str">
        <f t="shared" si="61"/>
        <v>沖縄11</v>
      </c>
      <c r="FJ98" s="390">
        <f t="shared" si="292"/>
        <v>0</v>
      </c>
      <c r="FM98" s="378" t="str">
        <f t="shared" si="62"/>
        <v>沖縄</v>
      </c>
      <c r="FN98" s="378">
        <f t="shared" si="63"/>
        <v>11</v>
      </c>
      <c r="FO98" s="378" t="str">
        <f t="shared" si="64"/>
        <v>沖縄11</v>
      </c>
      <c r="FP98" s="390">
        <f t="shared" si="293"/>
        <v>0</v>
      </c>
      <c r="FY98" s="378" t="str">
        <f t="shared" si="310"/>
        <v>沖縄</v>
      </c>
      <c r="FZ98" s="378">
        <f t="shared" si="322"/>
        <v>11</v>
      </c>
      <c r="GA98" s="378" t="str">
        <f t="shared" si="65"/>
        <v>沖縄11</v>
      </c>
      <c r="GB98" s="390">
        <f t="shared" si="294"/>
        <v>0</v>
      </c>
      <c r="GE98" s="378" t="str">
        <f t="shared" si="66"/>
        <v>沖縄</v>
      </c>
      <c r="GF98" s="378">
        <f t="shared" si="67"/>
        <v>11</v>
      </c>
      <c r="GG98" s="378" t="str">
        <f t="shared" si="68"/>
        <v>沖縄11</v>
      </c>
      <c r="GH98" s="390">
        <f t="shared" si="295"/>
        <v>0</v>
      </c>
      <c r="GQ98" s="378" t="str">
        <f t="shared" si="311"/>
        <v>沖縄</v>
      </c>
      <c r="GR98" s="378">
        <f t="shared" si="323"/>
        <v>11</v>
      </c>
      <c r="GS98" s="378" t="str">
        <f t="shared" si="69"/>
        <v>沖縄11</v>
      </c>
      <c r="GT98" s="390">
        <f t="shared" si="296"/>
        <v>0</v>
      </c>
      <c r="GW98" s="378" t="str">
        <f t="shared" si="70"/>
        <v>沖縄</v>
      </c>
      <c r="GX98" s="378">
        <f t="shared" si="71"/>
        <v>11</v>
      </c>
      <c r="GY98" s="378" t="str">
        <f t="shared" si="72"/>
        <v>沖縄11</v>
      </c>
      <c r="GZ98" s="390">
        <f t="shared" si="297"/>
        <v>0</v>
      </c>
      <c r="HI98" s="378" t="str">
        <f t="shared" si="312"/>
        <v>沖縄</v>
      </c>
      <c r="HJ98" s="378">
        <f t="shared" si="324"/>
        <v>11</v>
      </c>
      <c r="HK98" s="378" t="str">
        <f t="shared" si="73"/>
        <v>沖縄11</v>
      </c>
      <c r="HL98" s="390">
        <f t="shared" si="298"/>
        <v>0</v>
      </c>
      <c r="HO98" s="378" t="str">
        <f t="shared" si="74"/>
        <v>沖縄</v>
      </c>
      <c r="HP98" s="378">
        <f t="shared" si="75"/>
        <v>11</v>
      </c>
      <c r="HQ98" s="378" t="str">
        <f t="shared" si="76"/>
        <v>沖縄11</v>
      </c>
      <c r="HR98" s="390">
        <f t="shared" si="299"/>
        <v>0</v>
      </c>
      <c r="IA98" s="378" t="str">
        <f t="shared" si="313"/>
        <v>沖縄</v>
      </c>
      <c r="IB98" s="378">
        <f t="shared" si="325"/>
        <v>11</v>
      </c>
      <c r="IC98" s="378" t="str">
        <f t="shared" si="77"/>
        <v>沖縄11</v>
      </c>
      <c r="ID98" s="390">
        <f t="shared" si="300"/>
        <v>0</v>
      </c>
      <c r="IG98" s="378" t="str">
        <f t="shared" si="78"/>
        <v>沖縄</v>
      </c>
      <c r="IH98" s="378">
        <f t="shared" si="79"/>
        <v>11</v>
      </c>
      <c r="II98" s="378" t="str">
        <f t="shared" si="80"/>
        <v>沖縄11</v>
      </c>
      <c r="IJ98" s="390">
        <f t="shared" si="301"/>
        <v>0</v>
      </c>
    </row>
    <row r="99" spans="37:244">
      <c r="AK99" s="378" t="str">
        <f>AK89</f>
        <v>北海道</v>
      </c>
      <c r="AL99" s="378">
        <v>12</v>
      </c>
      <c r="AM99" s="378" t="str">
        <f t="shared" si="35"/>
        <v>北海道12</v>
      </c>
      <c r="AN99" s="390">
        <f t="shared" ref="AN99:AN108" si="326">AQ10</f>
        <v>0</v>
      </c>
      <c r="AQ99" s="378" t="str">
        <f t="shared" si="36"/>
        <v>北海道</v>
      </c>
      <c r="AR99" s="378">
        <f t="shared" si="37"/>
        <v>12</v>
      </c>
      <c r="AS99" s="378" t="str">
        <f t="shared" si="38"/>
        <v>北海道12</v>
      </c>
      <c r="AT99" s="390">
        <f t="shared" ref="AT99:AT108" si="327">AQ24</f>
        <v>0</v>
      </c>
      <c r="BC99" s="378" t="str">
        <f>BC89</f>
        <v>北海道</v>
      </c>
      <c r="BD99" s="378">
        <v>12</v>
      </c>
      <c r="BE99" s="378" t="str">
        <f t="shared" si="39"/>
        <v>北海道12</v>
      </c>
      <c r="BF99" s="390">
        <f t="shared" ref="BF99:BF108" si="328">BI10</f>
        <v>0</v>
      </c>
      <c r="BI99" s="378" t="str">
        <f t="shared" si="40"/>
        <v>北海道</v>
      </c>
      <c r="BJ99" s="378">
        <f t="shared" si="41"/>
        <v>12</v>
      </c>
      <c r="BK99" s="378" t="str">
        <f t="shared" si="42"/>
        <v>北海道12</v>
      </c>
      <c r="BL99" s="390">
        <f t="shared" ref="BL99:BL108" si="329">BI24</f>
        <v>0</v>
      </c>
      <c r="BU99" s="378" t="str">
        <f>BU89</f>
        <v>北海道</v>
      </c>
      <c r="BV99" s="378">
        <v>12</v>
      </c>
      <c r="BW99" s="378" t="str">
        <f t="shared" si="43"/>
        <v>北海道12</v>
      </c>
      <c r="BX99" s="390">
        <f t="shared" ref="BX99:BX108" si="330">CA10</f>
        <v>0</v>
      </c>
      <c r="CA99" s="378" t="str">
        <f t="shared" si="44"/>
        <v>北海道</v>
      </c>
      <c r="CB99" s="378">
        <f t="shared" si="45"/>
        <v>12</v>
      </c>
      <c r="CC99" s="378" t="str">
        <f t="shared" si="46"/>
        <v>北海道12</v>
      </c>
      <c r="CD99" s="390">
        <f t="shared" ref="CD99:CD108" si="331">CA24</f>
        <v>0</v>
      </c>
      <c r="CM99" s="378" t="str">
        <f>CM89</f>
        <v>北海道</v>
      </c>
      <c r="CN99" s="378">
        <v>12</v>
      </c>
      <c r="CO99" s="378" t="str">
        <f t="shared" si="47"/>
        <v>北海道12</v>
      </c>
      <c r="CP99" s="390">
        <f t="shared" ref="CP99:CP108" si="332">CS10</f>
        <v>0</v>
      </c>
      <c r="CS99" s="378" t="str">
        <f t="shared" si="48"/>
        <v>北海道</v>
      </c>
      <c r="CT99" s="378">
        <f t="shared" si="49"/>
        <v>12</v>
      </c>
      <c r="CU99" s="378" t="str">
        <f t="shared" si="50"/>
        <v>北海道12</v>
      </c>
      <c r="CV99" s="390">
        <f t="shared" ref="CV99:CV108" si="333">CS24</f>
        <v>0</v>
      </c>
      <c r="DE99" s="378" t="str">
        <f>DE89</f>
        <v>北海道</v>
      </c>
      <c r="DF99" s="378">
        <v>12</v>
      </c>
      <c r="DG99" s="378" t="str">
        <f t="shared" si="51"/>
        <v>北海道12</v>
      </c>
      <c r="DH99" s="390">
        <f t="shared" ref="DH99:DH108" si="334">DK10</f>
        <v>0</v>
      </c>
      <c r="DK99" s="378" t="str">
        <f t="shared" si="52"/>
        <v>北海道</v>
      </c>
      <c r="DL99" s="378">
        <f t="shared" si="52"/>
        <v>12</v>
      </c>
      <c r="DM99" s="378" t="str">
        <f t="shared" si="52"/>
        <v>北海道12</v>
      </c>
      <c r="DN99" s="390">
        <f t="shared" ref="DN99:DN108" si="335">DK24</f>
        <v>0</v>
      </c>
      <c r="DW99" s="378" t="str">
        <f>DW89</f>
        <v>北海道</v>
      </c>
      <c r="DX99" s="378">
        <v>12</v>
      </c>
      <c r="DY99" s="378" t="str">
        <f t="shared" si="53"/>
        <v>北海道12</v>
      </c>
      <c r="DZ99" s="390">
        <f t="shared" ref="DZ99:DZ108" si="336">EC10</f>
        <v>0</v>
      </c>
      <c r="EC99" s="378" t="str">
        <f t="shared" si="54"/>
        <v>北海道</v>
      </c>
      <c r="ED99" s="378">
        <f t="shared" si="55"/>
        <v>12</v>
      </c>
      <c r="EE99" s="378" t="str">
        <f t="shared" si="56"/>
        <v>北海道12</v>
      </c>
      <c r="EF99" s="390">
        <f t="shared" ref="EF99:EF108" si="337">EC24</f>
        <v>0</v>
      </c>
      <c r="EO99" s="378" t="str">
        <f>EO89</f>
        <v>北海道</v>
      </c>
      <c r="EP99" s="378">
        <v>12</v>
      </c>
      <c r="EQ99" s="378" t="str">
        <f t="shared" si="57"/>
        <v>北海道12</v>
      </c>
      <c r="ER99" s="390">
        <f t="shared" ref="ER99:ER108" si="338">EU10</f>
        <v>0</v>
      </c>
      <c r="EU99" s="378" t="str">
        <f t="shared" si="58"/>
        <v>北海道</v>
      </c>
      <c r="EV99" s="378">
        <f t="shared" si="59"/>
        <v>12</v>
      </c>
      <c r="EW99" s="378" t="str">
        <f t="shared" si="60"/>
        <v>北海道12</v>
      </c>
      <c r="EX99" s="390">
        <f t="shared" ref="EX99:EX108" si="339">EU24</f>
        <v>0</v>
      </c>
      <c r="FG99" s="378" t="str">
        <f>FG89</f>
        <v>北海道</v>
      </c>
      <c r="FH99" s="378">
        <v>12</v>
      </c>
      <c r="FI99" s="378" t="str">
        <f t="shared" si="61"/>
        <v>北海道12</v>
      </c>
      <c r="FJ99" s="390">
        <f t="shared" ref="FJ99:FJ108" si="340">FM10</f>
        <v>0</v>
      </c>
      <c r="FM99" s="378" t="str">
        <f t="shared" si="62"/>
        <v>北海道</v>
      </c>
      <c r="FN99" s="378">
        <f t="shared" si="63"/>
        <v>12</v>
      </c>
      <c r="FO99" s="378" t="str">
        <f t="shared" si="64"/>
        <v>北海道12</v>
      </c>
      <c r="FP99" s="390">
        <f t="shared" ref="FP99:FP108" si="341">FM24</f>
        <v>0</v>
      </c>
      <c r="FY99" s="378" t="str">
        <f>FY89</f>
        <v>北海道</v>
      </c>
      <c r="FZ99" s="378">
        <v>12</v>
      </c>
      <c r="GA99" s="378" t="str">
        <f t="shared" si="65"/>
        <v>北海道12</v>
      </c>
      <c r="GB99" s="390">
        <f t="shared" ref="GB99:GB108" si="342">GE10</f>
        <v>0</v>
      </c>
      <c r="GE99" s="378" t="str">
        <f t="shared" si="66"/>
        <v>北海道</v>
      </c>
      <c r="GF99" s="378">
        <f t="shared" si="67"/>
        <v>12</v>
      </c>
      <c r="GG99" s="378" t="str">
        <f t="shared" si="68"/>
        <v>北海道12</v>
      </c>
      <c r="GH99" s="390">
        <f t="shared" ref="GH99:GH108" si="343">GE24</f>
        <v>0</v>
      </c>
      <c r="GQ99" s="378" t="str">
        <f>GQ89</f>
        <v>北海道</v>
      </c>
      <c r="GR99" s="378">
        <v>12</v>
      </c>
      <c r="GS99" s="378" t="str">
        <f t="shared" si="69"/>
        <v>北海道12</v>
      </c>
      <c r="GT99" s="390">
        <f t="shared" ref="GT99:GT108" si="344">GW10</f>
        <v>0</v>
      </c>
      <c r="GW99" s="378" t="str">
        <f t="shared" si="70"/>
        <v>北海道</v>
      </c>
      <c r="GX99" s="378">
        <f t="shared" si="71"/>
        <v>12</v>
      </c>
      <c r="GY99" s="378" t="str">
        <f t="shared" si="72"/>
        <v>北海道12</v>
      </c>
      <c r="GZ99" s="390">
        <f t="shared" ref="GZ99:GZ108" si="345">GW24</f>
        <v>0</v>
      </c>
      <c r="HI99" s="378" t="str">
        <f>HI89</f>
        <v>北海道</v>
      </c>
      <c r="HJ99" s="378">
        <v>12</v>
      </c>
      <c r="HK99" s="378" t="str">
        <f t="shared" si="73"/>
        <v>北海道12</v>
      </c>
      <c r="HL99" s="390">
        <f t="shared" ref="HL99:HL108" si="346">HO10</f>
        <v>0</v>
      </c>
      <c r="HO99" s="378" t="str">
        <f t="shared" si="74"/>
        <v>北海道</v>
      </c>
      <c r="HP99" s="378">
        <f t="shared" si="75"/>
        <v>12</v>
      </c>
      <c r="HQ99" s="378" t="str">
        <f t="shared" si="76"/>
        <v>北海道12</v>
      </c>
      <c r="HR99" s="390">
        <f t="shared" ref="HR99:HR108" si="347">HO24</f>
        <v>0</v>
      </c>
      <c r="IA99" s="378" t="str">
        <f>IA89</f>
        <v>北海道</v>
      </c>
      <c r="IB99" s="378">
        <v>12</v>
      </c>
      <c r="IC99" s="378" t="str">
        <f t="shared" si="77"/>
        <v>北海道12</v>
      </c>
      <c r="ID99" s="390">
        <f t="shared" ref="ID99:ID108" si="348">IG10</f>
        <v>0</v>
      </c>
      <c r="IG99" s="378" t="str">
        <f t="shared" si="78"/>
        <v>北海道</v>
      </c>
      <c r="IH99" s="378">
        <f t="shared" si="79"/>
        <v>12</v>
      </c>
      <c r="II99" s="378" t="str">
        <f t="shared" si="80"/>
        <v>北海道12</v>
      </c>
      <c r="IJ99" s="390">
        <f t="shared" ref="IJ99:IJ108" si="349">IG24</f>
        <v>0</v>
      </c>
    </row>
    <row r="100" spans="37:244">
      <c r="AK100" s="378" t="str">
        <f>AK90</f>
        <v>東北</v>
      </c>
      <c r="AL100" s="378">
        <f>AL99</f>
        <v>12</v>
      </c>
      <c r="AM100" s="378" t="str">
        <f t="shared" si="35"/>
        <v>東北12</v>
      </c>
      <c r="AN100" s="390">
        <f t="shared" si="326"/>
        <v>0</v>
      </c>
      <c r="AQ100" s="378" t="str">
        <f t="shared" si="36"/>
        <v>東北</v>
      </c>
      <c r="AR100" s="378">
        <f t="shared" si="37"/>
        <v>12</v>
      </c>
      <c r="AS100" s="378" t="str">
        <f t="shared" si="38"/>
        <v>東北12</v>
      </c>
      <c r="AT100" s="390">
        <f t="shared" si="327"/>
        <v>0</v>
      </c>
      <c r="BC100" s="378" t="str">
        <f>BC90</f>
        <v>東北</v>
      </c>
      <c r="BD100" s="378">
        <f>BD99</f>
        <v>12</v>
      </c>
      <c r="BE100" s="378" t="str">
        <f t="shared" si="39"/>
        <v>東北12</v>
      </c>
      <c r="BF100" s="390">
        <f t="shared" si="328"/>
        <v>0</v>
      </c>
      <c r="BI100" s="378" t="str">
        <f t="shared" si="40"/>
        <v>東北</v>
      </c>
      <c r="BJ100" s="378">
        <f t="shared" si="41"/>
        <v>12</v>
      </c>
      <c r="BK100" s="378" t="str">
        <f t="shared" si="42"/>
        <v>東北12</v>
      </c>
      <c r="BL100" s="390">
        <f t="shared" si="329"/>
        <v>0</v>
      </c>
      <c r="BU100" s="378" t="str">
        <f>BU90</f>
        <v>東北</v>
      </c>
      <c r="BV100" s="378">
        <f>BV99</f>
        <v>12</v>
      </c>
      <c r="BW100" s="378" t="str">
        <f t="shared" si="43"/>
        <v>東北12</v>
      </c>
      <c r="BX100" s="390">
        <f t="shared" si="330"/>
        <v>0</v>
      </c>
      <c r="CA100" s="378" t="str">
        <f t="shared" si="44"/>
        <v>東北</v>
      </c>
      <c r="CB100" s="378">
        <f t="shared" si="45"/>
        <v>12</v>
      </c>
      <c r="CC100" s="378" t="str">
        <f t="shared" si="46"/>
        <v>東北12</v>
      </c>
      <c r="CD100" s="390">
        <f t="shared" si="331"/>
        <v>0</v>
      </c>
      <c r="CM100" s="378" t="str">
        <f>CM90</f>
        <v>東北</v>
      </c>
      <c r="CN100" s="378">
        <f>CN99</f>
        <v>12</v>
      </c>
      <c r="CO100" s="378" t="str">
        <f t="shared" si="47"/>
        <v>東北12</v>
      </c>
      <c r="CP100" s="390">
        <f t="shared" si="332"/>
        <v>0</v>
      </c>
      <c r="CS100" s="378" t="str">
        <f t="shared" si="48"/>
        <v>東北</v>
      </c>
      <c r="CT100" s="378">
        <f t="shared" si="49"/>
        <v>12</v>
      </c>
      <c r="CU100" s="378" t="str">
        <f t="shared" si="50"/>
        <v>東北12</v>
      </c>
      <c r="CV100" s="390">
        <f t="shared" si="333"/>
        <v>0</v>
      </c>
      <c r="DE100" s="378" t="str">
        <f>DE90</f>
        <v>東北</v>
      </c>
      <c r="DF100" s="378">
        <f>DF99</f>
        <v>12</v>
      </c>
      <c r="DG100" s="378" t="str">
        <f t="shared" si="51"/>
        <v>東北12</v>
      </c>
      <c r="DH100" s="390">
        <f t="shared" si="334"/>
        <v>0</v>
      </c>
      <c r="DK100" s="378" t="str">
        <f t="shared" si="52"/>
        <v>東北</v>
      </c>
      <c r="DL100" s="378">
        <f t="shared" si="52"/>
        <v>12</v>
      </c>
      <c r="DM100" s="378" t="str">
        <f t="shared" si="52"/>
        <v>東北12</v>
      </c>
      <c r="DN100" s="390">
        <f t="shared" si="335"/>
        <v>0</v>
      </c>
      <c r="DW100" s="378" t="str">
        <f>DW90</f>
        <v>東北</v>
      </c>
      <c r="DX100" s="378">
        <f>DX99</f>
        <v>12</v>
      </c>
      <c r="DY100" s="378" t="str">
        <f t="shared" si="53"/>
        <v>東北12</v>
      </c>
      <c r="DZ100" s="390">
        <f t="shared" si="336"/>
        <v>0</v>
      </c>
      <c r="EC100" s="378" t="str">
        <f t="shared" si="54"/>
        <v>東北</v>
      </c>
      <c r="ED100" s="378">
        <f t="shared" si="55"/>
        <v>12</v>
      </c>
      <c r="EE100" s="378" t="str">
        <f t="shared" si="56"/>
        <v>東北12</v>
      </c>
      <c r="EF100" s="390">
        <f t="shared" si="337"/>
        <v>0</v>
      </c>
      <c r="EO100" s="378" t="str">
        <f>EO90</f>
        <v>東北</v>
      </c>
      <c r="EP100" s="378">
        <f>EP99</f>
        <v>12</v>
      </c>
      <c r="EQ100" s="378" t="str">
        <f t="shared" si="57"/>
        <v>東北12</v>
      </c>
      <c r="ER100" s="390">
        <f t="shared" si="338"/>
        <v>0</v>
      </c>
      <c r="EU100" s="378" t="str">
        <f t="shared" si="58"/>
        <v>東北</v>
      </c>
      <c r="EV100" s="378">
        <f t="shared" si="59"/>
        <v>12</v>
      </c>
      <c r="EW100" s="378" t="str">
        <f t="shared" si="60"/>
        <v>東北12</v>
      </c>
      <c r="EX100" s="390">
        <f t="shared" si="339"/>
        <v>0</v>
      </c>
      <c r="FG100" s="378" t="str">
        <f>FG90</f>
        <v>東北</v>
      </c>
      <c r="FH100" s="378">
        <f>FH99</f>
        <v>12</v>
      </c>
      <c r="FI100" s="378" t="str">
        <f t="shared" si="61"/>
        <v>東北12</v>
      </c>
      <c r="FJ100" s="390">
        <f t="shared" si="340"/>
        <v>0</v>
      </c>
      <c r="FM100" s="378" t="str">
        <f t="shared" si="62"/>
        <v>東北</v>
      </c>
      <c r="FN100" s="378">
        <f t="shared" si="63"/>
        <v>12</v>
      </c>
      <c r="FO100" s="378" t="str">
        <f t="shared" si="64"/>
        <v>東北12</v>
      </c>
      <c r="FP100" s="390">
        <f t="shared" si="341"/>
        <v>0</v>
      </c>
      <c r="FY100" s="378" t="str">
        <f>FY90</f>
        <v>東北</v>
      </c>
      <c r="FZ100" s="378">
        <f>FZ99</f>
        <v>12</v>
      </c>
      <c r="GA100" s="378" t="str">
        <f t="shared" si="65"/>
        <v>東北12</v>
      </c>
      <c r="GB100" s="390">
        <f t="shared" si="342"/>
        <v>0</v>
      </c>
      <c r="GE100" s="378" t="str">
        <f t="shared" si="66"/>
        <v>東北</v>
      </c>
      <c r="GF100" s="378">
        <f t="shared" si="67"/>
        <v>12</v>
      </c>
      <c r="GG100" s="378" t="str">
        <f t="shared" si="68"/>
        <v>東北12</v>
      </c>
      <c r="GH100" s="390">
        <f t="shared" si="343"/>
        <v>0</v>
      </c>
      <c r="GQ100" s="378" t="str">
        <f>GQ90</f>
        <v>東北</v>
      </c>
      <c r="GR100" s="378">
        <f>GR99</f>
        <v>12</v>
      </c>
      <c r="GS100" s="378" t="str">
        <f t="shared" si="69"/>
        <v>東北12</v>
      </c>
      <c r="GT100" s="390">
        <f t="shared" si="344"/>
        <v>0</v>
      </c>
      <c r="GW100" s="378" t="str">
        <f t="shared" si="70"/>
        <v>東北</v>
      </c>
      <c r="GX100" s="378">
        <f t="shared" si="71"/>
        <v>12</v>
      </c>
      <c r="GY100" s="378" t="str">
        <f t="shared" si="72"/>
        <v>東北12</v>
      </c>
      <c r="GZ100" s="390">
        <f t="shared" si="345"/>
        <v>0</v>
      </c>
      <c r="HI100" s="378" t="str">
        <f>HI90</f>
        <v>東北</v>
      </c>
      <c r="HJ100" s="378">
        <f>HJ99</f>
        <v>12</v>
      </c>
      <c r="HK100" s="378" t="str">
        <f t="shared" si="73"/>
        <v>東北12</v>
      </c>
      <c r="HL100" s="390">
        <f t="shared" si="346"/>
        <v>0</v>
      </c>
      <c r="HO100" s="378" t="str">
        <f t="shared" si="74"/>
        <v>東北</v>
      </c>
      <c r="HP100" s="378">
        <f t="shared" si="75"/>
        <v>12</v>
      </c>
      <c r="HQ100" s="378" t="str">
        <f t="shared" si="76"/>
        <v>東北12</v>
      </c>
      <c r="HR100" s="390">
        <f t="shared" si="347"/>
        <v>0</v>
      </c>
      <c r="IA100" s="378" t="str">
        <f>IA90</f>
        <v>東北</v>
      </c>
      <c r="IB100" s="378">
        <f>IB99</f>
        <v>12</v>
      </c>
      <c r="IC100" s="378" t="str">
        <f t="shared" si="77"/>
        <v>東北12</v>
      </c>
      <c r="ID100" s="390">
        <f t="shared" si="348"/>
        <v>0</v>
      </c>
      <c r="IG100" s="378" t="str">
        <f t="shared" si="78"/>
        <v>東北</v>
      </c>
      <c r="IH100" s="378">
        <f t="shared" si="79"/>
        <v>12</v>
      </c>
      <c r="II100" s="378" t="str">
        <f t="shared" si="80"/>
        <v>東北12</v>
      </c>
      <c r="IJ100" s="390">
        <f t="shared" si="349"/>
        <v>0</v>
      </c>
    </row>
    <row r="101" spans="37:244">
      <c r="AK101" s="378" t="str">
        <f t="shared" ref="AK101:AK108" si="350">AK91</f>
        <v>東京</v>
      </c>
      <c r="AL101" s="378">
        <f>AL100</f>
        <v>12</v>
      </c>
      <c r="AM101" s="378" t="str">
        <f t="shared" si="35"/>
        <v>東京12</v>
      </c>
      <c r="AN101" s="390">
        <f t="shared" si="326"/>
        <v>0</v>
      </c>
      <c r="AQ101" s="378" t="str">
        <f t="shared" si="36"/>
        <v>東京</v>
      </c>
      <c r="AR101" s="378">
        <f t="shared" si="37"/>
        <v>12</v>
      </c>
      <c r="AS101" s="378" t="str">
        <f t="shared" si="38"/>
        <v>東京12</v>
      </c>
      <c r="AT101" s="390">
        <f t="shared" si="327"/>
        <v>0</v>
      </c>
      <c r="BC101" s="378" t="str">
        <f t="shared" ref="BC101:BC108" si="351">BC91</f>
        <v>東京</v>
      </c>
      <c r="BD101" s="378">
        <f>BD100</f>
        <v>12</v>
      </c>
      <c r="BE101" s="378" t="str">
        <f t="shared" si="39"/>
        <v>東京12</v>
      </c>
      <c r="BF101" s="390">
        <f t="shared" si="328"/>
        <v>0</v>
      </c>
      <c r="BI101" s="378" t="str">
        <f t="shared" si="40"/>
        <v>東京</v>
      </c>
      <c r="BJ101" s="378">
        <f t="shared" si="41"/>
        <v>12</v>
      </c>
      <c r="BK101" s="378" t="str">
        <f t="shared" si="42"/>
        <v>東京12</v>
      </c>
      <c r="BL101" s="390">
        <f t="shared" si="329"/>
        <v>0</v>
      </c>
      <c r="BU101" s="378" t="str">
        <f t="shared" ref="BU101:BU108" si="352">BU91</f>
        <v>東京</v>
      </c>
      <c r="BV101" s="378">
        <f>BV100</f>
        <v>12</v>
      </c>
      <c r="BW101" s="378" t="str">
        <f t="shared" si="43"/>
        <v>東京12</v>
      </c>
      <c r="BX101" s="390">
        <f t="shared" si="330"/>
        <v>0</v>
      </c>
      <c r="CA101" s="378" t="str">
        <f t="shared" si="44"/>
        <v>東京</v>
      </c>
      <c r="CB101" s="378">
        <f t="shared" si="45"/>
        <v>12</v>
      </c>
      <c r="CC101" s="378" t="str">
        <f t="shared" si="46"/>
        <v>東京12</v>
      </c>
      <c r="CD101" s="390">
        <f t="shared" si="331"/>
        <v>0</v>
      </c>
      <c r="CM101" s="378" t="str">
        <f t="shared" ref="CM101:CM108" si="353">CM91</f>
        <v>東京</v>
      </c>
      <c r="CN101" s="378">
        <f>CN100</f>
        <v>12</v>
      </c>
      <c r="CO101" s="378" t="str">
        <f t="shared" si="47"/>
        <v>東京12</v>
      </c>
      <c r="CP101" s="390">
        <f t="shared" si="332"/>
        <v>0</v>
      </c>
      <c r="CS101" s="378" t="str">
        <f t="shared" si="48"/>
        <v>東京</v>
      </c>
      <c r="CT101" s="378">
        <f t="shared" si="49"/>
        <v>12</v>
      </c>
      <c r="CU101" s="378" t="str">
        <f t="shared" si="50"/>
        <v>東京12</v>
      </c>
      <c r="CV101" s="390">
        <f t="shared" si="333"/>
        <v>0</v>
      </c>
      <c r="DE101" s="378" t="str">
        <f t="shared" ref="DE101:DE108" si="354">DE91</f>
        <v>東京</v>
      </c>
      <c r="DF101" s="378">
        <f>DF100</f>
        <v>12</v>
      </c>
      <c r="DG101" s="378" t="str">
        <f t="shared" si="51"/>
        <v>東京12</v>
      </c>
      <c r="DH101" s="390">
        <f t="shared" si="334"/>
        <v>0</v>
      </c>
      <c r="DK101" s="378" t="str">
        <f t="shared" si="52"/>
        <v>東京</v>
      </c>
      <c r="DL101" s="378">
        <f t="shared" si="52"/>
        <v>12</v>
      </c>
      <c r="DM101" s="378" t="str">
        <f t="shared" si="52"/>
        <v>東京12</v>
      </c>
      <c r="DN101" s="390">
        <f t="shared" si="335"/>
        <v>0</v>
      </c>
      <c r="DW101" s="378" t="str">
        <f t="shared" ref="DW101:DW108" si="355">DW91</f>
        <v>東京</v>
      </c>
      <c r="DX101" s="378">
        <f>DX100</f>
        <v>12</v>
      </c>
      <c r="DY101" s="378" t="str">
        <f t="shared" si="53"/>
        <v>東京12</v>
      </c>
      <c r="DZ101" s="390">
        <f t="shared" si="336"/>
        <v>0</v>
      </c>
      <c r="EC101" s="378" t="str">
        <f t="shared" si="54"/>
        <v>東京</v>
      </c>
      <c r="ED101" s="378">
        <f t="shared" si="55"/>
        <v>12</v>
      </c>
      <c r="EE101" s="378" t="str">
        <f t="shared" si="56"/>
        <v>東京12</v>
      </c>
      <c r="EF101" s="390">
        <f t="shared" si="337"/>
        <v>0</v>
      </c>
      <c r="EO101" s="378" t="str">
        <f t="shared" ref="EO101:EO108" si="356">EO91</f>
        <v>東京</v>
      </c>
      <c r="EP101" s="378">
        <f>EP100</f>
        <v>12</v>
      </c>
      <c r="EQ101" s="378" t="str">
        <f t="shared" si="57"/>
        <v>東京12</v>
      </c>
      <c r="ER101" s="390">
        <f t="shared" si="338"/>
        <v>0</v>
      </c>
      <c r="EU101" s="378" t="str">
        <f t="shared" si="58"/>
        <v>東京</v>
      </c>
      <c r="EV101" s="378">
        <f t="shared" si="59"/>
        <v>12</v>
      </c>
      <c r="EW101" s="378" t="str">
        <f t="shared" si="60"/>
        <v>東京12</v>
      </c>
      <c r="EX101" s="390">
        <f t="shared" si="339"/>
        <v>0</v>
      </c>
      <c r="FG101" s="378" t="str">
        <f t="shared" ref="FG101:FG108" si="357">FG91</f>
        <v>東京</v>
      </c>
      <c r="FH101" s="378">
        <f>FH100</f>
        <v>12</v>
      </c>
      <c r="FI101" s="378" t="str">
        <f t="shared" si="61"/>
        <v>東京12</v>
      </c>
      <c r="FJ101" s="390">
        <f t="shared" si="340"/>
        <v>0</v>
      </c>
      <c r="FM101" s="378" t="str">
        <f t="shared" si="62"/>
        <v>東京</v>
      </c>
      <c r="FN101" s="378">
        <f t="shared" si="63"/>
        <v>12</v>
      </c>
      <c r="FO101" s="378" t="str">
        <f t="shared" si="64"/>
        <v>東京12</v>
      </c>
      <c r="FP101" s="390">
        <f t="shared" si="341"/>
        <v>0</v>
      </c>
      <c r="FY101" s="378" t="str">
        <f t="shared" ref="FY101:FY108" si="358">FY91</f>
        <v>東京</v>
      </c>
      <c r="FZ101" s="378">
        <f>FZ100</f>
        <v>12</v>
      </c>
      <c r="GA101" s="378" t="str">
        <f t="shared" si="65"/>
        <v>東京12</v>
      </c>
      <c r="GB101" s="390">
        <f t="shared" si="342"/>
        <v>0</v>
      </c>
      <c r="GE101" s="378" t="str">
        <f t="shared" si="66"/>
        <v>東京</v>
      </c>
      <c r="GF101" s="378">
        <f t="shared" si="67"/>
        <v>12</v>
      </c>
      <c r="GG101" s="378" t="str">
        <f t="shared" si="68"/>
        <v>東京12</v>
      </c>
      <c r="GH101" s="390">
        <f t="shared" si="343"/>
        <v>0</v>
      </c>
      <c r="GQ101" s="378" t="str">
        <f t="shared" ref="GQ101:GQ108" si="359">GQ91</f>
        <v>東京</v>
      </c>
      <c r="GR101" s="378">
        <f>GR100</f>
        <v>12</v>
      </c>
      <c r="GS101" s="378" t="str">
        <f t="shared" si="69"/>
        <v>東京12</v>
      </c>
      <c r="GT101" s="390">
        <f t="shared" si="344"/>
        <v>0</v>
      </c>
      <c r="GW101" s="378" t="str">
        <f t="shared" si="70"/>
        <v>東京</v>
      </c>
      <c r="GX101" s="378">
        <f t="shared" si="71"/>
        <v>12</v>
      </c>
      <c r="GY101" s="378" t="str">
        <f t="shared" si="72"/>
        <v>東京12</v>
      </c>
      <c r="GZ101" s="390">
        <f t="shared" si="345"/>
        <v>0</v>
      </c>
      <c r="HI101" s="378" t="str">
        <f t="shared" ref="HI101:HI108" si="360">HI91</f>
        <v>東京</v>
      </c>
      <c r="HJ101" s="378">
        <f>HJ100</f>
        <v>12</v>
      </c>
      <c r="HK101" s="378" t="str">
        <f t="shared" si="73"/>
        <v>東京12</v>
      </c>
      <c r="HL101" s="390">
        <f t="shared" si="346"/>
        <v>0</v>
      </c>
      <c r="HO101" s="378" t="str">
        <f t="shared" si="74"/>
        <v>東京</v>
      </c>
      <c r="HP101" s="378">
        <f t="shared" si="75"/>
        <v>12</v>
      </c>
      <c r="HQ101" s="378" t="str">
        <f t="shared" si="76"/>
        <v>東京12</v>
      </c>
      <c r="HR101" s="390">
        <f t="shared" si="347"/>
        <v>0</v>
      </c>
      <c r="IA101" s="378" t="str">
        <f t="shared" ref="IA101:IA108" si="361">IA91</f>
        <v>東京</v>
      </c>
      <c r="IB101" s="378">
        <f>IB100</f>
        <v>12</v>
      </c>
      <c r="IC101" s="378" t="str">
        <f t="shared" si="77"/>
        <v>東京12</v>
      </c>
      <c r="ID101" s="390">
        <f t="shared" si="348"/>
        <v>0</v>
      </c>
      <c r="IG101" s="378" t="str">
        <f t="shared" si="78"/>
        <v>東京</v>
      </c>
      <c r="IH101" s="378">
        <f t="shared" si="79"/>
        <v>12</v>
      </c>
      <c r="II101" s="378" t="str">
        <f t="shared" si="80"/>
        <v>東京12</v>
      </c>
      <c r="IJ101" s="390">
        <f t="shared" si="349"/>
        <v>0</v>
      </c>
    </row>
    <row r="102" spans="37:244">
      <c r="AK102" s="378" t="str">
        <f t="shared" si="350"/>
        <v>中部</v>
      </c>
      <c r="AL102" s="378">
        <f t="shared" ref="AL102:AL108" si="362">AL101</f>
        <v>12</v>
      </c>
      <c r="AM102" s="378" t="str">
        <f t="shared" si="35"/>
        <v>中部12</v>
      </c>
      <c r="AN102" s="390">
        <f t="shared" si="326"/>
        <v>0</v>
      </c>
      <c r="AQ102" s="378" t="str">
        <f t="shared" si="36"/>
        <v>中部</v>
      </c>
      <c r="AR102" s="378">
        <f t="shared" si="37"/>
        <v>12</v>
      </c>
      <c r="AS102" s="378" t="str">
        <f t="shared" si="38"/>
        <v>中部12</v>
      </c>
      <c r="AT102" s="390">
        <f t="shared" si="327"/>
        <v>0</v>
      </c>
      <c r="BC102" s="378" t="str">
        <f t="shared" si="351"/>
        <v>中部</v>
      </c>
      <c r="BD102" s="378">
        <f t="shared" ref="BD102:BD108" si="363">BD101</f>
        <v>12</v>
      </c>
      <c r="BE102" s="378" t="str">
        <f t="shared" si="39"/>
        <v>中部12</v>
      </c>
      <c r="BF102" s="390">
        <f t="shared" si="328"/>
        <v>0</v>
      </c>
      <c r="BI102" s="378" t="str">
        <f t="shared" si="40"/>
        <v>中部</v>
      </c>
      <c r="BJ102" s="378">
        <f t="shared" si="41"/>
        <v>12</v>
      </c>
      <c r="BK102" s="378" t="str">
        <f t="shared" si="42"/>
        <v>中部12</v>
      </c>
      <c r="BL102" s="390">
        <f t="shared" si="329"/>
        <v>0</v>
      </c>
      <c r="BU102" s="378" t="str">
        <f t="shared" si="352"/>
        <v>中部</v>
      </c>
      <c r="BV102" s="378">
        <f t="shared" ref="BV102:BV108" si="364">BV101</f>
        <v>12</v>
      </c>
      <c r="BW102" s="378" t="str">
        <f t="shared" si="43"/>
        <v>中部12</v>
      </c>
      <c r="BX102" s="390">
        <f t="shared" si="330"/>
        <v>0</v>
      </c>
      <c r="CA102" s="378" t="str">
        <f t="shared" si="44"/>
        <v>中部</v>
      </c>
      <c r="CB102" s="378">
        <f t="shared" si="45"/>
        <v>12</v>
      </c>
      <c r="CC102" s="378" t="str">
        <f t="shared" si="46"/>
        <v>中部12</v>
      </c>
      <c r="CD102" s="390">
        <f t="shared" si="331"/>
        <v>0</v>
      </c>
      <c r="CM102" s="378" t="str">
        <f t="shared" si="353"/>
        <v>中部</v>
      </c>
      <c r="CN102" s="378">
        <f t="shared" ref="CN102:CN108" si="365">CN101</f>
        <v>12</v>
      </c>
      <c r="CO102" s="378" t="str">
        <f t="shared" si="47"/>
        <v>中部12</v>
      </c>
      <c r="CP102" s="390">
        <f t="shared" si="332"/>
        <v>0</v>
      </c>
      <c r="CS102" s="378" t="str">
        <f t="shared" si="48"/>
        <v>中部</v>
      </c>
      <c r="CT102" s="378">
        <f t="shared" si="49"/>
        <v>12</v>
      </c>
      <c r="CU102" s="378" t="str">
        <f t="shared" si="50"/>
        <v>中部12</v>
      </c>
      <c r="CV102" s="390">
        <f t="shared" si="333"/>
        <v>0</v>
      </c>
      <c r="DE102" s="378" t="str">
        <f t="shared" si="354"/>
        <v>中部</v>
      </c>
      <c r="DF102" s="378">
        <f t="shared" ref="DF102:DF108" si="366">DF101</f>
        <v>12</v>
      </c>
      <c r="DG102" s="378" t="str">
        <f t="shared" si="51"/>
        <v>中部12</v>
      </c>
      <c r="DH102" s="390">
        <f t="shared" si="334"/>
        <v>0</v>
      </c>
      <c r="DK102" s="378" t="str">
        <f t="shared" si="52"/>
        <v>中部</v>
      </c>
      <c r="DL102" s="378">
        <f t="shared" si="52"/>
        <v>12</v>
      </c>
      <c r="DM102" s="378" t="str">
        <f t="shared" si="52"/>
        <v>中部12</v>
      </c>
      <c r="DN102" s="390">
        <f t="shared" si="335"/>
        <v>0</v>
      </c>
      <c r="DW102" s="378" t="str">
        <f t="shared" si="355"/>
        <v>中部</v>
      </c>
      <c r="DX102" s="378">
        <f t="shared" ref="DX102:DX108" si="367">DX101</f>
        <v>12</v>
      </c>
      <c r="DY102" s="378" t="str">
        <f t="shared" si="53"/>
        <v>中部12</v>
      </c>
      <c r="DZ102" s="390">
        <f t="shared" si="336"/>
        <v>0</v>
      </c>
      <c r="EC102" s="378" t="str">
        <f t="shared" si="54"/>
        <v>中部</v>
      </c>
      <c r="ED102" s="378">
        <f t="shared" si="55"/>
        <v>12</v>
      </c>
      <c r="EE102" s="378" t="str">
        <f t="shared" si="56"/>
        <v>中部12</v>
      </c>
      <c r="EF102" s="390">
        <f t="shared" si="337"/>
        <v>0</v>
      </c>
      <c r="EO102" s="378" t="str">
        <f t="shared" si="356"/>
        <v>中部</v>
      </c>
      <c r="EP102" s="378">
        <f t="shared" ref="EP102:EP108" si="368">EP101</f>
        <v>12</v>
      </c>
      <c r="EQ102" s="378" t="str">
        <f t="shared" si="57"/>
        <v>中部12</v>
      </c>
      <c r="ER102" s="390">
        <f t="shared" si="338"/>
        <v>0</v>
      </c>
      <c r="EU102" s="378" t="str">
        <f t="shared" si="58"/>
        <v>中部</v>
      </c>
      <c r="EV102" s="378">
        <f t="shared" si="59"/>
        <v>12</v>
      </c>
      <c r="EW102" s="378" t="str">
        <f t="shared" si="60"/>
        <v>中部12</v>
      </c>
      <c r="EX102" s="390">
        <f t="shared" si="339"/>
        <v>0</v>
      </c>
      <c r="FG102" s="378" t="str">
        <f t="shared" si="357"/>
        <v>中部</v>
      </c>
      <c r="FH102" s="378">
        <f t="shared" ref="FH102:FH108" si="369">FH101</f>
        <v>12</v>
      </c>
      <c r="FI102" s="378" t="str">
        <f t="shared" si="61"/>
        <v>中部12</v>
      </c>
      <c r="FJ102" s="390">
        <f t="shared" si="340"/>
        <v>0</v>
      </c>
      <c r="FM102" s="378" t="str">
        <f t="shared" si="62"/>
        <v>中部</v>
      </c>
      <c r="FN102" s="378">
        <f t="shared" si="63"/>
        <v>12</v>
      </c>
      <c r="FO102" s="378" t="str">
        <f t="shared" si="64"/>
        <v>中部12</v>
      </c>
      <c r="FP102" s="390">
        <f t="shared" si="341"/>
        <v>0</v>
      </c>
      <c r="FY102" s="378" t="str">
        <f t="shared" si="358"/>
        <v>中部</v>
      </c>
      <c r="FZ102" s="378">
        <f t="shared" ref="FZ102:FZ108" si="370">FZ101</f>
        <v>12</v>
      </c>
      <c r="GA102" s="378" t="str">
        <f t="shared" si="65"/>
        <v>中部12</v>
      </c>
      <c r="GB102" s="390">
        <f t="shared" si="342"/>
        <v>0</v>
      </c>
      <c r="GE102" s="378" t="str">
        <f t="shared" si="66"/>
        <v>中部</v>
      </c>
      <c r="GF102" s="378">
        <f t="shared" si="67"/>
        <v>12</v>
      </c>
      <c r="GG102" s="378" t="str">
        <f t="shared" si="68"/>
        <v>中部12</v>
      </c>
      <c r="GH102" s="390">
        <f t="shared" si="343"/>
        <v>0</v>
      </c>
      <c r="GQ102" s="378" t="str">
        <f t="shared" si="359"/>
        <v>中部</v>
      </c>
      <c r="GR102" s="378">
        <f t="shared" ref="GR102:GR108" si="371">GR101</f>
        <v>12</v>
      </c>
      <c r="GS102" s="378" t="str">
        <f t="shared" si="69"/>
        <v>中部12</v>
      </c>
      <c r="GT102" s="390">
        <f t="shared" si="344"/>
        <v>0</v>
      </c>
      <c r="GW102" s="378" t="str">
        <f t="shared" si="70"/>
        <v>中部</v>
      </c>
      <c r="GX102" s="378">
        <f t="shared" si="71"/>
        <v>12</v>
      </c>
      <c r="GY102" s="378" t="str">
        <f t="shared" si="72"/>
        <v>中部12</v>
      </c>
      <c r="GZ102" s="390">
        <f t="shared" si="345"/>
        <v>0</v>
      </c>
      <c r="HI102" s="378" t="str">
        <f t="shared" si="360"/>
        <v>中部</v>
      </c>
      <c r="HJ102" s="378">
        <f t="shared" ref="HJ102:HJ108" si="372">HJ101</f>
        <v>12</v>
      </c>
      <c r="HK102" s="378" t="str">
        <f t="shared" si="73"/>
        <v>中部12</v>
      </c>
      <c r="HL102" s="390">
        <f t="shared" si="346"/>
        <v>0</v>
      </c>
      <c r="HO102" s="378" t="str">
        <f t="shared" si="74"/>
        <v>中部</v>
      </c>
      <c r="HP102" s="378">
        <f t="shared" si="75"/>
        <v>12</v>
      </c>
      <c r="HQ102" s="378" t="str">
        <f t="shared" si="76"/>
        <v>中部12</v>
      </c>
      <c r="HR102" s="390">
        <f t="shared" si="347"/>
        <v>0</v>
      </c>
      <c r="IA102" s="378" t="str">
        <f t="shared" si="361"/>
        <v>中部</v>
      </c>
      <c r="IB102" s="378">
        <f t="shared" ref="IB102:IB108" si="373">IB101</f>
        <v>12</v>
      </c>
      <c r="IC102" s="378" t="str">
        <f t="shared" si="77"/>
        <v>中部12</v>
      </c>
      <c r="ID102" s="390">
        <f t="shared" si="348"/>
        <v>0</v>
      </c>
      <c r="IG102" s="378" t="str">
        <f t="shared" si="78"/>
        <v>中部</v>
      </c>
      <c r="IH102" s="378">
        <f t="shared" si="79"/>
        <v>12</v>
      </c>
      <c r="II102" s="378" t="str">
        <f t="shared" si="80"/>
        <v>中部12</v>
      </c>
      <c r="IJ102" s="390">
        <f t="shared" si="349"/>
        <v>0</v>
      </c>
    </row>
    <row r="103" spans="37:244">
      <c r="AK103" s="378" t="str">
        <f t="shared" si="350"/>
        <v>北陸</v>
      </c>
      <c r="AL103" s="378">
        <f t="shared" si="362"/>
        <v>12</v>
      </c>
      <c r="AM103" s="378" t="str">
        <f t="shared" si="35"/>
        <v>北陸12</v>
      </c>
      <c r="AN103" s="390">
        <f t="shared" si="326"/>
        <v>0</v>
      </c>
      <c r="AQ103" s="378" t="str">
        <f t="shared" si="36"/>
        <v>北陸</v>
      </c>
      <c r="AR103" s="378">
        <f t="shared" si="37"/>
        <v>12</v>
      </c>
      <c r="AS103" s="378" t="str">
        <f t="shared" si="38"/>
        <v>北陸12</v>
      </c>
      <c r="AT103" s="390">
        <f t="shared" si="327"/>
        <v>0</v>
      </c>
      <c r="BC103" s="378" t="str">
        <f t="shared" si="351"/>
        <v>北陸</v>
      </c>
      <c r="BD103" s="378">
        <f t="shared" si="363"/>
        <v>12</v>
      </c>
      <c r="BE103" s="378" t="str">
        <f t="shared" si="39"/>
        <v>北陸12</v>
      </c>
      <c r="BF103" s="390">
        <f t="shared" si="328"/>
        <v>0</v>
      </c>
      <c r="BI103" s="378" t="str">
        <f t="shared" si="40"/>
        <v>北陸</v>
      </c>
      <c r="BJ103" s="378">
        <f t="shared" si="41"/>
        <v>12</v>
      </c>
      <c r="BK103" s="378" t="str">
        <f t="shared" si="42"/>
        <v>北陸12</v>
      </c>
      <c r="BL103" s="390">
        <f t="shared" si="329"/>
        <v>0</v>
      </c>
      <c r="BU103" s="378" t="str">
        <f t="shared" si="352"/>
        <v>北陸</v>
      </c>
      <c r="BV103" s="378">
        <f t="shared" si="364"/>
        <v>12</v>
      </c>
      <c r="BW103" s="378" t="str">
        <f t="shared" si="43"/>
        <v>北陸12</v>
      </c>
      <c r="BX103" s="390">
        <f t="shared" si="330"/>
        <v>0</v>
      </c>
      <c r="CA103" s="378" t="str">
        <f t="shared" si="44"/>
        <v>北陸</v>
      </c>
      <c r="CB103" s="378">
        <f t="shared" si="45"/>
        <v>12</v>
      </c>
      <c r="CC103" s="378" t="str">
        <f t="shared" si="46"/>
        <v>北陸12</v>
      </c>
      <c r="CD103" s="390">
        <f t="shared" si="331"/>
        <v>0</v>
      </c>
      <c r="CM103" s="378" t="str">
        <f t="shared" si="353"/>
        <v>北陸</v>
      </c>
      <c r="CN103" s="378">
        <f t="shared" si="365"/>
        <v>12</v>
      </c>
      <c r="CO103" s="378" t="str">
        <f t="shared" si="47"/>
        <v>北陸12</v>
      </c>
      <c r="CP103" s="390">
        <f t="shared" si="332"/>
        <v>0</v>
      </c>
      <c r="CS103" s="378" t="str">
        <f t="shared" si="48"/>
        <v>北陸</v>
      </c>
      <c r="CT103" s="378">
        <f t="shared" si="49"/>
        <v>12</v>
      </c>
      <c r="CU103" s="378" t="str">
        <f t="shared" si="50"/>
        <v>北陸12</v>
      </c>
      <c r="CV103" s="390">
        <f t="shared" si="333"/>
        <v>0</v>
      </c>
      <c r="DE103" s="378" t="str">
        <f t="shared" si="354"/>
        <v>北陸</v>
      </c>
      <c r="DF103" s="378">
        <f t="shared" si="366"/>
        <v>12</v>
      </c>
      <c r="DG103" s="378" t="str">
        <f t="shared" si="51"/>
        <v>北陸12</v>
      </c>
      <c r="DH103" s="390">
        <f t="shared" si="334"/>
        <v>0</v>
      </c>
      <c r="DK103" s="378" t="str">
        <f t="shared" si="52"/>
        <v>北陸</v>
      </c>
      <c r="DL103" s="378">
        <f t="shared" si="52"/>
        <v>12</v>
      </c>
      <c r="DM103" s="378" t="str">
        <f t="shared" si="52"/>
        <v>北陸12</v>
      </c>
      <c r="DN103" s="390">
        <f t="shared" si="335"/>
        <v>0</v>
      </c>
      <c r="DW103" s="378" t="str">
        <f t="shared" si="355"/>
        <v>北陸</v>
      </c>
      <c r="DX103" s="378">
        <f t="shared" si="367"/>
        <v>12</v>
      </c>
      <c r="DY103" s="378" t="str">
        <f t="shared" si="53"/>
        <v>北陸12</v>
      </c>
      <c r="DZ103" s="390">
        <f t="shared" si="336"/>
        <v>0</v>
      </c>
      <c r="EC103" s="378" t="str">
        <f t="shared" si="54"/>
        <v>北陸</v>
      </c>
      <c r="ED103" s="378">
        <f t="shared" si="55"/>
        <v>12</v>
      </c>
      <c r="EE103" s="378" t="str">
        <f t="shared" si="56"/>
        <v>北陸12</v>
      </c>
      <c r="EF103" s="390">
        <f t="shared" si="337"/>
        <v>0</v>
      </c>
      <c r="EO103" s="378" t="str">
        <f t="shared" si="356"/>
        <v>北陸</v>
      </c>
      <c r="EP103" s="378">
        <f t="shared" si="368"/>
        <v>12</v>
      </c>
      <c r="EQ103" s="378" t="str">
        <f t="shared" si="57"/>
        <v>北陸12</v>
      </c>
      <c r="ER103" s="390">
        <f t="shared" si="338"/>
        <v>0</v>
      </c>
      <c r="EU103" s="378" t="str">
        <f t="shared" si="58"/>
        <v>北陸</v>
      </c>
      <c r="EV103" s="378">
        <f t="shared" si="59"/>
        <v>12</v>
      </c>
      <c r="EW103" s="378" t="str">
        <f t="shared" si="60"/>
        <v>北陸12</v>
      </c>
      <c r="EX103" s="390">
        <f t="shared" si="339"/>
        <v>0</v>
      </c>
      <c r="FG103" s="378" t="str">
        <f t="shared" si="357"/>
        <v>北陸</v>
      </c>
      <c r="FH103" s="378">
        <f t="shared" si="369"/>
        <v>12</v>
      </c>
      <c r="FI103" s="378" t="str">
        <f t="shared" si="61"/>
        <v>北陸12</v>
      </c>
      <c r="FJ103" s="390">
        <f t="shared" si="340"/>
        <v>0</v>
      </c>
      <c r="FM103" s="378" t="str">
        <f t="shared" si="62"/>
        <v>北陸</v>
      </c>
      <c r="FN103" s="378">
        <f t="shared" si="63"/>
        <v>12</v>
      </c>
      <c r="FO103" s="378" t="str">
        <f t="shared" si="64"/>
        <v>北陸12</v>
      </c>
      <c r="FP103" s="390">
        <f t="shared" si="341"/>
        <v>0</v>
      </c>
      <c r="FY103" s="378" t="str">
        <f t="shared" si="358"/>
        <v>北陸</v>
      </c>
      <c r="FZ103" s="378">
        <f t="shared" si="370"/>
        <v>12</v>
      </c>
      <c r="GA103" s="378" t="str">
        <f t="shared" si="65"/>
        <v>北陸12</v>
      </c>
      <c r="GB103" s="390">
        <f t="shared" si="342"/>
        <v>0</v>
      </c>
      <c r="GE103" s="378" t="str">
        <f t="shared" si="66"/>
        <v>北陸</v>
      </c>
      <c r="GF103" s="378">
        <f t="shared" si="67"/>
        <v>12</v>
      </c>
      <c r="GG103" s="378" t="str">
        <f t="shared" si="68"/>
        <v>北陸12</v>
      </c>
      <c r="GH103" s="390">
        <f t="shared" si="343"/>
        <v>0</v>
      </c>
      <c r="GQ103" s="378" t="str">
        <f t="shared" si="359"/>
        <v>北陸</v>
      </c>
      <c r="GR103" s="378">
        <f t="shared" si="371"/>
        <v>12</v>
      </c>
      <c r="GS103" s="378" t="str">
        <f t="shared" si="69"/>
        <v>北陸12</v>
      </c>
      <c r="GT103" s="390">
        <f t="shared" si="344"/>
        <v>0</v>
      </c>
      <c r="GW103" s="378" t="str">
        <f t="shared" si="70"/>
        <v>北陸</v>
      </c>
      <c r="GX103" s="378">
        <f t="shared" si="71"/>
        <v>12</v>
      </c>
      <c r="GY103" s="378" t="str">
        <f t="shared" si="72"/>
        <v>北陸12</v>
      </c>
      <c r="GZ103" s="390">
        <f t="shared" si="345"/>
        <v>0</v>
      </c>
      <c r="HI103" s="378" t="str">
        <f t="shared" si="360"/>
        <v>北陸</v>
      </c>
      <c r="HJ103" s="378">
        <f t="shared" si="372"/>
        <v>12</v>
      </c>
      <c r="HK103" s="378" t="str">
        <f t="shared" si="73"/>
        <v>北陸12</v>
      </c>
      <c r="HL103" s="390">
        <f t="shared" si="346"/>
        <v>0</v>
      </c>
      <c r="HO103" s="378" t="str">
        <f t="shared" si="74"/>
        <v>北陸</v>
      </c>
      <c r="HP103" s="378">
        <f t="shared" si="75"/>
        <v>12</v>
      </c>
      <c r="HQ103" s="378" t="str">
        <f t="shared" si="76"/>
        <v>北陸12</v>
      </c>
      <c r="HR103" s="390">
        <f t="shared" si="347"/>
        <v>0</v>
      </c>
      <c r="IA103" s="378" t="str">
        <f t="shared" si="361"/>
        <v>北陸</v>
      </c>
      <c r="IB103" s="378">
        <f t="shared" si="373"/>
        <v>12</v>
      </c>
      <c r="IC103" s="378" t="str">
        <f t="shared" si="77"/>
        <v>北陸12</v>
      </c>
      <c r="ID103" s="390">
        <f t="shared" si="348"/>
        <v>0</v>
      </c>
      <c r="IG103" s="378" t="str">
        <f t="shared" si="78"/>
        <v>北陸</v>
      </c>
      <c r="IH103" s="378">
        <f t="shared" si="79"/>
        <v>12</v>
      </c>
      <c r="II103" s="378" t="str">
        <f t="shared" si="80"/>
        <v>北陸12</v>
      </c>
      <c r="IJ103" s="390">
        <f t="shared" si="349"/>
        <v>0</v>
      </c>
    </row>
    <row r="104" spans="37:244">
      <c r="AK104" s="378" t="str">
        <f t="shared" si="350"/>
        <v>関西</v>
      </c>
      <c r="AL104" s="378">
        <f t="shared" si="362"/>
        <v>12</v>
      </c>
      <c r="AM104" s="378" t="str">
        <f t="shared" ref="AM104:AM167" si="374">AK104&amp;AL104</f>
        <v>関西12</v>
      </c>
      <c r="AN104" s="390">
        <f t="shared" si="326"/>
        <v>0</v>
      </c>
      <c r="AQ104" s="378" t="str">
        <f t="shared" ref="AQ104:AQ167" si="375">AK104</f>
        <v>関西</v>
      </c>
      <c r="AR104" s="378">
        <f t="shared" ref="AR104:AR167" si="376">AL104</f>
        <v>12</v>
      </c>
      <c r="AS104" s="378" t="str">
        <f t="shared" ref="AS104:AS167" si="377">AM104</f>
        <v>関西12</v>
      </c>
      <c r="AT104" s="390">
        <f t="shared" si="327"/>
        <v>0</v>
      </c>
      <c r="BC104" s="378" t="str">
        <f t="shared" si="351"/>
        <v>関西</v>
      </c>
      <c r="BD104" s="378">
        <f t="shared" si="363"/>
        <v>12</v>
      </c>
      <c r="BE104" s="378" t="str">
        <f t="shared" ref="BE104:BE167" si="378">BC104&amp;BD104</f>
        <v>関西12</v>
      </c>
      <c r="BF104" s="390">
        <f t="shared" si="328"/>
        <v>0</v>
      </c>
      <c r="BI104" s="378" t="str">
        <f t="shared" ref="BI104:BI167" si="379">BC104</f>
        <v>関西</v>
      </c>
      <c r="BJ104" s="378">
        <f t="shared" ref="BJ104:BJ167" si="380">BD104</f>
        <v>12</v>
      </c>
      <c r="BK104" s="378" t="str">
        <f t="shared" ref="BK104:BK167" si="381">BE104</f>
        <v>関西12</v>
      </c>
      <c r="BL104" s="390">
        <f t="shared" si="329"/>
        <v>0</v>
      </c>
      <c r="BU104" s="378" t="str">
        <f t="shared" si="352"/>
        <v>関西</v>
      </c>
      <c r="BV104" s="378">
        <f t="shared" si="364"/>
        <v>12</v>
      </c>
      <c r="BW104" s="378" t="str">
        <f t="shared" ref="BW104:BW167" si="382">BU104&amp;BV104</f>
        <v>関西12</v>
      </c>
      <c r="BX104" s="390">
        <f t="shared" si="330"/>
        <v>0</v>
      </c>
      <c r="CA104" s="378" t="str">
        <f t="shared" ref="CA104:CA167" si="383">BU104</f>
        <v>関西</v>
      </c>
      <c r="CB104" s="378">
        <f t="shared" ref="CB104:CB167" si="384">BV104</f>
        <v>12</v>
      </c>
      <c r="CC104" s="378" t="str">
        <f t="shared" ref="CC104:CC167" si="385">BW104</f>
        <v>関西12</v>
      </c>
      <c r="CD104" s="390">
        <f t="shared" si="331"/>
        <v>0</v>
      </c>
      <c r="CM104" s="378" t="str">
        <f t="shared" si="353"/>
        <v>関西</v>
      </c>
      <c r="CN104" s="378">
        <f t="shared" si="365"/>
        <v>12</v>
      </c>
      <c r="CO104" s="378" t="str">
        <f t="shared" ref="CO104:CO167" si="386">CM104&amp;CN104</f>
        <v>関西12</v>
      </c>
      <c r="CP104" s="390">
        <f t="shared" si="332"/>
        <v>0</v>
      </c>
      <c r="CS104" s="378" t="str">
        <f t="shared" ref="CS104:CS167" si="387">CM104</f>
        <v>関西</v>
      </c>
      <c r="CT104" s="378">
        <f t="shared" ref="CT104:CT167" si="388">CN104</f>
        <v>12</v>
      </c>
      <c r="CU104" s="378" t="str">
        <f t="shared" ref="CU104:CU167" si="389">CO104</f>
        <v>関西12</v>
      </c>
      <c r="CV104" s="390">
        <f t="shared" si="333"/>
        <v>0</v>
      </c>
      <c r="DE104" s="378" t="str">
        <f t="shared" si="354"/>
        <v>関西</v>
      </c>
      <c r="DF104" s="378">
        <f t="shared" si="366"/>
        <v>12</v>
      </c>
      <c r="DG104" s="378" t="str">
        <f t="shared" ref="DG104:DG167" si="390">DE104&amp;DF104</f>
        <v>関西12</v>
      </c>
      <c r="DH104" s="390">
        <f t="shared" si="334"/>
        <v>0</v>
      </c>
      <c r="DK104" s="378" t="str">
        <f t="shared" ref="DK104:DM167" si="391">DE104</f>
        <v>関西</v>
      </c>
      <c r="DL104" s="378">
        <f t="shared" si="391"/>
        <v>12</v>
      </c>
      <c r="DM104" s="378" t="str">
        <f t="shared" si="391"/>
        <v>関西12</v>
      </c>
      <c r="DN104" s="390">
        <f t="shared" si="335"/>
        <v>0</v>
      </c>
      <c r="DW104" s="378" t="str">
        <f t="shared" si="355"/>
        <v>関西</v>
      </c>
      <c r="DX104" s="378">
        <f t="shared" si="367"/>
        <v>12</v>
      </c>
      <c r="DY104" s="378" t="str">
        <f t="shared" ref="DY104:DY167" si="392">DW104&amp;DX104</f>
        <v>関西12</v>
      </c>
      <c r="DZ104" s="390">
        <f t="shared" si="336"/>
        <v>0</v>
      </c>
      <c r="EC104" s="378" t="str">
        <f t="shared" ref="EC104:EC167" si="393">DW104</f>
        <v>関西</v>
      </c>
      <c r="ED104" s="378">
        <f t="shared" ref="ED104:ED167" si="394">DX104</f>
        <v>12</v>
      </c>
      <c r="EE104" s="378" t="str">
        <f t="shared" ref="EE104:EE167" si="395">DY104</f>
        <v>関西12</v>
      </c>
      <c r="EF104" s="390">
        <f t="shared" si="337"/>
        <v>0</v>
      </c>
      <c r="EO104" s="378" t="str">
        <f t="shared" si="356"/>
        <v>関西</v>
      </c>
      <c r="EP104" s="378">
        <f t="shared" si="368"/>
        <v>12</v>
      </c>
      <c r="EQ104" s="378" t="str">
        <f t="shared" ref="EQ104:EQ167" si="396">EO104&amp;EP104</f>
        <v>関西12</v>
      </c>
      <c r="ER104" s="390">
        <f t="shared" si="338"/>
        <v>0</v>
      </c>
      <c r="EU104" s="378" t="str">
        <f t="shared" ref="EU104:EU167" si="397">EO104</f>
        <v>関西</v>
      </c>
      <c r="EV104" s="378">
        <f t="shared" ref="EV104:EV167" si="398">EP104</f>
        <v>12</v>
      </c>
      <c r="EW104" s="378" t="str">
        <f t="shared" ref="EW104:EW167" si="399">EQ104</f>
        <v>関西12</v>
      </c>
      <c r="EX104" s="390">
        <f t="shared" si="339"/>
        <v>0</v>
      </c>
      <c r="FG104" s="378" t="str">
        <f t="shared" si="357"/>
        <v>関西</v>
      </c>
      <c r="FH104" s="378">
        <f t="shared" si="369"/>
        <v>12</v>
      </c>
      <c r="FI104" s="378" t="str">
        <f t="shared" ref="FI104:FI167" si="400">FG104&amp;FH104</f>
        <v>関西12</v>
      </c>
      <c r="FJ104" s="390">
        <f t="shared" si="340"/>
        <v>0</v>
      </c>
      <c r="FM104" s="378" t="str">
        <f t="shared" ref="FM104:FM167" si="401">FG104</f>
        <v>関西</v>
      </c>
      <c r="FN104" s="378">
        <f t="shared" ref="FN104:FN167" si="402">FH104</f>
        <v>12</v>
      </c>
      <c r="FO104" s="378" t="str">
        <f t="shared" ref="FO104:FO167" si="403">FI104</f>
        <v>関西12</v>
      </c>
      <c r="FP104" s="390">
        <f t="shared" si="341"/>
        <v>0</v>
      </c>
      <c r="FY104" s="378" t="str">
        <f t="shared" si="358"/>
        <v>関西</v>
      </c>
      <c r="FZ104" s="378">
        <f t="shared" si="370"/>
        <v>12</v>
      </c>
      <c r="GA104" s="378" t="str">
        <f t="shared" ref="GA104:GA167" si="404">FY104&amp;FZ104</f>
        <v>関西12</v>
      </c>
      <c r="GB104" s="390">
        <f t="shared" si="342"/>
        <v>0</v>
      </c>
      <c r="GE104" s="378" t="str">
        <f t="shared" ref="GE104:GE167" si="405">FY104</f>
        <v>関西</v>
      </c>
      <c r="GF104" s="378">
        <f t="shared" ref="GF104:GF167" si="406">FZ104</f>
        <v>12</v>
      </c>
      <c r="GG104" s="378" t="str">
        <f t="shared" ref="GG104:GG167" si="407">GA104</f>
        <v>関西12</v>
      </c>
      <c r="GH104" s="390">
        <f t="shared" si="343"/>
        <v>0</v>
      </c>
      <c r="GQ104" s="378" t="str">
        <f t="shared" si="359"/>
        <v>関西</v>
      </c>
      <c r="GR104" s="378">
        <f t="shared" si="371"/>
        <v>12</v>
      </c>
      <c r="GS104" s="378" t="str">
        <f t="shared" ref="GS104:GS167" si="408">GQ104&amp;GR104</f>
        <v>関西12</v>
      </c>
      <c r="GT104" s="390">
        <f t="shared" si="344"/>
        <v>0</v>
      </c>
      <c r="GW104" s="378" t="str">
        <f t="shared" ref="GW104:GW167" si="409">GQ104</f>
        <v>関西</v>
      </c>
      <c r="GX104" s="378">
        <f t="shared" ref="GX104:GX167" si="410">GR104</f>
        <v>12</v>
      </c>
      <c r="GY104" s="378" t="str">
        <f t="shared" ref="GY104:GY167" si="411">GS104</f>
        <v>関西12</v>
      </c>
      <c r="GZ104" s="390">
        <f t="shared" si="345"/>
        <v>0</v>
      </c>
      <c r="HI104" s="378" t="str">
        <f t="shared" si="360"/>
        <v>関西</v>
      </c>
      <c r="HJ104" s="378">
        <f t="shared" si="372"/>
        <v>12</v>
      </c>
      <c r="HK104" s="378" t="str">
        <f t="shared" ref="HK104:HK167" si="412">HI104&amp;HJ104</f>
        <v>関西12</v>
      </c>
      <c r="HL104" s="390">
        <f t="shared" si="346"/>
        <v>0</v>
      </c>
      <c r="HO104" s="378" t="str">
        <f t="shared" ref="HO104:HO167" si="413">HI104</f>
        <v>関西</v>
      </c>
      <c r="HP104" s="378">
        <f t="shared" ref="HP104:HP167" si="414">HJ104</f>
        <v>12</v>
      </c>
      <c r="HQ104" s="378" t="str">
        <f t="shared" ref="HQ104:HQ167" si="415">HK104</f>
        <v>関西12</v>
      </c>
      <c r="HR104" s="390">
        <f t="shared" si="347"/>
        <v>0</v>
      </c>
      <c r="IA104" s="378" t="str">
        <f t="shared" si="361"/>
        <v>関西</v>
      </c>
      <c r="IB104" s="378">
        <f t="shared" si="373"/>
        <v>12</v>
      </c>
      <c r="IC104" s="378" t="str">
        <f t="shared" ref="IC104:IC167" si="416">IA104&amp;IB104</f>
        <v>関西12</v>
      </c>
      <c r="ID104" s="390">
        <f t="shared" si="348"/>
        <v>0</v>
      </c>
      <c r="IG104" s="378" t="str">
        <f t="shared" ref="IG104:IG167" si="417">IA104</f>
        <v>関西</v>
      </c>
      <c r="IH104" s="378">
        <f t="shared" ref="IH104:IH167" si="418">IB104</f>
        <v>12</v>
      </c>
      <c r="II104" s="378" t="str">
        <f t="shared" ref="II104:II167" si="419">IC104</f>
        <v>関西12</v>
      </c>
      <c r="IJ104" s="390">
        <f t="shared" si="349"/>
        <v>0</v>
      </c>
    </row>
    <row r="105" spans="37:244">
      <c r="AK105" s="378" t="str">
        <f t="shared" si="350"/>
        <v>中国</v>
      </c>
      <c r="AL105" s="378">
        <f t="shared" si="362"/>
        <v>12</v>
      </c>
      <c r="AM105" s="378" t="str">
        <f t="shared" si="374"/>
        <v>中国12</v>
      </c>
      <c r="AN105" s="390">
        <f t="shared" si="326"/>
        <v>0</v>
      </c>
      <c r="AQ105" s="378" t="str">
        <f t="shared" si="375"/>
        <v>中国</v>
      </c>
      <c r="AR105" s="378">
        <f t="shared" si="376"/>
        <v>12</v>
      </c>
      <c r="AS105" s="378" t="str">
        <f t="shared" si="377"/>
        <v>中国12</v>
      </c>
      <c r="AT105" s="390">
        <f t="shared" si="327"/>
        <v>0</v>
      </c>
      <c r="BC105" s="378" t="str">
        <f t="shared" si="351"/>
        <v>中国</v>
      </c>
      <c r="BD105" s="378">
        <f t="shared" si="363"/>
        <v>12</v>
      </c>
      <c r="BE105" s="378" t="str">
        <f t="shared" si="378"/>
        <v>中国12</v>
      </c>
      <c r="BF105" s="390">
        <f t="shared" si="328"/>
        <v>0</v>
      </c>
      <c r="BI105" s="378" t="str">
        <f t="shared" si="379"/>
        <v>中国</v>
      </c>
      <c r="BJ105" s="378">
        <f t="shared" si="380"/>
        <v>12</v>
      </c>
      <c r="BK105" s="378" t="str">
        <f t="shared" si="381"/>
        <v>中国12</v>
      </c>
      <c r="BL105" s="390">
        <f t="shared" si="329"/>
        <v>0</v>
      </c>
      <c r="BU105" s="378" t="str">
        <f t="shared" si="352"/>
        <v>中国</v>
      </c>
      <c r="BV105" s="378">
        <f t="shared" si="364"/>
        <v>12</v>
      </c>
      <c r="BW105" s="378" t="str">
        <f t="shared" si="382"/>
        <v>中国12</v>
      </c>
      <c r="BX105" s="390">
        <f t="shared" si="330"/>
        <v>0</v>
      </c>
      <c r="CA105" s="378" t="str">
        <f t="shared" si="383"/>
        <v>中国</v>
      </c>
      <c r="CB105" s="378">
        <f t="shared" si="384"/>
        <v>12</v>
      </c>
      <c r="CC105" s="378" t="str">
        <f t="shared" si="385"/>
        <v>中国12</v>
      </c>
      <c r="CD105" s="390">
        <f t="shared" si="331"/>
        <v>0</v>
      </c>
      <c r="CM105" s="378" t="str">
        <f t="shared" si="353"/>
        <v>中国</v>
      </c>
      <c r="CN105" s="378">
        <f t="shared" si="365"/>
        <v>12</v>
      </c>
      <c r="CO105" s="378" t="str">
        <f t="shared" si="386"/>
        <v>中国12</v>
      </c>
      <c r="CP105" s="390">
        <f t="shared" si="332"/>
        <v>0</v>
      </c>
      <c r="CS105" s="378" t="str">
        <f t="shared" si="387"/>
        <v>中国</v>
      </c>
      <c r="CT105" s="378">
        <f t="shared" si="388"/>
        <v>12</v>
      </c>
      <c r="CU105" s="378" t="str">
        <f t="shared" si="389"/>
        <v>中国12</v>
      </c>
      <c r="CV105" s="390">
        <f t="shared" si="333"/>
        <v>0</v>
      </c>
      <c r="DE105" s="378" t="str">
        <f t="shared" si="354"/>
        <v>中国</v>
      </c>
      <c r="DF105" s="378">
        <f t="shared" si="366"/>
        <v>12</v>
      </c>
      <c r="DG105" s="378" t="str">
        <f t="shared" si="390"/>
        <v>中国12</v>
      </c>
      <c r="DH105" s="390">
        <f t="shared" si="334"/>
        <v>0</v>
      </c>
      <c r="DK105" s="378" t="str">
        <f t="shared" si="391"/>
        <v>中国</v>
      </c>
      <c r="DL105" s="378">
        <f t="shared" si="391"/>
        <v>12</v>
      </c>
      <c r="DM105" s="378" t="str">
        <f t="shared" si="391"/>
        <v>中国12</v>
      </c>
      <c r="DN105" s="390">
        <f t="shared" si="335"/>
        <v>0</v>
      </c>
      <c r="DW105" s="378" t="str">
        <f t="shared" si="355"/>
        <v>中国</v>
      </c>
      <c r="DX105" s="378">
        <f t="shared" si="367"/>
        <v>12</v>
      </c>
      <c r="DY105" s="378" t="str">
        <f t="shared" si="392"/>
        <v>中国12</v>
      </c>
      <c r="DZ105" s="390">
        <f t="shared" si="336"/>
        <v>0</v>
      </c>
      <c r="EC105" s="378" t="str">
        <f t="shared" si="393"/>
        <v>中国</v>
      </c>
      <c r="ED105" s="378">
        <f t="shared" si="394"/>
        <v>12</v>
      </c>
      <c r="EE105" s="378" t="str">
        <f t="shared" si="395"/>
        <v>中国12</v>
      </c>
      <c r="EF105" s="390">
        <f t="shared" si="337"/>
        <v>0</v>
      </c>
      <c r="EO105" s="378" t="str">
        <f t="shared" si="356"/>
        <v>中国</v>
      </c>
      <c r="EP105" s="378">
        <f t="shared" si="368"/>
        <v>12</v>
      </c>
      <c r="EQ105" s="378" t="str">
        <f t="shared" si="396"/>
        <v>中国12</v>
      </c>
      <c r="ER105" s="390">
        <f t="shared" si="338"/>
        <v>0</v>
      </c>
      <c r="EU105" s="378" t="str">
        <f t="shared" si="397"/>
        <v>中国</v>
      </c>
      <c r="EV105" s="378">
        <f t="shared" si="398"/>
        <v>12</v>
      </c>
      <c r="EW105" s="378" t="str">
        <f t="shared" si="399"/>
        <v>中国12</v>
      </c>
      <c r="EX105" s="390">
        <f t="shared" si="339"/>
        <v>0</v>
      </c>
      <c r="FG105" s="378" t="str">
        <f t="shared" si="357"/>
        <v>中国</v>
      </c>
      <c r="FH105" s="378">
        <f t="shared" si="369"/>
        <v>12</v>
      </c>
      <c r="FI105" s="378" t="str">
        <f t="shared" si="400"/>
        <v>中国12</v>
      </c>
      <c r="FJ105" s="390">
        <f t="shared" si="340"/>
        <v>0</v>
      </c>
      <c r="FM105" s="378" t="str">
        <f t="shared" si="401"/>
        <v>中国</v>
      </c>
      <c r="FN105" s="378">
        <f t="shared" si="402"/>
        <v>12</v>
      </c>
      <c r="FO105" s="378" t="str">
        <f t="shared" si="403"/>
        <v>中国12</v>
      </c>
      <c r="FP105" s="390">
        <f t="shared" si="341"/>
        <v>0</v>
      </c>
      <c r="FY105" s="378" t="str">
        <f t="shared" si="358"/>
        <v>中国</v>
      </c>
      <c r="FZ105" s="378">
        <f t="shared" si="370"/>
        <v>12</v>
      </c>
      <c r="GA105" s="378" t="str">
        <f t="shared" si="404"/>
        <v>中国12</v>
      </c>
      <c r="GB105" s="390">
        <f t="shared" si="342"/>
        <v>0</v>
      </c>
      <c r="GE105" s="378" t="str">
        <f t="shared" si="405"/>
        <v>中国</v>
      </c>
      <c r="GF105" s="378">
        <f t="shared" si="406"/>
        <v>12</v>
      </c>
      <c r="GG105" s="378" t="str">
        <f t="shared" si="407"/>
        <v>中国12</v>
      </c>
      <c r="GH105" s="390">
        <f t="shared" si="343"/>
        <v>0</v>
      </c>
      <c r="GQ105" s="378" t="str">
        <f t="shared" si="359"/>
        <v>中国</v>
      </c>
      <c r="GR105" s="378">
        <f t="shared" si="371"/>
        <v>12</v>
      </c>
      <c r="GS105" s="378" t="str">
        <f t="shared" si="408"/>
        <v>中国12</v>
      </c>
      <c r="GT105" s="390">
        <f t="shared" si="344"/>
        <v>0</v>
      </c>
      <c r="GW105" s="378" t="str">
        <f t="shared" si="409"/>
        <v>中国</v>
      </c>
      <c r="GX105" s="378">
        <f t="shared" si="410"/>
        <v>12</v>
      </c>
      <c r="GY105" s="378" t="str">
        <f t="shared" si="411"/>
        <v>中国12</v>
      </c>
      <c r="GZ105" s="390">
        <f t="shared" si="345"/>
        <v>0</v>
      </c>
      <c r="HI105" s="378" t="str">
        <f t="shared" si="360"/>
        <v>中国</v>
      </c>
      <c r="HJ105" s="378">
        <f t="shared" si="372"/>
        <v>12</v>
      </c>
      <c r="HK105" s="378" t="str">
        <f t="shared" si="412"/>
        <v>中国12</v>
      </c>
      <c r="HL105" s="390">
        <f t="shared" si="346"/>
        <v>0</v>
      </c>
      <c r="HO105" s="378" t="str">
        <f t="shared" si="413"/>
        <v>中国</v>
      </c>
      <c r="HP105" s="378">
        <f t="shared" si="414"/>
        <v>12</v>
      </c>
      <c r="HQ105" s="378" t="str">
        <f t="shared" si="415"/>
        <v>中国12</v>
      </c>
      <c r="HR105" s="390">
        <f t="shared" si="347"/>
        <v>0</v>
      </c>
      <c r="IA105" s="378" t="str">
        <f t="shared" si="361"/>
        <v>中国</v>
      </c>
      <c r="IB105" s="378">
        <f t="shared" si="373"/>
        <v>12</v>
      </c>
      <c r="IC105" s="378" t="str">
        <f t="shared" si="416"/>
        <v>中国12</v>
      </c>
      <c r="ID105" s="390">
        <f t="shared" si="348"/>
        <v>0</v>
      </c>
      <c r="IG105" s="378" t="str">
        <f t="shared" si="417"/>
        <v>中国</v>
      </c>
      <c r="IH105" s="378">
        <f t="shared" si="418"/>
        <v>12</v>
      </c>
      <c r="II105" s="378" t="str">
        <f t="shared" si="419"/>
        <v>中国12</v>
      </c>
      <c r="IJ105" s="390">
        <f t="shared" si="349"/>
        <v>0</v>
      </c>
    </row>
    <row r="106" spans="37:244">
      <c r="AK106" s="378" t="str">
        <f t="shared" si="350"/>
        <v>四国</v>
      </c>
      <c r="AL106" s="378">
        <f t="shared" si="362"/>
        <v>12</v>
      </c>
      <c r="AM106" s="378" t="str">
        <f t="shared" si="374"/>
        <v>四国12</v>
      </c>
      <c r="AN106" s="390">
        <f t="shared" si="326"/>
        <v>0</v>
      </c>
      <c r="AQ106" s="378" t="str">
        <f t="shared" si="375"/>
        <v>四国</v>
      </c>
      <c r="AR106" s="378">
        <f t="shared" si="376"/>
        <v>12</v>
      </c>
      <c r="AS106" s="378" t="str">
        <f t="shared" si="377"/>
        <v>四国12</v>
      </c>
      <c r="AT106" s="390">
        <f t="shared" si="327"/>
        <v>0</v>
      </c>
      <c r="BC106" s="378" t="str">
        <f t="shared" si="351"/>
        <v>四国</v>
      </c>
      <c r="BD106" s="378">
        <f t="shared" si="363"/>
        <v>12</v>
      </c>
      <c r="BE106" s="378" t="str">
        <f t="shared" si="378"/>
        <v>四国12</v>
      </c>
      <c r="BF106" s="390">
        <f t="shared" si="328"/>
        <v>0</v>
      </c>
      <c r="BI106" s="378" t="str">
        <f t="shared" si="379"/>
        <v>四国</v>
      </c>
      <c r="BJ106" s="378">
        <f t="shared" si="380"/>
        <v>12</v>
      </c>
      <c r="BK106" s="378" t="str">
        <f t="shared" si="381"/>
        <v>四国12</v>
      </c>
      <c r="BL106" s="390">
        <f t="shared" si="329"/>
        <v>0</v>
      </c>
      <c r="BU106" s="378" t="str">
        <f t="shared" si="352"/>
        <v>四国</v>
      </c>
      <c r="BV106" s="378">
        <f t="shared" si="364"/>
        <v>12</v>
      </c>
      <c r="BW106" s="378" t="str">
        <f t="shared" si="382"/>
        <v>四国12</v>
      </c>
      <c r="BX106" s="390">
        <f t="shared" si="330"/>
        <v>0</v>
      </c>
      <c r="CA106" s="378" t="str">
        <f t="shared" si="383"/>
        <v>四国</v>
      </c>
      <c r="CB106" s="378">
        <f t="shared" si="384"/>
        <v>12</v>
      </c>
      <c r="CC106" s="378" t="str">
        <f t="shared" si="385"/>
        <v>四国12</v>
      </c>
      <c r="CD106" s="390">
        <f t="shared" si="331"/>
        <v>0</v>
      </c>
      <c r="CM106" s="378" t="str">
        <f t="shared" si="353"/>
        <v>四国</v>
      </c>
      <c r="CN106" s="378">
        <f t="shared" si="365"/>
        <v>12</v>
      </c>
      <c r="CO106" s="378" t="str">
        <f t="shared" si="386"/>
        <v>四国12</v>
      </c>
      <c r="CP106" s="390">
        <f t="shared" si="332"/>
        <v>0</v>
      </c>
      <c r="CS106" s="378" t="str">
        <f t="shared" si="387"/>
        <v>四国</v>
      </c>
      <c r="CT106" s="378">
        <f t="shared" si="388"/>
        <v>12</v>
      </c>
      <c r="CU106" s="378" t="str">
        <f t="shared" si="389"/>
        <v>四国12</v>
      </c>
      <c r="CV106" s="390">
        <f t="shared" si="333"/>
        <v>0</v>
      </c>
      <c r="DE106" s="378" t="str">
        <f t="shared" si="354"/>
        <v>四国</v>
      </c>
      <c r="DF106" s="378">
        <f t="shared" si="366"/>
        <v>12</v>
      </c>
      <c r="DG106" s="378" t="str">
        <f t="shared" si="390"/>
        <v>四国12</v>
      </c>
      <c r="DH106" s="390">
        <f t="shared" si="334"/>
        <v>0</v>
      </c>
      <c r="DK106" s="378" t="str">
        <f t="shared" si="391"/>
        <v>四国</v>
      </c>
      <c r="DL106" s="378">
        <f t="shared" si="391"/>
        <v>12</v>
      </c>
      <c r="DM106" s="378" t="str">
        <f t="shared" si="391"/>
        <v>四国12</v>
      </c>
      <c r="DN106" s="390">
        <f t="shared" si="335"/>
        <v>0</v>
      </c>
      <c r="DW106" s="378" t="str">
        <f t="shared" si="355"/>
        <v>四国</v>
      </c>
      <c r="DX106" s="378">
        <f t="shared" si="367"/>
        <v>12</v>
      </c>
      <c r="DY106" s="378" t="str">
        <f t="shared" si="392"/>
        <v>四国12</v>
      </c>
      <c r="DZ106" s="390">
        <f t="shared" si="336"/>
        <v>0</v>
      </c>
      <c r="EC106" s="378" t="str">
        <f t="shared" si="393"/>
        <v>四国</v>
      </c>
      <c r="ED106" s="378">
        <f t="shared" si="394"/>
        <v>12</v>
      </c>
      <c r="EE106" s="378" t="str">
        <f t="shared" si="395"/>
        <v>四国12</v>
      </c>
      <c r="EF106" s="390">
        <f t="shared" si="337"/>
        <v>0</v>
      </c>
      <c r="EO106" s="378" t="str">
        <f t="shared" si="356"/>
        <v>四国</v>
      </c>
      <c r="EP106" s="378">
        <f t="shared" si="368"/>
        <v>12</v>
      </c>
      <c r="EQ106" s="378" t="str">
        <f t="shared" si="396"/>
        <v>四国12</v>
      </c>
      <c r="ER106" s="390">
        <f t="shared" si="338"/>
        <v>0</v>
      </c>
      <c r="EU106" s="378" t="str">
        <f t="shared" si="397"/>
        <v>四国</v>
      </c>
      <c r="EV106" s="378">
        <f t="shared" si="398"/>
        <v>12</v>
      </c>
      <c r="EW106" s="378" t="str">
        <f t="shared" si="399"/>
        <v>四国12</v>
      </c>
      <c r="EX106" s="390">
        <f t="shared" si="339"/>
        <v>0</v>
      </c>
      <c r="FG106" s="378" t="str">
        <f t="shared" si="357"/>
        <v>四国</v>
      </c>
      <c r="FH106" s="378">
        <f t="shared" si="369"/>
        <v>12</v>
      </c>
      <c r="FI106" s="378" t="str">
        <f t="shared" si="400"/>
        <v>四国12</v>
      </c>
      <c r="FJ106" s="390">
        <f t="shared" si="340"/>
        <v>0</v>
      </c>
      <c r="FM106" s="378" t="str">
        <f t="shared" si="401"/>
        <v>四国</v>
      </c>
      <c r="FN106" s="378">
        <f t="shared" si="402"/>
        <v>12</v>
      </c>
      <c r="FO106" s="378" t="str">
        <f t="shared" si="403"/>
        <v>四国12</v>
      </c>
      <c r="FP106" s="390">
        <f t="shared" si="341"/>
        <v>0</v>
      </c>
      <c r="FY106" s="378" t="str">
        <f t="shared" si="358"/>
        <v>四国</v>
      </c>
      <c r="FZ106" s="378">
        <f t="shared" si="370"/>
        <v>12</v>
      </c>
      <c r="GA106" s="378" t="str">
        <f t="shared" si="404"/>
        <v>四国12</v>
      </c>
      <c r="GB106" s="390">
        <f t="shared" si="342"/>
        <v>0</v>
      </c>
      <c r="GE106" s="378" t="str">
        <f t="shared" si="405"/>
        <v>四国</v>
      </c>
      <c r="GF106" s="378">
        <f t="shared" si="406"/>
        <v>12</v>
      </c>
      <c r="GG106" s="378" t="str">
        <f t="shared" si="407"/>
        <v>四国12</v>
      </c>
      <c r="GH106" s="390">
        <f t="shared" si="343"/>
        <v>0</v>
      </c>
      <c r="GQ106" s="378" t="str">
        <f t="shared" si="359"/>
        <v>四国</v>
      </c>
      <c r="GR106" s="378">
        <f t="shared" si="371"/>
        <v>12</v>
      </c>
      <c r="GS106" s="378" t="str">
        <f t="shared" si="408"/>
        <v>四国12</v>
      </c>
      <c r="GT106" s="390">
        <f t="shared" si="344"/>
        <v>0</v>
      </c>
      <c r="GW106" s="378" t="str">
        <f t="shared" si="409"/>
        <v>四国</v>
      </c>
      <c r="GX106" s="378">
        <f t="shared" si="410"/>
        <v>12</v>
      </c>
      <c r="GY106" s="378" t="str">
        <f t="shared" si="411"/>
        <v>四国12</v>
      </c>
      <c r="GZ106" s="390">
        <f t="shared" si="345"/>
        <v>0</v>
      </c>
      <c r="HI106" s="378" t="str">
        <f t="shared" si="360"/>
        <v>四国</v>
      </c>
      <c r="HJ106" s="378">
        <f t="shared" si="372"/>
        <v>12</v>
      </c>
      <c r="HK106" s="378" t="str">
        <f t="shared" si="412"/>
        <v>四国12</v>
      </c>
      <c r="HL106" s="390">
        <f t="shared" si="346"/>
        <v>0</v>
      </c>
      <c r="HO106" s="378" t="str">
        <f t="shared" si="413"/>
        <v>四国</v>
      </c>
      <c r="HP106" s="378">
        <f t="shared" si="414"/>
        <v>12</v>
      </c>
      <c r="HQ106" s="378" t="str">
        <f t="shared" si="415"/>
        <v>四国12</v>
      </c>
      <c r="HR106" s="390">
        <f t="shared" si="347"/>
        <v>0</v>
      </c>
      <c r="IA106" s="378" t="str">
        <f t="shared" si="361"/>
        <v>四国</v>
      </c>
      <c r="IB106" s="378">
        <f t="shared" si="373"/>
        <v>12</v>
      </c>
      <c r="IC106" s="378" t="str">
        <f t="shared" si="416"/>
        <v>四国12</v>
      </c>
      <c r="ID106" s="390">
        <f t="shared" si="348"/>
        <v>0</v>
      </c>
      <c r="IG106" s="378" t="str">
        <f t="shared" si="417"/>
        <v>四国</v>
      </c>
      <c r="IH106" s="378">
        <f t="shared" si="418"/>
        <v>12</v>
      </c>
      <c r="II106" s="378" t="str">
        <f t="shared" si="419"/>
        <v>四国12</v>
      </c>
      <c r="IJ106" s="390">
        <f t="shared" si="349"/>
        <v>0</v>
      </c>
    </row>
    <row r="107" spans="37:244">
      <c r="AK107" s="378" t="str">
        <f t="shared" si="350"/>
        <v>九州</v>
      </c>
      <c r="AL107" s="378">
        <f t="shared" si="362"/>
        <v>12</v>
      </c>
      <c r="AM107" s="378" t="str">
        <f t="shared" si="374"/>
        <v>九州12</v>
      </c>
      <c r="AN107" s="390">
        <f t="shared" si="326"/>
        <v>0</v>
      </c>
      <c r="AQ107" s="378" t="str">
        <f t="shared" si="375"/>
        <v>九州</v>
      </c>
      <c r="AR107" s="378">
        <f t="shared" si="376"/>
        <v>12</v>
      </c>
      <c r="AS107" s="378" t="str">
        <f t="shared" si="377"/>
        <v>九州12</v>
      </c>
      <c r="AT107" s="390">
        <f t="shared" si="327"/>
        <v>0</v>
      </c>
      <c r="BC107" s="378" t="str">
        <f t="shared" si="351"/>
        <v>九州</v>
      </c>
      <c r="BD107" s="378">
        <f t="shared" si="363"/>
        <v>12</v>
      </c>
      <c r="BE107" s="378" t="str">
        <f t="shared" si="378"/>
        <v>九州12</v>
      </c>
      <c r="BF107" s="390">
        <f t="shared" si="328"/>
        <v>0</v>
      </c>
      <c r="BI107" s="378" t="str">
        <f t="shared" si="379"/>
        <v>九州</v>
      </c>
      <c r="BJ107" s="378">
        <f t="shared" si="380"/>
        <v>12</v>
      </c>
      <c r="BK107" s="378" t="str">
        <f t="shared" si="381"/>
        <v>九州12</v>
      </c>
      <c r="BL107" s="390">
        <f t="shared" si="329"/>
        <v>0</v>
      </c>
      <c r="BU107" s="378" t="str">
        <f t="shared" si="352"/>
        <v>九州</v>
      </c>
      <c r="BV107" s="378">
        <f t="shared" si="364"/>
        <v>12</v>
      </c>
      <c r="BW107" s="378" t="str">
        <f t="shared" si="382"/>
        <v>九州12</v>
      </c>
      <c r="BX107" s="390">
        <f t="shared" si="330"/>
        <v>0</v>
      </c>
      <c r="CA107" s="378" t="str">
        <f t="shared" si="383"/>
        <v>九州</v>
      </c>
      <c r="CB107" s="378">
        <f t="shared" si="384"/>
        <v>12</v>
      </c>
      <c r="CC107" s="378" t="str">
        <f t="shared" si="385"/>
        <v>九州12</v>
      </c>
      <c r="CD107" s="390">
        <f t="shared" si="331"/>
        <v>0</v>
      </c>
      <c r="CM107" s="378" t="str">
        <f t="shared" si="353"/>
        <v>九州</v>
      </c>
      <c r="CN107" s="378">
        <f t="shared" si="365"/>
        <v>12</v>
      </c>
      <c r="CO107" s="378" t="str">
        <f t="shared" si="386"/>
        <v>九州12</v>
      </c>
      <c r="CP107" s="390">
        <f t="shared" si="332"/>
        <v>0</v>
      </c>
      <c r="CS107" s="378" t="str">
        <f t="shared" si="387"/>
        <v>九州</v>
      </c>
      <c r="CT107" s="378">
        <f t="shared" si="388"/>
        <v>12</v>
      </c>
      <c r="CU107" s="378" t="str">
        <f t="shared" si="389"/>
        <v>九州12</v>
      </c>
      <c r="CV107" s="390">
        <f t="shared" si="333"/>
        <v>0</v>
      </c>
      <c r="DE107" s="378" t="str">
        <f t="shared" si="354"/>
        <v>九州</v>
      </c>
      <c r="DF107" s="378">
        <f t="shared" si="366"/>
        <v>12</v>
      </c>
      <c r="DG107" s="378" t="str">
        <f t="shared" si="390"/>
        <v>九州12</v>
      </c>
      <c r="DH107" s="390">
        <f t="shared" si="334"/>
        <v>0</v>
      </c>
      <c r="DK107" s="378" t="str">
        <f t="shared" si="391"/>
        <v>九州</v>
      </c>
      <c r="DL107" s="378">
        <f t="shared" si="391"/>
        <v>12</v>
      </c>
      <c r="DM107" s="378" t="str">
        <f t="shared" si="391"/>
        <v>九州12</v>
      </c>
      <c r="DN107" s="390">
        <f t="shared" si="335"/>
        <v>0</v>
      </c>
      <c r="DW107" s="378" t="str">
        <f t="shared" si="355"/>
        <v>九州</v>
      </c>
      <c r="DX107" s="378">
        <f t="shared" si="367"/>
        <v>12</v>
      </c>
      <c r="DY107" s="378" t="str">
        <f t="shared" si="392"/>
        <v>九州12</v>
      </c>
      <c r="DZ107" s="390">
        <f t="shared" si="336"/>
        <v>0</v>
      </c>
      <c r="EC107" s="378" t="str">
        <f t="shared" si="393"/>
        <v>九州</v>
      </c>
      <c r="ED107" s="378">
        <f t="shared" si="394"/>
        <v>12</v>
      </c>
      <c r="EE107" s="378" t="str">
        <f t="shared" si="395"/>
        <v>九州12</v>
      </c>
      <c r="EF107" s="390">
        <f t="shared" si="337"/>
        <v>0</v>
      </c>
      <c r="EO107" s="378" t="str">
        <f t="shared" si="356"/>
        <v>九州</v>
      </c>
      <c r="EP107" s="378">
        <f t="shared" si="368"/>
        <v>12</v>
      </c>
      <c r="EQ107" s="378" t="str">
        <f t="shared" si="396"/>
        <v>九州12</v>
      </c>
      <c r="ER107" s="390">
        <f t="shared" si="338"/>
        <v>0</v>
      </c>
      <c r="EU107" s="378" t="str">
        <f t="shared" si="397"/>
        <v>九州</v>
      </c>
      <c r="EV107" s="378">
        <f t="shared" si="398"/>
        <v>12</v>
      </c>
      <c r="EW107" s="378" t="str">
        <f t="shared" si="399"/>
        <v>九州12</v>
      </c>
      <c r="EX107" s="390">
        <f t="shared" si="339"/>
        <v>0</v>
      </c>
      <c r="FG107" s="378" t="str">
        <f t="shared" si="357"/>
        <v>九州</v>
      </c>
      <c r="FH107" s="378">
        <f t="shared" si="369"/>
        <v>12</v>
      </c>
      <c r="FI107" s="378" t="str">
        <f t="shared" si="400"/>
        <v>九州12</v>
      </c>
      <c r="FJ107" s="390">
        <f t="shared" si="340"/>
        <v>0</v>
      </c>
      <c r="FM107" s="378" t="str">
        <f t="shared" si="401"/>
        <v>九州</v>
      </c>
      <c r="FN107" s="378">
        <f t="shared" si="402"/>
        <v>12</v>
      </c>
      <c r="FO107" s="378" t="str">
        <f t="shared" si="403"/>
        <v>九州12</v>
      </c>
      <c r="FP107" s="390">
        <f t="shared" si="341"/>
        <v>0</v>
      </c>
      <c r="FY107" s="378" t="str">
        <f t="shared" si="358"/>
        <v>九州</v>
      </c>
      <c r="FZ107" s="378">
        <f t="shared" si="370"/>
        <v>12</v>
      </c>
      <c r="GA107" s="378" t="str">
        <f t="shared" si="404"/>
        <v>九州12</v>
      </c>
      <c r="GB107" s="390">
        <f t="shared" si="342"/>
        <v>0</v>
      </c>
      <c r="GE107" s="378" t="str">
        <f t="shared" si="405"/>
        <v>九州</v>
      </c>
      <c r="GF107" s="378">
        <f t="shared" si="406"/>
        <v>12</v>
      </c>
      <c r="GG107" s="378" t="str">
        <f t="shared" si="407"/>
        <v>九州12</v>
      </c>
      <c r="GH107" s="390">
        <f t="shared" si="343"/>
        <v>0</v>
      </c>
      <c r="GQ107" s="378" t="str">
        <f t="shared" si="359"/>
        <v>九州</v>
      </c>
      <c r="GR107" s="378">
        <f t="shared" si="371"/>
        <v>12</v>
      </c>
      <c r="GS107" s="378" t="str">
        <f t="shared" si="408"/>
        <v>九州12</v>
      </c>
      <c r="GT107" s="390">
        <f t="shared" si="344"/>
        <v>0</v>
      </c>
      <c r="GW107" s="378" t="str">
        <f t="shared" si="409"/>
        <v>九州</v>
      </c>
      <c r="GX107" s="378">
        <f t="shared" si="410"/>
        <v>12</v>
      </c>
      <c r="GY107" s="378" t="str">
        <f t="shared" si="411"/>
        <v>九州12</v>
      </c>
      <c r="GZ107" s="390">
        <f t="shared" si="345"/>
        <v>0</v>
      </c>
      <c r="HI107" s="378" t="str">
        <f t="shared" si="360"/>
        <v>九州</v>
      </c>
      <c r="HJ107" s="378">
        <f t="shared" si="372"/>
        <v>12</v>
      </c>
      <c r="HK107" s="378" t="str">
        <f t="shared" si="412"/>
        <v>九州12</v>
      </c>
      <c r="HL107" s="390">
        <f t="shared" si="346"/>
        <v>0</v>
      </c>
      <c r="HO107" s="378" t="str">
        <f t="shared" si="413"/>
        <v>九州</v>
      </c>
      <c r="HP107" s="378">
        <f t="shared" si="414"/>
        <v>12</v>
      </c>
      <c r="HQ107" s="378" t="str">
        <f t="shared" si="415"/>
        <v>九州12</v>
      </c>
      <c r="HR107" s="390">
        <f t="shared" si="347"/>
        <v>0</v>
      </c>
      <c r="IA107" s="378" t="str">
        <f t="shared" si="361"/>
        <v>九州</v>
      </c>
      <c r="IB107" s="378">
        <f t="shared" si="373"/>
        <v>12</v>
      </c>
      <c r="IC107" s="378" t="str">
        <f t="shared" si="416"/>
        <v>九州12</v>
      </c>
      <c r="ID107" s="390">
        <f t="shared" si="348"/>
        <v>0</v>
      </c>
      <c r="IG107" s="378" t="str">
        <f t="shared" si="417"/>
        <v>九州</v>
      </c>
      <c r="IH107" s="378">
        <f t="shared" si="418"/>
        <v>12</v>
      </c>
      <c r="II107" s="378" t="str">
        <f t="shared" si="419"/>
        <v>九州12</v>
      </c>
      <c r="IJ107" s="390">
        <f t="shared" si="349"/>
        <v>0</v>
      </c>
    </row>
    <row r="108" spans="37:244">
      <c r="AK108" s="378" t="str">
        <f t="shared" si="350"/>
        <v>沖縄</v>
      </c>
      <c r="AL108" s="378">
        <f t="shared" si="362"/>
        <v>12</v>
      </c>
      <c r="AM108" s="378" t="str">
        <f t="shared" si="374"/>
        <v>沖縄12</v>
      </c>
      <c r="AN108" s="390">
        <f t="shared" si="326"/>
        <v>0</v>
      </c>
      <c r="AQ108" s="378" t="str">
        <f t="shared" si="375"/>
        <v>沖縄</v>
      </c>
      <c r="AR108" s="378">
        <f t="shared" si="376"/>
        <v>12</v>
      </c>
      <c r="AS108" s="378" t="str">
        <f t="shared" si="377"/>
        <v>沖縄12</v>
      </c>
      <c r="AT108" s="390">
        <f t="shared" si="327"/>
        <v>0</v>
      </c>
      <c r="BC108" s="378" t="str">
        <f t="shared" si="351"/>
        <v>沖縄</v>
      </c>
      <c r="BD108" s="378">
        <f t="shared" si="363"/>
        <v>12</v>
      </c>
      <c r="BE108" s="378" t="str">
        <f t="shared" si="378"/>
        <v>沖縄12</v>
      </c>
      <c r="BF108" s="390">
        <f t="shared" si="328"/>
        <v>0</v>
      </c>
      <c r="BI108" s="378" t="str">
        <f t="shared" si="379"/>
        <v>沖縄</v>
      </c>
      <c r="BJ108" s="378">
        <f t="shared" si="380"/>
        <v>12</v>
      </c>
      <c r="BK108" s="378" t="str">
        <f t="shared" si="381"/>
        <v>沖縄12</v>
      </c>
      <c r="BL108" s="390">
        <f t="shared" si="329"/>
        <v>0</v>
      </c>
      <c r="BU108" s="378" t="str">
        <f t="shared" si="352"/>
        <v>沖縄</v>
      </c>
      <c r="BV108" s="378">
        <f t="shared" si="364"/>
        <v>12</v>
      </c>
      <c r="BW108" s="378" t="str">
        <f t="shared" si="382"/>
        <v>沖縄12</v>
      </c>
      <c r="BX108" s="390">
        <f t="shared" si="330"/>
        <v>0</v>
      </c>
      <c r="CA108" s="378" t="str">
        <f t="shared" si="383"/>
        <v>沖縄</v>
      </c>
      <c r="CB108" s="378">
        <f t="shared" si="384"/>
        <v>12</v>
      </c>
      <c r="CC108" s="378" t="str">
        <f t="shared" si="385"/>
        <v>沖縄12</v>
      </c>
      <c r="CD108" s="390">
        <f t="shared" si="331"/>
        <v>0</v>
      </c>
      <c r="CM108" s="378" t="str">
        <f t="shared" si="353"/>
        <v>沖縄</v>
      </c>
      <c r="CN108" s="378">
        <f t="shared" si="365"/>
        <v>12</v>
      </c>
      <c r="CO108" s="378" t="str">
        <f t="shared" si="386"/>
        <v>沖縄12</v>
      </c>
      <c r="CP108" s="390">
        <f t="shared" si="332"/>
        <v>0</v>
      </c>
      <c r="CS108" s="378" t="str">
        <f t="shared" si="387"/>
        <v>沖縄</v>
      </c>
      <c r="CT108" s="378">
        <f t="shared" si="388"/>
        <v>12</v>
      </c>
      <c r="CU108" s="378" t="str">
        <f t="shared" si="389"/>
        <v>沖縄12</v>
      </c>
      <c r="CV108" s="390">
        <f t="shared" si="333"/>
        <v>0</v>
      </c>
      <c r="DE108" s="378" t="str">
        <f t="shared" si="354"/>
        <v>沖縄</v>
      </c>
      <c r="DF108" s="378">
        <f t="shared" si="366"/>
        <v>12</v>
      </c>
      <c r="DG108" s="378" t="str">
        <f t="shared" si="390"/>
        <v>沖縄12</v>
      </c>
      <c r="DH108" s="390">
        <f t="shared" si="334"/>
        <v>0</v>
      </c>
      <c r="DK108" s="378" t="str">
        <f t="shared" si="391"/>
        <v>沖縄</v>
      </c>
      <c r="DL108" s="378">
        <f t="shared" si="391"/>
        <v>12</v>
      </c>
      <c r="DM108" s="378" t="str">
        <f t="shared" si="391"/>
        <v>沖縄12</v>
      </c>
      <c r="DN108" s="390">
        <f t="shared" si="335"/>
        <v>0</v>
      </c>
      <c r="DW108" s="378" t="str">
        <f t="shared" si="355"/>
        <v>沖縄</v>
      </c>
      <c r="DX108" s="378">
        <f t="shared" si="367"/>
        <v>12</v>
      </c>
      <c r="DY108" s="378" t="str">
        <f t="shared" si="392"/>
        <v>沖縄12</v>
      </c>
      <c r="DZ108" s="390">
        <f t="shared" si="336"/>
        <v>0</v>
      </c>
      <c r="EC108" s="378" t="str">
        <f t="shared" si="393"/>
        <v>沖縄</v>
      </c>
      <c r="ED108" s="378">
        <f t="shared" si="394"/>
        <v>12</v>
      </c>
      <c r="EE108" s="378" t="str">
        <f t="shared" si="395"/>
        <v>沖縄12</v>
      </c>
      <c r="EF108" s="390">
        <f t="shared" si="337"/>
        <v>0</v>
      </c>
      <c r="EO108" s="378" t="str">
        <f t="shared" si="356"/>
        <v>沖縄</v>
      </c>
      <c r="EP108" s="378">
        <f t="shared" si="368"/>
        <v>12</v>
      </c>
      <c r="EQ108" s="378" t="str">
        <f t="shared" si="396"/>
        <v>沖縄12</v>
      </c>
      <c r="ER108" s="390">
        <f t="shared" si="338"/>
        <v>0</v>
      </c>
      <c r="EU108" s="378" t="str">
        <f t="shared" si="397"/>
        <v>沖縄</v>
      </c>
      <c r="EV108" s="378">
        <f t="shared" si="398"/>
        <v>12</v>
      </c>
      <c r="EW108" s="378" t="str">
        <f t="shared" si="399"/>
        <v>沖縄12</v>
      </c>
      <c r="EX108" s="390">
        <f t="shared" si="339"/>
        <v>0</v>
      </c>
      <c r="FG108" s="378" t="str">
        <f t="shared" si="357"/>
        <v>沖縄</v>
      </c>
      <c r="FH108" s="378">
        <f t="shared" si="369"/>
        <v>12</v>
      </c>
      <c r="FI108" s="378" t="str">
        <f t="shared" si="400"/>
        <v>沖縄12</v>
      </c>
      <c r="FJ108" s="390">
        <f t="shared" si="340"/>
        <v>0</v>
      </c>
      <c r="FM108" s="378" t="str">
        <f t="shared" si="401"/>
        <v>沖縄</v>
      </c>
      <c r="FN108" s="378">
        <f t="shared" si="402"/>
        <v>12</v>
      </c>
      <c r="FO108" s="378" t="str">
        <f t="shared" si="403"/>
        <v>沖縄12</v>
      </c>
      <c r="FP108" s="390">
        <f t="shared" si="341"/>
        <v>0</v>
      </c>
      <c r="FY108" s="378" t="str">
        <f t="shared" si="358"/>
        <v>沖縄</v>
      </c>
      <c r="FZ108" s="378">
        <f t="shared" si="370"/>
        <v>12</v>
      </c>
      <c r="GA108" s="378" t="str">
        <f t="shared" si="404"/>
        <v>沖縄12</v>
      </c>
      <c r="GB108" s="390">
        <f t="shared" si="342"/>
        <v>0</v>
      </c>
      <c r="GE108" s="378" t="str">
        <f t="shared" si="405"/>
        <v>沖縄</v>
      </c>
      <c r="GF108" s="378">
        <f t="shared" si="406"/>
        <v>12</v>
      </c>
      <c r="GG108" s="378" t="str">
        <f t="shared" si="407"/>
        <v>沖縄12</v>
      </c>
      <c r="GH108" s="390">
        <f t="shared" si="343"/>
        <v>0</v>
      </c>
      <c r="GQ108" s="378" t="str">
        <f t="shared" si="359"/>
        <v>沖縄</v>
      </c>
      <c r="GR108" s="378">
        <f t="shared" si="371"/>
        <v>12</v>
      </c>
      <c r="GS108" s="378" t="str">
        <f t="shared" si="408"/>
        <v>沖縄12</v>
      </c>
      <c r="GT108" s="390">
        <f t="shared" si="344"/>
        <v>0</v>
      </c>
      <c r="GW108" s="378" t="str">
        <f t="shared" si="409"/>
        <v>沖縄</v>
      </c>
      <c r="GX108" s="378">
        <f t="shared" si="410"/>
        <v>12</v>
      </c>
      <c r="GY108" s="378" t="str">
        <f t="shared" si="411"/>
        <v>沖縄12</v>
      </c>
      <c r="GZ108" s="390">
        <f t="shared" si="345"/>
        <v>0</v>
      </c>
      <c r="HI108" s="378" t="str">
        <f t="shared" si="360"/>
        <v>沖縄</v>
      </c>
      <c r="HJ108" s="378">
        <f t="shared" si="372"/>
        <v>12</v>
      </c>
      <c r="HK108" s="378" t="str">
        <f t="shared" si="412"/>
        <v>沖縄12</v>
      </c>
      <c r="HL108" s="390">
        <f t="shared" si="346"/>
        <v>0</v>
      </c>
      <c r="HO108" s="378" t="str">
        <f t="shared" si="413"/>
        <v>沖縄</v>
      </c>
      <c r="HP108" s="378">
        <f t="shared" si="414"/>
        <v>12</v>
      </c>
      <c r="HQ108" s="378" t="str">
        <f t="shared" si="415"/>
        <v>沖縄12</v>
      </c>
      <c r="HR108" s="390">
        <f t="shared" si="347"/>
        <v>0</v>
      </c>
      <c r="IA108" s="378" t="str">
        <f t="shared" si="361"/>
        <v>沖縄</v>
      </c>
      <c r="IB108" s="378">
        <f t="shared" si="373"/>
        <v>12</v>
      </c>
      <c r="IC108" s="378" t="str">
        <f t="shared" si="416"/>
        <v>沖縄12</v>
      </c>
      <c r="ID108" s="390">
        <f t="shared" si="348"/>
        <v>0</v>
      </c>
      <c r="IG108" s="378" t="str">
        <f t="shared" si="417"/>
        <v>沖縄</v>
      </c>
      <c r="IH108" s="378">
        <f t="shared" si="418"/>
        <v>12</v>
      </c>
      <c r="II108" s="378" t="str">
        <f t="shared" si="419"/>
        <v>沖縄12</v>
      </c>
      <c r="IJ108" s="390">
        <f t="shared" si="349"/>
        <v>0</v>
      </c>
    </row>
    <row r="109" spans="37:244">
      <c r="AK109" s="378" t="str">
        <f>AK99</f>
        <v>北海道</v>
      </c>
      <c r="AL109" s="378">
        <v>13</v>
      </c>
      <c r="AM109" s="378" t="str">
        <f t="shared" si="374"/>
        <v>北海道13</v>
      </c>
      <c r="AN109" s="390">
        <f t="shared" ref="AN109:AN118" si="420">AR10</f>
        <v>0</v>
      </c>
      <c r="AQ109" s="378" t="str">
        <f t="shared" si="375"/>
        <v>北海道</v>
      </c>
      <c r="AR109" s="378">
        <f t="shared" si="376"/>
        <v>13</v>
      </c>
      <c r="AS109" s="378" t="str">
        <f t="shared" si="377"/>
        <v>北海道13</v>
      </c>
      <c r="AT109" s="390">
        <f t="shared" ref="AT109:AT118" si="421">AR24</f>
        <v>0</v>
      </c>
      <c r="BC109" s="378" t="str">
        <f>BC99</f>
        <v>北海道</v>
      </c>
      <c r="BD109" s="378">
        <v>13</v>
      </c>
      <c r="BE109" s="378" t="str">
        <f t="shared" si="378"/>
        <v>北海道13</v>
      </c>
      <c r="BF109" s="390">
        <f t="shared" ref="BF109:BF118" si="422">BJ10</f>
        <v>0</v>
      </c>
      <c r="BI109" s="378" t="str">
        <f t="shared" si="379"/>
        <v>北海道</v>
      </c>
      <c r="BJ109" s="378">
        <f t="shared" si="380"/>
        <v>13</v>
      </c>
      <c r="BK109" s="378" t="str">
        <f t="shared" si="381"/>
        <v>北海道13</v>
      </c>
      <c r="BL109" s="390">
        <f t="shared" ref="BL109:BL118" si="423">BJ24</f>
        <v>0</v>
      </c>
      <c r="BU109" s="378" t="str">
        <f>BU99</f>
        <v>北海道</v>
      </c>
      <c r="BV109" s="378">
        <v>13</v>
      </c>
      <c r="BW109" s="378" t="str">
        <f t="shared" si="382"/>
        <v>北海道13</v>
      </c>
      <c r="BX109" s="390">
        <f t="shared" ref="BX109:BX118" si="424">CB10</f>
        <v>0</v>
      </c>
      <c r="CA109" s="378" t="str">
        <f t="shared" si="383"/>
        <v>北海道</v>
      </c>
      <c r="CB109" s="378">
        <f t="shared" si="384"/>
        <v>13</v>
      </c>
      <c r="CC109" s="378" t="str">
        <f t="shared" si="385"/>
        <v>北海道13</v>
      </c>
      <c r="CD109" s="390">
        <f t="shared" ref="CD109:CD118" si="425">CB24</f>
        <v>0</v>
      </c>
      <c r="CM109" s="378" t="str">
        <f>CM99</f>
        <v>北海道</v>
      </c>
      <c r="CN109" s="378">
        <v>13</v>
      </c>
      <c r="CO109" s="378" t="str">
        <f t="shared" si="386"/>
        <v>北海道13</v>
      </c>
      <c r="CP109" s="390">
        <f t="shared" ref="CP109:CP118" si="426">CT10</f>
        <v>0</v>
      </c>
      <c r="CS109" s="378" t="str">
        <f t="shared" si="387"/>
        <v>北海道</v>
      </c>
      <c r="CT109" s="378">
        <f t="shared" si="388"/>
        <v>13</v>
      </c>
      <c r="CU109" s="378" t="str">
        <f t="shared" si="389"/>
        <v>北海道13</v>
      </c>
      <c r="CV109" s="390">
        <f t="shared" ref="CV109:CV118" si="427">CT24</f>
        <v>0</v>
      </c>
      <c r="DE109" s="378" t="str">
        <f>DE99</f>
        <v>北海道</v>
      </c>
      <c r="DF109" s="378">
        <v>13</v>
      </c>
      <c r="DG109" s="378" t="str">
        <f t="shared" si="390"/>
        <v>北海道13</v>
      </c>
      <c r="DH109" s="390">
        <f t="shared" ref="DH109:DH118" si="428">DL10</f>
        <v>0</v>
      </c>
      <c r="DK109" s="378" t="str">
        <f t="shared" si="391"/>
        <v>北海道</v>
      </c>
      <c r="DL109" s="378">
        <f t="shared" si="391"/>
        <v>13</v>
      </c>
      <c r="DM109" s="378" t="str">
        <f t="shared" si="391"/>
        <v>北海道13</v>
      </c>
      <c r="DN109" s="390">
        <f t="shared" ref="DN109:DN118" si="429">DL24</f>
        <v>0</v>
      </c>
      <c r="DW109" s="378" t="str">
        <f>DW99</f>
        <v>北海道</v>
      </c>
      <c r="DX109" s="378">
        <v>13</v>
      </c>
      <c r="DY109" s="378" t="str">
        <f t="shared" si="392"/>
        <v>北海道13</v>
      </c>
      <c r="DZ109" s="390">
        <f t="shared" ref="DZ109:DZ118" si="430">ED10</f>
        <v>0</v>
      </c>
      <c r="EC109" s="378" t="str">
        <f t="shared" si="393"/>
        <v>北海道</v>
      </c>
      <c r="ED109" s="378">
        <f t="shared" si="394"/>
        <v>13</v>
      </c>
      <c r="EE109" s="378" t="str">
        <f t="shared" si="395"/>
        <v>北海道13</v>
      </c>
      <c r="EF109" s="390">
        <f t="shared" ref="EF109:EF118" si="431">ED24</f>
        <v>0</v>
      </c>
      <c r="EO109" s="378" t="str">
        <f>EO99</f>
        <v>北海道</v>
      </c>
      <c r="EP109" s="378">
        <v>13</v>
      </c>
      <c r="EQ109" s="378" t="str">
        <f t="shared" si="396"/>
        <v>北海道13</v>
      </c>
      <c r="ER109" s="390">
        <f t="shared" ref="ER109:ER118" si="432">EV10</f>
        <v>0</v>
      </c>
      <c r="EU109" s="378" t="str">
        <f t="shared" si="397"/>
        <v>北海道</v>
      </c>
      <c r="EV109" s="378">
        <f t="shared" si="398"/>
        <v>13</v>
      </c>
      <c r="EW109" s="378" t="str">
        <f t="shared" si="399"/>
        <v>北海道13</v>
      </c>
      <c r="EX109" s="390">
        <f t="shared" ref="EX109:EX118" si="433">EV24</f>
        <v>0</v>
      </c>
      <c r="FG109" s="378" t="str">
        <f>FG99</f>
        <v>北海道</v>
      </c>
      <c r="FH109" s="378">
        <v>13</v>
      </c>
      <c r="FI109" s="378" t="str">
        <f t="shared" si="400"/>
        <v>北海道13</v>
      </c>
      <c r="FJ109" s="390">
        <f t="shared" ref="FJ109:FJ118" si="434">FN10</f>
        <v>0</v>
      </c>
      <c r="FM109" s="378" t="str">
        <f t="shared" si="401"/>
        <v>北海道</v>
      </c>
      <c r="FN109" s="378">
        <f t="shared" si="402"/>
        <v>13</v>
      </c>
      <c r="FO109" s="378" t="str">
        <f t="shared" si="403"/>
        <v>北海道13</v>
      </c>
      <c r="FP109" s="390">
        <f t="shared" ref="FP109:FP118" si="435">FN24</f>
        <v>0</v>
      </c>
      <c r="FY109" s="378" t="str">
        <f>FY99</f>
        <v>北海道</v>
      </c>
      <c r="FZ109" s="378">
        <v>13</v>
      </c>
      <c r="GA109" s="378" t="str">
        <f t="shared" si="404"/>
        <v>北海道13</v>
      </c>
      <c r="GB109" s="390">
        <f t="shared" ref="GB109:GB118" si="436">GF10</f>
        <v>0</v>
      </c>
      <c r="GE109" s="378" t="str">
        <f t="shared" si="405"/>
        <v>北海道</v>
      </c>
      <c r="GF109" s="378">
        <f t="shared" si="406"/>
        <v>13</v>
      </c>
      <c r="GG109" s="378" t="str">
        <f t="shared" si="407"/>
        <v>北海道13</v>
      </c>
      <c r="GH109" s="390">
        <f t="shared" ref="GH109:GH118" si="437">GF24</f>
        <v>0</v>
      </c>
      <c r="GQ109" s="378" t="str">
        <f>GQ99</f>
        <v>北海道</v>
      </c>
      <c r="GR109" s="378">
        <v>13</v>
      </c>
      <c r="GS109" s="378" t="str">
        <f t="shared" si="408"/>
        <v>北海道13</v>
      </c>
      <c r="GT109" s="390">
        <f t="shared" ref="GT109:GT118" si="438">GX10</f>
        <v>0</v>
      </c>
      <c r="GW109" s="378" t="str">
        <f t="shared" si="409"/>
        <v>北海道</v>
      </c>
      <c r="GX109" s="378">
        <f t="shared" si="410"/>
        <v>13</v>
      </c>
      <c r="GY109" s="378" t="str">
        <f t="shared" si="411"/>
        <v>北海道13</v>
      </c>
      <c r="GZ109" s="390">
        <f t="shared" ref="GZ109:GZ118" si="439">GX24</f>
        <v>0</v>
      </c>
      <c r="HI109" s="378" t="str">
        <f>HI99</f>
        <v>北海道</v>
      </c>
      <c r="HJ109" s="378">
        <v>13</v>
      </c>
      <c r="HK109" s="378" t="str">
        <f t="shared" si="412"/>
        <v>北海道13</v>
      </c>
      <c r="HL109" s="390">
        <f t="shared" ref="HL109:HL118" si="440">HP10</f>
        <v>0</v>
      </c>
      <c r="HO109" s="378" t="str">
        <f t="shared" si="413"/>
        <v>北海道</v>
      </c>
      <c r="HP109" s="378">
        <f t="shared" si="414"/>
        <v>13</v>
      </c>
      <c r="HQ109" s="378" t="str">
        <f t="shared" si="415"/>
        <v>北海道13</v>
      </c>
      <c r="HR109" s="390">
        <f t="shared" ref="HR109:HR118" si="441">HP24</f>
        <v>0</v>
      </c>
      <c r="IA109" s="378" t="str">
        <f>IA99</f>
        <v>北海道</v>
      </c>
      <c r="IB109" s="378">
        <v>13</v>
      </c>
      <c r="IC109" s="378" t="str">
        <f t="shared" si="416"/>
        <v>北海道13</v>
      </c>
      <c r="ID109" s="390">
        <f t="shared" ref="ID109:ID118" si="442">IH10</f>
        <v>0</v>
      </c>
      <c r="IG109" s="378" t="str">
        <f t="shared" si="417"/>
        <v>北海道</v>
      </c>
      <c r="IH109" s="378">
        <f t="shared" si="418"/>
        <v>13</v>
      </c>
      <c r="II109" s="378" t="str">
        <f t="shared" si="419"/>
        <v>北海道13</v>
      </c>
      <c r="IJ109" s="390">
        <f t="shared" ref="IJ109:IJ118" si="443">IH24</f>
        <v>0</v>
      </c>
    </row>
    <row r="110" spans="37:244">
      <c r="AK110" s="378" t="str">
        <f>AK100</f>
        <v>東北</v>
      </c>
      <c r="AL110" s="378">
        <f>AL109</f>
        <v>13</v>
      </c>
      <c r="AM110" s="378" t="str">
        <f t="shared" si="374"/>
        <v>東北13</v>
      </c>
      <c r="AN110" s="390">
        <f t="shared" si="420"/>
        <v>0</v>
      </c>
      <c r="AQ110" s="378" t="str">
        <f t="shared" si="375"/>
        <v>東北</v>
      </c>
      <c r="AR110" s="378">
        <f t="shared" si="376"/>
        <v>13</v>
      </c>
      <c r="AS110" s="378" t="str">
        <f t="shared" si="377"/>
        <v>東北13</v>
      </c>
      <c r="AT110" s="390">
        <f t="shared" si="421"/>
        <v>0</v>
      </c>
      <c r="BC110" s="378" t="str">
        <f>BC100</f>
        <v>東北</v>
      </c>
      <c r="BD110" s="378">
        <f>BD109</f>
        <v>13</v>
      </c>
      <c r="BE110" s="378" t="str">
        <f t="shared" si="378"/>
        <v>東北13</v>
      </c>
      <c r="BF110" s="390">
        <f t="shared" si="422"/>
        <v>0</v>
      </c>
      <c r="BI110" s="378" t="str">
        <f t="shared" si="379"/>
        <v>東北</v>
      </c>
      <c r="BJ110" s="378">
        <f t="shared" si="380"/>
        <v>13</v>
      </c>
      <c r="BK110" s="378" t="str">
        <f t="shared" si="381"/>
        <v>東北13</v>
      </c>
      <c r="BL110" s="390">
        <f t="shared" si="423"/>
        <v>0</v>
      </c>
      <c r="BU110" s="378" t="str">
        <f>BU100</f>
        <v>東北</v>
      </c>
      <c r="BV110" s="378">
        <f>BV109</f>
        <v>13</v>
      </c>
      <c r="BW110" s="378" t="str">
        <f t="shared" si="382"/>
        <v>東北13</v>
      </c>
      <c r="BX110" s="390">
        <f t="shared" si="424"/>
        <v>0</v>
      </c>
      <c r="CA110" s="378" t="str">
        <f t="shared" si="383"/>
        <v>東北</v>
      </c>
      <c r="CB110" s="378">
        <f t="shared" si="384"/>
        <v>13</v>
      </c>
      <c r="CC110" s="378" t="str">
        <f t="shared" si="385"/>
        <v>東北13</v>
      </c>
      <c r="CD110" s="390">
        <f t="shared" si="425"/>
        <v>0</v>
      </c>
      <c r="CM110" s="378" t="str">
        <f>CM100</f>
        <v>東北</v>
      </c>
      <c r="CN110" s="378">
        <f>CN109</f>
        <v>13</v>
      </c>
      <c r="CO110" s="378" t="str">
        <f t="shared" si="386"/>
        <v>東北13</v>
      </c>
      <c r="CP110" s="390">
        <f t="shared" si="426"/>
        <v>0</v>
      </c>
      <c r="CS110" s="378" t="str">
        <f t="shared" si="387"/>
        <v>東北</v>
      </c>
      <c r="CT110" s="378">
        <f t="shared" si="388"/>
        <v>13</v>
      </c>
      <c r="CU110" s="378" t="str">
        <f t="shared" si="389"/>
        <v>東北13</v>
      </c>
      <c r="CV110" s="390">
        <f t="shared" si="427"/>
        <v>0</v>
      </c>
      <c r="DE110" s="378" t="str">
        <f>DE100</f>
        <v>東北</v>
      </c>
      <c r="DF110" s="378">
        <f>DF109</f>
        <v>13</v>
      </c>
      <c r="DG110" s="378" t="str">
        <f t="shared" si="390"/>
        <v>東北13</v>
      </c>
      <c r="DH110" s="390">
        <f t="shared" si="428"/>
        <v>0</v>
      </c>
      <c r="DK110" s="378" t="str">
        <f t="shared" si="391"/>
        <v>東北</v>
      </c>
      <c r="DL110" s="378">
        <f t="shared" si="391"/>
        <v>13</v>
      </c>
      <c r="DM110" s="378" t="str">
        <f t="shared" si="391"/>
        <v>東北13</v>
      </c>
      <c r="DN110" s="390">
        <f t="shared" si="429"/>
        <v>0</v>
      </c>
      <c r="DW110" s="378" t="str">
        <f>DW100</f>
        <v>東北</v>
      </c>
      <c r="DX110" s="378">
        <f>DX109</f>
        <v>13</v>
      </c>
      <c r="DY110" s="378" t="str">
        <f t="shared" si="392"/>
        <v>東北13</v>
      </c>
      <c r="DZ110" s="390">
        <f t="shared" si="430"/>
        <v>0</v>
      </c>
      <c r="EC110" s="378" t="str">
        <f t="shared" si="393"/>
        <v>東北</v>
      </c>
      <c r="ED110" s="378">
        <f t="shared" si="394"/>
        <v>13</v>
      </c>
      <c r="EE110" s="378" t="str">
        <f t="shared" si="395"/>
        <v>東北13</v>
      </c>
      <c r="EF110" s="390">
        <f t="shared" si="431"/>
        <v>0</v>
      </c>
      <c r="EO110" s="378" t="str">
        <f>EO100</f>
        <v>東北</v>
      </c>
      <c r="EP110" s="378">
        <f>EP109</f>
        <v>13</v>
      </c>
      <c r="EQ110" s="378" t="str">
        <f t="shared" si="396"/>
        <v>東北13</v>
      </c>
      <c r="ER110" s="390">
        <f t="shared" si="432"/>
        <v>0</v>
      </c>
      <c r="EU110" s="378" t="str">
        <f t="shared" si="397"/>
        <v>東北</v>
      </c>
      <c r="EV110" s="378">
        <f t="shared" si="398"/>
        <v>13</v>
      </c>
      <c r="EW110" s="378" t="str">
        <f t="shared" si="399"/>
        <v>東北13</v>
      </c>
      <c r="EX110" s="390">
        <f t="shared" si="433"/>
        <v>0</v>
      </c>
      <c r="FG110" s="378" t="str">
        <f>FG100</f>
        <v>東北</v>
      </c>
      <c r="FH110" s="378">
        <f>FH109</f>
        <v>13</v>
      </c>
      <c r="FI110" s="378" t="str">
        <f t="shared" si="400"/>
        <v>東北13</v>
      </c>
      <c r="FJ110" s="390">
        <f t="shared" si="434"/>
        <v>0</v>
      </c>
      <c r="FM110" s="378" t="str">
        <f t="shared" si="401"/>
        <v>東北</v>
      </c>
      <c r="FN110" s="378">
        <f t="shared" si="402"/>
        <v>13</v>
      </c>
      <c r="FO110" s="378" t="str">
        <f t="shared" si="403"/>
        <v>東北13</v>
      </c>
      <c r="FP110" s="390">
        <f t="shared" si="435"/>
        <v>0</v>
      </c>
      <c r="FY110" s="378" t="str">
        <f>FY100</f>
        <v>東北</v>
      </c>
      <c r="FZ110" s="378">
        <f>FZ109</f>
        <v>13</v>
      </c>
      <c r="GA110" s="378" t="str">
        <f t="shared" si="404"/>
        <v>東北13</v>
      </c>
      <c r="GB110" s="390">
        <f t="shared" si="436"/>
        <v>0</v>
      </c>
      <c r="GE110" s="378" t="str">
        <f t="shared" si="405"/>
        <v>東北</v>
      </c>
      <c r="GF110" s="378">
        <f t="shared" si="406"/>
        <v>13</v>
      </c>
      <c r="GG110" s="378" t="str">
        <f t="shared" si="407"/>
        <v>東北13</v>
      </c>
      <c r="GH110" s="390">
        <f t="shared" si="437"/>
        <v>0</v>
      </c>
      <c r="GQ110" s="378" t="str">
        <f>GQ100</f>
        <v>東北</v>
      </c>
      <c r="GR110" s="378">
        <f>GR109</f>
        <v>13</v>
      </c>
      <c r="GS110" s="378" t="str">
        <f t="shared" si="408"/>
        <v>東北13</v>
      </c>
      <c r="GT110" s="390">
        <f t="shared" si="438"/>
        <v>0</v>
      </c>
      <c r="GW110" s="378" t="str">
        <f t="shared" si="409"/>
        <v>東北</v>
      </c>
      <c r="GX110" s="378">
        <f t="shared" si="410"/>
        <v>13</v>
      </c>
      <c r="GY110" s="378" t="str">
        <f t="shared" si="411"/>
        <v>東北13</v>
      </c>
      <c r="GZ110" s="390">
        <f t="shared" si="439"/>
        <v>0</v>
      </c>
      <c r="HI110" s="378" t="str">
        <f>HI100</f>
        <v>東北</v>
      </c>
      <c r="HJ110" s="378">
        <f>HJ109</f>
        <v>13</v>
      </c>
      <c r="HK110" s="378" t="str">
        <f t="shared" si="412"/>
        <v>東北13</v>
      </c>
      <c r="HL110" s="390">
        <f t="shared" si="440"/>
        <v>0</v>
      </c>
      <c r="HO110" s="378" t="str">
        <f t="shared" si="413"/>
        <v>東北</v>
      </c>
      <c r="HP110" s="378">
        <f t="shared" si="414"/>
        <v>13</v>
      </c>
      <c r="HQ110" s="378" t="str">
        <f t="shared" si="415"/>
        <v>東北13</v>
      </c>
      <c r="HR110" s="390">
        <f t="shared" si="441"/>
        <v>0</v>
      </c>
      <c r="IA110" s="378" t="str">
        <f>IA100</f>
        <v>東北</v>
      </c>
      <c r="IB110" s="378">
        <f>IB109</f>
        <v>13</v>
      </c>
      <c r="IC110" s="378" t="str">
        <f t="shared" si="416"/>
        <v>東北13</v>
      </c>
      <c r="ID110" s="390">
        <f t="shared" si="442"/>
        <v>0</v>
      </c>
      <c r="IG110" s="378" t="str">
        <f t="shared" si="417"/>
        <v>東北</v>
      </c>
      <c r="IH110" s="378">
        <f t="shared" si="418"/>
        <v>13</v>
      </c>
      <c r="II110" s="378" t="str">
        <f t="shared" si="419"/>
        <v>東北13</v>
      </c>
      <c r="IJ110" s="390">
        <f t="shared" si="443"/>
        <v>0</v>
      </c>
    </row>
    <row r="111" spans="37:244">
      <c r="AK111" s="378" t="str">
        <f t="shared" ref="AK111:AK118" si="444">AK101</f>
        <v>東京</v>
      </c>
      <c r="AL111" s="378">
        <f>AL110</f>
        <v>13</v>
      </c>
      <c r="AM111" s="378" t="str">
        <f t="shared" si="374"/>
        <v>東京13</v>
      </c>
      <c r="AN111" s="390">
        <f t="shared" si="420"/>
        <v>0</v>
      </c>
      <c r="AQ111" s="378" t="str">
        <f t="shared" si="375"/>
        <v>東京</v>
      </c>
      <c r="AR111" s="378">
        <f t="shared" si="376"/>
        <v>13</v>
      </c>
      <c r="AS111" s="378" t="str">
        <f t="shared" si="377"/>
        <v>東京13</v>
      </c>
      <c r="AT111" s="390">
        <f t="shared" si="421"/>
        <v>0</v>
      </c>
      <c r="BC111" s="378" t="str">
        <f t="shared" ref="BC111:BC118" si="445">BC101</f>
        <v>東京</v>
      </c>
      <c r="BD111" s="378">
        <f>BD110</f>
        <v>13</v>
      </c>
      <c r="BE111" s="378" t="str">
        <f t="shared" si="378"/>
        <v>東京13</v>
      </c>
      <c r="BF111" s="390">
        <f t="shared" si="422"/>
        <v>0</v>
      </c>
      <c r="BI111" s="378" t="str">
        <f t="shared" si="379"/>
        <v>東京</v>
      </c>
      <c r="BJ111" s="378">
        <f t="shared" si="380"/>
        <v>13</v>
      </c>
      <c r="BK111" s="378" t="str">
        <f t="shared" si="381"/>
        <v>東京13</v>
      </c>
      <c r="BL111" s="390">
        <f t="shared" si="423"/>
        <v>0</v>
      </c>
      <c r="BU111" s="378" t="str">
        <f t="shared" ref="BU111:BU118" si="446">BU101</f>
        <v>東京</v>
      </c>
      <c r="BV111" s="378">
        <f>BV110</f>
        <v>13</v>
      </c>
      <c r="BW111" s="378" t="str">
        <f t="shared" si="382"/>
        <v>東京13</v>
      </c>
      <c r="BX111" s="390">
        <f t="shared" si="424"/>
        <v>0</v>
      </c>
      <c r="CA111" s="378" t="str">
        <f t="shared" si="383"/>
        <v>東京</v>
      </c>
      <c r="CB111" s="378">
        <f t="shared" si="384"/>
        <v>13</v>
      </c>
      <c r="CC111" s="378" t="str">
        <f t="shared" si="385"/>
        <v>東京13</v>
      </c>
      <c r="CD111" s="390">
        <f t="shared" si="425"/>
        <v>0</v>
      </c>
      <c r="CM111" s="378" t="str">
        <f t="shared" ref="CM111:CM118" si="447">CM101</f>
        <v>東京</v>
      </c>
      <c r="CN111" s="378">
        <f>CN110</f>
        <v>13</v>
      </c>
      <c r="CO111" s="378" t="str">
        <f t="shared" si="386"/>
        <v>東京13</v>
      </c>
      <c r="CP111" s="390">
        <f t="shared" si="426"/>
        <v>0</v>
      </c>
      <c r="CS111" s="378" t="str">
        <f t="shared" si="387"/>
        <v>東京</v>
      </c>
      <c r="CT111" s="378">
        <f t="shared" si="388"/>
        <v>13</v>
      </c>
      <c r="CU111" s="378" t="str">
        <f t="shared" si="389"/>
        <v>東京13</v>
      </c>
      <c r="CV111" s="390">
        <f t="shared" si="427"/>
        <v>0</v>
      </c>
      <c r="DE111" s="378" t="str">
        <f t="shared" ref="DE111:DE118" si="448">DE101</f>
        <v>東京</v>
      </c>
      <c r="DF111" s="378">
        <f>DF110</f>
        <v>13</v>
      </c>
      <c r="DG111" s="378" t="str">
        <f t="shared" si="390"/>
        <v>東京13</v>
      </c>
      <c r="DH111" s="390">
        <f t="shared" si="428"/>
        <v>0</v>
      </c>
      <c r="DK111" s="378" t="str">
        <f t="shared" si="391"/>
        <v>東京</v>
      </c>
      <c r="DL111" s="378">
        <f t="shared" si="391"/>
        <v>13</v>
      </c>
      <c r="DM111" s="378" t="str">
        <f t="shared" si="391"/>
        <v>東京13</v>
      </c>
      <c r="DN111" s="390">
        <f t="shared" si="429"/>
        <v>0</v>
      </c>
      <c r="DW111" s="378" t="str">
        <f t="shared" ref="DW111:DW118" si="449">DW101</f>
        <v>東京</v>
      </c>
      <c r="DX111" s="378">
        <f>DX110</f>
        <v>13</v>
      </c>
      <c r="DY111" s="378" t="str">
        <f t="shared" si="392"/>
        <v>東京13</v>
      </c>
      <c r="DZ111" s="390">
        <f t="shared" si="430"/>
        <v>0</v>
      </c>
      <c r="EC111" s="378" t="str">
        <f t="shared" si="393"/>
        <v>東京</v>
      </c>
      <c r="ED111" s="378">
        <f t="shared" si="394"/>
        <v>13</v>
      </c>
      <c r="EE111" s="378" t="str">
        <f t="shared" si="395"/>
        <v>東京13</v>
      </c>
      <c r="EF111" s="390">
        <f t="shared" si="431"/>
        <v>0</v>
      </c>
      <c r="EO111" s="378" t="str">
        <f t="shared" ref="EO111:EO118" si="450">EO101</f>
        <v>東京</v>
      </c>
      <c r="EP111" s="378">
        <f>EP110</f>
        <v>13</v>
      </c>
      <c r="EQ111" s="378" t="str">
        <f t="shared" si="396"/>
        <v>東京13</v>
      </c>
      <c r="ER111" s="390">
        <f t="shared" si="432"/>
        <v>0</v>
      </c>
      <c r="EU111" s="378" t="str">
        <f t="shared" si="397"/>
        <v>東京</v>
      </c>
      <c r="EV111" s="378">
        <f t="shared" si="398"/>
        <v>13</v>
      </c>
      <c r="EW111" s="378" t="str">
        <f t="shared" si="399"/>
        <v>東京13</v>
      </c>
      <c r="EX111" s="390">
        <f t="shared" si="433"/>
        <v>0</v>
      </c>
      <c r="FG111" s="378" t="str">
        <f t="shared" ref="FG111:FG118" si="451">FG101</f>
        <v>東京</v>
      </c>
      <c r="FH111" s="378">
        <f>FH110</f>
        <v>13</v>
      </c>
      <c r="FI111" s="378" t="str">
        <f t="shared" si="400"/>
        <v>東京13</v>
      </c>
      <c r="FJ111" s="390">
        <f t="shared" si="434"/>
        <v>0</v>
      </c>
      <c r="FM111" s="378" t="str">
        <f t="shared" si="401"/>
        <v>東京</v>
      </c>
      <c r="FN111" s="378">
        <f t="shared" si="402"/>
        <v>13</v>
      </c>
      <c r="FO111" s="378" t="str">
        <f t="shared" si="403"/>
        <v>東京13</v>
      </c>
      <c r="FP111" s="390">
        <f t="shared" si="435"/>
        <v>0</v>
      </c>
      <c r="FY111" s="378" t="str">
        <f t="shared" ref="FY111:FY118" si="452">FY101</f>
        <v>東京</v>
      </c>
      <c r="FZ111" s="378">
        <f>FZ110</f>
        <v>13</v>
      </c>
      <c r="GA111" s="378" t="str">
        <f t="shared" si="404"/>
        <v>東京13</v>
      </c>
      <c r="GB111" s="390">
        <f t="shared" si="436"/>
        <v>0</v>
      </c>
      <c r="GE111" s="378" t="str">
        <f t="shared" si="405"/>
        <v>東京</v>
      </c>
      <c r="GF111" s="378">
        <f t="shared" si="406"/>
        <v>13</v>
      </c>
      <c r="GG111" s="378" t="str">
        <f t="shared" si="407"/>
        <v>東京13</v>
      </c>
      <c r="GH111" s="390">
        <f t="shared" si="437"/>
        <v>0</v>
      </c>
      <c r="GQ111" s="378" t="str">
        <f t="shared" ref="GQ111:GQ118" si="453">GQ101</f>
        <v>東京</v>
      </c>
      <c r="GR111" s="378">
        <f>GR110</f>
        <v>13</v>
      </c>
      <c r="GS111" s="378" t="str">
        <f t="shared" si="408"/>
        <v>東京13</v>
      </c>
      <c r="GT111" s="390">
        <f t="shared" si="438"/>
        <v>0</v>
      </c>
      <c r="GW111" s="378" t="str">
        <f t="shared" si="409"/>
        <v>東京</v>
      </c>
      <c r="GX111" s="378">
        <f t="shared" si="410"/>
        <v>13</v>
      </c>
      <c r="GY111" s="378" t="str">
        <f t="shared" si="411"/>
        <v>東京13</v>
      </c>
      <c r="GZ111" s="390">
        <f t="shared" si="439"/>
        <v>0</v>
      </c>
      <c r="HI111" s="378" t="str">
        <f t="shared" ref="HI111:HI118" si="454">HI101</f>
        <v>東京</v>
      </c>
      <c r="HJ111" s="378">
        <f>HJ110</f>
        <v>13</v>
      </c>
      <c r="HK111" s="378" t="str">
        <f t="shared" si="412"/>
        <v>東京13</v>
      </c>
      <c r="HL111" s="390">
        <f t="shared" si="440"/>
        <v>0</v>
      </c>
      <c r="HO111" s="378" t="str">
        <f t="shared" si="413"/>
        <v>東京</v>
      </c>
      <c r="HP111" s="378">
        <f t="shared" si="414"/>
        <v>13</v>
      </c>
      <c r="HQ111" s="378" t="str">
        <f t="shared" si="415"/>
        <v>東京13</v>
      </c>
      <c r="HR111" s="390">
        <f t="shared" si="441"/>
        <v>0</v>
      </c>
      <c r="IA111" s="378" t="str">
        <f t="shared" ref="IA111:IA118" si="455">IA101</f>
        <v>東京</v>
      </c>
      <c r="IB111" s="378">
        <f>IB110</f>
        <v>13</v>
      </c>
      <c r="IC111" s="378" t="str">
        <f t="shared" si="416"/>
        <v>東京13</v>
      </c>
      <c r="ID111" s="390">
        <f t="shared" si="442"/>
        <v>0</v>
      </c>
      <c r="IG111" s="378" t="str">
        <f t="shared" si="417"/>
        <v>東京</v>
      </c>
      <c r="IH111" s="378">
        <f t="shared" si="418"/>
        <v>13</v>
      </c>
      <c r="II111" s="378" t="str">
        <f t="shared" si="419"/>
        <v>東京13</v>
      </c>
      <c r="IJ111" s="390">
        <f t="shared" si="443"/>
        <v>0</v>
      </c>
    </row>
    <row r="112" spans="37:244">
      <c r="AK112" s="378" t="str">
        <f t="shared" si="444"/>
        <v>中部</v>
      </c>
      <c r="AL112" s="378">
        <f t="shared" ref="AL112:AL118" si="456">AL111</f>
        <v>13</v>
      </c>
      <c r="AM112" s="378" t="str">
        <f t="shared" si="374"/>
        <v>中部13</v>
      </c>
      <c r="AN112" s="390">
        <f t="shared" si="420"/>
        <v>0</v>
      </c>
      <c r="AQ112" s="378" t="str">
        <f t="shared" si="375"/>
        <v>中部</v>
      </c>
      <c r="AR112" s="378">
        <f t="shared" si="376"/>
        <v>13</v>
      </c>
      <c r="AS112" s="378" t="str">
        <f t="shared" si="377"/>
        <v>中部13</v>
      </c>
      <c r="AT112" s="390">
        <f t="shared" si="421"/>
        <v>0</v>
      </c>
      <c r="BC112" s="378" t="str">
        <f t="shared" si="445"/>
        <v>中部</v>
      </c>
      <c r="BD112" s="378">
        <f t="shared" ref="BD112:BD118" si="457">BD111</f>
        <v>13</v>
      </c>
      <c r="BE112" s="378" t="str">
        <f t="shared" si="378"/>
        <v>中部13</v>
      </c>
      <c r="BF112" s="390">
        <f t="shared" si="422"/>
        <v>0</v>
      </c>
      <c r="BI112" s="378" t="str">
        <f t="shared" si="379"/>
        <v>中部</v>
      </c>
      <c r="BJ112" s="378">
        <f t="shared" si="380"/>
        <v>13</v>
      </c>
      <c r="BK112" s="378" t="str">
        <f t="shared" si="381"/>
        <v>中部13</v>
      </c>
      <c r="BL112" s="390">
        <f t="shared" si="423"/>
        <v>0</v>
      </c>
      <c r="BU112" s="378" t="str">
        <f t="shared" si="446"/>
        <v>中部</v>
      </c>
      <c r="BV112" s="378">
        <f t="shared" ref="BV112:BV118" si="458">BV111</f>
        <v>13</v>
      </c>
      <c r="BW112" s="378" t="str">
        <f t="shared" si="382"/>
        <v>中部13</v>
      </c>
      <c r="BX112" s="390">
        <f t="shared" si="424"/>
        <v>0</v>
      </c>
      <c r="CA112" s="378" t="str">
        <f t="shared" si="383"/>
        <v>中部</v>
      </c>
      <c r="CB112" s="378">
        <f t="shared" si="384"/>
        <v>13</v>
      </c>
      <c r="CC112" s="378" t="str">
        <f t="shared" si="385"/>
        <v>中部13</v>
      </c>
      <c r="CD112" s="390">
        <f t="shared" si="425"/>
        <v>0</v>
      </c>
      <c r="CM112" s="378" t="str">
        <f t="shared" si="447"/>
        <v>中部</v>
      </c>
      <c r="CN112" s="378">
        <f t="shared" ref="CN112:CN118" si="459">CN111</f>
        <v>13</v>
      </c>
      <c r="CO112" s="378" t="str">
        <f t="shared" si="386"/>
        <v>中部13</v>
      </c>
      <c r="CP112" s="390">
        <f t="shared" si="426"/>
        <v>0</v>
      </c>
      <c r="CS112" s="378" t="str">
        <f t="shared" si="387"/>
        <v>中部</v>
      </c>
      <c r="CT112" s="378">
        <f t="shared" si="388"/>
        <v>13</v>
      </c>
      <c r="CU112" s="378" t="str">
        <f t="shared" si="389"/>
        <v>中部13</v>
      </c>
      <c r="CV112" s="390">
        <f t="shared" si="427"/>
        <v>0</v>
      </c>
      <c r="DE112" s="378" t="str">
        <f t="shared" si="448"/>
        <v>中部</v>
      </c>
      <c r="DF112" s="378">
        <f t="shared" ref="DF112:DF118" si="460">DF111</f>
        <v>13</v>
      </c>
      <c r="DG112" s="378" t="str">
        <f t="shared" si="390"/>
        <v>中部13</v>
      </c>
      <c r="DH112" s="390">
        <f t="shared" si="428"/>
        <v>0</v>
      </c>
      <c r="DK112" s="378" t="str">
        <f t="shared" si="391"/>
        <v>中部</v>
      </c>
      <c r="DL112" s="378">
        <f t="shared" si="391"/>
        <v>13</v>
      </c>
      <c r="DM112" s="378" t="str">
        <f t="shared" si="391"/>
        <v>中部13</v>
      </c>
      <c r="DN112" s="390">
        <f t="shared" si="429"/>
        <v>0</v>
      </c>
      <c r="DW112" s="378" t="str">
        <f t="shared" si="449"/>
        <v>中部</v>
      </c>
      <c r="DX112" s="378">
        <f t="shared" ref="DX112:DX118" si="461">DX111</f>
        <v>13</v>
      </c>
      <c r="DY112" s="378" t="str">
        <f t="shared" si="392"/>
        <v>中部13</v>
      </c>
      <c r="DZ112" s="390">
        <f t="shared" si="430"/>
        <v>0</v>
      </c>
      <c r="EC112" s="378" t="str">
        <f t="shared" si="393"/>
        <v>中部</v>
      </c>
      <c r="ED112" s="378">
        <f t="shared" si="394"/>
        <v>13</v>
      </c>
      <c r="EE112" s="378" t="str">
        <f t="shared" si="395"/>
        <v>中部13</v>
      </c>
      <c r="EF112" s="390">
        <f t="shared" si="431"/>
        <v>0</v>
      </c>
      <c r="EO112" s="378" t="str">
        <f t="shared" si="450"/>
        <v>中部</v>
      </c>
      <c r="EP112" s="378">
        <f t="shared" ref="EP112:EP118" si="462">EP111</f>
        <v>13</v>
      </c>
      <c r="EQ112" s="378" t="str">
        <f t="shared" si="396"/>
        <v>中部13</v>
      </c>
      <c r="ER112" s="390">
        <f t="shared" si="432"/>
        <v>0</v>
      </c>
      <c r="EU112" s="378" t="str">
        <f t="shared" si="397"/>
        <v>中部</v>
      </c>
      <c r="EV112" s="378">
        <f t="shared" si="398"/>
        <v>13</v>
      </c>
      <c r="EW112" s="378" t="str">
        <f t="shared" si="399"/>
        <v>中部13</v>
      </c>
      <c r="EX112" s="390">
        <f t="shared" si="433"/>
        <v>0</v>
      </c>
      <c r="FG112" s="378" t="str">
        <f t="shared" si="451"/>
        <v>中部</v>
      </c>
      <c r="FH112" s="378">
        <f t="shared" ref="FH112:FH118" si="463">FH111</f>
        <v>13</v>
      </c>
      <c r="FI112" s="378" t="str">
        <f t="shared" si="400"/>
        <v>中部13</v>
      </c>
      <c r="FJ112" s="390">
        <f t="shared" si="434"/>
        <v>0</v>
      </c>
      <c r="FM112" s="378" t="str">
        <f t="shared" si="401"/>
        <v>中部</v>
      </c>
      <c r="FN112" s="378">
        <f t="shared" si="402"/>
        <v>13</v>
      </c>
      <c r="FO112" s="378" t="str">
        <f t="shared" si="403"/>
        <v>中部13</v>
      </c>
      <c r="FP112" s="390">
        <f t="shared" si="435"/>
        <v>0</v>
      </c>
      <c r="FY112" s="378" t="str">
        <f t="shared" si="452"/>
        <v>中部</v>
      </c>
      <c r="FZ112" s="378">
        <f t="shared" ref="FZ112:FZ118" si="464">FZ111</f>
        <v>13</v>
      </c>
      <c r="GA112" s="378" t="str">
        <f t="shared" si="404"/>
        <v>中部13</v>
      </c>
      <c r="GB112" s="390">
        <f t="shared" si="436"/>
        <v>0</v>
      </c>
      <c r="GE112" s="378" t="str">
        <f t="shared" si="405"/>
        <v>中部</v>
      </c>
      <c r="GF112" s="378">
        <f t="shared" si="406"/>
        <v>13</v>
      </c>
      <c r="GG112" s="378" t="str">
        <f t="shared" si="407"/>
        <v>中部13</v>
      </c>
      <c r="GH112" s="390">
        <f t="shared" si="437"/>
        <v>0</v>
      </c>
      <c r="GQ112" s="378" t="str">
        <f t="shared" si="453"/>
        <v>中部</v>
      </c>
      <c r="GR112" s="378">
        <f t="shared" ref="GR112:GR118" si="465">GR111</f>
        <v>13</v>
      </c>
      <c r="GS112" s="378" t="str">
        <f t="shared" si="408"/>
        <v>中部13</v>
      </c>
      <c r="GT112" s="390">
        <f t="shared" si="438"/>
        <v>0</v>
      </c>
      <c r="GW112" s="378" t="str">
        <f t="shared" si="409"/>
        <v>中部</v>
      </c>
      <c r="GX112" s="378">
        <f t="shared" si="410"/>
        <v>13</v>
      </c>
      <c r="GY112" s="378" t="str">
        <f t="shared" si="411"/>
        <v>中部13</v>
      </c>
      <c r="GZ112" s="390">
        <f t="shared" si="439"/>
        <v>0</v>
      </c>
      <c r="HI112" s="378" t="str">
        <f t="shared" si="454"/>
        <v>中部</v>
      </c>
      <c r="HJ112" s="378">
        <f t="shared" ref="HJ112:HJ118" si="466">HJ111</f>
        <v>13</v>
      </c>
      <c r="HK112" s="378" t="str">
        <f t="shared" si="412"/>
        <v>中部13</v>
      </c>
      <c r="HL112" s="390">
        <f t="shared" si="440"/>
        <v>0</v>
      </c>
      <c r="HO112" s="378" t="str">
        <f t="shared" si="413"/>
        <v>中部</v>
      </c>
      <c r="HP112" s="378">
        <f t="shared" si="414"/>
        <v>13</v>
      </c>
      <c r="HQ112" s="378" t="str">
        <f t="shared" si="415"/>
        <v>中部13</v>
      </c>
      <c r="HR112" s="390">
        <f t="shared" si="441"/>
        <v>0</v>
      </c>
      <c r="IA112" s="378" t="str">
        <f t="shared" si="455"/>
        <v>中部</v>
      </c>
      <c r="IB112" s="378">
        <f t="shared" ref="IB112:IB118" si="467">IB111</f>
        <v>13</v>
      </c>
      <c r="IC112" s="378" t="str">
        <f t="shared" si="416"/>
        <v>中部13</v>
      </c>
      <c r="ID112" s="390">
        <f t="shared" si="442"/>
        <v>0</v>
      </c>
      <c r="IG112" s="378" t="str">
        <f t="shared" si="417"/>
        <v>中部</v>
      </c>
      <c r="IH112" s="378">
        <f t="shared" si="418"/>
        <v>13</v>
      </c>
      <c r="II112" s="378" t="str">
        <f t="shared" si="419"/>
        <v>中部13</v>
      </c>
      <c r="IJ112" s="390">
        <f t="shared" si="443"/>
        <v>0</v>
      </c>
    </row>
    <row r="113" spans="37:244">
      <c r="AK113" s="378" t="str">
        <f t="shared" si="444"/>
        <v>北陸</v>
      </c>
      <c r="AL113" s="378">
        <f t="shared" si="456"/>
        <v>13</v>
      </c>
      <c r="AM113" s="378" t="str">
        <f t="shared" si="374"/>
        <v>北陸13</v>
      </c>
      <c r="AN113" s="390">
        <f t="shared" si="420"/>
        <v>0</v>
      </c>
      <c r="AQ113" s="378" t="str">
        <f t="shared" si="375"/>
        <v>北陸</v>
      </c>
      <c r="AR113" s="378">
        <f t="shared" si="376"/>
        <v>13</v>
      </c>
      <c r="AS113" s="378" t="str">
        <f t="shared" si="377"/>
        <v>北陸13</v>
      </c>
      <c r="AT113" s="390">
        <f t="shared" si="421"/>
        <v>0</v>
      </c>
      <c r="BC113" s="378" t="str">
        <f t="shared" si="445"/>
        <v>北陸</v>
      </c>
      <c r="BD113" s="378">
        <f t="shared" si="457"/>
        <v>13</v>
      </c>
      <c r="BE113" s="378" t="str">
        <f t="shared" si="378"/>
        <v>北陸13</v>
      </c>
      <c r="BF113" s="390">
        <f t="shared" si="422"/>
        <v>0</v>
      </c>
      <c r="BI113" s="378" t="str">
        <f t="shared" si="379"/>
        <v>北陸</v>
      </c>
      <c r="BJ113" s="378">
        <f t="shared" si="380"/>
        <v>13</v>
      </c>
      <c r="BK113" s="378" t="str">
        <f t="shared" si="381"/>
        <v>北陸13</v>
      </c>
      <c r="BL113" s="390">
        <f t="shared" si="423"/>
        <v>0</v>
      </c>
      <c r="BU113" s="378" t="str">
        <f t="shared" si="446"/>
        <v>北陸</v>
      </c>
      <c r="BV113" s="378">
        <f t="shared" si="458"/>
        <v>13</v>
      </c>
      <c r="BW113" s="378" t="str">
        <f t="shared" si="382"/>
        <v>北陸13</v>
      </c>
      <c r="BX113" s="390">
        <f t="shared" si="424"/>
        <v>0</v>
      </c>
      <c r="CA113" s="378" t="str">
        <f t="shared" si="383"/>
        <v>北陸</v>
      </c>
      <c r="CB113" s="378">
        <f t="shared" si="384"/>
        <v>13</v>
      </c>
      <c r="CC113" s="378" t="str">
        <f t="shared" si="385"/>
        <v>北陸13</v>
      </c>
      <c r="CD113" s="390">
        <f t="shared" si="425"/>
        <v>0</v>
      </c>
      <c r="CM113" s="378" t="str">
        <f t="shared" si="447"/>
        <v>北陸</v>
      </c>
      <c r="CN113" s="378">
        <f t="shared" si="459"/>
        <v>13</v>
      </c>
      <c r="CO113" s="378" t="str">
        <f t="shared" si="386"/>
        <v>北陸13</v>
      </c>
      <c r="CP113" s="390">
        <f t="shared" si="426"/>
        <v>0</v>
      </c>
      <c r="CS113" s="378" t="str">
        <f t="shared" si="387"/>
        <v>北陸</v>
      </c>
      <c r="CT113" s="378">
        <f t="shared" si="388"/>
        <v>13</v>
      </c>
      <c r="CU113" s="378" t="str">
        <f t="shared" si="389"/>
        <v>北陸13</v>
      </c>
      <c r="CV113" s="390">
        <f t="shared" si="427"/>
        <v>0</v>
      </c>
      <c r="DE113" s="378" t="str">
        <f t="shared" si="448"/>
        <v>北陸</v>
      </c>
      <c r="DF113" s="378">
        <f t="shared" si="460"/>
        <v>13</v>
      </c>
      <c r="DG113" s="378" t="str">
        <f t="shared" si="390"/>
        <v>北陸13</v>
      </c>
      <c r="DH113" s="390">
        <f t="shared" si="428"/>
        <v>0</v>
      </c>
      <c r="DK113" s="378" t="str">
        <f t="shared" si="391"/>
        <v>北陸</v>
      </c>
      <c r="DL113" s="378">
        <f t="shared" si="391"/>
        <v>13</v>
      </c>
      <c r="DM113" s="378" t="str">
        <f t="shared" si="391"/>
        <v>北陸13</v>
      </c>
      <c r="DN113" s="390">
        <f t="shared" si="429"/>
        <v>0</v>
      </c>
      <c r="DW113" s="378" t="str">
        <f t="shared" si="449"/>
        <v>北陸</v>
      </c>
      <c r="DX113" s="378">
        <f t="shared" si="461"/>
        <v>13</v>
      </c>
      <c r="DY113" s="378" t="str">
        <f t="shared" si="392"/>
        <v>北陸13</v>
      </c>
      <c r="DZ113" s="390">
        <f t="shared" si="430"/>
        <v>0</v>
      </c>
      <c r="EC113" s="378" t="str">
        <f t="shared" si="393"/>
        <v>北陸</v>
      </c>
      <c r="ED113" s="378">
        <f t="shared" si="394"/>
        <v>13</v>
      </c>
      <c r="EE113" s="378" t="str">
        <f t="shared" si="395"/>
        <v>北陸13</v>
      </c>
      <c r="EF113" s="390">
        <f t="shared" si="431"/>
        <v>0</v>
      </c>
      <c r="EO113" s="378" t="str">
        <f t="shared" si="450"/>
        <v>北陸</v>
      </c>
      <c r="EP113" s="378">
        <f t="shared" si="462"/>
        <v>13</v>
      </c>
      <c r="EQ113" s="378" t="str">
        <f t="shared" si="396"/>
        <v>北陸13</v>
      </c>
      <c r="ER113" s="390">
        <f t="shared" si="432"/>
        <v>0</v>
      </c>
      <c r="EU113" s="378" t="str">
        <f t="shared" si="397"/>
        <v>北陸</v>
      </c>
      <c r="EV113" s="378">
        <f t="shared" si="398"/>
        <v>13</v>
      </c>
      <c r="EW113" s="378" t="str">
        <f t="shared" si="399"/>
        <v>北陸13</v>
      </c>
      <c r="EX113" s="390">
        <f t="shared" si="433"/>
        <v>0</v>
      </c>
      <c r="FG113" s="378" t="str">
        <f t="shared" si="451"/>
        <v>北陸</v>
      </c>
      <c r="FH113" s="378">
        <f t="shared" si="463"/>
        <v>13</v>
      </c>
      <c r="FI113" s="378" t="str">
        <f t="shared" si="400"/>
        <v>北陸13</v>
      </c>
      <c r="FJ113" s="390">
        <f t="shared" si="434"/>
        <v>0</v>
      </c>
      <c r="FM113" s="378" t="str">
        <f t="shared" si="401"/>
        <v>北陸</v>
      </c>
      <c r="FN113" s="378">
        <f t="shared" si="402"/>
        <v>13</v>
      </c>
      <c r="FO113" s="378" t="str">
        <f t="shared" si="403"/>
        <v>北陸13</v>
      </c>
      <c r="FP113" s="390">
        <f t="shared" si="435"/>
        <v>0</v>
      </c>
      <c r="FY113" s="378" t="str">
        <f t="shared" si="452"/>
        <v>北陸</v>
      </c>
      <c r="FZ113" s="378">
        <f t="shared" si="464"/>
        <v>13</v>
      </c>
      <c r="GA113" s="378" t="str">
        <f t="shared" si="404"/>
        <v>北陸13</v>
      </c>
      <c r="GB113" s="390">
        <f t="shared" si="436"/>
        <v>0</v>
      </c>
      <c r="GE113" s="378" t="str">
        <f t="shared" si="405"/>
        <v>北陸</v>
      </c>
      <c r="GF113" s="378">
        <f t="shared" si="406"/>
        <v>13</v>
      </c>
      <c r="GG113" s="378" t="str">
        <f t="shared" si="407"/>
        <v>北陸13</v>
      </c>
      <c r="GH113" s="390">
        <f t="shared" si="437"/>
        <v>0</v>
      </c>
      <c r="GQ113" s="378" t="str">
        <f t="shared" si="453"/>
        <v>北陸</v>
      </c>
      <c r="GR113" s="378">
        <f t="shared" si="465"/>
        <v>13</v>
      </c>
      <c r="GS113" s="378" t="str">
        <f t="shared" si="408"/>
        <v>北陸13</v>
      </c>
      <c r="GT113" s="390">
        <f t="shared" si="438"/>
        <v>0</v>
      </c>
      <c r="GW113" s="378" t="str">
        <f t="shared" si="409"/>
        <v>北陸</v>
      </c>
      <c r="GX113" s="378">
        <f t="shared" si="410"/>
        <v>13</v>
      </c>
      <c r="GY113" s="378" t="str">
        <f t="shared" si="411"/>
        <v>北陸13</v>
      </c>
      <c r="GZ113" s="390">
        <f t="shared" si="439"/>
        <v>0</v>
      </c>
      <c r="HI113" s="378" t="str">
        <f t="shared" si="454"/>
        <v>北陸</v>
      </c>
      <c r="HJ113" s="378">
        <f t="shared" si="466"/>
        <v>13</v>
      </c>
      <c r="HK113" s="378" t="str">
        <f t="shared" si="412"/>
        <v>北陸13</v>
      </c>
      <c r="HL113" s="390">
        <f t="shared" si="440"/>
        <v>0</v>
      </c>
      <c r="HO113" s="378" t="str">
        <f t="shared" si="413"/>
        <v>北陸</v>
      </c>
      <c r="HP113" s="378">
        <f t="shared" si="414"/>
        <v>13</v>
      </c>
      <c r="HQ113" s="378" t="str">
        <f t="shared" si="415"/>
        <v>北陸13</v>
      </c>
      <c r="HR113" s="390">
        <f t="shared" si="441"/>
        <v>0</v>
      </c>
      <c r="IA113" s="378" t="str">
        <f t="shared" si="455"/>
        <v>北陸</v>
      </c>
      <c r="IB113" s="378">
        <f t="shared" si="467"/>
        <v>13</v>
      </c>
      <c r="IC113" s="378" t="str">
        <f t="shared" si="416"/>
        <v>北陸13</v>
      </c>
      <c r="ID113" s="390">
        <f t="shared" si="442"/>
        <v>0</v>
      </c>
      <c r="IG113" s="378" t="str">
        <f t="shared" si="417"/>
        <v>北陸</v>
      </c>
      <c r="IH113" s="378">
        <f t="shared" si="418"/>
        <v>13</v>
      </c>
      <c r="II113" s="378" t="str">
        <f t="shared" si="419"/>
        <v>北陸13</v>
      </c>
      <c r="IJ113" s="390">
        <f t="shared" si="443"/>
        <v>0</v>
      </c>
    </row>
    <row r="114" spans="37:244">
      <c r="AK114" s="378" t="str">
        <f t="shared" si="444"/>
        <v>関西</v>
      </c>
      <c r="AL114" s="378">
        <f t="shared" si="456"/>
        <v>13</v>
      </c>
      <c r="AM114" s="378" t="str">
        <f t="shared" si="374"/>
        <v>関西13</v>
      </c>
      <c r="AN114" s="390">
        <f t="shared" si="420"/>
        <v>0</v>
      </c>
      <c r="AQ114" s="378" t="str">
        <f t="shared" si="375"/>
        <v>関西</v>
      </c>
      <c r="AR114" s="378">
        <f t="shared" si="376"/>
        <v>13</v>
      </c>
      <c r="AS114" s="378" t="str">
        <f t="shared" si="377"/>
        <v>関西13</v>
      </c>
      <c r="AT114" s="390">
        <f t="shared" si="421"/>
        <v>0</v>
      </c>
      <c r="BC114" s="378" t="str">
        <f t="shared" si="445"/>
        <v>関西</v>
      </c>
      <c r="BD114" s="378">
        <f t="shared" si="457"/>
        <v>13</v>
      </c>
      <c r="BE114" s="378" t="str">
        <f t="shared" si="378"/>
        <v>関西13</v>
      </c>
      <c r="BF114" s="390">
        <f t="shared" si="422"/>
        <v>0</v>
      </c>
      <c r="BI114" s="378" t="str">
        <f t="shared" si="379"/>
        <v>関西</v>
      </c>
      <c r="BJ114" s="378">
        <f t="shared" si="380"/>
        <v>13</v>
      </c>
      <c r="BK114" s="378" t="str">
        <f t="shared" si="381"/>
        <v>関西13</v>
      </c>
      <c r="BL114" s="390">
        <f t="shared" si="423"/>
        <v>0</v>
      </c>
      <c r="BU114" s="378" t="str">
        <f t="shared" si="446"/>
        <v>関西</v>
      </c>
      <c r="BV114" s="378">
        <f t="shared" si="458"/>
        <v>13</v>
      </c>
      <c r="BW114" s="378" t="str">
        <f t="shared" si="382"/>
        <v>関西13</v>
      </c>
      <c r="BX114" s="390">
        <f t="shared" si="424"/>
        <v>0</v>
      </c>
      <c r="CA114" s="378" t="str">
        <f t="shared" si="383"/>
        <v>関西</v>
      </c>
      <c r="CB114" s="378">
        <f t="shared" si="384"/>
        <v>13</v>
      </c>
      <c r="CC114" s="378" t="str">
        <f t="shared" si="385"/>
        <v>関西13</v>
      </c>
      <c r="CD114" s="390">
        <f t="shared" si="425"/>
        <v>0</v>
      </c>
      <c r="CM114" s="378" t="str">
        <f t="shared" si="447"/>
        <v>関西</v>
      </c>
      <c r="CN114" s="378">
        <f t="shared" si="459"/>
        <v>13</v>
      </c>
      <c r="CO114" s="378" t="str">
        <f t="shared" si="386"/>
        <v>関西13</v>
      </c>
      <c r="CP114" s="390">
        <f t="shared" si="426"/>
        <v>0</v>
      </c>
      <c r="CS114" s="378" t="str">
        <f t="shared" si="387"/>
        <v>関西</v>
      </c>
      <c r="CT114" s="378">
        <f t="shared" si="388"/>
        <v>13</v>
      </c>
      <c r="CU114" s="378" t="str">
        <f t="shared" si="389"/>
        <v>関西13</v>
      </c>
      <c r="CV114" s="390">
        <f t="shared" si="427"/>
        <v>0</v>
      </c>
      <c r="DE114" s="378" t="str">
        <f t="shared" si="448"/>
        <v>関西</v>
      </c>
      <c r="DF114" s="378">
        <f t="shared" si="460"/>
        <v>13</v>
      </c>
      <c r="DG114" s="378" t="str">
        <f t="shared" si="390"/>
        <v>関西13</v>
      </c>
      <c r="DH114" s="390">
        <f t="shared" si="428"/>
        <v>0</v>
      </c>
      <c r="DK114" s="378" t="str">
        <f t="shared" si="391"/>
        <v>関西</v>
      </c>
      <c r="DL114" s="378">
        <f t="shared" si="391"/>
        <v>13</v>
      </c>
      <c r="DM114" s="378" t="str">
        <f t="shared" si="391"/>
        <v>関西13</v>
      </c>
      <c r="DN114" s="390">
        <f t="shared" si="429"/>
        <v>0</v>
      </c>
      <c r="DW114" s="378" t="str">
        <f t="shared" si="449"/>
        <v>関西</v>
      </c>
      <c r="DX114" s="378">
        <f t="shared" si="461"/>
        <v>13</v>
      </c>
      <c r="DY114" s="378" t="str">
        <f t="shared" si="392"/>
        <v>関西13</v>
      </c>
      <c r="DZ114" s="390">
        <f t="shared" si="430"/>
        <v>0</v>
      </c>
      <c r="EC114" s="378" t="str">
        <f t="shared" si="393"/>
        <v>関西</v>
      </c>
      <c r="ED114" s="378">
        <f t="shared" si="394"/>
        <v>13</v>
      </c>
      <c r="EE114" s="378" t="str">
        <f t="shared" si="395"/>
        <v>関西13</v>
      </c>
      <c r="EF114" s="390">
        <f t="shared" si="431"/>
        <v>0</v>
      </c>
      <c r="EO114" s="378" t="str">
        <f t="shared" si="450"/>
        <v>関西</v>
      </c>
      <c r="EP114" s="378">
        <f t="shared" si="462"/>
        <v>13</v>
      </c>
      <c r="EQ114" s="378" t="str">
        <f t="shared" si="396"/>
        <v>関西13</v>
      </c>
      <c r="ER114" s="390">
        <f t="shared" si="432"/>
        <v>0</v>
      </c>
      <c r="EU114" s="378" t="str">
        <f t="shared" si="397"/>
        <v>関西</v>
      </c>
      <c r="EV114" s="378">
        <f t="shared" si="398"/>
        <v>13</v>
      </c>
      <c r="EW114" s="378" t="str">
        <f t="shared" si="399"/>
        <v>関西13</v>
      </c>
      <c r="EX114" s="390">
        <f t="shared" si="433"/>
        <v>0</v>
      </c>
      <c r="FG114" s="378" t="str">
        <f t="shared" si="451"/>
        <v>関西</v>
      </c>
      <c r="FH114" s="378">
        <f t="shared" si="463"/>
        <v>13</v>
      </c>
      <c r="FI114" s="378" t="str">
        <f t="shared" si="400"/>
        <v>関西13</v>
      </c>
      <c r="FJ114" s="390">
        <f t="shared" si="434"/>
        <v>0</v>
      </c>
      <c r="FM114" s="378" t="str">
        <f t="shared" si="401"/>
        <v>関西</v>
      </c>
      <c r="FN114" s="378">
        <f t="shared" si="402"/>
        <v>13</v>
      </c>
      <c r="FO114" s="378" t="str">
        <f t="shared" si="403"/>
        <v>関西13</v>
      </c>
      <c r="FP114" s="390">
        <f t="shared" si="435"/>
        <v>0</v>
      </c>
      <c r="FY114" s="378" t="str">
        <f t="shared" si="452"/>
        <v>関西</v>
      </c>
      <c r="FZ114" s="378">
        <f t="shared" si="464"/>
        <v>13</v>
      </c>
      <c r="GA114" s="378" t="str">
        <f t="shared" si="404"/>
        <v>関西13</v>
      </c>
      <c r="GB114" s="390">
        <f t="shared" si="436"/>
        <v>0</v>
      </c>
      <c r="GE114" s="378" t="str">
        <f t="shared" si="405"/>
        <v>関西</v>
      </c>
      <c r="GF114" s="378">
        <f t="shared" si="406"/>
        <v>13</v>
      </c>
      <c r="GG114" s="378" t="str">
        <f t="shared" si="407"/>
        <v>関西13</v>
      </c>
      <c r="GH114" s="390">
        <f t="shared" si="437"/>
        <v>0</v>
      </c>
      <c r="GQ114" s="378" t="str">
        <f t="shared" si="453"/>
        <v>関西</v>
      </c>
      <c r="GR114" s="378">
        <f t="shared" si="465"/>
        <v>13</v>
      </c>
      <c r="GS114" s="378" t="str">
        <f t="shared" si="408"/>
        <v>関西13</v>
      </c>
      <c r="GT114" s="390">
        <f t="shared" si="438"/>
        <v>0</v>
      </c>
      <c r="GW114" s="378" t="str">
        <f t="shared" si="409"/>
        <v>関西</v>
      </c>
      <c r="GX114" s="378">
        <f t="shared" si="410"/>
        <v>13</v>
      </c>
      <c r="GY114" s="378" t="str">
        <f t="shared" si="411"/>
        <v>関西13</v>
      </c>
      <c r="GZ114" s="390">
        <f t="shared" si="439"/>
        <v>0</v>
      </c>
      <c r="HI114" s="378" t="str">
        <f t="shared" si="454"/>
        <v>関西</v>
      </c>
      <c r="HJ114" s="378">
        <f t="shared" si="466"/>
        <v>13</v>
      </c>
      <c r="HK114" s="378" t="str">
        <f t="shared" si="412"/>
        <v>関西13</v>
      </c>
      <c r="HL114" s="390">
        <f t="shared" si="440"/>
        <v>0</v>
      </c>
      <c r="HO114" s="378" t="str">
        <f t="shared" si="413"/>
        <v>関西</v>
      </c>
      <c r="HP114" s="378">
        <f t="shared" si="414"/>
        <v>13</v>
      </c>
      <c r="HQ114" s="378" t="str">
        <f t="shared" si="415"/>
        <v>関西13</v>
      </c>
      <c r="HR114" s="390">
        <f t="shared" si="441"/>
        <v>0</v>
      </c>
      <c r="IA114" s="378" t="str">
        <f t="shared" si="455"/>
        <v>関西</v>
      </c>
      <c r="IB114" s="378">
        <f t="shared" si="467"/>
        <v>13</v>
      </c>
      <c r="IC114" s="378" t="str">
        <f t="shared" si="416"/>
        <v>関西13</v>
      </c>
      <c r="ID114" s="390">
        <f t="shared" si="442"/>
        <v>0</v>
      </c>
      <c r="IG114" s="378" t="str">
        <f t="shared" si="417"/>
        <v>関西</v>
      </c>
      <c r="IH114" s="378">
        <f t="shared" si="418"/>
        <v>13</v>
      </c>
      <c r="II114" s="378" t="str">
        <f t="shared" si="419"/>
        <v>関西13</v>
      </c>
      <c r="IJ114" s="390">
        <f t="shared" si="443"/>
        <v>0</v>
      </c>
    </row>
    <row r="115" spans="37:244">
      <c r="AK115" s="378" t="str">
        <f t="shared" si="444"/>
        <v>中国</v>
      </c>
      <c r="AL115" s="378">
        <f t="shared" si="456"/>
        <v>13</v>
      </c>
      <c r="AM115" s="378" t="str">
        <f t="shared" si="374"/>
        <v>中国13</v>
      </c>
      <c r="AN115" s="390">
        <f t="shared" si="420"/>
        <v>0</v>
      </c>
      <c r="AQ115" s="378" t="str">
        <f t="shared" si="375"/>
        <v>中国</v>
      </c>
      <c r="AR115" s="378">
        <f t="shared" si="376"/>
        <v>13</v>
      </c>
      <c r="AS115" s="378" t="str">
        <f t="shared" si="377"/>
        <v>中国13</v>
      </c>
      <c r="AT115" s="390">
        <f t="shared" si="421"/>
        <v>0</v>
      </c>
      <c r="BC115" s="378" t="str">
        <f t="shared" si="445"/>
        <v>中国</v>
      </c>
      <c r="BD115" s="378">
        <f t="shared" si="457"/>
        <v>13</v>
      </c>
      <c r="BE115" s="378" t="str">
        <f t="shared" si="378"/>
        <v>中国13</v>
      </c>
      <c r="BF115" s="390">
        <f t="shared" si="422"/>
        <v>0</v>
      </c>
      <c r="BI115" s="378" t="str">
        <f t="shared" si="379"/>
        <v>中国</v>
      </c>
      <c r="BJ115" s="378">
        <f t="shared" si="380"/>
        <v>13</v>
      </c>
      <c r="BK115" s="378" t="str">
        <f t="shared" si="381"/>
        <v>中国13</v>
      </c>
      <c r="BL115" s="390">
        <f t="shared" si="423"/>
        <v>0</v>
      </c>
      <c r="BU115" s="378" t="str">
        <f t="shared" si="446"/>
        <v>中国</v>
      </c>
      <c r="BV115" s="378">
        <f t="shared" si="458"/>
        <v>13</v>
      </c>
      <c r="BW115" s="378" t="str">
        <f t="shared" si="382"/>
        <v>中国13</v>
      </c>
      <c r="BX115" s="390">
        <f t="shared" si="424"/>
        <v>0</v>
      </c>
      <c r="CA115" s="378" t="str">
        <f t="shared" si="383"/>
        <v>中国</v>
      </c>
      <c r="CB115" s="378">
        <f t="shared" si="384"/>
        <v>13</v>
      </c>
      <c r="CC115" s="378" t="str">
        <f t="shared" si="385"/>
        <v>中国13</v>
      </c>
      <c r="CD115" s="390">
        <f t="shared" si="425"/>
        <v>0</v>
      </c>
      <c r="CM115" s="378" t="str">
        <f t="shared" si="447"/>
        <v>中国</v>
      </c>
      <c r="CN115" s="378">
        <f t="shared" si="459"/>
        <v>13</v>
      </c>
      <c r="CO115" s="378" t="str">
        <f t="shared" si="386"/>
        <v>中国13</v>
      </c>
      <c r="CP115" s="390">
        <f t="shared" si="426"/>
        <v>0</v>
      </c>
      <c r="CS115" s="378" t="str">
        <f t="shared" si="387"/>
        <v>中国</v>
      </c>
      <c r="CT115" s="378">
        <f t="shared" si="388"/>
        <v>13</v>
      </c>
      <c r="CU115" s="378" t="str">
        <f t="shared" si="389"/>
        <v>中国13</v>
      </c>
      <c r="CV115" s="390">
        <f t="shared" si="427"/>
        <v>0</v>
      </c>
      <c r="DE115" s="378" t="str">
        <f t="shared" si="448"/>
        <v>中国</v>
      </c>
      <c r="DF115" s="378">
        <f t="shared" si="460"/>
        <v>13</v>
      </c>
      <c r="DG115" s="378" t="str">
        <f t="shared" si="390"/>
        <v>中国13</v>
      </c>
      <c r="DH115" s="390">
        <f t="shared" si="428"/>
        <v>0</v>
      </c>
      <c r="DK115" s="378" t="str">
        <f t="shared" si="391"/>
        <v>中国</v>
      </c>
      <c r="DL115" s="378">
        <f t="shared" si="391"/>
        <v>13</v>
      </c>
      <c r="DM115" s="378" t="str">
        <f t="shared" si="391"/>
        <v>中国13</v>
      </c>
      <c r="DN115" s="390">
        <f t="shared" si="429"/>
        <v>0</v>
      </c>
      <c r="DW115" s="378" t="str">
        <f t="shared" si="449"/>
        <v>中国</v>
      </c>
      <c r="DX115" s="378">
        <f t="shared" si="461"/>
        <v>13</v>
      </c>
      <c r="DY115" s="378" t="str">
        <f t="shared" si="392"/>
        <v>中国13</v>
      </c>
      <c r="DZ115" s="390">
        <f t="shared" si="430"/>
        <v>0</v>
      </c>
      <c r="EC115" s="378" t="str">
        <f t="shared" si="393"/>
        <v>中国</v>
      </c>
      <c r="ED115" s="378">
        <f t="shared" si="394"/>
        <v>13</v>
      </c>
      <c r="EE115" s="378" t="str">
        <f t="shared" si="395"/>
        <v>中国13</v>
      </c>
      <c r="EF115" s="390">
        <f t="shared" si="431"/>
        <v>0</v>
      </c>
      <c r="EO115" s="378" t="str">
        <f t="shared" si="450"/>
        <v>中国</v>
      </c>
      <c r="EP115" s="378">
        <f t="shared" si="462"/>
        <v>13</v>
      </c>
      <c r="EQ115" s="378" t="str">
        <f t="shared" si="396"/>
        <v>中国13</v>
      </c>
      <c r="ER115" s="390">
        <f t="shared" si="432"/>
        <v>0</v>
      </c>
      <c r="EU115" s="378" t="str">
        <f t="shared" si="397"/>
        <v>中国</v>
      </c>
      <c r="EV115" s="378">
        <f t="shared" si="398"/>
        <v>13</v>
      </c>
      <c r="EW115" s="378" t="str">
        <f t="shared" si="399"/>
        <v>中国13</v>
      </c>
      <c r="EX115" s="390">
        <f t="shared" si="433"/>
        <v>0</v>
      </c>
      <c r="FG115" s="378" t="str">
        <f t="shared" si="451"/>
        <v>中国</v>
      </c>
      <c r="FH115" s="378">
        <f t="shared" si="463"/>
        <v>13</v>
      </c>
      <c r="FI115" s="378" t="str">
        <f t="shared" si="400"/>
        <v>中国13</v>
      </c>
      <c r="FJ115" s="390">
        <f t="shared" si="434"/>
        <v>0</v>
      </c>
      <c r="FM115" s="378" t="str">
        <f t="shared" si="401"/>
        <v>中国</v>
      </c>
      <c r="FN115" s="378">
        <f t="shared" si="402"/>
        <v>13</v>
      </c>
      <c r="FO115" s="378" t="str">
        <f t="shared" si="403"/>
        <v>中国13</v>
      </c>
      <c r="FP115" s="390">
        <f t="shared" si="435"/>
        <v>0</v>
      </c>
      <c r="FY115" s="378" t="str">
        <f t="shared" si="452"/>
        <v>中国</v>
      </c>
      <c r="FZ115" s="378">
        <f t="shared" si="464"/>
        <v>13</v>
      </c>
      <c r="GA115" s="378" t="str">
        <f t="shared" si="404"/>
        <v>中国13</v>
      </c>
      <c r="GB115" s="390">
        <f t="shared" si="436"/>
        <v>0</v>
      </c>
      <c r="GE115" s="378" t="str">
        <f t="shared" si="405"/>
        <v>中国</v>
      </c>
      <c r="GF115" s="378">
        <f t="shared" si="406"/>
        <v>13</v>
      </c>
      <c r="GG115" s="378" t="str">
        <f t="shared" si="407"/>
        <v>中国13</v>
      </c>
      <c r="GH115" s="390">
        <f t="shared" si="437"/>
        <v>0</v>
      </c>
      <c r="GQ115" s="378" t="str">
        <f t="shared" si="453"/>
        <v>中国</v>
      </c>
      <c r="GR115" s="378">
        <f t="shared" si="465"/>
        <v>13</v>
      </c>
      <c r="GS115" s="378" t="str">
        <f t="shared" si="408"/>
        <v>中国13</v>
      </c>
      <c r="GT115" s="390">
        <f t="shared" si="438"/>
        <v>0</v>
      </c>
      <c r="GW115" s="378" t="str">
        <f t="shared" si="409"/>
        <v>中国</v>
      </c>
      <c r="GX115" s="378">
        <f t="shared" si="410"/>
        <v>13</v>
      </c>
      <c r="GY115" s="378" t="str">
        <f t="shared" si="411"/>
        <v>中国13</v>
      </c>
      <c r="GZ115" s="390">
        <f t="shared" si="439"/>
        <v>0</v>
      </c>
      <c r="HI115" s="378" t="str">
        <f t="shared" si="454"/>
        <v>中国</v>
      </c>
      <c r="HJ115" s="378">
        <f t="shared" si="466"/>
        <v>13</v>
      </c>
      <c r="HK115" s="378" t="str">
        <f t="shared" si="412"/>
        <v>中国13</v>
      </c>
      <c r="HL115" s="390">
        <f t="shared" si="440"/>
        <v>0</v>
      </c>
      <c r="HO115" s="378" t="str">
        <f t="shared" si="413"/>
        <v>中国</v>
      </c>
      <c r="HP115" s="378">
        <f t="shared" si="414"/>
        <v>13</v>
      </c>
      <c r="HQ115" s="378" t="str">
        <f t="shared" si="415"/>
        <v>中国13</v>
      </c>
      <c r="HR115" s="390">
        <f t="shared" si="441"/>
        <v>0</v>
      </c>
      <c r="IA115" s="378" t="str">
        <f t="shared" si="455"/>
        <v>中国</v>
      </c>
      <c r="IB115" s="378">
        <f t="shared" si="467"/>
        <v>13</v>
      </c>
      <c r="IC115" s="378" t="str">
        <f t="shared" si="416"/>
        <v>中国13</v>
      </c>
      <c r="ID115" s="390">
        <f t="shared" si="442"/>
        <v>0</v>
      </c>
      <c r="IG115" s="378" t="str">
        <f t="shared" si="417"/>
        <v>中国</v>
      </c>
      <c r="IH115" s="378">
        <f t="shared" si="418"/>
        <v>13</v>
      </c>
      <c r="II115" s="378" t="str">
        <f t="shared" si="419"/>
        <v>中国13</v>
      </c>
      <c r="IJ115" s="390">
        <f t="shared" si="443"/>
        <v>0</v>
      </c>
    </row>
    <row r="116" spans="37:244">
      <c r="AK116" s="378" t="str">
        <f t="shared" si="444"/>
        <v>四国</v>
      </c>
      <c r="AL116" s="378">
        <f t="shared" si="456"/>
        <v>13</v>
      </c>
      <c r="AM116" s="378" t="str">
        <f t="shared" si="374"/>
        <v>四国13</v>
      </c>
      <c r="AN116" s="390">
        <f t="shared" si="420"/>
        <v>0</v>
      </c>
      <c r="AQ116" s="378" t="str">
        <f t="shared" si="375"/>
        <v>四国</v>
      </c>
      <c r="AR116" s="378">
        <f t="shared" si="376"/>
        <v>13</v>
      </c>
      <c r="AS116" s="378" t="str">
        <f t="shared" si="377"/>
        <v>四国13</v>
      </c>
      <c r="AT116" s="390">
        <f t="shared" si="421"/>
        <v>0</v>
      </c>
      <c r="BC116" s="378" t="str">
        <f t="shared" si="445"/>
        <v>四国</v>
      </c>
      <c r="BD116" s="378">
        <f t="shared" si="457"/>
        <v>13</v>
      </c>
      <c r="BE116" s="378" t="str">
        <f t="shared" si="378"/>
        <v>四国13</v>
      </c>
      <c r="BF116" s="390">
        <f t="shared" si="422"/>
        <v>0</v>
      </c>
      <c r="BI116" s="378" t="str">
        <f t="shared" si="379"/>
        <v>四国</v>
      </c>
      <c r="BJ116" s="378">
        <f t="shared" si="380"/>
        <v>13</v>
      </c>
      <c r="BK116" s="378" t="str">
        <f t="shared" si="381"/>
        <v>四国13</v>
      </c>
      <c r="BL116" s="390">
        <f t="shared" si="423"/>
        <v>0</v>
      </c>
      <c r="BU116" s="378" t="str">
        <f t="shared" si="446"/>
        <v>四国</v>
      </c>
      <c r="BV116" s="378">
        <f t="shared" si="458"/>
        <v>13</v>
      </c>
      <c r="BW116" s="378" t="str">
        <f t="shared" si="382"/>
        <v>四国13</v>
      </c>
      <c r="BX116" s="390">
        <f t="shared" si="424"/>
        <v>0</v>
      </c>
      <c r="CA116" s="378" t="str">
        <f t="shared" si="383"/>
        <v>四国</v>
      </c>
      <c r="CB116" s="378">
        <f t="shared" si="384"/>
        <v>13</v>
      </c>
      <c r="CC116" s="378" t="str">
        <f t="shared" si="385"/>
        <v>四国13</v>
      </c>
      <c r="CD116" s="390">
        <f t="shared" si="425"/>
        <v>0</v>
      </c>
      <c r="CM116" s="378" t="str">
        <f t="shared" si="447"/>
        <v>四国</v>
      </c>
      <c r="CN116" s="378">
        <f t="shared" si="459"/>
        <v>13</v>
      </c>
      <c r="CO116" s="378" t="str">
        <f t="shared" si="386"/>
        <v>四国13</v>
      </c>
      <c r="CP116" s="390">
        <f t="shared" si="426"/>
        <v>0</v>
      </c>
      <c r="CS116" s="378" t="str">
        <f t="shared" si="387"/>
        <v>四国</v>
      </c>
      <c r="CT116" s="378">
        <f t="shared" si="388"/>
        <v>13</v>
      </c>
      <c r="CU116" s="378" t="str">
        <f t="shared" si="389"/>
        <v>四国13</v>
      </c>
      <c r="CV116" s="390">
        <f t="shared" si="427"/>
        <v>0</v>
      </c>
      <c r="DE116" s="378" t="str">
        <f t="shared" si="448"/>
        <v>四国</v>
      </c>
      <c r="DF116" s="378">
        <f t="shared" si="460"/>
        <v>13</v>
      </c>
      <c r="DG116" s="378" t="str">
        <f t="shared" si="390"/>
        <v>四国13</v>
      </c>
      <c r="DH116" s="390">
        <f t="shared" si="428"/>
        <v>0</v>
      </c>
      <c r="DK116" s="378" t="str">
        <f t="shared" si="391"/>
        <v>四国</v>
      </c>
      <c r="DL116" s="378">
        <f t="shared" si="391"/>
        <v>13</v>
      </c>
      <c r="DM116" s="378" t="str">
        <f t="shared" si="391"/>
        <v>四国13</v>
      </c>
      <c r="DN116" s="390">
        <f t="shared" si="429"/>
        <v>0</v>
      </c>
      <c r="DW116" s="378" t="str">
        <f t="shared" si="449"/>
        <v>四国</v>
      </c>
      <c r="DX116" s="378">
        <f t="shared" si="461"/>
        <v>13</v>
      </c>
      <c r="DY116" s="378" t="str">
        <f t="shared" si="392"/>
        <v>四国13</v>
      </c>
      <c r="DZ116" s="390">
        <f t="shared" si="430"/>
        <v>0</v>
      </c>
      <c r="EC116" s="378" t="str">
        <f t="shared" si="393"/>
        <v>四国</v>
      </c>
      <c r="ED116" s="378">
        <f t="shared" si="394"/>
        <v>13</v>
      </c>
      <c r="EE116" s="378" t="str">
        <f t="shared" si="395"/>
        <v>四国13</v>
      </c>
      <c r="EF116" s="390">
        <f t="shared" si="431"/>
        <v>0</v>
      </c>
      <c r="EO116" s="378" t="str">
        <f t="shared" si="450"/>
        <v>四国</v>
      </c>
      <c r="EP116" s="378">
        <f t="shared" si="462"/>
        <v>13</v>
      </c>
      <c r="EQ116" s="378" t="str">
        <f t="shared" si="396"/>
        <v>四国13</v>
      </c>
      <c r="ER116" s="390">
        <f t="shared" si="432"/>
        <v>0</v>
      </c>
      <c r="EU116" s="378" t="str">
        <f t="shared" si="397"/>
        <v>四国</v>
      </c>
      <c r="EV116" s="378">
        <f t="shared" si="398"/>
        <v>13</v>
      </c>
      <c r="EW116" s="378" t="str">
        <f t="shared" si="399"/>
        <v>四国13</v>
      </c>
      <c r="EX116" s="390">
        <f t="shared" si="433"/>
        <v>0</v>
      </c>
      <c r="FG116" s="378" t="str">
        <f t="shared" si="451"/>
        <v>四国</v>
      </c>
      <c r="FH116" s="378">
        <f t="shared" si="463"/>
        <v>13</v>
      </c>
      <c r="FI116" s="378" t="str">
        <f t="shared" si="400"/>
        <v>四国13</v>
      </c>
      <c r="FJ116" s="390">
        <f t="shared" si="434"/>
        <v>0</v>
      </c>
      <c r="FM116" s="378" t="str">
        <f t="shared" si="401"/>
        <v>四国</v>
      </c>
      <c r="FN116" s="378">
        <f t="shared" si="402"/>
        <v>13</v>
      </c>
      <c r="FO116" s="378" t="str">
        <f t="shared" si="403"/>
        <v>四国13</v>
      </c>
      <c r="FP116" s="390">
        <f t="shared" si="435"/>
        <v>0</v>
      </c>
      <c r="FY116" s="378" t="str">
        <f t="shared" si="452"/>
        <v>四国</v>
      </c>
      <c r="FZ116" s="378">
        <f t="shared" si="464"/>
        <v>13</v>
      </c>
      <c r="GA116" s="378" t="str">
        <f t="shared" si="404"/>
        <v>四国13</v>
      </c>
      <c r="GB116" s="390">
        <f t="shared" si="436"/>
        <v>0</v>
      </c>
      <c r="GE116" s="378" t="str">
        <f t="shared" si="405"/>
        <v>四国</v>
      </c>
      <c r="GF116" s="378">
        <f t="shared" si="406"/>
        <v>13</v>
      </c>
      <c r="GG116" s="378" t="str">
        <f t="shared" si="407"/>
        <v>四国13</v>
      </c>
      <c r="GH116" s="390">
        <f t="shared" si="437"/>
        <v>0</v>
      </c>
      <c r="GQ116" s="378" t="str">
        <f t="shared" si="453"/>
        <v>四国</v>
      </c>
      <c r="GR116" s="378">
        <f t="shared" si="465"/>
        <v>13</v>
      </c>
      <c r="GS116" s="378" t="str">
        <f t="shared" si="408"/>
        <v>四国13</v>
      </c>
      <c r="GT116" s="390">
        <f t="shared" si="438"/>
        <v>0</v>
      </c>
      <c r="GW116" s="378" t="str">
        <f t="shared" si="409"/>
        <v>四国</v>
      </c>
      <c r="GX116" s="378">
        <f t="shared" si="410"/>
        <v>13</v>
      </c>
      <c r="GY116" s="378" t="str">
        <f t="shared" si="411"/>
        <v>四国13</v>
      </c>
      <c r="GZ116" s="390">
        <f t="shared" si="439"/>
        <v>0</v>
      </c>
      <c r="HI116" s="378" t="str">
        <f t="shared" si="454"/>
        <v>四国</v>
      </c>
      <c r="HJ116" s="378">
        <f t="shared" si="466"/>
        <v>13</v>
      </c>
      <c r="HK116" s="378" t="str">
        <f t="shared" si="412"/>
        <v>四国13</v>
      </c>
      <c r="HL116" s="390">
        <f t="shared" si="440"/>
        <v>0</v>
      </c>
      <c r="HO116" s="378" t="str">
        <f t="shared" si="413"/>
        <v>四国</v>
      </c>
      <c r="HP116" s="378">
        <f t="shared" si="414"/>
        <v>13</v>
      </c>
      <c r="HQ116" s="378" t="str">
        <f t="shared" si="415"/>
        <v>四国13</v>
      </c>
      <c r="HR116" s="390">
        <f t="shared" si="441"/>
        <v>0</v>
      </c>
      <c r="IA116" s="378" t="str">
        <f t="shared" si="455"/>
        <v>四国</v>
      </c>
      <c r="IB116" s="378">
        <f t="shared" si="467"/>
        <v>13</v>
      </c>
      <c r="IC116" s="378" t="str">
        <f t="shared" si="416"/>
        <v>四国13</v>
      </c>
      <c r="ID116" s="390">
        <f t="shared" si="442"/>
        <v>0</v>
      </c>
      <c r="IG116" s="378" t="str">
        <f t="shared" si="417"/>
        <v>四国</v>
      </c>
      <c r="IH116" s="378">
        <f t="shared" si="418"/>
        <v>13</v>
      </c>
      <c r="II116" s="378" t="str">
        <f t="shared" si="419"/>
        <v>四国13</v>
      </c>
      <c r="IJ116" s="390">
        <f t="shared" si="443"/>
        <v>0</v>
      </c>
    </row>
    <row r="117" spans="37:244">
      <c r="AK117" s="378" t="str">
        <f t="shared" si="444"/>
        <v>九州</v>
      </c>
      <c r="AL117" s="378">
        <f t="shared" si="456"/>
        <v>13</v>
      </c>
      <c r="AM117" s="378" t="str">
        <f t="shared" si="374"/>
        <v>九州13</v>
      </c>
      <c r="AN117" s="390">
        <f t="shared" si="420"/>
        <v>0</v>
      </c>
      <c r="AQ117" s="378" t="str">
        <f t="shared" si="375"/>
        <v>九州</v>
      </c>
      <c r="AR117" s="378">
        <f t="shared" si="376"/>
        <v>13</v>
      </c>
      <c r="AS117" s="378" t="str">
        <f t="shared" si="377"/>
        <v>九州13</v>
      </c>
      <c r="AT117" s="390">
        <f t="shared" si="421"/>
        <v>0</v>
      </c>
      <c r="BC117" s="378" t="str">
        <f t="shared" si="445"/>
        <v>九州</v>
      </c>
      <c r="BD117" s="378">
        <f t="shared" si="457"/>
        <v>13</v>
      </c>
      <c r="BE117" s="378" t="str">
        <f t="shared" si="378"/>
        <v>九州13</v>
      </c>
      <c r="BF117" s="390">
        <f t="shared" si="422"/>
        <v>0</v>
      </c>
      <c r="BI117" s="378" t="str">
        <f t="shared" si="379"/>
        <v>九州</v>
      </c>
      <c r="BJ117" s="378">
        <f t="shared" si="380"/>
        <v>13</v>
      </c>
      <c r="BK117" s="378" t="str">
        <f t="shared" si="381"/>
        <v>九州13</v>
      </c>
      <c r="BL117" s="390">
        <f t="shared" si="423"/>
        <v>0</v>
      </c>
      <c r="BU117" s="378" t="str">
        <f t="shared" si="446"/>
        <v>九州</v>
      </c>
      <c r="BV117" s="378">
        <f t="shared" si="458"/>
        <v>13</v>
      </c>
      <c r="BW117" s="378" t="str">
        <f t="shared" si="382"/>
        <v>九州13</v>
      </c>
      <c r="BX117" s="390">
        <f t="shared" si="424"/>
        <v>0</v>
      </c>
      <c r="CA117" s="378" t="str">
        <f t="shared" si="383"/>
        <v>九州</v>
      </c>
      <c r="CB117" s="378">
        <f t="shared" si="384"/>
        <v>13</v>
      </c>
      <c r="CC117" s="378" t="str">
        <f t="shared" si="385"/>
        <v>九州13</v>
      </c>
      <c r="CD117" s="390">
        <f t="shared" si="425"/>
        <v>0</v>
      </c>
      <c r="CM117" s="378" t="str">
        <f t="shared" si="447"/>
        <v>九州</v>
      </c>
      <c r="CN117" s="378">
        <f t="shared" si="459"/>
        <v>13</v>
      </c>
      <c r="CO117" s="378" t="str">
        <f t="shared" si="386"/>
        <v>九州13</v>
      </c>
      <c r="CP117" s="390">
        <f t="shared" si="426"/>
        <v>0</v>
      </c>
      <c r="CS117" s="378" t="str">
        <f t="shared" si="387"/>
        <v>九州</v>
      </c>
      <c r="CT117" s="378">
        <f t="shared" si="388"/>
        <v>13</v>
      </c>
      <c r="CU117" s="378" t="str">
        <f t="shared" si="389"/>
        <v>九州13</v>
      </c>
      <c r="CV117" s="390">
        <f t="shared" si="427"/>
        <v>0</v>
      </c>
      <c r="DE117" s="378" t="str">
        <f t="shared" si="448"/>
        <v>九州</v>
      </c>
      <c r="DF117" s="378">
        <f t="shared" si="460"/>
        <v>13</v>
      </c>
      <c r="DG117" s="378" t="str">
        <f t="shared" si="390"/>
        <v>九州13</v>
      </c>
      <c r="DH117" s="390">
        <f t="shared" si="428"/>
        <v>0</v>
      </c>
      <c r="DK117" s="378" t="str">
        <f t="shared" si="391"/>
        <v>九州</v>
      </c>
      <c r="DL117" s="378">
        <f t="shared" si="391"/>
        <v>13</v>
      </c>
      <c r="DM117" s="378" t="str">
        <f t="shared" si="391"/>
        <v>九州13</v>
      </c>
      <c r="DN117" s="390">
        <f t="shared" si="429"/>
        <v>0</v>
      </c>
      <c r="DW117" s="378" t="str">
        <f t="shared" si="449"/>
        <v>九州</v>
      </c>
      <c r="DX117" s="378">
        <f t="shared" si="461"/>
        <v>13</v>
      </c>
      <c r="DY117" s="378" t="str">
        <f t="shared" si="392"/>
        <v>九州13</v>
      </c>
      <c r="DZ117" s="390">
        <f t="shared" si="430"/>
        <v>0</v>
      </c>
      <c r="EC117" s="378" t="str">
        <f t="shared" si="393"/>
        <v>九州</v>
      </c>
      <c r="ED117" s="378">
        <f t="shared" si="394"/>
        <v>13</v>
      </c>
      <c r="EE117" s="378" t="str">
        <f t="shared" si="395"/>
        <v>九州13</v>
      </c>
      <c r="EF117" s="390">
        <f t="shared" si="431"/>
        <v>0</v>
      </c>
      <c r="EO117" s="378" t="str">
        <f t="shared" si="450"/>
        <v>九州</v>
      </c>
      <c r="EP117" s="378">
        <f t="shared" si="462"/>
        <v>13</v>
      </c>
      <c r="EQ117" s="378" t="str">
        <f t="shared" si="396"/>
        <v>九州13</v>
      </c>
      <c r="ER117" s="390">
        <f t="shared" si="432"/>
        <v>0</v>
      </c>
      <c r="EU117" s="378" t="str">
        <f t="shared" si="397"/>
        <v>九州</v>
      </c>
      <c r="EV117" s="378">
        <f t="shared" si="398"/>
        <v>13</v>
      </c>
      <c r="EW117" s="378" t="str">
        <f t="shared" si="399"/>
        <v>九州13</v>
      </c>
      <c r="EX117" s="390">
        <f t="shared" si="433"/>
        <v>0</v>
      </c>
      <c r="FG117" s="378" t="str">
        <f t="shared" si="451"/>
        <v>九州</v>
      </c>
      <c r="FH117" s="378">
        <f t="shared" si="463"/>
        <v>13</v>
      </c>
      <c r="FI117" s="378" t="str">
        <f t="shared" si="400"/>
        <v>九州13</v>
      </c>
      <c r="FJ117" s="390">
        <f t="shared" si="434"/>
        <v>0</v>
      </c>
      <c r="FM117" s="378" t="str">
        <f t="shared" si="401"/>
        <v>九州</v>
      </c>
      <c r="FN117" s="378">
        <f t="shared" si="402"/>
        <v>13</v>
      </c>
      <c r="FO117" s="378" t="str">
        <f t="shared" si="403"/>
        <v>九州13</v>
      </c>
      <c r="FP117" s="390">
        <f t="shared" si="435"/>
        <v>0</v>
      </c>
      <c r="FY117" s="378" t="str">
        <f t="shared" si="452"/>
        <v>九州</v>
      </c>
      <c r="FZ117" s="378">
        <f t="shared" si="464"/>
        <v>13</v>
      </c>
      <c r="GA117" s="378" t="str">
        <f t="shared" si="404"/>
        <v>九州13</v>
      </c>
      <c r="GB117" s="390">
        <f t="shared" si="436"/>
        <v>0</v>
      </c>
      <c r="GE117" s="378" t="str">
        <f t="shared" si="405"/>
        <v>九州</v>
      </c>
      <c r="GF117" s="378">
        <f t="shared" si="406"/>
        <v>13</v>
      </c>
      <c r="GG117" s="378" t="str">
        <f t="shared" si="407"/>
        <v>九州13</v>
      </c>
      <c r="GH117" s="390">
        <f t="shared" si="437"/>
        <v>0</v>
      </c>
      <c r="GQ117" s="378" t="str">
        <f t="shared" si="453"/>
        <v>九州</v>
      </c>
      <c r="GR117" s="378">
        <f t="shared" si="465"/>
        <v>13</v>
      </c>
      <c r="GS117" s="378" t="str">
        <f t="shared" si="408"/>
        <v>九州13</v>
      </c>
      <c r="GT117" s="390">
        <f t="shared" si="438"/>
        <v>0</v>
      </c>
      <c r="GW117" s="378" t="str">
        <f t="shared" si="409"/>
        <v>九州</v>
      </c>
      <c r="GX117" s="378">
        <f t="shared" si="410"/>
        <v>13</v>
      </c>
      <c r="GY117" s="378" t="str">
        <f t="shared" si="411"/>
        <v>九州13</v>
      </c>
      <c r="GZ117" s="390">
        <f t="shared" si="439"/>
        <v>0</v>
      </c>
      <c r="HI117" s="378" t="str">
        <f t="shared" si="454"/>
        <v>九州</v>
      </c>
      <c r="HJ117" s="378">
        <f t="shared" si="466"/>
        <v>13</v>
      </c>
      <c r="HK117" s="378" t="str">
        <f t="shared" si="412"/>
        <v>九州13</v>
      </c>
      <c r="HL117" s="390">
        <f t="shared" si="440"/>
        <v>0</v>
      </c>
      <c r="HO117" s="378" t="str">
        <f t="shared" si="413"/>
        <v>九州</v>
      </c>
      <c r="HP117" s="378">
        <f t="shared" si="414"/>
        <v>13</v>
      </c>
      <c r="HQ117" s="378" t="str">
        <f t="shared" si="415"/>
        <v>九州13</v>
      </c>
      <c r="HR117" s="390">
        <f t="shared" si="441"/>
        <v>0</v>
      </c>
      <c r="IA117" s="378" t="str">
        <f t="shared" si="455"/>
        <v>九州</v>
      </c>
      <c r="IB117" s="378">
        <f t="shared" si="467"/>
        <v>13</v>
      </c>
      <c r="IC117" s="378" t="str">
        <f t="shared" si="416"/>
        <v>九州13</v>
      </c>
      <c r="ID117" s="390">
        <f t="shared" si="442"/>
        <v>0</v>
      </c>
      <c r="IG117" s="378" t="str">
        <f t="shared" si="417"/>
        <v>九州</v>
      </c>
      <c r="IH117" s="378">
        <f t="shared" si="418"/>
        <v>13</v>
      </c>
      <c r="II117" s="378" t="str">
        <f t="shared" si="419"/>
        <v>九州13</v>
      </c>
      <c r="IJ117" s="390">
        <f t="shared" si="443"/>
        <v>0</v>
      </c>
    </row>
    <row r="118" spans="37:244">
      <c r="AK118" s="378" t="str">
        <f t="shared" si="444"/>
        <v>沖縄</v>
      </c>
      <c r="AL118" s="378">
        <f t="shared" si="456"/>
        <v>13</v>
      </c>
      <c r="AM118" s="378" t="str">
        <f t="shared" si="374"/>
        <v>沖縄13</v>
      </c>
      <c r="AN118" s="390">
        <f t="shared" si="420"/>
        <v>0</v>
      </c>
      <c r="AQ118" s="378" t="str">
        <f t="shared" si="375"/>
        <v>沖縄</v>
      </c>
      <c r="AR118" s="378">
        <f t="shared" si="376"/>
        <v>13</v>
      </c>
      <c r="AS118" s="378" t="str">
        <f t="shared" si="377"/>
        <v>沖縄13</v>
      </c>
      <c r="AT118" s="390">
        <f t="shared" si="421"/>
        <v>0</v>
      </c>
      <c r="BC118" s="378" t="str">
        <f t="shared" si="445"/>
        <v>沖縄</v>
      </c>
      <c r="BD118" s="378">
        <f t="shared" si="457"/>
        <v>13</v>
      </c>
      <c r="BE118" s="378" t="str">
        <f t="shared" si="378"/>
        <v>沖縄13</v>
      </c>
      <c r="BF118" s="390">
        <f t="shared" si="422"/>
        <v>0</v>
      </c>
      <c r="BI118" s="378" t="str">
        <f t="shared" si="379"/>
        <v>沖縄</v>
      </c>
      <c r="BJ118" s="378">
        <f t="shared" si="380"/>
        <v>13</v>
      </c>
      <c r="BK118" s="378" t="str">
        <f t="shared" si="381"/>
        <v>沖縄13</v>
      </c>
      <c r="BL118" s="390">
        <f t="shared" si="423"/>
        <v>0</v>
      </c>
      <c r="BU118" s="378" t="str">
        <f t="shared" si="446"/>
        <v>沖縄</v>
      </c>
      <c r="BV118" s="378">
        <f t="shared" si="458"/>
        <v>13</v>
      </c>
      <c r="BW118" s="378" t="str">
        <f t="shared" si="382"/>
        <v>沖縄13</v>
      </c>
      <c r="BX118" s="390">
        <f t="shared" si="424"/>
        <v>0</v>
      </c>
      <c r="CA118" s="378" t="str">
        <f t="shared" si="383"/>
        <v>沖縄</v>
      </c>
      <c r="CB118" s="378">
        <f t="shared" si="384"/>
        <v>13</v>
      </c>
      <c r="CC118" s="378" t="str">
        <f t="shared" si="385"/>
        <v>沖縄13</v>
      </c>
      <c r="CD118" s="390">
        <f t="shared" si="425"/>
        <v>0</v>
      </c>
      <c r="CM118" s="378" t="str">
        <f t="shared" si="447"/>
        <v>沖縄</v>
      </c>
      <c r="CN118" s="378">
        <f t="shared" si="459"/>
        <v>13</v>
      </c>
      <c r="CO118" s="378" t="str">
        <f t="shared" si="386"/>
        <v>沖縄13</v>
      </c>
      <c r="CP118" s="390">
        <f t="shared" si="426"/>
        <v>0</v>
      </c>
      <c r="CS118" s="378" t="str">
        <f t="shared" si="387"/>
        <v>沖縄</v>
      </c>
      <c r="CT118" s="378">
        <f t="shared" si="388"/>
        <v>13</v>
      </c>
      <c r="CU118" s="378" t="str">
        <f t="shared" si="389"/>
        <v>沖縄13</v>
      </c>
      <c r="CV118" s="390">
        <f t="shared" si="427"/>
        <v>0</v>
      </c>
      <c r="DE118" s="378" t="str">
        <f t="shared" si="448"/>
        <v>沖縄</v>
      </c>
      <c r="DF118" s="378">
        <f t="shared" si="460"/>
        <v>13</v>
      </c>
      <c r="DG118" s="378" t="str">
        <f t="shared" si="390"/>
        <v>沖縄13</v>
      </c>
      <c r="DH118" s="390">
        <f t="shared" si="428"/>
        <v>0</v>
      </c>
      <c r="DK118" s="378" t="str">
        <f t="shared" si="391"/>
        <v>沖縄</v>
      </c>
      <c r="DL118" s="378">
        <f t="shared" si="391"/>
        <v>13</v>
      </c>
      <c r="DM118" s="378" t="str">
        <f t="shared" si="391"/>
        <v>沖縄13</v>
      </c>
      <c r="DN118" s="390">
        <f t="shared" si="429"/>
        <v>0</v>
      </c>
      <c r="DW118" s="378" t="str">
        <f t="shared" si="449"/>
        <v>沖縄</v>
      </c>
      <c r="DX118" s="378">
        <f t="shared" si="461"/>
        <v>13</v>
      </c>
      <c r="DY118" s="378" t="str">
        <f t="shared" si="392"/>
        <v>沖縄13</v>
      </c>
      <c r="DZ118" s="390">
        <f t="shared" si="430"/>
        <v>0</v>
      </c>
      <c r="EC118" s="378" t="str">
        <f t="shared" si="393"/>
        <v>沖縄</v>
      </c>
      <c r="ED118" s="378">
        <f t="shared" si="394"/>
        <v>13</v>
      </c>
      <c r="EE118" s="378" t="str">
        <f t="shared" si="395"/>
        <v>沖縄13</v>
      </c>
      <c r="EF118" s="390">
        <f t="shared" si="431"/>
        <v>0</v>
      </c>
      <c r="EO118" s="378" t="str">
        <f t="shared" si="450"/>
        <v>沖縄</v>
      </c>
      <c r="EP118" s="378">
        <f t="shared" si="462"/>
        <v>13</v>
      </c>
      <c r="EQ118" s="378" t="str">
        <f t="shared" si="396"/>
        <v>沖縄13</v>
      </c>
      <c r="ER118" s="390">
        <f t="shared" si="432"/>
        <v>0</v>
      </c>
      <c r="EU118" s="378" t="str">
        <f t="shared" si="397"/>
        <v>沖縄</v>
      </c>
      <c r="EV118" s="378">
        <f t="shared" si="398"/>
        <v>13</v>
      </c>
      <c r="EW118" s="378" t="str">
        <f t="shared" si="399"/>
        <v>沖縄13</v>
      </c>
      <c r="EX118" s="390">
        <f t="shared" si="433"/>
        <v>0</v>
      </c>
      <c r="FG118" s="378" t="str">
        <f t="shared" si="451"/>
        <v>沖縄</v>
      </c>
      <c r="FH118" s="378">
        <f t="shared" si="463"/>
        <v>13</v>
      </c>
      <c r="FI118" s="378" t="str">
        <f t="shared" si="400"/>
        <v>沖縄13</v>
      </c>
      <c r="FJ118" s="390">
        <f t="shared" si="434"/>
        <v>0</v>
      </c>
      <c r="FM118" s="378" t="str">
        <f t="shared" si="401"/>
        <v>沖縄</v>
      </c>
      <c r="FN118" s="378">
        <f t="shared" si="402"/>
        <v>13</v>
      </c>
      <c r="FO118" s="378" t="str">
        <f t="shared" si="403"/>
        <v>沖縄13</v>
      </c>
      <c r="FP118" s="390">
        <f t="shared" si="435"/>
        <v>0</v>
      </c>
      <c r="FY118" s="378" t="str">
        <f t="shared" si="452"/>
        <v>沖縄</v>
      </c>
      <c r="FZ118" s="378">
        <f t="shared" si="464"/>
        <v>13</v>
      </c>
      <c r="GA118" s="378" t="str">
        <f t="shared" si="404"/>
        <v>沖縄13</v>
      </c>
      <c r="GB118" s="390">
        <f t="shared" si="436"/>
        <v>0</v>
      </c>
      <c r="GE118" s="378" t="str">
        <f t="shared" si="405"/>
        <v>沖縄</v>
      </c>
      <c r="GF118" s="378">
        <f t="shared" si="406"/>
        <v>13</v>
      </c>
      <c r="GG118" s="378" t="str">
        <f t="shared" si="407"/>
        <v>沖縄13</v>
      </c>
      <c r="GH118" s="390">
        <f t="shared" si="437"/>
        <v>0</v>
      </c>
      <c r="GQ118" s="378" t="str">
        <f t="shared" si="453"/>
        <v>沖縄</v>
      </c>
      <c r="GR118" s="378">
        <f t="shared" si="465"/>
        <v>13</v>
      </c>
      <c r="GS118" s="378" t="str">
        <f t="shared" si="408"/>
        <v>沖縄13</v>
      </c>
      <c r="GT118" s="390">
        <f t="shared" si="438"/>
        <v>0</v>
      </c>
      <c r="GW118" s="378" t="str">
        <f t="shared" si="409"/>
        <v>沖縄</v>
      </c>
      <c r="GX118" s="378">
        <f t="shared" si="410"/>
        <v>13</v>
      </c>
      <c r="GY118" s="378" t="str">
        <f t="shared" si="411"/>
        <v>沖縄13</v>
      </c>
      <c r="GZ118" s="390">
        <f t="shared" si="439"/>
        <v>0</v>
      </c>
      <c r="HI118" s="378" t="str">
        <f t="shared" si="454"/>
        <v>沖縄</v>
      </c>
      <c r="HJ118" s="378">
        <f t="shared" si="466"/>
        <v>13</v>
      </c>
      <c r="HK118" s="378" t="str">
        <f t="shared" si="412"/>
        <v>沖縄13</v>
      </c>
      <c r="HL118" s="390">
        <f t="shared" si="440"/>
        <v>0</v>
      </c>
      <c r="HO118" s="378" t="str">
        <f t="shared" si="413"/>
        <v>沖縄</v>
      </c>
      <c r="HP118" s="378">
        <f t="shared" si="414"/>
        <v>13</v>
      </c>
      <c r="HQ118" s="378" t="str">
        <f t="shared" si="415"/>
        <v>沖縄13</v>
      </c>
      <c r="HR118" s="390">
        <f t="shared" si="441"/>
        <v>0</v>
      </c>
      <c r="IA118" s="378" t="str">
        <f t="shared" si="455"/>
        <v>沖縄</v>
      </c>
      <c r="IB118" s="378">
        <f t="shared" si="467"/>
        <v>13</v>
      </c>
      <c r="IC118" s="378" t="str">
        <f t="shared" si="416"/>
        <v>沖縄13</v>
      </c>
      <c r="ID118" s="390">
        <f t="shared" si="442"/>
        <v>0</v>
      </c>
      <c r="IG118" s="378" t="str">
        <f t="shared" si="417"/>
        <v>沖縄</v>
      </c>
      <c r="IH118" s="378">
        <f t="shared" si="418"/>
        <v>13</v>
      </c>
      <c r="II118" s="378" t="str">
        <f t="shared" si="419"/>
        <v>沖縄13</v>
      </c>
      <c r="IJ118" s="390">
        <f t="shared" si="443"/>
        <v>0</v>
      </c>
    </row>
    <row r="119" spans="37:244">
      <c r="AK119" s="378" t="str">
        <f>AK109</f>
        <v>北海道</v>
      </c>
      <c r="AL119" s="378">
        <v>14</v>
      </c>
      <c r="AM119" s="378" t="str">
        <f t="shared" si="374"/>
        <v>北海道14</v>
      </c>
      <c r="AN119" s="390">
        <f t="shared" ref="AN119:AN128" si="468">AS10</f>
        <v>0</v>
      </c>
      <c r="AQ119" s="378" t="str">
        <f t="shared" si="375"/>
        <v>北海道</v>
      </c>
      <c r="AR119" s="378">
        <f t="shared" si="376"/>
        <v>14</v>
      </c>
      <c r="AS119" s="378" t="str">
        <f t="shared" si="377"/>
        <v>北海道14</v>
      </c>
      <c r="AT119" s="390">
        <f t="shared" ref="AT119:AT128" si="469">AS24</f>
        <v>0</v>
      </c>
      <c r="BC119" s="378" t="str">
        <f>BC109</f>
        <v>北海道</v>
      </c>
      <c r="BD119" s="378">
        <v>14</v>
      </c>
      <c r="BE119" s="378" t="str">
        <f t="shared" si="378"/>
        <v>北海道14</v>
      </c>
      <c r="BF119" s="390">
        <f t="shared" ref="BF119:BF128" si="470">BK10</f>
        <v>0</v>
      </c>
      <c r="BI119" s="378" t="str">
        <f t="shared" si="379"/>
        <v>北海道</v>
      </c>
      <c r="BJ119" s="378">
        <f t="shared" si="380"/>
        <v>14</v>
      </c>
      <c r="BK119" s="378" t="str">
        <f t="shared" si="381"/>
        <v>北海道14</v>
      </c>
      <c r="BL119" s="390">
        <f t="shared" ref="BL119:BL128" si="471">BK24</f>
        <v>0</v>
      </c>
      <c r="BU119" s="378" t="str">
        <f>BU109</f>
        <v>北海道</v>
      </c>
      <c r="BV119" s="378">
        <v>14</v>
      </c>
      <c r="BW119" s="378" t="str">
        <f t="shared" si="382"/>
        <v>北海道14</v>
      </c>
      <c r="BX119" s="390">
        <f t="shared" ref="BX119:BX128" si="472">CC10</f>
        <v>0</v>
      </c>
      <c r="CA119" s="378" t="str">
        <f t="shared" si="383"/>
        <v>北海道</v>
      </c>
      <c r="CB119" s="378">
        <f t="shared" si="384"/>
        <v>14</v>
      </c>
      <c r="CC119" s="378" t="str">
        <f t="shared" si="385"/>
        <v>北海道14</v>
      </c>
      <c r="CD119" s="390">
        <f t="shared" ref="CD119:CD128" si="473">CC24</f>
        <v>0</v>
      </c>
      <c r="CM119" s="378" t="str">
        <f>CM109</f>
        <v>北海道</v>
      </c>
      <c r="CN119" s="378">
        <v>14</v>
      </c>
      <c r="CO119" s="378" t="str">
        <f t="shared" si="386"/>
        <v>北海道14</v>
      </c>
      <c r="CP119" s="390">
        <f t="shared" ref="CP119:CP128" si="474">CU10</f>
        <v>0</v>
      </c>
      <c r="CS119" s="378" t="str">
        <f t="shared" si="387"/>
        <v>北海道</v>
      </c>
      <c r="CT119" s="378">
        <f t="shared" si="388"/>
        <v>14</v>
      </c>
      <c r="CU119" s="378" t="str">
        <f t="shared" si="389"/>
        <v>北海道14</v>
      </c>
      <c r="CV119" s="390">
        <f t="shared" ref="CV119:CV128" si="475">CU24</f>
        <v>0</v>
      </c>
      <c r="DE119" s="378" t="str">
        <f>DE109</f>
        <v>北海道</v>
      </c>
      <c r="DF119" s="378">
        <v>14</v>
      </c>
      <c r="DG119" s="378" t="str">
        <f t="shared" si="390"/>
        <v>北海道14</v>
      </c>
      <c r="DH119" s="390">
        <f t="shared" ref="DH119:DH128" si="476">DM10</f>
        <v>0</v>
      </c>
      <c r="DK119" s="378" t="str">
        <f t="shared" si="391"/>
        <v>北海道</v>
      </c>
      <c r="DL119" s="378">
        <f t="shared" si="391"/>
        <v>14</v>
      </c>
      <c r="DM119" s="378" t="str">
        <f t="shared" si="391"/>
        <v>北海道14</v>
      </c>
      <c r="DN119" s="390">
        <f t="shared" ref="DN119:DN128" si="477">DM24</f>
        <v>0</v>
      </c>
      <c r="DW119" s="378" t="str">
        <f>DW109</f>
        <v>北海道</v>
      </c>
      <c r="DX119" s="378">
        <v>14</v>
      </c>
      <c r="DY119" s="378" t="str">
        <f t="shared" si="392"/>
        <v>北海道14</v>
      </c>
      <c r="DZ119" s="390">
        <f t="shared" ref="DZ119:DZ128" si="478">EE10</f>
        <v>0</v>
      </c>
      <c r="EC119" s="378" t="str">
        <f t="shared" si="393"/>
        <v>北海道</v>
      </c>
      <c r="ED119" s="378">
        <f t="shared" si="394"/>
        <v>14</v>
      </c>
      <c r="EE119" s="378" t="str">
        <f t="shared" si="395"/>
        <v>北海道14</v>
      </c>
      <c r="EF119" s="390">
        <f t="shared" ref="EF119:EF128" si="479">EE24</f>
        <v>0</v>
      </c>
      <c r="EO119" s="378" t="str">
        <f>EO109</f>
        <v>北海道</v>
      </c>
      <c r="EP119" s="378">
        <v>14</v>
      </c>
      <c r="EQ119" s="378" t="str">
        <f t="shared" si="396"/>
        <v>北海道14</v>
      </c>
      <c r="ER119" s="390">
        <f t="shared" ref="ER119:ER128" si="480">EW10</f>
        <v>0</v>
      </c>
      <c r="EU119" s="378" t="str">
        <f t="shared" si="397"/>
        <v>北海道</v>
      </c>
      <c r="EV119" s="378">
        <f t="shared" si="398"/>
        <v>14</v>
      </c>
      <c r="EW119" s="378" t="str">
        <f t="shared" si="399"/>
        <v>北海道14</v>
      </c>
      <c r="EX119" s="390">
        <f t="shared" ref="EX119:EX128" si="481">EW24</f>
        <v>0</v>
      </c>
      <c r="FG119" s="378" t="str">
        <f>FG109</f>
        <v>北海道</v>
      </c>
      <c r="FH119" s="378">
        <v>14</v>
      </c>
      <c r="FI119" s="378" t="str">
        <f t="shared" si="400"/>
        <v>北海道14</v>
      </c>
      <c r="FJ119" s="390">
        <f t="shared" ref="FJ119:FJ128" si="482">FO10</f>
        <v>0</v>
      </c>
      <c r="FM119" s="378" t="str">
        <f t="shared" si="401"/>
        <v>北海道</v>
      </c>
      <c r="FN119" s="378">
        <f t="shared" si="402"/>
        <v>14</v>
      </c>
      <c r="FO119" s="378" t="str">
        <f t="shared" si="403"/>
        <v>北海道14</v>
      </c>
      <c r="FP119" s="390">
        <f t="shared" ref="FP119:FP128" si="483">FO24</f>
        <v>0</v>
      </c>
      <c r="FY119" s="378" t="str">
        <f>FY109</f>
        <v>北海道</v>
      </c>
      <c r="FZ119" s="378">
        <v>14</v>
      </c>
      <c r="GA119" s="378" t="str">
        <f t="shared" si="404"/>
        <v>北海道14</v>
      </c>
      <c r="GB119" s="390">
        <f t="shared" ref="GB119:GB128" si="484">GG10</f>
        <v>0</v>
      </c>
      <c r="GE119" s="378" t="str">
        <f t="shared" si="405"/>
        <v>北海道</v>
      </c>
      <c r="GF119" s="378">
        <f t="shared" si="406"/>
        <v>14</v>
      </c>
      <c r="GG119" s="378" t="str">
        <f t="shared" si="407"/>
        <v>北海道14</v>
      </c>
      <c r="GH119" s="390">
        <f t="shared" ref="GH119:GH128" si="485">GG24</f>
        <v>0</v>
      </c>
      <c r="GQ119" s="378" t="str">
        <f>GQ109</f>
        <v>北海道</v>
      </c>
      <c r="GR119" s="378">
        <v>14</v>
      </c>
      <c r="GS119" s="378" t="str">
        <f t="shared" si="408"/>
        <v>北海道14</v>
      </c>
      <c r="GT119" s="390">
        <f t="shared" ref="GT119:GT128" si="486">GY10</f>
        <v>0</v>
      </c>
      <c r="GW119" s="378" t="str">
        <f t="shared" si="409"/>
        <v>北海道</v>
      </c>
      <c r="GX119" s="378">
        <f t="shared" si="410"/>
        <v>14</v>
      </c>
      <c r="GY119" s="378" t="str">
        <f t="shared" si="411"/>
        <v>北海道14</v>
      </c>
      <c r="GZ119" s="390">
        <f t="shared" ref="GZ119:GZ128" si="487">GY24</f>
        <v>0</v>
      </c>
      <c r="HI119" s="378" t="str">
        <f>HI109</f>
        <v>北海道</v>
      </c>
      <c r="HJ119" s="378">
        <v>14</v>
      </c>
      <c r="HK119" s="378" t="str">
        <f t="shared" si="412"/>
        <v>北海道14</v>
      </c>
      <c r="HL119" s="390">
        <f t="shared" ref="HL119:HL128" si="488">HQ10</f>
        <v>0</v>
      </c>
      <c r="HO119" s="378" t="str">
        <f t="shared" si="413"/>
        <v>北海道</v>
      </c>
      <c r="HP119" s="378">
        <f t="shared" si="414"/>
        <v>14</v>
      </c>
      <c r="HQ119" s="378" t="str">
        <f t="shared" si="415"/>
        <v>北海道14</v>
      </c>
      <c r="HR119" s="390">
        <f t="shared" ref="HR119:HR128" si="489">HQ24</f>
        <v>0</v>
      </c>
      <c r="IA119" s="378" t="str">
        <f>IA109</f>
        <v>北海道</v>
      </c>
      <c r="IB119" s="378">
        <v>14</v>
      </c>
      <c r="IC119" s="378" t="str">
        <f t="shared" si="416"/>
        <v>北海道14</v>
      </c>
      <c r="ID119" s="390">
        <f t="shared" ref="ID119:ID128" si="490">II10</f>
        <v>0</v>
      </c>
      <c r="IG119" s="378" t="str">
        <f t="shared" si="417"/>
        <v>北海道</v>
      </c>
      <c r="IH119" s="378">
        <f t="shared" si="418"/>
        <v>14</v>
      </c>
      <c r="II119" s="378" t="str">
        <f t="shared" si="419"/>
        <v>北海道14</v>
      </c>
      <c r="IJ119" s="390">
        <f t="shared" ref="IJ119:IJ128" si="491">II24</f>
        <v>0</v>
      </c>
    </row>
    <row r="120" spans="37:244">
      <c r="AK120" s="378" t="str">
        <f>AK110</f>
        <v>東北</v>
      </c>
      <c r="AL120" s="378">
        <f>AL119</f>
        <v>14</v>
      </c>
      <c r="AM120" s="378" t="str">
        <f t="shared" si="374"/>
        <v>東北14</v>
      </c>
      <c r="AN120" s="390">
        <f t="shared" si="468"/>
        <v>0</v>
      </c>
      <c r="AQ120" s="378" t="str">
        <f t="shared" si="375"/>
        <v>東北</v>
      </c>
      <c r="AR120" s="378">
        <f t="shared" si="376"/>
        <v>14</v>
      </c>
      <c r="AS120" s="378" t="str">
        <f t="shared" si="377"/>
        <v>東北14</v>
      </c>
      <c r="AT120" s="390">
        <f t="shared" si="469"/>
        <v>0</v>
      </c>
      <c r="BC120" s="378" t="str">
        <f>BC110</f>
        <v>東北</v>
      </c>
      <c r="BD120" s="378">
        <f>BD119</f>
        <v>14</v>
      </c>
      <c r="BE120" s="378" t="str">
        <f t="shared" si="378"/>
        <v>東北14</v>
      </c>
      <c r="BF120" s="390">
        <f t="shared" si="470"/>
        <v>0</v>
      </c>
      <c r="BI120" s="378" t="str">
        <f t="shared" si="379"/>
        <v>東北</v>
      </c>
      <c r="BJ120" s="378">
        <f t="shared" si="380"/>
        <v>14</v>
      </c>
      <c r="BK120" s="378" t="str">
        <f t="shared" si="381"/>
        <v>東北14</v>
      </c>
      <c r="BL120" s="390">
        <f t="shared" si="471"/>
        <v>0</v>
      </c>
      <c r="BU120" s="378" t="str">
        <f>BU110</f>
        <v>東北</v>
      </c>
      <c r="BV120" s="378">
        <f>BV119</f>
        <v>14</v>
      </c>
      <c r="BW120" s="378" t="str">
        <f t="shared" si="382"/>
        <v>東北14</v>
      </c>
      <c r="BX120" s="390">
        <f t="shared" si="472"/>
        <v>0</v>
      </c>
      <c r="CA120" s="378" t="str">
        <f t="shared" si="383"/>
        <v>東北</v>
      </c>
      <c r="CB120" s="378">
        <f t="shared" si="384"/>
        <v>14</v>
      </c>
      <c r="CC120" s="378" t="str">
        <f t="shared" si="385"/>
        <v>東北14</v>
      </c>
      <c r="CD120" s="390">
        <f t="shared" si="473"/>
        <v>0</v>
      </c>
      <c r="CM120" s="378" t="str">
        <f>CM110</f>
        <v>東北</v>
      </c>
      <c r="CN120" s="378">
        <f>CN119</f>
        <v>14</v>
      </c>
      <c r="CO120" s="378" t="str">
        <f t="shared" si="386"/>
        <v>東北14</v>
      </c>
      <c r="CP120" s="390">
        <f t="shared" si="474"/>
        <v>0</v>
      </c>
      <c r="CS120" s="378" t="str">
        <f t="shared" si="387"/>
        <v>東北</v>
      </c>
      <c r="CT120" s="378">
        <f t="shared" si="388"/>
        <v>14</v>
      </c>
      <c r="CU120" s="378" t="str">
        <f t="shared" si="389"/>
        <v>東北14</v>
      </c>
      <c r="CV120" s="390">
        <f t="shared" si="475"/>
        <v>0</v>
      </c>
      <c r="DE120" s="378" t="str">
        <f>DE110</f>
        <v>東北</v>
      </c>
      <c r="DF120" s="378">
        <f>DF119</f>
        <v>14</v>
      </c>
      <c r="DG120" s="378" t="str">
        <f t="shared" si="390"/>
        <v>東北14</v>
      </c>
      <c r="DH120" s="390">
        <f t="shared" si="476"/>
        <v>0</v>
      </c>
      <c r="DK120" s="378" t="str">
        <f t="shared" si="391"/>
        <v>東北</v>
      </c>
      <c r="DL120" s="378">
        <f t="shared" si="391"/>
        <v>14</v>
      </c>
      <c r="DM120" s="378" t="str">
        <f t="shared" si="391"/>
        <v>東北14</v>
      </c>
      <c r="DN120" s="390">
        <f t="shared" si="477"/>
        <v>0</v>
      </c>
      <c r="DW120" s="378" t="str">
        <f>DW110</f>
        <v>東北</v>
      </c>
      <c r="DX120" s="378">
        <f>DX119</f>
        <v>14</v>
      </c>
      <c r="DY120" s="378" t="str">
        <f t="shared" si="392"/>
        <v>東北14</v>
      </c>
      <c r="DZ120" s="390">
        <f t="shared" si="478"/>
        <v>0</v>
      </c>
      <c r="EC120" s="378" t="str">
        <f t="shared" si="393"/>
        <v>東北</v>
      </c>
      <c r="ED120" s="378">
        <f t="shared" si="394"/>
        <v>14</v>
      </c>
      <c r="EE120" s="378" t="str">
        <f t="shared" si="395"/>
        <v>東北14</v>
      </c>
      <c r="EF120" s="390">
        <f t="shared" si="479"/>
        <v>0</v>
      </c>
      <c r="EO120" s="378" t="str">
        <f>EO110</f>
        <v>東北</v>
      </c>
      <c r="EP120" s="378">
        <f>EP119</f>
        <v>14</v>
      </c>
      <c r="EQ120" s="378" t="str">
        <f t="shared" si="396"/>
        <v>東北14</v>
      </c>
      <c r="ER120" s="390">
        <f t="shared" si="480"/>
        <v>0</v>
      </c>
      <c r="EU120" s="378" t="str">
        <f t="shared" si="397"/>
        <v>東北</v>
      </c>
      <c r="EV120" s="378">
        <f t="shared" si="398"/>
        <v>14</v>
      </c>
      <c r="EW120" s="378" t="str">
        <f t="shared" si="399"/>
        <v>東北14</v>
      </c>
      <c r="EX120" s="390">
        <f t="shared" si="481"/>
        <v>0</v>
      </c>
      <c r="FG120" s="378" t="str">
        <f>FG110</f>
        <v>東北</v>
      </c>
      <c r="FH120" s="378">
        <f>FH119</f>
        <v>14</v>
      </c>
      <c r="FI120" s="378" t="str">
        <f t="shared" si="400"/>
        <v>東北14</v>
      </c>
      <c r="FJ120" s="390">
        <f t="shared" si="482"/>
        <v>0</v>
      </c>
      <c r="FM120" s="378" t="str">
        <f t="shared" si="401"/>
        <v>東北</v>
      </c>
      <c r="FN120" s="378">
        <f t="shared" si="402"/>
        <v>14</v>
      </c>
      <c r="FO120" s="378" t="str">
        <f t="shared" si="403"/>
        <v>東北14</v>
      </c>
      <c r="FP120" s="390">
        <f t="shared" si="483"/>
        <v>0</v>
      </c>
      <c r="FY120" s="378" t="str">
        <f>FY110</f>
        <v>東北</v>
      </c>
      <c r="FZ120" s="378">
        <f>FZ119</f>
        <v>14</v>
      </c>
      <c r="GA120" s="378" t="str">
        <f t="shared" si="404"/>
        <v>東北14</v>
      </c>
      <c r="GB120" s="390">
        <f t="shared" si="484"/>
        <v>0</v>
      </c>
      <c r="GE120" s="378" t="str">
        <f t="shared" si="405"/>
        <v>東北</v>
      </c>
      <c r="GF120" s="378">
        <f t="shared" si="406"/>
        <v>14</v>
      </c>
      <c r="GG120" s="378" t="str">
        <f t="shared" si="407"/>
        <v>東北14</v>
      </c>
      <c r="GH120" s="390">
        <f t="shared" si="485"/>
        <v>0</v>
      </c>
      <c r="GQ120" s="378" t="str">
        <f>GQ110</f>
        <v>東北</v>
      </c>
      <c r="GR120" s="378">
        <f>GR119</f>
        <v>14</v>
      </c>
      <c r="GS120" s="378" t="str">
        <f t="shared" si="408"/>
        <v>東北14</v>
      </c>
      <c r="GT120" s="390">
        <f t="shared" si="486"/>
        <v>0</v>
      </c>
      <c r="GW120" s="378" t="str">
        <f t="shared" si="409"/>
        <v>東北</v>
      </c>
      <c r="GX120" s="378">
        <f t="shared" si="410"/>
        <v>14</v>
      </c>
      <c r="GY120" s="378" t="str">
        <f t="shared" si="411"/>
        <v>東北14</v>
      </c>
      <c r="GZ120" s="390">
        <f t="shared" si="487"/>
        <v>0</v>
      </c>
      <c r="HI120" s="378" t="str">
        <f>HI110</f>
        <v>東北</v>
      </c>
      <c r="HJ120" s="378">
        <f>HJ119</f>
        <v>14</v>
      </c>
      <c r="HK120" s="378" t="str">
        <f t="shared" si="412"/>
        <v>東北14</v>
      </c>
      <c r="HL120" s="390">
        <f t="shared" si="488"/>
        <v>0</v>
      </c>
      <c r="HO120" s="378" t="str">
        <f t="shared" si="413"/>
        <v>東北</v>
      </c>
      <c r="HP120" s="378">
        <f t="shared" si="414"/>
        <v>14</v>
      </c>
      <c r="HQ120" s="378" t="str">
        <f t="shared" si="415"/>
        <v>東北14</v>
      </c>
      <c r="HR120" s="390">
        <f t="shared" si="489"/>
        <v>0</v>
      </c>
      <c r="IA120" s="378" t="str">
        <f>IA110</f>
        <v>東北</v>
      </c>
      <c r="IB120" s="378">
        <f>IB119</f>
        <v>14</v>
      </c>
      <c r="IC120" s="378" t="str">
        <f t="shared" si="416"/>
        <v>東北14</v>
      </c>
      <c r="ID120" s="390">
        <f t="shared" si="490"/>
        <v>0</v>
      </c>
      <c r="IG120" s="378" t="str">
        <f t="shared" si="417"/>
        <v>東北</v>
      </c>
      <c r="IH120" s="378">
        <f t="shared" si="418"/>
        <v>14</v>
      </c>
      <c r="II120" s="378" t="str">
        <f t="shared" si="419"/>
        <v>東北14</v>
      </c>
      <c r="IJ120" s="390">
        <f t="shared" si="491"/>
        <v>0</v>
      </c>
    </row>
    <row r="121" spans="37:244">
      <c r="AK121" s="378" t="str">
        <f t="shared" ref="AK121:AK128" si="492">AK111</f>
        <v>東京</v>
      </c>
      <c r="AL121" s="378">
        <f>AL120</f>
        <v>14</v>
      </c>
      <c r="AM121" s="378" t="str">
        <f t="shared" si="374"/>
        <v>東京14</v>
      </c>
      <c r="AN121" s="390">
        <f t="shared" si="468"/>
        <v>0</v>
      </c>
      <c r="AQ121" s="378" t="str">
        <f t="shared" si="375"/>
        <v>東京</v>
      </c>
      <c r="AR121" s="378">
        <f t="shared" si="376"/>
        <v>14</v>
      </c>
      <c r="AS121" s="378" t="str">
        <f t="shared" si="377"/>
        <v>東京14</v>
      </c>
      <c r="AT121" s="390">
        <f t="shared" si="469"/>
        <v>0</v>
      </c>
      <c r="BC121" s="378" t="str">
        <f t="shared" ref="BC121:BC128" si="493">BC111</f>
        <v>東京</v>
      </c>
      <c r="BD121" s="378">
        <f>BD120</f>
        <v>14</v>
      </c>
      <c r="BE121" s="378" t="str">
        <f t="shared" si="378"/>
        <v>東京14</v>
      </c>
      <c r="BF121" s="390">
        <f t="shared" si="470"/>
        <v>0</v>
      </c>
      <c r="BI121" s="378" t="str">
        <f t="shared" si="379"/>
        <v>東京</v>
      </c>
      <c r="BJ121" s="378">
        <f t="shared" si="380"/>
        <v>14</v>
      </c>
      <c r="BK121" s="378" t="str">
        <f t="shared" si="381"/>
        <v>東京14</v>
      </c>
      <c r="BL121" s="390">
        <f t="shared" si="471"/>
        <v>0</v>
      </c>
      <c r="BU121" s="378" t="str">
        <f t="shared" ref="BU121:BU128" si="494">BU111</f>
        <v>東京</v>
      </c>
      <c r="BV121" s="378">
        <f>BV120</f>
        <v>14</v>
      </c>
      <c r="BW121" s="378" t="str">
        <f t="shared" si="382"/>
        <v>東京14</v>
      </c>
      <c r="BX121" s="390">
        <f t="shared" si="472"/>
        <v>0</v>
      </c>
      <c r="CA121" s="378" t="str">
        <f t="shared" si="383"/>
        <v>東京</v>
      </c>
      <c r="CB121" s="378">
        <f t="shared" si="384"/>
        <v>14</v>
      </c>
      <c r="CC121" s="378" t="str">
        <f t="shared" si="385"/>
        <v>東京14</v>
      </c>
      <c r="CD121" s="390">
        <f t="shared" si="473"/>
        <v>0</v>
      </c>
      <c r="CM121" s="378" t="str">
        <f t="shared" ref="CM121:CM128" si="495">CM111</f>
        <v>東京</v>
      </c>
      <c r="CN121" s="378">
        <f>CN120</f>
        <v>14</v>
      </c>
      <c r="CO121" s="378" t="str">
        <f t="shared" si="386"/>
        <v>東京14</v>
      </c>
      <c r="CP121" s="390">
        <f t="shared" si="474"/>
        <v>0</v>
      </c>
      <c r="CS121" s="378" t="str">
        <f t="shared" si="387"/>
        <v>東京</v>
      </c>
      <c r="CT121" s="378">
        <f t="shared" si="388"/>
        <v>14</v>
      </c>
      <c r="CU121" s="378" t="str">
        <f t="shared" si="389"/>
        <v>東京14</v>
      </c>
      <c r="CV121" s="390">
        <f t="shared" si="475"/>
        <v>0</v>
      </c>
      <c r="DE121" s="378" t="str">
        <f t="shared" ref="DE121:DE128" si="496">DE111</f>
        <v>東京</v>
      </c>
      <c r="DF121" s="378">
        <f>DF120</f>
        <v>14</v>
      </c>
      <c r="DG121" s="378" t="str">
        <f t="shared" si="390"/>
        <v>東京14</v>
      </c>
      <c r="DH121" s="390">
        <f t="shared" si="476"/>
        <v>0</v>
      </c>
      <c r="DK121" s="378" t="str">
        <f t="shared" si="391"/>
        <v>東京</v>
      </c>
      <c r="DL121" s="378">
        <f t="shared" si="391"/>
        <v>14</v>
      </c>
      <c r="DM121" s="378" t="str">
        <f t="shared" si="391"/>
        <v>東京14</v>
      </c>
      <c r="DN121" s="390">
        <f t="shared" si="477"/>
        <v>0</v>
      </c>
      <c r="DW121" s="378" t="str">
        <f t="shared" ref="DW121:DW128" si="497">DW111</f>
        <v>東京</v>
      </c>
      <c r="DX121" s="378">
        <f>DX120</f>
        <v>14</v>
      </c>
      <c r="DY121" s="378" t="str">
        <f t="shared" si="392"/>
        <v>東京14</v>
      </c>
      <c r="DZ121" s="390">
        <f t="shared" si="478"/>
        <v>0</v>
      </c>
      <c r="EC121" s="378" t="str">
        <f t="shared" si="393"/>
        <v>東京</v>
      </c>
      <c r="ED121" s="378">
        <f t="shared" si="394"/>
        <v>14</v>
      </c>
      <c r="EE121" s="378" t="str">
        <f t="shared" si="395"/>
        <v>東京14</v>
      </c>
      <c r="EF121" s="390">
        <f t="shared" si="479"/>
        <v>0</v>
      </c>
      <c r="EO121" s="378" t="str">
        <f t="shared" ref="EO121:EO128" si="498">EO111</f>
        <v>東京</v>
      </c>
      <c r="EP121" s="378">
        <f>EP120</f>
        <v>14</v>
      </c>
      <c r="EQ121" s="378" t="str">
        <f t="shared" si="396"/>
        <v>東京14</v>
      </c>
      <c r="ER121" s="390">
        <f t="shared" si="480"/>
        <v>0</v>
      </c>
      <c r="EU121" s="378" t="str">
        <f t="shared" si="397"/>
        <v>東京</v>
      </c>
      <c r="EV121" s="378">
        <f t="shared" si="398"/>
        <v>14</v>
      </c>
      <c r="EW121" s="378" t="str">
        <f t="shared" si="399"/>
        <v>東京14</v>
      </c>
      <c r="EX121" s="390">
        <f t="shared" si="481"/>
        <v>0</v>
      </c>
      <c r="FG121" s="378" t="str">
        <f t="shared" ref="FG121:FG128" si="499">FG111</f>
        <v>東京</v>
      </c>
      <c r="FH121" s="378">
        <f>FH120</f>
        <v>14</v>
      </c>
      <c r="FI121" s="378" t="str">
        <f t="shared" si="400"/>
        <v>東京14</v>
      </c>
      <c r="FJ121" s="390">
        <f t="shared" si="482"/>
        <v>0</v>
      </c>
      <c r="FM121" s="378" t="str">
        <f t="shared" si="401"/>
        <v>東京</v>
      </c>
      <c r="FN121" s="378">
        <f t="shared" si="402"/>
        <v>14</v>
      </c>
      <c r="FO121" s="378" t="str">
        <f t="shared" si="403"/>
        <v>東京14</v>
      </c>
      <c r="FP121" s="390">
        <f t="shared" si="483"/>
        <v>0</v>
      </c>
      <c r="FY121" s="378" t="str">
        <f t="shared" ref="FY121:FY128" si="500">FY111</f>
        <v>東京</v>
      </c>
      <c r="FZ121" s="378">
        <f>FZ120</f>
        <v>14</v>
      </c>
      <c r="GA121" s="378" t="str">
        <f t="shared" si="404"/>
        <v>東京14</v>
      </c>
      <c r="GB121" s="390">
        <f t="shared" si="484"/>
        <v>0</v>
      </c>
      <c r="GE121" s="378" t="str">
        <f t="shared" si="405"/>
        <v>東京</v>
      </c>
      <c r="GF121" s="378">
        <f t="shared" si="406"/>
        <v>14</v>
      </c>
      <c r="GG121" s="378" t="str">
        <f t="shared" si="407"/>
        <v>東京14</v>
      </c>
      <c r="GH121" s="390">
        <f t="shared" si="485"/>
        <v>0</v>
      </c>
      <c r="GQ121" s="378" t="str">
        <f t="shared" ref="GQ121:GQ128" si="501">GQ111</f>
        <v>東京</v>
      </c>
      <c r="GR121" s="378">
        <f>GR120</f>
        <v>14</v>
      </c>
      <c r="GS121" s="378" t="str">
        <f t="shared" si="408"/>
        <v>東京14</v>
      </c>
      <c r="GT121" s="390">
        <f t="shared" si="486"/>
        <v>0</v>
      </c>
      <c r="GW121" s="378" t="str">
        <f t="shared" si="409"/>
        <v>東京</v>
      </c>
      <c r="GX121" s="378">
        <f t="shared" si="410"/>
        <v>14</v>
      </c>
      <c r="GY121" s="378" t="str">
        <f t="shared" si="411"/>
        <v>東京14</v>
      </c>
      <c r="GZ121" s="390">
        <f t="shared" si="487"/>
        <v>0</v>
      </c>
      <c r="HI121" s="378" t="str">
        <f t="shared" ref="HI121:HI128" si="502">HI111</f>
        <v>東京</v>
      </c>
      <c r="HJ121" s="378">
        <f>HJ120</f>
        <v>14</v>
      </c>
      <c r="HK121" s="378" t="str">
        <f t="shared" si="412"/>
        <v>東京14</v>
      </c>
      <c r="HL121" s="390">
        <f t="shared" si="488"/>
        <v>0</v>
      </c>
      <c r="HO121" s="378" t="str">
        <f t="shared" si="413"/>
        <v>東京</v>
      </c>
      <c r="HP121" s="378">
        <f t="shared" si="414"/>
        <v>14</v>
      </c>
      <c r="HQ121" s="378" t="str">
        <f t="shared" si="415"/>
        <v>東京14</v>
      </c>
      <c r="HR121" s="390">
        <f t="shared" si="489"/>
        <v>0</v>
      </c>
      <c r="IA121" s="378" t="str">
        <f t="shared" ref="IA121:IA128" si="503">IA111</f>
        <v>東京</v>
      </c>
      <c r="IB121" s="378">
        <f>IB120</f>
        <v>14</v>
      </c>
      <c r="IC121" s="378" t="str">
        <f t="shared" si="416"/>
        <v>東京14</v>
      </c>
      <c r="ID121" s="390">
        <f t="shared" si="490"/>
        <v>0</v>
      </c>
      <c r="IG121" s="378" t="str">
        <f t="shared" si="417"/>
        <v>東京</v>
      </c>
      <c r="IH121" s="378">
        <f t="shared" si="418"/>
        <v>14</v>
      </c>
      <c r="II121" s="378" t="str">
        <f t="shared" si="419"/>
        <v>東京14</v>
      </c>
      <c r="IJ121" s="390">
        <f t="shared" si="491"/>
        <v>0</v>
      </c>
    </row>
    <row r="122" spans="37:244">
      <c r="AK122" s="378" t="str">
        <f t="shared" si="492"/>
        <v>中部</v>
      </c>
      <c r="AL122" s="378">
        <f t="shared" ref="AL122:AL128" si="504">AL121</f>
        <v>14</v>
      </c>
      <c r="AM122" s="378" t="str">
        <f t="shared" si="374"/>
        <v>中部14</v>
      </c>
      <c r="AN122" s="390">
        <f t="shared" si="468"/>
        <v>0</v>
      </c>
      <c r="AQ122" s="378" t="str">
        <f t="shared" si="375"/>
        <v>中部</v>
      </c>
      <c r="AR122" s="378">
        <f t="shared" si="376"/>
        <v>14</v>
      </c>
      <c r="AS122" s="378" t="str">
        <f t="shared" si="377"/>
        <v>中部14</v>
      </c>
      <c r="AT122" s="390">
        <f t="shared" si="469"/>
        <v>0</v>
      </c>
      <c r="BC122" s="378" t="str">
        <f t="shared" si="493"/>
        <v>中部</v>
      </c>
      <c r="BD122" s="378">
        <f t="shared" ref="BD122:BD128" si="505">BD121</f>
        <v>14</v>
      </c>
      <c r="BE122" s="378" t="str">
        <f t="shared" si="378"/>
        <v>中部14</v>
      </c>
      <c r="BF122" s="390">
        <f t="shared" si="470"/>
        <v>0</v>
      </c>
      <c r="BI122" s="378" t="str">
        <f t="shared" si="379"/>
        <v>中部</v>
      </c>
      <c r="BJ122" s="378">
        <f t="shared" si="380"/>
        <v>14</v>
      </c>
      <c r="BK122" s="378" t="str">
        <f t="shared" si="381"/>
        <v>中部14</v>
      </c>
      <c r="BL122" s="390">
        <f t="shared" si="471"/>
        <v>0</v>
      </c>
      <c r="BU122" s="378" t="str">
        <f t="shared" si="494"/>
        <v>中部</v>
      </c>
      <c r="BV122" s="378">
        <f t="shared" ref="BV122:BV128" si="506">BV121</f>
        <v>14</v>
      </c>
      <c r="BW122" s="378" t="str">
        <f t="shared" si="382"/>
        <v>中部14</v>
      </c>
      <c r="BX122" s="390">
        <f t="shared" si="472"/>
        <v>0</v>
      </c>
      <c r="CA122" s="378" t="str">
        <f t="shared" si="383"/>
        <v>中部</v>
      </c>
      <c r="CB122" s="378">
        <f t="shared" si="384"/>
        <v>14</v>
      </c>
      <c r="CC122" s="378" t="str">
        <f t="shared" si="385"/>
        <v>中部14</v>
      </c>
      <c r="CD122" s="390">
        <f t="shared" si="473"/>
        <v>0</v>
      </c>
      <c r="CM122" s="378" t="str">
        <f t="shared" si="495"/>
        <v>中部</v>
      </c>
      <c r="CN122" s="378">
        <f t="shared" ref="CN122:CN128" si="507">CN121</f>
        <v>14</v>
      </c>
      <c r="CO122" s="378" t="str">
        <f t="shared" si="386"/>
        <v>中部14</v>
      </c>
      <c r="CP122" s="390">
        <f t="shared" si="474"/>
        <v>0</v>
      </c>
      <c r="CS122" s="378" t="str">
        <f t="shared" si="387"/>
        <v>中部</v>
      </c>
      <c r="CT122" s="378">
        <f t="shared" si="388"/>
        <v>14</v>
      </c>
      <c r="CU122" s="378" t="str">
        <f t="shared" si="389"/>
        <v>中部14</v>
      </c>
      <c r="CV122" s="390">
        <f t="shared" si="475"/>
        <v>0</v>
      </c>
      <c r="DE122" s="378" t="str">
        <f t="shared" si="496"/>
        <v>中部</v>
      </c>
      <c r="DF122" s="378">
        <f t="shared" ref="DF122:DF128" si="508">DF121</f>
        <v>14</v>
      </c>
      <c r="DG122" s="378" t="str">
        <f t="shared" si="390"/>
        <v>中部14</v>
      </c>
      <c r="DH122" s="390">
        <f t="shared" si="476"/>
        <v>0</v>
      </c>
      <c r="DK122" s="378" t="str">
        <f t="shared" si="391"/>
        <v>中部</v>
      </c>
      <c r="DL122" s="378">
        <f t="shared" si="391"/>
        <v>14</v>
      </c>
      <c r="DM122" s="378" t="str">
        <f t="shared" si="391"/>
        <v>中部14</v>
      </c>
      <c r="DN122" s="390">
        <f t="shared" si="477"/>
        <v>0</v>
      </c>
      <c r="DW122" s="378" t="str">
        <f t="shared" si="497"/>
        <v>中部</v>
      </c>
      <c r="DX122" s="378">
        <f t="shared" ref="DX122:DX128" si="509">DX121</f>
        <v>14</v>
      </c>
      <c r="DY122" s="378" t="str">
        <f t="shared" si="392"/>
        <v>中部14</v>
      </c>
      <c r="DZ122" s="390">
        <f t="shared" si="478"/>
        <v>0</v>
      </c>
      <c r="EC122" s="378" t="str">
        <f t="shared" si="393"/>
        <v>中部</v>
      </c>
      <c r="ED122" s="378">
        <f t="shared" si="394"/>
        <v>14</v>
      </c>
      <c r="EE122" s="378" t="str">
        <f t="shared" si="395"/>
        <v>中部14</v>
      </c>
      <c r="EF122" s="390">
        <f t="shared" si="479"/>
        <v>0</v>
      </c>
      <c r="EO122" s="378" t="str">
        <f t="shared" si="498"/>
        <v>中部</v>
      </c>
      <c r="EP122" s="378">
        <f t="shared" ref="EP122:EP128" si="510">EP121</f>
        <v>14</v>
      </c>
      <c r="EQ122" s="378" t="str">
        <f t="shared" si="396"/>
        <v>中部14</v>
      </c>
      <c r="ER122" s="390">
        <f t="shared" si="480"/>
        <v>0</v>
      </c>
      <c r="EU122" s="378" t="str">
        <f t="shared" si="397"/>
        <v>中部</v>
      </c>
      <c r="EV122" s="378">
        <f t="shared" si="398"/>
        <v>14</v>
      </c>
      <c r="EW122" s="378" t="str">
        <f t="shared" si="399"/>
        <v>中部14</v>
      </c>
      <c r="EX122" s="390">
        <f t="shared" si="481"/>
        <v>0</v>
      </c>
      <c r="FG122" s="378" t="str">
        <f t="shared" si="499"/>
        <v>中部</v>
      </c>
      <c r="FH122" s="378">
        <f t="shared" ref="FH122:FH128" si="511">FH121</f>
        <v>14</v>
      </c>
      <c r="FI122" s="378" t="str">
        <f t="shared" si="400"/>
        <v>中部14</v>
      </c>
      <c r="FJ122" s="390">
        <f t="shared" si="482"/>
        <v>0</v>
      </c>
      <c r="FM122" s="378" t="str">
        <f t="shared" si="401"/>
        <v>中部</v>
      </c>
      <c r="FN122" s="378">
        <f t="shared" si="402"/>
        <v>14</v>
      </c>
      <c r="FO122" s="378" t="str">
        <f t="shared" si="403"/>
        <v>中部14</v>
      </c>
      <c r="FP122" s="390">
        <f t="shared" si="483"/>
        <v>0</v>
      </c>
      <c r="FY122" s="378" t="str">
        <f t="shared" si="500"/>
        <v>中部</v>
      </c>
      <c r="FZ122" s="378">
        <f t="shared" ref="FZ122:FZ128" si="512">FZ121</f>
        <v>14</v>
      </c>
      <c r="GA122" s="378" t="str">
        <f t="shared" si="404"/>
        <v>中部14</v>
      </c>
      <c r="GB122" s="390">
        <f t="shared" si="484"/>
        <v>0</v>
      </c>
      <c r="GE122" s="378" t="str">
        <f t="shared" si="405"/>
        <v>中部</v>
      </c>
      <c r="GF122" s="378">
        <f t="shared" si="406"/>
        <v>14</v>
      </c>
      <c r="GG122" s="378" t="str">
        <f t="shared" si="407"/>
        <v>中部14</v>
      </c>
      <c r="GH122" s="390">
        <f t="shared" si="485"/>
        <v>0</v>
      </c>
      <c r="GQ122" s="378" t="str">
        <f t="shared" si="501"/>
        <v>中部</v>
      </c>
      <c r="GR122" s="378">
        <f t="shared" ref="GR122:GR128" si="513">GR121</f>
        <v>14</v>
      </c>
      <c r="GS122" s="378" t="str">
        <f t="shared" si="408"/>
        <v>中部14</v>
      </c>
      <c r="GT122" s="390">
        <f t="shared" si="486"/>
        <v>0</v>
      </c>
      <c r="GW122" s="378" t="str">
        <f t="shared" si="409"/>
        <v>中部</v>
      </c>
      <c r="GX122" s="378">
        <f t="shared" si="410"/>
        <v>14</v>
      </c>
      <c r="GY122" s="378" t="str">
        <f t="shared" si="411"/>
        <v>中部14</v>
      </c>
      <c r="GZ122" s="390">
        <f t="shared" si="487"/>
        <v>0</v>
      </c>
      <c r="HI122" s="378" t="str">
        <f t="shared" si="502"/>
        <v>中部</v>
      </c>
      <c r="HJ122" s="378">
        <f t="shared" ref="HJ122:HJ128" si="514">HJ121</f>
        <v>14</v>
      </c>
      <c r="HK122" s="378" t="str">
        <f t="shared" si="412"/>
        <v>中部14</v>
      </c>
      <c r="HL122" s="390">
        <f t="shared" si="488"/>
        <v>0</v>
      </c>
      <c r="HO122" s="378" t="str">
        <f t="shared" si="413"/>
        <v>中部</v>
      </c>
      <c r="HP122" s="378">
        <f t="shared" si="414"/>
        <v>14</v>
      </c>
      <c r="HQ122" s="378" t="str">
        <f t="shared" si="415"/>
        <v>中部14</v>
      </c>
      <c r="HR122" s="390">
        <f t="shared" si="489"/>
        <v>0</v>
      </c>
      <c r="IA122" s="378" t="str">
        <f t="shared" si="503"/>
        <v>中部</v>
      </c>
      <c r="IB122" s="378">
        <f t="shared" ref="IB122:IB128" si="515">IB121</f>
        <v>14</v>
      </c>
      <c r="IC122" s="378" t="str">
        <f t="shared" si="416"/>
        <v>中部14</v>
      </c>
      <c r="ID122" s="390">
        <f t="shared" si="490"/>
        <v>0</v>
      </c>
      <c r="IG122" s="378" t="str">
        <f t="shared" si="417"/>
        <v>中部</v>
      </c>
      <c r="IH122" s="378">
        <f t="shared" si="418"/>
        <v>14</v>
      </c>
      <c r="II122" s="378" t="str">
        <f t="shared" si="419"/>
        <v>中部14</v>
      </c>
      <c r="IJ122" s="390">
        <f t="shared" si="491"/>
        <v>0</v>
      </c>
    </row>
    <row r="123" spans="37:244">
      <c r="AK123" s="378" t="str">
        <f t="shared" si="492"/>
        <v>北陸</v>
      </c>
      <c r="AL123" s="378">
        <f t="shared" si="504"/>
        <v>14</v>
      </c>
      <c r="AM123" s="378" t="str">
        <f t="shared" si="374"/>
        <v>北陸14</v>
      </c>
      <c r="AN123" s="390">
        <f t="shared" si="468"/>
        <v>0</v>
      </c>
      <c r="AQ123" s="378" t="str">
        <f t="shared" si="375"/>
        <v>北陸</v>
      </c>
      <c r="AR123" s="378">
        <f t="shared" si="376"/>
        <v>14</v>
      </c>
      <c r="AS123" s="378" t="str">
        <f t="shared" si="377"/>
        <v>北陸14</v>
      </c>
      <c r="AT123" s="390">
        <f t="shared" si="469"/>
        <v>0</v>
      </c>
      <c r="BC123" s="378" t="str">
        <f t="shared" si="493"/>
        <v>北陸</v>
      </c>
      <c r="BD123" s="378">
        <f t="shared" si="505"/>
        <v>14</v>
      </c>
      <c r="BE123" s="378" t="str">
        <f t="shared" si="378"/>
        <v>北陸14</v>
      </c>
      <c r="BF123" s="390">
        <f t="shared" si="470"/>
        <v>0</v>
      </c>
      <c r="BI123" s="378" t="str">
        <f t="shared" si="379"/>
        <v>北陸</v>
      </c>
      <c r="BJ123" s="378">
        <f t="shared" si="380"/>
        <v>14</v>
      </c>
      <c r="BK123" s="378" t="str">
        <f t="shared" si="381"/>
        <v>北陸14</v>
      </c>
      <c r="BL123" s="390">
        <f t="shared" si="471"/>
        <v>0</v>
      </c>
      <c r="BU123" s="378" t="str">
        <f t="shared" si="494"/>
        <v>北陸</v>
      </c>
      <c r="BV123" s="378">
        <f t="shared" si="506"/>
        <v>14</v>
      </c>
      <c r="BW123" s="378" t="str">
        <f t="shared" si="382"/>
        <v>北陸14</v>
      </c>
      <c r="BX123" s="390">
        <f t="shared" si="472"/>
        <v>0</v>
      </c>
      <c r="CA123" s="378" t="str">
        <f t="shared" si="383"/>
        <v>北陸</v>
      </c>
      <c r="CB123" s="378">
        <f t="shared" si="384"/>
        <v>14</v>
      </c>
      <c r="CC123" s="378" t="str">
        <f t="shared" si="385"/>
        <v>北陸14</v>
      </c>
      <c r="CD123" s="390">
        <f t="shared" si="473"/>
        <v>0</v>
      </c>
      <c r="CM123" s="378" t="str">
        <f t="shared" si="495"/>
        <v>北陸</v>
      </c>
      <c r="CN123" s="378">
        <f t="shared" si="507"/>
        <v>14</v>
      </c>
      <c r="CO123" s="378" t="str">
        <f t="shared" si="386"/>
        <v>北陸14</v>
      </c>
      <c r="CP123" s="390">
        <f t="shared" si="474"/>
        <v>0</v>
      </c>
      <c r="CS123" s="378" t="str">
        <f t="shared" si="387"/>
        <v>北陸</v>
      </c>
      <c r="CT123" s="378">
        <f t="shared" si="388"/>
        <v>14</v>
      </c>
      <c r="CU123" s="378" t="str">
        <f t="shared" si="389"/>
        <v>北陸14</v>
      </c>
      <c r="CV123" s="390">
        <f t="shared" si="475"/>
        <v>0</v>
      </c>
      <c r="DE123" s="378" t="str">
        <f t="shared" si="496"/>
        <v>北陸</v>
      </c>
      <c r="DF123" s="378">
        <f t="shared" si="508"/>
        <v>14</v>
      </c>
      <c r="DG123" s="378" t="str">
        <f t="shared" si="390"/>
        <v>北陸14</v>
      </c>
      <c r="DH123" s="390">
        <f t="shared" si="476"/>
        <v>0</v>
      </c>
      <c r="DK123" s="378" t="str">
        <f t="shared" si="391"/>
        <v>北陸</v>
      </c>
      <c r="DL123" s="378">
        <f t="shared" si="391"/>
        <v>14</v>
      </c>
      <c r="DM123" s="378" t="str">
        <f t="shared" si="391"/>
        <v>北陸14</v>
      </c>
      <c r="DN123" s="390">
        <f t="shared" si="477"/>
        <v>0</v>
      </c>
      <c r="DW123" s="378" t="str">
        <f t="shared" si="497"/>
        <v>北陸</v>
      </c>
      <c r="DX123" s="378">
        <f t="shared" si="509"/>
        <v>14</v>
      </c>
      <c r="DY123" s="378" t="str">
        <f t="shared" si="392"/>
        <v>北陸14</v>
      </c>
      <c r="DZ123" s="390">
        <f t="shared" si="478"/>
        <v>0</v>
      </c>
      <c r="EC123" s="378" t="str">
        <f t="shared" si="393"/>
        <v>北陸</v>
      </c>
      <c r="ED123" s="378">
        <f t="shared" si="394"/>
        <v>14</v>
      </c>
      <c r="EE123" s="378" t="str">
        <f t="shared" si="395"/>
        <v>北陸14</v>
      </c>
      <c r="EF123" s="390">
        <f t="shared" si="479"/>
        <v>0</v>
      </c>
      <c r="EO123" s="378" t="str">
        <f t="shared" si="498"/>
        <v>北陸</v>
      </c>
      <c r="EP123" s="378">
        <f t="shared" si="510"/>
        <v>14</v>
      </c>
      <c r="EQ123" s="378" t="str">
        <f t="shared" si="396"/>
        <v>北陸14</v>
      </c>
      <c r="ER123" s="390">
        <f t="shared" si="480"/>
        <v>0</v>
      </c>
      <c r="EU123" s="378" t="str">
        <f t="shared" si="397"/>
        <v>北陸</v>
      </c>
      <c r="EV123" s="378">
        <f t="shared" si="398"/>
        <v>14</v>
      </c>
      <c r="EW123" s="378" t="str">
        <f t="shared" si="399"/>
        <v>北陸14</v>
      </c>
      <c r="EX123" s="390">
        <f t="shared" si="481"/>
        <v>0</v>
      </c>
      <c r="FG123" s="378" t="str">
        <f t="shared" si="499"/>
        <v>北陸</v>
      </c>
      <c r="FH123" s="378">
        <f t="shared" si="511"/>
        <v>14</v>
      </c>
      <c r="FI123" s="378" t="str">
        <f t="shared" si="400"/>
        <v>北陸14</v>
      </c>
      <c r="FJ123" s="390">
        <f t="shared" si="482"/>
        <v>0</v>
      </c>
      <c r="FM123" s="378" t="str">
        <f t="shared" si="401"/>
        <v>北陸</v>
      </c>
      <c r="FN123" s="378">
        <f t="shared" si="402"/>
        <v>14</v>
      </c>
      <c r="FO123" s="378" t="str">
        <f t="shared" si="403"/>
        <v>北陸14</v>
      </c>
      <c r="FP123" s="390">
        <f t="shared" si="483"/>
        <v>0</v>
      </c>
      <c r="FY123" s="378" t="str">
        <f t="shared" si="500"/>
        <v>北陸</v>
      </c>
      <c r="FZ123" s="378">
        <f t="shared" si="512"/>
        <v>14</v>
      </c>
      <c r="GA123" s="378" t="str">
        <f t="shared" si="404"/>
        <v>北陸14</v>
      </c>
      <c r="GB123" s="390">
        <f t="shared" si="484"/>
        <v>0</v>
      </c>
      <c r="GE123" s="378" t="str">
        <f t="shared" si="405"/>
        <v>北陸</v>
      </c>
      <c r="GF123" s="378">
        <f t="shared" si="406"/>
        <v>14</v>
      </c>
      <c r="GG123" s="378" t="str">
        <f t="shared" si="407"/>
        <v>北陸14</v>
      </c>
      <c r="GH123" s="390">
        <f t="shared" si="485"/>
        <v>0</v>
      </c>
      <c r="GQ123" s="378" t="str">
        <f t="shared" si="501"/>
        <v>北陸</v>
      </c>
      <c r="GR123" s="378">
        <f t="shared" si="513"/>
        <v>14</v>
      </c>
      <c r="GS123" s="378" t="str">
        <f t="shared" si="408"/>
        <v>北陸14</v>
      </c>
      <c r="GT123" s="390">
        <f t="shared" si="486"/>
        <v>0</v>
      </c>
      <c r="GW123" s="378" t="str">
        <f t="shared" si="409"/>
        <v>北陸</v>
      </c>
      <c r="GX123" s="378">
        <f t="shared" si="410"/>
        <v>14</v>
      </c>
      <c r="GY123" s="378" t="str">
        <f t="shared" si="411"/>
        <v>北陸14</v>
      </c>
      <c r="GZ123" s="390">
        <f t="shared" si="487"/>
        <v>0</v>
      </c>
      <c r="HI123" s="378" t="str">
        <f t="shared" si="502"/>
        <v>北陸</v>
      </c>
      <c r="HJ123" s="378">
        <f t="shared" si="514"/>
        <v>14</v>
      </c>
      <c r="HK123" s="378" t="str">
        <f t="shared" si="412"/>
        <v>北陸14</v>
      </c>
      <c r="HL123" s="390">
        <f t="shared" si="488"/>
        <v>0</v>
      </c>
      <c r="HO123" s="378" t="str">
        <f t="shared" si="413"/>
        <v>北陸</v>
      </c>
      <c r="HP123" s="378">
        <f t="shared" si="414"/>
        <v>14</v>
      </c>
      <c r="HQ123" s="378" t="str">
        <f t="shared" si="415"/>
        <v>北陸14</v>
      </c>
      <c r="HR123" s="390">
        <f t="shared" si="489"/>
        <v>0</v>
      </c>
      <c r="IA123" s="378" t="str">
        <f t="shared" si="503"/>
        <v>北陸</v>
      </c>
      <c r="IB123" s="378">
        <f t="shared" si="515"/>
        <v>14</v>
      </c>
      <c r="IC123" s="378" t="str">
        <f t="shared" si="416"/>
        <v>北陸14</v>
      </c>
      <c r="ID123" s="390">
        <f t="shared" si="490"/>
        <v>0</v>
      </c>
      <c r="IG123" s="378" t="str">
        <f t="shared" si="417"/>
        <v>北陸</v>
      </c>
      <c r="IH123" s="378">
        <f t="shared" si="418"/>
        <v>14</v>
      </c>
      <c r="II123" s="378" t="str">
        <f t="shared" si="419"/>
        <v>北陸14</v>
      </c>
      <c r="IJ123" s="390">
        <f t="shared" si="491"/>
        <v>0</v>
      </c>
    </row>
    <row r="124" spans="37:244">
      <c r="AK124" s="378" t="str">
        <f t="shared" si="492"/>
        <v>関西</v>
      </c>
      <c r="AL124" s="378">
        <f t="shared" si="504"/>
        <v>14</v>
      </c>
      <c r="AM124" s="378" t="str">
        <f t="shared" si="374"/>
        <v>関西14</v>
      </c>
      <c r="AN124" s="390">
        <f t="shared" si="468"/>
        <v>0</v>
      </c>
      <c r="AQ124" s="378" t="str">
        <f t="shared" si="375"/>
        <v>関西</v>
      </c>
      <c r="AR124" s="378">
        <f t="shared" si="376"/>
        <v>14</v>
      </c>
      <c r="AS124" s="378" t="str">
        <f t="shared" si="377"/>
        <v>関西14</v>
      </c>
      <c r="AT124" s="390">
        <f t="shared" si="469"/>
        <v>0</v>
      </c>
      <c r="BC124" s="378" t="str">
        <f t="shared" si="493"/>
        <v>関西</v>
      </c>
      <c r="BD124" s="378">
        <f t="shared" si="505"/>
        <v>14</v>
      </c>
      <c r="BE124" s="378" t="str">
        <f t="shared" si="378"/>
        <v>関西14</v>
      </c>
      <c r="BF124" s="390">
        <f t="shared" si="470"/>
        <v>0</v>
      </c>
      <c r="BI124" s="378" t="str">
        <f t="shared" si="379"/>
        <v>関西</v>
      </c>
      <c r="BJ124" s="378">
        <f t="shared" si="380"/>
        <v>14</v>
      </c>
      <c r="BK124" s="378" t="str">
        <f t="shared" si="381"/>
        <v>関西14</v>
      </c>
      <c r="BL124" s="390">
        <f t="shared" si="471"/>
        <v>0</v>
      </c>
      <c r="BU124" s="378" t="str">
        <f t="shared" si="494"/>
        <v>関西</v>
      </c>
      <c r="BV124" s="378">
        <f t="shared" si="506"/>
        <v>14</v>
      </c>
      <c r="BW124" s="378" t="str">
        <f t="shared" si="382"/>
        <v>関西14</v>
      </c>
      <c r="BX124" s="390">
        <f t="shared" si="472"/>
        <v>0</v>
      </c>
      <c r="CA124" s="378" t="str">
        <f t="shared" si="383"/>
        <v>関西</v>
      </c>
      <c r="CB124" s="378">
        <f t="shared" si="384"/>
        <v>14</v>
      </c>
      <c r="CC124" s="378" t="str">
        <f t="shared" si="385"/>
        <v>関西14</v>
      </c>
      <c r="CD124" s="390">
        <f t="shared" si="473"/>
        <v>0</v>
      </c>
      <c r="CM124" s="378" t="str">
        <f t="shared" si="495"/>
        <v>関西</v>
      </c>
      <c r="CN124" s="378">
        <f t="shared" si="507"/>
        <v>14</v>
      </c>
      <c r="CO124" s="378" t="str">
        <f t="shared" si="386"/>
        <v>関西14</v>
      </c>
      <c r="CP124" s="390">
        <f t="shared" si="474"/>
        <v>0</v>
      </c>
      <c r="CS124" s="378" t="str">
        <f t="shared" si="387"/>
        <v>関西</v>
      </c>
      <c r="CT124" s="378">
        <f t="shared" si="388"/>
        <v>14</v>
      </c>
      <c r="CU124" s="378" t="str">
        <f t="shared" si="389"/>
        <v>関西14</v>
      </c>
      <c r="CV124" s="390">
        <f t="shared" si="475"/>
        <v>0</v>
      </c>
      <c r="DE124" s="378" t="str">
        <f t="shared" si="496"/>
        <v>関西</v>
      </c>
      <c r="DF124" s="378">
        <f t="shared" si="508"/>
        <v>14</v>
      </c>
      <c r="DG124" s="378" t="str">
        <f t="shared" si="390"/>
        <v>関西14</v>
      </c>
      <c r="DH124" s="390">
        <f t="shared" si="476"/>
        <v>0</v>
      </c>
      <c r="DK124" s="378" t="str">
        <f t="shared" si="391"/>
        <v>関西</v>
      </c>
      <c r="DL124" s="378">
        <f t="shared" si="391"/>
        <v>14</v>
      </c>
      <c r="DM124" s="378" t="str">
        <f t="shared" si="391"/>
        <v>関西14</v>
      </c>
      <c r="DN124" s="390">
        <f t="shared" si="477"/>
        <v>0</v>
      </c>
      <c r="DW124" s="378" t="str">
        <f t="shared" si="497"/>
        <v>関西</v>
      </c>
      <c r="DX124" s="378">
        <f t="shared" si="509"/>
        <v>14</v>
      </c>
      <c r="DY124" s="378" t="str">
        <f t="shared" si="392"/>
        <v>関西14</v>
      </c>
      <c r="DZ124" s="390">
        <f t="shared" si="478"/>
        <v>0</v>
      </c>
      <c r="EC124" s="378" t="str">
        <f t="shared" si="393"/>
        <v>関西</v>
      </c>
      <c r="ED124" s="378">
        <f t="shared" si="394"/>
        <v>14</v>
      </c>
      <c r="EE124" s="378" t="str">
        <f t="shared" si="395"/>
        <v>関西14</v>
      </c>
      <c r="EF124" s="390">
        <f t="shared" si="479"/>
        <v>0</v>
      </c>
      <c r="EO124" s="378" t="str">
        <f t="shared" si="498"/>
        <v>関西</v>
      </c>
      <c r="EP124" s="378">
        <f t="shared" si="510"/>
        <v>14</v>
      </c>
      <c r="EQ124" s="378" t="str">
        <f t="shared" si="396"/>
        <v>関西14</v>
      </c>
      <c r="ER124" s="390">
        <f t="shared" si="480"/>
        <v>0</v>
      </c>
      <c r="EU124" s="378" t="str">
        <f t="shared" si="397"/>
        <v>関西</v>
      </c>
      <c r="EV124" s="378">
        <f t="shared" si="398"/>
        <v>14</v>
      </c>
      <c r="EW124" s="378" t="str">
        <f t="shared" si="399"/>
        <v>関西14</v>
      </c>
      <c r="EX124" s="390">
        <f t="shared" si="481"/>
        <v>0</v>
      </c>
      <c r="FG124" s="378" t="str">
        <f t="shared" si="499"/>
        <v>関西</v>
      </c>
      <c r="FH124" s="378">
        <f t="shared" si="511"/>
        <v>14</v>
      </c>
      <c r="FI124" s="378" t="str">
        <f t="shared" si="400"/>
        <v>関西14</v>
      </c>
      <c r="FJ124" s="390">
        <f t="shared" si="482"/>
        <v>0</v>
      </c>
      <c r="FM124" s="378" t="str">
        <f t="shared" si="401"/>
        <v>関西</v>
      </c>
      <c r="FN124" s="378">
        <f t="shared" si="402"/>
        <v>14</v>
      </c>
      <c r="FO124" s="378" t="str">
        <f t="shared" si="403"/>
        <v>関西14</v>
      </c>
      <c r="FP124" s="390">
        <f t="shared" si="483"/>
        <v>0</v>
      </c>
      <c r="FY124" s="378" t="str">
        <f t="shared" si="500"/>
        <v>関西</v>
      </c>
      <c r="FZ124" s="378">
        <f t="shared" si="512"/>
        <v>14</v>
      </c>
      <c r="GA124" s="378" t="str">
        <f t="shared" si="404"/>
        <v>関西14</v>
      </c>
      <c r="GB124" s="390">
        <f t="shared" si="484"/>
        <v>0</v>
      </c>
      <c r="GE124" s="378" t="str">
        <f t="shared" si="405"/>
        <v>関西</v>
      </c>
      <c r="GF124" s="378">
        <f t="shared" si="406"/>
        <v>14</v>
      </c>
      <c r="GG124" s="378" t="str">
        <f t="shared" si="407"/>
        <v>関西14</v>
      </c>
      <c r="GH124" s="390">
        <f t="shared" si="485"/>
        <v>0</v>
      </c>
      <c r="GQ124" s="378" t="str">
        <f t="shared" si="501"/>
        <v>関西</v>
      </c>
      <c r="GR124" s="378">
        <f t="shared" si="513"/>
        <v>14</v>
      </c>
      <c r="GS124" s="378" t="str">
        <f t="shared" si="408"/>
        <v>関西14</v>
      </c>
      <c r="GT124" s="390">
        <f t="shared" si="486"/>
        <v>0</v>
      </c>
      <c r="GW124" s="378" t="str">
        <f t="shared" si="409"/>
        <v>関西</v>
      </c>
      <c r="GX124" s="378">
        <f t="shared" si="410"/>
        <v>14</v>
      </c>
      <c r="GY124" s="378" t="str">
        <f t="shared" si="411"/>
        <v>関西14</v>
      </c>
      <c r="GZ124" s="390">
        <f t="shared" si="487"/>
        <v>0</v>
      </c>
      <c r="HI124" s="378" t="str">
        <f t="shared" si="502"/>
        <v>関西</v>
      </c>
      <c r="HJ124" s="378">
        <f t="shared" si="514"/>
        <v>14</v>
      </c>
      <c r="HK124" s="378" t="str">
        <f t="shared" si="412"/>
        <v>関西14</v>
      </c>
      <c r="HL124" s="390">
        <f t="shared" si="488"/>
        <v>0</v>
      </c>
      <c r="HO124" s="378" t="str">
        <f t="shared" si="413"/>
        <v>関西</v>
      </c>
      <c r="HP124" s="378">
        <f t="shared" si="414"/>
        <v>14</v>
      </c>
      <c r="HQ124" s="378" t="str">
        <f t="shared" si="415"/>
        <v>関西14</v>
      </c>
      <c r="HR124" s="390">
        <f t="shared" si="489"/>
        <v>0</v>
      </c>
      <c r="IA124" s="378" t="str">
        <f t="shared" si="503"/>
        <v>関西</v>
      </c>
      <c r="IB124" s="378">
        <f t="shared" si="515"/>
        <v>14</v>
      </c>
      <c r="IC124" s="378" t="str">
        <f t="shared" si="416"/>
        <v>関西14</v>
      </c>
      <c r="ID124" s="390">
        <f t="shared" si="490"/>
        <v>0</v>
      </c>
      <c r="IG124" s="378" t="str">
        <f t="shared" si="417"/>
        <v>関西</v>
      </c>
      <c r="IH124" s="378">
        <f t="shared" si="418"/>
        <v>14</v>
      </c>
      <c r="II124" s="378" t="str">
        <f t="shared" si="419"/>
        <v>関西14</v>
      </c>
      <c r="IJ124" s="390">
        <f t="shared" si="491"/>
        <v>0</v>
      </c>
    </row>
    <row r="125" spans="37:244">
      <c r="AK125" s="378" t="str">
        <f t="shared" si="492"/>
        <v>中国</v>
      </c>
      <c r="AL125" s="378">
        <f t="shared" si="504"/>
        <v>14</v>
      </c>
      <c r="AM125" s="378" t="str">
        <f t="shared" si="374"/>
        <v>中国14</v>
      </c>
      <c r="AN125" s="390">
        <f t="shared" si="468"/>
        <v>0</v>
      </c>
      <c r="AQ125" s="378" t="str">
        <f t="shared" si="375"/>
        <v>中国</v>
      </c>
      <c r="AR125" s="378">
        <f t="shared" si="376"/>
        <v>14</v>
      </c>
      <c r="AS125" s="378" t="str">
        <f t="shared" si="377"/>
        <v>中国14</v>
      </c>
      <c r="AT125" s="390">
        <f t="shared" si="469"/>
        <v>0</v>
      </c>
      <c r="BC125" s="378" t="str">
        <f t="shared" si="493"/>
        <v>中国</v>
      </c>
      <c r="BD125" s="378">
        <f t="shared" si="505"/>
        <v>14</v>
      </c>
      <c r="BE125" s="378" t="str">
        <f t="shared" si="378"/>
        <v>中国14</v>
      </c>
      <c r="BF125" s="390">
        <f t="shared" si="470"/>
        <v>0</v>
      </c>
      <c r="BI125" s="378" t="str">
        <f t="shared" si="379"/>
        <v>中国</v>
      </c>
      <c r="BJ125" s="378">
        <f t="shared" si="380"/>
        <v>14</v>
      </c>
      <c r="BK125" s="378" t="str">
        <f t="shared" si="381"/>
        <v>中国14</v>
      </c>
      <c r="BL125" s="390">
        <f t="shared" si="471"/>
        <v>0</v>
      </c>
      <c r="BU125" s="378" t="str">
        <f t="shared" si="494"/>
        <v>中国</v>
      </c>
      <c r="BV125" s="378">
        <f t="shared" si="506"/>
        <v>14</v>
      </c>
      <c r="BW125" s="378" t="str">
        <f t="shared" si="382"/>
        <v>中国14</v>
      </c>
      <c r="BX125" s="390">
        <f t="shared" si="472"/>
        <v>0</v>
      </c>
      <c r="CA125" s="378" t="str">
        <f t="shared" si="383"/>
        <v>中国</v>
      </c>
      <c r="CB125" s="378">
        <f t="shared" si="384"/>
        <v>14</v>
      </c>
      <c r="CC125" s="378" t="str">
        <f t="shared" si="385"/>
        <v>中国14</v>
      </c>
      <c r="CD125" s="390">
        <f t="shared" si="473"/>
        <v>0</v>
      </c>
      <c r="CM125" s="378" t="str">
        <f t="shared" si="495"/>
        <v>中国</v>
      </c>
      <c r="CN125" s="378">
        <f t="shared" si="507"/>
        <v>14</v>
      </c>
      <c r="CO125" s="378" t="str">
        <f t="shared" si="386"/>
        <v>中国14</v>
      </c>
      <c r="CP125" s="390">
        <f t="shared" si="474"/>
        <v>0</v>
      </c>
      <c r="CS125" s="378" t="str">
        <f t="shared" si="387"/>
        <v>中国</v>
      </c>
      <c r="CT125" s="378">
        <f t="shared" si="388"/>
        <v>14</v>
      </c>
      <c r="CU125" s="378" t="str">
        <f t="shared" si="389"/>
        <v>中国14</v>
      </c>
      <c r="CV125" s="390">
        <f t="shared" si="475"/>
        <v>0</v>
      </c>
      <c r="DE125" s="378" t="str">
        <f t="shared" si="496"/>
        <v>中国</v>
      </c>
      <c r="DF125" s="378">
        <f t="shared" si="508"/>
        <v>14</v>
      </c>
      <c r="DG125" s="378" t="str">
        <f t="shared" si="390"/>
        <v>中国14</v>
      </c>
      <c r="DH125" s="390">
        <f t="shared" si="476"/>
        <v>0</v>
      </c>
      <c r="DK125" s="378" t="str">
        <f t="shared" si="391"/>
        <v>中国</v>
      </c>
      <c r="DL125" s="378">
        <f t="shared" si="391"/>
        <v>14</v>
      </c>
      <c r="DM125" s="378" t="str">
        <f t="shared" si="391"/>
        <v>中国14</v>
      </c>
      <c r="DN125" s="390">
        <f t="shared" si="477"/>
        <v>0</v>
      </c>
      <c r="DW125" s="378" t="str">
        <f t="shared" si="497"/>
        <v>中国</v>
      </c>
      <c r="DX125" s="378">
        <f t="shared" si="509"/>
        <v>14</v>
      </c>
      <c r="DY125" s="378" t="str">
        <f t="shared" si="392"/>
        <v>中国14</v>
      </c>
      <c r="DZ125" s="390">
        <f t="shared" si="478"/>
        <v>0</v>
      </c>
      <c r="EC125" s="378" t="str">
        <f t="shared" si="393"/>
        <v>中国</v>
      </c>
      <c r="ED125" s="378">
        <f t="shared" si="394"/>
        <v>14</v>
      </c>
      <c r="EE125" s="378" t="str">
        <f t="shared" si="395"/>
        <v>中国14</v>
      </c>
      <c r="EF125" s="390">
        <f t="shared" si="479"/>
        <v>0</v>
      </c>
      <c r="EO125" s="378" t="str">
        <f t="shared" si="498"/>
        <v>中国</v>
      </c>
      <c r="EP125" s="378">
        <f t="shared" si="510"/>
        <v>14</v>
      </c>
      <c r="EQ125" s="378" t="str">
        <f t="shared" si="396"/>
        <v>中国14</v>
      </c>
      <c r="ER125" s="390">
        <f t="shared" si="480"/>
        <v>0</v>
      </c>
      <c r="EU125" s="378" t="str">
        <f t="shared" si="397"/>
        <v>中国</v>
      </c>
      <c r="EV125" s="378">
        <f t="shared" si="398"/>
        <v>14</v>
      </c>
      <c r="EW125" s="378" t="str">
        <f t="shared" si="399"/>
        <v>中国14</v>
      </c>
      <c r="EX125" s="390">
        <f t="shared" si="481"/>
        <v>0</v>
      </c>
      <c r="FG125" s="378" t="str">
        <f t="shared" si="499"/>
        <v>中国</v>
      </c>
      <c r="FH125" s="378">
        <f t="shared" si="511"/>
        <v>14</v>
      </c>
      <c r="FI125" s="378" t="str">
        <f t="shared" si="400"/>
        <v>中国14</v>
      </c>
      <c r="FJ125" s="390">
        <f t="shared" si="482"/>
        <v>0</v>
      </c>
      <c r="FM125" s="378" t="str">
        <f t="shared" si="401"/>
        <v>中国</v>
      </c>
      <c r="FN125" s="378">
        <f t="shared" si="402"/>
        <v>14</v>
      </c>
      <c r="FO125" s="378" t="str">
        <f t="shared" si="403"/>
        <v>中国14</v>
      </c>
      <c r="FP125" s="390">
        <f t="shared" si="483"/>
        <v>0</v>
      </c>
      <c r="FY125" s="378" t="str">
        <f t="shared" si="500"/>
        <v>中国</v>
      </c>
      <c r="FZ125" s="378">
        <f t="shared" si="512"/>
        <v>14</v>
      </c>
      <c r="GA125" s="378" t="str">
        <f t="shared" si="404"/>
        <v>中国14</v>
      </c>
      <c r="GB125" s="390">
        <f t="shared" si="484"/>
        <v>0</v>
      </c>
      <c r="GE125" s="378" t="str">
        <f t="shared" si="405"/>
        <v>中国</v>
      </c>
      <c r="GF125" s="378">
        <f t="shared" si="406"/>
        <v>14</v>
      </c>
      <c r="GG125" s="378" t="str">
        <f t="shared" si="407"/>
        <v>中国14</v>
      </c>
      <c r="GH125" s="390">
        <f t="shared" si="485"/>
        <v>0</v>
      </c>
      <c r="GQ125" s="378" t="str">
        <f t="shared" si="501"/>
        <v>中国</v>
      </c>
      <c r="GR125" s="378">
        <f t="shared" si="513"/>
        <v>14</v>
      </c>
      <c r="GS125" s="378" t="str">
        <f t="shared" si="408"/>
        <v>中国14</v>
      </c>
      <c r="GT125" s="390">
        <f t="shared" si="486"/>
        <v>0</v>
      </c>
      <c r="GW125" s="378" t="str">
        <f t="shared" si="409"/>
        <v>中国</v>
      </c>
      <c r="GX125" s="378">
        <f t="shared" si="410"/>
        <v>14</v>
      </c>
      <c r="GY125" s="378" t="str">
        <f t="shared" si="411"/>
        <v>中国14</v>
      </c>
      <c r="GZ125" s="390">
        <f t="shared" si="487"/>
        <v>0</v>
      </c>
      <c r="HI125" s="378" t="str">
        <f t="shared" si="502"/>
        <v>中国</v>
      </c>
      <c r="HJ125" s="378">
        <f t="shared" si="514"/>
        <v>14</v>
      </c>
      <c r="HK125" s="378" t="str">
        <f t="shared" si="412"/>
        <v>中国14</v>
      </c>
      <c r="HL125" s="390">
        <f t="shared" si="488"/>
        <v>0</v>
      </c>
      <c r="HO125" s="378" t="str">
        <f t="shared" si="413"/>
        <v>中国</v>
      </c>
      <c r="HP125" s="378">
        <f t="shared" si="414"/>
        <v>14</v>
      </c>
      <c r="HQ125" s="378" t="str">
        <f t="shared" si="415"/>
        <v>中国14</v>
      </c>
      <c r="HR125" s="390">
        <f t="shared" si="489"/>
        <v>0</v>
      </c>
      <c r="IA125" s="378" t="str">
        <f t="shared" si="503"/>
        <v>中国</v>
      </c>
      <c r="IB125" s="378">
        <f t="shared" si="515"/>
        <v>14</v>
      </c>
      <c r="IC125" s="378" t="str">
        <f t="shared" si="416"/>
        <v>中国14</v>
      </c>
      <c r="ID125" s="390">
        <f t="shared" si="490"/>
        <v>0</v>
      </c>
      <c r="IG125" s="378" t="str">
        <f t="shared" si="417"/>
        <v>中国</v>
      </c>
      <c r="IH125" s="378">
        <f t="shared" si="418"/>
        <v>14</v>
      </c>
      <c r="II125" s="378" t="str">
        <f t="shared" si="419"/>
        <v>中国14</v>
      </c>
      <c r="IJ125" s="390">
        <f t="shared" si="491"/>
        <v>0</v>
      </c>
    </row>
    <row r="126" spans="37:244">
      <c r="AK126" s="378" t="str">
        <f t="shared" si="492"/>
        <v>四国</v>
      </c>
      <c r="AL126" s="378">
        <f t="shared" si="504"/>
        <v>14</v>
      </c>
      <c r="AM126" s="378" t="str">
        <f t="shared" si="374"/>
        <v>四国14</v>
      </c>
      <c r="AN126" s="390">
        <f t="shared" si="468"/>
        <v>0</v>
      </c>
      <c r="AQ126" s="378" t="str">
        <f t="shared" si="375"/>
        <v>四国</v>
      </c>
      <c r="AR126" s="378">
        <f t="shared" si="376"/>
        <v>14</v>
      </c>
      <c r="AS126" s="378" t="str">
        <f t="shared" si="377"/>
        <v>四国14</v>
      </c>
      <c r="AT126" s="390">
        <f t="shared" si="469"/>
        <v>0</v>
      </c>
      <c r="BC126" s="378" t="str">
        <f t="shared" si="493"/>
        <v>四国</v>
      </c>
      <c r="BD126" s="378">
        <f t="shared" si="505"/>
        <v>14</v>
      </c>
      <c r="BE126" s="378" t="str">
        <f t="shared" si="378"/>
        <v>四国14</v>
      </c>
      <c r="BF126" s="390">
        <f t="shared" si="470"/>
        <v>0</v>
      </c>
      <c r="BI126" s="378" t="str">
        <f t="shared" si="379"/>
        <v>四国</v>
      </c>
      <c r="BJ126" s="378">
        <f t="shared" si="380"/>
        <v>14</v>
      </c>
      <c r="BK126" s="378" t="str">
        <f t="shared" si="381"/>
        <v>四国14</v>
      </c>
      <c r="BL126" s="390">
        <f t="shared" si="471"/>
        <v>0</v>
      </c>
      <c r="BU126" s="378" t="str">
        <f t="shared" si="494"/>
        <v>四国</v>
      </c>
      <c r="BV126" s="378">
        <f t="shared" si="506"/>
        <v>14</v>
      </c>
      <c r="BW126" s="378" t="str">
        <f t="shared" si="382"/>
        <v>四国14</v>
      </c>
      <c r="BX126" s="390">
        <f t="shared" si="472"/>
        <v>0</v>
      </c>
      <c r="CA126" s="378" t="str">
        <f t="shared" si="383"/>
        <v>四国</v>
      </c>
      <c r="CB126" s="378">
        <f t="shared" si="384"/>
        <v>14</v>
      </c>
      <c r="CC126" s="378" t="str">
        <f t="shared" si="385"/>
        <v>四国14</v>
      </c>
      <c r="CD126" s="390">
        <f t="shared" si="473"/>
        <v>0</v>
      </c>
      <c r="CM126" s="378" t="str">
        <f t="shared" si="495"/>
        <v>四国</v>
      </c>
      <c r="CN126" s="378">
        <f t="shared" si="507"/>
        <v>14</v>
      </c>
      <c r="CO126" s="378" t="str">
        <f t="shared" si="386"/>
        <v>四国14</v>
      </c>
      <c r="CP126" s="390">
        <f t="shared" si="474"/>
        <v>0</v>
      </c>
      <c r="CS126" s="378" t="str">
        <f t="shared" si="387"/>
        <v>四国</v>
      </c>
      <c r="CT126" s="378">
        <f t="shared" si="388"/>
        <v>14</v>
      </c>
      <c r="CU126" s="378" t="str">
        <f t="shared" si="389"/>
        <v>四国14</v>
      </c>
      <c r="CV126" s="390">
        <f t="shared" si="475"/>
        <v>0</v>
      </c>
      <c r="DE126" s="378" t="str">
        <f t="shared" si="496"/>
        <v>四国</v>
      </c>
      <c r="DF126" s="378">
        <f t="shared" si="508"/>
        <v>14</v>
      </c>
      <c r="DG126" s="378" t="str">
        <f t="shared" si="390"/>
        <v>四国14</v>
      </c>
      <c r="DH126" s="390">
        <f t="shared" si="476"/>
        <v>0</v>
      </c>
      <c r="DK126" s="378" t="str">
        <f t="shared" si="391"/>
        <v>四国</v>
      </c>
      <c r="DL126" s="378">
        <f t="shared" si="391"/>
        <v>14</v>
      </c>
      <c r="DM126" s="378" t="str">
        <f t="shared" si="391"/>
        <v>四国14</v>
      </c>
      <c r="DN126" s="390">
        <f t="shared" si="477"/>
        <v>0</v>
      </c>
      <c r="DW126" s="378" t="str">
        <f t="shared" si="497"/>
        <v>四国</v>
      </c>
      <c r="DX126" s="378">
        <f t="shared" si="509"/>
        <v>14</v>
      </c>
      <c r="DY126" s="378" t="str">
        <f t="shared" si="392"/>
        <v>四国14</v>
      </c>
      <c r="DZ126" s="390">
        <f t="shared" si="478"/>
        <v>0</v>
      </c>
      <c r="EC126" s="378" t="str">
        <f t="shared" si="393"/>
        <v>四国</v>
      </c>
      <c r="ED126" s="378">
        <f t="shared" si="394"/>
        <v>14</v>
      </c>
      <c r="EE126" s="378" t="str">
        <f t="shared" si="395"/>
        <v>四国14</v>
      </c>
      <c r="EF126" s="390">
        <f t="shared" si="479"/>
        <v>0</v>
      </c>
      <c r="EO126" s="378" t="str">
        <f t="shared" si="498"/>
        <v>四国</v>
      </c>
      <c r="EP126" s="378">
        <f t="shared" si="510"/>
        <v>14</v>
      </c>
      <c r="EQ126" s="378" t="str">
        <f t="shared" si="396"/>
        <v>四国14</v>
      </c>
      <c r="ER126" s="390">
        <f t="shared" si="480"/>
        <v>0</v>
      </c>
      <c r="EU126" s="378" t="str">
        <f t="shared" si="397"/>
        <v>四国</v>
      </c>
      <c r="EV126" s="378">
        <f t="shared" si="398"/>
        <v>14</v>
      </c>
      <c r="EW126" s="378" t="str">
        <f t="shared" si="399"/>
        <v>四国14</v>
      </c>
      <c r="EX126" s="390">
        <f t="shared" si="481"/>
        <v>0</v>
      </c>
      <c r="FG126" s="378" t="str">
        <f t="shared" si="499"/>
        <v>四国</v>
      </c>
      <c r="FH126" s="378">
        <f t="shared" si="511"/>
        <v>14</v>
      </c>
      <c r="FI126" s="378" t="str">
        <f t="shared" si="400"/>
        <v>四国14</v>
      </c>
      <c r="FJ126" s="390">
        <f t="shared" si="482"/>
        <v>0</v>
      </c>
      <c r="FM126" s="378" t="str">
        <f t="shared" si="401"/>
        <v>四国</v>
      </c>
      <c r="FN126" s="378">
        <f t="shared" si="402"/>
        <v>14</v>
      </c>
      <c r="FO126" s="378" t="str">
        <f t="shared" si="403"/>
        <v>四国14</v>
      </c>
      <c r="FP126" s="390">
        <f t="shared" si="483"/>
        <v>0</v>
      </c>
      <c r="FY126" s="378" t="str">
        <f t="shared" si="500"/>
        <v>四国</v>
      </c>
      <c r="FZ126" s="378">
        <f t="shared" si="512"/>
        <v>14</v>
      </c>
      <c r="GA126" s="378" t="str">
        <f t="shared" si="404"/>
        <v>四国14</v>
      </c>
      <c r="GB126" s="390">
        <f t="shared" si="484"/>
        <v>0</v>
      </c>
      <c r="GE126" s="378" t="str">
        <f t="shared" si="405"/>
        <v>四国</v>
      </c>
      <c r="GF126" s="378">
        <f t="shared" si="406"/>
        <v>14</v>
      </c>
      <c r="GG126" s="378" t="str">
        <f t="shared" si="407"/>
        <v>四国14</v>
      </c>
      <c r="GH126" s="390">
        <f t="shared" si="485"/>
        <v>0</v>
      </c>
      <c r="GQ126" s="378" t="str">
        <f t="shared" si="501"/>
        <v>四国</v>
      </c>
      <c r="GR126" s="378">
        <f t="shared" si="513"/>
        <v>14</v>
      </c>
      <c r="GS126" s="378" t="str">
        <f t="shared" si="408"/>
        <v>四国14</v>
      </c>
      <c r="GT126" s="390">
        <f t="shared" si="486"/>
        <v>0</v>
      </c>
      <c r="GW126" s="378" t="str">
        <f t="shared" si="409"/>
        <v>四国</v>
      </c>
      <c r="GX126" s="378">
        <f t="shared" si="410"/>
        <v>14</v>
      </c>
      <c r="GY126" s="378" t="str">
        <f t="shared" si="411"/>
        <v>四国14</v>
      </c>
      <c r="GZ126" s="390">
        <f t="shared" si="487"/>
        <v>0</v>
      </c>
      <c r="HI126" s="378" t="str">
        <f t="shared" si="502"/>
        <v>四国</v>
      </c>
      <c r="HJ126" s="378">
        <f t="shared" si="514"/>
        <v>14</v>
      </c>
      <c r="HK126" s="378" t="str">
        <f t="shared" si="412"/>
        <v>四国14</v>
      </c>
      <c r="HL126" s="390">
        <f t="shared" si="488"/>
        <v>0</v>
      </c>
      <c r="HO126" s="378" t="str">
        <f t="shared" si="413"/>
        <v>四国</v>
      </c>
      <c r="HP126" s="378">
        <f t="shared" si="414"/>
        <v>14</v>
      </c>
      <c r="HQ126" s="378" t="str">
        <f t="shared" si="415"/>
        <v>四国14</v>
      </c>
      <c r="HR126" s="390">
        <f t="shared" si="489"/>
        <v>0</v>
      </c>
      <c r="IA126" s="378" t="str">
        <f t="shared" si="503"/>
        <v>四国</v>
      </c>
      <c r="IB126" s="378">
        <f t="shared" si="515"/>
        <v>14</v>
      </c>
      <c r="IC126" s="378" t="str">
        <f t="shared" si="416"/>
        <v>四国14</v>
      </c>
      <c r="ID126" s="390">
        <f t="shared" si="490"/>
        <v>0</v>
      </c>
      <c r="IG126" s="378" t="str">
        <f t="shared" si="417"/>
        <v>四国</v>
      </c>
      <c r="IH126" s="378">
        <f t="shared" si="418"/>
        <v>14</v>
      </c>
      <c r="II126" s="378" t="str">
        <f t="shared" si="419"/>
        <v>四国14</v>
      </c>
      <c r="IJ126" s="390">
        <f t="shared" si="491"/>
        <v>0</v>
      </c>
    </row>
    <row r="127" spans="37:244">
      <c r="AK127" s="378" t="str">
        <f t="shared" si="492"/>
        <v>九州</v>
      </c>
      <c r="AL127" s="378">
        <f t="shared" si="504"/>
        <v>14</v>
      </c>
      <c r="AM127" s="378" t="str">
        <f t="shared" si="374"/>
        <v>九州14</v>
      </c>
      <c r="AN127" s="390">
        <f t="shared" si="468"/>
        <v>0</v>
      </c>
      <c r="AQ127" s="378" t="str">
        <f t="shared" si="375"/>
        <v>九州</v>
      </c>
      <c r="AR127" s="378">
        <f t="shared" si="376"/>
        <v>14</v>
      </c>
      <c r="AS127" s="378" t="str">
        <f t="shared" si="377"/>
        <v>九州14</v>
      </c>
      <c r="AT127" s="390">
        <f t="shared" si="469"/>
        <v>0</v>
      </c>
      <c r="BC127" s="378" t="str">
        <f t="shared" si="493"/>
        <v>九州</v>
      </c>
      <c r="BD127" s="378">
        <f t="shared" si="505"/>
        <v>14</v>
      </c>
      <c r="BE127" s="378" t="str">
        <f t="shared" si="378"/>
        <v>九州14</v>
      </c>
      <c r="BF127" s="390">
        <f t="shared" si="470"/>
        <v>0</v>
      </c>
      <c r="BI127" s="378" t="str">
        <f t="shared" si="379"/>
        <v>九州</v>
      </c>
      <c r="BJ127" s="378">
        <f t="shared" si="380"/>
        <v>14</v>
      </c>
      <c r="BK127" s="378" t="str">
        <f t="shared" si="381"/>
        <v>九州14</v>
      </c>
      <c r="BL127" s="390">
        <f t="shared" si="471"/>
        <v>0</v>
      </c>
      <c r="BU127" s="378" t="str">
        <f t="shared" si="494"/>
        <v>九州</v>
      </c>
      <c r="BV127" s="378">
        <f t="shared" si="506"/>
        <v>14</v>
      </c>
      <c r="BW127" s="378" t="str">
        <f t="shared" si="382"/>
        <v>九州14</v>
      </c>
      <c r="BX127" s="390">
        <f t="shared" si="472"/>
        <v>0</v>
      </c>
      <c r="CA127" s="378" t="str">
        <f t="shared" si="383"/>
        <v>九州</v>
      </c>
      <c r="CB127" s="378">
        <f t="shared" si="384"/>
        <v>14</v>
      </c>
      <c r="CC127" s="378" t="str">
        <f t="shared" si="385"/>
        <v>九州14</v>
      </c>
      <c r="CD127" s="390">
        <f t="shared" si="473"/>
        <v>0</v>
      </c>
      <c r="CM127" s="378" t="str">
        <f t="shared" si="495"/>
        <v>九州</v>
      </c>
      <c r="CN127" s="378">
        <f t="shared" si="507"/>
        <v>14</v>
      </c>
      <c r="CO127" s="378" t="str">
        <f t="shared" si="386"/>
        <v>九州14</v>
      </c>
      <c r="CP127" s="390">
        <f t="shared" si="474"/>
        <v>0</v>
      </c>
      <c r="CS127" s="378" t="str">
        <f t="shared" si="387"/>
        <v>九州</v>
      </c>
      <c r="CT127" s="378">
        <f t="shared" si="388"/>
        <v>14</v>
      </c>
      <c r="CU127" s="378" t="str">
        <f t="shared" si="389"/>
        <v>九州14</v>
      </c>
      <c r="CV127" s="390">
        <f t="shared" si="475"/>
        <v>0</v>
      </c>
      <c r="DE127" s="378" t="str">
        <f t="shared" si="496"/>
        <v>九州</v>
      </c>
      <c r="DF127" s="378">
        <f t="shared" si="508"/>
        <v>14</v>
      </c>
      <c r="DG127" s="378" t="str">
        <f t="shared" si="390"/>
        <v>九州14</v>
      </c>
      <c r="DH127" s="390">
        <f t="shared" si="476"/>
        <v>0</v>
      </c>
      <c r="DK127" s="378" t="str">
        <f t="shared" si="391"/>
        <v>九州</v>
      </c>
      <c r="DL127" s="378">
        <f t="shared" si="391"/>
        <v>14</v>
      </c>
      <c r="DM127" s="378" t="str">
        <f t="shared" si="391"/>
        <v>九州14</v>
      </c>
      <c r="DN127" s="390">
        <f t="shared" si="477"/>
        <v>0</v>
      </c>
      <c r="DW127" s="378" t="str">
        <f t="shared" si="497"/>
        <v>九州</v>
      </c>
      <c r="DX127" s="378">
        <f t="shared" si="509"/>
        <v>14</v>
      </c>
      <c r="DY127" s="378" t="str">
        <f t="shared" si="392"/>
        <v>九州14</v>
      </c>
      <c r="DZ127" s="390">
        <f t="shared" si="478"/>
        <v>0</v>
      </c>
      <c r="EC127" s="378" t="str">
        <f t="shared" si="393"/>
        <v>九州</v>
      </c>
      <c r="ED127" s="378">
        <f t="shared" si="394"/>
        <v>14</v>
      </c>
      <c r="EE127" s="378" t="str">
        <f t="shared" si="395"/>
        <v>九州14</v>
      </c>
      <c r="EF127" s="390">
        <f t="shared" si="479"/>
        <v>0</v>
      </c>
      <c r="EO127" s="378" t="str">
        <f t="shared" si="498"/>
        <v>九州</v>
      </c>
      <c r="EP127" s="378">
        <f t="shared" si="510"/>
        <v>14</v>
      </c>
      <c r="EQ127" s="378" t="str">
        <f t="shared" si="396"/>
        <v>九州14</v>
      </c>
      <c r="ER127" s="390">
        <f t="shared" si="480"/>
        <v>0</v>
      </c>
      <c r="EU127" s="378" t="str">
        <f t="shared" si="397"/>
        <v>九州</v>
      </c>
      <c r="EV127" s="378">
        <f t="shared" si="398"/>
        <v>14</v>
      </c>
      <c r="EW127" s="378" t="str">
        <f t="shared" si="399"/>
        <v>九州14</v>
      </c>
      <c r="EX127" s="390">
        <f t="shared" si="481"/>
        <v>0</v>
      </c>
      <c r="FG127" s="378" t="str">
        <f t="shared" si="499"/>
        <v>九州</v>
      </c>
      <c r="FH127" s="378">
        <f t="shared" si="511"/>
        <v>14</v>
      </c>
      <c r="FI127" s="378" t="str">
        <f t="shared" si="400"/>
        <v>九州14</v>
      </c>
      <c r="FJ127" s="390">
        <f t="shared" si="482"/>
        <v>0</v>
      </c>
      <c r="FM127" s="378" t="str">
        <f t="shared" si="401"/>
        <v>九州</v>
      </c>
      <c r="FN127" s="378">
        <f t="shared" si="402"/>
        <v>14</v>
      </c>
      <c r="FO127" s="378" t="str">
        <f t="shared" si="403"/>
        <v>九州14</v>
      </c>
      <c r="FP127" s="390">
        <f t="shared" si="483"/>
        <v>0</v>
      </c>
      <c r="FY127" s="378" t="str">
        <f t="shared" si="500"/>
        <v>九州</v>
      </c>
      <c r="FZ127" s="378">
        <f t="shared" si="512"/>
        <v>14</v>
      </c>
      <c r="GA127" s="378" t="str">
        <f t="shared" si="404"/>
        <v>九州14</v>
      </c>
      <c r="GB127" s="390">
        <f t="shared" si="484"/>
        <v>0</v>
      </c>
      <c r="GE127" s="378" t="str">
        <f t="shared" si="405"/>
        <v>九州</v>
      </c>
      <c r="GF127" s="378">
        <f t="shared" si="406"/>
        <v>14</v>
      </c>
      <c r="GG127" s="378" t="str">
        <f t="shared" si="407"/>
        <v>九州14</v>
      </c>
      <c r="GH127" s="390">
        <f t="shared" si="485"/>
        <v>0</v>
      </c>
      <c r="GQ127" s="378" t="str">
        <f t="shared" si="501"/>
        <v>九州</v>
      </c>
      <c r="GR127" s="378">
        <f t="shared" si="513"/>
        <v>14</v>
      </c>
      <c r="GS127" s="378" t="str">
        <f t="shared" si="408"/>
        <v>九州14</v>
      </c>
      <c r="GT127" s="390">
        <f t="shared" si="486"/>
        <v>0</v>
      </c>
      <c r="GW127" s="378" t="str">
        <f t="shared" si="409"/>
        <v>九州</v>
      </c>
      <c r="GX127" s="378">
        <f t="shared" si="410"/>
        <v>14</v>
      </c>
      <c r="GY127" s="378" t="str">
        <f t="shared" si="411"/>
        <v>九州14</v>
      </c>
      <c r="GZ127" s="390">
        <f t="shared" si="487"/>
        <v>0</v>
      </c>
      <c r="HI127" s="378" t="str">
        <f t="shared" si="502"/>
        <v>九州</v>
      </c>
      <c r="HJ127" s="378">
        <f t="shared" si="514"/>
        <v>14</v>
      </c>
      <c r="HK127" s="378" t="str">
        <f t="shared" si="412"/>
        <v>九州14</v>
      </c>
      <c r="HL127" s="390">
        <f t="shared" si="488"/>
        <v>0</v>
      </c>
      <c r="HO127" s="378" t="str">
        <f t="shared" si="413"/>
        <v>九州</v>
      </c>
      <c r="HP127" s="378">
        <f t="shared" si="414"/>
        <v>14</v>
      </c>
      <c r="HQ127" s="378" t="str">
        <f t="shared" si="415"/>
        <v>九州14</v>
      </c>
      <c r="HR127" s="390">
        <f t="shared" si="489"/>
        <v>0</v>
      </c>
      <c r="IA127" s="378" t="str">
        <f t="shared" si="503"/>
        <v>九州</v>
      </c>
      <c r="IB127" s="378">
        <f t="shared" si="515"/>
        <v>14</v>
      </c>
      <c r="IC127" s="378" t="str">
        <f t="shared" si="416"/>
        <v>九州14</v>
      </c>
      <c r="ID127" s="390">
        <f t="shared" si="490"/>
        <v>0</v>
      </c>
      <c r="IG127" s="378" t="str">
        <f t="shared" si="417"/>
        <v>九州</v>
      </c>
      <c r="IH127" s="378">
        <f t="shared" si="418"/>
        <v>14</v>
      </c>
      <c r="II127" s="378" t="str">
        <f t="shared" si="419"/>
        <v>九州14</v>
      </c>
      <c r="IJ127" s="390">
        <f t="shared" si="491"/>
        <v>0</v>
      </c>
    </row>
    <row r="128" spans="37:244">
      <c r="AK128" s="378" t="str">
        <f t="shared" si="492"/>
        <v>沖縄</v>
      </c>
      <c r="AL128" s="378">
        <f t="shared" si="504"/>
        <v>14</v>
      </c>
      <c r="AM128" s="378" t="str">
        <f t="shared" si="374"/>
        <v>沖縄14</v>
      </c>
      <c r="AN128" s="390">
        <f t="shared" si="468"/>
        <v>0</v>
      </c>
      <c r="AQ128" s="378" t="str">
        <f t="shared" si="375"/>
        <v>沖縄</v>
      </c>
      <c r="AR128" s="378">
        <f t="shared" si="376"/>
        <v>14</v>
      </c>
      <c r="AS128" s="378" t="str">
        <f t="shared" si="377"/>
        <v>沖縄14</v>
      </c>
      <c r="AT128" s="390">
        <f t="shared" si="469"/>
        <v>0</v>
      </c>
      <c r="BC128" s="378" t="str">
        <f t="shared" si="493"/>
        <v>沖縄</v>
      </c>
      <c r="BD128" s="378">
        <f t="shared" si="505"/>
        <v>14</v>
      </c>
      <c r="BE128" s="378" t="str">
        <f t="shared" si="378"/>
        <v>沖縄14</v>
      </c>
      <c r="BF128" s="390">
        <f t="shared" si="470"/>
        <v>0</v>
      </c>
      <c r="BI128" s="378" t="str">
        <f t="shared" si="379"/>
        <v>沖縄</v>
      </c>
      <c r="BJ128" s="378">
        <f t="shared" si="380"/>
        <v>14</v>
      </c>
      <c r="BK128" s="378" t="str">
        <f t="shared" si="381"/>
        <v>沖縄14</v>
      </c>
      <c r="BL128" s="390">
        <f t="shared" si="471"/>
        <v>0</v>
      </c>
      <c r="BU128" s="378" t="str">
        <f t="shared" si="494"/>
        <v>沖縄</v>
      </c>
      <c r="BV128" s="378">
        <f t="shared" si="506"/>
        <v>14</v>
      </c>
      <c r="BW128" s="378" t="str">
        <f t="shared" si="382"/>
        <v>沖縄14</v>
      </c>
      <c r="BX128" s="390">
        <f t="shared" si="472"/>
        <v>0</v>
      </c>
      <c r="CA128" s="378" t="str">
        <f t="shared" si="383"/>
        <v>沖縄</v>
      </c>
      <c r="CB128" s="378">
        <f t="shared" si="384"/>
        <v>14</v>
      </c>
      <c r="CC128" s="378" t="str">
        <f t="shared" si="385"/>
        <v>沖縄14</v>
      </c>
      <c r="CD128" s="390">
        <f t="shared" si="473"/>
        <v>0</v>
      </c>
      <c r="CM128" s="378" t="str">
        <f t="shared" si="495"/>
        <v>沖縄</v>
      </c>
      <c r="CN128" s="378">
        <f t="shared" si="507"/>
        <v>14</v>
      </c>
      <c r="CO128" s="378" t="str">
        <f t="shared" si="386"/>
        <v>沖縄14</v>
      </c>
      <c r="CP128" s="390">
        <f t="shared" si="474"/>
        <v>0</v>
      </c>
      <c r="CS128" s="378" t="str">
        <f t="shared" si="387"/>
        <v>沖縄</v>
      </c>
      <c r="CT128" s="378">
        <f t="shared" si="388"/>
        <v>14</v>
      </c>
      <c r="CU128" s="378" t="str">
        <f t="shared" si="389"/>
        <v>沖縄14</v>
      </c>
      <c r="CV128" s="390">
        <f t="shared" si="475"/>
        <v>0</v>
      </c>
      <c r="DE128" s="378" t="str">
        <f t="shared" si="496"/>
        <v>沖縄</v>
      </c>
      <c r="DF128" s="378">
        <f t="shared" si="508"/>
        <v>14</v>
      </c>
      <c r="DG128" s="378" t="str">
        <f t="shared" si="390"/>
        <v>沖縄14</v>
      </c>
      <c r="DH128" s="390">
        <f t="shared" si="476"/>
        <v>0</v>
      </c>
      <c r="DK128" s="378" t="str">
        <f t="shared" si="391"/>
        <v>沖縄</v>
      </c>
      <c r="DL128" s="378">
        <f t="shared" si="391"/>
        <v>14</v>
      </c>
      <c r="DM128" s="378" t="str">
        <f t="shared" si="391"/>
        <v>沖縄14</v>
      </c>
      <c r="DN128" s="390">
        <f t="shared" si="477"/>
        <v>0</v>
      </c>
      <c r="DW128" s="378" t="str">
        <f t="shared" si="497"/>
        <v>沖縄</v>
      </c>
      <c r="DX128" s="378">
        <f t="shared" si="509"/>
        <v>14</v>
      </c>
      <c r="DY128" s="378" t="str">
        <f t="shared" si="392"/>
        <v>沖縄14</v>
      </c>
      <c r="DZ128" s="390">
        <f t="shared" si="478"/>
        <v>0</v>
      </c>
      <c r="EC128" s="378" t="str">
        <f t="shared" si="393"/>
        <v>沖縄</v>
      </c>
      <c r="ED128" s="378">
        <f t="shared" si="394"/>
        <v>14</v>
      </c>
      <c r="EE128" s="378" t="str">
        <f t="shared" si="395"/>
        <v>沖縄14</v>
      </c>
      <c r="EF128" s="390">
        <f t="shared" si="479"/>
        <v>0</v>
      </c>
      <c r="EO128" s="378" t="str">
        <f t="shared" si="498"/>
        <v>沖縄</v>
      </c>
      <c r="EP128" s="378">
        <f t="shared" si="510"/>
        <v>14</v>
      </c>
      <c r="EQ128" s="378" t="str">
        <f t="shared" si="396"/>
        <v>沖縄14</v>
      </c>
      <c r="ER128" s="390">
        <f t="shared" si="480"/>
        <v>0</v>
      </c>
      <c r="EU128" s="378" t="str">
        <f t="shared" si="397"/>
        <v>沖縄</v>
      </c>
      <c r="EV128" s="378">
        <f t="shared" si="398"/>
        <v>14</v>
      </c>
      <c r="EW128" s="378" t="str">
        <f t="shared" si="399"/>
        <v>沖縄14</v>
      </c>
      <c r="EX128" s="390">
        <f t="shared" si="481"/>
        <v>0</v>
      </c>
      <c r="FG128" s="378" t="str">
        <f t="shared" si="499"/>
        <v>沖縄</v>
      </c>
      <c r="FH128" s="378">
        <f t="shared" si="511"/>
        <v>14</v>
      </c>
      <c r="FI128" s="378" t="str">
        <f t="shared" si="400"/>
        <v>沖縄14</v>
      </c>
      <c r="FJ128" s="390">
        <f t="shared" si="482"/>
        <v>0</v>
      </c>
      <c r="FM128" s="378" t="str">
        <f t="shared" si="401"/>
        <v>沖縄</v>
      </c>
      <c r="FN128" s="378">
        <f t="shared" si="402"/>
        <v>14</v>
      </c>
      <c r="FO128" s="378" t="str">
        <f t="shared" si="403"/>
        <v>沖縄14</v>
      </c>
      <c r="FP128" s="390">
        <f t="shared" si="483"/>
        <v>0</v>
      </c>
      <c r="FY128" s="378" t="str">
        <f t="shared" si="500"/>
        <v>沖縄</v>
      </c>
      <c r="FZ128" s="378">
        <f t="shared" si="512"/>
        <v>14</v>
      </c>
      <c r="GA128" s="378" t="str">
        <f t="shared" si="404"/>
        <v>沖縄14</v>
      </c>
      <c r="GB128" s="390">
        <f t="shared" si="484"/>
        <v>0</v>
      </c>
      <c r="GE128" s="378" t="str">
        <f t="shared" si="405"/>
        <v>沖縄</v>
      </c>
      <c r="GF128" s="378">
        <f t="shared" si="406"/>
        <v>14</v>
      </c>
      <c r="GG128" s="378" t="str">
        <f t="shared" si="407"/>
        <v>沖縄14</v>
      </c>
      <c r="GH128" s="390">
        <f t="shared" si="485"/>
        <v>0</v>
      </c>
      <c r="GQ128" s="378" t="str">
        <f t="shared" si="501"/>
        <v>沖縄</v>
      </c>
      <c r="GR128" s="378">
        <f t="shared" si="513"/>
        <v>14</v>
      </c>
      <c r="GS128" s="378" t="str">
        <f t="shared" si="408"/>
        <v>沖縄14</v>
      </c>
      <c r="GT128" s="390">
        <f t="shared" si="486"/>
        <v>0</v>
      </c>
      <c r="GW128" s="378" t="str">
        <f t="shared" si="409"/>
        <v>沖縄</v>
      </c>
      <c r="GX128" s="378">
        <f t="shared" si="410"/>
        <v>14</v>
      </c>
      <c r="GY128" s="378" t="str">
        <f t="shared" si="411"/>
        <v>沖縄14</v>
      </c>
      <c r="GZ128" s="390">
        <f t="shared" si="487"/>
        <v>0</v>
      </c>
      <c r="HI128" s="378" t="str">
        <f t="shared" si="502"/>
        <v>沖縄</v>
      </c>
      <c r="HJ128" s="378">
        <f t="shared" si="514"/>
        <v>14</v>
      </c>
      <c r="HK128" s="378" t="str">
        <f t="shared" si="412"/>
        <v>沖縄14</v>
      </c>
      <c r="HL128" s="390">
        <f t="shared" si="488"/>
        <v>0</v>
      </c>
      <c r="HO128" s="378" t="str">
        <f t="shared" si="413"/>
        <v>沖縄</v>
      </c>
      <c r="HP128" s="378">
        <f t="shared" si="414"/>
        <v>14</v>
      </c>
      <c r="HQ128" s="378" t="str">
        <f t="shared" si="415"/>
        <v>沖縄14</v>
      </c>
      <c r="HR128" s="390">
        <f t="shared" si="489"/>
        <v>0</v>
      </c>
      <c r="IA128" s="378" t="str">
        <f t="shared" si="503"/>
        <v>沖縄</v>
      </c>
      <c r="IB128" s="378">
        <f t="shared" si="515"/>
        <v>14</v>
      </c>
      <c r="IC128" s="378" t="str">
        <f t="shared" si="416"/>
        <v>沖縄14</v>
      </c>
      <c r="ID128" s="390">
        <f t="shared" si="490"/>
        <v>0</v>
      </c>
      <c r="IG128" s="378" t="str">
        <f t="shared" si="417"/>
        <v>沖縄</v>
      </c>
      <c r="IH128" s="378">
        <f t="shared" si="418"/>
        <v>14</v>
      </c>
      <c r="II128" s="378" t="str">
        <f t="shared" si="419"/>
        <v>沖縄14</v>
      </c>
      <c r="IJ128" s="390">
        <f t="shared" si="491"/>
        <v>0</v>
      </c>
    </row>
    <row r="129" spans="37:244">
      <c r="AK129" s="378" t="str">
        <f>AK119</f>
        <v>北海道</v>
      </c>
      <c r="AL129" s="378">
        <v>15</v>
      </c>
      <c r="AM129" s="378" t="str">
        <f t="shared" si="374"/>
        <v>北海道15</v>
      </c>
      <c r="AN129" s="390">
        <f t="shared" ref="AN129:AN138" si="516">AT10</f>
        <v>0</v>
      </c>
      <c r="AQ129" s="378" t="str">
        <f t="shared" si="375"/>
        <v>北海道</v>
      </c>
      <c r="AR129" s="378">
        <f t="shared" si="376"/>
        <v>15</v>
      </c>
      <c r="AS129" s="378" t="str">
        <f t="shared" si="377"/>
        <v>北海道15</v>
      </c>
      <c r="AT129" s="390">
        <f t="shared" ref="AT129:AT138" si="517">AT24</f>
        <v>0</v>
      </c>
      <c r="BC129" s="378" t="str">
        <f>BC119</f>
        <v>北海道</v>
      </c>
      <c r="BD129" s="378">
        <v>15</v>
      </c>
      <c r="BE129" s="378" t="str">
        <f t="shared" si="378"/>
        <v>北海道15</v>
      </c>
      <c r="BF129" s="390">
        <f t="shared" ref="BF129:BF138" si="518">BL10</f>
        <v>0</v>
      </c>
      <c r="BI129" s="378" t="str">
        <f t="shared" si="379"/>
        <v>北海道</v>
      </c>
      <c r="BJ129" s="378">
        <f t="shared" si="380"/>
        <v>15</v>
      </c>
      <c r="BK129" s="378" t="str">
        <f t="shared" si="381"/>
        <v>北海道15</v>
      </c>
      <c r="BL129" s="390">
        <f t="shared" ref="BL129:BL138" si="519">BL24</f>
        <v>0</v>
      </c>
      <c r="BU129" s="378" t="str">
        <f>BU119</f>
        <v>北海道</v>
      </c>
      <c r="BV129" s="378">
        <v>15</v>
      </c>
      <c r="BW129" s="378" t="str">
        <f t="shared" si="382"/>
        <v>北海道15</v>
      </c>
      <c r="BX129" s="390">
        <f t="shared" ref="BX129:BX138" si="520">CD10</f>
        <v>0</v>
      </c>
      <c r="CA129" s="378" t="str">
        <f t="shared" si="383"/>
        <v>北海道</v>
      </c>
      <c r="CB129" s="378">
        <f t="shared" si="384"/>
        <v>15</v>
      </c>
      <c r="CC129" s="378" t="str">
        <f t="shared" si="385"/>
        <v>北海道15</v>
      </c>
      <c r="CD129" s="390">
        <f t="shared" ref="CD129:CD138" si="521">CD24</f>
        <v>0</v>
      </c>
      <c r="CM129" s="378" t="str">
        <f>CM119</f>
        <v>北海道</v>
      </c>
      <c r="CN129" s="378">
        <v>15</v>
      </c>
      <c r="CO129" s="378" t="str">
        <f t="shared" si="386"/>
        <v>北海道15</v>
      </c>
      <c r="CP129" s="390">
        <f t="shared" ref="CP129:CP138" si="522">CV10</f>
        <v>0</v>
      </c>
      <c r="CS129" s="378" t="str">
        <f t="shared" si="387"/>
        <v>北海道</v>
      </c>
      <c r="CT129" s="378">
        <f t="shared" si="388"/>
        <v>15</v>
      </c>
      <c r="CU129" s="378" t="str">
        <f t="shared" si="389"/>
        <v>北海道15</v>
      </c>
      <c r="CV129" s="390">
        <f t="shared" ref="CV129:CV138" si="523">CV24</f>
        <v>0</v>
      </c>
      <c r="DE129" s="378" t="str">
        <f>DE119</f>
        <v>北海道</v>
      </c>
      <c r="DF129" s="378">
        <v>15</v>
      </c>
      <c r="DG129" s="378" t="str">
        <f t="shared" si="390"/>
        <v>北海道15</v>
      </c>
      <c r="DH129" s="390">
        <f t="shared" ref="DH129:DH138" si="524">DN10</f>
        <v>0</v>
      </c>
      <c r="DK129" s="378" t="str">
        <f t="shared" si="391"/>
        <v>北海道</v>
      </c>
      <c r="DL129" s="378">
        <f t="shared" si="391"/>
        <v>15</v>
      </c>
      <c r="DM129" s="378" t="str">
        <f t="shared" si="391"/>
        <v>北海道15</v>
      </c>
      <c r="DN129" s="390">
        <f t="shared" ref="DN129:DN138" si="525">DN24</f>
        <v>0</v>
      </c>
      <c r="DW129" s="378" t="str">
        <f>DW119</f>
        <v>北海道</v>
      </c>
      <c r="DX129" s="378">
        <v>15</v>
      </c>
      <c r="DY129" s="378" t="str">
        <f t="shared" si="392"/>
        <v>北海道15</v>
      </c>
      <c r="DZ129" s="390">
        <f t="shared" ref="DZ129:DZ138" si="526">EF10</f>
        <v>0</v>
      </c>
      <c r="EC129" s="378" t="str">
        <f t="shared" si="393"/>
        <v>北海道</v>
      </c>
      <c r="ED129" s="378">
        <f t="shared" si="394"/>
        <v>15</v>
      </c>
      <c r="EE129" s="378" t="str">
        <f t="shared" si="395"/>
        <v>北海道15</v>
      </c>
      <c r="EF129" s="390">
        <f t="shared" ref="EF129:EF138" si="527">EF24</f>
        <v>0</v>
      </c>
      <c r="EO129" s="378" t="str">
        <f>EO119</f>
        <v>北海道</v>
      </c>
      <c r="EP129" s="378">
        <v>15</v>
      </c>
      <c r="EQ129" s="378" t="str">
        <f t="shared" si="396"/>
        <v>北海道15</v>
      </c>
      <c r="ER129" s="390">
        <f t="shared" ref="ER129:ER138" si="528">EX10</f>
        <v>0</v>
      </c>
      <c r="EU129" s="378" t="str">
        <f t="shared" si="397"/>
        <v>北海道</v>
      </c>
      <c r="EV129" s="378">
        <f t="shared" si="398"/>
        <v>15</v>
      </c>
      <c r="EW129" s="378" t="str">
        <f t="shared" si="399"/>
        <v>北海道15</v>
      </c>
      <c r="EX129" s="390">
        <f t="shared" ref="EX129:EX138" si="529">EX24</f>
        <v>0</v>
      </c>
      <c r="FG129" s="378" t="str">
        <f>FG119</f>
        <v>北海道</v>
      </c>
      <c r="FH129" s="378">
        <v>15</v>
      </c>
      <c r="FI129" s="378" t="str">
        <f t="shared" si="400"/>
        <v>北海道15</v>
      </c>
      <c r="FJ129" s="390">
        <f t="shared" ref="FJ129:FJ138" si="530">FP10</f>
        <v>0</v>
      </c>
      <c r="FM129" s="378" t="str">
        <f t="shared" si="401"/>
        <v>北海道</v>
      </c>
      <c r="FN129" s="378">
        <f t="shared" si="402"/>
        <v>15</v>
      </c>
      <c r="FO129" s="378" t="str">
        <f t="shared" si="403"/>
        <v>北海道15</v>
      </c>
      <c r="FP129" s="390">
        <f t="shared" ref="FP129:FP138" si="531">FP24</f>
        <v>0</v>
      </c>
      <c r="FY129" s="378" t="str">
        <f>FY119</f>
        <v>北海道</v>
      </c>
      <c r="FZ129" s="378">
        <v>15</v>
      </c>
      <c r="GA129" s="378" t="str">
        <f t="shared" si="404"/>
        <v>北海道15</v>
      </c>
      <c r="GB129" s="390">
        <f t="shared" ref="GB129:GB138" si="532">GH10</f>
        <v>0</v>
      </c>
      <c r="GE129" s="378" t="str">
        <f t="shared" si="405"/>
        <v>北海道</v>
      </c>
      <c r="GF129" s="378">
        <f t="shared" si="406"/>
        <v>15</v>
      </c>
      <c r="GG129" s="378" t="str">
        <f t="shared" si="407"/>
        <v>北海道15</v>
      </c>
      <c r="GH129" s="390">
        <f t="shared" ref="GH129:GH138" si="533">GH24</f>
        <v>0</v>
      </c>
      <c r="GQ129" s="378" t="str">
        <f>GQ119</f>
        <v>北海道</v>
      </c>
      <c r="GR129" s="378">
        <v>15</v>
      </c>
      <c r="GS129" s="378" t="str">
        <f t="shared" si="408"/>
        <v>北海道15</v>
      </c>
      <c r="GT129" s="390">
        <f t="shared" ref="GT129:GT138" si="534">GZ10</f>
        <v>0</v>
      </c>
      <c r="GW129" s="378" t="str">
        <f t="shared" si="409"/>
        <v>北海道</v>
      </c>
      <c r="GX129" s="378">
        <f t="shared" si="410"/>
        <v>15</v>
      </c>
      <c r="GY129" s="378" t="str">
        <f t="shared" si="411"/>
        <v>北海道15</v>
      </c>
      <c r="GZ129" s="390">
        <f t="shared" ref="GZ129:GZ138" si="535">GZ24</f>
        <v>0</v>
      </c>
      <c r="HI129" s="378" t="str">
        <f>HI119</f>
        <v>北海道</v>
      </c>
      <c r="HJ129" s="378">
        <v>15</v>
      </c>
      <c r="HK129" s="378" t="str">
        <f t="shared" si="412"/>
        <v>北海道15</v>
      </c>
      <c r="HL129" s="390">
        <f t="shared" ref="HL129:HL138" si="536">HR10</f>
        <v>0</v>
      </c>
      <c r="HO129" s="378" t="str">
        <f t="shared" si="413"/>
        <v>北海道</v>
      </c>
      <c r="HP129" s="378">
        <f t="shared" si="414"/>
        <v>15</v>
      </c>
      <c r="HQ129" s="378" t="str">
        <f t="shared" si="415"/>
        <v>北海道15</v>
      </c>
      <c r="HR129" s="390">
        <f t="shared" ref="HR129:HR138" si="537">HR24</f>
        <v>0</v>
      </c>
      <c r="IA129" s="378" t="str">
        <f>IA119</f>
        <v>北海道</v>
      </c>
      <c r="IB129" s="378">
        <v>15</v>
      </c>
      <c r="IC129" s="378" t="str">
        <f t="shared" si="416"/>
        <v>北海道15</v>
      </c>
      <c r="ID129" s="390">
        <f t="shared" ref="ID129:ID138" si="538">IJ10</f>
        <v>0</v>
      </c>
      <c r="IG129" s="378" t="str">
        <f t="shared" si="417"/>
        <v>北海道</v>
      </c>
      <c r="IH129" s="378">
        <f t="shared" si="418"/>
        <v>15</v>
      </c>
      <c r="II129" s="378" t="str">
        <f t="shared" si="419"/>
        <v>北海道15</v>
      </c>
      <c r="IJ129" s="390">
        <f t="shared" ref="IJ129:IJ138" si="539">IJ24</f>
        <v>0</v>
      </c>
    </row>
    <row r="130" spans="37:244">
      <c r="AK130" s="378" t="str">
        <f>AK120</f>
        <v>東北</v>
      </c>
      <c r="AL130" s="378">
        <f>AL129</f>
        <v>15</v>
      </c>
      <c r="AM130" s="378" t="str">
        <f t="shared" si="374"/>
        <v>東北15</v>
      </c>
      <c r="AN130" s="390">
        <f t="shared" si="516"/>
        <v>0</v>
      </c>
      <c r="AQ130" s="378" t="str">
        <f t="shared" si="375"/>
        <v>東北</v>
      </c>
      <c r="AR130" s="378">
        <f t="shared" si="376"/>
        <v>15</v>
      </c>
      <c r="AS130" s="378" t="str">
        <f t="shared" si="377"/>
        <v>東北15</v>
      </c>
      <c r="AT130" s="390">
        <f t="shared" si="517"/>
        <v>0</v>
      </c>
      <c r="BC130" s="378" t="str">
        <f>BC120</f>
        <v>東北</v>
      </c>
      <c r="BD130" s="378">
        <f>BD129</f>
        <v>15</v>
      </c>
      <c r="BE130" s="378" t="str">
        <f t="shared" si="378"/>
        <v>東北15</v>
      </c>
      <c r="BF130" s="390">
        <f t="shared" si="518"/>
        <v>0</v>
      </c>
      <c r="BI130" s="378" t="str">
        <f t="shared" si="379"/>
        <v>東北</v>
      </c>
      <c r="BJ130" s="378">
        <f t="shared" si="380"/>
        <v>15</v>
      </c>
      <c r="BK130" s="378" t="str">
        <f t="shared" si="381"/>
        <v>東北15</v>
      </c>
      <c r="BL130" s="390">
        <f t="shared" si="519"/>
        <v>0</v>
      </c>
      <c r="BU130" s="378" t="str">
        <f>BU120</f>
        <v>東北</v>
      </c>
      <c r="BV130" s="378">
        <f>BV129</f>
        <v>15</v>
      </c>
      <c r="BW130" s="378" t="str">
        <f t="shared" si="382"/>
        <v>東北15</v>
      </c>
      <c r="BX130" s="390">
        <f t="shared" si="520"/>
        <v>0</v>
      </c>
      <c r="CA130" s="378" t="str">
        <f t="shared" si="383"/>
        <v>東北</v>
      </c>
      <c r="CB130" s="378">
        <f t="shared" si="384"/>
        <v>15</v>
      </c>
      <c r="CC130" s="378" t="str">
        <f t="shared" si="385"/>
        <v>東北15</v>
      </c>
      <c r="CD130" s="390">
        <f t="shared" si="521"/>
        <v>0</v>
      </c>
      <c r="CM130" s="378" t="str">
        <f>CM120</f>
        <v>東北</v>
      </c>
      <c r="CN130" s="378">
        <f>CN129</f>
        <v>15</v>
      </c>
      <c r="CO130" s="378" t="str">
        <f t="shared" si="386"/>
        <v>東北15</v>
      </c>
      <c r="CP130" s="390">
        <f t="shared" si="522"/>
        <v>0</v>
      </c>
      <c r="CS130" s="378" t="str">
        <f t="shared" si="387"/>
        <v>東北</v>
      </c>
      <c r="CT130" s="378">
        <f t="shared" si="388"/>
        <v>15</v>
      </c>
      <c r="CU130" s="378" t="str">
        <f t="shared" si="389"/>
        <v>東北15</v>
      </c>
      <c r="CV130" s="390">
        <f t="shared" si="523"/>
        <v>0</v>
      </c>
      <c r="DE130" s="378" t="str">
        <f>DE120</f>
        <v>東北</v>
      </c>
      <c r="DF130" s="378">
        <f>DF129</f>
        <v>15</v>
      </c>
      <c r="DG130" s="378" t="str">
        <f t="shared" si="390"/>
        <v>東北15</v>
      </c>
      <c r="DH130" s="390">
        <f t="shared" si="524"/>
        <v>0</v>
      </c>
      <c r="DK130" s="378" t="str">
        <f t="shared" si="391"/>
        <v>東北</v>
      </c>
      <c r="DL130" s="378">
        <f t="shared" si="391"/>
        <v>15</v>
      </c>
      <c r="DM130" s="378" t="str">
        <f t="shared" si="391"/>
        <v>東北15</v>
      </c>
      <c r="DN130" s="390">
        <f t="shared" si="525"/>
        <v>0</v>
      </c>
      <c r="DW130" s="378" t="str">
        <f>DW120</f>
        <v>東北</v>
      </c>
      <c r="DX130" s="378">
        <f>DX129</f>
        <v>15</v>
      </c>
      <c r="DY130" s="378" t="str">
        <f t="shared" si="392"/>
        <v>東北15</v>
      </c>
      <c r="DZ130" s="390">
        <f t="shared" si="526"/>
        <v>0</v>
      </c>
      <c r="EC130" s="378" t="str">
        <f t="shared" si="393"/>
        <v>東北</v>
      </c>
      <c r="ED130" s="378">
        <f t="shared" si="394"/>
        <v>15</v>
      </c>
      <c r="EE130" s="378" t="str">
        <f t="shared" si="395"/>
        <v>東北15</v>
      </c>
      <c r="EF130" s="390">
        <f t="shared" si="527"/>
        <v>0</v>
      </c>
      <c r="EO130" s="378" t="str">
        <f>EO120</f>
        <v>東北</v>
      </c>
      <c r="EP130" s="378">
        <f>EP129</f>
        <v>15</v>
      </c>
      <c r="EQ130" s="378" t="str">
        <f t="shared" si="396"/>
        <v>東北15</v>
      </c>
      <c r="ER130" s="390">
        <f t="shared" si="528"/>
        <v>0</v>
      </c>
      <c r="EU130" s="378" t="str">
        <f t="shared" si="397"/>
        <v>東北</v>
      </c>
      <c r="EV130" s="378">
        <f t="shared" si="398"/>
        <v>15</v>
      </c>
      <c r="EW130" s="378" t="str">
        <f t="shared" si="399"/>
        <v>東北15</v>
      </c>
      <c r="EX130" s="390">
        <f t="shared" si="529"/>
        <v>0</v>
      </c>
      <c r="FG130" s="378" t="str">
        <f>FG120</f>
        <v>東北</v>
      </c>
      <c r="FH130" s="378">
        <f>FH129</f>
        <v>15</v>
      </c>
      <c r="FI130" s="378" t="str">
        <f t="shared" si="400"/>
        <v>東北15</v>
      </c>
      <c r="FJ130" s="390">
        <f t="shared" si="530"/>
        <v>0</v>
      </c>
      <c r="FM130" s="378" t="str">
        <f t="shared" si="401"/>
        <v>東北</v>
      </c>
      <c r="FN130" s="378">
        <f t="shared" si="402"/>
        <v>15</v>
      </c>
      <c r="FO130" s="378" t="str">
        <f t="shared" si="403"/>
        <v>東北15</v>
      </c>
      <c r="FP130" s="390">
        <f t="shared" si="531"/>
        <v>0</v>
      </c>
      <c r="FY130" s="378" t="str">
        <f>FY120</f>
        <v>東北</v>
      </c>
      <c r="FZ130" s="378">
        <f>FZ129</f>
        <v>15</v>
      </c>
      <c r="GA130" s="378" t="str">
        <f t="shared" si="404"/>
        <v>東北15</v>
      </c>
      <c r="GB130" s="390">
        <f t="shared" si="532"/>
        <v>0</v>
      </c>
      <c r="GE130" s="378" t="str">
        <f t="shared" si="405"/>
        <v>東北</v>
      </c>
      <c r="GF130" s="378">
        <f t="shared" si="406"/>
        <v>15</v>
      </c>
      <c r="GG130" s="378" t="str">
        <f t="shared" si="407"/>
        <v>東北15</v>
      </c>
      <c r="GH130" s="390">
        <f t="shared" si="533"/>
        <v>0</v>
      </c>
      <c r="GQ130" s="378" t="str">
        <f>GQ120</f>
        <v>東北</v>
      </c>
      <c r="GR130" s="378">
        <f>GR129</f>
        <v>15</v>
      </c>
      <c r="GS130" s="378" t="str">
        <f t="shared" si="408"/>
        <v>東北15</v>
      </c>
      <c r="GT130" s="390">
        <f t="shared" si="534"/>
        <v>0</v>
      </c>
      <c r="GW130" s="378" t="str">
        <f t="shared" si="409"/>
        <v>東北</v>
      </c>
      <c r="GX130" s="378">
        <f t="shared" si="410"/>
        <v>15</v>
      </c>
      <c r="GY130" s="378" t="str">
        <f t="shared" si="411"/>
        <v>東北15</v>
      </c>
      <c r="GZ130" s="390">
        <f t="shared" si="535"/>
        <v>0</v>
      </c>
      <c r="HI130" s="378" t="str">
        <f>HI120</f>
        <v>東北</v>
      </c>
      <c r="HJ130" s="378">
        <f>HJ129</f>
        <v>15</v>
      </c>
      <c r="HK130" s="378" t="str">
        <f t="shared" si="412"/>
        <v>東北15</v>
      </c>
      <c r="HL130" s="390">
        <f t="shared" si="536"/>
        <v>0</v>
      </c>
      <c r="HO130" s="378" t="str">
        <f t="shared" si="413"/>
        <v>東北</v>
      </c>
      <c r="HP130" s="378">
        <f t="shared" si="414"/>
        <v>15</v>
      </c>
      <c r="HQ130" s="378" t="str">
        <f t="shared" si="415"/>
        <v>東北15</v>
      </c>
      <c r="HR130" s="390">
        <f t="shared" si="537"/>
        <v>0</v>
      </c>
      <c r="IA130" s="378" t="str">
        <f>IA120</f>
        <v>東北</v>
      </c>
      <c r="IB130" s="378">
        <f>IB129</f>
        <v>15</v>
      </c>
      <c r="IC130" s="378" t="str">
        <f t="shared" si="416"/>
        <v>東北15</v>
      </c>
      <c r="ID130" s="390">
        <f t="shared" si="538"/>
        <v>0</v>
      </c>
      <c r="IG130" s="378" t="str">
        <f t="shared" si="417"/>
        <v>東北</v>
      </c>
      <c r="IH130" s="378">
        <f t="shared" si="418"/>
        <v>15</v>
      </c>
      <c r="II130" s="378" t="str">
        <f t="shared" si="419"/>
        <v>東北15</v>
      </c>
      <c r="IJ130" s="390">
        <f t="shared" si="539"/>
        <v>0</v>
      </c>
    </row>
    <row r="131" spans="37:244">
      <c r="AK131" s="378" t="str">
        <f t="shared" ref="AK131:AK138" si="540">AK121</f>
        <v>東京</v>
      </c>
      <c r="AL131" s="378">
        <f>AL130</f>
        <v>15</v>
      </c>
      <c r="AM131" s="378" t="str">
        <f t="shared" si="374"/>
        <v>東京15</v>
      </c>
      <c r="AN131" s="390">
        <f t="shared" si="516"/>
        <v>0</v>
      </c>
      <c r="AQ131" s="378" t="str">
        <f t="shared" si="375"/>
        <v>東京</v>
      </c>
      <c r="AR131" s="378">
        <f t="shared" si="376"/>
        <v>15</v>
      </c>
      <c r="AS131" s="378" t="str">
        <f t="shared" si="377"/>
        <v>東京15</v>
      </c>
      <c r="AT131" s="390">
        <f t="shared" si="517"/>
        <v>0</v>
      </c>
      <c r="BC131" s="378" t="str">
        <f t="shared" ref="BC131:BC138" si="541">BC121</f>
        <v>東京</v>
      </c>
      <c r="BD131" s="378">
        <f>BD130</f>
        <v>15</v>
      </c>
      <c r="BE131" s="378" t="str">
        <f t="shared" si="378"/>
        <v>東京15</v>
      </c>
      <c r="BF131" s="390">
        <f t="shared" si="518"/>
        <v>0</v>
      </c>
      <c r="BI131" s="378" t="str">
        <f t="shared" si="379"/>
        <v>東京</v>
      </c>
      <c r="BJ131" s="378">
        <f t="shared" si="380"/>
        <v>15</v>
      </c>
      <c r="BK131" s="378" t="str">
        <f t="shared" si="381"/>
        <v>東京15</v>
      </c>
      <c r="BL131" s="390">
        <f t="shared" si="519"/>
        <v>0</v>
      </c>
      <c r="BU131" s="378" t="str">
        <f t="shared" ref="BU131:BU138" si="542">BU121</f>
        <v>東京</v>
      </c>
      <c r="BV131" s="378">
        <f>BV130</f>
        <v>15</v>
      </c>
      <c r="BW131" s="378" t="str">
        <f t="shared" si="382"/>
        <v>東京15</v>
      </c>
      <c r="BX131" s="390">
        <f t="shared" si="520"/>
        <v>0</v>
      </c>
      <c r="CA131" s="378" t="str">
        <f t="shared" si="383"/>
        <v>東京</v>
      </c>
      <c r="CB131" s="378">
        <f t="shared" si="384"/>
        <v>15</v>
      </c>
      <c r="CC131" s="378" t="str">
        <f t="shared" si="385"/>
        <v>東京15</v>
      </c>
      <c r="CD131" s="390">
        <f t="shared" si="521"/>
        <v>0</v>
      </c>
      <c r="CM131" s="378" t="str">
        <f t="shared" ref="CM131:CM138" si="543">CM121</f>
        <v>東京</v>
      </c>
      <c r="CN131" s="378">
        <f>CN130</f>
        <v>15</v>
      </c>
      <c r="CO131" s="378" t="str">
        <f t="shared" si="386"/>
        <v>東京15</v>
      </c>
      <c r="CP131" s="390">
        <f t="shared" si="522"/>
        <v>0</v>
      </c>
      <c r="CS131" s="378" t="str">
        <f t="shared" si="387"/>
        <v>東京</v>
      </c>
      <c r="CT131" s="378">
        <f t="shared" si="388"/>
        <v>15</v>
      </c>
      <c r="CU131" s="378" t="str">
        <f t="shared" si="389"/>
        <v>東京15</v>
      </c>
      <c r="CV131" s="390">
        <f t="shared" si="523"/>
        <v>0</v>
      </c>
      <c r="DE131" s="378" t="str">
        <f t="shared" ref="DE131:DE138" si="544">DE121</f>
        <v>東京</v>
      </c>
      <c r="DF131" s="378">
        <f>DF130</f>
        <v>15</v>
      </c>
      <c r="DG131" s="378" t="str">
        <f t="shared" si="390"/>
        <v>東京15</v>
      </c>
      <c r="DH131" s="390">
        <f t="shared" si="524"/>
        <v>0</v>
      </c>
      <c r="DK131" s="378" t="str">
        <f t="shared" si="391"/>
        <v>東京</v>
      </c>
      <c r="DL131" s="378">
        <f t="shared" si="391"/>
        <v>15</v>
      </c>
      <c r="DM131" s="378" t="str">
        <f t="shared" si="391"/>
        <v>東京15</v>
      </c>
      <c r="DN131" s="390">
        <f t="shared" si="525"/>
        <v>0</v>
      </c>
      <c r="DW131" s="378" t="str">
        <f t="shared" ref="DW131:DW138" si="545">DW121</f>
        <v>東京</v>
      </c>
      <c r="DX131" s="378">
        <f>DX130</f>
        <v>15</v>
      </c>
      <c r="DY131" s="378" t="str">
        <f t="shared" si="392"/>
        <v>東京15</v>
      </c>
      <c r="DZ131" s="390">
        <f t="shared" si="526"/>
        <v>0</v>
      </c>
      <c r="EC131" s="378" t="str">
        <f t="shared" si="393"/>
        <v>東京</v>
      </c>
      <c r="ED131" s="378">
        <f t="shared" si="394"/>
        <v>15</v>
      </c>
      <c r="EE131" s="378" t="str">
        <f t="shared" si="395"/>
        <v>東京15</v>
      </c>
      <c r="EF131" s="390">
        <f t="shared" si="527"/>
        <v>0</v>
      </c>
      <c r="EO131" s="378" t="str">
        <f t="shared" ref="EO131:EO138" si="546">EO121</f>
        <v>東京</v>
      </c>
      <c r="EP131" s="378">
        <f>EP130</f>
        <v>15</v>
      </c>
      <c r="EQ131" s="378" t="str">
        <f t="shared" si="396"/>
        <v>東京15</v>
      </c>
      <c r="ER131" s="390">
        <f t="shared" si="528"/>
        <v>0</v>
      </c>
      <c r="EU131" s="378" t="str">
        <f t="shared" si="397"/>
        <v>東京</v>
      </c>
      <c r="EV131" s="378">
        <f t="shared" si="398"/>
        <v>15</v>
      </c>
      <c r="EW131" s="378" t="str">
        <f t="shared" si="399"/>
        <v>東京15</v>
      </c>
      <c r="EX131" s="390">
        <f t="shared" si="529"/>
        <v>0</v>
      </c>
      <c r="FG131" s="378" t="str">
        <f t="shared" ref="FG131:FG138" si="547">FG121</f>
        <v>東京</v>
      </c>
      <c r="FH131" s="378">
        <f>FH130</f>
        <v>15</v>
      </c>
      <c r="FI131" s="378" t="str">
        <f t="shared" si="400"/>
        <v>東京15</v>
      </c>
      <c r="FJ131" s="390">
        <f t="shared" si="530"/>
        <v>0</v>
      </c>
      <c r="FM131" s="378" t="str">
        <f t="shared" si="401"/>
        <v>東京</v>
      </c>
      <c r="FN131" s="378">
        <f t="shared" si="402"/>
        <v>15</v>
      </c>
      <c r="FO131" s="378" t="str">
        <f t="shared" si="403"/>
        <v>東京15</v>
      </c>
      <c r="FP131" s="390">
        <f t="shared" si="531"/>
        <v>0</v>
      </c>
      <c r="FY131" s="378" t="str">
        <f t="shared" ref="FY131:FY138" si="548">FY121</f>
        <v>東京</v>
      </c>
      <c r="FZ131" s="378">
        <f>FZ130</f>
        <v>15</v>
      </c>
      <c r="GA131" s="378" t="str">
        <f t="shared" si="404"/>
        <v>東京15</v>
      </c>
      <c r="GB131" s="390">
        <f t="shared" si="532"/>
        <v>0</v>
      </c>
      <c r="GE131" s="378" t="str">
        <f t="shared" si="405"/>
        <v>東京</v>
      </c>
      <c r="GF131" s="378">
        <f t="shared" si="406"/>
        <v>15</v>
      </c>
      <c r="GG131" s="378" t="str">
        <f t="shared" si="407"/>
        <v>東京15</v>
      </c>
      <c r="GH131" s="390">
        <f t="shared" si="533"/>
        <v>0</v>
      </c>
      <c r="GQ131" s="378" t="str">
        <f t="shared" ref="GQ131:GQ138" si="549">GQ121</f>
        <v>東京</v>
      </c>
      <c r="GR131" s="378">
        <f>GR130</f>
        <v>15</v>
      </c>
      <c r="GS131" s="378" t="str">
        <f t="shared" si="408"/>
        <v>東京15</v>
      </c>
      <c r="GT131" s="390">
        <f t="shared" si="534"/>
        <v>0</v>
      </c>
      <c r="GW131" s="378" t="str">
        <f t="shared" si="409"/>
        <v>東京</v>
      </c>
      <c r="GX131" s="378">
        <f t="shared" si="410"/>
        <v>15</v>
      </c>
      <c r="GY131" s="378" t="str">
        <f t="shared" si="411"/>
        <v>東京15</v>
      </c>
      <c r="GZ131" s="390">
        <f t="shared" si="535"/>
        <v>0</v>
      </c>
      <c r="HI131" s="378" t="str">
        <f t="shared" ref="HI131:HI138" si="550">HI121</f>
        <v>東京</v>
      </c>
      <c r="HJ131" s="378">
        <f>HJ130</f>
        <v>15</v>
      </c>
      <c r="HK131" s="378" t="str">
        <f t="shared" si="412"/>
        <v>東京15</v>
      </c>
      <c r="HL131" s="390">
        <f t="shared" si="536"/>
        <v>0</v>
      </c>
      <c r="HO131" s="378" t="str">
        <f t="shared" si="413"/>
        <v>東京</v>
      </c>
      <c r="HP131" s="378">
        <f t="shared" si="414"/>
        <v>15</v>
      </c>
      <c r="HQ131" s="378" t="str">
        <f t="shared" si="415"/>
        <v>東京15</v>
      </c>
      <c r="HR131" s="390">
        <f t="shared" si="537"/>
        <v>0</v>
      </c>
      <c r="IA131" s="378" t="str">
        <f t="shared" ref="IA131:IA138" si="551">IA121</f>
        <v>東京</v>
      </c>
      <c r="IB131" s="378">
        <f>IB130</f>
        <v>15</v>
      </c>
      <c r="IC131" s="378" t="str">
        <f t="shared" si="416"/>
        <v>東京15</v>
      </c>
      <c r="ID131" s="390">
        <f t="shared" si="538"/>
        <v>0</v>
      </c>
      <c r="IG131" s="378" t="str">
        <f t="shared" si="417"/>
        <v>東京</v>
      </c>
      <c r="IH131" s="378">
        <f t="shared" si="418"/>
        <v>15</v>
      </c>
      <c r="II131" s="378" t="str">
        <f t="shared" si="419"/>
        <v>東京15</v>
      </c>
      <c r="IJ131" s="390">
        <f t="shared" si="539"/>
        <v>0</v>
      </c>
    </row>
    <row r="132" spans="37:244">
      <c r="AK132" s="378" t="str">
        <f t="shared" si="540"/>
        <v>中部</v>
      </c>
      <c r="AL132" s="378">
        <f t="shared" ref="AL132:AL138" si="552">AL131</f>
        <v>15</v>
      </c>
      <c r="AM132" s="378" t="str">
        <f t="shared" si="374"/>
        <v>中部15</v>
      </c>
      <c r="AN132" s="390">
        <f t="shared" si="516"/>
        <v>0</v>
      </c>
      <c r="AQ132" s="378" t="str">
        <f t="shared" si="375"/>
        <v>中部</v>
      </c>
      <c r="AR132" s="378">
        <f t="shared" si="376"/>
        <v>15</v>
      </c>
      <c r="AS132" s="378" t="str">
        <f t="shared" si="377"/>
        <v>中部15</v>
      </c>
      <c r="AT132" s="390">
        <f t="shared" si="517"/>
        <v>0</v>
      </c>
      <c r="BC132" s="378" t="str">
        <f t="shared" si="541"/>
        <v>中部</v>
      </c>
      <c r="BD132" s="378">
        <f t="shared" ref="BD132:BD138" si="553">BD131</f>
        <v>15</v>
      </c>
      <c r="BE132" s="378" t="str">
        <f t="shared" si="378"/>
        <v>中部15</v>
      </c>
      <c r="BF132" s="390">
        <f t="shared" si="518"/>
        <v>0</v>
      </c>
      <c r="BI132" s="378" t="str">
        <f t="shared" si="379"/>
        <v>中部</v>
      </c>
      <c r="BJ132" s="378">
        <f t="shared" si="380"/>
        <v>15</v>
      </c>
      <c r="BK132" s="378" t="str">
        <f t="shared" si="381"/>
        <v>中部15</v>
      </c>
      <c r="BL132" s="390">
        <f t="shared" si="519"/>
        <v>0</v>
      </c>
      <c r="BU132" s="378" t="str">
        <f t="shared" si="542"/>
        <v>中部</v>
      </c>
      <c r="BV132" s="378">
        <f t="shared" ref="BV132:BV138" si="554">BV131</f>
        <v>15</v>
      </c>
      <c r="BW132" s="378" t="str">
        <f t="shared" si="382"/>
        <v>中部15</v>
      </c>
      <c r="BX132" s="390">
        <f t="shared" si="520"/>
        <v>0</v>
      </c>
      <c r="CA132" s="378" t="str">
        <f t="shared" si="383"/>
        <v>中部</v>
      </c>
      <c r="CB132" s="378">
        <f t="shared" si="384"/>
        <v>15</v>
      </c>
      <c r="CC132" s="378" t="str">
        <f t="shared" si="385"/>
        <v>中部15</v>
      </c>
      <c r="CD132" s="390">
        <f t="shared" si="521"/>
        <v>0</v>
      </c>
      <c r="CM132" s="378" t="str">
        <f t="shared" si="543"/>
        <v>中部</v>
      </c>
      <c r="CN132" s="378">
        <f t="shared" ref="CN132:CN138" si="555">CN131</f>
        <v>15</v>
      </c>
      <c r="CO132" s="378" t="str">
        <f t="shared" si="386"/>
        <v>中部15</v>
      </c>
      <c r="CP132" s="390">
        <f t="shared" si="522"/>
        <v>0</v>
      </c>
      <c r="CS132" s="378" t="str">
        <f t="shared" si="387"/>
        <v>中部</v>
      </c>
      <c r="CT132" s="378">
        <f t="shared" si="388"/>
        <v>15</v>
      </c>
      <c r="CU132" s="378" t="str">
        <f t="shared" si="389"/>
        <v>中部15</v>
      </c>
      <c r="CV132" s="390">
        <f t="shared" si="523"/>
        <v>0</v>
      </c>
      <c r="DE132" s="378" t="str">
        <f t="shared" si="544"/>
        <v>中部</v>
      </c>
      <c r="DF132" s="378">
        <f t="shared" ref="DF132:DF138" si="556">DF131</f>
        <v>15</v>
      </c>
      <c r="DG132" s="378" t="str">
        <f t="shared" si="390"/>
        <v>中部15</v>
      </c>
      <c r="DH132" s="390">
        <f t="shared" si="524"/>
        <v>0</v>
      </c>
      <c r="DK132" s="378" t="str">
        <f t="shared" si="391"/>
        <v>中部</v>
      </c>
      <c r="DL132" s="378">
        <f t="shared" si="391"/>
        <v>15</v>
      </c>
      <c r="DM132" s="378" t="str">
        <f t="shared" si="391"/>
        <v>中部15</v>
      </c>
      <c r="DN132" s="390">
        <f t="shared" si="525"/>
        <v>0</v>
      </c>
      <c r="DW132" s="378" t="str">
        <f t="shared" si="545"/>
        <v>中部</v>
      </c>
      <c r="DX132" s="378">
        <f t="shared" ref="DX132:DX138" si="557">DX131</f>
        <v>15</v>
      </c>
      <c r="DY132" s="378" t="str">
        <f t="shared" si="392"/>
        <v>中部15</v>
      </c>
      <c r="DZ132" s="390">
        <f t="shared" si="526"/>
        <v>0</v>
      </c>
      <c r="EC132" s="378" t="str">
        <f t="shared" si="393"/>
        <v>中部</v>
      </c>
      <c r="ED132" s="378">
        <f t="shared" si="394"/>
        <v>15</v>
      </c>
      <c r="EE132" s="378" t="str">
        <f t="shared" si="395"/>
        <v>中部15</v>
      </c>
      <c r="EF132" s="390">
        <f t="shared" si="527"/>
        <v>0</v>
      </c>
      <c r="EO132" s="378" t="str">
        <f t="shared" si="546"/>
        <v>中部</v>
      </c>
      <c r="EP132" s="378">
        <f t="shared" ref="EP132:EP138" si="558">EP131</f>
        <v>15</v>
      </c>
      <c r="EQ132" s="378" t="str">
        <f t="shared" si="396"/>
        <v>中部15</v>
      </c>
      <c r="ER132" s="390">
        <f t="shared" si="528"/>
        <v>0</v>
      </c>
      <c r="EU132" s="378" t="str">
        <f t="shared" si="397"/>
        <v>中部</v>
      </c>
      <c r="EV132" s="378">
        <f t="shared" si="398"/>
        <v>15</v>
      </c>
      <c r="EW132" s="378" t="str">
        <f t="shared" si="399"/>
        <v>中部15</v>
      </c>
      <c r="EX132" s="390">
        <f t="shared" si="529"/>
        <v>0</v>
      </c>
      <c r="FG132" s="378" t="str">
        <f t="shared" si="547"/>
        <v>中部</v>
      </c>
      <c r="FH132" s="378">
        <f t="shared" ref="FH132:FH138" si="559">FH131</f>
        <v>15</v>
      </c>
      <c r="FI132" s="378" t="str">
        <f t="shared" si="400"/>
        <v>中部15</v>
      </c>
      <c r="FJ132" s="390">
        <f t="shared" si="530"/>
        <v>0</v>
      </c>
      <c r="FM132" s="378" t="str">
        <f t="shared" si="401"/>
        <v>中部</v>
      </c>
      <c r="FN132" s="378">
        <f t="shared" si="402"/>
        <v>15</v>
      </c>
      <c r="FO132" s="378" t="str">
        <f t="shared" si="403"/>
        <v>中部15</v>
      </c>
      <c r="FP132" s="390">
        <f t="shared" si="531"/>
        <v>0</v>
      </c>
      <c r="FY132" s="378" t="str">
        <f t="shared" si="548"/>
        <v>中部</v>
      </c>
      <c r="FZ132" s="378">
        <f t="shared" ref="FZ132:FZ138" si="560">FZ131</f>
        <v>15</v>
      </c>
      <c r="GA132" s="378" t="str">
        <f t="shared" si="404"/>
        <v>中部15</v>
      </c>
      <c r="GB132" s="390">
        <f t="shared" si="532"/>
        <v>0</v>
      </c>
      <c r="GE132" s="378" t="str">
        <f t="shared" si="405"/>
        <v>中部</v>
      </c>
      <c r="GF132" s="378">
        <f t="shared" si="406"/>
        <v>15</v>
      </c>
      <c r="GG132" s="378" t="str">
        <f t="shared" si="407"/>
        <v>中部15</v>
      </c>
      <c r="GH132" s="390">
        <f t="shared" si="533"/>
        <v>0</v>
      </c>
      <c r="GQ132" s="378" t="str">
        <f t="shared" si="549"/>
        <v>中部</v>
      </c>
      <c r="GR132" s="378">
        <f t="shared" ref="GR132:GR138" si="561">GR131</f>
        <v>15</v>
      </c>
      <c r="GS132" s="378" t="str">
        <f t="shared" si="408"/>
        <v>中部15</v>
      </c>
      <c r="GT132" s="390">
        <f t="shared" si="534"/>
        <v>0</v>
      </c>
      <c r="GW132" s="378" t="str">
        <f t="shared" si="409"/>
        <v>中部</v>
      </c>
      <c r="GX132" s="378">
        <f t="shared" si="410"/>
        <v>15</v>
      </c>
      <c r="GY132" s="378" t="str">
        <f t="shared" si="411"/>
        <v>中部15</v>
      </c>
      <c r="GZ132" s="390">
        <f t="shared" si="535"/>
        <v>0</v>
      </c>
      <c r="HI132" s="378" t="str">
        <f t="shared" si="550"/>
        <v>中部</v>
      </c>
      <c r="HJ132" s="378">
        <f t="shared" ref="HJ132:HJ138" si="562">HJ131</f>
        <v>15</v>
      </c>
      <c r="HK132" s="378" t="str">
        <f t="shared" si="412"/>
        <v>中部15</v>
      </c>
      <c r="HL132" s="390">
        <f t="shared" si="536"/>
        <v>0</v>
      </c>
      <c r="HO132" s="378" t="str">
        <f t="shared" si="413"/>
        <v>中部</v>
      </c>
      <c r="HP132" s="378">
        <f t="shared" si="414"/>
        <v>15</v>
      </c>
      <c r="HQ132" s="378" t="str">
        <f t="shared" si="415"/>
        <v>中部15</v>
      </c>
      <c r="HR132" s="390">
        <f t="shared" si="537"/>
        <v>0</v>
      </c>
      <c r="IA132" s="378" t="str">
        <f t="shared" si="551"/>
        <v>中部</v>
      </c>
      <c r="IB132" s="378">
        <f t="shared" ref="IB132:IB138" si="563">IB131</f>
        <v>15</v>
      </c>
      <c r="IC132" s="378" t="str">
        <f t="shared" si="416"/>
        <v>中部15</v>
      </c>
      <c r="ID132" s="390">
        <f t="shared" si="538"/>
        <v>0</v>
      </c>
      <c r="IG132" s="378" t="str">
        <f t="shared" si="417"/>
        <v>中部</v>
      </c>
      <c r="IH132" s="378">
        <f t="shared" si="418"/>
        <v>15</v>
      </c>
      <c r="II132" s="378" t="str">
        <f t="shared" si="419"/>
        <v>中部15</v>
      </c>
      <c r="IJ132" s="390">
        <f t="shared" si="539"/>
        <v>0</v>
      </c>
    </row>
    <row r="133" spans="37:244">
      <c r="AK133" s="378" t="str">
        <f t="shared" si="540"/>
        <v>北陸</v>
      </c>
      <c r="AL133" s="378">
        <f t="shared" si="552"/>
        <v>15</v>
      </c>
      <c r="AM133" s="378" t="str">
        <f t="shared" si="374"/>
        <v>北陸15</v>
      </c>
      <c r="AN133" s="390">
        <f t="shared" si="516"/>
        <v>0</v>
      </c>
      <c r="AQ133" s="378" t="str">
        <f t="shared" si="375"/>
        <v>北陸</v>
      </c>
      <c r="AR133" s="378">
        <f t="shared" si="376"/>
        <v>15</v>
      </c>
      <c r="AS133" s="378" t="str">
        <f t="shared" si="377"/>
        <v>北陸15</v>
      </c>
      <c r="AT133" s="390">
        <f t="shared" si="517"/>
        <v>0</v>
      </c>
      <c r="BC133" s="378" t="str">
        <f t="shared" si="541"/>
        <v>北陸</v>
      </c>
      <c r="BD133" s="378">
        <f t="shared" si="553"/>
        <v>15</v>
      </c>
      <c r="BE133" s="378" t="str">
        <f t="shared" si="378"/>
        <v>北陸15</v>
      </c>
      <c r="BF133" s="390">
        <f t="shared" si="518"/>
        <v>0</v>
      </c>
      <c r="BI133" s="378" t="str">
        <f t="shared" si="379"/>
        <v>北陸</v>
      </c>
      <c r="BJ133" s="378">
        <f t="shared" si="380"/>
        <v>15</v>
      </c>
      <c r="BK133" s="378" t="str">
        <f t="shared" si="381"/>
        <v>北陸15</v>
      </c>
      <c r="BL133" s="390">
        <f t="shared" si="519"/>
        <v>0</v>
      </c>
      <c r="BU133" s="378" t="str">
        <f t="shared" si="542"/>
        <v>北陸</v>
      </c>
      <c r="BV133" s="378">
        <f t="shared" si="554"/>
        <v>15</v>
      </c>
      <c r="BW133" s="378" t="str">
        <f t="shared" si="382"/>
        <v>北陸15</v>
      </c>
      <c r="BX133" s="390">
        <f t="shared" si="520"/>
        <v>0</v>
      </c>
      <c r="CA133" s="378" t="str">
        <f t="shared" si="383"/>
        <v>北陸</v>
      </c>
      <c r="CB133" s="378">
        <f t="shared" si="384"/>
        <v>15</v>
      </c>
      <c r="CC133" s="378" t="str">
        <f t="shared" si="385"/>
        <v>北陸15</v>
      </c>
      <c r="CD133" s="390">
        <f t="shared" si="521"/>
        <v>0</v>
      </c>
      <c r="CM133" s="378" t="str">
        <f t="shared" si="543"/>
        <v>北陸</v>
      </c>
      <c r="CN133" s="378">
        <f t="shared" si="555"/>
        <v>15</v>
      </c>
      <c r="CO133" s="378" t="str">
        <f t="shared" si="386"/>
        <v>北陸15</v>
      </c>
      <c r="CP133" s="390">
        <f t="shared" si="522"/>
        <v>0</v>
      </c>
      <c r="CS133" s="378" t="str">
        <f t="shared" si="387"/>
        <v>北陸</v>
      </c>
      <c r="CT133" s="378">
        <f t="shared" si="388"/>
        <v>15</v>
      </c>
      <c r="CU133" s="378" t="str">
        <f t="shared" si="389"/>
        <v>北陸15</v>
      </c>
      <c r="CV133" s="390">
        <f t="shared" si="523"/>
        <v>0</v>
      </c>
      <c r="DE133" s="378" t="str">
        <f t="shared" si="544"/>
        <v>北陸</v>
      </c>
      <c r="DF133" s="378">
        <f t="shared" si="556"/>
        <v>15</v>
      </c>
      <c r="DG133" s="378" t="str">
        <f t="shared" si="390"/>
        <v>北陸15</v>
      </c>
      <c r="DH133" s="390">
        <f t="shared" si="524"/>
        <v>0</v>
      </c>
      <c r="DK133" s="378" t="str">
        <f t="shared" si="391"/>
        <v>北陸</v>
      </c>
      <c r="DL133" s="378">
        <f t="shared" si="391"/>
        <v>15</v>
      </c>
      <c r="DM133" s="378" t="str">
        <f t="shared" si="391"/>
        <v>北陸15</v>
      </c>
      <c r="DN133" s="390">
        <f t="shared" si="525"/>
        <v>0</v>
      </c>
      <c r="DW133" s="378" t="str">
        <f t="shared" si="545"/>
        <v>北陸</v>
      </c>
      <c r="DX133" s="378">
        <f t="shared" si="557"/>
        <v>15</v>
      </c>
      <c r="DY133" s="378" t="str">
        <f t="shared" si="392"/>
        <v>北陸15</v>
      </c>
      <c r="DZ133" s="390">
        <f t="shared" si="526"/>
        <v>0</v>
      </c>
      <c r="EC133" s="378" t="str">
        <f t="shared" si="393"/>
        <v>北陸</v>
      </c>
      <c r="ED133" s="378">
        <f t="shared" si="394"/>
        <v>15</v>
      </c>
      <c r="EE133" s="378" t="str">
        <f t="shared" si="395"/>
        <v>北陸15</v>
      </c>
      <c r="EF133" s="390">
        <f t="shared" si="527"/>
        <v>0</v>
      </c>
      <c r="EO133" s="378" t="str">
        <f t="shared" si="546"/>
        <v>北陸</v>
      </c>
      <c r="EP133" s="378">
        <f t="shared" si="558"/>
        <v>15</v>
      </c>
      <c r="EQ133" s="378" t="str">
        <f t="shared" si="396"/>
        <v>北陸15</v>
      </c>
      <c r="ER133" s="390">
        <f t="shared" si="528"/>
        <v>0</v>
      </c>
      <c r="EU133" s="378" t="str">
        <f t="shared" si="397"/>
        <v>北陸</v>
      </c>
      <c r="EV133" s="378">
        <f t="shared" si="398"/>
        <v>15</v>
      </c>
      <c r="EW133" s="378" t="str">
        <f t="shared" si="399"/>
        <v>北陸15</v>
      </c>
      <c r="EX133" s="390">
        <f t="shared" si="529"/>
        <v>0</v>
      </c>
      <c r="FG133" s="378" t="str">
        <f t="shared" si="547"/>
        <v>北陸</v>
      </c>
      <c r="FH133" s="378">
        <f t="shared" si="559"/>
        <v>15</v>
      </c>
      <c r="FI133" s="378" t="str">
        <f t="shared" si="400"/>
        <v>北陸15</v>
      </c>
      <c r="FJ133" s="390">
        <f t="shared" si="530"/>
        <v>0</v>
      </c>
      <c r="FM133" s="378" t="str">
        <f t="shared" si="401"/>
        <v>北陸</v>
      </c>
      <c r="FN133" s="378">
        <f t="shared" si="402"/>
        <v>15</v>
      </c>
      <c r="FO133" s="378" t="str">
        <f t="shared" si="403"/>
        <v>北陸15</v>
      </c>
      <c r="FP133" s="390">
        <f t="shared" si="531"/>
        <v>0</v>
      </c>
      <c r="FY133" s="378" t="str">
        <f t="shared" si="548"/>
        <v>北陸</v>
      </c>
      <c r="FZ133" s="378">
        <f t="shared" si="560"/>
        <v>15</v>
      </c>
      <c r="GA133" s="378" t="str">
        <f t="shared" si="404"/>
        <v>北陸15</v>
      </c>
      <c r="GB133" s="390">
        <f t="shared" si="532"/>
        <v>0</v>
      </c>
      <c r="GE133" s="378" t="str">
        <f t="shared" si="405"/>
        <v>北陸</v>
      </c>
      <c r="GF133" s="378">
        <f t="shared" si="406"/>
        <v>15</v>
      </c>
      <c r="GG133" s="378" t="str">
        <f t="shared" si="407"/>
        <v>北陸15</v>
      </c>
      <c r="GH133" s="390">
        <f t="shared" si="533"/>
        <v>0</v>
      </c>
      <c r="GQ133" s="378" t="str">
        <f t="shared" si="549"/>
        <v>北陸</v>
      </c>
      <c r="GR133" s="378">
        <f t="shared" si="561"/>
        <v>15</v>
      </c>
      <c r="GS133" s="378" t="str">
        <f t="shared" si="408"/>
        <v>北陸15</v>
      </c>
      <c r="GT133" s="390">
        <f t="shared" si="534"/>
        <v>0</v>
      </c>
      <c r="GW133" s="378" t="str">
        <f t="shared" si="409"/>
        <v>北陸</v>
      </c>
      <c r="GX133" s="378">
        <f t="shared" si="410"/>
        <v>15</v>
      </c>
      <c r="GY133" s="378" t="str">
        <f t="shared" si="411"/>
        <v>北陸15</v>
      </c>
      <c r="GZ133" s="390">
        <f t="shared" si="535"/>
        <v>0</v>
      </c>
      <c r="HI133" s="378" t="str">
        <f t="shared" si="550"/>
        <v>北陸</v>
      </c>
      <c r="HJ133" s="378">
        <f t="shared" si="562"/>
        <v>15</v>
      </c>
      <c r="HK133" s="378" t="str">
        <f t="shared" si="412"/>
        <v>北陸15</v>
      </c>
      <c r="HL133" s="390">
        <f t="shared" si="536"/>
        <v>0</v>
      </c>
      <c r="HO133" s="378" t="str">
        <f t="shared" si="413"/>
        <v>北陸</v>
      </c>
      <c r="HP133" s="378">
        <f t="shared" si="414"/>
        <v>15</v>
      </c>
      <c r="HQ133" s="378" t="str">
        <f t="shared" si="415"/>
        <v>北陸15</v>
      </c>
      <c r="HR133" s="390">
        <f t="shared" si="537"/>
        <v>0</v>
      </c>
      <c r="IA133" s="378" t="str">
        <f t="shared" si="551"/>
        <v>北陸</v>
      </c>
      <c r="IB133" s="378">
        <f t="shared" si="563"/>
        <v>15</v>
      </c>
      <c r="IC133" s="378" t="str">
        <f t="shared" si="416"/>
        <v>北陸15</v>
      </c>
      <c r="ID133" s="390">
        <f t="shared" si="538"/>
        <v>0</v>
      </c>
      <c r="IG133" s="378" t="str">
        <f t="shared" si="417"/>
        <v>北陸</v>
      </c>
      <c r="IH133" s="378">
        <f t="shared" si="418"/>
        <v>15</v>
      </c>
      <c r="II133" s="378" t="str">
        <f t="shared" si="419"/>
        <v>北陸15</v>
      </c>
      <c r="IJ133" s="390">
        <f t="shared" si="539"/>
        <v>0</v>
      </c>
    </row>
    <row r="134" spans="37:244">
      <c r="AK134" s="378" t="str">
        <f t="shared" si="540"/>
        <v>関西</v>
      </c>
      <c r="AL134" s="378">
        <f t="shared" si="552"/>
        <v>15</v>
      </c>
      <c r="AM134" s="378" t="str">
        <f t="shared" si="374"/>
        <v>関西15</v>
      </c>
      <c r="AN134" s="390">
        <f t="shared" si="516"/>
        <v>0</v>
      </c>
      <c r="AQ134" s="378" t="str">
        <f t="shared" si="375"/>
        <v>関西</v>
      </c>
      <c r="AR134" s="378">
        <f t="shared" si="376"/>
        <v>15</v>
      </c>
      <c r="AS134" s="378" t="str">
        <f t="shared" si="377"/>
        <v>関西15</v>
      </c>
      <c r="AT134" s="390">
        <f t="shared" si="517"/>
        <v>0</v>
      </c>
      <c r="BC134" s="378" t="str">
        <f t="shared" si="541"/>
        <v>関西</v>
      </c>
      <c r="BD134" s="378">
        <f t="shared" si="553"/>
        <v>15</v>
      </c>
      <c r="BE134" s="378" t="str">
        <f t="shared" si="378"/>
        <v>関西15</v>
      </c>
      <c r="BF134" s="390">
        <f t="shared" si="518"/>
        <v>0</v>
      </c>
      <c r="BI134" s="378" t="str">
        <f t="shared" si="379"/>
        <v>関西</v>
      </c>
      <c r="BJ134" s="378">
        <f t="shared" si="380"/>
        <v>15</v>
      </c>
      <c r="BK134" s="378" t="str">
        <f t="shared" si="381"/>
        <v>関西15</v>
      </c>
      <c r="BL134" s="390">
        <f t="shared" si="519"/>
        <v>0</v>
      </c>
      <c r="BU134" s="378" t="str">
        <f t="shared" si="542"/>
        <v>関西</v>
      </c>
      <c r="BV134" s="378">
        <f t="shared" si="554"/>
        <v>15</v>
      </c>
      <c r="BW134" s="378" t="str">
        <f t="shared" si="382"/>
        <v>関西15</v>
      </c>
      <c r="BX134" s="390">
        <f t="shared" si="520"/>
        <v>0</v>
      </c>
      <c r="CA134" s="378" t="str">
        <f t="shared" si="383"/>
        <v>関西</v>
      </c>
      <c r="CB134" s="378">
        <f t="shared" si="384"/>
        <v>15</v>
      </c>
      <c r="CC134" s="378" t="str">
        <f t="shared" si="385"/>
        <v>関西15</v>
      </c>
      <c r="CD134" s="390">
        <f t="shared" si="521"/>
        <v>0</v>
      </c>
      <c r="CM134" s="378" t="str">
        <f t="shared" si="543"/>
        <v>関西</v>
      </c>
      <c r="CN134" s="378">
        <f t="shared" si="555"/>
        <v>15</v>
      </c>
      <c r="CO134" s="378" t="str">
        <f t="shared" si="386"/>
        <v>関西15</v>
      </c>
      <c r="CP134" s="390">
        <f t="shared" si="522"/>
        <v>0</v>
      </c>
      <c r="CS134" s="378" t="str">
        <f t="shared" si="387"/>
        <v>関西</v>
      </c>
      <c r="CT134" s="378">
        <f t="shared" si="388"/>
        <v>15</v>
      </c>
      <c r="CU134" s="378" t="str">
        <f t="shared" si="389"/>
        <v>関西15</v>
      </c>
      <c r="CV134" s="390">
        <f t="shared" si="523"/>
        <v>0</v>
      </c>
      <c r="DE134" s="378" t="str">
        <f t="shared" si="544"/>
        <v>関西</v>
      </c>
      <c r="DF134" s="378">
        <f t="shared" si="556"/>
        <v>15</v>
      </c>
      <c r="DG134" s="378" t="str">
        <f t="shared" si="390"/>
        <v>関西15</v>
      </c>
      <c r="DH134" s="390">
        <f t="shared" si="524"/>
        <v>0</v>
      </c>
      <c r="DK134" s="378" t="str">
        <f t="shared" si="391"/>
        <v>関西</v>
      </c>
      <c r="DL134" s="378">
        <f t="shared" si="391"/>
        <v>15</v>
      </c>
      <c r="DM134" s="378" t="str">
        <f t="shared" si="391"/>
        <v>関西15</v>
      </c>
      <c r="DN134" s="390">
        <f t="shared" si="525"/>
        <v>0</v>
      </c>
      <c r="DW134" s="378" t="str">
        <f t="shared" si="545"/>
        <v>関西</v>
      </c>
      <c r="DX134" s="378">
        <f t="shared" si="557"/>
        <v>15</v>
      </c>
      <c r="DY134" s="378" t="str">
        <f t="shared" si="392"/>
        <v>関西15</v>
      </c>
      <c r="DZ134" s="390">
        <f t="shared" si="526"/>
        <v>0</v>
      </c>
      <c r="EC134" s="378" t="str">
        <f t="shared" si="393"/>
        <v>関西</v>
      </c>
      <c r="ED134" s="378">
        <f t="shared" si="394"/>
        <v>15</v>
      </c>
      <c r="EE134" s="378" t="str">
        <f t="shared" si="395"/>
        <v>関西15</v>
      </c>
      <c r="EF134" s="390">
        <f t="shared" si="527"/>
        <v>0</v>
      </c>
      <c r="EO134" s="378" t="str">
        <f t="shared" si="546"/>
        <v>関西</v>
      </c>
      <c r="EP134" s="378">
        <f t="shared" si="558"/>
        <v>15</v>
      </c>
      <c r="EQ134" s="378" t="str">
        <f t="shared" si="396"/>
        <v>関西15</v>
      </c>
      <c r="ER134" s="390">
        <f t="shared" si="528"/>
        <v>0</v>
      </c>
      <c r="EU134" s="378" t="str">
        <f t="shared" si="397"/>
        <v>関西</v>
      </c>
      <c r="EV134" s="378">
        <f t="shared" si="398"/>
        <v>15</v>
      </c>
      <c r="EW134" s="378" t="str">
        <f t="shared" si="399"/>
        <v>関西15</v>
      </c>
      <c r="EX134" s="390">
        <f t="shared" si="529"/>
        <v>0</v>
      </c>
      <c r="FG134" s="378" t="str">
        <f t="shared" si="547"/>
        <v>関西</v>
      </c>
      <c r="FH134" s="378">
        <f t="shared" si="559"/>
        <v>15</v>
      </c>
      <c r="FI134" s="378" t="str">
        <f t="shared" si="400"/>
        <v>関西15</v>
      </c>
      <c r="FJ134" s="390">
        <f t="shared" si="530"/>
        <v>0</v>
      </c>
      <c r="FM134" s="378" t="str">
        <f t="shared" si="401"/>
        <v>関西</v>
      </c>
      <c r="FN134" s="378">
        <f t="shared" si="402"/>
        <v>15</v>
      </c>
      <c r="FO134" s="378" t="str">
        <f t="shared" si="403"/>
        <v>関西15</v>
      </c>
      <c r="FP134" s="390">
        <f t="shared" si="531"/>
        <v>0</v>
      </c>
      <c r="FY134" s="378" t="str">
        <f t="shared" si="548"/>
        <v>関西</v>
      </c>
      <c r="FZ134" s="378">
        <f t="shared" si="560"/>
        <v>15</v>
      </c>
      <c r="GA134" s="378" t="str">
        <f t="shared" si="404"/>
        <v>関西15</v>
      </c>
      <c r="GB134" s="390">
        <f t="shared" si="532"/>
        <v>0</v>
      </c>
      <c r="GE134" s="378" t="str">
        <f t="shared" si="405"/>
        <v>関西</v>
      </c>
      <c r="GF134" s="378">
        <f t="shared" si="406"/>
        <v>15</v>
      </c>
      <c r="GG134" s="378" t="str">
        <f t="shared" si="407"/>
        <v>関西15</v>
      </c>
      <c r="GH134" s="390">
        <f t="shared" si="533"/>
        <v>0</v>
      </c>
      <c r="GQ134" s="378" t="str">
        <f t="shared" si="549"/>
        <v>関西</v>
      </c>
      <c r="GR134" s="378">
        <f t="shared" si="561"/>
        <v>15</v>
      </c>
      <c r="GS134" s="378" t="str">
        <f t="shared" si="408"/>
        <v>関西15</v>
      </c>
      <c r="GT134" s="390">
        <f t="shared" si="534"/>
        <v>0</v>
      </c>
      <c r="GW134" s="378" t="str">
        <f t="shared" si="409"/>
        <v>関西</v>
      </c>
      <c r="GX134" s="378">
        <f t="shared" si="410"/>
        <v>15</v>
      </c>
      <c r="GY134" s="378" t="str">
        <f t="shared" si="411"/>
        <v>関西15</v>
      </c>
      <c r="GZ134" s="390">
        <f t="shared" si="535"/>
        <v>0</v>
      </c>
      <c r="HI134" s="378" t="str">
        <f t="shared" si="550"/>
        <v>関西</v>
      </c>
      <c r="HJ134" s="378">
        <f t="shared" si="562"/>
        <v>15</v>
      </c>
      <c r="HK134" s="378" t="str">
        <f t="shared" si="412"/>
        <v>関西15</v>
      </c>
      <c r="HL134" s="390">
        <f t="shared" si="536"/>
        <v>0</v>
      </c>
      <c r="HO134" s="378" t="str">
        <f t="shared" si="413"/>
        <v>関西</v>
      </c>
      <c r="HP134" s="378">
        <f t="shared" si="414"/>
        <v>15</v>
      </c>
      <c r="HQ134" s="378" t="str">
        <f t="shared" si="415"/>
        <v>関西15</v>
      </c>
      <c r="HR134" s="390">
        <f t="shared" si="537"/>
        <v>0</v>
      </c>
      <c r="IA134" s="378" t="str">
        <f t="shared" si="551"/>
        <v>関西</v>
      </c>
      <c r="IB134" s="378">
        <f t="shared" si="563"/>
        <v>15</v>
      </c>
      <c r="IC134" s="378" t="str">
        <f t="shared" si="416"/>
        <v>関西15</v>
      </c>
      <c r="ID134" s="390">
        <f t="shared" si="538"/>
        <v>0</v>
      </c>
      <c r="IG134" s="378" t="str">
        <f t="shared" si="417"/>
        <v>関西</v>
      </c>
      <c r="IH134" s="378">
        <f t="shared" si="418"/>
        <v>15</v>
      </c>
      <c r="II134" s="378" t="str">
        <f t="shared" si="419"/>
        <v>関西15</v>
      </c>
      <c r="IJ134" s="390">
        <f t="shared" si="539"/>
        <v>0</v>
      </c>
    </row>
    <row r="135" spans="37:244">
      <c r="AK135" s="378" t="str">
        <f t="shared" si="540"/>
        <v>中国</v>
      </c>
      <c r="AL135" s="378">
        <f t="shared" si="552"/>
        <v>15</v>
      </c>
      <c r="AM135" s="378" t="str">
        <f t="shared" si="374"/>
        <v>中国15</v>
      </c>
      <c r="AN135" s="390">
        <f t="shared" si="516"/>
        <v>0</v>
      </c>
      <c r="AQ135" s="378" t="str">
        <f t="shared" si="375"/>
        <v>中国</v>
      </c>
      <c r="AR135" s="378">
        <f t="shared" si="376"/>
        <v>15</v>
      </c>
      <c r="AS135" s="378" t="str">
        <f t="shared" si="377"/>
        <v>中国15</v>
      </c>
      <c r="AT135" s="390">
        <f t="shared" si="517"/>
        <v>0</v>
      </c>
      <c r="BC135" s="378" t="str">
        <f t="shared" si="541"/>
        <v>中国</v>
      </c>
      <c r="BD135" s="378">
        <f t="shared" si="553"/>
        <v>15</v>
      </c>
      <c r="BE135" s="378" t="str">
        <f t="shared" si="378"/>
        <v>中国15</v>
      </c>
      <c r="BF135" s="390">
        <f t="shared" si="518"/>
        <v>0</v>
      </c>
      <c r="BI135" s="378" t="str">
        <f t="shared" si="379"/>
        <v>中国</v>
      </c>
      <c r="BJ135" s="378">
        <f t="shared" si="380"/>
        <v>15</v>
      </c>
      <c r="BK135" s="378" t="str">
        <f t="shared" si="381"/>
        <v>中国15</v>
      </c>
      <c r="BL135" s="390">
        <f t="shared" si="519"/>
        <v>0</v>
      </c>
      <c r="BU135" s="378" t="str">
        <f t="shared" si="542"/>
        <v>中国</v>
      </c>
      <c r="BV135" s="378">
        <f t="shared" si="554"/>
        <v>15</v>
      </c>
      <c r="BW135" s="378" t="str">
        <f t="shared" si="382"/>
        <v>中国15</v>
      </c>
      <c r="BX135" s="390">
        <f t="shared" si="520"/>
        <v>0</v>
      </c>
      <c r="CA135" s="378" t="str">
        <f t="shared" si="383"/>
        <v>中国</v>
      </c>
      <c r="CB135" s="378">
        <f t="shared" si="384"/>
        <v>15</v>
      </c>
      <c r="CC135" s="378" t="str">
        <f t="shared" si="385"/>
        <v>中国15</v>
      </c>
      <c r="CD135" s="390">
        <f t="shared" si="521"/>
        <v>0</v>
      </c>
      <c r="CM135" s="378" t="str">
        <f t="shared" si="543"/>
        <v>中国</v>
      </c>
      <c r="CN135" s="378">
        <f t="shared" si="555"/>
        <v>15</v>
      </c>
      <c r="CO135" s="378" t="str">
        <f t="shared" si="386"/>
        <v>中国15</v>
      </c>
      <c r="CP135" s="390">
        <f t="shared" si="522"/>
        <v>0</v>
      </c>
      <c r="CS135" s="378" t="str">
        <f t="shared" si="387"/>
        <v>中国</v>
      </c>
      <c r="CT135" s="378">
        <f t="shared" si="388"/>
        <v>15</v>
      </c>
      <c r="CU135" s="378" t="str">
        <f t="shared" si="389"/>
        <v>中国15</v>
      </c>
      <c r="CV135" s="390">
        <f t="shared" si="523"/>
        <v>0</v>
      </c>
      <c r="DE135" s="378" t="str">
        <f t="shared" si="544"/>
        <v>中国</v>
      </c>
      <c r="DF135" s="378">
        <f t="shared" si="556"/>
        <v>15</v>
      </c>
      <c r="DG135" s="378" t="str">
        <f t="shared" si="390"/>
        <v>中国15</v>
      </c>
      <c r="DH135" s="390">
        <f t="shared" si="524"/>
        <v>0</v>
      </c>
      <c r="DK135" s="378" t="str">
        <f t="shared" si="391"/>
        <v>中国</v>
      </c>
      <c r="DL135" s="378">
        <f t="shared" si="391"/>
        <v>15</v>
      </c>
      <c r="DM135" s="378" t="str">
        <f t="shared" si="391"/>
        <v>中国15</v>
      </c>
      <c r="DN135" s="390">
        <f t="shared" si="525"/>
        <v>0</v>
      </c>
      <c r="DW135" s="378" t="str">
        <f t="shared" si="545"/>
        <v>中国</v>
      </c>
      <c r="DX135" s="378">
        <f t="shared" si="557"/>
        <v>15</v>
      </c>
      <c r="DY135" s="378" t="str">
        <f t="shared" si="392"/>
        <v>中国15</v>
      </c>
      <c r="DZ135" s="390">
        <f t="shared" si="526"/>
        <v>0</v>
      </c>
      <c r="EC135" s="378" t="str">
        <f t="shared" si="393"/>
        <v>中国</v>
      </c>
      <c r="ED135" s="378">
        <f t="shared" si="394"/>
        <v>15</v>
      </c>
      <c r="EE135" s="378" t="str">
        <f t="shared" si="395"/>
        <v>中国15</v>
      </c>
      <c r="EF135" s="390">
        <f t="shared" si="527"/>
        <v>0</v>
      </c>
      <c r="EO135" s="378" t="str">
        <f t="shared" si="546"/>
        <v>中国</v>
      </c>
      <c r="EP135" s="378">
        <f t="shared" si="558"/>
        <v>15</v>
      </c>
      <c r="EQ135" s="378" t="str">
        <f t="shared" si="396"/>
        <v>中国15</v>
      </c>
      <c r="ER135" s="390">
        <f t="shared" si="528"/>
        <v>0</v>
      </c>
      <c r="EU135" s="378" t="str">
        <f t="shared" si="397"/>
        <v>中国</v>
      </c>
      <c r="EV135" s="378">
        <f t="shared" si="398"/>
        <v>15</v>
      </c>
      <c r="EW135" s="378" t="str">
        <f t="shared" si="399"/>
        <v>中国15</v>
      </c>
      <c r="EX135" s="390">
        <f t="shared" si="529"/>
        <v>0</v>
      </c>
      <c r="FG135" s="378" t="str">
        <f t="shared" si="547"/>
        <v>中国</v>
      </c>
      <c r="FH135" s="378">
        <f t="shared" si="559"/>
        <v>15</v>
      </c>
      <c r="FI135" s="378" t="str">
        <f t="shared" si="400"/>
        <v>中国15</v>
      </c>
      <c r="FJ135" s="390">
        <f t="shared" si="530"/>
        <v>0</v>
      </c>
      <c r="FM135" s="378" t="str">
        <f t="shared" si="401"/>
        <v>中国</v>
      </c>
      <c r="FN135" s="378">
        <f t="shared" si="402"/>
        <v>15</v>
      </c>
      <c r="FO135" s="378" t="str">
        <f t="shared" si="403"/>
        <v>中国15</v>
      </c>
      <c r="FP135" s="390">
        <f t="shared" si="531"/>
        <v>0</v>
      </c>
      <c r="FY135" s="378" t="str">
        <f t="shared" si="548"/>
        <v>中国</v>
      </c>
      <c r="FZ135" s="378">
        <f t="shared" si="560"/>
        <v>15</v>
      </c>
      <c r="GA135" s="378" t="str">
        <f t="shared" si="404"/>
        <v>中国15</v>
      </c>
      <c r="GB135" s="390">
        <f t="shared" si="532"/>
        <v>0</v>
      </c>
      <c r="GE135" s="378" t="str">
        <f t="shared" si="405"/>
        <v>中国</v>
      </c>
      <c r="GF135" s="378">
        <f t="shared" si="406"/>
        <v>15</v>
      </c>
      <c r="GG135" s="378" t="str">
        <f t="shared" si="407"/>
        <v>中国15</v>
      </c>
      <c r="GH135" s="390">
        <f t="shared" si="533"/>
        <v>0</v>
      </c>
      <c r="GQ135" s="378" t="str">
        <f t="shared" si="549"/>
        <v>中国</v>
      </c>
      <c r="GR135" s="378">
        <f t="shared" si="561"/>
        <v>15</v>
      </c>
      <c r="GS135" s="378" t="str">
        <f t="shared" si="408"/>
        <v>中国15</v>
      </c>
      <c r="GT135" s="390">
        <f t="shared" si="534"/>
        <v>0</v>
      </c>
      <c r="GW135" s="378" t="str">
        <f t="shared" si="409"/>
        <v>中国</v>
      </c>
      <c r="GX135" s="378">
        <f t="shared" si="410"/>
        <v>15</v>
      </c>
      <c r="GY135" s="378" t="str">
        <f t="shared" si="411"/>
        <v>中国15</v>
      </c>
      <c r="GZ135" s="390">
        <f t="shared" si="535"/>
        <v>0</v>
      </c>
      <c r="HI135" s="378" t="str">
        <f t="shared" si="550"/>
        <v>中国</v>
      </c>
      <c r="HJ135" s="378">
        <f t="shared" si="562"/>
        <v>15</v>
      </c>
      <c r="HK135" s="378" t="str">
        <f t="shared" si="412"/>
        <v>中国15</v>
      </c>
      <c r="HL135" s="390">
        <f t="shared" si="536"/>
        <v>0</v>
      </c>
      <c r="HO135" s="378" t="str">
        <f t="shared" si="413"/>
        <v>中国</v>
      </c>
      <c r="HP135" s="378">
        <f t="shared" si="414"/>
        <v>15</v>
      </c>
      <c r="HQ135" s="378" t="str">
        <f t="shared" si="415"/>
        <v>中国15</v>
      </c>
      <c r="HR135" s="390">
        <f t="shared" si="537"/>
        <v>0</v>
      </c>
      <c r="IA135" s="378" t="str">
        <f t="shared" si="551"/>
        <v>中国</v>
      </c>
      <c r="IB135" s="378">
        <f t="shared" si="563"/>
        <v>15</v>
      </c>
      <c r="IC135" s="378" t="str">
        <f t="shared" si="416"/>
        <v>中国15</v>
      </c>
      <c r="ID135" s="390">
        <f t="shared" si="538"/>
        <v>0</v>
      </c>
      <c r="IG135" s="378" t="str">
        <f t="shared" si="417"/>
        <v>中国</v>
      </c>
      <c r="IH135" s="378">
        <f t="shared" si="418"/>
        <v>15</v>
      </c>
      <c r="II135" s="378" t="str">
        <f t="shared" si="419"/>
        <v>中国15</v>
      </c>
      <c r="IJ135" s="390">
        <f t="shared" si="539"/>
        <v>0</v>
      </c>
    </row>
    <row r="136" spans="37:244">
      <c r="AK136" s="378" t="str">
        <f t="shared" si="540"/>
        <v>四国</v>
      </c>
      <c r="AL136" s="378">
        <f t="shared" si="552"/>
        <v>15</v>
      </c>
      <c r="AM136" s="378" t="str">
        <f t="shared" si="374"/>
        <v>四国15</v>
      </c>
      <c r="AN136" s="390">
        <f t="shared" si="516"/>
        <v>0</v>
      </c>
      <c r="AQ136" s="378" t="str">
        <f t="shared" si="375"/>
        <v>四国</v>
      </c>
      <c r="AR136" s="378">
        <f t="shared" si="376"/>
        <v>15</v>
      </c>
      <c r="AS136" s="378" t="str">
        <f t="shared" si="377"/>
        <v>四国15</v>
      </c>
      <c r="AT136" s="390">
        <f t="shared" si="517"/>
        <v>0</v>
      </c>
      <c r="BC136" s="378" t="str">
        <f t="shared" si="541"/>
        <v>四国</v>
      </c>
      <c r="BD136" s="378">
        <f t="shared" si="553"/>
        <v>15</v>
      </c>
      <c r="BE136" s="378" t="str">
        <f t="shared" si="378"/>
        <v>四国15</v>
      </c>
      <c r="BF136" s="390">
        <f t="shared" si="518"/>
        <v>0</v>
      </c>
      <c r="BI136" s="378" t="str">
        <f t="shared" si="379"/>
        <v>四国</v>
      </c>
      <c r="BJ136" s="378">
        <f t="shared" si="380"/>
        <v>15</v>
      </c>
      <c r="BK136" s="378" t="str">
        <f t="shared" si="381"/>
        <v>四国15</v>
      </c>
      <c r="BL136" s="390">
        <f t="shared" si="519"/>
        <v>0</v>
      </c>
      <c r="BU136" s="378" t="str">
        <f t="shared" si="542"/>
        <v>四国</v>
      </c>
      <c r="BV136" s="378">
        <f t="shared" si="554"/>
        <v>15</v>
      </c>
      <c r="BW136" s="378" t="str">
        <f t="shared" si="382"/>
        <v>四国15</v>
      </c>
      <c r="BX136" s="390">
        <f t="shared" si="520"/>
        <v>0</v>
      </c>
      <c r="CA136" s="378" t="str">
        <f t="shared" si="383"/>
        <v>四国</v>
      </c>
      <c r="CB136" s="378">
        <f t="shared" si="384"/>
        <v>15</v>
      </c>
      <c r="CC136" s="378" t="str">
        <f t="shared" si="385"/>
        <v>四国15</v>
      </c>
      <c r="CD136" s="390">
        <f t="shared" si="521"/>
        <v>0</v>
      </c>
      <c r="CM136" s="378" t="str">
        <f t="shared" si="543"/>
        <v>四国</v>
      </c>
      <c r="CN136" s="378">
        <f t="shared" si="555"/>
        <v>15</v>
      </c>
      <c r="CO136" s="378" t="str">
        <f t="shared" si="386"/>
        <v>四国15</v>
      </c>
      <c r="CP136" s="390">
        <f t="shared" si="522"/>
        <v>0</v>
      </c>
      <c r="CS136" s="378" t="str">
        <f t="shared" si="387"/>
        <v>四国</v>
      </c>
      <c r="CT136" s="378">
        <f t="shared" si="388"/>
        <v>15</v>
      </c>
      <c r="CU136" s="378" t="str">
        <f t="shared" si="389"/>
        <v>四国15</v>
      </c>
      <c r="CV136" s="390">
        <f t="shared" si="523"/>
        <v>0</v>
      </c>
      <c r="DE136" s="378" t="str">
        <f t="shared" si="544"/>
        <v>四国</v>
      </c>
      <c r="DF136" s="378">
        <f t="shared" si="556"/>
        <v>15</v>
      </c>
      <c r="DG136" s="378" t="str">
        <f t="shared" si="390"/>
        <v>四国15</v>
      </c>
      <c r="DH136" s="390">
        <f t="shared" si="524"/>
        <v>0</v>
      </c>
      <c r="DK136" s="378" t="str">
        <f t="shared" si="391"/>
        <v>四国</v>
      </c>
      <c r="DL136" s="378">
        <f t="shared" si="391"/>
        <v>15</v>
      </c>
      <c r="DM136" s="378" t="str">
        <f t="shared" si="391"/>
        <v>四国15</v>
      </c>
      <c r="DN136" s="390">
        <f t="shared" si="525"/>
        <v>0</v>
      </c>
      <c r="DW136" s="378" t="str">
        <f t="shared" si="545"/>
        <v>四国</v>
      </c>
      <c r="DX136" s="378">
        <f t="shared" si="557"/>
        <v>15</v>
      </c>
      <c r="DY136" s="378" t="str">
        <f t="shared" si="392"/>
        <v>四国15</v>
      </c>
      <c r="DZ136" s="390">
        <f t="shared" si="526"/>
        <v>0</v>
      </c>
      <c r="EC136" s="378" t="str">
        <f t="shared" si="393"/>
        <v>四国</v>
      </c>
      <c r="ED136" s="378">
        <f t="shared" si="394"/>
        <v>15</v>
      </c>
      <c r="EE136" s="378" t="str">
        <f t="shared" si="395"/>
        <v>四国15</v>
      </c>
      <c r="EF136" s="390">
        <f t="shared" si="527"/>
        <v>0</v>
      </c>
      <c r="EO136" s="378" t="str">
        <f t="shared" si="546"/>
        <v>四国</v>
      </c>
      <c r="EP136" s="378">
        <f t="shared" si="558"/>
        <v>15</v>
      </c>
      <c r="EQ136" s="378" t="str">
        <f t="shared" si="396"/>
        <v>四国15</v>
      </c>
      <c r="ER136" s="390">
        <f t="shared" si="528"/>
        <v>0</v>
      </c>
      <c r="EU136" s="378" t="str">
        <f t="shared" si="397"/>
        <v>四国</v>
      </c>
      <c r="EV136" s="378">
        <f t="shared" si="398"/>
        <v>15</v>
      </c>
      <c r="EW136" s="378" t="str">
        <f t="shared" si="399"/>
        <v>四国15</v>
      </c>
      <c r="EX136" s="390">
        <f t="shared" si="529"/>
        <v>0</v>
      </c>
      <c r="FG136" s="378" t="str">
        <f t="shared" si="547"/>
        <v>四国</v>
      </c>
      <c r="FH136" s="378">
        <f t="shared" si="559"/>
        <v>15</v>
      </c>
      <c r="FI136" s="378" t="str">
        <f t="shared" si="400"/>
        <v>四国15</v>
      </c>
      <c r="FJ136" s="390">
        <f t="shared" si="530"/>
        <v>0</v>
      </c>
      <c r="FM136" s="378" t="str">
        <f t="shared" si="401"/>
        <v>四国</v>
      </c>
      <c r="FN136" s="378">
        <f t="shared" si="402"/>
        <v>15</v>
      </c>
      <c r="FO136" s="378" t="str">
        <f t="shared" si="403"/>
        <v>四国15</v>
      </c>
      <c r="FP136" s="390">
        <f t="shared" si="531"/>
        <v>0</v>
      </c>
      <c r="FY136" s="378" t="str">
        <f t="shared" si="548"/>
        <v>四国</v>
      </c>
      <c r="FZ136" s="378">
        <f t="shared" si="560"/>
        <v>15</v>
      </c>
      <c r="GA136" s="378" t="str">
        <f t="shared" si="404"/>
        <v>四国15</v>
      </c>
      <c r="GB136" s="390">
        <f t="shared" si="532"/>
        <v>0</v>
      </c>
      <c r="GE136" s="378" t="str">
        <f t="shared" si="405"/>
        <v>四国</v>
      </c>
      <c r="GF136" s="378">
        <f t="shared" si="406"/>
        <v>15</v>
      </c>
      <c r="GG136" s="378" t="str">
        <f t="shared" si="407"/>
        <v>四国15</v>
      </c>
      <c r="GH136" s="390">
        <f t="shared" si="533"/>
        <v>0</v>
      </c>
      <c r="GQ136" s="378" t="str">
        <f t="shared" si="549"/>
        <v>四国</v>
      </c>
      <c r="GR136" s="378">
        <f t="shared" si="561"/>
        <v>15</v>
      </c>
      <c r="GS136" s="378" t="str">
        <f t="shared" si="408"/>
        <v>四国15</v>
      </c>
      <c r="GT136" s="390">
        <f t="shared" si="534"/>
        <v>0</v>
      </c>
      <c r="GW136" s="378" t="str">
        <f t="shared" si="409"/>
        <v>四国</v>
      </c>
      <c r="GX136" s="378">
        <f t="shared" si="410"/>
        <v>15</v>
      </c>
      <c r="GY136" s="378" t="str">
        <f t="shared" si="411"/>
        <v>四国15</v>
      </c>
      <c r="GZ136" s="390">
        <f t="shared" si="535"/>
        <v>0</v>
      </c>
      <c r="HI136" s="378" t="str">
        <f t="shared" si="550"/>
        <v>四国</v>
      </c>
      <c r="HJ136" s="378">
        <f t="shared" si="562"/>
        <v>15</v>
      </c>
      <c r="HK136" s="378" t="str">
        <f t="shared" si="412"/>
        <v>四国15</v>
      </c>
      <c r="HL136" s="390">
        <f t="shared" si="536"/>
        <v>0</v>
      </c>
      <c r="HO136" s="378" t="str">
        <f t="shared" si="413"/>
        <v>四国</v>
      </c>
      <c r="HP136" s="378">
        <f t="shared" si="414"/>
        <v>15</v>
      </c>
      <c r="HQ136" s="378" t="str">
        <f t="shared" si="415"/>
        <v>四国15</v>
      </c>
      <c r="HR136" s="390">
        <f t="shared" si="537"/>
        <v>0</v>
      </c>
      <c r="IA136" s="378" t="str">
        <f t="shared" si="551"/>
        <v>四国</v>
      </c>
      <c r="IB136" s="378">
        <f t="shared" si="563"/>
        <v>15</v>
      </c>
      <c r="IC136" s="378" t="str">
        <f t="shared" si="416"/>
        <v>四国15</v>
      </c>
      <c r="ID136" s="390">
        <f t="shared" si="538"/>
        <v>0</v>
      </c>
      <c r="IG136" s="378" t="str">
        <f t="shared" si="417"/>
        <v>四国</v>
      </c>
      <c r="IH136" s="378">
        <f t="shared" si="418"/>
        <v>15</v>
      </c>
      <c r="II136" s="378" t="str">
        <f t="shared" si="419"/>
        <v>四国15</v>
      </c>
      <c r="IJ136" s="390">
        <f t="shared" si="539"/>
        <v>0</v>
      </c>
    </row>
    <row r="137" spans="37:244">
      <c r="AK137" s="378" t="str">
        <f t="shared" si="540"/>
        <v>九州</v>
      </c>
      <c r="AL137" s="378">
        <f t="shared" si="552"/>
        <v>15</v>
      </c>
      <c r="AM137" s="378" t="str">
        <f t="shared" si="374"/>
        <v>九州15</v>
      </c>
      <c r="AN137" s="390">
        <f t="shared" si="516"/>
        <v>0</v>
      </c>
      <c r="AQ137" s="378" t="str">
        <f t="shared" si="375"/>
        <v>九州</v>
      </c>
      <c r="AR137" s="378">
        <f t="shared" si="376"/>
        <v>15</v>
      </c>
      <c r="AS137" s="378" t="str">
        <f t="shared" si="377"/>
        <v>九州15</v>
      </c>
      <c r="AT137" s="390">
        <f t="shared" si="517"/>
        <v>0</v>
      </c>
      <c r="BC137" s="378" t="str">
        <f t="shared" si="541"/>
        <v>九州</v>
      </c>
      <c r="BD137" s="378">
        <f t="shared" si="553"/>
        <v>15</v>
      </c>
      <c r="BE137" s="378" t="str">
        <f t="shared" si="378"/>
        <v>九州15</v>
      </c>
      <c r="BF137" s="390">
        <f t="shared" si="518"/>
        <v>0</v>
      </c>
      <c r="BI137" s="378" t="str">
        <f t="shared" si="379"/>
        <v>九州</v>
      </c>
      <c r="BJ137" s="378">
        <f t="shared" si="380"/>
        <v>15</v>
      </c>
      <c r="BK137" s="378" t="str">
        <f t="shared" si="381"/>
        <v>九州15</v>
      </c>
      <c r="BL137" s="390">
        <f t="shared" si="519"/>
        <v>0</v>
      </c>
      <c r="BU137" s="378" t="str">
        <f t="shared" si="542"/>
        <v>九州</v>
      </c>
      <c r="BV137" s="378">
        <f t="shared" si="554"/>
        <v>15</v>
      </c>
      <c r="BW137" s="378" t="str">
        <f t="shared" si="382"/>
        <v>九州15</v>
      </c>
      <c r="BX137" s="390">
        <f t="shared" si="520"/>
        <v>0</v>
      </c>
      <c r="CA137" s="378" t="str">
        <f t="shared" si="383"/>
        <v>九州</v>
      </c>
      <c r="CB137" s="378">
        <f t="shared" si="384"/>
        <v>15</v>
      </c>
      <c r="CC137" s="378" t="str">
        <f t="shared" si="385"/>
        <v>九州15</v>
      </c>
      <c r="CD137" s="390">
        <f t="shared" si="521"/>
        <v>0</v>
      </c>
      <c r="CM137" s="378" t="str">
        <f t="shared" si="543"/>
        <v>九州</v>
      </c>
      <c r="CN137" s="378">
        <f t="shared" si="555"/>
        <v>15</v>
      </c>
      <c r="CO137" s="378" t="str">
        <f t="shared" si="386"/>
        <v>九州15</v>
      </c>
      <c r="CP137" s="390">
        <f t="shared" si="522"/>
        <v>0</v>
      </c>
      <c r="CS137" s="378" t="str">
        <f t="shared" si="387"/>
        <v>九州</v>
      </c>
      <c r="CT137" s="378">
        <f t="shared" si="388"/>
        <v>15</v>
      </c>
      <c r="CU137" s="378" t="str">
        <f t="shared" si="389"/>
        <v>九州15</v>
      </c>
      <c r="CV137" s="390">
        <f t="shared" si="523"/>
        <v>0</v>
      </c>
      <c r="DE137" s="378" t="str">
        <f t="shared" si="544"/>
        <v>九州</v>
      </c>
      <c r="DF137" s="378">
        <f t="shared" si="556"/>
        <v>15</v>
      </c>
      <c r="DG137" s="378" t="str">
        <f t="shared" si="390"/>
        <v>九州15</v>
      </c>
      <c r="DH137" s="390">
        <f t="shared" si="524"/>
        <v>0</v>
      </c>
      <c r="DK137" s="378" t="str">
        <f t="shared" si="391"/>
        <v>九州</v>
      </c>
      <c r="DL137" s="378">
        <f t="shared" si="391"/>
        <v>15</v>
      </c>
      <c r="DM137" s="378" t="str">
        <f t="shared" si="391"/>
        <v>九州15</v>
      </c>
      <c r="DN137" s="390">
        <f t="shared" si="525"/>
        <v>0</v>
      </c>
      <c r="DW137" s="378" t="str">
        <f t="shared" si="545"/>
        <v>九州</v>
      </c>
      <c r="DX137" s="378">
        <f t="shared" si="557"/>
        <v>15</v>
      </c>
      <c r="DY137" s="378" t="str">
        <f t="shared" si="392"/>
        <v>九州15</v>
      </c>
      <c r="DZ137" s="390">
        <f t="shared" si="526"/>
        <v>0</v>
      </c>
      <c r="EC137" s="378" t="str">
        <f t="shared" si="393"/>
        <v>九州</v>
      </c>
      <c r="ED137" s="378">
        <f t="shared" si="394"/>
        <v>15</v>
      </c>
      <c r="EE137" s="378" t="str">
        <f t="shared" si="395"/>
        <v>九州15</v>
      </c>
      <c r="EF137" s="390">
        <f t="shared" si="527"/>
        <v>0</v>
      </c>
      <c r="EO137" s="378" t="str">
        <f t="shared" si="546"/>
        <v>九州</v>
      </c>
      <c r="EP137" s="378">
        <f t="shared" si="558"/>
        <v>15</v>
      </c>
      <c r="EQ137" s="378" t="str">
        <f t="shared" si="396"/>
        <v>九州15</v>
      </c>
      <c r="ER137" s="390">
        <f t="shared" si="528"/>
        <v>0</v>
      </c>
      <c r="EU137" s="378" t="str">
        <f t="shared" si="397"/>
        <v>九州</v>
      </c>
      <c r="EV137" s="378">
        <f t="shared" si="398"/>
        <v>15</v>
      </c>
      <c r="EW137" s="378" t="str">
        <f t="shared" si="399"/>
        <v>九州15</v>
      </c>
      <c r="EX137" s="390">
        <f t="shared" si="529"/>
        <v>0</v>
      </c>
      <c r="FG137" s="378" t="str">
        <f t="shared" si="547"/>
        <v>九州</v>
      </c>
      <c r="FH137" s="378">
        <f t="shared" si="559"/>
        <v>15</v>
      </c>
      <c r="FI137" s="378" t="str">
        <f t="shared" si="400"/>
        <v>九州15</v>
      </c>
      <c r="FJ137" s="390">
        <f t="shared" si="530"/>
        <v>0</v>
      </c>
      <c r="FM137" s="378" t="str">
        <f t="shared" si="401"/>
        <v>九州</v>
      </c>
      <c r="FN137" s="378">
        <f t="shared" si="402"/>
        <v>15</v>
      </c>
      <c r="FO137" s="378" t="str">
        <f t="shared" si="403"/>
        <v>九州15</v>
      </c>
      <c r="FP137" s="390">
        <f t="shared" si="531"/>
        <v>0</v>
      </c>
      <c r="FY137" s="378" t="str">
        <f t="shared" si="548"/>
        <v>九州</v>
      </c>
      <c r="FZ137" s="378">
        <f t="shared" si="560"/>
        <v>15</v>
      </c>
      <c r="GA137" s="378" t="str">
        <f t="shared" si="404"/>
        <v>九州15</v>
      </c>
      <c r="GB137" s="390">
        <f t="shared" si="532"/>
        <v>0</v>
      </c>
      <c r="GE137" s="378" t="str">
        <f t="shared" si="405"/>
        <v>九州</v>
      </c>
      <c r="GF137" s="378">
        <f t="shared" si="406"/>
        <v>15</v>
      </c>
      <c r="GG137" s="378" t="str">
        <f t="shared" si="407"/>
        <v>九州15</v>
      </c>
      <c r="GH137" s="390">
        <f t="shared" si="533"/>
        <v>0</v>
      </c>
      <c r="GQ137" s="378" t="str">
        <f t="shared" si="549"/>
        <v>九州</v>
      </c>
      <c r="GR137" s="378">
        <f t="shared" si="561"/>
        <v>15</v>
      </c>
      <c r="GS137" s="378" t="str">
        <f t="shared" si="408"/>
        <v>九州15</v>
      </c>
      <c r="GT137" s="390">
        <f t="shared" si="534"/>
        <v>0</v>
      </c>
      <c r="GW137" s="378" t="str">
        <f t="shared" si="409"/>
        <v>九州</v>
      </c>
      <c r="GX137" s="378">
        <f t="shared" si="410"/>
        <v>15</v>
      </c>
      <c r="GY137" s="378" t="str">
        <f t="shared" si="411"/>
        <v>九州15</v>
      </c>
      <c r="GZ137" s="390">
        <f t="shared" si="535"/>
        <v>0</v>
      </c>
      <c r="HI137" s="378" t="str">
        <f t="shared" si="550"/>
        <v>九州</v>
      </c>
      <c r="HJ137" s="378">
        <f t="shared" si="562"/>
        <v>15</v>
      </c>
      <c r="HK137" s="378" t="str">
        <f t="shared" si="412"/>
        <v>九州15</v>
      </c>
      <c r="HL137" s="390">
        <f t="shared" si="536"/>
        <v>0</v>
      </c>
      <c r="HO137" s="378" t="str">
        <f t="shared" si="413"/>
        <v>九州</v>
      </c>
      <c r="HP137" s="378">
        <f t="shared" si="414"/>
        <v>15</v>
      </c>
      <c r="HQ137" s="378" t="str">
        <f t="shared" si="415"/>
        <v>九州15</v>
      </c>
      <c r="HR137" s="390">
        <f t="shared" si="537"/>
        <v>0</v>
      </c>
      <c r="IA137" s="378" t="str">
        <f t="shared" si="551"/>
        <v>九州</v>
      </c>
      <c r="IB137" s="378">
        <f t="shared" si="563"/>
        <v>15</v>
      </c>
      <c r="IC137" s="378" t="str">
        <f t="shared" si="416"/>
        <v>九州15</v>
      </c>
      <c r="ID137" s="390">
        <f t="shared" si="538"/>
        <v>0</v>
      </c>
      <c r="IG137" s="378" t="str">
        <f t="shared" si="417"/>
        <v>九州</v>
      </c>
      <c r="IH137" s="378">
        <f t="shared" si="418"/>
        <v>15</v>
      </c>
      <c r="II137" s="378" t="str">
        <f t="shared" si="419"/>
        <v>九州15</v>
      </c>
      <c r="IJ137" s="390">
        <f t="shared" si="539"/>
        <v>0</v>
      </c>
    </row>
    <row r="138" spans="37:244">
      <c r="AK138" s="378" t="str">
        <f t="shared" si="540"/>
        <v>沖縄</v>
      </c>
      <c r="AL138" s="378">
        <f t="shared" si="552"/>
        <v>15</v>
      </c>
      <c r="AM138" s="378" t="str">
        <f t="shared" si="374"/>
        <v>沖縄15</v>
      </c>
      <c r="AN138" s="390">
        <f t="shared" si="516"/>
        <v>0</v>
      </c>
      <c r="AQ138" s="378" t="str">
        <f t="shared" si="375"/>
        <v>沖縄</v>
      </c>
      <c r="AR138" s="378">
        <f t="shared" si="376"/>
        <v>15</v>
      </c>
      <c r="AS138" s="378" t="str">
        <f t="shared" si="377"/>
        <v>沖縄15</v>
      </c>
      <c r="AT138" s="390">
        <f t="shared" si="517"/>
        <v>0</v>
      </c>
      <c r="BC138" s="378" t="str">
        <f t="shared" si="541"/>
        <v>沖縄</v>
      </c>
      <c r="BD138" s="378">
        <f t="shared" si="553"/>
        <v>15</v>
      </c>
      <c r="BE138" s="378" t="str">
        <f t="shared" si="378"/>
        <v>沖縄15</v>
      </c>
      <c r="BF138" s="390">
        <f t="shared" si="518"/>
        <v>0</v>
      </c>
      <c r="BI138" s="378" t="str">
        <f t="shared" si="379"/>
        <v>沖縄</v>
      </c>
      <c r="BJ138" s="378">
        <f t="shared" si="380"/>
        <v>15</v>
      </c>
      <c r="BK138" s="378" t="str">
        <f t="shared" si="381"/>
        <v>沖縄15</v>
      </c>
      <c r="BL138" s="390">
        <f t="shared" si="519"/>
        <v>0</v>
      </c>
      <c r="BU138" s="378" t="str">
        <f t="shared" si="542"/>
        <v>沖縄</v>
      </c>
      <c r="BV138" s="378">
        <f t="shared" si="554"/>
        <v>15</v>
      </c>
      <c r="BW138" s="378" t="str">
        <f t="shared" si="382"/>
        <v>沖縄15</v>
      </c>
      <c r="BX138" s="390">
        <f t="shared" si="520"/>
        <v>0</v>
      </c>
      <c r="CA138" s="378" t="str">
        <f t="shared" si="383"/>
        <v>沖縄</v>
      </c>
      <c r="CB138" s="378">
        <f t="shared" si="384"/>
        <v>15</v>
      </c>
      <c r="CC138" s="378" t="str">
        <f t="shared" si="385"/>
        <v>沖縄15</v>
      </c>
      <c r="CD138" s="390">
        <f t="shared" si="521"/>
        <v>0</v>
      </c>
      <c r="CM138" s="378" t="str">
        <f t="shared" si="543"/>
        <v>沖縄</v>
      </c>
      <c r="CN138" s="378">
        <f t="shared" si="555"/>
        <v>15</v>
      </c>
      <c r="CO138" s="378" t="str">
        <f t="shared" si="386"/>
        <v>沖縄15</v>
      </c>
      <c r="CP138" s="390">
        <f t="shared" si="522"/>
        <v>0</v>
      </c>
      <c r="CS138" s="378" t="str">
        <f t="shared" si="387"/>
        <v>沖縄</v>
      </c>
      <c r="CT138" s="378">
        <f t="shared" si="388"/>
        <v>15</v>
      </c>
      <c r="CU138" s="378" t="str">
        <f t="shared" si="389"/>
        <v>沖縄15</v>
      </c>
      <c r="CV138" s="390">
        <f t="shared" si="523"/>
        <v>0</v>
      </c>
      <c r="DE138" s="378" t="str">
        <f t="shared" si="544"/>
        <v>沖縄</v>
      </c>
      <c r="DF138" s="378">
        <f t="shared" si="556"/>
        <v>15</v>
      </c>
      <c r="DG138" s="378" t="str">
        <f t="shared" si="390"/>
        <v>沖縄15</v>
      </c>
      <c r="DH138" s="390">
        <f t="shared" si="524"/>
        <v>0</v>
      </c>
      <c r="DK138" s="378" t="str">
        <f t="shared" si="391"/>
        <v>沖縄</v>
      </c>
      <c r="DL138" s="378">
        <f t="shared" si="391"/>
        <v>15</v>
      </c>
      <c r="DM138" s="378" t="str">
        <f t="shared" si="391"/>
        <v>沖縄15</v>
      </c>
      <c r="DN138" s="390">
        <f t="shared" si="525"/>
        <v>0</v>
      </c>
      <c r="DW138" s="378" t="str">
        <f t="shared" si="545"/>
        <v>沖縄</v>
      </c>
      <c r="DX138" s="378">
        <f t="shared" si="557"/>
        <v>15</v>
      </c>
      <c r="DY138" s="378" t="str">
        <f t="shared" si="392"/>
        <v>沖縄15</v>
      </c>
      <c r="DZ138" s="390">
        <f t="shared" si="526"/>
        <v>0</v>
      </c>
      <c r="EC138" s="378" t="str">
        <f t="shared" si="393"/>
        <v>沖縄</v>
      </c>
      <c r="ED138" s="378">
        <f t="shared" si="394"/>
        <v>15</v>
      </c>
      <c r="EE138" s="378" t="str">
        <f t="shared" si="395"/>
        <v>沖縄15</v>
      </c>
      <c r="EF138" s="390">
        <f t="shared" si="527"/>
        <v>0</v>
      </c>
      <c r="EO138" s="378" t="str">
        <f t="shared" si="546"/>
        <v>沖縄</v>
      </c>
      <c r="EP138" s="378">
        <f t="shared" si="558"/>
        <v>15</v>
      </c>
      <c r="EQ138" s="378" t="str">
        <f t="shared" si="396"/>
        <v>沖縄15</v>
      </c>
      <c r="ER138" s="390">
        <f t="shared" si="528"/>
        <v>0</v>
      </c>
      <c r="EU138" s="378" t="str">
        <f t="shared" si="397"/>
        <v>沖縄</v>
      </c>
      <c r="EV138" s="378">
        <f t="shared" si="398"/>
        <v>15</v>
      </c>
      <c r="EW138" s="378" t="str">
        <f t="shared" si="399"/>
        <v>沖縄15</v>
      </c>
      <c r="EX138" s="390">
        <f t="shared" si="529"/>
        <v>0</v>
      </c>
      <c r="FG138" s="378" t="str">
        <f t="shared" si="547"/>
        <v>沖縄</v>
      </c>
      <c r="FH138" s="378">
        <f t="shared" si="559"/>
        <v>15</v>
      </c>
      <c r="FI138" s="378" t="str">
        <f t="shared" si="400"/>
        <v>沖縄15</v>
      </c>
      <c r="FJ138" s="390">
        <f t="shared" si="530"/>
        <v>0</v>
      </c>
      <c r="FM138" s="378" t="str">
        <f t="shared" si="401"/>
        <v>沖縄</v>
      </c>
      <c r="FN138" s="378">
        <f t="shared" si="402"/>
        <v>15</v>
      </c>
      <c r="FO138" s="378" t="str">
        <f t="shared" si="403"/>
        <v>沖縄15</v>
      </c>
      <c r="FP138" s="390">
        <f t="shared" si="531"/>
        <v>0</v>
      </c>
      <c r="FY138" s="378" t="str">
        <f t="shared" si="548"/>
        <v>沖縄</v>
      </c>
      <c r="FZ138" s="378">
        <f t="shared" si="560"/>
        <v>15</v>
      </c>
      <c r="GA138" s="378" t="str">
        <f t="shared" si="404"/>
        <v>沖縄15</v>
      </c>
      <c r="GB138" s="390">
        <f t="shared" si="532"/>
        <v>0</v>
      </c>
      <c r="GE138" s="378" t="str">
        <f t="shared" si="405"/>
        <v>沖縄</v>
      </c>
      <c r="GF138" s="378">
        <f t="shared" si="406"/>
        <v>15</v>
      </c>
      <c r="GG138" s="378" t="str">
        <f t="shared" si="407"/>
        <v>沖縄15</v>
      </c>
      <c r="GH138" s="390">
        <f t="shared" si="533"/>
        <v>0</v>
      </c>
      <c r="GQ138" s="378" t="str">
        <f t="shared" si="549"/>
        <v>沖縄</v>
      </c>
      <c r="GR138" s="378">
        <f t="shared" si="561"/>
        <v>15</v>
      </c>
      <c r="GS138" s="378" t="str">
        <f t="shared" si="408"/>
        <v>沖縄15</v>
      </c>
      <c r="GT138" s="390">
        <f t="shared" si="534"/>
        <v>0</v>
      </c>
      <c r="GW138" s="378" t="str">
        <f t="shared" si="409"/>
        <v>沖縄</v>
      </c>
      <c r="GX138" s="378">
        <f t="shared" si="410"/>
        <v>15</v>
      </c>
      <c r="GY138" s="378" t="str">
        <f t="shared" si="411"/>
        <v>沖縄15</v>
      </c>
      <c r="GZ138" s="390">
        <f t="shared" si="535"/>
        <v>0</v>
      </c>
      <c r="HI138" s="378" t="str">
        <f t="shared" si="550"/>
        <v>沖縄</v>
      </c>
      <c r="HJ138" s="378">
        <f t="shared" si="562"/>
        <v>15</v>
      </c>
      <c r="HK138" s="378" t="str">
        <f t="shared" si="412"/>
        <v>沖縄15</v>
      </c>
      <c r="HL138" s="390">
        <f t="shared" si="536"/>
        <v>0</v>
      </c>
      <c r="HO138" s="378" t="str">
        <f t="shared" si="413"/>
        <v>沖縄</v>
      </c>
      <c r="HP138" s="378">
        <f t="shared" si="414"/>
        <v>15</v>
      </c>
      <c r="HQ138" s="378" t="str">
        <f t="shared" si="415"/>
        <v>沖縄15</v>
      </c>
      <c r="HR138" s="390">
        <f t="shared" si="537"/>
        <v>0</v>
      </c>
      <c r="IA138" s="378" t="str">
        <f t="shared" si="551"/>
        <v>沖縄</v>
      </c>
      <c r="IB138" s="378">
        <f t="shared" si="563"/>
        <v>15</v>
      </c>
      <c r="IC138" s="378" t="str">
        <f t="shared" si="416"/>
        <v>沖縄15</v>
      </c>
      <c r="ID138" s="390">
        <f t="shared" si="538"/>
        <v>0</v>
      </c>
      <c r="IG138" s="378" t="str">
        <f t="shared" si="417"/>
        <v>沖縄</v>
      </c>
      <c r="IH138" s="378">
        <f t="shared" si="418"/>
        <v>15</v>
      </c>
      <c r="II138" s="378" t="str">
        <f t="shared" si="419"/>
        <v>沖縄15</v>
      </c>
      <c r="IJ138" s="390">
        <f t="shared" si="539"/>
        <v>0</v>
      </c>
    </row>
    <row r="139" spans="37:244">
      <c r="AK139" s="378" t="str">
        <f>AK129</f>
        <v>北海道</v>
      </c>
      <c r="AL139" s="378">
        <v>16</v>
      </c>
      <c r="AM139" s="378" t="str">
        <f t="shared" si="374"/>
        <v>北海道16</v>
      </c>
      <c r="AN139" s="390">
        <f t="shared" ref="AN139:AN148" si="564">AU10</f>
        <v>0</v>
      </c>
      <c r="AQ139" s="378" t="str">
        <f t="shared" si="375"/>
        <v>北海道</v>
      </c>
      <c r="AR139" s="378">
        <f t="shared" si="376"/>
        <v>16</v>
      </c>
      <c r="AS139" s="378" t="str">
        <f t="shared" si="377"/>
        <v>北海道16</v>
      </c>
      <c r="AT139" s="390">
        <f t="shared" ref="AT139:AT148" si="565">AU24</f>
        <v>0</v>
      </c>
      <c r="BC139" s="378" t="str">
        <f>BC129</f>
        <v>北海道</v>
      </c>
      <c r="BD139" s="378">
        <v>16</v>
      </c>
      <c r="BE139" s="378" t="str">
        <f t="shared" si="378"/>
        <v>北海道16</v>
      </c>
      <c r="BF139" s="390">
        <f t="shared" ref="BF139:BF148" si="566">BM10</f>
        <v>0</v>
      </c>
      <c r="BI139" s="378" t="str">
        <f t="shared" si="379"/>
        <v>北海道</v>
      </c>
      <c r="BJ139" s="378">
        <f t="shared" si="380"/>
        <v>16</v>
      </c>
      <c r="BK139" s="378" t="str">
        <f t="shared" si="381"/>
        <v>北海道16</v>
      </c>
      <c r="BL139" s="390">
        <f t="shared" ref="BL139:BL148" si="567">BM24</f>
        <v>0</v>
      </c>
      <c r="BU139" s="378" t="str">
        <f>BU129</f>
        <v>北海道</v>
      </c>
      <c r="BV139" s="378">
        <v>16</v>
      </c>
      <c r="BW139" s="378" t="str">
        <f t="shared" si="382"/>
        <v>北海道16</v>
      </c>
      <c r="BX139" s="390">
        <f t="shared" ref="BX139:BX148" si="568">CE10</f>
        <v>0</v>
      </c>
      <c r="CA139" s="378" t="str">
        <f t="shared" si="383"/>
        <v>北海道</v>
      </c>
      <c r="CB139" s="378">
        <f t="shared" si="384"/>
        <v>16</v>
      </c>
      <c r="CC139" s="378" t="str">
        <f t="shared" si="385"/>
        <v>北海道16</v>
      </c>
      <c r="CD139" s="390">
        <f t="shared" ref="CD139:CD148" si="569">CE24</f>
        <v>0</v>
      </c>
      <c r="CM139" s="378" t="str">
        <f>CM129</f>
        <v>北海道</v>
      </c>
      <c r="CN139" s="378">
        <v>16</v>
      </c>
      <c r="CO139" s="378" t="str">
        <f t="shared" si="386"/>
        <v>北海道16</v>
      </c>
      <c r="CP139" s="390">
        <f t="shared" ref="CP139:CP148" si="570">CW10</f>
        <v>0</v>
      </c>
      <c r="CS139" s="378" t="str">
        <f t="shared" si="387"/>
        <v>北海道</v>
      </c>
      <c r="CT139" s="378">
        <f t="shared" si="388"/>
        <v>16</v>
      </c>
      <c r="CU139" s="378" t="str">
        <f t="shared" si="389"/>
        <v>北海道16</v>
      </c>
      <c r="CV139" s="390">
        <f t="shared" ref="CV139:CV148" si="571">CW24</f>
        <v>0</v>
      </c>
      <c r="DE139" s="378" t="str">
        <f>DE129</f>
        <v>北海道</v>
      </c>
      <c r="DF139" s="378">
        <v>16</v>
      </c>
      <c r="DG139" s="378" t="str">
        <f t="shared" si="390"/>
        <v>北海道16</v>
      </c>
      <c r="DH139" s="390">
        <f t="shared" ref="DH139:DH148" si="572">DO10</f>
        <v>0</v>
      </c>
      <c r="DK139" s="378" t="str">
        <f t="shared" si="391"/>
        <v>北海道</v>
      </c>
      <c r="DL139" s="378">
        <f t="shared" si="391"/>
        <v>16</v>
      </c>
      <c r="DM139" s="378" t="str">
        <f t="shared" si="391"/>
        <v>北海道16</v>
      </c>
      <c r="DN139" s="390">
        <f t="shared" ref="DN139:DN148" si="573">DO24</f>
        <v>0</v>
      </c>
      <c r="DW139" s="378" t="str">
        <f>DW129</f>
        <v>北海道</v>
      </c>
      <c r="DX139" s="378">
        <v>16</v>
      </c>
      <c r="DY139" s="378" t="str">
        <f t="shared" si="392"/>
        <v>北海道16</v>
      </c>
      <c r="DZ139" s="390">
        <f t="shared" ref="DZ139:DZ148" si="574">EG10</f>
        <v>0</v>
      </c>
      <c r="EC139" s="378" t="str">
        <f t="shared" si="393"/>
        <v>北海道</v>
      </c>
      <c r="ED139" s="378">
        <f t="shared" si="394"/>
        <v>16</v>
      </c>
      <c r="EE139" s="378" t="str">
        <f t="shared" si="395"/>
        <v>北海道16</v>
      </c>
      <c r="EF139" s="390">
        <f t="shared" ref="EF139:EF148" si="575">EG24</f>
        <v>0</v>
      </c>
      <c r="EO139" s="378" t="str">
        <f>EO129</f>
        <v>北海道</v>
      </c>
      <c r="EP139" s="378">
        <v>16</v>
      </c>
      <c r="EQ139" s="378" t="str">
        <f t="shared" si="396"/>
        <v>北海道16</v>
      </c>
      <c r="ER139" s="390">
        <f t="shared" ref="ER139:ER148" si="576">EY10</f>
        <v>0</v>
      </c>
      <c r="EU139" s="378" t="str">
        <f t="shared" si="397"/>
        <v>北海道</v>
      </c>
      <c r="EV139" s="378">
        <f t="shared" si="398"/>
        <v>16</v>
      </c>
      <c r="EW139" s="378" t="str">
        <f t="shared" si="399"/>
        <v>北海道16</v>
      </c>
      <c r="EX139" s="390">
        <f t="shared" ref="EX139:EX148" si="577">EY24</f>
        <v>0</v>
      </c>
      <c r="FG139" s="378" t="str">
        <f>FG129</f>
        <v>北海道</v>
      </c>
      <c r="FH139" s="378">
        <v>16</v>
      </c>
      <c r="FI139" s="378" t="str">
        <f t="shared" si="400"/>
        <v>北海道16</v>
      </c>
      <c r="FJ139" s="390">
        <f t="shared" ref="FJ139:FJ148" si="578">FQ10</f>
        <v>0</v>
      </c>
      <c r="FM139" s="378" t="str">
        <f t="shared" si="401"/>
        <v>北海道</v>
      </c>
      <c r="FN139" s="378">
        <f t="shared" si="402"/>
        <v>16</v>
      </c>
      <c r="FO139" s="378" t="str">
        <f t="shared" si="403"/>
        <v>北海道16</v>
      </c>
      <c r="FP139" s="390">
        <f t="shared" ref="FP139:FP148" si="579">FQ24</f>
        <v>0</v>
      </c>
      <c r="FY139" s="378" t="str">
        <f>FY129</f>
        <v>北海道</v>
      </c>
      <c r="FZ139" s="378">
        <v>16</v>
      </c>
      <c r="GA139" s="378" t="str">
        <f t="shared" si="404"/>
        <v>北海道16</v>
      </c>
      <c r="GB139" s="390">
        <f t="shared" ref="GB139:GB148" si="580">GI10</f>
        <v>0</v>
      </c>
      <c r="GE139" s="378" t="str">
        <f t="shared" si="405"/>
        <v>北海道</v>
      </c>
      <c r="GF139" s="378">
        <f t="shared" si="406"/>
        <v>16</v>
      </c>
      <c r="GG139" s="378" t="str">
        <f t="shared" si="407"/>
        <v>北海道16</v>
      </c>
      <c r="GH139" s="390">
        <f t="shared" ref="GH139:GH148" si="581">GI24</f>
        <v>0</v>
      </c>
      <c r="GQ139" s="378" t="str">
        <f>GQ129</f>
        <v>北海道</v>
      </c>
      <c r="GR139" s="378">
        <v>16</v>
      </c>
      <c r="GS139" s="378" t="str">
        <f t="shared" si="408"/>
        <v>北海道16</v>
      </c>
      <c r="GT139" s="390">
        <f t="shared" ref="GT139:GT148" si="582">HA10</f>
        <v>0</v>
      </c>
      <c r="GW139" s="378" t="str">
        <f t="shared" si="409"/>
        <v>北海道</v>
      </c>
      <c r="GX139" s="378">
        <f t="shared" si="410"/>
        <v>16</v>
      </c>
      <c r="GY139" s="378" t="str">
        <f t="shared" si="411"/>
        <v>北海道16</v>
      </c>
      <c r="GZ139" s="390">
        <f t="shared" ref="GZ139:GZ148" si="583">HA24</f>
        <v>0</v>
      </c>
      <c r="HI139" s="378" t="str">
        <f>HI129</f>
        <v>北海道</v>
      </c>
      <c r="HJ139" s="378">
        <v>16</v>
      </c>
      <c r="HK139" s="378" t="str">
        <f t="shared" si="412"/>
        <v>北海道16</v>
      </c>
      <c r="HL139" s="390">
        <f t="shared" ref="HL139:HL148" si="584">HS10</f>
        <v>0</v>
      </c>
      <c r="HO139" s="378" t="str">
        <f t="shared" si="413"/>
        <v>北海道</v>
      </c>
      <c r="HP139" s="378">
        <f t="shared" si="414"/>
        <v>16</v>
      </c>
      <c r="HQ139" s="378" t="str">
        <f t="shared" si="415"/>
        <v>北海道16</v>
      </c>
      <c r="HR139" s="390">
        <f t="shared" ref="HR139:HR148" si="585">HS24</f>
        <v>0</v>
      </c>
      <c r="IA139" s="378" t="str">
        <f>IA129</f>
        <v>北海道</v>
      </c>
      <c r="IB139" s="378">
        <v>16</v>
      </c>
      <c r="IC139" s="378" t="str">
        <f t="shared" si="416"/>
        <v>北海道16</v>
      </c>
      <c r="ID139" s="390">
        <f t="shared" ref="ID139:ID148" si="586">IK10</f>
        <v>0</v>
      </c>
      <c r="IG139" s="378" t="str">
        <f t="shared" si="417"/>
        <v>北海道</v>
      </c>
      <c r="IH139" s="378">
        <f t="shared" si="418"/>
        <v>16</v>
      </c>
      <c r="II139" s="378" t="str">
        <f t="shared" si="419"/>
        <v>北海道16</v>
      </c>
      <c r="IJ139" s="390">
        <f t="shared" ref="IJ139:IJ148" si="587">IK24</f>
        <v>0</v>
      </c>
    </row>
    <row r="140" spans="37:244">
      <c r="AK140" s="378" t="str">
        <f>AK130</f>
        <v>東北</v>
      </c>
      <c r="AL140" s="378">
        <f>AL139</f>
        <v>16</v>
      </c>
      <c r="AM140" s="378" t="str">
        <f t="shared" si="374"/>
        <v>東北16</v>
      </c>
      <c r="AN140" s="390">
        <f t="shared" si="564"/>
        <v>0</v>
      </c>
      <c r="AQ140" s="378" t="str">
        <f t="shared" si="375"/>
        <v>東北</v>
      </c>
      <c r="AR140" s="378">
        <f t="shared" si="376"/>
        <v>16</v>
      </c>
      <c r="AS140" s="378" t="str">
        <f t="shared" si="377"/>
        <v>東北16</v>
      </c>
      <c r="AT140" s="390">
        <f t="shared" si="565"/>
        <v>0</v>
      </c>
      <c r="BC140" s="378" t="str">
        <f>BC130</f>
        <v>東北</v>
      </c>
      <c r="BD140" s="378">
        <f>BD139</f>
        <v>16</v>
      </c>
      <c r="BE140" s="378" t="str">
        <f t="shared" si="378"/>
        <v>東北16</v>
      </c>
      <c r="BF140" s="390">
        <f t="shared" si="566"/>
        <v>0</v>
      </c>
      <c r="BI140" s="378" t="str">
        <f t="shared" si="379"/>
        <v>東北</v>
      </c>
      <c r="BJ140" s="378">
        <f t="shared" si="380"/>
        <v>16</v>
      </c>
      <c r="BK140" s="378" t="str">
        <f t="shared" si="381"/>
        <v>東北16</v>
      </c>
      <c r="BL140" s="390">
        <f t="shared" si="567"/>
        <v>0</v>
      </c>
      <c r="BU140" s="378" t="str">
        <f>BU130</f>
        <v>東北</v>
      </c>
      <c r="BV140" s="378">
        <f>BV139</f>
        <v>16</v>
      </c>
      <c r="BW140" s="378" t="str">
        <f t="shared" si="382"/>
        <v>東北16</v>
      </c>
      <c r="BX140" s="390">
        <f t="shared" si="568"/>
        <v>0</v>
      </c>
      <c r="CA140" s="378" t="str">
        <f t="shared" si="383"/>
        <v>東北</v>
      </c>
      <c r="CB140" s="378">
        <f t="shared" si="384"/>
        <v>16</v>
      </c>
      <c r="CC140" s="378" t="str">
        <f t="shared" si="385"/>
        <v>東北16</v>
      </c>
      <c r="CD140" s="390">
        <f t="shared" si="569"/>
        <v>0</v>
      </c>
      <c r="CM140" s="378" t="str">
        <f>CM130</f>
        <v>東北</v>
      </c>
      <c r="CN140" s="378">
        <f>CN139</f>
        <v>16</v>
      </c>
      <c r="CO140" s="378" t="str">
        <f t="shared" si="386"/>
        <v>東北16</v>
      </c>
      <c r="CP140" s="390">
        <f t="shared" si="570"/>
        <v>0</v>
      </c>
      <c r="CS140" s="378" t="str">
        <f t="shared" si="387"/>
        <v>東北</v>
      </c>
      <c r="CT140" s="378">
        <f t="shared" si="388"/>
        <v>16</v>
      </c>
      <c r="CU140" s="378" t="str">
        <f t="shared" si="389"/>
        <v>東北16</v>
      </c>
      <c r="CV140" s="390">
        <f t="shared" si="571"/>
        <v>0</v>
      </c>
      <c r="DE140" s="378" t="str">
        <f>DE130</f>
        <v>東北</v>
      </c>
      <c r="DF140" s="378">
        <f>DF139</f>
        <v>16</v>
      </c>
      <c r="DG140" s="378" t="str">
        <f t="shared" si="390"/>
        <v>東北16</v>
      </c>
      <c r="DH140" s="390">
        <f t="shared" si="572"/>
        <v>0</v>
      </c>
      <c r="DK140" s="378" t="str">
        <f t="shared" si="391"/>
        <v>東北</v>
      </c>
      <c r="DL140" s="378">
        <f t="shared" si="391"/>
        <v>16</v>
      </c>
      <c r="DM140" s="378" t="str">
        <f t="shared" si="391"/>
        <v>東北16</v>
      </c>
      <c r="DN140" s="390">
        <f t="shared" si="573"/>
        <v>0</v>
      </c>
      <c r="DW140" s="378" t="str">
        <f>DW130</f>
        <v>東北</v>
      </c>
      <c r="DX140" s="378">
        <f>DX139</f>
        <v>16</v>
      </c>
      <c r="DY140" s="378" t="str">
        <f t="shared" si="392"/>
        <v>東北16</v>
      </c>
      <c r="DZ140" s="390">
        <f t="shared" si="574"/>
        <v>0</v>
      </c>
      <c r="EC140" s="378" t="str">
        <f t="shared" si="393"/>
        <v>東北</v>
      </c>
      <c r="ED140" s="378">
        <f t="shared" si="394"/>
        <v>16</v>
      </c>
      <c r="EE140" s="378" t="str">
        <f t="shared" si="395"/>
        <v>東北16</v>
      </c>
      <c r="EF140" s="390">
        <f t="shared" si="575"/>
        <v>0</v>
      </c>
      <c r="EO140" s="378" t="str">
        <f>EO130</f>
        <v>東北</v>
      </c>
      <c r="EP140" s="378">
        <f>EP139</f>
        <v>16</v>
      </c>
      <c r="EQ140" s="378" t="str">
        <f t="shared" si="396"/>
        <v>東北16</v>
      </c>
      <c r="ER140" s="390">
        <f t="shared" si="576"/>
        <v>0</v>
      </c>
      <c r="EU140" s="378" t="str">
        <f t="shared" si="397"/>
        <v>東北</v>
      </c>
      <c r="EV140" s="378">
        <f t="shared" si="398"/>
        <v>16</v>
      </c>
      <c r="EW140" s="378" t="str">
        <f t="shared" si="399"/>
        <v>東北16</v>
      </c>
      <c r="EX140" s="390">
        <f t="shared" si="577"/>
        <v>0</v>
      </c>
      <c r="FG140" s="378" t="str">
        <f>FG130</f>
        <v>東北</v>
      </c>
      <c r="FH140" s="378">
        <f>FH139</f>
        <v>16</v>
      </c>
      <c r="FI140" s="378" t="str">
        <f t="shared" si="400"/>
        <v>東北16</v>
      </c>
      <c r="FJ140" s="390">
        <f t="shared" si="578"/>
        <v>0</v>
      </c>
      <c r="FM140" s="378" t="str">
        <f t="shared" si="401"/>
        <v>東北</v>
      </c>
      <c r="FN140" s="378">
        <f t="shared" si="402"/>
        <v>16</v>
      </c>
      <c r="FO140" s="378" t="str">
        <f t="shared" si="403"/>
        <v>東北16</v>
      </c>
      <c r="FP140" s="390">
        <f t="shared" si="579"/>
        <v>0</v>
      </c>
      <c r="FY140" s="378" t="str">
        <f>FY130</f>
        <v>東北</v>
      </c>
      <c r="FZ140" s="378">
        <f>FZ139</f>
        <v>16</v>
      </c>
      <c r="GA140" s="378" t="str">
        <f t="shared" si="404"/>
        <v>東北16</v>
      </c>
      <c r="GB140" s="390">
        <f t="shared" si="580"/>
        <v>0</v>
      </c>
      <c r="GE140" s="378" t="str">
        <f t="shared" si="405"/>
        <v>東北</v>
      </c>
      <c r="GF140" s="378">
        <f t="shared" si="406"/>
        <v>16</v>
      </c>
      <c r="GG140" s="378" t="str">
        <f t="shared" si="407"/>
        <v>東北16</v>
      </c>
      <c r="GH140" s="390">
        <f t="shared" si="581"/>
        <v>0</v>
      </c>
      <c r="GQ140" s="378" t="str">
        <f>GQ130</f>
        <v>東北</v>
      </c>
      <c r="GR140" s="378">
        <f>GR139</f>
        <v>16</v>
      </c>
      <c r="GS140" s="378" t="str">
        <f t="shared" si="408"/>
        <v>東北16</v>
      </c>
      <c r="GT140" s="390">
        <f t="shared" si="582"/>
        <v>0</v>
      </c>
      <c r="GW140" s="378" t="str">
        <f t="shared" si="409"/>
        <v>東北</v>
      </c>
      <c r="GX140" s="378">
        <f t="shared" si="410"/>
        <v>16</v>
      </c>
      <c r="GY140" s="378" t="str">
        <f t="shared" si="411"/>
        <v>東北16</v>
      </c>
      <c r="GZ140" s="390">
        <f t="shared" si="583"/>
        <v>0</v>
      </c>
      <c r="HI140" s="378" t="str">
        <f>HI130</f>
        <v>東北</v>
      </c>
      <c r="HJ140" s="378">
        <f>HJ139</f>
        <v>16</v>
      </c>
      <c r="HK140" s="378" t="str">
        <f t="shared" si="412"/>
        <v>東北16</v>
      </c>
      <c r="HL140" s="390">
        <f t="shared" si="584"/>
        <v>0</v>
      </c>
      <c r="HO140" s="378" t="str">
        <f t="shared" si="413"/>
        <v>東北</v>
      </c>
      <c r="HP140" s="378">
        <f t="shared" si="414"/>
        <v>16</v>
      </c>
      <c r="HQ140" s="378" t="str">
        <f t="shared" si="415"/>
        <v>東北16</v>
      </c>
      <c r="HR140" s="390">
        <f t="shared" si="585"/>
        <v>0</v>
      </c>
      <c r="IA140" s="378" t="str">
        <f>IA130</f>
        <v>東北</v>
      </c>
      <c r="IB140" s="378">
        <f>IB139</f>
        <v>16</v>
      </c>
      <c r="IC140" s="378" t="str">
        <f t="shared" si="416"/>
        <v>東北16</v>
      </c>
      <c r="ID140" s="390">
        <f t="shared" si="586"/>
        <v>0</v>
      </c>
      <c r="IG140" s="378" t="str">
        <f t="shared" si="417"/>
        <v>東北</v>
      </c>
      <c r="IH140" s="378">
        <f t="shared" si="418"/>
        <v>16</v>
      </c>
      <c r="II140" s="378" t="str">
        <f t="shared" si="419"/>
        <v>東北16</v>
      </c>
      <c r="IJ140" s="390">
        <f t="shared" si="587"/>
        <v>0</v>
      </c>
    </row>
    <row r="141" spans="37:244">
      <c r="AK141" s="378" t="str">
        <f t="shared" ref="AK141:AK148" si="588">AK131</f>
        <v>東京</v>
      </c>
      <c r="AL141" s="378">
        <f>AL140</f>
        <v>16</v>
      </c>
      <c r="AM141" s="378" t="str">
        <f t="shared" si="374"/>
        <v>東京16</v>
      </c>
      <c r="AN141" s="390">
        <f t="shared" si="564"/>
        <v>0</v>
      </c>
      <c r="AQ141" s="378" t="str">
        <f t="shared" si="375"/>
        <v>東京</v>
      </c>
      <c r="AR141" s="378">
        <f t="shared" si="376"/>
        <v>16</v>
      </c>
      <c r="AS141" s="378" t="str">
        <f t="shared" si="377"/>
        <v>東京16</v>
      </c>
      <c r="AT141" s="390">
        <f t="shared" si="565"/>
        <v>0</v>
      </c>
      <c r="BC141" s="378" t="str">
        <f t="shared" ref="BC141:BC148" si="589">BC131</f>
        <v>東京</v>
      </c>
      <c r="BD141" s="378">
        <f>BD140</f>
        <v>16</v>
      </c>
      <c r="BE141" s="378" t="str">
        <f t="shared" si="378"/>
        <v>東京16</v>
      </c>
      <c r="BF141" s="390">
        <f t="shared" si="566"/>
        <v>0</v>
      </c>
      <c r="BI141" s="378" t="str">
        <f t="shared" si="379"/>
        <v>東京</v>
      </c>
      <c r="BJ141" s="378">
        <f t="shared" si="380"/>
        <v>16</v>
      </c>
      <c r="BK141" s="378" t="str">
        <f t="shared" si="381"/>
        <v>東京16</v>
      </c>
      <c r="BL141" s="390">
        <f t="shared" si="567"/>
        <v>0</v>
      </c>
      <c r="BU141" s="378" t="str">
        <f t="shared" ref="BU141:BU148" si="590">BU131</f>
        <v>東京</v>
      </c>
      <c r="BV141" s="378">
        <f>BV140</f>
        <v>16</v>
      </c>
      <c r="BW141" s="378" t="str">
        <f t="shared" si="382"/>
        <v>東京16</v>
      </c>
      <c r="BX141" s="390">
        <f t="shared" si="568"/>
        <v>0</v>
      </c>
      <c r="CA141" s="378" t="str">
        <f t="shared" si="383"/>
        <v>東京</v>
      </c>
      <c r="CB141" s="378">
        <f t="shared" si="384"/>
        <v>16</v>
      </c>
      <c r="CC141" s="378" t="str">
        <f t="shared" si="385"/>
        <v>東京16</v>
      </c>
      <c r="CD141" s="390">
        <f t="shared" si="569"/>
        <v>0</v>
      </c>
      <c r="CM141" s="378" t="str">
        <f t="shared" ref="CM141:CM148" si="591">CM131</f>
        <v>東京</v>
      </c>
      <c r="CN141" s="378">
        <f>CN140</f>
        <v>16</v>
      </c>
      <c r="CO141" s="378" t="str">
        <f t="shared" si="386"/>
        <v>東京16</v>
      </c>
      <c r="CP141" s="390">
        <f t="shared" si="570"/>
        <v>0</v>
      </c>
      <c r="CS141" s="378" t="str">
        <f t="shared" si="387"/>
        <v>東京</v>
      </c>
      <c r="CT141" s="378">
        <f t="shared" si="388"/>
        <v>16</v>
      </c>
      <c r="CU141" s="378" t="str">
        <f t="shared" si="389"/>
        <v>東京16</v>
      </c>
      <c r="CV141" s="390">
        <f t="shared" si="571"/>
        <v>0</v>
      </c>
      <c r="DE141" s="378" t="str">
        <f t="shared" ref="DE141:DE148" si="592">DE131</f>
        <v>東京</v>
      </c>
      <c r="DF141" s="378">
        <f>DF140</f>
        <v>16</v>
      </c>
      <c r="DG141" s="378" t="str">
        <f t="shared" si="390"/>
        <v>東京16</v>
      </c>
      <c r="DH141" s="390">
        <f t="shared" si="572"/>
        <v>0</v>
      </c>
      <c r="DK141" s="378" t="str">
        <f t="shared" si="391"/>
        <v>東京</v>
      </c>
      <c r="DL141" s="378">
        <f t="shared" si="391"/>
        <v>16</v>
      </c>
      <c r="DM141" s="378" t="str">
        <f t="shared" si="391"/>
        <v>東京16</v>
      </c>
      <c r="DN141" s="390">
        <f t="shared" si="573"/>
        <v>0</v>
      </c>
      <c r="DW141" s="378" t="str">
        <f t="shared" ref="DW141:DW148" si="593">DW131</f>
        <v>東京</v>
      </c>
      <c r="DX141" s="378">
        <f>DX140</f>
        <v>16</v>
      </c>
      <c r="DY141" s="378" t="str">
        <f t="shared" si="392"/>
        <v>東京16</v>
      </c>
      <c r="DZ141" s="390">
        <f t="shared" si="574"/>
        <v>0</v>
      </c>
      <c r="EC141" s="378" t="str">
        <f t="shared" si="393"/>
        <v>東京</v>
      </c>
      <c r="ED141" s="378">
        <f t="shared" si="394"/>
        <v>16</v>
      </c>
      <c r="EE141" s="378" t="str">
        <f t="shared" si="395"/>
        <v>東京16</v>
      </c>
      <c r="EF141" s="390">
        <f t="shared" si="575"/>
        <v>0</v>
      </c>
      <c r="EO141" s="378" t="str">
        <f t="shared" ref="EO141:EO148" si="594">EO131</f>
        <v>東京</v>
      </c>
      <c r="EP141" s="378">
        <f>EP140</f>
        <v>16</v>
      </c>
      <c r="EQ141" s="378" t="str">
        <f t="shared" si="396"/>
        <v>東京16</v>
      </c>
      <c r="ER141" s="390">
        <f t="shared" si="576"/>
        <v>0</v>
      </c>
      <c r="EU141" s="378" t="str">
        <f t="shared" si="397"/>
        <v>東京</v>
      </c>
      <c r="EV141" s="378">
        <f t="shared" si="398"/>
        <v>16</v>
      </c>
      <c r="EW141" s="378" t="str">
        <f t="shared" si="399"/>
        <v>東京16</v>
      </c>
      <c r="EX141" s="390">
        <f t="shared" si="577"/>
        <v>0</v>
      </c>
      <c r="FG141" s="378" t="str">
        <f t="shared" ref="FG141:FG148" si="595">FG131</f>
        <v>東京</v>
      </c>
      <c r="FH141" s="378">
        <f>FH140</f>
        <v>16</v>
      </c>
      <c r="FI141" s="378" t="str">
        <f t="shared" si="400"/>
        <v>東京16</v>
      </c>
      <c r="FJ141" s="390">
        <f t="shared" si="578"/>
        <v>0</v>
      </c>
      <c r="FM141" s="378" t="str">
        <f t="shared" si="401"/>
        <v>東京</v>
      </c>
      <c r="FN141" s="378">
        <f t="shared" si="402"/>
        <v>16</v>
      </c>
      <c r="FO141" s="378" t="str">
        <f t="shared" si="403"/>
        <v>東京16</v>
      </c>
      <c r="FP141" s="390">
        <f t="shared" si="579"/>
        <v>0</v>
      </c>
      <c r="FY141" s="378" t="str">
        <f t="shared" ref="FY141:FY148" si="596">FY131</f>
        <v>東京</v>
      </c>
      <c r="FZ141" s="378">
        <f>FZ140</f>
        <v>16</v>
      </c>
      <c r="GA141" s="378" t="str">
        <f t="shared" si="404"/>
        <v>東京16</v>
      </c>
      <c r="GB141" s="390">
        <f t="shared" si="580"/>
        <v>0</v>
      </c>
      <c r="GE141" s="378" t="str">
        <f t="shared" si="405"/>
        <v>東京</v>
      </c>
      <c r="GF141" s="378">
        <f t="shared" si="406"/>
        <v>16</v>
      </c>
      <c r="GG141" s="378" t="str">
        <f t="shared" si="407"/>
        <v>東京16</v>
      </c>
      <c r="GH141" s="390">
        <f t="shared" si="581"/>
        <v>0</v>
      </c>
      <c r="GQ141" s="378" t="str">
        <f t="shared" ref="GQ141:GQ148" si="597">GQ131</f>
        <v>東京</v>
      </c>
      <c r="GR141" s="378">
        <f>GR140</f>
        <v>16</v>
      </c>
      <c r="GS141" s="378" t="str">
        <f t="shared" si="408"/>
        <v>東京16</v>
      </c>
      <c r="GT141" s="390">
        <f t="shared" si="582"/>
        <v>0</v>
      </c>
      <c r="GW141" s="378" t="str">
        <f t="shared" si="409"/>
        <v>東京</v>
      </c>
      <c r="GX141" s="378">
        <f t="shared" si="410"/>
        <v>16</v>
      </c>
      <c r="GY141" s="378" t="str">
        <f t="shared" si="411"/>
        <v>東京16</v>
      </c>
      <c r="GZ141" s="390">
        <f t="shared" si="583"/>
        <v>0</v>
      </c>
      <c r="HI141" s="378" t="str">
        <f t="shared" ref="HI141:HI148" si="598">HI131</f>
        <v>東京</v>
      </c>
      <c r="HJ141" s="378">
        <f>HJ140</f>
        <v>16</v>
      </c>
      <c r="HK141" s="378" t="str">
        <f t="shared" si="412"/>
        <v>東京16</v>
      </c>
      <c r="HL141" s="390">
        <f t="shared" si="584"/>
        <v>0</v>
      </c>
      <c r="HO141" s="378" t="str">
        <f t="shared" si="413"/>
        <v>東京</v>
      </c>
      <c r="HP141" s="378">
        <f t="shared" si="414"/>
        <v>16</v>
      </c>
      <c r="HQ141" s="378" t="str">
        <f t="shared" si="415"/>
        <v>東京16</v>
      </c>
      <c r="HR141" s="390">
        <f t="shared" si="585"/>
        <v>0</v>
      </c>
      <c r="IA141" s="378" t="str">
        <f t="shared" ref="IA141:IA148" si="599">IA131</f>
        <v>東京</v>
      </c>
      <c r="IB141" s="378">
        <f>IB140</f>
        <v>16</v>
      </c>
      <c r="IC141" s="378" t="str">
        <f t="shared" si="416"/>
        <v>東京16</v>
      </c>
      <c r="ID141" s="390">
        <f t="shared" si="586"/>
        <v>0</v>
      </c>
      <c r="IG141" s="378" t="str">
        <f t="shared" si="417"/>
        <v>東京</v>
      </c>
      <c r="IH141" s="378">
        <f t="shared" si="418"/>
        <v>16</v>
      </c>
      <c r="II141" s="378" t="str">
        <f t="shared" si="419"/>
        <v>東京16</v>
      </c>
      <c r="IJ141" s="390">
        <f t="shared" si="587"/>
        <v>0</v>
      </c>
    </row>
    <row r="142" spans="37:244">
      <c r="AK142" s="378" t="str">
        <f t="shared" si="588"/>
        <v>中部</v>
      </c>
      <c r="AL142" s="378">
        <f t="shared" ref="AL142:AL148" si="600">AL141</f>
        <v>16</v>
      </c>
      <c r="AM142" s="378" t="str">
        <f t="shared" si="374"/>
        <v>中部16</v>
      </c>
      <c r="AN142" s="390">
        <f t="shared" si="564"/>
        <v>0</v>
      </c>
      <c r="AQ142" s="378" t="str">
        <f t="shared" si="375"/>
        <v>中部</v>
      </c>
      <c r="AR142" s="378">
        <f t="shared" si="376"/>
        <v>16</v>
      </c>
      <c r="AS142" s="378" t="str">
        <f t="shared" si="377"/>
        <v>中部16</v>
      </c>
      <c r="AT142" s="390">
        <f t="shared" si="565"/>
        <v>0</v>
      </c>
      <c r="BC142" s="378" t="str">
        <f t="shared" si="589"/>
        <v>中部</v>
      </c>
      <c r="BD142" s="378">
        <f t="shared" ref="BD142:BD148" si="601">BD141</f>
        <v>16</v>
      </c>
      <c r="BE142" s="378" t="str">
        <f t="shared" si="378"/>
        <v>中部16</v>
      </c>
      <c r="BF142" s="390">
        <f t="shared" si="566"/>
        <v>0</v>
      </c>
      <c r="BI142" s="378" t="str">
        <f t="shared" si="379"/>
        <v>中部</v>
      </c>
      <c r="BJ142" s="378">
        <f t="shared" si="380"/>
        <v>16</v>
      </c>
      <c r="BK142" s="378" t="str">
        <f t="shared" si="381"/>
        <v>中部16</v>
      </c>
      <c r="BL142" s="390">
        <f t="shared" si="567"/>
        <v>0</v>
      </c>
      <c r="BU142" s="378" t="str">
        <f t="shared" si="590"/>
        <v>中部</v>
      </c>
      <c r="BV142" s="378">
        <f t="shared" ref="BV142:BV148" si="602">BV141</f>
        <v>16</v>
      </c>
      <c r="BW142" s="378" t="str">
        <f t="shared" si="382"/>
        <v>中部16</v>
      </c>
      <c r="BX142" s="390">
        <f t="shared" si="568"/>
        <v>0</v>
      </c>
      <c r="CA142" s="378" t="str">
        <f t="shared" si="383"/>
        <v>中部</v>
      </c>
      <c r="CB142" s="378">
        <f t="shared" si="384"/>
        <v>16</v>
      </c>
      <c r="CC142" s="378" t="str">
        <f t="shared" si="385"/>
        <v>中部16</v>
      </c>
      <c r="CD142" s="390">
        <f t="shared" si="569"/>
        <v>0</v>
      </c>
      <c r="CM142" s="378" t="str">
        <f t="shared" si="591"/>
        <v>中部</v>
      </c>
      <c r="CN142" s="378">
        <f t="shared" ref="CN142:CN148" si="603">CN141</f>
        <v>16</v>
      </c>
      <c r="CO142" s="378" t="str">
        <f t="shared" si="386"/>
        <v>中部16</v>
      </c>
      <c r="CP142" s="390">
        <f t="shared" si="570"/>
        <v>0</v>
      </c>
      <c r="CS142" s="378" t="str">
        <f t="shared" si="387"/>
        <v>中部</v>
      </c>
      <c r="CT142" s="378">
        <f t="shared" si="388"/>
        <v>16</v>
      </c>
      <c r="CU142" s="378" t="str">
        <f t="shared" si="389"/>
        <v>中部16</v>
      </c>
      <c r="CV142" s="390">
        <f t="shared" si="571"/>
        <v>0</v>
      </c>
      <c r="DE142" s="378" t="str">
        <f t="shared" si="592"/>
        <v>中部</v>
      </c>
      <c r="DF142" s="378">
        <f t="shared" ref="DF142:DF148" si="604">DF141</f>
        <v>16</v>
      </c>
      <c r="DG142" s="378" t="str">
        <f t="shared" si="390"/>
        <v>中部16</v>
      </c>
      <c r="DH142" s="390">
        <f t="shared" si="572"/>
        <v>0</v>
      </c>
      <c r="DK142" s="378" t="str">
        <f t="shared" si="391"/>
        <v>中部</v>
      </c>
      <c r="DL142" s="378">
        <f t="shared" si="391"/>
        <v>16</v>
      </c>
      <c r="DM142" s="378" t="str">
        <f t="shared" si="391"/>
        <v>中部16</v>
      </c>
      <c r="DN142" s="390">
        <f t="shared" si="573"/>
        <v>0</v>
      </c>
      <c r="DW142" s="378" t="str">
        <f t="shared" si="593"/>
        <v>中部</v>
      </c>
      <c r="DX142" s="378">
        <f t="shared" ref="DX142:DX148" si="605">DX141</f>
        <v>16</v>
      </c>
      <c r="DY142" s="378" t="str">
        <f t="shared" si="392"/>
        <v>中部16</v>
      </c>
      <c r="DZ142" s="390">
        <f t="shared" si="574"/>
        <v>0</v>
      </c>
      <c r="EC142" s="378" t="str">
        <f t="shared" si="393"/>
        <v>中部</v>
      </c>
      <c r="ED142" s="378">
        <f t="shared" si="394"/>
        <v>16</v>
      </c>
      <c r="EE142" s="378" t="str">
        <f t="shared" si="395"/>
        <v>中部16</v>
      </c>
      <c r="EF142" s="390">
        <f t="shared" si="575"/>
        <v>0</v>
      </c>
      <c r="EO142" s="378" t="str">
        <f t="shared" si="594"/>
        <v>中部</v>
      </c>
      <c r="EP142" s="378">
        <f t="shared" ref="EP142:EP148" si="606">EP141</f>
        <v>16</v>
      </c>
      <c r="EQ142" s="378" t="str">
        <f t="shared" si="396"/>
        <v>中部16</v>
      </c>
      <c r="ER142" s="390">
        <f t="shared" si="576"/>
        <v>0</v>
      </c>
      <c r="EU142" s="378" t="str">
        <f t="shared" si="397"/>
        <v>中部</v>
      </c>
      <c r="EV142" s="378">
        <f t="shared" si="398"/>
        <v>16</v>
      </c>
      <c r="EW142" s="378" t="str">
        <f t="shared" si="399"/>
        <v>中部16</v>
      </c>
      <c r="EX142" s="390">
        <f t="shared" si="577"/>
        <v>0</v>
      </c>
      <c r="FG142" s="378" t="str">
        <f t="shared" si="595"/>
        <v>中部</v>
      </c>
      <c r="FH142" s="378">
        <f t="shared" ref="FH142:FH148" si="607">FH141</f>
        <v>16</v>
      </c>
      <c r="FI142" s="378" t="str">
        <f t="shared" si="400"/>
        <v>中部16</v>
      </c>
      <c r="FJ142" s="390">
        <f t="shared" si="578"/>
        <v>0</v>
      </c>
      <c r="FM142" s="378" t="str">
        <f t="shared" si="401"/>
        <v>中部</v>
      </c>
      <c r="FN142" s="378">
        <f t="shared" si="402"/>
        <v>16</v>
      </c>
      <c r="FO142" s="378" t="str">
        <f t="shared" si="403"/>
        <v>中部16</v>
      </c>
      <c r="FP142" s="390">
        <f t="shared" si="579"/>
        <v>0</v>
      </c>
      <c r="FY142" s="378" t="str">
        <f t="shared" si="596"/>
        <v>中部</v>
      </c>
      <c r="FZ142" s="378">
        <f t="shared" ref="FZ142:FZ148" si="608">FZ141</f>
        <v>16</v>
      </c>
      <c r="GA142" s="378" t="str">
        <f t="shared" si="404"/>
        <v>中部16</v>
      </c>
      <c r="GB142" s="390">
        <f t="shared" si="580"/>
        <v>0</v>
      </c>
      <c r="GE142" s="378" t="str">
        <f t="shared" si="405"/>
        <v>中部</v>
      </c>
      <c r="GF142" s="378">
        <f t="shared" si="406"/>
        <v>16</v>
      </c>
      <c r="GG142" s="378" t="str">
        <f t="shared" si="407"/>
        <v>中部16</v>
      </c>
      <c r="GH142" s="390">
        <f t="shared" si="581"/>
        <v>0</v>
      </c>
      <c r="GQ142" s="378" t="str">
        <f t="shared" si="597"/>
        <v>中部</v>
      </c>
      <c r="GR142" s="378">
        <f t="shared" ref="GR142:GR148" si="609">GR141</f>
        <v>16</v>
      </c>
      <c r="GS142" s="378" t="str">
        <f t="shared" si="408"/>
        <v>中部16</v>
      </c>
      <c r="GT142" s="390">
        <f t="shared" si="582"/>
        <v>0</v>
      </c>
      <c r="GW142" s="378" t="str">
        <f t="shared" si="409"/>
        <v>中部</v>
      </c>
      <c r="GX142" s="378">
        <f t="shared" si="410"/>
        <v>16</v>
      </c>
      <c r="GY142" s="378" t="str">
        <f t="shared" si="411"/>
        <v>中部16</v>
      </c>
      <c r="GZ142" s="390">
        <f t="shared" si="583"/>
        <v>0</v>
      </c>
      <c r="HI142" s="378" t="str">
        <f t="shared" si="598"/>
        <v>中部</v>
      </c>
      <c r="HJ142" s="378">
        <f t="shared" ref="HJ142:HJ148" si="610">HJ141</f>
        <v>16</v>
      </c>
      <c r="HK142" s="378" t="str">
        <f t="shared" si="412"/>
        <v>中部16</v>
      </c>
      <c r="HL142" s="390">
        <f t="shared" si="584"/>
        <v>0</v>
      </c>
      <c r="HO142" s="378" t="str">
        <f t="shared" si="413"/>
        <v>中部</v>
      </c>
      <c r="HP142" s="378">
        <f t="shared" si="414"/>
        <v>16</v>
      </c>
      <c r="HQ142" s="378" t="str">
        <f t="shared" si="415"/>
        <v>中部16</v>
      </c>
      <c r="HR142" s="390">
        <f t="shared" si="585"/>
        <v>0</v>
      </c>
      <c r="IA142" s="378" t="str">
        <f t="shared" si="599"/>
        <v>中部</v>
      </c>
      <c r="IB142" s="378">
        <f t="shared" ref="IB142:IB148" si="611">IB141</f>
        <v>16</v>
      </c>
      <c r="IC142" s="378" t="str">
        <f t="shared" si="416"/>
        <v>中部16</v>
      </c>
      <c r="ID142" s="390">
        <f t="shared" si="586"/>
        <v>0</v>
      </c>
      <c r="IG142" s="378" t="str">
        <f t="shared" si="417"/>
        <v>中部</v>
      </c>
      <c r="IH142" s="378">
        <f t="shared" si="418"/>
        <v>16</v>
      </c>
      <c r="II142" s="378" t="str">
        <f t="shared" si="419"/>
        <v>中部16</v>
      </c>
      <c r="IJ142" s="390">
        <f t="shared" si="587"/>
        <v>0</v>
      </c>
    </row>
    <row r="143" spans="37:244">
      <c r="AK143" s="378" t="str">
        <f t="shared" si="588"/>
        <v>北陸</v>
      </c>
      <c r="AL143" s="378">
        <f t="shared" si="600"/>
        <v>16</v>
      </c>
      <c r="AM143" s="378" t="str">
        <f t="shared" si="374"/>
        <v>北陸16</v>
      </c>
      <c r="AN143" s="390">
        <f t="shared" si="564"/>
        <v>0</v>
      </c>
      <c r="AQ143" s="378" t="str">
        <f t="shared" si="375"/>
        <v>北陸</v>
      </c>
      <c r="AR143" s="378">
        <f t="shared" si="376"/>
        <v>16</v>
      </c>
      <c r="AS143" s="378" t="str">
        <f t="shared" si="377"/>
        <v>北陸16</v>
      </c>
      <c r="AT143" s="390">
        <f t="shared" si="565"/>
        <v>0</v>
      </c>
      <c r="BC143" s="378" t="str">
        <f t="shared" si="589"/>
        <v>北陸</v>
      </c>
      <c r="BD143" s="378">
        <f t="shared" si="601"/>
        <v>16</v>
      </c>
      <c r="BE143" s="378" t="str">
        <f t="shared" si="378"/>
        <v>北陸16</v>
      </c>
      <c r="BF143" s="390">
        <f t="shared" si="566"/>
        <v>0</v>
      </c>
      <c r="BI143" s="378" t="str">
        <f t="shared" si="379"/>
        <v>北陸</v>
      </c>
      <c r="BJ143" s="378">
        <f t="shared" si="380"/>
        <v>16</v>
      </c>
      <c r="BK143" s="378" t="str">
        <f t="shared" si="381"/>
        <v>北陸16</v>
      </c>
      <c r="BL143" s="390">
        <f t="shared" si="567"/>
        <v>0</v>
      </c>
      <c r="BU143" s="378" t="str">
        <f t="shared" si="590"/>
        <v>北陸</v>
      </c>
      <c r="BV143" s="378">
        <f t="shared" si="602"/>
        <v>16</v>
      </c>
      <c r="BW143" s="378" t="str">
        <f t="shared" si="382"/>
        <v>北陸16</v>
      </c>
      <c r="BX143" s="390">
        <f t="shared" si="568"/>
        <v>0</v>
      </c>
      <c r="CA143" s="378" t="str">
        <f t="shared" si="383"/>
        <v>北陸</v>
      </c>
      <c r="CB143" s="378">
        <f t="shared" si="384"/>
        <v>16</v>
      </c>
      <c r="CC143" s="378" t="str">
        <f t="shared" si="385"/>
        <v>北陸16</v>
      </c>
      <c r="CD143" s="390">
        <f t="shared" si="569"/>
        <v>0</v>
      </c>
      <c r="CM143" s="378" t="str">
        <f t="shared" si="591"/>
        <v>北陸</v>
      </c>
      <c r="CN143" s="378">
        <f t="shared" si="603"/>
        <v>16</v>
      </c>
      <c r="CO143" s="378" t="str">
        <f t="shared" si="386"/>
        <v>北陸16</v>
      </c>
      <c r="CP143" s="390">
        <f t="shared" si="570"/>
        <v>0</v>
      </c>
      <c r="CS143" s="378" t="str">
        <f t="shared" si="387"/>
        <v>北陸</v>
      </c>
      <c r="CT143" s="378">
        <f t="shared" si="388"/>
        <v>16</v>
      </c>
      <c r="CU143" s="378" t="str">
        <f t="shared" si="389"/>
        <v>北陸16</v>
      </c>
      <c r="CV143" s="390">
        <f t="shared" si="571"/>
        <v>0</v>
      </c>
      <c r="DE143" s="378" t="str">
        <f t="shared" si="592"/>
        <v>北陸</v>
      </c>
      <c r="DF143" s="378">
        <f t="shared" si="604"/>
        <v>16</v>
      </c>
      <c r="DG143" s="378" t="str">
        <f t="shared" si="390"/>
        <v>北陸16</v>
      </c>
      <c r="DH143" s="390">
        <f t="shared" si="572"/>
        <v>0</v>
      </c>
      <c r="DK143" s="378" t="str">
        <f t="shared" si="391"/>
        <v>北陸</v>
      </c>
      <c r="DL143" s="378">
        <f t="shared" si="391"/>
        <v>16</v>
      </c>
      <c r="DM143" s="378" t="str">
        <f t="shared" si="391"/>
        <v>北陸16</v>
      </c>
      <c r="DN143" s="390">
        <f t="shared" si="573"/>
        <v>0</v>
      </c>
      <c r="DW143" s="378" t="str">
        <f t="shared" si="593"/>
        <v>北陸</v>
      </c>
      <c r="DX143" s="378">
        <f t="shared" si="605"/>
        <v>16</v>
      </c>
      <c r="DY143" s="378" t="str">
        <f t="shared" si="392"/>
        <v>北陸16</v>
      </c>
      <c r="DZ143" s="390">
        <f t="shared" si="574"/>
        <v>0</v>
      </c>
      <c r="EC143" s="378" t="str">
        <f t="shared" si="393"/>
        <v>北陸</v>
      </c>
      <c r="ED143" s="378">
        <f t="shared" si="394"/>
        <v>16</v>
      </c>
      <c r="EE143" s="378" t="str">
        <f t="shared" si="395"/>
        <v>北陸16</v>
      </c>
      <c r="EF143" s="390">
        <f t="shared" si="575"/>
        <v>0</v>
      </c>
      <c r="EO143" s="378" t="str">
        <f t="shared" si="594"/>
        <v>北陸</v>
      </c>
      <c r="EP143" s="378">
        <f t="shared" si="606"/>
        <v>16</v>
      </c>
      <c r="EQ143" s="378" t="str">
        <f t="shared" si="396"/>
        <v>北陸16</v>
      </c>
      <c r="ER143" s="390">
        <f t="shared" si="576"/>
        <v>0</v>
      </c>
      <c r="EU143" s="378" t="str">
        <f t="shared" si="397"/>
        <v>北陸</v>
      </c>
      <c r="EV143" s="378">
        <f t="shared" si="398"/>
        <v>16</v>
      </c>
      <c r="EW143" s="378" t="str">
        <f t="shared" si="399"/>
        <v>北陸16</v>
      </c>
      <c r="EX143" s="390">
        <f t="shared" si="577"/>
        <v>0</v>
      </c>
      <c r="FG143" s="378" t="str">
        <f t="shared" si="595"/>
        <v>北陸</v>
      </c>
      <c r="FH143" s="378">
        <f t="shared" si="607"/>
        <v>16</v>
      </c>
      <c r="FI143" s="378" t="str">
        <f t="shared" si="400"/>
        <v>北陸16</v>
      </c>
      <c r="FJ143" s="390">
        <f t="shared" si="578"/>
        <v>0</v>
      </c>
      <c r="FM143" s="378" t="str">
        <f t="shared" si="401"/>
        <v>北陸</v>
      </c>
      <c r="FN143" s="378">
        <f t="shared" si="402"/>
        <v>16</v>
      </c>
      <c r="FO143" s="378" t="str">
        <f t="shared" si="403"/>
        <v>北陸16</v>
      </c>
      <c r="FP143" s="390">
        <f t="shared" si="579"/>
        <v>0</v>
      </c>
      <c r="FY143" s="378" t="str">
        <f t="shared" si="596"/>
        <v>北陸</v>
      </c>
      <c r="FZ143" s="378">
        <f t="shared" si="608"/>
        <v>16</v>
      </c>
      <c r="GA143" s="378" t="str">
        <f t="shared" si="404"/>
        <v>北陸16</v>
      </c>
      <c r="GB143" s="390">
        <f t="shared" si="580"/>
        <v>0</v>
      </c>
      <c r="GE143" s="378" t="str">
        <f t="shared" si="405"/>
        <v>北陸</v>
      </c>
      <c r="GF143" s="378">
        <f t="shared" si="406"/>
        <v>16</v>
      </c>
      <c r="GG143" s="378" t="str">
        <f t="shared" si="407"/>
        <v>北陸16</v>
      </c>
      <c r="GH143" s="390">
        <f t="shared" si="581"/>
        <v>0</v>
      </c>
      <c r="GQ143" s="378" t="str">
        <f t="shared" si="597"/>
        <v>北陸</v>
      </c>
      <c r="GR143" s="378">
        <f t="shared" si="609"/>
        <v>16</v>
      </c>
      <c r="GS143" s="378" t="str">
        <f t="shared" si="408"/>
        <v>北陸16</v>
      </c>
      <c r="GT143" s="390">
        <f t="shared" si="582"/>
        <v>0</v>
      </c>
      <c r="GW143" s="378" t="str">
        <f t="shared" si="409"/>
        <v>北陸</v>
      </c>
      <c r="GX143" s="378">
        <f t="shared" si="410"/>
        <v>16</v>
      </c>
      <c r="GY143" s="378" t="str">
        <f t="shared" si="411"/>
        <v>北陸16</v>
      </c>
      <c r="GZ143" s="390">
        <f t="shared" si="583"/>
        <v>0</v>
      </c>
      <c r="HI143" s="378" t="str">
        <f t="shared" si="598"/>
        <v>北陸</v>
      </c>
      <c r="HJ143" s="378">
        <f t="shared" si="610"/>
        <v>16</v>
      </c>
      <c r="HK143" s="378" t="str">
        <f t="shared" si="412"/>
        <v>北陸16</v>
      </c>
      <c r="HL143" s="390">
        <f t="shared" si="584"/>
        <v>0</v>
      </c>
      <c r="HO143" s="378" t="str">
        <f t="shared" si="413"/>
        <v>北陸</v>
      </c>
      <c r="HP143" s="378">
        <f t="shared" si="414"/>
        <v>16</v>
      </c>
      <c r="HQ143" s="378" t="str">
        <f t="shared" si="415"/>
        <v>北陸16</v>
      </c>
      <c r="HR143" s="390">
        <f t="shared" si="585"/>
        <v>0</v>
      </c>
      <c r="IA143" s="378" t="str">
        <f t="shared" si="599"/>
        <v>北陸</v>
      </c>
      <c r="IB143" s="378">
        <f t="shared" si="611"/>
        <v>16</v>
      </c>
      <c r="IC143" s="378" t="str">
        <f t="shared" si="416"/>
        <v>北陸16</v>
      </c>
      <c r="ID143" s="390">
        <f t="shared" si="586"/>
        <v>0</v>
      </c>
      <c r="IG143" s="378" t="str">
        <f t="shared" si="417"/>
        <v>北陸</v>
      </c>
      <c r="IH143" s="378">
        <f t="shared" si="418"/>
        <v>16</v>
      </c>
      <c r="II143" s="378" t="str">
        <f t="shared" si="419"/>
        <v>北陸16</v>
      </c>
      <c r="IJ143" s="390">
        <f t="shared" si="587"/>
        <v>0</v>
      </c>
    </row>
    <row r="144" spans="37:244">
      <c r="AK144" s="378" t="str">
        <f t="shared" si="588"/>
        <v>関西</v>
      </c>
      <c r="AL144" s="378">
        <f t="shared" si="600"/>
        <v>16</v>
      </c>
      <c r="AM144" s="378" t="str">
        <f t="shared" si="374"/>
        <v>関西16</v>
      </c>
      <c r="AN144" s="390">
        <f t="shared" si="564"/>
        <v>0</v>
      </c>
      <c r="AQ144" s="378" t="str">
        <f t="shared" si="375"/>
        <v>関西</v>
      </c>
      <c r="AR144" s="378">
        <f t="shared" si="376"/>
        <v>16</v>
      </c>
      <c r="AS144" s="378" t="str">
        <f t="shared" si="377"/>
        <v>関西16</v>
      </c>
      <c r="AT144" s="390">
        <f t="shared" si="565"/>
        <v>0</v>
      </c>
      <c r="BC144" s="378" t="str">
        <f t="shared" si="589"/>
        <v>関西</v>
      </c>
      <c r="BD144" s="378">
        <f t="shared" si="601"/>
        <v>16</v>
      </c>
      <c r="BE144" s="378" t="str">
        <f t="shared" si="378"/>
        <v>関西16</v>
      </c>
      <c r="BF144" s="390">
        <f t="shared" si="566"/>
        <v>0</v>
      </c>
      <c r="BI144" s="378" t="str">
        <f t="shared" si="379"/>
        <v>関西</v>
      </c>
      <c r="BJ144" s="378">
        <f t="shared" si="380"/>
        <v>16</v>
      </c>
      <c r="BK144" s="378" t="str">
        <f t="shared" si="381"/>
        <v>関西16</v>
      </c>
      <c r="BL144" s="390">
        <f t="shared" si="567"/>
        <v>0</v>
      </c>
      <c r="BU144" s="378" t="str">
        <f t="shared" si="590"/>
        <v>関西</v>
      </c>
      <c r="BV144" s="378">
        <f t="shared" si="602"/>
        <v>16</v>
      </c>
      <c r="BW144" s="378" t="str">
        <f t="shared" si="382"/>
        <v>関西16</v>
      </c>
      <c r="BX144" s="390">
        <f t="shared" si="568"/>
        <v>0</v>
      </c>
      <c r="CA144" s="378" t="str">
        <f t="shared" si="383"/>
        <v>関西</v>
      </c>
      <c r="CB144" s="378">
        <f t="shared" si="384"/>
        <v>16</v>
      </c>
      <c r="CC144" s="378" t="str">
        <f t="shared" si="385"/>
        <v>関西16</v>
      </c>
      <c r="CD144" s="390">
        <f t="shared" si="569"/>
        <v>0</v>
      </c>
      <c r="CM144" s="378" t="str">
        <f t="shared" si="591"/>
        <v>関西</v>
      </c>
      <c r="CN144" s="378">
        <f t="shared" si="603"/>
        <v>16</v>
      </c>
      <c r="CO144" s="378" t="str">
        <f t="shared" si="386"/>
        <v>関西16</v>
      </c>
      <c r="CP144" s="390">
        <f t="shared" si="570"/>
        <v>0</v>
      </c>
      <c r="CS144" s="378" t="str">
        <f t="shared" si="387"/>
        <v>関西</v>
      </c>
      <c r="CT144" s="378">
        <f t="shared" si="388"/>
        <v>16</v>
      </c>
      <c r="CU144" s="378" t="str">
        <f t="shared" si="389"/>
        <v>関西16</v>
      </c>
      <c r="CV144" s="390">
        <f t="shared" si="571"/>
        <v>0</v>
      </c>
      <c r="DE144" s="378" t="str">
        <f t="shared" si="592"/>
        <v>関西</v>
      </c>
      <c r="DF144" s="378">
        <f t="shared" si="604"/>
        <v>16</v>
      </c>
      <c r="DG144" s="378" t="str">
        <f t="shared" si="390"/>
        <v>関西16</v>
      </c>
      <c r="DH144" s="390">
        <f t="shared" si="572"/>
        <v>0</v>
      </c>
      <c r="DK144" s="378" t="str">
        <f t="shared" si="391"/>
        <v>関西</v>
      </c>
      <c r="DL144" s="378">
        <f t="shared" si="391"/>
        <v>16</v>
      </c>
      <c r="DM144" s="378" t="str">
        <f t="shared" si="391"/>
        <v>関西16</v>
      </c>
      <c r="DN144" s="390">
        <f t="shared" si="573"/>
        <v>0</v>
      </c>
      <c r="DW144" s="378" t="str">
        <f t="shared" si="593"/>
        <v>関西</v>
      </c>
      <c r="DX144" s="378">
        <f t="shared" si="605"/>
        <v>16</v>
      </c>
      <c r="DY144" s="378" t="str">
        <f t="shared" si="392"/>
        <v>関西16</v>
      </c>
      <c r="DZ144" s="390">
        <f t="shared" si="574"/>
        <v>0</v>
      </c>
      <c r="EC144" s="378" t="str">
        <f t="shared" si="393"/>
        <v>関西</v>
      </c>
      <c r="ED144" s="378">
        <f t="shared" si="394"/>
        <v>16</v>
      </c>
      <c r="EE144" s="378" t="str">
        <f t="shared" si="395"/>
        <v>関西16</v>
      </c>
      <c r="EF144" s="390">
        <f t="shared" si="575"/>
        <v>0</v>
      </c>
      <c r="EO144" s="378" t="str">
        <f t="shared" si="594"/>
        <v>関西</v>
      </c>
      <c r="EP144" s="378">
        <f t="shared" si="606"/>
        <v>16</v>
      </c>
      <c r="EQ144" s="378" t="str">
        <f t="shared" si="396"/>
        <v>関西16</v>
      </c>
      <c r="ER144" s="390">
        <f t="shared" si="576"/>
        <v>0</v>
      </c>
      <c r="EU144" s="378" t="str">
        <f t="shared" si="397"/>
        <v>関西</v>
      </c>
      <c r="EV144" s="378">
        <f t="shared" si="398"/>
        <v>16</v>
      </c>
      <c r="EW144" s="378" t="str">
        <f t="shared" si="399"/>
        <v>関西16</v>
      </c>
      <c r="EX144" s="390">
        <f t="shared" si="577"/>
        <v>0</v>
      </c>
      <c r="FG144" s="378" t="str">
        <f t="shared" si="595"/>
        <v>関西</v>
      </c>
      <c r="FH144" s="378">
        <f t="shared" si="607"/>
        <v>16</v>
      </c>
      <c r="FI144" s="378" t="str">
        <f t="shared" si="400"/>
        <v>関西16</v>
      </c>
      <c r="FJ144" s="390">
        <f t="shared" si="578"/>
        <v>0</v>
      </c>
      <c r="FM144" s="378" t="str">
        <f t="shared" si="401"/>
        <v>関西</v>
      </c>
      <c r="FN144" s="378">
        <f t="shared" si="402"/>
        <v>16</v>
      </c>
      <c r="FO144" s="378" t="str">
        <f t="shared" si="403"/>
        <v>関西16</v>
      </c>
      <c r="FP144" s="390">
        <f t="shared" si="579"/>
        <v>0</v>
      </c>
      <c r="FY144" s="378" t="str">
        <f t="shared" si="596"/>
        <v>関西</v>
      </c>
      <c r="FZ144" s="378">
        <f t="shared" si="608"/>
        <v>16</v>
      </c>
      <c r="GA144" s="378" t="str">
        <f t="shared" si="404"/>
        <v>関西16</v>
      </c>
      <c r="GB144" s="390">
        <f t="shared" si="580"/>
        <v>0</v>
      </c>
      <c r="GE144" s="378" t="str">
        <f t="shared" si="405"/>
        <v>関西</v>
      </c>
      <c r="GF144" s="378">
        <f t="shared" si="406"/>
        <v>16</v>
      </c>
      <c r="GG144" s="378" t="str">
        <f t="shared" si="407"/>
        <v>関西16</v>
      </c>
      <c r="GH144" s="390">
        <f t="shared" si="581"/>
        <v>0</v>
      </c>
      <c r="GQ144" s="378" t="str">
        <f t="shared" si="597"/>
        <v>関西</v>
      </c>
      <c r="GR144" s="378">
        <f t="shared" si="609"/>
        <v>16</v>
      </c>
      <c r="GS144" s="378" t="str">
        <f t="shared" si="408"/>
        <v>関西16</v>
      </c>
      <c r="GT144" s="390">
        <f t="shared" si="582"/>
        <v>0</v>
      </c>
      <c r="GW144" s="378" t="str">
        <f t="shared" si="409"/>
        <v>関西</v>
      </c>
      <c r="GX144" s="378">
        <f t="shared" si="410"/>
        <v>16</v>
      </c>
      <c r="GY144" s="378" t="str">
        <f t="shared" si="411"/>
        <v>関西16</v>
      </c>
      <c r="GZ144" s="390">
        <f t="shared" si="583"/>
        <v>0</v>
      </c>
      <c r="HI144" s="378" t="str">
        <f t="shared" si="598"/>
        <v>関西</v>
      </c>
      <c r="HJ144" s="378">
        <f t="shared" si="610"/>
        <v>16</v>
      </c>
      <c r="HK144" s="378" t="str">
        <f t="shared" si="412"/>
        <v>関西16</v>
      </c>
      <c r="HL144" s="390">
        <f t="shared" si="584"/>
        <v>0</v>
      </c>
      <c r="HO144" s="378" t="str">
        <f t="shared" si="413"/>
        <v>関西</v>
      </c>
      <c r="HP144" s="378">
        <f t="shared" si="414"/>
        <v>16</v>
      </c>
      <c r="HQ144" s="378" t="str">
        <f t="shared" si="415"/>
        <v>関西16</v>
      </c>
      <c r="HR144" s="390">
        <f t="shared" si="585"/>
        <v>0</v>
      </c>
      <c r="IA144" s="378" t="str">
        <f t="shared" si="599"/>
        <v>関西</v>
      </c>
      <c r="IB144" s="378">
        <f t="shared" si="611"/>
        <v>16</v>
      </c>
      <c r="IC144" s="378" t="str">
        <f t="shared" si="416"/>
        <v>関西16</v>
      </c>
      <c r="ID144" s="390">
        <f t="shared" si="586"/>
        <v>0</v>
      </c>
      <c r="IG144" s="378" t="str">
        <f t="shared" si="417"/>
        <v>関西</v>
      </c>
      <c r="IH144" s="378">
        <f t="shared" si="418"/>
        <v>16</v>
      </c>
      <c r="II144" s="378" t="str">
        <f t="shared" si="419"/>
        <v>関西16</v>
      </c>
      <c r="IJ144" s="390">
        <f t="shared" si="587"/>
        <v>0</v>
      </c>
    </row>
    <row r="145" spans="37:244">
      <c r="AK145" s="378" t="str">
        <f t="shared" si="588"/>
        <v>中国</v>
      </c>
      <c r="AL145" s="378">
        <f t="shared" si="600"/>
        <v>16</v>
      </c>
      <c r="AM145" s="378" t="str">
        <f t="shared" si="374"/>
        <v>中国16</v>
      </c>
      <c r="AN145" s="390">
        <f t="shared" si="564"/>
        <v>0</v>
      </c>
      <c r="AQ145" s="378" t="str">
        <f t="shared" si="375"/>
        <v>中国</v>
      </c>
      <c r="AR145" s="378">
        <f t="shared" si="376"/>
        <v>16</v>
      </c>
      <c r="AS145" s="378" t="str">
        <f t="shared" si="377"/>
        <v>中国16</v>
      </c>
      <c r="AT145" s="390">
        <f t="shared" si="565"/>
        <v>0</v>
      </c>
      <c r="BC145" s="378" t="str">
        <f t="shared" si="589"/>
        <v>中国</v>
      </c>
      <c r="BD145" s="378">
        <f t="shared" si="601"/>
        <v>16</v>
      </c>
      <c r="BE145" s="378" t="str">
        <f t="shared" si="378"/>
        <v>中国16</v>
      </c>
      <c r="BF145" s="390">
        <f t="shared" si="566"/>
        <v>0</v>
      </c>
      <c r="BI145" s="378" t="str">
        <f t="shared" si="379"/>
        <v>中国</v>
      </c>
      <c r="BJ145" s="378">
        <f t="shared" si="380"/>
        <v>16</v>
      </c>
      <c r="BK145" s="378" t="str">
        <f t="shared" si="381"/>
        <v>中国16</v>
      </c>
      <c r="BL145" s="390">
        <f t="shared" si="567"/>
        <v>0</v>
      </c>
      <c r="BU145" s="378" t="str">
        <f t="shared" si="590"/>
        <v>中国</v>
      </c>
      <c r="BV145" s="378">
        <f t="shared" si="602"/>
        <v>16</v>
      </c>
      <c r="BW145" s="378" t="str">
        <f t="shared" si="382"/>
        <v>中国16</v>
      </c>
      <c r="BX145" s="390">
        <f t="shared" si="568"/>
        <v>0</v>
      </c>
      <c r="CA145" s="378" t="str">
        <f t="shared" si="383"/>
        <v>中国</v>
      </c>
      <c r="CB145" s="378">
        <f t="shared" si="384"/>
        <v>16</v>
      </c>
      <c r="CC145" s="378" t="str">
        <f t="shared" si="385"/>
        <v>中国16</v>
      </c>
      <c r="CD145" s="390">
        <f t="shared" si="569"/>
        <v>0</v>
      </c>
      <c r="CM145" s="378" t="str">
        <f t="shared" si="591"/>
        <v>中国</v>
      </c>
      <c r="CN145" s="378">
        <f t="shared" si="603"/>
        <v>16</v>
      </c>
      <c r="CO145" s="378" t="str">
        <f t="shared" si="386"/>
        <v>中国16</v>
      </c>
      <c r="CP145" s="390">
        <f t="shared" si="570"/>
        <v>0</v>
      </c>
      <c r="CS145" s="378" t="str">
        <f t="shared" si="387"/>
        <v>中国</v>
      </c>
      <c r="CT145" s="378">
        <f t="shared" si="388"/>
        <v>16</v>
      </c>
      <c r="CU145" s="378" t="str">
        <f t="shared" si="389"/>
        <v>中国16</v>
      </c>
      <c r="CV145" s="390">
        <f t="shared" si="571"/>
        <v>0</v>
      </c>
      <c r="DE145" s="378" t="str">
        <f t="shared" si="592"/>
        <v>中国</v>
      </c>
      <c r="DF145" s="378">
        <f t="shared" si="604"/>
        <v>16</v>
      </c>
      <c r="DG145" s="378" t="str">
        <f t="shared" si="390"/>
        <v>中国16</v>
      </c>
      <c r="DH145" s="390">
        <f t="shared" si="572"/>
        <v>0</v>
      </c>
      <c r="DK145" s="378" t="str">
        <f t="shared" si="391"/>
        <v>中国</v>
      </c>
      <c r="DL145" s="378">
        <f t="shared" si="391"/>
        <v>16</v>
      </c>
      <c r="DM145" s="378" t="str">
        <f t="shared" si="391"/>
        <v>中国16</v>
      </c>
      <c r="DN145" s="390">
        <f t="shared" si="573"/>
        <v>0</v>
      </c>
      <c r="DW145" s="378" t="str">
        <f t="shared" si="593"/>
        <v>中国</v>
      </c>
      <c r="DX145" s="378">
        <f t="shared" si="605"/>
        <v>16</v>
      </c>
      <c r="DY145" s="378" t="str">
        <f t="shared" si="392"/>
        <v>中国16</v>
      </c>
      <c r="DZ145" s="390">
        <f t="shared" si="574"/>
        <v>0</v>
      </c>
      <c r="EC145" s="378" t="str">
        <f t="shared" si="393"/>
        <v>中国</v>
      </c>
      <c r="ED145" s="378">
        <f t="shared" si="394"/>
        <v>16</v>
      </c>
      <c r="EE145" s="378" t="str">
        <f t="shared" si="395"/>
        <v>中国16</v>
      </c>
      <c r="EF145" s="390">
        <f t="shared" si="575"/>
        <v>0</v>
      </c>
      <c r="EO145" s="378" t="str">
        <f t="shared" si="594"/>
        <v>中国</v>
      </c>
      <c r="EP145" s="378">
        <f t="shared" si="606"/>
        <v>16</v>
      </c>
      <c r="EQ145" s="378" t="str">
        <f t="shared" si="396"/>
        <v>中国16</v>
      </c>
      <c r="ER145" s="390">
        <f t="shared" si="576"/>
        <v>0</v>
      </c>
      <c r="EU145" s="378" t="str">
        <f t="shared" si="397"/>
        <v>中国</v>
      </c>
      <c r="EV145" s="378">
        <f t="shared" si="398"/>
        <v>16</v>
      </c>
      <c r="EW145" s="378" t="str">
        <f t="shared" si="399"/>
        <v>中国16</v>
      </c>
      <c r="EX145" s="390">
        <f t="shared" si="577"/>
        <v>0</v>
      </c>
      <c r="FG145" s="378" t="str">
        <f t="shared" si="595"/>
        <v>中国</v>
      </c>
      <c r="FH145" s="378">
        <f t="shared" si="607"/>
        <v>16</v>
      </c>
      <c r="FI145" s="378" t="str">
        <f t="shared" si="400"/>
        <v>中国16</v>
      </c>
      <c r="FJ145" s="390">
        <f t="shared" si="578"/>
        <v>0</v>
      </c>
      <c r="FM145" s="378" t="str">
        <f t="shared" si="401"/>
        <v>中国</v>
      </c>
      <c r="FN145" s="378">
        <f t="shared" si="402"/>
        <v>16</v>
      </c>
      <c r="FO145" s="378" t="str">
        <f t="shared" si="403"/>
        <v>中国16</v>
      </c>
      <c r="FP145" s="390">
        <f t="shared" si="579"/>
        <v>0</v>
      </c>
      <c r="FY145" s="378" t="str">
        <f t="shared" si="596"/>
        <v>中国</v>
      </c>
      <c r="FZ145" s="378">
        <f t="shared" si="608"/>
        <v>16</v>
      </c>
      <c r="GA145" s="378" t="str">
        <f t="shared" si="404"/>
        <v>中国16</v>
      </c>
      <c r="GB145" s="390">
        <f t="shared" si="580"/>
        <v>0</v>
      </c>
      <c r="GE145" s="378" t="str">
        <f t="shared" si="405"/>
        <v>中国</v>
      </c>
      <c r="GF145" s="378">
        <f t="shared" si="406"/>
        <v>16</v>
      </c>
      <c r="GG145" s="378" t="str">
        <f t="shared" si="407"/>
        <v>中国16</v>
      </c>
      <c r="GH145" s="390">
        <f t="shared" si="581"/>
        <v>0</v>
      </c>
      <c r="GQ145" s="378" t="str">
        <f t="shared" si="597"/>
        <v>中国</v>
      </c>
      <c r="GR145" s="378">
        <f t="shared" si="609"/>
        <v>16</v>
      </c>
      <c r="GS145" s="378" t="str">
        <f t="shared" si="408"/>
        <v>中国16</v>
      </c>
      <c r="GT145" s="390">
        <f t="shared" si="582"/>
        <v>0</v>
      </c>
      <c r="GW145" s="378" t="str">
        <f t="shared" si="409"/>
        <v>中国</v>
      </c>
      <c r="GX145" s="378">
        <f t="shared" si="410"/>
        <v>16</v>
      </c>
      <c r="GY145" s="378" t="str">
        <f t="shared" si="411"/>
        <v>中国16</v>
      </c>
      <c r="GZ145" s="390">
        <f t="shared" si="583"/>
        <v>0</v>
      </c>
      <c r="HI145" s="378" t="str">
        <f t="shared" si="598"/>
        <v>中国</v>
      </c>
      <c r="HJ145" s="378">
        <f t="shared" si="610"/>
        <v>16</v>
      </c>
      <c r="HK145" s="378" t="str">
        <f t="shared" si="412"/>
        <v>中国16</v>
      </c>
      <c r="HL145" s="390">
        <f t="shared" si="584"/>
        <v>0</v>
      </c>
      <c r="HO145" s="378" t="str">
        <f t="shared" si="413"/>
        <v>中国</v>
      </c>
      <c r="HP145" s="378">
        <f t="shared" si="414"/>
        <v>16</v>
      </c>
      <c r="HQ145" s="378" t="str">
        <f t="shared" si="415"/>
        <v>中国16</v>
      </c>
      <c r="HR145" s="390">
        <f t="shared" si="585"/>
        <v>0</v>
      </c>
      <c r="IA145" s="378" t="str">
        <f t="shared" si="599"/>
        <v>中国</v>
      </c>
      <c r="IB145" s="378">
        <f t="shared" si="611"/>
        <v>16</v>
      </c>
      <c r="IC145" s="378" t="str">
        <f t="shared" si="416"/>
        <v>中国16</v>
      </c>
      <c r="ID145" s="390">
        <f t="shared" si="586"/>
        <v>0</v>
      </c>
      <c r="IG145" s="378" t="str">
        <f t="shared" si="417"/>
        <v>中国</v>
      </c>
      <c r="IH145" s="378">
        <f t="shared" si="418"/>
        <v>16</v>
      </c>
      <c r="II145" s="378" t="str">
        <f t="shared" si="419"/>
        <v>中国16</v>
      </c>
      <c r="IJ145" s="390">
        <f t="shared" si="587"/>
        <v>0</v>
      </c>
    </row>
    <row r="146" spans="37:244">
      <c r="AK146" s="378" t="str">
        <f t="shared" si="588"/>
        <v>四国</v>
      </c>
      <c r="AL146" s="378">
        <f t="shared" si="600"/>
        <v>16</v>
      </c>
      <c r="AM146" s="378" t="str">
        <f t="shared" si="374"/>
        <v>四国16</v>
      </c>
      <c r="AN146" s="390">
        <f t="shared" si="564"/>
        <v>0</v>
      </c>
      <c r="AQ146" s="378" t="str">
        <f t="shared" si="375"/>
        <v>四国</v>
      </c>
      <c r="AR146" s="378">
        <f t="shared" si="376"/>
        <v>16</v>
      </c>
      <c r="AS146" s="378" t="str">
        <f t="shared" si="377"/>
        <v>四国16</v>
      </c>
      <c r="AT146" s="390">
        <f t="shared" si="565"/>
        <v>0</v>
      </c>
      <c r="BC146" s="378" t="str">
        <f t="shared" si="589"/>
        <v>四国</v>
      </c>
      <c r="BD146" s="378">
        <f t="shared" si="601"/>
        <v>16</v>
      </c>
      <c r="BE146" s="378" t="str">
        <f t="shared" si="378"/>
        <v>四国16</v>
      </c>
      <c r="BF146" s="390">
        <f t="shared" si="566"/>
        <v>0</v>
      </c>
      <c r="BI146" s="378" t="str">
        <f t="shared" si="379"/>
        <v>四国</v>
      </c>
      <c r="BJ146" s="378">
        <f t="shared" si="380"/>
        <v>16</v>
      </c>
      <c r="BK146" s="378" t="str">
        <f t="shared" si="381"/>
        <v>四国16</v>
      </c>
      <c r="BL146" s="390">
        <f t="shared" si="567"/>
        <v>0</v>
      </c>
      <c r="BU146" s="378" t="str">
        <f t="shared" si="590"/>
        <v>四国</v>
      </c>
      <c r="BV146" s="378">
        <f t="shared" si="602"/>
        <v>16</v>
      </c>
      <c r="BW146" s="378" t="str">
        <f t="shared" si="382"/>
        <v>四国16</v>
      </c>
      <c r="BX146" s="390">
        <f t="shared" si="568"/>
        <v>0</v>
      </c>
      <c r="CA146" s="378" t="str">
        <f t="shared" si="383"/>
        <v>四国</v>
      </c>
      <c r="CB146" s="378">
        <f t="shared" si="384"/>
        <v>16</v>
      </c>
      <c r="CC146" s="378" t="str">
        <f t="shared" si="385"/>
        <v>四国16</v>
      </c>
      <c r="CD146" s="390">
        <f t="shared" si="569"/>
        <v>0</v>
      </c>
      <c r="CM146" s="378" t="str">
        <f t="shared" si="591"/>
        <v>四国</v>
      </c>
      <c r="CN146" s="378">
        <f t="shared" si="603"/>
        <v>16</v>
      </c>
      <c r="CO146" s="378" t="str">
        <f t="shared" si="386"/>
        <v>四国16</v>
      </c>
      <c r="CP146" s="390">
        <f t="shared" si="570"/>
        <v>0</v>
      </c>
      <c r="CS146" s="378" t="str">
        <f t="shared" si="387"/>
        <v>四国</v>
      </c>
      <c r="CT146" s="378">
        <f t="shared" si="388"/>
        <v>16</v>
      </c>
      <c r="CU146" s="378" t="str">
        <f t="shared" si="389"/>
        <v>四国16</v>
      </c>
      <c r="CV146" s="390">
        <f t="shared" si="571"/>
        <v>0</v>
      </c>
      <c r="DE146" s="378" t="str">
        <f t="shared" si="592"/>
        <v>四国</v>
      </c>
      <c r="DF146" s="378">
        <f t="shared" si="604"/>
        <v>16</v>
      </c>
      <c r="DG146" s="378" t="str">
        <f t="shared" si="390"/>
        <v>四国16</v>
      </c>
      <c r="DH146" s="390">
        <f t="shared" si="572"/>
        <v>0</v>
      </c>
      <c r="DK146" s="378" t="str">
        <f t="shared" si="391"/>
        <v>四国</v>
      </c>
      <c r="DL146" s="378">
        <f t="shared" si="391"/>
        <v>16</v>
      </c>
      <c r="DM146" s="378" t="str">
        <f t="shared" si="391"/>
        <v>四国16</v>
      </c>
      <c r="DN146" s="390">
        <f t="shared" si="573"/>
        <v>0</v>
      </c>
      <c r="DW146" s="378" t="str">
        <f t="shared" si="593"/>
        <v>四国</v>
      </c>
      <c r="DX146" s="378">
        <f t="shared" si="605"/>
        <v>16</v>
      </c>
      <c r="DY146" s="378" t="str">
        <f t="shared" si="392"/>
        <v>四国16</v>
      </c>
      <c r="DZ146" s="390">
        <f t="shared" si="574"/>
        <v>0</v>
      </c>
      <c r="EC146" s="378" t="str">
        <f t="shared" si="393"/>
        <v>四国</v>
      </c>
      <c r="ED146" s="378">
        <f t="shared" si="394"/>
        <v>16</v>
      </c>
      <c r="EE146" s="378" t="str">
        <f t="shared" si="395"/>
        <v>四国16</v>
      </c>
      <c r="EF146" s="390">
        <f t="shared" si="575"/>
        <v>0</v>
      </c>
      <c r="EO146" s="378" t="str">
        <f t="shared" si="594"/>
        <v>四国</v>
      </c>
      <c r="EP146" s="378">
        <f t="shared" si="606"/>
        <v>16</v>
      </c>
      <c r="EQ146" s="378" t="str">
        <f t="shared" si="396"/>
        <v>四国16</v>
      </c>
      <c r="ER146" s="390">
        <f t="shared" si="576"/>
        <v>0</v>
      </c>
      <c r="EU146" s="378" t="str">
        <f t="shared" si="397"/>
        <v>四国</v>
      </c>
      <c r="EV146" s="378">
        <f t="shared" si="398"/>
        <v>16</v>
      </c>
      <c r="EW146" s="378" t="str">
        <f t="shared" si="399"/>
        <v>四国16</v>
      </c>
      <c r="EX146" s="390">
        <f t="shared" si="577"/>
        <v>0</v>
      </c>
      <c r="FG146" s="378" t="str">
        <f t="shared" si="595"/>
        <v>四国</v>
      </c>
      <c r="FH146" s="378">
        <f t="shared" si="607"/>
        <v>16</v>
      </c>
      <c r="FI146" s="378" t="str">
        <f t="shared" si="400"/>
        <v>四国16</v>
      </c>
      <c r="FJ146" s="390">
        <f t="shared" si="578"/>
        <v>0</v>
      </c>
      <c r="FM146" s="378" t="str">
        <f t="shared" si="401"/>
        <v>四国</v>
      </c>
      <c r="FN146" s="378">
        <f t="shared" si="402"/>
        <v>16</v>
      </c>
      <c r="FO146" s="378" t="str">
        <f t="shared" si="403"/>
        <v>四国16</v>
      </c>
      <c r="FP146" s="390">
        <f t="shared" si="579"/>
        <v>0</v>
      </c>
      <c r="FY146" s="378" t="str">
        <f t="shared" si="596"/>
        <v>四国</v>
      </c>
      <c r="FZ146" s="378">
        <f t="shared" si="608"/>
        <v>16</v>
      </c>
      <c r="GA146" s="378" t="str">
        <f t="shared" si="404"/>
        <v>四国16</v>
      </c>
      <c r="GB146" s="390">
        <f t="shared" si="580"/>
        <v>0</v>
      </c>
      <c r="GE146" s="378" t="str">
        <f t="shared" si="405"/>
        <v>四国</v>
      </c>
      <c r="GF146" s="378">
        <f t="shared" si="406"/>
        <v>16</v>
      </c>
      <c r="GG146" s="378" t="str">
        <f t="shared" si="407"/>
        <v>四国16</v>
      </c>
      <c r="GH146" s="390">
        <f t="shared" si="581"/>
        <v>0</v>
      </c>
      <c r="GQ146" s="378" t="str">
        <f t="shared" si="597"/>
        <v>四国</v>
      </c>
      <c r="GR146" s="378">
        <f t="shared" si="609"/>
        <v>16</v>
      </c>
      <c r="GS146" s="378" t="str">
        <f t="shared" si="408"/>
        <v>四国16</v>
      </c>
      <c r="GT146" s="390">
        <f t="shared" si="582"/>
        <v>0</v>
      </c>
      <c r="GW146" s="378" t="str">
        <f t="shared" si="409"/>
        <v>四国</v>
      </c>
      <c r="GX146" s="378">
        <f t="shared" si="410"/>
        <v>16</v>
      </c>
      <c r="GY146" s="378" t="str">
        <f t="shared" si="411"/>
        <v>四国16</v>
      </c>
      <c r="GZ146" s="390">
        <f t="shared" si="583"/>
        <v>0</v>
      </c>
      <c r="HI146" s="378" t="str">
        <f t="shared" si="598"/>
        <v>四国</v>
      </c>
      <c r="HJ146" s="378">
        <f t="shared" si="610"/>
        <v>16</v>
      </c>
      <c r="HK146" s="378" t="str">
        <f t="shared" si="412"/>
        <v>四国16</v>
      </c>
      <c r="HL146" s="390">
        <f t="shared" si="584"/>
        <v>0</v>
      </c>
      <c r="HO146" s="378" t="str">
        <f t="shared" si="413"/>
        <v>四国</v>
      </c>
      <c r="HP146" s="378">
        <f t="shared" si="414"/>
        <v>16</v>
      </c>
      <c r="HQ146" s="378" t="str">
        <f t="shared" si="415"/>
        <v>四国16</v>
      </c>
      <c r="HR146" s="390">
        <f t="shared" si="585"/>
        <v>0</v>
      </c>
      <c r="IA146" s="378" t="str">
        <f t="shared" si="599"/>
        <v>四国</v>
      </c>
      <c r="IB146" s="378">
        <f t="shared" si="611"/>
        <v>16</v>
      </c>
      <c r="IC146" s="378" t="str">
        <f t="shared" si="416"/>
        <v>四国16</v>
      </c>
      <c r="ID146" s="390">
        <f t="shared" si="586"/>
        <v>0</v>
      </c>
      <c r="IG146" s="378" t="str">
        <f t="shared" si="417"/>
        <v>四国</v>
      </c>
      <c r="IH146" s="378">
        <f t="shared" si="418"/>
        <v>16</v>
      </c>
      <c r="II146" s="378" t="str">
        <f t="shared" si="419"/>
        <v>四国16</v>
      </c>
      <c r="IJ146" s="390">
        <f t="shared" si="587"/>
        <v>0</v>
      </c>
    </row>
    <row r="147" spans="37:244">
      <c r="AK147" s="378" t="str">
        <f t="shared" si="588"/>
        <v>九州</v>
      </c>
      <c r="AL147" s="378">
        <f t="shared" si="600"/>
        <v>16</v>
      </c>
      <c r="AM147" s="378" t="str">
        <f t="shared" si="374"/>
        <v>九州16</v>
      </c>
      <c r="AN147" s="390">
        <f t="shared" si="564"/>
        <v>0</v>
      </c>
      <c r="AQ147" s="378" t="str">
        <f t="shared" si="375"/>
        <v>九州</v>
      </c>
      <c r="AR147" s="378">
        <f t="shared" si="376"/>
        <v>16</v>
      </c>
      <c r="AS147" s="378" t="str">
        <f t="shared" si="377"/>
        <v>九州16</v>
      </c>
      <c r="AT147" s="390">
        <f t="shared" si="565"/>
        <v>0</v>
      </c>
      <c r="BC147" s="378" t="str">
        <f t="shared" si="589"/>
        <v>九州</v>
      </c>
      <c r="BD147" s="378">
        <f t="shared" si="601"/>
        <v>16</v>
      </c>
      <c r="BE147" s="378" t="str">
        <f t="shared" si="378"/>
        <v>九州16</v>
      </c>
      <c r="BF147" s="390">
        <f t="shared" si="566"/>
        <v>0</v>
      </c>
      <c r="BI147" s="378" t="str">
        <f t="shared" si="379"/>
        <v>九州</v>
      </c>
      <c r="BJ147" s="378">
        <f t="shared" si="380"/>
        <v>16</v>
      </c>
      <c r="BK147" s="378" t="str">
        <f t="shared" si="381"/>
        <v>九州16</v>
      </c>
      <c r="BL147" s="390">
        <f t="shared" si="567"/>
        <v>0</v>
      </c>
      <c r="BU147" s="378" t="str">
        <f t="shared" si="590"/>
        <v>九州</v>
      </c>
      <c r="BV147" s="378">
        <f t="shared" si="602"/>
        <v>16</v>
      </c>
      <c r="BW147" s="378" t="str">
        <f t="shared" si="382"/>
        <v>九州16</v>
      </c>
      <c r="BX147" s="390">
        <f t="shared" si="568"/>
        <v>0</v>
      </c>
      <c r="CA147" s="378" t="str">
        <f t="shared" si="383"/>
        <v>九州</v>
      </c>
      <c r="CB147" s="378">
        <f t="shared" si="384"/>
        <v>16</v>
      </c>
      <c r="CC147" s="378" t="str">
        <f t="shared" si="385"/>
        <v>九州16</v>
      </c>
      <c r="CD147" s="390">
        <f t="shared" si="569"/>
        <v>0</v>
      </c>
      <c r="CM147" s="378" t="str">
        <f t="shared" si="591"/>
        <v>九州</v>
      </c>
      <c r="CN147" s="378">
        <f t="shared" si="603"/>
        <v>16</v>
      </c>
      <c r="CO147" s="378" t="str">
        <f t="shared" si="386"/>
        <v>九州16</v>
      </c>
      <c r="CP147" s="390">
        <f t="shared" si="570"/>
        <v>0</v>
      </c>
      <c r="CS147" s="378" t="str">
        <f t="shared" si="387"/>
        <v>九州</v>
      </c>
      <c r="CT147" s="378">
        <f t="shared" si="388"/>
        <v>16</v>
      </c>
      <c r="CU147" s="378" t="str">
        <f t="shared" si="389"/>
        <v>九州16</v>
      </c>
      <c r="CV147" s="390">
        <f t="shared" si="571"/>
        <v>0</v>
      </c>
      <c r="DE147" s="378" t="str">
        <f t="shared" si="592"/>
        <v>九州</v>
      </c>
      <c r="DF147" s="378">
        <f t="shared" si="604"/>
        <v>16</v>
      </c>
      <c r="DG147" s="378" t="str">
        <f t="shared" si="390"/>
        <v>九州16</v>
      </c>
      <c r="DH147" s="390">
        <f t="shared" si="572"/>
        <v>0</v>
      </c>
      <c r="DK147" s="378" t="str">
        <f t="shared" si="391"/>
        <v>九州</v>
      </c>
      <c r="DL147" s="378">
        <f t="shared" si="391"/>
        <v>16</v>
      </c>
      <c r="DM147" s="378" t="str">
        <f t="shared" si="391"/>
        <v>九州16</v>
      </c>
      <c r="DN147" s="390">
        <f t="shared" si="573"/>
        <v>0</v>
      </c>
      <c r="DW147" s="378" t="str">
        <f t="shared" si="593"/>
        <v>九州</v>
      </c>
      <c r="DX147" s="378">
        <f t="shared" si="605"/>
        <v>16</v>
      </c>
      <c r="DY147" s="378" t="str">
        <f t="shared" si="392"/>
        <v>九州16</v>
      </c>
      <c r="DZ147" s="390">
        <f t="shared" si="574"/>
        <v>0</v>
      </c>
      <c r="EC147" s="378" t="str">
        <f t="shared" si="393"/>
        <v>九州</v>
      </c>
      <c r="ED147" s="378">
        <f t="shared" si="394"/>
        <v>16</v>
      </c>
      <c r="EE147" s="378" t="str">
        <f t="shared" si="395"/>
        <v>九州16</v>
      </c>
      <c r="EF147" s="390">
        <f t="shared" si="575"/>
        <v>0</v>
      </c>
      <c r="EO147" s="378" t="str">
        <f t="shared" si="594"/>
        <v>九州</v>
      </c>
      <c r="EP147" s="378">
        <f t="shared" si="606"/>
        <v>16</v>
      </c>
      <c r="EQ147" s="378" t="str">
        <f t="shared" si="396"/>
        <v>九州16</v>
      </c>
      <c r="ER147" s="390">
        <f t="shared" si="576"/>
        <v>0</v>
      </c>
      <c r="EU147" s="378" t="str">
        <f t="shared" si="397"/>
        <v>九州</v>
      </c>
      <c r="EV147" s="378">
        <f t="shared" si="398"/>
        <v>16</v>
      </c>
      <c r="EW147" s="378" t="str">
        <f t="shared" si="399"/>
        <v>九州16</v>
      </c>
      <c r="EX147" s="390">
        <f t="shared" si="577"/>
        <v>0</v>
      </c>
      <c r="FG147" s="378" t="str">
        <f t="shared" si="595"/>
        <v>九州</v>
      </c>
      <c r="FH147" s="378">
        <f t="shared" si="607"/>
        <v>16</v>
      </c>
      <c r="FI147" s="378" t="str">
        <f t="shared" si="400"/>
        <v>九州16</v>
      </c>
      <c r="FJ147" s="390">
        <f t="shared" si="578"/>
        <v>0</v>
      </c>
      <c r="FM147" s="378" t="str">
        <f t="shared" si="401"/>
        <v>九州</v>
      </c>
      <c r="FN147" s="378">
        <f t="shared" si="402"/>
        <v>16</v>
      </c>
      <c r="FO147" s="378" t="str">
        <f t="shared" si="403"/>
        <v>九州16</v>
      </c>
      <c r="FP147" s="390">
        <f t="shared" si="579"/>
        <v>0</v>
      </c>
      <c r="FY147" s="378" t="str">
        <f t="shared" si="596"/>
        <v>九州</v>
      </c>
      <c r="FZ147" s="378">
        <f t="shared" si="608"/>
        <v>16</v>
      </c>
      <c r="GA147" s="378" t="str">
        <f t="shared" si="404"/>
        <v>九州16</v>
      </c>
      <c r="GB147" s="390">
        <f t="shared" si="580"/>
        <v>0</v>
      </c>
      <c r="GE147" s="378" t="str">
        <f t="shared" si="405"/>
        <v>九州</v>
      </c>
      <c r="GF147" s="378">
        <f t="shared" si="406"/>
        <v>16</v>
      </c>
      <c r="GG147" s="378" t="str">
        <f t="shared" si="407"/>
        <v>九州16</v>
      </c>
      <c r="GH147" s="390">
        <f t="shared" si="581"/>
        <v>0</v>
      </c>
      <c r="GQ147" s="378" t="str">
        <f t="shared" si="597"/>
        <v>九州</v>
      </c>
      <c r="GR147" s="378">
        <f t="shared" si="609"/>
        <v>16</v>
      </c>
      <c r="GS147" s="378" t="str">
        <f t="shared" si="408"/>
        <v>九州16</v>
      </c>
      <c r="GT147" s="390">
        <f t="shared" si="582"/>
        <v>0</v>
      </c>
      <c r="GW147" s="378" t="str">
        <f t="shared" si="409"/>
        <v>九州</v>
      </c>
      <c r="GX147" s="378">
        <f t="shared" si="410"/>
        <v>16</v>
      </c>
      <c r="GY147" s="378" t="str">
        <f t="shared" si="411"/>
        <v>九州16</v>
      </c>
      <c r="GZ147" s="390">
        <f t="shared" si="583"/>
        <v>0</v>
      </c>
      <c r="HI147" s="378" t="str">
        <f t="shared" si="598"/>
        <v>九州</v>
      </c>
      <c r="HJ147" s="378">
        <f t="shared" si="610"/>
        <v>16</v>
      </c>
      <c r="HK147" s="378" t="str">
        <f t="shared" si="412"/>
        <v>九州16</v>
      </c>
      <c r="HL147" s="390">
        <f t="shared" si="584"/>
        <v>0</v>
      </c>
      <c r="HO147" s="378" t="str">
        <f t="shared" si="413"/>
        <v>九州</v>
      </c>
      <c r="HP147" s="378">
        <f t="shared" si="414"/>
        <v>16</v>
      </c>
      <c r="HQ147" s="378" t="str">
        <f t="shared" si="415"/>
        <v>九州16</v>
      </c>
      <c r="HR147" s="390">
        <f t="shared" si="585"/>
        <v>0</v>
      </c>
      <c r="IA147" s="378" t="str">
        <f t="shared" si="599"/>
        <v>九州</v>
      </c>
      <c r="IB147" s="378">
        <f t="shared" si="611"/>
        <v>16</v>
      </c>
      <c r="IC147" s="378" t="str">
        <f t="shared" si="416"/>
        <v>九州16</v>
      </c>
      <c r="ID147" s="390">
        <f t="shared" si="586"/>
        <v>0</v>
      </c>
      <c r="IG147" s="378" t="str">
        <f t="shared" si="417"/>
        <v>九州</v>
      </c>
      <c r="IH147" s="378">
        <f t="shared" si="418"/>
        <v>16</v>
      </c>
      <c r="II147" s="378" t="str">
        <f t="shared" si="419"/>
        <v>九州16</v>
      </c>
      <c r="IJ147" s="390">
        <f t="shared" si="587"/>
        <v>0</v>
      </c>
    </row>
    <row r="148" spans="37:244">
      <c r="AK148" s="378" t="str">
        <f t="shared" si="588"/>
        <v>沖縄</v>
      </c>
      <c r="AL148" s="378">
        <f t="shared" si="600"/>
        <v>16</v>
      </c>
      <c r="AM148" s="378" t="str">
        <f t="shared" si="374"/>
        <v>沖縄16</v>
      </c>
      <c r="AN148" s="390">
        <f t="shared" si="564"/>
        <v>0</v>
      </c>
      <c r="AQ148" s="378" t="str">
        <f t="shared" si="375"/>
        <v>沖縄</v>
      </c>
      <c r="AR148" s="378">
        <f t="shared" si="376"/>
        <v>16</v>
      </c>
      <c r="AS148" s="378" t="str">
        <f t="shared" si="377"/>
        <v>沖縄16</v>
      </c>
      <c r="AT148" s="390">
        <f t="shared" si="565"/>
        <v>0</v>
      </c>
      <c r="BC148" s="378" t="str">
        <f t="shared" si="589"/>
        <v>沖縄</v>
      </c>
      <c r="BD148" s="378">
        <f t="shared" si="601"/>
        <v>16</v>
      </c>
      <c r="BE148" s="378" t="str">
        <f t="shared" si="378"/>
        <v>沖縄16</v>
      </c>
      <c r="BF148" s="390">
        <f t="shared" si="566"/>
        <v>0</v>
      </c>
      <c r="BI148" s="378" t="str">
        <f t="shared" si="379"/>
        <v>沖縄</v>
      </c>
      <c r="BJ148" s="378">
        <f t="shared" si="380"/>
        <v>16</v>
      </c>
      <c r="BK148" s="378" t="str">
        <f t="shared" si="381"/>
        <v>沖縄16</v>
      </c>
      <c r="BL148" s="390">
        <f t="shared" si="567"/>
        <v>0</v>
      </c>
      <c r="BU148" s="378" t="str">
        <f t="shared" si="590"/>
        <v>沖縄</v>
      </c>
      <c r="BV148" s="378">
        <f t="shared" si="602"/>
        <v>16</v>
      </c>
      <c r="BW148" s="378" t="str">
        <f t="shared" si="382"/>
        <v>沖縄16</v>
      </c>
      <c r="BX148" s="390">
        <f t="shared" si="568"/>
        <v>0</v>
      </c>
      <c r="CA148" s="378" t="str">
        <f t="shared" si="383"/>
        <v>沖縄</v>
      </c>
      <c r="CB148" s="378">
        <f t="shared" si="384"/>
        <v>16</v>
      </c>
      <c r="CC148" s="378" t="str">
        <f t="shared" si="385"/>
        <v>沖縄16</v>
      </c>
      <c r="CD148" s="390">
        <f t="shared" si="569"/>
        <v>0</v>
      </c>
      <c r="CM148" s="378" t="str">
        <f t="shared" si="591"/>
        <v>沖縄</v>
      </c>
      <c r="CN148" s="378">
        <f t="shared" si="603"/>
        <v>16</v>
      </c>
      <c r="CO148" s="378" t="str">
        <f t="shared" si="386"/>
        <v>沖縄16</v>
      </c>
      <c r="CP148" s="390">
        <f t="shared" si="570"/>
        <v>0</v>
      </c>
      <c r="CS148" s="378" t="str">
        <f t="shared" si="387"/>
        <v>沖縄</v>
      </c>
      <c r="CT148" s="378">
        <f t="shared" si="388"/>
        <v>16</v>
      </c>
      <c r="CU148" s="378" t="str">
        <f t="shared" si="389"/>
        <v>沖縄16</v>
      </c>
      <c r="CV148" s="390">
        <f t="shared" si="571"/>
        <v>0</v>
      </c>
      <c r="DE148" s="378" t="str">
        <f t="shared" si="592"/>
        <v>沖縄</v>
      </c>
      <c r="DF148" s="378">
        <f t="shared" si="604"/>
        <v>16</v>
      </c>
      <c r="DG148" s="378" t="str">
        <f t="shared" si="390"/>
        <v>沖縄16</v>
      </c>
      <c r="DH148" s="390">
        <f t="shared" si="572"/>
        <v>0</v>
      </c>
      <c r="DK148" s="378" t="str">
        <f t="shared" si="391"/>
        <v>沖縄</v>
      </c>
      <c r="DL148" s="378">
        <f t="shared" si="391"/>
        <v>16</v>
      </c>
      <c r="DM148" s="378" t="str">
        <f t="shared" si="391"/>
        <v>沖縄16</v>
      </c>
      <c r="DN148" s="390">
        <f t="shared" si="573"/>
        <v>0</v>
      </c>
      <c r="DW148" s="378" t="str">
        <f t="shared" si="593"/>
        <v>沖縄</v>
      </c>
      <c r="DX148" s="378">
        <f t="shared" si="605"/>
        <v>16</v>
      </c>
      <c r="DY148" s="378" t="str">
        <f t="shared" si="392"/>
        <v>沖縄16</v>
      </c>
      <c r="DZ148" s="390">
        <f t="shared" si="574"/>
        <v>0</v>
      </c>
      <c r="EC148" s="378" t="str">
        <f t="shared" si="393"/>
        <v>沖縄</v>
      </c>
      <c r="ED148" s="378">
        <f t="shared" si="394"/>
        <v>16</v>
      </c>
      <c r="EE148" s="378" t="str">
        <f t="shared" si="395"/>
        <v>沖縄16</v>
      </c>
      <c r="EF148" s="390">
        <f t="shared" si="575"/>
        <v>0</v>
      </c>
      <c r="EO148" s="378" t="str">
        <f t="shared" si="594"/>
        <v>沖縄</v>
      </c>
      <c r="EP148" s="378">
        <f t="shared" si="606"/>
        <v>16</v>
      </c>
      <c r="EQ148" s="378" t="str">
        <f t="shared" si="396"/>
        <v>沖縄16</v>
      </c>
      <c r="ER148" s="390">
        <f t="shared" si="576"/>
        <v>0</v>
      </c>
      <c r="EU148" s="378" t="str">
        <f t="shared" si="397"/>
        <v>沖縄</v>
      </c>
      <c r="EV148" s="378">
        <f t="shared" si="398"/>
        <v>16</v>
      </c>
      <c r="EW148" s="378" t="str">
        <f t="shared" si="399"/>
        <v>沖縄16</v>
      </c>
      <c r="EX148" s="390">
        <f t="shared" si="577"/>
        <v>0</v>
      </c>
      <c r="FG148" s="378" t="str">
        <f t="shared" si="595"/>
        <v>沖縄</v>
      </c>
      <c r="FH148" s="378">
        <f t="shared" si="607"/>
        <v>16</v>
      </c>
      <c r="FI148" s="378" t="str">
        <f t="shared" si="400"/>
        <v>沖縄16</v>
      </c>
      <c r="FJ148" s="390">
        <f t="shared" si="578"/>
        <v>0</v>
      </c>
      <c r="FM148" s="378" t="str">
        <f t="shared" si="401"/>
        <v>沖縄</v>
      </c>
      <c r="FN148" s="378">
        <f t="shared" si="402"/>
        <v>16</v>
      </c>
      <c r="FO148" s="378" t="str">
        <f t="shared" si="403"/>
        <v>沖縄16</v>
      </c>
      <c r="FP148" s="390">
        <f t="shared" si="579"/>
        <v>0</v>
      </c>
      <c r="FY148" s="378" t="str">
        <f t="shared" si="596"/>
        <v>沖縄</v>
      </c>
      <c r="FZ148" s="378">
        <f t="shared" si="608"/>
        <v>16</v>
      </c>
      <c r="GA148" s="378" t="str">
        <f t="shared" si="404"/>
        <v>沖縄16</v>
      </c>
      <c r="GB148" s="390">
        <f t="shared" si="580"/>
        <v>0</v>
      </c>
      <c r="GE148" s="378" t="str">
        <f t="shared" si="405"/>
        <v>沖縄</v>
      </c>
      <c r="GF148" s="378">
        <f t="shared" si="406"/>
        <v>16</v>
      </c>
      <c r="GG148" s="378" t="str">
        <f t="shared" si="407"/>
        <v>沖縄16</v>
      </c>
      <c r="GH148" s="390">
        <f t="shared" si="581"/>
        <v>0</v>
      </c>
      <c r="GQ148" s="378" t="str">
        <f t="shared" si="597"/>
        <v>沖縄</v>
      </c>
      <c r="GR148" s="378">
        <f t="shared" si="609"/>
        <v>16</v>
      </c>
      <c r="GS148" s="378" t="str">
        <f t="shared" si="408"/>
        <v>沖縄16</v>
      </c>
      <c r="GT148" s="390">
        <f t="shared" si="582"/>
        <v>0</v>
      </c>
      <c r="GW148" s="378" t="str">
        <f t="shared" si="409"/>
        <v>沖縄</v>
      </c>
      <c r="GX148" s="378">
        <f t="shared" si="410"/>
        <v>16</v>
      </c>
      <c r="GY148" s="378" t="str">
        <f t="shared" si="411"/>
        <v>沖縄16</v>
      </c>
      <c r="GZ148" s="390">
        <f t="shared" si="583"/>
        <v>0</v>
      </c>
      <c r="HI148" s="378" t="str">
        <f t="shared" si="598"/>
        <v>沖縄</v>
      </c>
      <c r="HJ148" s="378">
        <f t="shared" si="610"/>
        <v>16</v>
      </c>
      <c r="HK148" s="378" t="str">
        <f t="shared" si="412"/>
        <v>沖縄16</v>
      </c>
      <c r="HL148" s="390">
        <f t="shared" si="584"/>
        <v>0</v>
      </c>
      <c r="HO148" s="378" t="str">
        <f t="shared" si="413"/>
        <v>沖縄</v>
      </c>
      <c r="HP148" s="378">
        <f t="shared" si="414"/>
        <v>16</v>
      </c>
      <c r="HQ148" s="378" t="str">
        <f t="shared" si="415"/>
        <v>沖縄16</v>
      </c>
      <c r="HR148" s="390">
        <f t="shared" si="585"/>
        <v>0</v>
      </c>
      <c r="IA148" s="378" t="str">
        <f t="shared" si="599"/>
        <v>沖縄</v>
      </c>
      <c r="IB148" s="378">
        <f t="shared" si="611"/>
        <v>16</v>
      </c>
      <c r="IC148" s="378" t="str">
        <f t="shared" si="416"/>
        <v>沖縄16</v>
      </c>
      <c r="ID148" s="390">
        <f t="shared" si="586"/>
        <v>0</v>
      </c>
      <c r="IG148" s="378" t="str">
        <f t="shared" si="417"/>
        <v>沖縄</v>
      </c>
      <c r="IH148" s="378">
        <f t="shared" si="418"/>
        <v>16</v>
      </c>
      <c r="II148" s="378" t="str">
        <f t="shared" si="419"/>
        <v>沖縄16</v>
      </c>
      <c r="IJ148" s="390">
        <f t="shared" si="587"/>
        <v>0</v>
      </c>
    </row>
    <row r="149" spans="37:244">
      <c r="AK149" s="378" t="str">
        <f>AK139</f>
        <v>北海道</v>
      </c>
      <c r="AL149" s="378">
        <v>17</v>
      </c>
      <c r="AM149" s="378" t="str">
        <f t="shared" si="374"/>
        <v>北海道17</v>
      </c>
      <c r="AN149" s="390">
        <f t="shared" ref="AN149:AN158" si="612">AV10</f>
        <v>0</v>
      </c>
      <c r="AQ149" s="378" t="str">
        <f t="shared" si="375"/>
        <v>北海道</v>
      </c>
      <c r="AR149" s="378">
        <f t="shared" si="376"/>
        <v>17</v>
      </c>
      <c r="AS149" s="378" t="str">
        <f t="shared" si="377"/>
        <v>北海道17</v>
      </c>
      <c r="AT149" s="390">
        <f t="shared" ref="AT149:AT158" si="613">AV24</f>
        <v>0</v>
      </c>
      <c r="BC149" s="378" t="str">
        <f>BC139</f>
        <v>北海道</v>
      </c>
      <c r="BD149" s="378">
        <v>17</v>
      </c>
      <c r="BE149" s="378" t="str">
        <f t="shared" si="378"/>
        <v>北海道17</v>
      </c>
      <c r="BF149" s="390">
        <f t="shared" ref="BF149:BF158" si="614">BN10</f>
        <v>0</v>
      </c>
      <c r="BI149" s="378" t="str">
        <f t="shared" si="379"/>
        <v>北海道</v>
      </c>
      <c r="BJ149" s="378">
        <f t="shared" si="380"/>
        <v>17</v>
      </c>
      <c r="BK149" s="378" t="str">
        <f t="shared" si="381"/>
        <v>北海道17</v>
      </c>
      <c r="BL149" s="390">
        <f t="shared" ref="BL149:BL158" si="615">BN24</f>
        <v>0</v>
      </c>
      <c r="BU149" s="378" t="str">
        <f>BU139</f>
        <v>北海道</v>
      </c>
      <c r="BV149" s="378">
        <v>17</v>
      </c>
      <c r="BW149" s="378" t="str">
        <f t="shared" si="382"/>
        <v>北海道17</v>
      </c>
      <c r="BX149" s="390">
        <f t="shared" ref="BX149:BX158" si="616">CF10</f>
        <v>0</v>
      </c>
      <c r="CA149" s="378" t="str">
        <f t="shared" si="383"/>
        <v>北海道</v>
      </c>
      <c r="CB149" s="378">
        <f t="shared" si="384"/>
        <v>17</v>
      </c>
      <c r="CC149" s="378" t="str">
        <f t="shared" si="385"/>
        <v>北海道17</v>
      </c>
      <c r="CD149" s="390">
        <f t="shared" ref="CD149:CD158" si="617">CF24</f>
        <v>0</v>
      </c>
      <c r="CM149" s="378" t="str">
        <f>CM139</f>
        <v>北海道</v>
      </c>
      <c r="CN149" s="378">
        <v>17</v>
      </c>
      <c r="CO149" s="378" t="str">
        <f t="shared" si="386"/>
        <v>北海道17</v>
      </c>
      <c r="CP149" s="390">
        <f t="shared" ref="CP149:CP158" si="618">CX10</f>
        <v>0</v>
      </c>
      <c r="CS149" s="378" t="str">
        <f t="shared" si="387"/>
        <v>北海道</v>
      </c>
      <c r="CT149" s="378">
        <f t="shared" si="388"/>
        <v>17</v>
      </c>
      <c r="CU149" s="378" t="str">
        <f t="shared" si="389"/>
        <v>北海道17</v>
      </c>
      <c r="CV149" s="390">
        <f t="shared" ref="CV149:CV158" si="619">CX24</f>
        <v>0</v>
      </c>
      <c r="DE149" s="378" t="str">
        <f>DE139</f>
        <v>北海道</v>
      </c>
      <c r="DF149" s="378">
        <v>17</v>
      </c>
      <c r="DG149" s="378" t="str">
        <f t="shared" si="390"/>
        <v>北海道17</v>
      </c>
      <c r="DH149" s="390">
        <f t="shared" ref="DH149:DH158" si="620">DP10</f>
        <v>0</v>
      </c>
      <c r="DK149" s="378" t="str">
        <f t="shared" si="391"/>
        <v>北海道</v>
      </c>
      <c r="DL149" s="378">
        <f t="shared" si="391"/>
        <v>17</v>
      </c>
      <c r="DM149" s="378" t="str">
        <f t="shared" si="391"/>
        <v>北海道17</v>
      </c>
      <c r="DN149" s="390">
        <f t="shared" ref="DN149:DN158" si="621">DP24</f>
        <v>0</v>
      </c>
      <c r="DW149" s="378" t="str">
        <f>DW139</f>
        <v>北海道</v>
      </c>
      <c r="DX149" s="378">
        <v>17</v>
      </c>
      <c r="DY149" s="378" t="str">
        <f t="shared" si="392"/>
        <v>北海道17</v>
      </c>
      <c r="DZ149" s="390">
        <f t="shared" ref="DZ149:DZ158" si="622">EH10</f>
        <v>0</v>
      </c>
      <c r="EC149" s="378" t="str">
        <f t="shared" si="393"/>
        <v>北海道</v>
      </c>
      <c r="ED149" s="378">
        <f t="shared" si="394"/>
        <v>17</v>
      </c>
      <c r="EE149" s="378" t="str">
        <f t="shared" si="395"/>
        <v>北海道17</v>
      </c>
      <c r="EF149" s="390">
        <f t="shared" ref="EF149:EF158" si="623">EH24</f>
        <v>0</v>
      </c>
      <c r="EO149" s="378" t="str">
        <f>EO139</f>
        <v>北海道</v>
      </c>
      <c r="EP149" s="378">
        <v>17</v>
      </c>
      <c r="EQ149" s="378" t="str">
        <f t="shared" si="396"/>
        <v>北海道17</v>
      </c>
      <c r="ER149" s="390">
        <f t="shared" ref="ER149:ER158" si="624">EZ10</f>
        <v>0</v>
      </c>
      <c r="EU149" s="378" t="str">
        <f t="shared" si="397"/>
        <v>北海道</v>
      </c>
      <c r="EV149" s="378">
        <f t="shared" si="398"/>
        <v>17</v>
      </c>
      <c r="EW149" s="378" t="str">
        <f t="shared" si="399"/>
        <v>北海道17</v>
      </c>
      <c r="EX149" s="390">
        <f t="shared" ref="EX149:EX158" si="625">EZ24</f>
        <v>0</v>
      </c>
      <c r="FG149" s="378" t="str">
        <f>FG139</f>
        <v>北海道</v>
      </c>
      <c r="FH149" s="378">
        <v>17</v>
      </c>
      <c r="FI149" s="378" t="str">
        <f t="shared" si="400"/>
        <v>北海道17</v>
      </c>
      <c r="FJ149" s="390">
        <f t="shared" ref="FJ149:FJ158" si="626">FR10</f>
        <v>0</v>
      </c>
      <c r="FM149" s="378" t="str">
        <f t="shared" si="401"/>
        <v>北海道</v>
      </c>
      <c r="FN149" s="378">
        <f t="shared" si="402"/>
        <v>17</v>
      </c>
      <c r="FO149" s="378" t="str">
        <f t="shared" si="403"/>
        <v>北海道17</v>
      </c>
      <c r="FP149" s="390">
        <f t="shared" ref="FP149:FP158" si="627">FR24</f>
        <v>0</v>
      </c>
      <c r="FY149" s="378" t="str">
        <f>FY139</f>
        <v>北海道</v>
      </c>
      <c r="FZ149" s="378">
        <v>17</v>
      </c>
      <c r="GA149" s="378" t="str">
        <f t="shared" si="404"/>
        <v>北海道17</v>
      </c>
      <c r="GB149" s="390">
        <f t="shared" ref="GB149:GB158" si="628">GJ10</f>
        <v>0</v>
      </c>
      <c r="GE149" s="378" t="str">
        <f t="shared" si="405"/>
        <v>北海道</v>
      </c>
      <c r="GF149" s="378">
        <f t="shared" si="406"/>
        <v>17</v>
      </c>
      <c r="GG149" s="378" t="str">
        <f t="shared" si="407"/>
        <v>北海道17</v>
      </c>
      <c r="GH149" s="390">
        <f t="shared" ref="GH149:GH158" si="629">GJ24</f>
        <v>0</v>
      </c>
      <c r="GQ149" s="378" t="str">
        <f>GQ139</f>
        <v>北海道</v>
      </c>
      <c r="GR149" s="378">
        <v>17</v>
      </c>
      <c r="GS149" s="378" t="str">
        <f t="shared" si="408"/>
        <v>北海道17</v>
      </c>
      <c r="GT149" s="390">
        <f t="shared" ref="GT149:GT158" si="630">HB10</f>
        <v>0</v>
      </c>
      <c r="GW149" s="378" t="str">
        <f t="shared" si="409"/>
        <v>北海道</v>
      </c>
      <c r="GX149" s="378">
        <f t="shared" si="410"/>
        <v>17</v>
      </c>
      <c r="GY149" s="378" t="str">
        <f t="shared" si="411"/>
        <v>北海道17</v>
      </c>
      <c r="GZ149" s="390">
        <f t="shared" ref="GZ149:GZ158" si="631">HB24</f>
        <v>0</v>
      </c>
      <c r="HI149" s="378" t="str">
        <f>HI139</f>
        <v>北海道</v>
      </c>
      <c r="HJ149" s="378">
        <v>17</v>
      </c>
      <c r="HK149" s="378" t="str">
        <f t="shared" si="412"/>
        <v>北海道17</v>
      </c>
      <c r="HL149" s="390">
        <f t="shared" ref="HL149:HL158" si="632">HT10</f>
        <v>0</v>
      </c>
      <c r="HO149" s="378" t="str">
        <f t="shared" si="413"/>
        <v>北海道</v>
      </c>
      <c r="HP149" s="378">
        <f t="shared" si="414"/>
        <v>17</v>
      </c>
      <c r="HQ149" s="378" t="str">
        <f t="shared" si="415"/>
        <v>北海道17</v>
      </c>
      <c r="HR149" s="390">
        <f t="shared" ref="HR149:HR158" si="633">HT24</f>
        <v>0</v>
      </c>
      <c r="IA149" s="378" t="str">
        <f>IA139</f>
        <v>北海道</v>
      </c>
      <c r="IB149" s="378">
        <v>17</v>
      </c>
      <c r="IC149" s="378" t="str">
        <f t="shared" si="416"/>
        <v>北海道17</v>
      </c>
      <c r="ID149" s="390">
        <f t="shared" ref="ID149:ID158" si="634">IL10</f>
        <v>0</v>
      </c>
      <c r="IG149" s="378" t="str">
        <f t="shared" si="417"/>
        <v>北海道</v>
      </c>
      <c r="IH149" s="378">
        <f t="shared" si="418"/>
        <v>17</v>
      </c>
      <c r="II149" s="378" t="str">
        <f t="shared" si="419"/>
        <v>北海道17</v>
      </c>
      <c r="IJ149" s="390">
        <f t="shared" ref="IJ149:IJ158" si="635">IL24</f>
        <v>0</v>
      </c>
    </row>
    <row r="150" spans="37:244">
      <c r="AK150" s="378" t="str">
        <f>AK140</f>
        <v>東北</v>
      </c>
      <c r="AL150" s="378">
        <f>AL149</f>
        <v>17</v>
      </c>
      <c r="AM150" s="378" t="str">
        <f t="shared" si="374"/>
        <v>東北17</v>
      </c>
      <c r="AN150" s="390">
        <f t="shared" si="612"/>
        <v>0</v>
      </c>
      <c r="AQ150" s="378" t="str">
        <f t="shared" si="375"/>
        <v>東北</v>
      </c>
      <c r="AR150" s="378">
        <f t="shared" si="376"/>
        <v>17</v>
      </c>
      <c r="AS150" s="378" t="str">
        <f t="shared" si="377"/>
        <v>東北17</v>
      </c>
      <c r="AT150" s="390">
        <f t="shared" si="613"/>
        <v>0</v>
      </c>
      <c r="BC150" s="378" t="str">
        <f>BC140</f>
        <v>東北</v>
      </c>
      <c r="BD150" s="378">
        <f>BD149</f>
        <v>17</v>
      </c>
      <c r="BE150" s="378" t="str">
        <f t="shared" si="378"/>
        <v>東北17</v>
      </c>
      <c r="BF150" s="390">
        <f t="shared" si="614"/>
        <v>0</v>
      </c>
      <c r="BI150" s="378" t="str">
        <f t="shared" si="379"/>
        <v>東北</v>
      </c>
      <c r="BJ150" s="378">
        <f t="shared" si="380"/>
        <v>17</v>
      </c>
      <c r="BK150" s="378" t="str">
        <f t="shared" si="381"/>
        <v>東北17</v>
      </c>
      <c r="BL150" s="390">
        <f t="shared" si="615"/>
        <v>0</v>
      </c>
      <c r="BU150" s="378" t="str">
        <f>BU140</f>
        <v>東北</v>
      </c>
      <c r="BV150" s="378">
        <f>BV149</f>
        <v>17</v>
      </c>
      <c r="BW150" s="378" t="str">
        <f t="shared" si="382"/>
        <v>東北17</v>
      </c>
      <c r="BX150" s="390">
        <f t="shared" si="616"/>
        <v>0</v>
      </c>
      <c r="CA150" s="378" t="str">
        <f t="shared" si="383"/>
        <v>東北</v>
      </c>
      <c r="CB150" s="378">
        <f t="shared" si="384"/>
        <v>17</v>
      </c>
      <c r="CC150" s="378" t="str">
        <f t="shared" si="385"/>
        <v>東北17</v>
      </c>
      <c r="CD150" s="390">
        <f t="shared" si="617"/>
        <v>0</v>
      </c>
      <c r="CM150" s="378" t="str">
        <f>CM140</f>
        <v>東北</v>
      </c>
      <c r="CN150" s="378">
        <f>CN149</f>
        <v>17</v>
      </c>
      <c r="CO150" s="378" t="str">
        <f t="shared" si="386"/>
        <v>東北17</v>
      </c>
      <c r="CP150" s="390">
        <f t="shared" si="618"/>
        <v>0</v>
      </c>
      <c r="CS150" s="378" t="str">
        <f t="shared" si="387"/>
        <v>東北</v>
      </c>
      <c r="CT150" s="378">
        <f t="shared" si="388"/>
        <v>17</v>
      </c>
      <c r="CU150" s="378" t="str">
        <f t="shared" si="389"/>
        <v>東北17</v>
      </c>
      <c r="CV150" s="390">
        <f t="shared" si="619"/>
        <v>0</v>
      </c>
      <c r="DE150" s="378" t="str">
        <f>DE140</f>
        <v>東北</v>
      </c>
      <c r="DF150" s="378">
        <f>DF149</f>
        <v>17</v>
      </c>
      <c r="DG150" s="378" t="str">
        <f t="shared" si="390"/>
        <v>東北17</v>
      </c>
      <c r="DH150" s="390">
        <f t="shared" si="620"/>
        <v>0</v>
      </c>
      <c r="DK150" s="378" t="str">
        <f t="shared" si="391"/>
        <v>東北</v>
      </c>
      <c r="DL150" s="378">
        <f t="shared" si="391"/>
        <v>17</v>
      </c>
      <c r="DM150" s="378" t="str">
        <f t="shared" si="391"/>
        <v>東北17</v>
      </c>
      <c r="DN150" s="390">
        <f t="shared" si="621"/>
        <v>0</v>
      </c>
      <c r="DW150" s="378" t="str">
        <f>DW140</f>
        <v>東北</v>
      </c>
      <c r="DX150" s="378">
        <f>DX149</f>
        <v>17</v>
      </c>
      <c r="DY150" s="378" t="str">
        <f t="shared" si="392"/>
        <v>東北17</v>
      </c>
      <c r="DZ150" s="390">
        <f t="shared" si="622"/>
        <v>0</v>
      </c>
      <c r="EC150" s="378" t="str">
        <f t="shared" si="393"/>
        <v>東北</v>
      </c>
      <c r="ED150" s="378">
        <f t="shared" si="394"/>
        <v>17</v>
      </c>
      <c r="EE150" s="378" t="str">
        <f t="shared" si="395"/>
        <v>東北17</v>
      </c>
      <c r="EF150" s="390">
        <f t="shared" si="623"/>
        <v>0</v>
      </c>
      <c r="EO150" s="378" t="str">
        <f>EO140</f>
        <v>東北</v>
      </c>
      <c r="EP150" s="378">
        <f>EP149</f>
        <v>17</v>
      </c>
      <c r="EQ150" s="378" t="str">
        <f t="shared" si="396"/>
        <v>東北17</v>
      </c>
      <c r="ER150" s="390">
        <f t="shared" si="624"/>
        <v>0</v>
      </c>
      <c r="EU150" s="378" t="str">
        <f t="shared" si="397"/>
        <v>東北</v>
      </c>
      <c r="EV150" s="378">
        <f t="shared" si="398"/>
        <v>17</v>
      </c>
      <c r="EW150" s="378" t="str">
        <f t="shared" si="399"/>
        <v>東北17</v>
      </c>
      <c r="EX150" s="390">
        <f t="shared" si="625"/>
        <v>0</v>
      </c>
      <c r="FG150" s="378" t="str">
        <f>FG140</f>
        <v>東北</v>
      </c>
      <c r="FH150" s="378">
        <f>FH149</f>
        <v>17</v>
      </c>
      <c r="FI150" s="378" t="str">
        <f t="shared" si="400"/>
        <v>東北17</v>
      </c>
      <c r="FJ150" s="390">
        <f t="shared" si="626"/>
        <v>0</v>
      </c>
      <c r="FM150" s="378" t="str">
        <f t="shared" si="401"/>
        <v>東北</v>
      </c>
      <c r="FN150" s="378">
        <f t="shared" si="402"/>
        <v>17</v>
      </c>
      <c r="FO150" s="378" t="str">
        <f t="shared" si="403"/>
        <v>東北17</v>
      </c>
      <c r="FP150" s="390">
        <f t="shared" si="627"/>
        <v>0</v>
      </c>
      <c r="FY150" s="378" t="str">
        <f>FY140</f>
        <v>東北</v>
      </c>
      <c r="FZ150" s="378">
        <f>FZ149</f>
        <v>17</v>
      </c>
      <c r="GA150" s="378" t="str">
        <f t="shared" si="404"/>
        <v>東北17</v>
      </c>
      <c r="GB150" s="390">
        <f t="shared" si="628"/>
        <v>0</v>
      </c>
      <c r="GE150" s="378" t="str">
        <f t="shared" si="405"/>
        <v>東北</v>
      </c>
      <c r="GF150" s="378">
        <f t="shared" si="406"/>
        <v>17</v>
      </c>
      <c r="GG150" s="378" t="str">
        <f t="shared" si="407"/>
        <v>東北17</v>
      </c>
      <c r="GH150" s="390">
        <f t="shared" si="629"/>
        <v>0</v>
      </c>
      <c r="GQ150" s="378" t="str">
        <f>GQ140</f>
        <v>東北</v>
      </c>
      <c r="GR150" s="378">
        <f>GR149</f>
        <v>17</v>
      </c>
      <c r="GS150" s="378" t="str">
        <f t="shared" si="408"/>
        <v>東北17</v>
      </c>
      <c r="GT150" s="390">
        <f t="shared" si="630"/>
        <v>0</v>
      </c>
      <c r="GW150" s="378" t="str">
        <f t="shared" si="409"/>
        <v>東北</v>
      </c>
      <c r="GX150" s="378">
        <f t="shared" si="410"/>
        <v>17</v>
      </c>
      <c r="GY150" s="378" t="str">
        <f t="shared" si="411"/>
        <v>東北17</v>
      </c>
      <c r="GZ150" s="390">
        <f t="shared" si="631"/>
        <v>0</v>
      </c>
      <c r="HI150" s="378" t="str">
        <f>HI140</f>
        <v>東北</v>
      </c>
      <c r="HJ150" s="378">
        <f>HJ149</f>
        <v>17</v>
      </c>
      <c r="HK150" s="378" t="str">
        <f t="shared" si="412"/>
        <v>東北17</v>
      </c>
      <c r="HL150" s="390">
        <f t="shared" si="632"/>
        <v>0</v>
      </c>
      <c r="HO150" s="378" t="str">
        <f t="shared" si="413"/>
        <v>東北</v>
      </c>
      <c r="HP150" s="378">
        <f t="shared" si="414"/>
        <v>17</v>
      </c>
      <c r="HQ150" s="378" t="str">
        <f t="shared" si="415"/>
        <v>東北17</v>
      </c>
      <c r="HR150" s="390">
        <f t="shared" si="633"/>
        <v>0</v>
      </c>
      <c r="IA150" s="378" t="str">
        <f>IA140</f>
        <v>東北</v>
      </c>
      <c r="IB150" s="378">
        <f>IB149</f>
        <v>17</v>
      </c>
      <c r="IC150" s="378" t="str">
        <f t="shared" si="416"/>
        <v>東北17</v>
      </c>
      <c r="ID150" s="390">
        <f t="shared" si="634"/>
        <v>0</v>
      </c>
      <c r="IG150" s="378" t="str">
        <f t="shared" si="417"/>
        <v>東北</v>
      </c>
      <c r="IH150" s="378">
        <f t="shared" si="418"/>
        <v>17</v>
      </c>
      <c r="II150" s="378" t="str">
        <f t="shared" si="419"/>
        <v>東北17</v>
      </c>
      <c r="IJ150" s="390">
        <f t="shared" si="635"/>
        <v>0</v>
      </c>
    </row>
    <row r="151" spans="37:244">
      <c r="AK151" s="378" t="str">
        <f t="shared" ref="AK151:AK158" si="636">AK141</f>
        <v>東京</v>
      </c>
      <c r="AL151" s="378">
        <f>AL150</f>
        <v>17</v>
      </c>
      <c r="AM151" s="378" t="str">
        <f t="shared" si="374"/>
        <v>東京17</v>
      </c>
      <c r="AN151" s="390">
        <f t="shared" si="612"/>
        <v>0</v>
      </c>
      <c r="AQ151" s="378" t="str">
        <f t="shared" si="375"/>
        <v>東京</v>
      </c>
      <c r="AR151" s="378">
        <f t="shared" si="376"/>
        <v>17</v>
      </c>
      <c r="AS151" s="378" t="str">
        <f t="shared" si="377"/>
        <v>東京17</v>
      </c>
      <c r="AT151" s="390">
        <f t="shared" si="613"/>
        <v>0</v>
      </c>
      <c r="BC151" s="378" t="str">
        <f t="shared" ref="BC151:BC158" si="637">BC141</f>
        <v>東京</v>
      </c>
      <c r="BD151" s="378">
        <f>BD150</f>
        <v>17</v>
      </c>
      <c r="BE151" s="378" t="str">
        <f t="shared" si="378"/>
        <v>東京17</v>
      </c>
      <c r="BF151" s="390">
        <f t="shared" si="614"/>
        <v>0</v>
      </c>
      <c r="BI151" s="378" t="str">
        <f t="shared" si="379"/>
        <v>東京</v>
      </c>
      <c r="BJ151" s="378">
        <f t="shared" si="380"/>
        <v>17</v>
      </c>
      <c r="BK151" s="378" t="str">
        <f t="shared" si="381"/>
        <v>東京17</v>
      </c>
      <c r="BL151" s="390">
        <f t="shared" si="615"/>
        <v>0</v>
      </c>
      <c r="BU151" s="378" t="str">
        <f t="shared" ref="BU151:BU158" si="638">BU141</f>
        <v>東京</v>
      </c>
      <c r="BV151" s="378">
        <f>BV150</f>
        <v>17</v>
      </c>
      <c r="BW151" s="378" t="str">
        <f t="shared" si="382"/>
        <v>東京17</v>
      </c>
      <c r="BX151" s="390">
        <f t="shared" si="616"/>
        <v>0</v>
      </c>
      <c r="CA151" s="378" t="str">
        <f t="shared" si="383"/>
        <v>東京</v>
      </c>
      <c r="CB151" s="378">
        <f t="shared" si="384"/>
        <v>17</v>
      </c>
      <c r="CC151" s="378" t="str">
        <f t="shared" si="385"/>
        <v>東京17</v>
      </c>
      <c r="CD151" s="390">
        <f t="shared" si="617"/>
        <v>0</v>
      </c>
      <c r="CM151" s="378" t="str">
        <f t="shared" ref="CM151:CM158" si="639">CM141</f>
        <v>東京</v>
      </c>
      <c r="CN151" s="378">
        <f>CN150</f>
        <v>17</v>
      </c>
      <c r="CO151" s="378" t="str">
        <f t="shared" si="386"/>
        <v>東京17</v>
      </c>
      <c r="CP151" s="390">
        <f t="shared" si="618"/>
        <v>0</v>
      </c>
      <c r="CS151" s="378" t="str">
        <f t="shared" si="387"/>
        <v>東京</v>
      </c>
      <c r="CT151" s="378">
        <f t="shared" si="388"/>
        <v>17</v>
      </c>
      <c r="CU151" s="378" t="str">
        <f t="shared" si="389"/>
        <v>東京17</v>
      </c>
      <c r="CV151" s="390">
        <f t="shared" si="619"/>
        <v>0</v>
      </c>
      <c r="DE151" s="378" t="str">
        <f t="shared" ref="DE151:DE158" si="640">DE141</f>
        <v>東京</v>
      </c>
      <c r="DF151" s="378">
        <f>DF150</f>
        <v>17</v>
      </c>
      <c r="DG151" s="378" t="str">
        <f t="shared" si="390"/>
        <v>東京17</v>
      </c>
      <c r="DH151" s="390">
        <f t="shared" si="620"/>
        <v>0</v>
      </c>
      <c r="DK151" s="378" t="str">
        <f t="shared" si="391"/>
        <v>東京</v>
      </c>
      <c r="DL151" s="378">
        <f t="shared" si="391"/>
        <v>17</v>
      </c>
      <c r="DM151" s="378" t="str">
        <f t="shared" si="391"/>
        <v>東京17</v>
      </c>
      <c r="DN151" s="390">
        <f t="shared" si="621"/>
        <v>0</v>
      </c>
      <c r="DW151" s="378" t="str">
        <f t="shared" ref="DW151:DW158" si="641">DW141</f>
        <v>東京</v>
      </c>
      <c r="DX151" s="378">
        <f>DX150</f>
        <v>17</v>
      </c>
      <c r="DY151" s="378" t="str">
        <f t="shared" si="392"/>
        <v>東京17</v>
      </c>
      <c r="DZ151" s="390">
        <f t="shared" si="622"/>
        <v>0</v>
      </c>
      <c r="EC151" s="378" t="str">
        <f t="shared" si="393"/>
        <v>東京</v>
      </c>
      <c r="ED151" s="378">
        <f t="shared" si="394"/>
        <v>17</v>
      </c>
      <c r="EE151" s="378" t="str">
        <f t="shared" si="395"/>
        <v>東京17</v>
      </c>
      <c r="EF151" s="390">
        <f t="shared" si="623"/>
        <v>0</v>
      </c>
      <c r="EO151" s="378" t="str">
        <f t="shared" ref="EO151:EO158" si="642">EO141</f>
        <v>東京</v>
      </c>
      <c r="EP151" s="378">
        <f>EP150</f>
        <v>17</v>
      </c>
      <c r="EQ151" s="378" t="str">
        <f t="shared" si="396"/>
        <v>東京17</v>
      </c>
      <c r="ER151" s="390">
        <f t="shared" si="624"/>
        <v>0</v>
      </c>
      <c r="EU151" s="378" t="str">
        <f t="shared" si="397"/>
        <v>東京</v>
      </c>
      <c r="EV151" s="378">
        <f t="shared" si="398"/>
        <v>17</v>
      </c>
      <c r="EW151" s="378" t="str">
        <f t="shared" si="399"/>
        <v>東京17</v>
      </c>
      <c r="EX151" s="390">
        <f t="shared" si="625"/>
        <v>0</v>
      </c>
      <c r="FG151" s="378" t="str">
        <f t="shared" ref="FG151:FG158" si="643">FG141</f>
        <v>東京</v>
      </c>
      <c r="FH151" s="378">
        <f>FH150</f>
        <v>17</v>
      </c>
      <c r="FI151" s="378" t="str">
        <f t="shared" si="400"/>
        <v>東京17</v>
      </c>
      <c r="FJ151" s="390">
        <f t="shared" si="626"/>
        <v>0</v>
      </c>
      <c r="FM151" s="378" t="str">
        <f t="shared" si="401"/>
        <v>東京</v>
      </c>
      <c r="FN151" s="378">
        <f t="shared" si="402"/>
        <v>17</v>
      </c>
      <c r="FO151" s="378" t="str">
        <f t="shared" si="403"/>
        <v>東京17</v>
      </c>
      <c r="FP151" s="390">
        <f t="shared" si="627"/>
        <v>0</v>
      </c>
      <c r="FY151" s="378" t="str">
        <f t="shared" ref="FY151:FY158" si="644">FY141</f>
        <v>東京</v>
      </c>
      <c r="FZ151" s="378">
        <f>FZ150</f>
        <v>17</v>
      </c>
      <c r="GA151" s="378" t="str">
        <f t="shared" si="404"/>
        <v>東京17</v>
      </c>
      <c r="GB151" s="390">
        <f t="shared" si="628"/>
        <v>0</v>
      </c>
      <c r="GE151" s="378" t="str">
        <f t="shared" si="405"/>
        <v>東京</v>
      </c>
      <c r="GF151" s="378">
        <f t="shared" si="406"/>
        <v>17</v>
      </c>
      <c r="GG151" s="378" t="str">
        <f t="shared" si="407"/>
        <v>東京17</v>
      </c>
      <c r="GH151" s="390">
        <f t="shared" si="629"/>
        <v>0</v>
      </c>
      <c r="GQ151" s="378" t="str">
        <f t="shared" ref="GQ151:GQ158" si="645">GQ141</f>
        <v>東京</v>
      </c>
      <c r="GR151" s="378">
        <f>GR150</f>
        <v>17</v>
      </c>
      <c r="GS151" s="378" t="str">
        <f t="shared" si="408"/>
        <v>東京17</v>
      </c>
      <c r="GT151" s="390">
        <f t="shared" si="630"/>
        <v>0</v>
      </c>
      <c r="GW151" s="378" t="str">
        <f t="shared" si="409"/>
        <v>東京</v>
      </c>
      <c r="GX151" s="378">
        <f t="shared" si="410"/>
        <v>17</v>
      </c>
      <c r="GY151" s="378" t="str">
        <f t="shared" si="411"/>
        <v>東京17</v>
      </c>
      <c r="GZ151" s="390">
        <f t="shared" si="631"/>
        <v>0</v>
      </c>
      <c r="HI151" s="378" t="str">
        <f t="shared" ref="HI151:HI158" si="646">HI141</f>
        <v>東京</v>
      </c>
      <c r="HJ151" s="378">
        <f>HJ150</f>
        <v>17</v>
      </c>
      <c r="HK151" s="378" t="str">
        <f t="shared" si="412"/>
        <v>東京17</v>
      </c>
      <c r="HL151" s="390">
        <f t="shared" si="632"/>
        <v>0</v>
      </c>
      <c r="HO151" s="378" t="str">
        <f t="shared" si="413"/>
        <v>東京</v>
      </c>
      <c r="HP151" s="378">
        <f t="shared" si="414"/>
        <v>17</v>
      </c>
      <c r="HQ151" s="378" t="str">
        <f t="shared" si="415"/>
        <v>東京17</v>
      </c>
      <c r="HR151" s="390">
        <f t="shared" si="633"/>
        <v>0</v>
      </c>
      <c r="IA151" s="378" t="str">
        <f t="shared" ref="IA151:IA158" si="647">IA141</f>
        <v>東京</v>
      </c>
      <c r="IB151" s="378">
        <f>IB150</f>
        <v>17</v>
      </c>
      <c r="IC151" s="378" t="str">
        <f t="shared" si="416"/>
        <v>東京17</v>
      </c>
      <c r="ID151" s="390">
        <f t="shared" si="634"/>
        <v>0</v>
      </c>
      <c r="IG151" s="378" t="str">
        <f t="shared" si="417"/>
        <v>東京</v>
      </c>
      <c r="IH151" s="378">
        <f t="shared" si="418"/>
        <v>17</v>
      </c>
      <c r="II151" s="378" t="str">
        <f t="shared" si="419"/>
        <v>東京17</v>
      </c>
      <c r="IJ151" s="390">
        <f t="shared" si="635"/>
        <v>0</v>
      </c>
    </row>
    <row r="152" spans="37:244">
      <c r="AK152" s="378" t="str">
        <f t="shared" si="636"/>
        <v>中部</v>
      </c>
      <c r="AL152" s="378">
        <f t="shared" ref="AL152:AL158" si="648">AL151</f>
        <v>17</v>
      </c>
      <c r="AM152" s="378" t="str">
        <f t="shared" si="374"/>
        <v>中部17</v>
      </c>
      <c r="AN152" s="390">
        <f t="shared" si="612"/>
        <v>0</v>
      </c>
      <c r="AQ152" s="378" t="str">
        <f t="shared" si="375"/>
        <v>中部</v>
      </c>
      <c r="AR152" s="378">
        <f t="shared" si="376"/>
        <v>17</v>
      </c>
      <c r="AS152" s="378" t="str">
        <f t="shared" si="377"/>
        <v>中部17</v>
      </c>
      <c r="AT152" s="390">
        <f t="shared" si="613"/>
        <v>0</v>
      </c>
      <c r="BC152" s="378" t="str">
        <f t="shared" si="637"/>
        <v>中部</v>
      </c>
      <c r="BD152" s="378">
        <f t="shared" ref="BD152:BD158" si="649">BD151</f>
        <v>17</v>
      </c>
      <c r="BE152" s="378" t="str">
        <f t="shared" si="378"/>
        <v>中部17</v>
      </c>
      <c r="BF152" s="390">
        <f t="shared" si="614"/>
        <v>0</v>
      </c>
      <c r="BI152" s="378" t="str">
        <f t="shared" si="379"/>
        <v>中部</v>
      </c>
      <c r="BJ152" s="378">
        <f t="shared" si="380"/>
        <v>17</v>
      </c>
      <c r="BK152" s="378" t="str">
        <f t="shared" si="381"/>
        <v>中部17</v>
      </c>
      <c r="BL152" s="390">
        <f t="shared" si="615"/>
        <v>0</v>
      </c>
      <c r="BU152" s="378" t="str">
        <f t="shared" si="638"/>
        <v>中部</v>
      </c>
      <c r="BV152" s="378">
        <f t="shared" ref="BV152:BV158" si="650">BV151</f>
        <v>17</v>
      </c>
      <c r="BW152" s="378" t="str">
        <f t="shared" si="382"/>
        <v>中部17</v>
      </c>
      <c r="BX152" s="390">
        <f t="shared" si="616"/>
        <v>0</v>
      </c>
      <c r="CA152" s="378" t="str">
        <f t="shared" si="383"/>
        <v>中部</v>
      </c>
      <c r="CB152" s="378">
        <f t="shared" si="384"/>
        <v>17</v>
      </c>
      <c r="CC152" s="378" t="str">
        <f t="shared" si="385"/>
        <v>中部17</v>
      </c>
      <c r="CD152" s="390">
        <f t="shared" si="617"/>
        <v>0</v>
      </c>
      <c r="CM152" s="378" t="str">
        <f t="shared" si="639"/>
        <v>中部</v>
      </c>
      <c r="CN152" s="378">
        <f t="shared" ref="CN152:CN158" si="651">CN151</f>
        <v>17</v>
      </c>
      <c r="CO152" s="378" t="str">
        <f t="shared" si="386"/>
        <v>中部17</v>
      </c>
      <c r="CP152" s="390">
        <f t="shared" si="618"/>
        <v>0</v>
      </c>
      <c r="CS152" s="378" t="str">
        <f t="shared" si="387"/>
        <v>中部</v>
      </c>
      <c r="CT152" s="378">
        <f t="shared" si="388"/>
        <v>17</v>
      </c>
      <c r="CU152" s="378" t="str">
        <f t="shared" si="389"/>
        <v>中部17</v>
      </c>
      <c r="CV152" s="390">
        <f t="shared" si="619"/>
        <v>0</v>
      </c>
      <c r="DE152" s="378" t="str">
        <f t="shared" si="640"/>
        <v>中部</v>
      </c>
      <c r="DF152" s="378">
        <f t="shared" ref="DF152:DF158" si="652">DF151</f>
        <v>17</v>
      </c>
      <c r="DG152" s="378" t="str">
        <f t="shared" si="390"/>
        <v>中部17</v>
      </c>
      <c r="DH152" s="390">
        <f t="shared" si="620"/>
        <v>0</v>
      </c>
      <c r="DK152" s="378" t="str">
        <f t="shared" si="391"/>
        <v>中部</v>
      </c>
      <c r="DL152" s="378">
        <f t="shared" si="391"/>
        <v>17</v>
      </c>
      <c r="DM152" s="378" t="str">
        <f t="shared" si="391"/>
        <v>中部17</v>
      </c>
      <c r="DN152" s="390">
        <f t="shared" si="621"/>
        <v>0</v>
      </c>
      <c r="DW152" s="378" t="str">
        <f t="shared" si="641"/>
        <v>中部</v>
      </c>
      <c r="DX152" s="378">
        <f t="shared" ref="DX152:DX158" si="653">DX151</f>
        <v>17</v>
      </c>
      <c r="DY152" s="378" t="str">
        <f t="shared" si="392"/>
        <v>中部17</v>
      </c>
      <c r="DZ152" s="390">
        <f t="shared" si="622"/>
        <v>0</v>
      </c>
      <c r="EC152" s="378" t="str">
        <f t="shared" si="393"/>
        <v>中部</v>
      </c>
      <c r="ED152" s="378">
        <f t="shared" si="394"/>
        <v>17</v>
      </c>
      <c r="EE152" s="378" t="str">
        <f t="shared" si="395"/>
        <v>中部17</v>
      </c>
      <c r="EF152" s="390">
        <f t="shared" si="623"/>
        <v>0</v>
      </c>
      <c r="EO152" s="378" t="str">
        <f t="shared" si="642"/>
        <v>中部</v>
      </c>
      <c r="EP152" s="378">
        <f t="shared" ref="EP152:EP158" si="654">EP151</f>
        <v>17</v>
      </c>
      <c r="EQ152" s="378" t="str">
        <f t="shared" si="396"/>
        <v>中部17</v>
      </c>
      <c r="ER152" s="390">
        <f t="shared" si="624"/>
        <v>0</v>
      </c>
      <c r="EU152" s="378" t="str">
        <f t="shared" si="397"/>
        <v>中部</v>
      </c>
      <c r="EV152" s="378">
        <f t="shared" si="398"/>
        <v>17</v>
      </c>
      <c r="EW152" s="378" t="str">
        <f t="shared" si="399"/>
        <v>中部17</v>
      </c>
      <c r="EX152" s="390">
        <f t="shared" si="625"/>
        <v>0</v>
      </c>
      <c r="FG152" s="378" t="str">
        <f t="shared" si="643"/>
        <v>中部</v>
      </c>
      <c r="FH152" s="378">
        <f t="shared" ref="FH152:FH158" si="655">FH151</f>
        <v>17</v>
      </c>
      <c r="FI152" s="378" t="str">
        <f t="shared" si="400"/>
        <v>中部17</v>
      </c>
      <c r="FJ152" s="390">
        <f t="shared" si="626"/>
        <v>0</v>
      </c>
      <c r="FM152" s="378" t="str">
        <f t="shared" si="401"/>
        <v>中部</v>
      </c>
      <c r="FN152" s="378">
        <f t="shared" si="402"/>
        <v>17</v>
      </c>
      <c r="FO152" s="378" t="str">
        <f t="shared" si="403"/>
        <v>中部17</v>
      </c>
      <c r="FP152" s="390">
        <f t="shared" si="627"/>
        <v>0</v>
      </c>
      <c r="FY152" s="378" t="str">
        <f t="shared" si="644"/>
        <v>中部</v>
      </c>
      <c r="FZ152" s="378">
        <f t="shared" ref="FZ152:FZ158" si="656">FZ151</f>
        <v>17</v>
      </c>
      <c r="GA152" s="378" t="str">
        <f t="shared" si="404"/>
        <v>中部17</v>
      </c>
      <c r="GB152" s="390">
        <f t="shared" si="628"/>
        <v>0</v>
      </c>
      <c r="GE152" s="378" t="str">
        <f t="shared" si="405"/>
        <v>中部</v>
      </c>
      <c r="GF152" s="378">
        <f t="shared" si="406"/>
        <v>17</v>
      </c>
      <c r="GG152" s="378" t="str">
        <f t="shared" si="407"/>
        <v>中部17</v>
      </c>
      <c r="GH152" s="390">
        <f t="shared" si="629"/>
        <v>0</v>
      </c>
      <c r="GQ152" s="378" t="str">
        <f t="shared" si="645"/>
        <v>中部</v>
      </c>
      <c r="GR152" s="378">
        <f t="shared" ref="GR152:GR158" si="657">GR151</f>
        <v>17</v>
      </c>
      <c r="GS152" s="378" t="str">
        <f t="shared" si="408"/>
        <v>中部17</v>
      </c>
      <c r="GT152" s="390">
        <f t="shared" si="630"/>
        <v>0</v>
      </c>
      <c r="GW152" s="378" t="str">
        <f t="shared" si="409"/>
        <v>中部</v>
      </c>
      <c r="GX152" s="378">
        <f t="shared" si="410"/>
        <v>17</v>
      </c>
      <c r="GY152" s="378" t="str">
        <f t="shared" si="411"/>
        <v>中部17</v>
      </c>
      <c r="GZ152" s="390">
        <f t="shared" si="631"/>
        <v>0</v>
      </c>
      <c r="HI152" s="378" t="str">
        <f t="shared" si="646"/>
        <v>中部</v>
      </c>
      <c r="HJ152" s="378">
        <f t="shared" ref="HJ152:HJ158" si="658">HJ151</f>
        <v>17</v>
      </c>
      <c r="HK152" s="378" t="str">
        <f t="shared" si="412"/>
        <v>中部17</v>
      </c>
      <c r="HL152" s="390">
        <f t="shared" si="632"/>
        <v>0</v>
      </c>
      <c r="HO152" s="378" t="str">
        <f t="shared" si="413"/>
        <v>中部</v>
      </c>
      <c r="HP152" s="378">
        <f t="shared" si="414"/>
        <v>17</v>
      </c>
      <c r="HQ152" s="378" t="str">
        <f t="shared" si="415"/>
        <v>中部17</v>
      </c>
      <c r="HR152" s="390">
        <f t="shared" si="633"/>
        <v>0</v>
      </c>
      <c r="IA152" s="378" t="str">
        <f t="shared" si="647"/>
        <v>中部</v>
      </c>
      <c r="IB152" s="378">
        <f t="shared" ref="IB152:IB158" si="659">IB151</f>
        <v>17</v>
      </c>
      <c r="IC152" s="378" t="str">
        <f t="shared" si="416"/>
        <v>中部17</v>
      </c>
      <c r="ID152" s="390">
        <f t="shared" si="634"/>
        <v>0</v>
      </c>
      <c r="IG152" s="378" t="str">
        <f t="shared" si="417"/>
        <v>中部</v>
      </c>
      <c r="IH152" s="378">
        <f t="shared" si="418"/>
        <v>17</v>
      </c>
      <c r="II152" s="378" t="str">
        <f t="shared" si="419"/>
        <v>中部17</v>
      </c>
      <c r="IJ152" s="390">
        <f t="shared" si="635"/>
        <v>0</v>
      </c>
    </row>
    <row r="153" spans="37:244">
      <c r="AK153" s="378" t="str">
        <f t="shared" si="636"/>
        <v>北陸</v>
      </c>
      <c r="AL153" s="378">
        <f t="shared" si="648"/>
        <v>17</v>
      </c>
      <c r="AM153" s="378" t="str">
        <f t="shared" si="374"/>
        <v>北陸17</v>
      </c>
      <c r="AN153" s="390">
        <f t="shared" si="612"/>
        <v>0</v>
      </c>
      <c r="AQ153" s="378" t="str">
        <f t="shared" si="375"/>
        <v>北陸</v>
      </c>
      <c r="AR153" s="378">
        <f t="shared" si="376"/>
        <v>17</v>
      </c>
      <c r="AS153" s="378" t="str">
        <f t="shared" si="377"/>
        <v>北陸17</v>
      </c>
      <c r="AT153" s="390">
        <f t="shared" si="613"/>
        <v>0</v>
      </c>
      <c r="BC153" s="378" t="str">
        <f t="shared" si="637"/>
        <v>北陸</v>
      </c>
      <c r="BD153" s="378">
        <f t="shared" si="649"/>
        <v>17</v>
      </c>
      <c r="BE153" s="378" t="str">
        <f t="shared" si="378"/>
        <v>北陸17</v>
      </c>
      <c r="BF153" s="390">
        <f t="shared" si="614"/>
        <v>0</v>
      </c>
      <c r="BI153" s="378" t="str">
        <f t="shared" si="379"/>
        <v>北陸</v>
      </c>
      <c r="BJ153" s="378">
        <f t="shared" si="380"/>
        <v>17</v>
      </c>
      <c r="BK153" s="378" t="str">
        <f t="shared" si="381"/>
        <v>北陸17</v>
      </c>
      <c r="BL153" s="390">
        <f t="shared" si="615"/>
        <v>0</v>
      </c>
      <c r="BU153" s="378" t="str">
        <f t="shared" si="638"/>
        <v>北陸</v>
      </c>
      <c r="BV153" s="378">
        <f t="shared" si="650"/>
        <v>17</v>
      </c>
      <c r="BW153" s="378" t="str">
        <f t="shared" si="382"/>
        <v>北陸17</v>
      </c>
      <c r="BX153" s="390">
        <f t="shared" si="616"/>
        <v>0</v>
      </c>
      <c r="CA153" s="378" t="str">
        <f t="shared" si="383"/>
        <v>北陸</v>
      </c>
      <c r="CB153" s="378">
        <f t="shared" si="384"/>
        <v>17</v>
      </c>
      <c r="CC153" s="378" t="str">
        <f t="shared" si="385"/>
        <v>北陸17</v>
      </c>
      <c r="CD153" s="390">
        <f t="shared" si="617"/>
        <v>0</v>
      </c>
      <c r="CM153" s="378" t="str">
        <f t="shared" si="639"/>
        <v>北陸</v>
      </c>
      <c r="CN153" s="378">
        <f t="shared" si="651"/>
        <v>17</v>
      </c>
      <c r="CO153" s="378" t="str">
        <f t="shared" si="386"/>
        <v>北陸17</v>
      </c>
      <c r="CP153" s="390">
        <f t="shared" si="618"/>
        <v>0</v>
      </c>
      <c r="CS153" s="378" t="str">
        <f t="shared" si="387"/>
        <v>北陸</v>
      </c>
      <c r="CT153" s="378">
        <f t="shared" si="388"/>
        <v>17</v>
      </c>
      <c r="CU153" s="378" t="str">
        <f t="shared" si="389"/>
        <v>北陸17</v>
      </c>
      <c r="CV153" s="390">
        <f t="shared" si="619"/>
        <v>0</v>
      </c>
      <c r="DE153" s="378" t="str">
        <f t="shared" si="640"/>
        <v>北陸</v>
      </c>
      <c r="DF153" s="378">
        <f t="shared" si="652"/>
        <v>17</v>
      </c>
      <c r="DG153" s="378" t="str">
        <f t="shared" si="390"/>
        <v>北陸17</v>
      </c>
      <c r="DH153" s="390">
        <f t="shared" si="620"/>
        <v>0</v>
      </c>
      <c r="DK153" s="378" t="str">
        <f t="shared" si="391"/>
        <v>北陸</v>
      </c>
      <c r="DL153" s="378">
        <f t="shared" si="391"/>
        <v>17</v>
      </c>
      <c r="DM153" s="378" t="str">
        <f t="shared" si="391"/>
        <v>北陸17</v>
      </c>
      <c r="DN153" s="390">
        <f t="shared" si="621"/>
        <v>0</v>
      </c>
      <c r="DW153" s="378" t="str">
        <f t="shared" si="641"/>
        <v>北陸</v>
      </c>
      <c r="DX153" s="378">
        <f t="shared" si="653"/>
        <v>17</v>
      </c>
      <c r="DY153" s="378" t="str">
        <f t="shared" si="392"/>
        <v>北陸17</v>
      </c>
      <c r="DZ153" s="390">
        <f t="shared" si="622"/>
        <v>0</v>
      </c>
      <c r="EC153" s="378" t="str">
        <f t="shared" si="393"/>
        <v>北陸</v>
      </c>
      <c r="ED153" s="378">
        <f t="shared" si="394"/>
        <v>17</v>
      </c>
      <c r="EE153" s="378" t="str">
        <f t="shared" si="395"/>
        <v>北陸17</v>
      </c>
      <c r="EF153" s="390">
        <f t="shared" si="623"/>
        <v>0</v>
      </c>
      <c r="EO153" s="378" t="str">
        <f t="shared" si="642"/>
        <v>北陸</v>
      </c>
      <c r="EP153" s="378">
        <f t="shared" si="654"/>
        <v>17</v>
      </c>
      <c r="EQ153" s="378" t="str">
        <f t="shared" si="396"/>
        <v>北陸17</v>
      </c>
      <c r="ER153" s="390">
        <f t="shared" si="624"/>
        <v>0</v>
      </c>
      <c r="EU153" s="378" t="str">
        <f t="shared" si="397"/>
        <v>北陸</v>
      </c>
      <c r="EV153" s="378">
        <f t="shared" si="398"/>
        <v>17</v>
      </c>
      <c r="EW153" s="378" t="str">
        <f t="shared" si="399"/>
        <v>北陸17</v>
      </c>
      <c r="EX153" s="390">
        <f t="shared" si="625"/>
        <v>0</v>
      </c>
      <c r="FG153" s="378" t="str">
        <f t="shared" si="643"/>
        <v>北陸</v>
      </c>
      <c r="FH153" s="378">
        <f t="shared" si="655"/>
        <v>17</v>
      </c>
      <c r="FI153" s="378" t="str">
        <f t="shared" si="400"/>
        <v>北陸17</v>
      </c>
      <c r="FJ153" s="390">
        <f t="shared" si="626"/>
        <v>0</v>
      </c>
      <c r="FM153" s="378" t="str">
        <f t="shared" si="401"/>
        <v>北陸</v>
      </c>
      <c r="FN153" s="378">
        <f t="shared" si="402"/>
        <v>17</v>
      </c>
      <c r="FO153" s="378" t="str">
        <f t="shared" si="403"/>
        <v>北陸17</v>
      </c>
      <c r="FP153" s="390">
        <f t="shared" si="627"/>
        <v>0</v>
      </c>
      <c r="FY153" s="378" t="str">
        <f t="shared" si="644"/>
        <v>北陸</v>
      </c>
      <c r="FZ153" s="378">
        <f t="shared" si="656"/>
        <v>17</v>
      </c>
      <c r="GA153" s="378" t="str">
        <f t="shared" si="404"/>
        <v>北陸17</v>
      </c>
      <c r="GB153" s="390">
        <f t="shared" si="628"/>
        <v>0</v>
      </c>
      <c r="GE153" s="378" t="str">
        <f t="shared" si="405"/>
        <v>北陸</v>
      </c>
      <c r="GF153" s="378">
        <f t="shared" si="406"/>
        <v>17</v>
      </c>
      <c r="GG153" s="378" t="str">
        <f t="shared" si="407"/>
        <v>北陸17</v>
      </c>
      <c r="GH153" s="390">
        <f t="shared" si="629"/>
        <v>0</v>
      </c>
      <c r="GQ153" s="378" t="str">
        <f t="shared" si="645"/>
        <v>北陸</v>
      </c>
      <c r="GR153" s="378">
        <f t="shared" si="657"/>
        <v>17</v>
      </c>
      <c r="GS153" s="378" t="str">
        <f t="shared" si="408"/>
        <v>北陸17</v>
      </c>
      <c r="GT153" s="390">
        <f t="shared" si="630"/>
        <v>0</v>
      </c>
      <c r="GW153" s="378" t="str">
        <f t="shared" si="409"/>
        <v>北陸</v>
      </c>
      <c r="GX153" s="378">
        <f t="shared" si="410"/>
        <v>17</v>
      </c>
      <c r="GY153" s="378" t="str">
        <f t="shared" si="411"/>
        <v>北陸17</v>
      </c>
      <c r="GZ153" s="390">
        <f t="shared" si="631"/>
        <v>0</v>
      </c>
      <c r="HI153" s="378" t="str">
        <f t="shared" si="646"/>
        <v>北陸</v>
      </c>
      <c r="HJ153" s="378">
        <f t="shared" si="658"/>
        <v>17</v>
      </c>
      <c r="HK153" s="378" t="str">
        <f t="shared" si="412"/>
        <v>北陸17</v>
      </c>
      <c r="HL153" s="390">
        <f t="shared" si="632"/>
        <v>0</v>
      </c>
      <c r="HO153" s="378" t="str">
        <f t="shared" si="413"/>
        <v>北陸</v>
      </c>
      <c r="HP153" s="378">
        <f t="shared" si="414"/>
        <v>17</v>
      </c>
      <c r="HQ153" s="378" t="str">
        <f t="shared" si="415"/>
        <v>北陸17</v>
      </c>
      <c r="HR153" s="390">
        <f t="shared" si="633"/>
        <v>0</v>
      </c>
      <c r="IA153" s="378" t="str">
        <f t="shared" si="647"/>
        <v>北陸</v>
      </c>
      <c r="IB153" s="378">
        <f t="shared" si="659"/>
        <v>17</v>
      </c>
      <c r="IC153" s="378" t="str">
        <f t="shared" si="416"/>
        <v>北陸17</v>
      </c>
      <c r="ID153" s="390">
        <f t="shared" si="634"/>
        <v>0</v>
      </c>
      <c r="IG153" s="378" t="str">
        <f t="shared" si="417"/>
        <v>北陸</v>
      </c>
      <c r="IH153" s="378">
        <f t="shared" si="418"/>
        <v>17</v>
      </c>
      <c r="II153" s="378" t="str">
        <f t="shared" si="419"/>
        <v>北陸17</v>
      </c>
      <c r="IJ153" s="390">
        <f t="shared" si="635"/>
        <v>0</v>
      </c>
    </row>
    <row r="154" spans="37:244">
      <c r="AK154" s="378" t="str">
        <f t="shared" si="636"/>
        <v>関西</v>
      </c>
      <c r="AL154" s="378">
        <f t="shared" si="648"/>
        <v>17</v>
      </c>
      <c r="AM154" s="378" t="str">
        <f t="shared" si="374"/>
        <v>関西17</v>
      </c>
      <c r="AN154" s="390">
        <f t="shared" si="612"/>
        <v>0</v>
      </c>
      <c r="AQ154" s="378" t="str">
        <f t="shared" si="375"/>
        <v>関西</v>
      </c>
      <c r="AR154" s="378">
        <f t="shared" si="376"/>
        <v>17</v>
      </c>
      <c r="AS154" s="378" t="str">
        <f t="shared" si="377"/>
        <v>関西17</v>
      </c>
      <c r="AT154" s="390">
        <f t="shared" si="613"/>
        <v>0</v>
      </c>
      <c r="BC154" s="378" t="str">
        <f t="shared" si="637"/>
        <v>関西</v>
      </c>
      <c r="BD154" s="378">
        <f t="shared" si="649"/>
        <v>17</v>
      </c>
      <c r="BE154" s="378" t="str">
        <f t="shared" si="378"/>
        <v>関西17</v>
      </c>
      <c r="BF154" s="390">
        <f t="shared" si="614"/>
        <v>0</v>
      </c>
      <c r="BI154" s="378" t="str">
        <f t="shared" si="379"/>
        <v>関西</v>
      </c>
      <c r="BJ154" s="378">
        <f t="shared" si="380"/>
        <v>17</v>
      </c>
      <c r="BK154" s="378" t="str">
        <f t="shared" si="381"/>
        <v>関西17</v>
      </c>
      <c r="BL154" s="390">
        <f t="shared" si="615"/>
        <v>0</v>
      </c>
      <c r="BU154" s="378" t="str">
        <f t="shared" si="638"/>
        <v>関西</v>
      </c>
      <c r="BV154" s="378">
        <f t="shared" si="650"/>
        <v>17</v>
      </c>
      <c r="BW154" s="378" t="str">
        <f t="shared" si="382"/>
        <v>関西17</v>
      </c>
      <c r="BX154" s="390">
        <f t="shared" si="616"/>
        <v>0</v>
      </c>
      <c r="CA154" s="378" t="str">
        <f t="shared" si="383"/>
        <v>関西</v>
      </c>
      <c r="CB154" s="378">
        <f t="shared" si="384"/>
        <v>17</v>
      </c>
      <c r="CC154" s="378" t="str">
        <f t="shared" si="385"/>
        <v>関西17</v>
      </c>
      <c r="CD154" s="390">
        <f t="shared" si="617"/>
        <v>0</v>
      </c>
      <c r="CM154" s="378" t="str">
        <f t="shared" si="639"/>
        <v>関西</v>
      </c>
      <c r="CN154" s="378">
        <f t="shared" si="651"/>
        <v>17</v>
      </c>
      <c r="CO154" s="378" t="str">
        <f t="shared" si="386"/>
        <v>関西17</v>
      </c>
      <c r="CP154" s="390">
        <f t="shared" si="618"/>
        <v>0</v>
      </c>
      <c r="CS154" s="378" t="str">
        <f t="shared" si="387"/>
        <v>関西</v>
      </c>
      <c r="CT154" s="378">
        <f t="shared" si="388"/>
        <v>17</v>
      </c>
      <c r="CU154" s="378" t="str">
        <f t="shared" si="389"/>
        <v>関西17</v>
      </c>
      <c r="CV154" s="390">
        <f t="shared" si="619"/>
        <v>0</v>
      </c>
      <c r="DE154" s="378" t="str">
        <f t="shared" si="640"/>
        <v>関西</v>
      </c>
      <c r="DF154" s="378">
        <f t="shared" si="652"/>
        <v>17</v>
      </c>
      <c r="DG154" s="378" t="str">
        <f t="shared" si="390"/>
        <v>関西17</v>
      </c>
      <c r="DH154" s="390">
        <f t="shared" si="620"/>
        <v>0</v>
      </c>
      <c r="DK154" s="378" t="str">
        <f t="shared" si="391"/>
        <v>関西</v>
      </c>
      <c r="DL154" s="378">
        <f t="shared" si="391"/>
        <v>17</v>
      </c>
      <c r="DM154" s="378" t="str">
        <f t="shared" si="391"/>
        <v>関西17</v>
      </c>
      <c r="DN154" s="390">
        <f t="shared" si="621"/>
        <v>0</v>
      </c>
      <c r="DW154" s="378" t="str">
        <f t="shared" si="641"/>
        <v>関西</v>
      </c>
      <c r="DX154" s="378">
        <f t="shared" si="653"/>
        <v>17</v>
      </c>
      <c r="DY154" s="378" t="str">
        <f t="shared" si="392"/>
        <v>関西17</v>
      </c>
      <c r="DZ154" s="390">
        <f t="shared" si="622"/>
        <v>0</v>
      </c>
      <c r="EC154" s="378" t="str">
        <f t="shared" si="393"/>
        <v>関西</v>
      </c>
      <c r="ED154" s="378">
        <f t="shared" si="394"/>
        <v>17</v>
      </c>
      <c r="EE154" s="378" t="str">
        <f t="shared" si="395"/>
        <v>関西17</v>
      </c>
      <c r="EF154" s="390">
        <f t="shared" si="623"/>
        <v>0</v>
      </c>
      <c r="EO154" s="378" t="str">
        <f t="shared" si="642"/>
        <v>関西</v>
      </c>
      <c r="EP154" s="378">
        <f t="shared" si="654"/>
        <v>17</v>
      </c>
      <c r="EQ154" s="378" t="str">
        <f t="shared" si="396"/>
        <v>関西17</v>
      </c>
      <c r="ER154" s="390">
        <f t="shared" si="624"/>
        <v>0</v>
      </c>
      <c r="EU154" s="378" t="str">
        <f t="shared" si="397"/>
        <v>関西</v>
      </c>
      <c r="EV154" s="378">
        <f t="shared" si="398"/>
        <v>17</v>
      </c>
      <c r="EW154" s="378" t="str">
        <f t="shared" si="399"/>
        <v>関西17</v>
      </c>
      <c r="EX154" s="390">
        <f t="shared" si="625"/>
        <v>0</v>
      </c>
      <c r="FG154" s="378" t="str">
        <f t="shared" si="643"/>
        <v>関西</v>
      </c>
      <c r="FH154" s="378">
        <f t="shared" si="655"/>
        <v>17</v>
      </c>
      <c r="FI154" s="378" t="str">
        <f t="shared" si="400"/>
        <v>関西17</v>
      </c>
      <c r="FJ154" s="390">
        <f t="shared" si="626"/>
        <v>0</v>
      </c>
      <c r="FM154" s="378" t="str">
        <f t="shared" si="401"/>
        <v>関西</v>
      </c>
      <c r="FN154" s="378">
        <f t="shared" si="402"/>
        <v>17</v>
      </c>
      <c r="FO154" s="378" t="str">
        <f t="shared" si="403"/>
        <v>関西17</v>
      </c>
      <c r="FP154" s="390">
        <f t="shared" si="627"/>
        <v>0</v>
      </c>
      <c r="FY154" s="378" t="str">
        <f t="shared" si="644"/>
        <v>関西</v>
      </c>
      <c r="FZ154" s="378">
        <f t="shared" si="656"/>
        <v>17</v>
      </c>
      <c r="GA154" s="378" t="str">
        <f t="shared" si="404"/>
        <v>関西17</v>
      </c>
      <c r="GB154" s="390">
        <f t="shared" si="628"/>
        <v>0</v>
      </c>
      <c r="GE154" s="378" t="str">
        <f t="shared" si="405"/>
        <v>関西</v>
      </c>
      <c r="GF154" s="378">
        <f t="shared" si="406"/>
        <v>17</v>
      </c>
      <c r="GG154" s="378" t="str">
        <f t="shared" si="407"/>
        <v>関西17</v>
      </c>
      <c r="GH154" s="390">
        <f t="shared" si="629"/>
        <v>0</v>
      </c>
      <c r="GQ154" s="378" t="str">
        <f t="shared" si="645"/>
        <v>関西</v>
      </c>
      <c r="GR154" s="378">
        <f t="shared" si="657"/>
        <v>17</v>
      </c>
      <c r="GS154" s="378" t="str">
        <f t="shared" si="408"/>
        <v>関西17</v>
      </c>
      <c r="GT154" s="390">
        <f t="shared" si="630"/>
        <v>0</v>
      </c>
      <c r="GW154" s="378" t="str">
        <f t="shared" si="409"/>
        <v>関西</v>
      </c>
      <c r="GX154" s="378">
        <f t="shared" si="410"/>
        <v>17</v>
      </c>
      <c r="GY154" s="378" t="str">
        <f t="shared" si="411"/>
        <v>関西17</v>
      </c>
      <c r="GZ154" s="390">
        <f t="shared" si="631"/>
        <v>0</v>
      </c>
      <c r="HI154" s="378" t="str">
        <f t="shared" si="646"/>
        <v>関西</v>
      </c>
      <c r="HJ154" s="378">
        <f t="shared" si="658"/>
        <v>17</v>
      </c>
      <c r="HK154" s="378" t="str">
        <f t="shared" si="412"/>
        <v>関西17</v>
      </c>
      <c r="HL154" s="390">
        <f t="shared" si="632"/>
        <v>0</v>
      </c>
      <c r="HO154" s="378" t="str">
        <f t="shared" si="413"/>
        <v>関西</v>
      </c>
      <c r="HP154" s="378">
        <f t="shared" si="414"/>
        <v>17</v>
      </c>
      <c r="HQ154" s="378" t="str">
        <f t="shared" si="415"/>
        <v>関西17</v>
      </c>
      <c r="HR154" s="390">
        <f t="shared" si="633"/>
        <v>0</v>
      </c>
      <c r="IA154" s="378" t="str">
        <f t="shared" si="647"/>
        <v>関西</v>
      </c>
      <c r="IB154" s="378">
        <f t="shared" si="659"/>
        <v>17</v>
      </c>
      <c r="IC154" s="378" t="str">
        <f t="shared" si="416"/>
        <v>関西17</v>
      </c>
      <c r="ID154" s="390">
        <f t="shared" si="634"/>
        <v>0</v>
      </c>
      <c r="IG154" s="378" t="str">
        <f t="shared" si="417"/>
        <v>関西</v>
      </c>
      <c r="IH154" s="378">
        <f t="shared" si="418"/>
        <v>17</v>
      </c>
      <c r="II154" s="378" t="str">
        <f t="shared" si="419"/>
        <v>関西17</v>
      </c>
      <c r="IJ154" s="390">
        <f t="shared" si="635"/>
        <v>0</v>
      </c>
    </row>
    <row r="155" spans="37:244">
      <c r="AK155" s="378" t="str">
        <f t="shared" si="636"/>
        <v>中国</v>
      </c>
      <c r="AL155" s="378">
        <f t="shared" si="648"/>
        <v>17</v>
      </c>
      <c r="AM155" s="378" t="str">
        <f t="shared" si="374"/>
        <v>中国17</v>
      </c>
      <c r="AN155" s="390">
        <f t="shared" si="612"/>
        <v>0</v>
      </c>
      <c r="AQ155" s="378" t="str">
        <f t="shared" si="375"/>
        <v>中国</v>
      </c>
      <c r="AR155" s="378">
        <f t="shared" si="376"/>
        <v>17</v>
      </c>
      <c r="AS155" s="378" t="str">
        <f t="shared" si="377"/>
        <v>中国17</v>
      </c>
      <c r="AT155" s="390">
        <f t="shared" si="613"/>
        <v>0</v>
      </c>
      <c r="BC155" s="378" t="str">
        <f t="shared" si="637"/>
        <v>中国</v>
      </c>
      <c r="BD155" s="378">
        <f t="shared" si="649"/>
        <v>17</v>
      </c>
      <c r="BE155" s="378" t="str">
        <f t="shared" si="378"/>
        <v>中国17</v>
      </c>
      <c r="BF155" s="390">
        <f t="shared" si="614"/>
        <v>0</v>
      </c>
      <c r="BI155" s="378" t="str">
        <f t="shared" si="379"/>
        <v>中国</v>
      </c>
      <c r="BJ155" s="378">
        <f t="shared" si="380"/>
        <v>17</v>
      </c>
      <c r="BK155" s="378" t="str">
        <f t="shared" si="381"/>
        <v>中国17</v>
      </c>
      <c r="BL155" s="390">
        <f t="shared" si="615"/>
        <v>0</v>
      </c>
      <c r="BU155" s="378" t="str">
        <f t="shared" si="638"/>
        <v>中国</v>
      </c>
      <c r="BV155" s="378">
        <f t="shared" si="650"/>
        <v>17</v>
      </c>
      <c r="BW155" s="378" t="str">
        <f t="shared" si="382"/>
        <v>中国17</v>
      </c>
      <c r="BX155" s="390">
        <f t="shared" si="616"/>
        <v>0</v>
      </c>
      <c r="CA155" s="378" t="str">
        <f t="shared" si="383"/>
        <v>中国</v>
      </c>
      <c r="CB155" s="378">
        <f t="shared" si="384"/>
        <v>17</v>
      </c>
      <c r="CC155" s="378" t="str">
        <f t="shared" si="385"/>
        <v>中国17</v>
      </c>
      <c r="CD155" s="390">
        <f t="shared" si="617"/>
        <v>0</v>
      </c>
      <c r="CM155" s="378" t="str">
        <f t="shared" si="639"/>
        <v>中国</v>
      </c>
      <c r="CN155" s="378">
        <f t="shared" si="651"/>
        <v>17</v>
      </c>
      <c r="CO155" s="378" t="str">
        <f t="shared" si="386"/>
        <v>中国17</v>
      </c>
      <c r="CP155" s="390">
        <f t="shared" si="618"/>
        <v>0</v>
      </c>
      <c r="CS155" s="378" t="str">
        <f t="shared" si="387"/>
        <v>中国</v>
      </c>
      <c r="CT155" s="378">
        <f t="shared" si="388"/>
        <v>17</v>
      </c>
      <c r="CU155" s="378" t="str">
        <f t="shared" si="389"/>
        <v>中国17</v>
      </c>
      <c r="CV155" s="390">
        <f t="shared" si="619"/>
        <v>0</v>
      </c>
      <c r="DE155" s="378" t="str">
        <f t="shared" si="640"/>
        <v>中国</v>
      </c>
      <c r="DF155" s="378">
        <f t="shared" si="652"/>
        <v>17</v>
      </c>
      <c r="DG155" s="378" t="str">
        <f t="shared" si="390"/>
        <v>中国17</v>
      </c>
      <c r="DH155" s="390">
        <f t="shared" si="620"/>
        <v>0</v>
      </c>
      <c r="DK155" s="378" t="str">
        <f t="shared" si="391"/>
        <v>中国</v>
      </c>
      <c r="DL155" s="378">
        <f t="shared" si="391"/>
        <v>17</v>
      </c>
      <c r="DM155" s="378" t="str">
        <f t="shared" si="391"/>
        <v>中国17</v>
      </c>
      <c r="DN155" s="390">
        <f t="shared" si="621"/>
        <v>0</v>
      </c>
      <c r="DW155" s="378" t="str">
        <f t="shared" si="641"/>
        <v>中国</v>
      </c>
      <c r="DX155" s="378">
        <f t="shared" si="653"/>
        <v>17</v>
      </c>
      <c r="DY155" s="378" t="str">
        <f t="shared" si="392"/>
        <v>中国17</v>
      </c>
      <c r="DZ155" s="390">
        <f t="shared" si="622"/>
        <v>0</v>
      </c>
      <c r="EC155" s="378" t="str">
        <f t="shared" si="393"/>
        <v>中国</v>
      </c>
      <c r="ED155" s="378">
        <f t="shared" si="394"/>
        <v>17</v>
      </c>
      <c r="EE155" s="378" t="str">
        <f t="shared" si="395"/>
        <v>中国17</v>
      </c>
      <c r="EF155" s="390">
        <f t="shared" si="623"/>
        <v>0</v>
      </c>
      <c r="EO155" s="378" t="str">
        <f t="shared" si="642"/>
        <v>中国</v>
      </c>
      <c r="EP155" s="378">
        <f t="shared" si="654"/>
        <v>17</v>
      </c>
      <c r="EQ155" s="378" t="str">
        <f t="shared" si="396"/>
        <v>中国17</v>
      </c>
      <c r="ER155" s="390">
        <f t="shared" si="624"/>
        <v>0</v>
      </c>
      <c r="EU155" s="378" t="str">
        <f t="shared" si="397"/>
        <v>中国</v>
      </c>
      <c r="EV155" s="378">
        <f t="shared" si="398"/>
        <v>17</v>
      </c>
      <c r="EW155" s="378" t="str">
        <f t="shared" si="399"/>
        <v>中国17</v>
      </c>
      <c r="EX155" s="390">
        <f t="shared" si="625"/>
        <v>0</v>
      </c>
      <c r="FG155" s="378" t="str">
        <f t="shared" si="643"/>
        <v>中国</v>
      </c>
      <c r="FH155" s="378">
        <f t="shared" si="655"/>
        <v>17</v>
      </c>
      <c r="FI155" s="378" t="str">
        <f t="shared" si="400"/>
        <v>中国17</v>
      </c>
      <c r="FJ155" s="390">
        <f t="shared" si="626"/>
        <v>0</v>
      </c>
      <c r="FM155" s="378" t="str">
        <f t="shared" si="401"/>
        <v>中国</v>
      </c>
      <c r="FN155" s="378">
        <f t="shared" si="402"/>
        <v>17</v>
      </c>
      <c r="FO155" s="378" t="str">
        <f t="shared" si="403"/>
        <v>中国17</v>
      </c>
      <c r="FP155" s="390">
        <f t="shared" si="627"/>
        <v>0</v>
      </c>
      <c r="FY155" s="378" t="str">
        <f t="shared" si="644"/>
        <v>中国</v>
      </c>
      <c r="FZ155" s="378">
        <f t="shared" si="656"/>
        <v>17</v>
      </c>
      <c r="GA155" s="378" t="str">
        <f t="shared" si="404"/>
        <v>中国17</v>
      </c>
      <c r="GB155" s="390">
        <f t="shared" si="628"/>
        <v>0</v>
      </c>
      <c r="GE155" s="378" t="str">
        <f t="shared" si="405"/>
        <v>中国</v>
      </c>
      <c r="GF155" s="378">
        <f t="shared" si="406"/>
        <v>17</v>
      </c>
      <c r="GG155" s="378" t="str">
        <f t="shared" si="407"/>
        <v>中国17</v>
      </c>
      <c r="GH155" s="390">
        <f t="shared" si="629"/>
        <v>0</v>
      </c>
      <c r="GQ155" s="378" t="str">
        <f t="shared" si="645"/>
        <v>中国</v>
      </c>
      <c r="GR155" s="378">
        <f t="shared" si="657"/>
        <v>17</v>
      </c>
      <c r="GS155" s="378" t="str">
        <f t="shared" si="408"/>
        <v>中国17</v>
      </c>
      <c r="GT155" s="390">
        <f t="shared" si="630"/>
        <v>0</v>
      </c>
      <c r="GW155" s="378" t="str">
        <f t="shared" si="409"/>
        <v>中国</v>
      </c>
      <c r="GX155" s="378">
        <f t="shared" si="410"/>
        <v>17</v>
      </c>
      <c r="GY155" s="378" t="str">
        <f t="shared" si="411"/>
        <v>中国17</v>
      </c>
      <c r="GZ155" s="390">
        <f t="shared" si="631"/>
        <v>0</v>
      </c>
      <c r="HI155" s="378" t="str">
        <f t="shared" si="646"/>
        <v>中国</v>
      </c>
      <c r="HJ155" s="378">
        <f t="shared" si="658"/>
        <v>17</v>
      </c>
      <c r="HK155" s="378" t="str">
        <f t="shared" si="412"/>
        <v>中国17</v>
      </c>
      <c r="HL155" s="390">
        <f t="shared" si="632"/>
        <v>0</v>
      </c>
      <c r="HO155" s="378" t="str">
        <f t="shared" si="413"/>
        <v>中国</v>
      </c>
      <c r="HP155" s="378">
        <f t="shared" si="414"/>
        <v>17</v>
      </c>
      <c r="HQ155" s="378" t="str">
        <f t="shared" si="415"/>
        <v>中国17</v>
      </c>
      <c r="HR155" s="390">
        <f t="shared" si="633"/>
        <v>0</v>
      </c>
      <c r="IA155" s="378" t="str">
        <f t="shared" si="647"/>
        <v>中国</v>
      </c>
      <c r="IB155" s="378">
        <f t="shared" si="659"/>
        <v>17</v>
      </c>
      <c r="IC155" s="378" t="str">
        <f t="shared" si="416"/>
        <v>中国17</v>
      </c>
      <c r="ID155" s="390">
        <f t="shared" si="634"/>
        <v>0</v>
      </c>
      <c r="IG155" s="378" t="str">
        <f t="shared" si="417"/>
        <v>中国</v>
      </c>
      <c r="IH155" s="378">
        <f t="shared" si="418"/>
        <v>17</v>
      </c>
      <c r="II155" s="378" t="str">
        <f t="shared" si="419"/>
        <v>中国17</v>
      </c>
      <c r="IJ155" s="390">
        <f t="shared" si="635"/>
        <v>0</v>
      </c>
    </row>
    <row r="156" spans="37:244">
      <c r="AK156" s="378" t="str">
        <f t="shared" si="636"/>
        <v>四国</v>
      </c>
      <c r="AL156" s="378">
        <f t="shared" si="648"/>
        <v>17</v>
      </c>
      <c r="AM156" s="378" t="str">
        <f t="shared" si="374"/>
        <v>四国17</v>
      </c>
      <c r="AN156" s="390">
        <f t="shared" si="612"/>
        <v>0</v>
      </c>
      <c r="AQ156" s="378" t="str">
        <f t="shared" si="375"/>
        <v>四国</v>
      </c>
      <c r="AR156" s="378">
        <f t="shared" si="376"/>
        <v>17</v>
      </c>
      <c r="AS156" s="378" t="str">
        <f t="shared" si="377"/>
        <v>四国17</v>
      </c>
      <c r="AT156" s="390">
        <f t="shared" si="613"/>
        <v>0</v>
      </c>
      <c r="BC156" s="378" t="str">
        <f t="shared" si="637"/>
        <v>四国</v>
      </c>
      <c r="BD156" s="378">
        <f t="shared" si="649"/>
        <v>17</v>
      </c>
      <c r="BE156" s="378" t="str">
        <f t="shared" si="378"/>
        <v>四国17</v>
      </c>
      <c r="BF156" s="390">
        <f t="shared" si="614"/>
        <v>0</v>
      </c>
      <c r="BI156" s="378" t="str">
        <f t="shared" si="379"/>
        <v>四国</v>
      </c>
      <c r="BJ156" s="378">
        <f t="shared" si="380"/>
        <v>17</v>
      </c>
      <c r="BK156" s="378" t="str">
        <f t="shared" si="381"/>
        <v>四国17</v>
      </c>
      <c r="BL156" s="390">
        <f t="shared" si="615"/>
        <v>0</v>
      </c>
      <c r="BU156" s="378" t="str">
        <f t="shared" si="638"/>
        <v>四国</v>
      </c>
      <c r="BV156" s="378">
        <f t="shared" si="650"/>
        <v>17</v>
      </c>
      <c r="BW156" s="378" t="str">
        <f t="shared" si="382"/>
        <v>四国17</v>
      </c>
      <c r="BX156" s="390">
        <f t="shared" si="616"/>
        <v>0</v>
      </c>
      <c r="CA156" s="378" t="str">
        <f t="shared" si="383"/>
        <v>四国</v>
      </c>
      <c r="CB156" s="378">
        <f t="shared" si="384"/>
        <v>17</v>
      </c>
      <c r="CC156" s="378" t="str">
        <f t="shared" si="385"/>
        <v>四国17</v>
      </c>
      <c r="CD156" s="390">
        <f t="shared" si="617"/>
        <v>0</v>
      </c>
      <c r="CM156" s="378" t="str">
        <f t="shared" si="639"/>
        <v>四国</v>
      </c>
      <c r="CN156" s="378">
        <f t="shared" si="651"/>
        <v>17</v>
      </c>
      <c r="CO156" s="378" t="str">
        <f t="shared" si="386"/>
        <v>四国17</v>
      </c>
      <c r="CP156" s="390">
        <f t="shared" si="618"/>
        <v>0</v>
      </c>
      <c r="CS156" s="378" t="str">
        <f t="shared" si="387"/>
        <v>四国</v>
      </c>
      <c r="CT156" s="378">
        <f t="shared" si="388"/>
        <v>17</v>
      </c>
      <c r="CU156" s="378" t="str">
        <f t="shared" si="389"/>
        <v>四国17</v>
      </c>
      <c r="CV156" s="390">
        <f t="shared" si="619"/>
        <v>0</v>
      </c>
      <c r="DE156" s="378" t="str">
        <f t="shared" si="640"/>
        <v>四国</v>
      </c>
      <c r="DF156" s="378">
        <f t="shared" si="652"/>
        <v>17</v>
      </c>
      <c r="DG156" s="378" t="str">
        <f t="shared" si="390"/>
        <v>四国17</v>
      </c>
      <c r="DH156" s="390">
        <f t="shared" si="620"/>
        <v>0</v>
      </c>
      <c r="DK156" s="378" t="str">
        <f t="shared" si="391"/>
        <v>四国</v>
      </c>
      <c r="DL156" s="378">
        <f t="shared" si="391"/>
        <v>17</v>
      </c>
      <c r="DM156" s="378" t="str">
        <f t="shared" si="391"/>
        <v>四国17</v>
      </c>
      <c r="DN156" s="390">
        <f t="shared" si="621"/>
        <v>0</v>
      </c>
      <c r="DW156" s="378" t="str">
        <f t="shared" si="641"/>
        <v>四国</v>
      </c>
      <c r="DX156" s="378">
        <f t="shared" si="653"/>
        <v>17</v>
      </c>
      <c r="DY156" s="378" t="str">
        <f t="shared" si="392"/>
        <v>四国17</v>
      </c>
      <c r="DZ156" s="390">
        <f t="shared" si="622"/>
        <v>0</v>
      </c>
      <c r="EC156" s="378" t="str">
        <f t="shared" si="393"/>
        <v>四国</v>
      </c>
      <c r="ED156" s="378">
        <f t="shared" si="394"/>
        <v>17</v>
      </c>
      <c r="EE156" s="378" t="str">
        <f t="shared" si="395"/>
        <v>四国17</v>
      </c>
      <c r="EF156" s="390">
        <f t="shared" si="623"/>
        <v>0</v>
      </c>
      <c r="EO156" s="378" t="str">
        <f t="shared" si="642"/>
        <v>四国</v>
      </c>
      <c r="EP156" s="378">
        <f t="shared" si="654"/>
        <v>17</v>
      </c>
      <c r="EQ156" s="378" t="str">
        <f t="shared" si="396"/>
        <v>四国17</v>
      </c>
      <c r="ER156" s="390">
        <f t="shared" si="624"/>
        <v>0</v>
      </c>
      <c r="EU156" s="378" t="str">
        <f t="shared" si="397"/>
        <v>四国</v>
      </c>
      <c r="EV156" s="378">
        <f t="shared" si="398"/>
        <v>17</v>
      </c>
      <c r="EW156" s="378" t="str">
        <f t="shared" si="399"/>
        <v>四国17</v>
      </c>
      <c r="EX156" s="390">
        <f t="shared" si="625"/>
        <v>0</v>
      </c>
      <c r="FG156" s="378" t="str">
        <f t="shared" si="643"/>
        <v>四国</v>
      </c>
      <c r="FH156" s="378">
        <f t="shared" si="655"/>
        <v>17</v>
      </c>
      <c r="FI156" s="378" t="str">
        <f t="shared" si="400"/>
        <v>四国17</v>
      </c>
      <c r="FJ156" s="390">
        <f t="shared" si="626"/>
        <v>0</v>
      </c>
      <c r="FM156" s="378" t="str">
        <f t="shared" si="401"/>
        <v>四国</v>
      </c>
      <c r="FN156" s="378">
        <f t="shared" si="402"/>
        <v>17</v>
      </c>
      <c r="FO156" s="378" t="str">
        <f t="shared" si="403"/>
        <v>四国17</v>
      </c>
      <c r="FP156" s="390">
        <f t="shared" si="627"/>
        <v>0</v>
      </c>
      <c r="FY156" s="378" t="str">
        <f t="shared" si="644"/>
        <v>四国</v>
      </c>
      <c r="FZ156" s="378">
        <f t="shared" si="656"/>
        <v>17</v>
      </c>
      <c r="GA156" s="378" t="str">
        <f t="shared" si="404"/>
        <v>四国17</v>
      </c>
      <c r="GB156" s="390">
        <f t="shared" si="628"/>
        <v>0</v>
      </c>
      <c r="GE156" s="378" t="str">
        <f t="shared" si="405"/>
        <v>四国</v>
      </c>
      <c r="GF156" s="378">
        <f t="shared" si="406"/>
        <v>17</v>
      </c>
      <c r="GG156" s="378" t="str">
        <f t="shared" si="407"/>
        <v>四国17</v>
      </c>
      <c r="GH156" s="390">
        <f t="shared" si="629"/>
        <v>0</v>
      </c>
      <c r="GQ156" s="378" t="str">
        <f t="shared" si="645"/>
        <v>四国</v>
      </c>
      <c r="GR156" s="378">
        <f t="shared" si="657"/>
        <v>17</v>
      </c>
      <c r="GS156" s="378" t="str">
        <f t="shared" si="408"/>
        <v>四国17</v>
      </c>
      <c r="GT156" s="390">
        <f t="shared" si="630"/>
        <v>0</v>
      </c>
      <c r="GW156" s="378" t="str">
        <f t="shared" si="409"/>
        <v>四国</v>
      </c>
      <c r="GX156" s="378">
        <f t="shared" si="410"/>
        <v>17</v>
      </c>
      <c r="GY156" s="378" t="str">
        <f t="shared" si="411"/>
        <v>四国17</v>
      </c>
      <c r="GZ156" s="390">
        <f t="shared" si="631"/>
        <v>0</v>
      </c>
      <c r="HI156" s="378" t="str">
        <f t="shared" si="646"/>
        <v>四国</v>
      </c>
      <c r="HJ156" s="378">
        <f t="shared" si="658"/>
        <v>17</v>
      </c>
      <c r="HK156" s="378" t="str">
        <f t="shared" si="412"/>
        <v>四国17</v>
      </c>
      <c r="HL156" s="390">
        <f t="shared" si="632"/>
        <v>0</v>
      </c>
      <c r="HO156" s="378" t="str">
        <f t="shared" si="413"/>
        <v>四国</v>
      </c>
      <c r="HP156" s="378">
        <f t="shared" si="414"/>
        <v>17</v>
      </c>
      <c r="HQ156" s="378" t="str">
        <f t="shared" si="415"/>
        <v>四国17</v>
      </c>
      <c r="HR156" s="390">
        <f t="shared" si="633"/>
        <v>0</v>
      </c>
      <c r="IA156" s="378" t="str">
        <f t="shared" si="647"/>
        <v>四国</v>
      </c>
      <c r="IB156" s="378">
        <f t="shared" si="659"/>
        <v>17</v>
      </c>
      <c r="IC156" s="378" t="str">
        <f t="shared" si="416"/>
        <v>四国17</v>
      </c>
      <c r="ID156" s="390">
        <f t="shared" si="634"/>
        <v>0</v>
      </c>
      <c r="IG156" s="378" t="str">
        <f t="shared" si="417"/>
        <v>四国</v>
      </c>
      <c r="IH156" s="378">
        <f t="shared" si="418"/>
        <v>17</v>
      </c>
      <c r="II156" s="378" t="str">
        <f t="shared" si="419"/>
        <v>四国17</v>
      </c>
      <c r="IJ156" s="390">
        <f t="shared" si="635"/>
        <v>0</v>
      </c>
    </row>
    <row r="157" spans="37:244">
      <c r="AK157" s="378" t="str">
        <f t="shared" si="636"/>
        <v>九州</v>
      </c>
      <c r="AL157" s="378">
        <f t="shared" si="648"/>
        <v>17</v>
      </c>
      <c r="AM157" s="378" t="str">
        <f t="shared" si="374"/>
        <v>九州17</v>
      </c>
      <c r="AN157" s="390">
        <f t="shared" si="612"/>
        <v>0</v>
      </c>
      <c r="AQ157" s="378" t="str">
        <f t="shared" si="375"/>
        <v>九州</v>
      </c>
      <c r="AR157" s="378">
        <f t="shared" si="376"/>
        <v>17</v>
      </c>
      <c r="AS157" s="378" t="str">
        <f t="shared" si="377"/>
        <v>九州17</v>
      </c>
      <c r="AT157" s="390">
        <f t="shared" si="613"/>
        <v>0</v>
      </c>
      <c r="BC157" s="378" t="str">
        <f t="shared" si="637"/>
        <v>九州</v>
      </c>
      <c r="BD157" s="378">
        <f t="shared" si="649"/>
        <v>17</v>
      </c>
      <c r="BE157" s="378" t="str">
        <f t="shared" si="378"/>
        <v>九州17</v>
      </c>
      <c r="BF157" s="390">
        <f t="shared" si="614"/>
        <v>0</v>
      </c>
      <c r="BI157" s="378" t="str">
        <f t="shared" si="379"/>
        <v>九州</v>
      </c>
      <c r="BJ157" s="378">
        <f t="shared" si="380"/>
        <v>17</v>
      </c>
      <c r="BK157" s="378" t="str">
        <f t="shared" si="381"/>
        <v>九州17</v>
      </c>
      <c r="BL157" s="390">
        <f t="shared" si="615"/>
        <v>0</v>
      </c>
      <c r="BU157" s="378" t="str">
        <f t="shared" si="638"/>
        <v>九州</v>
      </c>
      <c r="BV157" s="378">
        <f t="shared" si="650"/>
        <v>17</v>
      </c>
      <c r="BW157" s="378" t="str">
        <f t="shared" si="382"/>
        <v>九州17</v>
      </c>
      <c r="BX157" s="390">
        <f t="shared" si="616"/>
        <v>0</v>
      </c>
      <c r="CA157" s="378" t="str">
        <f t="shared" si="383"/>
        <v>九州</v>
      </c>
      <c r="CB157" s="378">
        <f t="shared" si="384"/>
        <v>17</v>
      </c>
      <c r="CC157" s="378" t="str">
        <f t="shared" si="385"/>
        <v>九州17</v>
      </c>
      <c r="CD157" s="390">
        <f t="shared" si="617"/>
        <v>0</v>
      </c>
      <c r="CM157" s="378" t="str">
        <f t="shared" si="639"/>
        <v>九州</v>
      </c>
      <c r="CN157" s="378">
        <f t="shared" si="651"/>
        <v>17</v>
      </c>
      <c r="CO157" s="378" t="str">
        <f t="shared" si="386"/>
        <v>九州17</v>
      </c>
      <c r="CP157" s="390">
        <f t="shared" si="618"/>
        <v>0</v>
      </c>
      <c r="CS157" s="378" t="str">
        <f t="shared" si="387"/>
        <v>九州</v>
      </c>
      <c r="CT157" s="378">
        <f t="shared" si="388"/>
        <v>17</v>
      </c>
      <c r="CU157" s="378" t="str">
        <f t="shared" si="389"/>
        <v>九州17</v>
      </c>
      <c r="CV157" s="390">
        <f t="shared" si="619"/>
        <v>0</v>
      </c>
      <c r="DE157" s="378" t="str">
        <f t="shared" si="640"/>
        <v>九州</v>
      </c>
      <c r="DF157" s="378">
        <f t="shared" si="652"/>
        <v>17</v>
      </c>
      <c r="DG157" s="378" t="str">
        <f t="shared" si="390"/>
        <v>九州17</v>
      </c>
      <c r="DH157" s="390">
        <f t="shared" si="620"/>
        <v>0</v>
      </c>
      <c r="DK157" s="378" t="str">
        <f t="shared" si="391"/>
        <v>九州</v>
      </c>
      <c r="DL157" s="378">
        <f t="shared" si="391"/>
        <v>17</v>
      </c>
      <c r="DM157" s="378" t="str">
        <f t="shared" si="391"/>
        <v>九州17</v>
      </c>
      <c r="DN157" s="390">
        <f t="shared" si="621"/>
        <v>0</v>
      </c>
      <c r="DW157" s="378" t="str">
        <f t="shared" si="641"/>
        <v>九州</v>
      </c>
      <c r="DX157" s="378">
        <f t="shared" si="653"/>
        <v>17</v>
      </c>
      <c r="DY157" s="378" t="str">
        <f t="shared" si="392"/>
        <v>九州17</v>
      </c>
      <c r="DZ157" s="390">
        <f t="shared" si="622"/>
        <v>0</v>
      </c>
      <c r="EC157" s="378" t="str">
        <f t="shared" si="393"/>
        <v>九州</v>
      </c>
      <c r="ED157" s="378">
        <f t="shared" si="394"/>
        <v>17</v>
      </c>
      <c r="EE157" s="378" t="str">
        <f t="shared" si="395"/>
        <v>九州17</v>
      </c>
      <c r="EF157" s="390">
        <f t="shared" si="623"/>
        <v>0</v>
      </c>
      <c r="EO157" s="378" t="str">
        <f t="shared" si="642"/>
        <v>九州</v>
      </c>
      <c r="EP157" s="378">
        <f t="shared" si="654"/>
        <v>17</v>
      </c>
      <c r="EQ157" s="378" t="str">
        <f t="shared" si="396"/>
        <v>九州17</v>
      </c>
      <c r="ER157" s="390">
        <f t="shared" si="624"/>
        <v>0</v>
      </c>
      <c r="EU157" s="378" t="str">
        <f t="shared" si="397"/>
        <v>九州</v>
      </c>
      <c r="EV157" s="378">
        <f t="shared" si="398"/>
        <v>17</v>
      </c>
      <c r="EW157" s="378" t="str">
        <f t="shared" si="399"/>
        <v>九州17</v>
      </c>
      <c r="EX157" s="390">
        <f t="shared" si="625"/>
        <v>0</v>
      </c>
      <c r="FG157" s="378" t="str">
        <f t="shared" si="643"/>
        <v>九州</v>
      </c>
      <c r="FH157" s="378">
        <f t="shared" si="655"/>
        <v>17</v>
      </c>
      <c r="FI157" s="378" t="str">
        <f t="shared" si="400"/>
        <v>九州17</v>
      </c>
      <c r="FJ157" s="390">
        <f t="shared" si="626"/>
        <v>0</v>
      </c>
      <c r="FM157" s="378" t="str">
        <f t="shared" si="401"/>
        <v>九州</v>
      </c>
      <c r="FN157" s="378">
        <f t="shared" si="402"/>
        <v>17</v>
      </c>
      <c r="FO157" s="378" t="str">
        <f t="shared" si="403"/>
        <v>九州17</v>
      </c>
      <c r="FP157" s="390">
        <f t="shared" si="627"/>
        <v>0</v>
      </c>
      <c r="FY157" s="378" t="str">
        <f t="shared" si="644"/>
        <v>九州</v>
      </c>
      <c r="FZ157" s="378">
        <f t="shared" si="656"/>
        <v>17</v>
      </c>
      <c r="GA157" s="378" t="str">
        <f t="shared" si="404"/>
        <v>九州17</v>
      </c>
      <c r="GB157" s="390">
        <f t="shared" si="628"/>
        <v>0</v>
      </c>
      <c r="GE157" s="378" t="str">
        <f t="shared" si="405"/>
        <v>九州</v>
      </c>
      <c r="GF157" s="378">
        <f t="shared" si="406"/>
        <v>17</v>
      </c>
      <c r="GG157" s="378" t="str">
        <f t="shared" si="407"/>
        <v>九州17</v>
      </c>
      <c r="GH157" s="390">
        <f t="shared" si="629"/>
        <v>0</v>
      </c>
      <c r="GQ157" s="378" t="str">
        <f t="shared" si="645"/>
        <v>九州</v>
      </c>
      <c r="GR157" s="378">
        <f t="shared" si="657"/>
        <v>17</v>
      </c>
      <c r="GS157" s="378" t="str">
        <f t="shared" si="408"/>
        <v>九州17</v>
      </c>
      <c r="GT157" s="390">
        <f t="shared" si="630"/>
        <v>0</v>
      </c>
      <c r="GW157" s="378" t="str">
        <f t="shared" si="409"/>
        <v>九州</v>
      </c>
      <c r="GX157" s="378">
        <f t="shared" si="410"/>
        <v>17</v>
      </c>
      <c r="GY157" s="378" t="str">
        <f t="shared" si="411"/>
        <v>九州17</v>
      </c>
      <c r="GZ157" s="390">
        <f t="shared" si="631"/>
        <v>0</v>
      </c>
      <c r="HI157" s="378" t="str">
        <f t="shared" si="646"/>
        <v>九州</v>
      </c>
      <c r="HJ157" s="378">
        <f t="shared" si="658"/>
        <v>17</v>
      </c>
      <c r="HK157" s="378" t="str">
        <f t="shared" si="412"/>
        <v>九州17</v>
      </c>
      <c r="HL157" s="390">
        <f t="shared" si="632"/>
        <v>0</v>
      </c>
      <c r="HO157" s="378" t="str">
        <f t="shared" si="413"/>
        <v>九州</v>
      </c>
      <c r="HP157" s="378">
        <f t="shared" si="414"/>
        <v>17</v>
      </c>
      <c r="HQ157" s="378" t="str">
        <f t="shared" si="415"/>
        <v>九州17</v>
      </c>
      <c r="HR157" s="390">
        <f t="shared" si="633"/>
        <v>0</v>
      </c>
      <c r="IA157" s="378" t="str">
        <f t="shared" si="647"/>
        <v>九州</v>
      </c>
      <c r="IB157" s="378">
        <f t="shared" si="659"/>
        <v>17</v>
      </c>
      <c r="IC157" s="378" t="str">
        <f t="shared" si="416"/>
        <v>九州17</v>
      </c>
      <c r="ID157" s="390">
        <f t="shared" si="634"/>
        <v>0</v>
      </c>
      <c r="IG157" s="378" t="str">
        <f t="shared" si="417"/>
        <v>九州</v>
      </c>
      <c r="IH157" s="378">
        <f t="shared" si="418"/>
        <v>17</v>
      </c>
      <c r="II157" s="378" t="str">
        <f t="shared" si="419"/>
        <v>九州17</v>
      </c>
      <c r="IJ157" s="390">
        <f t="shared" si="635"/>
        <v>0</v>
      </c>
    </row>
    <row r="158" spans="37:244">
      <c r="AK158" s="378" t="str">
        <f t="shared" si="636"/>
        <v>沖縄</v>
      </c>
      <c r="AL158" s="378">
        <f t="shared" si="648"/>
        <v>17</v>
      </c>
      <c r="AM158" s="378" t="str">
        <f t="shared" si="374"/>
        <v>沖縄17</v>
      </c>
      <c r="AN158" s="390">
        <f t="shared" si="612"/>
        <v>0</v>
      </c>
      <c r="AQ158" s="378" t="str">
        <f t="shared" si="375"/>
        <v>沖縄</v>
      </c>
      <c r="AR158" s="378">
        <f t="shared" si="376"/>
        <v>17</v>
      </c>
      <c r="AS158" s="378" t="str">
        <f t="shared" si="377"/>
        <v>沖縄17</v>
      </c>
      <c r="AT158" s="390">
        <f t="shared" si="613"/>
        <v>0</v>
      </c>
      <c r="BC158" s="378" t="str">
        <f t="shared" si="637"/>
        <v>沖縄</v>
      </c>
      <c r="BD158" s="378">
        <f t="shared" si="649"/>
        <v>17</v>
      </c>
      <c r="BE158" s="378" t="str">
        <f t="shared" si="378"/>
        <v>沖縄17</v>
      </c>
      <c r="BF158" s="390">
        <f t="shared" si="614"/>
        <v>0</v>
      </c>
      <c r="BI158" s="378" t="str">
        <f t="shared" si="379"/>
        <v>沖縄</v>
      </c>
      <c r="BJ158" s="378">
        <f t="shared" si="380"/>
        <v>17</v>
      </c>
      <c r="BK158" s="378" t="str">
        <f t="shared" si="381"/>
        <v>沖縄17</v>
      </c>
      <c r="BL158" s="390">
        <f t="shared" si="615"/>
        <v>0</v>
      </c>
      <c r="BU158" s="378" t="str">
        <f t="shared" si="638"/>
        <v>沖縄</v>
      </c>
      <c r="BV158" s="378">
        <f t="shared" si="650"/>
        <v>17</v>
      </c>
      <c r="BW158" s="378" t="str">
        <f t="shared" si="382"/>
        <v>沖縄17</v>
      </c>
      <c r="BX158" s="390">
        <f t="shared" si="616"/>
        <v>0</v>
      </c>
      <c r="CA158" s="378" t="str">
        <f t="shared" si="383"/>
        <v>沖縄</v>
      </c>
      <c r="CB158" s="378">
        <f t="shared" si="384"/>
        <v>17</v>
      </c>
      <c r="CC158" s="378" t="str">
        <f t="shared" si="385"/>
        <v>沖縄17</v>
      </c>
      <c r="CD158" s="390">
        <f t="shared" si="617"/>
        <v>0</v>
      </c>
      <c r="CM158" s="378" t="str">
        <f t="shared" si="639"/>
        <v>沖縄</v>
      </c>
      <c r="CN158" s="378">
        <f t="shared" si="651"/>
        <v>17</v>
      </c>
      <c r="CO158" s="378" t="str">
        <f t="shared" si="386"/>
        <v>沖縄17</v>
      </c>
      <c r="CP158" s="390">
        <f t="shared" si="618"/>
        <v>0</v>
      </c>
      <c r="CS158" s="378" t="str">
        <f t="shared" si="387"/>
        <v>沖縄</v>
      </c>
      <c r="CT158" s="378">
        <f t="shared" si="388"/>
        <v>17</v>
      </c>
      <c r="CU158" s="378" t="str">
        <f t="shared" si="389"/>
        <v>沖縄17</v>
      </c>
      <c r="CV158" s="390">
        <f t="shared" si="619"/>
        <v>0</v>
      </c>
      <c r="DE158" s="378" t="str">
        <f t="shared" si="640"/>
        <v>沖縄</v>
      </c>
      <c r="DF158" s="378">
        <f t="shared" si="652"/>
        <v>17</v>
      </c>
      <c r="DG158" s="378" t="str">
        <f t="shared" si="390"/>
        <v>沖縄17</v>
      </c>
      <c r="DH158" s="390">
        <f t="shared" si="620"/>
        <v>0</v>
      </c>
      <c r="DK158" s="378" t="str">
        <f t="shared" si="391"/>
        <v>沖縄</v>
      </c>
      <c r="DL158" s="378">
        <f t="shared" si="391"/>
        <v>17</v>
      </c>
      <c r="DM158" s="378" t="str">
        <f t="shared" si="391"/>
        <v>沖縄17</v>
      </c>
      <c r="DN158" s="390">
        <f t="shared" si="621"/>
        <v>0</v>
      </c>
      <c r="DW158" s="378" t="str">
        <f t="shared" si="641"/>
        <v>沖縄</v>
      </c>
      <c r="DX158" s="378">
        <f t="shared" si="653"/>
        <v>17</v>
      </c>
      <c r="DY158" s="378" t="str">
        <f t="shared" si="392"/>
        <v>沖縄17</v>
      </c>
      <c r="DZ158" s="390">
        <f t="shared" si="622"/>
        <v>0</v>
      </c>
      <c r="EC158" s="378" t="str">
        <f t="shared" si="393"/>
        <v>沖縄</v>
      </c>
      <c r="ED158" s="378">
        <f t="shared" si="394"/>
        <v>17</v>
      </c>
      <c r="EE158" s="378" t="str">
        <f t="shared" si="395"/>
        <v>沖縄17</v>
      </c>
      <c r="EF158" s="390">
        <f t="shared" si="623"/>
        <v>0</v>
      </c>
      <c r="EO158" s="378" t="str">
        <f t="shared" si="642"/>
        <v>沖縄</v>
      </c>
      <c r="EP158" s="378">
        <f t="shared" si="654"/>
        <v>17</v>
      </c>
      <c r="EQ158" s="378" t="str">
        <f t="shared" si="396"/>
        <v>沖縄17</v>
      </c>
      <c r="ER158" s="390">
        <f t="shared" si="624"/>
        <v>0</v>
      </c>
      <c r="EU158" s="378" t="str">
        <f t="shared" si="397"/>
        <v>沖縄</v>
      </c>
      <c r="EV158" s="378">
        <f t="shared" si="398"/>
        <v>17</v>
      </c>
      <c r="EW158" s="378" t="str">
        <f t="shared" si="399"/>
        <v>沖縄17</v>
      </c>
      <c r="EX158" s="390">
        <f t="shared" si="625"/>
        <v>0</v>
      </c>
      <c r="FG158" s="378" t="str">
        <f t="shared" si="643"/>
        <v>沖縄</v>
      </c>
      <c r="FH158" s="378">
        <f t="shared" si="655"/>
        <v>17</v>
      </c>
      <c r="FI158" s="378" t="str">
        <f t="shared" si="400"/>
        <v>沖縄17</v>
      </c>
      <c r="FJ158" s="390">
        <f t="shared" si="626"/>
        <v>0</v>
      </c>
      <c r="FM158" s="378" t="str">
        <f t="shared" si="401"/>
        <v>沖縄</v>
      </c>
      <c r="FN158" s="378">
        <f t="shared" si="402"/>
        <v>17</v>
      </c>
      <c r="FO158" s="378" t="str">
        <f t="shared" si="403"/>
        <v>沖縄17</v>
      </c>
      <c r="FP158" s="390">
        <f t="shared" si="627"/>
        <v>0</v>
      </c>
      <c r="FY158" s="378" t="str">
        <f t="shared" si="644"/>
        <v>沖縄</v>
      </c>
      <c r="FZ158" s="378">
        <f t="shared" si="656"/>
        <v>17</v>
      </c>
      <c r="GA158" s="378" t="str">
        <f t="shared" si="404"/>
        <v>沖縄17</v>
      </c>
      <c r="GB158" s="390">
        <f t="shared" si="628"/>
        <v>0</v>
      </c>
      <c r="GE158" s="378" t="str">
        <f t="shared" si="405"/>
        <v>沖縄</v>
      </c>
      <c r="GF158" s="378">
        <f t="shared" si="406"/>
        <v>17</v>
      </c>
      <c r="GG158" s="378" t="str">
        <f t="shared" si="407"/>
        <v>沖縄17</v>
      </c>
      <c r="GH158" s="390">
        <f t="shared" si="629"/>
        <v>0</v>
      </c>
      <c r="GQ158" s="378" t="str">
        <f t="shared" si="645"/>
        <v>沖縄</v>
      </c>
      <c r="GR158" s="378">
        <f t="shared" si="657"/>
        <v>17</v>
      </c>
      <c r="GS158" s="378" t="str">
        <f t="shared" si="408"/>
        <v>沖縄17</v>
      </c>
      <c r="GT158" s="390">
        <f t="shared" si="630"/>
        <v>0</v>
      </c>
      <c r="GW158" s="378" t="str">
        <f t="shared" si="409"/>
        <v>沖縄</v>
      </c>
      <c r="GX158" s="378">
        <f t="shared" si="410"/>
        <v>17</v>
      </c>
      <c r="GY158" s="378" t="str">
        <f t="shared" si="411"/>
        <v>沖縄17</v>
      </c>
      <c r="GZ158" s="390">
        <f t="shared" si="631"/>
        <v>0</v>
      </c>
      <c r="HI158" s="378" t="str">
        <f t="shared" si="646"/>
        <v>沖縄</v>
      </c>
      <c r="HJ158" s="378">
        <f t="shared" si="658"/>
        <v>17</v>
      </c>
      <c r="HK158" s="378" t="str">
        <f t="shared" si="412"/>
        <v>沖縄17</v>
      </c>
      <c r="HL158" s="390">
        <f t="shared" si="632"/>
        <v>0</v>
      </c>
      <c r="HO158" s="378" t="str">
        <f t="shared" si="413"/>
        <v>沖縄</v>
      </c>
      <c r="HP158" s="378">
        <f t="shared" si="414"/>
        <v>17</v>
      </c>
      <c r="HQ158" s="378" t="str">
        <f t="shared" si="415"/>
        <v>沖縄17</v>
      </c>
      <c r="HR158" s="390">
        <f t="shared" si="633"/>
        <v>0</v>
      </c>
      <c r="IA158" s="378" t="str">
        <f t="shared" si="647"/>
        <v>沖縄</v>
      </c>
      <c r="IB158" s="378">
        <f t="shared" si="659"/>
        <v>17</v>
      </c>
      <c r="IC158" s="378" t="str">
        <f t="shared" si="416"/>
        <v>沖縄17</v>
      </c>
      <c r="ID158" s="390">
        <f t="shared" si="634"/>
        <v>0</v>
      </c>
      <c r="IG158" s="378" t="str">
        <f t="shared" si="417"/>
        <v>沖縄</v>
      </c>
      <c r="IH158" s="378">
        <f t="shared" si="418"/>
        <v>17</v>
      </c>
      <c r="II158" s="378" t="str">
        <f t="shared" si="419"/>
        <v>沖縄17</v>
      </c>
      <c r="IJ158" s="390">
        <f t="shared" si="635"/>
        <v>0</v>
      </c>
    </row>
    <row r="159" spans="37:244">
      <c r="AK159" s="378" t="str">
        <f>AK149</f>
        <v>北海道</v>
      </c>
      <c r="AL159" s="378">
        <v>18</v>
      </c>
      <c r="AM159" s="378" t="str">
        <f t="shared" si="374"/>
        <v>北海道18</v>
      </c>
      <c r="AN159" s="390">
        <f t="shared" ref="AN159:AN168" si="660">AW10</f>
        <v>0</v>
      </c>
      <c r="AQ159" s="378" t="str">
        <f t="shared" si="375"/>
        <v>北海道</v>
      </c>
      <c r="AR159" s="378">
        <f t="shared" si="376"/>
        <v>18</v>
      </c>
      <c r="AS159" s="378" t="str">
        <f t="shared" si="377"/>
        <v>北海道18</v>
      </c>
      <c r="AT159" s="390">
        <f t="shared" ref="AT159:AT168" si="661">AW24</f>
        <v>0</v>
      </c>
      <c r="BC159" s="378" t="str">
        <f>BC149</f>
        <v>北海道</v>
      </c>
      <c r="BD159" s="378">
        <v>18</v>
      </c>
      <c r="BE159" s="378" t="str">
        <f t="shared" si="378"/>
        <v>北海道18</v>
      </c>
      <c r="BF159" s="390">
        <f t="shared" ref="BF159:BF168" si="662">BO10</f>
        <v>0</v>
      </c>
      <c r="BI159" s="378" t="str">
        <f t="shared" si="379"/>
        <v>北海道</v>
      </c>
      <c r="BJ159" s="378">
        <f t="shared" si="380"/>
        <v>18</v>
      </c>
      <c r="BK159" s="378" t="str">
        <f t="shared" si="381"/>
        <v>北海道18</v>
      </c>
      <c r="BL159" s="390">
        <f t="shared" ref="BL159:BL168" si="663">BO24</f>
        <v>0</v>
      </c>
      <c r="BU159" s="378" t="str">
        <f>BU149</f>
        <v>北海道</v>
      </c>
      <c r="BV159" s="378">
        <v>18</v>
      </c>
      <c r="BW159" s="378" t="str">
        <f t="shared" si="382"/>
        <v>北海道18</v>
      </c>
      <c r="BX159" s="390">
        <f t="shared" ref="BX159:BX168" si="664">CG10</f>
        <v>0</v>
      </c>
      <c r="CA159" s="378" t="str">
        <f t="shared" si="383"/>
        <v>北海道</v>
      </c>
      <c r="CB159" s="378">
        <f t="shared" si="384"/>
        <v>18</v>
      </c>
      <c r="CC159" s="378" t="str">
        <f t="shared" si="385"/>
        <v>北海道18</v>
      </c>
      <c r="CD159" s="390">
        <f t="shared" ref="CD159:CD168" si="665">CG24</f>
        <v>0</v>
      </c>
      <c r="CM159" s="378" t="str">
        <f>CM149</f>
        <v>北海道</v>
      </c>
      <c r="CN159" s="378">
        <v>18</v>
      </c>
      <c r="CO159" s="378" t="str">
        <f t="shared" si="386"/>
        <v>北海道18</v>
      </c>
      <c r="CP159" s="390">
        <f t="shared" ref="CP159:CP168" si="666">CY10</f>
        <v>0</v>
      </c>
      <c r="CS159" s="378" t="str">
        <f t="shared" si="387"/>
        <v>北海道</v>
      </c>
      <c r="CT159" s="378">
        <f t="shared" si="388"/>
        <v>18</v>
      </c>
      <c r="CU159" s="378" t="str">
        <f t="shared" si="389"/>
        <v>北海道18</v>
      </c>
      <c r="CV159" s="390">
        <f t="shared" ref="CV159:CV168" si="667">CY24</f>
        <v>0</v>
      </c>
      <c r="DE159" s="378" t="str">
        <f>DE149</f>
        <v>北海道</v>
      </c>
      <c r="DF159" s="378">
        <v>18</v>
      </c>
      <c r="DG159" s="378" t="str">
        <f t="shared" si="390"/>
        <v>北海道18</v>
      </c>
      <c r="DH159" s="390">
        <f t="shared" ref="DH159:DH168" si="668">DQ10</f>
        <v>0</v>
      </c>
      <c r="DK159" s="378" t="str">
        <f t="shared" si="391"/>
        <v>北海道</v>
      </c>
      <c r="DL159" s="378">
        <f t="shared" si="391"/>
        <v>18</v>
      </c>
      <c r="DM159" s="378" t="str">
        <f t="shared" si="391"/>
        <v>北海道18</v>
      </c>
      <c r="DN159" s="390">
        <f t="shared" ref="DN159:DN168" si="669">DQ24</f>
        <v>0</v>
      </c>
      <c r="DW159" s="378" t="str">
        <f>DW149</f>
        <v>北海道</v>
      </c>
      <c r="DX159" s="378">
        <v>18</v>
      </c>
      <c r="DY159" s="378" t="str">
        <f t="shared" si="392"/>
        <v>北海道18</v>
      </c>
      <c r="DZ159" s="390">
        <f t="shared" ref="DZ159:DZ168" si="670">EI10</f>
        <v>0</v>
      </c>
      <c r="EC159" s="378" t="str">
        <f t="shared" si="393"/>
        <v>北海道</v>
      </c>
      <c r="ED159" s="378">
        <f t="shared" si="394"/>
        <v>18</v>
      </c>
      <c r="EE159" s="378" t="str">
        <f t="shared" si="395"/>
        <v>北海道18</v>
      </c>
      <c r="EF159" s="390">
        <f t="shared" ref="EF159:EF168" si="671">EI24</f>
        <v>0</v>
      </c>
      <c r="EO159" s="378" t="str">
        <f>EO149</f>
        <v>北海道</v>
      </c>
      <c r="EP159" s="378">
        <v>18</v>
      </c>
      <c r="EQ159" s="378" t="str">
        <f t="shared" si="396"/>
        <v>北海道18</v>
      </c>
      <c r="ER159" s="390">
        <f t="shared" ref="ER159:ER168" si="672">FA10</f>
        <v>0</v>
      </c>
      <c r="EU159" s="378" t="str">
        <f t="shared" si="397"/>
        <v>北海道</v>
      </c>
      <c r="EV159" s="378">
        <f t="shared" si="398"/>
        <v>18</v>
      </c>
      <c r="EW159" s="378" t="str">
        <f t="shared" si="399"/>
        <v>北海道18</v>
      </c>
      <c r="EX159" s="390">
        <f t="shared" ref="EX159:EX168" si="673">FA24</f>
        <v>0</v>
      </c>
      <c r="FG159" s="378" t="str">
        <f>FG149</f>
        <v>北海道</v>
      </c>
      <c r="FH159" s="378">
        <v>18</v>
      </c>
      <c r="FI159" s="378" t="str">
        <f t="shared" si="400"/>
        <v>北海道18</v>
      </c>
      <c r="FJ159" s="390">
        <f t="shared" ref="FJ159:FJ168" si="674">FS10</f>
        <v>0</v>
      </c>
      <c r="FM159" s="378" t="str">
        <f t="shared" si="401"/>
        <v>北海道</v>
      </c>
      <c r="FN159" s="378">
        <f t="shared" si="402"/>
        <v>18</v>
      </c>
      <c r="FO159" s="378" t="str">
        <f t="shared" si="403"/>
        <v>北海道18</v>
      </c>
      <c r="FP159" s="390">
        <f t="shared" ref="FP159:FP168" si="675">FS24</f>
        <v>0</v>
      </c>
      <c r="FY159" s="378" t="str">
        <f>FY149</f>
        <v>北海道</v>
      </c>
      <c r="FZ159" s="378">
        <v>18</v>
      </c>
      <c r="GA159" s="378" t="str">
        <f t="shared" si="404"/>
        <v>北海道18</v>
      </c>
      <c r="GB159" s="390">
        <f t="shared" ref="GB159:GB168" si="676">GK10</f>
        <v>0</v>
      </c>
      <c r="GE159" s="378" t="str">
        <f t="shared" si="405"/>
        <v>北海道</v>
      </c>
      <c r="GF159" s="378">
        <f t="shared" si="406"/>
        <v>18</v>
      </c>
      <c r="GG159" s="378" t="str">
        <f t="shared" si="407"/>
        <v>北海道18</v>
      </c>
      <c r="GH159" s="390">
        <f t="shared" ref="GH159:GH168" si="677">GK24</f>
        <v>0</v>
      </c>
      <c r="GQ159" s="378" t="str">
        <f>GQ149</f>
        <v>北海道</v>
      </c>
      <c r="GR159" s="378">
        <v>18</v>
      </c>
      <c r="GS159" s="378" t="str">
        <f t="shared" si="408"/>
        <v>北海道18</v>
      </c>
      <c r="GT159" s="390">
        <f t="shared" ref="GT159:GT168" si="678">HC10</f>
        <v>0</v>
      </c>
      <c r="GW159" s="378" t="str">
        <f t="shared" si="409"/>
        <v>北海道</v>
      </c>
      <c r="GX159" s="378">
        <f t="shared" si="410"/>
        <v>18</v>
      </c>
      <c r="GY159" s="378" t="str">
        <f t="shared" si="411"/>
        <v>北海道18</v>
      </c>
      <c r="GZ159" s="390">
        <f t="shared" ref="GZ159:GZ168" si="679">HC24</f>
        <v>0</v>
      </c>
      <c r="HI159" s="378" t="str">
        <f>HI149</f>
        <v>北海道</v>
      </c>
      <c r="HJ159" s="378">
        <v>18</v>
      </c>
      <c r="HK159" s="378" t="str">
        <f t="shared" si="412"/>
        <v>北海道18</v>
      </c>
      <c r="HL159" s="390">
        <f t="shared" ref="HL159:HL168" si="680">HU10</f>
        <v>0</v>
      </c>
      <c r="HO159" s="378" t="str">
        <f t="shared" si="413"/>
        <v>北海道</v>
      </c>
      <c r="HP159" s="378">
        <f t="shared" si="414"/>
        <v>18</v>
      </c>
      <c r="HQ159" s="378" t="str">
        <f t="shared" si="415"/>
        <v>北海道18</v>
      </c>
      <c r="HR159" s="390">
        <f t="shared" ref="HR159:HR168" si="681">HU24</f>
        <v>0</v>
      </c>
      <c r="IA159" s="378" t="str">
        <f>IA149</f>
        <v>北海道</v>
      </c>
      <c r="IB159" s="378">
        <v>18</v>
      </c>
      <c r="IC159" s="378" t="str">
        <f t="shared" si="416"/>
        <v>北海道18</v>
      </c>
      <c r="ID159" s="390">
        <f t="shared" ref="ID159:ID168" si="682">IM10</f>
        <v>0</v>
      </c>
      <c r="IG159" s="378" t="str">
        <f t="shared" si="417"/>
        <v>北海道</v>
      </c>
      <c r="IH159" s="378">
        <f t="shared" si="418"/>
        <v>18</v>
      </c>
      <c r="II159" s="378" t="str">
        <f t="shared" si="419"/>
        <v>北海道18</v>
      </c>
      <c r="IJ159" s="390">
        <f t="shared" ref="IJ159:IJ168" si="683">IM24</f>
        <v>0</v>
      </c>
    </row>
    <row r="160" spans="37:244">
      <c r="AK160" s="378" t="str">
        <f>AK150</f>
        <v>東北</v>
      </c>
      <c r="AL160" s="378">
        <f>AL159</f>
        <v>18</v>
      </c>
      <c r="AM160" s="378" t="str">
        <f t="shared" si="374"/>
        <v>東北18</v>
      </c>
      <c r="AN160" s="390">
        <f t="shared" si="660"/>
        <v>0</v>
      </c>
      <c r="AQ160" s="378" t="str">
        <f t="shared" si="375"/>
        <v>東北</v>
      </c>
      <c r="AR160" s="378">
        <f t="shared" si="376"/>
        <v>18</v>
      </c>
      <c r="AS160" s="378" t="str">
        <f t="shared" si="377"/>
        <v>東北18</v>
      </c>
      <c r="AT160" s="390">
        <f t="shared" si="661"/>
        <v>0</v>
      </c>
      <c r="BC160" s="378" t="str">
        <f>BC150</f>
        <v>東北</v>
      </c>
      <c r="BD160" s="378">
        <f>BD159</f>
        <v>18</v>
      </c>
      <c r="BE160" s="378" t="str">
        <f t="shared" si="378"/>
        <v>東北18</v>
      </c>
      <c r="BF160" s="390">
        <f t="shared" si="662"/>
        <v>0</v>
      </c>
      <c r="BI160" s="378" t="str">
        <f t="shared" si="379"/>
        <v>東北</v>
      </c>
      <c r="BJ160" s="378">
        <f t="shared" si="380"/>
        <v>18</v>
      </c>
      <c r="BK160" s="378" t="str">
        <f t="shared" si="381"/>
        <v>東北18</v>
      </c>
      <c r="BL160" s="390">
        <f t="shared" si="663"/>
        <v>0</v>
      </c>
      <c r="BU160" s="378" t="str">
        <f>BU150</f>
        <v>東北</v>
      </c>
      <c r="BV160" s="378">
        <f>BV159</f>
        <v>18</v>
      </c>
      <c r="BW160" s="378" t="str">
        <f t="shared" si="382"/>
        <v>東北18</v>
      </c>
      <c r="BX160" s="390">
        <f t="shared" si="664"/>
        <v>0</v>
      </c>
      <c r="CA160" s="378" t="str">
        <f t="shared" si="383"/>
        <v>東北</v>
      </c>
      <c r="CB160" s="378">
        <f t="shared" si="384"/>
        <v>18</v>
      </c>
      <c r="CC160" s="378" t="str">
        <f t="shared" si="385"/>
        <v>東北18</v>
      </c>
      <c r="CD160" s="390">
        <f t="shared" si="665"/>
        <v>0</v>
      </c>
      <c r="CM160" s="378" t="str">
        <f>CM150</f>
        <v>東北</v>
      </c>
      <c r="CN160" s="378">
        <f>CN159</f>
        <v>18</v>
      </c>
      <c r="CO160" s="378" t="str">
        <f t="shared" si="386"/>
        <v>東北18</v>
      </c>
      <c r="CP160" s="390">
        <f t="shared" si="666"/>
        <v>0</v>
      </c>
      <c r="CS160" s="378" t="str">
        <f t="shared" si="387"/>
        <v>東北</v>
      </c>
      <c r="CT160" s="378">
        <f t="shared" si="388"/>
        <v>18</v>
      </c>
      <c r="CU160" s="378" t="str">
        <f t="shared" si="389"/>
        <v>東北18</v>
      </c>
      <c r="CV160" s="390">
        <f t="shared" si="667"/>
        <v>0</v>
      </c>
      <c r="DE160" s="378" t="str">
        <f>DE150</f>
        <v>東北</v>
      </c>
      <c r="DF160" s="378">
        <f>DF159</f>
        <v>18</v>
      </c>
      <c r="DG160" s="378" t="str">
        <f t="shared" si="390"/>
        <v>東北18</v>
      </c>
      <c r="DH160" s="390">
        <f t="shared" si="668"/>
        <v>0</v>
      </c>
      <c r="DK160" s="378" t="str">
        <f t="shared" si="391"/>
        <v>東北</v>
      </c>
      <c r="DL160" s="378">
        <f t="shared" si="391"/>
        <v>18</v>
      </c>
      <c r="DM160" s="378" t="str">
        <f t="shared" si="391"/>
        <v>東北18</v>
      </c>
      <c r="DN160" s="390">
        <f t="shared" si="669"/>
        <v>0</v>
      </c>
      <c r="DW160" s="378" t="str">
        <f>DW150</f>
        <v>東北</v>
      </c>
      <c r="DX160" s="378">
        <f>DX159</f>
        <v>18</v>
      </c>
      <c r="DY160" s="378" t="str">
        <f t="shared" si="392"/>
        <v>東北18</v>
      </c>
      <c r="DZ160" s="390">
        <f t="shared" si="670"/>
        <v>0</v>
      </c>
      <c r="EC160" s="378" t="str">
        <f t="shared" si="393"/>
        <v>東北</v>
      </c>
      <c r="ED160" s="378">
        <f t="shared" si="394"/>
        <v>18</v>
      </c>
      <c r="EE160" s="378" t="str">
        <f t="shared" si="395"/>
        <v>東北18</v>
      </c>
      <c r="EF160" s="390">
        <f t="shared" si="671"/>
        <v>0</v>
      </c>
      <c r="EO160" s="378" t="str">
        <f>EO150</f>
        <v>東北</v>
      </c>
      <c r="EP160" s="378">
        <f>EP159</f>
        <v>18</v>
      </c>
      <c r="EQ160" s="378" t="str">
        <f t="shared" si="396"/>
        <v>東北18</v>
      </c>
      <c r="ER160" s="390">
        <f t="shared" si="672"/>
        <v>0</v>
      </c>
      <c r="EU160" s="378" t="str">
        <f t="shared" si="397"/>
        <v>東北</v>
      </c>
      <c r="EV160" s="378">
        <f t="shared" si="398"/>
        <v>18</v>
      </c>
      <c r="EW160" s="378" t="str">
        <f t="shared" si="399"/>
        <v>東北18</v>
      </c>
      <c r="EX160" s="390">
        <f t="shared" si="673"/>
        <v>0</v>
      </c>
      <c r="FG160" s="378" t="str">
        <f>FG150</f>
        <v>東北</v>
      </c>
      <c r="FH160" s="378">
        <f>FH159</f>
        <v>18</v>
      </c>
      <c r="FI160" s="378" t="str">
        <f t="shared" si="400"/>
        <v>東北18</v>
      </c>
      <c r="FJ160" s="390">
        <f t="shared" si="674"/>
        <v>0</v>
      </c>
      <c r="FM160" s="378" t="str">
        <f t="shared" si="401"/>
        <v>東北</v>
      </c>
      <c r="FN160" s="378">
        <f t="shared" si="402"/>
        <v>18</v>
      </c>
      <c r="FO160" s="378" t="str">
        <f t="shared" si="403"/>
        <v>東北18</v>
      </c>
      <c r="FP160" s="390">
        <f t="shared" si="675"/>
        <v>0</v>
      </c>
      <c r="FY160" s="378" t="str">
        <f>FY150</f>
        <v>東北</v>
      </c>
      <c r="FZ160" s="378">
        <f>FZ159</f>
        <v>18</v>
      </c>
      <c r="GA160" s="378" t="str">
        <f t="shared" si="404"/>
        <v>東北18</v>
      </c>
      <c r="GB160" s="390">
        <f t="shared" si="676"/>
        <v>0</v>
      </c>
      <c r="GE160" s="378" t="str">
        <f t="shared" si="405"/>
        <v>東北</v>
      </c>
      <c r="GF160" s="378">
        <f t="shared" si="406"/>
        <v>18</v>
      </c>
      <c r="GG160" s="378" t="str">
        <f t="shared" si="407"/>
        <v>東北18</v>
      </c>
      <c r="GH160" s="390">
        <f t="shared" si="677"/>
        <v>0</v>
      </c>
      <c r="GQ160" s="378" t="str">
        <f>GQ150</f>
        <v>東北</v>
      </c>
      <c r="GR160" s="378">
        <f>GR159</f>
        <v>18</v>
      </c>
      <c r="GS160" s="378" t="str">
        <f t="shared" si="408"/>
        <v>東北18</v>
      </c>
      <c r="GT160" s="390">
        <f t="shared" si="678"/>
        <v>0</v>
      </c>
      <c r="GW160" s="378" t="str">
        <f t="shared" si="409"/>
        <v>東北</v>
      </c>
      <c r="GX160" s="378">
        <f t="shared" si="410"/>
        <v>18</v>
      </c>
      <c r="GY160" s="378" t="str">
        <f t="shared" si="411"/>
        <v>東北18</v>
      </c>
      <c r="GZ160" s="390">
        <f t="shared" si="679"/>
        <v>0</v>
      </c>
      <c r="HI160" s="378" t="str">
        <f>HI150</f>
        <v>東北</v>
      </c>
      <c r="HJ160" s="378">
        <f>HJ159</f>
        <v>18</v>
      </c>
      <c r="HK160" s="378" t="str">
        <f t="shared" si="412"/>
        <v>東北18</v>
      </c>
      <c r="HL160" s="390">
        <f t="shared" si="680"/>
        <v>0</v>
      </c>
      <c r="HO160" s="378" t="str">
        <f t="shared" si="413"/>
        <v>東北</v>
      </c>
      <c r="HP160" s="378">
        <f t="shared" si="414"/>
        <v>18</v>
      </c>
      <c r="HQ160" s="378" t="str">
        <f t="shared" si="415"/>
        <v>東北18</v>
      </c>
      <c r="HR160" s="390">
        <f t="shared" si="681"/>
        <v>0</v>
      </c>
      <c r="IA160" s="378" t="str">
        <f>IA150</f>
        <v>東北</v>
      </c>
      <c r="IB160" s="378">
        <f>IB159</f>
        <v>18</v>
      </c>
      <c r="IC160" s="378" t="str">
        <f t="shared" si="416"/>
        <v>東北18</v>
      </c>
      <c r="ID160" s="390">
        <f t="shared" si="682"/>
        <v>0</v>
      </c>
      <c r="IG160" s="378" t="str">
        <f t="shared" si="417"/>
        <v>東北</v>
      </c>
      <c r="IH160" s="378">
        <f t="shared" si="418"/>
        <v>18</v>
      </c>
      <c r="II160" s="378" t="str">
        <f t="shared" si="419"/>
        <v>東北18</v>
      </c>
      <c r="IJ160" s="390">
        <f t="shared" si="683"/>
        <v>0</v>
      </c>
    </row>
    <row r="161" spans="37:244">
      <c r="AK161" s="378" t="str">
        <f t="shared" ref="AK161:AK168" si="684">AK151</f>
        <v>東京</v>
      </c>
      <c r="AL161" s="378">
        <f>AL160</f>
        <v>18</v>
      </c>
      <c r="AM161" s="378" t="str">
        <f t="shared" si="374"/>
        <v>東京18</v>
      </c>
      <c r="AN161" s="390">
        <f t="shared" si="660"/>
        <v>0</v>
      </c>
      <c r="AQ161" s="378" t="str">
        <f t="shared" si="375"/>
        <v>東京</v>
      </c>
      <c r="AR161" s="378">
        <f t="shared" si="376"/>
        <v>18</v>
      </c>
      <c r="AS161" s="378" t="str">
        <f t="shared" si="377"/>
        <v>東京18</v>
      </c>
      <c r="AT161" s="390">
        <f t="shared" si="661"/>
        <v>0</v>
      </c>
      <c r="BC161" s="378" t="str">
        <f t="shared" ref="BC161:BC168" si="685">BC151</f>
        <v>東京</v>
      </c>
      <c r="BD161" s="378">
        <f>BD160</f>
        <v>18</v>
      </c>
      <c r="BE161" s="378" t="str">
        <f t="shared" si="378"/>
        <v>東京18</v>
      </c>
      <c r="BF161" s="390">
        <f t="shared" si="662"/>
        <v>0</v>
      </c>
      <c r="BI161" s="378" t="str">
        <f t="shared" si="379"/>
        <v>東京</v>
      </c>
      <c r="BJ161" s="378">
        <f t="shared" si="380"/>
        <v>18</v>
      </c>
      <c r="BK161" s="378" t="str">
        <f t="shared" si="381"/>
        <v>東京18</v>
      </c>
      <c r="BL161" s="390">
        <f t="shared" si="663"/>
        <v>0</v>
      </c>
      <c r="BU161" s="378" t="str">
        <f t="shared" ref="BU161:BU168" si="686">BU151</f>
        <v>東京</v>
      </c>
      <c r="BV161" s="378">
        <f>BV160</f>
        <v>18</v>
      </c>
      <c r="BW161" s="378" t="str">
        <f t="shared" si="382"/>
        <v>東京18</v>
      </c>
      <c r="BX161" s="390">
        <f t="shared" si="664"/>
        <v>0</v>
      </c>
      <c r="CA161" s="378" t="str">
        <f t="shared" si="383"/>
        <v>東京</v>
      </c>
      <c r="CB161" s="378">
        <f t="shared" si="384"/>
        <v>18</v>
      </c>
      <c r="CC161" s="378" t="str">
        <f t="shared" si="385"/>
        <v>東京18</v>
      </c>
      <c r="CD161" s="390">
        <f t="shared" si="665"/>
        <v>0</v>
      </c>
      <c r="CM161" s="378" t="str">
        <f t="shared" ref="CM161:CM168" si="687">CM151</f>
        <v>東京</v>
      </c>
      <c r="CN161" s="378">
        <f>CN160</f>
        <v>18</v>
      </c>
      <c r="CO161" s="378" t="str">
        <f t="shared" si="386"/>
        <v>東京18</v>
      </c>
      <c r="CP161" s="390">
        <f t="shared" si="666"/>
        <v>0</v>
      </c>
      <c r="CS161" s="378" t="str">
        <f t="shared" si="387"/>
        <v>東京</v>
      </c>
      <c r="CT161" s="378">
        <f t="shared" si="388"/>
        <v>18</v>
      </c>
      <c r="CU161" s="378" t="str">
        <f t="shared" si="389"/>
        <v>東京18</v>
      </c>
      <c r="CV161" s="390">
        <f t="shared" si="667"/>
        <v>0</v>
      </c>
      <c r="DE161" s="378" t="str">
        <f t="shared" ref="DE161:DE168" si="688">DE151</f>
        <v>東京</v>
      </c>
      <c r="DF161" s="378">
        <f>DF160</f>
        <v>18</v>
      </c>
      <c r="DG161" s="378" t="str">
        <f t="shared" si="390"/>
        <v>東京18</v>
      </c>
      <c r="DH161" s="390">
        <f t="shared" si="668"/>
        <v>0</v>
      </c>
      <c r="DK161" s="378" t="str">
        <f t="shared" si="391"/>
        <v>東京</v>
      </c>
      <c r="DL161" s="378">
        <f t="shared" si="391"/>
        <v>18</v>
      </c>
      <c r="DM161" s="378" t="str">
        <f t="shared" si="391"/>
        <v>東京18</v>
      </c>
      <c r="DN161" s="390">
        <f t="shared" si="669"/>
        <v>0</v>
      </c>
      <c r="DW161" s="378" t="str">
        <f t="shared" ref="DW161:DW168" si="689">DW151</f>
        <v>東京</v>
      </c>
      <c r="DX161" s="378">
        <f>DX160</f>
        <v>18</v>
      </c>
      <c r="DY161" s="378" t="str">
        <f t="shared" si="392"/>
        <v>東京18</v>
      </c>
      <c r="DZ161" s="390">
        <f t="shared" si="670"/>
        <v>0</v>
      </c>
      <c r="EC161" s="378" t="str">
        <f t="shared" si="393"/>
        <v>東京</v>
      </c>
      <c r="ED161" s="378">
        <f t="shared" si="394"/>
        <v>18</v>
      </c>
      <c r="EE161" s="378" t="str">
        <f t="shared" si="395"/>
        <v>東京18</v>
      </c>
      <c r="EF161" s="390">
        <f t="shared" si="671"/>
        <v>0</v>
      </c>
      <c r="EO161" s="378" t="str">
        <f t="shared" ref="EO161:EO168" si="690">EO151</f>
        <v>東京</v>
      </c>
      <c r="EP161" s="378">
        <f>EP160</f>
        <v>18</v>
      </c>
      <c r="EQ161" s="378" t="str">
        <f t="shared" si="396"/>
        <v>東京18</v>
      </c>
      <c r="ER161" s="390">
        <f t="shared" si="672"/>
        <v>0</v>
      </c>
      <c r="EU161" s="378" t="str">
        <f t="shared" si="397"/>
        <v>東京</v>
      </c>
      <c r="EV161" s="378">
        <f t="shared" si="398"/>
        <v>18</v>
      </c>
      <c r="EW161" s="378" t="str">
        <f t="shared" si="399"/>
        <v>東京18</v>
      </c>
      <c r="EX161" s="390">
        <f t="shared" si="673"/>
        <v>0</v>
      </c>
      <c r="FG161" s="378" t="str">
        <f t="shared" ref="FG161:FG168" si="691">FG151</f>
        <v>東京</v>
      </c>
      <c r="FH161" s="378">
        <f>FH160</f>
        <v>18</v>
      </c>
      <c r="FI161" s="378" t="str">
        <f t="shared" si="400"/>
        <v>東京18</v>
      </c>
      <c r="FJ161" s="390">
        <f t="shared" si="674"/>
        <v>0</v>
      </c>
      <c r="FM161" s="378" t="str">
        <f t="shared" si="401"/>
        <v>東京</v>
      </c>
      <c r="FN161" s="378">
        <f t="shared" si="402"/>
        <v>18</v>
      </c>
      <c r="FO161" s="378" t="str">
        <f t="shared" si="403"/>
        <v>東京18</v>
      </c>
      <c r="FP161" s="390">
        <f t="shared" si="675"/>
        <v>0</v>
      </c>
      <c r="FY161" s="378" t="str">
        <f t="shared" ref="FY161:FY168" si="692">FY151</f>
        <v>東京</v>
      </c>
      <c r="FZ161" s="378">
        <f>FZ160</f>
        <v>18</v>
      </c>
      <c r="GA161" s="378" t="str">
        <f t="shared" si="404"/>
        <v>東京18</v>
      </c>
      <c r="GB161" s="390">
        <f t="shared" si="676"/>
        <v>0</v>
      </c>
      <c r="GE161" s="378" t="str">
        <f t="shared" si="405"/>
        <v>東京</v>
      </c>
      <c r="GF161" s="378">
        <f t="shared" si="406"/>
        <v>18</v>
      </c>
      <c r="GG161" s="378" t="str">
        <f t="shared" si="407"/>
        <v>東京18</v>
      </c>
      <c r="GH161" s="390">
        <f t="shared" si="677"/>
        <v>0</v>
      </c>
      <c r="GQ161" s="378" t="str">
        <f t="shared" ref="GQ161:GQ168" si="693">GQ151</f>
        <v>東京</v>
      </c>
      <c r="GR161" s="378">
        <f>GR160</f>
        <v>18</v>
      </c>
      <c r="GS161" s="378" t="str">
        <f t="shared" si="408"/>
        <v>東京18</v>
      </c>
      <c r="GT161" s="390">
        <f t="shared" si="678"/>
        <v>0</v>
      </c>
      <c r="GW161" s="378" t="str">
        <f t="shared" si="409"/>
        <v>東京</v>
      </c>
      <c r="GX161" s="378">
        <f t="shared" si="410"/>
        <v>18</v>
      </c>
      <c r="GY161" s="378" t="str">
        <f t="shared" si="411"/>
        <v>東京18</v>
      </c>
      <c r="GZ161" s="390">
        <f t="shared" si="679"/>
        <v>0</v>
      </c>
      <c r="HI161" s="378" t="str">
        <f t="shared" ref="HI161:HI168" si="694">HI151</f>
        <v>東京</v>
      </c>
      <c r="HJ161" s="378">
        <f>HJ160</f>
        <v>18</v>
      </c>
      <c r="HK161" s="378" t="str">
        <f t="shared" si="412"/>
        <v>東京18</v>
      </c>
      <c r="HL161" s="390">
        <f t="shared" si="680"/>
        <v>0</v>
      </c>
      <c r="HO161" s="378" t="str">
        <f t="shared" si="413"/>
        <v>東京</v>
      </c>
      <c r="HP161" s="378">
        <f t="shared" si="414"/>
        <v>18</v>
      </c>
      <c r="HQ161" s="378" t="str">
        <f t="shared" si="415"/>
        <v>東京18</v>
      </c>
      <c r="HR161" s="390">
        <f t="shared" si="681"/>
        <v>0</v>
      </c>
      <c r="IA161" s="378" t="str">
        <f t="shared" ref="IA161:IA168" si="695">IA151</f>
        <v>東京</v>
      </c>
      <c r="IB161" s="378">
        <f>IB160</f>
        <v>18</v>
      </c>
      <c r="IC161" s="378" t="str">
        <f t="shared" si="416"/>
        <v>東京18</v>
      </c>
      <c r="ID161" s="390">
        <f t="shared" si="682"/>
        <v>0</v>
      </c>
      <c r="IG161" s="378" t="str">
        <f t="shared" si="417"/>
        <v>東京</v>
      </c>
      <c r="IH161" s="378">
        <f t="shared" si="418"/>
        <v>18</v>
      </c>
      <c r="II161" s="378" t="str">
        <f t="shared" si="419"/>
        <v>東京18</v>
      </c>
      <c r="IJ161" s="390">
        <f t="shared" si="683"/>
        <v>0</v>
      </c>
    </row>
    <row r="162" spans="37:244">
      <c r="AK162" s="378" t="str">
        <f t="shared" si="684"/>
        <v>中部</v>
      </c>
      <c r="AL162" s="378">
        <f t="shared" ref="AL162:AL168" si="696">AL161</f>
        <v>18</v>
      </c>
      <c r="AM162" s="378" t="str">
        <f t="shared" si="374"/>
        <v>中部18</v>
      </c>
      <c r="AN162" s="390">
        <f t="shared" si="660"/>
        <v>0</v>
      </c>
      <c r="AQ162" s="378" t="str">
        <f t="shared" si="375"/>
        <v>中部</v>
      </c>
      <c r="AR162" s="378">
        <f t="shared" si="376"/>
        <v>18</v>
      </c>
      <c r="AS162" s="378" t="str">
        <f t="shared" si="377"/>
        <v>中部18</v>
      </c>
      <c r="AT162" s="390">
        <f t="shared" si="661"/>
        <v>0</v>
      </c>
      <c r="BC162" s="378" t="str">
        <f t="shared" si="685"/>
        <v>中部</v>
      </c>
      <c r="BD162" s="378">
        <f t="shared" ref="BD162:BD168" si="697">BD161</f>
        <v>18</v>
      </c>
      <c r="BE162" s="378" t="str">
        <f t="shared" si="378"/>
        <v>中部18</v>
      </c>
      <c r="BF162" s="390">
        <f t="shared" si="662"/>
        <v>0</v>
      </c>
      <c r="BI162" s="378" t="str">
        <f t="shared" si="379"/>
        <v>中部</v>
      </c>
      <c r="BJ162" s="378">
        <f t="shared" si="380"/>
        <v>18</v>
      </c>
      <c r="BK162" s="378" t="str">
        <f t="shared" si="381"/>
        <v>中部18</v>
      </c>
      <c r="BL162" s="390">
        <f t="shared" si="663"/>
        <v>0</v>
      </c>
      <c r="BU162" s="378" t="str">
        <f t="shared" si="686"/>
        <v>中部</v>
      </c>
      <c r="BV162" s="378">
        <f t="shared" ref="BV162:BV168" si="698">BV161</f>
        <v>18</v>
      </c>
      <c r="BW162" s="378" t="str">
        <f t="shared" si="382"/>
        <v>中部18</v>
      </c>
      <c r="BX162" s="390">
        <f t="shared" si="664"/>
        <v>0</v>
      </c>
      <c r="CA162" s="378" t="str">
        <f t="shared" si="383"/>
        <v>中部</v>
      </c>
      <c r="CB162" s="378">
        <f t="shared" si="384"/>
        <v>18</v>
      </c>
      <c r="CC162" s="378" t="str">
        <f t="shared" si="385"/>
        <v>中部18</v>
      </c>
      <c r="CD162" s="390">
        <f t="shared" si="665"/>
        <v>0</v>
      </c>
      <c r="CM162" s="378" t="str">
        <f t="shared" si="687"/>
        <v>中部</v>
      </c>
      <c r="CN162" s="378">
        <f t="shared" ref="CN162:CN168" si="699">CN161</f>
        <v>18</v>
      </c>
      <c r="CO162" s="378" t="str">
        <f t="shared" si="386"/>
        <v>中部18</v>
      </c>
      <c r="CP162" s="390">
        <f t="shared" si="666"/>
        <v>0</v>
      </c>
      <c r="CS162" s="378" t="str">
        <f t="shared" si="387"/>
        <v>中部</v>
      </c>
      <c r="CT162" s="378">
        <f t="shared" si="388"/>
        <v>18</v>
      </c>
      <c r="CU162" s="378" t="str">
        <f t="shared" si="389"/>
        <v>中部18</v>
      </c>
      <c r="CV162" s="390">
        <f t="shared" si="667"/>
        <v>0</v>
      </c>
      <c r="DE162" s="378" t="str">
        <f t="shared" si="688"/>
        <v>中部</v>
      </c>
      <c r="DF162" s="378">
        <f t="shared" ref="DF162:DF168" si="700">DF161</f>
        <v>18</v>
      </c>
      <c r="DG162" s="378" t="str">
        <f t="shared" si="390"/>
        <v>中部18</v>
      </c>
      <c r="DH162" s="390">
        <f t="shared" si="668"/>
        <v>0</v>
      </c>
      <c r="DK162" s="378" t="str">
        <f t="shared" si="391"/>
        <v>中部</v>
      </c>
      <c r="DL162" s="378">
        <f t="shared" si="391"/>
        <v>18</v>
      </c>
      <c r="DM162" s="378" t="str">
        <f t="shared" si="391"/>
        <v>中部18</v>
      </c>
      <c r="DN162" s="390">
        <f t="shared" si="669"/>
        <v>0</v>
      </c>
      <c r="DW162" s="378" t="str">
        <f t="shared" si="689"/>
        <v>中部</v>
      </c>
      <c r="DX162" s="378">
        <f t="shared" ref="DX162:DX168" si="701">DX161</f>
        <v>18</v>
      </c>
      <c r="DY162" s="378" t="str">
        <f t="shared" si="392"/>
        <v>中部18</v>
      </c>
      <c r="DZ162" s="390">
        <f t="shared" si="670"/>
        <v>0</v>
      </c>
      <c r="EC162" s="378" t="str">
        <f t="shared" si="393"/>
        <v>中部</v>
      </c>
      <c r="ED162" s="378">
        <f t="shared" si="394"/>
        <v>18</v>
      </c>
      <c r="EE162" s="378" t="str">
        <f t="shared" si="395"/>
        <v>中部18</v>
      </c>
      <c r="EF162" s="390">
        <f t="shared" si="671"/>
        <v>0</v>
      </c>
      <c r="EO162" s="378" t="str">
        <f t="shared" si="690"/>
        <v>中部</v>
      </c>
      <c r="EP162" s="378">
        <f t="shared" ref="EP162:EP168" si="702">EP161</f>
        <v>18</v>
      </c>
      <c r="EQ162" s="378" t="str">
        <f t="shared" si="396"/>
        <v>中部18</v>
      </c>
      <c r="ER162" s="390">
        <f t="shared" si="672"/>
        <v>0</v>
      </c>
      <c r="EU162" s="378" t="str">
        <f t="shared" si="397"/>
        <v>中部</v>
      </c>
      <c r="EV162" s="378">
        <f t="shared" si="398"/>
        <v>18</v>
      </c>
      <c r="EW162" s="378" t="str">
        <f t="shared" si="399"/>
        <v>中部18</v>
      </c>
      <c r="EX162" s="390">
        <f t="shared" si="673"/>
        <v>0</v>
      </c>
      <c r="FG162" s="378" t="str">
        <f t="shared" si="691"/>
        <v>中部</v>
      </c>
      <c r="FH162" s="378">
        <f t="shared" ref="FH162:FH168" si="703">FH161</f>
        <v>18</v>
      </c>
      <c r="FI162" s="378" t="str">
        <f t="shared" si="400"/>
        <v>中部18</v>
      </c>
      <c r="FJ162" s="390">
        <f t="shared" si="674"/>
        <v>0</v>
      </c>
      <c r="FM162" s="378" t="str">
        <f t="shared" si="401"/>
        <v>中部</v>
      </c>
      <c r="FN162" s="378">
        <f t="shared" si="402"/>
        <v>18</v>
      </c>
      <c r="FO162" s="378" t="str">
        <f t="shared" si="403"/>
        <v>中部18</v>
      </c>
      <c r="FP162" s="390">
        <f t="shared" si="675"/>
        <v>0</v>
      </c>
      <c r="FY162" s="378" t="str">
        <f t="shared" si="692"/>
        <v>中部</v>
      </c>
      <c r="FZ162" s="378">
        <f t="shared" ref="FZ162:FZ168" si="704">FZ161</f>
        <v>18</v>
      </c>
      <c r="GA162" s="378" t="str">
        <f t="shared" si="404"/>
        <v>中部18</v>
      </c>
      <c r="GB162" s="390">
        <f t="shared" si="676"/>
        <v>0</v>
      </c>
      <c r="GE162" s="378" t="str">
        <f t="shared" si="405"/>
        <v>中部</v>
      </c>
      <c r="GF162" s="378">
        <f t="shared" si="406"/>
        <v>18</v>
      </c>
      <c r="GG162" s="378" t="str">
        <f t="shared" si="407"/>
        <v>中部18</v>
      </c>
      <c r="GH162" s="390">
        <f t="shared" si="677"/>
        <v>0</v>
      </c>
      <c r="GQ162" s="378" t="str">
        <f t="shared" si="693"/>
        <v>中部</v>
      </c>
      <c r="GR162" s="378">
        <f t="shared" ref="GR162:GR168" si="705">GR161</f>
        <v>18</v>
      </c>
      <c r="GS162" s="378" t="str">
        <f t="shared" si="408"/>
        <v>中部18</v>
      </c>
      <c r="GT162" s="390">
        <f t="shared" si="678"/>
        <v>0</v>
      </c>
      <c r="GW162" s="378" t="str">
        <f t="shared" si="409"/>
        <v>中部</v>
      </c>
      <c r="GX162" s="378">
        <f t="shared" si="410"/>
        <v>18</v>
      </c>
      <c r="GY162" s="378" t="str">
        <f t="shared" si="411"/>
        <v>中部18</v>
      </c>
      <c r="GZ162" s="390">
        <f t="shared" si="679"/>
        <v>0</v>
      </c>
      <c r="HI162" s="378" t="str">
        <f t="shared" si="694"/>
        <v>中部</v>
      </c>
      <c r="HJ162" s="378">
        <f t="shared" ref="HJ162:HJ168" si="706">HJ161</f>
        <v>18</v>
      </c>
      <c r="HK162" s="378" t="str">
        <f t="shared" si="412"/>
        <v>中部18</v>
      </c>
      <c r="HL162" s="390">
        <f t="shared" si="680"/>
        <v>0</v>
      </c>
      <c r="HO162" s="378" t="str">
        <f t="shared" si="413"/>
        <v>中部</v>
      </c>
      <c r="HP162" s="378">
        <f t="shared" si="414"/>
        <v>18</v>
      </c>
      <c r="HQ162" s="378" t="str">
        <f t="shared" si="415"/>
        <v>中部18</v>
      </c>
      <c r="HR162" s="390">
        <f t="shared" si="681"/>
        <v>0</v>
      </c>
      <c r="IA162" s="378" t="str">
        <f t="shared" si="695"/>
        <v>中部</v>
      </c>
      <c r="IB162" s="378">
        <f t="shared" ref="IB162:IB168" si="707">IB161</f>
        <v>18</v>
      </c>
      <c r="IC162" s="378" t="str">
        <f t="shared" si="416"/>
        <v>中部18</v>
      </c>
      <c r="ID162" s="390">
        <f t="shared" si="682"/>
        <v>0</v>
      </c>
      <c r="IG162" s="378" t="str">
        <f t="shared" si="417"/>
        <v>中部</v>
      </c>
      <c r="IH162" s="378">
        <f t="shared" si="418"/>
        <v>18</v>
      </c>
      <c r="II162" s="378" t="str">
        <f t="shared" si="419"/>
        <v>中部18</v>
      </c>
      <c r="IJ162" s="390">
        <f t="shared" si="683"/>
        <v>0</v>
      </c>
    </row>
    <row r="163" spans="37:244">
      <c r="AK163" s="378" t="str">
        <f t="shared" si="684"/>
        <v>北陸</v>
      </c>
      <c r="AL163" s="378">
        <f t="shared" si="696"/>
        <v>18</v>
      </c>
      <c r="AM163" s="378" t="str">
        <f t="shared" si="374"/>
        <v>北陸18</v>
      </c>
      <c r="AN163" s="390">
        <f t="shared" si="660"/>
        <v>0</v>
      </c>
      <c r="AQ163" s="378" t="str">
        <f t="shared" si="375"/>
        <v>北陸</v>
      </c>
      <c r="AR163" s="378">
        <f t="shared" si="376"/>
        <v>18</v>
      </c>
      <c r="AS163" s="378" t="str">
        <f t="shared" si="377"/>
        <v>北陸18</v>
      </c>
      <c r="AT163" s="390">
        <f t="shared" si="661"/>
        <v>0</v>
      </c>
      <c r="BC163" s="378" t="str">
        <f t="shared" si="685"/>
        <v>北陸</v>
      </c>
      <c r="BD163" s="378">
        <f t="shared" si="697"/>
        <v>18</v>
      </c>
      <c r="BE163" s="378" t="str">
        <f t="shared" si="378"/>
        <v>北陸18</v>
      </c>
      <c r="BF163" s="390">
        <f t="shared" si="662"/>
        <v>0</v>
      </c>
      <c r="BI163" s="378" t="str">
        <f t="shared" si="379"/>
        <v>北陸</v>
      </c>
      <c r="BJ163" s="378">
        <f t="shared" si="380"/>
        <v>18</v>
      </c>
      <c r="BK163" s="378" t="str">
        <f t="shared" si="381"/>
        <v>北陸18</v>
      </c>
      <c r="BL163" s="390">
        <f t="shared" si="663"/>
        <v>0</v>
      </c>
      <c r="BU163" s="378" t="str">
        <f t="shared" si="686"/>
        <v>北陸</v>
      </c>
      <c r="BV163" s="378">
        <f t="shared" si="698"/>
        <v>18</v>
      </c>
      <c r="BW163" s="378" t="str">
        <f t="shared" si="382"/>
        <v>北陸18</v>
      </c>
      <c r="BX163" s="390">
        <f t="shared" si="664"/>
        <v>0</v>
      </c>
      <c r="CA163" s="378" t="str">
        <f t="shared" si="383"/>
        <v>北陸</v>
      </c>
      <c r="CB163" s="378">
        <f t="shared" si="384"/>
        <v>18</v>
      </c>
      <c r="CC163" s="378" t="str">
        <f t="shared" si="385"/>
        <v>北陸18</v>
      </c>
      <c r="CD163" s="390">
        <f t="shared" si="665"/>
        <v>0</v>
      </c>
      <c r="CM163" s="378" t="str">
        <f t="shared" si="687"/>
        <v>北陸</v>
      </c>
      <c r="CN163" s="378">
        <f t="shared" si="699"/>
        <v>18</v>
      </c>
      <c r="CO163" s="378" t="str">
        <f t="shared" si="386"/>
        <v>北陸18</v>
      </c>
      <c r="CP163" s="390">
        <f t="shared" si="666"/>
        <v>0</v>
      </c>
      <c r="CS163" s="378" t="str">
        <f t="shared" si="387"/>
        <v>北陸</v>
      </c>
      <c r="CT163" s="378">
        <f t="shared" si="388"/>
        <v>18</v>
      </c>
      <c r="CU163" s="378" t="str">
        <f t="shared" si="389"/>
        <v>北陸18</v>
      </c>
      <c r="CV163" s="390">
        <f t="shared" si="667"/>
        <v>0</v>
      </c>
      <c r="DE163" s="378" t="str">
        <f t="shared" si="688"/>
        <v>北陸</v>
      </c>
      <c r="DF163" s="378">
        <f t="shared" si="700"/>
        <v>18</v>
      </c>
      <c r="DG163" s="378" t="str">
        <f t="shared" si="390"/>
        <v>北陸18</v>
      </c>
      <c r="DH163" s="390">
        <f t="shared" si="668"/>
        <v>0</v>
      </c>
      <c r="DK163" s="378" t="str">
        <f t="shared" si="391"/>
        <v>北陸</v>
      </c>
      <c r="DL163" s="378">
        <f t="shared" si="391"/>
        <v>18</v>
      </c>
      <c r="DM163" s="378" t="str">
        <f t="shared" si="391"/>
        <v>北陸18</v>
      </c>
      <c r="DN163" s="390">
        <f t="shared" si="669"/>
        <v>0</v>
      </c>
      <c r="DW163" s="378" t="str">
        <f t="shared" si="689"/>
        <v>北陸</v>
      </c>
      <c r="DX163" s="378">
        <f t="shared" si="701"/>
        <v>18</v>
      </c>
      <c r="DY163" s="378" t="str">
        <f t="shared" si="392"/>
        <v>北陸18</v>
      </c>
      <c r="DZ163" s="390">
        <f t="shared" si="670"/>
        <v>0</v>
      </c>
      <c r="EC163" s="378" t="str">
        <f t="shared" si="393"/>
        <v>北陸</v>
      </c>
      <c r="ED163" s="378">
        <f t="shared" si="394"/>
        <v>18</v>
      </c>
      <c r="EE163" s="378" t="str">
        <f t="shared" si="395"/>
        <v>北陸18</v>
      </c>
      <c r="EF163" s="390">
        <f t="shared" si="671"/>
        <v>0</v>
      </c>
      <c r="EO163" s="378" t="str">
        <f t="shared" si="690"/>
        <v>北陸</v>
      </c>
      <c r="EP163" s="378">
        <f t="shared" si="702"/>
        <v>18</v>
      </c>
      <c r="EQ163" s="378" t="str">
        <f t="shared" si="396"/>
        <v>北陸18</v>
      </c>
      <c r="ER163" s="390">
        <f t="shared" si="672"/>
        <v>0</v>
      </c>
      <c r="EU163" s="378" t="str">
        <f t="shared" si="397"/>
        <v>北陸</v>
      </c>
      <c r="EV163" s="378">
        <f t="shared" si="398"/>
        <v>18</v>
      </c>
      <c r="EW163" s="378" t="str">
        <f t="shared" si="399"/>
        <v>北陸18</v>
      </c>
      <c r="EX163" s="390">
        <f t="shared" si="673"/>
        <v>0</v>
      </c>
      <c r="FG163" s="378" t="str">
        <f t="shared" si="691"/>
        <v>北陸</v>
      </c>
      <c r="FH163" s="378">
        <f t="shared" si="703"/>
        <v>18</v>
      </c>
      <c r="FI163" s="378" t="str">
        <f t="shared" si="400"/>
        <v>北陸18</v>
      </c>
      <c r="FJ163" s="390">
        <f t="shared" si="674"/>
        <v>0</v>
      </c>
      <c r="FM163" s="378" t="str">
        <f t="shared" si="401"/>
        <v>北陸</v>
      </c>
      <c r="FN163" s="378">
        <f t="shared" si="402"/>
        <v>18</v>
      </c>
      <c r="FO163" s="378" t="str">
        <f t="shared" si="403"/>
        <v>北陸18</v>
      </c>
      <c r="FP163" s="390">
        <f t="shared" si="675"/>
        <v>0</v>
      </c>
      <c r="FY163" s="378" t="str">
        <f t="shared" si="692"/>
        <v>北陸</v>
      </c>
      <c r="FZ163" s="378">
        <f t="shared" si="704"/>
        <v>18</v>
      </c>
      <c r="GA163" s="378" t="str">
        <f t="shared" si="404"/>
        <v>北陸18</v>
      </c>
      <c r="GB163" s="390">
        <f t="shared" si="676"/>
        <v>0</v>
      </c>
      <c r="GE163" s="378" t="str">
        <f t="shared" si="405"/>
        <v>北陸</v>
      </c>
      <c r="GF163" s="378">
        <f t="shared" si="406"/>
        <v>18</v>
      </c>
      <c r="GG163" s="378" t="str">
        <f t="shared" si="407"/>
        <v>北陸18</v>
      </c>
      <c r="GH163" s="390">
        <f t="shared" si="677"/>
        <v>0</v>
      </c>
      <c r="GQ163" s="378" t="str">
        <f t="shared" si="693"/>
        <v>北陸</v>
      </c>
      <c r="GR163" s="378">
        <f t="shared" si="705"/>
        <v>18</v>
      </c>
      <c r="GS163" s="378" t="str">
        <f t="shared" si="408"/>
        <v>北陸18</v>
      </c>
      <c r="GT163" s="390">
        <f t="shared" si="678"/>
        <v>0</v>
      </c>
      <c r="GW163" s="378" t="str">
        <f t="shared" si="409"/>
        <v>北陸</v>
      </c>
      <c r="GX163" s="378">
        <f t="shared" si="410"/>
        <v>18</v>
      </c>
      <c r="GY163" s="378" t="str">
        <f t="shared" si="411"/>
        <v>北陸18</v>
      </c>
      <c r="GZ163" s="390">
        <f t="shared" si="679"/>
        <v>0</v>
      </c>
      <c r="HI163" s="378" t="str">
        <f t="shared" si="694"/>
        <v>北陸</v>
      </c>
      <c r="HJ163" s="378">
        <f t="shared" si="706"/>
        <v>18</v>
      </c>
      <c r="HK163" s="378" t="str">
        <f t="shared" si="412"/>
        <v>北陸18</v>
      </c>
      <c r="HL163" s="390">
        <f t="shared" si="680"/>
        <v>0</v>
      </c>
      <c r="HO163" s="378" t="str">
        <f t="shared" si="413"/>
        <v>北陸</v>
      </c>
      <c r="HP163" s="378">
        <f t="shared" si="414"/>
        <v>18</v>
      </c>
      <c r="HQ163" s="378" t="str">
        <f t="shared" si="415"/>
        <v>北陸18</v>
      </c>
      <c r="HR163" s="390">
        <f t="shared" si="681"/>
        <v>0</v>
      </c>
      <c r="IA163" s="378" t="str">
        <f t="shared" si="695"/>
        <v>北陸</v>
      </c>
      <c r="IB163" s="378">
        <f t="shared" si="707"/>
        <v>18</v>
      </c>
      <c r="IC163" s="378" t="str">
        <f t="shared" si="416"/>
        <v>北陸18</v>
      </c>
      <c r="ID163" s="390">
        <f t="shared" si="682"/>
        <v>0</v>
      </c>
      <c r="IG163" s="378" t="str">
        <f t="shared" si="417"/>
        <v>北陸</v>
      </c>
      <c r="IH163" s="378">
        <f t="shared" si="418"/>
        <v>18</v>
      </c>
      <c r="II163" s="378" t="str">
        <f t="shared" si="419"/>
        <v>北陸18</v>
      </c>
      <c r="IJ163" s="390">
        <f t="shared" si="683"/>
        <v>0</v>
      </c>
    </row>
    <row r="164" spans="37:244">
      <c r="AK164" s="378" t="str">
        <f t="shared" si="684"/>
        <v>関西</v>
      </c>
      <c r="AL164" s="378">
        <f t="shared" si="696"/>
        <v>18</v>
      </c>
      <c r="AM164" s="378" t="str">
        <f t="shared" si="374"/>
        <v>関西18</v>
      </c>
      <c r="AN164" s="390">
        <f t="shared" si="660"/>
        <v>0</v>
      </c>
      <c r="AQ164" s="378" t="str">
        <f t="shared" si="375"/>
        <v>関西</v>
      </c>
      <c r="AR164" s="378">
        <f t="shared" si="376"/>
        <v>18</v>
      </c>
      <c r="AS164" s="378" t="str">
        <f t="shared" si="377"/>
        <v>関西18</v>
      </c>
      <c r="AT164" s="390">
        <f t="shared" si="661"/>
        <v>0</v>
      </c>
      <c r="BC164" s="378" t="str">
        <f t="shared" si="685"/>
        <v>関西</v>
      </c>
      <c r="BD164" s="378">
        <f t="shared" si="697"/>
        <v>18</v>
      </c>
      <c r="BE164" s="378" t="str">
        <f t="shared" si="378"/>
        <v>関西18</v>
      </c>
      <c r="BF164" s="390">
        <f t="shared" si="662"/>
        <v>0</v>
      </c>
      <c r="BI164" s="378" t="str">
        <f t="shared" si="379"/>
        <v>関西</v>
      </c>
      <c r="BJ164" s="378">
        <f t="shared" si="380"/>
        <v>18</v>
      </c>
      <c r="BK164" s="378" t="str">
        <f t="shared" si="381"/>
        <v>関西18</v>
      </c>
      <c r="BL164" s="390">
        <f t="shared" si="663"/>
        <v>0</v>
      </c>
      <c r="BU164" s="378" t="str">
        <f t="shared" si="686"/>
        <v>関西</v>
      </c>
      <c r="BV164" s="378">
        <f t="shared" si="698"/>
        <v>18</v>
      </c>
      <c r="BW164" s="378" t="str">
        <f t="shared" si="382"/>
        <v>関西18</v>
      </c>
      <c r="BX164" s="390">
        <f t="shared" si="664"/>
        <v>0</v>
      </c>
      <c r="CA164" s="378" t="str">
        <f t="shared" si="383"/>
        <v>関西</v>
      </c>
      <c r="CB164" s="378">
        <f t="shared" si="384"/>
        <v>18</v>
      </c>
      <c r="CC164" s="378" t="str">
        <f t="shared" si="385"/>
        <v>関西18</v>
      </c>
      <c r="CD164" s="390">
        <f t="shared" si="665"/>
        <v>0</v>
      </c>
      <c r="CM164" s="378" t="str">
        <f t="shared" si="687"/>
        <v>関西</v>
      </c>
      <c r="CN164" s="378">
        <f t="shared" si="699"/>
        <v>18</v>
      </c>
      <c r="CO164" s="378" t="str">
        <f t="shared" si="386"/>
        <v>関西18</v>
      </c>
      <c r="CP164" s="390">
        <f t="shared" si="666"/>
        <v>0</v>
      </c>
      <c r="CS164" s="378" t="str">
        <f t="shared" si="387"/>
        <v>関西</v>
      </c>
      <c r="CT164" s="378">
        <f t="shared" si="388"/>
        <v>18</v>
      </c>
      <c r="CU164" s="378" t="str">
        <f t="shared" si="389"/>
        <v>関西18</v>
      </c>
      <c r="CV164" s="390">
        <f t="shared" si="667"/>
        <v>0</v>
      </c>
      <c r="DE164" s="378" t="str">
        <f t="shared" si="688"/>
        <v>関西</v>
      </c>
      <c r="DF164" s="378">
        <f t="shared" si="700"/>
        <v>18</v>
      </c>
      <c r="DG164" s="378" t="str">
        <f t="shared" si="390"/>
        <v>関西18</v>
      </c>
      <c r="DH164" s="390">
        <f t="shared" si="668"/>
        <v>0</v>
      </c>
      <c r="DK164" s="378" t="str">
        <f t="shared" si="391"/>
        <v>関西</v>
      </c>
      <c r="DL164" s="378">
        <f t="shared" si="391"/>
        <v>18</v>
      </c>
      <c r="DM164" s="378" t="str">
        <f t="shared" si="391"/>
        <v>関西18</v>
      </c>
      <c r="DN164" s="390">
        <f t="shared" si="669"/>
        <v>0</v>
      </c>
      <c r="DW164" s="378" t="str">
        <f t="shared" si="689"/>
        <v>関西</v>
      </c>
      <c r="DX164" s="378">
        <f t="shared" si="701"/>
        <v>18</v>
      </c>
      <c r="DY164" s="378" t="str">
        <f t="shared" si="392"/>
        <v>関西18</v>
      </c>
      <c r="DZ164" s="390">
        <f t="shared" si="670"/>
        <v>0</v>
      </c>
      <c r="EC164" s="378" t="str">
        <f t="shared" si="393"/>
        <v>関西</v>
      </c>
      <c r="ED164" s="378">
        <f t="shared" si="394"/>
        <v>18</v>
      </c>
      <c r="EE164" s="378" t="str">
        <f t="shared" si="395"/>
        <v>関西18</v>
      </c>
      <c r="EF164" s="390">
        <f t="shared" si="671"/>
        <v>0</v>
      </c>
      <c r="EO164" s="378" t="str">
        <f t="shared" si="690"/>
        <v>関西</v>
      </c>
      <c r="EP164" s="378">
        <f t="shared" si="702"/>
        <v>18</v>
      </c>
      <c r="EQ164" s="378" t="str">
        <f t="shared" si="396"/>
        <v>関西18</v>
      </c>
      <c r="ER164" s="390">
        <f t="shared" si="672"/>
        <v>0</v>
      </c>
      <c r="EU164" s="378" t="str">
        <f t="shared" si="397"/>
        <v>関西</v>
      </c>
      <c r="EV164" s="378">
        <f t="shared" si="398"/>
        <v>18</v>
      </c>
      <c r="EW164" s="378" t="str">
        <f t="shared" si="399"/>
        <v>関西18</v>
      </c>
      <c r="EX164" s="390">
        <f t="shared" si="673"/>
        <v>0</v>
      </c>
      <c r="FG164" s="378" t="str">
        <f t="shared" si="691"/>
        <v>関西</v>
      </c>
      <c r="FH164" s="378">
        <f t="shared" si="703"/>
        <v>18</v>
      </c>
      <c r="FI164" s="378" t="str">
        <f t="shared" si="400"/>
        <v>関西18</v>
      </c>
      <c r="FJ164" s="390">
        <f t="shared" si="674"/>
        <v>0</v>
      </c>
      <c r="FM164" s="378" t="str">
        <f t="shared" si="401"/>
        <v>関西</v>
      </c>
      <c r="FN164" s="378">
        <f t="shared" si="402"/>
        <v>18</v>
      </c>
      <c r="FO164" s="378" t="str">
        <f t="shared" si="403"/>
        <v>関西18</v>
      </c>
      <c r="FP164" s="390">
        <f t="shared" si="675"/>
        <v>0</v>
      </c>
      <c r="FY164" s="378" t="str">
        <f t="shared" si="692"/>
        <v>関西</v>
      </c>
      <c r="FZ164" s="378">
        <f t="shared" si="704"/>
        <v>18</v>
      </c>
      <c r="GA164" s="378" t="str">
        <f t="shared" si="404"/>
        <v>関西18</v>
      </c>
      <c r="GB164" s="390">
        <f t="shared" si="676"/>
        <v>0</v>
      </c>
      <c r="GE164" s="378" t="str">
        <f t="shared" si="405"/>
        <v>関西</v>
      </c>
      <c r="GF164" s="378">
        <f t="shared" si="406"/>
        <v>18</v>
      </c>
      <c r="GG164" s="378" t="str">
        <f t="shared" si="407"/>
        <v>関西18</v>
      </c>
      <c r="GH164" s="390">
        <f t="shared" si="677"/>
        <v>0</v>
      </c>
      <c r="GQ164" s="378" t="str">
        <f t="shared" si="693"/>
        <v>関西</v>
      </c>
      <c r="GR164" s="378">
        <f t="shared" si="705"/>
        <v>18</v>
      </c>
      <c r="GS164" s="378" t="str">
        <f t="shared" si="408"/>
        <v>関西18</v>
      </c>
      <c r="GT164" s="390">
        <f t="shared" si="678"/>
        <v>0</v>
      </c>
      <c r="GW164" s="378" t="str">
        <f t="shared" si="409"/>
        <v>関西</v>
      </c>
      <c r="GX164" s="378">
        <f t="shared" si="410"/>
        <v>18</v>
      </c>
      <c r="GY164" s="378" t="str">
        <f t="shared" si="411"/>
        <v>関西18</v>
      </c>
      <c r="GZ164" s="390">
        <f t="shared" si="679"/>
        <v>0</v>
      </c>
      <c r="HI164" s="378" t="str">
        <f t="shared" si="694"/>
        <v>関西</v>
      </c>
      <c r="HJ164" s="378">
        <f t="shared" si="706"/>
        <v>18</v>
      </c>
      <c r="HK164" s="378" t="str">
        <f t="shared" si="412"/>
        <v>関西18</v>
      </c>
      <c r="HL164" s="390">
        <f t="shared" si="680"/>
        <v>0</v>
      </c>
      <c r="HO164" s="378" t="str">
        <f t="shared" si="413"/>
        <v>関西</v>
      </c>
      <c r="HP164" s="378">
        <f t="shared" si="414"/>
        <v>18</v>
      </c>
      <c r="HQ164" s="378" t="str">
        <f t="shared" si="415"/>
        <v>関西18</v>
      </c>
      <c r="HR164" s="390">
        <f t="shared" si="681"/>
        <v>0</v>
      </c>
      <c r="IA164" s="378" t="str">
        <f t="shared" si="695"/>
        <v>関西</v>
      </c>
      <c r="IB164" s="378">
        <f t="shared" si="707"/>
        <v>18</v>
      </c>
      <c r="IC164" s="378" t="str">
        <f t="shared" si="416"/>
        <v>関西18</v>
      </c>
      <c r="ID164" s="390">
        <f t="shared" si="682"/>
        <v>0</v>
      </c>
      <c r="IG164" s="378" t="str">
        <f t="shared" si="417"/>
        <v>関西</v>
      </c>
      <c r="IH164" s="378">
        <f t="shared" si="418"/>
        <v>18</v>
      </c>
      <c r="II164" s="378" t="str">
        <f t="shared" si="419"/>
        <v>関西18</v>
      </c>
      <c r="IJ164" s="390">
        <f t="shared" si="683"/>
        <v>0</v>
      </c>
    </row>
    <row r="165" spans="37:244">
      <c r="AK165" s="378" t="str">
        <f t="shared" si="684"/>
        <v>中国</v>
      </c>
      <c r="AL165" s="378">
        <f t="shared" si="696"/>
        <v>18</v>
      </c>
      <c r="AM165" s="378" t="str">
        <f t="shared" si="374"/>
        <v>中国18</v>
      </c>
      <c r="AN165" s="390">
        <f t="shared" si="660"/>
        <v>0</v>
      </c>
      <c r="AQ165" s="378" t="str">
        <f t="shared" si="375"/>
        <v>中国</v>
      </c>
      <c r="AR165" s="378">
        <f t="shared" si="376"/>
        <v>18</v>
      </c>
      <c r="AS165" s="378" t="str">
        <f t="shared" si="377"/>
        <v>中国18</v>
      </c>
      <c r="AT165" s="390">
        <f t="shared" si="661"/>
        <v>0</v>
      </c>
      <c r="BC165" s="378" t="str">
        <f t="shared" si="685"/>
        <v>中国</v>
      </c>
      <c r="BD165" s="378">
        <f t="shared" si="697"/>
        <v>18</v>
      </c>
      <c r="BE165" s="378" t="str">
        <f t="shared" si="378"/>
        <v>中国18</v>
      </c>
      <c r="BF165" s="390">
        <f t="shared" si="662"/>
        <v>0</v>
      </c>
      <c r="BI165" s="378" t="str">
        <f t="shared" si="379"/>
        <v>中国</v>
      </c>
      <c r="BJ165" s="378">
        <f t="shared" si="380"/>
        <v>18</v>
      </c>
      <c r="BK165" s="378" t="str">
        <f t="shared" si="381"/>
        <v>中国18</v>
      </c>
      <c r="BL165" s="390">
        <f t="shared" si="663"/>
        <v>0</v>
      </c>
      <c r="BU165" s="378" t="str">
        <f t="shared" si="686"/>
        <v>中国</v>
      </c>
      <c r="BV165" s="378">
        <f t="shared" si="698"/>
        <v>18</v>
      </c>
      <c r="BW165" s="378" t="str">
        <f t="shared" si="382"/>
        <v>中国18</v>
      </c>
      <c r="BX165" s="390">
        <f t="shared" si="664"/>
        <v>0</v>
      </c>
      <c r="CA165" s="378" t="str">
        <f t="shared" si="383"/>
        <v>中国</v>
      </c>
      <c r="CB165" s="378">
        <f t="shared" si="384"/>
        <v>18</v>
      </c>
      <c r="CC165" s="378" t="str">
        <f t="shared" si="385"/>
        <v>中国18</v>
      </c>
      <c r="CD165" s="390">
        <f t="shared" si="665"/>
        <v>0</v>
      </c>
      <c r="CM165" s="378" t="str">
        <f t="shared" si="687"/>
        <v>中国</v>
      </c>
      <c r="CN165" s="378">
        <f t="shared" si="699"/>
        <v>18</v>
      </c>
      <c r="CO165" s="378" t="str">
        <f t="shared" si="386"/>
        <v>中国18</v>
      </c>
      <c r="CP165" s="390">
        <f t="shared" si="666"/>
        <v>0</v>
      </c>
      <c r="CS165" s="378" t="str">
        <f t="shared" si="387"/>
        <v>中国</v>
      </c>
      <c r="CT165" s="378">
        <f t="shared" si="388"/>
        <v>18</v>
      </c>
      <c r="CU165" s="378" t="str">
        <f t="shared" si="389"/>
        <v>中国18</v>
      </c>
      <c r="CV165" s="390">
        <f t="shared" si="667"/>
        <v>0</v>
      </c>
      <c r="DE165" s="378" t="str">
        <f t="shared" si="688"/>
        <v>中国</v>
      </c>
      <c r="DF165" s="378">
        <f t="shared" si="700"/>
        <v>18</v>
      </c>
      <c r="DG165" s="378" t="str">
        <f t="shared" si="390"/>
        <v>中国18</v>
      </c>
      <c r="DH165" s="390">
        <f t="shared" si="668"/>
        <v>0</v>
      </c>
      <c r="DK165" s="378" t="str">
        <f t="shared" si="391"/>
        <v>中国</v>
      </c>
      <c r="DL165" s="378">
        <f t="shared" si="391"/>
        <v>18</v>
      </c>
      <c r="DM165" s="378" t="str">
        <f t="shared" si="391"/>
        <v>中国18</v>
      </c>
      <c r="DN165" s="390">
        <f t="shared" si="669"/>
        <v>0</v>
      </c>
      <c r="DW165" s="378" t="str">
        <f t="shared" si="689"/>
        <v>中国</v>
      </c>
      <c r="DX165" s="378">
        <f t="shared" si="701"/>
        <v>18</v>
      </c>
      <c r="DY165" s="378" t="str">
        <f t="shared" si="392"/>
        <v>中国18</v>
      </c>
      <c r="DZ165" s="390">
        <f t="shared" si="670"/>
        <v>0</v>
      </c>
      <c r="EC165" s="378" t="str">
        <f t="shared" si="393"/>
        <v>中国</v>
      </c>
      <c r="ED165" s="378">
        <f t="shared" si="394"/>
        <v>18</v>
      </c>
      <c r="EE165" s="378" t="str">
        <f t="shared" si="395"/>
        <v>中国18</v>
      </c>
      <c r="EF165" s="390">
        <f t="shared" si="671"/>
        <v>0</v>
      </c>
      <c r="EO165" s="378" t="str">
        <f t="shared" si="690"/>
        <v>中国</v>
      </c>
      <c r="EP165" s="378">
        <f t="shared" si="702"/>
        <v>18</v>
      </c>
      <c r="EQ165" s="378" t="str">
        <f t="shared" si="396"/>
        <v>中国18</v>
      </c>
      <c r="ER165" s="390">
        <f t="shared" si="672"/>
        <v>0</v>
      </c>
      <c r="EU165" s="378" t="str">
        <f t="shared" si="397"/>
        <v>中国</v>
      </c>
      <c r="EV165" s="378">
        <f t="shared" si="398"/>
        <v>18</v>
      </c>
      <c r="EW165" s="378" t="str">
        <f t="shared" si="399"/>
        <v>中国18</v>
      </c>
      <c r="EX165" s="390">
        <f t="shared" si="673"/>
        <v>0</v>
      </c>
      <c r="FG165" s="378" t="str">
        <f t="shared" si="691"/>
        <v>中国</v>
      </c>
      <c r="FH165" s="378">
        <f t="shared" si="703"/>
        <v>18</v>
      </c>
      <c r="FI165" s="378" t="str">
        <f t="shared" si="400"/>
        <v>中国18</v>
      </c>
      <c r="FJ165" s="390">
        <f t="shared" si="674"/>
        <v>0</v>
      </c>
      <c r="FM165" s="378" t="str">
        <f t="shared" si="401"/>
        <v>中国</v>
      </c>
      <c r="FN165" s="378">
        <f t="shared" si="402"/>
        <v>18</v>
      </c>
      <c r="FO165" s="378" t="str">
        <f t="shared" si="403"/>
        <v>中国18</v>
      </c>
      <c r="FP165" s="390">
        <f t="shared" si="675"/>
        <v>0</v>
      </c>
      <c r="FY165" s="378" t="str">
        <f t="shared" si="692"/>
        <v>中国</v>
      </c>
      <c r="FZ165" s="378">
        <f t="shared" si="704"/>
        <v>18</v>
      </c>
      <c r="GA165" s="378" t="str">
        <f t="shared" si="404"/>
        <v>中国18</v>
      </c>
      <c r="GB165" s="390">
        <f t="shared" si="676"/>
        <v>0</v>
      </c>
      <c r="GE165" s="378" t="str">
        <f t="shared" si="405"/>
        <v>中国</v>
      </c>
      <c r="GF165" s="378">
        <f t="shared" si="406"/>
        <v>18</v>
      </c>
      <c r="GG165" s="378" t="str">
        <f t="shared" si="407"/>
        <v>中国18</v>
      </c>
      <c r="GH165" s="390">
        <f t="shared" si="677"/>
        <v>0</v>
      </c>
      <c r="GQ165" s="378" t="str">
        <f t="shared" si="693"/>
        <v>中国</v>
      </c>
      <c r="GR165" s="378">
        <f t="shared" si="705"/>
        <v>18</v>
      </c>
      <c r="GS165" s="378" t="str">
        <f t="shared" si="408"/>
        <v>中国18</v>
      </c>
      <c r="GT165" s="390">
        <f t="shared" si="678"/>
        <v>0</v>
      </c>
      <c r="GW165" s="378" t="str">
        <f t="shared" si="409"/>
        <v>中国</v>
      </c>
      <c r="GX165" s="378">
        <f t="shared" si="410"/>
        <v>18</v>
      </c>
      <c r="GY165" s="378" t="str">
        <f t="shared" si="411"/>
        <v>中国18</v>
      </c>
      <c r="GZ165" s="390">
        <f t="shared" si="679"/>
        <v>0</v>
      </c>
      <c r="HI165" s="378" t="str">
        <f t="shared" si="694"/>
        <v>中国</v>
      </c>
      <c r="HJ165" s="378">
        <f t="shared" si="706"/>
        <v>18</v>
      </c>
      <c r="HK165" s="378" t="str">
        <f t="shared" si="412"/>
        <v>中国18</v>
      </c>
      <c r="HL165" s="390">
        <f t="shared" si="680"/>
        <v>0</v>
      </c>
      <c r="HO165" s="378" t="str">
        <f t="shared" si="413"/>
        <v>中国</v>
      </c>
      <c r="HP165" s="378">
        <f t="shared" si="414"/>
        <v>18</v>
      </c>
      <c r="HQ165" s="378" t="str">
        <f t="shared" si="415"/>
        <v>中国18</v>
      </c>
      <c r="HR165" s="390">
        <f t="shared" si="681"/>
        <v>0</v>
      </c>
      <c r="IA165" s="378" t="str">
        <f t="shared" si="695"/>
        <v>中国</v>
      </c>
      <c r="IB165" s="378">
        <f t="shared" si="707"/>
        <v>18</v>
      </c>
      <c r="IC165" s="378" t="str">
        <f t="shared" si="416"/>
        <v>中国18</v>
      </c>
      <c r="ID165" s="390">
        <f t="shared" si="682"/>
        <v>0</v>
      </c>
      <c r="IG165" s="378" t="str">
        <f t="shared" si="417"/>
        <v>中国</v>
      </c>
      <c r="IH165" s="378">
        <f t="shared" si="418"/>
        <v>18</v>
      </c>
      <c r="II165" s="378" t="str">
        <f t="shared" si="419"/>
        <v>中国18</v>
      </c>
      <c r="IJ165" s="390">
        <f t="shared" si="683"/>
        <v>0</v>
      </c>
    </row>
    <row r="166" spans="37:244">
      <c r="AK166" s="378" t="str">
        <f t="shared" si="684"/>
        <v>四国</v>
      </c>
      <c r="AL166" s="378">
        <f t="shared" si="696"/>
        <v>18</v>
      </c>
      <c r="AM166" s="378" t="str">
        <f t="shared" si="374"/>
        <v>四国18</v>
      </c>
      <c r="AN166" s="390">
        <f t="shared" si="660"/>
        <v>0</v>
      </c>
      <c r="AQ166" s="378" t="str">
        <f t="shared" si="375"/>
        <v>四国</v>
      </c>
      <c r="AR166" s="378">
        <f t="shared" si="376"/>
        <v>18</v>
      </c>
      <c r="AS166" s="378" t="str">
        <f t="shared" si="377"/>
        <v>四国18</v>
      </c>
      <c r="AT166" s="390">
        <f t="shared" si="661"/>
        <v>0</v>
      </c>
      <c r="BC166" s="378" t="str">
        <f t="shared" si="685"/>
        <v>四国</v>
      </c>
      <c r="BD166" s="378">
        <f t="shared" si="697"/>
        <v>18</v>
      </c>
      <c r="BE166" s="378" t="str">
        <f t="shared" si="378"/>
        <v>四国18</v>
      </c>
      <c r="BF166" s="390">
        <f t="shared" si="662"/>
        <v>0</v>
      </c>
      <c r="BI166" s="378" t="str">
        <f t="shared" si="379"/>
        <v>四国</v>
      </c>
      <c r="BJ166" s="378">
        <f t="shared" si="380"/>
        <v>18</v>
      </c>
      <c r="BK166" s="378" t="str">
        <f t="shared" si="381"/>
        <v>四国18</v>
      </c>
      <c r="BL166" s="390">
        <f t="shared" si="663"/>
        <v>0</v>
      </c>
      <c r="BU166" s="378" t="str">
        <f t="shared" si="686"/>
        <v>四国</v>
      </c>
      <c r="BV166" s="378">
        <f t="shared" si="698"/>
        <v>18</v>
      </c>
      <c r="BW166" s="378" t="str">
        <f t="shared" si="382"/>
        <v>四国18</v>
      </c>
      <c r="BX166" s="390">
        <f t="shared" si="664"/>
        <v>0</v>
      </c>
      <c r="CA166" s="378" t="str">
        <f t="shared" si="383"/>
        <v>四国</v>
      </c>
      <c r="CB166" s="378">
        <f t="shared" si="384"/>
        <v>18</v>
      </c>
      <c r="CC166" s="378" t="str">
        <f t="shared" si="385"/>
        <v>四国18</v>
      </c>
      <c r="CD166" s="390">
        <f t="shared" si="665"/>
        <v>0</v>
      </c>
      <c r="CM166" s="378" t="str">
        <f t="shared" si="687"/>
        <v>四国</v>
      </c>
      <c r="CN166" s="378">
        <f t="shared" si="699"/>
        <v>18</v>
      </c>
      <c r="CO166" s="378" t="str">
        <f t="shared" si="386"/>
        <v>四国18</v>
      </c>
      <c r="CP166" s="390">
        <f t="shared" si="666"/>
        <v>0</v>
      </c>
      <c r="CS166" s="378" t="str">
        <f t="shared" si="387"/>
        <v>四国</v>
      </c>
      <c r="CT166" s="378">
        <f t="shared" si="388"/>
        <v>18</v>
      </c>
      <c r="CU166" s="378" t="str">
        <f t="shared" si="389"/>
        <v>四国18</v>
      </c>
      <c r="CV166" s="390">
        <f t="shared" si="667"/>
        <v>0</v>
      </c>
      <c r="DE166" s="378" t="str">
        <f t="shared" si="688"/>
        <v>四国</v>
      </c>
      <c r="DF166" s="378">
        <f t="shared" si="700"/>
        <v>18</v>
      </c>
      <c r="DG166" s="378" t="str">
        <f t="shared" si="390"/>
        <v>四国18</v>
      </c>
      <c r="DH166" s="390">
        <f t="shared" si="668"/>
        <v>0</v>
      </c>
      <c r="DK166" s="378" t="str">
        <f t="shared" si="391"/>
        <v>四国</v>
      </c>
      <c r="DL166" s="378">
        <f t="shared" si="391"/>
        <v>18</v>
      </c>
      <c r="DM166" s="378" t="str">
        <f t="shared" si="391"/>
        <v>四国18</v>
      </c>
      <c r="DN166" s="390">
        <f t="shared" si="669"/>
        <v>0</v>
      </c>
      <c r="DW166" s="378" t="str">
        <f t="shared" si="689"/>
        <v>四国</v>
      </c>
      <c r="DX166" s="378">
        <f t="shared" si="701"/>
        <v>18</v>
      </c>
      <c r="DY166" s="378" t="str">
        <f t="shared" si="392"/>
        <v>四国18</v>
      </c>
      <c r="DZ166" s="390">
        <f t="shared" si="670"/>
        <v>0</v>
      </c>
      <c r="EC166" s="378" t="str">
        <f t="shared" si="393"/>
        <v>四国</v>
      </c>
      <c r="ED166" s="378">
        <f t="shared" si="394"/>
        <v>18</v>
      </c>
      <c r="EE166" s="378" t="str">
        <f t="shared" si="395"/>
        <v>四国18</v>
      </c>
      <c r="EF166" s="390">
        <f t="shared" si="671"/>
        <v>0</v>
      </c>
      <c r="EO166" s="378" t="str">
        <f t="shared" si="690"/>
        <v>四国</v>
      </c>
      <c r="EP166" s="378">
        <f t="shared" si="702"/>
        <v>18</v>
      </c>
      <c r="EQ166" s="378" t="str">
        <f t="shared" si="396"/>
        <v>四国18</v>
      </c>
      <c r="ER166" s="390">
        <f t="shared" si="672"/>
        <v>0</v>
      </c>
      <c r="EU166" s="378" t="str">
        <f t="shared" si="397"/>
        <v>四国</v>
      </c>
      <c r="EV166" s="378">
        <f t="shared" si="398"/>
        <v>18</v>
      </c>
      <c r="EW166" s="378" t="str">
        <f t="shared" si="399"/>
        <v>四国18</v>
      </c>
      <c r="EX166" s="390">
        <f t="shared" si="673"/>
        <v>0</v>
      </c>
      <c r="FG166" s="378" t="str">
        <f t="shared" si="691"/>
        <v>四国</v>
      </c>
      <c r="FH166" s="378">
        <f t="shared" si="703"/>
        <v>18</v>
      </c>
      <c r="FI166" s="378" t="str">
        <f t="shared" si="400"/>
        <v>四国18</v>
      </c>
      <c r="FJ166" s="390">
        <f t="shared" si="674"/>
        <v>0</v>
      </c>
      <c r="FM166" s="378" t="str">
        <f t="shared" si="401"/>
        <v>四国</v>
      </c>
      <c r="FN166" s="378">
        <f t="shared" si="402"/>
        <v>18</v>
      </c>
      <c r="FO166" s="378" t="str">
        <f t="shared" si="403"/>
        <v>四国18</v>
      </c>
      <c r="FP166" s="390">
        <f t="shared" si="675"/>
        <v>0</v>
      </c>
      <c r="FY166" s="378" t="str">
        <f t="shared" si="692"/>
        <v>四国</v>
      </c>
      <c r="FZ166" s="378">
        <f t="shared" si="704"/>
        <v>18</v>
      </c>
      <c r="GA166" s="378" t="str">
        <f t="shared" si="404"/>
        <v>四国18</v>
      </c>
      <c r="GB166" s="390">
        <f t="shared" si="676"/>
        <v>0</v>
      </c>
      <c r="GE166" s="378" t="str">
        <f t="shared" si="405"/>
        <v>四国</v>
      </c>
      <c r="GF166" s="378">
        <f t="shared" si="406"/>
        <v>18</v>
      </c>
      <c r="GG166" s="378" t="str">
        <f t="shared" si="407"/>
        <v>四国18</v>
      </c>
      <c r="GH166" s="390">
        <f t="shared" si="677"/>
        <v>0</v>
      </c>
      <c r="GQ166" s="378" t="str">
        <f t="shared" si="693"/>
        <v>四国</v>
      </c>
      <c r="GR166" s="378">
        <f t="shared" si="705"/>
        <v>18</v>
      </c>
      <c r="GS166" s="378" t="str">
        <f t="shared" si="408"/>
        <v>四国18</v>
      </c>
      <c r="GT166" s="390">
        <f t="shared" si="678"/>
        <v>0</v>
      </c>
      <c r="GW166" s="378" t="str">
        <f t="shared" si="409"/>
        <v>四国</v>
      </c>
      <c r="GX166" s="378">
        <f t="shared" si="410"/>
        <v>18</v>
      </c>
      <c r="GY166" s="378" t="str">
        <f t="shared" si="411"/>
        <v>四国18</v>
      </c>
      <c r="GZ166" s="390">
        <f t="shared" si="679"/>
        <v>0</v>
      </c>
      <c r="HI166" s="378" t="str">
        <f t="shared" si="694"/>
        <v>四国</v>
      </c>
      <c r="HJ166" s="378">
        <f t="shared" si="706"/>
        <v>18</v>
      </c>
      <c r="HK166" s="378" t="str">
        <f t="shared" si="412"/>
        <v>四国18</v>
      </c>
      <c r="HL166" s="390">
        <f t="shared" si="680"/>
        <v>0</v>
      </c>
      <c r="HO166" s="378" t="str">
        <f t="shared" si="413"/>
        <v>四国</v>
      </c>
      <c r="HP166" s="378">
        <f t="shared" si="414"/>
        <v>18</v>
      </c>
      <c r="HQ166" s="378" t="str">
        <f t="shared" si="415"/>
        <v>四国18</v>
      </c>
      <c r="HR166" s="390">
        <f t="shared" si="681"/>
        <v>0</v>
      </c>
      <c r="IA166" s="378" t="str">
        <f t="shared" si="695"/>
        <v>四国</v>
      </c>
      <c r="IB166" s="378">
        <f t="shared" si="707"/>
        <v>18</v>
      </c>
      <c r="IC166" s="378" t="str">
        <f t="shared" si="416"/>
        <v>四国18</v>
      </c>
      <c r="ID166" s="390">
        <f t="shared" si="682"/>
        <v>0</v>
      </c>
      <c r="IG166" s="378" t="str">
        <f t="shared" si="417"/>
        <v>四国</v>
      </c>
      <c r="IH166" s="378">
        <f t="shared" si="418"/>
        <v>18</v>
      </c>
      <c r="II166" s="378" t="str">
        <f t="shared" si="419"/>
        <v>四国18</v>
      </c>
      <c r="IJ166" s="390">
        <f t="shared" si="683"/>
        <v>0</v>
      </c>
    </row>
    <row r="167" spans="37:244">
      <c r="AK167" s="378" t="str">
        <f t="shared" si="684"/>
        <v>九州</v>
      </c>
      <c r="AL167" s="378">
        <f t="shared" si="696"/>
        <v>18</v>
      </c>
      <c r="AM167" s="378" t="str">
        <f t="shared" si="374"/>
        <v>九州18</v>
      </c>
      <c r="AN167" s="390">
        <f t="shared" si="660"/>
        <v>0</v>
      </c>
      <c r="AQ167" s="378" t="str">
        <f t="shared" si="375"/>
        <v>九州</v>
      </c>
      <c r="AR167" s="378">
        <f t="shared" si="376"/>
        <v>18</v>
      </c>
      <c r="AS167" s="378" t="str">
        <f t="shared" si="377"/>
        <v>九州18</v>
      </c>
      <c r="AT167" s="390">
        <f t="shared" si="661"/>
        <v>0</v>
      </c>
      <c r="BC167" s="378" t="str">
        <f t="shared" si="685"/>
        <v>九州</v>
      </c>
      <c r="BD167" s="378">
        <f t="shared" si="697"/>
        <v>18</v>
      </c>
      <c r="BE167" s="378" t="str">
        <f t="shared" si="378"/>
        <v>九州18</v>
      </c>
      <c r="BF167" s="390">
        <f t="shared" si="662"/>
        <v>0</v>
      </c>
      <c r="BI167" s="378" t="str">
        <f t="shared" si="379"/>
        <v>九州</v>
      </c>
      <c r="BJ167" s="378">
        <f t="shared" si="380"/>
        <v>18</v>
      </c>
      <c r="BK167" s="378" t="str">
        <f t="shared" si="381"/>
        <v>九州18</v>
      </c>
      <c r="BL167" s="390">
        <f t="shared" si="663"/>
        <v>0</v>
      </c>
      <c r="BU167" s="378" t="str">
        <f t="shared" si="686"/>
        <v>九州</v>
      </c>
      <c r="BV167" s="378">
        <f t="shared" si="698"/>
        <v>18</v>
      </c>
      <c r="BW167" s="378" t="str">
        <f t="shared" si="382"/>
        <v>九州18</v>
      </c>
      <c r="BX167" s="390">
        <f t="shared" si="664"/>
        <v>0</v>
      </c>
      <c r="CA167" s="378" t="str">
        <f t="shared" si="383"/>
        <v>九州</v>
      </c>
      <c r="CB167" s="378">
        <f t="shared" si="384"/>
        <v>18</v>
      </c>
      <c r="CC167" s="378" t="str">
        <f t="shared" si="385"/>
        <v>九州18</v>
      </c>
      <c r="CD167" s="390">
        <f t="shared" si="665"/>
        <v>0</v>
      </c>
      <c r="CM167" s="378" t="str">
        <f t="shared" si="687"/>
        <v>九州</v>
      </c>
      <c r="CN167" s="378">
        <f t="shared" si="699"/>
        <v>18</v>
      </c>
      <c r="CO167" s="378" t="str">
        <f t="shared" si="386"/>
        <v>九州18</v>
      </c>
      <c r="CP167" s="390">
        <f t="shared" si="666"/>
        <v>0</v>
      </c>
      <c r="CS167" s="378" t="str">
        <f t="shared" si="387"/>
        <v>九州</v>
      </c>
      <c r="CT167" s="378">
        <f t="shared" si="388"/>
        <v>18</v>
      </c>
      <c r="CU167" s="378" t="str">
        <f t="shared" si="389"/>
        <v>九州18</v>
      </c>
      <c r="CV167" s="390">
        <f t="shared" si="667"/>
        <v>0</v>
      </c>
      <c r="DE167" s="378" t="str">
        <f t="shared" si="688"/>
        <v>九州</v>
      </c>
      <c r="DF167" s="378">
        <f t="shared" si="700"/>
        <v>18</v>
      </c>
      <c r="DG167" s="378" t="str">
        <f t="shared" si="390"/>
        <v>九州18</v>
      </c>
      <c r="DH167" s="390">
        <f t="shared" si="668"/>
        <v>0</v>
      </c>
      <c r="DK167" s="378" t="str">
        <f t="shared" si="391"/>
        <v>九州</v>
      </c>
      <c r="DL167" s="378">
        <f t="shared" si="391"/>
        <v>18</v>
      </c>
      <c r="DM167" s="378" t="str">
        <f t="shared" si="391"/>
        <v>九州18</v>
      </c>
      <c r="DN167" s="390">
        <f t="shared" si="669"/>
        <v>0</v>
      </c>
      <c r="DW167" s="378" t="str">
        <f t="shared" si="689"/>
        <v>九州</v>
      </c>
      <c r="DX167" s="378">
        <f t="shared" si="701"/>
        <v>18</v>
      </c>
      <c r="DY167" s="378" t="str">
        <f t="shared" si="392"/>
        <v>九州18</v>
      </c>
      <c r="DZ167" s="390">
        <f t="shared" si="670"/>
        <v>0</v>
      </c>
      <c r="EC167" s="378" t="str">
        <f t="shared" si="393"/>
        <v>九州</v>
      </c>
      <c r="ED167" s="378">
        <f t="shared" si="394"/>
        <v>18</v>
      </c>
      <c r="EE167" s="378" t="str">
        <f t="shared" si="395"/>
        <v>九州18</v>
      </c>
      <c r="EF167" s="390">
        <f t="shared" si="671"/>
        <v>0</v>
      </c>
      <c r="EO167" s="378" t="str">
        <f t="shared" si="690"/>
        <v>九州</v>
      </c>
      <c r="EP167" s="378">
        <f t="shared" si="702"/>
        <v>18</v>
      </c>
      <c r="EQ167" s="378" t="str">
        <f t="shared" si="396"/>
        <v>九州18</v>
      </c>
      <c r="ER167" s="390">
        <f t="shared" si="672"/>
        <v>0</v>
      </c>
      <c r="EU167" s="378" t="str">
        <f t="shared" si="397"/>
        <v>九州</v>
      </c>
      <c r="EV167" s="378">
        <f t="shared" si="398"/>
        <v>18</v>
      </c>
      <c r="EW167" s="378" t="str">
        <f t="shared" si="399"/>
        <v>九州18</v>
      </c>
      <c r="EX167" s="390">
        <f t="shared" si="673"/>
        <v>0</v>
      </c>
      <c r="FG167" s="378" t="str">
        <f t="shared" si="691"/>
        <v>九州</v>
      </c>
      <c r="FH167" s="378">
        <f t="shared" si="703"/>
        <v>18</v>
      </c>
      <c r="FI167" s="378" t="str">
        <f t="shared" si="400"/>
        <v>九州18</v>
      </c>
      <c r="FJ167" s="390">
        <f t="shared" si="674"/>
        <v>0</v>
      </c>
      <c r="FM167" s="378" t="str">
        <f t="shared" si="401"/>
        <v>九州</v>
      </c>
      <c r="FN167" s="378">
        <f t="shared" si="402"/>
        <v>18</v>
      </c>
      <c r="FO167" s="378" t="str">
        <f t="shared" si="403"/>
        <v>九州18</v>
      </c>
      <c r="FP167" s="390">
        <f t="shared" si="675"/>
        <v>0</v>
      </c>
      <c r="FY167" s="378" t="str">
        <f t="shared" si="692"/>
        <v>九州</v>
      </c>
      <c r="FZ167" s="378">
        <f t="shared" si="704"/>
        <v>18</v>
      </c>
      <c r="GA167" s="378" t="str">
        <f t="shared" si="404"/>
        <v>九州18</v>
      </c>
      <c r="GB167" s="390">
        <f t="shared" si="676"/>
        <v>0</v>
      </c>
      <c r="GE167" s="378" t="str">
        <f t="shared" si="405"/>
        <v>九州</v>
      </c>
      <c r="GF167" s="378">
        <f t="shared" si="406"/>
        <v>18</v>
      </c>
      <c r="GG167" s="378" t="str">
        <f t="shared" si="407"/>
        <v>九州18</v>
      </c>
      <c r="GH167" s="390">
        <f t="shared" si="677"/>
        <v>0</v>
      </c>
      <c r="GQ167" s="378" t="str">
        <f t="shared" si="693"/>
        <v>九州</v>
      </c>
      <c r="GR167" s="378">
        <f t="shared" si="705"/>
        <v>18</v>
      </c>
      <c r="GS167" s="378" t="str">
        <f t="shared" si="408"/>
        <v>九州18</v>
      </c>
      <c r="GT167" s="390">
        <f t="shared" si="678"/>
        <v>0</v>
      </c>
      <c r="GW167" s="378" t="str">
        <f t="shared" si="409"/>
        <v>九州</v>
      </c>
      <c r="GX167" s="378">
        <f t="shared" si="410"/>
        <v>18</v>
      </c>
      <c r="GY167" s="378" t="str">
        <f t="shared" si="411"/>
        <v>九州18</v>
      </c>
      <c r="GZ167" s="390">
        <f t="shared" si="679"/>
        <v>0</v>
      </c>
      <c r="HI167" s="378" t="str">
        <f t="shared" si="694"/>
        <v>九州</v>
      </c>
      <c r="HJ167" s="378">
        <f t="shared" si="706"/>
        <v>18</v>
      </c>
      <c r="HK167" s="378" t="str">
        <f t="shared" si="412"/>
        <v>九州18</v>
      </c>
      <c r="HL167" s="390">
        <f t="shared" si="680"/>
        <v>0</v>
      </c>
      <c r="HO167" s="378" t="str">
        <f t="shared" si="413"/>
        <v>九州</v>
      </c>
      <c r="HP167" s="378">
        <f t="shared" si="414"/>
        <v>18</v>
      </c>
      <c r="HQ167" s="378" t="str">
        <f t="shared" si="415"/>
        <v>九州18</v>
      </c>
      <c r="HR167" s="390">
        <f t="shared" si="681"/>
        <v>0</v>
      </c>
      <c r="IA167" s="378" t="str">
        <f t="shared" si="695"/>
        <v>九州</v>
      </c>
      <c r="IB167" s="378">
        <f t="shared" si="707"/>
        <v>18</v>
      </c>
      <c r="IC167" s="378" t="str">
        <f t="shared" si="416"/>
        <v>九州18</v>
      </c>
      <c r="ID167" s="390">
        <f t="shared" si="682"/>
        <v>0</v>
      </c>
      <c r="IG167" s="378" t="str">
        <f t="shared" si="417"/>
        <v>九州</v>
      </c>
      <c r="IH167" s="378">
        <f t="shared" si="418"/>
        <v>18</v>
      </c>
      <c r="II167" s="378" t="str">
        <f t="shared" si="419"/>
        <v>九州18</v>
      </c>
      <c r="IJ167" s="390">
        <f t="shared" si="683"/>
        <v>0</v>
      </c>
    </row>
    <row r="168" spans="37:244">
      <c r="AK168" s="378" t="str">
        <f t="shared" si="684"/>
        <v>沖縄</v>
      </c>
      <c r="AL168" s="378">
        <f t="shared" si="696"/>
        <v>18</v>
      </c>
      <c r="AM168" s="378" t="str">
        <f t="shared" ref="AM168:AM188" si="708">AK168&amp;AL168</f>
        <v>沖縄18</v>
      </c>
      <c r="AN168" s="390">
        <f t="shared" si="660"/>
        <v>0</v>
      </c>
      <c r="AQ168" s="378" t="str">
        <f t="shared" ref="AQ168:AQ188" si="709">AK168</f>
        <v>沖縄</v>
      </c>
      <c r="AR168" s="378">
        <f t="shared" ref="AR168:AR188" si="710">AL168</f>
        <v>18</v>
      </c>
      <c r="AS168" s="378" t="str">
        <f t="shared" ref="AS168:AS188" si="711">AM168</f>
        <v>沖縄18</v>
      </c>
      <c r="AT168" s="390">
        <f t="shared" si="661"/>
        <v>0</v>
      </c>
      <c r="BC168" s="378" t="str">
        <f t="shared" si="685"/>
        <v>沖縄</v>
      </c>
      <c r="BD168" s="378">
        <f t="shared" si="697"/>
        <v>18</v>
      </c>
      <c r="BE168" s="378" t="str">
        <f t="shared" ref="BE168:BE188" si="712">BC168&amp;BD168</f>
        <v>沖縄18</v>
      </c>
      <c r="BF168" s="390">
        <f t="shared" si="662"/>
        <v>0</v>
      </c>
      <c r="BI168" s="378" t="str">
        <f t="shared" ref="BI168:BI188" si="713">BC168</f>
        <v>沖縄</v>
      </c>
      <c r="BJ168" s="378">
        <f t="shared" ref="BJ168:BJ188" si="714">BD168</f>
        <v>18</v>
      </c>
      <c r="BK168" s="378" t="str">
        <f t="shared" ref="BK168:BK188" si="715">BE168</f>
        <v>沖縄18</v>
      </c>
      <c r="BL168" s="390">
        <f t="shared" si="663"/>
        <v>0</v>
      </c>
      <c r="BU168" s="378" t="str">
        <f t="shared" si="686"/>
        <v>沖縄</v>
      </c>
      <c r="BV168" s="378">
        <f t="shared" si="698"/>
        <v>18</v>
      </c>
      <c r="BW168" s="378" t="str">
        <f t="shared" ref="BW168:BW188" si="716">BU168&amp;BV168</f>
        <v>沖縄18</v>
      </c>
      <c r="BX168" s="390">
        <f t="shared" si="664"/>
        <v>0</v>
      </c>
      <c r="CA168" s="378" t="str">
        <f t="shared" ref="CA168:CA188" si="717">BU168</f>
        <v>沖縄</v>
      </c>
      <c r="CB168" s="378">
        <f t="shared" ref="CB168:CB188" si="718">BV168</f>
        <v>18</v>
      </c>
      <c r="CC168" s="378" t="str">
        <f t="shared" ref="CC168:CC188" si="719">BW168</f>
        <v>沖縄18</v>
      </c>
      <c r="CD168" s="390">
        <f t="shared" si="665"/>
        <v>0</v>
      </c>
      <c r="CM168" s="378" t="str">
        <f t="shared" si="687"/>
        <v>沖縄</v>
      </c>
      <c r="CN168" s="378">
        <f t="shared" si="699"/>
        <v>18</v>
      </c>
      <c r="CO168" s="378" t="str">
        <f t="shared" ref="CO168:CO188" si="720">CM168&amp;CN168</f>
        <v>沖縄18</v>
      </c>
      <c r="CP168" s="390">
        <f t="shared" si="666"/>
        <v>0</v>
      </c>
      <c r="CS168" s="378" t="str">
        <f t="shared" ref="CS168:CS188" si="721">CM168</f>
        <v>沖縄</v>
      </c>
      <c r="CT168" s="378">
        <f t="shared" ref="CT168:CT188" si="722">CN168</f>
        <v>18</v>
      </c>
      <c r="CU168" s="378" t="str">
        <f t="shared" ref="CU168:CU188" si="723">CO168</f>
        <v>沖縄18</v>
      </c>
      <c r="CV168" s="390">
        <f t="shared" si="667"/>
        <v>0</v>
      </c>
      <c r="DE168" s="378" t="str">
        <f t="shared" si="688"/>
        <v>沖縄</v>
      </c>
      <c r="DF168" s="378">
        <f t="shared" si="700"/>
        <v>18</v>
      </c>
      <c r="DG168" s="378" t="str">
        <f t="shared" ref="DG168:DG188" si="724">DE168&amp;DF168</f>
        <v>沖縄18</v>
      </c>
      <c r="DH168" s="390">
        <f t="shared" si="668"/>
        <v>0</v>
      </c>
      <c r="DK168" s="378" t="str">
        <f t="shared" ref="DK168:DM188" si="725">DE168</f>
        <v>沖縄</v>
      </c>
      <c r="DL168" s="378">
        <f t="shared" si="725"/>
        <v>18</v>
      </c>
      <c r="DM168" s="378" t="str">
        <f t="shared" si="725"/>
        <v>沖縄18</v>
      </c>
      <c r="DN168" s="390">
        <f t="shared" si="669"/>
        <v>0</v>
      </c>
      <c r="DW168" s="378" t="str">
        <f t="shared" si="689"/>
        <v>沖縄</v>
      </c>
      <c r="DX168" s="378">
        <f t="shared" si="701"/>
        <v>18</v>
      </c>
      <c r="DY168" s="378" t="str">
        <f t="shared" ref="DY168:DY188" si="726">DW168&amp;DX168</f>
        <v>沖縄18</v>
      </c>
      <c r="DZ168" s="390">
        <f t="shared" si="670"/>
        <v>0</v>
      </c>
      <c r="EC168" s="378" t="str">
        <f t="shared" ref="EC168:EC188" si="727">DW168</f>
        <v>沖縄</v>
      </c>
      <c r="ED168" s="378">
        <f t="shared" ref="ED168:ED188" si="728">DX168</f>
        <v>18</v>
      </c>
      <c r="EE168" s="378" t="str">
        <f t="shared" ref="EE168:EE188" si="729">DY168</f>
        <v>沖縄18</v>
      </c>
      <c r="EF168" s="390">
        <f t="shared" si="671"/>
        <v>0</v>
      </c>
      <c r="EO168" s="378" t="str">
        <f t="shared" si="690"/>
        <v>沖縄</v>
      </c>
      <c r="EP168" s="378">
        <f t="shared" si="702"/>
        <v>18</v>
      </c>
      <c r="EQ168" s="378" t="str">
        <f t="shared" ref="EQ168:EQ188" si="730">EO168&amp;EP168</f>
        <v>沖縄18</v>
      </c>
      <c r="ER168" s="390">
        <f t="shared" si="672"/>
        <v>0</v>
      </c>
      <c r="EU168" s="378" t="str">
        <f t="shared" ref="EU168:EU188" si="731">EO168</f>
        <v>沖縄</v>
      </c>
      <c r="EV168" s="378">
        <f t="shared" ref="EV168:EV188" si="732">EP168</f>
        <v>18</v>
      </c>
      <c r="EW168" s="378" t="str">
        <f t="shared" ref="EW168:EW188" si="733">EQ168</f>
        <v>沖縄18</v>
      </c>
      <c r="EX168" s="390">
        <f t="shared" si="673"/>
        <v>0</v>
      </c>
      <c r="FG168" s="378" t="str">
        <f t="shared" si="691"/>
        <v>沖縄</v>
      </c>
      <c r="FH168" s="378">
        <f t="shared" si="703"/>
        <v>18</v>
      </c>
      <c r="FI168" s="378" t="str">
        <f t="shared" ref="FI168:FI188" si="734">FG168&amp;FH168</f>
        <v>沖縄18</v>
      </c>
      <c r="FJ168" s="390">
        <f t="shared" si="674"/>
        <v>0</v>
      </c>
      <c r="FM168" s="378" t="str">
        <f t="shared" ref="FM168:FM188" si="735">FG168</f>
        <v>沖縄</v>
      </c>
      <c r="FN168" s="378">
        <f t="shared" ref="FN168:FN188" si="736">FH168</f>
        <v>18</v>
      </c>
      <c r="FO168" s="378" t="str">
        <f t="shared" ref="FO168:FO188" si="737">FI168</f>
        <v>沖縄18</v>
      </c>
      <c r="FP168" s="390">
        <f t="shared" si="675"/>
        <v>0</v>
      </c>
      <c r="FY168" s="378" t="str">
        <f t="shared" si="692"/>
        <v>沖縄</v>
      </c>
      <c r="FZ168" s="378">
        <f t="shared" si="704"/>
        <v>18</v>
      </c>
      <c r="GA168" s="378" t="str">
        <f t="shared" ref="GA168:GA188" si="738">FY168&amp;FZ168</f>
        <v>沖縄18</v>
      </c>
      <c r="GB168" s="390">
        <f t="shared" si="676"/>
        <v>0</v>
      </c>
      <c r="GE168" s="378" t="str">
        <f t="shared" ref="GE168:GE188" si="739">FY168</f>
        <v>沖縄</v>
      </c>
      <c r="GF168" s="378">
        <f t="shared" ref="GF168:GF188" si="740">FZ168</f>
        <v>18</v>
      </c>
      <c r="GG168" s="378" t="str">
        <f t="shared" ref="GG168:GG188" si="741">GA168</f>
        <v>沖縄18</v>
      </c>
      <c r="GH168" s="390">
        <f t="shared" si="677"/>
        <v>0</v>
      </c>
      <c r="GQ168" s="378" t="str">
        <f t="shared" si="693"/>
        <v>沖縄</v>
      </c>
      <c r="GR168" s="378">
        <f t="shared" si="705"/>
        <v>18</v>
      </c>
      <c r="GS168" s="378" t="str">
        <f t="shared" ref="GS168:GS188" si="742">GQ168&amp;GR168</f>
        <v>沖縄18</v>
      </c>
      <c r="GT168" s="390">
        <f t="shared" si="678"/>
        <v>0</v>
      </c>
      <c r="GW168" s="378" t="str">
        <f t="shared" ref="GW168:GW188" si="743">GQ168</f>
        <v>沖縄</v>
      </c>
      <c r="GX168" s="378">
        <f t="shared" ref="GX168:GX188" si="744">GR168</f>
        <v>18</v>
      </c>
      <c r="GY168" s="378" t="str">
        <f t="shared" ref="GY168:GY188" si="745">GS168</f>
        <v>沖縄18</v>
      </c>
      <c r="GZ168" s="390">
        <f t="shared" si="679"/>
        <v>0</v>
      </c>
      <c r="HI168" s="378" t="str">
        <f t="shared" si="694"/>
        <v>沖縄</v>
      </c>
      <c r="HJ168" s="378">
        <f t="shared" si="706"/>
        <v>18</v>
      </c>
      <c r="HK168" s="378" t="str">
        <f t="shared" ref="HK168:HK188" si="746">HI168&amp;HJ168</f>
        <v>沖縄18</v>
      </c>
      <c r="HL168" s="390">
        <f t="shared" si="680"/>
        <v>0</v>
      </c>
      <c r="HO168" s="378" t="str">
        <f t="shared" ref="HO168:HO188" si="747">HI168</f>
        <v>沖縄</v>
      </c>
      <c r="HP168" s="378">
        <f t="shared" ref="HP168:HP188" si="748">HJ168</f>
        <v>18</v>
      </c>
      <c r="HQ168" s="378" t="str">
        <f t="shared" ref="HQ168:HQ188" si="749">HK168</f>
        <v>沖縄18</v>
      </c>
      <c r="HR168" s="390">
        <f t="shared" si="681"/>
        <v>0</v>
      </c>
      <c r="IA168" s="378" t="str">
        <f t="shared" si="695"/>
        <v>沖縄</v>
      </c>
      <c r="IB168" s="378">
        <f t="shared" si="707"/>
        <v>18</v>
      </c>
      <c r="IC168" s="378" t="str">
        <f t="shared" ref="IC168:IC188" si="750">IA168&amp;IB168</f>
        <v>沖縄18</v>
      </c>
      <c r="ID168" s="390">
        <f t="shared" si="682"/>
        <v>0</v>
      </c>
      <c r="IG168" s="378" t="str">
        <f t="shared" ref="IG168:IG188" si="751">IA168</f>
        <v>沖縄</v>
      </c>
      <c r="IH168" s="378">
        <f t="shared" ref="IH168:IH188" si="752">IB168</f>
        <v>18</v>
      </c>
      <c r="II168" s="378" t="str">
        <f t="shared" ref="II168:II188" si="753">IC168</f>
        <v>沖縄18</v>
      </c>
      <c r="IJ168" s="390">
        <f t="shared" si="683"/>
        <v>0</v>
      </c>
    </row>
    <row r="169" spans="37:244">
      <c r="AK169" s="378" t="str">
        <f>AK159</f>
        <v>北海道</v>
      </c>
      <c r="AL169" s="378">
        <v>19</v>
      </c>
      <c r="AM169" s="378" t="str">
        <f t="shared" si="708"/>
        <v>北海道19</v>
      </c>
      <c r="AN169" s="390">
        <f t="shared" ref="AN169:AN178" si="754">AX10</f>
        <v>0</v>
      </c>
      <c r="AQ169" s="378" t="str">
        <f t="shared" si="709"/>
        <v>北海道</v>
      </c>
      <c r="AR169" s="378">
        <f t="shared" si="710"/>
        <v>19</v>
      </c>
      <c r="AS169" s="378" t="str">
        <f t="shared" si="711"/>
        <v>北海道19</v>
      </c>
      <c r="AT169" s="390">
        <f t="shared" ref="AT169:AT178" si="755">AX24</f>
        <v>0</v>
      </c>
      <c r="BC169" s="378" t="str">
        <f>BC159</f>
        <v>北海道</v>
      </c>
      <c r="BD169" s="378">
        <v>19</v>
      </c>
      <c r="BE169" s="378" t="str">
        <f t="shared" si="712"/>
        <v>北海道19</v>
      </c>
      <c r="BF169" s="390">
        <f t="shared" ref="BF169:BF178" si="756">BP10</f>
        <v>0</v>
      </c>
      <c r="BI169" s="378" t="str">
        <f t="shared" si="713"/>
        <v>北海道</v>
      </c>
      <c r="BJ169" s="378">
        <f t="shared" si="714"/>
        <v>19</v>
      </c>
      <c r="BK169" s="378" t="str">
        <f t="shared" si="715"/>
        <v>北海道19</v>
      </c>
      <c r="BL169" s="390">
        <f t="shared" ref="BL169:BL178" si="757">BP24</f>
        <v>0</v>
      </c>
      <c r="BU169" s="378" t="str">
        <f>BU159</f>
        <v>北海道</v>
      </c>
      <c r="BV169" s="378">
        <v>19</v>
      </c>
      <c r="BW169" s="378" t="str">
        <f t="shared" si="716"/>
        <v>北海道19</v>
      </c>
      <c r="BX169" s="390">
        <f t="shared" ref="BX169:BX178" si="758">CH10</f>
        <v>0</v>
      </c>
      <c r="CA169" s="378" t="str">
        <f t="shared" si="717"/>
        <v>北海道</v>
      </c>
      <c r="CB169" s="378">
        <f t="shared" si="718"/>
        <v>19</v>
      </c>
      <c r="CC169" s="378" t="str">
        <f t="shared" si="719"/>
        <v>北海道19</v>
      </c>
      <c r="CD169" s="390">
        <f t="shared" ref="CD169:CD178" si="759">CH24</f>
        <v>0</v>
      </c>
      <c r="CM169" s="378" t="str">
        <f>CM159</f>
        <v>北海道</v>
      </c>
      <c r="CN169" s="378">
        <v>19</v>
      </c>
      <c r="CO169" s="378" t="str">
        <f t="shared" si="720"/>
        <v>北海道19</v>
      </c>
      <c r="CP169" s="390">
        <f t="shared" ref="CP169:CP178" si="760">CZ10</f>
        <v>0</v>
      </c>
      <c r="CS169" s="378" t="str">
        <f t="shared" si="721"/>
        <v>北海道</v>
      </c>
      <c r="CT169" s="378">
        <f t="shared" si="722"/>
        <v>19</v>
      </c>
      <c r="CU169" s="378" t="str">
        <f t="shared" si="723"/>
        <v>北海道19</v>
      </c>
      <c r="CV169" s="390">
        <f t="shared" ref="CV169:CV178" si="761">CZ24</f>
        <v>0</v>
      </c>
      <c r="DE169" s="378" t="str">
        <f>DE159</f>
        <v>北海道</v>
      </c>
      <c r="DF169" s="378">
        <v>19</v>
      </c>
      <c r="DG169" s="378" t="str">
        <f t="shared" si="724"/>
        <v>北海道19</v>
      </c>
      <c r="DH169" s="390">
        <f t="shared" ref="DH169:DH178" si="762">DR10</f>
        <v>0</v>
      </c>
      <c r="DK169" s="378" t="str">
        <f t="shared" si="725"/>
        <v>北海道</v>
      </c>
      <c r="DL169" s="378">
        <f t="shared" si="725"/>
        <v>19</v>
      </c>
      <c r="DM169" s="378" t="str">
        <f t="shared" si="725"/>
        <v>北海道19</v>
      </c>
      <c r="DN169" s="390">
        <f t="shared" ref="DN169:DN178" si="763">DR24</f>
        <v>0</v>
      </c>
      <c r="DW169" s="378" t="str">
        <f>DW159</f>
        <v>北海道</v>
      </c>
      <c r="DX169" s="378">
        <v>19</v>
      </c>
      <c r="DY169" s="378" t="str">
        <f t="shared" si="726"/>
        <v>北海道19</v>
      </c>
      <c r="DZ169" s="390">
        <f t="shared" ref="DZ169:DZ178" si="764">EJ10</f>
        <v>0</v>
      </c>
      <c r="EC169" s="378" t="str">
        <f t="shared" si="727"/>
        <v>北海道</v>
      </c>
      <c r="ED169" s="378">
        <f t="shared" si="728"/>
        <v>19</v>
      </c>
      <c r="EE169" s="378" t="str">
        <f t="shared" si="729"/>
        <v>北海道19</v>
      </c>
      <c r="EF169" s="390">
        <f t="shared" ref="EF169:EF178" si="765">EJ24</f>
        <v>0</v>
      </c>
      <c r="EO169" s="378" t="str">
        <f>EO159</f>
        <v>北海道</v>
      </c>
      <c r="EP169" s="378">
        <v>19</v>
      </c>
      <c r="EQ169" s="378" t="str">
        <f t="shared" si="730"/>
        <v>北海道19</v>
      </c>
      <c r="ER169" s="390">
        <f t="shared" ref="ER169:ER178" si="766">FB10</f>
        <v>0</v>
      </c>
      <c r="EU169" s="378" t="str">
        <f t="shared" si="731"/>
        <v>北海道</v>
      </c>
      <c r="EV169" s="378">
        <f t="shared" si="732"/>
        <v>19</v>
      </c>
      <c r="EW169" s="378" t="str">
        <f t="shared" si="733"/>
        <v>北海道19</v>
      </c>
      <c r="EX169" s="390">
        <f t="shared" ref="EX169:EX178" si="767">FB24</f>
        <v>0</v>
      </c>
      <c r="FG169" s="378" t="str">
        <f>FG159</f>
        <v>北海道</v>
      </c>
      <c r="FH169" s="378">
        <v>19</v>
      </c>
      <c r="FI169" s="378" t="str">
        <f t="shared" si="734"/>
        <v>北海道19</v>
      </c>
      <c r="FJ169" s="390">
        <f t="shared" ref="FJ169:FJ178" si="768">FT10</f>
        <v>0</v>
      </c>
      <c r="FM169" s="378" t="str">
        <f t="shared" si="735"/>
        <v>北海道</v>
      </c>
      <c r="FN169" s="378">
        <f t="shared" si="736"/>
        <v>19</v>
      </c>
      <c r="FO169" s="378" t="str">
        <f t="shared" si="737"/>
        <v>北海道19</v>
      </c>
      <c r="FP169" s="390">
        <f t="shared" ref="FP169:FP178" si="769">FT24</f>
        <v>0</v>
      </c>
      <c r="FY169" s="378" t="str">
        <f>FY159</f>
        <v>北海道</v>
      </c>
      <c r="FZ169" s="378">
        <v>19</v>
      </c>
      <c r="GA169" s="378" t="str">
        <f t="shared" si="738"/>
        <v>北海道19</v>
      </c>
      <c r="GB169" s="390">
        <f t="shared" ref="GB169:GB178" si="770">GL10</f>
        <v>0</v>
      </c>
      <c r="GE169" s="378" t="str">
        <f t="shared" si="739"/>
        <v>北海道</v>
      </c>
      <c r="GF169" s="378">
        <f t="shared" si="740"/>
        <v>19</v>
      </c>
      <c r="GG169" s="378" t="str">
        <f t="shared" si="741"/>
        <v>北海道19</v>
      </c>
      <c r="GH169" s="390">
        <f t="shared" ref="GH169:GH178" si="771">GL24</f>
        <v>0</v>
      </c>
      <c r="GQ169" s="378" t="str">
        <f>GQ159</f>
        <v>北海道</v>
      </c>
      <c r="GR169" s="378">
        <v>19</v>
      </c>
      <c r="GS169" s="378" t="str">
        <f t="shared" si="742"/>
        <v>北海道19</v>
      </c>
      <c r="GT169" s="390">
        <f t="shared" ref="GT169:GT178" si="772">HD10</f>
        <v>0</v>
      </c>
      <c r="GW169" s="378" t="str">
        <f t="shared" si="743"/>
        <v>北海道</v>
      </c>
      <c r="GX169" s="378">
        <f t="shared" si="744"/>
        <v>19</v>
      </c>
      <c r="GY169" s="378" t="str">
        <f t="shared" si="745"/>
        <v>北海道19</v>
      </c>
      <c r="GZ169" s="390">
        <f t="shared" ref="GZ169:GZ178" si="773">HD24</f>
        <v>0</v>
      </c>
      <c r="HI169" s="378" t="str">
        <f>HI159</f>
        <v>北海道</v>
      </c>
      <c r="HJ169" s="378">
        <v>19</v>
      </c>
      <c r="HK169" s="378" t="str">
        <f t="shared" si="746"/>
        <v>北海道19</v>
      </c>
      <c r="HL169" s="390">
        <f t="shared" ref="HL169:HL178" si="774">HV10</f>
        <v>0</v>
      </c>
      <c r="HO169" s="378" t="str">
        <f t="shared" si="747"/>
        <v>北海道</v>
      </c>
      <c r="HP169" s="378">
        <f t="shared" si="748"/>
        <v>19</v>
      </c>
      <c r="HQ169" s="378" t="str">
        <f t="shared" si="749"/>
        <v>北海道19</v>
      </c>
      <c r="HR169" s="390">
        <f t="shared" ref="HR169:HR178" si="775">HV24</f>
        <v>0</v>
      </c>
      <c r="IA169" s="378" t="str">
        <f>IA159</f>
        <v>北海道</v>
      </c>
      <c r="IB169" s="378">
        <v>19</v>
      </c>
      <c r="IC169" s="378" t="str">
        <f t="shared" si="750"/>
        <v>北海道19</v>
      </c>
      <c r="ID169" s="390">
        <f t="shared" ref="ID169:ID178" si="776">IN10</f>
        <v>0</v>
      </c>
      <c r="IG169" s="378" t="str">
        <f t="shared" si="751"/>
        <v>北海道</v>
      </c>
      <c r="IH169" s="378">
        <f t="shared" si="752"/>
        <v>19</v>
      </c>
      <c r="II169" s="378" t="str">
        <f t="shared" si="753"/>
        <v>北海道19</v>
      </c>
      <c r="IJ169" s="390">
        <f t="shared" ref="IJ169:IJ178" si="777">IN24</f>
        <v>0</v>
      </c>
    </row>
    <row r="170" spans="37:244">
      <c r="AK170" s="378" t="str">
        <f>AK160</f>
        <v>東北</v>
      </c>
      <c r="AL170" s="378">
        <f>AL169</f>
        <v>19</v>
      </c>
      <c r="AM170" s="378" t="str">
        <f t="shared" si="708"/>
        <v>東北19</v>
      </c>
      <c r="AN170" s="390">
        <f t="shared" si="754"/>
        <v>0</v>
      </c>
      <c r="AQ170" s="378" t="str">
        <f t="shared" si="709"/>
        <v>東北</v>
      </c>
      <c r="AR170" s="378">
        <f t="shared" si="710"/>
        <v>19</v>
      </c>
      <c r="AS170" s="378" t="str">
        <f t="shared" si="711"/>
        <v>東北19</v>
      </c>
      <c r="AT170" s="390">
        <f t="shared" si="755"/>
        <v>0</v>
      </c>
      <c r="BC170" s="378" t="str">
        <f>BC160</f>
        <v>東北</v>
      </c>
      <c r="BD170" s="378">
        <f>BD169</f>
        <v>19</v>
      </c>
      <c r="BE170" s="378" t="str">
        <f t="shared" si="712"/>
        <v>東北19</v>
      </c>
      <c r="BF170" s="390">
        <f t="shared" si="756"/>
        <v>0</v>
      </c>
      <c r="BI170" s="378" t="str">
        <f t="shared" si="713"/>
        <v>東北</v>
      </c>
      <c r="BJ170" s="378">
        <f t="shared" si="714"/>
        <v>19</v>
      </c>
      <c r="BK170" s="378" t="str">
        <f t="shared" si="715"/>
        <v>東北19</v>
      </c>
      <c r="BL170" s="390">
        <f t="shared" si="757"/>
        <v>0</v>
      </c>
      <c r="BU170" s="378" t="str">
        <f>BU160</f>
        <v>東北</v>
      </c>
      <c r="BV170" s="378">
        <f>BV169</f>
        <v>19</v>
      </c>
      <c r="BW170" s="378" t="str">
        <f t="shared" si="716"/>
        <v>東北19</v>
      </c>
      <c r="BX170" s="390">
        <f t="shared" si="758"/>
        <v>0</v>
      </c>
      <c r="CA170" s="378" t="str">
        <f t="shared" si="717"/>
        <v>東北</v>
      </c>
      <c r="CB170" s="378">
        <f t="shared" si="718"/>
        <v>19</v>
      </c>
      <c r="CC170" s="378" t="str">
        <f t="shared" si="719"/>
        <v>東北19</v>
      </c>
      <c r="CD170" s="390">
        <f t="shared" si="759"/>
        <v>0</v>
      </c>
      <c r="CM170" s="378" t="str">
        <f>CM160</f>
        <v>東北</v>
      </c>
      <c r="CN170" s="378">
        <f>CN169</f>
        <v>19</v>
      </c>
      <c r="CO170" s="378" t="str">
        <f t="shared" si="720"/>
        <v>東北19</v>
      </c>
      <c r="CP170" s="390">
        <f t="shared" si="760"/>
        <v>0</v>
      </c>
      <c r="CS170" s="378" t="str">
        <f t="shared" si="721"/>
        <v>東北</v>
      </c>
      <c r="CT170" s="378">
        <f t="shared" si="722"/>
        <v>19</v>
      </c>
      <c r="CU170" s="378" t="str">
        <f t="shared" si="723"/>
        <v>東北19</v>
      </c>
      <c r="CV170" s="390">
        <f t="shared" si="761"/>
        <v>0</v>
      </c>
      <c r="DE170" s="378" t="str">
        <f>DE160</f>
        <v>東北</v>
      </c>
      <c r="DF170" s="378">
        <f>DF169</f>
        <v>19</v>
      </c>
      <c r="DG170" s="378" t="str">
        <f t="shared" si="724"/>
        <v>東北19</v>
      </c>
      <c r="DH170" s="390">
        <f t="shared" si="762"/>
        <v>0</v>
      </c>
      <c r="DK170" s="378" t="str">
        <f t="shared" si="725"/>
        <v>東北</v>
      </c>
      <c r="DL170" s="378">
        <f t="shared" si="725"/>
        <v>19</v>
      </c>
      <c r="DM170" s="378" t="str">
        <f t="shared" si="725"/>
        <v>東北19</v>
      </c>
      <c r="DN170" s="390">
        <f t="shared" si="763"/>
        <v>0</v>
      </c>
      <c r="DW170" s="378" t="str">
        <f>DW160</f>
        <v>東北</v>
      </c>
      <c r="DX170" s="378">
        <f>DX169</f>
        <v>19</v>
      </c>
      <c r="DY170" s="378" t="str">
        <f t="shared" si="726"/>
        <v>東北19</v>
      </c>
      <c r="DZ170" s="390">
        <f t="shared" si="764"/>
        <v>0</v>
      </c>
      <c r="EC170" s="378" t="str">
        <f t="shared" si="727"/>
        <v>東北</v>
      </c>
      <c r="ED170" s="378">
        <f t="shared" si="728"/>
        <v>19</v>
      </c>
      <c r="EE170" s="378" t="str">
        <f t="shared" si="729"/>
        <v>東北19</v>
      </c>
      <c r="EF170" s="390">
        <f t="shared" si="765"/>
        <v>0</v>
      </c>
      <c r="EO170" s="378" t="str">
        <f>EO160</f>
        <v>東北</v>
      </c>
      <c r="EP170" s="378">
        <f>EP169</f>
        <v>19</v>
      </c>
      <c r="EQ170" s="378" t="str">
        <f t="shared" si="730"/>
        <v>東北19</v>
      </c>
      <c r="ER170" s="390">
        <f t="shared" si="766"/>
        <v>0</v>
      </c>
      <c r="EU170" s="378" t="str">
        <f t="shared" si="731"/>
        <v>東北</v>
      </c>
      <c r="EV170" s="378">
        <f t="shared" si="732"/>
        <v>19</v>
      </c>
      <c r="EW170" s="378" t="str">
        <f t="shared" si="733"/>
        <v>東北19</v>
      </c>
      <c r="EX170" s="390">
        <f t="shared" si="767"/>
        <v>0</v>
      </c>
      <c r="FG170" s="378" t="str">
        <f>FG160</f>
        <v>東北</v>
      </c>
      <c r="FH170" s="378">
        <f>FH169</f>
        <v>19</v>
      </c>
      <c r="FI170" s="378" t="str">
        <f t="shared" si="734"/>
        <v>東北19</v>
      </c>
      <c r="FJ170" s="390">
        <f t="shared" si="768"/>
        <v>0</v>
      </c>
      <c r="FM170" s="378" t="str">
        <f t="shared" si="735"/>
        <v>東北</v>
      </c>
      <c r="FN170" s="378">
        <f t="shared" si="736"/>
        <v>19</v>
      </c>
      <c r="FO170" s="378" t="str">
        <f t="shared" si="737"/>
        <v>東北19</v>
      </c>
      <c r="FP170" s="390">
        <f t="shared" si="769"/>
        <v>0</v>
      </c>
      <c r="FY170" s="378" t="str">
        <f>FY160</f>
        <v>東北</v>
      </c>
      <c r="FZ170" s="378">
        <f>FZ169</f>
        <v>19</v>
      </c>
      <c r="GA170" s="378" t="str">
        <f t="shared" si="738"/>
        <v>東北19</v>
      </c>
      <c r="GB170" s="390">
        <f t="shared" si="770"/>
        <v>0</v>
      </c>
      <c r="GE170" s="378" t="str">
        <f t="shared" si="739"/>
        <v>東北</v>
      </c>
      <c r="GF170" s="378">
        <f t="shared" si="740"/>
        <v>19</v>
      </c>
      <c r="GG170" s="378" t="str">
        <f t="shared" si="741"/>
        <v>東北19</v>
      </c>
      <c r="GH170" s="390">
        <f t="shared" si="771"/>
        <v>0</v>
      </c>
      <c r="GQ170" s="378" t="str">
        <f>GQ160</f>
        <v>東北</v>
      </c>
      <c r="GR170" s="378">
        <f>GR169</f>
        <v>19</v>
      </c>
      <c r="GS170" s="378" t="str">
        <f t="shared" si="742"/>
        <v>東北19</v>
      </c>
      <c r="GT170" s="390">
        <f t="shared" si="772"/>
        <v>0</v>
      </c>
      <c r="GW170" s="378" t="str">
        <f t="shared" si="743"/>
        <v>東北</v>
      </c>
      <c r="GX170" s="378">
        <f t="shared" si="744"/>
        <v>19</v>
      </c>
      <c r="GY170" s="378" t="str">
        <f t="shared" si="745"/>
        <v>東北19</v>
      </c>
      <c r="GZ170" s="390">
        <f t="shared" si="773"/>
        <v>0</v>
      </c>
      <c r="HI170" s="378" t="str">
        <f>HI160</f>
        <v>東北</v>
      </c>
      <c r="HJ170" s="378">
        <f>HJ169</f>
        <v>19</v>
      </c>
      <c r="HK170" s="378" t="str">
        <f t="shared" si="746"/>
        <v>東北19</v>
      </c>
      <c r="HL170" s="390">
        <f t="shared" si="774"/>
        <v>0</v>
      </c>
      <c r="HO170" s="378" t="str">
        <f t="shared" si="747"/>
        <v>東北</v>
      </c>
      <c r="HP170" s="378">
        <f t="shared" si="748"/>
        <v>19</v>
      </c>
      <c r="HQ170" s="378" t="str">
        <f t="shared" si="749"/>
        <v>東北19</v>
      </c>
      <c r="HR170" s="390">
        <f t="shared" si="775"/>
        <v>0</v>
      </c>
      <c r="IA170" s="378" t="str">
        <f>IA160</f>
        <v>東北</v>
      </c>
      <c r="IB170" s="378">
        <f>IB169</f>
        <v>19</v>
      </c>
      <c r="IC170" s="378" t="str">
        <f t="shared" si="750"/>
        <v>東北19</v>
      </c>
      <c r="ID170" s="390">
        <f t="shared" si="776"/>
        <v>0</v>
      </c>
      <c r="IG170" s="378" t="str">
        <f t="shared" si="751"/>
        <v>東北</v>
      </c>
      <c r="IH170" s="378">
        <f t="shared" si="752"/>
        <v>19</v>
      </c>
      <c r="II170" s="378" t="str">
        <f t="shared" si="753"/>
        <v>東北19</v>
      </c>
      <c r="IJ170" s="390">
        <f t="shared" si="777"/>
        <v>0</v>
      </c>
    </row>
    <row r="171" spans="37:244">
      <c r="AK171" s="378" t="str">
        <f t="shared" ref="AK171:AK178" si="778">AK161</f>
        <v>東京</v>
      </c>
      <c r="AL171" s="378">
        <f>AL170</f>
        <v>19</v>
      </c>
      <c r="AM171" s="378" t="str">
        <f t="shared" si="708"/>
        <v>東京19</v>
      </c>
      <c r="AN171" s="390">
        <f t="shared" si="754"/>
        <v>0</v>
      </c>
      <c r="AQ171" s="378" t="str">
        <f t="shared" si="709"/>
        <v>東京</v>
      </c>
      <c r="AR171" s="378">
        <f t="shared" si="710"/>
        <v>19</v>
      </c>
      <c r="AS171" s="378" t="str">
        <f t="shared" si="711"/>
        <v>東京19</v>
      </c>
      <c r="AT171" s="390">
        <f t="shared" si="755"/>
        <v>0</v>
      </c>
      <c r="BC171" s="378" t="str">
        <f t="shared" ref="BC171:BC178" si="779">BC161</f>
        <v>東京</v>
      </c>
      <c r="BD171" s="378">
        <f>BD170</f>
        <v>19</v>
      </c>
      <c r="BE171" s="378" t="str">
        <f t="shared" si="712"/>
        <v>東京19</v>
      </c>
      <c r="BF171" s="390">
        <f t="shared" si="756"/>
        <v>0</v>
      </c>
      <c r="BI171" s="378" t="str">
        <f t="shared" si="713"/>
        <v>東京</v>
      </c>
      <c r="BJ171" s="378">
        <f t="shared" si="714"/>
        <v>19</v>
      </c>
      <c r="BK171" s="378" t="str">
        <f t="shared" si="715"/>
        <v>東京19</v>
      </c>
      <c r="BL171" s="390">
        <f t="shared" si="757"/>
        <v>0</v>
      </c>
      <c r="BU171" s="378" t="str">
        <f t="shared" ref="BU171:BU178" si="780">BU161</f>
        <v>東京</v>
      </c>
      <c r="BV171" s="378">
        <f>BV170</f>
        <v>19</v>
      </c>
      <c r="BW171" s="378" t="str">
        <f t="shared" si="716"/>
        <v>東京19</v>
      </c>
      <c r="BX171" s="390">
        <f t="shared" si="758"/>
        <v>0</v>
      </c>
      <c r="CA171" s="378" t="str">
        <f t="shared" si="717"/>
        <v>東京</v>
      </c>
      <c r="CB171" s="378">
        <f t="shared" si="718"/>
        <v>19</v>
      </c>
      <c r="CC171" s="378" t="str">
        <f t="shared" si="719"/>
        <v>東京19</v>
      </c>
      <c r="CD171" s="390">
        <f t="shared" si="759"/>
        <v>0</v>
      </c>
      <c r="CM171" s="378" t="str">
        <f t="shared" ref="CM171:CM178" si="781">CM161</f>
        <v>東京</v>
      </c>
      <c r="CN171" s="378">
        <f>CN170</f>
        <v>19</v>
      </c>
      <c r="CO171" s="378" t="str">
        <f t="shared" si="720"/>
        <v>東京19</v>
      </c>
      <c r="CP171" s="390">
        <f t="shared" si="760"/>
        <v>0</v>
      </c>
      <c r="CS171" s="378" t="str">
        <f t="shared" si="721"/>
        <v>東京</v>
      </c>
      <c r="CT171" s="378">
        <f t="shared" si="722"/>
        <v>19</v>
      </c>
      <c r="CU171" s="378" t="str">
        <f t="shared" si="723"/>
        <v>東京19</v>
      </c>
      <c r="CV171" s="390">
        <f t="shared" si="761"/>
        <v>0</v>
      </c>
      <c r="DE171" s="378" t="str">
        <f t="shared" ref="DE171:DE178" si="782">DE161</f>
        <v>東京</v>
      </c>
      <c r="DF171" s="378">
        <f>DF170</f>
        <v>19</v>
      </c>
      <c r="DG171" s="378" t="str">
        <f t="shared" si="724"/>
        <v>東京19</v>
      </c>
      <c r="DH171" s="390">
        <f t="shared" si="762"/>
        <v>0</v>
      </c>
      <c r="DK171" s="378" t="str">
        <f t="shared" si="725"/>
        <v>東京</v>
      </c>
      <c r="DL171" s="378">
        <f t="shared" si="725"/>
        <v>19</v>
      </c>
      <c r="DM171" s="378" t="str">
        <f t="shared" si="725"/>
        <v>東京19</v>
      </c>
      <c r="DN171" s="390">
        <f t="shared" si="763"/>
        <v>0</v>
      </c>
      <c r="DW171" s="378" t="str">
        <f t="shared" ref="DW171:DW178" si="783">DW161</f>
        <v>東京</v>
      </c>
      <c r="DX171" s="378">
        <f>DX170</f>
        <v>19</v>
      </c>
      <c r="DY171" s="378" t="str">
        <f t="shared" si="726"/>
        <v>東京19</v>
      </c>
      <c r="DZ171" s="390">
        <f t="shared" si="764"/>
        <v>0</v>
      </c>
      <c r="EC171" s="378" t="str">
        <f t="shared" si="727"/>
        <v>東京</v>
      </c>
      <c r="ED171" s="378">
        <f t="shared" si="728"/>
        <v>19</v>
      </c>
      <c r="EE171" s="378" t="str">
        <f t="shared" si="729"/>
        <v>東京19</v>
      </c>
      <c r="EF171" s="390">
        <f t="shared" si="765"/>
        <v>0</v>
      </c>
      <c r="EO171" s="378" t="str">
        <f t="shared" ref="EO171:EO178" si="784">EO161</f>
        <v>東京</v>
      </c>
      <c r="EP171" s="378">
        <f>EP170</f>
        <v>19</v>
      </c>
      <c r="EQ171" s="378" t="str">
        <f t="shared" si="730"/>
        <v>東京19</v>
      </c>
      <c r="ER171" s="390">
        <f t="shared" si="766"/>
        <v>0</v>
      </c>
      <c r="EU171" s="378" t="str">
        <f t="shared" si="731"/>
        <v>東京</v>
      </c>
      <c r="EV171" s="378">
        <f t="shared" si="732"/>
        <v>19</v>
      </c>
      <c r="EW171" s="378" t="str">
        <f t="shared" si="733"/>
        <v>東京19</v>
      </c>
      <c r="EX171" s="390">
        <f t="shared" si="767"/>
        <v>0</v>
      </c>
      <c r="FG171" s="378" t="str">
        <f t="shared" ref="FG171:FG178" si="785">FG161</f>
        <v>東京</v>
      </c>
      <c r="FH171" s="378">
        <f>FH170</f>
        <v>19</v>
      </c>
      <c r="FI171" s="378" t="str">
        <f t="shared" si="734"/>
        <v>東京19</v>
      </c>
      <c r="FJ171" s="390">
        <f t="shared" si="768"/>
        <v>0</v>
      </c>
      <c r="FM171" s="378" t="str">
        <f t="shared" si="735"/>
        <v>東京</v>
      </c>
      <c r="FN171" s="378">
        <f t="shared" si="736"/>
        <v>19</v>
      </c>
      <c r="FO171" s="378" t="str">
        <f t="shared" si="737"/>
        <v>東京19</v>
      </c>
      <c r="FP171" s="390">
        <f t="shared" si="769"/>
        <v>0</v>
      </c>
      <c r="FY171" s="378" t="str">
        <f t="shared" ref="FY171:FY178" si="786">FY161</f>
        <v>東京</v>
      </c>
      <c r="FZ171" s="378">
        <f>FZ170</f>
        <v>19</v>
      </c>
      <c r="GA171" s="378" t="str">
        <f t="shared" si="738"/>
        <v>東京19</v>
      </c>
      <c r="GB171" s="390">
        <f t="shared" si="770"/>
        <v>0</v>
      </c>
      <c r="GE171" s="378" t="str">
        <f t="shared" si="739"/>
        <v>東京</v>
      </c>
      <c r="GF171" s="378">
        <f t="shared" si="740"/>
        <v>19</v>
      </c>
      <c r="GG171" s="378" t="str">
        <f t="shared" si="741"/>
        <v>東京19</v>
      </c>
      <c r="GH171" s="390">
        <f t="shared" si="771"/>
        <v>0</v>
      </c>
      <c r="GQ171" s="378" t="str">
        <f t="shared" ref="GQ171:GQ178" si="787">GQ161</f>
        <v>東京</v>
      </c>
      <c r="GR171" s="378">
        <f>GR170</f>
        <v>19</v>
      </c>
      <c r="GS171" s="378" t="str">
        <f t="shared" si="742"/>
        <v>東京19</v>
      </c>
      <c r="GT171" s="390">
        <f t="shared" si="772"/>
        <v>0</v>
      </c>
      <c r="GW171" s="378" t="str">
        <f t="shared" si="743"/>
        <v>東京</v>
      </c>
      <c r="GX171" s="378">
        <f t="shared" si="744"/>
        <v>19</v>
      </c>
      <c r="GY171" s="378" t="str">
        <f t="shared" si="745"/>
        <v>東京19</v>
      </c>
      <c r="GZ171" s="390">
        <f t="shared" si="773"/>
        <v>0</v>
      </c>
      <c r="HI171" s="378" t="str">
        <f t="shared" ref="HI171:HI178" si="788">HI161</f>
        <v>東京</v>
      </c>
      <c r="HJ171" s="378">
        <f>HJ170</f>
        <v>19</v>
      </c>
      <c r="HK171" s="378" t="str">
        <f t="shared" si="746"/>
        <v>東京19</v>
      </c>
      <c r="HL171" s="390">
        <f t="shared" si="774"/>
        <v>0</v>
      </c>
      <c r="HO171" s="378" t="str">
        <f t="shared" si="747"/>
        <v>東京</v>
      </c>
      <c r="HP171" s="378">
        <f t="shared" si="748"/>
        <v>19</v>
      </c>
      <c r="HQ171" s="378" t="str">
        <f t="shared" si="749"/>
        <v>東京19</v>
      </c>
      <c r="HR171" s="390">
        <f t="shared" si="775"/>
        <v>0</v>
      </c>
      <c r="IA171" s="378" t="str">
        <f t="shared" ref="IA171:IA178" si="789">IA161</f>
        <v>東京</v>
      </c>
      <c r="IB171" s="378">
        <f>IB170</f>
        <v>19</v>
      </c>
      <c r="IC171" s="378" t="str">
        <f t="shared" si="750"/>
        <v>東京19</v>
      </c>
      <c r="ID171" s="390">
        <f t="shared" si="776"/>
        <v>0</v>
      </c>
      <c r="IG171" s="378" t="str">
        <f t="shared" si="751"/>
        <v>東京</v>
      </c>
      <c r="IH171" s="378">
        <f t="shared" si="752"/>
        <v>19</v>
      </c>
      <c r="II171" s="378" t="str">
        <f t="shared" si="753"/>
        <v>東京19</v>
      </c>
      <c r="IJ171" s="390">
        <f t="shared" si="777"/>
        <v>0</v>
      </c>
    </row>
    <row r="172" spans="37:244">
      <c r="AK172" s="378" t="str">
        <f t="shared" si="778"/>
        <v>中部</v>
      </c>
      <c r="AL172" s="378">
        <f t="shared" ref="AL172:AL178" si="790">AL171</f>
        <v>19</v>
      </c>
      <c r="AM172" s="378" t="str">
        <f t="shared" si="708"/>
        <v>中部19</v>
      </c>
      <c r="AN172" s="390">
        <f t="shared" si="754"/>
        <v>0</v>
      </c>
      <c r="AQ172" s="378" t="str">
        <f t="shared" si="709"/>
        <v>中部</v>
      </c>
      <c r="AR172" s="378">
        <f t="shared" si="710"/>
        <v>19</v>
      </c>
      <c r="AS172" s="378" t="str">
        <f t="shared" si="711"/>
        <v>中部19</v>
      </c>
      <c r="AT172" s="390">
        <f t="shared" si="755"/>
        <v>0</v>
      </c>
      <c r="BC172" s="378" t="str">
        <f t="shared" si="779"/>
        <v>中部</v>
      </c>
      <c r="BD172" s="378">
        <f t="shared" ref="BD172:BD178" si="791">BD171</f>
        <v>19</v>
      </c>
      <c r="BE172" s="378" t="str">
        <f t="shared" si="712"/>
        <v>中部19</v>
      </c>
      <c r="BF172" s="390">
        <f t="shared" si="756"/>
        <v>0</v>
      </c>
      <c r="BI172" s="378" t="str">
        <f t="shared" si="713"/>
        <v>中部</v>
      </c>
      <c r="BJ172" s="378">
        <f t="shared" si="714"/>
        <v>19</v>
      </c>
      <c r="BK172" s="378" t="str">
        <f t="shared" si="715"/>
        <v>中部19</v>
      </c>
      <c r="BL172" s="390">
        <f t="shared" si="757"/>
        <v>0</v>
      </c>
      <c r="BU172" s="378" t="str">
        <f t="shared" si="780"/>
        <v>中部</v>
      </c>
      <c r="BV172" s="378">
        <f t="shared" ref="BV172:BV178" si="792">BV171</f>
        <v>19</v>
      </c>
      <c r="BW172" s="378" t="str">
        <f t="shared" si="716"/>
        <v>中部19</v>
      </c>
      <c r="BX172" s="390">
        <f t="shared" si="758"/>
        <v>0</v>
      </c>
      <c r="CA172" s="378" t="str">
        <f t="shared" si="717"/>
        <v>中部</v>
      </c>
      <c r="CB172" s="378">
        <f t="shared" si="718"/>
        <v>19</v>
      </c>
      <c r="CC172" s="378" t="str">
        <f t="shared" si="719"/>
        <v>中部19</v>
      </c>
      <c r="CD172" s="390">
        <f t="shared" si="759"/>
        <v>0</v>
      </c>
      <c r="CM172" s="378" t="str">
        <f t="shared" si="781"/>
        <v>中部</v>
      </c>
      <c r="CN172" s="378">
        <f t="shared" ref="CN172:CN178" si="793">CN171</f>
        <v>19</v>
      </c>
      <c r="CO172" s="378" t="str">
        <f t="shared" si="720"/>
        <v>中部19</v>
      </c>
      <c r="CP172" s="390">
        <f t="shared" si="760"/>
        <v>0</v>
      </c>
      <c r="CS172" s="378" t="str">
        <f t="shared" si="721"/>
        <v>中部</v>
      </c>
      <c r="CT172" s="378">
        <f t="shared" si="722"/>
        <v>19</v>
      </c>
      <c r="CU172" s="378" t="str">
        <f t="shared" si="723"/>
        <v>中部19</v>
      </c>
      <c r="CV172" s="390">
        <f t="shared" si="761"/>
        <v>0</v>
      </c>
      <c r="DE172" s="378" t="str">
        <f t="shared" si="782"/>
        <v>中部</v>
      </c>
      <c r="DF172" s="378">
        <f t="shared" ref="DF172:DF178" si="794">DF171</f>
        <v>19</v>
      </c>
      <c r="DG172" s="378" t="str">
        <f t="shared" si="724"/>
        <v>中部19</v>
      </c>
      <c r="DH172" s="390">
        <f t="shared" si="762"/>
        <v>0</v>
      </c>
      <c r="DK172" s="378" t="str">
        <f t="shared" si="725"/>
        <v>中部</v>
      </c>
      <c r="DL172" s="378">
        <f t="shared" si="725"/>
        <v>19</v>
      </c>
      <c r="DM172" s="378" t="str">
        <f t="shared" si="725"/>
        <v>中部19</v>
      </c>
      <c r="DN172" s="390">
        <f t="shared" si="763"/>
        <v>0</v>
      </c>
      <c r="DW172" s="378" t="str">
        <f t="shared" si="783"/>
        <v>中部</v>
      </c>
      <c r="DX172" s="378">
        <f t="shared" ref="DX172:DX178" si="795">DX171</f>
        <v>19</v>
      </c>
      <c r="DY172" s="378" t="str">
        <f t="shared" si="726"/>
        <v>中部19</v>
      </c>
      <c r="DZ172" s="390">
        <f t="shared" si="764"/>
        <v>0</v>
      </c>
      <c r="EC172" s="378" t="str">
        <f t="shared" si="727"/>
        <v>中部</v>
      </c>
      <c r="ED172" s="378">
        <f t="shared" si="728"/>
        <v>19</v>
      </c>
      <c r="EE172" s="378" t="str">
        <f t="shared" si="729"/>
        <v>中部19</v>
      </c>
      <c r="EF172" s="390">
        <f t="shared" si="765"/>
        <v>0</v>
      </c>
      <c r="EO172" s="378" t="str">
        <f t="shared" si="784"/>
        <v>中部</v>
      </c>
      <c r="EP172" s="378">
        <f t="shared" ref="EP172:EP178" si="796">EP171</f>
        <v>19</v>
      </c>
      <c r="EQ172" s="378" t="str">
        <f t="shared" si="730"/>
        <v>中部19</v>
      </c>
      <c r="ER172" s="390">
        <f t="shared" si="766"/>
        <v>0</v>
      </c>
      <c r="EU172" s="378" t="str">
        <f t="shared" si="731"/>
        <v>中部</v>
      </c>
      <c r="EV172" s="378">
        <f t="shared" si="732"/>
        <v>19</v>
      </c>
      <c r="EW172" s="378" t="str">
        <f t="shared" si="733"/>
        <v>中部19</v>
      </c>
      <c r="EX172" s="390">
        <f t="shared" si="767"/>
        <v>0</v>
      </c>
      <c r="FG172" s="378" t="str">
        <f t="shared" si="785"/>
        <v>中部</v>
      </c>
      <c r="FH172" s="378">
        <f t="shared" ref="FH172:FH178" si="797">FH171</f>
        <v>19</v>
      </c>
      <c r="FI172" s="378" t="str">
        <f t="shared" si="734"/>
        <v>中部19</v>
      </c>
      <c r="FJ172" s="390">
        <f t="shared" si="768"/>
        <v>0</v>
      </c>
      <c r="FM172" s="378" t="str">
        <f t="shared" si="735"/>
        <v>中部</v>
      </c>
      <c r="FN172" s="378">
        <f t="shared" si="736"/>
        <v>19</v>
      </c>
      <c r="FO172" s="378" t="str">
        <f t="shared" si="737"/>
        <v>中部19</v>
      </c>
      <c r="FP172" s="390">
        <f t="shared" si="769"/>
        <v>0</v>
      </c>
      <c r="FY172" s="378" t="str">
        <f t="shared" si="786"/>
        <v>中部</v>
      </c>
      <c r="FZ172" s="378">
        <f t="shared" ref="FZ172:FZ178" si="798">FZ171</f>
        <v>19</v>
      </c>
      <c r="GA172" s="378" t="str">
        <f t="shared" si="738"/>
        <v>中部19</v>
      </c>
      <c r="GB172" s="390">
        <f t="shared" si="770"/>
        <v>0</v>
      </c>
      <c r="GE172" s="378" t="str">
        <f t="shared" si="739"/>
        <v>中部</v>
      </c>
      <c r="GF172" s="378">
        <f t="shared" si="740"/>
        <v>19</v>
      </c>
      <c r="GG172" s="378" t="str">
        <f t="shared" si="741"/>
        <v>中部19</v>
      </c>
      <c r="GH172" s="390">
        <f t="shared" si="771"/>
        <v>0</v>
      </c>
      <c r="GQ172" s="378" t="str">
        <f t="shared" si="787"/>
        <v>中部</v>
      </c>
      <c r="GR172" s="378">
        <f t="shared" ref="GR172:GR178" si="799">GR171</f>
        <v>19</v>
      </c>
      <c r="GS172" s="378" t="str">
        <f t="shared" si="742"/>
        <v>中部19</v>
      </c>
      <c r="GT172" s="390">
        <f t="shared" si="772"/>
        <v>0</v>
      </c>
      <c r="GW172" s="378" t="str">
        <f t="shared" si="743"/>
        <v>中部</v>
      </c>
      <c r="GX172" s="378">
        <f t="shared" si="744"/>
        <v>19</v>
      </c>
      <c r="GY172" s="378" t="str">
        <f t="shared" si="745"/>
        <v>中部19</v>
      </c>
      <c r="GZ172" s="390">
        <f t="shared" si="773"/>
        <v>0</v>
      </c>
      <c r="HI172" s="378" t="str">
        <f t="shared" si="788"/>
        <v>中部</v>
      </c>
      <c r="HJ172" s="378">
        <f t="shared" ref="HJ172:HJ178" si="800">HJ171</f>
        <v>19</v>
      </c>
      <c r="HK172" s="378" t="str">
        <f t="shared" si="746"/>
        <v>中部19</v>
      </c>
      <c r="HL172" s="390">
        <f t="shared" si="774"/>
        <v>0</v>
      </c>
      <c r="HO172" s="378" t="str">
        <f t="shared" si="747"/>
        <v>中部</v>
      </c>
      <c r="HP172" s="378">
        <f t="shared" si="748"/>
        <v>19</v>
      </c>
      <c r="HQ172" s="378" t="str">
        <f t="shared" si="749"/>
        <v>中部19</v>
      </c>
      <c r="HR172" s="390">
        <f t="shared" si="775"/>
        <v>0</v>
      </c>
      <c r="IA172" s="378" t="str">
        <f t="shared" si="789"/>
        <v>中部</v>
      </c>
      <c r="IB172" s="378">
        <f t="shared" ref="IB172:IB178" si="801">IB171</f>
        <v>19</v>
      </c>
      <c r="IC172" s="378" t="str">
        <f t="shared" si="750"/>
        <v>中部19</v>
      </c>
      <c r="ID172" s="390">
        <f t="shared" si="776"/>
        <v>0</v>
      </c>
      <c r="IG172" s="378" t="str">
        <f t="shared" si="751"/>
        <v>中部</v>
      </c>
      <c r="IH172" s="378">
        <f t="shared" si="752"/>
        <v>19</v>
      </c>
      <c r="II172" s="378" t="str">
        <f t="shared" si="753"/>
        <v>中部19</v>
      </c>
      <c r="IJ172" s="390">
        <f t="shared" si="777"/>
        <v>0</v>
      </c>
    </row>
    <row r="173" spans="37:244">
      <c r="AK173" s="378" t="str">
        <f t="shared" si="778"/>
        <v>北陸</v>
      </c>
      <c r="AL173" s="378">
        <f t="shared" si="790"/>
        <v>19</v>
      </c>
      <c r="AM173" s="378" t="str">
        <f t="shared" si="708"/>
        <v>北陸19</v>
      </c>
      <c r="AN173" s="390">
        <f t="shared" si="754"/>
        <v>0</v>
      </c>
      <c r="AQ173" s="378" t="str">
        <f t="shared" si="709"/>
        <v>北陸</v>
      </c>
      <c r="AR173" s="378">
        <f t="shared" si="710"/>
        <v>19</v>
      </c>
      <c r="AS173" s="378" t="str">
        <f t="shared" si="711"/>
        <v>北陸19</v>
      </c>
      <c r="AT173" s="390">
        <f t="shared" si="755"/>
        <v>0</v>
      </c>
      <c r="BC173" s="378" t="str">
        <f t="shared" si="779"/>
        <v>北陸</v>
      </c>
      <c r="BD173" s="378">
        <f t="shared" si="791"/>
        <v>19</v>
      </c>
      <c r="BE173" s="378" t="str">
        <f t="shared" si="712"/>
        <v>北陸19</v>
      </c>
      <c r="BF173" s="390">
        <f t="shared" si="756"/>
        <v>0</v>
      </c>
      <c r="BI173" s="378" t="str">
        <f t="shared" si="713"/>
        <v>北陸</v>
      </c>
      <c r="BJ173" s="378">
        <f t="shared" si="714"/>
        <v>19</v>
      </c>
      <c r="BK173" s="378" t="str">
        <f t="shared" si="715"/>
        <v>北陸19</v>
      </c>
      <c r="BL173" s="390">
        <f t="shared" si="757"/>
        <v>0</v>
      </c>
      <c r="BU173" s="378" t="str">
        <f t="shared" si="780"/>
        <v>北陸</v>
      </c>
      <c r="BV173" s="378">
        <f t="shared" si="792"/>
        <v>19</v>
      </c>
      <c r="BW173" s="378" t="str">
        <f t="shared" si="716"/>
        <v>北陸19</v>
      </c>
      <c r="BX173" s="390">
        <f t="shared" si="758"/>
        <v>0</v>
      </c>
      <c r="CA173" s="378" t="str">
        <f t="shared" si="717"/>
        <v>北陸</v>
      </c>
      <c r="CB173" s="378">
        <f t="shared" si="718"/>
        <v>19</v>
      </c>
      <c r="CC173" s="378" t="str">
        <f t="shared" si="719"/>
        <v>北陸19</v>
      </c>
      <c r="CD173" s="390">
        <f t="shared" si="759"/>
        <v>0</v>
      </c>
      <c r="CM173" s="378" t="str">
        <f t="shared" si="781"/>
        <v>北陸</v>
      </c>
      <c r="CN173" s="378">
        <f t="shared" si="793"/>
        <v>19</v>
      </c>
      <c r="CO173" s="378" t="str">
        <f t="shared" si="720"/>
        <v>北陸19</v>
      </c>
      <c r="CP173" s="390">
        <f t="shared" si="760"/>
        <v>0</v>
      </c>
      <c r="CS173" s="378" t="str">
        <f t="shared" si="721"/>
        <v>北陸</v>
      </c>
      <c r="CT173" s="378">
        <f t="shared" si="722"/>
        <v>19</v>
      </c>
      <c r="CU173" s="378" t="str">
        <f t="shared" si="723"/>
        <v>北陸19</v>
      </c>
      <c r="CV173" s="390">
        <f t="shared" si="761"/>
        <v>0</v>
      </c>
      <c r="DE173" s="378" t="str">
        <f t="shared" si="782"/>
        <v>北陸</v>
      </c>
      <c r="DF173" s="378">
        <f t="shared" si="794"/>
        <v>19</v>
      </c>
      <c r="DG173" s="378" t="str">
        <f t="shared" si="724"/>
        <v>北陸19</v>
      </c>
      <c r="DH173" s="390">
        <f t="shared" si="762"/>
        <v>0</v>
      </c>
      <c r="DK173" s="378" t="str">
        <f t="shared" si="725"/>
        <v>北陸</v>
      </c>
      <c r="DL173" s="378">
        <f t="shared" si="725"/>
        <v>19</v>
      </c>
      <c r="DM173" s="378" t="str">
        <f t="shared" si="725"/>
        <v>北陸19</v>
      </c>
      <c r="DN173" s="390">
        <f t="shared" si="763"/>
        <v>0</v>
      </c>
      <c r="DW173" s="378" t="str">
        <f t="shared" si="783"/>
        <v>北陸</v>
      </c>
      <c r="DX173" s="378">
        <f t="shared" si="795"/>
        <v>19</v>
      </c>
      <c r="DY173" s="378" t="str">
        <f t="shared" si="726"/>
        <v>北陸19</v>
      </c>
      <c r="DZ173" s="390">
        <f t="shared" si="764"/>
        <v>0</v>
      </c>
      <c r="EC173" s="378" t="str">
        <f t="shared" si="727"/>
        <v>北陸</v>
      </c>
      <c r="ED173" s="378">
        <f t="shared" si="728"/>
        <v>19</v>
      </c>
      <c r="EE173" s="378" t="str">
        <f t="shared" si="729"/>
        <v>北陸19</v>
      </c>
      <c r="EF173" s="390">
        <f t="shared" si="765"/>
        <v>0</v>
      </c>
      <c r="EO173" s="378" t="str">
        <f t="shared" si="784"/>
        <v>北陸</v>
      </c>
      <c r="EP173" s="378">
        <f t="shared" si="796"/>
        <v>19</v>
      </c>
      <c r="EQ173" s="378" t="str">
        <f t="shared" si="730"/>
        <v>北陸19</v>
      </c>
      <c r="ER173" s="390">
        <f t="shared" si="766"/>
        <v>0</v>
      </c>
      <c r="EU173" s="378" t="str">
        <f t="shared" si="731"/>
        <v>北陸</v>
      </c>
      <c r="EV173" s="378">
        <f t="shared" si="732"/>
        <v>19</v>
      </c>
      <c r="EW173" s="378" t="str">
        <f t="shared" si="733"/>
        <v>北陸19</v>
      </c>
      <c r="EX173" s="390">
        <f t="shared" si="767"/>
        <v>0</v>
      </c>
      <c r="FG173" s="378" t="str">
        <f t="shared" si="785"/>
        <v>北陸</v>
      </c>
      <c r="FH173" s="378">
        <f t="shared" si="797"/>
        <v>19</v>
      </c>
      <c r="FI173" s="378" t="str">
        <f t="shared" si="734"/>
        <v>北陸19</v>
      </c>
      <c r="FJ173" s="390">
        <f t="shared" si="768"/>
        <v>0</v>
      </c>
      <c r="FM173" s="378" t="str">
        <f t="shared" si="735"/>
        <v>北陸</v>
      </c>
      <c r="FN173" s="378">
        <f t="shared" si="736"/>
        <v>19</v>
      </c>
      <c r="FO173" s="378" t="str">
        <f t="shared" si="737"/>
        <v>北陸19</v>
      </c>
      <c r="FP173" s="390">
        <f t="shared" si="769"/>
        <v>0</v>
      </c>
      <c r="FY173" s="378" t="str">
        <f t="shared" si="786"/>
        <v>北陸</v>
      </c>
      <c r="FZ173" s="378">
        <f t="shared" si="798"/>
        <v>19</v>
      </c>
      <c r="GA173" s="378" t="str">
        <f t="shared" si="738"/>
        <v>北陸19</v>
      </c>
      <c r="GB173" s="390">
        <f t="shared" si="770"/>
        <v>0</v>
      </c>
      <c r="GE173" s="378" t="str">
        <f t="shared" si="739"/>
        <v>北陸</v>
      </c>
      <c r="GF173" s="378">
        <f t="shared" si="740"/>
        <v>19</v>
      </c>
      <c r="GG173" s="378" t="str">
        <f t="shared" si="741"/>
        <v>北陸19</v>
      </c>
      <c r="GH173" s="390">
        <f t="shared" si="771"/>
        <v>0</v>
      </c>
      <c r="GQ173" s="378" t="str">
        <f t="shared" si="787"/>
        <v>北陸</v>
      </c>
      <c r="GR173" s="378">
        <f t="shared" si="799"/>
        <v>19</v>
      </c>
      <c r="GS173" s="378" t="str">
        <f t="shared" si="742"/>
        <v>北陸19</v>
      </c>
      <c r="GT173" s="390">
        <f t="shared" si="772"/>
        <v>0</v>
      </c>
      <c r="GW173" s="378" t="str">
        <f t="shared" si="743"/>
        <v>北陸</v>
      </c>
      <c r="GX173" s="378">
        <f t="shared" si="744"/>
        <v>19</v>
      </c>
      <c r="GY173" s="378" t="str">
        <f t="shared" si="745"/>
        <v>北陸19</v>
      </c>
      <c r="GZ173" s="390">
        <f t="shared" si="773"/>
        <v>0</v>
      </c>
      <c r="HI173" s="378" t="str">
        <f t="shared" si="788"/>
        <v>北陸</v>
      </c>
      <c r="HJ173" s="378">
        <f t="shared" si="800"/>
        <v>19</v>
      </c>
      <c r="HK173" s="378" t="str">
        <f t="shared" si="746"/>
        <v>北陸19</v>
      </c>
      <c r="HL173" s="390">
        <f t="shared" si="774"/>
        <v>0</v>
      </c>
      <c r="HO173" s="378" t="str">
        <f t="shared" si="747"/>
        <v>北陸</v>
      </c>
      <c r="HP173" s="378">
        <f t="shared" si="748"/>
        <v>19</v>
      </c>
      <c r="HQ173" s="378" t="str">
        <f t="shared" si="749"/>
        <v>北陸19</v>
      </c>
      <c r="HR173" s="390">
        <f t="shared" si="775"/>
        <v>0</v>
      </c>
      <c r="IA173" s="378" t="str">
        <f t="shared" si="789"/>
        <v>北陸</v>
      </c>
      <c r="IB173" s="378">
        <f t="shared" si="801"/>
        <v>19</v>
      </c>
      <c r="IC173" s="378" t="str">
        <f t="shared" si="750"/>
        <v>北陸19</v>
      </c>
      <c r="ID173" s="390">
        <f t="shared" si="776"/>
        <v>0</v>
      </c>
      <c r="IG173" s="378" t="str">
        <f t="shared" si="751"/>
        <v>北陸</v>
      </c>
      <c r="IH173" s="378">
        <f t="shared" si="752"/>
        <v>19</v>
      </c>
      <c r="II173" s="378" t="str">
        <f t="shared" si="753"/>
        <v>北陸19</v>
      </c>
      <c r="IJ173" s="390">
        <f t="shared" si="777"/>
        <v>0</v>
      </c>
    </row>
    <row r="174" spans="37:244">
      <c r="AK174" s="378" t="str">
        <f t="shared" si="778"/>
        <v>関西</v>
      </c>
      <c r="AL174" s="378">
        <f t="shared" si="790"/>
        <v>19</v>
      </c>
      <c r="AM174" s="378" t="str">
        <f t="shared" si="708"/>
        <v>関西19</v>
      </c>
      <c r="AN174" s="390">
        <f t="shared" si="754"/>
        <v>0</v>
      </c>
      <c r="AQ174" s="378" t="str">
        <f t="shared" si="709"/>
        <v>関西</v>
      </c>
      <c r="AR174" s="378">
        <f t="shared" si="710"/>
        <v>19</v>
      </c>
      <c r="AS174" s="378" t="str">
        <f t="shared" si="711"/>
        <v>関西19</v>
      </c>
      <c r="AT174" s="390">
        <f t="shared" si="755"/>
        <v>0</v>
      </c>
      <c r="BC174" s="378" t="str">
        <f t="shared" si="779"/>
        <v>関西</v>
      </c>
      <c r="BD174" s="378">
        <f t="shared" si="791"/>
        <v>19</v>
      </c>
      <c r="BE174" s="378" t="str">
        <f t="shared" si="712"/>
        <v>関西19</v>
      </c>
      <c r="BF174" s="390">
        <f t="shared" si="756"/>
        <v>0</v>
      </c>
      <c r="BI174" s="378" t="str">
        <f t="shared" si="713"/>
        <v>関西</v>
      </c>
      <c r="BJ174" s="378">
        <f t="shared" si="714"/>
        <v>19</v>
      </c>
      <c r="BK174" s="378" t="str">
        <f t="shared" si="715"/>
        <v>関西19</v>
      </c>
      <c r="BL174" s="390">
        <f t="shared" si="757"/>
        <v>0</v>
      </c>
      <c r="BU174" s="378" t="str">
        <f t="shared" si="780"/>
        <v>関西</v>
      </c>
      <c r="BV174" s="378">
        <f t="shared" si="792"/>
        <v>19</v>
      </c>
      <c r="BW174" s="378" t="str">
        <f t="shared" si="716"/>
        <v>関西19</v>
      </c>
      <c r="BX174" s="390">
        <f t="shared" si="758"/>
        <v>0</v>
      </c>
      <c r="CA174" s="378" t="str">
        <f t="shared" si="717"/>
        <v>関西</v>
      </c>
      <c r="CB174" s="378">
        <f t="shared" si="718"/>
        <v>19</v>
      </c>
      <c r="CC174" s="378" t="str">
        <f t="shared" si="719"/>
        <v>関西19</v>
      </c>
      <c r="CD174" s="390">
        <f t="shared" si="759"/>
        <v>0</v>
      </c>
      <c r="CM174" s="378" t="str">
        <f t="shared" si="781"/>
        <v>関西</v>
      </c>
      <c r="CN174" s="378">
        <f t="shared" si="793"/>
        <v>19</v>
      </c>
      <c r="CO174" s="378" t="str">
        <f t="shared" si="720"/>
        <v>関西19</v>
      </c>
      <c r="CP174" s="390">
        <f t="shared" si="760"/>
        <v>0</v>
      </c>
      <c r="CS174" s="378" t="str">
        <f t="shared" si="721"/>
        <v>関西</v>
      </c>
      <c r="CT174" s="378">
        <f t="shared" si="722"/>
        <v>19</v>
      </c>
      <c r="CU174" s="378" t="str">
        <f t="shared" si="723"/>
        <v>関西19</v>
      </c>
      <c r="CV174" s="390">
        <f t="shared" si="761"/>
        <v>0</v>
      </c>
      <c r="DE174" s="378" t="str">
        <f t="shared" si="782"/>
        <v>関西</v>
      </c>
      <c r="DF174" s="378">
        <f t="shared" si="794"/>
        <v>19</v>
      </c>
      <c r="DG174" s="378" t="str">
        <f t="shared" si="724"/>
        <v>関西19</v>
      </c>
      <c r="DH174" s="390">
        <f t="shared" si="762"/>
        <v>0</v>
      </c>
      <c r="DK174" s="378" t="str">
        <f t="shared" si="725"/>
        <v>関西</v>
      </c>
      <c r="DL174" s="378">
        <f t="shared" si="725"/>
        <v>19</v>
      </c>
      <c r="DM174" s="378" t="str">
        <f t="shared" si="725"/>
        <v>関西19</v>
      </c>
      <c r="DN174" s="390">
        <f t="shared" si="763"/>
        <v>0</v>
      </c>
      <c r="DW174" s="378" t="str">
        <f t="shared" si="783"/>
        <v>関西</v>
      </c>
      <c r="DX174" s="378">
        <f t="shared" si="795"/>
        <v>19</v>
      </c>
      <c r="DY174" s="378" t="str">
        <f t="shared" si="726"/>
        <v>関西19</v>
      </c>
      <c r="DZ174" s="390">
        <f t="shared" si="764"/>
        <v>0</v>
      </c>
      <c r="EC174" s="378" t="str">
        <f t="shared" si="727"/>
        <v>関西</v>
      </c>
      <c r="ED174" s="378">
        <f t="shared" si="728"/>
        <v>19</v>
      </c>
      <c r="EE174" s="378" t="str">
        <f t="shared" si="729"/>
        <v>関西19</v>
      </c>
      <c r="EF174" s="390">
        <f t="shared" si="765"/>
        <v>0</v>
      </c>
      <c r="EO174" s="378" t="str">
        <f t="shared" si="784"/>
        <v>関西</v>
      </c>
      <c r="EP174" s="378">
        <f t="shared" si="796"/>
        <v>19</v>
      </c>
      <c r="EQ174" s="378" t="str">
        <f t="shared" si="730"/>
        <v>関西19</v>
      </c>
      <c r="ER174" s="390">
        <f t="shared" si="766"/>
        <v>0</v>
      </c>
      <c r="EU174" s="378" t="str">
        <f t="shared" si="731"/>
        <v>関西</v>
      </c>
      <c r="EV174" s="378">
        <f t="shared" si="732"/>
        <v>19</v>
      </c>
      <c r="EW174" s="378" t="str">
        <f t="shared" si="733"/>
        <v>関西19</v>
      </c>
      <c r="EX174" s="390">
        <f t="shared" si="767"/>
        <v>0</v>
      </c>
      <c r="FG174" s="378" t="str">
        <f t="shared" si="785"/>
        <v>関西</v>
      </c>
      <c r="FH174" s="378">
        <f t="shared" si="797"/>
        <v>19</v>
      </c>
      <c r="FI174" s="378" t="str">
        <f t="shared" si="734"/>
        <v>関西19</v>
      </c>
      <c r="FJ174" s="390">
        <f t="shared" si="768"/>
        <v>0</v>
      </c>
      <c r="FM174" s="378" t="str">
        <f t="shared" si="735"/>
        <v>関西</v>
      </c>
      <c r="FN174" s="378">
        <f t="shared" si="736"/>
        <v>19</v>
      </c>
      <c r="FO174" s="378" t="str">
        <f t="shared" si="737"/>
        <v>関西19</v>
      </c>
      <c r="FP174" s="390">
        <f t="shared" si="769"/>
        <v>0</v>
      </c>
      <c r="FY174" s="378" t="str">
        <f t="shared" si="786"/>
        <v>関西</v>
      </c>
      <c r="FZ174" s="378">
        <f t="shared" si="798"/>
        <v>19</v>
      </c>
      <c r="GA174" s="378" t="str">
        <f t="shared" si="738"/>
        <v>関西19</v>
      </c>
      <c r="GB174" s="390">
        <f t="shared" si="770"/>
        <v>0</v>
      </c>
      <c r="GE174" s="378" t="str">
        <f t="shared" si="739"/>
        <v>関西</v>
      </c>
      <c r="GF174" s="378">
        <f t="shared" si="740"/>
        <v>19</v>
      </c>
      <c r="GG174" s="378" t="str">
        <f t="shared" si="741"/>
        <v>関西19</v>
      </c>
      <c r="GH174" s="390">
        <f t="shared" si="771"/>
        <v>0</v>
      </c>
      <c r="GQ174" s="378" t="str">
        <f t="shared" si="787"/>
        <v>関西</v>
      </c>
      <c r="GR174" s="378">
        <f t="shared" si="799"/>
        <v>19</v>
      </c>
      <c r="GS174" s="378" t="str">
        <f t="shared" si="742"/>
        <v>関西19</v>
      </c>
      <c r="GT174" s="390">
        <f t="shared" si="772"/>
        <v>0</v>
      </c>
      <c r="GW174" s="378" t="str">
        <f t="shared" si="743"/>
        <v>関西</v>
      </c>
      <c r="GX174" s="378">
        <f t="shared" si="744"/>
        <v>19</v>
      </c>
      <c r="GY174" s="378" t="str">
        <f t="shared" si="745"/>
        <v>関西19</v>
      </c>
      <c r="GZ174" s="390">
        <f t="shared" si="773"/>
        <v>0</v>
      </c>
      <c r="HI174" s="378" t="str">
        <f t="shared" si="788"/>
        <v>関西</v>
      </c>
      <c r="HJ174" s="378">
        <f t="shared" si="800"/>
        <v>19</v>
      </c>
      <c r="HK174" s="378" t="str">
        <f t="shared" si="746"/>
        <v>関西19</v>
      </c>
      <c r="HL174" s="390">
        <f t="shared" si="774"/>
        <v>0</v>
      </c>
      <c r="HO174" s="378" t="str">
        <f t="shared" si="747"/>
        <v>関西</v>
      </c>
      <c r="HP174" s="378">
        <f t="shared" si="748"/>
        <v>19</v>
      </c>
      <c r="HQ174" s="378" t="str">
        <f t="shared" si="749"/>
        <v>関西19</v>
      </c>
      <c r="HR174" s="390">
        <f t="shared" si="775"/>
        <v>0</v>
      </c>
      <c r="IA174" s="378" t="str">
        <f t="shared" si="789"/>
        <v>関西</v>
      </c>
      <c r="IB174" s="378">
        <f t="shared" si="801"/>
        <v>19</v>
      </c>
      <c r="IC174" s="378" t="str">
        <f t="shared" si="750"/>
        <v>関西19</v>
      </c>
      <c r="ID174" s="390">
        <f t="shared" si="776"/>
        <v>0</v>
      </c>
      <c r="IG174" s="378" t="str">
        <f t="shared" si="751"/>
        <v>関西</v>
      </c>
      <c r="IH174" s="378">
        <f t="shared" si="752"/>
        <v>19</v>
      </c>
      <c r="II174" s="378" t="str">
        <f t="shared" si="753"/>
        <v>関西19</v>
      </c>
      <c r="IJ174" s="390">
        <f t="shared" si="777"/>
        <v>0</v>
      </c>
    </row>
    <row r="175" spans="37:244">
      <c r="AK175" s="378" t="str">
        <f t="shared" si="778"/>
        <v>中国</v>
      </c>
      <c r="AL175" s="378">
        <f t="shared" si="790"/>
        <v>19</v>
      </c>
      <c r="AM175" s="378" t="str">
        <f t="shared" si="708"/>
        <v>中国19</v>
      </c>
      <c r="AN175" s="390">
        <f t="shared" si="754"/>
        <v>0</v>
      </c>
      <c r="AQ175" s="378" t="str">
        <f t="shared" si="709"/>
        <v>中国</v>
      </c>
      <c r="AR175" s="378">
        <f t="shared" si="710"/>
        <v>19</v>
      </c>
      <c r="AS175" s="378" t="str">
        <f t="shared" si="711"/>
        <v>中国19</v>
      </c>
      <c r="AT175" s="390">
        <f t="shared" si="755"/>
        <v>0</v>
      </c>
      <c r="BC175" s="378" t="str">
        <f t="shared" si="779"/>
        <v>中国</v>
      </c>
      <c r="BD175" s="378">
        <f t="shared" si="791"/>
        <v>19</v>
      </c>
      <c r="BE175" s="378" t="str">
        <f t="shared" si="712"/>
        <v>中国19</v>
      </c>
      <c r="BF175" s="390">
        <f t="shared" si="756"/>
        <v>0</v>
      </c>
      <c r="BI175" s="378" t="str">
        <f t="shared" si="713"/>
        <v>中国</v>
      </c>
      <c r="BJ175" s="378">
        <f t="shared" si="714"/>
        <v>19</v>
      </c>
      <c r="BK175" s="378" t="str">
        <f t="shared" si="715"/>
        <v>中国19</v>
      </c>
      <c r="BL175" s="390">
        <f t="shared" si="757"/>
        <v>0</v>
      </c>
      <c r="BU175" s="378" t="str">
        <f t="shared" si="780"/>
        <v>中国</v>
      </c>
      <c r="BV175" s="378">
        <f t="shared" si="792"/>
        <v>19</v>
      </c>
      <c r="BW175" s="378" t="str">
        <f t="shared" si="716"/>
        <v>中国19</v>
      </c>
      <c r="BX175" s="390">
        <f t="shared" si="758"/>
        <v>0</v>
      </c>
      <c r="CA175" s="378" t="str">
        <f t="shared" si="717"/>
        <v>中国</v>
      </c>
      <c r="CB175" s="378">
        <f t="shared" si="718"/>
        <v>19</v>
      </c>
      <c r="CC175" s="378" t="str">
        <f t="shared" si="719"/>
        <v>中国19</v>
      </c>
      <c r="CD175" s="390">
        <f t="shared" si="759"/>
        <v>0</v>
      </c>
      <c r="CM175" s="378" t="str">
        <f t="shared" si="781"/>
        <v>中国</v>
      </c>
      <c r="CN175" s="378">
        <f t="shared" si="793"/>
        <v>19</v>
      </c>
      <c r="CO175" s="378" t="str">
        <f t="shared" si="720"/>
        <v>中国19</v>
      </c>
      <c r="CP175" s="390">
        <f t="shared" si="760"/>
        <v>0</v>
      </c>
      <c r="CS175" s="378" t="str">
        <f t="shared" si="721"/>
        <v>中国</v>
      </c>
      <c r="CT175" s="378">
        <f t="shared" si="722"/>
        <v>19</v>
      </c>
      <c r="CU175" s="378" t="str">
        <f t="shared" si="723"/>
        <v>中国19</v>
      </c>
      <c r="CV175" s="390">
        <f t="shared" si="761"/>
        <v>0</v>
      </c>
      <c r="DE175" s="378" t="str">
        <f t="shared" si="782"/>
        <v>中国</v>
      </c>
      <c r="DF175" s="378">
        <f t="shared" si="794"/>
        <v>19</v>
      </c>
      <c r="DG175" s="378" t="str">
        <f t="shared" si="724"/>
        <v>中国19</v>
      </c>
      <c r="DH175" s="390">
        <f t="shared" si="762"/>
        <v>0</v>
      </c>
      <c r="DK175" s="378" t="str">
        <f t="shared" si="725"/>
        <v>中国</v>
      </c>
      <c r="DL175" s="378">
        <f t="shared" si="725"/>
        <v>19</v>
      </c>
      <c r="DM175" s="378" t="str">
        <f t="shared" si="725"/>
        <v>中国19</v>
      </c>
      <c r="DN175" s="390">
        <f t="shared" si="763"/>
        <v>0</v>
      </c>
      <c r="DW175" s="378" t="str">
        <f t="shared" si="783"/>
        <v>中国</v>
      </c>
      <c r="DX175" s="378">
        <f t="shared" si="795"/>
        <v>19</v>
      </c>
      <c r="DY175" s="378" t="str">
        <f t="shared" si="726"/>
        <v>中国19</v>
      </c>
      <c r="DZ175" s="390">
        <f t="shared" si="764"/>
        <v>0</v>
      </c>
      <c r="EC175" s="378" t="str">
        <f t="shared" si="727"/>
        <v>中国</v>
      </c>
      <c r="ED175" s="378">
        <f t="shared" si="728"/>
        <v>19</v>
      </c>
      <c r="EE175" s="378" t="str">
        <f t="shared" si="729"/>
        <v>中国19</v>
      </c>
      <c r="EF175" s="390">
        <f t="shared" si="765"/>
        <v>0</v>
      </c>
      <c r="EO175" s="378" t="str">
        <f t="shared" si="784"/>
        <v>中国</v>
      </c>
      <c r="EP175" s="378">
        <f t="shared" si="796"/>
        <v>19</v>
      </c>
      <c r="EQ175" s="378" t="str">
        <f t="shared" si="730"/>
        <v>中国19</v>
      </c>
      <c r="ER175" s="390">
        <f t="shared" si="766"/>
        <v>0</v>
      </c>
      <c r="EU175" s="378" t="str">
        <f t="shared" si="731"/>
        <v>中国</v>
      </c>
      <c r="EV175" s="378">
        <f t="shared" si="732"/>
        <v>19</v>
      </c>
      <c r="EW175" s="378" t="str">
        <f t="shared" si="733"/>
        <v>中国19</v>
      </c>
      <c r="EX175" s="390">
        <f t="shared" si="767"/>
        <v>0</v>
      </c>
      <c r="FG175" s="378" t="str">
        <f t="shared" si="785"/>
        <v>中国</v>
      </c>
      <c r="FH175" s="378">
        <f t="shared" si="797"/>
        <v>19</v>
      </c>
      <c r="FI175" s="378" t="str">
        <f t="shared" si="734"/>
        <v>中国19</v>
      </c>
      <c r="FJ175" s="390">
        <f t="shared" si="768"/>
        <v>0</v>
      </c>
      <c r="FM175" s="378" t="str">
        <f t="shared" si="735"/>
        <v>中国</v>
      </c>
      <c r="FN175" s="378">
        <f t="shared" si="736"/>
        <v>19</v>
      </c>
      <c r="FO175" s="378" t="str">
        <f t="shared" si="737"/>
        <v>中国19</v>
      </c>
      <c r="FP175" s="390">
        <f t="shared" si="769"/>
        <v>0</v>
      </c>
      <c r="FY175" s="378" t="str">
        <f t="shared" si="786"/>
        <v>中国</v>
      </c>
      <c r="FZ175" s="378">
        <f t="shared" si="798"/>
        <v>19</v>
      </c>
      <c r="GA175" s="378" t="str">
        <f t="shared" si="738"/>
        <v>中国19</v>
      </c>
      <c r="GB175" s="390">
        <f t="shared" si="770"/>
        <v>0</v>
      </c>
      <c r="GE175" s="378" t="str">
        <f t="shared" si="739"/>
        <v>中国</v>
      </c>
      <c r="GF175" s="378">
        <f t="shared" si="740"/>
        <v>19</v>
      </c>
      <c r="GG175" s="378" t="str">
        <f t="shared" si="741"/>
        <v>中国19</v>
      </c>
      <c r="GH175" s="390">
        <f t="shared" si="771"/>
        <v>0</v>
      </c>
      <c r="GQ175" s="378" t="str">
        <f t="shared" si="787"/>
        <v>中国</v>
      </c>
      <c r="GR175" s="378">
        <f t="shared" si="799"/>
        <v>19</v>
      </c>
      <c r="GS175" s="378" t="str">
        <f t="shared" si="742"/>
        <v>中国19</v>
      </c>
      <c r="GT175" s="390">
        <f t="shared" si="772"/>
        <v>0</v>
      </c>
      <c r="GW175" s="378" t="str">
        <f t="shared" si="743"/>
        <v>中国</v>
      </c>
      <c r="GX175" s="378">
        <f t="shared" si="744"/>
        <v>19</v>
      </c>
      <c r="GY175" s="378" t="str">
        <f t="shared" si="745"/>
        <v>中国19</v>
      </c>
      <c r="GZ175" s="390">
        <f t="shared" si="773"/>
        <v>0</v>
      </c>
      <c r="HI175" s="378" t="str">
        <f t="shared" si="788"/>
        <v>中国</v>
      </c>
      <c r="HJ175" s="378">
        <f t="shared" si="800"/>
        <v>19</v>
      </c>
      <c r="HK175" s="378" t="str">
        <f t="shared" si="746"/>
        <v>中国19</v>
      </c>
      <c r="HL175" s="390">
        <f t="shared" si="774"/>
        <v>0</v>
      </c>
      <c r="HO175" s="378" t="str">
        <f t="shared" si="747"/>
        <v>中国</v>
      </c>
      <c r="HP175" s="378">
        <f t="shared" si="748"/>
        <v>19</v>
      </c>
      <c r="HQ175" s="378" t="str">
        <f t="shared" si="749"/>
        <v>中国19</v>
      </c>
      <c r="HR175" s="390">
        <f t="shared" si="775"/>
        <v>0</v>
      </c>
      <c r="IA175" s="378" t="str">
        <f t="shared" si="789"/>
        <v>中国</v>
      </c>
      <c r="IB175" s="378">
        <f t="shared" si="801"/>
        <v>19</v>
      </c>
      <c r="IC175" s="378" t="str">
        <f t="shared" si="750"/>
        <v>中国19</v>
      </c>
      <c r="ID175" s="390">
        <f t="shared" si="776"/>
        <v>0</v>
      </c>
      <c r="IG175" s="378" t="str">
        <f t="shared" si="751"/>
        <v>中国</v>
      </c>
      <c r="IH175" s="378">
        <f t="shared" si="752"/>
        <v>19</v>
      </c>
      <c r="II175" s="378" t="str">
        <f t="shared" si="753"/>
        <v>中国19</v>
      </c>
      <c r="IJ175" s="390">
        <f t="shared" si="777"/>
        <v>0</v>
      </c>
    </row>
    <row r="176" spans="37:244">
      <c r="AK176" s="378" t="str">
        <f t="shared" si="778"/>
        <v>四国</v>
      </c>
      <c r="AL176" s="378">
        <f t="shared" si="790"/>
        <v>19</v>
      </c>
      <c r="AM176" s="378" t="str">
        <f t="shared" si="708"/>
        <v>四国19</v>
      </c>
      <c r="AN176" s="390">
        <f t="shared" si="754"/>
        <v>0</v>
      </c>
      <c r="AQ176" s="378" t="str">
        <f t="shared" si="709"/>
        <v>四国</v>
      </c>
      <c r="AR176" s="378">
        <f t="shared" si="710"/>
        <v>19</v>
      </c>
      <c r="AS176" s="378" t="str">
        <f t="shared" si="711"/>
        <v>四国19</v>
      </c>
      <c r="AT176" s="390">
        <f t="shared" si="755"/>
        <v>0</v>
      </c>
      <c r="BC176" s="378" t="str">
        <f t="shared" si="779"/>
        <v>四国</v>
      </c>
      <c r="BD176" s="378">
        <f t="shared" si="791"/>
        <v>19</v>
      </c>
      <c r="BE176" s="378" t="str">
        <f t="shared" si="712"/>
        <v>四国19</v>
      </c>
      <c r="BF176" s="390">
        <f t="shared" si="756"/>
        <v>0</v>
      </c>
      <c r="BI176" s="378" t="str">
        <f t="shared" si="713"/>
        <v>四国</v>
      </c>
      <c r="BJ176" s="378">
        <f t="shared" si="714"/>
        <v>19</v>
      </c>
      <c r="BK176" s="378" t="str">
        <f t="shared" si="715"/>
        <v>四国19</v>
      </c>
      <c r="BL176" s="390">
        <f t="shared" si="757"/>
        <v>0</v>
      </c>
      <c r="BU176" s="378" t="str">
        <f t="shared" si="780"/>
        <v>四国</v>
      </c>
      <c r="BV176" s="378">
        <f t="shared" si="792"/>
        <v>19</v>
      </c>
      <c r="BW176" s="378" t="str">
        <f t="shared" si="716"/>
        <v>四国19</v>
      </c>
      <c r="BX176" s="390">
        <f t="shared" si="758"/>
        <v>0</v>
      </c>
      <c r="CA176" s="378" t="str">
        <f t="shared" si="717"/>
        <v>四国</v>
      </c>
      <c r="CB176" s="378">
        <f t="shared" si="718"/>
        <v>19</v>
      </c>
      <c r="CC176" s="378" t="str">
        <f t="shared" si="719"/>
        <v>四国19</v>
      </c>
      <c r="CD176" s="390">
        <f t="shared" si="759"/>
        <v>0</v>
      </c>
      <c r="CM176" s="378" t="str">
        <f t="shared" si="781"/>
        <v>四国</v>
      </c>
      <c r="CN176" s="378">
        <f t="shared" si="793"/>
        <v>19</v>
      </c>
      <c r="CO176" s="378" t="str">
        <f t="shared" si="720"/>
        <v>四国19</v>
      </c>
      <c r="CP176" s="390">
        <f t="shared" si="760"/>
        <v>0</v>
      </c>
      <c r="CS176" s="378" t="str">
        <f t="shared" si="721"/>
        <v>四国</v>
      </c>
      <c r="CT176" s="378">
        <f t="shared" si="722"/>
        <v>19</v>
      </c>
      <c r="CU176" s="378" t="str">
        <f t="shared" si="723"/>
        <v>四国19</v>
      </c>
      <c r="CV176" s="390">
        <f t="shared" si="761"/>
        <v>0</v>
      </c>
      <c r="DE176" s="378" t="str">
        <f t="shared" si="782"/>
        <v>四国</v>
      </c>
      <c r="DF176" s="378">
        <f t="shared" si="794"/>
        <v>19</v>
      </c>
      <c r="DG176" s="378" t="str">
        <f t="shared" si="724"/>
        <v>四国19</v>
      </c>
      <c r="DH176" s="390">
        <f t="shared" si="762"/>
        <v>0</v>
      </c>
      <c r="DK176" s="378" t="str">
        <f t="shared" si="725"/>
        <v>四国</v>
      </c>
      <c r="DL176" s="378">
        <f t="shared" si="725"/>
        <v>19</v>
      </c>
      <c r="DM176" s="378" t="str">
        <f t="shared" si="725"/>
        <v>四国19</v>
      </c>
      <c r="DN176" s="390">
        <f t="shared" si="763"/>
        <v>0</v>
      </c>
      <c r="DW176" s="378" t="str">
        <f t="shared" si="783"/>
        <v>四国</v>
      </c>
      <c r="DX176" s="378">
        <f t="shared" si="795"/>
        <v>19</v>
      </c>
      <c r="DY176" s="378" t="str">
        <f t="shared" si="726"/>
        <v>四国19</v>
      </c>
      <c r="DZ176" s="390">
        <f t="shared" si="764"/>
        <v>0</v>
      </c>
      <c r="EC176" s="378" t="str">
        <f t="shared" si="727"/>
        <v>四国</v>
      </c>
      <c r="ED176" s="378">
        <f t="shared" si="728"/>
        <v>19</v>
      </c>
      <c r="EE176" s="378" t="str">
        <f t="shared" si="729"/>
        <v>四国19</v>
      </c>
      <c r="EF176" s="390">
        <f t="shared" si="765"/>
        <v>0</v>
      </c>
      <c r="EO176" s="378" t="str">
        <f t="shared" si="784"/>
        <v>四国</v>
      </c>
      <c r="EP176" s="378">
        <f t="shared" si="796"/>
        <v>19</v>
      </c>
      <c r="EQ176" s="378" t="str">
        <f t="shared" si="730"/>
        <v>四国19</v>
      </c>
      <c r="ER176" s="390">
        <f t="shared" si="766"/>
        <v>0</v>
      </c>
      <c r="EU176" s="378" t="str">
        <f t="shared" si="731"/>
        <v>四国</v>
      </c>
      <c r="EV176" s="378">
        <f t="shared" si="732"/>
        <v>19</v>
      </c>
      <c r="EW176" s="378" t="str">
        <f t="shared" si="733"/>
        <v>四国19</v>
      </c>
      <c r="EX176" s="390">
        <f t="shared" si="767"/>
        <v>0</v>
      </c>
      <c r="FG176" s="378" t="str">
        <f t="shared" si="785"/>
        <v>四国</v>
      </c>
      <c r="FH176" s="378">
        <f t="shared" si="797"/>
        <v>19</v>
      </c>
      <c r="FI176" s="378" t="str">
        <f t="shared" si="734"/>
        <v>四国19</v>
      </c>
      <c r="FJ176" s="390">
        <f t="shared" si="768"/>
        <v>0</v>
      </c>
      <c r="FM176" s="378" t="str">
        <f t="shared" si="735"/>
        <v>四国</v>
      </c>
      <c r="FN176" s="378">
        <f t="shared" si="736"/>
        <v>19</v>
      </c>
      <c r="FO176" s="378" t="str">
        <f t="shared" si="737"/>
        <v>四国19</v>
      </c>
      <c r="FP176" s="390">
        <f t="shared" si="769"/>
        <v>0</v>
      </c>
      <c r="FY176" s="378" t="str">
        <f t="shared" si="786"/>
        <v>四国</v>
      </c>
      <c r="FZ176" s="378">
        <f t="shared" si="798"/>
        <v>19</v>
      </c>
      <c r="GA176" s="378" t="str">
        <f t="shared" si="738"/>
        <v>四国19</v>
      </c>
      <c r="GB176" s="390">
        <f t="shared" si="770"/>
        <v>0</v>
      </c>
      <c r="GE176" s="378" t="str">
        <f t="shared" si="739"/>
        <v>四国</v>
      </c>
      <c r="GF176" s="378">
        <f t="shared" si="740"/>
        <v>19</v>
      </c>
      <c r="GG176" s="378" t="str">
        <f t="shared" si="741"/>
        <v>四国19</v>
      </c>
      <c r="GH176" s="390">
        <f t="shared" si="771"/>
        <v>0</v>
      </c>
      <c r="GQ176" s="378" t="str">
        <f t="shared" si="787"/>
        <v>四国</v>
      </c>
      <c r="GR176" s="378">
        <f t="shared" si="799"/>
        <v>19</v>
      </c>
      <c r="GS176" s="378" t="str">
        <f t="shared" si="742"/>
        <v>四国19</v>
      </c>
      <c r="GT176" s="390">
        <f t="shared" si="772"/>
        <v>0</v>
      </c>
      <c r="GW176" s="378" t="str">
        <f t="shared" si="743"/>
        <v>四国</v>
      </c>
      <c r="GX176" s="378">
        <f t="shared" si="744"/>
        <v>19</v>
      </c>
      <c r="GY176" s="378" t="str">
        <f t="shared" si="745"/>
        <v>四国19</v>
      </c>
      <c r="GZ176" s="390">
        <f t="shared" si="773"/>
        <v>0</v>
      </c>
      <c r="HI176" s="378" t="str">
        <f t="shared" si="788"/>
        <v>四国</v>
      </c>
      <c r="HJ176" s="378">
        <f t="shared" si="800"/>
        <v>19</v>
      </c>
      <c r="HK176" s="378" t="str">
        <f t="shared" si="746"/>
        <v>四国19</v>
      </c>
      <c r="HL176" s="390">
        <f t="shared" si="774"/>
        <v>0</v>
      </c>
      <c r="HO176" s="378" t="str">
        <f t="shared" si="747"/>
        <v>四国</v>
      </c>
      <c r="HP176" s="378">
        <f t="shared" si="748"/>
        <v>19</v>
      </c>
      <c r="HQ176" s="378" t="str">
        <f t="shared" si="749"/>
        <v>四国19</v>
      </c>
      <c r="HR176" s="390">
        <f t="shared" si="775"/>
        <v>0</v>
      </c>
      <c r="IA176" s="378" t="str">
        <f t="shared" si="789"/>
        <v>四国</v>
      </c>
      <c r="IB176" s="378">
        <f t="shared" si="801"/>
        <v>19</v>
      </c>
      <c r="IC176" s="378" t="str">
        <f t="shared" si="750"/>
        <v>四国19</v>
      </c>
      <c r="ID176" s="390">
        <f t="shared" si="776"/>
        <v>0</v>
      </c>
      <c r="IG176" s="378" t="str">
        <f t="shared" si="751"/>
        <v>四国</v>
      </c>
      <c r="IH176" s="378">
        <f t="shared" si="752"/>
        <v>19</v>
      </c>
      <c r="II176" s="378" t="str">
        <f t="shared" si="753"/>
        <v>四国19</v>
      </c>
      <c r="IJ176" s="390">
        <f t="shared" si="777"/>
        <v>0</v>
      </c>
    </row>
    <row r="177" spans="37:244">
      <c r="AK177" s="378" t="str">
        <f t="shared" si="778"/>
        <v>九州</v>
      </c>
      <c r="AL177" s="378">
        <f t="shared" si="790"/>
        <v>19</v>
      </c>
      <c r="AM177" s="378" t="str">
        <f t="shared" si="708"/>
        <v>九州19</v>
      </c>
      <c r="AN177" s="390">
        <f t="shared" si="754"/>
        <v>0</v>
      </c>
      <c r="AQ177" s="378" t="str">
        <f t="shared" si="709"/>
        <v>九州</v>
      </c>
      <c r="AR177" s="378">
        <f t="shared" si="710"/>
        <v>19</v>
      </c>
      <c r="AS177" s="378" t="str">
        <f t="shared" si="711"/>
        <v>九州19</v>
      </c>
      <c r="AT177" s="390">
        <f t="shared" si="755"/>
        <v>0</v>
      </c>
      <c r="BC177" s="378" t="str">
        <f t="shared" si="779"/>
        <v>九州</v>
      </c>
      <c r="BD177" s="378">
        <f t="shared" si="791"/>
        <v>19</v>
      </c>
      <c r="BE177" s="378" t="str">
        <f t="shared" si="712"/>
        <v>九州19</v>
      </c>
      <c r="BF177" s="390">
        <f t="shared" si="756"/>
        <v>0</v>
      </c>
      <c r="BI177" s="378" t="str">
        <f t="shared" si="713"/>
        <v>九州</v>
      </c>
      <c r="BJ177" s="378">
        <f t="shared" si="714"/>
        <v>19</v>
      </c>
      <c r="BK177" s="378" t="str">
        <f t="shared" si="715"/>
        <v>九州19</v>
      </c>
      <c r="BL177" s="390">
        <f t="shared" si="757"/>
        <v>0</v>
      </c>
      <c r="BU177" s="378" t="str">
        <f t="shared" si="780"/>
        <v>九州</v>
      </c>
      <c r="BV177" s="378">
        <f t="shared" si="792"/>
        <v>19</v>
      </c>
      <c r="BW177" s="378" t="str">
        <f t="shared" si="716"/>
        <v>九州19</v>
      </c>
      <c r="BX177" s="390">
        <f t="shared" si="758"/>
        <v>0</v>
      </c>
      <c r="CA177" s="378" t="str">
        <f t="shared" si="717"/>
        <v>九州</v>
      </c>
      <c r="CB177" s="378">
        <f t="shared" si="718"/>
        <v>19</v>
      </c>
      <c r="CC177" s="378" t="str">
        <f t="shared" si="719"/>
        <v>九州19</v>
      </c>
      <c r="CD177" s="390">
        <f t="shared" si="759"/>
        <v>0</v>
      </c>
      <c r="CM177" s="378" t="str">
        <f t="shared" si="781"/>
        <v>九州</v>
      </c>
      <c r="CN177" s="378">
        <f t="shared" si="793"/>
        <v>19</v>
      </c>
      <c r="CO177" s="378" t="str">
        <f t="shared" si="720"/>
        <v>九州19</v>
      </c>
      <c r="CP177" s="390">
        <f t="shared" si="760"/>
        <v>0</v>
      </c>
      <c r="CS177" s="378" t="str">
        <f t="shared" si="721"/>
        <v>九州</v>
      </c>
      <c r="CT177" s="378">
        <f t="shared" si="722"/>
        <v>19</v>
      </c>
      <c r="CU177" s="378" t="str">
        <f t="shared" si="723"/>
        <v>九州19</v>
      </c>
      <c r="CV177" s="390">
        <f t="shared" si="761"/>
        <v>0</v>
      </c>
      <c r="DE177" s="378" t="str">
        <f t="shared" si="782"/>
        <v>九州</v>
      </c>
      <c r="DF177" s="378">
        <f t="shared" si="794"/>
        <v>19</v>
      </c>
      <c r="DG177" s="378" t="str">
        <f t="shared" si="724"/>
        <v>九州19</v>
      </c>
      <c r="DH177" s="390">
        <f t="shared" si="762"/>
        <v>0</v>
      </c>
      <c r="DK177" s="378" t="str">
        <f t="shared" si="725"/>
        <v>九州</v>
      </c>
      <c r="DL177" s="378">
        <f t="shared" si="725"/>
        <v>19</v>
      </c>
      <c r="DM177" s="378" t="str">
        <f t="shared" si="725"/>
        <v>九州19</v>
      </c>
      <c r="DN177" s="390">
        <f t="shared" si="763"/>
        <v>0</v>
      </c>
      <c r="DW177" s="378" t="str">
        <f t="shared" si="783"/>
        <v>九州</v>
      </c>
      <c r="DX177" s="378">
        <f t="shared" si="795"/>
        <v>19</v>
      </c>
      <c r="DY177" s="378" t="str">
        <f t="shared" si="726"/>
        <v>九州19</v>
      </c>
      <c r="DZ177" s="390">
        <f t="shared" si="764"/>
        <v>0</v>
      </c>
      <c r="EC177" s="378" t="str">
        <f t="shared" si="727"/>
        <v>九州</v>
      </c>
      <c r="ED177" s="378">
        <f t="shared" si="728"/>
        <v>19</v>
      </c>
      <c r="EE177" s="378" t="str">
        <f t="shared" si="729"/>
        <v>九州19</v>
      </c>
      <c r="EF177" s="390">
        <f t="shared" si="765"/>
        <v>0</v>
      </c>
      <c r="EO177" s="378" t="str">
        <f t="shared" si="784"/>
        <v>九州</v>
      </c>
      <c r="EP177" s="378">
        <f t="shared" si="796"/>
        <v>19</v>
      </c>
      <c r="EQ177" s="378" t="str">
        <f t="shared" si="730"/>
        <v>九州19</v>
      </c>
      <c r="ER177" s="390">
        <f t="shared" si="766"/>
        <v>0</v>
      </c>
      <c r="EU177" s="378" t="str">
        <f t="shared" si="731"/>
        <v>九州</v>
      </c>
      <c r="EV177" s="378">
        <f t="shared" si="732"/>
        <v>19</v>
      </c>
      <c r="EW177" s="378" t="str">
        <f t="shared" si="733"/>
        <v>九州19</v>
      </c>
      <c r="EX177" s="390">
        <f t="shared" si="767"/>
        <v>0</v>
      </c>
      <c r="FG177" s="378" t="str">
        <f t="shared" si="785"/>
        <v>九州</v>
      </c>
      <c r="FH177" s="378">
        <f t="shared" si="797"/>
        <v>19</v>
      </c>
      <c r="FI177" s="378" t="str">
        <f t="shared" si="734"/>
        <v>九州19</v>
      </c>
      <c r="FJ177" s="390">
        <f t="shared" si="768"/>
        <v>0</v>
      </c>
      <c r="FM177" s="378" t="str">
        <f t="shared" si="735"/>
        <v>九州</v>
      </c>
      <c r="FN177" s="378">
        <f t="shared" si="736"/>
        <v>19</v>
      </c>
      <c r="FO177" s="378" t="str">
        <f t="shared" si="737"/>
        <v>九州19</v>
      </c>
      <c r="FP177" s="390">
        <f t="shared" si="769"/>
        <v>0</v>
      </c>
      <c r="FY177" s="378" t="str">
        <f t="shared" si="786"/>
        <v>九州</v>
      </c>
      <c r="FZ177" s="378">
        <f t="shared" si="798"/>
        <v>19</v>
      </c>
      <c r="GA177" s="378" t="str">
        <f t="shared" si="738"/>
        <v>九州19</v>
      </c>
      <c r="GB177" s="390">
        <f t="shared" si="770"/>
        <v>0</v>
      </c>
      <c r="GE177" s="378" t="str">
        <f t="shared" si="739"/>
        <v>九州</v>
      </c>
      <c r="GF177" s="378">
        <f t="shared" si="740"/>
        <v>19</v>
      </c>
      <c r="GG177" s="378" t="str">
        <f t="shared" si="741"/>
        <v>九州19</v>
      </c>
      <c r="GH177" s="390">
        <f t="shared" si="771"/>
        <v>0</v>
      </c>
      <c r="GQ177" s="378" t="str">
        <f t="shared" si="787"/>
        <v>九州</v>
      </c>
      <c r="GR177" s="378">
        <f t="shared" si="799"/>
        <v>19</v>
      </c>
      <c r="GS177" s="378" t="str">
        <f t="shared" si="742"/>
        <v>九州19</v>
      </c>
      <c r="GT177" s="390">
        <f t="shared" si="772"/>
        <v>0</v>
      </c>
      <c r="GW177" s="378" t="str">
        <f t="shared" si="743"/>
        <v>九州</v>
      </c>
      <c r="GX177" s="378">
        <f t="shared" si="744"/>
        <v>19</v>
      </c>
      <c r="GY177" s="378" t="str">
        <f t="shared" si="745"/>
        <v>九州19</v>
      </c>
      <c r="GZ177" s="390">
        <f t="shared" si="773"/>
        <v>0</v>
      </c>
      <c r="HI177" s="378" t="str">
        <f t="shared" si="788"/>
        <v>九州</v>
      </c>
      <c r="HJ177" s="378">
        <f t="shared" si="800"/>
        <v>19</v>
      </c>
      <c r="HK177" s="378" t="str">
        <f t="shared" si="746"/>
        <v>九州19</v>
      </c>
      <c r="HL177" s="390">
        <f t="shared" si="774"/>
        <v>0</v>
      </c>
      <c r="HO177" s="378" t="str">
        <f t="shared" si="747"/>
        <v>九州</v>
      </c>
      <c r="HP177" s="378">
        <f t="shared" si="748"/>
        <v>19</v>
      </c>
      <c r="HQ177" s="378" t="str">
        <f t="shared" si="749"/>
        <v>九州19</v>
      </c>
      <c r="HR177" s="390">
        <f t="shared" si="775"/>
        <v>0</v>
      </c>
      <c r="IA177" s="378" t="str">
        <f t="shared" si="789"/>
        <v>九州</v>
      </c>
      <c r="IB177" s="378">
        <f t="shared" si="801"/>
        <v>19</v>
      </c>
      <c r="IC177" s="378" t="str">
        <f t="shared" si="750"/>
        <v>九州19</v>
      </c>
      <c r="ID177" s="390">
        <f t="shared" si="776"/>
        <v>0</v>
      </c>
      <c r="IG177" s="378" t="str">
        <f t="shared" si="751"/>
        <v>九州</v>
      </c>
      <c r="IH177" s="378">
        <f t="shared" si="752"/>
        <v>19</v>
      </c>
      <c r="II177" s="378" t="str">
        <f t="shared" si="753"/>
        <v>九州19</v>
      </c>
      <c r="IJ177" s="390">
        <f t="shared" si="777"/>
        <v>0</v>
      </c>
    </row>
    <row r="178" spans="37:244">
      <c r="AK178" s="378" t="str">
        <f t="shared" si="778"/>
        <v>沖縄</v>
      </c>
      <c r="AL178" s="378">
        <f t="shared" si="790"/>
        <v>19</v>
      </c>
      <c r="AM178" s="378" t="str">
        <f t="shared" si="708"/>
        <v>沖縄19</v>
      </c>
      <c r="AN178" s="390">
        <f t="shared" si="754"/>
        <v>0</v>
      </c>
      <c r="AQ178" s="378" t="str">
        <f t="shared" si="709"/>
        <v>沖縄</v>
      </c>
      <c r="AR178" s="378">
        <f t="shared" si="710"/>
        <v>19</v>
      </c>
      <c r="AS178" s="378" t="str">
        <f t="shared" si="711"/>
        <v>沖縄19</v>
      </c>
      <c r="AT178" s="390">
        <f t="shared" si="755"/>
        <v>0</v>
      </c>
      <c r="BC178" s="378" t="str">
        <f t="shared" si="779"/>
        <v>沖縄</v>
      </c>
      <c r="BD178" s="378">
        <f t="shared" si="791"/>
        <v>19</v>
      </c>
      <c r="BE178" s="378" t="str">
        <f t="shared" si="712"/>
        <v>沖縄19</v>
      </c>
      <c r="BF178" s="390">
        <f t="shared" si="756"/>
        <v>0</v>
      </c>
      <c r="BI178" s="378" t="str">
        <f t="shared" si="713"/>
        <v>沖縄</v>
      </c>
      <c r="BJ178" s="378">
        <f t="shared" si="714"/>
        <v>19</v>
      </c>
      <c r="BK178" s="378" t="str">
        <f t="shared" si="715"/>
        <v>沖縄19</v>
      </c>
      <c r="BL178" s="390">
        <f t="shared" si="757"/>
        <v>0</v>
      </c>
      <c r="BU178" s="378" t="str">
        <f t="shared" si="780"/>
        <v>沖縄</v>
      </c>
      <c r="BV178" s="378">
        <f t="shared" si="792"/>
        <v>19</v>
      </c>
      <c r="BW178" s="378" t="str">
        <f t="shared" si="716"/>
        <v>沖縄19</v>
      </c>
      <c r="BX178" s="390">
        <f t="shared" si="758"/>
        <v>0</v>
      </c>
      <c r="CA178" s="378" t="str">
        <f t="shared" si="717"/>
        <v>沖縄</v>
      </c>
      <c r="CB178" s="378">
        <f t="shared" si="718"/>
        <v>19</v>
      </c>
      <c r="CC178" s="378" t="str">
        <f t="shared" si="719"/>
        <v>沖縄19</v>
      </c>
      <c r="CD178" s="390">
        <f t="shared" si="759"/>
        <v>0</v>
      </c>
      <c r="CM178" s="378" t="str">
        <f t="shared" si="781"/>
        <v>沖縄</v>
      </c>
      <c r="CN178" s="378">
        <f t="shared" si="793"/>
        <v>19</v>
      </c>
      <c r="CO178" s="378" t="str">
        <f t="shared" si="720"/>
        <v>沖縄19</v>
      </c>
      <c r="CP178" s="390">
        <f t="shared" si="760"/>
        <v>0</v>
      </c>
      <c r="CS178" s="378" t="str">
        <f t="shared" si="721"/>
        <v>沖縄</v>
      </c>
      <c r="CT178" s="378">
        <f t="shared" si="722"/>
        <v>19</v>
      </c>
      <c r="CU178" s="378" t="str">
        <f t="shared" si="723"/>
        <v>沖縄19</v>
      </c>
      <c r="CV178" s="390">
        <f t="shared" si="761"/>
        <v>0</v>
      </c>
      <c r="DE178" s="378" t="str">
        <f t="shared" si="782"/>
        <v>沖縄</v>
      </c>
      <c r="DF178" s="378">
        <f t="shared" si="794"/>
        <v>19</v>
      </c>
      <c r="DG178" s="378" t="str">
        <f t="shared" si="724"/>
        <v>沖縄19</v>
      </c>
      <c r="DH178" s="390">
        <f t="shared" si="762"/>
        <v>0</v>
      </c>
      <c r="DK178" s="378" t="str">
        <f t="shared" si="725"/>
        <v>沖縄</v>
      </c>
      <c r="DL178" s="378">
        <f t="shared" si="725"/>
        <v>19</v>
      </c>
      <c r="DM178" s="378" t="str">
        <f t="shared" si="725"/>
        <v>沖縄19</v>
      </c>
      <c r="DN178" s="390">
        <f t="shared" si="763"/>
        <v>0</v>
      </c>
      <c r="DW178" s="378" t="str">
        <f t="shared" si="783"/>
        <v>沖縄</v>
      </c>
      <c r="DX178" s="378">
        <f t="shared" si="795"/>
        <v>19</v>
      </c>
      <c r="DY178" s="378" t="str">
        <f t="shared" si="726"/>
        <v>沖縄19</v>
      </c>
      <c r="DZ178" s="390">
        <f t="shared" si="764"/>
        <v>0</v>
      </c>
      <c r="EC178" s="378" t="str">
        <f t="shared" si="727"/>
        <v>沖縄</v>
      </c>
      <c r="ED178" s="378">
        <f t="shared" si="728"/>
        <v>19</v>
      </c>
      <c r="EE178" s="378" t="str">
        <f t="shared" si="729"/>
        <v>沖縄19</v>
      </c>
      <c r="EF178" s="390">
        <f t="shared" si="765"/>
        <v>0</v>
      </c>
      <c r="EO178" s="378" t="str">
        <f t="shared" si="784"/>
        <v>沖縄</v>
      </c>
      <c r="EP178" s="378">
        <f t="shared" si="796"/>
        <v>19</v>
      </c>
      <c r="EQ178" s="378" t="str">
        <f t="shared" si="730"/>
        <v>沖縄19</v>
      </c>
      <c r="ER178" s="390">
        <f t="shared" si="766"/>
        <v>0</v>
      </c>
      <c r="EU178" s="378" t="str">
        <f t="shared" si="731"/>
        <v>沖縄</v>
      </c>
      <c r="EV178" s="378">
        <f t="shared" si="732"/>
        <v>19</v>
      </c>
      <c r="EW178" s="378" t="str">
        <f t="shared" si="733"/>
        <v>沖縄19</v>
      </c>
      <c r="EX178" s="390">
        <f t="shared" si="767"/>
        <v>0</v>
      </c>
      <c r="FG178" s="378" t="str">
        <f t="shared" si="785"/>
        <v>沖縄</v>
      </c>
      <c r="FH178" s="378">
        <f t="shared" si="797"/>
        <v>19</v>
      </c>
      <c r="FI178" s="378" t="str">
        <f t="shared" si="734"/>
        <v>沖縄19</v>
      </c>
      <c r="FJ178" s="390">
        <f t="shared" si="768"/>
        <v>0</v>
      </c>
      <c r="FM178" s="378" t="str">
        <f t="shared" si="735"/>
        <v>沖縄</v>
      </c>
      <c r="FN178" s="378">
        <f t="shared" si="736"/>
        <v>19</v>
      </c>
      <c r="FO178" s="378" t="str">
        <f t="shared" si="737"/>
        <v>沖縄19</v>
      </c>
      <c r="FP178" s="390">
        <f t="shared" si="769"/>
        <v>0</v>
      </c>
      <c r="FY178" s="378" t="str">
        <f t="shared" si="786"/>
        <v>沖縄</v>
      </c>
      <c r="FZ178" s="378">
        <f t="shared" si="798"/>
        <v>19</v>
      </c>
      <c r="GA178" s="378" t="str">
        <f t="shared" si="738"/>
        <v>沖縄19</v>
      </c>
      <c r="GB178" s="390">
        <f t="shared" si="770"/>
        <v>0</v>
      </c>
      <c r="GE178" s="378" t="str">
        <f t="shared" si="739"/>
        <v>沖縄</v>
      </c>
      <c r="GF178" s="378">
        <f t="shared" si="740"/>
        <v>19</v>
      </c>
      <c r="GG178" s="378" t="str">
        <f t="shared" si="741"/>
        <v>沖縄19</v>
      </c>
      <c r="GH178" s="390">
        <f t="shared" si="771"/>
        <v>0</v>
      </c>
      <c r="GQ178" s="378" t="str">
        <f t="shared" si="787"/>
        <v>沖縄</v>
      </c>
      <c r="GR178" s="378">
        <f t="shared" si="799"/>
        <v>19</v>
      </c>
      <c r="GS178" s="378" t="str">
        <f t="shared" si="742"/>
        <v>沖縄19</v>
      </c>
      <c r="GT178" s="390">
        <f t="shared" si="772"/>
        <v>0</v>
      </c>
      <c r="GW178" s="378" t="str">
        <f t="shared" si="743"/>
        <v>沖縄</v>
      </c>
      <c r="GX178" s="378">
        <f t="shared" si="744"/>
        <v>19</v>
      </c>
      <c r="GY178" s="378" t="str">
        <f t="shared" si="745"/>
        <v>沖縄19</v>
      </c>
      <c r="GZ178" s="390">
        <f t="shared" si="773"/>
        <v>0</v>
      </c>
      <c r="HI178" s="378" t="str">
        <f t="shared" si="788"/>
        <v>沖縄</v>
      </c>
      <c r="HJ178" s="378">
        <f t="shared" si="800"/>
        <v>19</v>
      </c>
      <c r="HK178" s="378" t="str">
        <f t="shared" si="746"/>
        <v>沖縄19</v>
      </c>
      <c r="HL178" s="390">
        <f t="shared" si="774"/>
        <v>0</v>
      </c>
      <c r="HO178" s="378" t="str">
        <f t="shared" si="747"/>
        <v>沖縄</v>
      </c>
      <c r="HP178" s="378">
        <f t="shared" si="748"/>
        <v>19</v>
      </c>
      <c r="HQ178" s="378" t="str">
        <f t="shared" si="749"/>
        <v>沖縄19</v>
      </c>
      <c r="HR178" s="390">
        <f t="shared" si="775"/>
        <v>0</v>
      </c>
      <c r="IA178" s="378" t="str">
        <f t="shared" si="789"/>
        <v>沖縄</v>
      </c>
      <c r="IB178" s="378">
        <f t="shared" si="801"/>
        <v>19</v>
      </c>
      <c r="IC178" s="378" t="str">
        <f t="shared" si="750"/>
        <v>沖縄19</v>
      </c>
      <c r="ID178" s="390">
        <f t="shared" si="776"/>
        <v>0</v>
      </c>
      <c r="IG178" s="378" t="str">
        <f t="shared" si="751"/>
        <v>沖縄</v>
      </c>
      <c r="IH178" s="378">
        <f t="shared" si="752"/>
        <v>19</v>
      </c>
      <c r="II178" s="378" t="str">
        <f t="shared" si="753"/>
        <v>沖縄19</v>
      </c>
      <c r="IJ178" s="390">
        <f t="shared" si="777"/>
        <v>0</v>
      </c>
    </row>
    <row r="179" spans="37:244">
      <c r="AK179" s="378" t="str">
        <f>AK169</f>
        <v>北海道</v>
      </c>
      <c r="AL179" s="378">
        <v>20</v>
      </c>
      <c r="AM179" s="378" t="str">
        <f t="shared" si="708"/>
        <v>北海道20</v>
      </c>
      <c r="AN179" s="390">
        <f t="shared" ref="AN179:AN188" si="802">AY10</f>
        <v>0</v>
      </c>
      <c r="AQ179" s="378" t="str">
        <f t="shared" si="709"/>
        <v>北海道</v>
      </c>
      <c r="AR179" s="378">
        <f t="shared" si="710"/>
        <v>20</v>
      </c>
      <c r="AS179" s="378" t="str">
        <f t="shared" si="711"/>
        <v>北海道20</v>
      </c>
      <c r="AT179" s="390">
        <f t="shared" ref="AT179:AT188" si="803">AY24</f>
        <v>0</v>
      </c>
      <c r="BC179" s="378" t="str">
        <f>BC169</f>
        <v>北海道</v>
      </c>
      <c r="BD179" s="378">
        <v>20</v>
      </c>
      <c r="BE179" s="378" t="str">
        <f t="shared" si="712"/>
        <v>北海道20</v>
      </c>
      <c r="BF179" s="390">
        <f t="shared" ref="BF179:BF188" si="804">BQ10</f>
        <v>0</v>
      </c>
      <c r="BI179" s="378" t="str">
        <f t="shared" si="713"/>
        <v>北海道</v>
      </c>
      <c r="BJ179" s="378">
        <f t="shared" si="714"/>
        <v>20</v>
      </c>
      <c r="BK179" s="378" t="str">
        <f t="shared" si="715"/>
        <v>北海道20</v>
      </c>
      <c r="BL179" s="390">
        <f t="shared" ref="BL179:BL188" si="805">BQ24</f>
        <v>0</v>
      </c>
      <c r="BU179" s="378" t="str">
        <f>BU169</f>
        <v>北海道</v>
      </c>
      <c r="BV179" s="378">
        <v>20</v>
      </c>
      <c r="BW179" s="378" t="str">
        <f t="shared" si="716"/>
        <v>北海道20</v>
      </c>
      <c r="BX179" s="390">
        <f t="shared" ref="BX179:BX188" si="806">CI10</f>
        <v>0</v>
      </c>
      <c r="CA179" s="378" t="str">
        <f t="shared" si="717"/>
        <v>北海道</v>
      </c>
      <c r="CB179" s="378">
        <f t="shared" si="718"/>
        <v>20</v>
      </c>
      <c r="CC179" s="378" t="str">
        <f t="shared" si="719"/>
        <v>北海道20</v>
      </c>
      <c r="CD179" s="390">
        <f t="shared" ref="CD179:CD188" si="807">CI24</f>
        <v>0</v>
      </c>
      <c r="CM179" s="378" t="str">
        <f>CM169</f>
        <v>北海道</v>
      </c>
      <c r="CN179" s="378">
        <v>20</v>
      </c>
      <c r="CO179" s="378" t="str">
        <f t="shared" si="720"/>
        <v>北海道20</v>
      </c>
      <c r="CP179" s="390">
        <f t="shared" ref="CP179:CP188" si="808">DA10</f>
        <v>0</v>
      </c>
      <c r="CS179" s="378" t="str">
        <f t="shared" si="721"/>
        <v>北海道</v>
      </c>
      <c r="CT179" s="378">
        <f t="shared" si="722"/>
        <v>20</v>
      </c>
      <c r="CU179" s="378" t="str">
        <f t="shared" si="723"/>
        <v>北海道20</v>
      </c>
      <c r="CV179" s="390">
        <f t="shared" ref="CV179:CV188" si="809">DA24</f>
        <v>0</v>
      </c>
      <c r="DE179" s="378" t="str">
        <f>DE169</f>
        <v>北海道</v>
      </c>
      <c r="DF179" s="378">
        <v>20</v>
      </c>
      <c r="DG179" s="378" t="str">
        <f t="shared" si="724"/>
        <v>北海道20</v>
      </c>
      <c r="DH179" s="390">
        <f t="shared" ref="DH179:DH188" si="810">DS10</f>
        <v>0</v>
      </c>
      <c r="DK179" s="378" t="str">
        <f t="shared" si="725"/>
        <v>北海道</v>
      </c>
      <c r="DL179" s="378">
        <f t="shared" si="725"/>
        <v>20</v>
      </c>
      <c r="DM179" s="378" t="str">
        <f t="shared" si="725"/>
        <v>北海道20</v>
      </c>
      <c r="DN179" s="390">
        <f t="shared" ref="DN179:DN188" si="811">DS24</f>
        <v>0</v>
      </c>
      <c r="DW179" s="378" t="str">
        <f>DW169</f>
        <v>北海道</v>
      </c>
      <c r="DX179" s="378">
        <v>20</v>
      </c>
      <c r="DY179" s="378" t="str">
        <f t="shared" si="726"/>
        <v>北海道20</v>
      </c>
      <c r="DZ179" s="390">
        <f t="shared" ref="DZ179:DZ188" si="812">EK10</f>
        <v>0</v>
      </c>
      <c r="EC179" s="378" t="str">
        <f t="shared" si="727"/>
        <v>北海道</v>
      </c>
      <c r="ED179" s="378">
        <f t="shared" si="728"/>
        <v>20</v>
      </c>
      <c r="EE179" s="378" t="str">
        <f t="shared" si="729"/>
        <v>北海道20</v>
      </c>
      <c r="EF179" s="390">
        <f t="shared" ref="EF179:EF188" si="813">EK24</f>
        <v>0</v>
      </c>
      <c r="EO179" s="378" t="str">
        <f>EO169</f>
        <v>北海道</v>
      </c>
      <c r="EP179" s="378">
        <v>20</v>
      </c>
      <c r="EQ179" s="378" t="str">
        <f t="shared" si="730"/>
        <v>北海道20</v>
      </c>
      <c r="ER179" s="390">
        <f t="shared" ref="ER179:ER188" si="814">FC10</f>
        <v>0</v>
      </c>
      <c r="EU179" s="378" t="str">
        <f t="shared" si="731"/>
        <v>北海道</v>
      </c>
      <c r="EV179" s="378">
        <f t="shared" si="732"/>
        <v>20</v>
      </c>
      <c r="EW179" s="378" t="str">
        <f t="shared" si="733"/>
        <v>北海道20</v>
      </c>
      <c r="EX179" s="390">
        <f t="shared" ref="EX179:EX188" si="815">FC24</f>
        <v>0</v>
      </c>
      <c r="FG179" s="378" t="str">
        <f>FG169</f>
        <v>北海道</v>
      </c>
      <c r="FH179" s="378">
        <v>20</v>
      </c>
      <c r="FI179" s="378" t="str">
        <f t="shared" si="734"/>
        <v>北海道20</v>
      </c>
      <c r="FJ179" s="390">
        <f t="shared" ref="FJ179:FJ188" si="816">FU10</f>
        <v>0</v>
      </c>
      <c r="FM179" s="378" t="str">
        <f t="shared" si="735"/>
        <v>北海道</v>
      </c>
      <c r="FN179" s="378">
        <f t="shared" si="736"/>
        <v>20</v>
      </c>
      <c r="FO179" s="378" t="str">
        <f t="shared" si="737"/>
        <v>北海道20</v>
      </c>
      <c r="FP179" s="390">
        <f t="shared" ref="FP179:FP188" si="817">FU24</f>
        <v>0</v>
      </c>
      <c r="FY179" s="378" t="str">
        <f>FY169</f>
        <v>北海道</v>
      </c>
      <c r="FZ179" s="378">
        <v>20</v>
      </c>
      <c r="GA179" s="378" t="str">
        <f t="shared" si="738"/>
        <v>北海道20</v>
      </c>
      <c r="GB179" s="390">
        <f t="shared" ref="GB179:GB188" si="818">GM10</f>
        <v>0</v>
      </c>
      <c r="GE179" s="378" t="str">
        <f t="shared" si="739"/>
        <v>北海道</v>
      </c>
      <c r="GF179" s="378">
        <f t="shared" si="740"/>
        <v>20</v>
      </c>
      <c r="GG179" s="378" t="str">
        <f t="shared" si="741"/>
        <v>北海道20</v>
      </c>
      <c r="GH179" s="390">
        <f t="shared" ref="GH179:GH188" si="819">GM24</f>
        <v>0</v>
      </c>
      <c r="GQ179" s="378" t="str">
        <f>GQ169</f>
        <v>北海道</v>
      </c>
      <c r="GR179" s="378">
        <v>20</v>
      </c>
      <c r="GS179" s="378" t="str">
        <f t="shared" si="742"/>
        <v>北海道20</v>
      </c>
      <c r="GT179" s="390">
        <f t="shared" ref="GT179:GT188" si="820">HE10</f>
        <v>0</v>
      </c>
      <c r="GW179" s="378" t="str">
        <f t="shared" si="743"/>
        <v>北海道</v>
      </c>
      <c r="GX179" s="378">
        <f t="shared" si="744"/>
        <v>20</v>
      </c>
      <c r="GY179" s="378" t="str">
        <f t="shared" si="745"/>
        <v>北海道20</v>
      </c>
      <c r="GZ179" s="390">
        <f t="shared" ref="GZ179:GZ188" si="821">HE24</f>
        <v>0</v>
      </c>
      <c r="HI179" s="378" t="str">
        <f>HI169</f>
        <v>北海道</v>
      </c>
      <c r="HJ179" s="378">
        <v>20</v>
      </c>
      <c r="HK179" s="378" t="str">
        <f t="shared" si="746"/>
        <v>北海道20</v>
      </c>
      <c r="HL179" s="390">
        <f t="shared" ref="HL179:HL188" si="822">HW10</f>
        <v>0</v>
      </c>
      <c r="HO179" s="378" t="str">
        <f t="shared" si="747"/>
        <v>北海道</v>
      </c>
      <c r="HP179" s="378">
        <f t="shared" si="748"/>
        <v>20</v>
      </c>
      <c r="HQ179" s="378" t="str">
        <f t="shared" si="749"/>
        <v>北海道20</v>
      </c>
      <c r="HR179" s="390">
        <f t="shared" ref="HR179:HR188" si="823">HW24</f>
        <v>0</v>
      </c>
      <c r="IA179" s="378" t="str">
        <f>IA169</f>
        <v>北海道</v>
      </c>
      <c r="IB179" s="378">
        <v>20</v>
      </c>
      <c r="IC179" s="378" t="str">
        <f t="shared" si="750"/>
        <v>北海道20</v>
      </c>
      <c r="ID179" s="390">
        <f t="shared" ref="ID179:ID188" si="824">IO10</f>
        <v>0</v>
      </c>
      <c r="IG179" s="378" t="str">
        <f t="shared" si="751"/>
        <v>北海道</v>
      </c>
      <c r="IH179" s="378">
        <f t="shared" si="752"/>
        <v>20</v>
      </c>
      <c r="II179" s="378" t="str">
        <f t="shared" si="753"/>
        <v>北海道20</v>
      </c>
      <c r="IJ179" s="390">
        <f t="shared" ref="IJ179:IJ188" si="825">IO24</f>
        <v>0</v>
      </c>
    </row>
    <row r="180" spans="37:244">
      <c r="AK180" s="378" t="str">
        <f>AK170</f>
        <v>東北</v>
      </c>
      <c r="AL180" s="378">
        <f>AL179</f>
        <v>20</v>
      </c>
      <c r="AM180" s="378" t="str">
        <f t="shared" si="708"/>
        <v>東北20</v>
      </c>
      <c r="AN180" s="390">
        <f t="shared" si="802"/>
        <v>0</v>
      </c>
      <c r="AQ180" s="378" t="str">
        <f t="shared" si="709"/>
        <v>東北</v>
      </c>
      <c r="AR180" s="378">
        <f t="shared" si="710"/>
        <v>20</v>
      </c>
      <c r="AS180" s="378" t="str">
        <f t="shared" si="711"/>
        <v>東北20</v>
      </c>
      <c r="AT180" s="390">
        <f t="shared" si="803"/>
        <v>0</v>
      </c>
      <c r="BC180" s="378" t="str">
        <f>BC170</f>
        <v>東北</v>
      </c>
      <c r="BD180" s="378">
        <f>BD179</f>
        <v>20</v>
      </c>
      <c r="BE180" s="378" t="str">
        <f t="shared" si="712"/>
        <v>東北20</v>
      </c>
      <c r="BF180" s="390">
        <f t="shared" si="804"/>
        <v>0</v>
      </c>
      <c r="BI180" s="378" t="str">
        <f t="shared" si="713"/>
        <v>東北</v>
      </c>
      <c r="BJ180" s="378">
        <f t="shared" si="714"/>
        <v>20</v>
      </c>
      <c r="BK180" s="378" t="str">
        <f t="shared" si="715"/>
        <v>東北20</v>
      </c>
      <c r="BL180" s="390">
        <f t="shared" si="805"/>
        <v>0</v>
      </c>
      <c r="BU180" s="378" t="str">
        <f>BU170</f>
        <v>東北</v>
      </c>
      <c r="BV180" s="378">
        <f>BV179</f>
        <v>20</v>
      </c>
      <c r="BW180" s="378" t="str">
        <f t="shared" si="716"/>
        <v>東北20</v>
      </c>
      <c r="BX180" s="390">
        <f t="shared" si="806"/>
        <v>0</v>
      </c>
      <c r="CA180" s="378" t="str">
        <f t="shared" si="717"/>
        <v>東北</v>
      </c>
      <c r="CB180" s="378">
        <f t="shared" si="718"/>
        <v>20</v>
      </c>
      <c r="CC180" s="378" t="str">
        <f t="shared" si="719"/>
        <v>東北20</v>
      </c>
      <c r="CD180" s="390">
        <f t="shared" si="807"/>
        <v>0</v>
      </c>
      <c r="CM180" s="378" t="str">
        <f>CM170</f>
        <v>東北</v>
      </c>
      <c r="CN180" s="378">
        <f>CN179</f>
        <v>20</v>
      </c>
      <c r="CO180" s="378" t="str">
        <f t="shared" si="720"/>
        <v>東北20</v>
      </c>
      <c r="CP180" s="390">
        <f t="shared" si="808"/>
        <v>0</v>
      </c>
      <c r="CS180" s="378" t="str">
        <f t="shared" si="721"/>
        <v>東北</v>
      </c>
      <c r="CT180" s="378">
        <f t="shared" si="722"/>
        <v>20</v>
      </c>
      <c r="CU180" s="378" t="str">
        <f t="shared" si="723"/>
        <v>東北20</v>
      </c>
      <c r="CV180" s="390">
        <f t="shared" si="809"/>
        <v>0</v>
      </c>
      <c r="DE180" s="378" t="str">
        <f>DE170</f>
        <v>東北</v>
      </c>
      <c r="DF180" s="378">
        <f>DF179</f>
        <v>20</v>
      </c>
      <c r="DG180" s="378" t="str">
        <f t="shared" si="724"/>
        <v>東北20</v>
      </c>
      <c r="DH180" s="390">
        <f t="shared" si="810"/>
        <v>0</v>
      </c>
      <c r="DK180" s="378" t="str">
        <f t="shared" si="725"/>
        <v>東北</v>
      </c>
      <c r="DL180" s="378">
        <f t="shared" si="725"/>
        <v>20</v>
      </c>
      <c r="DM180" s="378" t="str">
        <f t="shared" si="725"/>
        <v>東北20</v>
      </c>
      <c r="DN180" s="390">
        <f t="shared" si="811"/>
        <v>0</v>
      </c>
      <c r="DW180" s="378" t="str">
        <f>DW170</f>
        <v>東北</v>
      </c>
      <c r="DX180" s="378">
        <f>DX179</f>
        <v>20</v>
      </c>
      <c r="DY180" s="378" t="str">
        <f t="shared" si="726"/>
        <v>東北20</v>
      </c>
      <c r="DZ180" s="390">
        <f t="shared" si="812"/>
        <v>0</v>
      </c>
      <c r="EC180" s="378" t="str">
        <f t="shared" si="727"/>
        <v>東北</v>
      </c>
      <c r="ED180" s="378">
        <f t="shared" si="728"/>
        <v>20</v>
      </c>
      <c r="EE180" s="378" t="str">
        <f t="shared" si="729"/>
        <v>東北20</v>
      </c>
      <c r="EF180" s="390">
        <f t="shared" si="813"/>
        <v>0</v>
      </c>
      <c r="EO180" s="378" t="str">
        <f>EO170</f>
        <v>東北</v>
      </c>
      <c r="EP180" s="378">
        <f>EP179</f>
        <v>20</v>
      </c>
      <c r="EQ180" s="378" t="str">
        <f t="shared" si="730"/>
        <v>東北20</v>
      </c>
      <c r="ER180" s="390">
        <f t="shared" si="814"/>
        <v>0</v>
      </c>
      <c r="EU180" s="378" t="str">
        <f t="shared" si="731"/>
        <v>東北</v>
      </c>
      <c r="EV180" s="378">
        <f t="shared" si="732"/>
        <v>20</v>
      </c>
      <c r="EW180" s="378" t="str">
        <f t="shared" si="733"/>
        <v>東北20</v>
      </c>
      <c r="EX180" s="390">
        <f t="shared" si="815"/>
        <v>0</v>
      </c>
      <c r="FG180" s="378" t="str">
        <f>FG170</f>
        <v>東北</v>
      </c>
      <c r="FH180" s="378">
        <f>FH179</f>
        <v>20</v>
      </c>
      <c r="FI180" s="378" t="str">
        <f t="shared" si="734"/>
        <v>東北20</v>
      </c>
      <c r="FJ180" s="390">
        <f t="shared" si="816"/>
        <v>0</v>
      </c>
      <c r="FM180" s="378" t="str">
        <f t="shared" si="735"/>
        <v>東北</v>
      </c>
      <c r="FN180" s="378">
        <f t="shared" si="736"/>
        <v>20</v>
      </c>
      <c r="FO180" s="378" t="str">
        <f t="shared" si="737"/>
        <v>東北20</v>
      </c>
      <c r="FP180" s="390">
        <f t="shared" si="817"/>
        <v>0</v>
      </c>
      <c r="FY180" s="378" t="str">
        <f>FY170</f>
        <v>東北</v>
      </c>
      <c r="FZ180" s="378">
        <f>FZ179</f>
        <v>20</v>
      </c>
      <c r="GA180" s="378" t="str">
        <f t="shared" si="738"/>
        <v>東北20</v>
      </c>
      <c r="GB180" s="390">
        <f t="shared" si="818"/>
        <v>0</v>
      </c>
      <c r="GE180" s="378" t="str">
        <f t="shared" si="739"/>
        <v>東北</v>
      </c>
      <c r="GF180" s="378">
        <f t="shared" si="740"/>
        <v>20</v>
      </c>
      <c r="GG180" s="378" t="str">
        <f t="shared" si="741"/>
        <v>東北20</v>
      </c>
      <c r="GH180" s="390">
        <f t="shared" si="819"/>
        <v>0</v>
      </c>
      <c r="GQ180" s="378" t="str">
        <f>GQ170</f>
        <v>東北</v>
      </c>
      <c r="GR180" s="378">
        <f>GR179</f>
        <v>20</v>
      </c>
      <c r="GS180" s="378" t="str">
        <f t="shared" si="742"/>
        <v>東北20</v>
      </c>
      <c r="GT180" s="390">
        <f t="shared" si="820"/>
        <v>0</v>
      </c>
      <c r="GW180" s="378" t="str">
        <f t="shared" si="743"/>
        <v>東北</v>
      </c>
      <c r="GX180" s="378">
        <f t="shared" si="744"/>
        <v>20</v>
      </c>
      <c r="GY180" s="378" t="str">
        <f t="shared" si="745"/>
        <v>東北20</v>
      </c>
      <c r="GZ180" s="390">
        <f t="shared" si="821"/>
        <v>0</v>
      </c>
      <c r="HI180" s="378" t="str">
        <f>HI170</f>
        <v>東北</v>
      </c>
      <c r="HJ180" s="378">
        <f>HJ179</f>
        <v>20</v>
      </c>
      <c r="HK180" s="378" t="str">
        <f t="shared" si="746"/>
        <v>東北20</v>
      </c>
      <c r="HL180" s="390">
        <f t="shared" si="822"/>
        <v>0</v>
      </c>
      <c r="HO180" s="378" t="str">
        <f t="shared" si="747"/>
        <v>東北</v>
      </c>
      <c r="HP180" s="378">
        <f t="shared" si="748"/>
        <v>20</v>
      </c>
      <c r="HQ180" s="378" t="str">
        <f t="shared" si="749"/>
        <v>東北20</v>
      </c>
      <c r="HR180" s="390">
        <f t="shared" si="823"/>
        <v>0</v>
      </c>
      <c r="IA180" s="378" t="str">
        <f>IA170</f>
        <v>東北</v>
      </c>
      <c r="IB180" s="378">
        <f>IB179</f>
        <v>20</v>
      </c>
      <c r="IC180" s="378" t="str">
        <f t="shared" si="750"/>
        <v>東北20</v>
      </c>
      <c r="ID180" s="390">
        <f t="shared" si="824"/>
        <v>0</v>
      </c>
      <c r="IG180" s="378" t="str">
        <f t="shared" si="751"/>
        <v>東北</v>
      </c>
      <c r="IH180" s="378">
        <f t="shared" si="752"/>
        <v>20</v>
      </c>
      <c r="II180" s="378" t="str">
        <f t="shared" si="753"/>
        <v>東北20</v>
      </c>
      <c r="IJ180" s="390">
        <f t="shared" si="825"/>
        <v>0</v>
      </c>
    </row>
    <row r="181" spans="37:244">
      <c r="AK181" s="378" t="str">
        <f t="shared" ref="AK181:AK188" si="826">AK171</f>
        <v>東京</v>
      </c>
      <c r="AL181" s="378">
        <f>AL180</f>
        <v>20</v>
      </c>
      <c r="AM181" s="378" t="str">
        <f t="shared" si="708"/>
        <v>東京20</v>
      </c>
      <c r="AN181" s="390">
        <f t="shared" si="802"/>
        <v>0</v>
      </c>
      <c r="AQ181" s="378" t="str">
        <f t="shared" si="709"/>
        <v>東京</v>
      </c>
      <c r="AR181" s="378">
        <f t="shared" si="710"/>
        <v>20</v>
      </c>
      <c r="AS181" s="378" t="str">
        <f t="shared" si="711"/>
        <v>東京20</v>
      </c>
      <c r="AT181" s="390">
        <f t="shared" si="803"/>
        <v>0</v>
      </c>
      <c r="BC181" s="378" t="str">
        <f t="shared" ref="BC181:BC188" si="827">BC171</f>
        <v>東京</v>
      </c>
      <c r="BD181" s="378">
        <f>BD180</f>
        <v>20</v>
      </c>
      <c r="BE181" s="378" t="str">
        <f t="shared" si="712"/>
        <v>東京20</v>
      </c>
      <c r="BF181" s="390">
        <f t="shared" si="804"/>
        <v>0</v>
      </c>
      <c r="BI181" s="378" t="str">
        <f t="shared" si="713"/>
        <v>東京</v>
      </c>
      <c r="BJ181" s="378">
        <f t="shared" si="714"/>
        <v>20</v>
      </c>
      <c r="BK181" s="378" t="str">
        <f t="shared" si="715"/>
        <v>東京20</v>
      </c>
      <c r="BL181" s="390">
        <f t="shared" si="805"/>
        <v>0</v>
      </c>
      <c r="BU181" s="378" t="str">
        <f t="shared" ref="BU181:BU188" si="828">BU171</f>
        <v>東京</v>
      </c>
      <c r="BV181" s="378">
        <f>BV180</f>
        <v>20</v>
      </c>
      <c r="BW181" s="378" t="str">
        <f t="shared" si="716"/>
        <v>東京20</v>
      </c>
      <c r="BX181" s="390">
        <f t="shared" si="806"/>
        <v>0</v>
      </c>
      <c r="CA181" s="378" t="str">
        <f t="shared" si="717"/>
        <v>東京</v>
      </c>
      <c r="CB181" s="378">
        <f t="shared" si="718"/>
        <v>20</v>
      </c>
      <c r="CC181" s="378" t="str">
        <f t="shared" si="719"/>
        <v>東京20</v>
      </c>
      <c r="CD181" s="390">
        <f t="shared" si="807"/>
        <v>0</v>
      </c>
      <c r="CM181" s="378" t="str">
        <f t="shared" ref="CM181:CM188" si="829">CM171</f>
        <v>東京</v>
      </c>
      <c r="CN181" s="378">
        <f>CN180</f>
        <v>20</v>
      </c>
      <c r="CO181" s="378" t="str">
        <f t="shared" si="720"/>
        <v>東京20</v>
      </c>
      <c r="CP181" s="390">
        <f t="shared" si="808"/>
        <v>0</v>
      </c>
      <c r="CS181" s="378" t="str">
        <f t="shared" si="721"/>
        <v>東京</v>
      </c>
      <c r="CT181" s="378">
        <f t="shared" si="722"/>
        <v>20</v>
      </c>
      <c r="CU181" s="378" t="str">
        <f t="shared" si="723"/>
        <v>東京20</v>
      </c>
      <c r="CV181" s="390">
        <f t="shared" si="809"/>
        <v>0</v>
      </c>
      <c r="DE181" s="378" t="str">
        <f t="shared" ref="DE181:DE188" si="830">DE171</f>
        <v>東京</v>
      </c>
      <c r="DF181" s="378">
        <f>DF180</f>
        <v>20</v>
      </c>
      <c r="DG181" s="378" t="str">
        <f t="shared" si="724"/>
        <v>東京20</v>
      </c>
      <c r="DH181" s="390">
        <f t="shared" si="810"/>
        <v>0</v>
      </c>
      <c r="DK181" s="378" t="str">
        <f t="shared" si="725"/>
        <v>東京</v>
      </c>
      <c r="DL181" s="378">
        <f t="shared" si="725"/>
        <v>20</v>
      </c>
      <c r="DM181" s="378" t="str">
        <f t="shared" si="725"/>
        <v>東京20</v>
      </c>
      <c r="DN181" s="390">
        <f t="shared" si="811"/>
        <v>0</v>
      </c>
      <c r="DW181" s="378" t="str">
        <f t="shared" ref="DW181:DW188" si="831">DW171</f>
        <v>東京</v>
      </c>
      <c r="DX181" s="378">
        <f>DX180</f>
        <v>20</v>
      </c>
      <c r="DY181" s="378" t="str">
        <f t="shared" si="726"/>
        <v>東京20</v>
      </c>
      <c r="DZ181" s="390">
        <f t="shared" si="812"/>
        <v>0</v>
      </c>
      <c r="EC181" s="378" t="str">
        <f t="shared" si="727"/>
        <v>東京</v>
      </c>
      <c r="ED181" s="378">
        <f t="shared" si="728"/>
        <v>20</v>
      </c>
      <c r="EE181" s="378" t="str">
        <f t="shared" si="729"/>
        <v>東京20</v>
      </c>
      <c r="EF181" s="390">
        <f t="shared" si="813"/>
        <v>0</v>
      </c>
      <c r="EO181" s="378" t="str">
        <f t="shared" ref="EO181:EO188" si="832">EO171</f>
        <v>東京</v>
      </c>
      <c r="EP181" s="378">
        <f>EP180</f>
        <v>20</v>
      </c>
      <c r="EQ181" s="378" t="str">
        <f t="shared" si="730"/>
        <v>東京20</v>
      </c>
      <c r="ER181" s="390">
        <f t="shared" si="814"/>
        <v>0</v>
      </c>
      <c r="EU181" s="378" t="str">
        <f t="shared" si="731"/>
        <v>東京</v>
      </c>
      <c r="EV181" s="378">
        <f t="shared" si="732"/>
        <v>20</v>
      </c>
      <c r="EW181" s="378" t="str">
        <f t="shared" si="733"/>
        <v>東京20</v>
      </c>
      <c r="EX181" s="390">
        <f t="shared" si="815"/>
        <v>0</v>
      </c>
      <c r="FG181" s="378" t="str">
        <f t="shared" ref="FG181:FG188" si="833">FG171</f>
        <v>東京</v>
      </c>
      <c r="FH181" s="378">
        <f>FH180</f>
        <v>20</v>
      </c>
      <c r="FI181" s="378" t="str">
        <f t="shared" si="734"/>
        <v>東京20</v>
      </c>
      <c r="FJ181" s="390">
        <f t="shared" si="816"/>
        <v>0</v>
      </c>
      <c r="FM181" s="378" t="str">
        <f t="shared" si="735"/>
        <v>東京</v>
      </c>
      <c r="FN181" s="378">
        <f t="shared" si="736"/>
        <v>20</v>
      </c>
      <c r="FO181" s="378" t="str">
        <f t="shared" si="737"/>
        <v>東京20</v>
      </c>
      <c r="FP181" s="390">
        <f t="shared" si="817"/>
        <v>0</v>
      </c>
      <c r="FY181" s="378" t="str">
        <f t="shared" ref="FY181:FY188" si="834">FY171</f>
        <v>東京</v>
      </c>
      <c r="FZ181" s="378">
        <f>FZ180</f>
        <v>20</v>
      </c>
      <c r="GA181" s="378" t="str">
        <f t="shared" si="738"/>
        <v>東京20</v>
      </c>
      <c r="GB181" s="390">
        <f t="shared" si="818"/>
        <v>0</v>
      </c>
      <c r="GE181" s="378" t="str">
        <f t="shared" si="739"/>
        <v>東京</v>
      </c>
      <c r="GF181" s="378">
        <f t="shared" si="740"/>
        <v>20</v>
      </c>
      <c r="GG181" s="378" t="str">
        <f t="shared" si="741"/>
        <v>東京20</v>
      </c>
      <c r="GH181" s="390">
        <f t="shared" si="819"/>
        <v>0</v>
      </c>
      <c r="GQ181" s="378" t="str">
        <f t="shared" ref="GQ181:GQ188" si="835">GQ171</f>
        <v>東京</v>
      </c>
      <c r="GR181" s="378">
        <f>GR180</f>
        <v>20</v>
      </c>
      <c r="GS181" s="378" t="str">
        <f t="shared" si="742"/>
        <v>東京20</v>
      </c>
      <c r="GT181" s="390">
        <f t="shared" si="820"/>
        <v>0</v>
      </c>
      <c r="GW181" s="378" t="str">
        <f t="shared" si="743"/>
        <v>東京</v>
      </c>
      <c r="GX181" s="378">
        <f t="shared" si="744"/>
        <v>20</v>
      </c>
      <c r="GY181" s="378" t="str">
        <f t="shared" si="745"/>
        <v>東京20</v>
      </c>
      <c r="GZ181" s="390">
        <f t="shared" si="821"/>
        <v>0</v>
      </c>
      <c r="HI181" s="378" t="str">
        <f t="shared" ref="HI181:HI188" si="836">HI171</f>
        <v>東京</v>
      </c>
      <c r="HJ181" s="378">
        <f>HJ180</f>
        <v>20</v>
      </c>
      <c r="HK181" s="378" t="str">
        <f t="shared" si="746"/>
        <v>東京20</v>
      </c>
      <c r="HL181" s="390">
        <f t="shared" si="822"/>
        <v>0</v>
      </c>
      <c r="HO181" s="378" t="str">
        <f t="shared" si="747"/>
        <v>東京</v>
      </c>
      <c r="HP181" s="378">
        <f t="shared" si="748"/>
        <v>20</v>
      </c>
      <c r="HQ181" s="378" t="str">
        <f t="shared" si="749"/>
        <v>東京20</v>
      </c>
      <c r="HR181" s="390">
        <f t="shared" si="823"/>
        <v>0</v>
      </c>
      <c r="IA181" s="378" t="str">
        <f t="shared" ref="IA181:IA188" si="837">IA171</f>
        <v>東京</v>
      </c>
      <c r="IB181" s="378">
        <f>IB180</f>
        <v>20</v>
      </c>
      <c r="IC181" s="378" t="str">
        <f t="shared" si="750"/>
        <v>東京20</v>
      </c>
      <c r="ID181" s="390">
        <f t="shared" si="824"/>
        <v>0</v>
      </c>
      <c r="IG181" s="378" t="str">
        <f t="shared" si="751"/>
        <v>東京</v>
      </c>
      <c r="IH181" s="378">
        <f t="shared" si="752"/>
        <v>20</v>
      </c>
      <c r="II181" s="378" t="str">
        <f t="shared" si="753"/>
        <v>東京20</v>
      </c>
      <c r="IJ181" s="390">
        <f t="shared" si="825"/>
        <v>0</v>
      </c>
    </row>
    <row r="182" spans="37:244">
      <c r="AK182" s="378" t="str">
        <f t="shared" si="826"/>
        <v>中部</v>
      </c>
      <c r="AL182" s="378">
        <f t="shared" ref="AL182:AL188" si="838">AL181</f>
        <v>20</v>
      </c>
      <c r="AM182" s="378" t="str">
        <f t="shared" si="708"/>
        <v>中部20</v>
      </c>
      <c r="AN182" s="390">
        <f t="shared" si="802"/>
        <v>0</v>
      </c>
      <c r="AQ182" s="378" t="str">
        <f t="shared" si="709"/>
        <v>中部</v>
      </c>
      <c r="AR182" s="378">
        <f t="shared" si="710"/>
        <v>20</v>
      </c>
      <c r="AS182" s="378" t="str">
        <f t="shared" si="711"/>
        <v>中部20</v>
      </c>
      <c r="AT182" s="390">
        <f t="shared" si="803"/>
        <v>0</v>
      </c>
      <c r="BC182" s="378" t="str">
        <f t="shared" si="827"/>
        <v>中部</v>
      </c>
      <c r="BD182" s="378">
        <f t="shared" ref="BD182:BD188" si="839">BD181</f>
        <v>20</v>
      </c>
      <c r="BE182" s="378" t="str">
        <f t="shared" si="712"/>
        <v>中部20</v>
      </c>
      <c r="BF182" s="390">
        <f t="shared" si="804"/>
        <v>0</v>
      </c>
      <c r="BI182" s="378" t="str">
        <f t="shared" si="713"/>
        <v>中部</v>
      </c>
      <c r="BJ182" s="378">
        <f t="shared" si="714"/>
        <v>20</v>
      </c>
      <c r="BK182" s="378" t="str">
        <f t="shared" si="715"/>
        <v>中部20</v>
      </c>
      <c r="BL182" s="390">
        <f t="shared" si="805"/>
        <v>0</v>
      </c>
      <c r="BU182" s="378" t="str">
        <f t="shared" si="828"/>
        <v>中部</v>
      </c>
      <c r="BV182" s="378">
        <f t="shared" ref="BV182:BV188" si="840">BV181</f>
        <v>20</v>
      </c>
      <c r="BW182" s="378" t="str">
        <f t="shared" si="716"/>
        <v>中部20</v>
      </c>
      <c r="BX182" s="390">
        <f t="shared" si="806"/>
        <v>0</v>
      </c>
      <c r="CA182" s="378" t="str">
        <f t="shared" si="717"/>
        <v>中部</v>
      </c>
      <c r="CB182" s="378">
        <f t="shared" si="718"/>
        <v>20</v>
      </c>
      <c r="CC182" s="378" t="str">
        <f t="shared" si="719"/>
        <v>中部20</v>
      </c>
      <c r="CD182" s="390">
        <f t="shared" si="807"/>
        <v>0</v>
      </c>
      <c r="CM182" s="378" t="str">
        <f t="shared" si="829"/>
        <v>中部</v>
      </c>
      <c r="CN182" s="378">
        <f t="shared" ref="CN182:CN188" si="841">CN181</f>
        <v>20</v>
      </c>
      <c r="CO182" s="378" t="str">
        <f t="shared" si="720"/>
        <v>中部20</v>
      </c>
      <c r="CP182" s="390">
        <f t="shared" si="808"/>
        <v>0</v>
      </c>
      <c r="CS182" s="378" t="str">
        <f t="shared" si="721"/>
        <v>中部</v>
      </c>
      <c r="CT182" s="378">
        <f t="shared" si="722"/>
        <v>20</v>
      </c>
      <c r="CU182" s="378" t="str">
        <f t="shared" si="723"/>
        <v>中部20</v>
      </c>
      <c r="CV182" s="390">
        <f t="shared" si="809"/>
        <v>0</v>
      </c>
      <c r="DE182" s="378" t="str">
        <f t="shared" si="830"/>
        <v>中部</v>
      </c>
      <c r="DF182" s="378">
        <f t="shared" ref="DF182:DF188" si="842">DF181</f>
        <v>20</v>
      </c>
      <c r="DG182" s="378" t="str">
        <f t="shared" si="724"/>
        <v>中部20</v>
      </c>
      <c r="DH182" s="390">
        <f t="shared" si="810"/>
        <v>0</v>
      </c>
      <c r="DK182" s="378" t="str">
        <f t="shared" si="725"/>
        <v>中部</v>
      </c>
      <c r="DL182" s="378">
        <f t="shared" si="725"/>
        <v>20</v>
      </c>
      <c r="DM182" s="378" t="str">
        <f t="shared" si="725"/>
        <v>中部20</v>
      </c>
      <c r="DN182" s="390">
        <f t="shared" si="811"/>
        <v>0</v>
      </c>
      <c r="DW182" s="378" t="str">
        <f t="shared" si="831"/>
        <v>中部</v>
      </c>
      <c r="DX182" s="378">
        <f t="shared" ref="DX182:DX188" si="843">DX181</f>
        <v>20</v>
      </c>
      <c r="DY182" s="378" t="str">
        <f t="shared" si="726"/>
        <v>中部20</v>
      </c>
      <c r="DZ182" s="390">
        <f t="shared" si="812"/>
        <v>0</v>
      </c>
      <c r="EC182" s="378" t="str">
        <f t="shared" si="727"/>
        <v>中部</v>
      </c>
      <c r="ED182" s="378">
        <f t="shared" si="728"/>
        <v>20</v>
      </c>
      <c r="EE182" s="378" t="str">
        <f t="shared" si="729"/>
        <v>中部20</v>
      </c>
      <c r="EF182" s="390">
        <f t="shared" si="813"/>
        <v>0</v>
      </c>
      <c r="EO182" s="378" t="str">
        <f t="shared" si="832"/>
        <v>中部</v>
      </c>
      <c r="EP182" s="378">
        <f t="shared" ref="EP182:EP188" si="844">EP181</f>
        <v>20</v>
      </c>
      <c r="EQ182" s="378" t="str">
        <f t="shared" si="730"/>
        <v>中部20</v>
      </c>
      <c r="ER182" s="390">
        <f t="shared" si="814"/>
        <v>0</v>
      </c>
      <c r="EU182" s="378" t="str">
        <f t="shared" si="731"/>
        <v>中部</v>
      </c>
      <c r="EV182" s="378">
        <f t="shared" si="732"/>
        <v>20</v>
      </c>
      <c r="EW182" s="378" t="str">
        <f t="shared" si="733"/>
        <v>中部20</v>
      </c>
      <c r="EX182" s="390">
        <f t="shared" si="815"/>
        <v>0</v>
      </c>
      <c r="FG182" s="378" t="str">
        <f t="shared" si="833"/>
        <v>中部</v>
      </c>
      <c r="FH182" s="378">
        <f t="shared" ref="FH182:FH188" si="845">FH181</f>
        <v>20</v>
      </c>
      <c r="FI182" s="378" t="str">
        <f t="shared" si="734"/>
        <v>中部20</v>
      </c>
      <c r="FJ182" s="390">
        <f t="shared" si="816"/>
        <v>0</v>
      </c>
      <c r="FM182" s="378" t="str">
        <f t="shared" si="735"/>
        <v>中部</v>
      </c>
      <c r="FN182" s="378">
        <f t="shared" si="736"/>
        <v>20</v>
      </c>
      <c r="FO182" s="378" t="str">
        <f t="shared" si="737"/>
        <v>中部20</v>
      </c>
      <c r="FP182" s="390">
        <f t="shared" si="817"/>
        <v>0</v>
      </c>
      <c r="FY182" s="378" t="str">
        <f t="shared" si="834"/>
        <v>中部</v>
      </c>
      <c r="FZ182" s="378">
        <f t="shared" ref="FZ182:FZ188" si="846">FZ181</f>
        <v>20</v>
      </c>
      <c r="GA182" s="378" t="str">
        <f t="shared" si="738"/>
        <v>中部20</v>
      </c>
      <c r="GB182" s="390">
        <f t="shared" si="818"/>
        <v>0</v>
      </c>
      <c r="GE182" s="378" t="str">
        <f t="shared" si="739"/>
        <v>中部</v>
      </c>
      <c r="GF182" s="378">
        <f t="shared" si="740"/>
        <v>20</v>
      </c>
      <c r="GG182" s="378" t="str">
        <f t="shared" si="741"/>
        <v>中部20</v>
      </c>
      <c r="GH182" s="390">
        <f t="shared" si="819"/>
        <v>0</v>
      </c>
      <c r="GQ182" s="378" t="str">
        <f t="shared" si="835"/>
        <v>中部</v>
      </c>
      <c r="GR182" s="378">
        <f t="shared" ref="GR182:GR188" si="847">GR181</f>
        <v>20</v>
      </c>
      <c r="GS182" s="378" t="str">
        <f t="shared" si="742"/>
        <v>中部20</v>
      </c>
      <c r="GT182" s="390">
        <f t="shared" si="820"/>
        <v>0</v>
      </c>
      <c r="GW182" s="378" t="str">
        <f t="shared" si="743"/>
        <v>中部</v>
      </c>
      <c r="GX182" s="378">
        <f t="shared" si="744"/>
        <v>20</v>
      </c>
      <c r="GY182" s="378" t="str">
        <f t="shared" si="745"/>
        <v>中部20</v>
      </c>
      <c r="GZ182" s="390">
        <f t="shared" si="821"/>
        <v>0</v>
      </c>
      <c r="HI182" s="378" t="str">
        <f t="shared" si="836"/>
        <v>中部</v>
      </c>
      <c r="HJ182" s="378">
        <f t="shared" ref="HJ182:HJ188" si="848">HJ181</f>
        <v>20</v>
      </c>
      <c r="HK182" s="378" t="str">
        <f t="shared" si="746"/>
        <v>中部20</v>
      </c>
      <c r="HL182" s="390">
        <f t="shared" si="822"/>
        <v>0</v>
      </c>
      <c r="HO182" s="378" t="str">
        <f t="shared" si="747"/>
        <v>中部</v>
      </c>
      <c r="HP182" s="378">
        <f t="shared" si="748"/>
        <v>20</v>
      </c>
      <c r="HQ182" s="378" t="str">
        <f t="shared" si="749"/>
        <v>中部20</v>
      </c>
      <c r="HR182" s="390">
        <f t="shared" si="823"/>
        <v>0</v>
      </c>
      <c r="IA182" s="378" t="str">
        <f t="shared" si="837"/>
        <v>中部</v>
      </c>
      <c r="IB182" s="378">
        <f t="shared" ref="IB182:IB188" si="849">IB181</f>
        <v>20</v>
      </c>
      <c r="IC182" s="378" t="str">
        <f t="shared" si="750"/>
        <v>中部20</v>
      </c>
      <c r="ID182" s="390">
        <f t="shared" si="824"/>
        <v>0</v>
      </c>
      <c r="IG182" s="378" t="str">
        <f t="shared" si="751"/>
        <v>中部</v>
      </c>
      <c r="IH182" s="378">
        <f t="shared" si="752"/>
        <v>20</v>
      </c>
      <c r="II182" s="378" t="str">
        <f t="shared" si="753"/>
        <v>中部20</v>
      </c>
      <c r="IJ182" s="390">
        <f t="shared" si="825"/>
        <v>0</v>
      </c>
    </row>
    <row r="183" spans="37:244">
      <c r="AK183" s="378" t="str">
        <f t="shared" si="826"/>
        <v>北陸</v>
      </c>
      <c r="AL183" s="378">
        <f t="shared" si="838"/>
        <v>20</v>
      </c>
      <c r="AM183" s="378" t="str">
        <f t="shared" si="708"/>
        <v>北陸20</v>
      </c>
      <c r="AN183" s="390">
        <f t="shared" si="802"/>
        <v>0</v>
      </c>
      <c r="AQ183" s="378" t="str">
        <f t="shared" si="709"/>
        <v>北陸</v>
      </c>
      <c r="AR183" s="378">
        <f t="shared" si="710"/>
        <v>20</v>
      </c>
      <c r="AS183" s="378" t="str">
        <f t="shared" si="711"/>
        <v>北陸20</v>
      </c>
      <c r="AT183" s="390">
        <f t="shared" si="803"/>
        <v>0</v>
      </c>
      <c r="BC183" s="378" t="str">
        <f t="shared" si="827"/>
        <v>北陸</v>
      </c>
      <c r="BD183" s="378">
        <f t="shared" si="839"/>
        <v>20</v>
      </c>
      <c r="BE183" s="378" t="str">
        <f t="shared" si="712"/>
        <v>北陸20</v>
      </c>
      <c r="BF183" s="390">
        <f t="shared" si="804"/>
        <v>0</v>
      </c>
      <c r="BI183" s="378" t="str">
        <f t="shared" si="713"/>
        <v>北陸</v>
      </c>
      <c r="BJ183" s="378">
        <f t="shared" si="714"/>
        <v>20</v>
      </c>
      <c r="BK183" s="378" t="str">
        <f t="shared" si="715"/>
        <v>北陸20</v>
      </c>
      <c r="BL183" s="390">
        <f t="shared" si="805"/>
        <v>0</v>
      </c>
      <c r="BU183" s="378" t="str">
        <f t="shared" si="828"/>
        <v>北陸</v>
      </c>
      <c r="BV183" s="378">
        <f t="shared" si="840"/>
        <v>20</v>
      </c>
      <c r="BW183" s="378" t="str">
        <f t="shared" si="716"/>
        <v>北陸20</v>
      </c>
      <c r="BX183" s="390">
        <f t="shared" si="806"/>
        <v>0</v>
      </c>
      <c r="CA183" s="378" t="str">
        <f t="shared" si="717"/>
        <v>北陸</v>
      </c>
      <c r="CB183" s="378">
        <f t="shared" si="718"/>
        <v>20</v>
      </c>
      <c r="CC183" s="378" t="str">
        <f t="shared" si="719"/>
        <v>北陸20</v>
      </c>
      <c r="CD183" s="390">
        <f t="shared" si="807"/>
        <v>0</v>
      </c>
      <c r="CM183" s="378" t="str">
        <f t="shared" si="829"/>
        <v>北陸</v>
      </c>
      <c r="CN183" s="378">
        <f t="shared" si="841"/>
        <v>20</v>
      </c>
      <c r="CO183" s="378" t="str">
        <f t="shared" si="720"/>
        <v>北陸20</v>
      </c>
      <c r="CP183" s="390">
        <f t="shared" si="808"/>
        <v>0</v>
      </c>
      <c r="CS183" s="378" t="str">
        <f t="shared" si="721"/>
        <v>北陸</v>
      </c>
      <c r="CT183" s="378">
        <f t="shared" si="722"/>
        <v>20</v>
      </c>
      <c r="CU183" s="378" t="str">
        <f t="shared" si="723"/>
        <v>北陸20</v>
      </c>
      <c r="CV183" s="390">
        <f t="shared" si="809"/>
        <v>0</v>
      </c>
      <c r="DE183" s="378" t="str">
        <f t="shared" si="830"/>
        <v>北陸</v>
      </c>
      <c r="DF183" s="378">
        <f t="shared" si="842"/>
        <v>20</v>
      </c>
      <c r="DG183" s="378" t="str">
        <f t="shared" si="724"/>
        <v>北陸20</v>
      </c>
      <c r="DH183" s="390">
        <f t="shared" si="810"/>
        <v>0</v>
      </c>
      <c r="DK183" s="378" t="str">
        <f t="shared" si="725"/>
        <v>北陸</v>
      </c>
      <c r="DL183" s="378">
        <f t="shared" si="725"/>
        <v>20</v>
      </c>
      <c r="DM183" s="378" t="str">
        <f t="shared" si="725"/>
        <v>北陸20</v>
      </c>
      <c r="DN183" s="390">
        <f t="shared" si="811"/>
        <v>0</v>
      </c>
      <c r="DW183" s="378" t="str">
        <f t="shared" si="831"/>
        <v>北陸</v>
      </c>
      <c r="DX183" s="378">
        <f t="shared" si="843"/>
        <v>20</v>
      </c>
      <c r="DY183" s="378" t="str">
        <f t="shared" si="726"/>
        <v>北陸20</v>
      </c>
      <c r="DZ183" s="390">
        <f t="shared" si="812"/>
        <v>0</v>
      </c>
      <c r="EC183" s="378" t="str">
        <f t="shared" si="727"/>
        <v>北陸</v>
      </c>
      <c r="ED183" s="378">
        <f t="shared" si="728"/>
        <v>20</v>
      </c>
      <c r="EE183" s="378" t="str">
        <f t="shared" si="729"/>
        <v>北陸20</v>
      </c>
      <c r="EF183" s="390">
        <f t="shared" si="813"/>
        <v>0</v>
      </c>
      <c r="EO183" s="378" t="str">
        <f t="shared" si="832"/>
        <v>北陸</v>
      </c>
      <c r="EP183" s="378">
        <f t="shared" si="844"/>
        <v>20</v>
      </c>
      <c r="EQ183" s="378" t="str">
        <f t="shared" si="730"/>
        <v>北陸20</v>
      </c>
      <c r="ER183" s="390">
        <f t="shared" si="814"/>
        <v>0</v>
      </c>
      <c r="EU183" s="378" t="str">
        <f t="shared" si="731"/>
        <v>北陸</v>
      </c>
      <c r="EV183" s="378">
        <f t="shared" si="732"/>
        <v>20</v>
      </c>
      <c r="EW183" s="378" t="str">
        <f t="shared" si="733"/>
        <v>北陸20</v>
      </c>
      <c r="EX183" s="390">
        <f t="shared" si="815"/>
        <v>0</v>
      </c>
      <c r="FG183" s="378" t="str">
        <f t="shared" si="833"/>
        <v>北陸</v>
      </c>
      <c r="FH183" s="378">
        <f t="shared" si="845"/>
        <v>20</v>
      </c>
      <c r="FI183" s="378" t="str">
        <f t="shared" si="734"/>
        <v>北陸20</v>
      </c>
      <c r="FJ183" s="390">
        <f t="shared" si="816"/>
        <v>0</v>
      </c>
      <c r="FM183" s="378" t="str">
        <f t="shared" si="735"/>
        <v>北陸</v>
      </c>
      <c r="FN183" s="378">
        <f t="shared" si="736"/>
        <v>20</v>
      </c>
      <c r="FO183" s="378" t="str">
        <f t="shared" si="737"/>
        <v>北陸20</v>
      </c>
      <c r="FP183" s="390">
        <f t="shared" si="817"/>
        <v>0</v>
      </c>
      <c r="FY183" s="378" t="str">
        <f t="shared" si="834"/>
        <v>北陸</v>
      </c>
      <c r="FZ183" s="378">
        <f t="shared" si="846"/>
        <v>20</v>
      </c>
      <c r="GA183" s="378" t="str">
        <f t="shared" si="738"/>
        <v>北陸20</v>
      </c>
      <c r="GB183" s="390">
        <f t="shared" si="818"/>
        <v>0</v>
      </c>
      <c r="GE183" s="378" t="str">
        <f t="shared" si="739"/>
        <v>北陸</v>
      </c>
      <c r="GF183" s="378">
        <f t="shared" si="740"/>
        <v>20</v>
      </c>
      <c r="GG183" s="378" t="str">
        <f t="shared" si="741"/>
        <v>北陸20</v>
      </c>
      <c r="GH183" s="390">
        <f t="shared" si="819"/>
        <v>0</v>
      </c>
      <c r="GQ183" s="378" t="str">
        <f t="shared" si="835"/>
        <v>北陸</v>
      </c>
      <c r="GR183" s="378">
        <f t="shared" si="847"/>
        <v>20</v>
      </c>
      <c r="GS183" s="378" t="str">
        <f t="shared" si="742"/>
        <v>北陸20</v>
      </c>
      <c r="GT183" s="390">
        <f t="shared" si="820"/>
        <v>0</v>
      </c>
      <c r="GW183" s="378" t="str">
        <f t="shared" si="743"/>
        <v>北陸</v>
      </c>
      <c r="GX183" s="378">
        <f t="shared" si="744"/>
        <v>20</v>
      </c>
      <c r="GY183" s="378" t="str">
        <f t="shared" si="745"/>
        <v>北陸20</v>
      </c>
      <c r="GZ183" s="390">
        <f t="shared" si="821"/>
        <v>0</v>
      </c>
      <c r="HI183" s="378" t="str">
        <f t="shared" si="836"/>
        <v>北陸</v>
      </c>
      <c r="HJ183" s="378">
        <f t="shared" si="848"/>
        <v>20</v>
      </c>
      <c r="HK183" s="378" t="str">
        <f t="shared" si="746"/>
        <v>北陸20</v>
      </c>
      <c r="HL183" s="390">
        <f t="shared" si="822"/>
        <v>0</v>
      </c>
      <c r="HO183" s="378" t="str">
        <f t="shared" si="747"/>
        <v>北陸</v>
      </c>
      <c r="HP183" s="378">
        <f t="shared" si="748"/>
        <v>20</v>
      </c>
      <c r="HQ183" s="378" t="str">
        <f t="shared" si="749"/>
        <v>北陸20</v>
      </c>
      <c r="HR183" s="390">
        <f t="shared" si="823"/>
        <v>0</v>
      </c>
      <c r="IA183" s="378" t="str">
        <f t="shared" si="837"/>
        <v>北陸</v>
      </c>
      <c r="IB183" s="378">
        <f t="shared" si="849"/>
        <v>20</v>
      </c>
      <c r="IC183" s="378" t="str">
        <f t="shared" si="750"/>
        <v>北陸20</v>
      </c>
      <c r="ID183" s="390">
        <f t="shared" si="824"/>
        <v>0</v>
      </c>
      <c r="IG183" s="378" t="str">
        <f t="shared" si="751"/>
        <v>北陸</v>
      </c>
      <c r="IH183" s="378">
        <f t="shared" si="752"/>
        <v>20</v>
      </c>
      <c r="II183" s="378" t="str">
        <f t="shared" si="753"/>
        <v>北陸20</v>
      </c>
      <c r="IJ183" s="390">
        <f t="shared" si="825"/>
        <v>0</v>
      </c>
    </row>
    <row r="184" spans="37:244">
      <c r="AK184" s="378" t="str">
        <f t="shared" si="826"/>
        <v>関西</v>
      </c>
      <c r="AL184" s="378">
        <f t="shared" si="838"/>
        <v>20</v>
      </c>
      <c r="AM184" s="378" t="str">
        <f t="shared" si="708"/>
        <v>関西20</v>
      </c>
      <c r="AN184" s="390">
        <f t="shared" si="802"/>
        <v>0</v>
      </c>
      <c r="AQ184" s="378" t="str">
        <f t="shared" si="709"/>
        <v>関西</v>
      </c>
      <c r="AR184" s="378">
        <f t="shared" si="710"/>
        <v>20</v>
      </c>
      <c r="AS184" s="378" t="str">
        <f t="shared" si="711"/>
        <v>関西20</v>
      </c>
      <c r="AT184" s="390">
        <f t="shared" si="803"/>
        <v>0</v>
      </c>
      <c r="BC184" s="378" t="str">
        <f t="shared" si="827"/>
        <v>関西</v>
      </c>
      <c r="BD184" s="378">
        <f t="shared" si="839"/>
        <v>20</v>
      </c>
      <c r="BE184" s="378" t="str">
        <f t="shared" si="712"/>
        <v>関西20</v>
      </c>
      <c r="BF184" s="390">
        <f t="shared" si="804"/>
        <v>0</v>
      </c>
      <c r="BI184" s="378" t="str">
        <f t="shared" si="713"/>
        <v>関西</v>
      </c>
      <c r="BJ184" s="378">
        <f t="shared" si="714"/>
        <v>20</v>
      </c>
      <c r="BK184" s="378" t="str">
        <f t="shared" si="715"/>
        <v>関西20</v>
      </c>
      <c r="BL184" s="390">
        <f t="shared" si="805"/>
        <v>0</v>
      </c>
      <c r="BU184" s="378" t="str">
        <f t="shared" si="828"/>
        <v>関西</v>
      </c>
      <c r="BV184" s="378">
        <f t="shared" si="840"/>
        <v>20</v>
      </c>
      <c r="BW184" s="378" t="str">
        <f t="shared" si="716"/>
        <v>関西20</v>
      </c>
      <c r="BX184" s="390">
        <f t="shared" si="806"/>
        <v>0</v>
      </c>
      <c r="CA184" s="378" t="str">
        <f t="shared" si="717"/>
        <v>関西</v>
      </c>
      <c r="CB184" s="378">
        <f t="shared" si="718"/>
        <v>20</v>
      </c>
      <c r="CC184" s="378" t="str">
        <f t="shared" si="719"/>
        <v>関西20</v>
      </c>
      <c r="CD184" s="390">
        <f t="shared" si="807"/>
        <v>0</v>
      </c>
      <c r="CM184" s="378" t="str">
        <f t="shared" si="829"/>
        <v>関西</v>
      </c>
      <c r="CN184" s="378">
        <f t="shared" si="841"/>
        <v>20</v>
      </c>
      <c r="CO184" s="378" t="str">
        <f t="shared" si="720"/>
        <v>関西20</v>
      </c>
      <c r="CP184" s="390">
        <f t="shared" si="808"/>
        <v>0</v>
      </c>
      <c r="CS184" s="378" t="str">
        <f t="shared" si="721"/>
        <v>関西</v>
      </c>
      <c r="CT184" s="378">
        <f t="shared" si="722"/>
        <v>20</v>
      </c>
      <c r="CU184" s="378" t="str">
        <f t="shared" si="723"/>
        <v>関西20</v>
      </c>
      <c r="CV184" s="390">
        <f t="shared" si="809"/>
        <v>0</v>
      </c>
      <c r="DE184" s="378" t="str">
        <f t="shared" si="830"/>
        <v>関西</v>
      </c>
      <c r="DF184" s="378">
        <f t="shared" si="842"/>
        <v>20</v>
      </c>
      <c r="DG184" s="378" t="str">
        <f t="shared" si="724"/>
        <v>関西20</v>
      </c>
      <c r="DH184" s="390">
        <f t="shared" si="810"/>
        <v>0</v>
      </c>
      <c r="DK184" s="378" t="str">
        <f t="shared" si="725"/>
        <v>関西</v>
      </c>
      <c r="DL184" s="378">
        <f t="shared" si="725"/>
        <v>20</v>
      </c>
      <c r="DM184" s="378" t="str">
        <f t="shared" si="725"/>
        <v>関西20</v>
      </c>
      <c r="DN184" s="390">
        <f t="shared" si="811"/>
        <v>0</v>
      </c>
      <c r="DW184" s="378" t="str">
        <f t="shared" si="831"/>
        <v>関西</v>
      </c>
      <c r="DX184" s="378">
        <f t="shared" si="843"/>
        <v>20</v>
      </c>
      <c r="DY184" s="378" t="str">
        <f t="shared" si="726"/>
        <v>関西20</v>
      </c>
      <c r="DZ184" s="390">
        <f t="shared" si="812"/>
        <v>0</v>
      </c>
      <c r="EC184" s="378" t="str">
        <f t="shared" si="727"/>
        <v>関西</v>
      </c>
      <c r="ED184" s="378">
        <f t="shared" si="728"/>
        <v>20</v>
      </c>
      <c r="EE184" s="378" t="str">
        <f t="shared" si="729"/>
        <v>関西20</v>
      </c>
      <c r="EF184" s="390">
        <f t="shared" si="813"/>
        <v>0</v>
      </c>
      <c r="EO184" s="378" t="str">
        <f t="shared" si="832"/>
        <v>関西</v>
      </c>
      <c r="EP184" s="378">
        <f t="shared" si="844"/>
        <v>20</v>
      </c>
      <c r="EQ184" s="378" t="str">
        <f t="shared" si="730"/>
        <v>関西20</v>
      </c>
      <c r="ER184" s="390">
        <f t="shared" si="814"/>
        <v>0</v>
      </c>
      <c r="EU184" s="378" t="str">
        <f t="shared" si="731"/>
        <v>関西</v>
      </c>
      <c r="EV184" s="378">
        <f t="shared" si="732"/>
        <v>20</v>
      </c>
      <c r="EW184" s="378" t="str">
        <f t="shared" si="733"/>
        <v>関西20</v>
      </c>
      <c r="EX184" s="390">
        <f t="shared" si="815"/>
        <v>0</v>
      </c>
      <c r="FG184" s="378" t="str">
        <f t="shared" si="833"/>
        <v>関西</v>
      </c>
      <c r="FH184" s="378">
        <f t="shared" si="845"/>
        <v>20</v>
      </c>
      <c r="FI184" s="378" t="str">
        <f t="shared" si="734"/>
        <v>関西20</v>
      </c>
      <c r="FJ184" s="390">
        <f t="shared" si="816"/>
        <v>0</v>
      </c>
      <c r="FM184" s="378" t="str">
        <f t="shared" si="735"/>
        <v>関西</v>
      </c>
      <c r="FN184" s="378">
        <f t="shared" si="736"/>
        <v>20</v>
      </c>
      <c r="FO184" s="378" t="str">
        <f t="shared" si="737"/>
        <v>関西20</v>
      </c>
      <c r="FP184" s="390">
        <f t="shared" si="817"/>
        <v>0</v>
      </c>
      <c r="FY184" s="378" t="str">
        <f t="shared" si="834"/>
        <v>関西</v>
      </c>
      <c r="FZ184" s="378">
        <f t="shared" si="846"/>
        <v>20</v>
      </c>
      <c r="GA184" s="378" t="str">
        <f t="shared" si="738"/>
        <v>関西20</v>
      </c>
      <c r="GB184" s="390">
        <f t="shared" si="818"/>
        <v>0</v>
      </c>
      <c r="GE184" s="378" t="str">
        <f t="shared" si="739"/>
        <v>関西</v>
      </c>
      <c r="GF184" s="378">
        <f t="shared" si="740"/>
        <v>20</v>
      </c>
      <c r="GG184" s="378" t="str">
        <f t="shared" si="741"/>
        <v>関西20</v>
      </c>
      <c r="GH184" s="390">
        <f t="shared" si="819"/>
        <v>0</v>
      </c>
      <c r="GQ184" s="378" t="str">
        <f t="shared" si="835"/>
        <v>関西</v>
      </c>
      <c r="GR184" s="378">
        <f t="shared" si="847"/>
        <v>20</v>
      </c>
      <c r="GS184" s="378" t="str">
        <f t="shared" si="742"/>
        <v>関西20</v>
      </c>
      <c r="GT184" s="390">
        <f t="shared" si="820"/>
        <v>0</v>
      </c>
      <c r="GW184" s="378" t="str">
        <f t="shared" si="743"/>
        <v>関西</v>
      </c>
      <c r="GX184" s="378">
        <f t="shared" si="744"/>
        <v>20</v>
      </c>
      <c r="GY184" s="378" t="str">
        <f t="shared" si="745"/>
        <v>関西20</v>
      </c>
      <c r="GZ184" s="390">
        <f t="shared" si="821"/>
        <v>0</v>
      </c>
      <c r="HI184" s="378" t="str">
        <f t="shared" si="836"/>
        <v>関西</v>
      </c>
      <c r="HJ184" s="378">
        <f t="shared" si="848"/>
        <v>20</v>
      </c>
      <c r="HK184" s="378" t="str">
        <f t="shared" si="746"/>
        <v>関西20</v>
      </c>
      <c r="HL184" s="390">
        <f t="shared" si="822"/>
        <v>0</v>
      </c>
      <c r="HO184" s="378" t="str">
        <f t="shared" si="747"/>
        <v>関西</v>
      </c>
      <c r="HP184" s="378">
        <f t="shared" si="748"/>
        <v>20</v>
      </c>
      <c r="HQ184" s="378" t="str">
        <f t="shared" si="749"/>
        <v>関西20</v>
      </c>
      <c r="HR184" s="390">
        <f t="shared" si="823"/>
        <v>0</v>
      </c>
      <c r="IA184" s="378" t="str">
        <f t="shared" si="837"/>
        <v>関西</v>
      </c>
      <c r="IB184" s="378">
        <f t="shared" si="849"/>
        <v>20</v>
      </c>
      <c r="IC184" s="378" t="str">
        <f t="shared" si="750"/>
        <v>関西20</v>
      </c>
      <c r="ID184" s="390">
        <f t="shared" si="824"/>
        <v>0</v>
      </c>
      <c r="IG184" s="378" t="str">
        <f t="shared" si="751"/>
        <v>関西</v>
      </c>
      <c r="IH184" s="378">
        <f t="shared" si="752"/>
        <v>20</v>
      </c>
      <c r="II184" s="378" t="str">
        <f t="shared" si="753"/>
        <v>関西20</v>
      </c>
      <c r="IJ184" s="390">
        <f t="shared" si="825"/>
        <v>0</v>
      </c>
    </row>
    <row r="185" spans="37:244">
      <c r="AK185" s="378" t="str">
        <f t="shared" si="826"/>
        <v>中国</v>
      </c>
      <c r="AL185" s="378">
        <f t="shared" si="838"/>
        <v>20</v>
      </c>
      <c r="AM185" s="378" t="str">
        <f t="shared" si="708"/>
        <v>中国20</v>
      </c>
      <c r="AN185" s="390">
        <f t="shared" si="802"/>
        <v>0</v>
      </c>
      <c r="AQ185" s="378" t="str">
        <f t="shared" si="709"/>
        <v>中国</v>
      </c>
      <c r="AR185" s="378">
        <f t="shared" si="710"/>
        <v>20</v>
      </c>
      <c r="AS185" s="378" t="str">
        <f t="shared" si="711"/>
        <v>中国20</v>
      </c>
      <c r="AT185" s="390">
        <f t="shared" si="803"/>
        <v>0</v>
      </c>
      <c r="BC185" s="378" t="str">
        <f t="shared" si="827"/>
        <v>中国</v>
      </c>
      <c r="BD185" s="378">
        <f t="shared" si="839"/>
        <v>20</v>
      </c>
      <c r="BE185" s="378" t="str">
        <f t="shared" si="712"/>
        <v>中国20</v>
      </c>
      <c r="BF185" s="390">
        <f t="shared" si="804"/>
        <v>0</v>
      </c>
      <c r="BI185" s="378" t="str">
        <f t="shared" si="713"/>
        <v>中国</v>
      </c>
      <c r="BJ185" s="378">
        <f t="shared" si="714"/>
        <v>20</v>
      </c>
      <c r="BK185" s="378" t="str">
        <f t="shared" si="715"/>
        <v>中国20</v>
      </c>
      <c r="BL185" s="390">
        <f t="shared" si="805"/>
        <v>0</v>
      </c>
      <c r="BU185" s="378" t="str">
        <f t="shared" si="828"/>
        <v>中国</v>
      </c>
      <c r="BV185" s="378">
        <f t="shared" si="840"/>
        <v>20</v>
      </c>
      <c r="BW185" s="378" t="str">
        <f t="shared" si="716"/>
        <v>中国20</v>
      </c>
      <c r="BX185" s="390">
        <f t="shared" si="806"/>
        <v>0</v>
      </c>
      <c r="CA185" s="378" t="str">
        <f t="shared" si="717"/>
        <v>中国</v>
      </c>
      <c r="CB185" s="378">
        <f t="shared" si="718"/>
        <v>20</v>
      </c>
      <c r="CC185" s="378" t="str">
        <f t="shared" si="719"/>
        <v>中国20</v>
      </c>
      <c r="CD185" s="390">
        <f t="shared" si="807"/>
        <v>0</v>
      </c>
      <c r="CM185" s="378" t="str">
        <f t="shared" si="829"/>
        <v>中国</v>
      </c>
      <c r="CN185" s="378">
        <f t="shared" si="841"/>
        <v>20</v>
      </c>
      <c r="CO185" s="378" t="str">
        <f t="shared" si="720"/>
        <v>中国20</v>
      </c>
      <c r="CP185" s="390">
        <f t="shared" si="808"/>
        <v>0</v>
      </c>
      <c r="CS185" s="378" t="str">
        <f t="shared" si="721"/>
        <v>中国</v>
      </c>
      <c r="CT185" s="378">
        <f t="shared" si="722"/>
        <v>20</v>
      </c>
      <c r="CU185" s="378" t="str">
        <f t="shared" si="723"/>
        <v>中国20</v>
      </c>
      <c r="CV185" s="390">
        <f t="shared" si="809"/>
        <v>0</v>
      </c>
      <c r="DE185" s="378" t="str">
        <f t="shared" si="830"/>
        <v>中国</v>
      </c>
      <c r="DF185" s="378">
        <f t="shared" si="842"/>
        <v>20</v>
      </c>
      <c r="DG185" s="378" t="str">
        <f t="shared" si="724"/>
        <v>中国20</v>
      </c>
      <c r="DH185" s="390">
        <f t="shared" si="810"/>
        <v>0</v>
      </c>
      <c r="DK185" s="378" t="str">
        <f t="shared" si="725"/>
        <v>中国</v>
      </c>
      <c r="DL185" s="378">
        <f t="shared" si="725"/>
        <v>20</v>
      </c>
      <c r="DM185" s="378" t="str">
        <f t="shared" si="725"/>
        <v>中国20</v>
      </c>
      <c r="DN185" s="390">
        <f t="shared" si="811"/>
        <v>0</v>
      </c>
      <c r="DW185" s="378" t="str">
        <f t="shared" si="831"/>
        <v>中国</v>
      </c>
      <c r="DX185" s="378">
        <f t="shared" si="843"/>
        <v>20</v>
      </c>
      <c r="DY185" s="378" t="str">
        <f t="shared" si="726"/>
        <v>中国20</v>
      </c>
      <c r="DZ185" s="390">
        <f t="shared" si="812"/>
        <v>0</v>
      </c>
      <c r="EC185" s="378" t="str">
        <f t="shared" si="727"/>
        <v>中国</v>
      </c>
      <c r="ED185" s="378">
        <f t="shared" si="728"/>
        <v>20</v>
      </c>
      <c r="EE185" s="378" t="str">
        <f t="shared" si="729"/>
        <v>中国20</v>
      </c>
      <c r="EF185" s="390">
        <f t="shared" si="813"/>
        <v>0</v>
      </c>
      <c r="EO185" s="378" t="str">
        <f t="shared" si="832"/>
        <v>中国</v>
      </c>
      <c r="EP185" s="378">
        <f t="shared" si="844"/>
        <v>20</v>
      </c>
      <c r="EQ185" s="378" t="str">
        <f t="shared" si="730"/>
        <v>中国20</v>
      </c>
      <c r="ER185" s="390">
        <f t="shared" si="814"/>
        <v>0</v>
      </c>
      <c r="EU185" s="378" t="str">
        <f t="shared" si="731"/>
        <v>中国</v>
      </c>
      <c r="EV185" s="378">
        <f t="shared" si="732"/>
        <v>20</v>
      </c>
      <c r="EW185" s="378" t="str">
        <f t="shared" si="733"/>
        <v>中国20</v>
      </c>
      <c r="EX185" s="390">
        <f t="shared" si="815"/>
        <v>0</v>
      </c>
      <c r="FG185" s="378" t="str">
        <f t="shared" si="833"/>
        <v>中国</v>
      </c>
      <c r="FH185" s="378">
        <f t="shared" si="845"/>
        <v>20</v>
      </c>
      <c r="FI185" s="378" t="str">
        <f t="shared" si="734"/>
        <v>中国20</v>
      </c>
      <c r="FJ185" s="390">
        <f t="shared" si="816"/>
        <v>0</v>
      </c>
      <c r="FM185" s="378" t="str">
        <f t="shared" si="735"/>
        <v>中国</v>
      </c>
      <c r="FN185" s="378">
        <f t="shared" si="736"/>
        <v>20</v>
      </c>
      <c r="FO185" s="378" t="str">
        <f t="shared" si="737"/>
        <v>中国20</v>
      </c>
      <c r="FP185" s="390">
        <f t="shared" si="817"/>
        <v>0</v>
      </c>
      <c r="FY185" s="378" t="str">
        <f t="shared" si="834"/>
        <v>中国</v>
      </c>
      <c r="FZ185" s="378">
        <f t="shared" si="846"/>
        <v>20</v>
      </c>
      <c r="GA185" s="378" t="str">
        <f t="shared" si="738"/>
        <v>中国20</v>
      </c>
      <c r="GB185" s="390">
        <f t="shared" si="818"/>
        <v>0</v>
      </c>
      <c r="GE185" s="378" t="str">
        <f t="shared" si="739"/>
        <v>中国</v>
      </c>
      <c r="GF185" s="378">
        <f t="shared" si="740"/>
        <v>20</v>
      </c>
      <c r="GG185" s="378" t="str">
        <f t="shared" si="741"/>
        <v>中国20</v>
      </c>
      <c r="GH185" s="390">
        <f t="shared" si="819"/>
        <v>0</v>
      </c>
      <c r="GQ185" s="378" t="str">
        <f t="shared" si="835"/>
        <v>中国</v>
      </c>
      <c r="GR185" s="378">
        <f t="shared" si="847"/>
        <v>20</v>
      </c>
      <c r="GS185" s="378" t="str">
        <f t="shared" si="742"/>
        <v>中国20</v>
      </c>
      <c r="GT185" s="390">
        <f t="shared" si="820"/>
        <v>0</v>
      </c>
      <c r="GW185" s="378" t="str">
        <f t="shared" si="743"/>
        <v>中国</v>
      </c>
      <c r="GX185" s="378">
        <f t="shared" si="744"/>
        <v>20</v>
      </c>
      <c r="GY185" s="378" t="str">
        <f t="shared" si="745"/>
        <v>中国20</v>
      </c>
      <c r="GZ185" s="390">
        <f t="shared" si="821"/>
        <v>0</v>
      </c>
      <c r="HI185" s="378" t="str">
        <f t="shared" si="836"/>
        <v>中国</v>
      </c>
      <c r="HJ185" s="378">
        <f t="shared" si="848"/>
        <v>20</v>
      </c>
      <c r="HK185" s="378" t="str">
        <f t="shared" si="746"/>
        <v>中国20</v>
      </c>
      <c r="HL185" s="390">
        <f t="shared" si="822"/>
        <v>0</v>
      </c>
      <c r="HO185" s="378" t="str">
        <f t="shared" si="747"/>
        <v>中国</v>
      </c>
      <c r="HP185" s="378">
        <f t="shared" si="748"/>
        <v>20</v>
      </c>
      <c r="HQ185" s="378" t="str">
        <f t="shared" si="749"/>
        <v>中国20</v>
      </c>
      <c r="HR185" s="390">
        <f t="shared" si="823"/>
        <v>0</v>
      </c>
      <c r="IA185" s="378" t="str">
        <f t="shared" si="837"/>
        <v>中国</v>
      </c>
      <c r="IB185" s="378">
        <f t="shared" si="849"/>
        <v>20</v>
      </c>
      <c r="IC185" s="378" t="str">
        <f t="shared" si="750"/>
        <v>中国20</v>
      </c>
      <c r="ID185" s="390">
        <f t="shared" si="824"/>
        <v>0</v>
      </c>
      <c r="IG185" s="378" t="str">
        <f t="shared" si="751"/>
        <v>中国</v>
      </c>
      <c r="IH185" s="378">
        <f t="shared" si="752"/>
        <v>20</v>
      </c>
      <c r="II185" s="378" t="str">
        <f t="shared" si="753"/>
        <v>中国20</v>
      </c>
      <c r="IJ185" s="390">
        <f t="shared" si="825"/>
        <v>0</v>
      </c>
    </row>
    <row r="186" spans="37:244">
      <c r="AK186" s="378" t="str">
        <f t="shared" si="826"/>
        <v>四国</v>
      </c>
      <c r="AL186" s="378">
        <f t="shared" si="838"/>
        <v>20</v>
      </c>
      <c r="AM186" s="378" t="str">
        <f t="shared" si="708"/>
        <v>四国20</v>
      </c>
      <c r="AN186" s="390">
        <f t="shared" si="802"/>
        <v>0</v>
      </c>
      <c r="AQ186" s="378" t="str">
        <f t="shared" si="709"/>
        <v>四国</v>
      </c>
      <c r="AR186" s="378">
        <f t="shared" si="710"/>
        <v>20</v>
      </c>
      <c r="AS186" s="378" t="str">
        <f t="shared" si="711"/>
        <v>四国20</v>
      </c>
      <c r="AT186" s="390">
        <f t="shared" si="803"/>
        <v>0</v>
      </c>
      <c r="BC186" s="378" t="str">
        <f t="shared" si="827"/>
        <v>四国</v>
      </c>
      <c r="BD186" s="378">
        <f t="shared" si="839"/>
        <v>20</v>
      </c>
      <c r="BE186" s="378" t="str">
        <f t="shared" si="712"/>
        <v>四国20</v>
      </c>
      <c r="BF186" s="390">
        <f t="shared" si="804"/>
        <v>0</v>
      </c>
      <c r="BI186" s="378" t="str">
        <f t="shared" si="713"/>
        <v>四国</v>
      </c>
      <c r="BJ186" s="378">
        <f t="shared" si="714"/>
        <v>20</v>
      </c>
      <c r="BK186" s="378" t="str">
        <f t="shared" si="715"/>
        <v>四国20</v>
      </c>
      <c r="BL186" s="390">
        <f t="shared" si="805"/>
        <v>0</v>
      </c>
      <c r="BU186" s="378" t="str">
        <f t="shared" si="828"/>
        <v>四国</v>
      </c>
      <c r="BV186" s="378">
        <f t="shared" si="840"/>
        <v>20</v>
      </c>
      <c r="BW186" s="378" t="str">
        <f t="shared" si="716"/>
        <v>四国20</v>
      </c>
      <c r="BX186" s="390">
        <f t="shared" si="806"/>
        <v>0</v>
      </c>
      <c r="CA186" s="378" t="str">
        <f t="shared" si="717"/>
        <v>四国</v>
      </c>
      <c r="CB186" s="378">
        <f t="shared" si="718"/>
        <v>20</v>
      </c>
      <c r="CC186" s="378" t="str">
        <f t="shared" si="719"/>
        <v>四国20</v>
      </c>
      <c r="CD186" s="390">
        <f t="shared" si="807"/>
        <v>0</v>
      </c>
      <c r="CM186" s="378" t="str">
        <f t="shared" si="829"/>
        <v>四国</v>
      </c>
      <c r="CN186" s="378">
        <f t="shared" si="841"/>
        <v>20</v>
      </c>
      <c r="CO186" s="378" t="str">
        <f t="shared" si="720"/>
        <v>四国20</v>
      </c>
      <c r="CP186" s="390">
        <f t="shared" si="808"/>
        <v>0</v>
      </c>
      <c r="CS186" s="378" t="str">
        <f t="shared" si="721"/>
        <v>四国</v>
      </c>
      <c r="CT186" s="378">
        <f t="shared" si="722"/>
        <v>20</v>
      </c>
      <c r="CU186" s="378" t="str">
        <f t="shared" si="723"/>
        <v>四国20</v>
      </c>
      <c r="CV186" s="390">
        <f t="shared" si="809"/>
        <v>0</v>
      </c>
      <c r="DE186" s="378" t="str">
        <f t="shared" si="830"/>
        <v>四国</v>
      </c>
      <c r="DF186" s="378">
        <f t="shared" si="842"/>
        <v>20</v>
      </c>
      <c r="DG186" s="378" t="str">
        <f t="shared" si="724"/>
        <v>四国20</v>
      </c>
      <c r="DH186" s="390">
        <f t="shared" si="810"/>
        <v>0</v>
      </c>
      <c r="DK186" s="378" t="str">
        <f t="shared" si="725"/>
        <v>四国</v>
      </c>
      <c r="DL186" s="378">
        <f t="shared" si="725"/>
        <v>20</v>
      </c>
      <c r="DM186" s="378" t="str">
        <f t="shared" si="725"/>
        <v>四国20</v>
      </c>
      <c r="DN186" s="390">
        <f t="shared" si="811"/>
        <v>0</v>
      </c>
      <c r="DW186" s="378" t="str">
        <f t="shared" si="831"/>
        <v>四国</v>
      </c>
      <c r="DX186" s="378">
        <f t="shared" si="843"/>
        <v>20</v>
      </c>
      <c r="DY186" s="378" t="str">
        <f t="shared" si="726"/>
        <v>四国20</v>
      </c>
      <c r="DZ186" s="390">
        <f t="shared" si="812"/>
        <v>0</v>
      </c>
      <c r="EC186" s="378" t="str">
        <f t="shared" si="727"/>
        <v>四国</v>
      </c>
      <c r="ED186" s="378">
        <f t="shared" si="728"/>
        <v>20</v>
      </c>
      <c r="EE186" s="378" t="str">
        <f t="shared" si="729"/>
        <v>四国20</v>
      </c>
      <c r="EF186" s="390">
        <f t="shared" si="813"/>
        <v>0</v>
      </c>
      <c r="EO186" s="378" t="str">
        <f t="shared" si="832"/>
        <v>四国</v>
      </c>
      <c r="EP186" s="378">
        <f t="shared" si="844"/>
        <v>20</v>
      </c>
      <c r="EQ186" s="378" t="str">
        <f t="shared" si="730"/>
        <v>四国20</v>
      </c>
      <c r="ER186" s="390">
        <f t="shared" si="814"/>
        <v>0</v>
      </c>
      <c r="EU186" s="378" t="str">
        <f t="shared" si="731"/>
        <v>四国</v>
      </c>
      <c r="EV186" s="378">
        <f t="shared" si="732"/>
        <v>20</v>
      </c>
      <c r="EW186" s="378" t="str">
        <f t="shared" si="733"/>
        <v>四国20</v>
      </c>
      <c r="EX186" s="390">
        <f t="shared" si="815"/>
        <v>0</v>
      </c>
      <c r="FG186" s="378" t="str">
        <f t="shared" si="833"/>
        <v>四国</v>
      </c>
      <c r="FH186" s="378">
        <f t="shared" si="845"/>
        <v>20</v>
      </c>
      <c r="FI186" s="378" t="str">
        <f t="shared" si="734"/>
        <v>四国20</v>
      </c>
      <c r="FJ186" s="390">
        <f t="shared" si="816"/>
        <v>0</v>
      </c>
      <c r="FM186" s="378" t="str">
        <f t="shared" si="735"/>
        <v>四国</v>
      </c>
      <c r="FN186" s="378">
        <f t="shared" si="736"/>
        <v>20</v>
      </c>
      <c r="FO186" s="378" t="str">
        <f t="shared" si="737"/>
        <v>四国20</v>
      </c>
      <c r="FP186" s="390">
        <f t="shared" si="817"/>
        <v>0</v>
      </c>
      <c r="FY186" s="378" t="str">
        <f t="shared" si="834"/>
        <v>四国</v>
      </c>
      <c r="FZ186" s="378">
        <f t="shared" si="846"/>
        <v>20</v>
      </c>
      <c r="GA186" s="378" t="str">
        <f t="shared" si="738"/>
        <v>四国20</v>
      </c>
      <c r="GB186" s="390">
        <f t="shared" si="818"/>
        <v>0</v>
      </c>
      <c r="GE186" s="378" t="str">
        <f t="shared" si="739"/>
        <v>四国</v>
      </c>
      <c r="GF186" s="378">
        <f t="shared" si="740"/>
        <v>20</v>
      </c>
      <c r="GG186" s="378" t="str">
        <f t="shared" si="741"/>
        <v>四国20</v>
      </c>
      <c r="GH186" s="390">
        <f t="shared" si="819"/>
        <v>0</v>
      </c>
      <c r="GQ186" s="378" t="str">
        <f t="shared" si="835"/>
        <v>四国</v>
      </c>
      <c r="GR186" s="378">
        <f t="shared" si="847"/>
        <v>20</v>
      </c>
      <c r="GS186" s="378" t="str">
        <f t="shared" si="742"/>
        <v>四国20</v>
      </c>
      <c r="GT186" s="390">
        <f t="shared" si="820"/>
        <v>0</v>
      </c>
      <c r="GW186" s="378" t="str">
        <f t="shared" si="743"/>
        <v>四国</v>
      </c>
      <c r="GX186" s="378">
        <f t="shared" si="744"/>
        <v>20</v>
      </c>
      <c r="GY186" s="378" t="str">
        <f t="shared" si="745"/>
        <v>四国20</v>
      </c>
      <c r="GZ186" s="390">
        <f t="shared" si="821"/>
        <v>0</v>
      </c>
      <c r="HI186" s="378" t="str">
        <f t="shared" si="836"/>
        <v>四国</v>
      </c>
      <c r="HJ186" s="378">
        <f t="shared" si="848"/>
        <v>20</v>
      </c>
      <c r="HK186" s="378" t="str">
        <f t="shared" si="746"/>
        <v>四国20</v>
      </c>
      <c r="HL186" s="390">
        <f t="shared" si="822"/>
        <v>0</v>
      </c>
      <c r="HO186" s="378" t="str">
        <f t="shared" si="747"/>
        <v>四国</v>
      </c>
      <c r="HP186" s="378">
        <f t="shared" si="748"/>
        <v>20</v>
      </c>
      <c r="HQ186" s="378" t="str">
        <f t="shared" si="749"/>
        <v>四国20</v>
      </c>
      <c r="HR186" s="390">
        <f t="shared" si="823"/>
        <v>0</v>
      </c>
      <c r="IA186" s="378" t="str">
        <f t="shared" si="837"/>
        <v>四国</v>
      </c>
      <c r="IB186" s="378">
        <f t="shared" si="849"/>
        <v>20</v>
      </c>
      <c r="IC186" s="378" t="str">
        <f t="shared" si="750"/>
        <v>四国20</v>
      </c>
      <c r="ID186" s="390">
        <f t="shared" si="824"/>
        <v>0</v>
      </c>
      <c r="IG186" s="378" t="str">
        <f t="shared" si="751"/>
        <v>四国</v>
      </c>
      <c r="IH186" s="378">
        <f t="shared" si="752"/>
        <v>20</v>
      </c>
      <c r="II186" s="378" t="str">
        <f t="shared" si="753"/>
        <v>四国20</v>
      </c>
      <c r="IJ186" s="390">
        <f t="shared" si="825"/>
        <v>0</v>
      </c>
    </row>
    <row r="187" spans="37:244">
      <c r="AK187" s="378" t="str">
        <f t="shared" si="826"/>
        <v>九州</v>
      </c>
      <c r="AL187" s="378">
        <f t="shared" si="838"/>
        <v>20</v>
      </c>
      <c r="AM187" s="378" t="str">
        <f t="shared" si="708"/>
        <v>九州20</v>
      </c>
      <c r="AN187" s="390">
        <f t="shared" si="802"/>
        <v>0</v>
      </c>
      <c r="AQ187" s="378" t="str">
        <f t="shared" si="709"/>
        <v>九州</v>
      </c>
      <c r="AR187" s="378">
        <f t="shared" si="710"/>
        <v>20</v>
      </c>
      <c r="AS187" s="378" t="str">
        <f t="shared" si="711"/>
        <v>九州20</v>
      </c>
      <c r="AT187" s="390">
        <f t="shared" si="803"/>
        <v>0</v>
      </c>
      <c r="BC187" s="378" t="str">
        <f t="shared" si="827"/>
        <v>九州</v>
      </c>
      <c r="BD187" s="378">
        <f t="shared" si="839"/>
        <v>20</v>
      </c>
      <c r="BE187" s="378" t="str">
        <f t="shared" si="712"/>
        <v>九州20</v>
      </c>
      <c r="BF187" s="390">
        <f t="shared" si="804"/>
        <v>0</v>
      </c>
      <c r="BI187" s="378" t="str">
        <f t="shared" si="713"/>
        <v>九州</v>
      </c>
      <c r="BJ187" s="378">
        <f t="shared" si="714"/>
        <v>20</v>
      </c>
      <c r="BK187" s="378" t="str">
        <f t="shared" si="715"/>
        <v>九州20</v>
      </c>
      <c r="BL187" s="390">
        <f t="shared" si="805"/>
        <v>0</v>
      </c>
      <c r="BU187" s="378" t="str">
        <f t="shared" si="828"/>
        <v>九州</v>
      </c>
      <c r="BV187" s="378">
        <f t="shared" si="840"/>
        <v>20</v>
      </c>
      <c r="BW187" s="378" t="str">
        <f t="shared" si="716"/>
        <v>九州20</v>
      </c>
      <c r="BX187" s="390">
        <f t="shared" si="806"/>
        <v>0</v>
      </c>
      <c r="CA187" s="378" t="str">
        <f t="shared" si="717"/>
        <v>九州</v>
      </c>
      <c r="CB187" s="378">
        <f t="shared" si="718"/>
        <v>20</v>
      </c>
      <c r="CC187" s="378" t="str">
        <f t="shared" si="719"/>
        <v>九州20</v>
      </c>
      <c r="CD187" s="390">
        <f t="shared" si="807"/>
        <v>0</v>
      </c>
      <c r="CM187" s="378" t="str">
        <f t="shared" si="829"/>
        <v>九州</v>
      </c>
      <c r="CN187" s="378">
        <f t="shared" si="841"/>
        <v>20</v>
      </c>
      <c r="CO187" s="378" t="str">
        <f t="shared" si="720"/>
        <v>九州20</v>
      </c>
      <c r="CP187" s="390">
        <f t="shared" si="808"/>
        <v>0</v>
      </c>
      <c r="CS187" s="378" t="str">
        <f t="shared" si="721"/>
        <v>九州</v>
      </c>
      <c r="CT187" s="378">
        <f t="shared" si="722"/>
        <v>20</v>
      </c>
      <c r="CU187" s="378" t="str">
        <f t="shared" si="723"/>
        <v>九州20</v>
      </c>
      <c r="CV187" s="390">
        <f t="shared" si="809"/>
        <v>0</v>
      </c>
      <c r="DE187" s="378" t="str">
        <f t="shared" si="830"/>
        <v>九州</v>
      </c>
      <c r="DF187" s="378">
        <f t="shared" si="842"/>
        <v>20</v>
      </c>
      <c r="DG187" s="378" t="str">
        <f t="shared" si="724"/>
        <v>九州20</v>
      </c>
      <c r="DH187" s="390">
        <f t="shared" si="810"/>
        <v>0</v>
      </c>
      <c r="DK187" s="378" t="str">
        <f t="shared" si="725"/>
        <v>九州</v>
      </c>
      <c r="DL187" s="378">
        <f t="shared" si="725"/>
        <v>20</v>
      </c>
      <c r="DM187" s="378" t="str">
        <f t="shared" si="725"/>
        <v>九州20</v>
      </c>
      <c r="DN187" s="390">
        <f t="shared" si="811"/>
        <v>0</v>
      </c>
      <c r="DW187" s="378" t="str">
        <f t="shared" si="831"/>
        <v>九州</v>
      </c>
      <c r="DX187" s="378">
        <f t="shared" si="843"/>
        <v>20</v>
      </c>
      <c r="DY187" s="378" t="str">
        <f t="shared" si="726"/>
        <v>九州20</v>
      </c>
      <c r="DZ187" s="390">
        <f t="shared" si="812"/>
        <v>0</v>
      </c>
      <c r="EC187" s="378" t="str">
        <f t="shared" si="727"/>
        <v>九州</v>
      </c>
      <c r="ED187" s="378">
        <f t="shared" si="728"/>
        <v>20</v>
      </c>
      <c r="EE187" s="378" t="str">
        <f t="shared" si="729"/>
        <v>九州20</v>
      </c>
      <c r="EF187" s="390">
        <f t="shared" si="813"/>
        <v>0</v>
      </c>
      <c r="EO187" s="378" t="str">
        <f t="shared" si="832"/>
        <v>九州</v>
      </c>
      <c r="EP187" s="378">
        <f t="shared" si="844"/>
        <v>20</v>
      </c>
      <c r="EQ187" s="378" t="str">
        <f t="shared" si="730"/>
        <v>九州20</v>
      </c>
      <c r="ER187" s="390">
        <f t="shared" si="814"/>
        <v>0</v>
      </c>
      <c r="EU187" s="378" t="str">
        <f t="shared" si="731"/>
        <v>九州</v>
      </c>
      <c r="EV187" s="378">
        <f t="shared" si="732"/>
        <v>20</v>
      </c>
      <c r="EW187" s="378" t="str">
        <f t="shared" si="733"/>
        <v>九州20</v>
      </c>
      <c r="EX187" s="390">
        <f t="shared" si="815"/>
        <v>0</v>
      </c>
      <c r="FG187" s="378" t="str">
        <f t="shared" si="833"/>
        <v>九州</v>
      </c>
      <c r="FH187" s="378">
        <f t="shared" si="845"/>
        <v>20</v>
      </c>
      <c r="FI187" s="378" t="str">
        <f t="shared" si="734"/>
        <v>九州20</v>
      </c>
      <c r="FJ187" s="390">
        <f t="shared" si="816"/>
        <v>0</v>
      </c>
      <c r="FM187" s="378" t="str">
        <f t="shared" si="735"/>
        <v>九州</v>
      </c>
      <c r="FN187" s="378">
        <f t="shared" si="736"/>
        <v>20</v>
      </c>
      <c r="FO187" s="378" t="str">
        <f t="shared" si="737"/>
        <v>九州20</v>
      </c>
      <c r="FP187" s="390">
        <f t="shared" si="817"/>
        <v>0</v>
      </c>
      <c r="FY187" s="378" t="str">
        <f t="shared" si="834"/>
        <v>九州</v>
      </c>
      <c r="FZ187" s="378">
        <f t="shared" si="846"/>
        <v>20</v>
      </c>
      <c r="GA187" s="378" t="str">
        <f t="shared" si="738"/>
        <v>九州20</v>
      </c>
      <c r="GB187" s="390">
        <f t="shared" si="818"/>
        <v>0</v>
      </c>
      <c r="GE187" s="378" t="str">
        <f t="shared" si="739"/>
        <v>九州</v>
      </c>
      <c r="GF187" s="378">
        <f t="shared" si="740"/>
        <v>20</v>
      </c>
      <c r="GG187" s="378" t="str">
        <f t="shared" si="741"/>
        <v>九州20</v>
      </c>
      <c r="GH187" s="390">
        <f t="shared" si="819"/>
        <v>0</v>
      </c>
      <c r="GQ187" s="378" t="str">
        <f t="shared" si="835"/>
        <v>九州</v>
      </c>
      <c r="GR187" s="378">
        <f t="shared" si="847"/>
        <v>20</v>
      </c>
      <c r="GS187" s="378" t="str">
        <f t="shared" si="742"/>
        <v>九州20</v>
      </c>
      <c r="GT187" s="390">
        <f t="shared" si="820"/>
        <v>0</v>
      </c>
      <c r="GW187" s="378" t="str">
        <f t="shared" si="743"/>
        <v>九州</v>
      </c>
      <c r="GX187" s="378">
        <f t="shared" si="744"/>
        <v>20</v>
      </c>
      <c r="GY187" s="378" t="str">
        <f t="shared" si="745"/>
        <v>九州20</v>
      </c>
      <c r="GZ187" s="390">
        <f t="shared" si="821"/>
        <v>0</v>
      </c>
      <c r="HI187" s="378" t="str">
        <f t="shared" si="836"/>
        <v>九州</v>
      </c>
      <c r="HJ187" s="378">
        <f t="shared" si="848"/>
        <v>20</v>
      </c>
      <c r="HK187" s="378" t="str">
        <f t="shared" si="746"/>
        <v>九州20</v>
      </c>
      <c r="HL187" s="390">
        <f t="shared" si="822"/>
        <v>0</v>
      </c>
      <c r="HO187" s="378" t="str">
        <f t="shared" si="747"/>
        <v>九州</v>
      </c>
      <c r="HP187" s="378">
        <f t="shared" si="748"/>
        <v>20</v>
      </c>
      <c r="HQ187" s="378" t="str">
        <f t="shared" si="749"/>
        <v>九州20</v>
      </c>
      <c r="HR187" s="390">
        <f t="shared" si="823"/>
        <v>0</v>
      </c>
      <c r="IA187" s="378" t="str">
        <f t="shared" si="837"/>
        <v>九州</v>
      </c>
      <c r="IB187" s="378">
        <f t="shared" si="849"/>
        <v>20</v>
      </c>
      <c r="IC187" s="378" t="str">
        <f t="shared" si="750"/>
        <v>九州20</v>
      </c>
      <c r="ID187" s="390">
        <f t="shared" si="824"/>
        <v>0</v>
      </c>
      <c r="IG187" s="378" t="str">
        <f t="shared" si="751"/>
        <v>九州</v>
      </c>
      <c r="IH187" s="378">
        <f t="shared" si="752"/>
        <v>20</v>
      </c>
      <c r="II187" s="378" t="str">
        <f t="shared" si="753"/>
        <v>九州20</v>
      </c>
      <c r="IJ187" s="390">
        <f t="shared" si="825"/>
        <v>0</v>
      </c>
    </row>
    <row r="188" spans="37:244">
      <c r="AK188" s="378" t="str">
        <f t="shared" si="826"/>
        <v>沖縄</v>
      </c>
      <c r="AL188" s="378">
        <f t="shared" si="838"/>
        <v>20</v>
      </c>
      <c r="AM188" s="378" t="str">
        <f t="shared" si="708"/>
        <v>沖縄20</v>
      </c>
      <c r="AN188" s="390">
        <f t="shared" si="802"/>
        <v>0</v>
      </c>
      <c r="AQ188" s="378" t="str">
        <f t="shared" si="709"/>
        <v>沖縄</v>
      </c>
      <c r="AR188" s="378">
        <f t="shared" si="710"/>
        <v>20</v>
      </c>
      <c r="AS188" s="378" t="str">
        <f t="shared" si="711"/>
        <v>沖縄20</v>
      </c>
      <c r="AT188" s="390">
        <f t="shared" si="803"/>
        <v>0</v>
      </c>
      <c r="BC188" s="378" t="str">
        <f t="shared" si="827"/>
        <v>沖縄</v>
      </c>
      <c r="BD188" s="378">
        <f t="shared" si="839"/>
        <v>20</v>
      </c>
      <c r="BE188" s="378" t="str">
        <f t="shared" si="712"/>
        <v>沖縄20</v>
      </c>
      <c r="BF188" s="390">
        <f t="shared" si="804"/>
        <v>0</v>
      </c>
      <c r="BI188" s="378" t="str">
        <f t="shared" si="713"/>
        <v>沖縄</v>
      </c>
      <c r="BJ188" s="378">
        <f t="shared" si="714"/>
        <v>20</v>
      </c>
      <c r="BK188" s="378" t="str">
        <f t="shared" si="715"/>
        <v>沖縄20</v>
      </c>
      <c r="BL188" s="390">
        <f t="shared" si="805"/>
        <v>0</v>
      </c>
      <c r="BU188" s="378" t="str">
        <f t="shared" si="828"/>
        <v>沖縄</v>
      </c>
      <c r="BV188" s="378">
        <f t="shared" si="840"/>
        <v>20</v>
      </c>
      <c r="BW188" s="378" t="str">
        <f t="shared" si="716"/>
        <v>沖縄20</v>
      </c>
      <c r="BX188" s="390">
        <f t="shared" si="806"/>
        <v>0</v>
      </c>
      <c r="CA188" s="378" t="str">
        <f t="shared" si="717"/>
        <v>沖縄</v>
      </c>
      <c r="CB188" s="378">
        <f t="shared" si="718"/>
        <v>20</v>
      </c>
      <c r="CC188" s="378" t="str">
        <f t="shared" si="719"/>
        <v>沖縄20</v>
      </c>
      <c r="CD188" s="390">
        <f t="shared" si="807"/>
        <v>0</v>
      </c>
      <c r="CM188" s="378" t="str">
        <f t="shared" si="829"/>
        <v>沖縄</v>
      </c>
      <c r="CN188" s="378">
        <f t="shared" si="841"/>
        <v>20</v>
      </c>
      <c r="CO188" s="378" t="str">
        <f t="shared" si="720"/>
        <v>沖縄20</v>
      </c>
      <c r="CP188" s="390">
        <f t="shared" si="808"/>
        <v>0</v>
      </c>
      <c r="CS188" s="378" t="str">
        <f t="shared" si="721"/>
        <v>沖縄</v>
      </c>
      <c r="CT188" s="378">
        <f t="shared" si="722"/>
        <v>20</v>
      </c>
      <c r="CU188" s="378" t="str">
        <f t="shared" si="723"/>
        <v>沖縄20</v>
      </c>
      <c r="CV188" s="390">
        <f t="shared" si="809"/>
        <v>0</v>
      </c>
      <c r="DE188" s="378" t="str">
        <f t="shared" si="830"/>
        <v>沖縄</v>
      </c>
      <c r="DF188" s="378">
        <f t="shared" si="842"/>
        <v>20</v>
      </c>
      <c r="DG188" s="378" t="str">
        <f t="shared" si="724"/>
        <v>沖縄20</v>
      </c>
      <c r="DH188" s="390">
        <f t="shared" si="810"/>
        <v>0</v>
      </c>
      <c r="DK188" s="378" t="str">
        <f t="shared" si="725"/>
        <v>沖縄</v>
      </c>
      <c r="DL188" s="378">
        <f t="shared" si="725"/>
        <v>20</v>
      </c>
      <c r="DM188" s="378" t="str">
        <f t="shared" si="725"/>
        <v>沖縄20</v>
      </c>
      <c r="DN188" s="390">
        <f t="shared" si="811"/>
        <v>0</v>
      </c>
      <c r="DW188" s="378" t="str">
        <f t="shared" si="831"/>
        <v>沖縄</v>
      </c>
      <c r="DX188" s="378">
        <f t="shared" si="843"/>
        <v>20</v>
      </c>
      <c r="DY188" s="378" t="str">
        <f t="shared" si="726"/>
        <v>沖縄20</v>
      </c>
      <c r="DZ188" s="390">
        <f t="shared" si="812"/>
        <v>0</v>
      </c>
      <c r="EC188" s="378" t="str">
        <f t="shared" si="727"/>
        <v>沖縄</v>
      </c>
      <c r="ED188" s="378">
        <f t="shared" si="728"/>
        <v>20</v>
      </c>
      <c r="EE188" s="378" t="str">
        <f t="shared" si="729"/>
        <v>沖縄20</v>
      </c>
      <c r="EF188" s="390">
        <f t="shared" si="813"/>
        <v>0</v>
      </c>
      <c r="EO188" s="378" t="str">
        <f t="shared" si="832"/>
        <v>沖縄</v>
      </c>
      <c r="EP188" s="378">
        <f t="shared" si="844"/>
        <v>20</v>
      </c>
      <c r="EQ188" s="378" t="str">
        <f t="shared" si="730"/>
        <v>沖縄20</v>
      </c>
      <c r="ER188" s="390">
        <f t="shared" si="814"/>
        <v>0</v>
      </c>
      <c r="EU188" s="378" t="str">
        <f t="shared" si="731"/>
        <v>沖縄</v>
      </c>
      <c r="EV188" s="378">
        <f t="shared" si="732"/>
        <v>20</v>
      </c>
      <c r="EW188" s="378" t="str">
        <f t="shared" si="733"/>
        <v>沖縄20</v>
      </c>
      <c r="EX188" s="390">
        <f t="shared" si="815"/>
        <v>0</v>
      </c>
      <c r="FG188" s="378" t="str">
        <f t="shared" si="833"/>
        <v>沖縄</v>
      </c>
      <c r="FH188" s="378">
        <f t="shared" si="845"/>
        <v>20</v>
      </c>
      <c r="FI188" s="378" t="str">
        <f t="shared" si="734"/>
        <v>沖縄20</v>
      </c>
      <c r="FJ188" s="390">
        <f t="shared" si="816"/>
        <v>0</v>
      </c>
      <c r="FM188" s="378" t="str">
        <f t="shared" si="735"/>
        <v>沖縄</v>
      </c>
      <c r="FN188" s="378">
        <f t="shared" si="736"/>
        <v>20</v>
      </c>
      <c r="FO188" s="378" t="str">
        <f t="shared" si="737"/>
        <v>沖縄20</v>
      </c>
      <c r="FP188" s="390">
        <f t="shared" si="817"/>
        <v>0</v>
      </c>
      <c r="FY188" s="378" t="str">
        <f t="shared" si="834"/>
        <v>沖縄</v>
      </c>
      <c r="FZ188" s="378">
        <f t="shared" si="846"/>
        <v>20</v>
      </c>
      <c r="GA188" s="378" t="str">
        <f t="shared" si="738"/>
        <v>沖縄20</v>
      </c>
      <c r="GB188" s="390">
        <f t="shared" si="818"/>
        <v>0</v>
      </c>
      <c r="GE188" s="378" t="str">
        <f t="shared" si="739"/>
        <v>沖縄</v>
      </c>
      <c r="GF188" s="378">
        <f t="shared" si="740"/>
        <v>20</v>
      </c>
      <c r="GG188" s="378" t="str">
        <f t="shared" si="741"/>
        <v>沖縄20</v>
      </c>
      <c r="GH188" s="390">
        <f t="shared" si="819"/>
        <v>0</v>
      </c>
      <c r="GQ188" s="378" t="str">
        <f t="shared" si="835"/>
        <v>沖縄</v>
      </c>
      <c r="GR188" s="378">
        <f t="shared" si="847"/>
        <v>20</v>
      </c>
      <c r="GS188" s="378" t="str">
        <f t="shared" si="742"/>
        <v>沖縄20</v>
      </c>
      <c r="GT188" s="390">
        <f t="shared" si="820"/>
        <v>0</v>
      </c>
      <c r="GW188" s="378" t="str">
        <f t="shared" si="743"/>
        <v>沖縄</v>
      </c>
      <c r="GX188" s="378">
        <f t="shared" si="744"/>
        <v>20</v>
      </c>
      <c r="GY188" s="378" t="str">
        <f t="shared" si="745"/>
        <v>沖縄20</v>
      </c>
      <c r="GZ188" s="390">
        <f t="shared" si="821"/>
        <v>0</v>
      </c>
      <c r="HI188" s="378" t="str">
        <f t="shared" si="836"/>
        <v>沖縄</v>
      </c>
      <c r="HJ188" s="378">
        <f t="shared" si="848"/>
        <v>20</v>
      </c>
      <c r="HK188" s="378" t="str">
        <f t="shared" si="746"/>
        <v>沖縄20</v>
      </c>
      <c r="HL188" s="390">
        <f t="shared" si="822"/>
        <v>0</v>
      </c>
      <c r="HO188" s="378" t="str">
        <f t="shared" si="747"/>
        <v>沖縄</v>
      </c>
      <c r="HP188" s="378">
        <f t="shared" si="748"/>
        <v>20</v>
      </c>
      <c r="HQ188" s="378" t="str">
        <f t="shared" si="749"/>
        <v>沖縄20</v>
      </c>
      <c r="HR188" s="390">
        <f t="shared" si="823"/>
        <v>0</v>
      </c>
      <c r="IA188" s="378" t="str">
        <f t="shared" si="837"/>
        <v>沖縄</v>
      </c>
      <c r="IB188" s="378">
        <f t="shared" si="849"/>
        <v>20</v>
      </c>
      <c r="IC188" s="378" t="str">
        <f t="shared" si="750"/>
        <v>沖縄20</v>
      </c>
      <c r="ID188" s="390">
        <f t="shared" si="824"/>
        <v>0</v>
      </c>
      <c r="IG188" s="378" t="str">
        <f t="shared" si="751"/>
        <v>沖縄</v>
      </c>
      <c r="IH188" s="378">
        <f t="shared" si="752"/>
        <v>20</v>
      </c>
      <c r="II188" s="378" t="str">
        <f t="shared" si="753"/>
        <v>沖縄20</v>
      </c>
      <c r="IJ188" s="390">
        <f t="shared" si="825"/>
        <v>0</v>
      </c>
    </row>
    <row r="189" spans="37:244">
      <c r="AN189" s="378">
        <v>2</v>
      </c>
      <c r="AT189" s="378">
        <v>2</v>
      </c>
      <c r="BF189" s="378">
        <v>2</v>
      </c>
      <c r="BL189" s="378">
        <v>2</v>
      </c>
      <c r="BX189" s="378">
        <v>2</v>
      </c>
      <c r="CD189" s="378">
        <v>2</v>
      </c>
      <c r="CP189" s="378">
        <v>2</v>
      </c>
      <c r="CV189" s="378">
        <v>2</v>
      </c>
      <c r="DH189" s="378">
        <v>2</v>
      </c>
      <c r="DN189" s="378">
        <v>2</v>
      </c>
      <c r="DZ189" s="378">
        <v>2</v>
      </c>
      <c r="EF189" s="378">
        <v>2</v>
      </c>
      <c r="ER189" s="378">
        <v>2</v>
      </c>
      <c r="EX189" s="378">
        <v>2</v>
      </c>
      <c r="FJ189" s="378">
        <v>2</v>
      </c>
      <c r="FP189" s="378">
        <v>2</v>
      </c>
      <c r="GB189" s="378">
        <v>2</v>
      </c>
      <c r="GH189" s="378">
        <v>2</v>
      </c>
      <c r="GT189" s="378">
        <v>2</v>
      </c>
      <c r="GZ189" s="378">
        <v>2</v>
      </c>
      <c r="HL189" s="378">
        <v>2</v>
      </c>
      <c r="HR189" s="378">
        <v>2</v>
      </c>
      <c r="ID189" s="378">
        <v>2</v>
      </c>
      <c r="IJ189" s="378">
        <v>2</v>
      </c>
    </row>
  </sheetData>
  <mergeCells count="48">
    <mergeCell ref="A7:D7"/>
    <mergeCell ref="A34:D34"/>
    <mergeCell ref="A47:A58"/>
    <mergeCell ref="B47:D47"/>
    <mergeCell ref="B48:C49"/>
    <mergeCell ref="B50:D50"/>
    <mergeCell ref="B52:D52"/>
    <mergeCell ref="B53:B56"/>
    <mergeCell ref="C53:C54"/>
    <mergeCell ref="C55:D55"/>
    <mergeCell ref="C56:D56"/>
    <mergeCell ref="B57:D57"/>
    <mergeCell ref="B58:D58"/>
    <mergeCell ref="A35:D36"/>
    <mergeCell ref="A8:D9"/>
    <mergeCell ref="A20:A31"/>
    <mergeCell ref="E35:P35"/>
    <mergeCell ref="A37:A46"/>
    <mergeCell ref="B37:D37"/>
    <mergeCell ref="B38:C39"/>
    <mergeCell ref="B40:D40"/>
    <mergeCell ref="B41:D41"/>
    <mergeCell ref="B42:B44"/>
    <mergeCell ref="C42:C43"/>
    <mergeCell ref="C44:D44"/>
    <mergeCell ref="B45:D45"/>
    <mergeCell ref="B46:D46"/>
    <mergeCell ref="E8:P8"/>
    <mergeCell ref="A10:A19"/>
    <mergeCell ref="B10:D10"/>
    <mergeCell ref="B11:C12"/>
    <mergeCell ref="B13:D13"/>
    <mergeCell ref="B14:D14"/>
    <mergeCell ref="B15:B17"/>
    <mergeCell ref="C15:C16"/>
    <mergeCell ref="C17:D17"/>
    <mergeCell ref="B31:D31"/>
    <mergeCell ref="B18:D18"/>
    <mergeCell ref="B19:D19"/>
    <mergeCell ref="B20:D20"/>
    <mergeCell ref="B21:C22"/>
    <mergeCell ref="B23:D23"/>
    <mergeCell ref="B25:D25"/>
    <mergeCell ref="B26:B29"/>
    <mergeCell ref="C26:C27"/>
    <mergeCell ref="C28:D28"/>
    <mergeCell ref="C29:D29"/>
    <mergeCell ref="B30:D30"/>
  </mergeCells>
  <phoneticPr fontId="34"/>
  <pageMargins left="0.39370078740157483" right="0.39370078740157483" top="0.74803149606299213" bottom="0.74803149606299213" header="0.31496062992125984" footer="0.31496062992125984"/>
  <pageSetup paperSize="8" scale="95" orientation="landscape" cellComments="asDisplayed" r:id="rId1"/>
  <colBreaks count="1" manualBreakCount="1">
    <brk id="16" max="1048575" man="1"/>
  </col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Sheet38">
    <tabColor rgb="FF00B050"/>
  </sheetPr>
  <dimension ref="T3:AV49"/>
  <sheetViews>
    <sheetView workbookViewId="0"/>
  </sheetViews>
  <sheetFormatPr defaultColWidth="9.33203125" defaultRowHeight="11.25" customHeight="1"/>
  <cols>
    <col min="1" max="2" width="1.77734375" style="229" customWidth="1"/>
    <col min="3" max="24" width="4.77734375" style="229" customWidth="1"/>
    <col min="25" max="26" width="1.77734375" style="229" customWidth="1"/>
    <col min="27" max="48" width="4.77734375" style="229" customWidth="1"/>
    <col min="49" max="49" width="1.77734375" style="229" customWidth="1"/>
    <col min="50" max="16384" width="9.33203125" style="229"/>
  </cols>
  <sheetData>
    <row r="3" spans="20:48" ht="17.149999999999999" customHeight="1"/>
    <row r="4" spans="20:48" ht="17.149999999999999" customHeight="1"/>
    <row r="5" spans="20:48" ht="17.149999999999999" customHeight="1"/>
    <row r="6" spans="20:48" ht="17.149999999999999" customHeight="1"/>
    <row r="7" spans="20:48" ht="17.149999999999999" customHeight="1"/>
    <row r="8" spans="20:48" ht="17.149999999999999" customHeight="1">
      <c r="T8" s="230"/>
      <c r="U8" s="230"/>
      <c r="V8" s="230"/>
      <c r="W8" s="230"/>
      <c r="X8" s="230"/>
      <c r="AR8" s="230"/>
      <c r="AS8" s="230"/>
      <c r="AT8" s="230"/>
      <c r="AU8" s="230"/>
      <c r="AV8" s="230"/>
    </row>
    <row r="9" spans="20:48" ht="17.149999999999999" customHeight="1">
      <c r="T9" s="230"/>
      <c r="U9" s="230"/>
      <c r="V9" s="230"/>
      <c r="W9" s="230"/>
      <c r="X9" s="230"/>
      <c r="AR9" s="230"/>
      <c r="AS9" s="230"/>
      <c r="AT9" s="230"/>
      <c r="AU9" s="230"/>
      <c r="AV9" s="230"/>
    </row>
    <row r="10" spans="20:48" ht="17.149999999999999" customHeight="1"/>
    <row r="11" spans="20:48" ht="17.149999999999999" customHeight="1"/>
    <row r="12" spans="20:48" ht="17.149999999999999" customHeight="1"/>
    <row r="13" spans="20:48" ht="17.149999999999999" customHeight="1">
      <c r="AA13" s="814" t="s">
        <v>193</v>
      </c>
      <c r="AB13" s="815"/>
      <c r="AC13" s="815"/>
      <c r="AD13" s="815"/>
      <c r="AE13" s="815"/>
      <c r="AF13" s="815"/>
      <c r="AG13" s="815"/>
      <c r="AH13" s="815"/>
      <c r="AI13" s="815"/>
      <c r="AJ13" s="815"/>
      <c r="AK13" s="815"/>
      <c r="AL13" s="815"/>
      <c r="AM13" s="815"/>
      <c r="AN13" s="815"/>
      <c r="AO13" s="815"/>
      <c r="AP13" s="815"/>
      <c r="AQ13" s="815"/>
      <c r="AR13" s="815"/>
      <c r="AS13" s="815"/>
      <c r="AT13" s="815"/>
      <c r="AU13" s="815"/>
      <c r="AV13" s="815"/>
    </row>
    <row r="14" spans="20:48" ht="17.149999999999999" customHeight="1">
      <c r="AA14" s="815"/>
      <c r="AB14" s="815"/>
      <c r="AC14" s="815"/>
      <c r="AD14" s="815"/>
      <c r="AE14" s="815"/>
      <c r="AF14" s="815"/>
      <c r="AG14" s="815"/>
      <c r="AH14" s="815"/>
      <c r="AI14" s="815"/>
      <c r="AJ14" s="815"/>
      <c r="AK14" s="815"/>
      <c r="AL14" s="815"/>
      <c r="AM14" s="815"/>
      <c r="AN14" s="815"/>
      <c r="AO14" s="815"/>
      <c r="AP14" s="815"/>
      <c r="AQ14" s="815"/>
      <c r="AR14" s="815"/>
      <c r="AS14" s="815"/>
      <c r="AT14" s="815"/>
      <c r="AU14" s="815"/>
      <c r="AV14" s="815"/>
    </row>
    <row r="15" spans="20:48" ht="17.149999999999999" customHeight="1">
      <c r="AA15" s="815"/>
      <c r="AB15" s="815"/>
      <c r="AC15" s="815"/>
      <c r="AD15" s="815"/>
      <c r="AE15" s="815"/>
      <c r="AF15" s="815"/>
      <c r="AG15" s="815"/>
      <c r="AH15" s="815"/>
      <c r="AI15" s="815"/>
      <c r="AJ15" s="815"/>
      <c r="AK15" s="815"/>
      <c r="AL15" s="815"/>
      <c r="AM15" s="815"/>
      <c r="AN15" s="815"/>
      <c r="AO15" s="815"/>
      <c r="AP15" s="815"/>
      <c r="AQ15" s="815"/>
      <c r="AR15" s="815"/>
      <c r="AS15" s="815"/>
      <c r="AT15" s="815"/>
      <c r="AU15" s="815"/>
      <c r="AV15" s="815"/>
    </row>
    <row r="16" spans="20:48" ht="17.149999999999999" customHeight="1">
      <c r="AA16" s="815"/>
      <c r="AB16" s="815"/>
      <c r="AC16" s="815"/>
      <c r="AD16" s="815"/>
      <c r="AE16" s="815"/>
      <c r="AF16" s="815"/>
      <c r="AG16" s="815"/>
      <c r="AH16" s="815"/>
      <c r="AI16" s="815"/>
      <c r="AJ16" s="815"/>
      <c r="AK16" s="815"/>
      <c r="AL16" s="815"/>
      <c r="AM16" s="815"/>
      <c r="AN16" s="815"/>
      <c r="AO16" s="815"/>
      <c r="AP16" s="815"/>
      <c r="AQ16" s="815"/>
      <c r="AR16" s="815"/>
      <c r="AS16" s="815"/>
      <c r="AT16" s="815"/>
      <c r="AU16" s="815"/>
      <c r="AV16" s="815"/>
    </row>
    <row r="17" spans="23:48" ht="17.149999999999999" customHeight="1"/>
    <row r="18" spans="23:48" ht="17.149999999999999" customHeight="1"/>
    <row r="19" spans="23:48" ht="17.149999999999999" customHeight="1">
      <c r="W19" s="231"/>
      <c r="X19" s="232"/>
      <c r="AU19" s="231"/>
      <c r="AV19" s="232"/>
    </row>
    <row r="20" spans="23:48" ht="17.149999999999999" customHeight="1">
      <c r="W20" s="231"/>
      <c r="X20" s="232"/>
      <c r="AU20" s="231"/>
      <c r="AV20" s="232"/>
    </row>
    <row r="21" spans="23:48" ht="17.149999999999999" customHeight="1">
      <c r="W21" s="231"/>
      <c r="X21" s="232"/>
      <c r="AU21" s="231"/>
      <c r="AV21" s="232"/>
    </row>
    <row r="22" spans="23:48" ht="17.149999999999999" customHeight="1">
      <c r="W22" s="232"/>
      <c r="X22" s="232"/>
      <c r="AU22" s="232"/>
      <c r="AV22" s="232"/>
    </row>
    <row r="23" spans="23:48" ht="17.149999999999999" customHeight="1">
      <c r="W23" s="232"/>
      <c r="X23" s="232"/>
      <c r="AU23" s="232"/>
      <c r="AV23" s="232"/>
    </row>
    <row r="24" spans="23:48" ht="17.149999999999999" customHeight="1"/>
    <row r="25" spans="23:48" ht="17.149999999999999" customHeight="1"/>
    <row r="26" spans="23:48" ht="17.149999999999999" customHeight="1"/>
    <row r="27" spans="23:48" ht="17.149999999999999" customHeight="1"/>
    <row r="28" spans="23:48" ht="17.149999999999999" customHeight="1"/>
    <row r="29" spans="23:48" ht="17.149999999999999" customHeight="1"/>
    <row r="30" spans="23:48" ht="17.149999999999999" customHeight="1"/>
    <row r="31" spans="23:48" ht="17.149999999999999" customHeight="1"/>
    <row r="32" spans="23:48" ht="17.149999999999999" customHeight="1"/>
    <row r="33" ht="17.149999999999999" customHeight="1"/>
    <row r="34" ht="17.149999999999999" customHeight="1"/>
    <row r="35" ht="17.149999999999999" customHeight="1"/>
    <row r="36" ht="17.149999999999999" customHeight="1"/>
    <row r="37" ht="17.149999999999999" customHeight="1"/>
    <row r="38" ht="17.149999999999999" customHeight="1"/>
    <row r="39" ht="17.149999999999999" customHeight="1"/>
    <row r="40" ht="17.149999999999999" customHeight="1"/>
    <row r="41" ht="17.149999999999999" customHeight="1"/>
    <row r="42" ht="17.149999999999999" customHeight="1"/>
    <row r="43" ht="17.149999999999999" customHeight="1"/>
    <row r="44" ht="17.149999999999999" customHeight="1"/>
    <row r="45" ht="17.149999999999999" customHeight="1"/>
    <row r="46" ht="17.149999999999999" customHeight="1"/>
    <row r="47" ht="17.149999999999999" customHeight="1"/>
    <row r="48" ht="17.149999999999999" customHeight="1"/>
    <row r="49" ht="17.149999999999999" customHeight="1"/>
  </sheetData>
  <customSheetViews>
    <customSheetView guid="{C0B37949-AEE7-4025-9C63-13C9CCCA9BBA}" scale="40" showPageBreaks="1" printArea="1" state="hidden" view="pageBreakPreview">
      <selection activeCell="B2" sqref="B2"/>
      <colBreaks count="1" manualBreakCount="1">
        <brk id="26" min="1" max="49" man="1"/>
      </colBreaks>
      <pageMargins left="0.59055118110236227" right="0.59055118110236227" top="0.78740157480314965" bottom="0.39370078740157483" header="0.19685039370078741" footer="0.19685039370078741"/>
      <printOptions horizontalCentered="1"/>
      <pageSetup paperSize="9" scale="50" pageOrder="overThenDown" orientation="portrait" r:id="rId1"/>
    </customSheetView>
  </customSheetViews>
  <mergeCells count="1">
    <mergeCell ref="AA13:AV16"/>
  </mergeCells>
  <phoneticPr fontId="34"/>
  <printOptions horizontalCentered="1"/>
  <pageMargins left="0.59055118110236227" right="0.59055118110236227" top="0.78740157480314965" bottom="0.39370078740157483" header="0.19685039370078741" footer="0.19685039370078741"/>
  <pageSetup paperSize="9" pageOrder="overThenDown" orientation="portrait" r:id="rId2"/>
  <colBreaks count="1" manualBreakCount="1">
    <brk id="25" min="1" max="49" man="1"/>
  </col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43">
    <tabColor rgb="FFFFFF00"/>
  </sheetPr>
  <dimension ref="B1:DG662"/>
  <sheetViews>
    <sheetView workbookViewId="0"/>
  </sheetViews>
  <sheetFormatPr defaultColWidth="9.33203125" defaultRowHeight="13.5" customHeight="1"/>
  <cols>
    <col min="1" max="2" width="1.77734375" style="13" customWidth="1"/>
    <col min="3" max="47" width="6.77734375" style="13" customWidth="1"/>
    <col min="48" max="49" width="1.77734375" style="13" customWidth="1"/>
    <col min="50" max="95" width="6.33203125" style="13" customWidth="1"/>
    <col min="96" max="97" width="1.77734375" style="13" customWidth="1"/>
    <col min="98" max="114" width="4.77734375" style="13" customWidth="1"/>
    <col min="115" max="115" width="1.77734375" style="13" customWidth="1"/>
    <col min="116" max="16384" width="9.33203125" style="13"/>
  </cols>
  <sheetData>
    <row r="1" spans="2:2" ht="13.5" customHeight="1">
      <c r="B1" s="285" t="s">
        <v>209</v>
      </c>
    </row>
    <row r="2" spans="2:2" ht="50.15" customHeight="1"/>
    <row r="3" spans="2:2" ht="13.5" hidden="1" customHeight="1"/>
    <row r="4" spans="2:2" ht="13.5" hidden="1" customHeight="1"/>
    <row r="5" spans="2:2" ht="13.5" hidden="1" customHeight="1"/>
    <row r="6" spans="2:2" ht="13.5" hidden="1" customHeight="1"/>
    <row r="7" spans="2:2" ht="13.5" hidden="1" customHeight="1"/>
    <row r="8" spans="2:2" ht="13.5" hidden="1" customHeight="1"/>
    <row r="9" spans="2:2" ht="13.5" hidden="1" customHeight="1"/>
    <row r="10" spans="2:2" ht="13.5" hidden="1" customHeight="1"/>
    <row r="11" spans="2:2" ht="13.5" hidden="1" customHeight="1"/>
    <row r="12" spans="2:2" ht="13.5" hidden="1" customHeight="1"/>
    <row r="13" spans="2:2" ht="13.5" hidden="1" customHeight="1"/>
    <row r="14" spans="2:2" ht="13.5" hidden="1" customHeight="1"/>
    <row r="15" spans="2:2" ht="13.5" hidden="1" customHeight="1"/>
    <row r="16" spans="2:2" ht="13.5" hidden="1" customHeight="1"/>
    <row r="17" ht="13.5" hidden="1" customHeight="1"/>
    <row r="18" ht="13.5" hidden="1" customHeight="1"/>
    <row r="19" ht="13.5" hidden="1" customHeight="1"/>
    <row r="20" ht="13.5" hidden="1" customHeight="1"/>
    <row r="21" ht="13.5" hidden="1" customHeight="1"/>
    <row r="22" ht="13.5" hidden="1" customHeight="1"/>
    <row r="23" ht="13.5" hidden="1" customHeight="1"/>
    <row r="24" ht="13.5" hidden="1" customHeight="1"/>
    <row r="25" ht="13.5" hidden="1" customHeight="1"/>
    <row r="26" ht="13.5" hidden="1" customHeight="1"/>
    <row r="27" ht="13.5" hidden="1" customHeight="1"/>
    <row r="28" ht="13.5" hidden="1" customHeight="1"/>
    <row r="29" ht="13.5" hidden="1" customHeight="1"/>
    <row r="30" ht="13.5" hidden="1" customHeight="1"/>
    <row r="31" ht="13.5" hidden="1" customHeight="1"/>
    <row r="32" ht="13.5" hidden="1" customHeight="1"/>
    <row r="33" ht="13.5" hidden="1" customHeight="1"/>
    <row r="34" ht="13.5" hidden="1" customHeight="1"/>
    <row r="35" ht="13.5" hidden="1" customHeight="1"/>
    <row r="36" ht="13.5" hidden="1" customHeight="1"/>
    <row r="37" ht="13.5" hidden="1" customHeight="1"/>
    <row r="38" ht="13.5" hidden="1" customHeight="1"/>
    <row r="39" ht="13.5" hidden="1" customHeight="1"/>
    <row r="40" ht="13.5" hidden="1" customHeight="1"/>
    <row r="41" ht="13.5" hidden="1" customHeight="1"/>
    <row r="42" ht="13.5" hidden="1" customHeight="1"/>
    <row r="43" ht="13.5" hidden="1" customHeight="1"/>
    <row r="44" ht="13.5" hidden="1" customHeight="1"/>
    <row r="45" ht="13.5" hidden="1" customHeight="1"/>
    <row r="46" ht="13.5" hidden="1" customHeight="1"/>
    <row r="47" ht="13.5" hidden="1" customHeight="1"/>
    <row r="48" ht="13.5" hidden="1" customHeight="1"/>
    <row r="49" spans="3:9" ht="13.5" hidden="1" customHeight="1"/>
    <row r="50" spans="3:9" ht="13.5" hidden="1" customHeight="1"/>
    <row r="51" spans="3:9" ht="13.5" hidden="1" customHeight="1"/>
    <row r="52" spans="3:9" ht="13.5" hidden="1" customHeight="1"/>
    <row r="53" spans="3:9" ht="13.5" hidden="1" customHeight="1"/>
    <row r="54" spans="3:9" ht="13.5" hidden="1" customHeight="1"/>
    <row r="55" spans="3:9" ht="13.5" hidden="1" customHeight="1"/>
    <row r="56" spans="3:9" ht="13.5" hidden="1" customHeight="1"/>
    <row r="57" spans="3:9" ht="13.5" hidden="1" customHeight="1"/>
    <row r="58" spans="3:9" ht="13.5" hidden="1" customHeight="1"/>
    <row r="59" spans="3:9" ht="13.5" hidden="1" customHeight="1"/>
    <row r="60" spans="3:9" ht="13.5" hidden="1" customHeight="1"/>
    <row r="61" spans="3:9" ht="13.5" hidden="1" customHeight="1"/>
    <row r="62" spans="3:9" ht="13.5" hidden="1" customHeight="1"/>
    <row r="63" spans="3:9" s="243" customFormat="1" ht="13.5" customHeight="1">
      <c r="C63" s="651" t="s">
        <v>8</v>
      </c>
      <c r="D63" s="651"/>
      <c r="E63" s="562" t="s">
        <v>109</v>
      </c>
      <c r="F63" s="562"/>
      <c r="G63" s="279"/>
    </row>
    <row r="64" spans="3:9" s="243" customFormat="1" ht="13.5" customHeight="1">
      <c r="C64" s="651"/>
      <c r="D64" s="651"/>
      <c r="E64" s="562"/>
      <c r="F64" s="562"/>
      <c r="G64" s="279"/>
      <c r="I64" s="244"/>
    </row>
    <row r="65" spans="3:102" s="243" customFormat="1" ht="13.5" customHeight="1">
      <c r="C65" s="235" t="s">
        <v>254</v>
      </c>
      <c r="D65" s="279"/>
      <c r="E65" s="279"/>
      <c r="F65" s="279"/>
      <c r="G65" s="279"/>
      <c r="I65" s="244"/>
      <c r="BC65" s="239" t="e">
        <f>IF(#REF!="発電事業者","算定結果　様式第３２第１表～第４表（保有電源新エネ欄他）","算定結果　様式第３２第１表・第２表（年度末電源構成・発電端電力量）")</f>
        <v>#REF!</v>
      </c>
      <c r="CT65" s="296" t="s">
        <v>114</v>
      </c>
      <c r="CV65" s="286" t="str">
        <f>IF(COUNT(H69:S92)&gt;0,"○","")</f>
        <v/>
      </c>
    </row>
    <row r="66" spans="3:102" s="243" customFormat="1" ht="13.5" customHeight="1">
      <c r="C66" s="652"/>
      <c r="D66" s="653"/>
      <c r="E66" s="653"/>
      <c r="F66" s="653"/>
      <c r="G66" s="654"/>
      <c r="H66" s="594" t="s">
        <v>117</v>
      </c>
      <c r="I66" s="594"/>
      <c r="J66" s="594"/>
      <c r="K66" s="594"/>
      <c r="L66" s="594"/>
      <c r="M66" s="594"/>
      <c r="N66" s="594"/>
      <c r="O66" s="594"/>
      <c r="P66" s="594"/>
      <c r="Q66" s="594"/>
      <c r="R66" s="594"/>
      <c r="S66" s="594"/>
      <c r="T66" s="594"/>
      <c r="U66" s="594"/>
      <c r="V66" s="594"/>
      <c r="W66" s="594"/>
      <c r="X66" s="594"/>
      <c r="Y66" s="594"/>
      <c r="Z66" s="594"/>
      <c r="AA66" s="245"/>
      <c r="AB66" s="245"/>
      <c r="AC66" s="245"/>
      <c r="AD66" s="658"/>
      <c r="AE66" s="658"/>
      <c r="AF66" s="658"/>
      <c r="AG66" s="658"/>
      <c r="AH66" s="658"/>
      <c r="AI66" s="594" t="str">
        <f>$H$66</f>
        <v>風力</v>
      </c>
      <c r="AJ66" s="594"/>
      <c r="AK66" s="594"/>
      <c r="AL66" s="594"/>
      <c r="AM66" s="594"/>
      <c r="AN66" s="594"/>
      <c r="AO66" s="594"/>
      <c r="AP66" s="594"/>
      <c r="AQ66" s="594"/>
      <c r="AR66" s="594"/>
      <c r="AS66" s="594"/>
      <c r="AT66" s="594"/>
      <c r="AU66" s="594"/>
      <c r="BB66" s="246"/>
      <c r="BC66" s="659" t="s">
        <v>256</v>
      </c>
      <c r="BD66" s="659"/>
      <c r="BE66" s="659"/>
      <c r="BF66" s="659"/>
      <c r="BG66" s="601" t="e">
        <f>DATE(#REF!,1,1)</f>
        <v>#REF!</v>
      </c>
      <c r="BH66" s="602"/>
      <c r="BI66" s="602"/>
      <c r="BJ66" s="602"/>
      <c r="BK66" s="602"/>
      <c r="BL66" s="602"/>
      <c r="BM66" s="602"/>
      <c r="BN66" s="602"/>
      <c r="BO66" s="602"/>
      <c r="BP66" s="602"/>
      <c r="BQ66" s="602"/>
      <c r="BR66" s="603"/>
      <c r="BS66" s="659" t="s">
        <v>257</v>
      </c>
      <c r="BT66" s="659"/>
      <c r="BU66" s="659"/>
      <c r="BV66" s="659"/>
      <c r="BW66" s="592" t="e">
        <f>DATE(#REF!-1,1,1)</f>
        <v>#REF!</v>
      </c>
      <c r="BX66" s="592" t="e">
        <f>DATE(#REF!,1,1)</f>
        <v>#REF!</v>
      </c>
      <c r="BY66" s="592" t="e">
        <f>DATE(#REF!+1,1,1)</f>
        <v>#REF!</v>
      </c>
      <c r="BZ66" s="592" t="e">
        <f>DATE(#REF!+2,1,1)</f>
        <v>#REF!</v>
      </c>
      <c r="CA66" s="592" t="e">
        <f>DATE(#REF!+3,1,1)</f>
        <v>#REF!</v>
      </c>
      <c r="CB66" s="592" t="e">
        <f>DATE(#REF!+4,1,1)</f>
        <v>#REF!</v>
      </c>
      <c r="CC66" s="592" t="e">
        <f>DATE(#REF!+5,1,1)</f>
        <v>#REF!</v>
      </c>
      <c r="CD66" s="592" t="e">
        <f>DATE(#REF!+6,1,1)</f>
        <v>#REF!</v>
      </c>
      <c r="CE66" s="592" t="e">
        <f>DATE(#REF!+7,1,1)</f>
        <v>#REF!</v>
      </c>
      <c r="CF66" s="592" t="e">
        <f>DATE(#REF!+8,1,1)</f>
        <v>#REF!</v>
      </c>
      <c r="CG66" s="592" t="e">
        <f>DATE(#REF!+9,1,1)</f>
        <v>#REF!</v>
      </c>
      <c r="CH66" s="273"/>
      <c r="CI66" s="273"/>
      <c r="CJ66" s="273"/>
      <c r="CK66" s="273"/>
      <c r="CL66" s="273"/>
      <c r="CM66" s="273"/>
      <c r="CN66" s="273"/>
      <c r="CO66" s="273"/>
      <c r="CP66" s="273"/>
      <c r="CQ66" s="273"/>
    </row>
    <row r="67" spans="3:102" s="243" customFormat="1" ht="13.5" customHeight="1">
      <c r="C67" s="655"/>
      <c r="D67" s="656"/>
      <c r="E67" s="656"/>
      <c r="F67" s="656"/>
      <c r="G67" s="657"/>
      <c r="H67" s="247" t="s">
        <v>194</v>
      </c>
      <c r="I67" s="247" t="s">
        <v>195</v>
      </c>
      <c r="J67" s="247" t="s">
        <v>161</v>
      </c>
      <c r="K67" s="247" t="s">
        <v>162</v>
      </c>
      <c r="L67" s="247" t="s">
        <v>163</v>
      </c>
      <c r="M67" s="247" t="s">
        <v>164</v>
      </c>
      <c r="N67" s="247" t="s">
        <v>165</v>
      </c>
      <c r="O67" s="247" t="s">
        <v>166</v>
      </c>
      <c r="P67" s="247" t="s">
        <v>167</v>
      </c>
      <c r="Q67" s="247" t="s">
        <v>168</v>
      </c>
      <c r="R67" s="247" t="s">
        <v>169</v>
      </c>
      <c r="S67" s="247" t="s">
        <v>170</v>
      </c>
      <c r="T67" s="247" t="s">
        <v>25</v>
      </c>
      <c r="U67" s="637"/>
      <c r="V67" s="638"/>
      <c r="W67" s="638"/>
      <c r="X67" s="638"/>
      <c r="Y67" s="638"/>
      <c r="Z67" s="639"/>
      <c r="AA67" s="245"/>
      <c r="AB67" s="245"/>
      <c r="AC67" s="245"/>
      <c r="AD67" s="658"/>
      <c r="AE67" s="658"/>
      <c r="AF67" s="658"/>
      <c r="AG67" s="658"/>
      <c r="AH67" s="658"/>
      <c r="AI67" s="247" t="s">
        <v>194</v>
      </c>
      <c r="AJ67" s="247" t="s">
        <v>195</v>
      </c>
      <c r="AK67" s="247" t="s">
        <v>161</v>
      </c>
      <c r="AL67" s="247" t="s">
        <v>162</v>
      </c>
      <c r="AM67" s="247" t="s">
        <v>163</v>
      </c>
      <c r="AN67" s="247" t="s">
        <v>164</v>
      </c>
      <c r="AO67" s="247" t="s">
        <v>165</v>
      </c>
      <c r="AP67" s="247" t="s">
        <v>166</v>
      </c>
      <c r="AQ67" s="247" t="s">
        <v>167</v>
      </c>
      <c r="AR67" s="247" t="s">
        <v>168</v>
      </c>
      <c r="AS67" s="247" t="s">
        <v>169</v>
      </c>
      <c r="AT67" s="247" t="s">
        <v>170</v>
      </c>
      <c r="AU67" s="247" t="s">
        <v>25</v>
      </c>
      <c r="AX67" s="280"/>
      <c r="AY67" s="280"/>
      <c r="AZ67" s="280"/>
      <c r="BA67" s="280"/>
      <c r="BB67" s="246"/>
      <c r="BC67" s="659"/>
      <c r="BD67" s="659"/>
      <c r="BE67" s="659"/>
      <c r="BF67" s="659"/>
      <c r="BG67" s="247" t="s">
        <v>194</v>
      </c>
      <c r="BH67" s="247" t="s">
        <v>195</v>
      </c>
      <c r="BI67" s="247" t="s">
        <v>161</v>
      </c>
      <c r="BJ67" s="247" t="s">
        <v>162</v>
      </c>
      <c r="BK67" s="247" t="s">
        <v>163</v>
      </c>
      <c r="BL67" s="247" t="s">
        <v>164</v>
      </c>
      <c r="BM67" s="247" t="s">
        <v>165</v>
      </c>
      <c r="BN67" s="247" t="s">
        <v>166</v>
      </c>
      <c r="BO67" s="247" t="s">
        <v>167</v>
      </c>
      <c r="BP67" s="247" t="s">
        <v>168</v>
      </c>
      <c r="BQ67" s="247" t="s">
        <v>169</v>
      </c>
      <c r="BR67" s="247" t="s">
        <v>170</v>
      </c>
      <c r="BS67" s="659"/>
      <c r="BT67" s="659"/>
      <c r="BU67" s="659"/>
      <c r="BV67" s="659"/>
      <c r="BW67" s="593"/>
      <c r="BX67" s="593"/>
      <c r="BY67" s="593"/>
      <c r="BZ67" s="593"/>
      <c r="CA67" s="593"/>
      <c r="CB67" s="593"/>
      <c r="CC67" s="593"/>
      <c r="CD67" s="593"/>
      <c r="CE67" s="593"/>
      <c r="CF67" s="593"/>
      <c r="CG67" s="593"/>
      <c r="CH67" s="273"/>
      <c r="CI67" s="273"/>
      <c r="CJ67" s="273"/>
      <c r="CK67" s="273"/>
      <c r="CL67" s="273"/>
      <c r="CM67" s="273"/>
      <c r="CN67" s="273"/>
      <c r="CO67" s="273"/>
      <c r="CP67" s="273"/>
      <c r="CQ67" s="273"/>
      <c r="CT67" s="287" t="s">
        <v>158</v>
      </c>
    </row>
    <row r="68" spans="3:102" s="243" customFormat="1" ht="13.5" customHeight="1">
      <c r="C68" s="594" t="s">
        <v>196</v>
      </c>
      <c r="D68" s="594"/>
      <c r="E68" s="594"/>
      <c r="F68" s="594"/>
      <c r="G68" s="594"/>
      <c r="H68" s="248">
        <f>IF($E63="","",VLOOKUP($E63,$CT$84:$DG$93,CV$94,FALSE))</f>
        <v>3.4000000000000002E-2</v>
      </c>
      <c r="I68" s="248">
        <f t="shared" ref="I68:S68" si="0">IF($E63="","",VLOOKUP($E63,$CT$84:$DG$93,CW$94,FALSE))</f>
        <v>3.4000000000000002E-2</v>
      </c>
      <c r="J68" s="248">
        <f t="shared" si="0"/>
        <v>2.9000000000000001E-2</v>
      </c>
      <c r="K68" s="248">
        <f t="shared" si="0"/>
        <v>2.4E-2</v>
      </c>
      <c r="L68" s="248">
        <f t="shared" si="0"/>
        <v>2.1000000000000001E-2</v>
      </c>
      <c r="M68" s="248">
        <f t="shared" si="0"/>
        <v>1.9E-2</v>
      </c>
      <c r="N68" s="248">
        <f t="shared" si="0"/>
        <v>2.9000000000000001E-2</v>
      </c>
      <c r="O68" s="248">
        <f t="shared" si="0"/>
        <v>3.9E-2</v>
      </c>
      <c r="P68" s="248">
        <f t="shared" si="0"/>
        <v>6.6000000000000003E-2</v>
      </c>
      <c r="Q68" s="248">
        <f t="shared" si="0"/>
        <v>4.4999999999999998E-2</v>
      </c>
      <c r="R68" s="248">
        <f t="shared" si="0"/>
        <v>6.6000000000000003E-2</v>
      </c>
      <c r="S68" s="248">
        <f t="shared" si="0"/>
        <v>3.4000000000000002E-2</v>
      </c>
      <c r="T68" s="249"/>
      <c r="U68" s="640"/>
      <c r="V68" s="641"/>
      <c r="W68" s="641"/>
      <c r="X68" s="641"/>
      <c r="Y68" s="641"/>
      <c r="Z68" s="642"/>
      <c r="AA68" s="250"/>
      <c r="AB68" s="250"/>
      <c r="AC68" s="250"/>
      <c r="AD68" s="594" t="s">
        <v>197</v>
      </c>
      <c r="AE68" s="594"/>
      <c r="AF68" s="594"/>
      <c r="AG68" s="594"/>
      <c r="AH68" s="594"/>
      <c r="AI68" s="251">
        <v>30</v>
      </c>
      <c r="AJ68" s="251">
        <v>31</v>
      </c>
      <c r="AK68" s="251">
        <v>30</v>
      </c>
      <c r="AL68" s="251">
        <v>31</v>
      </c>
      <c r="AM68" s="251">
        <v>31</v>
      </c>
      <c r="AN68" s="251">
        <v>30</v>
      </c>
      <c r="AO68" s="251">
        <v>31</v>
      </c>
      <c r="AP68" s="251">
        <v>30</v>
      </c>
      <c r="AQ68" s="251">
        <v>31</v>
      </c>
      <c r="AR68" s="251">
        <v>31</v>
      </c>
      <c r="AS68" s="251">
        <v>28</v>
      </c>
      <c r="AT68" s="251">
        <v>31</v>
      </c>
      <c r="AU68" s="249"/>
      <c r="AX68" s="280"/>
      <c r="AY68" s="280"/>
      <c r="AZ68" s="280"/>
      <c r="BA68" s="280"/>
      <c r="BB68" s="246"/>
      <c r="BC68" s="634" t="s">
        <v>198</v>
      </c>
      <c r="BD68" s="635"/>
      <c r="BE68" s="635"/>
      <c r="BF68" s="636"/>
      <c r="BG68" s="252" t="str">
        <f t="shared" ref="BG68:BR68" si="1">IF(COUNT(AI73)=0,"",AI73)</f>
        <v/>
      </c>
      <c r="BH68" s="252" t="str">
        <f t="shared" si="1"/>
        <v/>
      </c>
      <c r="BI68" s="252" t="str">
        <f t="shared" si="1"/>
        <v/>
      </c>
      <c r="BJ68" s="252" t="str">
        <f t="shared" si="1"/>
        <v/>
      </c>
      <c r="BK68" s="252" t="str">
        <f t="shared" si="1"/>
        <v/>
      </c>
      <c r="BL68" s="252" t="str">
        <f t="shared" si="1"/>
        <v/>
      </c>
      <c r="BM68" s="252" t="str">
        <f t="shared" si="1"/>
        <v/>
      </c>
      <c r="BN68" s="252" t="str">
        <f t="shared" si="1"/>
        <v/>
      </c>
      <c r="BO68" s="252" t="str">
        <f t="shared" si="1"/>
        <v/>
      </c>
      <c r="BP68" s="252" t="str">
        <f t="shared" si="1"/>
        <v/>
      </c>
      <c r="BQ68" s="252" t="str">
        <f t="shared" si="1"/>
        <v/>
      </c>
      <c r="BR68" s="252" t="str">
        <f t="shared" si="1"/>
        <v/>
      </c>
      <c r="BS68" s="597" t="s">
        <v>198</v>
      </c>
      <c r="BT68" s="633"/>
      <c r="BU68" s="598"/>
      <c r="BV68" s="247" t="s">
        <v>171</v>
      </c>
      <c r="BW68" s="253" t="str">
        <f>IF(COUNT(AM71)=0,"",AM71)</f>
        <v/>
      </c>
      <c r="BX68" s="253" t="str">
        <f>IF(COUNT(AM73)=0,"",AM73)</f>
        <v/>
      </c>
      <c r="BY68" s="253" t="str">
        <f>IF(COUNT(AM75)=0,"",AM75)</f>
        <v/>
      </c>
      <c r="BZ68" s="253" t="str">
        <f>IF(COUNT(AM77)=0,"",AM77)</f>
        <v/>
      </c>
      <c r="CA68" s="253" t="str">
        <f>IF(COUNT(AM79)=0,"",AM79)</f>
        <v/>
      </c>
      <c r="CB68" s="253" t="str">
        <f>IF(COUNT(AM81)=0,"",AM81)</f>
        <v/>
      </c>
      <c r="CC68" s="253" t="str">
        <f>IF(COUNT(AM83)=0,"",AM83)</f>
        <v/>
      </c>
      <c r="CD68" s="253" t="str">
        <f>IF(COUNT(AM85)=0,"",AM85)</f>
        <v/>
      </c>
      <c r="CE68" s="253" t="str">
        <f>IF(COUNT(AM87)=0,"",AM87)</f>
        <v/>
      </c>
      <c r="CF68" s="253" t="str">
        <f>IF(COUNT(AM89)=0,"",AM89)</f>
        <v/>
      </c>
      <c r="CG68" s="253" t="str">
        <f>IF(COUNT(AM91)=0,"",AM91)</f>
        <v/>
      </c>
      <c r="CH68" s="257"/>
      <c r="CI68" s="257"/>
      <c r="CJ68" s="257"/>
      <c r="CK68" s="257"/>
      <c r="CL68" s="257"/>
      <c r="CM68" s="257"/>
      <c r="CN68" s="257"/>
      <c r="CO68" s="257"/>
      <c r="CP68" s="257"/>
      <c r="CQ68" s="257"/>
      <c r="CT68" s="288"/>
      <c r="CU68" s="289" t="s">
        <v>115</v>
      </c>
      <c r="CV68" s="247" t="s">
        <v>261</v>
      </c>
    </row>
    <row r="69" spans="3:102" s="243" customFormat="1" ht="13.5" customHeight="1">
      <c r="C69" s="604" t="e">
        <f>DATE(#REF!-2,1,1)</f>
        <v>#REF!</v>
      </c>
      <c r="D69" s="605"/>
      <c r="E69" s="613" t="s">
        <v>275</v>
      </c>
      <c r="F69" s="614"/>
      <c r="G69" s="615"/>
      <c r="H69" s="255"/>
      <c r="I69" s="255"/>
      <c r="J69" s="255"/>
      <c r="K69" s="255"/>
      <c r="L69" s="255"/>
      <c r="M69" s="255"/>
      <c r="N69" s="255"/>
      <c r="O69" s="255"/>
      <c r="P69" s="256"/>
      <c r="Q69" s="256"/>
      <c r="R69" s="256"/>
      <c r="S69" s="256"/>
      <c r="T69" s="255"/>
      <c r="U69" s="578"/>
      <c r="V69" s="644"/>
      <c r="W69" s="644"/>
      <c r="X69" s="644"/>
      <c r="Y69" s="644"/>
      <c r="Z69" s="579"/>
      <c r="AA69" s="257"/>
      <c r="AB69" s="257"/>
      <c r="AC69" s="257"/>
      <c r="AD69" s="604" t="e">
        <f>DATE(#REF!-2,1,1)</f>
        <v>#REF!</v>
      </c>
      <c r="AE69" s="605"/>
      <c r="AF69" s="613" t="s">
        <v>198</v>
      </c>
      <c r="AG69" s="614"/>
      <c r="AH69" s="615"/>
      <c r="AI69" s="255"/>
      <c r="AJ69" s="255"/>
      <c r="AK69" s="255"/>
      <c r="AL69" s="255"/>
      <c r="AM69" s="255"/>
      <c r="AN69" s="255"/>
      <c r="AO69" s="255"/>
      <c r="AP69" s="255"/>
      <c r="AQ69" s="255"/>
      <c r="AR69" s="258" t="str">
        <f>IF(COUNT(P69,Q69)&lt;&gt;2,"",ROUND(MIN(P69,Q69)*Q68,#REF!))</f>
        <v/>
      </c>
      <c r="AS69" s="258" t="str">
        <f>IF(COUNT(Q69,R69)&lt;&gt;2,"",ROUND(MIN(Q69,R69)*R68,#REF!))</f>
        <v/>
      </c>
      <c r="AT69" s="258" t="str">
        <f>IF(COUNT(R69,S69)&lt;&gt;2,"",ROUND(MIN(R69,S69)*S68,#REF!))</f>
        <v/>
      </c>
      <c r="AU69" s="255"/>
      <c r="AX69" s="280"/>
      <c r="AY69" s="280"/>
      <c r="AZ69" s="280"/>
      <c r="BA69" s="280"/>
      <c r="BB69" s="246"/>
      <c r="BC69" s="648"/>
      <c r="BD69" s="649"/>
      <c r="BE69" s="649"/>
      <c r="BF69" s="650"/>
      <c r="BG69" s="259"/>
      <c r="BH69" s="259"/>
      <c r="BI69" s="259"/>
      <c r="BJ69" s="259"/>
      <c r="BK69" s="259"/>
      <c r="BL69" s="259"/>
      <c r="BM69" s="259"/>
      <c r="BN69" s="259"/>
      <c r="BO69" s="259"/>
      <c r="BP69" s="259"/>
      <c r="BQ69" s="259"/>
      <c r="BR69" s="259"/>
      <c r="BS69" s="599"/>
      <c r="BT69" s="643"/>
      <c r="BU69" s="600"/>
      <c r="BV69" s="247" t="s">
        <v>172</v>
      </c>
      <c r="BW69" s="253" t="str">
        <f>IF(COUNT(AR69)=0,"",AR69)</f>
        <v/>
      </c>
      <c r="BX69" s="253" t="str">
        <f>IF(COUNT(AR73)=0,"",AR73)</f>
        <v/>
      </c>
      <c r="BY69" s="253" t="str">
        <f>IF(COUNT(AR75)=0,"",AR75)</f>
        <v/>
      </c>
      <c r="BZ69" s="253" t="str">
        <f>IF(COUNT(AR77)=0,"",AR77)</f>
        <v/>
      </c>
      <c r="CA69" s="253" t="str">
        <f>IF(COUNT(AR79)=0,"",AR79)</f>
        <v/>
      </c>
      <c r="CB69" s="253" t="str">
        <f>IF(COUNT(AR81)=0,"",AR81)</f>
        <v/>
      </c>
      <c r="CC69" s="253" t="str">
        <f>IF(COUNT(AR83)=0,"",AR83)</f>
        <v/>
      </c>
      <c r="CD69" s="253" t="str">
        <f>IF(COUNT(AR85)=0,"",AR85)</f>
        <v/>
      </c>
      <c r="CE69" s="253" t="str">
        <f>IF(COUNT(AR87)=0,"",AR87)</f>
        <v/>
      </c>
      <c r="CF69" s="253" t="str">
        <f>IF(COUNT(AR89)=0,"",AR89)</f>
        <v/>
      </c>
      <c r="CG69" s="253" t="str">
        <f>IF(COUNT(AR91)=0,"",AR91)</f>
        <v/>
      </c>
      <c r="CH69" s="257"/>
      <c r="CI69" s="257"/>
      <c r="CJ69" s="257"/>
      <c r="CK69" s="257"/>
      <c r="CL69" s="257"/>
      <c r="CM69" s="257"/>
      <c r="CN69" s="257"/>
      <c r="CO69" s="257"/>
      <c r="CP69" s="257"/>
      <c r="CQ69" s="257"/>
      <c r="CT69" s="290" t="s">
        <v>109</v>
      </c>
      <c r="CU69" s="291" t="str">
        <f t="shared" ref="CU69:CU78" ca="1" si="2">INDIRECT(CU$79&amp;$CV69)</f>
        <v/>
      </c>
      <c r="CV69" s="284">
        <v>65</v>
      </c>
    </row>
    <row r="70" spans="3:102" s="243" customFormat="1" ht="13.5" customHeight="1">
      <c r="C70" s="606"/>
      <c r="D70" s="607"/>
      <c r="E70" s="608" t="s">
        <v>252</v>
      </c>
      <c r="F70" s="609"/>
      <c r="G70" s="610"/>
      <c r="H70" s="260"/>
      <c r="I70" s="260"/>
      <c r="J70" s="260"/>
      <c r="K70" s="260"/>
      <c r="L70" s="260"/>
      <c r="M70" s="260"/>
      <c r="N70" s="260"/>
      <c r="O70" s="260"/>
      <c r="P70" s="261"/>
      <c r="Q70" s="261"/>
      <c r="R70" s="261"/>
      <c r="S70" s="261"/>
      <c r="T70" s="262" t="str">
        <f>IF(COUNT(H70:S70)=0,"",SUMPRODUCT(ROUND(H70:S70,#REF!)))</f>
        <v/>
      </c>
      <c r="U70" s="645"/>
      <c r="V70" s="646"/>
      <c r="W70" s="646"/>
      <c r="X70" s="646"/>
      <c r="Y70" s="646"/>
      <c r="Z70" s="647"/>
      <c r="AA70" s="257"/>
      <c r="AB70" s="257"/>
      <c r="AC70" s="257"/>
      <c r="AD70" s="606"/>
      <c r="AE70" s="607"/>
      <c r="AF70" s="608" t="s">
        <v>199</v>
      </c>
      <c r="AG70" s="609"/>
      <c r="AH70" s="610"/>
      <c r="AI70" s="263"/>
      <c r="AJ70" s="263"/>
      <c r="AK70" s="263"/>
      <c r="AL70" s="263"/>
      <c r="AM70" s="263"/>
      <c r="AN70" s="263"/>
      <c r="AO70" s="263"/>
      <c r="AP70" s="263"/>
      <c r="AQ70" s="263"/>
      <c r="AR70" s="264" t="str">
        <f>IF(COUNT(Q69:Q70)=0,"",ROUND(Q70/(Q69*24*AR68/1000),3))</f>
        <v/>
      </c>
      <c r="AS70" s="264" t="str">
        <f>IF(COUNT(R69:R70)=0,"",ROUND(R70/(R69*24*AS68/1000),3))</f>
        <v/>
      </c>
      <c r="AT70" s="264" t="str">
        <f>IF(COUNT(S69:S70)=0,"",ROUND(S70/(S69*24*AT68/1000),3))</f>
        <v/>
      </c>
      <c r="AU70" s="265" t="str">
        <f>IF(COUNT(AI70:AT70)=0,"",AVERAGE(AI70:AT70))</f>
        <v/>
      </c>
      <c r="AX70" s="280"/>
      <c r="AY70" s="280"/>
      <c r="AZ70" s="280"/>
      <c r="BA70" s="280"/>
      <c r="BB70" s="246"/>
      <c r="BC70" s="594" t="s">
        <v>205</v>
      </c>
      <c r="BD70" s="594"/>
      <c r="BE70" s="594"/>
      <c r="BF70" s="594"/>
      <c r="BG70" s="253" t="str">
        <f>IF(COUNT(H74)=0,"",ROUND(H74,#REF!))</f>
        <v/>
      </c>
      <c r="BH70" s="253" t="str">
        <f>IF(COUNT(I74)=0,"",ROUND(I74,#REF!))</f>
        <v/>
      </c>
      <c r="BI70" s="253" t="str">
        <f>IF(COUNT(J74)=0,"",ROUND(J74,#REF!))</f>
        <v/>
      </c>
      <c r="BJ70" s="253" t="str">
        <f>IF(COUNT(K74)=0,"",ROUND(K74,#REF!))</f>
        <v/>
      </c>
      <c r="BK70" s="253" t="str">
        <f>IF(COUNT(L74)=0,"",ROUND(L74,#REF!))</f>
        <v/>
      </c>
      <c r="BL70" s="253" t="str">
        <f>IF(COUNT(M74)=0,"",ROUND(M74,#REF!))</f>
        <v/>
      </c>
      <c r="BM70" s="253" t="str">
        <f>IF(COUNT(N74)=0,"",ROUND(N74,#REF!))</f>
        <v/>
      </c>
      <c r="BN70" s="253" t="str">
        <f>IF(COUNT(O74)=0,"",ROUND(O74,#REF!))</f>
        <v/>
      </c>
      <c r="BO70" s="253" t="str">
        <f>IF(COUNT(P74)=0,"",ROUND(P74,#REF!))</f>
        <v/>
      </c>
      <c r="BP70" s="253" t="str">
        <f>IF(COUNT(Q74)=0,"",ROUND(Q74,#REF!))</f>
        <v/>
      </c>
      <c r="BQ70" s="253" t="str">
        <f>IF(COUNT(R74)=0,"",ROUND(R74,#REF!))</f>
        <v/>
      </c>
      <c r="BR70" s="253" t="str">
        <f>IF(COUNT(S74)=0,"",ROUND(S74,#REF!))</f>
        <v/>
      </c>
      <c r="BS70" s="634" t="s">
        <v>205</v>
      </c>
      <c r="BT70" s="635"/>
      <c r="BU70" s="636"/>
      <c r="BV70" s="247" t="s">
        <v>25</v>
      </c>
      <c r="BW70" s="253" t="str">
        <f>IF(COUNT(T72)=0,"",T72)</f>
        <v/>
      </c>
      <c r="BX70" s="253" t="str">
        <f>IF(COUNT(T74)=0,"",T74)</f>
        <v/>
      </c>
      <c r="BY70" s="253" t="str">
        <f>IF(COUNT(T76)=0,"",T76)</f>
        <v/>
      </c>
      <c r="BZ70" s="266" t="str">
        <f>IF(COUNT(T78)=0,"",T78)</f>
        <v/>
      </c>
      <c r="CA70" s="253" t="str">
        <f>IF(COUNT(T80)=0,"",T80)</f>
        <v/>
      </c>
      <c r="CB70" s="253" t="str">
        <f>IF(COUNT(T82)=0,"",T82)</f>
        <v/>
      </c>
      <c r="CC70" s="253" t="str">
        <f>IF(COUNT(T84)=0,"",T84)</f>
        <v/>
      </c>
      <c r="CD70" s="253" t="str">
        <f>IF(COUNT(T86)=0,"",T86)</f>
        <v/>
      </c>
      <c r="CE70" s="253" t="str">
        <f>IF(COUNT(T88)=0,"",T88)</f>
        <v/>
      </c>
      <c r="CF70" s="253" t="str">
        <f>IF(COUNT(T90)=0,"",T90)</f>
        <v/>
      </c>
      <c r="CG70" s="253" t="str">
        <f>IF(COUNT(T92)=0,"",T92)</f>
        <v/>
      </c>
      <c r="CH70" s="257"/>
      <c r="CI70" s="257"/>
      <c r="CJ70" s="257"/>
      <c r="CK70" s="257"/>
      <c r="CL70" s="257"/>
      <c r="CM70" s="257"/>
      <c r="CN70" s="257"/>
      <c r="CO70" s="257"/>
      <c r="CP70" s="257"/>
      <c r="CQ70" s="257"/>
      <c r="CT70" s="290" t="s">
        <v>103</v>
      </c>
      <c r="CU70" s="291" t="str">
        <f t="shared" ca="1" si="2"/>
        <v/>
      </c>
      <c r="CV70" s="284">
        <f>CV69+60</f>
        <v>125</v>
      </c>
    </row>
    <row r="71" spans="3:102" s="243" customFormat="1" ht="13.5" customHeight="1">
      <c r="C71" s="604" t="e">
        <f>DATE(#REF!-1,1,1)</f>
        <v>#REF!</v>
      </c>
      <c r="D71" s="605"/>
      <c r="E71" s="613" t="s">
        <v>275</v>
      </c>
      <c r="F71" s="614"/>
      <c r="G71" s="615"/>
      <c r="H71" s="256"/>
      <c r="I71" s="256"/>
      <c r="J71" s="256"/>
      <c r="K71" s="256"/>
      <c r="L71" s="256"/>
      <c r="M71" s="256"/>
      <c r="N71" s="256"/>
      <c r="O71" s="256"/>
      <c r="P71" s="256"/>
      <c r="Q71" s="256"/>
      <c r="R71" s="256"/>
      <c r="S71" s="256"/>
      <c r="T71" s="255"/>
      <c r="U71" s="613" t="s">
        <v>210</v>
      </c>
      <c r="V71" s="614"/>
      <c r="W71" s="614"/>
      <c r="X71" s="615"/>
      <c r="Y71" s="616" t="str">
        <f>IF(COUNT(S71)=0,"",ROUND(S71,#REF!))</f>
        <v/>
      </c>
      <c r="Z71" s="617"/>
      <c r="AA71" s="257"/>
      <c r="AB71" s="257"/>
      <c r="AC71" s="257"/>
      <c r="AD71" s="604" t="e">
        <f>DATE(#REF!-1,1,1)</f>
        <v>#REF!</v>
      </c>
      <c r="AE71" s="605"/>
      <c r="AF71" s="613" t="s">
        <v>198</v>
      </c>
      <c r="AG71" s="614"/>
      <c r="AH71" s="615"/>
      <c r="AI71" s="258" t="str">
        <f>IF(COUNT(S69,H71)&lt;&gt;2,"",ROUND(MIN(S69,H71)*H68,#REF!))</f>
        <v/>
      </c>
      <c r="AJ71" s="258" t="str">
        <f>IF(COUNT(H71,I71)&lt;&gt;2,"",ROUND(MIN(H71,I71)*I68,#REF!))</f>
        <v/>
      </c>
      <c r="AK71" s="258" t="str">
        <f>IF(COUNT(I71,J71)&lt;&gt;2,"",ROUND(MIN(I71,J71)*J68,#REF!))</f>
        <v/>
      </c>
      <c r="AL71" s="258" t="str">
        <f>IF(COUNT(J71,K71)&lt;&gt;2,"",ROUND(MIN(J71,K71)*K68,#REF!))</f>
        <v/>
      </c>
      <c r="AM71" s="258" t="str">
        <f>IF(COUNT(K71,L71)&lt;&gt;2,"",ROUND(MIN(K71,L71)*L68,#REF!))</f>
        <v/>
      </c>
      <c r="AN71" s="258" t="str">
        <f>IF(COUNT(L71,M71)&lt;&gt;2,"",ROUND(MIN(L71,M71)*M68,#REF!))</f>
        <v/>
      </c>
      <c r="AO71" s="258" t="str">
        <f>IF(COUNT(M71,N71)&lt;&gt;2,"",ROUND(MIN(M71,N71)*N68,#REF!))</f>
        <v/>
      </c>
      <c r="AP71" s="258" t="str">
        <f>IF(COUNT(N71,O71)&lt;&gt;2,"",ROUND(MIN(N71,O71)*O68,#REF!))</f>
        <v/>
      </c>
      <c r="AQ71" s="258" t="str">
        <f>IF(COUNT(O71,P71)&lt;&gt;2,"",ROUND(MIN(O71,P71)*P68,#REF!))</f>
        <v/>
      </c>
      <c r="AR71" s="258" t="str">
        <f>IF(COUNT(P71,Q71)&lt;&gt;2,"",ROUND(MIN(P71,Q71)*Q68,#REF!))</f>
        <v/>
      </c>
      <c r="AS71" s="258" t="str">
        <f>IF(COUNT(Q71,R71)&lt;&gt;2,"",ROUND(MIN(Q71,R71)*R68,#REF!))</f>
        <v/>
      </c>
      <c r="AT71" s="258" t="str">
        <f>IF(COUNT(R71,S71)&lt;&gt;2,"",ROUND(MIN(R71,S71)*S68,#REF!))</f>
        <v/>
      </c>
      <c r="AU71" s="255"/>
      <c r="AX71" s="280"/>
      <c r="AY71" s="280"/>
      <c r="AZ71" s="280"/>
      <c r="BB71" s="246"/>
      <c r="BC71" s="627"/>
      <c r="BD71" s="628"/>
      <c r="BE71" s="628"/>
      <c r="BF71" s="628"/>
      <c r="BG71" s="628"/>
      <c r="BH71" s="628"/>
      <c r="BI71" s="628"/>
      <c r="BJ71" s="628"/>
      <c r="BK71" s="628"/>
      <c r="BL71" s="628"/>
      <c r="BM71" s="628"/>
      <c r="BN71" s="628"/>
      <c r="BO71" s="628"/>
      <c r="BP71" s="628"/>
      <c r="BQ71" s="628"/>
      <c r="BR71" s="629"/>
      <c r="BS71" s="597" t="s">
        <v>206</v>
      </c>
      <c r="BT71" s="633"/>
      <c r="BU71" s="598"/>
      <c r="BV71" s="247" t="s">
        <v>25</v>
      </c>
      <c r="BW71" s="253" t="str">
        <f>IF(COUNT(Y71)=0,"",IF(#REF!="発電事業者",Y71,IF(SUMIF($C99:$D108,"その他事業者",L99:L108)=0,IF(Y71*L108/SUM(L99:L108)=0,"",Y71*L108/SUM(L99:L108)),ROUND(Y71*SUMIF($C99:$D108,"その他事業者",L99:L108)/SUM(L99:L108),#REF!)+Y71*L108/SUM(L99:L108))))</f>
        <v/>
      </c>
      <c r="BX71" s="253" t="str">
        <f>IF(COUNT(Y73)=0,"",IF(#REF!="発電事業者",Y73,IF(SUMIF($C99:$D108,"その他事業者",W99:W108)=0,IF(Y73*W108/SUM(W99:W108)=0,"",Y73*W108/SUM(W99:W108)),ROUND(Y73*SUMIF($C99:$D108,"その他事業者",W99:W108)/SUM(W99:W108),#REF!)+Y73*W108/SUM(W99:W108))))</f>
        <v/>
      </c>
      <c r="BY71" s="267"/>
      <c r="BZ71" s="267"/>
      <c r="CA71" s="267"/>
      <c r="CB71" s="253" t="str">
        <f>IF(COUNT(Y81)=0,"",IF(#REF!="発電事業者",Y81,IF(SUMIF($C99:$D108,"その他事業者",AA99:AA108)=0,IF(Y81*AA108/SUM(AA99:AA108)=0,"",Y81*AA108/SUM(AA99:AA108)),ROUND(Y81*SUMIF($C99:$D108,"その他事業者",AA99:AA108)/SUM(AA99:AA108),#REF!)+Y81*AA108/SUM(AA99:AA108))))</f>
        <v/>
      </c>
      <c r="CC71" s="267"/>
      <c r="CD71" s="267"/>
      <c r="CE71" s="267"/>
      <c r="CF71" s="267"/>
      <c r="CG71" s="253" t="str">
        <f>IF(COUNT(Y91)=0,"",IF(#REF!="発電事業者",Y91,IF(SUMIF($C99:$D108,"その他事業者",AF99:AF108)=0,IF(Y91*AF108/SUM(AF99:AF108)=0,"",Y91*AF108/SUM(AF99:AF108)),ROUND(Y91*SUMIF($C99:$D108,"その他事業者",AF99:AF108)/SUM(AF99:AF108),#REF!)+Y91*AF108/SUM(AF99:AF108))))</f>
        <v/>
      </c>
      <c r="CH71" s="257"/>
      <c r="CI71" s="257"/>
      <c r="CJ71" s="257"/>
      <c r="CK71" s="257"/>
      <c r="CL71" s="257"/>
      <c r="CM71" s="257"/>
      <c r="CN71" s="257"/>
      <c r="CO71" s="257"/>
      <c r="CP71" s="257"/>
      <c r="CQ71" s="257"/>
      <c r="CT71" s="290" t="s">
        <v>104</v>
      </c>
      <c r="CU71" s="291" t="str">
        <f t="shared" ca="1" si="2"/>
        <v/>
      </c>
      <c r="CV71" s="284">
        <f t="shared" ref="CV71:CV78" si="3">CV70+60</f>
        <v>185</v>
      </c>
    </row>
    <row r="72" spans="3:102" s="243" customFormat="1" ht="13.5" customHeight="1">
      <c r="C72" s="606"/>
      <c r="D72" s="607"/>
      <c r="E72" s="608" t="s">
        <v>252</v>
      </c>
      <c r="F72" s="609"/>
      <c r="G72" s="610"/>
      <c r="H72" s="261"/>
      <c r="I72" s="261"/>
      <c r="J72" s="261"/>
      <c r="K72" s="261"/>
      <c r="L72" s="261"/>
      <c r="M72" s="261"/>
      <c r="N72" s="261"/>
      <c r="O72" s="261"/>
      <c r="P72" s="261"/>
      <c r="Q72" s="261"/>
      <c r="R72" s="261"/>
      <c r="S72" s="261"/>
      <c r="T72" s="262" t="str">
        <f>IF(COUNT(H72:S72)=0,"",SUMPRODUCT(ROUND(H72:S72,#REF!)))</f>
        <v/>
      </c>
      <c r="U72" s="608" t="s">
        <v>211</v>
      </c>
      <c r="V72" s="609"/>
      <c r="W72" s="609"/>
      <c r="X72" s="610"/>
      <c r="Y72" s="611" t="str">
        <f>IF(COUNT(T72)=0,"",T72)</f>
        <v/>
      </c>
      <c r="Z72" s="612"/>
      <c r="AA72" s="257"/>
      <c r="AB72" s="257"/>
      <c r="AC72" s="257"/>
      <c r="AD72" s="606"/>
      <c r="AE72" s="607"/>
      <c r="AF72" s="608" t="s">
        <v>199</v>
      </c>
      <c r="AG72" s="609"/>
      <c r="AH72" s="610"/>
      <c r="AI72" s="264" t="str">
        <f t="shared" ref="AI72:AT72" si="4">IF(COUNT(H71:H72)=0,"",ROUND(H72/(H71*24*AI68/1000),3))</f>
        <v/>
      </c>
      <c r="AJ72" s="264" t="str">
        <f t="shared" si="4"/>
        <v/>
      </c>
      <c r="AK72" s="264" t="str">
        <f t="shared" si="4"/>
        <v/>
      </c>
      <c r="AL72" s="264" t="str">
        <f t="shared" si="4"/>
        <v/>
      </c>
      <c r="AM72" s="264" t="str">
        <f t="shared" si="4"/>
        <v/>
      </c>
      <c r="AN72" s="264" t="str">
        <f t="shared" si="4"/>
        <v/>
      </c>
      <c r="AO72" s="264" t="str">
        <f t="shared" si="4"/>
        <v/>
      </c>
      <c r="AP72" s="264" t="str">
        <f t="shared" si="4"/>
        <v/>
      </c>
      <c r="AQ72" s="264" t="str">
        <f t="shared" si="4"/>
        <v/>
      </c>
      <c r="AR72" s="264" t="str">
        <f t="shared" si="4"/>
        <v/>
      </c>
      <c r="AS72" s="264" t="str">
        <f t="shared" si="4"/>
        <v/>
      </c>
      <c r="AT72" s="264" t="str">
        <f t="shared" si="4"/>
        <v/>
      </c>
      <c r="AU72" s="265" t="str">
        <f>IF(COUNT(AI72:AT72)=0,"",AVERAGE(AI72:AT72))</f>
        <v/>
      </c>
      <c r="AX72" s="280"/>
      <c r="AY72" s="280"/>
      <c r="AZ72" s="280"/>
      <c r="BB72" s="246"/>
      <c r="BC72" s="630"/>
      <c r="BD72" s="631"/>
      <c r="BE72" s="631"/>
      <c r="BF72" s="631"/>
      <c r="BG72" s="631"/>
      <c r="BH72" s="631"/>
      <c r="BI72" s="631"/>
      <c r="BJ72" s="631"/>
      <c r="BK72" s="631"/>
      <c r="BL72" s="631"/>
      <c r="BM72" s="631"/>
      <c r="BN72" s="631"/>
      <c r="BO72" s="631"/>
      <c r="BP72" s="631"/>
      <c r="BQ72" s="631"/>
      <c r="BR72" s="632"/>
      <c r="BS72" s="634" t="s">
        <v>207</v>
      </c>
      <c r="BT72" s="635"/>
      <c r="BU72" s="636"/>
      <c r="BV72" s="247" t="s">
        <v>25</v>
      </c>
      <c r="BW72" s="253" t="str">
        <f>IF(COUNT(Y72)=0,"",Y72)</f>
        <v/>
      </c>
      <c r="BX72" s="253" t="str">
        <f>IF(COUNT(Y74)=0,"",Y74)</f>
        <v/>
      </c>
      <c r="BY72" s="267"/>
      <c r="BZ72" s="267"/>
      <c r="CA72" s="267"/>
      <c r="CB72" s="253" t="str">
        <f>IF(COUNT(Y82)=0,"",Y82)</f>
        <v/>
      </c>
      <c r="CC72" s="267"/>
      <c r="CD72" s="267"/>
      <c r="CE72" s="267"/>
      <c r="CF72" s="267"/>
      <c r="CG72" s="253" t="str">
        <f>IF(COUNT(Y92)=0,"",Y92)</f>
        <v/>
      </c>
      <c r="CH72" s="257"/>
      <c r="CI72" s="257"/>
      <c r="CJ72" s="257"/>
      <c r="CK72" s="257"/>
      <c r="CL72" s="257"/>
      <c r="CM72" s="257"/>
      <c r="CN72" s="257"/>
      <c r="CO72" s="257"/>
      <c r="CP72" s="257"/>
      <c r="CQ72" s="257"/>
      <c r="CT72" s="290" t="s">
        <v>105</v>
      </c>
      <c r="CU72" s="291" t="str">
        <f t="shared" ca="1" si="2"/>
        <v/>
      </c>
      <c r="CV72" s="284">
        <f t="shared" si="3"/>
        <v>245</v>
      </c>
    </row>
    <row r="73" spans="3:102" s="243" customFormat="1" ht="13.5" customHeight="1">
      <c r="C73" s="604" t="e">
        <f>DATE(#REF!,1,1)</f>
        <v>#REF!</v>
      </c>
      <c r="D73" s="605"/>
      <c r="E73" s="613" t="s">
        <v>275</v>
      </c>
      <c r="F73" s="614"/>
      <c r="G73" s="615"/>
      <c r="H73" s="256"/>
      <c r="I73" s="256"/>
      <c r="J73" s="256"/>
      <c r="K73" s="256"/>
      <c r="L73" s="256"/>
      <c r="M73" s="256"/>
      <c r="N73" s="256"/>
      <c r="O73" s="256"/>
      <c r="P73" s="256"/>
      <c r="Q73" s="256"/>
      <c r="R73" s="256"/>
      <c r="S73" s="256"/>
      <c r="T73" s="255"/>
      <c r="U73" s="613" t="s">
        <v>210</v>
      </c>
      <c r="V73" s="614"/>
      <c r="W73" s="614"/>
      <c r="X73" s="615"/>
      <c r="Y73" s="616" t="str">
        <f>IF(COUNT(S73)=0,"",ROUND(S73,#REF!))</f>
        <v/>
      </c>
      <c r="Z73" s="617"/>
      <c r="AA73" s="257"/>
      <c r="AB73" s="257"/>
      <c r="AC73" s="257"/>
      <c r="AD73" s="604" t="e">
        <f>DATE(#REF!,1,1)</f>
        <v>#REF!</v>
      </c>
      <c r="AE73" s="605"/>
      <c r="AF73" s="613" t="s">
        <v>198</v>
      </c>
      <c r="AG73" s="614"/>
      <c r="AH73" s="615"/>
      <c r="AI73" s="258" t="str">
        <f>IF(COUNT(S71,H73)&lt;&gt;2,"",ROUND(MIN(S71,H73)*H68,#REF!))</f>
        <v/>
      </c>
      <c r="AJ73" s="258" t="str">
        <f>IF(COUNT(H73,I73)&lt;&gt;2,"",ROUND(MIN(H73,I73)*I68,#REF!))</f>
        <v/>
      </c>
      <c r="AK73" s="258" t="str">
        <f>IF(COUNT(I73,J73)&lt;&gt;2,"",ROUND(MIN(I73,J73)*J68,#REF!))</f>
        <v/>
      </c>
      <c r="AL73" s="258" t="str">
        <f>IF(COUNT(J73,K73)&lt;&gt;2,"",ROUND(MIN(J73,K73)*K68,#REF!))</f>
        <v/>
      </c>
      <c r="AM73" s="258" t="str">
        <f>IF(COUNT(K73,L73)&lt;&gt;2,"",ROUND(MIN(K73,L73)*L68,#REF!))</f>
        <v/>
      </c>
      <c r="AN73" s="258" t="str">
        <f>IF(COUNT(L73,M73)&lt;&gt;2,"",ROUND(MIN(L73,M73)*M68,#REF!))</f>
        <v/>
      </c>
      <c r="AO73" s="258" t="str">
        <f>IF(COUNT(M73,N73)&lt;&gt;2,"",ROUND(MIN(M73,N73)*N68,#REF!))</f>
        <v/>
      </c>
      <c r="AP73" s="258" t="str">
        <f>IF(COUNT(N73,O73)&lt;&gt;2,"",ROUND(MIN(N73,O73)*O68,#REF!))</f>
        <v/>
      </c>
      <c r="AQ73" s="258" t="str">
        <f>IF(COUNT(O73,P73)&lt;&gt;2,"",ROUND(MIN(O73,P73)*P68,#REF!))</f>
        <v/>
      </c>
      <c r="AR73" s="258" t="str">
        <f>IF(COUNT(P73,Q73)&lt;&gt;2,"",ROUND(MIN(P73,Q73)*Q68,#REF!))</f>
        <v/>
      </c>
      <c r="AS73" s="258" t="str">
        <f>IF(COUNT(Q73,R73)&lt;&gt;2,"",ROUND(MIN(Q73,R73)*R68,#REF!))</f>
        <v/>
      </c>
      <c r="AT73" s="258" t="str">
        <f>IF(COUNT(R73,S73)&lt;&gt;2,"",ROUND(MIN(R73,S73)*S68,#REF!))</f>
        <v/>
      </c>
      <c r="AU73" s="255"/>
      <c r="AX73" s="268"/>
      <c r="BB73" s="268"/>
      <c r="BC73" s="245"/>
      <c r="BD73" s="245"/>
      <c r="BE73" s="245"/>
      <c r="BF73" s="245"/>
      <c r="BG73" s="245"/>
      <c r="BH73" s="245"/>
      <c r="BI73" s="245"/>
      <c r="BJ73" s="245"/>
      <c r="BK73" s="245"/>
      <c r="BL73" s="245"/>
      <c r="BM73" s="245"/>
      <c r="BN73" s="245"/>
      <c r="BO73" s="245"/>
      <c r="BP73" s="245"/>
      <c r="BQ73" s="245"/>
      <c r="BR73" s="245"/>
      <c r="BS73" s="245"/>
      <c r="BT73" s="245"/>
      <c r="BU73" s="245"/>
      <c r="BV73" s="245"/>
      <c r="BW73" s="245"/>
      <c r="BX73" s="257"/>
      <c r="BY73" s="257"/>
      <c r="BZ73" s="257"/>
      <c r="CA73" s="257"/>
      <c r="CB73" s="257"/>
      <c r="CC73" s="257"/>
      <c r="CD73" s="257"/>
      <c r="CE73" s="257"/>
      <c r="CF73" s="257"/>
      <c r="CG73" s="257"/>
      <c r="CH73" s="257"/>
      <c r="CI73" s="257"/>
      <c r="CJ73" s="257"/>
      <c r="CK73" s="257"/>
      <c r="CL73" s="257"/>
      <c r="CM73" s="257"/>
      <c r="CN73" s="257"/>
      <c r="CO73" s="257"/>
      <c r="CP73" s="257"/>
      <c r="CQ73" s="257"/>
      <c r="CT73" s="290" t="s">
        <v>106</v>
      </c>
      <c r="CU73" s="291" t="str">
        <f t="shared" ca="1" si="2"/>
        <v/>
      </c>
      <c r="CV73" s="284">
        <f t="shared" si="3"/>
        <v>305</v>
      </c>
    </row>
    <row r="74" spans="3:102" s="243" customFormat="1" ht="13.5" customHeight="1">
      <c r="C74" s="606"/>
      <c r="D74" s="607"/>
      <c r="E74" s="608" t="s">
        <v>212</v>
      </c>
      <c r="F74" s="609"/>
      <c r="G74" s="610"/>
      <c r="H74" s="261"/>
      <c r="I74" s="261"/>
      <c r="J74" s="261"/>
      <c r="K74" s="261"/>
      <c r="L74" s="261"/>
      <c r="M74" s="261"/>
      <c r="N74" s="261"/>
      <c r="O74" s="261"/>
      <c r="P74" s="261"/>
      <c r="Q74" s="261"/>
      <c r="R74" s="261"/>
      <c r="S74" s="261"/>
      <c r="T74" s="262" t="str">
        <f>IF(COUNT(H74:S74)=0,"",SUMPRODUCT(ROUND(H74:S74,#REF!)))</f>
        <v/>
      </c>
      <c r="U74" s="608" t="s">
        <v>211</v>
      </c>
      <c r="V74" s="609"/>
      <c r="W74" s="609"/>
      <c r="X74" s="610"/>
      <c r="Y74" s="611" t="str">
        <f>IF(COUNT(T74)=0,"",T74)</f>
        <v/>
      </c>
      <c r="Z74" s="612"/>
      <c r="AA74" s="257"/>
      <c r="AB74" s="257"/>
      <c r="AC74" s="257"/>
      <c r="AD74" s="606"/>
      <c r="AE74" s="607"/>
      <c r="AF74" s="608" t="s">
        <v>199</v>
      </c>
      <c r="AG74" s="609"/>
      <c r="AH74" s="610"/>
      <c r="AI74" s="264" t="str">
        <f t="shared" ref="AI74:AT74" si="5">IF(COUNT(H73:H74)=0,"",ROUND(H74/(H73*24*AI68/1000),3))</f>
        <v/>
      </c>
      <c r="AJ74" s="264" t="str">
        <f t="shared" si="5"/>
        <v/>
      </c>
      <c r="AK74" s="264" t="str">
        <f t="shared" si="5"/>
        <v/>
      </c>
      <c r="AL74" s="264" t="str">
        <f t="shared" si="5"/>
        <v/>
      </c>
      <c r="AM74" s="264" t="str">
        <f t="shared" si="5"/>
        <v/>
      </c>
      <c r="AN74" s="264" t="str">
        <f t="shared" si="5"/>
        <v/>
      </c>
      <c r="AO74" s="264" t="str">
        <f t="shared" si="5"/>
        <v/>
      </c>
      <c r="AP74" s="264" t="str">
        <f t="shared" si="5"/>
        <v/>
      </c>
      <c r="AQ74" s="264" t="str">
        <f t="shared" si="5"/>
        <v/>
      </c>
      <c r="AR74" s="264" t="str">
        <f t="shared" si="5"/>
        <v/>
      </c>
      <c r="AS74" s="264" t="str">
        <f t="shared" si="5"/>
        <v/>
      </c>
      <c r="AT74" s="264" t="str">
        <f t="shared" si="5"/>
        <v/>
      </c>
      <c r="AU74" s="265" t="str">
        <f>IF(COUNT(AI74:AT74)=0,"",AVERAGE(AI74:AT74))</f>
        <v/>
      </c>
      <c r="AX74" s="240" t="e">
        <f>IF(#REF!="発電事業者","算定結果　送電取引帳票","算定結果　受電取引帳票")</f>
        <v>#REF!</v>
      </c>
      <c r="BR74" s="268"/>
      <c r="CT74" s="290" t="s">
        <v>107</v>
      </c>
      <c r="CU74" s="291" t="str">
        <f t="shared" ca="1" si="2"/>
        <v/>
      </c>
      <c r="CV74" s="284">
        <f t="shared" si="3"/>
        <v>365</v>
      </c>
    </row>
    <row r="75" spans="3:102" s="243" customFormat="1" ht="13.5" customHeight="1">
      <c r="C75" s="604" t="e">
        <f>DATE(#REF!+1,1,1)</f>
        <v>#REF!</v>
      </c>
      <c r="D75" s="605"/>
      <c r="E75" s="613" t="s">
        <v>275</v>
      </c>
      <c r="F75" s="614"/>
      <c r="G75" s="615"/>
      <c r="H75" s="256"/>
      <c r="I75" s="256"/>
      <c r="J75" s="256"/>
      <c r="K75" s="256"/>
      <c r="L75" s="256"/>
      <c r="M75" s="256"/>
      <c r="N75" s="256"/>
      <c r="O75" s="256"/>
      <c r="P75" s="256"/>
      <c r="Q75" s="256"/>
      <c r="R75" s="256"/>
      <c r="S75" s="256"/>
      <c r="T75" s="255"/>
      <c r="U75" s="618"/>
      <c r="V75" s="619"/>
      <c r="W75" s="619"/>
      <c r="X75" s="619"/>
      <c r="Y75" s="619"/>
      <c r="Z75" s="620"/>
      <c r="AA75" s="257"/>
      <c r="AB75" s="257"/>
      <c r="AC75" s="257"/>
      <c r="AD75" s="604" t="e">
        <f>DATE(#REF!+1,1,1)</f>
        <v>#REF!</v>
      </c>
      <c r="AE75" s="605"/>
      <c r="AF75" s="613" t="s">
        <v>198</v>
      </c>
      <c r="AG75" s="614"/>
      <c r="AH75" s="615"/>
      <c r="AI75" s="258" t="str">
        <f>IF(COUNT(S73,H75)&lt;&gt;2,"",ROUND(MIN(S73,H75)*H68,#REF!))</f>
        <v/>
      </c>
      <c r="AJ75" s="258" t="str">
        <f>IF(COUNT(H75,I75)&lt;&gt;2,"",ROUND(MIN(H75,I75)*I68,#REF!))</f>
        <v/>
      </c>
      <c r="AK75" s="258" t="str">
        <f>IF(COUNT(I75,J75)&lt;&gt;2,"",ROUND(MIN(I75,J75)*J68,#REF!))</f>
        <v/>
      </c>
      <c r="AL75" s="258" t="str">
        <f>IF(COUNT(J75,K75)&lt;&gt;2,"",ROUND(MIN(J75,K75)*K68,#REF!))</f>
        <v/>
      </c>
      <c r="AM75" s="258" t="str">
        <f>IF(COUNT(K75,L75)&lt;&gt;2,"",ROUND(MIN(K75,L75)*L68,#REF!))</f>
        <v/>
      </c>
      <c r="AN75" s="258" t="str">
        <f>IF(COUNT(L75,M75)&lt;&gt;2,"",ROUND(MIN(L75,M75)*M68,#REF!))</f>
        <v/>
      </c>
      <c r="AO75" s="258" t="str">
        <f>IF(COUNT(M75,N75)&lt;&gt;2,"",ROUND(MIN(M75,N75)*N68,#REF!))</f>
        <v/>
      </c>
      <c r="AP75" s="258" t="str">
        <f>IF(COUNT(N75,O75)&lt;&gt;2,"",ROUND(MIN(N75,O75)*O68,#REF!))</f>
        <v/>
      </c>
      <c r="AQ75" s="258" t="str">
        <f>IF(COUNT(O75,P75)&lt;&gt;2,"",ROUND(MIN(O75,P75)*P68,#REF!))</f>
        <v/>
      </c>
      <c r="AR75" s="258" t="str">
        <f>IF(COUNT(P75,Q75)&lt;&gt;2,"",ROUND(MIN(P75,Q75)*Q68,#REF!))</f>
        <v/>
      </c>
      <c r="AS75" s="258" t="str">
        <f>IF(COUNT(Q75,R75)&lt;&gt;2,"",ROUND(MIN(Q75,R75)*R68,#REF!))</f>
        <v/>
      </c>
      <c r="AT75" s="258" t="str">
        <f>IF(COUNT(R75,S75)&lt;&gt;2,"",ROUND(MIN(R75,S75)*S68,#REF!))</f>
        <v/>
      </c>
      <c r="AU75" s="255"/>
      <c r="AX75" s="594" t="s">
        <v>200</v>
      </c>
      <c r="AY75" s="594"/>
      <c r="AZ75" s="595" t="s">
        <v>201</v>
      </c>
      <c r="BA75" s="594" t="s">
        <v>202</v>
      </c>
      <c r="BB75" s="594"/>
      <c r="BC75" s="594"/>
      <c r="BD75" s="595" t="s">
        <v>204</v>
      </c>
      <c r="BE75" s="597" t="s">
        <v>176</v>
      </c>
      <c r="BF75" s="598"/>
      <c r="BG75" s="601" t="e">
        <f>DATE(#REF!,1,1)</f>
        <v>#REF!</v>
      </c>
      <c r="BH75" s="602"/>
      <c r="BI75" s="602"/>
      <c r="BJ75" s="602"/>
      <c r="BK75" s="602"/>
      <c r="BL75" s="602"/>
      <c r="BM75" s="602"/>
      <c r="BN75" s="602"/>
      <c r="BO75" s="602"/>
      <c r="BP75" s="602"/>
      <c r="BQ75" s="602"/>
      <c r="BR75" s="603"/>
      <c r="BS75" s="594" t="s">
        <v>175</v>
      </c>
      <c r="BT75" s="594"/>
      <c r="BU75" s="594"/>
      <c r="BV75" s="594"/>
      <c r="BW75" s="592" t="e">
        <f>DATE(#REF!-1,1,1)</f>
        <v>#REF!</v>
      </c>
      <c r="BX75" s="592" t="e">
        <f>DATE(#REF!,1,1)</f>
        <v>#REF!</v>
      </c>
      <c r="BY75" s="592" t="e">
        <f>DATE(#REF!+1,1,1)</f>
        <v>#REF!</v>
      </c>
      <c r="BZ75" s="592" t="e">
        <f>DATE(#REF!+2,1,1)</f>
        <v>#REF!</v>
      </c>
      <c r="CA75" s="592" t="e">
        <f>DATE(#REF!+3,1,1)</f>
        <v>#REF!</v>
      </c>
      <c r="CB75" s="592" t="e">
        <f>DATE(#REF!+4,1,1)</f>
        <v>#REF!</v>
      </c>
      <c r="CC75" s="592" t="e">
        <f>DATE(#REF!+5,1,1)</f>
        <v>#REF!</v>
      </c>
      <c r="CD75" s="592" t="e">
        <f>DATE(#REF!+6,1,1)</f>
        <v>#REF!</v>
      </c>
      <c r="CE75" s="592" t="e">
        <f>DATE(#REF!+7,1,1)</f>
        <v>#REF!</v>
      </c>
      <c r="CF75" s="592" t="e">
        <f>DATE(#REF!+8,1,1)</f>
        <v>#REF!</v>
      </c>
      <c r="CG75" s="592" t="e">
        <f>DATE(#REF!+9,1,1)</f>
        <v>#REF!</v>
      </c>
      <c r="CH75" s="566" t="s">
        <v>268</v>
      </c>
      <c r="CI75" s="567"/>
      <c r="CJ75" s="567"/>
      <c r="CK75" s="567"/>
      <c r="CL75" s="567"/>
      <c r="CM75" s="567"/>
      <c r="CN75" s="567"/>
      <c r="CO75" s="567"/>
      <c r="CP75" s="567"/>
      <c r="CQ75" s="567"/>
      <c r="CT75" s="290" t="s">
        <v>110</v>
      </c>
      <c r="CU75" s="291" t="str">
        <f t="shared" ca="1" si="2"/>
        <v/>
      </c>
      <c r="CV75" s="284">
        <f t="shared" si="3"/>
        <v>425</v>
      </c>
    </row>
    <row r="76" spans="3:102" s="243" customFormat="1" ht="13.5" customHeight="1">
      <c r="C76" s="606"/>
      <c r="D76" s="607"/>
      <c r="E76" s="608" t="s">
        <v>212</v>
      </c>
      <c r="F76" s="609"/>
      <c r="G76" s="610"/>
      <c r="H76" s="261"/>
      <c r="I76" s="261"/>
      <c r="J76" s="261"/>
      <c r="K76" s="261"/>
      <c r="L76" s="261"/>
      <c r="M76" s="261"/>
      <c r="N76" s="261"/>
      <c r="O76" s="261"/>
      <c r="P76" s="261"/>
      <c r="Q76" s="261"/>
      <c r="R76" s="261"/>
      <c r="S76" s="261"/>
      <c r="T76" s="262" t="str">
        <f>IF(COUNT(H76:S76)=0,"",SUMPRODUCT(ROUND(H76:S76,#REF!)))</f>
        <v/>
      </c>
      <c r="U76" s="621"/>
      <c r="V76" s="622"/>
      <c r="W76" s="622"/>
      <c r="X76" s="622"/>
      <c r="Y76" s="622"/>
      <c r="Z76" s="623"/>
      <c r="AA76" s="257"/>
      <c r="AB76" s="257"/>
      <c r="AC76" s="257"/>
      <c r="AD76" s="606"/>
      <c r="AE76" s="607"/>
      <c r="AF76" s="608" t="s">
        <v>199</v>
      </c>
      <c r="AG76" s="609"/>
      <c r="AH76" s="610"/>
      <c r="AI76" s="264" t="str">
        <f t="shared" ref="AI76:AT76" si="6">IF(COUNT(H75:H76)=0,"",ROUND(H76/(H75*24*AI68/1000),3))</f>
        <v/>
      </c>
      <c r="AJ76" s="264" t="str">
        <f t="shared" si="6"/>
        <v/>
      </c>
      <c r="AK76" s="264" t="str">
        <f t="shared" si="6"/>
        <v/>
      </c>
      <c r="AL76" s="264" t="str">
        <f t="shared" si="6"/>
        <v/>
      </c>
      <c r="AM76" s="264" t="str">
        <f t="shared" si="6"/>
        <v/>
      </c>
      <c r="AN76" s="264" t="str">
        <f t="shared" si="6"/>
        <v/>
      </c>
      <c r="AO76" s="264" t="str">
        <f t="shared" si="6"/>
        <v/>
      </c>
      <c r="AP76" s="264" t="str">
        <f t="shared" si="6"/>
        <v/>
      </c>
      <c r="AQ76" s="264" t="str">
        <f t="shared" si="6"/>
        <v/>
      </c>
      <c r="AR76" s="264" t="str">
        <f t="shared" si="6"/>
        <v/>
      </c>
      <c r="AS76" s="264" t="str">
        <f t="shared" si="6"/>
        <v/>
      </c>
      <c r="AT76" s="264" t="str">
        <f t="shared" si="6"/>
        <v/>
      </c>
      <c r="AU76" s="265" t="str">
        <f>IF(COUNT(AI76:AT76)=0,"",AVERAGE(AI76:AT76))</f>
        <v/>
      </c>
      <c r="AX76" s="594"/>
      <c r="AY76" s="594"/>
      <c r="AZ76" s="596"/>
      <c r="BA76" s="594"/>
      <c r="BB76" s="594"/>
      <c r="BC76" s="594"/>
      <c r="BD76" s="596"/>
      <c r="BE76" s="599"/>
      <c r="BF76" s="600"/>
      <c r="BG76" s="247" t="s">
        <v>194</v>
      </c>
      <c r="BH76" s="247" t="s">
        <v>195</v>
      </c>
      <c r="BI76" s="247" t="s">
        <v>161</v>
      </c>
      <c r="BJ76" s="247" t="s">
        <v>162</v>
      </c>
      <c r="BK76" s="247" t="s">
        <v>163</v>
      </c>
      <c r="BL76" s="247" t="s">
        <v>164</v>
      </c>
      <c r="BM76" s="247" t="s">
        <v>165</v>
      </c>
      <c r="BN76" s="247" t="s">
        <v>166</v>
      </c>
      <c r="BO76" s="247" t="s">
        <v>167</v>
      </c>
      <c r="BP76" s="247" t="s">
        <v>168</v>
      </c>
      <c r="BQ76" s="247" t="s">
        <v>169</v>
      </c>
      <c r="BR76" s="247" t="s">
        <v>170</v>
      </c>
      <c r="BS76" s="594"/>
      <c r="BT76" s="594"/>
      <c r="BU76" s="594"/>
      <c r="BV76" s="594"/>
      <c r="BW76" s="593"/>
      <c r="BX76" s="593"/>
      <c r="BY76" s="593">
        <v>43101</v>
      </c>
      <c r="BZ76" s="593">
        <v>43466</v>
      </c>
      <c r="CA76" s="593">
        <v>43831</v>
      </c>
      <c r="CB76" s="593">
        <v>44197</v>
      </c>
      <c r="CC76" s="593">
        <v>44562</v>
      </c>
      <c r="CD76" s="593">
        <v>44927</v>
      </c>
      <c r="CE76" s="593">
        <v>45292</v>
      </c>
      <c r="CF76" s="593">
        <v>45658</v>
      </c>
      <c r="CG76" s="593">
        <v>46023</v>
      </c>
      <c r="CH76" s="567"/>
      <c r="CI76" s="567"/>
      <c r="CJ76" s="567"/>
      <c r="CK76" s="567"/>
      <c r="CL76" s="567"/>
      <c r="CM76" s="567"/>
      <c r="CN76" s="567"/>
      <c r="CO76" s="567"/>
      <c r="CP76" s="567"/>
      <c r="CQ76" s="567"/>
      <c r="CT76" s="290" t="s">
        <v>111</v>
      </c>
      <c r="CU76" s="291" t="str">
        <f t="shared" ca="1" si="2"/>
        <v/>
      </c>
      <c r="CV76" s="284">
        <f t="shared" si="3"/>
        <v>485</v>
      </c>
    </row>
    <row r="77" spans="3:102" s="243" customFormat="1" ht="13.5" customHeight="1">
      <c r="C77" s="604" t="e">
        <f>DATE(#REF!+2,1,1)</f>
        <v>#REF!</v>
      </c>
      <c r="D77" s="605"/>
      <c r="E77" s="613" t="s">
        <v>275</v>
      </c>
      <c r="F77" s="614"/>
      <c r="G77" s="615"/>
      <c r="H77" s="256"/>
      <c r="I77" s="256"/>
      <c r="J77" s="256"/>
      <c r="K77" s="256"/>
      <c r="L77" s="256"/>
      <c r="M77" s="256"/>
      <c r="N77" s="256"/>
      <c r="O77" s="256"/>
      <c r="P77" s="256"/>
      <c r="Q77" s="256"/>
      <c r="R77" s="256"/>
      <c r="S77" s="256"/>
      <c r="T77" s="255"/>
      <c r="U77" s="621"/>
      <c r="V77" s="622"/>
      <c r="W77" s="622"/>
      <c r="X77" s="622"/>
      <c r="Y77" s="622"/>
      <c r="Z77" s="623"/>
      <c r="AA77" s="257"/>
      <c r="AB77" s="257"/>
      <c r="AC77" s="257"/>
      <c r="AD77" s="604" t="e">
        <f>DATE(#REF!+2,1,1)</f>
        <v>#REF!</v>
      </c>
      <c r="AE77" s="605"/>
      <c r="AF77" s="613" t="s">
        <v>198</v>
      </c>
      <c r="AG77" s="614"/>
      <c r="AH77" s="615"/>
      <c r="AI77" s="258" t="str">
        <f>IF(COUNT(S75,H77)&lt;&gt;2,"",ROUND(MIN(S75,H77)*H68,#REF!))</f>
        <v/>
      </c>
      <c r="AJ77" s="258" t="str">
        <f>IF(COUNT(H77,I77)&lt;&gt;2,"",ROUND(MIN(H77,I77)*I68,#REF!))</f>
        <v/>
      </c>
      <c r="AK77" s="258" t="str">
        <f>IF(COUNT(I77,J77)&lt;&gt;2,"",ROUND(MIN(I77,J77)*J68,#REF!))</f>
        <v/>
      </c>
      <c r="AL77" s="258" t="str">
        <f>IF(COUNT(J77,K77)&lt;&gt;2,"",ROUND(MIN(J77,K77)*K68,#REF!))</f>
        <v/>
      </c>
      <c r="AM77" s="258" t="str">
        <f>IF(COUNT(K77,L77)&lt;&gt;2,"",ROUND(MIN(K77,L77)*L68,#REF!))</f>
        <v/>
      </c>
      <c r="AN77" s="258" t="str">
        <f>IF(COUNT(L77,M77)&lt;&gt;2,"",ROUND(MIN(L77,M77)*M68,#REF!))</f>
        <v/>
      </c>
      <c r="AO77" s="258" t="str">
        <f>IF(COUNT(M77,N77)&lt;&gt;2,"",ROUND(MIN(M77,N77)*N68,#REF!))</f>
        <v/>
      </c>
      <c r="AP77" s="258" t="str">
        <f>IF(COUNT(N77,O77)&lt;&gt;2,"",ROUND(MIN(N77,O77)*O68,#REF!))</f>
        <v/>
      </c>
      <c r="AQ77" s="258" t="str">
        <f>IF(COUNT(O77,P77)&lt;&gt;2,"",ROUND(MIN(O77,P77)*P68,#REF!))</f>
        <v/>
      </c>
      <c r="AR77" s="258" t="str">
        <f>IF(COUNT(P77,Q77)&lt;&gt;2,"",ROUND(MIN(P77,Q77)*Q68,#REF!))</f>
        <v/>
      </c>
      <c r="AS77" s="258" t="str">
        <f>IF(COUNT(Q77,R77)&lt;&gt;2,"",ROUND(MIN(Q77,R77)*R68,#REF!))</f>
        <v/>
      </c>
      <c r="AT77" s="258" t="str">
        <f>IF(COUNT(R77,S77)&lt;&gt;2,"",ROUND(MIN(R77,S77)*S68,#REF!))</f>
        <v/>
      </c>
      <c r="AU77" s="255"/>
      <c r="AX77" s="569" t="str">
        <f>IF(C99="","",C99)</f>
        <v/>
      </c>
      <c r="AY77" s="569"/>
      <c r="AZ77" s="587" t="str">
        <f>IF(E99="","",E99)</f>
        <v/>
      </c>
      <c r="BA77" s="590" t="str">
        <f ca="1">IF(F99="","",F99)</f>
        <v/>
      </c>
      <c r="BB77" s="590"/>
      <c r="BC77" s="590"/>
      <c r="BD77" s="587" t="str">
        <f>IF(I99="","",I99)</f>
        <v/>
      </c>
      <c r="BE77" s="578" t="e">
        <f>IF(#REF!="発電事業者","送電電力（MW）","受電電力（MW）")</f>
        <v>#REF!</v>
      </c>
      <c r="BF77" s="579"/>
      <c r="BG77" s="269" t="str">
        <f>IF(AND(COUNT(BG68)+COUNTA(E99)=2,L99&lt;&gt;""),ROUND(BG68-SUMIF(BE80:BF106,BE77,BG80:BG106),#REF!),"")</f>
        <v/>
      </c>
      <c r="BH77" s="269" t="str">
        <f>IF(AND(COUNT(BH68)+COUNTA(E99)=2,M99&lt;&gt;""),ROUND(BH68-SUMIF(BE80:BF106,BE77,BH80:BH106),#REF!),"")</f>
        <v/>
      </c>
      <c r="BI77" s="269" t="str">
        <f>IF(AND(COUNT(BI68)+COUNTA(E99)=2,N99&lt;&gt;""),ROUND(BI68-SUMIF(BE80:BF106,BE77,BI80:BI106),#REF!),"")</f>
        <v/>
      </c>
      <c r="BJ77" s="269" t="str">
        <f>IF(AND(COUNT(BJ68)+COUNTA(E99)=2,O99&lt;&gt;""),ROUND(BJ68-SUMIF(BE80:BF106,BE77,BJ80:BJ106),#REF!),"")</f>
        <v/>
      </c>
      <c r="BK77" s="269" t="str">
        <f>IF(AND(COUNT(BK68)+COUNTA(E99)=2,P99&lt;&gt;""),ROUND(BK68-SUMIF(BE80:BF106,BE77,BK80:BK106),#REF!),"")</f>
        <v/>
      </c>
      <c r="BL77" s="269" t="str">
        <f>IF(AND(COUNT(BL68)+COUNTA(E99)=2,Q99&lt;&gt;""),ROUND(BL68-SUMIF(BE80:BF106,BE77,BL80:BL106),#REF!),"")</f>
        <v/>
      </c>
      <c r="BM77" s="269" t="str">
        <f>IF(AND(COUNT(BM68)+COUNTA(E99)=2,R99&lt;&gt;""),ROUND(BM68-SUMIF(BE80:BF106,BE77,BM80:BM106),#REF!),"")</f>
        <v/>
      </c>
      <c r="BN77" s="269" t="str">
        <f>IF(AND(COUNT(BN68)+COUNTA(E99)=2,S99&lt;&gt;""),ROUND(BN68-SUMIF(BE80:BF106,BE77,BN80:BN106),#REF!),"")</f>
        <v/>
      </c>
      <c r="BO77" s="269" t="str">
        <f>IF(AND(COUNT(BO68)+COUNTA(E99)=2,T99&lt;&gt;""),ROUND(BO68-SUMIF(BE80:BF106,BE77,BO80:BO106),#REF!),"")</f>
        <v/>
      </c>
      <c r="BP77" s="269" t="str">
        <f>IF(AND(COUNT(BP68)+COUNTA(E99)=2,U99&lt;&gt;""),ROUND(BP68-SUMIF(BE80:BF106,BE77,BP80:BP106),#REF!),"")</f>
        <v/>
      </c>
      <c r="BQ77" s="269" t="str">
        <f>IF(AND(COUNT(BQ68)+COUNTA(E99)=2,V99&lt;&gt;""),ROUND(BQ68-SUMIF(BE80:BF106,BE77,BQ80:BQ106),#REF!),"")</f>
        <v/>
      </c>
      <c r="BR77" s="269" t="str">
        <f>IF(AND(COUNT(BR68)+COUNTA(E99)=2,W99&lt;&gt;""),ROUND(BR68-SUMIF(BE80:BF106,BE77,BR80:BR106),#REF!),"")</f>
        <v/>
      </c>
      <c r="BS77" s="569" t="e">
        <f>IF(#REF!="発電事業者","送電電力（MW）","受電電力（MW）")</f>
        <v>#REF!</v>
      </c>
      <c r="BT77" s="569"/>
      <c r="BU77" s="569"/>
      <c r="BV77" s="270" t="s">
        <v>171</v>
      </c>
      <c r="BW77" s="580"/>
      <c r="BX77" s="580"/>
      <c r="BY77" s="304" t="str">
        <f>IF(AND(COUNT(BY68)+COUNTA(E99)=2,X99&lt;&gt;""),ROUND(BY68-SUMIF(BV80:BV106,BV77,BY80:BY106),#REF!),"")</f>
        <v/>
      </c>
      <c r="BZ77" s="304" t="str">
        <f>IF(AND(COUNT(BZ68)+COUNTA(E99)=2,Y99&lt;&gt;""),ROUND(BZ68-SUMIF(BV80:BV106,BV77,BZ80:BZ106),#REF!),"")</f>
        <v/>
      </c>
      <c r="CA77" s="304" t="str">
        <f>IF(AND(COUNT(CA68)+COUNTA(E99)=2,Z99&lt;&gt;""),ROUND(CA68-SUMIF(BV80:BV106,BV77,CA80:CA106),#REF!),"")</f>
        <v/>
      </c>
      <c r="CB77" s="304" t="str">
        <f>IF(AND(COUNT(CB68)+COUNTA(E99)=2,AA99&lt;&gt;""),ROUND(CB68-SUMIF(BV80:BV106,BV77,CB80:CB106),#REF!),"")</f>
        <v/>
      </c>
      <c r="CC77" s="304" t="str">
        <f>IF(AND(COUNT(CC68)+COUNTA(E99)=2,AB99&lt;&gt;""),ROUND(CC68-SUMIF(BV80:BV106,BV77,CC80:CC106),#REF!),"")</f>
        <v/>
      </c>
      <c r="CD77" s="304" t="str">
        <f>IF(AND(COUNT(CD68)+COUNTA(E99)=2,AC99&lt;&gt;""),ROUND(CD68-SUMIF(BV80:BV106,BV77,CD80:CD106),#REF!),"")</f>
        <v/>
      </c>
      <c r="CE77" s="304" t="str">
        <f>IF(AND(COUNT(CE68)+COUNTA(E99)=2,AD99&lt;&gt;""),ROUND(CE68-SUMIF(BV80:BV106,BV77,CE80:CE106),#REF!),"")</f>
        <v/>
      </c>
      <c r="CF77" s="304" t="str">
        <f>IF(AND(COUNT(CF68)+COUNTA(E99)=2,AE99&lt;&gt;""),ROUND(CF68-SUMIF(BV80:BV106,BV77,CF80:CF106),#REF!),"")</f>
        <v/>
      </c>
      <c r="CG77" s="304" t="str">
        <f>IF(AND(COUNT(CG68)+COUNTA(E99)=2,AF99&lt;&gt;""),ROUND(CG68-SUMIF(BV80:BV106,BV77,CG80:CG106),#REF!),"")</f>
        <v/>
      </c>
      <c r="CH77" s="563" t="s">
        <v>117</v>
      </c>
      <c r="CI77" s="563"/>
      <c r="CJ77" s="563"/>
      <c r="CK77" s="563"/>
      <c r="CL77" s="563"/>
      <c r="CM77" s="563"/>
      <c r="CN77" s="563"/>
      <c r="CO77" s="563"/>
      <c r="CP77" s="563"/>
      <c r="CQ77" s="563"/>
      <c r="CT77" s="290" t="s">
        <v>112</v>
      </c>
      <c r="CU77" s="291" t="str">
        <f t="shared" ca="1" si="2"/>
        <v/>
      </c>
      <c r="CV77" s="284">
        <f t="shared" si="3"/>
        <v>545</v>
      </c>
    </row>
    <row r="78" spans="3:102" s="243" customFormat="1" ht="13.5" customHeight="1">
      <c r="C78" s="606"/>
      <c r="D78" s="607"/>
      <c r="E78" s="608" t="s">
        <v>212</v>
      </c>
      <c r="F78" s="609"/>
      <c r="G78" s="610"/>
      <c r="H78" s="261"/>
      <c r="I78" s="261"/>
      <c r="J78" s="261"/>
      <c r="K78" s="261"/>
      <c r="L78" s="261"/>
      <c r="M78" s="261"/>
      <c r="N78" s="261"/>
      <c r="O78" s="261"/>
      <c r="P78" s="261"/>
      <c r="Q78" s="261"/>
      <c r="R78" s="261"/>
      <c r="S78" s="261"/>
      <c r="T78" s="262" t="str">
        <f>IF(COUNT(H78:S78)=0,"",SUMPRODUCT(ROUND(H78:S78,#REF!)))</f>
        <v/>
      </c>
      <c r="U78" s="621"/>
      <c r="V78" s="622"/>
      <c r="W78" s="622"/>
      <c r="X78" s="622"/>
      <c r="Y78" s="622"/>
      <c r="Z78" s="623"/>
      <c r="AA78" s="257"/>
      <c r="AB78" s="257"/>
      <c r="AC78" s="257"/>
      <c r="AD78" s="606"/>
      <c r="AE78" s="607"/>
      <c r="AF78" s="608" t="s">
        <v>199</v>
      </c>
      <c r="AG78" s="609"/>
      <c r="AH78" s="610"/>
      <c r="AI78" s="264" t="str">
        <f t="shared" ref="AI78:AT78" si="7">IF(COUNT(H77:H78)=0,"",ROUND(H78/(H77*24*AI68/1000),3))</f>
        <v/>
      </c>
      <c r="AJ78" s="264" t="str">
        <f t="shared" si="7"/>
        <v/>
      </c>
      <c r="AK78" s="264" t="str">
        <f t="shared" si="7"/>
        <v/>
      </c>
      <c r="AL78" s="264" t="str">
        <f t="shared" si="7"/>
        <v/>
      </c>
      <c r="AM78" s="264" t="str">
        <f t="shared" si="7"/>
        <v/>
      </c>
      <c r="AN78" s="264" t="str">
        <f t="shared" si="7"/>
        <v/>
      </c>
      <c r="AO78" s="264" t="str">
        <f t="shared" si="7"/>
        <v/>
      </c>
      <c r="AP78" s="264" t="str">
        <f t="shared" si="7"/>
        <v/>
      </c>
      <c r="AQ78" s="264" t="str">
        <f t="shared" si="7"/>
        <v/>
      </c>
      <c r="AR78" s="264" t="str">
        <f t="shared" si="7"/>
        <v/>
      </c>
      <c r="AS78" s="264" t="str">
        <f t="shared" si="7"/>
        <v/>
      </c>
      <c r="AT78" s="264" t="str">
        <f t="shared" si="7"/>
        <v/>
      </c>
      <c r="AU78" s="265" t="str">
        <f>IF(COUNT(AI78:AT78)=0,"",AVERAGE(AI78:AT78))</f>
        <v/>
      </c>
      <c r="AX78" s="569"/>
      <c r="AY78" s="569"/>
      <c r="AZ78" s="588"/>
      <c r="BA78" s="590"/>
      <c r="BB78" s="590"/>
      <c r="BC78" s="590"/>
      <c r="BD78" s="588"/>
      <c r="BE78" s="583"/>
      <c r="BF78" s="584"/>
      <c r="BG78" s="259"/>
      <c r="BH78" s="259"/>
      <c r="BI78" s="259"/>
      <c r="BJ78" s="259"/>
      <c r="BK78" s="259"/>
      <c r="BL78" s="259"/>
      <c r="BM78" s="259"/>
      <c r="BN78" s="259"/>
      <c r="BO78" s="259"/>
      <c r="BP78" s="259"/>
      <c r="BQ78" s="259"/>
      <c r="BR78" s="259"/>
      <c r="BS78" s="569"/>
      <c r="BT78" s="569"/>
      <c r="BU78" s="569"/>
      <c r="BV78" s="270" t="s">
        <v>172</v>
      </c>
      <c r="BW78" s="581"/>
      <c r="BX78" s="581"/>
      <c r="BY78" s="304" t="str">
        <f>IF(AND(COUNT(BY69)+COUNTA(E99)=2,X99&lt;&gt;""),ROUND(BY69-SUMIF(BV80:BV106,BV78,BY80:BY106),#REF!),"")</f>
        <v/>
      </c>
      <c r="BZ78" s="304" t="str">
        <f>IF(AND(COUNT(BZ69)+COUNTA(E99)=2,Y99&lt;&gt;""),ROUND(BZ69-SUMIF(BV80:BV106,BV78,BZ80:BZ106),#REF!),"")</f>
        <v/>
      </c>
      <c r="CA78" s="304" t="str">
        <f>IF(AND(COUNT(CA69)+COUNTA(E99)=2,Z99&lt;&gt;""),ROUND(CA69-SUMIF(BV80:BV106,BV78,CA80:CA106),#REF!),"")</f>
        <v/>
      </c>
      <c r="CB78" s="304" t="str">
        <f>IF(AND(COUNT(CB69)+COUNTA(E99)=2,AA99&lt;&gt;""),ROUND(CB69-SUMIF(BV80:BV106,BV78,CB80:CB106),#REF!),"")</f>
        <v/>
      </c>
      <c r="CC78" s="304" t="str">
        <f>IF(AND(COUNT(CC69)+COUNTA(E99)=2,AB99&lt;&gt;""),ROUND(CC69-SUMIF(BV80:BV106,BV78,CC80:CC106),#REF!),"")</f>
        <v/>
      </c>
      <c r="CD78" s="304" t="str">
        <f>IF(AND(COUNT(CD69)+COUNTA(E99)=2,AC99&lt;&gt;""),ROUND(CD69-SUMIF(BV80:BV106,BV78,CD80:CD106),#REF!),"")</f>
        <v/>
      </c>
      <c r="CE78" s="304" t="str">
        <f>IF(AND(COUNT(CE69)+COUNTA(E99)=2,AD99&lt;&gt;""),ROUND(CE69-SUMIF(BV80:BV106,BV78,CE80:CE106),#REF!),"")</f>
        <v/>
      </c>
      <c r="CF78" s="304" t="str">
        <f>IF(AND(COUNT(CF69)+COUNTA(E99)=2,AE99&lt;&gt;""),ROUND(CF69-SUMIF(BV80:BV106,BV78,CF80:CF106),#REF!),"")</f>
        <v/>
      </c>
      <c r="CG78" s="304" t="str">
        <f>IF(AND(COUNT(CG69)+COUNTA(E99)=2,AF99&lt;&gt;""),ROUND(CG69-SUMIF(BV80:BV106,BV78,CG80:CG106),#REF!),"")</f>
        <v/>
      </c>
      <c r="CH78" s="564" t="str">
        <f>IF(CH77="","",CH77)</f>
        <v>風力</v>
      </c>
      <c r="CI78" s="564"/>
      <c r="CJ78" s="564"/>
      <c r="CK78" s="564"/>
      <c r="CL78" s="564"/>
      <c r="CM78" s="564"/>
      <c r="CN78" s="564"/>
      <c r="CO78" s="564"/>
      <c r="CP78" s="564"/>
      <c r="CQ78" s="564"/>
      <c r="CT78" s="290" t="s">
        <v>113</v>
      </c>
      <c r="CU78" s="291" t="str">
        <f t="shared" ca="1" si="2"/>
        <v/>
      </c>
      <c r="CV78" s="284">
        <f t="shared" si="3"/>
        <v>605</v>
      </c>
      <c r="CX78" s="292"/>
    </row>
    <row r="79" spans="3:102" s="243" customFormat="1" ht="13.5" customHeight="1">
      <c r="C79" s="604" t="e">
        <f>DATE(#REF!+3,1,1)</f>
        <v>#REF!</v>
      </c>
      <c r="D79" s="605"/>
      <c r="E79" s="613" t="s">
        <v>275</v>
      </c>
      <c r="F79" s="614"/>
      <c r="G79" s="615"/>
      <c r="H79" s="256"/>
      <c r="I79" s="256"/>
      <c r="J79" s="256"/>
      <c r="K79" s="256"/>
      <c r="L79" s="256"/>
      <c r="M79" s="256"/>
      <c r="N79" s="256"/>
      <c r="O79" s="256"/>
      <c r="P79" s="256"/>
      <c r="Q79" s="256"/>
      <c r="R79" s="256"/>
      <c r="S79" s="256"/>
      <c r="T79" s="255"/>
      <c r="U79" s="621"/>
      <c r="V79" s="622"/>
      <c r="W79" s="622"/>
      <c r="X79" s="622"/>
      <c r="Y79" s="622"/>
      <c r="Z79" s="623"/>
      <c r="AA79" s="257"/>
      <c r="AB79" s="257"/>
      <c r="AC79" s="257"/>
      <c r="AD79" s="604" t="e">
        <f>DATE(#REF!+3,1,1)</f>
        <v>#REF!</v>
      </c>
      <c r="AE79" s="605"/>
      <c r="AF79" s="613" t="s">
        <v>198</v>
      </c>
      <c r="AG79" s="614"/>
      <c r="AH79" s="615"/>
      <c r="AI79" s="258" t="str">
        <f>IF(COUNT(S77,H79)&lt;&gt;2,"",ROUND(MIN(S77,H79)*H68,#REF!))</f>
        <v/>
      </c>
      <c r="AJ79" s="258" t="str">
        <f>IF(COUNT(H79,I79)&lt;&gt;2,"",ROUND(MIN(H79,I79)*I68,#REF!))</f>
        <v/>
      </c>
      <c r="AK79" s="258" t="str">
        <f>IF(COUNT(I79,J79)&lt;&gt;2,"",ROUND(MIN(I79,J79)*J68,#REF!))</f>
        <v/>
      </c>
      <c r="AL79" s="258" t="str">
        <f>IF(COUNT(J79,K79)&lt;&gt;2,"",ROUND(MIN(J79,K79)*K68,#REF!))</f>
        <v/>
      </c>
      <c r="AM79" s="258" t="str">
        <f>IF(COUNT(K79,L79)&lt;&gt;2,"",ROUND(MIN(K79,L79)*L68,#REF!))</f>
        <v/>
      </c>
      <c r="AN79" s="258" t="str">
        <f>IF(COUNT(L79,M79)&lt;&gt;2,"",ROUND(MIN(L79,M79)*M68,#REF!))</f>
        <v/>
      </c>
      <c r="AO79" s="258" t="str">
        <f>IF(COUNT(M79,N79)&lt;&gt;2,"",ROUND(MIN(M79,N79)*N68,#REF!))</f>
        <v/>
      </c>
      <c r="AP79" s="258" t="str">
        <f>IF(COUNT(N79,O79)&lt;&gt;2,"",ROUND(MIN(N79,O79)*O68,#REF!))</f>
        <v/>
      </c>
      <c r="AQ79" s="258" t="str">
        <f>IF(COUNT(O79,P79)&lt;&gt;2,"",ROUND(MIN(O79,P79)*P68,#REF!))</f>
        <v/>
      </c>
      <c r="AR79" s="258" t="str">
        <f>IF(COUNT(P79,Q79)&lt;&gt;2,"",ROUND(MIN(P79,Q79)*Q68,#REF!))</f>
        <v/>
      </c>
      <c r="AS79" s="258" t="str">
        <f>IF(COUNT(Q79,R79)&lt;&gt;2,"",ROUND(MIN(Q79,R79)*R68,#REF!))</f>
        <v/>
      </c>
      <c r="AT79" s="258" t="str">
        <f>IF(COUNT(R79,S79)&lt;&gt;2,"",ROUND(MIN(R79,S79)*S68,#REF!))</f>
        <v/>
      </c>
      <c r="AU79" s="255"/>
      <c r="AX79" s="569"/>
      <c r="AY79" s="569"/>
      <c r="AZ79" s="589"/>
      <c r="BA79" s="590"/>
      <c r="BB79" s="590"/>
      <c r="BC79" s="590"/>
      <c r="BD79" s="589"/>
      <c r="BE79" s="585" t="e">
        <f>IF(#REF!="発電事業者","月間送電電力量（GWh）","月間受電電力量（GWh）")</f>
        <v>#REF!</v>
      </c>
      <c r="BF79" s="586"/>
      <c r="BG79" s="252" t="str">
        <f>IF(AND(COUNT(BG70)+COUNTA(E99)=2,L99&lt;&gt;""),ROUND(BG70-SUMIF(BE80:BF106,BE79,BG80:BG106),#REF!),"")</f>
        <v/>
      </c>
      <c r="BH79" s="252" t="str">
        <f>IF(AND(COUNT(BH70)+COUNTA(E99)=2,M99&lt;&gt;""),ROUND(BH70-SUMIF(BE80:BF106,BE79,BH80:BH106),#REF!),"")</f>
        <v/>
      </c>
      <c r="BI79" s="252" t="str">
        <f>IF(AND(COUNT(BI70)+COUNTA(E99)=2,N99&lt;&gt;""),ROUND(BI70-SUMIF(BE80:BF106,BE79,BI80:BI106),#REF!),"")</f>
        <v/>
      </c>
      <c r="BJ79" s="252" t="str">
        <f>IF(AND(COUNT(BJ70)+COUNTA(E99)=2,O99&lt;&gt;""),ROUND(BJ70-SUMIF(BE80:BF106,BE79,BJ80:BJ106),#REF!),"")</f>
        <v/>
      </c>
      <c r="BK79" s="252" t="str">
        <f>IF(AND(COUNT(BK70)+COUNTA(E99)=2,P99&lt;&gt;""),ROUND(BK70-SUMIF(BE80:BF106,BE79,BK80:BK106),#REF!),"")</f>
        <v/>
      </c>
      <c r="BL79" s="252" t="str">
        <f>IF(AND(COUNT(BL70)+COUNTA(E99)=2,Q99&lt;&gt;""),ROUND(BL70-SUMIF(BE80:BF106,BE79,BL80:BL106),#REF!),"")</f>
        <v/>
      </c>
      <c r="BM79" s="252" t="str">
        <f>IF(AND(COUNT(BM70)+COUNTA(E99)=2,R99&lt;&gt;""),ROUND(BM70-SUMIF(BE80:BF106,BE79,BM80:BM106),#REF!),"")</f>
        <v/>
      </c>
      <c r="BN79" s="252" t="str">
        <f>IF(AND(COUNT(BN70)+COUNTA(E99)=2,S99&lt;&gt;""),ROUND(BN70-SUMIF(BE80:BF106,BE79,BN80:BN106),#REF!),"")</f>
        <v/>
      </c>
      <c r="BO79" s="252" t="str">
        <f>IF(AND(COUNT(BO70)+COUNTA(E99)=2,T99&lt;&gt;""),ROUND(BO70-SUMIF(BE80:BF106,BE79,BO80:BO106),#REF!),"")</f>
        <v/>
      </c>
      <c r="BP79" s="252" t="str">
        <f>IF(AND(COUNT(BP70)+COUNTA(E99)=2,U99&lt;&gt;""),ROUND(BP70-SUMIF(BE80:BF106,BE79,BP80:BP106),#REF!),"")</f>
        <v/>
      </c>
      <c r="BQ79" s="252" t="str">
        <f>IF(AND(COUNT(BQ70)+COUNTA(E99)=2,V99&lt;&gt;""),ROUND(BQ70-SUMIF(BE80:BF106,BE79,BQ80:BQ106),#REF!),"")</f>
        <v/>
      </c>
      <c r="BR79" s="252" t="str">
        <f>IF(AND(COUNT(BR70)+COUNTA(E99)=2,W99&lt;&gt;""),ROUND(BR70-SUMIF(BE80:BF106,BE79,BR80:BR106),#REF!),"")</f>
        <v/>
      </c>
      <c r="BS79" s="569" t="e">
        <f>IF(#REF!="発電事業者","年間送電電力量（GWh）","年間受電電力量（GWh）")</f>
        <v>#REF!</v>
      </c>
      <c r="BT79" s="569"/>
      <c r="BU79" s="569"/>
      <c r="BV79" s="270" t="s">
        <v>25</v>
      </c>
      <c r="BW79" s="582"/>
      <c r="BX79" s="582"/>
      <c r="BY79" s="304" t="str">
        <f>IF(AND(COUNT(BY70)+COUNTA(E99)=2,X99&lt;&gt;""),ROUND(BY70-SUMIF(BV80:BV106,BV79,BY80:BY106),#REF!),"")</f>
        <v/>
      </c>
      <c r="BZ79" s="304" t="str">
        <f>IF(AND(COUNT(BZ70)+COUNTA(E99)=2,Y99&lt;&gt;""),ROUND(BZ70-SUMIF(BV80:BV106,BV79,BZ80:BZ106),#REF!),"")</f>
        <v/>
      </c>
      <c r="CA79" s="304" t="str">
        <f>IF(AND(COUNT(CA70)+COUNTA(E99)=2,Z99&lt;&gt;""),ROUND(CA70-SUMIF(BV80:BV106,BV79,CA80:CA106),#REF!),"")</f>
        <v/>
      </c>
      <c r="CB79" s="304" t="str">
        <f>IF(AND(COUNT(CB70)+COUNTA(E99)=2,AA99&lt;&gt;""),ROUND(CB70-SUMIF(BV80:BV106,BV79,CB80:CB106),#REF!),"")</f>
        <v/>
      </c>
      <c r="CC79" s="304" t="str">
        <f>IF(AND(COUNT(CC70)+COUNTA(E99)=2,AB99&lt;&gt;""),ROUND(CC70-SUMIF(BV80:BV106,BV79,CC80:CC106),#REF!),"")</f>
        <v/>
      </c>
      <c r="CD79" s="304" t="str">
        <f>IF(AND(COUNT(CD70)+COUNTA(E99)=2,AC99&lt;&gt;""),ROUND(CD70-SUMIF(BV80:BV106,BV79,CD80:CD106),#REF!),"")</f>
        <v/>
      </c>
      <c r="CE79" s="304" t="str">
        <f>IF(AND(COUNT(CE70)+COUNTA(E99)=2,AD99&lt;&gt;""),ROUND(CE70-SUMIF(BV80:BV106,BV79,CE80:CE106),#REF!),"")</f>
        <v/>
      </c>
      <c r="CF79" s="304" t="str">
        <f>IF(AND(COUNT(CF70)+COUNTA(E99)=2,AE99&lt;&gt;""),ROUND(CF70-SUMIF(BV80:BV106,BV79,CF80:CF106),#REF!),"")</f>
        <v/>
      </c>
      <c r="CG79" s="304" t="str">
        <f>IF(AND(COUNT(CG70)+COUNTA(E99)=2,AF99&lt;&gt;""),ROUND(CG70-SUMIF(BV80:BV106,BV79,CG80:CG106),#REF!),"")</f>
        <v/>
      </c>
      <c r="CH79" s="565" t="str">
        <f>IF(COUNTA(AG99)=0,"",AG99)</f>
        <v/>
      </c>
      <c r="CI79" s="565"/>
      <c r="CJ79" s="565"/>
      <c r="CK79" s="565"/>
      <c r="CL79" s="565"/>
      <c r="CM79" s="565"/>
      <c r="CN79" s="565"/>
      <c r="CO79" s="565"/>
      <c r="CP79" s="565"/>
      <c r="CQ79" s="565"/>
      <c r="CT79" s="247" t="s">
        <v>260</v>
      </c>
      <c r="CU79" s="270" t="s">
        <v>262</v>
      </c>
      <c r="CV79" s="293"/>
    </row>
    <row r="80" spans="3:102" s="243" customFormat="1" ht="13.5" customHeight="1">
      <c r="C80" s="606"/>
      <c r="D80" s="607"/>
      <c r="E80" s="608" t="s">
        <v>212</v>
      </c>
      <c r="F80" s="609"/>
      <c r="G80" s="610"/>
      <c r="H80" s="261"/>
      <c r="I80" s="261"/>
      <c r="J80" s="261"/>
      <c r="K80" s="261"/>
      <c r="L80" s="261"/>
      <c r="M80" s="261"/>
      <c r="N80" s="261"/>
      <c r="O80" s="261"/>
      <c r="P80" s="261"/>
      <c r="Q80" s="261"/>
      <c r="R80" s="261"/>
      <c r="S80" s="261"/>
      <c r="T80" s="262" t="str">
        <f>IF(COUNT(H80:S80)=0,"",SUMPRODUCT(ROUND(H80:S80,#REF!)))</f>
        <v/>
      </c>
      <c r="U80" s="624"/>
      <c r="V80" s="625"/>
      <c r="W80" s="625"/>
      <c r="X80" s="625"/>
      <c r="Y80" s="625"/>
      <c r="Z80" s="626"/>
      <c r="AA80" s="257"/>
      <c r="AB80" s="257"/>
      <c r="AC80" s="257"/>
      <c r="AD80" s="606"/>
      <c r="AE80" s="607"/>
      <c r="AF80" s="608" t="s">
        <v>199</v>
      </c>
      <c r="AG80" s="609"/>
      <c r="AH80" s="610"/>
      <c r="AI80" s="264" t="str">
        <f t="shared" ref="AI80:AT80" si="8">IF(COUNT(H79:H80)=0,"",ROUND(H80/(H79*24*AI68/1000),3))</f>
        <v/>
      </c>
      <c r="AJ80" s="264" t="str">
        <f t="shared" si="8"/>
        <v/>
      </c>
      <c r="AK80" s="264" t="str">
        <f t="shared" si="8"/>
        <v/>
      </c>
      <c r="AL80" s="264" t="str">
        <f t="shared" si="8"/>
        <v/>
      </c>
      <c r="AM80" s="264" t="str">
        <f t="shared" si="8"/>
        <v/>
      </c>
      <c r="AN80" s="264" t="str">
        <f t="shared" si="8"/>
        <v/>
      </c>
      <c r="AO80" s="264" t="str">
        <f t="shared" si="8"/>
        <v/>
      </c>
      <c r="AP80" s="264" t="str">
        <f t="shared" si="8"/>
        <v/>
      </c>
      <c r="AQ80" s="264" t="str">
        <f t="shared" si="8"/>
        <v/>
      </c>
      <c r="AR80" s="264" t="str">
        <f t="shared" si="8"/>
        <v/>
      </c>
      <c r="AS80" s="264" t="str">
        <f t="shared" si="8"/>
        <v/>
      </c>
      <c r="AT80" s="264" t="str">
        <f t="shared" si="8"/>
        <v/>
      </c>
      <c r="AU80" s="265" t="str">
        <f>IF(COUNT(AI80:AT80)=0,"",AVERAGE(AI80:AT80))</f>
        <v/>
      </c>
      <c r="AX80" s="569" t="str">
        <f>IF(C100="","",C100)</f>
        <v/>
      </c>
      <c r="AY80" s="569"/>
      <c r="AZ80" s="587" t="str">
        <f>IF(E100="","",E100)</f>
        <v/>
      </c>
      <c r="BA80" s="590" t="str">
        <f ca="1">IF(F100="","",F100)</f>
        <v/>
      </c>
      <c r="BB80" s="590"/>
      <c r="BC80" s="590"/>
      <c r="BD80" s="587" t="str">
        <f>IF(I100="","",I100)</f>
        <v/>
      </c>
      <c r="BE80" s="578" t="e">
        <f>IF(#REF!="発電事業者","送電電力（MW）","受電電力（MW）")</f>
        <v>#REF!</v>
      </c>
      <c r="BF80" s="579"/>
      <c r="BG80" s="269" t="str">
        <f>IF(COUNT(BG68,L100)=2,ROUND(BG68*L100/SUM(L99:L108),#REF!),"")</f>
        <v/>
      </c>
      <c r="BH80" s="269" t="str">
        <f>IF(COUNT(BH68,M100)=2,ROUND(BH68*M100/SUM(M99:M108),#REF!),"")</f>
        <v/>
      </c>
      <c r="BI80" s="269" t="str">
        <f>IF(COUNT(BI68,N100)=2,ROUND(BI68*N100/SUM(N99:N108),#REF!),"")</f>
        <v/>
      </c>
      <c r="BJ80" s="269" t="str">
        <f>IF(COUNT(BJ68,O100)=2,ROUND(BJ68*O100/SUM(O99:O108),#REF!),"")</f>
        <v/>
      </c>
      <c r="BK80" s="269" t="str">
        <f>IF(COUNT(BK68,P100)=2,ROUND(BK68*P100/SUM(P99:P108),#REF!),"")</f>
        <v/>
      </c>
      <c r="BL80" s="269" t="str">
        <f>IF(COUNT(BL68,Q100)=2,ROUND(BL68*Q100/SUM(Q99:Q108),#REF!),"")</f>
        <v/>
      </c>
      <c r="BM80" s="269" t="str">
        <f>IF(COUNT(BM68,R100)=2,ROUND(BM68*R100/SUM(R99:R108),#REF!),"")</f>
        <v/>
      </c>
      <c r="BN80" s="269" t="str">
        <f>IF(COUNT(BN68,S100)=2,ROUND(BN68*S100/SUM(S99:S108),#REF!),"")</f>
        <v/>
      </c>
      <c r="BO80" s="269" t="str">
        <f>IF(COUNT(BO68,T100)=2,ROUND(BO68*T100/SUM(T99:T108),#REF!),"")</f>
        <v/>
      </c>
      <c r="BP80" s="269" t="str">
        <f>IF(COUNT(BP68,U100)=2,ROUND(BP68*U100/SUM(U99:U108),#REF!),"")</f>
        <v/>
      </c>
      <c r="BQ80" s="269" t="str">
        <f>IF(COUNT(BQ68,V100)=2,ROUND(BQ68*V100/SUM(V99:V108),#REF!),"")</f>
        <v/>
      </c>
      <c r="BR80" s="269" t="str">
        <f>IF(COUNT(BR68,W100)=2,ROUND(BR68*W100/SUM(W99:W108),#REF!),"")</f>
        <v/>
      </c>
      <c r="BS80" s="569" t="e">
        <f>IF(#REF!="発電事業者","送電電力（MW）","受電電力（MW）")</f>
        <v>#REF!</v>
      </c>
      <c r="BT80" s="569"/>
      <c r="BU80" s="569"/>
      <c r="BV80" s="270" t="s">
        <v>171</v>
      </c>
      <c r="BW80" s="580"/>
      <c r="BX80" s="580"/>
      <c r="BY80" s="304" t="str">
        <f>IF(COUNT(BY68,X100)=2,ROUND(BY68*X100/SUM(X99:X108),#REF!),"")</f>
        <v/>
      </c>
      <c r="BZ80" s="304" t="str">
        <f>IF(COUNT(BZ68,Y100)=2,ROUND(BZ68*Y100/SUM(Y99:Y108),#REF!),"")</f>
        <v/>
      </c>
      <c r="CA80" s="304" t="str">
        <f>IF(COUNT(CA68,Z100)=2,ROUND(CA68*Z100/SUM(Z99:Z108),#REF!),"")</f>
        <v/>
      </c>
      <c r="CB80" s="304" t="str">
        <f>IF(COUNT(CB68,AA100)=2,ROUND(CB68*AA100/SUM(AA99:AA108),#REF!),"")</f>
        <v/>
      </c>
      <c r="CC80" s="304" t="str">
        <f>IF(COUNT(CC68,AB100)=2,ROUND(CC68*AB100/SUM(AB99:AB108),#REF!),"")</f>
        <v/>
      </c>
      <c r="CD80" s="304" t="str">
        <f>IF(COUNT(CD68,AC100)=2,ROUND(CD68*AC100/SUM(AC99:AC108),#REF!),"")</f>
        <v/>
      </c>
      <c r="CE80" s="304" t="str">
        <f>IF(COUNT(CE68,AD100)=2,ROUND(CE68*AD100/SUM(AD99:AD108),#REF!),"")</f>
        <v/>
      </c>
      <c r="CF80" s="304" t="str">
        <f>IF(COUNT(CF68,AE100)=2,ROUND(CF68*AE100/SUM(AE99:AE108),#REF!),"")</f>
        <v/>
      </c>
      <c r="CG80" s="304" t="str">
        <f>IF(COUNT(CG68,AF100)=2,ROUND(CG68*AF100/SUM(AF99:AF108),#REF!),"")</f>
        <v/>
      </c>
      <c r="CH80" s="563" t="s">
        <v>117</v>
      </c>
      <c r="CI80" s="563"/>
      <c r="CJ80" s="563"/>
      <c r="CK80" s="563"/>
      <c r="CL80" s="563"/>
      <c r="CM80" s="563"/>
      <c r="CN80" s="563"/>
      <c r="CO80" s="563"/>
      <c r="CP80" s="563"/>
      <c r="CQ80" s="563"/>
    </row>
    <row r="81" spans="3:111" s="243" customFormat="1" ht="13.5" customHeight="1">
      <c r="C81" s="604" t="e">
        <f>DATE(#REF!+4,1,1)</f>
        <v>#REF!</v>
      </c>
      <c r="D81" s="605"/>
      <c r="E81" s="613" t="s">
        <v>275</v>
      </c>
      <c r="F81" s="614"/>
      <c r="G81" s="615"/>
      <c r="H81" s="256"/>
      <c r="I81" s="256"/>
      <c r="J81" s="256"/>
      <c r="K81" s="256"/>
      <c r="L81" s="256"/>
      <c r="M81" s="256"/>
      <c r="N81" s="256"/>
      <c r="O81" s="256"/>
      <c r="P81" s="256"/>
      <c r="Q81" s="256"/>
      <c r="R81" s="256"/>
      <c r="S81" s="256"/>
      <c r="T81" s="255"/>
      <c r="U81" s="613" t="s">
        <v>210</v>
      </c>
      <c r="V81" s="614"/>
      <c r="W81" s="614"/>
      <c r="X81" s="615"/>
      <c r="Y81" s="616" t="str">
        <f>IF(COUNT(S81)=0,"",ROUND(S81,#REF!))</f>
        <v/>
      </c>
      <c r="Z81" s="617"/>
      <c r="AA81" s="257"/>
      <c r="AB81" s="257"/>
      <c r="AC81" s="257"/>
      <c r="AD81" s="604" t="e">
        <f>DATE(#REF!+4,1,1)</f>
        <v>#REF!</v>
      </c>
      <c r="AE81" s="605"/>
      <c r="AF81" s="613" t="s">
        <v>198</v>
      </c>
      <c r="AG81" s="614"/>
      <c r="AH81" s="615"/>
      <c r="AI81" s="258" t="str">
        <f>IF(COUNT(S79,H81)&lt;&gt;2,"",ROUND(MIN(S79,H81)*H68,#REF!))</f>
        <v/>
      </c>
      <c r="AJ81" s="258" t="str">
        <f>IF(COUNT(H81,I81)&lt;&gt;2,"",ROUND(MIN(H81,I81)*I68,#REF!))</f>
        <v/>
      </c>
      <c r="AK81" s="258" t="str">
        <f>IF(COUNT(I81,J81)&lt;&gt;2,"",ROUND(MIN(I81,J81)*J68,#REF!))</f>
        <v/>
      </c>
      <c r="AL81" s="258" t="str">
        <f>IF(COUNT(J81,K81)&lt;&gt;2,"",ROUND(MIN(J81,K81)*K68,#REF!))</f>
        <v/>
      </c>
      <c r="AM81" s="258" t="str">
        <f>IF(COUNT(K81,L81)&lt;&gt;2,"",ROUND(MIN(K81,L81)*L68,#REF!))</f>
        <v/>
      </c>
      <c r="AN81" s="258" t="str">
        <f>IF(COUNT(L81,M81)&lt;&gt;2,"",ROUND(MIN(L81,M81)*M68,#REF!))</f>
        <v/>
      </c>
      <c r="AO81" s="258" t="str">
        <f>IF(COUNT(M81,N81)&lt;&gt;2,"",ROUND(MIN(M81,N81)*N68,#REF!))</f>
        <v/>
      </c>
      <c r="AP81" s="258" t="str">
        <f>IF(COUNT(N81,O81)&lt;&gt;2,"",ROUND(MIN(N81,O81)*O68,#REF!))</f>
        <v/>
      </c>
      <c r="AQ81" s="258" t="str">
        <f>IF(COUNT(O81,P81)&lt;&gt;2,"",ROUND(MIN(O81,P81)*P68,#REF!))</f>
        <v/>
      </c>
      <c r="AR81" s="258" t="str">
        <f>IF(COUNT(P81,Q81)&lt;&gt;2,"",ROUND(MIN(P81,Q81)*Q68,#REF!))</f>
        <v/>
      </c>
      <c r="AS81" s="258" t="str">
        <f>IF(COUNT(Q81,R81)&lt;&gt;2,"",ROUND(MIN(Q81,R81)*R68,#REF!))</f>
        <v/>
      </c>
      <c r="AT81" s="258" t="str">
        <f>IF(COUNT(R81,S81)&lt;&gt;2,"",ROUND(MIN(R81,S81)*S68,#REF!))</f>
        <v/>
      </c>
      <c r="AU81" s="255"/>
      <c r="AX81" s="569"/>
      <c r="AY81" s="569"/>
      <c r="AZ81" s="588"/>
      <c r="BA81" s="590"/>
      <c r="BB81" s="590"/>
      <c r="BC81" s="590"/>
      <c r="BD81" s="588"/>
      <c r="BE81" s="583"/>
      <c r="BF81" s="584"/>
      <c r="BG81" s="259"/>
      <c r="BH81" s="259"/>
      <c r="BI81" s="259"/>
      <c r="BJ81" s="259"/>
      <c r="BK81" s="259"/>
      <c r="BL81" s="259"/>
      <c r="BM81" s="259"/>
      <c r="BN81" s="259"/>
      <c r="BO81" s="259"/>
      <c r="BP81" s="259"/>
      <c r="BQ81" s="259"/>
      <c r="BR81" s="259"/>
      <c r="BS81" s="569"/>
      <c r="BT81" s="569"/>
      <c r="BU81" s="569"/>
      <c r="BV81" s="270" t="s">
        <v>172</v>
      </c>
      <c r="BW81" s="581"/>
      <c r="BX81" s="581"/>
      <c r="BY81" s="304" t="str">
        <f>IF(COUNT(BY69,X100)=2,ROUND(BY69*X100/SUM(X99:X108),#REF!),"")</f>
        <v/>
      </c>
      <c r="BZ81" s="304" t="str">
        <f>IF(COUNT(BZ69,Y100)=2,ROUND(BZ69*Y100/SUM(Y99:Y108),#REF!),"")</f>
        <v/>
      </c>
      <c r="CA81" s="304" t="str">
        <f>IF(COUNT(CA69,Z100)=2,ROUND(CA69*Z100/SUM(Z99:Z108),#REF!),"")</f>
        <v/>
      </c>
      <c r="CB81" s="304" t="str">
        <f>IF(COUNT(CB69,AA100)=2,ROUND(CB69*AA100/SUM(AA99:AA108),#REF!),"")</f>
        <v/>
      </c>
      <c r="CC81" s="304" t="str">
        <f>IF(COUNT(CC69,AB100)=2,ROUND(CC69*AB100/SUM(AB99:AB108),#REF!),"")</f>
        <v/>
      </c>
      <c r="CD81" s="304" t="str">
        <f>IF(COUNT(CD69,AC100)=2,ROUND(CD69*AC100/SUM(AC99:AC108),#REF!),"")</f>
        <v/>
      </c>
      <c r="CE81" s="304" t="str">
        <f>IF(COUNT(CE69,AD100)=2,ROUND(CE69*AD100/SUM(AD99:AD108),#REF!),"")</f>
        <v/>
      </c>
      <c r="CF81" s="304" t="str">
        <f>IF(COUNT(CF69,AE100)=2,ROUND(CF69*AE100/SUM(AE99:AE108),#REF!),"")</f>
        <v/>
      </c>
      <c r="CG81" s="304" t="str">
        <f>IF(COUNT(CG69,AF100)=2,ROUND(CG69*AF100/SUM(AF99:AF108),#REF!),"")</f>
        <v/>
      </c>
      <c r="CH81" s="564" t="str">
        <f>IF(CH80="","",CH80)</f>
        <v>風力</v>
      </c>
      <c r="CI81" s="564"/>
      <c r="CJ81" s="564"/>
      <c r="CK81" s="564"/>
      <c r="CL81" s="564"/>
      <c r="CM81" s="564"/>
      <c r="CN81" s="564"/>
      <c r="CO81" s="564"/>
      <c r="CP81" s="564"/>
      <c r="CQ81" s="564"/>
      <c r="CT81" s="238" t="s">
        <v>259</v>
      </c>
    </row>
    <row r="82" spans="3:111" s="243" customFormat="1" ht="13.5" customHeight="1">
      <c r="C82" s="606"/>
      <c r="D82" s="607"/>
      <c r="E82" s="608" t="s">
        <v>212</v>
      </c>
      <c r="F82" s="609"/>
      <c r="G82" s="610"/>
      <c r="H82" s="261"/>
      <c r="I82" s="261"/>
      <c r="J82" s="261"/>
      <c r="K82" s="261"/>
      <c r="L82" s="261"/>
      <c r="M82" s="261"/>
      <c r="N82" s="261"/>
      <c r="O82" s="261"/>
      <c r="P82" s="261"/>
      <c r="Q82" s="261"/>
      <c r="R82" s="261"/>
      <c r="S82" s="261"/>
      <c r="T82" s="262" t="str">
        <f>IF(COUNT(H82:S82)=0,"",SUMPRODUCT(ROUND(H82:S82,#REF!)))</f>
        <v/>
      </c>
      <c r="U82" s="608" t="s">
        <v>211</v>
      </c>
      <c r="V82" s="609"/>
      <c r="W82" s="609"/>
      <c r="X82" s="610"/>
      <c r="Y82" s="611" t="str">
        <f>IF(COUNT(T82)=0,"",T82)</f>
        <v/>
      </c>
      <c r="Z82" s="612"/>
      <c r="AA82" s="257"/>
      <c r="AB82" s="257"/>
      <c r="AC82" s="257"/>
      <c r="AD82" s="606"/>
      <c r="AE82" s="607"/>
      <c r="AF82" s="608" t="s">
        <v>199</v>
      </c>
      <c r="AG82" s="609"/>
      <c r="AH82" s="610"/>
      <c r="AI82" s="264" t="str">
        <f t="shared" ref="AI82:AT82" si="9">IF(COUNT(H81:H82)=0,"",ROUND(H82/(H81*24*AI68/1000),3))</f>
        <v/>
      </c>
      <c r="AJ82" s="264" t="str">
        <f t="shared" si="9"/>
        <v/>
      </c>
      <c r="AK82" s="264" t="str">
        <f t="shared" si="9"/>
        <v/>
      </c>
      <c r="AL82" s="264" t="str">
        <f t="shared" si="9"/>
        <v/>
      </c>
      <c r="AM82" s="264" t="str">
        <f t="shared" si="9"/>
        <v/>
      </c>
      <c r="AN82" s="264" t="str">
        <f t="shared" si="9"/>
        <v/>
      </c>
      <c r="AO82" s="264" t="str">
        <f t="shared" si="9"/>
        <v/>
      </c>
      <c r="AP82" s="264" t="str">
        <f t="shared" si="9"/>
        <v/>
      </c>
      <c r="AQ82" s="264" t="str">
        <f t="shared" si="9"/>
        <v/>
      </c>
      <c r="AR82" s="264" t="str">
        <f t="shared" si="9"/>
        <v/>
      </c>
      <c r="AS82" s="264" t="str">
        <f t="shared" si="9"/>
        <v/>
      </c>
      <c r="AT82" s="264" t="str">
        <f t="shared" si="9"/>
        <v/>
      </c>
      <c r="AU82" s="265" t="str">
        <f>IF(COUNT(AI82:AT82)=0,"",AVERAGE(AI82:AT82))</f>
        <v/>
      </c>
      <c r="AX82" s="569"/>
      <c r="AY82" s="569"/>
      <c r="AZ82" s="589"/>
      <c r="BA82" s="590"/>
      <c r="BB82" s="590"/>
      <c r="BC82" s="590"/>
      <c r="BD82" s="589"/>
      <c r="BE82" s="585" t="e">
        <f>IF(#REF!="発電事業者","月間送電電力量（GWh）","月間受電電力量（GWh）")</f>
        <v>#REF!</v>
      </c>
      <c r="BF82" s="586"/>
      <c r="BG82" s="269" t="str">
        <f>IF(COUNT(BG70,L100)=2,ROUND(BG70*L100/SUM(L99:L108),#REF!),"")</f>
        <v/>
      </c>
      <c r="BH82" s="269" t="str">
        <f>IF(COUNT(BH70,M100)=2,ROUND(BH70*M100/SUM(M99:M108),#REF!),"")</f>
        <v/>
      </c>
      <c r="BI82" s="269" t="str">
        <f>IF(COUNT(BI70,N100)=2,ROUND(BI70*N100/SUM(N99:N108),#REF!),"")</f>
        <v/>
      </c>
      <c r="BJ82" s="269" t="str">
        <f>IF(COUNT(BJ70,O100)=2,ROUND(BJ70*O100/SUM(O99:O108),#REF!),"")</f>
        <v/>
      </c>
      <c r="BK82" s="269" t="str">
        <f>IF(COUNT(BK70,P100)=2,ROUND(BK70*P100/SUM(P99:P108),#REF!),"")</f>
        <v/>
      </c>
      <c r="BL82" s="269" t="str">
        <f>IF(COUNT(BL70,Q100)=2,ROUND(BL70*Q100/SUM(Q99:Q108),#REF!),"")</f>
        <v/>
      </c>
      <c r="BM82" s="269" t="str">
        <f>IF(COUNT(BM70,R100)=2,ROUND(BM70*R100/SUM(R99:R108),#REF!),"")</f>
        <v/>
      </c>
      <c r="BN82" s="269" t="str">
        <f>IF(COUNT(BN70,S100)=2,ROUND(BN70*S100/SUM(S99:S108),#REF!),"")</f>
        <v/>
      </c>
      <c r="BO82" s="269" t="str">
        <f>IF(COUNT(BO70,T100)=2,ROUND(BO70*T100/SUM(T99:T108),#REF!),"")</f>
        <v/>
      </c>
      <c r="BP82" s="269" t="str">
        <f>IF(COUNT(BP70,U100)=2,ROUND(BP70*U100/SUM(U99:U108),#REF!),"")</f>
        <v/>
      </c>
      <c r="BQ82" s="269" t="str">
        <f>IF(COUNT(BQ70,V100)=2,ROUND(BQ70*V100/SUM(V99:V108),#REF!),"")</f>
        <v/>
      </c>
      <c r="BR82" s="269" t="str">
        <f>IF(COUNT(BR70,W100)=2,ROUND(BR70*W100/SUM(W99:W108),#REF!),"")</f>
        <v/>
      </c>
      <c r="BS82" s="569" t="e">
        <f>IF(#REF!="発電事業者","年間送電電力量（GWh）","年間受電電力量（GWh）")</f>
        <v>#REF!</v>
      </c>
      <c r="BT82" s="569"/>
      <c r="BU82" s="569"/>
      <c r="BV82" s="270" t="s">
        <v>25</v>
      </c>
      <c r="BW82" s="582"/>
      <c r="BX82" s="582"/>
      <c r="BY82" s="304" t="str">
        <f>IF(COUNT(BY70,X100)=2,ROUND(BY70*X100/SUM(X99:X108),#REF!),"")</f>
        <v/>
      </c>
      <c r="BZ82" s="304" t="str">
        <f>IF(COUNT(BZ70,Y100)=2,ROUND(BZ70*Y100/SUM(Y99:Y108),#REF!),"")</f>
        <v/>
      </c>
      <c r="CA82" s="304" t="str">
        <f>IF(COUNT(CA70,Z100)=2,ROUND(CA70*Z100/SUM(Z99:Z108),#REF!),"")</f>
        <v/>
      </c>
      <c r="CB82" s="304" t="str">
        <f>IF(COUNT(CB70,AA100)=2,ROUND(CB70*AA100/SUM(AA99:AA108),#REF!),"")</f>
        <v/>
      </c>
      <c r="CC82" s="304" t="str">
        <f>IF(COUNT(CC70,AB100)=2,ROUND(CC70*AB100/SUM(AB99:AB108),#REF!),"")</f>
        <v/>
      </c>
      <c r="CD82" s="304" t="str">
        <f>IF(COUNT(CD70,AC100)=2,ROUND(CD70*AC100/SUM(AC99:AC108),#REF!),"")</f>
        <v/>
      </c>
      <c r="CE82" s="304" t="str">
        <f>IF(COUNT(CE70,AD100)=2,ROUND(CE70*AD100/SUM(AD99:AD108),#REF!),"")</f>
        <v/>
      </c>
      <c r="CF82" s="304" t="str">
        <f>IF(COUNT(CF70,AE100)=2,ROUND(CF70*AE100/SUM(AE99:AE108),#REF!),"")</f>
        <v/>
      </c>
      <c r="CG82" s="304" t="str">
        <f>IF(COUNT(CG70,AF100)=2,ROUND(CG70*AF100/SUM(AF99:AF108),#REF!),"")</f>
        <v/>
      </c>
      <c r="CH82" s="565" t="str">
        <f>IF(COUNTA(AG100)=0,"",AG100)</f>
        <v/>
      </c>
      <c r="CI82" s="565"/>
      <c r="CJ82" s="565"/>
      <c r="CK82" s="565"/>
      <c r="CL82" s="565"/>
      <c r="CM82" s="565"/>
      <c r="CN82" s="565"/>
      <c r="CO82" s="565"/>
      <c r="CP82" s="565"/>
      <c r="CQ82" s="565"/>
      <c r="CT82" s="660"/>
      <c r="CU82" s="598"/>
      <c r="CV82" s="594" t="str">
        <f>$H$66</f>
        <v>風力</v>
      </c>
      <c r="CW82" s="594"/>
      <c r="CX82" s="594"/>
      <c r="CY82" s="594"/>
      <c r="CZ82" s="594"/>
      <c r="DA82" s="594"/>
      <c r="DB82" s="594"/>
      <c r="DC82" s="594"/>
      <c r="DD82" s="594"/>
      <c r="DE82" s="594"/>
      <c r="DF82" s="594"/>
      <c r="DG82" s="594"/>
    </row>
    <row r="83" spans="3:111" s="243" customFormat="1" ht="13.5" customHeight="1">
      <c r="C83" s="604" t="e">
        <f>DATE(#REF!+5,1,1)</f>
        <v>#REF!</v>
      </c>
      <c r="D83" s="605"/>
      <c r="E83" s="613" t="s">
        <v>275</v>
      </c>
      <c r="F83" s="614"/>
      <c r="G83" s="615"/>
      <c r="H83" s="256"/>
      <c r="I83" s="256"/>
      <c r="J83" s="256"/>
      <c r="K83" s="256"/>
      <c r="L83" s="256"/>
      <c r="M83" s="256"/>
      <c r="N83" s="256"/>
      <c r="O83" s="256"/>
      <c r="P83" s="256"/>
      <c r="Q83" s="256"/>
      <c r="R83" s="256"/>
      <c r="S83" s="256"/>
      <c r="T83" s="255"/>
      <c r="U83" s="618"/>
      <c r="V83" s="619"/>
      <c r="W83" s="619"/>
      <c r="X83" s="619"/>
      <c r="Y83" s="619"/>
      <c r="Z83" s="620"/>
      <c r="AA83" s="257"/>
      <c r="AB83" s="257"/>
      <c r="AC83" s="257"/>
      <c r="AD83" s="604" t="e">
        <f>DATE(#REF!+5,1,1)</f>
        <v>#REF!</v>
      </c>
      <c r="AE83" s="605"/>
      <c r="AF83" s="613" t="s">
        <v>198</v>
      </c>
      <c r="AG83" s="614"/>
      <c r="AH83" s="615"/>
      <c r="AI83" s="258" t="str">
        <f>IF(COUNT(S81,H83)&lt;&gt;2,"",ROUND(MIN(S81,H83)*H68,#REF!))</f>
        <v/>
      </c>
      <c r="AJ83" s="258" t="str">
        <f>IF(COUNT(H83,I83)&lt;&gt;2,"",ROUND(MIN(H83,I83)*I68,#REF!))</f>
        <v/>
      </c>
      <c r="AK83" s="258" t="str">
        <f>IF(COUNT(I83,J83)&lt;&gt;2,"",ROUND(MIN(I83,J83)*J68,#REF!))</f>
        <v/>
      </c>
      <c r="AL83" s="258" t="str">
        <f>IF(COUNT(J83,K83)&lt;&gt;2,"",ROUND(MIN(J83,K83)*K68,#REF!))</f>
        <v/>
      </c>
      <c r="AM83" s="258" t="str">
        <f>IF(COUNT(K83,L83)&lt;&gt;2,"",ROUND(MIN(K83,L83)*L68,#REF!))</f>
        <v/>
      </c>
      <c r="AN83" s="258" t="str">
        <f>IF(COUNT(L83,M83)&lt;&gt;2,"",ROUND(MIN(L83,M83)*M68,#REF!))</f>
        <v/>
      </c>
      <c r="AO83" s="258" t="str">
        <f>IF(COUNT(M83,N83)&lt;&gt;2,"",ROUND(MIN(M83,N83)*N68,#REF!))</f>
        <v/>
      </c>
      <c r="AP83" s="258" t="str">
        <f>IF(COUNT(N83,O83)&lt;&gt;2,"",ROUND(MIN(N83,O83)*O68,#REF!))</f>
        <v/>
      </c>
      <c r="AQ83" s="258" t="str">
        <f>IF(COUNT(O83,P83)&lt;&gt;2,"",ROUND(MIN(O83,P83)*P68,#REF!))</f>
        <v/>
      </c>
      <c r="AR83" s="258" t="str">
        <f>IF(COUNT(P83,Q83)&lt;&gt;2,"",ROUND(MIN(P83,Q83)*Q68,#REF!))</f>
        <v/>
      </c>
      <c r="AS83" s="258" t="str">
        <f>IF(COUNT(Q83,R83)&lt;&gt;2,"",ROUND(MIN(Q83,R83)*R68,#REF!))</f>
        <v/>
      </c>
      <c r="AT83" s="258" t="str">
        <f>IF(COUNT(R83,S83)&lt;&gt;2,"",ROUND(MIN(R83,S83)*S68,#REF!))</f>
        <v/>
      </c>
      <c r="AU83" s="255"/>
      <c r="AX83" s="569" t="str">
        <f>IF(C101="","",C101)</f>
        <v/>
      </c>
      <c r="AY83" s="569"/>
      <c r="AZ83" s="587" t="str">
        <f>IF(E101="","",E101)</f>
        <v/>
      </c>
      <c r="BA83" s="590" t="str">
        <f ca="1">IF(F101="","",F101)</f>
        <v/>
      </c>
      <c r="BB83" s="590"/>
      <c r="BC83" s="590"/>
      <c r="BD83" s="587" t="str">
        <f>IF(I101="","",I101)</f>
        <v/>
      </c>
      <c r="BE83" s="578" t="e">
        <f>IF(#REF!="発電事業者","送電電力（MW）","受電電力（MW）")</f>
        <v>#REF!</v>
      </c>
      <c r="BF83" s="579"/>
      <c r="BG83" s="269" t="str">
        <f>IF(COUNT(BG68,L101)=2,ROUND(BG68*L101/SUM(L99:L108),#REF!),"")</f>
        <v/>
      </c>
      <c r="BH83" s="269" t="str">
        <f>IF(COUNT(BH68,M101)=2,ROUND(BH68*M101/SUM(M99:M108),#REF!),"")</f>
        <v/>
      </c>
      <c r="BI83" s="269" t="str">
        <f>IF(COUNT(BI68,N101)=2,ROUND(BI68*N101/SUM(N99:N108),#REF!),"")</f>
        <v/>
      </c>
      <c r="BJ83" s="269" t="str">
        <f>IF(COUNT(BJ68,O101)=2,ROUND(BJ68*O101/SUM(O99:O108),#REF!),"")</f>
        <v/>
      </c>
      <c r="BK83" s="269" t="str">
        <f>IF(COUNT(BK68,P101)=2,ROUND(BK68*P101/SUM(P99:P108),#REF!),"")</f>
        <v/>
      </c>
      <c r="BL83" s="269" t="str">
        <f>IF(COUNT(BL68,Q101)=2,ROUND(BL68*Q101/SUM(Q99:Q108),#REF!),"")</f>
        <v/>
      </c>
      <c r="BM83" s="269" t="str">
        <f>IF(COUNT(BM68,R101)=2,ROUND(BM68*R101/SUM(R99:R108),#REF!),"")</f>
        <v/>
      </c>
      <c r="BN83" s="269" t="str">
        <f>IF(COUNT(BN68,S101)=2,ROUND(BN68*S101/SUM(S99:S108),#REF!),"")</f>
        <v/>
      </c>
      <c r="BO83" s="269" t="str">
        <f>IF(COUNT(BO68,T101)=2,ROUND(BO68*T101/SUM(T99:T108),#REF!),"")</f>
        <v/>
      </c>
      <c r="BP83" s="269" t="str">
        <f>IF(COUNT(BP68,U101)=2,ROUND(BP68*U101/SUM(U99:U108),#REF!),"")</f>
        <v/>
      </c>
      <c r="BQ83" s="269" t="str">
        <f>IF(COUNT(BQ68,V101)=2,ROUND(BQ68*V101/SUM(V99:V108),#REF!),"")</f>
        <v/>
      </c>
      <c r="BR83" s="269" t="str">
        <f>IF(COUNT(BR68,W101)=2,ROUND(BR68*W101/SUM(W99:W108),#REF!),"")</f>
        <v/>
      </c>
      <c r="BS83" s="569" t="e">
        <f>IF(#REF!="発電事業者","送電電力（MW）","受電電力（MW）")</f>
        <v>#REF!</v>
      </c>
      <c r="BT83" s="569"/>
      <c r="BU83" s="569"/>
      <c r="BV83" s="270" t="s">
        <v>171</v>
      </c>
      <c r="BW83" s="580"/>
      <c r="BX83" s="580"/>
      <c r="BY83" s="304" t="str">
        <f>IF(COUNT(BY68,X101)=2,ROUND(BY68*X101/SUM(X99:X108),#REF!),"")</f>
        <v/>
      </c>
      <c r="BZ83" s="304" t="str">
        <f>IF(COUNT(BZ68,Y101)=2,ROUND(BZ68*Y101/SUM(Y99:Y108),#REF!),"")</f>
        <v/>
      </c>
      <c r="CA83" s="304" t="str">
        <f>IF(COUNT(CA68,Z101)=2,ROUND(CA68*Z101/SUM(Z99:Z108),#REF!),"")</f>
        <v/>
      </c>
      <c r="CB83" s="304" t="str">
        <f>IF(COUNT(CB68,AA101)=2,ROUND(CB68*AA101/SUM(AA99:AA108),#REF!),"")</f>
        <v/>
      </c>
      <c r="CC83" s="304" t="str">
        <f>IF(COUNT(CC68,AB101)=2,ROUND(CC68*AB101/SUM(AB99:AB108),#REF!),"")</f>
        <v/>
      </c>
      <c r="CD83" s="304" t="str">
        <f>IF(COUNT(CD68,AC101)=2,ROUND(CD68*AC101/SUM(AC99:AC108),#REF!),"")</f>
        <v/>
      </c>
      <c r="CE83" s="304" t="str">
        <f>IF(COUNT(CE68,AD101)=2,ROUND(CE68*AD101/SUM(AD99:AD108),#REF!),"")</f>
        <v/>
      </c>
      <c r="CF83" s="304" t="str">
        <f>IF(COUNT(CF68,AE101)=2,ROUND(CF68*AE101/SUM(AE99:AE108),#REF!),"")</f>
        <v/>
      </c>
      <c r="CG83" s="304" t="str">
        <f>IF(COUNT(CG68,AF101)=2,ROUND(CG68*AF101/SUM(AF99:AF108),#REF!),"")</f>
        <v/>
      </c>
      <c r="CH83" s="563" t="s">
        <v>117</v>
      </c>
      <c r="CI83" s="563"/>
      <c r="CJ83" s="563"/>
      <c r="CK83" s="563"/>
      <c r="CL83" s="563"/>
      <c r="CM83" s="563"/>
      <c r="CN83" s="563"/>
      <c r="CO83" s="563"/>
      <c r="CP83" s="563"/>
      <c r="CQ83" s="563"/>
      <c r="CT83" s="599"/>
      <c r="CU83" s="600"/>
      <c r="CV83" s="247" t="s">
        <v>194</v>
      </c>
      <c r="CW83" s="247" t="s">
        <v>195</v>
      </c>
      <c r="CX83" s="247" t="s">
        <v>161</v>
      </c>
      <c r="CY83" s="247" t="s">
        <v>162</v>
      </c>
      <c r="CZ83" s="247" t="s">
        <v>163</v>
      </c>
      <c r="DA83" s="247" t="s">
        <v>164</v>
      </c>
      <c r="DB83" s="247" t="s">
        <v>165</v>
      </c>
      <c r="DC83" s="247" t="s">
        <v>166</v>
      </c>
      <c r="DD83" s="247" t="s">
        <v>167</v>
      </c>
      <c r="DE83" s="247" t="s">
        <v>168</v>
      </c>
      <c r="DF83" s="247" t="s">
        <v>169</v>
      </c>
      <c r="DG83" s="247" t="s">
        <v>170</v>
      </c>
    </row>
    <row r="84" spans="3:111" s="243" customFormat="1" ht="13.5" customHeight="1">
      <c r="C84" s="606"/>
      <c r="D84" s="607"/>
      <c r="E84" s="608" t="s">
        <v>212</v>
      </c>
      <c r="F84" s="609"/>
      <c r="G84" s="610"/>
      <c r="H84" s="261"/>
      <c r="I84" s="261"/>
      <c r="J84" s="261"/>
      <c r="K84" s="261"/>
      <c r="L84" s="261"/>
      <c r="M84" s="261"/>
      <c r="N84" s="261"/>
      <c r="O84" s="261"/>
      <c r="P84" s="261"/>
      <c r="Q84" s="261"/>
      <c r="R84" s="261"/>
      <c r="S84" s="261"/>
      <c r="T84" s="262" t="str">
        <f>IF(COUNT(H84:S84)=0,"",SUMPRODUCT(ROUND(H84:S84,#REF!)))</f>
        <v/>
      </c>
      <c r="U84" s="621"/>
      <c r="V84" s="622"/>
      <c r="W84" s="622"/>
      <c r="X84" s="622"/>
      <c r="Y84" s="622"/>
      <c r="Z84" s="623"/>
      <c r="AA84" s="257"/>
      <c r="AB84" s="257"/>
      <c r="AC84" s="257"/>
      <c r="AD84" s="606"/>
      <c r="AE84" s="607"/>
      <c r="AF84" s="608" t="s">
        <v>199</v>
      </c>
      <c r="AG84" s="609"/>
      <c r="AH84" s="610"/>
      <c r="AI84" s="264" t="str">
        <f t="shared" ref="AI84:AT84" si="10">IF(COUNT(H83:H84)=0,"",ROUND(H84/(H83*24*AI68/1000),3))</f>
        <v/>
      </c>
      <c r="AJ84" s="264" t="str">
        <f t="shared" si="10"/>
        <v/>
      </c>
      <c r="AK84" s="264" t="str">
        <f t="shared" si="10"/>
        <v/>
      </c>
      <c r="AL84" s="264" t="str">
        <f t="shared" si="10"/>
        <v/>
      </c>
      <c r="AM84" s="264" t="str">
        <f t="shared" si="10"/>
        <v/>
      </c>
      <c r="AN84" s="264" t="str">
        <f t="shared" si="10"/>
        <v/>
      </c>
      <c r="AO84" s="264" t="str">
        <f t="shared" si="10"/>
        <v/>
      </c>
      <c r="AP84" s="264" t="str">
        <f t="shared" si="10"/>
        <v/>
      </c>
      <c r="AQ84" s="264" t="str">
        <f t="shared" si="10"/>
        <v/>
      </c>
      <c r="AR84" s="264" t="str">
        <f t="shared" si="10"/>
        <v/>
      </c>
      <c r="AS84" s="264" t="str">
        <f t="shared" si="10"/>
        <v/>
      </c>
      <c r="AT84" s="264" t="str">
        <f t="shared" si="10"/>
        <v/>
      </c>
      <c r="AU84" s="265" t="str">
        <f>IF(COUNT(AI84:AT84)=0,"",AVERAGE(AI84:AT84))</f>
        <v/>
      </c>
      <c r="AX84" s="569"/>
      <c r="AY84" s="569"/>
      <c r="AZ84" s="588"/>
      <c r="BA84" s="590"/>
      <c r="BB84" s="590"/>
      <c r="BC84" s="590"/>
      <c r="BD84" s="588"/>
      <c r="BE84" s="583"/>
      <c r="BF84" s="584"/>
      <c r="BG84" s="259"/>
      <c r="BH84" s="259"/>
      <c r="BI84" s="259"/>
      <c r="BJ84" s="259"/>
      <c r="BK84" s="259"/>
      <c r="BL84" s="259"/>
      <c r="BM84" s="259"/>
      <c r="BN84" s="259"/>
      <c r="BO84" s="259"/>
      <c r="BP84" s="259"/>
      <c r="BQ84" s="259"/>
      <c r="BR84" s="259"/>
      <c r="BS84" s="569"/>
      <c r="BT84" s="569"/>
      <c r="BU84" s="569"/>
      <c r="BV84" s="270" t="s">
        <v>172</v>
      </c>
      <c r="BW84" s="581"/>
      <c r="BX84" s="581"/>
      <c r="BY84" s="304" t="str">
        <f>IF(COUNT(BY69,X101)=2,ROUND(BY69*X101/SUM(X99:X108),#REF!),"")</f>
        <v/>
      </c>
      <c r="BZ84" s="304" t="str">
        <f>IF(COUNT(BZ69,Y101)=2,ROUND(BZ69*Y101/SUM(Y99:Y108),#REF!),"")</f>
        <v/>
      </c>
      <c r="CA84" s="304" t="str">
        <f>IF(COUNT(CA69,Z101)=2,ROUND(CA69*Z101/SUM(Z99:Z108),#REF!),"")</f>
        <v/>
      </c>
      <c r="CB84" s="304" t="str">
        <f>IF(COUNT(CB69,AA101)=2,ROUND(CB69*AA101/SUM(AA99:AA108),#REF!),"")</f>
        <v/>
      </c>
      <c r="CC84" s="304" t="str">
        <f>IF(COUNT(CC69,AB101)=2,ROUND(CC69*AB101/SUM(AB99:AB108),#REF!),"")</f>
        <v/>
      </c>
      <c r="CD84" s="304" t="str">
        <f>IF(COUNT(CD69,AC101)=2,ROUND(CD69*AC101/SUM(AC99:AC108),#REF!),"")</f>
        <v/>
      </c>
      <c r="CE84" s="304" t="str">
        <f>IF(COUNT(CE69,AD101)=2,ROUND(CE69*AD101/SUM(AD99:AD108),#REF!),"")</f>
        <v/>
      </c>
      <c r="CF84" s="304" t="str">
        <f>IF(COUNT(CF69,AE101)=2,ROUND(CF69*AE101/SUM(AE99:AE108),#REF!),"")</f>
        <v/>
      </c>
      <c r="CG84" s="304" t="str">
        <f>IF(COUNT(CG69,AF101)=2,ROUND(CG69*AF101/SUM(AF99:AF108),#REF!),"")</f>
        <v/>
      </c>
      <c r="CH84" s="564" t="str">
        <f>IF(CH83="","",CH83)</f>
        <v>風力</v>
      </c>
      <c r="CI84" s="564"/>
      <c r="CJ84" s="564"/>
      <c r="CK84" s="564"/>
      <c r="CL84" s="564"/>
      <c r="CM84" s="564"/>
      <c r="CN84" s="564"/>
      <c r="CO84" s="564"/>
      <c r="CP84" s="564"/>
      <c r="CQ84" s="564"/>
      <c r="CT84" s="634" t="s">
        <v>122</v>
      </c>
      <c r="CU84" s="636"/>
      <c r="CV84" s="254">
        <v>3.4000000000000002E-2</v>
      </c>
      <c r="CW84" s="254">
        <v>3.4000000000000002E-2</v>
      </c>
      <c r="CX84" s="254">
        <v>2.9000000000000001E-2</v>
      </c>
      <c r="CY84" s="254">
        <v>2.4E-2</v>
      </c>
      <c r="CZ84" s="254">
        <v>2.1000000000000001E-2</v>
      </c>
      <c r="DA84" s="254">
        <v>1.9E-2</v>
      </c>
      <c r="DB84" s="254">
        <v>2.9000000000000001E-2</v>
      </c>
      <c r="DC84" s="254">
        <v>3.9E-2</v>
      </c>
      <c r="DD84" s="254">
        <v>6.6000000000000003E-2</v>
      </c>
      <c r="DE84" s="254">
        <v>4.4999999999999998E-2</v>
      </c>
      <c r="DF84" s="254">
        <v>6.6000000000000003E-2</v>
      </c>
      <c r="DG84" s="254">
        <v>3.4000000000000002E-2</v>
      </c>
    </row>
    <row r="85" spans="3:111" s="243" customFormat="1" ht="13.5" customHeight="1">
      <c r="C85" s="604" t="e">
        <f>DATE(#REF!+6,1,1)</f>
        <v>#REF!</v>
      </c>
      <c r="D85" s="605"/>
      <c r="E85" s="613" t="s">
        <v>275</v>
      </c>
      <c r="F85" s="614"/>
      <c r="G85" s="615"/>
      <c r="H85" s="256"/>
      <c r="I85" s="256"/>
      <c r="J85" s="256"/>
      <c r="K85" s="256"/>
      <c r="L85" s="256"/>
      <c r="M85" s="256"/>
      <c r="N85" s="256"/>
      <c r="O85" s="256"/>
      <c r="P85" s="256"/>
      <c r="Q85" s="256"/>
      <c r="R85" s="256"/>
      <c r="S85" s="256"/>
      <c r="T85" s="255"/>
      <c r="U85" s="621"/>
      <c r="V85" s="622"/>
      <c r="W85" s="622"/>
      <c r="X85" s="622"/>
      <c r="Y85" s="622"/>
      <c r="Z85" s="623"/>
      <c r="AA85" s="257"/>
      <c r="AB85" s="257"/>
      <c r="AC85" s="257"/>
      <c r="AD85" s="604" t="e">
        <f>DATE(#REF!+6,1,1)</f>
        <v>#REF!</v>
      </c>
      <c r="AE85" s="605"/>
      <c r="AF85" s="613" t="s">
        <v>198</v>
      </c>
      <c r="AG85" s="614"/>
      <c r="AH85" s="615"/>
      <c r="AI85" s="258" t="str">
        <f>IF(COUNT(S83,H85)&lt;&gt;2,"",ROUND(MIN(S83,H85)*H68,#REF!))</f>
        <v/>
      </c>
      <c r="AJ85" s="258" t="str">
        <f>IF(COUNT(H85,I85)&lt;&gt;2,"",ROUND(MIN(H85,I85)*I68,#REF!))</f>
        <v/>
      </c>
      <c r="AK85" s="258" t="str">
        <f>IF(COUNT(I85,J85)&lt;&gt;2,"",ROUND(MIN(I85,J85)*J68,#REF!))</f>
        <v/>
      </c>
      <c r="AL85" s="258" t="str">
        <f>IF(COUNT(J85,K85)&lt;&gt;2,"",ROUND(MIN(J85,K85)*K68,#REF!))</f>
        <v/>
      </c>
      <c r="AM85" s="258" t="str">
        <f>IF(COUNT(K85,L85)&lt;&gt;2,"",ROUND(MIN(K85,L85)*L68,#REF!))</f>
        <v/>
      </c>
      <c r="AN85" s="258" t="str">
        <f>IF(COUNT(L85,M85)&lt;&gt;2,"",ROUND(MIN(L85,M85)*M68,#REF!))</f>
        <v/>
      </c>
      <c r="AO85" s="258" t="str">
        <f>IF(COUNT(M85,N85)&lt;&gt;2,"",ROUND(MIN(M85,N85)*N68,#REF!))</f>
        <v/>
      </c>
      <c r="AP85" s="258" t="str">
        <f>IF(COUNT(N85,O85)&lt;&gt;2,"",ROUND(MIN(N85,O85)*O68,#REF!))</f>
        <v/>
      </c>
      <c r="AQ85" s="258" t="str">
        <f>IF(COUNT(O85,P85)&lt;&gt;2,"",ROUND(MIN(O85,P85)*P68,#REF!))</f>
        <v/>
      </c>
      <c r="AR85" s="258" t="str">
        <f>IF(COUNT(P85,Q85)&lt;&gt;2,"",ROUND(MIN(P85,Q85)*Q68,#REF!))</f>
        <v/>
      </c>
      <c r="AS85" s="258" t="str">
        <f>IF(COUNT(Q85,R85)&lt;&gt;2,"",ROUND(MIN(Q85,R85)*R68,#REF!))</f>
        <v/>
      </c>
      <c r="AT85" s="258" t="str">
        <f>IF(COUNT(R85,S85)&lt;&gt;2,"",ROUND(MIN(R85,S85)*S68,#REF!))</f>
        <v/>
      </c>
      <c r="AU85" s="255"/>
      <c r="AX85" s="569"/>
      <c r="AY85" s="569"/>
      <c r="AZ85" s="589"/>
      <c r="BA85" s="590"/>
      <c r="BB85" s="590"/>
      <c r="BC85" s="590"/>
      <c r="BD85" s="589"/>
      <c r="BE85" s="585" t="e">
        <f>IF(#REF!="発電事業者","月間送電電力量（GWh）","月間受電電力量（GWh）")</f>
        <v>#REF!</v>
      </c>
      <c r="BF85" s="586"/>
      <c r="BG85" s="269" t="str">
        <f>IF(COUNT(BG70,L101)=2,ROUND(BG70*L101/SUM(L99:L108),#REF!),"")</f>
        <v/>
      </c>
      <c r="BH85" s="269" t="str">
        <f>IF(COUNT(BH70,M101)=2,ROUND(BH70*M101/SUM(M99:M108),#REF!),"")</f>
        <v/>
      </c>
      <c r="BI85" s="269" t="str">
        <f>IF(COUNT(BI70,N101)=2,ROUND(BI70*N101/SUM(N99:N108),#REF!),"")</f>
        <v/>
      </c>
      <c r="BJ85" s="269" t="str">
        <f>IF(COUNT(BJ70,O101)=2,ROUND(BJ70*O101/SUM(O99:O108),#REF!),"")</f>
        <v/>
      </c>
      <c r="BK85" s="269" t="str">
        <f>IF(COUNT(BK70,P101)=2,ROUND(BK70*P101/SUM(P99:P108),#REF!),"")</f>
        <v/>
      </c>
      <c r="BL85" s="269" t="str">
        <f>IF(COUNT(BL70,Q101)=2,ROUND(BL70*Q101/SUM(Q99:Q108),#REF!),"")</f>
        <v/>
      </c>
      <c r="BM85" s="269" t="str">
        <f>IF(COUNT(BM70,R101)=2,ROUND(BM70*R101/SUM(R99:R108),#REF!),"")</f>
        <v/>
      </c>
      <c r="BN85" s="269" t="str">
        <f>IF(COUNT(BN70,S101)=2,ROUND(BN70*S101/SUM(S99:S108),#REF!),"")</f>
        <v/>
      </c>
      <c r="BO85" s="269" t="str">
        <f>IF(COUNT(BO70,T101)=2,ROUND(BO70*T101/SUM(T99:T108),#REF!),"")</f>
        <v/>
      </c>
      <c r="BP85" s="269" t="str">
        <f>IF(COUNT(BP70,U101)=2,ROUND(BP70*U101/SUM(U99:U108),#REF!),"")</f>
        <v/>
      </c>
      <c r="BQ85" s="269" t="str">
        <f>IF(COUNT(BQ70,V101)=2,ROUND(BQ70*V101/SUM(V99:V108),#REF!),"")</f>
        <v/>
      </c>
      <c r="BR85" s="269" t="str">
        <f>IF(COUNT(BR70,W101)=2,ROUND(BR70*W101/SUM(W99:W108),#REF!),"")</f>
        <v/>
      </c>
      <c r="BS85" s="569" t="e">
        <f>IF(#REF!="発電事業者","年間送電電力量（GWh）","年間受電電力量（GWh）")</f>
        <v>#REF!</v>
      </c>
      <c r="BT85" s="569"/>
      <c r="BU85" s="569"/>
      <c r="BV85" s="270" t="s">
        <v>25</v>
      </c>
      <c r="BW85" s="582"/>
      <c r="BX85" s="582"/>
      <c r="BY85" s="304" t="str">
        <f>IF(COUNT(BY70,X101)=2,ROUND(BY70*X101/SUM(X99:X108),#REF!),"")</f>
        <v/>
      </c>
      <c r="BZ85" s="304" t="str">
        <f>IF(COUNT(BZ70,Y101)=2,ROUND(BZ70*Y101/SUM(Y99:Y108),#REF!),"")</f>
        <v/>
      </c>
      <c r="CA85" s="304" t="str">
        <f>IF(COUNT(CA70,Z101)=2,ROUND(CA70*Z101/SUM(Z99:Z108),#REF!),"")</f>
        <v/>
      </c>
      <c r="CB85" s="304" t="str">
        <f>IF(COUNT(CB70,AA101)=2,ROUND(CB70*AA101/SUM(AA99:AA108),#REF!),"")</f>
        <v/>
      </c>
      <c r="CC85" s="304" t="str">
        <f>IF(COUNT(CC70,AB101)=2,ROUND(CC70*AB101/SUM(AB99:AB108),#REF!),"")</f>
        <v/>
      </c>
      <c r="CD85" s="304" t="str">
        <f>IF(COUNT(CD70,AC101)=2,ROUND(CD70*AC101/SUM(AC99:AC108),#REF!),"")</f>
        <v/>
      </c>
      <c r="CE85" s="304" t="str">
        <f>IF(COUNT(CE70,AD101)=2,ROUND(CE70*AD101/SUM(AD99:AD108),#REF!),"")</f>
        <v/>
      </c>
      <c r="CF85" s="304" t="str">
        <f>IF(COUNT(CF70,AE101)=2,ROUND(CF70*AE101/SUM(AE99:AE108),#REF!),"")</f>
        <v/>
      </c>
      <c r="CG85" s="304" t="str">
        <f>IF(COUNT(CG70,AF101)=2,ROUND(CG70*AF101/SUM(AF99:AF108),#REF!),"")</f>
        <v/>
      </c>
      <c r="CH85" s="565" t="str">
        <f>IF(COUNTA(AG101)=0,"",AG101)</f>
        <v/>
      </c>
      <c r="CI85" s="565"/>
      <c r="CJ85" s="565"/>
      <c r="CK85" s="565"/>
      <c r="CL85" s="565"/>
      <c r="CM85" s="565"/>
      <c r="CN85" s="565"/>
      <c r="CO85" s="565"/>
      <c r="CP85" s="565"/>
      <c r="CQ85" s="565"/>
      <c r="CT85" s="634" t="s">
        <v>123</v>
      </c>
      <c r="CU85" s="636"/>
      <c r="CV85" s="254">
        <v>4.8000000000000001E-2</v>
      </c>
      <c r="CW85" s="254">
        <v>3.9E-2</v>
      </c>
      <c r="CX85" s="254">
        <v>2.1000000000000001E-2</v>
      </c>
      <c r="CY85" s="254">
        <v>1.6E-2</v>
      </c>
      <c r="CZ85" s="254">
        <v>1.4999999999999999E-2</v>
      </c>
      <c r="DA85" s="254">
        <v>1.6E-2</v>
      </c>
      <c r="DB85" s="254">
        <v>2.5000000000000001E-2</v>
      </c>
      <c r="DC85" s="254">
        <v>5.2999999999999999E-2</v>
      </c>
      <c r="DD85" s="254">
        <v>5.8000000000000003E-2</v>
      </c>
      <c r="DE85" s="254">
        <v>7.8E-2</v>
      </c>
      <c r="DF85" s="254">
        <v>6.4000000000000001E-2</v>
      </c>
      <c r="DG85" s="254">
        <v>3.9E-2</v>
      </c>
    </row>
    <row r="86" spans="3:111" s="243" customFormat="1" ht="13.5" customHeight="1">
      <c r="C86" s="606"/>
      <c r="D86" s="607"/>
      <c r="E86" s="608" t="s">
        <v>212</v>
      </c>
      <c r="F86" s="609"/>
      <c r="G86" s="610"/>
      <c r="H86" s="261"/>
      <c r="I86" s="261"/>
      <c r="J86" s="261"/>
      <c r="K86" s="261"/>
      <c r="L86" s="261"/>
      <c r="M86" s="261"/>
      <c r="N86" s="261"/>
      <c r="O86" s="261"/>
      <c r="P86" s="261"/>
      <c r="Q86" s="261"/>
      <c r="R86" s="261"/>
      <c r="S86" s="261"/>
      <c r="T86" s="262" t="str">
        <f>IF(COUNT(H86:S86)=0,"",SUMPRODUCT(ROUND(H86:S86,#REF!)))</f>
        <v/>
      </c>
      <c r="U86" s="621"/>
      <c r="V86" s="622"/>
      <c r="W86" s="622"/>
      <c r="X86" s="622"/>
      <c r="Y86" s="622"/>
      <c r="Z86" s="623"/>
      <c r="AA86" s="257"/>
      <c r="AB86" s="257"/>
      <c r="AC86" s="257"/>
      <c r="AD86" s="606"/>
      <c r="AE86" s="607"/>
      <c r="AF86" s="608" t="s">
        <v>199</v>
      </c>
      <c r="AG86" s="609"/>
      <c r="AH86" s="610"/>
      <c r="AI86" s="264" t="str">
        <f t="shared" ref="AI86:AT86" si="11">IF(COUNT(H85:H86)=0,"",ROUND(H86/(H85*24*AI68/1000),3))</f>
        <v/>
      </c>
      <c r="AJ86" s="264" t="str">
        <f t="shared" si="11"/>
        <v/>
      </c>
      <c r="AK86" s="264" t="str">
        <f t="shared" si="11"/>
        <v/>
      </c>
      <c r="AL86" s="264" t="str">
        <f t="shared" si="11"/>
        <v/>
      </c>
      <c r="AM86" s="264" t="str">
        <f t="shared" si="11"/>
        <v/>
      </c>
      <c r="AN86" s="264" t="str">
        <f t="shared" si="11"/>
        <v/>
      </c>
      <c r="AO86" s="264" t="str">
        <f t="shared" si="11"/>
        <v/>
      </c>
      <c r="AP86" s="264" t="str">
        <f t="shared" si="11"/>
        <v/>
      </c>
      <c r="AQ86" s="264" t="str">
        <f t="shared" si="11"/>
        <v/>
      </c>
      <c r="AR86" s="264" t="str">
        <f t="shared" si="11"/>
        <v/>
      </c>
      <c r="AS86" s="264" t="str">
        <f t="shared" si="11"/>
        <v/>
      </c>
      <c r="AT86" s="264" t="str">
        <f t="shared" si="11"/>
        <v/>
      </c>
      <c r="AU86" s="265" t="str">
        <f>IF(COUNT(AI86:AT86)=0,"",AVERAGE(AI86:AT86))</f>
        <v/>
      </c>
      <c r="AX86" s="569" t="str">
        <f>IF(C102="","",C102)</f>
        <v/>
      </c>
      <c r="AY86" s="569"/>
      <c r="AZ86" s="587" t="str">
        <f>IF(E102="","",E102)</f>
        <v/>
      </c>
      <c r="BA86" s="590" t="str">
        <f ca="1">IF(F102="","",F102)</f>
        <v/>
      </c>
      <c r="BB86" s="590"/>
      <c r="BC86" s="590"/>
      <c r="BD86" s="587" t="str">
        <f>IF(I102="","",I102)</f>
        <v/>
      </c>
      <c r="BE86" s="578" t="e">
        <f>IF(#REF!="発電事業者","送電電力（MW）","受電電力（MW）")</f>
        <v>#REF!</v>
      </c>
      <c r="BF86" s="579"/>
      <c r="BG86" s="269" t="str">
        <f>IF(COUNT(BG68,L102)=2,ROUND(BG68*L102/SUM(L99:L108),#REF!),"")</f>
        <v/>
      </c>
      <c r="BH86" s="269" t="str">
        <f>IF(COUNT(BH68,M102)=2,ROUND(BH68*M102/SUM(M99:M108),#REF!),"")</f>
        <v/>
      </c>
      <c r="BI86" s="269" t="str">
        <f>IF(COUNT(BI68,N102)=2,ROUND(BI68*N102/SUM(N99:N108),#REF!),"")</f>
        <v/>
      </c>
      <c r="BJ86" s="269" t="str">
        <f>IF(COUNT(BJ68,O102)=2,ROUND(BJ68*O102/SUM(O99:O108),#REF!),"")</f>
        <v/>
      </c>
      <c r="BK86" s="269" t="str">
        <f>IF(COUNT(BK68,P102)=2,ROUND(BK68*P102/SUM(P99:P108),#REF!),"")</f>
        <v/>
      </c>
      <c r="BL86" s="269" t="str">
        <f>IF(COUNT(BL68,Q102)=2,ROUND(BL68*Q102/SUM(Q99:Q108),#REF!),"")</f>
        <v/>
      </c>
      <c r="BM86" s="269" t="str">
        <f>IF(COUNT(BM68,R102)=2,ROUND(BM68*R102/SUM(R99:R108),#REF!),"")</f>
        <v/>
      </c>
      <c r="BN86" s="269" t="str">
        <f>IF(COUNT(BN68,S102)=2,ROUND(BN68*S102/SUM(S99:S108),#REF!),"")</f>
        <v/>
      </c>
      <c r="BO86" s="269" t="str">
        <f>IF(COUNT(BO68,T102)=2,ROUND(BO68*T102/SUM(T99:T108),#REF!),"")</f>
        <v/>
      </c>
      <c r="BP86" s="269" t="str">
        <f>IF(COUNT(BP68,U102)=2,ROUND(BP68*U102/SUM(U99:U108),#REF!),"")</f>
        <v/>
      </c>
      <c r="BQ86" s="269" t="str">
        <f>IF(COUNT(BQ68,V102)=2,ROUND(BQ68*V102/SUM(V99:V108),#REF!),"")</f>
        <v/>
      </c>
      <c r="BR86" s="269" t="str">
        <f>IF(COUNT(BR68,W102)=2,ROUND(BR68*W102/SUM(W99:W108),#REF!),"")</f>
        <v/>
      </c>
      <c r="BS86" s="569" t="e">
        <f>IF(#REF!="発電事業者","送電電力（MW）","受電電力（MW）")</f>
        <v>#REF!</v>
      </c>
      <c r="BT86" s="569"/>
      <c r="BU86" s="569"/>
      <c r="BV86" s="270" t="s">
        <v>171</v>
      </c>
      <c r="BW86" s="580"/>
      <c r="BX86" s="580"/>
      <c r="BY86" s="304" t="str">
        <f>IF(COUNT(BY68,X102)=2,ROUND(BY68*X102/SUM(X99:X108),#REF!),"")</f>
        <v/>
      </c>
      <c r="BZ86" s="304" t="str">
        <f>IF(COUNT(BZ68,Y102)=2,ROUND(BZ68*Y102/SUM(Y99:Y108),#REF!),"")</f>
        <v/>
      </c>
      <c r="CA86" s="304" t="str">
        <f>IF(COUNT(CA68,Z102)=2,ROUND(CA68*Z102/SUM(Z99:Z108),#REF!),"")</f>
        <v/>
      </c>
      <c r="CB86" s="304" t="str">
        <f>IF(COUNT(CB68,AA102)=2,ROUND(CB68*AA102/SUM(AA99:AA108),#REF!),"")</f>
        <v/>
      </c>
      <c r="CC86" s="304" t="str">
        <f>IF(COUNT(CC68,AB102)=2,ROUND(CC68*AB102/SUM(AB99:AB108),#REF!),"")</f>
        <v/>
      </c>
      <c r="CD86" s="304" t="str">
        <f>IF(COUNT(CD68,AC102)=2,ROUND(CD68*AC102/SUM(AC99:AC108),#REF!),"")</f>
        <v/>
      </c>
      <c r="CE86" s="304" t="str">
        <f>IF(COUNT(CE68,AD102)=2,ROUND(CE68*AD102/SUM(AD99:AD108),#REF!),"")</f>
        <v/>
      </c>
      <c r="CF86" s="304" t="str">
        <f>IF(COUNT(CF68,AE102)=2,ROUND(CF68*AE102/SUM(AE99:AE108),#REF!),"")</f>
        <v/>
      </c>
      <c r="CG86" s="304" t="str">
        <f>IF(COUNT(CG68,AF102)=2,ROUND(CG68*AF102/SUM(AF99:AF108),#REF!),"")</f>
        <v/>
      </c>
      <c r="CH86" s="563" t="s">
        <v>117</v>
      </c>
      <c r="CI86" s="563"/>
      <c r="CJ86" s="563"/>
      <c r="CK86" s="563"/>
      <c r="CL86" s="563"/>
      <c r="CM86" s="563"/>
      <c r="CN86" s="563"/>
      <c r="CO86" s="563"/>
      <c r="CP86" s="563"/>
      <c r="CQ86" s="563"/>
      <c r="CT86" s="634" t="s">
        <v>124</v>
      </c>
      <c r="CU86" s="636"/>
      <c r="CV86" s="254">
        <v>3.8556641571716954E-2</v>
      </c>
      <c r="CW86" s="254">
        <v>2.2635215147777964E-2</v>
      </c>
      <c r="CX86" s="254">
        <v>9.0523588639166534E-3</v>
      </c>
      <c r="CY86" s="254">
        <v>5.9314495028780743E-3</v>
      </c>
      <c r="CZ86" s="254">
        <v>4.4505494505494509E-3</v>
      </c>
      <c r="DA86" s="254">
        <v>5.5213675213675213E-3</v>
      </c>
      <c r="DB86" s="254">
        <v>2.5762515262515263E-2</v>
      </c>
      <c r="DC86" s="254">
        <v>3.6636141636141636E-2</v>
      </c>
      <c r="DD86" s="254">
        <v>5.1786324786324792E-2</v>
      </c>
      <c r="DE86" s="254">
        <v>7.4205738705738711E-2</v>
      </c>
      <c r="DF86" s="254">
        <v>6.1666666666666661E-2</v>
      </c>
      <c r="DG86" s="254">
        <v>3.2619658119658126E-2</v>
      </c>
    </row>
    <row r="87" spans="3:111" s="243" customFormat="1" ht="13.5" customHeight="1">
      <c r="C87" s="604" t="e">
        <f>DATE(#REF!+7,1,1)</f>
        <v>#REF!</v>
      </c>
      <c r="D87" s="605"/>
      <c r="E87" s="613" t="s">
        <v>275</v>
      </c>
      <c r="F87" s="614"/>
      <c r="G87" s="615"/>
      <c r="H87" s="256"/>
      <c r="I87" s="256"/>
      <c r="J87" s="256"/>
      <c r="K87" s="256"/>
      <c r="L87" s="256"/>
      <c r="M87" s="256"/>
      <c r="N87" s="256"/>
      <c r="O87" s="256"/>
      <c r="P87" s="256"/>
      <c r="Q87" s="256"/>
      <c r="R87" s="256"/>
      <c r="S87" s="256"/>
      <c r="T87" s="255"/>
      <c r="U87" s="621"/>
      <c r="V87" s="622"/>
      <c r="W87" s="622"/>
      <c r="X87" s="622"/>
      <c r="Y87" s="622"/>
      <c r="Z87" s="623"/>
      <c r="AA87" s="257"/>
      <c r="AB87" s="257"/>
      <c r="AC87" s="257"/>
      <c r="AD87" s="604" t="e">
        <f>DATE(#REF!+7,1,1)</f>
        <v>#REF!</v>
      </c>
      <c r="AE87" s="605"/>
      <c r="AF87" s="613" t="s">
        <v>198</v>
      </c>
      <c r="AG87" s="614"/>
      <c r="AH87" s="615"/>
      <c r="AI87" s="258" t="str">
        <f>IF(COUNT(S85,H87)&lt;&gt;2,"",ROUND(MIN(S85,H87)*H68,#REF!))</f>
        <v/>
      </c>
      <c r="AJ87" s="258" t="str">
        <f>IF(COUNT(H87,I87)&lt;&gt;2,"",ROUND(MIN(H87,I87)*I68,#REF!))</f>
        <v/>
      </c>
      <c r="AK87" s="258" t="str">
        <f>IF(COUNT(I87,J87)&lt;&gt;2,"",ROUND(MIN(I87,J87)*J68,#REF!))</f>
        <v/>
      </c>
      <c r="AL87" s="258" t="str">
        <f>IF(COUNT(J87,K87)&lt;&gt;2,"",ROUND(MIN(J87,K87)*K68,#REF!))</f>
        <v/>
      </c>
      <c r="AM87" s="258" t="str">
        <f>IF(COUNT(K87,L87)&lt;&gt;2,"",ROUND(MIN(K87,L87)*L68,#REF!))</f>
        <v/>
      </c>
      <c r="AN87" s="258" t="str">
        <f>IF(COUNT(L87,M87)&lt;&gt;2,"",ROUND(MIN(L87,M87)*M68,#REF!))</f>
        <v/>
      </c>
      <c r="AO87" s="258" t="str">
        <f>IF(COUNT(M87,N87)&lt;&gt;2,"",ROUND(MIN(M87,N87)*N68,#REF!))</f>
        <v/>
      </c>
      <c r="AP87" s="258" t="str">
        <f>IF(COUNT(N87,O87)&lt;&gt;2,"",ROUND(MIN(N87,O87)*O68,#REF!))</f>
        <v/>
      </c>
      <c r="AQ87" s="258" t="str">
        <f>IF(COUNT(O87,P87)&lt;&gt;2,"",ROUND(MIN(O87,P87)*P68,#REF!))</f>
        <v/>
      </c>
      <c r="AR87" s="258" t="str">
        <f>IF(COUNT(P87,Q87)&lt;&gt;2,"",ROUND(MIN(P87,Q87)*Q68,#REF!))</f>
        <v/>
      </c>
      <c r="AS87" s="258" t="str">
        <f>IF(COUNT(Q87,R87)&lt;&gt;2,"",ROUND(MIN(Q87,R87)*R68,#REF!))</f>
        <v/>
      </c>
      <c r="AT87" s="258" t="str">
        <f>IF(COUNT(R87,S87)&lt;&gt;2,"",ROUND(MIN(R87,S87)*S68,#REF!))</f>
        <v/>
      </c>
      <c r="AU87" s="255"/>
      <c r="AX87" s="569"/>
      <c r="AY87" s="569"/>
      <c r="AZ87" s="588"/>
      <c r="BA87" s="590"/>
      <c r="BB87" s="590"/>
      <c r="BC87" s="590"/>
      <c r="BD87" s="588"/>
      <c r="BE87" s="583"/>
      <c r="BF87" s="584"/>
      <c r="BG87" s="259"/>
      <c r="BH87" s="259"/>
      <c r="BI87" s="259"/>
      <c r="BJ87" s="259"/>
      <c r="BK87" s="259"/>
      <c r="BL87" s="259"/>
      <c r="BM87" s="259"/>
      <c r="BN87" s="259"/>
      <c r="BO87" s="259"/>
      <c r="BP87" s="259"/>
      <c r="BQ87" s="259"/>
      <c r="BR87" s="259"/>
      <c r="BS87" s="569"/>
      <c r="BT87" s="569"/>
      <c r="BU87" s="569"/>
      <c r="BV87" s="270" t="s">
        <v>172</v>
      </c>
      <c r="BW87" s="581"/>
      <c r="BX87" s="581"/>
      <c r="BY87" s="304" t="str">
        <f>IF(COUNT(BY69,X102)=2,ROUND(BY69*X102/SUM(X99:X108),#REF!),"")</f>
        <v/>
      </c>
      <c r="BZ87" s="304" t="str">
        <f>IF(COUNT(BZ69,Y102)=2,ROUND(BZ69*Y102/SUM(Y99:Y108),#REF!),"")</f>
        <v/>
      </c>
      <c r="CA87" s="304" t="str">
        <f>IF(COUNT(CA69,Z102)=2,ROUND(CA69*Z102/SUM(Z99:Z108),#REF!),"")</f>
        <v/>
      </c>
      <c r="CB87" s="304" t="str">
        <f>IF(COUNT(CB69,AA102)=2,ROUND(CB69*AA102/SUM(AA99:AA108),#REF!),"")</f>
        <v/>
      </c>
      <c r="CC87" s="304" t="str">
        <f>IF(COUNT(CC69,AB102)=2,ROUND(CC69*AB102/SUM(AB99:AB108),#REF!),"")</f>
        <v/>
      </c>
      <c r="CD87" s="304" t="str">
        <f>IF(COUNT(CD69,AC102)=2,ROUND(CD69*AC102/SUM(AC99:AC108),#REF!),"")</f>
        <v/>
      </c>
      <c r="CE87" s="304" t="str">
        <f>IF(COUNT(CE69,AD102)=2,ROUND(CE69*AD102/SUM(AD99:AD108),#REF!),"")</f>
        <v/>
      </c>
      <c r="CF87" s="304" t="str">
        <f>IF(COUNT(CF69,AE102)=2,ROUND(CF69*AE102/SUM(AE99:AE108),#REF!),"")</f>
        <v/>
      </c>
      <c r="CG87" s="304" t="str">
        <f>IF(COUNT(CG69,AF102)=2,ROUND(CG69*AF102/SUM(AF99:AF108),#REF!),"")</f>
        <v/>
      </c>
      <c r="CH87" s="564" t="str">
        <f>IF(CH86="","",CH86)</f>
        <v>風力</v>
      </c>
      <c r="CI87" s="564"/>
      <c r="CJ87" s="564"/>
      <c r="CK87" s="564"/>
      <c r="CL87" s="564"/>
      <c r="CM87" s="564"/>
      <c r="CN87" s="564"/>
      <c r="CO87" s="564"/>
      <c r="CP87" s="564"/>
      <c r="CQ87" s="564"/>
      <c r="CT87" s="634" t="s">
        <v>125</v>
      </c>
      <c r="CU87" s="636"/>
      <c r="CV87" s="254">
        <v>0.01</v>
      </c>
      <c r="CW87" s="254">
        <v>2.4E-2</v>
      </c>
      <c r="CX87" s="254">
        <v>1.8000000000000002E-2</v>
      </c>
      <c r="CY87" s="254">
        <v>1.6E-2</v>
      </c>
      <c r="CZ87" s="254">
        <v>1.8000000000000002E-2</v>
      </c>
      <c r="DA87" s="254">
        <v>1.3000000000000001E-2</v>
      </c>
      <c r="DB87" s="254">
        <v>8.0000000000000002E-3</v>
      </c>
      <c r="DC87" s="254">
        <v>1.2E-2</v>
      </c>
      <c r="DD87" s="254">
        <v>3.1E-2</v>
      </c>
      <c r="DE87" s="254">
        <v>3.6999999999999998E-2</v>
      </c>
      <c r="DF87" s="254">
        <v>2.9000000000000001E-2</v>
      </c>
      <c r="DG87" s="254">
        <v>1.3000000000000001E-2</v>
      </c>
    </row>
    <row r="88" spans="3:111" s="243" customFormat="1" ht="13.5" customHeight="1">
      <c r="C88" s="606"/>
      <c r="D88" s="607"/>
      <c r="E88" s="608" t="s">
        <v>212</v>
      </c>
      <c r="F88" s="609"/>
      <c r="G88" s="610"/>
      <c r="H88" s="261"/>
      <c r="I88" s="261"/>
      <c r="J88" s="261"/>
      <c r="K88" s="261"/>
      <c r="L88" s="261"/>
      <c r="M88" s="261"/>
      <c r="N88" s="261"/>
      <c r="O88" s="261"/>
      <c r="P88" s="261"/>
      <c r="Q88" s="261"/>
      <c r="R88" s="261"/>
      <c r="S88" s="261"/>
      <c r="T88" s="262" t="str">
        <f>IF(COUNT(H88:S88)=0,"",SUMPRODUCT(ROUND(H88:S88,#REF!)))</f>
        <v/>
      </c>
      <c r="U88" s="621"/>
      <c r="V88" s="622"/>
      <c r="W88" s="622"/>
      <c r="X88" s="622"/>
      <c r="Y88" s="622"/>
      <c r="Z88" s="623"/>
      <c r="AA88" s="257"/>
      <c r="AB88" s="257"/>
      <c r="AC88" s="257"/>
      <c r="AD88" s="606"/>
      <c r="AE88" s="607"/>
      <c r="AF88" s="608" t="s">
        <v>199</v>
      </c>
      <c r="AG88" s="609"/>
      <c r="AH88" s="610"/>
      <c r="AI88" s="264" t="str">
        <f t="shared" ref="AI88:AT88" si="12">IF(COUNT(H87:H88)=0,"",ROUND(H88/(H87*24*AI68/1000),3))</f>
        <v/>
      </c>
      <c r="AJ88" s="264" t="str">
        <f t="shared" si="12"/>
        <v/>
      </c>
      <c r="AK88" s="264" t="str">
        <f t="shared" si="12"/>
        <v/>
      </c>
      <c r="AL88" s="264" t="str">
        <f t="shared" si="12"/>
        <v/>
      </c>
      <c r="AM88" s="264" t="str">
        <f t="shared" si="12"/>
        <v/>
      </c>
      <c r="AN88" s="264" t="str">
        <f t="shared" si="12"/>
        <v/>
      </c>
      <c r="AO88" s="264" t="str">
        <f t="shared" si="12"/>
        <v/>
      </c>
      <c r="AP88" s="264" t="str">
        <f t="shared" si="12"/>
        <v/>
      </c>
      <c r="AQ88" s="264" t="str">
        <f t="shared" si="12"/>
        <v/>
      </c>
      <c r="AR88" s="264" t="str">
        <f t="shared" si="12"/>
        <v/>
      </c>
      <c r="AS88" s="264" t="str">
        <f t="shared" si="12"/>
        <v/>
      </c>
      <c r="AT88" s="264" t="str">
        <f t="shared" si="12"/>
        <v/>
      </c>
      <c r="AU88" s="265" t="str">
        <f>IF(COUNT(AI88:AT88)=0,"",AVERAGE(AI88:AT88))</f>
        <v/>
      </c>
      <c r="AX88" s="569"/>
      <c r="AY88" s="569"/>
      <c r="AZ88" s="589"/>
      <c r="BA88" s="590"/>
      <c r="BB88" s="590"/>
      <c r="BC88" s="590"/>
      <c r="BD88" s="589"/>
      <c r="BE88" s="585" t="e">
        <f>IF(#REF!="発電事業者","月間送電電力量（GWh）","月間受電電力量（GWh）")</f>
        <v>#REF!</v>
      </c>
      <c r="BF88" s="586"/>
      <c r="BG88" s="269" t="str">
        <f>IF(COUNT(BG70,L102)=2,ROUND(BG70*L102/SUM(L99:L108),#REF!),"")</f>
        <v/>
      </c>
      <c r="BH88" s="269" t="str">
        <f>IF(COUNT(BH70,M102)=2,ROUND(BH70*M102/SUM(M99:M108),#REF!),"")</f>
        <v/>
      </c>
      <c r="BI88" s="269" t="str">
        <f>IF(COUNT(BI70,N102)=2,ROUND(BI70*N102/SUM(N99:N108),#REF!),"")</f>
        <v/>
      </c>
      <c r="BJ88" s="269" t="str">
        <f>IF(COUNT(BJ70,O102)=2,ROUND(BJ70*O102/SUM(O99:O108),#REF!),"")</f>
        <v/>
      </c>
      <c r="BK88" s="269" t="str">
        <f>IF(COUNT(BK70,P102)=2,ROUND(BK70*P102/SUM(P99:P108),#REF!),"")</f>
        <v/>
      </c>
      <c r="BL88" s="269" t="str">
        <f>IF(COUNT(BL70,Q102)=2,ROUND(BL70*Q102/SUM(Q99:Q108),#REF!),"")</f>
        <v/>
      </c>
      <c r="BM88" s="269" t="str">
        <f>IF(COUNT(BM70,R102)=2,ROUND(BM70*R102/SUM(R99:R108),#REF!),"")</f>
        <v/>
      </c>
      <c r="BN88" s="269" t="str">
        <f>IF(COUNT(BN70,S102)=2,ROUND(BN70*S102/SUM(S99:S108),#REF!),"")</f>
        <v/>
      </c>
      <c r="BO88" s="269" t="str">
        <f>IF(COUNT(BO70,T102)=2,ROUND(BO70*T102/SUM(T99:T108),#REF!),"")</f>
        <v/>
      </c>
      <c r="BP88" s="269" t="str">
        <f>IF(COUNT(BP70,U102)=2,ROUND(BP70*U102/SUM(U99:U108),#REF!),"")</f>
        <v/>
      </c>
      <c r="BQ88" s="269" t="str">
        <f>IF(COUNT(BQ70,V102)=2,ROUND(BQ70*V102/SUM(V99:V108),#REF!),"")</f>
        <v/>
      </c>
      <c r="BR88" s="269" t="str">
        <f>IF(COUNT(BR70,W102)=2,ROUND(BR70*W102/SUM(W99:W108),#REF!),"")</f>
        <v/>
      </c>
      <c r="BS88" s="569" t="e">
        <f>IF(#REF!="発電事業者","年間送電電力量（GWh）","年間受電電力量（GWh）")</f>
        <v>#REF!</v>
      </c>
      <c r="BT88" s="569"/>
      <c r="BU88" s="569"/>
      <c r="BV88" s="270" t="s">
        <v>25</v>
      </c>
      <c r="BW88" s="582"/>
      <c r="BX88" s="582"/>
      <c r="BY88" s="304" t="str">
        <f>IF(COUNT(BY70,X102)=2,ROUND(BY70*X102/SUM(X99:X108),#REF!),"")</f>
        <v/>
      </c>
      <c r="BZ88" s="304" t="str">
        <f>IF(COUNT(BZ70,Y102)=2,ROUND(BZ70*Y102/SUM(Y99:Y108),#REF!),"")</f>
        <v/>
      </c>
      <c r="CA88" s="304" t="str">
        <f>IF(COUNT(CA70,Z102)=2,ROUND(CA70*Z102/SUM(Z99:Z108),#REF!),"")</f>
        <v/>
      </c>
      <c r="CB88" s="304" t="str">
        <f>IF(COUNT(CB70,AA102)=2,ROUND(CB70*AA102/SUM(AA99:AA108),#REF!),"")</f>
        <v/>
      </c>
      <c r="CC88" s="304" t="str">
        <f>IF(COUNT(CC70,AB102)=2,ROUND(CC70*AB102/SUM(AB99:AB108),#REF!),"")</f>
        <v/>
      </c>
      <c r="CD88" s="304" t="str">
        <f>IF(COUNT(CD70,AC102)=2,ROUND(CD70*AC102/SUM(AC99:AC108),#REF!),"")</f>
        <v/>
      </c>
      <c r="CE88" s="304" t="str">
        <f>IF(COUNT(CE70,AD102)=2,ROUND(CE70*AD102/SUM(AD99:AD108),#REF!),"")</f>
        <v/>
      </c>
      <c r="CF88" s="304" t="str">
        <f>IF(COUNT(CF70,AE102)=2,ROUND(CF70*AE102/SUM(AE99:AE108),#REF!),"")</f>
        <v/>
      </c>
      <c r="CG88" s="304" t="str">
        <f>IF(COUNT(CG70,AF102)=2,ROUND(CG70*AF102/SUM(AF99:AF108),#REF!),"")</f>
        <v/>
      </c>
      <c r="CH88" s="565" t="str">
        <f>IF(COUNTA(AG102)=0,"",AG102)</f>
        <v/>
      </c>
      <c r="CI88" s="565"/>
      <c r="CJ88" s="565"/>
      <c r="CK88" s="565"/>
      <c r="CL88" s="565"/>
      <c r="CM88" s="565"/>
      <c r="CN88" s="565"/>
      <c r="CO88" s="565"/>
      <c r="CP88" s="565"/>
      <c r="CQ88" s="565"/>
      <c r="CT88" s="634" t="s">
        <v>126</v>
      </c>
      <c r="CU88" s="636"/>
      <c r="CV88" s="254">
        <v>3.0000000000000001E-3</v>
      </c>
      <c r="CW88" s="254">
        <v>3.0000000000000001E-3</v>
      </c>
      <c r="CX88" s="254">
        <v>1E-3</v>
      </c>
      <c r="CY88" s="254">
        <v>1E-3</v>
      </c>
      <c r="CZ88" s="254">
        <v>1E-3</v>
      </c>
      <c r="DA88" s="254">
        <v>1E-3</v>
      </c>
      <c r="DB88" s="254">
        <v>2E-3</v>
      </c>
      <c r="DC88" s="254">
        <v>0.01</v>
      </c>
      <c r="DD88" s="254">
        <v>1.2E-2</v>
      </c>
      <c r="DE88" s="254">
        <v>8.9999999999999993E-3</v>
      </c>
      <c r="DF88" s="254">
        <v>6.0000000000000001E-3</v>
      </c>
      <c r="DG88" s="254">
        <v>4.0000000000000001E-3</v>
      </c>
    </row>
    <row r="89" spans="3:111" s="243" customFormat="1" ht="13.5" customHeight="1">
      <c r="C89" s="604" t="e">
        <f>DATE(#REF!+8,1,1)</f>
        <v>#REF!</v>
      </c>
      <c r="D89" s="605"/>
      <c r="E89" s="613" t="s">
        <v>275</v>
      </c>
      <c r="F89" s="614"/>
      <c r="G89" s="615"/>
      <c r="H89" s="256"/>
      <c r="I89" s="256"/>
      <c r="J89" s="256"/>
      <c r="K89" s="256"/>
      <c r="L89" s="256"/>
      <c r="M89" s="256"/>
      <c r="N89" s="256"/>
      <c r="O89" s="256"/>
      <c r="P89" s="256"/>
      <c r="Q89" s="256"/>
      <c r="R89" s="256"/>
      <c r="S89" s="256"/>
      <c r="T89" s="255"/>
      <c r="U89" s="621"/>
      <c r="V89" s="622"/>
      <c r="W89" s="622"/>
      <c r="X89" s="622"/>
      <c r="Y89" s="622"/>
      <c r="Z89" s="623"/>
      <c r="AA89" s="257"/>
      <c r="AB89" s="257"/>
      <c r="AC89" s="257"/>
      <c r="AD89" s="604" t="e">
        <f>DATE(#REF!+8,1,1)</f>
        <v>#REF!</v>
      </c>
      <c r="AE89" s="605"/>
      <c r="AF89" s="613" t="s">
        <v>198</v>
      </c>
      <c r="AG89" s="614"/>
      <c r="AH89" s="615"/>
      <c r="AI89" s="258" t="str">
        <f>IF(COUNT(S87,H89)&lt;&gt;2,"",ROUND(MIN(S87,H89)*H68,#REF!))</f>
        <v/>
      </c>
      <c r="AJ89" s="258" t="str">
        <f>IF(COUNT(H89,I89)&lt;&gt;2,"",ROUND(MIN(H89,I89)*I68,#REF!))</f>
        <v/>
      </c>
      <c r="AK89" s="258" t="str">
        <f>IF(COUNT(I89,J89)&lt;&gt;2,"",ROUND(MIN(I89,J89)*J68,#REF!))</f>
        <v/>
      </c>
      <c r="AL89" s="258" t="str">
        <f>IF(COUNT(J89,K89)&lt;&gt;2,"",ROUND(MIN(J89,K89)*K68,#REF!))</f>
        <v/>
      </c>
      <c r="AM89" s="258" t="str">
        <f>IF(COUNT(K89,L89)&lt;&gt;2,"",ROUND(MIN(K89,L89)*L68,#REF!))</f>
        <v/>
      </c>
      <c r="AN89" s="258" t="str">
        <f>IF(COUNT(L89,M89)&lt;&gt;2,"",ROUND(MIN(L89,M89)*M68,#REF!))</f>
        <v/>
      </c>
      <c r="AO89" s="258" t="str">
        <f>IF(COUNT(M89,N89)&lt;&gt;2,"",ROUND(MIN(M89,N89)*N68,#REF!))</f>
        <v/>
      </c>
      <c r="AP89" s="258" t="str">
        <f>IF(COUNT(N89,O89)&lt;&gt;2,"",ROUND(MIN(N89,O89)*O68,#REF!))</f>
        <v/>
      </c>
      <c r="AQ89" s="258" t="str">
        <f>IF(COUNT(O89,P89)&lt;&gt;2,"",ROUND(MIN(O89,P89)*P68,#REF!))</f>
        <v/>
      </c>
      <c r="AR89" s="258" t="str">
        <f>IF(COUNT(P89,Q89)&lt;&gt;2,"",ROUND(MIN(P89,Q89)*Q68,#REF!))</f>
        <v/>
      </c>
      <c r="AS89" s="258" t="str">
        <f>IF(COUNT(Q89,R89)&lt;&gt;2,"",ROUND(MIN(Q89,R89)*R68,#REF!))</f>
        <v/>
      </c>
      <c r="AT89" s="258" t="str">
        <f>IF(COUNT(R89,S89)&lt;&gt;2,"",ROUND(MIN(R89,S89)*S68,#REF!))</f>
        <v/>
      </c>
      <c r="AU89" s="255"/>
      <c r="AX89" s="569" t="str">
        <f>IF(C103="","",C103)</f>
        <v/>
      </c>
      <c r="AY89" s="569"/>
      <c r="AZ89" s="587" t="str">
        <f>IF(E103="","",E103)</f>
        <v/>
      </c>
      <c r="BA89" s="590" t="str">
        <f ca="1">IF(F103="","",F103)</f>
        <v/>
      </c>
      <c r="BB89" s="590"/>
      <c r="BC89" s="590"/>
      <c r="BD89" s="587" t="str">
        <f>IF(I103="","",I103)</f>
        <v/>
      </c>
      <c r="BE89" s="578" t="e">
        <f>IF(#REF!="発電事業者","送電電力（MW）","受電電力（MW）")</f>
        <v>#REF!</v>
      </c>
      <c r="BF89" s="579"/>
      <c r="BG89" s="269" t="str">
        <f>IF(COUNT(BG68,L103)=2,ROUND(BG68*L103/SUM(L99:L108),#REF!),"")</f>
        <v/>
      </c>
      <c r="BH89" s="269" t="str">
        <f>IF(COUNT(BH68,M103)=2,ROUND(BH68*M103/SUM(M99:M108),#REF!),"")</f>
        <v/>
      </c>
      <c r="BI89" s="269" t="str">
        <f>IF(COUNT(BI68,N103)=2,ROUND(BI68*N103/SUM(N99:N108),#REF!),"")</f>
        <v/>
      </c>
      <c r="BJ89" s="269" t="str">
        <f>IF(COUNT(BJ68,O103)=2,ROUND(BJ68*O103/SUM(O99:O108),#REF!),"")</f>
        <v/>
      </c>
      <c r="BK89" s="269" t="str">
        <f>IF(COUNT(BK68,P103)=2,ROUND(BK68*P103/SUM(P99:P108),#REF!),"")</f>
        <v/>
      </c>
      <c r="BL89" s="269" t="str">
        <f>IF(COUNT(BL68,Q103)=2,ROUND(BL68*Q103/SUM(Q99:Q108),#REF!),"")</f>
        <v/>
      </c>
      <c r="BM89" s="269" t="str">
        <f>IF(COUNT(BM68,R103)=2,ROUND(BM68*R103/SUM(R99:R108),#REF!),"")</f>
        <v/>
      </c>
      <c r="BN89" s="269" t="str">
        <f>IF(COUNT(BN68,S103)=2,ROUND(BN68*S103/SUM(S99:S108),#REF!),"")</f>
        <v/>
      </c>
      <c r="BO89" s="269" t="str">
        <f>IF(COUNT(BO68,T103)=2,ROUND(BO68*T103/SUM(T99:T108),#REF!),"")</f>
        <v/>
      </c>
      <c r="BP89" s="269" t="str">
        <f>IF(COUNT(BP68,U103)=2,ROUND(BP68*U103/SUM(U99:U108),#REF!),"")</f>
        <v/>
      </c>
      <c r="BQ89" s="269" t="str">
        <f>IF(COUNT(BQ68,V103)=2,ROUND(BQ68*V103/SUM(V99:V108),#REF!),"")</f>
        <v/>
      </c>
      <c r="BR89" s="269" t="str">
        <f>IF(COUNT(BR68,W103)=2,ROUND(BR68*W103/SUM(W99:W108),#REF!),"")</f>
        <v/>
      </c>
      <c r="BS89" s="569" t="e">
        <f>IF(#REF!="発電事業者","送電電力（MW）","受電電力（MW）")</f>
        <v>#REF!</v>
      </c>
      <c r="BT89" s="569"/>
      <c r="BU89" s="569"/>
      <c r="BV89" s="270" t="s">
        <v>171</v>
      </c>
      <c r="BW89" s="580"/>
      <c r="BX89" s="580"/>
      <c r="BY89" s="304" t="str">
        <f>IF(COUNT(BY68,X103)=2,ROUND(BY68*X103/SUM(X99:X108),#REF!),"")</f>
        <v/>
      </c>
      <c r="BZ89" s="304" t="str">
        <f>IF(COUNT(BZ68,Y103)=2,ROUND(BZ68*Y103/SUM(Y99:Y108),#REF!),"")</f>
        <v/>
      </c>
      <c r="CA89" s="304" t="str">
        <f>IF(COUNT(CA68,Z103)=2,ROUND(CA68*Z103/SUM(Z99:Z108),#REF!),"")</f>
        <v/>
      </c>
      <c r="CB89" s="304" t="str">
        <f>IF(COUNT(CB68,AA103)=2,ROUND(CB68*AA103/SUM(AA99:AA108),#REF!),"")</f>
        <v/>
      </c>
      <c r="CC89" s="304" t="str">
        <f>IF(COUNT(CC68,AB103)=2,ROUND(CC68*AB103/SUM(AB99:AB108),#REF!),"")</f>
        <v/>
      </c>
      <c r="CD89" s="304" t="str">
        <f>IF(COUNT(CD68,AC103)=2,ROUND(CD68*AC103/SUM(AC99:AC108),#REF!),"")</f>
        <v/>
      </c>
      <c r="CE89" s="304" t="str">
        <f>IF(COUNT(CE68,AD103)=2,ROUND(CE68*AD103/SUM(AD99:AD108),#REF!),"")</f>
        <v/>
      </c>
      <c r="CF89" s="304" t="str">
        <f>IF(COUNT(CF68,AE103)=2,ROUND(CF68*AE103/SUM(AE99:AE108),#REF!),"")</f>
        <v/>
      </c>
      <c r="CG89" s="304" t="str">
        <f>IF(COUNT(CG68,AF103)=2,ROUND(CG68*AF103/SUM(AF99:AF108),#REF!),"")</f>
        <v/>
      </c>
      <c r="CH89" s="563" t="s">
        <v>117</v>
      </c>
      <c r="CI89" s="563"/>
      <c r="CJ89" s="563"/>
      <c r="CK89" s="563"/>
      <c r="CL89" s="563"/>
      <c r="CM89" s="563"/>
      <c r="CN89" s="563"/>
      <c r="CO89" s="563"/>
      <c r="CP89" s="563"/>
      <c r="CQ89" s="563"/>
      <c r="CT89" s="634" t="s">
        <v>127</v>
      </c>
      <c r="CU89" s="636"/>
      <c r="CV89" s="254">
        <v>1.4E-2</v>
      </c>
      <c r="CW89" s="254">
        <v>2E-3</v>
      </c>
      <c r="CX89" s="254">
        <v>0</v>
      </c>
      <c r="CY89" s="254">
        <v>2E-3</v>
      </c>
      <c r="CZ89" s="254">
        <v>1E-3</v>
      </c>
      <c r="DA89" s="254">
        <v>1E-3</v>
      </c>
      <c r="DB89" s="254">
        <v>2E-3</v>
      </c>
      <c r="DC89" s="254">
        <v>6.0000000000000001E-3</v>
      </c>
      <c r="DD89" s="254">
        <v>1.8000000000000002E-2</v>
      </c>
      <c r="DE89" s="254">
        <v>2.6000000000000002E-2</v>
      </c>
      <c r="DF89" s="254">
        <v>2.1000000000000001E-2</v>
      </c>
      <c r="DG89" s="254">
        <v>0.01</v>
      </c>
    </row>
    <row r="90" spans="3:111" s="243" customFormat="1" ht="13.5" customHeight="1">
      <c r="C90" s="606"/>
      <c r="D90" s="607"/>
      <c r="E90" s="608" t="s">
        <v>212</v>
      </c>
      <c r="F90" s="609"/>
      <c r="G90" s="610"/>
      <c r="H90" s="261"/>
      <c r="I90" s="261"/>
      <c r="J90" s="261"/>
      <c r="K90" s="261"/>
      <c r="L90" s="261"/>
      <c r="M90" s="261"/>
      <c r="N90" s="261"/>
      <c r="O90" s="261"/>
      <c r="P90" s="261"/>
      <c r="Q90" s="261"/>
      <c r="R90" s="261"/>
      <c r="S90" s="261"/>
      <c r="T90" s="262" t="str">
        <f>IF(COUNT(H90:S90)=0,"",SUMPRODUCT(ROUND(H90:S90,#REF!)))</f>
        <v/>
      </c>
      <c r="U90" s="624"/>
      <c r="V90" s="625"/>
      <c r="W90" s="625"/>
      <c r="X90" s="625"/>
      <c r="Y90" s="625"/>
      <c r="Z90" s="626"/>
      <c r="AA90" s="257"/>
      <c r="AB90" s="257"/>
      <c r="AC90" s="257"/>
      <c r="AD90" s="606"/>
      <c r="AE90" s="607"/>
      <c r="AF90" s="608" t="s">
        <v>199</v>
      </c>
      <c r="AG90" s="609"/>
      <c r="AH90" s="610"/>
      <c r="AI90" s="264" t="str">
        <f t="shared" ref="AI90:AT90" si="13">IF(COUNT(H89:H90)=0,"",ROUND(H90/(H89*24*AI68/1000),3))</f>
        <v/>
      </c>
      <c r="AJ90" s="264" t="str">
        <f t="shared" si="13"/>
        <v/>
      </c>
      <c r="AK90" s="264" t="str">
        <f t="shared" si="13"/>
        <v/>
      </c>
      <c r="AL90" s="264" t="str">
        <f t="shared" si="13"/>
        <v/>
      </c>
      <c r="AM90" s="264" t="str">
        <f t="shared" si="13"/>
        <v/>
      </c>
      <c r="AN90" s="264" t="str">
        <f t="shared" si="13"/>
        <v/>
      </c>
      <c r="AO90" s="264" t="str">
        <f t="shared" si="13"/>
        <v/>
      </c>
      <c r="AP90" s="264" t="str">
        <f t="shared" si="13"/>
        <v/>
      </c>
      <c r="AQ90" s="264" t="str">
        <f t="shared" si="13"/>
        <v/>
      </c>
      <c r="AR90" s="264" t="str">
        <f t="shared" si="13"/>
        <v/>
      </c>
      <c r="AS90" s="264" t="str">
        <f t="shared" si="13"/>
        <v/>
      </c>
      <c r="AT90" s="264" t="str">
        <f t="shared" si="13"/>
        <v/>
      </c>
      <c r="AU90" s="265" t="str">
        <f>IF(COUNT(AI90:AT90)=0,"",AVERAGE(AI90:AT90))</f>
        <v/>
      </c>
      <c r="AX90" s="569"/>
      <c r="AY90" s="569"/>
      <c r="AZ90" s="588"/>
      <c r="BA90" s="590"/>
      <c r="BB90" s="590"/>
      <c r="BC90" s="590"/>
      <c r="BD90" s="588"/>
      <c r="BE90" s="583"/>
      <c r="BF90" s="584"/>
      <c r="BG90" s="259"/>
      <c r="BH90" s="259"/>
      <c r="BI90" s="259"/>
      <c r="BJ90" s="259"/>
      <c r="BK90" s="259"/>
      <c r="BL90" s="259"/>
      <c r="BM90" s="259"/>
      <c r="BN90" s="259"/>
      <c r="BO90" s="259"/>
      <c r="BP90" s="259"/>
      <c r="BQ90" s="259"/>
      <c r="BR90" s="259"/>
      <c r="BS90" s="569"/>
      <c r="BT90" s="569"/>
      <c r="BU90" s="569"/>
      <c r="BV90" s="270" t="s">
        <v>172</v>
      </c>
      <c r="BW90" s="581"/>
      <c r="BX90" s="581"/>
      <c r="BY90" s="304" t="str">
        <f>IF(COUNT(BY69,X103)=2,ROUND(BY69*X103/SUM(X99:X108),#REF!),"")</f>
        <v/>
      </c>
      <c r="BZ90" s="304" t="str">
        <f>IF(COUNT(BZ69,Y103)=2,ROUND(BZ69*Y103/SUM(Y99:Y108),#REF!),"")</f>
        <v/>
      </c>
      <c r="CA90" s="304" t="str">
        <f>IF(COUNT(CA69,Z103)=2,ROUND(CA69*Z103/SUM(Z99:Z108),#REF!),"")</f>
        <v/>
      </c>
      <c r="CB90" s="304" t="str">
        <f>IF(COUNT(CB69,AA103)=2,ROUND(CB69*AA103/SUM(AA99:AA108),#REF!),"")</f>
        <v/>
      </c>
      <c r="CC90" s="304" t="str">
        <f>IF(COUNT(CC69,AB103)=2,ROUND(CC69*AB103/SUM(AB99:AB108),#REF!),"")</f>
        <v/>
      </c>
      <c r="CD90" s="304" t="str">
        <f>IF(COUNT(CD69,AC103)=2,ROUND(CD69*AC103/SUM(AC99:AC108),#REF!),"")</f>
        <v/>
      </c>
      <c r="CE90" s="304" t="str">
        <f>IF(COUNT(CE69,AD103)=2,ROUND(CE69*AD103/SUM(AD99:AD108),#REF!),"")</f>
        <v/>
      </c>
      <c r="CF90" s="304" t="str">
        <f>IF(COUNT(CF69,AE103)=2,ROUND(CF69*AE103/SUM(AE99:AE108),#REF!),"")</f>
        <v/>
      </c>
      <c r="CG90" s="304" t="str">
        <f>IF(COUNT(CG69,AF103)=2,ROUND(CG69*AF103/SUM(AF99:AF108),#REF!),"")</f>
        <v/>
      </c>
      <c r="CH90" s="564" t="str">
        <f>IF(CH89="","",CH89)</f>
        <v>風力</v>
      </c>
      <c r="CI90" s="564"/>
      <c r="CJ90" s="564"/>
      <c r="CK90" s="564"/>
      <c r="CL90" s="564"/>
      <c r="CM90" s="564"/>
      <c r="CN90" s="564"/>
      <c r="CO90" s="564"/>
      <c r="CP90" s="564"/>
      <c r="CQ90" s="564"/>
      <c r="CT90" s="634" t="s">
        <v>128</v>
      </c>
      <c r="CU90" s="636"/>
      <c r="CV90" s="254">
        <v>8.0000000000000002E-3</v>
      </c>
      <c r="CW90" s="254">
        <v>1.1000000000000001E-2</v>
      </c>
      <c r="CX90" s="254">
        <v>5.0000000000000001E-3</v>
      </c>
      <c r="CY90" s="254">
        <v>6.0000000000000001E-3</v>
      </c>
      <c r="CZ90" s="254">
        <v>7.0000000000000001E-3</v>
      </c>
      <c r="DA90" s="254">
        <v>6.0000000000000001E-3</v>
      </c>
      <c r="DB90" s="254">
        <v>8.0000000000000002E-3</v>
      </c>
      <c r="DC90" s="254">
        <v>1.1000000000000001E-2</v>
      </c>
      <c r="DD90" s="254">
        <v>1.8000000000000002E-2</v>
      </c>
      <c r="DE90" s="254">
        <v>1.6E-2</v>
      </c>
      <c r="DF90" s="254">
        <v>1.7000000000000001E-2</v>
      </c>
      <c r="DG90" s="254">
        <v>8.0000000000000002E-3</v>
      </c>
    </row>
    <row r="91" spans="3:111" s="243" customFormat="1" ht="13.5" customHeight="1">
      <c r="C91" s="604" t="e">
        <f>DATE(#REF!+9,1,1)</f>
        <v>#REF!</v>
      </c>
      <c r="D91" s="605"/>
      <c r="E91" s="613" t="s">
        <v>275</v>
      </c>
      <c r="F91" s="614"/>
      <c r="G91" s="615"/>
      <c r="H91" s="256"/>
      <c r="I91" s="256"/>
      <c r="J91" s="256"/>
      <c r="K91" s="256"/>
      <c r="L91" s="256"/>
      <c r="M91" s="256"/>
      <c r="N91" s="256"/>
      <c r="O91" s="256"/>
      <c r="P91" s="256"/>
      <c r="Q91" s="256"/>
      <c r="R91" s="256"/>
      <c r="S91" s="256"/>
      <c r="T91" s="255"/>
      <c r="U91" s="613" t="s">
        <v>210</v>
      </c>
      <c r="V91" s="614"/>
      <c r="W91" s="614"/>
      <c r="X91" s="615"/>
      <c r="Y91" s="616" t="str">
        <f>IF(COUNT(S91)=0,"",ROUND(S91,#REF!))</f>
        <v/>
      </c>
      <c r="Z91" s="617"/>
      <c r="AA91" s="257"/>
      <c r="AB91" s="257"/>
      <c r="AC91" s="257"/>
      <c r="AD91" s="604" t="e">
        <f>DATE(#REF!+9,1,1)</f>
        <v>#REF!</v>
      </c>
      <c r="AE91" s="605"/>
      <c r="AF91" s="613" t="s">
        <v>198</v>
      </c>
      <c r="AG91" s="614"/>
      <c r="AH91" s="615"/>
      <c r="AI91" s="258" t="str">
        <f>IF(COUNT(S89,H91)&lt;&gt;2,"",ROUND(MIN(S89,H91)*H68,#REF!))</f>
        <v/>
      </c>
      <c r="AJ91" s="258" t="str">
        <f>IF(COUNT(H91,I91)&lt;&gt;2,"",ROUND(MIN(H91,I91)*I68,#REF!))</f>
        <v/>
      </c>
      <c r="AK91" s="258" t="str">
        <f>IF(COUNT(I91,J91)&lt;&gt;2,"",ROUND(MIN(I91,J91)*J68,#REF!))</f>
        <v/>
      </c>
      <c r="AL91" s="258" t="str">
        <f>IF(COUNT(J91,K91)&lt;&gt;2,"",ROUND(MIN(J91,K91)*K68,#REF!))</f>
        <v/>
      </c>
      <c r="AM91" s="258" t="str">
        <f>IF(COUNT(K91,L91)&lt;&gt;2,"",ROUND(MIN(K91,L91)*L68,#REF!))</f>
        <v/>
      </c>
      <c r="AN91" s="258" t="str">
        <f>IF(COUNT(L91,M91)&lt;&gt;2,"",ROUND(MIN(L91,M91)*M68,#REF!))</f>
        <v/>
      </c>
      <c r="AO91" s="258" t="str">
        <f>IF(COUNT(M91,N91)&lt;&gt;2,"",ROUND(MIN(M91,N91)*N68,#REF!))</f>
        <v/>
      </c>
      <c r="AP91" s="258" t="str">
        <f>IF(COUNT(N91,O91)&lt;&gt;2,"",ROUND(MIN(N91,O91)*O68,#REF!))</f>
        <v/>
      </c>
      <c r="AQ91" s="258" t="str">
        <f>IF(COUNT(O91,P91)&lt;&gt;2,"",ROUND(MIN(O91,P91)*P68,#REF!))</f>
        <v/>
      </c>
      <c r="AR91" s="258" t="str">
        <f>IF(COUNT(P91,Q91)&lt;&gt;2,"",ROUND(MIN(P91,Q91)*Q68,#REF!))</f>
        <v/>
      </c>
      <c r="AS91" s="258" t="str">
        <f>IF(COUNT(Q91,R91)&lt;&gt;2,"",ROUND(MIN(Q91,R91)*R68,#REF!))</f>
        <v/>
      </c>
      <c r="AT91" s="258" t="str">
        <f>IF(COUNT(R91,S91)&lt;&gt;2,"",ROUND(MIN(R91,S91)*S68,#REF!))</f>
        <v/>
      </c>
      <c r="AU91" s="255"/>
      <c r="AX91" s="569"/>
      <c r="AY91" s="569"/>
      <c r="AZ91" s="589"/>
      <c r="BA91" s="590"/>
      <c r="BB91" s="590"/>
      <c r="BC91" s="590"/>
      <c r="BD91" s="589"/>
      <c r="BE91" s="585" t="e">
        <f>IF(#REF!="発電事業者","月間送電電力量（GWh）","月間受電電力量（GWh）")</f>
        <v>#REF!</v>
      </c>
      <c r="BF91" s="586"/>
      <c r="BG91" s="269" t="str">
        <f>IF(COUNT(BG70,L103)=2,ROUND(BG70*L103/SUM(L99:L108),#REF!),"")</f>
        <v/>
      </c>
      <c r="BH91" s="269" t="str">
        <f>IF(COUNT(BH70,M103)=2,ROUND(BH70*M103/SUM(M99:M108),#REF!),"")</f>
        <v/>
      </c>
      <c r="BI91" s="269" t="str">
        <f>IF(COUNT(BI70,N103)=2,ROUND(BI70*N103/SUM(N99:N108),#REF!),"")</f>
        <v/>
      </c>
      <c r="BJ91" s="269" t="str">
        <f>IF(COUNT(BJ70,O103)=2,ROUND(BJ70*O103/SUM(O99:O108),#REF!),"")</f>
        <v/>
      </c>
      <c r="BK91" s="269" t="str">
        <f>IF(COUNT(BK70,P103)=2,ROUND(BK70*P103/SUM(P99:P108),#REF!),"")</f>
        <v/>
      </c>
      <c r="BL91" s="269" t="str">
        <f>IF(COUNT(BL70,Q103)=2,ROUND(BL70*Q103/SUM(Q99:Q108),#REF!),"")</f>
        <v/>
      </c>
      <c r="BM91" s="269" t="str">
        <f>IF(COUNT(BM70,R103)=2,ROUND(BM70*R103/SUM(R99:R108),#REF!),"")</f>
        <v/>
      </c>
      <c r="BN91" s="269" t="str">
        <f>IF(COUNT(BN70,S103)=2,ROUND(BN70*S103/SUM(S99:S108),#REF!),"")</f>
        <v/>
      </c>
      <c r="BO91" s="269" t="str">
        <f>IF(COUNT(BO70,T103)=2,ROUND(BO70*T103/SUM(T99:T108),#REF!),"")</f>
        <v/>
      </c>
      <c r="BP91" s="269" t="str">
        <f>IF(COUNT(BP70,U103)=2,ROUND(BP70*U103/SUM(U99:U108),#REF!),"")</f>
        <v/>
      </c>
      <c r="BQ91" s="269" t="str">
        <f>IF(COUNT(BQ70,V103)=2,ROUND(BQ70*V103/SUM(V99:V108),#REF!),"")</f>
        <v/>
      </c>
      <c r="BR91" s="269" t="str">
        <f>IF(COUNT(BR70,W103)=2,ROUND(BR70*W103/SUM(W99:W108),#REF!),"")</f>
        <v/>
      </c>
      <c r="BS91" s="569" t="e">
        <f>IF(#REF!="発電事業者","年間送電電力量（GWh）","年間受電電力量（GWh）")</f>
        <v>#REF!</v>
      </c>
      <c r="BT91" s="569"/>
      <c r="BU91" s="569"/>
      <c r="BV91" s="270" t="s">
        <v>25</v>
      </c>
      <c r="BW91" s="582"/>
      <c r="BX91" s="582"/>
      <c r="BY91" s="304" t="str">
        <f>IF(COUNT(BY70,X103)=2,ROUND(BY70*X103/SUM(X99:X108),#REF!),"")</f>
        <v/>
      </c>
      <c r="BZ91" s="304" t="str">
        <f>IF(COUNT(BZ70,Y103)=2,ROUND(BZ70*Y103/SUM(Y99:Y108),#REF!),"")</f>
        <v/>
      </c>
      <c r="CA91" s="304" t="str">
        <f>IF(COUNT(CA70,Z103)=2,ROUND(CA70*Z103/SUM(Z99:Z108),#REF!),"")</f>
        <v/>
      </c>
      <c r="CB91" s="304" t="str">
        <f>IF(COUNT(CB70,AA103)=2,ROUND(CB70*AA103/SUM(AA99:AA108),#REF!),"")</f>
        <v/>
      </c>
      <c r="CC91" s="304" t="str">
        <f>IF(COUNT(CC70,AB103)=2,ROUND(CC70*AB103/SUM(AB99:AB108),#REF!),"")</f>
        <v/>
      </c>
      <c r="CD91" s="304" t="str">
        <f>IF(COUNT(CD70,AC103)=2,ROUND(CD70*AC103/SUM(AC99:AC108),#REF!),"")</f>
        <v/>
      </c>
      <c r="CE91" s="304" t="str">
        <f>IF(COUNT(CE70,AD103)=2,ROUND(CE70*AD103/SUM(AD99:AD108),#REF!),"")</f>
        <v/>
      </c>
      <c r="CF91" s="304" t="str">
        <f>IF(COUNT(CF70,AE103)=2,ROUND(CF70*AE103/SUM(AE99:AE108),#REF!),"")</f>
        <v/>
      </c>
      <c r="CG91" s="304" t="str">
        <f>IF(COUNT(CG70,AF103)=2,ROUND(CG70*AF103/SUM(AF99:AF108),#REF!),"")</f>
        <v/>
      </c>
      <c r="CH91" s="565" t="str">
        <f>IF(COUNTA(AG103)=0,"",AG103)</f>
        <v/>
      </c>
      <c r="CI91" s="565"/>
      <c r="CJ91" s="565"/>
      <c r="CK91" s="565"/>
      <c r="CL91" s="565"/>
      <c r="CM91" s="565"/>
      <c r="CN91" s="565"/>
      <c r="CO91" s="565"/>
      <c r="CP91" s="565"/>
      <c r="CQ91" s="565"/>
      <c r="CT91" s="634" t="s">
        <v>129</v>
      </c>
      <c r="CU91" s="636"/>
      <c r="CV91" s="254">
        <v>3.0000000000000001E-3</v>
      </c>
      <c r="CW91" s="254">
        <v>3.0000000000000001E-3</v>
      </c>
      <c r="CX91" s="254">
        <v>2E-3</v>
      </c>
      <c r="CY91" s="254">
        <v>1E-3</v>
      </c>
      <c r="CZ91" s="254">
        <v>1E-3</v>
      </c>
      <c r="DA91" s="254">
        <v>2E-3</v>
      </c>
      <c r="DB91" s="254">
        <v>5.0000000000000001E-3</v>
      </c>
      <c r="DC91" s="254">
        <v>1.2E-2</v>
      </c>
      <c r="DD91" s="254">
        <v>3.7999999999999999E-2</v>
      </c>
      <c r="DE91" s="254">
        <v>4.1000000000000002E-2</v>
      </c>
      <c r="DF91" s="254">
        <v>3.5999999999999997E-2</v>
      </c>
      <c r="DG91" s="254">
        <v>0.02</v>
      </c>
    </row>
    <row r="92" spans="3:111" s="243" customFormat="1" ht="13.5" customHeight="1">
      <c r="C92" s="606"/>
      <c r="D92" s="607"/>
      <c r="E92" s="608" t="s">
        <v>212</v>
      </c>
      <c r="F92" s="609"/>
      <c r="G92" s="610"/>
      <c r="H92" s="261"/>
      <c r="I92" s="261"/>
      <c r="J92" s="261"/>
      <c r="K92" s="261"/>
      <c r="L92" s="261"/>
      <c r="M92" s="261"/>
      <c r="N92" s="261"/>
      <c r="O92" s="261"/>
      <c r="P92" s="261"/>
      <c r="Q92" s="261"/>
      <c r="R92" s="261"/>
      <c r="S92" s="261"/>
      <c r="T92" s="262" t="str">
        <f>IF(COUNT(H92:S92)=0,"",SUMPRODUCT(ROUND(H92:S92,#REF!)))</f>
        <v/>
      </c>
      <c r="U92" s="608" t="s">
        <v>211</v>
      </c>
      <c r="V92" s="609"/>
      <c r="W92" s="609"/>
      <c r="X92" s="610"/>
      <c r="Y92" s="611" t="str">
        <f>IF(COUNT(T92)=0,"",T92)</f>
        <v/>
      </c>
      <c r="Z92" s="612"/>
      <c r="AA92" s="257"/>
      <c r="AB92" s="257"/>
      <c r="AC92" s="257"/>
      <c r="AD92" s="606"/>
      <c r="AE92" s="607"/>
      <c r="AF92" s="608" t="s">
        <v>199</v>
      </c>
      <c r="AG92" s="609"/>
      <c r="AH92" s="610"/>
      <c r="AI92" s="264" t="str">
        <f t="shared" ref="AI92:AS92" si="14">IF(COUNT(H91:H92)=0,"",ROUND(H92/(H91*24*AI68/1000),3))</f>
        <v/>
      </c>
      <c r="AJ92" s="264" t="str">
        <f t="shared" si="14"/>
        <v/>
      </c>
      <c r="AK92" s="264" t="str">
        <f t="shared" si="14"/>
        <v/>
      </c>
      <c r="AL92" s="264" t="str">
        <f t="shared" si="14"/>
        <v/>
      </c>
      <c r="AM92" s="264" t="str">
        <f t="shared" si="14"/>
        <v/>
      </c>
      <c r="AN92" s="264" t="str">
        <f t="shared" si="14"/>
        <v/>
      </c>
      <c r="AO92" s="264" t="str">
        <f t="shared" si="14"/>
        <v/>
      </c>
      <c r="AP92" s="264" t="str">
        <f t="shared" si="14"/>
        <v/>
      </c>
      <c r="AQ92" s="264" t="str">
        <f t="shared" si="14"/>
        <v/>
      </c>
      <c r="AR92" s="264" t="str">
        <f t="shared" si="14"/>
        <v/>
      </c>
      <c r="AS92" s="264" t="str">
        <f t="shared" si="14"/>
        <v/>
      </c>
      <c r="AT92" s="264" t="str">
        <f>IF(COUNT(S91:S92)=0,"",ROUND(S92/(S91*24*AT68/1000),3))</f>
        <v/>
      </c>
      <c r="AU92" s="265" t="str">
        <f>IF(COUNT(AI92:AT92)=0,"",AVERAGE(AI92:AT92))</f>
        <v/>
      </c>
      <c r="AX92" s="569" t="str">
        <f>IF(C104="","",C104)</f>
        <v/>
      </c>
      <c r="AY92" s="569"/>
      <c r="AZ92" s="587" t="str">
        <f>IF(E104="","",E104)</f>
        <v/>
      </c>
      <c r="BA92" s="590" t="str">
        <f ca="1">IF(F104="","",F104)</f>
        <v/>
      </c>
      <c r="BB92" s="590"/>
      <c r="BC92" s="590"/>
      <c r="BD92" s="587" t="str">
        <f>IF(I104="","",I104)</f>
        <v/>
      </c>
      <c r="BE92" s="578" t="e">
        <f>IF(#REF!="発電事業者","送電電力（MW）","受電電力（MW）")</f>
        <v>#REF!</v>
      </c>
      <c r="BF92" s="579"/>
      <c r="BG92" s="269" t="str">
        <f>IF(COUNT(BG68,L104)=2,ROUND(BG68*L104/SUM(L99:L108),#REF!),"")</f>
        <v/>
      </c>
      <c r="BH92" s="269" t="str">
        <f>IF(COUNT(BH68,M104)=2,ROUND(BH68*M104/SUM(M99:M108),#REF!),"")</f>
        <v/>
      </c>
      <c r="BI92" s="269" t="str">
        <f>IF(COUNT(BI68,N104)=2,ROUND(BI68*N104/SUM(N99:N108),#REF!),"")</f>
        <v/>
      </c>
      <c r="BJ92" s="269" t="str">
        <f>IF(COUNT(BJ68,O104)=2,ROUND(BJ68*O104/SUM(O99:O108),#REF!),"")</f>
        <v/>
      </c>
      <c r="BK92" s="269" t="str">
        <f>IF(COUNT(BK68,P104)=2,ROUND(BK68*P104/SUM(P99:P108),#REF!),"")</f>
        <v/>
      </c>
      <c r="BL92" s="269" t="str">
        <f>IF(COUNT(BL68,Q104)=2,ROUND(BL68*Q104/SUM(Q99:Q108),#REF!),"")</f>
        <v/>
      </c>
      <c r="BM92" s="269" t="str">
        <f>IF(COUNT(BM68,R104)=2,ROUND(BM68*R104/SUM(R99:R108),#REF!),"")</f>
        <v/>
      </c>
      <c r="BN92" s="269" t="str">
        <f>IF(COUNT(BN68,S104)=2,ROUND(BN68*S104/SUM(S99:S108),#REF!),"")</f>
        <v/>
      </c>
      <c r="BO92" s="269" t="str">
        <f>IF(COUNT(BO68,T104)=2,ROUND(BO68*T104/SUM(T99:T108),#REF!),"")</f>
        <v/>
      </c>
      <c r="BP92" s="269" t="str">
        <f>IF(COUNT(BP68,U104)=2,ROUND(BP68*U104/SUM(U99:U108),#REF!),"")</f>
        <v/>
      </c>
      <c r="BQ92" s="269" t="str">
        <f>IF(COUNT(BQ68,V104)=2,ROUND(BQ68*V104/SUM(V99:V108),#REF!),"")</f>
        <v/>
      </c>
      <c r="BR92" s="269" t="str">
        <f>IF(COUNT(BR68,W104)=2,ROUND(BR68*W104/SUM(W99:W108),#REF!),"")</f>
        <v/>
      </c>
      <c r="BS92" s="569" t="e">
        <f>IF(#REF!="発電事業者","送電電力（MW）","受電電力（MW）")</f>
        <v>#REF!</v>
      </c>
      <c r="BT92" s="569"/>
      <c r="BU92" s="569"/>
      <c r="BV92" s="270" t="s">
        <v>171</v>
      </c>
      <c r="BW92" s="580"/>
      <c r="BX92" s="580"/>
      <c r="BY92" s="304" t="str">
        <f>IF(COUNT(BY68,X104)=2,ROUND(BY68*X104/SUM(X99:X108),#REF!),"")</f>
        <v/>
      </c>
      <c r="BZ92" s="304" t="str">
        <f>IF(COUNT(BZ68,Y104)=2,ROUND(BZ68*Y104/SUM(Y99:Y108),#REF!),"")</f>
        <v/>
      </c>
      <c r="CA92" s="304" t="str">
        <f>IF(COUNT(CA68,Z104)=2,ROUND(CA68*Z104/SUM(Z99:Z108),#REF!),"")</f>
        <v/>
      </c>
      <c r="CB92" s="304" t="str">
        <f>IF(COUNT(CB68,AA104)=2,ROUND(CB68*AA104/SUM(AA99:AA108),#REF!),"")</f>
        <v/>
      </c>
      <c r="CC92" s="304" t="str">
        <f>IF(COUNT(CC68,AB104)=2,ROUND(CC68*AB104/SUM(AB99:AB108),#REF!),"")</f>
        <v/>
      </c>
      <c r="CD92" s="304" t="str">
        <f>IF(COUNT(CD68,AC104)=2,ROUND(CD68*AC104/SUM(AC99:AC108),#REF!),"")</f>
        <v/>
      </c>
      <c r="CE92" s="304" t="str">
        <f>IF(COUNT(CE68,AD104)=2,ROUND(CE68*AD104/SUM(AD99:AD108),#REF!),"")</f>
        <v/>
      </c>
      <c r="CF92" s="304" t="str">
        <f>IF(COUNT(CF68,AE104)=2,ROUND(CF68*AE104/SUM(AE99:AE108),#REF!),"")</f>
        <v/>
      </c>
      <c r="CG92" s="304" t="str">
        <f>IF(COUNT(CG68,AF104)=2,ROUND(CG68*AF104/SUM(AF99:AF108),#REF!),"")</f>
        <v/>
      </c>
      <c r="CH92" s="563" t="s">
        <v>117</v>
      </c>
      <c r="CI92" s="563"/>
      <c r="CJ92" s="563"/>
      <c r="CK92" s="563"/>
      <c r="CL92" s="563"/>
      <c r="CM92" s="563"/>
      <c r="CN92" s="563"/>
      <c r="CO92" s="563"/>
      <c r="CP92" s="563"/>
      <c r="CQ92" s="563"/>
      <c r="CT92" s="634" t="s">
        <v>130</v>
      </c>
      <c r="CU92" s="636"/>
      <c r="CV92" s="254">
        <v>2.7388307857274023E-2</v>
      </c>
      <c r="CW92" s="254">
        <v>1.1033855400036293E-2</v>
      </c>
      <c r="CX92" s="254">
        <v>1.2995338376693345E-2</v>
      </c>
      <c r="CY92" s="254">
        <v>1.39315052261868E-2</v>
      </c>
      <c r="CZ92" s="254">
        <v>1.2848756065034354E-2</v>
      </c>
      <c r="DA92" s="254">
        <v>1.4296400831137496E-2</v>
      </c>
      <c r="DB92" s="254">
        <v>1.4478245023883871E-2</v>
      </c>
      <c r="DC92" s="254">
        <v>1.7026353150506945E-2</v>
      </c>
      <c r="DD92" s="254">
        <v>2.5686365472351542E-2</v>
      </c>
      <c r="DE92" s="254">
        <v>2.0997397381961411E-2</v>
      </c>
      <c r="DF92" s="254">
        <v>2.5128873124812521E-2</v>
      </c>
      <c r="DG92" s="254">
        <v>2.2557209935652588E-2</v>
      </c>
    </row>
    <row r="93" spans="3:111" s="243" customFormat="1" ht="13.5" customHeight="1">
      <c r="C93" s="273"/>
      <c r="D93" s="273"/>
      <c r="E93" s="245"/>
      <c r="F93" s="245"/>
      <c r="G93" s="245"/>
      <c r="H93" s="257"/>
      <c r="I93" s="257"/>
      <c r="J93" s="257"/>
      <c r="K93" s="257"/>
      <c r="L93" s="257"/>
      <c r="M93" s="257"/>
      <c r="N93" s="257"/>
      <c r="O93" s="257"/>
      <c r="P93" s="257"/>
      <c r="Q93" s="257"/>
      <c r="R93" s="257"/>
      <c r="S93" s="257"/>
      <c r="T93" s="257"/>
      <c r="U93" s="245"/>
      <c r="V93" s="245"/>
      <c r="W93" s="245"/>
      <c r="X93" s="245"/>
      <c r="Y93" s="274"/>
      <c r="Z93" s="274"/>
      <c r="AA93" s="257"/>
      <c r="AB93" s="257"/>
      <c r="AC93" s="257"/>
      <c r="AD93" s="273"/>
      <c r="AE93" s="273"/>
      <c r="AF93" s="245"/>
      <c r="AG93" s="245"/>
      <c r="AH93" s="245"/>
      <c r="AI93" s="271"/>
      <c r="AJ93" s="271"/>
      <c r="AK93" s="271"/>
      <c r="AL93" s="271"/>
      <c r="AM93" s="271"/>
      <c r="AN93" s="271"/>
      <c r="AO93" s="271"/>
      <c r="AP93" s="271"/>
      <c r="AQ93" s="271"/>
      <c r="AR93" s="271"/>
      <c r="AS93" s="271"/>
      <c r="AT93" s="271"/>
      <c r="AU93" s="272"/>
      <c r="AV93" s="275"/>
      <c r="AX93" s="569"/>
      <c r="AY93" s="569"/>
      <c r="AZ93" s="588"/>
      <c r="BA93" s="590"/>
      <c r="BB93" s="590"/>
      <c r="BC93" s="590"/>
      <c r="BD93" s="588"/>
      <c r="BE93" s="583"/>
      <c r="BF93" s="584"/>
      <c r="BG93" s="259"/>
      <c r="BH93" s="259"/>
      <c r="BI93" s="259"/>
      <c r="BJ93" s="259"/>
      <c r="BK93" s="259"/>
      <c r="BL93" s="259"/>
      <c r="BM93" s="259"/>
      <c r="BN93" s="259"/>
      <c r="BO93" s="259"/>
      <c r="BP93" s="259"/>
      <c r="BQ93" s="259"/>
      <c r="BR93" s="259"/>
      <c r="BS93" s="569"/>
      <c r="BT93" s="569"/>
      <c r="BU93" s="569"/>
      <c r="BV93" s="270" t="s">
        <v>172</v>
      </c>
      <c r="BW93" s="581"/>
      <c r="BX93" s="581"/>
      <c r="BY93" s="304" t="str">
        <f>IF(COUNT(BY69,X104)=2,ROUND(BY69*X104/SUM(X99:X108),#REF!),"")</f>
        <v/>
      </c>
      <c r="BZ93" s="304" t="str">
        <f>IF(COUNT(BZ69,Y104)=2,ROUND(BZ69*Y104/SUM(Y99:Y108),#REF!),"")</f>
        <v/>
      </c>
      <c r="CA93" s="304" t="str">
        <f>IF(COUNT(CA69,Z104)=2,ROUND(CA69*Z104/SUM(Z99:Z108),#REF!),"")</f>
        <v/>
      </c>
      <c r="CB93" s="304" t="str">
        <f>IF(COUNT(CB69,AA104)=2,ROUND(CB69*AA104/SUM(AA99:AA108),#REF!),"")</f>
        <v/>
      </c>
      <c r="CC93" s="304" t="str">
        <f>IF(COUNT(CC69,AB104)=2,ROUND(CC69*AB104/SUM(AB99:AB108),#REF!),"")</f>
        <v/>
      </c>
      <c r="CD93" s="304" t="str">
        <f>IF(COUNT(CD69,AC104)=2,ROUND(CD69*AC104/SUM(AC99:AC108),#REF!),"")</f>
        <v/>
      </c>
      <c r="CE93" s="304" t="str">
        <f>IF(COUNT(CE69,AD104)=2,ROUND(CE69*AD104/SUM(AD99:AD108),#REF!),"")</f>
        <v/>
      </c>
      <c r="CF93" s="304" t="str">
        <f>IF(COUNT(CF69,AE104)=2,ROUND(CF69*AE104/SUM(AE99:AE108),#REF!),"")</f>
        <v/>
      </c>
      <c r="CG93" s="304" t="str">
        <f>IF(COUNT(CG69,AF104)=2,ROUND(CG69*AF104/SUM(AF99:AF108),#REF!),"")</f>
        <v/>
      </c>
      <c r="CH93" s="564" t="str">
        <f>IF(CH92="","",CH92)</f>
        <v>風力</v>
      </c>
      <c r="CI93" s="564"/>
      <c r="CJ93" s="564"/>
      <c r="CK93" s="564"/>
      <c r="CL93" s="564"/>
      <c r="CM93" s="564"/>
      <c r="CN93" s="564"/>
      <c r="CO93" s="564"/>
      <c r="CP93" s="564"/>
      <c r="CQ93" s="564"/>
      <c r="CR93" s="271"/>
      <c r="CS93" s="271"/>
      <c r="CT93" s="634" t="s">
        <v>131</v>
      </c>
      <c r="CU93" s="636"/>
      <c r="CV93" s="254">
        <v>4.0000000000000001E-3</v>
      </c>
      <c r="CW93" s="254">
        <v>3.0000000000000001E-3</v>
      </c>
      <c r="CX93" s="254">
        <v>4.0000000000000001E-3</v>
      </c>
      <c r="CY93" s="254">
        <v>1E-3</v>
      </c>
      <c r="CZ93" s="254">
        <v>0</v>
      </c>
      <c r="DA93" s="254">
        <v>1E-3</v>
      </c>
      <c r="DB93" s="254">
        <v>0</v>
      </c>
      <c r="DC93" s="254">
        <v>2E-3</v>
      </c>
      <c r="DD93" s="254">
        <v>0.01</v>
      </c>
      <c r="DE93" s="254">
        <v>3.0000000000000001E-3</v>
      </c>
      <c r="DF93" s="254">
        <v>8.0000000000000002E-3</v>
      </c>
      <c r="DG93" s="254">
        <v>3.0000000000000001E-3</v>
      </c>
    </row>
    <row r="94" spans="3:111" s="243" customFormat="1" ht="13.5" customHeight="1">
      <c r="I94" s="257"/>
      <c r="J94" s="257"/>
      <c r="K94" s="257"/>
      <c r="L94" s="257"/>
      <c r="M94" s="257"/>
      <c r="N94" s="257"/>
      <c r="O94" s="257"/>
      <c r="P94" s="257"/>
      <c r="Q94" s="257"/>
      <c r="R94" s="257"/>
      <c r="S94" s="257"/>
      <c r="T94" s="257"/>
      <c r="U94" s="245"/>
      <c r="V94" s="245"/>
      <c r="W94" s="245"/>
      <c r="X94" s="245"/>
      <c r="Y94" s="274"/>
      <c r="Z94" s="274"/>
      <c r="AA94" s="257"/>
      <c r="AB94" s="257"/>
      <c r="AC94" s="257"/>
      <c r="AD94" s="273"/>
      <c r="AE94" s="273"/>
      <c r="AF94" s="245"/>
      <c r="AG94" s="245"/>
      <c r="AH94" s="245"/>
      <c r="AI94" s="271"/>
      <c r="AJ94" s="271"/>
      <c r="AK94" s="271"/>
      <c r="AL94" s="271"/>
      <c r="AM94" s="271"/>
      <c r="AN94" s="271"/>
      <c r="AO94" s="271"/>
      <c r="AP94" s="271"/>
      <c r="AQ94" s="271"/>
      <c r="AR94" s="271"/>
      <c r="AS94" s="271"/>
      <c r="AT94" s="271"/>
      <c r="AU94" s="272"/>
      <c r="AV94" s="257"/>
      <c r="AX94" s="569"/>
      <c r="AY94" s="569"/>
      <c r="AZ94" s="589"/>
      <c r="BA94" s="590"/>
      <c r="BB94" s="590"/>
      <c r="BC94" s="590"/>
      <c r="BD94" s="589"/>
      <c r="BE94" s="585" t="e">
        <f>IF(#REF!="発電事業者","月間送電電力量（GWh）","月間受電電力量（GWh）")</f>
        <v>#REF!</v>
      </c>
      <c r="BF94" s="586"/>
      <c r="BG94" s="269" t="str">
        <f>IF(COUNT(BG70,L104)=2,ROUND(BG70*L104/SUM(L99:L108),#REF!),"")</f>
        <v/>
      </c>
      <c r="BH94" s="269" t="str">
        <f>IF(COUNT(BH70,M104)=2,ROUND(BH70*M104/SUM(M99:M108),#REF!),"")</f>
        <v/>
      </c>
      <c r="BI94" s="269" t="str">
        <f>IF(COUNT(BI70,N104)=2,ROUND(BI70*N104/SUM(N99:N108),#REF!),"")</f>
        <v/>
      </c>
      <c r="BJ94" s="269" t="str">
        <f>IF(COUNT(BJ70,O104)=2,ROUND(BJ70*O104/SUM(O99:O108),#REF!),"")</f>
        <v/>
      </c>
      <c r="BK94" s="269" t="str">
        <f>IF(COUNT(BK70,P104)=2,ROUND(BK70*P104/SUM(P99:P108),#REF!),"")</f>
        <v/>
      </c>
      <c r="BL94" s="269" t="str">
        <f>IF(COUNT(BL70,Q104)=2,ROUND(BL70*Q104/SUM(Q99:Q108),#REF!),"")</f>
        <v/>
      </c>
      <c r="BM94" s="269" t="str">
        <f>IF(COUNT(BM70,R104)=2,ROUND(BM70*R104/SUM(R99:R108),#REF!),"")</f>
        <v/>
      </c>
      <c r="BN94" s="269" t="str">
        <f>IF(COUNT(BN70,S104)=2,ROUND(BN70*S104/SUM(S99:S108),#REF!),"")</f>
        <v/>
      </c>
      <c r="BO94" s="269" t="str">
        <f>IF(COUNT(BO70,T104)=2,ROUND(BO70*T104/SUM(T99:T108),#REF!),"")</f>
        <v/>
      </c>
      <c r="BP94" s="269" t="str">
        <f>IF(COUNT(BP70,U104)=2,ROUND(BP70*U104/SUM(U99:U108),#REF!),"")</f>
        <v/>
      </c>
      <c r="BQ94" s="269" t="str">
        <f>IF(COUNT(BQ70,V104)=2,ROUND(BQ70*V104/SUM(V99:V108),#REF!),"")</f>
        <v/>
      </c>
      <c r="BR94" s="269" t="str">
        <f>IF(COUNT(BR70,W104)=2,ROUND(BR70*W104/SUM(W99:W108),#REF!),"")</f>
        <v/>
      </c>
      <c r="BS94" s="569" t="e">
        <f>IF(#REF!="発電事業者","年間送電電力量（GWh）","年間受電電力量（GWh）")</f>
        <v>#REF!</v>
      </c>
      <c r="BT94" s="569"/>
      <c r="BU94" s="569"/>
      <c r="BV94" s="270" t="s">
        <v>25</v>
      </c>
      <c r="BW94" s="582"/>
      <c r="BX94" s="582"/>
      <c r="BY94" s="304" t="str">
        <f>IF(COUNT(BY70,X104)=2,ROUND(BY70*X104/SUM(X99:X108),#REF!),"")</f>
        <v/>
      </c>
      <c r="BZ94" s="304" t="str">
        <f>IF(COUNT(BZ70,Y104)=2,ROUND(BZ70*Y104/SUM(Y99:Y108),#REF!),"")</f>
        <v/>
      </c>
      <c r="CA94" s="304" t="str">
        <f>IF(COUNT(CA70,Z104)=2,ROUND(CA70*Z104/SUM(Z99:Z108),#REF!),"")</f>
        <v/>
      </c>
      <c r="CB94" s="304" t="str">
        <f>IF(COUNT(CB70,AA104)=2,ROUND(CB70*AA104/SUM(AA99:AA108),#REF!),"")</f>
        <v/>
      </c>
      <c r="CC94" s="304" t="str">
        <f>IF(COUNT(CC70,AB104)=2,ROUND(CC70*AB104/SUM(AB99:AB108),#REF!),"")</f>
        <v/>
      </c>
      <c r="CD94" s="304" t="str">
        <f>IF(COUNT(CD70,AC104)=2,ROUND(CD70*AC104/SUM(AC99:AC108),#REF!),"")</f>
        <v/>
      </c>
      <c r="CE94" s="304" t="str">
        <f>IF(COUNT(CE70,AD104)=2,ROUND(CE70*AD104/SUM(AD99:AD108),#REF!),"")</f>
        <v/>
      </c>
      <c r="CF94" s="304" t="str">
        <f>IF(COUNT(CF70,AE104)=2,ROUND(CF70*AE104/SUM(AE99:AE108),#REF!),"")</f>
        <v/>
      </c>
      <c r="CG94" s="304" t="str">
        <f>IF(COUNT(CG70,AF104)=2,ROUND(CG70*AF104/SUM(AF99:AF108),#REF!),"")</f>
        <v/>
      </c>
      <c r="CH94" s="565" t="str">
        <f>IF(COUNTA(AG104)=0,"",AG104)</f>
        <v/>
      </c>
      <c r="CI94" s="565"/>
      <c r="CJ94" s="565"/>
      <c r="CK94" s="565"/>
      <c r="CL94" s="565"/>
      <c r="CM94" s="565"/>
      <c r="CN94" s="565"/>
      <c r="CO94" s="565"/>
      <c r="CP94" s="565"/>
      <c r="CQ94" s="565"/>
      <c r="CT94" s="594" t="s">
        <v>258</v>
      </c>
      <c r="CU94" s="594"/>
      <c r="CV94" s="283">
        <v>3</v>
      </c>
      <c r="CW94" s="283">
        <v>4</v>
      </c>
      <c r="CX94" s="283">
        <v>5</v>
      </c>
      <c r="CY94" s="283">
        <v>6</v>
      </c>
      <c r="CZ94" s="283">
        <v>7</v>
      </c>
      <c r="DA94" s="283">
        <v>8</v>
      </c>
      <c r="DB94" s="283">
        <v>9</v>
      </c>
      <c r="DC94" s="283">
        <v>10</v>
      </c>
      <c r="DD94" s="283">
        <v>11</v>
      </c>
      <c r="DE94" s="283">
        <v>12</v>
      </c>
      <c r="DF94" s="283">
        <v>13</v>
      </c>
      <c r="DG94" s="283">
        <v>14</v>
      </c>
    </row>
    <row r="95" spans="3:111" s="243" customFormat="1" ht="13.5" customHeight="1">
      <c r="C95" s="273"/>
      <c r="D95" s="273"/>
      <c r="E95" s="245"/>
      <c r="F95" s="245"/>
      <c r="G95" s="245"/>
      <c r="H95" s="257"/>
      <c r="I95" s="257"/>
      <c r="J95" s="257"/>
      <c r="K95" s="257"/>
      <c r="L95" s="257"/>
      <c r="M95" s="257"/>
      <c r="N95" s="257"/>
      <c r="O95" s="257"/>
      <c r="P95" s="257"/>
      <c r="Q95" s="257"/>
      <c r="R95" s="257"/>
      <c r="S95" s="257"/>
      <c r="T95" s="257"/>
      <c r="U95" s="257"/>
      <c r="V95" s="257"/>
      <c r="W95" s="257"/>
      <c r="X95" s="257"/>
      <c r="Y95" s="257"/>
      <c r="Z95" s="257"/>
      <c r="AA95" s="257"/>
      <c r="AB95" s="257"/>
      <c r="AC95" s="257"/>
      <c r="AD95" s="257"/>
      <c r="AE95" s="257"/>
      <c r="AF95" s="257"/>
      <c r="AG95" s="257"/>
      <c r="AH95" s="257"/>
      <c r="AI95" s="257"/>
      <c r="AJ95" s="257"/>
      <c r="AK95" s="257"/>
      <c r="AL95" s="257"/>
      <c r="AM95" s="257"/>
      <c r="AN95" s="257"/>
      <c r="AO95" s="257"/>
      <c r="AP95" s="257"/>
      <c r="AQ95" s="257"/>
      <c r="AR95" s="257"/>
      <c r="AS95" s="257"/>
      <c r="AT95" s="257"/>
      <c r="AU95" s="257"/>
      <c r="AV95" s="275"/>
      <c r="AX95" s="569" t="str">
        <f>IF(C105="","",C105)</f>
        <v/>
      </c>
      <c r="AY95" s="569"/>
      <c r="AZ95" s="587" t="str">
        <f>IF(E105="","",E105)</f>
        <v/>
      </c>
      <c r="BA95" s="590" t="str">
        <f ca="1">IF(F105="","",F105)</f>
        <v/>
      </c>
      <c r="BB95" s="590"/>
      <c r="BC95" s="590"/>
      <c r="BD95" s="587" t="str">
        <f>IF(I105="","",I105)</f>
        <v/>
      </c>
      <c r="BE95" s="578" t="e">
        <f>IF(#REF!="発電事業者","送電電力（MW）","受電電力（MW）")</f>
        <v>#REF!</v>
      </c>
      <c r="BF95" s="579"/>
      <c r="BG95" s="269" t="str">
        <f>IF(COUNT(BG68,L105)=2,ROUND(BG68*L105/SUM(L99:L108),#REF!),"")</f>
        <v/>
      </c>
      <c r="BH95" s="269" t="str">
        <f>IF(COUNT(BH68,M105)=2,ROUND(BH68*M105/SUM(M99:M108),#REF!),"")</f>
        <v/>
      </c>
      <c r="BI95" s="269" t="str">
        <f>IF(COUNT(BI68,N105)=2,ROUND(BI68*N105/SUM(N99:N108),#REF!),"")</f>
        <v/>
      </c>
      <c r="BJ95" s="269" t="str">
        <f>IF(COUNT(BJ68,O105)=2,ROUND(BJ68*O105/SUM(O99:O108),#REF!),"")</f>
        <v/>
      </c>
      <c r="BK95" s="269" t="str">
        <f>IF(COUNT(BK68,P105)=2,ROUND(BK68*P105/SUM(P99:P108),#REF!),"")</f>
        <v/>
      </c>
      <c r="BL95" s="269" t="str">
        <f>IF(COUNT(BL68,Q105)=2,ROUND(BL68*Q105/SUM(Q99:Q108),#REF!),"")</f>
        <v/>
      </c>
      <c r="BM95" s="269" t="str">
        <f>IF(COUNT(BM68,R105)=2,ROUND(BM68*R105/SUM(R99:R108),#REF!),"")</f>
        <v/>
      </c>
      <c r="BN95" s="269" t="str">
        <f>IF(COUNT(BN68,S105)=2,ROUND(BN68*S105/SUM(S99:S108),#REF!),"")</f>
        <v/>
      </c>
      <c r="BO95" s="269" t="str">
        <f>IF(COUNT(BO68,T105)=2,ROUND(BO68*T105/SUM(T99:T108),#REF!),"")</f>
        <v/>
      </c>
      <c r="BP95" s="269" t="str">
        <f>IF(COUNT(BP68,U105)=2,ROUND(BP68*U105/SUM(U99:U108),#REF!),"")</f>
        <v/>
      </c>
      <c r="BQ95" s="269" t="str">
        <f>IF(COUNT(BQ68,V105)=2,ROUND(BQ68*V105/SUM(V99:V108),#REF!),"")</f>
        <v/>
      </c>
      <c r="BR95" s="269" t="str">
        <f>IF(COUNT(BR68,W105)=2,ROUND(BR68*W105/SUM(W99:W108),#REF!),"")</f>
        <v/>
      </c>
      <c r="BS95" s="569" t="e">
        <f>IF(#REF!="発電事業者","送電電力（MW）","受電電力（MW）")</f>
        <v>#REF!</v>
      </c>
      <c r="BT95" s="569"/>
      <c r="BU95" s="569"/>
      <c r="BV95" s="270" t="s">
        <v>171</v>
      </c>
      <c r="BW95" s="580"/>
      <c r="BX95" s="580"/>
      <c r="BY95" s="304" t="str">
        <f>IF(COUNT(BY68,X105)=2,ROUND(BY68*X105/SUM(X99:X108),#REF!),"")</f>
        <v/>
      </c>
      <c r="BZ95" s="304" t="str">
        <f>IF(COUNT(BZ68,Y105)=2,ROUND(BZ68*Y105/SUM(Y99:Y108),#REF!),"")</f>
        <v/>
      </c>
      <c r="CA95" s="304" t="str">
        <f>IF(COUNT(CA68,Z105)=2,ROUND(CA68*Z105/SUM(Z99:Z108),#REF!),"")</f>
        <v/>
      </c>
      <c r="CB95" s="304" t="str">
        <f>IF(COUNT(CB68,AA105)=2,ROUND(CB68*AA105/SUM(AA99:AA108),#REF!),"")</f>
        <v/>
      </c>
      <c r="CC95" s="304" t="str">
        <f>IF(COUNT(CC68,AB105)=2,ROUND(CC68*AB105/SUM(AB99:AB108),#REF!),"")</f>
        <v/>
      </c>
      <c r="CD95" s="304" t="str">
        <f>IF(COUNT(CD68,AC105)=2,ROUND(CD68*AC105/SUM(AC99:AC108),#REF!),"")</f>
        <v/>
      </c>
      <c r="CE95" s="304" t="str">
        <f>IF(COUNT(CE68,AD105)=2,ROUND(CE68*AD105/SUM(AD99:AD108),#REF!),"")</f>
        <v/>
      </c>
      <c r="CF95" s="304" t="str">
        <f>IF(COUNT(CF68,AE105)=2,ROUND(CF68*AE105/SUM(AE99:AE108),#REF!),"")</f>
        <v/>
      </c>
      <c r="CG95" s="304" t="str">
        <f>IF(COUNT(CG68,AF105)=2,ROUND(CG68*AF105/SUM(AF99:AF108),#REF!),"")</f>
        <v/>
      </c>
      <c r="CH95" s="563" t="s">
        <v>117</v>
      </c>
      <c r="CI95" s="563"/>
      <c r="CJ95" s="563"/>
      <c r="CK95" s="563"/>
      <c r="CL95" s="563"/>
      <c r="CM95" s="563"/>
      <c r="CN95" s="563"/>
      <c r="CO95" s="563"/>
      <c r="CP95" s="563"/>
      <c r="CQ95" s="563"/>
    </row>
    <row r="96" spans="3:111" s="243" customFormat="1" ht="13.5" customHeight="1">
      <c r="C96" s="241" t="e">
        <f>IF(#REF!="発電事業者","送電相手先諸元","購入相手先諸元")</f>
        <v>#REF!</v>
      </c>
      <c r="D96" s="236"/>
      <c r="E96" s="236"/>
      <c r="F96" s="242">
        <v>0</v>
      </c>
      <c r="G96" s="237" t="s">
        <v>255</v>
      </c>
      <c r="H96" s="236"/>
      <c r="I96" s="236"/>
      <c r="J96" s="236"/>
      <c r="K96" s="236"/>
      <c r="AV96" s="257"/>
      <c r="AX96" s="569"/>
      <c r="AY96" s="569"/>
      <c r="AZ96" s="588"/>
      <c r="BA96" s="590"/>
      <c r="BB96" s="590"/>
      <c r="BC96" s="590"/>
      <c r="BD96" s="588"/>
      <c r="BE96" s="583"/>
      <c r="BF96" s="584"/>
      <c r="BG96" s="259"/>
      <c r="BH96" s="259"/>
      <c r="BI96" s="259"/>
      <c r="BJ96" s="259"/>
      <c r="BK96" s="259"/>
      <c r="BL96" s="259"/>
      <c r="BM96" s="259"/>
      <c r="BN96" s="259"/>
      <c r="BO96" s="259"/>
      <c r="BP96" s="259"/>
      <c r="BQ96" s="259"/>
      <c r="BR96" s="259"/>
      <c r="BS96" s="569"/>
      <c r="BT96" s="569"/>
      <c r="BU96" s="569"/>
      <c r="BV96" s="270" t="s">
        <v>172</v>
      </c>
      <c r="BW96" s="581"/>
      <c r="BX96" s="581"/>
      <c r="BY96" s="304" t="str">
        <f>IF(COUNT(BY69,X105)=2,ROUND(BY69*X105/SUM(X99:X108),#REF!),"")</f>
        <v/>
      </c>
      <c r="BZ96" s="304" t="str">
        <f>IF(COUNT(BZ69,Y105)=2,ROUND(BZ69*Y105/SUM(Y99:Y108),#REF!),"")</f>
        <v/>
      </c>
      <c r="CA96" s="304" t="str">
        <f>IF(COUNT(CA69,Z105)=2,ROUND(CA69*Z105/SUM(Z99:Z108),#REF!),"")</f>
        <v/>
      </c>
      <c r="CB96" s="304" t="str">
        <f>IF(COUNT(CB69,AA105)=2,ROUND(CB69*AA105/SUM(AA99:AA108),#REF!),"")</f>
        <v/>
      </c>
      <c r="CC96" s="304" t="str">
        <f>IF(COUNT(CC69,AB105)=2,ROUND(CC69*AB105/SUM(AB99:AB108),#REF!),"")</f>
        <v/>
      </c>
      <c r="CD96" s="304" t="str">
        <f>IF(COUNT(CD69,AC105)=2,ROUND(CD69*AC105/SUM(AC99:AC108),#REF!),"")</f>
        <v/>
      </c>
      <c r="CE96" s="304" t="str">
        <f>IF(COUNT(CE69,AD105)=2,ROUND(CE69*AD105/SUM(AD99:AD108),#REF!),"")</f>
        <v/>
      </c>
      <c r="CF96" s="304" t="str">
        <f>IF(COUNT(CF69,AE105)=2,ROUND(CF69*AE105/SUM(AE99:AE108),#REF!),"")</f>
        <v/>
      </c>
      <c r="CG96" s="304" t="str">
        <f>IF(COUNT(CG69,AF105)=2,ROUND(CG69*AF105/SUM(AF99:AF108),#REF!),"")</f>
        <v/>
      </c>
      <c r="CH96" s="564" t="str">
        <f>IF(CH95="","",CH95)</f>
        <v>風力</v>
      </c>
      <c r="CI96" s="564"/>
      <c r="CJ96" s="564"/>
      <c r="CK96" s="564"/>
      <c r="CL96" s="564"/>
      <c r="CM96" s="564"/>
      <c r="CN96" s="564"/>
      <c r="CO96" s="564"/>
      <c r="CP96" s="564"/>
      <c r="CQ96" s="564"/>
    </row>
    <row r="97" spans="3:95" s="243" customFormat="1" ht="13.5" customHeight="1">
      <c r="C97" s="594" t="s">
        <v>200</v>
      </c>
      <c r="D97" s="594"/>
      <c r="E97" s="594" t="s">
        <v>201</v>
      </c>
      <c r="F97" s="594" t="s">
        <v>202</v>
      </c>
      <c r="G97" s="594"/>
      <c r="H97" s="594"/>
      <c r="I97" s="595" t="s">
        <v>204</v>
      </c>
      <c r="J97" s="597" t="e">
        <f>IF(#REF!="発電事業者","送電先","購入先")</f>
        <v>#REF!</v>
      </c>
      <c r="K97" s="598"/>
      <c r="L97" s="601" t="e">
        <f>DATE(#REF!,1,1)</f>
        <v>#REF!</v>
      </c>
      <c r="M97" s="602"/>
      <c r="N97" s="602"/>
      <c r="O97" s="602"/>
      <c r="P97" s="602"/>
      <c r="Q97" s="602"/>
      <c r="R97" s="602"/>
      <c r="S97" s="602"/>
      <c r="T97" s="602"/>
      <c r="U97" s="602"/>
      <c r="V97" s="602"/>
      <c r="W97" s="603"/>
      <c r="X97" s="592" t="e">
        <f>DATE(#REF!+1,1,1)</f>
        <v>#REF!</v>
      </c>
      <c r="Y97" s="592" t="e">
        <f>DATE(#REF!+2,1,1)</f>
        <v>#REF!</v>
      </c>
      <c r="Z97" s="592" t="e">
        <f>DATE(#REF!+3,1,1)</f>
        <v>#REF!</v>
      </c>
      <c r="AA97" s="592" t="e">
        <f>DATE(#REF!+4,1,1)</f>
        <v>#REF!</v>
      </c>
      <c r="AB97" s="592" t="e">
        <f>DATE(#REF!+5,1,1)</f>
        <v>#REF!</v>
      </c>
      <c r="AC97" s="592" t="e">
        <f>DATE(#REF!+6,1,1)</f>
        <v>#REF!</v>
      </c>
      <c r="AD97" s="592" t="e">
        <f>DATE(#REF!+7,1,1)</f>
        <v>#REF!</v>
      </c>
      <c r="AE97" s="592" t="e">
        <f>DATE(#REF!+8,1,1)</f>
        <v>#REF!</v>
      </c>
      <c r="AF97" s="592" t="e">
        <f>DATE(#REF!+9,1,1)</f>
        <v>#REF!</v>
      </c>
      <c r="AG97" s="594" t="s">
        <v>253</v>
      </c>
      <c r="AH97" s="594"/>
      <c r="AI97" s="594"/>
      <c r="AJ97" s="594"/>
      <c r="AK97" s="594"/>
      <c r="AL97" s="594"/>
      <c r="AM97" s="594"/>
      <c r="AN97" s="594"/>
      <c r="AO97" s="594"/>
      <c r="AP97" s="594"/>
      <c r="AV97" s="275"/>
      <c r="AX97" s="569"/>
      <c r="AY97" s="569"/>
      <c r="AZ97" s="589"/>
      <c r="BA97" s="590"/>
      <c r="BB97" s="590"/>
      <c r="BC97" s="590"/>
      <c r="BD97" s="589"/>
      <c r="BE97" s="585" t="e">
        <f>IF(#REF!="発電事業者","月間送電電力量（GWh）","月間受電電力量（GWh）")</f>
        <v>#REF!</v>
      </c>
      <c r="BF97" s="586"/>
      <c r="BG97" s="269" t="str">
        <f>IF(COUNT(BG70,L105)=2,ROUND(BG70*L105/SUM(L99:L108),#REF!),"")</f>
        <v/>
      </c>
      <c r="BH97" s="269" t="str">
        <f>IF(COUNT(BH70,M105)=2,ROUND(BH70*M105/SUM(M99:M108),#REF!),"")</f>
        <v/>
      </c>
      <c r="BI97" s="269" t="str">
        <f>IF(COUNT(BI70,N105)=2,ROUND(BI70*N105/SUM(N99:N108),#REF!),"")</f>
        <v/>
      </c>
      <c r="BJ97" s="269" t="str">
        <f>IF(COUNT(BJ70,O105)=2,ROUND(BJ70*O105/SUM(O99:O108),#REF!),"")</f>
        <v/>
      </c>
      <c r="BK97" s="269" t="str">
        <f>IF(COUNT(BK70,P105)=2,ROUND(BK70*P105/SUM(P99:P108),#REF!),"")</f>
        <v/>
      </c>
      <c r="BL97" s="269" t="str">
        <f>IF(COUNT(BL70,Q105)=2,ROUND(BL70*Q105/SUM(Q99:Q108),#REF!),"")</f>
        <v/>
      </c>
      <c r="BM97" s="269" t="str">
        <f>IF(COUNT(BM70,R105)=2,ROUND(BM70*R105/SUM(R99:R108),#REF!),"")</f>
        <v/>
      </c>
      <c r="BN97" s="269" t="str">
        <f>IF(COUNT(BN70,S105)=2,ROUND(BN70*S105/SUM(S99:S108),#REF!),"")</f>
        <v/>
      </c>
      <c r="BO97" s="269" t="str">
        <f>IF(COUNT(BO70,T105)=2,ROUND(BO70*T105/SUM(T99:T108),#REF!),"")</f>
        <v/>
      </c>
      <c r="BP97" s="269" t="str">
        <f>IF(COUNT(BP70,U105)=2,ROUND(BP70*U105/SUM(U99:U108),#REF!),"")</f>
        <v/>
      </c>
      <c r="BQ97" s="269" t="str">
        <f>IF(COUNT(BQ70,V105)=2,ROUND(BQ70*V105/SUM(V99:V108),#REF!),"")</f>
        <v/>
      </c>
      <c r="BR97" s="269" t="str">
        <f>IF(COUNT(BR70,W105)=2,ROUND(BR70*W105/SUM(W99:W108),#REF!),"")</f>
        <v/>
      </c>
      <c r="BS97" s="569" t="e">
        <f>IF(#REF!="発電事業者","年間送電電力量（GWh）","年間受電電力量（GWh）")</f>
        <v>#REF!</v>
      </c>
      <c r="BT97" s="569"/>
      <c r="BU97" s="569"/>
      <c r="BV97" s="270" t="s">
        <v>25</v>
      </c>
      <c r="BW97" s="582"/>
      <c r="BX97" s="582"/>
      <c r="BY97" s="304" t="str">
        <f>IF(COUNT(BY70,X105)=2,ROUND(BY70*X105/SUM(X99:X108),#REF!),"")</f>
        <v/>
      </c>
      <c r="BZ97" s="304" t="str">
        <f>IF(COUNT(BZ70,Y105)=2,ROUND(BZ70*Y105/SUM(Y99:Y108),#REF!),"")</f>
        <v/>
      </c>
      <c r="CA97" s="304" t="str">
        <f>IF(COUNT(CA70,Z105)=2,ROUND(CA70*Z105/SUM(Z99:Z108),#REF!),"")</f>
        <v/>
      </c>
      <c r="CB97" s="304" t="str">
        <f>IF(COUNT(CB70,AA105)=2,ROUND(CB70*AA105/SUM(AA99:AA108),#REF!),"")</f>
        <v/>
      </c>
      <c r="CC97" s="304" t="str">
        <f>IF(COUNT(CC70,AB105)=2,ROUND(CC70*AB105/SUM(AB99:AB108),#REF!),"")</f>
        <v/>
      </c>
      <c r="CD97" s="304" t="str">
        <f>IF(COUNT(CD70,AC105)=2,ROUND(CD70*AC105/SUM(AC99:AC108),#REF!),"")</f>
        <v/>
      </c>
      <c r="CE97" s="304" t="str">
        <f>IF(COUNT(CE70,AD105)=2,ROUND(CE70*AD105/SUM(AD99:AD108),#REF!),"")</f>
        <v/>
      </c>
      <c r="CF97" s="304" t="str">
        <f>IF(COUNT(CF70,AE105)=2,ROUND(CF70*AE105/SUM(AE99:AE108),#REF!),"")</f>
        <v/>
      </c>
      <c r="CG97" s="304" t="str">
        <f>IF(COUNT(CG70,AF105)=2,ROUND(CG70*AF105/SUM(AF99:AF108),#REF!),"")</f>
        <v/>
      </c>
      <c r="CH97" s="565" t="str">
        <f>IF(COUNTA(AG105)=0,"",AG105)</f>
        <v/>
      </c>
      <c r="CI97" s="565"/>
      <c r="CJ97" s="565"/>
      <c r="CK97" s="565"/>
      <c r="CL97" s="565"/>
      <c r="CM97" s="565"/>
      <c r="CN97" s="565"/>
      <c r="CO97" s="565"/>
      <c r="CP97" s="565"/>
      <c r="CQ97" s="565"/>
    </row>
    <row r="98" spans="3:95" s="243" customFormat="1" ht="13.5" customHeight="1">
      <c r="C98" s="594"/>
      <c r="D98" s="594"/>
      <c r="E98" s="594"/>
      <c r="F98" s="594"/>
      <c r="G98" s="594"/>
      <c r="H98" s="594"/>
      <c r="I98" s="596"/>
      <c r="J98" s="599"/>
      <c r="K98" s="600"/>
      <c r="L98" s="247" t="s">
        <v>194</v>
      </c>
      <c r="M98" s="247" t="s">
        <v>195</v>
      </c>
      <c r="N98" s="247" t="s">
        <v>161</v>
      </c>
      <c r="O98" s="247" t="s">
        <v>162</v>
      </c>
      <c r="P98" s="247" t="s">
        <v>163</v>
      </c>
      <c r="Q98" s="247" t="s">
        <v>164</v>
      </c>
      <c r="R98" s="247" t="s">
        <v>165</v>
      </c>
      <c r="S98" s="247" t="s">
        <v>166</v>
      </c>
      <c r="T98" s="247" t="s">
        <v>167</v>
      </c>
      <c r="U98" s="247" t="s">
        <v>168</v>
      </c>
      <c r="V98" s="247" t="s">
        <v>169</v>
      </c>
      <c r="W98" s="247" t="s">
        <v>170</v>
      </c>
      <c r="X98" s="593">
        <v>43101</v>
      </c>
      <c r="Y98" s="593">
        <v>43466</v>
      </c>
      <c r="Z98" s="593">
        <v>43831</v>
      </c>
      <c r="AA98" s="593">
        <v>44197</v>
      </c>
      <c r="AB98" s="593">
        <v>44562</v>
      </c>
      <c r="AC98" s="593">
        <v>44927</v>
      </c>
      <c r="AD98" s="593">
        <v>45292</v>
      </c>
      <c r="AE98" s="593">
        <v>45658</v>
      </c>
      <c r="AF98" s="593">
        <v>46023</v>
      </c>
      <c r="AG98" s="594"/>
      <c r="AH98" s="594"/>
      <c r="AI98" s="594"/>
      <c r="AJ98" s="594"/>
      <c r="AK98" s="594"/>
      <c r="AL98" s="594"/>
      <c r="AM98" s="594"/>
      <c r="AN98" s="594"/>
      <c r="AO98" s="594"/>
      <c r="AP98" s="594"/>
      <c r="AV98" s="275"/>
      <c r="AX98" s="569" t="str">
        <f>IF(C106="","",C106)</f>
        <v/>
      </c>
      <c r="AY98" s="569"/>
      <c r="AZ98" s="587" t="str">
        <f>IF(E106="","",E106)</f>
        <v/>
      </c>
      <c r="BA98" s="590" t="str">
        <f ca="1">IF(F106="","",F106)</f>
        <v/>
      </c>
      <c r="BB98" s="590"/>
      <c r="BC98" s="590"/>
      <c r="BD98" s="587" t="str">
        <f>IF(I106="","",I106)</f>
        <v/>
      </c>
      <c r="BE98" s="578" t="e">
        <f>IF(#REF!="発電事業者","送電電力（MW）","受電電力（MW）")</f>
        <v>#REF!</v>
      </c>
      <c r="BF98" s="579"/>
      <c r="BG98" s="269" t="str">
        <f>IF(COUNT(BG68,L106)=2,ROUND(BG68*L106/SUM(L99:L108),#REF!),"")</f>
        <v/>
      </c>
      <c r="BH98" s="269" t="str">
        <f>IF(COUNT(BH68,M106)=2,ROUND(BH68*M106/SUM(M99:M108),#REF!),"")</f>
        <v/>
      </c>
      <c r="BI98" s="269" t="str">
        <f>IF(COUNT(BI68,N106)=2,ROUND(BI68*N106/SUM(N99:N108),#REF!),"")</f>
        <v/>
      </c>
      <c r="BJ98" s="269" t="str">
        <f>IF(COUNT(BJ68,O106)=2,ROUND(BJ68*O106/SUM(O99:O108),#REF!),"")</f>
        <v/>
      </c>
      <c r="BK98" s="269" t="str">
        <f>IF(COUNT(BK68,P106)=2,ROUND(BK68*P106/SUM(P99:P108),#REF!),"")</f>
        <v/>
      </c>
      <c r="BL98" s="269" t="str">
        <f>IF(COUNT(BL68,Q106)=2,ROUND(BL68*Q106/SUM(Q99:Q108),#REF!),"")</f>
        <v/>
      </c>
      <c r="BM98" s="269" t="str">
        <f>IF(COUNT(BM68,R106)=2,ROUND(BM68*R106/SUM(R99:R108),#REF!),"")</f>
        <v/>
      </c>
      <c r="BN98" s="269" t="str">
        <f>IF(COUNT(BN68,S106)=2,ROUND(BN68*S106/SUM(S99:S108),#REF!),"")</f>
        <v/>
      </c>
      <c r="BO98" s="269" t="str">
        <f>IF(COUNT(BO68,T106)=2,ROUND(BO68*T106/SUM(T99:T108),#REF!),"")</f>
        <v/>
      </c>
      <c r="BP98" s="269" t="str">
        <f>IF(COUNT(BP68,U106)=2,ROUND(BP68*U106/SUM(U99:U108),#REF!),"")</f>
        <v/>
      </c>
      <c r="BQ98" s="269" t="str">
        <f>IF(COUNT(BQ68,V106)=2,ROUND(BQ68*V106/SUM(V99:V108),#REF!),"")</f>
        <v/>
      </c>
      <c r="BR98" s="269" t="str">
        <f>IF(COUNT(BR68,W106)=2,ROUND(BR68*W106/SUM(W99:W108),#REF!),"")</f>
        <v/>
      </c>
      <c r="BS98" s="569" t="e">
        <f>IF(#REF!="発電事業者","送電電力（MW）","受電電力（MW）")</f>
        <v>#REF!</v>
      </c>
      <c r="BT98" s="569"/>
      <c r="BU98" s="569"/>
      <c r="BV98" s="270" t="s">
        <v>171</v>
      </c>
      <c r="BW98" s="580"/>
      <c r="BX98" s="580"/>
      <c r="BY98" s="304" t="str">
        <f>IF(COUNT(BY68,X106)=2,ROUND(BY68*X106/SUM(X99:X108),#REF!),"")</f>
        <v/>
      </c>
      <c r="BZ98" s="304" t="str">
        <f>IF(COUNT(BZ68,Y106)=2,ROUND(BZ68*Y106/SUM(Y99:Y108),#REF!),"")</f>
        <v/>
      </c>
      <c r="CA98" s="304" t="str">
        <f>IF(COUNT(CA68,Z106)=2,ROUND(CA68*Z106/SUM(Z99:Z108),#REF!),"")</f>
        <v/>
      </c>
      <c r="CB98" s="304" t="str">
        <f>IF(COUNT(CB68,AA106)=2,ROUND(CB68*AA106/SUM(AA99:AA108),#REF!),"")</f>
        <v/>
      </c>
      <c r="CC98" s="304" t="str">
        <f>IF(COUNT(CC68,AB106)=2,ROUND(CC68*AB106/SUM(AB99:AB108),#REF!),"")</f>
        <v/>
      </c>
      <c r="CD98" s="304" t="str">
        <f>IF(COUNT(CD68,AC106)=2,ROUND(CD68*AC106/SUM(AC99:AC108),#REF!),"")</f>
        <v/>
      </c>
      <c r="CE98" s="304" t="str">
        <f>IF(COUNT(CE68,AD106)=2,ROUND(CE68*AD106/SUM(AD99:AD108),#REF!),"")</f>
        <v/>
      </c>
      <c r="CF98" s="304" t="str">
        <f>IF(COUNT(CF68,AE106)=2,ROUND(CF68*AE106/SUM(AE99:AE108),#REF!),"")</f>
        <v/>
      </c>
      <c r="CG98" s="304" t="str">
        <f>IF(COUNT(CG68,AF106)=2,ROUND(CG68*AF106/SUM(AF99:AF108),#REF!),"")</f>
        <v/>
      </c>
      <c r="CH98" s="563" t="s">
        <v>117</v>
      </c>
      <c r="CI98" s="563"/>
      <c r="CJ98" s="563"/>
      <c r="CK98" s="563"/>
      <c r="CL98" s="563"/>
      <c r="CM98" s="563"/>
      <c r="CN98" s="563"/>
      <c r="CO98" s="563"/>
      <c r="CP98" s="563"/>
      <c r="CQ98" s="563"/>
    </row>
    <row r="99" spans="3:95" s="243" customFormat="1" ht="13.5" customHeight="1">
      <c r="C99" s="568"/>
      <c r="D99" s="568"/>
      <c r="E99" s="276"/>
      <c r="F99" s="569" t="str">
        <f ca="1">IF(E99="","",VLOOKUP(E99,INDIRECT(AR99),2,FALSE))</f>
        <v/>
      </c>
      <c r="G99" s="569"/>
      <c r="H99" s="569"/>
      <c r="I99" s="321" t="str">
        <f>IF(E99="","",E63)</f>
        <v/>
      </c>
      <c r="J99" s="569" t="e">
        <f>J97&amp;"１"</f>
        <v>#REF!</v>
      </c>
      <c r="K99" s="569"/>
      <c r="L99" s="277">
        <f>IF($F96=0,IF(100-SUM(L100:L108)=0,"",100-SUM(L100:L108)),IF(H73-SUM(L100:L108)=0,"",H73-SUM(L100:L108)))</f>
        <v>100</v>
      </c>
      <c r="M99" s="277">
        <f t="shared" ref="M99:W99" si="15">IF($F96=0,IF(100-SUM(M100:M108)=0,"",100-SUM(M100:M108)),IF(I73-SUM(M100:M108)=0,"",I73-SUM(M100:M108)))</f>
        <v>100</v>
      </c>
      <c r="N99" s="277">
        <f t="shared" si="15"/>
        <v>100</v>
      </c>
      <c r="O99" s="277">
        <f t="shared" si="15"/>
        <v>100</v>
      </c>
      <c r="P99" s="277">
        <f t="shared" si="15"/>
        <v>100</v>
      </c>
      <c r="Q99" s="277">
        <f t="shared" si="15"/>
        <v>100</v>
      </c>
      <c r="R99" s="277">
        <f t="shared" si="15"/>
        <v>100</v>
      </c>
      <c r="S99" s="277">
        <f t="shared" si="15"/>
        <v>100</v>
      </c>
      <c r="T99" s="277">
        <f t="shared" si="15"/>
        <v>100</v>
      </c>
      <c r="U99" s="277">
        <f t="shared" si="15"/>
        <v>100</v>
      </c>
      <c r="V99" s="277">
        <f t="shared" si="15"/>
        <v>100</v>
      </c>
      <c r="W99" s="277">
        <f t="shared" si="15"/>
        <v>100</v>
      </c>
      <c r="X99" s="277">
        <f>IF($F96=0,IF(100-SUM(X100:X108)=0,"",100-SUM(X100:X108)),IF(H75-SUM(X100:X108)=0,"",H75-SUM(X100:X108)))</f>
        <v>100</v>
      </c>
      <c r="Y99" s="277">
        <f>IF($F96=0,IF(100-SUM(Y100:Y108)=0,"",100-SUM(Y100:Y108)),IF(H77-SUM(Y100:Y108)=0,"",H77-SUM(Y100:Y108)))</f>
        <v>100</v>
      </c>
      <c r="Z99" s="277">
        <f>IF($F96=0,IF(100-SUM(Z100:Z108)=0,"",100-SUM(Z100:Z108)),IF(H79-SUM(Z100:Z108)=0,"",H79-SUM(Z100:Z108)))</f>
        <v>100</v>
      </c>
      <c r="AA99" s="277">
        <f>IF($F96=0,IF(100-SUM(AA100:AA108)=0,"",100-SUM(AA100:AA108)),IF(H81-SUM(AA100:AA108)=0,"",H81-SUM(AA100:AA108)))</f>
        <v>100</v>
      </c>
      <c r="AB99" s="277">
        <f>IF($F96=0,IF(100-SUM(AB100:AB108)=0,"",100-SUM(AB100:AB108)),IF(H83-SUM(AB100:AB108)=0,"",H83-SUM(AB100:AB108)))</f>
        <v>100</v>
      </c>
      <c r="AC99" s="277">
        <f>IF($F96=0,IF(100-SUM(AC100:AC108)=0,"",100-SUM(AC100:AC108)),IF(H85-SUM(AC100:AC108)=0,"",H85-SUM(AC100:AC108)))</f>
        <v>100</v>
      </c>
      <c r="AD99" s="277">
        <f>IF($F96=0,IF(100-SUM(AD100:AD108)=0,"",100-SUM(AD100:AD108)),IF(H87-SUM(AD100:AD108)=0,"",H87-SUM(AD100:AD108)))</f>
        <v>100</v>
      </c>
      <c r="AE99" s="277">
        <f>IF($F96=0,IF(100-SUM(AE100:AE108)=0,"",100-SUM(AE100:AE108)),IF(H89-SUM(AE100:AE108)=0,"",H89-SUM(AE100:AE108)))</f>
        <v>100</v>
      </c>
      <c r="AF99" s="277">
        <f>IF($F96=0,IF(100-SUM(AF100:AF108)=0,"",100-SUM(AF100:AF108)),IF(H91-SUM(AF100:AF108)=0,"",H91-SUM(AF100:AF108)))</f>
        <v>100</v>
      </c>
      <c r="AG99" s="570"/>
      <c r="AH99" s="570"/>
      <c r="AI99" s="570"/>
      <c r="AJ99" s="570"/>
      <c r="AK99" s="570"/>
      <c r="AL99" s="570"/>
      <c r="AM99" s="570"/>
      <c r="AN99" s="570"/>
      <c r="AO99" s="570"/>
      <c r="AP99" s="570"/>
      <c r="AR99" s="591" t="b">
        <f t="shared" ref="AR99:AR108" si="16">IF(C99="発電事業者","事業者リスト一覧!D3:E1002", IF(C99="小売電気事業者","事業者リスト一覧!J3:K1002", IF(C99="一般送配電事業者","事業者リスト一覧!G3:H13", IF(C99="送電事業者","事業者リスト一覧!G16:H21", IF(C99="特定送配電事業者","事業者リスト一覧!G24:H44", IF(C99="登録特定送配電事業者","事業者リスト一覧!G47:H87", IF(C99="その他事業者","事業者リスト一覧!G90:H100")))))))</f>
        <v>0</v>
      </c>
      <c r="AS99" s="591"/>
      <c r="AT99" s="591"/>
      <c r="AU99" s="281" t="s">
        <v>160</v>
      </c>
      <c r="AV99" s="275"/>
      <c r="AX99" s="569"/>
      <c r="AY99" s="569"/>
      <c r="AZ99" s="588"/>
      <c r="BA99" s="590"/>
      <c r="BB99" s="590"/>
      <c r="BC99" s="590"/>
      <c r="BD99" s="588"/>
      <c r="BE99" s="583"/>
      <c r="BF99" s="584"/>
      <c r="BG99" s="259"/>
      <c r="BH99" s="259"/>
      <c r="BI99" s="259"/>
      <c r="BJ99" s="259"/>
      <c r="BK99" s="259"/>
      <c r="BL99" s="259"/>
      <c r="BM99" s="259"/>
      <c r="BN99" s="259"/>
      <c r="BO99" s="259"/>
      <c r="BP99" s="259"/>
      <c r="BQ99" s="259"/>
      <c r="BR99" s="259"/>
      <c r="BS99" s="569"/>
      <c r="BT99" s="569"/>
      <c r="BU99" s="569"/>
      <c r="BV99" s="270" t="s">
        <v>172</v>
      </c>
      <c r="BW99" s="581"/>
      <c r="BX99" s="581"/>
      <c r="BY99" s="304" t="str">
        <f>IF(COUNT(BY69,X106)=2,ROUND(BY69*X106/SUM(X99:X108),#REF!),"")</f>
        <v/>
      </c>
      <c r="BZ99" s="304" t="str">
        <f>IF(COUNT(BZ69,Y106)=2,ROUND(BZ69*Y106/SUM(Y99:Y108),#REF!),"")</f>
        <v/>
      </c>
      <c r="CA99" s="304" t="str">
        <f>IF(COUNT(CA69,Z106)=2,ROUND(CA69*Z106/SUM(Z99:Z108),#REF!),"")</f>
        <v/>
      </c>
      <c r="CB99" s="304" t="str">
        <f>IF(COUNT(CB69,AA106)=2,ROUND(CB69*AA106/SUM(AA99:AA108),#REF!),"")</f>
        <v/>
      </c>
      <c r="CC99" s="304" t="str">
        <f>IF(COUNT(CC69,AB106)=2,ROUND(CC69*AB106/SUM(AB99:AB108),#REF!),"")</f>
        <v/>
      </c>
      <c r="CD99" s="304" t="str">
        <f>IF(COUNT(CD69,AC106)=2,ROUND(CD69*AC106/SUM(AC99:AC108),#REF!),"")</f>
        <v/>
      </c>
      <c r="CE99" s="304" t="str">
        <f>IF(COUNT(CE69,AD106)=2,ROUND(CE69*AD106/SUM(AD99:AD108),#REF!),"")</f>
        <v/>
      </c>
      <c r="CF99" s="304" t="str">
        <f>IF(COUNT(CF69,AE106)=2,ROUND(CF69*AE106/SUM(AE99:AE108),#REF!),"")</f>
        <v/>
      </c>
      <c r="CG99" s="304" t="str">
        <f>IF(COUNT(CG69,AF106)=2,ROUND(CG69*AF106/SUM(AF99:AF108),#REF!),"")</f>
        <v/>
      </c>
      <c r="CH99" s="564" t="str">
        <f>IF(CH98="","",CH98)</f>
        <v>風力</v>
      </c>
      <c r="CI99" s="564"/>
      <c r="CJ99" s="564"/>
      <c r="CK99" s="564"/>
      <c r="CL99" s="564"/>
      <c r="CM99" s="564"/>
      <c r="CN99" s="564"/>
      <c r="CO99" s="564"/>
      <c r="CP99" s="564"/>
      <c r="CQ99" s="564"/>
    </row>
    <row r="100" spans="3:95" s="243" customFormat="1" ht="13.5" customHeight="1">
      <c r="C100" s="568"/>
      <c r="D100" s="568"/>
      <c r="E100" s="276"/>
      <c r="F100" s="569" t="str">
        <f t="shared" ref="F100:F107" ca="1" si="17">IF(E100="","",VLOOKUP(E100,INDIRECT(AR100),2,FALSE))</f>
        <v/>
      </c>
      <c r="G100" s="569"/>
      <c r="H100" s="569"/>
      <c r="I100" s="321" t="str">
        <f>IF(E100="","",E63)</f>
        <v/>
      </c>
      <c r="J100" s="569" t="e">
        <f>J97&amp;"２"</f>
        <v>#REF!</v>
      </c>
      <c r="K100" s="569"/>
      <c r="L100" s="256"/>
      <c r="M100" s="256"/>
      <c r="N100" s="256"/>
      <c r="O100" s="256"/>
      <c r="P100" s="256"/>
      <c r="Q100" s="256"/>
      <c r="R100" s="256"/>
      <c r="S100" s="256"/>
      <c r="T100" s="256"/>
      <c r="U100" s="256"/>
      <c r="V100" s="256"/>
      <c r="W100" s="256"/>
      <c r="X100" s="256"/>
      <c r="Y100" s="256"/>
      <c r="Z100" s="256"/>
      <c r="AA100" s="256"/>
      <c r="AB100" s="256"/>
      <c r="AC100" s="256"/>
      <c r="AD100" s="256"/>
      <c r="AE100" s="256"/>
      <c r="AF100" s="256"/>
      <c r="AG100" s="570"/>
      <c r="AH100" s="570"/>
      <c r="AI100" s="570"/>
      <c r="AJ100" s="570"/>
      <c r="AK100" s="570"/>
      <c r="AL100" s="570"/>
      <c r="AM100" s="570"/>
      <c r="AN100" s="570"/>
      <c r="AO100" s="570"/>
      <c r="AP100" s="570"/>
      <c r="AR100" s="571" t="b">
        <f t="shared" si="16"/>
        <v>0</v>
      </c>
      <c r="AS100" s="571"/>
      <c r="AT100" s="571"/>
      <c r="AU100" s="282" t="s">
        <v>160</v>
      </c>
      <c r="AV100" s="275"/>
      <c r="AX100" s="569"/>
      <c r="AY100" s="569"/>
      <c r="AZ100" s="589"/>
      <c r="BA100" s="590"/>
      <c r="BB100" s="590"/>
      <c r="BC100" s="590"/>
      <c r="BD100" s="589"/>
      <c r="BE100" s="585" t="e">
        <f>IF(#REF!="発電事業者","月間送電電力量（GWh）","月間受電電力量（GWh）")</f>
        <v>#REF!</v>
      </c>
      <c r="BF100" s="586"/>
      <c r="BG100" s="269" t="str">
        <f>IF(COUNT(BG70,L106)=2,ROUND(BG70*L106/SUM(L99:L108),#REF!),"")</f>
        <v/>
      </c>
      <c r="BH100" s="269" t="str">
        <f>IF(COUNT(BH70,M106)=2,ROUND(BH70*M106/SUM(M99:M108),#REF!),"")</f>
        <v/>
      </c>
      <c r="BI100" s="269" t="str">
        <f>IF(COUNT(BI70,N106)=2,ROUND(BI70*N106/SUM(N99:N108),#REF!),"")</f>
        <v/>
      </c>
      <c r="BJ100" s="269" t="str">
        <f>IF(COUNT(BJ70,O106)=2,ROUND(BJ70*O106/SUM(O99:O108),#REF!),"")</f>
        <v/>
      </c>
      <c r="BK100" s="269" t="str">
        <f>IF(COUNT(BK70,P106)=2,ROUND(BK70*P106/SUM(P99:P108),#REF!),"")</f>
        <v/>
      </c>
      <c r="BL100" s="269" t="str">
        <f>IF(COUNT(BL70,Q106)=2,ROUND(BL70*Q106/SUM(Q99:Q108),#REF!),"")</f>
        <v/>
      </c>
      <c r="BM100" s="269" t="str">
        <f>IF(COUNT(BM70,R106)=2,ROUND(BM70*R106/SUM(R99:R108),#REF!),"")</f>
        <v/>
      </c>
      <c r="BN100" s="269" t="str">
        <f>IF(COUNT(BN70,S106)=2,ROUND(BN70*S106/SUM(S99:S108),#REF!),"")</f>
        <v/>
      </c>
      <c r="BO100" s="269" t="str">
        <f>IF(COUNT(BO70,T106)=2,ROUND(BO70*T106/SUM(T99:T108),#REF!),"")</f>
        <v/>
      </c>
      <c r="BP100" s="269" t="str">
        <f>IF(COUNT(BP70,U106)=2,ROUND(BP70*U106/SUM(U99:U108),#REF!),"")</f>
        <v/>
      </c>
      <c r="BQ100" s="269" t="str">
        <f>IF(COUNT(BQ70,V106)=2,ROUND(BQ70*V106/SUM(V99:V108),#REF!),"")</f>
        <v/>
      </c>
      <c r="BR100" s="269" t="str">
        <f>IF(COUNT(BR70,W106)=2,ROUND(BR70*W106/SUM(W99:W108),#REF!),"")</f>
        <v/>
      </c>
      <c r="BS100" s="569" t="e">
        <f>IF(#REF!="発電事業者","年間送電電力量（GWh）","年間受電電力量（GWh）")</f>
        <v>#REF!</v>
      </c>
      <c r="BT100" s="569"/>
      <c r="BU100" s="569"/>
      <c r="BV100" s="270" t="s">
        <v>25</v>
      </c>
      <c r="BW100" s="582"/>
      <c r="BX100" s="582"/>
      <c r="BY100" s="304" t="str">
        <f>IF(COUNT(BY70,X106)=2,ROUND(BY70*X106/SUM(X99:X108),#REF!),"")</f>
        <v/>
      </c>
      <c r="BZ100" s="304" t="str">
        <f>IF(COUNT(BZ70,Y106)=2,ROUND(BZ70*Y106/SUM(Y99:Y108),#REF!),"")</f>
        <v/>
      </c>
      <c r="CA100" s="304" t="str">
        <f>IF(COUNT(CA70,Z106)=2,ROUND(CA70*Z106/SUM(Z99:Z108),#REF!),"")</f>
        <v/>
      </c>
      <c r="CB100" s="304" t="str">
        <f>IF(COUNT(CB70,AA106)=2,ROUND(CB70*AA106/SUM(AA99:AA108),#REF!),"")</f>
        <v/>
      </c>
      <c r="CC100" s="304" t="str">
        <f>IF(COUNT(CC70,AB106)=2,ROUND(CC70*AB106/SUM(AB99:AB108),#REF!),"")</f>
        <v/>
      </c>
      <c r="CD100" s="304" t="str">
        <f>IF(COUNT(CD70,AC106)=2,ROUND(CD70*AC106/SUM(AC99:AC108),#REF!),"")</f>
        <v/>
      </c>
      <c r="CE100" s="304" t="str">
        <f>IF(COUNT(CE70,AD106)=2,ROUND(CE70*AD106/SUM(AD99:AD108),#REF!),"")</f>
        <v/>
      </c>
      <c r="CF100" s="304" t="str">
        <f>IF(COUNT(CF70,AE106)=2,ROUND(CF70*AE106/SUM(AE99:AE108),#REF!),"")</f>
        <v/>
      </c>
      <c r="CG100" s="304" t="str">
        <f>IF(COUNT(CG70,AF106)=2,ROUND(CG70*AF106/SUM(AF99:AF108),#REF!),"")</f>
        <v/>
      </c>
      <c r="CH100" s="565" t="str">
        <f>IF(COUNTA(AG106)=0,"",AG106)</f>
        <v/>
      </c>
      <c r="CI100" s="565"/>
      <c r="CJ100" s="565"/>
      <c r="CK100" s="565"/>
      <c r="CL100" s="565"/>
      <c r="CM100" s="565"/>
      <c r="CN100" s="565"/>
      <c r="CO100" s="565"/>
      <c r="CP100" s="565"/>
      <c r="CQ100" s="565"/>
    </row>
    <row r="101" spans="3:95" s="243" customFormat="1" ht="13.5" customHeight="1">
      <c r="C101" s="568"/>
      <c r="D101" s="568"/>
      <c r="E101" s="276"/>
      <c r="F101" s="569" t="str">
        <f t="shared" ca="1" si="17"/>
        <v/>
      </c>
      <c r="G101" s="569"/>
      <c r="H101" s="569"/>
      <c r="I101" s="321" t="str">
        <f>IF(E101="","",E63)</f>
        <v/>
      </c>
      <c r="J101" s="569" t="e">
        <f>J97&amp;"３"</f>
        <v>#REF!</v>
      </c>
      <c r="K101" s="569"/>
      <c r="L101" s="256"/>
      <c r="M101" s="256"/>
      <c r="N101" s="256"/>
      <c r="O101" s="256"/>
      <c r="P101" s="256"/>
      <c r="Q101" s="256"/>
      <c r="R101" s="256"/>
      <c r="S101" s="256"/>
      <c r="T101" s="256"/>
      <c r="U101" s="256"/>
      <c r="V101" s="256"/>
      <c r="W101" s="256"/>
      <c r="X101" s="256"/>
      <c r="Y101" s="256"/>
      <c r="Z101" s="256"/>
      <c r="AA101" s="256"/>
      <c r="AB101" s="256"/>
      <c r="AC101" s="256"/>
      <c r="AD101" s="256"/>
      <c r="AE101" s="256"/>
      <c r="AF101" s="256"/>
      <c r="AG101" s="570"/>
      <c r="AH101" s="570"/>
      <c r="AI101" s="570"/>
      <c r="AJ101" s="570"/>
      <c r="AK101" s="570"/>
      <c r="AL101" s="570"/>
      <c r="AM101" s="570"/>
      <c r="AN101" s="570"/>
      <c r="AO101" s="570"/>
      <c r="AP101" s="570"/>
      <c r="AR101" s="571" t="b">
        <f t="shared" si="16"/>
        <v>0</v>
      </c>
      <c r="AS101" s="571"/>
      <c r="AT101" s="571"/>
      <c r="AU101" s="282" t="s">
        <v>160</v>
      </c>
      <c r="AV101" s="275"/>
      <c r="AX101" s="569" t="str">
        <f>IF(C107="","",C107)</f>
        <v/>
      </c>
      <c r="AY101" s="569"/>
      <c r="AZ101" s="587" t="str">
        <f>IF(E107="","",E107)</f>
        <v/>
      </c>
      <c r="BA101" s="590" t="str">
        <f ca="1">IF(F107="","",F107)</f>
        <v/>
      </c>
      <c r="BB101" s="590"/>
      <c r="BC101" s="590"/>
      <c r="BD101" s="587" t="str">
        <f>IF(I107="","",I107)</f>
        <v/>
      </c>
      <c r="BE101" s="578" t="e">
        <f>IF(#REF!="発電事業者","送電電力（MW）","受電電力（MW）")</f>
        <v>#REF!</v>
      </c>
      <c r="BF101" s="579"/>
      <c r="BG101" s="269" t="str">
        <f>IF(COUNT(BG68,L107)=2,ROUND(BG68*L107/SUM(L99:L108),#REF!),"")</f>
        <v/>
      </c>
      <c r="BH101" s="269" t="str">
        <f>IF(COUNT(BH68,M107)=2,ROUND(BH68*M107/SUM(M99:M108),#REF!),"")</f>
        <v/>
      </c>
      <c r="BI101" s="269" t="str">
        <f>IF(COUNT(BI68,N107)=2,ROUND(BI68*N107/SUM(N99:N108),#REF!),"")</f>
        <v/>
      </c>
      <c r="BJ101" s="269" t="str">
        <f>IF(COUNT(BJ68,O107)=2,ROUND(BJ68*O107/SUM(O99:O108),#REF!),"")</f>
        <v/>
      </c>
      <c r="BK101" s="269" t="str">
        <f>IF(COUNT(BK68,P107)=2,ROUND(BK68*P107/SUM(P99:P108),#REF!),"")</f>
        <v/>
      </c>
      <c r="BL101" s="269" t="str">
        <f>IF(COUNT(BL68,Q107)=2,ROUND(BL68*Q107/SUM(Q99:Q108),#REF!),"")</f>
        <v/>
      </c>
      <c r="BM101" s="269" t="str">
        <f>IF(COUNT(BM68,R107)=2,ROUND(BM68*R107/SUM(R99:R108),#REF!),"")</f>
        <v/>
      </c>
      <c r="BN101" s="269" t="str">
        <f>IF(COUNT(BN68,S107)=2,ROUND(BN68*S107/SUM(S99:S108),#REF!),"")</f>
        <v/>
      </c>
      <c r="BO101" s="269" t="str">
        <f>IF(COUNT(BO68,T107)=2,ROUND(BO68*T107/SUM(T99:T108),#REF!),"")</f>
        <v/>
      </c>
      <c r="BP101" s="269" t="str">
        <f>IF(COUNT(BP68,U107)=2,ROUND(BP68*U107/SUM(U99:U108),#REF!),"")</f>
        <v/>
      </c>
      <c r="BQ101" s="269" t="str">
        <f>IF(COUNT(BQ68,V107)=2,ROUND(BQ68*V107/SUM(V99:V108),#REF!),"")</f>
        <v/>
      </c>
      <c r="BR101" s="269" t="str">
        <f>IF(COUNT(BR68,W107)=2,ROUND(BR68*W107/SUM(W99:W108),#REF!),"")</f>
        <v/>
      </c>
      <c r="BS101" s="569" t="e">
        <f>IF(#REF!="発電事業者","送電電力（MW）","受電電力（MW）")</f>
        <v>#REF!</v>
      </c>
      <c r="BT101" s="569"/>
      <c r="BU101" s="569"/>
      <c r="BV101" s="270" t="s">
        <v>171</v>
      </c>
      <c r="BW101" s="580"/>
      <c r="BX101" s="580"/>
      <c r="BY101" s="304" t="str">
        <f>IF(COUNT(BY68,X107)=2,ROUND(BY68*X107/SUM(X99:X108),#REF!),"")</f>
        <v/>
      </c>
      <c r="BZ101" s="304" t="str">
        <f>IF(COUNT(BZ68,Y107)=2,ROUND(BZ68*Y107/SUM(Y99:Y108),#REF!),"")</f>
        <v/>
      </c>
      <c r="CA101" s="304" t="str">
        <f>IF(COUNT(CA68,Z107)=2,ROUND(CA68*Z107/SUM(Z99:Z108),#REF!),"")</f>
        <v/>
      </c>
      <c r="CB101" s="304" t="str">
        <f>IF(COUNT(CB68,AA107)=2,ROUND(CB68*AA107/SUM(AA99:AA108),#REF!),"")</f>
        <v/>
      </c>
      <c r="CC101" s="304" t="str">
        <f>IF(COUNT(CC68,AB107)=2,ROUND(CC68*AB107/SUM(AB99:AB108),#REF!),"")</f>
        <v/>
      </c>
      <c r="CD101" s="304" t="str">
        <f>IF(COUNT(CD68,AC107)=2,ROUND(CD68*AC107/SUM(AC99:AC108),#REF!),"")</f>
        <v/>
      </c>
      <c r="CE101" s="304" t="str">
        <f>IF(COUNT(CE68,AD107)=2,ROUND(CE68*AD107/SUM(AD99:AD108),#REF!),"")</f>
        <v/>
      </c>
      <c r="CF101" s="304" t="str">
        <f>IF(COUNT(CF68,AE107)=2,ROUND(CF68*AE107/SUM(AE99:AE108),#REF!),"")</f>
        <v/>
      </c>
      <c r="CG101" s="304" t="str">
        <f>IF(COUNT(CG68,AF107)=2,ROUND(CG68*AF107/SUM(AF99:AF108),#REF!),"")</f>
        <v/>
      </c>
      <c r="CH101" s="563" t="s">
        <v>117</v>
      </c>
      <c r="CI101" s="563"/>
      <c r="CJ101" s="563"/>
      <c r="CK101" s="563"/>
      <c r="CL101" s="563"/>
      <c r="CM101" s="563"/>
      <c r="CN101" s="563"/>
      <c r="CO101" s="563"/>
      <c r="CP101" s="563"/>
      <c r="CQ101" s="563"/>
    </row>
    <row r="102" spans="3:95" s="243" customFormat="1" ht="13.5" customHeight="1">
      <c r="C102" s="568"/>
      <c r="D102" s="568"/>
      <c r="E102" s="276"/>
      <c r="F102" s="569" t="str">
        <f t="shared" ca="1" si="17"/>
        <v/>
      </c>
      <c r="G102" s="569"/>
      <c r="H102" s="569"/>
      <c r="I102" s="321" t="str">
        <f>IF(E102="","",E63)</f>
        <v/>
      </c>
      <c r="J102" s="569" t="e">
        <f>J97&amp;"４"</f>
        <v>#REF!</v>
      </c>
      <c r="K102" s="569"/>
      <c r="L102" s="256"/>
      <c r="M102" s="256"/>
      <c r="N102" s="256"/>
      <c r="O102" s="256"/>
      <c r="P102" s="256"/>
      <c r="Q102" s="256"/>
      <c r="R102" s="256"/>
      <c r="S102" s="256"/>
      <c r="T102" s="256"/>
      <c r="U102" s="256"/>
      <c r="V102" s="256"/>
      <c r="W102" s="256"/>
      <c r="X102" s="256"/>
      <c r="Y102" s="256"/>
      <c r="Z102" s="256"/>
      <c r="AA102" s="256"/>
      <c r="AB102" s="256"/>
      <c r="AC102" s="256"/>
      <c r="AD102" s="256"/>
      <c r="AE102" s="256"/>
      <c r="AF102" s="256"/>
      <c r="AG102" s="570"/>
      <c r="AH102" s="570"/>
      <c r="AI102" s="570"/>
      <c r="AJ102" s="570"/>
      <c r="AK102" s="570"/>
      <c r="AL102" s="570"/>
      <c r="AM102" s="570"/>
      <c r="AN102" s="570"/>
      <c r="AO102" s="570"/>
      <c r="AP102" s="570"/>
      <c r="AR102" s="571" t="b">
        <f t="shared" si="16"/>
        <v>0</v>
      </c>
      <c r="AS102" s="571"/>
      <c r="AT102" s="571"/>
      <c r="AU102" s="282" t="s">
        <v>160</v>
      </c>
      <c r="AV102" s="275"/>
      <c r="AX102" s="569"/>
      <c r="AY102" s="569"/>
      <c r="AZ102" s="588"/>
      <c r="BA102" s="590"/>
      <c r="BB102" s="590"/>
      <c r="BC102" s="590"/>
      <c r="BD102" s="588"/>
      <c r="BE102" s="583"/>
      <c r="BF102" s="584"/>
      <c r="BG102" s="259"/>
      <c r="BH102" s="259"/>
      <c r="BI102" s="259"/>
      <c r="BJ102" s="259"/>
      <c r="BK102" s="259"/>
      <c r="BL102" s="259"/>
      <c r="BM102" s="259"/>
      <c r="BN102" s="259"/>
      <c r="BO102" s="259"/>
      <c r="BP102" s="259"/>
      <c r="BQ102" s="259"/>
      <c r="BR102" s="259"/>
      <c r="BS102" s="569"/>
      <c r="BT102" s="569"/>
      <c r="BU102" s="569"/>
      <c r="BV102" s="270" t="s">
        <v>172</v>
      </c>
      <c r="BW102" s="581"/>
      <c r="BX102" s="581"/>
      <c r="BY102" s="304" t="str">
        <f>IF(COUNT(BY69,X107)=2,ROUND(BY69*X107/SUM(X99:X108),#REF!),"")</f>
        <v/>
      </c>
      <c r="BZ102" s="304" t="str">
        <f>IF(COUNT(BZ69,Y107)=2,ROUND(BZ69*Y107/SUM(Y99:Y108),#REF!),"")</f>
        <v/>
      </c>
      <c r="CA102" s="304" t="str">
        <f>IF(COUNT(CA69,Z107)=2,ROUND(CA69*Z107/SUM(Z99:Z108),#REF!),"")</f>
        <v/>
      </c>
      <c r="CB102" s="304" t="str">
        <f>IF(COUNT(CB69,AA107)=2,ROUND(CB69*AA107/SUM(AA99:AA108),#REF!),"")</f>
        <v/>
      </c>
      <c r="CC102" s="304" t="str">
        <f>IF(COUNT(CC69,AB107)=2,ROUND(CC69*AB107/SUM(AB99:AB108),#REF!),"")</f>
        <v/>
      </c>
      <c r="CD102" s="304" t="str">
        <f>IF(COUNT(CD69,AC107)=2,ROUND(CD69*AC107/SUM(AC99:AC108),#REF!),"")</f>
        <v/>
      </c>
      <c r="CE102" s="304" t="str">
        <f>IF(COUNT(CE69,AD107)=2,ROUND(CE69*AD107/SUM(AD99:AD108),#REF!),"")</f>
        <v/>
      </c>
      <c r="CF102" s="304" t="str">
        <f>IF(COUNT(CF69,AE107)=2,ROUND(CF69*AE107/SUM(AE99:AE108),#REF!),"")</f>
        <v/>
      </c>
      <c r="CG102" s="304" t="str">
        <f>IF(COUNT(CG69,AF107)=2,ROUND(CG69*AF107/SUM(AF99:AF108),#REF!),"")</f>
        <v/>
      </c>
      <c r="CH102" s="564" t="str">
        <f>IF(CH101="","",CH101)</f>
        <v>風力</v>
      </c>
      <c r="CI102" s="564"/>
      <c r="CJ102" s="564"/>
      <c r="CK102" s="564"/>
      <c r="CL102" s="564"/>
      <c r="CM102" s="564"/>
      <c r="CN102" s="564"/>
      <c r="CO102" s="564"/>
      <c r="CP102" s="564"/>
      <c r="CQ102" s="564"/>
    </row>
    <row r="103" spans="3:95" s="243" customFormat="1" ht="13.5" customHeight="1">
      <c r="C103" s="568"/>
      <c r="D103" s="568"/>
      <c r="E103" s="306"/>
      <c r="F103" s="569" t="str">
        <f t="shared" ca="1" si="17"/>
        <v/>
      </c>
      <c r="G103" s="569"/>
      <c r="H103" s="569"/>
      <c r="I103" s="321" t="str">
        <f>IF(E103="","",E63)</f>
        <v/>
      </c>
      <c r="J103" s="569" t="e">
        <f>J97&amp;"５"</f>
        <v>#REF!</v>
      </c>
      <c r="K103" s="569"/>
      <c r="L103" s="256"/>
      <c r="M103" s="256"/>
      <c r="N103" s="256"/>
      <c r="O103" s="256"/>
      <c r="P103" s="256"/>
      <c r="Q103" s="256"/>
      <c r="R103" s="256"/>
      <c r="S103" s="256"/>
      <c r="T103" s="256"/>
      <c r="U103" s="256"/>
      <c r="V103" s="256"/>
      <c r="W103" s="256"/>
      <c r="X103" s="256"/>
      <c r="Y103" s="256"/>
      <c r="Z103" s="256"/>
      <c r="AA103" s="256"/>
      <c r="AB103" s="256"/>
      <c r="AC103" s="256"/>
      <c r="AD103" s="256"/>
      <c r="AE103" s="256"/>
      <c r="AF103" s="256"/>
      <c r="AG103" s="570"/>
      <c r="AH103" s="570"/>
      <c r="AI103" s="570"/>
      <c r="AJ103" s="570"/>
      <c r="AK103" s="570"/>
      <c r="AL103" s="570"/>
      <c r="AM103" s="570"/>
      <c r="AN103" s="570"/>
      <c r="AO103" s="570"/>
      <c r="AP103" s="570"/>
      <c r="AR103" s="571" t="b">
        <f t="shared" si="16"/>
        <v>0</v>
      </c>
      <c r="AS103" s="571"/>
      <c r="AT103" s="571"/>
      <c r="AU103" s="282" t="s">
        <v>160</v>
      </c>
      <c r="AV103" s="275"/>
      <c r="AX103" s="569"/>
      <c r="AY103" s="569"/>
      <c r="AZ103" s="589"/>
      <c r="BA103" s="590"/>
      <c r="BB103" s="590"/>
      <c r="BC103" s="590"/>
      <c r="BD103" s="589"/>
      <c r="BE103" s="585" t="e">
        <f>IF(#REF!="発電事業者","月間送電電力量（GWh）","月間受電電力量（GWh）")</f>
        <v>#REF!</v>
      </c>
      <c r="BF103" s="586"/>
      <c r="BG103" s="269" t="str">
        <f>IF(COUNT(BG70,L107)=2,ROUND(BG70*L107/SUM(L99:L108),#REF!),"")</f>
        <v/>
      </c>
      <c r="BH103" s="269" t="str">
        <f>IF(COUNT(BH70,M107)=2,ROUND(BH70*M107/SUM(M99:M108),#REF!),"")</f>
        <v/>
      </c>
      <c r="BI103" s="269" t="str">
        <f>IF(COUNT(BI70,N107)=2,ROUND(BI70*N107/SUM(N99:N108),#REF!),"")</f>
        <v/>
      </c>
      <c r="BJ103" s="269" t="str">
        <f>IF(COUNT(BJ70,O107)=2,ROUND(BJ70*O107/SUM(O99:O108),#REF!),"")</f>
        <v/>
      </c>
      <c r="BK103" s="269" t="str">
        <f>IF(COUNT(BK70,P107)=2,ROUND(BK70*P107/SUM(P99:P108),#REF!),"")</f>
        <v/>
      </c>
      <c r="BL103" s="269" t="str">
        <f>IF(COUNT(BL70,Q107)=2,ROUND(BL70*Q107/SUM(Q99:Q108),#REF!),"")</f>
        <v/>
      </c>
      <c r="BM103" s="269" t="str">
        <f>IF(COUNT(BM70,R107)=2,ROUND(BM70*R107/SUM(R99:R108),#REF!),"")</f>
        <v/>
      </c>
      <c r="BN103" s="269" t="str">
        <f>IF(COUNT(BN70,S107)=2,ROUND(BN70*S107/SUM(S99:S108),#REF!),"")</f>
        <v/>
      </c>
      <c r="BO103" s="269" t="str">
        <f>IF(COUNT(BO70,T107)=2,ROUND(BO70*T107/SUM(T99:T108),#REF!),"")</f>
        <v/>
      </c>
      <c r="BP103" s="269" t="str">
        <f>IF(COUNT(BP70,U107)=2,ROUND(BP70*U107/SUM(U99:U108),#REF!),"")</f>
        <v/>
      </c>
      <c r="BQ103" s="269" t="str">
        <f>IF(COUNT(BQ70,V107)=2,ROUND(BQ70*V107/SUM(V99:V108),#REF!),"")</f>
        <v/>
      </c>
      <c r="BR103" s="269" t="str">
        <f>IF(COUNT(BR70,W107)=2,ROUND(BR70*W107/SUM(W99:W108),#REF!),"")</f>
        <v/>
      </c>
      <c r="BS103" s="569" t="e">
        <f>IF(#REF!="発電事業者","年間送電電力量（GWh）","年間受電電力量（GWh）")</f>
        <v>#REF!</v>
      </c>
      <c r="BT103" s="569"/>
      <c r="BU103" s="569"/>
      <c r="BV103" s="270" t="s">
        <v>25</v>
      </c>
      <c r="BW103" s="582"/>
      <c r="BX103" s="582"/>
      <c r="BY103" s="304" t="str">
        <f>IF(COUNT(BY70,X107)=2,ROUND(BY70*X107/SUM(X99:X108),#REF!),"")</f>
        <v/>
      </c>
      <c r="BZ103" s="304" t="str">
        <f>IF(COUNT(BZ70,Y107)=2,ROUND(BZ70*Y107/SUM(Y99:Y108),#REF!),"")</f>
        <v/>
      </c>
      <c r="CA103" s="304" t="str">
        <f>IF(COUNT(CA70,Z107)=2,ROUND(CA70*Z107/SUM(Z99:Z108),#REF!),"")</f>
        <v/>
      </c>
      <c r="CB103" s="304" t="str">
        <f>IF(COUNT(CB70,AA107)=2,ROUND(CB70*AA107/SUM(AA99:AA108),#REF!),"")</f>
        <v/>
      </c>
      <c r="CC103" s="304" t="str">
        <f>IF(COUNT(CC70,AB107)=2,ROUND(CC70*AB107/SUM(AB99:AB108),#REF!),"")</f>
        <v/>
      </c>
      <c r="CD103" s="304" t="str">
        <f>IF(COUNT(CD70,AC107)=2,ROUND(CD70*AC107/SUM(AC99:AC108),#REF!),"")</f>
        <v/>
      </c>
      <c r="CE103" s="304" t="str">
        <f>IF(COUNT(CE70,AD107)=2,ROUND(CE70*AD107/SUM(AD99:AD108),#REF!),"")</f>
        <v/>
      </c>
      <c r="CF103" s="304" t="str">
        <f>IF(COUNT(CF70,AE107)=2,ROUND(CF70*AE107/SUM(AE99:AE108),#REF!),"")</f>
        <v/>
      </c>
      <c r="CG103" s="304" t="str">
        <f>IF(COUNT(CG70,AF107)=2,ROUND(CG70*AF107/SUM(AF99:AF108),#REF!),"")</f>
        <v/>
      </c>
      <c r="CH103" s="565" t="str">
        <f>IF(COUNTA(AG107)=0,"",AG107)</f>
        <v/>
      </c>
      <c r="CI103" s="565"/>
      <c r="CJ103" s="565"/>
      <c r="CK103" s="565"/>
      <c r="CL103" s="565"/>
      <c r="CM103" s="565"/>
      <c r="CN103" s="565"/>
      <c r="CO103" s="565"/>
      <c r="CP103" s="565"/>
      <c r="CQ103" s="565"/>
    </row>
    <row r="104" spans="3:95" s="243" customFormat="1" ht="13.5" customHeight="1">
      <c r="C104" s="568"/>
      <c r="D104" s="568"/>
      <c r="E104" s="306"/>
      <c r="F104" s="569" t="str">
        <f t="shared" ca="1" si="17"/>
        <v/>
      </c>
      <c r="G104" s="569"/>
      <c r="H104" s="569"/>
      <c r="I104" s="321" t="str">
        <f>IF(E104="","",E63)</f>
        <v/>
      </c>
      <c r="J104" s="569" t="e">
        <f>J97&amp;"６"</f>
        <v>#REF!</v>
      </c>
      <c r="K104" s="569"/>
      <c r="L104" s="256"/>
      <c r="M104" s="256"/>
      <c r="N104" s="256"/>
      <c r="O104" s="256"/>
      <c r="P104" s="256"/>
      <c r="Q104" s="256"/>
      <c r="R104" s="256"/>
      <c r="S104" s="256"/>
      <c r="T104" s="256"/>
      <c r="U104" s="256"/>
      <c r="V104" s="256"/>
      <c r="W104" s="256"/>
      <c r="X104" s="256"/>
      <c r="Y104" s="256"/>
      <c r="Z104" s="256"/>
      <c r="AA104" s="256"/>
      <c r="AB104" s="256"/>
      <c r="AC104" s="256"/>
      <c r="AD104" s="256"/>
      <c r="AE104" s="256"/>
      <c r="AF104" s="256"/>
      <c r="AG104" s="570"/>
      <c r="AH104" s="570"/>
      <c r="AI104" s="570"/>
      <c r="AJ104" s="570"/>
      <c r="AK104" s="570"/>
      <c r="AL104" s="570"/>
      <c r="AM104" s="570"/>
      <c r="AN104" s="570"/>
      <c r="AO104" s="570"/>
      <c r="AP104" s="570"/>
      <c r="AR104" s="571" t="b">
        <f t="shared" si="16"/>
        <v>0</v>
      </c>
      <c r="AS104" s="571"/>
      <c r="AT104" s="571"/>
      <c r="AU104" s="282" t="s">
        <v>160</v>
      </c>
      <c r="AV104" s="275"/>
      <c r="AX104" s="569" t="str">
        <f>IF(C108="","",C108)</f>
        <v>自者保有電源</v>
      </c>
      <c r="AY104" s="569"/>
      <c r="AZ104" s="587" t="str">
        <f>IF(E108="","",E108)</f>
        <v/>
      </c>
      <c r="BA104" s="590" t="str">
        <f>IF(F108="","",F108)</f>
        <v/>
      </c>
      <c r="BB104" s="590"/>
      <c r="BC104" s="590"/>
      <c r="BD104" s="587" t="str">
        <f>IF(I108="","",I108)</f>
        <v/>
      </c>
      <c r="BE104" s="578" t="e">
        <f>IF(#REF!="発電事業者","送電電力（MW）","受電電力（MW）")</f>
        <v>#REF!</v>
      </c>
      <c r="BF104" s="579"/>
      <c r="BG104" s="269" t="str">
        <f>IF(COUNT(BG68,L108)=2,ROUND(BG68*L108/SUM(L99:L108),#REF!),"")</f>
        <v/>
      </c>
      <c r="BH104" s="269" t="str">
        <f>IF(COUNT(BH68,M108)=2,ROUND(BH68*M108/SUM(M99:M108),#REF!),"")</f>
        <v/>
      </c>
      <c r="BI104" s="269" t="str">
        <f>IF(COUNT(BI68,N108)=2,ROUND(BI68*N108/SUM(N99:N108),#REF!),"")</f>
        <v/>
      </c>
      <c r="BJ104" s="269" t="str">
        <f>IF(COUNT(BJ68,O108)=2,ROUND(BJ68*O108/SUM(O99:O108),#REF!),"")</f>
        <v/>
      </c>
      <c r="BK104" s="269" t="str">
        <f>IF(COUNT(BK68,P108)=2,ROUND(BK68*P108/SUM(P99:P108),#REF!),"")</f>
        <v/>
      </c>
      <c r="BL104" s="269" t="str">
        <f>IF(COUNT(BL68,Q108)=2,ROUND(BL68*Q108/SUM(Q99:Q108),#REF!),"")</f>
        <v/>
      </c>
      <c r="BM104" s="269" t="str">
        <f>IF(COUNT(BM68,R108)=2,ROUND(BM68*R108/SUM(R99:R108),#REF!),"")</f>
        <v/>
      </c>
      <c r="BN104" s="269" t="str">
        <f>IF(COUNT(BN68,S108)=2,ROUND(BN68*S108/SUM(S99:S108),#REF!),"")</f>
        <v/>
      </c>
      <c r="BO104" s="269" t="str">
        <f>IF(COUNT(BO68,T108)=2,ROUND(BO68*T108/SUM(T99:T108),#REF!),"")</f>
        <v/>
      </c>
      <c r="BP104" s="269" t="str">
        <f>IF(COUNT(BP68,U108)=2,ROUND(BP68*U108/SUM(U99:U108),#REF!),"")</f>
        <v/>
      </c>
      <c r="BQ104" s="269" t="str">
        <f>IF(COUNT(BQ68,V108)=2,ROUND(BQ68*V108/SUM(V99:V108),#REF!),"")</f>
        <v/>
      </c>
      <c r="BR104" s="269" t="str">
        <f>IF(COUNT(BR68,W108)=2,ROUND(BR68*W108/SUM(W99:W108),#REF!),"")</f>
        <v/>
      </c>
      <c r="BS104" s="569" t="e">
        <f>IF(#REF!="発電事業者","送電電力（MW）","受電電力（MW）")</f>
        <v>#REF!</v>
      </c>
      <c r="BT104" s="569"/>
      <c r="BU104" s="569"/>
      <c r="BV104" s="270" t="s">
        <v>171</v>
      </c>
      <c r="BW104" s="355" t="str">
        <f>IF(F96=0,IF(COUNT(BW68,I108)=2,ROUND(BW68*I108/100,#REF!),""),IF(COUNT(BW68,I108)=2,ROUND(BW68*I108/L71,#REF!),""))</f>
        <v/>
      </c>
      <c r="BX104" s="580"/>
      <c r="BY104" s="304" t="str">
        <f>IF(COUNT(BY68,X108)=2,ROUND(BY68*X108/SUM(X99:X108),#REF!),"")</f>
        <v/>
      </c>
      <c r="BZ104" s="304" t="str">
        <f>IF(COUNT(BZ68,Y108)=2,ROUND(BZ68*Y108/SUM(Y99:Y108),#REF!),"")</f>
        <v/>
      </c>
      <c r="CA104" s="304" t="str">
        <f>IF(COUNT(CA68,Z108)=2,ROUND(CA68*Z108/SUM(Z99:Z108),#REF!),"")</f>
        <v/>
      </c>
      <c r="CB104" s="304" t="str">
        <f>IF(COUNT(CB68,AA108)=2,ROUND(CB68*AA108/SUM(AA99:AA108),#REF!),"")</f>
        <v/>
      </c>
      <c r="CC104" s="304" t="str">
        <f>IF(COUNT(CC68,AB108)=2,ROUND(CC68*AB108/SUM(AB99:AB108),#REF!),"")</f>
        <v/>
      </c>
      <c r="CD104" s="304" t="str">
        <f>IF(COUNT(CD68,AC108)=2,ROUND(CD68*AC108/SUM(AC99:AC108),#REF!),"")</f>
        <v/>
      </c>
      <c r="CE104" s="304" t="str">
        <f>IF(COUNT(CE68,AD108)=2,ROUND(CE68*AD108/SUM(AD99:AD108),#REF!),"")</f>
        <v/>
      </c>
      <c r="CF104" s="304" t="str">
        <f>IF(COUNT(CF68,AE108)=2,ROUND(CF68*AE108/SUM(AE99:AE108),#REF!),"")</f>
        <v/>
      </c>
      <c r="CG104" s="304" t="str">
        <f>IF(COUNT(CG68,AF108)=2,ROUND(CG68*AF108/SUM(AF99:AF108),#REF!),"")</f>
        <v/>
      </c>
      <c r="CH104" s="563" t="s">
        <v>117</v>
      </c>
      <c r="CI104" s="563"/>
      <c r="CJ104" s="563"/>
      <c r="CK104" s="563"/>
      <c r="CL104" s="563"/>
      <c r="CM104" s="563"/>
      <c r="CN104" s="563"/>
      <c r="CO104" s="563"/>
      <c r="CP104" s="563"/>
      <c r="CQ104" s="563"/>
    </row>
    <row r="105" spans="3:95" s="243" customFormat="1" ht="13.5" customHeight="1">
      <c r="C105" s="568"/>
      <c r="D105" s="568"/>
      <c r="E105" s="306"/>
      <c r="F105" s="569" t="str">
        <f t="shared" ca="1" si="17"/>
        <v/>
      </c>
      <c r="G105" s="569"/>
      <c r="H105" s="569"/>
      <c r="I105" s="321" t="str">
        <f>IF(E105="","",E63)</f>
        <v/>
      </c>
      <c r="J105" s="569" t="e">
        <f>J97&amp;"７"</f>
        <v>#REF!</v>
      </c>
      <c r="K105" s="569"/>
      <c r="L105" s="256"/>
      <c r="M105" s="256"/>
      <c r="N105" s="256"/>
      <c r="O105" s="256"/>
      <c r="P105" s="256"/>
      <c r="Q105" s="256"/>
      <c r="R105" s="256"/>
      <c r="S105" s="256"/>
      <c r="T105" s="256"/>
      <c r="U105" s="256"/>
      <c r="V105" s="256"/>
      <c r="W105" s="256"/>
      <c r="X105" s="256"/>
      <c r="Y105" s="256"/>
      <c r="Z105" s="256"/>
      <c r="AA105" s="256"/>
      <c r="AB105" s="256"/>
      <c r="AC105" s="256"/>
      <c r="AD105" s="256"/>
      <c r="AE105" s="256"/>
      <c r="AF105" s="256"/>
      <c r="AG105" s="570"/>
      <c r="AH105" s="570"/>
      <c r="AI105" s="570"/>
      <c r="AJ105" s="570"/>
      <c r="AK105" s="570"/>
      <c r="AL105" s="570"/>
      <c r="AM105" s="570"/>
      <c r="AN105" s="570"/>
      <c r="AO105" s="570"/>
      <c r="AP105" s="570"/>
      <c r="AR105" s="571" t="b">
        <f t="shared" si="16"/>
        <v>0</v>
      </c>
      <c r="AS105" s="571"/>
      <c r="AT105" s="571"/>
      <c r="AU105" s="282" t="s">
        <v>160</v>
      </c>
      <c r="AV105" s="275"/>
      <c r="AX105" s="569"/>
      <c r="AY105" s="569"/>
      <c r="AZ105" s="588"/>
      <c r="BA105" s="590"/>
      <c r="BB105" s="590"/>
      <c r="BC105" s="590"/>
      <c r="BD105" s="588"/>
      <c r="BE105" s="583"/>
      <c r="BF105" s="584"/>
      <c r="BG105" s="259"/>
      <c r="BH105" s="259"/>
      <c r="BI105" s="259"/>
      <c r="BJ105" s="259"/>
      <c r="BK105" s="259"/>
      <c r="BL105" s="259"/>
      <c r="BM105" s="259"/>
      <c r="BN105" s="259"/>
      <c r="BO105" s="259"/>
      <c r="BP105" s="259"/>
      <c r="BQ105" s="259"/>
      <c r="BR105" s="259"/>
      <c r="BS105" s="569"/>
      <c r="BT105" s="569"/>
      <c r="BU105" s="569"/>
      <c r="BV105" s="270" t="s">
        <v>172</v>
      </c>
      <c r="BW105" s="355" t="str">
        <f>IF(F96=0,IF(COUNT(BW69,F108)=2,ROUND(BW69*F108/100,#REF!),""),IF(COUNT(BW69,F108)=2,ROUND(BW69*F108/Q69,#REF!),""))</f>
        <v/>
      </c>
      <c r="BX105" s="581"/>
      <c r="BY105" s="304" t="str">
        <f>IF(COUNT(BY69,X108)=2,ROUND(BY69*X108/SUM(X99:X108),#REF!),"")</f>
        <v/>
      </c>
      <c r="BZ105" s="304" t="str">
        <f>IF(COUNT(BZ69,Y108)=2,ROUND(BZ69*Y108/SUM(Y99:Y108),#REF!),"")</f>
        <v/>
      </c>
      <c r="CA105" s="304" t="str">
        <f>IF(COUNT(CA69,Z108)=2,ROUND(CA69*Z108/SUM(Z99:Z108),#REF!),"")</f>
        <v/>
      </c>
      <c r="CB105" s="304" t="str">
        <f>IF(COUNT(CB69,AA108)=2,ROUND(CB69*AA108/SUM(AA99:AA108),#REF!),"")</f>
        <v/>
      </c>
      <c r="CC105" s="304" t="str">
        <f>IF(COUNT(CC69,AB108)=2,ROUND(CC69*AB108/SUM(AB99:AB108),#REF!),"")</f>
        <v/>
      </c>
      <c r="CD105" s="304" t="str">
        <f>IF(COUNT(CD69,AC108)=2,ROUND(CD69*AC108/SUM(AC99:AC108),#REF!),"")</f>
        <v/>
      </c>
      <c r="CE105" s="304" t="str">
        <f>IF(COUNT(CE69,AD108)=2,ROUND(CE69*AD108/SUM(AD99:AD108),#REF!),"")</f>
        <v/>
      </c>
      <c r="CF105" s="304" t="str">
        <f>IF(COUNT(CF69,AE108)=2,ROUND(CF69*AE108/SUM(AE99:AE108),#REF!),"")</f>
        <v/>
      </c>
      <c r="CG105" s="304" t="str">
        <f>IF(COUNT(CG69,AF108)=2,ROUND(CG69*AF108/SUM(AF99:AF108),#REF!),"")</f>
        <v/>
      </c>
      <c r="CH105" s="564" t="str">
        <f>IF(CH104="","",CH104)</f>
        <v>風力</v>
      </c>
      <c r="CI105" s="564"/>
      <c r="CJ105" s="564"/>
      <c r="CK105" s="564"/>
      <c r="CL105" s="564"/>
      <c r="CM105" s="564"/>
      <c r="CN105" s="564"/>
      <c r="CO105" s="564"/>
      <c r="CP105" s="564"/>
      <c r="CQ105" s="564"/>
    </row>
    <row r="106" spans="3:95" s="243" customFormat="1" ht="13.5" customHeight="1">
      <c r="C106" s="568"/>
      <c r="D106" s="568"/>
      <c r="E106" s="306"/>
      <c r="F106" s="569" t="str">
        <f t="shared" ca="1" si="17"/>
        <v/>
      </c>
      <c r="G106" s="569"/>
      <c r="H106" s="569"/>
      <c r="I106" s="321" t="str">
        <f>IF(E106="","",E63)</f>
        <v/>
      </c>
      <c r="J106" s="569" t="e">
        <f>J97&amp;"８"</f>
        <v>#REF!</v>
      </c>
      <c r="K106" s="569"/>
      <c r="L106" s="256"/>
      <c r="M106" s="256"/>
      <c r="N106" s="256"/>
      <c r="O106" s="256"/>
      <c r="P106" s="256"/>
      <c r="Q106" s="256"/>
      <c r="R106" s="256"/>
      <c r="S106" s="256"/>
      <c r="T106" s="256"/>
      <c r="U106" s="256"/>
      <c r="V106" s="256"/>
      <c r="W106" s="256"/>
      <c r="X106" s="256"/>
      <c r="Y106" s="256"/>
      <c r="Z106" s="256"/>
      <c r="AA106" s="256"/>
      <c r="AB106" s="256"/>
      <c r="AC106" s="256"/>
      <c r="AD106" s="256"/>
      <c r="AE106" s="256"/>
      <c r="AF106" s="256"/>
      <c r="AG106" s="570"/>
      <c r="AH106" s="570"/>
      <c r="AI106" s="570"/>
      <c r="AJ106" s="570"/>
      <c r="AK106" s="570"/>
      <c r="AL106" s="570"/>
      <c r="AM106" s="570"/>
      <c r="AN106" s="570"/>
      <c r="AO106" s="570"/>
      <c r="AP106" s="570"/>
      <c r="AR106" s="571" t="b">
        <f t="shared" si="16"/>
        <v>0</v>
      </c>
      <c r="AS106" s="571"/>
      <c r="AT106" s="571"/>
      <c r="AU106" s="282" t="s">
        <v>160</v>
      </c>
      <c r="AV106" s="257"/>
      <c r="AX106" s="569"/>
      <c r="AY106" s="569"/>
      <c r="AZ106" s="589"/>
      <c r="BA106" s="590"/>
      <c r="BB106" s="590"/>
      <c r="BC106" s="590"/>
      <c r="BD106" s="589"/>
      <c r="BE106" s="585" t="e">
        <f>IF(#REF!="発電事業者","月間送電電力量（GWh）","月間受電電力量（GWh）")</f>
        <v>#REF!</v>
      </c>
      <c r="BF106" s="586"/>
      <c r="BG106" s="252" t="str">
        <f>IF(COUNT(BG70,L108)=2,ROUND(BG70*L108/SUM(L99:L108),#REF!),"")</f>
        <v/>
      </c>
      <c r="BH106" s="252" t="str">
        <f>IF(COUNT(BH70,M108)=2,ROUND(BH70*M108/SUM(M99:M108),#REF!),"")</f>
        <v/>
      </c>
      <c r="BI106" s="252" t="str">
        <f>IF(COUNT(BI70,N108)=2,ROUND(BI70*N108/SUM(N99:N108),#REF!),"")</f>
        <v/>
      </c>
      <c r="BJ106" s="252" t="str">
        <f>IF(COUNT(BJ70,O108)=2,ROUND(BJ70*O108/SUM(O99:O108),#REF!),"")</f>
        <v/>
      </c>
      <c r="BK106" s="252" t="str">
        <f>IF(COUNT(BK70,P108)=2,ROUND(BK70*P108/SUM(P99:P108),#REF!),"")</f>
        <v/>
      </c>
      <c r="BL106" s="252" t="str">
        <f>IF(COUNT(BL70,Q108)=2,ROUND(BL70*Q108/SUM(Q99:Q108),#REF!),"")</f>
        <v/>
      </c>
      <c r="BM106" s="252" t="str">
        <f>IF(COUNT(BM70,R108)=2,ROUND(BM70*R108/SUM(R99:R108),#REF!),"")</f>
        <v/>
      </c>
      <c r="BN106" s="252" t="str">
        <f>IF(COUNT(BN70,S108)=2,ROUND(BN70*S108/SUM(S99:S108),#REF!),"")</f>
        <v/>
      </c>
      <c r="BO106" s="252" t="str">
        <f>IF(COUNT(BO70,T108)=2,ROUND(BO70*T108/SUM(T99:T108),#REF!),"")</f>
        <v/>
      </c>
      <c r="BP106" s="252" t="str">
        <f>IF(COUNT(BP70,U108)=2,ROUND(BP70*U108/SUM(U99:U108),#REF!),"")</f>
        <v/>
      </c>
      <c r="BQ106" s="252" t="str">
        <f>IF(COUNT(BQ70,V108)=2,ROUND(BQ70*V108/SUM(V99:V108),#REF!),"")</f>
        <v/>
      </c>
      <c r="BR106" s="252" t="str">
        <f>IF(COUNT(BR70,W108)=2,ROUND(BR70*W108/SUM(W99:W108),#REF!),"")</f>
        <v/>
      </c>
      <c r="BS106" s="569" t="e">
        <f>IF(#REF!="発電事業者","年間送電電力量（GWh）","年間受電電力量（GWh）")</f>
        <v>#REF!</v>
      </c>
      <c r="BT106" s="569"/>
      <c r="BU106" s="569"/>
      <c r="BV106" s="270" t="s">
        <v>25</v>
      </c>
      <c r="BW106" s="352"/>
      <c r="BX106" s="582"/>
      <c r="BY106" s="297" t="str">
        <f>IF(COUNT(BY70,X108)=2,ROUND(BY70*X108/SUM(X99:X108),#REF!),"")</f>
        <v/>
      </c>
      <c r="BZ106" s="297" t="str">
        <f>IF(COUNT(BZ70,Y108)=2,ROUND(BZ70*Y108/SUM(Y99:Y108),#REF!),"")</f>
        <v/>
      </c>
      <c r="CA106" s="297" t="str">
        <f>IF(COUNT(CA70,Z108)=2,ROUND(CA70*Z108/SUM(Z99:Z108),#REF!),"")</f>
        <v/>
      </c>
      <c r="CB106" s="297" t="str">
        <f>IF(COUNT(CB70,AA108)=2,ROUND(CB70*AA108/SUM(AA99:AA108),#REF!),"")</f>
        <v/>
      </c>
      <c r="CC106" s="297" t="str">
        <f>IF(COUNT(CC70,AB108)=2,ROUND(CC70*AB108/SUM(AB99:AB108),#REF!),"")</f>
        <v/>
      </c>
      <c r="CD106" s="297" t="str">
        <f>IF(COUNT(CD70,AC108)=2,ROUND(CD70*AC108/SUM(AC99:AC108),#REF!),"")</f>
        <v/>
      </c>
      <c r="CE106" s="297" t="str">
        <f>IF(COUNT(CE70,AD108)=2,ROUND(CE70*AD108/SUM(AD99:AD108),#REF!),"")</f>
        <v/>
      </c>
      <c r="CF106" s="297" t="str">
        <f>IF(COUNT(CF70,AE108)=2,ROUND(CF70*AE108/SUM(AE99:AE108),#REF!),"")</f>
        <v/>
      </c>
      <c r="CG106" s="297" t="str">
        <f>IF(COUNT(CG70,AF108)=2,ROUND(CG70*AF108/SUM(AF99:AF108),#REF!),"")</f>
        <v/>
      </c>
      <c r="CH106" s="565" t="str">
        <f>IF(COUNTA(AG108)=0,"",AG108)</f>
        <v/>
      </c>
      <c r="CI106" s="565"/>
      <c r="CJ106" s="565"/>
      <c r="CK106" s="565"/>
      <c r="CL106" s="565"/>
      <c r="CM106" s="565"/>
      <c r="CN106" s="565"/>
      <c r="CO106" s="565"/>
      <c r="CP106" s="565"/>
      <c r="CQ106" s="565"/>
    </row>
    <row r="107" spans="3:95" s="243" customFormat="1" ht="13.5" customHeight="1">
      <c r="C107" s="568"/>
      <c r="D107" s="568"/>
      <c r="E107" s="306"/>
      <c r="F107" s="569" t="str">
        <f t="shared" ca="1" si="17"/>
        <v/>
      </c>
      <c r="G107" s="569"/>
      <c r="H107" s="569"/>
      <c r="I107" s="321" t="str">
        <f>IF(E107="","",E63)</f>
        <v/>
      </c>
      <c r="J107" s="569" t="e">
        <f>J97&amp;"９"</f>
        <v>#REF!</v>
      </c>
      <c r="K107" s="569"/>
      <c r="L107" s="256"/>
      <c r="M107" s="256"/>
      <c r="N107" s="256"/>
      <c r="O107" s="256"/>
      <c r="P107" s="256"/>
      <c r="Q107" s="256"/>
      <c r="R107" s="256"/>
      <c r="S107" s="256"/>
      <c r="T107" s="256"/>
      <c r="U107" s="256"/>
      <c r="V107" s="256"/>
      <c r="W107" s="256"/>
      <c r="X107" s="256"/>
      <c r="Y107" s="256"/>
      <c r="Z107" s="256"/>
      <c r="AA107" s="256"/>
      <c r="AB107" s="256"/>
      <c r="AC107" s="256"/>
      <c r="AD107" s="256"/>
      <c r="AE107" s="256"/>
      <c r="AF107" s="256"/>
      <c r="AG107" s="570"/>
      <c r="AH107" s="570"/>
      <c r="AI107" s="570"/>
      <c r="AJ107" s="570"/>
      <c r="AK107" s="570"/>
      <c r="AL107" s="570"/>
      <c r="AM107" s="570"/>
      <c r="AN107" s="570"/>
      <c r="AO107" s="570"/>
      <c r="AP107" s="570"/>
      <c r="AR107" s="571" t="b">
        <f t="shared" si="16"/>
        <v>0</v>
      </c>
      <c r="AS107" s="571"/>
      <c r="AT107" s="571"/>
      <c r="AU107" s="282" t="s">
        <v>160</v>
      </c>
      <c r="AV107" s="275"/>
    </row>
    <row r="108" spans="3:95" s="243" customFormat="1" ht="13.5" customHeight="1">
      <c r="C108" s="572" t="s">
        <v>307</v>
      </c>
      <c r="D108" s="573"/>
      <c r="E108" s="353"/>
      <c r="F108" s="574"/>
      <c r="G108" s="575"/>
      <c r="H108" s="576"/>
      <c r="I108" s="354"/>
      <c r="J108" s="577"/>
      <c r="K108" s="577"/>
      <c r="L108" s="308"/>
      <c r="M108" s="308"/>
      <c r="N108" s="308"/>
      <c r="O108" s="308"/>
      <c r="P108" s="308"/>
      <c r="Q108" s="308"/>
      <c r="R108" s="308"/>
      <c r="S108" s="308"/>
      <c r="T108" s="308"/>
      <c r="U108" s="308"/>
      <c r="V108" s="308"/>
      <c r="W108" s="308"/>
      <c r="X108" s="308"/>
      <c r="Y108" s="308"/>
      <c r="Z108" s="308"/>
      <c r="AA108" s="308"/>
      <c r="AB108" s="308"/>
      <c r="AC108" s="308"/>
      <c r="AD108" s="308"/>
      <c r="AE108" s="308"/>
      <c r="AF108" s="308"/>
      <c r="AG108" s="570"/>
      <c r="AH108" s="570"/>
      <c r="AI108" s="570"/>
      <c r="AJ108" s="570"/>
      <c r="AK108" s="570"/>
      <c r="AL108" s="570"/>
      <c r="AM108" s="570"/>
      <c r="AN108" s="570"/>
      <c r="AO108" s="570"/>
      <c r="AP108" s="570"/>
      <c r="AR108" s="571" t="b">
        <f t="shared" si="16"/>
        <v>0</v>
      </c>
      <c r="AS108" s="571"/>
      <c r="AT108" s="571"/>
      <c r="AU108" s="282" t="s">
        <v>160</v>
      </c>
    </row>
    <row r="109" spans="3:95" s="243" customFormat="1" ht="13.5" hidden="1" customHeight="1"/>
    <row r="110" spans="3:95" s="243" customFormat="1" ht="13.5" hidden="1" customHeight="1">
      <c r="AV110" s="268"/>
    </row>
    <row r="111" spans="3:95" s="243" customFormat="1" ht="13.5" hidden="1" customHeight="1">
      <c r="AV111" s="268"/>
    </row>
    <row r="112" spans="3:95" s="243" customFormat="1" ht="13.5" hidden="1" customHeight="1">
      <c r="AV112" s="268"/>
    </row>
    <row r="113" spans="3:100" s="243" customFormat="1" ht="13.5" hidden="1" customHeight="1">
      <c r="AV113" s="268"/>
    </row>
    <row r="114" spans="3:100" s="243" customFormat="1" ht="13.5" hidden="1" customHeight="1">
      <c r="AV114" s="268"/>
    </row>
    <row r="115" spans="3:100" s="243" customFormat="1" ht="13.5" hidden="1" customHeight="1">
      <c r="AV115" s="268"/>
    </row>
    <row r="116" spans="3:100" s="243" customFormat="1" ht="13.5" hidden="1" customHeight="1">
      <c r="AV116" s="268"/>
    </row>
    <row r="117" spans="3:100" s="243" customFormat="1" ht="13.5" hidden="1" customHeight="1">
      <c r="AV117" s="268"/>
    </row>
    <row r="118" spans="3:100" s="243" customFormat="1" ht="13.5" hidden="1" customHeight="1">
      <c r="AV118" s="268"/>
    </row>
    <row r="119" spans="3:100" s="243" customFormat="1" ht="13.5" hidden="1" customHeight="1">
      <c r="AV119" s="268"/>
    </row>
    <row r="120" spans="3:100" s="243" customFormat="1" ht="13.5" hidden="1" customHeight="1">
      <c r="AV120" s="268"/>
    </row>
    <row r="121" spans="3:100" s="243" customFormat="1" ht="13.5" hidden="1" customHeight="1">
      <c r="AV121" s="268"/>
    </row>
    <row r="122" spans="3:100" s="243" customFormat="1" ht="13.5" customHeight="1">
      <c r="AQ122" s="268"/>
      <c r="AR122" s="268"/>
      <c r="AS122" s="268"/>
      <c r="AT122" s="268"/>
      <c r="AU122" s="268"/>
    </row>
    <row r="123" spans="3:100" s="243" customFormat="1" ht="13.5" customHeight="1">
      <c r="C123" s="651" t="s">
        <v>8</v>
      </c>
      <c r="D123" s="651"/>
      <c r="E123" s="562" t="s">
        <v>103</v>
      </c>
      <c r="F123" s="562"/>
      <c r="G123" s="279"/>
    </row>
    <row r="124" spans="3:100" s="243" customFormat="1" ht="13.5" customHeight="1">
      <c r="C124" s="651"/>
      <c r="D124" s="651"/>
      <c r="E124" s="562"/>
      <c r="F124" s="562"/>
      <c r="G124" s="279"/>
      <c r="I124" s="244"/>
    </row>
    <row r="125" spans="3:100" s="243" customFormat="1" ht="13.5" customHeight="1">
      <c r="C125" s="235" t="s">
        <v>254</v>
      </c>
      <c r="D125" s="279"/>
      <c r="E125" s="279"/>
      <c r="F125" s="279"/>
      <c r="G125" s="279"/>
      <c r="I125" s="244"/>
      <c r="BC125" s="239" t="e">
        <f>IF(#REF!="発電事業者","算定結果　様式第３２第１表～第４表（保有電源新エネ欄他）","算定結果　様式第３２第１表・第２表（年度末電源構成・発電端電力量）")</f>
        <v>#REF!</v>
      </c>
      <c r="CT125" s="296" t="s">
        <v>114</v>
      </c>
      <c r="CV125" s="286" t="str">
        <f>IF(COUNT(H129:S152)&gt;0,"○","")</f>
        <v/>
      </c>
    </row>
    <row r="126" spans="3:100" s="243" customFormat="1" ht="13.5" customHeight="1">
      <c r="C126" s="652"/>
      <c r="D126" s="653"/>
      <c r="E126" s="653"/>
      <c r="F126" s="653"/>
      <c r="G126" s="654"/>
      <c r="H126" s="594" t="str">
        <f>$H$66</f>
        <v>風力</v>
      </c>
      <c r="I126" s="594"/>
      <c r="J126" s="594"/>
      <c r="K126" s="594"/>
      <c r="L126" s="594"/>
      <c r="M126" s="594"/>
      <c r="N126" s="594"/>
      <c r="O126" s="594"/>
      <c r="P126" s="594"/>
      <c r="Q126" s="594"/>
      <c r="R126" s="594"/>
      <c r="S126" s="594"/>
      <c r="T126" s="594"/>
      <c r="U126" s="594"/>
      <c r="V126" s="594"/>
      <c r="W126" s="594"/>
      <c r="X126" s="594"/>
      <c r="Y126" s="594"/>
      <c r="Z126" s="594"/>
      <c r="AA126" s="245"/>
      <c r="AB126" s="245"/>
      <c r="AC126" s="245"/>
      <c r="AD126" s="658"/>
      <c r="AE126" s="658"/>
      <c r="AF126" s="658"/>
      <c r="AG126" s="658"/>
      <c r="AH126" s="658"/>
      <c r="AI126" s="594" t="str">
        <f>$H$66</f>
        <v>風力</v>
      </c>
      <c r="AJ126" s="594"/>
      <c r="AK126" s="594"/>
      <c r="AL126" s="594"/>
      <c r="AM126" s="594"/>
      <c r="AN126" s="594"/>
      <c r="AO126" s="594"/>
      <c r="AP126" s="594"/>
      <c r="AQ126" s="594"/>
      <c r="AR126" s="594"/>
      <c r="AS126" s="594"/>
      <c r="AT126" s="594"/>
      <c r="AU126" s="594"/>
      <c r="BB126" s="246"/>
      <c r="BC126" s="659" t="s">
        <v>256</v>
      </c>
      <c r="BD126" s="659"/>
      <c r="BE126" s="659"/>
      <c r="BF126" s="659"/>
      <c r="BG126" s="601" t="e">
        <f>DATE(#REF!,1,1)</f>
        <v>#REF!</v>
      </c>
      <c r="BH126" s="602"/>
      <c r="BI126" s="602"/>
      <c r="BJ126" s="602"/>
      <c r="BK126" s="602"/>
      <c r="BL126" s="602"/>
      <c r="BM126" s="602"/>
      <c r="BN126" s="602"/>
      <c r="BO126" s="602"/>
      <c r="BP126" s="602"/>
      <c r="BQ126" s="602"/>
      <c r="BR126" s="603"/>
      <c r="BS126" s="659" t="s">
        <v>257</v>
      </c>
      <c r="BT126" s="659"/>
      <c r="BU126" s="659"/>
      <c r="BV126" s="659"/>
      <c r="BW126" s="592" t="e">
        <f>DATE(#REF!-1,1,1)</f>
        <v>#REF!</v>
      </c>
      <c r="BX126" s="592" t="e">
        <f>DATE(#REF!,1,1)</f>
        <v>#REF!</v>
      </c>
      <c r="BY126" s="592" t="e">
        <f>DATE(#REF!+1,1,1)</f>
        <v>#REF!</v>
      </c>
      <c r="BZ126" s="592" t="e">
        <f>DATE(#REF!+2,1,1)</f>
        <v>#REF!</v>
      </c>
      <c r="CA126" s="592" t="e">
        <f>DATE(#REF!+3,1,1)</f>
        <v>#REF!</v>
      </c>
      <c r="CB126" s="592" t="e">
        <f>DATE(#REF!+4,1,1)</f>
        <v>#REF!</v>
      </c>
      <c r="CC126" s="592" t="e">
        <f>DATE(#REF!+5,1,1)</f>
        <v>#REF!</v>
      </c>
      <c r="CD126" s="592" t="e">
        <f>DATE(#REF!+6,1,1)</f>
        <v>#REF!</v>
      </c>
      <c r="CE126" s="592" t="e">
        <f>DATE(#REF!+7,1,1)</f>
        <v>#REF!</v>
      </c>
      <c r="CF126" s="592" t="e">
        <f>DATE(#REF!+8,1,1)</f>
        <v>#REF!</v>
      </c>
      <c r="CG126" s="592" t="e">
        <f>DATE(#REF!+9,1,1)</f>
        <v>#REF!</v>
      </c>
      <c r="CH126" s="273"/>
      <c r="CI126" s="273"/>
      <c r="CJ126" s="273"/>
      <c r="CK126" s="273"/>
      <c r="CL126" s="273"/>
      <c r="CM126" s="273"/>
      <c r="CN126" s="273"/>
      <c r="CO126" s="273"/>
      <c r="CP126" s="273"/>
      <c r="CQ126" s="273"/>
    </row>
    <row r="127" spans="3:100" s="243" customFormat="1" ht="13.5" customHeight="1">
      <c r="C127" s="655"/>
      <c r="D127" s="656"/>
      <c r="E127" s="656"/>
      <c r="F127" s="656"/>
      <c r="G127" s="657"/>
      <c r="H127" s="307" t="s">
        <v>194</v>
      </c>
      <c r="I127" s="307" t="s">
        <v>195</v>
      </c>
      <c r="J127" s="307" t="s">
        <v>161</v>
      </c>
      <c r="K127" s="307" t="s">
        <v>162</v>
      </c>
      <c r="L127" s="307" t="s">
        <v>163</v>
      </c>
      <c r="M127" s="307" t="s">
        <v>164</v>
      </c>
      <c r="N127" s="307" t="s">
        <v>165</v>
      </c>
      <c r="O127" s="307" t="s">
        <v>166</v>
      </c>
      <c r="P127" s="307" t="s">
        <v>167</v>
      </c>
      <c r="Q127" s="307" t="s">
        <v>168</v>
      </c>
      <c r="R127" s="307" t="s">
        <v>169</v>
      </c>
      <c r="S127" s="307" t="s">
        <v>170</v>
      </c>
      <c r="T127" s="307" t="s">
        <v>25</v>
      </c>
      <c r="U127" s="637"/>
      <c r="V127" s="638"/>
      <c r="W127" s="638"/>
      <c r="X127" s="638"/>
      <c r="Y127" s="638"/>
      <c r="Z127" s="639"/>
      <c r="AA127" s="245"/>
      <c r="AB127" s="245"/>
      <c r="AC127" s="245"/>
      <c r="AD127" s="658"/>
      <c r="AE127" s="658"/>
      <c r="AF127" s="658"/>
      <c r="AG127" s="658"/>
      <c r="AH127" s="658"/>
      <c r="AI127" s="307" t="s">
        <v>194</v>
      </c>
      <c r="AJ127" s="307" t="s">
        <v>195</v>
      </c>
      <c r="AK127" s="307" t="s">
        <v>161</v>
      </c>
      <c r="AL127" s="307" t="s">
        <v>162</v>
      </c>
      <c r="AM127" s="307" t="s">
        <v>163</v>
      </c>
      <c r="AN127" s="307" t="s">
        <v>164</v>
      </c>
      <c r="AO127" s="307" t="s">
        <v>165</v>
      </c>
      <c r="AP127" s="307" t="s">
        <v>166</v>
      </c>
      <c r="AQ127" s="307" t="s">
        <v>167</v>
      </c>
      <c r="AR127" s="307" t="s">
        <v>168</v>
      </c>
      <c r="AS127" s="307" t="s">
        <v>169</v>
      </c>
      <c r="AT127" s="307" t="s">
        <v>170</v>
      </c>
      <c r="AU127" s="307" t="s">
        <v>25</v>
      </c>
      <c r="AX127" s="280"/>
      <c r="AY127" s="280"/>
      <c r="AZ127" s="280"/>
      <c r="BA127" s="280"/>
      <c r="BB127" s="246"/>
      <c r="BC127" s="659"/>
      <c r="BD127" s="659"/>
      <c r="BE127" s="659"/>
      <c r="BF127" s="659"/>
      <c r="BG127" s="322" t="s">
        <v>194</v>
      </c>
      <c r="BH127" s="322" t="s">
        <v>195</v>
      </c>
      <c r="BI127" s="322" t="s">
        <v>161</v>
      </c>
      <c r="BJ127" s="322" t="s">
        <v>162</v>
      </c>
      <c r="BK127" s="322" t="s">
        <v>163</v>
      </c>
      <c r="BL127" s="322" t="s">
        <v>164</v>
      </c>
      <c r="BM127" s="322" t="s">
        <v>165</v>
      </c>
      <c r="BN127" s="322" t="s">
        <v>166</v>
      </c>
      <c r="BO127" s="322" t="s">
        <v>167</v>
      </c>
      <c r="BP127" s="322" t="s">
        <v>168</v>
      </c>
      <c r="BQ127" s="322" t="s">
        <v>169</v>
      </c>
      <c r="BR127" s="322" t="s">
        <v>170</v>
      </c>
      <c r="BS127" s="659"/>
      <c r="BT127" s="659"/>
      <c r="BU127" s="659"/>
      <c r="BV127" s="659"/>
      <c r="BW127" s="593"/>
      <c r="BX127" s="593"/>
      <c r="BY127" s="593"/>
      <c r="BZ127" s="593"/>
      <c r="CA127" s="593"/>
      <c r="CB127" s="593"/>
      <c r="CC127" s="593"/>
      <c r="CD127" s="593"/>
      <c r="CE127" s="593"/>
      <c r="CF127" s="593"/>
      <c r="CG127" s="593"/>
      <c r="CH127" s="273"/>
      <c r="CI127" s="273"/>
      <c r="CJ127" s="273"/>
      <c r="CK127" s="273"/>
      <c r="CL127" s="273"/>
      <c r="CM127" s="273"/>
      <c r="CN127" s="273"/>
      <c r="CO127" s="273"/>
      <c r="CP127" s="273"/>
      <c r="CQ127" s="273"/>
    </row>
    <row r="128" spans="3:100" s="243" customFormat="1" ht="13.5" customHeight="1">
      <c r="C128" s="594" t="s">
        <v>196</v>
      </c>
      <c r="D128" s="594"/>
      <c r="E128" s="594"/>
      <c r="F128" s="594"/>
      <c r="G128" s="594"/>
      <c r="H128" s="248">
        <f t="shared" ref="H128:S128" si="18">IF($E123="","",VLOOKUP($E123,$CT$84:$DG$93,CV$94,FALSE))</f>
        <v>4.8000000000000001E-2</v>
      </c>
      <c r="I128" s="248">
        <f t="shared" si="18"/>
        <v>3.9E-2</v>
      </c>
      <c r="J128" s="248">
        <f t="shared" si="18"/>
        <v>2.1000000000000001E-2</v>
      </c>
      <c r="K128" s="248">
        <f t="shared" si="18"/>
        <v>1.6E-2</v>
      </c>
      <c r="L128" s="248">
        <f t="shared" si="18"/>
        <v>1.4999999999999999E-2</v>
      </c>
      <c r="M128" s="248">
        <f t="shared" si="18"/>
        <v>1.6E-2</v>
      </c>
      <c r="N128" s="248">
        <f t="shared" si="18"/>
        <v>2.5000000000000001E-2</v>
      </c>
      <c r="O128" s="248">
        <f t="shared" si="18"/>
        <v>5.2999999999999999E-2</v>
      </c>
      <c r="P128" s="248">
        <f t="shared" si="18"/>
        <v>5.8000000000000003E-2</v>
      </c>
      <c r="Q128" s="248">
        <f t="shared" si="18"/>
        <v>7.8E-2</v>
      </c>
      <c r="R128" s="248">
        <f t="shared" si="18"/>
        <v>6.4000000000000001E-2</v>
      </c>
      <c r="S128" s="248">
        <f t="shared" si="18"/>
        <v>3.9E-2</v>
      </c>
      <c r="T128" s="249"/>
      <c r="U128" s="640"/>
      <c r="V128" s="641"/>
      <c r="W128" s="641"/>
      <c r="X128" s="641"/>
      <c r="Y128" s="641"/>
      <c r="Z128" s="642"/>
      <c r="AA128" s="250"/>
      <c r="AB128" s="250"/>
      <c r="AC128" s="250"/>
      <c r="AD128" s="594" t="s">
        <v>197</v>
      </c>
      <c r="AE128" s="594"/>
      <c r="AF128" s="594"/>
      <c r="AG128" s="594"/>
      <c r="AH128" s="594"/>
      <c r="AI128" s="251">
        <v>30</v>
      </c>
      <c r="AJ128" s="251">
        <v>31</v>
      </c>
      <c r="AK128" s="251">
        <v>30</v>
      </c>
      <c r="AL128" s="251">
        <v>31</v>
      </c>
      <c r="AM128" s="251">
        <v>31</v>
      </c>
      <c r="AN128" s="251">
        <v>30</v>
      </c>
      <c r="AO128" s="251">
        <v>31</v>
      </c>
      <c r="AP128" s="251">
        <v>30</v>
      </c>
      <c r="AQ128" s="251">
        <v>31</v>
      </c>
      <c r="AR128" s="251">
        <v>31</v>
      </c>
      <c r="AS128" s="251">
        <v>28</v>
      </c>
      <c r="AT128" s="251">
        <v>31</v>
      </c>
      <c r="AU128" s="249"/>
      <c r="AX128" s="280"/>
      <c r="AY128" s="280"/>
      <c r="AZ128" s="280"/>
      <c r="BA128" s="280"/>
      <c r="BB128" s="246"/>
      <c r="BC128" s="634" t="s">
        <v>198</v>
      </c>
      <c r="BD128" s="635"/>
      <c r="BE128" s="635"/>
      <c r="BF128" s="636"/>
      <c r="BG128" s="297" t="str">
        <f t="shared" ref="BG128:BR128" si="19">IF(COUNT(AI133)=0,"",AI133)</f>
        <v/>
      </c>
      <c r="BH128" s="297" t="str">
        <f t="shared" si="19"/>
        <v/>
      </c>
      <c r="BI128" s="297" t="str">
        <f t="shared" si="19"/>
        <v/>
      </c>
      <c r="BJ128" s="297" t="str">
        <f t="shared" si="19"/>
        <v/>
      </c>
      <c r="BK128" s="297" t="str">
        <f t="shared" si="19"/>
        <v/>
      </c>
      <c r="BL128" s="297" t="str">
        <f t="shared" si="19"/>
        <v/>
      </c>
      <c r="BM128" s="297" t="str">
        <f t="shared" si="19"/>
        <v/>
      </c>
      <c r="BN128" s="297" t="str">
        <f t="shared" si="19"/>
        <v/>
      </c>
      <c r="BO128" s="297" t="str">
        <f t="shared" si="19"/>
        <v/>
      </c>
      <c r="BP128" s="297" t="str">
        <f t="shared" si="19"/>
        <v/>
      </c>
      <c r="BQ128" s="297" t="str">
        <f t="shared" si="19"/>
        <v/>
      </c>
      <c r="BR128" s="297" t="str">
        <f t="shared" si="19"/>
        <v/>
      </c>
      <c r="BS128" s="597" t="s">
        <v>198</v>
      </c>
      <c r="BT128" s="633"/>
      <c r="BU128" s="598"/>
      <c r="BV128" s="322" t="s">
        <v>171</v>
      </c>
      <c r="BW128" s="253" t="str">
        <f>IF(COUNT(AM131)=0,"",AM131)</f>
        <v/>
      </c>
      <c r="BX128" s="253" t="str">
        <f>IF(COUNT(AM133)=0,"",AM133)</f>
        <v/>
      </c>
      <c r="BY128" s="253" t="str">
        <f>IF(COUNT(AM135)=0,"",AM135)</f>
        <v/>
      </c>
      <c r="BZ128" s="253" t="str">
        <f>IF(COUNT(AM137)=0,"",AM137)</f>
        <v/>
      </c>
      <c r="CA128" s="253" t="str">
        <f>IF(COUNT(AM139)=0,"",AM139)</f>
        <v/>
      </c>
      <c r="CB128" s="253" t="str">
        <f>IF(COUNT(AM141)=0,"",AM141)</f>
        <v/>
      </c>
      <c r="CC128" s="253" t="str">
        <f>IF(COUNT(AM143)=0,"",AM143)</f>
        <v/>
      </c>
      <c r="CD128" s="253" t="str">
        <f>IF(COUNT(AM145)=0,"",AM145)</f>
        <v/>
      </c>
      <c r="CE128" s="253" t="str">
        <f>IF(COUNT(AM147)=0,"",AM147)</f>
        <v/>
      </c>
      <c r="CF128" s="253" t="str">
        <f>IF(COUNT(AM149)=0,"",AM149)</f>
        <v/>
      </c>
      <c r="CG128" s="253" t="str">
        <f>IF(COUNT(AM151)=0,"",AM151)</f>
        <v/>
      </c>
      <c r="CH128" s="257"/>
      <c r="CI128" s="257"/>
      <c r="CJ128" s="257"/>
      <c r="CK128" s="257"/>
      <c r="CL128" s="257"/>
      <c r="CM128" s="257"/>
      <c r="CN128" s="257"/>
      <c r="CO128" s="257"/>
      <c r="CP128" s="257"/>
      <c r="CQ128" s="257"/>
    </row>
    <row r="129" spans="3:95" s="243" customFormat="1" ht="13.5" customHeight="1">
      <c r="C129" s="604" t="e">
        <f>DATE(#REF!-2,1,1)</f>
        <v>#REF!</v>
      </c>
      <c r="D129" s="605"/>
      <c r="E129" s="613" t="s">
        <v>275</v>
      </c>
      <c r="F129" s="614"/>
      <c r="G129" s="615"/>
      <c r="H129" s="255"/>
      <c r="I129" s="255"/>
      <c r="J129" s="255"/>
      <c r="K129" s="255"/>
      <c r="L129" s="255"/>
      <c r="M129" s="255"/>
      <c r="N129" s="255"/>
      <c r="O129" s="255"/>
      <c r="P129" s="256"/>
      <c r="Q129" s="256"/>
      <c r="R129" s="256"/>
      <c r="S129" s="256"/>
      <c r="T129" s="255"/>
      <c r="U129" s="578"/>
      <c r="V129" s="644"/>
      <c r="W129" s="644"/>
      <c r="X129" s="644"/>
      <c r="Y129" s="644"/>
      <c r="Z129" s="579"/>
      <c r="AA129" s="257"/>
      <c r="AB129" s="257"/>
      <c r="AC129" s="257"/>
      <c r="AD129" s="604" t="e">
        <f>DATE(#REF!-2,1,1)</f>
        <v>#REF!</v>
      </c>
      <c r="AE129" s="605"/>
      <c r="AF129" s="613" t="s">
        <v>198</v>
      </c>
      <c r="AG129" s="614"/>
      <c r="AH129" s="615"/>
      <c r="AI129" s="255"/>
      <c r="AJ129" s="255"/>
      <c r="AK129" s="255"/>
      <c r="AL129" s="255"/>
      <c r="AM129" s="255"/>
      <c r="AN129" s="255"/>
      <c r="AO129" s="255"/>
      <c r="AP129" s="255"/>
      <c r="AQ129" s="255"/>
      <c r="AR129" s="258" t="str">
        <f>IF(COUNT(P129,Q129)&lt;&gt;2,"",ROUND(MIN(P129,Q129)*Q128,#REF!))</f>
        <v/>
      </c>
      <c r="AS129" s="258" t="str">
        <f>IF(COUNT(Q129,R129)&lt;&gt;2,"",ROUND(MIN(Q129,R129)*R128,#REF!))</f>
        <v/>
      </c>
      <c r="AT129" s="258" t="str">
        <f>IF(COUNT(R129,S129)&lt;&gt;2,"",ROUND(MIN(R129,S129)*S128,#REF!))</f>
        <v/>
      </c>
      <c r="AU129" s="255"/>
      <c r="AX129" s="280"/>
      <c r="AY129" s="280"/>
      <c r="AZ129" s="280"/>
      <c r="BA129" s="280"/>
      <c r="BB129" s="246"/>
      <c r="BC129" s="648"/>
      <c r="BD129" s="649"/>
      <c r="BE129" s="649"/>
      <c r="BF129" s="650"/>
      <c r="BG129" s="259"/>
      <c r="BH129" s="259"/>
      <c r="BI129" s="259"/>
      <c r="BJ129" s="259"/>
      <c r="BK129" s="259"/>
      <c r="BL129" s="259"/>
      <c r="BM129" s="259"/>
      <c r="BN129" s="259"/>
      <c r="BO129" s="259"/>
      <c r="BP129" s="259"/>
      <c r="BQ129" s="259"/>
      <c r="BR129" s="259"/>
      <c r="BS129" s="599"/>
      <c r="BT129" s="643"/>
      <c r="BU129" s="600"/>
      <c r="BV129" s="322" t="s">
        <v>172</v>
      </c>
      <c r="BW129" s="253" t="str">
        <f>IF(COUNT(AR129)=0,"",AR129)</f>
        <v/>
      </c>
      <c r="BX129" s="253" t="str">
        <f>IF(COUNT(AR133)=0,"",AR133)</f>
        <v/>
      </c>
      <c r="BY129" s="253" t="str">
        <f>IF(COUNT(AR135)=0,"",AR135)</f>
        <v/>
      </c>
      <c r="BZ129" s="253" t="str">
        <f>IF(COUNT(AR137)=0,"",AR137)</f>
        <v/>
      </c>
      <c r="CA129" s="253" t="str">
        <f>IF(COUNT(AR139)=0,"",AR139)</f>
        <v/>
      </c>
      <c r="CB129" s="253" t="str">
        <f>IF(COUNT(AR141)=0,"",AR141)</f>
        <v/>
      </c>
      <c r="CC129" s="253" t="str">
        <f>IF(COUNT(AR143)=0,"",AR143)</f>
        <v/>
      </c>
      <c r="CD129" s="253" t="str">
        <f>IF(COUNT(AR145)=0,"",AR145)</f>
        <v/>
      </c>
      <c r="CE129" s="253" t="str">
        <f>IF(COUNT(AR147)=0,"",AR147)</f>
        <v/>
      </c>
      <c r="CF129" s="253" t="str">
        <f>IF(COUNT(AR149)=0,"",AR149)</f>
        <v/>
      </c>
      <c r="CG129" s="253" t="str">
        <f>IF(COUNT(AR151)=0,"",AR151)</f>
        <v/>
      </c>
      <c r="CH129" s="257"/>
      <c r="CI129" s="257"/>
      <c r="CJ129" s="257"/>
      <c r="CK129" s="257"/>
      <c r="CL129" s="257"/>
      <c r="CM129" s="257"/>
      <c r="CN129" s="257"/>
      <c r="CO129" s="257"/>
      <c r="CP129" s="257"/>
      <c r="CQ129" s="257"/>
    </row>
    <row r="130" spans="3:95" s="243" customFormat="1" ht="13.5" customHeight="1">
      <c r="C130" s="606"/>
      <c r="D130" s="607"/>
      <c r="E130" s="608" t="s">
        <v>252</v>
      </c>
      <c r="F130" s="609"/>
      <c r="G130" s="610"/>
      <c r="H130" s="260"/>
      <c r="I130" s="260"/>
      <c r="J130" s="260"/>
      <c r="K130" s="260"/>
      <c r="L130" s="260"/>
      <c r="M130" s="260"/>
      <c r="N130" s="260"/>
      <c r="O130" s="260"/>
      <c r="P130" s="261"/>
      <c r="Q130" s="261"/>
      <c r="R130" s="261"/>
      <c r="S130" s="261"/>
      <c r="T130" s="262" t="str">
        <f>IF(COUNT(H130:S130)=0,"",SUMPRODUCT(ROUND(H130:S130,#REF!)))</f>
        <v/>
      </c>
      <c r="U130" s="645"/>
      <c r="V130" s="646"/>
      <c r="W130" s="646"/>
      <c r="X130" s="646"/>
      <c r="Y130" s="646"/>
      <c r="Z130" s="647"/>
      <c r="AA130" s="257"/>
      <c r="AB130" s="257"/>
      <c r="AC130" s="257"/>
      <c r="AD130" s="606"/>
      <c r="AE130" s="607"/>
      <c r="AF130" s="608" t="s">
        <v>199</v>
      </c>
      <c r="AG130" s="609"/>
      <c r="AH130" s="610"/>
      <c r="AI130" s="263"/>
      <c r="AJ130" s="263"/>
      <c r="AK130" s="263"/>
      <c r="AL130" s="263"/>
      <c r="AM130" s="263"/>
      <c r="AN130" s="263"/>
      <c r="AO130" s="263"/>
      <c r="AP130" s="263"/>
      <c r="AQ130" s="263"/>
      <c r="AR130" s="264" t="str">
        <f>IF(COUNT(Q129:Q130)=0,"",ROUND(Q130/(Q129*24*AR128/1000),3))</f>
        <v/>
      </c>
      <c r="AS130" s="264" t="str">
        <f>IF(COUNT(R129:R130)=0,"",ROUND(R130/(R129*24*AS128/1000),3))</f>
        <v/>
      </c>
      <c r="AT130" s="264" t="str">
        <f>IF(COUNT(S129:S130)=0,"",ROUND(S130/(S129*24*AT128/1000),3))</f>
        <v/>
      </c>
      <c r="AU130" s="265" t="str">
        <f>IF(COUNT(AI130:AT130)=0,"",AVERAGE(AI130:AT130))</f>
        <v/>
      </c>
      <c r="AX130" s="280"/>
      <c r="AY130" s="280"/>
      <c r="AZ130" s="280"/>
      <c r="BA130" s="280"/>
      <c r="BB130" s="246"/>
      <c r="BC130" s="594" t="s">
        <v>205</v>
      </c>
      <c r="BD130" s="594"/>
      <c r="BE130" s="594"/>
      <c r="BF130" s="594"/>
      <c r="BG130" s="253" t="str">
        <f>IF(COUNT(H134)=0,"",ROUND(H134,#REF!))</f>
        <v/>
      </c>
      <c r="BH130" s="253" t="str">
        <f>IF(COUNT(I134)=0,"",ROUND(I134,#REF!))</f>
        <v/>
      </c>
      <c r="BI130" s="253" t="str">
        <f>IF(COUNT(J134)=0,"",ROUND(J134,#REF!))</f>
        <v/>
      </c>
      <c r="BJ130" s="253" t="str">
        <f>IF(COUNT(K134)=0,"",ROUND(K134,#REF!))</f>
        <v/>
      </c>
      <c r="BK130" s="253" t="str">
        <f>IF(COUNT(L134)=0,"",ROUND(L134,#REF!))</f>
        <v/>
      </c>
      <c r="BL130" s="253" t="str">
        <f>IF(COUNT(M134)=0,"",ROUND(M134,#REF!))</f>
        <v/>
      </c>
      <c r="BM130" s="253" t="str">
        <f>IF(COUNT(N134)=0,"",ROUND(N134,#REF!))</f>
        <v/>
      </c>
      <c r="BN130" s="253" t="str">
        <f>IF(COUNT(O134)=0,"",ROUND(O134,#REF!))</f>
        <v/>
      </c>
      <c r="BO130" s="253" t="str">
        <f>IF(COUNT(P134)=0,"",ROUND(P134,#REF!))</f>
        <v/>
      </c>
      <c r="BP130" s="253" t="str">
        <f>IF(COUNT(Q134)=0,"",ROUND(Q134,#REF!))</f>
        <v/>
      </c>
      <c r="BQ130" s="253" t="str">
        <f>IF(COUNT(R134)=0,"",ROUND(R134,#REF!))</f>
        <v/>
      </c>
      <c r="BR130" s="253" t="str">
        <f>IF(COUNT(S134)=0,"",ROUND(S134,#REF!))</f>
        <v/>
      </c>
      <c r="BS130" s="634" t="s">
        <v>205</v>
      </c>
      <c r="BT130" s="635"/>
      <c r="BU130" s="636"/>
      <c r="BV130" s="322" t="s">
        <v>25</v>
      </c>
      <c r="BW130" s="253" t="str">
        <f>IF(COUNT(T132)=0,"",T132)</f>
        <v/>
      </c>
      <c r="BX130" s="253" t="str">
        <f>IF(COUNT(T134)=0,"",T134)</f>
        <v/>
      </c>
      <c r="BY130" s="253" t="str">
        <f>IF(COUNT(T136)=0,"",T136)</f>
        <v/>
      </c>
      <c r="BZ130" s="266" t="str">
        <f>IF(COUNT(T138)=0,"",T138)</f>
        <v/>
      </c>
      <c r="CA130" s="253" t="str">
        <f>IF(COUNT(T140)=0,"",T140)</f>
        <v/>
      </c>
      <c r="CB130" s="253" t="str">
        <f>IF(COUNT(T142)=0,"",T142)</f>
        <v/>
      </c>
      <c r="CC130" s="253" t="str">
        <f>IF(COUNT(T144)=0,"",T144)</f>
        <v/>
      </c>
      <c r="CD130" s="253" t="str">
        <f>IF(COUNT(T146)=0,"",T146)</f>
        <v/>
      </c>
      <c r="CE130" s="253" t="str">
        <f>IF(COUNT(T148)=0,"",T148)</f>
        <v/>
      </c>
      <c r="CF130" s="253" t="str">
        <f>IF(COUNT(T150)=0,"",T150)</f>
        <v/>
      </c>
      <c r="CG130" s="253" t="str">
        <f>IF(COUNT(T152)=0,"",T152)</f>
        <v/>
      </c>
      <c r="CH130" s="257"/>
      <c r="CI130" s="257"/>
      <c r="CJ130" s="257"/>
      <c r="CK130" s="257"/>
      <c r="CL130" s="257"/>
      <c r="CM130" s="257"/>
      <c r="CN130" s="257"/>
      <c r="CO130" s="257"/>
      <c r="CP130" s="257"/>
      <c r="CQ130" s="257"/>
    </row>
    <row r="131" spans="3:95" s="243" customFormat="1" ht="13.5" customHeight="1">
      <c r="C131" s="604" t="e">
        <f>DATE(#REF!-1,1,1)</f>
        <v>#REF!</v>
      </c>
      <c r="D131" s="605"/>
      <c r="E131" s="613" t="s">
        <v>275</v>
      </c>
      <c r="F131" s="614"/>
      <c r="G131" s="615"/>
      <c r="H131" s="256"/>
      <c r="I131" s="256"/>
      <c r="J131" s="256"/>
      <c r="K131" s="256"/>
      <c r="L131" s="256"/>
      <c r="M131" s="256"/>
      <c r="N131" s="256"/>
      <c r="O131" s="256"/>
      <c r="P131" s="256"/>
      <c r="Q131" s="256"/>
      <c r="R131" s="256"/>
      <c r="S131" s="256"/>
      <c r="T131" s="255"/>
      <c r="U131" s="613" t="s">
        <v>210</v>
      </c>
      <c r="V131" s="614"/>
      <c r="W131" s="614"/>
      <c r="X131" s="615"/>
      <c r="Y131" s="616" t="str">
        <f>IF(COUNT(S131)=0,"",ROUND(S131,#REF!))</f>
        <v/>
      </c>
      <c r="Z131" s="617"/>
      <c r="AA131" s="257"/>
      <c r="AB131" s="257"/>
      <c r="AC131" s="257"/>
      <c r="AD131" s="604" t="e">
        <f>DATE(#REF!-1,1,1)</f>
        <v>#REF!</v>
      </c>
      <c r="AE131" s="605"/>
      <c r="AF131" s="613" t="s">
        <v>198</v>
      </c>
      <c r="AG131" s="614"/>
      <c r="AH131" s="615"/>
      <c r="AI131" s="258" t="str">
        <f>IF(COUNT(S129,H131)&lt;&gt;2,"",ROUND(MIN(S129,H131)*H128,#REF!))</f>
        <v/>
      </c>
      <c r="AJ131" s="258" t="str">
        <f>IF(COUNT(H131,I131)&lt;&gt;2,"",ROUND(MIN(H131,I131)*I128,#REF!))</f>
        <v/>
      </c>
      <c r="AK131" s="258" t="str">
        <f>IF(COUNT(I131,J131)&lt;&gt;2,"",ROUND(MIN(I131,J131)*J128,#REF!))</f>
        <v/>
      </c>
      <c r="AL131" s="258" t="str">
        <f>IF(COUNT(J131,K131)&lt;&gt;2,"",ROUND(MIN(J131,K131)*K128,#REF!))</f>
        <v/>
      </c>
      <c r="AM131" s="258" t="str">
        <f>IF(COUNT(K131,L131)&lt;&gt;2,"",ROUND(MIN(K131,L131)*L128,#REF!))</f>
        <v/>
      </c>
      <c r="AN131" s="258" t="str">
        <f>IF(COUNT(L131,M131)&lt;&gt;2,"",ROUND(MIN(L131,M131)*M128,#REF!))</f>
        <v/>
      </c>
      <c r="AO131" s="258" t="str">
        <f>IF(COUNT(M131,N131)&lt;&gt;2,"",ROUND(MIN(M131,N131)*N128,#REF!))</f>
        <v/>
      </c>
      <c r="AP131" s="258" t="str">
        <f>IF(COUNT(N131,O131)&lt;&gt;2,"",ROUND(MIN(N131,O131)*O128,#REF!))</f>
        <v/>
      </c>
      <c r="AQ131" s="258" t="str">
        <f>IF(COUNT(O131,P131)&lt;&gt;2,"",ROUND(MIN(O131,P131)*P128,#REF!))</f>
        <v/>
      </c>
      <c r="AR131" s="258" t="str">
        <f>IF(COUNT(P131,Q131)&lt;&gt;2,"",ROUND(MIN(P131,Q131)*Q128,#REF!))</f>
        <v/>
      </c>
      <c r="AS131" s="258" t="str">
        <f>IF(COUNT(Q131,R131)&lt;&gt;2,"",ROUND(MIN(Q131,R131)*R128,#REF!))</f>
        <v/>
      </c>
      <c r="AT131" s="258" t="str">
        <f>IF(COUNT(R131,S131)&lt;&gt;2,"",ROUND(MIN(R131,S131)*S128,#REF!))</f>
        <v/>
      </c>
      <c r="AU131" s="255"/>
      <c r="AX131" s="280"/>
      <c r="AY131" s="280"/>
      <c r="AZ131" s="280"/>
      <c r="BB131" s="246"/>
      <c r="BC131" s="627"/>
      <c r="BD131" s="628"/>
      <c r="BE131" s="628"/>
      <c r="BF131" s="628"/>
      <c r="BG131" s="628"/>
      <c r="BH131" s="628"/>
      <c r="BI131" s="628"/>
      <c r="BJ131" s="628"/>
      <c r="BK131" s="628"/>
      <c r="BL131" s="628"/>
      <c r="BM131" s="628"/>
      <c r="BN131" s="628"/>
      <c r="BO131" s="628"/>
      <c r="BP131" s="628"/>
      <c r="BQ131" s="628"/>
      <c r="BR131" s="629"/>
      <c r="BS131" s="597" t="s">
        <v>206</v>
      </c>
      <c r="BT131" s="633"/>
      <c r="BU131" s="598"/>
      <c r="BV131" s="322" t="s">
        <v>25</v>
      </c>
      <c r="BW131" s="253" t="str">
        <f>IF(COUNT(Y131)=0,"",IF(#REF!="発電事業者",Y131,IF(SUMIF($C159:$D168,"その他事業者",L159:L168)=0,IF(Y131*L168/SUM(L159:L168)=0,"",Y131*L168/SUM(L159:L168)),ROUND(Y131*SUMIF($C159:$D168,"その他事業者",L159:L168)/SUM(L159:L168),#REF!)+Y131*L168/SUM(L159:L168))))</f>
        <v/>
      </c>
      <c r="BX131" s="253" t="str">
        <f>IF(COUNT(Y133)=0,"",IF(#REF!="発電事業者",Y133,IF(SUMIF($C159:$D168,"その他事業者",W159:W168)=0,IF(Y133*W168/SUM(W159:W168)=0,"",Y133*W168/SUM(W159:W168)),ROUND(Y133*SUMIF($C159:$D168,"その他事業者",W159:W168)/SUM(W159:W168),#REF!)+Y133*W168/SUM(W159:W168))))</f>
        <v/>
      </c>
      <c r="BY131" s="267"/>
      <c r="BZ131" s="267"/>
      <c r="CA131" s="267"/>
      <c r="CB131" s="253" t="str">
        <f>IF(COUNT(Y141)=0,"",IF(#REF!="発電事業者",Y141,IF(SUMIF($C159:$D168,"その他事業者",AA159:AA168)=0,IF(Y141*AA168/SUM(AA159:AA168)=0,"",Y141*AA168/SUM(AA159:AA168)),ROUND(Y141*SUMIF($C159:$D168,"その他事業者",AA159:AA168)/SUM(AA159:AA168),#REF!)+Y141*AA168/SUM(AA159:AA168))))</f>
        <v/>
      </c>
      <c r="CC131" s="267"/>
      <c r="CD131" s="267"/>
      <c r="CE131" s="267"/>
      <c r="CF131" s="267"/>
      <c r="CG131" s="253" t="str">
        <f>IF(COUNT(Y151)=0,"",IF(#REF!="発電事業者",Y151,IF(SUMIF($C159:$D168,"その他事業者",AF159:AF168)=0,IF(Y151*AF168/SUM(AF159:AF168)=0,"",Y151*AF168/SUM(AF159:AF168)),ROUND(Y151*SUMIF($C159:$D168,"その他事業者",AF159:AF168)/SUM(AF159:AF168),#REF!)+Y151*AF168/SUM(AF159:AF168))))</f>
        <v/>
      </c>
      <c r="CH131" s="257"/>
      <c r="CI131" s="257"/>
      <c r="CJ131" s="257"/>
      <c r="CK131" s="257"/>
      <c r="CL131" s="257"/>
      <c r="CM131" s="257"/>
      <c r="CN131" s="257"/>
      <c r="CO131" s="257"/>
      <c r="CP131" s="257"/>
      <c r="CQ131" s="257"/>
    </row>
    <row r="132" spans="3:95" s="243" customFormat="1" ht="13.5" customHeight="1">
      <c r="C132" s="606"/>
      <c r="D132" s="607"/>
      <c r="E132" s="608" t="s">
        <v>252</v>
      </c>
      <c r="F132" s="609"/>
      <c r="G132" s="610"/>
      <c r="H132" s="261"/>
      <c r="I132" s="261"/>
      <c r="J132" s="261"/>
      <c r="K132" s="261"/>
      <c r="L132" s="261"/>
      <c r="M132" s="261"/>
      <c r="N132" s="261"/>
      <c r="O132" s="261"/>
      <c r="P132" s="261"/>
      <c r="Q132" s="261"/>
      <c r="R132" s="261"/>
      <c r="S132" s="261"/>
      <c r="T132" s="262" t="str">
        <f>IF(COUNT(H132:S132)=0,"",SUMPRODUCT(ROUND(H132:S132,#REF!)))</f>
        <v/>
      </c>
      <c r="U132" s="608" t="s">
        <v>211</v>
      </c>
      <c r="V132" s="609"/>
      <c r="W132" s="609"/>
      <c r="X132" s="610"/>
      <c r="Y132" s="611" t="str">
        <f>IF(COUNT(T132)=0,"",T132)</f>
        <v/>
      </c>
      <c r="Z132" s="612"/>
      <c r="AA132" s="257"/>
      <c r="AB132" s="257"/>
      <c r="AC132" s="257"/>
      <c r="AD132" s="606"/>
      <c r="AE132" s="607"/>
      <c r="AF132" s="608" t="s">
        <v>199</v>
      </c>
      <c r="AG132" s="609"/>
      <c r="AH132" s="610"/>
      <c r="AI132" s="264" t="str">
        <f t="shared" ref="AI132:AT132" si="20">IF(COUNT(H131:H132)=0,"",ROUND(H132/(H131*24*AI128/1000),3))</f>
        <v/>
      </c>
      <c r="AJ132" s="264" t="str">
        <f t="shared" si="20"/>
        <v/>
      </c>
      <c r="AK132" s="264" t="str">
        <f t="shared" si="20"/>
        <v/>
      </c>
      <c r="AL132" s="264" t="str">
        <f t="shared" si="20"/>
        <v/>
      </c>
      <c r="AM132" s="264" t="str">
        <f t="shared" si="20"/>
        <v/>
      </c>
      <c r="AN132" s="264" t="str">
        <f t="shared" si="20"/>
        <v/>
      </c>
      <c r="AO132" s="264" t="str">
        <f t="shared" si="20"/>
        <v/>
      </c>
      <c r="AP132" s="264" t="str">
        <f t="shared" si="20"/>
        <v/>
      </c>
      <c r="AQ132" s="264" t="str">
        <f t="shared" si="20"/>
        <v/>
      </c>
      <c r="AR132" s="264" t="str">
        <f t="shared" si="20"/>
        <v/>
      </c>
      <c r="AS132" s="264" t="str">
        <f t="shared" si="20"/>
        <v/>
      </c>
      <c r="AT132" s="264" t="str">
        <f t="shared" si="20"/>
        <v/>
      </c>
      <c r="AU132" s="265" t="str">
        <f>IF(COUNT(AI132:AT132)=0,"",AVERAGE(AI132:AT132))</f>
        <v/>
      </c>
      <c r="AX132" s="280"/>
      <c r="AY132" s="280"/>
      <c r="AZ132" s="280"/>
      <c r="BB132" s="246"/>
      <c r="BC132" s="630"/>
      <c r="BD132" s="631"/>
      <c r="BE132" s="631"/>
      <c r="BF132" s="631"/>
      <c r="BG132" s="631"/>
      <c r="BH132" s="631"/>
      <c r="BI132" s="631"/>
      <c r="BJ132" s="631"/>
      <c r="BK132" s="631"/>
      <c r="BL132" s="631"/>
      <c r="BM132" s="631"/>
      <c r="BN132" s="631"/>
      <c r="BO132" s="631"/>
      <c r="BP132" s="631"/>
      <c r="BQ132" s="631"/>
      <c r="BR132" s="632"/>
      <c r="BS132" s="634" t="s">
        <v>207</v>
      </c>
      <c r="BT132" s="635"/>
      <c r="BU132" s="636"/>
      <c r="BV132" s="322" t="s">
        <v>25</v>
      </c>
      <c r="BW132" s="253" t="str">
        <f>IF(COUNT(Y132)=0,"",Y132)</f>
        <v/>
      </c>
      <c r="BX132" s="253" t="str">
        <f>IF(COUNT(Y134)=0,"",Y134)</f>
        <v/>
      </c>
      <c r="BY132" s="267"/>
      <c r="BZ132" s="267"/>
      <c r="CA132" s="267"/>
      <c r="CB132" s="253" t="str">
        <f>IF(COUNT(Y142)=0,"",Y142)</f>
        <v/>
      </c>
      <c r="CC132" s="267"/>
      <c r="CD132" s="267"/>
      <c r="CE132" s="267"/>
      <c r="CF132" s="267"/>
      <c r="CG132" s="253" t="str">
        <f>IF(COUNT(Y152)=0,"",Y152)</f>
        <v/>
      </c>
      <c r="CH132" s="257"/>
      <c r="CI132" s="257"/>
      <c r="CJ132" s="257"/>
      <c r="CK132" s="257"/>
      <c r="CL132" s="257"/>
      <c r="CM132" s="257"/>
      <c r="CN132" s="257"/>
      <c r="CO132" s="257"/>
      <c r="CP132" s="257"/>
      <c r="CQ132" s="257"/>
    </row>
    <row r="133" spans="3:95" s="243" customFormat="1" ht="13.5" customHeight="1">
      <c r="C133" s="604" t="e">
        <f>DATE(#REF!,1,1)</f>
        <v>#REF!</v>
      </c>
      <c r="D133" s="605"/>
      <c r="E133" s="613" t="s">
        <v>275</v>
      </c>
      <c r="F133" s="614"/>
      <c r="G133" s="615"/>
      <c r="H133" s="256"/>
      <c r="I133" s="256"/>
      <c r="J133" s="256"/>
      <c r="K133" s="256"/>
      <c r="L133" s="256"/>
      <c r="M133" s="256"/>
      <c r="N133" s="256"/>
      <c r="O133" s="256"/>
      <c r="P133" s="256"/>
      <c r="Q133" s="256"/>
      <c r="R133" s="256"/>
      <c r="S133" s="256"/>
      <c r="T133" s="255"/>
      <c r="U133" s="613" t="s">
        <v>210</v>
      </c>
      <c r="V133" s="614"/>
      <c r="W133" s="614"/>
      <c r="X133" s="615"/>
      <c r="Y133" s="616" t="str">
        <f>IF(COUNT(S133)=0,"",ROUND(S133,#REF!))</f>
        <v/>
      </c>
      <c r="Z133" s="617"/>
      <c r="AA133" s="257"/>
      <c r="AB133" s="257"/>
      <c r="AC133" s="257"/>
      <c r="AD133" s="604" t="e">
        <f>DATE(#REF!,1,1)</f>
        <v>#REF!</v>
      </c>
      <c r="AE133" s="605"/>
      <c r="AF133" s="613" t="s">
        <v>198</v>
      </c>
      <c r="AG133" s="614"/>
      <c r="AH133" s="615"/>
      <c r="AI133" s="258" t="str">
        <f>IF(COUNT(S131,H133)&lt;&gt;2,"",ROUND(MIN(S131,H133)*H128,#REF!))</f>
        <v/>
      </c>
      <c r="AJ133" s="258" t="str">
        <f>IF(COUNT(H133,I133)&lt;&gt;2,"",ROUND(MIN(H133,I133)*I128,#REF!))</f>
        <v/>
      </c>
      <c r="AK133" s="258" t="str">
        <f>IF(COUNT(I133,J133)&lt;&gt;2,"",ROUND(MIN(I133,J133)*J128,#REF!))</f>
        <v/>
      </c>
      <c r="AL133" s="258" t="str">
        <f>IF(COUNT(J133,K133)&lt;&gt;2,"",ROUND(MIN(J133,K133)*K128,#REF!))</f>
        <v/>
      </c>
      <c r="AM133" s="258" t="str">
        <f>IF(COUNT(K133,L133)&lt;&gt;2,"",ROUND(MIN(K133,L133)*L128,#REF!))</f>
        <v/>
      </c>
      <c r="AN133" s="258" t="str">
        <f>IF(COUNT(L133,M133)&lt;&gt;2,"",ROUND(MIN(L133,M133)*M128,#REF!))</f>
        <v/>
      </c>
      <c r="AO133" s="258" t="str">
        <f>IF(COUNT(M133,N133)&lt;&gt;2,"",ROUND(MIN(M133,N133)*N128,#REF!))</f>
        <v/>
      </c>
      <c r="AP133" s="258" t="str">
        <f>IF(COUNT(N133,O133)&lt;&gt;2,"",ROUND(MIN(N133,O133)*O128,#REF!))</f>
        <v/>
      </c>
      <c r="AQ133" s="258" t="str">
        <f>IF(COUNT(O133,P133)&lt;&gt;2,"",ROUND(MIN(O133,P133)*P128,#REF!))</f>
        <v/>
      </c>
      <c r="AR133" s="258" t="str">
        <f>IF(COUNT(P133,Q133)&lt;&gt;2,"",ROUND(MIN(P133,Q133)*Q128,#REF!))</f>
        <v/>
      </c>
      <c r="AS133" s="258" t="str">
        <f>IF(COUNT(Q133,R133)&lt;&gt;2,"",ROUND(MIN(Q133,R133)*R128,#REF!))</f>
        <v/>
      </c>
      <c r="AT133" s="258" t="str">
        <f>IF(COUNT(R133,S133)&lt;&gt;2,"",ROUND(MIN(R133,S133)*S128,#REF!))</f>
        <v/>
      </c>
      <c r="AU133" s="255"/>
      <c r="AX133" s="268"/>
      <c r="BB133" s="268"/>
      <c r="BC133" s="245"/>
      <c r="BD133" s="245"/>
      <c r="BE133" s="245"/>
      <c r="BF133" s="245"/>
      <c r="BG133" s="245"/>
      <c r="BH133" s="245"/>
      <c r="BI133" s="245"/>
      <c r="BJ133" s="245"/>
      <c r="BK133" s="245"/>
      <c r="BL133" s="245"/>
      <c r="BM133" s="245"/>
      <c r="BN133" s="245"/>
      <c r="BO133" s="245"/>
      <c r="BP133" s="245"/>
      <c r="BQ133" s="245"/>
      <c r="BR133" s="245"/>
      <c r="BS133" s="245"/>
      <c r="BT133" s="245"/>
      <c r="BU133" s="245"/>
      <c r="BV133" s="245"/>
      <c r="BW133" s="245"/>
      <c r="BX133" s="257"/>
      <c r="BY133" s="257"/>
      <c r="BZ133" s="257"/>
      <c r="CA133" s="257"/>
      <c r="CB133" s="257"/>
      <c r="CC133" s="257"/>
      <c r="CD133" s="257"/>
      <c r="CE133" s="257"/>
      <c r="CF133" s="257"/>
      <c r="CG133" s="257"/>
      <c r="CH133" s="257"/>
      <c r="CI133" s="257"/>
      <c r="CJ133" s="257"/>
      <c r="CK133" s="257"/>
      <c r="CL133" s="257"/>
      <c r="CM133" s="257"/>
      <c r="CN133" s="257"/>
      <c r="CO133" s="257"/>
      <c r="CP133" s="257"/>
      <c r="CQ133" s="257"/>
    </row>
    <row r="134" spans="3:95" s="243" customFormat="1" ht="13.5" customHeight="1">
      <c r="C134" s="606"/>
      <c r="D134" s="607"/>
      <c r="E134" s="608" t="s">
        <v>212</v>
      </c>
      <c r="F134" s="609"/>
      <c r="G134" s="610"/>
      <c r="H134" s="261"/>
      <c r="I134" s="261"/>
      <c r="J134" s="261"/>
      <c r="K134" s="261"/>
      <c r="L134" s="261"/>
      <c r="M134" s="261"/>
      <c r="N134" s="261"/>
      <c r="O134" s="261"/>
      <c r="P134" s="261"/>
      <c r="Q134" s="261"/>
      <c r="R134" s="261"/>
      <c r="S134" s="261"/>
      <c r="T134" s="262" t="str">
        <f>IF(COUNT(H134:S134)=0,"",SUMPRODUCT(ROUND(H134:S134,#REF!)))</f>
        <v/>
      </c>
      <c r="U134" s="608" t="s">
        <v>211</v>
      </c>
      <c r="V134" s="609"/>
      <c r="W134" s="609"/>
      <c r="X134" s="610"/>
      <c r="Y134" s="611" t="str">
        <f>IF(COUNT(T134)=0,"",T134)</f>
        <v/>
      </c>
      <c r="Z134" s="612"/>
      <c r="AA134" s="257"/>
      <c r="AB134" s="257"/>
      <c r="AC134" s="257"/>
      <c r="AD134" s="606"/>
      <c r="AE134" s="607"/>
      <c r="AF134" s="608" t="s">
        <v>199</v>
      </c>
      <c r="AG134" s="609"/>
      <c r="AH134" s="610"/>
      <c r="AI134" s="264" t="str">
        <f t="shared" ref="AI134:AT134" si="21">IF(COUNT(H133:H134)=0,"",ROUND(H134/(H133*24*AI128/1000),3))</f>
        <v/>
      </c>
      <c r="AJ134" s="264" t="str">
        <f t="shared" si="21"/>
        <v/>
      </c>
      <c r="AK134" s="264" t="str">
        <f t="shared" si="21"/>
        <v/>
      </c>
      <c r="AL134" s="264" t="str">
        <f t="shared" si="21"/>
        <v/>
      </c>
      <c r="AM134" s="264" t="str">
        <f t="shared" si="21"/>
        <v/>
      </c>
      <c r="AN134" s="264" t="str">
        <f t="shared" si="21"/>
        <v/>
      </c>
      <c r="AO134" s="264" t="str">
        <f t="shared" si="21"/>
        <v/>
      </c>
      <c r="AP134" s="264" t="str">
        <f t="shared" si="21"/>
        <v/>
      </c>
      <c r="AQ134" s="264" t="str">
        <f t="shared" si="21"/>
        <v/>
      </c>
      <c r="AR134" s="264" t="str">
        <f t="shared" si="21"/>
        <v/>
      </c>
      <c r="AS134" s="264" t="str">
        <f t="shared" si="21"/>
        <v/>
      </c>
      <c r="AT134" s="264" t="str">
        <f t="shared" si="21"/>
        <v/>
      </c>
      <c r="AU134" s="265" t="str">
        <f>IF(COUNT(AI134:AT134)=0,"",AVERAGE(AI134:AT134))</f>
        <v/>
      </c>
      <c r="AX134" s="240" t="e">
        <f>IF(#REF!="発電事業者","算定結果　送電取引帳票","算定結果　受電取引帳票")</f>
        <v>#REF!</v>
      </c>
      <c r="BR134" s="268"/>
    </row>
    <row r="135" spans="3:95" s="243" customFormat="1" ht="13.5" customHeight="1">
      <c r="C135" s="604" t="e">
        <f>DATE(#REF!+1,1,1)</f>
        <v>#REF!</v>
      </c>
      <c r="D135" s="605"/>
      <c r="E135" s="613" t="s">
        <v>275</v>
      </c>
      <c r="F135" s="614"/>
      <c r="G135" s="615"/>
      <c r="H135" s="256"/>
      <c r="I135" s="256"/>
      <c r="J135" s="256"/>
      <c r="K135" s="256"/>
      <c r="L135" s="256"/>
      <c r="M135" s="256"/>
      <c r="N135" s="256"/>
      <c r="O135" s="256"/>
      <c r="P135" s="256"/>
      <c r="Q135" s="256"/>
      <c r="R135" s="256"/>
      <c r="S135" s="256"/>
      <c r="T135" s="255"/>
      <c r="U135" s="618"/>
      <c r="V135" s="619"/>
      <c r="W135" s="619"/>
      <c r="X135" s="619"/>
      <c r="Y135" s="619"/>
      <c r="Z135" s="620"/>
      <c r="AA135" s="257"/>
      <c r="AB135" s="257"/>
      <c r="AC135" s="257"/>
      <c r="AD135" s="604" t="e">
        <f>DATE(#REF!+1,1,1)</f>
        <v>#REF!</v>
      </c>
      <c r="AE135" s="605"/>
      <c r="AF135" s="613" t="s">
        <v>198</v>
      </c>
      <c r="AG135" s="614"/>
      <c r="AH135" s="615"/>
      <c r="AI135" s="258" t="str">
        <f>IF(COUNT(S133,H135)&lt;&gt;2,"",ROUND(MIN(S133,H135)*H128,#REF!))</f>
        <v/>
      </c>
      <c r="AJ135" s="258" t="str">
        <f>IF(COUNT(H135,I135)&lt;&gt;2,"",ROUND(MIN(H135,I135)*I128,#REF!))</f>
        <v/>
      </c>
      <c r="AK135" s="258" t="str">
        <f>IF(COUNT(I135,J135)&lt;&gt;2,"",ROUND(MIN(I135,J135)*J128,#REF!))</f>
        <v/>
      </c>
      <c r="AL135" s="258" t="str">
        <f>IF(COUNT(J135,K135)&lt;&gt;2,"",ROUND(MIN(J135,K135)*K128,#REF!))</f>
        <v/>
      </c>
      <c r="AM135" s="258" t="str">
        <f>IF(COUNT(K135,L135)&lt;&gt;2,"",ROUND(MIN(K135,L135)*L128,#REF!))</f>
        <v/>
      </c>
      <c r="AN135" s="258" t="str">
        <f>IF(COUNT(L135,M135)&lt;&gt;2,"",ROUND(MIN(L135,M135)*M128,#REF!))</f>
        <v/>
      </c>
      <c r="AO135" s="258" t="str">
        <f>IF(COUNT(M135,N135)&lt;&gt;2,"",ROUND(MIN(M135,N135)*N128,#REF!))</f>
        <v/>
      </c>
      <c r="AP135" s="258" t="str">
        <f>IF(COUNT(N135,O135)&lt;&gt;2,"",ROUND(MIN(N135,O135)*O128,#REF!))</f>
        <v/>
      </c>
      <c r="AQ135" s="258" t="str">
        <f>IF(COUNT(O135,P135)&lt;&gt;2,"",ROUND(MIN(O135,P135)*P128,#REF!))</f>
        <v/>
      </c>
      <c r="AR135" s="258" t="str">
        <f>IF(COUNT(P135,Q135)&lt;&gt;2,"",ROUND(MIN(P135,Q135)*Q128,#REF!))</f>
        <v/>
      </c>
      <c r="AS135" s="258" t="str">
        <f>IF(COUNT(Q135,R135)&lt;&gt;2,"",ROUND(MIN(Q135,R135)*R128,#REF!))</f>
        <v/>
      </c>
      <c r="AT135" s="258" t="str">
        <f>IF(COUNT(R135,S135)&lt;&gt;2,"",ROUND(MIN(R135,S135)*S128,#REF!))</f>
        <v/>
      </c>
      <c r="AU135" s="255"/>
      <c r="AX135" s="594" t="s">
        <v>200</v>
      </c>
      <c r="AY135" s="594"/>
      <c r="AZ135" s="595" t="s">
        <v>201</v>
      </c>
      <c r="BA135" s="594" t="s">
        <v>202</v>
      </c>
      <c r="BB135" s="594"/>
      <c r="BC135" s="594"/>
      <c r="BD135" s="595" t="s">
        <v>204</v>
      </c>
      <c r="BE135" s="597" t="s">
        <v>176</v>
      </c>
      <c r="BF135" s="598"/>
      <c r="BG135" s="601" t="e">
        <f>DATE(#REF!,1,1)</f>
        <v>#REF!</v>
      </c>
      <c r="BH135" s="602"/>
      <c r="BI135" s="602"/>
      <c r="BJ135" s="602"/>
      <c r="BK135" s="602"/>
      <c r="BL135" s="602"/>
      <c r="BM135" s="602"/>
      <c r="BN135" s="602"/>
      <c r="BO135" s="602"/>
      <c r="BP135" s="602"/>
      <c r="BQ135" s="602"/>
      <c r="BR135" s="603"/>
      <c r="BS135" s="594" t="s">
        <v>175</v>
      </c>
      <c r="BT135" s="594"/>
      <c r="BU135" s="594"/>
      <c r="BV135" s="594"/>
      <c r="BW135" s="592" t="e">
        <f>DATE(#REF!-1,1,1)</f>
        <v>#REF!</v>
      </c>
      <c r="BX135" s="592" t="e">
        <f>DATE(#REF!,1,1)</f>
        <v>#REF!</v>
      </c>
      <c r="BY135" s="592" t="e">
        <f>DATE(#REF!+1,1,1)</f>
        <v>#REF!</v>
      </c>
      <c r="BZ135" s="592" t="e">
        <f>DATE(#REF!+2,1,1)</f>
        <v>#REF!</v>
      </c>
      <c r="CA135" s="592" t="e">
        <f>DATE(#REF!+3,1,1)</f>
        <v>#REF!</v>
      </c>
      <c r="CB135" s="592" t="e">
        <f>DATE(#REF!+4,1,1)</f>
        <v>#REF!</v>
      </c>
      <c r="CC135" s="592" t="e">
        <f>DATE(#REF!+5,1,1)</f>
        <v>#REF!</v>
      </c>
      <c r="CD135" s="592" t="e">
        <f>DATE(#REF!+6,1,1)</f>
        <v>#REF!</v>
      </c>
      <c r="CE135" s="592" t="e">
        <f>DATE(#REF!+7,1,1)</f>
        <v>#REF!</v>
      </c>
      <c r="CF135" s="592" t="e">
        <f>DATE(#REF!+8,1,1)</f>
        <v>#REF!</v>
      </c>
      <c r="CG135" s="592" t="e">
        <f>DATE(#REF!+9,1,1)</f>
        <v>#REF!</v>
      </c>
      <c r="CH135" s="566" t="s">
        <v>268</v>
      </c>
      <c r="CI135" s="567"/>
      <c r="CJ135" s="567"/>
      <c r="CK135" s="567"/>
      <c r="CL135" s="567"/>
      <c r="CM135" s="567"/>
      <c r="CN135" s="567"/>
      <c r="CO135" s="567"/>
      <c r="CP135" s="567"/>
      <c r="CQ135" s="567"/>
    </row>
    <row r="136" spans="3:95" s="243" customFormat="1" ht="13.5" customHeight="1">
      <c r="C136" s="606"/>
      <c r="D136" s="607"/>
      <c r="E136" s="608" t="s">
        <v>212</v>
      </c>
      <c r="F136" s="609"/>
      <c r="G136" s="610"/>
      <c r="H136" s="261"/>
      <c r="I136" s="261"/>
      <c r="J136" s="261"/>
      <c r="K136" s="261"/>
      <c r="L136" s="261"/>
      <c r="M136" s="261"/>
      <c r="N136" s="261"/>
      <c r="O136" s="261"/>
      <c r="P136" s="261"/>
      <c r="Q136" s="261"/>
      <c r="R136" s="261"/>
      <c r="S136" s="261"/>
      <c r="T136" s="262" t="str">
        <f>IF(COUNT(H136:S136)=0,"",SUMPRODUCT(ROUND(H136:S136,#REF!)))</f>
        <v/>
      </c>
      <c r="U136" s="621"/>
      <c r="V136" s="622"/>
      <c r="W136" s="622"/>
      <c r="X136" s="622"/>
      <c r="Y136" s="622"/>
      <c r="Z136" s="623"/>
      <c r="AA136" s="257"/>
      <c r="AB136" s="257"/>
      <c r="AC136" s="257"/>
      <c r="AD136" s="606"/>
      <c r="AE136" s="607"/>
      <c r="AF136" s="608" t="s">
        <v>199</v>
      </c>
      <c r="AG136" s="609"/>
      <c r="AH136" s="610"/>
      <c r="AI136" s="264" t="str">
        <f t="shared" ref="AI136:AT136" si="22">IF(COUNT(H135:H136)=0,"",ROUND(H136/(H135*24*AI128/1000),3))</f>
        <v/>
      </c>
      <c r="AJ136" s="264" t="str">
        <f t="shared" si="22"/>
        <v/>
      </c>
      <c r="AK136" s="264" t="str">
        <f t="shared" si="22"/>
        <v/>
      </c>
      <c r="AL136" s="264" t="str">
        <f t="shared" si="22"/>
        <v/>
      </c>
      <c r="AM136" s="264" t="str">
        <f t="shared" si="22"/>
        <v/>
      </c>
      <c r="AN136" s="264" t="str">
        <f t="shared" si="22"/>
        <v/>
      </c>
      <c r="AO136" s="264" t="str">
        <f t="shared" si="22"/>
        <v/>
      </c>
      <c r="AP136" s="264" t="str">
        <f t="shared" si="22"/>
        <v/>
      </c>
      <c r="AQ136" s="264" t="str">
        <f t="shared" si="22"/>
        <v/>
      </c>
      <c r="AR136" s="264" t="str">
        <f t="shared" si="22"/>
        <v/>
      </c>
      <c r="AS136" s="264" t="str">
        <f t="shared" si="22"/>
        <v/>
      </c>
      <c r="AT136" s="264" t="str">
        <f t="shared" si="22"/>
        <v/>
      </c>
      <c r="AU136" s="265" t="str">
        <f>IF(COUNT(AI136:AT136)=0,"",AVERAGE(AI136:AT136))</f>
        <v/>
      </c>
      <c r="AX136" s="594"/>
      <c r="AY136" s="594"/>
      <c r="AZ136" s="596"/>
      <c r="BA136" s="594"/>
      <c r="BB136" s="594"/>
      <c r="BC136" s="594"/>
      <c r="BD136" s="596"/>
      <c r="BE136" s="599"/>
      <c r="BF136" s="600"/>
      <c r="BG136" s="322" t="s">
        <v>194</v>
      </c>
      <c r="BH136" s="322" t="s">
        <v>195</v>
      </c>
      <c r="BI136" s="322" t="s">
        <v>161</v>
      </c>
      <c r="BJ136" s="322" t="s">
        <v>162</v>
      </c>
      <c r="BK136" s="322" t="s">
        <v>163</v>
      </c>
      <c r="BL136" s="322" t="s">
        <v>164</v>
      </c>
      <c r="BM136" s="322" t="s">
        <v>165</v>
      </c>
      <c r="BN136" s="322" t="s">
        <v>166</v>
      </c>
      <c r="BO136" s="322" t="s">
        <v>167</v>
      </c>
      <c r="BP136" s="322" t="s">
        <v>168</v>
      </c>
      <c r="BQ136" s="322" t="s">
        <v>169</v>
      </c>
      <c r="BR136" s="322" t="s">
        <v>170</v>
      </c>
      <c r="BS136" s="594"/>
      <c r="BT136" s="594"/>
      <c r="BU136" s="594"/>
      <c r="BV136" s="594"/>
      <c r="BW136" s="593"/>
      <c r="BX136" s="593"/>
      <c r="BY136" s="593">
        <v>43101</v>
      </c>
      <c r="BZ136" s="593">
        <v>43466</v>
      </c>
      <c r="CA136" s="593">
        <v>43831</v>
      </c>
      <c r="CB136" s="593">
        <v>44197</v>
      </c>
      <c r="CC136" s="593">
        <v>44562</v>
      </c>
      <c r="CD136" s="593">
        <v>44927</v>
      </c>
      <c r="CE136" s="593">
        <v>45292</v>
      </c>
      <c r="CF136" s="593">
        <v>45658</v>
      </c>
      <c r="CG136" s="593">
        <v>46023</v>
      </c>
      <c r="CH136" s="567"/>
      <c r="CI136" s="567"/>
      <c r="CJ136" s="567"/>
      <c r="CK136" s="567"/>
      <c r="CL136" s="567"/>
      <c r="CM136" s="567"/>
      <c r="CN136" s="567"/>
      <c r="CO136" s="567"/>
      <c r="CP136" s="567"/>
      <c r="CQ136" s="567"/>
    </row>
    <row r="137" spans="3:95" s="243" customFormat="1" ht="13.5" customHeight="1">
      <c r="C137" s="604" t="e">
        <f>DATE(#REF!+2,1,1)</f>
        <v>#REF!</v>
      </c>
      <c r="D137" s="605"/>
      <c r="E137" s="613" t="s">
        <v>275</v>
      </c>
      <c r="F137" s="614"/>
      <c r="G137" s="615"/>
      <c r="H137" s="256"/>
      <c r="I137" s="256"/>
      <c r="J137" s="256"/>
      <c r="K137" s="256"/>
      <c r="L137" s="256"/>
      <c r="M137" s="256"/>
      <c r="N137" s="256"/>
      <c r="O137" s="256"/>
      <c r="P137" s="256"/>
      <c r="Q137" s="256"/>
      <c r="R137" s="256"/>
      <c r="S137" s="256"/>
      <c r="T137" s="255"/>
      <c r="U137" s="621"/>
      <c r="V137" s="622"/>
      <c r="W137" s="622"/>
      <c r="X137" s="622"/>
      <c r="Y137" s="622"/>
      <c r="Z137" s="623"/>
      <c r="AA137" s="257"/>
      <c r="AB137" s="257"/>
      <c r="AC137" s="257"/>
      <c r="AD137" s="604" t="e">
        <f>DATE(#REF!+2,1,1)</f>
        <v>#REF!</v>
      </c>
      <c r="AE137" s="605"/>
      <c r="AF137" s="613" t="s">
        <v>198</v>
      </c>
      <c r="AG137" s="614"/>
      <c r="AH137" s="615"/>
      <c r="AI137" s="258" t="str">
        <f>IF(COUNT(S135,H137)&lt;&gt;2,"",ROUND(MIN(S135,H137)*H128,#REF!))</f>
        <v/>
      </c>
      <c r="AJ137" s="258" t="str">
        <f>IF(COUNT(H137,I137)&lt;&gt;2,"",ROUND(MIN(H137,I137)*I128,#REF!))</f>
        <v/>
      </c>
      <c r="AK137" s="258" t="str">
        <f>IF(COUNT(I137,J137)&lt;&gt;2,"",ROUND(MIN(I137,J137)*J128,#REF!))</f>
        <v/>
      </c>
      <c r="AL137" s="258" t="str">
        <f>IF(COUNT(J137,K137)&lt;&gt;2,"",ROUND(MIN(J137,K137)*K128,#REF!))</f>
        <v/>
      </c>
      <c r="AM137" s="258" t="str">
        <f>IF(COUNT(K137,L137)&lt;&gt;2,"",ROUND(MIN(K137,L137)*L128,#REF!))</f>
        <v/>
      </c>
      <c r="AN137" s="258" t="str">
        <f>IF(COUNT(L137,M137)&lt;&gt;2,"",ROUND(MIN(L137,M137)*M128,#REF!))</f>
        <v/>
      </c>
      <c r="AO137" s="258" t="str">
        <f>IF(COUNT(M137,N137)&lt;&gt;2,"",ROUND(MIN(M137,N137)*N128,#REF!))</f>
        <v/>
      </c>
      <c r="AP137" s="258" t="str">
        <f>IF(COUNT(N137,O137)&lt;&gt;2,"",ROUND(MIN(N137,O137)*O128,#REF!))</f>
        <v/>
      </c>
      <c r="AQ137" s="258" t="str">
        <f>IF(COUNT(O137,P137)&lt;&gt;2,"",ROUND(MIN(O137,P137)*P128,#REF!))</f>
        <v/>
      </c>
      <c r="AR137" s="258" t="str">
        <f>IF(COUNT(P137,Q137)&lt;&gt;2,"",ROUND(MIN(P137,Q137)*Q128,#REF!))</f>
        <v/>
      </c>
      <c r="AS137" s="258" t="str">
        <f>IF(COUNT(Q137,R137)&lt;&gt;2,"",ROUND(MIN(Q137,R137)*R128,#REF!))</f>
        <v/>
      </c>
      <c r="AT137" s="258" t="str">
        <f>IF(COUNT(R137,S137)&lt;&gt;2,"",ROUND(MIN(R137,S137)*S128,#REF!))</f>
        <v/>
      </c>
      <c r="AU137" s="255"/>
      <c r="AX137" s="569" t="str">
        <f>IF(C159="","",C159)</f>
        <v/>
      </c>
      <c r="AY137" s="569"/>
      <c r="AZ137" s="587" t="str">
        <f>IF(E159="","",E159)</f>
        <v/>
      </c>
      <c r="BA137" s="590" t="str">
        <f ca="1">IF(F159="","",F159)</f>
        <v/>
      </c>
      <c r="BB137" s="590"/>
      <c r="BC137" s="590"/>
      <c r="BD137" s="587" t="str">
        <f>IF(I159="","",I159)</f>
        <v/>
      </c>
      <c r="BE137" s="578" t="e">
        <f>IF(#REF!="発電事業者","送電電力（MW）","受電電力（MW）")</f>
        <v>#REF!</v>
      </c>
      <c r="BF137" s="579"/>
      <c r="BG137" s="325" t="str">
        <f>IF(AND(COUNT(BG128)+COUNTA(E159)=2,L159&lt;&gt;""),ROUND(BG128-SUMIF(BE140:BF166,BE137,BG140:BG166),#REF!),"")</f>
        <v/>
      </c>
      <c r="BH137" s="325" t="str">
        <f>IF(AND(COUNT(BH128)+COUNTA(E159)=2,M159&lt;&gt;""),ROUND(BH128-SUMIF(BE140:BF166,BE137,BH140:BH166),#REF!),"")</f>
        <v/>
      </c>
      <c r="BI137" s="325" t="str">
        <f>IF(AND(COUNT(BI128)+COUNTA(E159)=2,N159&lt;&gt;""),ROUND(BI128-SUMIF(BE140:BF166,BE137,BI140:BI166),#REF!),"")</f>
        <v/>
      </c>
      <c r="BJ137" s="325" t="str">
        <f>IF(AND(COUNT(BJ128)+COUNTA(E159)=2,O159&lt;&gt;""),ROUND(BJ128-SUMIF(BE140:BF166,BE137,BJ140:BJ166),#REF!),"")</f>
        <v/>
      </c>
      <c r="BK137" s="325" t="str">
        <f>IF(AND(COUNT(BK128)+COUNTA(E159)=2,P159&lt;&gt;""),ROUND(BK128-SUMIF(BE140:BF166,BE137,BK140:BK166),#REF!),"")</f>
        <v/>
      </c>
      <c r="BL137" s="325" t="str">
        <f>IF(AND(COUNT(BL128)+COUNTA(E159)=2,Q159&lt;&gt;""),ROUND(BL128-SUMIF(BE140:BF166,BE137,BL140:BL166),#REF!),"")</f>
        <v/>
      </c>
      <c r="BM137" s="325" t="str">
        <f>IF(AND(COUNT(BM128)+COUNTA(E159)=2,R159&lt;&gt;""),ROUND(BM128-SUMIF(BE140:BF166,BE137,BM140:BM166),#REF!),"")</f>
        <v/>
      </c>
      <c r="BN137" s="325" t="str">
        <f>IF(AND(COUNT(BN128)+COUNTA(E159)=2,S159&lt;&gt;""),ROUND(BN128-SUMIF(BE140:BF166,BE137,BN140:BN166),#REF!),"")</f>
        <v/>
      </c>
      <c r="BO137" s="325" t="str">
        <f>IF(AND(COUNT(BO128)+COUNTA(E159)=2,T159&lt;&gt;""),ROUND(BO128-SUMIF(BE140:BF166,BE137,BO140:BO166),#REF!),"")</f>
        <v/>
      </c>
      <c r="BP137" s="325" t="str">
        <f>IF(AND(COUNT(BP128)+COUNTA(E159)=2,U159&lt;&gt;""),ROUND(BP128-SUMIF(BE140:BF166,BE137,BP140:BP166),#REF!),"")</f>
        <v/>
      </c>
      <c r="BQ137" s="325" t="str">
        <f>IF(AND(COUNT(BQ128)+COUNTA(E159)=2,V159&lt;&gt;""),ROUND(BQ128-SUMIF(BE140:BF166,BE137,BQ140:BQ166),#REF!),"")</f>
        <v/>
      </c>
      <c r="BR137" s="325" t="str">
        <f>IF(AND(COUNT(BR128)+COUNTA(E159)=2,W159&lt;&gt;""),ROUND(BR128-SUMIF(BE140:BF166,BE137,BR140:BR166),#REF!),"")</f>
        <v/>
      </c>
      <c r="BS137" s="569" t="e">
        <f>IF(#REF!="発電事業者","送電電力（MW）","受電電力（MW）")</f>
        <v>#REF!</v>
      </c>
      <c r="BT137" s="569"/>
      <c r="BU137" s="569"/>
      <c r="BV137" s="323" t="s">
        <v>171</v>
      </c>
      <c r="BW137" s="580"/>
      <c r="BX137" s="580"/>
      <c r="BY137" s="325" t="str">
        <f>IF(AND(COUNT(BY128)+COUNTA(E159)=2,X159&lt;&gt;""),ROUND(BY128-SUMIF(BV140:BV166,BV137,BY140:BY166),#REF!),"")</f>
        <v/>
      </c>
      <c r="BZ137" s="325" t="str">
        <f>IF(AND(COUNT(BZ128)+COUNTA(E159)=2,Y159&lt;&gt;""),ROUND(BZ128-SUMIF(BV140:BV166,BV137,BZ140:BZ166),#REF!),"")</f>
        <v/>
      </c>
      <c r="CA137" s="325" t="str">
        <f>IF(AND(COUNT(CA128)+COUNTA(E159)=2,Z159&lt;&gt;""),ROUND(CA128-SUMIF(BV140:BV166,BV137,CA140:CA166),#REF!),"")</f>
        <v/>
      </c>
      <c r="CB137" s="325" t="str">
        <f>IF(AND(COUNT(CB128)+COUNTA(E159)=2,AA159&lt;&gt;""),ROUND(CB128-SUMIF(BV140:BV166,BV137,CB140:CB166),#REF!),"")</f>
        <v/>
      </c>
      <c r="CC137" s="325" t="str">
        <f>IF(AND(COUNT(CC128)+COUNTA(E159)=2,AB159&lt;&gt;""),ROUND(CC128-SUMIF(BV140:BV166,BV137,CC140:CC166),#REF!),"")</f>
        <v/>
      </c>
      <c r="CD137" s="325" t="str">
        <f>IF(AND(COUNT(CD128)+COUNTA(E159)=2,AC159&lt;&gt;""),ROUND(CD128-SUMIF(BV140:BV166,BV137,CD140:CD166),#REF!),"")</f>
        <v/>
      </c>
      <c r="CE137" s="325" t="str">
        <f>IF(AND(COUNT(CE128)+COUNTA(E159)=2,AD159&lt;&gt;""),ROUND(CE128-SUMIF(BV140:BV166,BV137,CE140:CE166),#REF!),"")</f>
        <v/>
      </c>
      <c r="CF137" s="325" t="str">
        <f>IF(AND(COUNT(CF128)+COUNTA(E159)=2,AE159&lt;&gt;""),ROUND(CF128-SUMIF(BV140:BV166,BV137,CF140:CF166),#REF!),"")</f>
        <v/>
      </c>
      <c r="CG137" s="325" t="str">
        <f>IF(AND(COUNT(CG128)+COUNTA(E159)=2,AF159&lt;&gt;""),ROUND(CG128-SUMIF(BV140:BV166,BV137,CG140:CG166),#REF!),"")</f>
        <v/>
      </c>
      <c r="CH137" s="563" t="s">
        <v>117</v>
      </c>
      <c r="CI137" s="563"/>
      <c r="CJ137" s="563"/>
      <c r="CK137" s="563"/>
      <c r="CL137" s="563"/>
      <c r="CM137" s="563"/>
      <c r="CN137" s="563"/>
      <c r="CO137" s="563"/>
      <c r="CP137" s="563"/>
      <c r="CQ137" s="563"/>
    </row>
    <row r="138" spans="3:95" s="243" customFormat="1" ht="13.5" customHeight="1">
      <c r="C138" s="606"/>
      <c r="D138" s="607"/>
      <c r="E138" s="608" t="s">
        <v>212</v>
      </c>
      <c r="F138" s="609"/>
      <c r="G138" s="610"/>
      <c r="H138" s="261"/>
      <c r="I138" s="261"/>
      <c r="J138" s="261"/>
      <c r="K138" s="261"/>
      <c r="L138" s="261"/>
      <c r="M138" s="261"/>
      <c r="N138" s="261"/>
      <c r="O138" s="261"/>
      <c r="P138" s="261"/>
      <c r="Q138" s="261"/>
      <c r="R138" s="261"/>
      <c r="S138" s="261"/>
      <c r="T138" s="262" t="str">
        <f>IF(COUNT(H138:S138)=0,"",SUMPRODUCT(ROUND(H138:S138,#REF!)))</f>
        <v/>
      </c>
      <c r="U138" s="621"/>
      <c r="V138" s="622"/>
      <c r="W138" s="622"/>
      <c r="X138" s="622"/>
      <c r="Y138" s="622"/>
      <c r="Z138" s="623"/>
      <c r="AA138" s="257"/>
      <c r="AB138" s="257"/>
      <c r="AC138" s="257"/>
      <c r="AD138" s="606"/>
      <c r="AE138" s="607"/>
      <c r="AF138" s="608" t="s">
        <v>199</v>
      </c>
      <c r="AG138" s="609"/>
      <c r="AH138" s="610"/>
      <c r="AI138" s="264" t="str">
        <f t="shared" ref="AI138:AT138" si="23">IF(COUNT(H137:H138)=0,"",ROUND(H138/(H137*24*AI128/1000),3))</f>
        <v/>
      </c>
      <c r="AJ138" s="264" t="str">
        <f t="shared" si="23"/>
        <v/>
      </c>
      <c r="AK138" s="264" t="str">
        <f t="shared" si="23"/>
        <v/>
      </c>
      <c r="AL138" s="264" t="str">
        <f t="shared" si="23"/>
        <v/>
      </c>
      <c r="AM138" s="264" t="str">
        <f t="shared" si="23"/>
        <v/>
      </c>
      <c r="AN138" s="264" t="str">
        <f t="shared" si="23"/>
        <v/>
      </c>
      <c r="AO138" s="264" t="str">
        <f t="shared" si="23"/>
        <v/>
      </c>
      <c r="AP138" s="264" t="str">
        <f t="shared" si="23"/>
        <v/>
      </c>
      <c r="AQ138" s="264" t="str">
        <f t="shared" si="23"/>
        <v/>
      </c>
      <c r="AR138" s="264" t="str">
        <f t="shared" si="23"/>
        <v/>
      </c>
      <c r="AS138" s="264" t="str">
        <f t="shared" si="23"/>
        <v/>
      </c>
      <c r="AT138" s="264" t="str">
        <f t="shared" si="23"/>
        <v/>
      </c>
      <c r="AU138" s="265" t="str">
        <f>IF(COUNT(AI138:AT138)=0,"",AVERAGE(AI138:AT138))</f>
        <v/>
      </c>
      <c r="AX138" s="569"/>
      <c r="AY138" s="569"/>
      <c r="AZ138" s="588"/>
      <c r="BA138" s="590"/>
      <c r="BB138" s="590"/>
      <c r="BC138" s="590"/>
      <c r="BD138" s="588"/>
      <c r="BE138" s="583"/>
      <c r="BF138" s="584"/>
      <c r="BG138" s="259"/>
      <c r="BH138" s="259"/>
      <c r="BI138" s="259"/>
      <c r="BJ138" s="259"/>
      <c r="BK138" s="259"/>
      <c r="BL138" s="259"/>
      <c r="BM138" s="259"/>
      <c r="BN138" s="259"/>
      <c r="BO138" s="259"/>
      <c r="BP138" s="259"/>
      <c r="BQ138" s="259"/>
      <c r="BR138" s="259"/>
      <c r="BS138" s="569"/>
      <c r="BT138" s="569"/>
      <c r="BU138" s="569"/>
      <c r="BV138" s="323" t="s">
        <v>172</v>
      </c>
      <c r="BW138" s="581"/>
      <c r="BX138" s="581"/>
      <c r="BY138" s="325" t="str">
        <f>IF(AND(COUNT(BY129)+COUNTA(E159)=2,X159&lt;&gt;""),ROUND(BY129-SUMIF(BV140:BV166,BV138,BY140:BY166),#REF!),"")</f>
        <v/>
      </c>
      <c r="BZ138" s="325" t="str">
        <f>IF(AND(COUNT(BZ129)+COUNTA(E159)=2,Y159&lt;&gt;""),ROUND(BZ129-SUMIF(BV140:BV166,BV138,BZ140:BZ166),#REF!),"")</f>
        <v/>
      </c>
      <c r="CA138" s="325" t="str">
        <f>IF(AND(COUNT(CA129)+COUNTA(E159)=2,Z159&lt;&gt;""),ROUND(CA129-SUMIF(BV140:BV166,BV138,CA140:CA166),#REF!),"")</f>
        <v/>
      </c>
      <c r="CB138" s="325" t="str">
        <f>IF(AND(COUNT(CB129)+COUNTA(E159)=2,AA159&lt;&gt;""),ROUND(CB129-SUMIF(BV140:BV166,BV138,CB140:CB166),#REF!),"")</f>
        <v/>
      </c>
      <c r="CC138" s="325" t="str">
        <f>IF(AND(COUNT(CC129)+COUNTA(E159)=2,AB159&lt;&gt;""),ROUND(CC129-SUMIF(BV140:BV166,BV138,CC140:CC166),#REF!),"")</f>
        <v/>
      </c>
      <c r="CD138" s="325" t="str">
        <f>IF(AND(COUNT(CD129)+COUNTA(E159)=2,AC159&lt;&gt;""),ROUND(CD129-SUMIF(BV140:BV166,BV138,CD140:CD166),#REF!),"")</f>
        <v/>
      </c>
      <c r="CE138" s="325" t="str">
        <f>IF(AND(COUNT(CE129)+COUNTA(E159)=2,AD159&lt;&gt;""),ROUND(CE129-SUMIF(BV140:BV166,BV138,CE140:CE166),#REF!),"")</f>
        <v/>
      </c>
      <c r="CF138" s="325" t="str">
        <f>IF(AND(COUNT(CF129)+COUNTA(E159)=2,AE159&lt;&gt;""),ROUND(CF129-SUMIF(BV140:BV166,BV138,CF140:CF166),#REF!),"")</f>
        <v/>
      </c>
      <c r="CG138" s="325" t="str">
        <f>IF(AND(COUNT(CG129)+COUNTA(E159)=2,AF159&lt;&gt;""),ROUND(CG129-SUMIF(BV140:BV166,BV138,CG140:CG166),#REF!),"")</f>
        <v/>
      </c>
      <c r="CH138" s="564" t="str">
        <f>IF(CH137="","",CH137)</f>
        <v>風力</v>
      </c>
      <c r="CI138" s="564"/>
      <c r="CJ138" s="564"/>
      <c r="CK138" s="564"/>
      <c r="CL138" s="564"/>
      <c r="CM138" s="564"/>
      <c r="CN138" s="564"/>
      <c r="CO138" s="564"/>
      <c r="CP138" s="564"/>
      <c r="CQ138" s="564"/>
    </row>
    <row r="139" spans="3:95" s="243" customFormat="1" ht="13.5" customHeight="1">
      <c r="C139" s="604" t="e">
        <f>DATE(#REF!+3,1,1)</f>
        <v>#REF!</v>
      </c>
      <c r="D139" s="605"/>
      <c r="E139" s="613" t="s">
        <v>275</v>
      </c>
      <c r="F139" s="614"/>
      <c r="G139" s="615"/>
      <c r="H139" s="256"/>
      <c r="I139" s="256"/>
      <c r="J139" s="256"/>
      <c r="K139" s="256"/>
      <c r="L139" s="256"/>
      <c r="M139" s="256"/>
      <c r="N139" s="256"/>
      <c r="O139" s="256"/>
      <c r="P139" s="256"/>
      <c r="Q139" s="256"/>
      <c r="R139" s="256"/>
      <c r="S139" s="256"/>
      <c r="T139" s="255"/>
      <c r="U139" s="621"/>
      <c r="V139" s="622"/>
      <c r="W139" s="622"/>
      <c r="X139" s="622"/>
      <c r="Y139" s="622"/>
      <c r="Z139" s="623"/>
      <c r="AA139" s="257"/>
      <c r="AB139" s="257"/>
      <c r="AC139" s="257"/>
      <c r="AD139" s="604" t="e">
        <f>DATE(#REF!+3,1,1)</f>
        <v>#REF!</v>
      </c>
      <c r="AE139" s="605"/>
      <c r="AF139" s="613" t="s">
        <v>198</v>
      </c>
      <c r="AG139" s="614"/>
      <c r="AH139" s="615"/>
      <c r="AI139" s="258" t="str">
        <f>IF(COUNT(S137,H139)&lt;&gt;2,"",ROUND(MIN(S137,H139)*H128,#REF!))</f>
        <v/>
      </c>
      <c r="AJ139" s="258" t="str">
        <f>IF(COUNT(H139,I139)&lt;&gt;2,"",ROUND(MIN(H139,I139)*I128,#REF!))</f>
        <v/>
      </c>
      <c r="AK139" s="258" t="str">
        <f>IF(COUNT(I139,J139)&lt;&gt;2,"",ROUND(MIN(I139,J139)*J128,#REF!))</f>
        <v/>
      </c>
      <c r="AL139" s="258" t="str">
        <f>IF(COUNT(J139,K139)&lt;&gt;2,"",ROUND(MIN(J139,K139)*K128,#REF!))</f>
        <v/>
      </c>
      <c r="AM139" s="258" t="str">
        <f>IF(COUNT(K139,L139)&lt;&gt;2,"",ROUND(MIN(K139,L139)*L128,#REF!))</f>
        <v/>
      </c>
      <c r="AN139" s="258" t="str">
        <f>IF(COUNT(L139,M139)&lt;&gt;2,"",ROUND(MIN(L139,M139)*M128,#REF!))</f>
        <v/>
      </c>
      <c r="AO139" s="258" t="str">
        <f>IF(COUNT(M139,N139)&lt;&gt;2,"",ROUND(MIN(M139,N139)*N128,#REF!))</f>
        <v/>
      </c>
      <c r="AP139" s="258" t="str">
        <f>IF(COUNT(N139,O139)&lt;&gt;2,"",ROUND(MIN(N139,O139)*O128,#REF!))</f>
        <v/>
      </c>
      <c r="AQ139" s="258" t="str">
        <f>IF(COUNT(O139,P139)&lt;&gt;2,"",ROUND(MIN(O139,P139)*P128,#REF!))</f>
        <v/>
      </c>
      <c r="AR139" s="258" t="str">
        <f>IF(COUNT(P139,Q139)&lt;&gt;2,"",ROUND(MIN(P139,Q139)*Q128,#REF!))</f>
        <v/>
      </c>
      <c r="AS139" s="258" t="str">
        <f>IF(COUNT(Q139,R139)&lt;&gt;2,"",ROUND(MIN(Q139,R139)*R128,#REF!))</f>
        <v/>
      </c>
      <c r="AT139" s="258" t="str">
        <f>IF(COUNT(R139,S139)&lt;&gt;2,"",ROUND(MIN(R139,S139)*S128,#REF!))</f>
        <v/>
      </c>
      <c r="AU139" s="255"/>
      <c r="AX139" s="569"/>
      <c r="AY139" s="569"/>
      <c r="AZ139" s="589"/>
      <c r="BA139" s="590"/>
      <c r="BB139" s="590"/>
      <c r="BC139" s="590"/>
      <c r="BD139" s="589"/>
      <c r="BE139" s="585" t="e">
        <f>IF(#REF!="発電事業者","月間送電電力量（GWh）","月間受電電力量（GWh）")</f>
        <v>#REF!</v>
      </c>
      <c r="BF139" s="586"/>
      <c r="BG139" s="297" t="str">
        <f>IF(AND(COUNT(BG130)+COUNTA(E159)=2,L159&lt;&gt;""),ROUND(BG130-SUMIF(BE140:BF166,BE139,BG140:BG166),#REF!),"")</f>
        <v/>
      </c>
      <c r="BH139" s="297" t="str">
        <f>IF(AND(COUNT(BH130)+COUNTA(E159)=2,M159&lt;&gt;""),ROUND(BH130-SUMIF(BE140:BF166,BE139,BH140:BH166),#REF!),"")</f>
        <v/>
      </c>
      <c r="BI139" s="297" t="str">
        <f>IF(AND(COUNT(BI130)+COUNTA(E159)=2,N159&lt;&gt;""),ROUND(BI130-SUMIF(BE140:BF166,BE139,BI140:BI166),#REF!),"")</f>
        <v/>
      </c>
      <c r="BJ139" s="297" t="str">
        <f>IF(AND(COUNT(BJ130)+COUNTA(E159)=2,O159&lt;&gt;""),ROUND(BJ130-SUMIF(BE140:BF166,BE139,BJ140:BJ166),#REF!),"")</f>
        <v/>
      </c>
      <c r="BK139" s="297" t="str">
        <f>IF(AND(COUNT(BK130)+COUNTA(E159)=2,P159&lt;&gt;""),ROUND(BK130-SUMIF(BE140:BF166,BE139,BK140:BK166),#REF!),"")</f>
        <v/>
      </c>
      <c r="BL139" s="297" t="str">
        <f>IF(AND(COUNT(BL130)+COUNTA(E159)=2,Q159&lt;&gt;""),ROUND(BL130-SUMIF(BE140:BF166,BE139,BL140:BL166),#REF!),"")</f>
        <v/>
      </c>
      <c r="BM139" s="297" t="str">
        <f>IF(AND(COUNT(BM130)+COUNTA(E159)=2,R159&lt;&gt;""),ROUND(BM130-SUMIF(BE140:BF166,BE139,BM140:BM166),#REF!),"")</f>
        <v/>
      </c>
      <c r="BN139" s="297" t="str">
        <f>IF(AND(COUNT(BN130)+COUNTA(E159)=2,S159&lt;&gt;""),ROUND(BN130-SUMIF(BE140:BF166,BE139,BN140:BN166),#REF!),"")</f>
        <v/>
      </c>
      <c r="BO139" s="297" t="str">
        <f>IF(AND(COUNT(BO130)+COUNTA(E159)=2,T159&lt;&gt;""),ROUND(BO130-SUMIF(BE140:BF166,BE139,BO140:BO166),#REF!),"")</f>
        <v/>
      </c>
      <c r="BP139" s="297" t="str">
        <f>IF(AND(COUNT(BP130)+COUNTA(E159)=2,U159&lt;&gt;""),ROUND(BP130-SUMIF(BE140:BF166,BE139,BP140:BP166),#REF!),"")</f>
        <v/>
      </c>
      <c r="BQ139" s="297" t="str">
        <f>IF(AND(COUNT(BQ130)+COUNTA(E159)=2,V159&lt;&gt;""),ROUND(BQ130-SUMIF(BE140:BF166,BE139,BQ140:BQ166),#REF!),"")</f>
        <v/>
      </c>
      <c r="BR139" s="297" t="str">
        <f>IF(AND(COUNT(BR130)+COUNTA(E159)=2,W159&lt;&gt;""),ROUND(BR130-SUMIF(BE140:BF166,BE139,BR140:BR166),#REF!),"")</f>
        <v/>
      </c>
      <c r="BS139" s="569" t="e">
        <f>IF(#REF!="発電事業者","年間送電電力量（GWh）","年間受電電力量（GWh）")</f>
        <v>#REF!</v>
      </c>
      <c r="BT139" s="569"/>
      <c r="BU139" s="569"/>
      <c r="BV139" s="323" t="s">
        <v>25</v>
      </c>
      <c r="BW139" s="582"/>
      <c r="BX139" s="582"/>
      <c r="BY139" s="325" t="str">
        <f>IF(AND(COUNT(BY130)+COUNTA(E159)=2,X159&lt;&gt;""),ROUND(BY130-SUMIF(BV140:BV166,BV139,BY140:BY166),#REF!),"")</f>
        <v/>
      </c>
      <c r="BZ139" s="325" t="str">
        <f>IF(AND(COUNT(BZ130)+COUNTA(E159)=2,Y159&lt;&gt;""),ROUND(BZ130-SUMIF(BV140:BV166,BV139,BZ140:BZ166),#REF!),"")</f>
        <v/>
      </c>
      <c r="CA139" s="325" t="str">
        <f>IF(AND(COUNT(CA130)+COUNTA(E159)=2,Z159&lt;&gt;""),ROUND(CA130-SUMIF(BV140:BV166,BV139,CA140:CA166),#REF!),"")</f>
        <v/>
      </c>
      <c r="CB139" s="325" t="str">
        <f>IF(AND(COUNT(CB130)+COUNTA(E159)=2,AA159&lt;&gt;""),ROUND(CB130-SUMIF(BV140:BV166,BV139,CB140:CB166),#REF!),"")</f>
        <v/>
      </c>
      <c r="CC139" s="325" t="str">
        <f>IF(AND(COUNT(CC130)+COUNTA(E159)=2,AB159&lt;&gt;""),ROUND(CC130-SUMIF(BV140:BV166,BV139,CC140:CC166),#REF!),"")</f>
        <v/>
      </c>
      <c r="CD139" s="325" t="str">
        <f>IF(AND(COUNT(CD130)+COUNTA(E159)=2,AC159&lt;&gt;""),ROUND(CD130-SUMIF(BV140:BV166,BV139,CD140:CD166),#REF!),"")</f>
        <v/>
      </c>
      <c r="CE139" s="325" t="str">
        <f>IF(AND(COUNT(CE130)+COUNTA(E159)=2,AD159&lt;&gt;""),ROUND(CE130-SUMIF(BV140:BV166,BV139,CE140:CE166),#REF!),"")</f>
        <v/>
      </c>
      <c r="CF139" s="325" t="str">
        <f>IF(AND(COUNT(CF130)+COUNTA(E159)=2,AE159&lt;&gt;""),ROUND(CF130-SUMIF(BV140:BV166,BV139,CF140:CF166),#REF!),"")</f>
        <v/>
      </c>
      <c r="CG139" s="325" t="str">
        <f>IF(AND(COUNT(CG130)+COUNTA(E159)=2,AF159&lt;&gt;""),ROUND(CG130-SUMIF(BV140:BV166,BV139,CG140:CG166),#REF!),"")</f>
        <v/>
      </c>
      <c r="CH139" s="565" t="str">
        <f>IF(COUNTA(AG159)=0,"",AG159)</f>
        <v/>
      </c>
      <c r="CI139" s="565"/>
      <c r="CJ139" s="565"/>
      <c r="CK139" s="565"/>
      <c r="CL139" s="565"/>
      <c r="CM139" s="565"/>
      <c r="CN139" s="565"/>
      <c r="CO139" s="565"/>
      <c r="CP139" s="565"/>
      <c r="CQ139" s="565"/>
    </row>
    <row r="140" spans="3:95" s="243" customFormat="1" ht="13.5" customHeight="1">
      <c r="C140" s="606"/>
      <c r="D140" s="607"/>
      <c r="E140" s="608" t="s">
        <v>212</v>
      </c>
      <c r="F140" s="609"/>
      <c r="G140" s="610"/>
      <c r="H140" s="261"/>
      <c r="I140" s="261"/>
      <c r="J140" s="261"/>
      <c r="K140" s="261"/>
      <c r="L140" s="261"/>
      <c r="M140" s="261"/>
      <c r="N140" s="261"/>
      <c r="O140" s="261"/>
      <c r="P140" s="261"/>
      <c r="Q140" s="261"/>
      <c r="R140" s="261"/>
      <c r="S140" s="261"/>
      <c r="T140" s="262" t="str">
        <f>IF(COUNT(H140:S140)=0,"",SUMPRODUCT(ROUND(H140:S140,#REF!)))</f>
        <v/>
      </c>
      <c r="U140" s="624"/>
      <c r="V140" s="625"/>
      <c r="W140" s="625"/>
      <c r="X140" s="625"/>
      <c r="Y140" s="625"/>
      <c r="Z140" s="626"/>
      <c r="AA140" s="257"/>
      <c r="AB140" s="257"/>
      <c r="AC140" s="257"/>
      <c r="AD140" s="606"/>
      <c r="AE140" s="607"/>
      <c r="AF140" s="608" t="s">
        <v>199</v>
      </c>
      <c r="AG140" s="609"/>
      <c r="AH140" s="610"/>
      <c r="AI140" s="264" t="str">
        <f t="shared" ref="AI140:AT140" si="24">IF(COUNT(H139:H140)=0,"",ROUND(H140/(H139*24*AI128/1000),3))</f>
        <v/>
      </c>
      <c r="AJ140" s="264" t="str">
        <f t="shared" si="24"/>
        <v/>
      </c>
      <c r="AK140" s="264" t="str">
        <f t="shared" si="24"/>
        <v/>
      </c>
      <c r="AL140" s="264" t="str">
        <f t="shared" si="24"/>
        <v/>
      </c>
      <c r="AM140" s="264" t="str">
        <f t="shared" si="24"/>
        <v/>
      </c>
      <c r="AN140" s="264" t="str">
        <f t="shared" si="24"/>
        <v/>
      </c>
      <c r="AO140" s="264" t="str">
        <f t="shared" si="24"/>
        <v/>
      </c>
      <c r="AP140" s="264" t="str">
        <f t="shared" si="24"/>
        <v/>
      </c>
      <c r="AQ140" s="264" t="str">
        <f t="shared" si="24"/>
        <v/>
      </c>
      <c r="AR140" s="264" t="str">
        <f t="shared" si="24"/>
        <v/>
      </c>
      <c r="AS140" s="264" t="str">
        <f t="shared" si="24"/>
        <v/>
      </c>
      <c r="AT140" s="264" t="str">
        <f t="shared" si="24"/>
        <v/>
      </c>
      <c r="AU140" s="265" t="str">
        <f>IF(COUNT(AI140:AT140)=0,"",AVERAGE(AI140:AT140))</f>
        <v/>
      </c>
      <c r="AX140" s="569" t="str">
        <f>IF(C160="","",C160)</f>
        <v/>
      </c>
      <c r="AY140" s="569"/>
      <c r="AZ140" s="587" t="str">
        <f>IF(E160="","",E160)</f>
        <v/>
      </c>
      <c r="BA140" s="590" t="str">
        <f ca="1">IF(F160="","",F160)</f>
        <v/>
      </c>
      <c r="BB140" s="590"/>
      <c r="BC140" s="590"/>
      <c r="BD140" s="587" t="str">
        <f>IF(I160="","",I160)</f>
        <v/>
      </c>
      <c r="BE140" s="578" t="e">
        <f>IF(#REF!="発電事業者","送電電力（MW）","受電電力（MW）")</f>
        <v>#REF!</v>
      </c>
      <c r="BF140" s="579"/>
      <c r="BG140" s="325" t="str">
        <f>IF(COUNT(BG128,L160)=2,ROUND(BG128*L160/SUM(L159:L168),#REF!),"")</f>
        <v/>
      </c>
      <c r="BH140" s="325" t="str">
        <f>IF(COUNT(BH128,M160)=2,ROUND(BH128*M160/SUM(M159:M168),#REF!),"")</f>
        <v/>
      </c>
      <c r="BI140" s="325" t="str">
        <f>IF(COUNT(BI128,N160)=2,ROUND(BI128*N160/SUM(N159:N168),#REF!),"")</f>
        <v/>
      </c>
      <c r="BJ140" s="325" t="str">
        <f>IF(COUNT(BJ128,O160)=2,ROUND(BJ128*O160/SUM(O159:O168),#REF!),"")</f>
        <v/>
      </c>
      <c r="BK140" s="325" t="str">
        <f>IF(COUNT(BK128,P160)=2,ROUND(BK128*P160/SUM(P159:P168),#REF!),"")</f>
        <v/>
      </c>
      <c r="BL140" s="325" t="str">
        <f>IF(COUNT(BL128,Q160)=2,ROUND(BL128*Q160/SUM(Q159:Q168),#REF!),"")</f>
        <v/>
      </c>
      <c r="BM140" s="325" t="str">
        <f>IF(COUNT(BM128,R160)=2,ROUND(BM128*R160/SUM(R159:R168),#REF!),"")</f>
        <v/>
      </c>
      <c r="BN140" s="325" t="str">
        <f>IF(COUNT(BN128,S160)=2,ROUND(BN128*S160/SUM(S159:S168),#REF!),"")</f>
        <v/>
      </c>
      <c r="BO140" s="325" t="str">
        <f>IF(COUNT(BO128,T160)=2,ROUND(BO128*T160/SUM(T159:T168),#REF!),"")</f>
        <v/>
      </c>
      <c r="BP140" s="325" t="str">
        <f>IF(COUNT(BP128,U160)=2,ROUND(BP128*U160/SUM(U159:U168),#REF!),"")</f>
        <v/>
      </c>
      <c r="BQ140" s="325" t="str">
        <f>IF(COUNT(BQ128,V160)=2,ROUND(BQ128*V160/SUM(V159:V168),#REF!),"")</f>
        <v/>
      </c>
      <c r="BR140" s="325" t="str">
        <f>IF(COUNT(BR128,W160)=2,ROUND(BR128*W160/SUM(W159:W168),#REF!),"")</f>
        <v/>
      </c>
      <c r="BS140" s="569" t="e">
        <f>IF(#REF!="発電事業者","送電電力（MW）","受電電力（MW）")</f>
        <v>#REF!</v>
      </c>
      <c r="BT140" s="569"/>
      <c r="BU140" s="569"/>
      <c r="BV140" s="323" t="s">
        <v>171</v>
      </c>
      <c r="BW140" s="580"/>
      <c r="BX140" s="580"/>
      <c r="BY140" s="325" t="str">
        <f>IF(COUNT(BY128,X160)=2,ROUND(BY128*X160/SUM(X159:X168),#REF!),"")</f>
        <v/>
      </c>
      <c r="BZ140" s="325" t="str">
        <f>IF(COUNT(BZ128,Y160)=2,ROUND(BZ128*Y160/SUM(Y159:Y168),#REF!),"")</f>
        <v/>
      </c>
      <c r="CA140" s="325" t="str">
        <f>IF(COUNT(CA128,Z160)=2,ROUND(CA128*Z160/SUM(Z159:Z168),#REF!),"")</f>
        <v/>
      </c>
      <c r="CB140" s="325" t="str">
        <f>IF(COUNT(CB128,AA160)=2,ROUND(CB128*AA160/SUM(AA159:AA168),#REF!),"")</f>
        <v/>
      </c>
      <c r="CC140" s="325" t="str">
        <f>IF(COUNT(CC128,AB160)=2,ROUND(CC128*AB160/SUM(AB159:AB168),#REF!),"")</f>
        <v/>
      </c>
      <c r="CD140" s="325" t="str">
        <f>IF(COUNT(CD128,AC160)=2,ROUND(CD128*AC160/SUM(AC159:AC168),#REF!),"")</f>
        <v/>
      </c>
      <c r="CE140" s="325" t="str">
        <f>IF(COUNT(CE128,AD160)=2,ROUND(CE128*AD160/SUM(AD159:AD168),#REF!),"")</f>
        <v/>
      </c>
      <c r="CF140" s="325" t="str">
        <f>IF(COUNT(CF128,AE160)=2,ROUND(CF128*AE160/SUM(AE159:AE168),#REF!),"")</f>
        <v/>
      </c>
      <c r="CG140" s="325" t="str">
        <f>IF(COUNT(CG128,AF160)=2,ROUND(CG128*AF160/SUM(AF159:AF168),#REF!),"")</f>
        <v/>
      </c>
      <c r="CH140" s="563" t="s">
        <v>117</v>
      </c>
      <c r="CI140" s="563"/>
      <c r="CJ140" s="563"/>
      <c r="CK140" s="563"/>
      <c r="CL140" s="563"/>
      <c r="CM140" s="563"/>
      <c r="CN140" s="563"/>
      <c r="CO140" s="563"/>
      <c r="CP140" s="563"/>
      <c r="CQ140" s="563"/>
    </row>
    <row r="141" spans="3:95" s="243" customFormat="1" ht="13.5" customHeight="1">
      <c r="C141" s="604" t="e">
        <f>DATE(#REF!+4,1,1)</f>
        <v>#REF!</v>
      </c>
      <c r="D141" s="605"/>
      <c r="E141" s="613" t="s">
        <v>275</v>
      </c>
      <c r="F141" s="614"/>
      <c r="G141" s="615"/>
      <c r="H141" s="256"/>
      <c r="I141" s="256"/>
      <c r="J141" s="256"/>
      <c r="K141" s="256"/>
      <c r="L141" s="256"/>
      <c r="M141" s="256"/>
      <c r="N141" s="256"/>
      <c r="O141" s="256"/>
      <c r="P141" s="256"/>
      <c r="Q141" s="256"/>
      <c r="R141" s="256"/>
      <c r="S141" s="256"/>
      <c r="T141" s="255"/>
      <c r="U141" s="613" t="s">
        <v>210</v>
      </c>
      <c r="V141" s="614"/>
      <c r="W141" s="614"/>
      <c r="X141" s="615"/>
      <c r="Y141" s="616" t="str">
        <f>IF(COUNT(S141)=0,"",ROUND(S141,#REF!))</f>
        <v/>
      </c>
      <c r="Z141" s="617"/>
      <c r="AA141" s="257"/>
      <c r="AB141" s="257"/>
      <c r="AC141" s="257"/>
      <c r="AD141" s="604" t="e">
        <f>DATE(#REF!+4,1,1)</f>
        <v>#REF!</v>
      </c>
      <c r="AE141" s="605"/>
      <c r="AF141" s="613" t="s">
        <v>198</v>
      </c>
      <c r="AG141" s="614"/>
      <c r="AH141" s="615"/>
      <c r="AI141" s="258" t="str">
        <f>IF(COUNT(S139,H141)&lt;&gt;2,"",ROUND(MIN(S139,H141)*H128,#REF!))</f>
        <v/>
      </c>
      <c r="AJ141" s="258" t="str">
        <f>IF(COUNT(H141,I141)&lt;&gt;2,"",ROUND(MIN(H141,I141)*I128,#REF!))</f>
        <v/>
      </c>
      <c r="AK141" s="258" t="str">
        <f>IF(COUNT(I141,J141)&lt;&gt;2,"",ROUND(MIN(I141,J141)*J128,#REF!))</f>
        <v/>
      </c>
      <c r="AL141" s="258" t="str">
        <f>IF(COUNT(J141,K141)&lt;&gt;2,"",ROUND(MIN(J141,K141)*K128,#REF!))</f>
        <v/>
      </c>
      <c r="AM141" s="258" t="str">
        <f>IF(COUNT(K141,L141)&lt;&gt;2,"",ROUND(MIN(K141,L141)*L128,#REF!))</f>
        <v/>
      </c>
      <c r="AN141" s="258" t="str">
        <f>IF(COUNT(L141,M141)&lt;&gt;2,"",ROUND(MIN(L141,M141)*M128,#REF!))</f>
        <v/>
      </c>
      <c r="AO141" s="258" t="str">
        <f>IF(COUNT(M141,N141)&lt;&gt;2,"",ROUND(MIN(M141,N141)*N128,#REF!))</f>
        <v/>
      </c>
      <c r="AP141" s="258" t="str">
        <f>IF(COUNT(N141,O141)&lt;&gt;2,"",ROUND(MIN(N141,O141)*O128,#REF!))</f>
        <v/>
      </c>
      <c r="AQ141" s="258" t="str">
        <f>IF(COUNT(O141,P141)&lt;&gt;2,"",ROUND(MIN(O141,P141)*P128,#REF!))</f>
        <v/>
      </c>
      <c r="AR141" s="258" t="str">
        <f>IF(COUNT(P141,Q141)&lt;&gt;2,"",ROUND(MIN(P141,Q141)*Q128,#REF!))</f>
        <v/>
      </c>
      <c r="AS141" s="258" t="str">
        <f>IF(COUNT(Q141,R141)&lt;&gt;2,"",ROUND(MIN(Q141,R141)*R128,#REF!))</f>
        <v/>
      </c>
      <c r="AT141" s="258" t="str">
        <f>IF(COUNT(R141,S141)&lt;&gt;2,"",ROUND(MIN(R141,S141)*S128,#REF!))</f>
        <v/>
      </c>
      <c r="AU141" s="255"/>
      <c r="AX141" s="569"/>
      <c r="AY141" s="569"/>
      <c r="AZ141" s="588"/>
      <c r="BA141" s="590"/>
      <c r="BB141" s="590"/>
      <c r="BC141" s="590"/>
      <c r="BD141" s="588"/>
      <c r="BE141" s="583"/>
      <c r="BF141" s="584"/>
      <c r="BG141" s="259"/>
      <c r="BH141" s="259"/>
      <c r="BI141" s="259"/>
      <c r="BJ141" s="259"/>
      <c r="BK141" s="259"/>
      <c r="BL141" s="259"/>
      <c r="BM141" s="259"/>
      <c r="BN141" s="259"/>
      <c r="BO141" s="259"/>
      <c r="BP141" s="259"/>
      <c r="BQ141" s="259"/>
      <c r="BR141" s="259"/>
      <c r="BS141" s="569"/>
      <c r="BT141" s="569"/>
      <c r="BU141" s="569"/>
      <c r="BV141" s="323" t="s">
        <v>172</v>
      </c>
      <c r="BW141" s="581"/>
      <c r="BX141" s="581"/>
      <c r="BY141" s="325" t="str">
        <f>IF(COUNT(BY129,X160)=2,ROUND(BY129*X160/SUM(X159:X168),#REF!),"")</f>
        <v/>
      </c>
      <c r="BZ141" s="325" t="str">
        <f>IF(COUNT(BZ129,Y160)=2,ROUND(BZ129*Y160/SUM(Y159:Y168),#REF!),"")</f>
        <v/>
      </c>
      <c r="CA141" s="325" t="str">
        <f>IF(COUNT(CA129,Z160)=2,ROUND(CA129*Z160/SUM(Z159:Z168),#REF!),"")</f>
        <v/>
      </c>
      <c r="CB141" s="325" t="str">
        <f>IF(COUNT(CB129,AA160)=2,ROUND(CB129*AA160/SUM(AA159:AA168),#REF!),"")</f>
        <v/>
      </c>
      <c r="CC141" s="325" t="str">
        <f>IF(COUNT(CC129,AB160)=2,ROUND(CC129*AB160/SUM(AB159:AB168),#REF!),"")</f>
        <v/>
      </c>
      <c r="CD141" s="325" t="str">
        <f>IF(COUNT(CD129,AC160)=2,ROUND(CD129*AC160/SUM(AC159:AC168),#REF!),"")</f>
        <v/>
      </c>
      <c r="CE141" s="325" t="str">
        <f>IF(COUNT(CE129,AD160)=2,ROUND(CE129*AD160/SUM(AD159:AD168),#REF!),"")</f>
        <v/>
      </c>
      <c r="CF141" s="325" t="str">
        <f>IF(COUNT(CF129,AE160)=2,ROUND(CF129*AE160/SUM(AE159:AE168),#REF!),"")</f>
        <v/>
      </c>
      <c r="CG141" s="325" t="str">
        <f>IF(COUNT(CG129,AF160)=2,ROUND(CG129*AF160/SUM(AF159:AF168),#REF!),"")</f>
        <v/>
      </c>
      <c r="CH141" s="564" t="str">
        <f>IF(CH140="","",CH140)</f>
        <v>風力</v>
      </c>
      <c r="CI141" s="564"/>
      <c r="CJ141" s="564"/>
      <c r="CK141" s="564"/>
      <c r="CL141" s="564"/>
      <c r="CM141" s="564"/>
      <c r="CN141" s="564"/>
      <c r="CO141" s="564"/>
      <c r="CP141" s="564"/>
      <c r="CQ141" s="564"/>
    </row>
    <row r="142" spans="3:95" s="243" customFormat="1" ht="13.5" customHeight="1">
      <c r="C142" s="606"/>
      <c r="D142" s="607"/>
      <c r="E142" s="608" t="s">
        <v>212</v>
      </c>
      <c r="F142" s="609"/>
      <c r="G142" s="610"/>
      <c r="H142" s="261"/>
      <c r="I142" s="261"/>
      <c r="J142" s="261"/>
      <c r="K142" s="261"/>
      <c r="L142" s="261"/>
      <c r="M142" s="261"/>
      <c r="N142" s="261"/>
      <c r="O142" s="261"/>
      <c r="P142" s="261"/>
      <c r="Q142" s="261"/>
      <c r="R142" s="261"/>
      <c r="S142" s="261"/>
      <c r="T142" s="262" t="str">
        <f>IF(COUNT(H142:S142)=0,"",SUMPRODUCT(ROUND(H142:S142,#REF!)))</f>
        <v/>
      </c>
      <c r="U142" s="608" t="s">
        <v>211</v>
      </c>
      <c r="V142" s="609"/>
      <c r="W142" s="609"/>
      <c r="X142" s="610"/>
      <c r="Y142" s="611" t="str">
        <f>IF(COUNT(T142)=0,"",T142)</f>
        <v/>
      </c>
      <c r="Z142" s="612"/>
      <c r="AA142" s="257"/>
      <c r="AB142" s="257"/>
      <c r="AC142" s="257"/>
      <c r="AD142" s="606"/>
      <c r="AE142" s="607"/>
      <c r="AF142" s="608" t="s">
        <v>199</v>
      </c>
      <c r="AG142" s="609"/>
      <c r="AH142" s="610"/>
      <c r="AI142" s="264" t="str">
        <f t="shared" ref="AI142:AT142" si="25">IF(COUNT(H141:H142)=0,"",ROUND(H142/(H141*24*AI128/1000),3))</f>
        <v/>
      </c>
      <c r="AJ142" s="264" t="str">
        <f t="shared" si="25"/>
        <v/>
      </c>
      <c r="AK142" s="264" t="str">
        <f t="shared" si="25"/>
        <v/>
      </c>
      <c r="AL142" s="264" t="str">
        <f t="shared" si="25"/>
        <v/>
      </c>
      <c r="AM142" s="264" t="str">
        <f t="shared" si="25"/>
        <v/>
      </c>
      <c r="AN142" s="264" t="str">
        <f t="shared" si="25"/>
        <v/>
      </c>
      <c r="AO142" s="264" t="str">
        <f t="shared" si="25"/>
        <v/>
      </c>
      <c r="AP142" s="264" t="str">
        <f t="shared" si="25"/>
        <v/>
      </c>
      <c r="AQ142" s="264" t="str">
        <f t="shared" si="25"/>
        <v/>
      </c>
      <c r="AR142" s="264" t="str">
        <f t="shared" si="25"/>
        <v/>
      </c>
      <c r="AS142" s="264" t="str">
        <f t="shared" si="25"/>
        <v/>
      </c>
      <c r="AT142" s="264" t="str">
        <f t="shared" si="25"/>
        <v/>
      </c>
      <c r="AU142" s="265" t="str">
        <f>IF(COUNT(AI142:AT142)=0,"",AVERAGE(AI142:AT142))</f>
        <v/>
      </c>
      <c r="AX142" s="569"/>
      <c r="AY142" s="569"/>
      <c r="AZ142" s="589"/>
      <c r="BA142" s="590"/>
      <c r="BB142" s="590"/>
      <c r="BC142" s="590"/>
      <c r="BD142" s="589"/>
      <c r="BE142" s="585" t="e">
        <f>IF(#REF!="発電事業者","月間送電電力量（GWh）","月間受電電力量（GWh）")</f>
        <v>#REF!</v>
      </c>
      <c r="BF142" s="586"/>
      <c r="BG142" s="325" t="str">
        <f>IF(COUNT(BG130,L160)=2,ROUND(BG130*L160/SUM(L159:L168),#REF!),"")</f>
        <v/>
      </c>
      <c r="BH142" s="325" t="str">
        <f>IF(COUNT(BH130,M160)=2,ROUND(BH130*M160/SUM(M159:M168),#REF!),"")</f>
        <v/>
      </c>
      <c r="BI142" s="325" t="str">
        <f>IF(COUNT(BI130,N160)=2,ROUND(BI130*N160/SUM(N159:N168),#REF!),"")</f>
        <v/>
      </c>
      <c r="BJ142" s="325" t="str">
        <f>IF(COUNT(BJ130,O160)=2,ROUND(BJ130*O160/SUM(O159:O168),#REF!),"")</f>
        <v/>
      </c>
      <c r="BK142" s="325" t="str">
        <f>IF(COUNT(BK130,P160)=2,ROUND(BK130*P160/SUM(P159:P168),#REF!),"")</f>
        <v/>
      </c>
      <c r="BL142" s="325" t="str">
        <f>IF(COUNT(BL130,Q160)=2,ROUND(BL130*Q160/SUM(Q159:Q168),#REF!),"")</f>
        <v/>
      </c>
      <c r="BM142" s="325" t="str">
        <f>IF(COUNT(BM130,R160)=2,ROUND(BM130*R160/SUM(R159:R168),#REF!),"")</f>
        <v/>
      </c>
      <c r="BN142" s="325" t="str">
        <f>IF(COUNT(BN130,S160)=2,ROUND(BN130*S160/SUM(S159:S168),#REF!),"")</f>
        <v/>
      </c>
      <c r="BO142" s="325" t="str">
        <f>IF(COUNT(BO130,T160)=2,ROUND(BO130*T160/SUM(T159:T168),#REF!),"")</f>
        <v/>
      </c>
      <c r="BP142" s="325" t="str">
        <f>IF(COUNT(BP130,U160)=2,ROUND(BP130*U160/SUM(U159:U168),#REF!),"")</f>
        <v/>
      </c>
      <c r="BQ142" s="325" t="str">
        <f>IF(COUNT(BQ130,V160)=2,ROUND(BQ130*V160/SUM(V159:V168),#REF!),"")</f>
        <v/>
      </c>
      <c r="BR142" s="325" t="str">
        <f>IF(COUNT(BR130,W160)=2,ROUND(BR130*W160/SUM(W159:W168),#REF!),"")</f>
        <v/>
      </c>
      <c r="BS142" s="569" t="e">
        <f>IF(#REF!="発電事業者","年間送電電力量（GWh）","年間受電電力量（GWh）")</f>
        <v>#REF!</v>
      </c>
      <c r="BT142" s="569"/>
      <c r="BU142" s="569"/>
      <c r="BV142" s="323" t="s">
        <v>25</v>
      </c>
      <c r="BW142" s="582"/>
      <c r="BX142" s="582"/>
      <c r="BY142" s="325" t="str">
        <f>IF(COUNT(BY130,X160)=2,ROUND(BY130*X160/SUM(X159:X168),#REF!),"")</f>
        <v/>
      </c>
      <c r="BZ142" s="325" t="str">
        <f>IF(COUNT(BZ130,Y160)=2,ROUND(BZ130*Y160/SUM(Y159:Y168),#REF!),"")</f>
        <v/>
      </c>
      <c r="CA142" s="325" t="str">
        <f>IF(COUNT(CA130,Z160)=2,ROUND(CA130*Z160/SUM(Z159:Z168),#REF!),"")</f>
        <v/>
      </c>
      <c r="CB142" s="325" t="str">
        <f>IF(COUNT(CB130,AA160)=2,ROUND(CB130*AA160/SUM(AA159:AA168),#REF!),"")</f>
        <v/>
      </c>
      <c r="CC142" s="325" t="str">
        <f>IF(COUNT(CC130,AB160)=2,ROUND(CC130*AB160/SUM(AB159:AB168),#REF!),"")</f>
        <v/>
      </c>
      <c r="CD142" s="325" t="str">
        <f>IF(COUNT(CD130,AC160)=2,ROUND(CD130*AC160/SUM(AC159:AC168),#REF!),"")</f>
        <v/>
      </c>
      <c r="CE142" s="325" t="str">
        <f>IF(COUNT(CE130,AD160)=2,ROUND(CE130*AD160/SUM(AD159:AD168),#REF!),"")</f>
        <v/>
      </c>
      <c r="CF142" s="325" t="str">
        <f>IF(COUNT(CF130,AE160)=2,ROUND(CF130*AE160/SUM(AE159:AE168),#REF!),"")</f>
        <v/>
      </c>
      <c r="CG142" s="325" t="str">
        <f>IF(COUNT(CG130,AF160)=2,ROUND(CG130*AF160/SUM(AF159:AF168),#REF!),"")</f>
        <v/>
      </c>
      <c r="CH142" s="565" t="str">
        <f>IF(COUNTA(AG160)=0,"",AG160)</f>
        <v/>
      </c>
      <c r="CI142" s="565"/>
      <c r="CJ142" s="565"/>
      <c r="CK142" s="565"/>
      <c r="CL142" s="565"/>
      <c r="CM142" s="565"/>
      <c r="CN142" s="565"/>
      <c r="CO142" s="565"/>
      <c r="CP142" s="565"/>
      <c r="CQ142" s="565"/>
    </row>
    <row r="143" spans="3:95" s="243" customFormat="1" ht="13.5" customHeight="1">
      <c r="C143" s="604" t="e">
        <f>DATE(#REF!+5,1,1)</f>
        <v>#REF!</v>
      </c>
      <c r="D143" s="605"/>
      <c r="E143" s="613" t="s">
        <v>275</v>
      </c>
      <c r="F143" s="614"/>
      <c r="G143" s="615"/>
      <c r="H143" s="256"/>
      <c r="I143" s="256"/>
      <c r="J143" s="256"/>
      <c r="K143" s="256"/>
      <c r="L143" s="256"/>
      <c r="M143" s="256"/>
      <c r="N143" s="256"/>
      <c r="O143" s="256"/>
      <c r="P143" s="256"/>
      <c r="Q143" s="256"/>
      <c r="R143" s="256"/>
      <c r="S143" s="256"/>
      <c r="T143" s="255"/>
      <c r="U143" s="618"/>
      <c r="V143" s="619"/>
      <c r="W143" s="619"/>
      <c r="X143" s="619"/>
      <c r="Y143" s="619"/>
      <c r="Z143" s="620"/>
      <c r="AA143" s="257"/>
      <c r="AB143" s="257"/>
      <c r="AC143" s="257"/>
      <c r="AD143" s="604" t="e">
        <f>DATE(#REF!+5,1,1)</f>
        <v>#REF!</v>
      </c>
      <c r="AE143" s="605"/>
      <c r="AF143" s="613" t="s">
        <v>198</v>
      </c>
      <c r="AG143" s="614"/>
      <c r="AH143" s="615"/>
      <c r="AI143" s="258" t="str">
        <f>IF(COUNT(S141,H143)&lt;&gt;2,"",ROUND(MIN(S141,H143)*H128,#REF!))</f>
        <v/>
      </c>
      <c r="AJ143" s="258" t="str">
        <f>IF(COUNT(H143,I143)&lt;&gt;2,"",ROUND(MIN(H143,I143)*I128,#REF!))</f>
        <v/>
      </c>
      <c r="AK143" s="258" t="str">
        <f>IF(COUNT(I143,J143)&lt;&gt;2,"",ROUND(MIN(I143,J143)*J128,#REF!))</f>
        <v/>
      </c>
      <c r="AL143" s="258" t="str">
        <f>IF(COUNT(J143,K143)&lt;&gt;2,"",ROUND(MIN(J143,K143)*K128,#REF!))</f>
        <v/>
      </c>
      <c r="AM143" s="258" t="str">
        <f>IF(COUNT(K143,L143)&lt;&gt;2,"",ROUND(MIN(K143,L143)*L128,#REF!))</f>
        <v/>
      </c>
      <c r="AN143" s="258" t="str">
        <f>IF(COUNT(L143,M143)&lt;&gt;2,"",ROUND(MIN(L143,M143)*M128,#REF!))</f>
        <v/>
      </c>
      <c r="AO143" s="258" t="str">
        <f>IF(COUNT(M143,N143)&lt;&gt;2,"",ROUND(MIN(M143,N143)*N128,#REF!))</f>
        <v/>
      </c>
      <c r="AP143" s="258" t="str">
        <f>IF(COUNT(N143,O143)&lt;&gt;2,"",ROUND(MIN(N143,O143)*O128,#REF!))</f>
        <v/>
      </c>
      <c r="AQ143" s="258" t="str">
        <f>IF(COUNT(O143,P143)&lt;&gt;2,"",ROUND(MIN(O143,P143)*P128,#REF!))</f>
        <v/>
      </c>
      <c r="AR143" s="258" t="str">
        <f>IF(COUNT(P143,Q143)&lt;&gt;2,"",ROUND(MIN(P143,Q143)*Q128,#REF!))</f>
        <v/>
      </c>
      <c r="AS143" s="258" t="str">
        <f>IF(COUNT(Q143,R143)&lt;&gt;2,"",ROUND(MIN(Q143,R143)*R128,#REF!))</f>
        <v/>
      </c>
      <c r="AT143" s="258" t="str">
        <f>IF(COUNT(R143,S143)&lt;&gt;2,"",ROUND(MIN(R143,S143)*S128,#REF!))</f>
        <v/>
      </c>
      <c r="AU143" s="255"/>
      <c r="AX143" s="569" t="str">
        <f>IF(C161="","",C161)</f>
        <v/>
      </c>
      <c r="AY143" s="569"/>
      <c r="AZ143" s="587" t="str">
        <f>IF(E161="","",E161)</f>
        <v/>
      </c>
      <c r="BA143" s="590" t="str">
        <f ca="1">IF(F161="","",F161)</f>
        <v/>
      </c>
      <c r="BB143" s="590"/>
      <c r="BC143" s="590"/>
      <c r="BD143" s="587" t="str">
        <f>IF(I161="","",I161)</f>
        <v/>
      </c>
      <c r="BE143" s="578" t="e">
        <f>IF(#REF!="発電事業者","送電電力（MW）","受電電力（MW）")</f>
        <v>#REF!</v>
      </c>
      <c r="BF143" s="579"/>
      <c r="BG143" s="325" t="str">
        <f>IF(COUNT(BG128,L161)=2,ROUND(BG128*L161/SUM(L159:L168),#REF!),"")</f>
        <v/>
      </c>
      <c r="BH143" s="325" t="str">
        <f>IF(COUNT(BH128,M161)=2,ROUND(BH128*M161/SUM(M159:M168),#REF!),"")</f>
        <v/>
      </c>
      <c r="BI143" s="325" t="str">
        <f>IF(COUNT(BI128,N161)=2,ROUND(BI128*N161/SUM(N159:N168),#REF!),"")</f>
        <v/>
      </c>
      <c r="BJ143" s="325" t="str">
        <f>IF(COUNT(BJ128,O161)=2,ROUND(BJ128*O161/SUM(O159:O168),#REF!),"")</f>
        <v/>
      </c>
      <c r="BK143" s="325" t="str">
        <f>IF(COUNT(BK128,P161)=2,ROUND(BK128*P161/SUM(P159:P168),#REF!),"")</f>
        <v/>
      </c>
      <c r="BL143" s="325" t="str">
        <f>IF(COUNT(BL128,Q161)=2,ROUND(BL128*Q161/SUM(Q159:Q168),#REF!),"")</f>
        <v/>
      </c>
      <c r="BM143" s="325" t="str">
        <f>IF(COUNT(BM128,R161)=2,ROUND(BM128*R161/SUM(R159:R168),#REF!),"")</f>
        <v/>
      </c>
      <c r="BN143" s="325" t="str">
        <f>IF(COUNT(BN128,S161)=2,ROUND(BN128*S161/SUM(S159:S168),#REF!),"")</f>
        <v/>
      </c>
      <c r="BO143" s="325" t="str">
        <f>IF(COUNT(BO128,T161)=2,ROUND(BO128*T161/SUM(T159:T168),#REF!),"")</f>
        <v/>
      </c>
      <c r="BP143" s="325" t="str">
        <f>IF(COUNT(BP128,U161)=2,ROUND(BP128*U161/SUM(U159:U168),#REF!),"")</f>
        <v/>
      </c>
      <c r="BQ143" s="325" t="str">
        <f>IF(COUNT(BQ128,V161)=2,ROUND(BQ128*V161/SUM(V159:V168),#REF!),"")</f>
        <v/>
      </c>
      <c r="BR143" s="325" t="str">
        <f>IF(COUNT(BR128,W161)=2,ROUND(BR128*W161/SUM(W159:W168),#REF!),"")</f>
        <v/>
      </c>
      <c r="BS143" s="569" t="e">
        <f>IF(#REF!="発電事業者","送電電力（MW）","受電電力（MW）")</f>
        <v>#REF!</v>
      </c>
      <c r="BT143" s="569"/>
      <c r="BU143" s="569"/>
      <c r="BV143" s="323" t="s">
        <v>171</v>
      </c>
      <c r="BW143" s="580"/>
      <c r="BX143" s="580"/>
      <c r="BY143" s="325" t="str">
        <f>IF(COUNT(BY128,X161)=2,ROUND(BY128*X161/SUM(X159:X168),#REF!),"")</f>
        <v/>
      </c>
      <c r="BZ143" s="325" t="str">
        <f>IF(COUNT(BZ128,Y161)=2,ROUND(BZ128*Y161/SUM(Y159:Y168),#REF!),"")</f>
        <v/>
      </c>
      <c r="CA143" s="325" t="str">
        <f>IF(COUNT(CA128,Z161)=2,ROUND(CA128*Z161/SUM(Z159:Z168),#REF!),"")</f>
        <v/>
      </c>
      <c r="CB143" s="325" t="str">
        <f>IF(COUNT(CB128,AA161)=2,ROUND(CB128*AA161/SUM(AA159:AA168),#REF!),"")</f>
        <v/>
      </c>
      <c r="CC143" s="325" t="str">
        <f>IF(COUNT(CC128,AB161)=2,ROUND(CC128*AB161/SUM(AB159:AB168),#REF!),"")</f>
        <v/>
      </c>
      <c r="CD143" s="325" t="str">
        <f>IF(COUNT(CD128,AC161)=2,ROUND(CD128*AC161/SUM(AC159:AC168),#REF!),"")</f>
        <v/>
      </c>
      <c r="CE143" s="325" t="str">
        <f>IF(COUNT(CE128,AD161)=2,ROUND(CE128*AD161/SUM(AD159:AD168),#REF!),"")</f>
        <v/>
      </c>
      <c r="CF143" s="325" t="str">
        <f>IF(COUNT(CF128,AE161)=2,ROUND(CF128*AE161/SUM(AE159:AE168),#REF!),"")</f>
        <v/>
      </c>
      <c r="CG143" s="325" t="str">
        <f>IF(COUNT(CG128,AF161)=2,ROUND(CG128*AF161/SUM(AF159:AF168),#REF!),"")</f>
        <v/>
      </c>
      <c r="CH143" s="563" t="s">
        <v>117</v>
      </c>
      <c r="CI143" s="563"/>
      <c r="CJ143" s="563"/>
      <c r="CK143" s="563"/>
      <c r="CL143" s="563"/>
      <c r="CM143" s="563"/>
      <c r="CN143" s="563"/>
      <c r="CO143" s="563"/>
      <c r="CP143" s="563"/>
      <c r="CQ143" s="563"/>
    </row>
    <row r="144" spans="3:95" s="243" customFormat="1" ht="13.5" customHeight="1">
      <c r="C144" s="606"/>
      <c r="D144" s="607"/>
      <c r="E144" s="608" t="s">
        <v>212</v>
      </c>
      <c r="F144" s="609"/>
      <c r="G144" s="610"/>
      <c r="H144" s="261"/>
      <c r="I144" s="261"/>
      <c r="J144" s="261"/>
      <c r="K144" s="261"/>
      <c r="L144" s="261"/>
      <c r="M144" s="261"/>
      <c r="N144" s="261"/>
      <c r="O144" s="261"/>
      <c r="P144" s="261"/>
      <c r="Q144" s="261"/>
      <c r="R144" s="261"/>
      <c r="S144" s="261"/>
      <c r="T144" s="262" t="str">
        <f>IF(COUNT(H144:S144)=0,"",SUMPRODUCT(ROUND(H144:S144,#REF!)))</f>
        <v/>
      </c>
      <c r="U144" s="621"/>
      <c r="V144" s="622"/>
      <c r="W144" s="622"/>
      <c r="X144" s="622"/>
      <c r="Y144" s="622"/>
      <c r="Z144" s="623"/>
      <c r="AA144" s="257"/>
      <c r="AB144" s="257"/>
      <c r="AC144" s="257"/>
      <c r="AD144" s="606"/>
      <c r="AE144" s="607"/>
      <c r="AF144" s="608" t="s">
        <v>199</v>
      </c>
      <c r="AG144" s="609"/>
      <c r="AH144" s="610"/>
      <c r="AI144" s="264" t="str">
        <f t="shared" ref="AI144:AT144" si="26">IF(COUNT(H143:H144)=0,"",ROUND(H144/(H143*24*AI128/1000),3))</f>
        <v/>
      </c>
      <c r="AJ144" s="264" t="str">
        <f t="shared" si="26"/>
        <v/>
      </c>
      <c r="AK144" s="264" t="str">
        <f t="shared" si="26"/>
        <v/>
      </c>
      <c r="AL144" s="264" t="str">
        <f t="shared" si="26"/>
        <v/>
      </c>
      <c r="AM144" s="264" t="str">
        <f t="shared" si="26"/>
        <v/>
      </c>
      <c r="AN144" s="264" t="str">
        <f t="shared" si="26"/>
        <v/>
      </c>
      <c r="AO144" s="264" t="str">
        <f t="shared" si="26"/>
        <v/>
      </c>
      <c r="AP144" s="264" t="str">
        <f t="shared" si="26"/>
        <v/>
      </c>
      <c r="AQ144" s="264" t="str">
        <f t="shared" si="26"/>
        <v/>
      </c>
      <c r="AR144" s="264" t="str">
        <f t="shared" si="26"/>
        <v/>
      </c>
      <c r="AS144" s="264" t="str">
        <f t="shared" si="26"/>
        <v/>
      </c>
      <c r="AT144" s="264" t="str">
        <f t="shared" si="26"/>
        <v/>
      </c>
      <c r="AU144" s="265" t="str">
        <f>IF(COUNT(AI144:AT144)=0,"",AVERAGE(AI144:AT144))</f>
        <v/>
      </c>
      <c r="AX144" s="569"/>
      <c r="AY144" s="569"/>
      <c r="AZ144" s="588"/>
      <c r="BA144" s="590"/>
      <c r="BB144" s="590"/>
      <c r="BC144" s="590"/>
      <c r="BD144" s="588"/>
      <c r="BE144" s="583"/>
      <c r="BF144" s="584"/>
      <c r="BG144" s="259"/>
      <c r="BH144" s="259"/>
      <c r="BI144" s="259"/>
      <c r="BJ144" s="259"/>
      <c r="BK144" s="259"/>
      <c r="BL144" s="259"/>
      <c r="BM144" s="259"/>
      <c r="BN144" s="259"/>
      <c r="BO144" s="259"/>
      <c r="BP144" s="259"/>
      <c r="BQ144" s="259"/>
      <c r="BR144" s="259"/>
      <c r="BS144" s="569"/>
      <c r="BT144" s="569"/>
      <c r="BU144" s="569"/>
      <c r="BV144" s="323" t="s">
        <v>172</v>
      </c>
      <c r="BW144" s="581"/>
      <c r="BX144" s="581"/>
      <c r="BY144" s="325" t="str">
        <f>IF(COUNT(BY129,X161)=2,ROUND(BY129*X161/SUM(X159:X168),#REF!),"")</f>
        <v/>
      </c>
      <c r="BZ144" s="325" t="str">
        <f>IF(COUNT(BZ129,Y161)=2,ROUND(BZ129*Y161/SUM(Y159:Y168),#REF!),"")</f>
        <v/>
      </c>
      <c r="CA144" s="325" t="str">
        <f>IF(COUNT(CA129,Z161)=2,ROUND(CA129*Z161/SUM(Z159:Z168),#REF!),"")</f>
        <v/>
      </c>
      <c r="CB144" s="325" t="str">
        <f>IF(COUNT(CB129,AA161)=2,ROUND(CB129*AA161/SUM(AA159:AA168),#REF!),"")</f>
        <v/>
      </c>
      <c r="CC144" s="325" t="str">
        <f>IF(COUNT(CC129,AB161)=2,ROUND(CC129*AB161/SUM(AB159:AB168),#REF!),"")</f>
        <v/>
      </c>
      <c r="CD144" s="325" t="str">
        <f>IF(COUNT(CD129,AC161)=2,ROUND(CD129*AC161/SUM(AC159:AC168),#REF!),"")</f>
        <v/>
      </c>
      <c r="CE144" s="325" t="str">
        <f>IF(COUNT(CE129,AD161)=2,ROUND(CE129*AD161/SUM(AD159:AD168),#REF!),"")</f>
        <v/>
      </c>
      <c r="CF144" s="325" t="str">
        <f>IF(COUNT(CF129,AE161)=2,ROUND(CF129*AE161/SUM(AE159:AE168),#REF!),"")</f>
        <v/>
      </c>
      <c r="CG144" s="325" t="str">
        <f>IF(COUNT(CG129,AF161)=2,ROUND(CG129*AF161/SUM(AF159:AF168),#REF!),"")</f>
        <v/>
      </c>
      <c r="CH144" s="564" t="str">
        <f>IF(CH143="","",CH143)</f>
        <v>風力</v>
      </c>
      <c r="CI144" s="564"/>
      <c r="CJ144" s="564"/>
      <c r="CK144" s="564"/>
      <c r="CL144" s="564"/>
      <c r="CM144" s="564"/>
      <c r="CN144" s="564"/>
      <c r="CO144" s="564"/>
      <c r="CP144" s="564"/>
      <c r="CQ144" s="564"/>
    </row>
    <row r="145" spans="3:97" s="243" customFormat="1" ht="13.5" customHeight="1">
      <c r="C145" s="604" t="e">
        <f>DATE(#REF!+6,1,1)</f>
        <v>#REF!</v>
      </c>
      <c r="D145" s="605"/>
      <c r="E145" s="613" t="s">
        <v>275</v>
      </c>
      <c r="F145" s="614"/>
      <c r="G145" s="615"/>
      <c r="H145" s="256"/>
      <c r="I145" s="256"/>
      <c r="J145" s="256"/>
      <c r="K145" s="256"/>
      <c r="L145" s="256"/>
      <c r="M145" s="256"/>
      <c r="N145" s="256"/>
      <c r="O145" s="256"/>
      <c r="P145" s="256"/>
      <c r="Q145" s="256"/>
      <c r="R145" s="256"/>
      <c r="S145" s="256"/>
      <c r="T145" s="255"/>
      <c r="U145" s="621"/>
      <c r="V145" s="622"/>
      <c r="W145" s="622"/>
      <c r="X145" s="622"/>
      <c r="Y145" s="622"/>
      <c r="Z145" s="623"/>
      <c r="AA145" s="257"/>
      <c r="AB145" s="257"/>
      <c r="AC145" s="257"/>
      <c r="AD145" s="604" t="e">
        <f>DATE(#REF!+6,1,1)</f>
        <v>#REF!</v>
      </c>
      <c r="AE145" s="605"/>
      <c r="AF145" s="613" t="s">
        <v>198</v>
      </c>
      <c r="AG145" s="614"/>
      <c r="AH145" s="615"/>
      <c r="AI145" s="258" t="str">
        <f>IF(COUNT(S143,H145)&lt;&gt;2,"",ROUND(MIN(S143,H145)*H128,#REF!))</f>
        <v/>
      </c>
      <c r="AJ145" s="258" t="str">
        <f>IF(COUNT(H145,I145)&lt;&gt;2,"",ROUND(MIN(H145,I145)*I128,#REF!))</f>
        <v/>
      </c>
      <c r="AK145" s="258" t="str">
        <f>IF(COUNT(I145,J145)&lt;&gt;2,"",ROUND(MIN(I145,J145)*J128,#REF!))</f>
        <v/>
      </c>
      <c r="AL145" s="258" t="str">
        <f>IF(COUNT(J145,K145)&lt;&gt;2,"",ROUND(MIN(J145,K145)*K128,#REF!))</f>
        <v/>
      </c>
      <c r="AM145" s="258" t="str">
        <f>IF(COUNT(K145,L145)&lt;&gt;2,"",ROUND(MIN(K145,L145)*L128,#REF!))</f>
        <v/>
      </c>
      <c r="AN145" s="258" t="str">
        <f>IF(COUNT(L145,M145)&lt;&gt;2,"",ROUND(MIN(L145,M145)*M128,#REF!))</f>
        <v/>
      </c>
      <c r="AO145" s="258" t="str">
        <f>IF(COUNT(M145,N145)&lt;&gt;2,"",ROUND(MIN(M145,N145)*N128,#REF!))</f>
        <v/>
      </c>
      <c r="AP145" s="258" t="str">
        <f>IF(COUNT(N145,O145)&lt;&gt;2,"",ROUND(MIN(N145,O145)*O128,#REF!))</f>
        <v/>
      </c>
      <c r="AQ145" s="258" t="str">
        <f>IF(COUNT(O145,P145)&lt;&gt;2,"",ROUND(MIN(O145,P145)*P128,#REF!))</f>
        <v/>
      </c>
      <c r="AR145" s="258" t="str">
        <f>IF(COUNT(P145,Q145)&lt;&gt;2,"",ROUND(MIN(P145,Q145)*Q128,#REF!))</f>
        <v/>
      </c>
      <c r="AS145" s="258" t="str">
        <f>IF(COUNT(Q145,R145)&lt;&gt;2,"",ROUND(MIN(Q145,R145)*R128,#REF!))</f>
        <v/>
      </c>
      <c r="AT145" s="258" t="str">
        <f>IF(COUNT(R145,S145)&lt;&gt;2,"",ROUND(MIN(R145,S145)*S128,#REF!))</f>
        <v/>
      </c>
      <c r="AU145" s="255"/>
      <c r="AX145" s="569"/>
      <c r="AY145" s="569"/>
      <c r="AZ145" s="589"/>
      <c r="BA145" s="590"/>
      <c r="BB145" s="590"/>
      <c r="BC145" s="590"/>
      <c r="BD145" s="589"/>
      <c r="BE145" s="585" t="e">
        <f>IF(#REF!="発電事業者","月間送電電力量（GWh）","月間受電電力量（GWh）")</f>
        <v>#REF!</v>
      </c>
      <c r="BF145" s="586"/>
      <c r="BG145" s="325" t="str">
        <f>IF(COUNT(BG130,L161)=2,ROUND(BG130*L161/SUM(L159:L168),#REF!),"")</f>
        <v/>
      </c>
      <c r="BH145" s="325" t="str">
        <f>IF(COUNT(BH130,M161)=2,ROUND(BH130*M161/SUM(M159:M168),#REF!),"")</f>
        <v/>
      </c>
      <c r="BI145" s="325" t="str">
        <f>IF(COUNT(BI130,N161)=2,ROUND(BI130*N161/SUM(N159:N168),#REF!),"")</f>
        <v/>
      </c>
      <c r="BJ145" s="325" t="str">
        <f>IF(COUNT(BJ130,O161)=2,ROUND(BJ130*O161/SUM(O159:O168),#REF!),"")</f>
        <v/>
      </c>
      <c r="BK145" s="325" t="str">
        <f>IF(COUNT(BK130,P161)=2,ROUND(BK130*P161/SUM(P159:P168),#REF!),"")</f>
        <v/>
      </c>
      <c r="BL145" s="325" t="str">
        <f>IF(COUNT(BL130,Q161)=2,ROUND(BL130*Q161/SUM(Q159:Q168),#REF!),"")</f>
        <v/>
      </c>
      <c r="BM145" s="325" t="str">
        <f>IF(COUNT(BM130,R161)=2,ROUND(BM130*R161/SUM(R159:R168),#REF!),"")</f>
        <v/>
      </c>
      <c r="BN145" s="325" t="str">
        <f>IF(COUNT(BN130,S161)=2,ROUND(BN130*S161/SUM(S159:S168),#REF!),"")</f>
        <v/>
      </c>
      <c r="BO145" s="325" t="str">
        <f>IF(COUNT(BO130,T161)=2,ROUND(BO130*T161/SUM(T159:T168),#REF!),"")</f>
        <v/>
      </c>
      <c r="BP145" s="325" t="str">
        <f>IF(COUNT(BP130,U161)=2,ROUND(BP130*U161/SUM(U159:U168),#REF!),"")</f>
        <v/>
      </c>
      <c r="BQ145" s="325" t="str">
        <f>IF(COUNT(BQ130,V161)=2,ROUND(BQ130*V161/SUM(V159:V168),#REF!),"")</f>
        <v/>
      </c>
      <c r="BR145" s="325" t="str">
        <f>IF(COUNT(BR130,W161)=2,ROUND(BR130*W161/SUM(W159:W168),#REF!),"")</f>
        <v/>
      </c>
      <c r="BS145" s="569" t="e">
        <f>IF(#REF!="発電事業者","年間送電電力量（GWh）","年間受電電力量（GWh）")</f>
        <v>#REF!</v>
      </c>
      <c r="BT145" s="569"/>
      <c r="BU145" s="569"/>
      <c r="BV145" s="323" t="s">
        <v>25</v>
      </c>
      <c r="BW145" s="582"/>
      <c r="BX145" s="582"/>
      <c r="BY145" s="325" t="str">
        <f>IF(COUNT(BY130,X161)=2,ROUND(BY130*X161/SUM(X159:X168),#REF!),"")</f>
        <v/>
      </c>
      <c r="BZ145" s="325" t="str">
        <f>IF(COUNT(BZ130,Y161)=2,ROUND(BZ130*Y161/SUM(Y159:Y168),#REF!),"")</f>
        <v/>
      </c>
      <c r="CA145" s="325" t="str">
        <f>IF(COUNT(CA130,Z161)=2,ROUND(CA130*Z161/SUM(Z159:Z168),#REF!),"")</f>
        <v/>
      </c>
      <c r="CB145" s="325" t="str">
        <f>IF(COUNT(CB130,AA161)=2,ROUND(CB130*AA161/SUM(AA159:AA168),#REF!),"")</f>
        <v/>
      </c>
      <c r="CC145" s="325" t="str">
        <f>IF(COUNT(CC130,AB161)=2,ROUND(CC130*AB161/SUM(AB159:AB168),#REF!),"")</f>
        <v/>
      </c>
      <c r="CD145" s="325" t="str">
        <f>IF(COUNT(CD130,AC161)=2,ROUND(CD130*AC161/SUM(AC159:AC168),#REF!),"")</f>
        <v/>
      </c>
      <c r="CE145" s="325" t="str">
        <f>IF(COUNT(CE130,AD161)=2,ROUND(CE130*AD161/SUM(AD159:AD168),#REF!),"")</f>
        <v/>
      </c>
      <c r="CF145" s="325" t="str">
        <f>IF(COUNT(CF130,AE161)=2,ROUND(CF130*AE161/SUM(AE159:AE168),#REF!),"")</f>
        <v/>
      </c>
      <c r="CG145" s="325" t="str">
        <f>IF(COUNT(CG130,AF161)=2,ROUND(CG130*AF161/SUM(AF159:AF168),#REF!),"")</f>
        <v/>
      </c>
      <c r="CH145" s="565" t="str">
        <f>IF(COUNTA(AG161)=0,"",AG161)</f>
        <v/>
      </c>
      <c r="CI145" s="565"/>
      <c r="CJ145" s="565"/>
      <c r="CK145" s="565"/>
      <c r="CL145" s="565"/>
      <c r="CM145" s="565"/>
      <c r="CN145" s="565"/>
      <c r="CO145" s="565"/>
      <c r="CP145" s="565"/>
      <c r="CQ145" s="565"/>
    </row>
    <row r="146" spans="3:97" s="243" customFormat="1" ht="13.5" customHeight="1">
      <c r="C146" s="606"/>
      <c r="D146" s="607"/>
      <c r="E146" s="608" t="s">
        <v>212</v>
      </c>
      <c r="F146" s="609"/>
      <c r="G146" s="610"/>
      <c r="H146" s="261"/>
      <c r="I146" s="261"/>
      <c r="J146" s="261"/>
      <c r="K146" s="261"/>
      <c r="L146" s="261"/>
      <c r="M146" s="261"/>
      <c r="N146" s="261"/>
      <c r="O146" s="261"/>
      <c r="P146" s="261"/>
      <c r="Q146" s="261"/>
      <c r="R146" s="261"/>
      <c r="S146" s="261"/>
      <c r="T146" s="262" t="str">
        <f>IF(COUNT(H146:S146)=0,"",SUMPRODUCT(ROUND(H146:S146,#REF!)))</f>
        <v/>
      </c>
      <c r="U146" s="621"/>
      <c r="V146" s="622"/>
      <c r="W146" s="622"/>
      <c r="X146" s="622"/>
      <c r="Y146" s="622"/>
      <c r="Z146" s="623"/>
      <c r="AA146" s="257"/>
      <c r="AB146" s="257"/>
      <c r="AC146" s="257"/>
      <c r="AD146" s="606"/>
      <c r="AE146" s="607"/>
      <c r="AF146" s="608" t="s">
        <v>199</v>
      </c>
      <c r="AG146" s="609"/>
      <c r="AH146" s="610"/>
      <c r="AI146" s="264" t="str">
        <f t="shared" ref="AI146:AT146" si="27">IF(COUNT(H145:H146)=0,"",ROUND(H146/(H145*24*AI128/1000),3))</f>
        <v/>
      </c>
      <c r="AJ146" s="264" t="str">
        <f t="shared" si="27"/>
        <v/>
      </c>
      <c r="AK146" s="264" t="str">
        <f t="shared" si="27"/>
        <v/>
      </c>
      <c r="AL146" s="264" t="str">
        <f t="shared" si="27"/>
        <v/>
      </c>
      <c r="AM146" s="264" t="str">
        <f t="shared" si="27"/>
        <v/>
      </c>
      <c r="AN146" s="264" t="str">
        <f t="shared" si="27"/>
        <v/>
      </c>
      <c r="AO146" s="264" t="str">
        <f t="shared" si="27"/>
        <v/>
      </c>
      <c r="AP146" s="264" t="str">
        <f t="shared" si="27"/>
        <v/>
      </c>
      <c r="AQ146" s="264" t="str">
        <f t="shared" si="27"/>
        <v/>
      </c>
      <c r="AR146" s="264" t="str">
        <f t="shared" si="27"/>
        <v/>
      </c>
      <c r="AS146" s="264" t="str">
        <f t="shared" si="27"/>
        <v/>
      </c>
      <c r="AT146" s="264" t="str">
        <f t="shared" si="27"/>
        <v/>
      </c>
      <c r="AU146" s="265" t="str">
        <f>IF(COUNT(AI146:AT146)=0,"",AVERAGE(AI146:AT146))</f>
        <v/>
      </c>
      <c r="AX146" s="569" t="str">
        <f>IF(C162="","",C162)</f>
        <v/>
      </c>
      <c r="AY146" s="569"/>
      <c r="AZ146" s="587" t="str">
        <f>IF(E162="","",E162)</f>
        <v/>
      </c>
      <c r="BA146" s="590" t="str">
        <f ca="1">IF(F162="","",F162)</f>
        <v/>
      </c>
      <c r="BB146" s="590"/>
      <c r="BC146" s="590"/>
      <c r="BD146" s="587" t="str">
        <f>IF(I162="","",I162)</f>
        <v/>
      </c>
      <c r="BE146" s="578" t="e">
        <f>IF(#REF!="発電事業者","送電電力（MW）","受電電力（MW）")</f>
        <v>#REF!</v>
      </c>
      <c r="BF146" s="579"/>
      <c r="BG146" s="325" t="str">
        <f>IF(COUNT(BG128,L162)=2,ROUND(BG128*L162/SUM(L159:L168),#REF!),"")</f>
        <v/>
      </c>
      <c r="BH146" s="325" t="str">
        <f>IF(COUNT(BH128,M162)=2,ROUND(BH128*M162/SUM(M159:M168),#REF!),"")</f>
        <v/>
      </c>
      <c r="BI146" s="325" t="str">
        <f>IF(COUNT(BI128,N162)=2,ROUND(BI128*N162/SUM(N159:N168),#REF!),"")</f>
        <v/>
      </c>
      <c r="BJ146" s="325" t="str">
        <f>IF(COUNT(BJ128,O162)=2,ROUND(BJ128*O162/SUM(O159:O168),#REF!),"")</f>
        <v/>
      </c>
      <c r="BK146" s="325" t="str">
        <f>IF(COUNT(BK128,P162)=2,ROUND(BK128*P162/SUM(P159:P168),#REF!),"")</f>
        <v/>
      </c>
      <c r="BL146" s="325" t="str">
        <f>IF(COUNT(BL128,Q162)=2,ROUND(BL128*Q162/SUM(Q159:Q168),#REF!),"")</f>
        <v/>
      </c>
      <c r="BM146" s="325" t="str">
        <f>IF(COUNT(BM128,R162)=2,ROUND(BM128*R162/SUM(R159:R168),#REF!),"")</f>
        <v/>
      </c>
      <c r="BN146" s="325" t="str">
        <f>IF(COUNT(BN128,S162)=2,ROUND(BN128*S162/SUM(S159:S168),#REF!),"")</f>
        <v/>
      </c>
      <c r="BO146" s="325" t="str">
        <f>IF(COUNT(BO128,T162)=2,ROUND(BO128*T162/SUM(T159:T168),#REF!),"")</f>
        <v/>
      </c>
      <c r="BP146" s="325" t="str">
        <f>IF(COUNT(BP128,U162)=2,ROUND(BP128*U162/SUM(U159:U168),#REF!),"")</f>
        <v/>
      </c>
      <c r="BQ146" s="325" t="str">
        <f>IF(COUNT(BQ128,V162)=2,ROUND(BQ128*V162/SUM(V159:V168),#REF!),"")</f>
        <v/>
      </c>
      <c r="BR146" s="325" t="str">
        <f>IF(COUNT(BR128,W162)=2,ROUND(BR128*W162/SUM(W159:W168),#REF!),"")</f>
        <v/>
      </c>
      <c r="BS146" s="569" t="e">
        <f>IF(#REF!="発電事業者","送電電力（MW）","受電電力（MW）")</f>
        <v>#REF!</v>
      </c>
      <c r="BT146" s="569"/>
      <c r="BU146" s="569"/>
      <c r="BV146" s="323" t="s">
        <v>171</v>
      </c>
      <c r="BW146" s="580"/>
      <c r="BX146" s="580"/>
      <c r="BY146" s="325" t="str">
        <f>IF(COUNT(BY128,X162)=2,ROUND(BY128*X162/SUM(X159:X168),#REF!),"")</f>
        <v/>
      </c>
      <c r="BZ146" s="325" t="str">
        <f>IF(COUNT(BZ128,Y162)=2,ROUND(BZ128*Y162/SUM(Y159:Y168),#REF!),"")</f>
        <v/>
      </c>
      <c r="CA146" s="325" t="str">
        <f>IF(COUNT(CA128,Z162)=2,ROUND(CA128*Z162/SUM(Z159:Z168),#REF!),"")</f>
        <v/>
      </c>
      <c r="CB146" s="325" t="str">
        <f>IF(COUNT(CB128,AA162)=2,ROUND(CB128*AA162/SUM(AA159:AA168),#REF!),"")</f>
        <v/>
      </c>
      <c r="CC146" s="325" t="str">
        <f>IF(COUNT(CC128,AB162)=2,ROUND(CC128*AB162/SUM(AB159:AB168),#REF!),"")</f>
        <v/>
      </c>
      <c r="CD146" s="325" t="str">
        <f>IF(COUNT(CD128,AC162)=2,ROUND(CD128*AC162/SUM(AC159:AC168),#REF!),"")</f>
        <v/>
      </c>
      <c r="CE146" s="325" t="str">
        <f>IF(COUNT(CE128,AD162)=2,ROUND(CE128*AD162/SUM(AD159:AD168),#REF!),"")</f>
        <v/>
      </c>
      <c r="CF146" s="325" t="str">
        <f>IF(COUNT(CF128,AE162)=2,ROUND(CF128*AE162/SUM(AE159:AE168),#REF!),"")</f>
        <v/>
      </c>
      <c r="CG146" s="325" t="str">
        <f>IF(COUNT(CG128,AF162)=2,ROUND(CG128*AF162/SUM(AF159:AF168),#REF!),"")</f>
        <v/>
      </c>
      <c r="CH146" s="563" t="s">
        <v>117</v>
      </c>
      <c r="CI146" s="563"/>
      <c r="CJ146" s="563"/>
      <c r="CK146" s="563"/>
      <c r="CL146" s="563"/>
      <c r="CM146" s="563"/>
      <c r="CN146" s="563"/>
      <c r="CO146" s="563"/>
      <c r="CP146" s="563"/>
      <c r="CQ146" s="563"/>
    </row>
    <row r="147" spans="3:97" s="243" customFormat="1" ht="13.5" customHeight="1">
      <c r="C147" s="604" t="e">
        <f>DATE(#REF!+7,1,1)</f>
        <v>#REF!</v>
      </c>
      <c r="D147" s="605"/>
      <c r="E147" s="613" t="s">
        <v>275</v>
      </c>
      <c r="F147" s="614"/>
      <c r="G147" s="615"/>
      <c r="H147" s="256"/>
      <c r="I147" s="256"/>
      <c r="J147" s="256"/>
      <c r="K147" s="256"/>
      <c r="L147" s="256"/>
      <c r="M147" s="256"/>
      <c r="N147" s="256"/>
      <c r="O147" s="256"/>
      <c r="P147" s="256"/>
      <c r="Q147" s="256"/>
      <c r="R147" s="256"/>
      <c r="S147" s="256"/>
      <c r="T147" s="255"/>
      <c r="U147" s="621"/>
      <c r="V147" s="622"/>
      <c r="W147" s="622"/>
      <c r="X147" s="622"/>
      <c r="Y147" s="622"/>
      <c r="Z147" s="623"/>
      <c r="AA147" s="257"/>
      <c r="AB147" s="257"/>
      <c r="AC147" s="257"/>
      <c r="AD147" s="604" t="e">
        <f>DATE(#REF!+7,1,1)</f>
        <v>#REF!</v>
      </c>
      <c r="AE147" s="605"/>
      <c r="AF147" s="613" t="s">
        <v>198</v>
      </c>
      <c r="AG147" s="614"/>
      <c r="AH147" s="615"/>
      <c r="AI147" s="258" t="str">
        <f>IF(COUNT(S145,H147)&lt;&gt;2,"",ROUND(MIN(S145,H147)*H128,#REF!))</f>
        <v/>
      </c>
      <c r="AJ147" s="258" t="str">
        <f>IF(COUNT(H147,I147)&lt;&gt;2,"",ROUND(MIN(H147,I147)*I128,#REF!))</f>
        <v/>
      </c>
      <c r="AK147" s="258" t="str">
        <f>IF(COUNT(I147,J147)&lt;&gt;2,"",ROUND(MIN(I147,J147)*J128,#REF!))</f>
        <v/>
      </c>
      <c r="AL147" s="258" t="str">
        <f>IF(COUNT(J147,K147)&lt;&gt;2,"",ROUND(MIN(J147,K147)*K128,#REF!))</f>
        <v/>
      </c>
      <c r="AM147" s="258" t="str">
        <f>IF(COUNT(K147,L147)&lt;&gt;2,"",ROUND(MIN(K147,L147)*L128,#REF!))</f>
        <v/>
      </c>
      <c r="AN147" s="258" t="str">
        <f>IF(COUNT(L147,M147)&lt;&gt;2,"",ROUND(MIN(L147,M147)*M128,#REF!))</f>
        <v/>
      </c>
      <c r="AO147" s="258" t="str">
        <f>IF(COUNT(M147,N147)&lt;&gt;2,"",ROUND(MIN(M147,N147)*N128,#REF!))</f>
        <v/>
      </c>
      <c r="AP147" s="258" t="str">
        <f>IF(COUNT(N147,O147)&lt;&gt;2,"",ROUND(MIN(N147,O147)*O128,#REF!))</f>
        <v/>
      </c>
      <c r="AQ147" s="258" t="str">
        <f>IF(COUNT(O147,P147)&lt;&gt;2,"",ROUND(MIN(O147,P147)*P128,#REF!))</f>
        <v/>
      </c>
      <c r="AR147" s="258" t="str">
        <f>IF(COUNT(P147,Q147)&lt;&gt;2,"",ROUND(MIN(P147,Q147)*Q128,#REF!))</f>
        <v/>
      </c>
      <c r="AS147" s="258" t="str">
        <f>IF(COUNT(Q147,R147)&lt;&gt;2,"",ROUND(MIN(Q147,R147)*R128,#REF!))</f>
        <v/>
      </c>
      <c r="AT147" s="258" t="str">
        <f>IF(COUNT(R147,S147)&lt;&gt;2,"",ROUND(MIN(R147,S147)*S128,#REF!))</f>
        <v/>
      </c>
      <c r="AU147" s="255"/>
      <c r="AX147" s="569"/>
      <c r="AY147" s="569"/>
      <c r="AZ147" s="588"/>
      <c r="BA147" s="590"/>
      <c r="BB147" s="590"/>
      <c r="BC147" s="590"/>
      <c r="BD147" s="588"/>
      <c r="BE147" s="583"/>
      <c r="BF147" s="584"/>
      <c r="BG147" s="259"/>
      <c r="BH147" s="259"/>
      <c r="BI147" s="259"/>
      <c r="BJ147" s="259"/>
      <c r="BK147" s="259"/>
      <c r="BL147" s="259"/>
      <c r="BM147" s="259"/>
      <c r="BN147" s="259"/>
      <c r="BO147" s="259"/>
      <c r="BP147" s="259"/>
      <c r="BQ147" s="259"/>
      <c r="BR147" s="259"/>
      <c r="BS147" s="569"/>
      <c r="BT147" s="569"/>
      <c r="BU147" s="569"/>
      <c r="BV147" s="323" t="s">
        <v>172</v>
      </c>
      <c r="BW147" s="581"/>
      <c r="BX147" s="581"/>
      <c r="BY147" s="325" t="str">
        <f>IF(COUNT(BY129,X162)=2,ROUND(BY129*X162/SUM(X159:X168),#REF!),"")</f>
        <v/>
      </c>
      <c r="BZ147" s="325" t="str">
        <f>IF(COUNT(BZ129,Y162)=2,ROUND(BZ129*Y162/SUM(Y159:Y168),#REF!),"")</f>
        <v/>
      </c>
      <c r="CA147" s="325" t="str">
        <f>IF(COUNT(CA129,Z162)=2,ROUND(CA129*Z162/SUM(Z159:Z168),#REF!),"")</f>
        <v/>
      </c>
      <c r="CB147" s="325" t="str">
        <f>IF(COUNT(CB129,AA162)=2,ROUND(CB129*AA162/SUM(AA159:AA168),#REF!),"")</f>
        <v/>
      </c>
      <c r="CC147" s="325" t="str">
        <f>IF(COUNT(CC129,AB162)=2,ROUND(CC129*AB162/SUM(AB159:AB168),#REF!),"")</f>
        <v/>
      </c>
      <c r="CD147" s="325" t="str">
        <f>IF(COUNT(CD129,AC162)=2,ROUND(CD129*AC162/SUM(AC159:AC168),#REF!),"")</f>
        <v/>
      </c>
      <c r="CE147" s="325" t="str">
        <f>IF(COUNT(CE129,AD162)=2,ROUND(CE129*AD162/SUM(AD159:AD168),#REF!),"")</f>
        <v/>
      </c>
      <c r="CF147" s="325" t="str">
        <f>IF(COUNT(CF129,AE162)=2,ROUND(CF129*AE162/SUM(AE159:AE168),#REF!),"")</f>
        <v/>
      </c>
      <c r="CG147" s="325" t="str">
        <f>IF(COUNT(CG129,AF162)=2,ROUND(CG129*AF162/SUM(AF159:AF168),#REF!),"")</f>
        <v/>
      </c>
      <c r="CH147" s="564" t="str">
        <f>IF(CH146="","",CH146)</f>
        <v>風力</v>
      </c>
      <c r="CI147" s="564"/>
      <c r="CJ147" s="564"/>
      <c r="CK147" s="564"/>
      <c r="CL147" s="564"/>
      <c r="CM147" s="564"/>
      <c r="CN147" s="564"/>
      <c r="CO147" s="564"/>
      <c r="CP147" s="564"/>
      <c r="CQ147" s="564"/>
    </row>
    <row r="148" spans="3:97" s="243" customFormat="1" ht="13.5" customHeight="1">
      <c r="C148" s="606"/>
      <c r="D148" s="607"/>
      <c r="E148" s="608" t="s">
        <v>212</v>
      </c>
      <c r="F148" s="609"/>
      <c r="G148" s="610"/>
      <c r="H148" s="261"/>
      <c r="I148" s="261"/>
      <c r="J148" s="261"/>
      <c r="K148" s="261"/>
      <c r="L148" s="261"/>
      <c r="M148" s="261"/>
      <c r="N148" s="261"/>
      <c r="O148" s="261"/>
      <c r="P148" s="261"/>
      <c r="Q148" s="261"/>
      <c r="R148" s="261"/>
      <c r="S148" s="261"/>
      <c r="T148" s="262" t="str">
        <f>IF(COUNT(H148:S148)=0,"",SUMPRODUCT(ROUND(H148:S148,#REF!)))</f>
        <v/>
      </c>
      <c r="U148" s="621"/>
      <c r="V148" s="622"/>
      <c r="W148" s="622"/>
      <c r="X148" s="622"/>
      <c r="Y148" s="622"/>
      <c r="Z148" s="623"/>
      <c r="AA148" s="257"/>
      <c r="AB148" s="257"/>
      <c r="AC148" s="257"/>
      <c r="AD148" s="606"/>
      <c r="AE148" s="607"/>
      <c r="AF148" s="608" t="s">
        <v>199</v>
      </c>
      <c r="AG148" s="609"/>
      <c r="AH148" s="610"/>
      <c r="AI148" s="264" t="str">
        <f t="shared" ref="AI148:AT148" si="28">IF(COUNT(H147:H148)=0,"",ROUND(H148/(H147*24*AI128/1000),3))</f>
        <v/>
      </c>
      <c r="AJ148" s="264" t="str">
        <f t="shared" si="28"/>
        <v/>
      </c>
      <c r="AK148" s="264" t="str">
        <f t="shared" si="28"/>
        <v/>
      </c>
      <c r="AL148" s="264" t="str">
        <f t="shared" si="28"/>
        <v/>
      </c>
      <c r="AM148" s="264" t="str">
        <f t="shared" si="28"/>
        <v/>
      </c>
      <c r="AN148" s="264" t="str">
        <f t="shared" si="28"/>
        <v/>
      </c>
      <c r="AO148" s="264" t="str">
        <f t="shared" si="28"/>
        <v/>
      </c>
      <c r="AP148" s="264" t="str">
        <f t="shared" si="28"/>
        <v/>
      </c>
      <c r="AQ148" s="264" t="str">
        <f t="shared" si="28"/>
        <v/>
      </c>
      <c r="AR148" s="264" t="str">
        <f t="shared" si="28"/>
        <v/>
      </c>
      <c r="AS148" s="264" t="str">
        <f t="shared" si="28"/>
        <v/>
      </c>
      <c r="AT148" s="264" t="str">
        <f t="shared" si="28"/>
        <v/>
      </c>
      <c r="AU148" s="265" t="str">
        <f>IF(COUNT(AI148:AT148)=0,"",AVERAGE(AI148:AT148))</f>
        <v/>
      </c>
      <c r="AX148" s="569"/>
      <c r="AY148" s="569"/>
      <c r="AZ148" s="589"/>
      <c r="BA148" s="590"/>
      <c r="BB148" s="590"/>
      <c r="BC148" s="590"/>
      <c r="BD148" s="589"/>
      <c r="BE148" s="585" t="e">
        <f>IF(#REF!="発電事業者","月間送電電力量（GWh）","月間受電電力量（GWh）")</f>
        <v>#REF!</v>
      </c>
      <c r="BF148" s="586"/>
      <c r="BG148" s="325" t="str">
        <f>IF(COUNT(BG130,L162)=2,ROUND(BG130*L162/SUM(L159:L168),#REF!),"")</f>
        <v/>
      </c>
      <c r="BH148" s="325" t="str">
        <f>IF(COUNT(BH130,M162)=2,ROUND(BH130*M162/SUM(M159:M168),#REF!),"")</f>
        <v/>
      </c>
      <c r="BI148" s="325" t="str">
        <f>IF(COUNT(BI130,N162)=2,ROUND(BI130*N162/SUM(N159:N168),#REF!),"")</f>
        <v/>
      </c>
      <c r="BJ148" s="325" t="str">
        <f>IF(COUNT(BJ130,O162)=2,ROUND(BJ130*O162/SUM(O159:O168),#REF!),"")</f>
        <v/>
      </c>
      <c r="BK148" s="325" t="str">
        <f>IF(COUNT(BK130,P162)=2,ROUND(BK130*P162/SUM(P159:P168),#REF!),"")</f>
        <v/>
      </c>
      <c r="BL148" s="325" t="str">
        <f>IF(COUNT(BL130,Q162)=2,ROUND(BL130*Q162/SUM(Q159:Q168),#REF!),"")</f>
        <v/>
      </c>
      <c r="BM148" s="325" t="str">
        <f>IF(COUNT(BM130,R162)=2,ROUND(BM130*R162/SUM(R159:R168),#REF!),"")</f>
        <v/>
      </c>
      <c r="BN148" s="325" t="str">
        <f>IF(COUNT(BN130,S162)=2,ROUND(BN130*S162/SUM(S159:S168),#REF!),"")</f>
        <v/>
      </c>
      <c r="BO148" s="325" t="str">
        <f>IF(COUNT(BO130,T162)=2,ROUND(BO130*T162/SUM(T159:T168),#REF!),"")</f>
        <v/>
      </c>
      <c r="BP148" s="325" t="str">
        <f>IF(COUNT(BP130,U162)=2,ROUND(BP130*U162/SUM(U159:U168),#REF!),"")</f>
        <v/>
      </c>
      <c r="BQ148" s="325" t="str">
        <f>IF(COUNT(BQ130,V162)=2,ROUND(BQ130*V162/SUM(V159:V168),#REF!),"")</f>
        <v/>
      </c>
      <c r="BR148" s="325" t="str">
        <f>IF(COUNT(BR130,W162)=2,ROUND(BR130*W162/SUM(W159:W168),#REF!),"")</f>
        <v/>
      </c>
      <c r="BS148" s="569" t="e">
        <f>IF(#REF!="発電事業者","年間送電電力量（GWh）","年間受電電力量（GWh）")</f>
        <v>#REF!</v>
      </c>
      <c r="BT148" s="569"/>
      <c r="BU148" s="569"/>
      <c r="BV148" s="323" t="s">
        <v>25</v>
      </c>
      <c r="BW148" s="582"/>
      <c r="BX148" s="582"/>
      <c r="BY148" s="325" t="str">
        <f>IF(COUNT(BY130,X162)=2,ROUND(BY130*X162/SUM(X159:X168),#REF!),"")</f>
        <v/>
      </c>
      <c r="BZ148" s="325" t="str">
        <f>IF(COUNT(BZ130,Y162)=2,ROUND(BZ130*Y162/SUM(Y159:Y168),#REF!),"")</f>
        <v/>
      </c>
      <c r="CA148" s="325" t="str">
        <f>IF(COUNT(CA130,Z162)=2,ROUND(CA130*Z162/SUM(Z159:Z168),#REF!),"")</f>
        <v/>
      </c>
      <c r="CB148" s="325" t="str">
        <f>IF(COUNT(CB130,AA162)=2,ROUND(CB130*AA162/SUM(AA159:AA168),#REF!),"")</f>
        <v/>
      </c>
      <c r="CC148" s="325" t="str">
        <f>IF(COUNT(CC130,AB162)=2,ROUND(CC130*AB162/SUM(AB159:AB168),#REF!),"")</f>
        <v/>
      </c>
      <c r="CD148" s="325" t="str">
        <f>IF(COUNT(CD130,AC162)=2,ROUND(CD130*AC162/SUM(AC159:AC168),#REF!),"")</f>
        <v/>
      </c>
      <c r="CE148" s="325" t="str">
        <f>IF(COUNT(CE130,AD162)=2,ROUND(CE130*AD162/SUM(AD159:AD168),#REF!),"")</f>
        <v/>
      </c>
      <c r="CF148" s="325" t="str">
        <f>IF(COUNT(CF130,AE162)=2,ROUND(CF130*AE162/SUM(AE159:AE168),#REF!),"")</f>
        <v/>
      </c>
      <c r="CG148" s="325" t="str">
        <f>IF(COUNT(CG130,AF162)=2,ROUND(CG130*AF162/SUM(AF159:AF168),#REF!),"")</f>
        <v/>
      </c>
      <c r="CH148" s="565" t="str">
        <f>IF(COUNTA(AG162)=0,"",AG162)</f>
        <v/>
      </c>
      <c r="CI148" s="565"/>
      <c r="CJ148" s="565"/>
      <c r="CK148" s="565"/>
      <c r="CL148" s="565"/>
      <c r="CM148" s="565"/>
      <c r="CN148" s="565"/>
      <c r="CO148" s="565"/>
      <c r="CP148" s="565"/>
      <c r="CQ148" s="565"/>
    </row>
    <row r="149" spans="3:97" s="243" customFormat="1" ht="13.5" customHeight="1">
      <c r="C149" s="604" t="e">
        <f>DATE(#REF!+8,1,1)</f>
        <v>#REF!</v>
      </c>
      <c r="D149" s="605"/>
      <c r="E149" s="613" t="s">
        <v>275</v>
      </c>
      <c r="F149" s="614"/>
      <c r="G149" s="615"/>
      <c r="H149" s="256"/>
      <c r="I149" s="256"/>
      <c r="J149" s="256"/>
      <c r="K149" s="256"/>
      <c r="L149" s="256"/>
      <c r="M149" s="256"/>
      <c r="N149" s="256"/>
      <c r="O149" s="256"/>
      <c r="P149" s="256"/>
      <c r="Q149" s="256"/>
      <c r="R149" s="256"/>
      <c r="S149" s="256"/>
      <c r="T149" s="255"/>
      <c r="U149" s="621"/>
      <c r="V149" s="622"/>
      <c r="W149" s="622"/>
      <c r="X149" s="622"/>
      <c r="Y149" s="622"/>
      <c r="Z149" s="623"/>
      <c r="AA149" s="257"/>
      <c r="AB149" s="257"/>
      <c r="AC149" s="257"/>
      <c r="AD149" s="604" t="e">
        <f>DATE(#REF!+8,1,1)</f>
        <v>#REF!</v>
      </c>
      <c r="AE149" s="605"/>
      <c r="AF149" s="613" t="s">
        <v>198</v>
      </c>
      <c r="AG149" s="614"/>
      <c r="AH149" s="615"/>
      <c r="AI149" s="258" t="str">
        <f>IF(COUNT(S147,H149)&lt;&gt;2,"",ROUND(MIN(S147,H149)*H128,#REF!))</f>
        <v/>
      </c>
      <c r="AJ149" s="258" t="str">
        <f>IF(COUNT(H149,I149)&lt;&gt;2,"",ROUND(MIN(H149,I149)*I128,#REF!))</f>
        <v/>
      </c>
      <c r="AK149" s="258" t="str">
        <f>IF(COUNT(I149,J149)&lt;&gt;2,"",ROUND(MIN(I149,J149)*J128,#REF!))</f>
        <v/>
      </c>
      <c r="AL149" s="258" t="str">
        <f>IF(COUNT(J149,K149)&lt;&gt;2,"",ROUND(MIN(J149,K149)*K128,#REF!))</f>
        <v/>
      </c>
      <c r="AM149" s="258" t="str">
        <f>IF(COUNT(K149,L149)&lt;&gt;2,"",ROUND(MIN(K149,L149)*L128,#REF!))</f>
        <v/>
      </c>
      <c r="AN149" s="258" t="str">
        <f>IF(COUNT(L149,M149)&lt;&gt;2,"",ROUND(MIN(L149,M149)*M128,#REF!))</f>
        <v/>
      </c>
      <c r="AO149" s="258" t="str">
        <f>IF(COUNT(M149,N149)&lt;&gt;2,"",ROUND(MIN(M149,N149)*N128,#REF!))</f>
        <v/>
      </c>
      <c r="AP149" s="258" t="str">
        <f>IF(COUNT(N149,O149)&lt;&gt;2,"",ROUND(MIN(N149,O149)*O128,#REF!))</f>
        <v/>
      </c>
      <c r="AQ149" s="258" t="str">
        <f>IF(COUNT(O149,P149)&lt;&gt;2,"",ROUND(MIN(O149,P149)*P128,#REF!))</f>
        <v/>
      </c>
      <c r="AR149" s="258" t="str">
        <f>IF(COUNT(P149,Q149)&lt;&gt;2,"",ROUND(MIN(P149,Q149)*Q128,#REF!))</f>
        <v/>
      </c>
      <c r="AS149" s="258" t="str">
        <f>IF(COUNT(Q149,R149)&lt;&gt;2,"",ROUND(MIN(Q149,R149)*R128,#REF!))</f>
        <v/>
      </c>
      <c r="AT149" s="258" t="str">
        <f>IF(COUNT(R149,S149)&lt;&gt;2,"",ROUND(MIN(R149,S149)*S128,#REF!))</f>
        <v/>
      </c>
      <c r="AU149" s="255"/>
      <c r="AX149" s="569" t="str">
        <f>IF(C163="","",C163)</f>
        <v/>
      </c>
      <c r="AY149" s="569"/>
      <c r="AZ149" s="587" t="str">
        <f>IF(E163="","",E163)</f>
        <v/>
      </c>
      <c r="BA149" s="590" t="str">
        <f ca="1">IF(F163="","",F163)</f>
        <v/>
      </c>
      <c r="BB149" s="590"/>
      <c r="BC149" s="590"/>
      <c r="BD149" s="587" t="str">
        <f>IF(I163="","",I163)</f>
        <v/>
      </c>
      <c r="BE149" s="578" t="e">
        <f>IF(#REF!="発電事業者","送電電力（MW）","受電電力（MW）")</f>
        <v>#REF!</v>
      </c>
      <c r="BF149" s="579"/>
      <c r="BG149" s="325" t="str">
        <f>IF(COUNT(BG128,L163)=2,ROUND(BG128*L163/SUM(L159:L168),#REF!),"")</f>
        <v/>
      </c>
      <c r="BH149" s="325" t="str">
        <f>IF(COUNT(BH128,M163)=2,ROUND(BH128*M163/SUM(M159:M168),#REF!),"")</f>
        <v/>
      </c>
      <c r="BI149" s="325" t="str">
        <f>IF(COUNT(BI128,N163)=2,ROUND(BI128*N163/SUM(N159:N168),#REF!),"")</f>
        <v/>
      </c>
      <c r="BJ149" s="325" t="str">
        <f>IF(COUNT(BJ128,O163)=2,ROUND(BJ128*O163/SUM(O159:O168),#REF!),"")</f>
        <v/>
      </c>
      <c r="BK149" s="325" t="str">
        <f>IF(COUNT(BK128,P163)=2,ROUND(BK128*P163/SUM(P159:P168),#REF!),"")</f>
        <v/>
      </c>
      <c r="BL149" s="325" t="str">
        <f>IF(COUNT(BL128,Q163)=2,ROUND(BL128*Q163/SUM(Q159:Q168),#REF!),"")</f>
        <v/>
      </c>
      <c r="BM149" s="325" t="str">
        <f>IF(COUNT(BM128,R163)=2,ROUND(BM128*R163/SUM(R159:R168),#REF!),"")</f>
        <v/>
      </c>
      <c r="BN149" s="325" t="str">
        <f>IF(COUNT(BN128,S163)=2,ROUND(BN128*S163/SUM(S159:S168),#REF!),"")</f>
        <v/>
      </c>
      <c r="BO149" s="325" t="str">
        <f>IF(COUNT(BO128,T163)=2,ROUND(BO128*T163/SUM(T159:T168),#REF!),"")</f>
        <v/>
      </c>
      <c r="BP149" s="325" t="str">
        <f>IF(COUNT(BP128,U163)=2,ROUND(BP128*U163/SUM(U159:U168),#REF!),"")</f>
        <v/>
      </c>
      <c r="BQ149" s="325" t="str">
        <f>IF(COUNT(BQ128,V163)=2,ROUND(BQ128*V163/SUM(V159:V168),#REF!),"")</f>
        <v/>
      </c>
      <c r="BR149" s="325" t="str">
        <f>IF(COUNT(BR128,W163)=2,ROUND(BR128*W163/SUM(W159:W168),#REF!),"")</f>
        <v/>
      </c>
      <c r="BS149" s="569" t="e">
        <f>IF(#REF!="発電事業者","送電電力（MW）","受電電力（MW）")</f>
        <v>#REF!</v>
      </c>
      <c r="BT149" s="569"/>
      <c r="BU149" s="569"/>
      <c r="BV149" s="323" t="s">
        <v>171</v>
      </c>
      <c r="BW149" s="580"/>
      <c r="BX149" s="580"/>
      <c r="BY149" s="325" t="str">
        <f>IF(COUNT(BY128,X163)=2,ROUND(BY128*X163/SUM(X159:X168),#REF!),"")</f>
        <v/>
      </c>
      <c r="BZ149" s="325" t="str">
        <f>IF(COUNT(BZ128,Y163)=2,ROUND(BZ128*Y163/SUM(Y159:Y168),#REF!),"")</f>
        <v/>
      </c>
      <c r="CA149" s="325" t="str">
        <f>IF(COUNT(CA128,Z163)=2,ROUND(CA128*Z163/SUM(Z159:Z168),#REF!),"")</f>
        <v/>
      </c>
      <c r="CB149" s="325" t="str">
        <f>IF(COUNT(CB128,AA163)=2,ROUND(CB128*AA163/SUM(AA159:AA168),#REF!),"")</f>
        <v/>
      </c>
      <c r="CC149" s="325" t="str">
        <f>IF(COUNT(CC128,AB163)=2,ROUND(CC128*AB163/SUM(AB159:AB168),#REF!),"")</f>
        <v/>
      </c>
      <c r="CD149" s="325" t="str">
        <f>IF(COUNT(CD128,AC163)=2,ROUND(CD128*AC163/SUM(AC159:AC168),#REF!),"")</f>
        <v/>
      </c>
      <c r="CE149" s="325" t="str">
        <f>IF(COUNT(CE128,AD163)=2,ROUND(CE128*AD163/SUM(AD159:AD168),#REF!),"")</f>
        <v/>
      </c>
      <c r="CF149" s="325" t="str">
        <f>IF(COUNT(CF128,AE163)=2,ROUND(CF128*AE163/SUM(AE159:AE168),#REF!),"")</f>
        <v/>
      </c>
      <c r="CG149" s="325" t="str">
        <f>IF(COUNT(CG128,AF163)=2,ROUND(CG128*AF163/SUM(AF159:AF168),#REF!),"")</f>
        <v/>
      </c>
      <c r="CH149" s="563" t="s">
        <v>117</v>
      </c>
      <c r="CI149" s="563"/>
      <c r="CJ149" s="563"/>
      <c r="CK149" s="563"/>
      <c r="CL149" s="563"/>
      <c r="CM149" s="563"/>
      <c r="CN149" s="563"/>
      <c r="CO149" s="563"/>
      <c r="CP149" s="563"/>
      <c r="CQ149" s="563"/>
    </row>
    <row r="150" spans="3:97" s="243" customFormat="1" ht="13.5" customHeight="1">
      <c r="C150" s="606"/>
      <c r="D150" s="607"/>
      <c r="E150" s="608" t="s">
        <v>212</v>
      </c>
      <c r="F150" s="609"/>
      <c r="G150" s="610"/>
      <c r="H150" s="261"/>
      <c r="I150" s="261"/>
      <c r="J150" s="261"/>
      <c r="K150" s="261"/>
      <c r="L150" s="261"/>
      <c r="M150" s="261"/>
      <c r="N150" s="261"/>
      <c r="O150" s="261"/>
      <c r="P150" s="261"/>
      <c r="Q150" s="261"/>
      <c r="R150" s="261"/>
      <c r="S150" s="261"/>
      <c r="T150" s="262" t="str">
        <f>IF(COUNT(H150:S150)=0,"",SUMPRODUCT(ROUND(H150:S150,#REF!)))</f>
        <v/>
      </c>
      <c r="U150" s="624"/>
      <c r="V150" s="625"/>
      <c r="W150" s="625"/>
      <c r="X150" s="625"/>
      <c r="Y150" s="625"/>
      <c r="Z150" s="626"/>
      <c r="AA150" s="257"/>
      <c r="AB150" s="257"/>
      <c r="AC150" s="257"/>
      <c r="AD150" s="606"/>
      <c r="AE150" s="607"/>
      <c r="AF150" s="608" t="s">
        <v>199</v>
      </c>
      <c r="AG150" s="609"/>
      <c r="AH150" s="610"/>
      <c r="AI150" s="264" t="str">
        <f t="shared" ref="AI150:AT150" si="29">IF(COUNT(H149:H150)=0,"",ROUND(H150/(H149*24*AI128/1000),3))</f>
        <v/>
      </c>
      <c r="AJ150" s="264" t="str">
        <f t="shared" si="29"/>
        <v/>
      </c>
      <c r="AK150" s="264" t="str">
        <f t="shared" si="29"/>
        <v/>
      </c>
      <c r="AL150" s="264" t="str">
        <f t="shared" si="29"/>
        <v/>
      </c>
      <c r="AM150" s="264" t="str">
        <f t="shared" si="29"/>
        <v/>
      </c>
      <c r="AN150" s="264" t="str">
        <f t="shared" si="29"/>
        <v/>
      </c>
      <c r="AO150" s="264" t="str">
        <f t="shared" si="29"/>
        <v/>
      </c>
      <c r="AP150" s="264" t="str">
        <f t="shared" si="29"/>
        <v/>
      </c>
      <c r="AQ150" s="264" t="str">
        <f t="shared" si="29"/>
        <v/>
      </c>
      <c r="AR150" s="264" t="str">
        <f t="shared" si="29"/>
        <v/>
      </c>
      <c r="AS150" s="264" t="str">
        <f t="shared" si="29"/>
        <v/>
      </c>
      <c r="AT150" s="264" t="str">
        <f t="shared" si="29"/>
        <v/>
      </c>
      <c r="AU150" s="265" t="str">
        <f>IF(COUNT(AI150:AT150)=0,"",AVERAGE(AI150:AT150))</f>
        <v/>
      </c>
      <c r="AX150" s="569"/>
      <c r="AY150" s="569"/>
      <c r="AZ150" s="588"/>
      <c r="BA150" s="590"/>
      <c r="BB150" s="590"/>
      <c r="BC150" s="590"/>
      <c r="BD150" s="588"/>
      <c r="BE150" s="583"/>
      <c r="BF150" s="584"/>
      <c r="BG150" s="259"/>
      <c r="BH150" s="259"/>
      <c r="BI150" s="259"/>
      <c r="BJ150" s="259"/>
      <c r="BK150" s="259"/>
      <c r="BL150" s="259"/>
      <c r="BM150" s="259"/>
      <c r="BN150" s="259"/>
      <c r="BO150" s="259"/>
      <c r="BP150" s="259"/>
      <c r="BQ150" s="259"/>
      <c r="BR150" s="259"/>
      <c r="BS150" s="569"/>
      <c r="BT150" s="569"/>
      <c r="BU150" s="569"/>
      <c r="BV150" s="323" t="s">
        <v>172</v>
      </c>
      <c r="BW150" s="581"/>
      <c r="BX150" s="581"/>
      <c r="BY150" s="325" t="str">
        <f>IF(COUNT(BY129,X163)=2,ROUND(BY129*X163/SUM(X159:X168),#REF!),"")</f>
        <v/>
      </c>
      <c r="BZ150" s="325" t="str">
        <f>IF(COUNT(BZ129,Y163)=2,ROUND(BZ129*Y163/SUM(Y159:Y168),#REF!),"")</f>
        <v/>
      </c>
      <c r="CA150" s="325" t="str">
        <f>IF(COUNT(CA129,Z163)=2,ROUND(CA129*Z163/SUM(Z159:Z168),#REF!),"")</f>
        <v/>
      </c>
      <c r="CB150" s="325" t="str">
        <f>IF(COUNT(CB129,AA163)=2,ROUND(CB129*AA163/SUM(AA159:AA168),#REF!),"")</f>
        <v/>
      </c>
      <c r="CC150" s="325" t="str">
        <f>IF(COUNT(CC129,AB163)=2,ROUND(CC129*AB163/SUM(AB159:AB168),#REF!),"")</f>
        <v/>
      </c>
      <c r="CD150" s="325" t="str">
        <f>IF(COUNT(CD129,AC163)=2,ROUND(CD129*AC163/SUM(AC159:AC168),#REF!),"")</f>
        <v/>
      </c>
      <c r="CE150" s="325" t="str">
        <f>IF(COUNT(CE129,AD163)=2,ROUND(CE129*AD163/SUM(AD159:AD168),#REF!),"")</f>
        <v/>
      </c>
      <c r="CF150" s="325" t="str">
        <f>IF(COUNT(CF129,AE163)=2,ROUND(CF129*AE163/SUM(AE159:AE168),#REF!),"")</f>
        <v/>
      </c>
      <c r="CG150" s="325" t="str">
        <f>IF(COUNT(CG129,AF163)=2,ROUND(CG129*AF163/SUM(AF159:AF168),#REF!),"")</f>
        <v/>
      </c>
      <c r="CH150" s="564" t="str">
        <f>IF(CH149="","",CH149)</f>
        <v>風力</v>
      </c>
      <c r="CI150" s="564"/>
      <c r="CJ150" s="564"/>
      <c r="CK150" s="564"/>
      <c r="CL150" s="564"/>
      <c r="CM150" s="564"/>
      <c r="CN150" s="564"/>
      <c r="CO150" s="564"/>
      <c r="CP150" s="564"/>
      <c r="CQ150" s="564"/>
    </row>
    <row r="151" spans="3:97" s="243" customFormat="1" ht="13.5" customHeight="1">
      <c r="C151" s="604" t="e">
        <f>DATE(#REF!+9,1,1)</f>
        <v>#REF!</v>
      </c>
      <c r="D151" s="605"/>
      <c r="E151" s="613" t="s">
        <v>275</v>
      </c>
      <c r="F151" s="614"/>
      <c r="G151" s="615"/>
      <c r="H151" s="256"/>
      <c r="I151" s="256"/>
      <c r="J151" s="256"/>
      <c r="K151" s="256"/>
      <c r="L151" s="256"/>
      <c r="M151" s="256"/>
      <c r="N151" s="256"/>
      <c r="O151" s="256"/>
      <c r="P151" s="256"/>
      <c r="Q151" s="256"/>
      <c r="R151" s="256"/>
      <c r="S151" s="256"/>
      <c r="T151" s="255"/>
      <c r="U151" s="613" t="s">
        <v>210</v>
      </c>
      <c r="V151" s="614"/>
      <c r="W151" s="614"/>
      <c r="X151" s="615"/>
      <c r="Y151" s="616" t="str">
        <f>IF(COUNT(S151)=0,"",ROUND(S151,#REF!))</f>
        <v/>
      </c>
      <c r="Z151" s="617"/>
      <c r="AA151" s="257"/>
      <c r="AB151" s="257"/>
      <c r="AC151" s="257"/>
      <c r="AD151" s="604" t="e">
        <f>DATE(#REF!+9,1,1)</f>
        <v>#REF!</v>
      </c>
      <c r="AE151" s="605"/>
      <c r="AF151" s="613" t="s">
        <v>198</v>
      </c>
      <c r="AG151" s="614"/>
      <c r="AH151" s="615"/>
      <c r="AI151" s="258" t="str">
        <f>IF(COUNT(S149,H151)&lt;&gt;2,"",ROUND(MIN(S149,H151)*H128,#REF!))</f>
        <v/>
      </c>
      <c r="AJ151" s="258" t="str">
        <f>IF(COUNT(H151,I151)&lt;&gt;2,"",ROUND(MIN(H151,I151)*I128,#REF!))</f>
        <v/>
      </c>
      <c r="AK151" s="258" t="str">
        <f>IF(COUNT(I151,J151)&lt;&gt;2,"",ROUND(MIN(I151,J151)*J128,#REF!))</f>
        <v/>
      </c>
      <c r="AL151" s="258" t="str">
        <f>IF(COUNT(J151,K151)&lt;&gt;2,"",ROUND(MIN(J151,K151)*K128,#REF!))</f>
        <v/>
      </c>
      <c r="AM151" s="258" t="str">
        <f>IF(COUNT(K151,L151)&lt;&gt;2,"",ROUND(MIN(K151,L151)*L128,#REF!))</f>
        <v/>
      </c>
      <c r="AN151" s="258" t="str">
        <f>IF(COUNT(L151,M151)&lt;&gt;2,"",ROUND(MIN(L151,M151)*M128,#REF!))</f>
        <v/>
      </c>
      <c r="AO151" s="258" t="str">
        <f>IF(COUNT(M151,N151)&lt;&gt;2,"",ROUND(MIN(M151,N151)*N128,#REF!))</f>
        <v/>
      </c>
      <c r="AP151" s="258" t="str">
        <f>IF(COUNT(N151,O151)&lt;&gt;2,"",ROUND(MIN(N151,O151)*O128,#REF!))</f>
        <v/>
      </c>
      <c r="AQ151" s="258" t="str">
        <f>IF(COUNT(O151,P151)&lt;&gt;2,"",ROUND(MIN(O151,P151)*P128,#REF!))</f>
        <v/>
      </c>
      <c r="AR151" s="258" t="str">
        <f>IF(COUNT(P151,Q151)&lt;&gt;2,"",ROUND(MIN(P151,Q151)*Q128,#REF!))</f>
        <v/>
      </c>
      <c r="AS151" s="258" t="str">
        <f>IF(COUNT(Q151,R151)&lt;&gt;2,"",ROUND(MIN(Q151,R151)*R128,#REF!))</f>
        <v/>
      </c>
      <c r="AT151" s="258" t="str">
        <f>IF(COUNT(R151,S151)&lt;&gt;2,"",ROUND(MIN(R151,S151)*S128,#REF!))</f>
        <v/>
      </c>
      <c r="AU151" s="255"/>
      <c r="AX151" s="569"/>
      <c r="AY151" s="569"/>
      <c r="AZ151" s="589"/>
      <c r="BA151" s="590"/>
      <c r="BB151" s="590"/>
      <c r="BC151" s="590"/>
      <c r="BD151" s="589"/>
      <c r="BE151" s="585" t="e">
        <f>IF(#REF!="発電事業者","月間送電電力量（GWh）","月間受電電力量（GWh）")</f>
        <v>#REF!</v>
      </c>
      <c r="BF151" s="586"/>
      <c r="BG151" s="325" t="str">
        <f>IF(COUNT(BG130,L163)=2,ROUND(BG130*L163/SUM(L159:L168),#REF!),"")</f>
        <v/>
      </c>
      <c r="BH151" s="325" t="str">
        <f>IF(COUNT(BH130,M163)=2,ROUND(BH130*M163/SUM(M159:M168),#REF!),"")</f>
        <v/>
      </c>
      <c r="BI151" s="325" t="str">
        <f>IF(COUNT(BI130,N163)=2,ROUND(BI130*N163/SUM(N159:N168),#REF!),"")</f>
        <v/>
      </c>
      <c r="BJ151" s="325" t="str">
        <f>IF(COUNT(BJ130,O163)=2,ROUND(BJ130*O163/SUM(O159:O168),#REF!),"")</f>
        <v/>
      </c>
      <c r="BK151" s="325" t="str">
        <f>IF(COUNT(BK130,P163)=2,ROUND(BK130*P163/SUM(P159:P168),#REF!),"")</f>
        <v/>
      </c>
      <c r="BL151" s="325" t="str">
        <f>IF(COUNT(BL130,Q163)=2,ROUND(BL130*Q163/SUM(Q159:Q168),#REF!),"")</f>
        <v/>
      </c>
      <c r="BM151" s="325" t="str">
        <f>IF(COUNT(BM130,R163)=2,ROUND(BM130*R163/SUM(R159:R168),#REF!),"")</f>
        <v/>
      </c>
      <c r="BN151" s="325" t="str">
        <f>IF(COUNT(BN130,S163)=2,ROUND(BN130*S163/SUM(S159:S168),#REF!),"")</f>
        <v/>
      </c>
      <c r="BO151" s="325" t="str">
        <f>IF(COUNT(BO130,T163)=2,ROUND(BO130*T163/SUM(T159:T168),#REF!),"")</f>
        <v/>
      </c>
      <c r="BP151" s="325" t="str">
        <f>IF(COUNT(BP130,U163)=2,ROUND(BP130*U163/SUM(U159:U168),#REF!),"")</f>
        <v/>
      </c>
      <c r="BQ151" s="325" t="str">
        <f>IF(COUNT(BQ130,V163)=2,ROUND(BQ130*V163/SUM(V159:V168),#REF!),"")</f>
        <v/>
      </c>
      <c r="BR151" s="325" t="str">
        <f>IF(COUNT(BR130,W163)=2,ROUND(BR130*W163/SUM(W159:W168),#REF!),"")</f>
        <v/>
      </c>
      <c r="BS151" s="569" t="e">
        <f>IF(#REF!="発電事業者","年間送電電力量（GWh）","年間受電電力量（GWh）")</f>
        <v>#REF!</v>
      </c>
      <c r="BT151" s="569"/>
      <c r="BU151" s="569"/>
      <c r="BV151" s="323" t="s">
        <v>25</v>
      </c>
      <c r="BW151" s="582"/>
      <c r="BX151" s="582"/>
      <c r="BY151" s="325" t="str">
        <f>IF(COUNT(BY130,X163)=2,ROUND(BY130*X163/SUM(X159:X168),#REF!),"")</f>
        <v/>
      </c>
      <c r="BZ151" s="325" t="str">
        <f>IF(COUNT(BZ130,Y163)=2,ROUND(BZ130*Y163/SUM(Y159:Y168),#REF!),"")</f>
        <v/>
      </c>
      <c r="CA151" s="325" t="str">
        <f>IF(COUNT(CA130,Z163)=2,ROUND(CA130*Z163/SUM(Z159:Z168),#REF!),"")</f>
        <v/>
      </c>
      <c r="CB151" s="325" t="str">
        <f>IF(COUNT(CB130,AA163)=2,ROUND(CB130*AA163/SUM(AA159:AA168),#REF!),"")</f>
        <v/>
      </c>
      <c r="CC151" s="325" t="str">
        <f>IF(COUNT(CC130,AB163)=2,ROUND(CC130*AB163/SUM(AB159:AB168),#REF!),"")</f>
        <v/>
      </c>
      <c r="CD151" s="325" t="str">
        <f>IF(COUNT(CD130,AC163)=2,ROUND(CD130*AC163/SUM(AC159:AC168),#REF!),"")</f>
        <v/>
      </c>
      <c r="CE151" s="325" t="str">
        <f>IF(COUNT(CE130,AD163)=2,ROUND(CE130*AD163/SUM(AD159:AD168),#REF!),"")</f>
        <v/>
      </c>
      <c r="CF151" s="325" t="str">
        <f>IF(COUNT(CF130,AE163)=2,ROUND(CF130*AE163/SUM(AE159:AE168),#REF!),"")</f>
        <v/>
      </c>
      <c r="CG151" s="325" t="str">
        <f>IF(COUNT(CG130,AF163)=2,ROUND(CG130*AF163/SUM(AF159:AF168),#REF!),"")</f>
        <v/>
      </c>
      <c r="CH151" s="565" t="str">
        <f>IF(COUNTA(AG163)=0,"",AG163)</f>
        <v/>
      </c>
      <c r="CI151" s="565"/>
      <c r="CJ151" s="565"/>
      <c r="CK151" s="565"/>
      <c r="CL151" s="565"/>
      <c r="CM151" s="565"/>
      <c r="CN151" s="565"/>
      <c r="CO151" s="565"/>
      <c r="CP151" s="565"/>
      <c r="CQ151" s="565"/>
    </row>
    <row r="152" spans="3:97" s="243" customFormat="1" ht="13.5" customHeight="1">
      <c r="C152" s="606"/>
      <c r="D152" s="607"/>
      <c r="E152" s="608" t="s">
        <v>212</v>
      </c>
      <c r="F152" s="609"/>
      <c r="G152" s="610"/>
      <c r="H152" s="261"/>
      <c r="I152" s="261"/>
      <c r="J152" s="261"/>
      <c r="K152" s="261"/>
      <c r="L152" s="261"/>
      <c r="M152" s="261"/>
      <c r="N152" s="261"/>
      <c r="O152" s="261"/>
      <c r="P152" s="261"/>
      <c r="Q152" s="261"/>
      <c r="R152" s="261"/>
      <c r="S152" s="261"/>
      <c r="T152" s="262" t="str">
        <f>IF(COUNT(H152:S152)=0,"",SUMPRODUCT(ROUND(H152:S152,#REF!)))</f>
        <v/>
      </c>
      <c r="U152" s="608" t="s">
        <v>211</v>
      </c>
      <c r="V152" s="609"/>
      <c r="W152" s="609"/>
      <c r="X152" s="610"/>
      <c r="Y152" s="611" t="str">
        <f>IF(COUNT(T152)=0,"",T152)</f>
        <v/>
      </c>
      <c r="Z152" s="612"/>
      <c r="AA152" s="257"/>
      <c r="AB152" s="257"/>
      <c r="AC152" s="257"/>
      <c r="AD152" s="606"/>
      <c r="AE152" s="607"/>
      <c r="AF152" s="608" t="s">
        <v>199</v>
      </c>
      <c r="AG152" s="609"/>
      <c r="AH152" s="610"/>
      <c r="AI152" s="264" t="str">
        <f t="shared" ref="AI152:AT152" si="30">IF(COUNT(H151:H152)=0,"",ROUND(H152/(H151*24*AI128/1000),3))</f>
        <v/>
      </c>
      <c r="AJ152" s="264" t="str">
        <f t="shared" si="30"/>
        <v/>
      </c>
      <c r="AK152" s="264" t="str">
        <f t="shared" si="30"/>
        <v/>
      </c>
      <c r="AL152" s="264" t="str">
        <f t="shared" si="30"/>
        <v/>
      </c>
      <c r="AM152" s="264" t="str">
        <f t="shared" si="30"/>
        <v/>
      </c>
      <c r="AN152" s="264" t="str">
        <f t="shared" si="30"/>
        <v/>
      </c>
      <c r="AO152" s="264" t="str">
        <f t="shared" si="30"/>
        <v/>
      </c>
      <c r="AP152" s="264" t="str">
        <f t="shared" si="30"/>
        <v/>
      </c>
      <c r="AQ152" s="264" t="str">
        <f t="shared" si="30"/>
        <v/>
      </c>
      <c r="AR152" s="264" t="str">
        <f t="shared" si="30"/>
        <v/>
      </c>
      <c r="AS152" s="264" t="str">
        <f t="shared" si="30"/>
        <v/>
      </c>
      <c r="AT152" s="264" t="str">
        <f t="shared" si="30"/>
        <v/>
      </c>
      <c r="AU152" s="265" t="str">
        <f>IF(COUNT(AI152:AT152)=0,"",AVERAGE(AI152:AT152))</f>
        <v/>
      </c>
      <c r="AX152" s="569" t="str">
        <f>IF(C164="","",C164)</f>
        <v/>
      </c>
      <c r="AY152" s="569"/>
      <c r="AZ152" s="587" t="str">
        <f>IF(E164="","",E164)</f>
        <v/>
      </c>
      <c r="BA152" s="590" t="str">
        <f ca="1">IF(F164="","",F164)</f>
        <v/>
      </c>
      <c r="BB152" s="590"/>
      <c r="BC152" s="590"/>
      <c r="BD152" s="587" t="str">
        <f>IF(I164="","",I164)</f>
        <v/>
      </c>
      <c r="BE152" s="578" t="e">
        <f>IF(#REF!="発電事業者","送電電力（MW）","受電電力（MW）")</f>
        <v>#REF!</v>
      </c>
      <c r="BF152" s="579"/>
      <c r="BG152" s="325" t="str">
        <f>IF(COUNT(BG128,L164)=2,ROUND(BG128*L164/SUM(L159:L168),#REF!),"")</f>
        <v/>
      </c>
      <c r="BH152" s="325" t="str">
        <f>IF(COUNT(BH128,M164)=2,ROUND(BH128*M164/SUM(M159:M168),#REF!),"")</f>
        <v/>
      </c>
      <c r="BI152" s="325" t="str">
        <f>IF(COUNT(BI128,N164)=2,ROUND(BI128*N164/SUM(N159:N168),#REF!),"")</f>
        <v/>
      </c>
      <c r="BJ152" s="325" t="str">
        <f>IF(COUNT(BJ128,O164)=2,ROUND(BJ128*O164/SUM(O159:O168),#REF!),"")</f>
        <v/>
      </c>
      <c r="BK152" s="325" t="str">
        <f>IF(COUNT(BK128,P164)=2,ROUND(BK128*P164/SUM(P159:P168),#REF!),"")</f>
        <v/>
      </c>
      <c r="BL152" s="325" t="str">
        <f>IF(COUNT(BL128,Q164)=2,ROUND(BL128*Q164/SUM(Q159:Q168),#REF!),"")</f>
        <v/>
      </c>
      <c r="BM152" s="325" t="str">
        <f>IF(COUNT(BM128,R164)=2,ROUND(BM128*R164/SUM(R159:R168),#REF!),"")</f>
        <v/>
      </c>
      <c r="BN152" s="325" t="str">
        <f>IF(COUNT(BN128,S164)=2,ROUND(BN128*S164/SUM(S159:S168),#REF!),"")</f>
        <v/>
      </c>
      <c r="BO152" s="325" t="str">
        <f>IF(COUNT(BO128,T164)=2,ROUND(BO128*T164/SUM(T159:T168),#REF!),"")</f>
        <v/>
      </c>
      <c r="BP152" s="325" t="str">
        <f>IF(COUNT(BP128,U164)=2,ROUND(BP128*U164/SUM(U159:U168),#REF!),"")</f>
        <v/>
      </c>
      <c r="BQ152" s="325" t="str">
        <f>IF(COUNT(BQ128,V164)=2,ROUND(BQ128*V164/SUM(V159:V168),#REF!),"")</f>
        <v/>
      </c>
      <c r="BR152" s="325" t="str">
        <f>IF(COUNT(BR128,W164)=2,ROUND(BR128*W164/SUM(W159:W168),#REF!),"")</f>
        <v/>
      </c>
      <c r="BS152" s="569" t="e">
        <f>IF(#REF!="発電事業者","送電電力（MW）","受電電力（MW）")</f>
        <v>#REF!</v>
      </c>
      <c r="BT152" s="569"/>
      <c r="BU152" s="569"/>
      <c r="BV152" s="323" t="s">
        <v>171</v>
      </c>
      <c r="BW152" s="580"/>
      <c r="BX152" s="580"/>
      <c r="BY152" s="325" t="str">
        <f>IF(COUNT(BY128,X164)=2,ROUND(BY128*X164/SUM(X159:X168),#REF!),"")</f>
        <v/>
      </c>
      <c r="BZ152" s="325" t="str">
        <f>IF(COUNT(BZ128,Y164)=2,ROUND(BZ128*Y164/SUM(Y159:Y168),#REF!),"")</f>
        <v/>
      </c>
      <c r="CA152" s="325" t="str">
        <f>IF(COUNT(CA128,Z164)=2,ROUND(CA128*Z164/SUM(Z159:Z168),#REF!),"")</f>
        <v/>
      </c>
      <c r="CB152" s="325" t="str">
        <f>IF(COUNT(CB128,AA164)=2,ROUND(CB128*AA164/SUM(AA159:AA168),#REF!),"")</f>
        <v/>
      </c>
      <c r="CC152" s="325" t="str">
        <f>IF(COUNT(CC128,AB164)=2,ROUND(CC128*AB164/SUM(AB159:AB168),#REF!),"")</f>
        <v/>
      </c>
      <c r="CD152" s="325" t="str">
        <f>IF(COUNT(CD128,AC164)=2,ROUND(CD128*AC164/SUM(AC159:AC168),#REF!),"")</f>
        <v/>
      </c>
      <c r="CE152" s="325" t="str">
        <f>IF(COUNT(CE128,AD164)=2,ROUND(CE128*AD164/SUM(AD159:AD168),#REF!),"")</f>
        <v/>
      </c>
      <c r="CF152" s="325" t="str">
        <f>IF(COUNT(CF128,AE164)=2,ROUND(CF128*AE164/SUM(AE159:AE168),#REF!),"")</f>
        <v/>
      </c>
      <c r="CG152" s="325" t="str">
        <f>IF(COUNT(CG128,AF164)=2,ROUND(CG128*AF164/SUM(AF159:AF168),#REF!),"")</f>
        <v/>
      </c>
      <c r="CH152" s="563" t="s">
        <v>117</v>
      </c>
      <c r="CI152" s="563"/>
      <c r="CJ152" s="563"/>
      <c r="CK152" s="563"/>
      <c r="CL152" s="563"/>
      <c r="CM152" s="563"/>
      <c r="CN152" s="563"/>
      <c r="CO152" s="563"/>
      <c r="CP152" s="563"/>
      <c r="CQ152" s="563"/>
    </row>
    <row r="153" spans="3:97" s="243" customFormat="1" ht="13.5" customHeight="1">
      <c r="C153" s="273"/>
      <c r="D153" s="273"/>
      <c r="E153" s="245"/>
      <c r="F153" s="245"/>
      <c r="G153" s="245"/>
      <c r="H153" s="257"/>
      <c r="I153" s="257"/>
      <c r="J153" s="257"/>
      <c r="K153" s="257"/>
      <c r="L153" s="257"/>
      <c r="M153" s="257"/>
      <c r="N153" s="257"/>
      <c r="O153" s="257"/>
      <c r="P153" s="257"/>
      <c r="Q153" s="257"/>
      <c r="R153" s="257"/>
      <c r="S153" s="257"/>
      <c r="T153" s="257"/>
      <c r="U153" s="245"/>
      <c r="V153" s="245"/>
      <c r="W153" s="245"/>
      <c r="X153" s="245"/>
      <c r="Y153" s="274"/>
      <c r="Z153" s="274"/>
      <c r="AA153" s="257"/>
      <c r="AB153" s="257"/>
      <c r="AC153" s="257"/>
      <c r="AD153" s="273"/>
      <c r="AE153" s="273"/>
      <c r="AF153" s="245"/>
      <c r="AG153" s="245"/>
      <c r="AH153" s="245"/>
      <c r="AI153" s="271"/>
      <c r="AJ153" s="271"/>
      <c r="AK153" s="271"/>
      <c r="AL153" s="271"/>
      <c r="AM153" s="271"/>
      <c r="AN153" s="271"/>
      <c r="AO153" s="271"/>
      <c r="AP153" s="271"/>
      <c r="AQ153" s="271"/>
      <c r="AR153" s="271"/>
      <c r="AS153" s="271"/>
      <c r="AT153" s="271"/>
      <c r="AU153" s="272"/>
      <c r="AV153" s="275"/>
      <c r="AX153" s="569"/>
      <c r="AY153" s="569"/>
      <c r="AZ153" s="588"/>
      <c r="BA153" s="590"/>
      <c r="BB153" s="590"/>
      <c r="BC153" s="590"/>
      <c r="BD153" s="588"/>
      <c r="BE153" s="583"/>
      <c r="BF153" s="584"/>
      <c r="BG153" s="259"/>
      <c r="BH153" s="259"/>
      <c r="BI153" s="259"/>
      <c r="BJ153" s="259"/>
      <c r="BK153" s="259"/>
      <c r="BL153" s="259"/>
      <c r="BM153" s="259"/>
      <c r="BN153" s="259"/>
      <c r="BO153" s="259"/>
      <c r="BP153" s="259"/>
      <c r="BQ153" s="259"/>
      <c r="BR153" s="259"/>
      <c r="BS153" s="569"/>
      <c r="BT153" s="569"/>
      <c r="BU153" s="569"/>
      <c r="BV153" s="323" t="s">
        <v>172</v>
      </c>
      <c r="BW153" s="581"/>
      <c r="BX153" s="581"/>
      <c r="BY153" s="325" t="str">
        <f>IF(COUNT(BY129,X164)=2,ROUND(BY129*X164/SUM(X159:X168),#REF!),"")</f>
        <v/>
      </c>
      <c r="BZ153" s="325" t="str">
        <f>IF(COUNT(BZ129,Y164)=2,ROUND(BZ129*Y164/SUM(Y159:Y168),#REF!),"")</f>
        <v/>
      </c>
      <c r="CA153" s="325" t="str">
        <f>IF(COUNT(CA129,Z164)=2,ROUND(CA129*Z164/SUM(Z159:Z168),#REF!),"")</f>
        <v/>
      </c>
      <c r="CB153" s="325" t="str">
        <f>IF(COUNT(CB129,AA164)=2,ROUND(CB129*AA164/SUM(AA159:AA168),#REF!),"")</f>
        <v/>
      </c>
      <c r="CC153" s="325" t="str">
        <f>IF(COUNT(CC129,AB164)=2,ROUND(CC129*AB164/SUM(AB159:AB168),#REF!),"")</f>
        <v/>
      </c>
      <c r="CD153" s="325" t="str">
        <f>IF(COUNT(CD129,AC164)=2,ROUND(CD129*AC164/SUM(AC159:AC168),#REF!),"")</f>
        <v/>
      </c>
      <c r="CE153" s="325" t="str">
        <f>IF(COUNT(CE129,AD164)=2,ROUND(CE129*AD164/SUM(AD159:AD168),#REF!),"")</f>
        <v/>
      </c>
      <c r="CF153" s="325" t="str">
        <f>IF(COUNT(CF129,AE164)=2,ROUND(CF129*AE164/SUM(AE159:AE168),#REF!),"")</f>
        <v/>
      </c>
      <c r="CG153" s="325" t="str">
        <f>IF(COUNT(CG129,AF164)=2,ROUND(CG129*AF164/SUM(AF159:AF168),#REF!),"")</f>
        <v/>
      </c>
      <c r="CH153" s="564" t="str">
        <f>IF(CH152="","",CH152)</f>
        <v>風力</v>
      </c>
      <c r="CI153" s="564"/>
      <c r="CJ153" s="564"/>
      <c r="CK153" s="564"/>
      <c r="CL153" s="564"/>
      <c r="CM153" s="564"/>
      <c r="CN153" s="564"/>
      <c r="CO153" s="564"/>
      <c r="CP153" s="564"/>
      <c r="CQ153" s="564"/>
      <c r="CR153" s="271"/>
      <c r="CS153" s="271"/>
    </row>
    <row r="154" spans="3:97" s="243" customFormat="1" ht="13.5" customHeight="1">
      <c r="I154" s="257"/>
      <c r="J154" s="257"/>
      <c r="K154" s="257"/>
      <c r="L154" s="257"/>
      <c r="M154" s="257"/>
      <c r="N154" s="257"/>
      <c r="O154" s="257"/>
      <c r="P154" s="257"/>
      <c r="Q154" s="257"/>
      <c r="R154" s="257"/>
      <c r="S154" s="257"/>
      <c r="T154" s="257"/>
      <c r="U154" s="245"/>
      <c r="V154" s="245"/>
      <c r="W154" s="245"/>
      <c r="X154" s="245"/>
      <c r="Y154" s="274"/>
      <c r="Z154" s="274"/>
      <c r="AA154" s="257"/>
      <c r="AB154" s="257"/>
      <c r="AC154" s="257"/>
      <c r="AD154" s="273"/>
      <c r="AE154" s="273"/>
      <c r="AF154" s="245"/>
      <c r="AG154" s="245"/>
      <c r="AH154" s="245"/>
      <c r="AI154" s="271"/>
      <c r="AJ154" s="271"/>
      <c r="AK154" s="271"/>
      <c r="AL154" s="271"/>
      <c r="AM154" s="271"/>
      <c r="AN154" s="271"/>
      <c r="AO154" s="271"/>
      <c r="AP154" s="271"/>
      <c r="AQ154" s="271"/>
      <c r="AR154" s="271"/>
      <c r="AS154" s="271"/>
      <c r="AT154" s="271"/>
      <c r="AU154" s="272"/>
      <c r="AV154" s="257"/>
      <c r="AX154" s="569"/>
      <c r="AY154" s="569"/>
      <c r="AZ154" s="589"/>
      <c r="BA154" s="590"/>
      <c r="BB154" s="590"/>
      <c r="BC154" s="590"/>
      <c r="BD154" s="589"/>
      <c r="BE154" s="585" t="e">
        <f>IF(#REF!="発電事業者","月間送電電力量（GWh）","月間受電電力量（GWh）")</f>
        <v>#REF!</v>
      </c>
      <c r="BF154" s="586"/>
      <c r="BG154" s="325" t="str">
        <f>IF(COUNT(BG130,L164)=2,ROUND(BG130*L164/SUM(L159:L168),#REF!),"")</f>
        <v/>
      </c>
      <c r="BH154" s="325" t="str">
        <f>IF(COUNT(BH130,M164)=2,ROUND(BH130*M164/SUM(M159:M168),#REF!),"")</f>
        <v/>
      </c>
      <c r="BI154" s="325" t="str">
        <f>IF(COUNT(BI130,N164)=2,ROUND(BI130*N164/SUM(N159:N168),#REF!),"")</f>
        <v/>
      </c>
      <c r="BJ154" s="325" t="str">
        <f>IF(COUNT(BJ130,O164)=2,ROUND(BJ130*O164/SUM(O159:O168),#REF!),"")</f>
        <v/>
      </c>
      <c r="BK154" s="325" t="str">
        <f>IF(COUNT(BK130,P164)=2,ROUND(BK130*P164/SUM(P159:P168),#REF!),"")</f>
        <v/>
      </c>
      <c r="BL154" s="325" t="str">
        <f>IF(COUNT(BL130,Q164)=2,ROUND(BL130*Q164/SUM(Q159:Q168),#REF!),"")</f>
        <v/>
      </c>
      <c r="BM154" s="325" t="str">
        <f>IF(COUNT(BM130,R164)=2,ROUND(BM130*R164/SUM(R159:R168),#REF!),"")</f>
        <v/>
      </c>
      <c r="BN154" s="325" t="str">
        <f>IF(COUNT(BN130,S164)=2,ROUND(BN130*S164/SUM(S159:S168),#REF!),"")</f>
        <v/>
      </c>
      <c r="BO154" s="325" t="str">
        <f>IF(COUNT(BO130,T164)=2,ROUND(BO130*T164/SUM(T159:T168),#REF!),"")</f>
        <v/>
      </c>
      <c r="BP154" s="325" t="str">
        <f>IF(COUNT(BP130,U164)=2,ROUND(BP130*U164/SUM(U159:U168),#REF!),"")</f>
        <v/>
      </c>
      <c r="BQ154" s="325" t="str">
        <f>IF(COUNT(BQ130,V164)=2,ROUND(BQ130*V164/SUM(V159:V168),#REF!),"")</f>
        <v/>
      </c>
      <c r="BR154" s="325" t="str">
        <f>IF(COUNT(BR130,W164)=2,ROUND(BR130*W164/SUM(W159:W168),#REF!),"")</f>
        <v/>
      </c>
      <c r="BS154" s="569" t="e">
        <f>IF(#REF!="発電事業者","年間送電電力量（GWh）","年間受電電力量（GWh）")</f>
        <v>#REF!</v>
      </c>
      <c r="BT154" s="569"/>
      <c r="BU154" s="569"/>
      <c r="BV154" s="323" t="s">
        <v>25</v>
      </c>
      <c r="BW154" s="582"/>
      <c r="BX154" s="582"/>
      <c r="BY154" s="325" t="str">
        <f>IF(COUNT(BY130,X164)=2,ROUND(BY130*X164/SUM(X159:X168),#REF!),"")</f>
        <v/>
      </c>
      <c r="BZ154" s="325" t="str">
        <f>IF(COUNT(BZ130,Y164)=2,ROUND(BZ130*Y164/SUM(Y159:Y168),#REF!),"")</f>
        <v/>
      </c>
      <c r="CA154" s="325" t="str">
        <f>IF(COUNT(CA130,Z164)=2,ROUND(CA130*Z164/SUM(Z159:Z168),#REF!),"")</f>
        <v/>
      </c>
      <c r="CB154" s="325" t="str">
        <f>IF(COUNT(CB130,AA164)=2,ROUND(CB130*AA164/SUM(AA159:AA168),#REF!),"")</f>
        <v/>
      </c>
      <c r="CC154" s="325" t="str">
        <f>IF(COUNT(CC130,AB164)=2,ROUND(CC130*AB164/SUM(AB159:AB168),#REF!),"")</f>
        <v/>
      </c>
      <c r="CD154" s="325" t="str">
        <f>IF(COUNT(CD130,AC164)=2,ROUND(CD130*AC164/SUM(AC159:AC168),#REF!),"")</f>
        <v/>
      </c>
      <c r="CE154" s="325" t="str">
        <f>IF(COUNT(CE130,AD164)=2,ROUND(CE130*AD164/SUM(AD159:AD168),#REF!),"")</f>
        <v/>
      </c>
      <c r="CF154" s="325" t="str">
        <f>IF(COUNT(CF130,AE164)=2,ROUND(CF130*AE164/SUM(AE159:AE168),#REF!),"")</f>
        <v/>
      </c>
      <c r="CG154" s="325" t="str">
        <f>IF(COUNT(CG130,AF164)=2,ROUND(CG130*AF164/SUM(AF159:AF168),#REF!),"")</f>
        <v/>
      </c>
      <c r="CH154" s="565" t="str">
        <f>IF(COUNTA(AG164)=0,"",AG164)</f>
        <v/>
      </c>
      <c r="CI154" s="565"/>
      <c r="CJ154" s="565"/>
      <c r="CK154" s="565"/>
      <c r="CL154" s="565"/>
      <c r="CM154" s="565"/>
      <c r="CN154" s="565"/>
      <c r="CO154" s="565"/>
      <c r="CP154" s="565"/>
      <c r="CQ154" s="565"/>
    </row>
    <row r="155" spans="3:97" s="243" customFormat="1" ht="13.5" customHeight="1">
      <c r="C155" s="273"/>
      <c r="D155" s="273"/>
      <c r="E155" s="245"/>
      <c r="F155" s="245"/>
      <c r="G155" s="245"/>
      <c r="H155" s="257"/>
      <c r="I155" s="257"/>
      <c r="J155" s="257"/>
      <c r="K155" s="257"/>
      <c r="L155" s="257"/>
      <c r="M155" s="257"/>
      <c r="N155" s="257"/>
      <c r="O155" s="257"/>
      <c r="P155" s="257"/>
      <c r="Q155" s="257"/>
      <c r="R155" s="257"/>
      <c r="S155" s="257"/>
      <c r="T155" s="257"/>
      <c r="U155" s="257"/>
      <c r="V155" s="257"/>
      <c r="W155" s="257"/>
      <c r="X155" s="257"/>
      <c r="Y155" s="257"/>
      <c r="Z155" s="257"/>
      <c r="AA155" s="257"/>
      <c r="AB155" s="257"/>
      <c r="AC155" s="257"/>
      <c r="AD155" s="257"/>
      <c r="AE155" s="257"/>
      <c r="AF155" s="257"/>
      <c r="AG155" s="257"/>
      <c r="AH155" s="257"/>
      <c r="AI155" s="257"/>
      <c r="AJ155" s="257"/>
      <c r="AK155" s="257"/>
      <c r="AL155" s="257"/>
      <c r="AM155" s="257"/>
      <c r="AN155" s="257"/>
      <c r="AO155" s="257"/>
      <c r="AP155" s="257"/>
      <c r="AQ155" s="257"/>
      <c r="AR155" s="257"/>
      <c r="AS155" s="257"/>
      <c r="AT155" s="257"/>
      <c r="AU155" s="257"/>
      <c r="AV155" s="275"/>
      <c r="AX155" s="569" t="str">
        <f>IF(C165="","",C165)</f>
        <v/>
      </c>
      <c r="AY155" s="569"/>
      <c r="AZ155" s="587" t="str">
        <f>IF(E165="","",E165)</f>
        <v/>
      </c>
      <c r="BA155" s="590" t="str">
        <f ca="1">IF(F165="","",F165)</f>
        <v/>
      </c>
      <c r="BB155" s="590"/>
      <c r="BC155" s="590"/>
      <c r="BD155" s="587" t="str">
        <f>IF(I165="","",I165)</f>
        <v/>
      </c>
      <c r="BE155" s="578" t="e">
        <f>IF(#REF!="発電事業者","送電電力（MW）","受電電力（MW）")</f>
        <v>#REF!</v>
      </c>
      <c r="BF155" s="579"/>
      <c r="BG155" s="325" t="str">
        <f>IF(COUNT(BG128,L165)=2,ROUND(BG128*L165/SUM(L159:L168),#REF!),"")</f>
        <v/>
      </c>
      <c r="BH155" s="325" t="str">
        <f>IF(COUNT(BH128,M165)=2,ROUND(BH128*M165/SUM(M159:M168),#REF!),"")</f>
        <v/>
      </c>
      <c r="BI155" s="325" t="str">
        <f>IF(COUNT(BI128,N165)=2,ROUND(BI128*N165/SUM(N159:N168),#REF!),"")</f>
        <v/>
      </c>
      <c r="BJ155" s="325" t="str">
        <f>IF(COUNT(BJ128,O165)=2,ROUND(BJ128*O165/SUM(O159:O168),#REF!),"")</f>
        <v/>
      </c>
      <c r="BK155" s="325" t="str">
        <f>IF(COUNT(BK128,P165)=2,ROUND(BK128*P165/SUM(P159:P168),#REF!),"")</f>
        <v/>
      </c>
      <c r="BL155" s="325" t="str">
        <f>IF(COUNT(BL128,Q165)=2,ROUND(BL128*Q165/SUM(Q159:Q168),#REF!),"")</f>
        <v/>
      </c>
      <c r="BM155" s="325" t="str">
        <f>IF(COUNT(BM128,R165)=2,ROUND(BM128*R165/SUM(R159:R168),#REF!),"")</f>
        <v/>
      </c>
      <c r="BN155" s="325" t="str">
        <f>IF(COUNT(BN128,S165)=2,ROUND(BN128*S165/SUM(S159:S168),#REF!),"")</f>
        <v/>
      </c>
      <c r="BO155" s="325" t="str">
        <f>IF(COUNT(BO128,T165)=2,ROUND(BO128*T165/SUM(T159:T168),#REF!),"")</f>
        <v/>
      </c>
      <c r="BP155" s="325" t="str">
        <f>IF(COUNT(BP128,U165)=2,ROUND(BP128*U165/SUM(U159:U168),#REF!),"")</f>
        <v/>
      </c>
      <c r="BQ155" s="325" t="str">
        <f>IF(COUNT(BQ128,V165)=2,ROUND(BQ128*V165/SUM(V159:V168),#REF!),"")</f>
        <v/>
      </c>
      <c r="BR155" s="325" t="str">
        <f>IF(COUNT(BR128,W165)=2,ROUND(BR128*W165/SUM(W159:W168),#REF!),"")</f>
        <v/>
      </c>
      <c r="BS155" s="569" t="e">
        <f>IF(#REF!="発電事業者","送電電力（MW）","受電電力（MW）")</f>
        <v>#REF!</v>
      </c>
      <c r="BT155" s="569"/>
      <c r="BU155" s="569"/>
      <c r="BV155" s="323" t="s">
        <v>171</v>
      </c>
      <c r="BW155" s="580"/>
      <c r="BX155" s="580"/>
      <c r="BY155" s="325" t="str">
        <f>IF(COUNT(BY128,X165)=2,ROUND(BY128*X165/SUM(X159:X168),#REF!),"")</f>
        <v/>
      </c>
      <c r="BZ155" s="325" t="str">
        <f>IF(COUNT(BZ128,Y165)=2,ROUND(BZ128*Y165/SUM(Y159:Y168),#REF!),"")</f>
        <v/>
      </c>
      <c r="CA155" s="325" t="str">
        <f>IF(COUNT(CA128,Z165)=2,ROUND(CA128*Z165/SUM(Z159:Z168),#REF!),"")</f>
        <v/>
      </c>
      <c r="CB155" s="325" t="str">
        <f>IF(COUNT(CB128,AA165)=2,ROUND(CB128*AA165/SUM(AA159:AA168),#REF!),"")</f>
        <v/>
      </c>
      <c r="CC155" s="325" t="str">
        <f>IF(COUNT(CC128,AB165)=2,ROUND(CC128*AB165/SUM(AB159:AB168),#REF!),"")</f>
        <v/>
      </c>
      <c r="CD155" s="325" t="str">
        <f>IF(COUNT(CD128,AC165)=2,ROUND(CD128*AC165/SUM(AC159:AC168),#REF!),"")</f>
        <v/>
      </c>
      <c r="CE155" s="325" t="str">
        <f>IF(COUNT(CE128,AD165)=2,ROUND(CE128*AD165/SUM(AD159:AD168),#REF!),"")</f>
        <v/>
      </c>
      <c r="CF155" s="325" t="str">
        <f>IF(COUNT(CF128,AE165)=2,ROUND(CF128*AE165/SUM(AE159:AE168),#REF!),"")</f>
        <v/>
      </c>
      <c r="CG155" s="325" t="str">
        <f>IF(COUNT(CG128,AF165)=2,ROUND(CG128*AF165/SUM(AF159:AF168),#REF!),"")</f>
        <v/>
      </c>
      <c r="CH155" s="563" t="s">
        <v>117</v>
      </c>
      <c r="CI155" s="563"/>
      <c r="CJ155" s="563"/>
      <c r="CK155" s="563"/>
      <c r="CL155" s="563"/>
      <c r="CM155" s="563"/>
      <c r="CN155" s="563"/>
      <c r="CO155" s="563"/>
      <c r="CP155" s="563"/>
      <c r="CQ155" s="563"/>
    </row>
    <row r="156" spans="3:97" s="243" customFormat="1" ht="13.5" customHeight="1">
      <c r="C156" s="241" t="e">
        <f>IF(#REF!="発電事業者","送電相手先諸元","購入相手先諸元")</f>
        <v>#REF!</v>
      </c>
      <c r="D156" s="236"/>
      <c r="E156" s="236"/>
      <c r="F156" s="242">
        <v>0</v>
      </c>
      <c r="G156" s="237" t="s">
        <v>255</v>
      </c>
      <c r="H156" s="236"/>
      <c r="I156" s="236"/>
      <c r="J156" s="236"/>
      <c r="K156" s="236"/>
      <c r="AV156" s="257"/>
      <c r="AX156" s="569"/>
      <c r="AY156" s="569"/>
      <c r="AZ156" s="588"/>
      <c r="BA156" s="590"/>
      <c r="BB156" s="590"/>
      <c r="BC156" s="590"/>
      <c r="BD156" s="588"/>
      <c r="BE156" s="583"/>
      <c r="BF156" s="584"/>
      <c r="BG156" s="259"/>
      <c r="BH156" s="259"/>
      <c r="BI156" s="259"/>
      <c r="BJ156" s="259"/>
      <c r="BK156" s="259"/>
      <c r="BL156" s="259"/>
      <c r="BM156" s="259"/>
      <c r="BN156" s="259"/>
      <c r="BO156" s="259"/>
      <c r="BP156" s="259"/>
      <c r="BQ156" s="259"/>
      <c r="BR156" s="259"/>
      <c r="BS156" s="569"/>
      <c r="BT156" s="569"/>
      <c r="BU156" s="569"/>
      <c r="BV156" s="323" t="s">
        <v>172</v>
      </c>
      <c r="BW156" s="581"/>
      <c r="BX156" s="581"/>
      <c r="BY156" s="325" t="str">
        <f>IF(COUNT(BY129,X165)=2,ROUND(BY129*X165/SUM(X159:X168),#REF!),"")</f>
        <v/>
      </c>
      <c r="BZ156" s="325" t="str">
        <f>IF(COUNT(BZ129,Y165)=2,ROUND(BZ129*Y165/SUM(Y159:Y168),#REF!),"")</f>
        <v/>
      </c>
      <c r="CA156" s="325" t="str">
        <f>IF(COUNT(CA129,Z165)=2,ROUND(CA129*Z165/SUM(Z159:Z168),#REF!),"")</f>
        <v/>
      </c>
      <c r="CB156" s="325" t="str">
        <f>IF(COUNT(CB129,AA165)=2,ROUND(CB129*AA165/SUM(AA159:AA168),#REF!),"")</f>
        <v/>
      </c>
      <c r="CC156" s="325" t="str">
        <f>IF(COUNT(CC129,AB165)=2,ROUND(CC129*AB165/SUM(AB159:AB168),#REF!),"")</f>
        <v/>
      </c>
      <c r="CD156" s="325" t="str">
        <f>IF(COUNT(CD129,AC165)=2,ROUND(CD129*AC165/SUM(AC159:AC168),#REF!),"")</f>
        <v/>
      </c>
      <c r="CE156" s="325" t="str">
        <f>IF(COUNT(CE129,AD165)=2,ROUND(CE129*AD165/SUM(AD159:AD168),#REF!),"")</f>
        <v/>
      </c>
      <c r="CF156" s="325" t="str">
        <f>IF(COUNT(CF129,AE165)=2,ROUND(CF129*AE165/SUM(AE159:AE168),#REF!),"")</f>
        <v/>
      </c>
      <c r="CG156" s="325" t="str">
        <f>IF(COUNT(CG129,AF165)=2,ROUND(CG129*AF165/SUM(AF159:AF168),#REF!),"")</f>
        <v/>
      </c>
      <c r="CH156" s="564" t="str">
        <f>IF(CH155="","",CH155)</f>
        <v>風力</v>
      </c>
      <c r="CI156" s="564"/>
      <c r="CJ156" s="564"/>
      <c r="CK156" s="564"/>
      <c r="CL156" s="564"/>
      <c r="CM156" s="564"/>
      <c r="CN156" s="564"/>
      <c r="CO156" s="564"/>
      <c r="CP156" s="564"/>
      <c r="CQ156" s="564"/>
    </row>
    <row r="157" spans="3:97" s="243" customFormat="1" ht="13.5" customHeight="1">
      <c r="C157" s="594" t="s">
        <v>200</v>
      </c>
      <c r="D157" s="594"/>
      <c r="E157" s="594" t="s">
        <v>201</v>
      </c>
      <c r="F157" s="594" t="s">
        <v>202</v>
      </c>
      <c r="G157" s="594"/>
      <c r="H157" s="594"/>
      <c r="I157" s="595" t="s">
        <v>204</v>
      </c>
      <c r="J157" s="597" t="e">
        <f>IF(#REF!="発電事業者","送電先","購入先")</f>
        <v>#REF!</v>
      </c>
      <c r="K157" s="598"/>
      <c r="L157" s="601" t="e">
        <f>DATE(#REF!,1,1)</f>
        <v>#REF!</v>
      </c>
      <c r="M157" s="602"/>
      <c r="N157" s="602"/>
      <c r="O157" s="602"/>
      <c r="P157" s="602"/>
      <c r="Q157" s="602"/>
      <c r="R157" s="602"/>
      <c r="S157" s="602"/>
      <c r="T157" s="602"/>
      <c r="U157" s="602"/>
      <c r="V157" s="602"/>
      <c r="W157" s="603"/>
      <c r="X157" s="592" t="e">
        <f>DATE(#REF!+1,1,1)</f>
        <v>#REF!</v>
      </c>
      <c r="Y157" s="592" t="e">
        <f>DATE(#REF!+2,1,1)</f>
        <v>#REF!</v>
      </c>
      <c r="Z157" s="592" t="e">
        <f>DATE(#REF!+3,1,1)</f>
        <v>#REF!</v>
      </c>
      <c r="AA157" s="592" t="e">
        <f>DATE(#REF!+4,1,1)</f>
        <v>#REF!</v>
      </c>
      <c r="AB157" s="592" t="e">
        <f>DATE(#REF!+5,1,1)</f>
        <v>#REF!</v>
      </c>
      <c r="AC157" s="592" t="e">
        <f>DATE(#REF!+6,1,1)</f>
        <v>#REF!</v>
      </c>
      <c r="AD157" s="592" t="e">
        <f>DATE(#REF!+7,1,1)</f>
        <v>#REF!</v>
      </c>
      <c r="AE157" s="592" t="e">
        <f>DATE(#REF!+8,1,1)</f>
        <v>#REF!</v>
      </c>
      <c r="AF157" s="592" t="e">
        <f>DATE(#REF!+9,1,1)</f>
        <v>#REF!</v>
      </c>
      <c r="AG157" s="594" t="s">
        <v>253</v>
      </c>
      <c r="AH157" s="594"/>
      <c r="AI157" s="594"/>
      <c r="AJ157" s="594"/>
      <c r="AK157" s="594"/>
      <c r="AL157" s="594"/>
      <c r="AM157" s="594"/>
      <c r="AN157" s="594"/>
      <c r="AO157" s="594"/>
      <c r="AP157" s="594"/>
      <c r="AV157" s="275"/>
      <c r="AX157" s="569"/>
      <c r="AY157" s="569"/>
      <c r="AZ157" s="589"/>
      <c r="BA157" s="590"/>
      <c r="BB157" s="590"/>
      <c r="BC157" s="590"/>
      <c r="BD157" s="589"/>
      <c r="BE157" s="585" t="e">
        <f>IF(#REF!="発電事業者","月間送電電力量（GWh）","月間受電電力量（GWh）")</f>
        <v>#REF!</v>
      </c>
      <c r="BF157" s="586"/>
      <c r="BG157" s="325" t="str">
        <f>IF(COUNT(BG130,L165)=2,ROUND(BG130*L165/SUM(L159:L168),#REF!),"")</f>
        <v/>
      </c>
      <c r="BH157" s="325" t="str">
        <f>IF(COUNT(BH130,M165)=2,ROUND(BH130*M165/SUM(M159:M168),#REF!),"")</f>
        <v/>
      </c>
      <c r="BI157" s="325" t="str">
        <f>IF(COUNT(BI130,N165)=2,ROUND(BI130*N165/SUM(N159:N168),#REF!),"")</f>
        <v/>
      </c>
      <c r="BJ157" s="325" t="str">
        <f>IF(COUNT(BJ130,O165)=2,ROUND(BJ130*O165/SUM(O159:O168),#REF!),"")</f>
        <v/>
      </c>
      <c r="BK157" s="325" t="str">
        <f>IF(COUNT(BK130,P165)=2,ROUND(BK130*P165/SUM(P159:P168),#REF!),"")</f>
        <v/>
      </c>
      <c r="BL157" s="325" t="str">
        <f>IF(COUNT(BL130,Q165)=2,ROUND(BL130*Q165/SUM(Q159:Q168),#REF!),"")</f>
        <v/>
      </c>
      <c r="BM157" s="325" t="str">
        <f>IF(COUNT(BM130,R165)=2,ROUND(BM130*R165/SUM(R159:R168),#REF!),"")</f>
        <v/>
      </c>
      <c r="BN157" s="325" t="str">
        <f>IF(COUNT(BN130,S165)=2,ROUND(BN130*S165/SUM(S159:S168),#REF!),"")</f>
        <v/>
      </c>
      <c r="BO157" s="325" t="str">
        <f>IF(COUNT(BO130,T165)=2,ROUND(BO130*T165/SUM(T159:T168),#REF!),"")</f>
        <v/>
      </c>
      <c r="BP157" s="325" t="str">
        <f>IF(COUNT(BP130,U165)=2,ROUND(BP130*U165/SUM(U159:U168),#REF!),"")</f>
        <v/>
      </c>
      <c r="BQ157" s="325" t="str">
        <f>IF(COUNT(BQ130,V165)=2,ROUND(BQ130*V165/SUM(V159:V168),#REF!),"")</f>
        <v/>
      </c>
      <c r="BR157" s="325" t="str">
        <f>IF(COUNT(BR130,W165)=2,ROUND(BR130*W165/SUM(W159:W168),#REF!),"")</f>
        <v/>
      </c>
      <c r="BS157" s="569" t="e">
        <f>IF(#REF!="発電事業者","年間送電電力量（GWh）","年間受電電力量（GWh）")</f>
        <v>#REF!</v>
      </c>
      <c r="BT157" s="569"/>
      <c r="BU157" s="569"/>
      <c r="BV157" s="323" t="s">
        <v>25</v>
      </c>
      <c r="BW157" s="582"/>
      <c r="BX157" s="582"/>
      <c r="BY157" s="325" t="str">
        <f>IF(COUNT(BY130,X165)=2,ROUND(BY130*X165/SUM(X159:X168),#REF!),"")</f>
        <v/>
      </c>
      <c r="BZ157" s="325" t="str">
        <f>IF(COUNT(BZ130,Y165)=2,ROUND(BZ130*Y165/SUM(Y159:Y168),#REF!),"")</f>
        <v/>
      </c>
      <c r="CA157" s="325" t="str">
        <f>IF(COUNT(CA130,Z165)=2,ROUND(CA130*Z165/SUM(Z159:Z168),#REF!),"")</f>
        <v/>
      </c>
      <c r="CB157" s="325" t="str">
        <f>IF(COUNT(CB130,AA165)=2,ROUND(CB130*AA165/SUM(AA159:AA168),#REF!),"")</f>
        <v/>
      </c>
      <c r="CC157" s="325" t="str">
        <f>IF(COUNT(CC130,AB165)=2,ROUND(CC130*AB165/SUM(AB159:AB168),#REF!),"")</f>
        <v/>
      </c>
      <c r="CD157" s="325" t="str">
        <f>IF(COUNT(CD130,AC165)=2,ROUND(CD130*AC165/SUM(AC159:AC168),#REF!),"")</f>
        <v/>
      </c>
      <c r="CE157" s="325" t="str">
        <f>IF(COUNT(CE130,AD165)=2,ROUND(CE130*AD165/SUM(AD159:AD168),#REF!),"")</f>
        <v/>
      </c>
      <c r="CF157" s="325" t="str">
        <f>IF(COUNT(CF130,AE165)=2,ROUND(CF130*AE165/SUM(AE159:AE168),#REF!),"")</f>
        <v/>
      </c>
      <c r="CG157" s="325" t="str">
        <f>IF(COUNT(CG130,AF165)=2,ROUND(CG130*AF165/SUM(AF159:AF168),#REF!),"")</f>
        <v/>
      </c>
      <c r="CH157" s="565" t="str">
        <f>IF(COUNTA(AG165)=0,"",AG165)</f>
        <v/>
      </c>
      <c r="CI157" s="565"/>
      <c r="CJ157" s="565"/>
      <c r="CK157" s="565"/>
      <c r="CL157" s="565"/>
      <c r="CM157" s="565"/>
      <c r="CN157" s="565"/>
      <c r="CO157" s="565"/>
      <c r="CP157" s="565"/>
      <c r="CQ157" s="565"/>
    </row>
    <row r="158" spans="3:97" s="243" customFormat="1" ht="13.5" customHeight="1">
      <c r="C158" s="594"/>
      <c r="D158" s="594"/>
      <c r="E158" s="594"/>
      <c r="F158" s="594"/>
      <c r="G158" s="594"/>
      <c r="H158" s="594"/>
      <c r="I158" s="596"/>
      <c r="J158" s="599"/>
      <c r="K158" s="600"/>
      <c r="L158" s="320" t="s">
        <v>194</v>
      </c>
      <c r="M158" s="320" t="s">
        <v>195</v>
      </c>
      <c r="N158" s="320" t="s">
        <v>161</v>
      </c>
      <c r="O158" s="320" t="s">
        <v>162</v>
      </c>
      <c r="P158" s="320" t="s">
        <v>163</v>
      </c>
      <c r="Q158" s="320" t="s">
        <v>164</v>
      </c>
      <c r="R158" s="320" t="s">
        <v>165</v>
      </c>
      <c r="S158" s="320" t="s">
        <v>166</v>
      </c>
      <c r="T158" s="320" t="s">
        <v>167</v>
      </c>
      <c r="U158" s="320" t="s">
        <v>168</v>
      </c>
      <c r="V158" s="320" t="s">
        <v>169</v>
      </c>
      <c r="W158" s="320" t="s">
        <v>170</v>
      </c>
      <c r="X158" s="593">
        <v>43101</v>
      </c>
      <c r="Y158" s="593">
        <v>43466</v>
      </c>
      <c r="Z158" s="593">
        <v>43831</v>
      </c>
      <c r="AA158" s="593">
        <v>44197</v>
      </c>
      <c r="AB158" s="593">
        <v>44562</v>
      </c>
      <c r="AC158" s="593">
        <v>44927</v>
      </c>
      <c r="AD158" s="593">
        <v>45292</v>
      </c>
      <c r="AE158" s="593">
        <v>45658</v>
      </c>
      <c r="AF158" s="593">
        <v>46023</v>
      </c>
      <c r="AG158" s="594"/>
      <c r="AH158" s="594"/>
      <c r="AI158" s="594"/>
      <c r="AJ158" s="594"/>
      <c r="AK158" s="594"/>
      <c r="AL158" s="594"/>
      <c r="AM158" s="594"/>
      <c r="AN158" s="594"/>
      <c r="AO158" s="594"/>
      <c r="AP158" s="594"/>
      <c r="AV158" s="275"/>
      <c r="AX158" s="569" t="str">
        <f>IF(C166="","",C166)</f>
        <v/>
      </c>
      <c r="AY158" s="569"/>
      <c r="AZ158" s="587" t="str">
        <f>IF(E166="","",E166)</f>
        <v/>
      </c>
      <c r="BA158" s="590" t="str">
        <f ca="1">IF(F166="","",F166)</f>
        <v/>
      </c>
      <c r="BB158" s="590"/>
      <c r="BC158" s="590"/>
      <c r="BD158" s="587" t="str">
        <f>IF(I166="","",I166)</f>
        <v/>
      </c>
      <c r="BE158" s="578" t="e">
        <f>IF(#REF!="発電事業者","送電電力（MW）","受電電力（MW）")</f>
        <v>#REF!</v>
      </c>
      <c r="BF158" s="579"/>
      <c r="BG158" s="325" t="str">
        <f>IF(COUNT(BG128,L166)=2,ROUND(BG128*L166/SUM(L159:L168),#REF!),"")</f>
        <v/>
      </c>
      <c r="BH158" s="325" t="str">
        <f>IF(COUNT(BH128,M166)=2,ROUND(BH128*M166/SUM(M159:M168),#REF!),"")</f>
        <v/>
      </c>
      <c r="BI158" s="325" t="str">
        <f>IF(COUNT(BI128,N166)=2,ROUND(BI128*N166/SUM(N159:N168),#REF!),"")</f>
        <v/>
      </c>
      <c r="BJ158" s="325" t="str">
        <f>IF(COUNT(BJ128,O166)=2,ROUND(BJ128*O166/SUM(O159:O168),#REF!),"")</f>
        <v/>
      </c>
      <c r="BK158" s="325" t="str">
        <f>IF(COUNT(BK128,P166)=2,ROUND(BK128*P166/SUM(P159:P168),#REF!),"")</f>
        <v/>
      </c>
      <c r="BL158" s="325" t="str">
        <f>IF(COUNT(BL128,Q166)=2,ROUND(BL128*Q166/SUM(Q159:Q168),#REF!),"")</f>
        <v/>
      </c>
      <c r="BM158" s="325" t="str">
        <f>IF(COUNT(BM128,R166)=2,ROUND(BM128*R166/SUM(R159:R168),#REF!),"")</f>
        <v/>
      </c>
      <c r="BN158" s="325" t="str">
        <f>IF(COUNT(BN128,S166)=2,ROUND(BN128*S166/SUM(S159:S168),#REF!),"")</f>
        <v/>
      </c>
      <c r="BO158" s="325" t="str">
        <f>IF(COUNT(BO128,T166)=2,ROUND(BO128*T166/SUM(T159:T168),#REF!),"")</f>
        <v/>
      </c>
      <c r="BP158" s="325" t="str">
        <f>IF(COUNT(BP128,U166)=2,ROUND(BP128*U166/SUM(U159:U168),#REF!),"")</f>
        <v/>
      </c>
      <c r="BQ158" s="325" t="str">
        <f>IF(COUNT(BQ128,V166)=2,ROUND(BQ128*V166/SUM(V159:V168),#REF!),"")</f>
        <v/>
      </c>
      <c r="BR158" s="325" t="str">
        <f>IF(COUNT(BR128,W166)=2,ROUND(BR128*W166/SUM(W159:W168),#REF!),"")</f>
        <v/>
      </c>
      <c r="BS158" s="569" t="e">
        <f>IF(#REF!="発電事業者","送電電力（MW）","受電電力（MW）")</f>
        <v>#REF!</v>
      </c>
      <c r="BT158" s="569"/>
      <c r="BU158" s="569"/>
      <c r="BV158" s="323" t="s">
        <v>171</v>
      </c>
      <c r="BW158" s="580"/>
      <c r="BX158" s="580"/>
      <c r="BY158" s="325" t="str">
        <f>IF(COUNT(BY128,X166)=2,ROUND(BY128*X166/SUM(X159:X168),#REF!),"")</f>
        <v/>
      </c>
      <c r="BZ158" s="325" t="str">
        <f>IF(COUNT(BZ128,Y166)=2,ROUND(BZ128*Y166/SUM(Y159:Y168),#REF!),"")</f>
        <v/>
      </c>
      <c r="CA158" s="325" t="str">
        <f>IF(COUNT(CA128,Z166)=2,ROUND(CA128*Z166/SUM(Z159:Z168),#REF!),"")</f>
        <v/>
      </c>
      <c r="CB158" s="325" t="str">
        <f>IF(COUNT(CB128,AA166)=2,ROUND(CB128*AA166/SUM(AA159:AA168),#REF!),"")</f>
        <v/>
      </c>
      <c r="CC158" s="325" t="str">
        <f>IF(COUNT(CC128,AB166)=2,ROUND(CC128*AB166/SUM(AB159:AB168),#REF!),"")</f>
        <v/>
      </c>
      <c r="CD158" s="325" t="str">
        <f>IF(COUNT(CD128,AC166)=2,ROUND(CD128*AC166/SUM(AC159:AC168),#REF!),"")</f>
        <v/>
      </c>
      <c r="CE158" s="325" t="str">
        <f>IF(COUNT(CE128,AD166)=2,ROUND(CE128*AD166/SUM(AD159:AD168),#REF!),"")</f>
        <v/>
      </c>
      <c r="CF158" s="325" t="str">
        <f>IF(COUNT(CF128,AE166)=2,ROUND(CF128*AE166/SUM(AE159:AE168),#REF!),"")</f>
        <v/>
      </c>
      <c r="CG158" s="325" t="str">
        <f>IF(COUNT(CG128,AF166)=2,ROUND(CG128*AF166/SUM(AF159:AF168),#REF!),"")</f>
        <v/>
      </c>
      <c r="CH158" s="563" t="s">
        <v>117</v>
      </c>
      <c r="CI158" s="563"/>
      <c r="CJ158" s="563"/>
      <c r="CK158" s="563"/>
      <c r="CL158" s="563"/>
      <c r="CM158" s="563"/>
      <c r="CN158" s="563"/>
      <c r="CO158" s="563"/>
      <c r="CP158" s="563"/>
      <c r="CQ158" s="563"/>
    </row>
    <row r="159" spans="3:97" s="243" customFormat="1" ht="13.5" customHeight="1">
      <c r="C159" s="568"/>
      <c r="D159" s="568"/>
      <c r="E159" s="324"/>
      <c r="F159" s="569" t="str">
        <f ca="1">IF(E159="","",VLOOKUP(E159,INDIRECT(AR159),2,FALSE))</f>
        <v/>
      </c>
      <c r="G159" s="569"/>
      <c r="H159" s="569"/>
      <c r="I159" s="323" t="str">
        <f>IF(E159="","",E123)</f>
        <v/>
      </c>
      <c r="J159" s="569" t="e">
        <f>J157&amp;"１"</f>
        <v>#REF!</v>
      </c>
      <c r="K159" s="569"/>
      <c r="L159" s="277">
        <f t="shared" ref="L159:W159" si="31">IF($F156=0,IF(100-SUM(L160:L168)=0,"",100-SUM(L160:L168)),IF(H133-SUM(L160:L168)=0,"",H133-SUM(L160:L168)))</f>
        <v>100</v>
      </c>
      <c r="M159" s="277">
        <f t="shared" si="31"/>
        <v>100</v>
      </c>
      <c r="N159" s="277">
        <f t="shared" si="31"/>
        <v>100</v>
      </c>
      <c r="O159" s="277">
        <f t="shared" si="31"/>
        <v>100</v>
      </c>
      <c r="P159" s="277">
        <f t="shared" si="31"/>
        <v>100</v>
      </c>
      <c r="Q159" s="277">
        <f t="shared" si="31"/>
        <v>100</v>
      </c>
      <c r="R159" s="277">
        <f t="shared" si="31"/>
        <v>100</v>
      </c>
      <c r="S159" s="277">
        <f t="shared" si="31"/>
        <v>100</v>
      </c>
      <c r="T159" s="277">
        <f t="shared" si="31"/>
        <v>100</v>
      </c>
      <c r="U159" s="277">
        <f t="shared" si="31"/>
        <v>100</v>
      </c>
      <c r="V159" s="277">
        <f t="shared" si="31"/>
        <v>100</v>
      </c>
      <c r="W159" s="277">
        <f t="shared" si="31"/>
        <v>100</v>
      </c>
      <c r="X159" s="277">
        <f>IF($F156=0,IF(100-SUM(X160:X168)=0,"",100-SUM(X160:X168)),IF(H135-SUM(X160:X168)=0,"",H135-SUM(X160:X168)))</f>
        <v>100</v>
      </c>
      <c r="Y159" s="277">
        <f>IF($F156=0,IF(100-SUM(Y160:Y168)=0,"",100-SUM(Y160:Y168)),IF(H137-SUM(Y160:Y168)=0,"",H137-SUM(Y160:Y168)))</f>
        <v>100</v>
      </c>
      <c r="Z159" s="277">
        <f>IF($F156=0,IF(100-SUM(Z160:Z168)=0,"",100-SUM(Z160:Z168)),IF(H139-SUM(Z160:Z168)=0,"",H139-SUM(Z160:Z168)))</f>
        <v>100</v>
      </c>
      <c r="AA159" s="277">
        <f>IF($F156=0,IF(100-SUM(AA160:AA168)=0,"",100-SUM(AA160:AA168)),IF(H141-SUM(AA160:AA168)=0,"",H141-SUM(AA160:AA168)))</f>
        <v>100</v>
      </c>
      <c r="AB159" s="277">
        <f>IF($F156=0,IF(100-SUM(AB160:AB168)=0,"",100-SUM(AB160:AB168)),IF(H143-SUM(AB160:AB168)=0,"",H143-SUM(AB160:AB168)))</f>
        <v>100</v>
      </c>
      <c r="AC159" s="277">
        <f>IF($F156=0,IF(100-SUM(AC160:AC168)=0,"",100-SUM(AC160:AC168)),IF(H145-SUM(AC160:AC168)=0,"",H145-SUM(AC160:AC168)))</f>
        <v>100</v>
      </c>
      <c r="AD159" s="277">
        <f>IF($F156=0,IF(100-SUM(AD160:AD168)=0,"",100-SUM(AD160:AD168)),IF(H147-SUM(AD160:AD168)=0,"",H147-SUM(AD160:AD168)))</f>
        <v>100</v>
      </c>
      <c r="AE159" s="277">
        <f>IF($F156=0,IF(100-SUM(AE160:AE168)=0,"",100-SUM(AE160:AE168)),IF(H149-SUM(AE160:AE168)=0,"",H149-SUM(AE160:AE168)))</f>
        <v>100</v>
      </c>
      <c r="AF159" s="277">
        <f>IF($F156=0,IF(100-SUM(AF160:AF168)=0,"",100-SUM(AF160:AF168)),IF(H151-SUM(AF160:AF168)=0,"",H151-SUM(AF160:AF168)))</f>
        <v>100</v>
      </c>
      <c r="AG159" s="570"/>
      <c r="AH159" s="570"/>
      <c r="AI159" s="570"/>
      <c r="AJ159" s="570"/>
      <c r="AK159" s="570"/>
      <c r="AL159" s="570"/>
      <c r="AM159" s="570"/>
      <c r="AN159" s="570"/>
      <c r="AO159" s="570"/>
      <c r="AP159" s="570"/>
      <c r="AR159" s="591" t="b">
        <f t="shared" ref="AR159:AR168" si="32">IF(C159="発電事業者","事業者リスト一覧!D3:E1002", IF(C159="小売電気事業者","事業者リスト一覧!J3:K1002", IF(C159="一般送配電事業者","事業者リスト一覧!G3:H13", IF(C159="送電事業者","事業者リスト一覧!G16:H21", IF(C159="特定送配電事業者","事業者リスト一覧!G24:H44", IF(C159="登録特定送配電事業者","事業者リスト一覧!G47:H87", IF(C159="その他事業者","事業者リスト一覧!G90:H100")))))))</f>
        <v>0</v>
      </c>
      <c r="AS159" s="591"/>
      <c r="AT159" s="591"/>
      <c r="AU159" s="281" t="s">
        <v>160</v>
      </c>
      <c r="AV159" s="275"/>
      <c r="AX159" s="569"/>
      <c r="AY159" s="569"/>
      <c r="AZ159" s="588"/>
      <c r="BA159" s="590"/>
      <c r="BB159" s="590"/>
      <c r="BC159" s="590"/>
      <c r="BD159" s="588"/>
      <c r="BE159" s="583"/>
      <c r="BF159" s="584"/>
      <c r="BG159" s="259"/>
      <c r="BH159" s="259"/>
      <c r="BI159" s="259"/>
      <c r="BJ159" s="259"/>
      <c r="BK159" s="259"/>
      <c r="BL159" s="259"/>
      <c r="BM159" s="259"/>
      <c r="BN159" s="259"/>
      <c r="BO159" s="259"/>
      <c r="BP159" s="259"/>
      <c r="BQ159" s="259"/>
      <c r="BR159" s="259"/>
      <c r="BS159" s="569"/>
      <c r="BT159" s="569"/>
      <c r="BU159" s="569"/>
      <c r="BV159" s="323" t="s">
        <v>172</v>
      </c>
      <c r="BW159" s="581"/>
      <c r="BX159" s="581"/>
      <c r="BY159" s="325" t="str">
        <f>IF(COUNT(BY129,X166)=2,ROUND(BY129*X166/SUM(X159:X168),#REF!),"")</f>
        <v/>
      </c>
      <c r="BZ159" s="325" t="str">
        <f>IF(COUNT(BZ129,Y166)=2,ROUND(BZ129*Y166/SUM(Y159:Y168),#REF!),"")</f>
        <v/>
      </c>
      <c r="CA159" s="325" t="str">
        <f>IF(COUNT(CA129,Z166)=2,ROUND(CA129*Z166/SUM(Z159:Z168),#REF!),"")</f>
        <v/>
      </c>
      <c r="CB159" s="325" t="str">
        <f>IF(COUNT(CB129,AA166)=2,ROUND(CB129*AA166/SUM(AA159:AA168),#REF!),"")</f>
        <v/>
      </c>
      <c r="CC159" s="325" t="str">
        <f>IF(COUNT(CC129,AB166)=2,ROUND(CC129*AB166/SUM(AB159:AB168),#REF!),"")</f>
        <v/>
      </c>
      <c r="CD159" s="325" t="str">
        <f>IF(COUNT(CD129,AC166)=2,ROUND(CD129*AC166/SUM(AC159:AC168),#REF!),"")</f>
        <v/>
      </c>
      <c r="CE159" s="325" t="str">
        <f>IF(COUNT(CE129,AD166)=2,ROUND(CE129*AD166/SUM(AD159:AD168),#REF!),"")</f>
        <v/>
      </c>
      <c r="CF159" s="325" t="str">
        <f>IF(COUNT(CF129,AE166)=2,ROUND(CF129*AE166/SUM(AE159:AE168),#REF!),"")</f>
        <v/>
      </c>
      <c r="CG159" s="325" t="str">
        <f>IF(COUNT(CG129,AF166)=2,ROUND(CG129*AF166/SUM(AF159:AF168),#REF!),"")</f>
        <v/>
      </c>
      <c r="CH159" s="564" t="str">
        <f>IF(CH158="","",CH158)</f>
        <v>風力</v>
      </c>
      <c r="CI159" s="564"/>
      <c r="CJ159" s="564"/>
      <c r="CK159" s="564"/>
      <c r="CL159" s="564"/>
      <c r="CM159" s="564"/>
      <c r="CN159" s="564"/>
      <c r="CO159" s="564"/>
      <c r="CP159" s="564"/>
      <c r="CQ159" s="564"/>
    </row>
    <row r="160" spans="3:97" s="243" customFormat="1" ht="13.5" customHeight="1">
      <c r="C160" s="568"/>
      <c r="D160" s="568"/>
      <c r="E160" s="324"/>
      <c r="F160" s="569" t="str">
        <f t="shared" ref="F160:F167" ca="1" si="33">IF(E160="","",VLOOKUP(E160,INDIRECT(AR160),2,FALSE))</f>
        <v/>
      </c>
      <c r="G160" s="569"/>
      <c r="H160" s="569"/>
      <c r="I160" s="323" t="str">
        <f>IF(E160="","",E123)</f>
        <v/>
      </c>
      <c r="J160" s="569" t="e">
        <f>J157&amp;"２"</f>
        <v>#REF!</v>
      </c>
      <c r="K160" s="569"/>
      <c r="L160" s="256"/>
      <c r="M160" s="256"/>
      <c r="N160" s="256"/>
      <c r="O160" s="256"/>
      <c r="P160" s="256"/>
      <c r="Q160" s="256"/>
      <c r="R160" s="256"/>
      <c r="S160" s="256"/>
      <c r="T160" s="256"/>
      <c r="U160" s="256"/>
      <c r="V160" s="256"/>
      <c r="W160" s="256"/>
      <c r="X160" s="256"/>
      <c r="Y160" s="256"/>
      <c r="Z160" s="256"/>
      <c r="AA160" s="256"/>
      <c r="AB160" s="256"/>
      <c r="AC160" s="256"/>
      <c r="AD160" s="256"/>
      <c r="AE160" s="256"/>
      <c r="AF160" s="256"/>
      <c r="AG160" s="570"/>
      <c r="AH160" s="570"/>
      <c r="AI160" s="570"/>
      <c r="AJ160" s="570"/>
      <c r="AK160" s="570"/>
      <c r="AL160" s="570"/>
      <c r="AM160" s="570"/>
      <c r="AN160" s="570"/>
      <c r="AO160" s="570"/>
      <c r="AP160" s="570"/>
      <c r="AR160" s="571" t="b">
        <f t="shared" si="32"/>
        <v>0</v>
      </c>
      <c r="AS160" s="571"/>
      <c r="AT160" s="571"/>
      <c r="AU160" s="282" t="s">
        <v>160</v>
      </c>
      <c r="AV160" s="275"/>
      <c r="AX160" s="569"/>
      <c r="AY160" s="569"/>
      <c r="AZ160" s="589"/>
      <c r="BA160" s="590"/>
      <c r="BB160" s="590"/>
      <c r="BC160" s="590"/>
      <c r="BD160" s="589"/>
      <c r="BE160" s="585" t="e">
        <f>IF(#REF!="発電事業者","月間送電電力量（GWh）","月間受電電力量（GWh）")</f>
        <v>#REF!</v>
      </c>
      <c r="BF160" s="586"/>
      <c r="BG160" s="325" t="str">
        <f>IF(COUNT(BG130,L166)=2,ROUND(BG130*L166/SUM(L159:L168),#REF!),"")</f>
        <v/>
      </c>
      <c r="BH160" s="325" t="str">
        <f>IF(COUNT(BH130,M166)=2,ROUND(BH130*M166/SUM(M159:M168),#REF!),"")</f>
        <v/>
      </c>
      <c r="BI160" s="325" t="str">
        <f>IF(COUNT(BI130,N166)=2,ROUND(BI130*N166/SUM(N159:N168),#REF!),"")</f>
        <v/>
      </c>
      <c r="BJ160" s="325" t="str">
        <f>IF(COUNT(BJ130,O166)=2,ROUND(BJ130*O166/SUM(O159:O168),#REF!),"")</f>
        <v/>
      </c>
      <c r="BK160" s="325" t="str">
        <f>IF(COUNT(BK130,P166)=2,ROUND(BK130*P166/SUM(P159:P168),#REF!),"")</f>
        <v/>
      </c>
      <c r="BL160" s="325" t="str">
        <f>IF(COUNT(BL130,Q166)=2,ROUND(BL130*Q166/SUM(Q159:Q168),#REF!),"")</f>
        <v/>
      </c>
      <c r="BM160" s="325" t="str">
        <f>IF(COUNT(BM130,R166)=2,ROUND(BM130*R166/SUM(R159:R168),#REF!),"")</f>
        <v/>
      </c>
      <c r="BN160" s="325" t="str">
        <f>IF(COUNT(BN130,S166)=2,ROUND(BN130*S166/SUM(S159:S168),#REF!),"")</f>
        <v/>
      </c>
      <c r="BO160" s="325" t="str">
        <f>IF(COUNT(BO130,T166)=2,ROUND(BO130*T166/SUM(T159:T168),#REF!),"")</f>
        <v/>
      </c>
      <c r="BP160" s="325" t="str">
        <f>IF(COUNT(BP130,U166)=2,ROUND(BP130*U166/SUM(U159:U168),#REF!),"")</f>
        <v/>
      </c>
      <c r="BQ160" s="325" t="str">
        <f>IF(COUNT(BQ130,V166)=2,ROUND(BQ130*V166/SUM(V159:V168),#REF!),"")</f>
        <v/>
      </c>
      <c r="BR160" s="325" t="str">
        <f>IF(COUNT(BR130,W166)=2,ROUND(BR130*W166/SUM(W159:W168),#REF!),"")</f>
        <v/>
      </c>
      <c r="BS160" s="569" t="e">
        <f>IF(#REF!="発電事業者","年間送電電力量（GWh）","年間受電電力量（GWh）")</f>
        <v>#REF!</v>
      </c>
      <c r="BT160" s="569"/>
      <c r="BU160" s="569"/>
      <c r="BV160" s="323" t="s">
        <v>25</v>
      </c>
      <c r="BW160" s="582"/>
      <c r="BX160" s="582"/>
      <c r="BY160" s="325" t="str">
        <f>IF(COUNT(BY130,X166)=2,ROUND(BY130*X166/SUM(X159:X168),#REF!),"")</f>
        <v/>
      </c>
      <c r="BZ160" s="325" t="str">
        <f>IF(COUNT(BZ130,Y166)=2,ROUND(BZ130*Y166/SUM(Y159:Y168),#REF!),"")</f>
        <v/>
      </c>
      <c r="CA160" s="325" t="str">
        <f>IF(COUNT(CA130,Z166)=2,ROUND(CA130*Z166/SUM(Z159:Z168),#REF!),"")</f>
        <v/>
      </c>
      <c r="CB160" s="325" t="str">
        <f>IF(COUNT(CB130,AA166)=2,ROUND(CB130*AA166/SUM(AA159:AA168),#REF!),"")</f>
        <v/>
      </c>
      <c r="CC160" s="325" t="str">
        <f>IF(COUNT(CC130,AB166)=2,ROUND(CC130*AB166/SUM(AB159:AB168),#REF!),"")</f>
        <v/>
      </c>
      <c r="CD160" s="325" t="str">
        <f>IF(COUNT(CD130,AC166)=2,ROUND(CD130*AC166/SUM(AC159:AC168),#REF!),"")</f>
        <v/>
      </c>
      <c r="CE160" s="325" t="str">
        <f>IF(COUNT(CE130,AD166)=2,ROUND(CE130*AD166/SUM(AD159:AD168),#REF!),"")</f>
        <v/>
      </c>
      <c r="CF160" s="325" t="str">
        <f>IF(COUNT(CF130,AE166)=2,ROUND(CF130*AE166/SUM(AE159:AE168),#REF!),"")</f>
        <v/>
      </c>
      <c r="CG160" s="325" t="str">
        <f>IF(COUNT(CG130,AF166)=2,ROUND(CG130*AF166/SUM(AF159:AF168),#REF!),"")</f>
        <v/>
      </c>
      <c r="CH160" s="565" t="str">
        <f>IF(COUNTA(AG166)=0,"",AG166)</f>
        <v/>
      </c>
      <c r="CI160" s="565"/>
      <c r="CJ160" s="565"/>
      <c r="CK160" s="565"/>
      <c r="CL160" s="565"/>
      <c r="CM160" s="565"/>
      <c r="CN160" s="565"/>
      <c r="CO160" s="565"/>
      <c r="CP160" s="565"/>
      <c r="CQ160" s="565"/>
    </row>
    <row r="161" spans="3:95" s="243" customFormat="1" ht="13.5" customHeight="1">
      <c r="C161" s="568"/>
      <c r="D161" s="568"/>
      <c r="E161" s="324"/>
      <c r="F161" s="569" t="str">
        <f t="shared" ca="1" si="33"/>
        <v/>
      </c>
      <c r="G161" s="569"/>
      <c r="H161" s="569"/>
      <c r="I161" s="323" t="str">
        <f>IF(E161="","",E123)</f>
        <v/>
      </c>
      <c r="J161" s="569" t="e">
        <f>J157&amp;"３"</f>
        <v>#REF!</v>
      </c>
      <c r="K161" s="569"/>
      <c r="L161" s="256"/>
      <c r="M161" s="256"/>
      <c r="N161" s="256"/>
      <c r="O161" s="256"/>
      <c r="P161" s="256"/>
      <c r="Q161" s="256"/>
      <c r="R161" s="256"/>
      <c r="S161" s="256"/>
      <c r="T161" s="256"/>
      <c r="U161" s="256"/>
      <c r="V161" s="256"/>
      <c r="W161" s="256"/>
      <c r="X161" s="256"/>
      <c r="Y161" s="256"/>
      <c r="Z161" s="256"/>
      <c r="AA161" s="256"/>
      <c r="AB161" s="256"/>
      <c r="AC161" s="256"/>
      <c r="AD161" s="256"/>
      <c r="AE161" s="256"/>
      <c r="AF161" s="256"/>
      <c r="AG161" s="570"/>
      <c r="AH161" s="570"/>
      <c r="AI161" s="570"/>
      <c r="AJ161" s="570"/>
      <c r="AK161" s="570"/>
      <c r="AL161" s="570"/>
      <c r="AM161" s="570"/>
      <c r="AN161" s="570"/>
      <c r="AO161" s="570"/>
      <c r="AP161" s="570"/>
      <c r="AR161" s="571" t="b">
        <f t="shared" si="32"/>
        <v>0</v>
      </c>
      <c r="AS161" s="571"/>
      <c r="AT161" s="571"/>
      <c r="AU161" s="282" t="s">
        <v>160</v>
      </c>
      <c r="AV161" s="275"/>
      <c r="AX161" s="569" t="str">
        <f>IF(C167="","",C167)</f>
        <v/>
      </c>
      <c r="AY161" s="569"/>
      <c r="AZ161" s="587" t="str">
        <f>IF(E167="","",E167)</f>
        <v/>
      </c>
      <c r="BA161" s="590" t="str">
        <f ca="1">IF(F167="","",F167)</f>
        <v/>
      </c>
      <c r="BB161" s="590"/>
      <c r="BC161" s="590"/>
      <c r="BD161" s="587" t="str">
        <f>IF(I167="","",I167)</f>
        <v/>
      </c>
      <c r="BE161" s="578" t="e">
        <f>IF(#REF!="発電事業者","送電電力（MW）","受電電力（MW）")</f>
        <v>#REF!</v>
      </c>
      <c r="BF161" s="579"/>
      <c r="BG161" s="325" t="str">
        <f>IF(COUNT(BG128,L167)=2,ROUND(BG128*L167/SUM(L159:L168),#REF!),"")</f>
        <v/>
      </c>
      <c r="BH161" s="325" t="str">
        <f>IF(COUNT(BH128,M167)=2,ROUND(BH128*M167/SUM(M159:M168),#REF!),"")</f>
        <v/>
      </c>
      <c r="BI161" s="325" t="str">
        <f>IF(COUNT(BI128,N167)=2,ROUND(BI128*N167/SUM(N159:N168),#REF!),"")</f>
        <v/>
      </c>
      <c r="BJ161" s="325" t="str">
        <f>IF(COUNT(BJ128,O167)=2,ROUND(BJ128*O167/SUM(O159:O168),#REF!),"")</f>
        <v/>
      </c>
      <c r="BK161" s="325" t="str">
        <f>IF(COUNT(BK128,P167)=2,ROUND(BK128*P167/SUM(P159:P168),#REF!),"")</f>
        <v/>
      </c>
      <c r="BL161" s="325" t="str">
        <f>IF(COUNT(BL128,Q167)=2,ROUND(BL128*Q167/SUM(Q159:Q168),#REF!),"")</f>
        <v/>
      </c>
      <c r="BM161" s="325" t="str">
        <f>IF(COUNT(BM128,R167)=2,ROUND(BM128*R167/SUM(R159:R168),#REF!),"")</f>
        <v/>
      </c>
      <c r="BN161" s="325" t="str">
        <f>IF(COUNT(BN128,S167)=2,ROUND(BN128*S167/SUM(S159:S168),#REF!),"")</f>
        <v/>
      </c>
      <c r="BO161" s="325" t="str">
        <f>IF(COUNT(BO128,T167)=2,ROUND(BO128*T167/SUM(T159:T168),#REF!),"")</f>
        <v/>
      </c>
      <c r="BP161" s="325" t="str">
        <f>IF(COUNT(BP128,U167)=2,ROUND(BP128*U167/SUM(U159:U168),#REF!),"")</f>
        <v/>
      </c>
      <c r="BQ161" s="325" t="str">
        <f>IF(COUNT(BQ128,V167)=2,ROUND(BQ128*V167/SUM(V159:V168),#REF!),"")</f>
        <v/>
      </c>
      <c r="BR161" s="325" t="str">
        <f>IF(COUNT(BR128,W167)=2,ROUND(BR128*W167/SUM(W159:W168),#REF!),"")</f>
        <v/>
      </c>
      <c r="BS161" s="569" t="e">
        <f>IF(#REF!="発電事業者","送電電力（MW）","受電電力（MW）")</f>
        <v>#REF!</v>
      </c>
      <c r="BT161" s="569"/>
      <c r="BU161" s="569"/>
      <c r="BV161" s="323" t="s">
        <v>171</v>
      </c>
      <c r="BW161" s="580"/>
      <c r="BX161" s="580"/>
      <c r="BY161" s="325" t="str">
        <f>IF(COUNT(BY128,X167)=2,ROUND(BY128*X167/SUM(X159:X168),#REF!),"")</f>
        <v/>
      </c>
      <c r="BZ161" s="325" t="str">
        <f>IF(COUNT(BZ128,Y167)=2,ROUND(BZ128*Y167/SUM(Y159:Y168),#REF!),"")</f>
        <v/>
      </c>
      <c r="CA161" s="325" t="str">
        <f>IF(COUNT(CA128,Z167)=2,ROUND(CA128*Z167/SUM(Z159:Z168),#REF!),"")</f>
        <v/>
      </c>
      <c r="CB161" s="325" t="str">
        <f>IF(COUNT(CB128,AA167)=2,ROUND(CB128*AA167/SUM(AA159:AA168),#REF!),"")</f>
        <v/>
      </c>
      <c r="CC161" s="325" t="str">
        <f>IF(COUNT(CC128,AB167)=2,ROUND(CC128*AB167/SUM(AB159:AB168),#REF!),"")</f>
        <v/>
      </c>
      <c r="CD161" s="325" t="str">
        <f>IF(COUNT(CD128,AC167)=2,ROUND(CD128*AC167/SUM(AC159:AC168),#REF!),"")</f>
        <v/>
      </c>
      <c r="CE161" s="325" t="str">
        <f>IF(COUNT(CE128,AD167)=2,ROUND(CE128*AD167/SUM(AD159:AD168),#REF!),"")</f>
        <v/>
      </c>
      <c r="CF161" s="325" t="str">
        <f>IF(COUNT(CF128,AE167)=2,ROUND(CF128*AE167/SUM(AE159:AE168),#REF!),"")</f>
        <v/>
      </c>
      <c r="CG161" s="325" t="str">
        <f>IF(COUNT(CG128,AF167)=2,ROUND(CG128*AF167/SUM(AF159:AF168),#REF!),"")</f>
        <v/>
      </c>
      <c r="CH161" s="563" t="s">
        <v>117</v>
      </c>
      <c r="CI161" s="563"/>
      <c r="CJ161" s="563"/>
      <c r="CK161" s="563"/>
      <c r="CL161" s="563"/>
      <c r="CM161" s="563"/>
      <c r="CN161" s="563"/>
      <c r="CO161" s="563"/>
      <c r="CP161" s="563"/>
      <c r="CQ161" s="563"/>
    </row>
    <row r="162" spans="3:95" s="243" customFormat="1" ht="13.5" customHeight="1">
      <c r="C162" s="568"/>
      <c r="D162" s="568"/>
      <c r="E162" s="324"/>
      <c r="F162" s="569" t="str">
        <f t="shared" ca="1" si="33"/>
        <v/>
      </c>
      <c r="G162" s="569"/>
      <c r="H162" s="569"/>
      <c r="I162" s="323" t="str">
        <f>IF(E162="","",E123)</f>
        <v/>
      </c>
      <c r="J162" s="569" t="e">
        <f>J157&amp;"４"</f>
        <v>#REF!</v>
      </c>
      <c r="K162" s="569"/>
      <c r="L162" s="256"/>
      <c r="M162" s="256"/>
      <c r="N162" s="256"/>
      <c r="O162" s="256"/>
      <c r="P162" s="256"/>
      <c r="Q162" s="256"/>
      <c r="R162" s="256"/>
      <c r="S162" s="256"/>
      <c r="T162" s="256"/>
      <c r="U162" s="256"/>
      <c r="V162" s="256"/>
      <c r="W162" s="256"/>
      <c r="X162" s="256"/>
      <c r="Y162" s="256"/>
      <c r="Z162" s="256"/>
      <c r="AA162" s="256"/>
      <c r="AB162" s="256"/>
      <c r="AC162" s="256"/>
      <c r="AD162" s="256"/>
      <c r="AE162" s="256"/>
      <c r="AF162" s="256"/>
      <c r="AG162" s="570"/>
      <c r="AH162" s="570"/>
      <c r="AI162" s="570"/>
      <c r="AJ162" s="570"/>
      <c r="AK162" s="570"/>
      <c r="AL162" s="570"/>
      <c r="AM162" s="570"/>
      <c r="AN162" s="570"/>
      <c r="AO162" s="570"/>
      <c r="AP162" s="570"/>
      <c r="AR162" s="571" t="b">
        <f t="shared" si="32"/>
        <v>0</v>
      </c>
      <c r="AS162" s="571"/>
      <c r="AT162" s="571"/>
      <c r="AU162" s="282" t="s">
        <v>160</v>
      </c>
      <c r="AV162" s="275"/>
      <c r="AX162" s="569"/>
      <c r="AY162" s="569"/>
      <c r="AZ162" s="588"/>
      <c r="BA162" s="590"/>
      <c r="BB162" s="590"/>
      <c r="BC162" s="590"/>
      <c r="BD162" s="588"/>
      <c r="BE162" s="583"/>
      <c r="BF162" s="584"/>
      <c r="BG162" s="259"/>
      <c r="BH162" s="259"/>
      <c r="BI162" s="259"/>
      <c r="BJ162" s="259"/>
      <c r="BK162" s="259"/>
      <c r="BL162" s="259"/>
      <c r="BM162" s="259"/>
      <c r="BN162" s="259"/>
      <c r="BO162" s="259"/>
      <c r="BP162" s="259"/>
      <c r="BQ162" s="259"/>
      <c r="BR162" s="259"/>
      <c r="BS162" s="569"/>
      <c r="BT162" s="569"/>
      <c r="BU162" s="569"/>
      <c r="BV162" s="323" t="s">
        <v>172</v>
      </c>
      <c r="BW162" s="581"/>
      <c r="BX162" s="581"/>
      <c r="BY162" s="325" t="str">
        <f>IF(COUNT(BY129,X167)=2,ROUND(BY129*X167/SUM(X159:X168),#REF!),"")</f>
        <v/>
      </c>
      <c r="BZ162" s="325" t="str">
        <f>IF(COUNT(BZ129,Y167)=2,ROUND(BZ129*Y167/SUM(Y159:Y168),#REF!),"")</f>
        <v/>
      </c>
      <c r="CA162" s="325" t="str">
        <f>IF(COUNT(CA129,Z167)=2,ROUND(CA129*Z167/SUM(Z159:Z168),#REF!),"")</f>
        <v/>
      </c>
      <c r="CB162" s="325" t="str">
        <f>IF(COUNT(CB129,AA167)=2,ROUND(CB129*AA167/SUM(AA159:AA168),#REF!),"")</f>
        <v/>
      </c>
      <c r="CC162" s="325" t="str">
        <f>IF(COUNT(CC129,AB167)=2,ROUND(CC129*AB167/SUM(AB159:AB168),#REF!),"")</f>
        <v/>
      </c>
      <c r="CD162" s="325" t="str">
        <f>IF(COUNT(CD129,AC167)=2,ROUND(CD129*AC167/SUM(AC159:AC168),#REF!),"")</f>
        <v/>
      </c>
      <c r="CE162" s="325" t="str">
        <f>IF(COUNT(CE129,AD167)=2,ROUND(CE129*AD167/SUM(AD159:AD168),#REF!),"")</f>
        <v/>
      </c>
      <c r="CF162" s="325" t="str">
        <f>IF(COUNT(CF129,AE167)=2,ROUND(CF129*AE167/SUM(AE159:AE168),#REF!),"")</f>
        <v/>
      </c>
      <c r="CG162" s="325" t="str">
        <f>IF(COUNT(CG129,AF167)=2,ROUND(CG129*AF167/SUM(AF159:AF168),#REF!),"")</f>
        <v/>
      </c>
      <c r="CH162" s="564" t="str">
        <f>IF(CH161="","",CH161)</f>
        <v>風力</v>
      </c>
      <c r="CI162" s="564"/>
      <c r="CJ162" s="564"/>
      <c r="CK162" s="564"/>
      <c r="CL162" s="564"/>
      <c r="CM162" s="564"/>
      <c r="CN162" s="564"/>
      <c r="CO162" s="564"/>
      <c r="CP162" s="564"/>
      <c r="CQ162" s="564"/>
    </row>
    <row r="163" spans="3:95" s="243" customFormat="1" ht="13.5" customHeight="1">
      <c r="C163" s="568"/>
      <c r="D163" s="568"/>
      <c r="E163" s="324"/>
      <c r="F163" s="569" t="str">
        <f t="shared" ca="1" si="33"/>
        <v/>
      </c>
      <c r="G163" s="569"/>
      <c r="H163" s="569"/>
      <c r="I163" s="323" t="str">
        <f>IF(E163="","",E123)</f>
        <v/>
      </c>
      <c r="J163" s="569" t="e">
        <f>J157&amp;"５"</f>
        <v>#REF!</v>
      </c>
      <c r="K163" s="569"/>
      <c r="L163" s="256"/>
      <c r="M163" s="256"/>
      <c r="N163" s="256"/>
      <c r="O163" s="256"/>
      <c r="P163" s="256"/>
      <c r="Q163" s="256"/>
      <c r="R163" s="256"/>
      <c r="S163" s="256"/>
      <c r="T163" s="256"/>
      <c r="U163" s="256"/>
      <c r="V163" s="256"/>
      <c r="W163" s="256"/>
      <c r="X163" s="256"/>
      <c r="Y163" s="256"/>
      <c r="Z163" s="256"/>
      <c r="AA163" s="256"/>
      <c r="AB163" s="256"/>
      <c r="AC163" s="256"/>
      <c r="AD163" s="256"/>
      <c r="AE163" s="256"/>
      <c r="AF163" s="256"/>
      <c r="AG163" s="570"/>
      <c r="AH163" s="570"/>
      <c r="AI163" s="570"/>
      <c r="AJ163" s="570"/>
      <c r="AK163" s="570"/>
      <c r="AL163" s="570"/>
      <c r="AM163" s="570"/>
      <c r="AN163" s="570"/>
      <c r="AO163" s="570"/>
      <c r="AP163" s="570"/>
      <c r="AR163" s="571" t="b">
        <f t="shared" si="32"/>
        <v>0</v>
      </c>
      <c r="AS163" s="571"/>
      <c r="AT163" s="571"/>
      <c r="AU163" s="282" t="s">
        <v>160</v>
      </c>
      <c r="AV163" s="275"/>
      <c r="AX163" s="569"/>
      <c r="AY163" s="569"/>
      <c r="AZ163" s="589"/>
      <c r="BA163" s="590"/>
      <c r="BB163" s="590"/>
      <c r="BC163" s="590"/>
      <c r="BD163" s="589"/>
      <c r="BE163" s="585" t="e">
        <f>IF(#REF!="発電事業者","月間送電電力量（GWh）","月間受電電力量（GWh）")</f>
        <v>#REF!</v>
      </c>
      <c r="BF163" s="586"/>
      <c r="BG163" s="325" t="str">
        <f>IF(COUNT(BG130,L167)=2,ROUND(BG130*L167/SUM(L159:L168),#REF!),"")</f>
        <v/>
      </c>
      <c r="BH163" s="325" t="str">
        <f>IF(COUNT(BH130,M167)=2,ROUND(BH130*M167/SUM(M159:M168),#REF!),"")</f>
        <v/>
      </c>
      <c r="BI163" s="325" t="str">
        <f>IF(COUNT(BI130,N167)=2,ROUND(BI130*N167/SUM(N159:N168),#REF!),"")</f>
        <v/>
      </c>
      <c r="BJ163" s="325" t="str">
        <f>IF(COUNT(BJ130,O167)=2,ROUND(BJ130*O167/SUM(O159:O168),#REF!),"")</f>
        <v/>
      </c>
      <c r="BK163" s="325" t="str">
        <f>IF(COUNT(BK130,P167)=2,ROUND(BK130*P167/SUM(P159:P168),#REF!),"")</f>
        <v/>
      </c>
      <c r="BL163" s="325" t="str">
        <f>IF(COUNT(BL130,Q167)=2,ROUND(BL130*Q167/SUM(Q159:Q168),#REF!),"")</f>
        <v/>
      </c>
      <c r="BM163" s="325" t="str">
        <f>IF(COUNT(BM130,R167)=2,ROUND(BM130*R167/SUM(R159:R168),#REF!),"")</f>
        <v/>
      </c>
      <c r="BN163" s="325" t="str">
        <f>IF(COUNT(BN130,S167)=2,ROUND(BN130*S167/SUM(S159:S168),#REF!),"")</f>
        <v/>
      </c>
      <c r="BO163" s="325" t="str">
        <f>IF(COUNT(BO130,T167)=2,ROUND(BO130*T167/SUM(T159:T168),#REF!),"")</f>
        <v/>
      </c>
      <c r="BP163" s="325" t="str">
        <f>IF(COUNT(BP130,U167)=2,ROUND(BP130*U167/SUM(U159:U168),#REF!),"")</f>
        <v/>
      </c>
      <c r="BQ163" s="325" t="str">
        <f>IF(COUNT(BQ130,V167)=2,ROUND(BQ130*V167/SUM(V159:V168),#REF!),"")</f>
        <v/>
      </c>
      <c r="BR163" s="325" t="str">
        <f>IF(COUNT(BR130,W167)=2,ROUND(BR130*W167/SUM(W159:W168),#REF!),"")</f>
        <v/>
      </c>
      <c r="BS163" s="569" t="e">
        <f>IF(#REF!="発電事業者","年間送電電力量（GWh）","年間受電電力量（GWh）")</f>
        <v>#REF!</v>
      </c>
      <c r="BT163" s="569"/>
      <c r="BU163" s="569"/>
      <c r="BV163" s="323" t="s">
        <v>25</v>
      </c>
      <c r="BW163" s="582"/>
      <c r="BX163" s="582"/>
      <c r="BY163" s="325" t="str">
        <f>IF(COUNT(BY130,X167)=2,ROUND(BY130*X167/SUM(X159:X168),#REF!),"")</f>
        <v/>
      </c>
      <c r="BZ163" s="325" t="str">
        <f>IF(COUNT(BZ130,Y167)=2,ROUND(BZ130*Y167/SUM(Y159:Y168),#REF!),"")</f>
        <v/>
      </c>
      <c r="CA163" s="325" t="str">
        <f>IF(COUNT(CA130,Z167)=2,ROUND(CA130*Z167/SUM(Z159:Z168),#REF!),"")</f>
        <v/>
      </c>
      <c r="CB163" s="325" t="str">
        <f>IF(COUNT(CB130,AA167)=2,ROUND(CB130*AA167/SUM(AA159:AA168),#REF!),"")</f>
        <v/>
      </c>
      <c r="CC163" s="325" t="str">
        <f>IF(COUNT(CC130,AB167)=2,ROUND(CC130*AB167/SUM(AB159:AB168),#REF!),"")</f>
        <v/>
      </c>
      <c r="CD163" s="325" t="str">
        <f>IF(COUNT(CD130,AC167)=2,ROUND(CD130*AC167/SUM(AC159:AC168),#REF!),"")</f>
        <v/>
      </c>
      <c r="CE163" s="325" t="str">
        <f>IF(COUNT(CE130,AD167)=2,ROUND(CE130*AD167/SUM(AD159:AD168),#REF!),"")</f>
        <v/>
      </c>
      <c r="CF163" s="325" t="str">
        <f>IF(COUNT(CF130,AE167)=2,ROUND(CF130*AE167/SUM(AE159:AE168),#REF!),"")</f>
        <v/>
      </c>
      <c r="CG163" s="325" t="str">
        <f>IF(COUNT(CG130,AF167)=2,ROUND(CG130*AF167/SUM(AF159:AF168),#REF!),"")</f>
        <v/>
      </c>
      <c r="CH163" s="565" t="str">
        <f>IF(COUNTA(AG167)=0,"",AG167)</f>
        <v/>
      </c>
      <c r="CI163" s="565"/>
      <c r="CJ163" s="565"/>
      <c r="CK163" s="565"/>
      <c r="CL163" s="565"/>
      <c r="CM163" s="565"/>
      <c r="CN163" s="565"/>
      <c r="CO163" s="565"/>
      <c r="CP163" s="565"/>
      <c r="CQ163" s="565"/>
    </row>
    <row r="164" spans="3:95" s="243" customFormat="1" ht="13.5" customHeight="1">
      <c r="C164" s="568"/>
      <c r="D164" s="568"/>
      <c r="E164" s="324"/>
      <c r="F164" s="569" t="str">
        <f t="shared" ca="1" si="33"/>
        <v/>
      </c>
      <c r="G164" s="569"/>
      <c r="H164" s="569"/>
      <c r="I164" s="323" t="str">
        <f>IF(E164="","",E123)</f>
        <v/>
      </c>
      <c r="J164" s="569" t="e">
        <f>J157&amp;"６"</f>
        <v>#REF!</v>
      </c>
      <c r="K164" s="569"/>
      <c r="L164" s="256"/>
      <c r="M164" s="256"/>
      <c r="N164" s="256"/>
      <c r="O164" s="256"/>
      <c r="P164" s="256"/>
      <c r="Q164" s="256"/>
      <c r="R164" s="256"/>
      <c r="S164" s="256"/>
      <c r="T164" s="256"/>
      <c r="U164" s="256"/>
      <c r="V164" s="256"/>
      <c r="W164" s="256"/>
      <c r="X164" s="256"/>
      <c r="Y164" s="256"/>
      <c r="Z164" s="256"/>
      <c r="AA164" s="256"/>
      <c r="AB164" s="256"/>
      <c r="AC164" s="256"/>
      <c r="AD164" s="256"/>
      <c r="AE164" s="256"/>
      <c r="AF164" s="256"/>
      <c r="AG164" s="570"/>
      <c r="AH164" s="570"/>
      <c r="AI164" s="570"/>
      <c r="AJ164" s="570"/>
      <c r="AK164" s="570"/>
      <c r="AL164" s="570"/>
      <c r="AM164" s="570"/>
      <c r="AN164" s="570"/>
      <c r="AO164" s="570"/>
      <c r="AP164" s="570"/>
      <c r="AR164" s="571" t="b">
        <f t="shared" si="32"/>
        <v>0</v>
      </c>
      <c r="AS164" s="571"/>
      <c r="AT164" s="571"/>
      <c r="AU164" s="282" t="s">
        <v>160</v>
      </c>
      <c r="AV164" s="275"/>
      <c r="AX164" s="569" t="str">
        <f>IF(C168="","",C168)</f>
        <v>自者保有電源</v>
      </c>
      <c r="AY164" s="569"/>
      <c r="AZ164" s="587" t="str">
        <f>IF(E168="","",E168)</f>
        <v/>
      </c>
      <c r="BA164" s="590" t="str">
        <f>IF(F168="","",F168)</f>
        <v/>
      </c>
      <c r="BB164" s="590"/>
      <c r="BC164" s="590"/>
      <c r="BD164" s="587" t="str">
        <f>IF(I168="","",I168)</f>
        <v/>
      </c>
      <c r="BE164" s="578" t="e">
        <f>IF(#REF!="発電事業者","送電電力（MW）","受電電力（MW）")</f>
        <v>#REF!</v>
      </c>
      <c r="BF164" s="579"/>
      <c r="BG164" s="325" t="str">
        <f>IF(COUNT(BG128,L168)=2,ROUND(BG128*L168/SUM(L159:L168),#REF!),"")</f>
        <v/>
      </c>
      <c r="BH164" s="325" t="str">
        <f>IF(COUNT(BH128,M168)=2,ROUND(BH128*M168/SUM(M159:M168),#REF!),"")</f>
        <v/>
      </c>
      <c r="BI164" s="325" t="str">
        <f>IF(COUNT(BI128,N168)=2,ROUND(BI128*N168/SUM(N159:N168),#REF!),"")</f>
        <v/>
      </c>
      <c r="BJ164" s="325" t="str">
        <f>IF(COUNT(BJ128,O168)=2,ROUND(BJ128*O168/SUM(O159:O168),#REF!),"")</f>
        <v/>
      </c>
      <c r="BK164" s="325" t="str">
        <f>IF(COUNT(BK128,P168)=2,ROUND(BK128*P168/SUM(P159:P168),#REF!),"")</f>
        <v/>
      </c>
      <c r="BL164" s="325" t="str">
        <f>IF(COUNT(BL128,Q168)=2,ROUND(BL128*Q168/SUM(Q159:Q168),#REF!),"")</f>
        <v/>
      </c>
      <c r="BM164" s="325" t="str">
        <f>IF(COUNT(BM128,R168)=2,ROUND(BM128*R168/SUM(R159:R168),#REF!),"")</f>
        <v/>
      </c>
      <c r="BN164" s="325" t="str">
        <f>IF(COUNT(BN128,S168)=2,ROUND(BN128*S168/SUM(S159:S168),#REF!),"")</f>
        <v/>
      </c>
      <c r="BO164" s="325" t="str">
        <f>IF(COUNT(BO128,T168)=2,ROUND(BO128*T168/SUM(T159:T168),#REF!),"")</f>
        <v/>
      </c>
      <c r="BP164" s="325" t="str">
        <f>IF(COUNT(BP128,U168)=2,ROUND(BP128*U168/SUM(U159:U168),#REF!),"")</f>
        <v/>
      </c>
      <c r="BQ164" s="325" t="str">
        <f>IF(COUNT(BQ128,V168)=2,ROUND(BQ128*V168/SUM(V159:V168),#REF!),"")</f>
        <v/>
      </c>
      <c r="BR164" s="325" t="str">
        <f>IF(COUNT(BR128,W168)=2,ROUND(BR128*W168/SUM(W159:W168),#REF!),"")</f>
        <v/>
      </c>
      <c r="BS164" s="569" t="e">
        <f>IF(#REF!="発電事業者","送電電力（MW）","受電電力（MW）")</f>
        <v>#REF!</v>
      </c>
      <c r="BT164" s="569"/>
      <c r="BU164" s="569"/>
      <c r="BV164" s="323" t="s">
        <v>171</v>
      </c>
      <c r="BW164" s="355" t="str">
        <f>IF(F156=0,IF(COUNT(BW128,I168)=2,ROUND(BW128*I168/100,#REF!),""),IF(COUNT(BW128,I168)=2,ROUND(BW128*I168/L131,#REF!),""))</f>
        <v/>
      </c>
      <c r="BX164" s="580"/>
      <c r="BY164" s="325" t="str">
        <f>IF(COUNT(BY128,X168)=2,ROUND(BY128*X168/SUM(X159:X168),#REF!),"")</f>
        <v/>
      </c>
      <c r="BZ164" s="325" t="str">
        <f>IF(COUNT(BZ128,Y168)=2,ROUND(BZ128*Y168/SUM(Y159:Y168),#REF!),"")</f>
        <v/>
      </c>
      <c r="CA164" s="325" t="str">
        <f>IF(COUNT(CA128,Z168)=2,ROUND(CA128*Z168/SUM(Z159:Z168),#REF!),"")</f>
        <v/>
      </c>
      <c r="CB164" s="325" t="str">
        <f>IF(COUNT(CB128,AA168)=2,ROUND(CB128*AA168/SUM(AA159:AA168),#REF!),"")</f>
        <v/>
      </c>
      <c r="CC164" s="325" t="str">
        <f>IF(COUNT(CC128,AB168)=2,ROUND(CC128*AB168/SUM(AB159:AB168),#REF!),"")</f>
        <v/>
      </c>
      <c r="CD164" s="325" t="str">
        <f>IF(COUNT(CD128,AC168)=2,ROUND(CD128*AC168/SUM(AC159:AC168),#REF!),"")</f>
        <v/>
      </c>
      <c r="CE164" s="325" t="str">
        <f>IF(COUNT(CE128,AD168)=2,ROUND(CE128*AD168/SUM(AD159:AD168),#REF!),"")</f>
        <v/>
      </c>
      <c r="CF164" s="325" t="str">
        <f>IF(COUNT(CF128,AE168)=2,ROUND(CF128*AE168/SUM(AE159:AE168),#REF!),"")</f>
        <v/>
      </c>
      <c r="CG164" s="325" t="str">
        <f>IF(COUNT(CG128,AF168)=2,ROUND(CG128*AF168/SUM(AF159:AF168),#REF!),"")</f>
        <v/>
      </c>
      <c r="CH164" s="563" t="s">
        <v>117</v>
      </c>
      <c r="CI164" s="563"/>
      <c r="CJ164" s="563"/>
      <c r="CK164" s="563"/>
      <c r="CL164" s="563"/>
      <c r="CM164" s="563"/>
      <c r="CN164" s="563"/>
      <c r="CO164" s="563"/>
      <c r="CP164" s="563"/>
      <c r="CQ164" s="563"/>
    </row>
    <row r="165" spans="3:95" s="243" customFormat="1" ht="13.5" customHeight="1">
      <c r="C165" s="568"/>
      <c r="D165" s="568"/>
      <c r="E165" s="324"/>
      <c r="F165" s="569" t="str">
        <f t="shared" ca="1" si="33"/>
        <v/>
      </c>
      <c r="G165" s="569"/>
      <c r="H165" s="569"/>
      <c r="I165" s="323" t="str">
        <f>IF(E165="","",E123)</f>
        <v/>
      </c>
      <c r="J165" s="569" t="e">
        <f>J157&amp;"７"</f>
        <v>#REF!</v>
      </c>
      <c r="K165" s="569"/>
      <c r="L165" s="256"/>
      <c r="M165" s="256"/>
      <c r="N165" s="256"/>
      <c r="O165" s="256"/>
      <c r="P165" s="256"/>
      <c r="Q165" s="256"/>
      <c r="R165" s="256"/>
      <c r="S165" s="256"/>
      <c r="T165" s="256"/>
      <c r="U165" s="256"/>
      <c r="V165" s="256"/>
      <c r="W165" s="256"/>
      <c r="X165" s="256"/>
      <c r="Y165" s="256"/>
      <c r="Z165" s="256"/>
      <c r="AA165" s="256"/>
      <c r="AB165" s="256"/>
      <c r="AC165" s="256"/>
      <c r="AD165" s="256"/>
      <c r="AE165" s="256"/>
      <c r="AF165" s="256"/>
      <c r="AG165" s="570"/>
      <c r="AH165" s="570"/>
      <c r="AI165" s="570"/>
      <c r="AJ165" s="570"/>
      <c r="AK165" s="570"/>
      <c r="AL165" s="570"/>
      <c r="AM165" s="570"/>
      <c r="AN165" s="570"/>
      <c r="AO165" s="570"/>
      <c r="AP165" s="570"/>
      <c r="AR165" s="571" t="b">
        <f t="shared" si="32"/>
        <v>0</v>
      </c>
      <c r="AS165" s="571"/>
      <c r="AT165" s="571"/>
      <c r="AU165" s="282" t="s">
        <v>160</v>
      </c>
      <c r="AV165" s="275"/>
      <c r="AX165" s="569"/>
      <c r="AY165" s="569"/>
      <c r="AZ165" s="588"/>
      <c r="BA165" s="590"/>
      <c r="BB165" s="590"/>
      <c r="BC165" s="590"/>
      <c r="BD165" s="588"/>
      <c r="BE165" s="583"/>
      <c r="BF165" s="584"/>
      <c r="BG165" s="259"/>
      <c r="BH165" s="259"/>
      <c r="BI165" s="259"/>
      <c r="BJ165" s="259"/>
      <c r="BK165" s="259"/>
      <c r="BL165" s="259"/>
      <c r="BM165" s="259"/>
      <c r="BN165" s="259"/>
      <c r="BO165" s="259"/>
      <c r="BP165" s="259"/>
      <c r="BQ165" s="259"/>
      <c r="BR165" s="259"/>
      <c r="BS165" s="569"/>
      <c r="BT165" s="569"/>
      <c r="BU165" s="569"/>
      <c r="BV165" s="323" t="s">
        <v>172</v>
      </c>
      <c r="BW165" s="355" t="str">
        <f>IF(F156=0,IF(COUNT(BW129,F168)=2,ROUND(BW129*F168/100,#REF!),""),IF(COUNT(BW129,F168)=2,ROUND(BW129*F168/Q129,#REF!),""))</f>
        <v/>
      </c>
      <c r="BX165" s="581"/>
      <c r="BY165" s="325" t="str">
        <f>IF(COUNT(BY129,X168)=2,ROUND(BY129*X168/SUM(X159:X168),#REF!),"")</f>
        <v/>
      </c>
      <c r="BZ165" s="325" t="str">
        <f>IF(COUNT(BZ129,Y168)=2,ROUND(BZ129*Y168/SUM(Y159:Y168),#REF!),"")</f>
        <v/>
      </c>
      <c r="CA165" s="325" t="str">
        <f>IF(COUNT(CA129,Z168)=2,ROUND(CA129*Z168/SUM(Z159:Z168),#REF!),"")</f>
        <v/>
      </c>
      <c r="CB165" s="325" t="str">
        <f>IF(COUNT(CB129,AA168)=2,ROUND(CB129*AA168/SUM(AA159:AA168),#REF!),"")</f>
        <v/>
      </c>
      <c r="CC165" s="325" t="str">
        <f>IF(COUNT(CC129,AB168)=2,ROUND(CC129*AB168/SUM(AB159:AB168),#REF!),"")</f>
        <v/>
      </c>
      <c r="CD165" s="325" t="str">
        <f>IF(COUNT(CD129,AC168)=2,ROUND(CD129*AC168/SUM(AC159:AC168),#REF!),"")</f>
        <v/>
      </c>
      <c r="CE165" s="325" t="str">
        <f>IF(COUNT(CE129,AD168)=2,ROUND(CE129*AD168/SUM(AD159:AD168),#REF!),"")</f>
        <v/>
      </c>
      <c r="CF165" s="325" t="str">
        <f>IF(COUNT(CF129,AE168)=2,ROUND(CF129*AE168/SUM(AE159:AE168),#REF!),"")</f>
        <v/>
      </c>
      <c r="CG165" s="325" t="str">
        <f>IF(COUNT(CG129,AF168)=2,ROUND(CG129*AF168/SUM(AF159:AF168),#REF!),"")</f>
        <v/>
      </c>
      <c r="CH165" s="564" t="str">
        <f>IF(CH164="","",CH164)</f>
        <v>風力</v>
      </c>
      <c r="CI165" s="564"/>
      <c r="CJ165" s="564"/>
      <c r="CK165" s="564"/>
      <c r="CL165" s="564"/>
      <c r="CM165" s="564"/>
      <c r="CN165" s="564"/>
      <c r="CO165" s="564"/>
      <c r="CP165" s="564"/>
      <c r="CQ165" s="564"/>
    </row>
    <row r="166" spans="3:95" s="243" customFormat="1" ht="13.5" customHeight="1">
      <c r="C166" s="568"/>
      <c r="D166" s="568"/>
      <c r="E166" s="324"/>
      <c r="F166" s="569" t="str">
        <f t="shared" ca="1" si="33"/>
        <v/>
      </c>
      <c r="G166" s="569"/>
      <c r="H166" s="569"/>
      <c r="I166" s="323" t="str">
        <f>IF(E166="","",E123)</f>
        <v/>
      </c>
      <c r="J166" s="569" t="e">
        <f>J157&amp;"８"</f>
        <v>#REF!</v>
      </c>
      <c r="K166" s="569"/>
      <c r="L166" s="256"/>
      <c r="M166" s="256"/>
      <c r="N166" s="256"/>
      <c r="O166" s="256"/>
      <c r="P166" s="256"/>
      <c r="Q166" s="256"/>
      <c r="R166" s="256"/>
      <c r="S166" s="256"/>
      <c r="T166" s="256"/>
      <c r="U166" s="256"/>
      <c r="V166" s="256"/>
      <c r="W166" s="256"/>
      <c r="X166" s="256"/>
      <c r="Y166" s="256"/>
      <c r="Z166" s="256"/>
      <c r="AA166" s="256"/>
      <c r="AB166" s="256"/>
      <c r="AC166" s="256"/>
      <c r="AD166" s="256"/>
      <c r="AE166" s="256"/>
      <c r="AF166" s="256"/>
      <c r="AG166" s="570"/>
      <c r="AH166" s="570"/>
      <c r="AI166" s="570"/>
      <c r="AJ166" s="570"/>
      <c r="AK166" s="570"/>
      <c r="AL166" s="570"/>
      <c r="AM166" s="570"/>
      <c r="AN166" s="570"/>
      <c r="AO166" s="570"/>
      <c r="AP166" s="570"/>
      <c r="AR166" s="571" t="b">
        <f t="shared" si="32"/>
        <v>0</v>
      </c>
      <c r="AS166" s="571"/>
      <c r="AT166" s="571"/>
      <c r="AU166" s="282" t="s">
        <v>160</v>
      </c>
      <c r="AV166" s="257"/>
      <c r="AX166" s="569"/>
      <c r="AY166" s="569"/>
      <c r="AZ166" s="589"/>
      <c r="BA166" s="590"/>
      <c r="BB166" s="590"/>
      <c r="BC166" s="590"/>
      <c r="BD166" s="589"/>
      <c r="BE166" s="585" t="e">
        <f>IF(#REF!="発電事業者","月間送電電力量（GWh）","月間受電電力量（GWh）")</f>
        <v>#REF!</v>
      </c>
      <c r="BF166" s="586"/>
      <c r="BG166" s="297" t="str">
        <f>IF(COUNT(BG130,L168)=2,ROUND(BG130*L168/SUM(L159:L168),#REF!),"")</f>
        <v/>
      </c>
      <c r="BH166" s="297" t="str">
        <f>IF(COUNT(BH130,M168)=2,ROUND(BH130*M168/SUM(M159:M168),#REF!),"")</f>
        <v/>
      </c>
      <c r="BI166" s="297" t="str">
        <f>IF(COUNT(BI130,N168)=2,ROUND(BI130*N168/SUM(N159:N168),#REF!),"")</f>
        <v/>
      </c>
      <c r="BJ166" s="297" t="str">
        <f>IF(COUNT(BJ130,O168)=2,ROUND(BJ130*O168/SUM(O159:O168),#REF!),"")</f>
        <v/>
      </c>
      <c r="BK166" s="297" t="str">
        <f>IF(COUNT(BK130,P168)=2,ROUND(BK130*P168/SUM(P159:P168),#REF!),"")</f>
        <v/>
      </c>
      <c r="BL166" s="297" t="str">
        <f>IF(COUNT(BL130,Q168)=2,ROUND(BL130*Q168/SUM(Q159:Q168),#REF!),"")</f>
        <v/>
      </c>
      <c r="BM166" s="297" t="str">
        <f>IF(COUNT(BM130,R168)=2,ROUND(BM130*R168/SUM(R159:R168),#REF!),"")</f>
        <v/>
      </c>
      <c r="BN166" s="297" t="str">
        <f>IF(COUNT(BN130,S168)=2,ROUND(BN130*S168/SUM(S159:S168),#REF!),"")</f>
        <v/>
      </c>
      <c r="BO166" s="297" t="str">
        <f>IF(COUNT(BO130,T168)=2,ROUND(BO130*T168/SUM(T159:T168),#REF!),"")</f>
        <v/>
      </c>
      <c r="BP166" s="297" t="str">
        <f>IF(COUNT(BP130,U168)=2,ROUND(BP130*U168/SUM(U159:U168),#REF!),"")</f>
        <v/>
      </c>
      <c r="BQ166" s="297" t="str">
        <f>IF(COUNT(BQ130,V168)=2,ROUND(BQ130*V168/SUM(V159:V168),#REF!),"")</f>
        <v/>
      </c>
      <c r="BR166" s="297" t="str">
        <f>IF(COUNT(BR130,W168)=2,ROUND(BR130*W168/SUM(W159:W168),#REF!),"")</f>
        <v/>
      </c>
      <c r="BS166" s="569" t="e">
        <f>IF(#REF!="発電事業者","年間送電電力量（GWh）","年間受電電力量（GWh）")</f>
        <v>#REF!</v>
      </c>
      <c r="BT166" s="569"/>
      <c r="BU166" s="569"/>
      <c r="BV166" s="323" t="s">
        <v>25</v>
      </c>
      <c r="BW166" s="352"/>
      <c r="BX166" s="582"/>
      <c r="BY166" s="297" t="str">
        <f>IF(COUNT(BY130,X168)=2,ROUND(BY130*X168/SUM(X159:X168),#REF!),"")</f>
        <v/>
      </c>
      <c r="BZ166" s="297" t="str">
        <f>IF(COUNT(BZ130,Y168)=2,ROUND(BZ130*Y168/SUM(Y159:Y168),#REF!),"")</f>
        <v/>
      </c>
      <c r="CA166" s="297" t="str">
        <f>IF(COUNT(CA130,Z168)=2,ROUND(CA130*Z168/SUM(Z159:Z168),#REF!),"")</f>
        <v/>
      </c>
      <c r="CB166" s="297" t="str">
        <f>IF(COUNT(CB130,AA168)=2,ROUND(CB130*AA168/SUM(AA159:AA168),#REF!),"")</f>
        <v/>
      </c>
      <c r="CC166" s="297" t="str">
        <f>IF(COUNT(CC130,AB168)=2,ROUND(CC130*AB168/SUM(AB159:AB168),#REF!),"")</f>
        <v/>
      </c>
      <c r="CD166" s="297" t="str">
        <f>IF(COUNT(CD130,AC168)=2,ROUND(CD130*AC168/SUM(AC159:AC168),#REF!),"")</f>
        <v/>
      </c>
      <c r="CE166" s="297" t="str">
        <f>IF(COUNT(CE130,AD168)=2,ROUND(CE130*AD168/SUM(AD159:AD168),#REF!),"")</f>
        <v/>
      </c>
      <c r="CF166" s="297" t="str">
        <f>IF(COUNT(CF130,AE168)=2,ROUND(CF130*AE168/SUM(AE159:AE168),#REF!),"")</f>
        <v/>
      </c>
      <c r="CG166" s="297" t="str">
        <f>IF(COUNT(CG130,AF168)=2,ROUND(CG130*AF168/SUM(AF159:AF168),#REF!),"")</f>
        <v/>
      </c>
      <c r="CH166" s="565" t="str">
        <f>IF(COUNTA(AG168)=0,"",AG168)</f>
        <v/>
      </c>
      <c r="CI166" s="565"/>
      <c r="CJ166" s="565"/>
      <c r="CK166" s="565"/>
      <c r="CL166" s="565"/>
      <c r="CM166" s="565"/>
      <c r="CN166" s="565"/>
      <c r="CO166" s="565"/>
      <c r="CP166" s="565"/>
      <c r="CQ166" s="565"/>
    </row>
    <row r="167" spans="3:95" s="243" customFormat="1" ht="13.5" customHeight="1">
      <c r="C167" s="568"/>
      <c r="D167" s="568"/>
      <c r="E167" s="324"/>
      <c r="F167" s="569" t="str">
        <f t="shared" ca="1" si="33"/>
        <v/>
      </c>
      <c r="G167" s="569"/>
      <c r="H167" s="569"/>
      <c r="I167" s="323" t="str">
        <f>IF(E167="","",E123)</f>
        <v/>
      </c>
      <c r="J167" s="569" t="e">
        <f>J157&amp;"９"</f>
        <v>#REF!</v>
      </c>
      <c r="K167" s="569"/>
      <c r="L167" s="256"/>
      <c r="M167" s="256"/>
      <c r="N167" s="256"/>
      <c r="O167" s="256"/>
      <c r="P167" s="256"/>
      <c r="Q167" s="256"/>
      <c r="R167" s="256"/>
      <c r="S167" s="256"/>
      <c r="T167" s="256"/>
      <c r="U167" s="256"/>
      <c r="V167" s="256"/>
      <c r="W167" s="256"/>
      <c r="X167" s="256"/>
      <c r="Y167" s="256"/>
      <c r="Z167" s="256"/>
      <c r="AA167" s="256"/>
      <c r="AB167" s="256"/>
      <c r="AC167" s="256"/>
      <c r="AD167" s="256"/>
      <c r="AE167" s="256"/>
      <c r="AF167" s="256"/>
      <c r="AG167" s="570"/>
      <c r="AH167" s="570"/>
      <c r="AI167" s="570"/>
      <c r="AJ167" s="570"/>
      <c r="AK167" s="570"/>
      <c r="AL167" s="570"/>
      <c r="AM167" s="570"/>
      <c r="AN167" s="570"/>
      <c r="AO167" s="570"/>
      <c r="AP167" s="570"/>
      <c r="AR167" s="571" t="b">
        <f t="shared" si="32"/>
        <v>0</v>
      </c>
      <c r="AS167" s="571"/>
      <c r="AT167" s="571"/>
      <c r="AU167" s="282" t="s">
        <v>160</v>
      </c>
      <c r="AV167" s="275"/>
    </row>
    <row r="168" spans="3:95" s="243" customFormat="1" ht="13.5" customHeight="1">
      <c r="C168" s="572" t="s">
        <v>307</v>
      </c>
      <c r="D168" s="573"/>
      <c r="E168" s="353"/>
      <c r="F168" s="574"/>
      <c r="G168" s="575"/>
      <c r="H168" s="576"/>
      <c r="I168" s="354"/>
      <c r="J168" s="577"/>
      <c r="K168" s="577"/>
      <c r="L168" s="308"/>
      <c r="M168" s="308"/>
      <c r="N168" s="308"/>
      <c r="O168" s="308"/>
      <c r="P168" s="308"/>
      <c r="Q168" s="308"/>
      <c r="R168" s="308"/>
      <c r="S168" s="308"/>
      <c r="T168" s="308"/>
      <c r="U168" s="308"/>
      <c r="V168" s="308"/>
      <c r="W168" s="308"/>
      <c r="X168" s="308"/>
      <c r="Y168" s="308"/>
      <c r="Z168" s="308"/>
      <c r="AA168" s="308"/>
      <c r="AB168" s="308"/>
      <c r="AC168" s="308"/>
      <c r="AD168" s="308"/>
      <c r="AE168" s="308"/>
      <c r="AF168" s="308"/>
      <c r="AG168" s="570"/>
      <c r="AH168" s="570"/>
      <c r="AI168" s="570"/>
      <c r="AJ168" s="570"/>
      <c r="AK168" s="570"/>
      <c r="AL168" s="570"/>
      <c r="AM168" s="570"/>
      <c r="AN168" s="570"/>
      <c r="AO168" s="570"/>
      <c r="AP168" s="570"/>
      <c r="AR168" s="571" t="b">
        <f t="shared" si="32"/>
        <v>0</v>
      </c>
      <c r="AS168" s="571"/>
      <c r="AT168" s="571"/>
      <c r="AU168" s="282" t="s">
        <v>160</v>
      </c>
    </row>
    <row r="169" spans="3:95" s="243" customFormat="1" ht="13.5" hidden="1" customHeight="1"/>
    <row r="170" spans="3:95" s="243" customFormat="1" ht="13.5" hidden="1" customHeight="1">
      <c r="AV170" s="268"/>
    </row>
    <row r="171" spans="3:95" s="243" customFormat="1" ht="13.5" hidden="1" customHeight="1">
      <c r="AV171" s="268"/>
    </row>
    <row r="172" spans="3:95" s="243" customFormat="1" ht="13.5" hidden="1" customHeight="1">
      <c r="AV172" s="268"/>
    </row>
    <row r="173" spans="3:95" s="243" customFormat="1" ht="13.5" hidden="1" customHeight="1">
      <c r="AV173" s="268"/>
    </row>
    <row r="174" spans="3:95" s="243" customFormat="1" ht="13.5" hidden="1" customHeight="1">
      <c r="AV174" s="268"/>
    </row>
    <row r="175" spans="3:95" s="243" customFormat="1" ht="13.5" hidden="1" customHeight="1">
      <c r="AV175" s="268"/>
    </row>
    <row r="176" spans="3:95" s="243" customFormat="1" ht="13.5" hidden="1" customHeight="1">
      <c r="AV176" s="268"/>
    </row>
    <row r="177" spans="3:100" s="243" customFormat="1" ht="13.5" hidden="1" customHeight="1">
      <c r="AV177" s="268"/>
    </row>
    <row r="178" spans="3:100" s="243" customFormat="1" ht="13.5" hidden="1" customHeight="1">
      <c r="AV178" s="268"/>
    </row>
    <row r="179" spans="3:100" s="243" customFormat="1" ht="13.5" hidden="1" customHeight="1">
      <c r="AV179" s="268"/>
    </row>
    <row r="180" spans="3:100" s="243" customFormat="1" ht="13.5" hidden="1" customHeight="1">
      <c r="AV180" s="268"/>
    </row>
    <row r="181" spans="3:100" s="243" customFormat="1" ht="13.5" hidden="1" customHeight="1">
      <c r="AV181" s="268"/>
    </row>
    <row r="182" spans="3:100" s="243" customFormat="1" ht="13.5" customHeight="1">
      <c r="AQ182" s="268"/>
      <c r="AR182" s="268"/>
      <c r="AS182" s="268"/>
      <c r="AT182" s="268"/>
      <c r="AU182" s="268"/>
    </row>
    <row r="183" spans="3:100" s="243" customFormat="1" ht="13.5" customHeight="1">
      <c r="C183" s="651" t="s">
        <v>8</v>
      </c>
      <c r="D183" s="651"/>
      <c r="E183" s="562" t="s">
        <v>104</v>
      </c>
      <c r="F183" s="562"/>
      <c r="G183" s="279"/>
    </row>
    <row r="184" spans="3:100" s="243" customFormat="1" ht="13.5" customHeight="1">
      <c r="C184" s="651"/>
      <c r="D184" s="651"/>
      <c r="E184" s="562"/>
      <c r="F184" s="562"/>
      <c r="G184" s="279"/>
      <c r="I184" s="244"/>
    </row>
    <row r="185" spans="3:100" s="243" customFormat="1" ht="13.5" customHeight="1">
      <c r="C185" s="235" t="s">
        <v>254</v>
      </c>
      <c r="D185" s="279"/>
      <c r="E185" s="279"/>
      <c r="F185" s="279"/>
      <c r="G185" s="279"/>
      <c r="I185" s="244"/>
      <c r="BC185" s="239" t="e">
        <f>IF(#REF!="発電事業者","算定結果　様式第３２第１表～第４表（保有電源新エネ欄他）","算定結果　様式第３２第１表・第２表（年度末電源構成・発電端電力量）")</f>
        <v>#REF!</v>
      </c>
      <c r="CT185" s="296" t="s">
        <v>114</v>
      </c>
      <c r="CV185" s="286" t="str">
        <f>IF(COUNT(H189:S212)&gt;0,"○","")</f>
        <v/>
      </c>
    </row>
    <row r="186" spans="3:100" s="243" customFormat="1" ht="13.5" customHeight="1">
      <c r="C186" s="652"/>
      <c r="D186" s="653"/>
      <c r="E186" s="653"/>
      <c r="F186" s="653"/>
      <c r="G186" s="654"/>
      <c r="H186" s="594" t="str">
        <f>$H$66</f>
        <v>風力</v>
      </c>
      <c r="I186" s="594"/>
      <c r="J186" s="594"/>
      <c r="K186" s="594"/>
      <c r="L186" s="594"/>
      <c r="M186" s="594"/>
      <c r="N186" s="594"/>
      <c r="O186" s="594"/>
      <c r="P186" s="594"/>
      <c r="Q186" s="594"/>
      <c r="R186" s="594"/>
      <c r="S186" s="594"/>
      <c r="T186" s="594"/>
      <c r="U186" s="594"/>
      <c r="V186" s="594"/>
      <c r="W186" s="594"/>
      <c r="X186" s="594"/>
      <c r="Y186" s="594"/>
      <c r="Z186" s="594"/>
      <c r="AA186" s="245"/>
      <c r="AB186" s="245"/>
      <c r="AC186" s="245"/>
      <c r="AD186" s="658"/>
      <c r="AE186" s="658"/>
      <c r="AF186" s="658"/>
      <c r="AG186" s="658"/>
      <c r="AH186" s="658"/>
      <c r="AI186" s="594" t="str">
        <f>$H$66</f>
        <v>風力</v>
      </c>
      <c r="AJ186" s="594"/>
      <c r="AK186" s="594"/>
      <c r="AL186" s="594"/>
      <c r="AM186" s="594"/>
      <c r="AN186" s="594"/>
      <c r="AO186" s="594"/>
      <c r="AP186" s="594"/>
      <c r="AQ186" s="594"/>
      <c r="AR186" s="594"/>
      <c r="AS186" s="594"/>
      <c r="AT186" s="594"/>
      <c r="AU186" s="594"/>
      <c r="BB186" s="246"/>
      <c r="BC186" s="659" t="s">
        <v>256</v>
      </c>
      <c r="BD186" s="659"/>
      <c r="BE186" s="659"/>
      <c r="BF186" s="659"/>
      <c r="BG186" s="601" t="e">
        <f>DATE(#REF!,1,1)</f>
        <v>#REF!</v>
      </c>
      <c r="BH186" s="602"/>
      <c r="BI186" s="602"/>
      <c r="BJ186" s="602"/>
      <c r="BK186" s="602"/>
      <c r="BL186" s="602"/>
      <c r="BM186" s="602"/>
      <c r="BN186" s="602"/>
      <c r="BO186" s="602"/>
      <c r="BP186" s="602"/>
      <c r="BQ186" s="602"/>
      <c r="BR186" s="603"/>
      <c r="BS186" s="659" t="s">
        <v>257</v>
      </c>
      <c r="BT186" s="659"/>
      <c r="BU186" s="659"/>
      <c r="BV186" s="659"/>
      <c r="BW186" s="592" t="e">
        <f>DATE(#REF!-1,1,1)</f>
        <v>#REF!</v>
      </c>
      <c r="BX186" s="592" t="e">
        <f>DATE(#REF!,1,1)</f>
        <v>#REF!</v>
      </c>
      <c r="BY186" s="592" t="e">
        <f>DATE(#REF!+1,1,1)</f>
        <v>#REF!</v>
      </c>
      <c r="BZ186" s="592" t="e">
        <f>DATE(#REF!+2,1,1)</f>
        <v>#REF!</v>
      </c>
      <c r="CA186" s="592" t="e">
        <f>DATE(#REF!+3,1,1)</f>
        <v>#REF!</v>
      </c>
      <c r="CB186" s="592" t="e">
        <f>DATE(#REF!+4,1,1)</f>
        <v>#REF!</v>
      </c>
      <c r="CC186" s="592" t="e">
        <f>DATE(#REF!+5,1,1)</f>
        <v>#REF!</v>
      </c>
      <c r="CD186" s="592" t="e">
        <f>DATE(#REF!+6,1,1)</f>
        <v>#REF!</v>
      </c>
      <c r="CE186" s="592" t="e">
        <f>DATE(#REF!+7,1,1)</f>
        <v>#REF!</v>
      </c>
      <c r="CF186" s="592" t="e">
        <f>DATE(#REF!+8,1,1)</f>
        <v>#REF!</v>
      </c>
      <c r="CG186" s="592" t="e">
        <f>DATE(#REF!+9,1,1)</f>
        <v>#REF!</v>
      </c>
      <c r="CH186" s="273"/>
      <c r="CI186" s="273"/>
      <c r="CJ186" s="273"/>
      <c r="CK186" s="273"/>
      <c r="CL186" s="273"/>
      <c r="CM186" s="273"/>
      <c r="CN186" s="273"/>
      <c r="CO186" s="273"/>
      <c r="CP186" s="273"/>
      <c r="CQ186" s="273"/>
    </row>
    <row r="187" spans="3:100" s="243" customFormat="1" ht="13.5" customHeight="1">
      <c r="C187" s="655"/>
      <c r="D187" s="656"/>
      <c r="E187" s="656"/>
      <c r="F187" s="656"/>
      <c r="G187" s="657"/>
      <c r="H187" s="247" t="s">
        <v>194</v>
      </c>
      <c r="I187" s="247" t="s">
        <v>195</v>
      </c>
      <c r="J187" s="247" t="s">
        <v>161</v>
      </c>
      <c r="K187" s="247" t="s">
        <v>162</v>
      </c>
      <c r="L187" s="247" t="s">
        <v>163</v>
      </c>
      <c r="M187" s="247" t="s">
        <v>164</v>
      </c>
      <c r="N187" s="247" t="s">
        <v>165</v>
      </c>
      <c r="O187" s="247" t="s">
        <v>166</v>
      </c>
      <c r="P187" s="247" t="s">
        <v>167</v>
      </c>
      <c r="Q187" s="247" t="s">
        <v>168</v>
      </c>
      <c r="R187" s="247" t="s">
        <v>169</v>
      </c>
      <c r="S187" s="247" t="s">
        <v>170</v>
      </c>
      <c r="T187" s="247" t="s">
        <v>25</v>
      </c>
      <c r="U187" s="637"/>
      <c r="V187" s="638"/>
      <c r="W187" s="638"/>
      <c r="X187" s="638"/>
      <c r="Y187" s="638"/>
      <c r="Z187" s="639"/>
      <c r="AA187" s="245"/>
      <c r="AB187" s="245"/>
      <c r="AC187" s="245"/>
      <c r="AD187" s="658"/>
      <c r="AE187" s="658"/>
      <c r="AF187" s="658"/>
      <c r="AG187" s="658"/>
      <c r="AH187" s="658"/>
      <c r="AI187" s="247" t="s">
        <v>194</v>
      </c>
      <c r="AJ187" s="247" t="s">
        <v>195</v>
      </c>
      <c r="AK187" s="247" t="s">
        <v>161</v>
      </c>
      <c r="AL187" s="247" t="s">
        <v>162</v>
      </c>
      <c r="AM187" s="247" t="s">
        <v>163</v>
      </c>
      <c r="AN187" s="247" t="s">
        <v>164</v>
      </c>
      <c r="AO187" s="247" t="s">
        <v>165</v>
      </c>
      <c r="AP187" s="247" t="s">
        <v>166</v>
      </c>
      <c r="AQ187" s="247" t="s">
        <v>167</v>
      </c>
      <c r="AR187" s="247" t="s">
        <v>168</v>
      </c>
      <c r="AS187" s="247" t="s">
        <v>169</v>
      </c>
      <c r="AT187" s="247" t="s">
        <v>170</v>
      </c>
      <c r="AU187" s="247" t="s">
        <v>25</v>
      </c>
      <c r="AX187" s="280"/>
      <c r="AY187" s="280"/>
      <c r="AZ187" s="280"/>
      <c r="BA187" s="280"/>
      <c r="BB187" s="246"/>
      <c r="BC187" s="659"/>
      <c r="BD187" s="659"/>
      <c r="BE187" s="659"/>
      <c r="BF187" s="659"/>
      <c r="BG187" s="322" t="s">
        <v>194</v>
      </c>
      <c r="BH187" s="322" t="s">
        <v>195</v>
      </c>
      <c r="BI187" s="322" t="s">
        <v>161</v>
      </c>
      <c r="BJ187" s="322" t="s">
        <v>162</v>
      </c>
      <c r="BK187" s="322" t="s">
        <v>163</v>
      </c>
      <c r="BL187" s="322" t="s">
        <v>164</v>
      </c>
      <c r="BM187" s="322" t="s">
        <v>165</v>
      </c>
      <c r="BN187" s="322" t="s">
        <v>166</v>
      </c>
      <c r="BO187" s="322" t="s">
        <v>167</v>
      </c>
      <c r="BP187" s="322" t="s">
        <v>168</v>
      </c>
      <c r="BQ187" s="322" t="s">
        <v>169</v>
      </c>
      <c r="BR187" s="322" t="s">
        <v>170</v>
      </c>
      <c r="BS187" s="659"/>
      <c r="BT187" s="659"/>
      <c r="BU187" s="659"/>
      <c r="BV187" s="659"/>
      <c r="BW187" s="593"/>
      <c r="BX187" s="593"/>
      <c r="BY187" s="593"/>
      <c r="BZ187" s="593"/>
      <c r="CA187" s="593"/>
      <c r="CB187" s="593"/>
      <c r="CC187" s="593"/>
      <c r="CD187" s="593"/>
      <c r="CE187" s="593"/>
      <c r="CF187" s="593"/>
      <c r="CG187" s="593"/>
      <c r="CH187" s="273"/>
      <c r="CI187" s="273"/>
      <c r="CJ187" s="273"/>
      <c r="CK187" s="273"/>
      <c r="CL187" s="273"/>
      <c r="CM187" s="273"/>
      <c r="CN187" s="273"/>
      <c r="CO187" s="273"/>
      <c r="CP187" s="273"/>
      <c r="CQ187" s="273"/>
    </row>
    <row r="188" spans="3:100" s="243" customFormat="1" ht="13.5" customHeight="1">
      <c r="C188" s="594" t="s">
        <v>196</v>
      </c>
      <c r="D188" s="594"/>
      <c r="E188" s="594"/>
      <c r="F188" s="594"/>
      <c r="G188" s="594"/>
      <c r="H188" s="248">
        <f t="shared" ref="H188:S188" si="34">IF($E183="","",VLOOKUP($E183,$CT$84:$DG$93,CV$94,FALSE))</f>
        <v>3.8556641571716954E-2</v>
      </c>
      <c r="I188" s="248">
        <f t="shared" si="34"/>
        <v>2.2635215147777964E-2</v>
      </c>
      <c r="J188" s="248">
        <f t="shared" si="34"/>
        <v>9.0523588639166534E-3</v>
      </c>
      <c r="K188" s="248">
        <f t="shared" si="34"/>
        <v>5.9314495028780743E-3</v>
      </c>
      <c r="L188" s="248">
        <f t="shared" si="34"/>
        <v>4.4505494505494509E-3</v>
      </c>
      <c r="M188" s="248">
        <f t="shared" si="34"/>
        <v>5.5213675213675213E-3</v>
      </c>
      <c r="N188" s="248">
        <f t="shared" si="34"/>
        <v>2.5762515262515263E-2</v>
      </c>
      <c r="O188" s="248">
        <f t="shared" si="34"/>
        <v>3.6636141636141636E-2</v>
      </c>
      <c r="P188" s="248">
        <f t="shared" si="34"/>
        <v>5.1786324786324792E-2</v>
      </c>
      <c r="Q188" s="248">
        <f t="shared" si="34"/>
        <v>7.4205738705738711E-2</v>
      </c>
      <c r="R188" s="248">
        <f t="shared" si="34"/>
        <v>6.1666666666666661E-2</v>
      </c>
      <c r="S188" s="248">
        <f t="shared" si="34"/>
        <v>3.2619658119658126E-2</v>
      </c>
      <c r="T188" s="249"/>
      <c r="U188" s="640"/>
      <c r="V188" s="641"/>
      <c r="W188" s="641"/>
      <c r="X188" s="641"/>
      <c r="Y188" s="641"/>
      <c r="Z188" s="642"/>
      <c r="AA188" s="250"/>
      <c r="AB188" s="250"/>
      <c r="AC188" s="250"/>
      <c r="AD188" s="594" t="s">
        <v>197</v>
      </c>
      <c r="AE188" s="594"/>
      <c r="AF188" s="594"/>
      <c r="AG188" s="594"/>
      <c r="AH188" s="594"/>
      <c r="AI188" s="251">
        <v>30</v>
      </c>
      <c r="AJ188" s="251">
        <v>31</v>
      </c>
      <c r="AK188" s="251">
        <v>30</v>
      </c>
      <c r="AL188" s="251">
        <v>31</v>
      </c>
      <c r="AM188" s="251">
        <v>31</v>
      </c>
      <c r="AN188" s="251">
        <v>30</v>
      </c>
      <c r="AO188" s="251">
        <v>31</v>
      </c>
      <c r="AP188" s="251">
        <v>30</v>
      </c>
      <c r="AQ188" s="251">
        <v>31</v>
      </c>
      <c r="AR188" s="251">
        <v>31</v>
      </c>
      <c r="AS188" s="251">
        <v>28</v>
      </c>
      <c r="AT188" s="251">
        <v>31</v>
      </c>
      <c r="AU188" s="249"/>
      <c r="AX188" s="280"/>
      <c r="AY188" s="280"/>
      <c r="AZ188" s="280"/>
      <c r="BA188" s="280"/>
      <c r="BB188" s="246"/>
      <c r="BC188" s="634" t="s">
        <v>198</v>
      </c>
      <c r="BD188" s="635"/>
      <c r="BE188" s="635"/>
      <c r="BF188" s="636"/>
      <c r="BG188" s="297" t="str">
        <f t="shared" ref="BG188:BR188" si="35">IF(COUNT(AI193)=0,"",AI193)</f>
        <v/>
      </c>
      <c r="BH188" s="297" t="str">
        <f t="shared" si="35"/>
        <v/>
      </c>
      <c r="BI188" s="297" t="str">
        <f t="shared" si="35"/>
        <v/>
      </c>
      <c r="BJ188" s="297" t="str">
        <f t="shared" si="35"/>
        <v/>
      </c>
      <c r="BK188" s="297" t="str">
        <f t="shared" si="35"/>
        <v/>
      </c>
      <c r="BL188" s="297" t="str">
        <f t="shared" si="35"/>
        <v/>
      </c>
      <c r="BM188" s="297" t="str">
        <f t="shared" si="35"/>
        <v/>
      </c>
      <c r="BN188" s="297" t="str">
        <f t="shared" si="35"/>
        <v/>
      </c>
      <c r="BO188" s="297" t="str">
        <f t="shared" si="35"/>
        <v/>
      </c>
      <c r="BP188" s="297" t="str">
        <f t="shared" si="35"/>
        <v/>
      </c>
      <c r="BQ188" s="297" t="str">
        <f t="shared" si="35"/>
        <v/>
      </c>
      <c r="BR188" s="297" t="str">
        <f t="shared" si="35"/>
        <v/>
      </c>
      <c r="BS188" s="597" t="s">
        <v>198</v>
      </c>
      <c r="BT188" s="633"/>
      <c r="BU188" s="598"/>
      <c r="BV188" s="322" t="s">
        <v>171</v>
      </c>
      <c r="BW188" s="253" t="str">
        <f>IF(COUNT(AM191)=0,"",AM191)</f>
        <v/>
      </c>
      <c r="BX188" s="253" t="str">
        <f>IF(COUNT(AM193)=0,"",AM193)</f>
        <v/>
      </c>
      <c r="BY188" s="253" t="str">
        <f>IF(COUNT(AM195)=0,"",AM195)</f>
        <v/>
      </c>
      <c r="BZ188" s="253" t="str">
        <f>IF(COUNT(AM197)=0,"",AM197)</f>
        <v/>
      </c>
      <c r="CA188" s="253" t="str">
        <f>IF(COUNT(AM199)=0,"",AM199)</f>
        <v/>
      </c>
      <c r="CB188" s="253" t="str">
        <f>IF(COUNT(AM201)=0,"",AM201)</f>
        <v/>
      </c>
      <c r="CC188" s="253" t="str">
        <f>IF(COUNT(AM203)=0,"",AM203)</f>
        <v/>
      </c>
      <c r="CD188" s="253" t="str">
        <f>IF(COUNT(AM205)=0,"",AM205)</f>
        <v/>
      </c>
      <c r="CE188" s="253" t="str">
        <f>IF(COUNT(AM207)=0,"",AM207)</f>
        <v/>
      </c>
      <c r="CF188" s="253" t="str">
        <f>IF(COUNT(AM209)=0,"",AM209)</f>
        <v/>
      </c>
      <c r="CG188" s="253" t="str">
        <f>IF(COUNT(AM211)=0,"",AM211)</f>
        <v/>
      </c>
      <c r="CH188" s="257"/>
      <c r="CI188" s="257"/>
      <c r="CJ188" s="257"/>
      <c r="CK188" s="257"/>
      <c r="CL188" s="257"/>
      <c r="CM188" s="257"/>
      <c r="CN188" s="257"/>
      <c r="CO188" s="257"/>
      <c r="CP188" s="257"/>
      <c r="CQ188" s="257"/>
    </row>
    <row r="189" spans="3:100" s="243" customFormat="1" ht="13.5" customHeight="1">
      <c r="C189" s="604" t="e">
        <f>DATE(#REF!-2,1,1)</f>
        <v>#REF!</v>
      </c>
      <c r="D189" s="605"/>
      <c r="E189" s="613" t="s">
        <v>275</v>
      </c>
      <c r="F189" s="614"/>
      <c r="G189" s="615"/>
      <c r="H189" s="255"/>
      <c r="I189" s="255"/>
      <c r="J189" s="255"/>
      <c r="K189" s="255"/>
      <c r="L189" s="255"/>
      <c r="M189" s="255"/>
      <c r="N189" s="255"/>
      <c r="O189" s="255"/>
      <c r="P189" s="256"/>
      <c r="Q189" s="256"/>
      <c r="R189" s="256"/>
      <c r="S189" s="256"/>
      <c r="T189" s="255"/>
      <c r="U189" s="578"/>
      <c r="V189" s="644"/>
      <c r="W189" s="644"/>
      <c r="X189" s="644"/>
      <c r="Y189" s="644"/>
      <c r="Z189" s="579"/>
      <c r="AA189" s="257"/>
      <c r="AB189" s="257"/>
      <c r="AC189" s="257"/>
      <c r="AD189" s="604" t="e">
        <f>DATE(#REF!-2,1,1)</f>
        <v>#REF!</v>
      </c>
      <c r="AE189" s="605"/>
      <c r="AF189" s="613" t="s">
        <v>198</v>
      </c>
      <c r="AG189" s="614"/>
      <c r="AH189" s="615"/>
      <c r="AI189" s="255"/>
      <c r="AJ189" s="255"/>
      <c r="AK189" s="255"/>
      <c r="AL189" s="255"/>
      <c r="AM189" s="255"/>
      <c r="AN189" s="255"/>
      <c r="AO189" s="255"/>
      <c r="AP189" s="255"/>
      <c r="AQ189" s="255"/>
      <c r="AR189" s="258" t="str">
        <f>IF(COUNT(P189,Q189)&lt;&gt;2,"",ROUND(MIN(P189,Q189)*Q188,#REF!))</f>
        <v/>
      </c>
      <c r="AS189" s="258" t="str">
        <f>IF(COUNT(Q189,R189)&lt;&gt;2,"",ROUND(MIN(Q189,R189)*R188,#REF!))</f>
        <v/>
      </c>
      <c r="AT189" s="258" t="str">
        <f>IF(COUNT(R189,S189)&lt;&gt;2,"",ROUND(MIN(R189,S189)*S188,#REF!))</f>
        <v/>
      </c>
      <c r="AU189" s="255"/>
      <c r="AX189" s="280"/>
      <c r="AY189" s="280"/>
      <c r="AZ189" s="280"/>
      <c r="BA189" s="280"/>
      <c r="BB189" s="246"/>
      <c r="BC189" s="648"/>
      <c r="BD189" s="649"/>
      <c r="BE189" s="649"/>
      <c r="BF189" s="650"/>
      <c r="BG189" s="259"/>
      <c r="BH189" s="259"/>
      <c r="BI189" s="259"/>
      <c r="BJ189" s="259"/>
      <c r="BK189" s="259"/>
      <c r="BL189" s="259"/>
      <c r="BM189" s="259"/>
      <c r="BN189" s="259"/>
      <c r="BO189" s="259"/>
      <c r="BP189" s="259"/>
      <c r="BQ189" s="259"/>
      <c r="BR189" s="259"/>
      <c r="BS189" s="599"/>
      <c r="BT189" s="643"/>
      <c r="BU189" s="600"/>
      <c r="BV189" s="322" t="s">
        <v>172</v>
      </c>
      <c r="BW189" s="253" t="str">
        <f>IF(COUNT(AR189)=0,"",AR189)</f>
        <v/>
      </c>
      <c r="BX189" s="253" t="str">
        <f>IF(COUNT(AR193)=0,"",AR193)</f>
        <v/>
      </c>
      <c r="BY189" s="253" t="str">
        <f>IF(COUNT(AR195)=0,"",AR195)</f>
        <v/>
      </c>
      <c r="BZ189" s="253" t="str">
        <f>IF(COUNT(AR197)=0,"",AR197)</f>
        <v/>
      </c>
      <c r="CA189" s="253" t="str">
        <f>IF(COUNT(AR199)=0,"",AR199)</f>
        <v/>
      </c>
      <c r="CB189" s="253" t="str">
        <f>IF(COUNT(AR201)=0,"",AR201)</f>
        <v/>
      </c>
      <c r="CC189" s="253" t="str">
        <f>IF(COUNT(AR203)=0,"",AR203)</f>
        <v/>
      </c>
      <c r="CD189" s="253" t="str">
        <f>IF(COUNT(AR205)=0,"",AR205)</f>
        <v/>
      </c>
      <c r="CE189" s="253" t="str">
        <f>IF(COUNT(AR207)=0,"",AR207)</f>
        <v/>
      </c>
      <c r="CF189" s="253" t="str">
        <f>IF(COUNT(AR209)=0,"",AR209)</f>
        <v/>
      </c>
      <c r="CG189" s="253" t="str">
        <f>IF(COUNT(AR211)=0,"",AR211)</f>
        <v/>
      </c>
      <c r="CH189" s="257"/>
      <c r="CI189" s="257"/>
      <c r="CJ189" s="257"/>
      <c r="CK189" s="257"/>
      <c r="CL189" s="257"/>
      <c r="CM189" s="257"/>
      <c r="CN189" s="257"/>
      <c r="CO189" s="257"/>
      <c r="CP189" s="257"/>
      <c r="CQ189" s="257"/>
    </row>
    <row r="190" spans="3:100" s="243" customFormat="1" ht="13.5" customHeight="1">
      <c r="C190" s="606"/>
      <c r="D190" s="607"/>
      <c r="E190" s="608" t="s">
        <v>252</v>
      </c>
      <c r="F190" s="609"/>
      <c r="G190" s="610"/>
      <c r="H190" s="260"/>
      <c r="I190" s="260"/>
      <c r="J190" s="260"/>
      <c r="K190" s="260"/>
      <c r="L190" s="260"/>
      <c r="M190" s="260"/>
      <c r="N190" s="260"/>
      <c r="O190" s="260"/>
      <c r="P190" s="261"/>
      <c r="Q190" s="261"/>
      <c r="R190" s="261"/>
      <c r="S190" s="261"/>
      <c r="T190" s="262" t="str">
        <f>IF(COUNT(H190:S190)=0,"",SUMPRODUCT(ROUND(H190:S190,#REF!)))</f>
        <v/>
      </c>
      <c r="U190" s="645"/>
      <c r="V190" s="646"/>
      <c r="W190" s="646"/>
      <c r="X190" s="646"/>
      <c r="Y190" s="646"/>
      <c r="Z190" s="647"/>
      <c r="AA190" s="257"/>
      <c r="AB190" s="257"/>
      <c r="AC190" s="257"/>
      <c r="AD190" s="606"/>
      <c r="AE190" s="607"/>
      <c r="AF190" s="608" t="s">
        <v>199</v>
      </c>
      <c r="AG190" s="609"/>
      <c r="AH190" s="610"/>
      <c r="AI190" s="263"/>
      <c r="AJ190" s="263"/>
      <c r="AK190" s="263"/>
      <c r="AL190" s="263"/>
      <c r="AM190" s="263"/>
      <c r="AN190" s="263"/>
      <c r="AO190" s="263"/>
      <c r="AP190" s="263"/>
      <c r="AQ190" s="263"/>
      <c r="AR190" s="264" t="str">
        <f>IF(COUNT(Q189:Q190)=0,"",ROUND(Q190/(Q189*24*AR188/1000),3))</f>
        <v/>
      </c>
      <c r="AS190" s="264" t="str">
        <f>IF(COUNT(R189:R190)=0,"",ROUND(R190/(R189*24*AS188/1000),3))</f>
        <v/>
      </c>
      <c r="AT190" s="264" t="str">
        <f>IF(COUNT(S189:S190)=0,"",ROUND(S190/(S189*24*AT188/1000),3))</f>
        <v/>
      </c>
      <c r="AU190" s="265" t="str">
        <f>IF(COUNT(AI190:AT190)=0,"",AVERAGE(AI190:AT190))</f>
        <v/>
      </c>
      <c r="AX190" s="280"/>
      <c r="AY190" s="280"/>
      <c r="AZ190" s="280"/>
      <c r="BA190" s="280"/>
      <c r="BB190" s="246"/>
      <c r="BC190" s="594" t="s">
        <v>205</v>
      </c>
      <c r="BD190" s="594"/>
      <c r="BE190" s="594"/>
      <c r="BF190" s="594"/>
      <c r="BG190" s="253" t="str">
        <f>IF(COUNT(H194)=0,"",ROUND(H194,#REF!))</f>
        <v/>
      </c>
      <c r="BH190" s="253" t="str">
        <f>IF(COUNT(I194)=0,"",ROUND(I194,#REF!))</f>
        <v/>
      </c>
      <c r="BI190" s="253" t="str">
        <f>IF(COUNT(J194)=0,"",ROUND(J194,#REF!))</f>
        <v/>
      </c>
      <c r="BJ190" s="253" t="str">
        <f>IF(COUNT(K194)=0,"",ROUND(K194,#REF!))</f>
        <v/>
      </c>
      <c r="BK190" s="253" t="str">
        <f>IF(COUNT(L194)=0,"",ROUND(L194,#REF!))</f>
        <v/>
      </c>
      <c r="BL190" s="253" t="str">
        <f>IF(COUNT(M194)=0,"",ROUND(M194,#REF!))</f>
        <v/>
      </c>
      <c r="BM190" s="253" t="str">
        <f>IF(COUNT(N194)=0,"",ROUND(N194,#REF!))</f>
        <v/>
      </c>
      <c r="BN190" s="253" t="str">
        <f>IF(COUNT(O194)=0,"",ROUND(O194,#REF!))</f>
        <v/>
      </c>
      <c r="BO190" s="253" t="str">
        <f>IF(COUNT(P194)=0,"",ROUND(P194,#REF!))</f>
        <v/>
      </c>
      <c r="BP190" s="253" t="str">
        <f>IF(COUNT(Q194)=0,"",ROUND(Q194,#REF!))</f>
        <v/>
      </c>
      <c r="BQ190" s="253" t="str">
        <f>IF(COUNT(R194)=0,"",ROUND(R194,#REF!))</f>
        <v/>
      </c>
      <c r="BR190" s="253" t="str">
        <f>IF(COUNT(S194)=0,"",ROUND(S194,#REF!))</f>
        <v/>
      </c>
      <c r="BS190" s="634" t="s">
        <v>205</v>
      </c>
      <c r="BT190" s="635"/>
      <c r="BU190" s="636"/>
      <c r="BV190" s="322" t="s">
        <v>25</v>
      </c>
      <c r="BW190" s="253" t="str">
        <f>IF(COUNT(T192)=0,"",T192)</f>
        <v/>
      </c>
      <c r="BX190" s="253" t="str">
        <f>IF(COUNT(T194)=0,"",T194)</f>
        <v/>
      </c>
      <c r="BY190" s="253" t="str">
        <f>IF(COUNT(T196)=0,"",T196)</f>
        <v/>
      </c>
      <c r="BZ190" s="266" t="str">
        <f>IF(COUNT(T198)=0,"",T198)</f>
        <v/>
      </c>
      <c r="CA190" s="253" t="str">
        <f>IF(COUNT(T200)=0,"",T200)</f>
        <v/>
      </c>
      <c r="CB190" s="253" t="str">
        <f>IF(COUNT(T202)=0,"",T202)</f>
        <v/>
      </c>
      <c r="CC190" s="253" t="str">
        <f>IF(COUNT(T204)=0,"",T204)</f>
        <v/>
      </c>
      <c r="CD190" s="253" t="str">
        <f>IF(COUNT(T206)=0,"",T206)</f>
        <v/>
      </c>
      <c r="CE190" s="253" t="str">
        <f>IF(COUNT(T208)=0,"",T208)</f>
        <v/>
      </c>
      <c r="CF190" s="253" t="str">
        <f>IF(COUNT(T210)=0,"",T210)</f>
        <v/>
      </c>
      <c r="CG190" s="253" t="str">
        <f>IF(COUNT(T212)=0,"",T212)</f>
        <v/>
      </c>
      <c r="CH190" s="257"/>
      <c r="CI190" s="257"/>
      <c r="CJ190" s="257"/>
      <c r="CK190" s="257"/>
      <c r="CL190" s="257"/>
      <c r="CM190" s="257"/>
      <c r="CN190" s="257"/>
      <c r="CO190" s="257"/>
      <c r="CP190" s="257"/>
      <c r="CQ190" s="257"/>
    </row>
    <row r="191" spans="3:100" s="243" customFormat="1" ht="13.5" customHeight="1">
      <c r="C191" s="604" t="e">
        <f>DATE(#REF!-1,1,1)</f>
        <v>#REF!</v>
      </c>
      <c r="D191" s="605"/>
      <c r="E191" s="613" t="s">
        <v>275</v>
      </c>
      <c r="F191" s="614"/>
      <c r="G191" s="615"/>
      <c r="H191" s="256"/>
      <c r="I191" s="256"/>
      <c r="J191" s="256"/>
      <c r="K191" s="256"/>
      <c r="L191" s="256"/>
      <c r="M191" s="256"/>
      <c r="N191" s="256"/>
      <c r="O191" s="256"/>
      <c r="P191" s="256"/>
      <c r="Q191" s="256"/>
      <c r="R191" s="256"/>
      <c r="S191" s="256"/>
      <c r="T191" s="255"/>
      <c r="U191" s="613" t="s">
        <v>210</v>
      </c>
      <c r="V191" s="614"/>
      <c r="W191" s="614"/>
      <c r="X191" s="615"/>
      <c r="Y191" s="616" t="str">
        <f>IF(COUNT(S191)=0,"",ROUND(S191,#REF!))</f>
        <v/>
      </c>
      <c r="Z191" s="617"/>
      <c r="AA191" s="257"/>
      <c r="AB191" s="257"/>
      <c r="AC191" s="257"/>
      <c r="AD191" s="604" t="e">
        <f>DATE(#REF!-1,1,1)</f>
        <v>#REF!</v>
      </c>
      <c r="AE191" s="605"/>
      <c r="AF191" s="613" t="s">
        <v>198</v>
      </c>
      <c r="AG191" s="614"/>
      <c r="AH191" s="615"/>
      <c r="AI191" s="258" t="str">
        <f>IF(COUNT(S189,H191)&lt;&gt;2,"",ROUND(MIN(S189,H191)*H188,#REF!))</f>
        <v/>
      </c>
      <c r="AJ191" s="258" t="str">
        <f>IF(COUNT(H191,I191)&lt;&gt;2,"",ROUND(MIN(H191,I191)*I188,#REF!))</f>
        <v/>
      </c>
      <c r="AK191" s="258" t="str">
        <f>IF(COUNT(I191,J191)&lt;&gt;2,"",ROUND(MIN(I191,J191)*J188,#REF!))</f>
        <v/>
      </c>
      <c r="AL191" s="258" t="str">
        <f>IF(COUNT(J191,K191)&lt;&gt;2,"",ROUND(MIN(J191,K191)*K188,#REF!))</f>
        <v/>
      </c>
      <c r="AM191" s="258" t="str">
        <f>IF(COUNT(K191,L191)&lt;&gt;2,"",ROUND(MIN(K191,L191)*L188,#REF!))</f>
        <v/>
      </c>
      <c r="AN191" s="258" t="str">
        <f>IF(COUNT(L191,M191)&lt;&gt;2,"",ROUND(MIN(L191,M191)*M188,#REF!))</f>
        <v/>
      </c>
      <c r="AO191" s="258" t="str">
        <f>IF(COUNT(M191,N191)&lt;&gt;2,"",ROUND(MIN(M191,N191)*N188,#REF!))</f>
        <v/>
      </c>
      <c r="AP191" s="258" t="str">
        <f>IF(COUNT(N191,O191)&lt;&gt;2,"",ROUND(MIN(N191,O191)*O188,#REF!))</f>
        <v/>
      </c>
      <c r="AQ191" s="258" t="str">
        <f>IF(COUNT(O191,P191)&lt;&gt;2,"",ROUND(MIN(O191,P191)*P188,#REF!))</f>
        <v/>
      </c>
      <c r="AR191" s="258" t="str">
        <f>IF(COUNT(P191,Q191)&lt;&gt;2,"",ROUND(MIN(P191,Q191)*Q188,#REF!))</f>
        <v/>
      </c>
      <c r="AS191" s="258" t="str">
        <f>IF(COUNT(Q191,R191)&lt;&gt;2,"",ROUND(MIN(Q191,R191)*R188,#REF!))</f>
        <v/>
      </c>
      <c r="AT191" s="258" t="str">
        <f>IF(COUNT(R191,S191)&lt;&gt;2,"",ROUND(MIN(R191,S191)*S188,#REF!))</f>
        <v/>
      </c>
      <c r="AU191" s="255"/>
      <c r="AX191" s="280"/>
      <c r="AY191" s="280"/>
      <c r="AZ191" s="280"/>
      <c r="BB191" s="246"/>
      <c r="BC191" s="627"/>
      <c r="BD191" s="628"/>
      <c r="BE191" s="628"/>
      <c r="BF191" s="628"/>
      <c r="BG191" s="628"/>
      <c r="BH191" s="628"/>
      <c r="BI191" s="628"/>
      <c r="BJ191" s="628"/>
      <c r="BK191" s="628"/>
      <c r="BL191" s="628"/>
      <c r="BM191" s="628"/>
      <c r="BN191" s="628"/>
      <c r="BO191" s="628"/>
      <c r="BP191" s="628"/>
      <c r="BQ191" s="628"/>
      <c r="BR191" s="629"/>
      <c r="BS191" s="597" t="s">
        <v>206</v>
      </c>
      <c r="BT191" s="633"/>
      <c r="BU191" s="598"/>
      <c r="BV191" s="322" t="s">
        <v>25</v>
      </c>
      <c r="BW191" s="253" t="str">
        <f>IF(COUNT(Y191)=0,"",IF(#REF!="発電事業者",Y191,IF(SUMIF($C219:$D228,"その他事業者",L219:L228)=0,IF(Y191*L228/SUM(L219:L228)=0,"",Y191*L228/SUM(L219:L228)),ROUND(Y191*SUMIF($C219:$D228,"その他事業者",L219:L228)/SUM(L219:L228),#REF!)+Y191*L228/SUM(L219:L228))))</f>
        <v/>
      </c>
      <c r="BX191" s="253" t="str">
        <f>IF(COUNT(Y193)=0,"",IF(#REF!="発電事業者",Y193,IF(SUMIF($C219:$D228,"その他事業者",W219:W228)=0,IF(Y193*W228/SUM(W219:W228)=0,"",Y193*W228/SUM(W219:W228)),ROUND(Y193*SUMIF($C219:$D228,"その他事業者",W219:W228)/SUM(W219:W228),#REF!)+Y193*W228/SUM(W219:W228))))</f>
        <v/>
      </c>
      <c r="BY191" s="267"/>
      <c r="BZ191" s="267"/>
      <c r="CA191" s="267"/>
      <c r="CB191" s="253" t="str">
        <f>IF(COUNT(Y201)=0,"",IF(#REF!="発電事業者",Y201,IF(SUMIF($C219:$D228,"その他事業者",AA219:AA228)=0,IF(Y201*AA228/SUM(AA219:AA228)=0,"",Y201*AA228/SUM(AA219:AA228)),ROUND(Y201*SUMIF($C219:$D228,"その他事業者",AA219:AA228)/SUM(AA219:AA228),#REF!)+Y201*AA228/SUM(AA219:AA228))))</f>
        <v/>
      </c>
      <c r="CC191" s="267"/>
      <c r="CD191" s="267"/>
      <c r="CE191" s="267"/>
      <c r="CF191" s="267"/>
      <c r="CG191" s="253" t="str">
        <f>IF(COUNT(Y211)=0,"",IF(#REF!="発電事業者",Y211,IF(SUMIF($C219:$D228,"その他事業者",AF219:AF228)=0,IF(Y211*AF228/SUM(AF219:AF228)=0,"",Y211*AF228/SUM(AF219:AF228)),ROUND(Y211*SUMIF($C219:$D228,"その他事業者",AF219:AF228)/SUM(AF219:AF228),#REF!)+Y211*AF228/SUM(AF219:AF228))))</f>
        <v/>
      </c>
      <c r="CH191" s="257"/>
      <c r="CI191" s="257"/>
      <c r="CJ191" s="257"/>
      <c r="CK191" s="257"/>
      <c r="CL191" s="257"/>
      <c r="CM191" s="257"/>
      <c r="CN191" s="257"/>
      <c r="CO191" s="257"/>
      <c r="CP191" s="257"/>
      <c r="CQ191" s="257"/>
    </row>
    <row r="192" spans="3:100" s="243" customFormat="1" ht="13.5" customHeight="1">
      <c r="C192" s="606"/>
      <c r="D192" s="607"/>
      <c r="E192" s="608" t="s">
        <v>252</v>
      </c>
      <c r="F192" s="609"/>
      <c r="G192" s="610"/>
      <c r="H192" s="261"/>
      <c r="I192" s="261"/>
      <c r="J192" s="261"/>
      <c r="K192" s="261"/>
      <c r="L192" s="261"/>
      <c r="M192" s="261"/>
      <c r="N192" s="261"/>
      <c r="O192" s="261"/>
      <c r="P192" s="261"/>
      <c r="Q192" s="261"/>
      <c r="R192" s="261"/>
      <c r="S192" s="261"/>
      <c r="T192" s="262" t="str">
        <f>IF(COUNT(H192:S192)=0,"",SUMPRODUCT(ROUND(H192:S192,#REF!)))</f>
        <v/>
      </c>
      <c r="U192" s="608" t="s">
        <v>211</v>
      </c>
      <c r="V192" s="609"/>
      <c r="W192" s="609"/>
      <c r="X192" s="610"/>
      <c r="Y192" s="611" t="str">
        <f>IF(COUNT(T192)=0,"",T192)</f>
        <v/>
      </c>
      <c r="Z192" s="612"/>
      <c r="AA192" s="257"/>
      <c r="AB192" s="257"/>
      <c r="AC192" s="257"/>
      <c r="AD192" s="606"/>
      <c r="AE192" s="607"/>
      <c r="AF192" s="608" t="s">
        <v>199</v>
      </c>
      <c r="AG192" s="609"/>
      <c r="AH192" s="610"/>
      <c r="AI192" s="264" t="str">
        <f t="shared" ref="AI192:AT192" si="36">IF(COUNT(H191:H192)=0,"",ROUND(H192/(H191*24*AI188/1000),3))</f>
        <v/>
      </c>
      <c r="AJ192" s="264" t="str">
        <f t="shared" si="36"/>
        <v/>
      </c>
      <c r="AK192" s="264" t="str">
        <f t="shared" si="36"/>
        <v/>
      </c>
      <c r="AL192" s="264" t="str">
        <f t="shared" si="36"/>
        <v/>
      </c>
      <c r="AM192" s="264" t="str">
        <f t="shared" si="36"/>
        <v/>
      </c>
      <c r="AN192" s="264" t="str">
        <f t="shared" si="36"/>
        <v/>
      </c>
      <c r="AO192" s="264" t="str">
        <f t="shared" si="36"/>
        <v/>
      </c>
      <c r="AP192" s="264" t="str">
        <f t="shared" si="36"/>
        <v/>
      </c>
      <c r="AQ192" s="264" t="str">
        <f t="shared" si="36"/>
        <v/>
      </c>
      <c r="AR192" s="264" t="str">
        <f t="shared" si="36"/>
        <v/>
      </c>
      <c r="AS192" s="264" t="str">
        <f t="shared" si="36"/>
        <v/>
      </c>
      <c r="AT192" s="264" t="str">
        <f t="shared" si="36"/>
        <v/>
      </c>
      <c r="AU192" s="265" t="str">
        <f>IF(COUNT(AI192:AT192)=0,"",AVERAGE(AI192:AT192))</f>
        <v/>
      </c>
      <c r="AX192" s="280"/>
      <c r="AY192" s="280"/>
      <c r="AZ192" s="280"/>
      <c r="BB192" s="246"/>
      <c r="BC192" s="630"/>
      <c r="BD192" s="631"/>
      <c r="BE192" s="631"/>
      <c r="BF192" s="631"/>
      <c r="BG192" s="631"/>
      <c r="BH192" s="631"/>
      <c r="BI192" s="631"/>
      <c r="BJ192" s="631"/>
      <c r="BK192" s="631"/>
      <c r="BL192" s="631"/>
      <c r="BM192" s="631"/>
      <c r="BN192" s="631"/>
      <c r="BO192" s="631"/>
      <c r="BP192" s="631"/>
      <c r="BQ192" s="631"/>
      <c r="BR192" s="632"/>
      <c r="BS192" s="634" t="s">
        <v>207</v>
      </c>
      <c r="BT192" s="635"/>
      <c r="BU192" s="636"/>
      <c r="BV192" s="322" t="s">
        <v>25</v>
      </c>
      <c r="BW192" s="253" t="str">
        <f>IF(COUNT(Y192)=0,"",Y192)</f>
        <v/>
      </c>
      <c r="BX192" s="253" t="str">
        <f>IF(COUNT(Y194)=0,"",Y194)</f>
        <v/>
      </c>
      <c r="BY192" s="267"/>
      <c r="BZ192" s="267"/>
      <c r="CA192" s="267"/>
      <c r="CB192" s="253" t="str">
        <f>IF(COUNT(Y202)=0,"",Y202)</f>
        <v/>
      </c>
      <c r="CC192" s="267"/>
      <c r="CD192" s="267"/>
      <c r="CE192" s="267"/>
      <c r="CF192" s="267"/>
      <c r="CG192" s="253" t="str">
        <f>IF(COUNT(Y212)=0,"",Y212)</f>
        <v/>
      </c>
      <c r="CH192" s="257"/>
      <c r="CI192" s="257"/>
      <c r="CJ192" s="257"/>
      <c r="CK192" s="257"/>
      <c r="CL192" s="257"/>
      <c r="CM192" s="257"/>
      <c r="CN192" s="257"/>
      <c r="CO192" s="257"/>
      <c r="CP192" s="257"/>
      <c r="CQ192" s="257"/>
    </row>
    <row r="193" spans="3:95" s="243" customFormat="1" ht="13.5" customHeight="1">
      <c r="C193" s="604" t="e">
        <f>DATE(#REF!,1,1)</f>
        <v>#REF!</v>
      </c>
      <c r="D193" s="605"/>
      <c r="E193" s="613" t="s">
        <v>275</v>
      </c>
      <c r="F193" s="614"/>
      <c r="G193" s="615"/>
      <c r="H193" s="256"/>
      <c r="I193" s="256"/>
      <c r="J193" s="256"/>
      <c r="K193" s="256"/>
      <c r="L193" s="256"/>
      <c r="M193" s="256"/>
      <c r="N193" s="256"/>
      <c r="O193" s="256"/>
      <c r="P193" s="256"/>
      <c r="Q193" s="256"/>
      <c r="R193" s="256"/>
      <c r="S193" s="256"/>
      <c r="T193" s="255"/>
      <c r="U193" s="613" t="s">
        <v>210</v>
      </c>
      <c r="V193" s="614"/>
      <c r="W193" s="614"/>
      <c r="X193" s="615"/>
      <c r="Y193" s="616" t="str">
        <f>IF(COUNT(S193)=0,"",ROUND(S193,#REF!))</f>
        <v/>
      </c>
      <c r="Z193" s="617"/>
      <c r="AA193" s="257"/>
      <c r="AB193" s="257"/>
      <c r="AC193" s="257"/>
      <c r="AD193" s="604" t="e">
        <f>DATE(#REF!,1,1)</f>
        <v>#REF!</v>
      </c>
      <c r="AE193" s="605"/>
      <c r="AF193" s="613" t="s">
        <v>198</v>
      </c>
      <c r="AG193" s="614"/>
      <c r="AH193" s="615"/>
      <c r="AI193" s="258" t="str">
        <f>IF(COUNT(S191,H193)&lt;&gt;2,"",ROUND(MIN(S191,H193)*H188,#REF!))</f>
        <v/>
      </c>
      <c r="AJ193" s="258" t="str">
        <f>IF(COUNT(H193,I193)&lt;&gt;2,"",ROUND(MIN(H193,I193)*I188,#REF!))</f>
        <v/>
      </c>
      <c r="AK193" s="258" t="str">
        <f>IF(COUNT(I193,J193)&lt;&gt;2,"",ROUND(MIN(I193,J193)*J188,#REF!))</f>
        <v/>
      </c>
      <c r="AL193" s="258" t="str">
        <f>IF(COUNT(J193,K193)&lt;&gt;2,"",ROUND(MIN(J193,K193)*K188,#REF!))</f>
        <v/>
      </c>
      <c r="AM193" s="258" t="str">
        <f>IF(COUNT(K193,L193)&lt;&gt;2,"",ROUND(MIN(K193,L193)*L188,#REF!))</f>
        <v/>
      </c>
      <c r="AN193" s="258" t="str">
        <f>IF(COUNT(L193,M193)&lt;&gt;2,"",ROUND(MIN(L193,M193)*M188,#REF!))</f>
        <v/>
      </c>
      <c r="AO193" s="258" t="str">
        <f>IF(COUNT(M193,N193)&lt;&gt;2,"",ROUND(MIN(M193,N193)*N188,#REF!))</f>
        <v/>
      </c>
      <c r="AP193" s="258" t="str">
        <f>IF(COUNT(N193,O193)&lt;&gt;2,"",ROUND(MIN(N193,O193)*O188,#REF!))</f>
        <v/>
      </c>
      <c r="AQ193" s="258" t="str">
        <f>IF(COUNT(O193,P193)&lt;&gt;2,"",ROUND(MIN(O193,P193)*P188,#REF!))</f>
        <v/>
      </c>
      <c r="AR193" s="258" t="str">
        <f>IF(COUNT(P193,Q193)&lt;&gt;2,"",ROUND(MIN(P193,Q193)*Q188,#REF!))</f>
        <v/>
      </c>
      <c r="AS193" s="258" t="str">
        <f>IF(COUNT(Q193,R193)&lt;&gt;2,"",ROUND(MIN(Q193,R193)*R188,#REF!))</f>
        <v/>
      </c>
      <c r="AT193" s="258" t="str">
        <f>IF(COUNT(R193,S193)&lt;&gt;2,"",ROUND(MIN(R193,S193)*S188,#REF!))</f>
        <v/>
      </c>
      <c r="AU193" s="255"/>
      <c r="AX193" s="268"/>
      <c r="BB193" s="268"/>
      <c r="BC193" s="245"/>
      <c r="BD193" s="245"/>
      <c r="BE193" s="245"/>
      <c r="BF193" s="245"/>
      <c r="BG193" s="245"/>
      <c r="BH193" s="245"/>
      <c r="BI193" s="245"/>
      <c r="BJ193" s="245"/>
      <c r="BK193" s="245"/>
      <c r="BL193" s="245"/>
      <c r="BM193" s="245"/>
      <c r="BN193" s="245"/>
      <c r="BO193" s="245"/>
      <c r="BP193" s="245"/>
      <c r="BQ193" s="245"/>
      <c r="BR193" s="245"/>
      <c r="BS193" s="245"/>
      <c r="BT193" s="245"/>
      <c r="BU193" s="245"/>
      <c r="BV193" s="245"/>
      <c r="BW193" s="245"/>
      <c r="BX193" s="257"/>
      <c r="BY193" s="257"/>
      <c r="BZ193" s="257"/>
      <c r="CA193" s="257"/>
      <c r="CB193" s="257"/>
      <c r="CC193" s="257"/>
      <c r="CD193" s="257"/>
      <c r="CE193" s="257"/>
      <c r="CF193" s="257"/>
      <c r="CG193" s="257"/>
      <c r="CH193" s="257"/>
      <c r="CI193" s="257"/>
      <c r="CJ193" s="257"/>
      <c r="CK193" s="257"/>
      <c r="CL193" s="257"/>
      <c r="CM193" s="257"/>
      <c r="CN193" s="257"/>
      <c r="CO193" s="257"/>
      <c r="CP193" s="257"/>
      <c r="CQ193" s="257"/>
    </row>
    <row r="194" spans="3:95" s="243" customFormat="1" ht="13.5" customHeight="1">
      <c r="C194" s="606"/>
      <c r="D194" s="607"/>
      <c r="E194" s="608" t="s">
        <v>212</v>
      </c>
      <c r="F194" s="609"/>
      <c r="G194" s="610"/>
      <c r="H194" s="261"/>
      <c r="I194" s="261"/>
      <c r="J194" s="261"/>
      <c r="K194" s="261"/>
      <c r="L194" s="261"/>
      <c r="M194" s="261"/>
      <c r="N194" s="261"/>
      <c r="O194" s="261"/>
      <c r="P194" s="261"/>
      <c r="Q194" s="261"/>
      <c r="R194" s="261"/>
      <c r="S194" s="261"/>
      <c r="T194" s="262" t="str">
        <f>IF(COUNT(H194:S194)=0,"",SUMPRODUCT(ROUND(H194:S194,#REF!)))</f>
        <v/>
      </c>
      <c r="U194" s="608" t="s">
        <v>211</v>
      </c>
      <c r="V194" s="609"/>
      <c r="W194" s="609"/>
      <c r="X194" s="610"/>
      <c r="Y194" s="611" t="str">
        <f>IF(COUNT(T194)=0,"",T194)</f>
        <v/>
      </c>
      <c r="Z194" s="612"/>
      <c r="AA194" s="257"/>
      <c r="AB194" s="257"/>
      <c r="AC194" s="257"/>
      <c r="AD194" s="606"/>
      <c r="AE194" s="607"/>
      <c r="AF194" s="608" t="s">
        <v>199</v>
      </c>
      <c r="AG194" s="609"/>
      <c r="AH194" s="610"/>
      <c r="AI194" s="264" t="str">
        <f t="shared" ref="AI194:AT194" si="37">IF(COUNT(H193:H194)=0,"",ROUND(H194/(H193*24*AI188/1000),3))</f>
        <v/>
      </c>
      <c r="AJ194" s="264" t="str">
        <f t="shared" si="37"/>
        <v/>
      </c>
      <c r="AK194" s="264" t="str">
        <f t="shared" si="37"/>
        <v/>
      </c>
      <c r="AL194" s="264" t="str">
        <f t="shared" si="37"/>
        <v/>
      </c>
      <c r="AM194" s="264" t="str">
        <f t="shared" si="37"/>
        <v/>
      </c>
      <c r="AN194" s="264" t="str">
        <f t="shared" si="37"/>
        <v/>
      </c>
      <c r="AO194" s="264" t="str">
        <f t="shared" si="37"/>
        <v/>
      </c>
      <c r="AP194" s="264" t="str">
        <f t="shared" si="37"/>
        <v/>
      </c>
      <c r="AQ194" s="264" t="str">
        <f t="shared" si="37"/>
        <v/>
      </c>
      <c r="AR194" s="264" t="str">
        <f t="shared" si="37"/>
        <v/>
      </c>
      <c r="AS194" s="264" t="str">
        <f t="shared" si="37"/>
        <v/>
      </c>
      <c r="AT194" s="264" t="str">
        <f t="shared" si="37"/>
        <v/>
      </c>
      <c r="AU194" s="265" t="str">
        <f>IF(COUNT(AI194:AT194)=0,"",AVERAGE(AI194:AT194))</f>
        <v/>
      </c>
      <c r="AX194" s="240" t="e">
        <f>IF(#REF!="発電事業者","算定結果　送電取引帳票","算定結果　受電取引帳票")</f>
        <v>#REF!</v>
      </c>
      <c r="BR194" s="268"/>
    </row>
    <row r="195" spans="3:95" s="243" customFormat="1" ht="13.5" customHeight="1">
      <c r="C195" s="604" t="e">
        <f>DATE(#REF!+1,1,1)</f>
        <v>#REF!</v>
      </c>
      <c r="D195" s="605"/>
      <c r="E195" s="613" t="s">
        <v>275</v>
      </c>
      <c r="F195" s="614"/>
      <c r="G195" s="615"/>
      <c r="H195" s="256"/>
      <c r="I195" s="256"/>
      <c r="J195" s="256"/>
      <c r="K195" s="256"/>
      <c r="L195" s="256"/>
      <c r="M195" s="256"/>
      <c r="N195" s="256"/>
      <c r="O195" s="256"/>
      <c r="P195" s="256"/>
      <c r="Q195" s="256"/>
      <c r="R195" s="256"/>
      <c r="S195" s="256"/>
      <c r="T195" s="255"/>
      <c r="U195" s="618"/>
      <c r="V195" s="619"/>
      <c r="W195" s="619"/>
      <c r="X195" s="619"/>
      <c r="Y195" s="619"/>
      <c r="Z195" s="620"/>
      <c r="AA195" s="257"/>
      <c r="AB195" s="257"/>
      <c r="AC195" s="257"/>
      <c r="AD195" s="604" t="e">
        <f>DATE(#REF!+1,1,1)</f>
        <v>#REF!</v>
      </c>
      <c r="AE195" s="605"/>
      <c r="AF195" s="613" t="s">
        <v>198</v>
      </c>
      <c r="AG195" s="614"/>
      <c r="AH195" s="615"/>
      <c r="AI195" s="258" t="str">
        <f>IF(COUNT(S193,H195)&lt;&gt;2,"",ROUND(MIN(S193,H195)*H188,#REF!))</f>
        <v/>
      </c>
      <c r="AJ195" s="258" t="str">
        <f>IF(COUNT(H195,I195)&lt;&gt;2,"",ROUND(MIN(H195,I195)*I188,#REF!))</f>
        <v/>
      </c>
      <c r="AK195" s="258" t="str">
        <f>IF(COUNT(I195,J195)&lt;&gt;2,"",ROUND(MIN(I195,J195)*J188,#REF!))</f>
        <v/>
      </c>
      <c r="AL195" s="258" t="str">
        <f>IF(COUNT(J195,K195)&lt;&gt;2,"",ROUND(MIN(J195,K195)*K188,#REF!))</f>
        <v/>
      </c>
      <c r="AM195" s="258" t="str">
        <f>IF(COUNT(K195,L195)&lt;&gt;2,"",ROUND(MIN(K195,L195)*L188,#REF!))</f>
        <v/>
      </c>
      <c r="AN195" s="258" t="str">
        <f>IF(COUNT(L195,M195)&lt;&gt;2,"",ROUND(MIN(L195,M195)*M188,#REF!))</f>
        <v/>
      </c>
      <c r="AO195" s="258" t="str">
        <f>IF(COUNT(M195,N195)&lt;&gt;2,"",ROUND(MIN(M195,N195)*N188,#REF!))</f>
        <v/>
      </c>
      <c r="AP195" s="258" t="str">
        <f>IF(COUNT(N195,O195)&lt;&gt;2,"",ROUND(MIN(N195,O195)*O188,#REF!))</f>
        <v/>
      </c>
      <c r="AQ195" s="258" t="str">
        <f>IF(COUNT(O195,P195)&lt;&gt;2,"",ROUND(MIN(O195,P195)*P188,#REF!))</f>
        <v/>
      </c>
      <c r="AR195" s="258" t="str">
        <f>IF(COUNT(P195,Q195)&lt;&gt;2,"",ROUND(MIN(P195,Q195)*Q188,#REF!))</f>
        <v/>
      </c>
      <c r="AS195" s="258" t="str">
        <f>IF(COUNT(Q195,R195)&lt;&gt;2,"",ROUND(MIN(Q195,R195)*R188,#REF!))</f>
        <v/>
      </c>
      <c r="AT195" s="258" t="str">
        <f>IF(COUNT(R195,S195)&lt;&gt;2,"",ROUND(MIN(R195,S195)*S188,#REF!))</f>
        <v/>
      </c>
      <c r="AU195" s="255"/>
      <c r="AX195" s="594" t="s">
        <v>200</v>
      </c>
      <c r="AY195" s="594"/>
      <c r="AZ195" s="595" t="s">
        <v>201</v>
      </c>
      <c r="BA195" s="594" t="s">
        <v>202</v>
      </c>
      <c r="BB195" s="594"/>
      <c r="BC195" s="594"/>
      <c r="BD195" s="595" t="s">
        <v>204</v>
      </c>
      <c r="BE195" s="597" t="s">
        <v>176</v>
      </c>
      <c r="BF195" s="598"/>
      <c r="BG195" s="601" t="e">
        <f>DATE(#REF!,1,1)</f>
        <v>#REF!</v>
      </c>
      <c r="BH195" s="602"/>
      <c r="BI195" s="602"/>
      <c r="BJ195" s="602"/>
      <c r="BK195" s="602"/>
      <c r="BL195" s="602"/>
      <c r="BM195" s="602"/>
      <c r="BN195" s="602"/>
      <c r="BO195" s="602"/>
      <c r="BP195" s="602"/>
      <c r="BQ195" s="602"/>
      <c r="BR195" s="603"/>
      <c r="BS195" s="594" t="s">
        <v>175</v>
      </c>
      <c r="BT195" s="594"/>
      <c r="BU195" s="594"/>
      <c r="BV195" s="594"/>
      <c r="BW195" s="592" t="e">
        <f>DATE(#REF!-1,1,1)</f>
        <v>#REF!</v>
      </c>
      <c r="BX195" s="592" t="e">
        <f>DATE(#REF!,1,1)</f>
        <v>#REF!</v>
      </c>
      <c r="BY195" s="592" t="e">
        <f>DATE(#REF!+1,1,1)</f>
        <v>#REF!</v>
      </c>
      <c r="BZ195" s="592" t="e">
        <f>DATE(#REF!+2,1,1)</f>
        <v>#REF!</v>
      </c>
      <c r="CA195" s="592" t="e">
        <f>DATE(#REF!+3,1,1)</f>
        <v>#REF!</v>
      </c>
      <c r="CB195" s="592" t="e">
        <f>DATE(#REF!+4,1,1)</f>
        <v>#REF!</v>
      </c>
      <c r="CC195" s="592" t="e">
        <f>DATE(#REF!+5,1,1)</f>
        <v>#REF!</v>
      </c>
      <c r="CD195" s="592" t="e">
        <f>DATE(#REF!+6,1,1)</f>
        <v>#REF!</v>
      </c>
      <c r="CE195" s="592" t="e">
        <f>DATE(#REF!+7,1,1)</f>
        <v>#REF!</v>
      </c>
      <c r="CF195" s="592" t="e">
        <f>DATE(#REF!+8,1,1)</f>
        <v>#REF!</v>
      </c>
      <c r="CG195" s="592" t="e">
        <f>DATE(#REF!+9,1,1)</f>
        <v>#REF!</v>
      </c>
      <c r="CH195" s="566" t="s">
        <v>268</v>
      </c>
      <c r="CI195" s="567"/>
      <c r="CJ195" s="567"/>
      <c r="CK195" s="567"/>
      <c r="CL195" s="567"/>
      <c r="CM195" s="567"/>
      <c r="CN195" s="567"/>
      <c r="CO195" s="567"/>
      <c r="CP195" s="567"/>
      <c r="CQ195" s="567"/>
    </row>
    <row r="196" spans="3:95" s="243" customFormat="1" ht="13.5" customHeight="1">
      <c r="C196" s="606"/>
      <c r="D196" s="607"/>
      <c r="E196" s="608" t="s">
        <v>212</v>
      </c>
      <c r="F196" s="609"/>
      <c r="G196" s="610"/>
      <c r="H196" s="261"/>
      <c r="I196" s="261"/>
      <c r="J196" s="261"/>
      <c r="K196" s="261"/>
      <c r="L196" s="261"/>
      <c r="M196" s="261"/>
      <c r="N196" s="261"/>
      <c r="O196" s="261"/>
      <c r="P196" s="261"/>
      <c r="Q196" s="261"/>
      <c r="R196" s="261"/>
      <c r="S196" s="261"/>
      <c r="T196" s="262" t="str">
        <f>IF(COUNT(H196:S196)=0,"",SUMPRODUCT(ROUND(H196:S196,#REF!)))</f>
        <v/>
      </c>
      <c r="U196" s="621"/>
      <c r="V196" s="622"/>
      <c r="W196" s="622"/>
      <c r="X196" s="622"/>
      <c r="Y196" s="622"/>
      <c r="Z196" s="623"/>
      <c r="AA196" s="257"/>
      <c r="AB196" s="257"/>
      <c r="AC196" s="257"/>
      <c r="AD196" s="606"/>
      <c r="AE196" s="607"/>
      <c r="AF196" s="608" t="s">
        <v>199</v>
      </c>
      <c r="AG196" s="609"/>
      <c r="AH196" s="610"/>
      <c r="AI196" s="264" t="str">
        <f t="shared" ref="AI196:AT196" si="38">IF(COUNT(H195:H196)=0,"",ROUND(H196/(H195*24*AI188/1000),3))</f>
        <v/>
      </c>
      <c r="AJ196" s="264" t="str">
        <f t="shared" si="38"/>
        <v/>
      </c>
      <c r="AK196" s="264" t="str">
        <f t="shared" si="38"/>
        <v/>
      </c>
      <c r="AL196" s="264" t="str">
        <f t="shared" si="38"/>
        <v/>
      </c>
      <c r="AM196" s="264" t="str">
        <f t="shared" si="38"/>
        <v/>
      </c>
      <c r="AN196" s="264" t="str">
        <f t="shared" si="38"/>
        <v/>
      </c>
      <c r="AO196" s="264" t="str">
        <f t="shared" si="38"/>
        <v/>
      </c>
      <c r="AP196" s="264" t="str">
        <f t="shared" si="38"/>
        <v/>
      </c>
      <c r="AQ196" s="264" t="str">
        <f t="shared" si="38"/>
        <v/>
      </c>
      <c r="AR196" s="264" t="str">
        <f t="shared" si="38"/>
        <v/>
      </c>
      <c r="AS196" s="264" t="str">
        <f t="shared" si="38"/>
        <v/>
      </c>
      <c r="AT196" s="264" t="str">
        <f t="shared" si="38"/>
        <v/>
      </c>
      <c r="AU196" s="265" t="str">
        <f>IF(COUNT(AI196:AT196)=0,"",AVERAGE(AI196:AT196))</f>
        <v/>
      </c>
      <c r="AX196" s="594"/>
      <c r="AY196" s="594"/>
      <c r="AZ196" s="596"/>
      <c r="BA196" s="594"/>
      <c r="BB196" s="594"/>
      <c r="BC196" s="594"/>
      <c r="BD196" s="596"/>
      <c r="BE196" s="599"/>
      <c r="BF196" s="600"/>
      <c r="BG196" s="322" t="s">
        <v>194</v>
      </c>
      <c r="BH196" s="322" t="s">
        <v>195</v>
      </c>
      <c r="BI196" s="322" t="s">
        <v>161</v>
      </c>
      <c r="BJ196" s="322" t="s">
        <v>162</v>
      </c>
      <c r="BK196" s="322" t="s">
        <v>163</v>
      </c>
      <c r="BL196" s="322" t="s">
        <v>164</v>
      </c>
      <c r="BM196" s="322" t="s">
        <v>165</v>
      </c>
      <c r="BN196" s="322" t="s">
        <v>166</v>
      </c>
      <c r="BO196" s="322" t="s">
        <v>167</v>
      </c>
      <c r="BP196" s="322" t="s">
        <v>168</v>
      </c>
      <c r="BQ196" s="322" t="s">
        <v>169</v>
      </c>
      <c r="BR196" s="322" t="s">
        <v>170</v>
      </c>
      <c r="BS196" s="594"/>
      <c r="BT196" s="594"/>
      <c r="BU196" s="594"/>
      <c r="BV196" s="594"/>
      <c r="BW196" s="593"/>
      <c r="BX196" s="593"/>
      <c r="BY196" s="593">
        <v>43101</v>
      </c>
      <c r="BZ196" s="593">
        <v>43466</v>
      </c>
      <c r="CA196" s="593">
        <v>43831</v>
      </c>
      <c r="CB196" s="593">
        <v>44197</v>
      </c>
      <c r="CC196" s="593">
        <v>44562</v>
      </c>
      <c r="CD196" s="593">
        <v>44927</v>
      </c>
      <c r="CE196" s="593">
        <v>45292</v>
      </c>
      <c r="CF196" s="593">
        <v>45658</v>
      </c>
      <c r="CG196" s="593">
        <v>46023</v>
      </c>
      <c r="CH196" s="567"/>
      <c r="CI196" s="567"/>
      <c r="CJ196" s="567"/>
      <c r="CK196" s="567"/>
      <c r="CL196" s="567"/>
      <c r="CM196" s="567"/>
      <c r="CN196" s="567"/>
      <c r="CO196" s="567"/>
      <c r="CP196" s="567"/>
      <c r="CQ196" s="567"/>
    </row>
    <row r="197" spans="3:95" s="243" customFormat="1" ht="13.5" customHeight="1">
      <c r="C197" s="604" t="e">
        <f>DATE(#REF!+2,1,1)</f>
        <v>#REF!</v>
      </c>
      <c r="D197" s="605"/>
      <c r="E197" s="613" t="s">
        <v>275</v>
      </c>
      <c r="F197" s="614"/>
      <c r="G197" s="615"/>
      <c r="H197" s="256"/>
      <c r="I197" s="256"/>
      <c r="J197" s="256"/>
      <c r="K197" s="256"/>
      <c r="L197" s="256"/>
      <c r="M197" s="256"/>
      <c r="N197" s="256"/>
      <c r="O197" s="256"/>
      <c r="P197" s="256"/>
      <c r="Q197" s="256"/>
      <c r="R197" s="256"/>
      <c r="S197" s="256"/>
      <c r="T197" s="255"/>
      <c r="U197" s="621"/>
      <c r="V197" s="622"/>
      <c r="W197" s="622"/>
      <c r="X197" s="622"/>
      <c r="Y197" s="622"/>
      <c r="Z197" s="623"/>
      <c r="AA197" s="257"/>
      <c r="AB197" s="257"/>
      <c r="AC197" s="257"/>
      <c r="AD197" s="604" t="e">
        <f>DATE(#REF!+2,1,1)</f>
        <v>#REF!</v>
      </c>
      <c r="AE197" s="605"/>
      <c r="AF197" s="613" t="s">
        <v>198</v>
      </c>
      <c r="AG197" s="614"/>
      <c r="AH197" s="615"/>
      <c r="AI197" s="258" t="str">
        <f>IF(COUNT(S195,H197)&lt;&gt;2,"",ROUND(MIN(S195,H197)*H188,#REF!))</f>
        <v/>
      </c>
      <c r="AJ197" s="258" t="str">
        <f>IF(COUNT(H197,I197)&lt;&gt;2,"",ROUND(MIN(H197,I197)*I188,#REF!))</f>
        <v/>
      </c>
      <c r="AK197" s="258" t="str">
        <f>IF(COUNT(I197,J197)&lt;&gt;2,"",ROUND(MIN(I197,J197)*J188,#REF!))</f>
        <v/>
      </c>
      <c r="AL197" s="258" t="str">
        <f>IF(COUNT(J197,K197)&lt;&gt;2,"",ROUND(MIN(J197,K197)*K188,#REF!))</f>
        <v/>
      </c>
      <c r="AM197" s="258" t="str">
        <f>IF(COUNT(K197,L197)&lt;&gt;2,"",ROUND(MIN(K197,L197)*L188,#REF!))</f>
        <v/>
      </c>
      <c r="AN197" s="258" t="str">
        <f>IF(COUNT(L197,M197)&lt;&gt;2,"",ROUND(MIN(L197,M197)*M188,#REF!))</f>
        <v/>
      </c>
      <c r="AO197" s="258" t="str">
        <f>IF(COUNT(M197,N197)&lt;&gt;2,"",ROUND(MIN(M197,N197)*N188,#REF!))</f>
        <v/>
      </c>
      <c r="AP197" s="258" t="str">
        <f>IF(COUNT(N197,O197)&lt;&gt;2,"",ROUND(MIN(N197,O197)*O188,#REF!))</f>
        <v/>
      </c>
      <c r="AQ197" s="258" t="str">
        <f>IF(COUNT(O197,P197)&lt;&gt;2,"",ROUND(MIN(O197,P197)*P188,#REF!))</f>
        <v/>
      </c>
      <c r="AR197" s="258" t="str">
        <f>IF(COUNT(P197,Q197)&lt;&gt;2,"",ROUND(MIN(P197,Q197)*Q188,#REF!))</f>
        <v/>
      </c>
      <c r="AS197" s="258" t="str">
        <f>IF(COUNT(Q197,R197)&lt;&gt;2,"",ROUND(MIN(Q197,R197)*R188,#REF!))</f>
        <v/>
      </c>
      <c r="AT197" s="258" t="str">
        <f>IF(COUNT(R197,S197)&lt;&gt;2,"",ROUND(MIN(R197,S197)*S188,#REF!))</f>
        <v/>
      </c>
      <c r="AU197" s="255"/>
      <c r="AX197" s="569" t="str">
        <f>IF(C219="","",C219)</f>
        <v/>
      </c>
      <c r="AY197" s="569"/>
      <c r="AZ197" s="587" t="str">
        <f>IF(E219="","",E219)</f>
        <v/>
      </c>
      <c r="BA197" s="590" t="str">
        <f ca="1">IF(F219="","",F219)</f>
        <v/>
      </c>
      <c r="BB197" s="590"/>
      <c r="BC197" s="590"/>
      <c r="BD197" s="587" t="str">
        <f>IF(I219="","",I219)</f>
        <v/>
      </c>
      <c r="BE197" s="578" t="e">
        <f>IF(#REF!="発電事業者","送電電力（MW）","受電電力（MW）")</f>
        <v>#REF!</v>
      </c>
      <c r="BF197" s="579"/>
      <c r="BG197" s="325" t="str">
        <f>IF(AND(COUNT(BG188)+COUNTA(E219)=2,L219&lt;&gt;""),ROUND(BG188-SUMIF(BE200:BF226,BE197,BG200:BG226),#REF!),"")</f>
        <v/>
      </c>
      <c r="BH197" s="325" t="str">
        <f>IF(AND(COUNT(BH188)+COUNTA(E219)=2,M219&lt;&gt;""),ROUND(BH188-SUMIF(BE200:BF226,BE197,BH200:BH226),#REF!),"")</f>
        <v/>
      </c>
      <c r="BI197" s="325" t="str">
        <f>IF(AND(COUNT(BI188)+COUNTA(E219)=2,N219&lt;&gt;""),ROUND(BI188-SUMIF(BE200:BF226,BE197,BI200:BI226),#REF!),"")</f>
        <v/>
      </c>
      <c r="BJ197" s="325" t="str">
        <f>IF(AND(COUNT(BJ188)+COUNTA(E219)=2,O219&lt;&gt;""),ROUND(BJ188-SUMIF(BE200:BF226,BE197,BJ200:BJ226),#REF!),"")</f>
        <v/>
      </c>
      <c r="BK197" s="325" t="str">
        <f>IF(AND(COUNT(BK188)+COUNTA(E219)=2,P219&lt;&gt;""),ROUND(BK188-SUMIF(BE200:BF226,BE197,BK200:BK226),#REF!),"")</f>
        <v/>
      </c>
      <c r="BL197" s="325" t="str">
        <f>IF(AND(COUNT(BL188)+COUNTA(E219)=2,Q219&lt;&gt;""),ROUND(BL188-SUMIF(BE200:BF226,BE197,BL200:BL226),#REF!),"")</f>
        <v/>
      </c>
      <c r="BM197" s="325" t="str">
        <f>IF(AND(COUNT(BM188)+COUNTA(E219)=2,R219&lt;&gt;""),ROUND(BM188-SUMIF(BE200:BF226,BE197,BM200:BM226),#REF!),"")</f>
        <v/>
      </c>
      <c r="BN197" s="325" t="str">
        <f>IF(AND(COUNT(BN188)+COUNTA(E219)=2,S219&lt;&gt;""),ROUND(BN188-SUMIF(BE200:BF226,BE197,BN200:BN226),#REF!),"")</f>
        <v/>
      </c>
      <c r="BO197" s="325" t="str">
        <f>IF(AND(COUNT(BO188)+COUNTA(E219)=2,T219&lt;&gt;""),ROUND(BO188-SUMIF(BE200:BF226,BE197,BO200:BO226),#REF!),"")</f>
        <v/>
      </c>
      <c r="BP197" s="325" t="str">
        <f>IF(AND(COUNT(BP188)+COUNTA(E219)=2,U219&lt;&gt;""),ROUND(BP188-SUMIF(BE200:BF226,BE197,BP200:BP226),#REF!),"")</f>
        <v/>
      </c>
      <c r="BQ197" s="325" t="str">
        <f>IF(AND(COUNT(BQ188)+COUNTA(E219)=2,V219&lt;&gt;""),ROUND(BQ188-SUMIF(BE200:BF226,BE197,BQ200:BQ226),#REF!),"")</f>
        <v/>
      </c>
      <c r="BR197" s="325" t="str">
        <f>IF(AND(COUNT(BR188)+COUNTA(E219)=2,W219&lt;&gt;""),ROUND(BR188-SUMIF(BE200:BF226,BE197,BR200:BR226),#REF!),"")</f>
        <v/>
      </c>
      <c r="BS197" s="569" t="e">
        <f>IF(#REF!="発電事業者","送電電力（MW）","受電電力（MW）")</f>
        <v>#REF!</v>
      </c>
      <c r="BT197" s="569"/>
      <c r="BU197" s="569"/>
      <c r="BV197" s="323" t="s">
        <v>171</v>
      </c>
      <c r="BW197" s="580"/>
      <c r="BX197" s="580"/>
      <c r="BY197" s="325" t="str">
        <f>IF(AND(COUNT(BY188)+COUNTA(E219)=2,X219&lt;&gt;""),ROUND(BY188-SUMIF(BV200:BV226,BV197,BY200:BY226),#REF!),"")</f>
        <v/>
      </c>
      <c r="BZ197" s="325" t="str">
        <f>IF(AND(COUNT(BZ188)+COUNTA(E219)=2,Y219&lt;&gt;""),ROUND(BZ188-SUMIF(BV200:BV226,BV197,BZ200:BZ226),#REF!),"")</f>
        <v/>
      </c>
      <c r="CA197" s="325" t="str">
        <f>IF(AND(COUNT(CA188)+COUNTA(E219)=2,Z219&lt;&gt;""),ROUND(CA188-SUMIF(BV200:BV226,BV197,CA200:CA226),#REF!),"")</f>
        <v/>
      </c>
      <c r="CB197" s="325" t="str">
        <f>IF(AND(COUNT(CB188)+COUNTA(E219)=2,AA219&lt;&gt;""),ROUND(CB188-SUMIF(BV200:BV226,BV197,CB200:CB226),#REF!),"")</f>
        <v/>
      </c>
      <c r="CC197" s="325" t="str">
        <f>IF(AND(COUNT(CC188)+COUNTA(E219)=2,AB219&lt;&gt;""),ROUND(CC188-SUMIF(BV200:BV226,BV197,CC200:CC226),#REF!),"")</f>
        <v/>
      </c>
      <c r="CD197" s="325" t="str">
        <f>IF(AND(COUNT(CD188)+COUNTA(E219)=2,AC219&lt;&gt;""),ROUND(CD188-SUMIF(BV200:BV226,BV197,CD200:CD226),#REF!),"")</f>
        <v/>
      </c>
      <c r="CE197" s="325" t="str">
        <f>IF(AND(COUNT(CE188)+COUNTA(E219)=2,AD219&lt;&gt;""),ROUND(CE188-SUMIF(BV200:BV226,BV197,CE200:CE226),#REF!),"")</f>
        <v/>
      </c>
      <c r="CF197" s="325" t="str">
        <f>IF(AND(COUNT(CF188)+COUNTA(E219)=2,AE219&lt;&gt;""),ROUND(CF188-SUMIF(BV200:BV226,BV197,CF200:CF226),#REF!),"")</f>
        <v/>
      </c>
      <c r="CG197" s="325" t="str">
        <f>IF(AND(COUNT(CG188)+COUNTA(E219)=2,AF219&lt;&gt;""),ROUND(CG188-SUMIF(BV200:BV226,BV197,CG200:CG226),#REF!),"")</f>
        <v/>
      </c>
      <c r="CH197" s="563" t="s">
        <v>117</v>
      </c>
      <c r="CI197" s="563"/>
      <c r="CJ197" s="563"/>
      <c r="CK197" s="563"/>
      <c r="CL197" s="563"/>
      <c r="CM197" s="563"/>
      <c r="CN197" s="563"/>
      <c r="CO197" s="563"/>
      <c r="CP197" s="563"/>
      <c r="CQ197" s="563"/>
    </row>
    <row r="198" spans="3:95" s="243" customFormat="1" ht="13.5" customHeight="1">
      <c r="C198" s="606"/>
      <c r="D198" s="607"/>
      <c r="E198" s="608" t="s">
        <v>212</v>
      </c>
      <c r="F198" s="609"/>
      <c r="G198" s="610"/>
      <c r="H198" s="261"/>
      <c r="I198" s="261"/>
      <c r="J198" s="261"/>
      <c r="K198" s="261"/>
      <c r="L198" s="261"/>
      <c r="M198" s="261"/>
      <c r="N198" s="261"/>
      <c r="O198" s="261"/>
      <c r="P198" s="261"/>
      <c r="Q198" s="261"/>
      <c r="R198" s="261"/>
      <c r="S198" s="261"/>
      <c r="T198" s="262" t="str">
        <f>IF(COUNT(H198:S198)=0,"",SUMPRODUCT(ROUND(H198:S198,#REF!)))</f>
        <v/>
      </c>
      <c r="U198" s="621"/>
      <c r="V198" s="622"/>
      <c r="W198" s="622"/>
      <c r="X198" s="622"/>
      <c r="Y198" s="622"/>
      <c r="Z198" s="623"/>
      <c r="AA198" s="257"/>
      <c r="AB198" s="257"/>
      <c r="AC198" s="257"/>
      <c r="AD198" s="606"/>
      <c r="AE198" s="607"/>
      <c r="AF198" s="608" t="s">
        <v>199</v>
      </c>
      <c r="AG198" s="609"/>
      <c r="AH198" s="610"/>
      <c r="AI198" s="264" t="str">
        <f t="shared" ref="AI198:AT198" si="39">IF(COUNT(H197:H198)=0,"",ROUND(H198/(H197*24*AI188/1000),3))</f>
        <v/>
      </c>
      <c r="AJ198" s="264" t="str">
        <f t="shared" si="39"/>
        <v/>
      </c>
      <c r="AK198" s="264" t="str">
        <f t="shared" si="39"/>
        <v/>
      </c>
      <c r="AL198" s="264" t="str">
        <f t="shared" si="39"/>
        <v/>
      </c>
      <c r="AM198" s="264" t="str">
        <f t="shared" si="39"/>
        <v/>
      </c>
      <c r="AN198" s="264" t="str">
        <f t="shared" si="39"/>
        <v/>
      </c>
      <c r="AO198" s="264" t="str">
        <f t="shared" si="39"/>
        <v/>
      </c>
      <c r="AP198" s="264" t="str">
        <f t="shared" si="39"/>
        <v/>
      </c>
      <c r="AQ198" s="264" t="str">
        <f t="shared" si="39"/>
        <v/>
      </c>
      <c r="AR198" s="264" t="str">
        <f t="shared" si="39"/>
        <v/>
      </c>
      <c r="AS198" s="264" t="str">
        <f t="shared" si="39"/>
        <v/>
      </c>
      <c r="AT198" s="264" t="str">
        <f t="shared" si="39"/>
        <v/>
      </c>
      <c r="AU198" s="265" t="str">
        <f>IF(COUNT(AI198:AT198)=0,"",AVERAGE(AI198:AT198))</f>
        <v/>
      </c>
      <c r="AX198" s="569"/>
      <c r="AY198" s="569"/>
      <c r="AZ198" s="588"/>
      <c r="BA198" s="590"/>
      <c r="BB198" s="590"/>
      <c r="BC198" s="590"/>
      <c r="BD198" s="588"/>
      <c r="BE198" s="583"/>
      <c r="BF198" s="584"/>
      <c r="BG198" s="259"/>
      <c r="BH198" s="259"/>
      <c r="BI198" s="259"/>
      <c r="BJ198" s="259"/>
      <c r="BK198" s="259"/>
      <c r="BL198" s="259"/>
      <c r="BM198" s="259"/>
      <c r="BN198" s="259"/>
      <c r="BO198" s="259"/>
      <c r="BP198" s="259"/>
      <c r="BQ198" s="259"/>
      <c r="BR198" s="259"/>
      <c r="BS198" s="569"/>
      <c r="BT198" s="569"/>
      <c r="BU198" s="569"/>
      <c r="BV198" s="323" t="s">
        <v>172</v>
      </c>
      <c r="BW198" s="581"/>
      <c r="BX198" s="581"/>
      <c r="BY198" s="325" t="str">
        <f>IF(AND(COUNT(BY189)+COUNTA(E219)=2,X219&lt;&gt;""),ROUND(BY189-SUMIF(BV200:BV226,BV198,BY200:BY226),#REF!),"")</f>
        <v/>
      </c>
      <c r="BZ198" s="325" t="str">
        <f>IF(AND(COUNT(BZ189)+COUNTA(E219)=2,Y219&lt;&gt;""),ROUND(BZ189-SUMIF(BV200:BV226,BV198,BZ200:BZ226),#REF!),"")</f>
        <v/>
      </c>
      <c r="CA198" s="325" t="str">
        <f>IF(AND(COUNT(CA189)+COUNTA(E219)=2,Z219&lt;&gt;""),ROUND(CA189-SUMIF(BV200:BV226,BV198,CA200:CA226),#REF!),"")</f>
        <v/>
      </c>
      <c r="CB198" s="325" t="str">
        <f>IF(AND(COUNT(CB189)+COUNTA(E219)=2,AA219&lt;&gt;""),ROUND(CB189-SUMIF(BV200:BV226,BV198,CB200:CB226),#REF!),"")</f>
        <v/>
      </c>
      <c r="CC198" s="325" t="str">
        <f>IF(AND(COUNT(CC189)+COUNTA(E219)=2,AB219&lt;&gt;""),ROUND(CC189-SUMIF(BV200:BV226,BV198,CC200:CC226),#REF!),"")</f>
        <v/>
      </c>
      <c r="CD198" s="325" t="str">
        <f>IF(AND(COUNT(CD189)+COUNTA(E219)=2,AC219&lt;&gt;""),ROUND(CD189-SUMIF(BV200:BV226,BV198,CD200:CD226),#REF!),"")</f>
        <v/>
      </c>
      <c r="CE198" s="325" t="str">
        <f>IF(AND(COUNT(CE189)+COUNTA(E219)=2,AD219&lt;&gt;""),ROUND(CE189-SUMIF(BV200:BV226,BV198,CE200:CE226),#REF!),"")</f>
        <v/>
      </c>
      <c r="CF198" s="325" t="str">
        <f>IF(AND(COUNT(CF189)+COUNTA(E219)=2,AE219&lt;&gt;""),ROUND(CF189-SUMIF(BV200:BV226,BV198,CF200:CF226),#REF!),"")</f>
        <v/>
      </c>
      <c r="CG198" s="325" t="str">
        <f>IF(AND(COUNT(CG189)+COUNTA(E219)=2,AF219&lt;&gt;""),ROUND(CG189-SUMIF(BV200:BV226,BV198,CG200:CG226),#REF!),"")</f>
        <v/>
      </c>
      <c r="CH198" s="564" t="str">
        <f>IF(CH197="","",CH197)</f>
        <v>風力</v>
      </c>
      <c r="CI198" s="564"/>
      <c r="CJ198" s="564"/>
      <c r="CK198" s="564"/>
      <c r="CL198" s="564"/>
      <c r="CM198" s="564"/>
      <c r="CN198" s="564"/>
      <c r="CO198" s="564"/>
      <c r="CP198" s="564"/>
      <c r="CQ198" s="564"/>
    </row>
    <row r="199" spans="3:95" s="243" customFormat="1" ht="13.5" customHeight="1">
      <c r="C199" s="604" t="e">
        <f>DATE(#REF!+3,1,1)</f>
        <v>#REF!</v>
      </c>
      <c r="D199" s="605"/>
      <c r="E199" s="613" t="s">
        <v>275</v>
      </c>
      <c r="F199" s="614"/>
      <c r="G199" s="615"/>
      <c r="H199" s="256"/>
      <c r="I199" s="256"/>
      <c r="J199" s="256"/>
      <c r="K199" s="256"/>
      <c r="L199" s="256"/>
      <c r="M199" s="256"/>
      <c r="N199" s="256"/>
      <c r="O199" s="256"/>
      <c r="P199" s="256"/>
      <c r="Q199" s="256"/>
      <c r="R199" s="256"/>
      <c r="S199" s="256"/>
      <c r="T199" s="255"/>
      <c r="U199" s="621"/>
      <c r="V199" s="622"/>
      <c r="W199" s="622"/>
      <c r="X199" s="622"/>
      <c r="Y199" s="622"/>
      <c r="Z199" s="623"/>
      <c r="AA199" s="257"/>
      <c r="AB199" s="257"/>
      <c r="AC199" s="257"/>
      <c r="AD199" s="604" t="e">
        <f>DATE(#REF!+3,1,1)</f>
        <v>#REF!</v>
      </c>
      <c r="AE199" s="605"/>
      <c r="AF199" s="613" t="s">
        <v>198</v>
      </c>
      <c r="AG199" s="614"/>
      <c r="AH199" s="615"/>
      <c r="AI199" s="258" t="str">
        <f>IF(COUNT(S197,H199)&lt;&gt;2,"",ROUND(MIN(S197,H199)*H188,#REF!))</f>
        <v/>
      </c>
      <c r="AJ199" s="258" t="str">
        <f>IF(COUNT(H199,I199)&lt;&gt;2,"",ROUND(MIN(H199,I199)*I188,#REF!))</f>
        <v/>
      </c>
      <c r="AK199" s="258" t="str">
        <f>IF(COUNT(I199,J199)&lt;&gt;2,"",ROUND(MIN(I199,J199)*J188,#REF!))</f>
        <v/>
      </c>
      <c r="AL199" s="258" t="str">
        <f>IF(COUNT(J199,K199)&lt;&gt;2,"",ROUND(MIN(J199,K199)*K188,#REF!))</f>
        <v/>
      </c>
      <c r="AM199" s="258" t="str">
        <f>IF(COUNT(K199,L199)&lt;&gt;2,"",ROUND(MIN(K199,L199)*L188,#REF!))</f>
        <v/>
      </c>
      <c r="AN199" s="258" t="str">
        <f>IF(COUNT(L199,M199)&lt;&gt;2,"",ROUND(MIN(L199,M199)*M188,#REF!))</f>
        <v/>
      </c>
      <c r="AO199" s="258" t="str">
        <f>IF(COUNT(M199,N199)&lt;&gt;2,"",ROUND(MIN(M199,N199)*N188,#REF!))</f>
        <v/>
      </c>
      <c r="AP199" s="258" t="str">
        <f>IF(COUNT(N199,O199)&lt;&gt;2,"",ROUND(MIN(N199,O199)*O188,#REF!))</f>
        <v/>
      </c>
      <c r="AQ199" s="258" t="str">
        <f>IF(COUNT(O199,P199)&lt;&gt;2,"",ROUND(MIN(O199,P199)*P188,#REF!))</f>
        <v/>
      </c>
      <c r="AR199" s="258" t="str">
        <f>IF(COUNT(P199,Q199)&lt;&gt;2,"",ROUND(MIN(P199,Q199)*Q188,#REF!))</f>
        <v/>
      </c>
      <c r="AS199" s="258" t="str">
        <f>IF(COUNT(Q199,R199)&lt;&gt;2,"",ROUND(MIN(Q199,R199)*R188,#REF!))</f>
        <v/>
      </c>
      <c r="AT199" s="258" t="str">
        <f>IF(COUNT(R199,S199)&lt;&gt;2,"",ROUND(MIN(R199,S199)*S188,#REF!))</f>
        <v/>
      </c>
      <c r="AU199" s="255"/>
      <c r="AX199" s="569"/>
      <c r="AY199" s="569"/>
      <c r="AZ199" s="589"/>
      <c r="BA199" s="590"/>
      <c r="BB199" s="590"/>
      <c r="BC199" s="590"/>
      <c r="BD199" s="589"/>
      <c r="BE199" s="585" t="e">
        <f>IF(#REF!="発電事業者","月間送電電力量（GWh）","月間受電電力量（GWh）")</f>
        <v>#REF!</v>
      </c>
      <c r="BF199" s="586"/>
      <c r="BG199" s="297" t="str">
        <f>IF(AND(COUNT(BG190)+COUNTA(E219)=2,L219&lt;&gt;""),ROUND(BG190-SUMIF(BE200:BF226,BE199,BG200:BG226),#REF!),"")</f>
        <v/>
      </c>
      <c r="BH199" s="297" t="str">
        <f>IF(AND(COUNT(BH190)+COUNTA(E219)=2,M219&lt;&gt;""),ROUND(BH190-SUMIF(BE200:BF226,BE199,BH200:BH226),#REF!),"")</f>
        <v/>
      </c>
      <c r="BI199" s="297" t="str">
        <f>IF(AND(COUNT(BI190)+COUNTA(E219)=2,N219&lt;&gt;""),ROUND(BI190-SUMIF(BE200:BF226,BE199,BI200:BI226),#REF!),"")</f>
        <v/>
      </c>
      <c r="BJ199" s="297" t="str">
        <f>IF(AND(COUNT(BJ190)+COUNTA(E219)=2,O219&lt;&gt;""),ROUND(BJ190-SUMIF(BE200:BF226,BE199,BJ200:BJ226),#REF!),"")</f>
        <v/>
      </c>
      <c r="BK199" s="297" t="str">
        <f>IF(AND(COUNT(BK190)+COUNTA(E219)=2,P219&lt;&gt;""),ROUND(BK190-SUMIF(BE200:BF226,BE199,BK200:BK226),#REF!),"")</f>
        <v/>
      </c>
      <c r="BL199" s="297" t="str">
        <f>IF(AND(COUNT(BL190)+COUNTA(E219)=2,Q219&lt;&gt;""),ROUND(BL190-SUMIF(BE200:BF226,BE199,BL200:BL226),#REF!),"")</f>
        <v/>
      </c>
      <c r="BM199" s="297" t="str">
        <f>IF(AND(COUNT(BM190)+COUNTA(E219)=2,R219&lt;&gt;""),ROUND(BM190-SUMIF(BE200:BF226,BE199,BM200:BM226),#REF!),"")</f>
        <v/>
      </c>
      <c r="BN199" s="297" t="str">
        <f>IF(AND(COUNT(BN190)+COUNTA(E219)=2,S219&lt;&gt;""),ROUND(BN190-SUMIF(BE200:BF226,BE199,BN200:BN226),#REF!),"")</f>
        <v/>
      </c>
      <c r="BO199" s="297" t="str">
        <f>IF(AND(COUNT(BO190)+COUNTA(E219)=2,T219&lt;&gt;""),ROUND(BO190-SUMIF(BE200:BF226,BE199,BO200:BO226),#REF!),"")</f>
        <v/>
      </c>
      <c r="BP199" s="297" t="str">
        <f>IF(AND(COUNT(BP190)+COUNTA(E219)=2,U219&lt;&gt;""),ROUND(BP190-SUMIF(BE200:BF226,BE199,BP200:BP226),#REF!),"")</f>
        <v/>
      </c>
      <c r="BQ199" s="297" t="str">
        <f>IF(AND(COUNT(BQ190)+COUNTA(E219)=2,V219&lt;&gt;""),ROUND(BQ190-SUMIF(BE200:BF226,BE199,BQ200:BQ226),#REF!),"")</f>
        <v/>
      </c>
      <c r="BR199" s="297" t="str">
        <f>IF(AND(COUNT(BR190)+COUNTA(E219)=2,W219&lt;&gt;""),ROUND(BR190-SUMIF(BE200:BF226,BE199,BR200:BR226),#REF!),"")</f>
        <v/>
      </c>
      <c r="BS199" s="569" t="e">
        <f>IF(#REF!="発電事業者","年間送電電力量（GWh）","年間受電電力量（GWh）")</f>
        <v>#REF!</v>
      </c>
      <c r="BT199" s="569"/>
      <c r="BU199" s="569"/>
      <c r="BV199" s="323" t="s">
        <v>25</v>
      </c>
      <c r="BW199" s="582"/>
      <c r="BX199" s="582"/>
      <c r="BY199" s="325" t="str">
        <f>IF(AND(COUNT(BY190)+COUNTA(E219)=2,X219&lt;&gt;""),ROUND(BY190-SUMIF(BV200:BV226,BV199,BY200:BY226),#REF!),"")</f>
        <v/>
      </c>
      <c r="BZ199" s="325" t="str">
        <f>IF(AND(COUNT(BZ190)+COUNTA(E219)=2,Y219&lt;&gt;""),ROUND(BZ190-SUMIF(BV200:BV226,BV199,BZ200:BZ226),#REF!),"")</f>
        <v/>
      </c>
      <c r="CA199" s="325" t="str">
        <f>IF(AND(COUNT(CA190)+COUNTA(E219)=2,Z219&lt;&gt;""),ROUND(CA190-SUMIF(BV200:BV226,BV199,CA200:CA226),#REF!),"")</f>
        <v/>
      </c>
      <c r="CB199" s="325" t="str">
        <f>IF(AND(COUNT(CB190)+COUNTA(E219)=2,AA219&lt;&gt;""),ROUND(CB190-SUMIF(BV200:BV226,BV199,CB200:CB226),#REF!),"")</f>
        <v/>
      </c>
      <c r="CC199" s="325" t="str">
        <f>IF(AND(COUNT(CC190)+COUNTA(E219)=2,AB219&lt;&gt;""),ROUND(CC190-SUMIF(BV200:BV226,BV199,CC200:CC226),#REF!),"")</f>
        <v/>
      </c>
      <c r="CD199" s="325" t="str">
        <f>IF(AND(COUNT(CD190)+COUNTA(E219)=2,AC219&lt;&gt;""),ROUND(CD190-SUMIF(BV200:BV226,BV199,CD200:CD226),#REF!),"")</f>
        <v/>
      </c>
      <c r="CE199" s="325" t="str">
        <f>IF(AND(COUNT(CE190)+COUNTA(E219)=2,AD219&lt;&gt;""),ROUND(CE190-SUMIF(BV200:BV226,BV199,CE200:CE226),#REF!),"")</f>
        <v/>
      </c>
      <c r="CF199" s="325" t="str">
        <f>IF(AND(COUNT(CF190)+COUNTA(E219)=2,AE219&lt;&gt;""),ROUND(CF190-SUMIF(BV200:BV226,BV199,CF200:CF226),#REF!),"")</f>
        <v/>
      </c>
      <c r="CG199" s="325" t="str">
        <f>IF(AND(COUNT(CG190)+COUNTA(E219)=2,AF219&lt;&gt;""),ROUND(CG190-SUMIF(BV200:BV226,BV199,CG200:CG226),#REF!),"")</f>
        <v/>
      </c>
      <c r="CH199" s="565" t="str">
        <f>IF(COUNTA(AG219)=0,"",AG219)</f>
        <v/>
      </c>
      <c r="CI199" s="565"/>
      <c r="CJ199" s="565"/>
      <c r="CK199" s="565"/>
      <c r="CL199" s="565"/>
      <c r="CM199" s="565"/>
      <c r="CN199" s="565"/>
      <c r="CO199" s="565"/>
      <c r="CP199" s="565"/>
      <c r="CQ199" s="565"/>
    </row>
    <row r="200" spans="3:95" s="243" customFormat="1" ht="13.5" customHeight="1">
      <c r="C200" s="606"/>
      <c r="D200" s="607"/>
      <c r="E200" s="608" t="s">
        <v>212</v>
      </c>
      <c r="F200" s="609"/>
      <c r="G200" s="610"/>
      <c r="H200" s="261"/>
      <c r="I200" s="261"/>
      <c r="J200" s="261"/>
      <c r="K200" s="261"/>
      <c r="L200" s="261"/>
      <c r="M200" s="261"/>
      <c r="N200" s="261"/>
      <c r="O200" s="261"/>
      <c r="P200" s="261"/>
      <c r="Q200" s="261"/>
      <c r="R200" s="261"/>
      <c r="S200" s="261"/>
      <c r="T200" s="262" t="str">
        <f>IF(COUNT(H200:S200)=0,"",SUMPRODUCT(ROUND(H200:S200,#REF!)))</f>
        <v/>
      </c>
      <c r="U200" s="624"/>
      <c r="V200" s="625"/>
      <c r="W200" s="625"/>
      <c r="X200" s="625"/>
      <c r="Y200" s="625"/>
      <c r="Z200" s="626"/>
      <c r="AA200" s="257"/>
      <c r="AB200" s="257"/>
      <c r="AC200" s="257"/>
      <c r="AD200" s="606"/>
      <c r="AE200" s="607"/>
      <c r="AF200" s="608" t="s">
        <v>199</v>
      </c>
      <c r="AG200" s="609"/>
      <c r="AH200" s="610"/>
      <c r="AI200" s="264" t="str">
        <f t="shared" ref="AI200:AT200" si="40">IF(COUNT(H199:H200)=0,"",ROUND(H200/(H199*24*AI188/1000),3))</f>
        <v/>
      </c>
      <c r="AJ200" s="264" t="str">
        <f t="shared" si="40"/>
        <v/>
      </c>
      <c r="AK200" s="264" t="str">
        <f t="shared" si="40"/>
        <v/>
      </c>
      <c r="AL200" s="264" t="str">
        <f t="shared" si="40"/>
        <v/>
      </c>
      <c r="AM200" s="264" t="str">
        <f t="shared" si="40"/>
        <v/>
      </c>
      <c r="AN200" s="264" t="str">
        <f t="shared" si="40"/>
        <v/>
      </c>
      <c r="AO200" s="264" t="str">
        <f t="shared" si="40"/>
        <v/>
      </c>
      <c r="AP200" s="264" t="str">
        <f t="shared" si="40"/>
        <v/>
      </c>
      <c r="AQ200" s="264" t="str">
        <f t="shared" si="40"/>
        <v/>
      </c>
      <c r="AR200" s="264" t="str">
        <f t="shared" si="40"/>
        <v/>
      </c>
      <c r="AS200" s="264" t="str">
        <f t="shared" si="40"/>
        <v/>
      </c>
      <c r="AT200" s="264" t="str">
        <f t="shared" si="40"/>
        <v/>
      </c>
      <c r="AU200" s="265" t="str">
        <f>IF(COUNT(AI200:AT200)=0,"",AVERAGE(AI200:AT200))</f>
        <v/>
      </c>
      <c r="AX200" s="569" t="str">
        <f>IF(C220="","",C220)</f>
        <v/>
      </c>
      <c r="AY200" s="569"/>
      <c r="AZ200" s="587" t="str">
        <f>IF(E220="","",E220)</f>
        <v/>
      </c>
      <c r="BA200" s="590" t="str">
        <f ca="1">IF(F220="","",F220)</f>
        <v/>
      </c>
      <c r="BB200" s="590"/>
      <c r="BC200" s="590"/>
      <c r="BD200" s="587" t="str">
        <f>IF(I220="","",I220)</f>
        <v/>
      </c>
      <c r="BE200" s="578" t="e">
        <f>IF(#REF!="発電事業者","送電電力（MW）","受電電力（MW）")</f>
        <v>#REF!</v>
      </c>
      <c r="BF200" s="579"/>
      <c r="BG200" s="325" t="str">
        <f>IF(COUNT(BG188,L220)=2,ROUND(BG188*L220/SUM(L219:L228),#REF!),"")</f>
        <v/>
      </c>
      <c r="BH200" s="325" t="str">
        <f>IF(COUNT(BH188,M220)=2,ROUND(BH188*M220/SUM(M219:M228),#REF!),"")</f>
        <v/>
      </c>
      <c r="BI200" s="325" t="str">
        <f>IF(COUNT(BI188,N220)=2,ROUND(BI188*N220/SUM(N219:N228),#REF!),"")</f>
        <v/>
      </c>
      <c r="BJ200" s="325" t="str">
        <f>IF(COUNT(BJ188,O220)=2,ROUND(BJ188*O220/SUM(O219:O228),#REF!),"")</f>
        <v/>
      </c>
      <c r="BK200" s="325" t="str">
        <f>IF(COUNT(BK188,P220)=2,ROUND(BK188*P220/SUM(P219:P228),#REF!),"")</f>
        <v/>
      </c>
      <c r="BL200" s="325" t="str">
        <f>IF(COUNT(BL188,Q220)=2,ROUND(BL188*Q220/SUM(Q219:Q228),#REF!),"")</f>
        <v/>
      </c>
      <c r="BM200" s="325" t="str">
        <f>IF(COUNT(BM188,R220)=2,ROUND(BM188*R220/SUM(R219:R228),#REF!),"")</f>
        <v/>
      </c>
      <c r="BN200" s="325" t="str">
        <f>IF(COUNT(BN188,S220)=2,ROUND(BN188*S220/SUM(S219:S228),#REF!),"")</f>
        <v/>
      </c>
      <c r="BO200" s="325" t="str">
        <f>IF(COUNT(BO188,T220)=2,ROUND(BO188*T220/SUM(T219:T228),#REF!),"")</f>
        <v/>
      </c>
      <c r="BP200" s="325" t="str">
        <f>IF(COUNT(BP188,U220)=2,ROUND(BP188*U220/SUM(U219:U228),#REF!),"")</f>
        <v/>
      </c>
      <c r="BQ200" s="325" t="str">
        <f>IF(COUNT(BQ188,V220)=2,ROUND(BQ188*V220/SUM(V219:V228),#REF!),"")</f>
        <v/>
      </c>
      <c r="BR200" s="325" t="str">
        <f>IF(COUNT(BR188,W220)=2,ROUND(BR188*W220/SUM(W219:W228),#REF!),"")</f>
        <v/>
      </c>
      <c r="BS200" s="569" t="e">
        <f>IF(#REF!="発電事業者","送電電力（MW）","受電電力（MW）")</f>
        <v>#REF!</v>
      </c>
      <c r="BT200" s="569"/>
      <c r="BU200" s="569"/>
      <c r="BV200" s="323" t="s">
        <v>171</v>
      </c>
      <c r="BW200" s="580"/>
      <c r="BX200" s="580"/>
      <c r="BY200" s="325" t="str">
        <f>IF(COUNT(BY188,X220)=2,ROUND(BY188*X220/SUM(X219:X228),#REF!),"")</f>
        <v/>
      </c>
      <c r="BZ200" s="325" t="str">
        <f>IF(COUNT(BZ188,Y220)=2,ROUND(BZ188*Y220/SUM(Y219:Y228),#REF!),"")</f>
        <v/>
      </c>
      <c r="CA200" s="325" t="str">
        <f>IF(COUNT(CA188,Z220)=2,ROUND(CA188*Z220/SUM(Z219:Z228),#REF!),"")</f>
        <v/>
      </c>
      <c r="CB200" s="325" t="str">
        <f>IF(COUNT(CB188,AA220)=2,ROUND(CB188*AA220/SUM(AA219:AA228),#REF!),"")</f>
        <v/>
      </c>
      <c r="CC200" s="325" t="str">
        <f>IF(COUNT(CC188,AB220)=2,ROUND(CC188*AB220/SUM(AB219:AB228),#REF!),"")</f>
        <v/>
      </c>
      <c r="CD200" s="325" t="str">
        <f>IF(COUNT(CD188,AC220)=2,ROUND(CD188*AC220/SUM(AC219:AC228),#REF!),"")</f>
        <v/>
      </c>
      <c r="CE200" s="325" t="str">
        <f>IF(COUNT(CE188,AD220)=2,ROUND(CE188*AD220/SUM(AD219:AD228),#REF!),"")</f>
        <v/>
      </c>
      <c r="CF200" s="325" t="str">
        <f>IF(COUNT(CF188,AE220)=2,ROUND(CF188*AE220/SUM(AE219:AE228),#REF!),"")</f>
        <v/>
      </c>
      <c r="CG200" s="325" t="str">
        <f>IF(COUNT(CG188,AF220)=2,ROUND(CG188*AF220/SUM(AF219:AF228),#REF!),"")</f>
        <v/>
      </c>
      <c r="CH200" s="563" t="s">
        <v>117</v>
      </c>
      <c r="CI200" s="563"/>
      <c r="CJ200" s="563"/>
      <c r="CK200" s="563"/>
      <c r="CL200" s="563"/>
      <c r="CM200" s="563"/>
      <c r="CN200" s="563"/>
      <c r="CO200" s="563"/>
      <c r="CP200" s="563"/>
      <c r="CQ200" s="563"/>
    </row>
    <row r="201" spans="3:95" s="243" customFormat="1" ht="13.5" customHeight="1">
      <c r="C201" s="604" t="e">
        <f>DATE(#REF!+4,1,1)</f>
        <v>#REF!</v>
      </c>
      <c r="D201" s="605"/>
      <c r="E201" s="613" t="s">
        <v>275</v>
      </c>
      <c r="F201" s="614"/>
      <c r="G201" s="615"/>
      <c r="H201" s="256"/>
      <c r="I201" s="256"/>
      <c r="J201" s="256"/>
      <c r="K201" s="256"/>
      <c r="L201" s="256"/>
      <c r="M201" s="256"/>
      <c r="N201" s="256"/>
      <c r="O201" s="256"/>
      <c r="P201" s="256"/>
      <c r="Q201" s="256"/>
      <c r="R201" s="256"/>
      <c r="S201" s="256"/>
      <c r="T201" s="255"/>
      <c r="U201" s="613" t="s">
        <v>210</v>
      </c>
      <c r="V201" s="614"/>
      <c r="W201" s="614"/>
      <c r="X201" s="615"/>
      <c r="Y201" s="616" t="str">
        <f>IF(COUNT(S201)=0,"",ROUND(S201,#REF!))</f>
        <v/>
      </c>
      <c r="Z201" s="617"/>
      <c r="AA201" s="257"/>
      <c r="AB201" s="257"/>
      <c r="AC201" s="257"/>
      <c r="AD201" s="604" t="e">
        <f>DATE(#REF!+4,1,1)</f>
        <v>#REF!</v>
      </c>
      <c r="AE201" s="605"/>
      <c r="AF201" s="613" t="s">
        <v>198</v>
      </c>
      <c r="AG201" s="614"/>
      <c r="AH201" s="615"/>
      <c r="AI201" s="258" t="str">
        <f>IF(COUNT(S199,H201)&lt;&gt;2,"",ROUND(MIN(S199,H201)*H188,#REF!))</f>
        <v/>
      </c>
      <c r="AJ201" s="258" t="str">
        <f>IF(COUNT(H201,I201)&lt;&gt;2,"",ROUND(MIN(H201,I201)*I188,#REF!))</f>
        <v/>
      </c>
      <c r="AK201" s="258" t="str">
        <f>IF(COUNT(I201,J201)&lt;&gt;2,"",ROUND(MIN(I201,J201)*J188,#REF!))</f>
        <v/>
      </c>
      <c r="AL201" s="258" t="str">
        <f>IF(COUNT(J201,K201)&lt;&gt;2,"",ROUND(MIN(J201,K201)*K188,#REF!))</f>
        <v/>
      </c>
      <c r="AM201" s="258" t="str">
        <f>IF(COUNT(K201,L201)&lt;&gt;2,"",ROUND(MIN(K201,L201)*L188,#REF!))</f>
        <v/>
      </c>
      <c r="AN201" s="258" t="str">
        <f>IF(COUNT(L201,M201)&lt;&gt;2,"",ROUND(MIN(L201,M201)*M188,#REF!))</f>
        <v/>
      </c>
      <c r="AO201" s="258" t="str">
        <f>IF(COUNT(M201,N201)&lt;&gt;2,"",ROUND(MIN(M201,N201)*N188,#REF!))</f>
        <v/>
      </c>
      <c r="AP201" s="258" t="str">
        <f>IF(COUNT(N201,O201)&lt;&gt;2,"",ROUND(MIN(N201,O201)*O188,#REF!))</f>
        <v/>
      </c>
      <c r="AQ201" s="258" t="str">
        <f>IF(COUNT(O201,P201)&lt;&gt;2,"",ROUND(MIN(O201,P201)*P188,#REF!))</f>
        <v/>
      </c>
      <c r="AR201" s="258" t="str">
        <f>IF(COUNT(P201,Q201)&lt;&gt;2,"",ROUND(MIN(P201,Q201)*Q188,#REF!))</f>
        <v/>
      </c>
      <c r="AS201" s="258" t="str">
        <f>IF(COUNT(Q201,R201)&lt;&gt;2,"",ROUND(MIN(Q201,R201)*R188,#REF!))</f>
        <v/>
      </c>
      <c r="AT201" s="258" t="str">
        <f>IF(COUNT(R201,S201)&lt;&gt;2,"",ROUND(MIN(R201,S201)*S188,#REF!))</f>
        <v/>
      </c>
      <c r="AU201" s="255"/>
      <c r="AX201" s="569"/>
      <c r="AY201" s="569"/>
      <c r="AZ201" s="588"/>
      <c r="BA201" s="590"/>
      <c r="BB201" s="590"/>
      <c r="BC201" s="590"/>
      <c r="BD201" s="588"/>
      <c r="BE201" s="583"/>
      <c r="BF201" s="584"/>
      <c r="BG201" s="259"/>
      <c r="BH201" s="259"/>
      <c r="BI201" s="259"/>
      <c r="BJ201" s="259"/>
      <c r="BK201" s="259"/>
      <c r="BL201" s="259"/>
      <c r="BM201" s="259"/>
      <c r="BN201" s="259"/>
      <c r="BO201" s="259"/>
      <c r="BP201" s="259"/>
      <c r="BQ201" s="259"/>
      <c r="BR201" s="259"/>
      <c r="BS201" s="569"/>
      <c r="BT201" s="569"/>
      <c r="BU201" s="569"/>
      <c r="BV201" s="323" t="s">
        <v>172</v>
      </c>
      <c r="BW201" s="581"/>
      <c r="BX201" s="581"/>
      <c r="BY201" s="325" t="str">
        <f>IF(COUNT(BY189,X220)=2,ROUND(BY189*X220/SUM(X219:X228),#REF!),"")</f>
        <v/>
      </c>
      <c r="BZ201" s="325" t="str">
        <f>IF(COUNT(BZ189,Y220)=2,ROUND(BZ189*Y220/SUM(Y219:Y228),#REF!),"")</f>
        <v/>
      </c>
      <c r="CA201" s="325" t="str">
        <f>IF(COUNT(CA189,Z220)=2,ROUND(CA189*Z220/SUM(Z219:Z228),#REF!),"")</f>
        <v/>
      </c>
      <c r="CB201" s="325" t="str">
        <f>IF(COUNT(CB189,AA220)=2,ROUND(CB189*AA220/SUM(AA219:AA228),#REF!),"")</f>
        <v/>
      </c>
      <c r="CC201" s="325" t="str">
        <f>IF(COUNT(CC189,AB220)=2,ROUND(CC189*AB220/SUM(AB219:AB228),#REF!),"")</f>
        <v/>
      </c>
      <c r="CD201" s="325" t="str">
        <f>IF(COUNT(CD189,AC220)=2,ROUND(CD189*AC220/SUM(AC219:AC228),#REF!),"")</f>
        <v/>
      </c>
      <c r="CE201" s="325" t="str">
        <f>IF(COUNT(CE189,AD220)=2,ROUND(CE189*AD220/SUM(AD219:AD228),#REF!),"")</f>
        <v/>
      </c>
      <c r="CF201" s="325" t="str">
        <f>IF(COUNT(CF189,AE220)=2,ROUND(CF189*AE220/SUM(AE219:AE228),#REF!),"")</f>
        <v/>
      </c>
      <c r="CG201" s="325" t="str">
        <f>IF(COUNT(CG189,AF220)=2,ROUND(CG189*AF220/SUM(AF219:AF228),#REF!),"")</f>
        <v/>
      </c>
      <c r="CH201" s="564" t="str">
        <f>IF(CH200="","",CH200)</f>
        <v>風力</v>
      </c>
      <c r="CI201" s="564"/>
      <c r="CJ201" s="564"/>
      <c r="CK201" s="564"/>
      <c r="CL201" s="564"/>
      <c r="CM201" s="564"/>
      <c r="CN201" s="564"/>
      <c r="CO201" s="564"/>
      <c r="CP201" s="564"/>
      <c r="CQ201" s="564"/>
    </row>
    <row r="202" spans="3:95" s="243" customFormat="1" ht="13.5" customHeight="1">
      <c r="C202" s="606"/>
      <c r="D202" s="607"/>
      <c r="E202" s="608" t="s">
        <v>212</v>
      </c>
      <c r="F202" s="609"/>
      <c r="G202" s="610"/>
      <c r="H202" s="261"/>
      <c r="I202" s="261"/>
      <c r="J202" s="261"/>
      <c r="K202" s="261"/>
      <c r="L202" s="261"/>
      <c r="M202" s="261"/>
      <c r="N202" s="261"/>
      <c r="O202" s="261"/>
      <c r="P202" s="261"/>
      <c r="Q202" s="261"/>
      <c r="R202" s="261"/>
      <c r="S202" s="261"/>
      <c r="T202" s="262" t="str">
        <f>IF(COUNT(H202:S202)=0,"",SUMPRODUCT(ROUND(H202:S202,#REF!)))</f>
        <v/>
      </c>
      <c r="U202" s="608" t="s">
        <v>211</v>
      </c>
      <c r="V202" s="609"/>
      <c r="W202" s="609"/>
      <c r="X202" s="610"/>
      <c r="Y202" s="611" t="str">
        <f>IF(COUNT(T202)=0,"",T202)</f>
        <v/>
      </c>
      <c r="Z202" s="612"/>
      <c r="AA202" s="257"/>
      <c r="AB202" s="257"/>
      <c r="AC202" s="257"/>
      <c r="AD202" s="606"/>
      <c r="AE202" s="607"/>
      <c r="AF202" s="608" t="s">
        <v>199</v>
      </c>
      <c r="AG202" s="609"/>
      <c r="AH202" s="610"/>
      <c r="AI202" s="264" t="str">
        <f t="shared" ref="AI202:AT202" si="41">IF(COUNT(H201:H202)=0,"",ROUND(H202/(H201*24*AI188/1000),3))</f>
        <v/>
      </c>
      <c r="AJ202" s="264" t="str">
        <f t="shared" si="41"/>
        <v/>
      </c>
      <c r="AK202" s="264" t="str">
        <f t="shared" si="41"/>
        <v/>
      </c>
      <c r="AL202" s="264" t="str">
        <f t="shared" si="41"/>
        <v/>
      </c>
      <c r="AM202" s="264" t="str">
        <f t="shared" si="41"/>
        <v/>
      </c>
      <c r="AN202" s="264" t="str">
        <f t="shared" si="41"/>
        <v/>
      </c>
      <c r="AO202" s="264" t="str">
        <f t="shared" si="41"/>
        <v/>
      </c>
      <c r="AP202" s="264" t="str">
        <f t="shared" si="41"/>
        <v/>
      </c>
      <c r="AQ202" s="264" t="str">
        <f t="shared" si="41"/>
        <v/>
      </c>
      <c r="AR202" s="264" t="str">
        <f t="shared" si="41"/>
        <v/>
      </c>
      <c r="AS202" s="264" t="str">
        <f t="shared" si="41"/>
        <v/>
      </c>
      <c r="AT202" s="264" t="str">
        <f t="shared" si="41"/>
        <v/>
      </c>
      <c r="AU202" s="265" t="str">
        <f>IF(COUNT(AI202:AT202)=0,"",AVERAGE(AI202:AT202))</f>
        <v/>
      </c>
      <c r="AX202" s="569"/>
      <c r="AY202" s="569"/>
      <c r="AZ202" s="589"/>
      <c r="BA202" s="590"/>
      <c r="BB202" s="590"/>
      <c r="BC202" s="590"/>
      <c r="BD202" s="589"/>
      <c r="BE202" s="585" t="e">
        <f>IF(#REF!="発電事業者","月間送電電力量（GWh）","月間受電電力量（GWh）")</f>
        <v>#REF!</v>
      </c>
      <c r="BF202" s="586"/>
      <c r="BG202" s="325" t="str">
        <f>IF(COUNT(BG190,L220)=2,ROUND(BG190*L220/SUM(L219:L228),#REF!),"")</f>
        <v/>
      </c>
      <c r="BH202" s="325" t="str">
        <f>IF(COUNT(BH190,M220)=2,ROUND(BH190*M220/SUM(M219:M228),#REF!),"")</f>
        <v/>
      </c>
      <c r="BI202" s="325" t="str">
        <f>IF(COUNT(BI190,N220)=2,ROUND(BI190*N220/SUM(N219:N228),#REF!),"")</f>
        <v/>
      </c>
      <c r="BJ202" s="325" t="str">
        <f>IF(COUNT(BJ190,O220)=2,ROUND(BJ190*O220/SUM(O219:O228),#REF!),"")</f>
        <v/>
      </c>
      <c r="BK202" s="325" t="str">
        <f>IF(COUNT(BK190,P220)=2,ROUND(BK190*P220/SUM(P219:P228),#REF!),"")</f>
        <v/>
      </c>
      <c r="BL202" s="325" t="str">
        <f>IF(COUNT(BL190,Q220)=2,ROUND(BL190*Q220/SUM(Q219:Q228),#REF!),"")</f>
        <v/>
      </c>
      <c r="BM202" s="325" t="str">
        <f>IF(COUNT(BM190,R220)=2,ROUND(BM190*R220/SUM(R219:R228),#REF!),"")</f>
        <v/>
      </c>
      <c r="BN202" s="325" t="str">
        <f>IF(COUNT(BN190,S220)=2,ROUND(BN190*S220/SUM(S219:S228),#REF!),"")</f>
        <v/>
      </c>
      <c r="BO202" s="325" t="str">
        <f>IF(COUNT(BO190,T220)=2,ROUND(BO190*T220/SUM(T219:T228),#REF!),"")</f>
        <v/>
      </c>
      <c r="BP202" s="325" t="str">
        <f>IF(COUNT(BP190,U220)=2,ROUND(BP190*U220/SUM(U219:U228),#REF!),"")</f>
        <v/>
      </c>
      <c r="BQ202" s="325" t="str">
        <f>IF(COUNT(BQ190,V220)=2,ROUND(BQ190*V220/SUM(V219:V228),#REF!),"")</f>
        <v/>
      </c>
      <c r="BR202" s="325" t="str">
        <f>IF(COUNT(BR190,W220)=2,ROUND(BR190*W220/SUM(W219:W228),#REF!),"")</f>
        <v/>
      </c>
      <c r="BS202" s="569" t="e">
        <f>IF(#REF!="発電事業者","年間送電電力量（GWh）","年間受電電力量（GWh）")</f>
        <v>#REF!</v>
      </c>
      <c r="BT202" s="569"/>
      <c r="BU202" s="569"/>
      <c r="BV202" s="323" t="s">
        <v>25</v>
      </c>
      <c r="BW202" s="582"/>
      <c r="BX202" s="582"/>
      <c r="BY202" s="325" t="str">
        <f>IF(COUNT(BY190,X220)=2,ROUND(BY190*X220/SUM(X219:X228),#REF!),"")</f>
        <v/>
      </c>
      <c r="BZ202" s="325" t="str">
        <f>IF(COUNT(BZ190,Y220)=2,ROUND(BZ190*Y220/SUM(Y219:Y228),#REF!),"")</f>
        <v/>
      </c>
      <c r="CA202" s="325" t="str">
        <f>IF(COUNT(CA190,Z220)=2,ROUND(CA190*Z220/SUM(Z219:Z228),#REF!),"")</f>
        <v/>
      </c>
      <c r="CB202" s="325" t="str">
        <f>IF(COUNT(CB190,AA220)=2,ROUND(CB190*AA220/SUM(AA219:AA228),#REF!),"")</f>
        <v/>
      </c>
      <c r="CC202" s="325" t="str">
        <f>IF(COUNT(CC190,AB220)=2,ROUND(CC190*AB220/SUM(AB219:AB228),#REF!),"")</f>
        <v/>
      </c>
      <c r="CD202" s="325" t="str">
        <f>IF(COUNT(CD190,AC220)=2,ROUND(CD190*AC220/SUM(AC219:AC228),#REF!),"")</f>
        <v/>
      </c>
      <c r="CE202" s="325" t="str">
        <f>IF(COUNT(CE190,AD220)=2,ROUND(CE190*AD220/SUM(AD219:AD228),#REF!),"")</f>
        <v/>
      </c>
      <c r="CF202" s="325" t="str">
        <f>IF(COUNT(CF190,AE220)=2,ROUND(CF190*AE220/SUM(AE219:AE228),#REF!),"")</f>
        <v/>
      </c>
      <c r="CG202" s="325" t="str">
        <f>IF(COUNT(CG190,AF220)=2,ROUND(CG190*AF220/SUM(AF219:AF228),#REF!),"")</f>
        <v/>
      </c>
      <c r="CH202" s="565" t="str">
        <f>IF(COUNTA(AG220)=0,"",AG220)</f>
        <v/>
      </c>
      <c r="CI202" s="565"/>
      <c r="CJ202" s="565"/>
      <c r="CK202" s="565"/>
      <c r="CL202" s="565"/>
      <c r="CM202" s="565"/>
      <c r="CN202" s="565"/>
      <c r="CO202" s="565"/>
      <c r="CP202" s="565"/>
      <c r="CQ202" s="565"/>
    </row>
    <row r="203" spans="3:95" s="243" customFormat="1" ht="13.5" customHeight="1">
      <c r="C203" s="604" t="e">
        <f>DATE(#REF!+5,1,1)</f>
        <v>#REF!</v>
      </c>
      <c r="D203" s="605"/>
      <c r="E203" s="613" t="s">
        <v>275</v>
      </c>
      <c r="F203" s="614"/>
      <c r="G203" s="615"/>
      <c r="H203" s="256"/>
      <c r="I203" s="256"/>
      <c r="J203" s="256"/>
      <c r="K203" s="256"/>
      <c r="L203" s="256"/>
      <c r="M203" s="256"/>
      <c r="N203" s="256"/>
      <c r="O203" s="256"/>
      <c r="P203" s="256"/>
      <c r="Q203" s="256"/>
      <c r="R203" s="256"/>
      <c r="S203" s="256"/>
      <c r="T203" s="255"/>
      <c r="U203" s="618"/>
      <c r="V203" s="619"/>
      <c r="W203" s="619"/>
      <c r="X203" s="619"/>
      <c r="Y203" s="619"/>
      <c r="Z203" s="620"/>
      <c r="AA203" s="257"/>
      <c r="AB203" s="257"/>
      <c r="AC203" s="257"/>
      <c r="AD203" s="604" t="e">
        <f>DATE(#REF!+5,1,1)</f>
        <v>#REF!</v>
      </c>
      <c r="AE203" s="605"/>
      <c r="AF203" s="613" t="s">
        <v>198</v>
      </c>
      <c r="AG203" s="614"/>
      <c r="AH203" s="615"/>
      <c r="AI203" s="258" t="str">
        <f>IF(COUNT(S201,H203)&lt;&gt;2,"",ROUND(MIN(S201,H203)*H188,#REF!))</f>
        <v/>
      </c>
      <c r="AJ203" s="258" t="str">
        <f>IF(COUNT(H203,I203)&lt;&gt;2,"",ROUND(MIN(H203,I203)*I188,#REF!))</f>
        <v/>
      </c>
      <c r="AK203" s="258" t="str">
        <f>IF(COUNT(I203,J203)&lt;&gt;2,"",ROUND(MIN(I203,J203)*J188,#REF!))</f>
        <v/>
      </c>
      <c r="AL203" s="258" t="str">
        <f>IF(COUNT(J203,K203)&lt;&gt;2,"",ROUND(MIN(J203,K203)*K188,#REF!))</f>
        <v/>
      </c>
      <c r="AM203" s="258" t="str">
        <f>IF(COUNT(K203,L203)&lt;&gt;2,"",ROUND(MIN(K203,L203)*L188,#REF!))</f>
        <v/>
      </c>
      <c r="AN203" s="258" t="str">
        <f>IF(COUNT(L203,M203)&lt;&gt;2,"",ROUND(MIN(L203,M203)*M188,#REF!))</f>
        <v/>
      </c>
      <c r="AO203" s="258" t="str">
        <f>IF(COUNT(M203,N203)&lt;&gt;2,"",ROUND(MIN(M203,N203)*N188,#REF!))</f>
        <v/>
      </c>
      <c r="AP203" s="258" t="str">
        <f>IF(COUNT(N203,O203)&lt;&gt;2,"",ROUND(MIN(N203,O203)*O188,#REF!))</f>
        <v/>
      </c>
      <c r="AQ203" s="258" t="str">
        <f>IF(COUNT(O203,P203)&lt;&gt;2,"",ROUND(MIN(O203,P203)*P188,#REF!))</f>
        <v/>
      </c>
      <c r="AR203" s="258" t="str">
        <f>IF(COUNT(P203,Q203)&lt;&gt;2,"",ROUND(MIN(P203,Q203)*Q188,#REF!))</f>
        <v/>
      </c>
      <c r="AS203" s="258" t="str">
        <f>IF(COUNT(Q203,R203)&lt;&gt;2,"",ROUND(MIN(Q203,R203)*R188,#REF!))</f>
        <v/>
      </c>
      <c r="AT203" s="258" t="str">
        <f>IF(COUNT(R203,S203)&lt;&gt;2,"",ROUND(MIN(R203,S203)*S188,#REF!))</f>
        <v/>
      </c>
      <c r="AU203" s="255"/>
      <c r="AX203" s="569" t="str">
        <f>IF(C221="","",C221)</f>
        <v/>
      </c>
      <c r="AY203" s="569"/>
      <c r="AZ203" s="587" t="str">
        <f>IF(E221="","",E221)</f>
        <v/>
      </c>
      <c r="BA203" s="590" t="str">
        <f ca="1">IF(F221="","",F221)</f>
        <v/>
      </c>
      <c r="BB203" s="590"/>
      <c r="BC203" s="590"/>
      <c r="BD203" s="587" t="str">
        <f>IF(I221="","",I221)</f>
        <v/>
      </c>
      <c r="BE203" s="578" t="e">
        <f>IF(#REF!="発電事業者","送電電力（MW）","受電電力（MW）")</f>
        <v>#REF!</v>
      </c>
      <c r="BF203" s="579"/>
      <c r="BG203" s="325" t="str">
        <f>IF(COUNT(BG188,L221)=2,ROUND(BG188*L221/SUM(L219:L228),#REF!),"")</f>
        <v/>
      </c>
      <c r="BH203" s="325" t="str">
        <f>IF(COUNT(BH188,M221)=2,ROUND(BH188*M221/SUM(M219:M228),#REF!),"")</f>
        <v/>
      </c>
      <c r="BI203" s="325" t="str">
        <f>IF(COUNT(BI188,N221)=2,ROUND(BI188*N221/SUM(N219:N228),#REF!),"")</f>
        <v/>
      </c>
      <c r="BJ203" s="325" t="str">
        <f>IF(COUNT(BJ188,O221)=2,ROUND(BJ188*O221/SUM(O219:O228),#REF!),"")</f>
        <v/>
      </c>
      <c r="BK203" s="325" t="str">
        <f>IF(COUNT(BK188,P221)=2,ROUND(BK188*P221/SUM(P219:P228),#REF!),"")</f>
        <v/>
      </c>
      <c r="BL203" s="325" t="str">
        <f>IF(COUNT(BL188,Q221)=2,ROUND(BL188*Q221/SUM(Q219:Q228),#REF!),"")</f>
        <v/>
      </c>
      <c r="BM203" s="325" t="str">
        <f>IF(COUNT(BM188,R221)=2,ROUND(BM188*R221/SUM(R219:R228),#REF!),"")</f>
        <v/>
      </c>
      <c r="BN203" s="325" t="str">
        <f>IF(COUNT(BN188,S221)=2,ROUND(BN188*S221/SUM(S219:S228),#REF!),"")</f>
        <v/>
      </c>
      <c r="BO203" s="325" t="str">
        <f>IF(COUNT(BO188,T221)=2,ROUND(BO188*T221/SUM(T219:T228),#REF!),"")</f>
        <v/>
      </c>
      <c r="BP203" s="325" t="str">
        <f>IF(COUNT(BP188,U221)=2,ROUND(BP188*U221/SUM(U219:U228),#REF!),"")</f>
        <v/>
      </c>
      <c r="BQ203" s="325" t="str">
        <f>IF(COUNT(BQ188,V221)=2,ROUND(BQ188*V221/SUM(V219:V228),#REF!),"")</f>
        <v/>
      </c>
      <c r="BR203" s="325" t="str">
        <f>IF(COUNT(BR188,W221)=2,ROUND(BR188*W221/SUM(W219:W228),#REF!),"")</f>
        <v/>
      </c>
      <c r="BS203" s="569" t="e">
        <f>IF(#REF!="発電事業者","送電電力（MW）","受電電力（MW）")</f>
        <v>#REF!</v>
      </c>
      <c r="BT203" s="569"/>
      <c r="BU203" s="569"/>
      <c r="BV203" s="323" t="s">
        <v>171</v>
      </c>
      <c r="BW203" s="580"/>
      <c r="BX203" s="580"/>
      <c r="BY203" s="325" t="str">
        <f>IF(COUNT(BY188,X221)=2,ROUND(BY188*X221/SUM(X219:X228),#REF!),"")</f>
        <v/>
      </c>
      <c r="BZ203" s="325" t="str">
        <f>IF(COUNT(BZ188,Y221)=2,ROUND(BZ188*Y221/SUM(Y219:Y228),#REF!),"")</f>
        <v/>
      </c>
      <c r="CA203" s="325" t="str">
        <f>IF(COUNT(CA188,Z221)=2,ROUND(CA188*Z221/SUM(Z219:Z228),#REF!),"")</f>
        <v/>
      </c>
      <c r="CB203" s="325" t="str">
        <f>IF(COUNT(CB188,AA221)=2,ROUND(CB188*AA221/SUM(AA219:AA228),#REF!),"")</f>
        <v/>
      </c>
      <c r="CC203" s="325" t="str">
        <f>IF(COUNT(CC188,AB221)=2,ROUND(CC188*AB221/SUM(AB219:AB228),#REF!),"")</f>
        <v/>
      </c>
      <c r="CD203" s="325" t="str">
        <f>IF(COUNT(CD188,AC221)=2,ROUND(CD188*AC221/SUM(AC219:AC228),#REF!),"")</f>
        <v/>
      </c>
      <c r="CE203" s="325" t="str">
        <f>IF(COUNT(CE188,AD221)=2,ROUND(CE188*AD221/SUM(AD219:AD228),#REF!),"")</f>
        <v/>
      </c>
      <c r="CF203" s="325" t="str">
        <f>IF(COUNT(CF188,AE221)=2,ROUND(CF188*AE221/SUM(AE219:AE228),#REF!),"")</f>
        <v/>
      </c>
      <c r="CG203" s="325" t="str">
        <f>IF(COUNT(CG188,AF221)=2,ROUND(CG188*AF221/SUM(AF219:AF228),#REF!),"")</f>
        <v/>
      </c>
      <c r="CH203" s="563" t="s">
        <v>117</v>
      </c>
      <c r="CI203" s="563"/>
      <c r="CJ203" s="563"/>
      <c r="CK203" s="563"/>
      <c r="CL203" s="563"/>
      <c r="CM203" s="563"/>
      <c r="CN203" s="563"/>
      <c r="CO203" s="563"/>
      <c r="CP203" s="563"/>
      <c r="CQ203" s="563"/>
    </row>
    <row r="204" spans="3:95" s="243" customFormat="1" ht="13.5" customHeight="1">
      <c r="C204" s="606"/>
      <c r="D204" s="607"/>
      <c r="E204" s="608" t="s">
        <v>212</v>
      </c>
      <c r="F204" s="609"/>
      <c r="G204" s="610"/>
      <c r="H204" s="261"/>
      <c r="I204" s="261"/>
      <c r="J204" s="261"/>
      <c r="K204" s="261"/>
      <c r="L204" s="261"/>
      <c r="M204" s="261"/>
      <c r="N204" s="261"/>
      <c r="O204" s="261"/>
      <c r="P204" s="261"/>
      <c r="Q204" s="261"/>
      <c r="R204" s="261"/>
      <c r="S204" s="261"/>
      <c r="T204" s="262" t="str">
        <f>IF(COUNT(H204:S204)=0,"",SUMPRODUCT(ROUND(H204:S204,#REF!)))</f>
        <v/>
      </c>
      <c r="U204" s="621"/>
      <c r="V204" s="622"/>
      <c r="W204" s="622"/>
      <c r="X204" s="622"/>
      <c r="Y204" s="622"/>
      <c r="Z204" s="623"/>
      <c r="AA204" s="257"/>
      <c r="AB204" s="257"/>
      <c r="AC204" s="257"/>
      <c r="AD204" s="606"/>
      <c r="AE204" s="607"/>
      <c r="AF204" s="608" t="s">
        <v>199</v>
      </c>
      <c r="AG204" s="609"/>
      <c r="AH204" s="610"/>
      <c r="AI204" s="264" t="str">
        <f t="shared" ref="AI204:AT204" si="42">IF(COUNT(H203:H204)=0,"",ROUND(H204/(H203*24*AI188/1000),3))</f>
        <v/>
      </c>
      <c r="AJ204" s="264" t="str">
        <f t="shared" si="42"/>
        <v/>
      </c>
      <c r="AK204" s="264" t="str">
        <f t="shared" si="42"/>
        <v/>
      </c>
      <c r="AL204" s="264" t="str">
        <f t="shared" si="42"/>
        <v/>
      </c>
      <c r="AM204" s="264" t="str">
        <f t="shared" si="42"/>
        <v/>
      </c>
      <c r="AN204" s="264" t="str">
        <f t="shared" si="42"/>
        <v/>
      </c>
      <c r="AO204" s="264" t="str">
        <f t="shared" si="42"/>
        <v/>
      </c>
      <c r="AP204" s="264" t="str">
        <f t="shared" si="42"/>
        <v/>
      </c>
      <c r="AQ204" s="264" t="str">
        <f t="shared" si="42"/>
        <v/>
      </c>
      <c r="AR204" s="264" t="str">
        <f t="shared" si="42"/>
        <v/>
      </c>
      <c r="AS204" s="264" t="str">
        <f t="shared" si="42"/>
        <v/>
      </c>
      <c r="AT204" s="264" t="str">
        <f t="shared" si="42"/>
        <v/>
      </c>
      <c r="AU204" s="265" t="str">
        <f>IF(COUNT(AI204:AT204)=0,"",AVERAGE(AI204:AT204))</f>
        <v/>
      </c>
      <c r="AX204" s="569"/>
      <c r="AY204" s="569"/>
      <c r="AZ204" s="588"/>
      <c r="BA204" s="590"/>
      <c r="BB204" s="590"/>
      <c r="BC204" s="590"/>
      <c r="BD204" s="588"/>
      <c r="BE204" s="583"/>
      <c r="BF204" s="584"/>
      <c r="BG204" s="259"/>
      <c r="BH204" s="259"/>
      <c r="BI204" s="259"/>
      <c r="BJ204" s="259"/>
      <c r="BK204" s="259"/>
      <c r="BL204" s="259"/>
      <c r="BM204" s="259"/>
      <c r="BN204" s="259"/>
      <c r="BO204" s="259"/>
      <c r="BP204" s="259"/>
      <c r="BQ204" s="259"/>
      <c r="BR204" s="259"/>
      <c r="BS204" s="569"/>
      <c r="BT204" s="569"/>
      <c r="BU204" s="569"/>
      <c r="BV204" s="323" t="s">
        <v>172</v>
      </c>
      <c r="BW204" s="581"/>
      <c r="BX204" s="581"/>
      <c r="BY204" s="325" t="str">
        <f>IF(COUNT(BY189,X221)=2,ROUND(BY189*X221/SUM(X219:X228),#REF!),"")</f>
        <v/>
      </c>
      <c r="BZ204" s="325" t="str">
        <f>IF(COUNT(BZ189,Y221)=2,ROUND(BZ189*Y221/SUM(Y219:Y228),#REF!),"")</f>
        <v/>
      </c>
      <c r="CA204" s="325" t="str">
        <f>IF(COUNT(CA189,Z221)=2,ROUND(CA189*Z221/SUM(Z219:Z228),#REF!),"")</f>
        <v/>
      </c>
      <c r="CB204" s="325" t="str">
        <f>IF(COUNT(CB189,AA221)=2,ROUND(CB189*AA221/SUM(AA219:AA228),#REF!),"")</f>
        <v/>
      </c>
      <c r="CC204" s="325" t="str">
        <f>IF(COUNT(CC189,AB221)=2,ROUND(CC189*AB221/SUM(AB219:AB228),#REF!),"")</f>
        <v/>
      </c>
      <c r="CD204" s="325" t="str">
        <f>IF(COUNT(CD189,AC221)=2,ROUND(CD189*AC221/SUM(AC219:AC228),#REF!),"")</f>
        <v/>
      </c>
      <c r="CE204" s="325" t="str">
        <f>IF(COUNT(CE189,AD221)=2,ROUND(CE189*AD221/SUM(AD219:AD228),#REF!),"")</f>
        <v/>
      </c>
      <c r="CF204" s="325" t="str">
        <f>IF(COUNT(CF189,AE221)=2,ROUND(CF189*AE221/SUM(AE219:AE228),#REF!),"")</f>
        <v/>
      </c>
      <c r="CG204" s="325" t="str">
        <f>IF(COUNT(CG189,AF221)=2,ROUND(CG189*AF221/SUM(AF219:AF228),#REF!),"")</f>
        <v/>
      </c>
      <c r="CH204" s="564" t="str">
        <f>IF(CH203="","",CH203)</f>
        <v>風力</v>
      </c>
      <c r="CI204" s="564"/>
      <c r="CJ204" s="564"/>
      <c r="CK204" s="564"/>
      <c r="CL204" s="564"/>
      <c r="CM204" s="564"/>
      <c r="CN204" s="564"/>
      <c r="CO204" s="564"/>
      <c r="CP204" s="564"/>
      <c r="CQ204" s="564"/>
    </row>
    <row r="205" spans="3:95" s="243" customFormat="1" ht="13.5" customHeight="1">
      <c r="C205" s="604" t="e">
        <f>DATE(#REF!+6,1,1)</f>
        <v>#REF!</v>
      </c>
      <c r="D205" s="605"/>
      <c r="E205" s="613" t="s">
        <v>275</v>
      </c>
      <c r="F205" s="614"/>
      <c r="G205" s="615"/>
      <c r="H205" s="256"/>
      <c r="I205" s="256"/>
      <c r="J205" s="256"/>
      <c r="K205" s="256"/>
      <c r="L205" s="256"/>
      <c r="M205" s="256"/>
      <c r="N205" s="256"/>
      <c r="O205" s="256"/>
      <c r="P205" s="256"/>
      <c r="Q205" s="256"/>
      <c r="R205" s="256"/>
      <c r="S205" s="256"/>
      <c r="T205" s="255"/>
      <c r="U205" s="621"/>
      <c r="V205" s="622"/>
      <c r="W205" s="622"/>
      <c r="X205" s="622"/>
      <c r="Y205" s="622"/>
      <c r="Z205" s="623"/>
      <c r="AA205" s="257"/>
      <c r="AB205" s="257"/>
      <c r="AC205" s="257"/>
      <c r="AD205" s="604" t="e">
        <f>DATE(#REF!+6,1,1)</f>
        <v>#REF!</v>
      </c>
      <c r="AE205" s="605"/>
      <c r="AF205" s="613" t="s">
        <v>198</v>
      </c>
      <c r="AG205" s="614"/>
      <c r="AH205" s="615"/>
      <c r="AI205" s="258" t="str">
        <f>IF(COUNT(S203,H205)&lt;&gt;2,"",ROUND(MIN(S203,H205)*H188,#REF!))</f>
        <v/>
      </c>
      <c r="AJ205" s="258" t="str">
        <f>IF(COUNT(H205,I205)&lt;&gt;2,"",ROUND(MIN(H205,I205)*I188,#REF!))</f>
        <v/>
      </c>
      <c r="AK205" s="258" t="str">
        <f>IF(COUNT(I205,J205)&lt;&gt;2,"",ROUND(MIN(I205,J205)*J188,#REF!))</f>
        <v/>
      </c>
      <c r="AL205" s="258" t="str">
        <f>IF(COUNT(J205,K205)&lt;&gt;2,"",ROUND(MIN(J205,K205)*K188,#REF!))</f>
        <v/>
      </c>
      <c r="AM205" s="258" t="str">
        <f>IF(COUNT(K205,L205)&lt;&gt;2,"",ROUND(MIN(K205,L205)*L188,#REF!))</f>
        <v/>
      </c>
      <c r="AN205" s="258" t="str">
        <f>IF(COUNT(L205,M205)&lt;&gt;2,"",ROUND(MIN(L205,M205)*M188,#REF!))</f>
        <v/>
      </c>
      <c r="AO205" s="258" t="str">
        <f>IF(COUNT(M205,N205)&lt;&gt;2,"",ROUND(MIN(M205,N205)*N188,#REF!))</f>
        <v/>
      </c>
      <c r="AP205" s="258" t="str">
        <f>IF(COUNT(N205,O205)&lt;&gt;2,"",ROUND(MIN(N205,O205)*O188,#REF!))</f>
        <v/>
      </c>
      <c r="AQ205" s="258" t="str">
        <f>IF(COUNT(O205,P205)&lt;&gt;2,"",ROUND(MIN(O205,P205)*P188,#REF!))</f>
        <v/>
      </c>
      <c r="AR205" s="258" t="str">
        <f>IF(COUNT(P205,Q205)&lt;&gt;2,"",ROUND(MIN(P205,Q205)*Q188,#REF!))</f>
        <v/>
      </c>
      <c r="AS205" s="258" t="str">
        <f>IF(COUNT(Q205,R205)&lt;&gt;2,"",ROUND(MIN(Q205,R205)*R188,#REF!))</f>
        <v/>
      </c>
      <c r="AT205" s="258" t="str">
        <f>IF(COUNT(R205,S205)&lt;&gt;2,"",ROUND(MIN(R205,S205)*S188,#REF!))</f>
        <v/>
      </c>
      <c r="AU205" s="255"/>
      <c r="AX205" s="569"/>
      <c r="AY205" s="569"/>
      <c r="AZ205" s="589"/>
      <c r="BA205" s="590"/>
      <c r="BB205" s="590"/>
      <c r="BC205" s="590"/>
      <c r="BD205" s="589"/>
      <c r="BE205" s="585" t="e">
        <f>IF(#REF!="発電事業者","月間送電電力量（GWh）","月間受電電力量（GWh）")</f>
        <v>#REF!</v>
      </c>
      <c r="BF205" s="586"/>
      <c r="BG205" s="325" t="str">
        <f>IF(COUNT(BG190,L221)=2,ROUND(BG190*L221/SUM(L219:L228),#REF!),"")</f>
        <v/>
      </c>
      <c r="BH205" s="325" t="str">
        <f>IF(COUNT(BH190,M221)=2,ROUND(BH190*M221/SUM(M219:M228),#REF!),"")</f>
        <v/>
      </c>
      <c r="BI205" s="325" t="str">
        <f>IF(COUNT(BI190,N221)=2,ROUND(BI190*N221/SUM(N219:N228),#REF!),"")</f>
        <v/>
      </c>
      <c r="BJ205" s="325" t="str">
        <f>IF(COUNT(BJ190,O221)=2,ROUND(BJ190*O221/SUM(O219:O228),#REF!),"")</f>
        <v/>
      </c>
      <c r="BK205" s="325" t="str">
        <f>IF(COUNT(BK190,P221)=2,ROUND(BK190*P221/SUM(P219:P228),#REF!),"")</f>
        <v/>
      </c>
      <c r="BL205" s="325" t="str">
        <f>IF(COUNT(BL190,Q221)=2,ROUND(BL190*Q221/SUM(Q219:Q228),#REF!),"")</f>
        <v/>
      </c>
      <c r="BM205" s="325" t="str">
        <f>IF(COUNT(BM190,R221)=2,ROUND(BM190*R221/SUM(R219:R228),#REF!),"")</f>
        <v/>
      </c>
      <c r="BN205" s="325" t="str">
        <f>IF(COUNT(BN190,S221)=2,ROUND(BN190*S221/SUM(S219:S228),#REF!),"")</f>
        <v/>
      </c>
      <c r="BO205" s="325" t="str">
        <f>IF(COUNT(BO190,T221)=2,ROUND(BO190*T221/SUM(T219:T228),#REF!),"")</f>
        <v/>
      </c>
      <c r="BP205" s="325" t="str">
        <f>IF(COUNT(BP190,U221)=2,ROUND(BP190*U221/SUM(U219:U228),#REF!),"")</f>
        <v/>
      </c>
      <c r="BQ205" s="325" t="str">
        <f>IF(COUNT(BQ190,V221)=2,ROUND(BQ190*V221/SUM(V219:V228),#REF!),"")</f>
        <v/>
      </c>
      <c r="BR205" s="325" t="str">
        <f>IF(COUNT(BR190,W221)=2,ROUND(BR190*W221/SUM(W219:W228),#REF!),"")</f>
        <v/>
      </c>
      <c r="BS205" s="569" t="e">
        <f>IF(#REF!="発電事業者","年間送電電力量（GWh）","年間受電電力量（GWh）")</f>
        <v>#REF!</v>
      </c>
      <c r="BT205" s="569"/>
      <c r="BU205" s="569"/>
      <c r="BV205" s="323" t="s">
        <v>25</v>
      </c>
      <c r="BW205" s="582"/>
      <c r="BX205" s="582"/>
      <c r="BY205" s="325" t="str">
        <f>IF(COUNT(BY190,X221)=2,ROUND(BY190*X221/SUM(X219:X228),#REF!),"")</f>
        <v/>
      </c>
      <c r="BZ205" s="325" t="str">
        <f>IF(COUNT(BZ190,Y221)=2,ROUND(BZ190*Y221/SUM(Y219:Y228),#REF!),"")</f>
        <v/>
      </c>
      <c r="CA205" s="325" t="str">
        <f>IF(COUNT(CA190,Z221)=2,ROUND(CA190*Z221/SUM(Z219:Z228),#REF!),"")</f>
        <v/>
      </c>
      <c r="CB205" s="325" t="str">
        <f>IF(COUNT(CB190,AA221)=2,ROUND(CB190*AA221/SUM(AA219:AA228),#REF!),"")</f>
        <v/>
      </c>
      <c r="CC205" s="325" t="str">
        <f>IF(COUNT(CC190,AB221)=2,ROUND(CC190*AB221/SUM(AB219:AB228),#REF!),"")</f>
        <v/>
      </c>
      <c r="CD205" s="325" t="str">
        <f>IF(COUNT(CD190,AC221)=2,ROUND(CD190*AC221/SUM(AC219:AC228),#REF!),"")</f>
        <v/>
      </c>
      <c r="CE205" s="325" t="str">
        <f>IF(COUNT(CE190,AD221)=2,ROUND(CE190*AD221/SUM(AD219:AD228),#REF!),"")</f>
        <v/>
      </c>
      <c r="CF205" s="325" t="str">
        <f>IF(COUNT(CF190,AE221)=2,ROUND(CF190*AE221/SUM(AE219:AE228),#REF!),"")</f>
        <v/>
      </c>
      <c r="CG205" s="325" t="str">
        <f>IF(COUNT(CG190,AF221)=2,ROUND(CG190*AF221/SUM(AF219:AF228),#REF!),"")</f>
        <v/>
      </c>
      <c r="CH205" s="565" t="str">
        <f>IF(COUNTA(AG221)=0,"",AG221)</f>
        <v/>
      </c>
      <c r="CI205" s="565"/>
      <c r="CJ205" s="565"/>
      <c r="CK205" s="565"/>
      <c r="CL205" s="565"/>
      <c r="CM205" s="565"/>
      <c r="CN205" s="565"/>
      <c r="CO205" s="565"/>
      <c r="CP205" s="565"/>
      <c r="CQ205" s="565"/>
    </row>
    <row r="206" spans="3:95" s="243" customFormat="1" ht="13.5" customHeight="1">
      <c r="C206" s="606"/>
      <c r="D206" s="607"/>
      <c r="E206" s="608" t="s">
        <v>212</v>
      </c>
      <c r="F206" s="609"/>
      <c r="G206" s="610"/>
      <c r="H206" s="261"/>
      <c r="I206" s="261"/>
      <c r="J206" s="261"/>
      <c r="K206" s="261"/>
      <c r="L206" s="261"/>
      <c r="M206" s="261"/>
      <c r="N206" s="261"/>
      <c r="O206" s="261"/>
      <c r="P206" s="261"/>
      <c r="Q206" s="261"/>
      <c r="R206" s="261"/>
      <c r="S206" s="261"/>
      <c r="T206" s="262" t="str">
        <f>IF(COUNT(H206:S206)=0,"",SUMPRODUCT(ROUND(H206:S206,#REF!)))</f>
        <v/>
      </c>
      <c r="U206" s="621"/>
      <c r="V206" s="622"/>
      <c r="W206" s="622"/>
      <c r="X206" s="622"/>
      <c r="Y206" s="622"/>
      <c r="Z206" s="623"/>
      <c r="AA206" s="257"/>
      <c r="AB206" s="257"/>
      <c r="AC206" s="257"/>
      <c r="AD206" s="606"/>
      <c r="AE206" s="607"/>
      <c r="AF206" s="608" t="s">
        <v>199</v>
      </c>
      <c r="AG206" s="609"/>
      <c r="AH206" s="610"/>
      <c r="AI206" s="264" t="str">
        <f t="shared" ref="AI206:AT206" si="43">IF(COUNT(H205:H206)=0,"",ROUND(H206/(H205*24*AI188/1000),3))</f>
        <v/>
      </c>
      <c r="AJ206" s="264" t="str">
        <f t="shared" si="43"/>
        <v/>
      </c>
      <c r="AK206" s="264" t="str">
        <f t="shared" si="43"/>
        <v/>
      </c>
      <c r="AL206" s="264" t="str">
        <f t="shared" si="43"/>
        <v/>
      </c>
      <c r="AM206" s="264" t="str">
        <f t="shared" si="43"/>
        <v/>
      </c>
      <c r="AN206" s="264" t="str">
        <f t="shared" si="43"/>
        <v/>
      </c>
      <c r="AO206" s="264" t="str">
        <f t="shared" si="43"/>
        <v/>
      </c>
      <c r="AP206" s="264" t="str">
        <f t="shared" si="43"/>
        <v/>
      </c>
      <c r="AQ206" s="264" t="str">
        <f t="shared" si="43"/>
        <v/>
      </c>
      <c r="AR206" s="264" t="str">
        <f t="shared" si="43"/>
        <v/>
      </c>
      <c r="AS206" s="264" t="str">
        <f t="shared" si="43"/>
        <v/>
      </c>
      <c r="AT206" s="264" t="str">
        <f t="shared" si="43"/>
        <v/>
      </c>
      <c r="AU206" s="265" t="str">
        <f>IF(COUNT(AI206:AT206)=0,"",AVERAGE(AI206:AT206))</f>
        <v/>
      </c>
      <c r="AX206" s="569" t="str">
        <f>IF(C222="","",C222)</f>
        <v/>
      </c>
      <c r="AY206" s="569"/>
      <c r="AZ206" s="587" t="str">
        <f>IF(E222="","",E222)</f>
        <v/>
      </c>
      <c r="BA206" s="590" t="str">
        <f ca="1">IF(F222="","",F222)</f>
        <v/>
      </c>
      <c r="BB206" s="590"/>
      <c r="BC206" s="590"/>
      <c r="BD206" s="587" t="str">
        <f>IF(I222="","",I222)</f>
        <v/>
      </c>
      <c r="BE206" s="578" t="e">
        <f>IF(#REF!="発電事業者","送電電力（MW）","受電電力（MW）")</f>
        <v>#REF!</v>
      </c>
      <c r="BF206" s="579"/>
      <c r="BG206" s="325" t="str">
        <f>IF(COUNT(BG188,L222)=2,ROUND(BG188*L222/SUM(L219:L228),#REF!),"")</f>
        <v/>
      </c>
      <c r="BH206" s="325" t="str">
        <f>IF(COUNT(BH188,M222)=2,ROUND(BH188*M222/SUM(M219:M228),#REF!),"")</f>
        <v/>
      </c>
      <c r="BI206" s="325" t="str">
        <f>IF(COUNT(BI188,N222)=2,ROUND(BI188*N222/SUM(N219:N228),#REF!),"")</f>
        <v/>
      </c>
      <c r="BJ206" s="325" t="str">
        <f>IF(COUNT(BJ188,O222)=2,ROUND(BJ188*O222/SUM(O219:O228),#REF!),"")</f>
        <v/>
      </c>
      <c r="BK206" s="325" t="str">
        <f>IF(COUNT(BK188,P222)=2,ROUND(BK188*P222/SUM(P219:P228),#REF!),"")</f>
        <v/>
      </c>
      <c r="BL206" s="325" t="str">
        <f>IF(COUNT(BL188,Q222)=2,ROUND(BL188*Q222/SUM(Q219:Q228),#REF!),"")</f>
        <v/>
      </c>
      <c r="BM206" s="325" t="str">
        <f>IF(COUNT(BM188,R222)=2,ROUND(BM188*R222/SUM(R219:R228),#REF!),"")</f>
        <v/>
      </c>
      <c r="BN206" s="325" t="str">
        <f>IF(COUNT(BN188,S222)=2,ROUND(BN188*S222/SUM(S219:S228),#REF!),"")</f>
        <v/>
      </c>
      <c r="BO206" s="325" t="str">
        <f>IF(COUNT(BO188,T222)=2,ROUND(BO188*T222/SUM(T219:T228),#REF!),"")</f>
        <v/>
      </c>
      <c r="BP206" s="325" t="str">
        <f>IF(COUNT(BP188,U222)=2,ROUND(BP188*U222/SUM(U219:U228),#REF!),"")</f>
        <v/>
      </c>
      <c r="BQ206" s="325" t="str">
        <f>IF(COUNT(BQ188,V222)=2,ROUND(BQ188*V222/SUM(V219:V228),#REF!),"")</f>
        <v/>
      </c>
      <c r="BR206" s="325" t="str">
        <f>IF(COUNT(BR188,W222)=2,ROUND(BR188*W222/SUM(W219:W228),#REF!),"")</f>
        <v/>
      </c>
      <c r="BS206" s="569" t="e">
        <f>IF(#REF!="発電事業者","送電電力（MW）","受電電力（MW）")</f>
        <v>#REF!</v>
      </c>
      <c r="BT206" s="569"/>
      <c r="BU206" s="569"/>
      <c r="BV206" s="323" t="s">
        <v>171</v>
      </c>
      <c r="BW206" s="580"/>
      <c r="BX206" s="580"/>
      <c r="BY206" s="325" t="str">
        <f>IF(COUNT(BY188,X222)=2,ROUND(BY188*X222/SUM(X219:X228),#REF!),"")</f>
        <v/>
      </c>
      <c r="BZ206" s="325" t="str">
        <f>IF(COUNT(BZ188,Y222)=2,ROUND(BZ188*Y222/SUM(Y219:Y228),#REF!),"")</f>
        <v/>
      </c>
      <c r="CA206" s="325" t="str">
        <f>IF(COUNT(CA188,Z222)=2,ROUND(CA188*Z222/SUM(Z219:Z228),#REF!),"")</f>
        <v/>
      </c>
      <c r="CB206" s="325" t="str">
        <f>IF(COUNT(CB188,AA222)=2,ROUND(CB188*AA222/SUM(AA219:AA228),#REF!),"")</f>
        <v/>
      </c>
      <c r="CC206" s="325" t="str">
        <f>IF(COUNT(CC188,AB222)=2,ROUND(CC188*AB222/SUM(AB219:AB228),#REF!),"")</f>
        <v/>
      </c>
      <c r="CD206" s="325" t="str">
        <f>IF(COUNT(CD188,AC222)=2,ROUND(CD188*AC222/SUM(AC219:AC228),#REF!),"")</f>
        <v/>
      </c>
      <c r="CE206" s="325" t="str">
        <f>IF(COUNT(CE188,AD222)=2,ROUND(CE188*AD222/SUM(AD219:AD228),#REF!),"")</f>
        <v/>
      </c>
      <c r="CF206" s="325" t="str">
        <f>IF(COUNT(CF188,AE222)=2,ROUND(CF188*AE222/SUM(AE219:AE228),#REF!),"")</f>
        <v/>
      </c>
      <c r="CG206" s="325" t="str">
        <f>IF(COUNT(CG188,AF222)=2,ROUND(CG188*AF222/SUM(AF219:AF228),#REF!),"")</f>
        <v/>
      </c>
      <c r="CH206" s="563" t="s">
        <v>117</v>
      </c>
      <c r="CI206" s="563"/>
      <c r="CJ206" s="563"/>
      <c r="CK206" s="563"/>
      <c r="CL206" s="563"/>
      <c r="CM206" s="563"/>
      <c r="CN206" s="563"/>
      <c r="CO206" s="563"/>
      <c r="CP206" s="563"/>
      <c r="CQ206" s="563"/>
    </row>
    <row r="207" spans="3:95" s="243" customFormat="1" ht="13.5" customHeight="1">
      <c r="C207" s="604" t="e">
        <f>DATE(#REF!+7,1,1)</f>
        <v>#REF!</v>
      </c>
      <c r="D207" s="605"/>
      <c r="E207" s="613" t="s">
        <v>275</v>
      </c>
      <c r="F207" s="614"/>
      <c r="G207" s="615"/>
      <c r="H207" s="256"/>
      <c r="I207" s="256"/>
      <c r="J207" s="256"/>
      <c r="K207" s="256"/>
      <c r="L207" s="256"/>
      <c r="M207" s="256"/>
      <c r="N207" s="256"/>
      <c r="O207" s="256"/>
      <c r="P207" s="256"/>
      <c r="Q207" s="256"/>
      <c r="R207" s="256"/>
      <c r="S207" s="256"/>
      <c r="T207" s="255"/>
      <c r="U207" s="621"/>
      <c r="V207" s="622"/>
      <c r="W207" s="622"/>
      <c r="X207" s="622"/>
      <c r="Y207" s="622"/>
      <c r="Z207" s="623"/>
      <c r="AA207" s="257"/>
      <c r="AB207" s="257"/>
      <c r="AC207" s="257"/>
      <c r="AD207" s="604" t="e">
        <f>DATE(#REF!+7,1,1)</f>
        <v>#REF!</v>
      </c>
      <c r="AE207" s="605"/>
      <c r="AF207" s="613" t="s">
        <v>198</v>
      </c>
      <c r="AG207" s="614"/>
      <c r="AH207" s="615"/>
      <c r="AI207" s="258" t="str">
        <f>IF(COUNT(S205,H207)&lt;&gt;2,"",ROUND(MIN(S205,H207)*H188,#REF!))</f>
        <v/>
      </c>
      <c r="AJ207" s="258" t="str">
        <f>IF(COUNT(H207,I207)&lt;&gt;2,"",ROUND(MIN(H207,I207)*I188,#REF!))</f>
        <v/>
      </c>
      <c r="AK207" s="258" t="str">
        <f>IF(COUNT(I207,J207)&lt;&gt;2,"",ROUND(MIN(I207,J207)*J188,#REF!))</f>
        <v/>
      </c>
      <c r="AL207" s="258" t="str">
        <f>IF(COUNT(J207,K207)&lt;&gt;2,"",ROUND(MIN(J207,K207)*K188,#REF!))</f>
        <v/>
      </c>
      <c r="AM207" s="258" t="str">
        <f>IF(COUNT(K207,L207)&lt;&gt;2,"",ROUND(MIN(K207,L207)*L188,#REF!))</f>
        <v/>
      </c>
      <c r="AN207" s="258" t="str">
        <f>IF(COUNT(L207,M207)&lt;&gt;2,"",ROUND(MIN(L207,M207)*M188,#REF!))</f>
        <v/>
      </c>
      <c r="AO207" s="258" t="str">
        <f>IF(COUNT(M207,N207)&lt;&gt;2,"",ROUND(MIN(M207,N207)*N188,#REF!))</f>
        <v/>
      </c>
      <c r="AP207" s="258" t="str">
        <f>IF(COUNT(N207,O207)&lt;&gt;2,"",ROUND(MIN(N207,O207)*O188,#REF!))</f>
        <v/>
      </c>
      <c r="AQ207" s="258" t="str">
        <f>IF(COUNT(O207,P207)&lt;&gt;2,"",ROUND(MIN(O207,P207)*P188,#REF!))</f>
        <v/>
      </c>
      <c r="AR207" s="258" t="str">
        <f>IF(COUNT(P207,Q207)&lt;&gt;2,"",ROUND(MIN(P207,Q207)*Q188,#REF!))</f>
        <v/>
      </c>
      <c r="AS207" s="258" t="str">
        <f>IF(COUNT(Q207,R207)&lt;&gt;2,"",ROUND(MIN(Q207,R207)*R188,#REF!))</f>
        <v/>
      </c>
      <c r="AT207" s="258" t="str">
        <f>IF(COUNT(R207,S207)&lt;&gt;2,"",ROUND(MIN(R207,S207)*S188,#REF!))</f>
        <v/>
      </c>
      <c r="AU207" s="255"/>
      <c r="AX207" s="569"/>
      <c r="AY207" s="569"/>
      <c r="AZ207" s="588"/>
      <c r="BA207" s="590"/>
      <c r="BB207" s="590"/>
      <c r="BC207" s="590"/>
      <c r="BD207" s="588"/>
      <c r="BE207" s="583"/>
      <c r="BF207" s="584"/>
      <c r="BG207" s="259"/>
      <c r="BH207" s="259"/>
      <c r="BI207" s="259"/>
      <c r="BJ207" s="259"/>
      <c r="BK207" s="259"/>
      <c r="BL207" s="259"/>
      <c r="BM207" s="259"/>
      <c r="BN207" s="259"/>
      <c r="BO207" s="259"/>
      <c r="BP207" s="259"/>
      <c r="BQ207" s="259"/>
      <c r="BR207" s="259"/>
      <c r="BS207" s="569"/>
      <c r="BT207" s="569"/>
      <c r="BU207" s="569"/>
      <c r="BV207" s="323" t="s">
        <v>172</v>
      </c>
      <c r="BW207" s="581"/>
      <c r="BX207" s="581"/>
      <c r="BY207" s="325" t="str">
        <f>IF(COUNT(BY189,X222)=2,ROUND(BY189*X222/SUM(X219:X228),#REF!),"")</f>
        <v/>
      </c>
      <c r="BZ207" s="325" t="str">
        <f>IF(COUNT(BZ189,Y222)=2,ROUND(BZ189*Y222/SUM(Y219:Y228),#REF!),"")</f>
        <v/>
      </c>
      <c r="CA207" s="325" t="str">
        <f>IF(COUNT(CA189,Z222)=2,ROUND(CA189*Z222/SUM(Z219:Z228),#REF!),"")</f>
        <v/>
      </c>
      <c r="CB207" s="325" t="str">
        <f>IF(COUNT(CB189,AA222)=2,ROUND(CB189*AA222/SUM(AA219:AA228),#REF!),"")</f>
        <v/>
      </c>
      <c r="CC207" s="325" t="str">
        <f>IF(COUNT(CC189,AB222)=2,ROUND(CC189*AB222/SUM(AB219:AB228),#REF!),"")</f>
        <v/>
      </c>
      <c r="CD207" s="325" t="str">
        <f>IF(COUNT(CD189,AC222)=2,ROUND(CD189*AC222/SUM(AC219:AC228),#REF!),"")</f>
        <v/>
      </c>
      <c r="CE207" s="325" t="str">
        <f>IF(COUNT(CE189,AD222)=2,ROUND(CE189*AD222/SUM(AD219:AD228),#REF!),"")</f>
        <v/>
      </c>
      <c r="CF207" s="325" t="str">
        <f>IF(COUNT(CF189,AE222)=2,ROUND(CF189*AE222/SUM(AE219:AE228),#REF!),"")</f>
        <v/>
      </c>
      <c r="CG207" s="325" t="str">
        <f>IF(COUNT(CG189,AF222)=2,ROUND(CG189*AF222/SUM(AF219:AF228),#REF!),"")</f>
        <v/>
      </c>
      <c r="CH207" s="564" t="str">
        <f>IF(CH206="","",CH206)</f>
        <v>風力</v>
      </c>
      <c r="CI207" s="564"/>
      <c r="CJ207" s="564"/>
      <c r="CK207" s="564"/>
      <c r="CL207" s="564"/>
      <c r="CM207" s="564"/>
      <c r="CN207" s="564"/>
      <c r="CO207" s="564"/>
      <c r="CP207" s="564"/>
      <c r="CQ207" s="564"/>
    </row>
    <row r="208" spans="3:95" s="243" customFormat="1" ht="13.5" customHeight="1">
      <c r="C208" s="606"/>
      <c r="D208" s="607"/>
      <c r="E208" s="608" t="s">
        <v>212</v>
      </c>
      <c r="F208" s="609"/>
      <c r="G208" s="610"/>
      <c r="H208" s="261"/>
      <c r="I208" s="261"/>
      <c r="J208" s="261"/>
      <c r="K208" s="261"/>
      <c r="L208" s="261"/>
      <c r="M208" s="261"/>
      <c r="N208" s="261"/>
      <c r="O208" s="261"/>
      <c r="P208" s="261"/>
      <c r="Q208" s="261"/>
      <c r="R208" s="261"/>
      <c r="S208" s="261"/>
      <c r="T208" s="262" t="str">
        <f>IF(COUNT(H208:S208)=0,"",SUMPRODUCT(ROUND(H208:S208,#REF!)))</f>
        <v/>
      </c>
      <c r="U208" s="621"/>
      <c r="V208" s="622"/>
      <c r="W208" s="622"/>
      <c r="X208" s="622"/>
      <c r="Y208" s="622"/>
      <c r="Z208" s="623"/>
      <c r="AA208" s="257"/>
      <c r="AB208" s="257"/>
      <c r="AC208" s="257"/>
      <c r="AD208" s="606"/>
      <c r="AE208" s="607"/>
      <c r="AF208" s="608" t="s">
        <v>199</v>
      </c>
      <c r="AG208" s="609"/>
      <c r="AH208" s="610"/>
      <c r="AI208" s="264" t="str">
        <f t="shared" ref="AI208:AT208" si="44">IF(COUNT(H207:H208)=0,"",ROUND(H208/(H207*24*AI188/1000),3))</f>
        <v/>
      </c>
      <c r="AJ208" s="264" t="str">
        <f t="shared" si="44"/>
        <v/>
      </c>
      <c r="AK208" s="264" t="str">
        <f t="shared" si="44"/>
        <v/>
      </c>
      <c r="AL208" s="264" t="str">
        <f t="shared" si="44"/>
        <v/>
      </c>
      <c r="AM208" s="264" t="str">
        <f t="shared" si="44"/>
        <v/>
      </c>
      <c r="AN208" s="264" t="str">
        <f t="shared" si="44"/>
        <v/>
      </c>
      <c r="AO208" s="264" t="str">
        <f t="shared" si="44"/>
        <v/>
      </c>
      <c r="AP208" s="264" t="str">
        <f t="shared" si="44"/>
        <v/>
      </c>
      <c r="AQ208" s="264" t="str">
        <f t="shared" si="44"/>
        <v/>
      </c>
      <c r="AR208" s="264" t="str">
        <f t="shared" si="44"/>
        <v/>
      </c>
      <c r="AS208" s="264" t="str">
        <f t="shared" si="44"/>
        <v/>
      </c>
      <c r="AT208" s="264" t="str">
        <f t="shared" si="44"/>
        <v/>
      </c>
      <c r="AU208" s="265" t="str">
        <f>IF(COUNT(AI208:AT208)=0,"",AVERAGE(AI208:AT208))</f>
        <v/>
      </c>
      <c r="AX208" s="569"/>
      <c r="AY208" s="569"/>
      <c r="AZ208" s="589"/>
      <c r="BA208" s="590"/>
      <c r="BB208" s="590"/>
      <c r="BC208" s="590"/>
      <c r="BD208" s="589"/>
      <c r="BE208" s="585" t="e">
        <f>IF(#REF!="発電事業者","月間送電電力量（GWh）","月間受電電力量（GWh）")</f>
        <v>#REF!</v>
      </c>
      <c r="BF208" s="586"/>
      <c r="BG208" s="325" t="str">
        <f>IF(COUNT(BG190,L222)=2,ROUND(BG190*L222/SUM(L219:L228),#REF!),"")</f>
        <v/>
      </c>
      <c r="BH208" s="325" t="str">
        <f>IF(COUNT(BH190,M222)=2,ROUND(BH190*M222/SUM(M219:M228),#REF!),"")</f>
        <v/>
      </c>
      <c r="BI208" s="325" t="str">
        <f>IF(COUNT(BI190,N222)=2,ROUND(BI190*N222/SUM(N219:N228),#REF!),"")</f>
        <v/>
      </c>
      <c r="BJ208" s="325" t="str">
        <f>IF(COUNT(BJ190,O222)=2,ROUND(BJ190*O222/SUM(O219:O228),#REF!),"")</f>
        <v/>
      </c>
      <c r="BK208" s="325" t="str">
        <f>IF(COUNT(BK190,P222)=2,ROUND(BK190*P222/SUM(P219:P228),#REF!),"")</f>
        <v/>
      </c>
      <c r="BL208" s="325" t="str">
        <f>IF(COUNT(BL190,Q222)=2,ROUND(BL190*Q222/SUM(Q219:Q228),#REF!),"")</f>
        <v/>
      </c>
      <c r="BM208" s="325" t="str">
        <f>IF(COUNT(BM190,R222)=2,ROUND(BM190*R222/SUM(R219:R228),#REF!),"")</f>
        <v/>
      </c>
      <c r="BN208" s="325" t="str">
        <f>IF(COUNT(BN190,S222)=2,ROUND(BN190*S222/SUM(S219:S228),#REF!),"")</f>
        <v/>
      </c>
      <c r="BO208" s="325" t="str">
        <f>IF(COUNT(BO190,T222)=2,ROUND(BO190*T222/SUM(T219:T228),#REF!),"")</f>
        <v/>
      </c>
      <c r="BP208" s="325" t="str">
        <f>IF(COUNT(BP190,U222)=2,ROUND(BP190*U222/SUM(U219:U228),#REF!),"")</f>
        <v/>
      </c>
      <c r="BQ208" s="325" t="str">
        <f>IF(COUNT(BQ190,V222)=2,ROUND(BQ190*V222/SUM(V219:V228),#REF!),"")</f>
        <v/>
      </c>
      <c r="BR208" s="325" t="str">
        <f>IF(COUNT(BR190,W222)=2,ROUND(BR190*W222/SUM(W219:W228),#REF!),"")</f>
        <v/>
      </c>
      <c r="BS208" s="569" t="e">
        <f>IF(#REF!="発電事業者","年間送電電力量（GWh）","年間受電電力量（GWh）")</f>
        <v>#REF!</v>
      </c>
      <c r="BT208" s="569"/>
      <c r="BU208" s="569"/>
      <c r="BV208" s="323" t="s">
        <v>25</v>
      </c>
      <c r="BW208" s="582"/>
      <c r="BX208" s="582"/>
      <c r="BY208" s="325" t="str">
        <f>IF(COUNT(BY190,X222)=2,ROUND(BY190*X222/SUM(X219:X228),#REF!),"")</f>
        <v/>
      </c>
      <c r="BZ208" s="325" t="str">
        <f>IF(COUNT(BZ190,Y222)=2,ROUND(BZ190*Y222/SUM(Y219:Y228),#REF!),"")</f>
        <v/>
      </c>
      <c r="CA208" s="325" t="str">
        <f>IF(COUNT(CA190,Z222)=2,ROUND(CA190*Z222/SUM(Z219:Z228),#REF!),"")</f>
        <v/>
      </c>
      <c r="CB208" s="325" t="str">
        <f>IF(COUNT(CB190,AA222)=2,ROUND(CB190*AA222/SUM(AA219:AA228),#REF!),"")</f>
        <v/>
      </c>
      <c r="CC208" s="325" t="str">
        <f>IF(COUNT(CC190,AB222)=2,ROUND(CC190*AB222/SUM(AB219:AB228),#REF!),"")</f>
        <v/>
      </c>
      <c r="CD208" s="325" t="str">
        <f>IF(COUNT(CD190,AC222)=2,ROUND(CD190*AC222/SUM(AC219:AC228),#REF!),"")</f>
        <v/>
      </c>
      <c r="CE208" s="325" t="str">
        <f>IF(COUNT(CE190,AD222)=2,ROUND(CE190*AD222/SUM(AD219:AD228),#REF!),"")</f>
        <v/>
      </c>
      <c r="CF208" s="325" t="str">
        <f>IF(COUNT(CF190,AE222)=2,ROUND(CF190*AE222/SUM(AE219:AE228),#REF!),"")</f>
        <v/>
      </c>
      <c r="CG208" s="325" t="str">
        <f>IF(COUNT(CG190,AF222)=2,ROUND(CG190*AF222/SUM(AF219:AF228),#REF!),"")</f>
        <v/>
      </c>
      <c r="CH208" s="565" t="str">
        <f>IF(COUNTA(AG222)=0,"",AG222)</f>
        <v/>
      </c>
      <c r="CI208" s="565"/>
      <c r="CJ208" s="565"/>
      <c r="CK208" s="565"/>
      <c r="CL208" s="565"/>
      <c r="CM208" s="565"/>
      <c r="CN208" s="565"/>
      <c r="CO208" s="565"/>
      <c r="CP208" s="565"/>
      <c r="CQ208" s="565"/>
    </row>
    <row r="209" spans="3:97" s="243" customFormat="1" ht="13.5" customHeight="1">
      <c r="C209" s="604" t="e">
        <f>DATE(#REF!+8,1,1)</f>
        <v>#REF!</v>
      </c>
      <c r="D209" s="605"/>
      <c r="E209" s="613" t="s">
        <v>275</v>
      </c>
      <c r="F209" s="614"/>
      <c r="G209" s="615"/>
      <c r="H209" s="256"/>
      <c r="I209" s="256"/>
      <c r="J209" s="256"/>
      <c r="K209" s="256"/>
      <c r="L209" s="256"/>
      <c r="M209" s="256"/>
      <c r="N209" s="256"/>
      <c r="O209" s="256"/>
      <c r="P209" s="256"/>
      <c r="Q209" s="256"/>
      <c r="R209" s="256"/>
      <c r="S209" s="256"/>
      <c r="T209" s="255"/>
      <c r="U209" s="621"/>
      <c r="V209" s="622"/>
      <c r="W209" s="622"/>
      <c r="X209" s="622"/>
      <c r="Y209" s="622"/>
      <c r="Z209" s="623"/>
      <c r="AA209" s="257"/>
      <c r="AB209" s="257"/>
      <c r="AC209" s="257"/>
      <c r="AD209" s="604" t="e">
        <f>DATE(#REF!+8,1,1)</f>
        <v>#REF!</v>
      </c>
      <c r="AE209" s="605"/>
      <c r="AF209" s="613" t="s">
        <v>198</v>
      </c>
      <c r="AG209" s="614"/>
      <c r="AH209" s="615"/>
      <c r="AI209" s="258" t="str">
        <f>IF(COUNT(S207,H209)&lt;&gt;2,"",ROUND(MIN(S207,H209)*H188,#REF!))</f>
        <v/>
      </c>
      <c r="AJ209" s="258" t="str">
        <f>IF(COUNT(H209,I209)&lt;&gt;2,"",ROUND(MIN(H209,I209)*I188,#REF!))</f>
        <v/>
      </c>
      <c r="AK209" s="258" t="str">
        <f>IF(COUNT(I209,J209)&lt;&gt;2,"",ROUND(MIN(I209,J209)*J188,#REF!))</f>
        <v/>
      </c>
      <c r="AL209" s="258" t="str">
        <f>IF(COUNT(J209,K209)&lt;&gt;2,"",ROUND(MIN(J209,K209)*K188,#REF!))</f>
        <v/>
      </c>
      <c r="AM209" s="258" t="str">
        <f>IF(COUNT(K209,L209)&lt;&gt;2,"",ROUND(MIN(K209,L209)*L188,#REF!))</f>
        <v/>
      </c>
      <c r="AN209" s="258" t="str">
        <f>IF(COUNT(L209,M209)&lt;&gt;2,"",ROUND(MIN(L209,M209)*M188,#REF!))</f>
        <v/>
      </c>
      <c r="AO209" s="258" t="str">
        <f>IF(COUNT(M209,N209)&lt;&gt;2,"",ROUND(MIN(M209,N209)*N188,#REF!))</f>
        <v/>
      </c>
      <c r="AP209" s="258" t="str">
        <f>IF(COUNT(N209,O209)&lt;&gt;2,"",ROUND(MIN(N209,O209)*O188,#REF!))</f>
        <v/>
      </c>
      <c r="AQ209" s="258" t="str">
        <f>IF(COUNT(O209,P209)&lt;&gt;2,"",ROUND(MIN(O209,P209)*P188,#REF!))</f>
        <v/>
      </c>
      <c r="AR209" s="258" t="str">
        <f>IF(COUNT(P209,Q209)&lt;&gt;2,"",ROUND(MIN(P209,Q209)*Q188,#REF!))</f>
        <v/>
      </c>
      <c r="AS209" s="258" t="str">
        <f>IF(COUNT(Q209,R209)&lt;&gt;2,"",ROUND(MIN(Q209,R209)*R188,#REF!))</f>
        <v/>
      </c>
      <c r="AT209" s="258" t="str">
        <f>IF(COUNT(R209,S209)&lt;&gt;2,"",ROUND(MIN(R209,S209)*S188,#REF!))</f>
        <v/>
      </c>
      <c r="AU209" s="255"/>
      <c r="AX209" s="569" t="str">
        <f>IF(C223="","",C223)</f>
        <v/>
      </c>
      <c r="AY209" s="569"/>
      <c r="AZ209" s="587" t="str">
        <f>IF(E223="","",E223)</f>
        <v/>
      </c>
      <c r="BA209" s="590" t="str">
        <f ca="1">IF(F223="","",F223)</f>
        <v/>
      </c>
      <c r="BB209" s="590"/>
      <c r="BC209" s="590"/>
      <c r="BD209" s="587" t="str">
        <f>IF(I223="","",I223)</f>
        <v/>
      </c>
      <c r="BE209" s="578" t="e">
        <f>IF(#REF!="発電事業者","送電電力（MW）","受電電力（MW）")</f>
        <v>#REF!</v>
      </c>
      <c r="BF209" s="579"/>
      <c r="BG209" s="325" t="str">
        <f>IF(COUNT(BG188,L223)=2,ROUND(BG188*L223/SUM(L219:L228),#REF!),"")</f>
        <v/>
      </c>
      <c r="BH209" s="325" t="str">
        <f>IF(COUNT(BH188,M223)=2,ROUND(BH188*M223/SUM(M219:M228),#REF!),"")</f>
        <v/>
      </c>
      <c r="BI209" s="325" t="str">
        <f>IF(COUNT(BI188,N223)=2,ROUND(BI188*N223/SUM(N219:N228),#REF!),"")</f>
        <v/>
      </c>
      <c r="BJ209" s="325" t="str">
        <f>IF(COUNT(BJ188,O223)=2,ROUND(BJ188*O223/SUM(O219:O228),#REF!),"")</f>
        <v/>
      </c>
      <c r="BK209" s="325" t="str">
        <f>IF(COUNT(BK188,P223)=2,ROUND(BK188*P223/SUM(P219:P228),#REF!),"")</f>
        <v/>
      </c>
      <c r="BL209" s="325" t="str">
        <f>IF(COUNT(BL188,Q223)=2,ROUND(BL188*Q223/SUM(Q219:Q228),#REF!),"")</f>
        <v/>
      </c>
      <c r="BM209" s="325" t="str">
        <f>IF(COUNT(BM188,R223)=2,ROUND(BM188*R223/SUM(R219:R228),#REF!),"")</f>
        <v/>
      </c>
      <c r="BN209" s="325" t="str">
        <f>IF(COUNT(BN188,S223)=2,ROUND(BN188*S223/SUM(S219:S228),#REF!),"")</f>
        <v/>
      </c>
      <c r="BO209" s="325" t="str">
        <f>IF(COUNT(BO188,T223)=2,ROUND(BO188*T223/SUM(T219:T228),#REF!),"")</f>
        <v/>
      </c>
      <c r="BP209" s="325" t="str">
        <f>IF(COUNT(BP188,U223)=2,ROUND(BP188*U223/SUM(U219:U228),#REF!),"")</f>
        <v/>
      </c>
      <c r="BQ209" s="325" t="str">
        <f>IF(COUNT(BQ188,V223)=2,ROUND(BQ188*V223/SUM(V219:V228),#REF!),"")</f>
        <v/>
      </c>
      <c r="BR209" s="325" t="str">
        <f>IF(COUNT(BR188,W223)=2,ROUND(BR188*W223/SUM(W219:W228),#REF!),"")</f>
        <v/>
      </c>
      <c r="BS209" s="569" t="e">
        <f>IF(#REF!="発電事業者","送電電力（MW）","受電電力（MW）")</f>
        <v>#REF!</v>
      </c>
      <c r="BT209" s="569"/>
      <c r="BU209" s="569"/>
      <c r="BV209" s="323" t="s">
        <v>171</v>
      </c>
      <c r="BW209" s="580"/>
      <c r="BX209" s="580"/>
      <c r="BY209" s="325" t="str">
        <f>IF(COUNT(BY188,X223)=2,ROUND(BY188*X223/SUM(X219:X228),#REF!),"")</f>
        <v/>
      </c>
      <c r="BZ209" s="325" t="str">
        <f>IF(COUNT(BZ188,Y223)=2,ROUND(BZ188*Y223/SUM(Y219:Y228),#REF!),"")</f>
        <v/>
      </c>
      <c r="CA209" s="325" t="str">
        <f>IF(COUNT(CA188,Z223)=2,ROUND(CA188*Z223/SUM(Z219:Z228),#REF!),"")</f>
        <v/>
      </c>
      <c r="CB209" s="325" t="str">
        <f>IF(COUNT(CB188,AA223)=2,ROUND(CB188*AA223/SUM(AA219:AA228),#REF!),"")</f>
        <v/>
      </c>
      <c r="CC209" s="325" t="str">
        <f>IF(COUNT(CC188,AB223)=2,ROUND(CC188*AB223/SUM(AB219:AB228),#REF!),"")</f>
        <v/>
      </c>
      <c r="CD209" s="325" t="str">
        <f>IF(COUNT(CD188,AC223)=2,ROUND(CD188*AC223/SUM(AC219:AC228),#REF!),"")</f>
        <v/>
      </c>
      <c r="CE209" s="325" t="str">
        <f>IF(COUNT(CE188,AD223)=2,ROUND(CE188*AD223/SUM(AD219:AD228),#REF!),"")</f>
        <v/>
      </c>
      <c r="CF209" s="325" t="str">
        <f>IF(COUNT(CF188,AE223)=2,ROUND(CF188*AE223/SUM(AE219:AE228),#REF!),"")</f>
        <v/>
      </c>
      <c r="CG209" s="325" t="str">
        <f>IF(COUNT(CG188,AF223)=2,ROUND(CG188*AF223/SUM(AF219:AF228),#REF!),"")</f>
        <v/>
      </c>
      <c r="CH209" s="563" t="s">
        <v>117</v>
      </c>
      <c r="CI209" s="563"/>
      <c r="CJ209" s="563"/>
      <c r="CK209" s="563"/>
      <c r="CL209" s="563"/>
      <c r="CM209" s="563"/>
      <c r="CN209" s="563"/>
      <c r="CO209" s="563"/>
      <c r="CP209" s="563"/>
      <c r="CQ209" s="563"/>
    </row>
    <row r="210" spans="3:97" s="243" customFormat="1" ht="13.5" customHeight="1">
      <c r="C210" s="606"/>
      <c r="D210" s="607"/>
      <c r="E210" s="608" t="s">
        <v>212</v>
      </c>
      <c r="F210" s="609"/>
      <c r="G210" s="610"/>
      <c r="H210" s="261"/>
      <c r="I210" s="261"/>
      <c r="J210" s="261"/>
      <c r="K210" s="261"/>
      <c r="L210" s="261"/>
      <c r="M210" s="261"/>
      <c r="N210" s="261"/>
      <c r="O210" s="261"/>
      <c r="P210" s="261"/>
      <c r="Q210" s="261"/>
      <c r="R210" s="261"/>
      <c r="S210" s="261"/>
      <c r="T210" s="262" t="str">
        <f>IF(COUNT(H210:S210)=0,"",SUMPRODUCT(ROUND(H210:S210,#REF!)))</f>
        <v/>
      </c>
      <c r="U210" s="624"/>
      <c r="V210" s="625"/>
      <c r="W210" s="625"/>
      <c r="X210" s="625"/>
      <c r="Y210" s="625"/>
      <c r="Z210" s="626"/>
      <c r="AA210" s="257"/>
      <c r="AB210" s="257"/>
      <c r="AC210" s="257"/>
      <c r="AD210" s="606"/>
      <c r="AE210" s="607"/>
      <c r="AF210" s="608" t="s">
        <v>199</v>
      </c>
      <c r="AG210" s="609"/>
      <c r="AH210" s="610"/>
      <c r="AI210" s="264" t="str">
        <f t="shared" ref="AI210:AT210" si="45">IF(COUNT(H209:H210)=0,"",ROUND(H210/(H209*24*AI188/1000),3))</f>
        <v/>
      </c>
      <c r="AJ210" s="264" t="str">
        <f t="shared" si="45"/>
        <v/>
      </c>
      <c r="AK210" s="264" t="str">
        <f t="shared" si="45"/>
        <v/>
      </c>
      <c r="AL210" s="264" t="str">
        <f t="shared" si="45"/>
        <v/>
      </c>
      <c r="AM210" s="264" t="str">
        <f t="shared" si="45"/>
        <v/>
      </c>
      <c r="AN210" s="264" t="str">
        <f t="shared" si="45"/>
        <v/>
      </c>
      <c r="AO210" s="264" t="str">
        <f t="shared" si="45"/>
        <v/>
      </c>
      <c r="AP210" s="264" t="str">
        <f t="shared" si="45"/>
        <v/>
      </c>
      <c r="AQ210" s="264" t="str">
        <f t="shared" si="45"/>
        <v/>
      </c>
      <c r="AR210" s="264" t="str">
        <f t="shared" si="45"/>
        <v/>
      </c>
      <c r="AS210" s="264" t="str">
        <f t="shared" si="45"/>
        <v/>
      </c>
      <c r="AT210" s="264" t="str">
        <f t="shared" si="45"/>
        <v/>
      </c>
      <c r="AU210" s="265" t="str">
        <f>IF(COUNT(AI210:AT210)=0,"",AVERAGE(AI210:AT210))</f>
        <v/>
      </c>
      <c r="AX210" s="569"/>
      <c r="AY210" s="569"/>
      <c r="AZ210" s="588"/>
      <c r="BA210" s="590"/>
      <c r="BB210" s="590"/>
      <c r="BC210" s="590"/>
      <c r="BD210" s="588"/>
      <c r="BE210" s="583"/>
      <c r="BF210" s="584"/>
      <c r="BG210" s="259"/>
      <c r="BH210" s="259"/>
      <c r="BI210" s="259"/>
      <c r="BJ210" s="259"/>
      <c r="BK210" s="259"/>
      <c r="BL210" s="259"/>
      <c r="BM210" s="259"/>
      <c r="BN210" s="259"/>
      <c r="BO210" s="259"/>
      <c r="BP210" s="259"/>
      <c r="BQ210" s="259"/>
      <c r="BR210" s="259"/>
      <c r="BS210" s="569"/>
      <c r="BT210" s="569"/>
      <c r="BU210" s="569"/>
      <c r="BV210" s="323" t="s">
        <v>172</v>
      </c>
      <c r="BW210" s="581"/>
      <c r="BX210" s="581"/>
      <c r="BY210" s="325" t="str">
        <f>IF(COUNT(BY189,X223)=2,ROUND(BY189*X223/SUM(X219:X228),#REF!),"")</f>
        <v/>
      </c>
      <c r="BZ210" s="325" t="str">
        <f>IF(COUNT(BZ189,Y223)=2,ROUND(BZ189*Y223/SUM(Y219:Y228),#REF!),"")</f>
        <v/>
      </c>
      <c r="CA210" s="325" t="str">
        <f>IF(COUNT(CA189,Z223)=2,ROUND(CA189*Z223/SUM(Z219:Z228),#REF!),"")</f>
        <v/>
      </c>
      <c r="CB210" s="325" t="str">
        <f>IF(COUNT(CB189,AA223)=2,ROUND(CB189*AA223/SUM(AA219:AA228),#REF!),"")</f>
        <v/>
      </c>
      <c r="CC210" s="325" t="str">
        <f>IF(COUNT(CC189,AB223)=2,ROUND(CC189*AB223/SUM(AB219:AB228),#REF!),"")</f>
        <v/>
      </c>
      <c r="CD210" s="325" t="str">
        <f>IF(COUNT(CD189,AC223)=2,ROUND(CD189*AC223/SUM(AC219:AC228),#REF!),"")</f>
        <v/>
      </c>
      <c r="CE210" s="325" t="str">
        <f>IF(COUNT(CE189,AD223)=2,ROUND(CE189*AD223/SUM(AD219:AD228),#REF!),"")</f>
        <v/>
      </c>
      <c r="CF210" s="325" t="str">
        <f>IF(COUNT(CF189,AE223)=2,ROUND(CF189*AE223/SUM(AE219:AE228),#REF!),"")</f>
        <v/>
      </c>
      <c r="CG210" s="325" t="str">
        <f>IF(COUNT(CG189,AF223)=2,ROUND(CG189*AF223/SUM(AF219:AF228),#REF!),"")</f>
        <v/>
      </c>
      <c r="CH210" s="564" t="str">
        <f>IF(CH209="","",CH209)</f>
        <v>風力</v>
      </c>
      <c r="CI210" s="564"/>
      <c r="CJ210" s="564"/>
      <c r="CK210" s="564"/>
      <c r="CL210" s="564"/>
      <c r="CM210" s="564"/>
      <c r="CN210" s="564"/>
      <c r="CO210" s="564"/>
      <c r="CP210" s="564"/>
      <c r="CQ210" s="564"/>
    </row>
    <row r="211" spans="3:97" s="243" customFormat="1" ht="13.5" customHeight="1">
      <c r="C211" s="604" t="e">
        <f>DATE(#REF!+9,1,1)</f>
        <v>#REF!</v>
      </c>
      <c r="D211" s="605"/>
      <c r="E211" s="613" t="s">
        <v>275</v>
      </c>
      <c r="F211" s="614"/>
      <c r="G211" s="615"/>
      <c r="H211" s="256"/>
      <c r="I211" s="256"/>
      <c r="J211" s="256"/>
      <c r="K211" s="256"/>
      <c r="L211" s="256"/>
      <c r="M211" s="256"/>
      <c r="N211" s="256"/>
      <c r="O211" s="256"/>
      <c r="P211" s="256"/>
      <c r="Q211" s="256"/>
      <c r="R211" s="256"/>
      <c r="S211" s="256"/>
      <c r="T211" s="255"/>
      <c r="U211" s="613" t="s">
        <v>210</v>
      </c>
      <c r="V211" s="614"/>
      <c r="W211" s="614"/>
      <c r="X211" s="615"/>
      <c r="Y211" s="616" t="str">
        <f>IF(COUNT(S211)=0,"",ROUND(S211,#REF!))</f>
        <v/>
      </c>
      <c r="Z211" s="617"/>
      <c r="AA211" s="257"/>
      <c r="AB211" s="257"/>
      <c r="AC211" s="257"/>
      <c r="AD211" s="604" t="e">
        <f>DATE(#REF!+9,1,1)</f>
        <v>#REF!</v>
      </c>
      <c r="AE211" s="605"/>
      <c r="AF211" s="613" t="s">
        <v>198</v>
      </c>
      <c r="AG211" s="614"/>
      <c r="AH211" s="615"/>
      <c r="AI211" s="258" t="str">
        <f>IF(COUNT(S209,H211)&lt;&gt;2,"",ROUND(MIN(S209,H211)*H188,#REF!))</f>
        <v/>
      </c>
      <c r="AJ211" s="258" t="str">
        <f>IF(COUNT(H211,I211)&lt;&gt;2,"",ROUND(MIN(H211,I211)*I188,#REF!))</f>
        <v/>
      </c>
      <c r="AK211" s="258" t="str">
        <f>IF(COUNT(I211,J211)&lt;&gt;2,"",ROUND(MIN(I211,J211)*J188,#REF!))</f>
        <v/>
      </c>
      <c r="AL211" s="258" t="str">
        <f>IF(COUNT(J211,K211)&lt;&gt;2,"",ROUND(MIN(J211,K211)*K188,#REF!))</f>
        <v/>
      </c>
      <c r="AM211" s="258" t="str">
        <f>IF(COUNT(K211,L211)&lt;&gt;2,"",ROUND(MIN(K211,L211)*L188,#REF!))</f>
        <v/>
      </c>
      <c r="AN211" s="258" t="str">
        <f>IF(COUNT(L211,M211)&lt;&gt;2,"",ROUND(MIN(L211,M211)*M188,#REF!))</f>
        <v/>
      </c>
      <c r="AO211" s="258" t="str">
        <f>IF(COUNT(M211,N211)&lt;&gt;2,"",ROUND(MIN(M211,N211)*N188,#REF!))</f>
        <v/>
      </c>
      <c r="AP211" s="258" t="str">
        <f>IF(COUNT(N211,O211)&lt;&gt;2,"",ROUND(MIN(N211,O211)*O188,#REF!))</f>
        <v/>
      </c>
      <c r="AQ211" s="258" t="str">
        <f>IF(COUNT(O211,P211)&lt;&gt;2,"",ROUND(MIN(O211,P211)*P188,#REF!))</f>
        <v/>
      </c>
      <c r="AR211" s="258" t="str">
        <f>IF(COUNT(P211,Q211)&lt;&gt;2,"",ROUND(MIN(P211,Q211)*Q188,#REF!))</f>
        <v/>
      </c>
      <c r="AS211" s="258" t="str">
        <f>IF(COUNT(Q211,R211)&lt;&gt;2,"",ROUND(MIN(Q211,R211)*R188,#REF!))</f>
        <v/>
      </c>
      <c r="AT211" s="258" t="str">
        <f>IF(COUNT(R211,S211)&lt;&gt;2,"",ROUND(MIN(R211,S211)*S188,#REF!))</f>
        <v/>
      </c>
      <c r="AU211" s="255"/>
      <c r="AX211" s="569"/>
      <c r="AY211" s="569"/>
      <c r="AZ211" s="589"/>
      <c r="BA211" s="590"/>
      <c r="BB211" s="590"/>
      <c r="BC211" s="590"/>
      <c r="BD211" s="589"/>
      <c r="BE211" s="585" t="e">
        <f>IF(#REF!="発電事業者","月間送電電力量（GWh）","月間受電電力量（GWh）")</f>
        <v>#REF!</v>
      </c>
      <c r="BF211" s="586"/>
      <c r="BG211" s="325" t="str">
        <f>IF(COUNT(BG190,L223)=2,ROUND(BG190*L223/SUM(L219:L228),#REF!),"")</f>
        <v/>
      </c>
      <c r="BH211" s="325" t="str">
        <f>IF(COUNT(BH190,M223)=2,ROUND(BH190*M223/SUM(M219:M228),#REF!),"")</f>
        <v/>
      </c>
      <c r="BI211" s="325" t="str">
        <f>IF(COUNT(BI190,N223)=2,ROUND(BI190*N223/SUM(N219:N228),#REF!),"")</f>
        <v/>
      </c>
      <c r="BJ211" s="325" t="str">
        <f>IF(COUNT(BJ190,O223)=2,ROUND(BJ190*O223/SUM(O219:O228),#REF!),"")</f>
        <v/>
      </c>
      <c r="BK211" s="325" t="str">
        <f>IF(COUNT(BK190,P223)=2,ROUND(BK190*P223/SUM(P219:P228),#REF!),"")</f>
        <v/>
      </c>
      <c r="BL211" s="325" t="str">
        <f>IF(COUNT(BL190,Q223)=2,ROUND(BL190*Q223/SUM(Q219:Q228),#REF!),"")</f>
        <v/>
      </c>
      <c r="BM211" s="325" t="str">
        <f>IF(COUNT(BM190,R223)=2,ROUND(BM190*R223/SUM(R219:R228),#REF!),"")</f>
        <v/>
      </c>
      <c r="BN211" s="325" t="str">
        <f>IF(COUNT(BN190,S223)=2,ROUND(BN190*S223/SUM(S219:S228),#REF!),"")</f>
        <v/>
      </c>
      <c r="BO211" s="325" t="str">
        <f>IF(COUNT(BO190,T223)=2,ROUND(BO190*T223/SUM(T219:T228),#REF!),"")</f>
        <v/>
      </c>
      <c r="BP211" s="325" t="str">
        <f>IF(COUNT(BP190,U223)=2,ROUND(BP190*U223/SUM(U219:U228),#REF!),"")</f>
        <v/>
      </c>
      <c r="BQ211" s="325" t="str">
        <f>IF(COUNT(BQ190,V223)=2,ROUND(BQ190*V223/SUM(V219:V228),#REF!),"")</f>
        <v/>
      </c>
      <c r="BR211" s="325" t="str">
        <f>IF(COUNT(BR190,W223)=2,ROUND(BR190*W223/SUM(W219:W228),#REF!),"")</f>
        <v/>
      </c>
      <c r="BS211" s="569" t="e">
        <f>IF(#REF!="発電事業者","年間送電電力量（GWh）","年間受電電力量（GWh）")</f>
        <v>#REF!</v>
      </c>
      <c r="BT211" s="569"/>
      <c r="BU211" s="569"/>
      <c r="BV211" s="323" t="s">
        <v>25</v>
      </c>
      <c r="BW211" s="582"/>
      <c r="BX211" s="582"/>
      <c r="BY211" s="325" t="str">
        <f>IF(COUNT(BY190,X223)=2,ROUND(BY190*X223/SUM(X219:X228),#REF!),"")</f>
        <v/>
      </c>
      <c r="BZ211" s="325" t="str">
        <f>IF(COUNT(BZ190,Y223)=2,ROUND(BZ190*Y223/SUM(Y219:Y228),#REF!),"")</f>
        <v/>
      </c>
      <c r="CA211" s="325" t="str">
        <f>IF(COUNT(CA190,Z223)=2,ROUND(CA190*Z223/SUM(Z219:Z228),#REF!),"")</f>
        <v/>
      </c>
      <c r="CB211" s="325" t="str">
        <f>IF(COUNT(CB190,AA223)=2,ROUND(CB190*AA223/SUM(AA219:AA228),#REF!),"")</f>
        <v/>
      </c>
      <c r="CC211" s="325" t="str">
        <f>IF(COUNT(CC190,AB223)=2,ROUND(CC190*AB223/SUM(AB219:AB228),#REF!),"")</f>
        <v/>
      </c>
      <c r="CD211" s="325" t="str">
        <f>IF(COUNT(CD190,AC223)=2,ROUND(CD190*AC223/SUM(AC219:AC228),#REF!),"")</f>
        <v/>
      </c>
      <c r="CE211" s="325" t="str">
        <f>IF(COUNT(CE190,AD223)=2,ROUND(CE190*AD223/SUM(AD219:AD228),#REF!),"")</f>
        <v/>
      </c>
      <c r="CF211" s="325" t="str">
        <f>IF(COUNT(CF190,AE223)=2,ROUND(CF190*AE223/SUM(AE219:AE228),#REF!),"")</f>
        <v/>
      </c>
      <c r="CG211" s="325" t="str">
        <f>IF(COUNT(CG190,AF223)=2,ROUND(CG190*AF223/SUM(AF219:AF228),#REF!),"")</f>
        <v/>
      </c>
      <c r="CH211" s="565" t="str">
        <f>IF(COUNTA(AG223)=0,"",AG223)</f>
        <v/>
      </c>
      <c r="CI211" s="565"/>
      <c r="CJ211" s="565"/>
      <c r="CK211" s="565"/>
      <c r="CL211" s="565"/>
      <c r="CM211" s="565"/>
      <c r="CN211" s="565"/>
      <c r="CO211" s="565"/>
      <c r="CP211" s="565"/>
      <c r="CQ211" s="565"/>
    </row>
    <row r="212" spans="3:97" s="243" customFormat="1" ht="13.5" customHeight="1">
      <c r="C212" s="606"/>
      <c r="D212" s="607"/>
      <c r="E212" s="608" t="s">
        <v>212</v>
      </c>
      <c r="F212" s="609"/>
      <c r="G212" s="610"/>
      <c r="H212" s="261"/>
      <c r="I212" s="261"/>
      <c r="J212" s="261"/>
      <c r="K212" s="261"/>
      <c r="L212" s="261"/>
      <c r="M212" s="261"/>
      <c r="N212" s="261"/>
      <c r="O212" s="261"/>
      <c r="P212" s="261"/>
      <c r="Q212" s="261"/>
      <c r="R212" s="261"/>
      <c r="S212" s="261"/>
      <c r="T212" s="262" t="str">
        <f>IF(COUNT(H212:S212)=0,"",SUMPRODUCT(ROUND(H212:S212,#REF!)))</f>
        <v/>
      </c>
      <c r="U212" s="608" t="s">
        <v>211</v>
      </c>
      <c r="V212" s="609"/>
      <c r="W212" s="609"/>
      <c r="X212" s="610"/>
      <c r="Y212" s="611" t="str">
        <f>IF(COUNT(T212)=0,"",T212)</f>
        <v/>
      </c>
      <c r="Z212" s="612"/>
      <c r="AA212" s="257"/>
      <c r="AB212" s="257"/>
      <c r="AC212" s="257"/>
      <c r="AD212" s="606"/>
      <c r="AE212" s="607"/>
      <c r="AF212" s="608" t="s">
        <v>199</v>
      </c>
      <c r="AG212" s="609"/>
      <c r="AH212" s="610"/>
      <c r="AI212" s="264" t="str">
        <f t="shared" ref="AI212:AT212" si="46">IF(COUNT(H211:H212)=0,"",ROUND(H212/(H211*24*AI188/1000),3))</f>
        <v/>
      </c>
      <c r="AJ212" s="264" t="str">
        <f t="shared" si="46"/>
        <v/>
      </c>
      <c r="AK212" s="264" t="str">
        <f t="shared" si="46"/>
        <v/>
      </c>
      <c r="AL212" s="264" t="str">
        <f t="shared" si="46"/>
        <v/>
      </c>
      <c r="AM212" s="264" t="str">
        <f t="shared" si="46"/>
        <v/>
      </c>
      <c r="AN212" s="264" t="str">
        <f t="shared" si="46"/>
        <v/>
      </c>
      <c r="AO212" s="264" t="str">
        <f t="shared" si="46"/>
        <v/>
      </c>
      <c r="AP212" s="264" t="str">
        <f t="shared" si="46"/>
        <v/>
      </c>
      <c r="AQ212" s="264" t="str">
        <f t="shared" si="46"/>
        <v/>
      </c>
      <c r="AR212" s="264" t="str">
        <f t="shared" si="46"/>
        <v/>
      </c>
      <c r="AS212" s="264" t="str">
        <f t="shared" si="46"/>
        <v/>
      </c>
      <c r="AT212" s="264" t="str">
        <f t="shared" si="46"/>
        <v/>
      </c>
      <c r="AU212" s="265" t="str">
        <f>IF(COUNT(AI212:AT212)=0,"",AVERAGE(AI212:AT212))</f>
        <v/>
      </c>
      <c r="AX212" s="569" t="str">
        <f>IF(C224="","",C224)</f>
        <v/>
      </c>
      <c r="AY212" s="569"/>
      <c r="AZ212" s="587" t="str">
        <f>IF(E224="","",E224)</f>
        <v/>
      </c>
      <c r="BA212" s="590" t="str">
        <f ca="1">IF(F224="","",F224)</f>
        <v/>
      </c>
      <c r="BB212" s="590"/>
      <c r="BC212" s="590"/>
      <c r="BD212" s="587" t="str">
        <f>IF(I224="","",I224)</f>
        <v/>
      </c>
      <c r="BE212" s="578" t="e">
        <f>IF(#REF!="発電事業者","送電電力（MW）","受電電力（MW）")</f>
        <v>#REF!</v>
      </c>
      <c r="BF212" s="579"/>
      <c r="BG212" s="325" t="str">
        <f>IF(COUNT(BG188,L224)=2,ROUND(BG188*L224/SUM(L219:L228),#REF!),"")</f>
        <v/>
      </c>
      <c r="BH212" s="325" t="str">
        <f>IF(COUNT(BH188,M224)=2,ROUND(BH188*M224/SUM(M219:M228),#REF!),"")</f>
        <v/>
      </c>
      <c r="BI212" s="325" t="str">
        <f>IF(COUNT(BI188,N224)=2,ROUND(BI188*N224/SUM(N219:N228),#REF!),"")</f>
        <v/>
      </c>
      <c r="BJ212" s="325" t="str">
        <f>IF(COUNT(BJ188,O224)=2,ROUND(BJ188*O224/SUM(O219:O228),#REF!),"")</f>
        <v/>
      </c>
      <c r="BK212" s="325" t="str">
        <f>IF(COUNT(BK188,P224)=2,ROUND(BK188*P224/SUM(P219:P228),#REF!),"")</f>
        <v/>
      </c>
      <c r="BL212" s="325" t="str">
        <f>IF(COUNT(BL188,Q224)=2,ROUND(BL188*Q224/SUM(Q219:Q228),#REF!),"")</f>
        <v/>
      </c>
      <c r="BM212" s="325" t="str">
        <f>IF(COUNT(BM188,R224)=2,ROUND(BM188*R224/SUM(R219:R228),#REF!),"")</f>
        <v/>
      </c>
      <c r="BN212" s="325" t="str">
        <f>IF(COUNT(BN188,S224)=2,ROUND(BN188*S224/SUM(S219:S228),#REF!),"")</f>
        <v/>
      </c>
      <c r="BO212" s="325" t="str">
        <f>IF(COUNT(BO188,T224)=2,ROUND(BO188*T224/SUM(T219:T228),#REF!),"")</f>
        <v/>
      </c>
      <c r="BP212" s="325" t="str">
        <f>IF(COUNT(BP188,U224)=2,ROUND(BP188*U224/SUM(U219:U228),#REF!),"")</f>
        <v/>
      </c>
      <c r="BQ212" s="325" t="str">
        <f>IF(COUNT(BQ188,V224)=2,ROUND(BQ188*V224/SUM(V219:V228),#REF!),"")</f>
        <v/>
      </c>
      <c r="BR212" s="325" t="str">
        <f>IF(COUNT(BR188,W224)=2,ROUND(BR188*W224/SUM(W219:W228),#REF!),"")</f>
        <v/>
      </c>
      <c r="BS212" s="569" t="e">
        <f>IF(#REF!="発電事業者","送電電力（MW）","受電電力（MW）")</f>
        <v>#REF!</v>
      </c>
      <c r="BT212" s="569"/>
      <c r="BU212" s="569"/>
      <c r="BV212" s="323" t="s">
        <v>171</v>
      </c>
      <c r="BW212" s="580"/>
      <c r="BX212" s="580"/>
      <c r="BY212" s="325" t="str">
        <f>IF(COUNT(BY188,X224)=2,ROUND(BY188*X224/SUM(X219:X228),#REF!),"")</f>
        <v/>
      </c>
      <c r="BZ212" s="325" t="str">
        <f>IF(COUNT(BZ188,Y224)=2,ROUND(BZ188*Y224/SUM(Y219:Y228),#REF!),"")</f>
        <v/>
      </c>
      <c r="CA212" s="325" t="str">
        <f>IF(COUNT(CA188,Z224)=2,ROUND(CA188*Z224/SUM(Z219:Z228),#REF!),"")</f>
        <v/>
      </c>
      <c r="CB212" s="325" t="str">
        <f>IF(COUNT(CB188,AA224)=2,ROUND(CB188*AA224/SUM(AA219:AA228),#REF!),"")</f>
        <v/>
      </c>
      <c r="CC212" s="325" t="str">
        <f>IF(COUNT(CC188,AB224)=2,ROUND(CC188*AB224/SUM(AB219:AB228),#REF!),"")</f>
        <v/>
      </c>
      <c r="CD212" s="325" t="str">
        <f>IF(COUNT(CD188,AC224)=2,ROUND(CD188*AC224/SUM(AC219:AC228),#REF!),"")</f>
        <v/>
      </c>
      <c r="CE212" s="325" t="str">
        <f>IF(COUNT(CE188,AD224)=2,ROUND(CE188*AD224/SUM(AD219:AD228),#REF!),"")</f>
        <v/>
      </c>
      <c r="CF212" s="325" t="str">
        <f>IF(COUNT(CF188,AE224)=2,ROUND(CF188*AE224/SUM(AE219:AE228),#REF!),"")</f>
        <v/>
      </c>
      <c r="CG212" s="325" t="str">
        <f>IF(COUNT(CG188,AF224)=2,ROUND(CG188*AF224/SUM(AF219:AF228),#REF!),"")</f>
        <v/>
      </c>
      <c r="CH212" s="563" t="s">
        <v>117</v>
      </c>
      <c r="CI212" s="563"/>
      <c r="CJ212" s="563"/>
      <c r="CK212" s="563"/>
      <c r="CL212" s="563"/>
      <c r="CM212" s="563"/>
      <c r="CN212" s="563"/>
      <c r="CO212" s="563"/>
      <c r="CP212" s="563"/>
      <c r="CQ212" s="563"/>
    </row>
    <row r="213" spans="3:97" s="243" customFormat="1" ht="13.5" customHeight="1">
      <c r="C213" s="273"/>
      <c r="D213" s="273"/>
      <c r="E213" s="245"/>
      <c r="F213" s="245"/>
      <c r="G213" s="245"/>
      <c r="H213" s="257"/>
      <c r="I213" s="257"/>
      <c r="J213" s="257"/>
      <c r="K213" s="257"/>
      <c r="L213" s="257"/>
      <c r="M213" s="257"/>
      <c r="N213" s="257"/>
      <c r="O213" s="257"/>
      <c r="P213" s="257"/>
      <c r="Q213" s="257"/>
      <c r="R213" s="257"/>
      <c r="S213" s="257"/>
      <c r="T213" s="257"/>
      <c r="U213" s="245"/>
      <c r="V213" s="245"/>
      <c r="W213" s="245"/>
      <c r="X213" s="245"/>
      <c r="Y213" s="274"/>
      <c r="Z213" s="274"/>
      <c r="AA213" s="257"/>
      <c r="AB213" s="257"/>
      <c r="AC213" s="257"/>
      <c r="AD213" s="273"/>
      <c r="AE213" s="273"/>
      <c r="AF213" s="245"/>
      <c r="AG213" s="245"/>
      <c r="AH213" s="245"/>
      <c r="AI213" s="271"/>
      <c r="AJ213" s="271"/>
      <c r="AK213" s="271"/>
      <c r="AL213" s="271"/>
      <c r="AM213" s="271"/>
      <c r="AN213" s="271"/>
      <c r="AO213" s="271"/>
      <c r="AP213" s="271"/>
      <c r="AQ213" s="271"/>
      <c r="AR213" s="271"/>
      <c r="AS213" s="271"/>
      <c r="AT213" s="271"/>
      <c r="AU213" s="272"/>
      <c r="AV213" s="275"/>
      <c r="AX213" s="569"/>
      <c r="AY213" s="569"/>
      <c r="AZ213" s="588"/>
      <c r="BA213" s="590"/>
      <c r="BB213" s="590"/>
      <c r="BC213" s="590"/>
      <c r="BD213" s="588"/>
      <c r="BE213" s="583"/>
      <c r="BF213" s="584"/>
      <c r="BG213" s="259"/>
      <c r="BH213" s="259"/>
      <c r="BI213" s="259"/>
      <c r="BJ213" s="259"/>
      <c r="BK213" s="259"/>
      <c r="BL213" s="259"/>
      <c r="BM213" s="259"/>
      <c r="BN213" s="259"/>
      <c r="BO213" s="259"/>
      <c r="BP213" s="259"/>
      <c r="BQ213" s="259"/>
      <c r="BR213" s="259"/>
      <c r="BS213" s="569"/>
      <c r="BT213" s="569"/>
      <c r="BU213" s="569"/>
      <c r="BV213" s="323" t="s">
        <v>172</v>
      </c>
      <c r="BW213" s="581"/>
      <c r="BX213" s="581"/>
      <c r="BY213" s="325" t="str">
        <f>IF(COUNT(BY189,X224)=2,ROUND(BY189*X224/SUM(X219:X228),#REF!),"")</f>
        <v/>
      </c>
      <c r="BZ213" s="325" t="str">
        <f>IF(COUNT(BZ189,Y224)=2,ROUND(BZ189*Y224/SUM(Y219:Y228),#REF!),"")</f>
        <v/>
      </c>
      <c r="CA213" s="325" t="str">
        <f>IF(COUNT(CA189,Z224)=2,ROUND(CA189*Z224/SUM(Z219:Z228),#REF!),"")</f>
        <v/>
      </c>
      <c r="CB213" s="325" t="str">
        <f>IF(COUNT(CB189,AA224)=2,ROUND(CB189*AA224/SUM(AA219:AA228),#REF!),"")</f>
        <v/>
      </c>
      <c r="CC213" s="325" t="str">
        <f>IF(COUNT(CC189,AB224)=2,ROUND(CC189*AB224/SUM(AB219:AB228),#REF!),"")</f>
        <v/>
      </c>
      <c r="CD213" s="325" t="str">
        <f>IF(COUNT(CD189,AC224)=2,ROUND(CD189*AC224/SUM(AC219:AC228),#REF!),"")</f>
        <v/>
      </c>
      <c r="CE213" s="325" t="str">
        <f>IF(COUNT(CE189,AD224)=2,ROUND(CE189*AD224/SUM(AD219:AD228),#REF!),"")</f>
        <v/>
      </c>
      <c r="CF213" s="325" t="str">
        <f>IF(COUNT(CF189,AE224)=2,ROUND(CF189*AE224/SUM(AE219:AE228),#REF!),"")</f>
        <v/>
      </c>
      <c r="CG213" s="325" t="str">
        <f>IF(COUNT(CG189,AF224)=2,ROUND(CG189*AF224/SUM(AF219:AF228),#REF!),"")</f>
        <v/>
      </c>
      <c r="CH213" s="564" t="str">
        <f>IF(CH212="","",CH212)</f>
        <v>風力</v>
      </c>
      <c r="CI213" s="564"/>
      <c r="CJ213" s="564"/>
      <c r="CK213" s="564"/>
      <c r="CL213" s="564"/>
      <c r="CM213" s="564"/>
      <c r="CN213" s="564"/>
      <c r="CO213" s="564"/>
      <c r="CP213" s="564"/>
      <c r="CQ213" s="564"/>
      <c r="CR213" s="271"/>
      <c r="CS213" s="271"/>
    </row>
    <row r="214" spans="3:97" s="243" customFormat="1" ht="13.5" customHeight="1">
      <c r="I214" s="257"/>
      <c r="J214" s="257"/>
      <c r="K214" s="257"/>
      <c r="L214" s="257"/>
      <c r="M214" s="257"/>
      <c r="N214" s="257"/>
      <c r="O214" s="257"/>
      <c r="P214" s="257"/>
      <c r="Q214" s="257"/>
      <c r="R214" s="257"/>
      <c r="S214" s="257"/>
      <c r="T214" s="257"/>
      <c r="U214" s="245"/>
      <c r="V214" s="245"/>
      <c r="W214" s="245"/>
      <c r="X214" s="245"/>
      <c r="Y214" s="274"/>
      <c r="Z214" s="274"/>
      <c r="AA214" s="257"/>
      <c r="AB214" s="257"/>
      <c r="AC214" s="257"/>
      <c r="AD214" s="273"/>
      <c r="AE214" s="273"/>
      <c r="AF214" s="245"/>
      <c r="AG214" s="245"/>
      <c r="AH214" s="245"/>
      <c r="AI214" s="271"/>
      <c r="AJ214" s="271"/>
      <c r="AK214" s="271"/>
      <c r="AL214" s="271"/>
      <c r="AM214" s="271"/>
      <c r="AN214" s="271"/>
      <c r="AO214" s="271"/>
      <c r="AP214" s="271"/>
      <c r="AQ214" s="271"/>
      <c r="AR214" s="271"/>
      <c r="AS214" s="271"/>
      <c r="AT214" s="271"/>
      <c r="AU214" s="272"/>
      <c r="AV214" s="257"/>
      <c r="AX214" s="569"/>
      <c r="AY214" s="569"/>
      <c r="AZ214" s="589"/>
      <c r="BA214" s="590"/>
      <c r="BB214" s="590"/>
      <c r="BC214" s="590"/>
      <c r="BD214" s="589"/>
      <c r="BE214" s="585" t="e">
        <f>IF(#REF!="発電事業者","月間送電電力量（GWh）","月間受電電力量（GWh）")</f>
        <v>#REF!</v>
      </c>
      <c r="BF214" s="586"/>
      <c r="BG214" s="325" t="str">
        <f>IF(COUNT(BG190,L224)=2,ROUND(BG190*L224/SUM(L219:L228),#REF!),"")</f>
        <v/>
      </c>
      <c r="BH214" s="325" t="str">
        <f>IF(COUNT(BH190,M224)=2,ROUND(BH190*M224/SUM(M219:M228),#REF!),"")</f>
        <v/>
      </c>
      <c r="BI214" s="325" t="str">
        <f>IF(COUNT(BI190,N224)=2,ROUND(BI190*N224/SUM(N219:N228),#REF!),"")</f>
        <v/>
      </c>
      <c r="BJ214" s="325" t="str">
        <f>IF(COUNT(BJ190,O224)=2,ROUND(BJ190*O224/SUM(O219:O228),#REF!),"")</f>
        <v/>
      </c>
      <c r="BK214" s="325" t="str">
        <f>IF(COUNT(BK190,P224)=2,ROUND(BK190*P224/SUM(P219:P228),#REF!),"")</f>
        <v/>
      </c>
      <c r="BL214" s="325" t="str">
        <f>IF(COUNT(BL190,Q224)=2,ROUND(BL190*Q224/SUM(Q219:Q228),#REF!),"")</f>
        <v/>
      </c>
      <c r="BM214" s="325" t="str">
        <f>IF(COUNT(BM190,R224)=2,ROUND(BM190*R224/SUM(R219:R228),#REF!),"")</f>
        <v/>
      </c>
      <c r="BN214" s="325" t="str">
        <f>IF(COUNT(BN190,S224)=2,ROUND(BN190*S224/SUM(S219:S228),#REF!),"")</f>
        <v/>
      </c>
      <c r="BO214" s="325" t="str">
        <f>IF(COUNT(BO190,T224)=2,ROUND(BO190*T224/SUM(T219:T228),#REF!),"")</f>
        <v/>
      </c>
      <c r="BP214" s="325" t="str">
        <f>IF(COUNT(BP190,U224)=2,ROUND(BP190*U224/SUM(U219:U228),#REF!),"")</f>
        <v/>
      </c>
      <c r="BQ214" s="325" t="str">
        <f>IF(COUNT(BQ190,V224)=2,ROUND(BQ190*V224/SUM(V219:V228),#REF!),"")</f>
        <v/>
      </c>
      <c r="BR214" s="325" t="str">
        <f>IF(COUNT(BR190,W224)=2,ROUND(BR190*W224/SUM(W219:W228),#REF!),"")</f>
        <v/>
      </c>
      <c r="BS214" s="569" t="e">
        <f>IF(#REF!="発電事業者","年間送電電力量（GWh）","年間受電電力量（GWh）")</f>
        <v>#REF!</v>
      </c>
      <c r="BT214" s="569"/>
      <c r="BU214" s="569"/>
      <c r="BV214" s="323" t="s">
        <v>25</v>
      </c>
      <c r="BW214" s="582"/>
      <c r="BX214" s="582"/>
      <c r="BY214" s="325" t="str">
        <f>IF(COUNT(BY190,X224)=2,ROUND(BY190*X224/SUM(X219:X228),#REF!),"")</f>
        <v/>
      </c>
      <c r="BZ214" s="325" t="str">
        <f>IF(COUNT(BZ190,Y224)=2,ROUND(BZ190*Y224/SUM(Y219:Y228),#REF!),"")</f>
        <v/>
      </c>
      <c r="CA214" s="325" t="str">
        <f>IF(COUNT(CA190,Z224)=2,ROUND(CA190*Z224/SUM(Z219:Z228),#REF!),"")</f>
        <v/>
      </c>
      <c r="CB214" s="325" t="str">
        <f>IF(COUNT(CB190,AA224)=2,ROUND(CB190*AA224/SUM(AA219:AA228),#REF!),"")</f>
        <v/>
      </c>
      <c r="CC214" s="325" t="str">
        <f>IF(COUNT(CC190,AB224)=2,ROUND(CC190*AB224/SUM(AB219:AB228),#REF!),"")</f>
        <v/>
      </c>
      <c r="CD214" s="325" t="str">
        <f>IF(COUNT(CD190,AC224)=2,ROUND(CD190*AC224/SUM(AC219:AC228),#REF!),"")</f>
        <v/>
      </c>
      <c r="CE214" s="325" t="str">
        <f>IF(COUNT(CE190,AD224)=2,ROUND(CE190*AD224/SUM(AD219:AD228),#REF!),"")</f>
        <v/>
      </c>
      <c r="CF214" s="325" t="str">
        <f>IF(COUNT(CF190,AE224)=2,ROUND(CF190*AE224/SUM(AE219:AE228),#REF!),"")</f>
        <v/>
      </c>
      <c r="CG214" s="325" t="str">
        <f>IF(COUNT(CG190,AF224)=2,ROUND(CG190*AF224/SUM(AF219:AF228),#REF!),"")</f>
        <v/>
      </c>
      <c r="CH214" s="565" t="str">
        <f>IF(COUNTA(AG224)=0,"",AG224)</f>
        <v/>
      </c>
      <c r="CI214" s="565"/>
      <c r="CJ214" s="565"/>
      <c r="CK214" s="565"/>
      <c r="CL214" s="565"/>
      <c r="CM214" s="565"/>
      <c r="CN214" s="565"/>
      <c r="CO214" s="565"/>
      <c r="CP214" s="565"/>
      <c r="CQ214" s="565"/>
    </row>
    <row r="215" spans="3:97" s="243" customFormat="1" ht="13.5" customHeight="1">
      <c r="C215" s="273"/>
      <c r="D215" s="273"/>
      <c r="E215" s="245"/>
      <c r="F215" s="245"/>
      <c r="G215" s="245"/>
      <c r="H215" s="257"/>
      <c r="I215" s="257"/>
      <c r="J215" s="257"/>
      <c r="K215" s="257"/>
      <c r="L215" s="257"/>
      <c r="M215" s="257"/>
      <c r="N215" s="257"/>
      <c r="O215" s="257"/>
      <c r="P215" s="257"/>
      <c r="Q215" s="257"/>
      <c r="R215" s="257"/>
      <c r="S215" s="257"/>
      <c r="T215" s="257"/>
      <c r="U215" s="257"/>
      <c r="V215" s="257"/>
      <c r="W215" s="257"/>
      <c r="X215" s="257"/>
      <c r="Y215" s="257"/>
      <c r="Z215" s="257"/>
      <c r="AA215" s="257"/>
      <c r="AB215" s="257"/>
      <c r="AC215" s="257"/>
      <c r="AD215" s="257"/>
      <c r="AE215" s="257"/>
      <c r="AF215" s="257"/>
      <c r="AG215" s="257"/>
      <c r="AH215" s="257"/>
      <c r="AI215" s="257"/>
      <c r="AJ215" s="257"/>
      <c r="AK215" s="257"/>
      <c r="AL215" s="257"/>
      <c r="AM215" s="257"/>
      <c r="AN215" s="257"/>
      <c r="AO215" s="257"/>
      <c r="AP215" s="257"/>
      <c r="AQ215" s="257"/>
      <c r="AR215" s="257"/>
      <c r="AS215" s="257"/>
      <c r="AT215" s="257"/>
      <c r="AU215" s="257"/>
      <c r="AV215" s="275"/>
      <c r="AX215" s="569" t="str">
        <f>IF(C225="","",C225)</f>
        <v/>
      </c>
      <c r="AY215" s="569"/>
      <c r="AZ215" s="587" t="str">
        <f>IF(E225="","",E225)</f>
        <v/>
      </c>
      <c r="BA215" s="590" t="str">
        <f ca="1">IF(F225="","",F225)</f>
        <v/>
      </c>
      <c r="BB215" s="590"/>
      <c r="BC215" s="590"/>
      <c r="BD215" s="587" t="str">
        <f>IF(I225="","",I225)</f>
        <v/>
      </c>
      <c r="BE215" s="578" t="e">
        <f>IF(#REF!="発電事業者","送電電力（MW）","受電電力（MW）")</f>
        <v>#REF!</v>
      </c>
      <c r="BF215" s="579"/>
      <c r="BG215" s="325" t="str">
        <f>IF(COUNT(BG188,L225)=2,ROUND(BG188*L225/SUM(L219:L228),#REF!),"")</f>
        <v/>
      </c>
      <c r="BH215" s="325" t="str">
        <f>IF(COUNT(BH188,M225)=2,ROUND(BH188*M225/SUM(M219:M228),#REF!),"")</f>
        <v/>
      </c>
      <c r="BI215" s="325" t="str">
        <f>IF(COUNT(BI188,N225)=2,ROUND(BI188*N225/SUM(N219:N228),#REF!),"")</f>
        <v/>
      </c>
      <c r="BJ215" s="325" t="str">
        <f>IF(COUNT(BJ188,O225)=2,ROUND(BJ188*O225/SUM(O219:O228),#REF!),"")</f>
        <v/>
      </c>
      <c r="BK215" s="325" t="str">
        <f>IF(COUNT(BK188,P225)=2,ROUND(BK188*P225/SUM(P219:P228),#REF!),"")</f>
        <v/>
      </c>
      <c r="BL215" s="325" t="str">
        <f>IF(COUNT(BL188,Q225)=2,ROUND(BL188*Q225/SUM(Q219:Q228),#REF!),"")</f>
        <v/>
      </c>
      <c r="BM215" s="325" t="str">
        <f>IF(COUNT(BM188,R225)=2,ROUND(BM188*R225/SUM(R219:R228),#REF!),"")</f>
        <v/>
      </c>
      <c r="BN215" s="325" t="str">
        <f>IF(COUNT(BN188,S225)=2,ROUND(BN188*S225/SUM(S219:S228),#REF!),"")</f>
        <v/>
      </c>
      <c r="BO215" s="325" t="str">
        <f>IF(COUNT(BO188,T225)=2,ROUND(BO188*T225/SUM(T219:T228),#REF!),"")</f>
        <v/>
      </c>
      <c r="BP215" s="325" t="str">
        <f>IF(COUNT(BP188,U225)=2,ROUND(BP188*U225/SUM(U219:U228),#REF!),"")</f>
        <v/>
      </c>
      <c r="BQ215" s="325" t="str">
        <f>IF(COUNT(BQ188,V225)=2,ROUND(BQ188*V225/SUM(V219:V228),#REF!),"")</f>
        <v/>
      </c>
      <c r="BR215" s="325" t="str">
        <f>IF(COUNT(BR188,W225)=2,ROUND(BR188*W225/SUM(W219:W228),#REF!),"")</f>
        <v/>
      </c>
      <c r="BS215" s="569" t="e">
        <f>IF(#REF!="発電事業者","送電電力（MW）","受電電力（MW）")</f>
        <v>#REF!</v>
      </c>
      <c r="BT215" s="569"/>
      <c r="BU215" s="569"/>
      <c r="BV215" s="323" t="s">
        <v>171</v>
      </c>
      <c r="BW215" s="580"/>
      <c r="BX215" s="580"/>
      <c r="BY215" s="325" t="str">
        <f>IF(COUNT(BY188,X225)=2,ROUND(BY188*X225/SUM(X219:X228),#REF!),"")</f>
        <v/>
      </c>
      <c r="BZ215" s="325" t="str">
        <f>IF(COUNT(BZ188,Y225)=2,ROUND(BZ188*Y225/SUM(Y219:Y228),#REF!),"")</f>
        <v/>
      </c>
      <c r="CA215" s="325" t="str">
        <f>IF(COUNT(CA188,Z225)=2,ROUND(CA188*Z225/SUM(Z219:Z228),#REF!),"")</f>
        <v/>
      </c>
      <c r="CB215" s="325" t="str">
        <f>IF(COUNT(CB188,AA225)=2,ROUND(CB188*AA225/SUM(AA219:AA228),#REF!),"")</f>
        <v/>
      </c>
      <c r="CC215" s="325" t="str">
        <f>IF(COUNT(CC188,AB225)=2,ROUND(CC188*AB225/SUM(AB219:AB228),#REF!),"")</f>
        <v/>
      </c>
      <c r="CD215" s="325" t="str">
        <f>IF(COUNT(CD188,AC225)=2,ROUND(CD188*AC225/SUM(AC219:AC228),#REF!),"")</f>
        <v/>
      </c>
      <c r="CE215" s="325" t="str">
        <f>IF(COUNT(CE188,AD225)=2,ROUND(CE188*AD225/SUM(AD219:AD228),#REF!),"")</f>
        <v/>
      </c>
      <c r="CF215" s="325" t="str">
        <f>IF(COUNT(CF188,AE225)=2,ROUND(CF188*AE225/SUM(AE219:AE228),#REF!),"")</f>
        <v/>
      </c>
      <c r="CG215" s="325" t="str">
        <f>IF(COUNT(CG188,AF225)=2,ROUND(CG188*AF225/SUM(AF219:AF228),#REF!),"")</f>
        <v/>
      </c>
      <c r="CH215" s="563" t="s">
        <v>117</v>
      </c>
      <c r="CI215" s="563"/>
      <c r="CJ215" s="563"/>
      <c r="CK215" s="563"/>
      <c r="CL215" s="563"/>
      <c r="CM215" s="563"/>
      <c r="CN215" s="563"/>
      <c r="CO215" s="563"/>
      <c r="CP215" s="563"/>
      <c r="CQ215" s="563"/>
    </row>
    <row r="216" spans="3:97" s="243" customFormat="1" ht="13.5" customHeight="1">
      <c r="C216" s="241" t="e">
        <f>IF(#REF!="発電事業者","送電相手先諸元","購入相手先諸元")</f>
        <v>#REF!</v>
      </c>
      <c r="D216" s="236"/>
      <c r="E216" s="236"/>
      <c r="F216" s="242">
        <v>0</v>
      </c>
      <c r="G216" s="237" t="s">
        <v>255</v>
      </c>
      <c r="H216" s="236"/>
      <c r="I216" s="236"/>
      <c r="J216" s="236"/>
      <c r="K216" s="236"/>
      <c r="AV216" s="257"/>
      <c r="AX216" s="569"/>
      <c r="AY216" s="569"/>
      <c r="AZ216" s="588"/>
      <c r="BA216" s="590"/>
      <c r="BB216" s="590"/>
      <c r="BC216" s="590"/>
      <c r="BD216" s="588"/>
      <c r="BE216" s="583"/>
      <c r="BF216" s="584"/>
      <c r="BG216" s="259"/>
      <c r="BH216" s="259"/>
      <c r="BI216" s="259"/>
      <c r="BJ216" s="259"/>
      <c r="BK216" s="259"/>
      <c r="BL216" s="259"/>
      <c r="BM216" s="259"/>
      <c r="BN216" s="259"/>
      <c r="BO216" s="259"/>
      <c r="BP216" s="259"/>
      <c r="BQ216" s="259"/>
      <c r="BR216" s="259"/>
      <c r="BS216" s="569"/>
      <c r="BT216" s="569"/>
      <c r="BU216" s="569"/>
      <c r="BV216" s="323" t="s">
        <v>172</v>
      </c>
      <c r="BW216" s="581"/>
      <c r="BX216" s="581"/>
      <c r="BY216" s="325" t="str">
        <f>IF(COUNT(BY189,X225)=2,ROUND(BY189*X225/SUM(X219:X228),#REF!),"")</f>
        <v/>
      </c>
      <c r="BZ216" s="325" t="str">
        <f>IF(COUNT(BZ189,Y225)=2,ROUND(BZ189*Y225/SUM(Y219:Y228),#REF!),"")</f>
        <v/>
      </c>
      <c r="CA216" s="325" t="str">
        <f>IF(COUNT(CA189,Z225)=2,ROUND(CA189*Z225/SUM(Z219:Z228),#REF!),"")</f>
        <v/>
      </c>
      <c r="CB216" s="325" t="str">
        <f>IF(COUNT(CB189,AA225)=2,ROUND(CB189*AA225/SUM(AA219:AA228),#REF!),"")</f>
        <v/>
      </c>
      <c r="CC216" s="325" t="str">
        <f>IF(COUNT(CC189,AB225)=2,ROUND(CC189*AB225/SUM(AB219:AB228),#REF!),"")</f>
        <v/>
      </c>
      <c r="CD216" s="325" t="str">
        <f>IF(COUNT(CD189,AC225)=2,ROUND(CD189*AC225/SUM(AC219:AC228),#REF!),"")</f>
        <v/>
      </c>
      <c r="CE216" s="325" t="str">
        <f>IF(COUNT(CE189,AD225)=2,ROUND(CE189*AD225/SUM(AD219:AD228),#REF!),"")</f>
        <v/>
      </c>
      <c r="CF216" s="325" t="str">
        <f>IF(COUNT(CF189,AE225)=2,ROUND(CF189*AE225/SUM(AE219:AE228),#REF!),"")</f>
        <v/>
      </c>
      <c r="CG216" s="325" t="str">
        <f>IF(COUNT(CG189,AF225)=2,ROUND(CG189*AF225/SUM(AF219:AF228),#REF!),"")</f>
        <v/>
      </c>
      <c r="CH216" s="564" t="str">
        <f>IF(CH215="","",CH215)</f>
        <v>風力</v>
      </c>
      <c r="CI216" s="564"/>
      <c r="CJ216" s="564"/>
      <c r="CK216" s="564"/>
      <c r="CL216" s="564"/>
      <c r="CM216" s="564"/>
      <c r="CN216" s="564"/>
      <c r="CO216" s="564"/>
      <c r="CP216" s="564"/>
      <c r="CQ216" s="564"/>
    </row>
    <row r="217" spans="3:97" s="243" customFormat="1" ht="13.5" customHeight="1">
      <c r="C217" s="594" t="s">
        <v>200</v>
      </c>
      <c r="D217" s="594"/>
      <c r="E217" s="594" t="s">
        <v>201</v>
      </c>
      <c r="F217" s="594" t="s">
        <v>202</v>
      </c>
      <c r="G217" s="594"/>
      <c r="H217" s="594"/>
      <c r="I217" s="595" t="s">
        <v>204</v>
      </c>
      <c r="J217" s="597" t="e">
        <f>IF(#REF!="発電事業者","送電先","購入先")</f>
        <v>#REF!</v>
      </c>
      <c r="K217" s="598"/>
      <c r="L217" s="601" t="e">
        <f>DATE(#REF!,1,1)</f>
        <v>#REF!</v>
      </c>
      <c r="M217" s="602"/>
      <c r="N217" s="602"/>
      <c r="O217" s="602"/>
      <c r="P217" s="602"/>
      <c r="Q217" s="602"/>
      <c r="R217" s="602"/>
      <c r="S217" s="602"/>
      <c r="T217" s="602"/>
      <c r="U217" s="602"/>
      <c r="V217" s="602"/>
      <c r="W217" s="603"/>
      <c r="X217" s="592" t="e">
        <f>DATE(#REF!+1,1,1)</f>
        <v>#REF!</v>
      </c>
      <c r="Y217" s="592" t="e">
        <f>DATE(#REF!+2,1,1)</f>
        <v>#REF!</v>
      </c>
      <c r="Z217" s="592" t="e">
        <f>DATE(#REF!+3,1,1)</f>
        <v>#REF!</v>
      </c>
      <c r="AA217" s="592" t="e">
        <f>DATE(#REF!+4,1,1)</f>
        <v>#REF!</v>
      </c>
      <c r="AB217" s="592" t="e">
        <f>DATE(#REF!+5,1,1)</f>
        <v>#REF!</v>
      </c>
      <c r="AC217" s="592" t="e">
        <f>DATE(#REF!+6,1,1)</f>
        <v>#REF!</v>
      </c>
      <c r="AD217" s="592" t="e">
        <f>DATE(#REF!+7,1,1)</f>
        <v>#REF!</v>
      </c>
      <c r="AE217" s="592" t="e">
        <f>DATE(#REF!+8,1,1)</f>
        <v>#REF!</v>
      </c>
      <c r="AF217" s="592" t="e">
        <f>DATE(#REF!+9,1,1)</f>
        <v>#REF!</v>
      </c>
      <c r="AG217" s="594" t="s">
        <v>253</v>
      </c>
      <c r="AH217" s="594"/>
      <c r="AI217" s="594"/>
      <c r="AJ217" s="594"/>
      <c r="AK217" s="594"/>
      <c r="AL217" s="594"/>
      <c r="AM217" s="594"/>
      <c r="AN217" s="594"/>
      <c r="AO217" s="594"/>
      <c r="AP217" s="594"/>
      <c r="AV217" s="275"/>
      <c r="AX217" s="569"/>
      <c r="AY217" s="569"/>
      <c r="AZ217" s="589"/>
      <c r="BA217" s="590"/>
      <c r="BB217" s="590"/>
      <c r="BC217" s="590"/>
      <c r="BD217" s="589"/>
      <c r="BE217" s="585" t="e">
        <f>IF(#REF!="発電事業者","月間送電電力量（GWh）","月間受電電力量（GWh）")</f>
        <v>#REF!</v>
      </c>
      <c r="BF217" s="586"/>
      <c r="BG217" s="325" t="str">
        <f>IF(COUNT(BG190,L225)=2,ROUND(BG190*L225/SUM(L219:L228),#REF!),"")</f>
        <v/>
      </c>
      <c r="BH217" s="325" t="str">
        <f>IF(COUNT(BH190,M225)=2,ROUND(BH190*M225/SUM(M219:M228),#REF!),"")</f>
        <v/>
      </c>
      <c r="BI217" s="325" t="str">
        <f>IF(COUNT(BI190,N225)=2,ROUND(BI190*N225/SUM(N219:N228),#REF!),"")</f>
        <v/>
      </c>
      <c r="BJ217" s="325" t="str">
        <f>IF(COUNT(BJ190,O225)=2,ROUND(BJ190*O225/SUM(O219:O228),#REF!),"")</f>
        <v/>
      </c>
      <c r="BK217" s="325" t="str">
        <f>IF(COUNT(BK190,P225)=2,ROUND(BK190*P225/SUM(P219:P228),#REF!),"")</f>
        <v/>
      </c>
      <c r="BL217" s="325" t="str">
        <f>IF(COUNT(BL190,Q225)=2,ROUND(BL190*Q225/SUM(Q219:Q228),#REF!),"")</f>
        <v/>
      </c>
      <c r="BM217" s="325" t="str">
        <f>IF(COUNT(BM190,R225)=2,ROUND(BM190*R225/SUM(R219:R228),#REF!),"")</f>
        <v/>
      </c>
      <c r="BN217" s="325" t="str">
        <f>IF(COUNT(BN190,S225)=2,ROUND(BN190*S225/SUM(S219:S228),#REF!),"")</f>
        <v/>
      </c>
      <c r="BO217" s="325" t="str">
        <f>IF(COUNT(BO190,T225)=2,ROUND(BO190*T225/SUM(T219:T228),#REF!),"")</f>
        <v/>
      </c>
      <c r="BP217" s="325" t="str">
        <f>IF(COUNT(BP190,U225)=2,ROUND(BP190*U225/SUM(U219:U228),#REF!),"")</f>
        <v/>
      </c>
      <c r="BQ217" s="325" t="str">
        <f>IF(COUNT(BQ190,V225)=2,ROUND(BQ190*V225/SUM(V219:V228),#REF!),"")</f>
        <v/>
      </c>
      <c r="BR217" s="325" t="str">
        <f>IF(COUNT(BR190,W225)=2,ROUND(BR190*W225/SUM(W219:W228),#REF!),"")</f>
        <v/>
      </c>
      <c r="BS217" s="569" t="e">
        <f>IF(#REF!="発電事業者","年間送電電力量（GWh）","年間受電電力量（GWh）")</f>
        <v>#REF!</v>
      </c>
      <c r="BT217" s="569"/>
      <c r="BU217" s="569"/>
      <c r="BV217" s="323" t="s">
        <v>25</v>
      </c>
      <c r="BW217" s="582"/>
      <c r="BX217" s="582"/>
      <c r="BY217" s="325" t="str">
        <f>IF(COUNT(BY190,X225)=2,ROUND(BY190*X225/SUM(X219:X228),#REF!),"")</f>
        <v/>
      </c>
      <c r="BZ217" s="325" t="str">
        <f>IF(COUNT(BZ190,Y225)=2,ROUND(BZ190*Y225/SUM(Y219:Y228),#REF!),"")</f>
        <v/>
      </c>
      <c r="CA217" s="325" t="str">
        <f>IF(COUNT(CA190,Z225)=2,ROUND(CA190*Z225/SUM(Z219:Z228),#REF!),"")</f>
        <v/>
      </c>
      <c r="CB217" s="325" t="str">
        <f>IF(COUNT(CB190,AA225)=2,ROUND(CB190*AA225/SUM(AA219:AA228),#REF!),"")</f>
        <v/>
      </c>
      <c r="CC217" s="325" t="str">
        <f>IF(COUNT(CC190,AB225)=2,ROUND(CC190*AB225/SUM(AB219:AB228),#REF!),"")</f>
        <v/>
      </c>
      <c r="CD217" s="325" t="str">
        <f>IF(COUNT(CD190,AC225)=2,ROUND(CD190*AC225/SUM(AC219:AC228),#REF!),"")</f>
        <v/>
      </c>
      <c r="CE217" s="325" t="str">
        <f>IF(COUNT(CE190,AD225)=2,ROUND(CE190*AD225/SUM(AD219:AD228),#REF!),"")</f>
        <v/>
      </c>
      <c r="CF217" s="325" t="str">
        <f>IF(COUNT(CF190,AE225)=2,ROUND(CF190*AE225/SUM(AE219:AE228),#REF!),"")</f>
        <v/>
      </c>
      <c r="CG217" s="325" t="str">
        <f>IF(COUNT(CG190,AF225)=2,ROUND(CG190*AF225/SUM(AF219:AF228),#REF!),"")</f>
        <v/>
      </c>
      <c r="CH217" s="565" t="str">
        <f>IF(COUNTA(AG225)=0,"",AG225)</f>
        <v/>
      </c>
      <c r="CI217" s="565"/>
      <c r="CJ217" s="565"/>
      <c r="CK217" s="565"/>
      <c r="CL217" s="565"/>
      <c r="CM217" s="565"/>
      <c r="CN217" s="565"/>
      <c r="CO217" s="565"/>
      <c r="CP217" s="565"/>
      <c r="CQ217" s="565"/>
    </row>
    <row r="218" spans="3:97" s="243" customFormat="1" ht="13.5" customHeight="1">
      <c r="C218" s="594"/>
      <c r="D218" s="594"/>
      <c r="E218" s="594"/>
      <c r="F218" s="594"/>
      <c r="G218" s="594"/>
      <c r="H218" s="594"/>
      <c r="I218" s="596"/>
      <c r="J218" s="599"/>
      <c r="K218" s="600"/>
      <c r="L218" s="320" t="s">
        <v>194</v>
      </c>
      <c r="M218" s="320" t="s">
        <v>195</v>
      </c>
      <c r="N218" s="320" t="s">
        <v>161</v>
      </c>
      <c r="O218" s="320" t="s">
        <v>162</v>
      </c>
      <c r="P218" s="320" t="s">
        <v>163</v>
      </c>
      <c r="Q218" s="320" t="s">
        <v>164</v>
      </c>
      <c r="R218" s="320" t="s">
        <v>165</v>
      </c>
      <c r="S218" s="320" t="s">
        <v>166</v>
      </c>
      <c r="T218" s="320" t="s">
        <v>167</v>
      </c>
      <c r="U218" s="320" t="s">
        <v>168</v>
      </c>
      <c r="V218" s="320" t="s">
        <v>169</v>
      </c>
      <c r="W218" s="320" t="s">
        <v>170</v>
      </c>
      <c r="X218" s="593">
        <v>43101</v>
      </c>
      <c r="Y218" s="593">
        <v>43466</v>
      </c>
      <c r="Z218" s="593">
        <v>43831</v>
      </c>
      <c r="AA218" s="593">
        <v>44197</v>
      </c>
      <c r="AB218" s="593">
        <v>44562</v>
      </c>
      <c r="AC218" s="593">
        <v>44927</v>
      </c>
      <c r="AD218" s="593">
        <v>45292</v>
      </c>
      <c r="AE218" s="593">
        <v>45658</v>
      </c>
      <c r="AF218" s="593">
        <v>46023</v>
      </c>
      <c r="AG218" s="594"/>
      <c r="AH218" s="594"/>
      <c r="AI218" s="594"/>
      <c r="AJ218" s="594"/>
      <c r="AK218" s="594"/>
      <c r="AL218" s="594"/>
      <c r="AM218" s="594"/>
      <c r="AN218" s="594"/>
      <c r="AO218" s="594"/>
      <c r="AP218" s="594"/>
      <c r="AV218" s="275"/>
      <c r="AX218" s="569" t="str">
        <f>IF(C226="","",C226)</f>
        <v/>
      </c>
      <c r="AY218" s="569"/>
      <c r="AZ218" s="587" t="str">
        <f>IF(E226="","",E226)</f>
        <v/>
      </c>
      <c r="BA218" s="590" t="str">
        <f ca="1">IF(F226="","",F226)</f>
        <v/>
      </c>
      <c r="BB218" s="590"/>
      <c r="BC218" s="590"/>
      <c r="BD218" s="587" t="str">
        <f>IF(I226="","",I226)</f>
        <v/>
      </c>
      <c r="BE218" s="578" t="e">
        <f>IF(#REF!="発電事業者","送電電力（MW）","受電電力（MW）")</f>
        <v>#REF!</v>
      </c>
      <c r="BF218" s="579"/>
      <c r="BG218" s="325" t="str">
        <f>IF(COUNT(BG188,L226)=2,ROUND(BG188*L226/SUM(L219:L228),#REF!),"")</f>
        <v/>
      </c>
      <c r="BH218" s="325" t="str">
        <f>IF(COUNT(BH188,M226)=2,ROUND(BH188*M226/SUM(M219:M228),#REF!),"")</f>
        <v/>
      </c>
      <c r="BI218" s="325" t="str">
        <f>IF(COUNT(BI188,N226)=2,ROUND(BI188*N226/SUM(N219:N228),#REF!),"")</f>
        <v/>
      </c>
      <c r="BJ218" s="325" t="str">
        <f>IF(COUNT(BJ188,O226)=2,ROUND(BJ188*O226/SUM(O219:O228),#REF!),"")</f>
        <v/>
      </c>
      <c r="BK218" s="325" t="str">
        <f>IF(COUNT(BK188,P226)=2,ROUND(BK188*P226/SUM(P219:P228),#REF!),"")</f>
        <v/>
      </c>
      <c r="BL218" s="325" t="str">
        <f>IF(COUNT(BL188,Q226)=2,ROUND(BL188*Q226/SUM(Q219:Q228),#REF!),"")</f>
        <v/>
      </c>
      <c r="BM218" s="325" t="str">
        <f>IF(COUNT(BM188,R226)=2,ROUND(BM188*R226/SUM(R219:R228),#REF!),"")</f>
        <v/>
      </c>
      <c r="BN218" s="325" t="str">
        <f>IF(COUNT(BN188,S226)=2,ROUND(BN188*S226/SUM(S219:S228),#REF!),"")</f>
        <v/>
      </c>
      <c r="BO218" s="325" t="str">
        <f>IF(COUNT(BO188,T226)=2,ROUND(BO188*T226/SUM(T219:T228),#REF!),"")</f>
        <v/>
      </c>
      <c r="BP218" s="325" t="str">
        <f>IF(COUNT(BP188,U226)=2,ROUND(BP188*U226/SUM(U219:U228),#REF!),"")</f>
        <v/>
      </c>
      <c r="BQ218" s="325" t="str">
        <f>IF(COUNT(BQ188,V226)=2,ROUND(BQ188*V226/SUM(V219:V228),#REF!),"")</f>
        <v/>
      </c>
      <c r="BR218" s="325" t="str">
        <f>IF(COUNT(BR188,W226)=2,ROUND(BR188*W226/SUM(W219:W228),#REF!),"")</f>
        <v/>
      </c>
      <c r="BS218" s="569" t="e">
        <f>IF(#REF!="発電事業者","送電電力（MW）","受電電力（MW）")</f>
        <v>#REF!</v>
      </c>
      <c r="BT218" s="569"/>
      <c r="BU218" s="569"/>
      <c r="BV218" s="323" t="s">
        <v>171</v>
      </c>
      <c r="BW218" s="580"/>
      <c r="BX218" s="580"/>
      <c r="BY218" s="325" t="str">
        <f>IF(COUNT(BY188,X226)=2,ROUND(BY188*X226/SUM(X219:X228),#REF!),"")</f>
        <v/>
      </c>
      <c r="BZ218" s="325" t="str">
        <f>IF(COUNT(BZ188,Y226)=2,ROUND(BZ188*Y226/SUM(Y219:Y228),#REF!),"")</f>
        <v/>
      </c>
      <c r="CA218" s="325" t="str">
        <f>IF(COUNT(CA188,Z226)=2,ROUND(CA188*Z226/SUM(Z219:Z228),#REF!),"")</f>
        <v/>
      </c>
      <c r="CB218" s="325" t="str">
        <f>IF(COUNT(CB188,AA226)=2,ROUND(CB188*AA226/SUM(AA219:AA228),#REF!),"")</f>
        <v/>
      </c>
      <c r="CC218" s="325" t="str">
        <f>IF(COUNT(CC188,AB226)=2,ROUND(CC188*AB226/SUM(AB219:AB228),#REF!),"")</f>
        <v/>
      </c>
      <c r="CD218" s="325" t="str">
        <f>IF(COUNT(CD188,AC226)=2,ROUND(CD188*AC226/SUM(AC219:AC228),#REF!),"")</f>
        <v/>
      </c>
      <c r="CE218" s="325" t="str">
        <f>IF(COUNT(CE188,AD226)=2,ROUND(CE188*AD226/SUM(AD219:AD228),#REF!),"")</f>
        <v/>
      </c>
      <c r="CF218" s="325" t="str">
        <f>IF(COUNT(CF188,AE226)=2,ROUND(CF188*AE226/SUM(AE219:AE228),#REF!),"")</f>
        <v/>
      </c>
      <c r="CG218" s="325" t="str">
        <f>IF(COUNT(CG188,AF226)=2,ROUND(CG188*AF226/SUM(AF219:AF228),#REF!),"")</f>
        <v/>
      </c>
      <c r="CH218" s="563" t="s">
        <v>117</v>
      </c>
      <c r="CI218" s="563"/>
      <c r="CJ218" s="563"/>
      <c r="CK218" s="563"/>
      <c r="CL218" s="563"/>
      <c r="CM218" s="563"/>
      <c r="CN218" s="563"/>
      <c r="CO218" s="563"/>
      <c r="CP218" s="563"/>
      <c r="CQ218" s="563"/>
    </row>
    <row r="219" spans="3:97" s="243" customFormat="1" ht="13.5" customHeight="1">
      <c r="C219" s="568"/>
      <c r="D219" s="568"/>
      <c r="E219" s="324"/>
      <c r="F219" s="569" t="str">
        <f ca="1">IF(E219="","",VLOOKUP(E219,INDIRECT(AR219),2,FALSE))</f>
        <v/>
      </c>
      <c r="G219" s="569"/>
      <c r="H219" s="569"/>
      <c r="I219" s="323" t="str">
        <f>IF(E219="","",E183)</f>
        <v/>
      </c>
      <c r="J219" s="569" t="e">
        <f>J217&amp;"１"</f>
        <v>#REF!</v>
      </c>
      <c r="K219" s="569"/>
      <c r="L219" s="277">
        <f t="shared" ref="L219:W219" si="47">IF($F216=0,IF(100-SUM(L220:L228)=0,"",100-SUM(L220:L228)),IF(H193-SUM(L220:L228)=0,"",H193-SUM(L220:L228)))</f>
        <v>100</v>
      </c>
      <c r="M219" s="277">
        <f t="shared" si="47"/>
        <v>100</v>
      </c>
      <c r="N219" s="277">
        <f t="shared" si="47"/>
        <v>100</v>
      </c>
      <c r="O219" s="277">
        <f t="shared" si="47"/>
        <v>100</v>
      </c>
      <c r="P219" s="277">
        <f t="shared" si="47"/>
        <v>100</v>
      </c>
      <c r="Q219" s="277">
        <f t="shared" si="47"/>
        <v>100</v>
      </c>
      <c r="R219" s="277">
        <f t="shared" si="47"/>
        <v>100</v>
      </c>
      <c r="S219" s="277">
        <f t="shared" si="47"/>
        <v>100</v>
      </c>
      <c r="T219" s="277">
        <f t="shared" si="47"/>
        <v>100</v>
      </c>
      <c r="U219" s="277">
        <f t="shared" si="47"/>
        <v>100</v>
      </c>
      <c r="V219" s="277">
        <f t="shared" si="47"/>
        <v>100</v>
      </c>
      <c r="W219" s="277">
        <f t="shared" si="47"/>
        <v>100</v>
      </c>
      <c r="X219" s="277">
        <f>IF($F216=0,IF(100-SUM(X220:X228)=0,"",100-SUM(X220:X228)),IF(H195-SUM(X220:X228)=0,"",H195-SUM(X220:X228)))</f>
        <v>100</v>
      </c>
      <c r="Y219" s="277">
        <f>IF($F216=0,IF(100-SUM(Y220:Y228)=0,"",100-SUM(Y220:Y228)),IF(H197-SUM(Y220:Y228)=0,"",H197-SUM(Y220:Y228)))</f>
        <v>100</v>
      </c>
      <c r="Z219" s="277">
        <f>IF($F216=0,IF(100-SUM(Z220:Z228)=0,"",100-SUM(Z220:Z228)),IF(H199-SUM(Z220:Z228)=0,"",H199-SUM(Z220:Z228)))</f>
        <v>100</v>
      </c>
      <c r="AA219" s="277">
        <f>IF($F216=0,IF(100-SUM(AA220:AA228)=0,"",100-SUM(AA220:AA228)),IF(H201-SUM(AA220:AA228)=0,"",H201-SUM(AA220:AA228)))</f>
        <v>100</v>
      </c>
      <c r="AB219" s="277">
        <f>IF($F216=0,IF(100-SUM(AB220:AB228)=0,"",100-SUM(AB220:AB228)),IF(H203-SUM(AB220:AB228)=0,"",H203-SUM(AB220:AB228)))</f>
        <v>100</v>
      </c>
      <c r="AC219" s="277">
        <f>IF($F216=0,IF(100-SUM(AC220:AC228)=0,"",100-SUM(AC220:AC228)),IF(H205-SUM(AC220:AC228)=0,"",H205-SUM(AC220:AC228)))</f>
        <v>100</v>
      </c>
      <c r="AD219" s="277">
        <f>IF($F216=0,IF(100-SUM(AD220:AD228)=0,"",100-SUM(AD220:AD228)),IF(H207-SUM(AD220:AD228)=0,"",H207-SUM(AD220:AD228)))</f>
        <v>100</v>
      </c>
      <c r="AE219" s="277">
        <f>IF($F216=0,IF(100-SUM(AE220:AE228)=0,"",100-SUM(AE220:AE228)),IF(H209-SUM(AE220:AE228)=0,"",H209-SUM(AE220:AE228)))</f>
        <v>100</v>
      </c>
      <c r="AF219" s="277">
        <f>IF($F216=0,IF(100-SUM(AF220:AF228)=0,"",100-SUM(AF220:AF228)),IF(H211-SUM(AF220:AF228)=0,"",H211-SUM(AF220:AF228)))</f>
        <v>100</v>
      </c>
      <c r="AG219" s="570"/>
      <c r="AH219" s="570"/>
      <c r="AI219" s="570"/>
      <c r="AJ219" s="570"/>
      <c r="AK219" s="570"/>
      <c r="AL219" s="570"/>
      <c r="AM219" s="570"/>
      <c r="AN219" s="570"/>
      <c r="AO219" s="570"/>
      <c r="AP219" s="570"/>
      <c r="AR219" s="591" t="b">
        <f t="shared" ref="AR219:AR228" si="48">IF(C219="発電事業者","事業者リスト一覧!D3:E1002", IF(C219="小売電気事業者","事業者リスト一覧!J3:K1002", IF(C219="一般送配電事業者","事業者リスト一覧!G3:H13", IF(C219="送電事業者","事業者リスト一覧!G16:H21", IF(C219="特定送配電事業者","事業者リスト一覧!G24:H44", IF(C219="登録特定送配電事業者","事業者リスト一覧!G47:H87", IF(C219="その他事業者","事業者リスト一覧!G90:H100")))))))</f>
        <v>0</v>
      </c>
      <c r="AS219" s="591"/>
      <c r="AT219" s="591"/>
      <c r="AU219" s="281" t="s">
        <v>160</v>
      </c>
      <c r="AV219" s="275"/>
      <c r="AX219" s="569"/>
      <c r="AY219" s="569"/>
      <c r="AZ219" s="588"/>
      <c r="BA219" s="590"/>
      <c r="BB219" s="590"/>
      <c r="BC219" s="590"/>
      <c r="BD219" s="588"/>
      <c r="BE219" s="583"/>
      <c r="BF219" s="584"/>
      <c r="BG219" s="259"/>
      <c r="BH219" s="259"/>
      <c r="BI219" s="259"/>
      <c r="BJ219" s="259"/>
      <c r="BK219" s="259"/>
      <c r="BL219" s="259"/>
      <c r="BM219" s="259"/>
      <c r="BN219" s="259"/>
      <c r="BO219" s="259"/>
      <c r="BP219" s="259"/>
      <c r="BQ219" s="259"/>
      <c r="BR219" s="259"/>
      <c r="BS219" s="569"/>
      <c r="BT219" s="569"/>
      <c r="BU219" s="569"/>
      <c r="BV219" s="323" t="s">
        <v>172</v>
      </c>
      <c r="BW219" s="581"/>
      <c r="BX219" s="581"/>
      <c r="BY219" s="325" t="str">
        <f>IF(COUNT(BY189,X226)=2,ROUND(BY189*X226/SUM(X219:X228),#REF!),"")</f>
        <v/>
      </c>
      <c r="BZ219" s="325" t="str">
        <f>IF(COUNT(BZ189,Y226)=2,ROUND(BZ189*Y226/SUM(Y219:Y228),#REF!),"")</f>
        <v/>
      </c>
      <c r="CA219" s="325" t="str">
        <f>IF(COUNT(CA189,Z226)=2,ROUND(CA189*Z226/SUM(Z219:Z228),#REF!),"")</f>
        <v/>
      </c>
      <c r="CB219" s="325" t="str">
        <f>IF(COUNT(CB189,AA226)=2,ROUND(CB189*AA226/SUM(AA219:AA228),#REF!),"")</f>
        <v/>
      </c>
      <c r="CC219" s="325" t="str">
        <f>IF(COUNT(CC189,AB226)=2,ROUND(CC189*AB226/SUM(AB219:AB228),#REF!),"")</f>
        <v/>
      </c>
      <c r="CD219" s="325" t="str">
        <f>IF(COUNT(CD189,AC226)=2,ROUND(CD189*AC226/SUM(AC219:AC228),#REF!),"")</f>
        <v/>
      </c>
      <c r="CE219" s="325" t="str">
        <f>IF(COUNT(CE189,AD226)=2,ROUND(CE189*AD226/SUM(AD219:AD228),#REF!),"")</f>
        <v/>
      </c>
      <c r="CF219" s="325" t="str">
        <f>IF(COUNT(CF189,AE226)=2,ROUND(CF189*AE226/SUM(AE219:AE228),#REF!),"")</f>
        <v/>
      </c>
      <c r="CG219" s="325" t="str">
        <f>IF(COUNT(CG189,AF226)=2,ROUND(CG189*AF226/SUM(AF219:AF228),#REF!),"")</f>
        <v/>
      </c>
      <c r="CH219" s="564" t="str">
        <f>IF(CH218="","",CH218)</f>
        <v>風力</v>
      </c>
      <c r="CI219" s="564"/>
      <c r="CJ219" s="564"/>
      <c r="CK219" s="564"/>
      <c r="CL219" s="564"/>
      <c r="CM219" s="564"/>
      <c r="CN219" s="564"/>
      <c r="CO219" s="564"/>
      <c r="CP219" s="564"/>
      <c r="CQ219" s="564"/>
    </row>
    <row r="220" spans="3:97" s="243" customFormat="1" ht="13.5" customHeight="1">
      <c r="C220" s="568"/>
      <c r="D220" s="568"/>
      <c r="E220" s="324"/>
      <c r="F220" s="569" t="str">
        <f t="shared" ref="F220:F227" ca="1" si="49">IF(E220="","",VLOOKUP(E220,INDIRECT(AR220),2,FALSE))</f>
        <v/>
      </c>
      <c r="G220" s="569"/>
      <c r="H220" s="569"/>
      <c r="I220" s="323" t="str">
        <f>IF(E220="","",E183)</f>
        <v/>
      </c>
      <c r="J220" s="569" t="e">
        <f>J217&amp;"２"</f>
        <v>#REF!</v>
      </c>
      <c r="K220" s="569"/>
      <c r="L220" s="256"/>
      <c r="M220" s="256"/>
      <c r="N220" s="256"/>
      <c r="O220" s="256"/>
      <c r="P220" s="256"/>
      <c r="Q220" s="256"/>
      <c r="R220" s="256"/>
      <c r="S220" s="256"/>
      <c r="T220" s="256"/>
      <c r="U220" s="256"/>
      <c r="V220" s="256"/>
      <c r="W220" s="256"/>
      <c r="X220" s="256"/>
      <c r="Y220" s="256"/>
      <c r="Z220" s="256"/>
      <c r="AA220" s="256"/>
      <c r="AB220" s="256"/>
      <c r="AC220" s="256"/>
      <c r="AD220" s="256"/>
      <c r="AE220" s="256"/>
      <c r="AF220" s="256"/>
      <c r="AG220" s="570"/>
      <c r="AH220" s="570"/>
      <c r="AI220" s="570"/>
      <c r="AJ220" s="570"/>
      <c r="AK220" s="570"/>
      <c r="AL220" s="570"/>
      <c r="AM220" s="570"/>
      <c r="AN220" s="570"/>
      <c r="AO220" s="570"/>
      <c r="AP220" s="570"/>
      <c r="AR220" s="571" t="b">
        <f t="shared" si="48"/>
        <v>0</v>
      </c>
      <c r="AS220" s="571"/>
      <c r="AT220" s="571"/>
      <c r="AU220" s="282" t="s">
        <v>160</v>
      </c>
      <c r="AV220" s="275"/>
      <c r="AX220" s="569"/>
      <c r="AY220" s="569"/>
      <c r="AZ220" s="589"/>
      <c r="BA220" s="590"/>
      <c r="BB220" s="590"/>
      <c r="BC220" s="590"/>
      <c r="BD220" s="589"/>
      <c r="BE220" s="585" t="e">
        <f>IF(#REF!="発電事業者","月間送電電力量（GWh）","月間受電電力量（GWh）")</f>
        <v>#REF!</v>
      </c>
      <c r="BF220" s="586"/>
      <c r="BG220" s="325" t="str">
        <f>IF(COUNT(BG190,L226)=2,ROUND(BG190*L226/SUM(L219:L228),#REF!),"")</f>
        <v/>
      </c>
      <c r="BH220" s="325" t="str">
        <f>IF(COUNT(BH190,M226)=2,ROUND(BH190*M226/SUM(M219:M228),#REF!),"")</f>
        <v/>
      </c>
      <c r="BI220" s="325" t="str">
        <f>IF(COUNT(BI190,N226)=2,ROUND(BI190*N226/SUM(N219:N228),#REF!),"")</f>
        <v/>
      </c>
      <c r="BJ220" s="325" t="str">
        <f>IF(COUNT(BJ190,O226)=2,ROUND(BJ190*O226/SUM(O219:O228),#REF!),"")</f>
        <v/>
      </c>
      <c r="BK220" s="325" t="str">
        <f>IF(COUNT(BK190,P226)=2,ROUND(BK190*P226/SUM(P219:P228),#REF!),"")</f>
        <v/>
      </c>
      <c r="BL220" s="325" t="str">
        <f>IF(COUNT(BL190,Q226)=2,ROUND(BL190*Q226/SUM(Q219:Q228),#REF!),"")</f>
        <v/>
      </c>
      <c r="BM220" s="325" t="str">
        <f>IF(COUNT(BM190,R226)=2,ROUND(BM190*R226/SUM(R219:R228),#REF!),"")</f>
        <v/>
      </c>
      <c r="BN220" s="325" t="str">
        <f>IF(COUNT(BN190,S226)=2,ROUND(BN190*S226/SUM(S219:S228),#REF!),"")</f>
        <v/>
      </c>
      <c r="BO220" s="325" t="str">
        <f>IF(COUNT(BO190,T226)=2,ROUND(BO190*T226/SUM(T219:T228),#REF!),"")</f>
        <v/>
      </c>
      <c r="BP220" s="325" t="str">
        <f>IF(COUNT(BP190,U226)=2,ROUND(BP190*U226/SUM(U219:U228),#REF!),"")</f>
        <v/>
      </c>
      <c r="BQ220" s="325" t="str">
        <f>IF(COUNT(BQ190,V226)=2,ROUND(BQ190*V226/SUM(V219:V228),#REF!),"")</f>
        <v/>
      </c>
      <c r="BR220" s="325" t="str">
        <f>IF(COUNT(BR190,W226)=2,ROUND(BR190*W226/SUM(W219:W228),#REF!),"")</f>
        <v/>
      </c>
      <c r="BS220" s="569" t="e">
        <f>IF(#REF!="発電事業者","年間送電電力量（GWh）","年間受電電力量（GWh）")</f>
        <v>#REF!</v>
      </c>
      <c r="BT220" s="569"/>
      <c r="BU220" s="569"/>
      <c r="BV220" s="323" t="s">
        <v>25</v>
      </c>
      <c r="BW220" s="582"/>
      <c r="BX220" s="582"/>
      <c r="BY220" s="325" t="str">
        <f>IF(COUNT(BY190,X226)=2,ROUND(BY190*X226/SUM(X219:X228),#REF!),"")</f>
        <v/>
      </c>
      <c r="BZ220" s="325" t="str">
        <f>IF(COUNT(BZ190,Y226)=2,ROUND(BZ190*Y226/SUM(Y219:Y228),#REF!),"")</f>
        <v/>
      </c>
      <c r="CA220" s="325" t="str">
        <f>IF(COUNT(CA190,Z226)=2,ROUND(CA190*Z226/SUM(Z219:Z228),#REF!),"")</f>
        <v/>
      </c>
      <c r="CB220" s="325" t="str">
        <f>IF(COUNT(CB190,AA226)=2,ROUND(CB190*AA226/SUM(AA219:AA228),#REF!),"")</f>
        <v/>
      </c>
      <c r="CC220" s="325" t="str">
        <f>IF(COUNT(CC190,AB226)=2,ROUND(CC190*AB226/SUM(AB219:AB228),#REF!),"")</f>
        <v/>
      </c>
      <c r="CD220" s="325" t="str">
        <f>IF(COUNT(CD190,AC226)=2,ROUND(CD190*AC226/SUM(AC219:AC228),#REF!),"")</f>
        <v/>
      </c>
      <c r="CE220" s="325" t="str">
        <f>IF(COUNT(CE190,AD226)=2,ROUND(CE190*AD226/SUM(AD219:AD228),#REF!),"")</f>
        <v/>
      </c>
      <c r="CF220" s="325" t="str">
        <f>IF(COUNT(CF190,AE226)=2,ROUND(CF190*AE226/SUM(AE219:AE228),#REF!),"")</f>
        <v/>
      </c>
      <c r="CG220" s="325" t="str">
        <f>IF(COUNT(CG190,AF226)=2,ROUND(CG190*AF226/SUM(AF219:AF228),#REF!),"")</f>
        <v/>
      </c>
      <c r="CH220" s="565" t="str">
        <f>IF(COUNTA(AG226)=0,"",AG226)</f>
        <v/>
      </c>
      <c r="CI220" s="565"/>
      <c r="CJ220" s="565"/>
      <c r="CK220" s="565"/>
      <c r="CL220" s="565"/>
      <c r="CM220" s="565"/>
      <c r="CN220" s="565"/>
      <c r="CO220" s="565"/>
      <c r="CP220" s="565"/>
      <c r="CQ220" s="565"/>
    </row>
    <row r="221" spans="3:97" s="243" customFormat="1" ht="13.5" customHeight="1">
      <c r="C221" s="568"/>
      <c r="D221" s="568"/>
      <c r="E221" s="324"/>
      <c r="F221" s="569" t="str">
        <f t="shared" ca="1" si="49"/>
        <v/>
      </c>
      <c r="G221" s="569"/>
      <c r="H221" s="569"/>
      <c r="I221" s="323" t="str">
        <f>IF(E221="","",E183)</f>
        <v/>
      </c>
      <c r="J221" s="569" t="e">
        <f>J217&amp;"３"</f>
        <v>#REF!</v>
      </c>
      <c r="K221" s="569"/>
      <c r="L221" s="256"/>
      <c r="M221" s="256"/>
      <c r="N221" s="256"/>
      <c r="O221" s="256"/>
      <c r="P221" s="256"/>
      <c r="Q221" s="256"/>
      <c r="R221" s="256"/>
      <c r="S221" s="256"/>
      <c r="T221" s="256"/>
      <c r="U221" s="256"/>
      <c r="V221" s="256"/>
      <c r="W221" s="256"/>
      <c r="X221" s="256"/>
      <c r="Y221" s="256"/>
      <c r="Z221" s="256"/>
      <c r="AA221" s="256"/>
      <c r="AB221" s="256"/>
      <c r="AC221" s="256"/>
      <c r="AD221" s="256"/>
      <c r="AE221" s="256"/>
      <c r="AF221" s="256"/>
      <c r="AG221" s="570"/>
      <c r="AH221" s="570"/>
      <c r="AI221" s="570"/>
      <c r="AJ221" s="570"/>
      <c r="AK221" s="570"/>
      <c r="AL221" s="570"/>
      <c r="AM221" s="570"/>
      <c r="AN221" s="570"/>
      <c r="AO221" s="570"/>
      <c r="AP221" s="570"/>
      <c r="AR221" s="571" t="b">
        <f t="shared" si="48"/>
        <v>0</v>
      </c>
      <c r="AS221" s="571"/>
      <c r="AT221" s="571"/>
      <c r="AU221" s="282" t="s">
        <v>160</v>
      </c>
      <c r="AV221" s="275"/>
      <c r="AX221" s="569" t="str">
        <f>IF(C227="","",C227)</f>
        <v/>
      </c>
      <c r="AY221" s="569"/>
      <c r="AZ221" s="587" t="str">
        <f>IF(E227="","",E227)</f>
        <v/>
      </c>
      <c r="BA221" s="590" t="str">
        <f ca="1">IF(F227="","",F227)</f>
        <v/>
      </c>
      <c r="BB221" s="590"/>
      <c r="BC221" s="590"/>
      <c r="BD221" s="587" t="str">
        <f>IF(I227="","",I227)</f>
        <v/>
      </c>
      <c r="BE221" s="578" t="e">
        <f>IF(#REF!="発電事業者","送電電力（MW）","受電電力（MW）")</f>
        <v>#REF!</v>
      </c>
      <c r="BF221" s="579"/>
      <c r="BG221" s="325" t="str">
        <f>IF(COUNT(BG188,L227)=2,ROUND(BG188*L227/SUM(L219:L228),#REF!),"")</f>
        <v/>
      </c>
      <c r="BH221" s="325" t="str">
        <f>IF(COUNT(BH188,M227)=2,ROUND(BH188*M227/SUM(M219:M228),#REF!),"")</f>
        <v/>
      </c>
      <c r="BI221" s="325" t="str">
        <f>IF(COUNT(BI188,N227)=2,ROUND(BI188*N227/SUM(N219:N228),#REF!),"")</f>
        <v/>
      </c>
      <c r="BJ221" s="325" t="str">
        <f>IF(COUNT(BJ188,O227)=2,ROUND(BJ188*O227/SUM(O219:O228),#REF!),"")</f>
        <v/>
      </c>
      <c r="BK221" s="325" t="str">
        <f>IF(COUNT(BK188,P227)=2,ROUND(BK188*P227/SUM(P219:P228),#REF!),"")</f>
        <v/>
      </c>
      <c r="BL221" s="325" t="str">
        <f>IF(COUNT(BL188,Q227)=2,ROUND(BL188*Q227/SUM(Q219:Q228),#REF!),"")</f>
        <v/>
      </c>
      <c r="BM221" s="325" t="str">
        <f>IF(COUNT(BM188,R227)=2,ROUND(BM188*R227/SUM(R219:R228),#REF!),"")</f>
        <v/>
      </c>
      <c r="BN221" s="325" t="str">
        <f>IF(COUNT(BN188,S227)=2,ROUND(BN188*S227/SUM(S219:S228),#REF!),"")</f>
        <v/>
      </c>
      <c r="BO221" s="325" t="str">
        <f>IF(COUNT(BO188,T227)=2,ROUND(BO188*T227/SUM(T219:T228),#REF!),"")</f>
        <v/>
      </c>
      <c r="BP221" s="325" t="str">
        <f>IF(COUNT(BP188,U227)=2,ROUND(BP188*U227/SUM(U219:U228),#REF!),"")</f>
        <v/>
      </c>
      <c r="BQ221" s="325" t="str">
        <f>IF(COUNT(BQ188,V227)=2,ROUND(BQ188*V227/SUM(V219:V228),#REF!),"")</f>
        <v/>
      </c>
      <c r="BR221" s="325" t="str">
        <f>IF(COUNT(BR188,W227)=2,ROUND(BR188*W227/SUM(W219:W228),#REF!),"")</f>
        <v/>
      </c>
      <c r="BS221" s="569" t="e">
        <f>IF(#REF!="発電事業者","送電電力（MW）","受電電力（MW）")</f>
        <v>#REF!</v>
      </c>
      <c r="BT221" s="569"/>
      <c r="BU221" s="569"/>
      <c r="BV221" s="323" t="s">
        <v>171</v>
      </c>
      <c r="BW221" s="580"/>
      <c r="BX221" s="580"/>
      <c r="BY221" s="325" t="str">
        <f>IF(COUNT(BY188,X227)=2,ROUND(BY188*X227/SUM(X219:X228),#REF!),"")</f>
        <v/>
      </c>
      <c r="BZ221" s="325" t="str">
        <f>IF(COUNT(BZ188,Y227)=2,ROUND(BZ188*Y227/SUM(Y219:Y228),#REF!),"")</f>
        <v/>
      </c>
      <c r="CA221" s="325" t="str">
        <f>IF(COUNT(CA188,Z227)=2,ROUND(CA188*Z227/SUM(Z219:Z228),#REF!),"")</f>
        <v/>
      </c>
      <c r="CB221" s="325" t="str">
        <f>IF(COUNT(CB188,AA227)=2,ROUND(CB188*AA227/SUM(AA219:AA228),#REF!),"")</f>
        <v/>
      </c>
      <c r="CC221" s="325" t="str">
        <f>IF(COUNT(CC188,AB227)=2,ROUND(CC188*AB227/SUM(AB219:AB228),#REF!),"")</f>
        <v/>
      </c>
      <c r="CD221" s="325" t="str">
        <f>IF(COUNT(CD188,AC227)=2,ROUND(CD188*AC227/SUM(AC219:AC228),#REF!),"")</f>
        <v/>
      </c>
      <c r="CE221" s="325" t="str">
        <f>IF(COUNT(CE188,AD227)=2,ROUND(CE188*AD227/SUM(AD219:AD228),#REF!),"")</f>
        <v/>
      </c>
      <c r="CF221" s="325" t="str">
        <f>IF(COUNT(CF188,AE227)=2,ROUND(CF188*AE227/SUM(AE219:AE228),#REF!),"")</f>
        <v/>
      </c>
      <c r="CG221" s="325" t="str">
        <f>IF(COUNT(CG188,AF227)=2,ROUND(CG188*AF227/SUM(AF219:AF228),#REF!),"")</f>
        <v/>
      </c>
      <c r="CH221" s="563" t="s">
        <v>117</v>
      </c>
      <c r="CI221" s="563"/>
      <c r="CJ221" s="563"/>
      <c r="CK221" s="563"/>
      <c r="CL221" s="563"/>
      <c r="CM221" s="563"/>
      <c r="CN221" s="563"/>
      <c r="CO221" s="563"/>
      <c r="CP221" s="563"/>
      <c r="CQ221" s="563"/>
    </row>
    <row r="222" spans="3:97" s="243" customFormat="1" ht="13.5" customHeight="1">
      <c r="C222" s="568"/>
      <c r="D222" s="568"/>
      <c r="E222" s="324"/>
      <c r="F222" s="569" t="str">
        <f t="shared" ca="1" si="49"/>
        <v/>
      </c>
      <c r="G222" s="569"/>
      <c r="H222" s="569"/>
      <c r="I222" s="323" t="str">
        <f>IF(E222="","",E183)</f>
        <v/>
      </c>
      <c r="J222" s="569" t="e">
        <f>J217&amp;"４"</f>
        <v>#REF!</v>
      </c>
      <c r="K222" s="569"/>
      <c r="L222" s="256"/>
      <c r="M222" s="256"/>
      <c r="N222" s="256"/>
      <c r="O222" s="256"/>
      <c r="P222" s="256"/>
      <c r="Q222" s="256"/>
      <c r="R222" s="256"/>
      <c r="S222" s="256"/>
      <c r="T222" s="256"/>
      <c r="U222" s="256"/>
      <c r="V222" s="256"/>
      <c r="W222" s="256"/>
      <c r="X222" s="256"/>
      <c r="Y222" s="256"/>
      <c r="Z222" s="256"/>
      <c r="AA222" s="256"/>
      <c r="AB222" s="256"/>
      <c r="AC222" s="256"/>
      <c r="AD222" s="256"/>
      <c r="AE222" s="256"/>
      <c r="AF222" s="256"/>
      <c r="AG222" s="570"/>
      <c r="AH222" s="570"/>
      <c r="AI222" s="570"/>
      <c r="AJ222" s="570"/>
      <c r="AK222" s="570"/>
      <c r="AL222" s="570"/>
      <c r="AM222" s="570"/>
      <c r="AN222" s="570"/>
      <c r="AO222" s="570"/>
      <c r="AP222" s="570"/>
      <c r="AR222" s="571" t="b">
        <f t="shared" si="48"/>
        <v>0</v>
      </c>
      <c r="AS222" s="571"/>
      <c r="AT222" s="571"/>
      <c r="AU222" s="282" t="s">
        <v>160</v>
      </c>
      <c r="AV222" s="275"/>
      <c r="AX222" s="569"/>
      <c r="AY222" s="569"/>
      <c r="AZ222" s="588"/>
      <c r="BA222" s="590"/>
      <c r="BB222" s="590"/>
      <c r="BC222" s="590"/>
      <c r="BD222" s="588"/>
      <c r="BE222" s="583"/>
      <c r="BF222" s="584"/>
      <c r="BG222" s="259"/>
      <c r="BH222" s="259"/>
      <c r="BI222" s="259"/>
      <c r="BJ222" s="259"/>
      <c r="BK222" s="259"/>
      <c r="BL222" s="259"/>
      <c r="BM222" s="259"/>
      <c r="BN222" s="259"/>
      <c r="BO222" s="259"/>
      <c r="BP222" s="259"/>
      <c r="BQ222" s="259"/>
      <c r="BR222" s="259"/>
      <c r="BS222" s="569"/>
      <c r="BT222" s="569"/>
      <c r="BU222" s="569"/>
      <c r="BV222" s="323" t="s">
        <v>172</v>
      </c>
      <c r="BW222" s="581"/>
      <c r="BX222" s="581"/>
      <c r="BY222" s="325" t="str">
        <f>IF(COUNT(BY189,X227)=2,ROUND(BY189*X227/SUM(X219:X228),#REF!),"")</f>
        <v/>
      </c>
      <c r="BZ222" s="325" t="str">
        <f>IF(COUNT(BZ189,Y227)=2,ROUND(BZ189*Y227/SUM(Y219:Y228),#REF!),"")</f>
        <v/>
      </c>
      <c r="CA222" s="325" t="str">
        <f>IF(COUNT(CA189,Z227)=2,ROUND(CA189*Z227/SUM(Z219:Z228),#REF!),"")</f>
        <v/>
      </c>
      <c r="CB222" s="325" t="str">
        <f>IF(COUNT(CB189,AA227)=2,ROUND(CB189*AA227/SUM(AA219:AA228),#REF!),"")</f>
        <v/>
      </c>
      <c r="CC222" s="325" t="str">
        <f>IF(COUNT(CC189,AB227)=2,ROUND(CC189*AB227/SUM(AB219:AB228),#REF!),"")</f>
        <v/>
      </c>
      <c r="CD222" s="325" t="str">
        <f>IF(COUNT(CD189,AC227)=2,ROUND(CD189*AC227/SUM(AC219:AC228),#REF!),"")</f>
        <v/>
      </c>
      <c r="CE222" s="325" t="str">
        <f>IF(COUNT(CE189,AD227)=2,ROUND(CE189*AD227/SUM(AD219:AD228),#REF!),"")</f>
        <v/>
      </c>
      <c r="CF222" s="325" t="str">
        <f>IF(COUNT(CF189,AE227)=2,ROUND(CF189*AE227/SUM(AE219:AE228),#REF!),"")</f>
        <v/>
      </c>
      <c r="CG222" s="325" t="str">
        <f>IF(COUNT(CG189,AF227)=2,ROUND(CG189*AF227/SUM(AF219:AF228),#REF!),"")</f>
        <v/>
      </c>
      <c r="CH222" s="564" t="str">
        <f>IF(CH221="","",CH221)</f>
        <v>風力</v>
      </c>
      <c r="CI222" s="564"/>
      <c r="CJ222" s="564"/>
      <c r="CK222" s="564"/>
      <c r="CL222" s="564"/>
      <c r="CM222" s="564"/>
      <c r="CN222" s="564"/>
      <c r="CO222" s="564"/>
      <c r="CP222" s="564"/>
      <c r="CQ222" s="564"/>
    </row>
    <row r="223" spans="3:97" s="243" customFormat="1" ht="13.5" customHeight="1">
      <c r="C223" s="568"/>
      <c r="D223" s="568"/>
      <c r="E223" s="324"/>
      <c r="F223" s="569" t="str">
        <f t="shared" ca="1" si="49"/>
        <v/>
      </c>
      <c r="G223" s="569"/>
      <c r="H223" s="569"/>
      <c r="I223" s="323" t="str">
        <f>IF(E223="","",E183)</f>
        <v/>
      </c>
      <c r="J223" s="569" t="e">
        <f>J217&amp;"５"</f>
        <v>#REF!</v>
      </c>
      <c r="K223" s="569"/>
      <c r="L223" s="256"/>
      <c r="M223" s="256"/>
      <c r="N223" s="256"/>
      <c r="O223" s="256"/>
      <c r="P223" s="256"/>
      <c r="Q223" s="256"/>
      <c r="R223" s="256"/>
      <c r="S223" s="256"/>
      <c r="T223" s="256"/>
      <c r="U223" s="256"/>
      <c r="V223" s="256"/>
      <c r="W223" s="256"/>
      <c r="X223" s="256"/>
      <c r="Y223" s="256"/>
      <c r="Z223" s="256"/>
      <c r="AA223" s="256"/>
      <c r="AB223" s="256"/>
      <c r="AC223" s="256"/>
      <c r="AD223" s="256"/>
      <c r="AE223" s="256"/>
      <c r="AF223" s="256"/>
      <c r="AG223" s="570"/>
      <c r="AH223" s="570"/>
      <c r="AI223" s="570"/>
      <c r="AJ223" s="570"/>
      <c r="AK223" s="570"/>
      <c r="AL223" s="570"/>
      <c r="AM223" s="570"/>
      <c r="AN223" s="570"/>
      <c r="AO223" s="570"/>
      <c r="AP223" s="570"/>
      <c r="AR223" s="571" t="b">
        <f t="shared" si="48"/>
        <v>0</v>
      </c>
      <c r="AS223" s="571"/>
      <c r="AT223" s="571"/>
      <c r="AU223" s="282" t="s">
        <v>160</v>
      </c>
      <c r="AV223" s="275"/>
      <c r="AX223" s="569"/>
      <c r="AY223" s="569"/>
      <c r="AZ223" s="589"/>
      <c r="BA223" s="590"/>
      <c r="BB223" s="590"/>
      <c r="BC223" s="590"/>
      <c r="BD223" s="589"/>
      <c r="BE223" s="585" t="e">
        <f>IF(#REF!="発電事業者","月間送電電力量（GWh）","月間受電電力量（GWh）")</f>
        <v>#REF!</v>
      </c>
      <c r="BF223" s="586"/>
      <c r="BG223" s="325" t="str">
        <f>IF(COUNT(BG190,L227)=2,ROUND(BG190*L227/SUM(L219:L228),#REF!),"")</f>
        <v/>
      </c>
      <c r="BH223" s="325" t="str">
        <f>IF(COUNT(BH190,M227)=2,ROUND(BH190*M227/SUM(M219:M228),#REF!),"")</f>
        <v/>
      </c>
      <c r="BI223" s="325" t="str">
        <f>IF(COUNT(BI190,N227)=2,ROUND(BI190*N227/SUM(N219:N228),#REF!),"")</f>
        <v/>
      </c>
      <c r="BJ223" s="325" t="str">
        <f>IF(COUNT(BJ190,O227)=2,ROUND(BJ190*O227/SUM(O219:O228),#REF!),"")</f>
        <v/>
      </c>
      <c r="BK223" s="325" t="str">
        <f>IF(COUNT(BK190,P227)=2,ROUND(BK190*P227/SUM(P219:P228),#REF!),"")</f>
        <v/>
      </c>
      <c r="BL223" s="325" t="str">
        <f>IF(COUNT(BL190,Q227)=2,ROUND(BL190*Q227/SUM(Q219:Q228),#REF!),"")</f>
        <v/>
      </c>
      <c r="BM223" s="325" t="str">
        <f>IF(COUNT(BM190,R227)=2,ROUND(BM190*R227/SUM(R219:R228),#REF!),"")</f>
        <v/>
      </c>
      <c r="BN223" s="325" t="str">
        <f>IF(COUNT(BN190,S227)=2,ROUND(BN190*S227/SUM(S219:S228),#REF!),"")</f>
        <v/>
      </c>
      <c r="BO223" s="325" t="str">
        <f>IF(COUNT(BO190,T227)=2,ROUND(BO190*T227/SUM(T219:T228),#REF!),"")</f>
        <v/>
      </c>
      <c r="BP223" s="325" t="str">
        <f>IF(COUNT(BP190,U227)=2,ROUND(BP190*U227/SUM(U219:U228),#REF!),"")</f>
        <v/>
      </c>
      <c r="BQ223" s="325" t="str">
        <f>IF(COUNT(BQ190,V227)=2,ROUND(BQ190*V227/SUM(V219:V228),#REF!),"")</f>
        <v/>
      </c>
      <c r="BR223" s="325" t="str">
        <f>IF(COUNT(BR190,W227)=2,ROUND(BR190*W227/SUM(W219:W228),#REF!),"")</f>
        <v/>
      </c>
      <c r="BS223" s="569" t="e">
        <f>IF(#REF!="発電事業者","年間送電電力量（GWh）","年間受電電力量（GWh）")</f>
        <v>#REF!</v>
      </c>
      <c r="BT223" s="569"/>
      <c r="BU223" s="569"/>
      <c r="BV223" s="323" t="s">
        <v>25</v>
      </c>
      <c r="BW223" s="582"/>
      <c r="BX223" s="582"/>
      <c r="BY223" s="325" t="str">
        <f>IF(COUNT(BY190,X227)=2,ROUND(BY190*X227/SUM(X219:X228),#REF!),"")</f>
        <v/>
      </c>
      <c r="BZ223" s="325" t="str">
        <f>IF(COUNT(BZ190,Y227)=2,ROUND(BZ190*Y227/SUM(Y219:Y228),#REF!),"")</f>
        <v/>
      </c>
      <c r="CA223" s="325" t="str">
        <f>IF(COUNT(CA190,Z227)=2,ROUND(CA190*Z227/SUM(Z219:Z228),#REF!),"")</f>
        <v/>
      </c>
      <c r="CB223" s="325" t="str">
        <f>IF(COUNT(CB190,AA227)=2,ROUND(CB190*AA227/SUM(AA219:AA228),#REF!),"")</f>
        <v/>
      </c>
      <c r="CC223" s="325" t="str">
        <f>IF(COUNT(CC190,AB227)=2,ROUND(CC190*AB227/SUM(AB219:AB228),#REF!),"")</f>
        <v/>
      </c>
      <c r="CD223" s="325" t="str">
        <f>IF(COUNT(CD190,AC227)=2,ROUND(CD190*AC227/SUM(AC219:AC228),#REF!),"")</f>
        <v/>
      </c>
      <c r="CE223" s="325" t="str">
        <f>IF(COUNT(CE190,AD227)=2,ROUND(CE190*AD227/SUM(AD219:AD228),#REF!),"")</f>
        <v/>
      </c>
      <c r="CF223" s="325" t="str">
        <f>IF(COUNT(CF190,AE227)=2,ROUND(CF190*AE227/SUM(AE219:AE228),#REF!),"")</f>
        <v/>
      </c>
      <c r="CG223" s="325" t="str">
        <f>IF(COUNT(CG190,AF227)=2,ROUND(CG190*AF227/SUM(AF219:AF228),#REF!),"")</f>
        <v/>
      </c>
      <c r="CH223" s="565" t="str">
        <f>IF(COUNTA(AG227)=0,"",AG227)</f>
        <v/>
      </c>
      <c r="CI223" s="565"/>
      <c r="CJ223" s="565"/>
      <c r="CK223" s="565"/>
      <c r="CL223" s="565"/>
      <c r="CM223" s="565"/>
      <c r="CN223" s="565"/>
      <c r="CO223" s="565"/>
      <c r="CP223" s="565"/>
      <c r="CQ223" s="565"/>
    </row>
    <row r="224" spans="3:97" s="243" customFormat="1" ht="13.5" customHeight="1">
      <c r="C224" s="568"/>
      <c r="D224" s="568"/>
      <c r="E224" s="324"/>
      <c r="F224" s="569" t="str">
        <f t="shared" ca="1" si="49"/>
        <v/>
      </c>
      <c r="G224" s="569"/>
      <c r="H224" s="569"/>
      <c r="I224" s="323" t="str">
        <f>IF(E224="","",E183)</f>
        <v/>
      </c>
      <c r="J224" s="569" t="e">
        <f>J217&amp;"６"</f>
        <v>#REF!</v>
      </c>
      <c r="K224" s="569"/>
      <c r="L224" s="256"/>
      <c r="M224" s="256"/>
      <c r="N224" s="256"/>
      <c r="O224" s="256"/>
      <c r="P224" s="256"/>
      <c r="Q224" s="256"/>
      <c r="R224" s="256"/>
      <c r="S224" s="256"/>
      <c r="T224" s="256"/>
      <c r="U224" s="256"/>
      <c r="V224" s="256"/>
      <c r="W224" s="256"/>
      <c r="X224" s="256"/>
      <c r="Y224" s="256"/>
      <c r="Z224" s="256"/>
      <c r="AA224" s="256"/>
      <c r="AB224" s="256"/>
      <c r="AC224" s="256"/>
      <c r="AD224" s="256"/>
      <c r="AE224" s="256"/>
      <c r="AF224" s="256"/>
      <c r="AG224" s="570"/>
      <c r="AH224" s="570"/>
      <c r="AI224" s="570"/>
      <c r="AJ224" s="570"/>
      <c r="AK224" s="570"/>
      <c r="AL224" s="570"/>
      <c r="AM224" s="570"/>
      <c r="AN224" s="570"/>
      <c r="AO224" s="570"/>
      <c r="AP224" s="570"/>
      <c r="AR224" s="571" t="b">
        <f t="shared" si="48"/>
        <v>0</v>
      </c>
      <c r="AS224" s="571"/>
      <c r="AT224" s="571"/>
      <c r="AU224" s="282" t="s">
        <v>160</v>
      </c>
      <c r="AV224" s="275"/>
      <c r="AX224" s="569" t="str">
        <f>IF(C228="","",C228)</f>
        <v>自者保有電源</v>
      </c>
      <c r="AY224" s="569"/>
      <c r="AZ224" s="587" t="str">
        <f>IF(E228="","",E228)</f>
        <v/>
      </c>
      <c r="BA224" s="590" t="str">
        <f>IF(F228="","",F228)</f>
        <v/>
      </c>
      <c r="BB224" s="590"/>
      <c r="BC224" s="590"/>
      <c r="BD224" s="587" t="str">
        <f>IF(I228="","",I228)</f>
        <v/>
      </c>
      <c r="BE224" s="578" t="e">
        <f>IF(#REF!="発電事業者","送電電力（MW）","受電電力（MW）")</f>
        <v>#REF!</v>
      </c>
      <c r="BF224" s="579"/>
      <c r="BG224" s="325" t="str">
        <f>IF(COUNT(BG188,L228)=2,ROUND(BG188*L228/SUM(L219:L228),#REF!),"")</f>
        <v/>
      </c>
      <c r="BH224" s="325" t="str">
        <f>IF(COUNT(BH188,M228)=2,ROUND(BH188*M228/SUM(M219:M228),#REF!),"")</f>
        <v/>
      </c>
      <c r="BI224" s="325" t="str">
        <f>IF(COUNT(BI188,N228)=2,ROUND(BI188*N228/SUM(N219:N228),#REF!),"")</f>
        <v/>
      </c>
      <c r="BJ224" s="325" t="str">
        <f>IF(COUNT(BJ188,O228)=2,ROUND(BJ188*O228/SUM(O219:O228),#REF!),"")</f>
        <v/>
      </c>
      <c r="BK224" s="325" t="str">
        <f>IF(COUNT(BK188,P228)=2,ROUND(BK188*P228/SUM(P219:P228),#REF!),"")</f>
        <v/>
      </c>
      <c r="BL224" s="325" t="str">
        <f>IF(COUNT(BL188,Q228)=2,ROUND(BL188*Q228/SUM(Q219:Q228),#REF!),"")</f>
        <v/>
      </c>
      <c r="BM224" s="325" t="str">
        <f>IF(COUNT(BM188,R228)=2,ROUND(BM188*R228/SUM(R219:R228),#REF!),"")</f>
        <v/>
      </c>
      <c r="BN224" s="325" t="str">
        <f>IF(COUNT(BN188,S228)=2,ROUND(BN188*S228/SUM(S219:S228),#REF!),"")</f>
        <v/>
      </c>
      <c r="BO224" s="325" t="str">
        <f>IF(COUNT(BO188,T228)=2,ROUND(BO188*T228/SUM(T219:T228),#REF!),"")</f>
        <v/>
      </c>
      <c r="BP224" s="325" t="str">
        <f>IF(COUNT(BP188,U228)=2,ROUND(BP188*U228/SUM(U219:U228),#REF!),"")</f>
        <v/>
      </c>
      <c r="BQ224" s="325" t="str">
        <f>IF(COUNT(BQ188,V228)=2,ROUND(BQ188*V228/SUM(V219:V228),#REF!),"")</f>
        <v/>
      </c>
      <c r="BR224" s="325" t="str">
        <f>IF(COUNT(BR188,W228)=2,ROUND(BR188*W228/SUM(W219:W228),#REF!),"")</f>
        <v/>
      </c>
      <c r="BS224" s="569" t="e">
        <f>IF(#REF!="発電事業者","送電電力（MW）","受電電力（MW）")</f>
        <v>#REF!</v>
      </c>
      <c r="BT224" s="569"/>
      <c r="BU224" s="569"/>
      <c r="BV224" s="323" t="s">
        <v>171</v>
      </c>
      <c r="BW224" s="355" t="str">
        <f>IF(F216=0,IF(COUNT(BW188,I228)=2,ROUND(BW188*I228/100,#REF!),""),IF(COUNT(BW188,I228)=2,ROUND(BW188*I228/L191,#REF!),""))</f>
        <v/>
      </c>
      <c r="BX224" s="580"/>
      <c r="BY224" s="325" t="str">
        <f>IF(COUNT(BY188,X228)=2,ROUND(BY188*X228/SUM(X219:X228),#REF!),"")</f>
        <v/>
      </c>
      <c r="BZ224" s="325" t="str">
        <f>IF(COUNT(BZ188,Y228)=2,ROUND(BZ188*Y228/SUM(Y219:Y228),#REF!),"")</f>
        <v/>
      </c>
      <c r="CA224" s="325" t="str">
        <f>IF(COUNT(CA188,Z228)=2,ROUND(CA188*Z228/SUM(Z219:Z228),#REF!),"")</f>
        <v/>
      </c>
      <c r="CB224" s="325" t="str">
        <f>IF(COUNT(CB188,AA228)=2,ROUND(CB188*AA228/SUM(AA219:AA228),#REF!),"")</f>
        <v/>
      </c>
      <c r="CC224" s="325" t="str">
        <f>IF(COUNT(CC188,AB228)=2,ROUND(CC188*AB228/SUM(AB219:AB228),#REF!),"")</f>
        <v/>
      </c>
      <c r="CD224" s="325" t="str">
        <f>IF(COUNT(CD188,AC228)=2,ROUND(CD188*AC228/SUM(AC219:AC228),#REF!),"")</f>
        <v/>
      </c>
      <c r="CE224" s="325" t="str">
        <f>IF(COUNT(CE188,AD228)=2,ROUND(CE188*AD228/SUM(AD219:AD228),#REF!),"")</f>
        <v/>
      </c>
      <c r="CF224" s="325" t="str">
        <f>IF(COUNT(CF188,AE228)=2,ROUND(CF188*AE228/SUM(AE219:AE228),#REF!),"")</f>
        <v/>
      </c>
      <c r="CG224" s="325" t="str">
        <f>IF(COUNT(CG188,AF228)=2,ROUND(CG188*AF228/SUM(AF219:AF228),#REF!),"")</f>
        <v/>
      </c>
      <c r="CH224" s="563" t="s">
        <v>117</v>
      </c>
      <c r="CI224" s="563"/>
      <c r="CJ224" s="563"/>
      <c r="CK224" s="563"/>
      <c r="CL224" s="563"/>
      <c r="CM224" s="563"/>
      <c r="CN224" s="563"/>
      <c r="CO224" s="563"/>
      <c r="CP224" s="563"/>
      <c r="CQ224" s="563"/>
    </row>
    <row r="225" spans="3:95" s="243" customFormat="1" ht="13.5" customHeight="1">
      <c r="C225" s="568"/>
      <c r="D225" s="568"/>
      <c r="E225" s="324"/>
      <c r="F225" s="569" t="str">
        <f t="shared" ca="1" si="49"/>
        <v/>
      </c>
      <c r="G225" s="569"/>
      <c r="H225" s="569"/>
      <c r="I225" s="323" t="str">
        <f>IF(E225="","",E183)</f>
        <v/>
      </c>
      <c r="J225" s="569" t="e">
        <f>J217&amp;"７"</f>
        <v>#REF!</v>
      </c>
      <c r="K225" s="569"/>
      <c r="L225" s="256"/>
      <c r="M225" s="256"/>
      <c r="N225" s="256"/>
      <c r="O225" s="256"/>
      <c r="P225" s="256"/>
      <c r="Q225" s="256"/>
      <c r="R225" s="256"/>
      <c r="S225" s="256"/>
      <c r="T225" s="256"/>
      <c r="U225" s="256"/>
      <c r="V225" s="256"/>
      <c r="W225" s="256"/>
      <c r="X225" s="256"/>
      <c r="Y225" s="256"/>
      <c r="Z225" s="256"/>
      <c r="AA225" s="256"/>
      <c r="AB225" s="256"/>
      <c r="AC225" s="256"/>
      <c r="AD225" s="256"/>
      <c r="AE225" s="256"/>
      <c r="AF225" s="256"/>
      <c r="AG225" s="570"/>
      <c r="AH225" s="570"/>
      <c r="AI225" s="570"/>
      <c r="AJ225" s="570"/>
      <c r="AK225" s="570"/>
      <c r="AL225" s="570"/>
      <c r="AM225" s="570"/>
      <c r="AN225" s="570"/>
      <c r="AO225" s="570"/>
      <c r="AP225" s="570"/>
      <c r="AR225" s="571" t="b">
        <f t="shared" si="48"/>
        <v>0</v>
      </c>
      <c r="AS225" s="571"/>
      <c r="AT225" s="571"/>
      <c r="AU225" s="282" t="s">
        <v>160</v>
      </c>
      <c r="AV225" s="275"/>
      <c r="AX225" s="569"/>
      <c r="AY225" s="569"/>
      <c r="AZ225" s="588"/>
      <c r="BA225" s="590"/>
      <c r="BB225" s="590"/>
      <c r="BC225" s="590"/>
      <c r="BD225" s="588"/>
      <c r="BE225" s="583"/>
      <c r="BF225" s="584"/>
      <c r="BG225" s="259"/>
      <c r="BH225" s="259"/>
      <c r="BI225" s="259"/>
      <c r="BJ225" s="259"/>
      <c r="BK225" s="259"/>
      <c r="BL225" s="259"/>
      <c r="BM225" s="259"/>
      <c r="BN225" s="259"/>
      <c r="BO225" s="259"/>
      <c r="BP225" s="259"/>
      <c r="BQ225" s="259"/>
      <c r="BR225" s="259"/>
      <c r="BS225" s="569"/>
      <c r="BT225" s="569"/>
      <c r="BU225" s="569"/>
      <c r="BV225" s="323" t="s">
        <v>172</v>
      </c>
      <c r="BW225" s="355" t="str">
        <f>IF(F216=0,IF(COUNT(BW189,F228)=2,ROUND(BW189*F228/100,#REF!),""),IF(COUNT(BW189,F228)=2,ROUND(BW189*F228/Q189,#REF!),""))</f>
        <v/>
      </c>
      <c r="BX225" s="581"/>
      <c r="BY225" s="325" t="str">
        <f>IF(COUNT(BY189,X228)=2,ROUND(BY189*X228/SUM(X219:X228),#REF!),"")</f>
        <v/>
      </c>
      <c r="BZ225" s="325" t="str">
        <f>IF(COUNT(BZ189,Y228)=2,ROUND(BZ189*Y228/SUM(Y219:Y228),#REF!),"")</f>
        <v/>
      </c>
      <c r="CA225" s="325" t="str">
        <f>IF(COUNT(CA189,Z228)=2,ROUND(CA189*Z228/SUM(Z219:Z228),#REF!),"")</f>
        <v/>
      </c>
      <c r="CB225" s="325" t="str">
        <f>IF(COUNT(CB189,AA228)=2,ROUND(CB189*AA228/SUM(AA219:AA228),#REF!),"")</f>
        <v/>
      </c>
      <c r="CC225" s="325" t="str">
        <f>IF(COUNT(CC189,AB228)=2,ROUND(CC189*AB228/SUM(AB219:AB228),#REF!),"")</f>
        <v/>
      </c>
      <c r="CD225" s="325" t="str">
        <f>IF(COUNT(CD189,AC228)=2,ROUND(CD189*AC228/SUM(AC219:AC228),#REF!),"")</f>
        <v/>
      </c>
      <c r="CE225" s="325" t="str">
        <f>IF(COUNT(CE189,AD228)=2,ROUND(CE189*AD228/SUM(AD219:AD228),#REF!),"")</f>
        <v/>
      </c>
      <c r="CF225" s="325" t="str">
        <f>IF(COUNT(CF189,AE228)=2,ROUND(CF189*AE228/SUM(AE219:AE228),#REF!),"")</f>
        <v/>
      </c>
      <c r="CG225" s="325" t="str">
        <f>IF(COUNT(CG189,AF228)=2,ROUND(CG189*AF228/SUM(AF219:AF228),#REF!),"")</f>
        <v/>
      </c>
      <c r="CH225" s="564" t="str">
        <f>IF(CH224="","",CH224)</f>
        <v>風力</v>
      </c>
      <c r="CI225" s="564"/>
      <c r="CJ225" s="564"/>
      <c r="CK225" s="564"/>
      <c r="CL225" s="564"/>
      <c r="CM225" s="564"/>
      <c r="CN225" s="564"/>
      <c r="CO225" s="564"/>
      <c r="CP225" s="564"/>
      <c r="CQ225" s="564"/>
    </row>
    <row r="226" spans="3:95" s="243" customFormat="1" ht="13.5" customHeight="1">
      <c r="C226" s="568"/>
      <c r="D226" s="568"/>
      <c r="E226" s="324"/>
      <c r="F226" s="569" t="str">
        <f t="shared" ca="1" si="49"/>
        <v/>
      </c>
      <c r="G226" s="569"/>
      <c r="H226" s="569"/>
      <c r="I226" s="323" t="str">
        <f>IF(E226="","",E183)</f>
        <v/>
      </c>
      <c r="J226" s="569" t="e">
        <f>J217&amp;"８"</f>
        <v>#REF!</v>
      </c>
      <c r="K226" s="569"/>
      <c r="L226" s="256"/>
      <c r="M226" s="256"/>
      <c r="N226" s="256"/>
      <c r="O226" s="256"/>
      <c r="P226" s="256"/>
      <c r="Q226" s="256"/>
      <c r="R226" s="256"/>
      <c r="S226" s="256"/>
      <c r="T226" s="256"/>
      <c r="U226" s="256"/>
      <c r="V226" s="256"/>
      <c r="W226" s="256"/>
      <c r="X226" s="256"/>
      <c r="Y226" s="256"/>
      <c r="Z226" s="256"/>
      <c r="AA226" s="256"/>
      <c r="AB226" s="256"/>
      <c r="AC226" s="256"/>
      <c r="AD226" s="256"/>
      <c r="AE226" s="256"/>
      <c r="AF226" s="256"/>
      <c r="AG226" s="570"/>
      <c r="AH226" s="570"/>
      <c r="AI226" s="570"/>
      <c r="AJ226" s="570"/>
      <c r="AK226" s="570"/>
      <c r="AL226" s="570"/>
      <c r="AM226" s="570"/>
      <c r="AN226" s="570"/>
      <c r="AO226" s="570"/>
      <c r="AP226" s="570"/>
      <c r="AR226" s="571" t="b">
        <f t="shared" si="48"/>
        <v>0</v>
      </c>
      <c r="AS226" s="571"/>
      <c r="AT226" s="571"/>
      <c r="AU226" s="282" t="s">
        <v>160</v>
      </c>
      <c r="AV226" s="257"/>
      <c r="AX226" s="569"/>
      <c r="AY226" s="569"/>
      <c r="AZ226" s="589"/>
      <c r="BA226" s="590"/>
      <c r="BB226" s="590"/>
      <c r="BC226" s="590"/>
      <c r="BD226" s="589"/>
      <c r="BE226" s="585" t="e">
        <f>IF(#REF!="発電事業者","月間送電電力量（GWh）","月間受電電力量（GWh）")</f>
        <v>#REF!</v>
      </c>
      <c r="BF226" s="586"/>
      <c r="BG226" s="297" t="str">
        <f>IF(COUNT(BG190,L228)=2,ROUND(BG190*L228/SUM(L219:L228),#REF!),"")</f>
        <v/>
      </c>
      <c r="BH226" s="297" t="str">
        <f>IF(COUNT(BH190,M228)=2,ROUND(BH190*M228/SUM(M219:M228),#REF!),"")</f>
        <v/>
      </c>
      <c r="BI226" s="297" t="str">
        <f>IF(COUNT(BI190,N228)=2,ROUND(BI190*N228/SUM(N219:N228),#REF!),"")</f>
        <v/>
      </c>
      <c r="BJ226" s="297" t="str">
        <f>IF(COUNT(BJ190,O228)=2,ROUND(BJ190*O228/SUM(O219:O228),#REF!),"")</f>
        <v/>
      </c>
      <c r="BK226" s="297" t="str">
        <f>IF(COUNT(BK190,P228)=2,ROUND(BK190*P228/SUM(P219:P228),#REF!),"")</f>
        <v/>
      </c>
      <c r="BL226" s="297" t="str">
        <f>IF(COUNT(BL190,Q228)=2,ROUND(BL190*Q228/SUM(Q219:Q228),#REF!),"")</f>
        <v/>
      </c>
      <c r="BM226" s="297" t="str">
        <f>IF(COUNT(BM190,R228)=2,ROUND(BM190*R228/SUM(R219:R228),#REF!),"")</f>
        <v/>
      </c>
      <c r="BN226" s="297" t="str">
        <f>IF(COUNT(BN190,S228)=2,ROUND(BN190*S228/SUM(S219:S228),#REF!),"")</f>
        <v/>
      </c>
      <c r="BO226" s="297" t="str">
        <f>IF(COUNT(BO190,T228)=2,ROUND(BO190*T228/SUM(T219:T228),#REF!),"")</f>
        <v/>
      </c>
      <c r="BP226" s="297" t="str">
        <f>IF(COUNT(BP190,U228)=2,ROUND(BP190*U228/SUM(U219:U228),#REF!),"")</f>
        <v/>
      </c>
      <c r="BQ226" s="297" t="str">
        <f>IF(COUNT(BQ190,V228)=2,ROUND(BQ190*V228/SUM(V219:V228),#REF!),"")</f>
        <v/>
      </c>
      <c r="BR226" s="297" t="str">
        <f>IF(COUNT(BR190,W228)=2,ROUND(BR190*W228/SUM(W219:W228),#REF!),"")</f>
        <v/>
      </c>
      <c r="BS226" s="569" t="e">
        <f>IF(#REF!="発電事業者","年間送電電力量（GWh）","年間受電電力量（GWh）")</f>
        <v>#REF!</v>
      </c>
      <c r="BT226" s="569"/>
      <c r="BU226" s="569"/>
      <c r="BV226" s="323" t="s">
        <v>25</v>
      </c>
      <c r="BW226" s="352"/>
      <c r="BX226" s="582"/>
      <c r="BY226" s="297" t="str">
        <f>IF(COUNT(BY190,X228)=2,ROUND(BY190*X228/SUM(X219:X228),#REF!),"")</f>
        <v/>
      </c>
      <c r="BZ226" s="297" t="str">
        <f>IF(COUNT(BZ190,Y228)=2,ROUND(BZ190*Y228/SUM(Y219:Y228),#REF!),"")</f>
        <v/>
      </c>
      <c r="CA226" s="297" t="str">
        <f>IF(COUNT(CA190,Z228)=2,ROUND(CA190*Z228/SUM(Z219:Z228),#REF!),"")</f>
        <v/>
      </c>
      <c r="CB226" s="297" t="str">
        <f>IF(COUNT(CB190,AA228)=2,ROUND(CB190*AA228/SUM(AA219:AA228),#REF!),"")</f>
        <v/>
      </c>
      <c r="CC226" s="297" t="str">
        <f>IF(COUNT(CC190,AB228)=2,ROUND(CC190*AB228/SUM(AB219:AB228),#REF!),"")</f>
        <v/>
      </c>
      <c r="CD226" s="297" t="str">
        <f>IF(COUNT(CD190,AC228)=2,ROUND(CD190*AC228/SUM(AC219:AC228),#REF!),"")</f>
        <v/>
      </c>
      <c r="CE226" s="297" t="str">
        <f>IF(COUNT(CE190,AD228)=2,ROUND(CE190*AD228/SUM(AD219:AD228),#REF!),"")</f>
        <v/>
      </c>
      <c r="CF226" s="297" t="str">
        <f>IF(COUNT(CF190,AE228)=2,ROUND(CF190*AE228/SUM(AE219:AE228),#REF!),"")</f>
        <v/>
      </c>
      <c r="CG226" s="297" t="str">
        <f>IF(COUNT(CG190,AF228)=2,ROUND(CG190*AF228/SUM(AF219:AF228),#REF!),"")</f>
        <v/>
      </c>
      <c r="CH226" s="565" t="str">
        <f>IF(COUNTA(AG228)=0,"",AG228)</f>
        <v/>
      </c>
      <c r="CI226" s="565"/>
      <c r="CJ226" s="565"/>
      <c r="CK226" s="565"/>
      <c r="CL226" s="565"/>
      <c r="CM226" s="565"/>
      <c r="CN226" s="565"/>
      <c r="CO226" s="565"/>
      <c r="CP226" s="565"/>
      <c r="CQ226" s="565"/>
    </row>
    <row r="227" spans="3:95" s="243" customFormat="1" ht="13.5" customHeight="1">
      <c r="C227" s="568"/>
      <c r="D227" s="568"/>
      <c r="E227" s="324"/>
      <c r="F227" s="569" t="str">
        <f t="shared" ca="1" si="49"/>
        <v/>
      </c>
      <c r="G227" s="569"/>
      <c r="H227" s="569"/>
      <c r="I227" s="323" t="str">
        <f>IF(E227="","",E183)</f>
        <v/>
      </c>
      <c r="J227" s="569" t="e">
        <f>J217&amp;"９"</f>
        <v>#REF!</v>
      </c>
      <c r="K227" s="569"/>
      <c r="L227" s="256"/>
      <c r="M227" s="256"/>
      <c r="N227" s="256"/>
      <c r="O227" s="256"/>
      <c r="P227" s="256"/>
      <c r="Q227" s="256"/>
      <c r="R227" s="256"/>
      <c r="S227" s="256"/>
      <c r="T227" s="256"/>
      <c r="U227" s="256"/>
      <c r="V227" s="256"/>
      <c r="W227" s="256"/>
      <c r="X227" s="256"/>
      <c r="Y227" s="256"/>
      <c r="Z227" s="256"/>
      <c r="AA227" s="256"/>
      <c r="AB227" s="256"/>
      <c r="AC227" s="256"/>
      <c r="AD227" s="256"/>
      <c r="AE227" s="256"/>
      <c r="AF227" s="256"/>
      <c r="AG227" s="570"/>
      <c r="AH227" s="570"/>
      <c r="AI227" s="570"/>
      <c r="AJ227" s="570"/>
      <c r="AK227" s="570"/>
      <c r="AL227" s="570"/>
      <c r="AM227" s="570"/>
      <c r="AN227" s="570"/>
      <c r="AO227" s="570"/>
      <c r="AP227" s="570"/>
      <c r="AR227" s="571" t="b">
        <f t="shared" si="48"/>
        <v>0</v>
      </c>
      <c r="AS227" s="571"/>
      <c r="AT227" s="571"/>
      <c r="AU227" s="282" t="s">
        <v>160</v>
      </c>
      <c r="AV227" s="275"/>
    </row>
    <row r="228" spans="3:95" s="243" customFormat="1" ht="13.5" customHeight="1">
      <c r="C228" s="572" t="s">
        <v>307</v>
      </c>
      <c r="D228" s="573"/>
      <c r="E228" s="353"/>
      <c r="F228" s="574"/>
      <c r="G228" s="575"/>
      <c r="H228" s="576"/>
      <c r="I228" s="354"/>
      <c r="J228" s="577"/>
      <c r="K228" s="577"/>
      <c r="L228" s="308"/>
      <c r="M228" s="308"/>
      <c r="N228" s="308"/>
      <c r="O228" s="308"/>
      <c r="P228" s="308"/>
      <c r="Q228" s="308"/>
      <c r="R228" s="308"/>
      <c r="S228" s="308"/>
      <c r="T228" s="308"/>
      <c r="U228" s="308"/>
      <c r="V228" s="308"/>
      <c r="W228" s="308"/>
      <c r="X228" s="308"/>
      <c r="Y228" s="308"/>
      <c r="Z228" s="308"/>
      <c r="AA228" s="308"/>
      <c r="AB228" s="308"/>
      <c r="AC228" s="308"/>
      <c r="AD228" s="308"/>
      <c r="AE228" s="308"/>
      <c r="AF228" s="308"/>
      <c r="AG228" s="570"/>
      <c r="AH228" s="570"/>
      <c r="AI228" s="570"/>
      <c r="AJ228" s="570"/>
      <c r="AK228" s="570"/>
      <c r="AL228" s="570"/>
      <c r="AM228" s="570"/>
      <c r="AN228" s="570"/>
      <c r="AO228" s="570"/>
      <c r="AP228" s="570"/>
      <c r="AR228" s="571" t="b">
        <f t="shared" si="48"/>
        <v>0</v>
      </c>
      <c r="AS228" s="571"/>
      <c r="AT228" s="571"/>
      <c r="AU228" s="282" t="s">
        <v>160</v>
      </c>
    </row>
    <row r="229" spans="3:95" s="243" customFormat="1" ht="13.5" hidden="1" customHeight="1"/>
    <row r="230" spans="3:95" s="243" customFormat="1" ht="13.5" hidden="1" customHeight="1">
      <c r="AV230" s="268"/>
    </row>
    <row r="231" spans="3:95" s="243" customFormat="1" ht="13.5" hidden="1" customHeight="1">
      <c r="AV231" s="268"/>
    </row>
    <row r="232" spans="3:95" s="243" customFormat="1" ht="13.5" hidden="1" customHeight="1">
      <c r="AV232" s="268"/>
    </row>
    <row r="233" spans="3:95" s="243" customFormat="1" ht="13.5" hidden="1" customHeight="1">
      <c r="AV233" s="268"/>
    </row>
    <row r="234" spans="3:95" s="243" customFormat="1" ht="13.5" hidden="1" customHeight="1">
      <c r="AV234" s="268"/>
    </row>
    <row r="235" spans="3:95" s="243" customFormat="1" ht="13.5" hidden="1" customHeight="1">
      <c r="AV235" s="268"/>
    </row>
    <row r="236" spans="3:95" s="243" customFormat="1" ht="13.5" hidden="1" customHeight="1">
      <c r="AV236" s="268"/>
    </row>
    <row r="237" spans="3:95" s="243" customFormat="1" ht="13.5" hidden="1" customHeight="1">
      <c r="AV237" s="268"/>
    </row>
    <row r="238" spans="3:95" s="243" customFormat="1" ht="13.5" hidden="1" customHeight="1">
      <c r="AV238" s="268"/>
    </row>
    <row r="239" spans="3:95" s="243" customFormat="1" ht="13.5" hidden="1" customHeight="1">
      <c r="AV239" s="268"/>
    </row>
    <row r="240" spans="3:95" s="243" customFormat="1" ht="13.5" hidden="1" customHeight="1">
      <c r="AV240" s="268"/>
    </row>
    <row r="241" spans="3:100" s="243" customFormat="1" ht="13.5" hidden="1" customHeight="1">
      <c r="AV241" s="268"/>
    </row>
    <row r="242" spans="3:100" s="243" customFormat="1" ht="13.5" customHeight="1">
      <c r="AQ242" s="268"/>
      <c r="AR242" s="268"/>
      <c r="AS242" s="268"/>
      <c r="AT242" s="268"/>
      <c r="AU242" s="268"/>
    </row>
    <row r="243" spans="3:100" s="243" customFormat="1" ht="13.5" customHeight="1">
      <c r="C243" s="651" t="s">
        <v>8</v>
      </c>
      <c r="D243" s="651"/>
      <c r="E243" s="562" t="s">
        <v>105</v>
      </c>
      <c r="F243" s="562"/>
      <c r="G243" s="279"/>
    </row>
    <row r="244" spans="3:100" s="243" customFormat="1" ht="13.5" customHeight="1">
      <c r="C244" s="651"/>
      <c r="D244" s="651"/>
      <c r="E244" s="562"/>
      <c r="F244" s="562"/>
      <c r="G244" s="279"/>
      <c r="I244" s="244"/>
    </row>
    <row r="245" spans="3:100" s="243" customFormat="1" ht="13.5" customHeight="1">
      <c r="C245" s="235" t="s">
        <v>254</v>
      </c>
      <c r="D245" s="279"/>
      <c r="E245" s="279"/>
      <c r="F245" s="279"/>
      <c r="G245" s="279"/>
      <c r="I245" s="244"/>
      <c r="BC245" s="239" t="e">
        <f>IF(#REF!="発電事業者","算定結果　様式第３２第１表～第４表（保有電源新エネ欄他）","算定結果　様式第３２第１表・第２表（年度末電源構成・発電端電力量）")</f>
        <v>#REF!</v>
      </c>
      <c r="CT245" s="296" t="s">
        <v>114</v>
      </c>
      <c r="CV245" s="286" t="str">
        <f>IF(COUNT(H249:S272)&gt;0,"○","")</f>
        <v/>
      </c>
    </row>
    <row r="246" spans="3:100" s="243" customFormat="1" ht="13.5" customHeight="1">
      <c r="C246" s="652"/>
      <c r="D246" s="653"/>
      <c r="E246" s="653"/>
      <c r="F246" s="653"/>
      <c r="G246" s="654"/>
      <c r="H246" s="594" t="str">
        <f>$H$66</f>
        <v>風力</v>
      </c>
      <c r="I246" s="594"/>
      <c r="J246" s="594"/>
      <c r="K246" s="594"/>
      <c r="L246" s="594"/>
      <c r="M246" s="594"/>
      <c r="N246" s="594"/>
      <c r="O246" s="594"/>
      <c r="P246" s="594"/>
      <c r="Q246" s="594"/>
      <c r="R246" s="594"/>
      <c r="S246" s="594"/>
      <c r="T246" s="594"/>
      <c r="U246" s="594"/>
      <c r="V246" s="594"/>
      <c r="W246" s="594"/>
      <c r="X246" s="594"/>
      <c r="Y246" s="594"/>
      <c r="Z246" s="594"/>
      <c r="AA246" s="245"/>
      <c r="AB246" s="245"/>
      <c r="AC246" s="245"/>
      <c r="AD246" s="658"/>
      <c r="AE246" s="658"/>
      <c r="AF246" s="658"/>
      <c r="AG246" s="658"/>
      <c r="AH246" s="658"/>
      <c r="AI246" s="594" t="str">
        <f>$H$66</f>
        <v>風力</v>
      </c>
      <c r="AJ246" s="594"/>
      <c r="AK246" s="594"/>
      <c r="AL246" s="594"/>
      <c r="AM246" s="594"/>
      <c r="AN246" s="594"/>
      <c r="AO246" s="594"/>
      <c r="AP246" s="594"/>
      <c r="AQ246" s="594"/>
      <c r="AR246" s="594"/>
      <c r="AS246" s="594"/>
      <c r="AT246" s="594"/>
      <c r="AU246" s="594"/>
      <c r="BB246" s="246"/>
      <c r="BC246" s="659" t="s">
        <v>256</v>
      </c>
      <c r="BD246" s="659"/>
      <c r="BE246" s="659"/>
      <c r="BF246" s="659"/>
      <c r="BG246" s="601" t="e">
        <f>DATE(#REF!,1,1)</f>
        <v>#REF!</v>
      </c>
      <c r="BH246" s="602"/>
      <c r="BI246" s="602"/>
      <c r="BJ246" s="602"/>
      <c r="BK246" s="602"/>
      <c r="BL246" s="602"/>
      <c r="BM246" s="602"/>
      <c r="BN246" s="602"/>
      <c r="BO246" s="602"/>
      <c r="BP246" s="602"/>
      <c r="BQ246" s="602"/>
      <c r="BR246" s="603"/>
      <c r="BS246" s="659" t="s">
        <v>257</v>
      </c>
      <c r="BT246" s="659"/>
      <c r="BU246" s="659"/>
      <c r="BV246" s="659"/>
      <c r="BW246" s="592" t="e">
        <f>DATE(#REF!-1,1,1)</f>
        <v>#REF!</v>
      </c>
      <c r="BX246" s="592" t="e">
        <f>DATE(#REF!,1,1)</f>
        <v>#REF!</v>
      </c>
      <c r="BY246" s="592" t="e">
        <f>DATE(#REF!+1,1,1)</f>
        <v>#REF!</v>
      </c>
      <c r="BZ246" s="592" t="e">
        <f>DATE(#REF!+2,1,1)</f>
        <v>#REF!</v>
      </c>
      <c r="CA246" s="592" t="e">
        <f>DATE(#REF!+3,1,1)</f>
        <v>#REF!</v>
      </c>
      <c r="CB246" s="592" t="e">
        <f>DATE(#REF!+4,1,1)</f>
        <v>#REF!</v>
      </c>
      <c r="CC246" s="592" t="e">
        <f>DATE(#REF!+5,1,1)</f>
        <v>#REF!</v>
      </c>
      <c r="CD246" s="592" t="e">
        <f>DATE(#REF!+6,1,1)</f>
        <v>#REF!</v>
      </c>
      <c r="CE246" s="592" t="e">
        <f>DATE(#REF!+7,1,1)</f>
        <v>#REF!</v>
      </c>
      <c r="CF246" s="592" t="e">
        <f>DATE(#REF!+8,1,1)</f>
        <v>#REF!</v>
      </c>
      <c r="CG246" s="592" t="e">
        <f>DATE(#REF!+9,1,1)</f>
        <v>#REF!</v>
      </c>
      <c r="CH246" s="273"/>
      <c r="CI246" s="273"/>
      <c r="CJ246" s="273"/>
      <c r="CK246" s="273"/>
      <c r="CL246" s="273"/>
      <c r="CM246" s="273"/>
      <c r="CN246" s="273"/>
      <c r="CO246" s="273"/>
      <c r="CP246" s="273"/>
      <c r="CQ246" s="273"/>
    </row>
    <row r="247" spans="3:100" s="243" customFormat="1" ht="13.5" customHeight="1">
      <c r="C247" s="655"/>
      <c r="D247" s="656"/>
      <c r="E247" s="656"/>
      <c r="F247" s="656"/>
      <c r="G247" s="657"/>
      <c r="H247" s="247" t="s">
        <v>194</v>
      </c>
      <c r="I247" s="247" t="s">
        <v>195</v>
      </c>
      <c r="J247" s="247" t="s">
        <v>161</v>
      </c>
      <c r="K247" s="247" t="s">
        <v>162</v>
      </c>
      <c r="L247" s="247" t="s">
        <v>163</v>
      </c>
      <c r="M247" s="247" t="s">
        <v>164</v>
      </c>
      <c r="N247" s="247" t="s">
        <v>165</v>
      </c>
      <c r="O247" s="247" t="s">
        <v>166</v>
      </c>
      <c r="P247" s="247" t="s">
        <v>167</v>
      </c>
      <c r="Q247" s="247" t="s">
        <v>168</v>
      </c>
      <c r="R247" s="247" t="s">
        <v>169</v>
      </c>
      <c r="S247" s="247" t="s">
        <v>170</v>
      </c>
      <c r="T247" s="247" t="s">
        <v>25</v>
      </c>
      <c r="U247" s="637"/>
      <c r="V247" s="638"/>
      <c r="W247" s="638"/>
      <c r="X247" s="638"/>
      <c r="Y247" s="638"/>
      <c r="Z247" s="639"/>
      <c r="AA247" s="245"/>
      <c r="AB247" s="245"/>
      <c r="AC247" s="245"/>
      <c r="AD247" s="658"/>
      <c r="AE247" s="658"/>
      <c r="AF247" s="658"/>
      <c r="AG247" s="658"/>
      <c r="AH247" s="658"/>
      <c r="AI247" s="247" t="s">
        <v>194</v>
      </c>
      <c r="AJ247" s="247" t="s">
        <v>195</v>
      </c>
      <c r="AK247" s="247" t="s">
        <v>161</v>
      </c>
      <c r="AL247" s="247" t="s">
        <v>162</v>
      </c>
      <c r="AM247" s="247" t="s">
        <v>163</v>
      </c>
      <c r="AN247" s="247" t="s">
        <v>164</v>
      </c>
      <c r="AO247" s="247" t="s">
        <v>165</v>
      </c>
      <c r="AP247" s="247" t="s">
        <v>166</v>
      </c>
      <c r="AQ247" s="247" t="s">
        <v>167</v>
      </c>
      <c r="AR247" s="247" t="s">
        <v>168</v>
      </c>
      <c r="AS247" s="247" t="s">
        <v>169</v>
      </c>
      <c r="AT247" s="247" t="s">
        <v>170</v>
      </c>
      <c r="AU247" s="247" t="s">
        <v>25</v>
      </c>
      <c r="AX247" s="280"/>
      <c r="AY247" s="280"/>
      <c r="AZ247" s="280"/>
      <c r="BA247" s="280"/>
      <c r="BB247" s="246"/>
      <c r="BC247" s="659"/>
      <c r="BD247" s="659"/>
      <c r="BE247" s="659"/>
      <c r="BF247" s="659"/>
      <c r="BG247" s="322" t="s">
        <v>194</v>
      </c>
      <c r="BH247" s="322" t="s">
        <v>195</v>
      </c>
      <c r="BI247" s="322" t="s">
        <v>161</v>
      </c>
      <c r="BJ247" s="322" t="s">
        <v>162</v>
      </c>
      <c r="BK247" s="322" t="s">
        <v>163</v>
      </c>
      <c r="BL247" s="322" t="s">
        <v>164</v>
      </c>
      <c r="BM247" s="322" t="s">
        <v>165</v>
      </c>
      <c r="BN247" s="322" t="s">
        <v>166</v>
      </c>
      <c r="BO247" s="322" t="s">
        <v>167</v>
      </c>
      <c r="BP247" s="322" t="s">
        <v>168</v>
      </c>
      <c r="BQ247" s="322" t="s">
        <v>169</v>
      </c>
      <c r="BR247" s="322" t="s">
        <v>170</v>
      </c>
      <c r="BS247" s="659"/>
      <c r="BT247" s="659"/>
      <c r="BU247" s="659"/>
      <c r="BV247" s="659"/>
      <c r="BW247" s="593"/>
      <c r="BX247" s="593"/>
      <c r="BY247" s="593"/>
      <c r="BZ247" s="593"/>
      <c r="CA247" s="593"/>
      <c r="CB247" s="593"/>
      <c r="CC247" s="593"/>
      <c r="CD247" s="593"/>
      <c r="CE247" s="593"/>
      <c r="CF247" s="593"/>
      <c r="CG247" s="593"/>
      <c r="CH247" s="273"/>
      <c r="CI247" s="273"/>
      <c r="CJ247" s="273"/>
      <c r="CK247" s="273"/>
      <c r="CL247" s="273"/>
      <c r="CM247" s="273"/>
      <c r="CN247" s="273"/>
      <c r="CO247" s="273"/>
      <c r="CP247" s="273"/>
      <c r="CQ247" s="273"/>
    </row>
    <row r="248" spans="3:100" s="243" customFormat="1" ht="13.5" customHeight="1">
      <c r="C248" s="594" t="s">
        <v>196</v>
      </c>
      <c r="D248" s="594"/>
      <c r="E248" s="594"/>
      <c r="F248" s="594"/>
      <c r="G248" s="594"/>
      <c r="H248" s="248">
        <f t="shared" ref="H248:S248" si="50">IF($E243="","",VLOOKUP($E243,$CT$84:$DG$93,CV$94,FALSE))</f>
        <v>0.01</v>
      </c>
      <c r="I248" s="248">
        <f t="shared" si="50"/>
        <v>2.4E-2</v>
      </c>
      <c r="J248" s="248">
        <f t="shared" si="50"/>
        <v>1.8000000000000002E-2</v>
      </c>
      <c r="K248" s="248">
        <f t="shared" si="50"/>
        <v>1.6E-2</v>
      </c>
      <c r="L248" s="248">
        <f t="shared" si="50"/>
        <v>1.8000000000000002E-2</v>
      </c>
      <c r="M248" s="248">
        <f t="shared" si="50"/>
        <v>1.3000000000000001E-2</v>
      </c>
      <c r="N248" s="248">
        <f t="shared" si="50"/>
        <v>8.0000000000000002E-3</v>
      </c>
      <c r="O248" s="248">
        <f t="shared" si="50"/>
        <v>1.2E-2</v>
      </c>
      <c r="P248" s="248">
        <f t="shared" si="50"/>
        <v>3.1E-2</v>
      </c>
      <c r="Q248" s="248">
        <f t="shared" si="50"/>
        <v>3.6999999999999998E-2</v>
      </c>
      <c r="R248" s="248">
        <f t="shared" si="50"/>
        <v>2.9000000000000001E-2</v>
      </c>
      <c r="S248" s="248">
        <f t="shared" si="50"/>
        <v>1.3000000000000001E-2</v>
      </c>
      <c r="T248" s="249"/>
      <c r="U248" s="640"/>
      <c r="V248" s="641"/>
      <c r="W248" s="641"/>
      <c r="X248" s="641"/>
      <c r="Y248" s="641"/>
      <c r="Z248" s="642"/>
      <c r="AA248" s="250"/>
      <c r="AB248" s="250"/>
      <c r="AC248" s="250"/>
      <c r="AD248" s="594" t="s">
        <v>197</v>
      </c>
      <c r="AE248" s="594"/>
      <c r="AF248" s="594"/>
      <c r="AG248" s="594"/>
      <c r="AH248" s="594"/>
      <c r="AI248" s="251">
        <v>30</v>
      </c>
      <c r="AJ248" s="251">
        <v>31</v>
      </c>
      <c r="AK248" s="251">
        <v>30</v>
      </c>
      <c r="AL248" s="251">
        <v>31</v>
      </c>
      <c r="AM248" s="251">
        <v>31</v>
      </c>
      <c r="AN248" s="251">
        <v>30</v>
      </c>
      <c r="AO248" s="251">
        <v>31</v>
      </c>
      <c r="AP248" s="251">
        <v>30</v>
      </c>
      <c r="AQ248" s="251">
        <v>31</v>
      </c>
      <c r="AR248" s="251">
        <v>31</v>
      </c>
      <c r="AS248" s="251">
        <v>28</v>
      </c>
      <c r="AT248" s="251">
        <v>31</v>
      </c>
      <c r="AU248" s="249"/>
      <c r="AX248" s="280"/>
      <c r="AY248" s="280"/>
      <c r="AZ248" s="280"/>
      <c r="BA248" s="280"/>
      <c r="BB248" s="246"/>
      <c r="BC248" s="634" t="s">
        <v>198</v>
      </c>
      <c r="BD248" s="635"/>
      <c r="BE248" s="635"/>
      <c r="BF248" s="636"/>
      <c r="BG248" s="297" t="str">
        <f t="shared" ref="BG248:BR248" si="51">IF(COUNT(AI253)=0,"",AI253)</f>
        <v/>
      </c>
      <c r="BH248" s="297" t="str">
        <f t="shared" si="51"/>
        <v/>
      </c>
      <c r="BI248" s="297" t="str">
        <f t="shared" si="51"/>
        <v/>
      </c>
      <c r="BJ248" s="297" t="str">
        <f t="shared" si="51"/>
        <v/>
      </c>
      <c r="BK248" s="297" t="str">
        <f t="shared" si="51"/>
        <v/>
      </c>
      <c r="BL248" s="297" t="str">
        <f t="shared" si="51"/>
        <v/>
      </c>
      <c r="BM248" s="297" t="str">
        <f t="shared" si="51"/>
        <v/>
      </c>
      <c r="BN248" s="297" t="str">
        <f t="shared" si="51"/>
        <v/>
      </c>
      <c r="BO248" s="297" t="str">
        <f t="shared" si="51"/>
        <v/>
      </c>
      <c r="BP248" s="297" t="str">
        <f t="shared" si="51"/>
        <v/>
      </c>
      <c r="BQ248" s="297" t="str">
        <f t="shared" si="51"/>
        <v/>
      </c>
      <c r="BR248" s="297" t="str">
        <f t="shared" si="51"/>
        <v/>
      </c>
      <c r="BS248" s="597" t="s">
        <v>198</v>
      </c>
      <c r="BT248" s="633"/>
      <c r="BU248" s="598"/>
      <c r="BV248" s="322" t="s">
        <v>171</v>
      </c>
      <c r="BW248" s="253" t="str">
        <f>IF(COUNT(AM251)=0,"",AM251)</f>
        <v/>
      </c>
      <c r="BX248" s="253" t="str">
        <f>IF(COUNT(AM253)=0,"",AM253)</f>
        <v/>
      </c>
      <c r="BY248" s="253" t="str">
        <f>IF(COUNT(AM255)=0,"",AM255)</f>
        <v/>
      </c>
      <c r="BZ248" s="253" t="str">
        <f>IF(COUNT(AM257)=0,"",AM257)</f>
        <v/>
      </c>
      <c r="CA248" s="253" t="str">
        <f>IF(COUNT(AM259)=0,"",AM259)</f>
        <v/>
      </c>
      <c r="CB248" s="253" t="str">
        <f>IF(COUNT(AM261)=0,"",AM261)</f>
        <v/>
      </c>
      <c r="CC248" s="253" t="str">
        <f>IF(COUNT(AM263)=0,"",AM263)</f>
        <v/>
      </c>
      <c r="CD248" s="253" t="str">
        <f>IF(COUNT(AM265)=0,"",AM265)</f>
        <v/>
      </c>
      <c r="CE248" s="253" t="str">
        <f>IF(COUNT(AM267)=0,"",AM267)</f>
        <v/>
      </c>
      <c r="CF248" s="253" t="str">
        <f>IF(COUNT(AM269)=0,"",AM269)</f>
        <v/>
      </c>
      <c r="CG248" s="253" t="str">
        <f>IF(COUNT(AM271)=0,"",AM271)</f>
        <v/>
      </c>
      <c r="CH248" s="257"/>
      <c r="CI248" s="257"/>
      <c r="CJ248" s="257"/>
      <c r="CK248" s="257"/>
      <c r="CL248" s="257"/>
      <c r="CM248" s="257"/>
      <c r="CN248" s="257"/>
      <c r="CO248" s="257"/>
      <c r="CP248" s="257"/>
      <c r="CQ248" s="257"/>
    </row>
    <row r="249" spans="3:100" s="243" customFormat="1" ht="13.5" customHeight="1">
      <c r="C249" s="604" t="e">
        <f>DATE(#REF!-2,1,1)</f>
        <v>#REF!</v>
      </c>
      <c r="D249" s="605"/>
      <c r="E249" s="613" t="s">
        <v>275</v>
      </c>
      <c r="F249" s="614"/>
      <c r="G249" s="615"/>
      <c r="H249" s="255"/>
      <c r="I249" s="255"/>
      <c r="J249" s="255"/>
      <c r="K249" s="255"/>
      <c r="L249" s="255"/>
      <c r="M249" s="255"/>
      <c r="N249" s="255"/>
      <c r="O249" s="255"/>
      <c r="P249" s="256"/>
      <c r="Q249" s="256"/>
      <c r="R249" s="256"/>
      <c r="S249" s="256"/>
      <c r="T249" s="255"/>
      <c r="U249" s="578"/>
      <c r="V249" s="644"/>
      <c r="W249" s="644"/>
      <c r="X249" s="644"/>
      <c r="Y249" s="644"/>
      <c r="Z249" s="579"/>
      <c r="AA249" s="257"/>
      <c r="AB249" s="257"/>
      <c r="AC249" s="257"/>
      <c r="AD249" s="604" t="e">
        <f>DATE(#REF!-2,1,1)</f>
        <v>#REF!</v>
      </c>
      <c r="AE249" s="605"/>
      <c r="AF249" s="613" t="s">
        <v>198</v>
      </c>
      <c r="AG249" s="614"/>
      <c r="AH249" s="615"/>
      <c r="AI249" s="255"/>
      <c r="AJ249" s="255"/>
      <c r="AK249" s="255"/>
      <c r="AL249" s="255"/>
      <c r="AM249" s="255"/>
      <c r="AN249" s="255"/>
      <c r="AO249" s="255"/>
      <c r="AP249" s="255"/>
      <c r="AQ249" s="255"/>
      <c r="AR249" s="258" t="str">
        <f>IF(COUNT(P249,Q249)&lt;&gt;2,"",ROUND(MIN(P249,Q249)*Q248,#REF!))</f>
        <v/>
      </c>
      <c r="AS249" s="258" t="str">
        <f>IF(COUNT(Q249,R249)&lt;&gt;2,"",ROUND(MIN(Q249,R249)*R248,#REF!))</f>
        <v/>
      </c>
      <c r="AT249" s="258" t="str">
        <f>IF(COUNT(R249,S249)&lt;&gt;2,"",ROUND(MIN(R249,S249)*S248,#REF!))</f>
        <v/>
      </c>
      <c r="AU249" s="255"/>
      <c r="AX249" s="280"/>
      <c r="AY249" s="280"/>
      <c r="AZ249" s="280"/>
      <c r="BA249" s="280"/>
      <c r="BB249" s="246"/>
      <c r="BC249" s="648"/>
      <c r="BD249" s="649"/>
      <c r="BE249" s="649"/>
      <c r="BF249" s="650"/>
      <c r="BG249" s="259"/>
      <c r="BH249" s="259"/>
      <c r="BI249" s="259"/>
      <c r="BJ249" s="259"/>
      <c r="BK249" s="259"/>
      <c r="BL249" s="259"/>
      <c r="BM249" s="259"/>
      <c r="BN249" s="259"/>
      <c r="BO249" s="259"/>
      <c r="BP249" s="259"/>
      <c r="BQ249" s="259"/>
      <c r="BR249" s="259"/>
      <c r="BS249" s="599"/>
      <c r="BT249" s="643"/>
      <c r="BU249" s="600"/>
      <c r="BV249" s="322" t="s">
        <v>172</v>
      </c>
      <c r="BW249" s="253" t="str">
        <f>IF(COUNT(AR249)=0,"",AR249)</f>
        <v/>
      </c>
      <c r="BX249" s="253" t="str">
        <f>IF(COUNT(AR253)=0,"",AR253)</f>
        <v/>
      </c>
      <c r="BY249" s="253" t="str">
        <f>IF(COUNT(AR255)=0,"",AR255)</f>
        <v/>
      </c>
      <c r="BZ249" s="253" t="str">
        <f>IF(COUNT(AR257)=0,"",AR257)</f>
        <v/>
      </c>
      <c r="CA249" s="253" t="str">
        <f>IF(COUNT(AR259)=0,"",AR259)</f>
        <v/>
      </c>
      <c r="CB249" s="253" t="str">
        <f>IF(COUNT(AR261)=0,"",AR261)</f>
        <v/>
      </c>
      <c r="CC249" s="253" t="str">
        <f>IF(COUNT(AR263)=0,"",AR263)</f>
        <v/>
      </c>
      <c r="CD249" s="253" t="str">
        <f>IF(COUNT(AR265)=0,"",AR265)</f>
        <v/>
      </c>
      <c r="CE249" s="253" t="str">
        <f>IF(COUNT(AR267)=0,"",AR267)</f>
        <v/>
      </c>
      <c r="CF249" s="253" t="str">
        <f>IF(COUNT(AR269)=0,"",AR269)</f>
        <v/>
      </c>
      <c r="CG249" s="253" t="str">
        <f>IF(COUNT(AR271)=0,"",AR271)</f>
        <v/>
      </c>
      <c r="CH249" s="257"/>
      <c r="CI249" s="257"/>
      <c r="CJ249" s="257"/>
      <c r="CK249" s="257"/>
      <c r="CL249" s="257"/>
      <c r="CM249" s="257"/>
      <c r="CN249" s="257"/>
      <c r="CO249" s="257"/>
      <c r="CP249" s="257"/>
      <c r="CQ249" s="257"/>
    </row>
    <row r="250" spans="3:100" s="243" customFormat="1" ht="13.5" customHeight="1">
      <c r="C250" s="606"/>
      <c r="D250" s="607"/>
      <c r="E250" s="608" t="s">
        <v>252</v>
      </c>
      <c r="F250" s="609"/>
      <c r="G250" s="610"/>
      <c r="H250" s="260"/>
      <c r="I250" s="260"/>
      <c r="J250" s="260"/>
      <c r="K250" s="260"/>
      <c r="L250" s="260"/>
      <c r="M250" s="260"/>
      <c r="N250" s="260"/>
      <c r="O250" s="260"/>
      <c r="P250" s="261"/>
      <c r="Q250" s="261"/>
      <c r="R250" s="261"/>
      <c r="S250" s="261"/>
      <c r="T250" s="262" t="str">
        <f>IF(COUNT(H250:S250)=0,"",SUMPRODUCT(ROUND(H250:S250,#REF!)))</f>
        <v/>
      </c>
      <c r="U250" s="645"/>
      <c r="V250" s="646"/>
      <c r="W250" s="646"/>
      <c r="X250" s="646"/>
      <c r="Y250" s="646"/>
      <c r="Z250" s="647"/>
      <c r="AA250" s="257"/>
      <c r="AB250" s="257"/>
      <c r="AC250" s="257"/>
      <c r="AD250" s="606"/>
      <c r="AE250" s="607"/>
      <c r="AF250" s="608" t="s">
        <v>199</v>
      </c>
      <c r="AG250" s="609"/>
      <c r="AH250" s="610"/>
      <c r="AI250" s="263"/>
      <c r="AJ250" s="263"/>
      <c r="AK250" s="263"/>
      <c r="AL250" s="263"/>
      <c r="AM250" s="263"/>
      <c r="AN250" s="263"/>
      <c r="AO250" s="263"/>
      <c r="AP250" s="263"/>
      <c r="AQ250" s="263"/>
      <c r="AR250" s="264" t="str">
        <f>IF(COUNT(Q249:Q250)=0,"",ROUND(Q250/(Q249*24*AR248/1000),3))</f>
        <v/>
      </c>
      <c r="AS250" s="264" t="str">
        <f>IF(COUNT(R249:R250)=0,"",ROUND(R250/(R249*24*AS248/1000),3))</f>
        <v/>
      </c>
      <c r="AT250" s="264" t="str">
        <f>IF(COUNT(S249:S250)=0,"",ROUND(S250/(S249*24*AT248/1000),3))</f>
        <v/>
      </c>
      <c r="AU250" s="265" t="str">
        <f>IF(COUNT(AI250:AT250)=0,"",AVERAGE(AI250:AT250))</f>
        <v/>
      </c>
      <c r="AX250" s="280"/>
      <c r="AY250" s="280"/>
      <c r="AZ250" s="280"/>
      <c r="BA250" s="280"/>
      <c r="BB250" s="246"/>
      <c r="BC250" s="594" t="s">
        <v>205</v>
      </c>
      <c r="BD250" s="594"/>
      <c r="BE250" s="594"/>
      <c r="BF250" s="594"/>
      <c r="BG250" s="253" t="str">
        <f>IF(COUNT(H254)=0,"",ROUND(H254,#REF!))</f>
        <v/>
      </c>
      <c r="BH250" s="253" t="str">
        <f>IF(COUNT(I254)=0,"",ROUND(I254,#REF!))</f>
        <v/>
      </c>
      <c r="BI250" s="253" t="str">
        <f>IF(COUNT(J254)=0,"",ROUND(J254,#REF!))</f>
        <v/>
      </c>
      <c r="BJ250" s="253" t="str">
        <f>IF(COUNT(K254)=0,"",ROUND(K254,#REF!))</f>
        <v/>
      </c>
      <c r="BK250" s="253" t="str">
        <f>IF(COUNT(L254)=0,"",ROUND(L254,#REF!))</f>
        <v/>
      </c>
      <c r="BL250" s="253" t="str">
        <f>IF(COUNT(M254)=0,"",ROUND(M254,#REF!))</f>
        <v/>
      </c>
      <c r="BM250" s="253" t="str">
        <f>IF(COUNT(N254)=0,"",ROUND(N254,#REF!))</f>
        <v/>
      </c>
      <c r="BN250" s="253" t="str">
        <f>IF(COUNT(O254)=0,"",ROUND(O254,#REF!))</f>
        <v/>
      </c>
      <c r="BO250" s="253" t="str">
        <f>IF(COUNT(P254)=0,"",ROUND(P254,#REF!))</f>
        <v/>
      </c>
      <c r="BP250" s="253" t="str">
        <f>IF(COUNT(Q254)=0,"",ROUND(Q254,#REF!))</f>
        <v/>
      </c>
      <c r="BQ250" s="253" t="str">
        <f>IF(COUNT(R254)=0,"",ROUND(R254,#REF!))</f>
        <v/>
      </c>
      <c r="BR250" s="253" t="str">
        <f>IF(COUNT(S254)=0,"",ROUND(S254,#REF!))</f>
        <v/>
      </c>
      <c r="BS250" s="634" t="s">
        <v>205</v>
      </c>
      <c r="BT250" s="635"/>
      <c r="BU250" s="636"/>
      <c r="BV250" s="322" t="s">
        <v>25</v>
      </c>
      <c r="BW250" s="253" t="str">
        <f>IF(COUNT(T252)=0,"",T252)</f>
        <v/>
      </c>
      <c r="BX250" s="253" t="str">
        <f>IF(COUNT(T254)=0,"",T254)</f>
        <v/>
      </c>
      <c r="BY250" s="253" t="str">
        <f>IF(COUNT(T256)=0,"",T256)</f>
        <v/>
      </c>
      <c r="BZ250" s="266" t="str">
        <f>IF(COUNT(T258)=0,"",T258)</f>
        <v/>
      </c>
      <c r="CA250" s="253" t="str">
        <f>IF(COUNT(T260)=0,"",T260)</f>
        <v/>
      </c>
      <c r="CB250" s="253" t="str">
        <f>IF(COUNT(T262)=0,"",T262)</f>
        <v/>
      </c>
      <c r="CC250" s="253" t="str">
        <f>IF(COUNT(T264)=0,"",T264)</f>
        <v/>
      </c>
      <c r="CD250" s="253" t="str">
        <f>IF(COUNT(T266)=0,"",T266)</f>
        <v/>
      </c>
      <c r="CE250" s="253" t="str">
        <f>IF(COUNT(T268)=0,"",T268)</f>
        <v/>
      </c>
      <c r="CF250" s="253" t="str">
        <f>IF(COUNT(T270)=0,"",T270)</f>
        <v/>
      </c>
      <c r="CG250" s="253" t="str">
        <f>IF(COUNT(T272)=0,"",T272)</f>
        <v/>
      </c>
      <c r="CH250" s="257"/>
      <c r="CI250" s="257"/>
      <c r="CJ250" s="257"/>
      <c r="CK250" s="257"/>
      <c r="CL250" s="257"/>
      <c r="CM250" s="257"/>
      <c r="CN250" s="257"/>
      <c r="CO250" s="257"/>
      <c r="CP250" s="257"/>
      <c r="CQ250" s="257"/>
    </row>
    <row r="251" spans="3:100" s="243" customFormat="1" ht="13.5" customHeight="1">
      <c r="C251" s="604" t="e">
        <f>DATE(#REF!-1,1,1)</f>
        <v>#REF!</v>
      </c>
      <c r="D251" s="605"/>
      <c r="E251" s="613" t="s">
        <v>275</v>
      </c>
      <c r="F251" s="614"/>
      <c r="G251" s="615"/>
      <c r="H251" s="256"/>
      <c r="I251" s="256"/>
      <c r="J251" s="256"/>
      <c r="K251" s="256"/>
      <c r="L251" s="256"/>
      <c r="M251" s="256"/>
      <c r="N251" s="256"/>
      <c r="O251" s="256"/>
      <c r="P251" s="256"/>
      <c r="Q251" s="256"/>
      <c r="R251" s="256"/>
      <c r="S251" s="256"/>
      <c r="T251" s="255"/>
      <c r="U251" s="613" t="s">
        <v>210</v>
      </c>
      <c r="V251" s="614"/>
      <c r="W251" s="614"/>
      <c r="X251" s="615"/>
      <c r="Y251" s="616" t="str">
        <f>IF(COUNT(S251)=0,"",ROUND(S251,#REF!))</f>
        <v/>
      </c>
      <c r="Z251" s="617"/>
      <c r="AA251" s="257"/>
      <c r="AB251" s="257"/>
      <c r="AC251" s="257"/>
      <c r="AD251" s="604" t="e">
        <f>DATE(#REF!-1,1,1)</f>
        <v>#REF!</v>
      </c>
      <c r="AE251" s="605"/>
      <c r="AF251" s="613" t="s">
        <v>198</v>
      </c>
      <c r="AG251" s="614"/>
      <c r="AH251" s="615"/>
      <c r="AI251" s="258" t="str">
        <f>IF(COUNT(S249,H251)&lt;&gt;2,"",ROUND(MIN(S249,H251)*H248,#REF!))</f>
        <v/>
      </c>
      <c r="AJ251" s="258" t="str">
        <f>IF(COUNT(H251,I251)&lt;&gt;2,"",ROUND(MIN(H251,I251)*I248,#REF!))</f>
        <v/>
      </c>
      <c r="AK251" s="258" t="str">
        <f>IF(COUNT(I251,J251)&lt;&gt;2,"",ROUND(MIN(I251,J251)*J248,#REF!))</f>
        <v/>
      </c>
      <c r="AL251" s="258" t="str">
        <f>IF(COUNT(J251,K251)&lt;&gt;2,"",ROUND(MIN(J251,K251)*K248,#REF!))</f>
        <v/>
      </c>
      <c r="AM251" s="258" t="str">
        <f>IF(COUNT(K251,L251)&lt;&gt;2,"",ROUND(MIN(K251,L251)*L248,#REF!))</f>
        <v/>
      </c>
      <c r="AN251" s="258" t="str">
        <f>IF(COUNT(L251,M251)&lt;&gt;2,"",ROUND(MIN(L251,M251)*M248,#REF!))</f>
        <v/>
      </c>
      <c r="AO251" s="258" t="str">
        <f>IF(COUNT(M251,N251)&lt;&gt;2,"",ROUND(MIN(M251,N251)*N248,#REF!))</f>
        <v/>
      </c>
      <c r="AP251" s="258" t="str">
        <f>IF(COUNT(N251,O251)&lt;&gt;2,"",ROUND(MIN(N251,O251)*O248,#REF!))</f>
        <v/>
      </c>
      <c r="AQ251" s="258" t="str">
        <f>IF(COUNT(O251,P251)&lt;&gt;2,"",ROUND(MIN(O251,P251)*P248,#REF!))</f>
        <v/>
      </c>
      <c r="AR251" s="258" t="str">
        <f>IF(COUNT(P251,Q251)&lt;&gt;2,"",ROUND(MIN(P251,Q251)*Q248,#REF!))</f>
        <v/>
      </c>
      <c r="AS251" s="258" t="str">
        <f>IF(COUNT(Q251,R251)&lt;&gt;2,"",ROUND(MIN(Q251,R251)*R248,#REF!))</f>
        <v/>
      </c>
      <c r="AT251" s="258" t="str">
        <f>IF(COUNT(R251,S251)&lt;&gt;2,"",ROUND(MIN(R251,S251)*S248,#REF!))</f>
        <v/>
      </c>
      <c r="AU251" s="255"/>
      <c r="AX251" s="280"/>
      <c r="AY251" s="280"/>
      <c r="AZ251" s="280"/>
      <c r="BB251" s="246"/>
      <c r="BC251" s="627"/>
      <c r="BD251" s="628"/>
      <c r="BE251" s="628"/>
      <c r="BF251" s="628"/>
      <c r="BG251" s="628"/>
      <c r="BH251" s="628"/>
      <c r="BI251" s="628"/>
      <c r="BJ251" s="628"/>
      <c r="BK251" s="628"/>
      <c r="BL251" s="628"/>
      <c r="BM251" s="628"/>
      <c r="BN251" s="628"/>
      <c r="BO251" s="628"/>
      <c r="BP251" s="628"/>
      <c r="BQ251" s="628"/>
      <c r="BR251" s="629"/>
      <c r="BS251" s="597" t="s">
        <v>206</v>
      </c>
      <c r="BT251" s="633"/>
      <c r="BU251" s="598"/>
      <c r="BV251" s="322" t="s">
        <v>25</v>
      </c>
      <c r="BW251" s="253" t="str">
        <f>IF(COUNT(Y251)=0,"",IF(#REF!="発電事業者",Y251,IF(SUMIF($C279:$D288,"その他事業者",L279:L288)=0,IF(Y251*L288/SUM(L279:L288)=0,"",Y251*L288/SUM(L279:L288)),ROUND(Y251*SUMIF($C279:$D288,"その他事業者",L279:L288)/SUM(L279:L288),#REF!)+Y251*L288/SUM(L279:L288))))</f>
        <v/>
      </c>
      <c r="BX251" s="253" t="str">
        <f>IF(COUNT(Y253)=0,"",IF(#REF!="発電事業者",Y253,IF(SUMIF($C279:$D288,"その他事業者",W279:W288)=0,IF(Y253*W288/SUM(W279:W288)=0,"",Y253*W288/SUM(W279:W288)),ROUND(Y253*SUMIF($C279:$D288,"その他事業者",W279:W288)/SUM(W279:W288),#REF!)+Y253*W288/SUM(W279:W288))))</f>
        <v/>
      </c>
      <c r="BY251" s="267"/>
      <c r="BZ251" s="267"/>
      <c r="CA251" s="267"/>
      <c r="CB251" s="253" t="str">
        <f>IF(COUNT(Y261)=0,"",IF(#REF!="発電事業者",Y261,IF(SUMIF($C279:$D288,"その他事業者",AA279:AA288)=0,IF(Y261*AA288/SUM(AA279:AA288)=0,"",Y261*AA288/SUM(AA279:AA288)),ROUND(Y261*SUMIF($C279:$D288,"その他事業者",AA279:AA288)/SUM(AA279:AA288),#REF!)+Y261*AA288/SUM(AA279:AA288))))</f>
        <v/>
      </c>
      <c r="CC251" s="267"/>
      <c r="CD251" s="267"/>
      <c r="CE251" s="267"/>
      <c r="CF251" s="267"/>
      <c r="CG251" s="253" t="str">
        <f>IF(COUNT(Y271)=0,"",IF(#REF!="発電事業者",Y271,IF(SUMIF($C279:$D288,"その他事業者",AF279:AF288)=0,IF(Y271*AF288/SUM(AF279:AF288)=0,"",Y271*AF288/SUM(AF279:AF288)),ROUND(Y271*SUMIF($C279:$D288,"その他事業者",AF279:AF288)/SUM(AF279:AF288),#REF!)+Y271*AF288/SUM(AF279:AF288))))</f>
        <v/>
      </c>
      <c r="CH251" s="257"/>
      <c r="CI251" s="257"/>
      <c r="CJ251" s="257"/>
      <c r="CK251" s="257"/>
      <c r="CL251" s="257"/>
      <c r="CM251" s="257"/>
      <c r="CN251" s="257"/>
      <c r="CO251" s="257"/>
      <c r="CP251" s="257"/>
      <c r="CQ251" s="257"/>
    </row>
    <row r="252" spans="3:100" s="243" customFormat="1" ht="13.5" customHeight="1">
      <c r="C252" s="606"/>
      <c r="D252" s="607"/>
      <c r="E252" s="608" t="s">
        <v>252</v>
      </c>
      <c r="F252" s="609"/>
      <c r="G252" s="610"/>
      <c r="H252" s="261"/>
      <c r="I252" s="261"/>
      <c r="J252" s="261"/>
      <c r="K252" s="261"/>
      <c r="L252" s="261"/>
      <c r="M252" s="261"/>
      <c r="N252" s="261"/>
      <c r="O252" s="261"/>
      <c r="P252" s="261"/>
      <c r="Q252" s="261"/>
      <c r="R252" s="261"/>
      <c r="S252" s="261"/>
      <c r="T252" s="262" t="str">
        <f>IF(COUNT(H252:S252)=0,"",SUMPRODUCT(ROUND(H252:S252,#REF!)))</f>
        <v/>
      </c>
      <c r="U252" s="608" t="s">
        <v>211</v>
      </c>
      <c r="V252" s="609"/>
      <c r="W252" s="609"/>
      <c r="X252" s="610"/>
      <c r="Y252" s="611" t="str">
        <f>IF(COUNT(T252)=0,"",T252)</f>
        <v/>
      </c>
      <c r="Z252" s="612"/>
      <c r="AA252" s="257"/>
      <c r="AB252" s="257"/>
      <c r="AC252" s="257"/>
      <c r="AD252" s="606"/>
      <c r="AE252" s="607"/>
      <c r="AF252" s="608" t="s">
        <v>199</v>
      </c>
      <c r="AG252" s="609"/>
      <c r="AH252" s="610"/>
      <c r="AI252" s="264" t="str">
        <f t="shared" ref="AI252:AT252" si="52">IF(COUNT(H251:H252)=0,"",ROUND(H252/(H251*24*AI248/1000),3))</f>
        <v/>
      </c>
      <c r="AJ252" s="264" t="str">
        <f t="shared" si="52"/>
        <v/>
      </c>
      <c r="AK252" s="264" t="str">
        <f t="shared" si="52"/>
        <v/>
      </c>
      <c r="AL252" s="264" t="str">
        <f t="shared" si="52"/>
        <v/>
      </c>
      <c r="AM252" s="264" t="str">
        <f t="shared" si="52"/>
        <v/>
      </c>
      <c r="AN252" s="264" t="str">
        <f t="shared" si="52"/>
        <v/>
      </c>
      <c r="AO252" s="264" t="str">
        <f t="shared" si="52"/>
        <v/>
      </c>
      <c r="AP252" s="264" t="str">
        <f t="shared" si="52"/>
        <v/>
      </c>
      <c r="AQ252" s="264" t="str">
        <f t="shared" si="52"/>
        <v/>
      </c>
      <c r="AR252" s="264" t="str">
        <f t="shared" si="52"/>
        <v/>
      </c>
      <c r="AS252" s="264" t="str">
        <f t="shared" si="52"/>
        <v/>
      </c>
      <c r="AT252" s="264" t="str">
        <f t="shared" si="52"/>
        <v/>
      </c>
      <c r="AU252" s="265" t="str">
        <f>IF(COUNT(AI252:AT252)=0,"",AVERAGE(AI252:AT252))</f>
        <v/>
      </c>
      <c r="AX252" s="280"/>
      <c r="AY252" s="280"/>
      <c r="AZ252" s="280"/>
      <c r="BB252" s="246"/>
      <c r="BC252" s="630"/>
      <c r="BD252" s="631"/>
      <c r="BE252" s="631"/>
      <c r="BF252" s="631"/>
      <c r="BG252" s="631"/>
      <c r="BH252" s="631"/>
      <c r="BI252" s="631"/>
      <c r="BJ252" s="631"/>
      <c r="BK252" s="631"/>
      <c r="BL252" s="631"/>
      <c r="BM252" s="631"/>
      <c r="BN252" s="631"/>
      <c r="BO252" s="631"/>
      <c r="BP252" s="631"/>
      <c r="BQ252" s="631"/>
      <c r="BR252" s="632"/>
      <c r="BS252" s="634" t="s">
        <v>207</v>
      </c>
      <c r="BT252" s="635"/>
      <c r="BU252" s="636"/>
      <c r="BV252" s="322" t="s">
        <v>25</v>
      </c>
      <c r="BW252" s="253" t="str">
        <f>IF(COUNT(Y252)=0,"",Y252)</f>
        <v/>
      </c>
      <c r="BX252" s="253" t="str">
        <f>IF(COUNT(Y254)=0,"",Y254)</f>
        <v/>
      </c>
      <c r="BY252" s="267"/>
      <c r="BZ252" s="267"/>
      <c r="CA252" s="267"/>
      <c r="CB252" s="253" t="str">
        <f>IF(COUNT(Y262)=0,"",Y262)</f>
        <v/>
      </c>
      <c r="CC252" s="267"/>
      <c r="CD252" s="267"/>
      <c r="CE252" s="267"/>
      <c r="CF252" s="267"/>
      <c r="CG252" s="253" t="str">
        <f>IF(COUNT(Y272)=0,"",Y272)</f>
        <v/>
      </c>
      <c r="CH252" s="257"/>
      <c r="CI252" s="257"/>
      <c r="CJ252" s="257"/>
      <c r="CK252" s="257"/>
      <c r="CL252" s="257"/>
      <c r="CM252" s="257"/>
      <c r="CN252" s="257"/>
      <c r="CO252" s="257"/>
      <c r="CP252" s="257"/>
      <c r="CQ252" s="257"/>
    </row>
    <row r="253" spans="3:100" s="243" customFormat="1" ht="13.5" customHeight="1">
      <c r="C253" s="604" t="e">
        <f>DATE(#REF!,1,1)</f>
        <v>#REF!</v>
      </c>
      <c r="D253" s="605"/>
      <c r="E253" s="613" t="s">
        <v>275</v>
      </c>
      <c r="F253" s="614"/>
      <c r="G253" s="615"/>
      <c r="H253" s="256"/>
      <c r="I253" s="256"/>
      <c r="J253" s="256"/>
      <c r="K253" s="256"/>
      <c r="L253" s="256"/>
      <c r="M253" s="256"/>
      <c r="N253" s="256"/>
      <c r="O253" s="256"/>
      <c r="P253" s="256"/>
      <c r="Q253" s="256"/>
      <c r="R253" s="256"/>
      <c r="S253" s="256"/>
      <c r="T253" s="255"/>
      <c r="U253" s="613" t="s">
        <v>210</v>
      </c>
      <c r="V253" s="614"/>
      <c r="W253" s="614"/>
      <c r="X253" s="615"/>
      <c r="Y253" s="616" t="str">
        <f>IF(COUNT(S253)=0,"",ROUND(S253,#REF!))</f>
        <v/>
      </c>
      <c r="Z253" s="617"/>
      <c r="AA253" s="257"/>
      <c r="AB253" s="257"/>
      <c r="AC253" s="257"/>
      <c r="AD253" s="604" t="e">
        <f>DATE(#REF!,1,1)</f>
        <v>#REF!</v>
      </c>
      <c r="AE253" s="605"/>
      <c r="AF253" s="613" t="s">
        <v>198</v>
      </c>
      <c r="AG253" s="614"/>
      <c r="AH253" s="615"/>
      <c r="AI253" s="258" t="str">
        <f>IF(COUNT(S251,H253)&lt;&gt;2,"",ROUND(MIN(S251,H253)*H248,#REF!))</f>
        <v/>
      </c>
      <c r="AJ253" s="258" t="str">
        <f>IF(COUNT(H253,I253)&lt;&gt;2,"",ROUND(MIN(H253,I253)*I248,#REF!))</f>
        <v/>
      </c>
      <c r="AK253" s="258" t="str">
        <f>IF(COUNT(I253,J253)&lt;&gt;2,"",ROUND(MIN(I253,J253)*J248,#REF!))</f>
        <v/>
      </c>
      <c r="AL253" s="258" t="str">
        <f>IF(COUNT(J253,K253)&lt;&gt;2,"",ROUND(MIN(J253,K253)*K248,#REF!))</f>
        <v/>
      </c>
      <c r="AM253" s="258" t="str">
        <f>IF(COUNT(K253,L253)&lt;&gt;2,"",ROUND(MIN(K253,L253)*L248,#REF!))</f>
        <v/>
      </c>
      <c r="AN253" s="258" t="str">
        <f>IF(COUNT(L253,M253)&lt;&gt;2,"",ROUND(MIN(L253,M253)*M248,#REF!))</f>
        <v/>
      </c>
      <c r="AO253" s="258" t="str">
        <f>IF(COUNT(M253,N253)&lt;&gt;2,"",ROUND(MIN(M253,N253)*N248,#REF!))</f>
        <v/>
      </c>
      <c r="AP253" s="258" t="str">
        <f>IF(COUNT(N253,O253)&lt;&gt;2,"",ROUND(MIN(N253,O253)*O248,#REF!))</f>
        <v/>
      </c>
      <c r="AQ253" s="258" t="str">
        <f>IF(COUNT(O253,P253)&lt;&gt;2,"",ROUND(MIN(O253,P253)*P248,#REF!))</f>
        <v/>
      </c>
      <c r="AR253" s="258" t="str">
        <f>IF(COUNT(P253,Q253)&lt;&gt;2,"",ROUND(MIN(P253,Q253)*Q248,#REF!))</f>
        <v/>
      </c>
      <c r="AS253" s="258" t="str">
        <f>IF(COUNT(Q253,R253)&lt;&gt;2,"",ROUND(MIN(Q253,R253)*R248,#REF!))</f>
        <v/>
      </c>
      <c r="AT253" s="258" t="str">
        <f>IF(COUNT(R253,S253)&lt;&gt;2,"",ROUND(MIN(R253,S253)*S248,#REF!))</f>
        <v/>
      </c>
      <c r="AU253" s="255"/>
      <c r="AX253" s="268"/>
      <c r="BB253" s="268"/>
      <c r="BC253" s="245"/>
      <c r="BD253" s="245"/>
      <c r="BE253" s="245"/>
      <c r="BF253" s="245"/>
      <c r="BG253" s="245"/>
      <c r="BH253" s="245"/>
      <c r="BI253" s="245"/>
      <c r="BJ253" s="245"/>
      <c r="BK253" s="245"/>
      <c r="BL253" s="245"/>
      <c r="BM253" s="245"/>
      <c r="BN253" s="245"/>
      <c r="BO253" s="245"/>
      <c r="BP253" s="245"/>
      <c r="BQ253" s="245"/>
      <c r="BR253" s="245"/>
      <c r="BS253" s="245"/>
      <c r="BT253" s="245"/>
      <c r="BU253" s="245"/>
      <c r="BV253" s="245"/>
      <c r="BW253" s="245"/>
      <c r="BX253" s="257"/>
      <c r="BY253" s="257"/>
      <c r="BZ253" s="257"/>
      <c r="CA253" s="257"/>
      <c r="CB253" s="257"/>
      <c r="CC253" s="257"/>
      <c r="CD253" s="257"/>
      <c r="CE253" s="257"/>
      <c r="CF253" s="257"/>
      <c r="CG253" s="257"/>
      <c r="CH253" s="257"/>
      <c r="CI253" s="257"/>
      <c r="CJ253" s="257"/>
      <c r="CK253" s="257"/>
      <c r="CL253" s="257"/>
      <c r="CM253" s="257"/>
      <c r="CN253" s="257"/>
      <c r="CO253" s="257"/>
      <c r="CP253" s="257"/>
      <c r="CQ253" s="257"/>
    </row>
    <row r="254" spans="3:100" s="243" customFormat="1" ht="13.5" customHeight="1">
      <c r="C254" s="606"/>
      <c r="D254" s="607"/>
      <c r="E254" s="608" t="s">
        <v>212</v>
      </c>
      <c r="F254" s="609"/>
      <c r="G254" s="610"/>
      <c r="H254" s="261"/>
      <c r="I254" s="261"/>
      <c r="J254" s="261"/>
      <c r="K254" s="261"/>
      <c r="L254" s="261"/>
      <c r="M254" s="261"/>
      <c r="N254" s="261"/>
      <c r="O254" s="261"/>
      <c r="P254" s="261"/>
      <c r="Q254" s="261"/>
      <c r="R254" s="261"/>
      <c r="S254" s="261"/>
      <c r="T254" s="262" t="str">
        <f>IF(COUNT(H254:S254)=0,"",SUMPRODUCT(ROUND(H254:S254,#REF!)))</f>
        <v/>
      </c>
      <c r="U254" s="608" t="s">
        <v>211</v>
      </c>
      <c r="V254" s="609"/>
      <c r="W254" s="609"/>
      <c r="X254" s="610"/>
      <c r="Y254" s="611" t="str">
        <f>IF(COUNT(T254)=0,"",T254)</f>
        <v/>
      </c>
      <c r="Z254" s="612"/>
      <c r="AA254" s="257"/>
      <c r="AB254" s="257"/>
      <c r="AC254" s="257"/>
      <c r="AD254" s="606"/>
      <c r="AE254" s="607"/>
      <c r="AF254" s="608" t="s">
        <v>199</v>
      </c>
      <c r="AG254" s="609"/>
      <c r="AH254" s="610"/>
      <c r="AI254" s="264" t="str">
        <f t="shared" ref="AI254:AT254" si="53">IF(COUNT(H253:H254)=0,"",ROUND(H254/(H253*24*AI248/1000),3))</f>
        <v/>
      </c>
      <c r="AJ254" s="264" t="str">
        <f t="shared" si="53"/>
        <v/>
      </c>
      <c r="AK254" s="264" t="str">
        <f t="shared" si="53"/>
        <v/>
      </c>
      <c r="AL254" s="264" t="str">
        <f t="shared" si="53"/>
        <v/>
      </c>
      <c r="AM254" s="264" t="str">
        <f t="shared" si="53"/>
        <v/>
      </c>
      <c r="AN254" s="264" t="str">
        <f t="shared" si="53"/>
        <v/>
      </c>
      <c r="AO254" s="264" t="str">
        <f t="shared" si="53"/>
        <v/>
      </c>
      <c r="AP254" s="264" t="str">
        <f t="shared" si="53"/>
        <v/>
      </c>
      <c r="AQ254" s="264" t="str">
        <f t="shared" si="53"/>
        <v/>
      </c>
      <c r="AR254" s="264" t="str">
        <f t="shared" si="53"/>
        <v/>
      </c>
      <c r="AS254" s="264" t="str">
        <f t="shared" si="53"/>
        <v/>
      </c>
      <c r="AT254" s="264" t="str">
        <f t="shared" si="53"/>
        <v/>
      </c>
      <c r="AU254" s="265" t="str">
        <f>IF(COUNT(AI254:AT254)=0,"",AVERAGE(AI254:AT254))</f>
        <v/>
      </c>
      <c r="AX254" s="240" t="e">
        <f>IF(#REF!="発電事業者","算定結果　送電取引帳票","算定結果　受電取引帳票")</f>
        <v>#REF!</v>
      </c>
      <c r="BR254" s="268"/>
    </row>
    <row r="255" spans="3:100" s="243" customFormat="1" ht="13.5" customHeight="1">
      <c r="C255" s="604" t="e">
        <f>DATE(#REF!+1,1,1)</f>
        <v>#REF!</v>
      </c>
      <c r="D255" s="605"/>
      <c r="E255" s="613" t="s">
        <v>275</v>
      </c>
      <c r="F255" s="614"/>
      <c r="G255" s="615"/>
      <c r="H255" s="256"/>
      <c r="I255" s="256"/>
      <c r="J255" s="256"/>
      <c r="K255" s="256"/>
      <c r="L255" s="256"/>
      <c r="M255" s="256"/>
      <c r="N255" s="256"/>
      <c r="O255" s="256"/>
      <c r="P255" s="256"/>
      <c r="Q255" s="256"/>
      <c r="R255" s="256"/>
      <c r="S255" s="256"/>
      <c r="T255" s="255"/>
      <c r="U255" s="618"/>
      <c r="V255" s="619"/>
      <c r="W255" s="619"/>
      <c r="X255" s="619"/>
      <c r="Y255" s="619"/>
      <c r="Z255" s="620"/>
      <c r="AA255" s="257"/>
      <c r="AB255" s="257"/>
      <c r="AC255" s="257"/>
      <c r="AD255" s="604" t="e">
        <f>DATE(#REF!+1,1,1)</f>
        <v>#REF!</v>
      </c>
      <c r="AE255" s="605"/>
      <c r="AF255" s="613" t="s">
        <v>198</v>
      </c>
      <c r="AG255" s="614"/>
      <c r="AH255" s="615"/>
      <c r="AI255" s="258" t="str">
        <f>IF(COUNT(S253,H255)&lt;&gt;2,"",ROUND(MIN(S253,H255)*H248,#REF!))</f>
        <v/>
      </c>
      <c r="AJ255" s="258" t="str">
        <f>IF(COUNT(H255,I255)&lt;&gt;2,"",ROUND(MIN(H255,I255)*I248,#REF!))</f>
        <v/>
      </c>
      <c r="AK255" s="258" t="str">
        <f>IF(COUNT(I255,J255)&lt;&gt;2,"",ROUND(MIN(I255,J255)*J248,#REF!))</f>
        <v/>
      </c>
      <c r="AL255" s="258" t="str">
        <f>IF(COUNT(J255,K255)&lt;&gt;2,"",ROUND(MIN(J255,K255)*K248,#REF!))</f>
        <v/>
      </c>
      <c r="AM255" s="258" t="str">
        <f>IF(COUNT(K255,L255)&lt;&gt;2,"",ROUND(MIN(K255,L255)*L248,#REF!))</f>
        <v/>
      </c>
      <c r="AN255" s="258" t="str">
        <f>IF(COUNT(L255,M255)&lt;&gt;2,"",ROUND(MIN(L255,M255)*M248,#REF!))</f>
        <v/>
      </c>
      <c r="AO255" s="258" t="str">
        <f>IF(COUNT(M255,N255)&lt;&gt;2,"",ROUND(MIN(M255,N255)*N248,#REF!))</f>
        <v/>
      </c>
      <c r="AP255" s="258" t="str">
        <f>IF(COUNT(N255,O255)&lt;&gt;2,"",ROUND(MIN(N255,O255)*O248,#REF!))</f>
        <v/>
      </c>
      <c r="AQ255" s="258" t="str">
        <f>IF(COUNT(O255,P255)&lt;&gt;2,"",ROUND(MIN(O255,P255)*P248,#REF!))</f>
        <v/>
      </c>
      <c r="AR255" s="258" t="str">
        <f>IF(COUNT(P255,Q255)&lt;&gt;2,"",ROUND(MIN(P255,Q255)*Q248,#REF!))</f>
        <v/>
      </c>
      <c r="AS255" s="258" t="str">
        <f>IF(COUNT(Q255,R255)&lt;&gt;2,"",ROUND(MIN(Q255,R255)*R248,#REF!))</f>
        <v/>
      </c>
      <c r="AT255" s="258" t="str">
        <f>IF(COUNT(R255,S255)&lt;&gt;2,"",ROUND(MIN(R255,S255)*S248,#REF!))</f>
        <v/>
      </c>
      <c r="AU255" s="255"/>
      <c r="AX255" s="594" t="s">
        <v>200</v>
      </c>
      <c r="AY255" s="594"/>
      <c r="AZ255" s="595" t="s">
        <v>201</v>
      </c>
      <c r="BA255" s="594" t="s">
        <v>202</v>
      </c>
      <c r="BB255" s="594"/>
      <c r="BC255" s="594"/>
      <c r="BD255" s="595" t="s">
        <v>204</v>
      </c>
      <c r="BE255" s="597" t="s">
        <v>176</v>
      </c>
      <c r="BF255" s="598"/>
      <c r="BG255" s="601" t="e">
        <f>DATE(#REF!,1,1)</f>
        <v>#REF!</v>
      </c>
      <c r="BH255" s="602"/>
      <c r="BI255" s="602"/>
      <c r="BJ255" s="602"/>
      <c r="BK255" s="602"/>
      <c r="BL255" s="602"/>
      <c r="BM255" s="602"/>
      <c r="BN255" s="602"/>
      <c r="BO255" s="602"/>
      <c r="BP255" s="602"/>
      <c r="BQ255" s="602"/>
      <c r="BR255" s="603"/>
      <c r="BS255" s="594" t="s">
        <v>175</v>
      </c>
      <c r="BT255" s="594"/>
      <c r="BU255" s="594"/>
      <c r="BV255" s="594"/>
      <c r="BW255" s="592" t="e">
        <f>DATE(#REF!-1,1,1)</f>
        <v>#REF!</v>
      </c>
      <c r="BX255" s="592" t="e">
        <f>DATE(#REF!,1,1)</f>
        <v>#REF!</v>
      </c>
      <c r="BY255" s="592" t="e">
        <f>DATE(#REF!+1,1,1)</f>
        <v>#REF!</v>
      </c>
      <c r="BZ255" s="592" t="e">
        <f>DATE(#REF!+2,1,1)</f>
        <v>#REF!</v>
      </c>
      <c r="CA255" s="592" t="e">
        <f>DATE(#REF!+3,1,1)</f>
        <v>#REF!</v>
      </c>
      <c r="CB255" s="592" t="e">
        <f>DATE(#REF!+4,1,1)</f>
        <v>#REF!</v>
      </c>
      <c r="CC255" s="592" t="e">
        <f>DATE(#REF!+5,1,1)</f>
        <v>#REF!</v>
      </c>
      <c r="CD255" s="592" t="e">
        <f>DATE(#REF!+6,1,1)</f>
        <v>#REF!</v>
      </c>
      <c r="CE255" s="592" t="e">
        <f>DATE(#REF!+7,1,1)</f>
        <v>#REF!</v>
      </c>
      <c r="CF255" s="592" t="e">
        <f>DATE(#REF!+8,1,1)</f>
        <v>#REF!</v>
      </c>
      <c r="CG255" s="592" t="e">
        <f>DATE(#REF!+9,1,1)</f>
        <v>#REF!</v>
      </c>
      <c r="CH255" s="566" t="s">
        <v>268</v>
      </c>
      <c r="CI255" s="567"/>
      <c r="CJ255" s="567"/>
      <c r="CK255" s="567"/>
      <c r="CL255" s="567"/>
      <c r="CM255" s="567"/>
      <c r="CN255" s="567"/>
      <c r="CO255" s="567"/>
      <c r="CP255" s="567"/>
      <c r="CQ255" s="567"/>
    </row>
    <row r="256" spans="3:100" s="243" customFormat="1" ht="13.5" customHeight="1">
      <c r="C256" s="606"/>
      <c r="D256" s="607"/>
      <c r="E256" s="608" t="s">
        <v>212</v>
      </c>
      <c r="F256" s="609"/>
      <c r="G256" s="610"/>
      <c r="H256" s="261"/>
      <c r="I256" s="261"/>
      <c r="J256" s="261"/>
      <c r="K256" s="261"/>
      <c r="L256" s="261"/>
      <c r="M256" s="261"/>
      <c r="N256" s="261"/>
      <c r="O256" s="261"/>
      <c r="P256" s="261"/>
      <c r="Q256" s="261"/>
      <c r="R256" s="261"/>
      <c r="S256" s="261"/>
      <c r="T256" s="262" t="str">
        <f>IF(COUNT(H256:S256)=0,"",SUMPRODUCT(ROUND(H256:S256,#REF!)))</f>
        <v/>
      </c>
      <c r="U256" s="621"/>
      <c r="V256" s="622"/>
      <c r="W256" s="622"/>
      <c r="X256" s="622"/>
      <c r="Y256" s="622"/>
      <c r="Z256" s="623"/>
      <c r="AA256" s="257"/>
      <c r="AB256" s="257"/>
      <c r="AC256" s="257"/>
      <c r="AD256" s="606"/>
      <c r="AE256" s="607"/>
      <c r="AF256" s="608" t="s">
        <v>199</v>
      </c>
      <c r="AG256" s="609"/>
      <c r="AH256" s="610"/>
      <c r="AI256" s="264" t="str">
        <f t="shared" ref="AI256:AT256" si="54">IF(COUNT(H255:H256)=0,"",ROUND(H256/(H255*24*AI248/1000),3))</f>
        <v/>
      </c>
      <c r="AJ256" s="264" t="str">
        <f t="shared" si="54"/>
        <v/>
      </c>
      <c r="AK256" s="264" t="str">
        <f t="shared" si="54"/>
        <v/>
      </c>
      <c r="AL256" s="264" t="str">
        <f t="shared" si="54"/>
        <v/>
      </c>
      <c r="AM256" s="264" t="str">
        <f t="shared" si="54"/>
        <v/>
      </c>
      <c r="AN256" s="264" t="str">
        <f t="shared" si="54"/>
        <v/>
      </c>
      <c r="AO256" s="264" t="str">
        <f t="shared" si="54"/>
        <v/>
      </c>
      <c r="AP256" s="264" t="str">
        <f t="shared" si="54"/>
        <v/>
      </c>
      <c r="AQ256" s="264" t="str">
        <f t="shared" si="54"/>
        <v/>
      </c>
      <c r="AR256" s="264" t="str">
        <f t="shared" si="54"/>
        <v/>
      </c>
      <c r="AS256" s="264" t="str">
        <f t="shared" si="54"/>
        <v/>
      </c>
      <c r="AT256" s="264" t="str">
        <f t="shared" si="54"/>
        <v/>
      </c>
      <c r="AU256" s="265" t="str">
        <f>IF(COUNT(AI256:AT256)=0,"",AVERAGE(AI256:AT256))</f>
        <v/>
      </c>
      <c r="AX256" s="594"/>
      <c r="AY256" s="594"/>
      <c r="AZ256" s="596"/>
      <c r="BA256" s="594"/>
      <c r="BB256" s="594"/>
      <c r="BC256" s="594"/>
      <c r="BD256" s="596"/>
      <c r="BE256" s="599"/>
      <c r="BF256" s="600"/>
      <c r="BG256" s="322" t="s">
        <v>194</v>
      </c>
      <c r="BH256" s="322" t="s">
        <v>195</v>
      </c>
      <c r="BI256" s="322" t="s">
        <v>161</v>
      </c>
      <c r="BJ256" s="322" t="s">
        <v>162</v>
      </c>
      <c r="BK256" s="322" t="s">
        <v>163</v>
      </c>
      <c r="BL256" s="322" t="s">
        <v>164</v>
      </c>
      <c r="BM256" s="322" t="s">
        <v>165</v>
      </c>
      <c r="BN256" s="322" t="s">
        <v>166</v>
      </c>
      <c r="BO256" s="322" t="s">
        <v>167</v>
      </c>
      <c r="BP256" s="322" t="s">
        <v>168</v>
      </c>
      <c r="BQ256" s="322" t="s">
        <v>169</v>
      </c>
      <c r="BR256" s="322" t="s">
        <v>170</v>
      </c>
      <c r="BS256" s="594"/>
      <c r="BT256" s="594"/>
      <c r="BU256" s="594"/>
      <c r="BV256" s="594"/>
      <c r="BW256" s="593"/>
      <c r="BX256" s="593"/>
      <c r="BY256" s="593">
        <v>43101</v>
      </c>
      <c r="BZ256" s="593">
        <v>43466</v>
      </c>
      <c r="CA256" s="593">
        <v>43831</v>
      </c>
      <c r="CB256" s="593">
        <v>44197</v>
      </c>
      <c r="CC256" s="593">
        <v>44562</v>
      </c>
      <c r="CD256" s="593">
        <v>44927</v>
      </c>
      <c r="CE256" s="593">
        <v>45292</v>
      </c>
      <c r="CF256" s="593">
        <v>45658</v>
      </c>
      <c r="CG256" s="593">
        <v>46023</v>
      </c>
      <c r="CH256" s="567"/>
      <c r="CI256" s="567"/>
      <c r="CJ256" s="567"/>
      <c r="CK256" s="567"/>
      <c r="CL256" s="567"/>
      <c r="CM256" s="567"/>
      <c r="CN256" s="567"/>
      <c r="CO256" s="567"/>
      <c r="CP256" s="567"/>
      <c r="CQ256" s="567"/>
    </row>
    <row r="257" spans="3:95" s="243" customFormat="1" ht="13.5" customHeight="1">
      <c r="C257" s="604" t="e">
        <f>DATE(#REF!+2,1,1)</f>
        <v>#REF!</v>
      </c>
      <c r="D257" s="605"/>
      <c r="E257" s="613" t="s">
        <v>275</v>
      </c>
      <c r="F257" s="614"/>
      <c r="G257" s="615"/>
      <c r="H257" s="256"/>
      <c r="I257" s="256"/>
      <c r="J257" s="256"/>
      <c r="K257" s="256"/>
      <c r="L257" s="256"/>
      <c r="M257" s="256"/>
      <c r="N257" s="256"/>
      <c r="O257" s="256"/>
      <c r="P257" s="256"/>
      <c r="Q257" s="256"/>
      <c r="R257" s="256"/>
      <c r="S257" s="256"/>
      <c r="T257" s="255"/>
      <c r="U257" s="621"/>
      <c r="V257" s="622"/>
      <c r="W257" s="622"/>
      <c r="X257" s="622"/>
      <c r="Y257" s="622"/>
      <c r="Z257" s="623"/>
      <c r="AA257" s="257"/>
      <c r="AB257" s="257"/>
      <c r="AC257" s="257"/>
      <c r="AD257" s="604" t="e">
        <f>DATE(#REF!+2,1,1)</f>
        <v>#REF!</v>
      </c>
      <c r="AE257" s="605"/>
      <c r="AF257" s="613" t="s">
        <v>198</v>
      </c>
      <c r="AG257" s="614"/>
      <c r="AH257" s="615"/>
      <c r="AI257" s="258" t="str">
        <f>IF(COUNT(S255,H257)&lt;&gt;2,"",ROUND(MIN(S255,H257)*H248,#REF!))</f>
        <v/>
      </c>
      <c r="AJ257" s="258" t="str">
        <f>IF(COUNT(H257,I257)&lt;&gt;2,"",ROUND(MIN(H257,I257)*I248,#REF!))</f>
        <v/>
      </c>
      <c r="AK257" s="258" t="str">
        <f>IF(COUNT(I257,J257)&lt;&gt;2,"",ROUND(MIN(I257,J257)*J248,#REF!))</f>
        <v/>
      </c>
      <c r="AL257" s="258" t="str">
        <f>IF(COUNT(J257,K257)&lt;&gt;2,"",ROUND(MIN(J257,K257)*K248,#REF!))</f>
        <v/>
      </c>
      <c r="AM257" s="258" t="str">
        <f>IF(COUNT(K257,L257)&lt;&gt;2,"",ROUND(MIN(K257,L257)*L248,#REF!))</f>
        <v/>
      </c>
      <c r="AN257" s="258" t="str">
        <f>IF(COUNT(L257,M257)&lt;&gt;2,"",ROUND(MIN(L257,M257)*M248,#REF!))</f>
        <v/>
      </c>
      <c r="AO257" s="258" t="str">
        <f>IF(COUNT(M257,N257)&lt;&gt;2,"",ROUND(MIN(M257,N257)*N248,#REF!))</f>
        <v/>
      </c>
      <c r="AP257" s="258" t="str">
        <f>IF(COUNT(N257,O257)&lt;&gt;2,"",ROUND(MIN(N257,O257)*O248,#REF!))</f>
        <v/>
      </c>
      <c r="AQ257" s="258" t="str">
        <f>IF(COUNT(O257,P257)&lt;&gt;2,"",ROUND(MIN(O257,P257)*P248,#REF!))</f>
        <v/>
      </c>
      <c r="AR257" s="258" t="str">
        <f>IF(COUNT(P257,Q257)&lt;&gt;2,"",ROUND(MIN(P257,Q257)*Q248,#REF!))</f>
        <v/>
      </c>
      <c r="AS257" s="258" t="str">
        <f>IF(COUNT(Q257,R257)&lt;&gt;2,"",ROUND(MIN(Q257,R257)*R248,#REF!))</f>
        <v/>
      </c>
      <c r="AT257" s="258" t="str">
        <f>IF(COUNT(R257,S257)&lt;&gt;2,"",ROUND(MIN(R257,S257)*S248,#REF!))</f>
        <v/>
      </c>
      <c r="AU257" s="255"/>
      <c r="AX257" s="569" t="str">
        <f>IF(C279="","",C279)</f>
        <v/>
      </c>
      <c r="AY257" s="569"/>
      <c r="AZ257" s="587" t="str">
        <f>IF(E279="","",E279)</f>
        <v/>
      </c>
      <c r="BA257" s="590" t="str">
        <f ca="1">IF(F279="","",F279)</f>
        <v/>
      </c>
      <c r="BB257" s="590"/>
      <c r="BC257" s="590"/>
      <c r="BD257" s="587" t="str">
        <f>IF(I279="","",I279)</f>
        <v/>
      </c>
      <c r="BE257" s="578" t="e">
        <f>IF(#REF!="発電事業者","送電電力（MW）","受電電力（MW）")</f>
        <v>#REF!</v>
      </c>
      <c r="BF257" s="579"/>
      <c r="BG257" s="325" t="str">
        <f>IF(AND(COUNT(BG248)+COUNTA(E279)=2,L279&lt;&gt;""),ROUND(BG248-SUMIF(BE260:BF286,BE257,BG260:BG286),#REF!),"")</f>
        <v/>
      </c>
      <c r="BH257" s="325" t="str">
        <f>IF(AND(COUNT(BH248)+COUNTA(E279)=2,M279&lt;&gt;""),ROUND(BH248-SUMIF(BE260:BF286,BE257,BH260:BH286),#REF!),"")</f>
        <v/>
      </c>
      <c r="BI257" s="325" t="str">
        <f>IF(AND(COUNT(BI248)+COUNTA(E279)=2,N279&lt;&gt;""),ROUND(BI248-SUMIF(BE260:BF286,BE257,BI260:BI286),#REF!),"")</f>
        <v/>
      </c>
      <c r="BJ257" s="325" t="str">
        <f>IF(AND(COUNT(BJ248)+COUNTA(E279)=2,O279&lt;&gt;""),ROUND(BJ248-SUMIF(BE260:BF286,BE257,BJ260:BJ286),#REF!),"")</f>
        <v/>
      </c>
      <c r="BK257" s="325" t="str">
        <f>IF(AND(COUNT(BK248)+COUNTA(E279)=2,P279&lt;&gt;""),ROUND(BK248-SUMIF(BE260:BF286,BE257,BK260:BK286),#REF!),"")</f>
        <v/>
      </c>
      <c r="BL257" s="325" t="str">
        <f>IF(AND(COUNT(BL248)+COUNTA(E279)=2,Q279&lt;&gt;""),ROUND(BL248-SUMIF(BE260:BF286,BE257,BL260:BL286),#REF!),"")</f>
        <v/>
      </c>
      <c r="BM257" s="325" t="str">
        <f>IF(AND(COUNT(BM248)+COUNTA(E279)=2,R279&lt;&gt;""),ROUND(BM248-SUMIF(BE260:BF286,BE257,BM260:BM286),#REF!),"")</f>
        <v/>
      </c>
      <c r="BN257" s="325" t="str">
        <f>IF(AND(COUNT(BN248)+COUNTA(E279)=2,S279&lt;&gt;""),ROUND(BN248-SUMIF(BE260:BF286,BE257,BN260:BN286),#REF!),"")</f>
        <v/>
      </c>
      <c r="BO257" s="325" t="str">
        <f>IF(AND(COUNT(BO248)+COUNTA(E279)=2,T279&lt;&gt;""),ROUND(BO248-SUMIF(BE260:BF286,BE257,BO260:BO286),#REF!),"")</f>
        <v/>
      </c>
      <c r="BP257" s="325" t="str">
        <f>IF(AND(COUNT(BP248)+COUNTA(E279)=2,U279&lt;&gt;""),ROUND(BP248-SUMIF(BE260:BF286,BE257,BP260:BP286),#REF!),"")</f>
        <v/>
      </c>
      <c r="BQ257" s="325" t="str">
        <f>IF(AND(COUNT(BQ248)+COUNTA(E279)=2,V279&lt;&gt;""),ROUND(BQ248-SUMIF(BE260:BF286,BE257,BQ260:BQ286),#REF!),"")</f>
        <v/>
      </c>
      <c r="BR257" s="325" t="str">
        <f>IF(AND(COUNT(BR248)+COUNTA(E279)=2,W279&lt;&gt;""),ROUND(BR248-SUMIF(BE260:BF286,BE257,BR260:BR286),#REF!),"")</f>
        <v/>
      </c>
      <c r="BS257" s="569" t="e">
        <f>IF(#REF!="発電事業者","送電電力（MW）","受電電力（MW）")</f>
        <v>#REF!</v>
      </c>
      <c r="BT257" s="569"/>
      <c r="BU257" s="569"/>
      <c r="BV257" s="323" t="s">
        <v>171</v>
      </c>
      <c r="BW257" s="580"/>
      <c r="BX257" s="580"/>
      <c r="BY257" s="325" t="str">
        <f>IF(AND(COUNT(BY248)+COUNTA(E279)=2,X279&lt;&gt;""),ROUND(BY248-SUMIF(BV260:BV286,BV257,BY260:BY286),#REF!),"")</f>
        <v/>
      </c>
      <c r="BZ257" s="325" t="str">
        <f>IF(AND(COUNT(BZ248)+COUNTA(E279)=2,Y279&lt;&gt;""),ROUND(BZ248-SUMIF(BV260:BV286,BV257,BZ260:BZ286),#REF!),"")</f>
        <v/>
      </c>
      <c r="CA257" s="325" t="str">
        <f>IF(AND(COUNT(CA248)+COUNTA(E279)=2,Z279&lt;&gt;""),ROUND(CA248-SUMIF(BV260:BV286,BV257,CA260:CA286),#REF!),"")</f>
        <v/>
      </c>
      <c r="CB257" s="325" t="str">
        <f>IF(AND(COUNT(CB248)+COUNTA(E279)=2,AA279&lt;&gt;""),ROUND(CB248-SUMIF(BV260:BV286,BV257,CB260:CB286),#REF!),"")</f>
        <v/>
      </c>
      <c r="CC257" s="325" t="str">
        <f>IF(AND(COUNT(CC248)+COUNTA(E279)=2,AB279&lt;&gt;""),ROUND(CC248-SUMIF(BV260:BV286,BV257,CC260:CC286),#REF!),"")</f>
        <v/>
      </c>
      <c r="CD257" s="325" t="str">
        <f>IF(AND(COUNT(CD248)+COUNTA(E279)=2,AC279&lt;&gt;""),ROUND(CD248-SUMIF(BV260:BV286,BV257,CD260:CD286),#REF!),"")</f>
        <v/>
      </c>
      <c r="CE257" s="325" t="str">
        <f>IF(AND(COUNT(CE248)+COUNTA(E279)=2,AD279&lt;&gt;""),ROUND(CE248-SUMIF(BV260:BV286,BV257,CE260:CE286),#REF!),"")</f>
        <v/>
      </c>
      <c r="CF257" s="325" t="str">
        <f>IF(AND(COUNT(CF248)+COUNTA(E279)=2,AE279&lt;&gt;""),ROUND(CF248-SUMIF(BV260:BV286,BV257,CF260:CF286),#REF!),"")</f>
        <v/>
      </c>
      <c r="CG257" s="325" t="str">
        <f>IF(AND(COUNT(CG248)+COUNTA(E279)=2,AF279&lt;&gt;""),ROUND(CG248-SUMIF(BV260:BV286,BV257,CG260:CG286),#REF!),"")</f>
        <v/>
      </c>
      <c r="CH257" s="563" t="s">
        <v>117</v>
      </c>
      <c r="CI257" s="563"/>
      <c r="CJ257" s="563"/>
      <c r="CK257" s="563"/>
      <c r="CL257" s="563"/>
      <c r="CM257" s="563"/>
      <c r="CN257" s="563"/>
      <c r="CO257" s="563"/>
      <c r="CP257" s="563"/>
      <c r="CQ257" s="563"/>
    </row>
    <row r="258" spans="3:95" s="243" customFormat="1" ht="13.5" customHeight="1">
      <c r="C258" s="606"/>
      <c r="D258" s="607"/>
      <c r="E258" s="608" t="s">
        <v>212</v>
      </c>
      <c r="F258" s="609"/>
      <c r="G258" s="610"/>
      <c r="H258" s="261"/>
      <c r="I258" s="261"/>
      <c r="J258" s="261"/>
      <c r="K258" s="261"/>
      <c r="L258" s="261"/>
      <c r="M258" s="261"/>
      <c r="N258" s="261"/>
      <c r="O258" s="261"/>
      <c r="P258" s="261"/>
      <c r="Q258" s="261"/>
      <c r="R258" s="261"/>
      <c r="S258" s="261"/>
      <c r="T258" s="262" t="str">
        <f>IF(COUNT(H258:S258)=0,"",SUMPRODUCT(ROUND(H258:S258,#REF!)))</f>
        <v/>
      </c>
      <c r="U258" s="621"/>
      <c r="V258" s="622"/>
      <c r="W258" s="622"/>
      <c r="X258" s="622"/>
      <c r="Y258" s="622"/>
      <c r="Z258" s="623"/>
      <c r="AA258" s="257"/>
      <c r="AB258" s="257"/>
      <c r="AC258" s="257"/>
      <c r="AD258" s="606"/>
      <c r="AE258" s="607"/>
      <c r="AF258" s="608" t="s">
        <v>199</v>
      </c>
      <c r="AG258" s="609"/>
      <c r="AH258" s="610"/>
      <c r="AI258" s="264" t="str">
        <f t="shared" ref="AI258:AT258" si="55">IF(COUNT(H257:H258)=0,"",ROUND(H258/(H257*24*AI248/1000),3))</f>
        <v/>
      </c>
      <c r="AJ258" s="264" t="str">
        <f t="shared" si="55"/>
        <v/>
      </c>
      <c r="AK258" s="264" t="str">
        <f t="shared" si="55"/>
        <v/>
      </c>
      <c r="AL258" s="264" t="str">
        <f t="shared" si="55"/>
        <v/>
      </c>
      <c r="AM258" s="264" t="str">
        <f t="shared" si="55"/>
        <v/>
      </c>
      <c r="AN258" s="264" t="str">
        <f t="shared" si="55"/>
        <v/>
      </c>
      <c r="AO258" s="264" t="str">
        <f t="shared" si="55"/>
        <v/>
      </c>
      <c r="AP258" s="264" t="str">
        <f t="shared" si="55"/>
        <v/>
      </c>
      <c r="AQ258" s="264" t="str">
        <f t="shared" si="55"/>
        <v/>
      </c>
      <c r="AR258" s="264" t="str">
        <f t="shared" si="55"/>
        <v/>
      </c>
      <c r="AS258" s="264" t="str">
        <f t="shared" si="55"/>
        <v/>
      </c>
      <c r="AT258" s="264" t="str">
        <f t="shared" si="55"/>
        <v/>
      </c>
      <c r="AU258" s="265" t="str">
        <f>IF(COUNT(AI258:AT258)=0,"",AVERAGE(AI258:AT258))</f>
        <v/>
      </c>
      <c r="AX258" s="569"/>
      <c r="AY258" s="569"/>
      <c r="AZ258" s="588"/>
      <c r="BA258" s="590"/>
      <c r="BB258" s="590"/>
      <c r="BC258" s="590"/>
      <c r="BD258" s="588"/>
      <c r="BE258" s="583"/>
      <c r="BF258" s="584"/>
      <c r="BG258" s="259"/>
      <c r="BH258" s="259"/>
      <c r="BI258" s="259"/>
      <c r="BJ258" s="259"/>
      <c r="BK258" s="259"/>
      <c r="BL258" s="259"/>
      <c r="BM258" s="259"/>
      <c r="BN258" s="259"/>
      <c r="BO258" s="259"/>
      <c r="BP258" s="259"/>
      <c r="BQ258" s="259"/>
      <c r="BR258" s="259"/>
      <c r="BS258" s="569"/>
      <c r="BT258" s="569"/>
      <c r="BU258" s="569"/>
      <c r="BV258" s="323" t="s">
        <v>172</v>
      </c>
      <c r="BW258" s="581"/>
      <c r="BX258" s="581"/>
      <c r="BY258" s="325" t="str">
        <f>IF(AND(COUNT(BY249)+COUNTA(E279)=2,X279&lt;&gt;""),ROUND(BY249-SUMIF(BV260:BV286,BV258,BY260:BY286),#REF!),"")</f>
        <v/>
      </c>
      <c r="BZ258" s="325" t="str">
        <f>IF(AND(COUNT(BZ249)+COUNTA(E279)=2,Y279&lt;&gt;""),ROUND(BZ249-SUMIF(BV260:BV286,BV258,BZ260:BZ286),#REF!),"")</f>
        <v/>
      </c>
      <c r="CA258" s="325" t="str">
        <f>IF(AND(COUNT(CA249)+COUNTA(E279)=2,Z279&lt;&gt;""),ROUND(CA249-SUMIF(BV260:BV286,BV258,CA260:CA286),#REF!),"")</f>
        <v/>
      </c>
      <c r="CB258" s="325" t="str">
        <f>IF(AND(COUNT(CB249)+COUNTA(E279)=2,AA279&lt;&gt;""),ROUND(CB249-SUMIF(BV260:BV286,BV258,CB260:CB286),#REF!),"")</f>
        <v/>
      </c>
      <c r="CC258" s="325" t="str">
        <f>IF(AND(COUNT(CC249)+COUNTA(E279)=2,AB279&lt;&gt;""),ROUND(CC249-SUMIF(BV260:BV286,BV258,CC260:CC286),#REF!),"")</f>
        <v/>
      </c>
      <c r="CD258" s="325" t="str">
        <f>IF(AND(COUNT(CD249)+COUNTA(E279)=2,AC279&lt;&gt;""),ROUND(CD249-SUMIF(BV260:BV286,BV258,CD260:CD286),#REF!),"")</f>
        <v/>
      </c>
      <c r="CE258" s="325" t="str">
        <f>IF(AND(COUNT(CE249)+COUNTA(E279)=2,AD279&lt;&gt;""),ROUND(CE249-SUMIF(BV260:BV286,BV258,CE260:CE286),#REF!),"")</f>
        <v/>
      </c>
      <c r="CF258" s="325" t="str">
        <f>IF(AND(COUNT(CF249)+COUNTA(E279)=2,AE279&lt;&gt;""),ROUND(CF249-SUMIF(BV260:BV286,BV258,CF260:CF286),#REF!),"")</f>
        <v/>
      </c>
      <c r="CG258" s="325" t="str">
        <f>IF(AND(COUNT(CG249)+COUNTA(E279)=2,AF279&lt;&gt;""),ROUND(CG249-SUMIF(BV260:BV286,BV258,CG260:CG286),#REF!),"")</f>
        <v/>
      </c>
      <c r="CH258" s="564" t="str">
        <f>IF(CH257="","",CH257)</f>
        <v>風力</v>
      </c>
      <c r="CI258" s="564"/>
      <c r="CJ258" s="564"/>
      <c r="CK258" s="564"/>
      <c r="CL258" s="564"/>
      <c r="CM258" s="564"/>
      <c r="CN258" s="564"/>
      <c r="CO258" s="564"/>
      <c r="CP258" s="564"/>
      <c r="CQ258" s="564"/>
    </row>
    <row r="259" spans="3:95" s="243" customFormat="1" ht="13.5" customHeight="1">
      <c r="C259" s="604" t="e">
        <f>DATE(#REF!+3,1,1)</f>
        <v>#REF!</v>
      </c>
      <c r="D259" s="605"/>
      <c r="E259" s="613" t="s">
        <v>275</v>
      </c>
      <c r="F259" s="614"/>
      <c r="G259" s="615"/>
      <c r="H259" s="256"/>
      <c r="I259" s="256"/>
      <c r="J259" s="256"/>
      <c r="K259" s="256"/>
      <c r="L259" s="256"/>
      <c r="M259" s="256"/>
      <c r="N259" s="256"/>
      <c r="O259" s="256"/>
      <c r="P259" s="256"/>
      <c r="Q259" s="256"/>
      <c r="R259" s="256"/>
      <c r="S259" s="256"/>
      <c r="T259" s="255"/>
      <c r="U259" s="621"/>
      <c r="V259" s="622"/>
      <c r="W259" s="622"/>
      <c r="X259" s="622"/>
      <c r="Y259" s="622"/>
      <c r="Z259" s="623"/>
      <c r="AA259" s="257"/>
      <c r="AB259" s="257"/>
      <c r="AC259" s="257"/>
      <c r="AD259" s="604" t="e">
        <f>DATE(#REF!+3,1,1)</f>
        <v>#REF!</v>
      </c>
      <c r="AE259" s="605"/>
      <c r="AF259" s="613" t="s">
        <v>198</v>
      </c>
      <c r="AG259" s="614"/>
      <c r="AH259" s="615"/>
      <c r="AI259" s="258" t="str">
        <f>IF(COUNT(S257,H259)&lt;&gt;2,"",ROUND(MIN(S257,H259)*H248,#REF!))</f>
        <v/>
      </c>
      <c r="AJ259" s="258" t="str">
        <f>IF(COUNT(H259,I259)&lt;&gt;2,"",ROUND(MIN(H259,I259)*I248,#REF!))</f>
        <v/>
      </c>
      <c r="AK259" s="258" t="str">
        <f>IF(COUNT(I259,J259)&lt;&gt;2,"",ROUND(MIN(I259,J259)*J248,#REF!))</f>
        <v/>
      </c>
      <c r="AL259" s="258" t="str">
        <f>IF(COUNT(J259,K259)&lt;&gt;2,"",ROUND(MIN(J259,K259)*K248,#REF!))</f>
        <v/>
      </c>
      <c r="AM259" s="258" t="str">
        <f>IF(COUNT(K259,L259)&lt;&gt;2,"",ROUND(MIN(K259,L259)*L248,#REF!))</f>
        <v/>
      </c>
      <c r="AN259" s="258" t="str">
        <f>IF(COUNT(L259,M259)&lt;&gt;2,"",ROUND(MIN(L259,M259)*M248,#REF!))</f>
        <v/>
      </c>
      <c r="AO259" s="258" t="str">
        <f>IF(COUNT(M259,N259)&lt;&gt;2,"",ROUND(MIN(M259,N259)*N248,#REF!))</f>
        <v/>
      </c>
      <c r="AP259" s="258" t="str">
        <f>IF(COUNT(N259,O259)&lt;&gt;2,"",ROUND(MIN(N259,O259)*O248,#REF!))</f>
        <v/>
      </c>
      <c r="AQ259" s="258" t="str">
        <f>IF(COUNT(O259,P259)&lt;&gt;2,"",ROUND(MIN(O259,P259)*P248,#REF!))</f>
        <v/>
      </c>
      <c r="AR259" s="258" t="str">
        <f>IF(COUNT(P259,Q259)&lt;&gt;2,"",ROUND(MIN(P259,Q259)*Q248,#REF!))</f>
        <v/>
      </c>
      <c r="AS259" s="258" t="str">
        <f>IF(COUNT(Q259,R259)&lt;&gt;2,"",ROUND(MIN(Q259,R259)*R248,#REF!))</f>
        <v/>
      </c>
      <c r="AT259" s="258" t="str">
        <f>IF(COUNT(R259,S259)&lt;&gt;2,"",ROUND(MIN(R259,S259)*S248,#REF!))</f>
        <v/>
      </c>
      <c r="AU259" s="255"/>
      <c r="AX259" s="569"/>
      <c r="AY259" s="569"/>
      <c r="AZ259" s="589"/>
      <c r="BA259" s="590"/>
      <c r="BB259" s="590"/>
      <c r="BC259" s="590"/>
      <c r="BD259" s="589"/>
      <c r="BE259" s="585" t="e">
        <f>IF(#REF!="発電事業者","月間送電電力量（GWh）","月間受電電力量（GWh）")</f>
        <v>#REF!</v>
      </c>
      <c r="BF259" s="586"/>
      <c r="BG259" s="297" t="str">
        <f>IF(AND(COUNT(BG250)+COUNTA(E279)=2,L279&lt;&gt;""),ROUND(BG250-SUMIF(BE260:BF286,BE259,BG260:BG286),#REF!),"")</f>
        <v/>
      </c>
      <c r="BH259" s="297" t="str">
        <f>IF(AND(COUNT(BH250)+COUNTA(E279)=2,M279&lt;&gt;""),ROUND(BH250-SUMIF(BE260:BF286,BE259,BH260:BH286),#REF!),"")</f>
        <v/>
      </c>
      <c r="BI259" s="297" t="str">
        <f>IF(AND(COUNT(BI250)+COUNTA(E279)=2,N279&lt;&gt;""),ROUND(BI250-SUMIF(BE260:BF286,BE259,BI260:BI286),#REF!),"")</f>
        <v/>
      </c>
      <c r="BJ259" s="297" t="str">
        <f>IF(AND(COUNT(BJ250)+COUNTA(E279)=2,O279&lt;&gt;""),ROUND(BJ250-SUMIF(BE260:BF286,BE259,BJ260:BJ286),#REF!),"")</f>
        <v/>
      </c>
      <c r="BK259" s="297" t="str">
        <f>IF(AND(COUNT(BK250)+COUNTA(E279)=2,P279&lt;&gt;""),ROUND(BK250-SUMIF(BE260:BF286,BE259,BK260:BK286),#REF!),"")</f>
        <v/>
      </c>
      <c r="BL259" s="297" t="str">
        <f>IF(AND(COUNT(BL250)+COUNTA(E279)=2,Q279&lt;&gt;""),ROUND(BL250-SUMIF(BE260:BF286,BE259,BL260:BL286),#REF!),"")</f>
        <v/>
      </c>
      <c r="BM259" s="297" t="str">
        <f>IF(AND(COUNT(BM250)+COUNTA(E279)=2,R279&lt;&gt;""),ROUND(BM250-SUMIF(BE260:BF286,BE259,BM260:BM286),#REF!),"")</f>
        <v/>
      </c>
      <c r="BN259" s="297" t="str">
        <f>IF(AND(COUNT(BN250)+COUNTA(E279)=2,S279&lt;&gt;""),ROUND(BN250-SUMIF(BE260:BF286,BE259,BN260:BN286),#REF!),"")</f>
        <v/>
      </c>
      <c r="BO259" s="297" t="str">
        <f>IF(AND(COUNT(BO250)+COUNTA(E279)=2,T279&lt;&gt;""),ROUND(BO250-SUMIF(BE260:BF286,BE259,BO260:BO286),#REF!),"")</f>
        <v/>
      </c>
      <c r="BP259" s="297" t="str">
        <f>IF(AND(COUNT(BP250)+COUNTA(E279)=2,U279&lt;&gt;""),ROUND(BP250-SUMIF(BE260:BF286,BE259,BP260:BP286),#REF!),"")</f>
        <v/>
      </c>
      <c r="BQ259" s="297" t="str">
        <f>IF(AND(COUNT(BQ250)+COUNTA(E279)=2,V279&lt;&gt;""),ROUND(BQ250-SUMIF(BE260:BF286,BE259,BQ260:BQ286),#REF!),"")</f>
        <v/>
      </c>
      <c r="BR259" s="297" t="str">
        <f>IF(AND(COUNT(BR250)+COUNTA(E279)=2,W279&lt;&gt;""),ROUND(BR250-SUMIF(BE260:BF286,BE259,BR260:BR286),#REF!),"")</f>
        <v/>
      </c>
      <c r="BS259" s="569" t="e">
        <f>IF(#REF!="発電事業者","年間送電電力量（GWh）","年間受電電力量（GWh）")</f>
        <v>#REF!</v>
      </c>
      <c r="BT259" s="569"/>
      <c r="BU259" s="569"/>
      <c r="BV259" s="323" t="s">
        <v>25</v>
      </c>
      <c r="BW259" s="582"/>
      <c r="BX259" s="582"/>
      <c r="BY259" s="325" t="str">
        <f>IF(AND(COUNT(BY250)+COUNTA(E279)=2,X279&lt;&gt;""),ROUND(BY250-SUMIF(BV260:BV286,BV259,BY260:BY286),#REF!),"")</f>
        <v/>
      </c>
      <c r="BZ259" s="325" t="str">
        <f>IF(AND(COUNT(BZ250)+COUNTA(E279)=2,Y279&lt;&gt;""),ROUND(BZ250-SUMIF(BV260:BV286,BV259,BZ260:BZ286),#REF!),"")</f>
        <v/>
      </c>
      <c r="CA259" s="325" t="str">
        <f>IF(AND(COUNT(CA250)+COUNTA(E279)=2,Z279&lt;&gt;""),ROUND(CA250-SUMIF(BV260:BV286,BV259,CA260:CA286),#REF!),"")</f>
        <v/>
      </c>
      <c r="CB259" s="325" t="str">
        <f>IF(AND(COUNT(CB250)+COUNTA(E279)=2,AA279&lt;&gt;""),ROUND(CB250-SUMIF(BV260:BV286,BV259,CB260:CB286),#REF!),"")</f>
        <v/>
      </c>
      <c r="CC259" s="325" t="str">
        <f>IF(AND(COUNT(CC250)+COUNTA(E279)=2,AB279&lt;&gt;""),ROUND(CC250-SUMIF(BV260:BV286,BV259,CC260:CC286),#REF!),"")</f>
        <v/>
      </c>
      <c r="CD259" s="325" t="str">
        <f>IF(AND(COUNT(CD250)+COUNTA(E279)=2,AC279&lt;&gt;""),ROUND(CD250-SUMIF(BV260:BV286,BV259,CD260:CD286),#REF!),"")</f>
        <v/>
      </c>
      <c r="CE259" s="325" t="str">
        <f>IF(AND(COUNT(CE250)+COUNTA(E279)=2,AD279&lt;&gt;""),ROUND(CE250-SUMIF(BV260:BV286,BV259,CE260:CE286),#REF!),"")</f>
        <v/>
      </c>
      <c r="CF259" s="325" t="str">
        <f>IF(AND(COUNT(CF250)+COUNTA(E279)=2,AE279&lt;&gt;""),ROUND(CF250-SUMIF(BV260:BV286,BV259,CF260:CF286),#REF!),"")</f>
        <v/>
      </c>
      <c r="CG259" s="325" t="str">
        <f>IF(AND(COUNT(CG250)+COUNTA(E279)=2,AF279&lt;&gt;""),ROUND(CG250-SUMIF(BV260:BV286,BV259,CG260:CG286),#REF!),"")</f>
        <v/>
      </c>
      <c r="CH259" s="565" t="str">
        <f>IF(COUNTA(AG279)=0,"",AG279)</f>
        <v/>
      </c>
      <c r="CI259" s="565"/>
      <c r="CJ259" s="565"/>
      <c r="CK259" s="565"/>
      <c r="CL259" s="565"/>
      <c r="CM259" s="565"/>
      <c r="CN259" s="565"/>
      <c r="CO259" s="565"/>
      <c r="CP259" s="565"/>
      <c r="CQ259" s="565"/>
    </row>
    <row r="260" spans="3:95" s="243" customFormat="1" ht="13.5" customHeight="1">
      <c r="C260" s="606"/>
      <c r="D260" s="607"/>
      <c r="E260" s="608" t="s">
        <v>212</v>
      </c>
      <c r="F260" s="609"/>
      <c r="G260" s="610"/>
      <c r="H260" s="261"/>
      <c r="I260" s="261"/>
      <c r="J260" s="261"/>
      <c r="K260" s="261"/>
      <c r="L260" s="261"/>
      <c r="M260" s="261"/>
      <c r="N260" s="261"/>
      <c r="O260" s="261"/>
      <c r="P260" s="261"/>
      <c r="Q260" s="261"/>
      <c r="R260" s="261"/>
      <c r="S260" s="261"/>
      <c r="T260" s="262" t="str">
        <f>IF(COUNT(H260:S260)=0,"",SUMPRODUCT(ROUND(H260:S260,#REF!)))</f>
        <v/>
      </c>
      <c r="U260" s="624"/>
      <c r="V260" s="625"/>
      <c r="W260" s="625"/>
      <c r="X260" s="625"/>
      <c r="Y260" s="625"/>
      <c r="Z260" s="626"/>
      <c r="AA260" s="257"/>
      <c r="AB260" s="257"/>
      <c r="AC260" s="257"/>
      <c r="AD260" s="606"/>
      <c r="AE260" s="607"/>
      <c r="AF260" s="608" t="s">
        <v>199</v>
      </c>
      <c r="AG260" s="609"/>
      <c r="AH260" s="610"/>
      <c r="AI260" s="264" t="str">
        <f t="shared" ref="AI260:AT260" si="56">IF(COUNT(H259:H260)=0,"",ROUND(H260/(H259*24*AI248/1000),3))</f>
        <v/>
      </c>
      <c r="AJ260" s="264" t="str">
        <f t="shared" si="56"/>
        <v/>
      </c>
      <c r="AK260" s="264" t="str">
        <f t="shared" si="56"/>
        <v/>
      </c>
      <c r="AL260" s="264" t="str">
        <f t="shared" si="56"/>
        <v/>
      </c>
      <c r="AM260" s="264" t="str">
        <f t="shared" si="56"/>
        <v/>
      </c>
      <c r="AN260" s="264" t="str">
        <f t="shared" si="56"/>
        <v/>
      </c>
      <c r="AO260" s="264" t="str">
        <f t="shared" si="56"/>
        <v/>
      </c>
      <c r="AP260" s="264" t="str">
        <f t="shared" si="56"/>
        <v/>
      </c>
      <c r="AQ260" s="264" t="str">
        <f t="shared" si="56"/>
        <v/>
      </c>
      <c r="AR260" s="264" t="str">
        <f t="shared" si="56"/>
        <v/>
      </c>
      <c r="AS260" s="264" t="str">
        <f t="shared" si="56"/>
        <v/>
      </c>
      <c r="AT260" s="264" t="str">
        <f t="shared" si="56"/>
        <v/>
      </c>
      <c r="AU260" s="265" t="str">
        <f>IF(COUNT(AI260:AT260)=0,"",AVERAGE(AI260:AT260))</f>
        <v/>
      </c>
      <c r="AX260" s="569" t="str">
        <f>IF(C280="","",C280)</f>
        <v/>
      </c>
      <c r="AY260" s="569"/>
      <c r="AZ260" s="587" t="str">
        <f>IF(E280="","",E280)</f>
        <v/>
      </c>
      <c r="BA260" s="590" t="str">
        <f ca="1">IF(F280="","",F280)</f>
        <v/>
      </c>
      <c r="BB260" s="590"/>
      <c r="BC260" s="590"/>
      <c r="BD260" s="587" t="str">
        <f>IF(I280="","",I280)</f>
        <v/>
      </c>
      <c r="BE260" s="578" t="e">
        <f>IF(#REF!="発電事業者","送電電力（MW）","受電電力（MW）")</f>
        <v>#REF!</v>
      </c>
      <c r="BF260" s="579"/>
      <c r="BG260" s="325" t="str">
        <f>IF(COUNT(BG248,L280)=2,ROUND(BG248*L280/SUM(L279:L288),#REF!),"")</f>
        <v/>
      </c>
      <c r="BH260" s="325" t="str">
        <f>IF(COUNT(BH248,M280)=2,ROUND(BH248*M280/SUM(M279:M288),#REF!),"")</f>
        <v/>
      </c>
      <c r="BI260" s="325" t="str">
        <f>IF(COUNT(BI248,N280)=2,ROUND(BI248*N280/SUM(N279:N288),#REF!),"")</f>
        <v/>
      </c>
      <c r="BJ260" s="325" t="str">
        <f>IF(COUNT(BJ248,O280)=2,ROUND(BJ248*O280/SUM(O279:O288),#REF!),"")</f>
        <v/>
      </c>
      <c r="BK260" s="325" t="str">
        <f>IF(COUNT(BK248,P280)=2,ROUND(BK248*P280/SUM(P279:P288),#REF!),"")</f>
        <v/>
      </c>
      <c r="BL260" s="325" t="str">
        <f>IF(COUNT(BL248,Q280)=2,ROUND(BL248*Q280/SUM(Q279:Q288),#REF!),"")</f>
        <v/>
      </c>
      <c r="BM260" s="325" t="str">
        <f>IF(COUNT(BM248,R280)=2,ROUND(BM248*R280/SUM(R279:R288),#REF!),"")</f>
        <v/>
      </c>
      <c r="BN260" s="325" t="str">
        <f>IF(COUNT(BN248,S280)=2,ROUND(BN248*S280/SUM(S279:S288),#REF!),"")</f>
        <v/>
      </c>
      <c r="BO260" s="325" t="str">
        <f>IF(COUNT(BO248,T280)=2,ROUND(BO248*T280/SUM(T279:T288),#REF!),"")</f>
        <v/>
      </c>
      <c r="BP260" s="325" t="str">
        <f>IF(COUNT(BP248,U280)=2,ROUND(BP248*U280/SUM(U279:U288),#REF!),"")</f>
        <v/>
      </c>
      <c r="BQ260" s="325" t="str">
        <f>IF(COUNT(BQ248,V280)=2,ROUND(BQ248*V280/SUM(V279:V288),#REF!),"")</f>
        <v/>
      </c>
      <c r="BR260" s="325" t="str">
        <f>IF(COUNT(BR248,W280)=2,ROUND(BR248*W280/SUM(W279:W288),#REF!),"")</f>
        <v/>
      </c>
      <c r="BS260" s="569" t="e">
        <f>IF(#REF!="発電事業者","送電電力（MW）","受電電力（MW）")</f>
        <v>#REF!</v>
      </c>
      <c r="BT260" s="569"/>
      <c r="BU260" s="569"/>
      <c r="BV260" s="323" t="s">
        <v>171</v>
      </c>
      <c r="BW260" s="580"/>
      <c r="BX260" s="580"/>
      <c r="BY260" s="325" t="str">
        <f>IF(COUNT(BY248,X280)=2,ROUND(BY248*X280/SUM(X279:X288),#REF!),"")</f>
        <v/>
      </c>
      <c r="BZ260" s="325" t="str">
        <f>IF(COUNT(BZ248,Y280)=2,ROUND(BZ248*Y280/SUM(Y279:Y288),#REF!),"")</f>
        <v/>
      </c>
      <c r="CA260" s="325" t="str">
        <f>IF(COUNT(CA248,Z280)=2,ROUND(CA248*Z280/SUM(Z279:Z288),#REF!),"")</f>
        <v/>
      </c>
      <c r="CB260" s="325" t="str">
        <f>IF(COUNT(CB248,AA280)=2,ROUND(CB248*AA280/SUM(AA279:AA288),#REF!),"")</f>
        <v/>
      </c>
      <c r="CC260" s="325" t="str">
        <f>IF(COUNT(CC248,AB280)=2,ROUND(CC248*AB280/SUM(AB279:AB288),#REF!),"")</f>
        <v/>
      </c>
      <c r="CD260" s="325" t="str">
        <f>IF(COUNT(CD248,AC280)=2,ROUND(CD248*AC280/SUM(AC279:AC288),#REF!),"")</f>
        <v/>
      </c>
      <c r="CE260" s="325" t="str">
        <f>IF(COUNT(CE248,AD280)=2,ROUND(CE248*AD280/SUM(AD279:AD288),#REF!),"")</f>
        <v/>
      </c>
      <c r="CF260" s="325" t="str">
        <f>IF(COUNT(CF248,AE280)=2,ROUND(CF248*AE280/SUM(AE279:AE288),#REF!),"")</f>
        <v/>
      </c>
      <c r="CG260" s="325" t="str">
        <f>IF(COUNT(CG248,AF280)=2,ROUND(CG248*AF280/SUM(AF279:AF288),#REF!),"")</f>
        <v/>
      </c>
      <c r="CH260" s="563" t="s">
        <v>117</v>
      </c>
      <c r="CI260" s="563"/>
      <c r="CJ260" s="563"/>
      <c r="CK260" s="563"/>
      <c r="CL260" s="563"/>
      <c r="CM260" s="563"/>
      <c r="CN260" s="563"/>
      <c r="CO260" s="563"/>
      <c r="CP260" s="563"/>
      <c r="CQ260" s="563"/>
    </row>
    <row r="261" spans="3:95" s="243" customFormat="1" ht="13.5" customHeight="1">
      <c r="C261" s="604" t="e">
        <f>DATE(#REF!+4,1,1)</f>
        <v>#REF!</v>
      </c>
      <c r="D261" s="605"/>
      <c r="E261" s="613" t="s">
        <v>275</v>
      </c>
      <c r="F261" s="614"/>
      <c r="G261" s="615"/>
      <c r="H261" s="256"/>
      <c r="I261" s="256"/>
      <c r="J261" s="256"/>
      <c r="K261" s="256"/>
      <c r="L261" s="256"/>
      <c r="M261" s="256"/>
      <c r="N261" s="256"/>
      <c r="O261" s="256"/>
      <c r="P261" s="256"/>
      <c r="Q261" s="256"/>
      <c r="R261" s="256"/>
      <c r="S261" s="256"/>
      <c r="T261" s="255"/>
      <c r="U261" s="613" t="s">
        <v>210</v>
      </c>
      <c r="V261" s="614"/>
      <c r="W261" s="614"/>
      <c r="X261" s="615"/>
      <c r="Y261" s="616" t="str">
        <f>IF(COUNT(S261)=0,"",ROUND(S261,#REF!))</f>
        <v/>
      </c>
      <c r="Z261" s="617"/>
      <c r="AA261" s="257"/>
      <c r="AB261" s="257"/>
      <c r="AC261" s="257"/>
      <c r="AD261" s="604" t="e">
        <f>DATE(#REF!+4,1,1)</f>
        <v>#REF!</v>
      </c>
      <c r="AE261" s="605"/>
      <c r="AF261" s="613" t="s">
        <v>198</v>
      </c>
      <c r="AG261" s="614"/>
      <c r="AH261" s="615"/>
      <c r="AI261" s="258" t="str">
        <f>IF(COUNT(S259,H261)&lt;&gt;2,"",ROUND(MIN(S259,H261)*H248,#REF!))</f>
        <v/>
      </c>
      <c r="AJ261" s="258" t="str">
        <f>IF(COUNT(H261,I261)&lt;&gt;2,"",ROUND(MIN(H261,I261)*I248,#REF!))</f>
        <v/>
      </c>
      <c r="AK261" s="258" t="str">
        <f>IF(COUNT(I261,J261)&lt;&gt;2,"",ROUND(MIN(I261,J261)*J248,#REF!))</f>
        <v/>
      </c>
      <c r="AL261" s="258" t="str">
        <f>IF(COUNT(J261,K261)&lt;&gt;2,"",ROUND(MIN(J261,K261)*K248,#REF!))</f>
        <v/>
      </c>
      <c r="AM261" s="258" t="str">
        <f>IF(COUNT(K261,L261)&lt;&gt;2,"",ROUND(MIN(K261,L261)*L248,#REF!))</f>
        <v/>
      </c>
      <c r="AN261" s="258" t="str">
        <f>IF(COUNT(L261,M261)&lt;&gt;2,"",ROUND(MIN(L261,M261)*M248,#REF!))</f>
        <v/>
      </c>
      <c r="AO261" s="258" t="str">
        <f>IF(COUNT(M261,N261)&lt;&gt;2,"",ROUND(MIN(M261,N261)*N248,#REF!))</f>
        <v/>
      </c>
      <c r="AP261" s="258" t="str">
        <f>IF(COUNT(N261,O261)&lt;&gt;2,"",ROUND(MIN(N261,O261)*O248,#REF!))</f>
        <v/>
      </c>
      <c r="AQ261" s="258" t="str">
        <f>IF(COUNT(O261,P261)&lt;&gt;2,"",ROUND(MIN(O261,P261)*P248,#REF!))</f>
        <v/>
      </c>
      <c r="AR261" s="258" t="str">
        <f>IF(COUNT(P261,Q261)&lt;&gt;2,"",ROUND(MIN(P261,Q261)*Q248,#REF!))</f>
        <v/>
      </c>
      <c r="AS261" s="258" t="str">
        <f>IF(COUNT(Q261,R261)&lt;&gt;2,"",ROUND(MIN(Q261,R261)*R248,#REF!))</f>
        <v/>
      </c>
      <c r="AT261" s="258" t="str">
        <f>IF(COUNT(R261,S261)&lt;&gt;2,"",ROUND(MIN(R261,S261)*S248,#REF!))</f>
        <v/>
      </c>
      <c r="AU261" s="255"/>
      <c r="AX261" s="569"/>
      <c r="AY261" s="569"/>
      <c r="AZ261" s="588"/>
      <c r="BA261" s="590"/>
      <c r="BB261" s="590"/>
      <c r="BC261" s="590"/>
      <c r="BD261" s="588"/>
      <c r="BE261" s="583"/>
      <c r="BF261" s="584"/>
      <c r="BG261" s="259"/>
      <c r="BH261" s="259"/>
      <c r="BI261" s="259"/>
      <c r="BJ261" s="259"/>
      <c r="BK261" s="259"/>
      <c r="BL261" s="259"/>
      <c r="BM261" s="259"/>
      <c r="BN261" s="259"/>
      <c r="BO261" s="259"/>
      <c r="BP261" s="259"/>
      <c r="BQ261" s="259"/>
      <c r="BR261" s="259"/>
      <c r="BS261" s="569"/>
      <c r="BT261" s="569"/>
      <c r="BU261" s="569"/>
      <c r="BV261" s="323" t="s">
        <v>172</v>
      </c>
      <c r="BW261" s="581"/>
      <c r="BX261" s="581"/>
      <c r="BY261" s="325" t="str">
        <f>IF(COUNT(BY249,X280)=2,ROUND(BY249*X280/SUM(X279:X288),#REF!),"")</f>
        <v/>
      </c>
      <c r="BZ261" s="325" t="str">
        <f>IF(COUNT(BZ249,Y280)=2,ROUND(BZ249*Y280/SUM(Y279:Y288),#REF!),"")</f>
        <v/>
      </c>
      <c r="CA261" s="325" t="str">
        <f>IF(COUNT(CA249,Z280)=2,ROUND(CA249*Z280/SUM(Z279:Z288),#REF!),"")</f>
        <v/>
      </c>
      <c r="CB261" s="325" t="str">
        <f>IF(COUNT(CB249,AA280)=2,ROUND(CB249*AA280/SUM(AA279:AA288),#REF!),"")</f>
        <v/>
      </c>
      <c r="CC261" s="325" t="str">
        <f>IF(COUNT(CC249,AB280)=2,ROUND(CC249*AB280/SUM(AB279:AB288),#REF!),"")</f>
        <v/>
      </c>
      <c r="CD261" s="325" t="str">
        <f>IF(COUNT(CD249,AC280)=2,ROUND(CD249*AC280/SUM(AC279:AC288),#REF!),"")</f>
        <v/>
      </c>
      <c r="CE261" s="325" t="str">
        <f>IF(COUNT(CE249,AD280)=2,ROUND(CE249*AD280/SUM(AD279:AD288),#REF!),"")</f>
        <v/>
      </c>
      <c r="CF261" s="325" t="str">
        <f>IF(COUNT(CF249,AE280)=2,ROUND(CF249*AE280/SUM(AE279:AE288),#REF!),"")</f>
        <v/>
      </c>
      <c r="CG261" s="325" t="str">
        <f>IF(COUNT(CG249,AF280)=2,ROUND(CG249*AF280/SUM(AF279:AF288),#REF!),"")</f>
        <v/>
      </c>
      <c r="CH261" s="564" t="str">
        <f>IF(CH260="","",CH260)</f>
        <v>風力</v>
      </c>
      <c r="CI261" s="564"/>
      <c r="CJ261" s="564"/>
      <c r="CK261" s="564"/>
      <c r="CL261" s="564"/>
      <c r="CM261" s="564"/>
      <c r="CN261" s="564"/>
      <c r="CO261" s="564"/>
      <c r="CP261" s="564"/>
      <c r="CQ261" s="564"/>
    </row>
    <row r="262" spans="3:95" s="243" customFormat="1" ht="13.5" customHeight="1">
      <c r="C262" s="606"/>
      <c r="D262" s="607"/>
      <c r="E262" s="608" t="s">
        <v>212</v>
      </c>
      <c r="F262" s="609"/>
      <c r="G262" s="610"/>
      <c r="H262" s="261"/>
      <c r="I262" s="261"/>
      <c r="J262" s="261"/>
      <c r="K262" s="261"/>
      <c r="L262" s="261"/>
      <c r="M262" s="261"/>
      <c r="N262" s="261"/>
      <c r="O262" s="261"/>
      <c r="P262" s="261"/>
      <c r="Q262" s="261"/>
      <c r="R262" s="261"/>
      <c r="S262" s="261"/>
      <c r="T262" s="262" t="str">
        <f>IF(COUNT(H262:S262)=0,"",SUMPRODUCT(ROUND(H262:S262,#REF!)))</f>
        <v/>
      </c>
      <c r="U262" s="608" t="s">
        <v>211</v>
      </c>
      <c r="V262" s="609"/>
      <c r="W262" s="609"/>
      <c r="X262" s="610"/>
      <c r="Y262" s="611" t="str">
        <f>IF(COUNT(T262)=0,"",T262)</f>
        <v/>
      </c>
      <c r="Z262" s="612"/>
      <c r="AA262" s="257"/>
      <c r="AB262" s="257"/>
      <c r="AC262" s="257"/>
      <c r="AD262" s="606"/>
      <c r="AE262" s="607"/>
      <c r="AF262" s="608" t="s">
        <v>199</v>
      </c>
      <c r="AG262" s="609"/>
      <c r="AH262" s="610"/>
      <c r="AI262" s="264" t="str">
        <f t="shared" ref="AI262:AT262" si="57">IF(COUNT(H261:H262)=0,"",ROUND(H262/(H261*24*AI248/1000),3))</f>
        <v/>
      </c>
      <c r="AJ262" s="264" t="str">
        <f t="shared" si="57"/>
        <v/>
      </c>
      <c r="AK262" s="264" t="str">
        <f t="shared" si="57"/>
        <v/>
      </c>
      <c r="AL262" s="264" t="str">
        <f t="shared" si="57"/>
        <v/>
      </c>
      <c r="AM262" s="264" t="str">
        <f t="shared" si="57"/>
        <v/>
      </c>
      <c r="AN262" s="264" t="str">
        <f t="shared" si="57"/>
        <v/>
      </c>
      <c r="AO262" s="264" t="str">
        <f t="shared" si="57"/>
        <v/>
      </c>
      <c r="AP262" s="264" t="str">
        <f t="shared" si="57"/>
        <v/>
      </c>
      <c r="AQ262" s="264" t="str">
        <f t="shared" si="57"/>
        <v/>
      </c>
      <c r="AR262" s="264" t="str">
        <f t="shared" si="57"/>
        <v/>
      </c>
      <c r="AS262" s="264" t="str">
        <f t="shared" si="57"/>
        <v/>
      </c>
      <c r="AT262" s="264" t="str">
        <f t="shared" si="57"/>
        <v/>
      </c>
      <c r="AU262" s="265" t="str">
        <f>IF(COUNT(AI262:AT262)=0,"",AVERAGE(AI262:AT262))</f>
        <v/>
      </c>
      <c r="AX262" s="569"/>
      <c r="AY262" s="569"/>
      <c r="AZ262" s="589"/>
      <c r="BA262" s="590"/>
      <c r="BB262" s="590"/>
      <c r="BC262" s="590"/>
      <c r="BD262" s="589"/>
      <c r="BE262" s="585" t="e">
        <f>IF(#REF!="発電事業者","月間送電電力量（GWh）","月間受電電力量（GWh）")</f>
        <v>#REF!</v>
      </c>
      <c r="BF262" s="586"/>
      <c r="BG262" s="325" t="str">
        <f>IF(COUNT(BG250,L280)=2,ROUND(BG250*L280/SUM(L279:L288),#REF!),"")</f>
        <v/>
      </c>
      <c r="BH262" s="325" t="str">
        <f>IF(COUNT(BH250,M280)=2,ROUND(BH250*M280/SUM(M279:M288),#REF!),"")</f>
        <v/>
      </c>
      <c r="BI262" s="325" t="str">
        <f>IF(COUNT(BI250,N280)=2,ROUND(BI250*N280/SUM(N279:N288),#REF!),"")</f>
        <v/>
      </c>
      <c r="BJ262" s="325" t="str">
        <f>IF(COUNT(BJ250,O280)=2,ROUND(BJ250*O280/SUM(O279:O288),#REF!),"")</f>
        <v/>
      </c>
      <c r="BK262" s="325" t="str">
        <f>IF(COUNT(BK250,P280)=2,ROUND(BK250*P280/SUM(P279:P288),#REF!),"")</f>
        <v/>
      </c>
      <c r="BL262" s="325" t="str">
        <f>IF(COUNT(BL250,Q280)=2,ROUND(BL250*Q280/SUM(Q279:Q288),#REF!),"")</f>
        <v/>
      </c>
      <c r="BM262" s="325" t="str">
        <f>IF(COUNT(BM250,R280)=2,ROUND(BM250*R280/SUM(R279:R288),#REF!),"")</f>
        <v/>
      </c>
      <c r="BN262" s="325" t="str">
        <f>IF(COUNT(BN250,S280)=2,ROUND(BN250*S280/SUM(S279:S288),#REF!),"")</f>
        <v/>
      </c>
      <c r="BO262" s="325" t="str">
        <f>IF(COUNT(BO250,T280)=2,ROUND(BO250*T280/SUM(T279:T288),#REF!),"")</f>
        <v/>
      </c>
      <c r="BP262" s="325" t="str">
        <f>IF(COUNT(BP250,U280)=2,ROUND(BP250*U280/SUM(U279:U288),#REF!),"")</f>
        <v/>
      </c>
      <c r="BQ262" s="325" t="str">
        <f>IF(COUNT(BQ250,V280)=2,ROUND(BQ250*V280/SUM(V279:V288),#REF!),"")</f>
        <v/>
      </c>
      <c r="BR262" s="325" t="str">
        <f>IF(COUNT(BR250,W280)=2,ROUND(BR250*W280/SUM(W279:W288),#REF!),"")</f>
        <v/>
      </c>
      <c r="BS262" s="569" t="e">
        <f>IF(#REF!="発電事業者","年間送電電力量（GWh）","年間受電電力量（GWh）")</f>
        <v>#REF!</v>
      </c>
      <c r="BT262" s="569"/>
      <c r="BU262" s="569"/>
      <c r="BV262" s="323" t="s">
        <v>25</v>
      </c>
      <c r="BW262" s="582"/>
      <c r="BX262" s="582"/>
      <c r="BY262" s="325" t="str">
        <f>IF(COUNT(BY250,X280)=2,ROUND(BY250*X280/SUM(X279:X288),#REF!),"")</f>
        <v/>
      </c>
      <c r="BZ262" s="325" t="str">
        <f>IF(COUNT(BZ250,Y280)=2,ROUND(BZ250*Y280/SUM(Y279:Y288),#REF!),"")</f>
        <v/>
      </c>
      <c r="CA262" s="325" t="str">
        <f>IF(COUNT(CA250,Z280)=2,ROUND(CA250*Z280/SUM(Z279:Z288),#REF!),"")</f>
        <v/>
      </c>
      <c r="CB262" s="325" t="str">
        <f>IF(COUNT(CB250,AA280)=2,ROUND(CB250*AA280/SUM(AA279:AA288),#REF!),"")</f>
        <v/>
      </c>
      <c r="CC262" s="325" t="str">
        <f>IF(COUNT(CC250,AB280)=2,ROUND(CC250*AB280/SUM(AB279:AB288),#REF!),"")</f>
        <v/>
      </c>
      <c r="CD262" s="325" t="str">
        <f>IF(COUNT(CD250,AC280)=2,ROUND(CD250*AC280/SUM(AC279:AC288),#REF!),"")</f>
        <v/>
      </c>
      <c r="CE262" s="325" t="str">
        <f>IF(COUNT(CE250,AD280)=2,ROUND(CE250*AD280/SUM(AD279:AD288),#REF!),"")</f>
        <v/>
      </c>
      <c r="CF262" s="325" t="str">
        <f>IF(COUNT(CF250,AE280)=2,ROUND(CF250*AE280/SUM(AE279:AE288),#REF!),"")</f>
        <v/>
      </c>
      <c r="CG262" s="325" t="str">
        <f>IF(COUNT(CG250,AF280)=2,ROUND(CG250*AF280/SUM(AF279:AF288),#REF!),"")</f>
        <v/>
      </c>
      <c r="CH262" s="565" t="str">
        <f>IF(COUNTA(AG280)=0,"",AG280)</f>
        <v/>
      </c>
      <c r="CI262" s="565"/>
      <c r="CJ262" s="565"/>
      <c r="CK262" s="565"/>
      <c r="CL262" s="565"/>
      <c r="CM262" s="565"/>
      <c r="CN262" s="565"/>
      <c r="CO262" s="565"/>
      <c r="CP262" s="565"/>
      <c r="CQ262" s="565"/>
    </row>
    <row r="263" spans="3:95" s="243" customFormat="1" ht="13.5" customHeight="1">
      <c r="C263" s="604" t="e">
        <f>DATE(#REF!+5,1,1)</f>
        <v>#REF!</v>
      </c>
      <c r="D263" s="605"/>
      <c r="E263" s="613" t="s">
        <v>275</v>
      </c>
      <c r="F263" s="614"/>
      <c r="G263" s="615"/>
      <c r="H263" s="256"/>
      <c r="I263" s="256"/>
      <c r="J263" s="256"/>
      <c r="K263" s="256"/>
      <c r="L263" s="256"/>
      <c r="M263" s="256"/>
      <c r="N263" s="256"/>
      <c r="O263" s="256"/>
      <c r="P263" s="256"/>
      <c r="Q263" s="256"/>
      <c r="R263" s="256"/>
      <c r="S263" s="256"/>
      <c r="T263" s="255"/>
      <c r="U263" s="618"/>
      <c r="V263" s="619"/>
      <c r="W263" s="619"/>
      <c r="X263" s="619"/>
      <c r="Y263" s="619"/>
      <c r="Z263" s="620"/>
      <c r="AA263" s="257"/>
      <c r="AB263" s="257"/>
      <c r="AC263" s="257"/>
      <c r="AD263" s="604" t="e">
        <f>DATE(#REF!+5,1,1)</f>
        <v>#REF!</v>
      </c>
      <c r="AE263" s="605"/>
      <c r="AF263" s="613" t="s">
        <v>198</v>
      </c>
      <c r="AG263" s="614"/>
      <c r="AH263" s="615"/>
      <c r="AI263" s="258" t="str">
        <f>IF(COUNT(S261,H263)&lt;&gt;2,"",ROUND(MIN(S261,H263)*H248,#REF!))</f>
        <v/>
      </c>
      <c r="AJ263" s="258" t="str">
        <f>IF(COUNT(H263,I263)&lt;&gt;2,"",ROUND(MIN(H263,I263)*I248,#REF!))</f>
        <v/>
      </c>
      <c r="AK263" s="258" t="str">
        <f>IF(COUNT(I263,J263)&lt;&gt;2,"",ROUND(MIN(I263,J263)*J248,#REF!))</f>
        <v/>
      </c>
      <c r="AL263" s="258" t="str">
        <f>IF(COUNT(J263,K263)&lt;&gt;2,"",ROUND(MIN(J263,K263)*K248,#REF!))</f>
        <v/>
      </c>
      <c r="AM263" s="258" t="str">
        <f>IF(COUNT(K263,L263)&lt;&gt;2,"",ROUND(MIN(K263,L263)*L248,#REF!))</f>
        <v/>
      </c>
      <c r="AN263" s="258" t="str">
        <f>IF(COUNT(L263,M263)&lt;&gt;2,"",ROUND(MIN(L263,M263)*M248,#REF!))</f>
        <v/>
      </c>
      <c r="AO263" s="258" t="str">
        <f>IF(COUNT(M263,N263)&lt;&gt;2,"",ROUND(MIN(M263,N263)*N248,#REF!))</f>
        <v/>
      </c>
      <c r="AP263" s="258" t="str">
        <f>IF(COUNT(N263,O263)&lt;&gt;2,"",ROUND(MIN(N263,O263)*O248,#REF!))</f>
        <v/>
      </c>
      <c r="AQ263" s="258" t="str">
        <f>IF(COUNT(O263,P263)&lt;&gt;2,"",ROUND(MIN(O263,P263)*P248,#REF!))</f>
        <v/>
      </c>
      <c r="AR263" s="258" t="str">
        <f>IF(COUNT(P263,Q263)&lt;&gt;2,"",ROUND(MIN(P263,Q263)*Q248,#REF!))</f>
        <v/>
      </c>
      <c r="AS263" s="258" t="str">
        <f>IF(COUNT(Q263,R263)&lt;&gt;2,"",ROUND(MIN(Q263,R263)*R248,#REF!))</f>
        <v/>
      </c>
      <c r="AT263" s="258" t="str">
        <f>IF(COUNT(R263,S263)&lt;&gt;2,"",ROUND(MIN(R263,S263)*S248,#REF!))</f>
        <v/>
      </c>
      <c r="AU263" s="255"/>
      <c r="AX263" s="569" t="str">
        <f>IF(C281="","",C281)</f>
        <v/>
      </c>
      <c r="AY263" s="569"/>
      <c r="AZ263" s="587" t="str">
        <f>IF(E281="","",E281)</f>
        <v/>
      </c>
      <c r="BA263" s="590" t="str">
        <f ca="1">IF(F281="","",F281)</f>
        <v/>
      </c>
      <c r="BB263" s="590"/>
      <c r="BC263" s="590"/>
      <c r="BD263" s="587" t="str">
        <f>IF(I281="","",I281)</f>
        <v/>
      </c>
      <c r="BE263" s="578" t="e">
        <f>IF(#REF!="発電事業者","送電電力（MW）","受電電力（MW）")</f>
        <v>#REF!</v>
      </c>
      <c r="BF263" s="579"/>
      <c r="BG263" s="325" t="str">
        <f>IF(COUNT(BG248,L281)=2,ROUND(BG248*L281/SUM(L279:L288),#REF!),"")</f>
        <v/>
      </c>
      <c r="BH263" s="325" t="str">
        <f>IF(COUNT(BH248,M281)=2,ROUND(BH248*M281/SUM(M279:M288),#REF!),"")</f>
        <v/>
      </c>
      <c r="BI263" s="325" t="str">
        <f>IF(COUNT(BI248,N281)=2,ROUND(BI248*N281/SUM(N279:N288),#REF!),"")</f>
        <v/>
      </c>
      <c r="BJ263" s="325" t="str">
        <f>IF(COUNT(BJ248,O281)=2,ROUND(BJ248*O281/SUM(O279:O288),#REF!),"")</f>
        <v/>
      </c>
      <c r="BK263" s="325" t="str">
        <f>IF(COUNT(BK248,P281)=2,ROUND(BK248*P281/SUM(P279:P288),#REF!),"")</f>
        <v/>
      </c>
      <c r="BL263" s="325" t="str">
        <f>IF(COUNT(BL248,Q281)=2,ROUND(BL248*Q281/SUM(Q279:Q288),#REF!),"")</f>
        <v/>
      </c>
      <c r="BM263" s="325" t="str">
        <f>IF(COUNT(BM248,R281)=2,ROUND(BM248*R281/SUM(R279:R288),#REF!),"")</f>
        <v/>
      </c>
      <c r="BN263" s="325" t="str">
        <f>IF(COUNT(BN248,S281)=2,ROUND(BN248*S281/SUM(S279:S288),#REF!),"")</f>
        <v/>
      </c>
      <c r="BO263" s="325" t="str">
        <f>IF(COUNT(BO248,T281)=2,ROUND(BO248*T281/SUM(T279:T288),#REF!),"")</f>
        <v/>
      </c>
      <c r="BP263" s="325" t="str">
        <f>IF(COUNT(BP248,U281)=2,ROUND(BP248*U281/SUM(U279:U288),#REF!),"")</f>
        <v/>
      </c>
      <c r="BQ263" s="325" t="str">
        <f>IF(COUNT(BQ248,V281)=2,ROUND(BQ248*V281/SUM(V279:V288),#REF!),"")</f>
        <v/>
      </c>
      <c r="BR263" s="325" t="str">
        <f>IF(COUNT(BR248,W281)=2,ROUND(BR248*W281/SUM(W279:W288),#REF!),"")</f>
        <v/>
      </c>
      <c r="BS263" s="569" t="e">
        <f>IF(#REF!="発電事業者","送電電力（MW）","受電電力（MW）")</f>
        <v>#REF!</v>
      </c>
      <c r="BT263" s="569"/>
      <c r="BU263" s="569"/>
      <c r="BV263" s="323" t="s">
        <v>171</v>
      </c>
      <c r="BW263" s="580"/>
      <c r="BX263" s="580"/>
      <c r="BY263" s="325" t="str">
        <f>IF(COUNT(BY248,X281)=2,ROUND(BY248*X281/SUM(X279:X288),#REF!),"")</f>
        <v/>
      </c>
      <c r="BZ263" s="325" t="str">
        <f>IF(COUNT(BZ248,Y281)=2,ROUND(BZ248*Y281/SUM(Y279:Y288),#REF!),"")</f>
        <v/>
      </c>
      <c r="CA263" s="325" t="str">
        <f>IF(COUNT(CA248,Z281)=2,ROUND(CA248*Z281/SUM(Z279:Z288),#REF!),"")</f>
        <v/>
      </c>
      <c r="CB263" s="325" t="str">
        <f>IF(COUNT(CB248,AA281)=2,ROUND(CB248*AA281/SUM(AA279:AA288),#REF!),"")</f>
        <v/>
      </c>
      <c r="CC263" s="325" t="str">
        <f>IF(COUNT(CC248,AB281)=2,ROUND(CC248*AB281/SUM(AB279:AB288),#REF!),"")</f>
        <v/>
      </c>
      <c r="CD263" s="325" t="str">
        <f>IF(COUNT(CD248,AC281)=2,ROUND(CD248*AC281/SUM(AC279:AC288),#REF!),"")</f>
        <v/>
      </c>
      <c r="CE263" s="325" t="str">
        <f>IF(COUNT(CE248,AD281)=2,ROUND(CE248*AD281/SUM(AD279:AD288),#REF!),"")</f>
        <v/>
      </c>
      <c r="CF263" s="325" t="str">
        <f>IF(COUNT(CF248,AE281)=2,ROUND(CF248*AE281/SUM(AE279:AE288),#REF!),"")</f>
        <v/>
      </c>
      <c r="CG263" s="325" t="str">
        <f>IF(COUNT(CG248,AF281)=2,ROUND(CG248*AF281/SUM(AF279:AF288),#REF!),"")</f>
        <v/>
      </c>
      <c r="CH263" s="563" t="s">
        <v>117</v>
      </c>
      <c r="CI263" s="563"/>
      <c r="CJ263" s="563"/>
      <c r="CK263" s="563"/>
      <c r="CL263" s="563"/>
      <c r="CM263" s="563"/>
      <c r="CN263" s="563"/>
      <c r="CO263" s="563"/>
      <c r="CP263" s="563"/>
      <c r="CQ263" s="563"/>
    </row>
    <row r="264" spans="3:95" s="243" customFormat="1" ht="13.5" customHeight="1">
      <c r="C264" s="606"/>
      <c r="D264" s="607"/>
      <c r="E264" s="608" t="s">
        <v>212</v>
      </c>
      <c r="F264" s="609"/>
      <c r="G264" s="610"/>
      <c r="H264" s="261"/>
      <c r="I264" s="261"/>
      <c r="J264" s="261"/>
      <c r="K264" s="261"/>
      <c r="L264" s="261"/>
      <c r="M264" s="261"/>
      <c r="N264" s="261"/>
      <c r="O264" s="261"/>
      <c r="P264" s="261"/>
      <c r="Q264" s="261"/>
      <c r="R264" s="261"/>
      <c r="S264" s="261"/>
      <c r="T264" s="262" t="str">
        <f>IF(COUNT(H264:S264)=0,"",SUMPRODUCT(ROUND(H264:S264,#REF!)))</f>
        <v/>
      </c>
      <c r="U264" s="621"/>
      <c r="V264" s="622"/>
      <c r="W264" s="622"/>
      <c r="X264" s="622"/>
      <c r="Y264" s="622"/>
      <c r="Z264" s="623"/>
      <c r="AA264" s="257"/>
      <c r="AB264" s="257"/>
      <c r="AC264" s="257"/>
      <c r="AD264" s="606"/>
      <c r="AE264" s="607"/>
      <c r="AF264" s="608" t="s">
        <v>199</v>
      </c>
      <c r="AG264" s="609"/>
      <c r="AH264" s="610"/>
      <c r="AI264" s="264" t="str">
        <f t="shared" ref="AI264:AT264" si="58">IF(COUNT(H263:H264)=0,"",ROUND(H264/(H263*24*AI248/1000),3))</f>
        <v/>
      </c>
      <c r="AJ264" s="264" t="str">
        <f t="shared" si="58"/>
        <v/>
      </c>
      <c r="AK264" s="264" t="str">
        <f t="shared" si="58"/>
        <v/>
      </c>
      <c r="AL264" s="264" t="str">
        <f t="shared" si="58"/>
        <v/>
      </c>
      <c r="AM264" s="264" t="str">
        <f t="shared" si="58"/>
        <v/>
      </c>
      <c r="AN264" s="264" t="str">
        <f t="shared" si="58"/>
        <v/>
      </c>
      <c r="AO264" s="264" t="str">
        <f t="shared" si="58"/>
        <v/>
      </c>
      <c r="AP264" s="264" t="str">
        <f t="shared" si="58"/>
        <v/>
      </c>
      <c r="AQ264" s="264" t="str">
        <f t="shared" si="58"/>
        <v/>
      </c>
      <c r="AR264" s="264" t="str">
        <f t="shared" si="58"/>
        <v/>
      </c>
      <c r="AS264" s="264" t="str">
        <f t="shared" si="58"/>
        <v/>
      </c>
      <c r="AT264" s="264" t="str">
        <f t="shared" si="58"/>
        <v/>
      </c>
      <c r="AU264" s="265" t="str">
        <f>IF(COUNT(AI264:AT264)=0,"",AVERAGE(AI264:AT264))</f>
        <v/>
      </c>
      <c r="AX264" s="569"/>
      <c r="AY264" s="569"/>
      <c r="AZ264" s="588"/>
      <c r="BA264" s="590"/>
      <c r="BB264" s="590"/>
      <c r="BC264" s="590"/>
      <c r="BD264" s="588"/>
      <c r="BE264" s="583"/>
      <c r="BF264" s="584"/>
      <c r="BG264" s="259"/>
      <c r="BH264" s="259"/>
      <c r="BI264" s="259"/>
      <c r="BJ264" s="259"/>
      <c r="BK264" s="259"/>
      <c r="BL264" s="259"/>
      <c r="BM264" s="259"/>
      <c r="BN264" s="259"/>
      <c r="BO264" s="259"/>
      <c r="BP264" s="259"/>
      <c r="BQ264" s="259"/>
      <c r="BR264" s="259"/>
      <c r="BS264" s="569"/>
      <c r="BT264" s="569"/>
      <c r="BU264" s="569"/>
      <c r="BV264" s="323" t="s">
        <v>172</v>
      </c>
      <c r="BW264" s="581"/>
      <c r="BX264" s="581"/>
      <c r="BY264" s="325" t="str">
        <f>IF(COUNT(BY249,X281)=2,ROUND(BY249*X281/SUM(X279:X288),#REF!),"")</f>
        <v/>
      </c>
      <c r="BZ264" s="325" t="str">
        <f>IF(COUNT(BZ249,Y281)=2,ROUND(BZ249*Y281/SUM(Y279:Y288),#REF!),"")</f>
        <v/>
      </c>
      <c r="CA264" s="325" t="str">
        <f>IF(COUNT(CA249,Z281)=2,ROUND(CA249*Z281/SUM(Z279:Z288),#REF!),"")</f>
        <v/>
      </c>
      <c r="CB264" s="325" t="str">
        <f>IF(COUNT(CB249,AA281)=2,ROUND(CB249*AA281/SUM(AA279:AA288),#REF!),"")</f>
        <v/>
      </c>
      <c r="CC264" s="325" t="str">
        <f>IF(COUNT(CC249,AB281)=2,ROUND(CC249*AB281/SUM(AB279:AB288),#REF!),"")</f>
        <v/>
      </c>
      <c r="CD264" s="325" t="str">
        <f>IF(COUNT(CD249,AC281)=2,ROUND(CD249*AC281/SUM(AC279:AC288),#REF!),"")</f>
        <v/>
      </c>
      <c r="CE264" s="325" t="str">
        <f>IF(COUNT(CE249,AD281)=2,ROUND(CE249*AD281/SUM(AD279:AD288),#REF!),"")</f>
        <v/>
      </c>
      <c r="CF264" s="325" t="str">
        <f>IF(COUNT(CF249,AE281)=2,ROUND(CF249*AE281/SUM(AE279:AE288),#REF!),"")</f>
        <v/>
      </c>
      <c r="CG264" s="325" t="str">
        <f>IF(COUNT(CG249,AF281)=2,ROUND(CG249*AF281/SUM(AF279:AF288),#REF!),"")</f>
        <v/>
      </c>
      <c r="CH264" s="564" t="str">
        <f>IF(CH263="","",CH263)</f>
        <v>風力</v>
      </c>
      <c r="CI264" s="564"/>
      <c r="CJ264" s="564"/>
      <c r="CK264" s="564"/>
      <c r="CL264" s="564"/>
      <c r="CM264" s="564"/>
      <c r="CN264" s="564"/>
      <c r="CO264" s="564"/>
      <c r="CP264" s="564"/>
      <c r="CQ264" s="564"/>
    </row>
    <row r="265" spans="3:95" s="243" customFormat="1" ht="13.5" customHeight="1">
      <c r="C265" s="604" t="e">
        <f>DATE(#REF!+6,1,1)</f>
        <v>#REF!</v>
      </c>
      <c r="D265" s="605"/>
      <c r="E265" s="613" t="s">
        <v>275</v>
      </c>
      <c r="F265" s="614"/>
      <c r="G265" s="615"/>
      <c r="H265" s="256"/>
      <c r="I265" s="256"/>
      <c r="J265" s="256"/>
      <c r="K265" s="256"/>
      <c r="L265" s="256"/>
      <c r="M265" s="256"/>
      <c r="N265" s="256"/>
      <c r="O265" s="256"/>
      <c r="P265" s="256"/>
      <c r="Q265" s="256"/>
      <c r="R265" s="256"/>
      <c r="S265" s="256"/>
      <c r="T265" s="255"/>
      <c r="U265" s="621"/>
      <c r="V265" s="622"/>
      <c r="W265" s="622"/>
      <c r="X265" s="622"/>
      <c r="Y265" s="622"/>
      <c r="Z265" s="623"/>
      <c r="AA265" s="257"/>
      <c r="AB265" s="257"/>
      <c r="AC265" s="257"/>
      <c r="AD265" s="604" t="e">
        <f>DATE(#REF!+6,1,1)</f>
        <v>#REF!</v>
      </c>
      <c r="AE265" s="605"/>
      <c r="AF265" s="613" t="s">
        <v>198</v>
      </c>
      <c r="AG265" s="614"/>
      <c r="AH265" s="615"/>
      <c r="AI265" s="258" t="str">
        <f>IF(COUNT(S263,H265)&lt;&gt;2,"",ROUND(MIN(S263,H265)*H248,#REF!))</f>
        <v/>
      </c>
      <c r="AJ265" s="258" t="str">
        <f>IF(COUNT(H265,I265)&lt;&gt;2,"",ROUND(MIN(H265,I265)*I248,#REF!))</f>
        <v/>
      </c>
      <c r="AK265" s="258" t="str">
        <f>IF(COUNT(I265,J265)&lt;&gt;2,"",ROUND(MIN(I265,J265)*J248,#REF!))</f>
        <v/>
      </c>
      <c r="AL265" s="258" t="str">
        <f>IF(COUNT(J265,K265)&lt;&gt;2,"",ROUND(MIN(J265,K265)*K248,#REF!))</f>
        <v/>
      </c>
      <c r="AM265" s="258" t="str">
        <f>IF(COUNT(K265,L265)&lt;&gt;2,"",ROUND(MIN(K265,L265)*L248,#REF!))</f>
        <v/>
      </c>
      <c r="AN265" s="258" t="str">
        <f>IF(COUNT(L265,M265)&lt;&gt;2,"",ROUND(MIN(L265,M265)*M248,#REF!))</f>
        <v/>
      </c>
      <c r="AO265" s="258" t="str">
        <f>IF(COUNT(M265,N265)&lt;&gt;2,"",ROUND(MIN(M265,N265)*N248,#REF!))</f>
        <v/>
      </c>
      <c r="AP265" s="258" t="str">
        <f>IF(COUNT(N265,O265)&lt;&gt;2,"",ROUND(MIN(N265,O265)*O248,#REF!))</f>
        <v/>
      </c>
      <c r="AQ265" s="258" t="str">
        <f>IF(COUNT(O265,P265)&lt;&gt;2,"",ROUND(MIN(O265,P265)*P248,#REF!))</f>
        <v/>
      </c>
      <c r="AR265" s="258" t="str">
        <f>IF(COUNT(P265,Q265)&lt;&gt;2,"",ROUND(MIN(P265,Q265)*Q248,#REF!))</f>
        <v/>
      </c>
      <c r="AS265" s="258" t="str">
        <f>IF(COUNT(Q265,R265)&lt;&gt;2,"",ROUND(MIN(Q265,R265)*R248,#REF!))</f>
        <v/>
      </c>
      <c r="AT265" s="258" t="str">
        <f>IF(COUNT(R265,S265)&lt;&gt;2,"",ROUND(MIN(R265,S265)*S248,#REF!))</f>
        <v/>
      </c>
      <c r="AU265" s="255"/>
      <c r="AX265" s="569"/>
      <c r="AY265" s="569"/>
      <c r="AZ265" s="589"/>
      <c r="BA265" s="590"/>
      <c r="BB265" s="590"/>
      <c r="BC265" s="590"/>
      <c r="BD265" s="589"/>
      <c r="BE265" s="585" t="e">
        <f>IF(#REF!="発電事業者","月間送電電力量（GWh）","月間受電電力量（GWh）")</f>
        <v>#REF!</v>
      </c>
      <c r="BF265" s="586"/>
      <c r="BG265" s="325" t="str">
        <f>IF(COUNT(BG250,L281)=2,ROUND(BG250*L281/SUM(L279:L288),#REF!),"")</f>
        <v/>
      </c>
      <c r="BH265" s="325" t="str">
        <f>IF(COUNT(BH250,M281)=2,ROUND(BH250*M281/SUM(M279:M288),#REF!),"")</f>
        <v/>
      </c>
      <c r="BI265" s="325" t="str">
        <f>IF(COUNT(BI250,N281)=2,ROUND(BI250*N281/SUM(N279:N288),#REF!),"")</f>
        <v/>
      </c>
      <c r="BJ265" s="325" t="str">
        <f>IF(COUNT(BJ250,O281)=2,ROUND(BJ250*O281/SUM(O279:O288),#REF!),"")</f>
        <v/>
      </c>
      <c r="BK265" s="325" t="str">
        <f>IF(COUNT(BK250,P281)=2,ROUND(BK250*P281/SUM(P279:P288),#REF!),"")</f>
        <v/>
      </c>
      <c r="BL265" s="325" t="str">
        <f>IF(COUNT(BL250,Q281)=2,ROUND(BL250*Q281/SUM(Q279:Q288),#REF!),"")</f>
        <v/>
      </c>
      <c r="BM265" s="325" t="str">
        <f>IF(COUNT(BM250,R281)=2,ROUND(BM250*R281/SUM(R279:R288),#REF!),"")</f>
        <v/>
      </c>
      <c r="BN265" s="325" t="str">
        <f>IF(COUNT(BN250,S281)=2,ROUND(BN250*S281/SUM(S279:S288),#REF!),"")</f>
        <v/>
      </c>
      <c r="BO265" s="325" t="str">
        <f>IF(COUNT(BO250,T281)=2,ROUND(BO250*T281/SUM(T279:T288),#REF!),"")</f>
        <v/>
      </c>
      <c r="BP265" s="325" t="str">
        <f>IF(COUNT(BP250,U281)=2,ROUND(BP250*U281/SUM(U279:U288),#REF!),"")</f>
        <v/>
      </c>
      <c r="BQ265" s="325" t="str">
        <f>IF(COUNT(BQ250,V281)=2,ROUND(BQ250*V281/SUM(V279:V288),#REF!),"")</f>
        <v/>
      </c>
      <c r="BR265" s="325" t="str">
        <f>IF(COUNT(BR250,W281)=2,ROUND(BR250*W281/SUM(W279:W288),#REF!),"")</f>
        <v/>
      </c>
      <c r="BS265" s="569" t="e">
        <f>IF(#REF!="発電事業者","年間送電電力量（GWh）","年間受電電力量（GWh）")</f>
        <v>#REF!</v>
      </c>
      <c r="BT265" s="569"/>
      <c r="BU265" s="569"/>
      <c r="BV265" s="323" t="s">
        <v>25</v>
      </c>
      <c r="BW265" s="582"/>
      <c r="BX265" s="582"/>
      <c r="BY265" s="325" t="str">
        <f>IF(COUNT(BY250,X281)=2,ROUND(BY250*X281/SUM(X279:X288),#REF!),"")</f>
        <v/>
      </c>
      <c r="BZ265" s="325" t="str">
        <f>IF(COUNT(BZ250,Y281)=2,ROUND(BZ250*Y281/SUM(Y279:Y288),#REF!),"")</f>
        <v/>
      </c>
      <c r="CA265" s="325" t="str">
        <f>IF(COUNT(CA250,Z281)=2,ROUND(CA250*Z281/SUM(Z279:Z288),#REF!),"")</f>
        <v/>
      </c>
      <c r="CB265" s="325" t="str">
        <f>IF(COUNT(CB250,AA281)=2,ROUND(CB250*AA281/SUM(AA279:AA288),#REF!),"")</f>
        <v/>
      </c>
      <c r="CC265" s="325" t="str">
        <f>IF(COUNT(CC250,AB281)=2,ROUND(CC250*AB281/SUM(AB279:AB288),#REF!),"")</f>
        <v/>
      </c>
      <c r="CD265" s="325" t="str">
        <f>IF(COUNT(CD250,AC281)=2,ROUND(CD250*AC281/SUM(AC279:AC288),#REF!),"")</f>
        <v/>
      </c>
      <c r="CE265" s="325" t="str">
        <f>IF(COUNT(CE250,AD281)=2,ROUND(CE250*AD281/SUM(AD279:AD288),#REF!),"")</f>
        <v/>
      </c>
      <c r="CF265" s="325" t="str">
        <f>IF(COUNT(CF250,AE281)=2,ROUND(CF250*AE281/SUM(AE279:AE288),#REF!),"")</f>
        <v/>
      </c>
      <c r="CG265" s="325" t="str">
        <f>IF(COUNT(CG250,AF281)=2,ROUND(CG250*AF281/SUM(AF279:AF288),#REF!),"")</f>
        <v/>
      </c>
      <c r="CH265" s="565" t="str">
        <f>IF(COUNTA(AG281)=0,"",AG281)</f>
        <v/>
      </c>
      <c r="CI265" s="565"/>
      <c r="CJ265" s="565"/>
      <c r="CK265" s="565"/>
      <c r="CL265" s="565"/>
      <c r="CM265" s="565"/>
      <c r="CN265" s="565"/>
      <c r="CO265" s="565"/>
      <c r="CP265" s="565"/>
      <c r="CQ265" s="565"/>
    </row>
    <row r="266" spans="3:95" s="243" customFormat="1" ht="13.5" customHeight="1">
      <c r="C266" s="606"/>
      <c r="D266" s="607"/>
      <c r="E266" s="608" t="s">
        <v>212</v>
      </c>
      <c r="F266" s="609"/>
      <c r="G266" s="610"/>
      <c r="H266" s="261"/>
      <c r="I266" s="261"/>
      <c r="J266" s="261"/>
      <c r="K266" s="261"/>
      <c r="L266" s="261"/>
      <c r="M266" s="261"/>
      <c r="N266" s="261"/>
      <c r="O266" s="261"/>
      <c r="P266" s="261"/>
      <c r="Q266" s="261"/>
      <c r="R266" s="261"/>
      <c r="S266" s="261"/>
      <c r="T266" s="262" t="str">
        <f>IF(COUNT(H266:S266)=0,"",SUMPRODUCT(ROUND(H266:S266,#REF!)))</f>
        <v/>
      </c>
      <c r="U266" s="621"/>
      <c r="V266" s="622"/>
      <c r="W266" s="622"/>
      <c r="X266" s="622"/>
      <c r="Y266" s="622"/>
      <c r="Z266" s="623"/>
      <c r="AA266" s="257"/>
      <c r="AB266" s="257"/>
      <c r="AC266" s="257"/>
      <c r="AD266" s="606"/>
      <c r="AE266" s="607"/>
      <c r="AF266" s="608" t="s">
        <v>199</v>
      </c>
      <c r="AG266" s="609"/>
      <c r="AH266" s="610"/>
      <c r="AI266" s="264" t="str">
        <f t="shared" ref="AI266:AT266" si="59">IF(COUNT(H265:H266)=0,"",ROUND(H266/(H265*24*AI248/1000),3))</f>
        <v/>
      </c>
      <c r="AJ266" s="264" t="str">
        <f t="shared" si="59"/>
        <v/>
      </c>
      <c r="AK266" s="264" t="str">
        <f t="shared" si="59"/>
        <v/>
      </c>
      <c r="AL266" s="264" t="str">
        <f t="shared" si="59"/>
        <v/>
      </c>
      <c r="AM266" s="264" t="str">
        <f t="shared" si="59"/>
        <v/>
      </c>
      <c r="AN266" s="264" t="str">
        <f t="shared" si="59"/>
        <v/>
      </c>
      <c r="AO266" s="264" t="str">
        <f t="shared" si="59"/>
        <v/>
      </c>
      <c r="AP266" s="264" t="str">
        <f t="shared" si="59"/>
        <v/>
      </c>
      <c r="AQ266" s="264" t="str">
        <f t="shared" si="59"/>
        <v/>
      </c>
      <c r="AR266" s="264" t="str">
        <f t="shared" si="59"/>
        <v/>
      </c>
      <c r="AS266" s="264" t="str">
        <f t="shared" si="59"/>
        <v/>
      </c>
      <c r="AT266" s="264" t="str">
        <f t="shared" si="59"/>
        <v/>
      </c>
      <c r="AU266" s="265" t="str">
        <f>IF(COUNT(AI266:AT266)=0,"",AVERAGE(AI266:AT266))</f>
        <v/>
      </c>
      <c r="AX266" s="569" t="str">
        <f>IF(C282="","",C282)</f>
        <v/>
      </c>
      <c r="AY266" s="569"/>
      <c r="AZ266" s="587" t="str">
        <f>IF(E282="","",E282)</f>
        <v/>
      </c>
      <c r="BA266" s="590" t="str">
        <f ca="1">IF(F282="","",F282)</f>
        <v/>
      </c>
      <c r="BB266" s="590"/>
      <c r="BC266" s="590"/>
      <c r="BD266" s="587" t="str">
        <f>IF(I282="","",I282)</f>
        <v/>
      </c>
      <c r="BE266" s="578" t="e">
        <f>IF(#REF!="発電事業者","送電電力（MW）","受電電力（MW）")</f>
        <v>#REF!</v>
      </c>
      <c r="BF266" s="579"/>
      <c r="BG266" s="325" t="str">
        <f>IF(COUNT(BG248,L282)=2,ROUND(BG248*L282/SUM(L279:L288),#REF!),"")</f>
        <v/>
      </c>
      <c r="BH266" s="325" t="str">
        <f>IF(COUNT(BH248,M282)=2,ROUND(BH248*M282/SUM(M279:M288),#REF!),"")</f>
        <v/>
      </c>
      <c r="BI266" s="325" t="str">
        <f>IF(COUNT(BI248,N282)=2,ROUND(BI248*N282/SUM(N279:N288),#REF!),"")</f>
        <v/>
      </c>
      <c r="BJ266" s="325" t="str">
        <f>IF(COUNT(BJ248,O282)=2,ROUND(BJ248*O282/SUM(O279:O288),#REF!),"")</f>
        <v/>
      </c>
      <c r="BK266" s="325" t="str">
        <f>IF(COUNT(BK248,P282)=2,ROUND(BK248*P282/SUM(P279:P288),#REF!),"")</f>
        <v/>
      </c>
      <c r="BL266" s="325" t="str">
        <f>IF(COUNT(BL248,Q282)=2,ROUND(BL248*Q282/SUM(Q279:Q288),#REF!),"")</f>
        <v/>
      </c>
      <c r="BM266" s="325" t="str">
        <f>IF(COUNT(BM248,R282)=2,ROUND(BM248*R282/SUM(R279:R288),#REF!),"")</f>
        <v/>
      </c>
      <c r="BN266" s="325" t="str">
        <f>IF(COUNT(BN248,S282)=2,ROUND(BN248*S282/SUM(S279:S288),#REF!),"")</f>
        <v/>
      </c>
      <c r="BO266" s="325" t="str">
        <f>IF(COUNT(BO248,T282)=2,ROUND(BO248*T282/SUM(T279:T288),#REF!),"")</f>
        <v/>
      </c>
      <c r="BP266" s="325" t="str">
        <f>IF(COUNT(BP248,U282)=2,ROUND(BP248*U282/SUM(U279:U288),#REF!),"")</f>
        <v/>
      </c>
      <c r="BQ266" s="325" t="str">
        <f>IF(COUNT(BQ248,V282)=2,ROUND(BQ248*V282/SUM(V279:V288),#REF!),"")</f>
        <v/>
      </c>
      <c r="BR266" s="325" t="str">
        <f>IF(COUNT(BR248,W282)=2,ROUND(BR248*W282/SUM(W279:W288),#REF!),"")</f>
        <v/>
      </c>
      <c r="BS266" s="569" t="e">
        <f>IF(#REF!="発電事業者","送電電力（MW）","受電電力（MW）")</f>
        <v>#REF!</v>
      </c>
      <c r="BT266" s="569"/>
      <c r="BU266" s="569"/>
      <c r="BV266" s="323" t="s">
        <v>171</v>
      </c>
      <c r="BW266" s="580"/>
      <c r="BX266" s="580"/>
      <c r="BY266" s="325" t="str">
        <f>IF(COUNT(BY248,X282)=2,ROUND(BY248*X282/SUM(X279:X288),#REF!),"")</f>
        <v/>
      </c>
      <c r="BZ266" s="325" t="str">
        <f>IF(COUNT(BZ248,Y282)=2,ROUND(BZ248*Y282/SUM(Y279:Y288),#REF!),"")</f>
        <v/>
      </c>
      <c r="CA266" s="325" t="str">
        <f>IF(COUNT(CA248,Z282)=2,ROUND(CA248*Z282/SUM(Z279:Z288),#REF!),"")</f>
        <v/>
      </c>
      <c r="CB266" s="325" t="str">
        <f>IF(COUNT(CB248,AA282)=2,ROUND(CB248*AA282/SUM(AA279:AA288),#REF!),"")</f>
        <v/>
      </c>
      <c r="CC266" s="325" t="str">
        <f>IF(COUNT(CC248,AB282)=2,ROUND(CC248*AB282/SUM(AB279:AB288),#REF!),"")</f>
        <v/>
      </c>
      <c r="CD266" s="325" t="str">
        <f>IF(COUNT(CD248,AC282)=2,ROUND(CD248*AC282/SUM(AC279:AC288),#REF!),"")</f>
        <v/>
      </c>
      <c r="CE266" s="325" t="str">
        <f>IF(COUNT(CE248,AD282)=2,ROUND(CE248*AD282/SUM(AD279:AD288),#REF!),"")</f>
        <v/>
      </c>
      <c r="CF266" s="325" t="str">
        <f>IF(COUNT(CF248,AE282)=2,ROUND(CF248*AE282/SUM(AE279:AE288),#REF!),"")</f>
        <v/>
      </c>
      <c r="CG266" s="325" t="str">
        <f>IF(COUNT(CG248,AF282)=2,ROUND(CG248*AF282/SUM(AF279:AF288),#REF!),"")</f>
        <v/>
      </c>
      <c r="CH266" s="563" t="s">
        <v>117</v>
      </c>
      <c r="CI266" s="563"/>
      <c r="CJ266" s="563"/>
      <c r="CK266" s="563"/>
      <c r="CL266" s="563"/>
      <c r="CM266" s="563"/>
      <c r="CN266" s="563"/>
      <c r="CO266" s="563"/>
      <c r="CP266" s="563"/>
      <c r="CQ266" s="563"/>
    </row>
    <row r="267" spans="3:95" s="243" customFormat="1" ht="13.5" customHeight="1">
      <c r="C267" s="604" t="e">
        <f>DATE(#REF!+7,1,1)</f>
        <v>#REF!</v>
      </c>
      <c r="D267" s="605"/>
      <c r="E267" s="613" t="s">
        <v>275</v>
      </c>
      <c r="F267" s="614"/>
      <c r="G267" s="615"/>
      <c r="H267" s="256"/>
      <c r="I267" s="256"/>
      <c r="J267" s="256"/>
      <c r="K267" s="256"/>
      <c r="L267" s="256"/>
      <c r="M267" s="256"/>
      <c r="N267" s="256"/>
      <c r="O267" s="256"/>
      <c r="P267" s="256"/>
      <c r="Q267" s="256"/>
      <c r="R267" s="256"/>
      <c r="S267" s="256"/>
      <c r="T267" s="255"/>
      <c r="U267" s="621"/>
      <c r="V267" s="622"/>
      <c r="W267" s="622"/>
      <c r="X267" s="622"/>
      <c r="Y267" s="622"/>
      <c r="Z267" s="623"/>
      <c r="AA267" s="257"/>
      <c r="AB267" s="257"/>
      <c r="AC267" s="257"/>
      <c r="AD267" s="604" t="e">
        <f>DATE(#REF!+7,1,1)</f>
        <v>#REF!</v>
      </c>
      <c r="AE267" s="605"/>
      <c r="AF267" s="613" t="s">
        <v>198</v>
      </c>
      <c r="AG267" s="614"/>
      <c r="AH267" s="615"/>
      <c r="AI267" s="258" t="str">
        <f>IF(COUNT(S265,H267)&lt;&gt;2,"",ROUND(MIN(S265,H267)*H248,#REF!))</f>
        <v/>
      </c>
      <c r="AJ267" s="258" t="str">
        <f>IF(COUNT(H267,I267)&lt;&gt;2,"",ROUND(MIN(H267,I267)*I248,#REF!))</f>
        <v/>
      </c>
      <c r="AK267" s="258" t="str">
        <f>IF(COUNT(I267,J267)&lt;&gt;2,"",ROUND(MIN(I267,J267)*J248,#REF!))</f>
        <v/>
      </c>
      <c r="AL267" s="258" t="str">
        <f>IF(COUNT(J267,K267)&lt;&gt;2,"",ROUND(MIN(J267,K267)*K248,#REF!))</f>
        <v/>
      </c>
      <c r="AM267" s="258" t="str">
        <f>IF(COUNT(K267,L267)&lt;&gt;2,"",ROUND(MIN(K267,L267)*L248,#REF!))</f>
        <v/>
      </c>
      <c r="AN267" s="258" t="str">
        <f>IF(COUNT(L267,M267)&lt;&gt;2,"",ROUND(MIN(L267,M267)*M248,#REF!))</f>
        <v/>
      </c>
      <c r="AO267" s="258" t="str">
        <f>IF(COUNT(M267,N267)&lt;&gt;2,"",ROUND(MIN(M267,N267)*N248,#REF!))</f>
        <v/>
      </c>
      <c r="AP267" s="258" t="str">
        <f>IF(COUNT(N267,O267)&lt;&gt;2,"",ROUND(MIN(N267,O267)*O248,#REF!))</f>
        <v/>
      </c>
      <c r="AQ267" s="258" t="str">
        <f>IF(COUNT(O267,P267)&lt;&gt;2,"",ROUND(MIN(O267,P267)*P248,#REF!))</f>
        <v/>
      </c>
      <c r="AR267" s="258" t="str">
        <f>IF(COUNT(P267,Q267)&lt;&gt;2,"",ROUND(MIN(P267,Q267)*Q248,#REF!))</f>
        <v/>
      </c>
      <c r="AS267" s="258" t="str">
        <f>IF(COUNT(Q267,R267)&lt;&gt;2,"",ROUND(MIN(Q267,R267)*R248,#REF!))</f>
        <v/>
      </c>
      <c r="AT267" s="258" t="str">
        <f>IF(COUNT(R267,S267)&lt;&gt;2,"",ROUND(MIN(R267,S267)*S248,#REF!))</f>
        <v/>
      </c>
      <c r="AU267" s="255"/>
      <c r="AX267" s="569"/>
      <c r="AY267" s="569"/>
      <c r="AZ267" s="588"/>
      <c r="BA267" s="590"/>
      <c r="BB267" s="590"/>
      <c r="BC267" s="590"/>
      <c r="BD267" s="588"/>
      <c r="BE267" s="583"/>
      <c r="BF267" s="584"/>
      <c r="BG267" s="259"/>
      <c r="BH267" s="259"/>
      <c r="BI267" s="259"/>
      <c r="BJ267" s="259"/>
      <c r="BK267" s="259"/>
      <c r="BL267" s="259"/>
      <c r="BM267" s="259"/>
      <c r="BN267" s="259"/>
      <c r="BO267" s="259"/>
      <c r="BP267" s="259"/>
      <c r="BQ267" s="259"/>
      <c r="BR267" s="259"/>
      <c r="BS267" s="569"/>
      <c r="BT267" s="569"/>
      <c r="BU267" s="569"/>
      <c r="BV267" s="323" t="s">
        <v>172</v>
      </c>
      <c r="BW267" s="581"/>
      <c r="BX267" s="581"/>
      <c r="BY267" s="325" t="str">
        <f>IF(COUNT(BY249,X282)=2,ROUND(BY249*X282/SUM(X279:X288),#REF!),"")</f>
        <v/>
      </c>
      <c r="BZ267" s="325" t="str">
        <f>IF(COUNT(BZ249,Y282)=2,ROUND(BZ249*Y282/SUM(Y279:Y288),#REF!),"")</f>
        <v/>
      </c>
      <c r="CA267" s="325" t="str">
        <f>IF(COUNT(CA249,Z282)=2,ROUND(CA249*Z282/SUM(Z279:Z288),#REF!),"")</f>
        <v/>
      </c>
      <c r="CB267" s="325" t="str">
        <f>IF(COUNT(CB249,AA282)=2,ROUND(CB249*AA282/SUM(AA279:AA288),#REF!),"")</f>
        <v/>
      </c>
      <c r="CC267" s="325" t="str">
        <f>IF(COUNT(CC249,AB282)=2,ROUND(CC249*AB282/SUM(AB279:AB288),#REF!),"")</f>
        <v/>
      </c>
      <c r="CD267" s="325" t="str">
        <f>IF(COUNT(CD249,AC282)=2,ROUND(CD249*AC282/SUM(AC279:AC288),#REF!),"")</f>
        <v/>
      </c>
      <c r="CE267" s="325" t="str">
        <f>IF(COUNT(CE249,AD282)=2,ROUND(CE249*AD282/SUM(AD279:AD288),#REF!),"")</f>
        <v/>
      </c>
      <c r="CF267" s="325" t="str">
        <f>IF(COUNT(CF249,AE282)=2,ROUND(CF249*AE282/SUM(AE279:AE288),#REF!),"")</f>
        <v/>
      </c>
      <c r="CG267" s="325" t="str">
        <f>IF(COUNT(CG249,AF282)=2,ROUND(CG249*AF282/SUM(AF279:AF288),#REF!),"")</f>
        <v/>
      </c>
      <c r="CH267" s="564" t="str">
        <f>IF(CH266="","",CH266)</f>
        <v>風力</v>
      </c>
      <c r="CI267" s="564"/>
      <c r="CJ267" s="564"/>
      <c r="CK267" s="564"/>
      <c r="CL267" s="564"/>
      <c r="CM267" s="564"/>
      <c r="CN267" s="564"/>
      <c r="CO267" s="564"/>
      <c r="CP267" s="564"/>
      <c r="CQ267" s="564"/>
    </row>
    <row r="268" spans="3:95" s="243" customFormat="1" ht="13.5" customHeight="1">
      <c r="C268" s="606"/>
      <c r="D268" s="607"/>
      <c r="E268" s="608" t="s">
        <v>212</v>
      </c>
      <c r="F268" s="609"/>
      <c r="G268" s="610"/>
      <c r="H268" s="261"/>
      <c r="I268" s="261"/>
      <c r="J268" s="261"/>
      <c r="K268" s="261"/>
      <c r="L268" s="261"/>
      <c r="M268" s="261"/>
      <c r="N268" s="261"/>
      <c r="O268" s="261"/>
      <c r="P268" s="261"/>
      <c r="Q268" s="261"/>
      <c r="R268" s="261"/>
      <c r="S268" s="261"/>
      <c r="T268" s="262" t="str">
        <f>IF(COUNT(H268:S268)=0,"",SUMPRODUCT(ROUND(H268:S268,#REF!)))</f>
        <v/>
      </c>
      <c r="U268" s="621"/>
      <c r="V268" s="622"/>
      <c r="W268" s="622"/>
      <c r="X268" s="622"/>
      <c r="Y268" s="622"/>
      <c r="Z268" s="623"/>
      <c r="AA268" s="257"/>
      <c r="AB268" s="257"/>
      <c r="AC268" s="257"/>
      <c r="AD268" s="606"/>
      <c r="AE268" s="607"/>
      <c r="AF268" s="608" t="s">
        <v>199</v>
      </c>
      <c r="AG268" s="609"/>
      <c r="AH268" s="610"/>
      <c r="AI268" s="264" t="str">
        <f t="shared" ref="AI268:AT268" si="60">IF(COUNT(H267:H268)=0,"",ROUND(H268/(H267*24*AI248/1000),3))</f>
        <v/>
      </c>
      <c r="AJ268" s="264" t="str">
        <f t="shared" si="60"/>
        <v/>
      </c>
      <c r="AK268" s="264" t="str">
        <f t="shared" si="60"/>
        <v/>
      </c>
      <c r="AL268" s="264" t="str">
        <f t="shared" si="60"/>
        <v/>
      </c>
      <c r="AM268" s="264" t="str">
        <f t="shared" si="60"/>
        <v/>
      </c>
      <c r="AN268" s="264" t="str">
        <f t="shared" si="60"/>
        <v/>
      </c>
      <c r="AO268" s="264" t="str">
        <f t="shared" si="60"/>
        <v/>
      </c>
      <c r="AP268" s="264" t="str">
        <f t="shared" si="60"/>
        <v/>
      </c>
      <c r="AQ268" s="264" t="str">
        <f t="shared" si="60"/>
        <v/>
      </c>
      <c r="AR268" s="264" t="str">
        <f t="shared" si="60"/>
        <v/>
      </c>
      <c r="AS268" s="264" t="str">
        <f t="shared" si="60"/>
        <v/>
      </c>
      <c r="AT268" s="264" t="str">
        <f t="shared" si="60"/>
        <v/>
      </c>
      <c r="AU268" s="265" t="str">
        <f>IF(COUNT(AI268:AT268)=0,"",AVERAGE(AI268:AT268))</f>
        <v/>
      </c>
      <c r="AX268" s="569"/>
      <c r="AY268" s="569"/>
      <c r="AZ268" s="589"/>
      <c r="BA268" s="590"/>
      <c r="BB268" s="590"/>
      <c r="BC268" s="590"/>
      <c r="BD268" s="589"/>
      <c r="BE268" s="585" t="e">
        <f>IF(#REF!="発電事業者","月間送電電力量（GWh）","月間受電電力量（GWh）")</f>
        <v>#REF!</v>
      </c>
      <c r="BF268" s="586"/>
      <c r="BG268" s="325" t="str">
        <f>IF(COUNT(BG250,L282)=2,ROUND(BG250*L282/SUM(L279:L288),#REF!),"")</f>
        <v/>
      </c>
      <c r="BH268" s="325" t="str">
        <f>IF(COUNT(BH250,M282)=2,ROUND(BH250*M282/SUM(M279:M288),#REF!),"")</f>
        <v/>
      </c>
      <c r="BI268" s="325" t="str">
        <f>IF(COUNT(BI250,N282)=2,ROUND(BI250*N282/SUM(N279:N288),#REF!),"")</f>
        <v/>
      </c>
      <c r="BJ268" s="325" t="str">
        <f>IF(COUNT(BJ250,O282)=2,ROUND(BJ250*O282/SUM(O279:O288),#REF!),"")</f>
        <v/>
      </c>
      <c r="BK268" s="325" t="str">
        <f>IF(COUNT(BK250,P282)=2,ROUND(BK250*P282/SUM(P279:P288),#REF!),"")</f>
        <v/>
      </c>
      <c r="BL268" s="325" t="str">
        <f>IF(COUNT(BL250,Q282)=2,ROUND(BL250*Q282/SUM(Q279:Q288),#REF!),"")</f>
        <v/>
      </c>
      <c r="BM268" s="325" t="str">
        <f>IF(COUNT(BM250,R282)=2,ROUND(BM250*R282/SUM(R279:R288),#REF!),"")</f>
        <v/>
      </c>
      <c r="BN268" s="325" t="str">
        <f>IF(COUNT(BN250,S282)=2,ROUND(BN250*S282/SUM(S279:S288),#REF!),"")</f>
        <v/>
      </c>
      <c r="BO268" s="325" t="str">
        <f>IF(COUNT(BO250,T282)=2,ROUND(BO250*T282/SUM(T279:T288),#REF!),"")</f>
        <v/>
      </c>
      <c r="BP268" s="325" t="str">
        <f>IF(COUNT(BP250,U282)=2,ROUND(BP250*U282/SUM(U279:U288),#REF!),"")</f>
        <v/>
      </c>
      <c r="BQ268" s="325" t="str">
        <f>IF(COUNT(BQ250,V282)=2,ROUND(BQ250*V282/SUM(V279:V288),#REF!),"")</f>
        <v/>
      </c>
      <c r="BR268" s="325" t="str">
        <f>IF(COUNT(BR250,W282)=2,ROUND(BR250*W282/SUM(W279:W288),#REF!),"")</f>
        <v/>
      </c>
      <c r="BS268" s="569" t="e">
        <f>IF(#REF!="発電事業者","年間送電電力量（GWh）","年間受電電力量（GWh）")</f>
        <v>#REF!</v>
      </c>
      <c r="BT268" s="569"/>
      <c r="BU268" s="569"/>
      <c r="BV268" s="323" t="s">
        <v>25</v>
      </c>
      <c r="BW268" s="582"/>
      <c r="BX268" s="582"/>
      <c r="BY268" s="325" t="str">
        <f>IF(COUNT(BY250,X282)=2,ROUND(BY250*X282/SUM(X279:X288),#REF!),"")</f>
        <v/>
      </c>
      <c r="BZ268" s="325" t="str">
        <f>IF(COUNT(BZ250,Y282)=2,ROUND(BZ250*Y282/SUM(Y279:Y288),#REF!),"")</f>
        <v/>
      </c>
      <c r="CA268" s="325" t="str">
        <f>IF(COUNT(CA250,Z282)=2,ROUND(CA250*Z282/SUM(Z279:Z288),#REF!),"")</f>
        <v/>
      </c>
      <c r="CB268" s="325" t="str">
        <f>IF(COUNT(CB250,AA282)=2,ROUND(CB250*AA282/SUM(AA279:AA288),#REF!),"")</f>
        <v/>
      </c>
      <c r="CC268" s="325" t="str">
        <f>IF(COUNT(CC250,AB282)=2,ROUND(CC250*AB282/SUM(AB279:AB288),#REF!),"")</f>
        <v/>
      </c>
      <c r="CD268" s="325" t="str">
        <f>IF(COUNT(CD250,AC282)=2,ROUND(CD250*AC282/SUM(AC279:AC288),#REF!),"")</f>
        <v/>
      </c>
      <c r="CE268" s="325" t="str">
        <f>IF(COUNT(CE250,AD282)=2,ROUND(CE250*AD282/SUM(AD279:AD288),#REF!),"")</f>
        <v/>
      </c>
      <c r="CF268" s="325" t="str">
        <f>IF(COUNT(CF250,AE282)=2,ROUND(CF250*AE282/SUM(AE279:AE288),#REF!),"")</f>
        <v/>
      </c>
      <c r="CG268" s="325" t="str">
        <f>IF(COUNT(CG250,AF282)=2,ROUND(CG250*AF282/SUM(AF279:AF288),#REF!),"")</f>
        <v/>
      </c>
      <c r="CH268" s="565" t="str">
        <f>IF(COUNTA(AG282)=0,"",AG282)</f>
        <v/>
      </c>
      <c r="CI268" s="565"/>
      <c r="CJ268" s="565"/>
      <c r="CK268" s="565"/>
      <c r="CL268" s="565"/>
      <c r="CM268" s="565"/>
      <c r="CN268" s="565"/>
      <c r="CO268" s="565"/>
      <c r="CP268" s="565"/>
      <c r="CQ268" s="565"/>
    </row>
    <row r="269" spans="3:95" s="243" customFormat="1" ht="13.5" customHeight="1">
      <c r="C269" s="604" t="e">
        <f>DATE(#REF!+8,1,1)</f>
        <v>#REF!</v>
      </c>
      <c r="D269" s="605"/>
      <c r="E269" s="613" t="s">
        <v>275</v>
      </c>
      <c r="F269" s="614"/>
      <c r="G269" s="615"/>
      <c r="H269" s="256"/>
      <c r="I269" s="256"/>
      <c r="J269" s="256"/>
      <c r="K269" s="256"/>
      <c r="L269" s="256"/>
      <c r="M269" s="256"/>
      <c r="N269" s="256"/>
      <c r="O269" s="256"/>
      <c r="P269" s="256"/>
      <c r="Q269" s="256"/>
      <c r="R269" s="256"/>
      <c r="S269" s="256"/>
      <c r="T269" s="255"/>
      <c r="U269" s="621"/>
      <c r="V269" s="622"/>
      <c r="W269" s="622"/>
      <c r="X269" s="622"/>
      <c r="Y269" s="622"/>
      <c r="Z269" s="623"/>
      <c r="AA269" s="257"/>
      <c r="AB269" s="257"/>
      <c r="AC269" s="257"/>
      <c r="AD269" s="604" t="e">
        <f>DATE(#REF!+8,1,1)</f>
        <v>#REF!</v>
      </c>
      <c r="AE269" s="605"/>
      <c r="AF269" s="613" t="s">
        <v>198</v>
      </c>
      <c r="AG269" s="614"/>
      <c r="AH269" s="615"/>
      <c r="AI269" s="258" t="str">
        <f>IF(COUNT(S267,H269)&lt;&gt;2,"",ROUND(MIN(S267,H269)*H248,#REF!))</f>
        <v/>
      </c>
      <c r="AJ269" s="258" t="str">
        <f>IF(COUNT(H269,I269)&lt;&gt;2,"",ROUND(MIN(H269,I269)*I248,#REF!))</f>
        <v/>
      </c>
      <c r="AK269" s="258" t="str">
        <f>IF(COUNT(I269,J269)&lt;&gt;2,"",ROUND(MIN(I269,J269)*J248,#REF!))</f>
        <v/>
      </c>
      <c r="AL269" s="258" t="str">
        <f>IF(COUNT(J269,K269)&lt;&gt;2,"",ROUND(MIN(J269,K269)*K248,#REF!))</f>
        <v/>
      </c>
      <c r="AM269" s="258" t="str">
        <f>IF(COUNT(K269,L269)&lt;&gt;2,"",ROUND(MIN(K269,L269)*L248,#REF!))</f>
        <v/>
      </c>
      <c r="AN269" s="258" t="str">
        <f>IF(COUNT(L269,M269)&lt;&gt;2,"",ROUND(MIN(L269,M269)*M248,#REF!))</f>
        <v/>
      </c>
      <c r="AO269" s="258" t="str">
        <f>IF(COUNT(M269,N269)&lt;&gt;2,"",ROUND(MIN(M269,N269)*N248,#REF!))</f>
        <v/>
      </c>
      <c r="AP269" s="258" t="str">
        <f>IF(COUNT(N269,O269)&lt;&gt;2,"",ROUND(MIN(N269,O269)*O248,#REF!))</f>
        <v/>
      </c>
      <c r="AQ269" s="258" t="str">
        <f>IF(COUNT(O269,P269)&lt;&gt;2,"",ROUND(MIN(O269,P269)*P248,#REF!))</f>
        <v/>
      </c>
      <c r="AR269" s="258" t="str">
        <f>IF(COUNT(P269,Q269)&lt;&gt;2,"",ROUND(MIN(P269,Q269)*Q248,#REF!))</f>
        <v/>
      </c>
      <c r="AS269" s="258" t="str">
        <f>IF(COUNT(Q269,R269)&lt;&gt;2,"",ROUND(MIN(Q269,R269)*R248,#REF!))</f>
        <v/>
      </c>
      <c r="AT269" s="258" t="str">
        <f>IF(COUNT(R269,S269)&lt;&gt;2,"",ROUND(MIN(R269,S269)*S248,#REF!))</f>
        <v/>
      </c>
      <c r="AU269" s="255"/>
      <c r="AX269" s="569" t="str">
        <f>IF(C283="","",C283)</f>
        <v/>
      </c>
      <c r="AY269" s="569"/>
      <c r="AZ269" s="587" t="str">
        <f>IF(E283="","",E283)</f>
        <v/>
      </c>
      <c r="BA269" s="590" t="str">
        <f ca="1">IF(F283="","",F283)</f>
        <v/>
      </c>
      <c r="BB269" s="590"/>
      <c r="BC269" s="590"/>
      <c r="BD269" s="587" t="str">
        <f>IF(I283="","",I283)</f>
        <v/>
      </c>
      <c r="BE269" s="578" t="e">
        <f>IF(#REF!="発電事業者","送電電力（MW）","受電電力（MW）")</f>
        <v>#REF!</v>
      </c>
      <c r="BF269" s="579"/>
      <c r="BG269" s="325" t="str">
        <f>IF(COUNT(BG248,L283)=2,ROUND(BG248*L283/SUM(L279:L288),#REF!),"")</f>
        <v/>
      </c>
      <c r="BH269" s="325" t="str">
        <f>IF(COUNT(BH248,M283)=2,ROUND(BH248*M283/SUM(M279:M288),#REF!),"")</f>
        <v/>
      </c>
      <c r="BI269" s="325" t="str">
        <f>IF(COUNT(BI248,N283)=2,ROUND(BI248*N283/SUM(N279:N288),#REF!),"")</f>
        <v/>
      </c>
      <c r="BJ269" s="325" t="str">
        <f>IF(COUNT(BJ248,O283)=2,ROUND(BJ248*O283/SUM(O279:O288),#REF!),"")</f>
        <v/>
      </c>
      <c r="BK269" s="325" t="str">
        <f>IF(COUNT(BK248,P283)=2,ROUND(BK248*P283/SUM(P279:P288),#REF!),"")</f>
        <v/>
      </c>
      <c r="BL269" s="325" t="str">
        <f>IF(COUNT(BL248,Q283)=2,ROUND(BL248*Q283/SUM(Q279:Q288),#REF!),"")</f>
        <v/>
      </c>
      <c r="BM269" s="325" t="str">
        <f>IF(COUNT(BM248,R283)=2,ROUND(BM248*R283/SUM(R279:R288),#REF!),"")</f>
        <v/>
      </c>
      <c r="BN269" s="325" t="str">
        <f>IF(COUNT(BN248,S283)=2,ROUND(BN248*S283/SUM(S279:S288),#REF!),"")</f>
        <v/>
      </c>
      <c r="BO269" s="325" t="str">
        <f>IF(COUNT(BO248,T283)=2,ROUND(BO248*T283/SUM(T279:T288),#REF!),"")</f>
        <v/>
      </c>
      <c r="BP269" s="325" t="str">
        <f>IF(COUNT(BP248,U283)=2,ROUND(BP248*U283/SUM(U279:U288),#REF!),"")</f>
        <v/>
      </c>
      <c r="BQ269" s="325" t="str">
        <f>IF(COUNT(BQ248,V283)=2,ROUND(BQ248*V283/SUM(V279:V288),#REF!),"")</f>
        <v/>
      </c>
      <c r="BR269" s="325" t="str">
        <f>IF(COUNT(BR248,W283)=2,ROUND(BR248*W283/SUM(W279:W288),#REF!),"")</f>
        <v/>
      </c>
      <c r="BS269" s="569" t="e">
        <f>IF(#REF!="発電事業者","送電電力（MW）","受電電力（MW）")</f>
        <v>#REF!</v>
      </c>
      <c r="BT269" s="569"/>
      <c r="BU269" s="569"/>
      <c r="BV269" s="323" t="s">
        <v>171</v>
      </c>
      <c r="BW269" s="580"/>
      <c r="BX269" s="580"/>
      <c r="BY269" s="325" t="str">
        <f>IF(COUNT(BY248,X283)=2,ROUND(BY248*X283/SUM(X279:X288),#REF!),"")</f>
        <v/>
      </c>
      <c r="BZ269" s="325" t="str">
        <f>IF(COUNT(BZ248,Y283)=2,ROUND(BZ248*Y283/SUM(Y279:Y288),#REF!),"")</f>
        <v/>
      </c>
      <c r="CA269" s="325" t="str">
        <f>IF(COUNT(CA248,Z283)=2,ROUND(CA248*Z283/SUM(Z279:Z288),#REF!),"")</f>
        <v/>
      </c>
      <c r="CB269" s="325" t="str">
        <f>IF(COUNT(CB248,AA283)=2,ROUND(CB248*AA283/SUM(AA279:AA288),#REF!),"")</f>
        <v/>
      </c>
      <c r="CC269" s="325" t="str">
        <f>IF(COUNT(CC248,AB283)=2,ROUND(CC248*AB283/SUM(AB279:AB288),#REF!),"")</f>
        <v/>
      </c>
      <c r="CD269" s="325" t="str">
        <f>IF(COUNT(CD248,AC283)=2,ROUND(CD248*AC283/SUM(AC279:AC288),#REF!),"")</f>
        <v/>
      </c>
      <c r="CE269" s="325" t="str">
        <f>IF(COUNT(CE248,AD283)=2,ROUND(CE248*AD283/SUM(AD279:AD288),#REF!),"")</f>
        <v/>
      </c>
      <c r="CF269" s="325" t="str">
        <f>IF(COUNT(CF248,AE283)=2,ROUND(CF248*AE283/SUM(AE279:AE288),#REF!),"")</f>
        <v/>
      </c>
      <c r="CG269" s="325" t="str">
        <f>IF(COUNT(CG248,AF283)=2,ROUND(CG248*AF283/SUM(AF279:AF288),#REF!),"")</f>
        <v/>
      </c>
      <c r="CH269" s="563" t="s">
        <v>117</v>
      </c>
      <c r="CI269" s="563"/>
      <c r="CJ269" s="563"/>
      <c r="CK269" s="563"/>
      <c r="CL269" s="563"/>
      <c r="CM269" s="563"/>
      <c r="CN269" s="563"/>
      <c r="CO269" s="563"/>
      <c r="CP269" s="563"/>
      <c r="CQ269" s="563"/>
    </row>
    <row r="270" spans="3:95" s="243" customFormat="1" ht="13.5" customHeight="1">
      <c r="C270" s="606"/>
      <c r="D270" s="607"/>
      <c r="E270" s="608" t="s">
        <v>212</v>
      </c>
      <c r="F270" s="609"/>
      <c r="G270" s="610"/>
      <c r="H270" s="261"/>
      <c r="I270" s="261"/>
      <c r="J270" s="261"/>
      <c r="K270" s="261"/>
      <c r="L270" s="261"/>
      <c r="M270" s="261"/>
      <c r="N270" s="261"/>
      <c r="O270" s="261"/>
      <c r="P270" s="261"/>
      <c r="Q270" s="261"/>
      <c r="R270" s="261"/>
      <c r="S270" s="261"/>
      <c r="T270" s="262" t="str">
        <f>IF(COUNT(H270:S270)=0,"",SUMPRODUCT(ROUND(H270:S270,#REF!)))</f>
        <v/>
      </c>
      <c r="U270" s="624"/>
      <c r="V270" s="625"/>
      <c r="W270" s="625"/>
      <c r="X270" s="625"/>
      <c r="Y270" s="625"/>
      <c r="Z270" s="626"/>
      <c r="AA270" s="257"/>
      <c r="AB270" s="257"/>
      <c r="AC270" s="257"/>
      <c r="AD270" s="606"/>
      <c r="AE270" s="607"/>
      <c r="AF270" s="608" t="s">
        <v>199</v>
      </c>
      <c r="AG270" s="609"/>
      <c r="AH270" s="610"/>
      <c r="AI270" s="264" t="str">
        <f t="shared" ref="AI270:AT270" si="61">IF(COUNT(H269:H270)=0,"",ROUND(H270/(H269*24*AI248/1000),3))</f>
        <v/>
      </c>
      <c r="AJ270" s="264" t="str">
        <f t="shared" si="61"/>
        <v/>
      </c>
      <c r="AK270" s="264" t="str">
        <f t="shared" si="61"/>
        <v/>
      </c>
      <c r="AL270" s="264" t="str">
        <f t="shared" si="61"/>
        <v/>
      </c>
      <c r="AM270" s="264" t="str">
        <f t="shared" si="61"/>
        <v/>
      </c>
      <c r="AN270" s="264" t="str">
        <f t="shared" si="61"/>
        <v/>
      </c>
      <c r="AO270" s="264" t="str">
        <f t="shared" si="61"/>
        <v/>
      </c>
      <c r="AP270" s="264" t="str">
        <f t="shared" si="61"/>
        <v/>
      </c>
      <c r="AQ270" s="264" t="str">
        <f t="shared" si="61"/>
        <v/>
      </c>
      <c r="AR270" s="264" t="str">
        <f t="shared" si="61"/>
        <v/>
      </c>
      <c r="AS270" s="264" t="str">
        <f t="shared" si="61"/>
        <v/>
      </c>
      <c r="AT270" s="264" t="str">
        <f t="shared" si="61"/>
        <v/>
      </c>
      <c r="AU270" s="265" t="str">
        <f>IF(COUNT(AI270:AT270)=0,"",AVERAGE(AI270:AT270))</f>
        <v/>
      </c>
      <c r="AX270" s="569"/>
      <c r="AY270" s="569"/>
      <c r="AZ270" s="588"/>
      <c r="BA270" s="590"/>
      <c r="BB270" s="590"/>
      <c r="BC270" s="590"/>
      <c r="BD270" s="588"/>
      <c r="BE270" s="583"/>
      <c r="BF270" s="584"/>
      <c r="BG270" s="259"/>
      <c r="BH270" s="259"/>
      <c r="BI270" s="259"/>
      <c r="BJ270" s="259"/>
      <c r="BK270" s="259"/>
      <c r="BL270" s="259"/>
      <c r="BM270" s="259"/>
      <c r="BN270" s="259"/>
      <c r="BO270" s="259"/>
      <c r="BP270" s="259"/>
      <c r="BQ270" s="259"/>
      <c r="BR270" s="259"/>
      <c r="BS270" s="569"/>
      <c r="BT270" s="569"/>
      <c r="BU270" s="569"/>
      <c r="BV270" s="323" t="s">
        <v>172</v>
      </c>
      <c r="BW270" s="581"/>
      <c r="BX270" s="581"/>
      <c r="BY270" s="325" t="str">
        <f>IF(COUNT(BY249,X283)=2,ROUND(BY249*X283/SUM(X279:X288),#REF!),"")</f>
        <v/>
      </c>
      <c r="BZ270" s="325" t="str">
        <f>IF(COUNT(BZ249,Y283)=2,ROUND(BZ249*Y283/SUM(Y279:Y288),#REF!),"")</f>
        <v/>
      </c>
      <c r="CA270" s="325" t="str">
        <f>IF(COUNT(CA249,Z283)=2,ROUND(CA249*Z283/SUM(Z279:Z288),#REF!),"")</f>
        <v/>
      </c>
      <c r="CB270" s="325" t="str">
        <f>IF(COUNT(CB249,AA283)=2,ROUND(CB249*AA283/SUM(AA279:AA288),#REF!),"")</f>
        <v/>
      </c>
      <c r="CC270" s="325" t="str">
        <f>IF(COUNT(CC249,AB283)=2,ROUND(CC249*AB283/SUM(AB279:AB288),#REF!),"")</f>
        <v/>
      </c>
      <c r="CD270" s="325" t="str">
        <f>IF(COUNT(CD249,AC283)=2,ROUND(CD249*AC283/SUM(AC279:AC288),#REF!),"")</f>
        <v/>
      </c>
      <c r="CE270" s="325" t="str">
        <f>IF(COUNT(CE249,AD283)=2,ROUND(CE249*AD283/SUM(AD279:AD288),#REF!),"")</f>
        <v/>
      </c>
      <c r="CF270" s="325" t="str">
        <f>IF(COUNT(CF249,AE283)=2,ROUND(CF249*AE283/SUM(AE279:AE288),#REF!),"")</f>
        <v/>
      </c>
      <c r="CG270" s="325" t="str">
        <f>IF(COUNT(CG249,AF283)=2,ROUND(CG249*AF283/SUM(AF279:AF288),#REF!),"")</f>
        <v/>
      </c>
      <c r="CH270" s="564" t="str">
        <f>IF(CH269="","",CH269)</f>
        <v>風力</v>
      </c>
      <c r="CI270" s="564"/>
      <c r="CJ270" s="564"/>
      <c r="CK270" s="564"/>
      <c r="CL270" s="564"/>
      <c r="CM270" s="564"/>
      <c r="CN270" s="564"/>
      <c r="CO270" s="564"/>
      <c r="CP270" s="564"/>
      <c r="CQ270" s="564"/>
    </row>
    <row r="271" spans="3:95" s="243" customFormat="1" ht="13.5" customHeight="1">
      <c r="C271" s="604" t="e">
        <f>DATE(#REF!+9,1,1)</f>
        <v>#REF!</v>
      </c>
      <c r="D271" s="605"/>
      <c r="E271" s="613" t="s">
        <v>275</v>
      </c>
      <c r="F271" s="614"/>
      <c r="G271" s="615"/>
      <c r="H271" s="256"/>
      <c r="I271" s="256"/>
      <c r="J271" s="256"/>
      <c r="K271" s="256"/>
      <c r="L271" s="256"/>
      <c r="M271" s="256"/>
      <c r="N271" s="256"/>
      <c r="O271" s="256"/>
      <c r="P271" s="256"/>
      <c r="Q271" s="256"/>
      <c r="R271" s="256"/>
      <c r="S271" s="256"/>
      <c r="T271" s="255"/>
      <c r="U271" s="613" t="s">
        <v>210</v>
      </c>
      <c r="V271" s="614"/>
      <c r="W271" s="614"/>
      <c r="X271" s="615"/>
      <c r="Y271" s="616" t="str">
        <f>IF(COUNT(S271)=0,"",ROUND(S271,#REF!))</f>
        <v/>
      </c>
      <c r="Z271" s="617"/>
      <c r="AA271" s="257"/>
      <c r="AB271" s="257"/>
      <c r="AC271" s="257"/>
      <c r="AD271" s="604" t="e">
        <f>DATE(#REF!+9,1,1)</f>
        <v>#REF!</v>
      </c>
      <c r="AE271" s="605"/>
      <c r="AF271" s="613" t="s">
        <v>198</v>
      </c>
      <c r="AG271" s="614"/>
      <c r="AH271" s="615"/>
      <c r="AI271" s="258" t="str">
        <f>IF(COUNT(S269,H271)&lt;&gt;2,"",ROUND(MIN(S269,H271)*H248,#REF!))</f>
        <v/>
      </c>
      <c r="AJ271" s="258" t="str">
        <f>IF(COUNT(H271,I271)&lt;&gt;2,"",ROUND(MIN(H271,I271)*I248,#REF!))</f>
        <v/>
      </c>
      <c r="AK271" s="258" t="str">
        <f>IF(COUNT(I271,J271)&lt;&gt;2,"",ROUND(MIN(I271,J271)*J248,#REF!))</f>
        <v/>
      </c>
      <c r="AL271" s="258" t="str">
        <f>IF(COUNT(J271,K271)&lt;&gt;2,"",ROUND(MIN(J271,K271)*K248,#REF!))</f>
        <v/>
      </c>
      <c r="AM271" s="258" t="str">
        <f>IF(COUNT(K271,L271)&lt;&gt;2,"",ROUND(MIN(K271,L271)*L248,#REF!))</f>
        <v/>
      </c>
      <c r="AN271" s="258" t="str">
        <f>IF(COUNT(L271,M271)&lt;&gt;2,"",ROUND(MIN(L271,M271)*M248,#REF!))</f>
        <v/>
      </c>
      <c r="AO271" s="258" t="str">
        <f>IF(COUNT(M271,N271)&lt;&gt;2,"",ROUND(MIN(M271,N271)*N248,#REF!))</f>
        <v/>
      </c>
      <c r="AP271" s="258" t="str">
        <f>IF(COUNT(N271,O271)&lt;&gt;2,"",ROUND(MIN(N271,O271)*O248,#REF!))</f>
        <v/>
      </c>
      <c r="AQ271" s="258" t="str">
        <f>IF(COUNT(O271,P271)&lt;&gt;2,"",ROUND(MIN(O271,P271)*P248,#REF!))</f>
        <v/>
      </c>
      <c r="AR271" s="258" t="str">
        <f>IF(COUNT(P271,Q271)&lt;&gt;2,"",ROUND(MIN(P271,Q271)*Q248,#REF!))</f>
        <v/>
      </c>
      <c r="AS271" s="258" t="str">
        <f>IF(COUNT(Q271,R271)&lt;&gt;2,"",ROUND(MIN(Q271,R271)*R248,#REF!))</f>
        <v/>
      </c>
      <c r="AT271" s="258" t="str">
        <f>IF(COUNT(R271,S271)&lt;&gt;2,"",ROUND(MIN(R271,S271)*S248,#REF!))</f>
        <v/>
      </c>
      <c r="AU271" s="255"/>
      <c r="AX271" s="569"/>
      <c r="AY271" s="569"/>
      <c r="AZ271" s="589"/>
      <c r="BA271" s="590"/>
      <c r="BB271" s="590"/>
      <c r="BC271" s="590"/>
      <c r="BD271" s="589"/>
      <c r="BE271" s="585" t="e">
        <f>IF(#REF!="発電事業者","月間送電電力量（GWh）","月間受電電力量（GWh）")</f>
        <v>#REF!</v>
      </c>
      <c r="BF271" s="586"/>
      <c r="BG271" s="325" t="str">
        <f>IF(COUNT(BG250,L283)=2,ROUND(BG250*L283/SUM(L279:L288),#REF!),"")</f>
        <v/>
      </c>
      <c r="BH271" s="325" t="str">
        <f>IF(COUNT(BH250,M283)=2,ROUND(BH250*M283/SUM(M279:M288),#REF!),"")</f>
        <v/>
      </c>
      <c r="BI271" s="325" t="str">
        <f>IF(COUNT(BI250,N283)=2,ROUND(BI250*N283/SUM(N279:N288),#REF!),"")</f>
        <v/>
      </c>
      <c r="BJ271" s="325" t="str">
        <f>IF(COUNT(BJ250,O283)=2,ROUND(BJ250*O283/SUM(O279:O288),#REF!),"")</f>
        <v/>
      </c>
      <c r="BK271" s="325" t="str">
        <f>IF(COUNT(BK250,P283)=2,ROUND(BK250*P283/SUM(P279:P288),#REF!),"")</f>
        <v/>
      </c>
      <c r="BL271" s="325" t="str">
        <f>IF(COUNT(BL250,Q283)=2,ROUND(BL250*Q283/SUM(Q279:Q288),#REF!),"")</f>
        <v/>
      </c>
      <c r="BM271" s="325" t="str">
        <f>IF(COUNT(BM250,R283)=2,ROUND(BM250*R283/SUM(R279:R288),#REF!),"")</f>
        <v/>
      </c>
      <c r="BN271" s="325" t="str">
        <f>IF(COUNT(BN250,S283)=2,ROUND(BN250*S283/SUM(S279:S288),#REF!),"")</f>
        <v/>
      </c>
      <c r="BO271" s="325" t="str">
        <f>IF(COUNT(BO250,T283)=2,ROUND(BO250*T283/SUM(T279:T288),#REF!),"")</f>
        <v/>
      </c>
      <c r="BP271" s="325" t="str">
        <f>IF(COUNT(BP250,U283)=2,ROUND(BP250*U283/SUM(U279:U288),#REF!),"")</f>
        <v/>
      </c>
      <c r="BQ271" s="325" t="str">
        <f>IF(COUNT(BQ250,V283)=2,ROUND(BQ250*V283/SUM(V279:V288),#REF!),"")</f>
        <v/>
      </c>
      <c r="BR271" s="325" t="str">
        <f>IF(COUNT(BR250,W283)=2,ROUND(BR250*W283/SUM(W279:W288),#REF!),"")</f>
        <v/>
      </c>
      <c r="BS271" s="569" t="e">
        <f>IF(#REF!="発電事業者","年間送電電力量（GWh）","年間受電電力量（GWh）")</f>
        <v>#REF!</v>
      </c>
      <c r="BT271" s="569"/>
      <c r="BU271" s="569"/>
      <c r="BV271" s="323" t="s">
        <v>25</v>
      </c>
      <c r="BW271" s="582"/>
      <c r="BX271" s="582"/>
      <c r="BY271" s="325" t="str">
        <f>IF(COUNT(BY250,X283)=2,ROUND(BY250*X283/SUM(X279:X288),#REF!),"")</f>
        <v/>
      </c>
      <c r="BZ271" s="325" t="str">
        <f>IF(COUNT(BZ250,Y283)=2,ROUND(BZ250*Y283/SUM(Y279:Y288),#REF!),"")</f>
        <v/>
      </c>
      <c r="CA271" s="325" t="str">
        <f>IF(COUNT(CA250,Z283)=2,ROUND(CA250*Z283/SUM(Z279:Z288),#REF!),"")</f>
        <v/>
      </c>
      <c r="CB271" s="325" t="str">
        <f>IF(COUNT(CB250,AA283)=2,ROUND(CB250*AA283/SUM(AA279:AA288),#REF!),"")</f>
        <v/>
      </c>
      <c r="CC271" s="325" t="str">
        <f>IF(COUNT(CC250,AB283)=2,ROUND(CC250*AB283/SUM(AB279:AB288),#REF!),"")</f>
        <v/>
      </c>
      <c r="CD271" s="325" t="str">
        <f>IF(COUNT(CD250,AC283)=2,ROUND(CD250*AC283/SUM(AC279:AC288),#REF!),"")</f>
        <v/>
      </c>
      <c r="CE271" s="325" t="str">
        <f>IF(COUNT(CE250,AD283)=2,ROUND(CE250*AD283/SUM(AD279:AD288),#REF!),"")</f>
        <v/>
      </c>
      <c r="CF271" s="325" t="str">
        <f>IF(COUNT(CF250,AE283)=2,ROUND(CF250*AE283/SUM(AE279:AE288),#REF!),"")</f>
        <v/>
      </c>
      <c r="CG271" s="325" t="str">
        <f>IF(COUNT(CG250,AF283)=2,ROUND(CG250*AF283/SUM(AF279:AF288),#REF!),"")</f>
        <v/>
      </c>
      <c r="CH271" s="565" t="str">
        <f>IF(COUNTA(AG283)=0,"",AG283)</f>
        <v/>
      </c>
      <c r="CI271" s="565"/>
      <c r="CJ271" s="565"/>
      <c r="CK271" s="565"/>
      <c r="CL271" s="565"/>
      <c r="CM271" s="565"/>
      <c r="CN271" s="565"/>
      <c r="CO271" s="565"/>
      <c r="CP271" s="565"/>
      <c r="CQ271" s="565"/>
    </row>
    <row r="272" spans="3:95" s="243" customFormat="1" ht="13.5" customHeight="1">
      <c r="C272" s="606"/>
      <c r="D272" s="607"/>
      <c r="E272" s="608" t="s">
        <v>212</v>
      </c>
      <c r="F272" s="609"/>
      <c r="G272" s="610"/>
      <c r="H272" s="261"/>
      <c r="I272" s="261"/>
      <c r="J272" s="261"/>
      <c r="K272" s="261"/>
      <c r="L272" s="261"/>
      <c r="M272" s="261"/>
      <c r="N272" s="261"/>
      <c r="O272" s="261"/>
      <c r="P272" s="261"/>
      <c r="Q272" s="261"/>
      <c r="R272" s="261"/>
      <c r="S272" s="261"/>
      <c r="T272" s="262" t="str">
        <f>IF(COUNT(H272:S272)=0,"",SUMPRODUCT(ROUND(H272:S272,#REF!)))</f>
        <v/>
      </c>
      <c r="U272" s="608" t="s">
        <v>211</v>
      </c>
      <c r="V272" s="609"/>
      <c r="W272" s="609"/>
      <c r="X272" s="610"/>
      <c r="Y272" s="611" t="str">
        <f>IF(COUNT(T272)=0,"",T272)</f>
        <v/>
      </c>
      <c r="Z272" s="612"/>
      <c r="AA272" s="257"/>
      <c r="AB272" s="257"/>
      <c r="AC272" s="257"/>
      <c r="AD272" s="606"/>
      <c r="AE272" s="607"/>
      <c r="AF272" s="608" t="s">
        <v>199</v>
      </c>
      <c r="AG272" s="609"/>
      <c r="AH272" s="610"/>
      <c r="AI272" s="264" t="str">
        <f t="shared" ref="AI272:AT272" si="62">IF(COUNT(H271:H272)=0,"",ROUND(H272/(H271*24*AI248/1000),3))</f>
        <v/>
      </c>
      <c r="AJ272" s="264" t="str">
        <f t="shared" si="62"/>
        <v/>
      </c>
      <c r="AK272" s="264" t="str">
        <f t="shared" si="62"/>
        <v/>
      </c>
      <c r="AL272" s="264" t="str">
        <f t="shared" si="62"/>
        <v/>
      </c>
      <c r="AM272" s="264" t="str">
        <f t="shared" si="62"/>
        <v/>
      </c>
      <c r="AN272" s="264" t="str">
        <f t="shared" si="62"/>
        <v/>
      </c>
      <c r="AO272" s="264" t="str">
        <f t="shared" si="62"/>
        <v/>
      </c>
      <c r="AP272" s="264" t="str">
        <f t="shared" si="62"/>
        <v/>
      </c>
      <c r="AQ272" s="264" t="str">
        <f t="shared" si="62"/>
        <v/>
      </c>
      <c r="AR272" s="264" t="str">
        <f t="shared" si="62"/>
        <v/>
      </c>
      <c r="AS272" s="264" t="str">
        <f t="shared" si="62"/>
        <v/>
      </c>
      <c r="AT272" s="264" t="str">
        <f t="shared" si="62"/>
        <v/>
      </c>
      <c r="AU272" s="265" t="str">
        <f>IF(COUNT(AI272:AT272)=0,"",AVERAGE(AI272:AT272))</f>
        <v/>
      </c>
      <c r="AX272" s="569" t="str">
        <f>IF(C284="","",C284)</f>
        <v/>
      </c>
      <c r="AY272" s="569"/>
      <c r="AZ272" s="587" t="str">
        <f>IF(E284="","",E284)</f>
        <v/>
      </c>
      <c r="BA272" s="590" t="str">
        <f ca="1">IF(F284="","",F284)</f>
        <v/>
      </c>
      <c r="BB272" s="590"/>
      <c r="BC272" s="590"/>
      <c r="BD272" s="587" t="str">
        <f>IF(I284="","",I284)</f>
        <v/>
      </c>
      <c r="BE272" s="578" t="e">
        <f>IF(#REF!="発電事業者","送電電力（MW）","受電電力（MW）")</f>
        <v>#REF!</v>
      </c>
      <c r="BF272" s="579"/>
      <c r="BG272" s="325" t="str">
        <f>IF(COUNT(BG248,L284)=2,ROUND(BG248*L284/SUM(L279:L288),#REF!),"")</f>
        <v/>
      </c>
      <c r="BH272" s="325" t="str">
        <f>IF(COUNT(BH248,M284)=2,ROUND(BH248*M284/SUM(M279:M288),#REF!),"")</f>
        <v/>
      </c>
      <c r="BI272" s="325" t="str">
        <f>IF(COUNT(BI248,N284)=2,ROUND(BI248*N284/SUM(N279:N288),#REF!),"")</f>
        <v/>
      </c>
      <c r="BJ272" s="325" t="str">
        <f>IF(COUNT(BJ248,O284)=2,ROUND(BJ248*O284/SUM(O279:O288),#REF!),"")</f>
        <v/>
      </c>
      <c r="BK272" s="325" t="str">
        <f>IF(COUNT(BK248,P284)=2,ROUND(BK248*P284/SUM(P279:P288),#REF!),"")</f>
        <v/>
      </c>
      <c r="BL272" s="325" t="str">
        <f>IF(COUNT(BL248,Q284)=2,ROUND(BL248*Q284/SUM(Q279:Q288),#REF!),"")</f>
        <v/>
      </c>
      <c r="BM272" s="325" t="str">
        <f>IF(COUNT(BM248,R284)=2,ROUND(BM248*R284/SUM(R279:R288),#REF!),"")</f>
        <v/>
      </c>
      <c r="BN272" s="325" t="str">
        <f>IF(COUNT(BN248,S284)=2,ROUND(BN248*S284/SUM(S279:S288),#REF!),"")</f>
        <v/>
      </c>
      <c r="BO272" s="325" t="str">
        <f>IF(COUNT(BO248,T284)=2,ROUND(BO248*T284/SUM(T279:T288),#REF!),"")</f>
        <v/>
      </c>
      <c r="BP272" s="325" t="str">
        <f>IF(COUNT(BP248,U284)=2,ROUND(BP248*U284/SUM(U279:U288),#REF!),"")</f>
        <v/>
      </c>
      <c r="BQ272" s="325" t="str">
        <f>IF(COUNT(BQ248,V284)=2,ROUND(BQ248*V284/SUM(V279:V288),#REF!),"")</f>
        <v/>
      </c>
      <c r="BR272" s="325" t="str">
        <f>IF(COUNT(BR248,W284)=2,ROUND(BR248*W284/SUM(W279:W288),#REF!),"")</f>
        <v/>
      </c>
      <c r="BS272" s="569" t="e">
        <f>IF(#REF!="発電事業者","送電電力（MW）","受電電力（MW）")</f>
        <v>#REF!</v>
      </c>
      <c r="BT272" s="569"/>
      <c r="BU272" s="569"/>
      <c r="BV272" s="323" t="s">
        <v>171</v>
      </c>
      <c r="BW272" s="580"/>
      <c r="BX272" s="580"/>
      <c r="BY272" s="325" t="str">
        <f>IF(COUNT(BY248,X284)=2,ROUND(BY248*X284/SUM(X279:X288),#REF!),"")</f>
        <v/>
      </c>
      <c r="BZ272" s="325" t="str">
        <f>IF(COUNT(BZ248,Y284)=2,ROUND(BZ248*Y284/SUM(Y279:Y288),#REF!),"")</f>
        <v/>
      </c>
      <c r="CA272" s="325" t="str">
        <f>IF(COUNT(CA248,Z284)=2,ROUND(CA248*Z284/SUM(Z279:Z288),#REF!),"")</f>
        <v/>
      </c>
      <c r="CB272" s="325" t="str">
        <f>IF(COUNT(CB248,AA284)=2,ROUND(CB248*AA284/SUM(AA279:AA288),#REF!),"")</f>
        <v/>
      </c>
      <c r="CC272" s="325" t="str">
        <f>IF(COUNT(CC248,AB284)=2,ROUND(CC248*AB284/SUM(AB279:AB288),#REF!),"")</f>
        <v/>
      </c>
      <c r="CD272" s="325" t="str">
        <f>IF(COUNT(CD248,AC284)=2,ROUND(CD248*AC284/SUM(AC279:AC288),#REF!),"")</f>
        <v/>
      </c>
      <c r="CE272" s="325" t="str">
        <f>IF(COUNT(CE248,AD284)=2,ROUND(CE248*AD284/SUM(AD279:AD288),#REF!),"")</f>
        <v/>
      </c>
      <c r="CF272" s="325" t="str">
        <f>IF(COUNT(CF248,AE284)=2,ROUND(CF248*AE284/SUM(AE279:AE288),#REF!),"")</f>
        <v/>
      </c>
      <c r="CG272" s="325" t="str">
        <f>IF(COUNT(CG248,AF284)=2,ROUND(CG248*AF284/SUM(AF279:AF288),#REF!),"")</f>
        <v/>
      </c>
      <c r="CH272" s="563" t="s">
        <v>117</v>
      </c>
      <c r="CI272" s="563"/>
      <c r="CJ272" s="563"/>
      <c r="CK272" s="563"/>
      <c r="CL272" s="563"/>
      <c r="CM272" s="563"/>
      <c r="CN272" s="563"/>
      <c r="CO272" s="563"/>
      <c r="CP272" s="563"/>
      <c r="CQ272" s="563"/>
    </row>
    <row r="273" spans="3:97" s="243" customFormat="1" ht="13.5" customHeight="1">
      <c r="C273" s="273"/>
      <c r="D273" s="273"/>
      <c r="E273" s="245"/>
      <c r="F273" s="245"/>
      <c r="G273" s="245"/>
      <c r="H273" s="257"/>
      <c r="I273" s="257"/>
      <c r="J273" s="257"/>
      <c r="K273" s="257"/>
      <c r="L273" s="257"/>
      <c r="M273" s="257"/>
      <c r="N273" s="257"/>
      <c r="O273" s="257"/>
      <c r="P273" s="257"/>
      <c r="Q273" s="257"/>
      <c r="R273" s="257"/>
      <c r="S273" s="257"/>
      <c r="T273" s="257"/>
      <c r="U273" s="245"/>
      <c r="V273" s="245"/>
      <c r="W273" s="245"/>
      <c r="X273" s="245"/>
      <c r="Y273" s="274"/>
      <c r="Z273" s="274"/>
      <c r="AA273" s="257"/>
      <c r="AB273" s="257"/>
      <c r="AC273" s="257"/>
      <c r="AD273" s="273"/>
      <c r="AE273" s="273"/>
      <c r="AF273" s="245"/>
      <c r="AG273" s="245"/>
      <c r="AH273" s="245"/>
      <c r="AI273" s="271"/>
      <c r="AJ273" s="271"/>
      <c r="AK273" s="271"/>
      <c r="AL273" s="271"/>
      <c r="AM273" s="271"/>
      <c r="AN273" s="271"/>
      <c r="AO273" s="271"/>
      <c r="AP273" s="271"/>
      <c r="AQ273" s="271"/>
      <c r="AR273" s="271"/>
      <c r="AS273" s="271"/>
      <c r="AT273" s="271"/>
      <c r="AU273" s="272"/>
      <c r="AV273" s="275"/>
      <c r="AX273" s="569"/>
      <c r="AY273" s="569"/>
      <c r="AZ273" s="588"/>
      <c r="BA273" s="590"/>
      <c r="BB273" s="590"/>
      <c r="BC273" s="590"/>
      <c r="BD273" s="588"/>
      <c r="BE273" s="583"/>
      <c r="BF273" s="584"/>
      <c r="BG273" s="259"/>
      <c r="BH273" s="259"/>
      <c r="BI273" s="259"/>
      <c r="BJ273" s="259"/>
      <c r="BK273" s="259"/>
      <c r="BL273" s="259"/>
      <c r="BM273" s="259"/>
      <c r="BN273" s="259"/>
      <c r="BO273" s="259"/>
      <c r="BP273" s="259"/>
      <c r="BQ273" s="259"/>
      <c r="BR273" s="259"/>
      <c r="BS273" s="569"/>
      <c r="BT273" s="569"/>
      <c r="BU273" s="569"/>
      <c r="BV273" s="323" t="s">
        <v>172</v>
      </c>
      <c r="BW273" s="581"/>
      <c r="BX273" s="581"/>
      <c r="BY273" s="325" t="str">
        <f>IF(COUNT(BY249,X284)=2,ROUND(BY249*X284/SUM(X279:X288),#REF!),"")</f>
        <v/>
      </c>
      <c r="BZ273" s="325" t="str">
        <f>IF(COUNT(BZ249,Y284)=2,ROUND(BZ249*Y284/SUM(Y279:Y288),#REF!),"")</f>
        <v/>
      </c>
      <c r="CA273" s="325" t="str">
        <f>IF(COUNT(CA249,Z284)=2,ROUND(CA249*Z284/SUM(Z279:Z288),#REF!),"")</f>
        <v/>
      </c>
      <c r="CB273" s="325" t="str">
        <f>IF(COUNT(CB249,AA284)=2,ROUND(CB249*AA284/SUM(AA279:AA288),#REF!),"")</f>
        <v/>
      </c>
      <c r="CC273" s="325" t="str">
        <f>IF(COUNT(CC249,AB284)=2,ROUND(CC249*AB284/SUM(AB279:AB288),#REF!),"")</f>
        <v/>
      </c>
      <c r="CD273" s="325" t="str">
        <f>IF(COUNT(CD249,AC284)=2,ROUND(CD249*AC284/SUM(AC279:AC288),#REF!),"")</f>
        <v/>
      </c>
      <c r="CE273" s="325" t="str">
        <f>IF(COUNT(CE249,AD284)=2,ROUND(CE249*AD284/SUM(AD279:AD288),#REF!),"")</f>
        <v/>
      </c>
      <c r="CF273" s="325" t="str">
        <f>IF(COUNT(CF249,AE284)=2,ROUND(CF249*AE284/SUM(AE279:AE288),#REF!),"")</f>
        <v/>
      </c>
      <c r="CG273" s="325" t="str">
        <f>IF(COUNT(CG249,AF284)=2,ROUND(CG249*AF284/SUM(AF279:AF288),#REF!),"")</f>
        <v/>
      </c>
      <c r="CH273" s="564" t="str">
        <f>IF(CH272="","",CH272)</f>
        <v>風力</v>
      </c>
      <c r="CI273" s="564"/>
      <c r="CJ273" s="564"/>
      <c r="CK273" s="564"/>
      <c r="CL273" s="564"/>
      <c r="CM273" s="564"/>
      <c r="CN273" s="564"/>
      <c r="CO273" s="564"/>
      <c r="CP273" s="564"/>
      <c r="CQ273" s="564"/>
      <c r="CR273" s="271"/>
      <c r="CS273" s="271"/>
    </row>
    <row r="274" spans="3:97" s="243" customFormat="1" ht="13.5" customHeight="1">
      <c r="I274" s="257"/>
      <c r="J274" s="257"/>
      <c r="K274" s="257"/>
      <c r="L274" s="257"/>
      <c r="M274" s="257"/>
      <c r="N274" s="257"/>
      <c r="O274" s="257"/>
      <c r="P274" s="257"/>
      <c r="Q274" s="257"/>
      <c r="R274" s="257"/>
      <c r="S274" s="257"/>
      <c r="T274" s="257"/>
      <c r="U274" s="245"/>
      <c r="V274" s="245"/>
      <c r="W274" s="245"/>
      <c r="X274" s="245"/>
      <c r="Y274" s="274"/>
      <c r="Z274" s="274"/>
      <c r="AA274" s="257"/>
      <c r="AB274" s="257"/>
      <c r="AC274" s="257"/>
      <c r="AD274" s="273"/>
      <c r="AE274" s="273"/>
      <c r="AF274" s="245"/>
      <c r="AG274" s="245"/>
      <c r="AH274" s="245"/>
      <c r="AI274" s="271"/>
      <c r="AJ274" s="271"/>
      <c r="AK274" s="271"/>
      <c r="AL274" s="271"/>
      <c r="AM274" s="271"/>
      <c r="AN274" s="271"/>
      <c r="AO274" s="271"/>
      <c r="AP274" s="271"/>
      <c r="AQ274" s="271"/>
      <c r="AR274" s="271"/>
      <c r="AS274" s="271"/>
      <c r="AT274" s="271"/>
      <c r="AU274" s="272"/>
      <c r="AV274" s="257"/>
      <c r="AX274" s="569"/>
      <c r="AY274" s="569"/>
      <c r="AZ274" s="589"/>
      <c r="BA274" s="590"/>
      <c r="BB274" s="590"/>
      <c r="BC274" s="590"/>
      <c r="BD274" s="589"/>
      <c r="BE274" s="585" t="e">
        <f>IF(#REF!="発電事業者","月間送電電力量（GWh）","月間受電電力量（GWh）")</f>
        <v>#REF!</v>
      </c>
      <c r="BF274" s="586"/>
      <c r="BG274" s="325" t="str">
        <f>IF(COUNT(BG250,L284)=2,ROUND(BG250*L284/SUM(L279:L288),#REF!),"")</f>
        <v/>
      </c>
      <c r="BH274" s="325" t="str">
        <f>IF(COUNT(BH250,M284)=2,ROUND(BH250*M284/SUM(M279:M288),#REF!),"")</f>
        <v/>
      </c>
      <c r="BI274" s="325" t="str">
        <f>IF(COUNT(BI250,N284)=2,ROUND(BI250*N284/SUM(N279:N288),#REF!),"")</f>
        <v/>
      </c>
      <c r="BJ274" s="325" t="str">
        <f>IF(COUNT(BJ250,O284)=2,ROUND(BJ250*O284/SUM(O279:O288),#REF!),"")</f>
        <v/>
      </c>
      <c r="BK274" s="325" t="str">
        <f>IF(COUNT(BK250,P284)=2,ROUND(BK250*P284/SUM(P279:P288),#REF!),"")</f>
        <v/>
      </c>
      <c r="BL274" s="325" t="str">
        <f>IF(COUNT(BL250,Q284)=2,ROUND(BL250*Q284/SUM(Q279:Q288),#REF!),"")</f>
        <v/>
      </c>
      <c r="BM274" s="325" t="str">
        <f>IF(COUNT(BM250,R284)=2,ROUND(BM250*R284/SUM(R279:R288),#REF!),"")</f>
        <v/>
      </c>
      <c r="BN274" s="325" t="str">
        <f>IF(COUNT(BN250,S284)=2,ROUND(BN250*S284/SUM(S279:S288),#REF!),"")</f>
        <v/>
      </c>
      <c r="BO274" s="325" t="str">
        <f>IF(COUNT(BO250,T284)=2,ROUND(BO250*T284/SUM(T279:T288),#REF!),"")</f>
        <v/>
      </c>
      <c r="BP274" s="325" t="str">
        <f>IF(COUNT(BP250,U284)=2,ROUND(BP250*U284/SUM(U279:U288),#REF!),"")</f>
        <v/>
      </c>
      <c r="BQ274" s="325" t="str">
        <f>IF(COUNT(BQ250,V284)=2,ROUND(BQ250*V284/SUM(V279:V288),#REF!),"")</f>
        <v/>
      </c>
      <c r="BR274" s="325" t="str">
        <f>IF(COUNT(BR250,W284)=2,ROUND(BR250*W284/SUM(W279:W288),#REF!),"")</f>
        <v/>
      </c>
      <c r="BS274" s="569" t="e">
        <f>IF(#REF!="発電事業者","年間送電電力量（GWh）","年間受電電力量（GWh）")</f>
        <v>#REF!</v>
      </c>
      <c r="BT274" s="569"/>
      <c r="BU274" s="569"/>
      <c r="BV274" s="323" t="s">
        <v>25</v>
      </c>
      <c r="BW274" s="582"/>
      <c r="BX274" s="582"/>
      <c r="BY274" s="325" t="str">
        <f>IF(COUNT(BY250,X284)=2,ROUND(BY250*X284/SUM(X279:X288),#REF!),"")</f>
        <v/>
      </c>
      <c r="BZ274" s="325" t="str">
        <f>IF(COUNT(BZ250,Y284)=2,ROUND(BZ250*Y284/SUM(Y279:Y288),#REF!),"")</f>
        <v/>
      </c>
      <c r="CA274" s="325" t="str">
        <f>IF(COUNT(CA250,Z284)=2,ROUND(CA250*Z284/SUM(Z279:Z288),#REF!),"")</f>
        <v/>
      </c>
      <c r="CB274" s="325" t="str">
        <f>IF(COUNT(CB250,AA284)=2,ROUND(CB250*AA284/SUM(AA279:AA288),#REF!),"")</f>
        <v/>
      </c>
      <c r="CC274" s="325" t="str">
        <f>IF(COUNT(CC250,AB284)=2,ROUND(CC250*AB284/SUM(AB279:AB288),#REF!),"")</f>
        <v/>
      </c>
      <c r="CD274" s="325" t="str">
        <f>IF(COUNT(CD250,AC284)=2,ROUND(CD250*AC284/SUM(AC279:AC288),#REF!),"")</f>
        <v/>
      </c>
      <c r="CE274" s="325" t="str">
        <f>IF(COUNT(CE250,AD284)=2,ROUND(CE250*AD284/SUM(AD279:AD288),#REF!),"")</f>
        <v/>
      </c>
      <c r="CF274" s="325" t="str">
        <f>IF(COUNT(CF250,AE284)=2,ROUND(CF250*AE284/SUM(AE279:AE288),#REF!),"")</f>
        <v/>
      </c>
      <c r="CG274" s="325" t="str">
        <f>IF(COUNT(CG250,AF284)=2,ROUND(CG250*AF284/SUM(AF279:AF288),#REF!),"")</f>
        <v/>
      </c>
      <c r="CH274" s="565" t="str">
        <f>IF(COUNTA(AG284)=0,"",AG284)</f>
        <v/>
      </c>
      <c r="CI274" s="565"/>
      <c r="CJ274" s="565"/>
      <c r="CK274" s="565"/>
      <c r="CL274" s="565"/>
      <c r="CM274" s="565"/>
      <c r="CN274" s="565"/>
      <c r="CO274" s="565"/>
      <c r="CP274" s="565"/>
      <c r="CQ274" s="565"/>
    </row>
    <row r="275" spans="3:97" s="243" customFormat="1" ht="13.5" customHeight="1">
      <c r="C275" s="273"/>
      <c r="D275" s="273"/>
      <c r="E275" s="245"/>
      <c r="F275" s="245"/>
      <c r="G275" s="245"/>
      <c r="H275" s="257"/>
      <c r="I275" s="257"/>
      <c r="J275" s="257"/>
      <c r="K275" s="257"/>
      <c r="L275" s="257"/>
      <c r="M275" s="257"/>
      <c r="N275" s="257"/>
      <c r="O275" s="257"/>
      <c r="P275" s="257"/>
      <c r="Q275" s="257"/>
      <c r="R275" s="257"/>
      <c r="S275" s="257"/>
      <c r="T275" s="257"/>
      <c r="U275" s="257"/>
      <c r="V275" s="257"/>
      <c r="W275" s="257"/>
      <c r="X275" s="257"/>
      <c r="Y275" s="257"/>
      <c r="Z275" s="257"/>
      <c r="AA275" s="257"/>
      <c r="AB275" s="257"/>
      <c r="AC275" s="257"/>
      <c r="AD275" s="257"/>
      <c r="AE275" s="257"/>
      <c r="AF275" s="257"/>
      <c r="AG275" s="257"/>
      <c r="AH275" s="257"/>
      <c r="AI275" s="257"/>
      <c r="AJ275" s="257"/>
      <c r="AK275" s="257"/>
      <c r="AL275" s="257"/>
      <c r="AM275" s="257"/>
      <c r="AN275" s="257"/>
      <c r="AO275" s="257"/>
      <c r="AP275" s="257"/>
      <c r="AQ275" s="257"/>
      <c r="AR275" s="257"/>
      <c r="AS275" s="257"/>
      <c r="AT275" s="257"/>
      <c r="AU275" s="257"/>
      <c r="AV275" s="275"/>
      <c r="AX275" s="569" t="str">
        <f>IF(C285="","",C285)</f>
        <v/>
      </c>
      <c r="AY275" s="569"/>
      <c r="AZ275" s="587" t="str">
        <f>IF(E285="","",E285)</f>
        <v/>
      </c>
      <c r="BA275" s="590" t="str">
        <f ca="1">IF(F285="","",F285)</f>
        <v/>
      </c>
      <c r="BB275" s="590"/>
      <c r="BC275" s="590"/>
      <c r="BD275" s="587" t="str">
        <f>IF(I285="","",I285)</f>
        <v/>
      </c>
      <c r="BE275" s="578" t="e">
        <f>IF(#REF!="発電事業者","送電電力（MW）","受電電力（MW）")</f>
        <v>#REF!</v>
      </c>
      <c r="BF275" s="579"/>
      <c r="BG275" s="325" t="str">
        <f>IF(COUNT(BG248,L285)=2,ROUND(BG248*L285/SUM(L279:L288),#REF!),"")</f>
        <v/>
      </c>
      <c r="BH275" s="325" t="str">
        <f>IF(COUNT(BH248,M285)=2,ROUND(BH248*M285/SUM(M279:M288),#REF!),"")</f>
        <v/>
      </c>
      <c r="BI275" s="325" t="str">
        <f>IF(COUNT(BI248,N285)=2,ROUND(BI248*N285/SUM(N279:N288),#REF!),"")</f>
        <v/>
      </c>
      <c r="BJ275" s="325" t="str">
        <f>IF(COUNT(BJ248,O285)=2,ROUND(BJ248*O285/SUM(O279:O288),#REF!),"")</f>
        <v/>
      </c>
      <c r="BK275" s="325" t="str">
        <f>IF(COUNT(BK248,P285)=2,ROUND(BK248*P285/SUM(P279:P288),#REF!),"")</f>
        <v/>
      </c>
      <c r="BL275" s="325" t="str">
        <f>IF(COUNT(BL248,Q285)=2,ROUND(BL248*Q285/SUM(Q279:Q288),#REF!),"")</f>
        <v/>
      </c>
      <c r="BM275" s="325" t="str">
        <f>IF(COUNT(BM248,R285)=2,ROUND(BM248*R285/SUM(R279:R288),#REF!),"")</f>
        <v/>
      </c>
      <c r="BN275" s="325" t="str">
        <f>IF(COUNT(BN248,S285)=2,ROUND(BN248*S285/SUM(S279:S288),#REF!),"")</f>
        <v/>
      </c>
      <c r="BO275" s="325" t="str">
        <f>IF(COUNT(BO248,T285)=2,ROUND(BO248*T285/SUM(T279:T288),#REF!),"")</f>
        <v/>
      </c>
      <c r="BP275" s="325" t="str">
        <f>IF(COUNT(BP248,U285)=2,ROUND(BP248*U285/SUM(U279:U288),#REF!),"")</f>
        <v/>
      </c>
      <c r="BQ275" s="325" t="str">
        <f>IF(COUNT(BQ248,V285)=2,ROUND(BQ248*V285/SUM(V279:V288),#REF!),"")</f>
        <v/>
      </c>
      <c r="BR275" s="325" t="str">
        <f>IF(COUNT(BR248,W285)=2,ROUND(BR248*W285/SUM(W279:W288),#REF!),"")</f>
        <v/>
      </c>
      <c r="BS275" s="569" t="e">
        <f>IF(#REF!="発電事業者","送電電力（MW）","受電電力（MW）")</f>
        <v>#REF!</v>
      </c>
      <c r="BT275" s="569"/>
      <c r="BU275" s="569"/>
      <c r="BV275" s="323" t="s">
        <v>171</v>
      </c>
      <c r="BW275" s="580"/>
      <c r="BX275" s="580"/>
      <c r="BY275" s="325" t="str">
        <f>IF(COUNT(BY248,X285)=2,ROUND(BY248*X285/SUM(X279:X288),#REF!),"")</f>
        <v/>
      </c>
      <c r="BZ275" s="325" t="str">
        <f>IF(COUNT(BZ248,Y285)=2,ROUND(BZ248*Y285/SUM(Y279:Y288),#REF!),"")</f>
        <v/>
      </c>
      <c r="CA275" s="325" t="str">
        <f>IF(COUNT(CA248,Z285)=2,ROUND(CA248*Z285/SUM(Z279:Z288),#REF!),"")</f>
        <v/>
      </c>
      <c r="CB275" s="325" t="str">
        <f>IF(COUNT(CB248,AA285)=2,ROUND(CB248*AA285/SUM(AA279:AA288),#REF!),"")</f>
        <v/>
      </c>
      <c r="CC275" s="325" t="str">
        <f>IF(COUNT(CC248,AB285)=2,ROUND(CC248*AB285/SUM(AB279:AB288),#REF!),"")</f>
        <v/>
      </c>
      <c r="CD275" s="325" t="str">
        <f>IF(COUNT(CD248,AC285)=2,ROUND(CD248*AC285/SUM(AC279:AC288),#REF!),"")</f>
        <v/>
      </c>
      <c r="CE275" s="325" t="str">
        <f>IF(COUNT(CE248,AD285)=2,ROUND(CE248*AD285/SUM(AD279:AD288),#REF!),"")</f>
        <v/>
      </c>
      <c r="CF275" s="325" t="str">
        <f>IF(COUNT(CF248,AE285)=2,ROUND(CF248*AE285/SUM(AE279:AE288),#REF!),"")</f>
        <v/>
      </c>
      <c r="CG275" s="325" t="str">
        <f>IF(COUNT(CG248,AF285)=2,ROUND(CG248*AF285/SUM(AF279:AF288),#REF!),"")</f>
        <v/>
      </c>
      <c r="CH275" s="563" t="s">
        <v>117</v>
      </c>
      <c r="CI275" s="563"/>
      <c r="CJ275" s="563"/>
      <c r="CK275" s="563"/>
      <c r="CL275" s="563"/>
      <c r="CM275" s="563"/>
      <c r="CN275" s="563"/>
      <c r="CO275" s="563"/>
      <c r="CP275" s="563"/>
      <c r="CQ275" s="563"/>
    </row>
    <row r="276" spans="3:97" s="243" customFormat="1" ht="13.5" customHeight="1">
      <c r="C276" s="241" t="e">
        <f>IF(#REF!="発電事業者","送電相手先諸元","購入相手先諸元")</f>
        <v>#REF!</v>
      </c>
      <c r="D276" s="236"/>
      <c r="E276" s="236"/>
      <c r="F276" s="242">
        <v>0</v>
      </c>
      <c r="G276" s="237" t="s">
        <v>255</v>
      </c>
      <c r="H276" s="236"/>
      <c r="I276" s="236"/>
      <c r="J276" s="236"/>
      <c r="K276" s="236"/>
      <c r="AV276" s="257"/>
      <c r="AX276" s="569"/>
      <c r="AY276" s="569"/>
      <c r="AZ276" s="588"/>
      <c r="BA276" s="590"/>
      <c r="BB276" s="590"/>
      <c r="BC276" s="590"/>
      <c r="BD276" s="588"/>
      <c r="BE276" s="583"/>
      <c r="BF276" s="584"/>
      <c r="BG276" s="259"/>
      <c r="BH276" s="259"/>
      <c r="BI276" s="259"/>
      <c r="BJ276" s="259"/>
      <c r="BK276" s="259"/>
      <c r="BL276" s="259"/>
      <c r="BM276" s="259"/>
      <c r="BN276" s="259"/>
      <c r="BO276" s="259"/>
      <c r="BP276" s="259"/>
      <c r="BQ276" s="259"/>
      <c r="BR276" s="259"/>
      <c r="BS276" s="569"/>
      <c r="BT276" s="569"/>
      <c r="BU276" s="569"/>
      <c r="BV276" s="323" t="s">
        <v>172</v>
      </c>
      <c r="BW276" s="581"/>
      <c r="BX276" s="581"/>
      <c r="BY276" s="325" t="str">
        <f>IF(COUNT(BY249,X285)=2,ROUND(BY249*X285/SUM(X279:X288),#REF!),"")</f>
        <v/>
      </c>
      <c r="BZ276" s="325" t="str">
        <f>IF(COUNT(BZ249,Y285)=2,ROUND(BZ249*Y285/SUM(Y279:Y288),#REF!),"")</f>
        <v/>
      </c>
      <c r="CA276" s="325" t="str">
        <f>IF(COUNT(CA249,Z285)=2,ROUND(CA249*Z285/SUM(Z279:Z288),#REF!),"")</f>
        <v/>
      </c>
      <c r="CB276" s="325" t="str">
        <f>IF(COUNT(CB249,AA285)=2,ROUND(CB249*AA285/SUM(AA279:AA288),#REF!),"")</f>
        <v/>
      </c>
      <c r="CC276" s="325" t="str">
        <f>IF(COUNT(CC249,AB285)=2,ROUND(CC249*AB285/SUM(AB279:AB288),#REF!),"")</f>
        <v/>
      </c>
      <c r="CD276" s="325" t="str">
        <f>IF(COUNT(CD249,AC285)=2,ROUND(CD249*AC285/SUM(AC279:AC288),#REF!),"")</f>
        <v/>
      </c>
      <c r="CE276" s="325" t="str">
        <f>IF(COUNT(CE249,AD285)=2,ROUND(CE249*AD285/SUM(AD279:AD288),#REF!),"")</f>
        <v/>
      </c>
      <c r="CF276" s="325" t="str">
        <f>IF(COUNT(CF249,AE285)=2,ROUND(CF249*AE285/SUM(AE279:AE288),#REF!),"")</f>
        <v/>
      </c>
      <c r="CG276" s="325" t="str">
        <f>IF(COUNT(CG249,AF285)=2,ROUND(CG249*AF285/SUM(AF279:AF288),#REF!),"")</f>
        <v/>
      </c>
      <c r="CH276" s="564" t="str">
        <f>IF(CH275="","",CH275)</f>
        <v>風力</v>
      </c>
      <c r="CI276" s="564"/>
      <c r="CJ276" s="564"/>
      <c r="CK276" s="564"/>
      <c r="CL276" s="564"/>
      <c r="CM276" s="564"/>
      <c r="CN276" s="564"/>
      <c r="CO276" s="564"/>
      <c r="CP276" s="564"/>
      <c r="CQ276" s="564"/>
    </row>
    <row r="277" spans="3:97" s="243" customFormat="1" ht="13.5" customHeight="1">
      <c r="C277" s="594" t="s">
        <v>200</v>
      </c>
      <c r="D277" s="594"/>
      <c r="E277" s="594" t="s">
        <v>201</v>
      </c>
      <c r="F277" s="594" t="s">
        <v>202</v>
      </c>
      <c r="G277" s="594"/>
      <c r="H277" s="594"/>
      <c r="I277" s="595" t="s">
        <v>204</v>
      </c>
      <c r="J277" s="597" t="e">
        <f>IF(#REF!="発電事業者","送電先","購入先")</f>
        <v>#REF!</v>
      </c>
      <c r="K277" s="598"/>
      <c r="L277" s="601" t="e">
        <f>DATE(#REF!,1,1)</f>
        <v>#REF!</v>
      </c>
      <c r="M277" s="602"/>
      <c r="N277" s="602"/>
      <c r="O277" s="602"/>
      <c r="P277" s="602"/>
      <c r="Q277" s="602"/>
      <c r="R277" s="602"/>
      <c r="S277" s="602"/>
      <c r="T277" s="602"/>
      <c r="U277" s="602"/>
      <c r="V277" s="602"/>
      <c r="W277" s="603"/>
      <c r="X277" s="592" t="e">
        <f>DATE(#REF!+1,1,1)</f>
        <v>#REF!</v>
      </c>
      <c r="Y277" s="592" t="e">
        <f>DATE(#REF!+2,1,1)</f>
        <v>#REF!</v>
      </c>
      <c r="Z277" s="592" t="e">
        <f>DATE(#REF!+3,1,1)</f>
        <v>#REF!</v>
      </c>
      <c r="AA277" s="592" t="e">
        <f>DATE(#REF!+4,1,1)</f>
        <v>#REF!</v>
      </c>
      <c r="AB277" s="592" t="e">
        <f>DATE(#REF!+5,1,1)</f>
        <v>#REF!</v>
      </c>
      <c r="AC277" s="592" t="e">
        <f>DATE(#REF!+6,1,1)</f>
        <v>#REF!</v>
      </c>
      <c r="AD277" s="592" t="e">
        <f>DATE(#REF!+7,1,1)</f>
        <v>#REF!</v>
      </c>
      <c r="AE277" s="592" t="e">
        <f>DATE(#REF!+8,1,1)</f>
        <v>#REF!</v>
      </c>
      <c r="AF277" s="592" t="e">
        <f>DATE(#REF!+9,1,1)</f>
        <v>#REF!</v>
      </c>
      <c r="AG277" s="594" t="s">
        <v>253</v>
      </c>
      <c r="AH277" s="594"/>
      <c r="AI277" s="594"/>
      <c r="AJ277" s="594"/>
      <c r="AK277" s="594"/>
      <c r="AL277" s="594"/>
      <c r="AM277" s="594"/>
      <c r="AN277" s="594"/>
      <c r="AO277" s="594"/>
      <c r="AP277" s="594"/>
      <c r="AV277" s="275"/>
      <c r="AX277" s="569"/>
      <c r="AY277" s="569"/>
      <c r="AZ277" s="589"/>
      <c r="BA277" s="590"/>
      <c r="BB277" s="590"/>
      <c r="BC277" s="590"/>
      <c r="BD277" s="589"/>
      <c r="BE277" s="585" t="e">
        <f>IF(#REF!="発電事業者","月間送電電力量（GWh）","月間受電電力量（GWh）")</f>
        <v>#REF!</v>
      </c>
      <c r="BF277" s="586"/>
      <c r="BG277" s="325" t="str">
        <f>IF(COUNT(BG250,L285)=2,ROUND(BG250*L285/SUM(L279:L288),#REF!),"")</f>
        <v/>
      </c>
      <c r="BH277" s="325" t="str">
        <f>IF(COUNT(BH250,M285)=2,ROUND(BH250*M285/SUM(M279:M288),#REF!),"")</f>
        <v/>
      </c>
      <c r="BI277" s="325" t="str">
        <f>IF(COUNT(BI250,N285)=2,ROUND(BI250*N285/SUM(N279:N288),#REF!),"")</f>
        <v/>
      </c>
      <c r="BJ277" s="325" t="str">
        <f>IF(COUNT(BJ250,O285)=2,ROUND(BJ250*O285/SUM(O279:O288),#REF!),"")</f>
        <v/>
      </c>
      <c r="BK277" s="325" t="str">
        <f>IF(COUNT(BK250,P285)=2,ROUND(BK250*P285/SUM(P279:P288),#REF!),"")</f>
        <v/>
      </c>
      <c r="BL277" s="325" t="str">
        <f>IF(COUNT(BL250,Q285)=2,ROUND(BL250*Q285/SUM(Q279:Q288),#REF!),"")</f>
        <v/>
      </c>
      <c r="BM277" s="325" t="str">
        <f>IF(COUNT(BM250,R285)=2,ROUND(BM250*R285/SUM(R279:R288),#REF!),"")</f>
        <v/>
      </c>
      <c r="BN277" s="325" t="str">
        <f>IF(COUNT(BN250,S285)=2,ROUND(BN250*S285/SUM(S279:S288),#REF!),"")</f>
        <v/>
      </c>
      <c r="BO277" s="325" t="str">
        <f>IF(COUNT(BO250,T285)=2,ROUND(BO250*T285/SUM(T279:T288),#REF!),"")</f>
        <v/>
      </c>
      <c r="BP277" s="325" t="str">
        <f>IF(COUNT(BP250,U285)=2,ROUND(BP250*U285/SUM(U279:U288),#REF!),"")</f>
        <v/>
      </c>
      <c r="BQ277" s="325" t="str">
        <f>IF(COUNT(BQ250,V285)=2,ROUND(BQ250*V285/SUM(V279:V288),#REF!),"")</f>
        <v/>
      </c>
      <c r="BR277" s="325" t="str">
        <f>IF(COUNT(BR250,W285)=2,ROUND(BR250*W285/SUM(W279:W288),#REF!),"")</f>
        <v/>
      </c>
      <c r="BS277" s="569" t="e">
        <f>IF(#REF!="発電事業者","年間送電電力量（GWh）","年間受電電力量（GWh）")</f>
        <v>#REF!</v>
      </c>
      <c r="BT277" s="569"/>
      <c r="BU277" s="569"/>
      <c r="BV277" s="323" t="s">
        <v>25</v>
      </c>
      <c r="BW277" s="582"/>
      <c r="BX277" s="582"/>
      <c r="BY277" s="325" t="str">
        <f>IF(COUNT(BY250,X285)=2,ROUND(BY250*X285/SUM(X279:X288),#REF!),"")</f>
        <v/>
      </c>
      <c r="BZ277" s="325" t="str">
        <f>IF(COUNT(BZ250,Y285)=2,ROUND(BZ250*Y285/SUM(Y279:Y288),#REF!),"")</f>
        <v/>
      </c>
      <c r="CA277" s="325" t="str">
        <f>IF(COUNT(CA250,Z285)=2,ROUND(CA250*Z285/SUM(Z279:Z288),#REF!),"")</f>
        <v/>
      </c>
      <c r="CB277" s="325" t="str">
        <f>IF(COUNT(CB250,AA285)=2,ROUND(CB250*AA285/SUM(AA279:AA288),#REF!),"")</f>
        <v/>
      </c>
      <c r="CC277" s="325" t="str">
        <f>IF(COUNT(CC250,AB285)=2,ROUND(CC250*AB285/SUM(AB279:AB288),#REF!),"")</f>
        <v/>
      </c>
      <c r="CD277" s="325" t="str">
        <f>IF(COUNT(CD250,AC285)=2,ROUND(CD250*AC285/SUM(AC279:AC288),#REF!),"")</f>
        <v/>
      </c>
      <c r="CE277" s="325" t="str">
        <f>IF(COUNT(CE250,AD285)=2,ROUND(CE250*AD285/SUM(AD279:AD288),#REF!),"")</f>
        <v/>
      </c>
      <c r="CF277" s="325" t="str">
        <f>IF(COUNT(CF250,AE285)=2,ROUND(CF250*AE285/SUM(AE279:AE288),#REF!),"")</f>
        <v/>
      </c>
      <c r="CG277" s="325" t="str">
        <f>IF(COUNT(CG250,AF285)=2,ROUND(CG250*AF285/SUM(AF279:AF288),#REF!),"")</f>
        <v/>
      </c>
      <c r="CH277" s="565" t="str">
        <f>IF(COUNTA(AG285)=0,"",AG285)</f>
        <v/>
      </c>
      <c r="CI277" s="565"/>
      <c r="CJ277" s="565"/>
      <c r="CK277" s="565"/>
      <c r="CL277" s="565"/>
      <c r="CM277" s="565"/>
      <c r="CN277" s="565"/>
      <c r="CO277" s="565"/>
      <c r="CP277" s="565"/>
      <c r="CQ277" s="565"/>
    </row>
    <row r="278" spans="3:97" s="243" customFormat="1" ht="13.5" customHeight="1">
      <c r="C278" s="594"/>
      <c r="D278" s="594"/>
      <c r="E278" s="594"/>
      <c r="F278" s="594"/>
      <c r="G278" s="594"/>
      <c r="H278" s="594"/>
      <c r="I278" s="596"/>
      <c r="J278" s="599"/>
      <c r="K278" s="600"/>
      <c r="L278" s="320" t="s">
        <v>194</v>
      </c>
      <c r="M278" s="320" t="s">
        <v>195</v>
      </c>
      <c r="N278" s="320" t="s">
        <v>161</v>
      </c>
      <c r="O278" s="320" t="s">
        <v>162</v>
      </c>
      <c r="P278" s="320" t="s">
        <v>163</v>
      </c>
      <c r="Q278" s="320" t="s">
        <v>164</v>
      </c>
      <c r="R278" s="320" t="s">
        <v>165</v>
      </c>
      <c r="S278" s="320" t="s">
        <v>166</v>
      </c>
      <c r="T278" s="320" t="s">
        <v>167</v>
      </c>
      <c r="U278" s="320" t="s">
        <v>168</v>
      </c>
      <c r="V278" s="320" t="s">
        <v>169</v>
      </c>
      <c r="W278" s="320" t="s">
        <v>170</v>
      </c>
      <c r="X278" s="593">
        <v>43101</v>
      </c>
      <c r="Y278" s="593">
        <v>43466</v>
      </c>
      <c r="Z278" s="593">
        <v>43831</v>
      </c>
      <c r="AA278" s="593">
        <v>44197</v>
      </c>
      <c r="AB278" s="593">
        <v>44562</v>
      </c>
      <c r="AC278" s="593">
        <v>44927</v>
      </c>
      <c r="AD278" s="593">
        <v>45292</v>
      </c>
      <c r="AE278" s="593">
        <v>45658</v>
      </c>
      <c r="AF278" s="593">
        <v>46023</v>
      </c>
      <c r="AG278" s="594"/>
      <c r="AH278" s="594"/>
      <c r="AI278" s="594"/>
      <c r="AJ278" s="594"/>
      <c r="AK278" s="594"/>
      <c r="AL278" s="594"/>
      <c r="AM278" s="594"/>
      <c r="AN278" s="594"/>
      <c r="AO278" s="594"/>
      <c r="AP278" s="594"/>
      <c r="AV278" s="275"/>
      <c r="AX278" s="569" t="str">
        <f>IF(C286="","",C286)</f>
        <v/>
      </c>
      <c r="AY278" s="569"/>
      <c r="AZ278" s="587" t="str">
        <f>IF(E286="","",E286)</f>
        <v/>
      </c>
      <c r="BA278" s="590" t="str">
        <f ca="1">IF(F286="","",F286)</f>
        <v/>
      </c>
      <c r="BB278" s="590"/>
      <c r="BC278" s="590"/>
      <c r="BD278" s="587" t="str">
        <f>IF(I286="","",I286)</f>
        <v/>
      </c>
      <c r="BE278" s="578" t="e">
        <f>IF(#REF!="発電事業者","送電電力（MW）","受電電力（MW）")</f>
        <v>#REF!</v>
      </c>
      <c r="BF278" s="579"/>
      <c r="BG278" s="325" t="str">
        <f>IF(COUNT(BG248,L286)=2,ROUND(BG248*L286/SUM(L279:L288),#REF!),"")</f>
        <v/>
      </c>
      <c r="BH278" s="325" t="str">
        <f>IF(COUNT(BH248,M286)=2,ROUND(BH248*M286/SUM(M279:M288),#REF!),"")</f>
        <v/>
      </c>
      <c r="BI278" s="325" t="str">
        <f>IF(COUNT(BI248,N286)=2,ROUND(BI248*N286/SUM(N279:N288),#REF!),"")</f>
        <v/>
      </c>
      <c r="BJ278" s="325" t="str">
        <f>IF(COUNT(BJ248,O286)=2,ROUND(BJ248*O286/SUM(O279:O288),#REF!),"")</f>
        <v/>
      </c>
      <c r="BK278" s="325" t="str">
        <f>IF(COUNT(BK248,P286)=2,ROUND(BK248*P286/SUM(P279:P288),#REF!),"")</f>
        <v/>
      </c>
      <c r="BL278" s="325" t="str">
        <f>IF(COUNT(BL248,Q286)=2,ROUND(BL248*Q286/SUM(Q279:Q288),#REF!),"")</f>
        <v/>
      </c>
      <c r="BM278" s="325" t="str">
        <f>IF(COUNT(BM248,R286)=2,ROUND(BM248*R286/SUM(R279:R288),#REF!),"")</f>
        <v/>
      </c>
      <c r="BN278" s="325" t="str">
        <f>IF(COUNT(BN248,S286)=2,ROUND(BN248*S286/SUM(S279:S288),#REF!),"")</f>
        <v/>
      </c>
      <c r="BO278" s="325" t="str">
        <f>IF(COUNT(BO248,T286)=2,ROUND(BO248*T286/SUM(T279:T288),#REF!),"")</f>
        <v/>
      </c>
      <c r="BP278" s="325" t="str">
        <f>IF(COUNT(BP248,U286)=2,ROUND(BP248*U286/SUM(U279:U288),#REF!),"")</f>
        <v/>
      </c>
      <c r="BQ278" s="325" t="str">
        <f>IF(COUNT(BQ248,V286)=2,ROUND(BQ248*V286/SUM(V279:V288),#REF!),"")</f>
        <v/>
      </c>
      <c r="BR278" s="325" t="str">
        <f>IF(COUNT(BR248,W286)=2,ROUND(BR248*W286/SUM(W279:W288),#REF!),"")</f>
        <v/>
      </c>
      <c r="BS278" s="569" t="e">
        <f>IF(#REF!="発電事業者","送電電力（MW）","受電電力（MW）")</f>
        <v>#REF!</v>
      </c>
      <c r="BT278" s="569"/>
      <c r="BU278" s="569"/>
      <c r="BV278" s="323" t="s">
        <v>171</v>
      </c>
      <c r="BW278" s="580"/>
      <c r="BX278" s="580"/>
      <c r="BY278" s="325" t="str">
        <f>IF(COUNT(BY248,X286)=2,ROUND(BY248*X286/SUM(X279:X288),#REF!),"")</f>
        <v/>
      </c>
      <c r="BZ278" s="325" t="str">
        <f>IF(COUNT(BZ248,Y286)=2,ROUND(BZ248*Y286/SUM(Y279:Y288),#REF!),"")</f>
        <v/>
      </c>
      <c r="CA278" s="325" t="str">
        <f>IF(COUNT(CA248,Z286)=2,ROUND(CA248*Z286/SUM(Z279:Z288),#REF!),"")</f>
        <v/>
      </c>
      <c r="CB278" s="325" t="str">
        <f>IF(COUNT(CB248,AA286)=2,ROUND(CB248*AA286/SUM(AA279:AA288),#REF!),"")</f>
        <v/>
      </c>
      <c r="CC278" s="325" t="str">
        <f>IF(COUNT(CC248,AB286)=2,ROUND(CC248*AB286/SUM(AB279:AB288),#REF!),"")</f>
        <v/>
      </c>
      <c r="CD278" s="325" t="str">
        <f>IF(COUNT(CD248,AC286)=2,ROUND(CD248*AC286/SUM(AC279:AC288),#REF!),"")</f>
        <v/>
      </c>
      <c r="CE278" s="325" t="str">
        <f>IF(COUNT(CE248,AD286)=2,ROUND(CE248*AD286/SUM(AD279:AD288),#REF!),"")</f>
        <v/>
      </c>
      <c r="CF278" s="325" t="str">
        <f>IF(COUNT(CF248,AE286)=2,ROUND(CF248*AE286/SUM(AE279:AE288),#REF!),"")</f>
        <v/>
      </c>
      <c r="CG278" s="325" t="str">
        <f>IF(COUNT(CG248,AF286)=2,ROUND(CG248*AF286/SUM(AF279:AF288),#REF!),"")</f>
        <v/>
      </c>
      <c r="CH278" s="563" t="s">
        <v>117</v>
      </c>
      <c r="CI278" s="563"/>
      <c r="CJ278" s="563"/>
      <c r="CK278" s="563"/>
      <c r="CL278" s="563"/>
      <c r="CM278" s="563"/>
      <c r="CN278" s="563"/>
      <c r="CO278" s="563"/>
      <c r="CP278" s="563"/>
      <c r="CQ278" s="563"/>
    </row>
    <row r="279" spans="3:97" s="243" customFormat="1" ht="13.5" customHeight="1">
      <c r="C279" s="568"/>
      <c r="D279" s="568"/>
      <c r="E279" s="324"/>
      <c r="F279" s="569" t="str">
        <f ca="1">IF(E279="","",VLOOKUP(E279,INDIRECT(AR279),2,FALSE))</f>
        <v/>
      </c>
      <c r="G279" s="569"/>
      <c r="H279" s="569"/>
      <c r="I279" s="323" t="str">
        <f>IF(E279="","",E243)</f>
        <v/>
      </c>
      <c r="J279" s="569" t="e">
        <f>J277&amp;"１"</f>
        <v>#REF!</v>
      </c>
      <c r="K279" s="569"/>
      <c r="L279" s="277">
        <f t="shared" ref="L279:W279" si="63">IF($F276=0,IF(100-SUM(L280:L288)=0,"",100-SUM(L280:L288)),IF(H253-SUM(L280:L288)=0,"",H253-SUM(L280:L288)))</f>
        <v>100</v>
      </c>
      <c r="M279" s="277">
        <f t="shared" si="63"/>
        <v>100</v>
      </c>
      <c r="N279" s="277">
        <f t="shared" si="63"/>
        <v>100</v>
      </c>
      <c r="O279" s="277">
        <f t="shared" si="63"/>
        <v>100</v>
      </c>
      <c r="P279" s="277">
        <f t="shared" si="63"/>
        <v>100</v>
      </c>
      <c r="Q279" s="277">
        <f t="shared" si="63"/>
        <v>100</v>
      </c>
      <c r="R279" s="277">
        <f t="shared" si="63"/>
        <v>100</v>
      </c>
      <c r="S279" s="277">
        <f t="shared" si="63"/>
        <v>100</v>
      </c>
      <c r="T279" s="277">
        <f t="shared" si="63"/>
        <v>100</v>
      </c>
      <c r="U279" s="277">
        <f t="shared" si="63"/>
        <v>100</v>
      </c>
      <c r="V279" s="277">
        <f t="shared" si="63"/>
        <v>100</v>
      </c>
      <c r="W279" s="277">
        <f t="shared" si="63"/>
        <v>100</v>
      </c>
      <c r="X279" s="277">
        <f>IF($F276=0,IF(100-SUM(X280:X288)=0,"",100-SUM(X280:X288)),IF(H255-SUM(X280:X288)=0,"",H255-SUM(X280:X288)))</f>
        <v>100</v>
      </c>
      <c r="Y279" s="277">
        <f>IF($F276=0,IF(100-SUM(Y280:Y288)=0,"",100-SUM(Y280:Y288)),IF(H257-SUM(Y280:Y288)=0,"",H257-SUM(Y280:Y288)))</f>
        <v>100</v>
      </c>
      <c r="Z279" s="277">
        <f>IF($F276=0,IF(100-SUM(Z280:Z288)=0,"",100-SUM(Z280:Z288)),IF(H259-SUM(Z280:Z288)=0,"",H259-SUM(Z280:Z288)))</f>
        <v>100</v>
      </c>
      <c r="AA279" s="277">
        <f>IF($F276=0,IF(100-SUM(AA280:AA288)=0,"",100-SUM(AA280:AA288)),IF(H261-SUM(AA280:AA288)=0,"",H261-SUM(AA280:AA288)))</f>
        <v>100</v>
      </c>
      <c r="AB279" s="277">
        <f>IF($F276=0,IF(100-SUM(AB280:AB288)=0,"",100-SUM(AB280:AB288)),IF(H263-SUM(AB280:AB288)=0,"",H263-SUM(AB280:AB288)))</f>
        <v>100</v>
      </c>
      <c r="AC279" s="277">
        <f>IF($F276=0,IF(100-SUM(AC280:AC288)=0,"",100-SUM(AC280:AC288)),IF(H265-SUM(AC280:AC288)=0,"",H265-SUM(AC280:AC288)))</f>
        <v>100</v>
      </c>
      <c r="AD279" s="277">
        <f>IF($F276=0,IF(100-SUM(AD280:AD288)=0,"",100-SUM(AD280:AD288)),IF(H267-SUM(AD280:AD288)=0,"",H267-SUM(AD280:AD288)))</f>
        <v>100</v>
      </c>
      <c r="AE279" s="277">
        <f>IF($F276=0,IF(100-SUM(AE280:AE288)=0,"",100-SUM(AE280:AE288)),IF(H269-SUM(AE280:AE288)=0,"",H269-SUM(AE280:AE288)))</f>
        <v>100</v>
      </c>
      <c r="AF279" s="277">
        <f>IF($F276=0,IF(100-SUM(AF280:AF288)=0,"",100-SUM(AF280:AF288)),IF(H271-SUM(AF280:AF288)=0,"",H271-SUM(AF280:AF288)))</f>
        <v>100</v>
      </c>
      <c r="AG279" s="570"/>
      <c r="AH279" s="570"/>
      <c r="AI279" s="570"/>
      <c r="AJ279" s="570"/>
      <c r="AK279" s="570"/>
      <c r="AL279" s="570"/>
      <c r="AM279" s="570"/>
      <c r="AN279" s="570"/>
      <c r="AO279" s="570"/>
      <c r="AP279" s="570"/>
      <c r="AR279" s="591" t="b">
        <f t="shared" ref="AR279:AR288" si="64">IF(C279="発電事業者","事業者リスト一覧!D3:E1002", IF(C279="小売電気事業者","事業者リスト一覧!J3:K1002", IF(C279="一般送配電事業者","事業者リスト一覧!G3:H13", IF(C279="送電事業者","事業者リスト一覧!G16:H21", IF(C279="特定送配電事業者","事業者リスト一覧!G24:H44", IF(C279="登録特定送配電事業者","事業者リスト一覧!G47:H87", IF(C279="その他事業者","事業者リスト一覧!G90:H100")))))))</f>
        <v>0</v>
      </c>
      <c r="AS279" s="591"/>
      <c r="AT279" s="591"/>
      <c r="AU279" s="281" t="s">
        <v>160</v>
      </c>
      <c r="AV279" s="275"/>
      <c r="AX279" s="569"/>
      <c r="AY279" s="569"/>
      <c r="AZ279" s="588"/>
      <c r="BA279" s="590"/>
      <c r="BB279" s="590"/>
      <c r="BC279" s="590"/>
      <c r="BD279" s="588"/>
      <c r="BE279" s="583"/>
      <c r="BF279" s="584"/>
      <c r="BG279" s="259"/>
      <c r="BH279" s="259"/>
      <c r="BI279" s="259"/>
      <c r="BJ279" s="259"/>
      <c r="BK279" s="259"/>
      <c r="BL279" s="259"/>
      <c r="BM279" s="259"/>
      <c r="BN279" s="259"/>
      <c r="BO279" s="259"/>
      <c r="BP279" s="259"/>
      <c r="BQ279" s="259"/>
      <c r="BR279" s="259"/>
      <c r="BS279" s="569"/>
      <c r="BT279" s="569"/>
      <c r="BU279" s="569"/>
      <c r="BV279" s="323" t="s">
        <v>172</v>
      </c>
      <c r="BW279" s="581"/>
      <c r="BX279" s="581"/>
      <c r="BY279" s="325" t="str">
        <f>IF(COUNT(BY249,X286)=2,ROUND(BY249*X286/SUM(X279:X288),#REF!),"")</f>
        <v/>
      </c>
      <c r="BZ279" s="325" t="str">
        <f>IF(COUNT(BZ249,Y286)=2,ROUND(BZ249*Y286/SUM(Y279:Y288),#REF!),"")</f>
        <v/>
      </c>
      <c r="CA279" s="325" t="str">
        <f>IF(COUNT(CA249,Z286)=2,ROUND(CA249*Z286/SUM(Z279:Z288),#REF!),"")</f>
        <v/>
      </c>
      <c r="CB279" s="325" t="str">
        <f>IF(COUNT(CB249,AA286)=2,ROUND(CB249*AA286/SUM(AA279:AA288),#REF!),"")</f>
        <v/>
      </c>
      <c r="CC279" s="325" t="str">
        <f>IF(COUNT(CC249,AB286)=2,ROUND(CC249*AB286/SUM(AB279:AB288),#REF!),"")</f>
        <v/>
      </c>
      <c r="CD279" s="325" t="str">
        <f>IF(COUNT(CD249,AC286)=2,ROUND(CD249*AC286/SUM(AC279:AC288),#REF!),"")</f>
        <v/>
      </c>
      <c r="CE279" s="325" t="str">
        <f>IF(COUNT(CE249,AD286)=2,ROUND(CE249*AD286/SUM(AD279:AD288),#REF!),"")</f>
        <v/>
      </c>
      <c r="CF279" s="325" t="str">
        <f>IF(COUNT(CF249,AE286)=2,ROUND(CF249*AE286/SUM(AE279:AE288),#REF!),"")</f>
        <v/>
      </c>
      <c r="CG279" s="325" t="str">
        <f>IF(COUNT(CG249,AF286)=2,ROUND(CG249*AF286/SUM(AF279:AF288),#REF!),"")</f>
        <v/>
      </c>
      <c r="CH279" s="564" t="str">
        <f>IF(CH278="","",CH278)</f>
        <v>風力</v>
      </c>
      <c r="CI279" s="564"/>
      <c r="CJ279" s="564"/>
      <c r="CK279" s="564"/>
      <c r="CL279" s="564"/>
      <c r="CM279" s="564"/>
      <c r="CN279" s="564"/>
      <c r="CO279" s="564"/>
      <c r="CP279" s="564"/>
      <c r="CQ279" s="564"/>
    </row>
    <row r="280" spans="3:97" s="243" customFormat="1" ht="13.5" customHeight="1">
      <c r="C280" s="568"/>
      <c r="D280" s="568"/>
      <c r="E280" s="324"/>
      <c r="F280" s="569" t="str">
        <f t="shared" ref="F280:F287" ca="1" si="65">IF(E280="","",VLOOKUP(E280,INDIRECT(AR280),2,FALSE))</f>
        <v/>
      </c>
      <c r="G280" s="569"/>
      <c r="H280" s="569"/>
      <c r="I280" s="323" t="str">
        <f>IF(E280="","",E243)</f>
        <v/>
      </c>
      <c r="J280" s="569" t="e">
        <f>J277&amp;"２"</f>
        <v>#REF!</v>
      </c>
      <c r="K280" s="569"/>
      <c r="L280" s="256"/>
      <c r="M280" s="256"/>
      <c r="N280" s="256"/>
      <c r="O280" s="256"/>
      <c r="P280" s="256"/>
      <c r="Q280" s="256"/>
      <c r="R280" s="256"/>
      <c r="S280" s="256"/>
      <c r="T280" s="256"/>
      <c r="U280" s="256"/>
      <c r="V280" s="256"/>
      <c r="W280" s="256"/>
      <c r="X280" s="256"/>
      <c r="Y280" s="256"/>
      <c r="Z280" s="256"/>
      <c r="AA280" s="256"/>
      <c r="AB280" s="256"/>
      <c r="AC280" s="256"/>
      <c r="AD280" s="256"/>
      <c r="AE280" s="256"/>
      <c r="AF280" s="256"/>
      <c r="AG280" s="570"/>
      <c r="AH280" s="570"/>
      <c r="AI280" s="570"/>
      <c r="AJ280" s="570"/>
      <c r="AK280" s="570"/>
      <c r="AL280" s="570"/>
      <c r="AM280" s="570"/>
      <c r="AN280" s="570"/>
      <c r="AO280" s="570"/>
      <c r="AP280" s="570"/>
      <c r="AR280" s="571" t="b">
        <f t="shared" si="64"/>
        <v>0</v>
      </c>
      <c r="AS280" s="571"/>
      <c r="AT280" s="571"/>
      <c r="AU280" s="282" t="s">
        <v>160</v>
      </c>
      <c r="AV280" s="275"/>
      <c r="AX280" s="569"/>
      <c r="AY280" s="569"/>
      <c r="AZ280" s="589"/>
      <c r="BA280" s="590"/>
      <c r="BB280" s="590"/>
      <c r="BC280" s="590"/>
      <c r="BD280" s="589"/>
      <c r="BE280" s="585" t="e">
        <f>IF(#REF!="発電事業者","月間送電電力量（GWh）","月間受電電力量（GWh）")</f>
        <v>#REF!</v>
      </c>
      <c r="BF280" s="586"/>
      <c r="BG280" s="325" t="str">
        <f>IF(COUNT(BG250,L286)=2,ROUND(BG250*L286/SUM(L279:L288),#REF!),"")</f>
        <v/>
      </c>
      <c r="BH280" s="325" t="str">
        <f>IF(COUNT(BH250,M286)=2,ROUND(BH250*M286/SUM(M279:M288),#REF!),"")</f>
        <v/>
      </c>
      <c r="BI280" s="325" t="str">
        <f>IF(COUNT(BI250,N286)=2,ROUND(BI250*N286/SUM(N279:N288),#REF!),"")</f>
        <v/>
      </c>
      <c r="BJ280" s="325" t="str">
        <f>IF(COUNT(BJ250,O286)=2,ROUND(BJ250*O286/SUM(O279:O288),#REF!),"")</f>
        <v/>
      </c>
      <c r="BK280" s="325" t="str">
        <f>IF(COUNT(BK250,P286)=2,ROUND(BK250*P286/SUM(P279:P288),#REF!),"")</f>
        <v/>
      </c>
      <c r="BL280" s="325" t="str">
        <f>IF(COUNT(BL250,Q286)=2,ROUND(BL250*Q286/SUM(Q279:Q288),#REF!),"")</f>
        <v/>
      </c>
      <c r="BM280" s="325" t="str">
        <f>IF(COUNT(BM250,R286)=2,ROUND(BM250*R286/SUM(R279:R288),#REF!),"")</f>
        <v/>
      </c>
      <c r="BN280" s="325" t="str">
        <f>IF(COUNT(BN250,S286)=2,ROUND(BN250*S286/SUM(S279:S288),#REF!),"")</f>
        <v/>
      </c>
      <c r="BO280" s="325" t="str">
        <f>IF(COUNT(BO250,T286)=2,ROUND(BO250*T286/SUM(T279:T288),#REF!),"")</f>
        <v/>
      </c>
      <c r="BP280" s="325" t="str">
        <f>IF(COUNT(BP250,U286)=2,ROUND(BP250*U286/SUM(U279:U288),#REF!),"")</f>
        <v/>
      </c>
      <c r="BQ280" s="325" t="str">
        <f>IF(COUNT(BQ250,V286)=2,ROUND(BQ250*V286/SUM(V279:V288),#REF!),"")</f>
        <v/>
      </c>
      <c r="BR280" s="325" t="str">
        <f>IF(COUNT(BR250,W286)=2,ROUND(BR250*W286/SUM(W279:W288),#REF!),"")</f>
        <v/>
      </c>
      <c r="BS280" s="569" t="e">
        <f>IF(#REF!="発電事業者","年間送電電力量（GWh）","年間受電電力量（GWh）")</f>
        <v>#REF!</v>
      </c>
      <c r="BT280" s="569"/>
      <c r="BU280" s="569"/>
      <c r="BV280" s="323" t="s">
        <v>25</v>
      </c>
      <c r="BW280" s="582"/>
      <c r="BX280" s="582"/>
      <c r="BY280" s="325" t="str">
        <f>IF(COUNT(BY250,X286)=2,ROUND(BY250*X286/SUM(X279:X288),#REF!),"")</f>
        <v/>
      </c>
      <c r="BZ280" s="325" t="str">
        <f>IF(COUNT(BZ250,Y286)=2,ROUND(BZ250*Y286/SUM(Y279:Y288),#REF!),"")</f>
        <v/>
      </c>
      <c r="CA280" s="325" t="str">
        <f>IF(COUNT(CA250,Z286)=2,ROUND(CA250*Z286/SUM(Z279:Z288),#REF!),"")</f>
        <v/>
      </c>
      <c r="CB280" s="325" t="str">
        <f>IF(COUNT(CB250,AA286)=2,ROUND(CB250*AA286/SUM(AA279:AA288),#REF!),"")</f>
        <v/>
      </c>
      <c r="CC280" s="325" t="str">
        <f>IF(COUNT(CC250,AB286)=2,ROUND(CC250*AB286/SUM(AB279:AB288),#REF!),"")</f>
        <v/>
      </c>
      <c r="CD280" s="325" t="str">
        <f>IF(COUNT(CD250,AC286)=2,ROUND(CD250*AC286/SUM(AC279:AC288),#REF!),"")</f>
        <v/>
      </c>
      <c r="CE280" s="325" t="str">
        <f>IF(COUNT(CE250,AD286)=2,ROUND(CE250*AD286/SUM(AD279:AD288),#REF!),"")</f>
        <v/>
      </c>
      <c r="CF280" s="325" t="str">
        <f>IF(COUNT(CF250,AE286)=2,ROUND(CF250*AE286/SUM(AE279:AE288),#REF!),"")</f>
        <v/>
      </c>
      <c r="CG280" s="325" t="str">
        <f>IF(COUNT(CG250,AF286)=2,ROUND(CG250*AF286/SUM(AF279:AF288),#REF!),"")</f>
        <v/>
      </c>
      <c r="CH280" s="565" t="str">
        <f>IF(COUNTA(AG286)=0,"",AG286)</f>
        <v/>
      </c>
      <c r="CI280" s="565"/>
      <c r="CJ280" s="565"/>
      <c r="CK280" s="565"/>
      <c r="CL280" s="565"/>
      <c r="CM280" s="565"/>
      <c r="CN280" s="565"/>
      <c r="CO280" s="565"/>
      <c r="CP280" s="565"/>
      <c r="CQ280" s="565"/>
    </row>
    <row r="281" spans="3:97" s="243" customFormat="1" ht="13.5" customHeight="1">
      <c r="C281" s="568"/>
      <c r="D281" s="568"/>
      <c r="E281" s="324"/>
      <c r="F281" s="569" t="str">
        <f t="shared" ca="1" si="65"/>
        <v/>
      </c>
      <c r="G281" s="569"/>
      <c r="H281" s="569"/>
      <c r="I281" s="323" t="str">
        <f>IF(E281="","",E243)</f>
        <v/>
      </c>
      <c r="J281" s="569" t="e">
        <f>J277&amp;"３"</f>
        <v>#REF!</v>
      </c>
      <c r="K281" s="569"/>
      <c r="L281" s="256"/>
      <c r="M281" s="256"/>
      <c r="N281" s="256"/>
      <c r="O281" s="256"/>
      <c r="P281" s="256"/>
      <c r="Q281" s="256"/>
      <c r="R281" s="256"/>
      <c r="S281" s="256"/>
      <c r="T281" s="256"/>
      <c r="U281" s="256"/>
      <c r="V281" s="256"/>
      <c r="W281" s="256"/>
      <c r="X281" s="256"/>
      <c r="Y281" s="256"/>
      <c r="Z281" s="256"/>
      <c r="AA281" s="256"/>
      <c r="AB281" s="256"/>
      <c r="AC281" s="256"/>
      <c r="AD281" s="256"/>
      <c r="AE281" s="256"/>
      <c r="AF281" s="256"/>
      <c r="AG281" s="570"/>
      <c r="AH281" s="570"/>
      <c r="AI281" s="570"/>
      <c r="AJ281" s="570"/>
      <c r="AK281" s="570"/>
      <c r="AL281" s="570"/>
      <c r="AM281" s="570"/>
      <c r="AN281" s="570"/>
      <c r="AO281" s="570"/>
      <c r="AP281" s="570"/>
      <c r="AR281" s="571" t="b">
        <f t="shared" si="64"/>
        <v>0</v>
      </c>
      <c r="AS281" s="571"/>
      <c r="AT281" s="571"/>
      <c r="AU281" s="282" t="s">
        <v>160</v>
      </c>
      <c r="AV281" s="275"/>
      <c r="AX281" s="569" t="str">
        <f>IF(C287="","",C287)</f>
        <v/>
      </c>
      <c r="AY281" s="569"/>
      <c r="AZ281" s="587" t="str">
        <f>IF(E287="","",E287)</f>
        <v/>
      </c>
      <c r="BA281" s="590" t="str">
        <f ca="1">IF(F287="","",F287)</f>
        <v/>
      </c>
      <c r="BB281" s="590"/>
      <c r="BC281" s="590"/>
      <c r="BD281" s="587" t="str">
        <f>IF(I287="","",I287)</f>
        <v/>
      </c>
      <c r="BE281" s="578" t="e">
        <f>IF(#REF!="発電事業者","送電電力（MW）","受電電力（MW）")</f>
        <v>#REF!</v>
      </c>
      <c r="BF281" s="579"/>
      <c r="BG281" s="325" t="str">
        <f>IF(COUNT(BG248,L287)=2,ROUND(BG248*L287/SUM(L279:L288),#REF!),"")</f>
        <v/>
      </c>
      <c r="BH281" s="325" t="str">
        <f>IF(COUNT(BH248,M287)=2,ROUND(BH248*M287/SUM(M279:M288),#REF!),"")</f>
        <v/>
      </c>
      <c r="BI281" s="325" t="str">
        <f>IF(COUNT(BI248,N287)=2,ROUND(BI248*N287/SUM(N279:N288),#REF!),"")</f>
        <v/>
      </c>
      <c r="BJ281" s="325" t="str">
        <f>IF(COUNT(BJ248,O287)=2,ROUND(BJ248*O287/SUM(O279:O288),#REF!),"")</f>
        <v/>
      </c>
      <c r="BK281" s="325" t="str">
        <f>IF(COUNT(BK248,P287)=2,ROUND(BK248*P287/SUM(P279:P288),#REF!),"")</f>
        <v/>
      </c>
      <c r="BL281" s="325" t="str">
        <f>IF(COUNT(BL248,Q287)=2,ROUND(BL248*Q287/SUM(Q279:Q288),#REF!),"")</f>
        <v/>
      </c>
      <c r="BM281" s="325" t="str">
        <f>IF(COUNT(BM248,R287)=2,ROUND(BM248*R287/SUM(R279:R288),#REF!),"")</f>
        <v/>
      </c>
      <c r="BN281" s="325" t="str">
        <f>IF(COUNT(BN248,S287)=2,ROUND(BN248*S287/SUM(S279:S288),#REF!),"")</f>
        <v/>
      </c>
      <c r="BO281" s="325" t="str">
        <f>IF(COUNT(BO248,T287)=2,ROUND(BO248*T287/SUM(T279:T288),#REF!),"")</f>
        <v/>
      </c>
      <c r="BP281" s="325" t="str">
        <f>IF(COUNT(BP248,U287)=2,ROUND(BP248*U287/SUM(U279:U288),#REF!),"")</f>
        <v/>
      </c>
      <c r="BQ281" s="325" t="str">
        <f>IF(COUNT(BQ248,V287)=2,ROUND(BQ248*V287/SUM(V279:V288),#REF!),"")</f>
        <v/>
      </c>
      <c r="BR281" s="325" t="str">
        <f>IF(COUNT(BR248,W287)=2,ROUND(BR248*W287/SUM(W279:W288),#REF!),"")</f>
        <v/>
      </c>
      <c r="BS281" s="569" t="e">
        <f>IF(#REF!="発電事業者","送電電力（MW）","受電電力（MW）")</f>
        <v>#REF!</v>
      </c>
      <c r="BT281" s="569"/>
      <c r="BU281" s="569"/>
      <c r="BV281" s="323" t="s">
        <v>171</v>
      </c>
      <c r="BW281" s="580"/>
      <c r="BX281" s="580"/>
      <c r="BY281" s="325" t="str">
        <f>IF(COUNT(BY248,X287)=2,ROUND(BY248*X287/SUM(X279:X288),#REF!),"")</f>
        <v/>
      </c>
      <c r="BZ281" s="325" t="str">
        <f>IF(COUNT(BZ248,Y287)=2,ROUND(BZ248*Y287/SUM(Y279:Y288),#REF!),"")</f>
        <v/>
      </c>
      <c r="CA281" s="325" t="str">
        <f>IF(COUNT(CA248,Z287)=2,ROUND(CA248*Z287/SUM(Z279:Z288),#REF!),"")</f>
        <v/>
      </c>
      <c r="CB281" s="325" t="str">
        <f>IF(COUNT(CB248,AA287)=2,ROUND(CB248*AA287/SUM(AA279:AA288),#REF!),"")</f>
        <v/>
      </c>
      <c r="CC281" s="325" t="str">
        <f>IF(COUNT(CC248,AB287)=2,ROUND(CC248*AB287/SUM(AB279:AB288),#REF!),"")</f>
        <v/>
      </c>
      <c r="CD281" s="325" t="str">
        <f>IF(COUNT(CD248,AC287)=2,ROUND(CD248*AC287/SUM(AC279:AC288),#REF!),"")</f>
        <v/>
      </c>
      <c r="CE281" s="325" t="str">
        <f>IF(COUNT(CE248,AD287)=2,ROUND(CE248*AD287/SUM(AD279:AD288),#REF!),"")</f>
        <v/>
      </c>
      <c r="CF281" s="325" t="str">
        <f>IF(COUNT(CF248,AE287)=2,ROUND(CF248*AE287/SUM(AE279:AE288),#REF!),"")</f>
        <v/>
      </c>
      <c r="CG281" s="325" t="str">
        <f>IF(COUNT(CG248,AF287)=2,ROUND(CG248*AF287/SUM(AF279:AF288),#REF!),"")</f>
        <v/>
      </c>
      <c r="CH281" s="563" t="s">
        <v>117</v>
      </c>
      <c r="CI281" s="563"/>
      <c r="CJ281" s="563"/>
      <c r="CK281" s="563"/>
      <c r="CL281" s="563"/>
      <c r="CM281" s="563"/>
      <c r="CN281" s="563"/>
      <c r="CO281" s="563"/>
      <c r="CP281" s="563"/>
      <c r="CQ281" s="563"/>
    </row>
    <row r="282" spans="3:97" s="243" customFormat="1" ht="13.5" customHeight="1">
      <c r="C282" s="568"/>
      <c r="D282" s="568"/>
      <c r="E282" s="324"/>
      <c r="F282" s="569" t="str">
        <f t="shared" ca="1" si="65"/>
        <v/>
      </c>
      <c r="G282" s="569"/>
      <c r="H282" s="569"/>
      <c r="I282" s="323" t="str">
        <f>IF(E282="","",E243)</f>
        <v/>
      </c>
      <c r="J282" s="569" t="e">
        <f>J277&amp;"４"</f>
        <v>#REF!</v>
      </c>
      <c r="K282" s="569"/>
      <c r="L282" s="256"/>
      <c r="M282" s="256"/>
      <c r="N282" s="256"/>
      <c r="O282" s="256"/>
      <c r="P282" s="256"/>
      <c r="Q282" s="256"/>
      <c r="R282" s="256"/>
      <c r="S282" s="256"/>
      <c r="T282" s="256"/>
      <c r="U282" s="256"/>
      <c r="V282" s="256"/>
      <c r="W282" s="256"/>
      <c r="X282" s="256"/>
      <c r="Y282" s="256"/>
      <c r="Z282" s="256"/>
      <c r="AA282" s="256"/>
      <c r="AB282" s="256"/>
      <c r="AC282" s="256"/>
      <c r="AD282" s="256"/>
      <c r="AE282" s="256"/>
      <c r="AF282" s="256"/>
      <c r="AG282" s="570"/>
      <c r="AH282" s="570"/>
      <c r="AI282" s="570"/>
      <c r="AJ282" s="570"/>
      <c r="AK282" s="570"/>
      <c r="AL282" s="570"/>
      <c r="AM282" s="570"/>
      <c r="AN282" s="570"/>
      <c r="AO282" s="570"/>
      <c r="AP282" s="570"/>
      <c r="AR282" s="571" t="b">
        <f t="shared" si="64"/>
        <v>0</v>
      </c>
      <c r="AS282" s="571"/>
      <c r="AT282" s="571"/>
      <c r="AU282" s="282" t="s">
        <v>160</v>
      </c>
      <c r="AV282" s="275"/>
      <c r="AX282" s="569"/>
      <c r="AY282" s="569"/>
      <c r="AZ282" s="588"/>
      <c r="BA282" s="590"/>
      <c r="BB282" s="590"/>
      <c r="BC282" s="590"/>
      <c r="BD282" s="588"/>
      <c r="BE282" s="583"/>
      <c r="BF282" s="584"/>
      <c r="BG282" s="259"/>
      <c r="BH282" s="259"/>
      <c r="BI282" s="259"/>
      <c r="BJ282" s="259"/>
      <c r="BK282" s="259"/>
      <c r="BL282" s="259"/>
      <c r="BM282" s="259"/>
      <c r="BN282" s="259"/>
      <c r="BO282" s="259"/>
      <c r="BP282" s="259"/>
      <c r="BQ282" s="259"/>
      <c r="BR282" s="259"/>
      <c r="BS282" s="569"/>
      <c r="BT282" s="569"/>
      <c r="BU282" s="569"/>
      <c r="BV282" s="323" t="s">
        <v>172</v>
      </c>
      <c r="BW282" s="581"/>
      <c r="BX282" s="581"/>
      <c r="BY282" s="325" t="str">
        <f>IF(COUNT(BY249,X287)=2,ROUND(BY249*X287/SUM(X279:X288),#REF!),"")</f>
        <v/>
      </c>
      <c r="BZ282" s="325" t="str">
        <f>IF(COUNT(BZ249,Y287)=2,ROUND(BZ249*Y287/SUM(Y279:Y288),#REF!),"")</f>
        <v/>
      </c>
      <c r="CA282" s="325" t="str">
        <f>IF(COUNT(CA249,Z287)=2,ROUND(CA249*Z287/SUM(Z279:Z288),#REF!),"")</f>
        <v/>
      </c>
      <c r="CB282" s="325" t="str">
        <f>IF(COUNT(CB249,AA287)=2,ROUND(CB249*AA287/SUM(AA279:AA288),#REF!),"")</f>
        <v/>
      </c>
      <c r="CC282" s="325" t="str">
        <f>IF(COUNT(CC249,AB287)=2,ROUND(CC249*AB287/SUM(AB279:AB288),#REF!),"")</f>
        <v/>
      </c>
      <c r="CD282" s="325" t="str">
        <f>IF(COUNT(CD249,AC287)=2,ROUND(CD249*AC287/SUM(AC279:AC288),#REF!),"")</f>
        <v/>
      </c>
      <c r="CE282" s="325" t="str">
        <f>IF(COUNT(CE249,AD287)=2,ROUND(CE249*AD287/SUM(AD279:AD288),#REF!),"")</f>
        <v/>
      </c>
      <c r="CF282" s="325" t="str">
        <f>IF(COUNT(CF249,AE287)=2,ROUND(CF249*AE287/SUM(AE279:AE288),#REF!),"")</f>
        <v/>
      </c>
      <c r="CG282" s="325" t="str">
        <f>IF(COUNT(CG249,AF287)=2,ROUND(CG249*AF287/SUM(AF279:AF288),#REF!),"")</f>
        <v/>
      </c>
      <c r="CH282" s="564" t="str">
        <f>IF(CH281="","",CH281)</f>
        <v>風力</v>
      </c>
      <c r="CI282" s="564"/>
      <c r="CJ282" s="564"/>
      <c r="CK282" s="564"/>
      <c r="CL282" s="564"/>
      <c r="CM282" s="564"/>
      <c r="CN282" s="564"/>
      <c r="CO282" s="564"/>
      <c r="CP282" s="564"/>
      <c r="CQ282" s="564"/>
    </row>
    <row r="283" spans="3:97" s="243" customFormat="1" ht="13.5" customHeight="1">
      <c r="C283" s="568"/>
      <c r="D283" s="568"/>
      <c r="E283" s="324"/>
      <c r="F283" s="569" t="str">
        <f t="shared" ca="1" si="65"/>
        <v/>
      </c>
      <c r="G283" s="569"/>
      <c r="H283" s="569"/>
      <c r="I283" s="323" t="str">
        <f>IF(E283="","",E243)</f>
        <v/>
      </c>
      <c r="J283" s="569" t="e">
        <f>J277&amp;"５"</f>
        <v>#REF!</v>
      </c>
      <c r="K283" s="569"/>
      <c r="L283" s="256"/>
      <c r="M283" s="256"/>
      <c r="N283" s="256"/>
      <c r="O283" s="256"/>
      <c r="P283" s="256"/>
      <c r="Q283" s="256"/>
      <c r="R283" s="256"/>
      <c r="S283" s="256"/>
      <c r="T283" s="256"/>
      <c r="U283" s="256"/>
      <c r="V283" s="256"/>
      <c r="W283" s="256"/>
      <c r="X283" s="256"/>
      <c r="Y283" s="256"/>
      <c r="Z283" s="256"/>
      <c r="AA283" s="256"/>
      <c r="AB283" s="256"/>
      <c r="AC283" s="256"/>
      <c r="AD283" s="256"/>
      <c r="AE283" s="256"/>
      <c r="AF283" s="256"/>
      <c r="AG283" s="570"/>
      <c r="AH283" s="570"/>
      <c r="AI283" s="570"/>
      <c r="AJ283" s="570"/>
      <c r="AK283" s="570"/>
      <c r="AL283" s="570"/>
      <c r="AM283" s="570"/>
      <c r="AN283" s="570"/>
      <c r="AO283" s="570"/>
      <c r="AP283" s="570"/>
      <c r="AR283" s="571" t="b">
        <f t="shared" si="64"/>
        <v>0</v>
      </c>
      <c r="AS283" s="571"/>
      <c r="AT283" s="571"/>
      <c r="AU283" s="282" t="s">
        <v>160</v>
      </c>
      <c r="AV283" s="275"/>
      <c r="AX283" s="569"/>
      <c r="AY283" s="569"/>
      <c r="AZ283" s="589"/>
      <c r="BA283" s="590"/>
      <c r="BB283" s="590"/>
      <c r="BC283" s="590"/>
      <c r="BD283" s="589"/>
      <c r="BE283" s="585" t="e">
        <f>IF(#REF!="発電事業者","月間送電電力量（GWh）","月間受電電力量（GWh）")</f>
        <v>#REF!</v>
      </c>
      <c r="BF283" s="586"/>
      <c r="BG283" s="325" t="str">
        <f>IF(COUNT(BG250,L287)=2,ROUND(BG250*L287/SUM(L279:L288),#REF!),"")</f>
        <v/>
      </c>
      <c r="BH283" s="325" t="str">
        <f>IF(COUNT(BH250,M287)=2,ROUND(BH250*M287/SUM(M279:M288),#REF!),"")</f>
        <v/>
      </c>
      <c r="BI283" s="325" t="str">
        <f>IF(COUNT(BI250,N287)=2,ROUND(BI250*N287/SUM(N279:N288),#REF!),"")</f>
        <v/>
      </c>
      <c r="BJ283" s="325" t="str">
        <f>IF(COUNT(BJ250,O287)=2,ROUND(BJ250*O287/SUM(O279:O288),#REF!),"")</f>
        <v/>
      </c>
      <c r="BK283" s="325" t="str">
        <f>IF(COUNT(BK250,P287)=2,ROUND(BK250*P287/SUM(P279:P288),#REF!),"")</f>
        <v/>
      </c>
      <c r="BL283" s="325" t="str">
        <f>IF(COUNT(BL250,Q287)=2,ROUND(BL250*Q287/SUM(Q279:Q288),#REF!),"")</f>
        <v/>
      </c>
      <c r="BM283" s="325" t="str">
        <f>IF(COUNT(BM250,R287)=2,ROUND(BM250*R287/SUM(R279:R288),#REF!),"")</f>
        <v/>
      </c>
      <c r="BN283" s="325" t="str">
        <f>IF(COUNT(BN250,S287)=2,ROUND(BN250*S287/SUM(S279:S288),#REF!),"")</f>
        <v/>
      </c>
      <c r="BO283" s="325" t="str">
        <f>IF(COUNT(BO250,T287)=2,ROUND(BO250*T287/SUM(T279:T288),#REF!),"")</f>
        <v/>
      </c>
      <c r="BP283" s="325" t="str">
        <f>IF(COUNT(BP250,U287)=2,ROUND(BP250*U287/SUM(U279:U288),#REF!),"")</f>
        <v/>
      </c>
      <c r="BQ283" s="325" t="str">
        <f>IF(COUNT(BQ250,V287)=2,ROUND(BQ250*V287/SUM(V279:V288),#REF!),"")</f>
        <v/>
      </c>
      <c r="BR283" s="325" t="str">
        <f>IF(COUNT(BR250,W287)=2,ROUND(BR250*W287/SUM(W279:W288),#REF!),"")</f>
        <v/>
      </c>
      <c r="BS283" s="569" t="e">
        <f>IF(#REF!="発電事業者","年間送電電力量（GWh）","年間受電電力量（GWh）")</f>
        <v>#REF!</v>
      </c>
      <c r="BT283" s="569"/>
      <c r="BU283" s="569"/>
      <c r="BV283" s="323" t="s">
        <v>25</v>
      </c>
      <c r="BW283" s="582"/>
      <c r="BX283" s="582"/>
      <c r="BY283" s="325" t="str">
        <f>IF(COUNT(BY250,X287)=2,ROUND(BY250*X287/SUM(X279:X288),#REF!),"")</f>
        <v/>
      </c>
      <c r="BZ283" s="325" t="str">
        <f>IF(COUNT(BZ250,Y287)=2,ROUND(BZ250*Y287/SUM(Y279:Y288),#REF!),"")</f>
        <v/>
      </c>
      <c r="CA283" s="325" t="str">
        <f>IF(COUNT(CA250,Z287)=2,ROUND(CA250*Z287/SUM(Z279:Z288),#REF!),"")</f>
        <v/>
      </c>
      <c r="CB283" s="325" t="str">
        <f>IF(COUNT(CB250,AA287)=2,ROUND(CB250*AA287/SUM(AA279:AA288),#REF!),"")</f>
        <v/>
      </c>
      <c r="CC283" s="325" t="str">
        <f>IF(COUNT(CC250,AB287)=2,ROUND(CC250*AB287/SUM(AB279:AB288),#REF!),"")</f>
        <v/>
      </c>
      <c r="CD283" s="325" t="str">
        <f>IF(COUNT(CD250,AC287)=2,ROUND(CD250*AC287/SUM(AC279:AC288),#REF!),"")</f>
        <v/>
      </c>
      <c r="CE283" s="325" t="str">
        <f>IF(COUNT(CE250,AD287)=2,ROUND(CE250*AD287/SUM(AD279:AD288),#REF!),"")</f>
        <v/>
      </c>
      <c r="CF283" s="325" t="str">
        <f>IF(COUNT(CF250,AE287)=2,ROUND(CF250*AE287/SUM(AE279:AE288),#REF!),"")</f>
        <v/>
      </c>
      <c r="CG283" s="325" t="str">
        <f>IF(COUNT(CG250,AF287)=2,ROUND(CG250*AF287/SUM(AF279:AF288),#REF!),"")</f>
        <v/>
      </c>
      <c r="CH283" s="565" t="str">
        <f>IF(COUNTA(AG287)=0,"",AG287)</f>
        <v/>
      </c>
      <c r="CI283" s="565"/>
      <c r="CJ283" s="565"/>
      <c r="CK283" s="565"/>
      <c r="CL283" s="565"/>
      <c r="CM283" s="565"/>
      <c r="CN283" s="565"/>
      <c r="CO283" s="565"/>
      <c r="CP283" s="565"/>
      <c r="CQ283" s="565"/>
    </row>
    <row r="284" spans="3:97" s="243" customFormat="1" ht="13.5" customHeight="1">
      <c r="C284" s="568"/>
      <c r="D284" s="568"/>
      <c r="E284" s="324"/>
      <c r="F284" s="569" t="str">
        <f t="shared" ca="1" si="65"/>
        <v/>
      </c>
      <c r="G284" s="569"/>
      <c r="H284" s="569"/>
      <c r="I284" s="323" t="str">
        <f>IF(E284="","",E243)</f>
        <v/>
      </c>
      <c r="J284" s="569" t="e">
        <f>J277&amp;"６"</f>
        <v>#REF!</v>
      </c>
      <c r="K284" s="569"/>
      <c r="L284" s="256"/>
      <c r="M284" s="256"/>
      <c r="N284" s="256"/>
      <c r="O284" s="256"/>
      <c r="P284" s="256"/>
      <c r="Q284" s="256"/>
      <c r="R284" s="256"/>
      <c r="S284" s="256"/>
      <c r="T284" s="256"/>
      <c r="U284" s="256"/>
      <c r="V284" s="256"/>
      <c r="W284" s="256"/>
      <c r="X284" s="256"/>
      <c r="Y284" s="256"/>
      <c r="Z284" s="256"/>
      <c r="AA284" s="256"/>
      <c r="AB284" s="256"/>
      <c r="AC284" s="256"/>
      <c r="AD284" s="256"/>
      <c r="AE284" s="256"/>
      <c r="AF284" s="256"/>
      <c r="AG284" s="570"/>
      <c r="AH284" s="570"/>
      <c r="AI284" s="570"/>
      <c r="AJ284" s="570"/>
      <c r="AK284" s="570"/>
      <c r="AL284" s="570"/>
      <c r="AM284" s="570"/>
      <c r="AN284" s="570"/>
      <c r="AO284" s="570"/>
      <c r="AP284" s="570"/>
      <c r="AR284" s="571" t="b">
        <f t="shared" si="64"/>
        <v>0</v>
      </c>
      <c r="AS284" s="571"/>
      <c r="AT284" s="571"/>
      <c r="AU284" s="282" t="s">
        <v>160</v>
      </c>
      <c r="AV284" s="275"/>
      <c r="AX284" s="569" t="str">
        <f>IF(C288="","",C288)</f>
        <v>自者保有電源</v>
      </c>
      <c r="AY284" s="569"/>
      <c r="AZ284" s="587" t="str">
        <f>IF(E288="","",E288)</f>
        <v/>
      </c>
      <c r="BA284" s="590" t="str">
        <f>IF(F288="","",F288)</f>
        <v/>
      </c>
      <c r="BB284" s="590"/>
      <c r="BC284" s="590"/>
      <c r="BD284" s="587" t="str">
        <f>IF(I288="","",I288)</f>
        <v/>
      </c>
      <c r="BE284" s="578" t="e">
        <f>IF(#REF!="発電事業者","送電電力（MW）","受電電力（MW）")</f>
        <v>#REF!</v>
      </c>
      <c r="BF284" s="579"/>
      <c r="BG284" s="325" t="str">
        <f>IF(COUNT(BG248,L288)=2,ROUND(BG248*L288/SUM(L279:L288),#REF!),"")</f>
        <v/>
      </c>
      <c r="BH284" s="325" t="str">
        <f>IF(COUNT(BH248,M288)=2,ROUND(BH248*M288/SUM(M279:M288),#REF!),"")</f>
        <v/>
      </c>
      <c r="BI284" s="325" t="str">
        <f>IF(COUNT(BI248,N288)=2,ROUND(BI248*N288/SUM(N279:N288),#REF!),"")</f>
        <v/>
      </c>
      <c r="BJ284" s="325" t="str">
        <f>IF(COUNT(BJ248,O288)=2,ROUND(BJ248*O288/SUM(O279:O288),#REF!),"")</f>
        <v/>
      </c>
      <c r="BK284" s="325" t="str">
        <f>IF(COUNT(BK248,P288)=2,ROUND(BK248*P288/SUM(P279:P288),#REF!),"")</f>
        <v/>
      </c>
      <c r="BL284" s="325" t="str">
        <f>IF(COUNT(BL248,Q288)=2,ROUND(BL248*Q288/SUM(Q279:Q288),#REF!),"")</f>
        <v/>
      </c>
      <c r="BM284" s="325" t="str">
        <f>IF(COUNT(BM248,R288)=2,ROUND(BM248*R288/SUM(R279:R288),#REF!),"")</f>
        <v/>
      </c>
      <c r="BN284" s="325" t="str">
        <f>IF(COUNT(BN248,S288)=2,ROUND(BN248*S288/SUM(S279:S288),#REF!),"")</f>
        <v/>
      </c>
      <c r="BO284" s="325" t="str">
        <f>IF(COUNT(BO248,T288)=2,ROUND(BO248*T288/SUM(T279:T288),#REF!),"")</f>
        <v/>
      </c>
      <c r="BP284" s="325" t="str">
        <f>IF(COUNT(BP248,U288)=2,ROUND(BP248*U288/SUM(U279:U288),#REF!),"")</f>
        <v/>
      </c>
      <c r="BQ284" s="325" t="str">
        <f>IF(COUNT(BQ248,V288)=2,ROUND(BQ248*V288/SUM(V279:V288),#REF!),"")</f>
        <v/>
      </c>
      <c r="BR284" s="325" t="str">
        <f>IF(COUNT(BR248,W288)=2,ROUND(BR248*W288/SUM(W279:W288),#REF!),"")</f>
        <v/>
      </c>
      <c r="BS284" s="569" t="e">
        <f>IF(#REF!="発電事業者","送電電力（MW）","受電電力（MW）")</f>
        <v>#REF!</v>
      </c>
      <c r="BT284" s="569"/>
      <c r="BU284" s="569"/>
      <c r="BV284" s="323" t="s">
        <v>171</v>
      </c>
      <c r="BW284" s="355" t="str">
        <f>IF(F276=0,IF(COUNT(BW248,I288)=2,ROUND(BW248*I288/100,#REF!),""),IF(COUNT(BW248,I288)=2,ROUND(BW248*I288/L251,#REF!),""))</f>
        <v/>
      </c>
      <c r="BX284" s="580"/>
      <c r="BY284" s="325" t="str">
        <f>IF(COUNT(BY248,X288)=2,ROUND(BY248*X288/SUM(X279:X288),#REF!),"")</f>
        <v/>
      </c>
      <c r="BZ284" s="325" t="str">
        <f>IF(COUNT(BZ248,Y288)=2,ROUND(BZ248*Y288/SUM(Y279:Y288),#REF!),"")</f>
        <v/>
      </c>
      <c r="CA284" s="325" t="str">
        <f>IF(COUNT(CA248,Z288)=2,ROUND(CA248*Z288/SUM(Z279:Z288),#REF!),"")</f>
        <v/>
      </c>
      <c r="CB284" s="325" t="str">
        <f>IF(COUNT(CB248,AA288)=2,ROUND(CB248*AA288/SUM(AA279:AA288),#REF!),"")</f>
        <v/>
      </c>
      <c r="CC284" s="325" t="str">
        <f>IF(COUNT(CC248,AB288)=2,ROUND(CC248*AB288/SUM(AB279:AB288),#REF!),"")</f>
        <v/>
      </c>
      <c r="CD284" s="325" t="str">
        <f>IF(COUNT(CD248,AC288)=2,ROUND(CD248*AC288/SUM(AC279:AC288),#REF!),"")</f>
        <v/>
      </c>
      <c r="CE284" s="325" t="str">
        <f>IF(COUNT(CE248,AD288)=2,ROUND(CE248*AD288/SUM(AD279:AD288),#REF!),"")</f>
        <v/>
      </c>
      <c r="CF284" s="325" t="str">
        <f>IF(COUNT(CF248,AE288)=2,ROUND(CF248*AE288/SUM(AE279:AE288),#REF!),"")</f>
        <v/>
      </c>
      <c r="CG284" s="325" t="str">
        <f>IF(COUNT(CG248,AF288)=2,ROUND(CG248*AF288/SUM(AF279:AF288),#REF!),"")</f>
        <v/>
      </c>
      <c r="CH284" s="563" t="s">
        <v>117</v>
      </c>
      <c r="CI284" s="563"/>
      <c r="CJ284" s="563"/>
      <c r="CK284" s="563"/>
      <c r="CL284" s="563"/>
      <c r="CM284" s="563"/>
      <c r="CN284" s="563"/>
      <c r="CO284" s="563"/>
      <c r="CP284" s="563"/>
      <c r="CQ284" s="563"/>
    </row>
    <row r="285" spans="3:97" s="243" customFormat="1" ht="13.5" customHeight="1">
      <c r="C285" s="568"/>
      <c r="D285" s="568"/>
      <c r="E285" s="324"/>
      <c r="F285" s="569" t="str">
        <f t="shared" ca="1" si="65"/>
        <v/>
      </c>
      <c r="G285" s="569"/>
      <c r="H285" s="569"/>
      <c r="I285" s="323" t="str">
        <f>IF(E285="","",E243)</f>
        <v/>
      </c>
      <c r="J285" s="569" t="e">
        <f>J277&amp;"７"</f>
        <v>#REF!</v>
      </c>
      <c r="K285" s="569"/>
      <c r="L285" s="256"/>
      <c r="M285" s="256"/>
      <c r="N285" s="256"/>
      <c r="O285" s="256"/>
      <c r="P285" s="256"/>
      <c r="Q285" s="256"/>
      <c r="R285" s="256"/>
      <c r="S285" s="256"/>
      <c r="T285" s="256"/>
      <c r="U285" s="256"/>
      <c r="V285" s="256"/>
      <c r="W285" s="256"/>
      <c r="X285" s="256"/>
      <c r="Y285" s="256"/>
      <c r="Z285" s="256"/>
      <c r="AA285" s="256"/>
      <c r="AB285" s="256"/>
      <c r="AC285" s="256"/>
      <c r="AD285" s="256"/>
      <c r="AE285" s="256"/>
      <c r="AF285" s="256"/>
      <c r="AG285" s="570"/>
      <c r="AH285" s="570"/>
      <c r="AI285" s="570"/>
      <c r="AJ285" s="570"/>
      <c r="AK285" s="570"/>
      <c r="AL285" s="570"/>
      <c r="AM285" s="570"/>
      <c r="AN285" s="570"/>
      <c r="AO285" s="570"/>
      <c r="AP285" s="570"/>
      <c r="AR285" s="571" t="b">
        <f t="shared" si="64"/>
        <v>0</v>
      </c>
      <c r="AS285" s="571"/>
      <c r="AT285" s="571"/>
      <c r="AU285" s="282" t="s">
        <v>160</v>
      </c>
      <c r="AV285" s="275"/>
      <c r="AX285" s="569"/>
      <c r="AY285" s="569"/>
      <c r="AZ285" s="588"/>
      <c r="BA285" s="590"/>
      <c r="BB285" s="590"/>
      <c r="BC285" s="590"/>
      <c r="BD285" s="588"/>
      <c r="BE285" s="583"/>
      <c r="BF285" s="584"/>
      <c r="BG285" s="259"/>
      <c r="BH285" s="259"/>
      <c r="BI285" s="259"/>
      <c r="BJ285" s="259"/>
      <c r="BK285" s="259"/>
      <c r="BL285" s="259"/>
      <c r="BM285" s="259"/>
      <c r="BN285" s="259"/>
      <c r="BO285" s="259"/>
      <c r="BP285" s="259"/>
      <c r="BQ285" s="259"/>
      <c r="BR285" s="259"/>
      <c r="BS285" s="569"/>
      <c r="BT285" s="569"/>
      <c r="BU285" s="569"/>
      <c r="BV285" s="323" t="s">
        <v>172</v>
      </c>
      <c r="BW285" s="355" t="str">
        <f>IF(F276=0,IF(COUNT(BW249,F288)=2,ROUND(BW249*F288/100,#REF!),""),IF(COUNT(BW249,F288)=2,ROUND(BW249*F288/Q249,#REF!),""))</f>
        <v/>
      </c>
      <c r="BX285" s="581"/>
      <c r="BY285" s="325" t="str">
        <f>IF(COUNT(BY249,X288)=2,ROUND(BY249*X288/SUM(X279:X288),#REF!),"")</f>
        <v/>
      </c>
      <c r="BZ285" s="325" t="str">
        <f>IF(COUNT(BZ249,Y288)=2,ROUND(BZ249*Y288/SUM(Y279:Y288),#REF!),"")</f>
        <v/>
      </c>
      <c r="CA285" s="325" t="str">
        <f>IF(COUNT(CA249,Z288)=2,ROUND(CA249*Z288/SUM(Z279:Z288),#REF!),"")</f>
        <v/>
      </c>
      <c r="CB285" s="325" t="str">
        <f>IF(COUNT(CB249,AA288)=2,ROUND(CB249*AA288/SUM(AA279:AA288),#REF!),"")</f>
        <v/>
      </c>
      <c r="CC285" s="325" t="str">
        <f>IF(COUNT(CC249,AB288)=2,ROUND(CC249*AB288/SUM(AB279:AB288),#REF!),"")</f>
        <v/>
      </c>
      <c r="CD285" s="325" t="str">
        <f>IF(COUNT(CD249,AC288)=2,ROUND(CD249*AC288/SUM(AC279:AC288),#REF!),"")</f>
        <v/>
      </c>
      <c r="CE285" s="325" t="str">
        <f>IF(COUNT(CE249,AD288)=2,ROUND(CE249*AD288/SUM(AD279:AD288),#REF!),"")</f>
        <v/>
      </c>
      <c r="CF285" s="325" t="str">
        <f>IF(COUNT(CF249,AE288)=2,ROUND(CF249*AE288/SUM(AE279:AE288),#REF!),"")</f>
        <v/>
      </c>
      <c r="CG285" s="325" t="str">
        <f>IF(COUNT(CG249,AF288)=2,ROUND(CG249*AF288/SUM(AF279:AF288),#REF!),"")</f>
        <v/>
      </c>
      <c r="CH285" s="564" t="str">
        <f>IF(CH284="","",CH284)</f>
        <v>風力</v>
      </c>
      <c r="CI285" s="564"/>
      <c r="CJ285" s="564"/>
      <c r="CK285" s="564"/>
      <c r="CL285" s="564"/>
      <c r="CM285" s="564"/>
      <c r="CN285" s="564"/>
      <c r="CO285" s="564"/>
      <c r="CP285" s="564"/>
      <c r="CQ285" s="564"/>
    </row>
    <row r="286" spans="3:97" s="243" customFormat="1" ht="13.5" customHeight="1">
      <c r="C286" s="568"/>
      <c r="D286" s="568"/>
      <c r="E286" s="324"/>
      <c r="F286" s="569" t="str">
        <f t="shared" ca="1" si="65"/>
        <v/>
      </c>
      <c r="G286" s="569"/>
      <c r="H286" s="569"/>
      <c r="I286" s="323" t="str">
        <f>IF(E286="","",E243)</f>
        <v/>
      </c>
      <c r="J286" s="569" t="e">
        <f>J277&amp;"８"</f>
        <v>#REF!</v>
      </c>
      <c r="K286" s="569"/>
      <c r="L286" s="256"/>
      <c r="M286" s="256"/>
      <c r="N286" s="256"/>
      <c r="O286" s="256"/>
      <c r="P286" s="256"/>
      <c r="Q286" s="256"/>
      <c r="R286" s="256"/>
      <c r="S286" s="256"/>
      <c r="T286" s="256"/>
      <c r="U286" s="256"/>
      <c r="V286" s="256"/>
      <c r="W286" s="256"/>
      <c r="X286" s="256"/>
      <c r="Y286" s="256"/>
      <c r="Z286" s="256"/>
      <c r="AA286" s="256"/>
      <c r="AB286" s="256"/>
      <c r="AC286" s="256"/>
      <c r="AD286" s="256"/>
      <c r="AE286" s="256"/>
      <c r="AF286" s="256"/>
      <c r="AG286" s="570"/>
      <c r="AH286" s="570"/>
      <c r="AI286" s="570"/>
      <c r="AJ286" s="570"/>
      <c r="AK286" s="570"/>
      <c r="AL286" s="570"/>
      <c r="AM286" s="570"/>
      <c r="AN286" s="570"/>
      <c r="AO286" s="570"/>
      <c r="AP286" s="570"/>
      <c r="AR286" s="571" t="b">
        <f t="shared" si="64"/>
        <v>0</v>
      </c>
      <c r="AS286" s="571"/>
      <c r="AT286" s="571"/>
      <c r="AU286" s="282" t="s">
        <v>160</v>
      </c>
      <c r="AV286" s="257"/>
      <c r="AX286" s="569"/>
      <c r="AY286" s="569"/>
      <c r="AZ286" s="589"/>
      <c r="BA286" s="590"/>
      <c r="BB286" s="590"/>
      <c r="BC286" s="590"/>
      <c r="BD286" s="589"/>
      <c r="BE286" s="585" t="e">
        <f>IF(#REF!="発電事業者","月間送電電力量（GWh）","月間受電電力量（GWh）")</f>
        <v>#REF!</v>
      </c>
      <c r="BF286" s="586"/>
      <c r="BG286" s="297" t="str">
        <f>IF(COUNT(BG250,L288)=2,ROUND(BG250*L288/SUM(L279:L288),#REF!),"")</f>
        <v/>
      </c>
      <c r="BH286" s="297" t="str">
        <f>IF(COUNT(BH250,M288)=2,ROUND(BH250*M288/SUM(M279:M288),#REF!),"")</f>
        <v/>
      </c>
      <c r="BI286" s="297" t="str">
        <f>IF(COUNT(BI250,N288)=2,ROUND(BI250*N288/SUM(N279:N288),#REF!),"")</f>
        <v/>
      </c>
      <c r="BJ286" s="297" t="str">
        <f>IF(COUNT(BJ250,O288)=2,ROUND(BJ250*O288/SUM(O279:O288),#REF!),"")</f>
        <v/>
      </c>
      <c r="BK286" s="297" t="str">
        <f>IF(COUNT(BK250,P288)=2,ROUND(BK250*P288/SUM(P279:P288),#REF!),"")</f>
        <v/>
      </c>
      <c r="BL286" s="297" t="str">
        <f>IF(COUNT(BL250,Q288)=2,ROUND(BL250*Q288/SUM(Q279:Q288),#REF!),"")</f>
        <v/>
      </c>
      <c r="BM286" s="297" t="str">
        <f>IF(COUNT(BM250,R288)=2,ROUND(BM250*R288/SUM(R279:R288),#REF!),"")</f>
        <v/>
      </c>
      <c r="BN286" s="297" t="str">
        <f>IF(COUNT(BN250,S288)=2,ROUND(BN250*S288/SUM(S279:S288),#REF!),"")</f>
        <v/>
      </c>
      <c r="BO286" s="297" t="str">
        <f>IF(COUNT(BO250,T288)=2,ROUND(BO250*T288/SUM(T279:T288),#REF!),"")</f>
        <v/>
      </c>
      <c r="BP286" s="297" t="str">
        <f>IF(COUNT(BP250,U288)=2,ROUND(BP250*U288/SUM(U279:U288),#REF!),"")</f>
        <v/>
      </c>
      <c r="BQ286" s="297" t="str">
        <f>IF(COUNT(BQ250,V288)=2,ROUND(BQ250*V288/SUM(V279:V288),#REF!),"")</f>
        <v/>
      </c>
      <c r="BR286" s="297" t="str">
        <f>IF(COUNT(BR250,W288)=2,ROUND(BR250*W288/SUM(W279:W288),#REF!),"")</f>
        <v/>
      </c>
      <c r="BS286" s="569" t="e">
        <f>IF(#REF!="発電事業者","年間送電電力量（GWh）","年間受電電力量（GWh）")</f>
        <v>#REF!</v>
      </c>
      <c r="BT286" s="569"/>
      <c r="BU286" s="569"/>
      <c r="BV286" s="323" t="s">
        <v>25</v>
      </c>
      <c r="BW286" s="352"/>
      <c r="BX286" s="582"/>
      <c r="BY286" s="297" t="str">
        <f>IF(COUNT(BY250,X288)=2,ROUND(BY250*X288/SUM(X279:X288),#REF!),"")</f>
        <v/>
      </c>
      <c r="BZ286" s="297" t="str">
        <f>IF(COUNT(BZ250,Y288)=2,ROUND(BZ250*Y288/SUM(Y279:Y288),#REF!),"")</f>
        <v/>
      </c>
      <c r="CA286" s="297" t="str">
        <f>IF(COUNT(CA250,Z288)=2,ROUND(CA250*Z288/SUM(Z279:Z288),#REF!),"")</f>
        <v/>
      </c>
      <c r="CB286" s="297" t="str">
        <f>IF(COUNT(CB250,AA288)=2,ROUND(CB250*AA288/SUM(AA279:AA288),#REF!),"")</f>
        <v/>
      </c>
      <c r="CC286" s="297" t="str">
        <f>IF(COUNT(CC250,AB288)=2,ROUND(CC250*AB288/SUM(AB279:AB288),#REF!),"")</f>
        <v/>
      </c>
      <c r="CD286" s="297" t="str">
        <f>IF(COUNT(CD250,AC288)=2,ROUND(CD250*AC288/SUM(AC279:AC288),#REF!),"")</f>
        <v/>
      </c>
      <c r="CE286" s="297" t="str">
        <f>IF(COUNT(CE250,AD288)=2,ROUND(CE250*AD288/SUM(AD279:AD288),#REF!),"")</f>
        <v/>
      </c>
      <c r="CF286" s="297" t="str">
        <f>IF(COUNT(CF250,AE288)=2,ROUND(CF250*AE288/SUM(AE279:AE288),#REF!),"")</f>
        <v/>
      </c>
      <c r="CG286" s="297" t="str">
        <f>IF(COUNT(CG250,AF288)=2,ROUND(CG250*AF288/SUM(AF279:AF288),#REF!),"")</f>
        <v/>
      </c>
      <c r="CH286" s="565" t="str">
        <f>IF(COUNTA(AG288)=0,"",AG288)</f>
        <v/>
      </c>
      <c r="CI286" s="565"/>
      <c r="CJ286" s="565"/>
      <c r="CK286" s="565"/>
      <c r="CL286" s="565"/>
      <c r="CM286" s="565"/>
      <c r="CN286" s="565"/>
      <c r="CO286" s="565"/>
      <c r="CP286" s="565"/>
      <c r="CQ286" s="565"/>
    </row>
    <row r="287" spans="3:97" s="243" customFormat="1" ht="13.5" customHeight="1">
      <c r="C287" s="568"/>
      <c r="D287" s="568"/>
      <c r="E287" s="324"/>
      <c r="F287" s="569" t="str">
        <f t="shared" ca="1" si="65"/>
        <v/>
      </c>
      <c r="G287" s="569"/>
      <c r="H287" s="569"/>
      <c r="I287" s="323" t="str">
        <f>IF(E287="","",E243)</f>
        <v/>
      </c>
      <c r="J287" s="569" t="e">
        <f>J277&amp;"９"</f>
        <v>#REF!</v>
      </c>
      <c r="K287" s="569"/>
      <c r="L287" s="256"/>
      <c r="M287" s="256"/>
      <c r="N287" s="256"/>
      <c r="O287" s="256"/>
      <c r="P287" s="256"/>
      <c r="Q287" s="256"/>
      <c r="R287" s="256"/>
      <c r="S287" s="256"/>
      <c r="T287" s="256"/>
      <c r="U287" s="256"/>
      <c r="V287" s="256"/>
      <c r="W287" s="256"/>
      <c r="X287" s="256"/>
      <c r="Y287" s="256"/>
      <c r="Z287" s="256"/>
      <c r="AA287" s="256"/>
      <c r="AB287" s="256"/>
      <c r="AC287" s="256"/>
      <c r="AD287" s="256"/>
      <c r="AE287" s="256"/>
      <c r="AF287" s="256"/>
      <c r="AG287" s="570"/>
      <c r="AH287" s="570"/>
      <c r="AI287" s="570"/>
      <c r="AJ287" s="570"/>
      <c r="AK287" s="570"/>
      <c r="AL287" s="570"/>
      <c r="AM287" s="570"/>
      <c r="AN287" s="570"/>
      <c r="AO287" s="570"/>
      <c r="AP287" s="570"/>
      <c r="AR287" s="571" t="b">
        <f t="shared" si="64"/>
        <v>0</v>
      </c>
      <c r="AS287" s="571"/>
      <c r="AT287" s="571"/>
      <c r="AU287" s="282" t="s">
        <v>160</v>
      </c>
      <c r="AV287" s="275"/>
    </row>
    <row r="288" spans="3:97" s="243" customFormat="1" ht="13.5" customHeight="1">
      <c r="C288" s="572" t="s">
        <v>307</v>
      </c>
      <c r="D288" s="573"/>
      <c r="E288" s="353"/>
      <c r="F288" s="574"/>
      <c r="G288" s="575"/>
      <c r="H288" s="576"/>
      <c r="I288" s="354"/>
      <c r="J288" s="577"/>
      <c r="K288" s="577"/>
      <c r="L288" s="308"/>
      <c r="M288" s="308"/>
      <c r="N288" s="308"/>
      <c r="O288" s="308"/>
      <c r="P288" s="308"/>
      <c r="Q288" s="308"/>
      <c r="R288" s="308"/>
      <c r="S288" s="308"/>
      <c r="T288" s="308"/>
      <c r="U288" s="308"/>
      <c r="V288" s="308"/>
      <c r="W288" s="308"/>
      <c r="X288" s="308"/>
      <c r="Y288" s="308"/>
      <c r="Z288" s="308"/>
      <c r="AA288" s="308"/>
      <c r="AB288" s="308"/>
      <c r="AC288" s="308"/>
      <c r="AD288" s="308"/>
      <c r="AE288" s="308"/>
      <c r="AF288" s="308"/>
      <c r="AG288" s="570"/>
      <c r="AH288" s="570"/>
      <c r="AI288" s="570"/>
      <c r="AJ288" s="570"/>
      <c r="AK288" s="570"/>
      <c r="AL288" s="570"/>
      <c r="AM288" s="570"/>
      <c r="AN288" s="570"/>
      <c r="AO288" s="570"/>
      <c r="AP288" s="570"/>
      <c r="AR288" s="571" t="b">
        <f t="shared" si="64"/>
        <v>0</v>
      </c>
      <c r="AS288" s="571"/>
      <c r="AT288" s="571"/>
      <c r="AU288" s="282" t="s">
        <v>160</v>
      </c>
    </row>
    <row r="289" spans="3:48" s="243" customFormat="1" ht="13.5" hidden="1" customHeight="1"/>
    <row r="290" spans="3:48" s="243" customFormat="1" ht="13.5" hidden="1" customHeight="1">
      <c r="AV290" s="268"/>
    </row>
    <row r="291" spans="3:48" s="243" customFormat="1" ht="13.5" hidden="1" customHeight="1">
      <c r="AV291" s="268"/>
    </row>
    <row r="292" spans="3:48" s="243" customFormat="1" ht="13.5" hidden="1" customHeight="1">
      <c r="AV292" s="268"/>
    </row>
    <row r="293" spans="3:48" s="243" customFormat="1" ht="13.5" hidden="1" customHeight="1">
      <c r="AV293" s="268"/>
    </row>
    <row r="294" spans="3:48" s="243" customFormat="1" ht="13.5" hidden="1" customHeight="1">
      <c r="AV294" s="268"/>
    </row>
    <row r="295" spans="3:48" s="243" customFormat="1" ht="13.5" hidden="1" customHeight="1">
      <c r="AV295" s="268"/>
    </row>
    <row r="296" spans="3:48" s="243" customFormat="1" ht="13.5" hidden="1" customHeight="1">
      <c r="AV296" s="268"/>
    </row>
    <row r="297" spans="3:48" s="243" customFormat="1" ht="13.5" hidden="1" customHeight="1">
      <c r="AV297" s="268"/>
    </row>
    <row r="298" spans="3:48" s="243" customFormat="1" ht="13.5" hidden="1" customHeight="1">
      <c r="AV298" s="268"/>
    </row>
    <row r="299" spans="3:48" s="243" customFormat="1" ht="13.5" hidden="1" customHeight="1">
      <c r="AV299" s="268"/>
    </row>
    <row r="300" spans="3:48" s="243" customFormat="1" ht="13.5" hidden="1" customHeight="1">
      <c r="AV300" s="268"/>
    </row>
    <row r="301" spans="3:48" s="243" customFormat="1" ht="13.5" hidden="1" customHeight="1">
      <c r="AV301" s="268"/>
    </row>
    <row r="302" spans="3:48" s="243" customFormat="1" ht="13.5" customHeight="1">
      <c r="AQ302" s="268"/>
      <c r="AR302" s="268"/>
      <c r="AS302" s="268"/>
      <c r="AT302" s="268"/>
      <c r="AU302" s="268"/>
    </row>
    <row r="303" spans="3:48" s="243" customFormat="1" ht="13.5" customHeight="1">
      <c r="C303" s="651" t="s">
        <v>8</v>
      </c>
      <c r="D303" s="651"/>
      <c r="E303" s="562" t="s">
        <v>106</v>
      </c>
      <c r="F303" s="562"/>
      <c r="G303" s="279"/>
    </row>
    <row r="304" spans="3:48" s="243" customFormat="1" ht="13.5" customHeight="1">
      <c r="C304" s="651"/>
      <c r="D304" s="651"/>
      <c r="E304" s="562"/>
      <c r="F304" s="562"/>
      <c r="G304" s="279"/>
      <c r="I304" s="244"/>
    </row>
    <row r="305" spans="3:100" s="243" customFormat="1" ht="13.5" customHeight="1">
      <c r="C305" s="235" t="s">
        <v>254</v>
      </c>
      <c r="D305" s="279"/>
      <c r="E305" s="279"/>
      <c r="F305" s="279"/>
      <c r="G305" s="279"/>
      <c r="I305" s="244"/>
      <c r="BC305" s="239" t="e">
        <f>IF(#REF!="発電事業者","算定結果　様式第３２第１表～第４表（保有電源新エネ欄他）","算定結果　様式第３２第１表・第２表（年度末電源構成・発電端電力量）")</f>
        <v>#REF!</v>
      </c>
      <c r="CT305" s="296" t="s">
        <v>114</v>
      </c>
      <c r="CV305" s="286" t="str">
        <f>IF(COUNT(H309:S332)&gt;0,"○","")</f>
        <v/>
      </c>
    </row>
    <row r="306" spans="3:100" s="243" customFormat="1" ht="13.5" customHeight="1">
      <c r="C306" s="652"/>
      <c r="D306" s="653"/>
      <c r="E306" s="653"/>
      <c r="F306" s="653"/>
      <c r="G306" s="654"/>
      <c r="H306" s="594" t="str">
        <f>$H$66</f>
        <v>風力</v>
      </c>
      <c r="I306" s="594"/>
      <c r="J306" s="594"/>
      <c r="K306" s="594"/>
      <c r="L306" s="594"/>
      <c r="M306" s="594"/>
      <c r="N306" s="594"/>
      <c r="O306" s="594"/>
      <c r="P306" s="594"/>
      <c r="Q306" s="594"/>
      <c r="R306" s="594"/>
      <c r="S306" s="594"/>
      <c r="T306" s="594"/>
      <c r="U306" s="594"/>
      <c r="V306" s="594"/>
      <c r="W306" s="594"/>
      <c r="X306" s="594"/>
      <c r="Y306" s="594"/>
      <c r="Z306" s="594"/>
      <c r="AA306" s="245"/>
      <c r="AB306" s="245"/>
      <c r="AC306" s="245"/>
      <c r="AD306" s="658"/>
      <c r="AE306" s="658"/>
      <c r="AF306" s="658"/>
      <c r="AG306" s="658"/>
      <c r="AH306" s="658"/>
      <c r="AI306" s="594" t="str">
        <f>$H$66</f>
        <v>風力</v>
      </c>
      <c r="AJ306" s="594"/>
      <c r="AK306" s="594"/>
      <c r="AL306" s="594"/>
      <c r="AM306" s="594"/>
      <c r="AN306" s="594"/>
      <c r="AO306" s="594"/>
      <c r="AP306" s="594"/>
      <c r="AQ306" s="594"/>
      <c r="AR306" s="594"/>
      <c r="AS306" s="594"/>
      <c r="AT306" s="594"/>
      <c r="AU306" s="594"/>
      <c r="BB306" s="246"/>
      <c r="BC306" s="659" t="s">
        <v>256</v>
      </c>
      <c r="BD306" s="659"/>
      <c r="BE306" s="659"/>
      <c r="BF306" s="659"/>
      <c r="BG306" s="601" t="e">
        <f>DATE(#REF!,1,1)</f>
        <v>#REF!</v>
      </c>
      <c r="BH306" s="602"/>
      <c r="BI306" s="602"/>
      <c r="BJ306" s="602"/>
      <c r="BK306" s="602"/>
      <c r="BL306" s="602"/>
      <c r="BM306" s="602"/>
      <c r="BN306" s="602"/>
      <c r="BO306" s="602"/>
      <c r="BP306" s="602"/>
      <c r="BQ306" s="602"/>
      <c r="BR306" s="603"/>
      <c r="BS306" s="659" t="s">
        <v>257</v>
      </c>
      <c r="BT306" s="659"/>
      <c r="BU306" s="659"/>
      <c r="BV306" s="659"/>
      <c r="BW306" s="592" t="e">
        <f>DATE(#REF!-1,1,1)</f>
        <v>#REF!</v>
      </c>
      <c r="BX306" s="592" t="e">
        <f>DATE(#REF!,1,1)</f>
        <v>#REF!</v>
      </c>
      <c r="BY306" s="592" t="e">
        <f>DATE(#REF!+1,1,1)</f>
        <v>#REF!</v>
      </c>
      <c r="BZ306" s="592" t="e">
        <f>DATE(#REF!+2,1,1)</f>
        <v>#REF!</v>
      </c>
      <c r="CA306" s="592" t="e">
        <f>DATE(#REF!+3,1,1)</f>
        <v>#REF!</v>
      </c>
      <c r="CB306" s="592" t="e">
        <f>DATE(#REF!+4,1,1)</f>
        <v>#REF!</v>
      </c>
      <c r="CC306" s="592" t="e">
        <f>DATE(#REF!+5,1,1)</f>
        <v>#REF!</v>
      </c>
      <c r="CD306" s="592" t="e">
        <f>DATE(#REF!+6,1,1)</f>
        <v>#REF!</v>
      </c>
      <c r="CE306" s="592" t="e">
        <f>DATE(#REF!+7,1,1)</f>
        <v>#REF!</v>
      </c>
      <c r="CF306" s="592" t="e">
        <f>DATE(#REF!+8,1,1)</f>
        <v>#REF!</v>
      </c>
      <c r="CG306" s="592" t="e">
        <f>DATE(#REF!+9,1,1)</f>
        <v>#REF!</v>
      </c>
      <c r="CH306" s="273"/>
      <c r="CI306" s="273"/>
      <c r="CJ306" s="273"/>
      <c r="CK306" s="273"/>
      <c r="CL306" s="273"/>
      <c r="CM306" s="273"/>
      <c r="CN306" s="273"/>
      <c r="CO306" s="273"/>
      <c r="CP306" s="273"/>
      <c r="CQ306" s="273"/>
    </row>
    <row r="307" spans="3:100" s="243" customFormat="1" ht="13.5" customHeight="1">
      <c r="C307" s="655"/>
      <c r="D307" s="656"/>
      <c r="E307" s="656"/>
      <c r="F307" s="656"/>
      <c r="G307" s="657"/>
      <c r="H307" s="247" t="s">
        <v>194</v>
      </c>
      <c r="I307" s="247" t="s">
        <v>195</v>
      </c>
      <c r="J307" s="247" t="s">
        <v>161</v>
      </c>
      <c r="K307" s="247" t="s">
        <v>162</v>
      </c>
      <c r="L307" s="247" t="s">
        <v>163</v>
      </c>
      <c r="M307" s="247" t="s">
        <v>164</v>
      </c>
      <c r="N307" s="247" t="s">
        <v>165</v>
      </c>
      <c r="O307" s="247" t="s">
        <v>166</v>
      </c>
      <c r="P307" s="247" t="s">
        <v>167</v>
      </c>
      <c r="Q307" s="247" t="s">
        <v>168</v>
      </c>
      <c r="R307" s="247" t="s">
        <v>169</v>
      </c>
      <c r="S307" s="247" t="s">
        <v>170</v>
      </c>
      <c r="T307" s="247" t="s">
        <v>25</v>
      </c>
      <c r="U307" s="637"/>
      <c r="V307" s="638"/>
      <c r="W307" s="638"/>
      <c r="X307" s="638"/>
      <c r="Y307" s="638"/>
      <c r="Z307" s="639"/>
      <c r="AA307" s="245"/>
      <c r="AB307" s="245"/>
      <c r="AC307" s="245"/>
      <c r="AD307" s="658"/>
      <c r="AE307" s="658"/>
      <c r="AF307" s="658"/>
      <c r="AG307" s="658"/>
      <c r="AH307" s="658"/>
      <c r="AI307" s="247" t="s">
        <v>194</v>
      </c>
      <c r="AJ307" s="247" t="s">
        <v>195</v>
      </c>
      <c r="AK307" s="247" t="s">
        <v>161</v>
      </c>
      <c r="AL307" s="247" t="s">
        <v>162</v>
      </c>
      <c r="AM307" s="247" t="s">
        <v>163</v>
      </c>
      <c r="AN307" s="247" t="s">
        <v>164</v>
      </c>
      <c r="AO307" s="247" t="s">
        <v>165</v>
      </c>
      <c r="AP307" s="247" t="s">
        <v>166</v>
      </c>
      <c r="AQ307" s="247" t="s">
        <v>167</v>
      </c>
      <c r="AR307" s="247" t="s">
        <v>168</v>
      </c>
      <c r="AS307" s="247" t="s">
        <v>169</v>
      </c>
      <c r="AT307" s="247" t="s">
        <v>170</v>
      </c>
      <c r="AU307" s="247" t="s">
        <v>25</v>
      </c>
      <c r="AX307" s="280"/>
      <c r="AY307" s="280"/>
      <c r="AZ307" s="280"/>
      <c r="BA307" s="280"/>
      <c r="BB307" s="246"/>
      <c r="BC307" s="659"/>
      <c r="BD307" s="659"/>
      <c r="BE307" s="659"/>
      <c r="BF307" s="659"/>
      <c r="BG307" s="322" t="s">
        <v>194</v>
      </c>
      <c r="BH307" s="322" t="s">
        <v>195</v>
      </c>
      <c r="BI307" s="322" t="s">
        <v>161</v>
      </c>
      <c r="BJ307" s="322" t="s">
        <v>162</v>
      </c>
      <c r="BK307" s="322" t="s">
        <v>163</v>
      </c>
      <c r="BL307" s="322" t="s">
        <v>164</v>
      </c>
      <c r="BM307" s="322" t="s">
        <v>165</v>
      </c>
      <c r="BN307" s="322" t="s">
        <v>166</v>
      </c>
      <c r="BO307" s="322" t="s">
        <v>167</v>
      </c>
      <c r="BP307" s="322" t="s">
        <v>168</v>
      </c>
      <c r="BQ307" s="322" t="s">
        <v>169</v>
      </c>
      <c r="BR307" s="322" t="s">
        <v>170</v>
      </c>
      <c r="BS307" s="659"/>
      <c r="BT307" s="659"/>
      <c r="BU307" s="659"/>
      <c r="BV307" s="659"/>
      <c r="BW307" s="593"/>
      <c r="BX307" s="593"/>
      <c r="BY307" s="593"/>
      <c r="BZ307" s="593"/>
      <c r="CA307" s="593"/>
      <c r="CB307" s="593"/>
      <c r="CC307" s="593"/>
      <c r="CD307" s="593"/>
      <c r="CE307" s="593"/>
      <c r="CF307" s="593"/>
      <c r="CG307" s="593"/>
      <c r="CH307" s="273"/>
      <c r="CI307" s="273"/>
      <c r="CJ307" s="273"/>
      <c r="CK307" s="273"/>
      <c r="CL307" s="273"/>
      <c r="CM307" s="273"/>
      <c r="CN307" s="273"/>
      <c r="CO307" s="273"/>
      <c r="CP307" s="273"/>
      <c r="CQ307" s="273"/>
    </row>
    <row r="308" spans="3:100" s="243" customFormat="1" ht="13.5" customHeight="1">
      <c r="C308" s="594" t="s">
        <v>196</v>
      </c>
      <c r="D308" s="594"/>
      <c r="E308" s="594"/>
      <c r="F308" s="594"/>
      <c r="G308" s="594"/>
      <c r="H308" s="248">
        <f t="shared" ref="H308:S308" si="66">IF($E303="","",VLOOKUP($E303,$CT$84:$DG$93,CV$94,FALSE))</f>
        <v>3.0000000000000001E-3</v>
      </c>
      <c r="I308" s="248">
        <f t="shared" si="66"/>
        <v>3.0000000000000001E-3</v>
      </c>
      <c r="J308" s="248">
        <f t="shared" si="66"/>
        <v>1E-3</v>
      </c>
      <c r="K308" s="248">
        <f t="shared" si="66"/>
        <v>1E-3</v>
      </c>
      <c r="L308" s="248">
        <f t="shared" si="66"/>
        <v>1E-3</v>
      </c>
      <c r="M308" s="248">
        <f t="shared" si="66"/>
        <v>1E-3</v>
      </c>
      <c r="N308" s="248">
        <f t="shared" si="66"/>
        <v>2E-3</v>
      </c>
      <c r="O308" s="248">
        <f t="shared" si="66"/>
        <v>0.01</v>
      </c>
      <c r="P308" s="248">
        <f t="shared" si="66"/>
        <v>1.2E-2</v>
      </c>
      <c r="Q308" s="248">
        <f t="shared" si="66"/>
        <v>8.9999999999999993E-3</v>
      </c>
      <c r="R308" s="248">
        <f t="shared" si="66"/>
        <v>6.0000000000000001E-3</v>
      </c>
      <c r="S308" s="248">
        <f t="shared" si="66"/>
        <v>4.0000000000000001E-3</v>
      </c>
      <c r="T308" s="249"/>
      <c r="U308" s="640"/>
      <c r="V308" s="641"/>
      <c r="W308" s="641"/>
      <c r="X308" s="641"/>
      <c r="Y308" s="641"/>
      <c r="Z308" s="642"/>
      <c r="AA308" s="250"/>
      <c r="AB308" s="250"/>
      <c r="AC308" s="250"/>
      <c r="AD308" s="594" t="s">
        <v>197</v>
      </c>
      <c r="AE308" s="594"/>
      <c r="AF308" s="594"/>
      <c r="AG308" s="594"/>
      <c r="AH308" s="594"/>
      <c r="AI308" s="251">
        <v>30</v>
      </c>
      <c r="AJ308" s="251">
        <v>31</v>
      </c>
      <c r="AK308" s="251">
        <v>30</v>
      </c>
      <c r="AL308" s="251">
        <v>31</v>
      </c>
      <c r="AM308" s="251">
        <v>31</v>
      </c>
      <c r="AN308" s="251">
        <v>30</v>
      </c>
      <c r="AO308" s="251">
        <v>31</v>
      </c>
      <c r="AP308" s="251">
        <v>30</v>
      </c>
      <c r="AQ308" s="251">
        <v>31</v>
      </c>
      <c r="AR308" s="251">
        <v>31</v>
      </c>
      <c r="AS308" s="251">
        <v>28</v>
      </c>
      <c r="AT308" s="251">
        <v>31</v>
      </c>
      <c r="AU308" s="249"/>
      <c r="AX308" s="280"/>
      <c r="AY308" s="280"/>
      <c r="AZ308" s="280"/>
      <c r="BA308" s="280"/>
      <c r="BB308" s="246"/>
      <c r="BC308" s="634" t="s">
        <v>198</v>
      </c>
      <c r="BD308" s="635"/>
      <c r="BE308" s="635"/>
      <c r="BF308" s="636"/>
      <c r="BG308" s="297" t="str">
        <f t="shared" ref="BG308:BR308" si="67">IF(COUNT(AI313)=0,"",AI313)</f>
        <v/>
      </c>
      <c r="BH308" s="297" t="str">
        <f t="shared" si="67"/>
        <v/>
      </c>
      <c r="BI308" s="297" t="str">
        <f t="shared" si="67"/>
        <v/>
      </c>
      <c r="BJ308" s="297" t="str">
        <f t="shared" si="67"/>
        <v/>
      </c>
      <c r="BK308" s="297" t="str">
        <f t="shared" si="67"/>
        <v/>
      </c>
      <c r="BL308" s="297" t="str">
        <f t="shared" si="67"/>
        <v/>
      </c>
      <c r="BM308" s="297" t="str">
        <f t="shared" si="67"/>
        <v/>
      </c>
      <c r="BN308" s="297" t="str">
        <f t="shared" si="67"/>
        <v/>
      </c>
      <c r="BO308" s="297" t="str">
        <f t="shared" si="67"/>
        <v/>
      </c>
      <c r="BP308" s="297" t="str">
        <f t="shared" si="67"/>
        <v/>
      </c>
      <c r="BQ308" s="297" t="str">
        <f t="shared" si="67"/>
        <v/>
      </c>
      <c r="BR308" s="297" t="str">
        <f t="shared" si="67"/>
        <v/>
      </c>
      <c r="BS308" s="597" t="s">
        <v>198</v>
      </c>
      <c r="BT308" s="633"/>
      <c r="BU308" s="598"/>
      <c r="BV308" s="322" t="s">
        <v>171</v>
      </c>
      <c r="BW308" s="253" t="str">
        <f>IF(COUNT(AM311)=0,"",AM311)</f>
        <v/>
      </c>
      <c r="BX308" s="253" t="str">
        <f>IF(COUNT(AM313)=0,"",AM313)</f>
        <v/>
      </c>
      <c r="BY308" s="253" t="str">
        <f>IF(COUNT(AM315)=0,"",AM315)</f>
        <v/>
      </c>
      <c r="BZ308" s="253" t="str">
        <f>IF(COUNT(AM317)=0,"",AM317)</f>
        <v/>
      </c>
      <c r="CA308" s="253" t="str">
        <f>IF(COUNT(AM319)=0,"",AM319)</f>
        <v/>
      </c>
      <c r="CB308" s="253" t="str">
        <f>IF(COUNT(AM321)=0,"",AM321)</f>
        <v/>
      </c>
      <c r="CC308" s="253" t="str">
        <f>IF(COUNT(AM323)=0,"",AM323)</f>
        <v/>
      </c>
      <c r="CD308" s="253" t="str">
        <f>IF(COUNT(AM325)=0,"",AM325)</f>
        <v/>
      </c>
      <c r="CE308" s="253" t="str">
        <f>IF(COUNT(AM327)=0,"",AM327)</f>
        <v/>
      </c>
      <c r="CF308" s="253" t="str">
        <f>IF(COUNT(AM329)=0,"",AM329)</f>
        <v/>
      </c>
      <c r="CG308" s="253" t="str">
        <f>IF(COUNT(AM331)=0,"",AM331)</f>
        <v/>
      </c>
      <c r="CH308" s="257"/>
      <c r="CI308" s="257"/>
      <c r="CJ308" s="257"/>
      <c r="CK308" s="257"/>
      <c r="CL308" s="257"/>
      <c r="CM308" s="257"/>
      <c r="CN308" s="257"/>
      <c r="CO308" s="257"/>
      <c r="CP308" s="257"/>
      <c r="CQ308" s="257"/>
    </row>
    <row r="309" spans="3:100" s="243" customFormat="1" ht="13.5" customHeight="1">
      <c r="C309" s="604" t="e">
        <f>DATE(#REF!-2,1,1)</f>
        <v>#REF!</v>
      </c>
      <c r="D309" s="605"/>
      <c r="E309" s="613" t="s">
        <v>275</v>
      </c>
      <c r="F309" s="614"/>
      <c r="G309" s="615"/>
      <c r="H309" s="255"/>
      <c r="I309" s="255"/>
      <c r="J309" s="255"/>
      <c r="K309" s="255"/>
      <c r="L309" s="255"/>
      <c r="M309" s="255"/>
      <c r="N309" s="255"/>
      <c r="O309" s="255"/>
      <c r="P309" s="256"/>
      <c r="Q309" s="256"/>
      <c r="R309" s="256"/>
      <c r="S309" s="256"/>
      <c r="T309" s="255"/>
      <c r="U309" s="578"/>
      <c r="V309" s="644"/>
      <c r="W309" s="644"/>
      <c r="X309" s="644"/>
      <c r="Y309" s="644"/>
      <c r="Z309" s="579"/>
      <c r="AA309" s="257"/>
      <c r="AB309" s="257"/>
      <c r="AC309" s="257"/>
      <c r="AD309" s="604" t="e">
        <f>DATE(#REF!-2,1,1)</f>
        <v>#REF!</v>
      </c>
      <c r="AE309" s="605"/>
      <c r="AF309" s="613" t="s">
        <v>198</v>
      </c>
      <c r="AG309" s="614"/>
      <c r="AH309" s="615"/>
      <c r="AI309" s="255"/>
      <c r="AJ309" s="255"/>
      <c r="AK309" s="255"/>
      <c r="AL309" s="255"/>
      <c r="AM309" s="255"/>
      <c r="AN309" s="255"/>
      <c r="AO309" s="255"/>
      <c r="AP309" s="255"/>
      <c r="AQ309" s="255"/>
      <c r="AR309" s="258" t="str">
        <f>IF(COUNT(P309,Q309)&lt;&gt;2,"",ROUND(MIN(P309,Q309)*Q308,#REF!))</f>
        <v/>
      </c>
      <c r="AS309" s="258" t="str">
        <f>IF(COUNT(Q309,R309)&lt;&gt;2,"",ROUND(MIN(Q309,R309)*R308,#REF!))</f>
        <v/>
      </c>
      <c r="AT309" s="258" t="str">
        <f>IF(COUNT(R309,S309)&lt;&gt;2,"",ROUND(MIN(R309,S309)*S308,#REF!))</f>
        <v/>
      </c>
      <c r="AU309" s="255"/>
      <c r="AX309" s="280"/>
      <c r="AY309" s="280"/>
      <c r="AZ309" s="280"/>
      <c r="BA309" s="280"/>
      <c r="BB309" s="246"/>
      <c r="BC309" s="648"/>
      <c r="BD309" s="649"/>
      <c r="BE309" s="649"/>
      <c r="BF309" s="650"/>
      <c r="BG309" s="259"/>
      <c r="BH309" s="259"/>
      <c r="BI309" s="259"/>
      <c r="BJ309" s="259"/>
      <c r="BK309" s="259"/>
      <c r="BL309" s="259"/>
      <c r="BM309" s="259"/>
      <c r="BN309" s="259"/>
      <c r="BO309" s="259"/>
      <c r="BP309" s="259"/>
      <c r="BQ309" s="259"/>
      <c r="BR309" s="259"/>
      <c r="BS309" s="599"/>
      <c r="BT309" s="643"/>
      <c r="BU309" s="600"/>
      <c r="BV309" s="322" t="s">
        <v>172</v>
      </c>
      <c r="BW309" s="253" t="str">
        <f>IF(COUNT(AR309)=0,"",AR309)</f>
        <v/>
      </c>
      <c r="BX309" s="253" t="str">
        <f>IF(COUNT(AR313)=0,"",AR313)</f>
        <v/>
      </c>
      <c r="BY309" s="253" t="str">
        <f>IF(COUNT(AR315)=0,"",AR315)</f>
        <v/>
      </c>
      <c r="BZ309" s="253" t="str">
        <f>IF(COUNT(AR317)=0,"",AR317)</f>
        <v/>
      </c>
      <c r="CA309" s="253" t="str">
        <f>IF(COUNT(AR319)=0,"",AR319)</f>
        <v/>
      </c>
      <c r="CB309" s="253" t="str">
        <f>IF(COUNT(AR321)=0,"",AR321)</f>
        <v/>
      </c>
      <c r="CC309" s="253" t="str">
        <f>IF(COUNT(AR323)=0,"",AR323)</f>
        <v/>
      </c>
      <c r="CD309" s="253" t="str">
        <f>IF(COUNT(AR325)=0,"",AR325)</f>
        <v/>
      </c>
      <c r="CE309" s="253" t="str">
        <f>IF(COUNT(AR327)=0,"",AR327)</f>
        <v/>
      </c>
      <c r="CF309" s="253" t="str">
        <f>IF(COUNT(AR329)=0,"",AR329)</f>
        <v/>
      </c>
      <c r="CG309" s="253" t="str">
        <f>IF(COUNT(AR331)=0,"",AR331)</f>
        <v/>
      </c>
      <c r="CH309" s="257"/>
      <c r="CI309" s="257"/>
      <c r="CJ309" s="257"/>
      <c r="CK309" s="257"/>
      <c r="CL309" s="257"/>
      <c r="CM309" s="257"/>
      <c r="CN309" s="257"/>
      <c r="CO309" s="257"/>
      <c r="CP309" s="257"/>
      <c r="CQ309" s="257"/>
    </row>
    <row r="310" spans="3:100" s="243" customFormat="1" ht="13.5" customHeight="1">
      <c r="C310" s="606"/>
      <c r="D310" s="607"/>
      <c r="E310" s="608" t="s">
        <v>252</v>
      </c>
      <c r="F310" s="609"/>
      <c r="G310" s="610"/>
      <c r="H310" s="260"/>
      <c r="I310" s="260"/>
      <c r="J310" s="260"/>
      <c r="K310" s="260"/>
      <c r="L310" s="260"/>
      <c r="M310" s="260"/>
      <c r="N310" s="260"/>
      <c r="O310" s="260"/>
      <c r="P310" s="261"/>
      <c r="Q310" s="261"/>
      <c r="R310" s="261"/>
      <c r="S310" s="261"/>
      <c r="T310" s="262" t="str">
        <f>IF(COUNT(H310:S310)=0,"",SUMPRODUCT(ROUND(H310:S310,#REF!)))</f>
        <v/>
      </c>
      <c r="U310" s="645"/>
      <c r="V310" s="646"/>
      <c r="W310" s="646"/>
      <c r="X310" s="646"/>
      <c r="Y310" s="646"/>
      <c r="Z310" s="647"/>
      <c r="AA310" s="257"/>
      <c r="AB310" s="257"/>
      <c r="AC310" s="257"/>
      <c r="AD310" s="606"/>
      <c r="AE310" s="607"/>
      <c r="AF310" s="608" t="s">
        <v>199</v>
      </c>
      <c r="AG310" s="609"/>
      <c r="AH310" s="610"/>
      <c r="AI310" s="263"/>
      <c r="AJ310" s="263"/>
      <c r="AK310" s="263"/>
      <c r="AL310" s="263"/>
      <c r="AM310" s="263"/>
      <c r="AN310" s="263"/>
      <c r="AO310" s="263"/>
      <c r="AP310" s="263"/>
      <c r="AQ310" s="263"/>
      <c r="AR310" s="264" t="str">
        <f>IF(COUNT(Q309:Q310)=0,"",ROUND(Q310/(Q309*24*AR308/1000),3))</f>
        <v/>
      </c>
      <c r="AS310" s="264" t="str">
        <f>IF(COUNT(R309:R310)=0,"",ROUND(R310/(R309*24*AS308/1000),3))</f>
        <v/>
      </c>
      <c r="AT310" s="264" t="str">
        <f>IF(COUNT(S309:S310)=0,"",ROUND(S310/(S309*24*AT308/1000),3))</f>
        <v/>
      </c>
      <c r="AU310" s="265" t="str">
        <f>IF(COUNT(AI310:AT310)=0,"",AVERAGE(AI310:AT310))</f>
        <v/>
      </c>
      <c r="AX310" s="280"/>
      <c r="AY310" s="280"/>
      <c r="AZ310" s="280"/>
      <c r="BA310" s="280"/>
      <c r="BB310" s="246"/>
      <c r="BC310" s="594" t="s">
        <v>205</v>
      </c>
      <c r="BD310" s="594"/>
      <c r="BE310" s="594"/>
      <c r="BF310" s="594"/>
      <c r="BG310" s="253" t="str">
        <f>IF(COUNT(H314)=0,"",ROUND(H314,#REF!))</f>
        <v/>
      </c>
      <c r="BH310" s="253" t="str">
        <f>IF(COUNT(I314)=0,"",ROUND(I314,#REF!))</f>
        <v/>
      </c>
      <c r="BI310" s="253" t="str">
        <f>IF(COUNT(J314)=0,"",ROUND(J314,#REF!))</f>
        <v/>
      </c>
      <c r="BJ310" s="253" t="str">
        <f>IF(COUNT(K314)=0,"",ROUND(K314,#REF!))</f>
        <v/>
      </c>
      <c r="BK310" s="253" t="str">
        <f>IF(COUNT(L314)=0,"",ROUND(L314,#REF!))</f>
        <v/>
      </c>
      <c r="BL310" s="253" t="str">
        <f>IF(COUNT(M314)=0,"",ROUND(M314,#REF!))</f>
        <v/>
      </c>
      <c r="BM310" s="253" t="str">
        <f>IF(COUNT(N314)=0,"",ROUND(N314,#REF!))</f>
        <v/>
      </c>
      <c r="BN310" s="253" t="str">
        <f>IF(COUNT(O314)=0,"",ROUND(O314,#REF!))</f>
        <v/>
      </c>
      <c r="BO310" s="253" t="str">
        <f>IF(COUNT(P314)=0,"",ROUND(P314,#REF!))</f>
        <v/>
      </c>
      <c r="BP310" s="253" t="str">
        <f>IF(COUNT(Q314)=0,"",ROUND(Q314,#REF!))</f>
        <v/>
      </c>
      <c r="BQ310" s="253" t="str">
        <f>IF(COUNT(R314)=0,"",ROUND(R314,#REF!))</f>
        <v/>
      </c>
      <c r="BR310" s="253" t="str">
        <f>IF(COUNT(S314)=0,"",ROUND(S314,#REF!))</f>
        <v/>
      </c>
      <c r="BS310" s="634" t="s">
        <v>205</v>
      </c>
      <c r="BT310" s="635"/>
      <c r="BU310" s="636"/>
      <c r="BV310" s="322" t="s">
        <v>25</v>
      </c>
      <c r="BW310" s="253" t="str">
        <f>IF(COUNT(T312)=0,"",T312)</f>
        <v/>
      </c>
      <c r="BX310" s="253" t="str">
        <f>IF(COUNT(T314)=0,"",T314)</f>
        <v/>
      </c>
      <c r="BY310" s="253" t="str">
        <f>IF(COUNT(T316)=0,"",T316)</f>
        <v/>
      </c>
      <c r="BZ310" s="266" t="str">
        <f>IF(COUNT(T318)=0,"",T318)</f>
        <v/>
      </c>
      <c r="CA310" s="253" t="str">
        <f>IF(COUNT(T320)=0,"",T320)</f>
        <v/>
      </c>
      <c r="CB310" s="253" t="str">
        <f>IF(COUNT(T322)=0,"",T322)</f>
        <v/>
      </c>
      <c r="CC310" s="253" t="str">
        <f>IF(COUNT(T324)=0,"",T324)</f>
        <v/>
      </c>
      <c r="CD310" s="253" t="str">
        <f>IF(COUNT(T326)=0,"",T326)</f>
        <v/>
      </c>
      <c r="CE310" s="253" t="str">
        <f>IF(COUNT(T328)=0,"",T328)</f>
        <v/>
      </c>
      <c r="CF310" s="253" t="str">
        <f>IF(COUNT(T330)=0,"",T330)</f>
        <v/>
      </c>
      <c r="CG310" s="253" t="str">
        <f>IF(COUNT(T332)=0,"",T332)</f>
        <v/>
      </c>
      <c r="CH310" s="257"/>
      <c r="CI310" s="257"/>
      <c r="CJ310" s="257"/>
      <c r="CK310" s="257"/>
      <c r="CL310" s="257"/>
      <c r="CM310" s="257"/>
      <c r="CN310" s="257"/>
      <c r="CO310" s="257"/>
      <c r="CP310" s="257"/>
      <c r="CQ310" s="257"/>
    </row>
    <row r="311" spans="3:100" s="243" customFormat="1" ht="13.5" customHeight="1">
      <c r="C311" s="604" t="e">
        <f>DATE(#REF!-1,1,1)</f>
        <v>#REF!</v>
      </c>
      <c r="D311" s="605"/>
      <c r="E311" s="613" t="s">
        <v>275</v>
      </c>
      <c r="F311" s="614"/>
      <c r="G311" s="615"/>
      <c r="H311" s="256"/>
      <c r="I311" s="256"/>
      <c r="J311" s="256"/>
      <c r="K311" s="256"/>
      <c r="L311" s="256"/>
      <c r="M311" s="256"/>
      <c r="N311" s="256"/>
      <c r="O311" s="256"/>
      <c r="P311" s="256"/>
      <c r="Q311" s="256"/>
      <c r="R311" s="256"/>
      <c r="S311" s="256"/>
      <c r="T311" s="255"/>
      <c r="U311" s="613" t="s">
        <v>210</v>
      </c>
      <c r="V311" s="614"/>
      <c r="W311" s="614"/>
      <c r="X311" s="615"/>
      <c r="Y311" s="616" t="str">
        <f>IF(COUNT(S311)=0,"",ROUND(S311,#REF!))</f>
        <v/>
      </c>
      <c r="Z311" s="617"/>
      <c r="AA311" s="257"/>
      <c r="AB311" s="257"/>
      <c r="AC311" s="257"/>
      <c r="AD311" s="604" t="e">
        <f>DATE(#REF!-1,1,1)</f>
        <v>#REF!</v>
      </c>
      <c r="AE311" s="605"/>
      <c r="AF311" s="613" t="s">
        <v>198</v>
      </c>
      <c r="AG311" s="614"/>
      <c r="AH311" s="615"/>
      <c r="AI311" s="258" t="str">
        <f>IF(COUNT(S309,H311)&lt;&gt;2,"",ROUND(MIN(S309,H311)*H308,#REF!))</f>
        <v/>
      </c>
      <c r="AJ311" s="258" t="str">
        <f>IF(COUNT(H311,I311)&lt;&gt;2,"",ROUND(MIN(H311,I311)*I308,#REF!))</f>
        <v/>
      </c>
      <c r="AK311" s="258" t="str">
        <f>IF(COUNT(I311,J311)&lt;&gt;2,"",ROUND(MIN(I311,J311)*J308,#REF!))</f>
        <v/>
      </c>
      <c r="AL311" s="258" t="str">
        <f>IF(COUNT(J311,K311)&lt;&gt;2,"",ROUND(MIN(J311,K311)*K308,#REF!))</f>
        <v/>
      </c>
      <c r="AM311" s="258" t="str">
        <f>IF(COUNT(K311,L311)&lt;&gt;2,"",ROUND(MIN(K311,L311)*L308,#REF!))</f>
        <v/>
      </c>
      <c r="AN311" s="258" t="str">
        <f>IF(COUNT(L311,M311)&lt;&gt;2,"",ROUND(MIN(L311,M311)*M308,#REF!))</f>
        <v/>
      </c>
      <c r="AO311" s="258" t="str">
        <f>IF(COUNT(M311,N311)&lt;&gt;2,"",ROUND(MIN(M311,N311)*N308,#REF!))</f>
        <v/>
      </c>
      <c r="AP311" s="258" t="str">
        <f>IF(COUNT(N311,O311)&lt;&gt;2,"",ROUND(MIN(N311,O311)*O308,#REF!))</f>
        <v/>
      </c>
      <c r="AQ311" s="258" t="str">
        <f>IF(COUNT(O311,P311)&lt;&gt;2,"",ROUND(MIN(O311,P311)*P308,#REF!))</f>
        <v/>
      </c>
      <c r="AR311" s="258" t="str">
        <f>IF(COUNT(P311,Q311)&lt;&gt;2,"",ROUND(MIN(P311,Q311)*Q308,#REF!))</f>
        <v/>
      </c>
      <c r="AS311" s="258" t="str">
        <f>IF(COUNT(Q311,R311)&lt;&gt;2,"",ROUND(MIN(Q311,R311)*R308,#REF!))</f>
        <v/>
      </c>
      <c r="AT311" s="258" t="str">
        <f>IF(COUNT(R311,S311)&lt;&gt;2,"",ROUND(MIN(R311,S311)*S308,#REF!))</f>
        <v/>
      </c>
      <c r="AU311" s="255"/>
      <c r="AX311" s="280"/>
      <c r="AY311" s="280"/>
      <c r="AZ311" s="280"/>
      <c r="BB311" s="246"/>
      <c r="BC311" s="627"/>
      <c r="BD311" s="628"/>
      <c r="BE311" s="628"/>
      <c r="BF311" s="628"/>
      <c r="BG311" s="628"/>
      <c r="BH311" s="628"/>
      <c r="BI311" s="628"/>
      <c r="BJ311" s="628"/>
      <c r="BK311" s="628"/>
      <c r="BL311" s="628"/>
      <c r="BM311" s="628"/>
      <c r="BN311" s="628"/>
      <c r="BO311" s="628"/>
      <c r="BP311" s="628"/>
      <c r="BQ311" s="628"/>
      <c r="BR311" s="629"/>
      <c r="BS311" s="597" t="s">
        <v>206</v>
      </c>
      <c r="BT311" s="633"/>
      <c r="BU311" s="598"/>
      <c r="BV311" s="322" t="s">
        <v>25</v>
      </c>
      <c r="BW311" s="253" t="str">
        <f>IF(COUNT(Y311)=0,"",IF(#REF!="発電事業者",Y311,IF(SUMIF($C339:$D348,"その他事業者",L339:L348)=0,IF(Y311*L348/SUM(L339:L348)=0,"",Y311*L348/SUM(L339:L348)),ROUND(Y311*SUMIF($C339:$D348,"その他事業者",L339:L348)/SUM(L339:L348),#REF!)+Y311*L348/SUM(L339:L348))))</f>
        <v/>
      </c>
      <c r="BX311" s="253" t="str">
        <f>IF(COUNT(Y313)=0,"",IF(#REF!="発電事業者",Y313,IF(SUMIF($C339:$D348,"その他事業者",W339:W348)=0,IF(Y313*W348/SUM(W339:W348)=0,"",Y313*W348/SUM(W339:W348)),ROUND(Y313*SUMIF($C339:$D348,"その他事業者",W339:W348)/SUM(W339:W348),#REF!)+Y313*W348/SUM(W339:W348))))</f>
        <v/>
      </c>
      <c r="BY311" s="267"/>
      <c r="BZ311" s="267"/>
      <c r="CA311" s="267"/>
      <c r="CB311" s="253" t="str">
        <f>IF(COUNT(Y321)=0,"",IF(#REF!="発電事業者",Y321,IF(SUMIF($C339:$D348,"その他事業者",AA339:AA348)=0,IF(Y321*AA348/SUM(AA339:AA348)=0,"",Y321*AA348/SUM(AA339:AA348)),ROUND(Y321*SUMIF($C339:$D348,"その他事業者",AA339:AA348)/SUM(AA339:AA348),#REF!)+Y321*AA348/SUM(AA339:AA348))))</f>
        <v/>
      </c>
      <c r="CC311" s="267"/>
      <c r="CD311" s="267"/>
      <c r="CE311" s="267"/>
      <c r="CF311" s="267"/>
      <c r="CG311" s="253" t="str">
        <f>IF(COUNT(Y331)=0,"",IF(#REF!="発電事業者",Y331,IF(SUMIF($C339:$D348,"その他事業者",AF339:AF348)=0,IF(Y331*AF348/SUM(AF339:AF348)=0,"",Y331*AF348/SUM(AF339:AF348)),ROUND(Y331*SUMIF($C339:$D348,"その他事業者",AF339:AF348)/SUM(AF339:AF348),#REF!)+Y331*AF348/SUM(AF339:AF348))))</f>
        <v/>
      </c>
      <c r="CH311" s="257"/>
      <c r="CI311" s="257"/>
      <c r="CJ311" s="257"/>
      <c r="CK311" s="257"/>
      <c r="CL311" s="257"/>
      <c r="CM311" s="257"/>
      <c r="CN311" s="257"/>
      <c r="CO311" s="257"/>
      <c r="CP311" s="257"/>
      <c r="CQ311" s="257"/>
    </row>
    <row r="312" spans="3:100" s="243" customFormat="1" ht="13.5" customHeight="1">
      <c r="C312" s="606"/>
      <c r="D312" s="607"/>
      <c r="E312" s="608" t="s">
        <v>252</v>
      </c>
      <c r="F312" s="609"/>
      <c r="G312" s="610"/>
      <c r="H312" s="261"/>
      <c r="I312" s="261"/>
      <c r="J312" s="261"/>
      <c r="K312" s="261"/>
      <c r="L312" s="261"/>
      <c r="M312" s="261"/>
      <c r="N312" s="261"/>
      <c r="O312" s="261"/>
      <c r="P312" s="261"/>
      <c r="Q312" s="261"/>
      <c r="R312" s="261"/>
      <c r="S312" s="261"/>
      <c r="T312" s="262" t="str">
        <f>IF(COUNT(H312:S312)=0,"",SUMPRODUCT(ROUND(H312:S312,#REF!)))</f>
        <v/>
      </c>
      <c r="U312" s="608" t="s">
        <v>211</v>
      </c>
      <c r="V312" s="609"/>
      <c r="W312" s="609"/>
      <c r="X312" s="610"/>
      <c r="Y312" s="611" t="str">
        <f>IF(COUNT(T312)=0,"",T312)</f>
        <v/>
      </c>
      <c r="Z312" s="612"/>
      <c r="AA312" s="257"/>
      <c r="AB312" s="257"/>
      <c r="AC312" s="257"/>
      <c r="AD312" s="606"/>
      <c r="AE312" s="607"/>
      <c r="AF312" s="608" t="s">
        <v>199</v>
      </c>
      <c r="AG312" s="609"/>
      <c r="AH312" s="610"/>
      <c r="AI312" s="264" t="str">
        <f t="shared" ref="AI312:AT312" si="68">IF(COUNT(H311:H312)=0,"",ROUND(H312/(H311*24*AI308/1000),3))</f>
        <v/>
      </c>
      <c r="AJ312" s="264" t="str">
        <f t="shared" si="68"/>
        <v/>
      </c>
      <c r="AK312" s="264" t="str">
        <f t="shared" si="68"/>
        <v/>
      </c>
      <c r="AL312" s="264" t="str">
        <f t="shared" si="68"/>
        <v/>
      </c>
      <c r="AM312" s="264" t="str">
        <f t="shared" si="68"/>
        <v/>
      </c>
      <c r="AN312" s="264" t="str">
        <f t="shared" si="68"/>
        <v/>
      </c>
      <c r="AO312" s="264" t="str">
        <f t="shared" si="68"/>
        <v/>
      </c>
      <c r="AP312" s="264" t="str">
        <f t="shared" si="68"/>
        <v/>
      </c>
      <c r="AQ312" s="264" t="str">
        <f t="shared" si="68"/>
        <v/>
      </c>
      <c r="AR312" s="264" t="str">
        <f t="shared" si="68"/>
        <v/>
      </c>
      <c r="AS312" s="264" t="str">
        <f t="shared" si="68"/>
        <v/>
      </c>
      <c r="AT312" s="264" t="str">
        <f t="shared" si="68"/>
        <v/>
      </c>
      <c r="AU312" s="265" t="str">
        <f>IF(COUNT(AI312:AT312)=0,"",AVERAGE(AI312:AT312))</f>
        <v/>
      </c>
      <c r="AX312" s="280"/>
      <c r="AY312" s="280"/>
      <c r="AZ312" s="280"/>
      <c r="BB312" s="246"/>
      <c r="BC312" s="630"/>
      <c r="BD312" s="631"/>
      <c r="BE312" s="631"/>
      <c r="BF312" s="631"/>
      <c r="BG312" s="631"/>
      <c r="BH312" s="631"/>
      <c r="BI312" s="631"/>
      <c r="BJ312" s="631"/>
      <c r="BK312" s="631"/>
      <c r="BL312" s="631"/>
      <c r="BM312" s="631"/>
      <c r="BN312" s="631"/>
      <c r="BO312" s="631"/>
      <c r="BP312" s="631"/>
      <c r="BQ312" s="631"/>
      <c r="BR312" s="632"/>
      <c r="BS312" s="634" t="s">
        <v>207</v>
      </c>
      <c r="BT312" s="635"/>
      <c r="BU312" s="636"/>
      <c r="BV312" s="322" t="s">
        <v>25</v>
      </c>
      <c r="BW312" s="253" t="str">
        <f>IF(COUNT(Y312)=0,"",Y312)</f>
        <v/>
      </c>
      <c r="BX312" s="253" t="str">
        <f>IF(COUNT(Y314)=0,"",Y314)</f>
        <v/>
      </c>
      <c r="BY312" s="267"/>
      <c r="BZ312" s="267"/>
      <c r="CA312" s="267"/>
      <c r="CB312" s="253" t="str">
        <f>IF(COUNT(Y322)=0,"",Y322)</f>
        <v/>
      </c>
      <c r="CC312" s="267"/>
      <c r="CD312" s="267"/>
      <c r="CE312" s="267"/>
      <c r="CF312" s="267"/>
      <c r="CG312" s="253" t="str">
        <f>IF(COUNT(Y332)=0,"",Y332)</f>
        <v/>
      </c>
      <c r="CH312" s="257"/>
      <c r="CI312" s="257"/>
      <c r="CJ312" s="257"/>
      <c r="CK312" s="257"/>
      <c r="CL312" s="257"/>
      <c r="CM312" s="257"/>
      <c r="CN312" s="257"/>
      <c r="CO312" s="257"/>
      <c r="CP312" s="257"/>
      <c r="CQ312" s="257"/>
    </row>
    <row r="313" spans="3:100" s="243" customFormat="1" ht="13.5" customHeight="1">
      <c r="C313" s="604" t="e">
        <f>DATE(#REF!,1,1)</f>
        <v>#REF!</v>
      </c>
      <c r="D313" s="605"/>
      <c r="E313" s="613" t="s">
        <v>275</v>
      </c>
      <c r="F313" s="614"/>
      <c r="G313" s="615"/>
      <c r="H313" s="256"/>
      <c r="I313" s="256"/>
      <c r="J313" s="256"/>
      <c r="K313" s="256"/>
      <c r="L313" s="256"/>
      <c r="M313" s="256"/>
      <c r="N313" s="256"/>
      <c r="O313" s="256"/>
      <c r="P313" s="256"/>
      <c r="Q313" s="256"/>
      <c r="R313" s="256"/>
      <c r="S313" s="256"/>
      <c r="T313" s="255"/>
      <c r="U313" s="613" t="s">
        <v>210</v>
      </c>
      <c r="V313" s="614"/>
      <c r="W313" s="614"/>
      <c r="X313" s="615"/>
      <c r="Y313" s="616" t="str">
        <f>IF(COUNT(S313)=0,"",ROUND(S313,#REF!))</f>
        <v/>
      </c>
      <c r="Z313" s="617"/>
      <c r="AA313" s="257"/>
      <c r="AB313" s="257"/>
      <c r="AC313" s="257"/>
      <c r="AD313" s="604" t="e">
        <f>DATE(#REF!,1,1)</f>
        <v>#REF!</v>
      </c>
      <c r="AE313" s="605"/>
      <c r="AF313" s="613" t="s">
        <v>198</v>
      </c>
      <c r="AG313" s="614"/>
      <c r="AH313" s="615"/>
      <c r="AI313" s="258" t="str">
        <f>IF(COUNT(S311,H313)&lt;&gt;2,"",ROUND(MIN(S311,H313)*H308,#REF!))</f>
        <v/>
      </c>
      <c r="AJ313" s="258" t="str">
        <f>IF(COUNT(H313,I313)&lt;&gt;2,"",ROUND(MIN(H313,I313)*I308,#REF!))</f>
        <v/>
      </c>
      <c r="AK313" s="258" t="str">
        <f>IF(COUNT(I313,J313)&lt;&gt;2,"",ROUND(MIN(I313,J313)*J308,#REF!))</f>
        <v/>
      </c>
      <c r="AL313" s="258" t="str">
        <f>IF(COUNT(J313,K313)&lt;&gt;2,"",ROUND(MIN(J313,K313)*K308,#REF!))</f>
        <v/>
      </c>
      <c r="AM313" s="258" t="str">
        <f>IF(COUNT(K313,L313)&lt;&gt;2,"",ROUND(MIN(K313,L313)*L308,#REF!))</f>
        <v/>
      </c>
      <c r="AN313" s="258" t="str">
        <f>IF(COUNT(L313,M313)&lt;&gt;2,"",ROUND(MIN(L313,M313)*M308,#REF!))</f>
        <v/>
      </c>
      <c r="AO313" s="258" t="str">
        <f>IF(COUNT(M313,N313)&lt;&gt;2,"",ROUND(MIN(M313,N313)*N308,#REF!))</f>
        <v/>
      </c>
      <c r="AP313" s="258" t="str">
        <f>IF(COUNT(N313,O313)&lt;&gt;2,"",ROUND(MIN(N313,O313)*O308,#REF!))</f>
        <v/>
      </c>
      <c r="AQ313" s="258" t="str">
        <f>IF(COUNT(O313,P313)&lt;&gt;2,"",ROUND(MIN(O313,P313)*P308,#REF!))</f>
        <v/>
      </c>
      <c r="AR313" s="258" t="str">
        <f>IF(COUNT(P313,Q313)&lt;&gt;2,"",ROUND(MIN(P313,Q313)*Q308,#REF!))</f>
        <v/>
      </c>
      <c r="AS313" s="258" t="str">
        <f>IF(COUNT(Q313,R313)&lt;&gt;2,"",ROUND(MIN(Q313,R313)*R308,#REF!))</f>
        <v/>
      </c>
      <c r="AT313" s="258" t="str">
        <f>IF(COUNT(R313,S313)&lt;&gt;2,"",ROUND(MIN(R313,S313)*S308,#REF!))</f>
        <v/>
      </c>
      <c r="AU313" s="255"/>
      <c r="AX313" s="268"/>
      <c r="BB313" s="268"/>
      <c r="BC313" s="245"/>
      <c r="BD313" s="245"/>
      <c r="BE313" s="245"/>
      <c r="BF313" s="245"/>
      <c r="BG313" s="245"/>
      <c r="BH313" s="245"/>
      <c r="BI313" s="245"/>
      <c r="BJ313" s="245"/>
      <c r="BK313" s="245"/>
      <c r="BL313" s="245"/>
      <c r="BM313" s="245"/>
      <c r="BN313" s="245"/>
      <c r="BO313" s="245"/>
      <c r="BP313" s="245"/>
      <c r="BQ313" s="245"/>
      <c r="BR313" s="245"/>
      <c r="BS313" s="245"/>
      <c r="BT313" s="245"/>
      <c r="BU313" s="245"/>
      <c r="BV313" s="245"/>
      <c r="BW313" s="245"/>
      <c r="BX313" s="257"/>
      <c r="BY313" s="257"/>
      <c r="BZ313" s="257"/>
      <c r="CA313" s="257"/>
      <c r="CB313" s="257"/>
      <c r="CC313" s="257"/>
      <c r="CD313" s="257"/>
      <c r="CE313" s="257"/>
      <c r="CF313" s="257"/>
      <c r="CG313" s="257"/>
      <c r="CH313" s="257"/>
      <c r="CI313" s="257"/>
      <c r="CJ313" s="257"/>
      <c r="CK313" s="257"/>
      <c r="CL313" s="257"/>
      <c r="CM313" s="257"/>
      <c r="CN313" s="257"/>
      <c r="CO313" s="257"/>
      <c r="CP313" s="257"/>
      <c r="CQ313" s="257"/>
    </row>
    <row r="314" spans="3:100" s="243" customFormat="1" ht="13.5" customHeight="1">
      <c r="C314" s="606"/>
      <c r="D314" s="607"/>
      <c r="E314" s="608" t="s">
        <v>212</v>
      </c>
      <c r="F314" s="609"/>
      <c r="G314" s="610"/>
      <c r="H314" s="261"/>
      <c r="I314" s="261"/>
      <c r="J314" s="261"/>
      <c r="K314" s="261"/>
      <c r="L314" s="261"/>
      <c r="M314" s="261"/>
      <c r="N314" s="261"/>
      <c r="O314" s="261"/>
      <c r="P314" s="261"/>
      <c r="Q314" s="261"/>
      <c r="R314" s="261"/>
      <c r="S314" s="261"/>
      <c r="T314" s="262" t="str">
        <f>IF(COUNT(H314:S314)=0,"",SUMPRODUCT(ROUND(H314:S314,#REF!)))</f>
        <v/>
      </c>
      <c r="U314" s="608" t="s">
        <v>211</v>
      </c>
      <c r="V314" s="609"/>
      <c r="W314" s="609"/>
      <c r="X314" s="610"/>
      <c r="Y314" s="611" t="str">
        <f>IF(COUNT(T314)=0,"",T314)</f>
        <v/>
      </c>
      <c r="Z314" s="612"/>
      <c r="AA314" s="257"/>
      <c r="AB314" s="257"/>
      <c r="AC314" s="257"/>
      <c r="AD314" s="606"/>
      <c r="AE314" s="607"/>
      <c r="AF314" s="608" t="s">
        <v>199</v>
      </c>
      <c r="AG314" s="609"/>
      <c r="AH314" s="610"/>
      <c r="AI314" s="264" t="str">
        <f t="shared" ref="AI314:AT314" si="69">IF(COUNT(H313:H314)=0,"",ROUND(H314/(H313*24*AI308/1000),3))</f>
        <v/>
      </c>
      <c r="AJ314" s="264" t="str">
        <f t="shared" si="69"/>
        <v/>
      </c>
      <c r="AK314" s="264" t="str">
        <f t="shared" si="69"/>
        <v/>
      </c>
      <c r="AL314" s="264" t="str">
        <f t="shared" si="69"/>
        <v/>
      </c>
      <c r="AM314" s="264" t="str">
        <f t="shared" si="69"/>
        <v/>
      </c>
      <c r="AN314" s="264" t="str">
        <f t="shared" si="69"/>
        <v/>
      </c>
      <c r="AO314" s="264" t="str">
        <f t="shared" si="69"/>
        <v/>
      </c>
      <c r="AP314" s="264" t="str">
        <f t="shared" si="69"/>
        <v/>
      </c>
      <c r="AQ314" s="264" t="str">
        <f t="shared" si="69"/>
        <v/>
      </c>
      <c r="AR314" s="264" t="str">
        <f t="shared" si="69"/>
        <v/>
      </c>
      <c r="AS314" s="264" t="str">
        <f t="shared" si="69"/>
        <v/>
      </c>
      <c r="AT314" s="264" t="str">
        <f t="shared" si="69"/>
        <v/>
      </c>
      <c r="AU314" s="265" t="str">
        <f>IF(COUNT(AI314:AT314)=0,"",AVERAGE(AI314:AT314))</f>
        <v/>
      </c>
      <c r="AX314" s="240" t="e">
        <f>IF(#REF!="発電事業者","算定結果　送電取引帳票","算定結果　受電取引帳票")</f>
        <v>#REF!</v>
      </c>
      <c r="BR314" s="268"/>
    </row>
    <row r="315" spans="3:100" s="243" customFormat="1" ht="13.5" customHeight="1">
      <c r="C315" s="604" t="e">
        <f>DATE(#REF!+1,1,1)</f>
        <v>#REF!</v>
      </c>
      <c r="D315" s="605"/>
      <c r="E315" s="613" t="s">
        <v>275</v>
      </c>
      <c r="F315" s="614"/>
      <c r="G315" s="615"/>
      <c r="H315" s="256"/>
      <c r="I315" s="256"/>
      <c r="J315" s="256"/>
      <c r="K315" s="256"/>
      <c r="L315" s="256"/>
      <c r="M315" s="256"/>
      <c r="N315" s="256"/>
      <c r="O315" s="256"/>
      <c r="P315" s="256"/>
      <c r="Q315" s="256"/>
      <c r="R315" s="256"/>
      <c r="S315" s="256"/>
      <c r="T315" s="255"/>
      <c r="U315" s="618"/>
      <c r="V315" s="619"/>
      <c r="W315" s="619"/>
      <c r="X315" s="619"/>
      <c r="Y315" s="619"/>
      <c r="Z315" s="620"/>
      <c r="AA315" s="257"/>
      <c r="AB315" s="257"/>
      <c r="AC315" s="257"/>
      <c r="AD315" s="604" t="e">
        <f>DATE(#REF!+1,1,1)</f>
        <v>#REF!</v>
      </c>
      <c r="AE315" s="605"/>
      <c r="AF315" s="613" t="s">
        <v>198</v>
      </c>
      <c r="AG315" s="614"/>
      <c r="AH315" s="615"/>
      <c r="AI315" s="258" t="str">
        <f>IF(COUNT(S313,H315)&lt;&gt;2,"",ROUND(MIN(S313,H315)*H308,#REF!))</f>
        <v/>
      </c>
      <c r="AJ315" s="258" t="str">
        <f>IF(COUNT(H315,I315)&lt;&gt;2,"",ROUND(MIN(H315,I315)*I308,#REF!))</f>
        <v/>
      </c>
      <c r="AK315" s="258" t="str">
        <f>IF(COUNT(I315,J315)&lt;&gt;2,"",ROUND(MIN(I315,J315)*J308,#REF!))</f>
        <v/>
      </c>
      <c r="AL315" s="258" t="str">
        <f>IF(COUNT(J315,K315)&lt;&gt;2,"",ROUND(MIN(J315,K315)*K308,#REF!))</f>
        <v/>
      </c>
      <c r="AM315" s="258" t="str">
        <f>IF(COUNT(K315,L315)&lt;&gt;2,"",ROUND(MIN(K315,L315)*L308,#REF!))</f>
        <v/>
      </c>
      <c r="AN315" s="258" t="str">
        <f>IF(COUNT(L315,M315)&lt;&gt;2,"",ROUND(MIN(L315,M315)*M308,#REF!))</f>
        <v/>
      </c>
      <c r="AO315" s="258" t="str">
        <f>IF(COUNT(M315,N315)&lt;&gt;2,"",ROUND(MIN(M315,N315)*N308,#REF!))</f>
        <v/>
      </c>
      <c r="AP315" s="258" t="str">
        <f>IF(COUNT(N315,O315)&lt;&gt;2,"",ROUND(MIN(N315,O315)*O308,#REF!))</f>
        <v/>
      </c>
      <c r="AQ315" s="258" t="str">
        <f>IF(COUNT(O315,P315)&lt;&gt;2,"",ROUND(MIN(O315,P315)*P308,#REF!))</f>
        <v/>
      </c>
      <c r="AR315" s="258" t="str">
        <f>IF(COUNT(P315,Q315)&lt;&gt;2,"",ROUND(MIN(P315,Q315)*Q308,#REF!))</f>
        <v/>
      </c>
      <c r="AS315" s="258" t="str">
        <f>IF(COUNT(Q315,R315)&lt;&gt;2,"",ROUND(MIN(Q315,R315)*R308,#REF!))</f>
        <v/>
      </c>
      <c r="AT315" s="258" t="str">
        <f>IF(COUNT(R315,S315)&lt;&gt;2,"",ROUND(MIN(R315,S315)*S308,#REF!))</f>
        <v/>
      </c>
      <c r="AU315" s="255"/>
      <c r="AX315" s="594" t="s">
        <v>200</v>
      </c>
      <c r="AY315" s="594"/>
      <c r="AZ315" s="595" t="s">
        <v>201</v>
      </c>
      <c r="BA315" s="594" t="s">
        <v>202</v>
      </c>
      <c r="BB315" s="594"/>
      <c r="BC315" s="594"/>
      <c r="BD315" s="595" t="s">
        <v>204</v>
      </c>
      <c r="BE315" s="597" t="s">
        <v>176</v>
      </c>
      <c r="BF315" s="598"/>
      <c r="BG315" s="601" t="e">
        <f>DATE(#REF!,1,1)</f>
        <v>#REF!</v>
      </c>
      <c r="BH315" s="602"/>
      <c r="BI315" s="602"/>
      <c r="BJ315" s="602"/>
      <c r="BK315" s="602"/>
      <c r="BL315" s="602"/>
      <c r="BM315" s="602"/>
      <c r="BN315" s="602"/>
      <c r="BO315" s="602"/>
      <c r="BP315" s="602"/>
      <c r="BQ315" s="602"/>
      <c r="BR315" s="603"/>
      <c r="BS315" s="594" t="s">
        <v>175</v>
      </c>
      <c r="BT315" s="594"/>
      <c r="BU315" s="594"/>
      <c r="BV315" s="594"/>
      <c r="BW315" s="592" t="e">
        <f>DATE(#REF!-1,1,1)</f>
        <v>#REF!</v>
      </c>
      <c r="BX315" s="592" t="e">
        <f>DATE(#REF!,1,1)</f>
        <v>#REF!</v>
      </c>
      <c r="BY315" s="592" t="e">
        <f>DATE(#REF!+1,1,1)</f>
        <v>#REF!</v>
      </c>
      <c r="BZ315" s="592" t="e">
        <f>DATE(#REF!+2,1,1)</f>
        <v>#REF!</v>
      </c>
      <c r="CA315" s="592" t="e">
        <f>DATE(#REF!+3,1,1)</f>
        <v>#REF!</v>
      </c>
      <c r="CB315" s="592" t="e">
        <f>DATE(#REF!+4,1,1)</f>
        <v>#REF!</v>
      </c>
      <c r="CC315" s="592" t="e">
        <f>DATE(#REF!+5,1,1)</f>
        <v>#REF!</v>
      </c>
      <c r="CD315" s="592" t="e">
        <f>DATE(#REF!+6,1,1)</f>
        <v>#REF!</v>
      </c>
      <c r="CE315" s="592" t="e">
        <f>DATE(#REF!+7,1,1)</f>
        <v>#REF!</v>
      </c>
      <c r="CF315" s="592" t="e">
        <f>DATE(#REF!+8,1,1)</f>
        <v>#REF!</v>
      </c>
      <c r="CG315" s="592" t="e">
        <f>DATE(#REF!+9,1,1)</f>
        <v>#REF!</v>
      </c>
      <c r="CH315" s="566" t="s">
        <v>268</v>
      </c>
      <c r="CI315" s="567"/>
      <c r="CJ315" s="567"/>
      <c r="CK315" s="567"/>
      <c r="CL315" s="567"/>
      <c r="CM315" s="567"/>
      <c r="CN315" s="567"/>
      <c r="CO315" s="567"/>
      <c r="CP315" s="567"/>
      <c r="CQ315" s="567"/>
    </row>
    <row r="316" spans="3:100" s="243" customFormat="1" ht="13.5" customHeight="1">
      <c r="C316" s="606"/>
      <c r="D316" s="607"/>
      <c r="E316" s="608" t="s">
        <v>212</v>
      </c>
      <c r="F316" s="609"/>
      <c r="G316" s="610"/>
      <c r="H316" s="261"/>
      <c r="I316" s="261"/>
      <c r="J316" s="261"/>
      <c r="K316" s="261"/>
      <c r="L316" s="261"/>
      <c r="M316" s="261"/>
      <c r="N316" s="261"/>
      <c r="O316" s="261"/>
      <c r="P316" s="261"/>
      <c r="Q316" s="261"/>
      <c r="R316" s="261"/>
      <c r="S316" s="261"/>
      <c r="T316" s="262" t="str">
        <f>IF(COUNT(H316:S316)=0,"",SUMPRODUCT(ROUND(H316:S316,#REF!)))</f>
        <v/>
      </c>
      <c r="U316" s="621"/>
      <c r="V316" s="622"/>
      <c r="W316" s="622"/>
      <c r="X316" s="622"/>
      <c r="Y316" s="622"/>
      <c r="Z316" s="623"/>
      <c r="AA316" s="257"/>
      <c r="AB316" s="257"/>
      <c r="AC316" s="257"/>
      <c r="AD316" s="606"/>
      <c r="AE316" s="607"/>
      <c r="AF316" s="608" t="s">
        <v>199</v>
      </c>
      <c r="AG316" s="609"/>
      <c r="AH316" s="610"/>
      <c r="AI316" s="264" t="str">
        <f t="shared" ref="AI316:AT316" si="70">IF(COUNT(H315:H316)=0,"",ROUND(H316/(H315*24*AI308/1000),3))</f>
        <v/>
      </c>
      <c r="AJ316" s="264" t="str">
        <f t="shared" si="70"/>
        <v/>
      </c>
      <c r="AK316" s="264" t="str">
        <f t="shared" si="70"/>
        <v/>
      </c>
      <c r="AL316" s="264" t="str">
        <f t="shared" si="70"/>
        <v/>
      </c>
      <c r="AM316" s="264" t="str">
        <f t="shared" si="70"/>
        <v/>
      </c>
      <c r="AN316" s="264" t="str">
        <f t="shared" si="70"/>
        <v/>
      </c>
      <c r="AO316" s="264" t="str">
        <f t="shared" si="70"/>
        <v/>
      </c>
      <c r="AP316" s="264" t="str">
        <f t="shared" si="70"/>
        <v/>
      </c>
      <c r="AQ316" s="264" t="str">
        <f t="shared" si="70"/>
        <v/>
      </c>
      <c r="AR316" s="264" t="str">
        <f t="shared" si="70"/>
        <v/>
      </c>
      <c r="AS316" s="264" t="str">
        <f t="shared" si="70"/>
        <v/>
      </c>
      <c r="AT316" s="264" t="str">
        <f t="shared" si="70"/>
        <v/>
      </c>
      <c r="AU316" s="265" t="str">
        <f>IF(COUNT(AI316:AT316)=0,"",AVERAGE(AI316:AT316))</f>
        <v/>
      </c>
      <c r="AX316" s="594"/>
      <c r="AY316" s="594"/>
      <c r="AZ316" s="596"/>
      <c r="BA316" s="594"/>
      <c r="BB316" s="594"/>
      <c r="BC316" s="594"/>
      <c r="BD316" s="596"/>
      <c r="BE316" s="599"/>
      <c r="BF316" s="600"/>
      <c r="BG316" s="322" t="s">
        <v>194</v>
      </c>
      <c r="BH316" s="322" t="s">
        <v>195</v>
      </c>
      <c r="BI316" s="322" t="s">
        <v>161</v>
      </c>
      <c r="BJ316" s="322" t="s">
        <v>162</v>
      </c>
      <c r="BK316" s="322" t="s">
        <v>163</v>
      </c>
      <c r="BL316" s="322" t="s">
        <v>164</v>
      </c>
      <c r="BM316" s="322" t="s">
        <v>165</v>
      </c>
      <c r="BN316" s="322" t="s">
        <v>166</v>
      </c>
      <c r="BO316" s="322" t="s">
        <v>167</v>
      </c>
      <c r="BP316" s="322" t="s">
        <v>168</v>
      </c>
      <c r="BQ316" s="322" t="s">
        <v>169</v>
      </c>
      <c r="BR316" s="322" t="s">
        <v>170</v>
      </c>
      <c r="BS316" s="594"/>
      <c r="BT316" s="594"/>
      <c r="BU316" s="594"/>
      <c r="BV316" s="594"/>
      <c r="BW316" s="593"/>
      <c r="BX316" s="593"/>
      <c r="BY316" s="593">
        <v>43101</v>
      </c>
      <c r="BZ316" s="593">
        <v>43466</v>
      </c>
      <c r="CA316" s="593">
        <v>43831</v>
      </c>
      <c r="CB316" s="593">
        <v>44197</v>
      </c>
      <c r="CC316" s="593">
        <v>44562</v>
      </c>
      <c r="CD316" s="593">
        <v>44927</v>
      </c>
      <c r="CE316" s="593">
        <v>45292</v>
      </c>
      <c r="CF316" s="593">
        <v>45658</v>
      </c>
      <c r="CG316" s="593">
        <v>46023</v>
      </c>
      <c r="CH316" s="567"/>
      <c r="CI316" s="567"/>
      <c r="CJ316" s="567"/>
      <c r="CK316" s="567"/>
      <c r="CL316" s="567"/>
      <c r="CM316" s="567"/>
      <c r="CN316" s="567"/>
      <c r="CO316" s="567"/>
      <c r="CP316" s="567"/>
      <c r="CQ316" s="567"/>
    </row>
    <row r="317" spans="3:100" s="243" customFormat="1" ht="13.5" customHeight="1">
      <c r="C317" s="604" t="e">
        <f>DATE(#REF!+2,1,1)</f>
        <v>#REF!</v>
      </c>
      <c r="D317" s="605"/>
      <c r="E317" s="613" t="s">
        <v>275</v>
      </c>
      <c r="F317" s="614"/>
      <c r="G317" s="615"/>
      <c r="H317" s="256"/>
      <c r="I317" s="256"/>
      <c r="J317" s="256"/>
      <c r="K317" s="256"/>
      <c r="L317" s="256"/>
      <c r="M317" s="256"/>
      <c r="N317" s="256"/>
      <c r="O317" s="256"/>
      <c r="P317" s="256"/>
      <c r="Q317" s="256"/>
      <c r="R317" s="256"/>
      <c r="S317" s="256"/>
      <c r="T317" s="255"/>
      <c r="U317" s="621"/>
      <c r="V317" s="622"/>
      <c r="W317" s="622"/>
      <c r="X317" s="622"/>
      <c r="Y317" s="622"/>
      <c r="Z317" s="623"/>
      <c r="AA317" s="257"/>
      <c r="AB317" s="257"/>
      <c r="AC317" s="257"/>
      <c r="AD317" s="604" t="e">
        <f>DATE(#REF!+2,1,1)</f>
        <v>#REF!</v>
      </c>
      <c r="AE317" s="605"/>
      <c r="AF317" s="613" t="s">
        <v>198</v>
      </c>
      <c r="AG317" s="614"/>
      <c r="AH317" s="615"/>
      <c r="AI317" s="258" t="str">
        <f>IF(COUNT(S315,H317)&lt;&gt;2,"",ROUND(MIN(S315,H317)*H308,#REF!))</f>
        <v/>
      </c>
      <c r="AJ317" s="258" t="str">
        <f>IF(COUNT(H317,I317)&lt;&gt;2,"",ROUND(MIN(H317,I317)*I308,#REF!))</f>
        <v/>
      </c>
      <c r="AK317" s="258" t="str">
        <f>IF(COUNT(I317,J317)&lt;&gt;2,"",ROUND(MIN(I317,J317)*J308,#REF!))</f>
        <v/>
      </c>
      <c r="AL317" s="258" t="str">
        <f>IF(COUNT(J317,K317)&lt;&gt;2,"",ROUND(MIN(J317,K317)*K308,#REF!))</f>
        <v/>
      </c>
      <c r="AM317" s="258" t="str">
        <f>IF(COUNT(K317,L317)&lt;&gt;2,"",ROUND(MIN(K317,L317)*L308,#REF!))</f>
        <v/>
      </c>
      <c r="AN317" s="258" t="str">
        <f>IF(COUNT(L317,M317)&lt;&gt;2,"",ROUND(MIN(L317,M317)*M308,#REF!))</f>
        <v/>
      </c>
      <c r="AO317" s="258" t="str">
        <f>IF(COUNT(M317,N317)&lt;&gt;2,"",ROUND(MIN(M317,N317)*N308,#REF!))</f>
        <v/>
      </c>
      <c r="AP317" s="258" t="str">
        <f>IF(COUNT(N317,O317)&lt;&gt;2,"",ROUND(MIN(N317,O317)*O308,#REF!))</f>
        <v/>
      </c>
      <c r="AQ317" s="258" t="str">
        <f>IF(COUNT(O317,P317)&lt;&gt;2,"",ROUND(MIN(O317,P317)*P308,#REF!))</f>
        <v/>
      </c>
      <c r="AR317" s="258" t="str">
        <f>IF(COUNT(P317,Q317)&lt;&gt;2,"",ROUND(MIN(P317,Q317)*Q308,#REF!))</f>
        <v/>
      </c>
      <c r="AS317" s="258" t="str">
        <f>IF(COUNT(Q317,R317)&lt;&gt;2,"",ROUND(MIN(Q317,R317)*R308,#REF!))</f>
        <v/>
      </c>
      <c r="AT317" s="258" t="str">
        <f>IF(COUNT(R317,S317)&lt;&gt;2,"",ROUND(MIN(R317,S317)*S308,#REF!))</f>
        <v/>
      </c>
      <c r="AU317" s="255"/>
      <c r="AX317" s="569" t="str">
        <f>IF(C339="","",C339)</f>
        <v/>
      </c>
      <c r="AY317" s="569"/>
      <c r="AZ317" s="587" t="str">
        <f>IF(E339="","",E339)</f>
        <v/>
      </c>
      <c r="BA317" s="590" t="str">
        <f ca="1">IF(F339="","",F339)</f>
        <v/>
      </c>
      <c r="BB317" s="590"/>
      <c r="BC317" s="590"/>
      <c r="BD317" s="587" t="str">
        <f>IF(I339="","",I339)</f>
        <v/>
      </c>
      <c r="BE317" s="578" t="e">
        <f>IF(#REF!="発電事業者","送電電力（MW）","受電電力（MW）")</f>
        <v>#REF!</v>
      </c>
      <c r="BF317" s="579"/>
      <c r="BG317" s="325" t="str">
        <f>IF(AND(COUNT(BG308)+COUNTA(E339)=2,L339&lt;&gt;""),ROUND(BG308-SUMIF(BE320:BF346,BE317,BG320:BG346),#REF!),"")</f>
        <v/>
      </c>
      <c r="BH317" s="325" t="str">
        <f>IF(AND(COUNT(BH308)+COUNTA(E339)=2,M339&lt;&gt;""),ROUND(BH308-SUMIF(BE320:BF346,BE317,BH320:BH346),#REF!),"")</f>
        <v/>
      </c>
      <c r="BI317" s="325" t="str">
        <f>IF(AND(COUNT(BI308)+COUNTA(E339)=2,N339&lt;&gt;""),ROUND(BI308-SUMIF(BE320:BF346,BE317,BI320:BI346),#REF!),"")</f>
        <v/>
      </c>
      <c r="BJ317" s="325" t="str">
        <f>IF(AND(COUNT(BJ308)+COUNTA(E339)=2,O339&lt;&gt;""),ROUND(BJ308-SUMIF(BE320:BF346,BE317,BJ320:BJ346),#REF!),"")</f>
        <v/>
      </c>
      <c r="BK317" s="325" t="str">
        <f>IF(AND(COUNT(BK308)+COUNTA(E339)=2,P339&lt;&gt;""),ROUND(BK308-SUMIF(BE320:BF346,BE317,BK320:BK346),#REF!),"")</f>
        <v/>
      </c>
      <c r="BL317" s="325" t="str">
        <f>IF(AND(COUNT(BL308)+COUNTA(E339)=2,Q339&lt;&gt;""),ROUND(BL308-SUMIF(BE320:BF346,BE317,BL320:BL346),#REF!),"")</f>
        <v/>
      </c>
      <c r="BM317" s="325" t="str">
        <f>IF(AND(COUNT(BM308)+COUNTA(E339)=2,R339&lt;&gt;""),ROUND(BM308-SUMIF(BE320:BF346,BE317,BM320:BM346),#REF!),"")</f>
        <v/>
      </c>
      <c r="BN317" s="325" t="str">
        <f>IF(AND(COUNT(BN308)+COUNTA(E339)=2,S339&lt;&gt;""),ROUND(BN308-SUMIF(BE320:BF346,BE317,BN320:BN346),#REF!),"")</f>
        <v/>
      </c>
      <c r="BO317" s="325" t="str">
        <f>IF(AND(COUNT(BO308)+COUNTA(E339)=2,T339&lt;&gt;""),ROUND(BO308-SUMIF(BE320:BF346,BE317,BO320:BO346),#REF!),"")</f>
        <v/>
      </c>
      <c r="BP317" s="325" t="str">
        <f>IF(AND(COUNT(BP308)+COUNTA(E339)=2,U339&lt;&gt;""),ROUND(BP308-SUMIF(BE320:BF346,BE317,BP320:BP346),#REF!),"")</f>
        <v/>
      </c>
      <c r="BQ317" s="325" t="str">
        <f>IF(AND(COUNT(BQ308)+COUNTA(E339)=2,V339&lt;&gt;""),ROUND(BQ308-SUMIF(BE320:BF346,BE317,BQ320:BQ346),#REF!),"")</f>
        <v/>
      </c>
      <c r="BR317" s="325" t="str">
        <f>IF(AND(COUNT(BR308)+COUNTA(E339)=2,W339&lt;&gt;""),ROUND(BR308-SUMIF(BE320:BF346,BE317,BR320:BR346),#REF!),"")</f>
        <v/>
      </c>
      <c r="BS317" s="569" t="e">
        <f>IF(#REF!="発電事業者","送電電力（MW）","受電電力（MW）")</f>
        <v>#REF!</v>
      </c>
      <c r="BT317" s="569"/>
      <c r="BU317" s="569"/>
      <c r="BV317" s="323" t="s">
        <v>171</v>
      </c>
      <c r="BW317" s="580"/>
      <c r="BX317" s="580"/>
      <c r="BY317" s="325" t="str">
        <f>IF(AND(COUNT(BY308)+COUNTA(E339)=2,X339&lt;&gt;""),ROUND(BY308-SUMIF(BV320:BV346,BV317,BY320:BY346),#REF!),"")</f>
        <v/>
      </c>
      <c r="BZ317" s="325" t="str">
        <f>IF(AND(COUNT(BZ308)+COUNTA(E339)=2,Y339&lt;&gt;""),ROUND(BZ308-SUMIF(BV320:BV346,BV317,BZ320:BZ346),#REF!),"")</f>
        <v/>
      </c>
      <c r="CA317" s="325" t="str">
        <f>IF(AND(COUNT(CA308)+COUNTA(E339)=2,Z339&lt;&gt;""),ROUND(CA308-SUMIF(BV320:BV346,BV317,CA320:CA346),#REF!),"")</f>
        <v/>
      </c>
      <c r="CB317" s="325" t="str">
        <f>IF(AND(COUNT(CB308)+COUNTA(E339)=2,AA339&lt;&gt;""),ROUND(CB308-SUMIF(BV320:BV346,BV317,CB320:CB346),#REF!),"")</f>
        <v/>
      </c>
      <c r="CC317" s="325" t="str">
        <f>IF(AND(COUNT(CC308)+COUNTA(E339)=2,AB339&lt;&gt;""),ROUND(CC308-SUMIF(BV320:BV346,BV317,CC320:CC346),#REF!),"")</f>
        <v/>
      </c>
      <c r="CD317" s="325" t="str">
        <f>IF(AND(COUNT(CD308)+COUNTA(E339)=2,AC339&lt;&gt;""),ROUND(CD308-SUMIF(BV320:BV346,BV317,CD320:CD346),#REF!),"")</f>
        <v/>
      </c>
      <c r="CE317" s="325" t="str">
        <f>IF(AND(COUNT(CE308)+COUNTA(E339)=2,AD339&lt;&gt;""),ROUND(CE308-SUMIF(BV320:BV346,BV317,CE320:CE346),#REF!),"")</f>
        <v/>
      </c>
      <c r="CF317" s="325" t="str">
        <f>IF(AND(COUNT(CF308)+COUNTA(E339)=2,AE339&lt;&gt;""),ROUND(CF308-SUMIF(BV320:BV346,BV317,CF320:CF346),#REF!),"")</f>
        <v/>
      </c>
      <c r="CG317" s="325" t="str">
        <f>IF(AND(COUNT(CG308)+COUNTA(E339)=2,AF339&lt;&gt;""),ROUND(CG308-SUMIF(BV320:BV346,BV317,CG320:CG346),#REF!),"")</f>
        <v/>
      </c>
      <c r="CH317" s="563" t="s">
        <v>117</v>
      </c>
      <c r="CI317" s="563"/>
      <c r="CJ317" s="563"/>
      <c r="CK317" s="563"/>
      <c r="CL317" s="563"/>
      <c r="CM317" s="563"/>
      <c r="CN317" s="563"/>
      <c r="CO317" s="563"/>
      <c r="CP317" s="563"/>
      <c r="CQ317" s="563"/>
    </row>
    <row r="318" spans="3:100" s="243" customFormat="1" ht="13.5" customHeight="1">
      <c r="C318" s="606"/>
      <c r="D318" s="607"/>
      <c r="E318" s="608" t="s">
        <v>212</v>
      </c>
      <c r="F318" s="609"/>
      <c r="G318" s="610"/>
      <c r="H318" s="261"/>
      <c r="I318" s="261"/>
      <c r="J318" s="261"/>
      <c r="K318" s="261"/>
      <c r="L318" s="261"/>
      <c r="M318" s="261"/>
      <c r="N318" s="261"/>
      <c r="O318" s="261"/>
      <c r="P318" s="261"/>
      <c r="Q318" s="261"/>
      <c r="R318" s="261"/>
      <c r="S318" s="261"/>
      <c r="T318" s="262" t="str">
        <f>IF(COUNT(H318:S318)=0,"",SUMPRODUCT(ROUND(H318:S318,#REF!)))</f>
        <v/>
      </c>
      <c r="U318" s="621"/>
      <c r="V318" s="622"/>
      <c r="W318" s="622"/>
      <c r="X318" s="622"/>
      <c r="Y318" s="622"/>
      <c r="Z318" s="623"/>
      <c r="AA318" s="257"/>
      <c r="AB318" s="257"/>
      <c r="AC318" s="257"/>
      <c r="AD318" s="606"/>
      <c r="AE318" s="607"/>
      <c r="AF318" s="608" t="s">
        <v>199</v>
      </c>
      <c r="AG318" s="609"/>
      <c r="AH318" s="610"/>
      <c r="AI318" s="264" t="str">
        <f t="shared" ref="AI318:AT318" si="71">IF(COUNT(H317:H318)=0,"",ROUND(H318/(H317*24*AI308/1000),3))</f>
        <v/>
      </c>
      <c r="AJ318" s="264" t="str">
        <f t="shared" si="71"/>
        <v/>
      </c>
      <c r="AK318" s="264" t="str">
        <f t="shared" si="71"/>
        <v/>
      </c>
      <c r="AL318" s="264" t="str">
        <f t="shared" si="71"/>
        <v/>
      </c>
      <c r="AM318" s="264" t="str">
        <f t="shared" si="71"/>
        <v/>
      </c>
      <c r="AN318" s="264" t="str">
        <f t="shared" si="71"/>
        <v/>
      </c>
      <c r="AO318" s="264" t="str">
        <f t="shared" si="71"/>
        <v/>
      </c>
      <c r="AP318" s="264" t="str">
        <f t="shared" si="71"/>
        <v/>
      </c>
      <c r="AQ318" s="264" t="str">
        <f t="shared" si="71"/>
        <v/>
      </c>
      <c r="AR318" s="264" t="str">
        <f t="shared" si="71"/>
        <v/>
      </c>
      <c r="AS318" s="264" t="str">
        <f t="shared" si="71"/>
        <v/>
      </c>
      <c r="AT318" s="264" t="str">
        <f t="shared" si="71"/>
        <v/>
      </c>
      <c r="AU318" s="265" t="str">
        <f>IF(COUNT(AI318:AT318)=0,"",AVERAGE(AI318:AT318))</f>
        <v/>
      </c>
      <c r="AX318" s="569"/>
      <c r="AY318" s="569"/>
      <c r="AZ318" s="588"/>
      <c r="BA318" s="590"/>
      <c r="BB318" s="590"/>
      <c r="BC318" s="590"/>
      <c r="BD318" s="588"/>
      <c r="BE318" s="583"/>
      <c r="BF318" s="584"/>
      <c r="BG318" s="259"/>
      <c r="BH318" s="259"/>
      <c r="BI318" s="259"/>
      <c r="BJ318" s="259"/>
      <c r="BK318" s="259"/>
      <c r="BL318" s="259"/>
      <c r="BM318" s="259"/>
      <c r="BN318" s="259"/>
      <c r="BO318" s="259"/>
      <c r="BP318" s="259"/>
      <c r="BQ318" s="259"/>
      <c r="BR318" s="259"/>
      <c r="BS318" s="569"/>
      <c r="BT318" s="569"/>
      <c r="BU318" s="569"/>
      <c r="BV318" s="323" t="s">
        <v>172</v>
      </c>
      <c r="BW318" s="581"/>
      <c r="BX318" s="581"/>
      <c r="BY318" s="325" t="str">
        <f>IF(AND(COUNT(BY309)+COUNTA(E339)=2,X339&lt;&gt;""),ROUND(BY309-SUMIF(BV320:BV346,BV318,BY320:BY346),#REF!),"")</f>
        <v/>
      </c>
      <c r="BZ318" s="325" t="str">
        <f>IF(AND(COUNT(BZ309)+COUNTA(E339)=2,Y339&lt;&gt;""),ROUND(BZ309-SUMIF(BV320:BV346,BV318,BZ320:BZ346),#REF!),"")</f>
        <v/>
      </c>
      <c r="CA318" s="325" t="str">
        <f>IF(AND(COUNT(CA309)+COUNTA(E339)=2,Z339&lt;&gt;""),ROUND(CA309-SUMIF(BV320:BV346,BV318,CA320:CA346),#REF!),"")</f>
        <v/>
      </c>
      <c r="CB318" s="325" t="str">
        <f>IF(AND(COUNT(CB309)+COUNTA(E339)=2,AA339&lt;&gt;""),ROUND(CB309-SUMIF(BV320:BV346,BV318,CB320:CB346),#REF!),"")</f>
        <v/>
      </c>
      <c r="CC318" s="325" t="str">
        <f>IF(AND(COUNT(CC309)+COUNTA(E339)=2,AB339&lt;&gt;""),ROUND(CC309-SUMIF(BV320:BV346,BV318,CC320:CC346),#REF!),"")</f>
        <v/>
      </c>
      <c r="CD318" s="325" t="str">
        <f>IF(AND(COUNT(CD309)+COUNTA(E339)=2,AC339&lt;&gt;""),ROUND(CD309-SUMIF(BV320:BV346,BV318,CD320:CD346),#REF!),"")</f>
        <v/>
      </c>
      <c r="CE318" s="325" t="str">
        <f>IF(AND(COUNT(CE309)+COUNTA(E339)=2,AD339&lt;&gt;""),ROUND(CE309-SUMIF(BV320:BV346,BV318,CE320:CE346),#REF!),"")</f>
        <v/>
      </c>
      <c r="CF318" s="325" t="str">
        <f>IF(AND(COUNT(CF309)+COUNTA(E339)=2,AE339&lt;&gt;""),ROUND(CF309-SUMIF(BV320:BV346,BV318,CF320:CF346),#REF!),"")</f>
        <v/>
      </c>
      <c r="CG318" s="325" t="str">
        <f>IF(AND(COUNT(CG309)+COUNTA(E339)=2,AF339&lt;&gt;""),ROUND(CG309-SUMIF(BV320:BV346,BV318,CG320:CG346),#REF!),"")</f>
        <v/>
      </c>
      <c r="CH318" s="564" t="str">
        <f>IF(CH317="","",CH317)</f>
        <v>風力</v>
      </c>
      <c r="CI318" s="564"/>
      <c r="CJ318" s="564"/>
      <c r="CK318" s="564"/>
      <c r="CL318" s="564"/>
      <c r="CM318" s="564"/>
      <c r="CN318" s="564"/>
      <c r="CO318" s="564"/>
      <c r="CP318" s="564"/>
      <c r="CQ318" s="564"/>
    </row>
    <row r="319" spans="3:100" s="243" customFormat="1" ht="13.5" customHeight="1">
      <c r="C319" s="604" t="e">
        <f>DATE(#REF!+3,1,1)</f>
        <v>#REF!</v>
      </c>
      <c r="D319" s="605"/>
      <c r="E319" s="613" t="s">
        <v>275</v>
      </c>
      <c r="F319" s="614"/>
      <c r="G319" s="615"/>
      <c r="H319" s="256"/>
      <c r="I319" s="256"/>
      <c r="J319" s="256"/>
      <c r="K319" s="256"/>
      <c r="L319" s="256"/>
      <c r="M319" s="256"/>
      <c r="N319" s="256"/>
      <c r="O319" s="256"/>
      <c r="P319" s="256"/>
      <c r="Q319" s="256"/>
      <c r="R319" s="256"/>
      <c r="S319" s="256"/>
      <c r="T319" s="255"/>
      <c r="U319" s="621"/>
      <c r="V319" s="622"/>
      <c r="W319" s="622"/>
      <c r="X319" s="622"/>
      <c r="Y319" s="622"/>
      <c r="Z319" s="623"/>
      <c r="AA319" s="257"/>
      <c r="AB319" s="257"/>
      <c r="AC319" s="257"/>
      <c r="AD319" s="604" t="e">
        <f>DATE(#REF!+3,1,1)</f>
        <v>#REF!</v>
      </c>
      <c r="AE319" s="605"/>
      <c r="AF319" s="613" t="s">
        <v>198</v>
      </c>
      <c r="AG319" s="614"/>
      <c r="AH319" s="615"/>
      <c r="AI319" s="258" t="str">
        <f>IF(COUNT(S317,H319)&lt;&gt;2,"",ROUND(MIN(S317,H319)*H308,#REF!))</f>
        <v/>
      </c>
      <c r="AJ319" s="258" t="str">
        <f>IF(COUNT(H319,I319)&lt;&gt;2,"",ROUND(MIN(H319,I319)*I308,#REF!))</f>
        <v/>
      </c>
      <c r="AK319" s="258" t="str">
        <f>IF(COUNT(I319,J319)&lt;&gt;2,"",ROUND(MIN(I319,J319)*J308,#REF!))</f>
        <v/>
      </c>
      <c r="AL319" s="258" t="str">
        <f>IF(COUNT(J319,K319)&lt;&gt;2,"",ROUND(MIN(J319,K319)*K308,#REF!))</f>
        <v/>
      </c>
      <c r="AM319" s="258" t="str">
        <f>IF(COUNT(K319,L319)&lt;&gt;2,"",ROUND(MIN(K319,L319)*L308,#REF!))</f>
        <v/>
      </c>
      <c r="AN319" s="258" t="str">
        <f>IF(COUNT(L319,M319)&lt;&gt;2,"",ROUND(MIN(L319,M319)*M308,#REF!))</f>
        <v/>
      </c>
      <c r="AO319" s="258" t="str">
        <f>IF(COUNT(M319,N319)&lt;&gt;2,"",ROUND(MIN(M319,N319)*N308,#REF!))</f>
        <v/>
      </c>
      <c r="AP319" s="258" t="str">
        <f>IF(COUNT(N319,O319)&lt;&gt;2,"",ROUND(MIN(N319,O319)*O308,#REF!))</f>
        <v/>
      </c>
      <c r="AQ319" s="258" t="str">
        <f>IF(COUNT(O319,P319)&lt;&gt;2,"",ROUND(MIN(O319,P319)*P308,#REF!))</f>
        <v/>
      </c>
      <c r="AR319" s="258" t="str">
        <f>IF(COUNT(P319,Q319)&lt;&gt;2,"",ROUND(MIN(P319,Q319)*Q308,#REF!))</f>
        <v/>
      </c>
      <c r="AS319" s="258" t="str">
        <f>IF(COUNT(Q319,R319)&lt;&gt;2,"",ROUND(MIN(Q319,R319)*R308,#REF!))</f>
        <v/>
      </c>
      <c r="AT319" s="258" t="str">
        <f>IF(COUNT(R319,S319)&lt;&gt;2,"",ROUND(MIN(R319,S319)*S308,#REF!))</f>
        <v/>
      </c>
      <c r="AU319" s="255"/>
      <c r="AX319" s="569"/>
      <c r="AY319" s="569"/>
      <c r="AZ319" s="589"/>
      <c r="BA319" s="590"/>
      <c r="BB319" s="590"/>
      <c r="BC319" s="590"/>
      <c r="BD319" s="589"/>
      <c r="BE319" s="585" t="e">
        <f>IF(#REF!="発電事業者","月間送電電力量（GWh）","月間受電電力量（GWh）")</f>
        <v>#REF!</v>
      </c>
      <c r="BF319" s="586"/>
      <c r="BG319" s="297" t="str">
        <f>IF(AND(COUNT(BG310)+COUNTA(E339)=2,L339&lt;&gt;""),ROUND(BG310-SUMIF(BE320:BF346,BE319,BG320:BG346),#REF!),"")</f>
        <v/>
      </c>
      <c r="BH319" s="297" t="str">
        <f>IF(AND(COUNT(BH310)+COUNTA(E339)=2,M339&lt;&gt;""),ROUND(BH310-SUMIF(BE320:BF346,BE319,BH320:BH346),#REF!),"")</f>
        <v/>
      </c>
      <c r="BI319" s="297" t="str">
        <f>IF(AND(COUNT(BI310)+COUNTA(E339)=2,N339&lt;&gt;""),ROUND(BI310-SUMIF(BE320:BF346,BE319,BI320:BI346),#REF!),"")</f>
        <v/>
      </c>
      <c r="BJ319" s="297" t="str">
        <f>IF(AND(COUNT(BJ310)+COUNTA(E339)=2,O339&lt;&gt;""),ROUND(BJ310-SUMIF(BE320:BF346,BE319,BJ320:BJ346),#REF!),"")</f>
        <v/>
      </c>
      <c r="BK319" s="297" t="str">
        <f>IF(AND(COUNT(BK310)+COUNTA(E339)=2,P339&lt;&gt;""),ROUND(BK310-SUMIF(BE320:BF346,BE319,BK320:BK346),#REF!),"")</f>
        <v/>
      </c>
      <c r="BL319" s="297" t="str">
        <f>IF(AND(COUNT(BL310)+COUNTA(E339)=2,Q339&lt;&gt;""),ROUND(BL310-SUMIF(BE320:BF346,BE319,BL320:BL346),#REF!),"")</f>
        <v/>
      </c>
      <c r="BM319" s="297" t="str">
        <f>IF(AND(COUNT(BM310)+COUNTA(E339)=2,R339&lt;&gt;""),ROUND(BM310-SUMIF(BE320:BF346,BE319,BM320:BM346),#REF!),"")</f>
        <v/>
      </c>
      <c r="BN319" s="297" t="str">
        <f>IF(AND(COUNT(BN310)+COUNTA(E339)=2,S339&lt;&gt;""),ROUND(BN310-SUMIF(BE320:BF346,BE319,BN320:BN346),#REF!),"")</f>
        <v/>
      </c>
      <c r="BO319" s="297" t="str">
        <f>IF(AND(COUNT(BO310)+COUNTA(E339)=2,T339&lt;&gt;""),ROUND(BO310-SUMIF(BE320:BF346,BE319,BO320:BO346),#REF!),"")</f>
        <v/>
      </c>
      <c r="BP319" s="297" t="str">
        <f>IF(AND(COUNT(BP310)+COUNTA(E339)=2,U339&lt;&gt;""),ROUND(BP310-SUMIF(BE320:BF346,BE319,BP320:BP346),#REF!),"")</f>
        <v/>
      </c>
      <c r="BQ319" s="297" t="str">
        <f>IF(AND(COUNT(BQ310)+COUNTA(E339)=2,V339&lt;&gt;""),ROUND(BQ310-SUMIF(BE320:BF346,BE319,BQ320:BQ346),#REF!),"")</f>
        <v/>
      </c>
      <c r="BR319" s="297" t="str">
        <f>IF(AND(COUNT(BR310)+COUNTA(E339)=2,W339&lt;&gt;""),ROUND(BR310-SUMIF(BE320:BF346,BE319,BR320:BR346),#REF!),"")</f>
        <v/>
      </c>
      <c r="BS319" s="569" t="e">
        <f>IF(#REF!="発電事業者","年間送電電力量（GWh）","年間受電電力量（GWh）")</f>
        <v>#REF!</v>
      </c>
      <c r="BT319" s="569"/>
      <c r="BU319" s="569"/>
      <c r="BV319" s="323" t="s">
        <v>25</v>
      </c>
      <c r="BW319" s="582"/>
      <c r="BX319" s="582"/>
      <c r="BY319" s="325" t="str">
        <f>IF(AND(COUNT(BY310)+COUNTA(E339)=2,X339&lt;&gt;""),ROUND(BY310-SUMIF(BV320:BV346,BV319,BY320:BY346),#REF!),"")</f>
        <v/>
      </c>
      <c r="BZ319" s="325" t="str">
        <f>IF(AND(COUNT(BZ310)+COUNTA(E339)=2,Y339&lt;&gt;""),ROUND(BZ310-SUMIF(BV320:BV346,BV319,BZ320:BZ346),#REF!),"")</f>
        <v/>
      </c>
      <c r="CA319" s="325" t="str">
        <f>IF(AND(COUNT(CA310)+COUNTA(E339)=2,Z339&lt;&gt;""),ROUND(CA310-SUMIF(BV320:BV346,BV319,CA320:CA346),#REF!),"")</f>
        <v/>
      </c>
      <c r="CB319" s="325" t="str">
        <f>IF(AND(COUNT(CB310)+COUNTA(E339)=2,AA339&lt;&gt;""),ROUND(CB310-SUMIF(BV320:BV346,BV319,CB320:CB346),#REF!),"")</f>
        <v/>
      </c>
      <c r="CC319" s="325" t="str">
        <f>IF(AND(COUNT(CC310)+COUNTA(E339)=2,AB339&lt;&gt;""),ROUND(CC310-SUMIF(BV320:BV346,BV319,CC320:CC346),#REF!),"")</f>
        <v/>
      </c>
      <c r="CD319" s="325" t="str">
        <f>IF(AND(COUNT(CD310)+COUNTA(E339)=2,AC339&lt;&gt;""),ROUND(CD310-SUMIF(BV320:BV346,BV319,CD320:CD346),#REF!),"")</f>
        <v/>
      </c>
      <c r="CE319" s="325" t="str">
        <f>IF(AND(COUNT(CE310)+COUNTA(E339)=2,AD339&lt;&gt;""),ROUND(CE310-SUMIF(BV320:BV346,BV319,CE320:CE346),#REF!),"")</f>
        <v/>
      </c>
      <c r="CF319" s="325" t="str">
        <f>IF(AND(COUNT(CF310)+COUNTA(E339)=2,AE339&lt;&gt;""),ROUND(CF310-SUMIF(BV320:BV346,BV319,CF320:CF346),#REF!),"")</f>
        <v/>
      </c>
      <c r="CG319" s="325" t="str">
        <f>IF(AND(COUNT(CG310)+COUNTA(E339)=2,AF339&lt;&gt;""),ROUND(CG310-SUMIF(BV320:BV346,BV319,CG320:CG346),#REF!),"")</f>
        <v/>
      </c>
      <c r="CH319" s="565" t="str">
        <f>IF(COUNTA(AG339)=0,"",AG339)</f>
        <v/>
      </c>
      <c r="CI319" s="565"/>
      <c r="CJ319" s="565"/>
      <c r="CK319" s="565"/>
      <c r="CL319" s="565"/>
      <c r="CM319" s="565"/>
      <c r="CN319" s="565"/>
      <c r="CO319" s="565"/>
      <c r="CP319" s="565"/>
      <c r="CQ319" s="565"/>
    </row>
    <row r="320" spans="3:100" s="243" customFormat="1" ht="13.5" customHeight="1">
      <c r="C320" s="606"/>
      <c r="D320" s="607"/>
      <c r="E320" s="608" t="s">
        <v>212</v>
      </c>
      <c r="F320" s="609"/>
      <c r="G320" s="610"/>
      <c r="H320" s="261"/>
      <c r="I320" s="261"/>
      <c r="J320" s="261"/>
      <c r="K320" s="261"/>
      <c r="L320" s="261"/>
      <c r="M320" s="261"/>
      <c r="N320" s="261"/>
      <c r="O320" s="261"/>
      <c r="P320" s="261"/>
      <c r="Q320" s="261"/>
      <c r="R320" s="261"/>
      <c r="S320" s="261"/>
      <c r="T320" s="262" t="str">
        <f>IF(COUNT(H320:S320)=0,"",SUMPRODUCT(ROUND(H320:S320,#REF!)))</f>
        <v/>
      </c>
      <c r="U320" s="624"/>
      <c r="V320" s="625"/>
      <c r="W320" s="625"/>
      <c r="X320" s="625"/>
      <c r="Y320" s="625"/>
      <c r="Z320" s="626"/>
      <c r="AA320" s="257"/>
      <c r="AB320" s="257"/>
      <c r="AC320" s="257"/>
      <c r="AD320" s="606"/>
      <c r="AE320" s="607"/>
      <c r="AF320" s="608" t="s">
        <v>199</v>
      </c>
      <c r="AG320" s="609"/>
      <c r="AH320" s="610"/>
      <c r="AI320" s="264" t="str">
        <f t="shared" ref="AI320:AT320" si="72">IF(COUNT(H319:H320)=0,"",ROUND(H320/(H319*24*AI308/1000),3))</f>
        <v/>
      </c>
      <c r="AJ320" s="264" t="str">
        <f t="shared" si="72"/>
        <v/>
      </c>
      <c r="AK320" s="264" t="str">
        <f t="shared" si="72"/>
        <v/>
      </c>
      <c r="AL320" s="264" t="str">
        <f t="shared" si="72"/>
        <v/>
      </c>
      <c r="AM320" s="264" t="str">
        <f t="shared" si="72"/>
        <v/>
      </c>
      <c r="AN320" s="264" t="str">
        <f t="shared" si="72"/>
        <v/>
      </c>
      <c r="AO320" s="264" t="str">
        <f t="shared" si="72"/>
        <v/>
      </c>
      <c r="AP320" s="264" t="str">
        <f t="shared" si="72"/>
        <v/>
      </c>
      <c r="AQ320" s="264" t="str">
        <f t="shared" si="72"/>
        <v/>
      </c>
      <c r="AR320" s="264" t="str">
        <f t="shared" si="72"/>
        <v/>
      </c>
      <c r="AS320" s="264" t="str">
        <f t="shared" si="72"/>
        <v/>
      </c>
      <c r="AT320" s="264" t="str">
        <f t="shared" si="72"/>
        <v/>
      </c>
      <c r="AU320" s="265" t="str">
        <f>IF(COUNT(AI320:AT320)=0,"",AVERAGE(AI320:AT320))</f>
        <v/>
      </c>
      <c r="AX320" s="569" t="str">
        <f>IF(C340="","",C340)</f>
        <v/>
      </c>
      <c r="AY320" s="569"/>
      <c r="AZ320" s="587" t="str">
        <f>IF(E340="","",E340)</f>
        <v/>
      </c>
      <c r="BA320" s="590" t="str">
        <f ca="1">IF(F340="","",F340)</f>
        <v/>
      </c>
      <c r="BB320" s="590"/>
      <c r="BC320" s="590"/>
      <c r="BD320" s="587" t="str">
        <f>IF(I340="","",I340)</f>
        <v/>
      </c>
      <c r="BE320" s="578" t="e">
        <f>IF(#REF!="発電事業者","送電電力（MW）","受電電力（MW）")</f>
        <v>#REF!</v>
      </c>
      <c r="BF320" s="579"/>
      <c r="BG320" s="325" t="str">
        <f>IF(COUNT(BG308,L340)=2,ROUND(BG308*L340/SUM(L339:L348),#REF!),"")</f>
        <v/>
      </c>
      <c r="BH320" s="325" t="str">
        <f>IF(COUNT(BH308,M340)=2,ROUND(BH308*M340/SUM(M339:M348),#REF!),"")</f>
        <v/>
      </c>
      <c r="BI320" s="325" t="str">
        <f>IF(COUNT(BI308,N340)=2,ROUND(BI308*N340/SUM(N339:N348),#REF!),"")</f>
        <v/>
      </c>
      <c r="BJ320" s="325" t="str">
        <f>IF(COUNT(BJ308,O340)=2,ROUND(BJ308*O340/SUM(O339:O348),#REF!),"")</f>
        <v/>
      </c>
      <c r="BK320" s="325" t="str">
        <f>IF(COUNT(BK308,P340)=2,ROUND(BK308*P340/SUM(P339:P348),#REF!),"")</f>
        <v/>
      </c>
      <c r="BL320" s="325" t="str">
        <f>IF(COUNT(BL308,Q340)=2,ROUND(BL308*Q340/SUM(Q339:Q348),#REF!),"")</f>
        <v/>
      </c>
      <c r="BM320" s="325" t="str">
        <f>IF(COUNT(BM308,R340)=2,ROUND(BM308*R340/SUM(R339:R348),#REF!),"")</f>
        <v/>
      </c>
      <c r="BN320" s="325" t="str">
        <f>IF(COUNT(BN308,S340)=2,ROUND(BN308*S340/SUM(S339:S348),#REF!),"")</f>
        <v/>
      </c>
      <c r="BO320" s="325" t="str">
        <f>IF(COUNT(BO308,T340)=2,ROUND(BO308*T340/SUM(T339:T348),#REF!),"")</f>
        <v/>
      </c>
      <c r="BP320" s="325" t="str">
        <f>IF(COUNT(BP308,U340)=2,ROUND(BP308*U340/SUM(U339:U348),#REF!),"")</f>
        <v/>
      </c>
      <c r="BQ320" s="325" t="str">
        <f>IF(COUNT(BQ308,V340)=2,ROUND(BQ308*V340/SUM(V339:V348),#REF!),"")</f>
        <v/>
      </c>
      <c r="BR320" s="325" t="str">
        <f>IF(COUNT(BR308,W340)=2,ROUND(BR308*W340/SUM(W339:W348),#REF!),"")</f>
        <v/>
      </c>
      <c r="BS320" s="569" t="e">
        <f>IF(#REF!="発電事業者","送電電力（MW）","受電電力（MW）")</f>
        <v>#REF!</v>
      </c>
      <c r="BT320" s="569"/>
      <c r="BU320" s="569"/>
      <c r="BV320" s="323" t="s">
        <v>171</v>
      </c>
      <c r="BW320" s="580"/>
      <c r="BX320" s="580"/>
      <c r="BY320" s="325" t="str">
        <f>IF(COUNT(BY308,X340)=2,ROUND(BY308*X340/SUM(X339:X348),#REF!),"")</f>
        <v/>
      </c>
      <c r="BZ320" s="325" t="str">
        <f>IF(COUNT(BZ308,Y340)=2,ROUND(BZ308*Y340/SUM(Y339:Y348),#REF!),"")</f>
        <v/>
      </c>
      <c r="CA320" s="325" t="str">
        <f>IF(COUNT(CA308,Z340)=2,ROUND(CA308*Z340/SUM(Z339:Z348),#REF!),"")</f>
        <v/>
      </c>
      <c r="CB320" s="325" t="str">
        <f>IF(COUNT(CB308,AA340)=2,ROUND(CB308*AA340/SUM(AA339:AA348),#REF!),"")</f>
        <v/>
      </c>
      <c r="CC320" s="325" t="str">
        <f>IF(COUNT(CC308,AB340)=2,ROUND(CC308*AB340/SUM(AB339:AB348),#REF!),"")</f>
        <v/>
      </c>
      <c r="CD320" s="325" t="str">
        <f>IF(COUNT(CD308,AC340)=2,ROUND(CD308*AC340/SUM(AC339:AC348),#REF!),"")</f>
        <v/>
      </c>
      <c r="CE320" s="325" t="str">
        <f>IF(COUNT(CE308,AD340)=2,ROUND(CE308*AD340/SUM(AD339:AD348),#REF!),"")</f>
        <v/>
      </c>
      <c r="CF320" s="325" t="str">
        <f>IF(COUNT(CF308,AE340)=2,ROUND(CF308*AE340/SUM(AE339:AE348),#REF!),"")</f>
        <v/>
      </c>
      <c r="CG320" s="325" t="str">
        <f>IF(COUNT(CG308,AF340)=2,ROUND(CG308*AF340/SUM(AF339:AF348),#REF!),"")</f>
        <v/>
      </c>
      <c r="CH320" s="563" t="s">
        <v>117</v>
      </c>
      <c r="CI320" s="563"/>
      <c r="CJ320" s="563"/>
      <c r="CK320" s="563"/>
      <c r="CL320" s="563"/>
      <c r="CM320" s="563"/>
      <c r="CN320" s="563"/>
      <c r="CO320" s="563"/>
      <c r="CP320" s="563"/>
      <c r="CQ320" s="563"/>
    </row>
    <row r="321" spans="3:97" s="243" customFormat="1" ht="13.5" customHeight="1">
      <c r="C321" s="604" t="e">
        <f>DATE(#REF!+4,1,1)</f>
        <v>#REF!</v>
      </c>
      <c r="D321" s="605"/>
      <c r="E321" s="613" t="s">
        <v>275</v>
      </c>
      <c r="F321" s="614"/>
      <c r="G321" s="615"/>
      <c r="H321" s="256"/>
      <c r="I321" s="256"/>
      <c r="J321" s="256"/>
      <c r="K321" s="256"/>
      <c r="L321" s="256"/>
      <c r="M321" s="256"/>
      <c r="N321" s="256"/>
      <c r="O321" s="256"/>
      <c r="P321" s="256"/>
      <c r="Q321" s="256"/>
      <c r="R321" s="256"/>
      <c r="S321" s="256"/>
      <c r="T321" s="255"/>
      <c r="U321" s="613" t="s">
        <v>210</v>
      </c>
      <c r="V321" s="614"/>
      <c r="W321" s="614"/>
      <c r="X321" s="615"/>
      <c r="Y321" s="616" t="str">
        <f>IF(COUNT(S321)=0,"",ROUND(S321,#REF!))</f>
        <v/>
      </c>
      <c r="Z321" s="617"/>
      <c r="AA321" s="257"/>
      <c r="AB321" s="257"/>
      <c r="AC321" s="257"/>
      <c r="AD321" s="604" t="e">
        <f>DATE(#REF!+4,1,1)</f>
        <v>#REF!</v>
      </c>
      <c r="AE321" s="605"/>
      <c r="AF321" s="613" t="s">
        <v>198</v>
      </c>
      <c r="AG321" s="614"/>
      <c r="AH321" s="615"/>
      <c r="AI321" s="258" t="str">
        <f>IF(COUNT(S319,H321)&lt;&gt;2,"",ROUND(MIN(S319,H321)*H308,#REF!))</f>
        <v/>
      </c>
      <c r="AJ321" s="258" t="str">
        <f>IF(COUNT(H321,I321)&lt;&gt;2,"",ROUND(MIN(H321,I321)*I308,#REF!))</f>
        <v/>
      </c>
      <c r="AK321" s="258" t="str">
        <f>IF(COUNT(I321,J321)&lt;&gt;2,"",ROUND(MIN(I321,J321)*J308,#REF!))</f>
        <v/>
      </c>
      <c r="AL321" s="258" t="str">
        <f>IF(COUNT(J321,K321)&lt;&gt;2,"",ROUND(MIN(J321,K321)*K308,#REF!))</f>
        <v/>
      </c>
      <c r="AM321" s="258" t="str">
        <f>IF(COUNT(K321,L321)&lt;&gt;2,"",ROUND(MIN(K321,L321)*L308,#REF!))</f>
        <v/>
      </c>
      <c r="AN321" s="258" t="str">
        <f>IF(COUNT(L321,M321)&lt;&gt;2,"",ROUND(MIN(L321,M321)*M308,#REF!))</f>
        <v/>
      </c>
      <c r="AO321" s="258" t="str">
        <f>IF(COUNT(M321,N321)&lt;&gt;2,"",ROUND(MIN(M321,N321)*N308,#REF!))</f>
        <v/>
      </c>
      <c r="AP321" s="258" t="str">
        <f>IF(COUNT(N321,O321)&lt;&gt;2,"",ROUND(MIN(N321,O321)*O308,#REF!))</f>
        <v/>
      </c>
      <c r="AQ321" s="258" t="str">
        <f>IF(COUNT(O321,P321)&lt;&gt;2,"",ROUND(MIN(O321,P321)*P308,#REF!))</f>
        <v/>
      </c>
      <c r="AR321" s="258" t="str">
        <f>IF(COUNT(P321,Q321)&lt;&gt;2,"",ROUND(MIN(P321,Q321)*Q308,#REF!))</f>
        <v/>
      </c>
      <c r="AS321" s="258" t="str">
        <f>IF(COUNT(Q321,R321)&lt;&gt;2,"",ROUND(MIN(Q321,R321)*R308,#REF!))</f>
        <v/>
      </c>
      <c r="AT321" s="258" t="str">
        <f>IF(COUNT(R321,S321)&lt;&gt;2,"",ROUND(MIN(R321,S321)*S308,#REF!))</f>
        <v/>
      </c>
      <c r="AU321" s="255"/>
      <c r="AX321" s="569"/>
      <c r="AY321" s="569"/>
      <c r="AZ321" s="588"/>
      <c r="BA321" s="590"/>
      <c r="BB321" s="590"/>
      <c r="BC321" s="590"/>
      <c r="BD321" s="588"/>
      <c r="BE321" s="583"/>
      <c r="BF321" s="584"/>
      <c r="BG321" s="259"/>
      <c r="BH321" s="259"/>
      <c r="BI321" s="259"/>
      <c r="BJ321" s="259"/>
      <c r="BK321" s="259"/>
      <c r="BL321" s="259"/>
      <c r="BM321" s="259"/>
      <c r="BN321" s="259"/>
      <c r="BO321" s="259"/>
      <c r="BP321" s="259"/>
      <c r="BQ321" s="259"/>
      <c r="BR321" s="259"/>
      <c r="BS321" s="569"/>
      <c r="BT321" s="569"/>
      <c r="BU321" s="569"/>
      <c r="BV321" s="323" t="s">
        <v>172</v>
      </c>
      <c r="BW321" s="581"/>
      <c r="BX321" s="581"/>
      <c r="BY321" s="325" t="str">
        <f>IF(COUNT(BY309,X340)=2,ROUND(BY309*X340/SUM(X339:X348),#REF!),"")</f>
        <v/>
      </c>
      <c r="BZ321" s="325" t="str">
        <f>IF(COUNT(BZ309,Y340)=2,ROUND(BZ309*Y340/SUM(Y339:Y348),#REF!),"")</f>
        <v/>
      </c>
      <c r="CA321" s="325" t="str">
        <f>IF(COUNT(CA309,Z340)=2,ROUND(CA309*Z340/SUM(Z339:Z348),#REF!),"")</f>
        <v/>
      </c>
      <c r="CB321" s="325" t="str">
        <f>IF(COUNT(CB309,AA340)=2,ROUND(CB309*AA340/SUM(AA339:AA348),#REF!),"")</f>
        <v/>
      </c>
      <c r="CC321" s="325" t="str">
        <f>IF(COUNT(CC309,AB340)=2,ROUND(CC309*AB340/SUM(AB339:AB348),#REF!),"")</f>
        <v/>
      </c>
      <c r="CD321" s="325" t="str">
        <f>IF(COUNT(CD309,AC340)=2,ROUND(CD309*AC340/SUM(AC339:AC348),#REF!),"")</f>
        <v/>
      </c>
      <c r="CE321" s="325" t="str">
        <f>IF(COUNT(CE309,AD340)=2,ROUND(CE309*AD340/SUM(AD339:AD348),#REF!),"")</f>
        <v/>
      </c>
      <c r="CF321" s="325" t="str">
        <f>IF(COUNT(CF309,AE340)=2,ROUND(CF309*AE340/SUM(AE339:AE348),#REF!),"")</f>
        <v/>
      </c>
      <c r="CG321" s="325" t="str">
        <f>IF(COUNT(CG309,AF340)=2,ROUND(CG309*AF340/SUM(AF339:AF348),#REF!),"")</f>
        <v/>
      </c>
      <c r="CH321" s="564" t="str">
        <f>IF(CH320="","",CH320)</f>
        <v>風力</v>
      </c>
      <c r="CI321" s="564"/>
      <c r="CJ321" s="564"/>
      <c r="CK321" s="564"/>
      <c r="CL321" s="564"/>
      <c r="CM321" s="564"/>
      <c r="CN321" s="564"/>
      <c r="CO321" s="564"/>
      <c r="CP321" s="564"/>
      <c r="CQ321" s="564"/>
    </row>
    <row r="322" spans="3:97" s="243" customFormat="1" ht="13.5" customHeight="1">
      <c r="C322" s="606"/>
      <c r="D322" s="607"/>
      <c r="E322" s="608" t="s">
        <v>212</v>
      </c>
      <c r="F322" s="609"/>
      <c r="G322" s="610"/>
      <c r="H322" s="261"/>
      <c r="I322" s="261"/>
      <c r="J322" s="261"/>
      <c r="K322" s="261"/>
      <c r="L322" s="261"/>
      <c r="M322" s="261"/>
      <c r="N322" s="261"/>
      <c r="O322" s="261"/>
      <c r="P322" s="261"/>
      <c r="Q322" s="261"/>
      <c r="R322" s="261"/>
      <c r="S322" s="261"/>
      <c r="T322" s="262" t="str">
        <f>IF(COUNT(H322:S322)=0,"",SUMPRODUCT(ROUND(H322:S322,#REF!)))</f>
        <v/>
      </c>
      <c r="U322" s="608" t="s">
        <v>211</v>
      </c>
      <c r="V322" s="609"/>
      <c r="W322" s="609"/>
      <c r="X322" s="610"/>
      <c r="Y322" s="611" t="str">
        <f>IF(COUNT(T322)=0,"",T322)</f>
        <v/>
      </c>
      <c r="Z322" s="612"/>
      <c r="AA322" s="257"/>
      <c r="AB322" s="257"/>
      <c r="AC322" s="257"/>
      <c r="AD322" s="606"/>
      <c r="AE322" s="607"/>
      <c r="AF322" s="608" t="s">
        <v>199</v>
      </c>
      <c r="AG322" s="609"/>
      <c r="AH322" s="610"/>
      <c r="AI322" s="264" t="str">
        <f t="shared" ref="AI322:AT322" si="73">IF(COUNT(H321:H322)=0,"",ROUND(H322/(H321*24*AI308/1000),3))</f>
        <v/>
      </c>
      <c r="AJ322" s="264" t="str">
        <f t="shared" si="73"/>
        <v/>
      </c>
      <c r="AK322" s="264" t="str">
        <f t="shared" si="73"/>
        <v/>
      </c>
      <c r="AL322" s="264" t="str">
        <f t="shared" si="73"/>
        <v/>
      </c>
      <c r="AM322" s="264" t="str">
        <f t="shared" si="73"/>
        <v/>
      </c>
      <c r="AN322" s="264" t="str">
        <f t="shared" si="73"/>
        <v/>
      </c>
      <c r="AO322" s="264" t="str">
        <f t="shared" si="73"/>
        <v/>
      </c>
      <c r="AP322" s="264" t="str">
        <f t="shared" si="73"/>
        <v/>
      </c>
      <c r="AQ322" s="264" t="str">
        <f t="shared" si="73"/>
        <v/>
      </c>
      <c r="AR322" s="264" t="str">
        <f t="shared" si="73"/>
        <v/>
      </c>
      <c r="AS322" s="264" t="str">
        <f t="shared" si="73"/>
        <v/>
      </c>
      <c r="AT322" s="264" t="str">
        <f t="shared" si="73"/>
        <v/>
      </c>
      <c r="AU322" s="265" t="str">
        <f>IF(COUNT(AI322:AT322)=0,"",AVERAGE(AI322:AT322))</f>
        <v/>
      </c>
      <c r="AX322" s="569"/>
      <c r="AY322" s="569"/>
      <c r="AZ322" s="589"/>
      <c r="BA322" s="590"/>
      <c r="BB322" s="590"/>
      <c r="BC322" s="590"/>
      <c r="BD322" s="589"/>
      <c r="BE322" s="585" t="e">
        <f>IF(#REF!="発電事業者","月間送電電力量（GWh）","月間受電電力量（GWh）")</f>
        <v>#REF!</v>
      </c>
      <c r="BF322" s="586"/>
      <c r="BG322" s="325" t="str">
        <f>IF(COUNT(BG310,L340)=2,ROUND(BG310*L340/SUM(L339:L348),#REF!),"")</f>
        <v/>
      </c>
      <c r="BH322" s="325" t="str">
        <f>IF(COUNT(BH310,M340)=2,ROUND(BH310*M340/SUM(M339:M348),#REF!),"")</f>
        <v/>
      </c>
      <c r="BI322" s="325" t="str">
        <f>IF(COUNT(BI310,N340)=2,ROUND(BI310*N340/SUM(N339:N348),#REF!),"")</f>
        <v/>
      </c>
      <c r="BJ322" s="325" t="str">
        <f>IF(COUNT(BJ310,O340)=2,ROUND(BJ310*O340/SUM(O339:O348),#REF!),"")</f>
        <v/>
      </c>
      <c r="BK322" s="325" t="str">
        <f>IF(COUNT(BK310,P340)=2,ROUND(BK310*P340/SUM(P339:P348),#REF!),"")</f>
        <v/>
      </c>
      <c r="BL322" s="325" t="str">
        <f>IF(COUNT(BL310,Q340)=2,ROUND(BL310*Q340/SUM(Q339:Q348),#REF!),"")</f>
        <v/>
      </c>
      <c r="BM322" s="325" t="str">
        <f>IF(COUNT(BM310,R340)=2,ROUND(BM310*R340/SUM(R339:R348),#REF!),"")</f>
        <v/>
      </c>
      <c r="BN322" s="325" t="str">
        <f>IF(COUNT(BN310,S340)=2,ROUND(BN310*S340/SUM(S339:S348),#REF!),"")</f>
        <v/>
      </c>
      <c r="BO322" s="325" t="str">
        <f>IF(COUNT(BO310,T340)=2,ROUND(BO310*T340/SUM(T339:T348),#REF!),"")</f>
        <v/>
      </c>
      <c r="BP322" s="325" t="str">
        <f>IF(COUNT(BP310,U340)=2,ROUND(BP310*U340/SUM(U339:U348),#REF!),"")</f>
        <v/>
      </c>
      <c r="BQ322" s="325" t="str">
        <f>IF(COUNT(BQ310,V340)=2,ROUND(BQ310*V340/SUM(V339:V348),#REF!),"")</f>
        <v/>
      </c>
      <c r="BR322" s="325" t="str">
        <f>IF(COUNT(BR310,W340)=2,ROUND(BR310*W340/SUM(W339:W348),#REF!),"")</f>
        <v/>
      </c>
      <c r="BS322" s="569" t="e">
        <f>IF(#REF!="発電事業者","年間送電電力量（GWh）","年間受電電力量（GWh）")</f>
        <v>#REF!</v>
      </c>
      <c r="BT322" s="569"/>
      <c r="BU322" s="569"/>
      <c r="BV322" s="323" t="s">
        <v>25</v>
      </c>
      <c r="BW322" s="582"/>
      <c r="BX322" s="582"/>
      <c r="BY322" s="325" t="str">
        <f>IF(COUNT(BY310,X340)=2,ROUND(BY310*X340/SUM(X339:X348),#REF!),"")</f>
        <v/>
      </c>
      <c r="BZ322" s="325" t="str">
        <f>IF(COUNT(BZ310,Y340)=2,ROUND(BZ310*Y340/SUM(Y339:Y348),#REF!),"")</f>
        <v/>
      </c>
      <c r="CA322" s="325" t="str">
        <f>IF(COUNT(CA310,Z340)=2,ROUND(CA310*Z340/SUM(Z339:Z348),#REF!),"")</f>
        <v/>
      </c>
      <c r="CB322" s="325" t="str">
        <f>IF(COUNT(CB310,AA340)=2,ROUND(CB310*AA340/SUM(AA339:AA348),#REF!),"")</f>
        <v/>
      </c>
      <c r="CC322" s="325" t="str">
        <f>IF(COUNT(CC310,AB340)=2,ROUND(CC310*AB340/SUM(AB339:AB348),#REF!),"")</f>
        <v/>
      </c>
      <c r="CD322" s="325" t="str">
        <f>IF(COUNT(CD310,AC340)=2,ROUND(CD310*AC340/SUM(AC339:AC348),#REF!),"")</f>
        <v/>
      </c>
      <c r="CE322" s="325" t="str">
        <f>IF(COUNT(CE310,AD340)=2,ROUND(CE310*AD340/SUM(AD339:AD348),#REF!),"")</f>
        <v/>
      </c>
      <c r="CF322" s="325" t="str">
        <f>IF(COUNT(CF310,AE340)=2,ROUND(CF310*AE340/SUM(AE339:AE348),#REF!),"")</f>
        <v/>
      </c>
      <c r="CG322" s="325" t="str">
        <f>IF(COUNT(CG310,AF340)=2,ROUND(CG310*AF340/SUM(AF339:AF348),#REF!),"")</f>
        <v/>
      </c>
      <c r="CH322" s="565" t="str">
        <f>IF(COUNTA(AG340)=0,"",AG340)</f>
        <v/>
      </c>
      <c r="CI322" s="565"/>
      <c r="CJ322" s="565"/>
      <c r="CK322" s="565"/>
      <c r="CL322" s="565"/>
      <c r="CM322" s="565"/>
      <c r="CN322" s="565"/>
      <c r="CO322" s="565"/>
      <c r="CP322" s="565"/>
      <c r="CQ322" s="565"/>
    </row>
    <row r="323" spans="3:97" s="243" customFormat="1" ht="13.5" customHeight="1">
      <c r="C323" s="604" t="e">
        <f>DATE(#REF!+5,1,1)</f>
        <v>#REF!</v>
      </c>
      <c r="D323" s="605"/>
      <c r="E323" s="613" t="s">
        <v>275</v>
      </c>
      <c r="F323" s="614"/>
      <c r="G323" s="615"/>
      <c r="H323" s="256"/>
      <c r="I323" s="256"/>
      <c r="J323" s="256"/>
      <c r="K323" s="256"/>
      <c r="L323" s="256"/>
      <c r="M323" s="256"/>
      <c r="N323" s="256"/>
      <c r="O323" s="256"/>
      <c r="P323" s="256"/>
      <c r="Q323" s="256"/>
      <c r="R323" s="256"/>
      <c r="S323" s="256"/>
      <c r="T323" s="255"/>
      <c r="U323" s="618"/>
      <c r="V323" s="619"/>
      <c r="W323" s="619"/>
      <c r="X323" s="619"/>
      <c r="Y323" s="619"/>
      <c r="Z323" s="620"/>
      <c r="AA323" s="257"/>
      <c r="AB323" s="257"/>
      <c r="AC323" s="257"/>
      <c r="AD323" s="604" t="e">
        <f>DATE(#REF!+5,1,1)</f>
        <v>#REF!</v>
      </c>
      <c r="AE323" s="605"/>
      <c r="AF323" s="613" t="s">
        <v>198</v>
      </c>
      <c r="AG323" s="614"/>
      <c r="AH323" s="615"/>
      <c r="AI323" s="258" t="str">
        <f>IF(COUNT(S321,H323)&lt;&gt;2,"",ROUND(MIN(S321,H323)*H308,#REF!))</f>
        <v/>
      </c>
      <c r="AJ323" s="258" t="str">
        <f>IF(COUNT(H323,I323)&lt;&gt;2,"",ROUND(MIN(H323,I323)*I308,#REF!))</f>
        <v/>
      </c>
      <c r="AK323" s="258" t="str">
        <f>IF(COUNT(I323,J323)&lt;&gt;2,"",ROUND(MIN(I323,J323)*J308,#REF!))</f>
        <v/>
      </c>
      <c r="AL323" s="258" t="str">
        <f>IF(COUNT(J323,K323)&lt;&gt;2,"",ROUND(MIN(J323,K323)*K308,#REF!))</f>
        <v/>
      </c>
      <c r="AM323" s="258" t="str">
        <f>IF(COUNT(K323,L323)&lt;&gt;2,"",ROUND(MIN(K323,L323)*L308,#REF!))</f>
        <v/>
      </c>
      <c r="AN323" s="258" t="str">
        <f>IF(COUNT(L323,M323)&lt;&gt;2,"",ROUND(MIN(L323,M323)*M308,#REF!))</f>
        <v/>
      </c>
      <c r="AO323" s="258" t="str">
        <f>IF(COUNT(M323,N323)&lt;&gt;2,"",ROUND(MIN(M323,N323)*N308,#REF!))</f>
        <v/>
      </c>
      <c r="AP323" s="258" t="str">
        <f>IF(COUNT(N323,O323)&lt;&gt;2,"",ROUND(MIN(N323,O323)*O308,#REF!))</f>
        <v/>
      </c>
      <c r="AQ323" s="258" t="str">
        <f>IF(COUNT(O323,P323)&lt;&gt;2,"",ROUND(MIN(O323,P323)*P308,#REF!))</f>
        <v/>
      </c>
      <c r="AR323" s="258" t="str">
        <f>IF(COUNT(P323,Q323)&lt;&gt;2,"",ROUND(MIN(P323,Q323)*Q308,#REF!))</f>
        <v/>
      </c>
      <c r="AS323" s="258" t="str">
        <f>IF(COUNT(Q323,R323)&lt;&gt;2,"",ROUND(MIN(Q323,R323)*R308,#REF!))</f>
        <v/>
      </c>
      <c r="AT323" s="258" t="str">
        <f>IF(COUNT(R323,S323)&lt;&gt;2,"",ROUND(MIN(R323,S323)*S308,#REF!))</f>
        <v/>
      </c>
      <c r="AU323" s="255"/>
      <c r="AX323" s="569" t="str">
        <f>IF(C341="","",C341)</f>
        <v/>
      </c>
      <c r="AY323" s="569"/>
      <c r="AZ323" s="587" t="str">
        <f>IF(E341="","",E341)</f>
        <v/>
      </c>
      <c r="BA323" s="590" t="str">
        <f ca="1">IF(F341="","",F341)</f>
        <v/>
      </c>
      <c r="BB323" s="590"/>
      <c r="BC323" s="590"/>
      <c r="BD323" s="587" t="str">
        <f>IF(I341="","",I341)</f>
        <v/>
      </c>
      <c r="BE323" s="578" t="e">
        <f>IF(#REF!="発電事業者","送電電力（MW）","受電電力（MW）")</f>
        <v>#REF!</v>
      </c>
      <c r="BF323" s="579"/>
      <c r="BG323" s="325" t="str">
        <f>IF(COUNT(BG308,L341)=2,ROUND(BG308*L341/SUM(L339:L348),#REF!),"")</f>
        <v/>
      </c>
      <c r="BH323" s="325" t="str">
        <f>IF(COUNT(BH308,M341)=2,ROUND(BH308*M341/SUM(M339:M348),#REF!),"")</f>
        <v/>
      </c>
      <c r="BI323" s="325" t="str">
        <f>IF(COUNT(BI308,N341)=2,ROUND(BI308*N341/SUM(N339:N348),#REF!),"")</f>
        <v/>
      </c>
      <c r="BJ323" s="325" t="str">
        <f>IF(COUNT(BJ308,O341)=2,ROUND(BJ308*O341/SUM(O339:O348),#REF!),"")</f>
        <v/>
      </c>
      <c r="BK323" s="325" t="str">
        <f>IF(COUNT(BK308,P341)=2,ROUND(BK308*P341/SUM(P339:P348),#REF!),"")</f>
        <v/>
      </c>
      <c r="BL323" s="325" t="str">
        <f>IF(COUNT(BL308,Q341)=2,ROUND(BL308*Q341/SUM(Q339:Q348),#REF!),"")</f>
        <v/>
      </c>
      <c r="BM323" s="325" t="str">
        <f>IF(COUNT(BM308,R341)=2,ROUND(BM308*R341/SUM(R339:R348),#REF!),"")</f>
        <v/>
      </c>
      <c r="BN323" s="325" t="str">
        <f>IF(COUNT(BN308,S341)=2,ROUND(BN308*S341/SUM(S339:S348),#REF!),"")</f>
        <v/>
      </c>
      <c r="BO323" s="325" t="str">
        <f>IF(COUNT(BO308,T341)=2,ROUND(BO308*T341/SUM(T339:T348),#REF!),"")</f>
        <v/>
      </c>
      <c r="BP323" s="325" t="str">
        <f>IF(COUNT(BP308,U341)=2,ROUND(BP308*U341/SUM(U339:U348),#REF!),"")</f>
        <v/>
      </c>
      <c r="BQ323" s="325" t="str">
        <f>IF(COUNT(BQ308,V341)=2,ROUND(BQ308*V341/SUM(V339:V348),#REF!),"")</f>
        <v/>
      </c>
      <c r="BR323" s="325" t="str">
        <f>IF(COUNT(BR308,W341)=2,ROUND(BR308*W341/SUM(W339:W348),#REF!),"")</f>
        <v/>
      </c>
      <c r="BS323" s="569" t="e">
        <f>IF(#REF!="発電事業者","送電電力（MW）","受電電力（MW）")</f>
        <v>#REF!</v>
      </c>
      <c r="BT323" s="569"/>
      <c r="BU323" s="569"/>
      <c r="BV323" s="323" t="s">
        <v>171</v>
      </c>
      <c r="BW323" s="580"/>
      <c r="BX323" s="580"/>
      <c r="BY323" s="325" t="str">
        <f>IF(COUNT(BY308,X341)=2,ROUND(BY308*X341/SUM(X339:X348),#REF!),"")</f>
        <v/>
      </c>
      <c r="BZ323" s="325" t="str">
        <f>IF(COUNT(BZ308,Y341)=2,ROUND(BZ308*Y341/SUM(Y339:Y348),#REF!),"")</f>
        <v/>
      </c>
      <c r="CA323" s="325" t="str">
        <f>IF(COUNT(CA308,Z341)=2,ROUND(CA308*Z341/SUM(Z339:Z348),#REF!),"")</f>
        <v/>
      </c>
      <c r="CB323" s="325" t="str">
        <f>IF(COUNT(CB308,AA341)=2,ROUND(CB308*AA341/SUM(AA339:AA348),#REF!),"")</f>
        <v/>
      </c>
      <c r="CC323" s="325" t="str">
        <f>IF(COUNT(CC308,AB341)=2,ROUND(CC308*AB341/SUM(AB339:AB348),#REF!),"")</f>
        <v/>
      </c>
      <c r="CD323" s="325" t="str">
        <f>IF(COUNT(CD308,AC341)=2,ROUND(CD308*AC341/SUM(AC339:AC348),#REF!),"")</f>
        <v/>
      </c>
      <c r="CE323" s="325" t="str">
        <f>IF(COUNT(CE308,AD341)=2,ROUND(CE308*AD341/SUM(AD339:AD348),#REF!),"")</f>
        <v/>
      </c>
      <c r="CF323" s="325" t="str">
        <f>IF(COUNT(CF308,AE341)=2,ROUND(CF308*AE341/SUM(AE339:AE348),#REF!),"")</f>
        <v/>
      </c>
      <c r="CG323" s="325" t="str">
        <f>IF(COUNT(CG308,AF341)=2,ROUND(CG308*AF341/SUM(AF339:AF348),#REF!),"")</f>
        <v/>
      </c>
      <c r="CH323" s="563" t="s">
        <v>117</v>
      </c>
      <c r="CI323" s="563"/>
      <c r="CJ323" s="563"/>
      <c r="CK323" s="563"/>
      <c r="CL323" s="563"/>
      <c r="CM323" s="563"/>
      <c r="CN323" s="563"/>
      <c r="CO323" s="563"/>
      <c r="CP323" s="563"/>
      <c r="CQ323" s="563"/>
    </row>
    <row r="324" spans="3:97" s="243" customFormat="1" ht="13.5" customHeight="1">
      <c r="C324" s="606"/>
      <c r="D324" s="607"/>
      <c r="E324" s="608" t="s">
        <v>212</v>
      </c>
      <c r="F324" s="609"/>
      <c r="G324" s="610"/>
      <c r="H324" s="261"/>
      <c r="I324" s="261"/>
      <c r="J324" s="261"/>
      <c r="K324" s="261"/>
      <c r="L324" s="261"/>
      <c r="M324" s="261"/>
      <c r="N324" s="261"/>
      <c r="O324" s="261"/>
      <c r="P324" s="261"/>
      <c r="Q324" s="261"/>
      <c r="R324" s="261"/>
      <c r="S324" s="261"/>
      <c r="T324" s="262" t="str">
        <f>IF(COUNT(H324:S324)=0,"",SUMPRODUCT(ROUND(H324:S324,#REF!)))</f>
        <v/>
      </c>
      <c r="U324" s="621"/>
      <c r="V324" s="622"/>
      <c r="W324" s="622"/>
      <c r="X324" s="622"/>
      <c r="Y324" s="622"/>
      <c r="Z324" s="623"/>
      <c r="AA324" s="257"/>
      <c r="AB324" s="257"/>
      <c r="AC324" s="257"/>
      <c r="AD324" s="606"/>
      <c r="AE324" s="607"/>
      <c r="AF324" s="608" t="s">
        <v>199</v>
      </c>
      <c r="AG324" s="609"/>
      <c r="AH324" s="610"/>
      <c r="AI324" s="264" t="str">
        <f t="shared" ref="AI324:AT324" si="74">IF(COUNT(H323:H324)=0,"",ROUND(H324/(H323*24*AI308/1000),3))</f>
        <v/>
      </c>
      <c r="AJ324" s="264" t="str">
        <f t="shared" si="74"/>
        <v/>
      </c>
      <c r="AK324" s="264" t="str">
        <f t="shared" si="74"/>
        <v/>
      </c>
      <c r="AL324" s="264" t="str">
        <f t="shared" si="74"/>
        <v/>
      </c>
      <c r="AM324" s="264" t="str">
        <f t="shared" si="74"/>
        <v/>
      </c>
      <c r="AN324" s="264" t="str">
        <f t="shared" si="74"/>
        <v/>
      </c>
      <c r="AO324" s="264" t="str">
        <f t="shared" si="74"/>
        <v/>
      </c>
      <c r="AP324" s="264" t="str">
        <f t="shared" si="74"/>
        <v/>
      </c>
      <c r="AQ324" s="264" t="str">
        <f t="shared" si="74"/>
        <v/>
      </c>
      <c r="AR324" s="264" t="str">
        <f t="shared" si="74"/>
        <v/>
      </c>
      <c r="AS324" s="264" t="str">
        <f t="shared" si="74"/>
        <v/>
      </c>
      <c r="AT324" s="264" t="str">
        <f t="shared" si="74"/>
        <v/>
      </c>
      <c r="AU324" s="265" t="str">
        <f>IF(COUNT(AI324:AT324)=0,"",AVERAGE(AI324:AT324))</f>
        <v/>
      </c>
      <c r="AX324" s="569"/>
      <c r="AY324" s="569"/>
      <c r="AZ324" s="588"/>
      <c r="BA324" s="590"/>
      <c r="BB324" s="590"/>
      <c r="BC324" s="590"/>
      <c r="BD324" s="588"/>
      <c r="BE324" s="583"/>
      <c r="BF324" s="584"/>
      <c r="BG324" s="259"/>
      <c r="BH324" s="259"/>
      <c r="BI324" s="259"/>
      <c r="BJ324" s="259"/>
      <c r="BK324" s="259"/>
      <c r="BL324" s="259"/>
      <c r="BM324" s="259"/>
      <c r="BN324" s="259"/>
      <c r="BO324" s="259"/>
      <c r="BP324" s="259"/>
      <c r="BQ324" s="259"/>
      <c r="BR324" s="259"/>
      <c r="BS324" s="569"/>
      <c r="BT324" s="569"/>
      <c r="BU324" s="569"/>
      <c r="BV324" s="323" t="s">
        <v>172</v>
      </c>
      <c r="BW324" s="581"/>
      <c r="BX324" s="581"/>
      <c r="BY324" s="325" t="str">
        <f>IF(COUNT(BY309,X341)=2,ROUND(BY309*X341/SUM(X339:X348),#REF!),"")</f>
        <v/>
      </c>
      <c r="BZ324" s="325" t="str">
        <f>IF(COUNT(BZ309,Y341)=2,ROUND(BZ309*Y341/SUM(Y339:Y348),#REF!),"")</f>
        <v/>
      </c>
      <c r="CA324" s="325" t="str">
        <f>IF(COUNT(CA309,Z341)=2,ROUND(CA309*Z341/SUM(Z339:Z348),#REF!),"")</f>
        <v/>
      </c>
      <c r="CB324" s="325" t="str">
        <f>IF(COUNT(CB309,AA341)=2,ROUND(CB309*AA341/SUM(AA339:AA348),#REF!),"")</f>
        <v/>
      </c>
      <c r="CC324" s="325" t="str">
        <f>IF(COUNT(CC309,AB341)=2,ROUND(CC309*AB341/SUM(AB339:AB348),#REF!),"")</f>
        <v/>
      </c>
      <c r="CD324" s="325" t="str">
        <f>IF(COUNT(CD309,AC341)=2,ROUND(CD309*AC341/SUM(AC339:AC348),#REF!),"")</f>
        <v/>
      </c>
      <c r="CE324" s="325" t="str">
        <f>IF(COUNT(CE309,AD341)=2,ROUND(CE309*AD341/SUM(AD339:AD348),#REF!),"")</f>
        <v/>
      </c>
      <c r="CF324" s="325" t="str">
        <f>IF(COUNT(CF309,AE341)=2,ROUND(CF309*AE341/SUM(AE339:AE348),#REF!),"")</f>
        <v/>
      </c>
      <c r="CG324" s="325" t="str">
        <f>IF(COUNT(CG309,AF341)=2,ROUND(CG309*AF341/SUM(AF339:AF348),#REF!),"")</f>
        <v/>
      </c>
      <c r="CH324" s="564" t="str">
        <f>IF(CH323="","",CH323)</f>
        <v>風力</v>
      </c>
      <c r="CI324" s="564"/>
      <c r="CJ324" s="564"/>
      <c r="CK324" s="564"/>
      <c r="CL324" s="564"/>
      <c r="CM324" s="564"/>
      <c r="CN324" s="564"/>
      <c r="CO324" s="564"/>
      <c r="CP324" s="564"/>
      <c r="CQ324" s="564"/>
    </row>
    <row r="325" spans="3:97" s="243" customFormat="1" ht="13.5" customHeight="1">
      <c r="C325" s="604" t="e">
        <f>DATE(#REF!+6,1,1)</f>
        <v>#REF!</v>
      </c>
      <c r="D325" s="605"/>
      <c r="E325" s="613" t="s">
        <v>275</v>
      </c>
      <c r="F325" s="614"/>
      <c r="G325" s="615"/>
      <c r="H325" s="256"/>
      <c r="I325" s="256"/>
      <c r="J325" s="256"/>
      <c r="K325" s="256"/>
      <c r="L325" s="256"/>
      <c r="M325" s="256"/>
      <c r="N325" s="256"/>
      <c r="O325" s="256"/>
      <c r="P325" s="256"/>
      <c r="Q325" s="256"/>
      <c r="R325" s="256"/>
      <c r="S325" s="256"/>
      <c r="T325" s="255"/>
      <c r="U325" s="621"/>
      <c r="V325" s="622"/>
      <c r="W325" s="622"/>
      <c r="X325" s="622"/>
      <c r="Y325" s="622"/>
      <c r="Z325" s="623"/>
      <c r="AA325" s="257"/>
      <c r="AB325" s="257"/>
      <c r="AC325" s="257"/>
      <c r="AD325" s="604" t="e">
        <f>DATE(#REF!+6,1,1)</f>
        <v>#REF!</v>
      </c>
      <c r="AE325" s="605"/>
      <c r="AF325" s="613" t="s">
        <v>198</v>
      </c>
      <c r="AG325" s="614"/>
      <c r="AH325" s="615"/>
      <c r="AI325" s="258" t="str">
        <f>IF(COUNT(S323,H325)&lt;&gt;2,"",ROUND(MIN(S323,H325)*H308,#REF!))</f>
        <v/>
      </c>
      <c r="AJ325" s="258" t="str">
        <f>IF(COUNT(H325,I325)&lt;&gt;2,"",ROUND(MIN(H325,I325)*I308,#REF!))</f>
        <v/>
      </c>
      <c r="AK325" s="258" t="str">
        <f>IF(COUNT(I325,J325)&lt;&gt;2,"",ROUND(MIN(I325,J325)*J308,#REF!))</f>
        <v/>
      </c>
      <c r="AL325" s="258" t="str">
        <f>IF(COUNT(J325,K325)&lt;&gt;2,"",ROUND(MIN(J325,K325)*K308,#REF!))</f>
        <v/>
      </c>
      <c r="AM325" s="258" t="str">
        <f>IF(COUNT(K325,L325)&lt;&gt;2,"",ROUND(MIN(K325,L325)*L308,#REF!))</f>
        <v/>
      </c>
      <c r="AN325" s="258" t="str">
        <f>IF(COUNT(L325,M325)&lt;&gt;2,"",ROUND(MIN(L325,M325)*M308,#REF!))</f>
        <v/>
      </c>
      <c r="AO325" s="258" t="str">
        <f>IF(COUNT(M325,N325)&lt;&gt;2,"",ROUND(MIN(M325,N325)*N308,#REF!))</f>
        <v/>
      </c>
      <c r="AP325" s="258" t="str">
        <f>IF(COUNT(N325,O325)&lt;&gt;2,"",ROUND(MIN(N325,O325)*O308,#REF!))</f>
        <v/>
      </c>
      <c r="AQ325" s="258" t="str">
        <f>IF(COUNT(O325,P325)&lt;&gt;2,"",ROUND(MIN(O325,P325)*P308,#REF!))</f>
        <v/>
      </c>
      <c r="AR325" s="258" t="str">
        <f>IF(COUNT(P325,Q325)&lt;&gt;2,"",ROUND(MIN(P325,Q325)*Q308,#REF!))</f>
        <v/>
      </c>
      <c r="AS325" s="258" t="str">
        <f>IF(COUNT(Q325,R325)&lt;&gt;2,"",ROUND(MIN(Q325,R325)*R308,#REF!))</f>
        <v/>
      </c>
      <c r="AT325" s="258" t="str">
        <f>IF(COUNT(R325,S325)&lt;&gt;2,"",ROUND(MIN(R325,S325)*S308,#REF!))</f>
        <v/>
      </c>
      <c r="AU325" s="255"/>
      <c r="AX325" s="569"/>
      <c r="AY325" s="569"/>
      <c r="AZ325" s="589"/>
      <c r="BA325" s="590"/>
      <c r="BB325" s="590"/>
      <c r="BC325" s="590"/>
      <c r="BD325" s="589"/>
      <c r="BE325" s="585" t="e">
        <f>IF(#REF!="発電事業者","月間送電電力量（GWh）","月間受電電力量（GWh）")</f>
        <v>#REF!</v>
      </c>
      <c r="BF325" s="586"/>
      <c r="BG325" s="325" t="str">
        <f>IF(COUNT(BG310,L341)=2,ROUND(BG310*L341/SUM(L339:L348),#REF!),"")</f>
        <v/>
      </c>
      <c r="BH325" s="325" t="str">
        <f>IF(COUNT(BH310,M341)=2,ROUND(BH310*M341/SUM(M339:M348),#REF!),"")</f>
        <v/>
      </c>
      <c r="BI325" s="325" t="str">
        <f>IF(COUNT(BI310,N341)=2,ROUND(BI310*N341/SUM(N339:N348),#REF!),"")</f>
        <v/>
      </c>
      <c r="BJ325" s="325" t="str">
        <f>IF(COUNT(BJ310,O341)=2,ROUND(BJ310*O341/SUM(O339:O348),#REF!),"")</f>
        <v/>
      </c>
      <c r="BK325" s="325" t="str">
        <f>IF(COUNT(BK310,P341)=2,ROUND(BK310*P341/SUM(P339:P348),#REF!),"")</f>
        <v/>
      </c>
      <c r="BL325" s="325" t="str">
        <f>IF(COUNT(BL310,Q341)=2,ROUND(BL310*Q341/SUM(Q339:Q348),#REF!),"")</f>
        <v/>
      </c>
      <c r="BM325" s="325" t="str">
        <f>IF(COUNT(BM310,R341)=2,ROUND(BM310*R341/SUM(R339:R348),#REF!),"")</f>
        <v/>
      </c>
      <c r="BN325" s="325" t="str">
        <f>IF(COUNT(BN310,S341)=2,ROUND(BN310*S341/SUM(S339:S348),#REF!),"")</f>
        <v/>
      </c>
      <c r="BO325" s="325" t="str">
        <f>IF(COUNT(BO310,T341)=2,ROUND(BO310*T341/SUM(T339:T348),#REF!),"")</f>
        <v/>
      </c>
      <c r="BP325" s="325" t="str">
        <f>IF(COUNT(BP310,U341)=2,ROUND(BP310*U341/SUM(U339:U348),#REF!),"")</f>
        <v/>
      </c>
      <c r="BQ325" s="325" t="str">
        <f>IF(COUNT(BQ310,V341)=2,ROUND(BQ310*V341/SUM(V339:V348),#REF!),"")</f>
        <v/>
      </c>
      <c r="BR325" s="325" t="str">
        <f>IF(COUNT(BR310,W341)=2,ROUND(BR310*W341/SUM(W339:W348),#REF!),"")</f>
        <v/>
      </c>
      <c r="BS325" s="569" t="e">
        <f>IF(#REF!="発電事業者","年間送電電力量（GWh）","年間受電電力量（GWh）")</f>
        <v>#REF!</v>
      </c>
      <c r="BT325" s="569"/>
      <c r="BU325" s="569"/>
      <c r="BV325" s="323" t="s">
        <v>25</v>
      </c>
      <c r="BW325" s="582"/>
      <c r="BX325" s="582"/>
      <c r="BY325" s="325" t="str">
        <f>IF(COUNT(BY310,X341)=2,ROUND(BY310*X341/SUM(X339:X348),#REF!),"")</f>
        <v/>
      </c>
      <c r="BZ325" s="325" t="str">
        <f>IF(COUNT(BZ310,Y341)=2,ROUND(BZ310*Y341/SUM(Y339:Y348),#REF!),"")</f>
        <v/>
      </c>
      <c r="CA325" s="325" t="str">
        <f>IF(COUNT(CA310,Z341)=2,ROUND(CA310*Z341/SUM(Z339:Z348),#REF!),"")</f>
        <v/>
      </c>
      <c r="CB325" s="325" t="str">
        <f>IF(COUNT(CB310,AA341)=2,ROUND(CB310*AA341/SUM(AA339:AA348),#REF!),"")</f>
        <v/>
      </c>
      <c r="CC325" s="325" t="str">
        <f>IF(COUNT(CC310,AB341)=2,ROUND(CC310*AB341/SUM(AB339:AB348),#REF!),"")</f>
        <v/>
      </c>
      <c r="CD325" s="325" t="str">
        <f>IF(COUNT(CD310,AC341)=2,ROUND(CD310*AC341/SUM(AC339:AC348),#REF!),"")</f>
        <v/>
      </c>
      <c r="CE325" s="325" t="str">
        <f>IF(COUNT(CE310,AD341)=2,ROUND(CE310*AD341/SUM(AD339:AD348),#REF!),"")</f>
        <v/>
      </c>
      <c r="CF325" s="325" t="str">
        <f>IF(COUNT(CF310,AE341)=2,ROUND(CF310*AE341/SUM(AE339:AE348),#REF!),"")</f>
        <v/>
      </c>
      <c r="CG325" s="325" t="str">
        <f>IF(COUNT(CG310,AF341)=2,ROUND(CG310*AF341/SUM(AF339:AF348),#REF!),"")</f>
        <v/>
      </c>
      <c r="CH325" s="565" t="str">
        <f>IF(COUNTA(AG341)=0,"",AG341)</f>
        <v/>
      </c>
      <c r="CI325" s="565"/>
      <c r="CJ325" s="565"/>
      <c r="CK325" s="565"/>
      <c r="CL325" s="565"/>
      <c r="CM325" s="565"/>
      <c r="CN325" s="565"/>
      <c r="CO325" s="565"/>
      <c r="CP325" s="565"/>
      <c r="CQ325" s="565"/>
    </row>
    <row r="326" spans="3:97" s="243" customFormat="1" ht="13.5" customHeight="1">
      <c r="C326" s="606"/>
      <c r="D326" s="607"/>
      <c r="E326" s="608" t="s">
        <v>212</v>
      </c>
      <c r="F326" s="609"/>
      <c r="G326" s="610"/>
      <c r="H326" s="261"/>
      <c r="I326" s="261"/>
      <c r="J326" s="261"/>
      <c r="K326" s="261"/>
      <c r="L326" s="261"/>
      <c r="M326" s="261"/>
      <c r="N326" s="261"/>
      <c r="O326" s="261"/>
      <c r="P326" s="261"/>
      <c r="Q326" s="261"/>
      <c r="R326" s="261"/>
      <c r="S326" s="261"/>
      <c r="T326" s="262" t="str">
        <f>IF(COUNT(H326:S326)=0,"",SUMPRODUCT(ROUND(H326:S326,#REF!)))</f>
        <v/>
      </c>
      <c r="U326" s="621"/>
      <c r="V326" s="622"/>
      <c r="W326" s="622"/>
      <c r="X326" s="622"/>
      <c r="Y326" s="622"/>
      <c r="Z326" s="623"/>
      <c r="AA326" s="257"/>
      <c r="AB326" s="257"/>
      <c r="AC326" s="257"/>
      <c r="AD326" s="606"/>
      <c r="AE326" s="607"/>
      <c r="AF326" s="608" t="s">
        <v>199</v>
      </c>
      <c r="AG326" s="609"/>
      <c r="AH326" s="610"/>
      <c r="AI326" s="264" t="str">
        <f t="shared" ref="AI326:AT326" si="75">IF(COUNT(H325:H326)=0,"",ROUND(H326/(H325*24*AI308/1000),3))</f>
        <v/>
      </c>
      <c r="AJ326" s="264" t="str">
        <f t="shared" si="75"/>
        <v/>
      </c>
      <c r="AK326" s="264" t="str">
        <f t="shared" si="75"/>
        <v/>
      </c>
      <c r="AL326" s="264" t="str">
        <f t="shared" si="75"/>
        <v/>
      </c>
      <c r="AM326" s="264" t="str">
        <f t="shared" si="75"/>
        <v/>
      </c>
      <c r="AN326" s="264" t="str">
        <f t="shared" si="75"/>
        <v/>
      </c>
      <c r="AO326" s="264" t="str">
        <f t="shared" si="75"/>
        <v/>
      </c>
      <c r="AP326" s="264" t="str">
        <f t="shared" si="75"/>
        <v/>
      </c>
      <c r="AQ326" s="264" t="str">
        <f t="shared" si="75"/>
        <v/>
      </c>
      <c r="AR326" s="264" t="str">
        <f t="shared" si="75"/>
        <v/>
      </c>
      <c r="AS326" s="264" t="str">
        <f t="shared" si="75"/>
        <v/>
      </c>
      <c r="AT326" s="264" t="str">
        <f t="shared" si="75"/>
        <v/>
      </c>
      <c r="AU326" s="265" t="str">
        <f>IF(COUNT(AI326:AT326)=0,"",AVERAGE(AI326:AT326))</f>
        <v/>
      </c>
      <c r="AX326" s="569" t="str">
        <f>IF(C342="","",C342)</f>
        <v/>
      </c>
      <c r="AY326" s="569"/>
      <c r="AZ326" s="587" t="str">
        <f>IF(E342="","",E342)</f>
        <v/>
      </c>
      <c r="BA326" s="590" t="str">
        <f ca="1">IF(F342="","",F342)</f>
        <v/>
      </c>
      <c r="BB326" s="590"/>
      <c r="BC326" s="590"/>
      <c r="BD326" s="587" t="str">
        <f>IF(I342="","",I342)</f>
        <v/>
      </c>
      <c r="BE326" s="578" t="e">
        <f>IF(#REF!="発電事業者","送電電力（MW）","受電電力（MW）")</f>
        <v>#REF!</v>
      </c>
      <c r="BF326" s="579"/>
      <c r="BG326" s="325" t="str">
        <f>IF(COUNT(BG308,L342)=2,ROUND(BG308*L342/SUM(L339:L348),#REF!),"")</f>
        <v/>
      </c>
      <c r="BH326" s="325" t="str">
        <f>IF(COUNT(BH308,M342)=2,ROUND(BH308*M342/SUM(M339:M348),#REF!),"")</f>
        <v/>
      </c>
      <c r="BI326" s="325" t="str">
        <f>IF(COUNT(BI308,N342)=2,ROUND(BI308*N342/SUM(N339:N348),#REF!),"")</f>
        <v/>
      </c>
      <c r="BJ326" s="325" t="str">
        <f>IF(COUNT(BJ308,O342)=2,ROUND(BJ308*O342/SUM(O339:O348),#REF!),"")</f>
        <v/>
      </c>
      <c r="BK326" s="325" t="str">
        <f>IF(COUNT(BK308,P342)=2,ROUND(BK308*P342/SUM(P339:P348),#REF!),"")</f>
        <v/>
      </c>
      <c r="BL326" s="325" t="str">
        <f>IF(COUNT(BL308,Q342)=2,ROUND(BL308*Q342/SUM(Q339:Q348),#REF!),"")</f>
        <v/>
      </c>
      <c r="BM326" s="325" t="str">
        <f>IF(COUNT(BM308,R342)=2,ROUND(BM308*R342/SUM(R339:R348),#REF!),"")</f>
        <v/>
      </c>
      <c r="BN326" s="325" t="str">
        <f>IF(COUNT(BN308,S342)=2,ROUND(BN308*S342/SUM(S339:S348),#REF!),"")</f>
        <v/>
      </c>
      <c r="BO326" s="325" t="str">
        <f>IF(COUNT(BO308,T342)=2,ROUND(BO308*T342/SUM(T339:T348),#REF!),"")</f>
        <v/>
      </c>
      <c r="BP326" s="325" t="str">
        <f>IF(COUNT(BP308,U342)=2,ROUND(BP308*U342/SUM(U339:U348),#REF!),"")</f>
        <v/>
      </c>
      <c r="BQ326" s="325" t="str">
        <f>IF(COUNT(BQ308,V342)=2,ROUND(BQ308*V342/SUM(V339:V348),#REF!),"")</f>
        <v/>
      </c>
      <c r="BR326" s="325" t="str">
        <f>IF(COUNT(BR308,W342)=2,ROUND(BR308*W342/SUM(W339:W348),#REF!),"")</f>
        <v/>
      </c>
      <c r="BS326" s="569" t="e">
        <f>IF(#REF!="発電事業者","送電電力（MW）","受電電力（MW）")</f>
        <v>#REF!</v>
      </c>
      <c r="BT326" s="569"/>
      <c r="BU326" s="569"/>
      <c r="BV326" s="323" t="s">
        <v>171</v>
      </c>
      <c r="BW326" s="580"/>
      <c r="BX326" s="580"/>
      <c r="BY326" s="325" t="str">
        <f>IF(COUNT(BY308,X342)=2,ROUND(BY308*X342/SUM(X339:X348),#REF!),"")</f>
        <v/>
      </c>
      <c r="BZ326" s="325" t="str">
        <f>IF(COUNT(BZ308,Y342)=2,ROUND(BZ308*Y342/SUM(Y339:Y348),#REF!),"")</f>
        <v/>
      </c>
      <c r="CA326" s="325" t="str">
        <f>IF(COUNT(CA308,Z342)=2,ROUND(CA308*Z342/SUM(Z339:Z348),#REF!),"")</f>
        <v/>
      </c>
      <c r="CB326" s="325" t="str">
        <f>IF(COUNT(CB308,AA342)=2,ROUND(CB308*AA342/SUM(AA339:AA348),#REF!),"")</f>
        <v/>
      </c>
      <c r="CC326" s="325" t="str">
        <f>IF(COUNT(CC308,AB342)=2,ROUND(CC308*AB342/SUM(AB339:AB348),#REF!),"")</f>
        <v/>
      </c>
      <c r="CD326" s="325" t="str">
        <f>IF(COUNT(CD308,AC342)=2,ROUND(CD308*AC342/SUM(AC339:AC348),#REF!),"")</f>
        <v/>
      </c>
      <c r="CE326" s="325" t="str">
        <f>IF(COUNT(CE308,AD342)=2,ROUND(CE308*AD342/SUM(AD339:AD348),#REF!),"")</f>
        <v/>
      </c>
      <c r="CF326" s="325" t="str">
        <f>IF(COUNT(CF308,AE342)=2,ROUND(CF308*AE342/SUM(AE339:AE348),#REF!),"")</f>
        <v/>
      </c>
      <c r="CG326" s="325" t="str">
        <f>IF(COUNT(CG308,AF342)=2,ROUND(CG308*AF342/SUM(AF339:AF348),#REF!),"")</f>
        <v/>
      </c>
      <c r="CH326" s="563" t="s">
        <v>117</v>
      </c>
      <c r="CI326" s="563"/>
      <c r="CJ326" s="563"/>
      <c r="CK326" s="563"/>
      <c r="CL326" s="563"/>
      <c r="CM326" s="563"/>
      <c r="CN326" s="563"/>
      <c r="CO326" s="563"/>
      <c r="CP326" s="563"/>
      <c r="CQ326" s="563"/>
    </row>
    <row r="327" spans="3:97" s="243" customFormat="1" ht="13.5" customHeight="1">
      <c r="C327" s="604" t="e">
        <f>DATE(#REF!+7,1,1)</f>
        <v>#REF!</v>
      </c>
      <c r="D327" s="605"/>
      <c r="E327" s="613" t="s">
        <v>275</v>
      </c>
      <c r="F327" s="614"/>
      <c r="G327" s="615"/>
      <c r="H327" s="256"/>
      <c r="I327" s="256"/>
      <c r="J327" s="256"/>
      <c r="K327" s="256"/>
      <c r="L327" s="256"/>
      <c r="M327" s="256"/>
      <c r="N327" s="256"/>
      <c r="O327" s="256"/>
      <c r="P327" s="256"/>
      <c r="Q327" s="256"/>
      <c r="R327" s="256"/>
      <c r="S327" s="256"/>
      <c r="T327" s="255"/>
      <c r="U327" s="621"/>
      <c r="V327" s="622"/>
      <c r="W327" s="622"/>
      <c r="X327" s="622"/>
      <c r="Y327" s="622"/>
      <c r="Z327" s="623"/>
      <c r="AA327" s="257"/>
      <c r="AB327" s="257"/>
      <c r="AC327" s="257"/>
      <c r="AD327" s="604" t="e">
        <f>DATE(#REF!+7,1,1)</f>
        <v>#REF!</v>
      </c>
      <c r="AE327" s="605"/>
      <c r="AF327" s="613" t="s">
        <v>198</v>
      </c>
      <c r="AG327" s="614"/>
      <c r="AH327" s="615"/>
      <c r="AI327" s="258" t="str">
        <f>IF(COUNT(S325,H327)&lt;&gt;2,"",ROUND(MIN(S325,H327)*H308,#REF!))</f>
        <v/>
      </c>
      <c r="AJ327" s="258" t="str">
        <f>IF(COUNT(H327,I327)&lt;&gt;2,"",ROUND(MIN(H327,I327)*I308,#REF!))</f>
        <v/>
      </c>
      <c r="AK327" s="258" t="str">
        <f>IF(COUNT(I327,J327)&lt;&gt;2,"",ROUND(MIN(I327,J327)*J308,#REF!))</f>
        <v/>
      </c>
      <c r="AL327" s="258" t="str">
        <f>IF(COUNT(J327,K327)&lt;&gt;2,"",ROUND(MIN(J327,K327)*K308,#REF!))</f>
        <v/>
      </c>
      <c r="AM327" s="258" t="str">
        <f>IF(COUNT(K327,L327)&lt;&gt;2,"",ROUND(MIN(K327,L327)*L308,#REF!))</f>
        <v/>
      </c>
      <c r="AN327" s="258" t="str">
        <f>IF(COUNT(L327,M327)&lt;&gt;2,"",ROUND(MIN(L327,M327)*M308,#REF!))</f>
        <v/>
      </c>
      <c r="AO327" s="258" t="str">
        <f>IF(COUNT(M327,N327)&lt;&gt;2,"",ROUND(MIN(M327,N327)*N308,#REF!))</f>
        <v/>
      </c>
      <c r="AP327" s="258" t="str">
        <f>IF(COUNT(N327,O327)&lt;&gt;2,"",ROUND(MIN(N327,O327)*O308,#REF!))</f>
        <v/>
      </c>
      <c r="AQ327" s="258" t="str">
        <f>IF(COUNT(O327,P327)&lt;&gt;2,"",ROUND(MIN(O327,P327)*P308,#REF!))</f>
        <v/>
      </c>
      <c r="AR327" s="258" t="str">
        <f>IF(COUNT(P327,Q327)&lt;&gt;2,"",ROUND(MIN(P327,Q327)*Q308,#REF!))</f>
        <v/>
      </c>
      <c r="AS327" s="258" t="str">
        <f>IF(COUNT(Q327,R327)&lt;&gt;2,"",ROUND(MIN(Q327,R327)*R308,#REF!))</f>
        <v/>
      </c>
      <c r="AT327" s="258" t="str">
        <f>IF(COUNT(R327,S327)&lt;&gt;2,"",ROUND(MIN(R327,S327)*S308,#REF!))</f>
        <v/>
      </c>
      <c r="AU327" s="255"/>
      <c r="AX327" s="569"/>
      <c r="AY327" s="569"/>
      <c r="AZ327" s="588"/>
      <c r="BA327" s="590"/>
      <c r="BB327" s="590"/>
      <c r="BC327" s="590"/>
      <c r="BD327" s="588"/>
      <c r="BE327" s="583"/>
      <c r="BF327" s="584"/>
      <c r="BG327" s="259"/>
      <c r="BH327" s="259"/>
      <c r="BI327" s="259"/>
      <c r="BJ327" s="259"/>
      <c r="BK327" s="259"/>
      <c r="BL327" s="259"/>
      <c r="BM327" s="259"/>
      <c r="BN327" s="259"/>
      <c r="BO327" s="259"/>
      <c r="BP327" s="259"/>
      <c r="BQ327" s="259"/>
      <c r="BR327" s="259"/>
      <c r="BS327" s="569"/>
      <c r="BT327" s="569"/>
      <c r="BU327" s="569"/>
      <c r="BV327" s="323" t="s">
        <v>172</v>
      </c>
      <c r="BW327" s="581"/>
      <c r="BX327" s="581"/>
      <c r="BY327" s="325" t="str">
        <f>IF(COUNT(BY309,X342)=2,ROUND(BY309*X342/SUM(X339:X348),#REF!),"")</f>
        <v/>
      </c>
      <c r="BZ327" s="325" t="str">
        <f>IF(COUNT(BZ309,Y342)=2,ROUND(BZ309*Y342/SUM(Y339:Y348),#REF!),"")</f>
        <v/>
      </c>
      <c r="CA327" s="325" t="str">
        <f>IF(COUNT(CA309,Z342)=2,ROUND(CA309*Z342/SUM(Z339:Z348),#REF!),"")</f>
        <v/>
      </c>
      <c r="CB327" s="325" t="str">
        <f>IF(COUNT(CB309,AA342)=2,ROUND(CB309*AA342/SUM(AA339:AA348),#REF!),"")</f>
        <v/>
      </c>
      <c r="CC327" s="325" t="str">
        <f>IF(COUNT(CC309,AB342)=2,ROUND(CC309*AB342/SUM(AB339:AB348),#REF!),"")</f>
        <v/>
      </c>
      <c r="CD327" s="325" t="str">
        <f>IF(COUNT(CD309,AC342)=2,ROUND(CD309*AC342/SUM(AC339:AC348),#REF!),"")</f>
        <v/>
      </c>
      <c r="CE327" s="325" t="str">
        <f>IF(COUNT(CE309,AD342)=2,ROUND(CE309*AD342/SUM(AD339:AD348),#REF!),"")</f>
        <v/>
      </c>
      <c r="CF327" s="325" t="str">
        <f>IF(COUNT(CF309,AE342)=2,ROUND(CF309*AE342/SUM(AE339:AE348),#REF!),"")</f>
        <v/>
      </c>
      <c r="CG327" s="325" t="str">
        <f>IF(COUNT(CG309,AF342)=2,ROUND(CG309*AF342/SUM(AF339:AF348),#REF!),"")</f>
        <v/>
      </c>
      <c r="CH327" s="564" t="str">
        <f>IF(CH326="","",CH326)</f>
        <v>風力</v>
      </c>
      <c r="CI327" s="564"/>
      <c r="CJ327" s="564"/>
      <c r="CK327" s="564"/>
      <c r="CL327" s="564"/>
      <c r="CM327" s="564"/>
      <c r="CN327" s="564"/>
      <c r="CO327" s="564"/>
      <c r="CP327" s="564"/>
      <c r="CQ327" s="564"/>
    </row>
    <row r="328" spans="3:97" s="243" customFormat="1" ht="13.5" customHeight="1">
      <c r="C328" s="606"/>
      <c r="D328" s="607"/>
      <c r="E328" s="608" t="s">
        <v>212</v>
      </c>
      <c r="F328" s="609"/>
      <c r="G328" s="610"/>
      <c r="H328" s="261"/>
      <c r="I328" s="261"/>
      <c r="J328" s="261"/>
      <c r="K328" s="261"/>
      <c r="L328" s="261"/>
      <c r="M328" s="261"/>
      <c r="N328" s="261"/>
      <c r="O328" s="261"/>
      <c r="P328" s="261"/>
      <c r="Q328" s="261"/>
      <c r="R328" s="261"/>
      <c r="S328" s="261"/>
      <c r="T328" s="262" t="str">
        <f>IF(COUNT(H328:S328)=0,"",SUMPRODUCT(ROUND(H328:S328,#REF!)))</f>
        <v/>
      </c>
      <c r="U328" s="621"/>
      <c r="V328" s="622"/>
      <c r="W328" s="622"/>
      <c r="X328" s="622"/>
      <c r="Y328" s="622"/>
      <c r="Z328" s="623"/>
      <c r="AA328" s="257"/>
      <c r="AB328" s="257"/>
      <c r="AC328" s="257"/>
      <c r="AD328" s="606"/>
      <c r="AE328" s="607"/>
      <c r="AF328" s="608" t="s">
        <v>199</v>
      </c>
      <c r="AG328" s="609"/>
      <c r="AH328" s="610"/>
      <c r="AI328" s="264" t="str">
        <f t="shared" ref="AI328:AT328" si="76">IF(COUNT(H327:H328)=0,"",ROUND(H328/(H327*24*AI308/1000),3))</f>
        <v/>
      </c>
      <c r="AJ328" s="264" t="str">
        <f t="shared" si="76"/>
        <v/>
      </c>
      <c r="AK328" s="264" t="str">
        <f t="shared" si="76"/>
        <v/>
      </c>
      <c r="AL328" s="264" t="str">
        <f t="shared" si="76"/>
        <v/>
      </c>
      <c r="AM328" s="264" t="str">
        <f t="shared" si="76"/>
        <v/>
      </c>
      <c r="AN328" s="264" t="str">
        <f t="shared" si="76"/>
        <v/>
      </c>
      <c r="AO328" s="264" t="str">
        <f t="shared" si="76"/>
        <v/>
      </c>
      <c r="AP328" s="264" t="str">
        <f t="shared" si="76"/>
        <v/>
      </c>
      <c r="AQ328" s="264" t="str">
        <f t="shared" si="76"/>
        <v/>
      </c>
      <c r="AR328" s="264" t="str">
        <f t="shared" si="76"/>
        <v/>
      </c>
      <c r="AS328" s="264" t="str">
        <f t="shared" si="76"/>
        <v/>
      </c>
      <c r="AT328" s="264" t="str">
        <f t="shared" si="76"/>
        <v/>
      </c>
      <c r="AU328" s="265" t="str">
        <f>IF(COUNT(AI328:AT328)=0,"",AVERAGE(AI328:AT328))</f>
        <v/>
      </c>
      <c r="AX328" s="569"/>
      <c r="AY328" s="569"/>
      <c r="AZ328" s="589"/>
      <c r="BA328" s="590"/>
      <c r="BB328" s="590"/>
      <c r="BC328" s="590"/>
      <c r="BD328" s="589"/>
      <c r="BE328" s="585" t="e">
        <f>IF(#REF!="発電事業者","月間送電電力量（GWh）","月間受電電力量（GWh）")</f>
        <v>#REF!</v>
      </c>
      <c r="BF328" s="586"/>
      <c r="BG328" s="325" t="str">
        <f>IF(COUNT(BG310,L342)=2,ROUND(BG310*L342/SUM(L339:L348),#REF!),"")</f>
        <v/>
      </c>
      <c r="BH328" s="325" t="str">
        <f>IF(COUNT(BH310,M342)=2,ROUND(BH310*M342/SUM(M339:M348),#REF!),"")</f>
        <v/>
      </c>
      <c r="BI328" s="325" t="str">
        <f>IF(COUNT(BI310,N342)=2,ROUND(BI310*N342/SUM(N339:N348),#REF!),"")</f>
        <v/>
      </c>
      <c r="BJ328" s="325" t="str">
        <f>IF(COUNT(BJ310,O342)=2,ROUND(BJ310*O342/SUM(O339:O348),#REF!),"")</f>
        <v/>
      </c>
      <c r="BK328" s="325" t="str">
        <f>IF(COUNT(BK310,P342)=2,ROUND(BK310*P342/SUM(P339:P348),#REF!),"")</f>
        <v/>
      </c>
      <c r="BL328" s="325" t="str">
        <f>IF(COUNT(BL310,Q342)=2,ROUND(BL310*Q342/SUM(Q339:Q348),#REF!),"")</f>
        <v/>
      </c>
      <c r="BM328" s="325" t="str">
        <f>IF(COUNT(BM310,R342)=2,ROUND(BM310*R342/SUM(R339:R348),#REF!),"")</f>
        <v/>
      </c>
      <c r="BN328" s="325" t="str">
        <f>IF(COUNT(BN310,S342)=2,ROUND(BN310*S342/SUM(S339:S348),#REF!),"")</f>
        <v/>
      </c>
      <c r="BO328" s="325" t="str">
        <f>IF(COUNT(BO310,T342)=2,ROUND(BO310*T342/SUM(T339:T348),#REF!),"")</f>
        <v/>
      </c>
      <c r="BP328" s="325" t="str">
        <f>IF(COUNT(BP310,U342)=2,ROUND(BP310*U342/SUM(U339:U348),#REF!),"")</f>
        <v/>
      </c>
      <c r="BQ328" s="325" t="str">
        <f>IF(COUNT(BQ310,V342)=2,ROUND(BQ310*V342/SUM(V339:V348),#REF!),"")</f>
        <v/>
      </c>
      <c r="BR328" s="325" t="str">
        <f>IF(COUNT(BR310,W342)=2,ROUND(BR310*W342/SUM(W339:W348),#REF!),"")</f>
        <v/>
      </c>
      <c r="BS328" s="569" t="e">
        <f>IF(#REF!="発電事業者","年間送電電力量（GWh）","年間受電電力量（GWh）")</f>
        <v>#REF!</v>
      </c>
      <c r="BT328" s="569"/>
      <c r="BU328" s="569"/>
      <c r="BV328" s="323" t="s">
        <v>25</v>
      </c>
      <c r="BW328" s="582"/>
      <c r="BX328" s="582"/>
      <c r="BY328" s="325" t="str">
        <f>IF(COUNT(BY310,X342)=2,ROUND(BY310*X342/SUM(X339:X348),#REF!),"")</f>
        <v/>
      </c>
      <c r="BZ328" s="325" t="str">
        <f>IF(COUNT(BZ310,Y342)=2,ROUND(BZ310*Y342/SUM(Y339:Y348),#REF!),"")</f>
        <v/>
      </c>
      <c r="CA328" s="325" t="str">
        <f>IF(COUNT(CA310,Z342)=2,ROUND(CA310*Z342/SUM(Z339:Z348),#REF!),"")</f>
        <v/>
      </c>
      <c r="CB328" s="325" t="str">
        <f>IF(COUNT(CB310,AA342)=2,ROUND(CB310*AA342/SUM(AA339:AA348),#REF!),"")</f>
        <v/>
      </c>
      <c r="CC328" s="325" t="str">
        <f>IF(COUNT(CC310,AB342)=2,ROUND(CC310*AB342/SUM(AB339:AB348),#REF!),"")</f>
        <v/>
      </c>
      <c r="CD328" s="325" t="str">
        <f>IF(COUNT(CD310,AC342)=2,ROUND(CD310*AC342/SUM(AC339:AC348),#REF!),"")</f>
        <v/>
      </c>
      <c r="CE328" s="325" t="str">
        <f>IF(COUNT(CE310,AD342)=2,ROUND(CE310*AD342/SUM(AD339:AD348),#REF!),"")</f>
        <v/>
      </c>
      <c r="CF328" s="325" t="str">
        <f>IF(COUNT(CF310,AE342)=2,ROUND(CF310*AE342/SUM(AE339:AE348),#REF!),"")</f>
        <v/>
      </c>
      <c r="CG328" s="325" t="str">
        <f>IF(COUNT(CG310,AF342)=2,ROUND(CG310*AF342/SUM(AF339:AF348),#REF!),"")</f>
        <v/>
      </c>
      <c r="CH328" s="565" t="str">
        <f>IF(COUNTA(AG342)=0,"",AG342)</f>
        <v/>
      </c>
      <c r="CI328" s="565"/>
      <c r="CJ328" s="565"/>
      <c r="CK328" s="565"/>
      <c r="CL328" s="565"/>
      <c r="CM328" s="565"/>
      <c r="CN328" s="565"/>
      <c r="CO328" s="565"/>
      <c r="CP328" s="565"/>
      <c r="CQ328" s="565"/>
    </row>
    <row r="329" spans="3:97" s="243" customFormat="1" ht="13.5" customHeight="1">
      <c r="C329" s="604" t="e">
        <f>DATE(#REF!+8,1,1)</f>
        <v>#REF!</v>
      </c>
      <c r="D329" s="605"/>
      <c r="E329" s="613" t="s">
        <v>275</v>
      </c>
      <c r="F329" s="614"/>
      <c r="G329" s="615"/>
      <c r="H329" s="256"/>
      <c r="I329" s="256"/>
      <c r="J329" s="256"/>
      <c r="K329" s="256"/>
      <c r="L329" s="256"/>
      <c r="M329" s="256"/>
      <c r="N329" s="256"/>
      <c r="O329" s="256"/>
      <c r="P329" s="256"/>
      <c r="Q329" s="256"/>
      <c r="R329" s="256"/>
      <c r="S329" s="256"/>
      <c r="T329" s="255"/>
      <c r="U329" s="621"/>
      <c r="V329" s="622"/>
      <c r="W329" s="622"/>
      <c r="X329" s="622"/>
      <c r="Y329" s="622"/>
      <c r="Z329" s="623"/>
      <c r="AA329" s="257"/>
      <c r="AB329" s="257"/>
      <c r="AC329" s="257"/>
      <c r="AD329" s="604" t="e">
        <f>DATE(#REF!+8,1,1)</f>
        <v>#REF!</v>
      </c>
      <c r="AE329" s="605"/>
      <c r="AF329" s="613" t="s">
        <v>198</v>
      </c>
      <c r="AG329" s="614"/>
      <c r="AH329" s="615"/>
      <c r="AI329" s="258" t="str">
        <f>IF(COUNT(S327,H329)&lt;&gt;2,"",ROUND(MIN(S327,H329)*H308,#REF!))</f>
        <v/>
      </c>
      <c r="AJ329" s="258" t="str">
        <f>IF(COUNT(H329,I329)&lt;&gt;2,"",ROUND(MIN(H329,I329)*I308,#REF!))</f>
        <v/>
      </c>
      <c r="AK329" s="258" t="str">
        <f>IF(COUNT(I329,J329)&lt;&gt;2,"",ROUND(MIN(I329,J329)*J308,#REF!))</f>
        <v/>
      </c>
      <c r="AL329" s="258" t="str">
        <f>IF(COUNT(J329,K329)&lt;&gt;2,"",ROUND(MIN(J329,K329)*K308,#REF!))</f>
        <v/>
      </c>
      <c r="AM329" s="258" t="str">
        <f>IF(COUNT(K329,L329)&lt;&gt;2,"",ROUND(MIN(K329,L329)*L308,#REF!))</f>
        <v/>
      </c>
      <c r="AN329" s="258" t="str">
        <f>IF(COUNT(L329,M329)&lt;&gt;2,"",ROUND(MIN(L329,M329)*M308,#REF!))</f>
        <v/>
      </c>
      <c r="AO329" s="258" t="str">
        <f>IF(COUNT(M329,N329)&lt;&gt;2,"",ROUND(MIN(M329,N329)*N308,#REF!))</f>
        <v/>
      </c>
      <c r="AP329" s="258" t="str">
        <f>IF(COUNT(N329,O329)&lt;&gt;2,"",ROUND(MIN(N329,O329)*O308,#REF!))</f>
        <v/>
      </c>
      <c r="AQ329" s="258" t="str">
        <f>IF(COUNT(O329,P329)&lt;&gt;2,"",ROUND(MIN(O329,P329)*P308,#REF!))</f>
        <v/>
      </c>
      <c r="AR329" s="258" t="str">
        <f>IF(COUNT(P329,Q329)&lt;&gt;2,"",ROUND(MIN(P329,Q329)*Q308,#REF!))</f>
        <v/>
      </c>
      <c r="AS329" s="258" t="str">
        <f>IF(COUNT(Q329,R329)&lt;&gt;2,"",ROUND(MIN(Q329,R329)*R308,#REF!))</f>
        <v/>
      </c>
      <c r="AT329" s="258" t="str">
        <f>IF(COUNT(R329,S329)&lt;&gt;2,"",ROUND(MIN(R329,S329)*S308,#REF!))</f>
        <v/>
      </c>
      <c r="AU329" s="255"/>
      <c r="AX329" s="569" t="str">
        <f>IF(C343="","",C343)</f>
        <v/>
      </c>
      <c r="AY329" s="569"/>
      <c r="AZ329" s="587" t="str">
        <f>IF(E343="","",E343)</f>
        <v/>
      </c>
      <c r="BA329" s="590" t="str">
        <f ca="1">IF(F343="","",F343)</f>
        <v/>
      </c>
      <c r="BB329" s="590"/>
      <c r="BC329" s="590"/>
      <c r="BD329" s="587" t="str">
        <f>IF(I343="","",I343)</f>
        <v/>
      </c>
      <c r="BE329" s="578" t="e">
        <f>IF(#REF!="発電事業者","送電電力（MW）","受電電力（MW）")</f>
        <v>#REF!</v>
      </c>
      <c r="BF329" s="579"/>
      <c r="BG329" s="325" t="str">
        <f>IF(COUNT(BG308,L343)=2,ROUND(BG308*L343/SUM(L339:L348),#REF!),"")</f>
        <v/>
      </c>
      <c r="BH329" s="325" t="str">
        <f>IF(COUNT(BH308,M343)=2,ROUND(BH308*M343/SUM(M339:M348),#REF!),"")</f>
        <v/>
      </c>
      <c r="BI329" s="325" t="str">
        <f>IF(COUNT(BI308,N343)=2,ROUND(BI308*N343/SUM(N339:N348),#REF!),"")</f>
        <v/>
      </c>
      <c r="BJ329" s="325" t="str">
        <f>IF(COUNT(BJ308,O343)=2,ROUND(BJ308*O343/SUM(O339:O348),#REF!),"")</f>
        <v/>
      </c>
      <c r="BK329" s="325" t="str">
        <f>IF(COUNT(BK308,P343)=2,ROUND(BK308*P343/SUM(P339:P348),#REF!),"")</f>
        <v/>
      </c>
      <c r="BL329" s="325" t="str">
        <f>IF(COUNT(BL308,Q343)=2,ROUND(BL308*Q343/SUM(Q339:Q348),#REF!),"")</f>
        <v/>
      </c>
      <c r="BM329" s="325" t="str">
        <f>IF(COUNT(BM308,R343)=2,ROUND(BM308*R343/SUM(R339:R348),#REF!),"")</f>
        <v/>
      </c>
      <c r="BN329" s="325" t="str">
        <f>IF(COUNT(BN308,S343)=2,ROUND(BN308*S343/SUM(S339:S348),#REF!),"")</f>
        <v/>
      </c>
      <c r="BO329" s="325" t="str">
        <f>IF(COUNT(BO308,T343)=2,ROUND(BO308*T343/SUM(T339:T348),#REF!),"")</f>
        <v/>
      </c>
      <c r="BP329" s="325" t="str">
        <f>IF(COUNT(BP308,U343)=2,ROUND(BP308*U343/SUM(U339:U348),#REF!),"")</f>
        <v/>
      </c>
      <c r="BQ329" s="325" t="str">
        <f>IF(COUNT(BQ308,V343)=2,ROUND(BQ308*V343/SUM(V339:V348),#REF!),"")</f>
        <v/>
      </c>
      <c r="BR329" s="325" t="str">
        <f>IF(COUNT(BR308,W343)=2,ROUND(BR308*W343/SUM(W339:W348),#REF!),"")</f>
        <v/>
      </c>
      <c r="BS329" s="569" t="e">
        <f>IF(#REF!="発電事業者","送電電力（MW）","受電電力（MW）")</f>
        <v>#REF!</v>
      </c>
      <c r="BT329" s="569"/>
      <c r="BU329" s="569"/>
      <c r="BV329" s="323" t="s">
        <v>171</v>
      </c>
      <c r="BW329" s="580"/>
      <c r="BX329" s="580"/>
      <c r="BY329" s="325" t="str">
        <f>IF(COUNT(BY308,X343)=2,ROUND(BY308*X343/SUM(X339:X348),#REF!),"")</f>
        <v/>
      </c>
      <c r="BZ329" s="325" t="str">
        <f>IF(COUNT(BZ308,Y343)=2,ROUND(BZ308*Y343/SUM(Y339:Y348),#REF!),"")</f>
        <v/>
      </c>
      <c r="CA329" s="325" t="str">
        <f>IF(COUNT(CA308,Z343)=2,ROUND(CA308*Z343/SUM(Z339:Z348),#REF!),"")</f>
        <v/>
      </c>
      <c r="CB329" s="325" t="str">
        <f>IF(COUNT(CB308,AA343)=2,ROUND(CB308*AA343/SUM(AA339:AA348),#REF!),"")</f>
        <v/>
      </c>
      <c r="CC329" s="325" t="str">
        <f>IF(COUNT(CC308,AB343)=2,ROUND(CC308*AB343/SUM(AB339:AB348),#REF!),"")</f>
        <v/>
      </c>
      <c r="CD329" s="325" t="str">
        <f>IF(COUNT(CD308,AC343)=2,ROUND(CD308*AC343/SUM(AC339:AC348),#REF!),"")</f>
        <v/>
      </c>
      <c r="CE329" s="325" t="str">
        <f>IF(COUNT(CE308,AD343)=2,ROUND(CE308*AD343/SUM(AD339:AD348),#REF!),"")</f>
        <v/>
      </c>
      <c r="CF329" s="325" t="str">
        <f>IF(COUNT(CF308,AE343)=2,ROUND(CF308*AE343/SUM(AE339:AE348),#REF!),"")</f>
        <v/>
      </c>
      <c r="CG329" s="325" t="str">
        <f>IF(COUNT(CG308,AF343)=2,ROUND(CG308*AF343/SUM(AF339:AF348),#REF!),"")</f>
        <v/>
      </c>
      <c r="CH329" s="563" t="s">
        <v>117</v>
      </c>
      <c r="CI329" s="563"/>
      <c r="CJ329" s="563"/>
      <c r="CK329" s="563"/>
      <c r="CL329" s="563"/>
      <c r="CM329" s="563"/>
      <c r="CN329" s="563"/>
      <c r="CO329" s="563"/>
      <c r="CP329" s="563"/>
      <c r="CQ329" s="563"/>
    </row>
    <row r="330" spans="3:97" s="243" customFormat="1" ht="13.5" customHeight="1">
      <c r="C330" s="606"/>
      <c r="D330" s="607"/>
      <c r="E330" s="608" t="s">
        <v>212</v>
      </c>
      <c r="F330" s="609"/>
      <c r="G330" s="610"/>
      <c r="H330" s="261"/>
      <c r="I330" s="261"/>
      <c r="J330" s="261"/>
      <c r="K330" s="261"/>
      <c r="L330" s="261"/>
      <c r="M330" s="261"/>
      <c r="N330" s="261"/>
      <c r="O330" s="261"/>
      <c r="P330" s="261"/>
      <c r="Q330" s="261"/>
      <c r="R330" s="261"/>
      <c r="S330" s="261"/>
      <c r="T330" s="262" t="str">
        <f>IF(COUNT(H330:S330)=0,"",SUMPRODUCT(ROUND(H330:S330,#REF!)))</f>
        <v/>
      </c>
      <c r="U330" s="624"/>
      <c r="V330" s="625"/>
      <c r="W330" s="625"/>
      <c r="X330" s="625"/>
      <c r="Y330" s="625"/>
      <c r="Z330" s="626"/>
      <c r="AA330" s="257"/>
      <c r="AB330" s="257"/>
      <c r="AC330" s="257"/>
      <c r="AD330" s="606"/>
      <c r="AE330" s="607"/>
      <c r="AF330" s="608" t="s">
        <v>199</v>
      </c>
      <c r="AG330" s="609"/>
      <c r="AH330" s="610"/>
      <c r="AI330" s="264" t="str">
        <f t="shared" ref="AI330:AT330" si="77">IF(COUNT(H329:H330)=0,"",ROUND(H330/(H329*24*AI308/1000),3))</f>
        <v/>
      </c>
      <c r="AJ330" s="264" t="str">
        <f t="shared" si="77"/>
        <v/>
      </c>
      <c r="AK330" s="264" t="str">
        <f t="shared" si="77"/>
        <v/>
      </c>
      <c r="AL330" s="264" t="str">
        <f t="shared" si="77"/>
        <v/>
      </c>
      <c r="AM330" s="264" t="str">
        <f t="shared" si="77"/>
        <v/>
      </c>
      <c r="AN330" s="264" t="str">
        <f t="shared" si="77"/>
        <v/>
      </c>
      <c r="AO330" s="264" t="str">
        <f t="shared" si="77"/>
        <v/>
      </c>
      <c r="AP330" s="264" t="str">
        <f t="shared" si="77"/>
        <v/>
      </c>
      <c r="AQ330" s="264" t="str">
        <f t="shared" si="77"/>
        <v/>
      </c>
      <c r="AR330" s="264" t="str">
        <f t="shared" si="77"/>
        <v/>
      </c>
      <c r="AS330" s="264" t="str">
        <f t="shared" si="77"/>
        <v/>
      </c>
      <c r="AT330" s="264" t="str">
        <f t="shared" si="77"/>
        <v/>
      </c>
      <c r="AU330" s="265" t="str">
        <f>IF(COUNT(AI330:AT330)=0,"",AVERAGE(AI330:AT330))</f>
        <v/>
      </c>
      <c r="AX330" s="569"/>
      <c r="AY330" s="569"/>
      <c r="AZ330" s="588"/>
      <c r="BA330" s="590"/>
      <c r="BB330" s="590"/>
      <c r="BC330" s="590"/>
      <c r="BD330" s="588"/>
      <c r="BE330" s="583"/>
      <c r="BF330" s="584"/>
      <c r="BG330" s="259"/>
      <c r="BH330" s="259"/>
      <c r="BI330" s="259"/>
      <c r="BJ330" s="259"/>
      <c r="BK330" s="259"/>
      <c r="BL330" s="259"/>
      <c r="BM330" s="259"/>
      <c r="BN330" s="259"/>
      <c r="BO330" s="259"/>
      <c r="BP330" s="259"/>
      <c r="BQ330" s="259"/>
      <c r="BR330" s="259"/>
      <c r="BS330" s="569"/>
      <c r="BT330" s="569"/>
      <c r="BU330" s="569"/>
      <c r="BV330" s="323" t="s">
        <v>172</v>
      </c>
      <c r="BW330" s="581"/>
      <c r="BX330" s="581"/>
      <c r="BY330" s="325" t="str">
        <f>IF(COUNT(BY309,X343)=2,ROUND(BY309*X343/SUM(X339:X348),#REF!),"")</f>
        <v/>
      </c>
      <c r="BZ330" s="325" t="str">
        <f>IF(COUNT(BZ309,Y343)=2,ROUND(BZ309*Y343/SUM(Y339:Y348),#REF!),"")</f>
        <v/>
      </c>
      <c r="CA330" s="325" t="str">
        <f>IF(COUNT(CA309,Z343)=2,ROUND(CA309*Z343/SUM(Z339:Z348),#REF!),"")</f>
        <v/>
      </c>
      <c r="CB330" s="325" t="str">
        <f>IF(COUNT(CB309,AA343)=2,ROUND(CB309*AA343/SUM(AA339:AA348),#REF!),"")</f>
        <v/>
      </c>
      <c r="CC330" s="325" t="str">
        <f>IF(COUNT(CC309,AB343)=2,ROUND(CC309*AB343/SUM(AB339:AB348),#REF!),"")</f>
        <v/>
      </c>
      <c r="CD330" s="325" t="str">
        <f>IF(COUNT(CD309,AC343)=2,ROUND(CD309*AC343/SUM(AC339:AC348),#REF!),"")</f>
        <v/>
      </c>
      <c r="CE330" s="325" t="str">
        <f>IF(COUNT(CE309,AD343)=2,ROUND(CE309*AD343/SUM(AD339:AD348),#REF!),"")</f>
        <v/>
      </c>
      <c r="CF330" s="325" t="str">
        <f>IF(COUNT(CF309,AE343)=2,ROUND(CF309*AE343/SUM(AE339:AE348),#REF!),"")</f>
        <v/>
      </c>
      <c r="CG330" s="325" t="str">
        <f>IF(COUNT(CG309,AF343)=2,ROUND(CG309*AF343/SUM(AF339:AF348),#REF!),"")</f>
        <v/>
      </c>
      <c r="CH330" s="564" t="str">
        <f>IF(CH329="","",CH329)</f>
        <v>風力</v>
      </c>
      <c r="CI330" s="564"/>
      <c r="CJ330" s="564"/>
      <c r="CK330" s="564"/>
      <c r="CL330" s="564"/>
      <c r="CM330" s="564"/>
      <c r="CN330" s="564"/>
      <c r="CO330" s="564"/>
      <c r="CP330" s="564"/>
      <c r="CQ330" s="564"/>
    </row>
    <row r="331" spans="3:97" s="243" customFormat="1" ht="13.5" customHeight="1">
      <c r="C331" s="604" t="e">
        <f>DATE(#REF!+9,1,1)</f>
        <v>#REF!</v>
      </c>
      <c r="D331" s="605"/>
      <c r="E331" s="613" t="s">
        <v>275</v>
      </c>
      <c r="F331" s="614"/>
      <c r="G331" s="615"/>
      <c r="H331" s="256"/>
      <c r="I331" s="256"/>
      <c r="J331" s="256"/>
      <c r="K331" s="256"/>
      <c r="L331" s="256"/>
      <c r="M331" s="256"/>
      <c r="N331" s="256"/>
      <c r="O331" s="256"/>
      <c r="P331" s="256"/>
      <c r="Q331" s="256"/>
      <c r="R331" s="256"/>
      <c r="S331" s="256"/>
      <c r="T331" s="255"/>
      <c r="U331" s="613" t="s">
        <v>210</v>
      </c>
      <c r="V331" s="614"/>
      <c r="W331" s="614"/>
      <c r="X331" s="615"/>
      <c r="Y331" s="616" t="str">
        <f>IF(COUNT(S331)=0,"",ROUND(S331,#REF!))</f>
        <v/>
      </c>
      <c r="Z331" s="617"/>
      <c r="AA331" s="257"/>
      <c r="AB331" s="257"/>
      <c r="AC331" s="257"/>
      <c r="AD331" s="604" t="e">
        <f>DATE(#REF!+9,1,1)</f>
        <v>#REF!</v>
      </c>
      <c r="AE331" s="605"/>
      <c r="AF331" s="613" t="s">
        <v>198</v>
      </c>
      <c r="AG331" s="614"/>
      <c r="AH331" s="615"/>
      <c r="AI331" s="258" t="str">
        <f>IF(COUNT(S329,H331)&lt;&gt;2,"",ROUND(MIN(S329,H331)*H308,#REF!))</f>
        <v/>
      </c>
      <c r="AJ331" s="258" t="str">
        <f>IF(COUNT(H331,I331)&lt;&gt;2,"",ROUND(MIN(H331,I331)*I308,#REF!))</f>
        <v/>
      </c>
      <c r="AK331" s="258" t="str">
        <f>IF(COUNT(I331,J331)&lt;&gt;2,"",ROUND(MIN(I331,J331)*J308,#REF!))</f>
        <v/>
      </c>
      <c r="AL331" s="258" t="str">
        <f>IF(COUNT(J331,K331)&lt;&gt;2,"",ROUND(MIN(J331,K331)*K308,#REF!))</f>
        <v/>
      </c>
      <c r="AM331" s="258" t="str">
        <f>IF(COUNT(K331,L331)&lt;&gt;2,"",ROUND(MIN(K331,L331)*L308,#REF!))</f>
        <v/>
      </c>
      <c r="AN331" s="258" t="str">
        <f>IF(COUNT(L331,M331)&lt;&gt;2,"",ROUND(MIN(L331,M331)*M308,#REF!))</f>
        <v/>
      </c>
      <c r="AO331" s="258" t="str">
        <f>IF(COUNT(M331,N331)&lt;&gt;2,"",ROUND(MIN(M331,N331)*N308,#REF!))</f>
        <v/>
      </c>
      <c r="AP331" s="258" t="str">
        <f>IF(COUNT(N331,O331)&lt;&gt;2,"",ROUND(MIN(N331,O331)*O308,#REF!))</f>
        <v/>
      </c>
      <c r="AQ331" s="258" t="str">
        <f>IF(COUNT(O331,P331)&lt;&gt;2,"",ROUND(MIN(O331,P331)*P308,#REF!))</f>
        <v/>
      </c>
      <c r="AR331" s="258" t="str">
        <f>IF(COUNT(P331,Q331)&lt;&gt;2,"",ROUND(MIN(P331,Q331)*Q308,#REF!))</f>
        <v/>
      </c>
      <c r="AS331" s="258" t="str">
        <f>IF(COUNT(Q331,R331)&lt;&gt;2,"",ROUND(MIN(Q331,R331)*R308,#REF!))</f>
        <v/>
      </c>
      <c r="AT331" s="258" t="str">
        <f>IF(COUNT(R331,S331)&lt;&gt;2,"",ROUND(MIN(R331,S331)*S308,#REF!))</f>
        <v/>
      </c>
      <c r="AU331" s="255"/>
      <c r="AX331" s="569"/>
      <c r="AY331" s="569"/>
      <c r="AZ331" s="589"/>
      <c r="BA331" s="590"/>
      <c r="BB331" s="590"/>
      <c r="BC331" s="590"/>
      <c r="BD331" s="589"/>
      <c r="BE331" s="585" t="e">
        <f>IF(#REF!="発電事業者","月間送電電力量（GWh）","月間受電電力量（GWh）")</f>
        <v>#REF!</v>
      </c>
      <c r="BF331" s="586"/>
      <c r="BG331" s="325" t="str">
        <f>IF(COUNT(BG310,L343)=2,ROUND(BG310*L343/SUM(L339:L348),#REF!),"")</f>
        <v/>
      </c>
      <c r="BH331" s="325" t="str">
        <f>IF(COUNT(BH310,M343)=2,ROUND(BH310*M343/SUM(M339:M348),#REF!),"")</f>
        <v/>
      </c>
      <c r="BI331" s="325" t="str">
        <f>IF(COUNT(BI310,N343)=2,ROUND(BI310*N343/SUM(N339:N348),#REF!),"")</f>
        <v/>
      </c>
      <c r="BJ331" s="325" t="str">
        <f>IF(COUNT(BJ310,O343)=2,ROUND(BJ310*O343/SUM(O339:O348),#REF!),"")</f>
        <v/>
      </c>
      <c r="BK331" s="325" t="str">
        <f>IF(COUNT(BK310,P343)=2,ROUND(BK310*P343/SUM(P339:P348),#REF!),"")</f>
        <v/>
      </c>
      <c r="BL331" s="325" t="str">
        <f>IF(COUNT(BL310,Q343)=2,ROUND(BL310*Q343/SUM(Q339:Q348),#REF!),"")</f>
        <v/>
      </c>
      <c r="BM331" s="325" t="str">
        <f>IF(COUNT(BM310,R343)=2,ROUND(BM310*R343/SUM(R339:R348),#REF!),"")</f>
        <v/>
      </c>
      <c r="BN331" s="325" t="str">
        <f>IF(COUNT(BN310,S343)=2,ROUND(BN310*S343/SUM(S339:S348),#REF!),"")</f>
        <v/>
      </c>
      <c r="BO331" s="325" t="str">
        <f>IF(COUNT(BO310,T343)=2,ROUND(BO310*T343/SUM(T339:T348),#REF!),"")</f>
        <v/>
      </c>
      <c r="BP331" s="325" t="str">
        <f>IF(COUNT(BP310,U343)=2,ROUND(BP310*U343/SUM(U339:U348),#REF!),"")</f>
        <v/>
      </c>
      <c r="BQ331" s="325" t="str">
        <f>IF(COUNT(BQ310,V343)=2,ROUND(BQ310*V343/SUM(V339:V348),#REF!),"")</f>
        <v/>
      </c>
      <c r="BR331" s="325" t="str">
        <f>IF(COUNT(BR310,W343)=2,ROUND(BR310*W343/SUM(W339:W348),#REF!),"")</f>
        <v/>
      </c>
      <c r="BS331" s="569" t="e">
        <f>IF(#REF!="発電事業者","年間送電電力量（GWh）","年間受電電力量（GWh）")</f>
        <v>#REF!</v>
      </c>
      <c r="BT331" s="569"/>
      <c r="BU331" s="569"/>
      <c r="BV331" s="323" t="s">
        <v>25</v>
      </c>
      <c r="BW331" s="582"/>
      <c r="BX331" s="582"/>
      <c r="BY331" s="325" t="str">
        <f>IF(COUNT(BY310,X343)=2,ROUND(BY310*X343/SUM(X339:X348),#REF!),"")</f>
        <v/>
      </c>
      <c r="BZ331" s="325" t="str">
        <f>IF(COUNT(BZ310,Y343)=2,ROUND(BZ310*Y343/SUM(Y339:Y348),#REF!),"")</f>
        <v/>
      </c>
      <c r="CA331" s="325" t="str">
        <f>IF(COUNT(CA310,Z343)=2,ROUND(CA310*Z343/SUM(Z339:Z348),#REF!),"")</f>
        <v/>
      </c>
      <c r="CB331" s="325" t="str">
        <f>IF(COUNT(CB310,AA343)=2,ROUND(CB310*AA343/SUM(AA339:AA348),#REF!),"")</f>
        <v/>
      </c>
      <c r="CC331" s="325" t="str">
        <f>IF(COUNT(CC310,AB343)=2,ROUND(CC310*AB343/SUM(AB339:AB348),#REF!),"")</f>
        <v/>
      </c>
      <c r="CD331" s="325" t="str">
        <f>IF(COUNT(CD310,AC343)=2,ROUND(CD310*AC343/SUM(AC339:AC348),#REF!),"")</f>
        <v/>
      </c>
      <c r="CE331" s="325" t="str">
        <f>IF(COUNT(CE310,AD343)=2,ROUND(CE310*AD343/SUM(AD339:AD348),#REF!),"")</f>
        <v/>
      </c>
      <c r="CF331" s="325" t="str">
        <f>IF(COUNT(CF310,AE343)=2,ROUND(CF310*AE343/SUM(AE339:AE348),#REF!),"")</f>
        <v/>
      </c>
      <c r="CG331" s="325" t="str">
        <f>IF(COUNT(CG310,AF343)=2,ROUND(CG310*AF343/SUM(AF339:AF348),#REF!),"")</f>
        <v/>
      </c>
      <c r="CH331" s="565" t="str">
        <f>IF(COUNTA(AG343)=0,"",AG343)</f>
        <v/>
      </c>
      <c r="CI331" s="565"/>
      <c r="CJ331" s="565"/>
      <c r="CK331" s="565"/>
      <c r="CL331" s="565"/>
      <c r="CM331" s="565"/>
      <c r="CN331" s="565"/>
      <c r="CO331" s="565"/>
      <c r="CP331" s="565"/>
      <c r="CQ331" s="565"/>
    </row>
    <row r="332" spans="3:97" s="243" customFormat="1" ht="13.5" customHeight="1">
      <c r="C332" s="606"/>
      <c r="D332" s="607"/>
      <c r="E332" s="608" t="s">
        <v>212</v>
      </c>
      <c r="F332" s="609"/>
      <c r="G332" s="610"/>
      <c r="H332" s="261"/>
      <c r="I332" s="261"/>
      <c r="J332" s="261"/>
      <c r="K332" s="261"/>
      <c r="L332" s="261"/>
      <c r="M332" s="261"/>
      <c r="N332" s="261"/>
      <c r="O332" s="261"/>
      <c r="P332" s="261"/>
      <c r="Q332" s="261"/>
      <c r="R332" s="261"/>
      <c r="S332" s="261"/>
      <c r="T332" s="262" t="str">
        <f>IF(COUNT(H332:S332)=0,"",SUMPRODUCT(ROUND(H332:S332,#REF!)))</f>
        <v/>
      </c>
      <c r="U332" s="608" t="s">
        <v>211</v>
      </c>
      <c r="V332" s="609"/>
      <c r="W332" s="609"/>
      <c r="X332" s="610"/>
      <c r="Y332" s="611" t="str">
        <f>IF(COUNT(T332)=0,"",T332)</f>
        <v/>
      </c>
      <c r="Z332" s="612"/>
      <c r="AA332" s="257"/>
      <c r="AB332" s="257"/>
      <c r="AC332" s="257"/>
      <c r="AD332" s="606"/>
      <c r="AE332" s="607"/>
      <c r="AF332" s="608" t="s">
        <v>199</v>
      </c>
      <c r="AG332" s="609"/>
      <c r="AH332" s="610"/>
      <c r="AI332" s="264" t="str">
        <f t="shared" ref="AI332:AT332" si="78">IF(COUNT(H331:H332)=0,"",ROUND(H332/(H331*24*AI308/1000),3))</f>
        <v/>
      </c>
      <c r="AJ332" s="264" t="str">
        <f t="shared" si="78"/>
        <v/>
      </c>
      <c r="AK332" s="264" t="str">
        <f t="shared" si="78"/>
        <v/>
      </c>
      <c r="AL332" s="264" t="str">
        <f t="shared" si="78"/>
        <v/>
      </c>
      <c r="AM332" s="264" t="str">
        <f t="shared" si="78"/>
        <v/>
      </c>
      <c r="AN332" s="264" t="str">
        <f t="shared" si="78"/>
        <v/>
      </c>
      <c r="AO332" s="264" t="str">
        <f t="shared" si="78"/>
        <v/>
      </c>
      <c r="AP332" s="264" t="str">
        <f t="shared" si="78"/>
        <v/>
      </c>
      <c r="AQ332" s="264" t="str">
        <f t="shared" si="78"/>
        <v/>
      </c>
      <c r="AR332" s="264" t="str">
        <f t="shared" si="78"/>
        <v/>
      </c>
      <c r="AS332" s="264" t="str">
        <f t="shared" si="78"/>
        <v/>
      </c>
      <c r="AT332" s="264" t="str">
        <f t="shared" si="78"/>
        <v/>
      </c>
      <c r="AU332" s="265" t="str">
        <f>IF(COUNT(AI332:AT332)=0,"",AVERAGE(AI332:AT332))</f>
        <v/>
      </c>
      <c r="AX332" s="569" t="str">
        <f>IF(C344="","",C344)</f>
        <v/>
      </c>
      <c r="AY332" s="569"/>
      <c r="AZ332" s="587" t="str">
        <f>IF(E344="","",E344)</f>
        <v/>
      </c>
      <c r="BA332" s="590" t="str">
        <f ca="1">IF(F344="","",F344)</f>
        <v/>
      </c>
      <c r="BB332" s="590"/>
      <c r="BC332" s="590"/>
      <c r="BD332" s="587" t="str">
        <f>IF(I344="","",I344)</f>
        <v/>
      </c>
      <c r="BE332" s="578" t="e">
        <f>IF(#REF!="発電事業者","送電電力（MW）","受電電力（MW）")</f>
        <v>#REF!</v>
      </c>
      <c r="BF332" s="579"/>
      <c r="BG332" s="325" t="str">
        <f>IF(COUNT(BG308,L344)=2,ROUND(BG308*L344/SUM(L339:L348),#REF!),"")</f>
        <v/>
      </c>
      <c r="BH332" s="325" t="str">
        <f>IF(COUNT(BH308,M344)=2,ROUND(BH308*M344/SUM(M339:M348),#REF!),"")</f>
        <v/>
      </c>
      <c r="BI332" s="325" t="str">
        <f>IF(COUNT(BI308,N344)=2,ROUND(BI308*N344/SUM(N339:N348),#REF!),"")</f>
        <v/>
      </c>
      <c r="BJ332" s="325" t="str">
        <f>IF(COUNT(BJ308,O344)=2,ROUND(BJ308*O344/SUM(O339:O348),#REF!),"")</f>
        <v/>
      </c>
      <c r="BK332" s="325" t="str">
        <f>IF(COUNT(BK308,P344)=2,ROUND(BK308*P344/SUM(P339:P348),#REF!),"")</f>
        <v/>
      </c>
      <c r="BL332" s="325" t="str">
        <f>IF(COUNT(BL308,Q344)=2,ROUND(BL308*Q344/SUM(Q339:Q348),#REF!),"")</f>
        <v/>
      </c>
      <c r="BM332" s="325" t="str">
        <f>IF(COUNT(BM308,R344)=2,ROUND(BM308*R344/SUM(R339:R348),#REF!),"")</f>
        <v/>
      </c>
      <c r="BN332" s="325" t="str">
        <f>IF(COUNT(BN308,S344)=2,ROUND(BN308*S344/SUM(S339:S348),#REF!),"")</f>
        <v/>
      </c>
      <c r="BO332" s="325" t="str">
        <f>IF(COUNT(BO308,T344)=2,ROUND(BO308*T344/SUM(T339:T348),#REF!),"")</f>
        <v/>
      </c>
      <c r="BP332" s="325" t="str">
        <f>IF(COUNT(BP308,U344)=2,ROUND(BP308*U344/SUM(U339:U348),#REF!),"")</f>
        <v/>
      </c>
      <c r="BQ332" s="325" t="str">
        <f>IF(COUNT(BQ308,V344)=2,ROUND(BQ308*V344/SUM(V339:V348),#REF!),"")</f>
        <v/>
      </c>
      <c r="BR332" s="325" t="str">
        <f>IF(COUNT(BR308,W344)=2,ROUND(BR308*W344/SUM(W339:W348),#REF!),"")</f>
        <v/>
      </c>
      <c r="BS332" s="569" t="e">
        <f>IF(#REF!="発電事業者","送電電力（MW）","受電電力（MW）")</f>
        <v>#REF!</v>
      </c>
      <c r="BT332" s="569"/>
      <c r="BU332" s="569"/>
      <c r="BV332" s="323" t="s">
        <v>171</v>
      </c>
      <c r="BW332" s="580"/>
      <c r="BX332" s="580"/>
      <c r="BY332" s="325" t="str">
        <f>IF(COUNT(BY308,X344)=2,ROUND(BY308*X344/SUM(X339:X348),#REF!),"")</f>
        <v/>
      </c>
      <c r="BZ332" s="325" t="str">
        <f>IF(COUNT(BZ308,Y344)=2,ROUND(BZ308*Y344/SUM(Y339:Y348),#REF!),"")</f>
        <v/>
      </c>
      <c r="CA332" s="325" t="str">
        <f>IF(COUNT(CA308,Z344)=2,ROUND(CA308*Z344/SUM(Z339:Z348),#REF!),"")</f>
        <v/>
      </c>
      <c r="CB332" s="325" t="str">
        <f>IF(COUNT(CB308,AA344)=2,ROUND(CB308*AA344/SUM(AA339:AA348),#REF!),"")</f>
        <v/>
      </c>
      <c r="CC332" s="325" t="str">
        <f>IF(COUNT(CC308,AB344)=2,ROUND(CC308*AB344/SUM(AB339:AB348),#REF!),"")</f>
        <v/>
      </c>
      <c r="CD332" s="325" t="str">
        <f>IF(COUNT(CD308,AC344)=2,ROUND(CD308*AC344/SUM(AC339:AC348),#REF!),"")</f>
        <v/>
      </c>
      <c r="CE332" s="325" t="str">
        <f>IF(COUNT(CE308,AD344)=2,ROUND(CE308*AD344/SUM(AD339:AD348),#REF!),"")</f>
        <v/>
      </c>
      <c r="CF332" s="325" t="str">
        <f>IF(COUNT(CF308,AE344)=2,ROUND(CF308*AE344/SUM(AE339:AE348),#REF!),"")</f>
        <v/>
      </c>
      <c r="CG332" s="325" t="str">
        <f>IF(COUNT(CG308,AF344)=2,ROUND(CG308*AF344/SUM(AF339:AF348),#REF!),"")</f>
        <v/>
      </c>
      <c r="CH332" s="563" t="s">
        <v>117</v>
      </c>
      <c r="CI332" s="563"/>
      <c r="CJ332" s="563"/>
      <c r="CK332" s="563"/>
      <c r="CL332" s="563"/>
      <c r="CM332" s="563"/>
      <c r="CN332" s="563"/>
      <c r="CO332" s="563"/>
      <c r="CP332" s="563"/>
      <c r="CQ332" s="563"/>
    </row>
    <row r="333" spans="3:97" s="243" customFormat="1" ht="13.5" customHeight="1">
      <c r="C333" s="273"/>
      <c r="D333" s="273"/>
      <c r="E333" s="245"/>
      <c r="F333" s="245"/>
      <c r="G333" s="245"/>
      <c r="H333" s="257"/>
      <c r="I333" s="257"/>
      <c r="J333" s="257"/>
      <c r="K333" s="257"/>
      <c r="L333" s="257"/>
      <c r="M333" s="257"/>
      <c r="N333" s="257"/>
      <c r="O333" s="257"/>
      <c r="P333" s="257"/>
      <c r="Q333" s="257"/>
      <c r="R333" s="257"/>
      <c r="S333" s="257"/>
      <c r="T333" s="257"/>
      <c r="U333" s="245"/>
      <c r="V333" s="245"/>
      <c r="W333" s="245"/>
      <c r="X333" s="245"/>
      <c r="Y333" s="274"/>
      <c r="Z333" s="274"/>
      <c r="AA333" s="257"/>
      <c r="AB333" s="257"/>
      <c r="AC333" s="257"/>
      <c r="AD333" s="273"/>
      <c r="AE333" s="273"/>
      <c r="AF333" s="245"/>
      <c r="AG333" s="245"/>
      <c r="AH333" s="245"/>
      <c r="AI333" s="271"/>
      <c r="AJ333" s="271"/>
      <c r="AK333" s="271"/>
      <c r="AL333" s="271"/>
      <c r="AM333" s="271"/>
      <c r="AN333" s="271"/>
      <c r="AO333" s="271"/>
      <c r="AP333" s="271"/>
      <c r="AQ333" s="271"/>
      <c r="AR333" s="271"/>
      <c r="AS333" s="271"/>
      <c r="AT333" s="271"/>
      <c r="AU333" s="272"/>
      <c r="AV333" s="275"/>
      <c r="AX333" s="569"/>
      <c r="AY333" s="569"/>
      <c r="AZ333" s="588"/>
      <c r="BA333" s="590"/>
      <c r="BB333" s="590"/>
      <c r="BC333" s="590"/>
      <c r="BD333" s="588"/>
      <c r="BE333" s="583"/>
      <c r="BF333" s="584"/>
      <c r="BG333" s="259"/>
      <c r="BH333" s="259"/>
      <c r="BI333" s="259"/>
      <c r="BJ333" s="259"/>
      <c r="BK333" s="259"/>
      <c r="BL333" s="259"/>
      <c r="BM333" s="259"/>
      <c r="BN333" s="259"/>
      <c r="BO333" s="259"/>
      <c r="BP333" s="259"/>
      <c r="BQ333" s="259"/>
      <c r="BR333" s="259"/>
      <c r="BS333" s="569"/>
      <c r="BT333" s="569"/>
      <c r="BU333" s="569"/>
      <c r="BV333" s="323" t="s">
        <v>172</v>
      </c>
      <c r="BW333" s="581"/>
      <c r="BX333" s="581"/>
      <c r="BY333" s="325" t="str">
        <f>IF(COUNT(BY309,X344)=2,ROUND(BY309*X344/SUM(X339:X348),#REF!),"")</f>
        <v/>
      </c>
      <c r="BZ333" s="325" t="str">
        <f>IF(COUNT(BZ309,Y344)=2,ROUND(BZ309*Y344/SUM(Y339:Y348),#REF!),"")</f>
        <v/>
      </c>
      <c r="CA333" s="325" t="str">
        <f>IF(COUNT(CA309,Z344)=2,ROUND(CA309*Z344/SUM(Z339:Z348),#REF!),"")</f>
        <v/>
      </c>
      <c r="CB333" s="325" t="str">
        <f>IF(COUNT(CB309,AA344)=2,ROUND(CB309*AA344/SUM(AA339:AA348),#REF!),"")</f>
        <v/>
      </c>
      <c r="CC333" s="325" t="str">
        <f>IF(COUNT(CC309,AB344)=2,ROUND(CC309*AB344/SUM(AB339:AB348),#REF!),"")</f>
        <v/>
      </c>
      <c r="CD333" s="325" t="str">
        <f>IF(COUNT(CD309,AC344)=2,ROUND(CD309*AC344/SUM(AC339:AC348),#REF!),"")</f>
        <v/>
      </c>
      <c r="CE333" s="325" t="str">
        <f>IF(COUNT(CE309,AD344)=2,ROUND(CE309*AD344/SUM(AD339:AD348),#REF!),"")</f>
        <v/>
      </c>
      <c r="CF333" s="325" t="str">
        <f>IF(COUNT(CF309,AE344)=2,ROUND(CF309*AE344/SUM(AE339:AE348),#REF!),"")</f>
        <v/>
      </c>
      <c r="CG333" s="325" t="str">
        <f>IF(COUNT(CG309,AF344)=2,ROUND(CG309*AF344/SUM(AF339:AF348),#REF!),"")</f>
        <v/>
      </c>
      <c r="CH333" s="564" t="str">
        <f>IF(CH332="","",CH332)</f>
        <v>風力</v>
      </c>
      <c r="CI333" s="564"/>
      <c r="CJ333" s="564"/>
      <c r="CK333" s="564"/>
      <c r="CL333" s="564"/>
      <c r="CM333" s="564"/>
      <c r="CN333" s="564"/>
      <c r="CO333" s="564"/>
      <c r="CP333" s="564"/>
      <c r="CQ333" s="564"/>
      <c r="CR333" s="271"/>
      <c r="CS333" s="271"/>
    </row>
    <row r="334" spans="3:97" s="243" customFormat="1" ht="13.5" customHeight="1">
      <c r="I334" s="257"/>
      <c r="J334" s="257"/>
      <c r="K334" s="257"/>
      <c r="L334" s="257"/>
      <c r="M334" s="257"/>
      <c r="N334" s="257"/>
      <c r="O334" s="257"/>
      <c r="P334" s="257"/>
      <c r="Q334" s="257"/>
      <c r="R334" s="257"/>
      <c r="S334" s="257"/>
      <c r="T334" s="257"/>
      <c r="U334" s="245"/>
      <c r="V334" s="245"/>
      <c r="W334" s="245"/>
      <c r="X334" s="245"/>
      <c r="Y334" s="274"/>
      <c r="Z334" s="274"/>
      <c r="AA334" s="257"/>
      <c r="AB334" s="257"/>
      <c r="AC334" s="257"/>
      <c r="AD334" s="273"/>
      <c r="AE334" s="273"/>
      <c r="AF334" s="245"/>
      <c r="AG334" s="245"/>
      <c r="AH334" s="245"/>
      <c r="AI334" s="271"/>
      <c r="AJ334" s="271"/>
      <c r="AK334" s="271"/>
      <c r="AL334" s="271"/>
      <c r="AM334" s="271"/>
      <c r="AN334" s="271"/>
      <c r="AO334" s="271"/>
      <c r="AP334" s="271"/>
      <c r="AQ334" s="271"/>
      <c r="AR334" s="271"/>
      <c r="AS334" s="271"/>
      <c r="AT334" s="271"/>
      <c r="AU334" s="272"/>
      <c r="AV334" s="257"/>
      <c r="AX334" s="569"/>
      <c r="AY334" s="569"/>
      <c r="AZ334" s="589"/>
      <c r="BA334" s="590"/>
      <c r="BB334" s="590"/>
      <c r="BC334" s="590"/>
      <c r="BD334" s="589"/>
      <c r="BE334" s="585" t="e">
        <f>IF(#REF!="発電事業者","月間送電電力量（GWh）","月間受電電力量（GWh）")</f>
        <v>#REF!</v>
      </c>
      <c r="BF334" s="586"/>
      <c r="BG334" s="325" t="str">
        <f>IF(COUNT(BG310,L344)=2,ROUND(BG310*L344/SUM(L339:L348),#REF!),"")</f>
        <v/>
      </c>
      <c r="BH334" s="325" t="str">
        <f>IF(COUNT(BH310,M344)=2,ROUND(BH310*M344/SUM(M339:M348),#REF!),"")</f>
        <v/>
      </c>
      <c r="BI334" s="325" t="str">
        <f>IF(COUNT(BI310,N344)=2,ROUND(BI310*N344/SUM(N339:N348),#REF!),"")</f>
        <v/>
      </c>
      <c r="BJ334" s="325" t="str">
        <f>IF(COUNT(BJ310,O344)=2,ROUND(BJ310*O344/SUM(O339:O348),#REF!),"")</f>
        <v/>
      </c>
      <c r="BK334" s="325" t="str">
        <f>IF(COUNT(BK310,P344)=2,ROUND(BK310*P344/SUM(P339:P348),#REF!),"")</f>
        <v/>
      </c>
      <c r="BL334" s="325" t="str">
        <f>IF(COUNT(BL310,Q344)=2,ROUND(BL310*Q344/SUM(Q339:Q348),#REF!),"")</f>
        <v/>
      </c>
      <c r="BM334" s="325" t="str">
        <f>IF(COUNT(BM310,R344)=2,ROUND(BM310*R344/SUM(R339:R348),#REF!),"")</f>
        <v/>
      </c>
      <c r="BN334" s="325" t="str">
        <f>IF(COUNT(BN310,S344)=2,ROUND(BN310*S344/SUM(S339:S348),#REF!),"")</f>
        <v/>
      </c>
      <c r="BO334" s="325" t="str">
        <f>IF(COUNT(BO310,T344)=2,ROUND(BO310*T344/SUM(T339:T348),#REF!),"")</f>
        <v/>
      </c>
      <c r="BP334" s="325" t="str">
        <f>IF(COUNT(BP310,U344)=2,ROUND(BP310*U344/SUM(U339:U348),#REF!),"")</f>
        <v/>
      </c>
      <c r="BQ334" s="325" t="str">
        <f>IF(COUNT(BQ310,V344)=2,ROUND(BQ310*V344/SUM(V339:V348),#REF!),"")</f>
        <v/>
      </c>
      <c r="BR334" s="325" t="str">
        <f>IF(COUNT(BR310,W344)=2,ROUND(BR310*W344/SUM(W339:W348),#REF!),"")</f>
        <v/>
      </c>
      <c r="BS334" s="569" t="e">
        <f>IF(#REF!="発電事業者","年間送電電力量（GWh）","年間受電電力量（GWh）")</f>
        <v>#REF!</v>
      </c>
      <c r="BT334" s="569"/>
      <c r="BU334" s="569"/>
      <c r="BV334" s="323" t="s">
        <v>25</v>
      </c>
      <c r="BW334" s="582"/>
      <c r="BX334" s="582"/>
      <c r="BY334" s="325" t="str">
        <f>IF(COUNT(BY310,X344)=2,ROUND(BY310*X344/SUM(X339:X348),#REF!),"")</f>
        <v/>
      </c>
      <c r="BZ334" s="325" t="str">
        <f>IF(COUNT(BZ310,Y344)=2,ROUND(BZ310*Y344/SUM(Y339:Y348),#REF!),"")</f>
        <v/>
      </c>
      <c r="CA334" s="325" t="str">
        <f>IF(COUNT(CA310,Z344)=2,ROUND(CA310*Z344/SUM(Z339:Z348),#REF!),"")</f>
        <v/>
      </c>
      <c r="CB334" s="325" t="str">
        <f>IF(COUNT(CB310,AA344)=2,ROUND(CB310*AA344/SUM(AA339:AA348),#REF!),"")</f>
        <v/>
      </c>
      <c r="CC334" s="325" t="str">
        <f>IF(COUNT(CC310,AB344)=2,ROUND(CC310*AB344/SUM(AB339:AB348),#REF!),"")</f>
        <v/>
      </c>
      <c r="CD334" s="325" t="str">
        <f>IF(COUNT(CD310,AC344)=2,ROUND(CD310*AC344/SUM(AC339:AC348),#REF!),"")</f>
        <v/>
      </c>
      <c r="CE334" s="325" t="str">
        <f>IF(COUNT(CE310,AD344)=2,ROUND(CE310*AD344/SUM(AD339:AD348),#REF!),"")</f>
        <v/>
      </c>
      <c r="CF334" s="325" t="str">
        <f>IF(COUNT(CF310,AE344)=2,ROUND(CF310*AE344/SUM(AE339:AE348),#REF!),"")</f>
        <v/>
      </c>
      <c r="CG334" s="325" t="str">
        <f>IF(COUNT(CG310,AF344)=2,ROUND(CG310*AF344/SUM(AF339:AF348),#REF!),"")</f>
        <v/>
      </c>
      <c r="CH334" s="565" t="str">
        <f>IF(COUNTA(AG344)=0,"",AG344)</f>
        <v/>
      </c>
      <c r="CI334" s="565"/>
      <c r="CJ334" s="565"/>
      <c r="CK334" s="565"/>
      <c r="CL334" s="565"/>
      <c r="CM334" s="565"/>
      <c r="CN334" s="565"/>
      <c r="CO334" s="565"/>
      <c r="CP334" s="565"/>
      <c r="CQ334" s="565"/>
    </row>
    <row r="335" spans="3:97" s="243" customFormat="1" ht="13.5" customHeight="1">
      <c r="C335" s="273"/>
      <c r="D335" s="273"/>
      <c r="E335" s="245"/>
      <c r="F335" s="245"/>
      <c r="G335" s="245"/>
      <c r="H335" s="257"/>
      <c r="I335" s="257"/>
      <c r="J335" s="257"/>
      <c r="K335" s="257"/>
      <c r="L335" s="257"/>
      <c r="M335" s="257"/>
      <c r="N335" s="257"/>
      <c r="O335" s="257"/>
      <c r="P335" s="257"/>
      <c r="Q335" s="257"/>
      <c r="R335" s="257"/>
      <c r="S335" s="257"/>
      <c r="T335" s="257"/>
      <c r="U335" s="257"/>
      <c r="V335" s="257"/>
      <c r="W335" s="257"/>
      <c r="X335" s="257"/>
      <c r="Y335" s="257"/>
      <c r="Z335" s="257"/>
      <c r="AA335" s="257"/>
      <c r="AB335" s="257"/>
      <c r="AC335" s="257"/>
      <c r="AD335" s="257"/>
      <c r="AE335" s="257"/>
      <c r="AF335" s="257"/>
      <c r="AG335" s="257"/>
      <c r="AH335" s="257"/>
      <c r="AI335" s="257"/>
      <c r="AJ335" s="257"/>
      <c r="AK335" s="257"/>
      <c r="AL335" s="257"/>
      <c r="AM335" s="257"/>
      <c r="AN335" s="257"/>
      <c r="AO335" s="257"/>
      <c r="AP335" s="257"/>
      <c r="AQ335" s="257"/>
      <c r="AR335" s="257"/>
      <c r="AS335" s="257"/>
      <c r="AT335" s="257"/>
      <c r="AU335" s="257"/>
      <c r="AV335" s="275"/>
      <c r="AX335" s="569" t="str">
        <f>IF(C345="","",C345)</f>
        <v/>
      </c>
      <c r="AY335" s="569"/>
      <c r="AZ335" s="587" t="str">
        <f>IF(E345="","",E345)</f>
        <v/>
      </c>
      <c r="BA335" s="590" t="str">
        <f ca="1">IF(F345="","",F345)</f>
        <v/>
      </c>
      <c r="BB335" s="590"/>
      <c r="BC335" s="590"/>
      <c r="BD335" s="587" t="str">
        <f>IF(I345="","",I345)</f>
        <v/>
      </c>
      <c r="BE335" s="578" t="e">
        <f>IF(#REF!="発電事業者","送電電力（MW）","受電電力（MW）")</f>
        <v>#REF!</v>
      </c>
      <c r="BF335" s="579"/>
      <c r="BG335" s="325" t="str">
        <f>IF(COUNT(BG308,L345)=2,ROUND(BG308*L345/SUM(L339:L348),#REF!),"")</f>
        <v/>
      </c>
      <c r="BH335" s="325" t="str">
        <f>IF(COUNT(BH308,M345)=2,ROUND(BH308*M345/SUM(M339:M348),#REF!),"")</f>
        <v/>
      </c>
      <c r="BI335" s="325" t="str">
        <f>IF(COUNT(BI308,N345)=2,ROUND(BI308*N345/SUM(N339:N348),#REF!),"")</f>
        <v/>
      </c>
      <c r="BJ335" s="325" t="str">
        <f>IF(COUNT(BJ308,O345)=2,ROUND(BJ308*O345/SUM(O339:O348),#REF!),"")</f>
        <v/>
      </c>
      <c r="BK335" s="325" t="str">
        <f>IF(COUNT(BK308,P345)=2,ROUND(BK308*P345/SUM(P339:P348),#REF!),"")</f>
        <v/>
      </c>
      <c r="BL335" s="325" t="str">
        <f>IF(COUNT(BL308,Q345)=2,ROUND(BL308*Q345/SUM(Q339:Q348),#REF!),"")</f>
        <v/>
      </c>
      <c r="BM335" s="325" t="str">
        <f>IF(COUNT(BM308,R345)=2,ROUND(BM308*R345/SUM(R339:R348),#REF!),"")</f>
        <v/>
      </c>
      <c r="BN335" s="325" t="str">
        <f>IF(COUNT(BN308,S345)=2,ROUND(BN308*S345/SUM(S339:S348),#REF!),"")</f>
        <v/>
      </c>
      <c r="BO335" s="325" t="str">
        <f>IF(COUNT(BO308,T345)=2,ROUND(BO308*T345/SUM(T339:T348),#REF!),"")</f>
        <v/>
      </c>
      <c r="BP335" s="325" t="str">
        <f>IF(COUNT(BP308,U345)=2,ROUND(BP308*U345/SUM(U339:U348),#REF!),"")</f>
        <v/>
      </c>
      <c r="BQ335" s="325" t="str">
        <f>IF(COUNT(BQ308,V345)=2,ROUND(BQ308*V345/SUM(V339:V348),#REF!),"")</f>
        <v/>
      </c>
      <c r="BR335" s="325" t="str">
        <f>IF(COUNT(BR308,W345)=2,ROUND(BR308*W345/SUM(W339:W348),#REF!),"")</f>
        <v/>
      </c>
      <c r="BS335" s="569" t="e">
        <f>IF(#REF!="発電事業者","送電電力（MW）","受電電力（MW）")</f>
        <v>#REF!</v>
      </c>
      <c r="BT335" s="569"/>
      <c r="BU335" s="569"/>
      <c r="BV335" s="323" t="s">
        <v>171</v>
      </c>
      <c r="BW335" s="580"/>
      <c r="BX335" s="580"/>
      <c r="BY335" s="325" t="str">
        <f>IF(COUNT(BY308,X345)=2,ROUND(BY308*X345/SUM(X339:X348),#REF!),"")</f>
        <v/>
      </c>
      <c r="BZ335" s="325" t="str">
        <f>IF(COUNT(BZ308,Y345)=2,ROUND(BZ308*Y345/SUM(Y339:Y348),#REF!),"")</f>
        <v/>
      </c>
      <c r="CA335" s="325" t="str">
        <f>IF(COUNT(CA308,Z345)=2,ROUND(CA308*Z345/SUM(Z339:Z348),#REF!),"")</f>
        <v/>
      </c>
      <c r="CB335" s="325" t="str">
        <f>IF(COUNT(CB308,AA345)=2,ROUND(CB308*AA345/SUM(AA339:AA348),#REF!),"")</f>
        <v/>
      </c>
      <c r="CC335" s="325" t="str">
        <f>IF(COUNT(CC308,AB345)=2,ROUND(CC308*AB345/SUM(AB339:AB348),#REF!),"")</f>
        <v/>
      </c>
      <c r="CD335" s="325" t="str">
        <f>IF(COUNT(CD308,AC345)=2,ROUND(CD308*AC345/SUM(AC339:AC348),#REF!),"")</f>
        <v/>
      </c>
      <c r="CE335" s="325" t="str">
        <f>IF(COUNT(CE308,AD345)=2,ROUND(CE308*AD345/SUM(AD339:AD348),#REF!),"")</f>
        <v/>
      </c>
      <c r="CF335" s="325" t="str">
        <f>IF(COUNT(CF308,AE345)=2,ROUND(CF308*AE345/SUM(AE339:AE348),#REF!),"")</f>
        <v/>
      </c>
      <c r="CG335" s="325" t="str">
        <f>IF(COUNT(CG308,AF345)=2,ROUND(CG308*AF345/SUM(AF339:AF348),#REF!),"")</f>
        <v/>
      </c>
      <c r="CH335" s="563" t="s">
        <v>117</v>
      </c>
      <c r="CI335" s="563"/>
      <c r="CJ335" s="563"/>
      <c r="CK335" s="563"/>
      <c r="CL335" s="563"/>
      <c r="CM335" s="563"/>
      <c r="CN335" s="563"/>
      <c r="CO335" s="563"/>
      <c r="CP335" s="563"/>
      <c r="CQ335" s="563"/>
    </row>
    <row r="336" spans="3:97" s="243" customFormat="1" ht="13.5" customHeight="1">
      <c r="C336" s="241" t="e">
        <f>IF(#REF!="発電事業者","送電相手先諸元","購入相手先諸元")</f>
        <v>#REF!</v>
      </c>
      <c r="D336" s="236"/>
      <c r="E336" s="236"/>
      <c r="F336" s="242">
        <v>0</v>
      </c>
      <c r="G336" s="237" t="s">
        <v>255</v>
      </c>
      <c r="H336" s="236"/>
      <c r="I336" s="236"/>
      <c r="J336" s="236"/>
      <c r="K336" s="236"/>
      <c r="AV336" s="257"/>
      <c r="AX336" s="569"/>
      <c r="AY336" s="569"/>
      <c r="AZ336" s="588"/>
      <c r="BA336" s="590"/>
      <c r="BB336" s="590"/>
      <c r="BC336" s="590"/>
      <c r="BD336" s="588"/>
      <c r="BE336" s="583"/>
      <c r="BF336" s="584"/>
      <c r="BG336" s="259"/>
      <c r="BH336" s="259"/>
      <c r="BI336" s="259"/>
      <c r="BJ336" s="259"/>
      <c r="BK336" s="259"/>
      <c r="BL336" s="259"/>
      <c r="BM336" s="259"/>
      <c r="BN336" s="259"/>
      <c r="BO336" s="259"/>
      <c r="BP336" s="259"/>
      <c r="BQ336" s="259"/>
      <c r="BR336" s="259"/>
      <c r="BS336" s="569"/>
      <c r="BT336" s="569"/>
      <c r="BU336" s="569"/>
      <c r="BV336" s="323" t="s">
        <v>172</v>
      </c>
      <c r="BW336" s="581"/>
      <c r="BX336" s="581"/>
      <c r="BY336" s="325" t="str">
        <f>IF(COUNT(BY309,X345)=2,ROUND(BY309*X345/SUM(X339:X348),#REF!),"")</f>
        <v/>
      </c>
      <c r="BZ336" s="325" t="str">
        <f>IF(COUNT(BZ309,Y345)=2,ROUND(BZ309*Y345/SUM(Y339:Y348),#REF!),"")</f>
        <v/>
      </c>
      <c r="CA336" s="325" t="str">
        <f>IF(COUNT(CA309,Z345)=2,ROUND(CA309*Z345/SUM(Z339:Z348),#REF!),"")</f>
        <v/>
      </c>
      <c r="CB336" s="325" t="str">
        <f>IF(COUNT(CB309,AA345)=2,ROUND(CB309*AA345/SUM(AA339:AA348),#REF!),"")</f>
        <v/>
      </c>
      <c r="CC336" s="325" t="str">
        <f>IF(COUNT(CC309,AB345)=2,ROUND(CC309*AB345/SUM(AB339:AB348),#REF!),"")</f>
        <v/>
      </c>
      <c r="CD336" s="325" t="str">
        <f>IF(COUNT(CD309,AC345)=2,ROUND(CD309*AC345/SUM(AC339:AC348),#REF!),"")</f>
        <v/>
      </c>
      <c r="CE336" s="325" t="str">
        <f>IF(COUNT(CE309,AD345)=2,ROUND(CE309*AD345/SUM(AD339:AD348),#REF!),"")</f>
        <v/>
      </c>
      <c r="CF336" s="325" t="str">
        <f>IF(COUNT(CF309,AE345)=2,ROUND(CF309*AE345/SUM(AE339:AE348),#REF!),"")</f>
        <v/>
      </c>
      <c r="CG336" s="325" t="str">
        <f>IF(COUNT(CG309,AF345)=2,ROUND(CG309*AF345/SUM(AF339:AF348),#REF!),"")</f>
        <v/>
      </c>
      <c r="CH336" s="564" t="str">
        <f>IF(CH335="","",CH335)</f>
        <v>風力</v>
      </c>
      <c r="CI336" s="564"/>
      <c r="CJ336" s="564"/>
      <c r="CK336" s="564"/>
      <c r="CL336" s="564"/>
      <c r="CM336" s="564"/>
      <c r="CN336" s="564"/>
      <c r="CO336" s="564"/>
      <c r="CP336" s="564"/>
      <c r="CQ336" s="564"/>
    </row>
    <row r="337" spans="3:95" s="243" customFormat="1" ht="13.5" customHeight="1">
      <c r="C337" s="594" t="s">
        <v>200</v>
      </c>
      <c r="D337" s="594"/>
      <c r="E337" s="594" t="s">
        <v>201</v>
      </c>
      <c r="F337" s="594" t="s">
        <v>202</v>
      </c>
      <c r="G337" s="594"/>
      <c r="H337" s="594"/>
      <c r="I337" s="595" t="s">
        <v>204</v>
      </c>
      <c r="J337" s="597" t="e">
        <f>IF(#REF!="発電事業者","送電先","購入先")</f>
        <v>#REF!</v>
      </c>
      <c r="K337" s="598"/>
      <c r="L337" s="601" t="e">
        <f>DATE(#REF!,1,1)</f>
        <v>#REF!</v>
      </c>
      <c r="M337" s="602"/>
      <c r="N337" s="602"/>
      <c r="O337" s="602"/>
      <c r="P337" s="602"/>
      <c r="Q337" s="602"/>
      <c r="R337" s="602"/>
      <c r="S337" s="602"/>
      <c r="T337" s="602"/>
      <c r="U337" s="602"/>
      <c r="V337" s="602"/>
      <c r="W337" s="603"/>
      <c r="X337" s="592" t="e">
        <f>DATE(#REF!+1,1,1)</f>
        <v>#REF!</v>
      </c>
      <c r="Y337" s="592" t="e">
        <f>DATE(#REF!+2,1,1)</f>
        <v>#REF!</v>
      </c>
      <c r="Z337" s="592" t="e">
        <f>DATE(#REF!+3,1,1)</f>
        <v>#REF!</v>
      </c>
      <c r="AA337" s="592" t="e">
        <f>DATE(#REF!+4,1,1)</f>
        <v>#REF!</v>
      </c>
      <c r="AB337" s="592" t="e">
        <f>DATE(#REF!+5,1,1)</f>
        <v>#REF!</v>
      </c>
      <c r="AC337" s="592" t="e">
        <f>DATE(#REF!+6,1,1)</f>
        <v>#REF!</v>
      </c>
      <c r="AD337" s="592" t="e">
        <f>DATE(#REF!+7,1,1)</f>
        <v>#REF!</v>
      </c>
      <c r="AE337" s="592" t="e">
        <f>DATE(#REF!+8,1,1)</f>
        <v>#REF!</v>
      </c>
      <c r="AF337" s="592" t="e">
        <f>DATE(#REF!+9,1,1)</f>
        <v>#REF!</v>
      </c>
      <c r="AG337" s="594" t="s">
        <v>253</v>
      </c>
      <c r="AH337" s="594"/>
      <c r="AI337" s="594"/>
      <c r="AJ337" s="594"/>
      <c r="AK337" s="594"/>
      <c r="AL337" s="594"/>
      <c r="AM337" s="594"/>
      <c r="AN337" s="594"/>
      <c r="AO337" s="594"/>
      <c r="AP337" s="594"/>
      <c r="AV337" s="275"/>
      <c r="AX337" s="569"/>
      <c r="AY337" s="569"/>
      <c r="AZ337" s="589"/>
      <c r="BA337" s="590"/>
      <c r="BB337" s="590"/>
      <c r="BC337" s="590"/>
      <c r="BD337" s="589"/>
      <c r="BE337" s="585" t="e">
        <f>IF(#REF!="発電事業者","月間送電電力量（GWh）","月間受電電力量（GWh）")</f>
        <v>#REF!</v>
      </c>
      <c r="BF337" s="586"/>
      <c r="BG337" s="325" t="str">
        <f>IF(COUNT(BG310,L345)=2,ROUND(BG310*L345/SUM(L339:L348),#REF!),"")</f>
        <v/>
      </c>
      <c r="BH337" s="325" t="str">
        <f>IF(COUNT(BH310,M345)=2,ROUND(BH310*M345/SUM(M339:M348),#REF!),"")</f>
        <v/>
      </c>
      <c r="BI337" s="325" t="str">
        <f>IF(COUNT(BI310,N345)=2,ROUND(BI310*N345/SUM(N339:N348),#REF!),"")</f>
        <v/>
      </c>
      <c r="BJ337" s="325" t="str">
        <f>IF(COUNT(BJ310,O345)=2,ROUND(BJ310*O345/SUM(O339:O348),#REF!),"")</f>
        <v/>
      </c>
      <c r="BK337" s="325" t="str">
        <f>IF(COUNT(BK310,P345)=2,ROUND(BK310*P345/SUM(P339:P348),#REF!),"")</f>
        <v/>
      </c>
      <c r="BL337" s="325" t="str">
        <f>IF(COUNT(BL310,Q345)=2,ROUND(BL310*Q345/SUM(Q339:Q348),#REF!),"")</f>
        <v/>
      </c>
      <c r="BM337" s="325" t="str">
        <f>IF(COUNT(BM310,R345)=2,ROUND(BM310*R345/SUM(R339:R348),#REF!),"")</f>
        <v/>
      </c>
      <c r="BN337" s="325" t="str">
        <f>IF(COUNT(BN310,S345)=2,ROUND(BN310*S345/SUM(S339:S348),#REF!),"")</f>
        <v/>
      </c>
      <c r="BO337" s="325" t="str">
        <f>IF(COUNT(BO310,T345)=2,ROUND(BO310*T345/SUM(T339:T348),#REF!),"")</f>
        <v/>
      </c>
      <c r="BP337" s="325" t="str">
        <f>IF(COUNT(BP310,U345)=2,ROUND(BP310*U345/SUM(U339:U348),#REF!),"")</f>
        <v/>
      </c>
      <c r="BQ337" s="325" t="str">
        <f>IF(COUNT(BQ310,V345)=2,ROUND(BQ310*V345/SUM(V339:V348),#REF!),"")</f>
        <v/>
      </c>
      <c r="BR337" s="325" t="str">
        <f>IF(COUNT(BR310,W345)=2,ROUND(BR310*W345/SUM(W339:W348),#REF!),"")</f>
        <v/>
      </c>
      <c r="BS337" s="569" t="e">
        <f>IF(#REF!="発電事業者","年間送電電力量（GWh）","年間受電電力量（GWh）")</f>
        <v>#REF!</v>
      </c>
      <c r="BT337" s="569"/>
      <c r="BU337" s="569"/>
      <c r="BV337" s="323" t="s">
        <v>25</v>
      </c>
      <c r="BW337" s="582"/>
      <c r="BX337" s="582"/>
      <c r="BY337" s="325" t="str">
        <f>IF(COUNT(BY310,X345)=2,ROUND(BY310*X345/SUM(X339:X348),#REF!),"")</f>
        <v/>
      </c>
      <c r="BZ337" s="325" t="str">
        <f>IF(COUNT(BZ310,Y345)=2,ROUND(BZ310*Y345/SUM(Y339:Y348),#REF!),"")</f>
        <v/>
      </c>
      <c r="CA337" s="325" t="str">
        <f>IF(COUNT(CA310,Z345)=2,ROUND(CA310*Z345/SUM(Z339:Z348),#REF!),"")</f>
        <v/>
      </c>
      <c r="CB337" s="325" t="str">
        <f>IF(COUNT(CB310,AA345)=2,ROUND(CB310*AA345/SUM(AA339:AA348),#REF!),"")</f>
        <v/>
      </c>
      <c r="CC337" s="325" t="str">
        <f>IF(COUNT(CC310,AB345)=2,ROUND(CC310*AB345/SUM(AB339:AB348),#REF!),"")</f>
        <v/>
      </c>
      <c r="CD337" s="325" t="str">
        <f>IF(COUNT(CD310,AC345)=2,ROUND(CD310*AC345/SUM(AC339:AC348),#REF!),"")</f>
        <v/>
      </c>
      <c r="CE337" s="325" t="str">
        <f>IF(COUNT(CE310,AD345)=2,ROUND(CE310*AD345/SUM(AD339:AD348),#REF!),"")</f>
        <v/>
      </c>
      <c r="CF337" s="325" t="str">
        <f>IF(COUNT(CF310,AE345)=2,ROUND(CF310*AE345/SUM(AE339:AE348),#REF!),"")</f>
        <v/>
      </c>
      <c r="CG337" s="325" t="str">
        <f>IF(COUNT(CG310,AF345)=2,ROUND(CG310*AF345/SUM(AF339:AF348),#REF!),"")</f>
        <v/>
      </c>
      <c r="CH337" s="565" t="str">
        <f>IF(COUNTA(AG345)=0,"",AG345)</f>
        <v/>
      </c>
      <c r="CI337" s="565"/>
      <c r="CJ337" s="565"/>
      <c r="CK337" s="565"/>
      <c r="CL337" s="565"/>
      <c r="CM337" s="565"/>
      <c r="CN337" s="565"/>
      <c r="CO337" s="565"/>
      <c r="CP337" s="565"/>
      <c r="CQ337" s="565"/>
    </row>
    <row r="338" spans="3:95" s="243" customFormat="1" ht="13.5" customHeight="1">
      <c r="C338" s="594"/>
      <c r="D338" s="594"/>
      <c r="E338" s="594"/>
      <c r="F338" s="594"/>
      <c r="G338" s="594"/>
      <c r="H338" s="594"/>
      <c r="I338" s="596"/>
      <c r="J338" s="599"/>
      <c r="K338" s="600"/>
      <c r="L338" s="320" t="s">
        <v>194</v>
      </c>
      <c r="M338" s="320" t="s">
        <v>195</v>
      </c>
      <c r="N338" s="320" t="s">
        <v>161</v>
      </c>
      <c r="O338" s="320" t="s">
        <v>162</v>
      </c>
      <c r="P338" s="320" t="s">
        <v>163</v>
      </c>
      <c r="Q338" s="320" t="s">
        <v>164</v>
      </c>
      <c r="R338" s="320" t="s">
        <v>165</v>
      </c>
      <c r="S338" s="320" t="s">
        <v>166</v>
      </c>
      <c r="T338" s="320" t="s">
        <v>167</v>
      </c>
      <c r="U338" s="320" t="s">
        <v>168</v>
      </c>
      <c r="V338" s="320" t="s">
        <v>169</v>
      </c>
      <c r="W338" s="320" t="s">
        <v>170</v>
      </c>
      <c r="X338" s="593">
        <v>43101</v>
      </c>
      <c r="Y338" s="593">
        <v>43466</v>
      </c>
      <c r="Z338" s="593">
        <v>43831</v>
      </c>
      <c r="AA338" s="593">
        <v>44197</v>
      </c>
      <c r="AB338" s="593">
        <v>44562</v>
      </c>
      <c r="AC338" s="593">
        <v>44927</v>
      </c>
      <c r="AD338" s="593">
        <v>45292</v>
      </c>
      <c r="AE338" s="593">
        <v>45658</v>
      </c>
      <c r="AF338" s="593">
        <v>46023</v>
      </c>
      <c r="AG338" s="594"/>
      <c r="AH338" s="594"/>
      <c r="AI338" s="594"/>
      <c r="AJ338" s="594"/>
      <c r="AK338" s="594"/>
      <c r="AL338" s="594"/>
      <c r="AM338" s="594"/>
      <c r="AN338" s="594"/>
      <c r="AO338" s="594"/>
      <c r="AP338" s="594"/>
      <c r="AV338" s="275"/>
      <c r="AX338" s="569" t="str">
        <f>IF(C346="","",C346)</f>
        <v/>
      </c>
      <c r="AY338" s="569"/>
      <c r="AZ338" s="587" t="str">
        <f>IF(E346="","",E346)</f>
        <v/>
      </c>
      <c r="BA338" s="590" t="str">
        <f ca="1">IF(F346="","",F346)</f>
        <v/>
      </c>
      <c r="BB338" s="590"/>
      <c r="BC338" s="590"/>
      <c r="BD338" s="587" t="str">
        <f>IF(I346="","",I346)</f>
        <v/>
      </c>
      <c r="BE338" s="578" t="e">
        <f>IF(#REF!="発電事業者","送電電力（MW）","受電電力（MW）")</f>
        <v>#REF!</v>
      </c>
      <c r="BF338" s="579"/>
      <c r="BG338" s="325" t="str">
        <f>IF(COUNT(BG308,L346)=2,ROUND(BG308*L346/SUM(L339:L348),#REF!),"")</f>
        <v/>
      </c>
      <c r="BH338" s="325" t="str">
        <f>IF(COUNT(BH308,M346)=2,ROUND(BH308*M346/SUM(M339:M348),#REF!),"")</f>
        <v/>
      </c>
      <c r="BI338" s="325" t="str">
        <f>IF(COUNT(BI308,N346)=2,ROUND(BI308*N346/SUM(N339:N348),#REF!),"")</f>
        <v/>
      </c>
      <c r="BJ338" s="325" t="str">
        <f>IF(COUNT(BJ308,O346)=2,ROUND(BJ308*O346/SUM(O339:O348),#REF!),"")</f>
        <v/>
      </c>
      <c r="BK338" s="325" t="str">
        <f>IF(COUNT(BK308,P346)=2,ROUND(BK308*P346/SUM(P339:P348),#REF!),"")</f>
        <v/>
      </c>
      <c r="BL338" s="325" t="str">
        <f>IF(COUNT(BL308,Q346)=2,ROUND(BL308*Q346/SUM(Q339:Q348),#REF!),"")</f>
        <v/>
      </c>
      <c r="BM338" s="325" t="str">
        <f>IF(COUNT(BM308,R346)=2,ROUND(BM308*R346/SUM(R339:R348),#REF!),"")</f>
        <v/>
      </c>
      <c r="BN338" s="325" t="str">
        <f>IF(COUNT(BN308,S346)=2,ROUND(BN308*S346/SUM(S339:S348),#REF!),"")</f>
        <v/>
      </c>
      <c r="BO338" s="325" t="str">
        <f>IF(COUNT(BO308,T346)=2,ROUND(BO308*T346/SUM(T339:T348),#REF!),"")</f>
        <v/>
      </c>
      <c r="BP338" s="325" t="str">
        <f>IF(COUNT(BP308,U346)=2,ROUND(BP308*U346/SUM(U339:U348),#REF!),"")</f>
        <v/>
      </c>
      <c r="BQ338" s="325" t="str">
        <f>IF(COUNT(BQ308,V346)=2,ROUND(BQ308*V346/SUM(V339:V348),#REF!),"")</f>
        <v/>
      </c>
      <c r="BR338" s="325" t="str">
        <f>IF(COUNT(BR308,W346)=2,ROUND(BR308*W346/SUM(W339:W348),#REF!),"")</f>
        <v/>
      </c>
      <c r="BS338" s="569" t="e">
        <f>IF(#REF!="発電事業者","送電電力（MW）","受電電力（MW）")</f>
        <v>#REF!</v>
      </c>
      <c r="BT338" s="569"/>
      <c r="BU338" s="569"/>
      <c r="BV338" s="323" t="s">
        <v>171</v>
      </c>
      <c r="BW338" s="580"/>
      <c r="BX338" s="580"/>
      <c r="BY338" s="325" t="str">
        <f>IF(COUNT(BY308,X346)=2,ROUND(BY308*X346/SUM(X339:X348),#REF!),"")</f>
        <v/>
      </c>
      <c r="BZ338" s="325" t="str">
        <f>IF(COUNT(BZ308,Y346)=2,ROUND(BZ308*Y346/SUM(Y339:Y348),#REF!),"")</f>
        <v/>
      </c>
      <c r="CA338" s="325" t="str">
        <f>IF(COUNT(CA308,Z346)=2,ROUND(CA308*Z346/SUM(Z339:Z348),#REF!),"")</f>
        <v/>
      </c>
      <c r="CB338" s="325" t="str">
        <f>IF(COUNT(CB308,AA346)=2,ROUND(CB308*AA346/SUM(AA339:AA348),#REF!),"")</f>
        <v/>
      </c>
      <c r="CC338" s="325" t="str">
        <f>IF(COUNT(CC308,AB346)=2,ROUND(CC308*AB346/SUM(AB339:AB348),#REF!),"")</f>
        <v/>
      </c>
      <c r="CD338" s="325" t="str">
        <f>IF(COUNT(CD308,AC346)=2,ROUND(CD308*AC346/SUM(AC339:AC348),#REF!),"")</f>
        <v/>
      </c>
      <c r="CE338" s="325" t="str">
        <f>IF(COUNT(CE308,AD346)=2,ROUND(CE308*AD346/SUM(AD339:AD348),#REF!),"")</f>
        <v/>
      </c>
      <c r="CF338" s="325" t="str">
        <f>IF(COUNT(CF308,AE346)=2,ROUND(CF308*AE346/SUM(AE339:AE348),#REF!),"")</f>
        <v/>
      </c>
      <c r="CG338" s="325" t="str">
        <f>IF(COUNT(CG308,AF346)=2,ROUND(CG308*AF346/SUM(AF339:AF348),#REF!),"")</f>
        <v/>
      </c>
      <c r="CH338" s="563" t="s">
        <v>117</v>
      </c>
      <c r="CI338" s="563"/>
      <c r="CJ338" s="563"/>
      <c r="CK338" s="563"/>
      <c r="CL338" s="563"/>
      <c r="CM338" s="563"/>
      <c r="CN338" s="563"/>
      <c r="CO338" s="563"/>
      <c r="CP338" s="563"/>
      <c r="CQ338" s="563"/>
    </row>
    <row r="339" spans="3:95" s="243" customFormat="1" ht="13.5" customHeight="1">
      <c r="C339" s="568"/>
      <c r="D339" s="568"/>
      <c r="E339" s="324"/>
      <c r="F339" s="569" t="str">
        <f ca="1">IF(E339="","",VLOOKUP(E339,INDIRECT(AR339),2,FALSE))</f>
        <v/>
      </c>
      <c r="G339" s="569"/>
      <c r="H339" s="569"/>
      <c r="I339" s="323" t="str">
        <f>IF(E339="","",E303)</f>
        <v/>
      </c>
      <c r="J339" s="569" t="e">
        <f>J337&amp;"１"</f>
        <v>#REF!</v>
      </c>
      <c r="K339" s="569"/>
      <c r="L339" s="277">
        <f t="shared" ref="L339:W339" si="79">IF($F336=0,IF(100-SUM(L340:L348)=0,"",100-SUM(L340:L348)),IF(H313-SUM(L340:L348)=0,"",H313-SUM(L340:L348)))</f>
        <v>100</v>
      </c>
      <c r="M339" s="277">
        <f t="shared" si="79"/>
        <v>100</v>
      </c>
      <c r="N339" s="277">
        <f t="shared" si="79"/>
        <v>100</v>
      </c>
      <c r="O339" s="277">
        <f t="shared" si="79"/>
        <v>100</v>
      </c>
      <c r="P339" s="277">
        <f t="shared" si="79"/>
        <v>100</v>
      </c>
      <c r="Q339" s="277">
        <f t="shared" si="79"/>
        <v>100</v>
      </c>
      <c r="R339" s="277">
        <f t="shared" si="79"/>
        <v>100</v>
      </c>
      <c r="S339" s="277">
        <f t="shared" si="79"/>
        <v>100</v>
      </c>
      <c r="T339" s="277">
        <f t="shared" si="79"/>
        <v>100</v>
      </c>
      <c r="U339" s="277">
        <f t="shared" si="79"/>
        <v>100</v>
      </c>
      <c r="V339" s="277">
        <f t="shared" si="79"/>
        <v>100</v>
      </c>
      <c r="W339" s="277">
        <f t="shared" si="79"/>
        <v>100</v>
      </c>
      <c r="X339" s="277">
        <f>IF($F336=0,IF(100-SUM(X340:X348)=0,"",100-SUM(X340:X348)),IF(H315-SUM(X340:X348)=0,"",H315-SUM(X340:X348)))</f>
        <v>100</v>
      </c>
      <c r="Y339" s="277">
        <f>IF($F336=0,IF(100-SUM(Y340:Y348)=0,"",100-SUM(Y340:Y348)),IF(H317-SUM(Y340:Y348)=0,"",H317-SUM(Y340:Y348)))</f>
        <v>100</v>
      </c>
      <c r="Z339" s="277">
        <f>IF($F336=0,IF(100-SUM(Z340:Z348)=0,"",100-SUM(Z340:Z348)),IF(H319-SUM(Z340:Z348)=0,"",H319-SUM(Z340:Z348)))</f>
        <v>100</v>
      </c>
      <c r="AA339" s="277">
        <f>IF($F336=0,IF(100-SUM(AA340:AA348)=0,"",100-SUM(AA340:AA348)),IF(H321-SUM(AA340:AA348)=0,"",H321-SUM(AA340:AA348)))</f>
        <v>100</v>
      </c>
      <c r="AB339" s="277">
        <f>IF($F336=0,IF(100-SUM(AB340:AB348)=0,"",100-SUM(AB340:AB348)),IF(H323-SUM(AB340:AB348)=0,"",H323-SUM(AB340:AB348)))</f>
        <v>100</v>
      </c>
      <c r="AC339" s="277">
        <f>IF($F336=0,IF(100-SUM(AC340:AC348)=0,"",100-SUM(AC340:AC348)),IF(H325-SUM(AC340:AC348)=0,"",H325-SUM(AC340:AC348)))</f>
        <v>100</v>
      </c>
      <c r="AD339" s="277">
        <f>IF($F336=0,IF(100-SUM(AD340:AD348)=0,"",100-SUM(AD340:AD348)),IF(H327-SUM(AD340:AD348)=0,"",H327-SUM(AD340:AD348)))</f>
        <v>100</v>
      </c>
      <c r="AE339" s="277">
        <f>IF($F336=0,IF(100-SUM(AE340:AE348)=0,"",100-SUM(AE340:AE348)),IF(H329-SUM(AE340:AE348)=0,"",H329-SUM(AE340:AE348)))</f>
        <v>100</v>
      </c>
      <c r="AF339" s="277">
        <f>IF($F336=0,IF(100-SUM(AF340:AF348)=0,"",100-SUM(AF340:AF348)),IF(H331-SUM(AF340:AF348)=0,"",H331-SUM(AF340:AF348)))</f>
        <v>100</v>
      </c>
      <c r="AG339" s="570"/>
      <c r="AH339" s="570"/>
      <c r="AI339" s="570"/>
      <c r="AJ339" s="570"/>
      <c r="AK339" s="570"/>
      <c r="AL339" s="570"/>
      <c r="AM339" s="570"/>
      <c r="AN339" s="570"/>
      <c r="AO339" s="570"/>
      <c r="AP339" s="570"/>
      <c r="AR339" s="591" t="b">
        <f t="shared" ref="AR339:AR348" si="80">IF(C339="発電事業者","事業者リスト一覧!D3:E1002", IF(C339="小売電気事業者","事業者リスト一覧!J3:K1002", IF(C339="一般送配電事業者","事業者リスト一覧!G3:H13", IF(C339="送電事業者","事業者リスト一覧!G16:H21", IF(C339="特定送配電事業者","事業者リスト一覧!G24:H44", IF(C339="登録特定送配電事業者","事業者リスト一覧!G47:H87", IF(C339="その他事業者","事業者リスト一覧!G90:H100")))))))</f>
        <v>0</v>
      </c>
      <c r="AS339" s="591"/>
      <c r="AT339" s="591"/>
      <c r="AU339" s="281" t="s">
        <v>160</v>
      </c>
      <c r="AV339" s="275"/>
      <c r="AX339" s="569"/>
      <c r="AY339" s="569"/>
      <c r="AZ339" s="588"/>
      <c r="BA339" s="590"/>
      <c r="BB339" s="590"/>
      <c r="BC339" s="590"/>
      <c r="BD339" s="588"/>
      <c r="BE339" s="583"/>
      <c r="BF339" s="584"/>
      <c r="BG339" s="259"/>
      <c r="BH339" s="259"/>
      <c r="BI339" s="259"/>
      <c r="BJ339" s="259"/>
      <c r="BK339" s="259"/>
      <c r="BL339" s="259"/>
      <c r="BM339" s="259"/>
      <c r="BN339" s="259"/>
      <c r="BO339" s="259"/>
      <c r="BP339" s="259"/>
      <c r="BQ339" s="259"/>
      <c r="BR339" s="259"/>
      <c r="BS339" s="569"/>
      <c r="BT339" s="569"/>
      <c r="BU339" s="569"/>
      <c r="BV339" s="323" t="s">
        <v>172</v>
      </c>
      <c r="BW339" s="581"/>
      <c r="BX339" s="581"/>
      <c r="BY339" s="325" t="str">
        <f>IF(COUNT(BY309,X346)=2,ROUND(BY309*X346/SUM(X339:X348),#REF!),"")</f>
        <v/>
      </c>
      <c r="BZ339" s="325" t="str">
        <f>IF(COUNT(BZ309,Y346)=2,ROUND(BZ309*Y346/SUM(Y339:Y348),#REF!),"")</f>
        <v/>
      </c>
      <c r="CA339" s="325" t="str">
        <f>IF(COUNT(CA309,Z346)=2,ROUND(CA309*Z346/SUM(Z339:Z348),#REF!),"")</f>
        <v/>
      </c>
      <c r="CB339" s="325" t="str">
        <f>IF(COUNT(CB309,AA346)=2,ROUND(CB309*AA346/SUM(AA339:AA348),#REF!),"")</f>
        <v/>
      </c>
      <c r="CC339" s="325" t="str">
        <f>IF(COUNT(CC309,AB346)=2,ROUND(CC309*AB346/SUM(AB339:AB348),#REF!),"")</f>
        <v/>
      </c>
      <c r="CD339" s="325" t="str">
        <f>IF(COUNT(CD309,AC346)=2,ROUND(CD309*AC346/SUM(AC339:AC348),#REF!),"")</f>
        <v/>
      </c>
      <c r="CE339" s="325" t="str">
        <f>IF(COUNT(CE309,AD346)=2,ROUND(CE309*AD346/SUM(AD339:AD348),#REF!),"")</f>
        <v/>
      </c>
      <c r="CF339" s="325" t="str">
        <f>IF(COUNT(CF309,AE346)=2,ROUND(CF309*AE346/SUM(AE339:AE348),#REF!),"")</f>
        <v/>
      </c>
      <c r="CG339" s="325" t="str">
        <f>IF(COUNT(CG309,AF346)=2,ROUND(CG309*AF346/SUM(AF339:AF348),#REF!),"")</f>
        <v/>
      </c>
      <c r="CH339" s="564" t="str">
        <f>IF(CH338="","",CH338)</f>
        <v>風力</v>
      </c>
      <c r="CI339" s="564"/>
      <c r="CJ339" s="564"/>
      <c r="CK339" s="564"/>
      <c r="CL339" s="564"/>
      <c r="CM339" s="564"/>
      <c r="CN339" s="564"/>
      <c r="CO339" s="564"/>
      <c r="CP339" s="564"/>
      <c r="CQ339" s="564"/>
    </row>
    <row r="340" spans="3:95" s="243" customFormat="1" ht="13.5" customHeight="1">
      <c r="C340" s="568"/>
      <c r="D340" s="568"/>
      <c r="E340" s="324"/>
      <c r="F340" s="569" t="str">
        <f t="shared" ref="F340:F347" ca="1" si="81">IF(E340="","",VLOOKUP(E340,INDIRECT(AR340),2,FALSE))</f>
        <v/>
      </c>
      <c r="G340" s="569"/>
      <c r="H340" s="569"/>
      <c r="I340" s="323" t="str">
        <f>IF(E340="","",E303)</f>
        <v/>
      </c>
      <c r="J340" s="569" t="e">
        <f>J337&amp;"２"</f>
        <v>#REF!</v>
      </c>
      <c r="K340" s="569"/>
      <c r="L340" s="256"/>
      <c r="M340" s="256"/>
      <c r="N340" s="256"/>
      <c r="O340" s="256"/>
      <c r="P340" s="256"/>
      <c r="Q340" s="256"/>
      <c r="R340" s="256"/>
      <c r="S340" s="256"/>
      <c r="T340" s="256"/>
      <c r="U340" s="256"/>
      <c r="V340" s="256"/>
      <c r="W340" s="256"/>
      <c r="X340" s="256"/>
      <c r="Y340" s="256"/>
      <c r="Z340" s="256"/>
      <c r="AA340" s="256"/>
      <c r="AB340" s="256"/>
      <c r="AC340" s="256"/>
      <c r="AD340" s="256"/>
      <c r="AE340" s="256"/>
      <c r="AF340" s="256"/>
      <c r="AG340" s="570"/>
      <c r="AH340" s="570"/>
      <c r="AI340" s="570"/>
      <c r="AJ340" s="570"/>
      <c r="AK340" s="570"/>
      <c r="AL340" s="570"/>
      <c r="AM340" s="570"/>
      <c r="AN340" s="570"/>
      <c r="AO340" s="570"/>
      <c r="AP340" s="570"/>
      <c r="AR340" s="571" t="b">
        <f t="shared" si="80"/>
        <v>0</v>
      </c>
      <c r="AS340" s="571"/>
      <c r="AT340" s="571"/>
      <c r="AU340" s="282" t="s">
        <v>160</v>
      </c>
      <c r="AV340" s="275"/>
      <c r="AX340" s="569"/>
      <c r="AY340" s="569"/>
      <c r="AZ340" s="589"/>
      <c r="BA340" s="590"/>
      <c r="BB340" s="590"/>
      <c r="BC340" s="590"/>
      <c r="BD340" s="589"/>
      <c r="BE340" s="585" t="e">
        <f>IF(#REF!="発電事業者","月間送電電力量（GWh）","月間受電電力量（GWh）")</f>
        <v>#REF!</v>
      </c>
      <c r="BF340" s="586"/>
      <c r="BG340" s="325" t="str">
        <f>IF(COUNT(BG310,L346)=2,ROUND(BG310*L346/SUM(L339:L348),#REF!),"")</f>
        <v/>
      </c>
      <c r="BH340" s="325" t="str">
        <f>IF(COUNT(BH310,M346)=2,ROUND(BH310*M346/SUM(M339:M348),#REF!),"")</f>
        <v/>
      </c>
      <c r="BI340" s="325" t="str">
        <f>IF(COUNT(BI310,N346)=2,ROUND(BI310*N346/SUM(N339:N348),#REF!),"")</f>
        <v/>
      </c>
      <c r="BJ340" s="325" t="str">
        <f>IF(COUNT(BJ310,O346)=2,ROUND(BJ310*O346/SUM(O339:O348),#REF!),"")</f>
        <v/>
      </c>
      <c r="BK340" s="325" t="str">
        <f>IF(COUNT(BK310,P346)=2,ROUND(BK310*P346/SUM(P339:P348),#REF!),"")</f>
        <v/>
      </c>
      <c r="BL340" s="325" t="str">
        <f>IF(COUNT(BL310,Q346)=2,ROUND(BL310*Q346/SUM(Q339:Q348),#REF!),"")</f>
        <v/>
      </c>
      <c r="BM340" s="325" t="str">
        <f>IF(COUNT(BM310,R346)=2,ROUND(BM310*R346/SUM(R339:R348),#REF!),"")</f>
        <v/>
      </c>
      <c r="BN340" s="325" t="str">
        <f>IF(COUNT(BN310,S346)=2,ROUND(BN310*S346/SUM(S339:S348),#REF!),"")</f>
        <v/>
      </c>
      <c r="BO340" s="325" t="str">
        <f>IF(COUNT(BO310,T346)=2,ROUND(BO310*T346/SUM(T339:T348),#REF!),"")</f>
        <v/>
      </c>
      <c r="BP340" s="325" t="str">
        <f>IF(COUNT(BP310,U346)=2,ROUND(BP310*U346/SUM(U339:U348),#REF!),"")</f>
        <v/>
      </c>
      <c r="BQ340" s="325" t="str">
        <f>IF(COUNT(BQ310,V346)=2,ROUND(BQ310*V346/SUM(V339:V348),#REF!),"")</f>
        <v/>
      </c>
      <c r="BR340" s="325" t="str">
        <f>IF(COUNT(BR310,W346)=2,ROUND(BR310*W346/SUM(W339:W348),#REF!),"")</f>
        <v/>
      </c>
      <c r="BS340" s="569" t="e">
        <f>IF(#REF!="発電事業者","年間送電電力量（GWh）","年間受電電力量（GWh）")</f>
        <v>#REF!</v>
      </c>
      <c r="BT340" s="569"/>
      <c r="BU340" s="569"/>
      <c r="BV340" s="323" t="s">
        <v>25</v>
      </c>
      <c r="BW340" s="582"/>
      <c r="BX340" s="582"/>
      <c r="BY340" s="325" t="str">
        <f>IF(COUNT(BY310,X346)=2,ROUND(BY310*X346/SUM(X339:X348),#REF!),"")</f>
        <v/>
      </c>
      <c r="BZ340" s="325" t="str">
        <f>IF(COUNT(BZ310,Y346)=2,ROUND(BZ310*Y346/SUM(Y339:Y348),#REF!),"")</f>
        <v/>
      </c>
      <c r="CA340" s="325" t="str">
        <f>IF(COUNT(CA310,Z346)=2,ROUND(CA310*Z346/SUM(Z339:Z348),#REF!),"")</f>
        <v/>
      </c>
      <c r="CB340" s="325" t="str">
        <f>IF(COUNT(CB310,AA346)=2,ROUND(CB310*AA346/SUM(AA339:AA348),#REF!),"")</f>
        <v/>
      </c>
      <c r="CC340" s="325" t="str">
        <f>IF(COUNT(CC310,AB346)=2,ROUND(CC310*AB346/SUM(AB339:AB348),#REF!),"")</f>
        <v/>
      </c>
      <c r="CD340" s="325" t="str">
        <f>IF(COUNT(CD310,AC346)=2,ROUND(CD310*AC346/SUM(AC339:AC348),#REF!),"")</f>
        <v/>
      </c>
      <c r="CE340" s="325" t="str">
        <f>IF(COUNT(CE310,AD346)=2,ROUND(CE310*AD346/SUM(AD339:AD348),#REF!),"")</f>
        <v/>
      </c>
      <c r="CF340" s="325" t="str">
        <f>IF(COUNT(CF310,AE346)=2,ROUND(CF310*AE346/SUM(AE339:AE348),#REF!),"")</f>
        <v/>
      </c>
      <c r="CG340" s="325" t="str">
        <f>IF(COUNT(CG310,AF346)=2,ROUND(CG310*AF346/SUM(AF339:AF348),#REF!),"")</f>
        <v/>
      </c>
      <c r="CH340" s="565" t="str">
        <f>IF(COUNTA(AG346)=0,"",AG346)</f>
        <v/>
      </c>
      <c r="CI340" s="565"/>
      <c r="CJ340" s="565"/>
      <c r="CK340" s="565"/>
      <c r="CL340" s="565"/>
      <c r="CM340" s="565"/>
      <c r="CN340" s="565"/>
      <c r="CO340" s="565"/>
      <c r="CP340" s="565"/>
      <c r="CQ340" s="565"/>
    </row>
    <row r="341" spans="3:95" s="243" customFormat="1" ht="13.5" customHeight="1">
      <c r="C341" s="568"/>
      <c r="D341" s="568"/>
      <c r="E341" s="324"/>
      <c r="F341" s="569" t="str">
        <f t="shared" ca="1" si="81"/>
        <v/>
      </c>
      <c r="G341" s="569"/>
      <c r="H341" s="569"/>
      <c r="I341" s="323" t="str">
        <f>IF(E341="","",E303)</f>
        <v/>
      </c>
      <c r="J341" s="569" t="e">
        <f>J337&amp;"３"</f>
        <v>#REF!</v>
      </c>
      <c r="K341" s="569"/>
      <c r="L341" s="256"/>
      <c r="M341" s="256"/>
      <c r="N341" s="256"/>
      <c r="O341" s="256"/>
      <c r="P341" s="256"/>
      <c r="Q341" s="256"/>
      <c r="R341" s="256"/>
      <c r="S341" s="256"/>
      <c r="T341" s="256"/>
      <c r="U341" s="256"/>
      <c r="V341" s="256"/>
      <c r="W341" s="256"/>
      <c r="X341" s="256"/>
      <c r="Y341" s="256"/>
      <c r="Z341" s="256"/>
      <c r="AA341" s="256"/>
      <c r="AB341" s="256"/>
      <c r="AC341" s="256"/>
      <c r="AD341" s="256"/>
      <c r="AE341" s="256"/>
      <c r="AF341" s="256"/>
      <c r="AG341" s="570"/>
      <c r="AH341" s="570"/>
      <c r="AI341" s="570"/>
      <c r="AJ341" s="570"/>
      <c r="AK341" s="570"/>
      <c r="AL341" s="570"/>
      <c r="AM341" s="570"/>
      <c r="AN341" s="570"/>
      <c r="AO341" s="570"/>
      <c r="AP341" s="570"/>
      <c r="AR341" s="571" t="b">
        <f t="shared" si="80"/>
        <v>0</v>
      </c>
      <c r="AS341" s="571"/>
      <c r="AT341" s="571"/>
      <c r="AU341" s="282" t="s">
        <v>160</v>
      </c>
      <c r="AV341" s="275"/>
      <c r="AX341" s="569" t="str">
        <f>IF(C347="","",C347)</f>
        <v/>
      </c>
      <c r="AY341" s="569"/>
      <c r="AZ341" s="587" t="str">
        <f>IF(E347="","",E347)</f>
        <v/>
      </c>
      <c r="BA341" s="590" t="str">
        <f ca="1">IF(F347="","",F347)</f>
        <v/>
      </c>
      <c r="BB341" s="590"/>
      <c r="BC341" s="590"/>
      <c r="BD341" s="587" t="str">
        <f>IF(I347="","",I347)</f>
        <v/>
      </c>
      <c r="BE341" s="578" t="e">
        <f>IF(#REF!="発電事業者","送電電力（MW）","受電電力（MW）")</f>
        <v>#REF!</v>
      </c>
      <c r="BF341" s="579"/>
      <c r="BG341" s="325" t="str">
        <f>IF(COUNT(BG308,L347)=2,ROUND(BG308*L347/SUM(L339:L348),#REF!),"")</f>
        <v/>
      </c>
      <c r="BH341" s="325" t="str">
        <f>IF(COUNT(BH308,M347)=2,ROUND(BH308*M347/SUM(M339:M348),#REF!),"")</f>
        <v/>
      </c>
      <c r="BI341" s="325" t="str">
        <f>IF(COUNT(BI308,N347)=2,ROUND(BI308*N347/SUM(N339:N348),#REF!),"")</f>
        <v/>
      </c>
      <c r="BJ341" s="325" t="str">
        <f>IF(COUNT(BJ308,O347)=2,ROUND(BJ308*O347/SUM(O339:O348),#REF!),"")</f>
        <v/>
      </c>
      <c r="BK341" s="325" t="str">
        <f>IF(COUNT(BK308,P347)=2,ROUND(BK308*P347/SUM(P339:P348),#REF!),"")</f>
        <v/>
      </c>
      <c r="BL341" s="325" t="str">
        <f>IF(COUNT(BL308,Q347)=2,ROUND(BL308*Q347/SUM(Q339:Q348),#REF!),"")</f>
        <v/>
      </c>
      <c r="BM341" s="325" t="str">
        <f>IF(COUNT(BM308,R347)=2,ROUND(BM308*R347/SUM(R339:R348),#REF!),"")</f>
        <v/>
      </c>
      <c r="BN341" s="325" t="str">
        <f>IF(COUNT(BN308,S347)=2,ROUND(BN308*S347/SUM(S339:S348),#REF!),"")</f>
        <v/>
      </c>
      <c r="BO341" s="325" t="str">
        <f>IF(COUNT(BO308,T347)=2,ROUND(BO308*T347/SUM(T339:T348),#REF!),"")</f>
        <v/>
      </c>
      <c r="BP341" s="325" t="str">
        <f>IF(COUNT(BP308,U347)=2,ROUND(BP308*U347/SUM(U339:U348),#REF!),"")</f>
        <v/>
      </c>
      <c r="BQ341" s="325" t="str">
        <f>IF(COUNT(BQ308,V347)=2,ROUND(BQ308*V347/SUM(V339:V348),#REF!),"")</f>
        <v/>
      </c>
      <c r="BR341" s="325" t="str">
        <f>IF(COUNT(BR308,W347)=2,ROUND(BR308*W347/SUM(W339:W348),#REF!),"")</f>
        <v/>
      </c>
      <c r="BS341" s="569" t="e">
        <f>IF(#REF!="発電事業者","送電電力（MW）","受電電力（MW）")</f>
        <v>#REF!</v>
      </c>
      <c r="BT341" s="569"/>
      <c r="BU341" s="569"/>
      <c r="BV341" s="323" t="s">
        <v>171</v>
      </c>
      <c r="BW341" s="580"/>
      <c r="BX341" s="580"/>
      <c r="BY341" s="325" t="str">
        <f>IF(COUNT(BY308,X347)=2,ROUND(BY308*X347/SUM(X339:X348),#REF!),"")</f>
        <v/>
      </c>
      <c r="BZ341" s="325" t="str">
        <f>IF(COUNT(BZ308,Y347)=2,ROUND(BZ308*Y347/SUM(Y339:Y348),#REF!),"")</f>
        <v/>
      </c>
      <c r="CA341" s="325" t="str">
        <f>IF(COUNT(CA308,Z347)=2,ROUND(CA308*Z347/SUM(Z339:Z348),#REF!),"")</f>
        <v/>
      </c>
      <c r="CB341" s="325" t="str">
        <f>IF(COUNT(CB308,AA347)=2,ROUND(CB308*AA347/SUM(AA339:AA348),#REF!),"")</f>
        <v/>
      </c>
      <c r="CC341" s="325" t="str">
        <f>IF(COUNT(CC308,AB347)=2,ROUND(CC308*AB347/SUM(AB339:AB348),#REF!),"")</f>
        <v/>
      </c>
      <c r="CD341" s="325" t="str">
        <f>IF(COUNT(CD308,AC347)=2,ROUND(CD308*AC347/SUM(AC339:AC348),#REF!),"")</f>
        <v/>
      </c>
      <c r="CE341" s="325" t="str">
        <f>IF(COUNT(CE308,AD347)=2,ROUND(CE308*AD347/SUM(AD339:AD348),#REF!),"")</f>
        <v/>
      </c>
      <c r="CF341" s="325" t="str">
        <f>IF(COUNT(CF308,AE347)=2,ROUND(CF308*AE347/SUM(AE339:AE348),#REF!),"")</f>
        <v/>
      </c>
      <c r="CG341" s="325" t="str">
        <f>IF(COUNT(CG308,AF347)=2,ROUND(CG308*AF347/SUM(AF339:AF348),#REF!),"")</f>
        <v/>
      </c>
      <c r="CH341" s="563" t="s">
        <v>117</v>
      </c>
      <c r="CI341" s="563"/>
      <c r="CJ341" s="563"/>
      <c r="CK341" s="563"/>
      <c r="CL341" s="563"/>
      <c r="CM341" s="563"/>
      <c r="CN341" s="563"/>
      <c r="CO341" s="563"/>
      <c r="CP341" s="563"/>
      <c r="CQ341" s="563"/>
    </row>
    <row r="342" spans="3:95" s="243" customFormat="1" ht="13.5" customHeight="1">
      <c r="C342" s="568"/>
      <c r="D342" s="568"/>
      <c r="E342" s="324"/>
      <c r="F342" s="569" t="str">
        <f t="shared" ca="1" si="81"/>
        <v/>
      </c>
      <c r="G342" s="569"/>
      <c r="H342" s="569"/>
      <c r="I342" s="323" t="str">
        <f>IF(E342="","",E303)</f>
        <v/>
      </c>
      <c r="J342" s="569" t="e">
        <f>J337&amp;"４"</f>
        <v>#REF!</v>
      </c>
      <c r="K342" s="569"/>
      <c r="L342" s="256"/>
      <c r="M342" s="256"/>
      <c r="N342" s="256"/>
      <c r="O342" s="256"/>
      <c r="P342" s="256"/>
      <c r="Q342" s="256"/>
      <c r="R342" s="256"/>
      <c r="S342" s="256"/>
      <c r="T342" s="256"/>
      <c r="U342" s="256"/>
      <c r="V342" s="256"/>
      <c r="W342" s="256"/>
      <c r="X342" s="256"/>
      <c r="Y342" s="256"/>
      <c r="Z342" s="256"/>
      <c r="AA342" s="256"/>
      <c r="AB342" s="256"/>
      <c r="AC342" s="256"/>
      <c r="AD342" s="256"/>
      <c r="AE342" s="256"/>
      <c r="AF342" s="256"/>
      <c r="AG342" s="570"/>
      <c r="AH342" s="570"/>
      <c r="AI342" s="570"/>
      <c r="AJ342" s="570"/>
      <c r="AK342" s="570"/>
      <c r="AL342" s="570"/>
      <c r="AM342" s="570"/>
      <c r="AN342" s="570"/>
      <c r="AO342" s="570"/>
      <c r="AP342" s="570"/>
      <c r="AR342" s="571" t="b">
        <f t="shared" si="80"/>
        <v>0</v>
      </c>
      <c r="AS342" s="571"/>
      <c r="AT342" s="571"/>
      <c r="AU342" s="282" t="s">
        <v>160</v>
      </c>
      <c r="AV342" s="275"/>
      <c r="AX342" s="569"/>
      <c r="AY342" s="569"/>
      <c r="AZ342" s="588"/>
      <c r="BA342" s="590"/>
      <c r="BB342" s="590"/>
      <c r="BC342" s="590"/>
      <c r="BD342" s="588"/>
      <c r="BE342" s="583"/>
      <c r="BF342" s="584"/>
      <c r="BG342" s="259"/>
      <c r="BH342" s="259"/>
      <c r="BI342" s="259"/>
      <c r="BJ342" s="259"/>
      <c r="BK342" s="259"/>
      <c r="BL342" s="259"/>
      <c r="BM342" s="259"/>
      <c r="BN342" s="259"/>
      <c r="BO342" s="259"/>
      <c r="BP342" s="259"/>
      <c r="BQ342" s="259"/>
      <c r="BR342" s="259"/>
      <c r="BS342" s="569"/>
      <c r="BT342" s="569"/>
      <c r="BU342" s="569"/>
      <c r="BV342" s="323" t="s">
        <v>172</v>
      </c>
      <c r="BW342" s="581"/>
      <c r="BX342" s="581"/>
      <c r="BY342" s="325" t="str">
        <f>IF(COUNT(BY309,X347)=2,ROUND(BY309*X347/SUM(X339:X348),#REF!),"")</f>
        <v/>
      </c>
      <c r="BZ342" s="325" t="str">
        <f>IF(COUNT(BZ309,Y347)=2,ROUND(BZ309*Y347/SUM(Y339:Y348),#REF!),"")</f>
        <v/>
      </c>
      <c r="CA342" s="325" t="str">
        <f>IF(COUNT(CA309,Z347)=2,ROUND(CA309*Z347/SUM(Z339:Z348),#REF!),"")</f>
        <v/>
      </c>
      <c r="CB342" s="325" t="str">
        <f>IF(COUNT(CB309,AA347)=2,ROUND(CB309*AA347/SUM(AA339:AA348),#REF!),"")</f>
        <v/>
      </c>
      <c r="CC342" s="325" t="str">
        <f>IF(COUNT(CC309,AB347)=2,ROUND(CC309*AB347/SUM(AB339:AB348),#REF!),"")</f>
        <v/>
      </c>
      <c r="CD342" s="325" t="str">
        <f>IF(COUNT(CD309,AC347)=2,ROUND(CD309*AC347/SUM(AC339:AC348),#REF!),"")</f>
        <v/>
      </c>
      <c r="CE342" s="325" t="str">
        <f>IF(COUNT(CE309,AD347)=2,ROUND(CE309*AD347/SUM(AD339:AD348),#REF!),"")</f>
        <v/>
      </c>
      <c r="CF342" s="325" t="str">
        <f>IF(COUNT(CF309,AE347)=2,ROUND(CF309*AE347/SUM(AE339:AE348),#REF!),"")</f>
        <v/>
      </c>
      <c r="CG342" s="325" t="str">
        <f>IF(COUNT(CG309,AF347)=2,ROUND(CG309*AF347/SUM(AF339:AF348),#REF!),"")</f>
        <v/>
      </c>
      <c r="CH342" s="564" t="str">
        <f>IF(CH341="","",CH341)</f>
        <v>風力</v>
      </c>
      <c r="CI342" s="564"/>
      <c r="CJ342" s="564"/>
      <c r="CK342" s="564"/>
      <c r="CL342" s="564"/>
      <c r="CM342" s="564"/>
      <c r="CN342" s="564"/>
      <c r="CO342" s="564"/>
      <c r="CP342" s="564"/>
      <c r="CQ342" s="564"/>
    </row>
    <row r="343" spans="3:95" s="243" customFormat="1" ht="13.5" customHeight="1">
      <c r="C343" s="568"/>
      <c r="D343" s="568"/>
      <c r="E343" s="324"/>
      <c r="F343" s="569" t="str">
        <f t="shared" ca="1" si="81"/>
        <v/>
      </c>
      <c r="G343" s="569"/>
      <c r="H343" s="569"/>
      <c r="I343" s="323" t="str">
        <f>IF(E343="","",E303)</f>
        <v/>
      </c>
      <c r="J343" s="569" t="e">
        <f>J337&amp;"５"</f>
        <v>#REF!</v>
      </c>
      <c r="K343" s="569"/>
      <c r="L343" s="256"/>
      <c r="M343" s="256"/>
      <c r="N343" s="256"/>
      <c r="O343" s="256"/>
      <c r="P343" s="256"/>
      <c r="Q343" s="256"/>
      <c r="R343" s="256"/>
      <c r="S343" s="256"/>
      <c r="T343" s="256"/>
      <c r="U343" s="256"/>
      <c r="V343" s="256"/>
      <c r="W343" s="256"/>
      <c r="X343" s="256"/>
      <c r="Y343" s="256"/>
      <c r="Z343" s="256"/>
      <c r="AA343" s="256"/>
      <c r="AB343" s="256"/>
      <c r="AC343" s="256"/>
      <c r="AD343" s="256"/>
      <c r="AE343" s="256"/>
      <c r="AF343" s="256"/>
      <c r="AG343" s="570"/>
      <c r="AH343" s="570"/>
      <c r="AI343" s="570"/>
      <c r="AJ343" s="570"/>
      <c r="AK343" s="570"/>
      <c r="AL343" s="570"/>
      <c r="AM343" s="570"/>
      <c r="AN343" s="570"/>
      <c r="AO343" s="570"/>
      <c r="AP343" s="570"/>
      <c r="AR343" s="571" t="b">
        <f t="shared" si="80"/>
        <v>0</v>
      </c>
      <c r="AS343" s="571"/>
      <c r="AT343" s="571"/>
      <c r="AU343" s="282" t="s">
        <v>160</v>
      </c>
      <c r="AV343" s="275"/>
      <c r="AX343" s="569"/>
      <c r="AY343" s="569"/>
      <c r="AZ343" s="589"/>
      <c r="BA343" s="590"/>
      <c r="BB343" s="590"/>
      <c r="BC343" s="590"/>
      <c r="BD343" s="589"/>
      <c r="BE343" s="585" t="e">
        <f>IF(#REF!="発電事業者","月間送電電力量（GWh）","月間受電電力量（GWh）")</f>
        <v>#REF!</v>
      </c>
      <c r="BF343" s="586"/>
      <c r="BG343" s="325" t="str">
        <f>IF(COUNT(BG310,L347)=2,ROUND(BG310*L347/SUM(L339:L348),#REF!),"")</f>
        <v/>
      </c>
      <c r="BH343" s="325" t="str">
        <f>IF(COUNT(BH310,M347)=2,ROUND(BH310*M347/SUM(M339:M348),#REF!),"")</f>
        <v/>
      </c>
      <c r="BI343" s="325" t="str">
        <f>IF(COUNT(BI310,N347)=2,ROUND(BI310*N347/SUM(N339:N348),#REF!),"")</f>
        <v/>
      </c>
      <c r="BJ343" s="325" t="str">
        <f>IF(COUNT(BJ310,O347)=2,ROUND(BJ310*O347/SUM(O339:O348),#REF!),"")</f>
        <v/>
      </c>
      <c r="BK343" s="325" t="str">
        <f>IF(COUNT(BK310,P347)=2,ROUND(BK310*P347/SUM(P339:P348),#REF!),"")</f>
        <v/>
      </c>
      <c r="BL343" s="325" t="str">
        <f>IF(COUNT(BL310,Q347)=2,ROUND(BL310*Q347/SUM(Q339:Q348),#REF!),"")</f>
        <v/>
      </c>
      <c r="BM343" s="325" t="str">
        <f>IF(COUNT(BM310,R347)=2,ROUND(BM310*R347/SUM(R339:R348),#REF!),"")</f>
        <v/>
      </c>
      <c r="BN343" s="325" t="str">
        <f>IF(COUNT(BN310,S347)=2,ROUND(BN310*S347/SUM(S339:S348),#REF!),"")</f>
        <v/>
      </c>
      <c r="BO343" s="325" t="str">
        <f>IF(COUNT(BO310,T347)=2,ROUND(BO310*T347/SUM(T339:T348),#REF!),"")</f>
        <v/>
      </c>
      <c r="BP343" s="325" t="str">
        <f>IF(COUNT(BP310,U347)=2,ROUND(BP310*U347/SUM(U339:U348),#REF!),"")</f>
        <v/>
      </c>
      <c r="BQ343" s="325" t="str">
        <f>IF(COUNT(BQ310,V347)=2,ROUND(BQ310*V347/SUM(V339:V348),#REF!),"")</f>
        <v/>
      </c>
      <c r="BR343" s="325" t="str">
        <f>IF(COUNT(BR310,W347)=2,ROUND(BR310*W347/SUM(W339:W348),#REF!),"")</f>
        <v/>
      </c>
      <c r="BS343" s="569" t="e">
        <f>IF(#REF!="発電事業者","年間送電電力量（GWh）","年間受電電力量（GWh）")</f>
        <v>#REF!</v>
      </c>
      <c r="BT343" s="569"/>
      <c r="BU343" s="569"/>
      <c r="BV343" s="323" t="s">
        <v>25</v>
      </c>
      <c r="BW343" s="582"/>
      <c r="BX343" s="582"/>
      <c r="BY343" s="325" t="str">
        <f>IF(COUNT(BY310,X347)=2,ROUND(BY310*X347/SUM(X339:X348),#REF!),"")</f>
        <v/>
      </c>
      <c r="BZ343" s="325" t="str">
        <f>IF(COUNT(BZ310,Y347)=2,ROUND(BZ310*Y347/SUM(Y339:Y348),#REF!),"")</f>
        <v/>
      </c>
      <c r="CA343" s="325" t="str">
        <f>IF(COUNT(CA310,Z347)=2,ROUND(CA310*Z347/SUM(Z339:Z348),#REF!),"")</f>
        <v/>
      </c>
      <c r="CB343" s="325" t="str">
        <f>IF(COUNT(CB310,AA347)=2,ROUND(CB310*AA347/SUM(AA339:AA348),#REF!),"")</f>
        <v/>
      </c>
      <c r="CC343" s="325" t="str">
        <f>IF(COUNT(CC310,AB347)=2,ROUND(CC310*AB347/SUM(AB339:AB348),#REF!),"")</f>
        <v/>
      </c>
      <c r="CD343" s="325" t="str">
        <f>IF(COUNT(CD310,AC347)=2,ROUND(CD310*AC347/SUM(AC339:AC348),#REF!),"")</f>
        <v/>
      </c>
      <c r="CE343" s="325" t="str">
        <f>IF(COUNT(CE310,AD347)=2,ROUND(CE310*AD347/SUM(AD339:AD348),#REF!),"")</f>
        <v/>
      </c>
      <c r="CF343" s="325" t="str">
        <f>IF(COUNT(CF310,AE347)=2,ROUND(CF310*AE347/SUM(AE339:AE348),#REF!),"")</f>
        <v/>
      </c>
      <c r="CG343" s="325" t="str">
        <f>IF(COUNT(CG310,AF347)=2,ROUND(CG310*AF347/SUM(AF339:AF348),#REF!),"")</f>
        <v/>
      </c>
      <c r="CH343" s="565" t="str">
        <f>IF(COUNTA(AG347)=0,"",AG347)</f>
        <v/>
      </c>
      <c r="CI343" s="565"/>
      <c r="CJ343" s="565"/>
      <c r="CK343" s="565"/>
      <c r="CL343" s="565"/>
      <c r="CM343" s="565"/>
      <c r="CN343" s="565"/>
      <c r="CO343" s="565"/>
      <c r="CP343" s="565"/>
      <c r="CQ343" s="565"/>
    </row>
    <row r="344" spans="3:95" s="243" customFormat="1" ht="13.5" customHeight="1">
      <c r="C344" s="568"/>
      <c r="D344" s="568"/>
      <c r="E344" s="324"/>
      <c r="F344" s="569" t="str">
        <f t="shared" ca="1" si="81"/>
        <v/>
      </c>
      <c r="G344" s="569"/>
      <c r="H344" s="569"/>
      <c r="I344" s="323" t="str">
        <f>IF(E344="","",E303)</f>
        <v/>
      </c>
      <c r="J344" s="569" t="e">
        <f>J337&amp;"６"</f>
        <v>#REF!</v>
      </c>
      <c r="K344" s="569"/>
      <c r="L344" s="256"/>
      <c r="M344" s="256"/>
      <c r="N344" s="256"/>
      <c r="O344" s="256"/>
      <c r="P344" s="256"/>
      <c r="Q344" s="256"/>
      <c r="R344" s="256"/>
      <c r="S344" s="256"/>
      <c r="T344" s="256"/>
      <c r="U344" s="256"/>
      <c r="V344" s="256"/>
      <c r="W344" s="256"/>
      <c r="X344" s="256"/>
      <c r="Y344" s="256"/>
      <c r="Z344" s="256"/>
      <c r="AA344" s="256"/>
      <c r="AB344" s="256"/>
      <c r="AC344" s="256"/>
      <c r="AD344" s="256"/>
      <c r="AE344" s="256"/>
      <c r="AF344" s="256"/>
      <c r="AG344" s="570"/>
      <c r="AH344" s="570"/>
      <c r="AI344" s="570"/>
      <c r="AJ344" s="570"/>
      <c r="AK344" s="570"/>
      <c r="AL344" s="570"/>
      <c r="AM344" s="570"/>
      <c r="AN344" s="570"/>
      <c r="AO344" s="570"/>
      <c r="AP344" s="570"/>
      <c r="AR344" s="571" t="b">
        <f t="shared" si="80"/>
        <v>0</v>
      </c>
      <c r="AS344" s="571"/>
      <c r="AT344" s="571"/>
      <c r="AU344" s="282" t="s">
        <v>160</v>
      </c>
      <c r="AV344" s="275"/>
      <c r="AX344" s="569" t="str">
        <f>IF(C348="","",C348)</f>
        <v>自者保有電源</v>
      </c>
      <c r="AY344" s="569"/>
      <c r="AZ344" s="587" t="str">
        <f>IF(E348="","",E348)</f>
        <v/>
      </c>
      <c r="BA344" s="590" t="str">
        <f>IF(F348="","",F348)</f>
        <v/>
      </c>
      <c r="BB344" s="590"/>
      <c r="BC344" s="590"/>
      <c r="BD344" s="587" t="str">
        <f>IF(I348="","",I348)</f>
        <v/>
      </c>
      <c r="BE344" s="578" t="e">
        <f>IF(#REF!="発電事業者","送電電力（MW）","受電電力（MW）")</f>
        <v>#REF!</v>
      </c>
      <c r="BF344" s="579"/>
      <c r="BG344" s="325" t="str">
        <f>IF(COUNT(BG308,L348)=2,ROUND(BG308*L348/SUM(L339:L348),#REF!),"")</f>
        <v/>
      </c>
      <c r="BH344" s="325" t="str">
        <f>IF(COUNT(BH308,M348)=2,ROUND(BH308*M348/SUM(M339:M348),#REF!),"")</f>
        <v/>
      </c>
      <c r="BI344" s="325" t="str">
        <f>IF(COUNT(BI308,N348)=2,ROUND(BI308*N348/SUM(N339:N348),#REF!),"")</f>
        <v/>
      </c>
      <c r="BJ344" s="325" t="str">
        <f>IF(COUNT(BJ308,O348)=2,ROUND(BJ308*O348/SUM(O339:O348),#REF!),"")</f>
        <v/>
      </c>
      <c r="BK344" s="325" t="str">
        <f>IF(COUNT(BK308,P348)=2,ROUND(BK308*P348/SUM(P339:P348),#REF!),"")</f>
        <v/>
      </c>
      <c r="BL344" s="325" t="str">
        <f>IF(COUNT(BL308,Q348)=2,ROUND(BL308*Q348/SUM(Q339:Q348),#REF!),"")</f>
        <v/>
      </c>
      <c r="BM344" s="325" t="str">
        <f>IF(COUNT(BM308,R348)=2,ROUND(BM308*R348/SUM(R339:R348),#REF!),"")</f>
        <v/>
      </c>
      <c r="BN344" s="325" t="str">
        <f>IF(COUNT(BN308,S348)=2,ROUND(BN308*S348/SUM(S339:S348),#REF!),"")</f>
        <v/>
      </c>
      <c r="BO344" s="325" t="str">
        <f>IF(COUNT(BO308,T348)=2,ROUND(BO308*T348/SUM(T339:T348),#REF!),"")</f>
        <v/>
      </c>
      <c r="BP344" s="325" t="str">
        <f>IF(COUNT(BP308,U348)=2,ROUND(BP308*U348/SUM(U339:U348),#REF!),"")</f>
        <v/>
      </c>
      <c r="BQ344" s="325" t="str">
        <f>IF(COUNT(BQ308,V348)=2,ROUND(BQ308*V348/SUM(V339:V348),#REF!),"")</f>
        <v/>
      </c>
      <c r="BR344" s="325" t="str">
        <f>IF(COUNT(BR308,W348)=2,ROUND(BR308*W348/SUM(W339:W348),#REF!),"")</f>
        <v/>
      </c>
      <c r="BS344" s="569" t="e">
        <f>IF(#REF!="発電事業者","送電電力（MW）","受電電力（MW）")</f>
        <v>#REF!</v>
      </c>
      <c r="BT344" s="569"/>
      <c r="BU344" s="569"/>
      <c r="BV344" s="323" t="s">
        <v>171</v>
      </c>
      <c r="BW344" s="355" t="str">
        <f>IF(F336=0,IF(COUNT(BW308,I348)=2,ROUND(BW308*I348/100,#REF!),""),IF(COUNT(BW308,I348)=2,ROUND(BW308*I348/L311,#REF!),""))</f>
        <v/>
      </c>
      <c r="BX344" s="580"/>
      <c r="BY344" s="325" t="str">
        <f>IF(COUNT(BY308,X348)=2,ROUND(BY308*X348/SUM(X339:X348),#REF!),"")</f>
        <v/>
      </c>
      <c r="BZ344" s="325" t="str">
        <f>IF(COUNT(BZ308,Y348)=2,ROUND(BZ308*Y348/SUM(Y339:Y348),#REF!),"")</f>
        <v/>
      </c>
      <c r="CA344" s="325" t="str">
        <f>IF(COUNT(CA308,Z348)=2,ROUND(CA308*Z348/SUM(Z339:Z348),#REF!),"")</f>
        <v/>
      </c>
      <c r="CB344" s="325" t="str">
        <f>IF(COUNT(CB308,AA348)=2,ROUND(CB308*AA348/SUM(AA339:AA348),#REF!),"")</f>
        <v/>
      </c>
      <c r="CC344" s="325" t="str">
        <f>IF(COUNT(CC308,AB348)=2,ROUND(CC308*AB348/SUM(AB339:AB348),#REF!),"")</f>
        <v/>
      </c>
      <c r="CD344" s="325" t="str">
        <f>IF(COUNT(CD308,AC348)=2,ROUND(CD308*AC348/SUM(AC339:AC348),#REF!),"")</f>
        <v/>
      </c>
      <c r="CE344" s="325" t="str">
        <f>IF(COUNT(CE308,AD348)=2,ROUND(CE308*AD348/SUM(AD339:AD348),#REF!),"")</f>
        <v/>
      </c>
      <c r="CF344" s="325" t="str">
        <f>IF(COUNT(CF308,AE348)=2,ROUND(CF308*AE348/SUM(AE339:AE348),#REF!),"")</f>
        <v/>
      </c>
      <c r="CG344" s="325" t="str">
        <f>IF(COUNT(CG308,AF348)=2,ROUND(CG308*AF348/SUM(AF339:AF348),#REF!),"")</f>
        <v/>
      </c>
      <c r="CH344" s="563" t="s">
        <v>117</v>
      </c>
      <c r="CI344" s="563"/>
      <c r="CJ344" s="563"/>
      <c r="CK344" s="563"/>
      <c r="CL344" s="563"/>
      <c r="CM344" s="563"/>
      <c r="CN344" s="563"/>
      <c r="CO344" s="563"/>
      <c r="CP344" s="563"/>
      <c r="CQ344" s="563"/>
    </row>
    <row r="345" spans="3:95" s="243" customFormat="1" ht="13.5" customHeight="1">
      <c r="C345" s="568"/>
      <c r="D345" s="568"/>
      <c r="E345" s="324"/>
      <c r="F345" s="569" t="str">
        <f t="shared" ca="1" si="81"/>
        <v/>
      </c>
      <c r="G345" s="569"/>
      <c r="H345" s="569"/>
      <c r="I345" s="323" t="str">
        <f>IF(E345="","",E303)</f>
        <v/>
      </c>
      <c r="J345" s="569" t="e">
        <f>J337&amp;"７"</f>
        <v>#REF!</v>
      </c>
      <c r="K345" s="569"/>
      <c r="L345" s="256"/>
      <c r="M345" s="256"/>
      <c r="N345" s="256"/>
      <c r="O345" s="256"/>
      <c r="P345" s="256"/>
      <c r="Q345" s="256"/>
      <c r="R345" s="256"/>
      <c r="S345" s="256"/>
      <c r="T345" s="256"/>
      <c r="U345" s="256"/>
      <c r="V345" s="256"/>
      <c r="W345" s="256"/>
      <c r="X345" s="256"/>
      <c r="Y345" s="256"/>
      <c r="Z345" s="256"/>
      <c r="AA345" s="256"/>
      <c r="AB345" s="256"/>
      <c r="AC345" s="256"/>
      <c r="AD345" s="256"/>
      <c r="AE345" s="256"/>
      <c r="AF345" s="256"/>
      <c r="AG345" s="570"/>
      <c r="AH345" s="570"/>
      <c r="AI345" s="570"/>
      <c r="AJ345" s="570"/>
      <c r="AK345" s="570"/>
      <c r="AL345" s="570"/>
      <c r="AM345" s="570"/>
      <c r="AN345" s="570"/>
      <c r="AO345" s="570"/>
      <c r="AP345" s="570"/>
      <c r="AR345" s="571" t="b">
        <f t="shared" si="80"/>
        <v>0</v>
      </c>
      <c r="AS345" s="571"/>
      <c r="AT345" s="571"/>
      <c r="AU345" s="282" t="s">
        <v>160</v>
      </c>
      <c r="AV345" s="275"/>
      <c r="AX345" s="569"/>
      <c r="AY345" s="569"/>
      <c r="AZ345" s="588"/>
      <c r="BA345" s="590"/>
      <c r="BB345" s="590"/>
      <c r="BC345" s="590"/>
      <c r="BD345" s="588"/>
      <c r="BE345" s="583"/>
      <c r="BF345" s="584"/>
      <c r="BG345" s="259"/>
      <c r="BH345" s="259"/>
      <c r="BI345" s="259"/>
      <c r="BJ345" s="259"/>
      <c r="BK345" s="259"/>
      <c r="BL345" s="259"/>
      <c r="BM345" s="259"/>
      <c r="BN345" s="259"/>
      <c r="BO345" s="259"/>
      <c r="BP345" s="259"/>
      <c r="BQ345" s="259"/>
      <c r="BR345" s="259"/>
      <c r="BS345" s="569"/>
      <c r="BT345" s="569"/>
      <c r="BU345" s="569"/>
      <c r="BV345" s="323" t="s">
        <v>172</v>
      </c>
      <c r="BW345" s="355" t="str">
        <f>IF(F336=0,IF(COUNT(BW309,F348)=2,ROUND(BW309*F348/100,#REF!),""),IF(COUNT(BW309,F348)=2,ROUND(BW309*F348/Q309,#REF!),""))</f>
        <v/>
      </c>
      <c r="BX345" s="581"/>
      <c r="BY345" s="325" t="str">
        <f>IF(COUNT(BY309,X348)=2,ROUND(BY309*X348/SUM(X339:X348),#REF!),"")</f>
        <v/>
      </c>
      <c r="BZ345" s="325" t="str">
        <f>IF(COUNT(BZ309,Y348)=2,ROUND(BZ309*Y348/SUM(Y339:Y348),#REF!),"")</f>
        <v/>
      </c>
      <c r="CA345" s="325" t="str">
        <f>IF(COUNT(CA309,Z348)=2,ROUND(CA309*Z348/SUM(Z339:Z348),#REF!),"")</f>
        <v/>
      </c>
      <c r="CB345" s="325" t="str">
        <f>IF(COUNT(CB309,AA348)=2,ROUND(CB309*AA348/SUM(AA339:AA348),#REF!),"")</f>
        <v/>
      </c>
      <c r="CC345" s="325" t="str">
        <f>IF(COUNT(CC309,AB348)=2,ROUND(CC309*AB348/SUM(AB339:AB348),#REF!),"")</f>
        <v/>
      </c>
      <c r="CD345" s="325" t="str">
        <f>IF(COUNT(CD309,AC348)=2,ROUND(CD309*AC348/SUM(AC339:AC348),#REF!),"")</f>
        <v/>
      </c>
      <c r="CE345" s="325" t="str">
        <f>IF(COUNT(CE309,AD348)=2,ROUND(CE309*AD348/SUM(AD339:AD348),#REF!),"")</f>
        <v/>
      </c>
      <c r="CF345" s="325" t="str">
        <f>IF(COUNT(CF309,AE348)=2,ROUND(CF309*AE348/SUM(AE339:AE348),#REF!),"")</f>
        <v/>
      </c>
      <c r="CG345" s="325" t="str">
        <f>IF(COUNT(CG309,AF348)=2,ROUND(CG309*AF348/SUM(AF339:AF348),#REF!),"")</f>
        <v/>
      </c>
      <c r="CH345" s="564" t="str">
        <f>IF(CH344="","",CH344)</f>
        <v>風力</v>
      </c>
      <c r="CI345" s="564"/>
      <c r="CJ345" s="564"/>
      <c r="CK345" s="564"/>
      <c r="CL345" s="564"/>
      <c r="CM345" s="564"/>
      <c r="CN345" s="564"/>
      <c r="CO345" s="564"/>
      <c r="CP345" s="564"/>
      <c r="CQ345" s="564"/>
    </row>
    <row r="346" spans="3:95" s="243" customFormat="1" ht="13.5" customHeight="1">
      <c r="C346" s="568"/>
      <c r="D346" s="568"/>
      <c r="E346" s="324"/>
      <c r="F346" s="569" t="str">
        <f t="shared" ca="1" si="81"/>
        <v/>
      </c>
      <c r="G346" s="569"/>
      <c r="H346" s="569"/>
      <c r="I346" s="323" t="str">
        <f>IF(E346="","",E303)</f>
        <v/>
      </c>
      <c r="J346" s="569" t="e">
        <f>J337&amp;"８"</f>
        <v>#REF!</v>
      </c>
      <c r="K346" s="569"/>
      <c r="L346" s="256"/>
      <c r="M346" s="256"/>
      <c r="N346" s="256"/>
      <c r="O346" s="256"/>
      <c r="P346" s="256"/>
      <c r="Q346" s="256"/>
      <c r="R346" s="256"/>
      <c r="S346" s="256"/>
      <c r="T346" s="256"/>
      <c r="U346" s="256"/>
      <c r="V346" s="256"/>
      <c r="W346" s="256"/>
      <c r="X346" s="256"/>
      <c r="Y346" s="256"/>
      <c r="Z346" s="256"/>
      <c r="AA346" s="256"/>
      <c r="AB346" s="256"/>
      <c r="AC346" s="256"/>
      <c r="AD346" s="256"/>
      <c r="AE346" s="256"/>
      <c r="AF346" s="256"/>
      <c r="AG346" s="570"/>
      <c r="AH346" s="570"/>
      <c r="AI346" s="570"/>
      <c r="AJ346" s="570"/>
      <c r="AK346" s="570"/>
      <c r="AL346" s="570"/>
      <c r="AM346" s="570"/>
      <c r="AN346" s="570"/>
      <c r="AO346" s="570"/>
      <c r="AP346" s="570"/>
      <c r="AR346" s="571" t="b">
        <f t="shared" si="80"/>
        <v>0</v>
      </c>
      <c r="AS346" s="571"/>
      <c r="AT346" s="571"/>
      <c r="AU346" s="282" t="s">
        <v>160</v>
      </c>
      <c r="AV346" s="257"/>
      <c r="AX346" s="569"/>
      <c r="AY346" s="569"/>
      <c r="AZ346" s="589"/>
      <c r="BA346" s="590"/>
      <c r="BB346" s="590"/>
      <c r="BC346" s="590"/>
      <c r="BD346" s="589"/>
      <c r="BE346" s="585" t="e">
        <f>IF(#REF!="発電事業者","月間送電電力量（GWh）","月間受電電力量（GWh）")</f>
        <v>#REF!</v>
      </c>
      <c r="BF346" s="586"/>
      <c r="BG346" s="297" t="str">
        <f>IF(COUNT(BG310,L348)=2,ROUND(BG310*L348/SUM(L339:L348),#REF!),"")</f>
        <v/>
      </c>
      <c r="BH346" s="297" t="str">
        <f>IF(COUNT(BH310,M348)=2,ROUND(BH310*M348/SUM(M339:M348),#REF!),"")</f>
        <v/>
      </c>
      <c r="BI346" s="297" t="str">
        <f>IF(COUNT(BI310,N348)=2,ROUND(BI310*N348/SUM(N339:N348),#REF!),"")</f>
        <v/>
      </c>
      <c r="BJ346" s="297" t="str">
        <f>IF(COUNT(BJ310,O348)=2,ROUND(BJ310*O348/SUM(O339:O348),#REF!),"")</f>
        <v/>
      </c>
      <c r="BK346" s="297" t="str">
        <f>IF(COUNT(BK310,P348)=2,ROUND(BK310*P348/SUM(P339:P348),#REF!),"")</f>
        <v/>
      </c>
      <c r="BL346" s="297" t="str">
        <f>IF(COUNT(BL310,Q348)=2,ROUND(BL310*Q348/SUM(Q339:Q348),#REF!),"")</f>
        <v/>
      </c>
      <c r="BM346" s="297" t="str">
        <f>IF(COUNT(BM310,R348)=2,ROUND(BM310*R348/SUM(R339:R348),#REF!),"")</f>
        <v/>
      </c>
      <c r="BN346" s="297" t="str">
        <f>IF(COUNT(BN310,S348)=2,ROUND(BN310*S348/SUM(S339:S348),#REF!),"")</f>
        <v/>
      </c>
      <c r="BO346" s="297" t="str">
        <f>IF(COUNT(BO310,T348)=2,ROUND(BO310*T348/SUM(T339:T348),#REF!),"")</f>
        <v/>
      </c>
      <c r="BP346" s="297" t="str">
        <f>IF(COUNT(BP310,U348)=2,ROUND(BP310*U348/SUM(U339:U348),#REF!),"")</f>
        <v/>
      </c>
      <c r="BQ346" s="297" t="str">
        <f>IF(COUNT(BQ310,V348)=2,ROUND(BQ310*V348/SUM(V339:V348),#REF!),"")</f>
        <v/>
      </c>
      <c r="BR346" s="297" t="str">
        <f>IF(COUNT(BR310,W348)=2,ROUND(BR310*W348/SUM(W339:W348),#REF!),"")</f>
        <v/>
      </c>
      <c r="BS346" s="569" t="e">
        <f>IF(#REF!="発電事業者","年間送電電力量（GWh）","年間受電電力量（GWh）")</f>
        <v>#REF!</v>
      </c>
      <c r="BT346" s="569"/>
      <c r="BU346" s="569"/>
      <c r="BV346" s="323" t="s">
        <v>25</v>
      </c>
      <c r="BW346" s="352"/>
      <c r="BX346" s="582"/>
      <c r="BY346" s="297" t="str">
        <f>IF(COUNT(BY310,X348)=2,ROUND(BY310*X348/SUM(X339:X348),#REF!),"")</f>
        <v/>
      </c>
      <c r="BZ346" s="297" t="str">
        <f>IF(COUNT(BZ310,Y348)=2,ROUND(BZ310*Y348/SUM(Y339:Y348),#REF!),"")</f>
        <v/>
      </c>
      <c r="CA346" s="297" t="str">
        <f>IF(COUNT(CA310,Z348)=2,ROUND(CA310*Z348/SUM(Z339:Z348),#REF!),"")</f>
        <v/>
      </c>
      <c r="CB346" s="297" t="str">
        <f>IF(COUNT(CB310,AA348)=2,ROUND(CB310*AA348/SUM(AA339:AA348),#REF!),"")</f>
        <v/>
      </c>
      <c r="CC346" s="297" t="str">
        <f>IF(COUNT(CC310,AB348)=2,ROUND(CC310*AB348/SUM(AB339:AB348),#REF!),"")</f>
        <v/>
      </c>
      <c r="CD346" s="297" t="str">
        <f>IF(COUNT(CD310,AC348)=2,ROUND(CD310*AC348/SUM(AC339:AC348),#REF!),"")</f>
        <v/>
      </c>
      <c r="CE346" s="297" t="str">
        <f>IF(COUNT(CE310,AD348)=2,ROUND(CE310*AD348/SUM(AD339:AD348),#REF!),"")</f>
        <v/>
      </c>
      <c r="CF346" s="297" t="str">
        <f>IF(COUNT(CF310,AE348)=2,ROUND(CF310*AE348/SUM(AE339:AE348),#REF!),"")</f>
        <v/>
      </c>
      <c r="CG346" s="297" t="str">
        <f>IF(COUNT(CG310,AF348)=2,ROUND(CG310*AF348/SUM(AF339:AF348),#REF!),"")</f>
        <v/>
      </c>
      <c r="CH346" s="565" t="str">
        <f>IF(COUNTA(AG348)=0,"",AG348)</f>
        <v/>
      </c>
      <c r="CI346" s="565"/>
      <c r="CJ346" s="565"/>
      <c r="CK346" s="565"/>
      <c r="CL346" s="565"/>
      <c r="CM346" s="565"/>
      <c r="CN346" s="565"/>
      <c r="CO346" s="565"/>
      <c r="CP346" s="565"/>
      <c r="CQ346" s="565"/>
    </row>
    <row r="347" spans="3:95" s="243" customFormat="1" ht="13.5" customHeight="1">
      <c r="C347" s="568"/>
      <c r="D347" s="568"/>
      <c r="E347" s="324"/>
      <c r="F347" s="569" t="str">
        <f t="shared" ca="1" si="81"/>
        <v/>
      </c>
      <c r="G347" s="569"/>
      <c r="H347" s="569"/>
      <c r="I347" s="323" t="str">
        <f>IF(E347="","",E303)</f>
        <v/>
      </c>
      <c r="J347" s="569" t="e">
        <f>J337&amp;"９"</f>
        <v>#REF!</v>
      </c>
      <c r="K347" s="569"/>
      <c r="L347" s="256"/>
      <c r="M347" s="256"/>
      <c r="N347" s="256"/>
      <c r="O347" s="256"/>
      <c r="P347" s="256"/>
      <c r="Q347" s="256"/>
      <c r="R347" s="256"/>
      <c r="S347" s="256"/>
      <c r="T347" s="256"/>
      <c r="U347" s="256"/>
      <c r="V347" s="256"/>
      <c r="W347" s="256"/>
      <c r="X347" s="256"/>
      <c r="Y347" s="256"/>
      <c r="Z347" s="256"/>
      <c r="AA347" s="256"/>
      <c r="AB347" s="256"/>
      <c r="AC347" s="256"/>
      <c r="AD347" s="256"/>
      <c r="AE347" s="256"/>
      <c r="AF347" s="256"/>
      <c r="AG347" s="570"/>
      <c r="AH347" s="570"/>
      <c r="AI347" s="570"/>
      <c r="AJ347" s="570"/>
      <c r="AK347" s="570"/>
      <c r="AL347" s="570"/>
      <c r="AM347" s="570"/>
      <c r="AN347" s="570"/>
      <c r="AO347" s="570"/>
      <c r="AP347" s="570"/>
      <c r="AR347" s="571" t="b">
        <f t="shared" si="80"/>
        <v>0</v>
      </c>
      <c r="AS347" s="571"/>
      <c r="AT347" s="571"/>
      <c r="AU347" s="282" t="s">
        <v>160</v>
      </c>
      <c r="AV347" s="275"/>
    </row>
    <row r="348" spans="3:95" s="243" customFormat="1" ht="13.5" customHeight="1">
      <c r="C348" s="572" t="s">
        <v>307</v>
      </c>
      <c r="D348" s="573"/>
      <c r="E348" s="353"/>
      <c r="F348" s="574"/>
      <c r="G348" s="575"/>
      <c r="H348" s="576"/>
      <c r="I348" s="354"/>
      <c r="J348" s="577"/>
      <c r="K348" s="577"/>
      <c r="L348" s="308"/>
      <c r="M348" s="308"/>
      <c r="N348" s="308"/>
      <c r="O348" s="308"/>
      <c r="P348" s="308"/>
      <c r="Q348" s="308"/>
      <c r="R348" s="308"/>
      <c r="S348" s="308"/>
      <c r="T348" s="308"/>
      <c r="U348" s="308"/>
      <c r="V348" s="308"/>
      <c r="W348" s="308"/>
      <c r="X348" s="308"/>
      <c r="Y348" s="308"/>
      <c r="Z348" s="308"/>
      <c r="AA348" s="308"/>
      <c r="AB348" s="308"/>
      <c r="AC348" s="308"/>
      <c r="AD348" s="308"/>
      <c r="AE348" s="308"/>
      <c r="AF348" s="308"/>
      <c r="AG348" s="570"/>
      <c r="AH348" s="570"/>
      <c r="AI348" s="570"/>
      <c r="AJ348" s="570"/>
      <c r="AK348" s="570"/>
      <c r="AL348" s="570"/>
      <c r="AM348" s="570"/>
      <c r="AN348" s="570"/>
      <c r="AO348" s="570"/>
      <c r="AP348" s="570"/>
      <c r="AR348" s="571" t="b">
        <f t="shared" si="80"/>
        <v>0</v>
      </c>
      <c r="AS348" s="571"/>
      <c r="AT348" s="571"/>
      <c r="AU348" s="282" t="s">
        <v>160</v>
      </c>
    </row>
    <row r="349" spans="3:95" s="243" customFormat="1" ht="13.5" hidden="1" customHeight="1"/>
    <row r="350" spans="3:95" s="243" customFormat="1" ht="13.5" hidden="1" customHeight="1">
      <c r="AV350" s="268"/>
    </row>
    <row r="351" spans="3:95" s="243" customFormat="1" ht="13.5" hidden="1" customHeight="1">
      <c r="AV351" s="268"/>
    </row>
    <row r="352" spans="3:95" s="243" customFormat="1" ht="13.5" hidden="1" customHeight="1">
      <c r="AV352" s="268"/>
    </row>
    <row r="353" spans="3:100" s="243" customFormat="1" ht="13.5" hidden="1" customHeight="1">
      <c r="AV353" s="268"/>
    </row>
    <row r="354" spans="3:100" s="243" customFormat="1" ht="13.5" hidden="1" customHeight="1">
      <c r="AV354" s="268"/>
    </row>
    <row r="355" spans="3:100" s="243" customFormat="1" ht="13.5" hidden="1" customHeight="1">
      <c r="AV355" s="268"/>
    </row>
    <row r="356" spans="3:100" s="243" customFormat="1" ht="13.5" hidden="1" customHeight="1">
      <c r="AV356" s="268"/>
    </row>
    <row r="357" spans="3:100" s="243" customFormat="1" ht="13.5" hidden="1" customHeight="1">
      <c r="AV357" s="268"/>
    </row>
    <row r="358" spans="3:100" s="243" customFormat="1" ht="13.5" hidden="1" customHeight="1">
      <c r="AV358" s="268"/>
    </row>
    <row r="359" spans="3:100" s="243" customFormat="1" ht="13.5" hidden="1" customHeight="1">
      <c r="AV359" s="268"/>
    </row>
    <row r="360" spans="3:100" s="243" customFormat="1" ht="13.5" hidden="1" customHeight="1">
      <c r="AV360" s="268"/>
    </row>
    <row r="361" spans="3:100" s="243" customFormat="1" ht="13.5" hidden="1" customHeight="1">
      <c r="AV361" s="268"/>
    </row>
    <row r="362" spans="3:100" s="243" customFormat="1" ht="13.5" customHeight="1">
      <c r="AQ362" s="268"/>
      <c r="AR362" s="268"/>
      <c r="AS362" s="268"/>
      <c r="AT362" s="268"/>
      <c r="AU362" s="268"/>
    </row>
    <row r="363" spans="3:100" s="243" customFormat="1" ht="13.5" customHeight="1">
      <c r="C363" s="651" t="s">
        <v>8</v>
      </c>
      <c r="D363" s="651"/>
      <c r="E363" s="562" t="s">
        <v>107</v>
      </c>
      <c r="F363" s="562"/>
      <c r="G363" s="279"/>
    </row>
    <row r="364" spans="3:100" s="243" customFormat="1" ht="13.5" customHeight="1">
      <c r="C364" s="651"/>
      <c r="D364" s="651"/>
      <c r="E364" s="562"/>
      <c r="F364" s="562"/>
      <c r="G364" s="279"/>
      <c r="I364" s="244"/>
    </row>
    <row r="365" spans="3:100" s="243" customFormat="1" ht="13.5" customHeight="1">
      <c r="C365" s="235" t="s">
        <v>254</v>
      </c>
      <c r="D365" s="279"/>
      <c r="E365" s="279"/>
      <c r="F365" s="279"/>
      <c r="G365" s="279"/>
      <c r="I365" s="244"/>
      <c r="BC365" s="239" t="e">
        <f>IF(#REF!="発電事業者","算定結果　様式第３２第１表～第４表（保有電源新エネ欄他）","算定結果　様式第３２第１表・第２表（年度末電源構成・発電端電力量）")</f>
        <v>#REF!</v>
      </c>
      <c r="CT365" s="296" t="s">
        <v>114</v>
      </c>
      <c r="CV365" s="286" t="str">
        <f>IF(COUNT(H369:S392)&gt;0,"○","")</f>
        <v/>
      </c>
    </row>
    <row r="366" spans="3:100" s="243" customFormat="1" ht="13.5" customHeight="1">
      <c r="C366" s="652"/>
      <c r="D366" s="653"/>
      <c r="E366" s="653"/>
      <c r="F366" s="653"/>
      <c r="G366" s="654"/>
      <c r="H366" s="594" t="str">
        <f>$H$66</f>
        <v>風力</v>
      </c>
      <c r="I366" s="594"/>
      <c r="J366" s="594"/>
      <c r="K366" s="594"/>
      <c r="L366" s="594"/>
      <c r="M366" s="594"/>
      <c r="N366" s="594"/>
      <c r="O366" s="594"/>
      <c r="P366" s="594"/>
      <c r="Q366" s="594"/>
      <c r="R366" s="594"/>
      <c r="S366" s="594"/>
      <c r="T366" s="594"/>
      <c r="U366" s="594"/>
      <c r="V366" s="594"/>
      <c r="W366" s="594"/>
      <c r="X366" s="594"/>
      <c r="Y366" s="594"/>
      <c r="Z366" s="594"/>
      <c r="AA366" s="245"/>
      <c r="AB366" s="245"/>
      <c r="AC366" s="245"/>
      <c r="AD366" s="658"/>
      <c r="AE366" s="658"/>
      <c r="AF366" s="658"/>
      <c r="AG366" s="658"/>
      <c r="AH366" s="658"/>
      <c r="AI366" s="594" t="str">
        <f>$H$66</f>
        <v>風力</v>
      </c>
      <c r="AJ366" s="594"/>
      <c r="AK366" s="594"/>
      <c r="AL366" s="594"/>
      <c r="AM366" s="594"/>
      <c r="AN366" s="594"/>
      <c r="AO366" s="594"/>
      <c r="AP366" s="594"/>
      <c r="AQ366" s="594"/>
      <c r="AR366" s="594"/>
      <c r="AS366" s="594"/>
      <c r="AT366" s="594"/>
      <c r="AU366" s="594"/>
      <c r="BB366" s="246"/>
      <c r="BC366" s="659" t="s">
        <v>256</v>
      </c>
      <c r="BD366" s="659"/>
      <c r="BE366" s="659"/>
      <c r="BF366" s="659"/>
      <c r="BG366" s="601" t="e">
        <f>DATE(#REF!,1,1)</f>
        <v>#REF!</v>
      </c>
      <c r="BH366" s="602"/>
      <c r="BI366" s="602"/>
      <c r="BJ366" s="602"/>
      <c r="BK366" s="602"/>
      <c r="BL366" s="602"/>
      <c r="BM366" s="602"/>
      <c r="BN366" s="602"/>
      <c r="BO366" s="602"/>
      <c r="BP366" s="602"/>
      <c r="BQ366" s="602"/>
      <c r="BR366" s="603"/>
      <c r="BS366" s="659" t="s">
        <v>257</v>
      </c>
      <c r="BT366" s="659"/>
      <c r="BU366" s="659"/>
      <c r="BV366" s="659"/>
      <c r="BW366" s="592" t="e">
        <f>DATE(#REF!-1,1,1)</f>
        <v>#REF!</v>
      </c>
      <c r="BX366" s="592" t="e">
        <f>DATE(#REF!,1,1)</f>
        <v>#REF!</v>
      </c>
      <c r="BY366" s="592" t="e">
        <f>DATE(#REF!+1,1,1)</f>
        <v>#REF!</v>
      </c>
      <c r="BZ366" s="592" t="e">
        <f>DATE(#REF!+2,1,1)</f>
        <v>#REF!</v>
      </c>
      <c r="CA366" s="592" t="e">
        <f>DATE(#REF!+3,1,1)</f>
        <v>#REF!</v>
      </c>
      <c r="CB366" s="592" t="e">
        <f>DATE(#REF!+4,1,1)</f>
        <v>#REF!</v>
      </c>
      <c r="CC366" s="592" t="e">
        <f>DATE(#REF!+5,1,1)</f>
        <v>#REF!</v>
      </c>
      <c r="CD366" s="592" t="e">
        <f>DATE(#REF!+6,1,1)</f>
        <v>#REF!</v>
      </c>
      <c r="CE366" s="592" t="e">
        <f>DATE(#REF!+7,1,1)</f>
        <v>#REF!</v>
      </c>
      <c r="CF366" s="592" t="e">
        <f>DATE(#REF!+8,1,1)</f>
        <v>#REF!</v>
      </c>
      <c r="CG366" s="592" t="e">
        <f>DATE(#REF!+9,1,1)</f>
        <v>#REF!</v>
      </c>
      <c r="CH366" s="273"/>
      <c r="CI366" s="273"/>
      <c r="CJ366" s="273"/>
      <c r="CK366" s="273"/>
      <c r="CL366" s="273"/>
      <c r="CM366" s="273"/>
      <c r="CN366" s="273"/>
      <c r="CO366" s="273"/>
      <c r="CP366" s="273"/>
      <c r="CQ366" s="273"/>
    </row>
    <row r="367" spans="3:100" s="243" customFormat="1" ht="13.5" customHeight="1">
      <c r="C367" s="655"/>
      <c r="D367" s="656"/>
      <c r="E367" s="656"/>
      <c r="F367" s="656"/>
      <c r="G367" s="657"/>
      <c r="H367" s="247" t="s">
        <v>194</v>
      </c>
      <c r="I367" s="247" t="s">
        <v>195</v>
      </c>
      <c r="J367" s="247" t="s">
        <v>161</v>
      </c>
      <c r="K367" s="247" t="s">
        <v>162</v>
      </c>
      <c r="L367" s="247" t="s">
        <v>163</v>
      </c>
      <c r="M367" s="247" t="s">
        <v>164</v>
      </c>
      <c r="N367" s="247" t="s">
        <v>165</v>
      </c>
      <c r="O367" s="247" t="s">
        <v>166</v>
      </c>
      <c r="P367" s="247" t="s">
        <v>167</v>
      </c>
      <c r="Q367" s="247" t="s">
        <v>168</v>
      </c>
      <c r="R367" s="247" t="s">
        <v>169</v>
      </c>
      <c r="S367" s="247" t="s">
        <v>170</v>
      </c>
      <c r="T367" s="247" t="s">
        <v>25</v>
      </c>
      <c r="U367" s="637"/>
      <c r="V367" s="638"/>
      <c r="W367" s="638"/>
      <c r="X367" s="638"/>
      <c r="Y367" s="638"/>
      <c r="Z367" s="639"/>
      <c r="AA367" s="245"/>
      <c r="AB367" s="245"/>
      <c r="AC367" s="245"/>
      <c r="AD367" s="658"/>
      <c r="AE367" s="658"/>
      <c r="AF367" s="658"/>
      <c r="AG367" s="658"/>
      <c r="AH367" s="658"/>
      <c r="AI367" s="247" t="s">
        <v>194</v>
      </c>
      <c r="AJ367" s="247" t="s">
        <v>195</v>
      </c>
      <c r="AK367" s="247" t="s">
        <v>161</v>
      </c>
      <c r="AL367" s="247" t="s">
        <v>162</v>
      </c>
      <c r="AM367" s="247" t="s">
        <v>163</v>
      </c>
      <c r="AN367" s="247" t="s">
        <v>164</v>
      </c>
      <c r="AO367" s="247" t="s">
        <v>165</v>
      </c>
      <c r="AP367" s="247" t="s">
        <v>166</v>
      </c>
      <c r="AQ367" s="247" t="s">
        <v>167</v>
      </c>
      <c r="AR367" s="247" t="s">
        <v>168</v>
      </c>
      <c r="AS367" s="247" t="s">
        <v>169</v>
      </c>
      <c r="AT367" s="247" t="s">
        <v>170</v>
      </c>
      <c r="AU367" s="247" t="s">
        <v>25</v>
      </c>
      <c r="AX367" s="280"/>
      <c r="AY367" s="280"/>
      <c r="AZ367" s="280"/>
      <c r="BA367" s="280"/>
      <c r="BB367" s="246"/>
      <c r="BC367" s="659"/>
      <c r="BD367" s="659"/>
      <c r="BE367" s="659"/>
      <c r="BF367" s="659"/>
      <c r="BG367" s="322" t="s">
        <v>194</v>
      </c>
      <c r="BH367" s="322" t="s">
        <v>195</v>
      </c>
      <c r="BI367" s="322" t="s">
        <v>161</v>
      </c>
      <c r="BJ367" s="322" t="s">
        <v>162</v>
      </c>
      <c r="BK367" s="322" t="s">
        <v>163</v>
      </c>
      <c r="BL367" s="322" t="s">
        <v>164</v>
      </c>
      <c r="BM367" s="322" t="s">
        <v>165</v>
      </c>
      <c r="BN367" s="322" t="s">
        <v>166</v>
      </c>
      <c r="BO367" s="322" t="s">
        <v>167</v>
      </c>
      <c r="BP367" s="322" t="s">
        <v>168</v>
      </c>
      <c r="BQ367" s="322" t="s">
        <v>169</v>
      </c>
      <c r="BR367" s="322" t="s">
        <v>170</v>
      </c>
      <c r="BS367" s="659"/>
      <c r="BT367" s="659"/>
      <c r="BU367" s="659"/>
      <c r="BV367" s="659"/>
      <c r="BW367" s="593"/>
      <c r="BX367" s="593"/>
      <c r="BY367" s="593"/>
      <c r="BZ367" s="593"/>
      <c r="CA367" s="593"/>
      <c r="CB367" s="593"/>
      <c r="CC367" s="593"/>
      <c r="CD367" s="593"/>
      <c r="CE367" s="593"/>
      <c r="CF367" s="593"/>
      <c r="CG367" s="593"/>
      <c r="CH367" s="273"/>
      <c r="CI367" s="273"/>
      <c r="CJ367" s="273"/>
      <c r="CK367" s="273"/>
      <c r="CL367" s="273"/>
      <c r="CM367" s="273"/>
      <c r="CN367" s="273"/>
      <c r="CO367" s="273"/>
      <c r="CP367" s="273"/>
      <c r="CQ367" s="273"/>
    </row>
    <row r="368" spans="3:100" s="243" customFormat="1" ht="13.5" customHeight="1">
      <c r="C368" s="594" t="s">
        <v>196</v>
      </c>
      <c r="D368" s="594"/>
      <c r="E368" s="594"/>
      <c r="F368" s="594"/>
      <c r="G368" s="594"/>
      <c r="H368" s="248">
        <f t="shared" ref="H368:S368" si="82">IF($E363="","",VLOOKUP($E363,$CT$84:$DG$93,CV$94,FALSE))</f>
        <v>1.4E-2</v>
      </c>
      <c r="I368" s="248">
        <f t="shared" si="82"/>
        <v>2E-3</v>
      </c>
      <c r="J368" s="248">
        <f t="shared" si="82"/>
        <v>0</v>
      </c>
      <c r="K368" s="248">
        <f t="shared" si="82"/>
        <v>2E-3</v>
      </c>
      <c r="L368" s="248">
        <f t="shared" si="82"/>
        <v>1E-3</v>
      </c>
      <c r="M368" s="248">
        <f t="shared" si="82"/>
        <v>1E-3</v>
      </c>
      <c r="N368" s="248">
        <f t="shared" si="82"/>
        <v>2E-3</v>
      </c>
      <c r="O368" s="248">
        <f t="shared" si="82"/>
        <v>6.0000000000000001E-3</v>
      </c>
      <c r="P368" s="248">
        <f t="shared" si="82"/>
        <v>1.8000000000000002E-2</v>
      </c>
      <c r="Q368" s="248">
        <f t="shared" si="82"/>
        <v>2.6000000000000002E-2</v>
      </c>
      <c r="R368" s="248">
        <f t="shared" si="82"/>
        <v>2.1000000000000001E-2</v>
      </c>
      <c r="S368" s="248">
        <f t="shared" si="82"/>
        <v>0.01</v>
      </c>
      <c r="T368" s="249"/>
      <c r="U368" s="640"/>
      <c r="V368" s="641"/>
      <c r="W368" s="641"/>
      <c r="X368" s="641"/>
      <c r="Y368" s="641"/>
      <c r="Z368" s="642"/>
      <c r="AA368" s="250"/>
      <c r="AB368" s="250"/>
      <c r="AC368" s="250"/>
      <c r="AD368" s="594" t="s">
        <v>197</v>
      </c>
      <c r="AE368" s="594"/>
      <c r="AF368" s="594"/>
      <c r="AG368" s="594"/>
      <c r="AH368" s="594"/>
      <c r="AI368" s="251">
        <v>30</v>
      </c>
      <c r="AJ368" s="251">
        <v>31</v>
      </c>
      <c r="AK368" s="251">
        <v>30</v>
      </c>
      <c r="AL368" s="251">
        <v>31</v>
      </c>
      <c r="AM368" s="251">
        <v>31</v>
      </c>
      <c r="AN368" s="251">
        <v>30</v>
      </c>
      <c r="AO368" s="251">
        <v>31</v>
      </c>
      <c r="AP368" s="251">
        <v>30</v>
      </c>
      <c r="AQ368" s="251">
        <v>31</v>
      </c>
      <c r="AR368" s="251">
        <v>31</v>
      </c>
      <c r="AS368" s="251">
        <v>28</v>
      </c>
      <c r="AT368" s="251">
        <v>31</v>
      </c>
      <c r="AU368" s="249"/>
      <c r="AX368" s="280"/>
      <c r="AY368" s="280"/>
      <c r="AZ368" s="280"/>
      <c r="BA368" s="280"/>
      <c r="BB368" s="246"/>
      <c r="BC368" s="634" t="s">
        <v>198</v>
      </c>
      <c r="BD368" s="635"/>
      <c r="BE368" s="635"/>
      <c r="BF368" s="636"/>
      <c r="BG368" s="297" t="str">
        <f t="shared" ref="BG368:BR368" si="83">IF(COUNT(AI373)=0,"",AI373)</f>
        <v/>
      </c>
      <c r="BH368" s="297" t="str">
        <f t="shared" si="83"/>
        <v/>
      </c>
      <c r="BI368" s="297" t="str">
        <f t="shared" si="83"/>
        <v/>
      </c>
      <c r="BJ368" s="297" t="str">
        <f t="shared" si="83"/>
        <v/>
      </c>
      <c r="BK368" s="297" t="str">
        <f t="shared" si="83"/>
        <v/>
      </c>
      <c r="BL368" s="297" t="str">
        <f t="shared" si="83"/>
        <v/>
      </c>
      <c r="BM368" s="297" t="str">
        <f t="shared" si="83"/>
        <v/>
      </c>
      <c r="BN368" s="297" t="str">
        <f t="shared" si="83"/>
        <v/>
      </c>
      <c r="BO368" s="297" t="str">
        <f t="shared" si="83"/>
        <v/>
      </c>
      <c r="BP368" s="297" t="str">
        <f t="shared" si="83"/>
        <v/>
      </c>
      <c r="BQ368" s="297" t="str">
        <f t="shared" si="83"/>
        <v/>
      </c>
      <c r="BR368" s="297" t="str">
        <f t="shared" si="83"/>
        <v/>
      </c>
      <c r="BS368" s="597" t="s">
        <v>198</v>
      </c>
      <c r="BT368" s="633"/>
      <c r="BU368" s="598"/>
      <c r="BV368" s="322" t="s">
        <v>171</v>
      </c>
      <c r="BW368" s="253" t="str">
        <f>IF(COUNT(AM371)=0,"",AM371)</f>
        <v/>
      </c>
      <c r="BX368" s="253" t="str">
        <f>IF(COUNT(AM373)=0,"",AM373)</f>
        <v/>
      </c>
      <c r="BY368" s="253" t="str">
        <f>IF(COUNT(AM375)=0,"",AM375)</f>
        <v/>
      </c>
      <c r="BZ368" s="253" t="str">
        <f>IF(COUNT(AM377)=0,"",AM377)</f>
        <v/>
      </c>
      <c r="CA368" s="253" t="str">
        <f>IF(COUNT(AM379)=0,"",AM379)</f>
        <v/>
      </c>
      <c r="CB368" s="253" t="str">
        <f>IF(COUNT(AM381)=0,"",AM381)</f>
        <v/>
      </c>
      <c r="CC368" s="253" t="str">
        <f>IF(COUNT(AM383)=0,"",AM383)</f>
        <v/>
      </c>
      <c r="CD368" s="253" t="str">
        <f>IF(COUNT(AM385)=0,"",AM385)</f>
        <v/>
      </c>
      <c r="CE368" s="253" t="str">
        <f>IF(COUNT(AM387)=0,"",AM387)</f>
        <v/>
      </c>
      <c r="CF368" s="253" t="str">
        <f>IF(COUNT(AM389)=0,"",AM389)</f>
        <v/>
      </c>
      <c r="CG368" s="253" t="str">
        <f>IF(COUNT(AM391)=0,"",AM391)</f>
        <v/>
      </c>
      <c r="CH368" s="257"/>
      <c r="CI368" s="257"/>
      <c r="CJ368" s="257"/>
      <c r="CK368" s="257"/>
      <c r="CL368" s="257"/>
      <c r="CM368" s="257"/>
      <c r="CN368" s="257"/>
      <c r="CO368" s="257"/>
      <c r="CP368" s="257"/>
      <c r="CQ368" s="257"/>
    </row>
    <row r="369" spans="3:95" s="243" customFormat="1" ht="13.5" customHeight="1">
      <c r="C369" s="604" t="e">
        <f>DATE(#REF!-2,1,1)</f>
        <v>#REF!</v>
      </c>
      <c r="D369" s="605"/>
      <c r="E369" s="613" t="s">
        <v>275</v>
      </c>
      <c r="F369" s="614"/>
      <c r="G369" s="615"/>
      <c r="H369" s="255"/>
      <c r="I369" s="255"/>
      <c r="J369" s="255"/>
      <c r="K369" s="255"/>
      <c r="L369" s="255"/>
      <c r="M369" s="255"/>
      <c r="N369" s="255"/>
      <c r="O369" s="255"/>
      <c r="P369" s="256"/>
      <c r="Q369" s="256"/>
      <c r="R369" s="256"/>
      <c r="S369" s="256"/>
      <c r="T369" s="255"/>
      <c r="U369" s="578"/>
      <c r="V369" s="644"/>
      <c r="W369" s="644"/>
      <c r="X369" s="644"/>
      <c r="Y369" s="644"/>
      <c r="Z369" s="579"/>
      <c r="AA369" s="257"/>
      <c r="AB369" s="257"/>
      <c r="AC369" s="257"/>
      <c r="AD369" s="604" t="e">
        <f>DATE(#REF!-2,1,1)</f>
        <v>#REF!</v>
      </c>
      <c r="AE369" s="605"/>
      <c r="AF369" s="613" t="s">
        <v>198</v>
      </c>
      <c r="AG369" s="614"/>
      <c r="AH369" s="615"/>
      <c r="AI369" s="255"/>
      <c r="AJ369" s="255"/>
      <c r="AK369" s="255"/>
      <c r="AL369" s="255"/>
      <c r="AM369" s="255"/>
      <c r="AN369" s="255"/>
      <c r="AO369" s="255"/>
      <c r="AP369" s="255"/>
      <c r="AQ369" s="255"/>
      <c r="AR369" s="258" t="str">
        <f>IF(COUNT(P369,Q369)&lt;&gt;2,"",ROUND(MIN(P369,Q369)*Q368,#REF!))</f>
        <v/>
      </c>
      <c r="AS369" s="258" t="str">
        <f>IF(COUNT(Q369,R369)&lt;&gt;2,"",ROUND(MIN(Q369,R369)*R368,#REF!))</f>
        <v/>
      </c>
      <c r="AT369" s="258" t="str">
        <f>IF(COUNT(R369,S369)&lt;&gt;2,"",ROUND(MIN(R369,S369)*S368,#REF!))</f>
        <v/>
      </c>
      <c r="AU369" s="255"/>
      <c r="AX369" s="280"/>
      <c r="AY369" s="280"/>
      <c r="AZ369" s="280"/>
      <c r="BA369" s="280"/>
      <c r="BB369" s="246"/>
      <c r="BC369" s="648"/>
      <c r="BD369" s="649"/>
      <c r="BE369" s="649"/>
      <c r="BF369" s="650"/>
      <c r="BG369" s="259"/>
      <c r="BH369" s="259"/>
      <c r="BI369" s="259"/>
      <c r="BJ369" s="259"/>
      <c r="BK369" s="259"/>
      <c r="BL369" s="259"/>
      <c r="BM369" s="259"/>
      <c r="BN369" s="259"/>
      <c r="BO369" s="259"/>
      <c r="BP369" s="259"/>
      <c r="BQ369" s="259"/>
      <c r="BR369" s="259"/>
      <c r="BS369" s="599"/>
      <c r="BT369" s="643"/>
      <c r="BU369" s="600"/>
      <c r="BV369" s="322" t="s">
        <v>172</v>
      </c>
      <c r="BW369" s="253" t="str">
        <f>IF(COUNT(AR369)=0,"",AR369)</f>
        <v/>
      </c>
      <c r="BX369" s="253" t="str">
        <f>IF(COUNT(AR373)=0,"",AR373)</f>
        <v/>
      </c>
      <c r="BY369" s="253" t="str">
        <f>IF(COUNT(AR375)=0,"",AR375)</f>
        <v/>
      </c>
      <c r="BZ369" s="253" t="str">
        <f>IF(COUNT(AR377)=0,"",AR377)</f>
        <v/>
      </c>
      <c r="CA369" s="253" t="str">
        <f>IF(COUNT(AR379)=0,"",AR379)</f>
        <v/>
      </c>
      <c r="CB369" s="253" t="str">
        <f>IF(COUNT(AR381)=0,"",AR381)</f>
        <v/>
      </c>
      <c r="CC369" s="253" t="str">
        <f>IF(COUNT(AR383)=0,"",AR383)</f>
        <v/>
      </c>
      <c r="CD369" s="253" t="str">
        <f>IF(COUNT(AR385)=0,"",AR385)</f>
        <v/>
      </c>
      <c r="CE369" s="253" t="str">
        <f>IF(COUNT(AR387)=0,"",AR387)</f>
        <v/>
      </c>
      <c r="CF369" s="253" t="str">
        <f>IF(COUNT(AR389)=0,"",AR389)</f>
        <v/>
      </c>
      <c r="CG369" s="253" t="str">
        <f>IF(COUNT(AR391)=0,"",AR391)</f>
        <v/>
      </c>
      <c r="CH369" s="257"/>
      <c r="CI369" s="257"/>
      <c r="CJ369" s="257"/>
      <c r="CK369" s="257"/>
      <c r="CL369" s="257"/>
      <c r="CM369" s="257"/>
      <c r="CN369" s="257"/>
      <c r="CO369" s="257"/>
      <c r="CP369" s="257"/>
      <c r="CQ369" s="257"/>
    </row>
    <row r="370" spans="3:95" s="243" customFormat="1" ht="13.5" customHeight="1">
      <c r="C370" s="606"/>
      <c r="D370" s="607"/>
      <c r="E370" s="608" t="s">
        <v>252</v>
      </c>
      <c r="F370" s="609"/>
      <c r="G370" s="610"/>
      <c r="H370" s="260"/>
      <c r="I370" s="260"/>
      <c r="J370" s="260"/>
      <c r="K370" s="260"/>
      <c r="L370" s="260"/>
      <c r="M370" s="260"/>
      <c r="N370" s="260"/>
      <c r="O370" s="260"/>
      <c r="P370" s="261"/>
      <c r="Q370" s="261"/>
      <c r="R370" s="261"/>
      <c r="S370" s="261"/>
      <c r="T370" s="262" t="str">
        <f>IF(COUNT(H370:S370)=0,"",SUMPRODUCT(ROUND(H370:S370,#REF!)))</f>
        <v/>
      </c>
      <c r="U370" s="645"/>
      <c r="V370" s="646"/>
      <c r="W370" s="646"/>
      <c r="X370" s="646"/>
      <c r="Y370" s="646"/>
      <c r="Z370" s="647"/>
      <c r="AA370" s="257"/>
      <c r="AB370" s="257"/>
      <c r="AC370" s="257"/>
      <c r="AD370" s="606"/>
      <c r="AE370" s="607"/>
      <c r="AF370" s="608" t="s">
        <v>199</v>
      </c>
      <c r="AG370" s="609"/>
      <c r="AH370" s="610"/>
      <c r="AI370" s="263"/>
      <c r="AJ370" s="263"/>
      <c r="AK370" s="263"/>
      <c r="AL370" s="263"/>
      <c r="AM370" s="263"/>
      <c r="AN370" s="263"/>
      <c r="AO370" s="263"/>
      <c r="AP370" s="263"/>
      <c r="AQ370" s="263"/>
      <c r="AR370" s="264" t="str">
        <f>IF(COUNT(Q369:Q370)=0,"",ROUND(Q370/(Q369*24*AR368/1000),3))</f>
        <v/>
      </c>
      <c r="AS370" s="264" t="str">
        <f>IF(COUNT(R369:R370)=0,"",ROUND(R370/(R369*24*AS368/1000),3))</f>
        <v/>
      </c>
      <c r="AT370" s="264" t="str">
        <f>IF(COUNT(S369:S370)=0,"",ROUND(S370/(S369*24*AT368/1000),3))</f>
        <v/>
      </c>
      <c r="AU370" s="265" t="str">
        <f>IF(COUNT(AI370:AT370)=0,"",AVERAGE(AI370:AT370))</f>
        <v/>
      </c>
      <c r="AX370" s="280"/>
      <c r="AY370" s="280"/>
      <c r="AZ370" s="280"/>
      <c r="BA370" s="280"/>
      <c r="BB370" s="246"/>
      <c r="BC370" s="594" t="s">
        <v>205</v>
      </c>
      <c r="BD370" s="594"/>
      <c r="BE370" s="594"/>
      <c r="BF370" s="594"/>
      <c r="BG370" s="253" t="str">
        <f>IF(COUNT(H374)=0,"",ROUND(H374,#REF!))</f>
        <v/>
      </c>
      <c r="BH370" s="253" t="str">
        <f>IF(COUNT(I374)=0,"",ROUND(I374,#REF!))</f>
        <v/>
      </c>
      <c r="BI370" s="253" t="str">
        <f>IF(COUNT(J374)=0,"",ROUND(J374,#REF!))</f>
        <v/>
      </c>
      <c r="BJ370" s="253" t="str">
        <f>IF(COUNT(K374)=0,"",ROUND(K374,#REF!))</f>
        <v/>
      </c>
      <c r="BK370" s="253" t="str">
        <f>IF(COUNT(L374)=0,"",ROUND(L374,#REF!))</f>
        <v/>
      </c>
      <c r="BL370" s="253" t="str">
        <f>IF(COUNT(M374)=0,"",ROUND(M374,#REF!))</f>
        <v/>
      </c>
      <c r="BM370" s="253" t="str">
        <f>IF(COUNT(N374)=0,"",ROUND(N374,#REF!))</f>
        <v/>
      </c>
      <c r="BN370" s="253" t="str">
        <f>IF(COUNT(O374)=0,"",ROUND(O374,#REF!))</f>
        <v/>
      </c>
      <c r="BO370" s="253" t="str">
        <f>IF(COUNT(P374)=0,"",ROUND(P374,#REF!))</f>
        <v/>
      </c>
      <c r="BP370" s="253" t="str">
        <f>IF(COUNT(Q374)=0,"",ROUND(Q374,#REF!))</f>
        <v/>
      </c>
      <c r="BQ370" s="253" t="str">
        <f>IF(COUNT(R374)=0,"",ROUND(R374,#REF!))</f>
        <v/>
      </c>
      <c r="BR370" s="253" t="str">
        <f>IF(COUNT(S374)=0,"",ROUND(S374,#REF!))</f>
        <v/>
      </c>
      <c r="BS370" s="634" t="s">
        <v>205</v>
      </c>
      <c r="BT370" s="635"/>
      <c r="BU370" s="636"/>
      <c r="BV370" s="322" t="s">
        <v>25</v>
      </c>
      <c r="BW370" s="253" t="str">
        <f>IF(COUNT(T372)=0,"",T372)</f>
        <v/>
      </c>
      <c r="BX370" s="253" t="str">
        <f>IF(COUNT(T374)=0,"",T374)</f>
        <v/>
      </c>
      <c r="BY370" s="253" t="str">
        <f>IF(COUNT(T376)=0,"",T376)</f>
        <v/>
      </c>
      <c r="BZ370" s="266" t="str">
        <f>IF(COUNT(T378)=0,"",T378)</f>
        <v/>
      </c>
      <c r="CA370" s="253" t="str">
        <f>IF(COUNT(T380)=0,"",T380)</f>
        <v/>
      </c>
      <c r="CB370" s="253" t="str">
        <f>IF(COUNT(T382)=0,"",T382)</f>
        <v/>
      </c>
      <c r="CC370" s="253" t="str">
        <f>IF(COUNT(T384)=0,"",T384)</f>
        <v/>
      </c>
      <c r="CD370" s="253" t="str">
        <f>IF(COUNT(T386)=0,"",T386)</f>
        <v/>
      </c>
      <c r="CE370" s="253" t="str">
        <f>IF(COUNT(T388)=0,"",T388)</f>
        <v/>
      </c>
      <c r="CF370" s="253" t="str">
        <f>IF(COUNT(T390)=0,"",T390)</f>
        <v/>
      </c>
      <c r="CG370" s="253" t="str">
        <f>IF(COUNT(T392)=0,"",T392)</f>
        <v/>
      </c>
      <c r="CH370" s="257"/>
      <c r="CI370" s="257"/>
      <c r="CJ370" s="257"/>
      <c r="CK370" s="257"/>
      <c r="CL370" s="257"/>
      <c r="CM370" s="257"/>
      <c r="CN370" s="257"/>
      <c r="CO370" s="257"/>
      <c r="CP370" s="257"/>
      <c r="CQ370" s="257"/>
    </row>
    <row r="371" spans="3:95" s="243" customFormat="1" ht="13.5" customHeight="1">
      <c r="C371" s="604" t="e">
        <f>DATE(#REF!-1,1,1)</f>
        <v>#REF!</v>
      </c>
      <c r="D371" s="605"/>
      <c r="E371" s="613" t="s">
        <v>275</v>
      </c>
      <c r="F371" s="614"/>
      <c r="G371" s="615"/>
      <c r="H371" s="256"/>
      <c r="I371" s="256"/>
      <c r="J371" s="256"/>
      <c r="K371" s="256"/>
      <c r="L371" s="256"/>
      <c r="M371" s="256"/>
      <c r="N371" s="256"/>
      <c r="O371" s="256"/>
      <c r="P371" s="256"/>
      <c r="Q371" s="256"/>
      <c r="R371" s="256"/>
      <c r="S371" s="256"/>
      <c r="T371" s="255"/>
      <c r="U371" s="613" t="s">
        <v>210</v>
      </c>
      <c r="V371" s="614"/>
      <c r="W371" s="614"/>
      <c r="X371" s="615"/>
      <c r="Y371" s="616" t="str">
        <f>IF(COUNT(S371)=0,"",ROUND(S371,#REF!))</f>
        <v/>
      </c>
      <c r="Z371" s="617"/>
      <c r="AA371" s="257"/>
      <c r="AB371" s="257"/>
      <c r="AC371" s="257"/>
      <c r="AD371" s="604" t="e">
        <f>DATE(#REF!-1,1,1)</f>
        <v>#REF!</v>
      </c>
      <c r="AE371" s="605"/>
      <c r="AF371" s="613" t="s">
        <v>198</v>
      </c>
      <c r="AG371" s="614"/>
      <c r="AH371" s="615"/>
      <c r="AI371" s="258" t="str">
        <f>IF(COUNT(S369,H371)&lt;&gt;2,"",ROUND(MIN(S369,H371)*H368,#REF!))</f>
        <v/>
      </c>
      <c r="AJ371" s="258" t="str">
        <f>IF(COUNT(H371,I371)&lt;&gt;2,"",ROUND(MIN(H371,I371)*I368,#REF!))</f>
        <v/>
      </c>
      <c r="AK371" s="258" t="str">
        <f>IF(COUNT(I371,J371)&lt;&gt;2,"",ROUND(MIN(I371,J371)*J368,#REF!))</f>
        <v/>
      </c>
      <c r="AL371" s="258" t="str">
        <f>IF(COUNT(J371,K371)&lt;&gt;2,"",ROUND(MIN(J371,K371)*K368,#REF!))</f>
        <v/>
      </c>
      <c r="AM371" s="258" t="str">
        <f>IF(COUNT(K371,L371)&lt;&gt;2,"",ROUND(MIN(K371,L371)*L368,#REF!))</f>
        <v/>
      </c>
      <c r="AN371" s="258" t="str">
        <f>IF(COUNT(L371,M371)&lt;&gt;2,"",ROUND(MIN(L371,M371)*M368,#REF!))</f>
        <v/>
      </c>
      <c r="AO371" s="258" t="str">
        <f>IF(COUNT(M371,N371)&lt;&gt;2,"",ROUND(MIN(M371,N371)*N368,#REF!))</f>
        <v/>
      </c>
      <c r="AP371" s="258" t="str">
        <f>IF(COUNT(N371,O371)&lt;&gt;2,"",ROUND(MIN(N371,O371)*O368,#REF!))</f>
        <v/>
      </c>
      <c r="AQ371" s="258" t="str">
        <f>IF(COUNT(O371,P371)&lt;&gt;2,"",ROUND(MIN(O371,P371)*P368,#REF!))</f>
        <v/>
      </c>
      <c r="AR371" s="258" t="str">
        <f>IF(COUNT(P371,Q371)&lt;&gt;2,"",ROUND(MIN(P371,Q371)*Q368,#REF!))</f>
        <v/>
      </c>
      <c r="AS371" s="258" t="str">
        <f>IF(COUNT(Q371,R371)&lt;&gt;2,"",ROUND(MIN(Q371,R371)*R368,#REF!))</f>
        <v/>
      </c>
      <c r="AT371" s="258" t="str">
        <f>IF(COUNT(R371,S371)&lt;&gt;2,"",ROUND(MIN(R371,S371)*S368,#REF!))</f>
        <v/>
      </c>
      <c r="AU371" s="255"/>
      <c r="AX371" s="280"/>
      <c r="AY371" s="280"/>
      <c r="AZ371" s="280"/>
      <c r="BB371" s="246"/>
      <c r="BC371" s="627"/>
      <c r="BD371" s="628"/>
      <c r="BE371" s="628"/>
      <c r="BF371" s="628"/>
      <c r="BG371" s="628"/>
      <c r="BH371" s="628"/>
      <c r="BI371" s="628"/>
      <c r="BJ371" s="628"/>
      <c r="BK371" s="628"/>
      <c r="BL371" s="628"/>
      <c r="BM371" s="628"/>
      <c r="BN371" s="628"/>
      <c r="BO371" s="628"/>
      <c r="BP371" s="628"/>
      <c r="BQ371" s="628"/>
      <c r="BR371" s="629"/>
      <c r="BS371" s="597" t="s">
        <v>206</v>
      </c>
      <c r="BT371" s="633"/>
      <c r="BU371" s="598"/>
      <c r="BV371" s="322" t="s">
        <v>25</v>
      </c>
      <c r="BW371" s="253" t="str">
        <f>IF(COUNT(Y371)=0,"",IF(#REF!="発電事業者",Y371,IF(SUMIF($C399:$D408,"その他事業者",L399:L408)=0,IF(Y371*L408/SUM(L399:L408)=0,"",Y371*L408/SUM(L399:L408)),ROUND(Y371*SUMIF($C399:$D408,"その他事業者",L399:L408)/SUM(L399:L408),#REF!)+Y371*L408/SUM(L399:L408))))</f>
        <v/>
      </c>
      <c r="BX371" s="253" t="str">
        <f>IF(COUNT(Y373)=0,"",IF(#REF!="発電事業者",Y373,IF(SUMIF($C399:$D408,"その他事業者",W399:W408)=0,IF(Y373*W408/SUM(W399:W408)=0,"",Y373*W408/SUM(W399:W408)),ROUND(Y373*SUMIF($C399:$D408,"その他事業者",W399:W408)/SUM(W399:W408),#REF!)+Y373*W408/SUM(W399:W408))))</f>
        <v/>
      </c>
      <c r="BY371" s="267"/>
      <c r="BZ371" s="267"/>
      <c r="CA371" s="267"/>
      <c r="CB371" s="253" t="str">
        <f>IF(COUNT(Y381)=0,"",IF(#REF!="発電事業者",Y381,IF(SUMIF($C399:$D408,"その他事業者",AA399:AA408)=0,IF(Y381*AA408/SUM(AA399:AA408)=0,"",Y381*AA408/SUM(AA399:AA408)),ROUND(Y381*SUMIF($C399:$D408,"その他事業者",AA399:AA408)/SUM(AA399:AA408),#REF!)+Y381*AA408/SUM(AA399:AA408))))</f>
        <v/>
      </c>
      <c r="CC371" s="267"/>
      <c r="CD371" s="267"/>
      <c r="CE371" s="267"/>
      <c r="CF371" s="267"/>
      <c r="CG371" s="253" t="str">
        <f>IF(COUNT(Y391)=0,"",IF(#REF!="発電事業者",Y391,IF(SUMIF($C399:$D408,"その他事業者",AF399:AF408)=0,IF(Y391*AF408/SUM(AF399:AF408)=0,"",Y391*AF408/SUM(AF399:AF408)),ROUND(Y391*SUMIF($C399:$D408,"その他事業者",AF399:AF408)/SUM(AF399:AF408),#REF!)+Y391*AF408/SUM(AF399:AF408))))</f>
        <v/>
      </c>
      <c r="CH371" s="257"/>
      <c r="CI371" s="257"/>
      <c r="CJ371" s="257"/>
      <c r="CK371" s="257"/>
      <c r="CL371" s="257"/>
      <c r="CM371" s="257"/>
      <c r="CN371" s="257"/>
      <c r="CO371" s="257"/>
      <c r="CP371" s="257"/>
      <c r="CQ371" s="257"/>
    </row>
    <row r="372" spans="3:95" s="243" customFormat="1" ht="13.5" customHeight="1">
      <c r="C372" s="606"/>
      <c r="D372" s="607"/>
      <c r="E372" s="608" t="s">
        <v>252</v>
      </c>
      <c r="F372" s="609"/>
      <c r="G372" s="610"/>
      <c r="H372" s="261"/>
      <c r="I372" s="261"/>
      <c r="J372" s="261"/>
      <c r="K372" s="261"/>
      <c r="L372" s="261"/>
      <c r="M372" s="261"/>
      <c r="N372" s="261"/>
      <c r="O372" s="261"/>
      <c r="P372" s="261"/>
      <c r="Q372" s="261"/>
      <c r="R372" s="261"/>
      <c r="S372" s="261"/>
      <c r="T372" s="262" t="str">
        <f>IF(COUNT(H372:S372)=0,"",SUMPRODUCT(ROUND(H372:S372,#REF!)))</f>
        <v/>
      </c>
      <c r="U372" s="608" t="s">
        <v>211</v>
      </c>
      <c r="V372" s="609"/>
      <c r="W372" s="609"/>
      <c r="X372" s="610"/>
      <c r="Y372" s="611" t="str">
        <f>IF(COUNT(T372)=0,"",T372)</f>
        <v/>
      </c>
      <c r="Z372" s="612"/>
      <c r="AA372" s="257"/>
      <c r="AB372" s="257"/>
      <c r="AC372" s="257"/>
      <c r="AD372" s="606"/>
      <c r="AE372" s="607"/>
      <c r="AF372" s="608" t="s">
        <v>199</v>
      </c>
      <c r="AG372" s="609"/>
      <c r="AH372" s="610"/>
      <c r="AI372" s="264" t="str">
        <f t="shared" ref="AI372:AT372" si="84">IF(COUNT(H371:H372)=0,"",ROUND(H372/(H371*24*AI368/1000),3))</f>
        <v/>
      </c>
      <c r="AJ372" s="264" t="str">
        <f t="shared" si="84"/>
        <v/>
      </c>
      <c r="AK372" s="264" t="str">
        <f t="shared" si="84"/>
        <v/>
      </c>
      <c r="AL372" s="264" t="str">
        <f t="shared" si="84"/>
        <v/>
      </c>
      <c r="AM372" s="264" t="str">
        <f t="shared" si="84"/>
        <v/>
      </c>
      <c r="AN372" s="264" t="str">
        <f t="shared" si="84"/>
        <v/>
      </c>
      <c r="AO372" s="264" t="str">
        <f t="shared" si="84"/>
        <v/>
      </c>
      <c r="AP372" s="264" t="str">
        <f t="shared" si="84"/>
        <v/>
      </c>
      <c r="AQ372" s="264" t="str">
        <f t="shared" si="84"/>
        <v/>
      </c>
      <c r="AR372" s="264" t="str">
        <f t="shared" si="84"/>
        <v/>
      </c>
      <c r="AS372" s="264" t="str">
        <f t="shared" si="84"/>
        <v/>
      </c>
      <c r="AT372" s="264" t="str">
        <f t="shared" si="84"/>
        <v/>
      </c>
      <c r="AU372" s="265" t="str">
        <f>IF(COUNT(AI372:AT372)=0,"",AVERAGE(AI372:AT372))</f>
        <v/>
      </c>
      <c r="AX372" s="280"/>
      <c r="AY372" s="280"/>
      <c r="AZ372" s="280"/>
      <c r="BB372" s="246"/>
      <c r="BC372" s="630"/>
      <c r="BD372" s="631"/>
      <c r="BE372" s="631"/>
      <c r="BF372" s="631"/>
      <c r="BG372" s="631"/>
      <c r="BH372" s="631"/>
      <c r="BI372" s="631"/>
      <c r="BJ372" s="631"/>
      <c r="BK372" s="631"/>
      <c r="BL372" s="631"/>
      <c r="BM372" s="631"/>
      <c r="BN372" s="631"/>
      <c r="BO372" s="631"/>
      <c r="BP372" s="631"/>
      <c r="BQ372" s="631"/>
      <c r="BR372" s="632"/>
      <c r="BS372" s="634" t="s">
        <v>207</v>
      </c>
      <c r="BT372" s="635"/>
      <c r="BU372" s="636"/>
      <c r="BV372" s="322" t="s">
        <v>25</v>
      </c>
      <c r="BW372" s="253" t="str">
        <f>IF(COUNT(Y372)=0,"",Y372)</f>
        <v/>
      </c>
      <c r="BX372" s="253" t="str">
        <f>IF(COUNT(Y374)=0,"",Y374)</f>
        <v/>
      </c>
      <c r="BY372" s="267"/>
      <c r="BZ372" s="267"/>
      <c r="CA372" s="267"/>
      <c r="CB372" s="253" t="str">
        <f>IF(COUNT(Y382)=0,"",Y382)</f>
        <v/>
      </c>
      <c r="CC372" s="267"/>
      <c r="CD372" s="267"/>
      <c r="CE372" s="267"/>
      <c r="CF372" s="267"/>
      <c r="CG372" s="253" t="str">
        <f>IF(COUNT(Y392)=0,"",Y392)</f>
        <v/>
      </c>
      <c r="CH372" s="257"/>
      <c r="CI372" s="257"/>
      <c r="CJ372" s="257"/>
      <c r="CK372" s="257"/>
      <c r="CL372" s="257"/>
      <c r="CM372" s="257"/>
      <c r="CN372" s="257"/>
      <c r="CO372" s="257"/>
      <c r="CP372" s="257"/>
      <c r="CQ372" s="257"/>
    </row>
    <row r="373" spans="3:95" s="243" customFormat="1" ht="13.5" customHeight="1">
      <c r="C373" s="604" t="e">
        <f>DATE(#REF!,1,1)</f>
        <v>#REF!</v>
      </c>
      <c r="D373" s="605"/>
      <c r="E373" s="613" t="s">
        <v>275</v>
      </c>
      <c r="F373" s="614"/>
      <c r="G373" s="615"/>
      <c r="H373" s="256"/>
      <c r="I373" s="256"/>
      <c r="J373" s="256"/>
      <c r="K373" s="256"/>
      <c r="L373" s="256"/>
      <c r="M373" s="256"/>
      <c r="N373" s="256"/>
      <c r="O373" s="256"/>
      <c r="P373" s="256"/>
      <c r="Q373" s="256"/>
      <c r="R373" s="256"/>
      <c r="S373" s="256"/>
      <c r="T373" s="255"/>
      <c r="U373" s="613" t="s">
        <v>210</v>
      </c>
      <c r="V373" s="614"/>
      <c r="W373" s="614"/>
      <c r="X373" s="615"/>
      <c r="Y373" s="616" t="str">
        <f>IF(COUNT(S373)=0,"",ROUND(S373,#REF!))</f>
        <v/>
      </c>
      <c r="Z373" s="617"/>
      <c r="AA373" s="257"/>
      <c r="AB373" s="257"/>
      <c r="AC373" s="257"/>
      <c r="AD373" s="604" t="e">
        <f>DATE(#REF!,1,1)</f>
        <v>#REF!</v>
      </c>
      <c r="AE373" s="605"/>
      <c r="AF373" s="613" t="s">
        <v>198</v>
      </c>
      <c r="AG373" s="614"/>
      <c r="AH373" s="615"/>
      <c r="AI373" s="258" t="str">
        <f>IF(COUNT(S371,H373)&lt;&gt;2,"",ROUND(MIN(S371,H373)*H368,#REF!))</f>
        <v/>
      </c>
      <c r="AJ373" s="258" t="str">
        <f>IF(COUNT(H373,I373)&lt;&gt;2,"",ROUND(MIN(H373,I373)*I368,#REF!))</f>
        <v/>
      </c>
      <c r="AK373" s="258" t="str">
        <f>IF(COUNT(I373,J373)&lt;&gt;2,"",ROUND(MIN(I373,J373)*J368,#REF!))</f>
        <v/>
      </c>
      <c r="AL373" s="258" t="str">
        <f>IF(COUNT(J373,K373)&lt;&gt;2,"",ROUND(MIN(J373,K373)*K368,#REF!))</f>
        <v/>
      </c>
      <c r="AM373" s="258" t="str">
        <f>IF(COUNT(K373,L373)&lt;&gt;2,"",ROUND(MIN(K373,L373)*L368,#REF!))</f>
        <v/>
      </c>
      <c r="AN373" s="258" t="str">
        <f>IF(COUNT(L373,M373)&lt;&gt;2,"",ROUND(MIN(L373,M373)*M368,#REF!))</f>
        <v/>
      </c>
      <c r="AO373" s="258" t="str">
        <f>IF(COUNT(M373,N373)&lt;&gt;2,"",ROUND(MIN(M373,N373)*N368,#REF!))</f>
        <v/>
      </c>
      <c r="AP373" s="258" t="str">
        <f>IF(COUNT(N373,O373)&lt;&gt;2,"",ROUND(MIN(N373,O373)*O368,#REF!))</f>
        <v/>
      </c>
      <c r="AQ373" s="258" t="str">
        <f>IF(COUNT(O373,P373)&lt;&gt;2,"",ROUND(MIN(O373,P373)*P368,#REF!))</f>
        <v/>
      </c>
      <c r="AR373" s="258" t="str">
        <f>IF(COUNT(P373,Q373)&lt;&gt;2,"",ROUND(MIN(P373,Q373)*Q368,#REF!))</f>
        <v/>
      </c>
      <c r="AS373" s="258" t="str">
        <f>IF(COUNT(Q373,R373)&lt;&gt;2,"",ROUND(MIN(Q373,R373)*R368,#REF!))</f>
        <v/>
      </c>
      <c r="AT373" s="258" t="str">
        <f>IF(COUNT(R373,S373)&lt;&gt;2,"",ROUND(MIN(R373,S373)*S368,#REF!))</f>
        <v/>
      </c>
      <c r="AU373" s="255"/>
      <c r="AX373" s="268"/>
      <c r="BB373" s="268"/>
      <c r="BC373" s="245"/>
      <c r="BD373" s="245"/>
      <c r="BE373" s="245"/>
      <c r="BF373" s="245"/>
      <c r="BG373" s="245"/>
      <c r="BH373" s="245"/>
      <c r="BI373" s="245"/>
      <c r="BJ373" s="245"/>
      <c r="BK373" s="245"/>
      <c r="BL373" s="245"/>
      <c r="BM373" s="245"/>
      <c r="BN373" s="245"/>
      <c r="BO373" s="245"/>
      <c r="BP373" s="245"/>
      <c r="BQ373" s="245"/>
      <c r="BR373" s="245"/>
      <c r="BS373" s="245"/>
      <c r="BT373" s="245"/>
      <c r="BU373" s="245"/>
      <c r="BV373" s="245"/>
      <c r="BW373" s="245"/>
      <c r="BX373" s="257"/>
      <c r="BY373" s="257"/>
      <c r="BZ373" s="257"/>
      <c r="CA373" s="257"/>
      <c r="CB373" s="257"/>
      <c r="CC373" s="257"/>
      <c r="CD373" s="257"/>
      <c r="CE373" s="257"/>
      <c r="CF373" s="257"/>
      <c r="CG373" s="257"/>
      <c r="CH373" s="257"/>
      <c r="CI373" s="257"/>
      <c r="CJ373" s="257"/>
      <c r="CK373" s="257"/>
      <c r="CL373" s="257"/>
      <c r="CM373" s="257"/>
      <c r="CN373" s="257"/>
      <c r="CO373" s="257"/>
      <c r="CP373" s="257"/>
      <c r="CQ373" s="257"/>
    </row>
    <row r="374" spans="3:95" s="243" customFormat="1" ht="13.5" customHeight="1">
      <c r="C374" s="606"/>
      <c r="D374" s="607"/>
      <c r="E374" s="608" t="s">
        <v>212</v>
      </c>
      <c r="F374" s="609"/>
      <c r="G374" s="610"/>
      <c r="H374" s="261"/>
      <c r="I374" s="261"/>
      <c r="J374" s="261"/>
      <c r="K374" s="261"/>
      <c r="L374" s="261"/>
      <c r="M374" s="261"/>
      <c r="N374" s="261"/>
      <c r="O374" s="261"/>
      <c r="P374" s="261"/>
      <c r="Q374" s="261"/>
      <c r="R374" s="261"/>
      <c r="S374" s="261"/>
      <c r="T374" s="262" t="str">
        <f>IF(COUNT(H374:S374)=0,"",SUMPRODUCT(ROUND(H374:S374,#REF!)))</f>
        <v/>
      </c>
      <c r="U374" s="608" t="s">
        <v>211</v>
      </c>
      <c r="V374" s="609"/>
      <c r="W374" s="609"/>
      <c r="X374" s="610"/>
      <c r="Y374" s="611" t="str">
        <f>IF(COUNT(T374)=0,"",T374)</f>
        <v/>
      </c>
      <c r="Z374" s="612"/>
      <c r="AA374" s="257"/>
      <c r="AB374" s="257"/>
      <c r="AC374" s="257"/>
      <c r="AD374" s="606"/>
      <c r="AE374" s="607"/>
      <c r="AF374" s="608" t="s">
        <v>199</v>
      </c>
      <c r="AG374" s="609"/>
      <c r="AH374" s="610"/>
      <c r="AI374" s="264" t="str">
        <f t="shared" ref="AI374:AT374" si="85">IF(COUNT(H373:H374)=0,"",ROUND(H374/(H373*24*AI368/1000),3))</f>
        <v/>
      </c>
      <c r="AJ374" s="264" t="str">
        <f t="shared" si="85"/>
        <v/>
      </c>
      <c r="AK374" s="264" t="str">
        <f t="shared" si="85"/>
        <v/>
      </c>
      <c r="AL374" s="264" t="str">
        <f t="shared" si="85"/>
        <v/>
      </c>
      <c r="AM374" s="264" t="str">
        <f t="shared" si="85"/>
        <v/>
      </c>
      <c r="AN374" s="264" t="str">
        <f t="shared" si="85"/>
        <v/>
      </c>
      <c r="AO374" s="264" t="str">
        <f t="shared" si="85"/>
        <v/>
      </c>
      <c r="AP374" s="264" t="str">
        <f t="shared" si="85"/>
        <v/>
      </c>
      <c r="AQ374" s="264" t="str">
        <f t="shared" si="85"/>
        <v/>
      </c>
      <c r="AR374" s="264" t="str">
        <f t="shared" si="85"/>
        <v/>
      </c>
      <c r="AS374" s="264" t="str">
        <f t="shared" si="85"/>
        <v/>
      </c>
      <c r="AT374" s="264" t="str">
        <f t="shared" si="85"/>
        <v/>
      </c>
      <c r="AU374" s="265" t="str">
        <f>IF(COUNT(AI374:AT374)=0,"",AVERAGE(AI374:AT374))</f>
        <v/>
      </c>
      <c r="AX374" s="240" t="e">
        <f>IF(#REF!="発電事業者","算定結果　送電取引帳票","算定結果　受電取引帳票")</f>
        <v>#REF!</v>
      </c>
      <c r="BR374" s="268"/>
    </row>
    <row r="375" spans="3:95" s="243" customFormat="1" ht="13.5" customHeight="1">
      <c r="C375" s="604" t="e">
        <f>DATE(#REF!+1,1,1)</f>
        <v>#REF!</v>
      </c>
      <c r="D375" s="605"/>
      <c r="E375" s="613" t="s">
        <v>275</v>
      </c>
      <c r="F375" s="614"/>
      <c r="G375" s="615"/>
      <c r="H375" s="256"/>
      <c r="I375" s="256"/>
      <c r="J375" s="256"/>
      <c r="K375" s="256"/>
      <c r="L375" s="256"/>
      <c r="M375" s="256"/>
      <c r="N375" s="256"/>
      <c r="O375" s="256"/>
      <c r="P375" s="256"/>
      <c r="Q375" s="256"/>
      <c r="R375" s="256"/>
      <c r="S375" s="256"/>
      <c r="T375" s="255"/>
      <c r="U375" s="618"/>
      <c r="V375" s="619"/>
      <c r="W375" s="619"/>
      <c r="X375" s="619"/>
      <c r="Y375" s="619"/>
      <c r="Z375" s="620"/>
      <c r="AA375" s="257"/>
      <c r="AB375" s="257"/>
      <c r="AC375" s="257"/>
      <c r="AD375" s="604" t="e">
        <f>DATE(#REF!+1,1,1)</f>
        <v>#REF!</v>
      </c>
      <c r="AE375" s="605"/>
      <c r="AF375" s="613" t="s">
        <v>198</v>
      </c>
      <c r="AG375" s="614"/>
      <c r="AH375" s="615"/>
      <c r="AI375" s="258" t="str">
        <f>IF(COUNT(S373,H375)&lt;&gt;2,"",ROUND(MIN(S373,H375)*H368,#REF!))</f>
        <v/>
      </c>
      <c r="AJ375" s="258" t="str">
        <f>IF(COUNT(H375,I375)&lt;&gt;2,"",ROUND(MIN(H375,I375)*I368,#REF!))</f>
        <v/>
      </c>
      <c r="AK375" s="258" t="str">
        <f>IF(COUNT(I375,J375)&lt;&gt;2,"",ROUND(MIN(I375,J375)*J368,#REF!))</f>
        <v/>
      </c>
      <c r="AL375" s="258" t="str">
        <f>IF(COUNT(J375,K375)&lt;&gt;2,"",ROUND(MIN(J375,K375)*K368,#REF!))</f>
        <v/>
      </c>
      <c r="AM375" s="258" t="str">
        <f>IF(COUNT(K375,L375)&lt;&gt;2,"",ROUND(MIN(K375,L375)*L368,#REF!))</f>
        <v/>
      </c>
      <c r="AN375" s="258" t="str">
        <f>IF(COUNT(L375,M375)&lt;&gt;2,"",ROUND(MIN(L375,M375)*M368,#REF!))</f>
        <v/>
      </c>
      <c r="AO375" s="258" t="str">
        <f>IF(COUNT(M375,N375)&lt;&gt;2,"",ROUND(MIN(M375,N375)*N368,#REF!))</f>
        <v/>
      </c>
      <c r="AP375" s="258" t="str">
        <f>IF(COUNT(N375,O375)&lt;&gt;2,"",ROUND(MIN(N375,O375)*O368,#REF!))</f>
        <v/>
      </c>
      <c r="AQ375" s="258" t="str">
        <f>IF(COUNT(O375,P375)&lt;&gt;2,"",ROUND(MIN(O375,P375)*P368,#REF!))</f>
        <v/>
      </c>
      <c r="AR375" s="258" t="str">
        <f>IF(COUNT(P375,Q375)&lt;&gt;2,"",ROUND(MIN(P375,Q375)*Q368,#REF!))</f>
        <v/>
      </c>
      <c r="AS375" s="258" t="str">
        <f>IF(COUNT(Q375,R375)&lt;&gt;2,"",ROUND(MIN(Q375,R375)*R368,#REF!))</f>
        <v/>
      </c>
      <c r="AT375" s="258" t="str">
        <f>IF(COUNT(R375,S375)&lt;&gt;2,"",ROUND(MIN(R375,S375)*S368,#REF!))</f>
        <v/>
      </c>
      <c r="AU375" s="255"/>
      <c r="AX375" s="594" t="s">
        <v>200</v>
      </c>
      <c r="AY375" s="594"/>
      <c r="AZ375" s="595" t="s">
        <v>201</v>
      </c>
      <c r="BA375" s="594" t="s">
        <v>202</v>
      </c>
      <c r="BB375" s="594"/>
      <c r="BC375" s="594"/>
      <c r="BD375" s="595" t="s">
        <v>204</v>
      </c>
      <c r="BE375" s="597" t="s">
        <v>176</v>
      </c>
      <c r="BF375" s="598"/>
      <c r="BG375" s="601" t="e">
        <f>DATE(#REF!,1,1)</f>
        <v>#REF!</v>
      </c>
      <c r="BH375" s="602"/>
      <c r="BI375" s="602"/>
      <c r="BJ375" s="602"/>
      <c r="BK375" s="602"/>
      <c r="BL375" s="602"/>
      <c r="BM375" s="602"/>
      <c r="BN375" s="602"/>
      <c r="BO375" s="602"/>
      <c r="BP375" s="602"/>
      <c r="BQ375" s="602"/>
      <c r="BR375" s="603"/>
      <c r="BS375" s="594" t="s">
        <v>175</v>
      </c>
      <c r="BT375" s="594"/>
      <c r="BU375" s="594"/>
      <c r="BV375" s="594"/>
      <c r="BW375" s="592" t="e">
        <f>DATE(#REF!-1,1,1)</f>
        <v>#REF!</v>
      </c>
      <c r="BX375" s="592" t="e">
        <f>DATE(#REF!,1,1)</f>
        <v>#REF!</v>
      </c>
      <c r="BY375" s="592" t="e">
        <f>DATE(#REF!+1,1,1)</f>
        <v>#REF!</v>
      </c>
      <c r="BZ375" s="592" t="e">
        <f>DATE(#REF!+2,1,1)</f>
        <v>#REF!</v>
      </c>
      <c r="CA375" s="592" t="e">
        <f>DATE(#REF!+3,1,1)</f>
        <v>#REF!</v>
      </c>
      <c r="CB375" s="592" t="e">
        <f>DATE(#REF!+4,1,1)</f>
        <v>#REF!</v>
      </c>
      <c r="CC375" s="592" t="e">
        <f>DATE(#REF!+5,1,1)</f>
        <v>#REF!</v>
      </c>
      <c r="CD375" s="592" t="e">
        <f>DATE(#REF!+6,1,1)</f>
        <v>#REF!</v>
      </c>
      <c r="CE375" s="592" t="e">
        <f>DATE(#REF!+7,1,1)</f>
        <v>#REF!</v>
      </c>
      <c r="CF375" s="592" t="e">
        <f>DATE(#REF!+8,1,1)</f>
        <v>#REF!</v>
      </c>
      <c r="CG375" s="592" t="e">
        <f>DATE(#REF!+9,1,1)</f>
        <v>#REF!</v>
      </c>
      <c r="CH375" s="566" t="s">
        <v>268</v>
      </c>
      <c r="CI375" s="567"/>
      <c r="CJ375" s="567"/>
      <c r="CK375" s="567"/>
      <c r="CL375" s="567"/>
      <c r="CM375" s="567"/>
      <c r="CN375" s="567"/>
      <c r="CO375" s="567"/>
      <c r="CP375" s="567"/>
      <c r="CQ375" s="567"/>
    </row>
    <row r="376" spans="3:95" s="243" customFormat="1" ht="13.5" customHeight="1">
      <c r="C376" s="606"/>
      <c r="D376" s="607"/>
      <c r="E376" s="608" t="s">
        <v>212</v>
      </c>
      <c r="F376" s="609"/>
      <c r="G376" s="610"/>
      <c r="H376" s="261"/>
      <c r="I376" s="261"/>
      <c r="J376" s="261"/>
      <c r="K376" s="261"/>
      <c r="L376" s="261"/>
      <c r="M376" s="261"/>
      <c r="N376" s="261"/>
      <c r="O376" s="261"/>
      <c r="P376" s="261"/>
      <c r="Q376" s="261"/>
      <c r="R376" s="261"/>
      <c r="S376" s="261"/>
      <c r="T376" s="262" t="str">
        <f>IF(COUNT(H376:S376)=0,"",SUMPRODUCT(ROUND(H376:S376,#REF!)))</f>
        <v/>
      </c>
      <c r="U376" s="621"/>
      <c r="V376" s="622"/>
      <c r="W376" s="622"/>
      <c r="X376" s="622"/>
      <c r="Y376" s="622"/>
      <c r="Z376" s="623"/>
      <c r="AA376" s="257"/>
      <c r="AB376" s="257"/>
      <c r="AC376" s="257"/>
      <c r="AD376" s="606"/>
      <c r="AE376" s="607"/>
      <c r="AF376" s="608" t="s">
        <v>199</v>
      </c>
      <c r="AG376" s="609"/>
      <c r="AH376" s="610"/>
      <c r="AI376" s="264" t="str">
        <f t="shared" ref="AI376:AT376" si="86">IF(COUNT(H375:H376)=0,"",ROUND(H376/(H375*24*AI368/1000),3))</f>
        <v/>
      </c>
      <c r="AJ376" s="264" t="str">
        <f t="shared" si="86"/>
        <v/>
      </c>
      <c r="AK376" s="264" t="str">
        <f t="shared" si="86"/>
        <v/>
      </c>
      <c r="AL376" s="264" t="str">
        <f t="shared" si="86"/>
        <v/>
      </c>
      <c r="AM376" s="264" t="str">
        <f t="shared" si="86"/>
        <v/>
      </c>
      <c r="AN376" s="264" t="str">
        <f t="shared" si="86"/>
        <v/>
      </c>
      <c r="AO376" s="264" t="str">
        <f t="shared" si="86"/>
        <v/>
      </c>
      <c r="AP376" s="264" t="str">
        <f t="shared" si="86"/>
        <v/>
      </c>
      <c r="AQ376" s="264" t="str">
        <f t="shared" si="86"/>
        <v/>
      </c>
      <c r="AR376" s="264" t="str">
        <f t="shared" si="86"/>
        <v/>
      </c>
      <c r="AS376" s="264" t="str">
        <f t="shared" si="86"/>
        <v/>
      </c>
      <c r="AT376" s="264" t="str">
        <f t="shared" si="86"/>
        <v/>
      </c>
      <c r="AU376" s="265" t="str">
        <f>IF(COUNT(AI376:AT376)=0,"",AVERAGE(AI376:AT376))</f>
        <v/>
      </c>
      <c r="AX376" s="594"/>
      <c r="AY376" s="594"/>
      <c r="AZ376" s="596"/>
      <c r="BA376" s="594"/>
      <c r="BB376" s="594"/>
      <c r="BC376" s="594"/>
      <c r="BD376" s="596"/>
      <c r="BE376" s="599"/>
      <c r="BF376" s="600"/>
      <c r="BG376" s="322" t="s">
        <v>194</v>
      </c>
      <c r="BH376" s="322" t="s">
        <v>195</v>
      </c>
      <c r="BI376" s="322" t="s">
        <v>161</v>
      </c>
      <c r="BJ376" s="322" t="s">
        <v>162</v>
      </c>
      <c r="BK376" s="322" t="s">
        <v>163</v>
      </c>
      <c r="BL376" s="322" t="s">
        <v>164</v>
      </c>
      <c r="BM376" s="322" t="s">
        <v>165</v>
      </c>
      <c r="BN376" s="322" t="s">
        <v>166</v>
      </c>
      <c r="BO376" s="322" t="s">
        <v>167</v>
      </c>
      <c r="BP376" s="322" t="s">
        <v>168</v>
      </c>
      <c r="BQ376" s="322" t="s">
        <v>169</v>
      </c>
      <c r="BR376" s="322" t="s">
        <v>170</v>
      </c>
      <c r="BS376" s="594"/>
      <c r="BT376" s="594"/>
      <c r="BU376" s="594"/>
      <c r="BV376" s="594"/>
      <c r="BW376" s="593"/>
      <c r="BX376" s="593"/>
      <c r="BY376" s="593">
        <v>43101</v>
      </c>
      <c r="BZ376" s="593">
        <v>43466</v>
      </c>
      <c r="CA376" s="593">
        <v>43831</v>
      </c>
      <c r="CB376" s="593">
        <v>44197</v>
      </c>
      <c r="CC376" s="593">
        <v>44562</v>
      </c>
      <c r="CD376" s="593">
        <v>44927</v>
      </c>
      <c r="CE376" s="593">
        <v>45292</v>
      </c>
      <c r="CF376" s="593">
        <v>45658</v>
      </c>
      <c r="CG376" s="593">
        <v>46023</v>
      </c>
      <c r="CH376" s="567"/>
      <c r="CI376" s="567"/>
      <c r="CJ376" s="567"/>
      <c r="CK376" s="567"/>
      <c r="CL376" s="567"/>
      <c r="CM376" s="567"/>
      <c r="CN376" s="567"/>
      <c r="CO376" s="567"/>
      <c r="CP376" s="567"/>
      <c r="CQ376" s="567"/>
    </row>
    <row r="377" spans="3:95" s="243" customFormat="1" ht="13.5" customHeight="1">
      <c r="C377" s="604" t="e">
        <f>DATE(#REF!+2,1,1)</f>
        <v>#REF!</v>
      </c>
      <c r="D377" s="605"/>
      <c r="E377" s="613" t="s">
        <v>275</v>
      </c>
      <c r="F377" s="614"/>
      <c r="G377" s="615"/>
      <c r="H377" s="256"/>
      <c r="I377" s="256"/>
      <c r="J377" s="256"/>
      <c r="K377" s="256"/>
      <c r="L377" s="256"/>
      <c r="M377" s="256"/>
      <c r="N377" s="256"/>
      <c r="O377" s="256"/>
      <c r="P377" s="256"/>
      <c r="Q377" s="256"/>
      <c r="R377" s="256"/>
      <c r="S377" s="256"/>
      <c r="T377" s="255"/>
      <c r="U377" s="621"/>
      <c r="V377" s="622"/>
      <c r="W377" s="622"/>
      <c r="X377" s="622"/>
      <c r="Y377" s="622"/>
      <c r="Z377" s="623"/>
      <c r="AA377" s="257"/>
      <c r="AB377" s="257"/>
      <c r="AC377" s="257"/>
      <c r="AD377" s="604" t="e">
        <f>DATE(#REF!+2,1,1)</f>
        <v>#REF!</v>
      </c>
      <c r="AE377" s="605"/>
      <c r="AF377" s="613" t="s">
        <v>198</v>
      </c>
      <c r="AG377" s="614"/>
      <c r="AH377" s="615"/>
      <c r="AI377" s="258" t="str">
        <f>IF(COUNT(S375,H377)&lt;&gt;2,"",ROUND(MIN(S375,H377)*H368,#REF!))</f>
        <v/>
      </c>
      <c r="AJ377" s="258" t="str">
        <f>IF(COUNT(H377,I377)&lt;&gt;2,"",ROUND(MIN(H377,I377)*I368,#REF!))</f>
        <v/>
      </c>
      <c r="AK377" s="258" t="str">
        <f>IF(COUNT(I377,J377)&lt;&gt;2,"",ROUND(MIN(I377,J377)*J368,#REF!))</f>
        <v/>
      </c>
      <c r="AL377" s="258" t="str">
        <f>IF(COUNT(J377,K377)&lt;&gt;2,"",ROUND(MIN(J377,K377)*K368,#REF!))</f>
        <v/>
      </c>
      <c r="AM377" s="258" t="str">
        <f>IF(COUNT(K377,L377)&lt;&gt;2,"",ROUND(MIN(K377,L377)*L368,#REF!))</f>
        <v/>
      </c>
      <c r="AN377" s="258" t="str">
        <f>IF(COUNT(L377,M377)&lt;&gt;2,"",ROUND(MIN(L377,M377)*M368,#REF!))</f>
        <v/>
      </c>
      <c r="AO377" s="258" t="str">
        <f>IF(COUNT(M377,N377)&lt;&gt;2,"",ROUND(MIN(M377,N377)*N368,#REF!))</f>
        <v/>
      </c>
      <c r="AP377" s="258" t="str">
        <f>IF(COUNT(N377,O377)&lt;&gt;2,"",ROUND(MIN(N377,O377)*O368,#REF!))</f>
        <v/>
      </c>
      <c r="AQ377" s="258" t="str">
        <f>IF(COUNT(O377,P377)&lt;&gt;2,"",ROUND(MIN(O377,P377)*P368,#REF!))</f>
        <v/>
      </c>
      <c r="AR377" s="258" t="str">
        <f>IF(COUNT(P377,Q377)&lt;&gt;2,"",ROUND(MIN(P377,Q377)*Q368,#REF!))</f>
        <v/>
      </c>
      <c r="AS377" s="258" t="str">
        <f>IF(COUNT(Q377,R377)&lt;&gt;2,"",ROUND(MIN(Q377,R377)*R368,#REF!))</f>
        <v/>
      </c>
      <c r="AT377" s="258" t="str">
        <f>IF(COUNT(R377,S377)&lt;&gt;2,"",ROUND(MIN(R377,S377)*S368,#REF!))</f>
        <v/>
      </c>
      <c r="AU377" s="255"/>
      <c r="AX377" s="569" t="str">
        <f>IF(C399="","",C399)</f>
        <v/>
      </c>
      <c r="AY377" s="569"/>
      <c r="AZ377" s="587" t="str">
        <f>IF(E399="","",E399)</f>
        <v/>
      </c>
      <c r="BA377" s="590" t="str">
        <f ca="1">IF(F399="","",F399)</f>
        <v/>
      </c>
      <c r="BB377" s="590"/>
      <c r="BC377" s="590"/>
      <c r="BD377" s="587" t="str">
        <f>IF(I399="","",I399)</f>
        <v/>
      </c>
      <c r="BE377" s="578" t="e">
        <f>IF(#REF!="発電事業者","送電電力（MW）","受電電力（MW）")</f>
        <v>#REF!</v>
      </c>
      <c r="BF377" s="579"/>
      <c r="BG377" s="325" t="str">
        <f>IF(AND(COUNT(BG368)+COUNTA(E399)=2,L399&lt;&gt;""),ROUND(BG368-SUMIF(BE380:BF406,BE377,BG380:BG406),#REF!),"")</f>
        <v/>
      </c>
      <c r="BH377" s="325" t="str">
        <f>IF(AND(COUNT(BH368)+COUNTA(E399)=2,M399&lt;&gt;""),ROUND(BH368-SUMIF(BE380:BF406,BE377,BH380:BH406),#REF!),"")</f>
        <v/>
      </c>
      <c r="BI377" s="325" t="str">
        <f>IF(AND(COUNT(BI368)+COUNTA(E399)=2,N399&lt;&gt;""),ROUND(BI368-SUMIF(BE380:BF406,BE377,BI380:BI406),#REF!),"")</f>
        <v/>
      </c>
      <c r="BJ377" s="325" t="str">
        <f>IF(AND(COUNT(BJ368)+COUNTA(E399)=2,O399&lt;&gt;""),ROUND(BJ368-SUMIF(BE380:BF406,BE377,BJ380:BJ406),#REF!),"")</f>
        <v/>
      </c>
      <c r="BK377" s="325" t="str">
        <f>IF(AND(COUNT(BK368)+COUNTA(E399)=2,P399&lt;&gt;""),ROUND(BK368-SUMIF(BE380:BF406,BE377,BK380:BK406),#REF!),"")</f>
        <v/>
      </c>
      <c r="BL377" s="325" t="str">
        <f>IF(AND(COUNT(BL368)+COUNTA(E399)=2,Q399&lt;&gt;""),ROUND(BL368-SUMIF(BE380:BF406,BE377,BL380:BL406),#REF!),"")</f>
        <v/>
      </c>
      <c r="BM377" s="325" t="str">
        <f>IF(AND(COUNT(BM368)+COUNTA(E399)=2,R399&lt;&gt;""),ROUND(BM368-SUMIF(BE380:BF406,BE377,BM380:BM406),#REF!),"")</f>
        <v/>
      </c>
      <c r="BN377" s="325" t="str">
        <f>IF(AND(COUNT(BN368)+COUNTA(E399)=2,S399&lt;&gt;""),ROUND(BN368-SUMIF(BE380:BF406,BE377,BN380:BN406),#REF!),"")</f>
        <v/>
      </c>
      <c r="BO377" s="325" t="str">
        <f>IF(AND(COUNT(BO368)+COUNTA(E399)=2,T399&lt;&gt;""),ROUND(BO368-SUMIF(BE380:BF406,BE377,BO380:BO406),#REF!),"")</f>
        <v/>
      </c>
      <c r="BP377" s="325" t="str">
        <f>IF(AND(COUNT(BP368)+COUNTA(E399)=2,U399&lt;&gt;""),ROUND(BP368-SUMIF(BE380:BF406,BE377,BP380:BP406),#REF!),"")</f>
        <v/>
      </c>
      <c r="BQ377" s="325" t="str">
        <f>IF(AND(COUNT(BQ368)+COUNTA(E399)=2,V399&lt;&gt;""),ROUND(BQ368-SUMIF(BE380:BF406,BE377,BQ380:BQ406),#REF!),"")</f>
        <v/>
      </c>
      <c r="BR377" s="325" t="str">
        <f>IF(AND(COUNT(BR368)+COUNTA(E399)=2,W399&lt;&gt;""),ROUND(BR368-SUMIF(BE380:BF406,BE377,BR380:BR406),#REF!),"")</f>
        <v/>
      </c>
      <c r="BS377" s="569" t="e">
        <f>IF(#REF!="発電事業者","送電電力（MW）","受電電力（MW）")</f>
        <v>#REF!</v>
      </c>
      <c r="BT377" s="569"/>
      <c r="BU377" s="569"/>
      <c r="BV377" s="323" t="s">
        <v>171</v>
      </c>
      <c r="BW377" s="580"/>
      <c r="BX377" s="580"/>
      <c r="BY377" s="325" t="str">
        <f>IF(AND(COUNT(BY368)+COUNTA(E399)=2,X399&lt;&gt;""),ROUND(BY368-SUMIF(BV380:BV406,BV377,BY380:BY406),#REF!),"")</f>
        <v/>
      </c>
      <c r="BZ377" s="325" t="str">
        <f>IF(AND(COUNT(BZ368)+COUNTA(E399)=2,Y399&lt;&gt;""),ROUND(BZ368-SUMIF(BV380:BV406,BV377,BZ380:BZ406),#REF!),"")</f>
        <v/>
      </c>
      <c r="CA377" s="325" t="str">
        <f>IF(AND(COUNT(CA368)+COUNTA(E399)=2,Z399&lt;&gt;""),ROUND(CA368-SUMIF(BV380:BV406,BV377,CA380:CA406),#REF!),"")</f>
        <v/>
      </c>
      <c r="CB377" s="325" t="str">
        <f>IF(AND(COUNT(CB368)+COUNTA(E399)=2,AA399&lt;&gt;""),ROUND(CB368-SUMIF(BV380:BV406,BV377,CB380:CB406),#REF!),"")</f>
        <v/>
      </c>
      <c r="CC377" s="325" t="str">
        <f>IF(AND(COUNT(CC368)+COUNTA(E399)=2,AB399&lt;&gt;""),ROUND(CC368-SUMIF(BV380:BV406,BV377,CC380:CC406),#REF!),"")</f>
        <v/>
      </c>
      <c r="CD377" s="325" t="str">
        <f>IF(AND(COUNT(CD368)+COUNTA(E399)=2,AC399&lt;&gt;""),ROUND(CD368-SUMIF(BV380:BV406,BV377,CD380:CD406),#REF!),"")</f>
        <v/>
      </c>
      <c r="CE377" s="325" t="str">
        <f>IF(AND(COUNT(CE368)+COUNTA(E399)=2,AD399&lt;&gt;""),ROUND(CE368-SUMIF(BV380:BV406,BV377,CE380:CE406),#REF!),"")</f>
        <v/>
      </c>
      <c r="CF377" s="325" t="str">
        <f>IF(AND(COUNT(CF368)+COUNTA(E399)=2,AE399&lt;&gt;""),ROUND(CF368-SUMIF(BV380:BV406,BV377,CF380:CF406),#REF!),"")</f>
        <v/>
      </c>
      <c r="CG377" s="325" t="str">
        <f>IF(AND(COUNT(CG368)+COUNTA(E399)=2,AF399&lt;&gt;""),ROUND(CG368-SUMIF(BV380:BV406,BV377,CG380:CG406),#REF!),"")</f>
        <v/>
      </c>
      <c r="CH377" s="563" t="s">
        <v>117</v>
      </c>
      <c r="CI377" s="563"/>
      <c r="CJ377" s="563"/>
      <c r="CK377" s="563"/>
      <c r="CL377" s="563"/>
      <c r="CM377" s="563"/>
      <c r="CN377" s="563"/>
      <c r="CO377" s="563"/>
      <c r="CP377" s="563"/>
      <c r="CQ377" s="563"/>
    </row>
    <row r="378" spans="3:95" s="243" customFormat="1" ht="13.5" customHeight="1">
      <c r="C378" s="606"/>
      <c r="D378" s="607"/>
      <c r="E378" s="608" t="s">
        <v>212</v>
      </c>
      <c r="F378" s="609"/>
      <c r="G378" s="610"/>
      <c r="H378" s="261"/>
      <c r="I378" s="261"/>
      <c r="J378" s="261"/>
      <c r="K378" s="261"/>
      <c r="L378" s="261"/>
      <c r="M378" s="261"/>
      <c r="N378" s="261"/>
      <c r="O378" s="261"/>
      <c r="P378" s="261"/>
      <c r="Q378" s="261"/>
      <c r="R378" s="261"/>
      <c r="S378" s="261"/>
      <c r="T378" s="262" t="str">
        <f>IF(COUNT(H378:S378)=0,"",SUMPRODUCT(ROUND(H378:S378,#REF!)))</f>
        <v/>
      </c>
      <c r="U378" s="621"/>
      <c r="V378" s="622"/>
      <c r="W378" s="622"/>
      <c r="X378" s="622"/>
      <c r="Y378" s="622"/>
      <c r="Z378" s="623"/>
      <c r="AA378" s="257"/>
      <c r="AB378" s="257"/>
      <c r="AC378" s="257"/>
      <c r="AD378" s="606"/>
      <c r="AE378" s="607"/>
      <c r="AF378" s="608" t="s">
        <v>199</v>
      </c>
      <c r="AG378" s="609"/>
      <c r="AH378" s="610"/>
      <c r="AI378" s="264" t="str">
        <f t="shared" ref="AI378:AT378" si="87">IF(COUNT(H377:H378)=0,"",ROUND(H378/(H377*24*AI368/1000),3))</f>
        <v/>
      </c>
      <c r="AJ378" s="264" t="str">
        <f t="shared" si="87"/>
        <v/>
      </c>
      <c r="AK378" s="264" t="str">
        <f t="shared" si="87"/>
        <v/>
      </c>
      <c r="AL378" s="264" t="str">
        <f t="shared" si="87"/>
        <v/>
      </c>
      <c r="AM378" s="264" t="str">
        <f t="shared" si="87"/>
        <v/>
      </c>
      <c r="AN378" s="264" t="str">
        <f t="shared" si="87"/>
        <v/>
      </c>
      <c r="AO378" s="264" t="str">
        <f t="shared" si="87"/>
        <v/>
      </c>
      <c r="AP378" s="264" t="str">
        <f t="shared" si="87"/>
        <v/>
      </c>
      <c r="AQ378" s="264" t="str">
        <f t="shared" si="87"/>
        <v/>
      </c>
      <c r="AR378" s="264" t="str">
        <f t="shared" si="87"/>
        <v/>
      </c>
      <c r="AS378" s="264" t="str">
        <f t="shared" si="87"/>
        <v/>
      </c>
      <c r="AT378" s="264" t="str">
        <f t="shared" si="87"/>
        <v/>
      </c>
      <c r="AU378" s="265" t="str">
        <f>IF(COUNT(AI378:AT378)=0,"",AVERAGE(AI378:AT378))</f>
        <v/>
      </c>
      <c r="AX378" s="569"/>
      <c r="AY378" s="569"/>
      <c r="AZ378" s="588"/>
      <c r="BA378" s="590"/>
      <c r="BB378" s="590"/>
      <c r="BC378" s="590"/>
      <c r="BD378" s="588"/>
      <c r="BE378" s="583"/>
      <c r="BF378" s="584"/>
      <c r="BG378" s="259"/>
      <c r="BH378" s="259"/>
      <c r="BI378" s="259"/>
      <c r="BJ378" s="259"/>
      <c r="BK378" s="259"/>
      <c r="BL378" s="259"/>
      <c r="BM378" s="259"/>
      <c r="BN378" s="259"/>
      <c r="BO378" s="259"/>
      <c r="BP378" s="259"/>
      <c r="BQ378" s="259"/>
      <c r="BR378" s="259"/>
      <c r="BS378" s="569"/>
      <c r="BT378" s="569"/>
      <c r="BU378" s="569"/>
      <c r="BV378" s="323" t="s">
        <v>172</v>
      </c>
      <c r="BW378" s="581"/>
      <c r="BX378" s="581"/>
      <c r="BY378" s="325" t="str">
        <f>IF(AND(COUNT(BY369)+COUNTA(E399)=2,X399&lt;&gt;""),ROUND(BY369-SUMIF(BV380:BV406,BV378,BY380:BY406),#REF!),"")</f>
        <v/>
      </c>
      <c r="BZ378" s="325" t="str">
        <f>IF(AND(COUNT(BZ369)+COUNTA(E399)=2,Y399&lt;&gt;""),ROUND(BZ369-SUMIF(BV380:BV406,BV378,BZ380:BZ406),#REF!),"")</f>
        <v/>
      </c>
      <c r="CA378" s="325" t="str">
        <f>IF(AND(COUNT(CA369)+COUNTA(E399)=2,Z399&lt;&gt;""),ROUND(CA369-SUMIF(BV380:BV406,BV378,CA380:CA406),#REF!),"")</f>
        <v/>
      </c>
      <c r="CB378" s="325" t="str">
        <f>IF(AND(COUNT(CB369)+COUNTA(E399)=2,AA399&lt;&gt;""),ROUND(CB369-SUMIF(BV380:BV406,BV378,CB380:CB406),#REF!),"")</f>
        <v/>
      </c>
      <c r="CC378" s="325" t="str">
        <f>IF(AND(COUNT(CC369)+COUNTA(E399)=2,AB399&lt;&gt;""),ROUND(CC369-SUMIF(BV380:BV406,BV378,CC380:CC406),#REF!),"")</f>
        <v/>
      </c>
      <c r="CD378" s="325" t="str">
        <f>IF(AND(COUNT(CD369)+COUNTA(E399)=2,AC399&lt;&gt;""),ROUND(CD369-SUMIF(BV380:BV406,BV378,CD380:CD406),#REF!),"")</f>
        <v/>
      </c>
      <c r="CE378" s="325" t="str">
        <f>IF(AND(COUNT(CE369)+COUNTA(E399)=2,AD399&lt;&gt;""),ROUND(CE369-SUMIF(BV380:BV406,BV378,CE380:CE406),#REF!),"")</f>
        <v/>
      </c>
      <c r="CF378" s="325" t="str">
        <f>IF(AND(COUNT(CF369)+COUNTA(E399)=2,AE399&lt;&gt;""),ROUND(CF369-SUMIF(BV380:BV406,BV378,CF380:CF406),#REF!),"")</f>
        <v/>
      </c>
      <c r="CG378" s="325" t="str">
        <f>IF(AND(COUNT(CG369)+COUNTA(E399)=2,AF399&lt;&gt;""),ROUND(CG369-SUMIF(BV380:BV406,BV378,CG380:CG406),#REF!),"")</f>
        <v/>
      </c>
      <c r="CH378" s="564" t="str">
        <f>IF(CH377="","",CH377)</f>
        <v>風力</v>
      </c>
      <c r="CI378" s="564"/>
      <c r="CJ378" s="564"/>
      <c r="CK378" s="564"/>
      <c r="CL378" s="564"/>
      <c r="CM378" s="564"/>
      <c r="CN378" s="564"/>
      <c r="CO378" s="564"/>
      <c r="CP378" s="564"/>
      <c r="CQ378" s="564"/>
    </row>
    <row r="379" spans="3:95" s="243" customFormat="1" ht="13.5" customHeight="1">
      <c r="C379" s="604" t="e">
        <f>DATE(#REF!+3,1,1)</f>
        <v>#REF!</v>
      </c>
      <c r="D379" s="605"/>
      <c r="E379" s="613" t="s">
        <v>275</v>
      </c>
      <c r="F379" s="614"/>
      <c r="G379" s="615"/>
      <c r="H379" s="256"/>
      <c r="I379" s="256"/>
      <c r="J379" s="256"/>
      <c r="K379" s="256"/>
      <c r="L379" s="256"/>
      <c r="M379" s="256"/>
      <c r="N379" s="256"/>
      <c r="O379" s="256"/>
      <c r="P379" s="256"/>
      <c r="Q379" s="256"/>
      <c r="R379" s="256"/>
      <c r="S379" s="256"/>
      <c r="T379" s="255"/>
      <c r="U379" s="621"/>
      <c r="V379" s="622"/>
      <c r="W379" s="622"/>
      <c r="X379" s="622"/>
      <c r="Y379" s="622"/>
      <c r="Z379" s="623"/>
      <c r="AA379" s="257"/>
      <c r="AB379" s="257"/>
      <c r="AC379" s="257"/>
      <c r="AD379" s="604" t="e">
        <f>DATE(#REF!+3,1,1)</f>
        <v>#REF!</v>
      </c>
      <c r="AE379" s="605"/>
      <c r="AF379" s="613" t="s">
        <v>198</v>
      </c>
      <c r="AG379" s="614"/>
      <c r="AH379" s="615"/>
      <c r="AI379" s="258" t="str">
        <f>IF(COUNT(S377,H379)&lt;&gt;2,"",ROUND(MIN(S377,H379)*H368,#REF!))</f>
        <v/>
      </c>
      <c r="AJ379" s="258" t="str">
        <f>IF(COUNT(H379,I379)&lt;&gt;2,"",ROUND(MIN(H379,I379)*I368,#REF!))</f>
        <v/>
      </c>
      <c r="AK379" s="258" t="str">
        <f>IF(COUNT(I379,J379)&lt;&gt;2,"",ROUND(MIN(I379,J379)*J368,#REF!))</f>
        <v/>
      </c>
      <c r="AL379" s="258" t="str">
        <f>IF(COUNT(J379,K379)&lt;&gt;2,"",ROUND(MIN(J379,K379)*K368,#REF!))</f>
        <v/>
      </c>
      <c r="AM379" s="258" t="str">
        <f>IF(COUNT(K379,L379)&lt;&gt;2,"",ROUND(MIN(K379,L379)*L368,#REF!))</f>
        <v/>
      </c>
      <c r="AN379" s="258" t="str">
        <f>IF(COUNT(L379,M379)&lt;&gt;2,"",ROUND(MIN(L379,M379)*M368,#REF!))</f>
        <v/>
      </c>
      <c r="AO379" s="258" t="str">
        <f>IF(COUNT(M379,N379)&lt;&gt;2,"",ROUND(MIN(M379,N379)*N368,#REF!))</f>
        <v/>
      </c>
      <c r="AP379" s="258" t="str">
        <f>IF(COUNT(N379,O379)&lt;&gt;2,"",ROUND(MIN(N379,O379)*O368,#REF!))</f>
        <v/>
      </c>
      <c r="AQ379" s="258" t="str">
        <f>IF(COUNT(O379,P379)&lt;&gt;2,"",ROUND(MIN(O379,P379)*P368,#REF!))</f>
        <v/>
      </c>
      <c r="AR379" s="258" t="str">
        <f>IF(COUNT(P379,Q379)&lt;&gt;2,"",ROUND(MIN(P379,Q379)*Q368,#REF!))</f>
        <v/>
      </c>
      <c r="AS379" s="258" t="str">
        <f>IF(COUNT(Q379,R379)&lt;&gt;2,"",ROUND(MIN(Q379,R379)*R368,#REF!))</f>
        <v/>
      </c>
      <c r="AT379" s="258" t="str">
        <f>IF(COUNT(R379,S379)&lt;&gt;2,"",ROUND(MIN(R379,S379)*S368,#REF!))</f>
        <v/>
      </c>
      <c r="AU379" s="255"/>
      <c r="AX379" s="569"/>
      <c r="AY379" s="569"/>
      <c r="AZ379" s="589"/>
      <c r="BA379" s="590"/>
      <c r="BB379" s="590"/>
      <c r="BC379" s="590"/>
      <c r="BD379" s="589"/>
      <c r="BE379" s="585" t="e">
        <f>IF(#REF!="発電事業者","月間送電電力量（GWh）","月間受電電力量（GWh）")</f>
        <v>#REF!</v>
      </c>
      <c r="BF379" s="586"/>
      <c r="BG379" s="297" t="str">
        <f>IF(AND(COUNT(BG370)+COUNTA(E399)=2,L399&lt;&gt;""),ROUND(BG370-SUMIF(BE380:BF406,BE379,BG380:BG406),#REF!),"")</f>
        <v/>
      </c>
      <c r="BH379" s="297" t="str">
        <f>IF(AND(COUNT(BH370)+COUNTA(E399)=2,M399&lt;&gt;""),ROUND(BH370-SUMIF(BE380:BF406,BE379,BH380:BH406),#REF!),"")</f>
        <v/>
      </c>
      <c r="BI379" s="297" t="str">
        <f>IF(AND(COUNT(BI370)+COUNTA(E399)=2,N399&lt;&gt;""),ROUND(BI370-SUMIF(BE380:BF406,BE379,BI380:BI406),#REF!),"")</f>
        <v/>
      </c>
      <c r="BJ379" s="297" t="str">
        <f>IF(AND(COUNT(BJ370)+COUNTA(E399)=2,O399&lt;&gt;""),ROUND(BJ370-SUMIF(BE380:BF406,BE379,BJ380:BJ406),#REF!),"")</f>
        <v/>
      </c>
      <c r="BK379" s="297" t="str">
        <f>IF(AND(COUNT(BK370)+COUNTA(E399)=2,P399&lt;&gt;""),ROUND(BK370-SUMIF(BE380:BF406,BE379,BK380:BK406),#REF!),"")</f>
        <v/>
      </c>
      <c r="BL379" s="297" t="str">
        <f>IF(AND(COUNT(BL370)+COUNTA(E399)=2,Q399&lt;&gt;""),ROUND(BL370-SUMIF(BE380:BF406,BE379,BL380:BL406),#REF!),"")</f>
        <v/>
      </c>
      <c r="BM379" s="297" t="str">
        <f>IF(AND(COUNT(BM370)+COUNTA(E399)=2,R399&lt;&gt;""),ROUND(BM370-SUMIF(BE380:BF406,BE379,BM380:BM406),#REF!),"")</f>
        <v/>
      </c>
      <c r="BN379" s="297" t="str">
        <f>IF(AND(COUNT(BN370)+COUNTA(E399)=2,S399&lt;&gt;""),ROUND(BN370-SUMIF(BE380:BF406,BE379,BN380:BN406),#REF!),"")</f>
        <v/>
      </c>
      <c r="BO379" s="297" t="str">
        <f>IF(AND(COUNT(BO370)+COUNTA(E399)=2,T399&lt;&gt;""),ROUND(BO370-SUMIF(BE380:BF406,BE379,BO380:BO406),#REF!),"")</f>
        <v/>
      </c>
      <c r="BP379" s="297" t="str">
        <f>IF(AND(COUNT(BP370)+COUNTA(E399)=2,U399&lt;&gt;""),ROUND(BP370-SUMIF(BE380:BF406,BE379,BP380:BP406),#REF!),"")</f>
        <v/>
      </c>
      <c r="BQ379" s="297" t="str">
        <f>IF(AND(COUNT(BQ370)+COUNTA(E399)=2,V399&lt;&gt;""),ROUND(BQ370-SUMIF(BE380:BF406,BE379,BQ380:BQ406),#REF!),"")</f>
        <v/>
      </c>
      <c r="BR379" s="297" t="str">
        <f>IF(AND(COUNT(BR370)+COUNTA(E399)=2,W399&lt;&gt;""),ROUND(BR370-SUMIF(BE380:BF406,BE379,BR380:BR406),#REF!),"")</f>
        <v/>
      </c>
      <c r="BS379" s="569" t="e">
        <f>IF(#REF!="発電事業者","年間送電電力量（GWh）","年間受電電力量（GWh）")</f>
        <v>#REF!</v>
      </c>
      <c r="BT379" s="569"/>
      <c r="BU379" s="569"/>
      <c r="BV379" s="323" t="s">
        <v>25</v>
      </c>
      <c r="BW379" s="582"/>
      <c r="BX379" s="582"/>
      <c r="BY379" s="325" t="str">
        <f>IF(AND(COUNT(BY370)+COUNTA(E399)=2,X399&lt;&gt;""),ROUND(BY370-SUMIF(BV380:BV406,BV379,BY380:BY406),#REF!),"")</f>
        <v/>
      </c>
      <c r="BZ379" s="325" t="str">
        <f>IF(AND(COUNT(BZ370)+COUNTA(E399)=2,Y399&lt;&gt;""),ROUND(BZ370-SUMIF(BV380:BV406,BV379,BZ380:BZ406),#REF!),"")</f>
        <v/>
      </c>
      <c r="CA379" s="325" t="str">
        <f>IF(AND(COUNT(CA370)+COUNTA(E399)=2,Z399&lt;&gt;""),ROUND(CA370-SUMIF(BV380:BV406,BV379,CA380:CA406),#REF!),"")</f>
        <v/>
      </c>
      <c r="CB379" s="325" t="str">
        <f>IF(AND(COUNT(CB370)+COUNTA(E399)=2,AA399&lt;&gt;""),ROUND(CB370-SUMIF(BV380:BV406,BV379,CB380:CB406),#REF!),"")</f>
        <v/>
      </c>
      <c r="CC379" s="325" t="str">
        <f>IF(AND(COUNT(CC370)+COUNTA(E399)=2,AB399&lt;&gt;""),ROUND(CC370-SUMIF(BV380:BV406,BV379,CC380:CC406),#REF!),"")</f>
        <v/>
      </c>
      <c r="CD379" s="325" t="str">
        <f>IF(AND(COUNT(CD370)+COUNTA(E399)=2,AC399&lt;&gt;""),ROUND(CD370-SUMIF(BV380:BV406,BV379,CD380:CD406),#REF!),"")</f>
        <v/>
      </c>
      <c r="CE379" s="325" t="str">
        <f>IF(AND(COUNT(CE370)+COUNTA(E399)=2,AD399&lt;&gt;""),ROUND(CE370-SUMIF(BV380:BV406,BV379,CE380:CE406),#REF!),"")</f>
        <v/>
      </c>
      <c r="CF379" s="325" t="str">
        <f>IF(AND(COUNT(CF370)+COUNTA(E399)=2,AE399&lt;&gt;""),ROUND(CF370-SUMIF(BV380:BV406,BV379,CF380:CF406),#REF!),"")</f>
        <v/>
      </c>
      <c r="CG379" s="325" t="str">
        <f>IF(AND(COUNT(CG370)+COUNTA(E399)=2,AF399&lt;&gt;""),ROUND(CG370-SUMIF(BV380:BV406,BV379,CG380:CG406),#REF!),"")</f>
        <v/>
      </c>
      <c r="CH379" s="565" t="str">
        <f>IF(COUNTA(AG399)=0,"",AG399)</f>
        <v/>
      </c>
      <c r="CI379" s="565"/>
      <c r="CJ379" s="565"/>
      <c r="CK379" s="565"/>
      <c r="CL379" s="565"/>
      <c r="CM379" s="565"/>
      <c r="CN379" s="565"/>
      <c r="CO379" s="565"/>
      <c r="CP379" s="565"/>
      <c r="CQ379" s="565"/>
    </row>
    <row r="380" spans="3:95" s="243" customFormat="1" ht="13.5" customHeight="1">
      <c r="C380" s="606"/>
      <c r="D380" s="607"/>
      <c r="E380" s="608" t="s">
        <v>212</v>
      </c>
      <c r="F380" s="609"/>
      <c r="G380" s="610"/>
      <c r="H380" s="261"/>
      <c r="I380" s="261"/>
      <c r="J380" s="261"/>
      <c r="K380" s="261"/>
      <c r="L380" s="261"/>
      <c r="M380" s="261"/>
      <c r="N380" s="261"/>
      <c r="O380" s="261"/>
      <c r="P380" s="261"/>
      <c r="Q380" s="261"/>
      <c r="R380" s="261"/>
      <c r="S380" s="261"/>
      <c r="T380" s="262" t="str">
        <f>IF(COUNT(H380:S380)=0,"",SUMPRODUCT(ROUND(H380:S380,#REF!)))</f>
        <v/>
      </c>
      <c r="U380" s="624"/>
      <c r="V380" s="625"/>
      <c r="W380" s="625"/>
      <c r="X380" s="625"/>
      <c r="Y380" s="625"/>
      <c r="Z380" s="626"/>
      <c r="AA380" s="257"/>
      <c r="AB380" s="257"/>
      <c r="AC380" s="257"/>
      <c r="AD380" s="606"/>
      <c r="AE380" s="607"/>
      <c r="AF380" s="608" t="s">
        <v>199</v>
      </c>
      <c r="AG380" s="609"/>
      <c r="AH380" s="610"/>
      <c r="AI380" s="264" t="str">
        <f t="shared" ref="AI380:AT380" si="88">IF(COUNT(H379:H380)=0,"",ROUND(H380/(H379*24*AI368/1000),3))</f>
        <v/>
      </c>
      <c r="AJ380" s="264" t="str">
        <f t="shared" si="88"/>
        <v/>
      </c>
      <c r="AK380" s="264" t="str">
        <f t="shared" si="88"/>
        <v/>
      </c>
      <c r="AL380" s="264" t="str">
        <f t="shared" si="88"/>
        <v/>
      </c>
      <c r="AM380" s="264" t="str">
        <f t="shared" si="88"/>
        <v/>
      </c>
      <c r="AN380" s="264" t="str">
        <f t="shared" si="88"/>
        <v/>
      </c>
      <c r="AO380" s="264" t="str">
        <f t="shared" si="88"/>
        <v/>
      </c>
      <c r="AP380" s="264" t="str">
        <f t="shared" si="88"/>
        <v/>
      </c>
      <c r="AQ380" s="264" t="str">
        <f t="shared" si="88"/>
        <v/>
      </c>
      <c r="AR380" s="264" t="str">
        <f t="shared" si="88"/>
        <v/>
      </c>
      <c r="AS380" s="264" t="str">
        <f t="shared" si="88"/>
        <v/>
      </c>
      <c r="AT380" s="264" t="str">
        <f t="shared" si="88"/>
        <v/>
      </c>
      <c r="AU380" s="265" t="str">
        <f>IF(COUNT(AI380:AT380)=0,"",AVERAGE(AI380:AT380))</f>
        <v/>
      </c>
      <c r="AX380" s="569" t="str">
        <f>IF(C400="","",C400)</f>
        <v/>
      </c>
      <c r="AY380" s="569"/>
      <c r="AZ380" s="587" t="str">
        <f>IF(E400="","",E400)</f>
        <v/>
      </c>
      <c r="BA380" s="590" t="str">
        <f ca="1">IF(F400="","",F400)</f>
        <v/>
      </c>
      <c r="BB380" s="590"/>
      <c r="BC380" s="590"/>
      <c r="BD380" s="587" t="str">
        <f>IF(I400="","",I400)</f>
        <v/>
      </c>
      <c r="BE380" s="578" t="e">
        <f>IF(#REF!="発電事業者","送電電力（MW）","受電電力（MW）")</f>
        <v>#REF!</v>
      </c>
      <c r="BF380" s="579"/>
      <c r="BG380" s="325" t="str">
        <f>IF(COUNT(BG368,L400)=2,ROUND(BG368*L400/SUM(L399:L408),#REF!),"")</f>
        <v/>
      </c>
      <c r="BH380" s="325" t="str">
        <f>IF(COUNT(BH368,M400)=2,ROUND(BH368*M400/SUM(M399:M408),#REF!),"")</f>
        <v/>
      </c>
      <c r="BI380" s="325" t="str">
        <f>IF(COUNT(BI368,N400)=2,ROUND(BI368*N400/SUM(N399:N408),#REF!),"")</f>
        <v/>
      </c>
      <c r="BJ380" s="325" t="str">
        <f>IF(COUNT(BJ368,O400)=2,ROUND(BJ368*O400/SUM(O399:O408),#REF!),"")</f>
        <v/>
      </c>
      <c r="BK380" s="325" t="str">
        <f>IF(COUNT(BK368,P400)=2,ROUND(BK368*P400/SUM(P399:P408),#REF!),"")</f>
        <v/>
      </c>
      <c r="BL380" s="325" t="str">
        <f>IF(COUNT(BL368,Q400)=2,ROUND(BL368*Q400/SUM(Q399:Q408),#REF!),"")</f>
        <v/>
      </c>
      <c r="BM380" s="325" t="str">
        <f>IF(COUNT(BM368,R400)=2,ROUND(BM368*R400/SUM(R399:R408),#REF!),"")</f>
        <v/>
      </c>
      <c r="BN380" s="325" t="str">
        <f>IF(COUNT(BN368,S400)=2,ROUND(BN368*S400/SUM(S399:S408),#REF!),"")</f>
        <v/>
      </c>
      <c r="BO380" s="325" t="str">
        <f>IF(COUNT(BO368,T400)=2,ROUND(BO368*T400/SUM(T399:T408),#REF!),"")</f>
        <v/>
      </c>
      <c r="BP380" s="325" t="str">
        <f>IF(COUNT(BP368,U400)=2,ROUND(BP368*U400/SUM(U399:U408),#REF!),"")</f>
        <v/>
      </c>
      <c r="BQ380" s="325" t="str">
        <f>IF(COUNT(BQ368,V400)=2,ROUND(BQ368*V400/SUM(V399:V408),#REF!),"")</f>
        <v/>
      </c>
      <c r="BR380" s="325" t="str">
        <f>IF(COUNT(BR368,W400)=2,ROUND(BR368*W400/SUM(W399:W408),#REF!),"")</f>
        <v/>
      </c>
      <c r="BS380" s="569" t="e">
        <f>IF(#REF!="発電事業者","送電電力（MW）","受電電力（MW）")</f>
        <v>#REF!</v>
      </c>
      <c r="BT380" s="569"/>
      <c r="BU380" s="569"/>
      <c r="BV380" s="323" t="s">
        <v>171</v>
      </c>
      <c r="BW380" s="580"/>
      <c r="BX380" s="580"/>
      <c r="BY380" s="325" t="str">
        <f>IF(COUNT(BY368,X400)=2,ROUND(BY368*X400/SUM(X399:X408),#REF!),"")</f>
        <v/>
      </c>
      <c r="BZ380" s="325" t="str">
        <f>IF(COUNT(BZ368,Y400)=2,ROUND(BZ368*Y400/SUM(Y399:Y408),#REF!),"")</f>
        <v/>
      </c>
      <c r="CA380" s="325" t="str">
        <f>IF(COUNT(CA368,Z400)=2,ROUND(CA368*Z400/SUM(Z399:Z408),#REF!),"")</f>
        <v/>
      </c>
      <c r="CB380" s="325" t="str">
        <f>IF(COUNT(CB368,AA400)=2,ROUND(CB368*AA400/SUM(AA399:AA408),#REF!),"")</f>
        <v/>
      </c>
      <c r="CC380" s="325" t="str">
        <f>IF(COUNT(CC368,AB400)=2,ROUND(CC368*AB400/SUM(AB399:AB408),#REF!),"")</f>
        <v/>
      </c>
      <c r="CD380" s="325" t="str">
        <f>IF(COUNT(CD368,AC400)=2,ROUND(CD368*AC400/SUM(AC399:AC408),#REF!),"")</f>
        <v/>
      </c>
      <c r="CE380" s="325" t="str">
        <f>IF(COUNT(CE368,AD400)=2,ROUND(CE368*AD400/SUM(AD399:AD408),#REF!),"")</f>
        <v/>
      </c>
      <c r="CF380" s="325" t="str">
        <f>IF(COUNT(CF368,AE400)=2,ROUND(CF368*AE400/SUM(AE399:AE408),#REF!),"")</f>
        <v/>
      </c>
      <c r="CG380" s="325" t="str">
        <f>IF(COUNT(CG368,AF400)=2,ROUND(CG368*AF400/SUM(AF399:AF408),#REF!),"")</f>
        <v/>
      </c>
      <c r="CH380" s="563" t="s">
        <v>117</v>
      </c>
      <c r="CI380" s="563"/>
      <c r="CJ380" s="563"/>
      <c r="CK380" s="563"/>
      <c r="CL380" s="563"/>
      <c r="CM380" s="563"/>
      <c r="CN380" s="563"/>
      <c r="CO380" s="563"/>
      <c r="CP380" s="563"/>
      <c r="CQ380" s="563"/>
    </row>
    <row r="381" spans="3:95" s="243" customFormat="1" ht="13.5" customHeight="1">
      <c r="C381" s="604" t="e">
        <f>DATE(#REF!+4,1,1)</f>
        <v>#REF!</v>
      </c>
      <c r="D381" s="605"/>
      <c r="E381" s="613" t="s">
        <v>275</v>
      </c>
      <c r="F381" s="614"/>
      <c r="G381" s="615"/>
      <c r="H381" s="256"/>
      <c r="I381" s="256"/>
      <c r="J381" s="256"/>
      <c r="K381" s="256"/>
      <c r="L381" s="256"/>
      <c r="M381" s="256"/>
      <c r="N381" s="256"/>
      <c r="O381" s="256"/>
      <c r="P381" s="256"/>
      <c r="Q381" s="256"/>
      <c r="R381" s="256"/>
      <c r="S381" s="256"/>
      <c r="T381" s="255"/>
      <c r="U381" s="613" t="s">
        <v>210</v>
      </c>
      <c r="V381" s="614"/>
      <c r="W381" s="614"/>
      <c r="X381" s="615"/>
      <c r="Y381" s="616" t="str">
        <f>IF(COUNT(S381)=0,"",ROUND(S381,#REF!))</f>
        <v/>
      </c>
      <c r="Z381" s="617"/>
      <c r="AA381" s="257"/>
      <c r="AB381" s="257"/>
      <c r="AC381" s="257"/>
      <c r="AD381" s="604" t="e">
        <f>DATE(#REF!+4,1,1)</f>
        <v>#REF!</v>
      </c>
      <c r="AE381" s="605"/>
      <c r="AF381" s="613" t="s">
        <v>198</v>
      </c>
      <c r="AG381" s="614"/>
      <c r="AH381" s="615"/>
      <c r="AI381" s="258" t="str">
        <f>IF(COUNT(S379,H381)&lt;&gt;2,"",ROUND(MIN(S379,H381)*H368,#REF!))</f>
        <v/>
      </c>
      <c r="AJ381" s="258" t="str">
        <f>IF(COUNT(H381,I381)&lt;&gt;2,"",ROUND(MIN(H381,I381)*I368,#REF!))</f>
        <v/>
      </c>
      <c r="AK381" s="258" t="str">
        <f>IF(COUNT(I381,J381)&lt;&gt;2,"",ROUND(MIN(I381,J381)*J368,#REF!))</f>
        <v/>
      </c>
      <c r="AL381" s="258" t="str">
        <f>IF(COUNT(J381,K381)&lt;&gt;2,"",ROUND(MIN(J381,K381)*K368,#REF!))</f>
        <v/>
      </c>
      <c r="AM381" s="258" t="str">
        <f>IF(COUNT(K381,L381)&lt;&gt;2,"",ROUND(MIN(K381,L381)*L368,#REF!))</f>
        <v/>
      </c>
      <c r="AN381" s="258" t="str">
        <f>IF(COUNT(L381,M381)&lt;&gt;2,"",ROUND(MIN(L381,M381)*M368,#REF!))</f>
        <v/>
      </c>
      <c r="AO381" s="258" t="str">
        <f>IF(COUNT(M381,N381)&lt;&gt;2,"",ROUND(MIN(M381,N381)*N368,#REF!))</f>
        <v/>
      </c>
      <c r="AP381" s="258" t="str">
        <f>IF(COUNT(N381,O381)&lt;&gt;2,"",ROUND(MIN(N381,O381)*O368,#REF!))</f>
        <v/>
      </c>
      <c r="AQ381" s="258" t="str">
        <f>IF(COUNT(O381,P381)&lt;&gt;2,"",ROUND(MIN(O381,P381)*P368,#REF!))</f>
        <v/>
      </c>
      <c r="AR381" s="258" t="str">
        <f>IF(COUNT(P381,Q381)&lt;&gt;2,"",ROUND(MIN(P381,Q381)*Q368,#REF!))</f>
        <v/>
      </c>
      <c r="AS381" s="258" t="str">
        <f>IF(COUNT(Q381,R381)&lt;&gt;2,"",ROUND(MIN(Q381,R381)*R368,#REF!))</f>
        <v/>
      </c>
      <c r="AT381" s="258" t="str">
        <f>IF(COUNT(R381,S381)&lt;&gt;2,"",ROUND(MIN(R381,S381)*S368,#REF!))</f>
        <v/>
      </c>
      <c r="AU381" s="255"/>
      <c r="AX381" s="569"/>
      <c r="AY381" s="569"/>
      <c r="AZ381" s="588"/>
      <c r="BA381" s="590"/>
      <c r="BB381" s="590"/>
      <c r="BC381" s="590"/>
      <c r="BD381" s="588"/>
      <c r="BE381" s="583"/>
      <c r="BF381" s="584"/>
      <c r="BG381" s="259"/>
      <c r="BH381" s="259"/>
      <c r="BI381" s="259"/>
      <c r="BJ381" s="259"/>
      <c r="BK381" s="259"/>
      <c r="BL381" s="259"/>
      <c r="BM381" s="259"/>
      <c r="BN381" s="259"/>
      <c r="BO381" s="259"/>
      <c r="BP381" s="259"/>
      <c r="BQ381" s="259"/>
      <c r="BR381" s="259"/>
      <c r="BS381" s="569"/>
      <c r="BT381" s="569"/>
      <c r="BU381" s="569"/>
      <c r="BV381" s="323" t="s">
        <v>172</v>
      </c>
      <c r="BW381" s="581"/>
      <c r="BX381" s="581"/>
      <c r="BY381" s="325" t="str">
        <f>IF(COUNT(BY369,X400)=2,ROUND(BY369*X400/SUM(X399:X408),#REF!),"")</f>
        <v/>
      </c>
      <c r="BZ381" s="325" t="str">
        <f>IF(COUNT(BZ369,Y400)=2,ROUND(BZ369*Y400/SUM(Y399:Y408),#REF!),"")</f>
        <v/>
      </c>
      <c r="CA381" s="325" t="str">
        <f>IF(COUNT(CA369,Z400)=2,ROUND(CA369*Z400/SUM(Z399:Z408),#REF!),"")</f>
        <v/>
      </c>
      <c r="CB381" s="325" t="str">
        <f>IF(COUNT(CB369,AA400)=2,ROUND(CB369*AA400/SUM(AA399:AA408),#REF!),"")</f>
        <v/>
      </c>
      <c r="CC381" s="325" t="str">
        <f>IF(COUNT(CC369,AB400)=2,ROUND(CC369*AB400/SUM(AB399:AB408),#REF!),"")</f>
        <v/>
      </c>
      <c r="CD381" s="325" t="str">
        <f>IF(COUNT(CD369,AC400)=2,ROUND(CD369*AC400/SUM(AC399:AC408),#REF!),"")</f>
        <v/>
      </c>
      <c r="CE381" s="325" t="str">
        <f>IF(COUNT(CE369,AD400)=2,ROUND(CE369*AD400/SUM(AD399:AD408),#REF!),"")</f>
        <v/>
      </c>
      <c r="CF381" s="325" t="str">
        <f>IF(COUNT(CF369,AE400)=2,ROUND(CF369*AE400/SUM(AE399:AE408),#REF!),"")</f>
        <v/>
      </c>
      <c r="CG381" s="325" t="str">
        <f>IF(COUNT(CG369,AF400)=2,ROUND(CG369*AF400/SUM(AF399:AF408),#REF!),"")</f>
        <v/>
      </c>
      <c r="CH381" s="564" t="str">
        <f>IF(CH380="","",CH380)</f>
        <v>風力</v>
      </c>
      <c r="CI381" s="564"/>
      <c r="CJ381" s="564"/>
      <c r="CK381" s="564"/>
      <c r="CL381" s="564"/>
      <c r="CM381" s="564"/>
      <c r="CN381" s="564"/>
      <c r="CO381" s="564"/>
      <c r="CP381" s="564"/>
      <c r="CQ381" s="564"/>
    </row>
    <row r="382" spans="3:95" s="243" customFormat="1" ht="13.5" customHeight="1">
      <c r="C382" s="606"/>
      <c r="D382" s="607"/>
      <c r="E382" s="608" t="s">
        <v>212</v>
      </c>
      <c r="F382" s="609"/>
      <c r="G382" s="610"/>
      <c r="H382" s="261"/>
      <c r="I382" s="261"/>
      <c r="J382" s="261"/>
      <c r="K382" s="261"/>
      <c r="L382" s="261"/>
      <c r="M382" s="261"/>
      <c r="N382" s="261"/>
      <c r="O382" s="261"/>
      <c r="P382" s="261"/>
      <c r="Q382" s="261"/>
      <c r="R382" s="261"/>
      <c r="S382" s="261"/>
      <c r="T382" s="262" t="str">
        <f>IF(COUNT(H382:S382)=0,"",SUMPRODUCT(ROUND(H382:S382,#REF!)))</f>
        <v/>
      </c>
      <c r="U382" s="608" t="s">
        <v>211</v>
      </c>
      <c r="V382" s="609"/>
      <c r="W382" s="609"/>
      <c r="X382" s="610"/>
      <c r="Y382" s="611" t="str">
        <f>IF(COUNT(T382)=0,"",T382)</f>
        <v/>
      </c>
      <c r="Z382" s="612"/>
      <c r="AA382" s="257"/>
      <c r="AB382" s="257"/>
      <c r="AC382" s="257"/>
      <c r="AD382" s="606"/>
      <c r="AE382" s="607"/>
      <c r="AF382" s="608" t="s">
        <v>199</v>
      </c>
      <c r="AG382" s="609"/>
      <c r="AH382" s="610"/>
      <c r="AI382" s="264" t="str">
        <f t="shared" ref="AI382:AT382" si="89">IF(COUNT(H381:H382)=0,"",ROUND(H382/(H381*24*AI368/1000),3))</f>
        <v/>
      </c>
      <c r="AJ382" s="264" t="str">
        <f t="shared" si="89"/>
        <v/>
      </c>
      <c r="AK382" s="264" t="str">
        <f t="shared" si="89"/>
        <v/>
      </c>
      <c r="AL382" s="264" t="str">
        <f t="shared" si="89"/>
        <v/>
      </c>
      <c r="AM382" s="264" t="str">
        <f t="shared" si="89"/>
        <v/>
      </c>
      <c r="AN382" s="264" t="str">
        <f t="shared" si="89"/>
        <v/>
      </c>
      <c r="AO382" s="264" t="str">
        <f t="shared" si="89"/>
        <v/>
      </c>
      <c r="AP382" s="264" t="str">
        <f t="shared" si="89"/>
        <v/>
      </c>
      <c r="AQ382" s="264" t="str">
        <f t="shared" si="89"/>
        <v/>
      </c>
      <c r="AR382" s="264" t="str">
        <f t="shared" si="89"/>
        <v/>
      </c>
      <c r="AS382" s="264" t="str">
        <f t="shared" si="89"/>
        <v/>
      </c>
      <c r="AT382" s="264" t="str">
        <f t="shared" si="89"/>
        <v/>
      </c>
      <c r="AU382" s="265" t="str">
        <f>IF(COUNT(AI382:AT382)=0,"",AVERAGE(AI382:AT382))</f>
        <v/>
      </c>
      <c r="AX382" s="569"/>
      <c r="AY382" s="569"/>
      <c r="AZ382" s="589"/>
      <c r="BA382" s="590"/>
      <c r="BB382" s="590"/>
      <c r="BC382" s="590"/>
      <c r="BD382" s="589"/>
      <c r="BE382" s="585" t="e">
        <f>IF(#REF!="発電事業者","月間送電電力量（GWh）","月間受電電力量（GWh）")</f>
        <v>#REF!</v>
      </c>
      <c r="BF382" s="586"/>
      <c r="BG382" s="325" t="str">
        <f>IF(COUNT(BG370,L400)=2,ROUND(BG370*L400/SUM(L399:L408),#REF!),"")</f>
        <v/>
      </c>
      <c r="BH382" s="325" t="str">
        <f>IF(COUNT(BH370,M400)=2,ROUND(BH370*M400/SUM(M399:M408),#REF!),"")</f>
        <v/>
      </c>
      <c r="BI382" s="325" t="str">
        <f>IF(COUNT(BI370,N400)=2,ROUND(BI370*N400/SUM(N399:N408),#REF!),"")</f>
        <v/>
      </c>
      <c r="BJ382" s="325" t="str">
        <f>IF(COUNT(BJ370,O400)=2,ROUND(BJ370*O400/SUM(O399:O408),#REF!),"")</f>
        <v/>
      </c>
      <c r="BK382" s="325" t="str">
        <f>IF(COUNT(BK370,P400)=2,ROUND(BK370*P400/SUM(P399:P408),#REF!),"")</f>
        <v/>
      </c>
      <c r="BL382" s="325" t="str">
        <f>IF(COUNT(BL370,Q400)=2,ROUND(BL370*Q400/SUM(Q399:Q408),#REF!),"")</f>
        <v/>
      </c>
      <c r="BM382" s="325" t="str">
        <f>IF(COUNT(BM370,R400)=2,ROUND(BM370*R400/SUM(R399:R408),#REF!),"")</f>
        <v/>
      </c>
      <c r="BN382" s="325" t="str">
        <f>IF(COUNT(BN370,S400)=2,ROUND(BN370*S400/SUM(S399:S408),#REF!),"")</f>
        <v/>
      </c>
      <c r="BO382" s="325" t="str">
        <f>IF(COUNT(BO370,T400)=2,ROUND(BO370*T400/SUM(T399:T408),#REF!),"")</f>
        <v/>
      </c>
      <c r="BP382" s="325" t="str">
        <f>IF(COUNT(BP370,U400)=2,ROUND(BP370*U400/SUM(U399:U408),#REF!),"")</f>
        <v/>
      </c>
      <c r="BQ382" s="325" t="str">
        <f>IF(COUNT(BQ370,V400)=2,ROUND(BQ370*V400/SUM(V399:V408),#REF!),"")</f>
        <v/>
      </c>
      <c r="BR382" s="325" t="str">
        <f>IF(COUNT(BR370,W400)=2,ROUND(BR370*W400/SUM(W399:W408),#REF!),"")</f>
        <v/>
      </c>
      <c r="BS382" s="569" t="e">
        <f>IF(#REF!="発電事業者","年間送電電力量（GWh）","年間受電電力量（GWh）")</f>
        <v>#REF!</v>
      </c>
      <c r="BT382" s="569"/>
      <c r="BU382" s="569"/>
      <c r="BV382" s="323" t="s">
        <v>25</v>
      </c>
      <c r="BW382" s="582"/>
      <c r="BX382" s="582"/>
      <c r="BY382" s="325" t="str">
        <f>IF(COUNT(BY370,X400)=2,ROUND(BY370*X400/SUM(X399:X408),#REF!),"")</f>
        <v/>
      </c>
      <c r="BZ382" s="325" t="str">
        <f>IF(COUNT(BZ370,Y400)=2,ROUND(BZ370*Y400/SUM(Y399:Y408),#REF!),"")</f>
        <v/>
      </c>
      <c r="CA382" s="325" t="str">
        <f>IF(COUNT(CA370,Z400)=2,ROUND(CA370*Z400/SUM(Z399:Z408),#REF!),"")</f>
        <v/>
      </c>
      <c r="CB382" s="325" t="str">
        <f>IF(COUNT(CB370,AA400)=2,ROUND(CB370*AA400/SUM(AA399:AA408),#REF!),"")</f>
        <v/>
      </c>
      <c r="CC382" s="325" t="str">
        <f>IF(COUNT(CC370,AB400)=2,ROUND(CC370*AB400/SUM(AB399:AB408),#REF!),"")</f>
        <v/>
      </c>
      <c r="CD382" s="325" t="str">
        <f>IF(COUNT(CD370,AC400)=2,ROUND(CD370*AC400/SUM(AC399:AC408),#REF!),"")</f>
        <v/>
      </c>
      <c r="CE382" s="325" t="str">
        <f>IF(COUNT(CE370,AD400)=2,ROUND(CE370*AD400/SUM(AD399:AD408),#REF!),"")</f>
        <v/>
      </c>
      <c r="CF382" s="325" t="str">
        <f>IF(COUNT(CF370,AE400)=2,ROUND(CF370*AE400/SUM(AE399:AE408),#REF!),"")</f>
        <v/>
      </c>
      <c r="CG382" s="325" t="str">
        <f>IF(COUNT(CG370,AF400)=2,ROUND(CG370*AF400/SUM(AF399:AF408),#REF!),"")</f>
        <v/>
      </c>
      <c r="CH382" s="565" t="str">
        <f>IF(COUNTA(AG400)=0,"",AG400)</f>
        <v/>
      </c>
      <c r="CI382" s="565"/>
      <c r="CJ382" s="565"/>
      <c r="CK382" s="565"/>
      <c r="CL382" s="565"/>
      <c r="CM382" s="565"/>
      <c r="CN382" s="565"/>
      <c r="CO382" s="565"/>
      <c r="CP382" s="565"/>
      <c r="CQ382" s="565"/>
    </row>
    <row r="383" spans="3:95" s="243" customFormat="1" ht="13.5" customHeight="1">
      <c r="C383" s="604" t="e">
        <f>DATE(#REF!+5,1,1)</f>
        <v>#REF!</v>
      </c>
      <c r="D383" s="605"/>
      <c r="E383" s="613" t="s">
        <v>275</v>
      </c>
      <c r="F383" s="614"/>
      <c r="G383" s="615"/>
      <c r="H383" s="256"/>
      <c r="I383" s="256"/>
      <c r="J383" s="256"/>
      <c r="K383" s="256"/>
      <c r="L383" s="256"/>
      <c r="M383" s="256"/>
      <c r="N383" s="256"/>
      <c r="O383" s="256"/>
      <c r="P383" s="256"/>
      <c r="Q383" s="256"/>
      <c r="R383" s="256"/>
      <c r="S383" s="256"/>
      <c r="T383" s="255"/>
      <c r="U383" s="618"/>
      <c r="V383" s="619"/>
      <c r="W383" s="619"/>
      <c r="X383" s="619"/>
      <c r="Y383" s="619"/>
      <c r="Z383" s="620"/>
      <c r="AA383" s="257"/>
      <c r="AB383" s="257"/>
      <c r="AC383" s="257"/>
      <c r="AD383" s="604" t="e">
        <f>DATE(#REF!+5,1,1)</f>
        <v>#REF!</v>
      </c>
      <c r="AE383" s="605"/>
      <c r="AF383" s="613" t="s">
        <v>198</v>
      </c>
      <c r="AG383" s="614"/>
      <c r="AH383" s="615"/>
      <c r="AI383" s="258" t="str">
        <f>IF(COUNT(S381,H383)&lt;&gt;2,"",ROUND(MIN(S381,H383)*H368,#REF!))</f>
        <v/>
      </c>
      <c r="AJ383" s="258" t="str">
        <f>IF(COUNT(H383,I383)&lt;&gt;2,"",ROUND(MIN(H383,I383)*I368,#REF!))</f>
        <v/>
      </c>
      <c r="AK383" s="258" t="str">
        <f>IF(COUNT(I383,J383)&lt;&gt;2,"",ROUND(MIN(I383,J383)*J368,#REF!))</f>
        <v/>
      </c>
      <c r="AL383" s="258" t="str">
        <f>IF(COUNT(J383,K383)&lt;&gt;2,"",ROUND(MIN(J383,K383)*K368,#REF!))</f>
        <v/>
      </c>
      <c r="AM383" s="258" t="str">
        <f>IF(COUNT(K383,L383)&lt;&gt;2,"",ROUND(MIN(K383,L383)*L368,#REF!))</f>
        <v/>
      </c>
      <c r="AN383" s="258" t="str">
        <f>IF(COUNT(L383,M383)&lt;&gt;2,"",ROUND(MIN(L383,M383)*M368,#REF!))</f>
        <v/>
      </c>
      <c r="AO383" s="258" t="str">
        <f>IF(COUNT(M383,N383)&lt;&gt;2,"",ROUND(MIN(M383,N383)*N368,#REF!))</f>
        <v/>
      </c>
      <c r="AP383" s="258" t="str">
        <f>IF(COUNT(N383,O383)&lt;&gt;2,"",ROUND(MIN(N383,O383)*O368,#REF!))</f>
        <v/>
      </c>
      <c r="AQ383" s="258" t="str">
        <f>IF(COUNT(O383,P383)&lt;&gt;2,"",ROUND(MIN(O383,P383)*P368,#REF!))</f>
        <v/>
      </c>
      <c r="AR383" s="258" t="str">
        <f>IF(COUNT(P383,Q383)&lt;&gt;2,"",ROUND(MIN(P383,Q383)*Q368,#REF!))</f>
        <v/>
      </c>
      <c r="AS383" s="258" t="str">
        <f>IF(COUNT(Q383,R383)&lt;&gt;2,"",ROUND(MIN(Q383,R383)*R368,#REF!))</f>
        <v/>
      </c>
      <c r="AT383" s="258" t="str">
        <f>IF(COUNT(R383,S383)&lt;&gt;2,"",ROUND(MIN(R383,S383)*S368,#REF!))</f>
        <v/>
      </c>
      <c r="AU383" s="255"/>
      <c r="AX383" s="569" t="str">
        <f>IF(C401="","",C401)</f>
        <v/>
      </c>
      <c r="AY383" s="569"/>
      <c r="AZ383" s="587" t="str">
        <f>IF(E401="","",E401)</f>
        <v/>
      </c>
      <c r="BA383" s="590" t="str">
        <f ca="1">IF(F401="","",F401)</f>
        <v/>
      </c>
      <c r="BB383" s="590"/>
      <c r="BC383" s="590"/>
      <c r="BD383" s="587" t="str">
        <f>IF(I401="","",I401)</f>
        <v/>
      </c>
      <c r="BE383" s="578" t="e">
        <f>IF(#REF!="発電事業者","送電電力（MW）","受電電力（MW）")</f>
        <v>#REF!</v>
      </c>
      <c r="BF383" s="579"/>
      <c r="BG383" s="325" t="str">
        <f>IF(COUNT(BG368,L401)=2,ROUND(BG368*L401/SUM(L399:L408),#REF!),"")</f>
        <v/>
      </c>
      <c r="BH383" s="325" t="str">
        <f>IF(COUNT(BH368,M401)=2,ROUND(BH368*M401/SUM(M399:M408),#REF!),"")</f>
        <v/>
      </c>
      <c r="BI383" s="325" t="str">
        <f>IF(COUNT(BI368,N401)=2,ROUND(BI368*N401/SUM(N399:N408),#REF!),"")</f>
        <v/>
      </c>
      <c r="BJ383" s="325" t="str">
        <f>IF(COUNT(BJ368,O401)=2,ROUND(BJ368*O401/SUM(O399:O408),#REF!),"")</f>
        <v/>
      </c>
      <c r="BK383" s="325" t="str">
        <f>IF(COUNT(BK368,P401)=2,ROUND(BK368*P401/SUM(P399:P408),#REF!),"")</f>
        <v/>
      </c>
      <c r="BL383" s="325" t="str">
        <f>IF(COUNT(BL368,Q401)=2,ROUND(BL368*Q401/SUM(Q399:Q408),#REF!),"")</f>
        <v/>
      </c>
      <c r="BM383" s="325" t="str">
        <f>IF(COUNT(BM368,R401)=2,ROUND(BM368*R401/SUM(R399:R408),#REF!),"")</f>
        <v/>
      </c>
      <c r="BN383" s="325" t="str">
        <f>IF(COUNT(BN368,S401)=2,ROUND(BN368*S401/SUM(S399:S408),#REF!),"")</f>
        <v/>
      </c>
      <c r="BO383" s="325" t="str">
        <f>IF(COUNT(BO368,T401)=2,ROUND(BO368*T401/SUM(T399:T408),#REF!),"")</f>
        <v/>
      </c>
      <c r="BP383" s="325" t="str">
        <f>IF(COUNT(BP368,U401)=2,ROUND(BP368*U401/SUM(U399:U408),#REF!),"")</f>
        <v/>
      </c>
      <c r="BQ383" s="325" t="str">
        <f>IF(COUNT(BQ368,V401)=2,ROUND(BQ368*V401/SUM(V399:V408),#REF!),"")</f>
        <v/>
      </c>
      <c r="BR383" s="325" t="str">
        <f>IF(COUNT(BR368,W401)=2,ROUND(BR368*W401/SUM(W399:W408),#REF!),"")</f>
        <v/>
      </c>
      <c r="BS383" s="569" t="e">
        <f>IF(#REF!="発電事業者","送電電力（MW）","受電電力（MW）")</f>
        <v>#REF!</v>
      </c>
      <c r="BT383" s="569"/>
      <c r="BU383" s="569"/>
      <c r="BV383" s="323" t="s">
        <v>171</v>
      </c>
      <c r="BW383" s="580"/>
      <c r="BX383" s="580"/>
      <c r="BY383" s="325" t="str">
        <f>IF(COUNT(BY368,X401)=2,ROUND(BY368*X401/SUM(X399:X408),#REF!),"")</f>
        <v/>
      </c>
      <c r="BZ383" s="325" t="str">
        <f>IF(COUNT(BZ368,Y401)=2,ROUND(BZ368*Y401/SUM(Y399:Y408),#REF!),"")</f>
        <v/>
      </c>
      <c r="CA383" s="325" t="str">
        <f>IF(COUNT(CA368,Z401)=2,ROUND(CA368*Z401/SUM(Z399:Z408),#REF!),"")</f>
        <v/>
      </c>
      <c r="CB383" s="325" t="str">
        <f>IF(COUNT(CB368,AA401)=2,ROUND(CB368*AA401/SUM(AA399:AA408),#REF!),"")</f>
        <v/>
      </c>
      <c r="CC383" s="325" t="str">
        <f>IF(COUNT(CC368,AB401)=2,ROUND(CC368*AB401/SUM(AB399:AB408),#REF!),"")</f>
        <v/>
      </c>
      <c r="CD383" s="325" t="str">
        <f>IF(COUNT(CD368,AC401)=2,ROUND(CD368*AC401/SUM(AC399:AC408),#REF!),"")</f>
        <v/>
      </c>
      <c r="CE383" s="325" t="str">
        <f>IF(COUNT(CE368,AD401)=2,ROUND(CE368*AD401/SUM(AD399:AD408),#REF!),"")</f>
        <v/>
      </c>
      <c r="CF383" s="325" t="str">
        <f>IF(COUNT(CF368,AE401)=2,ROUND(CF368*AE401/SUM(AE399:AE408),#REF!),"")</f>
        <v/>
      </c>
      <c r="CG383" s="325" t="str">
        <f>IF(COUNT(CG368,AF401)=2,ROUND(CG368*AF401/SUM(AF399:AF408),#REF!),"")</f>
        <v/>
      </c>
      <c r="CH383" s="563" t="s">
        <v>117</v>
      </c>
      <c r="CI383" s="563"/>
      <c r="CJ383" s="563"/>
      <c r="CK383" s="563"/>
      <c r="CL383" s="563"/>
      <c r="CM383" s="563"/>
      <c r="CN383" s="563"/>
      <c r="CO383" s="563"/>
      <c r="CP383" s="563"/>
      <c r="CQ383" s="563"/>
    </row>
    <row r="384" spans="3:95" s="243" customFormat="1" ht="13.5" customHeight="1">
      <c r="C384" s="606"/>
      <c r="D384" s="607"/>
      <c r="E384" s="608" t="s">
        <v>212</v>
      </c>
      <c r="F384" s="609"/>
      <c r="G384" s="610"/>
      <c r="H384" s="261"/>
      <c r="I384" s="261"/>
      <c r="J384" s="261"/>
      <c r="K384" s="261"/>
      <c r="L384" s="261"/>
      <c r="M384" s="261"/>
      <c r="N384" s="261"/>
      <c r="O384" s="261"/>
      <c r="P384" s="261"/>
      <c r="Q384" s="261"/>
      <c r="R384" s="261"/>
      <c r="S384" s="261"/>
      <c r="T384" s="262" t="str">
        <f>IF(COUNT(H384:S384)=0,"",SUMPRODUCT(ROUND(H384:S384,#REF!)))</f>
        <v/>
      </c>
      <c r="U384" s="621"/>
      <c r="V384" s="622"/>
      <c r="W384" s="622"/>
      <c r="X384" s="622"/>
      <c r="Y384" s="622"/>
      <c r="Z384" s="623"/>
      <c r="AA384" s="257"/>
      <c r="AB384" s="257"/>
      <c r="AC384" s="257"/>
      <c r="AD384" s="606"/>
      <c r="AE384" s="607"/>
      <c r="AF384" s="608" t="s">
        <v>199</v>
      </c>
      <c r="AG384" s="609"/>
      <c r="AH384" s="610"/>
      <c r="AI384" s="264" t="str">
        <f t="shared" ref="AI384:AT384" si="90">IF(COUNT(H383:H384)=0,"",ROUND(H384/(H383*24*AI368/1000),3))</f>
        <v/>
      </c>
      <c r="AJ384" s="264" t="str">
        <f t="shared" si="90"/>
        <v/>
      </c>
      <c r="AK384" s="264" t="str">
        <f t="shared" si="90"/>
        <v/>
      </c>
      <c r="AL384" s="264" t="str">
        <f t="shared" si="90"/>
        <v/>
      </c>
      <c r="AM384" s="264" t="str">
        <f t="shared" si="90"/>
        <v/>
      </c>
      <c r="AN384" s="264" t="str">
        <f t="shared" si="90"/>
        <v/>
      </c>
      <c r="AO384" s="264" t="str">
        <f t="shared" si="90"/>
        <v/>
      </c>
      <c r="AP384" s="264" t="str">
        <f t="shared" si="90"/>
        <v/>
      </c>
      <c r="AQ384" s="264" t="str">
        <f t="shared" si="90"/>
        <v/>
      </c>
      <c r="AR384" s="264" t="str">
        <f t="shared" si="90"/>
        <v/>
      </c>
      <c r="AS384" s="264" t="str">
        <f t="shared" si="90"/>
        <v/>
      </c>
      <c r="AT384" s="264" t="str">
        <f t="shared" si="90"/>
        <v/>
      </c>
      <c r="AU384" s="265" t="str">
        <f>IF(COUNT(AI384:AT384)=0,"",AVERAGE(AI384:AT384))</f>
        <v/>
      </c>
      <c r="AX384" s="569"/>
      <c r="AY384" s="569"/>
      <c r="AZ384" s="588"/>
      <c r="BA384" s="590"/>
      <c r="BB384" s="590"/>
      <c r="BC384" s="590"/>
      <c r="BD384" s="588"/>
      <c r="BE384" s="583"/>
      <c r="BF384" s="584"/>
      <c r="BG384" s="259"/>
      <c r="BH384" s="259"/>
      <c r="BI384" s="259"/>
      <c r="BJ384" s="259"/>
      <c r="BK384" s="259"/>
      <c r="BL384" s="259"/>
      <c r="BM384" s="259"/>
      <c r="BN384" s="259"/>
      <c r="BO384" s="259"/>
      <c r="BP384" s="259"/>
      <c r="BQ384" s="259"/>
      <c r="BR384" s="259"/>
      <c r="BS384" s="569"/>
      <c r="BT384" s="569"/>
      <c r="BU384" s="569"/>
      <c r="BV384" s="323" t="s">
        <v>172</v>
      </c>
      <c r="BW384" s="581"/>
      <c r="BX384" s="581"/>
      <c r="BY384" s="325" t="str">
        <f>IF(COUNT(BY369,X401)=2,ROUND(BY369*X401/SUM(X399:X408),#REF!),"")</f>
        <v/>
      </c>
      <c r="BZ384" s="325" t="str">
        <f>IF(COUNT(BZ369,Y401)=2,ROUND(BZ369*Y401/SUM(Y399:Y408),#REF!),"")</f>
        <v/>
      </c>
      <c r="CA384" s="325" t="str">
        <f>IF(COUNT(CA369,Z401)=2,ROUND(CA369*Z401/SUM(Z399:Z408),#REF!),"")</f>
        <v/>
      </c>
      <c r="CB384" s="325" t="str">
        <f>IF(COUNT(CB369,AA401)=2,ROUND(CB369*AA401/SUM(AA399:AA408),#REF!),"")</f>
        <v/>
      </c>
      <c r="CC384" s="325" t="str">
        <f>IF(COUNT(CC369,AB401)=2,ROUND(CC369*AB401/SUM(AB399:AB408),#REF!),"")</f>
        <v/>
      </c>
      <c r="CD384" s="325" t="str">
        <f>IF(COUNT(CD369,AC401)=2,ROUND(CD369*AC401/SUM(AC399:AC408),#REF!),"")</f>
        <v/>
      </c>
      <c r="CE384" s="325" t="str">
        <f>IF(COUNT(CE369,AD401)=2,ROUND(CE369*AD401/SUM(AD399:AD408),#REF!),"")</f>
        <v/>
      </c>
      <c r="CF384" s="325" t="str">
        <f>IF(COUNT(CF369,AE401)=2,ROUND(CF369*AE401/SUM(AE399:AE408),#REF!),"")</f>
        <v/>
      </c>
      <c r="CG384" s="325" t="str">
        <f>IF(COUNT(CG369,AF401)=2,ROUND(CG369*AF401/SUM(AF399:AF408),#REF!),"")</f>
        <v/>
      </c>
      <c r="CH384" s="564" t="str">
        <f>IF(CH383="","",CH383)</f>
        <v>風力</v>
      </c>
      <c r="CI384" s="564"/>
      <c r="CJ384" s="564"/>
      <c r="CK384" s="564"/>
      <c r="CL384" s="564"/>
      <c r="CM384" s="564"/>
      <c r="CN384" s="564"/>
      <c r="CO384" s="564"/>
      <c r="CP384" s="564"/>
      <c r="CQ384" s="564"/>
    </row>
    <row r="385" spans="3:97" s="243" customFormat="1" ht="13.5" customHeight="1">
      <c r="C385" s="604" t="e">
        <f>DATE(#REF!+6,1,1)</f>
        <v>#REF!</v>
      </c>
      <c r="D385" s="605"/>
      <c r="E385" s="613" t="s">
        <v>275</v>
      </c>
      <c r="F385" s="614"/>
      <c r="G385" s="615"/>
      <c r="H385" s="256"/>
      <c r="I385" s="256"/>
      <c r="J385" s="256"/>
      <c r="K385" s="256"/>
      <c r="L385" s="256"/>
      <c r="M385" s="256"/>
      <c r="N385" s="256"/>
      <c r="O385" s="256"/>
      <c r="P385" s="256"/>
      <c r="Q385" s="256"/>
      <c r="R385" s="256"/>
      <c r="S385" s="256"/>
      <c r="T385" s="255"/>
      <c r="U385" s="621"/>
      <c r="V385" s="622"/>
      <c r="W385" s="622"/>
      <c r="X385" s="622"/>
      <c r="Y385" s="622"/>
      <c r="Z385" s="623"/>
      <c r="AA385" s="257"/>
      <c r="AB385" s="257"/>
      <c r="AC385" s="257"/>
      <c r="AD385" s="604" t="e">
        <f>DATE(#REF!+6,1,1)</f>
        <v>#REF!</v>
      </c>
      <c r="AE385" s="605"/>
      <c r="AF385" s="613" t="s">
        <v>198</v>
      </c>
      <c r="AG385" s="614"/>
      <c r="AH385" s="615"/>
      <c r="AI385" s="258" t="str">
        <f>IF(COUNT(S383,H385)&lt;&gt;2,"",ROUND(MIN(S383,H385)*H368,#REF!))</f>
        <v/>
      </c>
      <c r="AJ385" s="258" t="str">
        <f>IF(COUNT(H385,I385)&lt;&gt;2,"",ROUND(MIN(H385,I385)*I368,#REF!))</f>
        <v/>
      </c>
      <c r="AK385" s="258" t="str">
        <f>IF(COUNT(I385,J385)&lt;&gt;2,"",ROUND(MIN(I385,J385)*J368,#REF!))</f>
        <v/>
      </c>
      <c r="AL385" s="258" t="str">
        <f>IF(COUNT(J385,K385)&lt;&gt;2,"",ROUND(MIN(J385,K385)*K368,#REF!))</f>
        <v/>
      </c>
      <c r="AM385" s="258" t="str">
        <f>IF(COUNT(K385,L385)&lt;&gt;2,"",ROUND(MIN(K385,L385)*L368,#REF!))</f>
        <v/>
      </c>
      <c r="AN385" s="258" t="str">
        <f>IF(COUNT(L385,M385)&lt;&gt;2,"",ROUND(MIN(L385,M385)*M368,#REF!))</f>
        <v/>
      </c>
      <c r="AO385" s="258" t="str">
        <f>IF(COUNT(M385,N385)&lt;&gt;2,"",ROUND(MIN(M385,N385)*N368,#REF!))</f>
        <v/>
      </c>
      <c r="AP385" s="258" t="str">
        <f>IF(COUNT(N385,O385)&lt;&gt;2,"",ROUND(MIN(N385,O385)*O368,#REF!))</f>
        <v/>
      </c>
      <c r="AQ385" s="258" t="str">
        <f>IF(COUNT(O385,P385)&lt;&gt;2,"",ROUND(MIN(O385,P385)*P368,#REF!))</f>
        <v/>
      </c>
      <c r="AR385" s="258" t="str">
        <f>IF(COUNT(P385,Q385)&lt;&gt;2,"",ROUND(MIN(P385,Q385)*Q368,#REF!))</f>
        <v/>
      </c>
      <c r="AS385" s="258" t="str">
        <f>IF(COUNT(Q385,R385)&lt;&gt;2,"",ROUND(MIN(Q385,R385)*R368,#REF!))</f>
        <v/>
      </c>
      <c r="AT385" s="258" t="str">
        <f>IF(COUNT(R385,S385)&lt;&gt;2,"",ROUND(MIN(R385,S385)*S368,#REF!))</f>
        <v/>
      </c>
      <c r="AU385" s="255"/>
      <c r="AX385" s="569"/>
      <c r="AY385" s="569"/>
      <c r="AZ385" s="589"/>
      <c r="BA385" s="590"/>
      <c r="BB385" s="590"/>
      <c r="BC385" s="590"/>
      <c r="BD385" s="589"/>
      <c r="BE385" s="585" t="e">
        <f>IF(#REF!="発電事業者","月間送電電力量（GWh）","月間受電電力量（GWh）")</f>
        <v>#REF!</v>
      </c>
      <c r="BF385" s="586"/>
      <c r="BG385" s="325" t="str">
        <f>IF(COUNT(BG370,L401)=2,ROUND(BG370*L401/SUM(L399:L408),#REF!),"")</f>
        <v/>
      </c>
      <c r="BH385" s="325" t="str">
        <f>IF(COUNT(BH370,M401)=2,ROUND(BH370*M401/SUM(M399:M408),#REF!),"")</f>
        <v/>
      </c>
      <c r="BI385" s="325" t="str">
        <f>IF(COUNT(BI370,N401)=2,ROUND(BI370*N401/SUM(N399:N408),#REF!),"")</f>
        <v/>
      </c>
      <c r="BJ385" s="325" t="str">
        <f>IF(COUNT(BJ370,O401)=2,ROUND(BJ370*O401/SUM(O399:O408),#REF!),"")</f>
        <v/>
      </c>
      <c r="BK385" s="325" t="str">
        <f>IF(COUNT(BK370,P401)=2,ROUND(BK370*P401/SUM(P399:P408),#REF!),"")</f>
        <v/>
      </c>
      <c r="BL385" s="325" t="str">
        <f>IF(COUNT(BL370,Q401)=2,ROUND(BL370*Q401/SUM(Q399:Q408),#REF!),"")</f>
        <v/>
      </c>
      <c r="BM385" s="325" t="str">
        <f>IF(COUNT(BM370,R401)=2,ROUND(BM370*R401/SUM(R399:R408),#REF!),"")</f>
        <v/>
      </c>
      <c r="BN385" s="325" t="str">
        <f>IF(COUNT(BN370,S401)=2,ROUND(BN370*S401/SUM(S399:S408),#REF!),"")</f>
        <v/>
      </c>
      <c r="BO385" s="325" t="str">
        <f>IF(COUNT(BO370,T401)=2,ROUND(BO370*T401/SUM(T399:T408),#REF!),"")</f>
        <v/>
      </c>
      <c r="BP385" s="325" t="str">
        <f>IF(COUNT(BP370,U401)=2,ROUND(BP370*U401/SUM(U399:U408),#REF!),"")</f>
        <v/>
      </c>
      <c r="BQ385" s="325" t="str">
        <f>IF(COUNT(BQ370,V401)=2,ROUND(BQ370*V401/SUM(V399:V408),#REF!),"")</f>
        <v/>
      </c>
      <c r="BR385" s="325" t="str">
        <f>IF(COUNT(BR370,W401)=2,ROUND(BR370*W401/SUM(W399:W408),#REF!),"")</f>
        <v/>
      </c>
      <c r="BS385" s="569" t="e">
        <f>IF(#REF!="発電事業者","年間送電電力量（GWh）","年間受電電力量（GWh）")</f>
        <v>#REF!</v>
      </c>
      <c r="BT385" s="569"/>
      <c r="BU385" s="569"/>
      <c r="BV385" s="323" t="s">
        <v>25</v>
      </c>
      <c r="BW385" s="582"/>
      <c r="BX385" s="582"/>
      <c r="BY385" s="325" t="str">
        <f>IF(COUNT(BY370,X401)=2,ROUND(BY370*X401/SUM(X399:X408),#REF!),"")</f>
        <v/>
      </c>
      <c r="BZ385" s="325" t="str">
        <f>IF(COUNT(BZ370,Y401)=2,ROUND(BZ370*Y401/SUM(Y399:Y408),#REF!),"")</f>
        <v/>
      </c>
      <c r="CA385" s="325" t="str">
        <f>IF(COUNT(CA370,Z401)=2,ROUND(CA370*Z401/SUM(Z399:Z408),#REF!),"")</f>
        <v/>
      </c>
      <c r="CB385" s="325" t="str">
        <f>IF(COUNT(CB370,AA401)=2,ROUND(CB370*AA401/SUM(AA399:AA408),#REF!),"")</f>
        <v/>
      </c>
      <c r="CC385" s="325" t="str">
        <f>IF(COUNT(CC370,AB401)=2,ROUND(CC370*AB401/SUM(AB399:AB408),#REF!),"")</f>
        <v/>
      </c>
      <c r="CD385" s="325" t="str">
        <f>IF(COUNT(CD370,AC401)=2,ROUND(CD370*AC401/SUM(AC399:AC408),#REF!),"")</f>
        <v/>
      </c>
      <c r="CE385" s="325" t="str">
        <f>IF(COUNT(CE370,AD401)=2,ROUND(CE370*AD401/SUM(AD399:AD408),#REF!),"")</f>
        <v/>
      </c>
      <c r="CF385" s="325" t="str">
        <f>IF(COUNT(CF370,AE401)=2,ROUND(CF370*AE401/SUM(AE399:AE408),#REF!),"")</f>
        <v/>
      </c>
      <c r="CG385" s="325" t="str">
        <f>IF(COUNT(CG370,AF401)=2,ROUND(CG370*AF401/SUM(AF399:AF408),#REF!),"")</f>
        <v/>
      </c>
      <c r="CH385" s="565" t="str">
        <f>IF(COUNTA(AG401)=0,"",AG401)</f>
        <v/>
      </c>
      <c r="CI385" s="565"/>
      <c r="CJ385" s="565"/>
      <c r="CK385" s="565"/>
      <c r="CL385" s="565"/>
      <c r="CM385" s="565"/>
      <c r="CN385" s="565"/>
      <c r="CO385" s="565"/>
      <c r="CP385" s="565"/>
      <c r="CQ385" s="565"/>
    </row>
    <row r="386" spans="3:97" s="243" customFormat="1" ht="13.5" customHeight="1">
      <c r="C386" s="606"/>
      <c r="D386" s="607"/>
      <c r="E386" s="608" t="s">
        <v>212</v>
      </c>
      <c r="F386" s="609"/>
      <c r="G386" s="610"/>
      <c r="H386" s="261"/>
      <c r="I386" s="261"/>
      <c r="J386" s="261"/>
      <c r="K386" s="261"/>
      <c r="L386" s="261"/>
      <c r="M386" s="261"/>
      <c r="N386" s="261"/>
      <c r="O386" s="261"/>
      <c r="P386" s="261"/>
      <c r="Q386" s="261"/>
      <c r="R386" s="261"/>
      <c r="S386" s="261"/>
      <c r="T386" s="262" t="str">
        <f>IF(COUNT(H386:S386)=0,"",SUMPRODUCT(ROUND(H386:S386,#REF!)))</f>
        <v/>
      </c>
      <c r="U386" s="621"/>
      <c r="V386" s="622"/>
      <c r="W386" s="622"/>
      <c r="X386" s="622"/>
      <c r="Y386" s="622"/>
      <c r="Z386" s="623"/>
      <c r="AA386" s="257"/>
      <c r="AB386" s="257"/>
      <c r="AC386" s="257"/>
      <c r="AD386" s="606"/>
      <c r="AE386" s="607"/>
      <c r="AF386" s="608" t="s">
        <v>199</v>
      </c>
      <c r="AG386" s="609"/>
      <c r="AH386" s="610"/>
      <c r="AI386" s="264" t="str">
        <f t="shared" ref="AI386:AT386" si="91">IF(COUNT(H385:H386)=0,"",ROUND(H386/(H385*24*AI368/1000),3))</f>
        <v/>
      </c>
      <c r="AJ386" s="264" t="str">
        <f t="shared" si="91"/>
        <v/>
      </c>
      <c r="AK386" s="264" t="str">
        <f t="shared" si="91"/>
        <v/>
      </c>
      <c r="AL386" s="264" t="str">
        <f t="shared" si="91"/>
        <v/>
      </c>
      <c r="AM386" s="264" t="str">
        <f t="shared" si="91"/>
        <v/>
      </c>
      <c r="AN386" s="264" t="str">
        <f t="shared" si="91"/>
        <v/>
      </c>
      <c r="AO386" s="264" t="str">
        <f t="shared" si="91"/>
        <v/>
      </c>
      <c r="AP386" s="264" t="str">
        <f t="shared" si="91"/>
        <v/>
      </c>
      <c r="AQ386" s="264" t="str">
        <f t="shared" si="91"/>
        <v/>
      </c>
      <c r="AR386" s="264" t="str">
        <f t="shared" si="91"/>
        <v/>
      </c>
      <c r="AS386" s="264" t="str">
        <f t="shared" si="91"/>
        <v/>
      </c>
      <c r="AT386" s="264" t="str">
        <f t="shared" si="91"/>
        <v/>
      </c>
      <c r="AU386" s="265" t="str">
        <f>IF(COUNT(AI386:AT386)=0,"",AVERAGE(AI386:AT386))</f>
        <v/>
      </c>
      <c r="AX386" s="569" t="str">
        <f>IF(C402="","",C402)</f>
        <v/>
      </c>
      <c r="AY386" s="569"/>
      <c r="AZ386" s="587" t="str">
        <f>IF(E402="","",E402)</f>
        <v/>
      </c>
      <c r="BA386" s="590" t="str">
        <f ca="1">IF(F402="","",F402)</f>
        <v/>
      </c>
      <c r="BB386" s="590"/>
      <c r="BC386" s="590"/>
      <c r="BD386" s="587" t="str">
        <f>IF(I402="","",I402)</f>
        <v/>
      </c>
      <c r="BE386" s="578" t="e">
        <f>IF(#REF!="発電事業者","送電電力（MW）","受電電力（MW）")</f>
        <v>#REF!</v>
      </c>
      <c r="BF386" s="579"/>
      <c r="BG386" s="325" t="str">
        <f>IF(COUNT(BG368,L402)=2,ROUND(BG368*L402/SUM(L399:L408),#REF!),"")</f>
        <v/>
      </c>
      <c r="BH386" s="325" t="str">
        <f>IF(COUNT(BH368,M402)=2,ROUND(BH368*M402/SUM(M399:M408),#REF!),"")</f>
        <v/>
      </c>
      <c r="BI386" s="325" t="str">
        <f>IF(COUNT(BI368,N402)=2,ROUND(BI368*N402/SUM(N399:N408),#REF!),"")</f>
        <v/>
      </c>
      <c r="BJ386" s="325" t="str">
        <f>IF(COUNT(BJ368,O402)=2,ROUND(BJ368*O402/SUM(O399:O408),#REF!),"")</f>
        <v/>
      </c>
      <c r="BK386" s="325" t="str">
        <f>IF(COUNT(BK368,P402)=2,ROUND(BK368*P402/SUM(P399:P408),#REF!),"")</f>
        <v/>
      </c>
      <c r="BL386" s="325" t="str">
        <f>IF(COUNT(BL368,Q402)=2,ROUND(BL368*Q402/SUM(Q399:Q408),#REF!),"")</f>
        <v/>
      </c>
      <c r="BM386" s="325" t="str">
        <f>IF(COUNT(BM368,R402)=2,ROUND(BM368*R402/SUM(R399:R408),#REF!),"")</f>
        <v/>
      </c>
      <c r="BN386" s="325" t="str">
        <f>IF(COUNT(BN368,S402)=2,ROUND(BN368*S402/SUM(S399:S408),#REF!),"")</f>
        <v/>
      </c>
      <c r="BO386" s="325" t="str">
        <f>IF(COUNT(BO368,T402)=2,ROUND(BO368*T402/SUM(T399:T408),#REF!),"")</f>
        <v/>
      </c>
      <c r="BP386" s="325" t="str">
        <f>IF(COUNT(BP368,U402)=2,ROUND(BP368*U402/SUM(U399:U408),#REF!),"")</f>
        <v/>
      </c>
      <c r="BQ386" s="325" t="str">
        <f>IF(COUNT(BQ368,V402)=2,ROUND(BQ368*V402/SUM(V399:V408),#REF!),"")</f>
        <v/>
      </c>
      <c r="BR386" s="325" t="str">
        <f>IF(COUNT(BR368,W402)=2,ROUND(BR368*W402/SUM(W399:W408),#REF!),"")</f>
        <v/>
      </c>
      <c r="BS386" s="569" t="e">
        <f>IF(#REF!="発電事業者","送電電力（MW）","受電電力（MW）")</f>
        <v>#REF!</v>
      </c>
      <c r="BT386" s="569"/>
      <c r="BU386" s="569"/>
      <c r="BV386" s="323" t="s">
        <v>171</v>
      </c>
      <c r="BW386" s="580"/>
      <c r="BX386" s="580"/>
      <c r="BY386" s="325" t="str">
        <f>IF(COUNT(BY368,X402)=2,ROUND(BY368*X402/SUM(X399:X408),#REF!),"")</f>
        <v/>
      </c>
      <c r="BZ386" s="325" t="str">
        <f>IF(COUNT(BZ368,Y402)=2,ROUND(BZ368*Y402/SUM(Y399:Y408),#REF!),"")</f>
        <v/>
      </c>
      <c r="CA386" s="325" t="str">
        <f>IF(COUNT(CA368,Z402)=2,ROUND(CA368*Z402/SUM(Z399:Z408),#REF!),"")</f>
        <v/>
      </c>
      <c r="CB386" s="325" t="str">
        <f>IF(COUNT(CB368,AA402)=2,ROUND(CB368*AA402/SUM(AA399:AA408),#REF!),"")</f>
        <v/>
      </c>
      <c r="CC386" s="325" t="str">
        <f>IF(COUNT(CC368,AB402)=2,ROUND(CC368*AB402/SUM(AB399:AB408),#REF!),"")</f>
        <v/>
      </c>
      <c r="CD386" s="325" t="str">
        <f>IF(COUNT(CD368,AC402)=2,ROUND(CD368*AC402/SUM(AC399:AC408),#REF!),"")</f>
        <v/>
      </c>
      <c r="CE386" s="325" t="str">
        <f>IF(COUNT(CE368,AD402)=2,ROUND(CE368*AD402/SUM(AD399:AD408),#REF!),"")</f>
        <v/>
      </c>
      <c r="CF386" s="325" t="str">
        <f>IF(COUNT(CF368,AE402)=2,ROUND(CF368*AE402/SUM(AE399:AE408),#REF!),"")</f>
        <v/>
      </c>
      <c r="CG386" s="325" t="str">
        <f>IF(COUNT(CG368,AF402)=2,ROUND(CG368*AF402/SUM(AF399:AF408),#REF!),"")</f>
        <v/>
      </c>
      <c r="CH386" s="563" t="s">
        <v>117</v>
      </c>
      <c r="CI386" s="563"/>
      <c r="CJ386" s="563"/>
      <c r="CK386" s="563"/>
      <c r="CL386" s="563"/>
      <c r="CM386" s="563"/>
      <c r="CN386" s="563"/>
      <c r="CO386" s="563"/>
      <c r="CP386" s="563"/>
      <c r="CQ386" s="563"/>
    </row>
    <row r="387" spans="3:97" s="243" customFormat="1" ht="13.5" customHeight="1">
      <c r="C387" s="604" t="e">
        <f>DATE(#REF!+7,1,1)</f>
        <v>#REF!</v>
      </c>
      <c r="D387" s="605"/>
      <c r="E387" s="613" t="s">
        <v>275</v>
      </c>
      <c r="F387" s="614"/>
      <c r="G387" s="615"/>
      <c r="H387" s="256"/>
      <c r="I387" s="256"/>
      <c r="J387" s="256"/>
      <c r="K387" s="256"/>
      <c r="L387" s="256"/>
      <c r="M387" s="256"/>
      <c r="N387" s="256"/>
      <c r="O387" s="256"/>
      <c r="P387" s="256"/>
      <c r="Q387" s="256"/>
      <c r="R387" s="256"/>
      <c r="S387" s="256"/>
      <c r="T387" s="255"/>
      <c r="U387" s="621"/>
      <c r="V387" s="622"/>
      <c r="W387" s="622"/>
      <c r="X387" s="622"/>
      <c r="Y387" s="622"/>
      <c r="Z387" s="623"/>
      <c r="AA387" s="257"/>
      <c r="AB387" s="257"/>
      <c r="AC387" s="257"/>
      <c r="AD387" s="604" t="e">
        <f>DATE(#REF!+7,1,1)</f>
        <v>#REF!</v>
      </c>
      <c r="AE387" s="605"/>
      <c r="AF387" s="613" t="s">
        <v>198</v>
      </c>
      <c r="AG387" s="614"/>
      <c r="AH387" s="615"/>
      <c r="AI387" s="258" t="str">
        <f>IF(COUNT(S385,H387)&lt;&gt;2,"",ROUND(MIN(S385,H387)*H368,#REF!))</f>
        <v/>
      </c>
      <c r="AJ387" s="258" t="str">
        <f>IF(COUNT(H387,I387)&lt;&gt;2,"",ROUND(MIN(H387,I387)*I368,#REF!))</f>
        <v/>
      </c>
      <c r="AK387" s="258" t="str">
        <f>IF(COUNT(I387,J387)&lt;&gt;2,"",ROUND(MIN(I387,J387)*J368,#REF!))</f>
        <v/>
      </c>
      <c r="AL387" s="258" t="str">
        <f>IF(COUNT(J387,K387)&lt;&gt;2,"",ROUND(MIN(J387,K387)*K368,#REF!))</f>
        <v/>
      </c>
      <c r="AM387" s="258" t="str">
        <f>IF(COUNT(K387,L387)&lt;&gt;2,"",ROUND(MIN(K387,L387)*L368,#REF!))</f>
        <v/>
      </c>
      <c r="AN387" s="258" t="str">
        <f>IF(COUNT(L387,M387)&lt;&gt;2,"",ROUND(MIN(L387,M387)*M368,#REF!))</f>
        <v/>
      </c>
      <c r="AO387" s="258" t="str">
        <f>IF(COUNT(M387,N387)&lt;&gt;2,"",ROUND(MIN(M387,N387)*N368,#REF!))</f>
        <v/>
      </c>
      <c r="AP387" s="258" t="str">
        <f>IF(COUNT(N387,O387)&lt;&gt;2,"",ROUND(MIN(N387,O387)*O368,#REF!))</f>
        <v/>
      </c>
      <c r="AQ387" s="258" t="str">
        <f>IF(COUNT(O387,P387)&lt;&gt;2,"",ROUND(MIN(O387,P387)*P368,#REF!))</f>
        <v/>
      </c>
      <c r="AR387" s="258" t="str">
        <f>IF(COUNT(P387,Q387)&lt;&gt;2,"",ROUND(MIN(P387,Q387)*Q368,#REF!))</f>
        <v/>
      </c>
      <c r="AS387" s="258" t="str">
        <f>IF(COUNT(Q387,R387)&lt;&gt;2,"",ROUND(MIN(Q387,R387)*R368,#REF!))</f>
        <v/>
      </c>
      <c r="AT387" s="258" t="str">
        <f>IF(COUNT(R387,S387)&lt;&gt;2,"",ROUND(MIN(R387,S387)*S368,#REF!))</f>
        <v/>
      </c>
      <c r="AU387" s="255"/>
      <c r="AX387" s="569"/>
      <c r="AY387" s="569"/>
      <c r="AZ387" s="588"/>
      <c r="BA387" s="590"/>
      <c r="BB387" s="590"/>
      <c r="BC387" s="590"/>
      <c r="BD387" s="588"/>
      <c r="BE387" s="583"/>
      <c r="BF387" s="584"/>
      <c r="BG387" s="259"/>
      <c r="BH387" s="259"/>
      <c r="BI387" s="259"/>
      <c r="BJ387" s="259"/>
      <c r="BK387" s="259"/>
      <c r="BL387" s="259"/>
      <c r="BM387" s="259"/>
      <c r="BN387" s="259"/>
      <c r="BO387" s="259"/>
      <c r="BP387" s="259"/>
      <c r="BQ387" s="259"/>
      <c r="BR387" s="259"/>
      <c r="BS387" s="569"/>
      <c r="BT387" s="569"/>
      <c r="BU387" s="569"/>
      <c r="BV387" s="323" t="s">
        <v>172</v>
      </c>
      <c r="BW387" s="581"/>
      <c r="BX387" s="581"/>
      <c r="BY387" s="325" t="str">
        <f>IF(COUNT(BY369,X402)=2,ROUND(BY369*X402/SUM(X399:X408),#REF!),"")</f>
        <v/>
      </c>
      <c r="BZ387" s="325" t="str">
        <f>IF(COUNT(BZ369,Y402)=2,ROUND(BZ369*Y402/SUM(Y399:Y408),#REF!),"")</f>
        <v/>
      </c>
      <c r="CA387" s="325" t="str">
        <f>IF(COUNT(CA369,Z402)=2,ROUND(CA369*Z402/SUM(Z399:Z408),#REF!),"")</f>
        <v/>
      </c>
      <c r="CB387" s="325" t="str">
        <f>IF(COUNT(CB369,AA402)=2,ROUND(CB369*AA402/SUM(AA399:AA408),#REF!),"")</f>
        <v/>
      </c>
      <c r="CC387" s="325" t="str">
        <f>IF(COUNT(CC369,AB402)=2,ROUND(CC369*AB402/SUM(AB399:AB408),#REF!),"")</f>
        <v/>
      </c>
      <c r="CD387" s="325" t="str">
        <f>IF(COUNT(CD369,AC402)=2,ROUND(CD369*AC402/SUM(AC399:AC408),#REF!),"")</f>
        <v/>
      </c>
      <c r="CE387" s="325" t="str">
        <f>IF(COUNT(CE369,AD402)=2,ROUND(CE369*AD402/SUM(AD399:AD408),#REF!),"")</f>
        <v/>
      </c>
      <c r="CF387" s="325" t="str">
        <f>IF(COUNT(CF369,AE402)=2,ROUND(CF369*AE402/SUM(AE399:AE408),#REF!),"")</f>
        <v/>
      </c>
      <c r="CG387" s="325" t="str">
        <f>IF(COUNT(CG369,AF402)=2,ROUND(CG369*AF402/SUM(AF399:AF408),#REF!),"")</f>
        <v/>
      </c>
      <c r="CH387" s="564" t="str">
        <f>IF(CH386="","",CH386)</f>
        <v>風力</v>
      </c>
      <c r="CI387" s="564"/>
      <c r="CJ387" s="564"/>
      <c r="CK387" s="564"/>
      <c r="CL387" s="564"/>
      <c r="CM387" s="564"/>
      <c r="CN387" s="564"/>
      <c r="CO387" s="564"/>
      <c r="CP387" s="564"/>
      <c r="CQ387" s="564"/>
    </row>
    <row r="388" spans="3:97" s="243" customFormat="1" ht="13.5" customHeight="1">
      <c r="C388" s="606"/>
      <c r="D388" s="607"/>
      <c r="E388" s="608" t="s">
        <v>212</v>
      </c>
      <c r="F388" s="609"/>
      <c r="G388" s="610"/>
      <c r="H388" s="261"/>
      <c r="I388" s="261"/>
      <c r="J388" s="261"/>
      <c r="K388" s="261"/>
      <c r="L388" s="261"/>
      <c r="M388" s="261"/>
      <c r="N388" s="261"/>
      <c r="O388" s="261"/>
      <c r="P388" s="261"/>
      <c r="Q388" s="261"/>
      <c r="R388" s="261"/>
      <c r="S388" s="261"/>
      <c r="T388" s="262" t="str">
        <f>IF(COUNT(H388:S388)=0,"",SUMPRODUCT(ROUND(H388:S388,#REF!)))</f>
        <v/>
      </c>
      <c r="U388" s="621"/>
      <c r="V388" s="622"/>
      <c r="W388" s="622"/>
      <c r="X388" s="622"/>
      <c r="Y388" s="622"/>
      <c r="Z388" s="623"/>
      <c r="AA388" s="257"/>
      <c r="AB388" s="257"/>
      <c r="AC388" s="257"/>
      <c r="AD388" s="606"/>
      <c r="AE388" s="607"/>
      <c r="AF388" s="608" t="s">
        <v>199</v>
      </c>
      <c r="AG388" s="609"/>
      <c r="AH388" s="610"/>
      <c r="AI388" s="264" t="str">
        <f t="shared" ref="AI388:AT388" si="92">IF(COUNT(H387:H388)=0,"",ROUND(H388/(H387*24*AI368/1000),3))</f>
        <v/>
      </c>
      <c r="AJ388" s="264" t="str">
        <f t="shared" si="92"/>
        <v/>
      </c>
      <c r="AK388" s="264" t="str">
        <f t="shared" si="92"/>
        <v/>
      </c>
      <c r="AL388" s="264" t="str">
        <f t="shared" si="92"/>
        <v/>
      </c>
      <c r="AM388" s="264" t="str">
        <f t="shared" si="92"/>
        <v/>
      </c>
      <c r="AN388" s="264" t="str">
        <f t="shared" si="92"/>
        <v/>
      </c>
      <c r="AO388" s="264" t="str">
        <f t="shared" si="92"/>
        <v/>
      </c>
      <c r="AP388" s="264" t="str">
        <f t="shared" si="92"/>
        <v/>
      </c>
      <c r="AQ388" s="264" t="str">
        <f t="shared" si="92"/>
        <v/>
      </c>
      <c r="AR388" s="264" t="str">
        <f t="shared" si="92"/>
        <v/>
      </c>
      <c r="AS388" s="264" t="str">
        <f t="shared" si="92"/>
        <v/>
      </c>
      <c r="AT388" s="264" t="str">
        <f t="shared" si="92"/>
        <v/>
      </c>
      <c r="AU388" s="265" t="str">
        <f>IF(COUNT(AI388:AT388)=0,"",AVERAGE(AI388:AT388))</f>
        <v/>
      </c>
      <c r="AX388" s="569"/>
      <c r="AY388" s="569"/>
      <c r="AZ388" s="589"/>
      <c r="BA388" s="590"/>
      <c r="BB388" s="590"/>
      <c r="BC388" s="590"/>
      <c r="BD388" s="589"/>
      <c r="BE388" s="585" t="e">
        <f>IF(#REF!="発電事業者","月間送電電力量（GWh）","月間受電電力量（GWh）")</f>
        <v>#REF!</v>
      </c>
      <c r="BF388" s="586"/>
      <c r="BG388" s="325" t="str">
        <f>IF(COUNT(BG370,L402)=2,ROUND(BG370*L402/SUM(L399:L408),#REF!),"")</f>
        <v/>
      </c>
      <c r="BH388" s="325" t="str">
        <f>IF(COUNT(BH370,M402)=2,ROUND(BH370*M402/SUM(M399:M408),#REF!),"")</f>
        <v/>
      </c>
      <c r="BI388" s="325" t="str">
        <f>IF(COUNT(BI370,N402)=2,ROUND(BI370*N402/SUM(N399:N408),#REF!),"")</f>
        <v/>
      </c>
      <c r="BJ388" s="325" t="str">
        <f>IF(COUNT(BJ370,O402)=2,ROUND(BJ370*O402/SUM(O399:O408),#REF!),"")</f>
        <v/>
      </c>
      <c r="BK388" s="325" t="str">
        <f>IF(COUNT(BK370,P402)=2,ROUND(BK370*P402/SUM(P399:P408),#REF!),"")</f>
        <v/>
      </c>
      <c r="BL388" s="325" t="str">
        <f>IF(COUNT(BL370,Q402)=2,ROUND(BL370*Q402/SUM(Q399:Q408),#REF!),"")</f>
        <v/>
      </c>
      <c r="BM388" s="325" t="str">
        <f>IF(COUNT(BM370,R402)=2,ROUND(BM370*R402/SUM(R399:R408),#REF!),"")</f>
        <v/>
      </c>
      <c r="BN388" s="325" t="str">
        <f>IF(COUNT(BN370,S402)=2,ROUND(BN370*S402/SUM(S399:S408),#REF!),"")</f>
        <v/>
      </c>
      <c r="BO388" s="325" t="str">
        <f>IF(COUNT(BO370,T402)=2,ROUND(BO370*T402/SUM(T399:T408),#REF!),"")</f>
        <v/>
      </c>
      <c r="BP388" s="325" t="str">
        <f>IF(COUNT(BP370,U402)=2,ROUND(BP370*U402/SUM(U399:U408),#REF!),"")</f>
        <v/>
      </c>
      <c r="BQ388" s="325" t="str">
        <f>IF(COUNT(BQ370,V402)=2,ROUND(BQ370*V402/SUM(V399:V408),#REF!),"")</f>
        <v/>
      </c>
      <c r="BR388" s="325" t="str">
        <f>IF(COUNT(BR370,W402)=2,ROUND(BR370*W402/SUM(W399:W408),#REF!),"")</f>
        <v/>
      </c>
      <c r="BS388" s="569" t="e">
        <f>IF(#REF!="発電事業者","年間送電電力量（GWh）","年間受電電力量（GWh）")</f>
        <v>#REF!</v>
      </c>
      <c r="BT388" s="569"/>
      <c r="BU388" s="569"/>
      <c r="BV388" s="323" t="s">
        <v>25</v>
      </c>
      <c r="BW388" s="582"/>
      <c r="BX388" s="582"/>
      <c r="BY388" s="325" t="str">
        <f>IF(COUNT(BY370,X402)=2,ROUND(BY370*X402/SUM(X399:X408),#REF!),"")</f>
        <v/>
      </c>
      <c r="BZ388" s="325" t="str">
        <f>IF(COUNT(BZ370,Y402)=2,ROUND(BZ370*Y402/SUM(Y399:Y408),#REF!),"")</f>
        <v/>
      </c>
      <c r="CA388" s="325" t="str">
        <f>IF(COUNT(CA370,Z402)=2,ROUND(CA370*Z402/SUM(Z399:Z408),#REF!),"")</f>
        <v/>
      </c>
      <c r="CB388" s="325" t="str">
        <f>IF(COUNT(CB370,AA402)=2,ROUND(CB370*AA402/SUM(AA399:AA408),#REF!),"")</f>
        <v/>
      </c>
      <c r="CC388" s="325" t="str">
        <f>IF(COUNT(CC370,AB402)=2,ROUND(CC370*AB402/SUM(AB399:AB408),#REF!),"")</f>
        <v/>
      </c>
      <c r="CD388" s="325" t="str">
        <f>IF(COUNT(CD370,AC402)=2,ROUND(CD370*AC402/SUM(AC399:AC408),#REF!),"")</f>
        <v/>
      </c>
      <c r="CE388" s="325" t="str">
        <f>IF(COUNT(CE370,AD402)=2,ROUND(CE370*AD402/SUM(AD399:AD408),#REF!),"")</f>
        <v/>
      </c>
      <c r="CF388" s="325" t="str">
        <f>IF(COUNT(CF370,AE402)=2,ROUND(CF370*AE402/SUM(AE399:AE408),#REF!),"")</f>
        <v/>
      </c>
      <c r="CG388" s="325" t="str">
        <f>IF(COUNT(CG370,AF402)=2,ROUND(CG370*AF402/SUM(AF399:AF408),#REF!),"")</f>
        <v/>
      </c>
      <c r="CH388" s="565" t="str">
        <f>IF(COUNTA(AG402)=0,"",AG402)</f>
        <v/>
      </c>
      <c r="CI388" s="565"/>
      <c r="CJ388" s="565"/>
      <c r="CK388" s="565"/>
      <c r="CL388" s="565"/>
      <c r="CM388" s="565"/>
      <c r="CN388" s="565"/>
      <c r="CO388" s="565"/>
      <c r="CP388" s="565"/>
      <c r="CQ388" s="565"/>
    </row>
    <row r="389" spans="3:97" s="243" customFormat="1" ht="13.5" customHeight="1">
      <c r="C389" s="604" t="e">
        <f>DATE(#REF!+8,1,1)</f>
        <v>#REF!</v>
      </c>
      <c r="D389" s="605"/>
      <c r="E389" s="613" t="s">
        <v>275</v>
      </c>
      <c r="F389" s="614"/>
      <c r="G389" s="615"/>
      <c r="H389" s="256"/>
      <c r="I389" s="256"/>
      <c r="J389" s="256"/>
      <c r="K389" s="256"/>
      <c r="L389" s="256"/>
      <c r="M389" s="256"/>
      <c r="N389" s="256"/>
      <c r="O389" s="256"/>
      <c r="P389" s="256"/>
      <c r="Q389" s="256"/>
      <c r="R389" s="256"/>
      <c r="S389" s="256"/>
      <c r="T389" s="255"/>
      <c r="U389" s="621"/>
      <c r="V389" s="622"/>
      <c r="W389" s="622"/>
      <c r="X389" s="622"/>
      <c r="Y389" s="622"/>
      <c r="Z389" s="623"/>
      <c r="AA389" s="257"/>
      <c r="AB389" s="257"/>
      <c r="AC389" s="257"/>
      <c r="AD389" s="604" t="e">
        <f>DATE(#REF!+8,1,1)</f>
        <v>#REF!</v>
      </c>
      <c r="AE389" s="605"/>
      <c r="AF389" s="613" t="s">
        <v>198</v>
      </c>
      <c r="AG389" s="614"/>
      <c r="AH389" s="615"/>
      <c r="AI389" s="258" t="str">
        <f>IF(COUNT(S387,H389)&lt;&gt;2,"",ROUND(MIN(S387,H389)*H368,#REF!))</f>
        <v/>
      </c>
      <c r="AJ389" s="258" t="str">
        <f>IF(COUNT(H389,I389)&lt;&gt;2,"",ROUND(MIN(H389,I389)*I368,#REF!))</f>
        <v/>
      </c>
      <c r="AK389" s="258" t="str">
        <f>IF(COUNT(I389,J389)&lt;&gt;2,"",ROUND(MIN(I389,J389)*J368,#REF!))</f>
        <v/>
      </c>
      <c r="AL389" s="258" t="str">
        <f>IF(COUNT(J389,K389)&lt;&gt;2,"",ROUND(MIN(J389,K389)*K368,#REF!))</f>
        <v/>
      </c>
      <c r="AM389" s="258" t="str">
        <f>IF(COUNT(K389,L389)&lt;&gt;2,"",ROUND(MIN(K389,L389)*L368,#REF!))</f>
        <v/>
      </c>
      <c r="AN389" s="258" t="str">
        <f>IF(COUNT(L389,M389)&lt;&gt;2,"",ROUND(MIN(L389,M389)*M368,#REF!))</f>
        <v/>
      </c>
      <c r="AO389" s="258" t="str">
        <f>IF(COUNT(M389,N389)&lt;&gt;2,"",ROUND(MIN(M389,N389)*N368,#REF!))</f>
        <v/>
      </c>
      <c r="AP389" s="258" t="str">
        <f>IF(COUNT(N389,O389)&lt;&gt;2,"",ROUND(MIN(N389,O389)*O368,#REF!))</f>
        <v/>
      </c>
      <c r="AQ389" s="258" t="str">
        <f>IF(COUNT(O389,P389)&lt;&gt;2,"",ROUND(MIN(O389,P389)*P368,#REF!))</f>
        <v/>
      </c>
      <c r="AR389" s="258" t="str">
        <f>IF(COUNT(P389,Q389)&lt;&gt;2,"",ROUND(MIN(P389,Q389)*Q368,#REF!))</f>
        <v/>
      </c>
      <c r="AS389" s="258" t="str">
        <f>IF(COUNT(Q389,R389)&lt;&gt;2,"",ROUND(MIN(Q389,R389)*R368,#REF!))</f>
        <v/>
      </c>
      <c r="AT389" s="258" t="str">
        <f>IF(COUNT(R389,S389)&lt;&gt;2,"",ROUND(MIN(R389,S389)*S368,#REF!))</f>
        <v/>
      </c>
      <c r="AU389" s="255"/>
      <c r="AX389" s="569" t="str">
        <f>IF(C403="","",C403)</f>
        <v/>
      </c>
      <c r="AY389" s="569"/>
      <c r="AZ389" s="587" t="str">
        <f>IF(E403="","",E403)</f>
        <v/>
      </c>
      <c r="BA389" s="590" t="str">
        <f ca="1">IF(F403="","",F403)</f>
        <v/>
      </c>
      <c r="BB389" s="590"/>
      <c r="BC389" s="590"/>
      <c r="BD389" s="587" t="str">
        <f>IF(I403="","",I403)</f>
        <v/>
      </c>
      <c r="BE389" s="578" t="e">
        <f>IF(#REF!="発電事業者","送電電力（MW）","受電電力（MW）")</f>
        <v>#REF!</v>
      </c>
      <c r="BF389" s="579"/>
      <c r="BG389" s="325" t="str">
        <f>IF(COUNT(BG368,L403)=2,ROUND(BG368*L403/SUM(L399:L408),#REF!),"")</f>
        <v/>
      </c>
      <c r="BH389" s="325" t="str">
        <f>IF(COUNT(BH368,M403)=2,ROUND(BH368*M403/SUM(M399:M408),#REF!),"")</f>
        <v/>
      </c>
      <c r="BI389" s="325" t="str">
        <f>IF(COUNT(BI368,N403)=2,ROUND(BI368*N403/SUM(N399:N408),#REF!),"")</f>
        <v/>
      </c>
      <c r="BJ389" s="325" t="str">
        <f>IF(COUNT(BJ368,O403)=2,ROUND(BJ368*O403/SUM(O399:O408),#REF!),"")</f>
        <v/>
      </c>
      <c r="BK389" s="325" t="str">
        <f>IF(COUNT(BK368,P403)=2,ROUND(BK368*P403/SUM(P399:P408),#REF!),"")</f>
        <v/>
      </c>
      <c r="BL389" s="325" t="str">
        <f>IF(COUNT(BL368,Q403)=2,ROUND(BL368*Q403/SUM(Q399:Q408),#REF!),"")</f>
        <v/>
      </c>
      <c r="BM389" s="325" t="str">
        <f>IF(COUNT(BM368,R403)=2,ROUND(BM368*R403/SUM(R399:R408),#REF!),"")</f>
        <v/>
      </c>
      <c r="BN389" s="325" t="str">
        <f>IF(COUNT(BN368,S403)=2,ROUND(BN368*S403/SUM(S399:S408),#REF!),"")</f>
        <v/>
      </c>
      <c r="BO389" s="325" t="str">
        <f>IF(COUNT(BO368,T403)=2,ROUND(BO368*T403/SUM(T399:T408),#REF!),"")</f>
        <v/>
      </c>
      <c r="BP389" s="325" t="str">
        <f>IF(COUNT(BP368,U403)=2,ROUND(BP368*U403/SUM(U399:U408),#REF!),"")</f>
        <v/>
      </c>
      <c r="BQ389" s="325" t="str">
        <f>IF(COUNT(BQ368,V403)=2,ROUND(BQ368*V403/SUM(V399:V408),#REF!),"")</f>
        <v/>
      </c>
      <c r="BR389" s="325" t="str">
        <f>IF(COUNT(BR368,W403)=2,ROUND(BR368*W403/SUM(W399:W408),#REF!),"")</f>
        <v/>
      </c>
      <c r="BS389" s="569" t="e">
        <f>IF(#REF!="発電事業者","送電電力（MW）","受電電力（MW）")</f>
        <v>#REF!</v>
      </c>
      <c r="BT389" s="569"/>
      <c r="BU389" s="569"/>
      <c r="BV389" s="323" t="s">
        <v>171</v>
      </c>
      <c r="BW389" s="580"/>
      <c r="BX389" s="580"/>
      <c r="BY389" s="325" t="str">
        <f>IF(COUNT(BY368,X403)=2,ROUND(BY368*X403/SUM(X399:X408),#REF!),"")</f>
        <v/>
      </c>
      <c r="BZ389" s="325" t="str">
        <f>IF(COUNT(BZ368,Y403)=2,ROUND(BZ368*Y403/SUM(Y399:Y408),#REF!),"")</f>
        <v/>
      </c>
      <c r="CA389" s="325" t="str">
        <f>IF(COUNT(CA368,Z403)=2,ROUND(CA368*Z403/SUM(Z399:Z408),#REF!),"")</f>
        <v/>
      </c>
      <c r="CB389" s="325" t="str">
        <f>IF(COUNT(CB368,AA403)=2,ROUND(CB368*AA403/SUM(AA399:AA408),#REF!),"")</f>
        <v/>
      </c>
      <c r="CC389" s="325" t="str">
        <f>IF(COUNT(CC368,AB403)=2,ROUND(CC368*AB403/SUM(AB399:AB408),#REF!),"")</f>
        <v/>
      </c>
      <c r="CD389" s="325" t="str">
        <f>IF(COUNT(CD368,AC403)=2,ROUND(CD368*AC403/SUM(AC399:AC408),#REF!),"")</f>
        <v/>
      </c>
      <c r="CE389" s="325" t="str">
        <f>IF(COUNT(CE368,AD403)=2,ROUND(CE368*AD403/SUM(AD399:AD408),#REF!),"")</f>
        <v/>
      </c>
      <c r="CF389" s="325" t="str">
        <f>IF(COUNT(CF368,AE403)=2,ROUND(CF368*AE403/SUM(AE399:AE408),#REF!),"")</f>
        <v/>
      </c>
      <c r="CG389" s="325" t="str">
        <f>IF(COUNT(CG368,AF403)=2,ROUND(CG368*AF403/SUM(AF399:AF408),#REF!),"")</f>
        <v/>
      </c>
      <c r="CH389" s="563" t="s">
        <v>117</v>
      </c>
      <c r="CI389" s="563"/>
      <c r="CJ389" s="563"/>
      <c r="CK389" s="563"/>
      <c r="CL389" s="563"/>
      <c r="CM389" s="563"/>
      <c r="CN389" s="563"/>
      <c r="CO389" s="563"/>
      <c r="CP389" s="563"/>
      <c r="CQ389" s="563"/>
    </row>
    <row r="390" spans="3:97" s="243" customFormat="1" ht="13.5" customHeight="1">
      <c r="C390" s="606"/>
      <c r="D390" s="607"/>
      <c r="E390" s="608" t="s">
        <v>212</v>
      </c>
      <c r="F390" s="609"/>
      <c r="G390" s="610"/>
      <c r="H390" s="261"/>
      <c r="I390" s="261"/>
      <c r="J390" s="261"/>
      <c r="K390" s="261"/>
      <c r="L390" s="261"/>
      <c r="M390" s="261"/>
      <c r="N390" s="261"/>
      <c r="O390" s="261"/>
      <c r="P390" s="261"/>
      <c r="Q390" s="261"/>
      <c r="R390" s="261"/>
      <c r="S390" s="261"/>
      <c r="T390" s="262" t="str">
        <f>IF(COUNT(H390:S390)=0,"",SUMPRODUCT(ROUND(H390:S390,#REF!)))</f>
        <v/>
      </c>
      <c r="U390" s="624"/>
      <c r="V390" s="625"/>
      <c r="W390" s="625"/>
      <c r="X390" s="625"/>
      <c r="Y390" s="625"/>
      <c r="Z390" s="626"/>
      <c r="AA390" s="257"/>
      <c r="AB390" s="257"/>
      <c r="AC390" s="257"/>
      <c r="AD390" s="606"/>
      <c r="AE390" s="607"/>
      <c r="AF390" s="608" t="s">
        <v>199</v>
      </c>
      <c r="AG390" s="609"/>
      <c r="AH390" s="610"/>
      <c r="AI390" s="264" t="str">
        <f t="shared" ref="AI390:AT390" si="93">IF(COUNT(H389:H390)=0,"",ROUND(H390/(H389*24*AI368/1000),3))</f>
        <v/>
      </c>
      <c r="AJ390" s="264" t="str">
        <f t="shared" si="93"/>
        <v/>
      </c>
      <c r="AK390" s="264" t="str">
        <f t="shared" si="93"/>
        <v/>
      </c>
      <c r="AL390" s="264" t="str">
        <f t="shared" si="93"/>
        <v/>
      </c>
      <c r="AM390" s="264" t="str">
        <f t="shared" si="93"/>
        <v/>
      </c>
      <c r="AN390" s="264" t="str">
        <f t="shared" si="93"/>
        <v/>
      </c>
      <c r="AO390" s="264" t="str">
        <f t="shared" si="93"/>
        <v/>
      </c>
      <c r="AP390" s="264" t="str">
        <f t="shared" si="93"/>
        <v/>
      </c>
      <c r="AQ390" s="264" t="str">
        <f t="shared" si="93"/>
        <v/>
      </c>
      <c r="AR390" s="264" t="str">
        <f t="shared" si="93"/>
        <v/>
      </c>
      <c r="AS390" s="264" t="str">
        <f t="shared" si="93"/>
        <v/>
      </c>
      <c r="AT390" s="264" t="str">
        <f t="shared" si="93"/>
        <v/>
      </c>
      <c r="AU390" s="265" t="str">
        <f>IF(COUNT(AI390:AT390)=0,"",AVERAGE(AI390:AT390))</f>
        <v/>
      </c>
      <c r="AX390" s="569"/>
      <c r="AY390" s="569"/>
      <c r="AZ390" s="588"/>
      <c r="BA390" s="590"/>
      <c r="BB390" s="590"/>
      <c r="BC390" s="590"/>
      <c r="BD390" s="588"/>
      <c r="BE390" s="583"/>
      <c r="BF390" s="584"/>
      <c r="BG390" s="259"/>
      <c r="BH390" s="259"/>
      <c r="BI390" s="259"/>
      <c r="BJ390" s="259"/>
      <c r="BK390" s="259"/>
      <c r="BL390" s="259"/>
      <c r="BM390" s="259"/>
      <c r="BN390" s="259"/>
      <c r="BO390" s="259"/>
      <c r="BP390" s="259"/>
      <c r="BQ390" s="259"/>
      <c r="BR390" s="259"/>
      <c r="BS390" s="569"/>
      <c r="BT390" s="569"/>
      <c r="BU390" s="569"/>
      <c r="BV390" s="323" t="s">
        <v>172</v>
      </c>
      <c r="BW390" s="581"/>
      <c r="BX390" s="581"/>
      <c r="BY390" s="325" t="str">
        <f>IF(COUNT(BY369,X403)=2,ROUND(BY369*X403/SUM(X399:X408),#REF!),"")</f>
        <v/>
      </c>
      <c r="BZ390" s="325" t="str">
        <f>IF(COUNT(BZ369,Y403)=2,ROUND(BZ369*Y403/SUM(Y399:Y408),#REF!),"")</f>
        <v/>
      </c>
      <c r="CA390" s="325" t="str">
        <f>IF(COUNT(CA369,Z403)=2,ROUND(CA369*Z403/SUM(Z399:Z408),#REF!),"")</f>
        <v/>
      </c>
      <c r="CB390" s="325" t="str">
        <f>IF(COUNT(CB369,AA403)=2,ROUND(CB369*AA403/SUM(AA399:AA408),#REF!),"")</f>
        <v/>
      </c>
      <c r="CC390" s="325" t="str">
        <f>IF(COUNT(CC369,AB403)=2,ROUND(CC369*AB403/SUM(AB399:AB408),#REF!),"")</f>
        <v/>
      </c>
      <c r="CD390" s="325" t="str">
        <f>IF(COUNT(CD369,AC403)=2,ROUND(CD369*AC403/SUM(AC399:AC408),#REF!),"")</f>
        <v/>
      </c>
      <c r="CE390" s="325" t="str">
        <f>IF(COUNT(CE369,AD403)=2,ROUND(CE369*AD403/SUM(AD399:AD408),#REF!),"")</f>
        <v/>
      </c>
      <c r="CF390" s="325" t="str">
        <f>IF(COUNT(CF369,AE403)=2,ROUND(CF369*AE403/SUM(AE399:AE408),#REF!),"")</f>
        <v/>
      </c>
      <c r="CG390" s="325" t="str">
        <f>IF(COUNT(CG369,AF403)=2,ROUND(CG369*AF403/SUM(AF399:AF408),#REF!),"")</f>
        <v/>
      </c>
      <c r="CH390" s="564" t="str">
        <f>IF(CH389="","",CH389)</f>
        <v>風力</v>
      </c>
      <c r="CI390" s="564"/>
      <c r="CJ390" s="564"/>
      <c r="CK390" s="564"/>
      <c r="CL390" s="564"/>
      <c r="CM390" s="564"/>
      <c r="CN390" s="564"/>
      <c r="CO390" s="564"/>
      <c r="CP390" s="564"/>
      <c r="CQ390" s="564"/>
    </row>
    <row r="391" spans="3:97" s="243" customFormat="1" ht="13.5" customHeight="1">
      <c r="C391" s="604" t="e">
        <f>DATE(#REF!+9,1,1)</f>
        <v>#REF!</v>
      </c>
      <c r="D391" s="605"/>
      <c r="E391" s="613" t="s">
        <v>275</v>
      </c>
      <c r="F391" s="614"/>
      <c r="G391" s="615"/>
      <c r="H391" s="256"/>
      <c r="I391" s="256"/>
      <c r="J391" s="256"/>
      <c r="K391" s="256"/>
      <c r="L391" s="256"/>
      <c r="M391" s="256"/>
      <c r="N391" s="256"/>
      <c r="O391" s="256"/>
      <c r="P391" s="256"/>
      <c r="Q391" s="256"/>
      <c r="R391" s="256"/>
      <c r="S391" s="256"/>
      <c r="T391" s="255"/>
      <c r="U391" s="613" t="s">
        <v>210</v>
      </c>
      <c r="V391" s="614"/>
      <c r="W391" s="614"/>
      <c r="X391" s="615"/>
      <c r="Y391" s="616" t="str">
        <f>IF(COUNT(S391)=0,"",ROUND(S391,#REF!))</f>
        <v/>
      </c>
      <c r="Z391" s="617"/>
      <c r="AA391" s="257"/>
      <c r="AB391" s="257"/>
      <c r="AC391" s="257"/>
      <c r="AD391" s="604" t="e">
        <f>DATE(#REF!+9,1,1)</f>
        <v>#REF!</v>
      </c>
      <c r="AE391" s="605"/>
      <c r="AF391" s="613" t="s">
        <v>198</v>
      </c>
      <c r="AG391" s="614"/>
      <c r="AH391" s="615"/>
      <c r="AI391" s="258" t="str">
        <f>IF(COUNT(S389,H391)&lt;&gt;2,"",ROUND(MIN(S389,H391)*H368,#REF!))</f>
        <v/>
      </c>
      <c r="AJ391" s="258" t="str">
        <f>IF(COUNT(H391,I391)&lt;&gt;2,"",ROUND(MIN(H391,I391)*I368,#REF!))</f>
        <v/>
      </c>
      <c r="AK391" s="258" t="str">
        <f>IF(COUNT(I391,J391)&lt;&gt;2,"",ROUND(MIN(I391,J391)*J368,#REF!))</f>
        <v/>
      </c>
      <c r="AL391" s="258" t="str">
        <f>IF(COUNT(J391,K391)&lt;&gt;2,"",ROUND(MIN(J391,K391)*K368,#REF!))</f>
        <v/>
      </c>
      <c r="AM391" s="258" t="str">
        <f>IF(COUNT(K391,L391)&lt;&gt;2,"",ROUND(MIN(K391,L391)*L368,#REF!))</f>
        <v/>
      </c>
      <c r="AN391" s="258" t="str">
        <f>IF(COUNT(L391,M391)&lt;&gt;2,"",ROUND(MIN(L391,M391)*M368,#REF!))</f>
        <v/>
      </c>
      <c r="AO391" s="258" t="str">
        <f>IF(COUNT(M391,N391)&lt;&gt;2,"",ROUND(MIN(M391,N391)*N368,#REF!))</f>
        <v/>
      </c>
      <c r="AP391" s="258" t="str">
        <f>IF(COUNT(N391,O391)&lt;&gt;2,"",ROUND(MIN(N391,O391)*O368,#REF!))</f>
        <v/>
      </c>
      <c r="AQ391" s="258" t="str">
        <f>IF(COUNT(O391,P391)&lt;&gt;2,"",ROUND(MIN(O391,P391)*P368,#REF!))</f>
        <v/>
      </c>
      <c r="AR391" s="258" t="str">
        <f>IF(COUNT(P391,Q391)&lt;&gt;2,"",ROUND(MIN(P391,Q391)*Q368,#REF!))</f>
        <v/>
      </c>
      <c r="AS391" s="258" t="str">
        <f>IF(COUNT(Q391,R391)&lt;&gt;2,"",ROUND(MIN(Q391,R391)*R368,#REF!))</f>
        <v/>
      </c>
      <c r="AT391" s="258" t="str">
        <f>IF(COUNT(R391,S391)&lt;&gt;2,"",ROUND(MIN(R391,S391)*S368,#REF!))</f>
        <v/>
      </c>
      <c r="AU391" s="255"/>
      <c r="AX391" s="569"/>
      <c r="AY391" s="569"/>
      <c r="AZ391" s="589"/>
      <c r="BA391" s="590"/>
      <c r="BB391" s="590"/>
      <c r="BC391" s="590"/>
      <c r="BD391" s="589"/>
      <c r="BE391" s="585" t="e">
        <f>IF(#REF!="発電事業者","月間送電電力量（GWh）","月間受電電力量（GWh）")</f>
        <v>#REF!</v>
      </c>
      <c r="BF391" s="586"/>
      <c r="BG391" s="325" t="str">
        <f>IF(COUNT(BG370,L403)=2,ROUND(BG370*L403/SUM(L399:L408),#REF!),"")</f>
        <v/>
      </c>
      <c r="BH391" s="325" t="str">
        <f>IF(COUNT(BH370,M403)=2,ROUND(BH370*M403/SUM(M399:M408),#REF!),"")</f>
        <v/>
      </c>
      <c r="BI391" s="325" t="str">
        <f>IF(COUNT(BI370,N403)=2,ROUND(BI370*N403/SUM(N399:N408),#REF!),"")</f>
        <v/>
      </c>
      <c r="BJ391" s="325" t="str">
        <f>IF(COUNT(BJ370,O403)=2,ROUND(BJ370*O403/SUM(O399:O408),#REF!),"")</f>
        <v/>
      </c>
      <c r="BK391" s="325" t="str">
        <f>IF(COUNT(BK370,P403)=2,ROUND(BK370*P403/SUM(P399:P408),#REF!),"")</f>
        <v/>
      </c>
      <c r="BL391" s="325" t="str">
        <f>IF(COUNT(BL370,Q403)=2,ROUND(BL370*Q403/SUM(Q399:Q408),#REF!),"")</f>
        <v/>
      </c>
      <c r="BM391" s="325" t="str">
        <f>IF(COUNT(BM370,R403)=2,ROUND(BM370*R403/SUM(R399:R408),#REF!),"")</f>
        <v/>
      </c>
      <c r="BN391" s="325" t="str">
        <f>IF(COUNT(BN370,S403)=2,ROUND(BN370*S403/SUM(S399:S408),#REF!),"")</f>
        <v/>
      </c>
      <c r="BO391" s="325" t="str">
        <f>IF(COUNT(BO370,T403)=2,ROUND(BO370*T403/SUM(T399:T408),#REF!),"")</f>
        <v/>
      </c>
      <c r="BP391" s="325" t="str">
        <f>IF(COUNT(BP370,U403)=2,ROUND(BP370*U403/SUM(U399:U408),#REF!),"")</f>
        <v/>
      </c>
      <c r="BQ391" s="325" t="str">
        <f>IF(COUNT(BQ370,V403)=2,ROUND(BQ370*V403/SUM(V399:V408),#REF!),"")</f>
        <v/>
      </c>
      <c r="BR391" s="325" t="str">
        <f>IF(COUNT(BR370,W403)=2,ROUND(BR370*W403/SUM(W399:W408),#REF!),"")</f>
        <v/>
      </c>
      <c r="BS391" s="569" t="e">
        <f>IF(#REF!="発電事業者","年間送電電力量（GWh）","年間受電電力量（GWh）")</f>
        <v>#REF!</v>
      </c>
      <c r="BT391" s="569"/>
      <c r="BU391" s="569"/>
      <c r="BV391" s="323" t="s">
        <v>25</v>
      </c>
      <c r="BW391" s="582"/>
      <c r="BX391" s="582"/>
      <c r="BY391" s="325" t="str">
        <f>IF(COUNT(BY370,X403)=2,ROUND(BY370*X403/SUM(X399:X408),#REF!),"")</f>
        <v/>
      </c>
      <c r="BZ391" s="325" t="str">
        <f>IF(COUNT(BZ370,Y403)=2,ROUND(BZ370*Y403/SUM(Y399:Y408),#REF!),"")</f>
        <v/>
      </c>
      <c r="CA391" s="325" t="str">
        <f>IF(COUNT(CA370,Z403)=2,ROUND(CA370*Z403/SUM(Z399:Z408),#REF!),"")</f>
        <v/>
      </c>
      <c r="CB391" s="325" t="str">
        <f>IF(COUNT(CB370,AA403)=2,ROUND(CB370*AA403/SUM(AA399:AA408),#REF!),"")</f>
        <v/>
      </c>
      <c r="CC391" s="325" t="str">
        <f>IF(COUNT(CC370,AB403)=2,ROUND(CC370*AB403/SUM(AB399:AB408),#REF!),"")</f>
        <v/>
      </c>
      <c r="CD391" s="325" t="str">
        <f>IF(COUNT(CD370,AC403)=2,ROUND(CD370*AC403/SUM(AC399:AC408),#REF!),"")</f>
        <v/>
      </c>
      <c r="CE391" s="325" t="str">
        <f>IF(COUNT(CE370,AD403)=2,ROUND(CE370*AD403/SUM(AD399:AD408),#REF!),"")</f>
        <v/>
      </c>
      <c r="CF391" s="325" t="str">
        <f>IF(COUNT(CF370,AE403)=2,ROUND(CF370*AE403/SUM(AE399:AE408),#REF!),"")</f>
        <v/>
      </c>
      <c r="CG391" s="325" t="str">
        <f>IF(COUNT(CG370,AF403)=2,ROUND(CG370*AF403/SUM(AF399:AF408),#REF!),"")</f>
        <v/>
      </c>
      <c r="CH391" s="565" t="str">
        <f>IF(COUNTA(AG403)=0,"",AG403)</f>
        <v/>
      </c>
      <c r="CI391" s="565"/>
      <c r="CJ391" s="565"/>
      <c r="CK391" s="565"/>
      <c r="CL391" s="565"/>
      <c r="CM391" s="565"/>
      <c r="CN391" s="565"/>
      <c r="CO391" s="565"/>
      <c r="CP391" s="565"/>
      <c r="CQ391" s="565"/>
    </row>
    <row r="392" spans="3:97" s="243" customFormat="1" ht="13.5" customHeight="1">
      <c r="C392" s="606"/>
      <c r="D392" s="607"/>
      <c r="E392" s="608" t="s">
        <v>212</v>
      </c>
      <c r="F392" s="609"/>
      <c r="G392" s="610"/>
      <c r="H392" s="261"/>
      <c r="I392" s="261"/>
      <c r="J392" s="261"/>
      <c r="K392" s="261"/>
      <c r="L392" s="261"/>
      <c r="M392" s="261"/>
      <c r="N392" s="261"/>
      <c r="O392" s="261"/>
      <c r="P392" s="261"/>
      <c r="Q392" s="261"/>
      <c r="R392" s="261"/>
      <c r="S392" s="261"/>
      <c r="T392" s="262" t="str">
        <f>IF(COUNT(H392:S392)=0,"",SUMPRODUCT(ROUND(H392:S392,#REF!)))</f>
        <v/>
      </c>
      <c r="U392" s="608" t="s">
        <v>211</v>
      </c>
      <c r="V392" s="609"/>
      <c r="W392" s="609"/>
      <c r="X392" s="610"/>
      <c r="Y392" s="611" t="str">
        <f>IF(COUNT(T392)=0,"",T392)</f>
        <v/>
      </c>
      <c r="Z392" s="612"/>
      <c r="AA392" s="257"/>
      <c r="AB392" s="257"/>
      <c r="AC392" s="257"/>
      <c r="AD392" s="606"/>
      <c r="AE392" s="607"/>
      <c r="AF392" s="608" t="s">
        <v>199</v>
      </c>
      <c r="AG392" s="609"/>
      <c r="AH392" s="610"/>
      <c r="AI392" s="264" t="str">
        <f t="shared" ref="AI392:AT392" si="94">IF(COUNT(H391:H392)=0,"",ROUND(H392/(H391*24*AI368/1000),3))</f>
        <v/>
      </c>
      <c r="AJ392" s="264" t="str">
        <f t="shared" si="94"/>
        <v/>
      </c>
      <c r="AK392" s="264" t="str">
        <f t="shared" si="94"/>
        <v/>
      </c>
      <c r="AL392" s="264" t="str">
        <f t="shared" si="94"/>
        <v/>
      </c>
      <c r="AM392" s="264" t="str">
        <f t="shared" si="94"/>
        <v/>
      </c>
      <c r="AN392" s="264" t="str">
        <f t="shared" si="94"/>
        <v/>
      </c>
      <c r="AO392" s="264" t="str">
        <f t="shared" si="94"/>
        <v/>
      </c>
      <c r="AP392" s="264" t="str">
        <f t="shared" si="94"/>
        <v/>
      </c>
      <c r="AQ392" s="264" t="str">
        <f t="shared" si="94"/>
        <v/>
      </c>
      <c r="AR392" s="264" t="str">
        <f t="shared" si="94"/>
        <v/>
      </c>
      <c r="AS392" s="264" t="str">
        <f t="shared" si="94"/>
        <v/>
      </c>
      <c r="AT392" s="264" t="str">
        <f t="shared" si="94"/>
        <v/>
      </c>
      <c r="AU392" s="265" t="str">
        <f>IF(COUNT(AI392:AT392)=0,"",AVERAGE(AI392:AT392))</f>
        <v/>
      </c>
      <c r="AX392" s="569" t="str">
        <f>IF(C404="","",C404)</f>
        <v/>
      </c>
      <c r="AY392" s="569"/>
      <c r="AZ392" s="587" t="str">
        <f>IF(E404="","",E404)</f>
        <v/>
      </c>
      <c r="BA392" s="590" t="str">
        <f ca="1">IF(F404="","",F404)</f>
        <v/>
      </c>
      <c r="BB392" s="590"/>
      <c r="BC392" s="590"/>
      <c r="BD392" s="587" t="str">
        <f>IF(I404="","",I404)</f>
        <v/>
      </c>
      <c r="BE392" s="578" t="e">
        <f>IF(#REF!="発電事業者","送電電力（MW）","受電電力（MW）")</f>
        <v>#REF!</v>
      </c>
      <c r="BF392" s="579"/>
      <c r="BG392" s="325" t="str">
        <f>IF(COUNT(BG368,L404)=2,ROUND(BG368*L404/SUM(L399:L408),#REF!),"")</f>
        <v/>
      </c>
      <c r="BH392" s="325" t="str">
        <f>IF(COUNT(BH368,M404)=2,ROUND(BH368*M404/SUM(M399:M408),#REF!),"")</f>
        <v/>
      </c>
      <c r="BI392" s="325" t="str">
        <f>IF(COUNT(BI368,N404)=2,ROUND(BI368*N404/SUM(N399:N408),#REF!),"")</f>
        <v/>
      </c>
      <c r="BJ392" s="325" t="str">
        <f>IF(COUNT(BJ368,O404)=2,ROUND(BJ368*O404/SUM(O399:O408),#REF!),"")</f>
        <v/>
      </c>
      <c r="BK392" s="325" t="str">
        <f>IF(COUNT(BK368,P404)=2,ROUND(BK368*P404/SUM(P399:P408),#REF!),"")</f>
        <v/>
      </c>
      <c r="BL392" s="325" t="str">
        <f>IF(COUNT(BL368,Q404)=2,ROUND(BL368*Q404/SUM(Q399:Q408),#REF!),"")</f>
        <v/>
      </c>
      <c r="BM392" s="325" t="str">
        <f>IF(COUNT(BM368,R404)=2,ROUND(BM368*R404/SUM(R399:R408),#REF!),"")</f>
        <v/>
      </c>
      <c r="BN392" s="325" t="str">
        <f>IF(COUNT(BN368,S404)=2,ROUND(BN368*S404/SUM(S399:S408),#REF!),"")</f>
        <v/>
      </c>
      <c r="BO392" s="325" t="str">
        <f>IF(COUNT(BO368,T404)=2,ROUND(BO368*T404/SUM(T399:T408),#REF!),"")</f>
        <v/>
      </c>
      <c r="BP392" s="325" t="str">
        <f>IF(COUNT(BP368,U404)=2,ROUND(BP368*U404/SUM(U399:U408),#REF!),"")</f>
        <v/>
      </c>
      <c r="BQ392" s="325" t="str">
        <f>IF(COUNT(BQ368,V404)=2,ROUND(BQ368*V404/SUM(V399:V408),#REF!),"")</f>
        <v/>
      </c>
      <c r="BR392" s="325" t="str">
        <f>IF(COUNT(BR368,W404)=2,ROUND(BR368*W404/SUM(W399:W408),#REF!),"")</f>
        <v/>
      </c>
      <c r="BS392" s="569" t="e">
        <f>IF(#REF!="発電事業者","送電電力（MW）","受電電力（MW）")</f>
        <v>#REF!</v>
      </c>
      <c r="BT392" s="569"/>
      <c r="BU392" s="569"/>
      <c r="BV392" s="323" t="s">
        <v>171</v>
      </c>
      <c r="BW392" s="580"/>
      <c r="BX392" s="580"/>
      <c r="BY392" s="325" t="str">
        <f>IF(COUNT(BY368,X404)=2,ROUND(BY368*X404/SUM(X399:X408),#REF!),"")</f>
        <v/>
      </c>
      <c r="BZ392" s="325" t="str">
        <f>IF(COUNT(BZ368,Y404)=2,ROUND(BZ368*Y404/SUM(Y399:Y408),#REF!),"")</f>
        <v/>
      </c>
      <c r="CA392" s="325" t="str">
        <f>IF(COUNT(CA368,Z404)=2,ROUND(CA368*Z404/SUM(Z399:Z408),#REF!),"")</f>
        <v/>
      </c>
      <c r="CB392" s="325" t="str">
        <f>IF(COUNT(CB368,AA404)=2,ROUND(CB368*AA404/SUM(AA399:AA408),#REF!),"")</f>
        <v/>
      </c>
      <c r="CC392" s="325" t="str">
        <f>IF(COUNT(CC368,AB404)=2,ROUND(CC368*AB404/SUM(AB399:AB408),#REF!),"")</f>
        <v/>
      </c>
      <c r="CD392" s="325" t="str">
        <f>IF(COUNT(CD368,AC404)=2,ROUND(CD368*AC404/SUM(AC399:AC408),#REF!),"")</f>
        <v/>
      </c>
      <c r="CE392" s="325" t="str">
        <f>IF(COUNT(CE368,AD404)=2,ROUND(CE368*AD404/SUM(AD399:AD408),#REF!),"")</f>
        <v/>
      </c>
      <c r="CF392" s="325" t="str">
        <f>IF(COUNT(CF368,AE404)=2,ROUND(CF368*AE404/SUM(AE399:AE408),#REF!),"")</f>
        <v/>
      </c>
      <c r="CG392" s="325" t="str">
        <f>IF(COUNT(CG368,AF404)=2,ROUND(CG368*AF404/SUM(AF399:AF408),#REF!),"")</f>
        <v/>
      </c>
      <c r="CH392" s="563" t="s">
        <v>117</v>
      </c>
      <c r="CI392" s="563"/>
      <c r="CJ392" s="563"/>
      <c r="CK392" s="563"/>
      <c r="CL392" s="563"/>
      <c r="CM392" s="563"/>
      <c r="CN392" s="563"/>
      <c r="CO392" s="563"/>
      <c r="CP392" s="563"/>
      <c r="CQ392" s="563"/>
    </row>
    <row r="393" spans="3:97" s="243" customFormat="1" ht="13.5" customHeight="1">
      <c r="C393" s="273"/>
      <c r="D393" s="273"/>
      <c r="E393" s="245"/>
      <c r="F393" s="245"/>
      <c r="G393" s="245"/>
      <c r="H393" s="257"/>
      <c r="I393" s="257"/>
      <c r="J393" s="257"/>
      <c r="K393" s="257"/>
      <c r="L393" s="257"/>
      <c r="M393" s="257"/>
      <c r="N393" s="257"/>
      <c r="O393" s="257"/>
      <c r="P393" s="257"/>
      <c r="Q393" s="257"/>
      <c r="R393" s="257"/>
      <c r="S393" s="257"/>
      <c r="T393" s="257"/>
      <c r="U393" s="245"/>
      <c r="V393" s="245"/>
      <c r="W393" s="245"/>
      <c r="X393" s="245"/>
      <c r="Y393" s="274"/>
      <c r="Z393" s="274"/>
      <c r="AA393" s="257"/>
      <c r="AB393" s="257"/>
      <c r="AC393" s="257"/>
      <c r="AD393" s="273"/>
      <c r="AE393" s="273"/>
      <c r="AF393" s="245"/>
      <c r="AG393" s="245"/>
      <c r="AH393" s="245"/>
      <c r="AI393" s="271"/>
      <c r="AJ393" s="271"/>
      <c r="AK393" s="271"/>
      <c r="AL393" s="271"/>
      <c r="AM393" s="271"/>
      <c r="AN393" s="271"/>
      <c r="AO393" s="271"/>
      <c r="AP393" s="271"/>
      <c r="AQ393" s="271"/>
      <c r="AR393" s="271"/>
      <c r="AS393" s="271"/>
      <c r="AT393" s="271"/>
      <c r="AU393" s="272"/>
      <c r="AV393" s="275"/>
      <c r="AX393" s="569"/>
      <c r="AY393" s="569"/>
      <c r="AZ393" s="588"/>
      <c r="BA393" s="590"/>
      <c r="BB393" s="590"/>
      <c r="BC393" s="590"/>
      <c r="BD393" s="588"/>
      <c r="BE393" s="583"/>
      <c r="BF393" s="584"/>
      <c r="BG393" s="259"/>
      <c r="BH393" s="259"/>
      <c r="BI393" s="259"/>
      <c r="BJ393" s="259"/>
      <c r="BK393" s="259"/>
      <c r="BL393" s="259"/>
      <c r="BM393" s="259"/>
      <c r="BN393" s="259"/>
      <c r="BO393" s="259"/>
      <c r="BP393" s="259"/>
      <c r="BQ393" s="259"/>
      <c r="BR393" s="259"/>
      <c r="BS393" s="569"/>
      <c r="BT393" s="569"/>
      <c r="BU393" s="569"/>
      <c r="BV393" s="323" t="s">
        <v>172</v>
      </c>
      <c r="BW393" s="581"/>
      <c r="BX393" s="581"/>
      <c r="BY393" s="325" t="str">
        <f>IF(COUNT(BY369,X404)=2,ROUND(BY369*X404/SUM(X399:X408),#REF!),"")</f>
        <v/>
      </c>
      <c r="BZ393" s="325" t="str">
        <f>IF(COUNT(BZ369,Y404)=2,ROUND(BZ369*Y404/SUM(Y399:Y408),#REF!),"")</f>
        <v/>
      </c>
      <c r="CA393" s="325" t="str">
        <f>IF(COUNT(CA369,Z404)=2,ROUND(CA369*Z404/SUM(Z399:Z408),#REF!),"")</f>
        <v/>
      </c>
      <c r="CB393" s="325" t="str">
        <f>IF(COUNT(CB369,AA404)=2,ROUND(CB369*AA404/SUM(AA399:AA408),#REF!),"")</f>
        <v/>
      </c>
      <c r="CC393" s="325" t="str">
        <f>IF(COUNT(CC369,AB404)=2,ROUND(CC369*AB404/SUM(AB399:AB408),#REF!),"")</f>
        <v/>
      </c>
      <c r="CD393" s="325" t="str">
        <f>IF(COUNT(CD369,AC404)=2,ROUND(CD369*AC404/SUM(AC399:AC408),#REF!),"")</f>
        <v/>
      </c>
      <c r="CE393" s="325" t="str">
        <f>IF(COUNT(CE369,AD404)=2,ROUND(CE369*AD404/SUM(AD399:AD408),#REF!),"")</f>
        <v/>
      </c>
      <c r="CF393" s="325" t="str">
        <f>IF(COUNT(CF369,AE404)=2,ROUND(CF369*AE404/SUM(AE399:AE408),#REF!),"")</f>
        <v/>
      </c>
      <c r="CG393" s="325" t="str">
        <f>IF(COUNT(CG369,AF404)=2,ROUND(CG369*AF404/SUM(AF399:AF408),#REF!),"")</f>
        <v/>
      </c>
      <c r="CH393" s="564" t="str">
        <f>IF(CH392="","",CH392)</f>
        <v>風力</v>
      </c>
      <c r="CI393" s="564"/>
      <c r="CJ393" s="564"/>
      <c r="CK393" s="564"/>
      <c r="CL393" s="564"/>
      <c r="CM393" s="564"/>
      <c r="CN393" s="564"/>
      <c r="CO393" s="564"/>
      <c r="CP393" s="564"/>
      <c r="CQ393" s="564"/>
      <c r="CR393" s="271"/>
      <c r="CS393" s="271"/>
    </row>
    <row r="394" spans="3:97" s="243" customFormat="1" ht="13.5" customHeight="1">
      <c r="I394" s="257"/>
      <c r="J394" s="257"/>
      <c r="K394" s="257"/>
      <c r="L394" s="257"/>
      <c r="M394" s="257"/>
      <c r="N394" s="257"/>
      <c r="O394" s="257"/>
      <c r="P394" s="257"/>
      <c r="Q394" s="257"/>
      <c r="R394" s="257"/>
      <c r="S394" s="257"/>
      <c r="T394" s="257"/>
      <c r="U394" s="245"/>
      <c r="V394" s="245"/>
      <c r="W394" s="245"/>
      <c r="X394" s="245"/>
      <c r="Y394" s="274"/>
      <c r="Z394" s="274"/>
      <c r="AA394" s="257"/>
      <c r="AB394" s="257"/>
      <c r="AC394" s="257"/>
      <c r="AD394" s="273"/>
      <c r="AE394" s="273"/>
      <c r="AF394" s="245"/>
      <c r="AG394" s="245"/>
      <c r="AH394" s="245"/>
      <c r="AI394" s="271"/>
      <c r="AJ394" s="271"/>
      <c r="AK394" s="271"/>
      <c r="AL394" s="271"/>
      <c r="AM394" s="271"/>
      <c r="AN394" s="271"/>
      <c r="AO394" s="271"/>
      <c r="AP394" s="271"/>
      <c r="AQ394" s="271"/>
      <c r="AR394" s="271"/>
      <c r="AS394" s="271"/>
      <c r="AT394" s="271"/>
      <c r="AU394" s="272"/>
      <c r="AV394" s="257"/>
      <c r="AX394" s="569"/>
      <c r="AY394" s="569"/>
      <c r="AZ394" s="589"/>
      <c r="BA394" s="590"/>
      <c r="BB394" s="590"/>
      <c r="BC394" s="590"/>
      <c r="BD394" s="589"/>
      <c r="BE394" s="585" t="e">
        <f>IF(#REF!="発電事業者","月間送電電力量（GWh）","月間受電電力量（GWh）")</f>
        <v>#REF!</v>
      </c>
      <c r="BF394" s="586"/>
      <c r="BG394" s="325" t="str">
        <f>IF(COUNT(BG370,L404)=2,ROUND(BG370*L404/SUM(L399:L408),#REF!),"")</f>
        <v/>
      </c>
      <c r="BH394" s="325" t="str">
        <f>IF(COUNT(BH370,M404)=2,ROUND(BH370*M404/SUM(M399:M408),#REF!),"")</f>
        <v/>
      </c>
      <c r="BI394" s="325" t="str">
        <f>IF(COUNT(BI370,N404)=2,ROUND(BI370*N404/SUM(N399:N408),#REF!),"")</f>
        <v/>
      </c>
      <c r="BJ394" s="325" t="str">
        <f>IF(COUNT(BJ370,O404)=2,ROUND(BJ370*O404/SUM(O399:O408),#REF!),"")</f>
        <v/>
      </c>
      <c r="BK394" s="325" t="str">
        <f>IF(COUNT(BK370,P404)=2,ROUND(BK370*P404/SUM(P399:P408),#REF!),"")</f>
        <v/>
      </c>
      <c r="BL394" s="325" t="str">
        <f>IF(COUNT(BL370,Q404)=2,ROUND(BL370*Q404/SUM(Q399:Q408),#REF!),"")</f>
        <v/>
      </c>
      <c r="BM394" s="325" t="str">
        <f>IF(COUNT(BM370,R404)=2,ROUND(BM370*R404/SUM(R399:R408),#REF!),"")</f>
        <v/>
      </c>
      <c r="BN394" s="325" t="str">
        <f>IF(COUNT(BN370,S404)=2,ROUND(BN370*S404/SUM(S399:S408),#REF!),"")</f>
        <v/>
      </c>
      <c r="BO394" s="325" t="str">
        <f>IF(COUNT(BO370,T404)=2,ROUND(BO370*T404/SUM(T399:T408),#REF!),"")</f>
        <v/>
      </c>
      <c r="BP394" s="325" t="str">
        <f>IF(COUNT(BP370,U404)=2,ROUND(BP370*U404/SUM(U399:U408),#REF!),"")</f>
        <v/>
      </c>
      <c r="BQ394" s="325" t="str">
        <f>IF(COUNT(BQ370,V404)=2,ROUND(BQ370*V404/SUM(V399:V408),#REF!),"")</f>
        <v/>
      </c>
      <c r="BR394" s="325" t="str">
        <f>IF(COUNT(BR370,W404)=2,ROUND(BR370*W404/SUM(W399:W408),#REF!),"")</f>
        <v/>
      </c>
      <c r="BS394" s="569" t="e">
        <f>IF(#REF!="発電事業者","年間送電電力量（GWh）","年間受電電力量（GWh）")</f>
        <v>#REF!</v>
      </c>
      <c r="BT394" s="569"/>
      <c r="BU394" s="569"/>
      <c r="BV394" s="323" t="s">
        <v>25</v>
      </c>
      <c r="BW394" s="582"/>
      <c r="BX394" s="582"/>
      <c r="BY394" s="325" t="str">
        <f>IF(COUNT(BY370,X404)=2,ROUND(BY370*X404/SUM(X399:X408),#REF!),"")</f>
        <v/>
      </c>
      <c r="BZ394" s="325" t="str">
        <f>IF(COUNT(BZ370,Y404)=2,ROUND(BZ370*Y404/SUM(Y399:Y408),#REF!),"")</f>
        <v/>
      </c>
      <c r="CA394" s="325" t="str">
        <f>IF(COUNT(CA370,Z404)=2,ROUND(CA370*Z404/SUM(Z399:Z408),#REF!),"")</f>
        <v/>
      </c>
      <c r="CB394" s="325" t="str">
        <f>IF(COUNT(CB370,AA404)=2,ROUND(CB370*AA404/SUM(AA399:AA408),#REF!),"")</f>
        <v/>
      </c>
      <c r="CC394" s="325" t="str">
        <f>IF(COUNT(CC370,AB404)=2,ROUND(CC370*AB404/SUM(AB399:AB408),#REF!),"")</f>
        <v/>
      </c>
      <c r="CD394" s="325" t="str">
        <f>IF(COUNT(CD370,AC404)=2,ROUND(CD370*AC404/SUM(AC399:AC408),#REF!),"")</f>
        <v/>
      </c>
      <c r="CE394" s="325" t="str">
        <f>IF(COUNT(CE370,AD404)=2,ROUND(CE370*AD404/SUM(AD399:AD408),#REF!),"")</f>
        <v/>
      </c>
      <c r="CF394" s="325" t="str">
        <f>IF(COUNT(CF370,AE404)=2,ROUND(CF370*AE404/SUM(AE399:AE408),#REF!),"")</f>
        <v/>
      </c>
      <c r="CG394" s="325" t="str">
        <f>IF(COUNT(CG370,AF404)=2,ROUND(CG370*AF404/SUM(AF399:AF408),#REF!),"")</f>
        <v/>
      </c>
      <c r="CH394" s="565" t="str">
        <f>IF(COUNTA(AG404)=0,"",AG404)</f>
        <v/>
      </c>
      <c r="CI394" s="565"/>
      <c r="CJ394" s="565"/>
      <c r="CK394" s="565"/>
      <c r="CL394" s="565"/>
      <c r="CM394" s="565"/>
      <c r="CN394" s="565"/>
      <c r="CO394" s="565"/>
      <c r="CP394" s="565"/>
      <c r="CQ394" s="565"/>
    </row>
    <row r="395" spans="3:97" s="243" customFormat="1" ht="13.5" customHeight="1">
      <c r="C395" s="273"/>
      <c r="D395" s="273"/>
      <c r="E395" s="245"/>
      <c r="F395" s="245"/>
      <c r="G395" s="245"/>
      <c r="H395" s="257"/>
      <c r="I395" s="257"/>
      <c r="J395" s="257"/>
      <c r="K395" s="257"/>
      <c r="L395" s="257"/>
      <c r="M395" s="257"/>
      <c r="N395" s="257"/>
      <c r="O395" s="257"/>
      <c r="P395" s="257"/>
      <c r="Q395" s="257"/>
      <c r="R395" s="257"/>
      <c r="S395" s="257"/>
      <c r="T395" s="257"/>
      <c r="U395" s="257"/>
      <c r="V395" s="257"/>
      <c r="W395" s="257"/>
      <c r="X395" s="257"/>
      <c r="Y395" s="257"/>
      <c r="Z395" s="257"/>
      <c r="AA395" s="257"/>
      <c r="AB395" s="257"/>
      <c r="AC395" s="257"/>
      <c r="AD395" s="257"/>
      <c r="AE395" s="257"/>
      <c r="AF395" s="257"/>
      <c r="AG395" s="257"/>
      <c r="AH395" s="257"/>
      <c r="AI395" s="257"/>
      <c r="AJ395" s="257"/>
      <c r="AK395" s="257"/>
      <c r="AL395" s="257"/>
      <c r="AM395" s="257"/>
      <c r="AN395" s="257"/>
      <c r="AO395" s="257"/>
      <c r="AP395" s="257"/>
      <c r="AQ395" s="257"/>
      <c r="AR395" s="257"/>
      <c r="AS395" s="257"/>
      <c r="AT395" s="257"/>
      <c r="AU395" s="257"/>
      <c r="AV395" s="275"/>
      <c r="AX395" s="569" t="str">
        <f>IF(C405="","",C405)</f>
        <v/>
      </c>
      <c r="AY395" s="569"/>
      <c r="AZ395" s="587" t="str">
        <f>IF(E405="","",E405)</f>
        <v/>
      </c>
      <c r="BA395" s="590" t="str">
        <f ca="1">IF(F405="","",F405)</f>
        <v/>
      </c>
      <c r="BB395" s="590"/>
      <c r="BC395" s="590"/>
      <c r="BD395" s="587" t="str">
        <f>IF(I405="","",I405)</f>
        <v/>
      </c>
      <c r="BE395" s="578" t="e">
        <f>IF(#REF!="発電事業者","送電電力（MW）","受電電力（MW）")</f>
        <v>#REF!</v>
      </c>
      <c r="BF395" s="579"/>
      <c r="BG395" s="325" t="str">
        <f>IF(COUNT(BG368,L405)=2,ROUND(BG368*L405/SUM(L399:L408),#REF!),"")</f>
        <v/>
      </c>
      <c r="BH395" s="325" t="str">
        <f>IF(COUNT(BH368,M405)=2,ROUND(BH368*M405/SUM(M399:M408),#REF!),"")</f>
        <v/>
      </c>
      <c r="BI395" s="325" t="str">
        <f>IF(COUNT(BI368,N405)=2,ROUND(BI368*N405/SUM(N399:N408),#REF!),"")</f>
        <v/>
      </c>
      <c r="BJ395" s="325" t="str">
        <f>IF(COUNT(BJ368,O405)=2,ROUND(BJ368*O405/SUM(O399:O408),#REF!),"")</f>
        <v/>
      </c>
      <c r="BK395" s="325" t="str">
        <f>IF(COUNT(BK368,P405)=2,ROUND(BK368*P405/SUM(P399:P408),#REF!),"")</f>
        <v/>
      </c>
      <c r="BL395" s="325" t="str">
        <f>IF(COUNT(BL368,Q405)=2,ROUND(BL368*Q405/SUM(Q399:Q408),#REF!),"")</f>
        <v/>
      </c>
      <c r="BM395" s="325" t="str">
        <f>IF(COUNT(BM368,R405)=2,ROUND(BM368*R405/SUM(R399:R408),#REF!),"")</f>
        <v/>
      </c>
      <c r="BN395" s="325" t="str">
        <f>IF(COUNT(BN368,S405)=2,ROUND(BN368*S405/SUM(S399:S408),#REF!),"")</f>
        <v/>
      </c>
      <c r="BO395" s="325" t="str">
        <f>IF(COUNT(BO368,T405)=2,ROUND(BO368*T405/SUM(T399:T408),#REF!),"")</f>
        <v/>
      </c>
      <c r="BP395" s="325" t="str">
        <f>IF(COUNT(BP368,U405)=2,ROUND(BP368*U405/SUM(U399:U408),#REF!),"")</f>
        <v/>
      </c>
      <c r="BQ395" s="325" t="str">
        <f>IF(COUNT(BQ368,V405)=2,ROUND(BQ368*V405/SUM(V399:V408),#REF!),"")</f>
        <v/>
      </c>
      <c r="BR395" s="325" t="str">
        <f>IF(COUNT(BR368,W405)=2,ROUND(BR368*W405/SUM(W399:W408),#REF!),"")</f>
        <v/>
      </c>
      <c r="BS395" s="569" t="e">
        <f>IF(#REF!="発電事業者","送電電力（MW）","受電電力（MW）")</f>
        <v>#REF!</v>
      </c>
      <c r="BT395" s="569"/>
      <c r="BU395" s="569"/>
      <c r="BV395" s="323" t="s">
        <v>171</v>
      </c>
      <c r="BW395" s="580"/>
      <c r="BX395" s="580"/>
      <c r="BY395" s="325" t="str">
        <f>IF(COUNT(BY368,X405)=2,ROUND(BY368*X405/SUM(X399:X408),#REF!),"")</f>
        <v/>
      </c>
      <c r="BZ395" s="325" t="str">
        <f>IF(COUNT(BZ368,Y405)=2,ROUND(BZ368*Y405/SUM(Y399:Y408),#REF!),"")</f>
        <v/>
      </c>
      <c r="CA395" s="325" t="str">
        <f>IF(COUNT(CA368,Z405)=2,ROUND(CA368*Z405/SUM(Z399:Z408),#REF!),"")</f>
        <v/>
      </c>
      <c r="CB395" s="325" t="str">
        <f>IF(COUNT(CB368,AA405)=2,ROUND(CB368*AA405/SUM(AA399:AA408),#REF!),"")</f>
        <v/>
      </c>
      <c r="CC395" s="325" t="str">
        <f>IF(COUNT(CC368,AB405)=2,ROUND(CC368*AB405/SUM(AB399:AB408),#REF!),"")</f>
        <v/>
      </c>
      <c r="CD395" s="325" t="str">
        <f>IF(COUNT(CD368,AC405)=2,ROUND(CD368*AC405/SUM(AC399:AC408),#REF!),"")</f>
        <v/>
      </c>
      <c r="CE395" s="325" t="str">
        <f>IF(COUNT(CE368,AD405)=2,ROUND(CE368*AD405/SUM(AD399:AD408),#REF!),"")</f>
        <v/>
      </c>
      <c r="CF395" s="325" t="str">
        <f>IF(COUNT(CF368,AE405)=2,ROUND(CF368*AE405/SUM(AE399:AE408),#REF!),"")</f>
        <v/>
      </c>
      <c r="CG395" s="325" t="str">
        <f>IF(COUNT(CG368,AF405)=2,ROUND(CG368*AF405/SUM(AF399:AF408),#REF!),"")</f>
        <v/>
      </c>
      <c r="CH395" s="563" t="s">
        <v>117</v>
      </c>
      <c r="CI395" s="563"/>
      <c r="CJ395" s="563"/>
      <c r="CK395" s="563"/>
      <c r="CL395" s="563"/>
      <c r="CM395" s="563"/>
      <c r="CN395" s="563"/>
      <c r="CO395" s="563"/>
      <c r="CP395" s="563"/>
      <c r="CQ395" s="563"/>
    </row>
    <row r="396" spans="3:97" s="243" customFormat="1" ht="13.5" customHeight="1">
      <c r="C396" s="241" t="e">
        <f>IF(#REF!="発電事業者","送電相手先諸元","購入相手先諸元")</f>
        <v>#REF!</v>
      </c>
      <c r="D396" s="236"/>
      <c r="E396" s="236"/>
      <c r="F396" s="242">
        <v>0</v>
      </c>
      <c r="G396" s="237" t="s">
        <v>255</v>
      </c>
      <c r="H396" s="236"/>
      <c r="I396" s="236"/>
      <c r="J396" s="236"/>
      <c r="K396" s="236"/>
      <c r="AV396" s="257"/>
      <c r="AX396" s="569"/>
      <c r="AY396" s="569"/>
      <c r="AZ396" s="588"/>
      <c r="BA396" s="590"/>
      <c r="BB396" s="590"/>
      <c r="BC396" s="590"/>
      <c r="BD396" s="588"/>
      <c r="BE396" s="583"/>
      <c r="BF396" s="584"/>
      <c r="BG396" s="259"/>
      <c r="BH396" s="259"/>
      <c r="BI396" s="259"/>
      <c r="BJ396" s="259"/>
      <c r="BK396" s="259"/>
      <c r="BL396" s="259"/>
      <c r="BM396" s="259"/>
      <c r="BN396" s="259"/>
      <c r="BO396" s="259"/>
      <c r="BP396" s="259"/>
      <c r="BQ396" s="259"/>
      <c r="BR396" s="259"/>
      <c r="BS396" s="569"/>
      <c r="BT396" s="569"/>
      <c r="BU396" s="569"/>
      <c r="BV396" s="323" t="s">
        <v>172</v>
      </c>
      <c r="BW396" s="581"/>
      <c r="BX396" s="581"/>
      <c r="BY396" s="325" t="str">
        <f>IF(COUNT(BY369,X405)=2,ROUND(BY369*X405/SUM(X399:X408),#REF!),"")</f>
        <v/>
      </c>
      <c r="BZ396" s="325" t="str">
        <f>IF(COUNT(BZ369,Y405)=2,ROUND(BZ369*Y405/SUM(Y399:Y408),#REF!),"")</f>
        <v/>
      </c>
      <c r="CA396" s="325" t="str">
        <f>IF(COUNT(CA369,Z405)=2,ROUND(CA369*Z405/SUM(Z399:Z408),#REF!),"")</f>
        <v/>
      </c>
      <c r="CB396" s="325" t="str">
        <f>IF(COUNT(CB369,AA405)=2,ROUND(CB369*AA405/SUM(AA399:AA408),#REF!),"")</f>
        <v/>
      </c>
      <c r="CC396" s="325" t="str">
        <f>IF(COUNT(CC369,AB405)=2,ROUND(CC369*AB405/SUM(AB399:AB408),#REF!),"")</f>
        <v/>
      </c>
      <c r="CD396" s="325" t="str">
        <f>IF(COUNT(CD369,AC405)=2,ROUND(CD369*AC405/SUM(AC399:AC408),#REF!),"")</f>
        <v/>
      </c>
      <c r="CE396" s="325" t="str">
        <f>IF(COUNT(CE369,AD405)=2,ROUND(CE369*AD405/SUM(AD399:AD408),#REF!),"")</f>
        <v/>
      </c>
      <c r="CF396" s="325" t="str">
        <f>IF(COUNT(CF369,AE405)=2,ROUND(CF369*AE405/SUM(AE399:AE408),#REF!),"")</f>
        <v/>
      </c>
      <c r="CG396" s="325" t="str">
        <f>IF(COUNT(CG369,AF405)=2,ROUND(CG369*AF405/SUM(AF399:AF408),#REF!),"")</f>
        <v/>
      </c>
      <c r="CH396" s="564" t="str">
        <f>IF(CH395="","",CH395)</f>
        <v>風力</v>
      </c>
      <c r="CI396" s="564"/>
      <c r="CJ396" s="564"/>
      <c r="CK396" s="564"/>
      <c r="CL396" s="564"/>
      <c r="CM396" s="564"/>
      <c r="CN396" s="564"/>
      <c r="CO396" s="564"/>
      <c r="CP396" s="564"/>
      <c r="CQ396" s="564"/>
    </row>
    <row r="397" spans="3:97" s="243" customFormat="1" ht="13.5" customHeight="1">
      <c r="C397" s="594" t="s">
        <v>200</v>
      </c>
      <c r="D397" s="594"/>
      <c r="E397" s="594" t="s">
        <v>201</v>
      </c>
      <c r="F397" s="594" t="s">
        <v>202</v>
      </c>
      <c r="G397" s="594"/>
      <c r="H397" s="594"/>
      <c r="I397" s="595" t="s">
        <v>204</v>
      </c>
      <c r="J397" s="597" t="e">
        <f>IF(#REF!="発電事業者","送電先","購入先")</f>
        <v>#REF!</v>
      </c>
      <c r="K397" s="598"/>
      <c r="L397" s="601" t="e">
        <f>DATE(#REF!,1,1)</f>
        <v>#REF!</v>
      </c>
      <c r="M397" s="602"/>
      <c r="N397" s="602"/>
      <c r="O397" s="602"/>
      <c r="P397" s="602"/>
      <c r="Q397" s="602"/>
      <c r="R397" s="602"/>
      <c r="S397" s="602"/>
      <c r="T397" s="602"/>
      <c r="U397" s="602"/>
      <c r="V397" s="602"/>
      <c r="W397" s="603"/>
      <c r="X397" s="592" t="e">
        <f>DATE(#REF!+1,1,1)</f>
        <v>#REF!</v>
      </c>
      <c r="Y397" s="592" t="e">
        <f>DATE(#REF!+2,1,1)</f>
        <v>#REF!</v>
      </c>
      <c r="Z397" s="592" t="e">
        <f>DATE(#REF!+3,1,1)</f>
        <v>#REF!</v>
      </c>
      <c r="AA397" s="592" t="e">
        <f>DATE(#REF!+4,1,1)</f>
        <v>#REF!</v>
      </c>
      <c r="AB397" s="592" t="e">
        <f>DATE(#REF!+5,1,1)</f>
        <v>#REF!</v>
      </c>
      <c r="AC397" s="592" t="e">
        <f>DATE(#REF!+6,1,1)</f>
        <v>#REF!</v>
      </c>
      <c r="AD397" s="592" t="e">
        <f>DATE(#REF!+7,1,1)</f>
        <v>#REF!</v>
      </c>
      <c r="AE397" s="592" t="e">
        <f>DATE(#REF!+8,1,1)</f>
        <v>#REF!</v>
      </c>
      <c r="AF397" s="592" t="e">
        <f>DATE(#REF!+9,1,1)</f>
        <v>#REF!</v>
      </c>
      <c r="AG397" s="594" t="s">
        <v>253</v>
      </c>
      <c r="AH397" s="594"/>
      <c r="AI397" s="594"/>
      <c r="AJ397" s="594"/>
      <c r="AK397" s="594"/>
      <c r="AL397" s="594"/>
      <c r="AM397" s="594"/>
      <c r="AN397" s="594"/>
      <c r="AO397" s="594"/>
      <c r="AP397" s="594"/>
      <c r="AV397" s="275"/>
      <c r="AX397" s="569"/>
      <c r="AY397" s="569"/>
      <c r="AZ397" s="589"/>
      <c r="BA397" s="590"/>
      <c r="BB397" s="590"/>
      <c r="BC397" s="590"/>
      <c r="BD397" s="589"/>
      <c r="BE397" s="585" t="e">
        <f>IF(#REF!="発電事業者","月間送電電力量（GWh）","月間受電電力量（GWh）")</f>
        <v>#REF!</v>
      </c>
      <c r="BF397" s="586"/>
      <c r="BG397" s="325" t="str">
        <f>IF(COUNT(BG370,L405)=2,ROUND(BG370*L405/SUM(L399:L408),#REF!),"")</f>
        <v/>
      </c>
      <c r="BH397" s="325" t="str">
        <f>IF(COUNT(BH370,M405)=2,ROUND(BH370*M405/SUM(M399:M408),#REF!),"")</f>
        <v/>
      </c>
      <c r="BI397" s="325" t="str">
        <f>IF(COUNT(BI370,N405)=2,ROUND(BI370*N405/SUM(N399:N408),#REF!),"")</f>
        <v/>
      </c>
      <c r="BJ397" s="325" t="str">
        <f>IF(COUNT(BJ370,O405)=2,ROUND(BJ370*O405/SUM(O399:O408),#REF!),"")</f>
        <v/>
      </c>
      <c r="BK397" s="325" t="str">
        <f>IF(COUNT(BK370,P405)=2,ROUND(BK370*P405/SUM(P399:P408),#REF!),"")</f>
        <v/>
      </c>
      <c r="BL397" s="325" t="str">
        <f>IF(COUNT(BL370,Q405)=2,ROUND(BL370*Q405/SUM(Q399:Q408),#REF!),"")</f>
        <v/>
      </c>
      <c r="BM397" s="325" t="str">
        <f>IF(COUNT(BM370,R405)=2,ROUND(BM370*R405/SUM(R399:R408),#REF!),"")</f>
        <v/>
      </c>
      <c r="BN397" s="325" t="str">
        <f>IF(COUNT(BN370,S405)=2,ROUND(BN370*S405/SUM(S399:S408),#REF!),"")</f>
        <v/>
      </c>
      <c r="BO397" s="325" t="str">
        <f>IF(COUNT(BO370,T405)=2,ROUND(BO370*T405/SUM(T399:T408),#REF!),"")</f>
        <v/>
      </c>
      <c r="BP397" s="325" t="str">
        <f>IF(COUNT(BP370,U405)=2,ROUND(BP370*U405/SUM(U399:U408),#REF!),"")</f>
        <v/>
      </c>
      <c r="BQ397" s="325" t="str">
        <f>IF(COUNT(BQ370,V405)=2,ROUND(BQ370*V405/SUM(V399:V408),#REF!),"")</f>
        <v/>
      </c>
      <c r="BR397" s="325" t="str">
        <f>IF(COUNT(BR370,W405)=2,ROUND(BR370*W405/SUM(W399:W408),#REF!),"")</f>
        <v/>
      </c>
      <c r="BS397" s="569" t="e">
        <f>IF(#REF!="発電事業者","年間送電電力量（GWh）","年間受電電力量（GWh）")</f>
        <v>#REF!</v>
      </c>
      <c r="BT397" s="569"/>
      <c r="BU397" s="569"/>
      <c r="BV397" s="323" t="s">
        <v>25</v>
      </c>
      <c r="BW397" s="582"/>
      <c r="BX397" s="582"/>
      <c r="BY397" s="325" t="str">
        <f>IF(COUNT(BY370,X405)=2,ROUND(BY370*X405/SUM(X399:X408),#REF!),"")</f>
        <v/>
      </c>
      <c r="BZ397" s="325" t="str">
        <f>IF(COUNT(BZ370,Y405)=2,ROUND(BZ370*Y405/SUM(Y399:Y408),#REF!),"")</f>
        <v/>
      </c>
      <c r="CA397" s="325" t="str">
        <f>IF(COUNT(CA370,Z405)=2,ROUND(CA370*Z405/SUM(Z399:Z408),#REF!),"")</f>
        <v/>
      </c>
      <c r="CB397" s="325" t="str">
        <f>IF(COUNT(CB370,AA405)=2,ROUND(CB370*AA405/SUM(AA399:AA408),#REF!),"")</f>
        <v/>
      </c>
      <c r="CC397" s="325" t="str">
        <f>IF(COUNT(CC370,AB405)=2,ROUND(CC370*AB405/SUM(AB399:AB408),#REF!),"")</f>
        <v/>
      </c>
      <c r="CD397" s="325" t="str">
        <f>IF(COUNT(CD370,AC405)=2,ROUND(CD370*AC405/SUM(AC399:AC408),#REF!),"")</f>
        <v/>
      </c>
      <c r="CE397" s="325" t="str">
        <f>IF(COUNT(CE370,AD405)=2,ROUND(CE370*AD405/SUM(AD399:AD408),#REF!),"")</f>
        <v/>
      </c>
      <c r="CF397" s="325" t="str">
        <f>IF(COUNT(CF370,AE405)=2,ROUND(CF370*AE405/SUM(AE399:AE408),#REF!),"")</f>
        <v/>
      </c>
      <c r="CG397" s="325" t="str">
        <f>IF(COUNT(CG370,AF405)=2,ROUND(CG370*AF405/SUM(AF399:AF408),#REF!),"")</f>
        <v/>
      </c>
      <c r="CH397" s="565" t="str">
        <f>IF(COUNTA(AG405)=0,"",AG405)</f>
        <v/>
      </c>
      <c r="CI397" s="565"/>
      <c r="CJ397" s="565"/>
      <c r="CK397" s="565"/>
      <c r="CL397" s="565"/>
      <c r="CM397" s="565"/>
      <c r="CN397" s="565"/>
      <c r="CO397" s="565"/>
      <c r="CP397" s="565"/>
      <c r="CQ397" s="565"/>
    </row>
    <row r="398" spans="3:97" s="243" customFormat="1" ht="13.5" customHeight="1">
      <c r="C398" s="594"/>
      <c r="D398" s="594"/>
      <c r="E398" s="594"/>
      <c r="F398" s="594"/>
      <c r="G398" s="594"/>
      <c r="H398" s="594"/>
      <c r="I398" s="596"/>
      <c r="J398" s="599"/>
      <c r="K398" s="600"/>
      <c r="L398" s="320" t="s">
        <v>194</v>
      </c>
      <c r="M398" s="320" t="s">
        <v>195</v>
      </c>
      <c r="N398" s="320" t="s">
        <v>161</v>
      </c>
      <c r="O398" s="320" t="s">
        <v>162</v>
      </c>
      <c r="P398" s="320" t="s">
        <v>163</v>
      </c>
      <c r="Q398" s="320" t="s">
        <v>164</v>
      </c>
      <c r="R398" s="320" t="s">
        <v>165</v>
      </c>
      <c r="S398" s="320" t="s">
        <v>166</v>
      </c>
      <c r="T398" s="320" t="s">
        <v>167</v>
      </c>
      <c r="U398" s="320" t="s">
        <v>168</v>
      </c>
      <c r="V398" s="320" t="s">
        <v>169</v>
      </c>
      <c r="W398" s="320" t="s">
        <v>170</v>
      </c>
      <c r="X398" s="593">
        <v>43101</v>
      </c>
      <c r="Y398" s="593">
        <v>43466</v>
      </c>
      <c r="Z398" s="593">
        <v>43831</v>
      </c>
      <c r="AA398" s="593">
        <v>44197</v>
      </c>
      <c r="AB398" s="593">
        <v>44562</v>
      </c>
      <c r="AC398" s="593">
        <v>44927</v>
      </c>
      <c r="AD398" s="593">
        <v>45292</v>
      </c>
      <c r="AE398" s="593">
        <v>45658</v>
      </c>
      <c r="AF398" s="593">
        <v>46023</v>
      </c>
      <c r="AG398" s="594"/>
      <c r="AH398" s="594"/>
      <c r="AI398" s="594"/>
      <c r="AJ398" s="594"/>
      <c r="AK398" s="594"/>
      <c r="AL398" s="594"/>
      <c r="AM398" s="594"/>
      <c r="AN398" s="594"/>
      <c r="AO398" s="594"/>
      <c r="AP398" s="594"/>
      <c r="AV398" s="275"/>
      <c r="AX398" s="569" t="str">
        <f>IF(C406="","",C406)</f>
        <v/>
      </c>
      <c r="AY398" s="569"/>
      <c r="AZ398" s="587" t="str">
        <f>IF(E406="","",E406)</f>
        <v/>
      </c>
      <c r="BA398" s="590" t="str">
        <f ca="1">IF(F406="","",F406)</f>
        <v/>
      </c>
      <c r="BB398" s="590"/>
      <c r="BC398" s="590"/>
      <c r="BD398" s="587" t="str">
        <f>IF(I406="","",I406)</f>
        <v/>
      </c>
      <c r="BE398" s="578" t="e">
        <f>IF(#REF!="発電事業者","送電電力（MW）","受電電力（MW）")</f>
        <v>#REF!</v>
      </c>
      <c r="BF398" s="579"/>
      <c r="BG398" s="325" t="str">
        <f>IF(COUNT(BG368,L406)=2,ROUND(BG368*L406/SUM(L399:L408),#REF!),"")</f>
        <v/>
      </c>
      <c r="BH398" s="325" t="str">
        <f>IF(COUNT(BH368,M406)=2,ROUND(BH368*M406/SUM(M399:M408),#REF!),"")</f>
        <v/>
      </c>
      <c r="BI398" s="325" t="str">
        <f>IF(COUNT(BI368,N406)=2,ROUND(BI368*N406/SUM(N399:N408),#REF!),"")</f>
        <v/>
      </c>
      <c r="BJ398" s="325" t="str">
        <f>IF(COUNT(BJ368,O406)=2,ROUND(BJ368*O406/SUM(O399:O408),#REF!),"")</f>
        <v/>
      </c>
      <c r="BK398" s="325" t="str">
        <f>IF(COUNT(BK368,P406)=2,ROUND(BK368*P406/SUM(P399:P408),#REF!),"")</f>
        <v/>
      </c>
      <c r="BL398" s="325" t="str">
        <f>IF(COUNT(BL368,Q406)=2,ROUND(BL368*Q406/SUM(Q399:Q408),#REF!),"")</f>
        <v/>
      </c>
      <c r="BM398" s="325" t="str">
        <f>IF(COUNT(BM368,R406)=2,ROUND(BM368*R406/SUM(R399:R408),#REF!),"")</f>
        <v/>
      </c>
      <c r="BN398" s="325" t="str">
        <f>IF(COUNT(BN368,S406)=2,ROUND(BN368*S406/SUM(S399:S408),#REF!),"")</f>
        <v/>
      </c>
      <c r="BO398" s="325" t="str">
        <f>IF(COUNT(BO368,T406)=2,ROUND(BO368*T406/SUM(T399:T408),#REF!),"")</f>
        <v/>
      </c>
      <c r="BP398" s="325" t="str">
        <f>IF(COUNT(BP368,U406)=2,ROUND(BP368*U406/SUM(U399:U408),#REF!),"")</f>
        <v/>
      </c>
      <c r="BQ398" s="325" t="str">
        <f>IF(COUNT(BQ368,V406)=2,ROUND(BQ368*V406/SUM(V399:V408),#REF!),"")</f>
        <v/>
      </c>
      <c r="BR398" s="325" t="str">
        <f>IF(COUNT(BR368,W406)=2,ROUND(BR368*W406/SUM(W399:W408),#REF!),"")</f>
        <v/>
      </c>
      <c r="BS398" s="569" t="e">
        <f>IF(#REF!="発電事業者","送電電力（MW）","受電電力（MW）")</f>
        <v>#REF!</v>
      </c>
      <c r="BT398" s="569"/>
      <c r="BU398" s="569"/>
      <c r="BV398" s="323" t="s">
        <v>171</v>
      </c>
      <c r="BW398" s="580"/>
      <c r="BX398" s="580"/>
      <c r="BY398" s="325" t="str">
        <f>IF(COUNT(BY368,X406)=2,ROUND(BY368*X406/SUM(X399:X408),#REF!),"")</f>
        <v/>
      </c>
      <c r="BZ398" s="325" t="str">
        <f>IF(COUNT(BZ368,Y406)=2,ROUND(BZ368*Y406/SUM(Y399:Y408),#REF!),"")</f>
        <v/>
      </c>
      <c r="CA398" s="325" t="str">
        <f>IF(COUNT(CA368,Z406)=2,ROUND(CA368*Z406/SUM(Z399:Z408),#REF!),"")</f>
        <v/>
      </c>
      <c r="CB398" s="325" t="str">
        <f>IF(COUNT(CB368,AA406)=2,ROUND(CB368*AA406/SUM(AA399:AA408),#REF!),"")</f>
        <v/>
      </c>
      <c r="CC398" s="325" t="str">
        <f>IF(COUNT(CC368,AB406)=2,ROUND(CC368*AB406/SUM(AB399:AB408),#REF!),"")</f>
        <v/>
      </c>
      <c r="CD398" s="325" t="str">
        <f>IF(COUNT(CD368,AC406)=2,ROUND(CD368*AC406/SUM(AC399:AC408),#REF!),"")</f>
        <v/>
      </c>
      <c r="CE398" s="325" t="str">
        <f>IF(COUNT(CE368,AD406)=2,ROUND(CE368*AD406/SUM(AD399:AD408),#REF!),"")</f>
        <v/>
      </c>
      <c r="CF398" s="325" t="str">
        <f>IF(COUNT(CF368,AE406)=2,ROUND(CF368*AE406/SUM(AE399:AE408),#REF!),"")</f>
        <v/>
      </c>
      <c r="CG398" s="325" t="str">
        <f>IF(COUNT(CG368,AF406)=2,ROUND(CG368*AF406/SUM(AF399:AF408),#REF!),"")</f>
        <v/>
      </c>
      <c r="CH398" s="563" t="s">
        <v>117</v>
      </c>
      <c r="CI398" s="563"/>
      <c r="CJ398" s="563"/>
      <c r="CK398" s="563"/>
      <c r="CL398" s="563"/>
      <c r="CM398" s="563"/>
      <c r="CN398" s="563"/>
      <c r="CO398" s="563"/>
      <c r="CP398" s="563"/>
      <c r="CQ398" s="563"/>
    </row>
    <row r="399" spans="3:97" s="243" customFormat="1" ht="13.5" customHeight="1">
      <c r="C399" s="568"/>
      <c r="D399" s="568"/>
      <c r="E399" s="324"/>
      <c r="F399" s="569" t="str">
        <f ca="1">IF(E399="","",VLOOKUP(E399,INDIRECT(AR399),2,FALSE))</f>
        <v/>
      </c>
      <c r="G399" s="569"/>
      <c r="H399" s="569"/>
      <c r="I399" s="323" t="str">
        <f>IF(E399="","",E363)</f>
        <v/>
      </c>
      <c r="J399" s="569" t="e">
        <f>J397&amp;"１"</f>
        <v>#REF!</v>
      </c>
      <c r="K399" s="569"/>
      <c r="L399" s="277">
        <f t="shared" ref="L399:W399" si="95">IF($F396=0,IF(100-SUM(L400:L408)=0,"",100-SUM(L400:L408)),IF(H373-SUM(L400:L408)=0,"",H373-SUM(L400:L408)))</f>
        <v>100</v>
      </c>
      <c r="M399" s="277">
        <f t="shared" si="95"/>
        <v>100</v>
      </c>
      <c r="N399" s="277">
        <f t="shared" si="95"/>
        <v>100</v>
      </c>
      <c r="O399" s="277">
        <f t="shared" si="95"/>
        <v>100</v>
      </c>
      <c r="P399" s="277">
        <f t="shared" si="95"/>
        <v>100</v>
      </c>
      <c r="Q399" s="277">
        <f t="shared" si="95"/>
        <v>100</v>
      </c>
      <c r="R399" s="277">
        <f t="shared" si="95"/>
        <v>100</v>
      </c>
      <c r="S399" s="277">
        <f t="shared" si="95"/>
        <v>100</v>
      </c>
      <c r="T399" s="277">
        <f t="shared" si="95"/>
        <v>100</v>
      </c>
      <c r="U399" s="277">
        <f t="shared" si="95"/>
        <v>100</v>
      </c>
      <c r="V399" s="277">
        <f t="shared" si="95"/>
        <v>100</v>
      </c>
      <c r="W399" s="277">
        <f t="shared" si="95"/>
        <v>100</v>
      </c>
      <c r="X399" s="277">
        <f>IF($F396=0,IF(100-SUM(X400:X408)=0,"",100-SUM(X400:X408)),IF(H375-SUM(X400:X408)=0,"",H375-SUM(X400:X408)))</f>
        <v>100</v>
      </c>
      <c r="Y399" s="277">
        <f>IF($F396=0,IF(100-SUM(Y400:Y408)=0,"",100-SUM(Y400:Y408)),IF(H377-SUM(Y400:Y408)=0,"",H377-SUM(Y400:Y408)))</f>
        <v>100</v>
      </c>
      <c r="Z399" s="277">
        <f>IF($F396=0,IF(100-SUM(Z400:Z408)=0,"",100-SUM(Z400:Z408)),IF(H379-SUM(Z400:Z408)=0,"",H379-SUM(Z400:Z408)))</f>
        <v>100</v>
      </c>
      <c r="AA399" s="277">
        <f>IF($F396=0,IF(100-SUM(AA400:AA408)=0,"",100-SUM(AA400:AA408)),IF(H381-SUM(AA400:AA408)=0,"",H381-SUM(AA400:AA408)))</f>
        <v>100</v>
      </c>
      <c r="AB399" s="277">
        <f>IF($F396=0,IF(100-SUM(AB400:AB408)=0,"",100-SUM(AB400:AB408)),IF(H383-SUM(AB400:AB408)=0,"",H383-SUM(AB400:AB408)))</f>
        <v>100</v>
      </c>
      <c r="AC399" s="277">
        <f>IF($F396=0,IF(100-SUM(AC400:AC408)=0,"",100-SUM(AC400:AC408)),IF(H385-SUM(AC400:AC408)=0,"",H385-SUM(AC400:AC408)))</f>
        <v>100</v>
      </c>
      <c r="AD399" s="277">
        <f>IF($F396=0,IF(100-SUM(AD400:AD408)=0,"",100-SUM(AD400:AD408)),IF(H387-SUM(AD400:AD408)=0,"",H387-SUM(AD400:AD408)))</f>
        <v>100</v>
      </c>
      <c r="AE399" s="277">
        <f>IF($F396=0,IF(100-SUM(AE400:AE408)=0,"",100-SUM(AE400:AE408)),IF(H389-SUM(AE400:AE408)=0,"",H389-SUM(AE400:AE408)))</f>
        <v>100</v>
      </c>
      <c r="AF399" s="277">
        <f>IF($F396=0,IF(100-SUM(AF400:AF408)=0,"",100-SUM(AF400:AF408)),IF(H391-SUM(AF400:AF408)=0,"",H391-SUM(AF400:AF408)))</f>
        <v>100</v>
      </c>
      <c r="AG399" s="570"/>
      <c r="AH399" s="570"/>
      <c r="AI399" s="570"/>
      <c r="AJ399" s="570"/>
      <c r="AK399" s="570"/>
      <c r="AL399" s="570"/>
      <c r="AM399" s="570"/>
      <c r="AN399" s="570"/>
      <c r="AO399" s="570"/>
      <c r="AP399" s="570"/>
      <c r="AR399" s="591" t="b">
        <f t="shared" ref="AR399:AR408" si="96">IF(C399="発電事業者","事業者リスト一覧!D3:E1002", IF(C399="小売電気事業者","事業者リスト一覧!J3:K1002", IF(C399="一般送配電事業者","事業者リスト一覧!G3:H13", IF(C399="送電事業者","事業者リスト一覧!G16:H21", IF(C399="特定送配電事業者","事業者リスト一覧!G24:H44", IF(C399="登録特定送配電事業者","事業者リスト一覧!G47:H87", IF(C399="その他事業者","事業者リスト一覧!G90:H100")))))))</f>
        <v>0</v>
      </c>
      <c r="AS399" s="591"/>
      <c r="AT399" s="591"/>
      <c r="AU399" s="281" t="s">
        <v>160</v>
      </c>
      <c r="AV399" s="275"/>
      <c r="AX399" s="569"/>
      <c r="AY399" s="569"/>
      <c r="AZ399" s="588"/>
      <c r="BA399" s="590"/>
      <c r="BB399" s="590"/>
      <c r="BC399" s="590"/>
      <c r="BD399" s="588"/>
      <c r="BE399" s="583"/>
      <c r="BF399" s="584"/>
      <c r="BG399" s="259"/>
      <c r="BH399" s="259"/>
      <c r="BI399" s="259"/>
      <c r="BJ399" s="259"/>
      <c r="BK399" s="259"/>
      <c r="BL399" s="259"/>
      <c r="BM399" s="259"/>
      <c r="BN399" s="259"/>
      <c r="BO399" s="259"/>
      <c r="BP399" s="259"/>
      <c r="BQ399" s="259"/>
      <c r="BR399" s="259"/>
      <c r="BS399" s="569"/>
      <c r="BT399" s="569"/>
      <c r="BU399" s="569"/>
      <c r="BV399" s="323" t="s">
        <v>172</v>
      </c>
      <c r="BW399" s="581"/>
      <c r="BX399" s="581"/>
      <c r="BY399" s="325" t="str">
        <f>IF(COUNT(BY369,X406)=2,ROUND(BY369*X406/SUM(X399:X408),#REF!),"")</f>
        <v/>
      </c>
      <c r="BZ399" s="325" t="str">
        <f>IF(COUNT(BZ369,Y406)=2,ROUND(BZ369*Y406/SUM(Y399:Y408),#REF!),"")</f>
        <v/>
      </c>
      <c r="CA399" s="325" t="str">
        <f>IF(COUNT(CA369,Z406)=2,ROUND(CA369*Z406/SUM(Z399:Z408),#REF!),"")</f>
        <v/>
      </c>
      <c r="CB399" s="325" t="str">
        <f>IF(COUNT(CB369,AA406)=2,ROUND(CB369*AA406/SUM(AA399:AA408),#REF!),"")</f>
        <v/>
      </c>
      <c r="CC399" s="325" t="str">
        <f>IF(COUNT(CC369,AB406)=2,ROUND(CC369*AB406/SUM(AB399:AB408),#REF!),"")</f>
        <v/>
      </c>
      <c r="CD399" s="325" t="str">
        <f>IF(COUNT(CD369,AC406)=2,ROUND(CD369*AC406/SUM(AC399:AC408),#REF!),"")</f>
        <v/>
      </c>
      <c r="CE399" s="325" t="str">
        <f>IF(COUNT(CE369,AD406)=2,ROUND(CE369*AD406/SUM(AD399:AD408),#REF!),"")</f>
        <v/>
      </c>
      <c r="CF399" s="325" t="str">
        <f>IF(COUNT(CF369,AE406)=2,ROUND(CF369*AE406/SUM(AE399:AE408),#REF!),"")</f>
        <v/>
      </c>
      <c r="CG399" s="325" t="str">
        <f>IF(COUNT(CG369,AF406)=2,ROUND(CG369*AF406/SUM(AF399:AF408),#REF!),"")</f>
        <v/>
      </c>
      <c r="CH399" s="564" t="str">
        <f>IF(CH398="","",CH398)</f>
        <v>風力</v>
      </c>
      <c r="CI399" s="564"/>
      <c r="CJ399" s="564"/>
      <c r="CK399" s="564"/>
      <c r="CL399" s="564"/>
      <c r="CM399" s="564"/>
      <c r="CN399" s="564"/>
      <c r="CO399" s="564"/>
      <c r="CP399" s="564"/>
      <c r="CQ399" s="564"/>
    </row>
    <row r="400" spans="3:97" s="243" customFormat="1" ht="13.5" customHeight="1">
      <c r="C400" s="568"/>
      <c r="D400" s="568"/>
      <c r="E400" s="324"/>
      <c r="F400" s="569" t="str">
        <f t="shared" ref="F400:F407" ca="1" si="97">IF(E400="","",VLOOKUP(E400,INDIRECT(AR400),2,FALSE))</f>
        <v/>
      </c>
      <c r="G400" s="569"/>
      <c r="H400" s="569"/>
      <c r="I400" s="323" t="str">
        <f>IF(E400="","",E363)</f>
        <v/>
      </c>
      <c r="J400" s="569" t="e">
        <f>J397&amp;"２"</f>
        <v>#REF!</v>
      </c>
      <c r="K400" s="569"/>
      <c r="L400" s="256"/>
      <c r="M400" s="256"/>
      <c r="N400" s="256"/>
      <c r="O400" s="256"/>
      <c r="P400" s="256"/>
      <c r="Q400" s="256"/>
      <c r="R400" s="256"/>
      <c r="S400" s="256"/>
      <c r="T400" s="256"/>
      <c r="U400" s="256"/>
      <c r="V400" s="256"/>
      <c r="W400" s="256"/>
      <c r="X400" s="256"/>
      <c r="Y400" s="256"/>
      <c r="Z400" s="256"/>
      <c r="AA400" s="256"/>
      <c r="AB400" s="256"/>
      <c r="AC400" s="256"/>
      <c r="AD400" s="256"/>
      <c r="AE400" s="256"/>
      <c r="AF400" s="256"/>
      <c r="AG400" s="570"/>
      <c r="AH400" s="570"/>
      <c r="AI400" s="570"/>
      <c r="AJ400" s="570"/>
      <c r="AK400" s="570"/>
      <c r="AL400" s="570"/>
      <c r="AM400" s="570"/>
      <c r="AN400" s="570"/>
      <c r="AO400" s="570"/>
      <c r="AP400" s="570"/>
      <c r="AR400" s="571" t="b">
        <f t="shared" si="96"/>
        <v>0</v>
      </c>
      <c r="AS400" s="571"/>
      <c r="AT400" s="571"/>
      <c r="AU400" s="282" t="s">
        <v>160</v>
      </c>
      <c r="AV400" s="275"/>
      <c r="AX400" s="569"/>
      <c r="AY400" s="569"/>
      <c r="AZ400" s="589"/>
      <c r="BA400" s="590"/>
      <c r="BB400" s="590"/>
      <c r="BC400" s="590"/>
      <c r="BD400" s="589"/>
      <c r="BE400" s="585" t="e">
        <f>IF(#REF!="発電事業者","月間送電電力量（GWh）","月間受電電力量（GWh）")</f>
        <v>#REF!</v>
      </c>
      <c r="BF400" s="586"/>
      <c r="BG400" s="325" t="str">
        <f>IF(COUNT(BG370,L406)=2,ROUND(BG370*L406/SUM(L399:L408),#REF!),"")</f>
        <v/>
      </c>
      <c r="BH400" s="325" t="str">
        <f>IF(COUNT(BH370,M406)=2,ROUND(BH370*M406/SUM(M399:M408),#REF!),"")</f>
        <v/>
      </c>
      <c r="BI400" s="325" t="str">
        <f>IF(COUNT(BI370,N406)=2,ROUND(BI370*N406/SUM(N399:N408),#REF!),"")</f>
        <v/>
      </c>
      <c r="BJ400" s="325" t="str">
        <f>IF(COUNT(BJ370,O406)=2,ROUND(BJ370*O406/SUM(O399:O408),#REF!),"")</f>
        <v/>
      </c>
      <c r="BK400" s="325" t="str">
        <f>IF(COUNT(BK370,P406)=2,ROUND(BK370*P406/SUM(P399:P408),#REF!),"")</f>
        <v/>
      </c>
      <c r="BL400" s="325" t="str">
        <f>IF(COUNT(BL370,Q406)=2,ROUND(BL370*Q406/SUM(Q399:Q408),#REF!),"")</f>
        <v/>
      </c>
      <c r="BM400" s="325" t="str">
        <f>IF(COUNT(BM370,R406)=2,ROUND(BM370*R406/SUM(R399:R408),#REF!),"")</f>
        <v/>
      </c>
      <c r="BN400" s="325" t="str">
        <f>IF(COUNT(BN370,S406)=2,ROUND(BN370*S406/SUM(S399:S408),#REF!),"")</f>
        <v/>
      </c>
      <c r="BO400" s="325" t="str">
        <f>IF(COUNT(BO370,T406)=2,ROUND(BO370*T406/SUM(T399:T408),#REF!),"")</f>
        <v/>
      </c>
      <c r="BP400" s="325" t="str">
        <f>IF(COUNT(BP370,U406)=2,ROUND(BP370*U406/SUM(U399:U408),#REF!),"")</f>
        <v/>
      </c>
      <c r="BQ400" s="325" t="str">
        <f>IF(COUNT(BQ370,V406)=2,ROUND(BQ370*V406/SUM(V399:V408),#REF!),"")</f>
        <v/>
      </c>
      <c r="BR400" s="325" t="str">
        <f>IF(COUNT(BR370,W406)=2,ROUND(BR370*W406/SUM(W399:W408),#REF!),"")</f>
        <v/>
      </c>
      <c r="BS400" s="569" t="e">
        <f>IF(#REF!="発電事業者","年間送電電力量（GWh）","年間受電電力量（GWh）")</f>
        <v>#REF!</v>
      </c>
      <c r="BT400" s="569"/>
      <c r="BU400" s="569"/>
      <c r="BV400" s="323" t="s">
        <v>25</v>
      </c>
      <c r="BW400" s="582"/>
      <c r="BX400" s="582"/>
      <c r="BY400" s="325" t="str">
        <f>IF(COUNT(BY370,X406)=2,ROUND(BY370*X406/SUM(X399:X408),#REF!),"")</f>
        <v/>
      </c>
      <c r="BZ400" s="325" t="str">
        <f>IF(COUNT(BZ370,Y406)=2,ROUND(BZ370*Y406/SUM(Y399:Y408),#REF!),"")</f>
        <v/>
      </c>
      <c r="CA400" s="325" t="str">
        <f>IF(COUNT(CA370,Z406)=2,ROUND(CA370*Z406/SUM(Z399:Z408),#REF!),"")</f>
        <v/>
      </c>
      <c r="CB400" s="325" t="str">
        <f>IF(COUNT(CB370,AA406)=2,ROUND(CB370*AA406/SUM(AA399:AA408),#REF!),"")</f>
        <v/>
      </c>
      <c r="CC400" s="325" t="str">
        <f>IF(COUNT(CC370,AB406)=2,ROUND(CC370*AB406/SUM(AB399:AB408),#REF!),"")</f>
        <v/>
      </c>
      <c r="CD400" s="325" t="str">
        <f>IF(COUNT(CD370,AC406)=2,ROUND(CD370*AC406/SUM(AC399:AC408),#REF!),"")</f>
        <v/>
      </c>
      <c r="CE400" s="325" t="str">
        <f>IF(COUNT(CE370,AD406)=2,ROUND(CE370*AD406/SUM(AD399:AD408),#REF!),"")</f>
        <v/>
      </c>
      <c r="CF400" s="325" t="str">
        <f>IF(COUNT(CF370,AE406)=2,ROUND(CF370*AE406/SUM(AE399:AE408),#REF!),"")</f>
        <v/>
      </c>
      <c r="CG400" s="325" t="str">
        <f>IF(COUNT(CG370,AF406)=2,ROUND(CG370*AF406/SUM(AF399:AF408),#REF!),"")</f>
        <v/>
      </c>
      <c r="CH400" s="565" t="str">
        <f>IF(COUNTA(AG406)=0,"",AG406)</f>
        <v/>
      </c>
      <c r="CI400" s="565"/>
      <c r="CJ400" s="565"/>
      <c r="CK400" s="565"/>
      <c r="CL400" s="565"/>
      <c r="CM400" s="565"/>
      <c r="CN400" s="565"/>
      <c r="CO400" s="565"/>
      <c r="CP400" s="565"/>
      <c r="CQ400" s="565"/>
    </row>
    <row r="401" spans="3:95" s="243" customFormat="1" ht="13.5" customHeight="1">
      <c r="C401" s="568"/>
      <c r="D401" s="568"/>
      <c r="E401" s="324"/>
      <c r="F401" s="569" t="str">
        <f t="shared" ca="1" si="97"/>
        <v/>
      </c>
      <c r="G401" s="569"/>
      <c r="H401" s="569"/>
      <c r="I401" s="323" t="str">
        <f>IF(E401="","",E363)</f>
        <v/>
      </c>
      <c r="J401" s="569" t="e">
        <f>J397&amp;"３"</f>
        <v>#REF!</v>
      </c>
      <c r="K401" s="569"/>
      <c r="L401" s="256"/>
      <c r="M401" s="256"/>
      <c r="N401" s="256"/>
      <c r="O401" s="256"/>
      <c r="P401" s="256"/>
      <c r="Q401" s="256"/>
      <c r="R401" s="256"/>
      <c r="S401" s="256"/>
      <c r="T401" s="256"/>
      <c r="U401" s="256"/>
      <c r="V401" s="256"/>
      <c r="W401" s="256"/>
      <c r="X401" s="256"/>
      <c r="Y401" s="256"/>
      <c r="Z401" s="256"/>
      <c r="AA401" s="256"/>
      <c r="AB401" s="256"/>
      <c r="AC401" s="256"/>
      <c r="AD401" s="256"/>
      <c r="AE401" s="256"/>
      <c r="AF401" s="256"/>
      <c r="AG401" s="570"/>
      <c r="AH401" s="570"/>
      <c r="AI401" s="570"/>
      <c r="AJ401" s="570"/>
      <c r="AK401" s="570"/>
      <c r="AL401" s="570"/>
      <c r="AM401" s="570"/>
      <c r="AN401" s="570"/>
      <c r="AO401" s="570"/>
      <c r="AP401" s="570"/>
      <c r="AR401" s="571" t="b">
        <f t="shared" si="96"/>
        <v>0</v>
      </c>
      <c r="AS401" s="571"/>
      <c r="AT401" s="571"/>
      <c r="AU401" s="282" t="s">
        <v>160</v>
      </c>
      <c r="AV401" s="275"/>
      <c r="AX401" s="569" t="str">
        <f>IF(C407="","",C407)</f>
        <v/>
      </c>
      <c r="AY401" s="569"/>
      <c r="AZ401" s="587" t="str">
        <f>IF(E407="","",E407)</f>
        <v/>
      </c>
      <c r="BA401" s="590" t="str">
        <f ca="1">IF(F407="","",F407)</f>
        <v/>
      </c>
      <c r="BB401" s="590"/>
      <c r="BC401" s="590"/>
      <c r="BD401" s="587" t="str">
        <f>IF(I407="","",I407)</f>
        <v/>
      </c>
      <c r="BE401" s="578" t="e">
        <f>IF(#REF!="発電事業者","送電電力（MW）","受電電力（MW）")</f>
        <v>#REF!</v>
      </c>
      <c r="BF401" s="579"/>
      <c r="BG401" s="325" t="str">
        <f>IF(COUNT(BG368,L407)=2,ROUND(BG368*L407/SUM(L399:L408),#REF!),"")</f>
        <v/>
      </c>
      <c r="BH401" s="325" t="str">
        <f>IF(COUNT(BH368,M407)=2,ROUND(BH368*M407/SUM(M399:M408),#REF!),"")</f>
        <v/>
      </c>
      <c r="BI401" s="325" t="str">
        <f>IF(COUNT(BI368,N407)=2,ROUND(BI368*N407/SUM(N399:N408),#REF!),"")</f>
        <v/>
      </c>
      <c r="BJ401" s="325" t="str">
        <f>IF(COUNT(BJ368,O407)=2,ROUND(BJ368*O407/SUM(O399:O408),#REF!),"")</f>
        <v/>
      </c>
      <c r="BK401" s="325" t="str">
        <f>IF(COUNT(BK368,P407)=2,ROUND(BK368*P407/SUM(P399:P408),#REF!),"")</f>
        <v/>
      </c>
      <c r="BL401" s="325" t="str">
        <f>IF(COUNT(BL368,Q407)=2,ROUND(BL368*Q407/SUM(Q399:Q408),#REF!),"")</f>
        <v/>
      </c>
      <c r="BM401" s="325" t="str">
        <f>IF(COUNT(BM368,R407)=2,ROUND(BM368*R407/SUM(R399:R408),#REF!),"")</f>
        <v/>
      </c>
      <c r="BN401" s="325" t="str">
        <f>IF(COUNT(BN368,S407)=2,ROUND(BN368*S407/SUM(S399:S408),#REF!),"")</f>
        <v/>
      </c>
      <c r="BO401" s="325" t="str">
        <f>IF(COUNT(BO368,T407)=2,ROUND(BO368*T407/SUM(T399:T408),#REF!),"")</f>
        <v/>
      </c>
      <c r="BP401" s="325" t="str">
        <f>IF(COUNT(BP368,U407)=2,ROUND(BP368*U407/SUM(U399:U408),#REF!),"")</f>
        <v/>
      </c>
      <c r="BQ401" s="325" t="str">
        <f>IF(COUNT(BQ368,V407)=2,ROUND(BQ368*V407/SUM(V399:V408),#REF!),"")</f>
        <v/>
      </c>
      <c r="BR401" s="325" t="str">
        <f>IF(COUNT(BR368,W407)=2,ROUND(BR368*W407/SUM(W399:W408),#REF!),"")</f>
        <v/>
      </c>
      <c r="BS401" s="569" t="e">
        <f>IF(#REF!="発電事業者","送電電力（MW）","受電電力（MW）")</f>
        <v>#REF!</v>
      </c>
      <c r="BT401" s="569"/>
      <c r="BU401" s="569"/>
      <c r="BV401" s="323" t="s">
        <v>171</v>
      </c>
      <c r="BW401" s="580"/>
      <c r="BX401" s="580"/>
      <c r="BY401" s="325" t="str">
        <f>IF(COUNT(BY368,X407)=2,ROUND(BY368*X407/SUM(X399:X408),#REF!),"")</f>
        <v/>
      </c>
      <c r="BZ401" s="325" t="str">
        <f>IF(COUNT(BZ368,Y407)=2,ROUND(BZ368*Y407/SUM(Y399:Y408),#REF!),"")</f>
        <v/>
      </c>
      <c r="CA401" s="325" t="str">
        <f>IF(COUNT(CA368,Z407)=2,ROUND(CA368*Z407/SUM(Z399:Z408),#REF!),"")</f>
        <v/>
      </c>
      <c r="CB401" s="325" t="str">
        <f>IF(COUNT(CB368,AA407)=2,ROUND(CB368*AA407/SUM(AA399:AA408),#REF!),"")</f>
        <v/>
      </c>
      <c r="CC401" s="325" t="str">
        <f>IF(COUNT(CC368,AB407)=2,ROUND(CC368*AB407/SUM(AB399:AB408),#REF!),"")</f>
        <v/>
      </c>
      <c r="CD401" s="325" t="str">
        <f>IF(COUNT(CD368,AC407)=2,ROUND(CD368*AC407/SUM(AC399:AC408),#REF!),"")</f>
        <v/>
      </c>
      <c r="CE401" s="325" t="str">
        <f>IF(COUNT(CE368,AD407)=2,ROUND(CE368*AD407/SUM(AD399:AD408),#REF!),"")</f>
        <v/>
      </c>
      <c r="CF401" s="325" t="str">
        <f>IF(COUNT(CF368,AE407)=2,ROUND(CF368*AE407/SUM(AE399:AE408),#REF!),"")</f>
        <v/>
      </c>
      <c r="CG401" s="325" t="str">
        <f>IF(COUNT(CG368,AF407)=2,ROUND(CG368*AF407/SUM(AF399:AF408),#REF!),"")</f>
        <v/>
      </c>
      <c r="CH401" s="563" t="s">
        <v>117</v>
      </c>
      <c r="CI401" s="563"/>
      <c r="CJ401" s="563"/>
      <c r="CK401" s="563"/>
      <c r="CL401" s="563"/>
      <c r="CM401" s="563"/>
      <c r="CN401" s="563"/>
      <c r="CO401" s="563"/>
      <c r="CP401" s="563"/>
      <c r="CQ401" s="563"/>
    </row>
    <row r="402" spans="3:95" s="243" customFormat="1" ht="13.5" customHeight="1">
      <c r="C402" s="568"/>
      <c r="D402" s="568"/>
      <c r="E402" s="324"/>
      <c r="F402" s="569" t="str">
        <f t="shared" ca="1" si="97"/>
        <v/>
      </c>
      <c r="G402" s="569"/>
      <c r="H402" s="569"/>
      <c r="I402" s="323" t="str">
        <f>IF(E402="","",E363)</f>
        <v/>
      </c>
      <c r="J402" s="569" t="e">
        <f>J397&amp;"４"</f>
        <v>#REF!</v>
      </c>
      <c r="K402" s="569"/>
      <c r="L402" s="256"/>
      <c r="M402" s="256"/>
      <c r="N402" s="256"/>
      <c r="O402" s="256"/>
      <c r="P402" s="256"/>
      <c r="Q402" s="256"/>
      <c r="R402" s="256"/>
      <c r="S402" s="256"/>
      <c r="T402" s="256"/>
      <c r="U402" s="256"/>
      <c r="V402" s="256"/>
      <c r="W402" s="256"/>
      <c r="X402" s="256"/>
      <c r="Y402" s="256"/>
      <c r="Z402" s="256"/>
      <c r="AA402" s="256"/>
      <c r="AB402" s="256"/>
      <c r="AC402" s="256"/>
      <c r="AD402" s="256"/>
      <c r="AE402" s="256"/>
      <c r="AF402" s="256"/>
      <c r="AG402" s="570"/>
      <c r="AH402" s="570"/>
      <c r="AI402" s="570"/>
      <c r="AJ402" s="570"/>
      <c r="AK402" s="570"/>
      <c r="AL402" s="570"/>
      <c r="AM402" s="570"/>
      <c r="AN402" s="570"/>
      <c r="AO402" s="570"/>
      <c r="AP402" s="570"/>
      <c r="AR402" s="571" t="b">
        <f t="shared" si="96"/>
        <v>0</v>
      </c>
      <c r="AS402" s="571"/>
      <c r="AT402" s="571"/>
      <c r="AU402" s="282" t="s">
        <v>160</v>
      </c>
      <c r="AV402" s="275"/>
      <c r="AX402" s="569"/>
      <c r="AY402" s="569"/>
      <c r="AZ402" s="588"/>
      <c r="BA402" s="590"/>
      <c r="BB402" s="590"/>
      <c r="BC402" s="590"/>
      <c r="BD402" s="588"/>
      <c r="BE402" s="583"/>
      <c r="BF402" s="584"/>
      <c r="BG402" s="259"/>
      <c r="BH402" s="259"/>
      <c r="BI402" s="259"/>
      <c r="BJ402" s="259"/>
      <c r="BK402" s="259"/>
      <c r="BL402" s="259"/>
      <c r="BM402" s="259"/>
      <c r="BN402" s="259"/>
      <c r="BO402" s="259"/>
      <c r="BP402" s="259"/>
      <c r="BQ402" s="259"/>
      <c r="BR402" s="259"/>
      <c r="BS402" s="569"/>
      <c r="BT402" s="569"/>
      <c r="BU402" s="569"/>
      <c r="BV402" s="323" t="s">
        <v>172</v>
      </c>
      <c r="BW402" s="581"/>
      <c r="BX402" s="581"/>
      <c r="BY402" s="325" t="str">
        <f>IF(COUNT(BY369,X407)=2,ROUND(BY369*X407/SUM(X399:X408),#REF!),"")</f>
        <v/>
      </c>
      <c r="BZ402" s="325" t="str">
        <f>IF(COUNT(BZ369,Y407)=2,ROUND(BZ369*Y407/SUM(Y399:Y408),#REF!),"")</f>
        <v/>
      </c>
      <c r="CA402" s="325" t="str">
        <f>IF(COUNT(CA369,Z407)=2,ROUND(CA369*Z407/SUM(Z399:Z408),#REF!),"")</f>
        <v/>
      </c>
      <c r="CB402" s="325" t="str">
        <f>IF(COUNT(CB369,AA407)=2,ROUND(CB369*AA407/SUM(AA399:AA408),#REF!),"")</f>
        <v/>
      </c>
      <c r="CC402" s="325" t="str">
        <f>IF(COUNT(CC369,AB407)=2,ROUND(CC369*AB407/SUM(AB399:AB408),#REF!),"")</f>
        <v/>
      </c>
      <c r="CD402" s="325" t="str">
        <f>IF(COUNT(CD369,AC407)=2,ROUND(CD369*AC407/SUM(AC399:AC408),#REF!),"")</f>
        <v/>
      </c>
      <c r="CE402" s="325" t="str">
        <f>IF(COUNT(CE369,AD407)=2,ROUND(CE369*AD407/SUM(AD399:AD408),#REF!),"")</f>
        <v/>
      </c>
      <c r="CF402" s="325" t="str">
        <f>IF(COUNT(CF369,AE407)=2,ROUND(CF369*AE407/SUM(AE399:AE408),#REF!),"")</f>
        <v/>
      </c>
      <c r="CG402" s="325" t="str">
        <f>IF(COUNT(CG369,AF407)=2,ROUND(CG369*AF407/SUM(AF399:AF408),#REF!),"")</f>
        <v/>
      </c>
      <c r="CH402" s="564" t="str">
        <f>IF(CH401="","",CH401)</f>
        <v>風力</v>
      </c>
      <c r="CI402" s="564"/>
      <c r="CJ402" s="564"/>
      <c r="CK402" s="564"/>
      <c r="CL402" s="564"/>
      <c r="CM402" s="564"/>
      <c r="CN402" s="564"/>
      <c r="CO402" s="564"/>
      <c r="CP402" s="564"/>
      <c r="CQ402" s="564"/>
    </row>
    <row r="403" spans="3:95" s="243" customFormat="1" ht="13.5" customHeight="1">
      <c r="C403" s="568"/>
      <c r="D403" s="568"/>
      <c r="E403" s="324"/>
      <c r="F403" s="569" t="str">
        <f t="shared" ca="1" si="97"/>
        <v/>
      </c>
      <c r="G403" s="569"/>
      <c r="H403" s="569"/>
      <c r="I403" s="323" t="str">
        <f>IF(E403="","",E363)</f>
        <v/>
      </c>
      <c r="J403" s="569" t="e">
        <f>J397&amp;"５"</f>
        <v>#REF!</v>
      </c>
      <c r="K403" s="569"/>
      <c r="L403" s="256"/>
      <c r="M403" s="256"/>
      <c r="N403" s="256"/>
      <c r="O403" s="256"/>
      <c r="P403" s="256"/>
      <c r="Q403" s="256"/>
      <c r="R403" s="256"/>
      <c r="S403" s="256"/>
      <c r="T403" s="256"/>
      <c r="U403" s="256"/>
      <c r="V403" s="256"/>
      <c r="W403" s="256"/>
      <c r="X403" s="256"/>
      <c r="Y403" s="256"/>
      <c r="Z403" s="256"/>
      <c r="AA403" s="256"/>
      <c r="AB403" s="256"/>
      <c r="AC403" s="256"/>
      <c r="AD403" s="256"/>
      <c r="AE403" s="256"/>
      <c r="AF403" s="256"/>
      <c r="AG403" s="570"/>
      <c r="AH403" s="570"/>
      <c r="AI403" s="570"/>
      <c r="AJ403" s="570"/>
      <c r="AK403" s="570"/>
      <c r="AL403" s="570"/>
      <c r="AM403" s="570"/>
      <c r="AN403" s="570"/>
      <c r="AO403" s="570"/>
      <c r="AP403" s="570"/>
      <c r="AR403" s="571" t="b">
        <f t="shared" si="96"/>
        <v>0</v>
      </c>
      <c r="AS403" s="571"/>
      <c r="AT403" s="571"/>
      <c r="AU403" s="282" t="s">
        <v>160</v>
      </c>
      <c r="AV403" s="275"/>
      <c r="AX403" s="569"/>
      <c r="AY403" s="569"/>
      <c r="AZ403" s="589"/>
      <c r="BA403" s="590"/>
      <c r="BB403" s="590"/>
      <c r="BC403" s="590"/>
      <c r="BD403" s="589"/>
      <c r="BE403" s="585" t="e">
        <f>IF(#REF!="発電事業者","月間送電電力量（GWh）","月間受電電力量（GWh）")</f>
        <v>#REF!</v>
      </c>
      <c r="BF403" s="586"/>
      <c r="BG403" s="325" t="str">
        <f>IF(COUNT(BG370,L407)=2,ROUND(BG370*L407/SUM(L399:L408),#REF!),"")</f>
        <v/>
      </c>
      <c r="BH403" s="325" t="str">
        <f>IF(COUNT(BH370,M407)=2,ROUND(BH370*M407/SUM(M399:M408),#REF!),"")</f>
        <v/>
      </c>
      <c r="BI403" s="325" t="str">
        <f>IF(COUNT(BI370,N407)=2,ROUND(BI370*N407/SUM(N399:N408),#REF!),"")</f>
        <v/>
      </c>
      <c r="BJ403" s="325" t="str">
        <f>IF(COUNT(BJ370,O407)=2,ROUND(BJ370*O407/SUM(O399:O408),#REF!),"")</f>
        <v/>
      </c>
      <c r="BK403" s="325" t="str">
        <f>IF(COUNT(BK370,P407)=2,ROUND(BK370*P407/SUM(P399:P408),#REF!),"")</f>
        <v/>
      </c>
      <c r="BL403" s="325" t="str">
        <f>IF(COUNT(BL370,Q407)=2,ROUND(BL370*Q407/SUM(Q399:Q408),#REF!),"")</f>
        <v/>
      </c>
      <c r="BM403" s="325" t="str">
        <f>IF(COUNT(BM370,R407)=2,ROUND(BM370*R407/SUM(R399:R408),#REF!),"")</f>
        <v/>
      </c>
      <c r="BN403" s="325" t="str">
        <f>IF(COUNT(BN370,S407)=2,ROUND(BN370*S407/SUM(S399:S408),#REF!),"")</f>
        <v/>
      </c>
      <c r="BO403" s="325" t="str">
        <f>IF(COUNT(BO370,T407)=2,ROUND(BO370*T407/SUM(T399:T408),#REF!),"")</f>
        <v/>
      </c>
      <c r="BP403" s="325" t="str">
        <f>IF(COUNT(BP370,U407)=2,ROUND(BP370*U407/SUM(U399:U408),#REF!),"")</f>
        <v/>
      </c>
      <c r="BQ403" s="325" t="str">
        <f>IF(COUNT(BQ370,V407)=2,ROUND(BQ370*V407/SUM(V399:V408),#REF!),"")</f>
        <v/>
      </c>
      <c r="BR403" s="325" t="str">
        <f>IF(COUNT(BR370,W407)=2,ROUND(BR370*W407/SUM(W399:W408),#REF!),"")</f>
        <v/>
      </c>
      <c r="BS403" s="569" t="e">
        <f>IF(#REF!="発電事業者","年間送電電力量（GWh）","年間受電電力量（GWh）")</f>
        <v>#REF!</v>
      </c>
      <c r="BT403" s="569"/>
      <c r="BU403" s="569"/>
      <c r="BV403" s="323" t="s">
        <v>25</v>
      </c>
      <c r="BW403" s="582"/>
      <c r="BX403" s="582"/>
      <c r="BY403" s="325" t="str">
        <f>IF(COUNT(BY370,X407)=2,ROUND(BY370*X407/SUM(X399:X408),#REF!),"")</f>
        <v/>
      </c>
      <c r="BZ403" s="325" t="str">
        <f>IF(COUNT(BZ370,Y407)=2,ROUND(BZ370*Y407/SUM(Y399:Y408),#REF!),"")</f>
        <v/>
      </c>
      <c r="CA403" s="325" t="str">
        <f>IF(COUNT(CA370,Z407)=2,ROUND(CA370*Z407/SUM(Z399:Z408),#REF!),"")</f>
        <v/>
      </c>
      <c r="CB403" s="325" t="str">
        <f>IF(COUNT(CB370,AA407)=2,ROUND(CB370*AA407/SUM(AA399:AA408),#REF!),"")</f>
        <v/>
      </c>
      <c r="CC403" s="325" t="str">
        <f>IF(COUNT(CC370,AB407)=2,ROUND(CC370*AB407/SUM(AB399:AB408),#REF!),"")</f>
        <v/>
      </c>
      <c r="CD403" s="325" t="str">
        <f>IF(COUNT(CD370,AC407)=2,ROUND(CD370*AC407/SUM(AC399:AC408),#REF!),"")</f>
        <v/>
      </c>
      <c r="CE403" s="325" t="str">
        <f>IF(COUNT(CE370,AD407)=2,ROUND(CE370*AD407/SUM(AD399:AD408),#REF!),"")</f>
        <v/>
      </c>
      <c r="CF403" s="325" t="str">
        <f>IF(COUNT(CF370,AE407)=2,ROUND(CF370*AE407/SUM(AE399:AE408),#REF!),"")</f>
        <v/>
      </c>
      <c r="CG403" s="325" t="str">
        <f>IF(COUNT(CG370,AF407)=2,ROUND(CG370*AF407/SUM(AF399:AF408),#REF!),"")</f>
        <v/>
      </c>
      <c r="CH403" s="565" t="str">
        <f>IF(COUNTA(AG407)=0,"",AG407)</f>
        <v/>
      </c>
      <c r="CI403" s="565"/>
      <c r="CJ403" s="565"/>
      <c r="CK403" s="565"/>
      <c r="CL403" s="565"/>
      <c r="CM403" s="565"/>
      <c r="CN403" s="565"/>
      <c r="CO403" s="565"/>
      <c r="CP403" s="565"/>
      <c r="CQ403" s="565"/>
    </row>
    <row r="404" spans="3:95" s="243" customFormat="1" ht="13.5" customHeight="1">
      <c r="C404" s="568"/>
      <c r="D404" s="568"/>
      <c r="E404" s="324"/>
      <c r="F404" s="569" t="str">
        <f t="shared" ca="1" si="97"/>
        <v/>
      </c>
      <c r="G404" s="569"/>
      <c r="H404" s="569"/>
      <c r="I404" s="323" t="str">
        <f>IF(E404="","",E363)</f>
        <v/>
      </c>
      <c r="J404" s="569" t="e">
        <f>J397&amp;"６"</f>
        <v>#REF!</v>
      </c>
      <c r="K404" s="569"/>
      <c r="L404" s="256"/>
      <c r="M404" s="256"/>
      <c r="N404" s="256"/>
      <c r="O404" s="256"/>
      <c r="P404" s="256"/>
      <c r="Q404" s="256"/>
      <c r="R404" s="256"/>
      <c r="S404" s="256"/>
      <c r="T404" s="256"/>
      <c r="U404" s="256"/>
      <c r="V404" s="256"/>
      <c r="W404" s="256"/>
      <c r="X404" s="256"/>
      <c r="Y404" s="256"/>
      <c r="Z404" s="256"/>
      <c r="AA404" s="256"/>
      <c r="AB404" s="256"/>
      <c r="AC404" s="256"/>
      <c r="AD404" s="256"/>
      <c r="AE404" s="256"/>
      <c r="AF404" s="256"/>
      <c r="AG404" s="570"/>
      <c r="AH404" s="570"/>
      <c r="AI404" s="570"/>
      <c r="AJ404" s="570"/>
      <c r="AK404" s="570"/>
      <c r="AL404" s="570"/>
      <c r="AM404" s="570"/>
      <c r="AN404" s="570"/>
      <c r="AO404" s="570"/>
      <c r="AP404" s="570"/>
      <c r="AR404" s="571" t="b">
        <f t="shared" si="96"/>
        <v>0</v>
      </c>
      <c r="AS404" s="571"/>
      <c r="AT404" s="571"/>
      <c r="AU404" s="282" t="s">
        <v>160</v>
      </c>
      <c r="AV404" s="275"/>
      <c r="AX404" s="569" t="str">
        <f>IF(C408="","",C408)</f>
        <v>自者保有電源</v>
      </c>
      <c r="AY404" s="569"/>
      <c r="AZ404" s="587" t="str">
        <f>IF(E408="","",E408)</f>
        <v/>
      </c>
      <c r="BA404" s="590" t="str">
        <f>IF(F408="","",F408)</f>
        <v/>
      </c>
      <c r="BB404" s="590"/>
      <c r="BC404" s="590"/>
      <c r="BD404" s="587" t="str">
        <f>IF(I408="","",I408)</f>
        <v/>
      </c>
      <c r="BE404" s="578" t="e">
        <f>IF(#REF!="発電事業者","送電電力（MW）","受電電力（MW）")</f>
        <v>#REF!</v>
      </c>
      <c r="BF404" s="579"/>
      <c r="BG404" s="325" t="str">
        <f>IF(COUNT(BG368,L408)=2,ROUND(BG368*L408/SUM(L399:L408),#REF!),"")</f>
        <v/>
      </c>
      <c r="BH404" s="325" t="str">
        <f>IF(COUNT(BH368,M408)=2,ROUND(BH368*M408/SUM(M399:M408),#REF!),"")</f>
        <v/>
      </c>
      <c r="BI404" s="325" t="str">
        <f>IF(COUNT(BI368,N408)=2,ROUND(BI368*N408/SUM(N399:N408),#REF!),"")</f>
        <v/>
      </c>
      <c r="BJ404" s="325" t="str">
        <f>IF(COUNT(BJ368,O408)=2,ROUND(BJ368*O408/SUM(O399:O408),#REF!),"")</f>
        <v/>
      </c>
      <c r="BK404" s="325" t="str">
        <f>IF(COUNT(BK368,P408)=2,ROUND(BK368*P408/SUM(P399:P408),#REF!),"")</f>
        <v/>
      </c>
      <c r="BL404" s="325" t="str">
        <f>IF(COUNT(BL368,Q408)=2,ROUND(BL368*Q408/SUM(Q399:Q408),#REF!),"")</f>
        <v/>
      </c>
      <c r="BM404" s="325" t="str">
        <f>IF(COUNT(BM368,R408)=2,ROUND(BM368*R408/SUM(R399:R408),#REF!),"")</f>
        <v/>
      </c>
      <c r="BN404" s="325" t="str">
        <f>IF(COUNT(BN368,S408)=2,ROUND(BN368*S408/SUM(S399:S408),#REF!),"")</f>
        <v/>
      </c>
      <c r="BO404" s="325" t="str">
        <f>IF(COUNT(BO368,T408)=2,ROUND(BO368*T408/SUM(T399:T408),#REF!),"")</f>
        <v/>
      </c>
      <c r="BP404" s="325" t="str">
        <f>IF(COUNT(BP368,U408)=2,ROUND(BP368*U408/SUM(U399:U408),#REF!),"")</f>
        <v/>
      </c>
      <c r="BQ404" s="325" t="str">
        <f>IF(COUNT(BQ368,V408)=2,ROUND(BQ368*V408/SUM(V399:V408),#REF!),"")</f>
        <v/>
      </c>
      <c r="BR404" s="325" t="str">
        <f>IF(COUNT(BR368,W408)=2,ROUND(BR368*W408/SUM(W399:W408),#REF!),"")</f>
        <v/>
      </c>
      <c r="BS404" s="569" t="e">
        <f>IF(#REF!="発電事業者","送電電力（MW）","受電電力（MW）")</f>
        <v>#REF!</v>
      </c>
      <c r="BT404" s="569"/>
      <c r="BU404" s="569"/>
      <c r="BV404" s="323" t="s">
        <v>171</v>
      </c>
      <c r="BW404" s="355" t="str">
        <f>IF(F396=0,IF(COUNT(BW368,I408)=2,ROUND(BW368*I408/100,#REF!),""),IF(COUNT(BW368,I408)=2,ROUND(BW368*I408/L371,#REF!),""))</f>
        <v/>
      </c>
      <c r="BX404" s="580"/>
      <c r="BY404" s="325" t="str">
        <f>IF(COUNT(BY368,X408)=2,ROUND(BY368*X408/SUM(X399:X408),#REF!),"")</f>
        <v/>
      </c>
      <c r="BZ404" s="325" t="str">
        <f>IF(COUNT(BZ368,Y408)=2,ROUND(BZ368*Y408/SUM(Y399:Y408),#REF!),"")</f>
        <v/>
      </c>
      <c r="CA404" s="325" t="str">
        <f>IF(COUNT(CA368,Z408)=2,ROUND(CA368*Z408/SUM(Z399:Z408),#REF!),"")</f>
        <v/>
      </c>
      <c r="CB404" s="325" t="str">
        <f>IF(COUNT(CB368,AA408)=2,ROUND(CB368*AA408/SUM(AA399:AA408),#REF!),"")</f>
        <v/>
      </c>
      <c r="CC404" s="325" t="str">
        <f>IF(COUNT(CC368,AB408)=2,ROUND(CC368*AB408/SUM(AB399:AB408),#REF!),"")</f>
        <v/>
      </c>
      <c r="CD404" s="325" t="str">
        <f>IF(COUNT(CD368,AC408)=2,ROUND(CD368*AC408/SUM(AC399:AC408),#REF!),"")</f>
        <v/>
      </c>
      <c r="CE404" s="325" t="str">
        <f>IF(COUNT(CE368,AD408)=2,ROUND(CE368*AD408/SUM(AD399:AD408),#REF!),"")</f>
        <v/>
      </c>
      <c r="CF404" s="325" t="str">
        <f>IF(COUNT(CF368,AE408)=2,ROUND(CF368*AE408/SUM(AE399:AE408),#REF!),"")</f>
        <v/>
      </c>
      <c r="CG404" s="325" t="str">
        <f>IF(COUNT(CG368,AF408)=2,ROUND(CG368*AF408/SUM(AF399:AF408),#REF!),"")</f>
        <v/>
      </c>
      <c r="CH404" s="563" t="s">
        <v>117</v>
      </c>
      <c r="CI404" s="563"/>
      <c r="CJ404" s="563"/>
      <c r="CK404" s="563"/>
      <c r="CL404" s="563"/>
      <c r="CM404" s="563"/>
      <c r="CN404" s="563"/>
      <c r="CO404" s="563"/>
      <c r="CP404" s="563"/>
      <c r="CQ404" s="563"/>
    </row>
    <row r="405" spans="3:95" s="243" customFormat="1" ht="13.5" customHeight="1">
      <c r="C405" s="568"/>
      <c r="D405" s="568"/>
      <c r="E405" s="324"/>
      <c r="F405" s="569" t="str">
        <f t="shared" ca="1" si="97"/>
        <v/>
      </c>
      <c r="G405" s="569"/>
      <c r="H405" s="569"/>
      <c r="I405" s="323" t="str">
        <f>IF(E405="","",E363)</f>
        <v/>
      </c>
      <c r="J405" s="569" t="e">
        <f>J397&amp;"７"</f>
        <v>#REF!</v>
      </c>
      <c r="K405" s="569"/>
      <c r="L405" s="256"/>
      <c r="M405" s="256"/>
      <c r="N405" s="256"/>
      <c r="O405" s="256"/>
      <c r="P405" s="256"/>
      <c r="Q405" s="256"/>
      <c r="R405" s="256"/>
      <c r="S405" s="256"/>
      <c r="T405" s="256"/>
      <c r="U405" s="256"/>
      <c r="V405" s="256"/>
      <c r="W405" s="256"/>
      <c r="X405" s="256"/>
      <c r="Y405" s="256"/>
      <c r="Z405" s="256"/>
      <c r="AA405" s="256"/>
      <c r="AB405" s="256"/>
      <c r="AC405" s="256"/>
      <c r="AD405" s="256"/>
      <c r="AE405" s="256"/>
      <c r="AF405" s="256"/>
      <c r="AG405" s="570"/>
      <c r="AH405" s="570"/>
      <c r="AI405" s="570"/>
      <c r="AJ405" s="570"/>
      <c r="AK405" s="570"/>
      <c r="AL405" s="570"/>
      <c r="AM405" s="570"/>
      <c r="AN405" s="570"/>
      <c r="AO405" s="570"/>
      <c r="AP405" s="570"/>
      <c r="AR405" s="571" t="b">
        <f t="shared" si="96"/>
        <v>0</v>
      </c>
      <c r="AS405" s="571"/>
      <c r="AT405" s="571"/>
      <c r="AU405" s="282" t="s">
        <v>160</v>
      </c>
      <c r="AV405" s="275"/>
      <c r="AX405" s="569"/>
      <c r="AY405" s="569"/>
      <c r="AZ405" s="588"/>
      <c r="BA405" s="590"/>
      <c r="BB405" s="590"/>
      <c r="BC405" s="590"/>
      <c r="BD405" s="588"/>
      <c r="BE405" s="583"/>
      <c r="BF405" s="584"/>
      <c r="BG405" s="259"/>
      <c r="BH405" s="259"/>
      <c r="BI405" s="259"/>
      <c r="BJ405" s="259"/>
      <c r="BK405" s="259"/>
      <c r="BL405" s="259"/>
      <c r="BM405" s="259"/>
      <c r="BN405" s="259"/>
      <c r="BO405" s="259"/>
      <c r="BP405" s="259"/>
      <c r="BQ405" s="259"/>
      <c r="BR405" s="259"/>
      <c r="BS405" s="569"/>
      <c r="BT405" s="569"/>
      <c r="BU405" s="569"/>
      <c r="BV405" s="323" t="s">
        <v>172</v>
      </c>
      <c r="BW405" s="355" t="str">
        <f>IF(F396=0,IF(COUNT(BW369,F408)=2,ROUND(BW369*F408/100,#REF!),""),IF(COUNT(BW369,F408)=2,ROUND(BW369*F408/Q369,#REF!),""))</f>
        <v/>
      </c>
      <c r="BX405" s="581"/>
      <c r="BY405" s="325" t="str">
        <f>IF(COUNT(BY369,X408)=2,ROUND(BY369*X408/SUM(X399:X408),#REF!),"")</f>
        <v/>
      </c>
      <c r="BZ405" s="325" t="str">
        <f>IF(COUNT(BZ369,Y408)=2,ROUND(BZ369*Y408/SUM(Y399:Y408),#REF!),"")</f>
        <v/>
      </c>
      <c r="CA405" s="325" t="str">
        <f>IF(COUNT(CA369,Z408)=2,ROUND(CA369*Z408/SUM(Z399:Z408),#REF!),"")</f>
        <v/>
      </c>
      <c r="CB405" s="325" t="str">
        <f>IF(COUNT(CB369,AA408)=2,ROUND(CB369*AA408/SUM(AA399:AA408),#REF!),"")</f>
        <v/>
      </c>
      <c r="CC405" s="325" t="str">
        <f>IF(COUNT(CC369,AB408)=2,ROUND(CC369*AB408/SUM(AB399:AB408),#REF!),"")</f>
        <v/>
      </c>
      <c r="CD405" s="325" t="str">
        <f>IF(COUNT(CD369,AC408)=2,ROUND(CD369*AC408/SUM(AC399:AC408),#REF!),"")</f>
        <v/>
      </c>
      <c r="CE405" s="325" t="str">
        <f>IF(COUNT(CE369,AD408)=2,ROUND(CE369*AD408/SUM(AD399:AD408),#REF!),"")</f>
        <v/>
      </c>
      <c r="CF405" s="325" t="str">
        <f>IF(COUNT(CF369,AE408)=2,ROUND(CF369*AE408/SUM(AE399:AE408),#REF!),"")</f>
        <v/>
      </c>
      <c r="CG405" s="325" t="str">
        <f>IF(COUNT(CG369,AF408)=2,ROUND(CG369*AF408/SUM(AF399:AF408),#REF!),"")</f>
        <v/>
      </c>
      <c r="CH405" s="564" t="str">
        <f>IF(CH404="","",CH404)</f>
        <v>風力</v>
      </c>
      <c r="CI405" s="564"/>
      <c r="CJ405" s="564"/>
      <c r="CK405" s="564"/>
      <c r="CL405" s="564"/>
      <c r="CM405" s="564"/>
      <c r="CN405" s="564"/>
      <c r="CO405" s="564"/>
      <c r="CP405" s="564"/>
      <c r="CQ405" s="564"/>
    </row>
    <row r="406" spans="3:95" s="243" customFormat="1" ht="13.5" customHeight="1">
      <c r="C406" s="568"/>
      <c r="D406" s="568"/>
      <c r="E406" s="324"/>
      <c r="F406" s="569" t="str">
        <f t="shared" ca="1" si="97"/>
        <v/>
      </c>
      <c r="G406" s="569"/>
      <c r="H406" s="569"/>
      <c r="I406" s="323" t="str">
        <f>IF(E406="","",E363)</f>
        <v/>
      </c>
      <c r="J406" s="569" t="e">
        <f>J397&amp;"８"</f>
        <v>#REF!</v>
      </c>
      <c r="K406" s="569"/>
      <c r="L406" s="256"/>
      <c r="M406" s="256"/>
      <c r="N406" s="256"/>
      <c r="O406" s="256"/>
      <c r="P406" s="256"/>
      <c r="Q406" s="256"/>
      <c r="R406" s="256"/>
      <c r="S406" s="256"/>
      <c r="T406" s="256"/>
      <c r="U406" s="256"/>
      <c r="V406" s="256"/>
      <c r="W406" s="256"/>
      <c r="X406" s="256"/>
      <c r="Y406" s="256"/>
      <c r="Z406" s="256"/>
      <c r="AA406" s="256"/>
      <c r="AB406" s="256"/>
      <c r="AC406" s="256"/>
      <c r="AD406" s="256"/>
      <c r="AE406" s="256"/>
      <c r="AF406" s="256"/>
      <c r="AG406" s="570"/>
      <c r="AH406" s="570"/>
      <c r="AI406" s="570"/>
      <c r="AJ406" s="570"/>
      <c r="AK406" s="570"/>
      <c r="AL406" s="570"/>
      <c r="AM406" s="570"/>
      <c r="AN406" s="570"/>
      <c r="AO406" s="570"/>
      <c r="AP406" s="570"/>
      <c r="AR406" s="571" t="b">
        <f t="shared" si="96"/>
        <v>0</v>
      </c>
      <c r="AS406" s="571"/>
      <c r="AT406" s="571"/>
      <c r="AU406" s="282" t="s">
        <v>160</v>
      </c>
      <c r="AV406" s="257"/>
      <c r="AX406" s="569"/>
      <c r="AY406" s="569"/>
      <c r="AZ406" s="589"/>
      <c r="BA406" s="590"/>
      <c r="BB406" s="590"/>
      <c r="BC406" s="590"/>
      <c r="BD406" s="589"/>
      <c r="BE406" s="585" t="e">
        <f>IF(#REF!="発電事業者","月間送電電力量（GWh）","月間受電電力量（GWh）")</f>
        <v>#REF!</v>
      </c>
      <c r="BF406" s="586"/>
      <c r="BG406" s="297" t="str">
        <f>IF(COUNT(BG370,L408)=2,ROUND(BG370*L408/SUM(L399:L408),#REF!),"")</f>
        <v/>
      </c>
      <c r="BH406" s="297" t="str">
        <f>IF(COUNT(BH370,M408)=2,ROUND(BH370*M408/SUM(M399:M408),#REF!),"")</f>
        <v/>
      </c>
      <c r="BI406" s="297" t="str">
        <f>IF(COUNT(BI370,N408)=2,ROUND(BI370*N408/SUM(N399:N408),#REF!),"")</f>
        <v/>
      </c>
      <c r="BJ406" s="297" t="str">
        <f>IF(COUNT(BJ370,O408)=2,ROUND(BJ370*O408/SUM(O399:O408),#REF!),"")</f>
        <v/>
      </c>
      <c r="BK406" s="297" t="str">
        <f>IF(COUNT(BK370,P408)=2,ROUND(BK370*P408/SUM(P399:P408),#REF!),"")</f>
        <v/>
      </c>
      <c r="BL406" s="297" t="str">
        <f>IF(COUNT(BL370,Q408)=2,ROUND(BL370*Q408/SUM(Q399:Q408),#REF!),"")</f>
        <v/>
      </c>
      <c r="BM406" s="297" t="str">
        <f>IF(COUNT(BM370,R408)=2,ROUND(BM370*R408/SUM(R399:R408),#REF!),"")</f>
        <v/>
      </c>
      <c r="BN406" s="297" t="str">
        <f>IF(COUNT(BN370,S408)=2,ROUND(BN370*S408/SUM(S399:S408),#REF!),"")</f>
        <v/>
      </c>
      <c r="BO406" s="297" t="str">
        <f>IF(COUNT(BO370,T408)=2,ROUND(BO370*T408/SUM(T399:T408),#REF!),"")</f>
        <v/>
      </c>
      <c r="BP406" s="297" t="str">
        <f>IF(COUNT(BP370,U408)=2,ROUND(BP370*U408/SUM(U399:U408),#REF!),"")</f>
        <v/>
      </c>
      <c r="BQ406" s="297" t="str">
        <f>IF(COUNT(BQ370,V408)=2,ROUND(BQ370*V408/SUM(V399:V408),#REF!),"")</f>
        <v/>
      </c>
      <c r="BR406" s="297" t="str">
        <f>IF(COUNT(BR370,W408)=2,ROUND(BR370*W408/SUM(W399:W408),#REF!),"")</f>
        <v/>
      </c>
      <c r="BS406" s="569" t="e">
        <f>IF(#REF!="発電事業者","年間送電電力量（GWh）","年間受電電力量（GWh）")</f>
        <v>#REF!</v>
      </c>
      <c r="BT406" s="569"/>
      <c r="BU406" s="569"/>
      <c r="BV406" s="323" t="s">
        <v>25</v>
      </c>
      <c r="BW406" s="352"/>
      <c r="BX406" s="582"/>
      <c r="BY406" s="297" t="str">
        <f>IF(COUNT(BY370,X408)=2,ROUND(BY370*X408/SUM(X399:X408),#REF!),"")</f>
        <v/>
      </c>
      <c r="BZ406" s="297" t="str">
        <f>IF(COUNT(BZ370,Y408)=2,ROUND(BZ370*Y408/SUM(Y399:Y408),#REF!),"")</f>
        <v/>
      </c>
      <c r="CA406" s="297" t="str">
        <f>IF(COUNT(CA370,Z408)=2,ROUND(CA370*Z408/SUM(Z399:Z408),#REF!),"")</f>
        <v/>
      </c>
      <c r="CB406" s="297" t="str">
        <f>IF(COUNT(CB370,AA408)=2,ROUND(CB370*AA408/SUM(AA399:AA408),#REF!),"")</f>
        <v/>
      </c>
      <c r="CC406" s="297" t="str">
        <f>IF(COUNT(CC370,AB408)=2,ROUND(CC370*AB408/SUM(AB399:AB408),#REF!),"")</f>
        <v/>
      </c>
      <c r="CD406" s="297" t="str">
        <f>IF(COUNT(CD370,AC408)=2,ROUND(CD370*AC408/SUM(AC399:AC408),#REF!),"")</f>
        <v/>
      </c>
      <c r="CE406" s="297" t="str">
        <f>IF(COUNT(CE370,AD408)=2,ROUND(CE370*AD408/SUM(AD399:AD408),#REF!),"")</f>
        <v/>
      </c>
      <c r="CF406" s="297" t="str">
        <f>IF(COUNT(CF370,AE408)=2,ROUND(CF370*AE408/SUM(AE399:AE408),#REF!),"")</f>
        <v/>
      </c>
      <c r="CG406" s="297" t="str">
        <f>IF(COUNT(CG370,AF408)=2,ROUND(CG370*AF408/SUM(AF399:AF408),#REF!),"")</f>
        <v/>
      </c>
      <c r="CH406" s="565" t="str">
        <f>IF(COUNTA(AG408)=0,"",AG408)</f>
        <v/>
      </c>
      <c r="CI406" s="565"/>
      <c r="CJ406" s="565"/>
      <c r="CK406" s="565"/>
      <c r="CL406" s="565"/>
      <c r="CM406" s="565"/>
      <c r="CN406" s="565"/>
      <c r="CO406" s="565"/>
      <c r="CP406" s="565"/>
      <c r="CQ406" s="565"/>
    </row>
    <row r="407" spans="3:95" s="243" customFormat="1" ht="13.5" customHeight="1">
      <c r="C407" s="568"/>
      <c r="D407" s="568"/>
      <c r="E407" s="324"/>
      <c r="F407" s="569" t="str">
        <f t="shared" ca="1" si="97"/>
        <v/>
      </c>
      <c r="G407" s="569"/>
      <c r="H407" s="569"/>
      <c r="I407" s="323" t="str">
        <f>IF(E407="","",E363)</f>
        <v/>
      </c>
      <c r="J407" s="569" t="e">
        <f>J397&amp;"９"</f>
        <v>#REF!</v>
      </c>
      <c r="K407" s="569"/>
      <c r="L407" s="256"/>
      <c r="M407" s="256"/>
      <c r="N407" s="256"/>
      <c r="O407" s="256"/>
      <c r="P407" s="256"/>
      <c r="Q407" s="256"/>
      <c r="R407" s="256"/>
      <c r="S407" s="256"/>
      <c r="T407" s="256"/>
      <c r="U407" s="256"/>
      <c r="V407" s="256"/>
      <c r="W407" s="256"/>
      <c r="X407" s="256"/>
      <c r="Y407" s="256"/>
      <c r="Z407" s="256"/>
      <c r="AA407" s="256"/>
      <c r="AB407" s="256"/>
      <c r="AC407" s="256"/>
      <c r="AD407" s="256"/>
      <c r="AE407" s="256"/>
      <c r="AF407" s="256"/>
      <c r="AG407" s="570"/>
      <c r="AH407" s="570"/>
      <c r="AI407" s="570"/>
      <c r="AJ407" s="570"/>
      <c r="AK407" s="570"/>
      <c r="AL407" s="570"/>
      <c r="AM407" s="570"/>
      <c r="AN407" s="570"/>
      <c r="AO407" s="570"/>
      <c r="AP407" s="570"/>
      <c r="AR407" s="571" t="b">
        <f t="shared" si="96"/>
        <v>0</v>
      </c>
      <c r="AS407" s="571"/>
      <c r="AT407" s="571"/>
      <c r="AU407" s="282" t="s">
        <v>160</v>
      </c>
      <c r="AV407" s="275"/>
    </row>
    <row r="408" spans="3:95" s="243" customFormat="1" ht="13.5" customHeight="1">
      <c r="C408" s="572" t="s">
        <v>307</v>
      </c>
      <c r="D408" s="573"/>
      <c r="E408" s="353"/>
      <c r="F408" s="574"/>
      <c r="G408" s="575"/>
      <c r="H408" s="576"/>
      <c r="I408" s="354"/>
      <c r="J408" s="577"/>
      <c r="K408" s="577"/>
      <c r="L408" s="308"/>
      <c r="M408" s="308"/>
      <c r="N408" s="308"/>
      <c r="O408" s="308"/>
      <c r="P408" s="308"/>
      <c r="Q408" s="308"/>
      <c r="R408" s="308"/>
      <c r="S408" s="308"/>
      <c r="T408" s="308"/>
      <c r="U408" s="308"/>
      <c r="V408" s="308"/>
      <c r="W408" s="308"/>
      <c r="X408" s="308"/>
      <c r="Y408" s="308"/>
      <c r="Z408" s="308"/>
      <c r="AA408" s="308"/>
      <c r="AB408" s="308"/>
      <c r="AC408" s="308"/>
      <c r="AD408" s="308"/>
      <c r="AE408" s="308"/>
      <c r="AF408" s="308"/>
      <c r="AG408" s="570"/>
      <c r="AH408" s="570"/>
      <c r="AI408" s="570"/>
      <c r="AJ408" s="570"/>
      <c r="AK408" s="570"/>
      <c r="AL408" s="570"/>
      <c r="AM408" s="570"/>
      <c r="AN408" s="570"/>
      <c r="AO408" s="570"/>
      <c r="AP408" s="570"/>
      <c r="AR408" s="571" t="b">
        <f t="shared" si="96"/>
        <v>0</v>
      </c>
      <c r="AS408" s="571"/>
      <c r="AT408" s="571"/>
      <c r="AU408" s="282" t="s">
        <v>160</v>
      </c>
    </row>
    <row r="409" spans="3:95" s="243" customFormat="1" ht="13.5" hidden="1" customHeight="1"/>
    <row r="410" spans="3:95" s="243" customFormat="1" ht="13.5" hidden="1" customHeight="1">
      <c r="AV410" s="268"/>
    </row>
    <row r="411" spans="3:95" s="243" customFormat="1" ht="13.5" hidden="1" customHeight="1">
      <c r="AV411" s="268"/>
    </row>
    <row r="412" spans="3:95" s="243" customFormat="1" ht="13.5" hidden="1" customHeight="1">
      <c r="AV412" s="268"/>
    </row>
    <row r="413" spans="3:95" s="243" customFormat="1" ht="13.5" hidden="1" customHeight="1">
      <c r="AV413" s="268"/>
    </row>
    <row r="414" spans="3:95" s="243" customFormat="1" ht="13.5" hidden="1" customHeight="1">
      <c r="AV414" s="268"/>
    </row>
    <row r="415" spans="3:95" s="243" customFormat="1" ht="13.5" hidden="1" customHeight="1">
      <c r="AV415" s="268"/>
    </row>
    <row r="416" spans="3:95" s="243" customFormat="1" ht="13.5" hidden="1" customHeight="1">
      <c r="AV416" s="268"/>
    </row>
    <row r="417" spans="3:100" s="243" customFormat="1" ht="13.5" hidden="1" customHeight="1">
      <c r="AV417" s="268"/>
    </row>
    <row r="418" spans="3:100" s="243" customFormat="1" ht="13.5" hidden="1" customHeight="1">
      <c r="AV418" s="268"/>
    </row>
    <row r="419" spans="3:100" s="243" customFormat="1" ht="13.5" hidden="1" customHeight="1">
      <c r="AV419" s="268"/>
    </row>
    <row r="420" spans="3:100" s="243" customFormat="1" ht="13.5" hidden="1" customHeight="1">
      <c r="AV420" s="268"/>
    </row>
    <row r="421" spans="3:100" s="243" customFormat="1" ht="13.5" hidden="1" customHeight="1">
      <c r="AV421" s="268"/>
    </row>
    <row r="422" spans="3:100" s="243" customFormat="1" ht="13.5" customHeight="1">
      <c r="AQ422" s="268"/>
      <c r="AR422" s="268"/>
      <c r="AS422" s="268"/>
      <c r="AT422" s="268"/>
      <c r="AU422" s="268"/>
    </row>
    <row r="423" spans="3:100" s="243" customFormat="1" ht="13.5" customHeight="1">
      <c r="C423" s="651" t="s">
        <v>8</v>
      </c>
      <c r="D423" s="651"/>
      <c r="E423" s="562" t="s">
        <v>110</v>
      </c>
      <c r="F423" s="562"/>
      <c r="G423" s="279"/>
    </row>
    <row r="424" spans="3:100" s="243" customFormat="1" ht="13.5" customHeight="1">
      <c r="C424" s="651"/>
      <c r="D424" s="651"/>
      <c r="E424" s="562"/>
      <c r="F424" s="562"/>
      <c r="G424" s="279"/>
      <c r="I424" s="244"/>
    </row>
    <row r="425" spans="3:100" s="243" customFormat="1" ht="13.5" customHeight="1">
      <c r="C425" s="235" t="s">
        <v>254</v>
      </c>
      <c r="D425" s="279"/>
      <c r="E425" s="279"/>
      <c r="F425" s="279"/>
      <c r="G425" s="279"/>
      <c r="I425" s="244"/>
      <c r="BC425" s="239" t="e">
        <f>IF(#REF!="発電事業者","算定結果　様式第３２第１表～第４表（保有電源新エネ欄他）","算定結果　様式第３２第１表・第２表（年度末電源構成・発電端電力量）")</f>
        <v>#REF!</v>
      </c>
      <c r="CT425" s="296" t="s">
        <v>114</v>
      </c>
      <c r="CV425" s="286" t="str">
        <f>IF(COUNT(H429:S452)&gt;0,"○","")</f>
        <v/>
      </c>
    </row>
    <row r="426" spans="3:100" s="243" customFormat="1" ht="13.5" customHeight="1">
      <c r="C426" s="652"/>
      <c r="D426" s="653"/>
      <c r="E426" s="653"/>
      <c r="F426" s="653"/>
      <c r="G426" s="654"/>
      <c r="H426" s="594" t="str">
        <f>$H$66</f>
        <v>風力</v>
      </c>
      <c r="I426" s="594"/>
      <c r="J426" s="594"/>
      <c r="K426" s="594"/>
      <c r="L426" s="594"/>
      <c r="M426" s="594"/>
      <c r="N426" s="594"/>
      <c r="O426" s="594"/>
      <c r="P426" s="594"/>
      <c r="Q426" s="594"/>
      <c r="R426" s="594"/>
      <c r="S426" s="594"/>
      <c r="T426" s="594"/>
      <c r="U426" s="594"/>
      <c r="V426" s="594"/>
      <c r="W426" s="594"/>
      <c r="X426" s="594"/>
      <c r="Y426" s="594"/>
      <c r="Z426" s="594"/>
      <c r="AA426" s="245"/>
      <c r="AB426" s="245"/>
      <c r="AC426" s="245"/>
      <c r="AD426" s="658"/>
      <c r="AE426" s="658"/>
      <c r="AF426" s="658"/>
      <c r="AG426" s="658"/>
      <c r="AH426" s="658"/>
      <c r="AI426" s="594" t="str">
        <f>$H$66</f>
        <v>風力</v>
      </c>
      <c r="AJ426" s="594"/>
      <c r="AK426" s="594"/>
      <c r="AL426" s="594"/>
      <c r="AM426" s="594"/>
      <c r="AN426" s="594"/>
      <c r="AO426" s="594"/>
      <c r="AP426" s="594"/>
      <c r="AQ426" s="594"/>
      <c r="AR426" s="594"/>
      <c r="AS426" s="594"/>
      <c r="AT426" s="594"/>
      <c r="AU426" s="594"/>
      <c r="BB426" s="246"/>
      <c r="BC426" s="659" t="s">
        <v>256</v>
      </c>
      <c r="BD426" s="659"/>
      <c r="BE426" s="659"/>
      <c r="BF426" s="659"/>
      <c r="BG426" s="601" t="e">
        <f>DATE(#REF!,1,1)</f>
        <v>#REF!</v>
      </c>
      <c r="BH426" s="602"/>
      <c r="BI426" s="602"/>
      <c r="BJ426" s="602"/>
      <c r="BK426" s="602"/>
      <c r="BL426" s="602"/>
      <c r="BM426" s="602"/>
      <c r="BN426" s="602"/>
      <c r="BO426" s="602"/>
      <c r="BP426" s="602"/>
      <c r="BQ426" s="602"/>
      <c r="BR426" s="603"/>
      <c r="BS426" s="659" t="s">
        <v>257</v>
      </c>
      <c r="BT426" s="659"/>
      <c r="BU426" s="659"/>
      <c r="BV426" s="659"/>
      <c r="BW426" s="592" t="e">
        <f>DATE(#REF!-1,1,1)</f>
        <v>#REF!</v>
      </c>
      <c r="BX426" s="592" t="e">
        <f>DATE(#REF!,1,1)</f>
        <v>#REF!</v>
      </c>
      <c r="BY426" s="592" t="e">
        <f>DATE(#REF!+1,1,1)</f>
        <v>#REF!</v>
      </c>
      <c r="BZ426" s="592" t="e">
        <f>DATE(#REF!+2,1,1)</f>
        <v>#REF!</v>
      </c>
      <c r="CA426" s="592" t="e">
        <f>DATE(#REF!+3,1,1)</f>
        <v>#REF!</v>
      </c>
      <c r="CB426" s="592" t="e">
        <f>DATE(#REF!+4,1,1)</f>
        <v>#REF!</v>
      </c>
      <c r="CC426" s="592" t="e">
        <f>DATE(#REF!+5,1,1)</f>
        <v>#REF!</v>
      </c>
      <c r="CD426" s="592" t="e">
        <f>DATE(#REF!+6,1,1)</f>
        <v>#REF!</v>
      </c>
      <c r="CE426" s="592" t="e">
        <f>DATE(#REF!+7,1,1)</f>
        <v>#REF!</v>
      </c>
      <c r="CF426" s="592" t="e">
        <f>DATE(#REF!+8,1,1)</f>
        <v>#REF!</v>
      </c>
      <c r="CG426" s="592" t="e">
        <f>DATE(#REF!+9,1,1)</f>
        <v>#REF!</v>
      </c>
      <c r="CH426" s="273"/>
      <c r="CI426" s="273"/>
      <c r="CJ426" s="273"/>
      <c r="CK426" s="273"/>
      <c r="CL426" s="273"/>
      <c r="CM426" s="273"/>
      <c r="CN426" s="273"/>
      <c r="CO426" s="273"/>
      <c r="CP426" s="273"/>
      <c r="CQ426" s="273"/>
    </row>
    <row r="427" spans="3:100" s="243" customFormat="1" ht="13.5" customHeight="1">
      <c r="C427" s="655"/>
      <c r="D427" s="656"/>
      <c r="E427" s="656"/>
      <c r="F427" s="656"/>
      <c r="G427" s="657"/>
      <c r="H427" s="247" t="s">
        <v>194</v>
      </c>
      <c r="I427" s="247" t="s">
        <v>195</v>
      </c>
      <c r="J427" s="247" t="s">
        <v>161</v>
      </c>
      <c r="K427" s="247" t="s">
        <v>162</v>
      </c>
      <c r="L427" s="247" t="s">
        <v>163</v>
      </c>
      <c r="M427" s="247" t="s">
        <v>164</v>
      </c>
      <c r="N427" s="247" t="s">
        <v>165</v>
      </c>
      <c r="O427" s="247" t="s">
        <v>166</v>
      </c>
      <c r="P427" s="247" t="s">
        <v>167</v>
      </c>
      <c r="Q427" s="247" t="s">
        <v>168</v>
      </c>
      <c r="R427" s="247" t="s">
        <v>169</v>
      </c>
      <c r="S427" s="247" t="s">
        <v>170</v>
      </c>
      <c r="T427" s="247" t="s">
        <v>25</v>
      </c>
      <c r="U427" s="637"/>
      <c r="V427" s="638"/>
      <c r="W427" s="638"/>
      <c r="X427" s="638"/>
      <c r="Y427" s="638"/>
      <c r="Z427" s="639"/>
      <c r="AA427" s="245"/>
      <c r="AB427" s="245"/>
      <c r="AC427" s="245"/>
      <c r="AD427" s="658"/>
      <c r="AE427" s="658"/>
      <c r="AF427" s="658"/>
      <c r="AG427" s="658"/>
      <c r="AH427" s="658"/>
      <c r="AI427" s="247" t="s">
        <v>194</v>
      </c>
      <c r="AJ427" s="247" t="s">
        <v>195</v>
      </c>
      <c r="AK427" s="247" t="s">
        <v>161</v>
      </c>
      <c r="AL427" s="247" t="s">
        <v>162</v>
      </c>
      <c r="AM427" s="247" t="s">
        <v>163</v>
      </c>
      <c r="AN427" s="247" t="s">
        <v>164</v>
      </c>
      <c r="AO427" s="247" t="s">
        <v>165</v>
      </c>
      <c r="AP427" s="247" t="s">
        <v>166</v>
      </c>
      <c r="AQ427" s="247" t="s">
        <v>167</v>
      </c>
      <c r="AR427" s="247" t="s">
        <v>168</v>
      </c>
      <c r="AS427" s="247" t="s">
        <v>169</v>
      </c>
      <c r="AT427" s="247" t="s">
        <v>170</v>
      </c>
      <c r="AU427" s="247" t="s">
        <v>25</v>
      </c>
      <c r="AX427" s="280"/>
      <c r="AY427" s="280"/>
      <c r="AZ427" s="280"/>
      <c r="BA427" s="280"/>
      <c r="BB427" s="246"/>
      <c r="BC427" s="659"/>
      <c r="BD427" s="659"/>
      <c r="BE427" s="659"/>
      <c r="BF427" s="659"/>
      <c r="BG427" s="322" t="s">
        <v>194</v>
      </c>
      <c r="BH427" s="322" t="s">
        <v>195</v>
      </c>
      <c r="BI427" s="322" t="s">
        <v>161</v>
      </c>
      <c r="BJ427" s="322" t="s">
        <v>162</v>
      </c>
      <c r="BK427" s="322" t="s">
        <v>163</v>
      </c>
      <c r="BL427" s="322" t="s">
        <v>164</v>
      </c>
      <c r="BM427" s="322" t="s">
        <v>165</v>
      </c>
      <c r="BN427" s="322" t="s">
        <v>166</v>
      </c>
      <c r="BO427" s="322" t="s">
        <v>167</v>
      </c>
      <c r="BP427" s="322" t="s">
        <v>168</v>
      </c>
      <c r="BQ427" s="322" t="s">
        <v>169</v>
      </c>
      <c r="BR427" s="322" t="s">
        <v>170</v>
      </c>
      <c r="BS427" s="659"/>
      <c r="BT427" s="659"/>
      <c r="BU427" s="659"/>
      <c r="BV427" s="659"/>
      <c r="BW427" s="593"/>
      <c r="BX427" s="593"/>
      <c r="BY427" s="593"/>
      <c r="BZ427" s="593"/>
      <c r="CA427" s="593"/>
      <c r="CB427" s="593"/>
      <c r="CC427" s="593"/>
      <c r="CD427" s="593"/>
      <c r="CE427" s="593"/>
      <c r="CF427" s="593"/>
      <c r="CG427" s="593"/>
      <c r="CH427" s="273"/>
      <c r="CI427" s="273"/>
      <c r="CJ427" s="273"/>
      <c r="CK427" s="273"/>
      <c r="CL427" s="273"/>
      <c r="CM427" s="273"/>
      <c r="CN427" s="273"/>
      <c r="CO427" s="273"/>
      <c r="CP427" s="273"/>
      <c r="CQ427" s="273"/>
    </row>
    <row r="428" spans="3:100" s="243" customFormat="1" ht="13.5" customHeight="1">
      <c r="C428" s="594" t="s">
        <v>196</v>
      </c>
      <c r="D428" s="594"/>
      <c r="E428" s="594"/>
      <c r="F428" s="594"/>
      <c r="G428" s="594"/>
      <c r="H428" s="248">
        <f t="shared" ref="H428:S428" si="98">IF($E423="","",VLOOKUP($E423,$CT$84:$DG$93,CV$94,FALSE))</f>
        <v>8.0000000000000002E-3</v>
      </c>
      <c r="I428" s="248">
        <f t="shared" si="98"/>
        <v>1.1000000000000001E-2</v>
      </c>
      <c r="J428" s="248">
        <f t="shared" si="98"/>
        <v>5.0000000000000001E-3</v>
      </c>
      <c r="K428" s="248">
        <f t="shared" si="98"/>
        <v>6.0000000000000001E-3</v>
      </c>
      <c r="L428" s="248">
        <f t="shared" si="98"/>
        <v>7.0000000000000001E-3</v>
      </c>
      <c r="M428" s="248">
        <f t="shared" si="98"/>
        <v>6.0000000000000001E-3</v>
      </c>
      <c r="N428" s="248">
        <f t="shared" si="98"/>
        <v>8.0000000000000002E-3</v>
      </c>
      <c r="O428" s="248">
        <f t="shared" si="98"/>
        <v>1.1000000000000001E-2</v>
      </c>
      <c r="P428" s="248">
        <f t="shared" si="98"/>
        <v>1.8000000000000002E-2</v>
      </c>
      <c r="Q428" s="248">
        <f t="shared" si="98"/>
        <v>1.6E-2</v>
      </c>
      <c r="R428" s="248">
        <f t="shared" si="98"/>
        <v>1.7000000000000001E-2</v>
      </c>
      <c r="S428" s="248">
        <f t="shared" si="98"/>
        <v>8.0000000000000002E-3</v>
      </c>
      <c r="T428" s="249"/>
      <c r="U428" s="640"/>
      <c r="V428" s="641"/>
      <c r="W428" s="641"/>
      <c r="X428" s="641"/>
      <c r="Y428" s="641"/>
      <c r="Z428" s="642"/>
      <c r="AA428" s="250"/>
      <c r="AB428" s="250"/>
      <c r="AC428" s="250"/>
      <c r="AD428" s="594" t="s">
        <v>197</v>
      </c>
      <c r="AE428" s="594"/>
      <c r="AF428" s="594"/>
      <c r="AG428" s="594"/>
      <c r="AH428" s="594"/>
      <c r="AI428" s="251">
        <v>30</v>
      </c>
      <c r="AJ428" s="251">
        <v>31</v>
      </c>
      <c r="AK428" s="251">
        <v>30</v>
      </c>
      <c r="AL428" s="251">
        <v>31</v>
      </c>
      <c r="AM428" s="251">
        <v>31</v>
      </c>
      <c r="AN428" s="251">
        <v>30</v>
      </c>
      <c r="AO428" s="251">
        <v>31</v>
      </c>
      <c r="AP428" s="251">
        <v>30</v>
      </c>
      <c r="AQ428" s="251">
        <v>31</v>
      </c>
      <c r="AR428" s="251">
        <v>31</v>
      </c>
      <c r="AS428" s="251">
        <v>28</v>
      </c>
      <c r="AT428" s="251">
        <v>31</v>
      </c>
      <c r="AU428" s="249"/>
      <c r="AX428" s="280"/>
      <c r="AY428" s="280"/>
      <c r="AZ428" s="280"/>
      <c r="BA428" s="280"/>
      <c r="BB428" s="246"/>
      <c r="BC428" s="634" t="s">
        <v>198</v>
      </c>
      <c r="BD428" s="635"/>
      <c r="BE428" s="635"/>
      <c r="BF428" s="636"/>
      <c r="BG428" s="297" t="str">
        <f t="shared" ref="BG428:BR428" si="99">IF(COUNT(AI433)=0,"",AI433)</f>
        <v/>
      </c>
      <c r="BH428" s="297" t="str">
        <f t="shared" si="99"/>
        <v/>
      </c>
      <c r="BI428" s="297" t="str">
        <f t="shared" si="99"/>
        <v/>
      </c>
      <c r="BJ428" s="297" t="str">
        <f t="shared" si="99"/>
        <v/>
      </c>
      <c r="BK428" s="297" t="str">
        <f t="shared" si="99"/>
        <v/>
      </c>
      <c r="BL428" s="297" t="str">
        <f t="shared" si="99"/>
        <v/>
      </c>
      <c r="BM428" s="297" t="str">
        <f t="shared" si="99"/>
        <v/>
      </c>
      <c r="BN428" s="297" t="str">
        <f t="shared" si="99"/>
        <v/>
      </c>
      <c r="BO428" s="297" t="str">
        <f t="shared" si="99"/>
        <v/>
      </c>
      <c r="BP428" s="297" t="str">
        <f t="shared" si="99"/>
        <v/>
      </c>
      <c r="BQ428" s="297" t="str">
        <f t="shared" si="99"/>
        <v/>
      </c>
      <c r="BR428" s="297" t="str">
        <f t="shared" si="99"/>
        <v/>
      </c>
      <c r="BS428" s="597" t="s">
        <v>198</v>
      </c>
      <c r="BT428" s="633"/>
      <c r="BU428" s="598"/>
      <c r="BV428" s="322" t="s">
        <v>171</v>
      </c>
      <c r="BW428" s="253" t="str">
        <f>IF(COUNT(AM431)=0,"",AM431)</f>
        <v/>
      </c>
      <c r="BX428" s="253" t="str">
        <f>IF(COUNT(AM433)=0,"",AM433)</f>
        <v/>
      </c>
      <c r="BY428" s="253" t="str">
        <f>IF(COUNT(AM435)=0,"",AM435)</f>
        <v/>
      </c>
      <c r="BZ428" s="253" t="str">
        <f>IF(COUNT(AM437)=0,"",AM437)</f>
        <v/>
      </c>
      <c r="CA428" s="253" t="str">
        <f>IF(COUNT(AM439)=0,"",AM439)</f>
        <v/>
      </c>
      <c r="CB428" s="253" t="str">
        <f>IF(COUNT(AM441)=0,"",AM441)</f>
        <v/>
      </c>
      <c r="CC428" s="253" t="str">
        <f>IF(COUNT(AM443)=0,"",AM443)</f>
        <v/>
      </c>
      <c r="CD428" s="253" t="str">
        <f>IF(COUNT(AM445)=0,"",AM445)</f>
        <v/>
      </c>
      <c r="CE428" s="253" t="str">
        <f>IF(COUNT(AM447)=0,"",AM447)</f>
        <v/>
      </c>
      <c r="CF428" s="253" t="str">
        <f>IF(COUNT(AM449)=0,"",AM449)</f>
        <v/>
      </c>
      <c r="CG428" s="253" t="str">
        <f>IF(COUNT(AM451)=0,"",AM451)</f>
        <v/>
      </c>
      <c r="CH428" s="257"/>
      <c r="CI428" s="257"/>
      <c r="CJ428" s="257"/>
      <c r="CK428" s="257"/>
      <c r="CL428" s="257"/>
      <c r="CM428" s="257"/>
      <c r="CN428" s="257"/>
      <c r="CO428" s="257"/>
      <c r="CP428" s="257"/>
      <c r="CQ428" s="257"/>
    </row>
    <row r="429" spans="3:100" s="243" customFormat="1" ht="13.5" customHeight="1">
      <c r="C429" s="604" t="e">
        <f>DATE(#REF!-2,1,1)</f>
        <v>#REF!</v>
      </c>
      <c r="D429" s="605"/>
      <c r="E429" s="613" t="s">
        <v>275</v>
      </c>
      <c r="F429" s="614"/>
      <c r="G429" s="615"/>
      <c r="H429" s="255"/>
      <c r="I429" s="255"/>
      <c r="J429" s="255"/>
      <c r="K429" s="255"/>
      <c r="L429" s="255"/>
      <c r="M429" s="255"/>
      <c r="N429" s="255"/>
      <c r="O429" s="255"/>
      <c r="P429" s="256"/>
      <c r="Q429" s="256"/>
      <c r="R429" s="256"/>
      <c r="S429" s="256"/>
      <c r="T429" s="255"/>
      <c r="U429" s="578"/>
      <c r="V429" s="644"/>
      <c r="W429" s="644"/>
      <c r="X429" s="644"/>
      <c r="Y429" s="644"/>
      <c r="Z429" s="579"/>
      <c r="AA429" s="257"/>
      <c r="AB429" s="257"/>
      <c r="AC429" s="257"/>
      <c r="AD429" s="604" t="e">
        <f>DATE(#REF!-2,1,1)</f>
        <v>#REF!</v>
      </c>
      <c r="AE429" s="605"/>
      <c r="AF429" s="613" t="s">
        <v>198</v>
      </c>
      <c r="AG429" s="614"/>
      <c r="AH429" s="615"/>
      <c r="AI429" s="255"/>
      <c r="AJ429" s="255"/>
      <c r="AK429" s="255"/>
      <c r="AL429" s="255"/>
      <c r="AM429" s="255"/>
      <c r="AN429" s="255"/>
      <c r="AO429" s="255"/>
      <c r="AP429" s="255"/>
      <c r="AQ429" s="255"/>
      <c r="AR429" s="258" t="str">
        <f>IF(COUNT(P429,Q429)&lt;&gt;2,"",ROUND(MIN(P429,Q429)*Q428,#REF!))</f>
        <v/>
      </c>
      <c r="AS429" s="258" t="str">
        <f>IF(COUNT(Q429,R429)&lt;&gt;2,"",ROUND(MIN(Q429,R429)*R428,#REF!))</f>
        <v/>
      </c>
      <c r="AT429" s="258" t="str">
        <f>IF(COUNT(R429,S429)&lt;&gt;2,"",ROUND(MIN(R429,S429)*S428,#REF!))</f>
        <v/>
      </c>
      <c r="AU429" s="255"/>
      <c r="AX429" s="280"/>
      <c r="AY429" s="280"/>
      <c r="AZ429" s="280"/>
      <c r="BA429" s="280"/>
      <c r="BB429" s="246"/>
      <c r="BC429" s="648"/>
      <c r="BD429" s="649"/>
      <c r="BE429" s="649"/>
      <c r="BF429" s="650"/>
      <c r="BG429" s="259"/>
      <c r="BH429" s="259"/>
      <c r="BI429" s="259"/>
      <c r="BJ429" s="259"/>
      <c r="BK429" s="259"/>
      <c r="BL429" s="259"/>
      <c r="BM429" s="259"/>
      <c r="BN429" s="259"/>
      <c r="BO429" s="259"/>
      <c r="BP429" s="259"/>
      <c r="BQ429" s="259"/>
      <c r="BR429" s="259"/>
      <c r="BS429" s="599"/>
      <c r="BT429" s="643"/>
      <c r="BU429" s="600"/>
      <c r="BV429" s="322" t="s">
        <v>172</v>
      </c>
      <c r="BW429" s="253" t="str">
        <f>IF(COUNT(AR429)=0,"",AR429)</f>
        <v/>
      </c>
      <c r="BX429" s="253" t="str">
        <f>IF(COUNT(AR433)=0,"",AR433)</f>
        <v/>
      </c>
      <c r="BY429" s="253" t="str">
        <f>IF(COUNT(AR435)=0,"",AR435)</f>
        <v/>
      </c>
      <c r="BZ429" s="253" t="str">
        <f>IF(COUNT(AR437)=0,"",AR437)</f>
        <v/>
      </c>
      <c r="CA429" s="253" t="str">
        <f>IF(COUNT(AR439)=0,"",AR439)</f>
        <v/>
      </c>
      <c r="CB429" s="253" t="str">
        <f>IF(COUNT(AR441)=0,"",AR441)</f>
        <v/>
      </c>
      <c r="CC429" s="253" t="str">
        <f>IF(COUNT(AR443)=0,"",AR443)</f>
        <v/>
      </c>
      <c r="CD429" s="253" t="str">
        <f>IF(COUNT(AR445)=0,"",AR445)</f>
        <v/>
      </c>
      <c r="CE429" s="253" t="str">
        <f>IF(COUNT(AR447)=0,"",AR447)</f>
        <v/>
      </c>
      <c r="CF429" s="253" t="str">
        <f>IF(COUNT(AR449)=0,"",AR449)</f>
        <v/>
      </c>
      <c r="CG429" s="253" t="str">
        <f>IF(COUNT(AR451)=0,"",AR451)</f>
        <v/>
      </c>
      <c r="CH429" s="257"/>
      <c r="CI429" s="257"/>
      <c r="CJ429" s="257"/>
      <c r="CK429" s="257"/>
      <c r="CL429" s="257"/>
      <c r="CM429" s="257"/>
      <c r="CN429" s="257"/>
      <c r="CO429" s="257"/>
      <c r="CP429" s="257"/>
      <c r="CQ429" s="257"/>
    </row>
    <row r="430" spans="3:100" s="243" customFormat="1" ht="13.5" customHeight="1">
      <c r="C430" s="606"/>
      <c r="D430" s="607"/>
      <c r="E430" s="608" t="s">
        <v>252</v>
      </c>
      <c r="F430" s="609"/>
      <c r="G430" s="610"/>
      <c r="H430" s="260"/>
      <c r="I430" s="260"/>
      <c r="J430" s="260"/>
      <c r="K430" s="260"/>
      <c r="L430" s="260"/>
      <c r="M430" s="260"/>
      <c r="N430" s="260"/>
      <c r="O430" s="260"/>
      <c r="P430" s="261"/>
      <c r="Q430" s="261"/>
      <c r="R430" s="261"/>
      <c r="S430" s="261"/>
      <c r="T430" s="262" t="str">
        <f>IF(COUNT(H430:S430)=0,"",SUMPRODUCT(ROUND(H430:S430,#REF!)))</f>
        <v/>
      </c>
      <c r="U430" s="645"/>
      <c r="V430" s="646"/>
      <c r="W430" s="646"/>
      <c r="X430" s="646"/>
      <c r="Y430" s="646"/>
      <c r="Z430" s="647"/>
      <c r="AA430" s="257"/>
      <c r="AB430" s="257"/>
      <c r="AC430" s="257"/>
      <c r="AD430" s="606"/>
      <c r="AE430" s="607"/>
      <c r="AF430" s="608" t="s">
        <v>199</v>
      </c>
      <c r="AG430" s="609"/>
      <c r="AH430" s="610"/>
      <c r="AI430" s="263"/>
      <c r="AJ430" s="263"/>
      <c r="AK430" s="263"/>
      <c r="AL430" s="263"/>
      <c r="AM430" s="263"/>
      <c r="AN430" s="263"/>
      <c r="AO430" s="263"/>
      <c r="AP430" s="263"/>
      <c r="AQ430" s="263"/>
      <c r="AR430" s="264" t="str">
        <f>IF(COUNT(Q429:Q430)=0,"",ROUND(Q430/(Q429*24*AR428/1000),3))</f>
        <v/>
      </c>
      <c r="AS430" s="264" t="str">
        <f>IF(COUNT(R429:R430)=0,"",ROUND(R430/(R429*24*AS428/1000),3))</f>
        <v/>
      </c>
      <c r="AT430" s="264" t="str">
        <f>IF(COUNT(S429:S430)=0,"",ROUND(S430/(S429*24*AT428/1000),3))</f>
        <v/>
      </c>
      <c r="AU430" s="265" t="str">
        <f>IF(COUNT(AI430:AT430)=0,"",AVERAGE(AI430:AT430))</f>
        <v/>
      </c>
      <c r="AX430" s="280"/>
      <c r="AY430" s="280"/>
      <c r="AZ430" s="280"/>
      <c r="BA430" s="280"/>
      <c r="BB430" s="246"/>
      <c r="BC430" s="594" t="s">
        <v>205</v>
      </c>
      <c r="BD430" s="594"/>
      <c r="BE430" s="594"/>
      <c r="BF430" s="594"/>
      <c r="BG430" s="253" t="str">
        <f>IF(COUNT(H434)=0,"",ROUND(H434,#REF!))</f>
        <v/>
      </c>
      <c r="BH430" s="253" t="str">
        <f>IF(COUNT(I434)=0,"",ROUND(I434,#REF!))</f>
        <v/>
      </c>
      <c r="BI430" s="253" t="str">
        <f>IF(COUNT(J434)=0,"",ROUND(J434,#REF!))</f>
        <v/>
      </c>
      <c r="BJ430" s="253" t="str">
        <f>IF(COUNT(K434)=0,"",ROUND(K434,#REF!))</f>
        <v/>
      </c>
      <c r="BK430" s="253" t="str">
        <f>IF(COUNT(L434)=0,"",ROUND(L434,#REF!))</f>
        <v/>
      </c>
      <c r="BL430" s="253" t="str">
        <f>IF(COUNT(M434)=0,"",ROUND(M434,#REF!))</f>
        <v/>
      </c>
      <c r="BM430" s="253" t="str">
        <f>IF(COUNT(N434)=0,"",ROUND(N434,#REF!))</f>
        <v/>
      </c>
      <c r="BN430" s="253" t="str">
        <f>IF(COUNT(O434)=0,"",ROUND(O434,#REF!))</f>
        <v/>
      </c>
      <c r="BO430" s="253" t="str">
        <f>IF(COUNT(P434)=0,"",ROUND(P434,#REF!))</f>
        <v/>
      </c>
      <c r="BP430" s="253" t="str">
        <f>IF(COUNT(Q434)=0,"",ROUND(Q434,#REF!))</f>
        <v/>
      </c>
      <c r="BQ430" s="253" t="str">
        <f>IF(COUNT(R434)=0,"",ROUND(R434,#REF!))</f>
        <v/>
      </c>
      <c r="BR430" s="253" t="str">
        <f>IF(COUNT(S434)=0,"",ROUND(S434,#REF!))</f>
        <v/>
      </c>
      <c r="BS430" s="634" t="s">
        <v>205</v>
      </c>
      <c r="BT430" s="635"/>
      <c r="BU430" s="636"/>
      <c r="BV430" s="322" t="s">
        <v>25</v>
      </c>
      <c r="BW430" s="253" t="str">
        <f>IF(COUNT(T432)=0,"",T432)</f>
        <v/>
      </c>
      <c r="BX430" s="253" t="str">
        <f>IF(COUNT(T434)=0,"",T434)</f>
        <v/>
      </c>
      <c r="BY430" s="253" t="str">
        <f>IF(COUNT(T436)=0,"",T436)</f>
        <v/>
      </c>
      <c r="BZ430" s="266" t="str">
        <f>IF(COUNT(T438)=0,"",T438)</f>
        <v/>
      </c>
      <c r="CA430" s="253" t="str">
        <f>IF(COUNT(T440)=0,"",T440)</f>
        <v/>
      </c>
      <c r="CB430" s="253" t="str">
        <f>IF(COUNT(T442)=0,"",T442)</f>
        <v/>
      </c>
      <c r="CC430" s="253" t="str">
        <f>IF(COUNT(T444)=0,"",T444)</f>
        <v/>
      </c>
      <c r="CD430" s="253" t="str">
        <f>IF(COUNT(T446)=0,"",T446)</f>
        <v/>
      </c>
      <c r="CE430" s="253" t="str">
        <f>IF(COUNT(T448)=0,"",T448)</f>
        <v/>
      </c>
      <c r="CF430" s="253" t="str">
        <f>IF(COUNT(T450)=0,"",T450)</f>
        <v/>
      </c>
      <c r="CG430" s="253" t="str">
        <f>IF(COUNT(T452)=0,"",T452)</f>
        <v/>
      </c>
      <c r="CH430" s="257"/>
      <c r="CI430" s="257"/>
      <c r="CJ430" s="257"/>
      <c r="CK430" s="257"/>
      <c r="CL430" s="257"/>
      <c r="CM430" s="257"/>
      <c r="CN430" s="257"/>
      <c r="CO430" s="257"/>
      <c r="CP430" s="257"/>
      <c r="CQ430" s="257"/>
    </row>
    <row r="431" spans="3:100" s="243" customFormat="1" ht="13.5" customHeight="1">
      <c r="C431" s="604" t="e">
        <f>DATE(#REF!-1,1,1)</f>
        <v>#REF!</v>
      </c>
      <c r="D431" s="605"/>
      <c r="E431" s="613" t="s">
        <v>275</v>
      </c>
      <c r="F431" s="614"/>
      <c r="G431" s="615"/>
      <c r="H431" s="256"/>
      <c r="I431" s="256"/>
      <c r="J431" s="256"/>
      <c r="K431" s="256"/>
      <c r="L431" s="256"/>
      <c r="M431" s="256"/>
      <c r="N431" s="256"/>
      <c r="O431" s="256"/>
      <c r="P431" s="256"/>
      <c r="Q431" s="256"/>
      <c r="R431" s="256"/>
      <c r="S431" s="256"/>
      <c r="T431" s="255"/>
      <c r="U431" s="613" t="s">
        <v>210</v>
      </c>
      <c r="V431" s="614"/>
      <c r="W431" s="614"/>
      <c r="X431" s="615"/>
      <c r="Y431" s="616" t="str">
        <f>IF(COUNT(S431)=0,"",ROUND(S431,#REF!))</f>
        <v/>
      </c>
      <c r="Z431" s="617"/>
      <c r="AA431" s="257"/>
      <c r="AB431" s="257"/>
      <c r="AC431" s="257"/>
      <c r="AD431" s="604" t="e">
        <f>DATE(#REF!-1,1,1)</f>
        <v>#REF!</v>
      </c>
      <c r="AE431" s="605"/>
      <c r="AF431" s="613" t="s">
        <v>198</v>
      </c>
      <c r="AG431" s="614"/>
      <c r="AH431" s="615"/>
      <c r="AI431" s="258" t="str">
        <f>IF(COUNT(S429,H431)&lt;&gt;2,"",ROUND(MIN(S429,H431)*H428,#REF!))</f>
        <v/>
      </c>
      <c r="AJ431" s="258" t="str">
        <f>IF(COUNT(H431,I431)&lt;&gt;2,"",ROUND(MIN(H431,I431)*I428,#REF!))</f>
        <v/>
      </c>
      <c r="AK431" s="258" t="str">
        <f>IF(COUNT(I431,J431)&lt;&gt;2,"",ROUND(MIN(I431,J431)*J428,#REF!))</f>
        <v/>
      </c>
      <c r="AL431" s="258" t="str">
        <f>IF(COUNT(J431,K431)&lt;&gt;2,"",ROUND(MIN(J431,K431)*K428,#REF!))</f>
        <v/>
      </c>
      <c r="AM431" s="258" t="str">
        <f>IF(COUNT(K431,L431)&lt;&gt;2,"",ROUND(MIN(K431,L431)*L428,#REF!))</f>
        <v/>
      </c>
      <c r="AN431" s="258" t="str">
        <f>IF(COUNT(L431,M431)&lt;&gt;2,"",ROUND(MIN(L431,M431)*M428,#REF!))</f>
        <v/>
      </c>
      <c r="AO431" s="258" t="str">
        <f>IF(COUNT(M431,N431)&lt;&gt;2,"",ROUND(MIN(M431,N431)*N428,#REF!))</f>
        <v/>
      </c>
      <c r="AP431" s="258" t="str">
        <f>IF(COUNT(N431,O431)&lt;&gt;2,"",ROUND(MIN(N431,O431)*O428,#REF!))</f>
        <v/>
      </c>
      <c r="AQ431" s="258" t="str">
        <f>IF(COUNT(O431,P431)&lt;&gt;2,"",ROUND(MIN(O431,P431)*P428,#REF!))</f>
        <v/>
      </c>
      <c r="AR431" s="258" t="str">
        <f>IF(COUNT(P431,Q431)&lt;&gt;2,"",ROUND(MIN(P431,Q431)*Q428,#REF!))</f>
        <v/>
      </c>
      <c r="AS431" s="258" t="str">
        <f>IF(COUNT(Q431,R431)&lt;&gt;2,"",ROUND(MIN(Q431,R431)*R428,#REF!))</f>
        <v/>
      </c>
      <c r="AT431" s="258" t="str">
        <f>IF(COUNT(R431,S431)&lt;&gt;2,"",ROUND(MIN(R431,S431)*S428,#REF!))</f>
        <v/>
      </c>
      <c r="AU431" s="255"/>
      <c r="AX431" s="280"/>
      <c r="AY431" s="280"/>
      <c r="AZ431" s="280"/>
      <c r="BB431" s="246"/>
      <c r="BC431" s="627"/>
      <c r="BD431" s="628"/>
      <c r="BE431" s="628"/>
      <c r="BF431" s="628"/>
      <c r="BG431" s="628"/>
      <c r="BH431" s="628"/>
      <c r="BI431" s="628"/>
      <c r="BJ431" s="628"/>
      <c r="BK431" s="628"/>
      <c r="BL431" s="628"/>
      <c r="BM431" s="628"/>
      <c r="BN431" s="628"/>
      <c r="BO431" s="628"/>
      <c r="BP431" s="628"/>
      <c r="BQ431" s="628"/>
      <c r="BR431" s="629"/>
      <c r="BS431" s="597" t="s">
        <v>206</v>
      </c>
      <c r="BT431" s="633"/>
      <c r="BU431" s="598"/>
      <c r="BV431" s="322" t="s">
        <v>25</v>
      </c>
      <c r="BW431" s="253" t="str">
        <f>IF(COUNT(Y431)=0,"",IF(#REF!="発電事業者",Y431,IF(SUMIF($C459:$D468,"その他事業者",L459:L468)=0,IF(Y431*L468/SUM(L459:L468)=0,"",Y431*L468/SUM(L459:L468)),ROUND(Y431*SUMIF($C459:$D468,"その他事業者",L459:L468)/SUM(L459:L468),#REF!)+Y431*L468/SUM(L459:L468))))</f>
        <v/>
      </c>
      <c r="BX431" s="253" t="str">
        <f>IF(COUNT(Y433)=0,"",IF(#REF!="発電事業者",Y433,IF(SUMIF($C459:$D468,"その他事業者",W459:W468)=0,IF(Y433*W468/SUM(W459:W468)=0,"",Y433*W468/SUM(W459:W468)),ROUND(Y433*SUMIF($C459:$D468,"その他事業者",W459:W468)/SUM(W459:W468),#REF!)+Y433*W468/SUM(W459:W468))))</f>
        <v/>
      </c>
      <c r="BY431" s="267"/>
      <c r="BZ431" s="267"/>
      <c r="CA431" s="267"/>
      <c r="CB431" s="253" t="str">
        <f>IF(COUNT(Y441)=0,"",IF(#REF!="発電事業者",Y441,IF(SUMIF($C459:$D468,"その他事業者",AA459:AA468)=0,IF(Y441*AA468/SUM(AA459:AA468)=0,"",Y441*AA468/SUM(AA459:AA468)),ROUND(Y441*SUMIF($C459:$D468,"その他事業者",AA459:AA468)/SUM(AA459:AA468),#REF!)+Y441*AA468/SUM(AA459:AA468))))</f>
        <v/>
      </c>
      <c r="CC431" s="267"/>
      <c r="CD431" s="267"/>
      <c r="CE431" s="267"/>
      <c r="CF431" s="267"/>
      <c r="CG431" s="253" t="str">
        <f>IF(COUNT(Y451)=0,"",IF(#REF!="発電事業者",Y451,IF(SUMIF($C459:$D468,"その他事業者",AF459:AF468)=0,IF(Y451*AF468/SUM(AF459:AF468)=0,"",Y451*AF468/SUM(AF459:AF468)),ROUND(Y451*SUMIF($C459:$D468,"その他事業者",AF459:AF468)/SUM(AF459:AF468),#REF!)+Y451*AF468/SUM(AF459:AF468))))</f>
        <v/>
      </c>
      <c r="CH431" s="257"/>
      <c r="CI431" s="257"/>
      <c r="CJ431" s="257"/>
      <c r="CK431" s="257"/>
      <c r="CL431" s="257"/>
      <c r="CM431" s="257"/>
      <c r="CN431" s="257"/>
      <c r="CO431" s="257"/>
      <c r="CP431" s="257"/>
      <c r="CQ431" s="257"/>
    </row>
    <row r="432" spans="3:100" s="243" customFormat="1" ht="13.5" customHeight="1">
      <c r="C432" s="606"/>
      <c r="D432" s="607"/>
      <c r="E432" s="608" t="s">
        <v>252</v>
      </c>
      <c r="F432" s="609"/>
      <c r="G432" s="610"/>
      <c r="H432" s="261"/>
      <c r="I432" s="261"/>
      <c r="J432" s="261"/>
      <c r="K432" s="261"/>
      <c r="L432" s="261"/>
      <c r="M432" s="261"/>
      <c r="N432" s="261"/>
      <c r="O432" s="261"/>
      <c r="P432" s="261"/>
      <c r="Q432" s="261"/>
      <c r="R432" s="261"/>
      <c r="S432" s="261"/>
      <c r="T432" s="262" t="str">
        <f>IF(COUNT(H432:S432)=0,"",SUMPRODUCT(ROUND(H432:S432,#REF!)))</f>
        <v/>
      </c>
      <c r="U432" s="608" t="s">
        <v>211</v>
      </c>
      <c r="V432" s="609"/>
      <c r="W432" s="609"/>
      <c r="X432" s="610"/>
      <c r="Y432" s="611" t="str">
        <f>IF(COUNT(T432)=0,"",T432)</f>
        <v/>
      </c>
      <c r="Z432" s="612"/>
      <c r="AA432" s="257"/>
      <c r="AB432" s="257"/>
      <c r="AC432" s="257"/>
      <c r="AD432" s="606"/>
      <c r="AE432" s="607"/>
      <c r="AF432" s="608" t="s">
        <v>199</v>
      </c>
      <c r="AG432" s="609"/>
      <c r="AH432" s="610"/>
      <c r="AI432" s="264" t="str">
        <f t="shared" ref="AI432:AT432" si="100">IF(COUNT(H431:H432)=0,"",ROUND(H432/(H431*24*AI428/1000),3))</f>
        <v/>
      </c>
      <c r="AJ432" s="264" t="str">
        <f t="shared" si="100"/>
        <v/>
      </c>
      <c r="AK432" s="264" t="str">
        <f t="shared" si="100"/>
        <v/>
      </c>
      <c r="AL432" s="264" t="str">
        <f t="shared" si="100"/>
        <v/>
      </c>
      <c r="AM432" s="264" t="str">
        <f t="shared" si="100"/>
        <v/>
      </c>
      <c r="AN432" s="264" t="str">
        <f t="shared" si="100"/>
        <v/>
      </c>
      <c r="AO432" s="264" t="str">
        <f t="shared" si="100"/>
        <v/>
      </c>
      <c r="AP432" s="264" t="str">
        <f t="shared" si="100"/>
        <v/>
      </c>
      <c r="AQ432" s="264" t="str">
        <f t="shared" si="100"/>
        <v/>
      </c>
      <c r="AR432" s="264" t="str">
        <f t="shared" si="100"/>
        <v/>
      </c>
      <c r="AS432" s="264" t="str">
        <f t="shared" si="100"/>
        <v/>
      </c>
      <c r="AT432" s="264" t="str">
        <f t="shared" si="100"/>
        <v/>
      </c>
      <c r="AU432" s="265" t="str">
        <f>IF(COUNT(AI432:AT432)=0,"",AVERAGE(AI432:AT432))</f>
        <v/>
      </c>
      <c r="AX432" s="280"/>
      <c r="AY432" s="280"/>
      <c r="AZ432" s="280"/>
      <c r="BB432" s="246"/>
      <c r="BC432" s="630"/>
      <c r="BD432" s="631"/>
      <c r="BE432" s="631"/>
      <c r="BF432" s="631"/>
      <c r="BG432" s="631"/>
      <c r="BH432" s="631"/>
      <c r="BI432" s="631"/>
      <c r="BJ432" s="631"/>
      <c r="BK432" s="631"/>
      <c r="BL432" s="631"/>
      <c r="BM432" s="631"/>
      <c r="BN432" s="631"/>
      <c r="BO432" s="631"/>
      <c r="BP432" s="631"/>
      <c r="BQ432" s="631"/>
      <c r="BR432" s="632"/>
      <c r="BS432" s="634" t="s">
        <v>207</v>
      </c>
      <c r="BT432" s="635"/>
      <c r="BU432" s="636"/>
      <c r="BV432" s="322" t="s">
        <v>25</v>
      </c>
      <c r="BW432" s="253" t="str">
        <f>IF(COUNT(Y432)=0,"",Y432)</f>
        <v/>
      </c>
      <c r="BX432" s="253" t="str">
        <f>IF(COUNT(Y434)=0,"",Y434)</f>
        <v/>
      </c>
      <c r="BY432" s="267"/>
      <c r="BZ432" s="267"/>
      <c r="CA432" s="267"/>
      <c r="CB432" s="253" t="str">
        <f>IF(COUNT(Y442)=0,"",Y442)</f>
        <v/>
      </c>
      <c r="CC432" s="267"/>
      <c r="CD432" s="267"/>
      <c r="CE432" s="267"/>
      <c r="CF432" s="267"/>
      <c r="CG432" s="253" t="str">
        <f>IF(COUNT(Y452)=0,"",Y452)</f>
        <v/>
      </c>
      <c r="CH432" s="257"/>
      <c r="CI432" s="257"/>
      <c r="CJ432" s="257"/>
      <c r="CK432" s="257"/>
      <c r="CL432" s="257"/>
      <c r="CM432" s="257"/>
      <c r="CN432" s="257"/>
      <c r="CO432" s="257"/>
      <c r="CP432" s="257"/>
      <c r="CQ432" s="257"/>
    </row>
    <row r="433" spans="3:95" s="243" customFormat="1" ht="13.5" customHeight="1">
      <c r="C433" s="604" t="e">
        <f>DATE(#REF!,1,1)</f>
        <v>#REF!</v>
      </c>
      <c r="D433" s="605"/>
      <c r="E433" s="613" t="s">
        <v>275</v>
      </c>
      <c r="F433" s="614"/>
      <c r="G433" s="615"/>
      <c r="H433" s="256"/>
      <c r="I433" s="256"/>
      <c r="J433" s="256"/>
      <c r="K433" s="256"/>
      <c r="L433" s="256"/>
      <c r="M433" s="256"/>
      <c r="N433" s="256"/>
      <c r="O433" s="256"/>
      <c r="P433" s="256"/>
      <c r="Q433" s="256"/>
      <c r="R433" s="256"/>
      <c r="S433" s="256"/>
      <c r="T433" s="255"/>
      <c r="U433" s="613" t="s">
        <v>210</v>
      </c>
      <c r="V433" s="614"/>
      <c r="W433" s="614"/>
      <c r="X433" s="615"/>
      <c r="Y433" s="616" t="str">
        <f>IF(COUNT(S433)=0,"",ROUND(S433,#REF!))</f>
        <v/>
      </c>
      <c r="Z433" s="617"/>
      <c r="AA433" s="257"/>
      <c r="AB433" s="257"/>
      <c r="AC433" s="257"/>
      <c r="AD433" s="604" t="e">
        <f>DATE(#REF!,1,1)</f>
        <v>#REF!</v>
      </c>
      <c r="AE433" s="605"/>
      <c r="AF433" s="613" t="s">
        <v>198</v>
      </c>
      <c r="AG433" s="614"/>
      <c r="AH433" s="615"/>
      <c r="AI433" s="258" t="str">
        <f>IF(COUNT(S431,H433)&lt;&gt;2,"",ROUND(MIN(S431,H433)*H428,#REF!))</f>
        <v/>
      </c>
      <c r="AJ433" s="258" t="str">
        <f>IF(COUNT(H433,I433)&lt;&gt;2,"",ROUND(MIN(H433,I433)*I428,#REF!))</f>
        <v/>
      </c>
      <c r="AK433" s="258" t="str">
        <f>IF(COUNT(I433,J433)&lt;&gt;2,"",ROUND(MIN(I433,J433)*J428,#REF!))</f>
        <v/>
      </c>
      <c r="AL433" s="258" t="str">
        <f>IF(COUNT(J433,K433)&lt;&gt;2,"",ROUND(MIN(J433,K433)*K428,#REF!))</f>
        <v/>
      </c>
      <c r="AM433" s="258" t="str">
        <f>IF(COUNT(K433,L433)&lt;&gt;2,"",ROUND(MIN(K433,L433)*L428,#REF!))</f>
        <v/>
      </c>
      <c r="AN433" s="258" t="str">
        <f>IF(COUNT(L433,M433)&lt;&gt;2,"",ROUND(MIN(L433,M433)*M428,#REF!))</f>
        <v/>
      </c>
      <c r="AO433" s="258" t="str">
        <f>IF(COUNT(M433,N433)&lt;&gt;2,"",ROUND(MIN(M433,N433)*N428,#REF!))</f>
        <v/>
      </c>
      <c r="AP433" s="258" t="str">
        <f>IF(COUNT(N433,O433)&lt;&gt;2,"",ROUND(MIN(N433,O433)*O428,#REF!))</f>
        <v/>
      </c>
      <c r="AQ433" s="258" t="str">
        <f>IF(COUNT(O433,P433)&lt;&gt;2,"",ROUND(MIN(O433,P433)*P428,#REF!))</f>
        <v/>
      </c>
      <c r="AR433" s="258" t="str">
        <f>IF(COUNT(P433,Q433)&lt;&gt;2,"",ROUND(MIN(P433,Q433)*Q428,#REF!))</f>
        <v/>
      </c>
      <c r="AS433" s="258" t="str">
        <f>IF(COUNT(Q433,R433)&lt;&gt;2,"",ROUND(MIN(Q433,R433)*R428,#REF!))</f>
        <v/>
      </c>
      <c r="AT433" s="258" t="str">
        <f>IF(COUNT(R433,S433)&lt;&gt;2,"",ROUND(MIN(R433,S433)*S428,#REF!))</f>
        <v/>
      </c>
      <c r="AU433" s="255"/>
      <c r="AX433" s="268"/>
      <c r="BB433" s="268"/>
      <c r="BC433" s="245"/>
      <c r="BD433" s="245"/>
      <c r="BE433" s="245"/>
      <c r="BF433" s="245"/>
      <c r="BG433" s="245"/>
      <c r="BH433" s="245"/>
      <c r="BI433" s="245"/>
      <c r="BJ433" s="245"/>
      <c r="BK433" s="245"/>
      <c r="BL433" s="245"/>
      <c r="BM433" s="245"/>
      <c r="BN433" s="245"/>
      <c r="BO433" s="245"/>
      <c r="BP433" s="245"/>
      <c r="BQ433" s="245"/>
      <c r="BR433" s="245"/>
      <c r="BS433" s="245"/>
      <c r="BT433" s="245"/>
      <c r="BU433" s="245"/>
      <c r="BV433" s="245"/>
      <c r="BW433" s="245"/>
      <c r="BX433" s="257"/>
      <c r="BY433" s="257"/>
      <c r="BZ433" s="257"/>
      <c r="CA433" s="257"/>
      <c r="CB433" s="257"/>
      <c r="CC433" s="257"/>
      <c r="CD433" s="257"/>
      <c r="CE433" s="257"/>
      <c r="CF433" s="257"/>
      <c r="CG433" s="257"/>
      <c r="CH433" s="257"/>
      <c r="CI433" s="257"/>
      <c r="CJ433" s="257"/>
      <c r="CK433" s="257"/>
      <c r="CL433" s="257"/>
      <c r="CM433" s="257"/>
      <c r="CN433" s="257"/>
      <c r="CO433" s="257"/>
      <c r="CP433" s="257"/>
      <c r="CQ433" s="257"/>
    </row>
    <row r="434" spans="3:95" s="243" customFormat="1" ht="13.5" customHeight="1">
      <c r="C434" s="606"/>
      <c r="D434" s="607"/>
      <c r="E434" s="608" t="s">
        <v>212</v>
      </c>
      <c r="F434" s="609"/>
      <c r="G434" s="610"/>
      <c r="H434" s="261"/>
      <c r="I434" s="261"/>
      <c r="J434" s="261"/>
      <c r="K434" s="261"/>
      <c r="L434" s="261"/>
      <c r="M434" s="261"/>
      <c r="N434" s="261"/>
      <c r="O434" s="261"/>
      <c r="P434" s="261"/>
      <c r="Q434" s="261"/>
      <c r="R434" s="261"/>
      <c r="S434" s="261"/>
      <c r="T434" s="262" t="str">
        <f>IF(COUNT(H434:S434)=0,"",SUMPRODUCT(ROUND(H434:S434,#REF!)))</f>
        <v/>
      </c>
      <c r="U434" s="608" t="s">
        <v>211</v>
      </c>
      <c r="V434" s="609"/>
      <c r="W434" s="609"/>
      <c r="X434" s="610"/>
      <c r="Y434" s="611" t="str">
        <f>IF(COUNT(T434)=0,"",T434)</f>
        <v/>
      </c>
      <c r="Z434" s="612"/>
      <c r="AA434" s="257"/>
      <c r="AB434" s="257"/>
      <c r="AC434" s="257"/>
      <c r="AD434" s="606"/>
      <c r="AE434" s="607"/>
      <c r="AF434" s="608" t="s">
        <v>199</v>
      </c>
      <c r="AG434" s="609"/>
      <c r="AH434" s="610"/>
      <c r="AI434" s="264" t="str">
        <f t="shared" ref="AI434:AT434" si="101">IF(COUNT(H433:H434)=0,"",ROUND(H434/(H433*24*AI428/1000),3))</f>
        <v/>
      </c>
      <c r="AJ434" s="264" t="str">
        <f t="shared" si="101"/>
        <v/>
      </c>
      <c r="AK434" s="264" t="str">
        <f t="shared" si="101"/>
        <v/>
      </c>
      <c r="AL434" s="264" t="str">
        <f t="shared" si="101"/>
        <v/>
      </c>
      <c r="AM434" s="264" t="str">
        <f t="shared" si="101"/>
        <v/>
      </c>
      <c r="AN434" s="264" t="str">
        <f t="shared" si="101"/>
        <v/>
      </c>
      <c r="AO434" s="264" t="str">
        <f t="shared" si="101"/>
        <v/>
      </c>
      <c r="AP434" s="264" t="str">
        <f t="shared" si="101"/>
        <v/>
      </c>
      <c r="AQ434" s="264" t="str">
        <f t="shared" si="101"/>
        <v/>
      </c>
      <c r="AR434" s="264" t="str">
        <f t="shared" si="101"/>
        <v/>
      </c>
      <c r="AS434" s="264" t="str">
        <f t="shared" si="101"/>
        <v/>
      </c>
      <c r="AT434" s="264" t="str">
        <f t="shared" si="101"/>
        <v/>
      </c>
      <c r="AU434" s="265" t="str">
        <f>IF(COUNT(AI434:AT434)=0,"",AVERAGE(AI434:AT434))</f>
        <v/>
      </c>
      <c r="AX434" s="240" t="e">
        <f>IF(#REF!="発電事業者","算定結果　送電取引帳票","算定結果　受電取引帳票")</f>
        <v>#REF!</v>
      </c>
      <c r="BR434" s="268"/>
    </row>
    <row r="435" spans="3:95" s="243" customFormat="1" ht="13.5" customHeight="1">
      <c r="C435" s="604" t="e">
        <f>DATE(#REF!+1,1,1)</f>
        <v>#REF!</v>
      </c>
      <c r="D435" s="605"/>
      <c r="E435" s="613" t="s">
        <v>275</v>
      </c>
      <c r="F435" s="614"/>
      <c r="G435" s="615"/>
      <c r="H435" s="256"/>
      <c r="I435" s="256"/>
      <c r="J435" s="256"/>
      <c r="K435" s="256"/>
      <c r="L435" s="256"/>
      <c r="M435" s="256"/>
      <c r="N435" s="256"/>
      <c r="O435" s="256"/>
      <c r="P435" s="256"/>
      <c r="Q435" s="256"/>
      <c r="R435" s="256"/>
      <c r="S435" s="256"/>
      <c r="T435" s="255"/>
      <c r="U435" s="618"/>
      <c r="V435" s="619"/>
      <c r="W435" s="619"/>
      <c r="X435" s="619"/>
      <c r="Y435" s="619"/>
      <c r="Z435" s="620"/>
      <c r="AA435" s="257"/>
      <c r="AB435" s="257"/>
      <c r="AC435" s="257"/>
      <c r="AD435" s="604" t="e">
        <f>DATE(#REF!+1,1,1)</f>
        <v>#REF!</v>
      </c>
      <c r="AE435" s="605"/>
      <c r="AF435" s="613" t="s">
        <v>198</v>
      </c>
      <c r="AG435" s="614"/>
      <c r="AH435" s="615"/>
      <c r="AI435" s="258" t="str">
        <f>IF(COUNT(S433,H435)&lt;&gt;2,"",ROUND(MIN(S433,H435)*H428,#REF!))</f>
        <v/>
      </c>
      <c r="AJ435" s="258" t="str">
        <f>IF(COUNT(H435,I435)&lt;&gt;2,"",ROUND(MIN(H435,I435)*I428,#REF!))</f>
        <v/>
      </c>
      <c r="AK435" s="258" t="str">
        <f>IF(COUNT(I435,J435)&lt;&gt;2,"",ROUND(MIN(I435,J435)*J428,#REF!))</f>
        <v/>
      </c>
      <c r="AL435" s="258" t="str">
        <f>IF(COUNT(J435,K435)&lt;&gt;2,"",ROUND(MIN(J435,K435)*K428,#REF!))</f>
        <v/>
      </c>
      <c r="AM435" s="258" t="str">
        <f>IF(COUNT(K435,L435)&lt;&gt;2,"",ROUND(MIN(K435,L435)*L428,#REF!))</f>
        <v/>
      </c>
      <c r="AN435" s="258" t="str">
        <f>IF(COUNT(L435,M435)&lt;&gt;2,"",ROUND(MIN(L435,M435)*M428,#REF!))</f>
        <v/>
      </c>
      <c r="AO435" s="258" t="str">
        <f>IF(COUNT(M435,N435)&lt;&gt;2,"",ROUND(MIN(M435,N435)*N428,#REF!))</f>
        <v/>
      </c>
      <c r="AP435" s="258" t="str">
        <f>IF(COUNT(N435,O435)&lt;&gt;2,"",ROUND(MIN(N435,O435)*O428,#REF!))</f>
        <v/>
      </c>
      <c r="AQ435" s="258" t="str">
        <f>IF(COUNT(O435,P435)&lt;&gt;2,"",ROUND(MIN(O435,P435)*P428,#REF!))</f>
        <v/>
      </c>
      <c r="AR435" s="258" t="str">
        <f>IF(COUNT(P435,Q435)&lt;&gt;2,"",ROUND(MIN(P435,Q435)*Q428,#REF!))</f>
        <v/>
      </c>
      <c r="AS435" s="258" t="str">
        <f>IF(COUNT(Q435,R435)&lt;&gt;2,"",ROUND(MIN(Q435,R435)*R428,#REF!))</f>
        <v/>
      </c>
      <c r="AT435" s="258" t="str">
        <f>IF(COUNT(R435,S435)&lt;&gt;2,"",ROUND(MIN(R435,S435)*S428,#REF!))</f>
        <v/>
      </c>
      <c r="AU435" s="255"/>
      <c r="AX435" s="594" t="s">
        <v>200</v>
      </c>
      <c r="AY435" s="594"/>
      <c r="AZ435" s="595" t="s">
        <v>201</v>
      </c>
      <c r="BA435" s="594" t="s">
        <v>202</v>
      </c>
      <c r="BB435" s="594"/>
      <c r="BC435" s="594"/>
      <c r="BD435" s="595" t="s">
        <v>204</v>
      </c>
      <c r="BE435" s="597" t="s">
        <v>176</v>
      </c>
      <c r="BF435" s="598"/>
      <c r="BG435" s="601" t="e">
        <f>DATE(#REF!,1,1)</f>
        <v>#REF!</v>
      </c>
      <c r="BH435" s="602"/>
      <c r="BI435" s="602"/>
      <c r="BJ435" s="602"/>
      <c r="BK435" s="602"/>
      <c r="BL435" s="602"/>
      <c r="BM435" s="602"/>
      <c r="BN435" s="602"/>
      <c r="BO435" s="602"/>
      <c r="BP435" s="602"/>
      <c r="BQ435" s="602"/>
      <c r="BR435" s="603"/>
      <c r="BS435" s="594" t="s">
        <v>175</v>
      </c>
      <c r="BT435" s="594"/>
      <c r="BU435" s="594"/>
      <c r="BV435" s="594"/>
      <c r="BW435" s="592" t="e">
        <f>DATE(#REF!-1,1,1)</f>
        <v>#REF!</v>
      </c>
      <c r="BX435" s="592" t="e">
        <f>DATE(#REF!,1,1)</f>
        <v>#REF!</v>
      </c>
      <c r="BY435" s="592" t="e">
        <f>DATE(#REF!+1,1,1)</f>
        <v>#REF!</v>
      </c>
      <c r="BZ435" s="592" t="e">
        <f>DATE(#REF!+2,1,1)</f>
        <v>#REF!</v>
      </c>
      <c r="CA435" s="592" t="e">
        <f>DATE(#REF!+3,1,1)</f>
        <v>#REF!</v>
      </c>
      <c r="CB435" s="592" t="e">
        <f>DATE(#REF!+4,1,1)</f>
        <v>#REF!</v>
      </c>
      <c r="CC435" s="592" t="e">
        <f>DATE(#REF!+5,1,1)</f>
        <v>#REF!</v>
      </c>
      <c r="CD435" s="592" t="e">
        <f>DATE(#REF!+6,1,1)</f>
        <v>#REF!</v>
      </c>
      <c r="CE435" s="592" t="e">
        <f>DATE(#REF!+7,1,1)</f>
        <v>#REF!</v>
      </c>
      <c r="CF435" s="592" t="e">
        <f>DATE(#REF!+8,1,1)</f>
        <v>#REF!</v>
      </c>
      <c r="CG435" s="592" t="e">
        <f>DATE(#REF!+9,1,1)</f>
        <v>#REF!</v>
      </c>
      <c r="CH435" s="566" t="s">
        <v>268</v>
      </c>
      <c r="CI435" s="567"/>
      <c r="CJ435" s="567"/>
      <c r="CK435" s="567"/>
      <c r="CL435" s="567"/>
      <c r="CM435" s="567"/>
      <c r="CN435" s="567"/>
      <c r="CO435" s="567"/>
      <c r="CP435" s="567"/>
      <c r="CQ435" s="567"/>
    </row>
    <row r="436" spans="3:95" s="243" customFormat="1" ht="13.5" customHeight="1">
      <c r="C436" s="606"/>
      <c r="D436" s="607"/>
      <c r="E436" s="608" t="s">
        <v>212</v>
      </c>
      <c r="F436" s="609"/>
      <c r="G436" s="610"/>
      <c r="H436" s="261"/>
      <c r="I436" s="261"/>
      <c r="J436" s="261"/>
      <c r="K436" s="261"/>
      <c r="L436" s="261"/>
      <c r="M436" s="261"/>
      <c r="N436" s="261"/>
      <c r="O436" s="261"/>
      <c r="P436" s="261"/>
      <c r="Q436" s="261"/>
      <c r="R436" s="261"/>
      <c r="S436" s="261"/>
      <c r="T436" s="262" t="str">
        <f>IF(COUNT(H436:S436)=0,"",SUMPRODUCT(ROUND(H436:S436,#REF!)))</f>
        <v/>
      </c>
      <c r="U436" s="621"/>
      <c r="V436" s="622"/>
      <c r="W436" s="622"/>
      <c r="X436" s="622"/>
      <c r="Y436" s="622"/>
      <c r="Z436" s="623"/>
      <c r="AA436" s="257"/>
      <c r="AB436" s="257"/>
      <c r="AC436" s="257"/>
      <c r="AD436" s="606"/>
      <c r="AE436" s="607"/>
      <c r="AF436" s="608" t="s">
        <v>199</v>
      </c>
      <c r="AG436" s="609"/>
      <c r="AH436" s="610"/>
      <c r="AI436" s="264" t="str">
        <f t="shared" ref="AI436:AT436" si="102">IF(COUNT(H435:H436)=0,"",ROUND(H436/(H435*24*AI428/1000),3))</f>
        <v/>
      </c>
      <c r="AJ436" s="264" t="str">
        <f t="shared" si="102"/>
        <v/>
      </c>
      <c r="AK436" s="264" t="str">
        <f t="shared" si="102"/>
        <v/>
      </c>
      <c r="AL436" s="264" t="str">
        <f t="shared" si="102"/>
        <v/>
      </c>
      <c r="AM436" s="264" t="str">
        <f t="shared" si="102"/>
        <v/>
      </c>
      <c r="AN436" s="264" t="str">
        <f t="shared" si="102"/>
        <v/>
      </c>
      <c r="AO436" s="264" t="str">
        <f t="shared" si="102"/>
        <v/>
      </c>
      <c r="AP436" s="264" t="str">
        <f t="shared" si="102"/>
        <v/>
      </c>
      <c r="AQ436" s="264" t="str">
        <f t="shared" si="102"/>
        <v/>
      </c>
      <c r="AR436" s="264" t="str">
        <f t="shared" si="102"/>
        <v/>
      </c>
      <c r="AS436" s="264" t="str">
        <f t="shared" si="102"/>
        <v/>
      </c>
      <c r="AT436" s="264" t="str">
        <f t="shared" si="102"/>
        <v/>
      </c>
      <c r="AU436" s="265" t="str">
        <f>IF(COUNT(AI436:AT436)=0,"",AVERAGE(AI436:AT436))</f>
        <v/>
      </c>
      <c r="AX436" s="594"/>
      <c r="AY436" s="594"/>
      <c r="AZ436" s="596"/>
      <c r="BA436" s="594"/>
      <c r="BB436" s="594"/>
      <c r="BC436" s="594"/>
      <c r="BD436" s="596"/>
      <c r="BE436" s="599"/>
      <c r="BF436" s="600"/>
      <c r="BG436" s="322" t="s">
        <v>194</v>
      </c>
      <c r="BH436" s="322" t="s">
        <v>195</v>
      </c>
      <c r="BI436" s="322" t="s">
        <v>161</v>
      </c>
      <c r="BJ436" s="322" t="s">
        <v>162</v>
      </c>
      <c r="BK436" s="322" t="s">
        <v>163</v>
      </c>
      <c r="BL436" s="322" t="s">
        <v>164</v>
      </c>
      <c r="BM436" s="322" t="s">
        <v>165</v>
      </c>
      <c r="BN436" s="322" t="s">
        <v>166</v>
      </c>
      <c r="BO436" s="322" t="s">
        <v>167</v>
      </c>
      <c r="BP436" s="322" t="s">
        <v>168</v>
      </c>
      <c r="BQ436" s="322" t="s">
        <v>169</v>
      </c>
      <c r="BR436" s="322" t="s">
        <v>170</v>
      </c>
      <c r="BS436" s="594"/>
      <c r="BT436" s="594"/>
      <c r="BU436" s="594"/>
      <c r="BV436" s="594"/>
      <c r="BW436" s="593"/>
      <c r="BX436" s="593"/>
      <c r="BY436" s="593">
        <v>43101</v>
      </c>
      <c r="BZ436" s="593">
        <v>43466</v>
      </c>
      <c r="CA436" s="593">
        <v>43831</v>
      </c>
      <c r="CB436" s="593">
        <v>44197</v>
      </c>
      <c r="CC436" s="593">
        <v>44562</v>
      </c>
      <c r="CD436" s="593">
        <v>44927</v>
      </c>
      <c r="CE436" s="593">
        <v>45292</v>
      </c>
      <c r="CF436" s="593">
        <v>45658</v>
      </c>
      <c r="CG436" s="593">
        <v>46023</v>
      </c>
      <c r="CH436" s="567"/>
      <c r="CI436" s="567"/>
      <c r="CJ436" s="567"/>
      <c r="CK436" s="567"/>
      <c r="CL436" s="567"/>
      <c r="CM436" s="567"/>
      <c r="CN436" s="567"/>
      <c r="CO436" s="567"/>
      <c r="CP436" s="567"/>
      <c r="CQ436" s="567"/>
    </row>
    <row r="437" spans="3:95" s="243" customFormat="1" ht="13.5" customHeight="1">
      <c r="C437" s="604" t="e">
        <f>DATE(#REF!+2,1,1)</f>
        <v>#REF!</v>
      </c>
      <c r="D437" s="605"/>
      <c r="E437" s="613" t="s">
        <v>275</v>
      </c>
      <c r="F437" s="614"/>
      <c r="G437" s="615"/>
      <c r="H437" s="256"/>
      <c r="I437" s="256"/>
      <c r="J437" s="256"/>
      <c r="K437" s="256"/>
      <c r="L437" s="256"/>
      <c r="M437" s="256"/>
      <c r="N437" s="256"/>
      <c r="O437" s="256"/>
      <c r="P437" s="256"/>
      <c r="Q437" s="256"/>
      <c r="R437" s="256"/>
      <c r="S437" s="256"/>
      <c r="T437" s="255"/>
      <c r="U437" s="621"/>
      <c r="V437" s="622"/>
      <c r="W437" s="622"/>
      <c r="X437" s="622"/>
      <c r="Y437" s="622"/>
      <c r="Z437" s="623"/>
      <c r="AA437" s="257"/>
      <c r="AB437" s="257"/>
      <c r="AC437" s="257"/>
      <c r="AD437" s="604" t="e">
        <f>DATE(#REF!+2,1,1)</f>
        <v>#REF!</v>
      </c>
      <c r="AE437" s="605"/>
      <c r="AF437" s="613" t="s">
        <v>198</v>
      </c>
      <c r="AG437" s="614"/>
      <c r="AH437" s="615"/>
      <c r="AI437" s="258" t="str">
        <f>IF(COUNT(S435,H437)&lt;&gt;2,"",ROUND(MIN(S435,H437)*H428,#REF!))</f>
        <v/>
      </c>
      <c r="AJ437" s="258" t="str">
        <f>IF(COUNT(H437,I437)&lt;&gt;2,"",ROUND(MIN(H437,I437)*I428,#REF!))</f>
        <v/>
      </c>
      <c r="AK437" s="258" t="str">
        <f>IF(COUNT(I437,J437)&lt;&gt;2,"",ROUND(MIN(I437,J437)*J428,#REF!))</f>
        <v/>
      </c>
      <c r="AL437" s="258" t="str">
        <f>IF(COUNT(J437,K437)&lt;&gt;2,"",ROUND(MIN(J437,K437)*K428,#REF!))</f>
        <v/>
      </c>
      <c r="AM437" s="258" t="str">
        <f>IF(COUNT(K437,L437)&lt;&gt;2,"",ROUND(MIN(K437,L437)*L428,#REF!))</f>
        <v/>
      </c>
      <c r="AN437" s="258" t="str">
        <f>IF(COUNT(L437,M437)&lt;&gt;2,"",ROUND(MIN(L437,M437)*M428,#REF!))</f>
        <v/>
      </c>
      <c r="AO437" s="258" t="str">
        <f>IF(COUNT(M437,N437)&lt;&gt;2,"",ROUND(MIN(M437,N437)*N428,#REF!))</f>
        <v/>
      </c>
      <c r="AP437" s="258" t="str">
        <f>IF(COUNT(N437,O437)&lt;&gt;2,"",ROUND(MIN(N437,O437)*O428,#REF!))</f>
        <v/>
      </c>
      <c r="AQ437" s="258" t="str">
        <f>IF(COUNT(O437,P437)&lt;&gt;2,"",ROUND(MIN(O437,P437)*P428,#REF!))</f>
        <v/>
      </c>
      <c r="AR437" s="258" t="str">
        <f>IF(COUNT(P437,Q437)&lt;&gt;2,"",ROUND(MIN(P437,Q437)*Q428,#REF!))</f>
        <v/>
      </c>
      <c r="AS437" s="258" t="str">
        <f>IF(COUNT(Q437,R437)&lt;&gt;2,"",ROUND(MIN(Q437,R437)*R428,#REF!))</f>
        <v/>
      </c>
      <c r="AT437" s="258" t="str">
        <f>IF(COUNT(R437,S437)&lt;&gt;2,"",ROUND(MIN(R437,S437)*S428,#REF!))</f>
        <v/>
      </c>
      <c r="AU437" s="255"/>
      <c r="AX437" s="569" t="str">
        <f>IF(C459="","",C459)</f>
        <v/>
      </c>
      <c r="AY437" s="569"/>
      <c r="AZ437" s="587" t="str">
        <f>IF(E459="","",E459)</f>
        <v/>
      </c>
      <c r="BA437" s="590" t="str">
        <f ca="1">IF(F459="","",F459)</f>
        <v/>
      </c>
      <c r="BB437" s="590"/>
      <c r="BC437" s="590"/>
      <c r="BD437" s="587" t="str">
        <f>IF(I459="","",I459)</f>
        <v/>
      </c>
      <c r="BE437" s="578" t="e">
        <f>IF(#REF!="発電事業者","送電電力（MW）","受電電力（MW）")</f>
        <v>#REF!</v>
      </c>
      <c r="BF437" s="579"/>
      <c r="BG437" s="325" t="str">
        <f>IF(AND(COUNT(BG428)+COUNTA(E459)=2,L459&lt;&gt;""),ROUND(BG428-SUMIF(BE440:BF466,BE437,BG440:BG466),#REF!),"")</f>
        <v/>
      </c>
      <c r="BH437" s="325" t="str">
        <f>IF(AND(COUNT(BH428)+COUNTA(E459)=2,M459&lt;&gt;""),ROUND(BH428-SUMIF(BE440:BF466,BE437,BH440:BH466),#REF!),"")</f>
        <v/>
      </c>
      <c r="BI437" s="325" t="str">
        <f>IF(AND(COUNT(BI428)+COUNTA(E459)=2,N459&lt;&gt;""),ROUND(BI428-SUMIF(BE440:BF466,BE437,BI440:BI466),#REF!),"")</f>
        <v/>
      </c>
      <c r="BJ437" s="325" t="str">
        <f>IF(AND(COUNT(BJ428)+COUNTA(E459)=2,O459&lt;&gt;""),ROUND(BJ428-SUMIF(BE440:BF466,BE437,BJ440:BJ466),#REF!),"")</f>
        <v/>
      </c>
      <c r="BK437" s="325" t="str">
        <f>IF(AND(COUNT(BK428)+COUNTA(E459)=2,P459&lt;&gt;""),ROUND(BK428-SUMIF(BE440:BF466,BE437,BK440:BK466),#REF!),"")</f>
        <v/>
      </c>
      <c r="BL437" s="325" t="str">
        <f>IF(AND(COUNT(BL428)+COUNTA(E459)=2,Q459&lt;&gt;""),ROUND(BL428-SUMIF(BE440:BF466,BE437,BL440:BL466),#REF!),"")</f>
        <v/>
      </c>
      <c r="BM437" s="325" t="str">
        <f>IF(AND(COUNT(BM428)+COUNTA(E459)=2,R459&lt;&gt;""),ROUND(BM428-SUMIF(BE440:BF466,BE437,BM440:BM466),#REF!),"")</f>
        <v/>
      </c>
      <c r="BN437" s="325" t="str">
        <f>IF(AND(COUNT(BN428)+COUNTA(E459)=2,S459&lt;&gt;""),ROUND(BN428-SUMIF(BE440:BF466,BE437,BN440:BN466),#REF!),"")</f>
        <v/>
      </c>
      <c r="BO437" s="325" t="str">
        <f>IF(AND(COUNT(BO428)+COUNTA(E459)=2,T459&lt;&gt;""),ROUND(BO428-SUMIF(BE440:BF466,BE437,BO440:BO466),#REF!),"")</f>
        <v/>
      </c>
      <c r="BP437" s="325" t="str">
        <f>IF(AND(COUNT(BP428)+COUNTA(E459)=2,U459&lt;&gt;""),ROUND(BP428-SUMIF(BE440:BF466,BE437,BP440:BP466),#REF!),"")</f>
        <v/>
      </c>
      <c r="BQ437" s="325" t="str">
        <f>IF(AND(COUNT(BQ428)+COUNTA(E459)=2,V459&lt;&gt;""),ROUND(BQ428-SUMIF(BE440:BF466,BE437,BQ440:BQ466),#REF!),"")</f>
        <v/>
      </c>
      <c r="BR437" s="325" t="str">
        <f>IF(AND(COUNT(BR428)+COUNTA(E459)=2,W459&lt;&gt;""),ROUND(BR428-SUMIF(BE440:BF466,BE437,BR440:BR466),#REF!),"")</f>
        <v/>
      </c>
      <c r="BS437" s="569" t="e">
        <f>IF(#REF!="発電事業者","送電電力（MW）","受電電力（MW）")</f>
        <v>#REF!</v>
      </c>
      <c r="BT437" s="569"/>
      <c r="BU437" s="569"/>
      <c r="BV437" s="323" t="s">
        <v>171</v>
      </c>
      <c r="BW437" s="580"/>
      <c r="BX437" s="580"/>
      <c r="BY437" s="325" t="str">
        <f>IF(AND(COUNT(BY428)+COUNTA(E459)=2,X459&lt;&gt;""),ROUND(BY428-SUMIF(BV440:BV466,BV437,BY440:BY466),#REF!),"")</f>
        <v/>
      </c>
      <c r="BZ437" s="325" t="str">
        <f>IF(AND(COUNT(BZ428)+COUNTA(E459)=2,Y459&lt;&gt;""),ROUND(BZ428-SUMIF(BV440:BV466,BV437,BZ440:BZ466),#REF!),"")</f>
        <v/>
      </c>
      <c r="CA437" s="325" t="str">
        <f>IF(AND(COUNT(CA428)+COUNTA(E459)=2,Z459&lt;&gt;""),ROUND(CA428-SUMIF(BV440:BV466,BV437,CA440:CA466),#REF!),"")</f>
        <v/>
      </c>
      <c r="CB437" s="325" t="str">
        <f>IF(AND(COUNT(CB428)+COUNTA(E459)=2,AA459&lt;&gt;""),ROUND(CB428-SUMIF(BV440:BV466,BV437,CB440:CB466),#REF!),"")</f>
        <v/>
      </c>
      <c r="CC437" s="325" t="str">
        <f>IF(AND(COUNT(CC428)+COUNTA(E459)=2,AB459&lt;&gt;""),ROUND(CC428-SUMIF(BV440:BV466,BV437,CC440:CC466),#REF!),"")</f>
        <v/>
      </c>
      <c r="CD437" s="325" t="str">
        <f>IF(AND(COUNT(CD428)+COUNTA(E459)=2,AC459&lt;&gt;""),ROUND(CD428-SUMIF(BV440:BV466,BV437,CD440:CD466),#REF!),"")</f>
        <v/>
      </c>
      <c r="CE437" s="325" t="str">
        <f>IF(AND(COUNT(CE428)+COUNTA(E459)=2,AD459&lt;&gt;""),ROUND(CE428-SUMIF(BV440:BV466,BV437,CE440:CE466),#REF!),"")</f>
        <v/>
      </c>
      <c r="CF437" s="325" t="str">
        <f>IF(AND(COUNT(CF428)+COUNTA(E459)=2,AE459&lt;&gt;""),ROUND(CF428-SUMIF(BV440:BV466,BV437,CF440:CF466),#REF!),"")</f>
        <v/>
      </c>
      <c r="CG437" s="325" t="str">
        <f>IF(AND(COUNT(CG428)+COUNTA(E459)=2,AF459&lt;&gt;""),ROUND(CG428-SUMIF(BV440:BV466,BV437,CG440:CG466),#REF!),"")</f>
        <v/>
      </c>
      <c r="CH437" s="563" t="s">
        <v>117</v>
      </c>
      <c r="CI437" s="563"/>
      <c r="CJ437" s="563"/>
      <c r="CK437" s="563"/>
      <c r="CL437" s="563"/>
      <c r="CM437" s="563"/>
      <c r="CN437" s="563"/>
      <c r="CO437" s="563"/>
      <c r="CP437" s="563"/>
      <c r="CQ437" s="563"/>
    </row>
    <row r="438" spans="3:95" s="243" customFormat="1" ht="13.5" customHeight="1">
      <c r="C438" s="606"/>
      <c r="D438" s="607"/>
      <c r="E438" s="608" t="s">
        <v>212</v>
      </c>
      <c r="F438" s="609"/>
      <c r="G438" s="610"/>
      <c r="H438" s="261"/>
      <c r="I438" s="261"/>
      <c r="J438" s="261"/>
      <c r="K438" s="261"/>
      <c r="L438" s="261"/>
      <c r="M438" s="261"/>
      <c r="N438" s="261"/>
      <c r="O438" s="261"/>
      <c r="P438" s="261"/>
      <c r="Q438" s="261"/>
      <c r="R438" s="261"/>
      <c r="S438" s="261"/>
      <c r="T438" s="262" t="str">
        <f>IF(COUNT(H438:S438)=0,"",SUMPRODUCT(ROUND(H438:S438,#REF!)))</f>
        <v/>
      </c>
      <c r="U438" s="621"/>
      <c r="V438" s="622"/>
      <c r="W438" s="622"/>
      <c r="X438" s="622"/>
      <c r="Y438" s="622"/>
      <c r="Z438" s="623"/>
      <c r="AA438" s="257"/>
      <c r="AB438" s="257"/>
      <c r="AC438" s="257"/>
      <c r="AD438" s="606"/>
      <c r="AE438" s="607"/>
      <c r="AF438" s="608" t="s">
        <v>199</v>
      </c>
      <c r="AG438" s="609"/>
      <c r="AH438" s="610"/>
      <c r="AI438" s="264" t="str">
        <f t="shared" ref="AI438:AT438" si="103">IF(COUNT(H437:H438)=0,"",ROUND(H438/(H437*24*AI428/1000),3))</f>
        <v/>
      </c>
      <c r="AJ438" s="264" t="str">
        <f t="shared" si="103"/>
        <v/>
      </c>
      <c r="AK438" s="264" t="str">
        <f t="shared" si="103"/>
        <v/>
      </c>
      <c r="AL438" s="264" t="str">
        <f t="shared" si="103"/>
        <v/>
      </c>
      <c r="AM438" s="264" t="str">
        <f t="shared" si="103"/>
        <v/>
      </c>
      <c r="AN438" s="264" t="str">
        <f t="shared" si="103"/>
        <v/>
      </c>
      <c r="AO438" s="264" t="str">
        <f t="shared" si="103"/>
        <v/>
      </c>
      <c r="AP438" s="264" t="str">
        <f t="shared" si="103"/>
        <v/>
      </c>
      <c r="AQ438" s="264" t="str">
        <f t="shared" si="103"/>
        <v/>
      </c>
      <c r="AR438" s="264" t="str">
        <f t="shared" si="103"/>
        <v/>
      </c>
      <c r="AS438" s="264" t="str">
        <f t="shared" si="103"/>
        <v/>
      </c>
      <c r="AT438" s="264" t="str">
        <f t="shared" si="103"/>
        <v/>
      </c>
      <c r="AU438" s="265" t="str">
        <f>IF(COUNT(AI438:AT438)=0,"",AVERAGE(AI438:AT438))</f>
        <v/>
      </c>
      <c r="AX438" s="569"/>
      <c r="AY438" s="569"/>
      <c r="AZ438" s="588"/>
      <c r="BA438" s="590"/>
      <c r="BB438" s="590"/>
      <c r="BC438" s="590"/>
      <c r="BD438" s="588"/>
      <c r="BE438" s="583"/>
      <c r="BF438" s="584"/>
      <c r="BG438" s="259"/>
      <c r="BH438" s="259"/>
      <c r="BI438" s="259"/>
      <c r="BJ438" s="259"/>
      <c r="BK438" s="259"/>
      <c r="BL438" s="259"/>
      <c r="BM438" s="259"/>
      <c r="BN438" s="259"/>
      <c r="BO438" s="259"/>
      <c r="BP438" s="259"/>
      <c r="BQ438" s="259"/>
      <c r="BR438" s="259"/>
      <c r="BS438" s="569"/>
      <c r="BT438" s="569"/>
      <c r="BU438" s="569"/>
      <c r="BV438" s="323" t="s">
        <v>172</v>
      </c>
      <c r="BW438" s="581"/>
      <c r="BX438" s="581"/>
      <c r="BY438" s="325" t="str">
        <f>IF(AND(COUNT(BY429)+COUNTA(E459)=2,X459&lt;&gt;""),ROUND(BY429-SUMIF(BV440:BV466,BV438,BY440:BY466),#REF!),"")</f>
        <v/>
      </c>
      <c r="BZ438" s="325" t="str">
        <f>IF(AND(COUNT(BZ429)+COUNTA(E459)=2,Y459&lt;&gt;""),ROUND(BZ429-SUMIF(BV440:BV466,BV438,BZ440:BZ466),#REF!),"")</f>
        <v/>
      </c>
      <c r="CA438" s="325" t="str">
        <f>IF(AND(COUNT(CA429)+COUNTA(E459)=2,Z459&lt;&gt;""),ROUND(CA429-SUMIF(BV440:BV466,BV438,CA440:CA466),#REF!),"")</f>
        <v/>
      </c>
      <c r="CB438" s="325" t="str">
        <f>IF(AND(COUNT(CB429)+COUNTA(E459)=2,AA459&lt;&gt;""),ROUND(CB429-SUMIF(BV440:BV466,BV438,CB440:CB466),#REF!),"")</f>
        <v/>
      </c>
      <c r="CC438" s="325" t="str">
        <f>IF(AND(COUNT(CC429)+COUNTA(E459)=2,AB459&lt;&gt;""),ROUND(CC429-SUMIF(BV440:BV466,BV438,CC440:CC466),#REF!),"")</f>
        <v/>
      </c>
      <c r="CD438" s="325" t="str">
        <f>IF(AND(COUNT(CD429)+COUNTA(E459)=2,AC459&lt;&gt;""),ROUND(CD429-SUMIF(BV440:BV466,BV438,CD440:CD466),#REF!),"")</f>
        <v/>
      </c>
      <c r="CE438" s="325" t="str">
        <f>IF(AND(COUNT(CE429)+COUNTA(E459)=2,AD459&lt;&gt;""),ROUND(CE429-SUMIF(BV440:BV466,BV438,CE440:CE466),#REF!),"")</f>
        <v/>
      </c>
      <c r="CF438" s="325" t="str">
        <f>IF(AND(COUNT(CF429)+COUNTA(E459)=2,AE459&lt;&gt;""),ROUND(CF429-SUMIF(BV440:BV466,BV438,CF440:CF466),#REF!),"")</f>
        <v/>
      </c>
      <c r="CG438" s="325" t="str">
        <f>IF(AND(COUNT(CG429)+COUNTA(E459)=2,AF459&lt;&gt;""),ROUND(CG429-SUMIF(BV440:BV466,BV438,CG440:CG466),#REF!),"")</f>
        <v/>
      </c>
      <c r="CH438" s="564" t="str">
        <f>IF(CH437="","",CH437)</f>
        <v>風力</v>
      </c>
      <c r="CI438" s="564"/>
      <c r="CJ438" s="564"/>
      <c r="CK438" s="564"/>
      <c r="CL438" s="564"/>
      <c r="CM438" s="564"/>
      <c r="CN438" s="564"/>
      <c r="CO438" s="564"/>
      <c r="CP438" s="564"/>
      <c r="CQ438" s="564"/>
    </row>
    <row r="439" spans="3:95" s="243" customFormat="1" ht="13.5" customHeight="1">
      <c r="C439" s="604" t="e">
        <f>DATE(#REF!+3,1,1)</f>
        <v>#REF!</v>
      </c>
      <c r="D439" s="605"/>
      <c r="E439" s="613" t="s">
        <v>275</v>
      </c>
      <c r="F439" s="614"/>
      <c r="G439" s="615"/>
      <c r="H439" s="256"/>
      <c r="I439" s="256"/>
      <c r="J439" s="256"/>
      <c r="K439" s="256"/>
      <c r="L439" s="256"/>
      <c r="M439" s="256"/>
      <c r="N439" s="256"/>
      <c r="O439" s="256"/>
      <c r="P439" s="256"/>
      <c r="Q439" s="256"/>
      <c r="R439" s="256"/>
      <c r="S439" s="256"/>
      <c r="T439" s="255"/>
      <c r="U439" s="621"/>
      <c r="V439" s="622"/>
      <c r="W439" s="622"/>
      <c r="X439" s="622"/>
      <c r="Y439" s="622"/>
      <c r="Z439" s="623"/>
      <c r="AA439" s="257"/>
      <c r="AB439" s="257"/>
      <c r="AC439" s="257"/>
      <c r="AD439" s="604" t="e">
        <f>DATE(#REF!+3,1,1)</f>
        <v>#REF!</v>
      </c>
      <c r="AE439" s="605"/>
      <c r="AF439" s="613" t="s">
        <v>198</v>
      </c>
      <c r="AG439" s="614"/>
      <c r="AH439" s="615"/>
      <c r="AI439" s="258" t="str">
        <f>IF(COUNT(S437,H439)&lt;&gt;2,"",ROUND(MIN(S437,H439)*H428,#REF!))</f>
        <v/>
      </c>
      <c r="AJ439" s="258" t="str">
        <f>IF(COUNT(H439,I439)&lt;&gt;2,"",ROUND(MIN(H439,I439)*I428,#REF!))</f>
        <v/>
      </c>
      <c r="AK439" s="258" t="str">
        <f>IF(COUNT(I439,J439)&lt;&gt;2,"",ROUND(MIN(I439,J439)*J428,#REF!))</f>
        <v/>
      </c>
      <c r="AL439" s="258" t="str">
        <f>IF(COUNT(J439,K439)&lt;&gt;2,"",ROUND(MIN(J439,K439)*K428,#REF!))</f>
        <v/>
      </c>
      <c r="AM439" s="258" t="str">
        <f>IF(COUNT(K439,L439)&lt;&gt;2,"",ROUND(MIN(K439,L439)*L428,#REF!))</f>
        <v/>
      </c>
      <c r="AN439" s="258" t="str">
        <f>IF(COUNT(L439,M439)&lt;&gt;2,"",ROUND(MIN(L439,M439)*M428,#REF!))</f>
        <v/>
      </c>
      <c r="AO439" s="258" t="str">
        <f>IF(COUNT(M439,N439)&lt;&gt;2,"",ROUND(MIN(M439,N439)*N428,#REF!))</f>
        <v/>
      </c>
      <c r="AP439" s="258" t="str">
        <f>IF(COUNT(N439,O439)&lt;&gt;2,"",ROUND(MIN(N439,O439)*O428,#REF!))</f>
        <v/>
      </c>
      <c r="AQ439" s="258" t="str">
        <f>IF(COUNT(O439,P439)&lt;&gt;2,"",ROUND(MIN(O439,P439)*P428,#REF!))</f>
        <v/>
      </c>
      <c r="AR439" s="258" t="str">
        <f>IF(COUNT(P439,Q439)&lt;&gt;2,"",ROUND(MIN(P439,Q439)*Q428,#REF!))</f>
        <v/>
      </c>
      <c r="AS439" s="258" t="str">
        <f>IF(COUNT(Q439,R439)&lt;&gt;2,"",ROUND(MIN(Q439,R439)*R428,#REF!))</f>
        <v/>
      </c>
      <c r="AT439" s="258" t="str">
        <f>IF(COUNT(R439,S439)&lt;&gt;2,"",ROUND(MIN(R439,S439)*S428,#REF!))</f>
        <v/>
      </c>
      <c r="AU439" s="255"/>
      <c r="AX439" s="569"/>
      <c r="AY439" s="569"/>
      <c r="AZ439" s="589"/>
      <c r="BA439" s="590"/>
      <c r="BB439" s="590"/>
      <c r="BC439" s="590"/>
      <c r="BD439" s="589"/>
      <c r="BE439" s="585" t="e">
        <f>IF(#REF!="発電事業者","月間送電電力量（GWh）","月間受電電力量（GWh）")</f>
        <v>#REF!</v>
      </c>
      <c r="BF439" s="586"/>
      <c r="BG439" s="297" t="str">
        <f>IF(AND(COUNT(BG430)+COUNTA(E459)=2,L459&lt;&gt;""),ROUND(BG430-SUMIF(BE440:BF466,BE439,BG440:BG466),#REF!),"")</f>
        <v/>
      </c>
      <c r="BH439" s="297" t="str">
        <f>IF(AND(COUNT(BH430)+COUNTA(E459)=2,M459&lt;&gt;""),ROUND(BH430-SUMIF(BE440:BF466,BE439,BH440:BH466),#REF!),"")</f>
        <v/>
      </c>
      <c r="BI439" s="297" t="str">
        <f>IF(AND(COUNT(BI430)+COUNTA(E459)=2,N459&lt;&gt;""),ROUND(BI430-SUMIF(BE440:BF466,BE439,BI440:BI466),#REF!),"")</f>
        <v/>
      </c>
      <c r="BJ439" s="297" t="str">
        <f>IF(AND(COUNT(BJ430)+COUNTA(E459)=2,O459&lt;&gt;""),ROUND(BJ430-SUMIF(BE440:BF466,BE439,BJ440:BJ466),#REF!),"")</f>
        <v/>
      </c>
      <c r="BK439" s="297" t="str">
        <f>IF(AND(COUNT(BK430)+COUNTA(E459)=2,P459&lt;&gt;""),ROUND(BK430-SUMIF(BE440:BF466,BE439,BK440:BK466),#REF!),"")</f>
        <v/>
      </c>
      <c r="BL439" s="297" t="str">
        <f>IF(AND(COUNT(BL430)+COUNTA(E459)=2,Q459&lt;&gt;""),ROUND(BL430-SUMIF(BE440:BF466,BE439,BL440:BL466),#REF!),"")</f>
        <v/>
      </c>
      <c r="BM439" s="297" t="str">
        <f>IF(AND(COUNT(BM430)+COUNTA(E459)=2,R459&lt;&gt;""),ROUND(BM430-SUMIF(BE440:BF466,BE439,BM440:BM466),#REF!),"")</f>
        <v/>
      </c>
      <c r="BN439" s="297" t="str">
        <f>IF(AND(COUNT(BN430)+COUNTA(E459)=2,S459&lt;&gt;""),ROUND(BN430-SUMIF(BE440:BF466,BE439,BN440:BN466),#REF!),"")</f>
        <v/>
      </c>
      <c r="BO439" s="297" t="str">
        <f>IF(AND(COUNT(BO430)+COUNTA(E459)=2,T459&lt;&gt;""),ROUND(BO430-SUMIF(BE440:BF466,BE439,BO440:BO466),#REF!),"")</f>
        <v/>
      </c>
      <c r="BP439" s="297" t="str">
        <f>IF(AND(COUNT(BP430)+COUNTA(E459)=2,U459&lt;&gt;""),ROUND(BP430-SUMIF(BE440:BF466,BE439,BP440:BP466),#REF!),"")</f>
        <v/>
      </c>
      <c r="BQ439" s="297" t="str">
        <f>IF(AND(COUNT(BQ430)+COUNTA(E459)=2,V459&lt;&gt;""),ROUND(BQ430-SUMIF(BE440:BF466,BE439,BQ440:BQ466),#REF!),"")</f>
        <v/>
      </c>
      <c r="BR439" s="297" t="str">
        <f>IF(AND(COUNT(BR430)+COUNTA(E459)=2,W459&lt;&gt;""),ROUND(BR430-SUMIF(BE440:BF466,BE439,BR440:BR466),#REF!),"")</f>
        <v/>
      </c>
      <c r="BS439" s="569" t="e">
        <f>IF(#REF!="発電事業者","年間送電電力量（GWh）","年間受電電力量（GWh）")</f>
        <v>#REF!</v>
      </c>
      <c r="BT439" s="569"/>
      <c r="BU439" s="569"/>
      <c r="BV439" s="323" t="s">
        <v>25</v>
      </c>
      <c r="BW439" s="582"/>
      <c r="BX439" s="582"/>
      <c r="BY439" s="325" t="str">
        <f>IF(AND(COUNT(BY430)+COUNTA(E459)=2,X459&lt;&gt;""),ROUND(BY430-SUMIF(BV440:BV466,BV439,BY440:BY466),#REF!),"")</f>
        <v/>
      </c>
      <c r="BZ439" s="325" t="str">
        <f>IF(AND(COUNT(BZ430)+COUNTA(E459)=2,Y459&lt;&gt;""),ROUND(BZ430-SUMIF(BV440:BV466,BV439,BZ440:BZ466),#REF!),"")</f>
        <v/>
      </c>
      <c r="CA439" s="325" t="str">
        <f>IF(AND(COUNT(CA430)+COUNTA(E459)=2,Z459&lt;&gt;""),ROUND(CA430-SUMIF(BV440:BV466,BV439,CA440:CA466),#REF!),"")</f>
        <v/>
      </c>
      <c r="CB439" s="325" t="str">
        <f>IF(AND(COUNT(CB430)+COUNTA(E459)=2,AA459&lt;&gt;""),ROUND(CB430-SUMIF(BV440:BV466,BV439,CB440:CB466),#REF!),"")</f>
        <v/>
      </c>
      <c r="CC439" s="325" t="str">
        <f>IF(AND(COUNT(CC430)+COUNTA(E459)=2,AB459&lt;&gt;""),ROUND(CC430-SUMIF(BV440:BV466,BV439,CC440:CC466),#REF!),"")</f>
        <v/>
      </c>
      <c r="CD439" s="325" t="str">
        <f>IF(AND(COUNT(CD430)+COUNTA(E459)=2,AC459&lt;&gt;""),ROUND(CD430-SUMIF(BV440:BV466,BV439,CD440:CD466),#REF!),"")</f>
        <v/>
      </c>
      <c r="CE439" s="325" t="str">
        <f>IF(AND(COUNT(CE430)+COUNTA(E459)=2,AD459&lt;&gt;""),ROUND(CE430-SUMIF(BV440:BV466,BV439,CE440:CE466),#REF!),"")</f>
        <v/>
      </c>
      <c r="CF439" s="325" t="str">
        <f>IF(AND(COUNT(CF430)+COUNTA(E459)=2,AE459&lt;&gt;""),ROUND(CF430-SUMIF(BV440:BV466,BV439,CF440:CF466),#REF!),"")</f>
        <v/>
      </c>
      <c r="CG439" s="325" t="str">
        <f>IF(AND(COUNT(CG430)+COUNTA(E459)=2,AF459&lt;&gt;""),ROUND(CG430-SUMIF(BV440:BV466,BV439,CG440:CG466),#REF!),"")</f>
        <v/>
      </c>
      <c r="CH439" s="565" t="str">
        <f>IF(COUNTA(AG459)=0,"",AG459)</f>
        <v/>
      </c>
      <c r="CI439" s="565"/>
      <c r="CJ439" s="565"/>
      <c r="CK439" s="565"/>
      <c r="CL439" s="565"/>
      <c r="CM439" s="565"/>
      <c r="CN439" s="565"/>
      <c r="CO439" s="565"/>
      <c r="CP439" s="565"/>
      <c r="CQ439" s="565"/>
    </row>
    <row r="440" spans="3:95" s="243" customFormat="1" ht="13.5" customHeight="1">
      <c r="C440" s="606"/>
      <c r="D440" s="607"/>
      <c r="E440" s="608" t="s">
        <v>212</v>
      </c>
      <c r="F440" s="609"/>
      <c r="G440" s="610"/>
      <c r="H440" s="261"/>
      <c r="I440" s="261"/>
      <c r="J440" s="261"/>
      <c r="K440" s="261"/>
      <c r="L440" s="261"/>
      <c r="M440" s="261"/>
      <c r="N440" s="261"/>
      <c r="O440" s="261"/>
      <c r="P440" s="261"/>
      <c r="Q440" s="261"/>
      <c r="R440" s="261"/>
      <c r="S440" s="261"/>
      <c r="T440" s="262" t="str">
        <f>IF(COUNT(H440:S440)=0,"",SUMPRODUCT(ROUND(H440:S440,#REF!)))</f>
        <v/>
      </c>
      <c r="U440" s="624"/>
      <c r="V440" s="625"/>
      <c r="W440" s="625"/>
      <c r="X440" s="625"/>
      <c r="Y440" s="625"/>
      <c r="Z440" s="626"/>
      <c r="AA440" s="257"/>
      <c r="AB440" s="257"/>
      <c r="AC440" s="257"/>
      <c r="AD440" s="606"/>
      <c r="AE440" s="607"/>
      <c r="AF440" s="608" t="s">
        <v>199</v>
      </c>
      <c r="AG440" s="609"/>
      <c r="AH440" s="610"/>
      <c r="AI440" s="264" t="str">
        <f t="shared" ref="AI440:AT440" si="104">IF(COUNT(H439:H440)=0,"",ROUND(H440/(H439*24*AI428/1000),3))</f>
        <v/>
      </c>
      <c r="AJ440" s="264" t="str">
        <f t="shared" si="104"/>
        <v/>
      </c>
      <c r="AK440" s="264" t="str">
        <f t="shared" si="104"/>
        <v/>
      </c>
      <c r="AL440" s="264" t="str">
        <f t="shared" si="104"/>
        <v/>
      </c>
      <c r="AM440" s="264" t="str">
        <f t="shared" si="104"/>
        <v/>
      </c>
      <c r="AN440" s="264" t="str">
        <f t="shared" si="104"/>
        <v/>
      </c>
      <c r="AO440" s="264" t="str">
        <f t="shared" si="104"/>
        <v/>
      </c>
      <c r="AP440" s="264" t="str">
        <f t="shared" si="104"/>
        <v/>
      </c>
      <c r="AQ440" s="264" t="str">
        <f t="shared" si="104"/>
        <v/>
      </c>
      <c r="AR440" s="264" t="str">
        <f t="shared" si="104"/>
        <v/>
      </c>
      <c r="AS440" s="264" t="str">
        <f t="shared" si="104"/>
        <v/>
      </c>
      <c r="AT440" s="264" t="str">
        <f t="shared" si="104"/>
        <v/>
      </c>
      <c r="AU440" s="265" t="str">
        <f>IF(COUNT(AI440:AT440)=0,"",AVERAGE(AI440:AT440))</f>
        <v/>
      </c>
      <c r="AX440" s="569" t="str">
        <f>IF(C460="","",C460)</f>
        <v/>
      </c>
      <c r="AY440" s="569"/>
      <c r="AZ440" s="587" t="str">
        <f>IF(E460="","",E460)</f>
        <v/>
      </c>
      <c r="BA440" s="590" t="str">
        <f ca="1">IF(F460="","",F460)</f>
        <v/>
      </c>
      <c r="BB440" s="590"/>
      <c r="BC440" s="590"/>
      <c r="BD440" s="587" t="str">
        <f>IF(I460="","",I460)</f>
        <v/>
      </c>
      <c r="BE440" s="578" t="e">
        <f>IF(#REF!="発電事業者","送電電力（MW）","受電電力（MW）")</f>
        <v>#REF!</v>
      </c>
      <c r="BF440" s="579"/>
      <c r="BG440" s="325" t="str">
        <f>IF(COUNT(BG428,L460)=2,ROUND(BG428*L460/SUM(L459:L468),#REF!),"")</f>
        <v/>
      </c>
      <c r="BH440" s="325" t="str">
        <f>IF(COUNT(BH428,M460)=2,ROUND(BH428*M460/SUM(M459:M468),#REF!),"")</f>
        <v/>
      </c>
      <c r="BI440" s="325" t="str">
        <f>IF(COUNT(BI428,N460)=2,ROUND(BI428*N460/SUM(N459:N468),#REF!),"")</f>
        <v/>
      </c>
      <c r="BJ440" s="325" t="str">
        <f>IF(COUNT(BJ428,O460)=2,ROUND(BJ428*O460/SUM(O459:O468),#REF!),"")</f>
        <v/>
      </c>
      <c r="BK440" s="325" t="str">
        <f>IF(COUNT(BK428,P460)=2,ROUND(BK428*P460/SUM(P459:P468),#REF!),"")</f>
        <v/>
      </c>
      <c r="BL440" s="325" t="str">
        <f>IF(COUNT(BL428,Q460)=2,ROUND(BL428*Q460/SUM(Q459:Q468),#REF!),"")</f>
        <v/>
      </c>
      <c r="BM440" s="325" t="str">
        <f>IF(COUNT(BM428,R460)=2,ROUND(BM428*R460/SUM(R459:R468),#REF!),"")</f>
        <v/>
      </c>
      <c r="BN440" s="325" t="str">
        <f>IF(COUNT(BN428,S460)=2,ROUND(BN428*S460/SUM(S459:S468),#REF!),"")</f>
        <v/>
      </c>
      <c r="BO440" s="325" t="str">
        <f>IF(COUNT(BO428,T460)=2,ROUND(BO428*T460/SUM(T459:T468),#REF!),"")</f>
        <v/>
      </c>
      <c r="BP440" s="325" t="str">
        <f>IF(COUNT(BP428,U460)=2,ROUND(BP428*U460/SUM(U459:U468),#REF!),"")</f>
        <v/>
      </c>
      <c r="BQ440" s="325" t="str">
        <f>IF(COUNT(BQ428,V460)=2,ROUND(BQ428*V460/SUM(V459:V468),#REF!),"")</f>
        <v/>
      </c>
      <c r="BR440" s="325" t="str">
        <f>IF(COUNT(BR428,W460)=2,ROUND(BR428*W460/SUM(W459:W468),#REF!),"")</f>
        <v/>
      </c>
      <c r="BS440" s="569" t="e">
        <f>IF(#REF!="発電事業者","送電電力（MW）","受電電力（MW）")</f>
        <v>#REF!</v>
      </c>
      <c r="BT440" s="569"/>
      <c r="BU440" s="569"/>
      <c r="BV440" s="323" t="s">
        <v>171</v>
      </c>
      <c r="BW440" s="580"/>
      <c r="BX440" s="580"/>
      <c r="BY440" s="325" t="str">
        <f>IF(COUNT(BY428,X460)=2,ROUND(BY428*X460/SUM(X459:X468),#REF!),"")</f>
        <v/>
      </c>
      <c r="BZ440" s="325" t="str">
        <f>IF(COUNT(BZ428,Y460)=2,ROUND(BZ428*Y460/SUM(Y459:Y468),#REF!),"")</f>
        <v/>
      </c>
      <c r="CA440" s="325" t="str">
        <f>IF(COUNT(CA428,Z460)=2,ROUND(CA428*Z460/SUM(Z459:Z468),#REF!),"")</f>
        <v/>
      </c>
      <c r="CB440" s="325" t="str">
        <f>IF(COUNT(CB428,AA460)=2,ROUND(CB428*AA460/SUM(AA459:AA468),#REF!),"")</f>
        <v/>
      </c>
      <c r="CC440" s="325" t="str">
        <f>IF(COUNT(CC428,AB460)=2,ROUND(CC428*AB460/SUM(AB459:AB468),#REF!),"")</f>
        <v/>
      </c>
      <c r="CD440" s="325" t="str">
        <f>IF(COUNT(CD428,AC460)=2,ROUND(CD428*AC460/SUM(AC459:AC468),#REF!),"")</f>
        <v/>
      </c>
      <c r="CE440" s="325" t="str">
        <f>IF(COUNT(CE428,AD460)=2,ROUND(CE428*AD460/SUM(AD459:AD468),#REF!),"")</f>
        <v/>
      </c>
      <c r="CF440" s="325" t="str">
        <f>IF(COUNT(CF428,AE460)=2,ROUND(CF428*AE460/SUM(AE459:AE468),#REF!),"")</f>
        <v/>
      </c>
      <c r="CG440" s="325" t="str">
        <f>IF(COUNT(CG428,AF460)=2,ROUND(CG428*AF460/SUM(AF459:AF468),#REF!),"")</f>
        <v/>
      </c>
      <c r="CH440" s="563" t="s">
        <v>117</v>
      </c>
      <c r="CI440" s="563"/>
      <c r="CJ440" s="563"/>
      <c r="CK440" s="563"/>
      <c r="CL440" s="563"/>
      <c r="CM440" s="563"/>
      <c r="CN440" s="563"/>
      <c r="CO440" s="563"/>
      <c r="CP440" s="563"/>
      <c r="CQ440" s="563"/>
    </row>
    <row r="441" spans="3:95" s="243" customFormat="1" ht="13.5" customHeight="1">
      <c r="C441" s="604" t="e">
        <f>DATE(#REF!+4,1,1)</f>
        <v>#REF!</v>
      </c>
      <c r="D441" s="605"/>
      <c r="E441" s="613" t="s">
        <v>275</v>
      </c>
      <c r="F441" s="614"/>
      <c r="G441" s="615"/>
      <c r="H441" s="256"/>
      <c r="I441" s="256"/>
      <c r="J441" s="256"/>
      <c r="K441" s="256"/>
      <c r="L441" s="256"/>
      <c r="M441" s="256"/>
      <c r="N441" s="256"/>
      <c r="O441" s="256"/>
      <c r="P441" s="256"/>
      <c r="Q441" s="256"/>
      <c r="R441" s="256"/>
      <c r="S441" s="256"/>
      <c r="T441" s="255"/>
      <c r="U441" s="613" t="s">
        <v>210</v>
      </c>
      <c r="V441" s="614"/>
      <c r="W441" s="614"/>
      <c r="X441" s="615"/>
      <c r="Y441" s="616" t="str">
        <f>IF(COUNT(S441)=0,"",ROUND(S441,#REF!))</f>
        <v/>
      </c>
      <c r="Z441" s="617"/>
      <c r="AA441" s="257"/>
      <c r="AB441" s="257"/>
      <c r="AC441" s="257"/>
      <c r="AD441" s="604" t="e">
        <f>DATE(#REF!+4,1,1)</f>
        <v>#REF!</v>
      </c>
      <c r="AE441" s="605"/>
      <c r="AF441" s="613" t="s">
        <v>198</v>
      </c>
      <c r="AG441" s="614"/>
      <c r="AH441" s="615"/>
      <c r="AI441" s="258" t="str">
        <f>IF(COUNT(S439,H441)&lt;&gt;2,"",ROUND(MIN(S439,H441)*H428,#REF!))</f>
        <v/>
      </c>
      <c r="AJ441" s="258" t="str">
        <f>IF(COUNT(H441,I441)&lt;&gt;2,"",ROUND(MIN(H441,I441)*I428,#REF!))</f>
        <v/>
      </c>
      <c r="AK441" s="258" t="str">
        <f>IF(COUNT(I441,J441)&lt;&gt;2,"",ROUND(MIN(I441,J441)*J428,#REF!))</f>
        <v/>
      </c>
      <c r="AL441" s="258" t="str">
        <f>IF(COUNT(J441,K441)&lt;&gt;2,"",ROUND(MIN(J441,K441)*K428,#REF!))</f>
        <v/>
      </c>
      <c r="AM441" s="258" t="str">
        <f>IF(COUNT(K441,L441)&lt;&gt;2,"",ROUND(MIN(K441,L441)*L428,#REF!))</f>
        <v/>
      </c>
      <c r="AN441" s="258" t="str">
        <f>IF(COUNT(L441,M441)&lt;&gt;2,"",ROUND(MIN(L441,M441)*M428,#REF!))</f>
        <v/>
      </c>
      <c r="AO441" s="258" t="str">
        <f>IF(COUNT(M441,N441)&lt;&gt;2,"",ROUND(MIN(M441,N441)*N428,#REF!))</f>
        <v/>
      </c>
      <c r="AP441" s="258" t="str">
        <f>IF(COUNT(N441,O441)&lt;&gt;2,"",ROUND(MIN(N441,O441)*O428,#REF!))</f>
        <v/>
      </c>
      <c r="AQ441" s="258" t="str">
        <f>IF(COUNT(O441,P441)&lt;&gt;2,"",ROUND(MIN(O441,P441)*P428,#REF!))</f>
        <v/>
      </c>
      <c r="AR441" s="258" t="str">
        <f>IF(COUNT(P441,Q441)&lt;&gt;2,"",ROUND(MIN(P441,Q441)*Q428,#REF!))</f>
        <v/>
      </c>
      <c r="AS441" s="258" t="str">
        <f>IF(COUNT(Q441,R441)&lt;&gt;2,"",ROUND(MIN(Q441,R441)*R428,#REF!))</f>
        <v/>
      </c>
      <c r="AT441" s="258" t="str">
        <f>IF(COUNT(R441,S441)&lt;&gt;2,"",ROUND(MIN(R441,S441)*S428,#REF!))</f>
        <v/>
      </c>
      <c r="AU441" s="255"/>
      <c r="AX441" s="569"/>
      <c r="AY441" s="569"/>
      <c r="AZ441" s="588"/>
      <c r="BA441" s="590"/>
      <c r="BB441" s="590"/>
      <c r="BC441" s="590"/>
      <c r="BD441" s="588"/>
      <c r="BE441" s="583"/>
      <c r="BF441" s="584"/>
      <c r="BG441" s="259"/>
      <c r="BH441" s="259"/>
      <c r="BI441" s="259"/>
      <c r="BJ441" s="259"/>
      <c r="BK441" s="259"/>
      <c r="BL441" s="259"/>
      <c r="BM441" s="259"/>
      <c r="BN441" s="259"/>
      <c r="BO441" s="259"/>
      <c r="BP441" s="259"/>
      <c r="BQ441" s="259"/>
      <c r="BR441" s="259"/>
      <c r="BS441" s="569"/>
      <c r="BT441" s="569"/>
      <c r="BU441" s="569"/>
      <c r="BV441" s="323" t="s">
        <v>172</v>
      </c>
      <c r="BW441" s="581"/>
      <c r="BX441" s="581"/>
      <c r="BY441" s="325" t="str">
        <f>IF(COUNT(BY429,X460)=2,ROUND(BY429*X460/SUM(X459:X468),#REF!),"")</f>
        <v/>
      </c>
      <c r="BZ441" s="325" t="str">
        <f>IF(COUNT(BZ429,Y460)=2,ROUND(BZ429*Y460/SUM(Y459:Y468),#REF!),"")</f>
        <v/>
      </c>
      <c r="CA441" s="325" t="str">
        <f>IF(COUNT(CA429,Z460)=2,ROUND(CA429*Z460/SUM(Z459:Z468),#REF!),"")</f>
        <v/>
      </c>
      <c r="CB441" s="325" t="str">
        <f>IF(COUNT(CB429,AA460)=2,ROUND(CB429*AA460/SUM(AA459:AA468),#REF!),"")</f>
        <v/>
      </c>
      <c r="CC441" s="325" t="str">
        <f>IF(COUNT(CC429,AB460)=2,ROUND(CC429*AB460/SUM(AB459:AB468),#REF!),"")</f>
        <v/>
      </c>
      <c r="CD441" s="325" t="str">
        <f>IF(COUNT(CD429,AC460)=2,ROUND(CD429*AC460/SUM(AC459:AC468),#REF!),"")</f>
        <v/>
      </c>
      <c r="CE441" s="325" t="str">
        <f>IF(COUNT(CE429,AD460)=2,ROUND(CE429*AD460/SUM(AD459:AD468),#REF!),"")</f>
        <v/>
      </c>
      <c r="CF441" s="325" t="str">
        <f>IF(COUNT(CF429,AE460)=2,ROUND(CF429*AE460/SUM(AE459:AE468),#REF!),"")</f>
        <v/>
      </c>
      <c r="CG441" s="325" t="str">
        <f>IF(COUNT(CG429,AF460)=2,ROUND(CG429*AF460/SUM(AF459:AF468),#REF!),"")</f>
        <v/>
      </c>
      <c r="CH441" s="564" t="str">
        <f>IF(CH440="","",CH440)</f>
        <v>風力</v>
      </c>
      <c r="CI441" s="564"/>
      <c r="CJ441" s="564"/>
      <c r="CK441" s="564"/>
      <c r="CL441" s="564"/>
      <c r="CM441" s="564"/>
      <c r="CN441" s="564"/>
      <c r="CO441" s="564"/>
      <c r="CP441" s="564"/>
      <c r="CQ441" s="564"/>
    </row>
    <row r="442" spans="3:95" s="243" customFormat="1" ht="13.5" customHeight="1">
      <c r="C442" s="606"/>
      <c r="D442" s="607"/>
      <c r="E442" s="608" t="s">
        <v>212</v>
      </c>
      <c r="F442" s="609"/>
      <c r="G442" s="610"/>
      <c r="H442" s="261"/>
      <c r="I442" s="261"/>
      <c r="J442" s="261"/>
      <c r="K442" s="261"/>
      <c r="L442" s="261"/>
      <c r="M442" s="261"/>
      <c r="N442" s="261"/>
      <c r="O442" s="261"/>
      <c r="P442" s="261"/>
      <c r="Q442" s="261"/>
      <c r="R442" s="261"/>
      <c r="S442" s="261"/>
      <c r="T442" s="262" t="str">
        <f>IF(COUNT(H442:S442)=0,"",SUMPRODUCT(ROUND(H442:S442,#REF!)))</f>
        <v/>
      </c>
      <c r="U442" s="608" t="s">
        <v>211</v>
      </c>
      <c r="V442" s="609"/>
      <c r="W442" s="609"/>
      <c r="X442" s="610"/>
      <c r="Y442" s="611" t="str">
        <f>IF(COUNT(T442)=0,"",T442)</f>
        <v/>
      </c>
      <c r="Z442" s="612"/>
      <c r="AA442" s="257"/>
      <c r="AB442" s="257"/>
      <c r="AC442" s="257"/>
      <c r="AD442" s="606"/>
      <c r="AE442" s="607"/>
      <c r="AF442" s="608" t="s">
        <v>199</v>
      </c>
      <c r="AG442" s="609"/>
      <c r="AH442" s="610"/>
      <c r="AI442" s="264" t="str">
        <f t="shared" ref="AI442:AT442" si="105">IF(COUNT(H441:H442)=0,"",ROUND(H442/(H441*24*AI428/1000),3))</f>
        <v/>
      </c>
      <c r="AJ442" s="264" t="str">
        <f t="shared" si="105"/>
        <v/>
      </c>
      <c r="AK442" s="264" t="str">
        <f t="shared" si="105"/>
        <v/>
      </c>
      <c r="AL442" s="264" t="str">
        <f t="shared" si="105"/>
        <v/>
      </c>
      <c r="AM442" s="264" t="str">
        <f t="shared" si="105"/>
        <v/>
      </c>
      <c r="AN442" s="264" t="str">
        <f t="shared" si="105"/>
        <v/>
      </c>
      <c r="AO442" s="264" t="str">
        <f t="shared" si="105"/>
        <v/>
      </c>
      <c r="AP442" s="264" t="str">
        <f t="shared" si="105"/>
        <v/>
      </c>
      <c r="AQ442" s="264" t="str">
        <f t="shared" si="105"/>
        <v/>
      </c>
      <c r="AR442" s="264" t="str">
        <f t="shared" si="105"/>
        <v/>
      </c>
      <c r="AS442" s="264" t="str">
        <f t="shared" si="105"/>
        <v/>
      </c>
      <c r="AT442" s="264" t="str">
        <f t="shared" si="105"/>
        <v/>
      </c>
      <c r="AU442" s="265" t="str">
        <f>IF(COUNT(AI442:AT442)=0,"",AVERAGE(AI442:AT442))</f>
        <v/>
      </c>
      <c r="AX442" s="569"/>
      <c r="AY442" s="569"/>
      <c r="AZ442" s="589"/>
      <c r="BA442" s="590"/>
      <c r="BB442" s="590"/>
      <c r="BC442" s="590"/>
      <c r="BD442" s="589"/>
      <c r="BE442" s="585" t="e">
        <f>IF(#REF!="発電事業者","月間送電電力量（GWh）","月間受電電力量（GWh）")</f>
        <v>#REF!</v>
      </c>
      <c r="BF442" s="586"/>
      <c r="BG442" s="325" t="str">
        <f>IF(COUNT(BG430,L460)=2,ROUND(BG430*L460/SUM(L459:L468),#REF!),"")</f>
        <v/>
      </c>
      <c r="BH442" s="325" t="str">
        <f>IF(COUNT(BH430,M460)=2,ROUND(BH430*M460/SUM(M459:M468),#REF!),"")</f>
        <v/>
      </c>
      <c r="BI442" s="325" t="str">
        <f>IF(COUNT(BI430,N460)=2,ROUND(BI430*N460/SUM(N459:N468),#REF!),"")</f>
        <v/>
      </c>
      <c r="BJ442" s="325" t="str">
        <f>IF(COUNT(BJ430,O460)=2,ROUND(BJ430*O460/SUM(O459:O468),#REF!),"")</f>
        <v/>
      </c>
      <c r="BK442" s="325" t="str">
        <f>IF(COUNT(BK430,P460)=2,ROUND(BK430*P460/SUM(P459:P468),#REF!),"")</f>
        <v/>
      </c>
      <c r="BL442" s="325" t="str">
        <f>IF(COUNT(BL430,Q460)=2,ROUND(BL430*Q460/SUM(Q459:Q468),#REF!),"")</f>
        <v/>
      </c>
      <c r="BM442" s="325" t="str">
        <f>IF(COUNT(BM430,R460)=2,ROUND(BM430*R460/SUM(R459:R468),#REF!),"")</f>
        <v/>
      </c>
      <c r="BN442" s="325" t="str">
        <f>IF(COUNT(BN430,S460)=2,ROUND(BN430*S460/SUM(S459:S468),#REF!),"")</f>
        <v/>
      </c>
      <c r="BO442" s="325" t="str">
        <f>IF(COUNT(BO430,T460)=2,ROUND(BO430*T460/SUM(T459:T468),#REF!),"")</f>
        <v/>
      </c>
      <c r="BP442" s="325" t="str">
        <f>IF(COUNT(BP430,U460)=2,ROUND(BP430*U460/SUM(U459:U468),#REF!),"")</f>
        <v/>
      </c>
      <c r="BQ442" s="325" t="str">
        <f>IF(COUNT(BQ430,V460)=2,ROUND(BQ430*V460/SUM(V459:V468),#REF!),"")</f>
        <v/>
      </c>
      <c r="BR442" s="325" t="str">
        <f>IF(COUNT(BR430,W460)=2,ROUND(BR430*W460/SUM(W459:W468),#REF!),"")</f>
        <v/>
      </c>
      <c r="BS442" s="569" t="e">
        <f>IF(#REF!="発電事業者","年間送電電力量（GWh）","年間受電電力量（GWh）")</f>
        <v>#REF!</v>
      </c>
      <c r="BT442" s="569"/>
      <c r="BU442" s="569"/>
      <c r="BV442" s="323" t="s">
        <v>25</v>
      </c>
      <c r="BW442" s="582"/>
      <c r="BX442" s="582"/>
      <c r="BY442" s="325" t="str">
        <f>IF(COUNT(BY430,X460)=2,ROUND(BY430*X460/SUM(X459:X468),#REF!),"")</f>
        <v/>
      </c>
      <c r="BZ442" s="325" t="str">
        <f>IF(COUNT(BZ430,Y460)=2,ROUND(BZ430*Y460/SUM(Y459:Y468),#REF!),"")</f>
        <v/>
      </c>
      <c r="CA442" s="325" t="str">
        <f>IF(COUNT(CA430,Z460)=2,ROUND(CA430*Z460/SUM(Z459:Z468),#REF!),"")</f>
        <v/>
      </c>
      <c r="CB442" s="325" t="str">
        <f>IF(COUNT(CB430,AA460)=2,ROUND(CB430*AA460/SUM(AA459:AA468),#REF!),"")</f>
        <v/>
      </c>
      <c r="CC442" s="325" t="str">
        <f>IF(COUNT(CC430,AB460)=2,ROUND(CC430*AB460/SUM(AB459:AB468),#REF!),"")</f>
        <v/>
      </c>
      <c r="CD442" s="325" t="str">
        <f>IF(COUNT(CD430,AC460)=2,ROUND(CD430*AC460/SUM(AC459:AC468),#REF!),"")</f>
        <v/>
      </c>
      <c r="CE442" s="325" t="str">
        <f>IF(COUNT(CE430,AD460)=2,ROUND(CE430*AD460/SUM(AD459:AD468),#REF!),"")</f>
        <v/>
      </c>
      <c r="CF442" s="325" t="str">
        <f>IF(COUNT(CF430,AE460)=2,ROUND(CF430*AE460/SUM(AE459:AE468),#REF!),"")</f>
        <v/>
      </c>
      <c r="CG442" s="325" t="str">
        <f>IF(COUNT(CG430,AF460)=2,ROUND(CG430*AF460/SUM(AF459:AF468),#REF!),"")</f>
        <v/>
      </c>
      <c r="CH442" s="565" t="str">
        <f>IF(COUNTA(AG460)=0,"",AG460)</f>
        <v/>
      </c>
      <c r="CI442" s="565"/>
      <c r="CJ442" s="565"/>
      <c r="CK442" s="565"/>
      <c r="CL442" s="565"/>
      <c r="CM442" s="565"/>
      <c r="CN442" s="565"/>
      <c r="CO442" s="565"/>
      <c r="CP442" s="565"/>
      <c r="CQ442" s="565"/>
    </row>
    <row r="443" spans="3:95" s="243" customFormat="1" ht="13.5" customHeight="1">
      <c r="C443" s="604" t="e">
        <f>DATE(#REF!+5,1,1)</f>
        <v>#REF!</v>
      </c>
      <c r="D443" s="605"/>
      <c r="E443" s="613" t="s">
        <v>275</v>
      </c>
      <c r="F443" s="614"/>
      <c r="G443" s="615"/>
      <c r="H443" s="256"/>
      <c r="I443" s="256"/>
      <c r="J443" s="256"/>
      <c r="K443" s="256"/>
      <c r="L443" s="256"/>
      <c r="M443" s="256"/>
      <c r="N443" s="256"/>
      <c r="O443" s="256"/>
      <c r="P443" s="256"/>
      <c r="Q443" s="256"/>
      <c r="R443" s="256"/>
      <c r="S443" s="256"/>
      <c r="T443" s="255"/>
      <c r="U443" s="618"/>
      <c r="V443" s="619"/>
      <c r="W443" s="619"/>
      <c r="X443" s="619"/>
      <c r="Y443" s="619"/>
      <c r="Z443" s="620"/>
      <c r="AA443" s="257"/>
      <c r="AB443" s="257"/>
      <c r="AC443" s="257"/>
      <c r="AD443" s="604" t="e">
        <f>DATE(#REF!+5,1,1)</f>
        <v>#REF!</v>
      </c>
      <c r="AE443" s="605"/>
      <c r="AF443" s="613" t="s">
        <v>198</v>
      </c>
      <c r="AG443" s="614"/>
      <c r="AH443" s="615"/>
      <c r="AI443" s="258" t="str">
        <f>IF(COUNT(S441,H443)&lt;&gt;2,"",ROUND(MIN(S441,H443)*H428,#REF!))</f>
        <v/>
      </c>
      <c r="AJ443" s="258" t="str">
        <f>IF(COUNT(H443,I443)&lt;&gt;2,"",ROUND(MIN(H443,I443)*I428,#REF!))</f>
        <v/>
      </c>
      <c r="AK443" s="258" t="str">
        <f>IF(COUNT(I443,J443)&lt;&gt;2,"",ROUND(MIN(I443,J443)*J428,#REF!))</f>
        <v/>
      </c>
      <c r="AL443" s="258" t="str">
        <f>IF(COUNT(J443,K443)&lt;&gt;2,"",ROUND(MIN(J443,K443)*K428,#REF!))</f>
        <v/>
      </c>
      <c r="AM443" s="258" t="str">
        <f>IF(COUNT(K443,L443)&lt;&gt;2,"",ROUND(MIN(K443,L443)*L428,#REF!))</f>
        <v/>
      </c>
      <c r="AN443" s="258" t="str">
        <f>IF(COUNT(L443,M443)&lt;&gt;2,"",ROUND(MIN(L443,M443)*M428,#REF!))</f>
        <v/>
      </c>
      <c r="AO443" s="258" t="str">
        <f>IF(COUNT(M443,N443)&lt;&gt;2,"",ROUND(MIN(M443,N443)*N428,#REF!))</f>
        <v/>
      </c>
      <c r="AP443" s="258" t="str">
        <f>IF(COUNT(N443,O443)&lt;&gt;2,"",ROUND(MIN(N443,O443)*O428,#REF!))</f>
        <v/>
      </c>
      <c r="AQ443" s="258" t="str">
        <f>IF(COUNT(O443,P443)&lt;&gt;2,"",ROUND(MIN(O443,P443)*P428,#REF!))</f>
        <v/>
      </c>
      <c r="AR443" s="258" t="str">
        <f>IF(COUNT(P443,Q443)&lt;&gt;2,"",ROUND(MIN(P443,Q443)*Q428,#REF!))</f>
        <v/>
      </c>
      <c r="AS443" s="258" t="str">
        <f>IF(COUNT(Q443,R443)&lt;&gt;2,"",ROUND(MIN(Q443,R443)*R428,#REF!))</f>
        <v/>
      </c>
      <c r="AT443" s="258" t="str">
        <f>IF(COUNT(R443,S443)&lt;&gt;2,"",ROUND(MIN(R443,S443)*S428,#REF!))</f>
        <v/>
      </c>
      <c r="AU443" s="255"/>
      <c r="AX443" s="569" t="str">
        <f>IF(C461="","",C461)</f>
        <v/>
      </c>
      <c r="AY443" s="569"/>
      <c r="AZ443" s="587" t="str">
        <f>IF(E461="","",E461)</f>
        <v/>
      </c>
      <c r="BA443" s="590" t="str">
        <f ca="1">IF(F461="","",F461)</f>
        <v/>
      </c>
      <c r="BB443" s="590"/>
      <c r="BC443" s="590"/>
      <c r="BD443" s="587" t="str">
        <f>IF(I461="","",I461)</f>
        <v/>
      </c>
      <c r="BE443" s="578" t="e">
        <f>IF(#REF!="発電事業者","送電電力（MW）","受電電力（MW）")</f>
        <v>#REF!</v>
      </c>
      <c r="BF443" s="579"/>
      <c r="BG443" s="325" t="str">
        <f>IF(COUNT(BG428,L461)=2,ROUND(BG428*L461/SUM(L459:L468),#REF!),"")</f>
        <v/>
      </c>
      <c r="BH443" s="325" t="str">
        <f>IF(COUNT(BH428,M461)=2,ROUND(BH428*M461/SUM(M459:M468),#REF!),"")</f>
        <v/>
      </c>
      <c r="BI443" s="325" t="str">
        <f>IF(COUNT(BI428,N461)=2,ROUND(BI428*N461/SUM(N459:N468),#REF!),"")</f>
        <v/>
      </c>
      <c r="BJ443" s="325" t="str">
        <f>IF(COUNT(BJ428,O461)=2,ROUND(BJ428*O461/SUM(O459:O468),#REF!),"")</f>
        <v/>
      </c>
      <c r="BK443" s="325" t="str">
        <f>IF(COUNT(BK428,P461)=2,ROUND(BK428*P461/SUM(P459:P468),#REF!),"")</f>
        <v/>
      </c>
      <c r="BL443" s="325" t="str">
        <f>IF(COUNT(BL428,Q461)=2,ROUND(BL428*Q461/SUM(Q459:Q468),#REF!),"")</f>
        <v/>
      </c>
      <c r="BM443" s="325" t="str">
        <f>IF(COUNT(BM428,R461)=2,ROUND(BM428*R461/SUM(R459:R468),#REF!),"")</f>
        <v/>
      </c>
      <c r="BN443" s="325" t="str">
        <f>IF(COUNT(BN428,S461)=2,ROUND(BN428*S461/SUM(S459:S468),#REF!),"")</f>
        <v/>
      </c>
      <c r="BO443" s="325" t="str">
        <f>IF(COUNT(BO428,T461)=2,ROUND(BO428*T461/SUM(T459:T468),#REF!),"")</f>
        <v/>
      </c>
      <c r="BP443" s="325" t="str">
        <f>IF(COUNT(BP428,U461)=2,ROUND(BP428*U461/SUM(U459:U468),#REF!),"")</f>
        <v/>
      </c>
      <c r="BQ443" s="325" t="str">
        <f>IF(COUNT(BQ428,V461)=2,ROUND(BQ428*V461/SUM(V459:V468),#REF!),"")</f>
        <v/>
      </c>
      <c r="BR443" s="325" t="str">
        <f>IF(COUNT(BR428,W461)=2,ROUND(BR428*W461/SUM(W459:W468),#REF!),"")</f>
        <v/>
      </c>
      <c r="BS443" s="569" t="e">
        <f>IF(#REF!="発電事業者","送電電力（MW）","受電電力（MW）")</f>
        <v>#REF!</v>
      </c>
      <c r="BT443" s="569"/>
      <c r="BU443" s="569"/>
      <c r="BV443" s="323" t="s">
        <v>171</v>
      </c>
      <c r="BW443" s="580"/>
      <c r="BX443" s="580"/>
      <c r="BY443" s="325" t="str">
        <f>IF(COUNT(BY428,X461)=2,ROUND(BY428*X461/SUM(X459:X468),#REF!),"")</f>
        <v/>
      </c>
      <c r="BZ443" s="325" t="str">
        <f>IF(COUNT(BZ428,Y461)=2,ROUND(BZ428*Y461/SUM(Y459:Y468),#REF!),"")</f>
        <v/>
      </c>
      <c r="CA443" s="325" t="str">
        <f>IF(COUNT(CA428,Z461)=2,ROUND(CA428*Z461/SUM(Z459:Z468),#REF!),"")</f>
        <v/>
      </c>
      <c r="CB443" s="325" t="str">
        <f>IF(COUNT(CB428,AA461)=2,ROUND(CB428*AA461/SUM(AA459:AA468),#REF!),"")</f>
        <v/>
      </c>
      <c r="CC443" s="325" t="str">
        <f>IF(COUNT(CC428,AB461)=2,ROUND(CC428*AB461/SUM(AB459:AB468),#REF!),"")</f>
        <v/>
      </c>
      <c r="CD443" s="325" t="str">
        <f>IF(COUNT(CD428,AC461)=2,ROUND(CD428*AC461/SUM(AC459:AC468),#REF!),"")</f>
        <v/>
      </c>
      <c r="CE443" s="325" t="str">
        <f>IF(COUNT(CE428,AD461)=2,ROUND(CE428*AD461/SUM(AD459:AD468),#REF!),"")</f>
        <v/>
      </c>
      <c r="CF443" s="325" t="str">
        <f>IF(COUNT(CF428,AE461)=2,ROUND(CF428*AE461/SUM(AE459:AE468),#REF!),"")</f>
        <v/>
      </c>
      <c r="CG443" s="325" t="str">
        <f>IF(COUNT(CG428,AF461)=2,ROUND(CG428*AF461/SUM(AF459:AF468),#REF!),"")</f>
        <v/>
      </c>
      <c r="CH443" s="563" t="s">
        <v>117</v>
      </c>
      <c r="CI443" s="563"/>
      <c r="CJ443" s="563"/>
      <c r="CK443" s="563"/>
      <c r="CL443" s="563"/>
      <c r="CM443" s="563"/>
      <c r="CN443" s="563"/>
      <c r="CO443" s="563"/>
      <c r="CP443" s="563"/>
      <c r="CQ443" s="563"/>
    </row>
    <row r="444" spans="3:95" s="243" customFormat="1" ht="13.5" customHeight="1">
      <c r="C444" s="606"/>
      <c r="D444" s="607"/>
      <c r="E444" s="608" t="s">
        <v>212</v>
      </c>
      <c r="F444" s="609"/>
      <c r="G444" s="610"/>
      <c r="H444" s="261"/>
      <c r="I444" s="261"/>
      <c r="J444" s="261"/>
      <c r="K444" s="261"/>
      <c r="L444" s="261"/>
      <c r="M444" s="261"/>
      <c r="N444" s="261"/>
      <c r="O444" s="261"/>
      <c r="P444" s="261"/>
      <c r="Q444" s="261"/>
      <c r="R444" s="261"/>
      <c r="S444" s="261"/>
      <c r="T444" s="262" t="str">
        <f>IF(COUNT(H444:S444)=0,"",SUMPRODUCT(ROUND(H444:S444,#REF!)))</f>
        <v/>
      </c>
      <c r="U444" s="621"/>
      <c r="V444" s="622"/>
      <c r="W444" s="622"/>
      <c r="X444" s="622"/>
      <c r="Y444" s="622"/>
      <c r="Z444" s="623"/>
      <c r="AA444" s="257"/>
      <c r="AB444" s="257"/>
      <c r="AC444" s="257"/>
      <c r="AD444" s="606"/>
      <c r="AE444" s="607"/>
      <c r="AF444" s="608" t="s">
        <v>199</v>
      </c>
      <c r="AG444" s="609"/>
      <c r="AH444" s="610"/>
      <c r="AI444" s="264" t="str">
        <f t="shared" ref="AI444:AT444" si="106">IF(COUNT(H443:H444)=0,"",ROUND(H444/(H443*24*AI428/1000),3))</f>
        <v/>
      </c>
      <c r="AJ444" s="264" t="str">
        <f t="shared" si="106"/>
        <v/>
      </c>
      <c r="AK444" s="264" t="str">
        <f t="shared" si="106"/>
        <v/>
      </c>
      <c r="AL444" s="264" t="str">
        <f t="shared" si="106"/>
        <v/>
      </c>
      <c r="AM444" s="264" t="str">
        <f t="shared" si="106"/>
        <v/>
      </c>
      <c r="AN444" s="264" t="str">
        <f t="shared" si="106"/>
        <v/>
      </c>
      <c r="AO444" s="264" t="str">
        <f t="shared" si="106"/>
        <v/>
      </c>
      <c r="AP444" s="264" t="str">
        <f t="shared" si="106"/>
        <v/>
      </c>
      <c r="AQ444" s="264" t="str">
        <f t="shared" si="106"/>
        <v/>
      </c>
      <c r="AR444" s="264" t="str">
        <f t="shared" si="106"/>
        <v/>
      </c>
      <c r="AS444" s="264" t="str">
        <f t="shared" si="106"/>
        <v/>
      </c>
      <c r="AT444" s="264" t="str">
        <f t="shared" si="106"/>
        <v/>
      </c>
      <c r="AU444" s="265" t="str">
        <f>IF(COUNT(AI444:AT444)=0,"",AVERAGE(AI444:AT444))</f>
        <v/>
      </c>
      <c r="AX444" s="569"/>
      <c r="AY444" s="569"/>
      <c r="AZ444" s="588"/>
      <c r="BA444" s="590"/>
      <c r="BB444" s="590"/>
      <c r="BC444" s="590"/>
      <c r="BD444" s="588"/>
      <c r="BE444" s="583"/>
      <c r="BF444" s="584"/>
      <c r="BG444" s="259"/>
      <c r="BH444" s="259"/>
      <c r="BI444" s="259"/>
      <c r="BJ444" s="259"/>
      <c r="BK444" s="259"/>
      <c r="BL444" s="259"/>
      <c r="BM444" s="259"/>
      <c r="BN444" s="259"/>
      <c r="BO444" s="259"/>
      <c r="BP444" s="259"/>
      <c r="BQ444" s="259"/>
      <c r="BR444" s="259"/>
      <c r="BS444" s="569"/>
      <c r="BT444" s="569"/>
      <c r="BU444" s="569"/>
      <c r="BV444" s="323" t="s">
        <v>172</v>
      </c>
      <c r="BW444" s="581"/>
      <c r="BX444" s="581"/>
      <c r="BY444" s="325" t="str">
        <f>IF(COUNT(BY429,X461)=2,ROUND(BY429*X461/SUM(X459:X468),#REF!),"")</f>
        <v/>
      </c>
      <c r="BZ444" s="325" t="str">
        <f>IF(COUNT(BZ429,Y461)=2,ROUND(BZ429*Y461/SUM(Y459:Y468),#REF!),"")</f>
        <v/>
      </c>
      <c r="CA444" s="325" t="str">
        <f>IF(COUNT(CA429,Z461)=2,ROUND(CA429*Z461/SUM(Z459:Z468),#REF!),"")</f>
        <v/>
      </c>
      <c r="CB444" s="325" t="str">
        <f>IF(COUNT(CB429,AA461)=2,ROUND(CB429*AA461/SUM(AA459:AA468),#REF!),"")</f>
        <v/>
      </c>
      <c r="CC444" s="325" t="str">
        <f>IF(COUNT(CC429,AB461)=2,ROUND(CC429*AB461/SUM(AB459:AB468),#REF!),"")</f>
        <v/>
      </c>
      <c r="CD444" s="325" t="str">
        <f>IF(COUNT(CD429,AC461)=2,ROUND(CD429*AC461/SUM(AC459:AC468),#REF!),"")</f>
        <v/>
      </c>
      <c r="CE444" s="325" t="str">
        <f>IF(COUNT(CE429,AD461)=2,ROUND(CE429*AD461/SUM(AD459:AD468),#REF!),"")</f>
        <v/>
      </c>
      <c r="CF444" s="325" t="str">
        <f>IF(COUNT(CF429,AE461)=2,ROUND(CF429*AE461/SUM(AE459:AE468),#REF!),"")</f>
        <v/>
      </c>
      <c r="CG444" s="325" t="str">
        <f>IF(COUNT(CG429,AF461)=2,ROUND(CG429*AF461/SUM(AF459:AF468),#REF!),"")</f>
        <v/>
      </c>
      <c r="CH444" s="564" t="str">
        <f>IF(CH443="","",CH443)</f>
        <v>風力</v>
      </c>
      <c r="CI444" s="564"/>
      <c r="CJ444" s="564"/>
      <c r="CK444" s="564"/>
      <c r="CL444" s="564"/>
      <c r="CM444" s="564"/>
      <c r="CN444" s="564"/>
      <c r="CO444" s="564"/>
      <c r="CP444" s="564"/>
      <c r="CQ444" s="564"/>
    </row>
    <row r="445" spans="3:95" s="243" customFormat="1" ht="13.5" customHeight="1">
      <c r="C445" s="604" t="e">
        <f>DATE(#REF!+6,1,1)</f>
        <v>#REF!</v>
      </c>
      <c r="D445" s="605"/>
      <c r="E445" s="613" t="s">
        <v>275</v>
      </c>
      <c r="F445" s="614"/>
      <c r="G445" s="615"/>
      <c r="H445" s="256"/>
      <c r="I445" s="256"/>
      <c r="J445" s="256"/>
      <c r="K445" s="256"/>
      <c r="L445" s="256"/>
      <c r="M445" s="256"/>
      <c r="N445" s="256"/>
      <c r="O445" s="256"/>
      <c r="P445" s="256"/>
      <c r="Q445" s="256"/>
      <c r="R445" s="256"/>
      <c r="S445" s="256"/>
      <c r="T445" s="255"/>
      <c r="U445" s="621"/>
      <c r="V445" s="622"/>
      <c r="W445" s="622"/>
      <c r="X445" s="622"/>
      <c r="Y445" s="622"/>
      <c r="Z445" s="623"/>
      <c r="AA445" s="257"/>
      <c r="AB445" s="257"/>
      <c r="AC445" s="257"/>
      <c r="AD445" s="604" t="e">
        <f>DATE(#REF!+6,1,1)</f>
        <v>#REF!</v>
      </c>
      <c r="AE445" s="605"/>
      <c r="AF445" s="613" t="s">
        <v>198</v>
      </c>
      <c r="AG445" s="614"/>
      <c r="AH445" s="615"/>
      <c r="AI445" s="258" t="str">
        <f>IF(COUNT(S443,H445)&lt;&gt;2,"",ROUND(MIN(S443,H445)*H428,#REF!))</f>
        <v/>
      </c>
      <c r="AJ445" s="258" t="str">
        <f>IF(COUNT(H445,I445)&lt;&gt;2,"",ROUND(MIN(H445,I445)*I428,#REF!))</f>
        <v/>
      </c>
      <c r="AK445" s="258" t="str">
        <f>IF(COUNT(I445,J445)&lt;&gt;2,"",ROUND(MIN(I445,J445)*J428,#REF!))</f>
        <v/>
      </c>
      <c r="AL445" s="258" t="str">
        <f>IF(COUNT(J445,K445)&lt;&gt;2,"",ROUND(MIN(J445,K445)*K428,#REF!))</f>
        <v/>
      </c>
      <c r="AM445" s="258" t="str">
        <f>IF(COUNT(K445,L445)&lt;&gt;2,"",ROUND(MIN(K445,L445)*L428,#REF!))</f>
        <v/>
      </c>
      <c r="AN445" s="258" t="str">
        <f>IF(COUNT(L445,M445)&lt;&gt;2,"",ROUND(MIN(L445,M445)*M428,#REF!))</f>
        <v/>
      </c>
      <c r="AO445" s="258" t="str">
        <f>IF(COUNT(M445,N445)&lt;&gt;2,"",ROUND(MIN(M445,N445)*N428,#REF!))</f>
        <v/>
      </c>
      <c r="AP445" s="258" t="str">
        <f>IF(COUNT(N445,O445)&lt;&gt;2,"",ROUND(MIN(N445,O445)*O428,#REF!))</f>
        <v/>
      </c>
      <c r="AQ445" s="258" t="str">
        <f>IF(COUNT(O445,P445)&lt;&gt;2,"",ROUND(MIN(O445,P445)*P428,#REF!))</f>
        <v/>
      </c>
      <c r="AR445" s="258" t="str">
        <f>IF(COUNT(P445,Q445)&lt;&gt;2,"",ROUND(MIN(P445,Q445)*Q428,#REF!))</f>
        <v/>
      </c>
      <c r="AS445" s="258" t="str">
        <f>IF(COUNT(Q445,R445)&lt;&gt;2,"",ROUND(MIN(Q445,R445)*R428,#REF!))</f>
        <v/>
      </c>
      <c r="AT445" s="258" t="str">
        <f>IF(COUNT(R445,S445)&lt;&gt;2,"",ROUND(MIN(R445,S445)*S428,#REF!))</f>
        <v/>
      </c>
      <c r="AU445" s="255"/>
      <c r="AX445" s="569"/>
      <c r="AY445" s="569"/>
      <c r="AZ445" s="589"/>
      <c r="BA445" s="590"/>
      <c r="BB445" s="590"/>
      <c r="BC445" s="590"/>
      <c r="BD445" s="589"/>
      <c r="BE445" s="585" t="e">
        <f>IF(#REF!="発電事業者","月間送電電力量（GWh）","月間受電電力量（GWh）")</f>
        <v>#REF!</v>
      </c>
      <c r="BF445" s="586"/>
      <c r="BG445" s="325" t="str">
        <f>IF(COUNT(BG430,L461)=2,ROUND(BG430*L461/SUM(L459:L468),#REF!),"")</f>
        <v/>
      </c>
      <c r="BH445" s="325" t="str">
        <f>IF(COUNT(BH430,M461)=2,ROUND(BH430*M461/SUM(M459:M468),#REF!),"")</f>
        <v/>
      </c>
      <c r="BI445" s="325" t="str">
        <f>IF(COUNT(BI430,N461)=2,ROUND(BI430*N461/SUM(N459:N468),#REF!),"")</f>
        <v/>
      </c>
      <c r="BJ445" s="325" t="str">
        <f>IF(COUNT(BJ430,O461)=2,ROUND(BJ430*O461/SUM(O459:O468),#REF!),"")</f>
        <v/>
      </c>
      <c r="BK445" s="325" t="str">
        <f>IF(COUNT(BK430,P461)=2,ROUND(BK430*P461/SUM(P459:P468),#REF!),"")</f>
        <v/>
      </c>
      <c r="BL445" s="325" t="str">
        <f>IF(COUNT(BL430,Q461)=2,ROUND(BL430*Q461/SUM(Q459:Q468),#REF!),"")</f>
        <v/>
      </c>
      <c r="BM445" s="325" t="str">
        <f>IF(COUNT(BM430,R461)=2,ROUND(BM430*R461/SUM(R459:R468),#REF!),"")</f>
        <v/>
      </c>
      <c r="BN445" s="325" t="str">
        <f>IF(COUNT(BN430,S461)=2,ROUND(BN430*S461/SUM(S459:S468),#REF!),"")</f>
        <v/>
      </c>
      <c r="BO445" s="325" t="str">
        <f>IF(COUNT(BO430,T461)=2,ROUND(BO430*T461/SUM(T459:T468),#REF!),"")</f>
        <v/>
      </c>
      <c r="BP445" s="325" t="str">
        <f>IF(COUNT(BP430,U461)=2,ROUND(BP430*U461/SUM(U459:U468),#REF!),"")</f>
        <v/>
      </c>
      <c r="BQ445" s="325" t="str">
        <f>IF(COUNT(BQ430,V461)=2,ROUND(BQ430*V461/SUM(V459:V468),#REF!),"")</f>
        <v/>
      </c>
      <c r="BR445" s="325" t="str">
        <f>IF(COUNT(BR430,W461)=2,ROUND(BR430*W461/SUM(W459:W468),#REF!),"")</f>
        <v/>
      </c>
      <c r="BS445" s="569" t="e">
        <f>IF(#REF!="発電事業者","年間送電電力量（GWh）","年間受電電力量（GWh）")</f>
        <v>#REF!</v>
      </c>
      <c r="BT445" s="569"/>
      <c r="BU445" s="569"/>
      <c r="BV445" s="323" t="s">
        <v>25</v>
      </c>
      <c r="BW445" s="582"/>
      <c r="BX445" s="582"/>
      <c r="BY445" s="325" t="str">
        <f>IF(COUNT(BY430,X461)=2,ROUND(BY430*X461/SUM(X459:X468),#REF!),"")</f>
        <v/>
      </c>
      <c r="BZ445" s="325" t="str">
        <f>IF(COUNT(BZ430,Y461)=2,ROUND(BZ430*Y461/SUM(Y459:Y468),#REF!),"")</f>
        <v/>
      </c>
      <c r="CA445" s="325" t="str">
        <f>IF(COUNT(CA430,Z461)=2,ROUND(CA430*Z461/SUM(Z459:Z468),#REF!),"")</f>
        <v/>
      </c>
      <c r="CB445" s="325" t="str">
        <f>IF(COUNT(CB430,AA461)=2,ROUND(CB430*AA461/SUM(AA459:AA468),#REF!),"")</f>
        <v/>
      </c>
      <c r="CC445" s="325" t="str">
        <f>IF(COUNT(CC430,AB461)=2,ROUND(CC430*AB461/SUM(AB459:AB468),#REF!),"")</f>
        <v/>
      </c>
      <c r="CD445" s="325" t="str">
        <f>IF(COUNT(CD430,AC461)=2,ROUND(CD430*AC461/SUM(AC459:AC468),#REF!),"")</f>
        <v/>
      </c>
      <c r="CE445" s="325" t="str">
        <f>IF(COUNT(CE430,AD461)=2,ROUND(CE430*AD461/SUM(AD459:AD468),#REF!),"")</f>
        <v/>
      </c>
      <c r="CF445" s="325" t="str">
        <f>IF(COUNT(CF430,AE461)=2,ROUND(CF430*AE461/SUM(AE459:AE468),#REF!),"")</f>
        <v/>
      </c>
      <c r="CG445" s="325" t="str">
        <f>IF(COUNT(CG430,AF461)=2,ROUND(CG430*AF461/SUM(AF459:AF468),#REF!),"")</f>
        <v/>
      </c>
      <c r="CH445" s="565" t="str">
        <f>IF(COUNTA(AG461)=0,"",AG461)</f>
        <v/>
      </c>
      <c r="CI445" s="565"/>
      <c r="CJ445" s="565"/>
      <c r="CK445" s="565"/>
      <c r="CL445" s="565"/>
      <c r="CM445" s="565"/>
      <c r="CN445" s="565"/>
      <c r="CO445" s="565"/>
      <c r="CP445" s="565"/>
      <c r="CQ445" s="565"/>
    </row>
    <row r="446" spans="3:95" s="243" customFormat="1" ht="13.5" customHeight="1">
      <c r="C446" s="606"/>
      <c r="D446" s="607"/>
      <c r="E446" s="608" t="s">
        <v>212</v>
      </c>
      <c r="F446" s="609"/>
      <c r="G446" s="610"/>
      <c r="H446" s="261"/>
      <c r="I446" s="261"/>
      <c r="J446" s="261"/>
      <c r="K446" s="261"/>
      <c r="L446" s="261"/>
      <c r="M446" s="261"/>
      <c r="N446" s="261"/>
      <c r="O446" s="261"/>
      <c r="P446" s="261"/>
      <c r="Q446" s="261"/>
      <c r="R446" s="261"/>
      <c r="S446" s="261"/>
      <c r="T446" s="262" t="str">
        <f>IF(COUNT(H446:S446)=0,"",SUMPRODUCT(ROUND(H446:S446,#REF!)))</f>
        <v/>
      </c>
      <c r="U446" s="621"/>
      <c r="V446" s="622"/>
      <c r="W446" s="622"/>
      <c r="X446" s="622"/>
      <c r="Y446" s="622"/>
      <c r="Z446" s="623"/>
      <c r="AA446" s="257"/>
      <c r="AB446" s="257"/>
      <c r="AC446" s="257"/>
      <c r="AD446" s="606"/>
      <c r="AE446" s="607"/>
      <c r="AF446" s="608" t="s">
        <v>199</v>
      </c>
      <c r="AG446" s="609"/>
      <c r="AH446" s="610"/>
      <c r="AI446" s="264" t="str">
        <f t="shared" ref="AI446:AT446" si="107">IF(COUNT(H445:H446)=0,"",ROUND(H446/(H445*24*AI428/1000),3))</f>
        <v/>
      </c>
      <c r="AJ446" s="264" t="str">
        <f t="shared" si="107"/>
        <v/>
      </c>
      <c r="AK446" s="264" t="str">
        <f t="shared" si="107"/>
        <v/>
      </c>
      <c r="AL446" s="264" t="str">
        <f t="shared" si="107"/>
        <v/>
      </c>
      <c r="AM446" s="264" t="str">
        <f t="shared" si="107"/>
        <v/>
      </c>
      <c r="AN446" s="264" t="str">
        <f t="shared" si="107"/>
        <v/>
      </c>
      <c r="AO446" s="264" t="str">
        <f t="shared" si="107"/>
        <v/>
      </c>
      <c r="AP446" s="264" t="str">
        <f t="shared" si="107"/>
        <v/>
      </c>
      <c r="AQ446" s="264" t="str">
        <f t="shared" si="107"/>
        <v/>
      </c>
      <c r="AR446" s="264" t="str">
        <f t="shared" si="107"/>
        <v/>
      </c>
      <c r="AS446" s="264" t="str">
        <f t="shared" si="107"/>
        <v/>
      </c>
      <c r="AT446" s="264" t="str">
        <f t="shared" si="107"/>
        <v/>
      </c>
      <c r="AU446" s="265" t="str">
        <f>IF(COUNT(AI446:AT446)=0,"",AVERAGE(AI446:AT446))</f>
        <v/>
      </c>
      <c r="AX446" s="569" t="str">
        <f>IF(C462="","",C462)</f>
        <v/>
      </c>
      <c r="AY446" s="569"/>
      <c r="AZ446" s="587" t="str">
        <f>IF(E462="","",E462)</f>
        <v/>
      </c>
      <c r="BA446" s="590" t="str">
        <f ca="1">IF(F462="","",F462)</f>
        <v/>
      </c>
      <c r="BB446" s="590"/>
      <c r="BC446" s="590"/>
      <c r="BD446" s="587" t="str">
        <f>IF(I462="","",I462)</f>
        <v/>
      </c>
      <c r="BE446" s="578" t="e">
        <f>IF(#REF!="発電事業者","送電電力（MW）","受電電力（MW）")</f>
        <v>#REF!</v>
      </c>
      <c r="BF446" s="579"/>
      <c r="BG446" s="325" t="str">
        <f>IF(COUNT(BG428,L462)=2,ROUND(BG428*L462/SUM(L459:L468),#REF!),"")</f>
        <v/>
      </c>
      <c r="BH446" s="325" t="str">
        <f>IF(COUNT(BH428,M462)=2,ROUND(BH428*M462/SUM(M459:M468),#REF!),"")</f>
        <v/>
      </c>
      <c r="BI446" s="325" t="str">
        <f>IF(COUNT(BI428,N462)=2,ROUND(BI428*N462/SUM(N459:N468),#REF!),"")</f>
        <v/>
      </c>
      <c r="BJ446" s="325" t="str">
        <f>IF(COUNT(BJ428,O462)=2,ROUND(BJ428*O462/SUM(O459:O468),#REF!),"")</f>
        <v/>
      </c>
      <c r="BK446" s="325" t="str">
        <f>IF(COUNT(BK428,P462)=2,ROUND(BK428*P462/SUM(P459:P468),#REF!),"")</f>
        <v/>
      </c>
      <c r="BL446" s="325" t="str">
        <f>IF(COUNT(BL428,Q462)=2,ROUND(BL428*Q462/SUM(Q459:Q468),#REF!),"")</f>
        <v/>
      </c>
      <c r="BM446" s="325" t="str">
        <f>IF(COUNT(BM428,R462)=2,ROUND(BM428*R462/SUM(R459:R468),#REF!),"")</f>
        <v/>
      </c>
      <c r="BN446" s="325" t="str">
        <f>IF(COUNT(BN428,S462)=2,ROUND(BN428*S462/SUM(S459:S468),#REF!),"")</f>
        <v/>
      </c>
      <c r="BO446" s="325" t="str">
        <f>IF(COUNT(BO428,T462)=2,ROUND(BO428*T462/SUM(T459:T468),#REF!),"")</f>
        <v/>
      </c>
      <c r="BP446" s="325" t="str">
        <f>IF(COUNT(BP428,U462)=2,ROUND(BP428*U462/SUM(U459:U468),#REF!),"")</f>
        <v/>
      </c>
      <c r="BQ446" s="325" t="str">
        <f>IF(COUNT(BQ428,V462)=2,ROUND(BQ428*V462/SUM(V459:V468),#REF!),"")</f>
        <v/>
      </c>
      <c r="BR446" s="325" t="str">
        <f>IF(COUNT(BR428,W462)=2,ROUND(BR428*W462/SUM(W459:W468),#REF!),"")</f>
        <v/>
      </c>
      <c r="BS446" s="569" t="e">
        <f>IF(#REF!="発電事業者","送電電力（MW）","受電電力（MW）")</f>
        <v>#REF!</v>
      </c>
      <c r="BT446" s="569"/>
      <c r="BU446" s="569"/>
      <c r="BV446" s="323" t="s">
        <v>171</v>
      </c>
      <c r="BW446" s="580"/>
      <c r="BX446" s="580"/>
      <c r="BY446" s="325" t="str">
        <f>IF(COUNT(BY428,X462)=2,ROUND(BY428*X462/SUM(X459:X468),#REF!),"")</f>
        <v/>
      </c>
      <c r="BZ446" s="325" t="str">
        <f>IF(COUNT(BZ428,Y462)=2,ROUND(BZ428*Y462/SUM(Y459:Y468),#REF!),"")</f>
        <v/>
      </c>
      <c r="CA446" s="325" t="str">
        <f>IF(COUNT(CA428,Z462)=2,ROUND(CA428*Z462/SUM(Z459:Z468),#REF!),"")</f>
        <v/>
      </c>
      <c r="CB446" s="325" t="str">
        <f>IF(COUNT(CB428,AA462)=2,ROUND(CB428*AA462/SUM(AA459:AA468),#REF!),"")</f>
        <v/>
      </c>
      <c r="CC446" s="325" t="str">
        <f>IF(COUNT(CC428,AB462)=2,ROUND(CC428*AB462/SUM(AB459:AB468),#REF!),"")</f>
        <v/>
      </c>
      <c r="CD446" s="325" t="str">
        <f>IF(COUNT(CD428,AC462)=2,ROUND(CD428*AC462/SUM(AC459:AC468),#REF!),"")</f>
        <v/>
      </c>
      <c r="CE446" s="325" t="str">
        <f>IF(COUNT(CE428,AD462)=2,ROUND(CE428*AD462/SUM(AD459:AD468),#REF!),"")</f>
        <v/>
      </c>
      <c r="CF446" s="325" t="str">
        <f>IF(COUNT(CF428,AE462)=2,ROUND(CF428*AE462/SUM(AE459:AE468),#REF!),"")</f>
        <v/>
      </c>
      <c r="CG446" s="325" t="str">
        <f>IF(COUNT(CG428,AF462)=2,ROUND(CG428*AF462/SUM(AF459:AF468),#REF!),"")</f>
        <v/>
      </c>
      <c r="CH446" s="563" t="s">
        <v>117</v>
      </c>
      <c r="CI446" s="563"/>
      <c r="CJ446" s="563"/>
      <c r="CK446" s="563"/>
      <c r="CL446" s="563"/>
      <c r="CM446" s="563"/>
      <c r="CN446" s="563"/>
      <c r="CO446" s="563"/>
      <c r="CP446" s="563"/>
      <c r="CQ446" s="563"/>
    </row>
    <row r="447" spans="3:95" s="243" customFormat="1" ht="13.5" customHeight="1">
      <c r="C447" s="604" t="e">
        <f>DATE(#REF!+7,1,1)</f>
        <v>#REF!</v>
      </c>
      <c r="D447" s="605"/>
      <c r="E447" s="613" t="s">
        <v>275</v>
      </c>
      <c r="F447" s="614"/>
      <c r="G447" s="615"/>
      <c r="H447" s="256"/>
      <c r="I447" s="256"/>
      <c r="J447" s="256"/>
      <c r="K447" s="256"/>
      <c r="L447" s="256"/>
      <c r="M447" s="256"/>
      <c r="N447" s="256"/>
      <c r="O447" s="256"/>
      <c r="P447" s="256"/>
      <c r="Q447" s="256"/>
      <c r="R447" s="256"/>
      <c r="S447" s="256"/>
      <c r="T447" s="255"/>
      <c r="U447" s="621"/>
      <c r="V447" s="622"/>
      <c r="W447" s="622"/>
      <c r="X447" s="622"/>
      <c r="Y447" s="622"/>
      <c r="Z447" s="623"/>
      <c r="AA447" s="257"/>
      <c r="AB447" s="257"/>
      <c r="AC447" s="257"/>
      <c r="AD447" s="604" t="e">
        <f>DATE(#REF!+7,1,1)</f>
        <v>#REF!</v>
      </c>
      <c r="AE447" s="605"/>
      <c r="AF447" s="613" t="s">
        <v>198</v>
      </c>
      <c r="AG447" s="614"/>
      <c r="AH447" s="615"/>
      <c r="AI447" s="258" t="str">
        <f>IF(COUNT(S445,H447)&lt;&gt;2,"",ROUND(MIN(S445,H447)*H428,#REF!))</f>
        <v/>
      </c>
      <c r="AJ447" s="258" t="str">
        <f>IF(COUNT(H447,I447)&lt;&gt;2,"",ROUND(MIN(H447,I447)*I428,#REF!))</f>
        <v/>
      </c>
      <c r="AK447" s="258" t="str">
        <f>IF(COUNT(I447,J447)&lt;&gt;2,"",ROUND(MIN(I447,J447)*J428,#REF!))</f>
        <v/>
      </c>
      <c r="AL447" s="258" t="str">
        <f>IF(COUNT(J447,K447)&lt;&gt;2,"",ROUND(MIN(J447,K447)*K428,#REF!))</f>
        <v/>
      </c>
      <c r="AM447" s="258" t="str">
        <f>IF(COUNT(K447,L447)&lt;&gt;2,"",ROUND(MIN(K447,L447)*L428,#REF!))</f>
        <v/>
      </c>
      <c r="AN447" s="258" t="str">
        <f>IF(COUNT(L447,M447)&lt;&gt;2,"",ROUND(MIN(L447,M447)*M428,#REF!))</f>
        <v/>
      </c>
      <c r="AO447" s="258" t="str">
        <f>IF(COUNT(M447,N447)&lt;&gt;2,"",ROUND(MIN(M447,N447)*N428,#REF!))</f>
        <v/>
      </c>
      <c r="AP447" s="258" t="str">
        <f>IF(COUNT(N447,O447)&lt;&gt;2,"",ROUND(MIN(N447,O447)*O428,#REF!))</f>
        <v/>
      </c>
      <c r="AQ447" s="258" t="str">
        <f>IF(COUNT(O447,P447)&lt;&gt;2,"",ROUND(MIN(O447,P447)*P428,#REF!))</f>
        <v/>
      </c>
      <c r="AR447" s="258" t="str">
        <f>IF(COUNT(P447,Q447)&lt;&gt;2,"",ROUND(MIN(P447,Q447)*Q428,#REF!))</f>
        <v/>
      </c>
      <c r="AS447" s="258" t="str">
        <f>IF(COUNT(Q447,R447)&lt;&gt;2,"",ROUND(MIN(Q447,R447)*R428,#REF!))</f>
        <v/>
      </c>
      <c r="AT447" s="258" t="str">
        <f>IF(COUNT(R447,S447)&lt;&gt;2,"",ROUND(MIN(R447,S447)*S428,#REF!))</f>
        <v/>
      </c>
      <c r="AU447" s="255"/>
      <c r="AX447" s="569"/>
      <c r="AY447" s="569"/>
      <c r="AZ447" s="588"/>
      <c r="BA447" s="590"/>
      <c r="BB447" s="590"/>
      <c r="BC447" s="590"/>
      <c r="BD447" s="588"/>
      <c r="BE447" s="583"/>
      <c r="BF447" s="584"/>
      <c r="BG447" s="259"/>
      <c r="BH447" s="259"/>
      <c r="BI447" s="259"/>
      <c r="BJ447" s="259"/>
      <c r="BK447" s="259"/>
      <c r="BL447" s="259"/>
      <c r="BM447" s="259"/>
      <c r="BN447" s="259"/>
      <c r="BO447" s="259"/>
      <c r="BP447" s="259"/>
      <c r="BQ447" s="259"/>
      <c r="BR447" s="259"/>
      <c r="BS447" s="569"/>
      <c r="BT447" s="569"/>
      <c r="BU447" s="569"/>
      <c r="BV447" s="323" t="s">
        <v>172</v>
      </c>
      <c r="BW447" s="581"/>
      <c r="BX447" s="581"/>
      <c r="BY447" s="325" t="str">
        <f>IF(COUNT(BY429,X462)=2,ROUND(BY429*X462/SUM(X459:X468),#REF!),"")</f>
        <v/>
      </c>
      <c r="BZ447" s="325" t="str">
        <f>IF(COUNT(BZ429,Y462)=2,ROUND(BZ429*Y462/SUM(Y459:Y468),#REF!),"")</f>
        <v/>
      </c>
      <c r="CA447" s="325" t="str">
        <f>IF(COUNT(CA429,Z462)=2,ROUND(CA429*Z462/SUM(Z459:Z468),#REF!),"")</f>
        <v/>
      </c>
      <c r="CB447" s="325" t="str">
        <f>IF(COUNT(CB429,AA462)=2,ROUND(CB429*AA462/SUM(AA459:AA468),#REF!),"")</f>
        <v/>
      </c>
      <c r="CC447" s="325" t="str">
        <f>IF(COUNT(CC429,AB462)=2,ROUND(CC429*AB462/SUM(AB459:AB468),#REF!),"")</f>
        <v/>
      </c>
      <c r="CD447" s="325" t="str">
        <f>IF(COUNT(CD429,AC462)=2,ROUND(CD429*AC462/SUM(AC459:AC468),#REF!),"")</f>
        <v/>
      </c>
      <c r="CE447" s="325" t="str">
        <f>IF(COUNT(CE429,AD462)=2,ROUND(CE429*AD462/SUM(AD459:AD468),#REF!),"")</f>
        <v/>
      </c>
      <c r="CF447" s="325" t="str">
        <f>IF(COUNT(CF429,AE462)=2,ROUND(CF429*AE462/SUM(AE459:AE468),#REF!),"")</f>
        <v/>
      </c>
      <c r="CG447" s="325" t="str">
        <f>IF(COUNT(CG429,AF462)=2,ROUND(CG429*AF462/SUM(AF459:AF468),#REF!),"")</f>
        <v/>
      </c>
      <c r="CH447" s="564" t="str">
        <f>IF(CH446="","",CH446)</f>
        <v>風力</v>
      </c>
      <c r="CI447" s="564"/>
      <c r="CJ447" s="564"/>
      <c r="CK447" s="564"/>
      <c r="CL447" s="564"/>
      <c r="CM447" s="564"/>
      <c r="CN447" s="564"/>
      <c r="CO447" s="564"/>
      <c r="CP447" s="564"/>
      <c r="CQ447" s="564"/>
    </row>
    <row r="448" spans="3:95" s="243" customFormat="1" ht="13.5" customHeight="1">
      <c r="C448" s="606"/>
      <c r="D448" s="607"/>
      <c r="E448" s="608" t="s">
        <v>212</v>
      </c>
      <c r="F448" s="609"/>
      <c r="G448" s="610"/>
      <c r="H448" s="261"/>
      <c r="I448" s="261"/>
      <c r="J448" s="261"/>
      <c r="K448" s="261"/>
      <c r="L448" s="261"/>
      <c r="M448" s="261"/>
      <c r="N448" s="261"/>
      <c r="O448" s="261"/>
      <c r="P448" s="261"/>
      <c r="Q448" s="261"/>
      <c r="R448" s="261"/>
      <c r="S448" s="261"/>
      <c r="T448" s="262" t="str">
        <f>IF(COUNT(H448:S448)=0,"",SUMPRODUCT(ROUND(H448:S448,#REF!)))</f>
        <v/>
      </c>
      <c r="U448" s="621"/>
      <c r="V448" s="622"/>
      <c r="W448" s="622"/>
      <c r="X448" s="622"/>
      <c r="Y448" s="622"/>
      <c r="Z448" s="623"/>
      <c r="AA448" s="257"/>
      <c r="AB448" s="257"/>
      <c r="AC448" s="257"/>
      <c r="AD448" s="606"/>
      <c r="AE448" s="607"/>
      <c r="AF448" s="608" t="s">
        <v>199</v>
      </c>
      <c r="AG448" s="609"/>
      <c r="AH448" s="610"/>
      <c r="AI448" s="264" t="str">
        <f t="shared" ref="AI448:AT448" si="108">IF(COUNT(H447:H448)=0,"",ROUND(H448/(H447*24*AI428/1000),3))</f>
        <v/>
      </c>
      <c r="AJ448" s="264" t="str">
        <f t="shared" si="108"/>
        <v/>
      </c>
      <c r="AK448" s="264" t="str">
        <f t="shared" si="108"/>
        <v/>
      </c>
      <c r="AL448" s="264" t="str">
        <f t="shared" si="108"/>
        <v/>
      </c>
      <c r="AM448" s="264" t="str">
        <f t="shared" si="108"/>
        <v/>
      </c>
      <c r="AN448" s="264" t="str">
        <f t="shared" si="108"/>
        <v/>
      </c>
      <c r="AO448" s="264" t="str">
        <f t="shared" si="108"/>
        <v/>
      </c>
      <c r="AP448" s="264" t="str">
        <f t="shared" si="108"/>
        <v/>
      </c>
      <c r="AQ448" s="264" t="str">
        <f t="shared" si="108"/>
        <v/>
      </c>
      <c r="AR448" s="264" t="str">
        <f t="shared" si="108"/>
        <v/>
      </c>
      <c r="AS448" s="264" t="str">
        <f t="shared" si="108"/>
        <v/>
      </c>
      <c r="AT448" s="264" t="str">
        <f t="shared" si="108"/>
        <v/>
      </c>
      <c r="AU448" s="265" t="str">
        <f>IF(COUNT(AI448:AT448)=0,"",AVERAGE(AI448:AT448))</f>
        <v/>
      </c>
      <c r="AX448" s="569"/>
      <c r="AY448" s="569"/>
      <c r="AZ448" s="589"/>
      <c r="BA448" s="590"/>
      <c r="BB448" s="590"/>
      <c r="BC448" s="590"/>
      <c r="BD448" s="589"/>
      <c r="BE448" s="585" t="e">
        <f>IF(#REF!="発電事業者","月間送電電力量（GWh）","月間受電電力量（GWh）")</f>
        <v>#REF!</v>
      </c>
      <c r="BF448" s="586"/>
      <c r="BG448" s="325" t="str">
        <f>IF(COUNT(BG430,L462)=2,ROUND(BG430*L462/SUM(L459:L468),#REF!),"")</f>
        <v/>
      </c>
      <c r="BH448" s="325" t="str">
        <f>IF(COUNT(BH430,M462)=2,ROUND(BH430*M462/SUM(M459:M468),#REF!),"")</f>
        <v/>
      </c>
      <c r="BI448" s="325" t="str">
        <f>IF(COUNT(BI430,N462)=2,ROUND(BI430*N462/SUM(N459:N468),#REF!),"")</f>
        <v/>
      </c>
      <c r="BJ448" s="325" t="str">
        <f>IF(COUNT(BJ430,O462)=2,ROUND(BJ430*O462/SUM(O459:O468),#REF!),"")</f>
        <v/>
      </c>
      <c r="BK448" s="325" t="str">
        <f>IF(COUNT(BK430,P462)=2,ROUND(BK430*P462/SUM(P459:P468),#REF!),"")</f>
        <v/>
      </c>
      <c r="BL448" s="325" t="str">
        <f>IF(COUNT(BL430,Q462)=2,ROUND(BL430*Q462/SUM(Q459:Q468),#REF!),"")</f>
        <v/>
      </c>
      <c r="BM448" s="325" t="str">
        <f>IF(COUNT(BM430,R462)=2,ROUND(BM430*R462/SUM(R459:R468),#REF!),"")</f>
        <v/>
      </c>
      <c r="BN448" s="325" t="str">
        <f>IF(COUNT(BN430,S462)=2,ROUND(BN430*S462/SUM(S459:S468),#REF!),"")</f>
        <v/>
      </c>
      <c r="BO448" s="325" t="str">
        <f>IF(COUNT(BO430,T462)=2,ROUND(BO430*T462/SUM(T459:T468),#REF!),"")</f>
        <v/>
      </c>
      <c r="BP448" s="325" t="str">
        <f>IF(COUNT(BP430,U462)=2,ROUND(BP430*U462/SUM(U459:U468),#REF!),"")</f>
        <v/>
      </c>
      <c r="BQ448" s="325" t="str">
        <f>IF(COUNT(BQ430,V462)=2,ROUND(BQ430*V462/SUM(V459:V468),#REF!),"")</f>
        <v/>
      </c>
      <c r="BR448" s="325" t="str">
        <f>IF(COUNT(BR430,W462)=2,ROUND(BR430*W462/SUM(W459:W468),#REF!),"")</f>
        <v/>
      </c>
      <c r="BS448" s="569" t="e">
        <f>IF(#REF!="発電事業者","年間送電電力量（GWh）","年間受電電力量（GWh）")</f>
        <v>#REF!</v>
      </c>
      <c r="BT448" s="569"/>
      <c r="BU448" s="569"/>
      <c r="BV448" s="323" t="s">
        <v>25</v>
      </c>
      <c r="BW448" s="582"/>
      <c r="BX448" s="582"/>
      <c r="BY448" s="325" t="str">
        <f>IF(COUNT(BY430,X462)=2,ROUND(BY430*X462/SUM(X459:X468),#REF!),"")</f>
        <v/>
      </c>
      <c r="BZ448" s="325" t="str">
        <f>IF(COUNT(BZ430,Y462)=2,ROUND(BZ430*Y462/SUM(Y459:Y468),#REF!),"")</f>
        <v/>
      </c>
      <c r="CA448" s="325" t="str">
        <f>IF(COUNT(CA430,Z462)=2,ROUND(CA430*Z462/SUM(Z459:Z468),#REF!),"")</f>
        <v/>
      </c>
      <c r="CB448" s="325" t="str">
        <f>IF(COUNT(CB430,AA462)=2,ROUND(CB430*AA462/SUM(AA459:AA468),#REF!),"")</f>
        <v/>
      </c>
      <c r="CC448" s="325" t="str">
        <f>IF(COUNT(CC430,AB462)=2,ROUND(CC430*AB462/SUM(AB459:AB468),#REF!),"")</f>
        <v/>
      </c>
      <c r="CD448" s="325" t="str">
        <f>IF(COUNT(CD430,AC462)=2,ROUND(CD430*AC462/SUM(AC459:AC468),#REF!),"")</f>
        <v/>
      </c>
      <c r="CE448" s="325" t="str">
        <f>IF(COUNT(CE430,AD462)=2,ROUND(CE430*AD462/SUM(AD459:AD468),#REF!),"")</f>
        <v/>
      </c>
      <c r="CF448" s="325" t="str">
        <f>IF(COUNT(CF430,AE462)=2,ROUND(CF430*AE462/SUM(AE459:AE468),#REF!),"")</f>
        <v/>
      </c>
      <c r="CG448" s="325" t="str">
        <f>IF(COUNT(CG430,AF462)=2,ROUND(CG430*AF462/SUM(AF459:AF468),#REF!),"")</f>
        <v/>
      </c>
      <c r="CH448" s="565" t="str">
        <f>IF(COUNTA(AG462)=0,"",AG462)</f>
        <v/>
      </c>
      <c r="CI448" s="565"/>
      <c r="CJ448" s="565"/>
      <c r="CK448" s="565"/>
      <c r="CL448" s="565"/>
      <c r="CM448" s="565"/>
      <c r="CN448" s="565"/>
      <c r="CO448" s="565"/>
      <c r="CP448" s="565"/>
      <c r="CQ448" s="565"/>
    </row>
    <row r="449" spans="3:97" s="243" customFormat="1" ht="13.5" customHeight="1">
      <c r="C449" s="604" t="e">
        <f>DATE(#REF!+8,1,1)</f>
        <v>#REF!</v>
      </c>
      <c r="D449" s="605"/>
      <c r="E449" s="613" t="s">
        <v>275</v>
      </c>
      <c r="F449" s="614"/>
      <c r="G449" s="615"/>
      <c r="H449" s="256"/>
      <c r="I449" s="256"/>
      <c r="J449" s="256"/>
      <c r="K449" s="256"/>
      <c r="L449" s="256"/>
      <c r="M449" s="256"/>
      <c r="N449" s="256"/>
      <c r="O449" s="256"/>
      <c r="P449" s="256"/>
      <c r="Q449" s="256"/>
      <c r="R449" s="256"/>
      <c r="S449" s="256"/>
      <c r="T449" s="255"/>
      <c r="U449" s="621"/>
      <c r="V449" s="622"/>
      <c r="W449" s="622"/>
      <c r="X449" s="622"/>
      <c r="Y449" s="622"/>
      <c r="Z449" s="623"/>
      <c r="AA449" s="257"/>
      <c r="AB449" s="257"/>
      <c r="AC449" s="257"/>
      <c r="AD449" s="604" t="e">
        <f>DATE(#REF!+8,1,1)</f>
        <v>#REF!</v>
      </c>
      <c r="AE449" s="605"/>
      <c r="AF449" s="613" t="s">
        <v>198</v>
      </c>
      <c r="AG449" s="614"/>
      <c r="AH449" s="615"/>
      <c r="AI449" s="258" t="str">
        <f>IF(COUNT(S447,H449)&lt;&gt;2,"",ROUND(MIN(S447,H449)*H428,#REF!))</f>
        <v/>
      </c>
      <c r="AJ449" s="258" t="str">
        <f>IF(COUNT(H449,I449)&lt;&gt;2,"",ROUND(MIN(H449,I449)*I428,#REF!))</f>
        <v/>
      </c>
      <c r="AK449" s="258" t="str">
        <f>IF(COUNT(I449,J449)&lt;&gt;2,"",ROUND(MIN(I449,J449)*J428,#REF!))</f>
        <v/>
      </c>
      <c r="AL449" s="258" t="str">
        <f>IF(COUNT(J449,K449)&lt;&gt;2,"",ROUND(MIN(J449,K449)*K428,#REF!))</f>
        <v/>
      </c>
      <c r="AM449" s="258" t="str">
        <f>IF(COUNT(K449,L449)&lt;&gt;2,"",ROUND(MIN(K449,L449)*L428,#REF!))</f>
        <v/>
      </c>
      <c r="AN449" s="258" t="str">
        <f>IF(COUNT(L449,M449)&lt;&gt;2,"",ROUND(MIN(L449,M449)*M428,#REF!))</f>
        <v/>
      </c>
      <c r="AO449" s="258" t="str">
        <f>IF(COUNT(M449,N449)&lt;&gt;2,"",ROUND(MIN(M449,N449)*N428,#REF!))</f>
        <v/>
      </c>
      <c r="AP449" s="258" t="str">
        <f>IF(COUNT(N449,O449)&lt;&gt;2,"",ROUND(MIN(N449,O449)*O428,#REF!))</f>
        <v/>
      </c>
      <c r="AQ449" s="258" t="str">
        <f>IF(COUNT(O449,P449)&lt;&gt;2,"",ROUND(MIN(O449,P449)*P428,#REF!))</f>
        <v/>
      </c>
      <c r="AR449" s="258" t="str">
        <f>IF(COUNT(P449,Q449)&lt;&gt;2,"",ROUND(MIN(P449,Q449)*Q428,#REF!))</f>
        <v/>
      </c>
      <c r="AS449" s="258" t="str">
        <f>IF(COUNT(Q449,R449)&lt;&gt;2,"",ROUND(MIN(Q449,R449)*R428,#REF!))</f>
        <v/>
      </c>
      <c r="AT449" s="258" t="str">
        <f>IF(COUNT(R449,S449)&lt;&gt;2,"",ROUND(MIN(R449,S449)*S428,#REF!))</f>
        <v/>
      </c>
      <c r="AU449" s="255"/>
      <c r="AX449" s="569" t="str">
        <f>IF(C463="","",C463)</f>
        <v/>
      </c>
      <c r="AY449" s="569"/>
      <c r="AZ449" s="587" t="str">
        <f>IF(E463="","",E463)</f>
        <v/>
      </c>
      <c r="BA449" s="590" t="str">
        <f ca="1">IF(F463="","",F463)</f>
        <v/>
      </c>
      <c r="BB449" s="590"/>
      <c r="BC449" s="590"/>
      <c r="BD449" s="587" t="str">
        <f>IF(I463="","",I463)</f>
        <v/>
      </c>
      <c r="BE449" s="578" t="e">
        <f>IF(#REF!="発電事業者","送電電力（MW）","受電電力（MW）")</f>
        <v>#REF!</v>
      </c>
      <c r="BF449" s="579"/>
      <c r="BG449" s="325" t="str">
        <f>IF(COUNT(BG428,L463)=2,ROUND(BG428*L463/SUM(L459:L468),#REF!),"")</f>
        <v/>
      </c>
      <c r="BH449" s="325" t="str">
        <f>IF(COUNT(BH428,M463)=2,ROUND(BH428*M463/SUM(M459:M468),#REF!),"")</f>
        <v/>
      </c>
      <c r="BI449" s="325" t="str">
        <f>IF(COUNT(BI428,N463)=2,ROUND(BI428*N463/SUM(N459:N468),#REF!),"")</f>
        <v/>
      </c>
      <c r="BJ449" s="325" t="str">
        <f>IF(COUNT(BJ428,O463)=2,ROUND(BJ428*O463/SUM(O459:O468),#REF!),"")</f>
        <v/>
      </c>
      <c r="BK449" s="325" t="str">
        <f>IF(COUNT(BK428,P463)=2,ROUND(BK428*P463/SUM(P459:P468),#REF!),"")</f>
        <v/>
      </c>
      <c r="BL449" s="325" t="str">
        <f>IF(COUNT(BL428,Q463)=2,ROUND(BL428*Q463/SUM(Q459:Q468),#REF!),"")</f>
        <v/>
      </c>
      <c r="BM449" s="325" t="str">
        <f>IF(COUNT(BM428,R463)=2,ROUND(BM428*R463/SUM(R459:R468),#REF!),"")</f>
        <v/>
      </c>
      <c r="BN449" s="325" t="str">
        <f>IF(COUNT(BN428,S463)=2,ROUND(BN428*S463/SUM(S459:S468),#REF!),"")</f>
        <v/>
      </c>
      <c r="BO449" s="325" t="str">
        <f>IF(COUNT(BO428,T463)=2,ROUND(BO428*T463/SUM(T459:T468),#REF!),"")</f>
        <v/>
      </c>
      <c r="BP449" s="325" t="str">
        <f>IF(COUNT(BP428,U463)=2,ROUND(BP428*U463/SUM(U459:U468),#REF!),"")</f>
        <v/>
      </c>
      <c r="BQ449" s="325" t="str">
        <f>IF(COUNT(BQ428,V463)=2,ROUND(BQ428*V463/SUM(V459:V468),#REF!),"")</f>
        <v/>
      </c>
      <c r="BR449" s="325" t="str">
        <f>IF(COUNT(BR428,W463)=2,ROUND(BR428*W463/SUM(W459:W468),#REF!),"")</f>
        <v/>
      </c>
      <c r="BS449" s="569" t="e">
        <f>IF(#REF!="発電事業者","送電電力（MW）","受電電力（MW）")</f>
        <v>#REF!</v>
      </c>
      <c r="BT449" s="569"/>
      <c r="BU449" s="569"/>
      <c r="BV449" s="323" t="s">
        <v>171</v>
      </c>
      <c r="BW449" s="580"/>
      <c r="BX449" s="580"/>
      <c r="BY449" s="325" t="str">
        <f>IF(COUNT(BY428,X463)=2,ROUND(BY428*X463/SUM(X459:X468),#REF!),"")</f>
        <v/>
      </c>
      <c r="BZ449" s="325" t="str">
        <f>IF(COUNT(BZ428,Y463)=2,ROUND(BZ428*Y463/SUM(Y459:Y468),#REF!),"")</f>
        <v/>
      </c>
      <c r="CA449" s="325" t="str">
        <f>IF(COUNT(CA428,Z463)=2,ROUND(CA428*Z463/SUM(Z459:Z468),#REF!),"")</f>
        <v/>
      </c>
      <c r="CB449" s="325" t="str">
        <f>IF(COUNT(CB428,AA463)=2,ROUND(CB428*AA463/SUM(AA459:AA468),#REF!),"")</f>
        <v/>
      </c>
      <c r="CC449" s="325" t="str">
        <f>IF(COUNT(CC428,AB463)=2,ROUND(CC428*AB463/SUM(AB459:AB468),#REF!),"")</f>
        <v/>
      </c>
      <c r="CD449" s="325" t="str">
        <f>IF(COUNT(CD428,AC463)=2,ROUND(CD428*AC463/SUM(AC459:AC468),#REF!),"")</f>
        <v/>
      </c>
      <c r="CE449" s="325" t="str">
        <f>IF(COUNT(CE428,AD463)=2,ROUND(CE428*AD463/SUM(AD459:AD468),#REF!),"")</f>
        <v/>
      </c>
      <c r="CF449" s="325" t="str">
        <f>IF(COUNT(CF428,AE463)=2,ROUND(CF428*AE463/SUM(AE459:AE468),#REF!),"")</f>
        <v/>
      </c>
      <c r="CG449" s="325" t="str">
        <f>IF(COUNT(CG428,AF463)=2,ROUND(CG428*AF463/SUM(AF459:AF468),#REF!),"")</f>
        <v/>
      </c>
      <c r="CH449" s="563" t="s">
        <v>117</v>
      </c>
      <c r="CI449" s="563"/>
      <c r="CJ449" s="563"/>
      <c r="CK449" s="563"/>
      <c r="CL449" s="563"/>
      <c r="CM449" s="563"/>
      <c r="CN449" s="563"/>
      <c r="CO449" s="563"/>
      <c r="CP449" s="563"/>
      <c r="CQ449" s="563"/>
    </row>
    <row r="450" spans="3:97" s="243" customFormat="1" ht="13.5" customHeight="1">
      <c r="C450" s="606"/>
      <c r="D450" s="607"/>
      <c r="E450" s="608" t="s">
        <v>212</v>
      </c>
      <c r="F450" s="609"/>
      <c r="G450" s="610"/>
      <c r="H450" s="261"/>
      <c r="I450" s="261"/>
      <c r="J450" s="261"/>
      <c r="K450" s="261"/>
      <c r="L450" s="261"/>
      <c r="M450" s="261"/>
      <c r="N450" s="261"/>
      <c r="O450" s="261"/>
      <c r="P450" s="261"/>
      <c r="Q450" s="261"/>
      <c r="R450" s="261"/>
      <c r="S450" s="261"/>
      <c r="T450" s="262" t="str">
        <f>IF(COUNT(H450:S450)=0,"",SUMPRODUCT(ROUND(H450:S450,#REF!)))</f>
        <v/>
      </c>
      <c r="U450" s="624"/>
      <c r="V450" s="625"/>
      <c r="W450" s="625"/>
      <c r="X450" s="625"/>
      <c r="Y450" s="625"/>
      <c r="Z450" s="626"/>
      <c r="AA450" s="257"/>
      <c r="AB450" s="257"/>
      <c r="AC450" s="257"/>
      <c r="AD450" s="606"/>
      <c r="AE450" s="607"/>
      <c r="AF450" s="608" t="s">
        <v>199</v>
      </c>
      <c r="AG450" s="609"/>
      <c r="AH450" s="610"/>
      <c r="AI450" s="264" t="str">
        <f t="shared" ref="AI450:AT450" si="109">IF(COUNT(H449:H450)=0,"",ROUND(H450/(H449*24*AI428/1000),3))</f>
        <v/>
      </c>
      <c r="AJ450" s="264" t="str">
        <f t="shared" si="109"/>
        <v/>
      </c>
      <c r="AK450" s="264" t="str">
        <f t="shared" si="109"/>
        <v/>
      </c>
      <c r="AL450" s="264" t="str">
        <f t="shared" si="109"/>
        <v/>
      </c>
      <c r="AM450" s="264" t="str">
        <f t="shared" si="109"/>
        <v/>
      </c>
      <c r="AN450" s="264" t="str">
        <f t="shared" si="109"/>
        <v/>
      </c>
      <c r="AO450" s="264" t="str">
        <f t="shared" si="109"/>
        <v/>
      </c>
      <c r="AP450" s="264" t="str">
        <f t="shared" si="109"/>
        <v/>
      </c>
      <c r="AQ450" s="264" t="str">
        <f t="shared" si="109"/>
        <v/>
      </c>
      <c r="AR450" s="264" t="str">
        <f t="shared" si="109"/>
        <v/>
      </c>
      <c r="AS450" s="264" t="str">
        <f t="shared" si="109"/>
        <v/>
      </c>
      <c r="AT450" s="264" t="str">
        <f t="shared" si="109"/>
        <v/>
      </c>
      <c r="AU450" s="265" t="str">
        <f>IF(COUNT(AI450:AT450)=0,"",AVERAGE(AI450:AT450))</f>
        <v/>
      </c>
      <c r="AX450" s="569"/>
      <c r="AY450" s="569"/>
      <c r="AZ450" s="588"/>
      <c r="BA450" s="590"/>
      <c r="BB450" s="590"/>
      <c r="BC450" s="590"/>
      <c r="BD450" s="588"/>
      <c r="BE450" s="583"/>
      <c r="BF450" s="584"/>
      <c r="BG450" s="259"/>
      <c r="BH450" s="259"/>
      <c r="BI450" s="259"/>
      <c r="BJ450" s="259"/>
      <c r="BK450" s="259"/>
      <c r="BL450" s="259"/>
      <c r="BM450" s="259"/>
      <c r="BN450" s="259"/>
      <c r="BO450" s="259"/>
      <c r="BP450" s="259"/>
      <c r="BQ450" s="259"/>
      <c r="BR450" s="259"/>
      <c r="BS450" s="569"/>
      <c r="BT450" s="569"/>
      <c r="BU450" s="569"/>
      <c r="BV450" s="323" t="s">
        <v>172</v>
      </c>
      <c r="BW450" s="581"/>
      <c r="BX450" s="581"/>
      <c r="BY450" s="325" t="str">
        <f>IF(COUNT(BY429,X463)=2,ROUND(BY429*X463/SUM(X459:X468),#REF!),"")</f>
        <v/>
      </c>
      <c r="BZ450" s="325" t="str">
        <f>IF(COUNT(BZ429,Y463)=2,ROUND(BZ429*Y463/SUM(Y459:Y468),#REF!),"")</f>
        <v/>
      </c>
      <c r="CA450" s="325" t="str">
        <f>IF(COUNT(CA429,Z463)=2,ROUND(CA429*Z463/SUM(Z459:Z468),#REF!),"")</f>
        <v/>
      </c>
      <c r="CB450" s="325" t="str">
        <f>IF(COUNT(CB429,AA463)=2,ROUND(CB429*AA463/SUM(AA459:AA468),#REF!),"")</f>
        <v/>
      </c>
      <c r="CC450" s="325" t="str">
        <f>IF(COUNT(CC429,AB463)=2,ROUND(CC429*AB463/SUM(AB459:AB468),#REF!),"")</f>
        <v/>
      </c>
      <c r="CD450" s="325" t="str">
        <f>IF(COUNT(CD429,AC463)=2,ROUND(CD429*AC463/SUM(AC459:AC468),#REF!),"")</f>
        <v/>
      </c>
      <c r="CE450" s="325" t="str">
        <f>IF(COUNT(CE429,AD463)=2,ROUND(CE429*AD463/SUM(AD459:AD468),#REF!),"")</f>
        <v/>
      </c>
      <c r="CF450" s="325" t="str">
        <f>IF(COUNT(CF429,AE463)=2,ROUND(CF429*AE463/SUM(AE459:AE468),#REF!),"")</f>
        <v/>
      </c>
      <c r="CG450" s="325" t="str">
        <f>IF(COUNT(CG429,AF463)=2,ROUND(CG429*AF463/SUM(AF459:AF468),#REF!),"")</f>
        <v/>
      </c>
      <c r="CH450" s="564" t="str">
        <f>IF(CH449="","",CH449)</f>
        <v>風力</v>
      </c>
      <c r="CI450" s="564"/>
      <c r="CJ450" s="564"/>
      <c r="CK450" s="564"/>
      <c r="CL450" s="564"/>
      <c r="CM450" s="564"/>
      <c r="CN450" s="564"/>
      <c r="CO450" s="564"/>
      <c r="CP450" s="564"/>
      <c r="CQ450" s="564"/>
    </row>
    <row r="451" spans="3:97" s="243" customFormat="1" ht="13.5" customHeight="1">
      <c r="C451" s="604" t="e">
        <f>DATE(#REF!+9,1,1)</f>
        <v>#REF!</v>
      </c>
      <c r="D451" s="605"/>
      <c r="E451" s="613" t="s">
        <v>275</v>
      </c>
      <c r="F451" s="614"/>
      <c r="G451" s="615"/>
      <c r="H451" s="256"/>
      <c r="I451" s="256"/>
      <c r="J451" s="256"/>
      <c r="K451" s="256"/>
      <c r="L451" s="256"/>
      <c r="M451" s="256"/>
      <c r="N451" s="256"/>
      <c r="O451" s="256"/>
      <c r="P451" s="256"/>
      <c r="Q451" s="256"/>
      <c r="R451" s="256"/>
      <c r="S451" s="256"/>
      <c r="T451" s="255"/>
      <c r="U451" s="613" t="s">
        <v>210</v>
      </c>
      <c r="V451" s="614"/>
      <c r="W451" s="614"/>
      <c r="X451" s="615"/>
      <c r="Y451" s="616" t="str">
        <f>IF(COUNT(S451)=0,"",ROUND(S451,#REF!))</f>
        <v/>
      </c>
      <c r="Z451" s="617"/>
      <c r="AA451" s="257"/>
      <c r="AB451" s="257"/>
      <c r="AC451" s="257"/>
      <c r="AD451" s="604" t="e">
        <f>DATE(#REF!+9,1,1)</f>
        <v>#REF!</v>
      </c>
      <c r="AE451" s="605"/>
      <c r="AF451" s="613" t="s">
        <v>198</v>
      </c>
      <c r="AG451" s="614"/>
      <c r="AH451" s="615"/>
      <c r="AI451" s="258" t="str">
        <f>IF(COUNT(S449,H451)&lt;&gt;2,"",ROUND(MIN(S449,H451)*H428,#REF!))</f>
        <v/>
      </c>
      <c r="AJ451" s="258" t="str">
        <f>IF(COUNT(H451,I451)&lt;&gt;2,"",ROUND(MIN(H451,I451)*I428,#REF!))</f>
        <v/>
      </c>
      <c r="AK451" s="258" t="str">
        <f>IF(COUNT(I451,J451)&lt;&gt;2,"",ROUND(MIN(I451,J451)*J428,#REF!))</f>
        <v/>
      </c>
      <c r="AL451" s="258" t="str">
        <f>IF(COUNT(J451,K451)&lt;&gt;2,"",ROUND(MIN(J451,K451)*K428,#REF!))</f>
        <v/>
      </c>
      <c r="AM451" s="258" t="str">
        <f>IF(COUNT(K451,L451)&lt;&gt;2,"",ROUND(MIN(K451,L451)*L428,#REF!))</f>
        <v/>
      </c>
      <c r="AN451" s="258" t="str">
        <f>IF(COUNT(L451,M451)&lt;&gt;2,"",ROUND(MIN(L451,M451)*M428,#REF!))</f>
        <v/>
      </c>
      <c r="AO451" s="258" t="str">
        <f>IF(COUNT(M451,N451)&lt;&gt;2,"",ROUND(MIN(M451,N451)*N428,#REF!))</f>
        <v/>
      </c>
      <c r="AP451" s="258" t="str">
        <f>IF(COUNT(N451,O451)&lt;&gt;2,"",ROUND(MIN(N451,O451)*O428,#REF!))</f>
        <v/>
      </c>
      <c r="AQ451" s="258" t="str">
        <f>IF(COUNT(O451,P451)&lt;&gt;2,"",ROUND(MIN(O451,P451)*P428,#REF!))</f>
        <v/>
      </c>
      <c r="AR451" s="258" t="str">
        <f>IF(COUNT(P451,Q451)&lt;&gt;2,"",ROUND(MIN(P451,Q451)*Q428,#REF!))</f>
        <v/>
      </c>
      <c r="AS451" s="258" t="str">
        <f>IF(COUNT(Q451,R451)&lt;&gt;2,"",ROUND(MIN(Q451,R451)*R428,#REF!))</f>
        <v/>
      </c>
      <c r="AT451" s="258" t="str">
        <f>IF(COUNT(R451,S451)&lt;&gt;2,"",ROUND(MIN(R451,S451)*S428,#REF!))</f>
        <v/>
      </c>
      <c r="AU451" s="255"/>
      <c r="AX451" s="569"/>
      <c r="AY451" s="569"/>
      <c r="AZ451" s="589"/>
      <c r="BA451" s="590"/>
      <c r="BB451" s="590"/>
      <c r="BC451" s="590"/>
      <c r="BD451" s="589"/>
      <c r="BE451" s="585" t="e">
        <f>IF(#REF!="発電事業者","月間送電電力量（GWh）","月間受電電力量（GWh）")</f>
        <v>#REF!</v>
      </c>
      <c r="BF451" s="586"/>
      <c r="BG451" s="325" t="str">
        <f>IF(COUNT(BG430,L463)=2,ROUND(BG430*L463/SUM(L459:L468),#REF!),"")</f>
        <v/>
      </c>
      <c r="BH451" s="325" t="str">
        <f>IF(COUNT(BH430,M463)=2,ROUND(BH430*M463/SUM(M459:M468),#REF!),"")</f>
        <v/>
      </c>
      <c r="BI451" s="325" t="str">
        <f>IF(COUNT(BI430,N463)=2,ROUND(BI430*N463/SUM(N459:N468),#REF!),"")</f>
        <v/>
      </c>
      <c r="BJ451" s="325" t="str">
        <f>IF(COUNT(BJ430,O463)=2,ROUND(BJ430*O463/SUM(O459:O468),#REF!),"")</f>
        <v/>
      </c>
      <c r="BK451" s="325" t="str">
        <f>IF(COUNT(BK430,P463)=2,ROUND(BK430*P463/SUM(P459:P468),#REF!),"")</f>
        <v/>
      </c>
      <c r="BL451" s="325" t="str">
        <f>IF(COUNT(BL430,Q463)=2,ROUND(BL430*Q463/SUM(Q459:Q468),#REF!),"")</f>
        <v/>
      </c>
      <c r="BM451" s="325" t="str">
        <f>IF(COUNT(BM430,R463)=2,ROUND(BM430*R463/SUM(R459:R468),#REF!),"")</f>
        <v/>
      </c>
      <c r="BN451" s="325" t="str">
        <f>IF(COUNT(BN430,S463)=2,ROUND(BN430*S463/SUM(S459:S468),#REF!),"")</f>
        <v/>
      </c>
      <c r="BO451" s="325" t="str">
        <f>IF(COUNT(BO430,T463)=2,ROUND(BO430*T463/SUM(T459:T468),#REF!),"")</f>
        <v/>
      </c>
      <c r="BP451" s="325" t="str">
        <f>IF(COUNT(BP430,U463)=2,ROUND(BP430*U463/SUM(U459:U468),#REF!),"")</f>
        <v/>
      </c>
      <c r="BQ451" s="325" t="str">
        <f>IF(COUNT(BQ430,V463)=2,ROUND(BQ430*V463/SUM(V459:V468),#REF!),"")</f>
        <v/>
      </c>
      <c r="BR451" s="325" t="str">
        <f>IF(COUNT(BR430,W463)=2,ROUND(BR430*W463/SUM(W459:W468),#REF!),"")</f>
        <v/>
      </c>
      <c r="BS451" s="569" t="e">
        <f>IF(#REF!="発電事業者","年間送電電力量（GWh）","年間受電電力量（GWh）")</f>
        <v>#REF!</v>
      </c>
      <c r="BT451" s="569"/>
      <c r="BU451" s="569"/>
      <c r="BV451" s="323" t="s">
        <v>25</v>
      </c>
      <c r="BW451" s="582"/>
      <c r="BX451" s="582"/>
      <c r="BY451" s="325" t="str">
        <f>IF(COUNT(BY430,X463)=2,ROUND(BY430*X463/SUM(X459:X468),#REF!),"")</f>
        <v/>
      </c>
      <c r="BZ451" s="325" t="str">
        <f>IF(COUNT(BZ430,Y463)=2,ROUND(BZ430*Y463/SUM(Y459:Y468),#REF!),"")</f>
        <v/>
      </c>
      <c r="CA451" s="325" t="str">
        <f>IF(COUNT(CA430,Z463)=2,ROUND(CA430*Z463/SUM(Z459:Z468),#REF!),"")</f>
        <v/>
      </c>
      <c r="CB451" s="325" t="str">
        <f>IF(COUNT(CB430,AA463)=2,ROUND(CB430*AA463/SUM(AA459:AA468),#REF!),"")</f>
        <v/>
      </c>
      <c r="CC451" s="325" t="str">
        <f>IF(COUNT(CC430,AB463)=2,ROUND(CC430*AB463/SUM(AB459:AB468),#REF!),"")</f>
        <v/>
      </c>
      <c r="CD451" s="325" t="str">
        <f>IF(COUNT(CD430,AC463)=2,ROUND(CD430*AC463/SUM(AC459:AC468),#REF!),"")</f>
        <v/>
      </c>
      <c r="CE451" s="325" t="str">
        <f>IF(COUNT(CE430,AD463)=2,ROUND(CE430*AD463/SUM(AD459:AD468),#REF!),"")</f>
        <v/>
      </c>
      <c r="CF451" s="325" t="str">
        <f>IF(COUNT(CF430,AE463)=2,ROUND(CF430*AE463/SUM(AE459:AE468),#REF!),"")</f>
        <v/>
      </c>
      <c r="CG451" s="325" t="str">
        <f>IF(COUNT(CG430,AF463)=2,ROUND(CG430*AF463/SUM(AF459:AF468),#REF!),"")</f>
        <v/>
      </c>
      <c r="CH451" s="565" t="str">
        <f>IF(COUNTA(AG463)=0,"",AG463)</f>
        <v/>
      </c>
      <c r="CI451" s="565"/>
      <c r="CJ451" s="565"/>
      <c r="CK451" s="565"/>
      <c r="CL451" s="565"/>
      <c r="CM451" s="565"/>
      <c r="CN451" s="565"/>
      <c r="CO451" s="565"/>
      <c r="CP451" s="565"/>
      <c r="CQ451" s="565"/>
    </row>
    <row r="452" spans="3:97" s="243" customFormat="1" ht="13.5" customHeight="1">
      <c r="C452" s="606"/>
      <c r="D452" s="607"/>
      <c r="E452" s="608" t="s">
        <v>212</v>
      </c>
      <c r="F452" s="609"/>
      <c r="G452" s="610"/>
      <c r="H452" s="261"/>
      <c r="I452" s="261"/>
      <c r="J452" s="261"/>
      <c r="K452" s="261"/>
      <c r="L452" s="261"/>
      <c r="M452" s="261"/>
      <c r="N452" s="261"/>
      <c r="O452" s="261"/>
      <c r="P452" s="261"/>
      <c r="Q452" s="261"/>
      <c r="R452" s="261"/>
      <c r="S452" s="261"/>
      <c r="T452" s="262" t="str">
        <f>IF(COUNT(H452:S452)=0,"",SUMPRODUCT(ROUND(H452:S452,#REF!)))</f>
        <v/>
      </c>
      <c r="U452" s="608" t="s">
        <v>211</v>
      </c>
      <c r="V452" s="609"/>
      <c r="W452" s="609"/>
      <c r="X452" s="610"/>
      <c r="Y452" s="611" t="str">
        <f>IF(COUNT(T452)=0,"",T452)</f>
        <v/>
      </c>
      <c r="Z452" s="612"/>
      <c r="AA452" s="257"/>
      <c r="AB452" s="257"/>
      <c r="AC452" s="257"/>
      <c r="AD452" s="606"/>
      <c r="AE452" s="607"/>
      <c r="AF452" s="608" t="s">
        <v>199</v>
      </c>
      <c r="AG452" s="609"/>
      <c r="AH452" s="610"/>
      <c r="AI452" s="264" t="str">
        <f t="shared" ref="AI452:AT452" si="110">IF(COUNT(H451:H452)=0,"",ROUND(H452/(H451*24*AI428/1000),3))</f>
        <v/>
      </c>
      <c r="AJ452" s="264" t="str">
        <f t="shared" si="110"/>
        <v/>
      </c>
      <c r="AK452" s="264" t="str">
        <f t="shared" si="110"/>
        <v/>
      </c>
      <c r="AL452" s="264" t="str">
        <f t="shared" si="110"/>
        <v/>
      </c>
      <c r="AM452" s="264" t="str">
        <f t="shared" si="110"/>
        <v/>
      </c>
      <c r="AN452" s="264" t="str">
        <f t="shared" si="110"/>
        <v/>
      </c>
      <c r="AO452" s="264" t="str">
        <f t="shared" si="110"/>
        <v/>
      </c>
      <c r="AP452" s="264" t="str">
        <f t="shared" si="110"/>
        <v/>
      </c>
      <c r="AQ452" s="264" t="str">
        <f t="shared" si="110"/>
        <v/>
      </c>
      <c r="AR452" s="264" t="str">
        <f t="shared" si="110"/>
        <v/>
      </c>
      <c r="AS452" s="264" t="str">
        <f t="shared" si="110"/>
        <v/>
      </c>
      <c r="AT452" s="264" t="str">
        <f t="shared" si="110"/>
        <v/>
      </c>
      <c r="AU452" s="265" t="str">
        <f>IF(COUNT(AI452:AT452)=0,"",AVERAGE(AI452:AT452))</f>
        <v/>
      </c>
      <c r="AX452" s="569" t="str">
        <f>IF(C464="","",C464)</f>
        <v/>
      </c>
      <c r="AY452" s="569"/>
      <c r="AZ452" s="587" t="str">
        <f>IF(E464="","",E464)</f>
        <v/>
      </c>
      <c r="BA452" s="590" t="str">
        <f ca="1">IF(F464="","",F464)</f>
        <v/>
      </c>
      <c r="BB452" s="590"/>
      <c r="BC452" s="590"/>
      <c r="BD452" s="587" t="str">
        <f>IF(I464="","",I464)</f>
        <v/>
      </c>
      <c r="BE452" s="578" t="e">
        <f>IF(#REF!="発電事業者","送電電力（MW）","受電電力（MW）")</f>
        <v>#REF!</v>
      </c>
      <c r="BF452" s="579"/>
      <c r="BG452" s="325" t="str">
        <f>IF(COUNT(BG428,L464)=2,ROUND(BG428*L464/SUM(L459:L468),#REF!),"")</f>
        <v/>
      </c>
      <c r="BH452" s="325" t="str">
        <f>IF(COUNT(BH428,M464)=2,ROUND(BH428*M464/SUM(M459:M468),#REF!),"")</f>
        <v/>
      </c>
      <c r="BI452" s="325" t="str">
        <f>IF(COUNT(BI428,N464)=2,ROUND(BI428*N464/SUM(N459:N468),#REF!),"")</f>
        <v/>
      </c>
      <c r="BJ452" s="325" t="str">
        <f>IF(COUNT(BJ428,O464)=2,ROUND(BJ428*O464/SUM(O459:O468),#REF!),"")</f>
        <v/>
      </c>
      <c r="BK452" s="325" t="str">
        <f>IF(COUNT(BK428,P464)=2,ROUND(BK428*P464/SUM(P459:P468),#REF!),"")</f>
        <v/>
      </c>
      <c r="BL452" s="325" t="str">
        <f>IF(COUNT(BL428,Q464)=2,ROUND(BL428*Q464/SUM(Q459:Q468),#REF!),"")</f>
        <v/>
      </c>
      <c r="BM452" s="325" t="str">
        <f>IF(COUNT(BM428,R464)=2,ROUND(BM428*R464/SUM(R459:R468),#REF!),"")</f>
        <v/>
      </c>
      <c r="BN452" s="325" t="str">
        <f>IF(COUNT(BN428,S464)=2,ROUND(BN428*S464/SUM(S459:S468),#REF!),"")</f>
        <v/>
      </c>
      <c r="BO452" s="325" t="str">
        <f>IF(COUNT(BO428,T464)=2,ROUND(BO428*T464/SUM(T459:T468),#REF!),"")</f>
        <v/>
      </c>
      <c r="BP452" s="325" t="str">
        <f>IF(COUNT(BP428,U464)=2,ROUND(BP428*U464/SUM(U459:U468),#REF!),"")</f>
        <v/>
      </c>
      <c r="BQ452" s="325" t="str">
        <f>IF(COUNT(BQ428,V464)=2,ROUND(BQ428*V464/SUM(V459:V468),#REF!),"")</f>
        <v/>
      </c>
      <c r="BR452" s="325" t="str">
        <f>IF(COUNT(BR428,W464)=2,ROUND(BR428*W464/SUM(W459:W468),#REF!),"")</f>
        <v/>
      </c>
      <c r="BS452" s="569" t="e">
        <f>IF(#REF!="発電事業者","送電電力（MW）","受電電力（MW）")</f>
        <v>#REF!</v>
      </c>
      <c r="BT452" s="569"/>
      <c r="BU452" s="569"/>
      <c r="BV452" s="323" t="s">
        <v>171</v>
      </c>
      <c r="BW452" s="580"/>
      <c r="BX452" s="580"/>
      <c r="BY452" s="325" t="str">
        <f>IF(COUNT(BY428,X464)=2,ROUND(BY428*X464/SUM(X459:X468),#REF!),"")</f>
        <v/>
      </c>
      <c r="BZ452" s="325" t="str">
        <f>IF(COUNT(BZ428,Y464)=2,ROUND(BZ428*Y464/SUM(Y459:Y468),#REF!),"")</f>
        <v/>
      </c>
      <c r="CA452" s="325" t="str">
        <f>IF(COUNT(CA428,Z464)=2,ROUND(CA428*Z464/SUM(Z459:Z468),#REF!),"")</f>
        <v/>
      </c>
      <c r="CB452" s="325" t="str">
        <f>IF(COUNT(CB428,AA464)=2,ROUND(CB428*AA464/SUM(AA459:AA468),#REF!),"")</f>
        <v/>
      </c>
      <c r="CC452" s="325" t="str">
        <f>IF(COUNT(CC428,AB464)=2,ROUND(CC428*AB464/SUM(AB459:AB468),#REF!),"")</f>
        <v/>
      </c>
      <c r="CD452" s="325" t="str">
        <f>IF(COUNT(CD428,AC464)=2,ROUND(CD428*AC464/SUM(AC459:AC468),#REF!),"")</f>
        <v/>
      </c>
      <c r="CE452" s="325" t="str">
        <f>IF(COUNT(CE428,AD464)=2,ROUND(CE428*AD464/SUM(AD459:AD468),#REF!),"")</f>
        <v/>
      </c>
      <c r="CF452" s="325" t="str">
        <f>IF(COUNT(CF428,AE464)=2,ROUND(CF428*AE464/SUM(AE459:AE468),#REF!),"")</f>
        <v/>
      </c>
      <c r="CG452" s="325" t="str">
        <f>IF(COUNT(CG428,AF464)=2,ROUND(CG428*AF464/SUM(AF459:AF468),#REF!),"")</f>
        <v/>
      </c>
      <c r="CH452" s="563" t="s">
        <v>117</v>
      </c>
      <c r="CI452" s="563"/>
      <c r="CJ452" s="563"/>
      <c r="CK452" s="563"/>
      <c r="CL452" s="563"/>
      <c r="CM452" s="563"/>
      <c r="CN452" s="563"/>
      <c r="CO452" s="563"/>
      <c r="CP452" s="563"/>
      <c r="CQ452" s="563"/>
    </row>
    <row r="453" spans="3:97" s="243" customFormat="1" ht="13.5" customHeight="1">
      <c r="C453" s="273"/>
      <c r="D453" s="273"/>
      <c r="E453" s="245"/>
      <c r="F453" s="245"/>
      <c r="G453" s="245"/>
      <c r="H453" s="257"/>
      <c r="I453" s="257"/>
      <c r="J453" s="257"/>
      <c r="K453" s="257"/>
      <c r="L453" s="257"/>
      <c r="M453" s="257"/>
      <c r="N453" s="257"/>
      <c r="O453" s="257"/>
      <c r="P453" s="257"/>
      <c r="Q453" s="257"/>
      <c r="R453" s="257"/>
      <c r="S453" s="257"/>
      <c r="T453" s="257"/>
      <c r="U453" s="245"/>
      <c r="V453" s="245"/>
      <c r="W453" s="245"/>
      <c r="X453" s="245"/>
      <c r="Y453" s="274"/>
      <c r="Z453" s="274"/>
      <c r="AA453" s="257"/>
      <c r="AB453" s="257"/>
      <c r="AC453" s="257"/>
      <c r="AD453" s="273"/>
      <c r="AE453" s="273"/>
      <c r="AF453" s="245"/>
      <c r="AG453" s="245"/>
      <c r="AH453" s="245"/>
      <c r="AI453" s="271"/>
      <c r="AJ453" s="271"/>
      <c r="AK453" s="271"/>
      <c r="AL453" s="271"/>
      <c r="AM453" s="271"/>
      <c r="AN453" s="271"/>
      <c r="AO453" s="271"/>
      <c r="AP453" s="271"/>
      <c r="AQ453" s="271"/>
      <c r="AR453" s="271"/>
      <c r="AS453" s="271"/>
      <c r="AT453" s="271"/>
      <c r="AU453" s="272"/>
      <c r="AV453" s="275"/>
      <c r="AX453" s="569"/>
      <c r="AY453" s="569"/>
      <c r="AZ453" s="588"/>
      <c r="BA453" s="590"/>
      <c r="BB453" s="590"/>
      <c r="BC453" s="590"/>
      <c r="BD453" s="588"/>
      <c r="BE453" s="583"/>
      <c r="BF453" s="584"/>
      <c r="BG453" s="259"/>
      <c r="BH453" s="259"/>
      <c r="BI453" s="259"/>
      <c r="BJ453" s="259"/>
      <c r="BK453" s="259"/>
      <c r="BL453" s="259"/>
      <c r="BM453" s="259"/>
      <c r="BN453" s="259"/>
      <c r="BO453" s="259"/>
      <c r="BP453" s="259"/>
      <c r="BQ453" s="259"/>
      <c r="BR453" s="259"/>
      <c r="BS453" s="569"/>
      <c r="BT453" s="569"/>
      <c r="BU453" s="569"/>
      <c r="BV453" s="323" t="s">
        <v>172</v>
      </c>
      <c r="BW453" s="581"/>
      <c r="BX453" s="581"/>
      <c r="BY453" s="325" t="str">
        <f>IF(COUNT(BY429,X464)=2,ROUND(BY429*X464/SUM(X459:X468),#REF!),"")</f>
        <v/>
      </c>
      <c r="BZ453" s="325" t="str">
        <f>IF(COUNT(BZ429,Y464)=2,ROUND(BZ429*Y464/SUM(Y459:Y468),#REF!),"")</f>
        <v/>
      </c>
      <c r="CA453" s="325" t="str">
        <f>IF(COUNT(CA429,Z464)=2,ROUND(CA429*Z464/SUM(Z459:Z468),#REF!),"")</f>
        <v/>
      </c>
      <c r="CB453" s="325" t="str">
        <f>IF(COUNT(CB429,AA464)=2,ROUND(CB429*AA464/SUM(AA459:AA468),#REF!),"")</f>
        <v/>
      </c>
      <c r="CC453" s="325" t="str">
        <f>IF(COUNT(CC429,AB464)=2,ROUND(CC429*AB464/SUM(AB459:AB468),#REF!),"")</f>
        <v/>
      </c>
      <c r="CD453" s="325" t="str">
        <f>IF(COUNT(CD429,AC464)=2,ROUND(CD429*AC464/SUM(AC459:AC468),#REF!),"")</f>
        <v/>
      </c>
      <c r="CE453" s="325" t="str">
        <f>IF(COUNT(CE429,AD464)=2,ROUND(CE429*AD464/SUM(AD459:AD468),#REF!),"")</f>
        <v/>
      </c>
      <c r="CF453" s="325" t="str">
        <f>IF(COUNT(CF429,AE464)=2,ROUND(CF429*AE464/SUM(AE459:AE468),#REF!),"")</f>
        <v/>
      </c>
      <c r="CG453" s="325" t="str">
        <f>IF(COUNT(CG429,AF464)=2,ROUND(CG429*AF464/SUM(AF459:AF468),#REF!),"")</f>
        <v/>
      </c>
      <c r="CH453" s="564" t="str">
        <f>IF(CH452="","",CH452)</f>
        <v>風力</v>
      </c>
      <c r="CI453" s="564"/>
      <c r="CJ453" s="564"/>
      <c r="CK453" s="564"/>
      <c r="CL453" s="564"/>
      <c r="CM453" s="564"/>
      <c r="CN453" s="564"/>
      <c r="CO453" s="564"/>
      <c r="CP453" s="564"/>
      <c r="CQ453" s="564"/>
      <c r="CR453" s="271"/>
      <c r="CS453" s="271"/>
    </row>
    <row r="454" spans="3:97" s="243" customFormat="1" ht="13.5" customHeight="1">
      <c r="I454" s="257"/>
      <c r="J454" s="257"/>
      <c r="K454" s="257"/>
      <c r="L454" s="257"/>
      <c r="M454" s="257"/>
      <c r="N454" s="257"/>
      <c r="O454" s="257"/>
      <c r="P454" s="257"/>
      <c r="Q454" s="257"/>
      <c r="R454" s="257"/>
      <c r="S454" s="257"/>
      <c r="T454" s="257"/>
      <c r="U454" s="245"/>
      <c r="V454" s="245"/>
      <c r="W454" s="245"/>
      <c r="X454" s="245"/>
      <c r="Y454" s="274"/>
      <c r="Z454" s="274"/>
      <c r="AA454" s="257"/>
      <c r="AB454" s="257"/>
      <c r="AC454" s="257"/>
      <c r="AD454" s="273"/>
      <c r="AE454" s="273"/>
      <c r="AF454" s="245"/>
      <c r="AG454" s="245"/>
      <c r="AH454" s="245"/>
      <c r="AI454" s="271"/>
      <c r="AJ454" s="271"/>
      <c r="AK454" s="271"/>
      <c r="AL454" s="271"/>
      <c r="AM454" s="271"/>
      <c r="AN454" s="271"/>
      <c r="AO454" s="271"/>
      <c r="AP454" s="271"/>
      <c r="AQ454" s="271"/>
      <c r="AR454" s="271"/>
      <c r="AS454" s="271"/>
      <c r="AT454" s="271"/>
      <c r="AU454" s="272"/>
      <c r="AV454" s="257"/>
      <c r="AX454" s="569"/>
      <c r="AY454" s="569"/>
      <c r="AZ454" s="589"/>
      <c r="BA454" s="590"/>
      <c r="BB454" s="590"/>
      <c r="BC454" s="590"/>
      <c r="BD454" s="589"/>
      <c r="BE454" s="585" t="e">
        <f>IF(#REF!="発電事業者","月間送電電力量（GWh）","月間受電電力量（GWh）")</f>
        <v>#REF!</v>
      </c>
      <c r="BF454" s="586"/>
      <c r="BG454" s="325" t="str">
        <f>IF(COUNT(BG430,L464)=2,ROUND(BG430*L464/SUM(L459:L468),#REF!),"")</f>
        <v/>
      </c>
      <c r="BH454" s="325" t="str">
        <f>IF(COUNT(BH430,M464)=2,ROUND(BH430*M464/SUM(M459:M468),#REF!),"")</f>
        <v/>
      </c>
      <c r="BI454" s="325" t="str">
        <f>IF(COUNT(BI430,N464)=2,ROUND(BI430*N464/SUM(N459:N468),#REF!),"")</f>
        <v/>
      </c>
      <c r="BJ454" s="325" t="str">
        <f>IF(COUNT(BJ430,O464)=2,ROUND(BJ430*O464/SUM(O459:O468),#REF!),"")</f>
        <v/>
      </c>
      <c r="BK454" s="325" t="str">
        <f>IF(COUNT(BK430,P464)=2,ROUND(BK430*P464/SUM(P459:P468),#REF!),"")</f>
        <v/>
      </c>
      <c r="BL454" s="325" t="str">
        <f>IF(COUNT(BL430,Q464)=2,ROUND(BL430*Q464/SUM(Q459:Q468),#REF!),"")</f>
        <v/>
      </c>
      <c r="BM454" s="325" t="str">
        <f>IF(COUNT(BM430,R464)=2,ROUND(BM430*R464/SUM(R459:R468),#REF!),"")</f>
        <v/>
      </c>
      <c r="BN454" s="325" t="str">
        <f>IF(COUNT(BN430,S464)=2,ROUND(BN430*S464/SUM(S459:S468),#REF!),"")</f>
        <v/>
      </c>
      <c r="BO454" s="325" t="str">
        <f>IF(COUNT(BO430,T464)=2,ROUND(BO430*T464/SUM(T459:T468),#REF!),"")</f>
        <v/>
      </c>
      <c r="BP454" s="325" t="str">
        <f>IF(COUNT(BP430,U464)=2,ROUND(BP430*U464/SUM(U459:U468),#REF!),"")</f>
        <v/>
      </c>
      <c r="BQ454" s="325" t="str">
        <f>IF(COUNT(BQ430,V464)=2,ROUND(BQ430*V464/SUM(V459:V468),#REF!),"")</f>
        <v/>
      </c>
      <c r="BR454" s="325" t="str">
        <f>IF(COUNT(BR430,W464)=2,ROUND(BR430*W464/SUM(W459:W468),#REF!),"")</f>
        <v/>
      </c>
      <c r="BS454" s="569" t="e">
        <f>IF(#REF!="発電事業者","年間送電電力量（GWh）","年間受電電力量（GWh）")</f>
        <v>#REF!</v>
      </c>
      <c r="BT454" s="569"/>
      <c r="BU454" s="569"/>
      <c r="BV454" s="323" t="s">
        <v>25</v>
      </c>
      <c r="BW454" s="582"/>
      <c r="BX454" s="582"/>
      <c r="BY454" s="325" t="str">
        <f>IF(COUNT(BY430,X464)=2,ROUND(BY430*X464/SUM(X459:X468),#REF!),"")</f>
        <v/>
      </c>
      <c r="BZ454" s="325" t="str">
        <f>IF(COUNT(BZ430,Y464)=2,ROUND(BZ430*Y464/SUM(Y459:Y468),#REF!),"")</f>
        <v/>
      </c>
      <c r="CA454" s="325" t="str">
        <f>IF(COUNT(CA430,Z464)=2,ROUND(CA430*Z464/SUM(Z459:Z468),#REF!),"")</f>
        <v/>
      </c>
      <c r="CB454" s="325" t="str">
        <f>IF(COUNT(CB430,AA464)=2,ROUND(CB430*AA464/SUM(AA459:AA468),#REF!),"")</f>
        <v/>
      </c>
      <c r="CC454" s="325" t="str">
        <f>IF(COUNT(CC430,AB464)=2,ROUND(CC430*AB464/SUM(AB459:AB468),#REF!),"")</f>
        <v/>
      </c>
      <c r="CD454" s="325" t="str">
        <f>IF(COUNT(CD430,AC464)=2,ROUND(CD430*AC464/SUM(AC459:AC468),#REF!),"")</f>
        <v/>
      </c>
      <c r="CE454" s="325" t="str">
        <f>IF(COUNT(CE430,AD464)=2,ROUND(CE430*AD464/SUM(AD459:AD468),#REF!),"")</f>
        <v/>
      </c>
      <c r="CF454" s="325" t="str">
        <f>IF(COUNT(CF430,AE464)=2,ROUND(CF430*AE464/SUM(AE459:AE468),#REF!),"")</f>
        <v/>
      </c>
      <c r="CG454" s="325" t="str">
        <f>IF(COUNT(CG430,AF464)=2,ROUND(CG430*AF464/SUM(AF459:AF468),#REF!),"")</f>
        <v/>
      </c>
      <c r="CH454" s="565" t="str">
        <f>IF(COUNTA(AG464)=0,"",AG464)</f>
        <v/>
      </c>
      <c r="CI454" s="565"/>
      <c r="CJ454" s="565"/>
      <c r="CK454" s="565"/>
      <c r="CL454" s="565"/>
      <c r="CM454" s="565"/>
      <c r="CN454" s="565"/>
      <c r="CO454" s="565"/>
      <c r="CP454" s="565"/>
      <c r="CQ454" s="565"/>
    </row>
    <row r="455" spans="3:97" s="243" customFormat="1" ht="13.5" customHeight="1">
      <c r="C455" s="273"/>
      <c r="D455" s="273"/>
      <c r="E455" s="245"/>
      <c r="F455" s="245"/>
      <c r="G455" s="245"/>
      <c r="H455" s="257"/>
      <c r="I455" s="257"/>
      <c r="J455" s="257"/>
      <c r="K455" s="257"/>
      <c r="L455" s="257"/>
      <c r="M455" s="257"/>
      <c r="N455" s="257"/>
      <c r="O455" s="257"/>
      <c r="P455" s="257"/>
      <c r="Q455" s="257"/>
      <c r="R455" s="257"/>
      <c r="S455" s="257"/>
      <c r="T455" s="257"/>
      <c r="U455" s="257"/>
      <c r="V455" s="257"/>
      <c r="W455" s="257"/>
      <c r="X455" s="257"/>
      <c r="Y455" s="257"/>
      <c r="Z455" s="257"/>
      <c r="AA455" s="257"/>
      <c r="AB455" s="257"/>
      <c r="AC455" s="257"/>
      <c r="AD455" s="257"/>
      <c r="AE455" s="257"/>
      <c r="AF455" s="257"/>
      <c r="AG455" s="257"/>
      <c r="AH455" s="257"/>
      <c r="AI455" s="257"/>
      <c r="AJ455" s="257"/>
      <c r="AK455" s="257"/>
      <c r="AL455" s="257"/>
      <c r="AM455" s="257"/>
      <c r="AN455" s="257"/>
      <c r="AO455" s="257"/>
      <c r="AP455" s="257"/>
      <c r="AQ455" s="257"/>
      <c r="AR455" s="257"/>
      <c r="AS455" s="257"/>
      <c r="AT455" s="257"/>
      <c r="AU455" s="257"/>
      <c r="AV455" s="275"/>
      <c r="AX455" s="569" t="str">
        <f>IF(C465="","",C465)</f>
        <v/>
      </c>
      <c r="AY455" s="569"/>
      <c r="AZ455" s="587" t="str">
        <f>IF(E465="","",E465)</f>
        <v/>
      </c>
      <c r="BA455" s="590" t="str">
        <f ca="1">IF(F465="","",F465)</f>
        <v/>
      </c>
      <c r="BB455" s="590"/>
      <c r="BC455" s="590"/>
      <c r="BD455" s="587" t="str">
        <f>IF(I465="","",I465)</f>
        <v/>
      </c>
      <c r="BE455" s="578" t="e">
        <f>IF(#REF!="発電事業者","送電電力（MW）","受電電力（MW）")</f>
        <v>#REF!</v>
      </c>
      <c r="BF455" s="579"/>
      <c r="BG455" s="325" t="str">
        <f>IF(COUNT(BG428,L465)=2,ROUND(BG428*L465/SUM(L459:L468),#REF!),"")</f>
        <v/>
      </c>
      <c r="BH455" s="325" t="str">
        <f>IF(COUNT(BH428,M465)=2,ROUND(BH428*M465/SUM(M459:M468),#REF!),"")</f>
        <v/>
      </c>
      <c r="BI455" s="325" t="str">
        <f>IF(COUNT(BI428,N465)=2,ROUND(BI428*N465/SUM(N459:N468),#REF!),"")</f>
        <v/>
      </c>
      <c r="BJ455" s="325" t="str">
        <f>IF(COUNT(BJ428,O465)=2,ROUND(BJ428*O465/SUM(O459:O468),#REF!),"")</f>
        <v/>
      </c>
      <c r="BK455" s="325" t="str">
        <f>IF(COUNT(BK428,P465)=2,ROUND(BK428*P465/SUM(P459:P468),#REF!),"")</f>
        <v/>
      </c>
      <c r="BL455" s="325" t="str">
        <f>IF(COUNT(BL428,Q465)=2,ROUND(BL428*Q465/SUM(Q459:Q468),#REF!),"")</f>
        <v/>
      </c>
      <c r="BM455" s="325" t="str">
        <f>IF(COUNT(BM428,R465)=2,ROUND(BM428*R465/SUM(R459:R468),#REF!),"")</f>
        <v/>
      </c>
      <c r="BN455" s="325" t="str">
        <f>IF(COUNT(BN428,S465)=2,ROUND(BN428*S465/SUM(S459:S468),#REF!),"")</f>
        <v/>
      </c>
      <c r="BO455" s="325" t="str">
        <f>IF(COUNT(BO428,T465)=2,ROUND(BO428*T465/SUM(T459:T468),#REF!),"")</f>
        <v/>
      </c>
      <c r="BP455" s="325" t="str">
        <f>IF(COUNT(BP428,U465)=2,ROUND(BP428*U465/SUM(U459:U468),#REF!),"")</f>
        <v/>
      </c>
      <c r="BQ455" s="325" t="str">
        <f>IF(COUNT(BQ428,V465)=2,ROUND(BQ428*V465/SUM(V459:V468),#REF!),"")</f>
        <v/>
      </c>
      <c r="BR455" s="325" t="str">
        <f>IF(COUNT(BR428,W465)=2,ROUND(BR428*W465/SUM(W459:W468),#REF!),"")</f>
        <v/>
      </c>
      <c r="BS455" s="569" t="e">
        <f>IF(#REF!="発電事業者","送電電力（MW）","受電電力（MW）")</f>
        <v>#REF!</v>
      </c>
      <c r="BT455" s="569"/>
      <c r="BU455" s="569"/>
      <c r="BV455" s="323" t="s">
        <v>171</v>
      </c>
      <c r="BW455" s="580"/>
      <c r="BX455" s="580"/>
      <c r="BY455" s="325" t="str">
        <f>IF(COUNT(BY428,X465)=2,ROUND(BY428*X465/SUM(X459:X468),#REF!),"")</f>
        <v/>
      </c>
      <c r="BZ455" s="325" t="str">
        <f>IF(COUNT(BZ428,Y465)=2,ROUND(BZ428*Y465/SUM(Y459:Y468),#REF!),"")</f>
        <v/>
      </c>
      <c r="CA455" s="325" t="str">
        <f>IF(COUNT(CA428,Z465)=2,ROUND(CA428*Z465/SUM(Z459:Z468),#REF!),"")</f>
        <v/>
      </c>
      <c r="CB455" s="325" t="str">
        <f>IF(COUNT(CB428,AA465)=2,ROUND(CB428*AA465/SUM(AA459:AA468),#REF!),"")</f>
        <v/>
      </c>
      <c r="CC455" s="325" t="str">
        <f>IF(COUNT(CC428,AB465)=2,ROUND(CC428*AB465/SUM(AB459:AB468),#REF!),"")</f>
        <v/>
      </c>
      <c r="CD455" s="325" t="str">
        <f>IF(COUNT(CD428,AC465)=2,ROUND(CD428*AC465/SUM(AC459:AC468),#REF!),"")</f>
        <v/>
      </c>
      <c r="CE455" s="325" t="str">
        <f>IF(COUNT(CE428,AD465)=2,ROUND(CE428*AD465/SUM(AD459:AD468),#REF!),"")</f>
        <v/>
      </c>
      <c r="CF455" s="325" t="str">
        <f>IF(COUNT(CF428,AE465)=2,ROUND(CF428*AE465/SUM(AE459:AE468),#REF!),"")</f>
        <v/>
      </c>
      <c r="CG455" s="325" t="str">
        <f>IF(COUNT(CG428,AF465)=2,ROUND(CG428*AF465/SUM(AF459:AF468),#REF!),"")</f>
        <v/>
      </c>
      <c r="CH455" s="563" t="s">
        <v>117</v>
      </c>
      <c r="CI455" s="563"/>
      <c r="CJ455" s="563"/>
      <c r="CK455" s="563"/>
      <c r="CL455" s="563"/>
      <c r="CM455" s="563"/>
      <c r="CN455" s="563"/>
      <c r="CO455" s="563"/>
      <c r="CP455" s="563"/>
      <c r="CQ455" s="563"/>
    </row>
    <row r="456" spans="3:97" s="243" customFormat="1" ht="13.5" customHeight="1">
      <c r="C456" s="241" t="e">
        <f>IF(#REF!="発電事業者","送電相手先諸元","購入相手先諸元")</f>
        <v>#REF!</v>
      </c>
      <c r="D456" s="236"/>
      <c r="E456" s="236"/>
      <c r="F456" s="242">
        <v>0</v>
      </c>
      <c r="G456" s="237" t="s">
        <v>255</v>
      </c>
      <c r="H456" s="236"/>
      <c r="I456" s="236"/>
      <c r="J456" s="236"/>
      <c r="K456" s="236"/>
      <c r="AV456" s="257"/>
      <c r="AX456" s="569"/>
      <c r="AY456" s="569"/>
      <c r="AZ456" s="588"/>
      <c r="BA456" s="590"/>
      <c r="BB456" s="590"/>
      <c r="BC456" s="590"/>
      <c r="BD456" s="588"/>
      <c r="BE456" s="583"/>
      <c r="BF456" s="584"/>
      <c r="BG456" s="259"/>
      <c r="BH456" s="259"/>
      <c r="BI456" s="259"/>
      <c r="BJ456" s="259"/>
      <c r="BK456" s="259"/>
      <c r="BL456" s="259"/>
      <c r="BM456" s="259"/>
      <c r="BN456" s="259"/>
      <c r="BO456" s="259"/>
      <c r="BP456" s="259"/>
      <c r="BQ456" s="259"/>
      <c r="BR456" s="259"/>
      <c r="BS456" s="569"/>
      <c r="BT456" s="569"/>
      <c r="BU456" s="569"/>
      <c r="BV456" s="323" t="s">
        <v>172</v>
      </c>
      <c r="BW456" s="581"/>
      <c r="BX456" s="581"/>
      <c r="BY456" s="325" t="str">
        <f>IF(COUNT(BY429,X465)=2,ROUND(BY429*X465/SUM(X459:X468),#REF!),"")</f>
        <v/>
      </c>
      <c r="BZ456" s="325" t="str">
        <f>IF(COUNT(BZ429,Y465)=2,ROUND(BZ429*Y465/SUM(Y459:Y468),#REF!),"")</f>
        <v/>
      </c>
      <c r="CA456" s="325" t="str">
        <f>IF(COUNT(CA429,Z465)=2,ROUND(CA429*Z465/SUM(Z459:Z468),#REF!),"")</f>
        <v/>
      </c>
      <c r="CB456" s="325" t="str">
        <f>IF(COUNT(CB429,AA465)=2,ROUND(CB429*AA465/SUM(AA459:AA468),#REF!),"")</f>
        <v/>
      </c>
      <c r="CC456" s="325" t="str">
        <f>IF(COUNT(CC429,AB465)=2,ROUND(CC429*AB465/SUM(AB459:AB468),#REF!),"")</f>
        <v/>
      </c>
      <c r="CD456" s="325" t="str">
        <f>IF(COUNT(CD429,AC465)=2,ROUND(CD429*AC465/SUM(AC459:AC468),#REF!),"")</f>
        <v/>
      </c>
      <c r="CE456" s="325" t="str">
        <f>IF(COUNT(CE429,AD465)=2,ROUND(CE429*AD465/SUM(AD459:AD468),#REF!),"")</f>
        <v/>
      </c>
      <c r="CF456" s="325" t="str">
        <f>IF(COUNT(CF429,AE465)=2,ROUND(CF429*AE465/SUM(AE459:AE468),#REF!),"")</f>
        <v/>
      </c>
      <c r="CG456" s="325" t="str">
        <f>IF(COUNT(CG429,AF465)=2,ROUND(CG429*AF465/SUM(AF459:AF468),#REF!),"")</f>
        <v/>
      </c>
      <c r="CH456" s="564" t="str">
        <f>IF(CH455="","",CH455)</f>
        <v>風力</v>
      </c>
      <c r="CI456" s="564"/>
      <c r="CJ456" s="564"/>
      <c r="CK456" s="564"/>
      <c r="CL456" s="564"/>
      <c r="CM456" s="564"/>
      <c r="CN456" s="564"/>
      <c r="CO456" s="564"/>
      <c r="CP456" s="564"/>
      <c r="CQ456" s="564"/>
    </row>
    <row r="457" spans="3:97" s="243" customFormat="1" ht="13.5" customHeight="1">
      <c r="C457" s="594" t="s">
        <v>200</v>
      </c>
      <c r="D457" s="594"/>
      <c r="E457" s="594" t="s">
        <v>201</v>
      </c>
      <c r="F457" s="594" t="s">
        <v>202</v>
      </c>
      <c r="G457" s="594"/>
      <c r="H457" s="594"/>
      <c r="I457" s="595" t="s">
        <v>204</v>
      </c>
      <c r="J457" s="597" t="e">
        <f>IF(#REF!="発電事業者","送電先","購入先")</f>
        <v>#REF!</v>
      </c>
      <c r="K457" s="598"/>
      <c r="L457" s="601" t="e">
        <f>DATE(#REF!,1,1)</f>
        <v>#REF!</v>
      </c>
      <c r="M457" s="602"/>
      <c r="N457" s="602"/>
      <c r="O457" s="602"/>
      <c r="P457" s="602"/>
      <c r="Q457" s="602"/>
      <c r="R457" s="602"/>
      <c r="S457" s="602"/>
      <c r="T457" s="602"/>
      <c r="U457" s="602"/>
      <c r="V457" s="602"/>
      <c r="W457" s="603"/>
      <c r="X457" s="592" t="e">
        <f>DATE(#REF!+1,1,1)</f>
        <v>#REF!</v>
      </c>
      <c r="Y457" s="592" t="e">
        <f>DATE(#REF!+2,1,1)</f>
        <v>#REF!</v>
      </c>
      <c r="Z457" s="592" t="e">
        <f>DATE(#REF!+3,1,1)</f>
        <v>#REF!</v>
      </c>
      <c r="AA457" s="592" t="e">
        <f>DATE(#REF!+4,1,1)</f>
        <v>#REF!</v>
      </c>
      <c r="AB457" s="592" t="e">
        <f>DATE(#REF!+5,1,1)</f>
        <v>#REF!</v>
      </c>
      <c r="AC457" s="592" t="e">
        <f>DATE(#REF!+6,1,1)</f>
        <v>#REF!</v>
      </c>
      <c r="AD457" s="592" t="e">
        <f>DATE(#REF!+7,1,1)</f>
        <v>#REF!</v>
      </c>
      <c r="AE457" s="592" t="e">
        <f>DATE(#REF!+8,1,1)</f>
        <v>#REF!</v>
      </c>
      <c r="AF457" s="592" t="e">
        <f>DATE(#REF!+9,1,1)</f>
        <v>#REF!</v>
      </c>
      <c r="AG457" s="594" t="s">
        <v>253</v>
      </c>
      <c r="AH457" s="594"/>
      <c r="AI457" s="594"/>
      <c r="AJ457" s="594"/>
      <c r="AK457" s="594"/>
      <c r="AL457" s="594"/>
      <c r="AM457" s="594"/>
      <c r="AN457" s="594"/>
      <c r="AO457" s="594"/>
      <c r="AP457" s="594"/>
      <c r="AV457" s="275"/>
      <c r="AX457" s="569"/>
      <c r="AY457" s="569"/>
      <c r="AZ457" s="589"/>
      <c r="BA457" s="590"/>
      <c r="BB457" s="590"/>
      <c r="BC457" s="590"/>
      <c r="BD457" s="589"/>
      <c r="BE457" s="585" t="e">
        <f>IF(#REF!="発電事業者","月間送電電力量（GWh）","月間受電電力量（GWh）")</f>
        <v>#REF!</v>
      </c>
      <c r="BF457" s="586"/>
      <c r="BG457" s="325" t="str">
        <f>IF(COUNT(BG430,L465)=2,ROUND(BG430*L465/SUM(L459:L468),#REF!),"")</f>
        <v/>
      </c>
      <c r="BH457" s="325" t="str">
        <f>IF(COUNT(BH430,M465)=2,ROUND(BH430*M465/SUM(M459:M468),#REF!),"")</f>
        <v/>
      </c>
      <c r="BI457" s="325" t="str">
        <f>IF(COUNT(BI430,N465)=2,ROUND(BI430*N465/SUM(N459:N468),#REF!),"")</f>
        <v/>
      </c>
      <c r="BJ457" s="325" t="str">
        <f>IF(COUNT(BJ430,O465)=2,ROUND(BJ430*O465/SUM(O459:O468),#REF!),"")</f>
        <v/>
      </c>
      <c r="BK457" s="325" t="str">
        <f>IF(COUNT(BK430,P465)=2,ROUND(BK430*P465/SUM(P459:P468),#REF!),"")</f>
        <v/>
      </c>
      <c r="BL457" s="325" t="str">
        <f>IF(COUNT(BL430,Q465)=2,ROUND(BL430*Q465/SUM(Q459:Q468),#REF!),"")</f>
        <v/>
      </c>
      <c r="BM457" s="325" t="str">
        <f>IF(COUNT(BM430,R465)=2,ROUND(BM430*R465/SUM(R459:R468),#REF!),"")</f>
        <v/>
      </c>
      <c r="BN457" s="325" t="str">
        <f>IF(COUNT(BN430,S465)=2,ROUND(BN430*S465/SUM(S459:S468),#REF!),"")</f>
        <v/>
      </c>
      <c r="BO457" s="325" t="str">
        <f>IF(COUNT(BO430,T465)=2,ROUND(BO430*T465/SUM(T459:T468),#REF!),"")</f>
        <v/>
      </c>
      <c r="BP457" s="325" t="str">
        <f>IF(COUNT(BP430,U465)=2,ROUND(BP430*U465/SUM(U459:U468),#REF!),"")</f>
        <v/>
      </c>
      <c r="BQ457" s="325" t="str">
        <f>IF(COUNT(BQ430,V465)=2,ROUND(BQ430*V465/SUM(V459:V468),#REF!),"")</f>
        <v/>
      </c>
      <c r="BR457" s="325" t="str">
        <f>IF(COUNT(BR430,W465)=2,ROUND(BR430*W465/SUM(W459:W468),#REF!),"")</f>
        <v/>
      </c>
      <c r="BS457" s="569" t="e">
        <f>IF(#REF!="発電事業者","年間送電電力量（GWh）","年間受電電力量（GWh）")</f>
        <v>#REF!</v>
      </c>
      <c r="BT457" s="569"/>
      <c r="BU457" s="569"/>
      <c r="BV457" s="323" t="s">
        <v>25</v>
      </c>
      <c r="BW457" s="582"/>
      <c r="BX457" s="582"/>
      <c r="BY457" s="325" t="str">
        <f>IF(COUNT(BY430,X465)=2,ROUND(BY430*X465/SUM(X459:X468),#REF!),"")</f>
        <v/>
      </c>
      <c r="BZ457" s="325" t="str">
        <f>IF(COUNT(BZ430,Y465)=2,ROUND(BZ430*Y465/SUM(Y459:Y468),#REF!),"")</f>
        <v/>
      </c>
      <c r="CA457" s="325" t="str">
        <f>IF(COUNT(CA430,Z465)=2,ROUND(CA430*Z465/SUM(Z459:Z468),#REF!),"")</f>
        <v/>
      </c>
      <c r="CB457" s="325" t="str">
        <f>IF(COUNT(CB430,AA465)=2,ROUND(CB430*AA465/SUM(AA459:AA468),#REF!),"")</f>
        <v/>
      </c>
      <c r="CC457" s="325" t="str">
        <f>IF(COUNT(CC430,AB465)=2,ROUND(CC430*AB465/SUM(AB459:AB468),#REF!),"")</f>
        <v/>
      </c>
      <c r="CD457" s="325" t="str">
        <f>IF(COUNT(CD430,AC465)=2,ROUND(CD430*AC465/SUM(AC459:AC468),#REF!),"")</f>
        <v/>
      </c>
      <c r="CE457" s="325" t="str">
        <f>IF(COUNT(CE430,AD465)=2,ROUND(CE430*AD465/SUM(AD459:AD468),#REF!),"")</f>
        <v/>
      </c>
      <c r="CF457" s="325" t="str">
        <f>IF(COUNT(CF430,AE465)=2,ROUND(CF430*AE465/SUM(AE459:AE468),#REF!),"")</f>
        <v/>
      </c>
      <c r="CG457" s="325" t="str">
        <f>IF(COUNT(CG430,AF465)=2,ROUND(CG430*AF465/SUM(AF459:AF468),#REF!),"")</f>
        <v/>
      </c>
      <c r="CH457" s="565" t="str">
        <f>IF(COUNTA(AG465)=0,"",AG465)</f>
        <v/>
      </c>
      <c r="CI457" s="565"/>
      <c r="CJ457" s="565"/>
      <c r="CK457" s="565"/>
      <c r="CL457" s="565"/>
      <c r="CM457" s="565"/>
      <c r="CN457" s="565"/>
      <c r="CO457" s="565"/>
      <c r="CP457" s="565"/>
      <c r="CQ457" s="565"/>
    </row>
    <row r="458" spans="3:97" s="243" customFormat="1" ht="13.5" customHeight="1">
      <c r="C458" s="594"/>
      <c r="D458" s="594"/>
      <c r="E458" s="594"/>
      <c r="F458" s="594"/>
      <c r="G458" s="594"/>
      <c r="H458" s="594"/>
      <c r="I458" s="596"/>
      <c r="J458" s="599"/>
      <c r="K458" s="600"/>
      <c r="L458" s="320" t="s">
        <v>194</v>
      </c>
      <c r="M458" s="320" t="s">
        <v>195</v>
      </c>
      <c r="N458" s="320" t="s">
        <v>161</v>
      </c>
      <c r="O458" s="320" t="s">
        <v>162</v>
      </c>
      <c r="P458" s="320" t="s">
        <v>163</v>
      </c>
      <c r="Q458" s="320" t="s">
        <v>164</v>
      </c>
      <c r="R458" s="320" t="s">
        <v>165</v>
      </c>
      <c r="S458" s="320" t="s">
        <v>166</v>
      </c>
      <c r="T458" s="320" t="s">
        <v>167</v>
      </c>
      <c r="U458" s="320" t="s">
        <v>168</v>
      </c>
      <c r="V458" s="320" t="s">
        <v>169</v>
      </c>
      <c r="W458" s="320" t="s">
        <v>170</v>
      </c>
      <c r="X458" s="593">
        <v>43101</v>
      </c>
      <c r="Y458" s="593">
        <v>43466</v>
      </c>
      <c r="Z458" s="593">
        <v>43831</v>
      </c>
      <c r="AA458" s="593">
        <v>44197</v>
      </c>
      <c r="AB458" s="593">
        <v>44562</v>
      </c>
      <c r="AC458" s="593">
        <v>44927</v>
      </c>
      <c r="AD458" s="593">
        <v>45292</v>
      </c>
      <c r="AE458" s="593">
        <v>45658</v>
      </c>
      <c r="AF458" s="593">
        <v>46023</v>
      </c>
      <c r="AG458" s="594"/>
      <c r="AH458" s="594"/>
      <c r="AI458" s="594"/>
      <c r="AJ458" s="594"/>
      <c r="AK458" s="594"/>
      <c r="AL458" s="594"/>
      <c r="AM458" s="594"/>
      <c r="AN458" s="594"/>
      <c r="AO458" s="594"/>
      <c r="AP458" s="594"/>
      <c r="AV458" s="275"/>
      <c r="AX458" s="569" t="str">
        <f>IF(C466="","",C466)</f>
        <v/>
      </c>
      <c r="AY458" s="569"/>
      <c r="AZ458" s="587" t="str">
        <f>IF(E466="","",E466)</f>
        <v/>
      </c>
      <c r="BA458" s="590" t="str">
        <f ca="1">IF(F466="","",F466)</f>
        <v/>
      </c>
      <c r="BB458" s="590"/>
      <c r="BC458" s="590"/>
      <c r="BD458" s="587" t="str">
        <f>IF(I466="","",I466)</f>
        <v/>
      </c>
      <c r="BE458" s="578" t="e">
        <f>IF(#REF!="発電事業者","送電電力（MW）","受電電力（MW）")</f>
        <v>#REF!</v>
      </c>
      <c r="BF458" s="579"/>
      <c r="BG458" s="325" t="str">
        <f>IF(COUNT(BG428,L466)=2,ROUND(BG428*L466/SUM(L459:L468),#REF!),"")</f>
        <v/>
      </c>
      <c r="BH458" s="325" t="str">
        <f>IF(COUNT(BH428,M466)=2,ROUND(BH428*M466/SUM(M459:M468),#REF!),"")</f>
        <v/>
      </c>
      <c r="BI458" s="325" t="str">
        <f>IF(COUNT(BI428,N466)=2,ROUND(BI428*N466/SUM(N459:N468),#REF!),"")</f>
        <v/>
      </c>
      <c r="BJ458" s="325" t="str">
        <f>IF(COUNT(BJ428,O466)=2,ROUND(BJ428*O466/SUM(O459:O468),#REF!),"")</f>
        <v/>
      </c>
      <c r="BK458" s="325" t="str">
        <f>IF(COUNT(BK428,P466)=2,ROUND(BK428*P466/SUM(P459:P468),#REF!),"")</f>
        <v/>
      </c>
      <c r="BL458" s="325" t="str">
        <f>IF(COUNT(BL428,Q466)=2,ROUND(BL428*Q466/SUM(Q459:Q468),#REF!),"")</f>
        <v/>
      </c>
      <c r="BM458" s="325" t="str">
        <f>IF(COUNT(BM428,R466)=2,ROUND(BM428*R466/SUM(R459:R468),#REF!),"")</f>
        <v/>
      </c>
      <c r="BN458" s="325" t="str">
        <f>IF(COUNT(BN428,S466)=2,ROUND(BN428*S466/SUM(S459:S468),#REF!),"")</f>
        <v/>
      </c>
      <c r="BO458" s="325" t="str">
        <f>IF(COUNT(BO428,T466)=2,ROUND(BO428*T466/SUM(T459:T468),#REF!),"")</f>
        <v/>
      </c>
      <c r="BP458" s="325" t="str">
        <f>IF(COUNT(BP428,U466)=2,ROUND(BP428*U466/SUM(U459:U468),#REF!),"")</f>
        <v/>
      </c>
      <c r="BQ458" s="325" t="str">
        <f>IF(COUNT(BQ428,V466)=2,ROUND(BQ428*V466/SUM(V459:V468),#REF!),"")</f>
        <v/>
      </c>
      <c r="BR458" s="325" t="str">
        <f>IF(COUNT(BR428,W466)=2,ROUND(BR428*W466/SUM(W459:W468),#REF!),"")</f>
        <v/>
      </c>
      <c r="BS458" s="569" t="e">
        <f>IF(#REF!="発電事業者","送電電力（MW）","受電電力（MW）")</f>
        <v>#REF!</v>
      </c>
      <c r="BT458" s="569"/>
      <c r="BU458" s="569"/>
      <c r="BV458" s="323" t="s">
        <v>171</v>
      </c>
      <c r="BW458" s="580"/>
      <c r="BX458" s="580"/>
      <c r="BY458" s="325" t="str">
        <f>IF(COUNT(BY428,X466)=2,ROUND(BY428*X466/SUM(X459:X468),#REF!),"")</f>
        <v/>
      </c>
      <c r="BZ458" s="325" t="str">
        <f>IF(COUNT(BZ428,Y466)=2,ROUND(BZ428*Y466/SUM(Y459:Y468),#REF!),"")</f>
        <v/>
      </c>
      <c r="CA458" s="325" t="str">
        <f>IF(COUNT(CA428,Z466)=2,ROUND(CA428*Z466/SUM(Z459:Z468),#REF!),"")</f>
        <v/>
      </c>
      <c r="CB458" s="325" t="str">
        <f>IF(COUNT(CB428,AA466)=2,ROUND(CB428*AA466/SUM(AA459:AA468),#REF!),"")</f>
        <v/>
      </c>
      <c r="CC458" s="325" t="str">
        <f>IF(COUNT(CC428,AB466)=2,ROUND(CC428*AB466/SUM(AB459:AB468),#REF!),"")</f>
        <v/>
      </c>
      <c r="CD458" s="325" t="str">
        <f>IF(COUNT(CD428,AC466)=2,ROUND(CD428*AC466/SUM(AC459:AC468),#REF!),"")</f>
        <v/>
      </c>
      <c r="CE458" s="325" t="str">
        <f>IF(COUNT(CE428,AD466)=2,ROUND(CE428*AD466/SUM(AD459:AD468),#REF!),"")</f>
        <v/>
      </c>
      <c r="CF458" s="325" t="str">
        <f>IF(COUNT(CF428,AE466)=2,ROUND(CF428*AE466/SUM(AE459:AE468),#REF!),"")</f>
        <v/>
      </c>
      <c r="CG458" s="325" t="str">
        <f>IF(COUNT(CG428,AF466)=2,ROUND(CG428*AF466/SUM(AF459:AF468),#REF!),"")</f>
        <v/>
      </c>
      <c r="CH458" s="563" t="s">
        <v>117</v>
      </c>
      <c r="CI458" s="563"/>
      <c r="CJ458" s="563"/>
      <c r="CK458" s="563"/>
      <c r="CL458" s="563"/>
      <c r="CM458" s="563"/>
      <c r="CN458" s="563"/>
      <c r="CO458" s="563"/>
      <c r="CP458" s="563"/>
      <c r="CQ458" s="563"/>
    </row>
    <row r="459" spans="3:97" s="243" customFormat="1" ht="13.5" customHeight="1">
      <c r="C459" s="568"/>
      <c r="D459" s="568"/>
      <c r="E459" s="324"/>
      <c r="F459" s="569" t="str">
        <f ca="1">IF(E459="","",VLOOKUP(E459,INDIRECT(AR459),2,FALSE))</f>
        <v/>
      </c>
      <c r="G459" s="569"/>
      <c r="H459" s="569"/>
      <c r="I459" s="323" t="str">
        <f>IF(E459="","",E423)</f>
        <v/>
      </c>
      <c r="J459" s="569" t="e">
        <f>J457&amp;"１"</f>
        <v>#REF!</v>
      </c>
      <c r="K459" s="569"/>
      <c r="L459" s="277">
        <f t="shared" ref="L459:W459" si="111">IF($F456=0,IF(100-SUM(L460:L468)=0,"",100-SUM(L460:L468)),IF(H433-SUM(L460:L468)=0,"",H433-SUM(L460:L468)))</f>
        <v>100</v>
      </c>
      <c r="M459" s="277">
        <f t="shared" si="111"/>
        <v>100</v>
      </c>
      <c r="N459" s="277">
        <f t="shared" si="111"/>
        <v>100</v>
      </c>
      <c r="O459" s="277">
        <f t="shared" si="111"/>
        <v>100</v>
      </c>
      <c r="P459" s="277">
        <f t="shared" si="111"/>
        <v>100</v>
      </c>
      <c r="Q459" s="277">
        <f t="shared" si="111"/>
        <v>100</v>
      </c>
      <c r="R459" s="277">
        <f t="shared" si="111"/>
        <v>100</v>
      </c>
      <c r="S459" s="277">
        <f t="shared" si="111"/>
        <v>100</v>
      </c>
      <c r="T459" s="277">
        <f t="shared" si="111"/>
        <v>100</v>
      </c>
      <c r="U459" s="277">
        <f t="shared" si="111"/>
        <v>100</v>
      </c>
      <c r="V459" s="277">
        <f t="shared" si="111"/>
        <v>100</v>
      </c>
      <c r="W459" s="277">
        <f t="shared" si="111"/>
        <v>100</v>
      </c>
      <c r="X459" s="277">
        <f>IF($F456=0,IF(100-SUM(X460:X468)=0,"",100-SUM(X460:X468)),IF(H435-SUM(X460:X468)=0,"",H435-SUM(X460:X468)))</f>
        <v>100</v>
      </c>
      <c r="Y459" s="277">
        <f>IF($F456=0,IF(100-SUM(Y460:Y468)=0,"",100-SUM(Y460:Y468)),IF(H437-SUM(Y460:Y468)=0,"",H437-SUM(Y460:Y468)))</f>
        <v>100</v>
      </c>
      <c r="Z459" s="277">
        <f>IF($F456=0,IF(100-SUM(Z460:Z468)=0,"",100-SUM(Z460:Z468)),IF(H439-SUM(Z460:Z468)=0,"",H439-SUM(Z460:Z468)))</f>
        <v>100</v>
      </c>
      <c r="AA459" s="277">
        <f>IF($F456=0,IF(100-SUM(AA460:AA468)=0,"",100-SUM(AA460:AA468)),IF(H441-SUM(AA460:AA468)=0,"",H441-SUM(AA460:AA468)))</f>
        <v>100</v>
      </c>
      <c r="AB459" s="277">
        <f>IF($F456=0,IF(100-SUM(AB460:AB468)=0,"",100-SUM(AB460:AB468)),IF(H443-SUM(AB460:AB468)=0,"",H443-SUM(AB460:AB468)))</f>
        <v>100</v>
      </c>
      <c r="AC459" s="277">
        <f>IF($F456=0,IF(100-SUM(AC460:AC468)=0,"",100-SUM(AC460:AC468)),IF(H445-SUM(AC460:AC468)=0,"",H445-SUM(AC460:AC468)))</f>
        <v>100</v>
      </c>
      <c r="AD459" s="277">
        <f>IF($F456=0,IF(100-SUM(AD460:AD468)=0,"",100-SUM(AD460:AD468)),IF(H447-SUM(AD460:AD468)=0,"",H447-SUM(AD460:AD468)))</f>
        <v>100</v>
      </c>
      <c r="AE459" s="277">
        <f>IF($F456=0,IF(100-SUM(AE460:AE468)=0,"",100-SUM(AE460:AE468)),IF(H449-SUM(AE460:AE468)=0,"",H449-SUM(AE460:AE468)))</f>
        <v>100</v>
      </c>
      <c r="AF459" s="277">
        <f>IF($F456=0,IF(100-SUM(AF460:AF468)=0,"",100-SUM(AF460:AF468)),IF(H451-SUM(AF460:AF468)=0,"",H451-SUM(AF460:AF468)))</f>
        <v>100</v>
      </c>
      <c r="AG459" s="570"/>
      <c r="AH459" s="570"/>
      <c r="AI459" s="570"/>
      <c r="AJ459" s="570"/>
      <c r="AK459" s="570"/>
      <c r="AL459" s="570"/>
      <c r="AM459" s="570"/>
      <c r="AN459" s="570"/>
      <c r="AO459" s="570"/>
      <c r="AP459" s="570"/>
      <c r="AR459" s="591" t="b">
        <f t="shared" ref="AR459:AR468" si="112">IF(C459="発電事業者","事業者リスト一覧!D3:E1002", IF(C459="小売電気事業者","事業者リスト一覧!J3:K1002", IF(C459="一般送配電事業者","事業者リスト一覧!G3:H13", IF(C459="送電事業者","事業者リスト一覧!G16:H21", IF(C459="特定送配電事業者","事業者リスト一覧!G24:H44", IF(C459="登録特定送配電事業者","事業者リスト一覧!G47:H87", IF(C459="その他事業者","事業者リスト一覧!G90:H100")))))))</f>
        <v>0</v>
      </c>
      <c r="AS459" s="591"/>
      <c r="AT459" s="591"/>
      <c r="AU459" s="281" t="s">
        <v>160</v>
      </c>
      <c r="AV459" s="275"/>
      <c r="AX459" s="569"/>
      <c r="AY459" s="569"/>
      <c r="AZ459" s="588"/>
      <c r="BA459" s="590"/>
      <c r="BB459" s="590"/>
      <c r="BC459" s="590"/>
      <c r="BD459" s="588"/>
      <c r="BE459" s="583"/>
      <c r="BF459" s="584"/>
      <c r="BG459" s="259"/>
      <c r="BH459" s="259"/>
      <c r="BI459" s="259"/>
      <c r="BJ459" s="259"/>
      <c r="BK459" s="259"/>
      <c r="BL459" s="259"/>
      <c r="BM459" s="259"/>
      <c r="BN459" s="259"/>
      <c r="BO459" s="259"/>
      <c r="BP459" s="259"/>
      <c r="BQ459" s="259"/>
      <c r="BR459" s="259"/>
      <c r="BS459" s="569"/>
      <c r="BT459" s="569"/>
      <c r="BU459" s="569"/>
      <c r="BV459" s="323" t="s">
        <v>172</v>
      </c>
      <c r="BW459" s="581"/>
      <c r="BX459" s="581"/>
      <c r="BY459" s="325" t="str">
        <f>IF(COUNT(BY429,X466)=2,ROUND(BY429*X466/SUM(X459:X468),#REF!),"")</f>
        <v/>
      </c>
      <c r="BZ459" s="325" t="str">
        <f>IF(COUNT(BZ429,Y466)=2,ROUND(BZ429*Y466/SUM(Y459:Y468),#REF!),"")</f>
        <v/>
      </c>
      <c r="CA459" s="325" t="str">
        <f>IF(COUNT(CA429,Z466)=2,ROUND(CA429*Z466/SUM(Z459:Z468),#REF!),"")</f>
        <v/>
      </c>
      <c r="CB459" s="325" t="str">
        <f>IF(COUNT(CB429,AA466)=2,ROUND(CB429*AA466/SUM(AA459:AA468),#REF!),"")</f>
        <v/>
      </c>
      <c r="CC459" s="325" t="str">
        <f>IF(COUNT(CC429,AB466)=2,ROUND(CC429*AB466/SUM(AB459:AB468),#REF!),"")</f>
        <v/>
      </c>
      <c r="CD459" s="325" t="str">
        <f>IF(COUNT(CD429,AC466)=2,ROUND(CD429*AC466/SUM(AC459:AC468),#REF!),"")</f>
        <v/>
      </c>
      <c r="CE459" s="325" t="str">
        <f>IF(COUNT(CE429,AD466)=2,ROUND(CE429*AD466/SUM(AD459:AD468),#REF!),"")</f>
        <v/>
      </c>
      <c r="CF459" s="325" t="str">
        <f>IF(COUNT(CF429,AE466)=2,ROUND(CF429*AE466/SUM(AE459:AE468),#REF!),"")</f>
        <v/>
      </c>
      <c r="CG459" s="325" t="str">
        <f>IF(COUNT(CG429,AF466)=2,ROUND(CG429*AF466/SUM(AF459:AF468),#REF!),"")</f>
        <v/>
      </c>
      <c r="CH459" s="564" t="str">
        <f>IF(CH458="","",CH458)</f>
        <v>風力</v>
      </c>
      <c r="CI459" s="564"/>
      <c r="CJ459" s="564"/>
      <c r="CK459" s="564"/>
      <c r="CL459" s="564"/>
      <c r="CM459" s="564"/>
      <c r="CN459" s="564"/>
      <c r="CO459" s="564"/>
      <c r="CP459" s="564"/>
      <c r="CQ459" s="564"/>
    </row>
    <row r="460" spans="3:97" s="243" customFormat="1" ht="13.5" customHeight="1">
      <c r="C460" s="568"/>
      <c r="D460" s="568"/>
      <c r="E460" s="324"/>
      <c r="F460" s="569" t="str">
        <f t="shared" ref="F460:F467" ca="1" si="113">IF(E460="","",VLOOKUP(E460,INDIRECT(AR460),2,FALSE))</f>
        <v/>
      </c>
      <c r="G460" s="569"/>
      <c r="H460" s="569"/>
      <c r="I460" s="323" t="str">
        <f>IF(E460="","",E423)</f>
        <v/>
      </c>
      <c r="J460" s="569" t="e">
        <f>J457&amp;"２"</f>
        <v>#REF!</v>
      </c>
      <c r="K460" s="569"/>
      <c r="L460" s="256"/>
      <c r="M460" s="256"/>
      <c r="N460" s="256"/>
      <c r="O460" s="256"/>
      <c r="P460" s="256"/>
      <c r="Q460" s="256"/>
      <c r="R460" s="256"/>
      <c r="S460" s="256"/>
      <c r="T460" s="256"/>
      <c r="U460" s="256"/>
      <c r="V460" s="256"/>
      <c r="W460" s="256"/>
      <c r="X460" s="256"/>
      <c r="Y460" s="256"/>
      <c r="Z460" s="256"/>
      <c r="AA460" s="256"/>
      <c r="AB460" s="256"/>
      <c r="AC460" s="256"/>
      <c r="AD460" s="256"/>
      <c r="AE460" s="256"/>
      <c r="AF460" s="256"/>
      <c r="AG460" s="570"/>
      <c r="AH460" s="570"/>
      <c r="AI460" s="570"/>
      <c r="AJ460" s="570"/>
      <c r="AK460" s="570"/>
      <c r="AL460" s="570"/>
      <c r="AM460" s="570"/>
      <c r="AN460" s="570"/>
      <c r="AO460" s="570"/>
      <c r="AP460" s="570"/>
      <c r="AR460" s="571" t="b">
        <f t="shared" si="112"/>
        <v>0</v>
      </c>
      <c r="AS460" s="571"/>
      <c r="AT460" s="571"/>
      <c r="AU460" s="282" t="s">
        <v>160</v>
      </c>
      <c r="AV460" s="275"/>
      <c r="AX460" s="569"/>
      <c r="AY460" s="569"/>
      <c r="AZ460" s="589"/>
      <c r="BA460" s="590"/>
      <c r="BB460" s="590"/>
      <c r="BC460" s="590"/>
      <c r="BD460" s="589"/>
      <c r="BE460" s="585" t="e">
        <f>IF(#REF!="発電事業者","月間送電電力量（GWh）","月間受電電力量（GWh）")</f>
        <v>#REF!</v>
      </c>
      <c r="BF460" s="586"/>
      <c r="BG460" s="325" t="str">
        <f>IF(COUNT(BG430,L466)=2,ROUND(BG430*L466/SUM(L459:L468),#REF!),"")</f>
        <v/>
      </c>
      <c r="BH460" s="325" t="str">
        <f>IF(COUNT(BH430,M466)=2,ROUND(BH430*M466/SUM(M459:M468),#REF!),"")</f>
        <v/>
      </c>
      <c r="BI460" s="325" t="str">
        <f>IF(COUNT(BI430,N466)=2,ROUND(BI430*N466/SUM(N459:N468),#REF!),"")</f>
        <v/>
      </c>
      <c r="BJ460" s="325" t="str">
        <f>IF(COUNT(BJ430,O466)=2,ROUND(BJ430*O466/SUM(O459:O468),#REF!),"")</f>
        <v/>
      </c>
      <c r="BK460" s="325" t="str">
        <f>IF(COUNT(BK430,P466)=2,ROUND(BK430*P466/SUM(P459:P468),#REF!),"")</f>
        <v/>
      </c>
      <c r="BL460" s="325" t="str">
        <f>IF(COUNT(BL430,Q466)=2,ROUND(BL430*Q466/SUM(Q459:Q468),#REF!),"")</f>
        <v/>
      </c>
      <c r="BM460" s="325" t="str">
        <f>IF(COUNT(BM430,R466)=2,ROUND(BM430*R466/SUM(R459:R468),#REF!),"")</f>
        <v/>
      </c>
      <c r="BN460" s="325" t="str">
        <f>IF(COUNT(BN430,S466)=2,ROUND(BN430*S466/SUM(S459:S468),#REF!),"")</f>
        <v/>
      </c>
      <c r="BO460" s="325" t="str">
        <f>IF(COUNT(BO430,T466)=2,ROUND(BO430*T466/SUM(T459:T468),#REF!),"")</f>
        <v/>
      </c>
      <c r="BP460" s="325" t="str">
        <f>IF(COUNT(BP430,U466)=2,ROUND(BP430*U466/SUM(U459:U468),#REF!),"")</f>
        <v/>
      </c>
      <c r="BQ460" s="325" t="str">
        <f>IF(COUNT(BQ430,V466)=2,ROUND(BQ430*V466/SUM(V459:V468),#REF!),"")</f>
        <v/>
      </c>
      <c r="BR460" s="325" t="str">
        <f>IF(COUNT(BR430,W466)=2,ROUND(BR430*W466/SUM(W459:W468),#REF!),"")</f>
        <v/>
      </c>
      <c r="BS460" s="569" t="e">
        <f>IF(#REF!="発電事業者","年間送電電力量（GWh）","年間受電電力量（GWh）")</f>
        <v>#REF!</v>
      </c>
      <c r="BT460" s="569"/>
      <c r="BU460" s="569"/>
      <c r="BV460" s="323" t="s">
        <v>25</v>
      </c>
      <c r="BW460" s="582"/>
      <c r="BX460" s="582"/>
      <c r="BY460" s="325" t="str">
        <f>IF(COUNT(BY430,X466)=2,ROUND(BY430*X466/SUM(X459:X468),#REF!),"")</f>
        <v/>
      </c>
      <c r="BZ460" s="325" t="str">
        <f>IF(COUNT(BZ430,Y466)=2,ROUND(BZ430*Y466/SUM(Y459:Y468),#REF!),"")</f>
        <v/>
      </c>
      <c r="CA460" s="325" t="str">
        <f>IF(COUNT(CA430,Z466)=2,ROUND(CA430*Z466/SUM(Z459:Z468),#REF!),"")</f>
        <v/>
      </c>
      <c r="CB460" s="325" t="str">
        <f>IF(COUNT(CB430,AA466)=2,ROUND(CB430*AA466/SUM(AA459:AA468),#REF!),"")</f>
        <v/>
      </c>
      <c r="CC460" s="325" t="str">
        <f>IF(COUNT(CC430,AB466)=2,ROUND(CC430*AB466/SUM(AB459:AB468),#REF!),"")</f>
        <v/>
      </c>
      <c r="CD460" s="325" t="str">
        <f>IF(COUNT(CD430,AC466)=2,ROUND(CD430*AC466/SUM(AC459:AC468),#REF!),"")</f>
        <v/>
      </c>
      <c r="CE460" s="325" t="str">
        <f>IF(COUNT(CE430,AD466)=2,ROUND(CE430*AD466/SUM(AD459:AD468),#REF!),"")</f>
        <v/>
      </c>
      <c r="CF460" s="325" t="str">
        <f>IF(COUNT(CF430,AE466)=2,ROUND(CF430*AE466/SUM(AE459:AE468),#REF!),"")</f>
        <v/>
      </c>
      <c r="CG460" s="325" t="str">
        <f>IF(COUNT(CG430,AF466)=2,ROUND(CG430*AF466/SUM(AF459:AF468),#REF!),"")</f>
        <v/>
      </c>
      <c r="CH460" s="565" t="str">
        <f>IF(COUNTA(AG466)=0,"",AG466)</f>
        <v/>
      </c>
      <c r="CI460" s="565"/>
      <c r="CJ460" s="565"/>
      <c r="CK460" s="565"/>
      <c r="CL460" s="565"/>
      <c r="CM460" s="565"/>
      <c r="CN460" s="565"/>
      <c r="CO460" s="565"/>
      <c r="CP460" s="565"/>
      <c r="CQ460" s="565"/>
    </row>
    <row r="461" spans="3:97" s="243" customFormat="1" ht="13.5" customHeight="1">
      <c r="C461" s="568"/>
      <c r="D461" s="568"/>
      <c r="E461" s="324"/>
      <c r="F461" s="569" t="str">
        <f t="shared" ca="1" si="113"/>
        <v/>
      </c>
      <c r="G461" s="569"/>
      <c r="H461" s="569"/>
      <c r="I461" s="323" t="str">
        <f>IF(E461="","",E423)</f>
        <v/>
      </c>
      <c r="J461" s="569" t="e">
        <f>J457&amp;"３"</f>
        <v>#REF!</v>
      </c>
      <c r="K461" s="569"/>
      <c r="L461" s="256"/>
      <c r="M461" s="256"/>
      <c r="N461" s="256"/>
      <c r="O461" s="256"/>
      <c r="P461" s="256"/>
      <c r="Q461" s="256"/>
      <c r="R461" s="256"/>
      <c r="S461" s="256"/>
      <c r="T461" s="256"/>
      <c r="U461" s="256"/>
      <c r="V461" s="256"/>
      <c r="W461" s="256"/>
      <c r="X461" s="256"/>
      <c r="Y461" s="256"/>
      <c r="Z461" s="256"/>
      <c r="AA461" s="256"/>
      <c r="AB461" s="256"/>
      <c r="AC461" s="256"/>
      <c r="AD461" s="256"/>
      <c r="AE461" s="256"/>
      <c r="AF461" s="256"/>
      <c r="AG461" s="570"/>
      <c r="AH461" s="570"/>
      <c r="AI461" s="570"/>
      <c r="AJ461" s="570"/>
      <c r="AK461" s="570"/>
      <c r="AL461" s="570"/>
      <c r="AM461" s="570"/>
      <c r="AN461" s="570"/>
      <c r="AO461" s="570"/>
      <c r="AP461" s="570"/>
      <c r="AR461" s="571" t="b">
        <f t="shared" si="112"/>
        <v>0</v>
      </c>
      <c r="AS461" s="571"/>
      <c r="AT461" s="571"/>
      <c r="AU461" s="282" t="s">
        <v>160</v>
      </c>
      <c r="AV461" s="275"/>
      <c r="AX461" s="569" t="str">
        <f>IF(C467="","",C467)</f>
        <v/>
      </c>
      <c r="AY461" s="569"/>
      <c r="AZ461" s="587" t="str">
        <f>IF(E467="","",E467)</f>
        <v/>
      </c>
      <c r="BA461" s="590" t="str">
        <f ca="1">IF(F467="","",F467)</f>
        <v/>
      </c>
      <c r="BB461" s="590"/>
      <c r="BC461" s="590"/>
      <c r="BD461" s="587" t="str">
        <f>IF(I467="","",I467)</f>
        <v/>
      </c>
      <c r="BE461" s="578" t="e">
        <f>IF(#REF!="発電事業者","送電電力（MW）","受電電力（MW）")</f>
        <v>#REF!</v>
      </c>
      <c r="BF461" s="579"/>
      <c r="BG461" s="325" t="str">
        <f>IF(COUNT(BG428,L467)=2,ROUND(BG428*L467/SUM(L459:L468),#REF!),"")</f>
        <v/>
      </c>
      <c r="BH461" s="325" t="str">
        <f>IF(COUNT(BH428,M467)=2,ROUND(BH428*M467/SUM(M459:M468),#REF!),"")</f>
        <v/>
      </c>
      <c r="BI461" s="325" t="str">
        <f>IF(COUNT(BI428,N467)=2,ROUND(BI428*N467/SUM(N459:N468),#REF!),"")</f>
        <v/>
      </c>
      <c r="BJ461" s="325" t="str">
        <f>IF(COUNT(BJ428,O467)=2,ROUND(BJ428*O467/SUM(O459:O468),#REF!),"")</f>
        <v/>
      </c>
      <c r="BK461" s="325" t="str">
        <f>IF(COUNT(BK428,P467)=2,ROUND(BK428*P467/SUM(P459:P468),#REF!),"")</f>
        <v/>
      </c>
      <c r="BL461" s="325" t="str">
        <f>IF(COUNT(BL428,Q467)=2,ROUND(BL428*Q467/SUM(Q459:Q468),#REF!),"")</f>
        <v/>
      </c>
      <c r="BM461" s="325" t="str">
        <f>IF(COUNT(BM428,R467)=2,ROUND(BM428*R467/SUM(R459:R468),#REF!),"")</f>
        <v/>
      </c>
      <c r="BN461" s="325" t="str">
        <f>IF(COUNT(BN428,S467)=2,ROUND(BN428*S467/SUM(S459:S468),#REF!),"")</f>
        <v/>
      </c>
      <c r="BO461" s="325" t="str">
        <f>IF(COUNT(BO428,T467)=2,ROUND(BO428*T467/SUM(T459:T468),#REF!),"")</f>
        <v/>
      </c>
      <c r="BP461" s="325" t="str">
        <f>IF(COUNT(BP428,U467)=2,ROUND(BP428*U467/SUM(U459:U468),#REF!),"")</f>
        <v/>
      </c>
      <c r="BQ461" s="325" t="str">
        <f>IF(COUNT(BQ428,V467)=2,ROUND(BQ428*V467/SUM(V459:V468),#REF!),"")</f>
        <v/>
      </c>
      <c r="BR461" s="325" t="str">
        <f>IF(COUNT(BR428,W467)=2,ROUND(BR428*W467/SUM(W459:W468),#REF!),"")</f>
        <v/>
      </c>
      <c r="BS461" s="569" t="e">
        <f>IF(#REF!="発電事業者","送電電力（MW）","受電電力（MW）")</f>
        <v>#REF!</v>
      </c>
      <c r="BT461" s="569"/>
      <c r="BU461" s="569"/>
      <c r="BV461" s="323" t="s">
        <v>171</v>
      </c>
      <c r="BW461" s="580"/>
      <c r="BX461" s="580"/>
      <c r="BY461" s="325" t="str">
        <f>IF(COUNT(BY428,X467)=2,ROUND(BY428*X467/SUM(X459:X468),#REF!),"")</f>
        <v/>
      </c>
      <c r="BZ461" s="325" t="str">
        <f>IF(COUNT(BZ428,Y467)=2,ROUND(BZ428*Y467/SUM(Y459:Y468),#REF!),"")</f>
        <v/>
      </c>
      <c r="CA461" s="325" t="str">
        <f>IF(COUNT(CA428,Z467)=2,ROUND(CA428*Z467/SUM(Z459:Z468),#REF!),"")</f>
        <v/>
      </c>
      <c r="CB461" s="325" t="str">
        <f>IF(COUNT(CB428,AA467)=2,ROUND(CB428*AA467/SUM(AA459:AA468),#REF!),"")</f>
        <v/>
      </c>
      <c r="CC461" s="325" t="str">
        <f>IF(COUNT(CC428,AB467)=2,ROUND(CC428*AB467/SUM(AB459:AB468),#REF!),"")</f>
        <v/>
      </c>
      <c r="CD461" s="325" t="str">
        <f>IF(COUNT(CD428,AC467)=2,ROUND(CD428*AC467/SUM(AC459:AC468),#REF!),"")</f>
        <v/>
      </c>
      <c r="CE461" s="325" t="str">
        <f>IF(COUNT(CE428,AD467)=2,ROUND(CE428*AD467/SUM(AD459:AD468),#REF!),"")</f>
        <v/>
      </c>
      <c r="CF461" s="325" t="str">
        <f>IF(COUNT(CF428,AE467)=2,ROUND(CF428*AE467/SUM(AE459:AE468),#REF!),"")</f>
        <v/>
      </c>
      <c r="CG461" s="325" t="str">
        <f>IF(COUNT(CG428,AF467)=2,ROUND(CG428*AF467/SUM(AF459:AF468),#REF!),"")</f>
        <v/>
      </c>
      <c r="CH461" s="563" t="s">
        <v>117</v>
      </c>
      <c r="CI461" s="563"/>
      <c r="CJ461" s="563"/>
      <c r="CK461" s="563"/>
      <c r="CL461" s="563"/>
      <c r="CM461" s="563"/>
      <c r="CN461" s="563"/>
      <c r="CO461" s="563"/>
      <c r="CP461" s="563"/>
      <c r="CQ461" s="563"/>
    </row>
    <row r="462" spans="3:97" s="243" customFormat="1" ht="13.5" customHeight="1">
      <c r="C462" s="568"/>
      <c r="D462" s="568"/>
      <c r="E462" s="324"/>
      <c r="F462" s="569" t="str">
        <f t="shared" ca="1" si="113"/>
        <v/>
      </c>
      <c r="G462" s="569"/>
      <c r="H462" s="569"/>
      <c r="I462" s="323" t="str">
        <f>IF(E462="","",E423)</f>
        <v/>
      </c>
      <c r="J462" s="569" t="e">
        <f>J457&amp;"４"</f>
        <v>#REF!</v>
      </c>
      <c r="K462" s="569"/>
      <c r="L462" s="256"/>
      <c r="M462" s="256"/>
      <c r="N462" s="256"/>
      <c r="O462" s="256"/>
      <c r="P462" s="256"/>
      <c r="Q462" s="256"/>
      <c r="R462" s="256"/>
      <c r="S462" s="256"/>
      <c r="T462" s="256"/>
      <c r="U462" s="256"/>
      <c r="V462" s="256"/>
      <c r="W462" s="256"/>
      <c r="X462" s="256"/>
      <c r="Y462" s="256"/>
      <c r="Z462" s="256"/>
      <c r="AA462" s="256"/>
      <c r="AB462" s="256"/>
      <c r="AC462" s="256"/>
      <c r="AD462" s="256"/>
      <c r="AE462" s="256"/>
      <c r="AF462" s="256"/>
      <c r="AG462" s="570"/>
      <c r="AH462" s="570"/>
      <c r="AI462" s="570"/>
      <c r="AJ462" s="570"/>
      <c r="AK462" s="570"/>
      <c r="AL462" s="570"/>
      <c r="AM462" s="570"/>
      <c r="AN462" s="570"/>
      <c r="AO462" s="570"/>
      <c r="AP462" s="570"/>
      <c r="AR462" s="571" t="b">
        <f t="shared" si="112"/>
        <v>0</v>
      </c>
      <c r="AS462" s="571"/>
      <c r="AT462" s="571"/>
      <c r="AU462" s="282" t="s">
        <v>160</v>
      </c>
      <c r="AV462" s="275"/>
      <c r="AX462" s="569"/>
      <c r="AY462" s="569"/>
      <c r="AZ462" s="588"/>
      <c r="BA462" s="590"/>
      <c r="BB462" s="590"/>
      <c r="BC462" s="590"/>
      <c r="BD462" s="588"/>
      <c r="BE462" s="583"/>
      <c r="BF462" s="584"/>
      <c r="BG462" s="259"/>
      <c r="BH462" s="259"/>
      <c r="BI462" s="259"/>
      <c r="BJ462" s="259"/>
      <c r="BK462" s="259"/>
      <c r="BL462" s="259"/>
      <c r="BM462" s="259"/>
      <c r="BN462" s="259"/>
      <c r="BO462" s="259"/>
      <c r="BP462" s="259"/>
      <c r="BQ462" s="259"/>
      <c r="BR462" s="259"/>
      <c r="BS462" s="569"/>
      <c r="BT462" s="569"/>
      <c r="BU462" s="569"/>
      <c r="BV462" s="323" t="s">
        <v>172</v>
      </c>
      <c r="BW462" s="581"/>
      <c r="BX462" s="581"/>
      <c r="BY462" s="325" t="str">
        <f>IF(COUNT(BY429,X467)=2,ROUND(BY429*X467/SUM(X459:X468),#REF!),"")</f>
        <v/>
      </c>
      <c r="BZ462" s="325" t="str">
        <f>IF(COUNT(BZ429,Y467)=2,ROUND(BZ429*Y467/SUM(Y459:Y468),#REF!),"")</f>
        <v/>
      </c>
      <c r="CA462" s="325" t="str">
        <f>IF(COUNT(CA429,Z467)=2,ROUND(CA429*Z467/SUM(Z459:Z468),#REF!),"")</f>
        <v/>
      </c>
      <c r="CB462" s="325" t="str">
        <f>IF(COUNT(CB429,AA467)=2,ROUND(CB429*AA467/SUM(AA459:AA468),#REF!),"")</f>
        <v/>
      </c>
      <c r="CC462" s="325" t="str">
        <f>IF(COUNT(CC429,AB467)=2,ROUND(CC429*AB467/SUM(AB459:AB468),#REF!),"")</f>
        <v/>
      </c>
      <c r="CD462" s="325" t="str">
        <f>IF(COUNT(CD429,AC467)=2,ROUND(CD429*AC467/SUM(AC459:AC468),#REF!),"")</f>
        <v/>
      </c>
      <c r="CE462" s="325" t="str">
        <f>IF(COUNT(CE429,AD467)=2,ROUND(CE429*AD467/SUM(AD459:AD468),#REF!),"")</f>
        <v/>
      </c>
      <c r="CF462" s="325" t="str">
        <f>IF(COUNT(CF429,AE467)=2,ROUND(CF429*AE467/SUM(AE459:AE468),#REF!),"")</f>
        <v/>
      </c>
      <c r="CG462" s="325" t="str">
        <f>IF(COUNT(CG429,AF467)=2,ROUND(CG429*AF467/SUM(AF459:AF468),#REF!),"")</f>
        <v/>
      </c>
      <c r="CH462" s="564" t="str">
        <f>IF(CH461="","",CH461)</f>
        <v>風力</v>
      </c>
      <c r="CI462" s="564"/>
      <c r="CJ462" s="564"/>
      <c r="CK462" s="564"/>
      <c r="CL462" s="564"/>
      <c r="CM462" s="564"/>
      <c r="CN462" s="564"/>
      <c r="CO462" s="564"/>
      <c r="CP462" s="564"/>
      <c r="CQ462" s="564"/>
    </row>
    <row r="463" spans="3:97" s="243" customFormat="1" ht="13.5" customHeight="1">
      <c r="C463" s="568"/>
      <c r="D463" s="568"/>
      <c r="E463" s="324"/>
      <c r="F463" s="569" t="str">
        <f t="shared" ca="1" si="113"/>
        <v/>
      </c>
      <c r="G463" s="569"/>
      <c r="H463" s="569"/>
      <c r="I463" s="323" t="str">
        <f>IF(E463="","",E423)</f>
        <v/>
      </c>
      <c r="J463" s="569" t="e">
        <f>J457&amp;"５"</f>
        <v>#REF!</v>
      </c>
      <c r="K463" s="569"/>
      <c r="L463" s="256"/>
      <c r="M463" s="256"/>
      <c r="N463" s="256"/>
      <c r="O463" s="256"/>
      <c r="P463" s="256"/>
      <c r="Q463" s="256"/>
      <c r="R463" s="256"/>
      <c r="S463" s="256"/>
      <c r="T463" s="256"/>
      <c r="U463" s="256"/>
      <c r="V463" s="256"/>
      <c r="W463" s="256"/>
      <c r="X463" s="256"/>
      <c r="Y463" s="256"/>
      <c r="Z463" s="256"/>
      <c r="AA463" s="256"/>
      <c r="AB463" s="256"/>
      <c r="AC463" s="256"/>
      <c r="AD463" s="256"/>
      <c r="AE463" s="256"/>
      <c r="AF463" s="256"/>
      <c r="AG463" s="570"/>
      <c r="AH463" s="570"/>
      <c r="AI463" s="570"/>
      <c r="AJ463" s="570"/>
      <c r="AK463" s="570"/>
      <c r="AL463" s="570"/>
      <c r="AM463" s="570"/>
      <c r="AN463" s="570"/>
      <c r="AO463" s="570"/>
      <c r="AP463" s="570"/>
      <c r="AR463" s="571" t="b">
        <f t="shared" si="112"/>
        <v>0</v>
      </c>
      <c r="AS463" s="571"/>
      <c r="AT463" s="571"/>
      <c r="AU463" s="282" t="s">
        <v>160</v>
      </c>
      <c r="AV463" s="275"/>
      <c r="AX463" s="569"/>
      <c r="AY463" s="569"/>
      <c r="AZ463" s="589"/>
      <c r="BA463" s="590"/>
      <c r="BB463" s="590"/>
      <c r="BC463" s="590"/>
      <c r="BD463" s="589"/>
      <c r="BE463" s="585" t="e">
        <f>IF(#REF!="発電事業者","月間送電電力量（GWh）","月間受電電力量（GWh）")</f>
        <v>#REF!</v>
      </c>
      <c r="BF463" s="586"/>
      <c r="BG463" s="325" t="str">
        <f>IF(COUNT(BG430,L467)=2,ROUND(BG430*L467/SUM(L459:L468),#REF!),"")</f>
        <v/>
      </c>
      <c r="BH463" s="325" t="str">
        <f>IF(COUNT(BH430,M467)=2,ROUND(BH430*M467/SUM(M459:M468),#REF!),"")</f>
        <v/>
      </c>
      <c r="BI463" s="325" t="str">
        <f>IF(COUNT(BI430,N467)=2,ROUND(BI430*N467/SUM(N459:N468),#REF!),"")</f>
        <v/>
      </c>
      <c r="BJ463" s="325" t="str">
        <f>IF(COUNT(BJ430,O467)=2,ROUND(BJ430*O467/SUM(O459:O468),#REF!),"")</f>
        <v/>
      </c>
      <c r="BK463" s="325" t="str">
        <f>IF(COUNT(BK430,P467)=2,ROUND(BK430*P467/SUM(P459:P468),#REF!),"")</f>
        <v/>
      </c>
      <c r="BL463" s="325" t="str">
        <f>IF(COUNT(BL430,Q467)=2,ROUND(BL430*Q467/SUM(Q459:Q468),#REF!),"")</f>
        <v/>
      </c>
      <c r="BM463" s="325" t="str">
        <f>IF(COUNT(BM430,R467)=2,ROUND(BM430*R467/SUM(R459:R468),#REF!),"")</f>
        <v/>
      </c>
      <c r="BN463" s="325" t="str">
        <f>IF(COUNT(BN430,S467)=2,ROUND(BN430*S467/SUM(S459:S468),#REF!),"")</f>
        <v/>
      </c>
      <c r="BO463" s="325" t="str">
        <f>IF(COUNT(BO430,T467)=2,ROUND(BO430*T467/SUM(T459:T468),#REF!),"")</f>
        <v/>
      </c>
      <c r="BP463" s="325" t="str">
        <f>IF(COUNT(BP430,U467)=2,ROUND(BP430*U467/SUM(U459:U468),#REF!),"")</f>
        <v/>
      </c>
      <c r="BQ463" s="325" t="str">
        <f>IF(COUNT(BQ430,V467)=2,ROUND(BQ430*V467/SUM(V459:V468),#REF!),"")</f>
        <v/>
      </c>
      <c r="BR463" s="325" t="str">
        <f>IF(COUNT(BR430,W467)=2,ROUND(BR430*W467/SUM(W459:W468),#REF!),"")</f>
        <v/>
      </c>
      <c r="BS463" s="569" t="e">
        <f>IF(#REF!="発電事業者","年間送電電力量（GWh）","年間受電電力量（GWh）")</f>
        <v>#REF!</v>
      </c>
      <c r="BT463" s="569"/>
      <c r="BU463" s="569"/>
      <c r="BV463" s="323" t="s">
        <v>25</v>
      </c>
      <c r="BW463" s="582"/>
      <c r="BX463" s="582"/>
      <c r="BY463" s="325" t="str">
        <f>IF(COUNT(BY430,X467)=2,ROUND(BY430*X467/SUM(X459:X468),#REF!),"")</f>
        <v/>
      </c>
      <c r="BZ463" s="325" t="str">
        <f>IF(COUNT(BZ430,Y467)=2,ROUND(BZ430*Y467/SUM(Y459:Y468),#REF!),"")</f>
        <v/>
      </c>
      <c r="CA463" s="325" t="str">
        <f>IF(COUNT(CA430,Z467)=2,ROUND(CA430*Z467/SUM(Z459:Z468),#REF!),"")</f>
        <v/>
      </c>
      <c r="CB463" s="325" t="str">
        <f>IF(COUNT(CB430,AA467)=2,ROUND(CB430*AA467/SUM(AA459:AA468),#REF!),"")</f>
        <v/>
      </c>
      <c r="CC463" s="325" t="str">
        <f>IF(COUNT(CC430,AB467)=2,ROUND(CC430*AB467/SUM(AB459:AB468),#REF!),"")</f>
        <v/>
      </c>
      <c r="CD463" s="325" t="str">
        <f>IF(COUNT(CD430,AC467)=2,ROUND(CD430*AC467/SUM(AC459:AC468),#REF!),"")</f>
        <v/>
      </c>
      <c r="CE463" s="325" t="str">
        <f>IF(COUNT(CE430,AD467)=2,ROUND(CE430*AD467/SUM(AD459:AD468),#REF!),"")</f>
        <v/>
      </c>
      <c r="CF463" s="325" t="str">
        <f>IF(COUNT(CF430,AE467)=2,ROUND(CF430*AE467/SUM(AE459:AE468),#REF!),"")</f>
        <v/>
      </c>
      <c r="CG463" s="325" t="str">
        <f>IF(COUNT(CG430,AF467)=2,ROUND(CG430*AF467/SUM(AF459:AF468),#REF!),"")</f>
        <v/>
      </c>
      <c r="CH463" s="565" t="str">
        <f>IF(COUNTA(AG467)=0,"",AG467)</f>
        <v/>
      </c>
      <c r="CI463" s="565"/>
      <c r="CJ463" s="565"/>
      <c r="CK463" s="565"/>
      <c r="CL463" s="565"/>
      <c r="CM463" s="565"/>
      <c r="CN463" s="565"/>
      <c r="CO463" s="565"/>
      <c r="CP463" s="565"/>
      <c r="CQ463" s="565"/>
    </row>
    <row r="464" spans="3:97" s="243" customFormat="1" ht="13.5" customHeight="1">
      <c r="C464" s="568"/>
      <c r="D464" s="568"/>
      <c r="E464" s="324"/>
      <c r="F464" s="569" t="str">
        <f t="shared" ca="1" si="113"/>
        <v/>
      </c>
      <c r="G464" s="569"/>
      <c r="H464" s="569"/>
      <c r="I464" s="323" t="str">
        <f>IF(E464="","",E423)</f>
        <v/>
      </c>
      <c r="J464" s="569" t="e">
        <f>J457&amp;"６"</f>
        <v>#REF!</v>
      </c>
      <c r="K464" s="569"/>
      <c r="L464" s="256"/>
      <c r="M464" s="256"/>
      <c r="N464" s="256"/>
      <c r="O464" s="256"/>
      <c r="P464" s="256"/>
      <c r="Q464" s="256"/>
      <c r="R464" s="256"/>
      <c r="S464" s="256"/>
      <c r="T464" s="256"/>
      <c r="U464" s="256"/>
      <c r="V464" s="256"/>
      <c r="W464" s="256"/>
      <c r="X464" s="256"/>
      <c r="Y464" s="256"/>
      <c r="Z464" s="256"/>
      <c r="AA464" s="256"/>
      <c r="AB464" s="256"/>
      <c r="AC464" s="256"/>
      <c r="AD464" s="256"/>
      <c r="AE464" s="256"/>
      <c r="AF464" s="256"/>
      <c r="AG464" s="570"/>
      <c r="AH464" s="570"/>
      <c r="AI464" s="570"/>
      <c r="AJ464" s="570"/>
      <c r="AK464" s="570"/>
      <c r="AL464" s="570"/>
      <c r="AM464" s="570"/>
      <c r="AN464" s="570"/>
      <c r="AO464" s="570"/>
      <c r="AP464" s="570"/>
      <c r="AR464" s="571" t="b">
        <f t="shared" si="112"/>
        <v>0</v>
      </c>
      <c r="AS464" s="571"/>
      <c r="AT464" s="571"/>
      <c r="AU464" s="282" t="s">
        <v>160</v>
      </c>
      <c r="AV464" s="275"/>
      <c r="AX464" s="569" t="str">
        <f>IF(C468="","",C468)</f>
        <v>自者保有電源</v>
      </c>
      <c r="AY464" s="569"/>
      <c r="AZ464" s="587" t="str">
        <f>IF(E468="","",E468)</f>
        <v/>
      </c>
      <c r="BA464" s="590" t="str">
        <f>IF(F468="","",F468)</f>
        <v/>
      </c>
      <c r="BB464" s="590"/>
      <c r="BC464" s="590"/>
      <c r="BD464" s="587" t="str">
        <f>IF(I468="","",I468)</f>
        <v/>
      </c>
      <c r="BE464" s="578" t="e">
        <f>IF(#REF!="発電事業者","送電電力（MW）","受電電力（MW）")</f>
        <v>#REF!</v>
      </c>
      <c r="BF464" s="579"/>
      <c r="BG464" s="325" t="str">
        <f>IF(COUNT(BG428,L468)=2,ROUND(BG428*L468/SUM(L459:L468),#REF!),"")</f>
        <v/>
      </c>
      <c r="BH464" s="325" t="str">
        <f>IF(COUNT(BH428,M468)=2,ROUND(BH428*M468/SUM(M459:M468),#REF!),"")</f>
        <v/>
      </c>
      <c r="BI464" s="325" t="str">
        <f>IF(COUNT(BI428,N468)=2,ROUND(BI428*N468/SUM(N459:N468),#REF!),"")</f>
        <v/>
      </c>
      <c r="BJ464" s="325" t="str">
        <f>IF(COUNT(BJ428,O468)=2,ROUND(BJ428*O468/SUM(O459:O468),#REF!),"")</f>
        <v/>
      </c>
      <c r="BK464" s="325" t="str">
        <f>IF(COUNT(BK428,P468)=2,ROUND(BK428*P468/SUM(P459:P468),#REF!),"")</f>
        <v/>
      </c>
      <c r="BL464" s="325" t="str">
        <f>IF(COUNT(BL428,Q468)=2,ROUND(BL428*Q468/SUM(Q459:Q468),#REF!),"")</f>
        <v/>
      </c>
      <c r="BM464" s="325" t="str">
        <f>IF(COUNT(BM428,R468)=2,ROUND(BM428*R468/SUM(R459:R468),#REF!),"")</f>
        <v/>
      </c>
      <c r="BN464" s="325" t="str">
        <f>IF(COUNT(BN428,S468)=2,ROUND(BN428*S468/SUM(S459:S468),#REF!),"")</f>
        <v/>
      </c>
      <c r="BO464" s="325" t="str">
        <f>IF(COUNT(BO428,T468)=2,ROUND(BO428*T468/SUM(T459:T468),#REF!),"")</f>
        <v/>
      </c>
      <c r="BP464" s="325" t="str">
        <f>IF(COUNT(BP428,U468)=2,ROUND(BP428*U468/SUM(U459:U468),#REF!),"")</f>
        <v/>
      </c>
      <c r="BQ464" s="325" t="str">
        <f>IF(COUNT(BQ428,V468)=2,ROUND(BQ428*V468/SUM(V459:V468),#REF!),"")</f>
        <v/>
      </c>
      <c r="BR464" s="325" t="str">
        <f>IF(COUNT(BR428,W468)=2,ROUND(BR428*W468/SUM(W459:W468),#REF!),"")</f>
        <v/>
      </c>
      <c r="BS464" s="569" t="e">
        <f>IF(#REF!="発電事業者","送電電力（MW）","受電電力（MW）")</f>
        <v>#REF!</v>
      </c>
      <c r="BT464" s="569"/>
      <c r="BU464" s="569"/>
      <c r="BV464" s="323" t="s">
        <v>171</v>
      </c>
      <c r="BW464" s="355" t="str">
        <f>IF(F456=0,IF(COUNT(BW428,I468)=2,ROUND(BW428*I468/100,#REF!),""),IF(COUNT(BW428,I468)=2,ROUND(BW428*I468/L431,#REF!),""))</f>
        <v/>
      </c>
      <c r="BX464" s="580"/>
      <c r="BY464" s="325" t="str">
        <f>IF(COUNT(BY428,X468)=2,ROUND(BY428*X468/SUM(X459:X468),#REF!),"")</f>
        <v/>
      </c>
      <c r="BZ464" s="325" t="str">
        <f>IF(COUNT(BZ428,Y468)=2,ROUND(BZ428*Y468/SUM(Y459:Y468),#REF!),"")</f>
        <v/>
      </c>
      <c r="CA464" s="325" t="str">
        <f>IF(COUNT(CA428,Z468)=2,ROUND(CA428*Z468/SUM(Z459:Z468),#REF!),"")</f>
        <v/>
      </c>
      <c r="CB464" s="325" t="str">
        <f>IF(COUNT(CB428,AA468)=2,ROUND(CB428*AA468/SUM(AA459:AA468),#REF!),"")</f>
        <v/>
      </c>
      <c r="CC464" s="325" t="str">
        <f>IF(COUNT(CC428,AB468)=2,ROUND(CC428*AB468/SUM(AB459:AB468),#REF!),"")</f>
        <v/>
      </c>
      <c r="CD464" s="325" t="str">
        <f>IF(COUNT(CD428,AC468)=2,ROUND(CD428*AC468/SUM(AC459:AC468),#REF!),"")</f>
        <v/>
      </c>
      <c r="CE464" s="325" t="str">
        <f>IF(COUNT(CE428,AD468)=2,ROUND(CE428*AD468/SUM(AD459:AD468),#REF!),"")</f>
        <v/>
      </c>
      <c r="CF464" s="325" t="str">
        <f>IF(COUNT(CF428,AE468)=2,ROUND(CF428*AE468/SUM(AE459:AE468),#REF!),"")</f>
        <v/>
      </c>
      <c r="CG464" s="325" t="str">
        <f>IF(COUNT(CG428,AF468)=2,ROUND(CG428*AF468/SUM(AF459:AF468),#REF!),"")</f>
        <v/>
      </c>
      <c r="CH464" s="563" t="s">
        <v>117</v>
      </c>
      <c r="CI464" s="563"/>
      <c r="CJ464" s="563"/>
      <c r="CK464" s="563"/>
      <c r="CL464" s="563"/>
      <c r="CM464" s="563"/>
      <c r="CN464" s="563"/>
      <c r="CO464" s="563"/>
      <c r="CP464" s="563"/>
      <c r="CQ464" s="563"/>
    </row>
    <row r="465" spans="3:95" s="243" customFormat="1" ht="13.5" customHeight="1">
      <c r="C465" s="568"/>
      <c r="D465" s="568"/>
      <c r="E465" s="324"/>
      <c r="F465" s="569" t="str">
        <f t="shared" ca="1" si="113"/>
        <v/>
      </c>
      <c r="G465" s="569"/>
      <c r="H465" s="569"/>
      <c r="I465" s="323" t="str">
        <f>IF(E465="","",E423)</f>
        <v/>
      </c>
      <c r="J465" s="569" t="e">
        <f>J457&amp;"７"</f>
        <v>#REF!</v>
      </c>
      <c r="K465" s="569"/>
      <c r="L465" s="256"/>
      <c r="M465" s="256"/>
      <c r="N465" s="256"/>
      <c r="O465" s="256"/>
      <c r="P465" s="256"/>
      <c r="Q465" s="256"/>
      <c r="R465" s="256"/>
      <c r="S465" s="256"/>
      <c r="T465" s="256"/>
      <c r="U465" s="256"/>
      <c r="V465" s="256"/>
      <c r="W465" s="256"/>
      <c r="X465" s="256"/>
      <c r="Y465" s="256"/>
      <c r="Z465" s="256"/>
      <c r="AA465" s="256"/>
      <c r="AB465" s="256"/>
      <c r="AC465" s="256"/>
      <c r="AD465" s="256"/>
      <c r="AE465" s="256"/>
      <c r="AF465" s="256"/>
      <c r="AG465" s="570"/>
      <c r="AH465" s="570"/>
      <c r="AI465" s="570"/>
      <c r="AJ465" s="570"/>
      <c r="AK465" s="570"/>
      <c r="AL465" s="570"/>
      <c r="AM465" s="570"/>
      <c r="AN465" s="570"/>
      <c r="AO465" s="570"/>
      <c r="AP465" s="570"/>
      <c r="AR465" s="571" t="b">
        <f t="shared" si="112"/>
        <v>0</v>
      </c>
      <c r="AS465" s="571"/>
      <c r="AT465" s="571"/>
      <c r="AU465" s="282" t="s">
        <v>160</v>
      </c>
      <c r="AV465" s="275"/>
      <c r="AX465" s="569"/>
      <c r="AY465" s="569"/>
      <c r="AZ465" s="588"/>
      <c r="BA465" s="590"/>
      <c r="BB465" s="590"/>
      <c r="BC465" s="590"/>
      <c r="BD465" s="588"/>
      <c r="BE465" s="583"/>
      <c r="BF465" s="584"/>
      <c r="BG465" s="259"/>
      <c r="BH465" s="259"/>
      <c r="BI465" s="259"/>
      <c r="BJ465" s="259"/>
      <c r="BK465" s="259"/>
      <c r="BL465" s="259"/>
      <c r="BM465" s="259"/>
      <c r="BN465" s="259"/>
      <c r="BO465" s="259"/>
      <c r="BP465" s="259"/>
      <c r="BQ465" s="259"/>
      <c r="BR465" s="259"/>
      <c r="BS465" s="569"/>
      <c r="BT465" s="569"/>
      <c r="BU465" s="569"/>
      <c r="BV465" s="323" t="s">
        <v>172</v>
      </c>
      <c r="BW465" s="355" t="str">
        <f>IF(F456=0,IF(COUNT(BW429,F468)=2,ROUND(BW429*F468/100,#REF!),""),IF(COUNT(BW429,F468)=2,ROUND(BW429*F468/Q429,#REF!),""))</f>
        <v/>
      </c>
      <c r="BX465" s="581"/>
      <c r="BY465" s="325" t="str">
        <f>IF(COUNT(BY429,X468)=2,ROUND(BY429*X468/SUM(X459:X468),#REF!),"")</f>
        <v/>
      </c>
      <c r="BZ465" s="325" t="str">
        <f>IF(COUNT(BZ429,Y468)=2,ROUND(BZ429*Y468/SUM(Y459:Y468),#REF!),"")</f>
        <v/>
      </c>
      <c r="CA465" s="325" t="str">
        <f>IF(COUNT(CA429,Z468)=2,ROUND(CA429*Z468/SUM(Z459:Z468),#REF!),"")</f>
        <v/>
      </c>
      <c r="CB465" s="325" t="str">
        <f>IF(COUNT(CB429,AA468)=2,ROUND(CB429*AA468/SUM(AA459:AA468),#REF!),"")</f>
        <v/>
      </c>
      <c r="CC465" s="325" t="str">
        <f>IF(COUNT(CC429,AB468)=2,ROUND(CC429*AB468/SUM(AB459:AB468),#REF!),"")</f>
        <v/>
      </c>
      <c r="CD465" s="325" t="str">
        <f>IF(COUNT(CD429,AC468)=2,ROUND(CD429*AC468/SUM(AC459:AC468),#REF!),"")</f>
        <v/>
      </c>
      <c r="CE465" s="325" t="str">
        <f>IF(COUNT(CE429,AD468)=2,ROUND(CE429*AD468/SUM(AD459:AD468),#REF!),"")</f>
        <v/>
      </c>
      <c r="CF465" s="325" t="str">
        <f>IF(COUNT(CF429,AE468)=2,ROUND(CF429*AE468/SUM(AE459:AE468),#REF!),"")</f>
        <v/>
      </c>
      <c r="CG465" s="325" t="str">
        <f>IF(COUNT(CG429,AF468)=2,ROUND(CG429*AF468/SUM(AF459:AF468),#REF!),"")</f>
        <v/>
      </c>
      <c r="CH465" s="564" t="str">
        <f>IF(CH464="","",CH464)</f>
        <v>風力</v>
      </c>
      <c r="CI465" s="564"/>
      <c r="CJ465" s="564"/>
      <c r="CK465" s="564"/>
      <c r="CL465" s="564"/>
      <c r="CM465" s="564"/>
      <c r="CN465" s="564"/>
      <c r="CO465" s="564"/>
      <c r="CP465" s="564"/>
      <c r="CQ465" s="564"/>
    </row>
    <row r="466" spans="3:95" s="243" customFormat="1" ht="13.5" customHeight="1">
      <c r="C466" s="568"/>
      <c r="D466" s="568"/>
      <c r="E466" s="324"/>
      <c r="F466" s="569" t="str">
        <f t="shared" ca="1" si="113"/>
        <v/>
      </c>
      <c r="G466" s="569"/>
      <c r="H466" s="569"/>
      <c r="I466" s="323" t="str">
        <f>IF(E466="","",E423)</f>
        <v/>
      </c>
      <c r="J466" s="569" t="e">
        <f>J457&amp;"８"</f>
        <v>#REF!</v>
      </c>
      <c r="K466" s="569"/>
      <c r="L466" s="256"/>
      <c r="M466" s="256"/>
      <c r="N466" s="256"/>
      <c r="O466" s="256"/>
      <c r="P466" s="256"/>
      <c r="Q466" s="256"/>
      <c r="R466" s="256"/>
      <c r="S466" s="256"/>
      <c r="T466" s="256"/>
      <c r="U466" s="256"/>
      <c r="V466" s="256"/>
      <c r="W466" s="256"/>
      <c r="X466" s="256"/>
      <c r="Y466" s="256"/>
      <c r="Z466" s="256"/>
      <c r="AA466" s="256"/>
      <c r="AB466" s="256"/>
      <c r="AC466" s="256"/>
      <c r="AD466" s="256"/>
      <c r="AE466" s="256"/>
      <c r="AF466" s="256"/>
      <c r="AG466" s="570"/>
      <c r="AH466" s="570"/>
      <c r="AI466" s="570"/>
      <c r="AJ466" s="570"/>
      <c r="AK466" s="570"/>
      <c r="AL466" s="570"/>
      <c r="AM466" s="570"/>
      <c r="AN466" s="570"/>
      <c r="AO466" s="570"/>
      <c r="AP466" s="570"/>
      <c r="AR466" s="571" t="b">
        <f t="shared" si="112"/>
        <v>0</v>
      </c>
      <c r="AS466" s="571"/>
      <c r="AT466" s="571"/>
      <c r="AU466" s="282" t="s">
        <v>160</v>
      </c>
      <c r="AV466" s="257"/>
      <c r="AX466" s="569"/>
      <c r="AY466" s="569"/>
      <c r="AZ466" s="589"/>
      <c r="BA466" s="590"/>
      <c r="BB466" s="590"/>
      <c r="BC466" s="590"/>
      <c r="BD466" s="589"/>
      <c r="BE466" s="585" t="e">
        <f>IF(#REF!="発電事業者","月間送電電力量（GWh）","月間受電電力量（GWh）")</f>
        <v>#REF!</v>
      </c>
      <c r="BF466" s="586"/>
      <c r="BG466" s="297" t="str">
        <f>IF(COUNT(BG430,L468)=2,ROUND(BG430*L468/SUM(L459:L468),#REF!),"")</f>
        <v/>
      </c>
      <c r="BH466" s="297" t="str">
        <f>IF(COUNT(BH430,M468)=2,ROUND(BH430*M468/SUM(M459:M468),#REF!),"")</f>
        <v/>
      </c>
      <c r="BI466" s="297" t="str">
        <f>IF(COUNT(BI430,N468)=2,ROUND(BI430*N468/SUM(N459:N468),#REF!),"")</f>
        <v/>
      </c>
      <c r="BJ466" s="297" t="str">
        <f>IF(COUNT(BJ430,O468)=2,ROUND(BJ430*O468/SUM(O459:O468),#REF!),"")</f>
        <v/>
      </c>
      <c r="BK466" s="297" t="str">
        <f>IF(COUNT(BK430,P468)=2,ROUND(BK430*P468/SUM(P459:P468),#REF!),"")</f>
        <v/>
      </c>
      <c r="BL466" s="297" t="str">
        <f>IF(COUNT(BL430,Q468)=2,ROUND(BL430*Q468/SUM(Q459:Q468),#REF!),"")</f>
        <v/>
      </c>
      <c r="BM466" s="297" t="str">
        <f>IF(COUNT(BM430,R468)=2,ROUND(BM430*R468/SUM(R459:R468),#REF!),"")</f>
        <v/>
      </c>
      <c r="BN466" s="297" t="str">
        <f>IF(COUNT(BN430,S468)=2,ROUND(BN430*S468/SUM(S459:S468),#REF!),"")</f>
        <v/>
      </c>
      <c r="BO466" s="297" t="str">
        <f>IF(COUNT(BO430,T468)=2,ROUND(BO430*T468/SUM(T459:T468),#REF!),"")</f>
        <v/>
      </c>
      <c r="BP466" s="297" t="str">
        <f>IF(COUNT(BP430,U468)=2,ROUND(BP430*U468/SUM(U459:U468),#REF!),"")</f>
        <v/>
      </c>
      <c r="BQ466" s="297" t="str">
        <f>IF(COUNT(BQ430,V468)=2,ROUND(BQ430*V468/SUM(V459:V468),#REF!),"")</f>
        <v/>
      </c>
      <c r="BR466" s="297" t="str">
        <f>IF(COUNT(BR430,W468)=2,ROUND(BR430*W468/SUM(W459:W468),#REF!),"")</f>
        <v/>
      </c>
      <c r="BS466" s="569" t="e">
        <f>IF(#REF!="発電事業者","年間送電電力量（GWh）","年間受電電力量（GWh）")</f>
        <v>#REF!</v>
      </c>
      <c r="BT466" s="569"/>
      <c r="BU466" s="569"/>
      <c r="BV466" s="323" t="s">
        <v>25</v>
      </c>
      <c r="BW466" s="352"/>
      <c r="BX466" s="582"/>
      <c r="BY466" s="297" t="str">
        <f>IF(COUNT(BY430,X468)=2,ROUND(BY430*X468/SUM(X459:X468),#REF!),"")</f>
        <v/>
      </c>
      <c r="BZ466" s="297" t="str">
        <f>IF(COUNT(BZ430,Y468)=2,ROUND(BZ430*Y468/SUM(Y459:Y468),#REF!),"")</f>
        <v/>
      </c>
      <c r="CA466" s="297" t="str">
        <f>IF(COUNT(CA430,Z468)=2,ROUND(CA430*Z468/SUM(Z459:Z468),#REF!),"")</f>
        <v/>
      </c>
      <c r="CB466" s="297" t="str">
        <f>IF(COUNT(CB430,AA468)=2,ROUND(CB430*AA468/SUM(AA459:AA468),#REF!),"")</f>
        <v/>
      </c>
      <c r="CC466" s="297" t="str">
        <f>IF(COUNT(CC430,AB468)=2,ROUND(CC430*AB468/SUM(AB459:AB468),#REF!),"")</f>
        <v/>
      </c>
      <c r="CD466" s="297" t="str">
        <f>IF(COUNT(CD430,AC468)=2,ROUND(CD430*AC468/SUM(AC459:AC468),#REF!),"")</f>
        <v/>
      </c>
      <c r="CE466" s="297" t="str">
        <f>IF(COUNT(CE430,AD468)=2,ROUND(CE430*AD468/SUM(AD459:AD468),#REF!),"")</f>
        <v/>
      </c>
      <c r="CF466" s="297" t="str">
        <f>IF(COUNT(CF430,AE468)=2,ROUND(CF430*AE468/SUM(AE459:AE468),#REF!),"")</f>
        <v/>
      </c>
      <c r="CG466" s="297" t="str">
        <f>IF(COUNT(CG430,AF468)=2,ROUND(CG430*AF468/SUM(AF459:AF468),#REF!),"")</f>
        <v/>
      </c>
      <c r="CH466" s="565" t="str">
        <f>IF(COUNTA(AG468)=0,"",AG468)</f>
        <v/>
      </c>
      <c r="CI466" s="565"/>
      <c r="CJ466" s="565"/>
      <c r="CK466" s="565"/>
      <c r="CL466" s="565"/>
      <c r="CM466" s="565"/>
      <c r="CN466" s="565"/>
      <c r="CO466" s="565"/>
      <c r="CP466" s="565"/>
      <c r="CQ466" s="565"/>
    </row>
    <row r="467" spans="3:95" s="243" customFormat="1" ht="13.5" customHeight="1">
      <c r="C467" s="568"/>
      <c r="D467" s="568"/>
      <c r="E467" s="324"/>
      <c r="F467" s="569" t="str">
        <f t="shared" ca="1" si="113"/>
        <v/>
      </c>
      <c r="G467" s="569"/>
      <c r="H467" s="569"/>
      <c r="I467" s="323" t="str">
        <f>IF(E467="","",E423)</f>
        <v/>
      </c>
      <c r="J467" s="569" t="e">
        <f>J457&amp;"９"</f>
        <v>#REF!</v>
      </c>
      <c r="K467" s="569"/>
      <c r="L467" s="256"/>
      <c r="M467" s="256"/>
      <c r="N467" s="256"/>
      <c r="O467" s="256"/>
      <c r="P467" s="256"/>
      <c r="Q467" s="256"/>
      <c r="R467" s="256"/>
      <c r="S467" s="256"/>
      <c r="T467" s="256"/>
      <c r="U467" s="256"/>
      <c r="V467" s="256"/>
      <c r="W467" s="256"/>
      <c r="X467" s="256"/>
      <c r="Y467" s="256"/>
      <c r="Z467" s="256"/>
      <c r="AA467" s="256"/>
      <c r="AB467" s="256"/>
      <c r="AC467" s="256"/>
      <c r="AD467" s="256"/>
      <c r="AE467" s="256"/>
      <c r="AF467" s="256"/>
      <c r="AG467" s="570"/>
      <c r="AH467" s="570"/>
      <c r="AI467" s="570"/>
      <c r="AJ467" s="570"/>
      <c r="AK467" s="570"/>
      <c r="AL467" s="570"/>
      <c r="AM467" s="570"/>
      <c r="AN467" s="570"/>
      <c r="AO467" s="570"/>
      <c r="AP467" s="570"/>
      <c r="AR467" s="571" t="b">
        <f t="shared" si="112"/>
        <v>0</v>
      </c>
      <c r="AS467" s="571"/>
      <c r="AT467" s="571"/>
      <c r="AU467" s="282" t="s">
        <v>160</v>
      </c>
      <c r="AV467" s="275"/>
    </row>
    <row r="468" spans="3:95" s="243" customFormat="1" ht="13.5" customHeight="1">
      <c r="C468" s="572" t="s">
        <v>307</v>
      </c>
      <c r="D468" s="573"/>
      <c r="E468" s="353"/>
      <c r="F468" s="574"/>
      <c r="G468" s="575"/>
      <c r="H468" s="576"/>
      <c r="I468" s="354"/>
      <c r="J468" s="577"/>
      <c r="K468" s="577"/>
      <c r="L468" s="308"/>
      <c r="M468" s="308"/>
      <c r="N468" s="308"/>
      <c r="O468" s="308"/>
      <c r="P468" s="308"/>
      <c r="Q468" s="308"/>
      <c r="R468" s="308"/>
      <c r="S468" s="308"/>
      <c r="T468" s="308"/>
      <c r="U468" s="308"/>
      <c r="V468" s="308"/>
      <c r="W468" s="308"/>
      <c r="X468" s="308"/>
      <c r="Y468" s="308"/>
      <c r="Z468" s="308"/>
      <c r="AA468" s="308"/>
      <c r="AB468" s="308"/>
      <c r="AC468" s="308"/>
      <c r="AD468" s="308"/>
      <c r="AE468" s="308"/>
      <c r="AF468" s="308"/>
      <c r="AG468" s="570"/>
      <c r="AH468" s="570"/>
      <c r="AI468" s="570"/>
      <c r="AJ468" s="570"/>
      <c r="AK468" s="570"/>
      <c r="AL468" s="570"/>
      <c r="AM468" s="570"/>
      <c r="AN468" s="570"/>
      <c r="AO468" s="570"/>
      <c r="AP468" s="570"/>
      <c r="AR468" s="571" t="b">
        <f t="shared" si="112"/>
        <v>0</v>
      </c>
      <c r="AS468" s="571"/>
      <c r="AT468" s="571"/>
      <c r="AU468" s="282" t="s">
        <v>160</v>
      </c>
    </row>
    <row r="469" spans="3:95" s="243" customFormat="1" ht="13.5" hidden="1" customHeight="1"/>
    <row r="470" spans="3:95" s="243" customFormat="1" ht="13.5" hidden="1" customHeight="1">
      <c r="AV470" s="268"/>
    </row>
    <row r="471" spans="3:95" s="243" customFormat="1" ht="13.5" hidden="1" customHeight="1">
      <c r="AV471" s="268"/>
    </row>
    <row r="472" spans="3:95" s="243" customFormat="1" ht="13.5" hidden="1" customHeight="1">
      <c r="AV472" s="268"/>
    </row>
    <row r="473" spans="3:95" s="243" customFormat="1" ht="13.5" hidden="1" customHeight="1">
      <c r="AV473" s="268"/>
    </row>
    <row r="474" spans="3:95" s="243" customFormat="1" ht="13.5" hidden="1" customHeight="1">
      <c r="AV474" s="268"/>
    </row>
    <row r="475" spans="3:95" s="243" customFormat="1" ht="13.5" hidden="1" customHeight="1">
      <c r="AV475" s="268"/>
    </row>
    <row r="476" spans="3:95" s="243" customFormat="1" ht="13.5" hidden="1" customHeight="1">
      <c r="AV476" s="268"/>
    </row>
    <row r="477" spans="3:95" s="243" customFormat="1" ht="13.5" hidden="1" customHeight="1">
      <c r="AV477" s="268"/>
    </row>
    <row r="478" spans="3:95" s="243" customFormat="1" ht="13.5" hidden="1" customHeight="1">
      <c r="AV478" s="268"/>
    </row>
    <row r="479" spans="3:95" s="243" customFormat="1" ht="13.5" hidden="1" customHeight="1">
      <c r="AV479" s="268"/>
    </row>
    <row r="480" spans="3:95" s="243" customFormat="1" ht="13.5" hidden="1" customHeight="1">
      <c r="AV480" s="268"/>
    </row>
    <row r="481" spans="3:100" s="243" customFormat="1" ht="13.5" hidden="1" customHeight="1">
      <c r="AV481" s="268"/>
    </row>
    <row r="482" spans="3:100" s="243" customFormat="1" ht="13.5" customHeight="1">
      <c r="AQ482" s="268"/>
      <c r="AR482" s="268"/>
      <c r="AS482" s="268"/>
      <c r="AT482" s="268"/>
      <c r="AU482" s="268"/>
    </row>
    <row r="483" spans="3:100" s="243" customFormat="1" ht="13.5" customHeight="1">
      <c r="C483" s="651" t="s">
        <v>8</v>
      </c>
      <c r="D483" s="651"/>
      <c r="E483" s="562" t="s">
        <v>111</v>
      </c>
      <c r="F483" s="562"/>
      <c r="G483" s="279"/>
    </row>
    <row r="484" spans="3:100" s="243" customFormat="1" ht="13.5" customHeight="1">
      <c r="C484" s="651"/>
      <c r="D484" s="651"/>
      <c r="E484" s="562"/>
      <c r="F484" s="562"/>
      <c r="G484" s="279"/>
      <c r="I484" s="244"/>
    </row>
    <row r="485" spans="3:100" s="243" customFormat="1" ht="13.5" customHeight="1">
      <c r="C485" s="235" t="s">
        <v>254</v>
      </c>
      <c r="D485" s="279"/>
      <c r="E485" s="279"/>
      <c r="F485" s="279"/>
      <c r="G485" s="279"/>
      <c r="I485" s="244"/>
      <c r="BC485" s="239" t="e">
        <f>IF(#REF!="発電事業者","算定結果　様式第３２第１表～第４表（保有電源新エネ欄他）","算定結果　様式第３２第１表・第２表（年度末電源構成・発電端電力量）")</f>
        <v>#REF!</v>
      </c>
      <c r="CT485" s="296" t="s">
        <v>114</v>
      </c>
      <c r="CV485" s="286" t="str">
        <f>IF(COUNT(H489:S512)&gt;0,"○","")</f>
        <v/>
      </c>
    </row>
    <row r="486" spans="3:100" s="243" customFormat="1" ht="13.5" customHeight="1">
      <c r="C486" s="652"/>
      <c r="D486" s="653"/>
      <c r="E486" s="653"/>
      <c r="F486" s="653"/>
      <c r="G486" s="654"/>
      <c r="H486" s="594" t="str">
        <f>$H$66</f>
        <v>風力</v>
      </c>
      <c r="I486" s="594"/>
      <c r="J486" s="594"/>
      <c r="K486" s="594"/>
      <c r="L486" s="594"/>
      <c r="M486" s="594"/>
      <c r="N486" s="594"/>
      <c r="O486" s="594"/>
      <c r="P486" s="594"/>
      <c r="Q486" s="594"/>
      <c r="R486" s="594"/>
      <c r="S486" s="594"/>
      <c r="T486" s="594"/>
      <c r="U486" s="594"/>
      <c r="V486" s="594"/>
      <c r="W486" s="594"/>
      <c r="X486" s="594"/>
      <c r="Y486" s="594"/>
      <c r="Z486" s="594"/>
      <c r="AA486" s="245"/>
      <c r="AB486" s="245"/>
      <c r="AC486" s="245"/>
      <c r="AD486" s="658"/>
      <c r="AE486" s="658"/>
      <c r="AF486" s="658"/>
      <c r="AG486" s="658"/>
      <c r="AH486" s="658"/>
      <c r="AI486" s="594" t="str">
        <f>$H$66</f>
        <v>風力</v>
      </c>
      <c r="AJ486" s="594"/>
      <c r="AK486" s="594"/>
      <c r="AL486" s="594"/>
      <c r="AM486" s="594"/>
      <c r="AN486" s="594"/>
      <c r="AO486" s="594"/>
      <c r="AP486" s="594"/>
      <c r="AQ486" s="594"/>
      <c r="AR486" s="594"/>
      <c r="AS486" s="594"/>
      <c r="AT486" s="594"/>
      <c r="AU486" s="594"/>
      <c r="BB486" s="246"/>
      <c r="BC486" s="659" t="s">
        <v>256</v>
      </c>
      <c r="BD486" s="659"/>
      <c r="BE486" s="659"/>
      <c r="BF486" s="659"/>
      <c r="BG486" s="601" t="e">
        <f>DATE(#REF!,1,1)</f>
        <v>#REF!</v>
      </c>
      <c r="BH486" s="602"/>
      <c r="BI486" s="602"/>
      <c r="BJ486" s="602"/>
      <c r="BK486" s="602"/>
      <c r="BL486" s="602"/>
      <c r="BM486" s="602"/>
      <c r="BN486" s="602"/>
      <c r="BO486" s="602"/>
      <c r="BP486" s="602"/>
      <c r="BQ486" s="602"/>
      <c r="BR486" s="603"/>
      <c r="BS486" s="659" t="s">
        <v>257</v>
      </c>
      <c r="BT486" s="659"/>
      <c r="BU486" s="659"/>
      <c r="BV486" s="659"/>
      <c r="BW486" s="592" t="e">
        <f>DATE(#REF!-1,1,1)</f>
        <v>#REF!</v>
      </c>
      <c r="BX486" s="592" t="e">
        <f>DATE(#REF!,1,1)</f>
        <v>#REF!</v>
      </c>
      <c r="BY486" s="592" t="e">
        <f>DATE(#REF!+1,1,1)</f>
        <v>#REF!</v>
      </c>
      <c r="BZ486" s="592" t="e">
        <f>DATE(#REF!+2,1,1)</f>
        <v>#REF!</v>
      </c>
      <c r="CA486" s="592" t="e">
        <f>DATE(#REF!+3,1,1)</f>
        <v>#REF!</v>
      </c>
      <c r="CB486" s="592" t="e">
        <f>DATE(#REF!+4,1,1)</f>
        <v>#REF!</v>
      </c>
      <c r="CC486" s="592" t="e">
        <f>DATE(#REF!+5,1,1)</f>
        <v>#REF!</v>
      </c>
      <c r="CD486" s="592" t="e">
        <f>DATE(#REF!+6,1,1)</f>
        <v>#REF!</v>
      </c>
      <c r="CE486" s="592" t="e">
        <f>DATE(#REF!+7,1,1)</f>
        <v>#REF!</v>
      </c>
      <c r="CF486" s="592" t="e">
        <f>DATE(#REF!+8,1,1)</f>
        <v>#REF!</v>
      </c>
      <c r="CG486" s="592" t="e">
        <f>DATE(#REF!+9,1,1)</f>
        <v>#REF!</v>
      </c>
      <c r="CH486" s="273"/>
      <c r="CI486" s="273"/>
      <c r="CJ486" s="273"/>
      <c r="CK486" s="273"/>
      <c r="CL486" s="273"/>
      <c r="CM486" s="273"/>
      <c r="CN486" s="273"/>
      <c r="CO486" s="273"/>
      <c r="CP486" s="273"/>
      <c r="CQ486" s="273"/>
    </row>
    <row r="487" spans="3:100" s="243" customFormat="1" ht="13.5" customHeight="1">
      <c r="C487" s="655"/>
      <c r="D487" s="656"/>
      <c r="E487" s="656"/>
      <c r="F487" s="656"/>
      <c r="G487" s="657"/>
      <c r="H487" s="247" t="s">
        <v>194</v>
      </c>
      <c r="I487" s="247" t="s">
        <v>195</v>
      </c>
      <c r="J487" s="247" t="s">
        <v>161</v>
      </c>
      <c r="K487" s="247" t="s">
        <v>162</v>
      </c>
      <c r="L487" s="247" t="s">
        <v>163</v>
      </c>
      <c r="M487" s="247" t="s">
        <v>164</v>
      </c>
      <c r="N487" s="247" t="s">
        <v>165</v>
      </c>
      <c r="O487" s="247" t="s">
        <v>166</v>
      </c>
      <c r="P487" s="247" t="s">
        <v>167</v>
      </c>
      <c r="Q487" s="247" t="s">
        <v>168</v>
      </c>
      <c r="R487" s="247" t="s">
        <v>169</v>
      </c>
      <c r="S487" s="247" t="s">
        <v>170</v>
      </c>
      <c r="T487" s="247" t="s">
        <v>25</v>
      </c>
      <c r="U487" s="637"/>
      <c r="V487" s="638"/>
      <c r="W487" s="638"/>
      <c r="X487" s="638"/>
      <c r="Y487" s="638"/>
      <c r="Z487" s="639"/>
      <c r="AA487" s="245"/>
      <c r="AB487" s="245"/>
      <c r="AC487" s="245"/>
      <c r="AD487" s="658"/>
      <c r="AE487" s="658"/>
      <c r="AF487" s="658"/>
      <c r="AG487" s="658"/>
      <c r="AH487" s="658"/>
      <c r="AI487" s="247" t="s">
        <v>194</v>
      </c>
      <c r="AJ487" s="247" t="s">
        <v>195</v>
      </c>
      <c r="AK487" s="247" t="s">
        <v>161</v>
      </c>
      <c r="AL487" s="247" t="s">
        <v>162</v>
      </c>
      <c r="AM487" s="247" t="s">
        <v>163</v>
      </c>
      <c r="AN487" s="247" t="s">
        <v>164</v>
      </c>
      <c r="AO487" s="247" t="s">
        <v>165</v>
      </c>
      <c r="AP487" s="247" t="s">
        <v>166</v>
      </c>
      <c r="AQ487" s="247" t="s">
        <v>167</v>
      </c>
      <c r="AR487" s="247" t="s">
        <v>168</v>
      </c>
      <c r="AS487" s="247" t="s">
        <v>169</v>
      </c>
      <c r="AT487" s="247" t="s">
        <v>170</v>
      </c>
      <c r="AU487" s="247" t="s">
        <v>25</v>
      </c>
      <c r="AX487" s="280"/>
      <c r="AY487" s="280"/>
      <c r="AZ487" s="280"/>
      <c r="BA487" s="280"/>
      <c r="BB487" s="246"/>
      <c r="BC487" s="659"/>
      <c r="BD487" s="659"/>
      <c r="BE487" s="659"/>
      <c r="BF487" s="659"/>
      <c r="BG487" s="322" t="s">
        <v>194</v>
      </c>
      <c r="BH487" s="322" t="s">
        <v>195</v>
      </c>
      <c r="BI487" s="322" t="s">
        <v>161</v>
      </c>
      <c r="BJ487" s="322" t="s">
        <v>162</v>
      </c>
      <c r="BK487" s="322" t="s">
        <v>163</v>
      </c>
      <c r="BL487" s="322" t="s">
        <v>164</v>
      </c>
      <c r="BM487" s="322" t="s">
        <v>165</v>
      </c>
      <c r="BN487" s="322" t="s">
        <v>166</v>
      </c>
      <c r="BO487" s="322" t="s">
        <v>167</v>
      </c>
      <c r="BP487" s="322" t="s">
        <v>168</v>
      </c>
      <c r="BQ487" s="322" t="s">
        <v>169</v>
      </c>
      <c r="BR487" s="322" t="s">
        <v>170</v>
      </c>
      <c r="BS487" s="659"/>
      <c r="BT487" s="659"/>
      <c r="BU487" s="659"/>
      <c r="BV487" s="659"/>
      <c r="BW487" s="593"/>
      <c r="BX487" s="593"/>
      <c r="BY487" s="593"/>
      <c r="BZ487" s="593"/>
      <c r="CA487" s="593"/>
      <c r="CB487" s="593"/>
      <c r="CC487" s="593"/>
      <c r="CD487" s="593"/>
      <c r="CE487" s="593"/>
      <c r="CF487" s="593"/>
      <c r="CG487" s="593"/>
      <c r="CH487" s="273"/>
      <c r="CI487" s="273"/>
      <c r="CJ487" s="273"/>
      <c r="CK487" s="273"/>
      <c r="CL487" s="273"/>
      <c r="CM487" s="273"/>
      <c r="CN487" s="273"/>
      <c r="CO487" s="273"/>
      <c r="CP487" s="273"/>
      <c r="CQ487" s="273"/>
    </row>
    <row r="488" spans="3:100" s="243" customFormat="1" ht="13.5" customHeight="1">
      <c r="C488" s="594" t="s">
        <v>196</v>
      </c>
      <c r="D488" s="594"/>
      <c r="E488" s="594"/>
      <c r="F488" s="594"/>
      <c r="G488" s="594"/>
      <c r="H488" s="248">
        <f t="shared" ref="H488:S488" si="114">IF($E483="","",VLOOKUP($E483,$CT$84:$DG$93,CV$94,FALSE))</f>
        <v>3.0000000000000001E-3</v>
      </c>
      <c r="I488" s="248">
        <f t="shared" si="114"/>
        <v>3.0000000000000001E-3</v>
      </c>
      <c r="J488" s="248">
        <f t="shared" si="114"/>
        <v>2E-3</v>
      </c>
      <c r="K488" s="248">
        <f t="shared" si="114"/>
        <v>1E-3</v>
      </c>
      <c r="L488" s="248">
        <f t="shared" si="114"/>
        <v>1E-3</v>
      </c>
      <c r="M488" s="248">
        <f t="shared" si="114"/>
        <v>2E-3</v>
      </c>
      <c r="N488" s="248">
        <f t="shared" si="114"/>
        <v>5.0000000000000001E-3</v>
      </c>
      <c r="O488" s="248">
        <f t="shared" si="114"/>
        <v>1.2E-2</v>
      </c>
      <c r="P488" s="248">
        <f t="shared" si="114"/>
        <v>3.7999999999999999E-2</v>
      </c>
      <c r="Q488" s="248">
        <f t="shared" si="114"/>
        <v>4.1000000000000002E-2</v>
      </c>
      <c r="R488" s="248">
        <f t="shared" si="114"/>
        <v>3.5999999999999997E-2</v>
      </c>
      <c r="S488" s="248">
        <f t="shared" si="114"/>
        <v>0.02</v>
      </c>
      <c r="T488" s="249"/>
      <c r="U488" s="640"/>
      <c r="V488" s="641"/>
      <c r="W488" s="641"/>
      <c r="X488" s="641"/>
      <c r="Y488" s="641"/>
      <c r="Z488" s="642"/>
      <c r="AA488" s="250"/>
      <c r="AB488" s="250"/>
      <c r="AC488" s="250"/>
      <c r="AD488" s="594" t="s">
        <v>197</v>
      </c>
      <c r="AE488" s="594"/>
      <c r="AF488" s="594"/>
      <c r="AG488" s="594"/>
      <c r="AH488" s="594"/>
      <c r="AI488" s="251">
        <v>30</v>
      </c>
      <c r="AJ488" s="251">
        <v>31</v>
      </c>
      <c r="AK488" s="251">
        <v>30</v>
      </c>
      <c r="AL488" s="251">
        <v>31</v>
      </c>
      <c r="AM488" s="251">
        <v>31</v>
      </c>
      <c r="AN488" s="251">
        <v>30</v>
      </c>
      <c r="AO488" s="251">
        <v>31</v>
      </c>
      <c r="AP488" s="251">
        <v>30</v>
      </c>
      <c r="AQ488" s="251">
        <v>31</v>
      </c>
      <c r="AR488" s="251">
        <v>31</v>
      </c>
      <c r="AS488" s="251">
        <v>28</v>
      </c>
      <c r="AT488" s="251">
        <v>31</v>
      </c>
      <c r="AU488" s="249"/>
      <c r="AX488" s="280"/>
      <c r="AY488" s="280"/>
      <c r="AZ488" s="280"/>
      <c r="BA488" s="280"/>
      <c r="BB488" s="246"/>
      <c r="BC488" s="634" t="s">
        <v>198</v>
      </c>
      <c r="BD488" s="635"/>
      <c r="BE488" s="635"/>
      <c r="BF488" s="636"/>
      <c r="BG488" s="297" t="str">
        <f t="shared" ref="BG488:BR488" si="115">IF(COUNT(AI493)=0,"",AI493)</f>
        <v/>
      </c>
      <c r="BH488" s="297" t="str">
        <f t="shared" si="115"/>
        <v/>
      </c>
      <c r="BI488" s="297" t="str">
        <f t="shared" si="115"/>
        <v/>
      </c>
      <c r="BJ488" s="297" t="str">
        <f t="shared" si="115"/>
        <v/>
      </c>
      <c r="BK488" s="297" t="str">
        <f t="shared" si="115"/>
        <v/>
      </c>
      <c r="BL488" s="297" t="str">
        <f t="shared" si="115"/>
        <v/>
      </c>
      <c r="BM488" s="297" t="str">
        <f t="shared" si="115"/>
        <v/>
      </c>
      <c r="BN488" s="297" t="str">
        <f t="shared" si="115"/>
        <v/>
      </c>
      <c r="BO488" s="297" t="str">
        <f t="shared" si="115"/>
        <v/>
      </c>
      <c r="BP488" s="297" t="str">
        <f t="shared" si="115"/>
        <v/>
      </c>
      <c r="BQ488" s="297" t="str">
        <f t="shared" si="115"/>
        <v/>
      </c>
      <c r="BR488" s="297" t="str">
        <f t="shared" si="115"/>
        <v/>
      </c>
      <c r="BS488" s="597" t="s">
        <v>198</v>
      </c>
      <c r="BT488" s="633"/>
      <c r="BU488" s="598"/>
      <c r="BV488" s="322" t="s">
        <v>171</v>
      </c>
      <c r="BW488" s="253" t="str">
        <f>IF(COUNT(AM491)=0,"",AM491)</f>
        <v/>
      </c>
      <c r="BX488" s="253" t="str">
        <f>IF(COUNT(AM493)=0,"",AM493)</f>
        <v/>
      </c>
      <c r="BY488" s="253" t="str">
        <f>IF(COUNT(AM495)=0,"",AM495)</f>
        <v/>
      </c>
      <c r="BZ488" s="253" t="str">
        <f>IF(COUNT(AM497)=0,"",AM497)</f>
        <v/>
      </c>
      <c r="CA488" s="253" t="str">
        <f>IF(COUNT(AM499)=0,"",AM499)</f>
        <v/>
      </c>
      <c r="CB488" s="253" t="str">
        <f>IF(COUNT(AM501)=0,"",AM501)</f>
        <v/>
      </c>
      <c r="CC488" s="253" t="str">
        <f>IF(COUNT(AM503)=0,"",AM503)</f>
        <v/>
      </c>
      <c r="CD488" s="253" t="str">
        <f>IF(COUNT(AM505)=0,"",AM505)</f>
        <v/>
      </c>
      <c r="CE488" s="253" t="str">
        <f>IF(COUNT(AM507)=0,"",AM507)</f>
        <v/>
      </c>
      <c r="CF488" s="253" t="str">
        <f>IF(COUNT(AM509)=0,"",AM509)</f>
        <v/>
      </c>
      <c r="CG488" s="253" t="str">
        <f>IF(COUNT(AM511)=0,"",AM511)</f>
        <v/>
      </c>
      <c r="CH488" s="257"/>
      <c r="CI488" s="257"/>
      <c r="CJ488" s="257"/>
      <c r="CK488" s="257"/>
      <c r="CL488" s="257"/>
      <c r="CM488" s="257"/>
      <c r="CN488" s="257"/>
      <c r="CO488" s="257"/>
      <c r="CP488" s="257"/>
      <c r="CQ488" s="257"/>
    </row>
    <row r="489" spans="3:100" s="243" customFormat="1" ht="13.5" customHeight="1">
      <c r="C489" s="604" t="e">
        <f>DATE(#REF!-2,1,1)</f>
        <v>#REF!</v>
      </c>
      <c r="D489" s="605"/>
      <c r="E489" s="613" t="s">
        <v>275</v>
      </c>
      <c r="F489" s="614"/>
      <c r="G489" s="615"/>
      <c r="H489" s="255"/>
      <c r="I489" s="255"/>
      <c r="J489" s="255"/>
      <c r="K489" s="255"/>
      <c r="L489" s="255"/>
      <c r="M489" s="255"/>
      <c r="N489" s="255"/>
      <c r="O489" s="255"/>
      <c r="P489" s="256"/>
      <c r="Q489" s="256"/>
      <c r="R489" s="256"/>
      <c r="S489" s="256"/>
      <c r="T489" s="255"/>
      <c r="U489" s="578"/>
      <c r="V489" s="644"/>
      <c r="W489" s="644"/>
      <c r="X489" s="644"/>
      <c r="Y489" s="644"/>
      <c r="Z489" s="579"/>
      <c r="AA489" s="257"/>
      <c r="AB489" s="257"/>
      <c r="AC489" s="257"/>
      <c r="AD489" s="604" t="e">
        <f>DATE(#REF!-2,1,1)</f>
        <v>#REF!</v>
      </c>
      <c r="AE489" s="605"/>
      <c r="AF489" s="613" t="s">
        <v>198</v>
      </c>
      <c r="AG489" s="614"/>
      <c r="AH489" s="615"/>
      <c r="AI489" s="255"/>
      <c r="AJ489" s="255"/>
      <c r="AK489" s="255"/>
      <c r="AL489" s="255"/>
      <c r="AM489" s="255"/>
      <c r="AN489" s="255"/>
      <c r="AO489" s="255"/>
      <c r="AP489" s="255"/>
      <c r="AQ489" s="255"/>
      <c r="AR489" s="258" t="str">
        <f>IF(COUNT(P489,Q489)&lt;&gt;2,"",ROUND(MIN(P489,Q489)*Q488,#REF!))</f>
        <v/>
      </c>
      <c r="AS489" s="258" t="str">
        <f>IF(COUNT(Q489,R489)&lt;&gt;2,"",ROUND(MIN(Q489,R489)*R488,#REF!))</f>
        <v/>
      </c>
      <c r="AT489" s="258" t="str">
        <f>IF(COUNT(R489,S489)&lt;&gt;2,"",ROUND(MIN(R489,S489)*S488,#REF!))</f>
        <v/>
      </c>
      <c r="AU489" s="255"/>
      <c r="AX489" s="280"/>
      <c r="AY489" s="280"/>
      <c r="AZ489" s="280"/>
      <c r="BA489" s="280"/>
      <c r="BB489" s="246"/>
      <c r="BC489" s="648"/>
      <c r="BD489" s="649"/>
      <c r="BE489" s="649"/>
      <c r="BF489" s="650"/>
      <c r="BG489" s="259"/>
      <c r="BH489" s="259"/>
      <c r="BI489" s="259"/>
      <c r="BJ489" s="259"/>
      <c r="BK489" s="259"/>
      <c r="BL489" s="259"/>
      <c r="BM489" s="259"/>
      <c r="BN489" s="259"/>
      <c r="BO489" s="259"/>
      <c r="BP489" s="259"/>
      <c r="BQ489" s="259"/>
      <c r="BR489" s="259"/>
      <c r="BS489" s="599"/>
      <c r="BT489" s="643"/>
      <c r="BU489" s="600"/>
      <c r="BV489" s="322" t="s">
        <v>172</v>
      </c>
      <c r="BW489" s="253" t="str">
        <f>IF(COUNT(AR489)=0,"",AR489)</f>
        <v/>
      </c>
      <c r="BX489" s="253" t="str">
        <f>IF(COUNT(AR493)=0,"",AR493)</f>
        <v/>
      </c>
      <c r="BY489" s="253" t="str">
        <f>IF(COUNT(AR495)=0,"",AR495)</f>
        <v/>
      </c>
      <c r="BZ489" s="253" t="str">
        <f>IF(COUNT(AR497)=0,"",AR497)</f>
        <v/>
      </c>
      <c r="CA489" s="253" t="str">
        <f>IF(COUNT(AR499)=0,"",AR499)</f>
        <v/>
      </c>
      <c r="CB489" s="253" t="str">
        <f>IF(COUNT(AR501)=0,"",AR501)</f>
        <v/>
      </c>
      <c r="CC489" s="253" t="str">
        <f>IF(COUNT(AR503)=0,"",AR503)</f>
        <v/>
      </c>
      <c r="CD489" s="253" t="str">
        <f>IF(COUNT(AR505)=0,"",AR505)</f>
        <v/>
      </c>
      <c r="CE489" s="253" t="str">
        <f>IF(COUNT(AR507)=0,"",AR507)</f>
        <v/>
      </c>
      <c r="CF489" s="253" t="str">
        <f>IF(COUNT(AR509)=0,"",AR509)</f>
        <v/>
      </c>
      <c r="CG489" s="253" t="str">
        <f>IF(COUNT(AR511)=0,"",AR511)</f>
        <v/>
      </c>
      <c r="CH489" s="257"/>
      <c r="CI489" s="257"/>
      <c r="CJ489" s="257"/>
      <c r="CK489" s="257"/>
      <c r="CL489" s="257"/>
      <c r="CM489" s="257"/>
      <c r="CN489" s="257"/>
      <c r="CO489" s="257"/>
      <c r="CP489" s="257"/>
      <c r="CQ489" s="257"/>
    </row>
    <row r="490" spans="3:100" s="243" customFormat="1" ht="13.5" customHeight="1">
      <c r="C490" s="606"/>
      <c r="D490" s="607"/>
      <c r="E490" s="608" t="s">
        <v>252</v>
      </c>
      <c r="F490" s="609"/>
      <c r="G490" s="610"/>
      <c r="H490" s="260"/>
      <c r="I490" s="260"/>
      <c r="J490" s="260"/>
      <c r="K490" s="260"/>
      <c r="L490" s="260"/>
      <c r="M490" s="260"/>
      <c r="N490" s="260"/>
      <c r="O490" s="260"/>
      <c r="P490" s="261"/>
      <c r="Q490" s="261"/>
      <c r="R490" s="261"/>
      <c r="S490" s="261"/>
      <c r="T490" s="262" t="str">
        <f>IF(COUNT(H490:S490)=0,"",SUMPRODUCT(ROUND(H490:S490,#REF!)))</f>
        <v/>
      </c>
      <c r="U490" s="645"/>
      <c r="V490" s="646"/>
      <c r="W490" s="646"/>
      <c r="X490" s="646"/>
      <c r="Y490" s="646"/>
      <c r="Z490" s="647"/>
      <c r="AA490" s="257"/>
      <c r="AB490" s="257"/>
      <c r="AC490" s="257"/>
      <c r="AD490" s="606"/>
      <c r="AE490" s="607"/>
      <c r="AF490" s="608" t="s">
        <v>199</v>
      </c>
      <c r="AG490" s="609"/>
      <c r="AH490" s="610"/>
      <c r="AI490" s="263"/>
      <c r="AJ490" s="263"/>
      <c r="AK490" s="263"/>
      <c r="AL490" s="263"/>
      <c r="AM490" s="263"/>
      <c r="AN490" s="263"/>
      <c r="AO490" s="263"/>
      <c r="AP490" s="263"/>
      <c r="AQ490" s="263"/>
      <c r="AR490" s="264" t="str">
        <f>IF(COUNT(Q489:Q490)=0,"",ROUND(Q490/(Q489*24*AR488/1000),3))</f>
        <v/>
      </c>
      <c r="AS490" s="264" t="str">
        <f>IF(COUNT(R489:R490)=0,"",ROUND(R490/(R489*24*AS488/1000),3))</f>
        <v/>
      </c>
      <c r="AT490" s="264" t="str">
        <f>IF(COUNT(S489:S490)=0,"",ROUND(S490/(S489*24*AT488/1000),3))</f>
        <v/>
      </c>
      <c r="AU490" s="265" t="str">
        <f>IF(COUNT(AI490:AT490)=0,"",AVERAGE(AI490:AT490))</f>
        <v/>
      </c>
      <c r="AX490" s="280"/>
      <c r="AY490" s="280"/>
      <c r="AZ490" s="280"/>
      <c r="BA490" s="280"/>
      <c r="BB490" s="246"/>
      <c r="BC490" s="594" t="s">
        <v>205</v>
      </c>
      <c r="BD490" s="594"/>
      <c r="BE490" s="594"/>
      <c r="BF490" s="594"/>
      <c r="BG490" s="253" t="str">
        <f>IF(COUNT(H494)=0,"",ROUND(H494,#REF!))</f>
        <v/>
      </c>
      <c r="BH490" s="253" t="str">
        <f>IF(COUNT(I494)=0,"",ROUND(I494,#REF!))</f>
        <v/>
      </c>
      <c r="BI490" s="253" t="str">
        <f>IF(COUNT(J494)=0,"",ROUND(J494,#REF!))</f>
        <v/>
      </c>
      <c r="BJ490" s="253" t="str">
        <f>IF(COUNT(K494)=0,"",ROUND(K494,#REF!))</f>
        <v/>
      </c>
      <c r="BK490" s="253" t="str">
        <f>IF(COUNT(L494)=0,"",ROUND(L494,#REF!))</f>
        <v/>
      </c>
      <c r="BL490" s="253" t="str">
        <f>IF(COUNT(M494)=0,"",ROUND(M494,#REF!))</f>
        <v/>
      </c>
      <c r="BM490" s="253" t="str">
        <f>IF(COUNT(N494)=0,"",ROUND(N494,#REF!))</f>
        <v/>
      </c>
      <c r="BN490" s="253" t="str">
        <f>IF(COUNT(O494)=0,"",ROUND(O494,#REF!))</f>
        <v/>
      </c>
      <c r="BO490" s="253" t="str">
        <f>IF(COUNT(P494)=0,"",ROUND(P494,#REF!))</f>
        <v/>
      </c>
      <c r="BP490" s="253" t="str">
        <f>IF(COUNT(Q494)=0,"",ROUND(Q494,#REF!))</f>
        <v/>
      </c>
      <c r="BQ490" s="253" t="str">
        <f>IF(COUNT(R494)=0,"",ROUND(R494,#REF!))</f>
        <v/>
      </c>
      <c r="BR490" s="253" t="str">
        <f>IF(COUNT(S494)=0,"",ROUND(S494,#REF!))</f>
        <v/>
      </c>
      <c r="BS490" s="634" t="s">
        <v>205</v>
      </c>
      <c r="BT490" s="635"/>
      <c r="BU490" s="636"/>
      <c r="BV490" s="322" t="s">
        <v>25</v>
      </c>
      <c r="BW490" s="253" t="str">
        <f>IF(COUNT(T492)=0,"",T492)</f>
        <v/>
      </c>
      <c r="BX490" s="253" t="str">
        <f>IF(COUNT(T494)=0,"",T494)</f>
        <v/>
      </c>
      <c r="BY490" s="253" t="str">
        <f>IF(COUNT(T496)=0,"",T496)</f>
        <v/>
      </c>
      <c r="BZ490" s="266" t="str">
        <f>IF(COUNT(T498)=0,"",T498)</f>
        <v/>
      </c>
      <c r="CA490" s="253" t="str">
        <f>IF(COUNT(T500)=0,"",T500)</f>
        <v/>
      </c>
      <c r="CB490" s="253" t="str">
        <f>IF(COUNT(T502)=0,"",T502)</f>
        <v/>
      </c>
      <c r="CC490" s="253" t="str">
        <f>IF(COUNT(T504)=0,"",T504)</f>
        <v/>
      </c>
      <c r="CD490" s="253" t="str">
        <f>IF(COUNT(T506)=0,"",T506)</f>
        <v/>
      </c>
      <c r="CE490" s="253" t="str">
        <f>IF(COUNT(T508)=0,"",T508)</f>
        <v/>
      </c>
      <c r="CF490" s="253" t="str">
        <f>IF(COUNT(T510)=0,"",T510)</f>
        <v/>
      </c>
      <c r="CG490" s="253" t="str">
        <f>IF(COUNT(T512)=0,"",T512)</f>
        <v/>
      </c>
      <c r="CH490" s="257"/>
      <c r="CI490" s="257"/>
      <c r="CJ490" s="257"/>
      <c r="CK490" s="257"/>
      <c r="CL490" s="257"/>
      <c r="CM490" s="257"/>
      <c r="CN490" s="257"/>
      <c r="CO490" s="257"/>
      <c r="CP490" s="257"/>
      <c r="CQ490" s="257"/>
    </row>
    <row r="491" spans="3:100" s="243" customFormat="1" ht="13.5" customHeight="1">
      <c r="C491" s="604" t="e">
        <f>DATE(#REF!-1,1,1)</f>
        <v>#REF!</v>
      </c>
      <c r="D491" s="605"/>
      <c r="E491" s="613" t="s">
        <v>275</v>
      </c>
      <c r="F491" s="614"/>
      <c r="G491" s="615"/>
      <c r="H491" s="256"/>
      <c r="I491" s="256"/>
      <c r="J491" s="256"/>
      <c r="K491" s="256"/>
      <c r="L491" s="256"/>
      <c r="M491" s="256"/>
      <c r="N491" s="256"/>
      <c r="O491" s="256"/>
      <c r="P491" s="256"/>
      <c r="Q491" s="256"/>
      <c r="R491" s="256"/>
      <c r="S491" s="256"/>
      <c r="T491" s="255"/>
      <c r="U491" s="613" t="s">
        <v>210</v>
      </c>
      <c r="V491" s="614"/>
      <c r="W491" s="614"/>
      <c r="X491" s="615"/>
      <c r="Y491" s="616" t="str">
        <f>IF(COUNT(S491)=0,"",ROUND(S491,#REF!))</f>
        <v/>
      </c>
      <c r="Z491" s="617"/>
      <c r="AA491" s="257"/>
      <c r="AB491" s="257"/>
      <c r="AC491" s="257"/>
      <c r="AD491" s="604" t="e">
        <f>DATE(#REF!-1,1,1)</f>
        <v>#REF!</v>
      </c>
      <c r="AE491" s="605"/>
      <c r="AF491" s="613" t="s">
        <v>198</v>
      </c>
      <c r="AG491" s="614"/>
      <c r="AH491" s="615"/>
      <c r="AI491" s="258" t="str">
        <f>IF(COUNT(S489,H491)&lt;&gt;2,"",ROUND(MIN(S489,H491)*H488,#REF!))</f>
        <v/>
      </c>
      <c r="AJ491" s="258" t="str">
        <f>IF(COUNT(H491,I491)&lt;&gt;2,"",ROUND(MIN(H491,I491)*I488,#REF!))</f>
        <v/>
      </c>
      <c r="AK491" s="258" t="str">
        <f>IF(COUNT(I491,J491)&lt;&gt;2,"",ROUND(MIN(I491,J491)*J488,#REF!))</f>
        <v/>
      </c>
      <c r="AL491" s="258" t="str">
        <f>IF(COUNT(J491,K491)&lt;&gt;2,"",ROUND(MIN(J491,K491)*K488,#REF!))</f>
        <v/>
      </c>
      <c r="AM491" s="258" t="str">
        <f>IF(COUNT(K491,L491)&lt;&gt;2,"",ROUND(MIN(K491,L491)*L488,#REF!))</f>
        <v/>
      </c>
      <c r="AN491" s="258" t="str">
        <f>IF(COUNT(L491,M491)&lt;&gt;2,"",ROUND(MIN(L491,M491)*M488,#REF!))</f>
        <v/>
      </c>
      <c r="AO491" s="258" t="str">
        <f>IF(COUNT(M491,N491)&lt;&gt;2,"",ROUND(MIN(M491,N491)*N488,#REF!))</f>
        <v/>
      </c>
      <c r="AP491" s="258" t="str">
        <f>IF(COUNT(N491,O491)&lt;&gt;2,"",ROUND(MIN(N491,O491)*O488,#REF!))</f>
        <v/>
      </c>
      <c r="AQ491" s="258" t="str">
        <f>IF(COUNT(O491,P491)&lt;&gt;2,"",ROUND(MIN(O491,P491)*P488,#REF!))</f>
        <v/>
      </c>
      <c r="AR491" s="258" t="str">
        <f>IF(COUNT(P491,Q491)&lt;&gt;2,"",ROUND(MIN(P491,Q491)*Q488,#REF!))</f>
        <v/>
      </c>
      <c r="AS491" s="258" t="str">
        <f>IF(COUNT(Q491,R491)&lt;&gt;2,"",ROUND(MIN(Q491,R491)*R488,#REF!))</f>
        <v/>
      </c>
      <c r="AT491" s="258" t="str">
        <f>IF(COUNT(R491,S491)&lt;&gt;2,"",ROUND(MIN(R491,S491)*S488,#REF!))</f>
        <v/>
      </c>
      <c r="AU491" s="255"/>
      <c r="AX491" s="280"/>
      <c r="AY491" s="280"/>
      <c r="AZ491" s="280"/>
      <c r="BB491" s="246"/>
      <c r="BC491" s="627"/>
      <c r="BD491" s="628"/>
      <c r="BE491" s="628"/>
      <c r="BF491" s="628"/>
      <c r="BG491" s="628"/>
      <c r="BH491" s="628"/>
      <c r="BI491" s="628"/>
      <c r="BJ491" s="628"/>
      <c r="BK491" s="628"/>
      <c r="BL491" s="628"/>
      <c r="BM491" s="628"/>
      <c r="BN491" s="628"/>
      <c r="BO491" s="628"/>
      <c r="BP491" s="628"/>
      <c r="BQ491" s="628"/>
      <c r="BR491" s="629"/>
      <c r="BS491" s="597" t="s">
        <v>206</v>
      </c>
      <c r="BT491" s="633"/>
      <c r="BU491" s="598"/>
      <c r="BV491" s="322" t="s">
        <v>25</v>
      </c>
      <c r="BW491" s="253" t="str">
        <f>IF(COUNT(Y491)=0,"",IF(#REF!="発電事業者",Y491,IF(SUMIF($C519:$D528,"その他事業者",L519:L528)=0,IF(Y491*L528/SUM(L519:L528)=0,"",Y491*L528/SUM(L519:L528)),ROUND(Y491*SUMIF($C519:$D528,"その他事業者",L519:L528)/SUM(L519:L528),#REF!)+Y491*L528/SUM(L519:L528))))</f>
        <v/>
      </c>
      <c r="BX491" s="253" t="str">
        <f>IF(COUNT(Y493)=0,"",IF(#REF!="発電事業者",Y493,IF(SUMIF($C519:$D528,"その他事業者",W519:W528)=0,IF(Y493*W528/SUM(W519:W528)=0,"",Y493*W528/SUM(W519:W528)),ROUND(Y493*SUMIF($C519:$D528,"その他事業者",W519:W528)/SUM(W519:W528),#REF!)+Y493*W528/SUM(W519:W528))))</f>
        <v/>
      </c>
      <c r="BY491" s="267"/>
      <c r="BZ491" s="267"/>
      <c r="CA491" s="267"/>
      <c r="CB491" s="253" t="str">
        <f>IF(COUNT(Y501)=0,"",IF(#REF!="発電事業者",Y501,IF(SUMIF($C519:$D528,"その他事業者",AA519:AA528)=0,IF(Y501*AA528/SUM(AA519:AA528)=0,"",Y501*AA528/SUM(AA519:AA528)),ROUND(Y501*SUMIF($C519:$D528,"その他事業者",AA519:AA528)/SUM(AA519:AA528),#REF!)+Y501*AA528/SUM(AA519:AA528))))</f>
        <v/>
      </c>
      <c r="CC491" s="267"/>
      <c r="CD491" s="267"/>
      <c r="CE491" s="267"/>
      <c r="CF491" s="267"/>
      <c r="CG491" s="253" t="str">
        <f>IF(COUNT(Y511)=0,"",IF(#REF!="発電事業者",Y511,IF(SUMIF($C519:$D528,"その他事業者",AF519:AF528)=0,IF(Y511*AF528/SUM(AF519:AF528)=0,"",Y511*AF528/SUM(AF519:AF528)),ROUND(Y511*SUMIF($C519:$D528,"その他事業者",AF519:AF528)/SUM(AF519:AF528),#REF!)+Y511*AF528/SUM(AF519:AF528))))</f>
        <v/>
      </c>
      <c r="CH491" s="257"/>
      <c r="CI491" s="257"/>
      <c r="CJ491" s="257"/>
      <c r="CK491" s="257"/>
      <c r="CL491" s="257"/>
      <c r="CM491" s="257"/>
      <c r="CN491" s="257"/>
      <c r="CO491" s="257"/>
      <c r="CP491" s="257"/>
      <c r="CQ491" s="257"/>
    </row>
    <row r="492" spans="3:100" s="243" customFormat="1" ht="13.5" customHeight="1">
      <c r="C492" s="606"/>
      <c r="D492" s="607"/>
      <c r="E492" s="608" t="s">
        <v>252</v>
      </c>
      <c r="F492" s="609"/>
      <c r="G492" s="610"/>
      <c r="H492" s="261"/>
      <c r="I492" s="261"/>
      <c r="J492" s="261"/>
      <c r="K492" s="261"/>
      <c r="L492" s="261"/>
      <c r="M492" s="261"/>
      <c r="N492" s="261"/>
      <c r="O492" s="261"/>
      <c r="P492" s="261"/>
      <c r="Q492" s="261"/>
      <c r="R492" s="261"/>
      <c r="S492" s="261"/>
      <c r="T492" s="262" t="str">
        <f>IF(COUNT(H492:S492)=0,"",SUMPRODUCT(ROUND(H492:S492,#REF!)))</f>
        <v/>
      </c>
      <c r="U492" s="608" t="s">
        <v>211</v>
      </c>
      <c r="V492" s="609"/>
      <c r="W492" s="609"/>
      <c r="X492" s="610"/>
      <c r="Y492" s="611" t="str">
        <f>IF(COUNT(T492)=0,"",T492)</f>
        <v/>
      </c>
      <c r="Z492" s="612"/>
      <c r="AA492" s="257"/>
      <c r="AB492" s="257"/>
      <c r="AC492" s="257"/>
      <c r="AD492" s="606"/>
      <c r="AE492" s="607"/>
      <c r="AF492" s="608" t="s">
        <v>199</v>
      </c>
      <c r="AG492" s="609"/>
      <c r="AH492" s="610"/>
      <c r="AI492" s="264" t="str">
        <f t="shared" ref="AI492:AT492" si="116">IF(COUNT(H491:H492)=0,"",ROUND(H492/(H491*24*AI488/1000),3))</f>
        <v/>
      </c>
      <c r="AJ492" s="264" t="str">
        <f t="shared" si="116"/>
        <v/>
      </c>
      <c r="AK492" s="264" t="str">
        <f t="shared" si="116"/>
        <v/>
      </c>
      <c r="AL492" s="264" t="str">
        <f t="shared" si="116"/>
        <v/>
      </c>
      <c r="AM492" s="264" t="str">
        <f t="shared" si="116"/>
        <v/>
      </c>
      <c r="AN492" s="264" t="str">
        <f t="shared" si="116"/>
        <v/>
      </c>
      <c r="AO492" s="264" t="str">
        <f t="shared" si="116"/>
        <v/>
      </c>
      <c r="AP492" s="264" t="str">
        <f t="shared" si="116"/>
        <v/>
      </c>
      <c r="AQ492" s="264" t="str">
        <f t="shared" si="116"/>
        <v/>
      </c>
      <c r="AR492" s="264" t="str">
        <f t="shared" si="116"/>
        <v/>
      </c>
      <c r="AS492" s="264" t="str">
        <f t="shared" si="116"/>
        <v/>
      </c>
      <c r="AT492" s="264" t="str">
        <f t="shared" si="116"/>
        <v/>
      </c>
      <c r="AU492" s="265" t="str">
        <f>IF(COUNT(AI492:AT492)=0,"",AVERAGE(AI492:AT492))</f>
        <v/>
      </c>
      <c r="AX492" s="280"/>
      <c r="AY492" s="280"/>
      <c r="AZ492" s="280"/>
      <c r="BB492" s="246"/>
      <c r="BC492" s="630"/>
      <c r="BD492" s="631"/>
      <c r="BE492" s="631"/>
      <c r="BF492" s="631"/>
      <c r="BG492" s="631"/>
      <c r="BH492" s="631"/>
      <c r="BI492" s="631"/>
      <c r="BJ492" s="631"/>
      <c r="BK492" s="631"/>
      <c r="BL492" s="631"/>
      <c r="BM492" s="631"/>
      <c r="BN492" s="631"/>
      <c r="BO492" s="631"/>
      <c r="BP492" s="631"/>
      <c r="BQ492" s="631"/>
      <c r="BR492" s="632"/>
      <c r="BS492" s="634" t="s">
        <v>207</v>
      </c>
      <c r="BT492" s="635"/>
      <c r="BU492" s="636"/>
      <c r="BV492" s="322" t="s">
        <v>25</v>
      </c>
      <c r="BW492" s="253" t="str">
        <f>IF(COUNT(Y492)=0,"",Y492)</f>
        <v/>
      </c>
      <c r="BX492" s="253" t="str">
        <f>IF(COUNT(Y494)=0,"",Y494)</f>
        <v/>
      </c>
      <c r="BY492" s="267"/>
      <c r="BZ492" s="267"/>
      <c r="CA492" s="267"/>
      <c r="CB492" s="253" t="str">
        <f>IF(COUNT(Y502)=0,"",Y502)</f>
        <v/>
      </c>
      <c r="CC492" s="267"/>
      <c r="CD492" s="267"/>
      <c r="CE492" s="267"/>
      <c r="CF492" s="267"/>
      <c r="CG492" s="253" t="str">
        <f>IF(COUNT(Y512)=0,"",Y512)</f>
        <v/>
      </c>
      <c r="CH492" s="257"/>
      <c r="CI492" s="257"/>
      <c r="CJ492" s="257"/>
      <c r="CK492" s="257"/>
      <c r="CL492" s="257"/>
      <c r="CM492" s="257"/>
      <c r="CN492" s="257"/>
      <c r="CO492" s="257"/>
      <c r="CP492" s="257"/>
      <c r="CQ492" s="257"/>
    </row>
    <row r="493" spans="3:100" s="243" customFormat="1" ht="13.5" customHeight="1">
      <c r="C493" s="604" t="e">
        <f>DATE(#REF!,1,1)</f>
        <v>#REF!</v>
      </c>
      <c r="D493" s="605"/>
      <c r="E493" s="613" t="s">
        <v>275</v>
      </c>
      <c r="F493" s="614"/>
      <c r="G493" s="615"/>
      <c r="H493" s="256"/>
      <c r="I493" s="256"/>
      <c r="J493" s="256"/>
      <c r="K493" s="256"/>
      <c r="L493" s="256"/>
      <c r="M493" s="256"/>
      <c r="N493" s="256"/>
      <c r="O493" s="256"/>
      <c r="P493" s="256"/>
      <c r="Q493" s="256"/>
      <c r="R493" s="256"/>
      <c r="S493" s="256"/>
      <c r="T493" s="255"/>
      <c r="U493" s="613" t="s">
        <v>210</v>
      </c>
      <c r="V493" s="614"/>
      <c r="W493" s="614"/>
      <c r="X493" s="615"/>
      <c r="Y493" s="616" t="str">
        <f>IF(COUNT(S493)=0,"",ROUND(S493,#REF!))</f>
        <v/>
      </c>
      <c r="Z493" s="617"/>
      <c r="AA493" s="257"/>
      <c r="AB493" s="257"/>
      <c r="AC493" s="257"/>
      <c r="AD493" s="604" t="e">
        <f>DATE(#REF!,1,1)</f>
        <v>#REF!</v>
      </c>
      <c r="AE493" s="605"/>
      <c r="AF493" s="613" t="s">
        <v>198</v>
      </c>
      <c r="AG493" s="614"/>
      <c r="AH493" s="615"/>
      <c r="AI493" s="258" t="str">
        <f>IF(COUNT(S491,H493)&lt;&gt;2,"",ROUND(MIN(S491,H493)*H488,#REF!))</f>
        <v/>
      </c>
      <c r="AJ493" s="258" t="str">
        <f>IF(COUNT(H493,I493)&lt;&gt;2,"",ROUND(MIN(H493,I493)*I488,#REF!))</f>
        <v/>
      </c>
      <c r="AK493" s="258" t="str">
        <f>IF(COUNT(I493,J493)&lt;&gt;2,"",ROUND(MIN(I493,J493)*J488,#REF!))</f>
        <v/>
      </c>
      <c r="AL493" s="258" t="str">
        <f>IF(COUNT(J493,K493)&lt;&gt;2,"",ROUND(MIN(J493,K493)*K488,#REF!))</f>
        <v/>
      </c>
      <c r="AM493" s="258" t="str">
        <f>IF(COUNT(K493,L493)&lt;&gt;2,"",ROUND(MIN(K493,L493)*L488,#REF!))</f>
        <v/>
      </c>
      <c r="AN493" s="258" t="str">
        <f>IF(COUNT(L493,M493)&lt;&gt;2,"",ROUND(MIN(L493,M493)*M488,#REF!))</f>
        <v/>
      </c>
      <c r="AO493" s="258" t="str">
        <f>IF(COUNT(M493,N493)&lt;&gt;2,"",ROUND(MIN(M493,N493)*N488,#REF!))</f>
        <v/>
      </c>
      <c r="AP493" s="258" t="str">
        <f>IF(COUNT(N493,O493)&lt;&gt;2,"",ROUND(MIN(N493,O493)*O488,#REF!))</f>
        <v/>
      </c>
      <c r="AQ493" s="258" t="str">
        <f>IF(COUNT(O493,P493)&lt;&gt;2,"",ROUND(MIN(O493,P493)*P488,#REF!))</f>
        <v/>
      </c>
      <c r="AR493" s="258" t="str">
        <f>IF(COUNT(P493,Q493)&lt;&gt;2,"",ROUND(MIN(P493,Q493)*Q488,#REF!))</f>
        <v/>
      </c>
      <c r="AS493" s="258" t="str">
        <f>IF(COUNT(Q493,R493)&lt;&gt;2,"",ROUND(MIN(Q493,R493)*R488,#REF!))</f>
        <v/>
      </c>
      <c r="AT493" s="258" t="str">
        <f>IF(COUNT(R493,S493)&lt;&gt;2,"",ROUND(MIN(R493,S493)*S488,#REF!))</f>
        <v/>
      </c>
      <c r="AU493" s="255"/>
      <c r="AX493" s="268"/>
      <c r="BB493" s="268"/>
      <c r="BC493" s="245"/>
      <c r="BD493" s="245"/>
      <c r="BE493" s="245"/>
      <c r="BF493" s="245"/>
      <c r="BG493" s="245"/>
      <c r="BH493" s="245"/>
      <c r="BI493" s="245"/>
      <c r="BJ493" s="245"/>
      <c r="BK493" s="245"/>
      <c r="BL493" s="245"/>
      <c r="BM493" s="245"/>
      <c r="BN493" s="245"/>
      <c r="BO493" s="245"/>
      <c r="BP493" s="245"/>
      <c r="BQ493" s="245"/>
      <c r="BR493" s="245"/>
      <c r="BS493" s="245"/>
      <c r="BT493" s="245"/>
      <c r="BU493" s="245"/>
      <c r="BV493" s="245"/>
      <c r="BW493" s="245"/>
      <c r="BX493" s="257"/>
      <c r="BY493" s="257"/>
      <c r="BZ493" s="257"/>
      <c r="CA493" s="257"/>
      <c r="CB493" s="257"/>
      <c r="CC493" s="257"/>
      <c r="CD493" s="257"/>
      <c r="CE493" s="257"/>
      <c r="CF493" s="257"/>
      <c r="CG493" s="257"/>
      <c r="CH493" s="257"/>
      <c r="CI493" s="257"/>
      <c r="CJ493" s="257"/>
      <c r="CK493" s="257"/>
      <c r="CL493" s="257"/>
      <c r="CM493" s="257"/>
      <c r="CN493" s="257"/>
      <c r="CO493" s="257"/>
      <c r="CP493" s="257"/>
      <c r="CQ493" s="257"/>
    </row>
    <row r="494" spans="3:100" s="243" customFormat="1" ht="13.5" customHeight="1">
      <c r="C494" s="606"/>
      <c r="D494" s="607"/>
      <c r="E494" s="608" t="s">
        <v>212</v>
      </c>
      <c r="F494" s="609"/>
      <c r="G494" s="610"/>
      <c r="H494" s="261"/>
      <c r="I494" s="261"/>
      <c r="J494" s="261"/>
      <c r="K494" s="261"/>
      <c r="L494" s="261"/>
      <c r="M494" s="261"/>
      <c r="N494" s="261"/>
      <c r="O494" s="261"/>
      <c r="P494" s="261"/>
      <c r="Q494" s="261"/>
      <c r="R494" s="261"/>
      <c r="S494" s="261"/>
      <c r="T494" s="262" t="str">
        <f>IF(COUNT(H494:S494)=0,"",SUMPRODUCT(ROUND(H494:S494,#REF!)))</f>
        <v/>
      </c>
      <c r="U494" s="608" t="s">
        <v>211</v>
      </c>
      <c r="V494" s="609"/>
      <c r="W494" s="609"/>
      <c r="X494" s="610"/>
      <c r="Y494" s="611" t="str">
        <f>IF(COUNT(T494)=0,"",T494)</f>
        <v/>
      </c>
      <c r="Z494" s="612"/>
      <c r="AA494" s="257"/>
      <c r="AB494" s="257"/>
      <c r="AC494" s="257"/>
      <c r="AD494" s="606"/>
      <c r="AE494" s="607"/>
      <c r="AF494" s="608" t="s">
        <v>199</v>
      </c>
      <c r="AG494" s="609"/>
      <c r="AH494" s="610"/>
      <c r="AI494" s="264" t="str">
        <f t="shared" ref="AI494:AT494" si="117">IF(COUNT(H493:H494)=0,"",ROUND(H494/(H493*24*AI488/1000),3))</f>
        <v/>
      </c>
      <c r="AJ494" s="264" t="str">
        <f t="shared" si="117"/>
        <v/>
      </c>
      <c r="AK494" s="264" t="str">
        <f t="shared" si="117"/>
        <v/>
      </c>
      <c r="AL494" s="264" t="str">
        <f t="shared" si="117"/>
        <v/>
      </c>
      <c r="AM494" s="264" t="str">
        <f t="shared" si="117"/>
        <v/>
      </c>
      <c r="AN494" s="264" t="str">
        <f t="shared" si="117"/>
        <v/>
      </c>
      <c r="AO494" s="264" t="str">
        <f t="shared" si="117"/>
        <v/>
      </c>
      <c r="AP494" s="264" t="str">
        <f t="shared" si="117"/>
        <v/>
      </c>
      <c r="AQ494" s="264" t="str">
        <f t="shared" si="117"/>
        <v/>
      </c>
      <c r="AR494" s="264" t="str">
        <f t="shared" si="117"/>
        <v/>
      </c>
      <c r="AS494" s="264" t="str">
        <f t="shared" si="117"/>
        <v/>
      </c>
      <c r="AT494" s="264" t="str">
        <f t="shared" si="117"/>
        <v/>
      </c>
      <c r="AU494" s="265" t="str">
        <f>IF(COUNT(AI494:AT494)=0,"",AVERAGE(AI494:AT494))</f>
        <v/>
      </c>
      <c r="AX494" s="240" t="e">
        <f>IF(#REF!="発電事業者","算定結果　送電取引帳票","算定結果　受電取引帳票")</f>
        <v>#REF!</v>
      </c>
      <c r="BR494" s="268"/>
    </row>
    <row r="495" spans="3:100" s="243" customFormat="1" ht="13.5" customHeight="1">
      <c r="C495" s="604" t="e">
        <f>DATE(#REF!+1,1,1)</f>
        <v>#REF!</v>
      </c>
      <c r="D495" s="605"/>
      <c r="E495" s="613" t="s">
        <v>275</v>
      </c>
      <c r="F495" s="614"/>
      <c r="G495" s="615"/>
      <c r="H495" s="256"/>
      <c r="I495" s="256"/>
      <c r="J495" s="256"/>
      <c r="K495" s="256"/>
      <c r="L495" s="256"/>
      <c r="M495" s="256"/>
      <c r="N495" s="256"/>
      <c r="O495" s="256"/>
      <c r="P495" s="256"/>
      <c r="Q495" s="256"/>
      <c r="R495" s="256"/>
      <c r="S495" s="256"/>
      <c r="T495" s="255"/>
      <c r="U495" s="618"/>
      <c r="V495" s="619"/>
      <c r="W495" s="619"/>
      <c r="X495" s="619"/>
      <c r="Y495" s="619"/>
      <c r="Z495" s="620"/>
      <c r="AA495" s="257"/>
      <c r="AB495" s="257"/>
      <c r="AC495" s="257"/>
      <c r="AD495" s="604" t="e">
        <f>DATE(#REF!+1,1,1)</f>
        <v>#REF!</v>
      </c>
      <c r="AE495" s="605"/>
      <c r="AF495" s="613" t="s">
        <v>198</v>
      </c>
      <c r="AG495" s="614"/>
      <c r="AH495" s="615"/>
      <c r="AI495" s="258" t="str">
        <f>IF(COUNT(S493,H495)&lt;&gt;2,"",ROUND(MIN(S493,H495)*H488,#REF!))</f>
        <v/>
      </c>
      <c r="AJ495" s="258" t="str">
        <f>IF(COUNT(H495,I495)&lt;&gt;2,"",ROUND(MIN(H495,I495)*I488,#REF!))</f>
        <v/>
      </c>
      <c r="AK495" s="258" t="str">
        <f>IF(COUNT(I495,J495)&lt;&gt;2,"",ROUND(MIN(I495,J495)*J488,#REF!))</f>
        <v/>
      </c>
      <c r="AL495" s="258" t="str">
        <f>IF(COUNT(J495,K495)&lt;&gt;2,"",ROUND(MIN(J495,K495)*K488,#REF!))</f>
        <v/>
      </c>
      <c r="AM495" s="258" t="str">
        <f>IF(COUNT(K495,L495)&lt;&gt;2,"",ROUND(MIN(K495,L495)*L488,#REF!))</f>
        <v/>
      </c>
      <c r="AN495" s="258" t="str">
        <f>IF(COUNT(L495,M495)&lt;&gt;2,"",ROUND(MIN(L495,M495)*M488,#REF!))</f>
        <v/>
      </c>
      <c r="AO495" s="258" t="str">
        <f>IF(COUNT(M495,N495)&lt;&gt;2,"",ROUND(MIN(M495,N495)*N488,#REF!))</f>
        <v/>
      </c>
      <c r="AP495" s="258" t="str">
        <f>IF(COUNT(N495,O495)&lt;&gt;2,"",ROUND(MIN(N495,O495)*O488,#REF!))</f>
        <v/>
      </c>
      <c r="AQ495" s="258" t="str">
        <f>IF(COUNT(O495,P495)&lt;&gt;2,"",ROUND(MIN(O495,P495)*P488,#REF!))</f>
        <v/>
      </c>
      <c r="AR495" s="258" t="str">
        <f>IF(COUNT(P495,Q495)&lt;&gt;2,"",ROUND(MIN(P495,Q495)*Q488,#REF!))</f>
        <v/>
      </c>
      <c r="AS495" s="258" t="str">
        <f>IF(COUNT(Q495,R495)&lt;&gt;2,"",ROUND(MIN(Q495,R495)*R488,#REF!))</f>
        <v/>
      </c>
      <c r="AT495" s="258" t="str">
        <f>IF(COUNT(R495,S495)&lt;&gt;2,"",ROUND(MIN(R495,S495)*S488,#REF!))</f>
        <v/>
      </c>
      <c r="AU495" s="255"/>
      <c r="AX495" s="594" t="s">
        <v>200</v>
      </c>
      <c r="AY495" s="594"/>
      <c r="AZ495" s="595" t="s">
        <v>201</v>
      </c>
      <c r="BA495" s="594" t="s">
        <v>202</v>
      </c>
      <c r="BB495" s="594"/>
      <c r="BC495" s="594"/>
      <c r="BD495" s="595" t="s">
        <v>204</v>
      </c>
      <c r="BE495" s="597" t="s">
        <v>176</v>
      </c>
      <c r="BF495" s="598"/>
      <c r="BG495" s="601" t="e">
        <f>DATE(#REF!,1,1)</f>
        <v>#REF!</v>
      </c>
      <c r="BH495" s="602"/>
      <c r="BI495" s="602"/>
      <c r="BJ495" s="602"/>
      <c r="BK495" s="602"/>
      <c r="BL495" s="602"/>
      <c r="BM495" s="602"/>
      <c r="BN495" s="602"/>
      <c r="BO495" s="602"/>
      <c r="BP495" s="602"/>
      <c r="BQ495" s="602"/>
      <c r="BR495" s="603"/>
      <c r="BS495" s="594" t="s">
        <v>175</v>
      </c>
      <c r="BT495" s="594"/>
      <c r="BU495" s="594"/>
      <c r="BV495" s="594"/>
      <c r="BW495" s="592" t="e">
        <f>DATE(#REF!-1,1,1)</f>
        <v>#REF!</v>
      </c>
      <c r="BX495" s="592" t="e">
        <f>DATE(#REF!,1,1)</f>
        <v>#REF!</v>
      </c>
      <c r="BY495" s="592" t="e">
        <f>DATE(#REF!+1,1,1)</f>
        <v>#REF!</v>
      </c>
      <c r="BZ495" s="592" t="e">
        <f>DATE(#REF!+2,1,1)</f>
        <v>#REF!</v>
      </c>
      <c r="CA495" s="592" t="e">
        <f>DATE(#REF!+3,1,1)</f>
        <v>#REF!</v>
      </c>
      <c r="CB495" s="592" t="e">
        <f>DATE(#REF!+4,1,1)</f>
        <v>#REF!</v>
      </c>
      <c r="CC495" s="592" t="e">
        <f>DATE(#REF!+5,1,1)</f>
        <v>#REF!</v>
      </c>
      <c r="CD495" s="592" t="e">
        <f>DATE(#REF!+6,1,1)</f>
        <v>#REF!</v>
      </c>
      <c r="CE495" s="592" t="e">
        <f>DATE(#REF!+7,1,1)</f>
        <v>#REF!</v>
      </c>
      <c r="CF495" s="592" t="e">
        <f>DATE(#REF!+8,1,1)</f>
        <v>#REF!</v>
      </c>
      <c r="CG495" s="592" t="e">
        <f>DATE(#REF!+9,1,1)</f>
        <v>#REF!</v>
      </c>
      <c r="CH495" s="566" t="s">
        <v>268</v>
      </c>
      <c r="CI495" s="567"/>
      <c r="CJ495" s="567"/>
      <c r="CK495" s="567"/>
      <c r="CL495" s="567"/>
      <c r="CM495" s="567"/>
      <c r="CN495" s="567"/>
      <c r="CO495" s="567"/>
      <c r="CP495" s="567"/>
      <c r="CQ495" s="567"/>
    </row>
    <row r="496" spans="3:100" s="243" customFormat="1" ht="13.5" customHeight="1">
      <c r="C496" s="606"/>
      <c r="D496" s="607"/>
      <c r="E496" s="608" t="s">
        <v>212</v>
      </c>
      <c r="F496" s="609"/>
      <c r="G496" s="610"/>
      <c r="H496" s="261"/>
      <c r="I496" s="261"/>
      <c r="J496" s="261"/>
      <c r="K496" s="261"/>
      <c r="L496" s="261"/>
      <c r="M496" s="261"/>
      <c r="N496" s="261"/>
      <c r="O496" s="261"/>
      <c r="P496" s="261"/>
      <c r="Q496" s="261"/>
      <c r="R496" s="261"/>
      <c r="S496" s="261"/>
      <c r="T496" s="262" t="str">
        <f>IF(COUNT(H496:S496)=0,"",SUMPRODUCT(ROUND(H496:S496,#REF!)))</f>
        <v/>
      </c>
      <c r="U496" s="621"/>
      <c r="V496" s="622"/>
      <c r="W496" s="622"/>
      <c r="X496" s="622"/>
      <c r="Y496" s="622"/>
      <c r="Z496" s="623"/>
      <c r="AA496" s="257"/>
      <c r="AB496" s="257"/>
      <c r="AC496" s="257"/>
      <c r="AD496" s="606"/>
      <c r="AE496" s="607"/>
      <c r="AF496" s="608" t="s">
        <v>199</v>
      </c>
      <c r="AG496" s="609"/>
      <c r="AH496" s="610"/>
      <c r="AI496" s="264" t="str">
        <f t="shared" ref="AI496:AT496" si="118">IF(COUNT(H495:H496)=0,"",ROUND(H496/(H495*24*AI488/1000),3))</f>
        <v/>
      </c>
      <c r="AJ496" s="264" t="str">
        <f t="shared" si="118"/>
        <v/>
      </c>
      <c r="AK496" s="264" t="str">
        <f t="shared" si="118"/>
        <v/>
      </c>
      <c r="AL496" s="264" t="str">
        <f t="shared" si="118"/>
        <v/>
      </c>
      <c r="AM496" s="264" t="str">
        <f t="shared" si="118"/>
        <v/>
      </c>
      <c r="AN496" s="264" t="str">
        <f t="shared" si="118"/>
        <v/>
      </c>
      <c r="AO496" s="264" t="str">
        <f t="shared" si="118"/>
        <v/>
      </c>
      <c r="AP496" s="264" t="str">
        <f t="shared" si="118"/>
        <v/>
      </c>
      <c r="AQ496" s="264" t="str">
        <f t="shared" si="118"/>
        <v/>
      </c>
      <c r="AR496" s="264" t="str">
        <f t="shared" si="118"/>
        <v/>
      </c>
      <c r="AS496" s="264" t="str">
        <f t="shared" si="118"/>
        <v/>
      </c>
      <c r="AT496" s="264" t="str">
        <f t="shared" si="118"/>
        <v/>
      </c>
      <c r="AU496" s="265" t="str">
        <f>IF(COUNT(AI496:AT496)=0,"",AVERAGE(AI496:AT496))</f>
        <v/>
      </c>
      <c r="AX496" s="594"/>
      <c r="AY496" s="594"/>
      <c r="AZ496" s="596"/>
      <c r="BA496" s="594"/>
      <c r="BB496" s="594"/>
      <c r="BC496" s="594"/>
      <c r="BD496" s="596"/>
      <c r="BE496" s="599"/>
      <c r="BF496" s="600"/>
      <c r="BG496" s="322" t="s">
        <v>194</v>
      </c>
      <c r="BH496" s="322" t="s">
        <v>195</v>
      </c>
      <c r="BI496" s="322" t="s">
        <v>161</v>
      </c>
      <c r="BJ496" s="322" t="s">
        <v>162</v>
      </c>
      <c r="BK496" s="322" t="s">
        <v>163</v>
      </c>
      <c r="BL496" s="322" t="s">
        <v>164</v>
      </c>
      <c r="BM496" s="322" t="s">
        <v>165</v>
      </c>
      <c r="BN496" s="322" t="s">
        <v>166</v>
      </c>
      <c r="BO496" s="322" t="s">
        <v>167</v>
      </c>
      <c r="BP496" s="322" t="s">
        <v>168</v>
      </c>
      <c r="BQ496" s="322" t="s">
        <v>169</v>
      </c>
      <c r="BR496" s="322" t="s">
        <v>170</v>
      </c>
      <c r="BS496" s="594"/>
      <c r="BT496" s="594"/>
      <c r="BU496" s="594"/>
      <c r="BV496" s="594"/>
      <c r="BW496" s="593"/>
      <c r="BX496" s="593"/>
      <c r="BY496" s="593">
        <v>43101</v>
      </c>
      <c r="BZ496" s="593">
        <v>43466</v>
      </c>
      <c r="CA496" s="593">
        <v>43831</v>
      </c>
      <c r="CB496" s="593">
        <v>44197</v>
      </c>
      <c r="CC496" s="593">
        <v>44562</v>
      </c>
      <c r="CD496" s="593">
        <v>44927</v>
      </c>
      <c r="CE496" s="593">
        <v>45292</v>
      </c>
      <c r="CF496" s="593">
        <v>45658</v>
      </c>
      <c r="CG496" s="593">
        <v>46023</v>
      </c>
      <c r="CH496" s="567"/>
      <c r="CI496" s="567"/>
      <c r="CJ496" s="567"/>
      <c r="CK496" s="567"/>
      <c r="CL496" s="567"/>
      <c r="CM496" s="567"/>
      <c r="CN496" s="567"/>
      <c r="CO496" s="567"/>
      <c r="CP496" s="567"/>
      <c r="CQ496" s="567"/>
    </row>
    <row r="497" spans="3:95" s="243" customFormat="1" ht="13.5" customHeight="1">
      <c r="C497" s="604" t="e">
        <f>DATE(#REF!+2,1,1)</f>
        <v>#REF!</v>
      </c>
      <c r="D497" s="605"/>
      <c r="E497" s="613" t="s">
        <v>275</v>
      </c>
      <c r="F497" s="614"/>
      <c r="G497" s="615"/>
      <c r="H497" s="256"/>
      <c r="I497" s="256"/>
      <c r="J497" s="256"/>
      <c r="K497" s="256"/>
      <c r="L497" s="256"/>
      <c r="M497" s="256"/>
      <c r="N497" s="256"/>
      <c r="O497" s="256"/>
      <c r="P497" s="256"/>
      <c r="Q497" s="256"/>
      <c r="R497" s="256"/>
      <c r="S497" s="256"/>
      <c r="T497" s="255"/>
      <c r="U497" s="621"/>
      <c r="V497" s="622"/>
      <c r="W497" s="622"/>
      <c r="X497" s="622"/>
      <c r="Y497" s="622"/>
      <c r="Z497" s="623"/>
      <c r="AA497" s="257"/>
      <c r="AB497" s="257"/>
      <c r="AC497" s="257"/>
      <c r="AD497" s="604" t="e">
        <f>DATE(#REF!+2,1,1)</f>
        <v>#REF!</v>
      </c>
      <c r="AE497" s="605"/>
      <c r="AF497" s="613" t="s">
        <v>198</v>
      </c>
      <c r="AG497" s="614"/>
      <c r="AH497" s="615"/>
      <c r="AI497" s="258" t="str">
        <f>IF(COUNT(S495,H497)&lt;&gt;2,"",ROUND(MIN(S495,H497)*H488,#REF!))</f>
        <v/>
      </c>
      <c r="AJ497" s="258" t="str">
        <f>IF(COUNT(H497,I497)&lt;&gt;2,"",ROUND(MIN(H497,I497)*I488,#REF!))</f>
        <v/>
      </c>
      <c r="AK497" s="258" t="str">
        <f>IF(COUNT(I497,J497)&lt;&gt;2,"",ROUND(MIN(I497,J497)*J488,#REF!))</f>
        <v/>
      </c>
      <c r="AL497" s="258" t="str">
        <f>IF(COUNT(J497,K497)&lt;&gt;2,"",ROUND(MIN(J497,K497)*K488,#REF!))</f>
        <v/>
      </c>
      <c r="AM497" s="258" t="str">
        <f>IF(COUNT(K497,L497)&lt;&gt;2,"",ROUND(MIN(K497,L497)*L488,#REF!))</f>
        <v/>
      </c>
      <c r="AN497" s="258" t="str">
        <f>IF(COUNT(L497,M497)&lt;&gt;2,"",ROUND(MIN(L497,M497)*M488,#REF!))</f>
        <v/>
      </c>
      <c r="AO497" s="258" t="str">
        <f>IF(COUNT(M497,N497)&lt;&gt;2,"",ROUND(MIN(M497,N497)*N488,#REF!))</f>
        <v/>
      </c>
      <c r="AP497" s="258" t="str">
        <f>IF(COUNT(N497,O497)&lt;&gt;2,"",ROUND(MIN(N497,O497)*O488,#REF!))</f>
        <v/>
      </c>
      <c r="AQ497" s="258" t="str">
        <f>IF(COUNT(O497,P497)&lt;&gt;2,"",ROUND(MIN(O497,P497)*P488,#REF!))</f>
        <v/>
      </c>
      <c r="AR497" s="258" t="str">
        <f>IF(COUNT(P497,Q497)&lt;&gt;2,"",ROUND(MIN(P497,Q497)*Q488,#REF!))</f>
        <v/>
      </c>
      <c r="AS497" s="258" t="str">
        <f>IF(COUNT(Q497,R497)&lt;&gt;2,"",ROUND(MIN(Q497,R497)*R488,#REF!))</f>
        <v/>
      </c>
      <c r="AT497" s="258" t="str">
        <f>IF(COUNT(R497,S497)&lt;&gt;2,"",ROUND(MIN(R497,S497)*S488,#REF!))</f>
        <v/>
      </c>
      <c r="AU497" s="255"/>
      <c r="AX497" s="569" t="str">
        <f>IF(C519="","",C519)</f>
        <v/>
      </c>
      <c r="AY497" s="569"/>
      <c r="AZ497" s="587" t="str">
        <f>IF(E519="","",E519)</f>
        <v/>
      </c>
      <c r="BA497" s="590" t="str">
        <f ca="1">IF(F519="","",F519)</f>
        <v/>
      </c>
      <c r="BB497" s="590"/>
      <c r="BC497" s="590"/>
      <c r="BD497" s="587" t="str">
        <f>IF(I519="","",I519)</f>
        <v/>
      </c>
      <c r="BE497" s="578" t="e">
        <f>IF(#REF!="発電事業者","送電電力（MW）","受電電力（MW）")</f>
        <v>#REF!</v>
      </c>
      <c r="BF497" s="579"/>
      <c r="BG497" s="325" t="str">
        <f>IF(AND(COUNT(BG488)+COUNTA(E519)=2,L519&lt;&gt;""),ROUND(BG488-SUMIF(BE500:BF526,BE497,BG500:BG526),#REF!),"")</f>
        <v/>
      </c>
      <c r="BH497" s="325" t="str">
        <f>IF(AND(COUNT(BH488)+COUNTA(E519)=2,M519&lt;&gt;""),ROUND(BH488-SUMIF(BE500:BF526,BE497,BH500:BH526),#REF!),"")</f>
        <v/>
      </c>
      <c r="BI497" s="325" t="str">
        <f>IF(AND(COUNT(BI488)+COUNTA(E519)=2,N519&lt;&gt;""),ROUND(BI488-SUMIF(BE500:BF526,BE497,BI500:BI526),#REF!),"")</f>
        <v/>
      </c>
      <c r="BJ497" s="325" t="str">
        <f>IF(AND(COUNT(BJ488)+COUNTA(E519)=2,O519&lt;&gt;""),ROUND(BJ488-SUMIF(BE500:BF526,BE497,BJ500:BJ526),#REF!),"")</f>
        <v/>
      </c>
      <c r="BK497" s="325" t="str">
        <f>IF(AND(COUNT(BK488)+COUNTA(E519)=2,P519&lt;&gt;""),ROUND(BK488-SUMIF(BE500:BF526,BE497,BK500:BK526),#REF!),"")</f>
        <v/>
      </c>
      <c r="BL497" s="325" t="str">
        <f>IF(AND(COUNT(BL488)+COUNTA(E519)=2,Q519&lt;&gt;""),ROUND(BL488-SUMIF(BE500:BF526,BE497,BL500:BL526),#REF!),"")</f>
        <v/>
      </c>
      <c r="BM497" s="325" t="str">
        <f>IF(AND(COUNT(BM488)+COUNTA(E519)=2,R519&lt;&gt;""),ROUND(BM488-SUMIF(BE500:BF526,BE497,BM500:BM526),#REF!),"")</f>
        <v/>
      </c>
      <c r="BN497" s="325" t="str">
        <f>IF(AND(COUNT(BN488)+COUNTA(E519)=2,S519&lt;&gt;""),ROUND(BN488-SUMIF(BE500:BF526,BE497,BN500:BN526),#REF!),"")</f>
        <v/>
      </c>
      <c r="BO497" s="325" t="str">
        <f>IF(AND(COUNT(BO488)+COUNTA(E519)=2,T519&lt;&gt;""),ROUND(BO488-SUMIF(BE500:BF526,BE497,BO500:BO526),#REF!),"")</f>
        <v/>
      </c>
      <c r="BP497" s="325" t="str">
        <f>IF(AND(COUNT(BP488)+COUNTA(E519)=2,U519&lt;&gt;""),ROUND(BP488-SUMIF(BE500:BF526,BE497,BP500:BP526),#REF!),"")</f>
        <v/>
      </c>
      <c r="BQ497" s="325" t="str">
        <f>IF(AND(COUNT(BQ488)+COUNTA(E519)=2,V519&lt;&gt;""),ROUND(BQ488-SUMIF(BE500:BF526,BE497,BQ500:BQ526),#REF!),"")</f>
        <v/>
      </c>
      <c r="BR497" s="325" t="str">
        <f>IF(AND(COUNT(BR488)+COUNTA(E519)=2,W519&lt;&gt;""),ROUND(BR488-SUMIF(BE500:BF526,BE497,BR500:BR526),#REF!),"")</f>
        <v/>
      </c>
      <c r="BS497" s="569" t="e">
        <f>IF(#REF!="発電事業者","送電電力（MW）","受電電力（MW）")</f>
        <v>#REF!</v>
      </c>
      <c r="BT497" s="569"/>
      <c r="BU497" s="569"/>
      <c r="BV497" s="323" t="s">
        <v>171</v>
      </c>
      <c r="BW497" s="580"/>
      <c r="BX497" s="580"/>
      <c r="BY497" s="325" t="str">
        <f>IF(AND(COUNT(BY488)+COUNTA(E519)=2,X519&lt;&gt;""),ROUND(BY488-SUMIF(BV500:BV526,BV497,BY500:BY526),#REF!),"")</f>
        <v/>
      </c>
      <c r="BZ497" s="325" t="str">
        <f>IF(AND(COUNT(BZ488)+COUNTA(E519)=2,Y519&lt;&gt;""),ROUND(BZ488-SUMIF(BV500:BV526,BV497,BZ500:BZ526),#REF!),"")</f>
        <v/>
      </c>
      <c r="CA497" s="325" t="str">
        <f>IF(AND(COUNT(CA488)+COUNTA(E519)=2,Z519&lt;&gt;""),ROUND(CA488-SUMIF(BV500:BV526,BV497,CA500:CA526),#REF!),"")</f>
        <v/>
      </c>
      <c r="CB497" s="325" t="str">
        <f>IF(AND(COUNT(CB488)+COUNTA(E519)=2,AA519&lt;&gt;""),ROUND(CB488-SUMIF(BV500:BV526,BV497,CB500:CB526),#REF!),"")</f>
        <v/>
      </c>
      <c r="CC497" s="325" t="str">
        <f>IF(AND(COUNT(CC488)+COUNTA(E519)=2,AB519&lt;&gt;""),ROUND(CC488-SUMIF(BV500:BV526,BV497,CC500:CC526),#REF!),"")</f>
        <v/>
      </c>
      <c r="CD497" s="325" t="str">
        <f>IF(AND(COUNT(CD488)+COUNTA(E519)=2,AC519&lt;&gt;""),ROUND(CD488-SUMIF(BV500:BV526,BV497,CD500:CD526),#REF!),"")</f>
        <v/>
      </c>
      <c r="CE497" s="325" t="str">
        <f>IF(AND(COUNT(CE488)+COUNTA(E519)=2,AD519&lt;&gt;""),ROUND(CE488-SUMIF(BV500:BV526,BV497,CE500:CE526),#REF!),"")</f>
        <v/>
      </c>
      <c r="CF497" s="325" t="str">
        <f>IF(AND(COUNT(CF488)+COUNTA(E519)=2,AE519&lt;&gt;""),ROUND(CF488-SUMIF(BV500:BV526,BV497,CF500:CF526),#REF!),"")</f>
        <v/>
      </c>
      <c r="CG497" s="325" t="str">
        <f>IF(AND(COUNT(CG488)+COUNTA(E519)=2,AF519&lt;&gt;""),ROUND(CG488-SUMIF(BV500:BV526,BV497,CG500:CG526),#REF!),"")</f>
        <v/>
      </c>
      <c r="CH497" s="563" t="s">
        <v>117</v>
      </c>
      <c r="CI497" s="563"/>
      <c r="CJ497" s="563"/>
      <c r="CK497" s="563"/>
      <c r="CL497" s="563"/>
      <c r="CM497" s="563"/>
      <c r="CN497" s="563"/>
      <c r="CO497" s="563"/>
      <c r="CP497" s="563"/>
      <c r="CQ497" s="563"/>
    </row>
    <row r="498" spans="3:95" s="243" customFormat="1" ht="13.5" customHeight="1">
      <c r="C498" s="606"/>
      <c r="D498" s="607"/>
      <c r="E498" s="608" t="s">
        <v>212</v>
      </c>
      <c r="F498" s="609"/>
      <c r="G498" s="610"/>
      <c r="H498" s="261"/>
      <c r="I498" s="261"/>
      <c r="J498" s="261"/>
      <c r="K498" s="261"/>
      <c r="L498" s="261"/>
      <c r="M498" s="261"/>
      <c r="N498" s="261"/>
      <c r="O498" s="261"/>
      <c r="P498" s="261"/>
      <c r="Q498" s="261"/>
      <c r="R498" s="261"/>
      <c r="S498" s="261"/>
      <c r="T498" s="262" t="str">
        <f>IF(COUNT(H498:S498)=0,"",SUMPRODUCT(ROUND(H498:S498,#REF!)))</f>
        <v/>
      </c>
      <c r="U498" s="621"/>
      <c r="V498" s="622"/>
      <c r="W498" s="622"/>
      <c r="X498" s="622"/>
      <c r="Y498" s="622"/>
      <c r="Z498" s="623"/>
      <c r="AA498" s="257"/>
      <c r="AB498" s="257"/>
      <c r="AC498" s="257"/>
      <c r="AD498" s="606"/>
      <c r="AE498" s="607"/>
      <c r="AF498" s="608" t="s">
        <v>199</v>
      </c>
      <c r="AG498" s="609"/>
      <c r="AH498" s="610"/>
      <c r="AI498" s="264" t="str">
        <f t="shared" ref="AI498:AT498" si="119">IF(COUNT(H497:H498)=0,"",ROUND(H498/(H497*24*AI488/1000),3))</f>
        <v/>
      </c>
      <c r="AJ498" s="264" t="str">
        <f t="shared" si="119"/>
        <v/>
      </c>
      <c r="AK498" s="264" t="str">
        <f t="shared" si="119"/>
        <v/>
      </c>
      <c r="AL498" s="264" t="str">
        <f t="shared" si="119"/>
        <v/>
      </c>
      <c r="AM498" s="264" t="str">
        <f t="shared" si="119"/>
        <v/>
      </c>
      <c r="AN498" s="264" t="str">
        <f t="shared" si="119"/>
        <v/>
      </c>
      <c r="AO498" s="264" t="str">
        <f t="shared" si="119"/>
        <v/>
      </c>
      <c r="AP498" s="264" t="str">
        <f t="shared" si="119"/>
        <v/>
      </c>
      <c r="AQ498" s="264" t="str">
        <f t="shared" si="119"/>
        <v/>
      </c>
      <c r="AR498" s="264" t="str">
        <f t="shared" si="119"/>
        <v/>
      </c>
      <c r="AS498" s="264" t="str">
        <f t="shared" si="119"/>
        <v/>
      </c>
      <c r="AT498" s="264" t="str">
        <f t="shared" si="119"/>
        <v/>
      </c>
      <c r="AU498" s="265" t="str">
        <f>IF(COUNT(AI498:AT498)=0,"",AVERAGE(AI498:AT498))</f>
        <v/>
      </c>
      <c r="AX498" s="569"/>
      <c r="AY498" s="569"/>
      <c r="AZ498" s="588"/>
      <c r="BA498" s="590"/>
      <c r="BB498" s="590"/>
      <c r="BC498" s="590"/>
      <c r="BD498" s="588"/>
      <c r="BE498" s="583"/>
      <c r="BF498" s="584"/>
      <c r="BG498" s="259"/>
      <c r="BH498" s="259"/>
      <c r="BI498" s="259"/>
      <c r="BJ498" s="259"/>
      <c r="BK498" s="259"/>
      <c r="BL498" s="259"/>
      <c r="BM498" s="259"/>
      <c r="BN498" s="259"/>
      <c r="BO498" s="259"/>
      <c r="BP498" s="259"/>
      <c r="BQ498" s="259"/>
      <c r="BR498" s="259"/>
      <c r="BS498" s="569"/>
      <c r="BT498" s="569"/>
      <c r="BU498" s="569"/>
      <c r="BV498" s="323" t="s">
        <v>172</v>
      </c>
      <c r="BW498" s="581"/>
      <c r="BX498" s="581"/>
      <c r="BY498" s="325" t="str">
        <f>IF(AND(COUNT(BY489)+COUNTA(E519)=2,X519&lt;&gt;""),ROUND(BY489-SUMIF(BV500:BV526,BV498,BY500:BY526),#REF!),"")</f>
        <v/>
      </c>
      <c r="BZ498" s="325" t="str">
        <f>IF(AND(COUNT(BZ489)+COUNTA(E519)=2,Y519&lt;&gt;""),ROUND(BZ489-SUMIF(BV500:BV526,BV498,BZ500:BZ526),#REF!),"")</f>
        <v/>
      </c>
      <c r="CA498" s="325" t="str">
        <f>IF(AND(COUNT(CA489)+COUNTA(E519)=2,Z519&lt;&gt;""),ROUND(CA489-SUMIF(BV500:BV526,BV498,CA500:CA526),#REF!),"")</f>
        <v/>
      </c>
      <c r="CB498" s="325" t="str">
        <f>IF(AND(COUNT(CB489)+COUNTA(E519)=2,AA519&lt;&gt;""),ROUND(CB489-SUMIF(BV500:BV526,BV498,CB500:CB526),#REF!),"")</f>
        <v/>
      </c>
      <c r="CC498" s="325" t="str">
        <f>IF(AND(COUNT(CC489)+COUNTA(E519)=2,AB519&lt;&gt;""),ROUND(CC489-SUMIF(BV500:BV526,BV498,CC500:CC526),#REF!),"")</f>
        <v/>
      </c>
      <c r="CD498" s="325" t="str">
        <f>IF(AND(COUNT(CD489)+COUNTA(E519)=2,AC519&lt;&gt;""),ROUND(CD489-SUMIF(BV500:BV526,BV498,CD500:CD526),#REF!),"")</f>
        <v/>
      </c>
      <c r="CE498" s="325" t="str">
        <f>IF(AND(COUNT(CE489)+COUNTA(E519)=2,AD519&lt;&gt;""),ROUND(CE489-SUMIF(BV500:BV526,BV498,CE500:CE526),#REF!),"")</f>
        <v/>
      </c>
      <c r="CF498" s="325" t="str">
        <f>IF(AND(COUNT(CF489)+COUNTA(E519)=2,AE519&lt;&gt;""),ROUND(CF489-SUMIF(BV500:BV526,BV498,CF500:CF526),#REF!),"")</f>
        <v/>
      </c>
      <c r="CG498" s="325" t="str">
        <f>IF(AND(COUNT(CG489)+COUNTA(E519)=2,AF519&lt;&gt;""),ROUND(CG489-SUMIF(BV500:BV526,BV498,CG500:CG526),#REF!),"")</f>
        <v/>
      </c>
      <c r="CH498" s="564" t="str">
        <f>IF(CH497="","",CH497)</f>
        <v>風力</v>
      </c>
      <c r="CI498" s="564"/>
      <c r="CJ498" s="564"/>
      <c r="CK498" s="564"/>
      <c r="CL498" s="564"/>
      <c r="CM498" s="564"/>
      <c r="CN498" s="564"/>
      <c r="CO498" s="564"/>
      <c r="CP498" s="564"/>
      <c r="CQ498" s="564"/>
    </row>
    <row r="499" spans="3:95" s="243" customFormat="1" ht="13.5" customHeight="1">
      <c r="C499" s="604" t="e">
        <f>DATE(#REF!+3,1,1)</f>
        <v>#REF!</v>
      </c>
      <c r="D499" s="605"/>
      <c r="E499" s="613" t="s">
        <v>275</v>
      </c>
      <c r="F499" s="614"/>
      <c r="G499" s="615"/>
      <c r="H499" s="256"/>
      <c r="I499" s="256"/>
      <c r="J499" s="256"/>
      <c r="K499" s="256"/>
      <c r="L499" s="256"/>
      <c r="M499" s="256"/>
      <c r="N499" s="256"/>
      <c r="O499" s="256"/>
      <c r="P499" s="256"/>
      <c r="Q499" s="256"/>
      <c r="R499" s="256"/>
      <c r="S499" s="256"/>
      <c r="T499" s="255"/>
      <c r="U499" s="621"/>
      <c r="V499" s="622"/>
      <c r="W499" s="622"/>
      <c r="X499" s="622"/>
      <c r="Y499" s="622"/>
      <c r="Z499" s="623"/>
      <c r="AA499" s="257"/>
      <c r="AB499" s="257"/>
      <c r="AC499" s="257"/>
      <c r="AD499" s="604" t="e">
        <f>DATE(#REF!+3,1,1)</f>
        <v>#REF!</v>
      </c>
      <c r="AE499" s="605"/>
      <c r="AF499" s="613" t="s">
        <v>198</v>
      </c>
      <c r="AG499" s="614"/>
      <c r="AH499" s="615"/>
      <c r="AI499" s="258" t="str">
        <f>IF(COUNT(S497,H499)&lt;&gt;2,"",ROUND(MIN(S497,H499)*H488,#REF!))</f>
        <v/>
      </c>
      <c r="AJ499" s="258" t="str">
        <f>IF(COUNT(H499,I499)&lt;&gt;2,"",ROUND(MIN(H499,I499)*I488,#REF!))</f>
        <v/>
      </c>
      <c r="AK499" s="258" t="str">
        <f>IF(COUNT(I499,J499)&lt;&gt;2,"",ROUND(MIN(I499,J499)*J488,#REF!))</f>
        <v/>
      </c>
      <c r="AL499" s="258" t="str">
        <f>IF(COUNT(J499,K499)&lt;&gt;2,"",ROUND(MIN(J499,K499)*K488,#REF!))</f>
        <v/>
      </c>
      <c r="AM499" s="258" t="str">
        <f>IF(COUNT(K499,L499)&lt;&gt;2,"",ROUND(MIN(K499,L499)*L488,#REF!))</f>
        <v/>
      </c>
      <c r="AN499" s="258" t="str">
        <f>IF(COUNT(L499,M499)&lt;&gt;2,"",ROUND(MIN(L499,M499)*M488,#REF!))</f>
        <v/>
      </c>
      <c r="AO499" s="258" t="str">
        <f>IF(COUNT(M499,N499)&lt;&gt;2,"",ROUND(MIN(M499,N499)*N488,#REF!))</f>
        <v/>
      </c>
      <c r="AP499" s="258" t="str">
        <f>IF(COUNT(N499,O499)&lt;&gt;2,"",ROUND(MIN(N499,O499)*O488,#REF!))</f>
        <v/>
      </c>
      <c r="AQ499" s="258" t="str">
        <f>IF(COUNT(O499,P499)&lt;&gt;2,"",ROUND(MIN(O499,P499)*P488,#REF!))</f>
        <v/>
      </c>
      <c r="AR499" s="258" t="str">
        <f>IF(COUNT(P499,Q499)&lt;&gt;2,"",ROUND(MIN(P499,Q499)*Q488,#REF!))</f>
        <v/>
      </c>
      <c r="AS499" s="258" t="str">
        <f>IF(COUNT(Q499,R499)&lt;&gt;2,"",ROUND(MIN(Q499,R499)*R488,#REF!))</f>
        <v/>
      </c>
      <c r="AT499" s="258" t="str">
        <f>IF(COUNT(R499,S499)&lt;&gt;2,"",ROUND(MIN(R499,S499)*S488,#REF!))</f>
        <v/>
      </c>
      <c r="AU499" s="255"/>
      <c r="AX499" s="569"/>
      <c r="AY499" s="569"/>
      <c r="AZ499" s="589"/>
      <c r="BA499" s="590"/>
      <c r="BB499" s="590"/>
      <c r="BC499" s="590"/>
      <c r="BD499" s="589"/>
      <c r="BE499" s="585" t="e">
        <f>IF(#REF!="発電事業者","月間送電電力量（GWh）","月間受電電力量（GWh）")</f>
        <v>#REF!</v>
      </c>
      <c r="BF499" s="586"/>
      <c r="BG499" s="297" t="str">
        <f>IF(AND(COUNT(BG490)+COUNTA(E519)=2,L519&lt;&gt;""),ROUND(BG490-SUMIF(BE500:BF526,BE499,BG500:BG526),#REF!),"")</f>
        <v/>
      </c>
      <c r="BH499" s="297" t="str">
        <f>IF(AND(COUNT(BH490)+COUNTA(E519)=2,M519&lt;&gt;""),ROUND(BH490-SUMIF(BE500:BF526,BE499,BH500:BH526),#REF!),"")</f>
        <v/>
      </c>
      <c r="BI499" s="297" t="str">
        <f>IF(AND(COUNT(BI490)+COUNTA(E519)=2,N519&lt;&gt;""),ROUND(BI490-SUMIF(BE500:BF526,BE499,BI500:BI526),#REF!),"")</f>
        <v/>
      </c>
      <c r="BJ499" s="297" t="str">
        <f>IF(AND(COUNT(BJ490)+COUNTA(E519)=2,O519&lt;&gt;""),ROUND(BJ490-SUMIF(BE500:BF526,BE499,BJ500:BJ526),#REF!),"")</f>
        <v/>
      </c>
      <c r="BK499" s="297" t="str">
        <f>IF(AND(COUNT(BK490)+COUNTA(E519)=2,P519&lt;&gt;""),ROUND(BK490-SUMIF(BE500:BF526,BE499,BK500:BK526),#REF!),"")</f>
        <v/>
      </c>
      <c r="BL499" s="297" t="str">
        <f>IF(AND(COUNT(BL490)+COUNTA(E519)=2,Q519&lt;&gt;""),ROUND(BL490-SUMIF(BE500:BF526,BE499,BL500:BL526),#REF!),"")</f>
        <v/>
      </c>
      <c r="BM499" s="297" t="str">
        <f>IF(AND(COUNT(BM490)+COUNTA(E519)=2,R519&lt;&gt;""),ROUND(BM490-SUMIF(BE500:BF526,BE499,BM500:BM526),#REF!),"")</f>
        <v/>
      </c>
      <c r="BN499" s="297" t="str">
        <f>IF(AND(COUNT(BN490)+COUNTA(E519)=2,S519&lt;&gt;""),ROUND(BN490-SUMIF(BE500:BF526,BE499,BN500:BN526),#REF!),"")</f>
        <v/>
      </c>
      <c r="BO499" s="297" t="str">
        <f>IF(AND(COUNT(BO490)+COUNTA(E519)=2,T519&lt;&gt;""),ROUND(BO490-SUMIF(BE500:BF526,BE499,BO500:BO526),#REF!),"")</f>
        <v/>
      </c>
      <c r="BP499" s="297" t="str">
        <f>IF(AND(COUNT(BP490)+COUNTA(E519)=2,U519&lt;&gt;""),ROUND(BP490-SUMIF(BE500:BF526,BE499,BP500:BP526),#REF!),"")</f>
        <v/>
      </c>
      <c r="BQ499" s="297" t="str">
        <f>IF(AND(COUNT(BQ490)+COUNTA(E519)=2,V519&lt;&gt;""),ROUND(BQ490-SUMIF(BE500:BF526,BE499,BQ500:BQ526),#REF!),"")</f>
        <v/>
      </c>
      <c r="BR499" s="297" t="str">
        <f>IF(AND(COUNT(BR490)+COUNTA(E519)=2,W519&lt;&gt;""),ROUND(BR490-SUMIF(BE500:BF526,BE499,BR500:BR526),#REF!),"")</f>
        <v/>
      </c>
      <c r="BS499" s="569" t="e">
        <f>IF(#REF!="発電事業者","年間送電電力量（GWh）","年間受電電力量（GWh）")</f>
        <v>#REF!</v>
      </c>
      <c r="BT499" s="569"/>
      <c r="BU499" s="569"/>
      <c r="BV499" s="323" t="s">
        <v>25</v>
      </c>
      <c r="BW499" s="582"/>
      <c r="BX499" s="582"/>
      <c r="BY499" s="325" t="str">
        <f>IF(AND(COUNT(BY490)+COUNTA(E519)=2,X519&lt;&gt;""),ROUND(BY490-SUMIF(BV500:BV526,BV499,BY500:BY526),#REF!),"")</f>
        <v/>
      </c>
      <c r="BZ499" s="325" t="str">
        <f>IF(AND(COUNT(BZ490)+COUNTA(E519)=2,Y519&lt;&gt;""),ROUND(BZ490-SUMIF(BV500:BV526,BV499,BZ500:BZ526),#REF!),"")</f>
        <v/>
      </c>
      <c r="CA499" s="325" t="str">
        <f>IF(AND(COUNT(CA490)+COUNTA(E519)=2,Z519&lt;&gt;""),ROUND(CA490-SUMIF(BV500:BV526,BV499,CA500:CA526),#REF!),"")</f>
        <v/>
      </c>
      <c r="CB499" s="325" t="str">
        <f>IF(AND(COUNT(CB490)+COUNTA(E519)=2,AA519&lt;&gt;""),ROUND(CB490-SUMIF(BV500:BV526,BV499,CB500:CB526),#REF!),"")</f>
        <v/>
      </c>
      <c r="CC499" s="325" t="str">
        <f>IF(AND(COUNT(CC490)+COUNTA(E519)=2,AB519&lt;&gt;""),ROUND(CC490-SUMIF(BV500:BV526,BV499,CC500:CC526),#REF!),"")</f>
        <v/>
      </c>
      <c r="CD499" s="325" t="str">
        <f>IF(AND(COUNT(CD490)+COUNTA(E519)=2,AC519&lt;&gt;""),ROUND(CD490-SUMIF(BV500:BV526,BV499,CD500:CD526),#REF!),"")</f>
        <v/>
      </c>
      <c r="CE499" s="325" t="str">
        <f>IF(AND(COUNT(CE490)+COUNTA(E519)=2,AD519&lt;&gt;""),ROUND(CE490-SUMIF(BV500:BV526,BV499,CE500:CE526),#REF!),"")</f>
        <v/>
      </c>
      <c r="CF499" s="325" t="str">
        <f>IF(AND(COUNT(CF490)+COUNTA(E519)=2,AE519&lt;&gt;""),ROUND(CF490-SUMIF(BV500:BV526,BV499,CF500:CF526),#REF!),"")</f>
        <v/>
      </c>
      <c r="CG499" s="325" t="str">
        <f>IF(AND(COUNT(CG490)+COUNTA(E519)=2,AF519&lt;&gt;""),ROUND(CG490-SUMIF(BV500:BV526,BV499,CG500:CG526),#REF!),"")</f>
        <v/>
      </c>
      <c r="CH499" s="565" t="str">
        <f>IF(COUNTA(AG519)=0,"",AG519)</f>
        <v/>
      </c>
      <c r="CI499" s="565"/>
      <c r="CJ499" s="565"/>
      <c r="CK499" s="565"/>
      <c r="CL499" s="565"/>
      <c r="CM499" s="565"/>
      <c r="CN499" s="565"/>
      <c r="CO499" s="565"/>
      <c r="CP499" s="565"/>
      <c r="CQ499" s="565"/>
    </row>
    <row r="500" spans="3:95" s="243" customFormat="1" ht="13.5" customHeight="1">
      <c r="C500" s="606"/>
      <c r="D500" s="607"/>
      <c r="E500" s="608" t="s">
        <v>212</v>
      </c>
      <c r="F500" s="609"/>
      <c r="G500" s="610"/>
      <c r="H500" s="261"/>
      <c r="I500" s="261"/>
      <c r="J500" s="261"/>
      <c r="K500" s="261"/>
      <c r="L500" s="261"/>
      <c r="M500" s="261"/>
      <c r="N500" s="261"/>
      <c r="O500" s="261"/>
      <c r="P500" s="261"/>
      <c r="Q500" s="261"/>
      <c r="R500" s="261"/>
      <c r="S500" s="261"/>
      <c r="T500" s="262" t="str">
        <f>IF(COUNT(H500:S500)=0,"",SUMPRODUCT(ROUND(H500:S500,#REF!)))</f>
        <v/>
      </c>
      <c r="U500" s="624"/>
      <c r="V500" s="625"/>
      <c r="W500" s="625"/>
      <c r="X500" s="625"/>
      <c r="Y500" s="625"/>
      <c r="Z500" s="626"/>
      <c r="AA500" s="257"/>
      <c r="AB500" s="257"/>
      <c r="AC500" s="257"/>
      <c r="AD500" s="606"/>
      <c r="AE500" s="607"/>
      <c r="AF500" s="608" t="s">
        <v>199</v>
      </c>
      <c r="AG500" s="609"/>
      <c r="AH500" s="610"/>
      <c r="AI500" s="264" t="str">
        <f t="shared" ref="AI500:AT500" si="120">IF(COUNT(H499:H500)=0,"",ROUND(H500/(H499*24*AI488/1000),3))</f>
        <v/>
      </c>
      <c r="AJ500" s="264" t="str">
        <f t="shared" si="120"/>
        <v/>
      </c>
      <c r="AK500" s="264" t="str">
        <f t="shared" si="120"/>
        <v/>
      </c>
      <c r="AL500" s="264" t="str">
        <f t="shared" si="120"/>
        <v/>
      </c>
      <c r="AM500" s="264" t="str">
        <f t="shared" si="120"/>
        <v/>
      </c>
      <c r="AN500" s="264" t="str">
        <f t="shared" si="120"/>
        <v/>
      </c>
      <c r="AO500" s="264" t="str">
        <f t="shared" si="120"/>
        <v/>
      </c>
      <c r="AP500" s="264" t="str">
        <f t="shared" si="120"/>
        <v/>
      </c>
      <c r="AQ500" s="264" t="str">
        <f t="shared" si="120"/>
        <v/>
      </c>
      <c r="AR500" s="264" t="str">
        <f t="shared" si="120"/>
        <v/>
      </c>
      <c r="AS500" s="264" t="str">
        <f t="shared" si="120"/>
        <v/>
      </c>
      <c r="AT500" s="264" t="str">
        <f t="shared" si="120"/>
        <v/>
      </c>
      <c r="AU500" s="265" t="str">
        <f>IF(COUNT(AI500:AT500)=0,"",AVERAGE(AI500:AT500))</f>
        <v/>
      </c>
      <c r="AX500" s="569" t="str">
        <f>IF(C520="","",C520)</f>
        <v/>
      </c>
      <c r="AY500" s="569"/>
      <c r="AZ500" s="587" t="str">
        <f>IF(E520="","",E520)</f>
        <v/>
      </c>
      <c r="BA500" s="590" t="str">
        <f ca="1">IF(F520="","",F520)</f>
        <v/>
      </c>
      <c r="BB500" s="590"/>
      <c r="BC500" s="590"/>
      <c r="BD500" s="587" t="str">
        <f>IF(I520="","",I520)</f>
        <v/>
      </c>
      <c r="BE500" s="578" t="e">
        <f>IF(#REF!="発電事業者","送電電力（MW）","受電電力（MW）")</f>
        <v>#REF!</v>
      </c>
      <c r="BF500" s="579"/>
      <c r="BG500" s="325" t="str">
        <f>IF(COUNT(BG488,L520)=2,ROUND(BG488*L520/SUM(L519:L528),#REF!),"")</f>
        <v/>
      </c>
      <c r="BH500" s="325" t="str">
        <f>IF(COUNT(BH488,M520)=2,ROUND(BH488*M520/SUM(M519:M528),#REF!),"")</f>
        <v/>
      </c>
      <c r="BI500" s="325" t="str">
        <f>IF(COUNT(BI488,N520)=2,ROUND(BI488*N520/SUM(N519:N528),#REF!),"")</f>
        <v/>
      </c>
      <c r="BJ500" s="325" t="str">
        <f>IF(COUNT(BJ488,O520)=2,ROUND(BJ488*O520/SUM(O519:O528),#REF!),"")</f>
        <v/>
      </c>
      <c r="BK500" s="325" t="str">
        <f>IF(COUNT(BK488,P520)=2,ROUND(BK488*P520/SUM(P519:P528),#REF!),"")</f>
        <v/>
      </c>
      <c r="BL500" s="325" t="str">
        <f>IF(COUNT(BL488,Q520)=2,ROUND(BL488*Q520/SUM(Q519:Q528),#REF!),"")</f>
        <v/>
      </c>
      <c r="BM500" s="325" t="str">
        <f>IF(COUNT(BM488,R520)=2,ROUND(BM488*R520/SUM(R519:R528),#REF!),"")</f>
        <v/>
      </c>
      <c r="BN500" s="325" t="str">
        <f>IF(COUNT(BN488,S520)=2,ROUND(BN488*S520/SUM(S519:S528),#REF!),"")</f>
        <v/>
      </c>
      <c r="BO500" s="325" t="str">
        <f>IF(COUNT(BO488,T520)=2,ROUND(BO488*T520/SUM(T519:T528),#REF!),"")</f>
        <v/>
      </c>
      <c r="BP500" s="325" t="str">
        <f>IF(COUNT(BP488,U520)=2,ROUND(BP488*U520/SUM(U519:U528),#REF!),"")</f>
        <v/>
      </c>
      <c r="BQ500" s="325" t="str">
        <f>IF(COUNT(BQ488,V520)=2,ROUND(BQ488*V520/SUM(V519:V528),#REF!),"")</f>
        <v/>
      </c>
      <c r="BR500" s="325" t="str">
        <f>IF(COUNT(BR488,W520)=2,ROUND(BR488*W520/SUM(W519:W528),#REF!),"")</f>
        <v/>
      </c>
      <c r="BS500" s="569" t="e">
        <f>IF(#REF!="発電事業者","送電電力（MW）","受電電力（MW）")</f>
        <v>#REF!</v>
      </c>
      <c r="BT500" s="569"/>
      <c r="BU500" s="569"/>
      <c r="BV500" s="323" t="s">
        <v>171</v>
      </c>
      <c r="BW500" s="580"/>
      <c r="BX500" s="580"/>
      <c r="BY500" s="325" t="str">
        <f>IF(COUNT(BY488,X520)=2,ROUND(BY488*X520/SUM(X519:X528),#REF!),"")</f>
        <v/>
      </c>
      <c r="BZ500" s="325" t="str">
        <f>IF(COUNT(BZ488,Y520)=2,ROUND(BZ488*Y520/SUM(Y519:Y528),#REF!),"")</f>
        <v/>
      </c>
      <c r="CA500" s="325" t="str">
        <f>IF(COUNT(CA488,Z520)=2,ROUND(CA488*Z520/SUM(Z519:Z528),#REF!),"")</f>
        <v/>
      </c>
      <c r="CB500" s="325" t="str">
        <f>IF(COUNT(CB488,AA520)=2,ROUND(CB488*AA520/SUM(AA519:AA528),#REF!),"")</f>
        <v/>
      </c>
      <c r="CC500" s="325" t="str">
        <f>IF(COUNT(CC488,AB520)=2,ROUND(CC488*AB520/SUM(AB519:AB528),#REF!),"")</f>
        <v/>
      </c>
      <c r="CD500" s="325" t="str">
        <f>IF(COUNT(CD488,AC520)=2,ROUND(CD488*AC520/SUM(AC519:AC528),#REF!),"")</f>
        <v/>
      </c>
      <c r="CE500" s="325" t="str">
        <f>IF(COUNT(CE488,AD520)=2,ROUND(CE488*AD520/SUM(AD519:AD528),#REF!),"")</f>
        <v/>
      </c>
      <c r="CF500" s="325" t="str">
        <f>IF(COUNT(CF488,AE520)=2,ROUND(CF488*AE520/SUM(AE519:AE528),#REF!),"")</f>
        <v/>
      </c>
      <c r="CG500" s="325" t="str">
        <f>IF(COUNT(CG488,AF520)=2,ROUND(CG488*AF520/SUM(AF519:AF528),#REF!),"")</f>
        <v/>
      </c>
      <c r="CH500" s="563" t="s">
        <v>117</v>
      </c>
      <c r="CI500" s="563"/>
      <c r="CJ500" s="563"/>
      <c r="CK500" s="563"/>
      <c r="CL500" s="563"/>
      <c r="CM500" s="563"/>
      <c r="CN500" s="563"/>
      <c r="CO500" s="563"/>
      <c r="CP500" s="563"/>
      <c r="CQ500" s="563"/>
    </row>
    <row r="501" spans="3:95" s="243" customFormat="1" ht="13.5" customHeight="1">
      <c r="C501" s="604" t="e">
        <f>DATE(#REF!+4,1,1)</f>
        <v>#REF!</v>
      </c>
      <c r="D501" s="605"/>
      <c r="E501" s="613" t="s">
        <v>275</v>
      </c>
      <c r="F501" s="614"/>
      <c r="G501" s="615"/>
      <c r="H501" s="256"/>
      <c r="I501" s="256"/>
      <c r="J501" s="256"/>
      <c r="K501" s="256"/>
      <c r="L501" s="256"/>
      <c r="M501" s="256"/>
      <c r="N501" s="256"/>
      <c r="O501" s="256"/>
      <c r="P501" s="256"/>
      <c r="Q501" s="256"/>
      <c r="R501" s="256"/>
      <c r="S501" s="256"/>
      <c r="T501" s="255"/>
      <c r="U501" s="613" t="s">
        <v>210</v>
      </c>
      <c r="V501" s="614"/>
      <c r="W501" s="614"/>
      <c r="X501" s="615"/>
      <c r="Y501" s="616" t="str">
        <f>IF(COUNT(S501)=0,"",ROUND(S501,#REF!))</f>
        <v/>
      </c>
      <c r="Z501" s="617"/>
      <c r="AA501" s="257"/>
      <c r="AB501" s="257"/>
      <c r="AC501" s="257"/>
      <c r="AD501" s="604" t="e">
        <f>DATE(#REF!+4,1,1)</f>
        <v>#REF!</v>
      </c>
      <c r="AE501" s="605"/>
      <c r="AF501" s="613" t="s">
        <v>198</v>
      </c>
      <c r="AG501" s="614"/>
      <c r="AH501" s="615"/>
      <c r="AI501" s="258" t="str">
        <f>IF(COUNT(S499,H501)&lt;&gt;2,"",ROUND(MIN(S499,H501)*H488,#REF!))</f>
        <v/>
      </c>
      <c r="AJ501" s="258" t="str">
        <f>IF(COUNT(H501,I501)&lt;&gt;2,"",ROUND(MIN(H501,I501)*I488,#REF!))</f>
        <v/>
      </c>
      <c r="AK501" s="258" t="str">
        <f>IF(COUNT(I501,J501)&lt;&gt;2,"",ROUND(MIN(I501,J501)*J488,#REF!))</f>
        <v/>
      </c>
      <c r="AL501" s="258" t="str">
        <f>IF(COUNT(J501,K501)&lt;&gt;2,"",ROUND(MIN(J501,K501)*K488,#REF!))</f>
        <v/>
      </c>
      <c r="AM501" s="258" t="str">
        <f>IF(COUNT(K501,L501)&lt;&gt;2,"",ROUND(MIN(K501,L501)*L488,#REF!))</f>
        <v/>
      </c>
      <c r="AN501" s="258" t="str">
        <f>IF(COUNT(L501,M501)&lt;&gt;2,"",ROUND(MIN(L501,M501)*M488,#REF!))</f>
        <v/>
      </c>
      <c r="AO501" s="258" t="str">
        <f>IF(COUNT(M501,N501)&lt;&gt;2,"",ROUND(MIN(M501,N501)*N488,#REF!))</f>
        <v/>
      </c>
      <c r="AP501" s="258" t="str">
        <f>IF(COUNT(N501,O501)&lt;&gt;2,"",ROUND(MIN(N501,O501)*O488,#REF!))</f>
        <v/>
      </c>
      <c r="AQ501" s="258" t="str">
        <f>IF(COUNT(O501,P501)&lt;&gt;2,"",ROUND(MIN(O501,P501)*P488,#REF!))</f>
        <v/>
      </c>
      <c r="AR501" s="258" t="str">
        <f>IF(COUNT(P501,Q501)&lt;&gt;2,"",ROUND(MIN(P501,Q501)*Q488,#REF!))</f>
        <v/>
      </c>
      <c r="AS501" s="258" t="str">
        <f>IF(COUNT(Q501,R501)&lt;&gt;2,"",ROUND(MIN(Q501,R501)*R488,#REF!))</f>
        <v/>
      </c>
      <c r="AT501" s="258" t="str">
        <f>IF(COUNT(R501,S501)&lt;&gt;2,"",ROUND(MIN(R501,S501)*S488,#REF!))</f>
        <v/>
      </c>
      <c r="AU501" s="255"/>
      <c r="AX501" s="569"/>
      <c r="AY501" s="569"/>
      <c r="AZ501" s="588"/>
      <c r="BA501" s="590"/>
      <c r="BB501" s="590"/>
      <c r="BC501" s="590"/>
      <c r="BD501" s="588"/>
      <c r="BE501" s="583"/>
      <c r="BF501" s="584"/>
      <c r="BG501" s="259"/>
      <c r="BH501" s="259"/>
      <c r="BI501" s="259"/>
      <c r="BJ501" s="259"/>
      <c r="BK501" s="259"/>
      <c r="BL501" s="259"/>
      <c r="BM501" s="259"/>
      <c r="BN501" s="259"/>
      <c r="BO501" s="259"/>
      <c r="BP501" s="259"/>
      <c r="BQ501" s="259"/>
      <c r="BR501" s="259"/>
      <c r="BS501" s="569"/>
      <c r="BT501" s="569"/>
      <c r="BU501" s="569"/>
      <c r="BV501" s="323" t="s">
        <v>172</v>
      </c>
      <c r="BW501" s="581"/>
      <c r="BX501" s="581"/>
      <c r="BY501" s="325" t="str">
        <f>IF(COUNT(BY489,X520)=2,ROUND(BY489*X520/SUM(X519:X528),#REF!),"")</f>
        <v/>
      </c>
      <c r="BZ501" s="325" t="str">
        <f>IF(COUNT(BZ489,Y520)=2,ROUND(BZ489*Y520/SUM(Y519:Y528),#REF!),"")</f>
        <v/>
      </c>
      <c r="CA501" s="325" t="str">
        <f>IF(COUNT(CA489,Z520)=2,ROUND(CA489*Z520/SUM(Z519:Z528),#REF!),"")</f>
        <v/>
      </c>
      <c r="CB501" s="325" t="str">
        <f>IF(COUNT(CB489,AA520)=2,ROUND(CB489*AA520/SUM(AA519:AA528),#REF!),"")</f>
        <v/>
      </c>
      <c r="CC501" s="325" t="str">
        <f>IF(COUNT(CC489,AB520)=2,ROUND(CC489*AB520/SUM(AB519:AB528),#REF!),"")</f>
        <v/>
      </c>
      <c r="CD501" s="325" t="str">
        <f>IF(COUNT(CD489,AC520)=2,ROUND(CD489*AC520/SUM(AC519:AC528),#REF!),"")</f>
        <v/>
      </c>
      <c r="CE501" s="325" t="str">
        <f>IF(COUNT(CE489,AD520)=2,ROUND(CE489*AD520/SUM(AD519:AD528),#REF!),"")</f>
        <v/>
      </c>
      <c r="CF501" s="325" t="str">
        <f>IF(COUNT(CF489,AE520)=2,ROUND(CF489*AE520/SUM(AE519:AE528),#REF!),"")</f>
        <v/>
      </c>
      <c r="CG501" s="325" t="str">
        <f>IF(COUNT(CG489,AF520)=2,ROUND(CG489*AF520/SUM(AF519:AF528),#REF!),"")</f>
        <v/>
      </c>
      <c r="CH501" s="564" t="str">
        <f>IF(CH500="","",CH500)</f>
        <v>風力</v>
      </c>
      <c r="CI501" s="564"/>
      <c r="CJ501" s="564"/>
      <c r="CK501" s="564"/>
      <c r="CL501" s="564"/>
      <c r="CM501" s="564"/>
      <c r="CN501" s="564"/>
      <c r="CO501" s="564"/>
      <c r="CP501" s="564"/>
      <c r="CQ501" s="564"/>
    </row>
    <row r="502" spans="3:95" s="243" customFormat="1" ht="13.5" customHeight="1">
      <c r="C502" s="606"/>
      <c r="D502" s="607"/>
      <c r="E502" s="608" t="s">
        <v>212</v>
      </c>
      <c r="F502" s="609"/>
      <c r="G502" s="610"/>
      <c r="H502" s="261"/>
      <c r="I502" s="261"/>
      <c r="J502" s="261"/>
      <c r="K502" s="261"/>
      <c r="L502" s="261"/>
      <c r="M502" s="261"/>
      <c r="N502" s="261"/>
      <c r="O502" s="261"/>
      <c r="P502" s="261"/>
      <c r="Q502" s="261"/>
      <c r="R502" s="261"/>
      <c r="S502" s="261"/>
      <c r="T502" s="262" t="str">
        <f>IF(COUNT(H502:S502)=0,"",SUMPRODUCT(ROUND(H502:S502,#REF!)))</f>
        <v/>
      </c>
      <c r="U502" s="608" t="s">
        <v>211</v>
      </c>
      <c r="V502" s="609"/>
      <c r="W502" s="609"/>
      <c r="X502" s="610"/>
      <c r="Y502" s="611" t="str">
        <f>IF(COUNT(T502)=0,"",T502)</f>
        <v/>
      </c>
      <c r="Z502" s="612"/>
      <c r="AA502" s="257"/>
      <c r="AB502" s="257"/>
      <c r="AC502" s="257"/>
      <c r="AD502" s="606"/>
      <c r="AE502" s="607"/>
      <c r="AF502" s="608" t="s">
        <v>199</v>
      </c>
      <c r="AG502" s="609"/>
      <c r="AH502" s="610"/>
      <c r="AI502" s="264" t="str">
        <f t="shared" ref="AI502:AT502" si="121">IF(COUNT(H501:H502)=0,"",ROUND(H502/(H501*24*AI488/1000),3))</f>
        <v/>
      </c>
      <c r="AJ502" s="264" t="str">
        <f t="shared" si="121"/>
        <v/>
      </c>
      <c r="AK502" s="264" t="str">
        <f t="shared" si="121"/>
        <v/>
      </c>
      <c r="AL502" s="264" t="str">
        <f t="shared" si="121"/>
        <v/>
      </c>
      <c r="AM502" s="264" t="str">
        <f t="shared" si="121"/>
        <v/>
      </c>
      <c r="AN502" s="264" t="str">
        <f t="shared" si="121"/>
        <v/>
      </c>
      <c r="AO502" s="264" t="str">
        <f t="shared" si="121"/>
        <v/>
      </c>
      <c r="AP502" s="264" t="str">
        <f t="shared" si="121"/>
        <v/>
      </c>
      <c r="AQ502" s="264" t="str">
        <f t="shared" si="121"/>
        <v/>
      </c>
      <c r="AR502" s="264" t="str">
        <f t="shared" si="121"/>
        <v/>
      </c>
      <c r="AS502" s="264" t="str">
        <f t="shared" si="121"/>
        <v/>
      </c>
      <c r="AT502" s="264" t="str">
        <f t="shared" si="121"/>
        <v/>
      </c>
      <c r="AU502" s="265" t="str">
        <f>IF(COUNT(AI502:AT502)=0,"",AVERAGE(AI502:AT502))</f>
        <v/>
      </c>
      <c r="AX502" s="569"/>
      <c r="AY502" s="569"/>
      <c r="AZ502" s="589"/>
      <c r="BA502" s="590"/>
      <c r="BB502" s="590"/>
      <c r="BC502" s="590"/>
      <c r="BD502" s="589"/>
      <c r="BE502" s="585" t="e">
        <f>IF(#REF!="発電事業者","月間送電電力量（GWh）","月間受電電力量（GWh）")</f>
        <v>#REF!</v>
      </c>
      <c r="BF502" s="586"/>
      <c r="BG502" s="325" t="str">
        <f>IF(COUNT(BG490,L520)=2,ROUND(BG490*L520/SUM(L519:L528),#REF!),"")</f>
        <v/>
      </c>
      <c r="BH502" s="325" t="str">
        <f>IF(COUNT(BH490,M520)=2,ROUND(BH490*M520/SUM(M519:M528),#REF!),"")</f>
        <v/>
      </c>
      <c r="BI502" s="325" t="str">
        <f>IF(COUNT(BI490,N520)=2,ROUND(BI490*N520/SUM(N519:N528),#REF!),"")</f>
        <v/>
      </c>
      <c r="BJ502" s="325" t="str">
        <f>IF(COUNT(BJ490,O520)=2,ROUND(BJ490*O520/SUM(O519:O528),#REF!),"")</f>
        <v/>
      </c>
      <c r="BK502" s="325" t="str">
        <f>IF(COUNT(BK490,P520)=2,ROUND(BK490*P520/SUM(P519:P528),#REF!),"")</f>
        <v/>
      </c>
      <c r="BL502" s="325" t="str">
        <f>IF(COUNT(BL490,Q520)=2,ROUND(BL490*Q520/SUM(Q519:Q528),#REF!),"")</f>
        <v/>
      </c>
      <c r="BM502" s="325" t="str">
        <f>IF(COUNT(BM490,R520)=2,ROUND(BM490*R520/SUM(R519:R528),#REF!),"")</f>
        <v/>
      </c>
      <c r="BN502" s="325" t="str">
        <f>IF(COUNT(BN490,S520)=2,ROUND(BN490*S520/SUM(S519:S528),#REF!),"")</f>
        <v/>
      </c>
      <c r="BO502" s="325" t="str">
        <f>IF(COUNT(BO490,T520)=2,ROUND(BO490*T520/SUM(T519:T528),#REF!),"")</f>
        <v/>
      </c>
      <c r="BP502" s="325" t="str">
        <f>IF(COUNT(BP490,U520)=2,ROUND(BP490*U520/SUM(U519:U528),#REF!),"")</f>
        <v/>
      </c>
      <c r="BQ502" s="325" t="str">
        <f>IF(COUNT(BQ490,V520)=2,ROUND(BQ490*V520/SUM(V519:V528),#REF!),"")</f>
        <v/>
      </c>
      <c r="BR502" s="325" t="str">
        <f>IF(COUNT(BR490,W520)=2,ROUND(BR490*W520/SUM(W519:W528),#REF!),"")</f>
        <v/>
      </c>
      <c r="BS502" s="569" t="e">
        <f>IF(#REF!="発電事業者","年間送電電力量（GWh）","年間受電電力量（GWh）")</f>
        <v>#REF!</v>
      </c>
      <c r="BT502" s="569"/>
      <c r="BU502" s="569"/>
      <c r="BV502" s="323" t="s">
        <v>25</v>
      </c>
      <c r="BW502" s="582"/>
      <c r="BX502" s="582"/>
      <c r="BY502" s="325" t="str">
        <f>IF(COUNT(BY490,X520)=2,ROUND(BY490*X520/SUM(X519:X528),#REF!),"")</f>
        <v/>
      </c>
      <c r="BZ502" s="325" t="str">
        <f>IF(COUNT(BZ490,Y520)=2,ROUND(BZ490*Y520/SUM(Y519:Y528),#REF!),"")</f>
        <v/>
      </c>
      <c r="CA502" s="325" t="str">
        <f>IF(COUNT(CA490,Z520)=2,ROUND(CA490*Z520/SUM(Z519:Z528),#REF!),"")</f>
        <v/>
      </c>
      <c r="CB502" s="325" t="str">
        <f>IF(COUNT(CB490,AA520)=2,ROUND(CB490*AA520/SUM(AA519:AA528),#REF!),"")</f>
        <v/>
      </c>
      <c r="CC502" s="325" t="str">
        <f>IF(COUNT(CC490,AB520)=2,ROUND(CC490*AB520/SUM(AB519:AB528),#REF!),"")</f>
        <v/>
      </c>
      <c r="CD502" s="325" t="str">
        <f>IF(COUNT(CD490,AC520)=2,ROUND(CD490*AC520/SUM(AC519:AC528),#REF!),"")</f>
        <v/>
      </c>
      <c r="CE502" s="325" t="str">
        <f>IF(COUNT(CE490,AD520)=2,ROUND(CE490*AD520/SUM(AD519:AD528),#REF!),"")</f>
        <v/>
      </c>
      <c r="CF502" s="325" t="str">
        <f>IF(COUNT(CF490,AE520)=2,ROUND(CF490*AE520/SUM(AE519:AE528),#REF!),"")</f>
        <v/>
      </c>
      <c r="CG502" s="325" t="str">
        <f>IF(COUNT(CG490,AF520)=2,ROUND(CG490*AF520/SUM(AF519:AF528),#REF!),"")</f>
        <v/>
      </c>
      <c r="CH502" s="565" t="str">
        <f>IF(COUNTA(AG520)=0,"",AG520)</f>
        <v/>
      </c>
      <c r="CI502" s="565"/>
      <c r="CJ502" s="565"/>
      <c r="CK502" s="565"/>
      <c r="CL502" s="565"/>
      <c r="CM502" s="565"/>
      <c r="CN502" s="565"/>
      <c r="CO502" s="565"/>
      <c r="CP502" s="565"/>
      <c r="CQ502" s="565"/>
    </row>
    <row r="503" spans="3:95" s="243" customFormat="1" ht="13.5" customHeight="1">
      <c r="C503" s="604" t="e">
        <f>DATE(#REF!+5,1,1)</f>
        <v>#REF!</v>
      </c>
      <c r="D503" s="605"/>
      <c r="E503" s="613" t="s">
        <v>275</v>
      </c>
      <c r="F503" s="614"/>
      <c r="G503" s="615"/>
      <c r="H503" s="256"/>
      <c r="I503" s="256"/>
      <c r="J503" s="256"/>
      <c r="K503" s="256"/>
      <c r="L503" s="256"/>
      <c r="M503" s="256"/>
      <c r="N503" s="256"/>
      <c r="O503" s="256"/>
      <c r="P503" s="256"/>
      <c r="Q503" s="256"/>
      <c r="R503" s="256"/>
      <c r="S503" s="256"/>
      <c r="T503" s="255"/>
      <c r="U503" s="618"/>
      <c r="V503" s="619"/>
      <c r="W503" s="619"/>
      <c r="X503" s="619"/>
      <c r="Y503" s="619"/>
      <c r="Z503" s="620"/>
      <c r="AA503" s="257"/>
      <c r="AB503" s="257"/>
      <c r="AC503" s="257"/>
      <c r="AD503" s="604" t="e">
        <f>DATE(#REF!+5,1,1)</f>
        <v>#REF!</v>
      </c>
      <c r="AE503" s="605"/>
      <c r="AF503" s="613" t="s">
        <v>198</v>
      </c>
      <c r="AG503" s="614"/>
      <c r="AH503" s="615"/>
      <c r="AI503" s="258" t="str">
        <f>IF(COUNT(S501,H503)&lt;&gt;2,"",ROUND(MIN(S501,H503)*H488,#REF!))</f>
        <v/>
      </c>
      <c r="AJ503" s="258" t="str">
        <f>IF(COUNT(H503,I503)&lt;&gt;2,"",ROUND(MIN(H503,I503)*I488,#REF!))</f>
        <v/>
      </c>
      <c r="AK503" s="258" t="str">
        <f>IF(COUNT(I503,J503)&lt;&gt;2,"",ROUND(MIN(I503,J503)*J488,#REF!))</f>
        <v/>
      </c>
      <c r="AL503" s="258" t="str">
        <f>IF(COUNT(J503,K503)&lt;&gt;2,"",ROUND(MIN(J503,K503)*K488,#REF!))</f>
        <v/>
      </c>
      <c r="AM503" s="258" t="str">
        <f>IF(COUNT(K503,L503)&lt;&gt;2,"",ROUND(MIN(K503,L503)*L488,#REF!))</f>
        <v/>
      </c>
      <c r="AN503" s="258" t="str">
        <f>IF(COUNT(L503,M503)&lt;&gt;2,"",ROUND(MIN(L503,M503)*M488,#REF!))</f>
        <v/>
      </c>
      <c r="AO503" s="258" t="str">
        <f>IF(COUNT(M503,N503)&lt;&gt;2,"",ROUND(MIN(M503,N503)*N488,#REF!))</f>
        <v/>
      </c>
      <c r="AP503" s="258" t="str">
        <f>IF(COUNT(N503,O503)&lt;&gt;2,"",ROUND(MIN(N503,O503)*O488,#REF!))</f>
        <v/>
      </c>
      <c r="AQ503" s="258" t="str">
        <f>IF(COUNT(O503,P503)&lt;&gt;2,"",ROUND(MIN(O503,P503)*P488,#REF!))</f>
        <v/>
      </c>
      <c r="AR503" s="258" t="str">
        <f>IF(COUNT(P503,Q503)&lt;&gt;2,"",ROUND(MIN(P503,Q503)*Q488,#REF!))</f>
        <v/>
      </c>
      <c r="AS503" s="258" t="str">
        <f>IF(COUNT(Q503,R503)&lt;&gt;2,"",ROUND(MIN(Q503,R503)*R488,#REF!))</f>
        <v/>
      </c>
      <c r="AT503" s="258" t="str">
        <f>IF(COUNT(R503,S503)&lt;&gt;2,"",ROUND(MIN(R503,S503)*S488,#REF!))</f>
        <v/>
      </c>
      <c r="AU503" s="255"/>
      <c r="AX503" s="569" t="str">
        <f>IF(C521="","",C521)</f>
        <v/>
      </c>
      <c r="AY503" s="569"/>
      <c r="AZ503" s="587" t="str">
        <f>IF(E521="","",E521)</f>
        <v/>
      </c>
      <c r="BA503" s="590" t="str">
        <f ca="1">IF(F521="","",F521)</f>
        <v/>
      </c>
      <c r="BB503" s="590"/>
      <c r="BC503" s="590"/>
      <c r="BD503" s="587" t="str">
        <f>IF(I521="","",I521)</f>
        <v/>
      </c>
      <c r="BE503" s="578" t="e">
        <f>IF(#REF!="発電事業者","送電電力（MW）","受電電力（MW）")</f>
        <v>#REF!</v>
      </c>
      <c r="BF503" s="579"/>
      <c r="BG503" s="325" t="str">
        <f>IF(COUNT(BG488,L521)=2,ROUND(BG488*L521/SUM(L519:L528),#REF!),"")</f>
        <v/>
      </c>
      <c r="BH503" s="325" t="str">
        <f>IF(COUNT(BH488,M521)=2,ROUND(BH488*M521/SUM(M519:M528),#REF!),"")</f>
        <v/>
      </c>
      <c r="BI503" s="325" t="str">
        <f>IF(COUNT(BI488,N521)=2,ROUND(BI488*N521/SUM(N519:N528),#REF!),"")</f>
        <v/>
      </c>
      <c r="BJ503" s="325" t="str">
        <f>IF(COUNT(BJ488,O521)=2,ROUND(BJ488*O521/SUM(O519:O528),#REF!),"")</f>
        <v/>
      </c>
      <c r="BK503" s="325" t="str">
        <f>IF(COUNT(BK488,P521)=2,ROUND(BK488*P521/SUM(P519:P528),#REF!),"")</f>
        <v/>
      </c>
      <c r="BL503" s="325" t="str">
        <f>IF(COUNT(BL488,Q521)=2,ROUND(BL488*Q521/SUM(Q519:Q528),#REF!),"")</f>
        <v/>
      </c>
      <c r="BM503" s="325" t="str">
        <f>IF(COUNT(BM488,R521)=2,ROUND(BM488*R521/SUM(R519:R528),#REF!),"")</f>
        <v/>
      </c>
      <c r="BN503" s="325" t="str">
        <f>IF(COUNT(BN488,S521)=2,ROUND(BN488*S521/SUM(S519:S528),#REF!),"")</f>
        <v/>
      </c>
      <c r="BO503" s="325" t="str">
        <f>IF(COUNT(BO488,T521)=2,ROUND(BO488*T521/SUM(T519:T528),#REF!),"")</f>
        <v/>
      </c>
      <c r="BP503" s="325" t="str">
        <f>IF(COUNT(BP488,U521)=2,ROUND(BP488*U521/SUM(U519:U528),#REF!),"")</f>
        <v/>
      </c>
      <c r="BQ503" s="325" t="str">
        <f>IF(COUNT(BQ488,V521)=2,ROUND(BQ488*V521/SUM(V519:V528),#REF!),"")</f>
        <v/>
      </c>
      <c r="BR503" s="325" t="str">
        <f>IF(COUNT(BR488,W521)=2,ROUND(BR488*W521/SUM(W519:W528),#REF!),"")</f>
        <v/>
      </c>
      <c r="BS503" s="569" t="e">
        <f>IF(#REF!="発電事業者","送電電力（MW）","受電電力（MW）")</f>
        <v>#REF!</v>
      </c>
      <c r="BT503" s="569"/>
      <c r="BU503" s="569"/>
      <c r="BV503" s="323" t="s">
        <v>171</v>
      </c>
      <c r="BW503" s="580"/>
      <c r="BX503" s="580"/>
      <c r="BY503" s="325" t="str">
        <f>IF(COUNT(BY488,X521)=2,ROUND(BY488*X521/SUM(X519:X528),#REF!),"")</f>
        <v/>
      </c>
      <c r="BZ503" s="325" t="str">
        <f>IF(COUNT(BZ488,Y521)=2,ROUND(BZ488*Y521/SUM(Y519:Y528),#REF!),"")</f>
        <v/>
      </c>
      <c r="CA503" s="325" t="str">
        <f>IF(COUNT(CA488,Z521)=2,ROUND(CA488*Z521/SUM(Z519:Z528),#REF!),"")</f>
        <v/>
      </c>
      <c r="CB503" s="325" t="str">
        <f>IF(COUNT(CB488,AA521)=2,ROUND(CB488*AA521/SUM(AA519:AA528),#REF!),"")</f>
        <v/>
      </c>
      <c r="CC503" s="325" t="str">
        <f>IF(COUNT(CC488,AB521)=2,ROUND(CC488*AB521/SUM(AB519:AB528),#REF!),"")</f>
        <v/>
      </c>
      <c r="CD503" s="325" t="str">
        <f>IF(COUNT(CD488,AC521)=2,ROUND(CD488*AC521/SUM(AC519:AC528),#REF!),"")</f>
        <v/>
      </c>
      <c r="CE503" s="325" t="str">
        <f>IF(COUNT(CE488,AD521)=2,ROUND(CE488*AD521/SUM(AD519:AD528),#REF!),"")</f>
        <v/>
      </c>
      <c r="CF503" s="325" t="str">
        <f>IF(COUNT(CF488,AE521)=2,ROUND(CF488*AE521/SUM(AE519:AE528),#REF!),"")</f>
        <v/>
      </c>
      <c r="CG503" s="325" t="str">
        <f>IF(COUNT(CG488,AF521)=2,ROUND(CG488*AF521/SUM(AF519:AF528),#REF!),"")</f>
        <v/>
      </c>
      <c r="CH503" s="563" t="s">
        <v>117</v>
      </c>
      <c r="CI503" s="563"/>
      <c r="CJ503" s="563"/>
      <c r="CK503" s="563"/>
      <c r="CL503" s="563"/>
      <c r="CM503" s="563"/>
      <c r="CN503" s="563"/>
      <c r="CO503" s="563"/>
      <c r="CP503" s="563"/>
      <c r="CQ503" s="563"/>
    </row>
    <row r="504" spans="3:95" s="243" customFormat="1" ht="13.5" customHeight="1">
      <c r="C504" s="606"/>
      <c r="D504" s="607"/>
      <c r="E504" s="608" t="s">
        <v>212</v>
      </c>
      <c r="F504" s="609"/>
      <c r="G504" s="610"/>
      <c r="H504" s="261"/>
      <c r="I504" s="261"/>
      <c r="J504" s="261"/>
      <c r="K504" s="261"/>
      <c r="L504" s="261"/>
      <c r="M504" s="261"/>
      <c r="N504" s="261"/>
      <c r="O504" s="261"/>
      <c r="P504" s="261"/>
      <c r="Q504" s="261"/>
      <c r="R504" s="261"/>
      <c r="S504" s="261"/>
      <c r="T504" s="262" t="str">
        <f>IF(COUNT(H504:S504)=0,"",SUMPRODUCT(ROUND(H504:S504,#REF!)))</f>
        <v/>
      </c>
      <c r="U504" s="621"/>
      <c r="V504" s="622"/>
      <c r="W504" s="622"/>
      <c r="X504" s="622"/>
      <c r="Y504" s="622"/>
      <c r="Z504" s="623"/>
      <c r="AA504" s="257"/>
      <c r="AB504" s="257"/>
      <c r="AC504" s="257"/>
      <c r="AD504" s="606"/>
      <c r="AE504" s="607"/>
      <c r="AF504" s="608" t="s">
        <v>199</v>
      </c>
      <c r="AG504" s="609"/>
      <c r="AH504" s="610"/>
      <c r="AI504" s="264" t="str">
        <f t="shared" ref="AI504:AT504" si="122">IF(COUNT(H503:H504)=0,"",ROUND(H504/(H503*24*AI488/1000),3))</f>
        <v/>
      </c>
      <c r="AJ504" s="264" t="str">
        <f t="shared" si="122"/>
        <v/>
      </c>
      <c r="AK504" s="264" t="str">
        <f t="shared" si="122"/>
        <v/>
      </c>
      <c r="AL504" s="264" t="str">
        <f t="shared" si="122"/>
        <v/>
      </c>
      <c r="AM504" s="264" t="str">
        <f t="shared" si="122"/>
        <v/>
      </c>
      <c r="AN504" s="264" t="str">
        <f t="shared" si="122"/>
        <v/>
      </c>
      <c r="AO504" s="264" t="str">
        <f t="shared" si="122"/>
        <v/>
      </c>
      <c r="AP504" s="264" t="str">
        <f t="shared" si="122"/>
        <v/>
      </c>
      <c r="AQ504" s="264" t="str">
        <f t="shared" si="122"/>
        <v/>
      </c>
      <c r="AR504" s="264" t="str">
        <f t="shared" si="122"/>
        <v/>
      </c>
      <c r="AS504" s="264" t="str">
        <f t="shared" si="122"/>
        <v/>
      </c>
      <c r="AT504" s="264" t="str">
        <f t="shared" si="122"/>
        <v/>
      </c>
      <c r="AU504" s="265" t="str">
        <f>IF(COUNT(AI504:AT504)=0,"",AVERAGE(AI504:AT504))</f>
        <v/>
      </c>
      <c r="AX504" s="569"/>
      <c r="AY504" s="569"/>
      <c r="AZ504" s="588"/>
      <c r="BA504" s="590"/>
      <c r="BB504" s="590"/>
      <c r="BC504" s="590"/>
      <c r="BD504" s="588"/>
      <c r="BE504" s="583"/>
      <c r="BF504" s="584"/>
      <c r="BG504" s="259"/>
      <c r="BH504" s="259"/>
      <c r="BI504" s="259"/>
      <c r="BJ504" s="259"/>
      <c r="BK504" s="259"/>
      <c r="BL504" s="259"/>
      <c r="BM504" s="259"/>
      <c r="BN504" s="259"/>
      <c r="BO504" s="259"/>
      <c r="BP504" s="259"/>
      <c r="BQ504" s="259"/>
      <c r="BR504" s="259"/>
      <c r="BS504" s="569"/>
      <c r="BT504" s="569"/>
      <c r="BU504" s="569"/>
      <c r="BV504" s="323" t="s">
        <v>172</v>
      </c>
      <c r="BW504" s="581"/>
      <c r="BX504" s="581"/>
      <c r="BY504" s="325" t="str">
        <f>IF(COUNT(BY489,X521)=2,ROUND(BY489*X521/SUM(X519:X528),#REF!),"")</f>
        <v/>
      </c>
      <c r="BZ504" s="325" t="str">
        <f>IF(COUNT(BZ489,Y521)=2,ROUND(BZ489*Y521/SUM(Y519:Y528),#REF!),"")</f>
        <v/>
      </c>
      <c r="CA504" s="325" t="str">
        <f>IF(COUNT(CA489,Z521)=2,ROUND(CA489*Z521/SUM(Z519:Z528),#REF!),"")</f>
        <v/>
      </c>
      <c r="CB504" s="325" t="str">
        <f>IF(COUNT(CB489,AA521)=2,ROUND(CB489*AA521/SUM(AA519:AA528),#REF!),"")</f>
        <v/>
      </c>
      <c r="CC504" s="325" t="str">
        <f>IF(COUNT(CC489,AB521)=2,ROUND(CC489*AB521/SUM(AB519:AB528),#REF!),"")</f>
        <v/>
      </c>
      <c r="CD504" s="325" t="str">
        <f>IF(COUNT(CD489,AC521)=2,ROUND(CD489*AC521/SUM(AC519:AC528),#REF!),"")</f>
        <v/>
      </c>
      <c r="CE504" s="325" t="str">
        <f>IF(COUNT(CE489,AD521)=2,ROUND(CE489*AD521/SUM(AD519:AD528),#REF!),"")</f>
        <v/>
      </c>
      <c r="CF504" s="325" t="str">
        <f>IF(COUNT(CF489,AE521)=2,ROUND(CF489*AE521/SUM(AE519:AE528),#REF!),"")</f>
        <v/>
      </c>
      <c r="CG504" s="325" t="str">
        <f>IF(COUNT(CG489,AF521)=2,ROUND(CG489*AF521/SUM(AF519:AF528),#REF!),"")</f>
        <v/>
      </c>
      <c r="CH504" s="564" t="str">
        <f>IF(CH503="","",CH503)</f>
        <v>風力</v>
      </c>
      <c r="CI504" s="564"/>
      <c r="CJ504" s="564"/>
      <c r="CK504" s="564"/>
      <c r="CL504" s="564"/>
      <c r="CM504" s="564"/>
      <c r="CN504" s="564"/>
      <c r="CO504" s="564"/>
      <c r="CP504" s="564"/>
      <c r="CQ504" s="564"/>
    </row>
    <row r="505" spans="3:95" s="243" customFormat="1" ht="13.5" customHeight="1">
      <c r="C505" s="604" t="e">
        <f>DATE(#REF!+6,1,1)</f>
        <v>#REF!</v>
      </c>
      <c r="D505" s="605"/>
      <c r="E505" s="613" t="s">
        <v>275</v>
      </c>
      <c r="F505" s="614"/>
      <c r="G505" s="615"/>
      <c r="H505" s="256"/>
      <c r="I505" s="256"/>
      <c r="J505" s="256"/>
      <c r="K505" s="256"/>
      <c r="L505" s="256"/>
      <c r="M505" s="256"/>
      <c r="N505" s="256"/>
      <c r="O505" s="256"/>
      <c r="P505" s="256"/>
      <c r="Q505" s="256"/>
      <c r="R505" s="256"/>
      <c r="S505" s="256"/>
      <c r="T505" s="255"/>
      <c r="U505" s="621"/>
      <c r="V505" s="622"/>
      <c r="W505" s="622"/>
      <c r="X505" s="622"/>
      <c r="Y505" s="622"/>
      <c r="Z505" s="623"/>
      <c r="AA505" s="257"/>
      <c r="AB505" s="257"/>
      <c r="AC505" s="257"/>
      <c r="AD505" s="604" t="e">
        <f>DATE(#REF!+6,1,1)</f>
        <v>#REF!</v>
      </c>
      <c r="AE505" s="605"/>
      <c r="AF505" s="613" t="s">
        <v>198</v>
      </c>
      <c r="AG505" s="614"/>
      <c r="AH505" s="615"/>
      <c r="AI505" s="258" t="str">
        <f>IF(COUNT(S503,H505)&lt;&gt;2,"",ROUND(MIN(S503,H505)*H488,#REF!))</f>
        <v/>
      </c>
      <c r="AJ505" s="258" t="str">
        <f>IF(COUNT(H505,I505)&lt;&gt;2,"",ROUND(MIN(H505,I505)*I488,#REF!))</f>
        <v/>
      </c>
      <c r="AK505" s="258" t="str">
        <f>IF(COUNT(I505,J505)&lt;&gt;2,"",ROUND(MIN(I505,J505)*J488,#REF!))</f>
        <v/>
      </c>
      <c r="AL505" s="258" t="str">
        <f>IF(COUNT(J505,K505)&lt;&gt;2,"",ROUND(MIN(J505,K505)*K488,#REF!))</f>
        <v/>
      </c>
      <c r="AM505" s="258" t="str">
        <f>IF(COUNT(K505,L505)&lt;&gt;2,"",ROUND(MIN(K505,L505)*L488,#REF!))</f>
        <v/>
      </c>
      <c r="AN505" s="258" t="str">
        <f>IF(COUNT(L505,M505)&lt;&gt;2,"",ROUND(MIN(L505,M505)*M488,#REF!))</f>
        <v/>
      </c>
      <c r="AO505" s="258" t="str">
        <f>IF(COUNT(M505,N505)&lt;&gt;2,"",ROUND(MIN(M505,N505)*N488,#REF!))</f>
        <v/>
      </c>
      <c r="AP505" s="258" t="str">
        <f>IF(COUNT(N505,O505)&lt;&gt;2,"",ROUND(MIN(N505,O505)*O488,#REF!))</f>
        <v/>
      </c>
      <c r="AQ505" s="258" t="str">
        <f>IF(COUNT(O505,P505)&lt;&gt;2,"",ROUND(MIN(O505,P505)*P488,#REF!))</f>
        <v/>
      </c>
      <c r="AR505" s="258" t="str">
        <f>IF(COUNT(P505,Q505)&lt;&gt;2,"",ROUND(MIN(P505,Q505)*Q488,#REF!))</f>
        <v/>
      </c>
      <c r="AS505" s="258" t="str">
        <f>IF(COUNT(Q505,R505)&lt;&gt;2,"",ROUND(MIN(Q505,R505)*R488,#REF!))</f>
        <v/>
      </c>
      <c r="AT505" s="258" t="str">
        <f>IF(COUNT(R505,S505)&lt;&gt;2,"",ROUND(MIN(R505,S505)*S488,#REF!))</f>
        <v/>
      </c>
      <c r="AU505" s="255"/>
      <c r="AX505" s="569"/>
      <c r="AY505" s="569"/>
      <c r="AZ505" s="589"/>
      <c r="BA505" s="590"/>
      <c r="BB505" s="590"/>
      <c r="BC505" s="590"/>
      <c r="BD505" s="589"/>
      <c r="BE505" s="585" t="e">
        <f>IF(#REF!="発電事業者","月間送電電力量（GWh）","月間受電電力量（GWh）")</f>
        <v>#REF!</v>
      </c>
      <c r="BF505" s="586"/>
      <c r="BG505" s="325" t="str">
        <f>IF(COUNT(BG490,L521)=2,ROUND(BG490*L521/SUM(L519:L528),#REF!),"")</f>
        <v/>
      </c>
      <c r="BH505" s="325" t="str">
        <f>IF(COUNT(BH490,M521)=2,ROUND(BH490*M521/SUM(M519:M528),#REF!),"")</f>
        <v/>
      </c>
      <c r="BI505" s="325" t="str">
        <f>IF(COUNT(BI490,N521)=2,ROUND(BI490*N521/SUM(N519:N528),#REF!),"")</f>
        <v/>
      </c>
      <c r="BJ505" s="325" t="str">
        <f>IF(COUNT(BJ490,O521)=2,ROUND(BJ490*O521/SUM(O519:O528),#REF!),"")</f>
        <v/>
      </c>
      <c r="BK505" s="325" t="str">
        <f>IF(COUNT(BK490,P521)=2,ROUND(BK490*P521/SUM(P519:P528),#REF!),"")</f>
        <v/>
      </c>
      <c r="BL505" s="325" t="str">
        <f>IF(COUNT(BL490,Q521)=2,ROUND(BL490*Q521/SUM(Q519:Q528),#REF!),"")</f>
        <v/>
      </c>
      <c r="BM505" s="325" t="str">
        <f>IF(COUNT(BM490,R521)=2,ROUND(BM490*R521/SUM(R519:R528),#REF!),"")</f>
        <v/>
      </c>
      <c r="BN505" s="325" t="str">
        <f>IF(COUNT(BN490,S521)=2,ROUND(BN490*S521/SUM(S519:S528),#REF!),"")</f>
        <v/>
      </c>
      <c r="BO505" s="325" t="str">
        <f>IF(COUNT(BO490,T521)=2,ROUND(BO490*T521/SUM(T519:T528),#REF!),"")</f>
        <v/>
      </c>
      <c r="BP505" s="325" t="str">
        <f>IF(COUNT(BP490,U521)=2,ROUND(BP490*U521/SUM(U519:U528),#REF!),"")</f>
        <v/>
      </c>
      <c r="BQ505" s="325" t="str">
        <f>IF(COUNT(BQ490,V521)=2,ROUND(BQ490*V521/SUM(V519:V528),#REF!),"")</f>
        <v/>
      </c>
      <c r="BR505" s="325" t="str">
        <f>IF(COUNT(BR490,W521)=2,ROUND(BR490*W521/SUM(W519:W528),#REF!),"")</f>
        <v/>
      </c>
      <c r="BS505" s="569" t="e">
        <f>IF(#REF!="発電事業者","年間送電電力量（GWh）","年間受電電力量（GWh）")</f>
        <v>#REF!</v>
      </c>
      <c r="BT505" s="569"/>
      <c r="BU505" s="569"/>
      <c r="BV505" s="323" t="s">
        <v>25</v>
      </c>
      <c r="BW505" s="582"/>
      <c r="BX505" s="582"/>
      <c r="BY505" s="325" t="str">
        <f>IF(COUNT(BY490,X521)=2,ROUND(BY490*X521/SUM(X519:X528),#REF!),"")</f>
        <v/>
      </c>
      <c r="BZ505" s="325" t="str">
        <f>IF(COUNT(BZ490,Y521)=2,ROUND(BZ490*Y521/SUM(Y519:Y528),#REF!),"")</f>
        <v/>
      </c>
      <c r="CA505" s="325" t="str">
        <f>IF(COUNT(CA490,Z521)=2,ROUND(CA490*Z521/SUM(Z519:Z528),#REF!),"")</f>
        <v/>
      </c>
      <c r="CB505" s="325" t="str">
        <f>IF(COUNT(CB490,AA521)=2,ROUND(CB490*AA521/SUM(AA519:AA528),#REF!),"")</f>
        <v/>
      </c>
      <c r="CC505" s="325" t="str">
        <f>IF(COUNT(CC490,AB521)=2,ROUND(CC490*AB521/SUM(AB519:AB528),#REF!),"")</f>
        <v/>
      </c>
      <c r="CD505" s="325" t="str">
        <f>IF(COUNT(CD490,AC521)=2,ROUND(CD490*AC521/SUM(AC519:AC528),#REF!),"")</f>
        <v/>
      </c>
      <c r="CE505" s="325" t="str">
        <f>IF(COUNT(CE490,AD521)=2,ROUND(CE490*AD521/SUM(AD519:AD528),#REF!),"")</f>
        <v/>
      </c>
      <c r="CF505" s="325" t="str">
        <f>IF(COUNT(CF490,AE521)=2,ROUND(CF490*AE521/SUM(AE519:AE528),#REF!),"")</f>
        <v/>
      </c>
      <c r="CG505" s="325" t="str">
        <f>IF(COUNT(CG490,AF521)=2,ROUND(CG490*AF521/SUM(AF519:AF528),#REF!),"")</f>
        <v/>
      </c>
      <c r="CH505" s="565" t="str">
        <f>IF(COUNTA(AG521)=0,"",AG521)</f>
        <v/>
      </c>
      <c r="CI505" s="565"/>
      <c r="CJ505" s="565"/>
      <c r="CK505" s="565"/>
      <c r="CL505" s="565"/>
      <c r="CM505" s="565"/>
      <c r="CN505" s="565"/>
      <c r="CO505" s="565"/>
      <c r="CP505" s="565"/>
      <c r="CQ505" s="565"/>
    </row>
    <row r="506" spans="3:95" s="243" customFormat="1" ht="13.5" customHeight="1">
      <c r="C506" s="606"/>
      <c r="D506" s="607"/>
      <c r="E506" s="608" t="s">
        <v>212</v>
      </c>
      <c r="F506" s="609"/>
      <c r="G506" s="610"/>
      <c r="H506" s="261"/>
      <c r="I506" s="261"/>
      <c r="J506" s="261"/>
      <c r="K506" s="261"/>
      <c r="L506" s="261"/>
      <c r="M506" s="261"/>
      <c r="N506" s="261"/>
      <c r="O506" s="261"/>
      <c r="P506" s="261"/>
      <c r="Q506" s="261"/>
      <c r="R506" s="261"/>
      <c r="S506" s="261"/>
      <c r="T506" s="262" t="str">
        <f>IF(COUNT(H506:S506)=0,"",SUMPRODUCT(ROUND(H506:S506,#REF!)))</f>
        <v/>
      </c>
      <c r="U506" s="621"/>
      <c r="V506" s="622"/>
      <c r="W506" s="622"/>
      <c r="X506" s="622"/>
      <c r="Y506" s="622"/>
      <c r="Z506" s="623"/>
      <c r="AA506" s="257"/>
      <c r="AB506" s="257"/>
      <c r="AC506" s="257"/>
      <c r="AD506" s="606"/>
      <c r="AE506" s="607"/>
      <c r="AF506" s="608" t="s">
        <v>199</v>
      </c>
      <c r="AG506" s="609"/>
      <c r="AH506" s="610"/>
      <c r="AI506" s="264" t="str">
        <f t="shared" ref="AI506:AT506" si="123">IF(COUNT(H505:H506)=0,"",ROUND(H506/(H505*24*AI488/1000),3))</f>
        <v/>
      </c>
      <c r="AJ506" s="264" t="str">
        <f t="shared" si="123"/>
        <v/>
      </c>
      <c r="AK506" s="264" t="str">
        <f t="shared" si="123"/>
        <v/>
      </c>
      <c r="AL506" s="264" t="str">
        <f t="shared" si="123"/>
        <v/>
      </c>
      <c r="AM506" s="264" t="str">
        <f t="shared" si="123"/>
        <v/>
      </c>
      <c r="AN506" s="264" t="str">
        <f t="shared" si="123"/>
        <v/>
      </c>
      <c r="AO506" s="264" t="str">
        <f t="shared" si="123"/>
        <v/>
      </c>
      <c r="AP506" s="264" t="str">
        <f t="shared" si="123"/>
        <v/>
      </c>
      <c r="AQ506" s="264" t="str">
        <f t="shared" si="123"/>
        <v/>
      </c>
      <c r="AR506" s="264" t="str">
        <f t="shared" si="123"/>
        <v/>
      </c>
      <c r="AS506" s="264" t="str">
        <f t="shared" si="123"/>
        <v/>
      </c>
      <c r="AT506" s="264" t="str">
        <f t="shared" si="123"/>
        <v/>
      </c>
      <c r="AU506" s="265" t="str">
        <f>IF(COUNT(AI506:AT506)=0,"",AVERAGE(AI506:AT506))</f>
        <v/>
      </c>
      <c r="AX506" s="569" t="str">
        <f>IF(C522="","",C522)</f>
        <v/>
      </c>
      <c r="AY506" s="569"/>
      <c r="AZ506" s="587" t="str">
        <f>IF(E522="","",E522)</f>
        <v/>
      </c>
      <c r="BA506" s="590" t="str">
        <f ca="1">IF(F522="","",F522)</f>
        <v/>
      </c>
      <c r="BB506" s="590"/>
      <c r="BC506" s="590"/>
      <c r="BD506" s="587" t="str">
        <f>IF(I522="","",I522)</f>
        <v/>
      </c>
      <c r="BE506" s="578" t="e">
        <f>IF(#REF!="発電事業者","送電電力（MW）","受電電力（MW）")</f>
        <v>#REF!</v>
      </c>
      <c r="BF506" s="579"/>
      <c r="BG506" s="325" t="str">
        <f>IF(COUNT(BG488,L522)=2,ROUND(BG488*L522/SUM(L519:L528),#REF!),"")</f>
        <v/>
      </c>
      <c r="BH506" s="325" t="str">
        <f>IF(COUNT(BH488,M522)=2,ROUND(BH488*M522/SUM(M519:M528),#REF!),"")</f>
        <v/>
      </c>
      <c r="BI506" s="325" t="str">
        <f>IF(COUNT(BI488,N522)=2,ROUND(BI488*N522/SUM(N519:N528),#REF!),"")</f>
        <v/>
      </c>
      <c r="BJ506" s="325" t="str">
        <f>IF(COUNT(BJ488,O522)=2,ROUND(BJ488*O522/SUM(O519:O528),#REF!),"")</f>
        <v/>
      </c>
      <c r="BK506" s="325" t="str">
        <f>IF(COUNT(BK488,P522)=2,ROUND(BK488*P522/SUM(P519:P528),#REF!),"")</f>
        <v/>
      </c>
      <c r="BL506" s="325" t="str">
        <f>IF(COUNT(BL488,Q522)=2,ROUND(BL488*Q522/SUM(Q519:Q528),#REF!),"")</f>
        <v/>
      </c>
      <c r="BM506" s="325" t="str">
        <f>IF(COUNT(BM488,R522)=2,ROUND(BM488*R522/SUM(R519:R528),#REF!),"")</f>
        <v/>
      </c>
      <c r="BN506" s="325" t="str">
        <f>IF(COUNT(BN488,S522)=2,ROUND(BN488*S522/SUM(S519:S528),#REF!),"")</f>
        <v/>
      </c>
      <c r="BO506" s="325" t="str">
        <f>IF(COUNT(BO488,T522)=2,ROUND(BO488*T522/SUM(T519:T528),#REF!),"")</f>
        <v/>
      </c>
      <c r="BP506" s="325" t="str">
        <f>IF(COUNT(BP488,U522)=2,ROUND(BP488*U522/SUM(U519:U528),#REF!),"")</f>
        <v/>
      </c>
      <c r="BQ506" s="325" t="str">
        <f>IF(COUNT(BQ488,V522)=2,ROUND(BQ488*V522/SUM(V519:V528),#REF!),"")</f>
        <v/>
      </c>
      <c r="BR506" s="325" t="str">
        <f>IF(COUNT(BR488,W522)=2,ROUND(BR488*W522/SUM(W519:W528),#REF!),"")</f>
        <v/>
      </c>
      <c r="BS506" s="569" t="e">
        <f>IF(#REF!="発電事業者","送電電力（MW）","受電電力（MW）")</f>
        <v>#REF!</v>
      </c>
      <c r="BT506" s="569"/>
      <c r="BU506" s="569"/>
      <c r="BV506" s="323" t="s">
        <v>171</v>
      </c>
      <c r="BW506" s="580"/>
      <c r="BX506" s="580"/>
      <c r="BY506" s="325" t="str">
        <f>IF(COUNT(BY488,X522)=2,ROUND(BY488*X522/SUM(X519:X528),#REF!),"")</f>
        <v/>
      </c>
      <c r="BZ506" s="325" t="str">
        <f>IF(COUNT(BZ488,Y522)=2,ROUND(BZ488*Y522/SUM(Y519:Y528),#REF!),"")</f>
        <v/>
      </c>
      <c r="CA506" s="325" t="str">
        <f>IF(COUNT(CA488,Z522)=2,ROUND(CA488*Z522/SUM(Z519:Z528),#REF!),"")</f>
        <v/>
      </c>
      <c r="CB506" s="325" t="str">
        <f>IF(COUNT(CB488,AA522)=2,ROUND(CB488*AA522/SUM(AA519:AA528),#REF!),"")</f>
        <v/>
      </c>
      <c r="CC506" s="325" t="str">
        <f>IF(COUNT(CC488,AB522)=2,ROUND(CC488*AB522/SUM(AB519:AB528),#REF!),"")</f>
        <v/>
      </c>
      <c r="CD506" s="325" t="str">
        <f>IF(COUNT(CD488,AC522)=2,ROUND(CD488*AC522/SUM(AC519:AC528),#REF!),"")</f>
        <v/>
      </c>
      <c r="CE506" s="325" t="str">
        <f>IF(COUNT(CE488,AD522)=2,ROUND(CE488*AD522/SUM(AD519:AD528),#REF!),"")</f>
        <v/>
      </c>
      <c r="CF506" s="325" t="str">
        <f>IF(COUNT(CF488,AE522)=2,ROUND(CF488*AE522/SUM(AE519:AE528),#REF!),"")</f>
        <v/>
      </c>
      <c r="CG506" s="325" t="str">
        <f>IF(COUNT(CG488,AF522)=2,ROUND(CG488*AF522/SUM(AF519:AF528),#REF!),"")</f>
        <v/>
      </c>
      <c r="CH506" s="563" t="s">
        <v>117</v>
      </c>
      <c r="CI506" s="563"/>
      <c r="CJ506" s="563"/>
      <c r="CK506" s="563"/>
      <c r="CL506" s="563"/>
      <c r="CM506" s="563"/>
      <c r="CN506" s="563"/>
      <c r="CO506" s="563"/>
      <c r="CP506" s="563"/>
      <c r="CQ506" s="563"/>
    </row>
    <row r="507" spans="3:95" s="243" customFormat="1" ht="13.5" customHeight="1">
      <c r="C507" s="604" t="e">
        <f>DATE(#REF!+7,1,1)</f>
        <v>#REF!</v>
      </c>
      <c r="D507" s="605"/>
      <c r="E507" s="613" t="s">
        <v>275</v>
      </c>
      <c r="F507" s="614"/>
      <c r="G507" s="615"/>
      <c r="H507" s="256"/>
      <c r="I507" s="256"/>
      <c r="J507" s="256"/>
      <c r="K507" s="256"/>
      <c r="L507" s="256"/>
      <c r="M507" s="256"/>
      <c r="N507" s="256"/>
      <c r="O507" s="256"/>
      <c r="P507" s="256"/>
      <c r="Q507" s="256"/>
      <c r="R507" s="256"/>
      <c r="S507" s="256"/>
      <c r="T507" s="255"/>
      <c r="U507" s="621"/>
      <c r="V507" s="622"/>
      <c r="W507" s="622"/>
      <c r="X507" s="622"/>
      <c r="Y507" s="622"/>
      <c r="Z507" s="623"/>
      <c r="AA507" s="257"/>
      <c r="AB507" s="257"/>
      <c r="AC507" s="257"/>
      <c r="AD507" s="604" t="e">
        <f>DATE(#REF!+7,1,1)</f>
        <v>#REF!</v>
      </c>
      <c r="AE507" s="605"/>
      <c r="AF507" s="613" t="s">
        <v>198</v>
      </c>
      <c r="AG507" s="614"/>
      <c r="AH507" s="615"/>
      <c r="AI507" s="258" t="str">
        <f>IF(COUNT(S505,H507)&lt;&gt;2,"",ROUND(MIN(S505,H507)*H488,#REF!))</f>
        <v/>
      </c>
      <c r="AJ507" s="258" t="str">
        <f>IF(COUNT(H507,I507)&lt;&gt;2,"",ROUND(MIN(H507,I507)*I488,#REF!))</f>
        <v/>
      </c>
      <c r="AK507" s="258" t="str">
        <f>IF(COUNT(I507,J507)&lt;&gt;2,"",ROUND(MIN(I507,J507)*J488,#REF!))</f>
        <v/>
      </c>
      <c r="AL507" s="258" t="str">
        <f>IF(COUNT(J507,K507)&lt;&gt;2,"",ROUND(MIN(J507,K507)*K488,#REF!))</f>
        <v/>
      </c>
      <c r="AM507" s="258" t="str">
        <f>IF(COUNT(K507,L507)&lt;&gt;2,"",ROUND(MIN(K507,L507)*L488,#REF!))</f>
        <v/>
      </c>
      <c r="AN507" s="258" t="str">
        <f>IF(COUNT(L507,M507)&lt;&gt;2,"",ROUND(MIN(L507,M507)*M488,#REF!))</f>
        <v/>
      </c>
      <c r="AO507" s="258" t="str">
        <f>IF(COUNT(M507,N507)&lt;&gt;2,"",ROUND(MIN(M507,N507)*N488,#REF!))</f>
        <v/>
      </c>
      <c r="AP507" s="258" t="str">
        <f>IF(COUNT(N507,O507)&lt;&gt;2,"",ROUND(MIN(N507,O507)*O488,#REF!))</f>
        <v/>
      </c>
      <c r="AQ507" s="258" t="str">
        <f>IF(COUNT(O507,P507)&lt;&gt;2,"",ROUND(MIN(O507,P507)*P488,#REF!))</f>
        <v/>
      </c>
      <c r="AR507" s="258" t="str">
        <f>IF(COUNT(P507,Q507)&lt;&gt;2,"",ROUND(MIN(P507,Q507)*Q488,#REF!))</f>
        <v/>
      </c>
      <c r="AS507" s="258" t="str">
        <f>IF(COUNT(Q507,R507)&lt;&gt;2,"",ROUND(MIN(Q507,R507)*R488,#REF!))</f>
        <v/>
      </c>
      <c r="AT507" s="258" t="str">
        <f>IF(COUNT(R507,S507)&lt;&gt;2,"",ROUND(MIN(R507,S507)*S488,#REF!))</f>
        <v/>
      </c>
      <c r="AU507" s="255"/>
      <c r="AX507" s="569"/>
      <c r="AY507" s="569"/>
      <c r="AZ507" s="588"/>
      <c r="BA507" s="590"/>
      <c r="BB507" s="590"/>
      <c r="BC507" s="590"/>
      <c r="BD507" s="588"/>
      <c r="BE507" s="583"/>
      <c r="BF507" s="584"/>
      <c r="BG507" s="259"/>
      <c r="BH507" s="259"/>
      <c r="BI507" s="259"/>
      <c r="BJ507" s="259"/>
      <c r="BK507" s="259"/>
      <c r="BL507" s="259"/>
      <c r="BM507" s="259"/>
      <c r="BN507" s="259"/>
      <c r="BO507" s="259"/>
      <c r="BP507" s="259"/>
      <c r="BQ507" s="259"/>
      <c r="BR507" s="259"/>
      <c r="BS507" s="569"/>
      <c r="BT507" s="569"/>
      <c r="BU507" s="569"/>
      <c r="BV507" s="323" t="s">
        <v>172</v>
      </c>
      <c r="BW507" s="581"/>
      <c r="BX507" s="581"/>
      <c r="BY507" s="325" t="str">
        <f>IF(COUNT(BY489,X522)=2,ROUND(BY489*X522/SUM(X519:X528),#REF!),"")</f>
        <v/>
      </c>
      <c r="BZ507" s="325" t="str">
        <f>IF(COUNT(BZ489,Y522)=2,ROUND(BZ489*Y522/SUM(Y519:Y528),#REF!),"")</f>
        <v/>
      </c>
      <c r="CA507" s="325" t="str">
        <f>IF(COUNT(CA489,Z522)=2,ROUND(CA489*Z522/SUM(Z519:Z528),#REF!),"")</f>
        <v/>
      </c>
      <c r="CB507" s="325" t="str">
        <f>IF(COUNT(CB489,AA522)=2,ROUND(CB489*AA522/SUM(AA519:AA528),#REF!),"")</f>
        <v/>
      </c>
      <c r="CC507" s="325" t="str">
        <f>IF(COUNT(CC489,AB522)=2,ROUND(CC489*AB522/SUM(AB519:AB528),#REF!),"")</f>
        <v/>
      </c>
      <c r="CD507" s="325" t="str">
        <f>IF(COUNT(CD489,AC522)=2,ROUND(CD489*AC522/SUM(AC519:AC528),#REF!),"")</f>
        <v/>
      </c>
      <c r="CE507" s="325" t="str">
        <f>IF(COUNT(CE489,AD522)=2,ROUND(CE489*AD522/SUM(AD519:AD528),#REF!),"")</f>
        <v/>
      </c>
      <c r="CF507" s="325" t="str">
        <f>IF(COUNT(CF489,AE522)=2,ROUND(CF489*AE522/SUM(AE519:AE528),#REF!),"")</f>
        <v/>
      </c>
      <c r="CG507" s="325" t="str">
        <f>IF(COUNT(CG489,AF522)=2,ROUND(CG489*AF522/SUM(AF519:AF528),#REF!),"")</f>
        <v/>
      </c>
      <c r="CH507" s="564" t="str">
        <f>IF(CH506="","",CH506)</f>
        <v>風力</v>
      </c>
      <c r="CI507" s="564"/>
      <c r="CJ507" s="564"/>
      <c r="CK507" s="564"/>
      <c r="CL507" s="564"/>
      <c r="CM507" s="564"/>
      <c r="CN507" s="564"/>
      <c r="CO507" s="564"/>
      <c r="CP507" s="564"/>
      <c r="CQ507" s="564"/>
    </row>
    <row r="508" spans="3:95" s="243" customFormat="1" ht="13.5" customHeight="1">
      <c r="C508" s="606"/>
      <c r="D508" s="607"/>
      <c r="E508" s="608" t="s">
        <v>212</v>
      </c>
      <c r="F508" s="609"/>
      <c r="G508" s="610"/>
      <c r="H508" s="261"/>
      <c r="I508" s="261"/>
      <c r="J508" s="261"/>
      <c r="K508" s="261"/>
      <c r="L508" s="261"/>
      <c r="M508" s="261"/>
      <c r="N508" s="261"/>
      <c r="O508" s="261"/>
      <c r="P508" s="261"/>
      <c r="Q508" s="261"/>
      <c r="R508" s="261"/>
      <c r="S508" s="261"/>
      <c r="T508" s="262" t="str">
        <f>IF(COUNT(H508:S508)=0,"",SUMPRODUCT(ROUND(H508:S508,#REF!)))</f>
        <v/>
      </c>
      <c r="U508" s="621"/>
      <c r="V508" s="622"/>
      <c r="W508" s="622"/>
      <c r="X508" s="622"/>
      <c r="Y508" s="622"/>
      <c r="Z508" s="623"/>
      <c r="AA508" s="257"/>
      <c r="AB508" s="257"/>
      <c r="AC508" s="257"/>
      <c r="AD508" s="606"/>
      <c r="AE508" s="607"/>
      <c r="AF508" s="608" t="s">
        <v>199</v>
      </c>
      <c r="AG508" s="609"/>
      <c r="AH508" s="610"/>
      <c r="AI508" s="264" t="str">
        <f t="shared" ref="AI508:AT508" si="124">IF(COUNT(H507:H508)=0,"",ROUND(H508/(H507*24*AI488/1000),3))</f>
        <v/>
      </c>
      <c r="AJ508" s="264" t="str">
        <f t="shared" si="124"/>
        <v/>
      </c>
      <c r="AK508" s="264" t="str">
        <f t="shared" si="124"/>
        <v/>
      </c>
      <c r="AL508" s="264" t="str">
        <f t="shared" si="124"/>
        <v/>
      </c>
      <c r="AM508" s="264" t="str">
        <f t="shared" si="124"/>
        <v/>
      </c>
      <c r="AN508" s="264" t="str">
        <f t="shared" si="124"/>
        <v/>
      </c>
      <c r="AO508" s="264" t="str">
        <f t="shared" si="124"/>
        <v/>
      </c>
      <c r="AP508" s="264" t="str">
        <f t="shared" si="124"/>
        <v/>
      </c>
      <c r="AQ508" s="264" t="str">
        <f t="shared" si="124"/>
        <v/>
      </c>
      <c r="AR508" s="264" t="str">
        <f t="shared" si="124"/>
        <v/>
      </c>
      <c r="AS508" s="264" t="str">
        <f t="shared" si="124"/>
        <v/>
      </c>
      <c r="AT508" s="264" t="str">
        <f t="shared" si="124"/>
        <v/>
      </c>
      <c r="AU508" s="265" t="str">
        <f>IF(COUNT(AI508:AT508)=0,"",AVERAGE(AI508:AT508))</f>
        <v/>
      </c>
      <c r="AX508" s="569"/>
      <c r="AY508" s="569"/>
      <c r="AZ508" s="589"/>
      <c r="BA508" s="590"/>
      <c r="BB508" s="590"/>
      <c r="BC508" s="590"/>
      <c r="BD508" s="589"/>
      <c r="BE508" s="585" t="e">
        <f>IF(#REF!="発電事業者","月間送電電力量（GWh）","月間受電電力量（GWh）")</f>
        <v>#REF!</v>
      </c>
      <c r="BF508" s="586"/>
      <c r="BG508" s="325" t="str">
        <f>IF(COUNT(BG490,L522)=2,ROUND(BG490*L522/SUM(L519:L528),#REF!),"")</f>
        <v/>
      </c>
      <c r="BH508" s="325" t="str">
        <f>IF(COUNT(BH490,M522)=2,ROUND(BH490*M522/SUM(M519:M528),#REF!),"")</f>
        <v/>
      </c>
      <c r="BI508" s="325" t="str">
        <f>IF(COUNT(BI490,N522)=2,ROUND(BI490*N522/SUM(N519:N528),#REF!),"")</f>
        <v/>
      </c>
      <c r="BJ508" s="325" t="str">
        <f>IF(COUNT(BJ490,O522)=2,ROUND(BJ490*O522/SUM(O519:O528),#REF!),"")</f>
        <v/>
      </c>
      <c r="BK508" s="325" t="str">
        <f>IF(COUNT(BK490,P522)=2,ROUND(BK490*P522/SUM(P519:P528),#REF!),"")</f>
        <v/>
      </c>
      <c r="BL508" s="325" t="str">
        <f>IF(COUNT(BL490,Q522)=2,ROUND(BL490*Q522/SUM(Q519:Q528),#REF!),"")</f>
        <v/>
      </c>
      <c r="BM508" s="325" t="str">
        <f>IF(COUNT(BM490,R522)=2,ROUND(BM490*R522/SUM(R519:R528),#REF!),"")</f>
        <v/>
      </c>
      <c r="BN508" s="325" t="str">
        <f>IF(COUNT(BN490,S522)=2,ROUND(BN490*S522/SUM(S519:S528),#REF!),"")</f>
        <v/>
      </c>
      <c r="BO508" s="325" t="str">
        <f>IF(COUNT(BO490,T522)=2,ROUND(BO490*T522/SUM(T519:T528),#REF!),"")</f>
        <v/>
      </c>
      <c r="BP508" s="325" t="str">
        <f>IF(COUNT(BP490,U522)=2,ROUND(BP490*U522/SUM(U519:U528),#REF!),"")</f>
        <v/>
      </c>
      <c r="BQ508" s="325" t="str">
        <f>IF(COUNT(BQ490,V522)=2,ROUND(BQ490*V522/SUM(V519:V528),#REF!),"")</f>
        <v/>
      </c>
      <c r="BR508" s="325" t="str">
        <f>IF(COUNT(BR490,W522)=2,ROUND(BR490*W522/SUM(W519:W528),#REF!),"")</f>
        <v/>
      </c>
      <c r="BS508" s="569" t="e">
        <f>IF(#REF!="発電事業者","年間送電電力量（GWh）","年間受電電力量（GWh）")</f>
        <v>#REF!</v>
      </c>
      <c r="BT508" s="569"/>
      <c r="BU508" s="569"/>
      <c r="BV508" s="323" t="s">
        <v>25</v>
      </c>
      <c r="BW508" s="582"/>
      <c r="BX508" s="582"/>
      <c r="BY508" s="325" t="str">
        <f>IF(COUNT(BY490,X522)=2,ROUND(BY490*X522/SUM(X519:X528),#REF!),"")</f>
        <v/>
      </c>
      <c r="BZ508" s="325" t="str">
        <f>IF(COUNT(BZ490,Y522)=2,ROUND(BZ490*Y522/SUM(Y519:Y528),#REF!),"")</f>
        <v/>
      </c>
      <c r="CA508" s="325" t="str">
        <f>IF(COUNT(CA490,Z522)=2,ROUND(CA490*Z522/SUM(Z519:Z528),#REF!),"")</f>
        <v/>
      </c>
      <c r="CB508" s="325" t="str">
        <f>IF(COUNT(CB490,AA522)=2,ROUND(CB490*AA522/SUM(AA519:AA528),#REF!),"")</f>
        <v/>
      </c>
      <c r="CC508" s="325" t="str">
        <f>IF(COUNT(CC490,AB522)=2,ROUND(CC490*AB522/SUM(AB519:AB528),#REF!),"")</f>
        <v/>
      </c>
      <c r="CD508" s="325" t="str">
        <f>IF(COUNT(CD490,AC522)=2,ROUND(CD490*AC522/SUM(AC519:AC528),#REF!),"")</f>
        <v/>
      </c>
      <c r="CE508" s="325" t="str">
        <f>IF(COUNT(CE490,AD522)=2,ROUND(CE490*AD522/SUM(AD519:AD528),#REF!),"")</f>
        <v/>
      </c>
      <c r="CF508" s="325" t="str">
        <f>IF(COUNT(CF490,AE522)=2,ROUND(CF490*AE522/SUM(AE519:AE528),#REF!),"")</f>
        <v/>
      </c>
      <c r="CG508" s="325" t="str">
        <f>IF(COUNT(CG490,AF522)=2,ROUND(CG490*AF522/SUM(AF519:AF528),#REF!),"")</f>
        <v/>
      </c>
      <c r="CH508" s="565" t="str">
        <f>IF(COUNTA(AG522)=0,"",AG522)</f>
        <v/>
      </c>
      <c r="CI508" s="565"/>
      <c r="CJ508" s="565"/>
      <c r="CK508" s="565"/>
      <c r="CL508" s="565"/>
      <c r="CM508" s="565"/>
      <c r="CN508" s="565"/>
      <c r="CO508" s="565"/>
      <c r="CP508" s="565"/>
      <c r="CQ508" s="565"/>
    </row>
    <row r="509" spans="3:95" s="243" customFormat="1" ht="13.5" customHeight="1">
      <c r="C509" s="604" t="e">
        <f>DATE(#REF!+8,1,1)</f>
        <v>#REF!</v>
      </c>
      <c r="D509" s="605"/>
      <c r="E509" s="613" t="s">
        <v>275</v>
      </c>
      <c r="F509" s="614"/>
      <c r="G509" s="615"/>
      <c r="H509" s="256"/>
      <c r="I509" s="256"/>
      <c r="J509" s="256"/>
      <c r="K509" s="256"/>
      <c r="L509" s="256"/>
      <c r="M509" s="256"/>
      <c r="N509" s="256"/>
      <c r="O509" s="256"/>
      <c r="P509" s="256"/>
      <c r="Q509" s="256"/>
      <c r="R509" s="256"/>
      <c r="S509" s="256"/>
      <c r="T509" s="255"/>
      <c r="U509" s="621"/>
      <c r="V509" s="622"/>
      <c r="W509" s="622"/>
      <c r="X509" s="622"/>
      <c r="Y509" s="622"/>
      <c r="Z509" s="623"/>
      <c r="AA509" s="257"/>
      <c r="AB509" s="257"/>
      <c r="AC509" s="257"/>
      <c r="AD509" s="604" t="e">
        <f>DATE(#REF!+8,1,1)</f>
        <v>#REF!</v>
      </c>
      <c r="AE509" s="605"/>
      <c r="AF509" s="613" t="s">
        <v>198</v>
      </c>
      <c r="AG509" s="614"/>
      <c r="AH509" s="615"/>
      <c r="AI509" s="258" t="str">
        <f>IF(COUNT(S507,H509)&lt;&gt;2,"",ROUND(MIN(S507,H509)*H488,#REF!))</f>
        <v/>
      </c>
      <c r="AJ509" s="258" t="str">
        <f>IF(COUNT(H509,I509)&lt;&gt;2,"",ROUND(MIN(H509,I509)*I488,#REF!))</f>
        <v/>
      </c>
      <c r="AK509" s="258" t="str">
        <f>IF(COUNT(I509,J509)&lt;&gt;2,"",ROUND(MIN(I509,J509)*J488,#REF!))</f>
        <v/>
      </c>
      <c r="AL509" s="258" t="str">
        <f>IF(COUNT(J509,K509)&lt;&gt;2,"",ROUND(MIN(J509,K509)*K488,#REF!))</f>
        <v/>
      </c>
      <c r="AM509" s="258" t="str">
        <f>IF(COUNT(K509,L509)&lt;&gt;2,"",ROUND(MIN(K509,L509)*L488,#REF!))</f>
        <v/>
      </c>
      <c r="AN509" s="258" t="str">
        <f>IF(COUNT(L509,M509)&lt;&gt;2,"",ROUND(MIN(L509,M509)*M488,#REF!))</f>
        <v/>
      </c>
      <c r="AO509" s="258" t="str">
        <f>IF(COUNT(M509,N509)&lt;&gt;2,"",ROUND(MIN(M509,N509)*N488,#REF!))</f>
        <v/>
      </c>
      <c r="AP509" s="258" t="str">
        <f>IF(COUNT(N509,O509)&lt;&gt;2,"",ROUND(MIN(N509,O509)*O488,#REF!))</f>
        <v/>
      </c>
      <c r="AQ509" s="258" t="str">
        <f>IF(COUNT(O509,P509)&lt;&gt;2,"",ROUND(MIN(O509,P509)*P488,#REF!))</f>
        <v/>
      </c>
      <c r="AR509" s="258" t="str">
        <f>IF(COUNT(P509,Q509)&lt;&gt;2,"",ROUND(MIN(P509,Q509)*Q488,#REF!))</f>
        <v/>
      </c>
      <c r="AS509" s="258" t="str">
        <f>IF(COUNT(Q509,R509)&lt;&gt;2,"",ROUND(MIN(Q509,R509)*R488,#REF!))</f>
        <v/>
      </c>
      <c r="AT509" s="258" t="str">
        <f>IF(COUNT(R509,S509)&lt;&gt;2,"",ROUND(MIN(R509,S509)*S488,#REF!))</f>
        <v/>
      </c>
      <c r="AU509" s="255"/>
      <c r="AX509" s="569" t="str">
        <f>IF(C523="","",C523)</f>
        <v/>
      </c>
      <c r="AY509" s="569"/>
      <c r="AZ509" s="587" t="str">
        <f>IF(E523="","",E523)</f>
        <v/>
      </c>
      <c r="BA509" s="590" t="str">
        <f ca="1">IF(F523="","",F523)</f>
        <v/>
      </c>
      <c r="BB509" s="590"/>
      <c r="BC509" s="590"/>
      <c r="BD509" s="587" t="str">
        <f>IF(I523="","",I523)</f>
        <v/>
      </c>
      <c r="BE509" s="578" t="e">
        <f>IF(#REF!="発電事業者","送電電力（MW）","受電電力（MW）")</f>
        <v>#REF!</v>
      </c>
      <c r="BF509" s="579"/>
      <c r="BG509" s="325" t="str">
        <f>IF(COUNT(BG488,L523)=2,ROUND(BG488*L523/SUM(L519:L528),#REF!),"")</f>
        <v/>
      </c>
      <c r="BH509" s="325" t="str">
        <f>IF(COUNT(BH488,M523)=2,ROUND(BH488*M523/SUM(M519:M528),#REF!),"")</f>
        <v/>
      </c>
      <c r="BI509" s="325" t="str">
        <f>IF(COUNT(BI488,N523)=2,ROUND(BI488*N523/SUM(N519:N528),#REF!),"")</f>
        <v/>
      </c>
      <c r="BJ509" s="325" t="str">
        <f>IF(COUNT(BJ488,O523)=2,ROUND(BJ488*O523/SUM(O519:O528),#REF!),"")</f>
        <v/>
      </c>
      <c r="BK509" s="325" t="str">
        <f>IF(COUNT(BK488,P523)=2,ROUND(BK488*P523/SUM(P519:P528),#REF!),"")</f>
        <v/>
      </c>
      <c r="BL509" s="325" t="str">
        <f>IF(COUNT(BL488,Q523)=2,ROUND(BL488*Q523/SUM(Q519:Q528),#REF!),"")</f>
        <v/>
      </c>
      <c r="BM509" s="325" t="str">
        <f>IF(COUNT(BM488,R523)=2,ROUND(BM488*R523/SUM(R519:R528),#REF!),"")</f>
        <v/>
      </c>
      <c r="BN509" s="325" t="str">
        <f>IF(COUNT(BN488,S523)=2,ROUND(BN488*S523/SUM(S519:S528),#REF!),"")</f>
        <v/>
      </c>
      <c r="BO509" s="325" t="str">
        <f>IF(COUNT(BO488,T523)=2,ROUND(BO488*T523/SUM(T519:T528),#REF!),"")</f>
        <v/>
      </c>
      <c r="BP509" s="325" t="str">
        <f>IF(COUNT(BP488,U523)=2,ROUND(BP488*U523/SUM(U519:U528),#REF!),"")</f>
        <v/>
      </c>
      <c r="BQ509" s="325" t="str">
        <f>IF(COUNT(BQ488,V523)=2,ROUND(BQ488*V523/SUM(V519:V528),#REF!),"")</f>
        <v/>
      </c>
      <c r="BR509" s="325" t="str">
        <f>IF(COUNT(BR488,W523)=2,ROUND(BR488*W523/SUM(W519:W528),#REF!),"")</f>
        <v/>
      </c>
      <c r="BS509" s="569" t="e">
        <f>IF(#REF!="発電事業者","送電電力（MW）","受電電力（MW）")</f>
        <v>#REF!</v>
      </c>
      <c r="BT509" s="569"/>
      <c r="BU509" s="569"/>
      <c r="BV509" s="323" t="s">
        <v>171</v>
      </c>
      <c r="BW509" s="580"/>
      <c r="BX509" s="580"/>
      <c r="BY509" s="325" t="str">
        <f>IF(COUNT(BY488,X523)=2,ROUND(BY488*X523/SUM(X519:X528),#REF!),"")</f>
        <v/>
      </c>
      <c r="BZ509" s="325" t="str">
        <f>IF(COUNT(BZ488,Y523)=2,ROUND(BZ488*Y523/SUM(Y519:Y528),#REF!),"")</f>
        <v/>
      </c>
      <c r="CA509" s="325" t="str">
        <f>IF(COUNT(CA488,Z523)=2,ROUND(CA488*Z523/SUM(Z519:Z528),#REF!),"")</f>
        <v/>
      </c>
      <c r="CB509" s="325" t="str">
        <f>IF(COUNT(CB488,AA523)=2,ROUND(CB488*AA523/SUM(AA519:AA528),#REF!),"")</f>
        <v/>
      </c>
      <c r="CC509" s="325" t="str">
        <f>IF(COUNT(CC488,AB523)=2,ROUND(CC488*AB523/SUM(AB519:AB528),#REF!),"")</f>
        <v/>
      </c>
      <c r="CD509" s="325" t="str">
        <f>IF(COUNT(CD488,AC523)=2,ROUND(CD488*AC523/SUM(AC519:AC528),#REF!),"")</f>
        <v/>
      </c>
      <c r="CE509" s="325" t="str">
        <f>IF(COUNT(CE488,AD523)=2,ROUND(CE488*AD523/SUM(AD519:AD528),#REF!),"")</f>
        <v/>
      </c>
      <c r="CF509" s="325" t="str">
        <f>IF(COUNT(CF488,AE523)=2,ROUND(CF488*AE523/SUM(AE519:AE528),#REF!),"")</f>
        <v/>
      </c>
      <c r="CG509" s="325" t="str">
        <f>IF(COUNT(CG488,AF523)=2,ROUND(CG488*AF523/SUM(AF519:AF528),#REF!),"")</f>
        <v/>
      </c>
      <c r="CH509" s="563" t="s">
        <v>117</v>
      </c>
      <c r="CI509" s="563"/>
      <c r="CJ509" s="563"/>
      <c r="CK509" s="563"/>
      <c r="CL509" s="563"/>
      <c r="CM509" s="563"/>
      <c r="CN509" s="563"/>
      <c r="CO509" s="563"/>
      <c r="CP509" s="563"/>
      <c r="CQ509" s="563"/>
    </row>
    <row r="510" spans="3:95" s="243" customFormat="1" ht="13.5" customHeight="1">
      <c r="C510" s="606"/>
      <c r="D510" s="607"/>
      <c r="E510" s="608" t="s">
        <v>212</v>
      </c>
      <c r="F510" s="609"/>
      <c r="G510" s="610"/>
      <c r="H510" s="261"/>
      <c r="I510" s="261"/>
      <c r="J510" s="261"/>
      <c r="K510" s="261"/>
      <c r="L510" s="261"/>
      <c r="M510" s="261"/>
      <c r="N510" s="261"/>
      <c r="O510" s="261"/>
      <c r="P510" s="261"/>
      <c r="Q510" s="261"/>
      <c r="R510" s="261"/>
      <c r="S510" s="261"/>
      <c r="T510" s="262" t="str">
        <f>IF(COUNT(H510:S510)=0,"",SUMPRODUCT(ROUND(H510:S510,#REF!)))</f>
        <v/>
      </c>
      <c r="U510" s="624"/>
      <c r="V510" s="625"/>
      <c r="W510" s="625"/>
      <c r="X510" s="625"/>
      <c r="Y510" s="625"/>
      <c r="Z510" s="626"/>
      <c r="AA510" s="257"/>
      <c r="AB510" s="257"/>
      <c r="AC510" s="257"/>
      <c r="AD510" s="606"/>
      <c r="AE510" s="607"/>
      <c r="AF510" s="608" t="s">
        <v>199</v>
      </c>
      <c r="AG510" s="609"/>
      <c r="AH510" s="610"/>
      <c r="AI510" s="264" t="str">
        <f t="shared" ref="AI510:AT510" si="125">IF(COUNT(H509:H510)=0,"",ROUND(H510/(H509*24*AI488/1000),3))</f>
        <v/>
      </c>
      <c r="AJ510" s="264" t="str">
        <f t="shared" si="125"/>
        <v/>
      </c>
      <c r="AK510" s="264" t="str">
        <f t="shared" si="125"/>
        <v/>
      </c>
      <c r="AL510" s="264" t="str">
        <f t="shared" si="125"/>
        <v/>
      </c>
      <c r="AM510" s="264" t="str">
        <f t="shared" si="125"/>
        <v/>
      </c>
      <c r="AN510" s="264" t="str">
        <f t="shared" si="125"/>
        <v/>
      </c>
      <c r="AO510" s="264" t="str">
        <f t="shared" si="125"/>
        <v/>
      </c>
      <c r="AP510" s="264" t="str">
        <f t="shared" si="125"/>
        <v/>
      </c>
      <c r="AQ510" s="264" t="str">
        <f t="shared" si="125"/>
        <v/>
      </c>
      <c r="AR510" s="264" t="str">
        <f t="shared" si="125"/>
        <v/>
      </c>
      <c r="AS510" s="264" t="str">
        <f t="shared" si="125"/>
        <v/>
      </c>
      <c r="AT510" s="264" t="str">
        <f t="shared" si="125"/>
        <v/>
      </c>
      <c r="AU510" s="265" t="str">
        <f>IF(COUNT(AI510:AT510)=0,"",AVERAGE(AI510:AT510))</f>
        <v/>
      </c>
      <c r="AX510" s="569"/>
      <c r="AY510" s="569"/>
      <c r="AZ510" s="588"/>
      <c r="BA510" s="590"/>
      <c r="BB510" s="590"/>
      <c r="BC510" s="590"/>
      <c r="BD510" s="588"/>
      <c r="BE510" s="583"/>
      <c r="BF510" s="584"/>
      <c r="BG510" s="259"/>
      <c r="BH510" s="259"/>
      <c r="BI510" s="259"/>
      <c r="BJ510" s="259"/>
      <c r="BK510" s="259"/>
      <c r="BL510" s="259"/>
      <c r="BM510" s="259"/>
      <c r="BN510" s="259"/>
      <c r="BO510" s="259"/>
      <c r="BP510" s="259"/>
      <c r="BQ510" s="259"/>
      <c r="BR510" s="259"/>
      <c r="BS510" s="569"/>
      <c r="BT510" s="569"/>
      <c r="BU510" s="569"/>
      <c r="BV510" s="323" t="s">
        <v>172</v>
      </c>
      <c r="BW510" s="581"/>
      <c r="BX510" s="581"/>
      <c r="BY510" s="325" t="str">
        <f>IF(COUNT(BY489,X523)=2,ROUND(BY489*X523/SUM(X519:X528),#REF!),"")</f>
        <v/>
      </c>
      <c r="BZ510" s="325" t="str">
        <f>IF(COUNT(BZ489,Y523)=2,ROUND(BZ489*Y523/SUM(Y519:Y528),#REF!),"")</f>
        <v/>
      </c>
      <c r="CA510" s="325" t="str">
        <f>IF(COUNT(CA489,Z523)=2,ROUND(CA489*Z523/SUM(Z519:Z528),#REF!),"")</f>
        <v/>
      </c>
      <c r="CB510" s="325" t="str">
        <f>IF(COUNT(CB489,AA523)=2,ROUND(CB489*AA523/SUM(AA519:AA528),#REF!),"")</f>
        <v/>
      </c>
      <c r="CC510" s="325" t="str">
        <f>IF(COUNT(CC489,AB523)=2,ROUND(CC489*AB523/SUM(AB519:AB528),#REF!),"")</f>
        <v/>
      </c>
      <c r="CD510" s="325" t="str">
        <f>IF(COUNT(CD489,AC523)=2,ROUND(CD489*AC523/SUM(AC519:AC528),#REF!),"")</f>
        <v/>
      </c>
      <c r="CE510" s="325" t="str">
        <f>IF(COUNT(CE489,AD523)=2,ROUND(CE489*AD523/SUM(AD519:AD528),#REF!),"")</f>
        <v/>
      </c>
      <c r="CF510" s="325" t="str">
        <f>IF(COUNT(CF489,AE523)=2,ROUND(CF489*AE523/SUM(AE519:AE528),#REF!),"")</f>
        <v/>
      </c>
      <c r="CG510" s="325" t="str">
        <f>IF(COUNT(CG489,AF523)=2,ROUND(CG489*AF523/SUM(AF519:AF528),#REF!),"")</f>
        <v/>
      </c>
      <c r="CH510" s="564" t="str">
        <f>IF(CH509="","",CH509)</f>
        <v>風力</v>
      </c>
      <c r="CI510" s="564"/>
      <c r="CJ510" s="564"/>
      <c r="CK510" s="564"/>
      <c r="CL510" s="564"/>
      <c r="CM510" s="564"/>
      <c r="CN510" s="564"/>
      <c r="CO510" s="564"/>
      <c r="CP510" s="564"/>
      <c r="CQ510" s="564"/>
    </row>
    <row r="511" spans="3:95" s="243" customFormat="1" ht="13.5" customHeight="1">
      <c r="C511" s="604" t="e">
        <f>DATE(#REF!+9,1,1)</f>
        <v>#REF!</v>
      </c>
      <c r="D511" s="605"/>
      <c r="E511" s="613" t="s">
        <v>275</v>
      </c>
      <c r="F511" s="614"/>
      <c r="G511" s="615"/>
      <c r="H511" s="256"/>
      <c r="I511" s="256"/>
      <c r="J511" s="256"/>
      <c r="K511" s="256"/>
      <c r="L511" s="256"/>
      <c r="M511" s="256"/>
      <c r="N511" s="256"/>
      <c r="O511" s="256"/>
      <c r="P511" s="256"/>
      <c r="Q511" s="256"/>
      <c r="R511" s="256"/>
      <c r="S511" s="256"/>
      <c r="T511" s="255"/>
      <c r="U511" s="613" t="s">
        <v>210</v>
      </c>
      <c r="V511" s="614"/>
      <c r="W511" s="614"/>
      <c r="X511" s="615"/>
      <c r="Y511" s="616" t="str">
        <f>IF(COUNT(S511)=0,"",ROUND(S511,#REF!))</f>
        <v/>
      </c>
      <c r="Z511" s="617"/>
      <c r="AA511" s="257"/>
      <c r="AB511" s="257"/>
      <c r="AC511" s="257"/>
      <c r="AD511" s="604" t="e">
        <f>DATE(#REF!+9,1,1)</f>
        <v>#REF!</v>
      </c>
      <c r="AE511" s="605"/>
      <c r="AF511" s="613" t="s">
        <v>198</v>
      </c>
      <c r="AG511" s="614"/>
      <c r="AH511" s="615"/>
      <c r="AI511" s="258" t="str">
        <f>IF(COUNT(S509,H511)&lt;&gt;2,"",ROUND(MIN(S509,H511)*H488,#REF!))</f>
        <v/>
      </c>
      <c r="AJ511" s="258" t="str">
        <f>IF(COUNT(H511,I511)&lt;&gt;2,"",ROUND(MIN(H511,I511)*I488,#REF!))</f>
        <v/>
      </c>
      <c r="AK511" s="258" t="str">
        <f>IF(COUNT(I511,J511)&lt;&gt;2,"",ROUND(MIN(I511,J511)*J488,#REF!))</f>
        <v/>
      </c>
      <c r="AL511" s="258" t="str">
        <f>IF(COUNT(J511,K511)&lt;&gt;2,"",ROUND(MIN(J511,K511)*K488,#REF!))</f>
        <v/>
      </c>
      <c r="AM511" s="258" t="str">
        <f>IF(COUNT(K511,L511)&lt;&gt;2,"",ROUND(MIN(K511,L511)*L488,#REF!))</f>
        <v/>
      </c>
      <c r="AN511" s="258" t="str">
        <f>IF(COUNT(L511,M511)&lt;&gt;2,"",ROUND(MIN(L511,M511)*M488,#REF!))</f>
        <v/>
      </c>
      <c r="AO511" s="258" t="str">
        <f>IF(COUNT(M511,N511)&lt;&gt;2,"",ROUND(MIN(M511,N511)*N488,#REF!))</f>
        <v/>
      </c>
      <c r="AP511" s="258" t="str">
        <f>IF(COUNT(N511,O511)&lt;&gt;2,"",ROUND(MIN(N511,O511)*O488,#REF!))</f>
        <v/>
      </c>
      <c r="AQ511" s="258" t="str">
        <f>IF(COUNT(O511,P511)&lt;&gt;2,"",ROUND(MIN(O511,P511)*P488,#REF!))</f>
        <v/>
      </c>
      <c r="AR511" s="258" t="str">
        <f>IF(COUNT(P511,Q511)&lt;&gt;2,"",ROUND(MIN(P511,Q511)*Q488,#REF!))</f>
        <v/>
      </c>
      <c r="AS511" s="258" t="str">
        <f>IF(COUNT(Q511,R511)&lt;&gt;2,"",ROUND(MIN(Q511,R511)*R488,#REF!))</f>
        <v/>
      </c>
      <c r="AT511" s="258" t="str">
        <f>IF(COUNT(R511,S511)&lt;&gt;2,"",ROUND(MIN(R511,S511)*S488,#REF!))</f>
        <v/>
      </c>
      <c r="AU511" s="255"/>
      <c r="AX511" s="569"/>
      <c r="AY511" s="569"/>
      <c r="AZ511" s="589"/>
      <c r="BA511" s="590"/>
      <c r="BB511" s="590"/>
      <c r="BC511" s="590"/>
      <c r="BD511" s="589"/>
      <c r="BE511" s="585" t="e">
        <f>IF(#REF!="発電事業者","月間送電電力量（GWh）","月間受電電力量（GWh）")</f>
        <v>#REF!</v>
      </c>
      <c r="BF511" s="586"/>
      <c r="BG511" s="325" t="str">
        <f>IF(COUNT(BG490,L523)=2,ROUND(BG490*L523/SUM(L519:L528),#REF!),"")</f>
        <v/>
      </c>
      <c r="BH511" s="325" t="str">
        <f>IF(COUNT(BH490,M523)=2,ROUND(BH490*M523/SUM(M519:M528),#REF!),"")</f>
        <v/>
      </c>
      <c r="BI511" s="325" t="str">
        <f>IF(COUNT(BI490,N523)=2,ROUND(BI490*N523/SUM(N519:N528),#REF!),"")</f>
        <v/>
      </c>
      <c r="BJ511" s="325" t="str">
        <f>IF(COUNT(BJ490,O523)=2,ROUND(BJ490*O523/SUM(O519:O528),#REF!),"")</f>
        <v/>
      </c>
      <c r="BK511" s="325" t="str">
        <f>IF(COUNT(BK490,P523)=2,ROUND(BK490*P523/SUM(P519:P528),#REF!),"")</f>
        <v/>
      </c>
      <c r="BL511" s="325" t="str">
        <f>IF(COUNT(BL490,Q523)=2,ROUND(BL490*Q523/SUM(Q519:Q528),#REF!),"")</f>
        <v/>
      </c>
      <c r="BM511" s="325" t="str">
        <f>IF(COUNT(BM490,R523)=2,ROUND(BM490*R523/SUM(R519:R528),#REF!),"")</f>
        <v/>
      </c>
      <c r="BN511" s="325" t="str">
        <f>IF(COUNT(BN490,S523)=2,ROUND(BN490*S523/SUM(S519:S528),#REF!),"")</f>
        <v/>
      </c>
      <c r="BO511" s="325" t="str">
        <f>IF(COUNT(BO490,T523)=2,ROUND(BO490*T523/SUM(T519:T528),#REF!),"")</f>
        <v/>
      </c>
      <c r="BP511" s="325" t="str">
        <f>IF(COUNT(BP490,U523)=2,ROUND(BP490*U523/SUM(U519:U528),#REF!),"")</f>
        <v/>
      </c>
      <c r="BQ511" s="325" t="str">
        <f>IF(COUNT(BQ490,V523)=2,ROUND(BQ490*V523/SUM(V519:V528),#REF!),"")</f>
        <v/>
      </c>
      <c r="BR511" s="325" t="str">
        <f>IF(COUNT(BR490,W523)=2,ROUND(BR490*W523/SUM(W519:W528),#REF!),"")</f>
        <v/>
      </c>
      <c r="BS511" s="569" t="e">
        <f>IF(#REF!="発電事業者","年間送電電力量（GWh）","年間受電電力量（GWh）")</f>
        <v>#REF!</v>
      </c>
      <c r="BT511" s="569"/>
      <c r="BU511" s="569"/>
      <c r="BV511" s="323" t="s">
        <v>25</v>
      </c>
      <c r="BW511" s="582"/>
      <c r="BX511" s="582"/>
      <c r="BY511" s="325" t="str">
        <f>IF(COUNT(BY490,X523)=2,ROUND(BY490*X523/SUM(X519:X528),#REF!),"")</f>
        <v/>
      </c>
      <c r="BZ511" s="325" t="str">
        <f>IF(COUNT(BZ490,Y523)=2,ROUND(BZ490*Y523/SUM(Y519:Y528),#REF!),"")</f>
        <v/>
      </c>
      <c r="CA511" s="325" t="str">
        <f>IF(COUNT(CA490,Z523)=2,ROUND(CA490*Z523/SUM(Z519:Z528),#REF!),"")</f>
        <v/>
      </c>
      <c r="CB511" s="325" t="str">
        <f>IF(COUNT(CB490,AA523)=2,ROUND(CB490*AA523/SUM(AA519:AA528),#REF!),"")</f>
        <v/>
      </c>
      <c r="CC511" s="325" t="str">
        <f>IF(COUNT(CC490,AB523)=2,ROUND(CC490*AB523/SUM(AB519:AB528),#REF!),"")</f>
        <v/>
      </c>
      <c r="CD511" s="325" t="str">
        <f>IF(COUNT(CD490,AC523)=2,ROUND(CD490*AC523/SUM(AC519:AC528),#REF!),"")</f>
        <v/>
      </c>
      <c r="CE511" s="325" t="str">
        <f>IF(COUNT(CE490,AD523)=2,ROUND(CE490*AD523/SUM(AD519:AD528),#REF!),"")</f>
        <v/>
      </c>
      <c r="CF511" s="325" t="str">
        <f>IF(COUNT(CF490,AE523)=2,ROUND(CF490*AE523/SUM(AE519:AE528),#REF!),"")</f>
        <v/>
      </c>
      <c r="CG511" s="325" t="str">
        <f>IF(COUNT(CG490,AF523)=2,ROUND(CG490*AF523/SUM(AF519:AF528),#REF!),"")</f>
        <v/>
      </c>
      <c r="CH511" s="565" t="str">
        <f>IF(COUNTA(AG523)=0,"",AG523)</f>
        <v/>
      </c>
      <c r="CI511" s="565"/>
      <c r="CJ511" s="565"/>
      <c r="CK511" s="565"/>
      <c r="CL511" s="565"/>
      <c r="CM511" s="565"/>
      <c r="CN511" s="565"/>
      <c r="CO511" s="565"/>
      <c r="CP511" s="565"/>
      <c r="CQ511" s="565"/>
    </row>
    <row r="512" spans="3:95" s="243" customFormat="1" ht="13.5" customHeight="1">
      <c r="C512" s="606"/>
      <c r="D512" s="607"/>
      <c r="E512" s="608" t="s">
        <v>212</v>
      </c>
      <c r="F512" s="609"/>
      <c r="G512" s="610"/>
      <c r="H512" s="261"/>
      <c r="I512" s="261"/>
      <c r="J512" s="261"/>
      <c r="K512" s="261"/>
      <c r="L512" s="261"/>
      <c r="M512" s="261"/>
      <c r="N512" s="261"/>
      <c r="O512" s="261"/>
      <c r="P512" s="261"/>
      <c r="Q512" s="261"/>
      <c r="R512" s="261"/>
      <c r="S512" s="261"/>
      <c r="T512" s="262" t="str">
        <f>IF(COUNT(H512:S512)=0,"",SUMPRODUCT(ROUND(H512:S512,#REF!)))</f>
        <v/>
      </c>
      <c r="U512" s="608" t="s">
        <v>211</v>
      </c>
      <c r="V512" s="609"/>
      <c r="W512" s="609"/>
      <c r="X512" s="610"/>
      <c r="Y512" s="611" t="str">
        <f>IF(COUNT(T512)=0,"",T512)</f>
        <v/>
      </c>
      <c r="Z512" s="612"/>
      <c r="AA512" s="257"/>
      <c r="AB512" s="257"/>
      <c r="AC512" s="257"/>
      <c r="AD512" s="606"/>
      <c r="AE512" s="607"/>
      <c r="AF512" s="608" t="s">
        <v>199</v>
      </c>
      <c r="AG512" s="609"/>
      <c r="AH512" s="610"/>
      <c r="AI512" s="264" t="str">
        <f t="shared" ref="AI512:AT512" si="126">IF(COUNT(H511:H512)=0,"",ROUND(H512/(H511*24*AI488/1000),3))</f>
        <v/>
      </c>
      <c r="AJ512" s="264" t="str">
        <f t="shared" si="126"/>
        <v/>
      </c>
      <c r="AK512" s="264" t="str">
        <f t="shared" si="126"/>
        <v/>
      </c>
      <c r="AL512" s="264" t="str">
        <f t="shared" si="126"/>
        <v/>
      </c>
      <c r="AM512" s="264" t="str">
        <f t="shared" si="126"/>
        <v/>
      </c>
      <c r="AN512" s="264" t="str">
        <f t="shared" si="126"/>
        <v/>
      </c>
      <c r="AO512" s="264" t="str">
        <f t="shared" si="126"/>
        <v/>
      </c>
      <c r="AP512" s="264" t="str">
        <f t="shared" si="126"/>
        <v/>
      </c>
      <c r="AQ512" s="264" t="str">
        <f t="shared" si="126"/>
        <v/>
      </c>
      <c r="AR512" s="264" t="str">
        <f t="shared" si="126"/>
        <v/>
      </c>
      <c r="AS512" s="264" t="str">
        <f t="shared" si="126"/>
        <v/>
      </c>
      <c r="AT512" s="264" t="str">
        <f t="shared" si="126"/>
        <v/>
      </c>
      <c r="AU512" s="265" t="str">
        <f>IF(COUNT(AI512:AT512)=0,"",AVERAGE(AI512:AT512))</f>
        <v/>
      </c>
      <c r="AX512" s="569" t="str">
        <f>IF(C524="","",C524)</f>
        <v/>
      </c>
      <c r="AY512" s="569"/>
      <c r="AZ512" s="587" t="str">
        <f>IF(E524="","",E524)</f>
        <v/>
      </c>
      <c r="BA512" s="590" t="str">
        <f ca="1">IF(F524="","",F524)</f>
        <v/>
      </c>
      <c r="BB512" s="590"/>
      <c r="BC512" s="590"/>
      <c r="BD512" s="587" t="str">
        <f>IF(I524="","",I524)</f>
        <v/>
      </c>
      <c r="BE512" s="578" t="e">
        <f>IF(#REF!="発電事業者","送電電力（MW）","受電電力（MW）")</f>
        <v>#REF!</v>
      </c>
      <c r="BF512" s="579"/>
      <c r="BG512" s="325" t="str">
        <f>IF(COUNT(BG488,L524)=2,ROUND(BG488*L524/SUM(L519:L528),#REF!),"")</f>
        <v/>
      </c>
      <c r="BH512" s="325" t="str">
        <f>IF(COUNT(BH488,M524)=2,ROUND(BH488*M524/SUM(M519:M528),#REF!),"")</f>
        <v/>
      </c>
      <c r="BI512" s="325" t="str">
        <f>IF(COUNT(BI488,N524)=2,ROUND(BI488*N524/SUM(N519:N528),#REF!),"")</f>
        <v/>
      </c>
      <c r="BJ512" s="325" t="str">
        <f>IF(COUNT(BJ488,O524)=2,ROUND(BJ488*O524/SUM(O519:O528),#REF!),"")</f>
        <v/>
      </c>
      <c r="BK512" s="325" t="str">
        <f>IF(COUNT(BK488,P524)=2,ROUND(BK488*P524/SUM(P519:P528),#REF!),"")</f>
        <v/>
      </c>
      <c r="BL512" s="325" t="str">
        <f>IF(COUNT(BL488,Q524)=2,ROUND(BL488*Q524/SUM(Q519:Q528),#REF!),"")</f>
        <v/>
      </c>
      <c r="BM512" s="325" t="str">
        <f>IF(COUNT(BM488,R524)=2,ROUND(BM488*R524/SUM(R519:R528),#REF!),"")</f>
        <v/>
      </c>
      <c r="BN512" s="325" t="str">
        <f>IF(COUNT(BN488,S524)=2,ROUND(BN488*S524/SUM(S519:S528),#REF!),"")</f>
        <v/>
      </c>
      <c r="BO512" s="325" t="str">
        <f>IF(COUNT(BO488,T524)=2,ROUND(BO488*T524/SUM(T519:T528),#REF!),"")</f>
        <v/>
      </c>
      <c r="BP512" s="325" t="str">
        <f>IF(COUNT(BP488,U524)=2,ROUND(BP488*U524/SUM(U519:U528),#REF!),"")</f>
        <v/>
      </c>
      <c r="BQ512" s="325" t="str">
        <f>IF(COUNT(BQ488,V524)=2,ROUND(BQ488*V524/SUM(V519:V528),#REF!),"")</f>
        <v/>
      </c>
      <c r="BR512" s="325" t="str">
        <f>IF(COUNT(BR488,W524)=2,ROUND(BR488*W524/SUM(W519:W528),#REF!),"")</f>
        <v/>
      </c>
      <c r="BS512" s="569" t="e">
        <f>IF(#REF!="発電事業者","送電電力（MW）","受電電力（MW）")</f>
        <v>#REF!</v>
      </c>
      <c r="BT512" s="569"/>
      <c r="BU512" s="569"/>
      <c r="BV512" s="323" t="s">
        <v>171</v>
      </c>
      <c r="BW512" s="580"/>
      <c r="BX512" s="580"/>
      <c r="BY512" s="325" t="str">
        <f>IF(COUNT(BY488,X524)=2,ROUND(BY488*X524/SUM(X519:X528),#REF!),"")</f>
        <v/>
      </c>
      <c r="BZ512" s="325" t="str">
        <f>IF(COUNT(BZ488,Y524)=2,ROUND(BZ488*Y524/SUM(Y519:Y528),#REF!),"")</f>
        <v/>
      </c>
      <c r="CA512" s="325" t="str">
        <f>IF(COUNT(CA488,Z524)=2,ROUND(CA488*Z524/SUM(Z519:Z528),#REF!),"")</f>
        <v/>
      </c>
      <c r="CB512" s="325" t="str">
        <f>IF(COUNT(CB488,AA524)=2,ROUND(CB488*AA524/SUM(AA519:AA528),#REF!),"")</f>
        <v/>
      </c>
      <c r="CC512" s="325" t="str">
        <f>IF(COUNT(CC488,AB524)=2,ROUND(CC488*AB524/SUM(AB519:AB528),#REF!),"")</f>
        <v/>
      </c>
      <c r="CD512" s="325" t="str">
        <f>IF(COUNT(CD488,AC524)=2,ROUND(CD488*AC524/SUM(AC519:AC528),#REF!),"")</f>
        <v/>
      </c>
      <c r="CE512" s="325" t="str">
        <f>IF(COUNT(CE488,AD524)=2,ROUND(CE488*AD524/SUM(AD519:AD528),#REF!),"")</f>
        <v/>
      </c>
      <c r="CF512" s="325" t="str">
        <f>IF(COUNT(CF488,AE524)=2,ROUND(CF488*AE524/SUM(AE519:AE528),#REF!),"")</f>
        <v/>
      </c>
      <c r="CG512" s="325" t="str">
        <f>IF(COUNT(CG488,AF524)=2,ROUND(CG488*AF524/SUM(AF519:AF528),#REF!),"")</f>
        <v/>
      </c>
      <c r="CH512" s="563" t="s">
        <v>117</v>
      </c>
      <c r="CI512" s="563"/>
      <c r="CJ512" s="563"/>
      <c r="CK512" s="563"/>
      <c r="CL512" s="563"/>
      <c r="CM512" s="563"/>
      <c r="CN512" s="563"/>
      <c r="CO512" s="563"/>
      <c r="CP512" s="563"/>
      <c r="CQ512" s="563"/>
    </row>
    <row r="513" spans="3:97" s="243" customFormat="1" ht="13.5" customHeight="1">
      <c r="C513" s="273"/>
      <c r="D513" s="273"/>
      <c r="E513" s="245"/>
      <c r="F513" s="245"/>
      <c r="G513" s="245"/>
      <c r="H513" s="257"/>
      <c r="I513" s="257"/>
      <c r="J513" s="257"/>
      <c r="K513" s="257"/>
      <c r="L513" s="257"/>
      <c r="M513" s="257"/>
      <c r="N513" s="257"/>
      <c r="O513" s="257"/>
      <c r="P513" s="257"/>
      <c r="Q513" s="257"/>
      <c r="R513" s="257"/>
      <c r="S513" s="257"/>
      <c r="T513" s="257"/>
      <c r="U513" s="245"/>
      <c r="V513" s="245"/>
      <c r="W513" s="245"/>
      <c r="X513" s="245"/>
      <c r="Y513" s="274"/>
      <c r="Z513" s="274"/>
      <c r="AA513" s="257"/>
      <c r="AB513" s="257"/>
      <c r="AC513" s="257"/>
      <c r="AD513" s="273"/>
      <c r="AE513" s="273"/>
      <c r="AF513" s="245"/>
      <c r="AG513" s="245"/>
      <c r="AH513" s="245"/>
      <c r="AI513" s="271"/>
      <c r="AJ513" s="271"/>
      <c r="AK513" s="271"/>
      <c r="AL513" s="271"/>
      <c r="AM513" s="271"/>
      <c r="AN513" s="271"/>
      <c r="AO513" s="271"/>
      <c r="AP513" s="271"/>
      <c r="AQ513" s="271"/>
      <c r="AR513" s="271"/>
      <c r="AS513" s="271"/>
      <c r="AT513" s="271"/>
      <c r="AU513" s="272"/>
      <c r="AV513" s="275"/>
      <c r="AX513" s="569"/>
      <c r="AY513" s="569"/>
      <c r="AZ513" s="588"/>
      <c r="BA513" s="590"/>
      <c r="BB513" s="590"/>
      <c r="BC513" s="590"/>
      <c r="BD513" s="588"/>
      <c r="BE513" s="583"/>
      <c r="BF513" s="584"/>
      <c r="BG513" s="259"/>
      <c r="BH513" s="259"/>
      <c r="BI513" s="259"/>
      <c r="BJ513" s="259"/>
      <c r="BK513" s="259"/>
      <c r="BL513" s="259"/>
      <c r="BM513" s="259"/>
      <c r="BN513" s="259"/>
      <c r="BO513" s="259"/>
      <c r="BP513" s="259"/>
      <c r="BQ513" s="259"/>
      <c r="BR513" s="259"/>
      <c r="BS513" s="569"/>
      <c r="BT513" s="569"/>
      <c r="BU513" s="569"/>
      <c r="BV513" s="323" t="s">
        <v>172</v>
      </c>
      <c r="BW513" s="581"/>
      <c r="BX513" s="581"/>
      <c r="BY513" s="325" t="str">
        <f>IF(COUNT(BY489,X524)=2,ROUND(BY489*X524/SUM(X519:X528),#REF!),"")</f>
        <v/>
      </c>
      <c r="BZ513" s="325" t="str">
        <f>IF(COUNT(BZ489,Y524)=2,ROUND(BZ489*Y524/SUM(Y519:Y528),#REF!),"")</f>
        <v/>
      </c>
      <c r="CA513" s="325" t="str">
        <f>IF(COUNT(CA489,Z524)=2,ROUND(CA489*Z524/SUM(Z519:Z528),#REF!),"")</f>
        <v/>
      </c>
      <c r="CB513" s="325" t="str">
        <f>IF(COUNT(CB489,AA524)=2,ROUND(CB489*AA524/SUM(AA519:AA528),#REF!),"")</f>
        <v/>
      </c>
      <c r="CC513" s="325" t="str">
        <f>IF(COUNT(CC489,AB524)=2,ROUND(CC489*AB524/SUM(AB519:AB528),#REF!),"")</f>
        <v/>
      </c>
      <c r="CD513" s="325" t="str">
        <f>IF(COUNT(CD489,AC524)=2,ROUND(CD489*AC524/SUM(AC519:AC528),#REF!),"")</f>
        <v/>
      </c>
      <c r="CE513" s="325" t="str">
        <f>IF(COUNT(CE489,AD524)=2,ROUND(CE489*AD524/SUM(AD519:AD528),#REF!),"")</f>
        <v/>
      </c>
      <c r="CF513" s="325" t="str">
        <f>IF(COUNT(CF489,AE524)=2,ROUND(CF489*AE524/SUM(AE519:AE528),#REF!),"")</f>
        <v/>
      </c>
      <c r="CG513" s="325" t="str">
        <f>IF(COUNT(CG489,AF524)=2,ROUND(CG489*AF524/SUM(AF519:AF528),#REF!),"")</f>
        <v/>
      </c>
      <c r="CH513" s="564" t="str">
        <f>IF(CH512="","",CH512)</f>
        <v>風力</v>
      </c>
      <c r="CI513" s="564"/>
      <c r="CJ513" s="564"/>
      <c r="CK513" s="564"/>
      <c r="CL513" s="564"/>
      <c r="CM513" s="564"/>
      <c r="CN513" s="564"/>
      <c r="CO513" s="564"/>
      <c r="CP513" s="564"/>
      <c r="CQ513" s="564"/>
      <c r="CR513" s="271"/>
      <c r="CS513" s="271"/>
    </row>
    <row r="514" spans="3:97" s="243" customFormat="1" ht="13.5" customHeight="1">
      <c r="I514" s="257"/>
      <c r="J514" s="257"/>
      <c r="K514" s="257"/>
      <c r="L514" s="257"/>
      <c r="M514" s="257"/>
      <c r="N514" s="257"/>
      <c r="O514" s="257"/>
      <c r="P514" s="257"/>
      <c r="Q514" s="257"/>
      <c r="R514" s="257"/>
      <c r="S514" s="257"/>
      <c r="T514" s="257"/>
      <c r="U514" s="245"/>
      <c r="V514" s="245"/>
      <c r="W514" s="245"/>
      <c r="X514" s="245"/>
      <c r="Y514" s="274"/>
      <c r="Z514" s="274"/>
      <c r="AA514" s="257"/>
      <c r="AB514" s="257"/>
      <c r="AC514" s="257"/>
      <c r="AD514" s="273"/>
      <c r="AE514" s="273"/>
      <c r="AF514" s="245"/>
      <c r="AG514" s="245"/>
      <c r="AH514" s="245"/>
      <c r="AI514" s="271"/>
      <c r="AJ514" s="271"/>
      <c r="AK514" s="271"/>
      <c r="AL514" s="271"/>
      <c r="AM514" s="271"/>
      <c r="AN514" s="271"/>
      <c r="AO514" s="271"/>
      <c r="AP514" s="271"/>
      <c r="AQ514" s="271"/>
      <c r="AR514" s="271"/>
      <c r="AS514" s="271"/>
      <c r="AT514" s="271"/>
      <c r="AU514" s="272"/>
      <c r="AV514" s="257"/>
      <c r="AX514" s="569"/>
      <c r="AY514" s="569"/>
      <c r="AZ514" s="589"/>
      <c r="BA514" s="590"/>
      <c r="BB514" s="590"/>
      <c r="BC514" s="590"/>
      <c r="BD514" s="589"/>
      <c r="BE514" s="585" t="e">
        <f>IF(#REF!="発電事業者","月間送電電力量（GWh）","月間受電電力量（GWh）")</f>
        <v>#REF!</v>
      </c>
      <c r="BF514" s="586"/>
      <c r="BG514" s="325" t="str">
        <f>IF(COUNT(BG490,L524)=2,ROUND(BG490*L524/SUM(L519:L528),#REF!),"")</f>
        <v/>
      </c>
      <c r="BH514" s="325" t="str">
        <f>IF(COUNT(BH490,M524)=2,ROUND(BH490*M524/SUM(M519:M528),#REF!),"")</f>
        <v/>
      </c>
      <c r="BI514" s="325" t="str">
        <f>IF(COUNT(BI490,N524)=2,ROUND(BI490*N524/SUM(N519:N528),#REF!),"")</f>
        <v/>
      </c>
      <c r="BJ514" s="325" t="str">
        <f>IF(COUNT(BJ490,O524)=2,ROUND(BJ490*O524/SUM(O519:O528),#REF!),"")</f>
        <v/>
      </c>
      <c r="BK514" s="325" t="str">
        <f>IF(COUNT(BK490,P524)=2,ROUND(BK490*P524/SUM(P519:P528),#REF!),"")</f>
        <v/>
      </c>
      <c r="BL514" s="325" t="str">
        <f>IF(COUNT(BL490,Q524)=2,ROUND(BL490*Q524/SUM(Q519:Q528),#REF!),"")</f>
        <v/>
      </c>
      <c r="BM514" s="325" t="str">
        <f>IF(COUNT(BM490,R524)=2,ROUND(BM490*R524/SUM(R519:R528),#REF!),"")</f>
        <v/>
      </c>
      <c r="BN514" s="325" t="str">
        <f>IF(COUNT(BN490,S524)=2,ROUND(BN490*S524/SUM(S519:S528),#REF!),"")</f>
        <v/>
      </c>
      <c r="BO514" s="325" t="str">
        <f>IF(COUNT(BO490,T524)=2,ROUND(BO490*T524/SUM(T519:T528),#REF!),"")</f>
        <v/>
      </c>
      <c r="BP514" s="325" t="str">
        <f>IF(COUNT(BP490,U524)=2,ROUND(BP490*U524/SUM(U519:U528),#REF!),"")</f>
        <v/>
      </c>
      <c r="BQ514" s="325" t="str">
        <f>IF(COUNT(BQ490,V524)=2,ROUND(BQ490*V524/SUM(V519:V528),#REF!),"")</f>
        <v/>
      </c>
      <c r="BR514" s="325" t="str">
        <f>IF(COUNT(BR490,W524)=2,ROUND(BR490*W524/SUM(W519:W528),#REF!),"")</f>
        <v/>
      </c>
      <c r="BS514" s="569" t="e">
        <f>IF(#REF!="発電事業者","年間送電電力量（GWh）","年間受電電力量（GWh）")</f>
        <v>#REF!</v>
      </c>
      <c r="BT514" s="569"/>
      <c r="BU514" s="569"/>
      <c r="BV514" s="323" t="s">
        <v>25</v>
      </c>
      <c r="BW514" s="582"/>
      <c r="BX514" s="582"/>
      <c r="BY514" s="325" t="str">
        <f>IF(COUNT(BY490,X524)=2,ROUND(BY490*X524/SUM(X519:X528),#REF!),"")</f>
        <v/>
      </c>
      <c r="BZ514" s="325" t="str">
        <f>IF(COUNT(BZ490,Y524)=2,ROUND(BZ490*Y524/SUM(Y519:Y528),#REF!),"")</f>
        <v/>
      </c>
      <c r="CA514" s="325" t="str">
        <f>IF(COUNT(CA490,Z524)=2,ROUND(CA490*Z524/SUM(Z519:Z528),#REF!),"")</f>
        <v/>
      </c>
      <c r="CB514" s="325" t="str">
        <f>IF(COUNT(CB490,AA524)=2,ROUND(CB490*AA524/SUM(AA519:AA528),#REF!),"")</f>
        <v/>
      </c>
      <c r="CC514" s="325" t="str">
        <f>IF(COUNT(CC490,AB524)=2,ROUND(CC490*AB524/SUM(AB519:AB528),#REF!),"")</f>
        <v/>
      </c>
      <c r="CD514" s="325" t="str">
        <f>IF(COUNT(CD490,AC524)=2,ROUND(CD490*AC524/SUM(AC519:AC528),#REF!),"")</f>
        <v/>
      </c>
      <c r="CE514" s="325" t="str">
        <f>IF(COUNT(CE490,AD524)=2,ROUND(CE490*AD524/SUM(AD519:AD528),#REF!),"")</f>
        <v/>
      </c>
      <c r="CF514" s="325" t="str">
        <f>IF(COUNT(CF490,AE524)=2,ROUND(CF490*AE524/SUM(AE519:AE528),#REF!),"")</f>
        <v/>
      </c>
      <c r="CG514" s="325" t="str">
        <f>IF(COUNT(CG490,AF524)=2,ROUND(CG490*AF524/SUM(AF519:AF528),#REF!),"")</f>
        <v/>
      </c>
      <c r="CH514" s="565" t="str">
        <f>IF(COUNTA(AG524)=0,"",AG524)</f>
        <v/>
      </c>
      <c r="CI514" s="565"/>
      <c r="CJ514" s="565"/>
      <c r="CK514" s="565"/>
      <c r="CL514" s="565"/>
      <c r="CM514" s="565"/>
      <c r="CN514" s="565"/>
      <c r="CO514" s="565"/>
      <c r="CP514" s="565"/>
      <c r="CQ514" s="565"/>
    </row>
    <row r="515" spans="3:97" s="243" customFormat="1" ht="13.5" customHeight="1">
      <c r="C515" s="273"/>
      <c r="D515" s="273"/>
      <c r="E515" s="245"/>
      <c r="F515" s="245"/>
      <c r="G515" s="245"/>
      <c r="H515" s="257"/>
      <c r="I515" s="257"/>
      <c r="J515" s="257"/>
      <c r="K515" s="257"/>
      <c r="L515" s="257"/>
      <c r="M515" s="257"/>
      <c r="N515" s="257"/>
      <c r="O515" s="257"/>
      <c r="P515" s="257"/>
      <c r="Q515" s="257"/>
      <c r="R515" s="257"/>
      <c r="S515" s="257"/>
      <c r="T515" s="257"/>
      <c r="U515" s="257"/>
      <c r="V515" s="257"/>
      <c r="W515" s="257"/>
      <c r="X515" s="257"/>
      <c r="Y515" s="257"/>
      <c r="Z515" s="257"/>
      <c r="AA515" s="257"/>
      <c r="AB515" s="257"/>
      <c r="AC515" s="257"/>
      <c r="AD515" s="257"/>
      <c r="AE515" s="257"/>
      <c r="AF515" s="257"/>
      <c r="AG515" s="257"/>
      <c r="AH515" s="257"/>
      <c r="AI515" s="257"/>
      <c r="AJ515" s="257"/>
      <c r="AK515" s="257"/>
      <c r="AL515" s="257"/>
      <c r="AM515" s="257"/>
      <c r="AN515" s="257"/>
      <c r="AO515" s="257"/>
      <c r="AP515" s="257"/>
      <c r="AQ515" s="257"/>
      <c r="AR515" s="257"/>
      <c r="AS515" s="257"/>
      <c r="AT515" s="257"/>
      <c r="AU515" s="257"/>
      <c r="AV515" s="275"/>
      <c r="AX515" s="569" t="str">
        <f>IF(C525="","",C525)</f>
        <v/>
      </c>
      <c r="AY515" s="569"/>
      <c r="AZ515" s="587" t="str">
        <f>IF(E525="","",E525)</f>
        <v/>
      </c>
      <c r="BA515" s="590" t="str">
        <f ca="1">IF(F525="","",F525)</f>
        <v/>
      </c>
      <c r="BB515" s="590"/>
      <c r="BC515" s="590"/>
      <c r="BD515" s="587" t="str">
        <f>IF(I525="","",I525)</f>
        <v/>
      </c>
      <c r="BE515" s="578" t="e">
        <f>IF(#REF!="発電事業者","送電電力（MW）","受電電力（MW）")</f>
        <v>#REF!</v>
      </c>
      <c r="BF515" s="579"/>
      <c r="BG515" s="325" t="str">
        <f>IF(COUNT(BG488,L525)=2,ROUND(BG488*L525/SUM(L519:L528),#REF!),"")</f>
        <v/>
      </c>
      <c r="BH515" s="325" t="str">
        <f>IF(COUNT(BH488,M525)=2,ROUND(BH488*M525/SUM(M519:M528),#REF!),"")</f>
        <v/>
      </c>
      <c r="BI515" s="325" t="str">
        <f>IF(COUNT(BI488,N525)=2,ROUND(BI488*N525/SUM(N519:N528),#REF!),"")</f>
        <v/>
      </c>
      <c r="BJ515" s="325" t="str">
        <f>IF(COUNT(BJ488,O525)=2,ROUND(BJ488*O525/SUM(O519:O528),#REF!),"")</f>
        <v/>
      </c>
      <c r="BK515" s="325" t="str">
        <f>IF(COUNT(BK488,P525)=2,ROUND(BK488*P525/SUM(P519:P528),#REF!),"")</f>
        <v/>
      </c>
      <c r="BL515" s="325" t="str">
        <f>IF(COUNT(BL488,Q525)=2,ROUND(BL488*Q525/SUM(Q519:Q528),#REF!),"")</f>
        <v/>
      </c>
      <c r="BM515" s="325" t="str">
        <f>IF(COUNT(BM488,R525)=2,ROUND(BM488*R525/SUM(R519:R528),#REF!),"")</f>
        <v/>
      </c>
      <c r="BN515" s="325" t="str">
        <f>IF(COUNT(BN488,S525)=2,ROUND(BN488*S525/SUM(S519:S528),#REF!),"")</f>
        <v/>
      </c>
      <c r="BO515" s="325" t="str">
        <f>IF(COUNT(BO488,T525)=2,ROUND(BO488*T525/SUM(T519:T528),#REF!),"")</f>
        <v/>
      </c>
      <c r="BP515" s="325" t="str">
        <f>IF(COUNT(BP488,U525)=2,ROUND(BP488*U525/SUM(U519:U528),#REF!),"")</f>
        <v/>
      </c>
      <c r="BQ515" s="325" t="str">
        <f>IF(COUNT(BQ488,V525)=2,ROUND(BQ488*V525/SUM(V519:V528),#REF!),"")</f>
        <v/>
      </c>
      <c r="BR515" s="325" t="str">
        <f>IF(COUNT(BR488,W525)=2,ROUND(BR488*W525/SUM(W519:W528),#REF!),"")</f>
        <v/>
      </c>
      <c r="BS515" s="569" t="e">
        <f>IF(#REF!="発電事業者","送電電力（MW）","受電電力（MW）")</f>
        <v>#REF!</v>
      </c>
      <c r="BT515" s="569"/>
      <c r="BU515" s="569"/>
      <c r="BV515" s="323" t="s">
        <v>171</v>
      </c>
      <c r="BW515" s="580"/>
      <c r="BX515" s="580"/>
      <c r="BY515" s="325" t="str">
        <f>IF(COUNT(BY488,X525)=2,ROUND(BY488*X525/SUM(X519:X528),#REF!),"")</f>
        <v/>
      </c>
      <c r="BZ515" s="325" t="str">
        <f>IF(COUNT(BZ488,Y525)=2,ROUND(BZ488*Y525/SUM(Y519:Y528),#REF!),"")</f>
        <v/>
      </c>
      <c r="CA515" s="325" t="str">
        <f>IF(COUNT(CA488,Z525)=2,ROUND(CA488*Z525/SUM(Z519:Z528),#REF!),"")</f>
        <v/>
      </c>
      <c r="CB515" s="325" t="str">
        <f>IF(COUNT(CB488,AA525)=2,ROUND(CB488*AA525/SUM(AA519:AA528),#REF!),"")</f>
        <v/>
      </c>
      <c r="CC515" s="325" t="str">
        <f>IF(COUNT(CC488,AB525)=2,ROUND(CC488*AB525/SUM(AB519:AB528),#REF!),"")</f>
        <v/>
      </c>
      <c r="CD515" s="325" t="str">
        <f>IF(COUNT(CD488,AC525)=2,ROUND(CD488*AC525/SUM(AC519:AC528),#REF!),"")</f>
        <v/>
      </c>
      <c r="CE515" s="325" t="str">
        <f>IF(COUNT(CE488,AD525)=2,ROUND(CE488*AD525/SUM(AD519:AD528),#REF!),"")</f>
        <v/>
      </c>
      <c r="CF515" s="325" t="str">
        <f>IF(COUNT(CF488,AE525)=2,ROUND(CF488*AE525/SUM(AE519:AE528),#REF!),"")</f>
        <v/>
      </c>
      <c r="CG515" s="325" t="str">
        <f>IF(COUNT(CG488,AF525)=2,ROUND(CG488*AF525/SUM(AF519:AF528),#REF!),"")</f>
        <v/>
      </c>
      <c r="CH515" s="563" t="s">
        <v>117</v>
      </c>
      <c r="CI515" s="563"/>
      <c r="CJ515" s="563"/>
      <c r="CK515" s="563"/>
      <c r="CL515" s="563"/>
      <c r="CM515" s="563"/>
      <c r="CN515" s="563"/>
      <c r="CO515" s="563"/>
      <c r="CP515" s="563"/>
      <c r="CQ515" s="563"/>
    </row>
    <row r="516" spans="3:97" s="243" customFormat="1" ht="13.5" customHeight="1">
      <c r="C516" s="241" t="e">
        <f>IF(#REF!="発電事業者","送電相手先諸元","購入相手先諸元")</f>
        <v>#REF!</v>
      </c>
      <c r="D516" s="236"/>
      <c r="E516" s="236"/>
      <c r="F516" s="242">
        <v>0</v>
      </c>
      <c r="G516" s="237" t="s">
        <v>255</v>
      </c>
      <c r="H516" s="236"/>
      <c r="I516" s="236"/>
      <c r="J516" s="236"/>
      <c r="K516" s="236"/>
      <c r="AV516" s="257"/>
      <c r="AX516" s="569"/>
      <c r="AY516" s="569"/>
      <c r="AZ516" s="588"/>
      <c r="BA516" s="590"/>
      <c r="BB516" s="590"/>
      <c r="BC516" s="590"/>
      <c r="BD516" s="588"/>
      <c r="BE516" s="583"/>
      <c r="BF516" s="584"/>
      <c r="BG516" s="259"/>
      <c r="BH516" s="259"/>
      <c r="BI516" s="259"/>
      <c r="BJ516" s="259"/>
      <c r="BK516" s="259"/>
      <c r="BL516" s="259"/>
      <c r="BM516" s="259"/>
      <c r="BN516" s="259"/>
      <c r="BO516" s="259"/>
      <c r="BP516" s="259"/>
      <c r="BQ516" s="259"/>
      <c r="BR516" s="259"/>
      <c r="BS516" s="569"/>
      <c r="BT516" s="569"/>
      <c r="BU516" s="569"/>
      <c r="BV516" s="323" t="s">
        <v>172</v>
      </c>
      <c r="BW516" s="581"/>
      <c r="BX516" s="581"/>
      <c r="BY516" s="325" t="str">
        <f>IF(COUNT(BY489,X525)=2,ROUND(BY489*X525/SUM(X519:X528),#REF!),"")</f>
        <v/>
      </c>
      <c r="BZ516" s="325" t="str">
        <f>IF(COUNT(BZ489,Y525)=2,ROUND(BZ489*Y525/SUM(Y519:Y528),#REF!),"")</f>
        <v/>
      </c>
      <c r="CA516" s="325" t="str">
        <f>IF(COUNT(CA489,Z525)=2,ROUND(CA489*Z525/SUM(Z519:Z528),#REF!),"")</f>
        <v/>
      </c>
      <c r="CB516" s="325" t="str">
        <f>IF(COUNT(CB489,AA525)=2,ROUND(CB489*AA525/SUM(AA519:AA528),#REF!),"")</f>
        <v/>
      </c>
      <c r="CC516" s="325" t="str">
        <f>IF(COUNT(CC489,AB525)=2,ROUND(CC489*AB525/SUM(AB519:AB528),#REF!),"")</f>
        <v/>
      </c>
      <c r="CD516" s="325" t="str">
        <f>IF(COUNT(CD489,AC525)=2,ROUND(CD489*AC525/SUM(AC519:AC528),#REF!),"")</f>
        <v/>
      </c>
      <c r="CE516" s="325" t="str">
        <f>IF(COUNT(CE489,AD525)=2,ROUND(CE489*AD525/SUM(AD519:AD528),#REF!),"")</f>
        <v/>
      </c>
      <c r="CF516" s="325" t="str">
        <f>IF(COUNT(CF489,AE525)=2,ROUND(CF489*AE525/SUM(AE519:AE528),#REF!),"")</f>
        <v/>
      </c>
      <c r="CG516" s="325" t="str">
        <f>IF(COUNT(CG489,AF525)=2,ROUND(CG489*AF525/SUM(AF519:AF528),#REF!),"")</f>
        <v/>
      </c>
      <c r="CH516" s="564" t="str">
        <f>IF(CH515="","",CH515)</f>
        <v>風力</v>
      </c>
      <c r="CI516" s="564"/>
      <c r="CJ516" s="564"/>
      <c r="CK516" s="564"/>
      <c r="CL516" s="564"/>
      <c r="CM516" s="564"/>
      <c r="CN516" s="564"/>
      <c r="CO516" s="564"/>
      <c r="CP516" s="564"/>
      <c r="CQ516" s="564"/>
    </row>
    <row r="517" spans="3:97" s="243" customFormat="1" ht="13.5" customHeight="1">
      <c r="C517" s="594" t="s">
        <v>200</v>
      </c>
      <c r="D517" s="594"/>
      <c r="E517" s="594" t="s">
        <v>201</v>
      </c>
      <c r="F517" s="594" t="s">
        <v>202</v>
      </c>
      <c r="G517" s="594"/>
      <c r="H517" s="594"/>
      <c r="I517" s="595" t="s">
        <v>204</v>
      </c>
      <c r="J517" s="597" t="e">
        <f>IF(#REF!="発電事業者","送電先","購入先")</f>
        <v>#REF!</v>
      </c>
      <c r="K517" s="598"/>
      <c r="L517" s="601" t="e">
        <f>DATE(#REF!,1,1)</f>
        <v>#REF!</v>
      </c>
      <c r="M517" s="602"/>
      <c r="N517" s="602"/>
      <c r="O517" s="602"/>
      <c r="P517" s="602"/>
      <c r="Q517" s="602"/>
      <c r="R517" s="602"/>
      <c r="S517" s="602"/>
      <c r="T517" s="602"/>
      <c r="U517" s="602"/>
      <c r="V517" s="602"/>
      <c r="W517" s="603"/>
      <c r="X517" s="592" t="e">
        <f>DATE(#REF!+1,1,1)</f>
        <v>#REF!</v>
      </c>
      <c r="Y517" s="592" t="e">
        <f>DATE(#REF!+2,1,1)</f>
        <v>#REF!</v>
      </c>
      <c r="Z517" s="592" t="e">
        <f>DATE(#REF!+3,1,1)</f>
        <v>#REF!</v>
      </c>
      <c r="AA517" s="592" t="e">
        <f>DATE(#REF!+4,1,1)</f>
        <v>#REF!</v>
      </c>
      <c r="AB517" s="592" t="e">
        <f>DATE(#REF!+5,1,1)</f>
        <v>#REF!</v>
      </c>
      <c r="AC517" s="592" t="e">
        <f>DATE(#REF!+6,1,1)</f>
        <v>#REF!</v>
      </c>
      <c r="AD517" s="592" t="e">
        <f>DATE(#REF!+7,1,1)</f>
        <v>#REF!</v>
      </c>
      <c r="AE517" s="592" t="e">
        <f>DATE(#REF!+8,1,1)</f>
        <v>#REF!</v>
      </c>
      <c r="AF517" s="592" t="e">
        <f>DATE(#REF!+9,1,1)</f>
        <v>#REF!</v>
      </c>
      <c r="AG517" s="594" t="s">
        <v>253</v>
      </c>
      <c r="AH517" s="594"/>
      <c r="AI517" s="594"/>
      <c r="AJ517" s="594"/>
      <c r="AK517" s="594"/>
      <c r="AL517" s="594"/>
      <c r="AM517" s="594"/>
      <c r="AN517" s="594"/>
      <c r="AO517" s="594"/>
      <c r="AP517" s="594"/>
      <c r="AV517" s="275"/>
      <c r="AX517" s="569"/>
      <c r="AY517" s="569"/>
      <c r="AZ517" s="589"/>
      <c r="BA517" s="590"/>
      <c r="BB517" s="590"/>
      <c r="BC517" s="590"/>
      <c r="BD517" s="589"/>
      <c r="BE517" s="585" t="e">
        <f>IF(#REF!="発電事業者","月間送電電力量（GWh）","月間受電電力量（GWh）")</f>
        <v>#REF!</v>
      </c>
      <c r="BF517" s="586"/>
      <c r="BG517" s="325" t="str">
        <f>IF(COUNT(BG490,L525)=2,ROUND(BG490*L525/SUM(L519:L528),#REF!),"")</f>
        <v/>
      </c>
      <c r="BH517" s="325" t="str">
        <f>IF(COUNT(BH490,M525)=2,ROUND(BH490*M525/SUM(M519:M528),#REF!),"")</f>
        <v/>
      </c>
      <c r="BI517" s="325" t="str">
        <f>IF(COUNT(BI490,N525)=2,ROUND(BI490*N525/SUM(N519:N528),#REF!),"")</f>
        <v/>
      </c>
      <c r="BJ517" s="325" t="str">
        <f>IF(COUNT(BJ490,O525)=2,ROUND(BJ490*O525/SUM(O519:O528),#REF!),"")</f>
        <v/>
      </c>
      <c r="BK517" s="325" t="str">
        <f>IF(COUNT(BK490,P525)=2,ROUND(BK490*P525/SUM(P519:P528),#REF!),"")</f>
        <v/>
      </c>
      <c r="BL517" s="325" t="str">
        <f>IF(COUNT(BL490,Q525)=2,ROUND(BL490*Q525/SUM(Q519:Q528),#REF!),"")</f>
        <v/>
      </c>
      <c r="BM517" s="325" t="str">
        <f>IF(COUNT(BM490,R525)=2,ROUND(BM490*R525/SUM(R519:R528),#REF!),"")</f>
        <v/>
      </c>
      <c r="BN517" s="325" t="str">
        <f>IF(COUNT(BN490,S525)=2,ROUND(BN490*S525/SUM(S519:S528),#REF!),"")</f>
        <v/>
      </c>
      <c r="BO517" s="325" t="str">
        <f>IF(COUNT(BO490,T525)=2,ROUND(BO490*T525/SUM(T519:T528),#REF!),"")</f>
        <v/>
      </c>
      <c r="BP517" s="325" t="str">
        <f>IF(COUNT(BP490,U525)=2,ROUND(BP490*U525/SUM(U519:U528),#REF!),"")</f>
        <v/>
      </c>
      <c r="BQ517" s="325" t="str">
        <f>IF(COUNT(BQ490,V525)=2,ROUND(BQ490*V525/SUM(V519:V528),#REF!),"")</f>
        <v/>
      </c>
      <c r="BR517" s="325" t="str">
        <f>IF(COUNT(BR490,W525)=2,ROUND(BR490*W525/SUM(W519:W528),#REF!),"")</f>
        <v/>
      </c>
      <c r="BS517" s="569" t="e">
        <f>IF(#REF!="発電事業者","年間送電電力量（GWh）","年間受電電力量（GWh）")</f>
        <v>#REF!</v>
      </c>
      <c r="BT517" s="569"/>
      <c r="BU517" s="569"/>
      <c r="BV517" s="323" t="s">
        <v>25</v>
      </c>
      <c r="BW517" s="582"/>
      <c r="BX517" s="582"/>
      <c r="BY517" s="325" t="str">
        <f>IF(COUNT(BY490,X525)=2,ROUND(BY490*X525/SUM(X519:X528),#REF!),"")</f>
        <v/>
      </c>
      <c r="BZ517" s="325" t="str">
        <f>IF(COUNT(BZ490,Y525)=2,ROUND(BZ490*Y525/SUM(Y519:Y528),#REF!),"")</f>
        <v/>
      </c>
      <c r="CA517" s="325" t="str">
        <f>IF(COUNT(CA490,Z525)=2,ROUND(CA490*Z525/SUM(Z519:Z528),#REF!),"")</f>
        <v/>
      </c>
      <c r="CB517" s="325" t="str">
        <f>IF(COUNT(CB490,AA525)=2,ROUND(CB490*AA525/SUM(AA519:AA528),#REF!),"")</f>
        <v/>
      </c>
      <c r="CC517" s="325" t="str">
        <f>IF(COUNT(CC490,AB525)=2,ROUND(CC490*AB525/SUM(AB519:AB528),#REF!),"")</f>
        <v/>
      </c>
      <c r="CD517" s="325" t="str">
        <f>IF(COUNT(CD490,AC525)=2,ROUND(CD490*AC525/SUM(AC519:AC528),#REF!),"")</f>
        <v/>
      </c>
      <c r="CE517" s="325" t="str">
        <f>IF(COUNT(CE490,AD525)=2,ROUND(CE490*AD525/SUM(AD519:AD528),#REF!),"")</f>
        <v/>
      </c>
      <c r="CF517" s="325" t="str">
        <f>IF(COUNT(CF490,AE525)=2,ROUND(CF490*AE525/SUM(AE519:AE528),#REF!),"")</f>
        <v/>
      </c>
      <c r="CG517" s="325" t="str">
        <f>IF(COUNT(CG490,AF525)=2,ROUND(CG490*AF525/SUM(AF519:AF528),#REF!),"")</f>
        <v/>
      </c>
      <c r="CH517" s="565" t="str">
        <f>IF(COUNTA(AG525)=0,"",AG525)</f>
        <v/>
      </c>
      <c r="CI517" s="565"/>
      <c r="CJ517" s="565"/>
      <c r="CK517" s="565"/>
      <c r="CL517" s="565"/>
      <c r="CM517" s="565"/>
      <c r="CN517" s="565"/>
      <c r="CO517" s="565"/>
      <c r="CP517" s="565"/>
      <c r="CQ517" s="565"/>
    </row>
    <row r="518" spans="3:97" s="243" customFormat="1" ht="13.5" customHeight="1">
      <c r="C518" s="594"/>
      <c r="D518" s="594"/>
      <c r="E518" s="594"/>
      <c r="F518" s="594"/>
      <c r="G518" s="594"/>
      <c r="H518" s="594"/>
      <c r="I518" s="596"/>
      <c r="J518" s="599"/>
      <c r="K518" s="600"/>
      <c r="L518" s="320" t="s">
        <v>194</v>
      </c>
      <c r="M518" s="320" t="s">
        <v>195</v>
      </c>
      <c r="N518" s="320" t="s">
        <v>161</v>
      </c>
      <c r="O518" s="320" t="s">
        <v>162</v>
      </c>
      <c r="P518" s="320" t="s">
        <v>163</v>
      </c>
      <c r="Q518" s="320" t="s">
        <v>164</v>
      </c>
      <c r="R518" s="320" t="s">
        <v>165</v>
      </c>
      <c r="S518" s="320" t="s">
        <v>166</v>
      </c>
      <c r="T518" s="320" t="s">
        <v>167</v>
      </c>
      <c r="U518" s="320" t="s">
        <v>168</v>
      </c>
      <c r="V518" s="320" t="s">
        <v>169</v>
      </c>
      <c r="W518" s="320" t="s">
        <v>170</v>
      </c>
      <c r="X518" s="593">
        <v>43101</v>
      </c>
      <c r="Y518" s="593">
        <v>43466</v>
      </c>
      <c r="Z518" s="593">
        <v>43831</v>
      </c>
      <c r="AA518" s="593">
        <v>44197</v>
      </c>
      <c r="AB518" s="593">
        <v>44562</v>
      </c>
      <c r="AC518" s="593">
        <v>44927</v>
      </c>
      <c r="AD518" s="593">
        <v>45292</v>
      </c>
      <c r="AE518" s="593">
        <v>45658</v>
      </c>
      <c r="AF518" s="593">
        <v>46023</v>
      </c>
      <c r="AG518" s="594"/>
      <c r="AH518" s="594"/>
      <c r="AI518" s="594"/>
      <c r="AJ518" s="594"/>
      <c r="AK518" s="594"/>
      <c r="AL518" s="594"/>
      <c r="AM518" s="594"/>
      <c r="AN518" s="594"/>
      <c r="AO518" s="594"/>
      <c r="AP518" s="594"/>
      <c r="AV518" s="275"/>
      <c r="AX518" s="569" t="str">
        <f>IF(C526="","",C526)</f>
        <v/>
      </c>
      <c r="AY518" s="569"/>
      <c r="AZ518" s="587" t="str">
        <f>IF(E526="","",E526)</f>
        <v/>
      </c>
      <c r="BA518" s="590" t="str">
        <f ca="1">IF(F526="","",F526)</f>
        <v/>
      </c>
      <c r="BB518" s="590"/>
      <c r="BC518" s="590"/>
      <c r="BD518" s="587" t="str">
        <f>IF(I526="","",I526)</f>
        <v/>
      </c>
      <c r="BE518" s="578" t="e">
        <f>IF(#REF!="発電事業者","送電電力（MW）","受電電力（MW）")</f>
        <v>#REF!</v>
      </c>
      <c r="BF518" s="579"/>
      <c r="BG518" s="325" t="str">
        <f>IF(COUNT(BG488,L526)=2,ROUND(BG488*L526/SUM(L519:L528),#REF!),"")</f>
        <v/>
      </c>
      <c r="BH518" s="325" t="str">
        <f>IF(COUNT(BH488,M526)=2,ROUND(BH488*M526/SUM(M519:M528),#REF!),"")</f>
        <v/>
      </c>
      <c r="BI518" s="325" t="str">
        <f>IF(COUNT(BI488,N526)=2,ROUND(BI488*N526/SUM(N519:N528),#REF!),"")</f>
        <v/>
      </c>
      <c r="BJ518" s="325" t="str">
        <f>IF(COUNT(BJ488,O526)=2,ROUND(BJ488*O526/SUM(O519:O528),#REF!),"")</f>
        <v/>
      </c>
      <c r="BK518" s="325" t="str">
        <f>IF(COUNT(BK488,P526)=2,ROUND(BK488*P526/SUM(P519:P528),#REF!),"")</f>
        <v/>
      </c>
      <c r="BL518" s="325" t="str">
        <f>IF(COUNT(BL488,Q526)=2,ROUND(BL488*Q526/SUM(Q519:Q528),#REF!),"")</f>
        <v/>
      </c>
      <c r="BM518" s="325" t="str">
        <f>IF(COUNT(BM488,R526)=2,ROUND(BM488*R526/SUM(R519:R528),#REF!),"")</f>
        <v/>
      </c>
      <c r="BN518" s="325" t="str">
        <f>IF(COUNT(BN488,S526)=2,ROUND(BN488*S526/SUM(S519:S528),#REF!),"")</f>
        <v/>
      </c>
      <c r="BO518" s="325" t="str">
        <f>IF(COUNT(BO488,T526)=2,ROUND(BO488*T526/SUM(T519:T528),#REF!),"")</f>
        <v/>
      </c>
      <c r="BP518" s="325" t="str">
        <f>IF(COUNT(BP488,U526)=2,ROUND(BP488*U526/SUM(U519:U528),#REF!),"")</f>
        <v/>
      </c>
      <c r="BQ518" s="325" t="str">
        <f>IF(COUNT(BQ488,V526)=2,ROUND(BQ488*V526/SUM(V519:V528),#REF!),"")</f>
        <v/>
      </c>
      <c r="BR518" s="325" t="str">
        <f>IF(COUNT(BR488,W526)=2,ROUND(BR488*W526/SUM(W519:W528),#REF!),"")</f>
        <v/>
      </c>
      <c r="BS518" s="569" t="e">
        <f>IF(#REF!="発電事業者","送電電力（MW）","受電電力（MW）")</f>
        <v>#REF!</v>
      </c>
      <c r="BT518" s="569"/>
      <c r="BU518" s="569"/>
      <c r="BV518" s="323" t="s">
        <v>171</v>
      </c>
      <c r="BW518" s="580"/>
      <c r="BX518" s="580"/>
      <c r="BY518" s="325" t="str">
        <f>IF(COUNT(BY488,X526)=2,ROUND(BY488*X526/SUM(X519:X528),#REF!),"")</f>
        <v/>
      </c>
      <c r="BZ518" s="325" t="str">
        <f>IF(COUNT(BZ488,Y526)=2,ROUND(BZ488*Y526/SUM(Y519:Y528),#REF!),"")</f>
        <v/>
      </c>
      <c r="CA518" s="325" t="str">
        <f>IF(COUNT(CA488,Z526)=2,ROUND(CA488*Z526/SUM(Z519:Z528),#REF!),"")</f>
        <v/>
      </c>
      <c r="CB518" s="325" t="str">
        <f>IF(COUNT(CB488,AA526)=2,ROUND(CB488*AA526/SUM(AA519:AA528),#REF!),"")</f>
        <v/>
      </c>
      <c r="CC518" s="325" t="str">
        <f>IF(COUNT(CC488,AB526)=2,ROUND(CC488*AB526/SUM(AB519:AB528),#REF!),"")</f>
        <v/>
      </c>
      <c r="CD518" s="325" t="str">
        <f>IF(COUNT(CD488,AC526)=2,ROUND(CD488*AC526/SUM(AC519:AC528),#REF!),"")</f>
        <v/>
      </c>
      <c r="CE518" s="325" t="str">
        <f>IF(COUNT(CE488,AD526)=2,ROUND(CE488*AD526/SUM(AD519:AD528),#REF!),"")</f>
        <v/>
      </c>
      <c r="CF518" s="325" t="str">
        <f>IF(COUNT(CF488,AE526)=2,ROUND(CF488*AE526/SUM(AE519:AE528),#REF!),"")</f>
        <v/>
      </c>
      <c r="CG518" s="325" t="str">
        <f>IF(COUNT(CG488,AF526)=2,ROUND(CG488*AF526/SUM(AF519:AF528),#REF!),"")</f>
        <v/>
      </c>
      <c r="CH518" s="563" t="s">
        <v>117</v>
      </c>
      <c r="CI518" s="563"/>
      <c r="CJ518" s="563"/>
      <c r="CK518" s="563"/>
      <c r="CL518" s="563"/>
      <c r="CM518" s="563"/>
      <c r="CN518" s="563"/>
      <c r="CO518" s="563"/>
      <c r="CP518" s="563"/>
      <c r="CQ518" s="563"/>
    </row>
    <row r="519" spans="3:97" s="243" customFormat="1" ht="13.5" customHeight="1">
      <c r="C519" s="568"/>
      <c r="D519" s="568"/>
      <c r="E519" s="324"/>
      <c r="F519" s="569" t="str">
        <f ca="1">IF(E519="","",VLOOKUP(E519,INDIRECT(AR519),2,FALSE))</f>
        <v/>
      </c>
      <c r="G519" s="569"/>
      <c r="H519" s="569"/>
      <c r="I519" s="323" t="str">
        <f>IF(E519="","",E483)</f>
        <v/>
      </c>
      <c r="J519" s="569" t="e">
        <f>J517&amp;"１"</f>
        <v>#REF!</v>
      </c>
      <c r="K519" s="569"/>
      <c r="L519" s="277">
        <f t="shared" ref="L519:W519" si="127">IF($F516=0,IF(100-SUM(L520:L528)=0,"",100-SUM(L520:L528)),IF(H493-SUM(L520:L528)=0,"",H493-SUM(L520:L528)))</f>
        <v>100</v>
      </c>
      <c r="M519" s="277">
        <f t="shared" si="127"/>
        <v>100</v>
      </c>
      <c r="N519" s="277">
        <f t="shared" si="127"/>
        <v>100</v>
      </c>
      <c r="O519" s="277">
        <f t="shared" si="127"/>
        <v>100</v>
      </c>
      <c r="P519" s="277">
        <f t="shared" si="127"/>
        <v>100</v>
      </c>
      <c r="Q519" s="277">
        <f t="shared" si="127"/>
        <v>100</v>
      </c>
      <c r="R519" s="277">
        <f t="shared" si="127"/>
        <v>100</v>
      </c>
      <c r="S519" s="277">
        <f t="shared" si="127"/>
        <v>100</v>
      </c>
      <c r="T519" s="277">
        <f t="shared" si="127"/>
        <v>100</v>
      </c>
      <c r="U519" s="277">
        <f t="shared" si="127"/>
        <v>100</v>
      </c>
      <c r="V519" s="277">
        <f t="shared" si="127"/>
        <v>100</v>
      </c>
      <c r="W519" s="277">
        <f t="shared" si="127"/>
        <v>100</v>
      </c>
      <c r="X519" s="277">
        <f>IF($F516=0,IF(100-SUM(X520:X528)=0,"",100-SUM(X520:X528)),IF(H495-SUM(X520:X528)=0,"",H495-SUM(X520:X528)))</f>
        <v>100</v>
      </c>
      <c r="Y519" s="277">
        <f>IF($F516=0,IF(100-SUM(Y520:Y528)=0,"",100-SUM(Y520:Y528)),IF(H497-SUM(Y520:Y528)=0,"",H497-SUM(Y520:Y528)))</f>
        <v>100</v>
      </c>
      <c r="Z519" s="277">
        <f>IF($F516=0,IF(100-SUM(Z520:Z528)=0,"",100-SUM(Z520:Z528)),IF(H499-SUM(Z520:Z528)=0,"",H499-SUM(Z520:Z528)))</f>
        <v>100</v>
      </c>
      <c r="AA519" s="277">
        <f>IF($F516=0,IF(100-SUM(AA520:AA528)=0,"",100-SUM(AA520:AA528)),IF(H501-SUM(AA520:AA528)=0,"",H501-SUM(AA520:AA528)))</f>
        <v>100</v>
      </c>
      <c r="AB519" s="277">
        <f>IF($F516=0,IF(100-SUM(AB520:AB528)=0,"",100-SUM(AB520:AB528)),IF(H503-SUM(AB520:AB528)=0,"",H503-SUM(AB520:AB528)))</f>
        <v>100</v>
      </c>
      <c r="AC519" s="277">
        <f>IF($F516=0,IF(100-SUM(AC520:AC528)=0,"",100-SUM(AC520:AC528)),IF(H505-SUM(AC520:AC528)=0,"",H505-SUM(AC520:AC528)))</f>
        <v>100</v>
      </c>
      <c r="AD519" s="277">
        <f>IF($F516=0,IF(100-SUM(AD520:AD528)=0,"",100-SUM(AD520:AD528)),IF(H507-SUM(AD520:AD528)=0,"",H507-SUM(AD520:AD528)))</f>
        <v>100</v>
      </c>
      <c r="AE519" s="277">
        <f>IF($F516=0,IF(100-SUM(AE520:AE528)=0,"",100-SUM(AE520:AE528)),IF(H509-SUM(AE520:AE528)=0,"",H509-SUM(AE520:AE528)))</f>
        <v>100</v>
      </c>
      <c r="AF519" s="277">
        <f>IF($F516=0,IF(100-SUM(AF520:AF528)=0,"",100-SUM(AF520:AF528)),IF(H511-SUM(AF520:AF528)=0,"",H511-SUM(AF520:AF528)))</f>
        <v>100</v>
      </c>
      <c r="AG519" s="570"/>
      <c r="AH519" s="570"/>
      <c r="AI519" s="570"/>
      <c r="AJ519" s="570"/>
      <c r="AK519" s="570"/>
      <c r="AL519" s="570"/>
      <c r="AM519" s="570"/>
      <c r="AN519" s="570"/>
      <c r="AO519" s="570"/>
      <c r="AP519" s="570"/>
      <c r="AR519" s="591" t="b">
        <f t="shared" ref="AR519:AR528" si="128">IF(C519="発電事業者","事業者リスト一覧!D3:E1002", IF(C519="小売電気事業者","事業者リスト一覧!J3:K1002", IF(C519="一般送配電事業者","事業者リスト一覧!G3:H13", IF(C519="送電事業者","事業者リスト一覧!G16:H21", IF(C519="特定送配電事業者","事業者リスト一覧!G24:H44", IF(C519="登録特定送配電事業者","事業者リスト一覧!G47:H87", IF(C519="その他事業者","事業者リスト一覧!G90:H100")))))))</f>
        <v>0</v>
      </c>
      <c r="AS519" s="591"/>
      <c r="AT519" s="591"/>
      <c r="AU519" s="281" t="s">
        <v>160</v>
      </c>
      <c r="AV519" s="275"/>
      <c r="AX519" s="569"/>
      <c r="AY519" s="569"/>
      <c r="AZ519" s="588"/>
      <c r="BA519" s="590"/>
      <c r="BB519" s="590"/>
      <c r="BC519" s="590"/>
      <c r="BD519" s="588"/>
      <c r="BE519" s="583"/>
      <c r="BF519" s="584"/>
      <c r="BG519" s="259"/>
      <c r="BH519" s="259"/>
      <c r="BI519" s="259"/>
      <c r="BJ519" s="259"/>
      <c r="BK519" s="259"/>
      <c r="BL519" s="259"/>
      <c r="BM519" s="259"/>
      <c r="BN519" s="259"/>
      <c r="BO519" s="259"/>
      <c r="BP519" s="259"/>
      <c r="BQ519" s="259"/>
      <c r="BR519" s="259"/>
      <c r="BS519" s="569"/>
      <c r="BT519" s="569"/>
      <c r="BU519" s="569"/>
      <c r="BV519" s="323" t="s">
        <v>172</v>
      </c>
      <c r="BW519" s="581"/>
      <c r="BX519" s="581"/>
      <c r="BY519" s="325" t="str">
        <f>IF(COUNT(BY489,X526)=2,ROUND(BY489*X526/SUM(X519:X528),#REF!),"")</f>
        <v/>
      </c>
      <c r="BZ519" s="325" t="str">
        <f>IF(COUNT(BZ489,Y526)=2,ROUND(BZ489*Y526/SUM(Y519:Y528),#REF!),"")</f>
        <v/>
      </c>
      <c r="CA519" s="325" t="str">
        <f>IF(COUNT(CA489,Z526)=2,ROUND(CA489*Z526/SUM(Z519:Z528),#REF!),"")</f>
        <v/>
      </c>
      <c r="CB519" s="325" t="str">
        <f>IF(COUNT(CB489,AA526)=2,ROUND(CB489*AA526/SUM(AA519:AA528),#REF!),"")</f>
        <v/>
      </c>
      <c r="CC519" s="325" t="str">
        <f>IF(COUNT(CC489,AB526)=2,ROUND(CC489*AB526/SUM(AB519:AB528),#REF!),"")</f>
        <v/>
      </c>
      <c r="CD519" s="325" t="str">
        <f>IF(COUNT(CD489,AC526)=2,ROUND(CD489*AC526/SUM(AC519:AC528),#REF!),"")</f>
        <v/>
      </c>
      <c r="CE519" s="325" t="str">
        <f>IF(COUNT(CE489,AD526)=2,ROUND(CE489*AD526/SUM(AD519:AD528),#REF!),"")</f>
        <v/>
      </c>
      <c r="CF519" s="325" t="str">
        <f>IF(COUNT(CF489,AE526)=2,ROUND(CF489*AE526/SUM(AE519:AE528),#REF!),"")</f>
        <v/>
      </c>
      <c r="CG519" s="325" t="str">
        <f>IF(COUNT(CG489,AF526)=2,ROUND(CG489*AF526/SUM(AF519:AF528),#REF!),"")</f>
        <v/>
      </c>
      <c r="CH519" s="564" t="str">
        <f>IF(CH518="","",CH518)</f>
        <v>風力</v>
      </c>
      <c r="CI519" s="564"/>
      <c r="CJ519" s="564"/>
      <c r="CK519" s="564"/>
      <c r="CL519" s="564"/>
      <c r="CM519" s="564"/>
      <c r="CN519" s="564"/>
      <c r="CO519" s="564"/>
      <c r="CP519" s="564"/>
      <c r="CQ519" s="564"/>
    </row>
    <row r="520" spans="3:97" s="243" customFormat="1" ht="13.5" customHeight="1">
      <c r="C520" s="568"/>
      <c r="D520" s="568"/>
      <c r="E520" s="324"/>
      <c r="F520" s="569" t="str">
        <f t="shared" ref="F520:F527" ca="1" si="129">IF(E520="","",VLOOKUP(E520,INDIRECT(AR520),2,FALSE))</f>
        <v/>
      </c>
      <c r="G520" s="569"/>
      <c r="H520" s="569"/>
      <c r="I520" s="323" t="str">
        <f>IF(E520="","",E483)</f>
        <v/>
      </c>
      <c r="J520" s="569" t="e">
        <f>J517&amp;"２"</f>
        <v>#REF!</v>
      </c>
      <c r="K520" s="569"/>
      <c r="L520" s="256"/>
      <c r="M520" s="256"/>
      <c r="N520" s="256"/>
      <c r="O520" s="256"/>
      <c r="P520" s="256"/>
      <c r="Q520" s="256"/>
      <c r="R520" s="256"/>
      <c r="S520" s="256"/>
      <c r="T520" s="256"/>
      <c r="U520" s="256"/>
      <c r="V520" s="256"/>
      <c r="W520" s="256"/>
      <c r="X520" s="256"/>
      <c r="Y520" s="256"/>
      <c r="Z520" s="256"/>
      <c r="AA520" s="256"/>
      <c r="AB520" s="256"/>
      <c r="AC520" s="256"/>
      <c r="AD520" s="256"/>
      <c r="AE520" s="256"/>
      <c r="AF520" s="256"/>
      <c r="AG520" s="570"/>
      <c r="AH520" s="570"/>
      <c r="AI520" s="570"/>
      <c r="AJ520" s="570"/>
      <c r="AK520" s="570"/>
      <c r="AL520" s="570"/>
      <c r="AM520" s="570"/>
      <c r="AN520" s="570"/>
      <c r="AO520" s="570"/>
      <c r="AP520" s="570"/>
      <c r="AR520" s="571" t="b">
        <f t="shared" si="128"/>
        <v>0</v>
      </c>
      <c r="AS520" s="571"/>
      <c r="AT520" s="571"/>
      <c r="AU520" s="282" t="s">
        <v>160</v>
      </c>
      <c r="AV520" s="275"/>
      <c r="AX520" s="569"/>
      <c r="AY520" s="569"/>
      <c r="AZ520" s="589"/>
      <c r="BA520" s="590"/>
      <c r="BB520" s="590"/>
      <c r="BC520" s="590"/>
      <c r="BD520" s="589"/>
      <c r="BE520" s="585" t="e">
        <f>IF(#REF!="発電事業者","月間送電電力量（GWh）","月間受電電力量（GWh）")</f>
        <v>#REF!</v>
      </c>
      <c r="BF520" s="586"/>
      <c r="BG520" s="325" t="str">
        <f>IF(COUNT(BG490,L526)=2,ROUND(BG490*L526/SUM(L519:L528),#REF!),"")</f>
        <v/>
      </c>
      <c r="BH520" s="325" t="str">
        <f>IF(COUNT(BH490,M526)=2,ROUND(BH490*M526/SUM(M519:M528),#REF!),"")</f>
        <v/>
      </c>
      <c r="BI520" s="325" t="str">
        <f>IF(COUNT(BI490,N526)=2,ROUND(BI490*N526/SUM(N519:N528),#REF!),"")</f>
        <v/>
      </c>
      <c r="BJ520" s="325" t="str">
        <f>IF(COUNT(BJ490,O526)=2,ROUND(BJ490*O526/SUM(O519:O528),#REF!),"")</f>
        <v/>
      </c>
      <c r="BK520" s="325" t="str">
        <f>IF(COUNT(BK490,P526)=2,ROUND(BK490*P526/SUM(P519:P528),#REF!),"")</f>
        <v/>
      </c>
      <c r="BL520" s="325" t="str">
        <f>IF(COUNT(BL490,Q526)=2,ROUND(BL490*Q526/SUM(Q519:Q528),#REF!),"")</f>
        <v/>
      </c>
      <c r="BM520" s="325" t="str">
        <f>IF(COUNT(BM490,R526)=2,ROUND(BM490*R526/SUM(R519:R528),#REF!),"")</f>
        <v/>
      </c>
      <c r="BN520" s="325" t="str">
        <f>IF(COUNT(BN490,S526)=2,ROUND(BN490*S526/SUM(S519:S528),#REF!),"")</f>
        <v/>
      </c>
      <c r="BO520" s="325" t="str">
        <f>IF(COUNT(BO490,T526)=2,ROUND(BO490*T526/SUM(T519:T528),#REF!),"")</f>
        <v/>
      </c>
      <c r="BP520" s="325" t="str">
        <f>IF(COUNT(BP490,U526)=2,ROUND(BP490*U526/SUM(U519:U528),#REF!),"")</f>
        <v/>
      </c>
      <c r="BQ520" s="325" t="str">
        <f>IF(COUNT(BQ490,V526)=2,ROUND(BQ490*V526/SUM(V519:V528),#REF!),"")</f>
        <v/>
      </c>
      <c r="BR520" s="325" t="str">
        <f>IF(COUNT(BR490,W526)=2,ROUND(BR490*W526/SUM(W519:W528),#REF!),"")</f>
        <v/>
      </c>
      <c r="BS520" s="569" t="e">
        <f>IF(#REF!="発電事業者","年間送電電力量（GWh）","年間受電電力量（GWh）")</f>
        <v>#REF!</v>
      </c>
      <c r="BT520" s="569"/>
      <c r="BU520" s="569"/>
      <c r="BV520" s="323" t="s">
        <v>25</v>
      </c>
      <c r="BW520" s="582"/>
      <c r="BX520" s="582"/>
      <c r="BY520" s="325" t="str">
        <f>IF(COUNT(BY490,X526)=2,ROUND(BY490*X526/SUM(X519:X528),#REF!),"")</f>
        <v/>
      </c>
      <c r="BZ520" s="325" t="str">
        <f>IF(COUNT(BZ490,Y526)=2,ROUND(BZ490*Y526/SUM(Y519:Y528),#REF!),"")</f>
        <v/>
      </c>
      <c r="CA520" s="325" t="str">
        <f>IF(COUNT(CA490,Z526)=2,ROUND(CA490*Z526/SUM(Z519:Z528),#REF!),"")</f>
        <v/>
      </c>
      <c r="CB520" s="325" t="str">
        <f>IF(COUNT(CB490,AA526)=2,ROUND(CB490*AA526/SUM(AA519:AA528),#REF!),"")</f>
        <v/>
      </c>
      <c r="CC520" s="325" t="str">
        <f>IF(COUNT(CC490,AB526)=2,ROUND(CC490*AB526/SUM(AB519:AB528),#REF!),"")</f>
        <v/>
      </c>
      <c r="CD520" s="325" t="str">
        <f>IF(COUNT(CD490,AC526)=2,ROUND(CD490*AC526/SUM(AC519:AC528),#REF!),"")</f>
        <v/>
      </c>
      <c r="CE520" s="325" t="str">
        <f>IF(COUNT(CE490,AD526)=2,ROUND(CE490*AD526/SUM(AD519:AD528),#REF!),"")</f>
        <v/>
      </c>
      <c r="CF520" s="325" t="str">
        <f>IF(COUNT(CF490,AE526)=2,ROUND(CF490*AE526/SUM(AE519:AE528),#REF!),"")</f>
        <v/>
      </c>
      <c r="CG520" s="325" t="str">
        <f>IF(COUNT(CG490,AF526)=2,ROUND(CG490*AF526/SUM(AF519:AF528),#REF!),"")</f>
        <v/>
      </c>
      <c r="CH520" s="565" t="str">
        <f>IF(COUNTA(AG526)=0,"",AG526)</f>
        <v/>
      </c>
      <c r="CI520" s="565"/>
      <c r="CJ520" s="565"/>
      <c r="CK520" s="565"/>
      <c r="CL520" s="565"/>
      <c r="CM520" s="565"/>
      <c r="CN520" s="565"/>
      <c r="CO520" s="565"/>
      <c r="CP520" s="565"/>
      <c r="CQ520" s="565"/>
    </row>
    <row r="521" spans="3:97" s="243" customFormat="1" ht="13.5" customHeight="1">
      <c r="C521" s="568"/>
      <c r="D521" s="568"/>
      <c r="E521" s="324"/>
      <c r="F521" s="569" t="str">
        <f t="shared" ca="1" si="129"/>
        <v/>
      </c>
      <c r="G521" s="569"/>
      <c r="H521" s="569"/>
      <c r="I521" s="323" t="str">
        <f>IF(E521="","",E483)</f>
        <v/>
      </c>
      <c r="J521" s="569" t="e">
        <f>J517&amp;"３"</f>
        <v>#REF!</v>
      </c>
      <c r="K521" s="569"/>
      <c r="L521" s="256"/>
      <c r="M521" s="256"/>
      <c r="N521" s="256"/>
      <c r="O521" s="256"/>
      <c r="P521" s="256"/>
      <c r="Q521" s="256"/>
      <c r="R521" s="256"/>
      <c r="S521" s="256"/>
      <c r="T521" s="256"/>
      <c r="U521" s="256"/>
      <c r="V521" s="256"/>
      <c r="W521" s="256"/>
      <c r="X521" s="256"/>
      <c r="Y521" s="256"/>
      <c r="Z521" s="256"/>
      <c r="AA521" s="256"/>
      <c r="AB521" s="256"/>
      <c r="AC521" s="256"/>
      <c r="AD521" s="256"/>
      <c r="AE521" s="256"/>
      <c r="AF521" s="256"/>
      <c r="AG521" s="570"/>
      <c r="AH521" s="570"/>
      <c r="AI521" s="570"/>
      <c r="AJ521" s="570"/>
      <c r="AK521" s="570"/>
      <c r="AL521" s="570"/>
      <c r="AM521" s="570"/>
      <c r="AN521" s="570"/>
      <c r="AO521" s="570"/>
      <c r="AP521" s="570"/>
      <c r="AR521" s="571" t="b">
        <f t="shared" si="128"/>
        <v>0</v>
      </c>
      <c r="AS521" s="571"/>
      <c r="AT521" s="571"/>
      <c r="AU521" s="282" t="s">
        <v>160</v>
      </c>
      <c r="AV521" s="275"/>
      <c r="AX521" s="569" t="str">
        <f>IF(C527="","",C527)</f>
        <v/>
      </c>
      <c r="AY521" s="569"/>
      <c r="AZ521" s="587" t="str">
        <f>IF(E527="","",E527)</f>
        <v/>
      </c>
      <c r="BA521" s="590" t="str">
        <f ca="1">IF(F527="","",F527)</f>
        <v/>
      </c>
      <c r="BB521" s="590"/>
      <c r="BC521" s="590"/>
      <c r="BD521" s="587" t="str">
        <f>IF(I527="","",I527)</f>
        <v/>
      </c>
      <c r="BE521" s="578" t="e">
        <f>IF(#REF!="発電事業者","送電電力（MW）","受電電力（MW）")</f>
        <v>#REF!</v>
      </c>
      <c r="BF521" s="579"/>
      <c r="BG521" s="325" t="str">
        <f>IF(COUNT(BG488,L527)=2,ROUND(BG488*L527/SUM(L519:L528),#REF!),"")</f>
        <v/>
      </c>
      <c r="BH521" s="325" t="str">
        <f>IF(COUNT(BH488,M527)=2,ROUND(BH488*M527/SUM(M519:M528),#REF!),"")</f>
        <v/>
      </c>
      <c r="BI521" s="325" t="str">
        <f>IF(COUNT(BI488,N527)=2,ROUND(BI488*N527/SUM(N519:N528),#REF!),"")</f>
        <v/>
      </c>
      <c r="BJ521" s="325" t="str">
        <f>IF(COUNT(BJ488,O527)=2,ROUND(BJ488*O527/SUM(O519:O528),#REF!),"")</f>
        <v/>
      </c>
      <c r="BK521" s="325" t="str">
        <f>IF(COUNT(BK488,P527)=2,ROUND(BK488*P527/SUM(P519:P528),#REF!),"")</f>
        <v/>
      </c>
      <c r="BL521" s="325" t="str">
        <f>IF(COUNT(BL488,Q527)=2,ROUND(BL488*Q527/SUM(Q519:Q528),#REF!),"")</f>
        <v/>
      </c>
      <c r="BM521" s="325" t="str">
        <f>IF(COUNT(BM488,R527)=2,ROUND(BM488*R527/SUM(R519:R528),#REF!),"")</f>
        <v/>
      </c>
      <c r="BN521" s="325" t="str">
        <f>IF(COUNT(BN488,S527)=2,ROUND(BN488*S527/SUM(S519:S528),#REF!),"")</f>
        <v/>
      </c>
      <c r="BO521" s="325" t="str">
        <f>IF(COUNT(BO488,T527)=2,ROUND(BO488*T527/SUM(T519:T528),#REF!),"")</f>
        <v/>
      </c>
      <c r="BP521" s="325" t="str">
        <f>IF(COUNT(BP488,U527)=2,ROUND(BP488*U527/SUM(U519:U528),#REF!),"")</f>
        <v/>
      </c>
      <c r="BQ521" s="325" t="str">
        <f>IF(COUNT(BQ488,V527)=2,ROUND(BQ488*V527/SUM(V519:V528),#REF!),"")</f>
        <v/>
      </c>
      <c r="BR521" s="325" t="str">
        <f>IF(COUNT(BR488,W527)=2,ROUND(BR488*W527/SUM(W519:W528),#REF!),"")</f>
        <v/>
      </c>
      <c r="BS521" s="569" t="e">
        <f>IF(#REF!="発電事業者","送電電力（MW）","受電電力（MW）")</f>
        <v>#REF!</v>
      </c>
      <c r="BT521" s="569"/>
      <c r="BU521" s="569"/>
      <c r="BV521" s="323" t="s">
        <v>171</v>
      </c>
      <c r="BW521" s="580"/>
      <c r="BX521" s="580"/>
      <c r="BY521" s="325" t="str">
        <f>IF(COUNT(BY488,X527)=2,ROUND(BY488*X527/SUM(X519:X528),#REF!),"")</f>
        <v/>
      </c>
      <c r="BZ521" s="325" t="str">
        <f>IF(COUNT(BZ488,Y527)=2,ROUND(BZ488*Y527/SUM(Y519:Y528),#REF!),"")</f>
        <v/>
      </c>
      <c r="CA521" s="325" t="str">
        <f>IF(COUNT(CA488,Z527)=2,ROUND(CA488*Z527/SUM(Z519:Z528),#REF!),"")</f>
        <v/>
      </c>
      <c r="CB521" s="325" t="str">
        <f>IF(COUNT(CB488,AA527)=2,ROUND(CB488*AA527/SUM(AA519:AA528),#REF!),"")</f>
        <v/>
      </c>
      <c r="CC521" s="325" t="str">
        <f>IF(COUNT(CC488,AB527)=2,ROUND(CC488*AB527/SUM(AB519:AB528),#REF!),"")</f>
        <v/>
      </c>
      <c r="CD521" s="325" t="str">
        <f>IF(COUNT(CD488,AC527)=2,ROUND(CD488*AC527/SUM(AC519:AC528),#REF!),"")</f>
        <v/>
      </c>
      <c r="CE521" s="325" t="str">
        <f>IF(COUNT(CE488,AD527)=2,ROUND(CE488*AD527/SUM(AD519:AD528),#REF!),"")</f>
        <v/>
      </c>
      <c r="CF521" s="325" t="str">
        <f>IF(COUNT(CF488,AE527)=2,ROUND(CF488*AE527/SUM(AE519:AE528),#REF!),"")</f>
        <v/>
      </c>
      <c r="CG521" s="325" t="str">
        <f>IF(COUNT(CG488,AF527)=2,ROUND(CG488*AF527/SUM(AF519:AF528),#REF!),"")</f>
        <v/>
      </c>
      <c r="CH521" s="563" t="s">
        <v>117</v>
      </c>
      <c r="CI521" s="563"/>
      <c r="CJ521" s="563"/>
      <c r="CK521" s="563"/>
      <c r="CL521" s="563"/>
      <c r="CM521" s="563"/>
      <c r="CN521" s="563"/>
      <c r="CO521" s="563"/>
      <c r="CP521" s="563"/>
      <c r="CQ521" s="563"/>
    </row>
    <row r="522" spans="3:97" s="243" customFormat="1" ht="13.5" customHeight="1">
      <c r="C522" s="568"/>
      <c r="D522" s="568"/>
      <c r="E522" s="324"/>
      <c r="F522" s="569" t="str">
        <f t="shared" ca="1" si="129"/>
        <v/>
      </c>
      <c r="G522" s="569"/>
      <c r="H522" s="569"/>
      <c r="I522" s="323" t="str">
        <f>IF(E522="","",E483)</f>
        <v/>
      </c>
      <c r="J522" s="569" t="e">
        <f>J517&amp;"４"</f>
        <v>#REF!</v>
      </c>
      <c r="K522" s="569"/>
      <c r="L522" s="256"/>
      <c r="M522" s="256"/>
      <c r="N522" s="256"/>
      <c r="O522" s="256"/>
      <c r="P522" s="256"/>
      <c r="Q522" s="256"/>
      <c r="R522" s="256"/>
      <c r="S522" s="256"/>
      <c r="T522" s="256"/>
      <c r="U522" s="256"/>
      <c r="V522" s="256"/>
      <c r="W522" s="256"/>
      <c r="X522" s="256"/>
      <c r="Y522" s="256"/>
      <c r="Z522" s="256"/>
      <c r="AA522" s="256"/>
      <c r="AB522" s="256"/>
      <c r="AC522" s="256"/>
      <c r="AD522" s="256"/>
      <c r="AE522" s="256"/>
      <c r="AF522" s="256"/>
      <c r="AG522" s="570"/>
      <c r="AH522" s="570"/>
      <c r="AI522" s="570"/>
      <c r="AJ522" s="570"/>
      <c r="AK522" s="570"/>
      <c r="AL522" s="570"/>
      <c r="AM522" s="570"/>
      <c r="AN522" s="570"/>
      <c r="AO522" s="570"/>
      <c r="AP522" s="570"/>
      <c r="AR522" s="571" t="b">
        <f t="shared" si="128"/>
        <v>0</v>
      </c>
      <c r="AS522" s="571"/>
      <c r="AT522" s="571"/>
      <c r="AU522" s="282" t="s">
        <v>160</v>
      </c>
      <c r="AV522" s="275"/>
      <c r="AX522" s="569"/>
      <c r="AY522" s="569"/>
      <c r="AZ522" s="588"/>
      <c r="BA522" s="590"/>
      <c r="BB522" s="590"/>
      <c r="BC522" s="590"/>
      <c r="BD522" s="588"/>
      <c r="BE522" s="583"/>
      <c r="BF522" s="584"/>
      <c r="BG522" s="259"/>
      <c r="BH522" s="259"/>
      <c r="BI522" s="259"/>
      <c r="BJ522" s="259"/>
      <c r="BK522" s="259"/>
      <c r="BL522" s="259"/>
      <c r="BM522" s="259"/>
      <c r="BN522" s="259"/>
      <c r="BO522" s="259"/>
      <c r="BP522" s="259"/>
      <c r="BQ522" s="259"/>
      <c r="BR522" s="259"/>
      <c r="BS522" s="569"/>
      <c r="BT522" s="569"/>
      <c r="BU522" s="569"/>
      <c r="BV522" s="323" t="s">
        <v>172</v>
      </c>
      <c r="BW522" s="581"/>
      <c r="BX522" s="581"/>
      <c r="BY522" s="325" t="str">
        <f>IF(COUNT(BY489,X527)=2,ROUND(BY489*X527/SUM(X519:X528),#REF!),"")</f>
        <v/>
      </c>
      <c r="BZ522" s="325" t="str">
        <f>IF(COUNT(BZ489,Y527)=2,ROUND(BZ489*Y527/SUM(Y519:Y528),#REF!),"")</f>
        <v/>
      </c>
      <c r="CA522" s="325" t="str">
        <f>IF(COUNT(CA489,Z527)=2,ROUND(CA489*Z527/SUM(Z519:Z528),#REF!),"")</f>
        <v/>
      </c>
      <c r="CB522" s="325" t="str">
        <f>IF(COUNT(CB489,AA527)=2,ROUND(CB489*AA527/SUM(AA519:AA528),#REF!),"")</f>
        <v/>
      </c>
      <c r="CC522" s="325" t="str">
        <f>IF(COUNT(CC489,AB527)=2,ROUND(CC489*AB527/SUM(AB519:AB528),#REF!),"")</f>
        <v/>
      </c>
      <c r="CD522" s="325" t="str">
        <f>IF(COUNT(CD489,AC527)=2,ROUND(CD489*AC527/SUM(AC519:AC528),#REF!),"")</f>
        <v/>
      </c>
      <c r="CE522" s="325" t="str">
        <f>IF(COUNT(CE489,AD527)=2,ROUND(CE489*AD527/SUM(AD519:AD528),#REF!),"")</f>
        <v/>
      </c>
      <c r="CF522" s="325" t="str">
        <f>IF(COUNT(CF489,AE527)=2,ROUND(CF489*AE527/SUM(AE519:AE528),#REF!),"")</f>
        <v/>
      </c>
      <c r="CG522" s="325" t="str">
        <f>IF(COUNT(CG489,AF527)=2,ROUND(CG489*AF527/SUM(AF519:AF528),#REF!),"")</f>
        <v/>
      </c>
      <c r="CH522" s="564" t="str">
        <f>IF(CH521="","",CH521)</f>
        <v>風力</v>
      </c>
      <c r="CI522" s="564"/>
      <c r="CJ522" s="564"/>
      <c r="CK522" s="564"/>
      <c r="CL522" s="564"/>
      <c r="CM522" s="564"/>
      <c r="CN522" s="564"/>
      <c r="CO522" s="564"/>
      <c r="CP522" s="564"/>
      <c r="CQ522" s="564"/>
    </row>
    <row r="523" spans="3:97" s="243" customFormat="1" ht="13.5" customHeight="1">
      <c r="C523" s="568"/>
      <c r="D523" s="568"/>
      <c r="E523" s="324"/>
      <c r="F523" s="569" t="str">
        <f t="shared" ca="1" si="129"/>
        <v/>
      </c>
      <c r="G523" s="569"/>
      <c r="H523" s="569"/>
      <c r="I523" s="323" t="str">
        <f>IF(E523="","",E483)</f>
        <v/>
      </c>
      <c r="J523" s="569" t="e">
        <f>J517&amp;"５"</f>
        <v>#REF!</v>
      </c>
      <c r="K523" s="569"/>
      <c r="L523" s="256"/>
      <c r="M523" s="256"/>
      <c r="N523" s="256"/>
      <c r="O523" s="256"/>
      <c r="P523" s="256"/>
      <c r="Q523" s="256"/>
      <c r="R523" s="256"/>
      <c r="S523" s="256"/>
      <c r="T523" s="256"/>
      <c r="U523" s="256"/>
      <c r="V523" s="256"/>
      <c r="W523" s="256"/>
      <c r="X523" s="256"/>
      <c r="Y523" s="256"/>
      <c r="Z523" s="256"/>
      <c r="AA523" s="256"/>
      <c r="AB523" s="256"/>
      <c r="AC523" s="256"/>
      <c r="AD523" s="256"/>
      <c r="AE523" s="256"/>
      <c r="AF523" s="256"/>
      <c r="AG523" s="570"/>
      <c r="AH523" s="570"/>
      <c r="AI523" s="570"/>
      <c r="AJ523" s="570"/>
      <c r="AK523" s="570"/>
      <c r="AL523" s="570"/>
      <c r="AM523" s="570"/>
      <c r="AN523" s="570"/>
      <c r="AO523" s="570"/>
      <c r="AP523" s="570"/>
      <c r="AR523" s="571" t="b">
        <f t="shared" si="128"/>
        <v>0</v>
      </c>
      <c r="AS523" s="571"/>
      <c r="AT523" s="571"/>
      <c r="AU523" s="282" t="s">
        <v>160</v>
      </c>
      <c r="AV523" s="275"/>
      <c r="AX523" s="569"/>
      <c r="AY523" s="569"/>
      <c r="AZ523" s="589"/>
      <c r="BA523" s="590"/>
      <c r="BB523" s="590"/>
      <c r="BC523" s="590"/>
      <c r="BD523" s="589"/>
      <c r="BE523" s="585" t="e">
        <f>IF(#REF!="発電事業者","月間送電電力量（GWh）","月間受電電力量（GWh）")</f>
        <v>#REF!</v>
      </c>
      <c r="BF523" s="586"/>
      <c r="BG523" s="325" t="str">
        <f>IF(COUNT(BG490,L527)=2,ROUND(BG490*L527/SUM(L519:L528),#REF!),"")</f>
        <v/>
      </c>
      <c r="BH523" s="325" t="str">
        <f>IF(COUNT(BH490,M527)=2,ROUND(BH490*M527/SUM(M519:M528),#REF!),"")</f>
        <v/>
      </c>
      <c r="BI523" s="325" t="str">
        <f>IF(COUNT(BI490,N527)=2,ROUND(BI490*N527/SUM(N519:N528),#REF!),"")</f>
        <v/>
      </c>
      <c r="BJ523" s="325" t="str">
        <f>IF(COUNT(BJ490,O527)=2,ROUND(BJ490*O527/SUM(O519:O528),#REF!),"")</f>
        <v/>
      </c>
      <c r="BK523" s="325" t="str">
        <f>IF(COUNT(BK490,P527)=2,ROUND(BK490*P527/SUM(P519:P528),#REF!),"")</f>
        <v/>
      </c>
      <c r="BL523" s="325" t="str">
        <f>IF(COUNT(BL490,Q527)=2,ROUND(BL490*Q527/SUM(Q519:Q528),#REF!),"")</f>
        <v/>
      </c>
      <c r="BM523" s="325" t="str">
        <f>IF(COUNT(BM490,R527)=2,ROUND(BM490*R527/SUM(R519:R528),#REF!),"")</f>
        <v/>
      </c>
      <c r="BN523" s="325" t="str">
        <f>IF(COUNT(BN490,S527)=2,ROUND(BN490*S527/SUM(S519:S528),#REF!),"")</f>
        <v/>
      </c>
      <c r="BO523" s="325" t="str">
        <f>IF(COUNT(BO490,T527)=2,ROUND(BO490*T527/SUM(T519:T528),#REF!),"")</f>
        <v/>
      </c>
      <c r="BP523" s="325" t="str">
        <f>IF(COUNT(BP490,U527)=2,ROUND(BP490*U527/SUM(U519:U528),#REF!),"")</f>
        <v/>
      </c>
      <c r="BQ523" s="325" t="str">
        <f>IF(COUNT(BQ490,V527)=2,ROUND(BQ490*V527/SUM(V519:V528),#REF!),"")</f>
        <v/>
      </c>
      <c r="BR523" s="325" t="str">
        <f>IF(COUNT(BR490,W527)=2,ROUND(BR490*W527/SUM(W519:W528),#REF!),"")</f>
        <v/>
      </c>
      <c r="BS523" s="569" t="e">
        <f>IF(#REF!="発電事業者","年間送電電力量（GWh）","年間受電電力量（GWh）")</f>
        <v>#REF!</v>
      </c>
      <c r="BT523" s="569"/>
      <c r="BU523" s="569"/>
      <c r="BV523" s="323" t="s">
        <v>25</v>
      </c>
      <c r="BW523" s="582"/>
      <c r="BX523" s="582"/>
      <c r="BY523" s="325" t="str">
        <f>IF(COUNT(BY490,X527)=2,ROUND(BY490*X527/SUM(X519:X528),#REF!),"")</f>
        <v/>
      </c>
      <c r="BZ523" s="325" t="str">
        <f>IF(COUNT(BZ490,Y527)=2,ROUND(BZ490*Y527/SUM(Y519:Y528),#REF!),"")</f>
        <v/>
      </c>
      <c r="CA523" s="325" t="str">
        <f>IF(COUNT(CA490,Z527)=2,ROUND(CA490*Z527/SUM(Z519:Z528),#REF!),"")</f>
        <v/>
      </c>
      <c r="CB523" s="325" t="str">
        <f>IF(COUNT(CB490,AA527)=2,ROUND(CB490*AA527/SUM(AA519:AA528),#REF!),"")</f>
        <v/>
      </c>
      <c r="CC523" s="325" t="str">
        <f>IF(COUNT(CC490,AB527)=2,ROUND(CC490*AB527/SUM(AB519:AB528),#REF!),"")</f>
        <v/>
      </c>
      <c r="CD523" s="325" t="str">
        <f>IF(COUNT(CD490,AC527)=2,ROUND(CD490*AC527/SUM(AC519:AC528),#REF!),"")</f>
        <v/>
      </c>
      <c r="CE523" s="325" t="str">
        <f>IF(COUNT(CE490,AD527)=2,ROUND(CE490*AD527/SUM(AD519:AD528),#REF!),"")</f>
        <v/>
      </c>
      <c r="CF523" s="325" t="str">
        <f>IF(COUNT(CF490,AE527)=2,ROUND(CF490*AE527/SUM(AE519:AE528),#REF!),"")</f>
        <v/>
      </c>
      <c r="CG523" s="325" t="str">
        <f>IF(COUNT(CG490,AF527)=2,ROUND(CG490*AF527/SUM(AF519:AF528),#REF!),"")</f>
        <v/>
      </c>
      <c r="CH523" s="565" t="str">
        <f>IF(COUNTA(AG527)=0,"",AG527)</f>
        <v/>
      </c>
      <c r="CI523" s="565"/>
      <c r="CJ523" s="565"/>
      <c r="CK523" s="565"/>
      <c r="CL523" s="565"/>
      <c r="CM523" s="565"/>
      <c r="CN523" s="565"/>
      <c r="CO523" s="565"/>
      <c r="CP523" s="565"/>
      <c r="CQ523" s="565"/>
    </row>
    <row r="524" spans="3:97" s="243" customFormat="1" ht="13.5" customHeight="1">
      <c r="C524" s="568"/>
      <c r="D524" s="568"/>
      <c r="E524" s="324"/>
      <c r="F524" s="569" t="str">
        <f t="shared" ca="1" si="129"/>
        <v/>
      </c>
      <c r="G524" s="569"/>
      <c r="H524" s="569"/>
      <c r="I524" s="323" t="str">
        <f>IF(E524="","",E483)</f>
        <v/>
      </c>
      <c r="J524" s="569" t="e">
        <f>J517&amp;"６"</f>
        <v>#REF!</v>
      </c>
      <c r="K524" s="569"/>
      <c r="L524" s="256"/>
      <c r="M524" s="256"/>
      <c r="N524" s="256"/>
      <c r="O524" s="256"/>
      <c r="P524" s="256"/>
      <c r="Q524" s="256"/>
      <c r="R524" s="256"/>
      <c r="S524" s="256"/>
      <c r="T524" s="256"/>
      <c r="U524" s="256"/>
      <c r="V524" s="256"/>
      <c r="W524" s="256"/>
      <c r="X524" s="256"/>
      <c r="Y524" s="256"/>
      <c r="Z524" s="256"/>
      <c r="AA524" s="256"/>
      <c r="AB524" s="256"/>
      <c r="AC524" s="256"/>
      <c r="AD524" s="256"/>
      <c r="AE524" s="256"/>
      <c r="AF524" s="256"/>
      <c r="AG524" s="570"/>
      <c r="AH524" s="570"/>
      <c r="AI524" s="570"/>
      <c r="AJ524" s="570"/>
      <c r="AK524" s="570"/>
      <c r="AL524" s="570"/>
      <c r="AM524" s="570"/>
      <c r="AN524" s="570"/>
      <c r="AO524" s="570"/>
      <c r="AP524" s="570"/>
      <c r="AR524" s="571" t="b">
        <f t="shared" si="128"/>
        <v>0</v>
      </c>
      <c r="AS524" s="571"/>
      <c r="AT524" s="571"/>
      <c r="AU524" s="282" t="s">
        <v>160</v>
      </c>
      <c r="AV524" s="275"/>
      <c r="AX524" s="569" t="str">
        <f>IF(C528="","",C528)</f>
        <v>自者保有電源</v>
      </c>
      <c r="AY524" s="569"/>
      <c r="AZ524" s="587" t="str">
        <f>IF(E528="","",E528)</f>
        <v/>
      </c>
      <c r="BA524" s="590" t="str">
        <f>IF(F528="","",F528)</f>
        <v/>
      </c>
      <c r="BB524" s="590"/>
      <c r="BC524" s="590"/>
      <c r="BD524" s="587" t="str">
        <f>IF(I528="","",I528)</f>
        <v/>
      </c>
      <c r="BE524" s="578" t="e">
        <f>IF(#REF!="発電事業者","送電電力（MW）","受電電力（MW）")</f>
        <v>#REF!</v>
      </c>
      <c r="BF524" s="579"/>
      <c r="BG524" s="325" t="str">
        <f>IF(COUNT(BG488,L528)=2,ROUND(BG488*L528/SUM(L519:L528),#REF!),"")</f>
        <v/>
      </c>
      <c r="BH524" s="325" t="str">
        <f>IF(COUNT(BH488,M528)=2,ROUND(BH488*M528/SUM(M519:M528),#REF!),"")</f>
        <v/>
      </c>
      <c r="BI524" s="325" t="str">
        <f>IF(COUNT(BI488,N528)=2,ROUND(BI488*N528/SUM(N519:N528),#REF!),"")</f>
        <v/>
      </c>
      <c r="BJ524" s="325" t="str">
        <f>IF(COUNT(BJ488,O528)=2,ROUND(BJ488*O528/SUM(O519:O528),#REF!),"")</f>
        <v/>
      </c>
      <c r="BK524" s="325" t="str">
        <f>IF(COUNT(BK488,P528)=2,ROUND(BK488*P528/SUM(P519:P528),#REF!),"")</f>
        <v/>
      </c>
      <c r="BL524" s="325" t="str">
        <f>IF(COUNT(BL488,Q528)=2,ROUND(BL488*Q528/SUM(Q519:Q528),#REF!),"")</f>
        <v/>
      </c>
      <c r="BM524" s="325" t="str">
        <f>IF(COUNT(BM488,R528)=2,ROUND(BM488*R528/SUM(R519:R528),#REF!),"")</f>
        <v/>
      </c>
      <c r="BN524" s="325" t="str">
        <f>IF(COUNT(BN488,S528)=2,ROUND(BN488*S528/SUM(S519:S528),#REF!),"")</f>
        <v/>
      </c>
      <c r="BO524" s="325" t="str">
        <f>IF(COUNT(BO488,T528)=2,ROUND(BO488*T528/SUM(T519:T528),#REF!),"")</f>
        <v/>
      </c>
      <c r="BP524" s="325" t="str">
        <f>IF(COUNT(BP488,U528)=2,ROUND(BP488*U528/SUM(U519:U528),#REF!),"")</f>
        <v/>
      </c>
      <c r="BQ524" s="325" t="str">
        <f>IF(COUNT(BQ488,V528)=2,ROUND(BQ488*V528/SUM(V519:V528),#REF!),"")</f>
        <v/>
      </c>
      <c r="BR524" s="325" t="str">
        <f>IF(COUNT(BR488,W528)=2,ROUND(BR488*W528/SUM(W519:W528),#REF!),"")</f>
        <v/>
      </c>
      <c r="BS524" s="569" t="e">
        <f>IF(#REF!="発電事業者","送電電力（MW）","受電電力（MW）")</f>
        <v>#REF!</v>
      </c>
      <c r="BT524" s="569"/>
      <c r="BU524" s="569"/>
      <c r="BV524" s="323" t="s">
        <v>171</v>
      </c>
      <c r="BW524" s="355" t="str">
        <f>IF(F516=0,IF(COUNT(BW488,I528)=2,ROUND(BW488*I528/100,#REF!),""),IF(COUNT(BW488,I528)=2,ROUND(BW488*I528/L491,#REF!),""))</f>
        <v/>
      </c>
      <c r="BX524" s="580"/>
      <c r="BY524" s="325" t="str">
        <f>IF(COUNT(BY488,X528)=2,ROUND(BY488*X528/SUM(X519:X528),#REF!),"")</f>
        <v/>
      </c>
      <c r="BZ524" s="325" t="str">
        <f>IF(COUNT(BZ488,Y528)=2,ROUND(BZ488*Y528/SUM(Y519:Y528),#REF!),"")</f>
        <v/>
      </c>
      <c r="CA524" s="325" t="str">
        <f>IF(COUNT(CA488,Z528)=2,ROUND(CA488*Z528/SUM(Z519:Z528),#REF!),"")</f>
        <v/>
      </c>
      <c r="CB524" s="325" t="str">
        <f>IF(COUNT(CB488,AA528)=2,ROUND(CB488*AA528/SUM(AA519:AA528),#REF!),"")</f>
        <v/>
      </c>
      <c r="CC524" s="325" t="str">
        <f>IF(COUNT(CC488,AB528)=2,ROUND(CC488*AB528/SUM(AB519:AB528),#REF!),"")</f>
        <v/>
      </c>
      <c r="CD524" s="325" t="str">
        <f>IF(COUNT(CD488,AC528)=2,ROUND(CD488*AC528/SUM(AC519:AC528),#REF!),"")</f>
        <v/>
      </c>
      <c r="CE524" s="325" t="str">
        <f>IF(COUNT(CE488,AD528)=2,ROUND(CE488*AD528/SUM(AD519:AD528),#REF!),"")</f>
        <v/>
      </c>
      <c r="CF524" s="325" t="str">
        <f>IF(COUNT(CF488,AE528)=2,ROUND(CF488*AE528/SUM(AE519:AE528),#REF!),"")</f>
        <v/>
      </c>
      <c r="CG524" s="325" t="str">
        <f>IF(COUNT(CG488,AF528)=2,ROUND(CG488*AF528/SUM(AF519:AF528),#REF!),"")</f>
        <v/>
      </c>
      <c r="CH524" s="563" t="s">
        <v>117</v>
      </c>
      <c r="CI524" s="563"/>
      <c r="CJ524" s="563"/>
      <c r="CK524" s="563"/>
      <c r="CL524" s="563"/>
      <c r="CM524" s="563"/>
      <c r="CN524" s="563"/>
      <c r="CO524" s="563"/>
      <c r="CP524" s="563"/>
      <c r="CQ524" s="563"/>
    </row>
    <row r="525" spans="3:97" s="243" customFormat="1" ht="13.5" customHeight="1">
      <c r="C525" s="568"/>
      <c r="D525" s="568"/>
      <c r="E525" s="324"/>
      <c r="F525" s="569" t="str">
        <f t="shared" ca="1" si="129"/>
        <v/>
      </c>
      <c r="G525" s="569"/>
      <c r="H525" s="569"/>
      <c r="I525" s="323" t="str">
        <f>IF(E525="","",E483)</f>
        <v/>
      </c>
      <c r="J525" s="569" t="e">
        <f>J517&amp;"７"</f>
        <v>#REF!</v>
      </c>
      <c r="K525" s="569"/>
      <c r="L525" s="256"/>
      <c r="M525" s="256"/>
      <c r="N525" s="256"/>
      <c r="O525" s="256"/>
      <c r="P525" s="256"/>
      <c r="Q525" s="256"/>
      <c r="R525" s="256"/>
      <c r="S525" s="256"/>
      <c r="T525" s="256"/>
      <c r="U525" s="256"/>
      <c r="V525" s="256"/>
      <c r="W525" s="256"/>
      <c r="X525" s="256"/>
      <c r="Y525" s="256"/>
      <c r="Z525" s="256"/>
      <c r="AA525" s="256"/>
      <c r="AB525" s="256"/>
      <c r="AC525" s="256"/>
      <c r="AD525" s="256"/>
      <c r="AE525" s="256"/>
      <c r="AF525" s="256"/>
      <c r="AG525" s="570"/>
      <c r="AH525" s="570"/>
      <c r="AI525" s="570"/>
      <c r="AJ525" s="570"/>
      <c r="AK525" s="570"/>
      <c r="AL525" s="570"/>
      <c r="AM525" s="570"/>
      <c r="AN525" s="570"/>
      <c r="AO525" s="570"/>
      <c r="AP525" s="570"/>
      <c r="AR525" s="571" t="b">
        <f t="shared" si="128"/>
        <v>0</v>
      </c>
      <c r="AS525" s="571"/>
      <c r="AT525" s="571"/>
      <c r="AU525" s="282" t="s">
        <v>160</v>
      </c>
      <c r="AV525" s="275"/>
      <c r="AX525" s="569"/>
      <c r="AY525" s="569"/>
      <c r="AZ525" s="588"/>
      <c r="BA525" s="590"/>
      <c r="BB525" s="590"/>
      <c r="BC525" s="590"/>
      <c r="BD525" s="588"/>
      <c r="BE525" s="583"/>
      <c r="BF525" s="584"/>
      <c r="BG525" s="259"/>
      <c r="BH525" s="259"/>
      <c r="BI525" s="259"/>
      <c r="BJ525" s="259"/>
      <c r="BK525" s="259"/>
      <c r="BL525" s="259"/>
      <c r="BM525" s="259"/>
      <c r="BN525" s="259"/>
      <c r="BO525" s="259"/>
      <c r="BP525" s="259"/>
      <c r="BQ525" s="259"/>
      <c r="BR525" s="259"/>
      <c r="BS525" s="569"/>
      <c r="BT525" s="569"/>
      <c r="BU525" s="569"/>
      <c r="BV525" s="323" t="s">
        <v>172</v>
      </c>
      <c r="BW525" s="355" t="str">
        <f>IF(F516=0,IF(COUNT(BW489,F528)=2,ROUND(BW489*F528/100,#REF!),""),IF(COUNT(BW489,F528)=2,ROUND(BW489*F528/Q489,#REF!),""))</f>
        <v/>
      </c>
      <c r="BX525" s="581"/>
      <c r="BY525" s="325" t="str">
        <f>IF(COUNT(BY489,X528)=2,ROUND(BY489*X528/SUM(X519:X528),#REF!),"")</f>
        <v/>
      </c>
      <c r="BZ525" s="325" t="str">
        <f>IF(COUNT(BZ489,Y528)=2,ROUND(BZ489*Y528/SUM(Y519:Y528),#REF!),"")</f>
        <v/>
      </c>
      <c r="CA525" s="325" t="str">
        <f>IF(COUNT(CA489,Z528)=2,ROUND(CA489*Z528/SUM(Z519:Z528),#REF!),"")</f>
        <v/>
      </c>
      <c r="CB525" s="325" t="str">
        <f>IF(COUNT(CB489,AA528)=2,ROUND(CB489*AA528/SUM(AA519:AA528),#REF!),"")</f>
        <v/>
      </c>
      <c r="CC525" s="325" t="str">
        <f>IF(COUNT(CC489,AB528)=2,ROUND(CC489*AB528/SUM(AB519:AB528),#REF!),"")</f>
        <v/>
      </c>
      <c r="CD525" s="325" t="str">
        <f>IF(COUNT(CD489,AC528)=2,ROUND(CD489*AC528/SUM(AC519:AC528),#REF!),"")</f>
        <v/>
      </c>
      <c r="CE525" s="325" t="str">
        <f>IF(COUNT(CE489,AD528)=2,ROUND(CE489*AD528/SUM(AD519:AD528),#REF!),"")</f>
        <v/>
      </c>
      <c r="CF525" s="325" t="str">
        <f>IF(COUNT(CF489,AE528)=2,ROUND(CF489*AE528/SUM(AE519:AE528),#REF!),"")</f>
        <v/>
      </c>
      <c r="CG525" s="325" t="str">
        <f>IF(COUNT(CG489,AF528)=2,ROUND(CG489*AF528/SUM(AF519:AF528),#REF!),"")</f>
        <v/>
      </c>
      <c r="CH525" s="564" t="str">
        <f>IF(CH524="","",CH524)</f>
        <v>風力</v>
      </c>
      <c r="CI525" s="564"/>
      <c r="CJ525" s="564"/>
      <c r="CK525" s="564"/>
      <c r="CL525" s="564"/>
      <c r="CM525" s="564"/>
      <c r="CN525" s="564"/>
      <c r="CO525" s="564"/>
      <c r="CP525" s="564"/>
      <c r="CQ525" s="564"/>
    </row>
    <row r="526" spans="3:97" s="243" customFormat="1" ht="13.5" customHeight="1">
      <c r="C526" s="568"/>
      <c r="D526" s="568"/>
      <c r="E526" s="324"/>
      <c r="F526" s="569" t="str">
        <f t="shared" ca="1" si="129"/>
        <v/>
      </c>
      <c r="G526" s="569"/>
      <c r="H526" s="569"/>
      <c r="I526" s="323" t="str">
        <f>IF(E526="","",E483)</f>
        <v/>
      </c>
      <c r="J526" s="569" t="e">
        <f>J517&amp;"８"</f>
        <v>#REF!</v>
      </c>
      <c r="K526" s="569"/>
      <c r="L526" s="256"/>
      <c r="M526" s="256"/>
      <c r="N526" s="256"/>
      <c r="O526" s="256"/>
      <c r="P526" s="256"/>
      <c r="Q526" s="256"/>
      <c r="R526" s="256"/>
      <c r="S526" s="256"/>
      <c r="T526" s="256"/>
      <c r="U526" s="256"/>
      <c r="V526" s="256"/>
      <c r="W526" s="256"/>
      <c r="X526" s="256"/>
      <c r="Y526" s="256"/>
      <c r="Z526" s="256"/>
      <c r="AA526" s="256"/>
      <c r="AB526" s="256"/>
      <c r="AC526" s="256"/>
      <c r="AD526" s="256"/>
      <c r="AE526" s="256"/>
      <c r="AF526" s="256"/>
      <c r="AG526" s="570"/>
      <c r="AH526" s="570"/>
      <c r="AI526" s="570"/>
      <c r="AJ526" s="570"/>
      <c r="AK526" s="570"/>
      <c r="AL526" s="570"/>
      <c r="AM526" s="570"/>
      <c r="AN526" s="570"/>
      <c r="AO526" s="570"/>
      <c r="AP526" s="570"/>
      <c r="AR526" s="571" t="b">
        <f t="shared" si="128"/>
        <v>0</v>
      </c>
      <c r="AS526" s="571"/>
      <c r="AT526" s="571"/>
      <c r="AU526" s="282" t="s">
        <v>160</v>
      </c>
      <c r="AV526" s="257"/>
      <c r="AX526" s="569"/>
      <c r="AY526" s="569"/>
      <c r="AZ526" s="589"/>
      <c r="BA526" s="590"/>
      <c r="BB526" s="590"/>
      <c r="BC526" s="590"/>
      <c r="BD526" s="589"/>
      <c r="BE526" s="585" t="e">
        <f>IF(#REF!="発電事業者","月間送電電力量（GWh）","月間受電電力量（GWh）")</f>
        <v>#REF!</v>
      </c>
      <c r="BF526" s="586"/>
      <c r="BG526" s="297" t="str">
        <f>IF(COUNT(BG490,L528)=2,ROUND(BG490*L528/SUM(L519:L528),#REF!),"")</f>
        <v/>
      </c>
      <c r="BH526" s="297" t="str">
        <f>IF(COUNT(BH490,M528)=2,ROUND(BH490*M528/SUM(M519:M528),#REF!),"")</f>
        <v/>
      </c>
      <c r="BI526" s="297" t="str">
        <f>IF(COUNT(BI490,N528)=2,ROUND(BI490*N528/SUM(N519:N528),#REF!),"")</f>
        <v/>
      </c>
      <c r="BJ526" s="297" t="str">
        <f>IF(COUNT(BJ490,O528)=2,ROUND(BJ490*O528/SUM(O519:O528),#REF!),"")</f>
        <v/>
      </c>
      <c r="BK526" s="297" t="str">
        <f>IF(COUNT(BK490,P528)=2,ROUND(BK490*P528/SUM(P519:P528),#REF!),"")</f>
        <v/>
      </c>
      <c r="BL526" s="297" t="str">
        <f>IF(COUNT(BL490,Q528)=2,ROUND(BL490*Q528/SUM(Q519:Q528),#REF!),"")</f>
        <v/>
      </c>
      <c r="BM526" s="297" t="str">
        <f>IF(COUNT(BM490,R528)=2,ROUND(BM490*R528/SUM(R519:R528),#REF!),"")</f>
        <v/>
      </c>
      <c r="BN526" s="297" t="str">
        <f>IF(COUNT(BN490,S528)=2,ROUND(BN490*S528/SUM(S519:S528),#REF!),"")</f>
        <v/>
      </c>
      <c r="BO526" s="297" t="str">
        <f>IF(COUNT(BO490,T528)=2,ROUND(BO490*T528/SUM(T519:T528),#REF!),"")</f>
        <v/>
      </c>
      <c r="BP526" s="297" t="str">
        <f>IF(COUNT(BP490,U528)=2,ROUND(BP490*U528/SUM(U519:U528),#REF!),"")</f>
        <v/>
      </c>
      <c r="BQ526" s="297" t="str">
        <f>IF(COUNT(BQ490,V528)=2,ROUND(BQ490*V528/SUM(V519:V528),#REF!),"")</f>
        <v/>
      </c>
      <c r="BR526" s="297" t="str">
        <f>IF(COUNT(BR490,W528)=2,ROUND(BR490*W528/SUM(W519:W528),#REF!),"")</f>
        <v/>
      </c>
      <c r="BS526" s="569" t="e">
        <f>IF(#REF!="発電事業者","年間送電電力量（GWh）","年間受電電力量（GWh）")</f>
        <v>#REF!</v>
      </c>
      <c r="BT526" s="569"/>
      <c r="BU526" s="569"/>
      <c r="BV526" s="323" t="s">
        <v>25</v>
      </c>
      <c r="BW526" s="352"/>
      <c r="BX526" s="582"/>
      <c r="BY526" s="297" t="str">
        <f>IF(COUNT(BY490,X528)=2,ROUND(BY490*X528/SUM(X519:X528),#REF!),"")</f>
        <v/>
      </c>
      <c r="BZ526" s="297" t="str">
        <f>IF(COUNT(BZ490,Y528)=2,ROUND(BZ490*Y528/SUM(Y519:Y528),#REF!),"")</f>
        <v/>
      </c>
      <c r="CA526" s="297" t="str">
        <f>IF(COUNT(CA490,Z528)=2,ROUND(CA490*Z528/SUM(Z519:Z528),#REF!),"")</f>
        <v/>
      </c>
      <c r="CB526" s="297" t="str">
        <f>IF(COUNT(CB490,AA528)=2,ROUND(CB490*AA528/SUM(AA519:AA528),#REF!),"")</f>
        <v/>
      </c>
      <c r="CC526" s="297" t="str">
        <f>IF(COUNT(CC490,AB528)=2,ROUND(CC490*AB528/SUM(AB519:AB528),#REF!),"")</f>
        <v/>
      </c>
      <c r="CD526" s="297" t="str">
        <f>IF(COUNT(CD490,AC528)=2,ROUND(CD490*AC528/SUM(AC519:AC528),#REF!),"")</f>
        <v/>
      </c>
      <c r="CE526" s="297" t="str">
        <f>IF(COUNT(CE490,AD528)=2,ROUND(CE490*AD528/SUM(AD519:AD528),#REF!),"")</f>
        <v/>
      </c>
      <c r="CF526" s="297" t="str">
        <f>IF(COUNT(CF490,AE528)=2,ROUND(CF490*AE528/SUM(AE519:AE528),#REF!),"")</f>
        <v/>
      </c>
      <c r="CG526" s="297" t="str">
        <f>IF(COUNT(CG490,AF528)=2,ROUND(CG490*AF528/SUM(AF519:AF528),#REF!),"")</f>
        <v/>
      </c>
      <c r="CH526" s="565" t="str">
        <f>IF(COUNTA(AG528)=0,"",AG528)</f>
        <v/>
      </c>
      <c r="CI526" s="565"/>
      <c r="CJ526" s="565"/>
      <c r="CK526" s="565"/>
      <c r="CL526" s="565"/>
      <c r="CM526" s="565"/>
      <c r="CN526" s="565"/>
      <c r="CO526" s="565"/>
      <c r="CP526" s="565"/>
      <c r="CQ526" s="565"/>
    </row>
    <row r="527" spans="3:97" s="243" customFormat="1" ht="13.5" customHeight="1">
      <c r="C527" s="568"/>
      <c r="D527" s="568"/>
      <c r="E527" s="324"/>
      <c r="F527" s="569" t="str">
        <f t="shared" ca="1" si="129"/>
        <v/>
      </c>
      <c r="G527" s="569"/>
      <c r="H527" s="569"/>
      <c r="I527" s="323" t="str">
        <f>IF(E527="","",E483)</f>
        <v/>
      </c>
      <c r="J527" s="569" t="e">
        <f>J517&amp;"９"</f>
        <v>#REF!</v>
      </c>
      <c r="K527" s="569"/>
      <c r="L527" s="256"/>
      <c r="M527" s="256"/>
      <c r="N527" s="256"/>
      <c r="O527" s="256"/>
      <c r="P527" s="256"/>
      <c r="Q527" s="256"/>
      <c r="R527" s="256"/>
      <c r="S527" s="256"/>
      <c r="T527" s="256"/>
      <c r="U527" s="256"/>
      <c r="V527" s="256"/>
      <c r="W527" s="256"/>
      <c r="X527" s="256"/>
      <c r="Y527" s="256"/>
      <c r="Z527" s="256"/>
      <c r="AA527" s="256"/>
      <c r="AB527" s="256"/>
      <c r="AC527" s="256"/>
      <c r="AD527" s="256"/>
      <c r="AE527" s="256"/>
      <c r="AF527" s="256"/>
      <c r="AG527" s="570"/>
      <c r="AH527" s="570"/>
      <c r="AI527" s="570"/>
      <c r="AJ527" s="570"/>
      <c r="AK527" s="570"/>
      <c r="AL527" s="570"/>
      <c r="AM527" s="570"/>
      <c r="AN527" s="570"/>
      <c r="AO527" s="570"/>
      <c r="AP527" s="570"/>
      <c r="AR527" s="571" t="b">
        <f t="shared" si="128"/>
        <v>0</v>
      </c>
      <c r="AS527" s="571"/>
      <c r="AT527" s="571"/>
      <c r="AU527" s="282" t="s">
        <v>160</v>
      </c>
      <c r="AV527" s="275"/>
    </row>
    <row r="528" spans="3:97" s="243" customFormat="1" ht="13.5" customHeight="1">
      <c r="C528" s="572" t="s">
        <v>307</v>
      </c>
      <c r="D528" s="573"/>
      <c r="E528" s="353"/>
      <c r="F528" s="574"/>
      <c r="G528" s="575"/>
      <c r="H528" s="576"/>
      <c r="I528" s="354"/>
      <c r="J528" s="577"/>
      <c r="K528" s="577"/>
      <c r="L528" s="308"/>
      <c r="M528" s="308"/>
      <c r="N528" s="308"/>
      <c r="O528" s="308"/>
      <c r="P528" s="308"/>
      <c r="Q528" s="308"/>
      <c r="R528" s="308"/>
      <c r="S528" s="308"/>
      <c r="T528" s="308"/>
      <c r="U528" s="308"/>
      <c r="V528" s="308"/>
      <c r="W528" s="308"/>
      <c r="X528" s="308"/>
      <c r="Y528" s="308"/>
      <c r="Z528" s="308"/>
      <c r="AA528" s="308"/>
      <c r="AB528" s="308"/>
      <c r="AC528" s="308"/>
      <c r="AD528" s="308"/>
      <c r="AE528" s="308"/>
      <c r="AF528" s="308"/>
      <c r="AG528" s="570"/>
      <c r="AH528" s="570"/>
      <c r="AI528" s="570"/>
      <c r="AJ528" s="570"/>
      <c r="AK528" s="570"/>
      <c r="AL528" s="570"/>
      <c r="AM528" s="570"/>
      <c r="AN528" s="570"/>
      <c r="AO528" s="570"/>
      <c r="AP528" s="570"/>
      <c r="AR528" s="571" t="b">
        <f t="shared" si="128"/>
        <v>0</v>
      </c>
      <c r="AS528" s="571"/>
      <c r="AT528" s="571"/>
      <c r="AU528" s="282" t="s">
        <v>160</v>
      </c>
    </row>
    <row r="529" spans="3:48" s="243" customFormat="1" ht="13.5" hidden="1" customHeight="1"/>
    <row r="530" spans="3:48" s="243" customFormat="1" ht="13.5" hidden="1" customHeight="1">
      <c r="AV530" s="268"/>
    </row>
    <row r="531" spans="3:48" s="243" customFormat="1" ht="13.5" hidden="1" customHeight="1">
      <c r="AV531" s="268"/>
    </row>
    <row r="532" spans="3:48" s="243" customFormat="1" ht="13.5" hidden="1" customHeight="1">
      <c r="AV532" s="268"/>
    </row>
    <row r="533" spans="3:48" s="243" customFormat="1" ht="13.5" hidden="1" customHeight="1">
      <c r="AV533" s="268"/>
    </row>
    <row r="534" spans="3:48" s="243" customFormat="1" ht="13.5" hidden="1" customHeight="1">
      <c r="AV534" s="268"/>
    </row>
    <row r="535" spans="3:48" s="243" customFormat="1" ht="13.5" hidden="1" customHeight="1">
      <c r="AV535" s="268"/>
    </row>
    <row r="536" spans="3:48" s="243" customFormat="1" ht="13.5" hidden="1" customHeight="1">
      <c r="AV536" s="268"/>
    </row>
    <row r="537" spans="3:48" s="243" customFormat="1" ht="13.5" hidden="1" customHeight="1">
      <c r="AV537" s="268"/>
    </row>
    <row r="538" spans="3:48" s="243" customFormat="1" ht="13.5" hidden="1" customHeight="1">
      <c r="AV538" s="268"/>
    </row>
    <row r="539" spans="3:48" s="243" customFormat="1" ht="13.5" hidden="1" customHeight="1">
      <c r="AV539" s="268"/>
    </row>
    <row r="540" spans="3:48" s="243" customFormat="1" ht="13.5" hidden="1" customHeight="1">
      <c r="AV540" s="268"/>
    </row>
    <row r="541" spans="3:48" s="243" customFormat="1" ht="13.5" hidden="1" customHeight="1">
      <c r="AV541" s="268"/>
    </row>
    <row r="542" spans="3:48" s="243" customFormat="1" ht="13.5" customHeight="1">
      <c r="AQ542" s="268"/>
      <c r="AR542" s="268"/>
      <c r="AS542" s="268"/>
      <c r="AT542" s="268"/>
      <c r="AU542" s="268"/>
    </row>
    <row r="543" spans="3:48" s="243" customFormat="1" ht="13.5" customHeight="1">
      <c r="C543" s="651" t="s">
        <v>8</v>
      </c>
      <c r="D543" s="651"/>
      <c r="E543" s="562" t="s">
        <v>112</v>
      </c>
      <c r="F543" s="562"/>
      <c r="G543" s="279"/>
    </row>
    <row r="544" spans="3:48" s="243" customFormat="1" ht="13.5" customHeight="1">
      <c r="C544" s="651"/>
      <c r="D544" s="651"/>
      <c r="E544" s="562"/>
      <c r="F544" s="562"/>
      <c r="G544" s="279"/>
      <c r="I544" s="244"/>
    </row>
    <row r="545" spans="3:100" s="243" customFormat="1" ht="13.5" customHeight="1">
      <c r="C545" s="235" t="s">
        <v>254</v>
      </c>
      <c r="D545" s="279"/>
      <c r="E545" s="279"/>
      <c r="F545" s="279"/>
      <c r="G545" s="279"/>
      <c r="I545" s="244"/>
      <c r="BC545" s="239" t="e">
        <f>IF(#REF!="発電事業者","算定結果　様式第３２第１表～第４表（保有電源新エネ欄他）","算定結果　様式第３２第１表・第２表（年度末電源構成・発電端電力量）")</f>
        <v>#REF!</v>
      </c>
      <c r="CT545" s="296" t="s">
        <v>114</v>
      </c>
      <c r="CV545" s="286" t="str">
        <f>IF(COUNT(H549:S572)&gt;0,"○","")</f>
        <v/>
      </c>
    </row>
    <row r="546" spans="3:100" s="243" customFormat="1" ht="13.5" customHeight="1">
      <c r="C546" s="652"/>
      <c r="D546" s="653"/>
      <c r="E546" s="653"/>
      <c r="F546" s="653"/>
      <c r="G546" s="654"/>
      <c r="H546" s="594" t="str">
        <f>$H$66</f>
        <v>風力</v>
      </c>
      <c r="I546" s="594"/>
      <c r="J546" s="594"/>
      <c r="K546" s="594"/>
      <c r="L546" s="594"/>
      <c r="M546" s="594"/>
      <c r="N546" s="594"/>
      <c r="O546" s="594"/>
      <c r="P546" s="594"/>
      <c r="Q546" s="594"/>
      <c r="R546" s="594"/>
      <c r="S546" s="594"/>
      <c r="T546" s="594"/>
      <c r="U546" s="594"/>
      <c r="V546" s="594"/>
      <c r="W546" s="594"/>
      <c r="X546" s="594"/>
      <c r="Y546" s="594"/>
      <c r="Z546" s="594"/>
      <c r="AA546" s="245"/>
      <c r="AB546" s="245"/>
      <c r="AC546" s="245"/>
      <c r="AD546" s="658"/>
      <c r="AE546" s="658"/>
      <c r="AF546" s="658"/>
      <c r="AG546" s="658"/>
      <c r="AH546" s="658"/>
      <c r="AI546" s="594" t="str">
        <f>$H$66</f>
        <v>風力</v>
      </c>
      <c r="AJ546" s="594"/>
      <c r="AK546" s="594"/>
      <c r="AL546" s="594"/>
      <c r="AM546" s="594"/>
      <c r="AN546" s="594"/>
      <c r="AO546" s="594"/>
      <c r="AP546" s="594"/>
      <c r="AQ546" s="594"/>
      <c r="AR546" s="594"/>
      <c r="AS546" s="594"/>
      <c r="AT546" s="594"/>
      <c r="AU546" s="594"/>
      <c r="BB546" s="246"/>
      <c r="BC546" s="659" t="s">
        <v>256</v>
      </c>
      <c r="BD546" s="659"/>
      <c r="BE546" s="659"/>
      <c r="BF546" s="659"/>
      <c r="BG546" s="601" t="e">
        <f>DATE(#REF!,1,1)</f>
        <v>#REF!</v>
      </c>
      <c r="BH546" s="602"/>
      <c r="BI546" s="602"/>
      <c r="BJ546" s="602"/>
      <c r="BK546" s="602"/>
      <c r="BL546" s="602"/>
      <c r="BM546" s="602"/>
      <c r="BN546" s="602"/>
      <c r="BO546" s="602"/>
      <c r="BP546" s="602"/>
      <c r="BQ546" s="602"/>
      <c r="BR546" s="603"/>
      <c r="BS546" s="659" t="s">
        <v>257</v>
      </c>
      <c r="BT546" s="659"/>
      <c r="BU546" s="659"/>
      <c r="BV546" s="659"/>
      <c r="BW546" s="592" t="e">
        <f>DATE(#REF!-1,1,1)</f>
        <v>#REF!</v>
      </c>
      <c r="BX546" s="592" t="e">
        <f>DATE(#REF!,1,1)</f>
        <v>#REF!</v>
      </c>
      <c r="BY546" s="592" t="e">
        <f>DATE(#REF!+1,1,1)</f>
        <v>#REF!</v>
      </c>
      <c r="BZ546" s="592" t="e">
        <f>DATE(#REF!+2,1,1)</f>
        <v>#REF!</v>
      </c>
      <c r="CA546" s="592" t="e">
        <f>DATE(#REF!+3,1,1)</f>
        <v>#REF!</v>
      </c>
      <c r="CB546" s="592" t="e">
        <f>DATE(#REF!+4,1,1)</f>
        <v>#REF!</v>
      </c>
      <c r="CC546" s="592" t="e">
        <f>DATE(#REF!+5,1,1)</f>
        <v>#REF!</v>
      </c>
      <c r="CD546" s="592" t="e">
        <f>DATE(#REF!+6,1,1)</f>
        <v>#REF!</v>
      </c>
      <c r="CE546" s="592" t="e">
        <f>DATE(#REF!+7,1,1)</f>
        <v>#REF!</v>
      </c>
      <c r="CF546" s="592" t="e">
        <f>DATE(#REF!+8,1,1)</f>
        <v>#REF!</v>
      </c>
      <c r="CG546" s="592" t="e">
        <f>DATE(#REF!+9,1,1)</f>
        <v>#REF!</v>
      </c>
      <c r="CH546" s="273"/>
      <c r="CI546" s="273"/>
      <c r="CJ546" s="273"/>
      <c r="CK546" s="273"/>
      <c r="CL546" s="273"/>
      <c r="CM546" s="273"/>
      <c r="CN546" s="273"/>
      <c r="CO546" s="273"/>
      <c r="CP546" s="273"/>
      <c r="CQ546" s="273"/>
    </row>
    <row r="547" spans="3:100" s="243" customFormat="1" ht="13.5" customHeight="1">
      <c r="C547" s="655"/>
      <c r="D547" s="656"/>
      <c r="E547" s="656"/>
      <c r="F547" s="656"/>
      <c r="G547" s="657"/>
      <c r="H547" s="247" t="s">
        <v>194</v>
      </c>
      <c r="I547" s="247" t="s">
        <v>195</v>
      </c>
      <c r="J547" s="247" t="s">
        <v>161</v>
      </c>
      <c r="K547" s="247" t="s">
        <v>162</v>
      </c>
      <c r="L547" s="247" t="s">
        <v>163</v>
      </c>
      <c r="M547" s="247" t="s">
        <v>164</v>
      </c>
      <c r="N547" s="247" t="s">
        <v>165</v>
      </c>
      <c r="O547" s="247" t="s">
        <v>166</v>
      </c>
      <c r="P547" s="247" t="s">
        <v>167</v>
      </c>
      <c r="Q547" s="247" t="s">
        <v>168</v>
      </c>
      <c r="R547" s="247" t="s">
        <v>169</v>
      </c>
      <c r="S547" s="247" t="s">
        <v>170</v>
      </c>
      <c r="T547" s="247" t="s">
        <v>25</v>
      </c>
      <c r="U547" s="637"/>
      <c r="V547" s="638"/>
      <c r="W547" s="638"/>
      <c r="X547" s="638"/>
      <c r="Y547" s="638"/>
      <c r="Z547" s="639"/>
      <c r="AA547" s="245"/>
      <c r="AB547" s="245"/>
      <c r="AC547" s="245"/>
      <c r="AD547" s="658"/>
      <c r="AE547" s="658"/>
      <c r="AF547" s="658"/>
      <c r="AG547" s="658"/>
      <c r="AH547" s="658"/>
      <c r="AI547" s="247" t="s">
        <v>194</v>
      </c>
      <c r="AJ547" s="247" t="s">
        <v>195</v>
      </c>
      <c r="AK547" s="247" t="s">
        <v>161</v>
      </c>
      <c r="AL547" s="247" t="s">
        <v>162</v>
      </c>
      <c r="AM547" s="247" t="s">
        <v>163</v>
      </c>
      <c r="AN547" s="247" t="s">
        <v>164</v>
      </c>
      <c r="AO547" s="247" t="s">
        <v>165</v>
      </c>
      <c r="AP547" s="247" t="s">
        <v>166</v>
      </c>
      <c r="AQ547" s="247" t="s">
        <v>167</v>
      </c>
      <c r="AR547" s="247" t="s">
        <v>168</v>
      </c>
      <c r="AS547" s="247" t="s">
        <v>169</v>
      </c>
      <c r="AT547" s="247" t="s">
        <v>170</v>
      </c>
      <c r="AU547" s="247" t="s">
        <v>25</v>
      </c>
      <c r="AX547" s="280"/>
      <c r="AY547" s="280"/>
      <c r="AZ547" s="280"/>
      <c r="BA547" s="280"/>
      <c r="BB547" s="246"/>
      <c r="BC547" s="659"/>
      <c r="BD547" s="659"/>
      <c r="BE547" s="659"/>
      <c r="BF547" s="659"/>
      <c r="BG547" s="322" t="s">
        <v>194</v>
      </c>
      <c r="BH547" s="322" t="s">
        <v>195</v>
      </c>
      <c r="BI547" s="322" t="s">
        <v>161</v>
      </c>
      <c r="BJ547" s="322" t="s">
        <v>162</v>
      </c>
      <c r="BK547" s="322" t="s">
        <v>163</v>
      </c>
      <c r="BL547" s="322" t="s">
        <v>164</v>
      </c>
      <c r="BM547" s="322" t="s">
        <v>165</v>
      </c>
      <c r="BN547" s="322" t="s">
        <v>166</v>
      </c>
      <c r="BO547" s="322" t="s">
        <v>167</v>
      </c>
      <c r="BP547" s="322" t="s">
        <v>168</v>
      </c>
      <c r="BQ547" s="322" t="s">
        <v>169</v>
      </c>
      <c r="BR547" s="322" t="s">
        <v>170</v>
      </c>
      <c r="BS547" s="659"/>
      <c r="BT547" s="659"/>
      <c r="BU547" s="659"/>
      <c r="BV547" s="659"/>
      <c r="BW547" s="593"/>
      <c r="BX547" s="593"/>
      <c r="BY547" s="593"/>
      <c r="BZ547" s="593"/>
      <c r="CA547" s="593"/>
      <c r="CB547" s="593"/>
      <c r="CC547" s="593"/>
      <c r="CD547" s="593"/>
      <c r="CE547" s="593"/>
      <c r="CF547" s="593"/>
      <c r="CG547" s="593"/>
      <c r="CH547" s="273"/>
      <c r="CI547" s="273"/>
      <c r="CJ547" s="273"/>
      <c r="CK547" s="273"/>
      <c r="CL547" s="273"/>
      <c r="CM547" s="273"/>
      <c r="CN547" s="273"/>
      <c r="CO547" s="273"/>
      <c r="CP547" s="273"/>
      <c r="CQ547" s="273"/>
    </row>
    <row r="548" spans="3:100" s="243" customFormat="1" ht="13.5" customHeight="1">
      <c r="C548" s="594" t="s">
        <v>196</v>
      </c>
      <c r="D548" s="594"/>
      <c r="E548" s="594"/>
      <c r="F548" s="594"/>
      <c r="G548" s="594"/>
      <c r="H548" s="248">
        <f t="shared" ref="H548:S548" si="130">IF($E543="","",VLOOKUP($E543,$CT$84:$DG$93,CV$94,FALSE))</f>
        <v>2.7388307857274023E-2</v>
      </c>
      <c r="I548" s="248">
        <f t="shared" si="130"/>
        <v>1.1033855400036293E-2</v>
      </c>
      <c r="J548" s="248">
        <f t="shared" si="130"/>
        <v>1.2995338376693345E-2</v>
      </c>
      <c r="K548" s="248">
        <f t="shared" si="130"/>
        <v>1.39315052261868E-2</v>
      </c>
      <c r="L548" s="248">
        <f t="shared" si="130"/>
        <v>1.2848756065034354E-2</v>
      </c>
      <c r="M548" s="248">
        <f t="shared" si="130"/>
        <v>1.4296400831137496E-2</v>
      </c>
      <c r="N548" s="248">
        <f t="shared" si="130"/>
        <v>1.4478245023883871E-2</v>
      </c>
      <c r="O548" s="248">
        <f t="shared" si="130"/>
        <v>1.7026353150506945E-2</v>
      </c>
      <c r="P548" s="248">
        <f t="shared" si="130"/>
        <v>2.5686365472351542E-2</v>
      </c>
      <c r="Q548" s="248">
        <f t="shared" si="130"/>
        <v>2.0997397381961411E-2</v>
      </c>
      <c r="R548" s="248">
        <f t="shared" si="130"/>
        <v>2.5128873124812521E-2</v>
      </c>
      <c r="S548" s="248">
        <f t="shared" si="130"/>
        <v>2.2557209935652588E-2</v>
      </c>
      <c r="T548" s="249"/>
      <c r="U548" s="640"/>
      <c r="V548" s="641"/>
      <c r="W548" s="641"/>
      <c r="X548" s="641"/>
      <c r="Y548" s="641"/>
      <c r="Z548" s="642"/>
      <c r="AA548" s="250"/>
      <c r="AB548" s="250"/>
      <c r="AC548" s="250"/>
      <c r="AD548" s="594" t="s">
        <v>197</v>
      </c>
      <c r="AE548" s="594"/>
      <c r="AF548" s="594"/>
      <c r="AG548" s="594"/>
      <c r="AH548" s="594"/>
      <c r="AI548" s="251">
        <v>30</v>
      </c>
      <c r="AJ548" s="251">
        <v>31</v>
      </c>
      <c r="AK548" s="251">
        <v>30</v>
      </c>
      <c r="AL548" s="251">
        <v>31</v>
      </c>
      <c r="AM548" s="251">
        <v>31</v>
      </c>
      <c r="AN548" s="251">
        <v>30</v>
      </c>
      <c r="AO548" s="251">
        <v>31</v>
      </c>
      <c r="AP548" s="251">
        <v>30</v>
      </c>
      <c r="AQ548" s="251">
        <v>31</v>
      </c>
      <c r="AR548" s="251">
        <v>31</v>
      </c>
      <c r="AS548" s="251">
        <v>28</v>
      </c>
      <c r="AT548" s="251">
        <v>31</v>
      </c>
      <c r="AU548" s="249"/>
      <c r="AX548" s="280"/>
      <c r="AY548" s="280"/>
      <c r="AZ548" s="280"/>
      <c r="BA548" s="280"/>
      <c r="BB548" s="246"/>
      <c r="BC548" s="634" t="s">
        <v>198</v>
      </c>
      <c r="BD548" s="635"/>
      <c r="BE548" s="635"/>
      <c r="BF548" s="636"/>
      <c r="BG548" s="297" t="str">
        <f t="shared" ref="BG548:BR548" si="131">IF(COUNT(AI553)=0,"",AI553)</f>
        <v/>
      </c>
      <c r="BH548" s="297" t="str">
        <f t="shared" si="131"/>
        <v/>
      </c>
      <c r="BI548" s="297" t="str">
        <f t="shared" si="131"/>
        <v/>
      </c>
      <c r="BJ548" s="297" t="str">
        <f t="shared" si="131"/>
        <v/>
      </c>
      <c r="BK548" s="297" t="str">
        <f t="shared" si="131"/>
        <v/>
      </c>
      <c r="BL548" s="297" t="str">
        <f t="shared" si="131"/>
        <v/>
      </c>
      <c r="BM548" s="297" t="str">
        <f t="shared" si="131"/>
        <v/>
      </c>
      <c r="BN548" s="297" t="str">
        <f t="shared" si="131"/>
        <v/>
      </c>
      <c r="BO548" s="297" t="str">
        <f t="shared" si="131"/>
        <v/>
      </c>
      <c r="BP548" s="297" t="str">
        <f t="shared" si="131"/>
        <v/>
      </c>
      <c r="BQ548" s="297" t="str">
        <f t="shared" si="131"/>
        <v/>
      </c>
      <c r="BR548" s="297" t="str">
        <f t="shared" si="131"/>
        <v/>
      </c>
      <c r="BS548" s="597" t="s">
        <v>198</v>
      </c>
      <c r="BT548" s="633"/>
      <c r="BU548" s="598"/>
      <c r="BV548" s="322" t="s">
        <v>171</v>
      </c>
      <c r="BW548" s="253" t="str">
        <f>IF(COUNT(AM551)=0,"",AM551)</f>
        <v/>
      </c>
      <c r="BX548" s="253" t="str">
        <f>IF(COUNT(AM553)=0,"",AM553)</f>
        <v/>
      </c>
      <c r="BY548" s="253" t="str">
        <f>IF(COUNT(AM555)=0,"",AM555)</f>
        <v/>
      </c>
      <c r="BZ548" s="253" t="str">
        <f>IF(COUNT(AM557)=0,"",AM557)</f>
        <v/>
      </c>
      <c r="CA548" s="253" t="str">
        <f>IF(COUNT(AM559)=0,"",AM559)</f>
        <v/>
      </c>
      <c r="CB548" s="253" t="str">
        <f>IF(COUNT(AM561)=0,"",AM561)</f>
        <v/>
      </c>
      <c r="CC548" s="253" t="str">
        <f>IF(COUNT(AM563)=0,"",AM563)</f>
        <v/>
      </c>
      <c r="CD548" s="253" t="str">
        <f>IF(COUNT(AM565)=0,"",AM565)</f>
        <v/>
      </c>
      <c r="CE548" s="253" t="str">
        <f>IF(COUNT(AM567)=0,"",AM567)</f>
        <v/>
      </c>
      <c r="CF548" s="253" t="str">
        <f>IF(COUNT(AM569)=0,"",AM569)</f>
        <v/>
      </c>
      <c r="CG548" s="253" t="str">
        <f>IF(COUNT(AM571)=0,"",AM571)</f>
        <v/>
      </c>
      <c r="CH548" s="257"/>
      <c r="CI548" s="257"/>
      <c r="CJ548" s="257"/>
      <c r="CK548" s="257"/>
      <c r="CL548" s="257"/>
      <c r="CM548" s="257"/>
      <c r="CN548" s="257"/>
      <c r="CO548" s="257"/>
      <c r="CP548" s="257"/>
      <c r="CQ548" s="257"/>
    </row>
    <row r="549" spans="3:100" s="243" customFormat="1" ht="13.5" customHeight="1">
      <c r="C549" s="604" t="e">
        <f>DATE(#REF!-2,1,1)</f>
        <v>#REF!</v>
      </c>
      <c r="D549" s="605"/>
      <c r="E549" s="613" t="s">
        <v>275</v>
      </c>
      <c r="F549" s="614"/>
      <c r="G549" s="615"/>
      <c r="H549" s="255"/>
      <c r="I549" s="255"/>
      <c r="J549" s="255"/>
      <c r="K549" s="255"/>
      <c r="L549" s="255"/>
      <c r="M549" s="255"/>
      <c r="N549" s="255"/>
      <c r="O549" s="255"/>
      <c r="P549" s="256"/>
      <c r="Q549" s="256"/>
      <c r="R549" s="256"/>
      <c r="S549" s="256"/>
      <c r="T549" s="255"/>
      <c r="U549" s="578"/>
      <c r="V549" s="644"/>
      <c r="W549" s="644"/>
      <c r="X549" s="644"/>
      <c r="Y549" s="644"/>
      <c r="Z549" s="579"/>
      <c r="AA549" s="257"/>
      <c r="AB549" s="257"/>
      <c r="AC549" s="257"/>
      <c r="AD549" s="604" t="e">
        <f>DATE(#REF!-2,1,1)</f>
        <v>#REF!</v>
      </c>
      <c r="AE549" s="605"/>
      <c r="AF549" s="613" t="s">
        <v>198</v>
      </c>
      <c r="AG549" s="614"/>
      <c r="AH549" s="615"/>
      <c r="AI549" s="255"/>
      <c r="AJ549" s="255"/>
      <c r="AK549" s="255"/>
      <c r="AL549" s="255"/>
      <c r="AM549" s="255"/>
      <c r="AN549" s="255"/>
      <c r="AO549" s="255"/>
      <c r="AP549" s="255"/>
      <c r="AQ549" s="255"/>
      <c r="AR549" s="258" t="str">
        <f>IF(COUNT(P549,Q549)&lt;&gt;2,"",ROUND(MIN(P549,Q549)*Q548,#REF!))</f>
        <v/>
      </c>
      <c r="AS549" s="258" t="str">
        <f>IF(COUNT(Q549,R549)&lt;&gt;2,"",ROUND(MIN(Q549,R549)*R548,#REF!))</f>
        <v/>
      </c>
      <c r="AT549" s="258" t="str">
        <f>IF(COUNT(R549,S549)&lt;&gt;2,"",ROUND(MIN(R549,S549)*S548,#REF!))</f>
        <v/>
      </c>
      <c r="AU549" s="255"/>
      <c r="AX549" s="280"/>
      <c r="AY549" s="280"/>
      <c r="AZ549" s="280"/>
      <c r="BA549" s="280"/>
      <c r="BB549" s="246"/>
      <c r="BC549" s="648"/>
      <c r="BD549" s="649"/>
      <c r="BE549" s="649"/>
      <c r="BF549" s="650"/>
      <c r="BG549" s="259"/>
      <c r="BH549" s="259"/>
      <c r="BI549" s="259"/>
      <c r="BJ549" s="259"/>
      <c r="BK549" s="259"/>
      <c r="BL549" s="259"/>
      <c r="BM549" s="259"/>
      <c r="BN549" s="259"/>
      <c r="BO549" s="259"/>
      <c r="BP549" s="259"/>
      <c r="BQ549" s="259"/>
      <c r="BR549" s="259"/>
      <c r="BS549" s="599"/>
      <c r="BT549" s="643"/>
      <c r="BU549" s="600"/>
      <c r="BV549" s="322" t="s">
        <v>172</v>
      </c>
      <c r="BW549" s="253" t="str">
        <f>IF(COUNT(AR549)=0,"",AR549)</f>
        <v/>
      </c>
      <c r="BX549" s="253" t="str">
        <f>IF(COUNT(AR553)=0,"",AR553)</f>
        <v/>
      </c>
      <c r="BY549" s="253" t="str">
        <f>IF(COUNT(AR555)=0,"",AR555)</f>
        <v/>
      </c>
      <c r="BZ549" s="253" t="str">
        <f>IF(COUNT(AR557)=0,"",AR557)</f>
        <v/>
      </c>
      <c r="CA549" s="253" t="str">
        <f>IF(COUNT(AR559)=0,"",AR559)</f>
        <v/>
      </c>
      <c r="CB549" s="253" t="str">
        <f>IF(COUNT(AR561)=0,"",AR561)</f>
        <v/>
      </c>
      <c r="CC549" s="253" t="str">
        <f>IF(COUNT(AR563)=0,"",AR563)</f>
        <v/>
      </c>
      <c r="CD549" s="253" t="str">
        <f>IF(COUNT(AR565)=0,"",AR565)</f>
        <v/>
      </c>
      <c r="CE549" s="253" t="str">
        <f>IF(COUNT(AR567)=0,"",AR567)</f>
        <v/>
      </c>
      <c r="CF549" s="253" t="str">
        <f>IF(COUNT(AR569)=0,"",AR569)</f>
        <v/>
      </c>
      <c r="CG549" s="253" t="str">
        <f>IF(COUNT(AR571)=0,"",AR571)</f>
        <v/>
      </c>
      <c r="CH549" s="257"/>
      <c r="CI549" s="257"/>
      <c r="CJ549" s="257"/>
      <c r="CK549" s="257"/>
      <c r="CL549" s="257"/>
      <c r="CM549" s="257"/>
      <c r="CN549" s="257"/>
      <c r="CO549" s="257"/>
      <c r="CP549" s="257"/>
      <c r="CQ549" s="257"/>
    </row>
    <row r="550" spans="3:100" s="243" customFormat="1" ht="13.5" customHeight="1">
      <c r="C550" s="606"/>
      <c r="D550" s="607"/>
      <c r="E550" s="608" t="s">
        <v>252</v>
      </c>
      <c r="F550" s="609"/>
      <c r="G550" s="610"/>
      <c r="H550" s="260"/>
      <c r="I550" s="260"/>
      <c r="J550" s="260"/>
      <c r="K550" s="260"/>
      <c r="L550" s="260"/>
      <c r="M550" s="260"/>
      <c r="N550" s="260"/>
      <c r="O550" s="260"/>
      <c r="P550" s="261"/>
      <c r="Q550" s="261"/>
      <c r="R550" s="261"/>
      <c r="S550" s="261"/>
      <c r="T550" s="262" t="str">
        <f>IF(COUNT(H550:S550)=0,"",SUMPRODUCT(ROUND(H550:S550,#REF!)))</f>
        <v/>
      </c>
      <c r="U550" s="645"/>
      <c r="V550" s="646"/>
      <c r="W550" s="646"/>
      <c r="X550" s="646"/>
      <c r="Y550" s="646"/>
      <c r="Z550" s="647"/>
      <c r="AA550" s="257"/>
      <c r="AB550" s="257"/>
      <c r="AC550" s="257"/>
      <c r="AD550" s="606"/>
      <c r="AE550" s="607"/>
      <c r="AF550" s="608" t="s">
        <v>199</v>
      </c>
      <c r="AG550" s="609"/>
      <c r="AH550" s="610"/>
      <c r="AI550" s="263"/>
      <c r="AJ550" s="263"/>
      <c r="AK550" s="263"/>
      <c r="AL550" s="263"/>
      <c r="AM550" s="263"/>
      <c r="AN550" s="263"/>
      <c r="AO550" s="263"/>
      <c r="AP550" s="263"/>
      <c r="AQ550" s="263"/>
      <c r="AR550" s="264" t="str">
        <f>IF(COUNT(Q549:Q550)=0,"",ROUND(Q550/(Q549*24*AR548/1000),3))</f>
        <v/>
      </c>
      <c r="AS550" s="264" t="str">
        <f>IF(COUNT(R549:R550)=0,"",ROUND(R550/(R549*24*AS548/1000),3))</f>
        <v/>
      </c>
      <c r="AT550" s="264" t="str">
        <f>IF(COUNT(S549:S550)=0,"",ROUND(S550/(S549*24*AT548/1000),3))</f>
        <v/>
      </c>
      <c r="AU550" s="265" t="str">
        <f>IF(COUNT(AI550:AT550)=0,"",AVERAGE(AI550:AT550))</f>
        <v/>
      </c>
      <c r="AX550" s="280"/>
      <c r="AY550" s="280"/>
      <c r="AZ550" s="280"/>
      <c r="BA550" s="280"/>
      <c r="BB550" s="246"/>
      <c r="BC550" s="594" t="s">
        <v>205</v>
      </c>
      <c r="BD550" s="594"/>
      <c r="BE550" s="594"/>
      <c r="BF550" s="594"/>
      <c r="BG550" s="253" t="str">
        <f>IF(COUNT(H554)=0,"",ROUND(H554,#REF!))</f>
        <v/>
      </c>
      <c r="BH550" s="253" t="str">
        <f>IF(COUNT(I554)=0,"",ROUND(I554,#REF!))</f>
        <v/>
      </c>
      <c r="BI550" s="253" t="str">
        <f>IF(COUNT(J554)=0,"",ROUND(J554,#REF!))</f>
        <v/>
      </c>
      <c r="BJ550" s="253" t="str">
        <f>IF(COUNT(K554)=0,"",ROUND(K554,#REF!))</f>
        <v/>
      </c>
      <c r="BK550" s="253" t="str">
        <f>IF(COUNT(L554)=0,"",ROUND(L554,#REF!))</f>
        <v/>
      </c>
      <c r="BL550" s="253" t="str">
        <f>IF(COUNT(M554)=0,"",ROUND(M554,#REF!))</f>
        <v/>
      </c>
      <c r="BM550" s="253" t="str">
        <f>IF(COUNT(N554)=0,"",ROUND(N554,#REF!))</f>
        <v/>
      </c>
      <c r="BN550" s="253" t="str">
        <f>IF(COUNT(O554)=0,"",ROUND(O554,#REF!))</f>
        <v/>
      </c>
      <c r="BO550" s="253" t="str">
        <f>IF(COUNT(P554)=0,"",ROUND(P554,#REF!))</f>
        <v/>
      </c>
      <c r="BP550" s="253" t="str">
        <f>IF(COUNT(Q554)=0,"",ROUND(Q554,#REF!))</f>
        <v/>
      </c>
      <c r="BQ550" s="253" t="str">
        <f>IF(COUNT(R554)=0,"",ROUND(R554,#REF!))</f>
        <v/>
      </c>
      <c r="BR550" s="253" t="str">
        <f>IF(COUNT(S554)=0,"",ROUND(S554,#REF!))</f>
        <v/>
      </c>
      <c r="BS550" s="634" t="s">
        <v>205</v>
      </c>
      <c r="BT550" s="635"/>
      <c r="BU550" s="636"/>
      <c r="BV550" s="322" t="s">
        <v>25</v>
      </c>
      <c r="BW550" s="253" t="str">
        <f>IF(COUNT(T552)=0,"",T552)</f>
        <v/>
      </c>
      <c r="BX550" s="253" t="str">
        <f>IF(COUNT(T554)=0,"",T554)</f>
        <v/>
      </c>
      <c r="BY550" s="253" t="str">
        <f>IF(COUNT(T556)=0,"",T556)</f>
        <v/>
      </c>
      <c r="BZ550" s="266" t="str">
        <f>IF(COUNT(T558)=0,"",T558)</f>
        <v/>
      </c>
      <c r="CA550" s="253" t="str">
        <f>IF(COUNT(T560)=0,"",T560)</f>
        <v/>
      </c>
      <c r="CB550" s="253" t="str">
        <f>IF(COUNT(T562)=0,"",T562)</f>
        <v/>
      </c>
      <c r="CC550" s="253" t="str">
        <f>IF(COUNT(T564)=0,"",T564)</f>
        <v/>
      </c>
      <c r="CD550" s="253" t="str">
        <f>IF(COUNT(T566)=0,"",T566)</f>
        <v/>
      </c>
      <c r="CE550" s="253" t="str">
        <f>IF(COUNT(T568)=0,"",T568)</f>
        <v/>
      </c>
      <c r="CF550" s="253" t="str">
        <f>IF(COUNT(T570)=0,"",T570)</f>
        <v/>
      </c>
      <c r="CG550" s="253" t="str">
        <f>IF(COUNT(T572)=0,"",T572)</f>
        <v/>
      </c>
      <c r="CH550" s="257"/>
      <c r="CI550" s="257"/>
      <c r="CJ550" s="257"/>
      <c r="CK550" s="257"/>
      <c r="CL550" s="257"/>
      <c r="CM550" s="257"/>
      <c r="CN550" s="257"/>
      <c r="CO550" s="257"/>
      <c r="CP550" s="257"/>
      <c r="CQ550" s="257"/>
    </row>
    <row r="551" spans="3:100" s="243" customFormat="1" ht="13.5" customHeight="1">
      <c r="C551" s="604" t="e">
        <f>DATE(#REF!-1,1,1)</f>
        <v>#REF!</v>
      </c>
      <c r="D551" s="605"/>
      <c r="E551" s="613" t="s">
        <v>275</v>
      </c>
      <c r="F551" s="614"/>
      <c r="G551" s="615"/>
      <c r="H551" s="256"/>
      <c r="I551" s="256"/>
      <c r="J551" s="256"/>
      <c r="K551" s="256"/>
      <c r="L551" s="256"/>
      <c r="M551" s="256"/>
      <c r="N551" s="256"/>
      <c r="O551" s="256"/>
      <c r="P551" s="256"/>
      <c r="Q551" s="256"/>
      <c r="R551" s="256"/>
      <c r="S551" s="256"/>
      <c r="T551" s="255"/>
      <c r="U551" s="613" t="s">
        <v>210</v>
      </c>
      <c r="V551" s="614"/>
      <c r="W551" s="614"/>
      <c r="X551" s="615"/>
      <c r="Y551" s="616" t="str">
        <f>IF(COUNT(S551)=0,"",ROUND(S551,#REF!))</f>
        <v/>
      </c>
      <c r="Z551" s="617"/>
      <c r="AA551" s="257"/>
      <c r="AB551" s="257"/>
      <c r="AC551" s="257"/>
      <c r="AD551" s="604" t="e">
        <f>DATE(#REF!-1,1,1)</f>
        <v>#REF!</v>
      </c>
      <c r="AE551" s="605"/>
      <c r="AF551" s="613" t="s">
        <v>198</v>
      </c>
      <c r="AG551" s="614"/>
      <c r="AH551" s="615"/>
      <c r="AI551" s="258" t="str">
        <f>IF(COUNT(S549,H551)&lt;&gt;2,"",ROUND(MIN(S549,H551)*H548,#REF!))</f>
        <v/>
      </c>
      <c r="AJ551" s="258" t="str">
        <f>IF(COUNT(H551,I551)&lt;&gt;2,"",ROUND(MIN(H551,I551)*I548,#REF!))</f>
        <v/>
      </c>
      <c r="AK551" s="258" t="str">
        <f>IF(COUNT(I551,J551)&lt;&gt;2,"",ROUND(MIN(I551,J551)*J548,#REF!))</f>
        <v/>
      </c>
      <c r="AL551" s="258" t="str">
        <f>IF(COUNT(J551,K551)&lt;&gt;2,"",ROUND(MIN(J551,K551)*K548,#REF!))</f>
        <v/>
      </c>
      <c r="AM551" s="258" t="str">
        <f>IF(COUNT(K551,L551)&lt;&gt;2,"",ROUND(MIN(K551,L551)*L548,#REF!))</f>
        <v/>
      </c>
      <c r="AN551" s="258" t="str">
        <f>IF(COUNT(L551,M551)&lt;&gt;2,"",ROUND(MIN(L551,M551)*M548,#REF!))</f>
        <v/>
      </c>
      <c r="AO551" s="258" t="str">
        <f>IF(COUNT(M551,N551)&lt;&gt;2,"",ROUND(MIN(M551,N551)*N548,#REF!))</f>
        <v/>
      </c>
      <c r="AP551" s="258" t="str">
        <f>IF(COUNT(N551,O551)&lt;&gt;2,"",ROUND(MIN(N551,O551)*O548,#REF!))</f>
        <v/>
      </c>
      <c r="AQ551" s="258" t="str">
        <f>IF(COUNT(O551,P551)&lt;&gt;2,"",ROUND(MIN(O551,P551)*P548,#REF!))</f>
        <v/>
      </c>
      <c r="AR551" s="258" t="str">
        <f>IF(COUNT(P551,Q551)&lt;&gt;2,"",ROUND(MIN(P551,Q551)*Q548,#REF!))</f>
        <v/>
      </c>
      <c r="AS551" s="258" t="str">
        <f>IF(COUNT(Q551,R551)&lt;&gt;2,"",ROUND(MIN(Q551,R551)*R548,#REF!))</f>
        <v/>
      </c>
      <c r="AT551" s="258" t="str">
        <f>IF(COUNT(R551,S551)&lt;&gt;2,"",ROUND(MIN(R551,S551)*S548,#REF!))</f>
        <v/>
      </c>
      <c r="AU551" s="255"/>
      <c r="AX551" s="280"/>
      <c r="AY551" s="280"/>
      <c r="AZ551" s="280"/>
      <c r="BB551" s="246"/>
      <c r="BC551" s="627"/>
      <c r="BD551" s="628"/>
      <c r="BE551" s="628"/>
      <c r="BF551" s="628"/>
      <c r="BG551" s="628"/>
      <c r="BH551" s="628"/>
      <c r="BI551" s="628"/>
      <c r="BJ551" s="628"/>
      <c r="BK551" s="628"/>
      <c r="BL551" s="628"/>
      <c r="BM551" s="628"/>
      <c r="BN551" s="628"/>
      <c r="BO551" s="628"/>
      <c r="BP551" s="628"/>
      <c r="BQ551" s="628"/>
      <c r="BR551" s="629"/>
      <c r="BS551" s="597" t="s">
        <v>206</v>
      </c>
      <c r="BT551" s="633"/>
      <c r="BU551" s="598"/>
      <c r="BV551" s="322" t="s">
        <v>25</v>
      </c>
      <c r="BW551" s="253" t="str">
        <f>IF(COUNT(Y551)=0,"",IF(#REF!="発電事業者",Y551,IF(SUMIF($C579:$D588,"その他事業者",L579:L588)=0,IF(Y551*L588/SUM(L579:L588)=0,"",Y551*L588/SUM(L579:L588)),ROUND(Y551*SUMIF($C579:$D588,"その他事業者",L579:L588)/SUM(L579:L588),#REF!)+Y551*L588/SUM(L579:L588))))</f>
        <v/>
      </c>
      <c r="BX551" s="253" t="str">
        <f>IF(COUNT(Y553)=0,"",IF(#REF!="発電事業者",Y553,IF(SUMIF($C579:$D588,"その他事業者",W579:W588)=0,IF(Y553*W588/SUM(W579:W588)=0,"",Y553*W588/SUM(W579:W588)),ROUND(Y553*SUMIF($C579:$D588,"その他事業者",W579:W588)/SUM(W579:W588),#REF!)+Y553*W588/SUM(W579:W588))))</f>
        <v/>
      </c>
      <c r="BY551" s="267"/>
      <c r="BZ551" s="267"/>
      <c r="CA551" s="267"/>
      <c r="CB551" s="253" t="str">
        <f>IF(COUNT(Y561)=0,"",IF(#REF!="発電事業者",Y561,IF(SUMIF($C579:$D588,"その他事業者",AA579:AA588)=0,IF(Y561*AA588/SUM(AA579:AA588)=0,"",Y561*AA588/SUM(AA579:AA588)),ROUND(Y561*SUMIF($C579:$D588,"その他事業者",AA579:AA588)/SUM(AA579:AA588),#REF!)+Y561*AA588/SUM(AA579:AA588))))</f>
        <v/>
      </c>
      <c r="CC551" s="267"/>
      <c r="CD551" s="267"/>
      <c r="CE551" s="267"/>
      <c r="CF551" s="267"/>
      <c r="CG551" s="253" t="str">
        <f>IF(COUNT(Y571)=0,"",IF(#REF!="発電事業者",Y571,IF(SUMIF($C579:$D588,"その他事業者",AF579:AF588)=0,IF(Y571*AF588/SUM(AF579:AF588)=0,"",Y571*AF588/SUM(AF579:AF588)),ROUND(Y571*SUMIF($C579:$D588,"その他事業者",AF579:AF588)/SUM(AF579:AF588),#REF!)+Y571*AF588/SUM(AF579:AF588))))</f>
        <v/>
      </c>
      <c r="CH551" s="257"/>
      <c r="CI551" s="257"/>
      <c r="CJ551" s="257"/>
      <c r="CK551" s="257"/>
      <c r="CL551" s="257"/>
      <c r="CM551" s="257"/>
      <c r="CN551" s="257"/>
      <c r="CO551" s="257"/>
      <c r="CP551" s="257"/>
      <c r="CQ551" s="257"/>
    </row>
    <row r="552" spans="3:100" s="243" customFormat="1" ht="13.5" customHeight="1">
      <c r="C552" s="606"/>
      <c r="D552" s="607"/>
      <c r="E552" s="608" t="s">
        <v>252</v>
      </c>
      <c r="F552" s="609"/>
      <c r="G552" s="610"/>
      <c r="H552" s="261"/>
      <c r="I552" s="261"/>
      <c r="J552" s="261"/>
      <c r="K552" s="261"/>
      <c r="L552" s="261"/>
      <c r="M552" s="261"/>
      <c r="N552" s="261"/>
      <c r="O552" s="261"/>
      <c r="P552" s="261"/>
      <c r="Q552" s="261"/>
      <c r="R552" s="261"/>
      <c r="S552" s="261"/>
      <c r="T552" s="262" t="str">
        <f>IF(COUNT(H552:S552)=0,"",SUMPRODUCT(ROUND(H552:S552,#REF!)))</f>
        <v/>
      </c>
      <c r="U552" s="608" t="s">
        <v>211</v>
      </c>
      <c r="V552" s="609"/>
      <c r="W552" s="609"/>
      <c r="X552" s="610"/>
      <c r="Y552" s="611" t="str">
        <f>IF(COUNT(T552)=0,"",T552)</f>
        <v/>
      </c>
      <c r="Z552" s="612"/>
      <c r="AA552" s="257"/>
      <c r="AB552" s="257"/>
      <c r="AC552" s="257"/>
      <c r="AD552" s="606"/>
      <c r="AE552" s="607"/>
      <c r="AF552" s="608" t="s">
        <v>199</v>
      </c>
      <c r="AG552" s="609"/>
      <c r="AH552" s="610"/>
      <c r="AI552" s="264" t="str">
        <f t="shared" ref="AI552:AT552" si="132">IF(COUNT(H551:H552)=0,"",ROUND(H552/(H551*24*AI548/1000),3))</f>
        <v/>
      </c>
      <c r="AJ552" s="264" t="str">
        <f t="shared" si="132"/>
        <v/>
      </c>
      <c r="AK552" s="264" t="str">
        <f t="shared" si="132"/>
        <v/>
      </c>
      <c r="AL552" s="264" t="str">
        <f t="shared" si="132"/>
        <v/>
      </c>
      <c r="AM552" s="264" t="str">
        <f t="shared" si="132"/>
        <v/>
      </c>
      <c r="AN552" s="264" t="str">
        <f t="shared" si="132"/>
        <v/>
      </c>
      <c r="AO552" s="264" t="str">
        <f t="shared" si="132"/>
        <v/>
      </c>
      <c r="AP552" s="264" t="str">
        <f t="shared" si="132"/>
        <v/>
      </c>
      <c r="AQ552" s="264" t="str">
        <f t="shared" si="132"/>
        <v/>
      </c>
      <c r="AR552" s="264" t="str">
        <f t="shared" si="132"/>
        <v/>
      </c>
      <c r="AS552" s="264" t="str">
        <f t="shared" si="132"/>
        <v/>
      </c>
      <c r="AT552" s="264" t="str">
        <f t="shared" si="132"/>
        <v/>
      </c>
      <c r="AU552" s="265" t="str">
        <f>IF(COUNT(AI552:AT552)=0,"",AVERAGE(AI552:AT552))</f>
        <v/>
      </c>
      <c r="AX552" s="280"/>
      <c r="AY552" s="280"/>
      <c r="AZ552" s="280"/>
      <c r="BB552" s="246"/>
      <c r="BC552" s="630"/>
      <c r="BD552" s="631"/>
      <c r="BE552" s="631"/>
      <c r="BF552" s="631"/>
      <c r="BG552" s="631"/>
      <c r="BH552" s="631"/>
      <c r="BI552" s="631"/>
      <c r="BJ552" s="631"/>
      <c r="BK552" s="631"/>
      <c r="BL552" s="631"/>
      <c r="BM552" s="631"/>
      <c r="BN552" s="631"/>
      <c r="BO552" s="631"/>
      <c r="BP552" s="631"/>
      <c r="BQ552" s="631"/>
      <c r="BR552" s="632"/>
      <c r="BS552" s="634" t="s">
        <v>207</v>
      </c>
      <c r="BT552" s="635"/>
      <c r="BU552" s="636"/>
      <c r="BV552" s="322" t="s">
        <v>25</v>
      </c>
      <c r="BW552" s="253" t="str">
        <f>IF(COUNT(Y552)=0,"",Y552)</f>
        <v/>
      </c>
      <c r="BX552" s="253" t="str">
        <f>IF(COUNT(Y554)=0,"",Y554)</f>
        <v/>
      </c>
      <c r="BY552" s="267"/>
      <c r="BZ552" s="267"/>
      <c r="CA552" s="267"/>
      <c r="CB552" s="253" t="str">
        <f>IF(COUNT(Y562)=0,"",Y562)</f>
        <v/>
      </c>
      <c r="CC552" s="267"/>
      <c r="CD552" s="267"/>
      <c r="CE552" s="267"/>
      <c r="CF552" s="267"/>
      <c r="CG552" s="253" t="str">
        <f>IF(COUNT(Y572)=0,"",Y572)</f>
        <v/>
      </c>
      <c r="CH552" s="257"/>
      <c r="CI552" s="257"/>
      <c r="CJ552" s="257"/>
      <c r="CK552" s="257"/>
      <c r="CL552" s="257"/>
      <c r="CM552" s="257"/>
      <c r="CN552" s="257"/>
      <c r="CO552" s="257"/>
      <c r="CP552" s="257"/>
      <c r="CQ552" s="257"/>
    </row>
    <row r="553" spans="3:100" s="243" customFormat="1" ht="13.5" customHeight="1">
      <c r="C553" s="604" t="e">
        <f>DATE(#REF!,1,1)</f>
        <v>#REF!</v>
      </c>
      <c r="D553" s="605"/>
      <c r="E553" s="613" t="s">
        <v>275</v>
      </c>
      <c r="F553" s="614"/>
      <c r="G553" s="615"/>
      <c r="H553" s="256"/>
      <c r="I553" s="256"/>
      <c r="J553" s="256"/>
      <c r="K553" s="256"/>
      <c r="L553" s="256"/>
      <c r="M553" s="256"/>
      <c r="N553" s="256"/>
      <c r="O553" s="256"/>
      <c r="P553" s="256"/>
      <c r="Q553" s="256"/>
      <c r="R553" s="256"/>
      <c r="S553" s="256"/>
      <c r="T553" s="255"/>
      <c r="U553" s="613" t="s">
        <v>210</v>
      </c>
      <c r="V553" s="614"/>
      <c r="W553" s="614"/>
      <c r="X553" s="615"/>
      <c r="Y553" s="616" t="str">
        <f>IF(COUNT(S553)=0,"",ROUND(S553,#REF!))</f>
        <v/>
      </c>
      <c r="Z553" s="617"/>
      <c r="AA553" s="257"/>
      <c r="AB553" s="257"/>
      <c r="AC553" s="257"/>
      <c r="AD553" s="604" t="e">
        <f>DATE(#REF!,1,1)</f>
        <v>#REF!</v>
      </c>
      <c r="AE553" s="605"/>
      <c r="AF553" s="613" t="s">
        <v>198</v>
      </c>
      <c r="AG553" s="614"/>
      <c r="AH553" s="615"/>
      <c r="AI553" s="258" t="str">
        <f>IF(COUNT(S551,H553)&lt;&gt;2,"",ROUND(MIN(S551,H553)*H548,#REF!))</f>
        <v/>
      </c>
      <c r="AJ553" s="258" t="str">
        <f>IF(COUNT(H553,I553)&lt;&gt;2,"",ROUND(MIN(H553,I553)*I548,#REF!))</f>
        <v/>
      </c>
      <c r="AK553" s="258" t="str">
        <f>IF(COUNT(I553,J553)&lt;&gt;2,"",ROUND(MIN(I553,J553)*J548,#REF!))</f>
        <v/>
      </c>
      <c r="AL553" s="258" t="str">
        <f>IF(COUNT(J553,K553)&lt;&gt;2,"",ROUND(MIN(J553,K553)*K548,#REF!))</f>
        <v/>
      </c>
      <c r="AM553" s="258" t="str">
        <f>IF(COUNT(K553,L553)&lt;&gt;2,"",ROUND(MIN(K553,L553)*L548,#REF!))</f>
        <v/>
      </c>
      <c r="AN553" s="258" t="str">
        <f>IF(COUNT(L553,M553)&lt;&gt;2,"",ROUND(MIN(L553,M553)*M548,#REF!))</f>
        <v/>
      </c>
      <c r="AO553" s="258" t="str">
        <f>IF(COUNT(M553,N553)&lt;&gt;2,"",ROUND(MIN(M553,N553)*N548,#REF!))</f>
        <v/>
      </c>
      <c r="AP553" s="258" t="str">
        <f>IF(COUNT(N553,O553)&lt;&gt;2,"",ROUND(MIN(N553,O553)*O548,#REF!))</f>
        <v/>
      </c>
      <c r="AQ553" s="258" t="str">
        <f>IF(COUNT(O553,P553)&lt;&gt;2,"",ROUND(MIN(O553,P553)*P548,#REF!))</f>
        <v/>
      </c>
      <c r="AR553" s="258" t="str">
        <f>IF(COUNT(P553,Q553)&lt;&gt;2,"",ROUND(MIN(P553,Q553)*Q548,#REF!))</f>
        <v/>
      </c>
      <c r="AS553" s="258" t="str">
        <f>IF(COUNT(Q553,R553)&lt;&gt;2,"",ROUND(MIN(Q553,R553)*R548,#REF!))</f>
        <v/>
      </c>
      <c r="AT553" s="258" t="str">
        <f>IF(COUNT(R553,S553)&lt;&gt;2,"",ROUND(MIN(R553,S553)*S548,#REF!))</f>
        <v/>
      </c>
      <c r="AU553" s="255"/>
      <c r="AX553" s="268"/>
      <c r="BB553" s="268"/>
      <c r="BC553" s="245"/>
      <c r="BD553" s="245"/>
      <c r="BE553" s="245"/>
      <c r="BF553" s="245"/>
      <c r="BG553" s="245"/>
      <c r="BH553" s="245"/>
      <c r="BI553" s="245"/>
      <c r="BJ553" s="245"/>
      <c r="BK553" s="245"/>
      <c r="BL553" s="245"/>
      <c r="BM553" s="245"/>
      <c r="BN553" s="245"/>
      <c r="BO553" s="245"/>
      <c r="BP553" s="245"/>
      <c r="BQ553" s="245"/>
      <c r="BR553" s="245"/>
      <c r="BS553" s="245"/>
      <c r="BT553" s="245"/>
      <c r="BU553" s="245"/>
      <c r="BV553" s="245"/>
      <c r="BW553" s="245"/>
      <c r="BX553" s="257"/>
      <c r="BY553" s="257"/>
      <c r="BZ553" s="257"/>
      <c r="CA553" s="257"/>
      <c r="CB553" s="257"/>
      <c r="CC553" s="257"/>
      <c r="CD553" s="257"/>
      <c r="CE553" s="257"/>
      <c r="CF553" s="257"/>
      <c r="CG553" s="257"/>
      <c r="CH553" s="257"/>
      <c r="CI553" s="257"/>
      <c r="CJ553" s="257"/>
      <c r="CK553" s="257"/>
      <c r="CL553" s="257"/>
      <c r="CM553" s="257"/>
      <c r="CN553" s="257"/>
      <c r="CO553" s="257"/>
      <c r="CP553" s="257"/>
      <c r="CQ553" s="257"/>
    </row>
    <row r="554" spans="3:100" s="243" customFormat="1" ht="13.5" customHeight="1">
      <c r="C554" s="606"/>
      <c r="D554" s="607"/>
      <c r="E554" s="608" t="s">
        <v>212</v>
      </c>
      <c r="F554" s="609"/>
      <c r="G554" s="610"/>
      <c r="H554" s="261"/>
      <c r="I554" s="261"/>
      <c r="J554" s="261"/>
      <c r="K554" s="261"/>
      <c r="L554" s="261"/>
      <c r="M554" s="261"/>
      <c r="N554" s="261"/>
      <c r="O554" s="261"/>
      <c r="P554" s="261"/>
      <c r="Q554" s="261"/>
      <c r="R554" s="261"/>
      <c r="S554" s="261"/>
      <c r="T554" s="262" t="str">
        <f>IF(COUNT(H554:S554)=0,"",SUMPRODUCT(ROUND(H554:S554,#REF!)))</f>
        <v/>
      </c>
      <c r="U554" s="608" t="s">
        <v>211</v>
      </c>
      <c r="V554" s="609"/>
      <c r="W554" s="609"/>
      <c r="X554" s="610"/>
      <c r="Y554" s="611" t="str">
        <f>IF(COUNT(T554)=0,"",T554)</f>
        <v/>
      </c>
      <c r="Z554" s="612"/>
      <c r="AA554" s="257"/>
      <c r="AB554" s="257"/>
      <c r="AC554" s="257"/>
      <c r="AD554" s="606"/>
      <c r="AE554" s="607"/>
      <c r="AF554" s="608" t="s">
        <v>199</v>
      </c>
      <c r="AG554" s="609"/>
      <c r="AH554" s="610"/>
      <c r="AI554" s="264" t="str">
        <f t="shared" ref="AI554:AT554" si="133">IF(COUNT(H553:H554)=0,"",ROUND(H554/(H553*24*AI548/1000),3))</f>
        <v/>
      </c>
      <c r="AJ554" s="264" t="str">
        <f t="shared" si="133"/>
        <v/>
      </c>
      <c r="AK554" s="264" t="str">
        <f t="shared" si="133"/>
        <v/>
      </c>
      <c r="AL554" s="264" t="str">
        <f t="shared" si="133"/>
        <v/>
      </c>
      <c r="AM554" s="264" t="str">
        <f t="shared" si="133"/>
        <v/>
      </c>
      <c r="AN554" s="264" t="str">
        <f t="shared" si="133"/>
        <v/>
      </c>
      <c r="AO554" s="264" t="str">
        <f t="shared" si="133"/>
        <v/>
      </c>
      <c r="AP554" s="264" t="str">
        <f t="shared" si="133"/>
        <v/>
      </c>
      <c r="AQ554" s="264" t="str">
        <f t="shared" si="133"/>
        <v/>
      </c>
      <c r="AR554" s="264" t="str">
        <f t="shared" si="133"/>
        <v/>
      </c>
      <c r="AS554" s="264" t="str">
        <f t="shared" si="133"/>
        <v/>
      </c>
      <c r="AT554" s="264" t="str">
        <f t="shared" si="133"/>
        <v/>
      </c>
      <c r="AU554" s="265" t="str">
        <f>IF(COUNT(AI554:AT554)=0,"",AVERAGE(AI554:AT554))</f>
        <v/>
      </c>
      <c r="AX554" s="240" t="e">
        <f>IF(#REF!="発電事業者","算定結果　送電取引帳票","算定結果　受電取引帳票")</f>
        <v>#REF!</v>
      </c>
      <c r="BR554" s="268"/>
    </row>
    <row r="555" spans="3:100" s="243" customFormat="1" ht="13.5" customHeight="1">
      <c r="C555" s="604" t="e">
        <f>DATE(#REF!+1,1,1)</f>
        <v>#REF!</v>
      </c>
      <c r="D555" s="605"/>
      <c r="E555" s="613" t="s">
        <v>275</v>
      </c>
      <c r="F555" s="614"/>
      <c r="G555" s="615"/>
      <c r="H555" s="256"/>
      <c r="I555" s="256"/>
      <c r="J555" s="256"/>
      <c r="K555" s="256"/>
      <c r="L555" s="256"/>
      <c r="M555" s="256"/>
      <c r="N555" s="256"/>
      <c r="O555" s="256"/>
      <c r="P555" s="256"/>
      <c r="Q555" s="256"/>
      <c r="R555" s="256"/>
      <c r="S555" s="256"/>
      <c r="T555" s="255"/>
      <c r="U555" s="618"/>
      <c r="V555" s="619"/>
      <c r="W555" s="619"/>
      <c r="X555" s="619"/>
      <c r="Y555" s="619"/>
      <c r="Z555" s="620"/>
      <c r="AA555" s="257"/>
      <c r="AB555" s="257"/>
      <c r="AC555" s="257"/>
      <c r="AD555" s="604" t="e">
        <f>DATE(#REF!+1,1,1)</f>
        <v>#REF!</v>
      </c>
      <c r="AE555" s="605"/>
      <c r="AF555" s="613" t="s">
        <v>198</v>
      </c>
      <c r="AG555" s="614"/>
      <c r="AH555" s="615"/>
      <c r="AI555" s="258" t="str">
        <f>IF(COUNT(S553,H555)&lt;&gt;2,"",ROUND(MIN(S553,H555)*H548,#REF!))</f>
        <v/>
      </c>
      <c r="AJ555" s="258" t="str">
        <f>IF(COUNT(H555,I555)&lt;&gt;2,"",ROUND(MIN(H555,I555)*I548,#REF!))</f>
        <v/>
      </c>
      <c r="AK555" s="258" t="str">
        <f>IF(COUNT(I555,J555)&lt;&gt;2,"",ROUND(MIN(I555,J555)*J548,#REF!))</f>
        <v/>
      </c>
      <c r="AL555" s="258" t="str">
        <f>IF(COUNT(J555,K555)&lt;&gt;2,"",ROUND(MIN(J555,K555)*K548,#REF!))</f>
        <v/>
      </c>
      <c r="AM555" s="258" t="str">
        <f>IF(COUNT(K555,L555)&lt;&gt;2,"",ROUND(MIN(K555,L555)*L548,#REF!))</f>
        <v/>
      </c>
      <c r="AN555" s="258" t="str">
        <f>IF(COUNT(L555,M555)&lt;&gt;2,"",ROUND(MIN(L555,M555)*M548,#REF!))</f>
        <v/>
      </c>
      <c r="AO555" s="258" t="str">
        <f>IF(COUNT(M555,N555)&lt;&gt;2,"",ROUND(MIN(M555,N555)*N548,#REF!))</f>
        <v/>
      </c>
      <c r="AP555" s="258" t="str">
        <f>IF(COUNT(N555,O555)&lt;&gt;2,"",ROUND(MIN(N555,O555)*O548,#REF!))</f>
        <v/>
      </c>
      <c r="AQ555" s="258" t="str">
        <f>IF(COUNT(O555,P555)&lt;&gt;2,"",ROUND(MIN(O555,P555)*P548,#REF!))</f>
        <v/>
      </c>
      <c r="AR555" s="258" t="str">
        <f>IF(COUNT(P555,Q555)&lt;&gt;2,"",ROUND(MIN(P555,Q555)*Q548,#REF!))</f>
        <v/>
      </c>
      <c r="AS555" s="258" t="str">
        <f>IF(COUNT(Q555,R555)&lt;&gt;2,"",ROUND(MIN(Q555,R555)*R548,#REF!))</f>
        <v/>
      </c>
      <c r="AT555" s="258" t="str">
        <f>IF(COUNT(R555,S555)&lt;&gt;2,"",ROUND(MIN(R555,S555)*S548,#REF!))</f>
        <v/>
      </c>
      <c r="AU555" s="255"/>
      <c r="AX555" s="594" t="s">
        <v>200</v>
      </c>
      <c r="AY555" s="594"/>
      <c r="AZ555" s="595" t="s">
        <v>201</v>
      </c>
      <c r="BA555" s="594" t="s">
        <v>202</v>
      </c>
      <c r="BB555" s="594"/>
      <c r="BC555" s="594"/>
      <c r="BD555" s="595" t="s">
        <v>204</v>
      </c>
      <c r="BE555" s="597" t="s">
        <v>176</v>
      </c>
      <c r="BF555" s="598"/>
      <c r="BG555" s="601" t="e">
        <f>DATE(#REF!,1,1)</f>
        <v>#REF!</v>
      </c>
      <c r="BH555" s="602"/>
      <c r="BI555" s="602"/>
      <c r="BJ555" s="602"/>
      <c r="BK555" s="602"/>
      <c r="BL555" s="602"/>
      <c r="BM555" s="602"/>
      <c r="BN555" s="602"/>
      <c r="BO555" s="602"/>
      <c r="BP555" s="602"/>
      <c r="BQ555" s="602"/>
      <c r="BR555" s="603"/>
      <c r="BS555" s="594" t="s">
        <v>175</v>
      </c>
      <c r="BT555" s="594"/>
      <c r="BU555" s="594"/>
      <c r="BV555" s="594"/>
      <c r="BW555" s="592" t="e">
        <f>DATE(#REF!-1,1,1)</f>
        <v>#REF!</v>
      </c>
      <c r="BX555" s="592" t="e">
        <f>DATE(#REF!,1,1)</f>
        <v>#REF!</v>
      </c>
      <c r="BY555" s="592" t="e">
        <f>DATE(#REF!+1,1,1)</f>
        <v>#REF!</v>
      </c>
      <c r="BZ555" s="592" t="e">
        <f>DATE(#REF!+2,1,1)</f>
        <v>#REF!</v>
      </c>
      <c r="CA555" s="592" t="e">
        <f>DATE(#REF!+3,1,1)</f>
        <v>#REF!</v>
      </c>
      <c r="CB555" s="592" t="e">
        <f>DATE(#REF!+4,1,1)</f>
        <v>#REF!</v>
      </c>
      <c r="CC555" s="592" t="e">
        <f>DATE(#REF!+5,1,1)</f>
        <v>#REF!</v>
      </c>
      <c r="CD555" s="592" t="e">
        <f>DATE(#REF!+6,1,1)</f>
        <v>#REF!</v>
      </c>
      <c r="CE555" s="592" t="e">
        <f>DATE(#REF!+7,1,1)</f>
        <v>#REF!</v>
      </c>
      <c r="CF555" s="592" t="e">
        <f>DATE(#REF!+8,1,1)</f>
        <v>#REF!</v>
      </c>
      <c r="CG555" s="592" t="e">
        <f>DATE(#REF!+9,1,1)</f>
        <v>#REF!</v>
      </c>
      <c r="CH555" s="566" t="s">
        <v>268</v>
      </c>
      <c r="CI555" s="567"/>
      <c r="CJ555" s="567"/>
      <c r="CK555" s="567"/>
      <c r="CL555" s="567"/>
      <c r="CM555" s="567"/>
      <c r="CN555" s="567"/>
      <c r="CO555" s="567"/>
      <c r="CP555" s="567"/>
      <c r="CQ555" s="567"/>
    </row>
    <row r="556" spans="3:100" s="243" customFormat="1" ht="13.5" customHeight="1">
      <c r="C556" s="606"/>
      <c r="D556" s="607"/>
      <c r="E556" s="608" t="s">
        <v>212</v>
      </c>
      <c r="F556" s="609"/>
      <c r="G556" s="610"/>
      <c r="H556" s="261"/>
      <c r="I556" s="261"/>
      <c r="J556" s="261"/>
      <c r="K556" s="261"/>
      <c r="L556" s="261"/>
      <c r="M556" s="261"/>
      <c r="N556" s="261"/>
      <c r="O556" s="261"/>
      <c r="P556" s="261"/>
      <c r="Q556" s="261"/>
      <c r="R556" s="261"/>
      <c r="S556" s="261"/>
      <c r="T556" s="262" t="str">
        <f>IF(COUNT(H556:S556)=0,"",SUMPRODUCT(ROUND(H556:S556,#REF!)))</f>
        <v/>
      </c>
      <c r="U556" s="621"/>
      <c r="V556" s="622"/>
      <c r="W556" s="622"/>
      <c r="X556" s="622"/>
      <c r="Y556" s="622"/>
      <c r="Z556" s="623"/>
      <c r="AA556" s="257"/>
      <c r="AB556" s="257"/>
      <c r="AC556" s="257"/>
      <c r="AD556" s="606"/>
      <c r="AE556" s="607"/>
      <c r="AF556" s="608" t="s">
        <v>199</v>
      </c>
      <c r="AG556" s="609"/>
      <c r="AH556" s="610"/>
      <c r="AI556" s="264" t="str">
        <f t="shared" ref="AI556:AT556" si="134">IF(COUNT(H555:H556)=0,"",ROUND(H556/(H555*24*AI548/1000),3))</f>
        <v/>
      </c>
      <c r="AJ556" s="264" t="str">
        <f t="shared" si="134"/>
        <v/>
      </c>
      <c r="AK556" s="264" t="str">
        <f t="shared" si="134"/>
        <v/>
      </c>
      <c r="AL556" s="264" t="str">
        <f t="shared" si="134"/>
        <v/>
      </c>
      <c r="AM556" s="264" t="str">
        <f t="shared" si="134"/>
        <v/>
      </c>
      <c r="AN556" s="264" t="str">
        <f t="shared" si="134"/>
        <v/>
      </c>
      <c r="AO556" s="264" t="str">
        <f t="shared" si="134"/>
        <v/>
      </c>
      <c r="AP556" s="264" t="str">
        <f t="shared" si="134"/>
        <v/>
      </c>
      <c r="AQ556" s="264" t="str">
        <f t="shared" si="134"/>
        <v/>
      </c>
      <c r="AR556" s="264" t="str">
        <f t="shared" si="134"/>
        <v/>
      </c>
      <c r="AS556" s="264" t="str">
        <f t="shared" si="134"/>
        <v/>
      </c>
      <c r="AT556" s="264" t="str">
        <f t="shared" si="134"/>
        <v/>
      </c>
      <c r="AU556" s="265" t="str">
        <f>IF(COUNT(AI556:AT556)=0,"",AVERAGE(AI556:AT556))</f>
        <v/>
      </c>
      <c r="AX556" s="594"/>
      <c r="AY556" s="594"/>
      <c r="AZ556" s="596"/>
      <c r="BA556" s="594"/>
      <c r="BB556" s="594"/>
      <c r="BC556" s="594"/>
      <c r="BD556" s="596"/>
      <c r="BE556" s="599"/>
      <c r="BF556" s="600"/>
      <c r="BG556" s="322" t="s">
        <v>194</v>
      </c>
      <c r="BH556" s="322" t="s">
        <v>195</v>
      </c>
      <c r="BI556" s="322" t="s">
        <v>161</v>
      </c>
      <c r="BJ556" s="322" t="s">
        <v>162</v>
      </c>
      <c r="BK556" s="322" t="s">
        <v>163</v>
      </c>
      <c r="BL556" s="322" t="s">
        <v>164</v>
      </c>
      <c r="BM556" s="322" t="s">
        <v>165</v>
      </c>
      <c r="BN556" s="322" t="s">
        <v>166</v>
      </c>
      <c r="BO556" s="322" t="s">
        <v>167</v>
      </c>
      <c r="BP556" s="322" t="s">
        <v>168</v>
      </c>
      <c r="BQ556" s="322" t="s">
        <v>169</v>
      </c>
      <c r="BR556" s="322" t="s">
        <v>170</v>
      </c>
      <c r="BS556" s="594"/>
      <c r="BT556" s="594"/>
      <c r="BU556" s="594"/>
      <c r="BV556" s="594"/>
      <c r="BW556" s="593"/>
      <c r="BX556" s="593"/>
      <c r="BY556" s="593">
        <v>43101</v>
      </c>
      <c r="BZ556" s="593">
        <v>43466</v>
      </c>
      <c r="CA556" s="593">
        <v>43831</v>
      </c>
      <c r="CB556" s="593">
        <v>44197</v>
      </c>
      <c r="CC556" s="593">
        <v>44562</v>
      </c>
      <c r="CD556" s="593">
        <v>44927</v>
      </c>
      <c r="CE556" s="593">
        <v>45292</v>
      </c>
      <c r="CF556" s="593">
        <v>45658</v>
      </c>
      <c r="CG556" s="593">
        <v>46023</v>
      </c>
      <c r="CH556" s="567"/>
      <c r="CI556" s="567"/>
      <c r="CJ556" s="567"/>
      <c r="CK556" s="567"/>
      <c r="CL556" s="567"/>
      <c r="CM556" s="567"/>
      <c r="CN556" s="567"/>
      <c r="CO556" s="567"/>
      <c r="CP556" s="567"/>
      <c r="CQ556" s="567"/>
    </row>
    <row r="557" spans="3:100" s="243" customFormat="1" ht="13.5" customHeight="1">
      <c r="C557" s="604" t="e">
        <f>DATE(#REF!+2,1,1)</f>
        <v>#REF!</v>
      </c>
      <c r="D557" s="605"/>
      <c r="E557" s="613" t="s">
        <v>275</v>
      </c>
      <c r="F557" s="614"/>
      <c r="G557" s="615"/>
      <c r="H557" s="256"/>
      <c r="I557" s="256"/>
      <c r="J557" s="256"/>
      <c r="K557" s="256"/>
      <c r="L557" s="256"/>
      <c r="M557" s="256"/>
      <c r="N557" s="256"/>
      <c r="O557" s="256"/>
      <c r="P557" s="256"/>
      <c r="Q557" s="256"/>
      <c r="R557" s="256"/>
      <c r="S557" s="256"/>
      <c r="T557" s="255"/>
      <c r="U557" s="621"/>
      <c r="V557" s="622"/>
      <c r="W557" s="622"/>
      <c r="X557" s="622"/>
      <c r="Y557" s="622"/>
      <c r="Z557" s="623"/>
      <c r="AA557" s="257"/>
      <c r="AB557" s="257"/>
      <c r="AC557" s="257"/>
      <c r="AD557" s="604" t="e">
        <f>DATE(#REF!+2,1,1)</f>
        <v>#REF!</v>
      </c>
      <c r="AE557" s="605"/>
      <c r="AF557" s="613" t="s">
        <v>198</v>
      </c>
      <c r="AG557" s="614"/>
      <c r="AH557" s="615"/>
      <c r="AI557" s="258" t="str">
        <f>IF(COUNT(S555,H557)&lt;&gt;2,"",ROUND(MIN(S555,H557)*H548,#REF!))</f>
        <v/>
      </c>
      <c r="AJ557" s="258" t="str">
        <f>IF(COUNT(H557,I557)&lt;&gt;2,"",ROUND(MIN(H557,I557)*I548,#REF!))</f>
        <v/>
      </c>
      <c r="AK557" s="258" t="str">
        <f>IF(COUNT(I557,J557)&lt;&gt;2,"",ROUND(MIN(I557,J557)*J548,#REF!))</f>
        <v/>
      </c>
      <c r="AL557" s="258" t="str">
        <f>IF(COUNT(J557,K557)&lt;&gt;2,"",ROUND(MIN(J557,K557)*K548,#REF!))</f>
        <v/>
      </c>
      <c r="AM557" s="258" t="str">
        <f>IF(COUNT(K557,L557)&lt;&gt;2,"",ROUND(MIN(K557,L557)*L548,#REF!))</f>
        <v/>
      </c>
      <c r="AN557" s="258" t="str">
        <f>IF(COUNT(L557,M557)&lt;&gt;2,"",ROUND(MIN(L557,M557)*M548,#REF!))</f>
        <v/>
      </c>
      <c r="AO557" s="258" t="str">
        <f>IF(COUNT(M557,N557)&lt;&gt;2,"",ROUND(MIN(M557,N557)*N548,#REF!))</f>
        <v/>
      </c>
      <c r="AP557" s="258" t="str">
        <f>IF(COUNT(N557,O557)&lt;&gt;2,"",ROUND(MIN(N557,O557)*O548,#REF!))</f>
        <v/>
      </c>
      <c r="AQ557" s="258" t="str">
        <f>IF(COUNT(O557,P557)&lt;&gt;2,"",ROUND(MIN(O557,P557)*P548,#REF!))</f>
        <v/>
      </c>
      <c r="AR557" s="258" t="str">
        <f>IF(COUNT(P557,Q557)&lt;&gt;2,"",ROUND(MIN(P557,Q557)*Q548,#REF!))</f>
        <v/>
      </c>
      <c r="AS557" s="258" t="str">
        <f>IF(COUNT(Q557,R557)&lt;&gt;2,"",ROUND(MIN(Q557,R557)*R548,#REF!))</f>
        <v/>
      </c>
      <c r="AT557" s="258" t="str">
        <f>IF(COUNT(R557,S557)&lt;&gt;2,"",ROUND(MIN(R557,S557)*S548,#REF!))</f>
        <v/>
      </c>
      <c r="AU557" s="255"/>
      <c r="AX557" s="569" t="str">
        <f>IF(C579="","",C579)</f>
        <v/>
      </c>
      <c r="AY557" s="569"/>
      <c r="AZ557" s="587" t="str">
        <f>IF(E579="","",E579)</f>
        <v/>
      </c>
      <c r="BA557" s="590" t="str">
        <f ca="1">IF(F579="","",F579)</f>
        <v/>
      </c>
      <c r="BB557" s="590"/>
      <c r="BC557" s="590"/>
      <c r="BD557" s="587" t="str">
        <f>IF(I579="","",I579)</f>
        <v/>
      </c>
      <c r="BE557" s="578" t="e">
        <f>IF(#REF!="発電事業者","送電電力（MW）","受電電力（MW）")</f>
        <v>#REF!</v>
      </c>
      <c r="BF557" s="579"/>
      <c r="BG557" s="325" t="str">
        <f>IF(AND(COUNT(BG548)+COUNTA(E579)=2,L579&lt;&gt;""),ROUND(BG548-SUMIF(BE560:BF586,BE557,BG560:BG586),#REF!),"")</f>
        <v/>
      </c>
      <c r="BH557" s="325" t="str">
        <f>IF(AND(COUNT(BH548)+COUNTA(E579)=2,M579&lt;&gt;""),ROUND(BH548-SUMIF(BE560:BF586,BE557,BH560:BH586),#REF!),"")</f>
        <v/>
      </c>
      <c r="BI557" s="325" t="str">
        <f>IF(AND(COUNT(BI548)+COUNTA(E579)=2,N579&lt;&gt;""),ROUND(BI548-SUMIF(BE560:BF586,BE557,BI560:BI586),#REF!),"")</f>
        <v/>
      </c>
      <c r="BJ557" s="325" t="str">
        <f>IF(AND(COUNT(BJ548)+COUNTA(E579)=2,O579&lt;&gt;""),ROUND(BJ548-SUMIF(BE560:BF586,BE557,BJ560:BJ586),#REF!),"")</f>
        <v/>
      </c>
      <c r="BK557" s="325" t="str">
        <f>IF(AND(COUNT(BK548)+COUNTA(E579)=2,P579&lt;&gt;""),ROUND(BK548-SUMIF(BE560:BF586,BE557,BK560:BK586),#REF!),"")</f>
        <v/>
      </c>
      <c r="BL557" s="325" t="str">
        <f>IF(AND(COUNT(BL548)+COUNTA(E579)=2,Q579&lt;&gt;""),ROUND(BL548-SUMIF(BE560:BF586,BE557,BL560:BL586),#REF!),"")</f>
        <v/>
      </c>
      <c r="BM557" s="325" t="str">
        <f>IF(AND(COUNT(BM548)+COUNTA(E579)=2,R579&lt;&gt;""),ROUND(BM548-SUMIF(BE560:BF586,BE557,BM560:BM586),#REF!),"")</f>
        <v/>
      </c>
      <c r="BN557" s="325" t="str">
        <f>IF(AND(COUNT(BN548)+COUNTA(E579)=2,S579&lt;&gt;""),ROUND(BN548-SUMIF(BE560:BF586,BE557,BN560:BN586),#REF!),"")</f>
        <v/>
      </c>
      <c r="BO557" s="325" t="str">
        <f>IF(AND(COUNT(BO548)+COUNTA(E579)=2,T579&lt;&gt;""),ROUND(BO548-SUMIF(BE560:BF586,BE557,BO560:BO586),#REF!),"")</f>
        <v/>
      </c>
      <c r="BP557" s="325" t="str">
        <f>IF(AND(COUNT(BP548)+COUNTA(E579)=2,U579&lt;&gt;""),ROUND(BP548-SUMIF(BE560:BF586,BE557,BP560:BP586),#REF!),"")</f>
        <v/>
      </c>
      <c r="BQ557" s="325" t="str">
        <f>IF(AND(COUNT(BQ548)+COUNTA(E579)=2,V579&lt;&gt;""),ROUND(BQ548-SUMIF(BE560:BF586,BE557,BQ560:BQ586),#REF!),"")</f>
        <v/>
      </c>
      <c r="BR557" s="325" t="str">
        <f>IF(AND(COUNT(BR548)+COUNTA(E579)=2,W579&lt;&gt;""),ROUND(BR548-SUMIF(BE560:BF586,BE557,BR560:BR586),#REF!),"")</f>
        <v/>
      </c>
      <c r="BS557" s="569" t="e">
        <f>IF(#REF!="発電事業者","送電電力（MW）","受電電力（MW）")</f>
        <v>#REF!</v>
      </c>
      <c r="BT557" s="569"/>
      <c r="BU557" s="569"/>
      <c r="BV557" s="323" t="s">
        <v>171</v>
      </c>
      <c r="BW557" s="580"/>
      <c r="BX557" s="580"/>
      <c r="BY557" s="325" t="str">
        <f>IF(AND(COUNT(BY548)+COUNTA(E579)=2,X579&lt;&gt;""),ROUND(BY548-SUMIF(BV560:BV586,BV557,BY560:BY586),#REF!),"")</f>
        <v/>
      </c>
      <c r="BZ557" s="325" t="str">
        <f>IF(AND(COUNT(BZ548)+COUNTA(E579)=2,Y579&lt;&gt;""),ROUND(BZ548-SUMIF(BV560:BV586,BV557,BZ560:BZ586),#REF!),"")</f>
        <v/>
      </c>
      <c r="CA557" s="325" t="str">
        <f>IF(AND(COUNT(CA548)+COUNTA(E579)=2,Z579&lt;&gt;""),ROUND(CA548-SUMIF(BV560:BV586,BV557,CA560:CA586),#REF!),"")</f>
        <v/>
      </c>
      <c r="CB557" s="325" t="str">
        <f>IF(AND(COUNT(CB548)+COUNTA(E579)=2,AA579&lt;&gt;""),ROUND(CB548-SUMIF(BV560:BV586,BV557,CB560:CB586),#REF!),"")</f>
        <v/>
      </c>
      <c r="CC557" s="325" t="str">
        <f>IF(AND(COUNT(CC548)+COUNTA(E579)=2,AB579&lt;&gt;""),ROUND(CC548-SUMIF(BV560:BV586,BV557,CC560:CC586),#REF!),"")</f>
        <v/>
      </c>
      <c r="CD557" s="325" t="str">
        <f>IF(AND(COUNT(CD548)+COUNTA(E579)=2,AC579&lt;&gt;""),ROUND(CD548-SUMIF(BV560:BV586,BV557,CD560:CD586),#REF!),"")</f>
        <v/>
      </c>
      <c r="CE557" s="325" t="str">
        <f>IF(AND(COUNT(CE548)+COUNTA(E579)=2,AD579&lt;&gt;""),ROUND(CE548-SUMIF(BV560:BV586,BV557,CE560:CE586),#REF!),"")</f>
        <v/>
      </c>
      <c r="CF557" s="325" t="str">
        <f>IF(AND(COUNT(CF548)+COUNTA(E579)=2,AE579&lt;&gt;""),ROUND(CF548-SUMIF(BV560:BV586,BV557,CF560:CF586),#REF!),"")</f>
        <v/>
      </c>
      <c r="CG557" s="325" t="str">
        <f>IF(AND(COUNT(CG548)+COUNTA(E579)=2,AF579&lt;&gt;""),ROUND(CG548-SUMIF(BV560:BV586,BV557,CG560:CG586),#REF!),"")</f>
        <v/>
      </c>
      <c r="CH557" s="563" t="s">
        <v>117</v>
      </c>
      <c r="CI557" s="563"/>
      <c r="CJ557" s="563"/>
      <c r="CK557" s="563"/>
      <c r="CL557" s="563"/>
      <c r="CM557" s="563"/>
      <c r="CN557" s="563"/>
      <c r="CO557" s="563"/>
      <c r="CP557" s="563"/>
      <c r="CQ557" s="563"/>
    </row>
    <row r="558" spans="3:100" s="243" customFormat="1" ht="13.5" customHeight="1">
      <c r="C558" s="606"/>
      <c r="D558" s="607"/>
      <c r="E558" s="608" t="s">
        <v>212</v>
      </c>
      <c r="F558" s="609"/>
      <c r="G558" s="610"/>
      <c r="H558" s="261"/>
      <c r="I558" s="261"/>
      <c r="J558" s="261"/>
      <c r="K558" s="261"/>
      <c r="L558" s="261"/>
      <c r="M558" s="261"/>
      <c r="N558" s="261"/>
      <c r="O558" s="261"/>
      <c r="P558" s="261"/>
      <c r="Q558" s="261"/>
      <c r="R558" s="261"/>
      <c r="S558" s="261"/>
      <c r="T558" s="262" t="str">
        <f>IF(COUNT(H558:S558)=0,"",SUMPRODUCT(ROUND(H558:S558,#REF!)))</f>
        <v/>
      </c>
      <c r="U558" s="621"/>
      <c r="V558" s="622"/>
      <c r="W558" s="622"/>
      <c r="X558" s="622"/>
      <c r="Y558" s="622"/>
      <c r="Z558" s="623"/>
      <c r="AA558" s="257"/>
      <c r="AB558" s="257"/>
      <c r="AC558" s="257"/>
      <c r="AD558" s="606"/>
      <c r="AE558" s="607"/>
      <c r="AF558" s="608" t="s">
        <v>199</v>
      </c>
      <c r="AG558" s="609"/>
      <c r="AH558" s="610"/>
      <c r="AI558" s="264" t="str">
        <f t="shared" ref="AI558:AT558" si="135">IF(COUNT(H557:H558)=0,"",ROUND(H558/(H557*24*AI548/1000),3))</f>
        <v/>
      </c>
      <c r="AJ558" s="264" t="str">
        <f t="shared" si="135"/>
        <v/>
      </c>
      <c r="AK558" s="264" t="str">
        <f t="shared" si="135"/>
        <v/>
      </c>
      <c r="AL558" s="264" t="str">
        <f t="shared" si="135"/>
        <v/>
      </c>
      <c r="AM558" s="264" t="str">
        <f t="shared" si="135"/>
        <v/>
      </c>
      <c r="AN558" s="264" t="str">
        <f t="shared" si="135"/>
        <v/>
      </c>
      <c r="AO558" s="264" t="str">
        <f t="shared" si="135"/>
        <v/>
      </c>
      <c r="AP558" s="264" t="str">
        <f t="shared" si="135"/>
        <v/>
      </c>
      <c r="AQ558" s="264" t="str">
        <f t="shared" si="135"/>
        <v/>
      </c>
      <c r="AR558" s="264" t="str">
        <f t="shared" si="135"/>
        <v/>
      </c>
      <c r="AS558" s="264" t="str">
        <f t="shared" si="135"/>
        <v/>
      </c>
      <c r="AT558" s="264" t="str">
        <f t="shared" si="135"/>
        <v/>
      </c>
      <c r="AU558" s="265" t="str">
        <f>IF(COUNT(AI558:AT558)=0,"",AVERAGE(AI558:AT558))</f>
        <v/>
      </c>
      <c r="AX558" s="569"/>
      <c r="AY558" s="569"/>
      <c r="AZ558" s="588"/>
      <c r="BA558" s="590"/>
      <c r="BB558" s="590"/>
      <c r="BC558" s="590"/>
      <c r="BD558" s="588"/>
      <c r="BE558" s="583"/>
      <c r="BF558" s="584"/>
      <c r="BG558" s="259"/>
      <c r="BH558" s="259"/>
      <c r="BI558" s="259"/>
      <c r="BJ558" s="259"/>
      <c r="BK558" s="259"/>
      <c r="BL558" s="259"/>
      <c r="BM558" s="259"/>
      <c r="BN558" s="259"/>
      <c r="BO558" s="259"/>
      <c r="BP558" s="259"/>
      <c r="BQ558" s="259"/>
      <c r="BR558" s="259"/>
      <c r="BS558" s="569"/>
      <c r="BT558" s="569"/>
      <c r="BU558" s="569"/>
      <c r="BV558" s="323" t="s">
        <v>172</v>
      </c>
      <c r="BW558" s="581"/>
      <c r="BX558" s="581"/>
      <c r="BY558" s="325" t="str">
        <f>IF(AND(COUNT(BY549)+COUNTA(E579)=2,X579&lt;&gt;""),ROUND(BY549-SUMIF(BV560:BV586,BV558,BY560:BY586),#REF!),"")</f>
        <v/>
      </c>
      <c r="BZ558" s="325" t="str">
        <f>IF(AND(COUNT(BZ549)+COUNTA(E579)=2,Y579&lt;&gt;""),ROUND(BZ549-SUMIF(BV560:BV586,BV558,BZ560:BZ586),#REF!),"")</f>
        <v/>
      </c>
      <c r="CA558" s="325" t="str">
        <f>IF(AND(COUNT(CA549)+COUNTA(E579)=2,Z579&lt;&gt;""),ROUND(CA549-SUMIF(BV560:BV586,BV558,CA560:CA586),#REF!),"")</f>
        <v/>
      </c>
      <c r="CB558" s="325" t="str">
        <f>IF(AND(COUNT(CB549)+COUNTA(E579)=2,AA579&lt;&gt;""),ROUND(CB549-SUMIF(BV560:BV586,BV558,CB560:CB586),#REF!),"")</f>
        <v/>
      </c>
      <c r="CC558" s="325" t="str">
        <f>IF(AND(COUNT(CC549)+COUNTA(E579)=2,AB579&lt;&gt;""),ROUND(CC549-SUMIF(BV560:BV586,BV558,CC560:CC586),#REF!),"")</f>
        <v/>
      </c>
      <c r="CD558" s="325" t="str">
        <f>IF(AND(COUNT(CD549)+COUNTA(E579)=2,AC579&lt;&gt;""),ROUND(CD549-SUMIF(BV560:BV586,BV558,CD560:CD586),#REF!),"")</f>
        <v/>
      </c>
      <c r="CE558" s="325" t="str">
        <f>IF(AND(COUNT(CE549)+COUNTA(E579)=2,AD579&lt;&gt;""),ROUND(CE549-SUMIF(BV560:BV586,BV558,CE560:CE586),#REF!),"")</f>
        <v/>
      </c>
      <c r="CF558" s="325" t="str">
        <f>IF(AND(COUNT(CF549)+COUNTA(E579)=2,AE579&lt;&gt;""),ROUND(CF549-SUMIF(BV560:BV586,BV558,CF560:CF586),#REF!),"")</f>
        <v/>
      </c>
      <c r="CG558" s="325" t="str">
        <f>IF(AND(COUNT(CG549)+COUNTA(E579)=2,AF579&lt;&gt;""),ROUND(CG549-SUMIF(BV560:BV586,BV558,CG560:CG586),#REF!),"")</f>
        <v/>
      </c>
      <c r="CH558" s="564" t="str">
        <f>IF(CH557="","",CH557)</f>
        <v>風力</v>
      </c>
      <c r="CI558" s="564"/>
      <c r="CJ558" s="564"/>
      <c r="CK558" s="564"/>
      <c r="CL558" s="564"/>
      <c r="CM558" s="564"/>
      <c r="CN558" s="564"/>
      <c r="CO558" s="564"/>
      <c r="CP558" s="564"/>
      <c r="CQ558" s="564"/>
    </row>
    <row r="559" spans="3:100" s="243" customFormat="1" ht="13.5" customHeight="1">
      <c r="C559" s="604" t="e">
        <f>DATE(#REF!+3,1,1)</f>
        <v>#REF!</v>
      </c>
      <c r="D559" s="605"/>
      <c r="E559" s="613" t="s">
        <v>275</v>
      </c>
      <c r="F559" s="614"/>
      <c r="G559" s="615"/>
      <c r="H559" s="256"/>
      <c r="I559" s="256"/>
      <c r="J559" s="256"/>
      <c r="K559" s="256"/>
      <c r="L559" s="256"/>
      <c r="M559" s="256"/>
      <c r="N559" s="256"/>
      <c r="O559" s="256"/>
      <c r="P559" s="256"/>
      <c r="Q559" s="256"/>
      <c r="R559" s="256"/>
      <c r="S559" s="256"/>
      <c r="T559" s="255"/>
      <c r="U559" s="621"/>
      <c r="V559" s="622"/>
      <c r="W559" s="622"/>
      <c r="X559" s="622"/>
      <c r="Y559" s="622"/>
      <c r="Z559" s="623"/>
      <c r="AA559" s="257"/>
      <c r="AB559" s="257"/>
      <c r="AC559" s="257"/>
      <c r="AD559" s="604" t="e">
        <f>DATE(#REF!+3,1,1)</f>
        <v>#REF!</v>
      </c>
      <c r="AE559" s="605"/>
      <c r="AF559" s="613" t="s">
        <v>198</v>
      </c>
      <c r="AG559" s="614"/>
      <c r="AH559" s="615"/>
      <c r="AI559" s="258" t="str">
        <f>IF(COUNT(S557,H559)&lt;&gt;2,"",ROUND(MIN(S557,H559)*H548,#REF!))</f>
        <v/>
      </c>
      <c r="AJ559" s="258" t="str">
        <f>IF(COUNT(H559,I559)&lt;&gt;2,"",ROUND(MIN(H559,I559)*I548,#REF!))</f>
        <v/>
      </c>
      <c r="AK559" s="258" t="str">
        <f>IF(COUNT(I559,J559)&lt;&gt;2,"",ROUND(MIN(I559,J559)*J548,#REF!))</f>
        <v/>
      </c>
      <c r="AL559" s="258" t="str">
        <f>IF(COUNT(J559,K559)&lt;&gt;2,"",ROUND(MIN(J559,K559)*K548,#REF!))</f>
        <v/>
      </c>
      <c r="AM559" s="258" t="str">
        <f>IF(COUNT(K559,L559)&lt;&gt;2,"",ROUND(MIN(K559,L559)*L548,#REF!))</f>
        <v/>
      </c>
      <c r="AN559" s="258" t="str">
        <f>IF(COUNT(L559,M559)&lt;&gt;2,"",ROUND(MIN(L559,M559)*M548,#REF!))</f>
        <v/>
      </c>
      <c r="AO559" s="258" t="str">
        <f>IF(COUNT(M559,N559)&lt;&gt;2,"",ROUND(MIN(M559,N559)*N548,#REF!))</f>
        <v/>
      </c>
      <c r="AP559" s="258" t="str">
        <f>IF(COUNT(N559,O559)&lt;&gt;2,"",ROUND(MIN(N559,O559)*O548,#REF!))</f>
        <v/>
      </c>
      <c r="AQ559" s="258" t="str">
        <f>IF(COUNT(O559,P559)&lt;&gt;2,"",ROUND(MIN(O559,P559)*P548,#REF!))</f>
        <v/>
      </c>
      <c r="AR559" s="258" t="str">
        <f>IF(COUNT(P559,Q559)&lt;&gt;2,"",ROUND(MIN(P559,Q559)*Q548,#REF!))</f>
        <v/>
      </c>
      <c r="AS559" s="258" t="str">
        <f>IF(COUNT(Q559,R559)&lt;&gt;2,"",ROUND(MIN(Q559,R559)*R548,#REF!))</f>
        <v/>
      </c>
      <c r="AT559" s="258" t="str">
        <f>IF(COUNT(R559,S559)&lt;&gt;2,"",ROUND(MIN(R559,S559)*S548,#REF!))</f>
        <v/>
      </c>
      <c r="AU559" s="255"/>
      <c r="AX559" s="569"/>
      <c r="AY559" s="569"/>
      <c r="AZ559" s="589"/>
      <c r="BA559" s="590"/>
      <c r="BB559" s="590"/>
      <c r="BC559" s="590"/>
      <c r="BD559" s="589"/>
      <c r="BE559" s="585" t="e">
        <f>IF(#REF!="発電事業者","月間送電電力量（GWh）","月間受電電力量（GWh）")</f>
        <v>#REF!</v>
      </c>
      <c r="BF559" s="586"/>
      <c r="BG559" s="297" t="str">
        <f>IF(AND(COUNT(BG550)+COUNTA(E579)=2,L579&lt;&gt;""),ROUND(BG550-SUMIF(BE560:BF586,BE559,BG560:BG586),#REF!),"")</f>
        <v/>
      </c>
      <c r="BH559" s="297" t="str">
        <f>IF(AND(COUNT(BH550)+COUNTA(E579)=2,M579&lt;&gt;""),ROUND(BH550-SUMIF(BE560:BF586,BE559,BH560:BH586),#REF!),"")</f>
        <v/>
      </c>
      <c r="BI559" s="297" t="str">
        <f>IF(AND(COUNT(BI550)+COUNTA(E579)=2,N579&lt;&gt;""),ROUND(BI550-SUMIF(BE560:BF586,BE559,BI560:BI586),#REF!),"")</f>
        <v/>
      </c>
      <c r="BJ559" s="297" t="str">
        <f>IF(AND(COUNT(BJ550)+COUNTA(E579)=2,O579&lt;&gt;""),ROUND(BJ550-SUMIF(BE560:BF586,BE559,BJ560:BJ586),#REF!),"")</f>
        <v/>
      </c>
      <c r="BK559" s="297" t="str">
        <f>IF(AND(COUNT(BK550)+COUNTA(E579)=2,P579&lt;&gt;""),ROUND(BK550-SUMIF(BE560:BF586,BE559,BK560:BK586),#REF!),"")</f>
        <v/>
      </c>
      <c r="BL559" s="297" t="str">
        <f>IF(AND(COUNT(BL550)+COUNTA(E579)=2,Q579&lt;&gt;""),ROUND(BL550-SUMIF(BE560:BF586,BE559,BL560:BL586),#REF!),"")</f>
        <v/>
      </c>
      <c r="BM559" s="297" t="str">
        <f>IF(AND(COUNT(BM550)+COUNTA(E579)=2,R579&lt;&gt;""),ROUND(BM550-SUMIF(BE560:BF586,BE559,BM560:BM586),#REF!),"")</f>
        <v/>
      </c>
      <c r="BN559" s="297" t="str">
        <f>IF(AND(COUNT(BN550)+COUNTA(E579)=2,S579&lt;&gt;""),ROUND(BN550-SUMIF(BE560:BF586,BE559,BN560:BN586),#REF!),"")</f>
        <v/>
      </c>
      <c r="BO559" s="297" t="str">
        <f>IF(AND(COUNT(BO550)+COUNTA(E579)=2,T579&lt;&gt;""),ROUND(BO550-SUMIF(BE560:BF586,BE559,BO560:BO586),#REF!),"")</f>
        <v/>
      </c>
      <c r="BP559" s="297" t="str">
        <f>IF(AND(COUNT(BP550)+COUNTA(E579)=2,U579&lt;&gt;""),ROUND(BP550-SUMIF(BE560:BF586,BE559,BP560:BP586),#REF!),"")</f>
        <v/>
      </c>
      <c r="BQ559" s="297" t="str">
        <f>IF(AND(COUNT(BQ550)+COUNTA(E579)=2,V579&lt;&gt;""),ROUND(BQ550-SUMIF(BE560:BF586,BE559,BQ560:BQ586),#REF!),"")</f>
        <v/>
      </c>
      <c r="BR559" s="297" t="str">
        <f>IF(AND(COUNT(BR550)+COUNTA(E579)=2,W579&lt;&gt;""),ROUND(BR550-SUMIF(BE560:BF586,BE559,BR560:BR586),#REF!),"")</f>
        <v/>
      </c>
      <c r="BS559" s="569" t="e">
        <f>IF(#REF!="発電事業者","年間送電電力量（GWh）","年間受電電力量（GWh）")</f>
        <v>#REF!</v>
      </c>
      <c r="BT559" s="569"/>
      <c r="BU559" s="569"/>
      <c r="BV559" s="323" t="s">
        <v>25</v>
      </c>
      <c r="BW559" s="582"/>
      <c r="BX559" s="582"/>
      <c r="BY559" s="325" t="str">
        <f>IF(AND(COUNT(BY550)+COUNTA(E579)=2,X579&lt;&gt;""),ROUND(BY550-SUMIF(BV560:BV586,BV559,BY560:BY586),#REF!),"")</f>
        <v/>
      </c>
      <c r="BZ559" s="325" t="str">
        <f>IF(AND(COUNT(BZ550)+COUNTA(E579)=2,Y579&lt;&gt;""),ROUND(BZ550-SUMIF(BV560:BV586,BV559,BZ560:BZ586),#REF!),"")</f>
        <v/>
      </c>
      <c r="CA559" s="325" t="str">
        <f>IF(AND(COUNT(CA550)+COUNTA(E579)=2,Z579&lt;&gt;""),ROUND(CA550-SUMIF(BV560:BV586,BV559,CA560:CA586),#REF!),"")</f>
        <v/>
      </c>
      <c r="CB559" s="325" t="str">
        <f>IF(AND(COUNT(CB550)+COUNTA(E579)=2,AA579&lt;&gt;""),ROUND(CB550-SUMIF(BV560:BV586,BV559,CB560:CB586),#REF!),"")</f>
        <v/>
      </c>
      <c r="CC559" s="325" t="str">
        <f>IF(AND(COUNT(CC550)+COUNTA(E579)=2,AB579&lt;&gt;""),ROUND(CC550-SUMIF(BV560:BV586,BV559,CC560:CC586),#REF!),"")</f>
        <v/>
      </c>
      <c r="CD559" s="325" t="str">
        <f>IF(AND(COUNT(CD550)+COUNTA(E579)=2,AC579&lt;&gt;""),ROUND(CD550-SUMIF(BV560:BV586,BV559,CD560:CD586),#REF!),"")</f>
        <v/>
      </c>
      <c r="CE559" s="325" t="str">
        <f>IF(AND(COUNT(CE550)+COUNTA(E579)=2,AD579&lt;&gt;""),ROUND(CE550-SUMIF(BV560:BV586,BV559,CE560:CE586),#REF!),"")</f>
        <v/>
      </c>
      <c r="CF559" s="325" t="str">
        <f>IF(AND(COUNT(CF550)+COUNTA(E579)=2,AE579&lt;&gt;""),ROUND(CF550-SUMIF(BV560:BV586,BV559,CF560:CF586),#REF!),"")</f>
        <v/>
      </c>
      <c r="CG559" s="325" t="str">
        <f>IF(AND(COUNT(CG550)+COUNTA(E579)=2,AF579&lt;&gt;""),ROUND(CG550-SUMIF(BV560:BV586,BV559,CG560:CG586),#REF!),"")</f>
        <v/>
      </c>
      <c r="CH559" s="565" t="str">
        <f>IF(COUNTA(AG579)=0,"",AG579)</f>
        <v/>
      </c>
      <c r="CI559" s="565"/>
      <c r="CJ559" s="565"/>
      <c r="CK559" s="565"/>
      <c r="CL559" s="565"/>
      <c r="CM559" s="565"/>
      <c r="CN559" s="565"/>
      <c r="CO559" s="565"/>
      <c r="CP559" s="565"/>
      <c r="CQ559" s="565"/>
    </row>
    <row r="560" spans="3:100" s="243" customFormat="1" ht="13.5" customHeight="1">
      <c r="C560" s="606"/>
      <c r="D560" s="607"/>
      <c r="E560" s="608" t="s">
        <v>212</v>
      </c>
      <c r="F560" s="609"/>
      <c r="G560" s="610"/>
      <c r="H560" s="261"/>
      <c r="I560" s="261"/>
      <c r="J560" s="261"/>
      <c r="K560" s="261"/>
      <c r="L560" s="261"/>
      <c r="M560" s="261"/>
      <c r="N560" s="261"/>
      <c r="O560" s="261"/>
      <c r="P560" s="261"/>
      <c r="Q560" s="261"/>
      <c r="R560" s="261"/>
      <c r="S560" s="261"/>
      <c r="T560" s="262" t="str">
        <f>IF(COUNT(H560:S560)=0,"",SUMPRODUCT(ROUND(H560:S560,#REF!)))</f>
        <v/>
      </c>
      <c r="U560" s="624"/>
      <c r="V560" s="625"/>
      <c r="W560" s="625"/>
      <c r="X560" s="625"/>
      <c r="Y560" s="625"/>
      <c r="Z560" s="626"/>
      <c r="AA560" s="257"/>
      <c r="AB560" s="257"/>
      <c r="AC560" s="257"/>
      <c r="AD560" s="606"/>
      <c r="AE560" s="607"/>
      <c r="AF560" s="608" t="s">
        <v>199</v>
      </c>
      <c r="AG560" s="609"/>
      <c r="AH560" s="610"/>
      <c r="AI560" s="264" t="str">
        <f t="shared" ref="AI560:AT560" si="136">IF(COUNT(H559:H560)=0,"",ROUND(H560/(H559*24*AI548/1000),3))</f>
        <v/>
      </c>
      <c r="AJ560" s="264" t="str">
        <f t="shared" si="136"/>
        <v/>
      </c>
      <c r="AK560" s="264" t="str">
        <f t="shared" si="136"/>
        <v/>
      </c>
      <c r="AL560" s="264" t="str">
        <f t="shared" si="136"/>
        <v/>
      </c>
      <c r="AM560" s="264" t="str">
        <f t="shared" si="136"/>
        <v/>
      </c>
      <c r="AN560" s="264" t="str">
        <f t="shared" si="136"/>
        <v/>
      </c>
      <c r="AO560" s="264" t="str">
        <f t="shared" si="136"/>
        <v/>
      </c>
      <c r="AP560" s="264" t="str">
        <f t="shared" si="136"/>
        <v/>
      </c>
      <c r="AQ560" s="264" t="str">
        <f t="shared" si="136"/>
        <v/>
      </c>
      <c r="AR560" s="264" t="str">
        <f t="shared" si="136"/>
        <v/>
      </c>
      <c r="AS560" s="264" t="str">
        <f t="shared" si="136"/>
        <v/>
      </c>
      <c r="AT560" s="264" t="str">
        <f t="shared" si="136"/>
        <v/>
      </c>
      <c r="AU560" s="265" t="str">
        <f>IF(COUNT(AI560:AT560)=0,"",AVERAGE(AI560:AT560))</f>
        <v/>
      </c>
      <c r="AX560" s="569" t="str">
        <f>IF(C580="","",C580)</f>
        <v/>
      </c>
      <c r="AY560" s="569"/>
      <c r="AZ560" s="587" t="str">
        <f>IF(E580="","",E580)</f>
        <v/>
      </c>
      <c r="BA560" s="590" t="str">
        <f ca="1">IF(F580="","",F580)</f>
        <v/>
      </c>
      <c r="BB560" s="590"/>
      <c r="BC560" s="590"/>
      <c r="BD560" s="587" t="str">
        <f>IF(I580="","",I580)</f>
        <v/>
      </c>
      <c r="BE560" s="578" t="e">
        <f>IF(#REF!="発電事業者","送電電力（MW）","受電電力（MW）")</f>
        <v>#REF!</v>
      </c>
      <c r="BF560" s="579"/>
      <c r="BG560" s="325" t="str">
        <f>IF(COUNT(BG548,L580)=2,ROUND(BG548*L580/SUM(L579:L588),#REF!),"")</f>
        <v/>
      </c>
      <c r="BH560" s="325" t="str">
        <f>IF(COUNT(BH548,M580)=2,ROUND(BH548*M580/SUM(M579:M588),#REF!),"")</f>
        <v/>
      </c>
      <c r="BI560" s="325" t="str">
        <f>IF(COUNT(BI548,N580)=2,ROUND(BI548*N580/SUM(N579:N588),#REF!),"")</f>
        <v/>
      </c>
      <c r="BJ560" s="325" t="str">
        <f>IF(COUNT(BJ548,O580)=2,ROUND(BJ548*O580/SUM(O579:O588),#REF!),"")</f>
        <v/>
      </c>
      <c r="BK560" s="325" t="str">
        <f>IF(COUNT(BK548,P580)=2,ROUND(BK548*P580/SUM(P579:P588),#REF!),"")</f>
        <v/>
      </c>
      <c r="BL560" s="325" t="str">
        <f>IF(COUNT(BL548,Q580)=2,ROUND(BL548*Q580/SUM(Q579:Q588),#REF!),"")</f>
        <v/>
      </c>
      <c r="BM560" s="325" t="str">
        <f>IF(COUNT(BM548,R580)=2,ROUND(BM548*R580/SUM(R579:R588),#REF!),"")</f>
        <v/>
      </c>
      <c r="BN560" s="325" t="str">
        <f>IF(COUNT(BN548,S580)=2,ROUND(BN548*S580/SUM(S579:S588),#REF!),"")</f>
        <v/>
      </c>
      <c r="BO560" s="325" t="str">
        <f>IF(COUNT(BO548,T580)=2,ROUND(BO548*T580/SUM(T579:T588),#REF!),"")</f>
        <v/>
      </c>
      <c r="BP560" s="325" t="str">
        <f>IF(COUNT(BP548,U580)=2,ROUND(BP548*U580/SUM(U579:U588),#REF!),"")</f>
        <v/>
      </c>
      <c r="BQ560" s="325" t="str">
        <f>IF(COUNT(BQ548,V580)=2,ROUND(BQ548*V580/SUM(V579:V588),#REF!),"")</f>
        <v/>
      </c>
      <c r="BR560" s="325" t="str">
        <f>IF(COUNT(BR548,W580)=2,ROUND(BR548*W580/SUM(W579:W588),#REF!),"")</f>
        <v/>
      </c>
      <c r="BS560" s="569" t="e">
        <f>IF(#REF!="発電事業者","送電電力（MW）","受電電力（MW）")</f>
        <v>#REF!</v>
      </c>
      <c r="BT560" s="569"/>
      <c r="BU560" s="569"/>
      <c r="BV560" s="323" t="s">
        <v>171</v>
      </c>
      <c r="BW560" s="580"/>
      <c r="BX560" s="580"/>
      <c r="BY560" s="325" t="str">
        <f>IF(COUNT(BY548,X580)=2,ROUND(BY548*X580/SUM(X579:X588),#REF!),"")</f>
        <v/>
      </c>
      <c r="BZ560" s="325" t="str">
        <f>IF(COUNT(BZ548,Y580)=2,ROUND(BZ548*Y580/SUM(Y579:Y588),#REF!),"")</f>
        <v/>
      </c>
      <c r="CA560" s="325" t="str">
        <f>IF(COUNT(CA548,Z580)=2,ROUND(CA548*Z580/SUM(Z579:Z588),#REF!),"")</f>
        <v/>
      </c>
      <c r="CB560" s="325" t="str">
        <f>IF(COUNT(CB548,AA580)=2,ROUND(CB548*AA580/SUM(AA579:AA588),#REF!),"")</f>
        <v/>
      </c>
      <c r="CC560" s="325" t="str">
        <f>IF(COUNT(CC548,AB580)=2,ROUND(CC548*AB580/SUM(AB579:AB588),#REF!),"")</f>
        <v/>
      </c>
      <c r="CD560" s="325" t="str">
        <f>IF(COUNT(CD548,AC580)=2,ROUND(CD548*AC580/SUM(AC579:AC588),#REF!),"")</f>
        <v/>
      </c>
      <c r="CE560" s="325" t="str">
        <f>IF(COUNT(CE548,AD580)=2,ROUND(CE548*AD580/SUM(AD579:AD588),#REF!),"")</f>
        <v/>
      </c>
      <c r="CF560" s="325" t="str">
        <f>IF(COUNT(CF548,AE580)=2,ROUND(CF548*AE580/SUM(AE579:AE588),#REF!),"")</f>
        <v/>
      </c>
      <c r="CG560" s="325" t="str">
        <f>IF(COUNT(CG548,AF580)=2,ROUND(CG548*AF580/SUM(AF579:AF588),#REF!),"")</f>
        <v/>
      </c>
      <c r="CH560" s="563" t="s">
        <v>117</v>
      </c>
      <c r="CI560" s="563"/>
      <c r="CJ560" s="563"/>
      <c r="CK560" s="563"/>
      <c r="CL560" s="563"/>
      <c r="CM560" s="563"/>
      <c r="CN560" s="563"/>
      <c r="CO560" s="563"/>
      <c r="CP560" s="563"/>
      <c r="CQ560" s="563"/>
    </row>
    <row r="561" spans="3:97" s="243" customFormat="1" ht="13.5" customHeight="1">
      <c r="C561" s="604" t="e">
        <f>DATE(#REF!+4,1,1)</f>
        <v>#REF!</v>
      </c>
      <c r="D561" s="605"/>
      <c r="E561" s="613" t="s">
        <v>275</v>
      </c>
      <c r="F561" s="614"/>
      <c r="G561" s="615"/>
      <c r="H561" s="256"/>
      <c r="I561" s="256"/>
      <c r="J561" s="256"/>
      <c r="K561" s="256"/>
      <c r="L561" s="256"/>
      <c r="M561" s="256"/>
      <c r="N561" s="256"/>
      <c r="O561" s="256"/>
      <c r="P561" s="256"/>
      <c r="Q561" s="256"/>
      <c r="R561" s="256"/>
      <c r="S561" s="256"/>
      <c r="T561" s="255"/>
      <c r="U561" s="613" t="s">
        <v>210</v>
      </c>
      <c r="V561" s="614"/>
      <c r="W561" s="614"/>
      <c r="X561" s="615"/>
      <c r="Y561" s="616" t="str">
        <f>IF(COUNT(S561)=0,"",ROUND(S561,#REF!))</f>
        <v/>
      </c>
      <c r="Z561" s="617"/>
      <c r="AA561" s="257"/>
      <c r="AB561" s="257"/>
      <c r="AC561" s="257"/>
      <c r="AD561" s="604" t="e">
        <f>DATE(#REF!+4,1,1)</f>
        <v>#REF!</v>
      </c>
      <c r="AE561" s="605"/>
      <c r="AF561" s="613" t="s">
        <v>198</v>
      </c>
      <c r="AG561" s="614"/>
      <c r="AH561" s="615"/>
      <c r="AI561" s="258" t="str">
        <f>IF(COUNT(S559,H561)&lt;&gt;2,"",ROUND(MIN(S559,H561)*H548,#REF!))</f>
        <v/>
      </c>
      <c r="AJ561" s="258" t="str">
        <f>IF(COUNT(H561,I561)&lt;&gt;2,"",ROUND(MIN(H561,I561)*I548,#REF!))</f>
        <v/>
      </c>
      <c r="AK561" s="258" t="str">
        <f>IF(COUNT(I561,J561)&lt;&gt;2,"",ROUND(MIN(I561,J561)*J548,#REF!))</f>
        <v/>
      </c>
      <c r="AL561" s="258" t="str">
        <f>IF(COUNT(J561,K561)&lt;&gt;2,"",ROUND(MIN(J561,K561)*K548,#REF!))</f>
        <v/>
      </c>
      <c r="AM561" s="258" t="str">
        <f>IF(COUNT(K561,L561)&lt;&gt;2,"",ROUND(MIN(K561,L561)*L548,#REF!))</f>
        <v/>
      </c>
      <c r="AN561" s="258" t="str">
        <f>IF(COUNT(L561,M561)&lt;&gt;2,"",ROUND(MIN(L561,M561)*M548,#REF!))</f>
        <v/>
      </c>
      <c r="AO561" s="258" t="str">
        <f>IF(COUNT(M561,N561)&lt;&gt;2,"",ROUND(MIN(M561,N561)*N548,#REF!))</f>
        <v/>
      </c>
      <c r="AP561" s="258" t="str">
        <f>IF(COUNT(N561,O561)&lt;&gt;2,"",ROUND(MIN(N561,O561)*O548,#REF!))</f>
        <v/>
      </c>
      <c r="AQ561" s="258" t="str">
        <f>IF(COUNT(O561,P561)&lt;&gt;2,"",ROUND(MIN(O561,P561)*P548,#REF!))</f>
        <v/>
      </c>
      <c r="AR561" s="258" t="str">
        <f>IF(COUNT(P561,Q561)&lt;&gt;2,"",ROUND(MIN(P561,Q561)*Q548,#REF!))</f>
        <v/>
      </c>
      <c r="AS561" s="258" t="str">
        <f>IF(COUNT(Q561,R561)&lt;&gt;2,"",ROUND(MIN(Q561,R561)*R548,#REF!))</f>
        <v/>
      </c>
      <c r="AT561" s="258" t="str">
        <f>IF(COUNT(R561,S561)&lt;&gt;2,"",ROUND(MIN(R561,S561)*S548,#REF!))</f>
        <v/>
      </c>
      <c r="AU561" s="255"/>
      <c r="AX561" s="569"/>
      <c r="AY561" s="569"/>
      <c r="AZ561" s="588"/>
      <c r="BA561" s="590"/>
      <c r="BB561" s="590"/>
      <c r="BC561" s="590"/>
      <c r="BD561" s="588"/>
      <c r="BE561" s="583"/>
      <c r="BF561" s="584"/>
      <c r="BG561" s="259"/>
      <c r="BH561" s="259"/>
      <c r="BI561" s="259"/>
      <c r="BJ561" s="259"/>
      <c r="BK561" s="259"/>
      <c r="BL561" s="259"/>
      <c r="BM561" s="259"/>
      <c r="BN561" s="259"/>
      <c r="BO561" s="259"/>
      <c r="BP561" s="259"/>
      <c r="BQ561" s="259"/>
      <c r="BR561" s="259"/>
      <c r="BS561" s="569"/>
      <c r="BT561" s="569"/>
      <c r="BU561" s="569"/>
      <c r="BV561" s="323" t="s">
        <v>172</v>
      </c>
      <c r="BW561" s="581"/>
      <c r="BX561" s="581"/>
      <c r="BY561" s="325" t="str">
        <f>IF(COUNT(BY549,X580)=2,ROUND(BY549*X580/SUM(X579:X588),#REF!),"")</f>
        <v/>
      </c>
      <c r="BZ561" s="325" t="str">
        <f>IF(COUNT(BZ549,Y580)=2,ROUND(BZ549*Y580/SUM(Y579:Y588),#REF!),"")</f>
        <v/>
      </c>
      <c r="CA561" s="325" t="str">
        <f>IF(COUNT(CA549,Z580)=2,ROUND(CA549*Z580/SUM(Z579:Z588),#REF!),"")</f>
        <v/>
      </c>
      <c r="CB561" s="325" t="str">
        <f>IF(COUNT(CB549,AA580)=2,ROUND(CB549*AA580/SUM(AA579:AA588),#REF!),"")</f>
        <v/>
      </c>
      <c r="CC561" s="325" t="str">
        <f>IF(COUNT(CC549,AB580)=2,ROUND(CC549*AB580/SUM(AB579:AB588),#REF!),"")</f>
        <v/>
      </c>
      <c r="CD561" s="325" t="str">
        <f>IF(COUNT(CD549,AC580)=2,ROUND(CD549*AC580/SUM(AC579:AC588),#REF!),"")</f>
        <v/>
      </c>
      <c r="CE561" s="325" t="str">
        <f>IF(COUNT(CE549,AD580)=2,ROUND(CE549*AD580/SUM(AD579:AD588),#REF!),"")</f>
        <v/>
      </c>
      <c r="CF561" s="325" t="str">
        <f>IF(COUNT(CF549,AE580)=2,ROUND(CF549*AE580/SUM(AE579:AE588),#REF!),"")</f>
        <v/>
      </c>
      <c r="CG561" s="325" t="str">
        <f>IF(COUNT(CG549,AF580)=2,ROUND(CG549*AF580/SUM(AF579:AF588),#REF!),"")</f>
        <v/>
      </c>
      <c r="CH561" s="564" t="str">
        <f>IF(CH560="","",CH560)</f>
        <v>風力</v>
      </c>
      <c r="CI561" s="564"/>
      <c r="CJ561" s="564"/>
      <c r="CK561" s="564"/>
      <c r="CL561" s="564"/>
      <c r="CM561" s="564"/>
      <c r="CN561" s="564"/>
      <c r="CO561" s="564"/>
      <c r="CP561" s="564"/>
      <c r="CQ561" s="564"/>
    </row>
    <row r="562" spans="3:97" s="243" customFormat="1" ht="13.5" customHeight="1">
      <c r="C562" s="606"/>
      <c r="D562" s="607"/>
      <c r="E562" s="608" t="s">
        <v>212</v>
      </c>
      <c r="F562" s="609"/>
      <c r="G562" s="610"/>
      <c r="H562" s="261"/>
      <c r="I562" s="261"/>
      <c r="J562" s="261"/>
      <c r="K562" s="261"/>
      <c r="L562" s="261"/>
      <c r="M562" s="261"/>
      <c r="N562" s="261"/>
      <c r="O562" s="261"/>
      <c r="P562" s="261"/>
      <c r="Q562" s="261"/>
      <c r="R562" s="261"/>
      <c r="S562" s="261"/>
      <c r="T562" s="262" t="str">
        <f>IF(COUNT(H562:S562)=0,"",SUMPRODUCT(ROUND(H562:S562,#REF!)))</f>
        <v/>
      </c>
      <c r="U562" s="608" t="s">
        <v>211</v>
      </c>
      <c r="V562" s="609"/>
      <c r="W562" s="609"/>
      <c r="X562" s="610"/>
      <c r="Y562" s="611" t="str">
        <f>IF(COUNT(T562)=0,"",T562)</f>
        <v/>
      </c>
      <c r="Z562" s="612"/>
      <c r="AA562" s="257"/>
      <c r="AB562" s="257"/>
      <c r="AC562" s="257"/>
      <c r="AD562" s="606"/>
      <c r="AE562" s="607"/>
      <c r="AF562" s="608" t="s">
        <v>199</v>
      </c>
      <c r="AG562" s="609"/>
      <c r="AH562" s="610"/>
      <c r="AI562" s="264" t="str">
        <f t="shared" ref="AI562:AT562" si="137">IF(COUNT(H561:H562)=0,"",ROUND(H562/(H561*24*AI548/1000),3))</f>
        <v/>
      </c>
      <c r="AJ562" s="264" t="str">
        <f t="shared" si="137"/>
        <v/>
      </c>
      <c r="AK562" s="264" t="str">
        <f t="shared" si="137"/>
        <v/>
      </c>
      <c r="AL562" s="264" t="str">
        <f t="shared" si="137"/>
        <v/>
      </c>
      <c r="AM562" s="264" t="str">
        <f t="shared" si="137"/>
        <v/>
      </c>
      <c r="AN562" s="264" t="str">
        <f t="shared" si="137"/>
        <v/>
      </c>
      <c r="AO562" s="264" t="str">
        <f t="shared" si="137"/>
        <v/>
      </c>
      <c r="AP562" s="264" t="str">
        <f t="shared" si="137"/>
        <v/>
      </c>
      <c r="AQ562" s="264" t="str">
        <f t="shared" si="137"/>
        <v/>
      </c>
      <c r="AR562" s="264" t="str">
        <f t="shared" si="137"/>
        <v/>
      </c>
      <c r="AS562" s="264" t="str">
        <f t="shared" si="137"/>
        <v/>
      </c>
      <c r="AT562" s="264" t="str">
        <f t="shared" si="137"/>
        <v/>
      </c>
      <c r="AU562" s="265" t="str">
        <f>IF(COUNT(AI562:AT562)=0,"",AVERAGE(AI562:AT562))</f>
        <v/>
      </c>
      <c r="AX562" s="569"/>
      <c r="AY562" s="569"/>
      <c r="AZ562" s="589"/>
      <c r="BA562" s="590"/>
      <c r="BB562" s="590"/>
      <c r="BC562" s="590"/>
      <c r="BD562" s="589"/>
      <c r="BE562" s="585" t="e">
        <f>IF(#REF!="発電事業者","月間送電電力量（GWh）","月間受電電力量（GWh）")</f>
        <v>#REF!</v>
      </c>
      <c r="BF562" s="586"/>
      <c r="BG562" s="325" t="str">
        <f>IF(COUNT(BG550,L580)=2,ROUND(BG550*L580/SUM(L579:L588),#REF!),"")</f>
        <v/>
      </c>
      <c r="BH562" s="325" t="str">
        <f>IF(COUNT(BH550,M580)=2,ROUND(BH550*M580/SUM(M579:M588),#REF!),"")</f>
        <v/>
      </c>
      <c r="BI562" s="325" t="str">
        <f>IF(COUNT(BI550,N580)=2,ROUND(BI550*N580/SUM(N579:N588),#REF!),"")</f>
        <v/>
      </c>
      <c r="BJ562" s="325" t="str">
        <f>IF(COUNT(BJ550,O580)=2,ROUND(BJ550*O580/SUM(O579:O588),#REF!),"")</f>
        <v/>
      </c>
      <c r="BK562" s="325" t="str">
        <f>IF(COUNT(BK550,P580)=2,ROUND(BK550*P580/SUM(P579:P588),#REF!),"")</f>
        <v/>
      </c>
      <c r="BL562" s="325" t="str">
        <f>IF(COUNT(BL550,Q580)=2,ROUND(BL550*Q580/SUM(Q579:Q588),#REF!),"")</f>
        <v/>
      </c>
      <c r="BM562" s="325" t="str">
        <f>IF(COUNT(BM550,R580)=2,ROUND(BM550*R580/SUM(R579:R588),#REF!),"")</f>
        <v/>
      </c>
      <c r="BN562" s="325" t="str">
        <f>IF(COUNT(BN550,S580)=2,ROUND(BN550*S580/SUM(S579:S588),#REF!),"")</f>
        <v/>
      </c>
      <c r="BO562" s="325" t="str">
        <f>IF(COUNT(BO550,T580)=2,ROUND(BO550*T580/SUM(T579:T588),#REF!),"")</f>
        <v/>
      </c>
      <c r="BP562" s="325" t="str">
        <f>IF(COUNT(BP550,U580)=2,ROUND(BP550*U580/SUM(U579:U588),#REF!),"")</f>
        <v/>
      </c>
      <c r="BQ562" s="325" t="str">
        <f>IF(COUNT(BQ550,V580)=2,ROUND(BQ550*V580/SUM(V579:V588),#REF!),"")</f>
        <v/>
      </c>
      <c r="BR562" s="325" t="str">
        <f>IF(COUNT(BR550,W580)=2,ROUND(BR550*W580/SUM(W579:W588),#REF!),"")</f>
        <v/>
      </c>
      <c r="BS562" s="569" t="e">
        <f>IF(#REF!="発電事業者","年間送電電力量（GWh）","年間受電電力量（GWh）")</f>
        <v>#REF!</v>
      </c>
      <c r="BT562" s="569"/>
      <c r="BU562" s="569"/>
      <c r="BV562" s="323" t="s">
        <v>25</v>
      </c>
      <c r="BW562" s="582"/>
      <c r="BX562" s="582"/>
      <c r="BY562" s="325" t="str">
        <f>IF(COUNT(BY550,X580)=2,ROUND(BY550*X580/SUM(X579:X588),#REF!),"")</f>
        <v/>
      </c>
      <c r="BZ562" s="325" t="str">
        <f>IF(COUNT(BZ550,Y580)=2,ROUND(BZ550*Y580/SUM(Y579:Y588),#REF!),"")</f>
        <v/>
      </c>
      <c r="CA562" s="325" t="str">
        <f>IF(COUNT(CA550,Z580)=2,ROUND(CA550*Z580/SUM(Z579:Z588),#REF!),"")</f>
        <v/>
      </c>
      <c r="CB562" s="325" t="str">
        <f>IF(COUNT(CB550,AA580)=2,ROUND(CB550*AA580/SUM(AA579:AA588),#REF!),"")</f>
        <v/>
      </c>
      <c r="CC562" s="325" t="str">
        <f>IF(COUNT(CC550,AB580)=2,ROUND(CC550*AB580/SUM(AB579:AB588),#REF!),"")</f>
        <v/>
      </c>
      <c r="CD562" s="325" t="str">
        <f>IF(COUNT(CD550,AC580)=2,ROUND(CD550*AC580/SUM(AC579:AC588),#REF!),"")</f>
        <v/>
      </c>
      <c r="CE562" s="325" t="str">
        <f>IF(COUNT(CE550,AD580)=2,ROUND(CE550*AD580/SUM(AD579:AD588),#REF!),"")</f>
        <v/>
      </c>
      <c r="CF562" s="325" t="str">
        <f>IF(COUNT(CF550,AE580)=2,ROUND(CF550*AE580/SUM(AE579:AE588),#REF!),"")</f>
        <v/>
      </c>
      <c r="CG562" s="325" t="str">
        <f>IF(COUNT(CG550,AF580)=2,ROUND(CG550*AF580/SUM(AF579:AF588),#REF!),"")</f>
        <v/>
      </c>
      <c r="CH562" s="565" t="str">
        <f>IF(COUNTA(AG580)=0,"",AG580)</f>
        <v/>
      </c>
      <c r="CI562" s="565"/>
      <c r="CJ562" s="565"/>
      <c r="CK562" s="565"/>
      <c r="CL562" s="565"/>
      <c r="CM562" s="565"/>
      <c r="CN562" s="565"/>
      <c r="CO562" s="565"/>
      <c r="CP562" s="565"/>
      <c r="CQ562" s="565"/>
    </row>
    <row r="563" spans="3:97" s="243" customFormat="1" ht="13.5" customHeight="1">
      <c r="C563" s="604" t="e">
        <f>DATE(#REF!+5,1,1)</f>
        <v>#REF!</v>
      </c>
      <c r="D563" s="605"/>
      <c r="E563" s="613" t="s">
        <v>275</v>
      </c>
      <c r="F563" s="614"/>
      <c r="G563" s="615"/>
      <c r="H563" s="256"/>
      <c r="I563" s="256"/>
      <c r="J563" s="256"/>
      <c r="K563" s="256"/>
      <c r="L563" s="256"/>
      <c r="M563" s="256"/>
      <c r="N563" s="256"/>
      <c r="O563" s="256"/>
      <c r="P563" s="256"/>
      <c r="Q563" s="256"/>
      <c r="R563" s="256"/>
      <c r="S563" s="256"/>
      <c r="T563" s="255"/>
      <c r="U563" s="618"/>
      <c r="V563" s="619"/>
      <c r="W563" s="619"/>
      <c r="X563" s="619"/>
      <c r="Y563" s="619"/>
      <c r="Z563" s="620"/>
      <c r="AA563" s="257"/>
      <c r="AB563" s="257"/>
      <c r="AC563" s="257"/>
      <c r="AD563" s="604" t="e">
        <f>DATE(#REF!+5,1,1)</f>
        <v>#REF!</v>
      </c>
      <c r="AE563" s="605"/>
      <c r="AF563" s="613" t="s">
        <v>198</v>
      </c>
      <c r="AG563" s="614"/>
      <c r="AH563" s="615"/>
      <c r="AI563" s="258" t="str">
        <f>IF(COUNT(S561,H563)&lt;&gt;2,"",ROUND(MIN(S561,H563)*H548,#REF!))</f>
        <v/>
      </c>
      <c r="AJ563" s="258" t="str">
        <f>IF(COUNT(H563,I563)&lt;&gt;2,"",ROUND(MIN(H563,I563)*I548,#REF!))</f>
        <v/>
      </c>
      <c r="AK563" s="258" t="str">
        <f>IF(COUNT(I563,J563)&lt;&gt;2,"",ROUND(MIN(I563,J563)*J548,#REF!))</f>
        <v/>
      </c>
      <c r="AL563" s="258" t="str">
        <f>IF(COUNT(J563,K563)&lt;&gt;2,"",ROUND(MIN(J563,K563)*K548,#REF!))</f>
        <v/>
      </c>
      <c r="AM563" s="258" t="str">
        <f>IF(COUNT(K563,L563)&lt;&gt;2,"",ROUND(MIN(K563,L563)*L548,#REF!))</f>
        <v/>
      </c>
      <c r="AN563" s="258" t="str">
        <f>IF(COUNT(L563,M563)&lt;&gt;2,"",ROUND(MIN(L563,M563)*M548,#REF!))</f>
        <v/>
      </c>
      <c r="AO563" s="258" t="str">
        <f>IF(COUNT(M563,N563)&lt;&gt;2,"",ROUND(MIN(M563,N563)*N548,#REF!))</f>
        <v/>
      </c>
      <c r="AP563" s="258" t="str">
        <f>IF(COUNT(N563,O563)&lt;&gt;2,"",ROUND(MIN(N563,O563)*O548,#REF!))</f>
        <v/>
      </c>
      <c r="AQ563" s="258" t="str">
        <f>IF(COUNT(O563,P563)&lt;&gt;2,"",ROUND(MIN(O563,P563)*P548,#REF!))</f>
        <v/>
      </c>
      <c r="AR563" s="258" t="str">
        <f>IF(COUNT(P563,Q563)&lt;&gt;2,"",ROUND(MIN(P563,Q563)*Q548,#REF!))</f>
        <v/>
      </c>
      <c r="AS563" s="258" t="str">
        <f>IF(COUNT(Q563,R563)&lt;&gt;2,"",ROUND(MIN(Q563,R563)*R548,#REF!))</f>
        <v/>
      </c>
      <c r="AT563" s="258" t="str">
        <f>IF(COUNT(R563,S563)&lt;&gt;2,"",ROUND(MIN(R563,S563)*S548,#REF!))</f>
        <v/>
      </c>
      <c r="AU563" s="255"/>
      <c r="AX563" s="569" t="str">
        <f>IF(C581="","",C581)</f>
        <v/>
      </c>
      <c r="AY563" s="569"/>
      <c r="AZ563" s="587" t="str">
        <f>IF(E581="","",E581)</f>
        <v/>
      </c>
      <c r="BA563" s="590" t="str">
        <f ca="1">IF(F581="","",F581)</f>
        <v/>
      </c>
      <c r="BB563" s="590"/>
      <c r="BC563" s="590"/>
      <c r="BD563" s="587" t="str">
        <f>IF(I581="","",I581)</f>
        <v/>
      </c>
      <c r="BE563" s="578" t="e">
        <f>IF(#REF!="発電事業者","送電電力（MW）","受電電力（MW）")</f>
        <v>#REF!</v>
      </c>
      <c r="BF563" s="579"/>
      <c r="BG563" s="325" t="str">
        <f>IF(COUNT(BG548,L581)=2,ROUND(BG548*L581/SUM(L579:L588),#REF!),"")</f>
        <v/>
      </c>
      <c r="BH563" s="325" t="str">
        <f>IF(COUNT(BH548,M581)=2,ROUND(BH548*M581/SUM(M579:M588),#REF!),"")</f>
        <v/>
      </c>
      <c r="BI563" s="325" t="str">
        <f>IF(COUNT(BI548,N581)=2,ROUND(BI548*N581/SUM(N579:N588),#REF!),"")</f>
        <v/>
      </c>
      <c r="BJ563" s="325" t="str">
        <f>IF(COUNT(BJ548,O581)=2,ROUND(BJ548*O581/SUM(O579:O588),#REF!),"")</f>
        <v/>
      </c>
      <c r="BK563" s="325" t="str">
        <f>IF(COUNT(BK548,P581)=2,ROUND(BK548*P581/SUM(P579:P588),#REF!),"")</f>
        <v/>
      </c>
      <c r="BL563" s="325" t="str">
        <f>IF(COUNT(BL548,Q581)=2,ROUND(BL548*Q581/SUM(Q579:Q588),#REF!),"")</f>
        <v/>
      </c>
      <c r="BM563" s="325" t="str">
        <f>IF(COUNT(BM548,R581)=2,ROUND(BM548*R581/SUM(R579:R588),#REF!),"")</f>
        <v/>
      </c>
      <c r="BN563" s="325" t="str">
        <f>IF(COUNT(BN548,S581)=2,ROUND(BN548*S581/SUM(S579:S588),#REF!),"")</f>
        <v/>
      </c>
      <c r="BO563" s="325" t="str">
        <f>IF(COUNT(BO548,T581)=2,ROUND(BO548*T581/SUM(T579:T588),#REF!),"")</f>
        <v/>
      </c>
      <c r="BP563" s="325" t="str">
        <f>IF(COUNT(BP548,U581)=2,ROUND(BP548*U581/SUM(U579:U588),#REF!),"")</f>
        <v/>
      </c>
      <c r="BQ563" s="325" t="str">
        <f>IF(COUNT(BQ548,V581)=2,ROUND(BQ548*V581/SUM(V579:V588),#REF!),"")</f>
        <v/>
      </c>
      <c r="BR563" s="325" t="str">
        <f>IF(COUNT(BR548,W581)=2,ROUND(BR548*W581/SUM(W579:W588),#REF!),"")</f>
        <v/>
      </c>
      <c r="BS563" s="569" t="e">
        <f>IF(#REF!="発電事業者","送電電力（MW）","受電電力（MW）")</f>
        <v>#REF!</v>
      </c>
      <c r="BT563" s="569"/>
      <c r="BU563" s="569"/>
      <c r="BV563" s="323" t="s">
        <v>171</v>
      </c>
      <c r="BW563" s="580"/>
      <c r="BX563" s="580"/>
      <c r="BY563" s="325" t="str">
        <f>IF(COUNT(BY548,X581)=2,ROUND(BY548*X581/SUM(X579:X588),#REF!),"")</f>
        <v/>
      </c>
      <c r="BZ563" s="325" t="str">
        <f>IF(COUNT(BZ548,Y581)=2,ROUND(BZ548*Y581/SUM(Y579:Y588),#REF!),"")</f>
        <v/>
      </c>
      <c r="CA563" s="325" t="str">
        <f>IF(COUNT(CA548,Z581)=2,ROUND(CA548*Z581/SUM(Z579:Z588),#REF!),"")</f>
        <v/>
      </c>
      <c r="CB563" s="325" t="str">
        <f>IF(COUNT(CB548,AA581)=2,ROUND(CB548*AA581/SUM(AA579:AA588),#REF!),"")</f>
        <v/>
      </c>
      <c r="CC563" s="325" t="str">
        <f>IF(COUNT(CC548,AB581)=2,ROUND(CC548*AB581/SUM(AB579:AB588),#REF!),"")</f>
        <v/>
      </c>
      <c r="CD563" s="325" t="str">
        <f>IF(COUNT(CD548,AC581)=2,ROUND(CD548*AC581/SUM(AC579:AC588),#REF!),"")</f>
        <v/>
      </c>
      <c r="CE563" s="325" t="str">
        <f>IF(COUNT(CE548,AD581)=2,ROUND(CE548*AD581/SUM(AD579:AD588),#REF!),"")</f>
        <v/>
      </c>
      <c r="CF563" s="325" t="str">
        <f>IF(COUNT(CF548,AE581)=2,ROUND(CF548*AE581/SUM(AE579:AE588),#REF!),"")</f>
        <v/>
      </c>
      <c r="CG563" s="325" t="str">
        <f>IF(COUNT(CG548,AF581)=2,ROUND(CG548*AF581/SUM(AF579:AF588),#REF!),"")</f>
        <v/>
      </c>
      <c r="CH563" s="563" t="s">
        <v>117</v>
      </c>
      <c r="CI563" s="563"/>
      <c r="CJ563" s="563"/>
      <c r="CK563" s="563"/>
      <c r="CL563" s="563"/>
      <c r="CM563" s="563"/>
      <c r="CN563" s="563"/>
      <c r="CO563" s="563"/>
      <c r="CP563" s="563"/>
      <c r="CQ563" s="563"/>
    </row>
    <row r="564" spans="3:97" s="243" customFormat="1" ht="13.5" customHeight="1">
      <c r="C564" s="606"/>
      <c r="D564" s="607"/>
      <c r="E564" s="608" t="s">
        <v>212</v>
      </c>
      <c r="F564" s="609"/>
      <c r="G564" s="610"/>
      <c r="H564" s="261"/>
      <c r="I564" s="261"/>
      <c r="J564" s="261"/>
      <c r="K564" s="261"/>
      <c r="L564" s="261"/>
      <c r="M564" s="261"/>
      <c r="N564" s="261"/>
      <c r="O564" s="261"/>
      <c r="P564" s="261"/>
      <c r="Q564" s="261"/>
      <c r="R564" s="261"/>
      <c r="S564" s="261"/>
      <c r="T564" s="262" t="str">
        <f>IF(COUNT(H564:S564)=0,"",SUMPRODUCT(ROUND(H564:S564,#REF!)))</f>
        <v/>
      </c>
      <c r="U564" s="621"/>
      <c r="V564" s="622"/>
      <c r="W564" s="622"/>
      <c r="X564" s="622"/>
      <c r="Y564" s="622"/>
      <c r="Z564" s="623"/>
      <c r="AA564" s="257"/>
      <c r="AB564" s="257"/>
      <c r="AC564" s="257"/>
      <c r="AD564" s="606"/>
      <c r="AE564" s="607"/>
      <c r="AF564" s="608" t="s">
        <v>199</v>
      </c>
      <c r="AG564" s="609"/>
      <c r="AH564" s="610"/>
      <c r="AI564" s="264" t="str">
        <f t="shared" ref="AI564:AT564" si="138">IF(COUNT(H563:H564)=0,"",ROUND(H564/(H563*24*AI548/1000),3))</f>
        <v/>
      </c>
      <c r="AJ564" s="264" t="str">
        <f t="shared" si="138"/>
        <v/>
      </c>
      <c r="AK564" s="264" t="str">
        <f t="shared" si="138"/>
        <v/>
      </c>
      <c r="AL564" s="264" t="str">
        <f t="shared" si="138"/>
        <v/>
      </c>
      <c r="AM564" s="264" t="str">
        <f t="shared" si="138"/>
        <v/>
      </c>
      <c r="AN564" s="264" t="str">
        <f t="shared" si="138"/>
        <v/>
      </c>
      <c r="AO564" s="264" t="str">
        <f t="shared" si="138"/>
        <v/>
      </c>
      <c r="AP564" s="264" t="str">
        <f t="shared" si="138"/>
        <v/>
      </c>
      <c r="AQ564" s="264" t="str">
        <f t="shared" si="138"/>
        <v/>
      </c>
      <c r="AR564" s="264" t="str">
        <f t="shared" si="138"/>
        <v/>
      </c>
      <c r="AS564" s="264" t="str">
        <f t="shared" si="138"/>
        <v/>
      </c>
      <c r="AT564" s="264" t="str">
        <f t="shared" si="138"/>
        <v/>
      </c>
      <c r="AU564" s="265" t="str">
        <f>IF(COUNT(AI564:AT564)=0,"",AVERAGE(AI564:AT564))</f>
        <v/>
      </c>
      <c r="AX564" s="569"/>
      <c r="AY564" s="569"/>
      <c r="AZ564" s="588"/>
      <c r="BA564" s="590"/>
      <c r="BB564" s="590"/>
      <c r="BC564" s="590"/>
      <c r="BD564" s="588"/>
      <c r="BE564" s="583"/>
      <c r="BF564" s="584"/>
      <c r="BG564" s="259"/>
      <c r="BH564" s="259"/>
      <c r="BI564" s="259"/>
      <c r="BJ564" s="259"/>
      <c r="BK564" s="259"/>
      <c r="BL564" s="259"/>
      <c r="BM564" s="259"/>
      <c r="BN564" s="259"/>
      <c r="BO564" s="259"/>
      <c r="BP564" s="259"/>
      <c r="BQ564" s="259"/>
      <c r="BR564" s="259"/>
      <c r="BS564" s="569"/>
      <c r="BT564" s="569"/>
      <c r="BU564" s="569"/>
      <c r="BV564" s="323" t="s">
        <v>172</v>
      </c>
      <c r="BW564" s="581"/>
      <c r="BX564" s="581"/>
      <c r="BY564" s="325" t="str">
        <f>IF(COUNT(BY549,X581)=2,ROUND(BY549*X581/SUM(X579:X588),#REF!),"")</f>
        <v/>
      </c>
      <c r="BZ564" s="325" t="str">
        <f>IF(COUNT(BZ549,Y581)=2,ROUND(BZ549*Y581/SUM(Y579:Y588),#REF!),"")</f>
        <v/>
      </c>
      <c r="CA564" s="325" t="str">
        <f>IF(COUNT(CA549,Z581)=2,ROUND(CA549*Z581/SUM(Z579:Z588),#REF!),"")</f>
        <v/>
      </c>
      <c r="CB564" s="325" t="str">
        <f>IF(COUNT(CB549,AA581)=2,ROUND(CB549*AA581/SUM(AA579:AA588),#REF!),"")</f>
        <v/>
      </c>
      <c r="CC564" s="325" t="str">
        <f>IF(COUNT(CC549,AB581)=2,ROUND(CC549*AB581/SUM(AB579:AB588),#REF!),"")</f>
        <v/>
      </c>
      <c r="CD564" s="325" t="str">
        <f>IF(COUNT(CD549,AC581)=2,ROUND(CD549*AC581/SUM(AC579:AC588),#REF!),"")</f>
        <v/>
      </c>
      <c r="CE564" s="325" t="str">
        <f>IF(COUNT(CE549,AD581)=2,ROUND(CE549*AD581/SUM(AD579:AD588),#REF!),"")</f>
        <v/>
      </c>
      <c r="CF564" s="325" t="str">
        <f>IF(COUNT(CF549,AE581)=2,ROUND(CF549*AE581/SUM(AE579:AE588),#REF!),"")</f>
        <v/>
      </c>
      <c r="CG564" s="325" t="str">
        <f>IF(COUNT(CG549,AF581)=2,ROUND(CG549*AF581/SUM(AF579:AF588),#REF!),"")</f>
        <v/>
      </c>
      <c r="CH564" s="564" t="str">
        <f>IF(CH563="","",CH563)</f>
        <v>風力</v>
      </c>
      <c r="CI564" s="564"/>
      <c r="CJ564" s="564"/>
      <c r="CK564" s="564"/>
      <c r="CL564" s="564"/>
      <c r="CM564" s="564"/>
      <c r="CN564" s="564"/>
      <c r="CO564" s="564"/>
      <c r="CP564" s="564"/>
      <c r="CQ564" s="564"/>
    </row>
    <row r="565" spans="3:97" s="243" customFormat="1" ht="13.5" customHeight="1">
      <c r="C565" s="604" t="e">
        <f>DATE(#REF!+6,1,1)</f>
        <v>#REF!</v>
      </c>
      <c r="D565" s="605"/>
      <c r="E565" s="613" t="s">
        <v>275</v>
      </c>
      <c r="F565" s="614"/>
      <c r="G565" s="615"/>
      <c r="H565" s="256"/>
      <c r="I565" s="256"/>
      <c r="J565" s="256"/>
      <c r="K565" s="256"/>
      <c r="L565" s="256"/>
      <c r="M565" s="256"/>
      <c r="N565" s="256"/>
      <c r="O565" s="256"/>
      <c r="P565" s="256"/>
      <c r="Q565" s="256"/>
      <c r="R565" s="256"/>
      <c r="S565" s="256"/>
      <c r="T565" s="255"/>
      <c r="U565" s="621"/>
      <c r="V565" s="622"/>
      <c r="W565" s="622"/>
      <c r="X565" s="622"/>
      <c r="Y565" s="622"/>
      <c r="Z565" s="623"/>
      <c r="AA565" s="257"/>
      <c r="AB565" s="257"/>
      <c r="AC565" s="257"/>
      <c r="AD565" s="604" t="e">
        <f>DATE(#REF!+6,1,1)</f>
        <v>#REF!</v>
      </c>
      <c r="AE565" s="605"/>
      <c r="AF565" s="613" t="s">
        <v>198</v>
      </c>
      <c r="AG565" s="614"/>
      <c r="AH565" s="615"/>
      <c r="AI565" s="258" t="str">
        <f>IF(COUNT(S563,H565)&lt;&gt;2,"",ROUND(MIN(S563,H565)*H548,#REF!))</f>
        <v/>
      </c>
      <c r="AJ565" s="258" t="str">
        <f>IF(COUNT(H565,I565)&lt;&gt;2,"",ROUND(MIN(H565,I565)*I548,#REF!))</f>
        <v/>
      </c>
      <c r="AK565" s="258" t="str">
        <f>IF(COUNT(I565,J565)&lt;&gt;2,"",ROUND(MIN(I565,J565)*J548,#REF!))</f>
        <v/>
      </c>
      <c r="AL565" s="258" t="str">
        <f>IF(COUNT(J565,K565)&lt;&gt;2,"",ROUND(MIN(J565,K565)*K548,#REF!))</f>
        <v/>
      </c>
      <c r="AM565" s="258" t="str">
        <f>IF(COUNT(K565,L565)&lt;&gt;2,"",ROUND(MIN(K565,L565)*L548,#REF!))</f>
        <v/>
      </c>
      <c r="AN565" s="258" t="str">
        <f>IF(COUNT(L565,M565)&lt;&gt;2,"",ROUND(MIN(L565,M565)*M548,#REF!))</f>
        <v/>
      </c>
      <c r="AO565" s="258" t="str">
        <f>IF(COUNT(M565,N565)&lt;&gt;2,"",ROUND(MIN(M565,N565)*N548,#REF!))</f>
        <v/>
      </c>
      <c r="AP565" s="258" t="str">
        <f>IF(COUNT(N565,O565)&lt;&gt;2,"",ROUND(MIN(N565,O565)*O548,#REF!))</f>
        <v/>
      </c>
      <c r="AQ565" s="258" t="str">
        <f>IF(COUNT(O565,P565)&lt;&gt;2,"",ROUND(MIN(O565,P565)*P548,#REF!))</f>
        <v/>
      </c>
      <c r="AR565" s="258" t="str">
        <f>IF(COUNT(P565,Q565)&lt;&gt;2,"",ROUND(MIN(P565,Q565)*Q548,#REF!))</f>
        <v/>
      </c>
      <c r="AS565" s="258" t="str">
        <f>IF(COUNT(Q565,R565)&lt;&gt;2,"",ROUND(MIN(Q565,R565)*R548,#REF!))</f>
        <v/>
      </c>
      <c r="AT565" s="258" t="str">
        <f>IF(COUNT(R565,S565)&lt;&gt;2,"",ROUND(MIN(R565,S565)*S548,#REF!))</f>
        <v/>
      </c>
      <c r="AU565" s="255"/>
      <c r="AX565" s="569"/>
      <c r="AY565" s="569"/>
      <c r="AZ565" s="589"/>
      <c r="BA565" s="590"/>
      <c r="BB565" s="590"/>
      <c r="BC565" s="590"/>
      <c r="BD565" s="589"/>
      <c r="BE565" s="585" t="e">
        <f>IF(#REF!="発電事業者","月間送電電力量（GWh）","月間受電電力量（GWh）")</f>
        <v>#REF!</v>
      </c>
      <c r="BF565" s="586"/>
      <c r="BG565" s="325" t="str">
        <f>IF(COUNT(BG550,L581)=2,ROUND(BG550*L581/SUM(L579:L588),#REF!),"")</f>
        <v/>
      </c>
      <c r="BH565" s="325" t="str">
        <f>IF(COUNT(BH550,M581)=2,ROUND(BH550*M581/SUM(M579:M588),#REF!),"")</f>
        <v/>
      </c>
      <c r="BI565" s="325" t="str">
        <f>IF(COUNT(BI550,N581)=2,ROUND(BI550*N581/SUM(N579:N588),#REF!),"")</f>
        <v/>
      </c>
      <c r="BJ565" s="325" t="str">
        <f>IF(COUNT(BJ550,O581)=2,ROUND(BJ550*O581/SUM(O579:O588),#REF!),"")</f>
        <v/>
      </c>
      <c r="BK565" s="325" t="str">
        <f>IF(COUNT(BK550,P581)=2,ROUND(BK550*P581/SUM(P579:P588),#REF!),"")</f>
        <v/>
      </c>
      <c r="BL565" s="325" t="str">
        <f>IF(COUNT(BL550,Q581)=2,ROUND(BL550*Q581/SUM(Q579:Q588),#REF!),"")</f>
        <v/>
      </c>
      <c r="BM565" s="325" t="str">
        <f>IF(COUNT(BM550,R581)=2,ROUND(BM550*R581/SUM(R579:R588),#REF!),"")</f>
        <v/>
      </c>
      <c r="BN565" s="325" t="str">
        <f>IF(COUNT(BN550,S581)=2,ROUND(BN550*S581/SUM(S579:S588),#REF!),"")</f>
        <v/>
      </c>
      <c r="BO565" s="325" t="str">
        <f>IF(COUNT(BO550,T581)=2,ROUND(BO550*T581/SUM(T579:T588),#REF!),"")</f>
        <v/>
      </c>
      <c r="BP565" s="325" t="str">
        <f>IF(COUNT(BP550,U581)=2,ROUND(BP550*U581/SUM(U579:U588),#REF!),"")</f>
        <v/>
      </c>
      <c r="BQ565" s="325" t="str">
        <f>IF(COUNT(BQ550,V581)=2,ROUND(BQ550*V581/SUM(V579:V588),#REF!),"")</f>
        <v/>
      </c>
      <c r="BR565" s="325" t="str">
        <f>IF(COUNT(BR550,W581)=2,ROUND(BR550*W581/SUM(W579:W588),#REF!),"")</f>
        <v/>
      </c>
      <c r="BS565" s="569" t="e">
        <f>IF(#REF!="発電事業者","年間送電電力量（GWh）","年間受電電力量（GWh）")</f>
        <v>#REF!</v>
      </c>
      <c r="BT565" s="569"/>
      <c r="BU565" s="569"/>
      <c r="BV565" s="323" t="s">
        <v>25</v>
      </c>
      <c r="BW565" s="582"/>
      <c r="BX565" s="582"/>
      <c r="BY565" s="325" t="str">
        <f>IF(COUNT(BY550,X581)=2,ROUND(BY550*X581/SUM(X579:X588),#REF!),"")</f>
        <v/>
      </c>
      <c r="BZ565" s="325" t="str">
        <f>IF(COUNT(BZ550,Y581)=2,ROUND(BZ550*Y581/SUM(Y579:Y588),#REF!),"")</f>
        <v/>
      </c>
      <c r="CA565" s="325" t="str">
        <f>IF(COUNT(CA550,Z581)=2,ROUND(CA550*Z581/SUM(Z579:Z588),#REF!),"")</f>
        <v/>
      </c>
      <c r="CB565" s="325" t="str">
        <f>IF(COUNT(CB550,AA581)=2,ROUND(CB550*AA581/SUM(AA579:AA588),#REF!),"")</f>
        <v/>
      </c>
      <c r="CC565" s="325" t="str">
        <f>IF(COUNT(CC550,AB581)=2,ROUND(CC550*AB581/SUM(AB579:AB588),#REF!),"")</f>
        <v/>
      </c>
      <c r="CD565" s="325" t="str">
        <f>IF(COUNT(CD550,AC581)=2,ROUND(CD550*AC581/SUM(AC579:AC588),#REF!),"")</f>
        <v/>
      </c>
      <c r="CE565" s="325" t="str">
        <f>IF(COUNT(CE550,AD581)=2,ROUND(CE550*AD581/SUM(AD579:AD588),#REF!),"")</f>
        <v/>
      </c>
      <c r="CF565" s="325" t="str">
        <f>IF(COUNT(CF550,AE581)=2,ROUND(CF550*AE581/SUM(AE579:AE588),#REF!),"")</f>
        <v/>
      </c>
      <c r="CG565" s="325" t="str">
        <f>IF(COUNT(CG550,AF581)=2,ROUND(CG550*AF581/SUM(AF579:AF588),#REF!),"")</f>
        <v/>
      </c>
      <c r="CH565" s="565" t="str">
        <f>IF(COUNTA(AG581)=0,"",AG581)</f>
        <v/>
      </c>
      <c r="CI565" s="565"/>
      <c r="CJ565" s="565"/>
      <c r="CK565" s="565"/>
      <c r="CL565" s="565"/>
      <c r="CM565" s="565"/>
      <c r="CN565" s="565"/>
      <c r="CO565" s="565"/>
      <c r="CP565" s="565"/>
      <c r="CQ565" s="565"/>
    </row>
    <row r="566" spans="3:97" s="243" customFormat="1" ht="13.5" customHeight="1">
      <c r="C566" s="606"/>
      <c r="D566" s="607"/>
      <c r="E566" s="608" t="s">
        <v>212</v>
      </c>
      <c r="F566" s="609"/>
      <c r="G566" s="610"/>
      <c r="H566" s="261"/>
      <c r="I566" s="261"/>
      <c r="J566" s="261"/>
      <c r="K566" s="261"/>
      <c r="L566" s="261"/>
      <c r="M566" s="261"/>
      <c r="N566" s="261"/>
      <c r="O566" s="261"/>
      <c r="P566" s="261"/>
      <c r="Q566" s="261"/>
      <c r="R566" s="261"/>
      <c r="S566" s="261"/>
      <c r="T566" s="262" t="str">
        <f>IF(COUNT(H566:S566)=0,"",SUMPRODUCT(ROUND(H566:S566,#REF!)))</f>
        <v/>
      </c>
      <c r="U566" s="621"/>
      <c r="V566" s="622"/>
      <c r="W566" s="622"/>
      <c r="X566" s="622"/>
      <c r="Y566" s="622"/>
      <c r="Z566" s="623"/>
      <c r="AA566" s="257"/>
      <c r="AB566" s="257"/>
      <c r="AC566" s="257"/>
      <c r="AD566" s="606"/>
      <c r="AE566" s="607"/>
      <c r="AF566" s="608" t="s">
        <v>199</v>
      </c>
      <c r="AG566" s="609"/>
      <c r="AH566" s="610"/>
      <c r="AI566" s="264" t="str">
        <f t="shared" ref="AI566:AT566" si="139">IF(COUNT(H565:H566)=0,"",ROUND(H566/(H565*24*AI548/1000),3))</f>
        <v/>
      </c>
      <c r="AJ566" s="264" t="str">
        <f t="shared" si="139"/>
        <v/>
      </c>
      <c r="AK566" s="264" t="str">
        <f t="shared" si="139"/>
        <v/>
      </c>
      <c r="AL566" s="264" t="str">
        <f t="shared" si="139"/>
        <v/>
      </c>
      <c r="AM566" s="264" t="str">
        <f t="shared" si="139"/>
        <v/>
      </c>
      <c r="AN566" s="264" t="str">
        <f t="shared" si="139"/>
        <v/>
      </c>
      <c r="AO566" s="264" t="str">
        <f t="shared" si="139"/>
        <v/>
      </c>
      <c r="AP566" s="264" t="str">
        <f t="shared" si="139"/>
        <v/>
      </c>
      <c r="AQ566" s="264" t="str">
        <f t="shared" si="139"/>
        <v/>
      </c>
      <c r="AR566" s="264" t="str">
        <f t="shared" si="139"/>
        <v/>
      </c>
      <c r="AS566" s="264" t="str">
        <f t="shared" si="139"/>
        <v/>
      </c>
      <c r="AT566" s="264" t="str">
        <f t="shared" si="139"/>
        <v/>
      </c>
      <c r="AU566" s="265" t="str">
        <f>IF(COUNT(AI566:AT566)=0,"",AVERAGE(AI566:AT566))</f>
        <v/>
      </c>
      <c r="AX566" s="569" t="str">
        <f>IF(C582="","",C582)</f>
        <v/>
      </c>
      <c r="AY566" s="569"/>
      <c r="AZ566" s="587" t="str">
        <f>IF(E582="","",E582)</f>
        <v/>
      </c>
      <c r="BA566" s="590" t="str">
        <f ca="1">IF(F582="","",F582)</f>
        <v/>
      </c>
      <c r="BB566" s="590"/>
      <c r="BC566" s="590"/>
      <c r="BD566" s="587" t="str">
        <f>IF(I582="","",I582)</f>
        <v/>
      </c>
      <c r="BE566" s="578" t="e">
        <f>IF(#REF!="発電事業者","送電電力（MW）","受電電力（MW）")</f>
        <v>#REF!</v>
      </c>
      <c r="BF566" s="579"/>
      <c r="BG566" s="325" t="str">
        <f>IF(COUNT(BG548,L582)=2,ROUND(BG548*L582/SUM(L579:L588),#REF!),"")</f>
        <v/>
      </c>
      <c r="BH566" s="325" t="str">
        <f>IF(COUNT(BH548,M582)=2,ROUND(BH548*M582/SUM(M579:M588),#REF!),"")</f>
        <v/>
      </c>
      <c r="BI566" s="325" t="str">
        <f>IF(COUNT(BI548,N582)=2,ROUND(BI548*N582/SUM(N579:N588),#REF!),"")</f>
        <v/>
      </c>
      <c r="BJ566" s="325" t="str">
        <f>IF(COUNT(BJ548,O582)=2,ROUND(BJ548*O582/SUM(O579:O588),#REF!),"")</f>
        <v/>
      </c>
      <c r="BK566" s="325" t="str">
        <f>IF(COUNT(BK548,P582)=2,ROUND(BK548*P582/SUM(P579:P588),#REF!),"")</f>
        <v/>
      </c>
      <c r="BL566" s="325" t="str">
        <f>IF(COUNT(BL548,Q582)=2,ROUND(BL548*Q582/SUM(Q579:Q588),#REF!),"")</f>
        <v/>
      </c>
      <c r="BM566" s="325" t="str">
        <f>IF(COUNT(BM548,R582)=2,ROUND(BM548*R582/SUM(R579:R588),#REF!),"")</f>
        <v/>
      </c>
      <c r="BN566" s="325" t="str">
        <f>IF(COUNT(BN548,S582)=2,ROUND(BN548*S582/SUM(S579:S588),#REF!),"")</f>
        <v/>
      </c>
      <c r="BO566" s="325" t="str">
        <f>IF(COUNT(BO548,T582)=2,ROUND(BO548*T582/SUM(T579:T588),#REF!),"")</f>
        <v/>
      </c>
      <c r="BP566" s="325" t="str">
        <f>IF(COUNT(BP548,U582)=2,ROUND(BP548*U582/SUM(U579:U588),#REF!),"")</f>
        <v/>
      </c>
      <c r="BQ566" s="325" t="str">
        <f>IF(COUNT(BQ548,V582)=2,ROUND(BQ548*V582/SUM(V579:V588),#REF!),"")</f>
        <v/>
      </c>
      <c r="BR566" s="325" t="str">
        <f>IF(COUNT(BR548,W582)=2,ROUND(BR548*W582/SUM(W579:W588),#REF!),"")</f>
        <v/>
      </c>
      <c r="BS566" s="569" t="e">
        <f>IF(#REF!="発電事業者","送電電力（MW）","受電電力（MW）")</f>
        <v>#REF!</v>
      </c>
      <c r="BT566" s="569"/>
      <c r="BU566" s="569"/>
      <c r="BV566" s="323" t="s">
        <v>171</v>
      </c>
      <c r="BW566" s="580"/>
      <c r="BX566" s="580"/>
      <c r="BY566" s="325" t="str">
        <f>IF(COUNT(BY548,X582)=2,ROUND(BY548*X582/SUM(X579:X588),#REF!),"")</f>
        <v/>
      </c>
      <c r="BZ566" s="325" t="str">
        <f>IF(COUNT(BZ548,Y582)=2,ROUND(BZ548*Y582/SUM(Y579:Y588),#REF!),"")</f>
        <v/>
      </c>
      <c r="CA566" s="325" t="str">
        <f>IF(COUNT(CA548,Z582)=2,ROUND(CA548*Z582/SUM(Z579:Z588),#REF!),"")</f>
        <v/>
      </c>
      <c r="CB566" s="325" t="str">
        <f>IF(COUNT(CB548,AA582)=2,ROUND(CB548*AA582/SUM(AA579:AA588),#REF!),"")</f>
        <v/>
      </c>
      <c r="CC566" s="325" t="str">
        <f>IF(COUNT(CC548,AB582)=2,ROUND(CC548*AB582/SUM(AB579:AB588),#REF!),"")</f>
        <v/>
      </c>
      <c r="CD566" s="325" t="str">
        <f>IF(COUNT(CD548,AC582)=2,ROUND(CD548*AC582/SUM(AC579:AC588),#REF!),"")</f>
        <v/>
      </c>
      <c r="CE566" s="325" t="str">
        <f>IF(COUNT(CE548,AD582)=2,ROUND(CE548*AD582/SUM(AD579:AD588),#REF!),"")</f>
        <v/>
      </c>
      <c r="CF566" s="325" t="str">
        <f>IF(COUNT(CF548,AE582)=2,ROUND(CF548*AE582/SUM(AE579:AE588),#REF!),"")</f>
        <v/>
      </c>
      <c r="CG566" s="325" t="str">
        <f>IF(COUNT(CG548,AF582)=2,ROUND(CG548*AF582/SUM(AF579:AF588),#REF!),"")</f>
        <v/>
      </c>
      <c r="CH566" s="563" t="s">
        <v>117</v>
      </c>
      <c r="CI566" s="563"/>
      <c r="CJ566" s="563"/>
      <c r="CK566" s="563"/>
      <c r="CL566" s="563"/>
      <c r="CM566" s="563"/>
      <c r="CN566" s="563"/>
      <c r="CO566" s="563"/>
      <c r="CP566" s="563"/>
      <c r="CQ566" s="563"/>
    </row>
    <row r="567" spans="3:97" s="243" customFormat="1" ht="13.5" customHeight="1">
      <c r="C567" s="604" t="e">
        <f>DATE(#REF!+7,1,1)</f>
        <v>#REF!</v>
      </c>
      <c r="D567" s="605"/>
      <c r="E567" s="613" t="s">
        <v>275</v>
      </c>
      <c r="F567" s="614"/>
      <c r="G567" s="615"/>
      <c r="H567" s="256"/>
      <c r="I567" s="256"/>
      <c r="J567" s="256"/>
      <c r="K567" s="256"/>
      <c r="L567" s="256"/>
      <c r="M567" s="256"/>
      <c r="N567" s="256"/>
      <c r="O567" s="256"/>
      <c r="P567" s="256"/>
      <c r="Q567" s="256"/>
      <c r="R567" s="256"/>
      <c r="S567" s="256"/>
      <c r="T567" s="255"/>
      <c r="U567" s="621"/>
      <c r="V567" s="622"/>
      <c r="W567" s="622"/>
      <c r="X567" s="622"/>
      <c r="Y567" s="622"/>
      <c r="Z567" s="623"/>
      <c r="AA567" s="257"/>
      <c r="AB567" s="257"/>
      <c r="AC567" s="257"/>
      <c r="AD567" s="604" t="e">
        <f>DATE(#REF!+7,1,1)</f>
        <v>#REF!</v>
      </c>
      <c r="AE567" s="605"/>
      <c r="AF567" s="613" t="s">
        <v>198</v>
      </c>
      <c r="AG567" s="614"/>
      <c r="AH567" s="615"/>
      <c r="AI567" s="258" t="str">
        <f>IF(COUNT(S565,H567)&lt;&gt;2,"",ROUND(MIN(S565,H567)*H548,#REF!))</f>
        <v/>
      </c>
      <c r="AJ567" s="258" t="str">
        <f>IF(COUNT(H567,I567)&lt;&gt;2,"",ROUND(MIN(H567,I567)*I548,#REF!))</f>
        <v/>
      </c>
      <c r="AK567" s="258" t="str">
        <f>IF(COUNT(I567,J567)&lt;&gt;2,"",ROUND(MIN(I567,J567)*J548,#REF!))</f>
        <v/>
      </c>
      <c r="AL567" s="258" t="str">
        <f>IF(COUNT(J567,K567)&lt;&gt;2,"",ROUND(MIN(J567,K567)*K548,#REF!))</f>
        <v/>
      </c>
      <c r="AM567" s="258" t="str">
        <f>IF(COUNT(K567,L567)&lt;&gt;2,"",ROUND(MIN(K567,L567)*L548,#REF!))</f>
        <v/>
      </c>
      <c r="AN567" s="258" t="str">
        <f>IF(COUNT(L567,M567)&lt;&gt;2,"",ROUND(MIN(L567,M567)*M548,#REF!))</f>
        <v/>
      </c>
      <c r="AO567" s="258" t="str">
        <f>IF(COUNT(M567,N567)&lt;&gt;2,"",ROUND(MIN(M567,N567)*N548,#REF!))</f>
        <v/>
      </c>
      <c r="AP567" s="258" t="str">
        <f>IF(COUNT(N567,O567)&lt;&gt;2,"",ROUND(MIN(N567,O567)*O548,#REF!))</f>
        <v/>
      </c>
      <c r="AQ567" s="258" t="str">
        <f>IF(COUNT(O567,P567)&lt;&gt;2,"",ROUND(MIN(O567,P567)*P548,#REF!))</f>
        <v/>
      </c>
      <c r="AR567" s="258" t="str">
        <f>IF(COUNT(P567,Q567)&lt;&gt;2,"",ROUND(MIN(P567,Q567)*Q548,#REF!))</f>
        <v/>
      </c>
      <c r="AS567" s="258" t="str">
        <f>IF(COUNT(Q567,R567)&lt;&gt;2,"",ROUND(MIN(Q567,R567)*R548,#REF!))</f>
        <v/>
      </c>
      <c r="AT567" s="258" t="str">
        <f>IF(COUNT(R567,S567)&lt;&gt;2,"",ROUND(MIN(R567,S567)*S548,#REF!))</f>
        <v/>
      </c>
      <c r="AU567" s="255"/>
      <c r="AX567" s="569"/>
      <c r="AY567" s="569"/>
      <c r="AZ567" s="588"/>
      <c r="BA567" s="590"/>
      <c r="BB567" s="590"/>
      <c r="BC567" s="590"/>
      <c r="BD567" s="588"/>
      <c r="BE567" s="583"/>
      <c r="BF567" s="584"/>
      <c r="BG567" s="259"/>
      <c r="BH567" s="259"/>
      <c r="BI567" s="259"/>
      <c r="BJ567" s="259"/>
      <c r="BK567" s="259"/>
      <c r="BL567" s="259"/>
      <c r="BM567" s="259"/>
      <c r="BN567" s="259"/>
      <c r="BO567" s="259"/>
      <c r="BP567" s="259"/>
      <c r="BQ567" s="259"/>
      <c r="BR567" s="259"/>
      <c r="BS567" s="569"/>
      <c r="BT567" s="569"/>
      <c r="BU567" s="569"/>
      <c r="BV567" s="323" t="s">
        <v>172</v>
      </c>
      <c r="BW567" s="581"/>
      <c r="BX567" s="581"/>
      <c r="BY567" s="325" t="str">
        <f>IF(COUNT(BY549,X582)=2,ROUND(BY549*X582/SUM(X579:X588),#REF!),"")</f>
        <v/>
      </c>
      <c r="BZ567" s="325" t="str">
        <f>IF(COUNT(BZ549,Y582)=2,ROUND(BZ549*Y582/SUM(Y579:Y588),#REF!),"")</f>
        <v/>
      </c>
      <c r="CA567" s="325" t="str">
        <f>IF(COUNT(CA549,Z582)=2,ROUND(CA549*Z582/SUM(Z579:Z588),#REF!),"")</f>
        <v/>
      </c>
      <c r="CB567" s="325" t="str">
        <f>IF(COUNT(CB549,AA582)=2,ROUND(CB549*AA582/SUM(AA579:AA588),#REF!),"")</f>
        <v/>
      </c>
      <c r="CC567" s="325" t="str">
        <f>IF(COUNT(CC549,AB582)=2,ROUND(CC549*AB582/SUM(AB579:AB588),#REF!),"")</f>
        <v/>
      </c>
      <c r="CD567" s="325" t="str">
        <f>IF(COUNT(CD549,AC582)=2,ROUND(CD549*AC582/SUM(AC579:AC588),#REF!),"")</f>
        <v/>
      </c>
      <c r="CE567" s="325" t="str">
        <f>IF(COUNT(CE549,AD582)=2,ROUND(CE549*AD582/SUM(AD579:AD588),#REF!),"")</f>
        <v/>
      </c>
      <c r="CF567" s="325" t="str">
        <f>IF(COUNT(CF549,AE582)=2,ROUND(CF549*AE582/SUM(AE579:AE588),#REF!),"")</f>
        <v/>
      </c>
      <c r="CG567" s="325" t="str">
        <f>IF(COUNT(CG549,AF582)=2,ROUND(CG549*AF582/SUM(AF579:AF588),#REF!),"")</f>
        <v/>
      </c>
      <c r="CH567" s="564" t="str">
        <f>IF(CH566="","",CH566)</f>
        <v>風力</v>
      </c>
      <c r="CI567" s="564"/>
      <c r="CJ567" s="564"/>
      <c r="CK567" s="564"/>
      <c r="CL567" s="564"/>
      <c r="CM567" s="564"/>
      <c r="CN567" s="564"/>
      <c r="CO567" s="564"/>
      <c r="CP567" s="564"/>
      <c r="CQ567" s="564"/>
    </row>
    <row r="568" spans="3:97" s="243" customFormat="1" ht="13.5" customHeight="1">
      <c r="C568" s="606"/>
      <c r="D568" s="607"/>
      <c r="E568" s="608" t="s">
        <v>212</v>
      </c>
      <c r="F568" s="609"/>
      <c r="G568" s="610"/>
      <c r="H568" s="261"/>
      <c r="I568" s="261"/>
      <c r="J568" s="261"/>
      <c r="K568" s="261"/>
      <c r="L568" s="261"/>
      <c r="M568" s="261"/>
      <c r="N568" s="261"/>
      <c r="O568" s="261"/>
      <c r="P568" s="261"/>
      <c r="Q568" s="261"/>
      <c r="R568" s="261"/>
      <c r="S568" s="261"/>
      <c r="T568" s="262" t="str">
        <f>IF(COUNT(H568:S568)=0,"",SUMPRODUCT(ROUND(H568:S568,#REF!)))</f>
        <v/>
      </c>
      <c r="U568" s="621"/>
      <c r="V568" s="622"/>
      <c r="W568" s="622"/>
      <c r="X568" s="622"/>
      <c r="Y568" s="622"/>
      <c r="Z568" s="623"/>
      <c r="AA568" s="257"/>
      <c r="AB568" s="257"/>
      <c r="AC568" s="257"/>
      <c r="AD568" s="606"/>
      <c r="AE568" s="607"/>
      <c r="AF568" s="608" t="s">
        <v>199</v>
      </c>
      <c r="AG568" s="609"/>
      <c r="AH568" s="610"/>
      <c r="AI568" s="264" t="str">
        <f t="shared" ref="AI568:AT568" si="140">IF(COUNT(H567:H568)=0,"",ROUND(H568/(H567*24*AI548/1000),3))</f>
        <v/>
      </c>
      <c r="AJ568" s="264" t="str">
        <f t="shared" si="140"/>
        <v/>
      </c>
      <c r="AK568" s="264" t="str">
        <f t="shared" si="140"/>
        <v/>
      </c>
      <c r="AL568" s="264" t="str">
        <f t="shared" si="140"/>
        <v/>
      </c>
      <c r="AM568" s="264" t="str">
        <f t="shared" si="140"/>
        <v/>
      </c>
      <c r="AN568" s="264" t="str">
        <f t="shared" si="140"/>
        <v/>
      </c>
      <c r="AO568" s="264" t="str">
        <f t="shared" si="140"/>
        <v/>
      </c>
      <c r="AP568" s="264" t="str">
        <f t="shared" si="140"/>
        <v/>
      </c>
      <c r="AQ568" s="264" t="str">
        <f t="shared" si="140"/>
        <v/>
      </c>
      <c r="AR568" s="264" t="str">
        <f t="shared" si="140"/>
        <v/>
      </c>
      <c r="AS568" s="264" t="str">
        <f t="shared" si="140"/>
        <v/>
      </c>
      <c r="AT568" s="264" t="str">
        <f t="shared" si="140"/>
        <v/>
      </c>
      <c r="AU568" s="265" t="str">
        <f>IF(COUNT(AI568:AT568)=0,"",AVERAGE(AI568:AT568))</f>
        <v/>
      </c>
      <c r="AX568" s="569"/>
      <c r="AY568" s="569"/>
      <c r="AZ568" s="589"/>
      <c r="BA568" s="590"/>
      <c r="BB568" s="590"/>
      <c r="BC568" s="590"/>
      <c r="BD568" s="589"/>
      <c r="BE568" s="585" t="e">
        <f>IF(#REF!="発電事業者","月間送電電力量（GWh）","月間受電電力量（GWh）")</f>
        <v>#REF!</v>
      </c>
      <c r="BF568" s="586"/>
      <c r="BG568" s="325" t="str">
        <f>IF(COUNT(BG550,L582)=2,ROUND(BG550*L582/SUM(L579:L588),#REF!),"")</f>
        <v/>
      </c>
      <c r="BH568" s="325" t="str">
        <f>IF(COUNT(BH550,M582)=2,ROUND(BH550*M582/SUM(M579:M588),#REF!),"")</f>
        <v/>
      </c>
      <c r="BI568" s="325" t="str">
        <f>IF(COUNT(BI550,N582)=2,ROUND(BI550*N582/SUM(N579:N588),#REF!),"")</f>
        <v/>
      </c>
      <c r="BJ568" s="325" t="str">
        <f>IF(COUNT(BJ550,O582)=2,ROUND(BJ550*O582/SUM(O579:O588),#REF!),"")</f>
        <v/>
      </c>
      <c r="BK568" s="325" t="str">
        <f>IF(COUNT(BK550,P582)=2,ROUND(BK550*P582/SUM(P579:P588),#REF!),"")</f>
        <v/>
      </c>
      <c r="BL568" s="325" t="str">
        <f>IF(COUNT(BL550,Q582)=2,ROUND(BL550*Q582/SUM(Q579:Q588),#REF!),"")</f>
        <v/>
      </c>
      <c r="BM568" s="325" t="str">
        <f>IF(COUNT(BM550,R582)=2,ROUND(BM550*R582/SUM(R579:R588),#REF!),"")</f>
        <v/>
      </c>
      <c r="BN568" s="325" t="str">
        <f>IF(COUNT(BN550,S582)=2,ROUND(BN550*S582/SUM(S579:S588),#REF!),"")</f>
        <v/>
      </c>
      <c r="BO568" s="325" t="str">
        <f>IF(COUNT(BO550,T582)=2,ROUND(BO550*T582/SUM(T579:T588),#REF!),"")</f>
        <v/>
      </c>
      <c r="BP568" s="325" t="str">
        <f>IF(COUNT(BP550,U582)=2,ROUND(BP550*U582/SUM(U579:U588),#REF!),"")</f>
        <v/>
      </c>
      <c r="BQ568" s="325" t="str">
        <f>IF(COUNT(BQ550,V582)=2,ROUND(BQ550*V582/SUM(V579:V588),#REF!),"")</f>
        <v/>
      </c>
      <c r="BR568" s="325" t="str">
        <f>IF(COUNT(BR550,W582)=2,ROUND(BR550*W582/SUM(W579:W588),#REF!),"")</f>
        <v/>
      </c>
      <c r="BS568" s="569" t="e">
        <f>IF(#REF!="発電事業者","年間送電電力量（GWh）","年間受電電力量（GWh）")</f>
        <v>#REF!</v>
      </c>
      <c r="BT568" s="569"/>
      <c r="BU568" s="569"/>
      <c r="BV568" s="323" t="s">
        <v>25</v>
      </c>
      <c r="BW568" s="582"/>
      <c r="BX568" s="582"/>
      <c r="BY568" s="325" t="str">
        <f>IF(COUNT(BY550,X582)=2,ROUND(BY550*X582/SUM(X579:X588),#REF!),"")</f>
        <v/>
      </c>
      <c r="BZ568" s="325" t="str">
        <f>IF(COUNT(BZ550,Y582)=2,ROUND(BZ550*Y582/SUM(Y579:Y588),#REF!),"")</f>
        <v/>
      </c>
      <c r="CA568" s="325" t="str">
        <f>IF(COUNT(CA550,Z582)=2,ROUND(CA550*Z582/SUM(Z579:Z588),#REF!),"")</f>
        <v/>
      </c>
      <c r="CB568" s="325" t="str">
        <f>IF(COUNT(CB550,AA582)=2,ROUND(CB550*AA582/SUM(AA579:AA588),#REF!),"")</f>
        <v/>
      </c>
      <c r="CC568" s="325" t="str">
        <f>IF(COUNT(CC550,AB582)=2,ROUND(CC550*AB582/SUM(AB579:AB588),#REF!),"")</f>
        <v/>
      </c>
      <c r="CD568" s="325" t="str">
        <f>IF(COUNT(CD550,AC582)=2,ROUND(CD550*AC582/SUM(AC579:AC588),#REF!),"")</f>
        <v/>
      </c>
      <c r="CE568" s="325" t="str">
        <f>IF(COUNT(CE550,AD582)=2,ROUND(CE550*AD582/SUM(AD579:AD588),#REF!),"")</f>
        <v/>
      </c>
      <c r="CF568" s="325" t="str">
        <f>IF(COUNT(CF550,AE582)=2,ROUND(CF550*AE582/SUM(AE579:AE588),#REF!),"")</f>
        <v/>
      </c>
      <c r="CG568" s="325" t="str">
        <f>IF(COUNT(CG550,AF582)=2,ROUND(CG550*AF582/SUM(AF579:AF588),#REF!),"")</f>
        <v/>
      </c>
      <c r="CH568" s="565" t="str">
        <f>IF(COUNTA(AG582)=0,"",AG582)</f>
        <v/>
      </c>
      <c r="CI568" s="565"/>
      <c r="CJ568" s="565"/>
      <c r="CK568" s="565"/>
      <c r="CL568" s="565"/>
      <c r="CM568" s="565"/>
      <c r="CN568" s="565"/>
      <c r="CO568" s="565"/>
      <c r="CP568" s="565"/>
      <c r="CQ568" s="565"/>
    </row>
    <row r="569" spans="3:97" s="243" customFormat="1" ht="13.5" customHeight="1">
      <c r="C569" s="604" t="e">
        <f>DATE(#REF!+8,1,1)</f>
        <v>#REF!</v>
      </c>
      <c r="D569" s="605"/>
      <c r="E569" s="613" t="s">
        <v>275</v>
      </c>
      <c r="F569" s="614"/>
      <c r="G569" s="615"/>
      <c r="H569" s="256"/>
      <c r="I569" s="256"/>
      <c r="J569" s="256"/>
      <c r="K569" s="256"/>
      <c r="L569" s="256"/>
      <c r="M569" s="256"/>
      <c r="N569" s="256"/>
      <c r="O569" s="256"/>
      <c r="P569" s="256"/>
      <c r="Q569" s="256"/>
      <c r="R569" s="256"/>
      <c r="S569" s="256"/>
      <c r="T569" s="255"/>
      <c r="U569" s="621"/>
      <c r="V569" s="622"/>
      <c r="W569" s="622"/>
      <c r="X569" s="622"/>
      <c r="Y569" s="622"/>
      <c r="Z569" s="623"/>
      <c r="AA569" s="257"/>
      <c r="AB569" s="257"/>
      <c r="AC569" s="257"/>
      <c r="AD569" s="604" t="e">
        <f>DATE(#REF!+8,1,1)</f>
        <v>#REF!</v>
      </c>
      <c r="AE569" s="605"/>
      <c r="AF569" s="613" t="s">
        <v>198</v>
      </c>
      <c r="AG569" s="614"/>
      <c r="AH569" s="615"/>
      <c r="AI569" s="258" t="str">
        <f>IF(COUNT(S567,H569)&lt;&gt;2,"",ROUND(MIN(S567,H569)*H548,#REF!))</f>
        <v/>
      </c>
      <c r="AJ569" s="258" t="str">
        <f>IF(COUNT(H569,I569)&lt;&gt;2,"",ROUND(MIN(H569,I569)*I548,#REF!))</f>
        <v/>
      </c>
      <c r="AK569" s="258" t="str">
        <f>IF(COUNT(I569,J569)&lt;&gt;2,"",ROUND(MIN(I569,J569)*J548,#REF!))</f>
        <v/>
      </c>
      <c r="AL569" s="258" t="str">
        <f>IF(COUNT(J569,K569)&lt;&gt;2,"",ROUND(MIN(J569,K569)*K548,#REF!))</f>
        <v/>
      </c>
      <c r="AM569" s="258" t="str">
        <f>IF(COUNT(K569,L569)&lt;&gt;2,"",ROUND(MIN(K569,L569)*L548,#REF!))</f>
        <v/>
      </c>
      <c r="AN569" s="258" t="str">
        <f>IF(COUNT(L569,M569)&lt;&gt;2,"",ROUND(MIN(L569,M569)*M548,#REF!))</f>
        <v/>
      </c>
      <c r="AO569" s="258" t="str">
        <f>IF(COUNT(M569,N569)&lt;&gt;2,"",ROUND(MIN(M569,N569)*N548,#REF!))</f>
        <v/>
      </c>
      <c r="AP569" s="258" t="str">
        <f>IF(COUNT(N569,O569)&lt;&gt;2,"",ROUND(MIN(N569,O569)*O548,#REF!))</f>
        <v/>
      </c>
      <c r="AQ569" s="258" t="str">
        <f>IF(COUNT(O569,P569)&lt;&gt;2,"",ROUND(MIN(O569,P569)*P548,#REF!))</f>
        <v/>
      </c>
      <c r="AR569" s="258" t="str">
        <f>IF(COUNT(P569,Q569)&lt;&gt;2,"",ROUND(MIN(P569,Q569)*Q548,#REF!))</f>
        <v/>
      </c>
      <c r="AS569" s="258" t="str">
        <f>IF(COUNT(Q569,R569)&lt;&gt;2,"",ROUND(MIN(Q569,R569)*R548,#REF!))</f>
        <v/>
      </c>
      <c r="AT569" s="258" t="str">
        <f>IF(COUNT(R569,S569)&lt;&gt;2,"",ROUND(MIN(R569,S569)*S548,#REF!))</f>
        <v/>
      </c>
      <c r="AU569" s="255"/>
      <c r="AX569" s="569" t="str">
        <f>IF(C583="","",C583)</f>
        <v/>
      </c>
      <c r="AY569" s="569"/>
      <c r="AZ569" s="587" t="str">
        <f>IF(E583="","",E583)</f>
        <v/>
      </c>
      <c r="BA569" s="590" t="str">
        <f ca="1">IF(F583="","",F583)</f>
        <v/>
      </c>
      <c r="BB569" s="590"/>
      <c r="BC569" s="590"/>
      <c r="BD569" s="587" t="str">
        <f>IF(I583="","",I583)</f>
        <v/>
      </c>
      <c r="BE569" s="578" t="e">
        <f>IF(#REF!="発電事業者","送電電力（MW）","受電電力（MW）")</f>
        <v>#REF!</v>
      </c>
      <c r="BF569" s="579"/>
      <c r="BG569" s="325" t="str">
        <f>IF(COUNT(BG548,L583)=2,ROUND(BG548*L583/SUM(L579:L588),#REF!),"")</f>
        <v/>
      </c>
      <c r="BH569" s="325" t="str">
        <f>IF(COUNT(BH548,M583)=2,ROUND(BH548*M583/SUM(M579:M588),#REF!),"")</f>
        <v/>
      </c>
      <c r="BI569" s="325" t="str">
        <f>IF(COUNT(BI548,N583)=2,ROUND(BI548*N583/SUM(N579:N588),#REF!),"")</f>
        <v/>
      </c>
      <c r="BJ569" s="325" t="str">
        <f>IF(COUNT(BJ548,O583)=2,ROUND(BJ548*O583/SUM(O579:O588),#REF!),"")</f>
        <v/>
      </c>
      <c r="BK569" s="325" t="str">
        <f>IF(COUNT(BK548,P583)=2,ROUND(BK548*P583/SUM(P579:P588),#REF!),"")</f>
        <v/>
      </c>
      <c r="BL569" s="325" t="str">
        <f>IF(COUNT(BL548,Q583)=2,ROUND(BL548*Q583/SUM(Q579:Q588),#REF!),"")</f>
        <v/>
      </c>
      <c r="BM569" s="325" t="str">
        <f>IF(COUNT(BM548,R583)=2,ROUND(BM548*R583/SUM(R579:R588),#REF!),"")</f>
        <v/>
      </c>
      <c r="BN569" s="325" t="str">
        <f>IF(COUNT(BN548,S583)=2,ROUND(BN548*S583/SUM(S579:S588),#REF!),"")</f>
        <v/>
      </c>
      <c r="BO569" s="325" t="str">
        <f>IF(COUNT(BO548,T583)=2,ROUND(BO548*T583/SUM(T579:T588),#REF!),"")</f>
        <v/>
      </c>
      <c r="BP569" s="325" t="str">
        <f>IF(COUNT(BP548,U583)=2,ROUND(BP548*U583/SUM(U579:U588),#REF!),"")</f>
        <v/>
      </c>
      <c r="BQ569" s="325" t="str">
        <f>IF(COUNT(BQ548,V583)=2,ROUND(BQ548*V583/SUM(V579:V588),#REF!),"")</f>
        <v/>
      </c>
      <c r="BR569" s="325" t="str">
        <f>IF(COUNT(BR548,W583)=2,ROUND(BR548*W583/SUM(W579:W588),#REF!),"")</f>
        <v/>
      </c>
      <c r="BS569" s="569" t="e">
        <f>IF(#REF!="発電事業者","送電電力（MW）","受電電力（MW）")</f>
        <v>#REF!</v>
      </c>
      <c r="BT569" s="569"/>
      <c r="BU569" s="569"/>
      <c r="BV569" s="323" t="s">
        <v>171</v>
      </c>
      <c r="BW569" s="580"/>
      <c r="BX569" s="580"/>
      <c r="BY569" s="325" t="str">
        <f>IF(COUNT(BY548,X583)=2,ROUND(BY548*X583/SUM(X579:X588),#REF!),"")</f>
        <v/>
      </c>
      <c r="BZ569" s="325" t="str">
        <f>IF(COUNT(BZ548,Y583)=2,ROUND(BZ548*Y583/SUM(Y579:Y588),#REF!),"")</f>
        <v/>
      </c>
      <c r="CA569" s="325" t="str">
        <f>IF(COUNT(CA548,Z583)=2,ROUND(CA548*Z583/SUM(Z579:Z588),#REF!),"")</f>
        <v/>
      </c>
      <c r="CB569" s="325" t="str">
        <f>IF(COUNT(CB548,AA583)=2,ROUND(CB548*AA583/SUM(AA579:AA588),#REF!),"")</f>
        <v/>
      </c>
      <c r="CC569" s="325" t="str">
        <f>IF(COUNT(CC548,AB583)=2,ROUND(CC548*AB583/SUM(AB579:AB588),#REF!),"")</f>
        <v/>
      </c>
      <c r="CD569" s="325" t="str">
        <f>IF(COUNT(CD548,AC583)=2,ROUND(CD548*AC583/SUM(AC579:AC588),#REF!),"")</f>
        <v/>
      </c>
      <c r="CE569" s="325" t="str">
        <f>IF(COUNT(CE548,AD583)=2,ROUND(CE548*AD583/SUM(AD579:AD588),#REF!),"")</f>
        <v/>
      </c>
      <c r="CF569" s="325" t="str">
        <f>IF(COUNT(CF548,AE583)=2,ROUND(CF548*AE583/SUM(AE579:AE588),#REF!),"")</f>
        <v/>
      </c>
      <c r="CG569" s="325" t="str">
        <f>IF(COUNT(CG548,AF583)=2,ROUND(CG548*AF583/SUM(AF579:AF588),#REF!),"")</f>
        <v/>
      </c>
      <c r="CH569" s="563" t="s">
        <v>117</v>
      </c>
      <c r="CI569" s="563"/>
      <c r="CJ569" s="563"/>
      <c r="CK569" s="563"/>
      <c r="CL569" s="563"/>
      <c r="CM569" s="563"/>
      <c r="CN569" s="563"/>
      <c r="CO569" s="563"/>
      <c r="CP569" s="563"/>
      <c r="CQ569" s="563"/>
    </row>
    <row r="570" spans="3:97" s="243" customFormat="1" ht="13.5" customHeight="1">
      <c r="C570" s="606"/>
      <c r="D570" s="607"/>
      <c r="E570" s="608" t="s">
        <v>212</v>
      </c>
      <c r="F570" s="609"/>
      <c r="G570" s="610"/>
      <c r="H570" s="261"/>
      <c r="I570" s="261"/>
      <c r="J570" s="261"/>
      <c r="K570" s="261"/>
      <c r="L570" s="261"/>
      <c r="M570" s="261"/>
      <c r="N570" s="261"/>
      <c r="O570" s="261"/>
      <c r="P570" s="261"/>
      <c r="Q570" s="261"/>
      <c r="R570" s="261"/>
      <c r="S570" s="261"/>
      <c r="T570" s="262" t="str">
        <f>IF(COUNT(H570:S570)=0,"",SUMPRODUCT(ROUND(H570:S570,#REF!)))</f>
        <v/>
      </c>
      <c r="U570" s="624"/>
      <c r="V570" s="625"/>
      <c r="W570" s="625"/>
      <c r="X570" s="625"/>
      <c r="Y570" s="625"/>
      <c r="Z570" s="626"/>
      <c r="AA570" s="257"/>
      <c r="AB570" s="257"/>
      <c r="AC570" s="257"/>
      <c r="AD570" s="606"/>
      <c r="AE570" s="607"/>
      <c r="AF570" s="608" t="s">
        <v>199</v>
      </c>
      <c r="AG570" s="609"/>
      <c r="AH570" s="610"/>
      <c r="AI570" s="264" t="str">
        <f t="shared" ref="AI570:AT570" si="141">IF(COUNT(H569:H570)=0,"",ROUND(H570/(H569*24*AI548/1000),3))</f>
        <v/>
      </c>
      <c r="AJ570" s="264" t="str">
        <f t="shared" si="141"/>
        <v/>
      </c>
      <c r="AK570" s="264" t="str">
        <f t="shared" si="141"/>
        <v/>
      </c>
      <c r="AL570" s="264" t="str">
        <f t="shared" si="141"/>
        <v/>
      </c>
      <c r="AM570" s="264" t="str">
        <f t="shared" si="141"/>
        <v/>
      </c>
      <c r="AN570" s="264" t="str">
        <f t="shared" si="141"/>
        <v/>
      </c>
      <c r="AO570" s="264" t="str">
        <f t="shared" si="141"/>
        <v/>
      </c>
      <c r="AP570" s="264" t="str">
        <f t="shared" si="141"/>
        <v/>
      </c>
      <c r="AQ570" s="264" t="str">
        <f t="shared" si="141"/>
        <v/>
      </c>
      <c r="AR570" s="264" t="str">
        <f t="shared" si="141"/>
        <v/>
      </c>
      <c r="AS570" s="264" t="str">
        <f t="shared" si="141"/>
        <v/>
      </c>
      <c r="AT570" s="264" t="str">
        <f t="shared" si="141"/>
        <v/>
      </c>
      <c r="AU570" s="265" t="str">
        <f>IF(COUNT(AI570:AT570)=0,"",AVERAGE(AI570:AT570))</f>
        <v/>
      </c>
      <c r="AX570" s="569"/>
      <c r="AY570" s="569"/>
      <c r="AZ570" s="588"/>
      <c r="BA570" s="590"/>
      <c r="BB570" s="590"/>
      <c r="BC570" s="590"/>
      <c r="BD570" s="588"/>
      <c r="BE570" s="583"/>
      <c r="BF570" s="584"/>
      <c r="BG570" s="259"/>
      <c r="BH570" s="259"/>
      <c r="BI570" s="259"/>
      <c r="BJ570" s="259"/>
      <c r="BK570" s="259"/>
      <c r="BL570" s="259"/>
      <c r="BM570" s="259"/>
      <c r="BN570" s="259"/>
      <c r="BO570" s="259"/>
      <c r="BP570" s="259"/>
      <c r="BQ570" s="259"/>
      <c r="BR570" s="259"/>
      <c r="BS570" s="569"/>
      <c r="BT570" s="569"/>
      <c r="BU570" s="569"/>
      <c r="BV570" s="323" t="s">
        <v>172</v>
      </c>
      <c r="BW570" s="581"/>
      <c r="BX570" s="581"/>
      <c r="BY570" s="325" t="str">
        <f>IF(COUNT(BY549,X583)=2,ROUND(BY549*X583/SUM(X579:X588),#REF!),"")</f>
        <v/>
      </c>
      <c r="BZ570" s="325" t="str">
        <f>IF(COUNT(BZ549,Y583)=2,ROUND(BZ549*Y583/SUM(Y579:Y588),#REF!),"")</f>
        <v/>
      </c>
      <c r="CA570" s="325" t="str">
        <f>IF(COUNT(CA549,Z583)=2,ROUND(CA549*Z583/SUM(Z579:Z588),#REF!),"")</f>
        <v/>
      </c>
      <c r="CB570" s="325" t="str">
        <f>IF(COUNT(CB549,AA583)=2,ROUND(CB549*AA583/SUM(AA579:AA588),#REF!),"")</f>
        <v/>
      </c>
      <c r="CC570" s="325" t="str">
        <f>IF(COUNT(CC549,AB583)=2,ROUND(CC549*AB583/SUM(AB579:AB588),#REF!),"")</f>
        <v/>
      </c>
      <c r="CD570" s="325" t="str">
        <f>IF(COUNT(CD549,AC583)=2,ROUND(CD549*AC583/SUM(AC579:AC588),#REF!),"")</f>
        <v/>
      </c>
      <c r="CE570" s="325" t="str">
        <f>IF(COUNT(CE549,AD583)=2,ROUND(CE549*AD583/SUM(AD579:AD588),#REF!),"")</f>
        <v/>
      </c>
      <c r="CF570" s="325" t="str">
        <f>IF(COUNT(CF549,AE583)=2,ROUND(CF549*AE583/SUM(AE579:AE588),#REF!),"")</f>
        <v/>
      </c>
      <c r="CG570" s="325" t="str">
        <f>IF(COUNT(CG549,AF583)=2,ROUND(CG549*AF583/SUM(AF579:AF588),#REF!),"")</f>
        <v/>
      </c>
      <c r="CH570" s="564" t="str">
        <f>IF(CH569="","",CH569)</f>
        <v>風力</v>
      </c>
      <c r="CI570" s="564"/>
      <c r="CJ570" s="564"/>
      <c r="CK570" s="564"/>
      <c r="CL570" s="564"/>
      <c r="CM570" s="564"/>
      <c r="CN570" s="564"/>
      <c r="CO570" s="564"/>
      <c r="CP570" s="564"/>
      <c r="CQ570" s="564"/>
    </row>
    <row r="571" spans="3:97" s="243" customFormat="1" ht="13.5" customHeight="1">
      <c r="C571" s="604" t="e">
        <f>DATE(#REF!+9,1,1)</f>
        <v>#REF!</v>
      </c>
      <c r="D571" s="605"/>
      <c r="E571" s="613" t="s">
        <v>275</v>
      </c>
      <c r="F571" s="614"/>
      <c r="G571" s="615"/>
      <c r="H571" s="256"/>
      <c r="I571" s="256"/>
      <c r="J571" s="256"/>
      <c r="K571" s="256"/>
      <c r="L571" s="256"/>
      <c r="M571" s="256"/>
      <c r="N571" s="256"/>
      <c r="O571" s="256"/>
      <c r="P571" s="256"/>
      <c r="Q571" s="256"/>
      <c r="R571" s="256"/>
      <c r="S571" s="256"/>
      <c r="T571" s="255"/>
      <c r="U571" s="613" t="s">
        <v>210</v>
      </c>
      <c r="V571" s="614"/>
      <c r="W571" s="614"/>
      <c r="X571" s="615"/>
      <c r="Y571" s="616" t="str">
        <f>IF(COUNT(S571)=0,"",ROUND(S571,#REF!))</f>
        <v/>
      </c>
      <c r="Z571" s="617"/>
      <c r="AA571" s="257"/>
      <c r="AB571" s="257"/>
      <c r="AC571" s="257"/>
      <c r="AD571" s="604" t="e">
        <f>DATE(#REF!+9,1,1)</f>
        <v>#REF!</v>
      </c>
      <c r="AE571" s="605"/>
      <c r="AF571" s="613" t="s">
        <v>198</v>
      </c>
      <c r="AG571" s="614"/>
      <c r="AH571" s="615"/>
      <c r="AI571" s="258" t="str">
        <f>IF(COUNT(S569,H571)&lt;&gt;2,"",ROUND(MIN(S569,H571)*H548,#REF!))</f>
        <v/>
      </c>
      <c r="AJ571" s="258" t="str">
        <f>IF(COUNT(H571,I571)&lt;&gt;2,"",ROUND(MIN(H571,I571)*I548,#REF!))</f>
        <v/>
      </c>
      <c r="AK571" s="258" t="str">
        <f>IF(COUNT(I571,J571)&lt;&gt;2,"",ROUND(MIN(I571,J571)*J548,#REF!))</f>
        <v/>
      </c>
      <c r="AL571" s="258" t="str">
        <f>IF(COUNT(J571,K571)&lt;&gt;2,"",ROUND(MIN(J571,K571)*K548,#REF!))</f>
        <v/>
      </c>
      <c r="AM571" s="258" t="str">
        <f>IF(COUNT(K571,L571)&lt;&gt;2,"",ROUND(MIN(K571,L571)*L548,#REF!))</f>
        <v/>
      </c>
      <c r="AN571" s="258" t="str">
        <f>IF(COUNT(L571,M571)&lt;&gt;2,"",ROUND(MIN(L571,M571)*M548,#REF!))</f>
        <v/>
      </c>
      <c r="AO571" s="258" t="str">
        <f>IF(COUNT(M571,N571)&lt;&gt;2,"",ROUND(MIN(M571,N571)*N548,#REF!))</f>
        <v/>
      </c>
      <c r="AP571" s="258" t="str">
        <f>IF(COUNT(N571,O571)&lt;&gt;2,"",ROUND(MIN(N571,O571)*O548,#REF!))</f>
        <v/>
      </c>
      <c r="AQ571" s="258" t="str">
        <f>IF(COUNT(O571,P571)&lt;&gt;2,"",ROUND(MIN(O571,P571)*P548,#REF!))</f>
        <v/>
      </c>
      <c r="AR571" s="258" t="str">
        <f>IF(COUNT(P571,Q571)&lt;&gt;2,"",ROUND(MIN(P571,Q571)*Q548,#REF!))</f>
        <v/>
      </c>
      <c r="AS571" s="258" t="str">
        <f>IF(COUNT(Q571,R571)&lt;&gt;2,"",ROUND(MIN(Q571,R571)*R548,#REF!))</f>
        <v/>
      </c>
      <c r="AT571" s="258" t="str">
        <f>IF(COUNT(R571,S571)&lt;&gt;2,"",ROUND(MIN(R571,S571)*S548,#REF!))</f>
        <v/>
      </c>
      <c r="AU571" s="255"/>
      <c r="AX571" s="569"/>
      <c r="AY571" s="569"/>
      <c r="AZ571" s="589"/>
      <c r="BA571" s="590"/>
      <c r="BB571" s="590"/>
      <c r="BC571" s="590"/>
      <c r="BD571" s="589"/>
      <c r="BE571" s="585" t="e">
        <f>IF(#REF!="発電事業者","月間送電電力量（GWh）","月間受電電力量（GWh）")</f>
        <v>#REF!</v>
      </c>
      <c r="BF571" s="586"/>
      <c r="BG571" s="325" t="str">
        <f>IF(COUNT(BG550,L583)=2,ROUND(BG550*L583/SUM(L579:L588),#REF!),"")</f>
        <v/>
      </c>
      <c r="BH571" s="325" t="str">
        <f>IF(COUNT(BH550,M583)=2,ROUND(BH550*M583/SUM(M579:M588),#REF!),"")</f>
        <v/>
      </c>
      <c r="BI571" s="325" t="str">
        <f>IF(COUNT(BI550,N583)=2,ROUND(BI550*N583/SUM(N579:N588),#REF!),"")</f>
        <v/>
      </c>
      <c r="BJ571" s="325" t="str">
        <f>IF(COUNT(BJ550,O583)=2,ROUND(BJ550*O583/SUM(O579:O588),#REF!),"")</f>
        <v/>
      </c>
      <c r="BK571" s="325" t="str">
        <f>IF(COUNT(BK550,P583)=2,ROUND(BK550*P583/SUM(P579:P588),#REF!),"")</f>
        <v/>
      </c>
      <c r="BL571" s="325" t="str">
        <f>IF(COUNT(BL550,Q583)=2,ROUND(BL550*Q583/SUM(Q579:Q588),#REF!),"")</f>
        <v/>
      </c>
      <c r="BM571" s="325" t="str">
        <f>IF(COUNT(BM550,R583)=2,ROUND(BM550*R583/SUM(R579:R588),#REF!),"")</f>
        <v/>
      </c>
      <c r="BN571" s="325" t="str">
        <f>IF(COUNT(BN550,S583)=2,ROUND(BN550*S583/SUM(S579:S588),#REF!),"")</f>
        <v/>
      </c>
      <c r="BO571" s="325" t="str">
        <f>IF(COUNT(BO550,T583)=2,ROUND(BO550*T583/SUM(T579:T588),#REF!),"")</f>
        <v/>
      </c>
      <c r="BP571" s="325" t="str">
        <f>IF(COUNT(BP550,U583)=2,ROUND(BP550*U583/SUM(U579:U588),#REF!),"")</f>
        <v/>
      </c>
      <c r="BQ571" s="325" t="str">
        <f>IF(COUNT(BQ550,V583)=2,ROUND(BQ550*V583/SUM(V579:V588),#REF!),"")</f>
        <v/>
      </c>
      <c r="BR571" s="325" t="str">
        <f>IF(COUNT(BR550,W583)=2,ROUND(BR550*W583/SUM(W579:W588),#REF!),"")</f>
        <v/>
      </c>
      <c r="BS571" s="569" t="e">
        <f>IF(#REF!="発電事業者","年間送電電力量（GWh）","年間受電電力量（GWh）")</f>
        <v>#REF!</v>
      </c>
      <c r="BT571" s="569"/>
      <c r="BU571" s="569"/>
      <c r="BV571" s="323" t="s">
        <v>25</v>
      </c>
      <c r="BW571" s="582"/>
      <c r="BX571" s="582"/>
      <c r="BY571" s="325" t="str">
        <f>IF(COUNT(BY550,X583)=2,ROUND(BY550*X583/SUM(X579:X588),#REF!),"")</f>
        <v/>
      </c>
      <c r="BZ571" s="325" t="str">
        <f>IF(COUNT(BZ550,Y583)=2,ROUND(BZ550*Y583/SUM(Y579:Y588),#REF!),"")</f>
        <v/>
      </c>
      <c r="CA571" s="325" t="str">
        <f>IF(COUNT(CA550,Z583)=2,ROUND(CA550*Z583/SUM(Z579:Z588),#REF!),"")</f>
        <v/>
      </c>
      <c r="CB571" s="325" t="str">
        <f>IF(COUNT(CB550,AA583)=2,ROUND(CB550*AA583/SUM(AA579:AA588),#REF!),"")</f>
        <v/>
      </c>
      <c r="CC571" s="325" t="str">
        <f>IF(COUNT(CC550,AB583)=2,ROUND(CC550*AB583/SUM(AB579:AB588),#REF!),"")</f>
        <v/>
      </c>
      <c r="CD571" s="325" t="str">
        <f>IF(COUNT(CD550,AC583)=2,ROUND(CD550*AC583/SUM(AC579:AC588),#REF!),"")</f>
        <v/>
      </c>
      <c r="CE571" s="325" t="str">
        <f>IF(COUNT(CE550,AD583)=2,ROUND(CE550*AD583/SUM(AD579:AD588),#REF!),"")</f>
        <v/>
      </c>
      <c r="CF571" s="325" t="str">
        <f>IF(COUNT(CF550,AE583)=2,ROUND(CF550*AE583/SUM(AE579:AE588),#REF!),"")</f>
        <v/>
      </c>
      <c r="CG571" s="325" t="str">
        <f>IF(COUNT(CG550,AF583)=2,ROUND(CG550*AF583/SUM(AF579:AF588),#REF!),"")</f>
        <v/>
      </c>
      <c r="CH571" s="565" t="str">
        <f>IF(COUNTA(AG583)=0,"",AG583)</f>
        <v/>
      </c>
      <c r="CI571" s="565"/>
      <c r="CJ571" s="565"/>
      <c r="CK571" s="565"/>
      <c r="CL571" s="565"/>
      <c r="CM571" s="565"/>
      <c r="CN571" s="565"/>
      <c r="CO571" s="565"/>
      <c r="CP571" s="565"/>
      <c r="CQ571" s="565"/>
    </row>
    <row r="572" spans="3:97" s="243" customFormat="1" ht="13.5" customHeight="1">
      <c r="C572" s="606"/>
      <c r="D572" s="607"/>
      <c r="E572" s="608" t="s">
        <v>212</v>
      </c>
      <c r="F572" s="609"/>
      <c r="G572" s="610"/>
      <c r="H572" s="261"/>
      <c r="I572" s="261"/>
      <c r="J572" s="261"/>
      <c r="K572" s="261"/>
      <c r="L572" s="261"/>
      <c r="M572" s="261"/>
      <c r="N572" s="261"/>
      <c r="O572" s="261"/>
      <c r="P572" s="261"/>
      <c r="Q572" s="261"/>
      <c r="R572" s="261"/>
      <c r="S572" s="261"/>
      <c r="T572" s="262" t="str">
        <f>IF(COUNT(H572:S572)=0,"",SUMPRODUCT(ROUND(H572:S572,#REF!)))</f>
        <v/>
      </c>
      <c r="U572" s="608" t="s">
        <v>211</v>
      </c>
      <c r="V572" s="609"/>
      <c r="W572" s="609"/>
      <c r="X572" s="610"/>
      <c r="Y572" s="611" t="str">
        <f>IF(COUNT(T572)=0,"",T572)</f>
        <v/>
      </c>
      <c r="Z572" s="612"/>
      <c r="AA572" s="257"/>
      <c r="AB572" s="257"/>
      <c r="AC572" s="257"/>
      <c r="AD572" s="606"/>
      <c r="AE572" s="607"/>
      <c r="AF572" s="608" t="s">
        <v>199</v>
      </c>
      <c r="AG572" s="609"/>
      <c r="AH572" s="610"/>
      <c r="AI572" s="264" t="str">
        <f t="shared" ref="AI572:AT572" si="142">IF(COUNT(H571:H572)=0,"",ROUND(H572/(H571*24*AI548/1000),3))</f>
        <v/>
      </c>
      <c r="AJ572" s="264" t="str">
        <f t="shared" si="142"/>
        <v/>
      </c>
      <c r="AK572" s="264" t="str">
        <f t="shared" si="142"/>
        <v/>
      </c>
      <c r="AL572" s="264" t="str">
        <f t="shared" si="142"/>
        <v/>
      </c>
      <c r="AM572" s="264" t="str">
        <f t="shared" si="142"/>
        <v/>
      </c>
      <c r="AN572" s="264" t="str">
        <f t="shared" si="142"/>
        <v/>
      </c>
      <c r="AO572" s="264" t="str">
        <f t="shared" si="142"/>
        <v/>
      </c>
      <c r="AP572" s="264" t="str">
        <f t="shared" si="142"/>
        <v/>
      </c>
      <c r="AQ572" s="264" t="str">
        <f t="shared" si="142"/>
        <v/>
      </c>
      <c r="AR572" s="264" t="str">
        <f t="shared" si="142"/>
        <v/>
      </c>
      <c r="AS572" s="264" t="str">
        <f t="shared" si="142"/>
        <v/>
      </c>
      <c r="AT572" s="264" t="str">
        <f t="shared" si="142"/>
        <v/>
      </c>
      <c r="AU572" s="265" t="str">
        <f>IF(COUNT(AI572:AT572)=0,"",AVERAGE(AI572:AT572))</f>
        <v/>
      </c>
      <c r="AX572" s="569" t="str">
        <f>IF(C584="","",C584)</f>
        <v/>
      </c>
      <c r="AY572" s="569"/>
      <c r="AZ572" s="587" t="str">
        <f>IF(E584="","",E584)</f>
        <v/>
      </c>
      <c r="BA572" s="590" t="str">
        <f ca="1">IF(F584="","",F584)</f>
        <v/>
      </c>
      <c r="BB572" s="590"/>
      <c r="BC572" s="590"/>
      <c r="BD572" s="587" t="str">
        <f>IF(I584="","",I584)</f>
        <v/>
      </c>
      <c r="BE572" s="578" t="e">
        <f>IF(#REF!="発電事業者","送電電力（MW）","受電電力（MW）")</f>
        <v>#REF!</v>
      </c>
      <c r="BF572" s="579"/>
      <c r="BG572" s="325" t="str">
        <f>IF(COUNT(BG548,L584)=2,ROUND(BG548*L584/SUM(L579:L588),#REF!),"")</f>
        <v/>
      </c>
      <c r="BH572" s="325" t="str">
        <f>IF(COUNT(BH548,M584)=2,ROUND(BH548*M584/SUM(M579:M588),#REF!),"")</f>
        <v/>
      </c>
      <c r="BI572" s="325" t="str">
        <f>IF(COUNT(BI548,N584)=2,ROUND(BI548*N584/SUM(N579:N588),#REF!),"")</f>
        <v/>
      </c>
      <c r="BJ572" s="325" t="str">
        <f>IF(COUNT(BJ548,O584)=2,ROUND(BJ548*O584/SUM(O579:O588),#REF!),"")</f>
        <v/>
      </c>
      <c r="BK572" s="325" t="str">
        <f>IF(COUNT(BK548,P584)=2,ROUND(BK548*P584/SUM(P579:P588),#REF!),"")</f>
        <v/>
      </c>
      <c r="BL572" s="325" t="str">
        <f>IF(COUNT(BL548,Q584)=2,ROUND(BL548*Q584/SUM(Q579:Q588),#REF!),"")</f>
        <v/>
      </c>
      <c r="BM572" s="325" t="str">
        <f>IF(COUNT(BM548,R584)=2,ROUND(BM548*R584/SUM(R579:R588),#REF!),"")</f>
        <v/>
      </c>
      <c r="BN572" s="325" t="str">
        <f>IF(COUNT(BN548,S584)=2,ROUND(BN548*S584/SUM(S579:S588),#REF!),"")</f>
        <v/>
      </c>
      <c r="BO572" s="325" t="str">
        <f>IF(COUNT(BO548,T584)=2,ROUND(BO548*T584/SUM(T579:T588),#REF!),"")</f>
        <v/>
      </c>
      <c r="BP572" s="325" t="str">
        <f>IF(COUNT(BP548,U584)=2,ROUND(BP548*U584/SUM(U579:U588),#REF!),"")</f>
        <v/>
      </c>
      <c r="BQ572" s="325" t="str">
        <f>IF(COUNT(BQ548,V584)=2,ROUND(BQ548*V584/SUM(V579:V588),#REF!),"")</f>
        <v/>
      </c>
      <c r="BR572" s="325" t="str">
        <f>IF(COUNT(BR548,W584)=2,ROUND(BR548*W584/SUM(W579:W588),#REF!),"")</f>
        <v/>
      </c>
      <c r="BS572" s="569" t="e">
        <f>IF(#REF!="発電事業者","送電電力（MW）","受電電力（MW）")</f>
        <v>#REF!</v>
      </c>
      <c r="BT572" s="569"/>
      <c r="BU572" s="569"/>
      <c r="BV572" s="323" t="s">
        <v>171</v>
      </c>
      <c r="BW572" s="580"/>
      <c r="BX572" s="580"/>
      <c r="BY572" s="325" t="str">
        <f>IF(COUNT(BY548,X584)=2,ROUND(BY548*X584/SUM(X579:X588),#REF!),"")</f>
        <v/>
      </c>
      <c r="BZ572" s="325" t="str">
        <f>IF(COUNT(BZ548,Y584)=2,ROUND(BZ548*Y584/SUM(Y579:Y588),#REF!),"")</f>
        <v/>
      </c>
      <c r="CA572" s="325" t="str">
        <f>IF(COUNT(CA548,Z584)=2,ROUND(CA548*Z584/SUM(Z579:Z588),#REF!),"")</f>
        <v/>
      </c>
      <c r="CB572" s="325" t="str">
        <f>IF(COUNT(CB548,AA584)=2,ROUND(CB548*AA584/SUM(AA579:AA588),#REF!),"")</f>
        <v/>
      </c>
      <c r="CC572" s="325" t="str">
        <f>IF(COUNT(CC548,AB584)=2,ROUND(CC548*AB584/SUM(AB579:AB588),#REF!),"")</f>
        <v/>
      </c>
      <c r="CD572" s="325" t="str">
        <f>IF(COUNT(CD548,AC584)=2,ROUND(CD548*AC584/SUM(AC579:AC588),#REF!),"")</f>
        <v/>
      </c>
      <c r="CE572" s="325" t="str">
        <f>IF(COUNT(CE548,AD584)=2,ROUND(CE548*AD584/SUM(AD579:AD588),#REF!),"")</f>
        <v/>
      </c>
      <c r="CF572" s="325" t="str">
        <f>IF(COUNT(CF548,AE584)=2,ROUND(CF548*AE584/SUM(AE579:AE588),#REF!),"")</f>
        <v/>
      </c>
      <c r="CG572" s="325" t="str">
        <f>IF(COUNT(CG548,AF584)=2,ROUND(CG548*AF584/SUM(AF579:AF588),#REF!),"")</f>
        <v/>
      </c>
      <c r="CH572" s="563" t="s">
        <v>117</v>
      </c>
      <c r="CI572" s="563"/>
      <c r="CJ572" s="563"/>
      <c r="CK572" s="563"/>
      <c r="CL572" s="563"/>
      <c r="CM572" s="563"/>
      <c r="CN572" s="563"/>
      <c r="CO572" s="563"/>
      <c r="CP572" s="563"/>
      <c r="CQ572" s="563"/>
    </row>
    <row r="573" spans="3:97" s="243" customFormat="1" ht="13.5" customHeight="1">
      <c r="C573" s="273"/>
      <c r="D573" s="273"/>
      <c r="E573" s="245"/>
      <c r="F573" s="245"/>
      <c r="G573" s="245"/>
      <c r="H573" s="257"/>
      <c r="I573" s="257"/>
      <c r="J573" s="257"/>
      <c r="K573" s="257"/>
      <c r="L573" s="257"/>
      <c r="M573" s="257"/>
      <c r="N573" s="257"/>
      <c r="O573" s="257"/>
      <c r="P573" s="257"/>
      <c r="Q573" s="257"/>
      <c r="R573" s="257"/>
      <c r="S573" s="257"/>
      <c r="T573" s="257"/>
      <c r="U573" s="245"/>
      <c r="V573" s="245"/>
      <c r="W573" s="245"/>
      <c r="X573" s="245"/>
      <c r="Y573" s="274"/>
      <c r="Z573" s="274"/>
      <c r="AA573" s="257"/>
      <c r="AB573" s="257"/>
      <c r="AC573" s="257"/>
      <c r="AD573" s="273"/>
      <c r="AE573" s="273"/>
      <c r="AF573" s="245"/>
      <c r="AG573" s="245"/>
      <c r="AH573" s="245"/>
      <c r="AI573" s="271"/>
      <c r="AJ573" s="271"/>
      <c r="AK573" s="271"/>
      <c r="AL573" s="271"/>
      <c r="AM573" s="271"/>
      <c r="AN573" s="271"/>
      <c r="AO573" s="271"/>
      <c r="AP573" s="271"/>
      <c r="AQ573" s="271"/>
      <c r="AR573" s="271"/>
      <c r="AS573" s="271"/>
      <c r="AT573" s="271"/>
      <c r="AU573" s="272"/>
      <c r="AV573" s="275"/>
      <c r="AX573" s="569"/>
      <c r="AY573" s="569"/>
      <c r="AZ573" s="588"/>
      <c r="BA573" s="590"/>
      <c r="BB573" s="590"/>
      <c r="BC573" s="590"/>
      <c r="BD573" s="588"/>
      <c r="BE573" s="583"/>
      <c r="BF573" s="584"/>
      <c r="BG573" s="259"/>
      <c r="BH573" s="259"/>
      <c r="BI573" s="259"/>
      <c r="BJ573" s="259"/>
      <c r="BK573" s="259"/>
      <c r="BL573" s="259"/>
      <c r="BM573" s="259"/>
      <c r="BN573" s="259"/>
      <c r="BO573" s="259"/>
      <c r="BP573" s="259"/>
      <c r="BQ573" s="259"/>
      <c r="BR573" s="259"/>
      <c r="BS573" s="569"/>
      <c r="BT573" s="569"/>
      <c r="BU573" s="569"/>
      <c r="BV573" s="323" t="s">
        <v>172</v>
      </c>
      <c r="BW573" s="581"/>
      <c r="BX573" s="581"/>
      <c r="BY573" s="325" t="str">
        <f>IF(COUNT(BY549,X584)=2,ROUND(BY549*X584/SUM(X579:X588),#REF!),"")</f>
        <v/>
      </c>
      <c r="BZ573" s="325" t="str">
        <f>IF(COUNT(BZ549,Y584)=2,ROUND(BZ549*Y584/SUM(Y579:Y588),#REF!),"")</f>
        <v/>
      </c>
      <c r="CA573" s="325" t="str">
        <f>IF(COUNT(CA549,Z584)=2,ROUND(CA549*Z584/SUM(Z579:Z588),#REF!),"")</f>
        <v/>
      </c>
      <c r="CB573" s="325" t="str">
        <f>IF(COUNT(CB549,AA584)=2,ROUND(CB549*AA584/SUM(AA579:AA588),#REF!),"")</f>
        <v/>
      </c>
      <c r="CC573" s="325" t="str">
        <f>IF(COUNT(CC549,AB584)=2,ROUND(CC549*AB584/SUM(AB579:AB588),#REF!),"")</f>
        <v/>
      </c>
      <c r="CD573" s="325" t="str">
        <f>IF(COUNT(CD549,AC584)=2,ROUND(CD549*AC584/SUM(AC579:AC588),#REF!),"")</f>
        <v/>
      </c>
      <c r="CE573" s="325" t="str">
        <f>IF(COUNT(CE549,AD584)=2,ROUND(CE549*AD584/SUM(AD579:AD588),#REF!),"")</f>
        <v/>
      </c>
      <c r="CF573" s="325" t="str">
        <f>IF(COUNT(CF549,AE584)=2,ROUND(CF549*AE584/SUM(AE579:AE588),#REF!),"")</f>
        <v/>
      </c>
      <c r="CG573" s="325" t="str">
        <f>IF(COUNT(CG549,AF584)=2,ROUND(CG549*AF584/SUM(AF579:AF588),#REF!),"")</f>
        <v/>
      </c>
      <c r="CH573" s="564" t="str">
        <f>IF(CH572="","",CH572)</f>
        <v>風力</v>
      </c>
      <c r="CI573" s="564"/>
      <c r="CJ573" s="564"/>
      <c r="CK573" s="564"/>
      <c r="CL573" s="564"/>
      <c r="CM573" s="564"/>
      <c r="CN573" s="564"/>
      <c r="CO573" s="564"/>
      <c r="CP573" s="564"/>
      <c r="CQ573" s="564"/>
      <c r="CR573" s="271"/>
      <c r="CS573" s="271"/>
    </row>
    <row r="574" spans="3:97" s="243" customFormat="1" ht="13.5" customHeight="1">
      <c r="I574" s="257"/>
      <c r="J574" s="257"/>
      <c r="K574" s="257"/>
      <c r="L574" s="257"/>
      <c r="M574" s="257"/>
      <c r="N574" s="257"/>
      <c r="O574" s="257"/>
      <c r="P574" s="257"/>
      <c r="Q574" s="257"/>
      <c r="R574" s="257"/>
      <c r="S574" s="257"/>
      <c r="T574" s="257"/>
      <c r="U574" s="245"/>
      <c r="V574" s="245"/>
      <c r="W574" s="245"/>
      <c r="X574" s="245"/>
      <c r="Y574" s="274"/>
      <c r="Z574" s="274"/>
      <c r="AA574" s="257"/>
      <c r="AB574" s="257"/>
      <c r="AC574" s="257"/>
      <c r="AD574" s="273"/>
      <c r="AE574" s="273"/>
      <c r="AF574" s="245"/>
      <c r="AG574" s="245"/>
      <c r="AH574" s="245"/>
      <c r="AI574" s="271"/>
      <c r="AJ574" s="271"/>
      <c r="AK574" s="271"/>
      <c r="AL574" s="271"/>
      <c r="AM574" s="271"/>
      <c r="AN574" s="271"/>
      <c r="AO574" s="271"/>
      <c r="AP574" s="271"/>
      <c r="AQ574" s="271"/>
      <c r="AR574" s="271"/>
      <c r="AS574" s="271"/>
      <c r="AT574" s="271"/>
      <c r="AU574" s="272"/>
      <c r="AV574" s="257"/>
      <c r="AX574" s="569"/>
      <c r="AY574" s="569"/>
      <c r="AZ574" s="589"/>
      <c r="BA574" s="590"/>
      <c r="BB574" s="590"/>
      <c r="BC574" s="590"/>
      <c r="BD574" s="589"/>
      <c r="BE574" s="585" t="e">
        <f>IF(#REF!="発電事業者","月間送電電力量（GWh）","月間受電電力量（GWh）")</f>
        <v>#REF!</v>
      </c>
      <c r="BF574" s="586"/>
      <c r="BG574" s="325" t="str">
        <f>IF(COUNT(BG550,L584)=2,ROUND(BG550*L584/SUM(L579:L588),#REF!),"")</f>
        <v/>
      </c>
      <c r="BH574" s="325" t="str">
        <f>IF(COUNT(BH550,M584)=2,ROUND(BH550*M584/SUM(M579:M588),#REF!),"")</f>
        <v/>
      </c>
      <c r="BI574" s="325" t="str">
        <f>IF(COUNT(BI550,N584)=2,ROUND(BI550*N584/SUM(N579:N588),#REF!),"")</f>
        <v/>
      </c>
      <c r="BJ574" s="325" t="str">
        <f>IF(COUNT(BJ550,O584)=2,ROUND(BJ550*O584/SUM(O579:O588),#REF!),"")</f>
        <v/>
      </c>
      <c r="BK574" s="325" t="str">
        <f>IF(COUNT(BK550,P584)=2,ROUND(BK550*P584/SUM(P579:P588),#REF!),"")</f>
        <v/>
      </c>
      <c r="BL574" s="325" t="str">
        <f>IF(COUNT(BL550,Q584)=2,ROUND(BL550*Q584/SUM(Q579:Q588),#REF!),"")</f>
        <v/>
      </c>
      <c r="BM574" s="325" t="str">
        <f>IF(COUNT(BM550,R584)=2,ROUND(BM550*R584/SUM(R579:R588),#REF!),"")</f>
        <v/>
      </c>
      <c r="BN574" s="325" t="str">
        <f>IF(COUNT(BN550,S584)=2,ROUND(BN550*S584/SUM(S579:S588),#REF!),"")</f>
        <v/>
      </c>
      <c r="BO574" s="325" t="str">
        <f>IF(COUNT(BO550,T584)=2,ROUND(BO550*T584/SUM(T579:T588),#REF!),"")</f>
        <v/>
      </c>
      <c r="BP574" s="325" t="str">
        <f>IF(COUNT(BP550,U584)=2,ROUND(BP550*U584/SUM(U579:U588),#REF!),"")</f>
        <v/>
      </c>
      <c r="BQ574" s="325" t="str">
        <f>IF(COUNT(BQ550,V584)=2,ROUND(BQ550*V584/SUM(V579:V588),#REF!),"")</f>
        <v/>
      </c>
      <c r="BR574" s="325" t="str">
        <f>IF(COUNT(BR550,W584)=2,ROUND(BR550*W584/SUM(W579:W588),#REF!),"")</f>
        <v/>
      </c>
      <c r="BS574" s="569" t="e">
        <f>IF(#REF!="発電事業者","年間送電電力量（GWh）","年間受電電力量（GWh）")</f>
        <v>#REF!</v>
      </c>
      <c r="BT574" s="569"/>
      <c r="BU574" s="569"/>
      <c r="BV574" s="323" t="s">
        <v>25</v>
      </c>
      <c r="BW574" s="582"/>
      <c r="BX574" s="582"/>
      <c r="BY574" s="325" t="str">
        <f>IF(COUNT(BY550,X584)=2,ROUND(BY550*X584/SUM(X579:X588),#REF!),"")</f>
        <v/>
      </c>
      <c r="BZ574" s="325" t="str">
        <f>IF(COUNT(BZ550,Y584)=2,ROUND(BZ550*Y584/SUM(Y579:Y588),#REF!),"")</f>
        <v/>
      </c>
      <c r="CA574" s="325" t="str">
        <f>IF(COUNT(CA550,Z584)=2,ROUND(CA550*Z584/SUM(Z579:Z588),#REF!),"")</f>
        <v/>
      </c>
      <c r="CB574" s="325" t="str">
        <f>IF(COUNT(CB550,AA584)=2,ROUND(CB550*AA584/SUM(AA579:AA588),#REF!),"")</f>
        <v/>
      </c>
      <c r="CC574" s="325" t="str">
        <f>IF(COUNT(CC550,AB584)=2,ROUND(CC550*AB584/SUM(AB579:AB588),#REF!),"")</f>
        <v/>
      </c>
      <c r="CD574" s="325" t="str">
        <f>IF(COUNT(CD550,AC584)=2,ROUND(CD550*AC584/SUM(AC579:AC588),#REF!),"")</f>
        <v/>
      </c>
      <c r="CE574" s="325" t="str">
        <f>IF(COUNT(CE550,AD584)=2,ROUND(CE550*AD584/SUM(AD579:AD588),#REF!),"")</f>
        <v/>
      </c>
      <c r="CF574" s="325" t="str">
        <f>IF(COUNT(CF550,AE584)=2,ROUND(CF550*AE584/SUM(AE579:AE588),#REF!),"")</f>
        <v/>
      </c>
      <c r="CG574" s="325" t="str">
        <f>IF(COUNT(CG550,AF584)=2,ROUND(CG550*AF584/SUM(AF579:AF588),#REF!),"")</f>
        <v/>
      </c>
      <c r="CH574" s="565" t="str">
        <f>IF(COUNTA(AG584)=0,"",AG584)</f>
        <v/>
      </c>
      <c r="CI574" s="565"/>
      <c r="CJ574" s="565"/>
      <c r="CK574" s="565"/>
      <c r="CL574" s="565"/>
      <c r="CM574" s="565"/>
      <c r="CN574" s="565"/>
      <c r="CO574" s="565"/>
      <c r="CP574" s="565"/>
      <c r="CQ574" s="565"/>
    </row>
    <row r="575" spans="3:97" s="243" customFormat="1" ht="13.5" customHeight="1">
      <c r="C575" s="273"/>
      <c r="D575" s="273"/>
      <c r="E575" s="245"/>
      <c r="F575" s="245"/>
      <c r="G575" s="245"/>
      <c r="H575" s="257"/>
      <c r="I575" s="257"/>
      <c r="J575" s="257"/>
      <c r="K575" s="257"/>
      <c r="L575" s="257"/>
      <c r="M575" s="257"/>
      <c r="N575" s="257"/>
      <c r="O575" s="257"/>
      <c r="P575" s="257"/>
      <c r="Q575" s="257"/>
      <c r="R575" s="257"/>
      <c r="S575" s="257"/>
      <c r="T575" s="257"/>
      <c r="U575" s="257"/>
      <c r="V575" s="257"/>
      <c r="W575" s="257"/>
      <c r="X575" s="257"/>
      <c r="Y575" s="257"/>
      <c r="Z575" s="257"/>
      <c r="AA575" s="257"/>
      <c r="AB575" s="257"/>
      <c r="AC575" s="257"/>
      <c r="AD575" s="257"/>
      <c r="AE575" s="257"/>
      <c r="AF575" s="257"/>
      <c r="AG575" s="257"/>
      <c r="AH575" s="257"/>
      <c r="AI575" s="257"/>
      <c r="AJ575" s="257"/>
      <c r="AK575" s="257"/>
      <c r="AL575" s="257"/>
      <c r="AM575" s="257"/>
      <c r="AN575" s="257"/>
      <c r="AO575" s="257"/>
      <c r="AP575" s="257"/>
      <c r="AQ575" s="257"/>
      <c r="AR575" s="257"/>
      <c r="AS575" s="257"/>
      <c r="AT575" s="257"/>
      <c r="AU575" s="257"/>
      <c r="AV575" s="275"/>
      <c r="AX575" s="569" t="str">
        <f>IF(C585="","",C585)</f>
        <v/>
      </c>
      <c r="AY575" s="569"/>
      <c r="AZ575" s="587" t="str">
        <f>IF(E585="","",E585)</f>
        <v/>
      </c>
      <c r="BA575" s="590" t="str">
        <f ca="1">IF(F585="","",F585)</f>
        <v/>
      </c>
      <c r="BB575" s="590"/>
      <c r="BC575" s="590"/>
      <c r="BD575" s="587" t="str">
        <f>IF(I585="","",I585)</f>
        <v/>
      </c>
      <c r="BE575" s="578" t="e">
        <f>IF(#REF!="発電事業者","送電電力（MW）","受電電力（MW）")</f>
        <v>#REF!</v>
      </c>
      <c r="BF575" s="579"/>
      <c r="BG575" s="325" t="str">
        <f>IF(COUNT(BG548,L585)=2,ROUND(BG548*L585/SUM(L579:L588),#REF!),"")</f>
        <v/>
      </c>
      <c r="BH575" s="325" t="str">
        <f>IF(COUNT(BH548,M585)=2,ROUND(BH548*M585/SUM(M579:M588),#REF!),"")</f>
        <v/>
      </c>
      <c r="BI575" s="325" t="str">
        <f>IF(COUNT(BI548,N585)=2,ROUND(BI548*N585/SUM(N579:N588),#REF!),"")</f>
        <v/>
      </c>
      <c r="BJ575" s="325" t="str">
        <f>IF(COUNT(BJ548,O585)=2,ROUND(BJ548*O585/SUM(O579:O588),#REF!),"")</f>
        <v/>
      </c>
      <c r="BK575" s="325" t="str">
        <f>IF(COUNT(BK548,P585)=2,ROUND(BK548*P585/SUM(P579:P588),#REF!),"")</f>
        <v/>
      </c>
      <c r="BL575" s="325" t="str">
        <f>IF(COUNT(BL548,Q585)=2,ROUND(BL548*Q585/SUM(Q579:Q588),#REF!),"")</f>
        <v/>
      </c>
      <c r="BM575" s="325" t="str">
        <f>IF(COUNT(BM548,R585)=2,ROUND(BM548*R585/SUM(R579:R588),#REF!),"")</f>
        <v/>
      </c>
      <c r="BN575" s="325" t="str">
        <f>IF(COUNT(BN548,S585)=2,ROUND(BN548*S585/SUM(S579:S588),#REF!),"")</f>
        <v/>
      </c>
      <c r="BO575" s="325" t="str">
        <f>IF(COUNT(BO548,T585)=2,ROUND(BO548*T585/SUM(T579:T588),#REF!),"")</f>
        <v/>
      </c>
      <c r="BP575" s="325" t="str">
        <f>IF(COUNT(BP548,U585)=2,ROUND(BP548*U585/SUM(U579:U588),#REF!),"")</f>
        <v/>
      </c>
      <c r="BQ575" s="325" t="str">
        <f>IF(COUNT(BQ548,V585)=2,ROUND(BQ548*V585/SUM(V579:V588),#REF!),"")</f>
        <v/>
      </c>
      <c r="BR575" s="325" t="str">
        <f>IF(COUNT(BR548,W585)=2,ROUND(BR548*W585/SUM(W579:W588),#REF!),"")</f>
        <v/>
      </c>
      <c r="BS575" s="569" t="e">
        <f>IF(#REF!="発電事業者","送電電力（MW）","受電電力（MW）")</f>
        <v>#REF!</v>
      </c>
      <c r="BT575" s="569"/>
      <c r="BU575" s="569"/>
      <c r="BV575" s="323" t="s">
        <v>171</v>
      </c>
      <c r="BW575" s="580"/>
      <c r="BX575" s="580"/>
      <c r="BY575" s="325" t="str">
        <f>IF(COUNT(BY548,X585)=2,ROUND(BY548*X585/SUM(X579:X588),#REF!),"")</f>
        <v/>
      </c>
      <c r="BZ575" s="325" t="str">
        <f>IF(COUNT(BZ548,Y585)=2,ROUND(BZ548*Y585/SUM(Y579:Y588),#REF!),"")</f>
        <v/>
      </c>
      <c r="CA575" s="325" t="str">
        <f>IF(COUNT(CA548,Z585)=2,ROUND(CA548*Z585/SUM(Z579:Z588),#REF!),"")</f>
        <v/>
      </c>
      <c r="CB575" s="325" t="str">
        <f>IF(COUNT(CB548,AA585)=2,ROUND(CB548*AA585/SUM(AA579:AA588),#REF!),"")</f>
        <v/>
      </c>
      <c r="CC575" s="325" t="str">
        <f>IF(COUNT(CC548,AB585)=2,ROUND(CC548*AB585/SUM(AB579:AB588),#REF!),"")</f>
        <v/>
      </c>
      <c r="CD575" s="325" t="str">
        <f>IF(COUNT(CD548,AC585)=2,ROUND(CD548*AC585/SUM(AC579:AC588),#REF!),"")</f>
        <v/>
      </c>
      <c r="CE575" s="325" t="str">
        <f>IF(COUNT(CE548,AD585)=2,ROUND(CE548*AD585/SUM(AD579:AD588),#REF!),"")</f>
        <v/>
      </c>
      <c r="CF575" s="325" t="str">
        <f>IF(COUNT(CF548,AE585)=2,ROUND(CF548*AE585/SUM(AE579:AE588),#REF!),"")</f>
        <v/>
      </c>
      <c r="CG575" s="325" t="str">
        <f>IF(COUNT(CG548,AF585)=2,ROUND(CG548*AF585/SUM(AF579:AF588),#REF!),"")</f>
        <v/>
      </c>
      <c r="CH575" s="563" t="s">
        <v>117</v>
      </c>
      <c r="CI575" s="563"/>
      <c r="CJ575" s="563"/>
      <c r="CK575" s="563"/>
      <c r="CL575" s="563"/>
      <c r="CM575" s="563"/>
      <c r="CN575" s="563"/>
      <c r="CO575" s="563"/>
      <c r="CP575" s="563"/>
      <c r="CQ575" s="563"/>
    </row>
    <row r="576" spans="3:97" s="243" customFormat="1" ht="13.5" customHeight="1">
      <c r="C576" s="241" t="e">
        <f>IF(#REF!="発電事業者","送電相手先諸元","購入相手先諸元")</f>
        <v>#REF!</v>
      </c>
      <c r="D576" s="236"/>
      <c r="E576" s="236"/>
      <c r="F576" s="242">
        <v>0</v>
      </c>
      <c r="G576" s="237" t="s">
        <v>255</v>
      </c>
      <c r="H576" s="236"/>
      <c r="I576" s="236"/>
      <c r="J576" s="236"/>
      <c r="K576" s="236"/>
      <c r="AV576" s="257"/>
      <c r="AX576" s="569"/>
      <c r="AY576" s="569"/>
      <c r="AZ576" s="588"/>
      <c r="BA576" s="590"/>
      <c r="BB576" s="590"/>
      <c r="BC576" s="590"/>
      <c r="BD576" s="588"/>
      <c r="BE576" s="583"/>
      <c r="BF576" s="584"/>
      <c r="BG576" s="259"/>
      <c r="BH576" s="259"/>
      <c r="BI576" s="259"/>
      <c r="BJ576" s="259"/>
      <c r="BK576" s="259"/>
      <c r="BL576" s="259"/>
      <c r="BM576" s="259"/>
      <c r="BN576" s="259"/>
      <c r="BO576" s="259"/>
      <c r="BP576" s="259"/>
      <c r="BQ576" s="259"/>
      <c r="BR576" s="259"/>
      <c r="BS576" s="569"/>
      <c r="BT576" s="569"/>
      <c r="BU576" s="569"/>
      <c r="BV576" s="323" t="s">
        <v>172</v>
      </c>
      <c r="BW576" s="581"/>
      <c r="BX576" s="581"/>
      <c r="BY576" s="325" t="str">
        <f>IF(COUNT(BY549,X585)=2,ROUND(BY549*X585/SUM(X579:X588),#REF!),"")</f>
        <v/>
      </c>
      <c r="BZ576" s="325" t="str">
        <f>IF(COUNT(BZ549,Y585)=2,ROUND(BZ549*Y585/SUM(Y579:Y588),#REF!),"")</f>
        <v/>
      </c>
      <c r="CA576" s="325" t="str">
        <f>IF(COUNT(CA549,Z585)=2,ROUND(CA549*Z585/SUM(Z579:Z588),#REF!),"")</f>
        <v/>
      </c>
      <c r="CB576" s="325" t="str">
        <f>IF(COUNT(CB549,AA585)=2,ROUND(CB549*AA585/SUM(AA579:AA588),#REF!),"")</f>
        <v/>
      </c>
      <c r="CC576" s="325" t="str">
        <f>IF(COUNT(CC549,AB585)=2,ROUND(CC549*AB585/SUM(AB579:AB588),#REF!),"")</f>
        <v/>
      </c>
      <c r="CD576" s="325" t="str">
        <f>IF(COUNT(CD549,AC585)=2,ROUND(CD549*AC585/SUM(AC579:AC588),#REF!),"")</f>
        <v/>
      </c>
      <c r="CE576" s="325" t="str">
        <f>IF(COUNT(CE549,AD585)=2,ROUND(CE549*AD585/SUM(AD579:AD588),#REF!),"")</f>
        <v/>
      </c>
      <c r="CF576" s="325" t="str">
        <f>IF(COUNT(CF549,AE585)=2,ROUND(CF549*AE585/SUM(AE579:AE588),#REF!),"")</f>
        <v/>
      </c>
      <c r="CG576" s="325" t="str">
        <f>IF(COUNT(CG549,AF585)=2,ROUND(CG549*AF585/SUM(AF579:AF588),#REF!),"")</f>
        <v/>
      </c>
      <c r="CH576" s="564" t="str">
        <f>IF(CH575="","",CH575)</f>
        <v>風力</v>
      </c>
      <c r="CI576" s="564"/>
      <c r="CJ576" s="564"/>
      <c r="CK576" s="564"/>
      <c r="CL576" s="564"/>
      <c r="CM576" s="564"/>
      <c r="CN576" s="564"/>
      <c r="CO576" s="564"/>
      <c r="CP576" s="564"/>
      <c r="CQ576" s="564"/>
    </row>
    <row r="577" spans="3:95" s="243" customFormat="1" ht="13.5" customHeight="1">
      <c r="C577" s="594" t="s">
        <v>200</v>
      </c>
      <c r="D577" s="594"/>
      <c r="E577" s="594" t="s">
        <v>201</v>
      </c>
      <c r="F577" s="594" t="s">
        <v>202</v>
      </c>
      <c r="G577" s="594"/>
      <c r="H577" s="594"/>
      <c r="I577" s="595" t="s">
        <v>204</v>
      </c>
      <c r="J577" s="597" t="e">
        <f>IF(#REF!="発電事業者","送電先","購入先")</f>
        <v>#REF!</v>
      </c>
      <c r="K577" s="598"/>
      <c r="L577" s="601" t="e">
        <f>DATE(#REF!,1,1)</f>
        <v>#REF!</v>
      </c>
      <c r="M577" s="602"/>
      <c r="N577" s="602"/>
      <c r="O577" s="602"/>
      <c r="P577" s="602"/>
      <c r="Q577" s="602"/>
      <c r="R577" s="602"/>
      <c r="S577" s="602"/>
      <c r="T577" s="602"/>
      <c r="U577" s="602"/>
      <c r="V577" s="602"/>
      <c r="W577" s="603"/>
      <c r="X577" s="592" t="e">
        <f>DATE(#REF!+1,1,1)</f>
        <v>#REF!</v>
      </c>
      <c r="Y577" s="592" t="e">
        <f>DATE(#REF!+2,1,1)</f>
        <v>#REF!</v>
      </c>
      <c r="Z577" s="592" t="e">
        <f>DATE(#REF!+3,1,1)</f>
        <v>#REF!</v>
      </c>
      <c r="AA577" s="592" t="e">
        <f>DATE(#REF!+4,1,1)</f>
        <v>#REF!</v>
      </c>
      <c r="AB577" s="592" t="e">
        <f>DATE(#REF!+5,1,1)</f>
        <v>#REF!</v>
      </c>
      <c r="AC577" s="592" t="e">
        <f>DATE(#REF!+6,1,1)</f>
        <v>#REF!</v>
      </c>
      <c r="AD577" s="592" t="e">
        <f>DATE(#REF!+7,1,1)</f>
        <v>#REF!</v>
      </c>
      <c r="AE577" s="592" t="e">
        <f>DATE(#REF!+8,1,1)</f>
        <v>#REF!</v>
      </c>
      <c r="AF577" s="592" t="e">
        <f>DATE(#REF!+9,1,1)</f>
        <v>#REF!</v>
      </c>
      <c r="AG577" s="594" t="s">
        <v>253</v>
      </c>
      <c r="AH577" s="594"/>
      <c r="AI577" s="594"/>
      <c r="AJ577" s="594"/>
      <c r="AK577" s="594"/>
      <c r="AL577" s="594"/>
      <c r="AM577" s="594"/>
      <c r="AN577" s="594"/>
      <c r="AO577" s="594"/>
      <c r="AP577" s="594"/>
      <c r="AV577" s="275"/>
      <c r="AX577" s="569"/>
      <c r="AY577" s="569"/>
      <c r="AZ577" s="589"/>
      <c r="BA577" s="590"/>
      <c r="BB577" s="590"/>
      <c r="BC577" s="590"/>
      <c r="BD577" s="589"/>
      <c r="BE577" s="585" t="e">
        <f>IF(#REF!="発電事業者","月間送電電力量（GWh）","月間受電電力量（GWh）")</f>
        <v>#REF!</v>
      </c>
      <c r="BF577" s="586"/>
      <c r="BG577" s="325" t="str">
        <f>IF(COUNT(BG550,L585)=2,ROUND(BG550*L585/SUM(L579:L588),#REF!),"")</f>
        <v/>
      </c>
      <c r="BH577" s="325" t="str">
        <f>IF(COUNT(BH550,M585)=2,ROUND(BH550*M585/SUM(M579:M588),#REF!),"")</f>
        <v/>
      </c>
      <c r="BI577" s="325" t="str">
        <f>IF(COUNT(BI550,N585)=2,ROUND(BI550*N585/SUM(N579:N588),#REF!),"")</f>
        <v/>
      </c>
      <c r="BJ577" s="325" t="str">
        <f>IF(COUNT(BJ550,O585)=2,ROUND(BJ550*O585/SUM(O579:O588),#REF!),"")</f>
        <v/>
      </c>
      <c r="BK577" s="325" t="str">
        <f>IF(COUNT(BK550,P585)=2,ROUND(BK550*P585/SUM(P579:P588),#REF!),"")</f>
        <v/>
      </c>
      <c r="BL577" s="325" t="str">
        <f>IF(COUNT(BL550,Q585)=2,ROUND(BL550*Q585/SUM(Q579:Q588),#REF!),"")</f>
        <v/>
      </c>
      <c r="BM577" s="325" t="str">
        <f>IF(COUNT(BM550,R585)=2,ROUND(BM550*R585/SUM(R579:R588),#REF!),"")</f>
        <v/>
      </c>
      <c r="BN577" s="325" t="str">
        <f>IF(COUNT(BN550,S585)=2,ROUND(BN550*S585/SUM(S579:S588),#REF!),"")</f>
        <v/>
      </c>
      <c r="BO577" s="325" t="str">
        <f>IF(COUNT(BO550,T585)=2,ROUND(BO550*T585/SUM(T579:T588),#REF!),"")</f>
        <v/>
      </c>
      <c r="BP577" s="325" t="str">
        <f>IF(COUNT(BP550,U585)=2,ROUND(BP550*U585/SUM(U579:U588),#REF!),"")</f>
        <v/>
      </c>
      <c r="BQ577" s="325" t="str">
        <f>IF(COUNT(BQ550,V585)=2,ROUND(BQ550*V585/SUM(V579:V588),#REF!),"")</f>
        <v/>
      </c>
      <c r="BR577" s="325" t="str">
        <f>IF(COUNT(BR550,W585)=2,ROUND(BR550*W585/SUM(W579:W588),#REF!),"")</f>
        <v/>
      </c>
      <c r="BS577" s="569" t="e">
        <f>IF(#REF!="発電事業者","年間送電電力量（GWh）","年間受電電力量（GWh）")</f>
        <v>#REF!</v>
      </c>
      <c r="BT577" s="569"/>
      <c r="BU577" s="569"/>
      <c r="BV577" s="323" t="s">
        <v>25</v>
      </c>
      <c r="BW577" s="582"/>
      <c r="BX577" s="582"/>
      <c r="BY577" s="325" t="str">
        <f>IF(COUNT(BY550,X585)=2,ROUND(BY550*X585/SUM(X579:X588),#REF!),"")</f>
        <v/>
      </c>
      <c r="BZ577" s="325" t="str">
        <f>IF(COUNT(BZ550,Y585)=2,ROUND(BZ550*Y585/SUM(Y579:Y588),#REF!),"")</f>
        <v/>
      </c>
      <c r="CA577" s="325" t="str">
        <f>IF(COUNT(CA550,Z585)=2,ROUND(CA550*Z585/SUM(Z579:Z588),#REF!),"")</f>
        <v/>
      </c>
      <c r="CB577" s="325" t="str">
        <f>IF(COUNT(CB550,AA585)=2,ROUND(CB550*AA585/SUM(AA579:AA588),#REF!),"")</f>
        <v/>
      </c>
      <c r="CC577" s="325" t="str">
        <f>IF(COUNT(CC550,AB585)=2,ROUND(CC550*AB585/SUM(AB579:AB588),#REF!),"")</f>
        <v/>
      </c>
      <c r="CD577" s="325" t="str">
        <f>IF(COUNT(CD550,AC585)=2,ROUND(CD550*AC585/SUM(AC579:AC588),#REF!),"")</f>
        <v/>
      </c>
      <c r="CE577" s="325" t="str">
        <f>IF(COUNT(CE550,AD585)=2,ROUND(CE550*AD585/SUM(AD579:AD588),#REF!),"")</f>
        <v/>
      </c>
      <c r="CF577" s="325" t="str">
        <f>IF(COUNT(CF550,AE585)=2,ROUND(CF550*AE585/SUM(AE579:AE588),#REF!),"")</f>
        <v/>
      </c>
      <c r="CG577" s="325" t="str">
        <f>IF(COUNT(CG550,AF585)=2,ROUND(CG550*AF585/SUM(AF579:AF588),#REF!),"")</f>
        <v/>
      </c>
      <c r="CH577" s="565" t="str">
        <f>IF(COUNTA(AG585)=0,"",AG585)</f>
        <v/>
      </c>
      <c r="CI577" s="565"/>
      <c r="CJ577" s="565"/>
      <c r="CK577" s="565"/>
      <c r="CL577" s="565"/>
      <c r="CM577" s="565"/>
      <c r="CN577" s="565"/>
      <c r="CO577" s="565"/>
      <c r="CP577" s="565"/>
      <c r="CQ577" s="565"/>
    </row>
    <row r="578" spans="3:95" s="243" customFormat="1" ht="13.5" customHeight="1">
      <c r="C578" s="594"/>
      <c r="D578" s="594"/>
      <c r="E578" s="594"/>
      <c r="F578" s="594"/>
      <c r="G578" s="594"/>
      <c r="H578" s="594"/>
      <c r="I578" s="596"/>
      <c r="J578" s="599"/>
      <c r="K578" s="600"/>
      <c r="L578" s="320" t="s">
        <v>194</v>
      </c>
      <c r="M578" s="320" t="s">
        <v>195</v>
      </c>
      <c r="N578" s="320" t="s">
        <v>161</v>
      </c>
      <c r="O578" s="320" t="s">
        <v>162</v>
      </c>
      <c r="P578" s="320" t="s">
        <v>163</v>
      </c>
      <c r="Q578" s="320" t="s">
        <v>164</v>
      </c>
      <c r="R578" s="320" t="s">
        <v>165</v>
      </c>
      <c r="S578" s="320" t="s">
        <v>166</v>
      </c>
      <c r="T578" s="320" t="s">
        <v>167</v>
      </c>
      <c r="U578" s="320" t="s">
        <v>168</v>
      </c>
      <c r="V578" s="320" t="s">
        <v>169</v>
      </c>
      <c r="W578" s="320" t="s">
        <v>170</v>
      </c>
      <c r="X578" s="593">
        <v>43101</v>
      </c>
      <c r="Y578" s="593">
        <v>43466</v>
      </c>
      <c r="Z578" s="593">
        <v>43831</v>
      </c>
      <c r="AA578" s="593">
        <v>44197</v>
      </c>
      <c r="AB578" s="593">
        <v>44562</v>
      </c>
      <c r="AC578" s="593">
        <v>44927</v>
      </c>
      <c r="AD578" s="593">
        <v>45292</v>
      </c>
      <c r="AE578" s="593">
        <v>45658</v>
      </c>
      <c r="AF578" s="593">
        <v>46023</v>
      </c>
      <c r="AG578" s="594"/>
      <c r="AH578" s="594"/>
      <c r="AI578" s="594"/>
      <c r="AJ578" s="594"/>
      <c r="AK578" s="594"/>
      <c r="AL578" s="594"/>
      <c r="AM578" s="594"/>
      <c r="AN578" s="594"/>
      <c r="AO578" s="594"/>
      <c r="AP578" s="594"/>
      <c r="AV578" s="275"/>
      <c r="AX578" s="569" t="str">
        <f>IF(C586="","",C586)</f>
        <v/>
      </c>
      <c r="AY578" s="569"/>
      <c r="AZ578" s="587" t="str">
        <f>IF(E586="","",E586)</f>
        <v/>
      </c>
      <c r="BA578" s="590" t="str">
        <f ca="1">IF(F586="","",F586)</f>
        <v/>
      </c>
      <c r="BB578" s="590"/>
      <c r="BC578" s="590"/>
      <c r="BD578" s="587" t="str">
        <f>IF(I586="","",I586)</f>
        <v/>
      </c>
      <c r="BE578" s="578" t="e">
        <f>IF(#REF!="発電事業者","送電電力（MW）","受電電力（MW）")</f>
        <v>#REF!</v>
      </c>
      <c r="BF578" s="579"/>
      <c r="BG578" s="325" t="str">
        <f>IF(COUNT(BG548,L586)=2,ROUND(BG548*L586/SUM(L579:L588),#REF!),"")</f>
        <v/>
      </c>
      <c r="BH578" s="325" t="str">
        <f>IF(COUNT(BH548,M586)=2,ROUND(BH548*M586/SUM(M579:M588),#REF!),"")</f>
        <v/>
      </c>
      <c r="BI578" s="325" t="str">
        <f>IF(COUNT(BI548,N586)=2,ROUND(BI548*N586/SUM(N579:N588),#REF!),"")</f>
        <v/>
      </c>
      <c r="BJ578" s="325" t="str">
        <f>IF(COUNT(BJ548,O586)=2,ROUND(BJ548*O586/SUM(O579:O588),#REF!),"")</f>
        <v/>
      </c>
      <c r="BK578" s="325" t="str">
        <f>IF(COUNT(BK548,P586)=2,ROUND(BK548*P586/SUM(P579:P588),#REF!),"")</f>
        <v/>
      </c>
      <c r="BL578" s="325" t="str">
        <f>IF(COUNT(BL548,Q586)=2,ROUND(BL548*Q586/SUM(Q579:Q588),#REF!),"")</f>
        <v/>
      </c>
      <c r="BM578" s="325" t="str">
        <f>IF(COUNT(BM548,R586)=2,ROUND(BM548*R586/SUM(R579:R588),#REF!),"")</f>
        <v/>
      </c>
      <c r="BN578" s="325" t="str">
        <f>IF(COUNT(BN548,S586)=2,ROUND(BN548*S586/SUM(S579:S588),#REF!),"")</f>
        <v/>
      </c>
      <c r="BO578" s="325" t="str">
        <f>IF(COUNT(BO548,T586)=2,ROUND(BO548*T586/SUM(T579:T588),#REF!),"")</f>
        <v/>
      </c>
      <c r="BP578" s="325" t="str">
        <f>IF(COUNT(BP548,U586)=2,ROUND(BP548*U586/SUM(U579:U588),#REF!),"")</f>
        <v/>
      </c>
      <c r="BQ578" s="325" t="str">
        <f>IF(COUNT(BQ548,V586)=2,ROUND(BQ548*V586/SUM(V579:V588),#REF!),"")</f>
        <v/>
      </c>
      <c r="BR578" s="325" t="str">
        <f>IF(COUNT(BR548,W586)=2,ROUND(BR548*W586/SUM(W579:W588),#REF!),"")</f>
        <v/>
      </c>
      <c r="BS578" s="569" t="e">
        <f>IF(#REF!="発電事業者","送電電力（MW）","受電電力（MW）")</f>
        <v>#REF!</v>
      </c>
      <c r="BT578" s="569"/>
      <c r="BU578" s="569"/>
      <c r="BV578" s="323" t="s">
        <v>171</v>
      </c>
      <c r="BW578" s="580"/>
      <c r="BX578" s="580"/>
      <c r="BY578" s="325" t="str">
        <f>IF(COUNT(BY548,X586)=2,ROUND(BY548*X586/SUM(X579:X588),#REF!),"")</f>
        <v/>
      </c>
      <c r="BZ578" s="325" t="str">
        <f>IF(COUNT(BZ548,Y586)=2,ROUND(BZ548*Y586/SUM(Y579:Y588),#REF!),"")</f>
        <v/>
      </c>
      <c r="CA578" s="325" t="str">
        <f>IF(COUNT(CA548,Z586)=2,ROUND(CA548*Z586/SUM(Z579:Z588),#REF!),"")</f>
        <v/>
      </c>
      <c r="CB578" s="325" t="str">
        <f>IF(COUNT(CB548,AA586)=2,ROUND(CB548*AA586/SUM(AA579:AA588),#REF!),"")</f>
        <v/>
      </c>
      <c r="CC578" s="325" t="str">
        <f>IF(COUNT(CC548,AB586)=2,ROUND(CC548*AB586/SUM(AB579:AB588),#REF!),"")</f>
        <v/>
      </c>
      <c r="CD578" s="325" t="str">
        <f>IF(COUNT(CD548,AC586)=2,ROUND(CD548*AC586/SUM(AC579:AC588),#REF!),"")</f>
        <v/>
      </c>
      <c r="CE578" s="325" t="str">
        <f>IF(COUNT(CE548,AD586)=2,ROUND(CE548*AD586/SUM(AD579:AD588),#REF!),"")</f>
        <v/>
      </c>
      <c r="CF578" s="325" t="str">
        <f>IF(COUNT(CF548,AE586)=2,ROUND(CF548*AE586/SUM(AE579:AE588),#REF!),"")</f>
        <v/>
      </c>
      <c r="CG578" s="325" t="str">
        <f>IF(COUNT(CG548,AF586)=2,ROUND(CG548*AF586/SUM(AF579:AF588),#REF!),"")</f>
        <v/>
      </c>
      <c r="CH578" s="563" t="s">
        <v>117</v>
      </c>
      <c r="CI578" s="563"/>
      <c r="CJ578" s="563"/>
      <c r="CK578" s="563"/>
      <c r="CL578" s="563"/>
      <c r="CM578" s="563"/>
      <c r="CN578" s="563"/>
      <c r="CO578" s="563"/>
      <c r="CP578" s="563"/>
      <c r="CQ578" s="563"/>
    </row>
    <row r="579" spans="3:95" s="243" customFormat="1" ht="13.5" customHeight="1">
      <c r="C579" s="568"/>
      <c r="D579" s="568"/>
      <c r="E579" s="324"/>
      <c r="F579" s="569" t="str">
        <f ca="1">IF(E579="","",VLOOKUP(E579,INDIRECT(AR579),2,FALSE))</f>
        <v/>
      </c>
      <c r="G579" s="569"/>
      <c r="H579" s="569"/>
      <c r="I579" s="323" t="str">
        <f>IF(E579="","",E543)</f>
        <v/>
      </c>
      <c r="J579" s="569" t="e">
        <f>J577&amp;"１"</f>
        <v>#REF!</v>
      </c>
      <c r="K579" s="569"/>
      <c r="L579" s="277">
        <f t="shared" ref="L579:W579" si="143">IF($F576=0,IF(100-SUM(L580:L588)=0,"",100-SUM(L580:L588)),IF(H553-SUM(L580:L588)=0,"",H553-SUM(L580:L588)))</f>
        <v>100</v>
      </c>
      <c r="M579" s="277">
        <f t="shared" si="143"/>
        <v>100</v>
      </c>
      <c r="N579" s="277">
        <f t="shared" si="143"/>
        <v>100</v>
      </c>
      <c r="O579" s="277">
        <f t="shared" si="143"/>
        <v>100</v>
      </c>
      <c r="P579" s="277">
        <f t="shared" si="143"/>
        <v>100</v>
      </c>
      <c r="Q579" s="277">
        <f t="shared" si="143"/>
        <v>100</v>
      </c>
      <c r="R579" s="277">
        <f t="shared" si="143"/>
        <v>100</v>
      </c>
      <c r="S579" s="277">
        <f t="shared" si="143"/>
        <v>100</v>
      </c>
      <c r="T579" s="277">
        <f t="shared" si="143"/>
        <v>100</v>
      </c>
      <c r="U579" s="277">
        <f t="shared" si="143"/>
        <v>100</v>
      </c>
      <c r="V579" s="277">
        <f t="shared" si="143"/>
        <v>100</v>
      </c>
      <c r="W579" s="277">
        <f t="shared" si="143"/>
        <v>100</v>
      </c>
      <c r="X579" s="277">
        <f>IF($F576=0,IF(100-SUM(X580:X588)=0,"",100-SUM(X580:X588)),IF(H555-SUM(X580:X588)=0,"",H555-SUM(X580:X588)))</f>
        <v>100</v>
      </c>
      <c r="Y579" s="277">
        <f>IF($F576=0,IF(100-SUM(Y580:Y588)=0,"",100-SUM(Y580:Y588)),IF(H557-SUM(Y580:Y588)=0,"",H557-SUM(Y580:Y588)))</f>
        <v>100</v>
      </c>
      <c r="Z579" s="277">
        <f>IF($F576=0,IF(100-SUM(Z580:Z588)=0,"",100-SUM(Z580:Z588)),IF(H559-SUM(Z580:Z588)=0,"",H559-SUM(Z580:Z588)))</f>
        <v>100</v>
      </c>
      <c r="AA579" s="277">
        <f>IF($F576=0,IF(100-SUM(AA580:AA588)=0,"",100-SUM(AA580:AA588)),IF(H561-SUM(AA580:AA588)=0,"",H561-SUM(AA580:AA588)))</f>
        <v>100</v>
      </c>
      <c r="AB579" s="277">
        <f>IF($F576=0,IF(100-SUM(AB580:AB588)=0,"",100-SUM(AB580:AB588)),IF(H563-SUM(AB580:AB588)=0,"",H563-SUM(AB580:AB588)))</f>
        <v>100</v>
      </c>
      <c r="AC579" s="277">
        <f>IF($F576=0,IF(100-SUM(AC580:AC588)=0,"",100-SUM(AC580:AC588)),IF(H565-SUM(AC580:AC588)=0,"",H565-SUM(AC580:AC588)))</f>
        <v>100</v>
      </c>
      <c r="AD579" s="277">
        <f>IF($F576=0,IF(100-SUM(AD580:AD588)=0,"",100-SUM(AD580:AD588)),IF(H567-SUM(AD580:AD588)=0,"",H567-SUM(AD580:AD588)))</f>
        <v>100</v>
      </c>
      <c r="AE579" s="277">
        <f>IF($F576=0,IF(100-SUM(AE580:AE588)=0,"",100-SUM(AE580:AE588)),IF(H569-SUM(AE580:AE588)=0,"",H569-SUM(AE580:AE588)))</f>
        <v>100</v>
      </c>
      <c r="AF579" s="277">
        <f>IF($F576=0,IF(100-SUM(AF580:AF588)=0,"",100-SUM(AF580:AF588)),IF(H571-SUM(AF580:AF588)=0,"",H571-SUM(AF580:AF588)))</f>
        <v>100</v>
      </c>
      <c r="AG579" s="570"/>
      <c r="AH579" s="570"/>
      <c r="AI579" s="570"/>
      <c r="AJ579" s="570"/>
      <c r="AK579" s="570"/>
      <c r="AL579" s="570"/>
      <c r="AM579" s="570"/>
      <c r="AN579" s="570"/>
      <c r="AO579" s="570"/>
      <c r="AP579" s="570"/>
      <c r="AR579" s="591" t="b">
        <f t="shared" ref="AR579:AR588" si="144">IF(C579="発電事業者","事業者リスト一覧!D3:E1002", IF(C579="小売電気事業者","事業者リスト一覧!J3:K1002", IF(C579="一般送配電事業者","事業者リスト一覧!G3:H13", IF(C579="送電事業者","事業者リスト一覧!G16:H21", IF(C579="特定送配電事業者","事業者リスト一覧!G24:H44", IF(C579="登録特定送配電事業者","事業者リスト一覧!G47:H87", IF(C579="その他事業者","事業者リスト一覧!G90:H100")))))))</f>
        <v>0</v>
      </c>
      <c r="AS579" s="591"/>
      <c r="AT579" s="591"/>
      <c r="AU579" s="281" t="s">
        <v>160</v>
      </c>
      <c r="AV579" s="275"/>
      <c r="AX579" s="569"/>
      <c r="AY579" s="569"/>
      <c r="AZ579" s="588"/>
      <c r="BA579" s="590"/>
      <c r="BB579" s="590"/>
      <c r="BC579" s="590"/>
      <c r="BD579" s="588"/>
      <c r="BE579" s="583"/>
      <c r="BF579" s="584"/>
      <c r="BG579" s="259"/>
      <c r="BH579" s="259"/>
      <c r="BI579" s="259"/>
      <c r="BJ579" s="259"/>
      <c r="BK579" s="259"/>
      <c r="BL579" s="259"/>
      <c r="BM579" s="259"/>
      <c r="BN579" s="259"/>
      <c r="BO579" s="259"/>
      <c r="BP579" s="259"/>
      <c r="BQ579" s="259"/>
      <c r="BR579" s="259"/>
      <c r="BS579" s="569"/>
      <c r="BT579" s="569"/>
      <c r="BU579" s="569"/>
      <c r="BV579" s="323" t="s">
        <v>172</v>
      </c>
      <c r="BW579" s="581"/>
      <c r="BX579" s="581"/>
      <c r="BY579" s="325" t="str">
        <f>IF(COUNT(BY549,X586)=2,ROUND(BY549*X586/SUM(X579:X588),#REF!),"")</f>
        <v/>
      </c>
      <c r="BZ579" s="325" t="str">
        <f>IF(COUNT(BZ549,Y586)=2,ROUND(BZ549*Y586/SUM(Y579:Y588),#REF!),"")</f>
        <v/>
      </c>
      <c r="CA579" s="325" t="str">
        <f>IF(COUNT(CA549,Z586)=2,ROUND(CA549*Z586/SUM(Z579:Z588),#REF!),"")</f>
        <v/>
      </c>
      <c r="CB579" s="325" t="str">
        <f>IF(COUNT(CB549,AA586)=2,ROUND(CB549*AA586/SUM(AA579:AA588),#REF!),"")</f>
        <v/>
      </c>
      <c r="CC579" s="325" t="str">
        <f>IF(COUNT(CC549,AB586)=2,ROUND(CC549*AB586/SUM(AB579:AB588),#REF!),"")</f>
        <v/>
      </c>
      <c r="CD579" s="325" t="str">
        <f>IF(COUNT(CD549,AC586)=2,ROUND(CD549*AC586/SUM(AC579:AC588),#REF!),"")</f>
        <v/>
      </c>
      <c r="CE579" s="325" t="str">
        <f>IF(COUNT(CE549,AD586)=2,ROUND(CE549*AD586/SUM(AD579:AD588),#REF!),"")</f>
        <v/>
      </c>
      <c r="CF579" s="325" t="str">
        <f>IF(COUNT(CF549,AE586)=2,ROUND(CF549*AE586/SUM(AE579:AE588),#REF!),"")</f>
        <v/>
      </c>
      <c r="CG579" s="325" t="str">
        <f>IF(COUNT(CG549,AF586)=2,ROUND(CG549*AF586/SUM(AF579:AF588),#REF!),"")</f>
        <v/>
      </c>
      <c r="CH579" s="564" t="str">
        <f>IF(CH578="","",CH578)</f>
        <v>風力</v>
      </c>
      <c r="CI579" s="564"/>
      <c r="CJ579" s="564"/>
      <c r="CK579" s="564"/>
      <c r="CL579" s="564"/>
      <c r="CM579" s="564"/>
      <c r="CN579" s="564"/>
      <c r="CO579" s="564"/>
      <c r="CP579" s="564"/>
      <c r="CQ579" s="564"/>
    </row>
    <row r="580" spans="3:95" s="243" customFormat="1" ht="13.5" customHeight="1">
      <c r="C580" s="568"/>
      <c r="D580" s="568"/>
      <c r="E580" s="324"/>
      <c r="F580" s="569" t="str">
        <f t="shared" ref="F580:F587" ca="1" si="145">IF(E580="","",VLOOKUP(E580,INDIRECT(AR580),2,FALSE))</f>
        <v/>
      </c>
      <c r="G580" s="569"/>
      <c r="H580" s="569"/>
      <c r="I580" s="323" t="str">
        <f>IF(E580="","",E543)</f>
        <v/>
      </c>
      <c r="J580" s="569" t="e">
        <f>J577&amp;"２"</f>
        <v>#REF!</v>
      </c>
      <c r="K580" s="569"/>
      <c r="L580" s="256"/>
      <c r="M580" s="256"/>
      <c r="N580" s="256"/>
      <c r="O580" s="256"/>
      <c r="P580" s="256"/>
      <c r="Q580" s="256"/>
      <c r="R580" s="256"/>
      <c r="S580" s="256"/>
      <c r="T580" s="256"/>
      <c r="U580" s="256"/>
      <c r="V580" s="256"/>
      <c r="W580" s="256"/>
      <c r="X580" s="256"/>
      <c r="Y580" s="256"/>
      <c r="Z580" s="256"/>
      <c r="AA580" s="256"/>
      <c r="AB580" s="256"/>
      <c r="AC580" s="256"/>
      <c r="AD580" s="256"/>
      <c r="AE580" s="256"/>
      <c r="AF580" s="256"/>
      <c r="AG580" s="570"/>
      <c r="AH580" s="570"/>
      <c r="AI580" s="570"/>
      <c r="AJ580" s="570"/>
      <c r="AK580" s="570"/>
      <c r="AL580" s="570"/>
      <c r="AM580" s="570"/>
      <c r="AN580" s="570"/>
      <c r="AO580" s="570"/>
      <c r="AP580" s="570"/>
      <c r="AR580" s="571" t="b">
        <f t="shared" si="144"/>
        <v>0</v>
      </c>
      <c r="AS580" s="571"/>
      <c r="AT580" s="571"/>
      <c r="AU580" s="282" t="s">
        <v>160</v>
      </c>
      <c r="AV580" s="275"/>
      <c r="AX580" s="569"/>
      <c r="AY580" s="569"/>
      <c r="AZ580" s="589"/>
      <c r="BA580" s="590"/>
      <c r="BB580" s="590"/>
      <c r="BC580" s="590"/>
      <c r="BD580" s="589"/>
      <c r="BE580" s="585" t="e">
        <f>IF(#REF!="発電事業者","月間送電電力量（GWh）","月間受電電力量（GWh）")</f>
        <v>#REF!</v>
      </c>
      <c r="BF580" s="586"/>
      <c r="BG580" s="325" t="str">
        <f>IF(COUNT(BG550,L586)=2,ROUND(BG550*L586/SUM(L579:L588),#REF!),"")</f>
        <v/>
      </c>
      <c r="BH580" s="325" t="str">
        <f>IF(COUNT(BH550,M586)=2,ROUND(BH550*M586/SUM(M579:M588),#REF!),"")</f>
        <v/>
      </c>
      <c r="BI580" s="325" t="str">
        <f>IF(COUNT(BI550,N586)=2,ROUND(BI550*N586/SUM(N579:N588),#REF!),"")</f>
        <v/>
      </c>
      <c r="BJ580" s="325" t="str">
        <f>IF(COUNT(BJ550,O586)=2,ROUND(BJ550*O586/SUM(O579:O588),#REF!),"")</f>
        <v/>
      </c>
      <c r="BK580" s="325" t="str">
        <f>IF(COUNT(BK550,P586)=2,ROUND(BK550*P586/SUM(P579:P588),#REF!),"")</f>
        <v/>
      </c>
      <c r="BL580" s="325" t="str">
        <f>IF(COUNT(BL550,Q586)=2,ROUND(BL550*Q586/SUM(Q579:Q588),#REF!),"")</f>
        <v/>
      </c>
      <c r="BM580" s="325" t="str">
        <f>IF(COUNT(BM550,R586)=2,ROUND(BM550*R586/SUM(R579:R588),#REF!),"")</f>
        <v/>
      </c>
      <c r="BN580" s="325" t="str">
        <f>IF(COUNT(BN550,S586)=2,ROUND(BN550*S586/SUM(S579:S588),#REF!),"")</f>
        <v/>
      </c>
      <c r="BO580" s="325" t="str">
        <f>IF(COUNT(BO550,T586)=2,ROUND(BO550*T586/SUM(T579:T588),#REF!),"")</f>
        <v/>
      </c>
      <c r="BP580" s="325" t="str">
        <f>IF(COUNT(BP550,U586)=2,ROUND(BP550*U586/SUM(U579:U588),#REF!),"")</f>
        <v/>
      </c>
      <c r="BQ580" s="325" t="str">
        <f>IF(COUNT(BQ550,V586)=2,ROUND(BQ550*V586/SUM(V579:V588),#REF!),"")</f>
        <v/>
      </c>
      <c r="BR580" s="325" t="str">
        <f>IF(COUNT(BR550,W586)=2,ROUND(BR550*W586/SUM(W579:W588),#REF!),"")</f>
        <v/>
      </c>
      <c r="BS580" s="569" t="e">
        <f>IF(#REF!="発電事業者","年間送電電力量（GWh）","年間受電電力量（GWh）")</f>
        <v>#REF!</v>
      </c>
      <c r="BT580" s="569"/>
      <c r="BU580" s="569"/>
      <c r="BV580" s="323" t="s">
        <v>25</v>
      </c>
      <c r="BW580" s="582"/>
      <c r="BX580" s="582"/>
      <c r="BY580" s="325" t="str">
        <f>IF(COUNT(BY550,X586)=2,ROUND(BY550*X586/SUM(X579:X588),#REF!),"")</f>
        <v/>
      </c>
      <c r="BZ580" s="325" t="str">
        <f>IF(COUNT(BZ550,Y586)=2,ROUND(BZ550*Y586/SUM(Y579:Y588),#REF!),"")</f>
        <v/>
      </c>
      <c r="CA580" s="325" t="str">
        <f>IF(COUNT(CA550,Z586)=2,ROUND(CA550*Z586/SUM(Z579:Z588),#REF!),"")</f>
        <v/>
      </c>
      <c r="CB580" s="325" t="str">
        <f>IF(COUNT(CB550,AA586)=2,ROUND(CB550*AA586/SUM(AA579:AA588),#REF!),"")</f>
        <v/>
      </c>
      <c r="CC580" s="325" t="str">
        <f>IF(COUNT(CC550,AB586)=2,ROUND(CC550*AB586/SUM(AB579:AB588),#REF!),"")</f>
        <v/>
      </c>
      <c r="CD580" s="325" t="str">
        <f>IF(COUNT(CD550,AC586)=2,ROUND(CD550*AC586/SUM(AC579:AC588),#REF!),"")</f>
        <v/>
      </c>
      <c r="CE580" s="325" t="str">
        <f>IF(COUNT(CE550,AD586)=2,ROUND(CE550*AD586/SUM(AD579:AD588),#REF!),"")</f>
        <v/>
      </c>
      <c r="CF580" s="325" t="str">
        <f>IF(COUNT(CF550,AE586)=2,ROUND(CF550*AE586/SUM(AE579:AE588),#REF!),"")</f>
        <v/>
      </c>
      <c r="CG580" s="325" t="str">
        <f>IF(COUNT(CG550,AF586)=2,ROUND(CG550*AF586/SUM(AF579:AF588),#REF!),"")</f>
        <v/>
      </c>
      <c r="CH580" s="565" t="str">
        <f>IF(COUNTA(AG586)=0,"",AG586)</f>
        <v/>
      </c>
      <c r="CI580" s="565"/>
      <c r="CJ580" s="565"/>
      <c r="CK580" s="565"/>
      <c r="CL580" s="565"/>
      <c r="CM580" s="565"/>
      <c r="CN580" s="565"/>
      <c r="CO580" s="565"/>
      <c r="CP580" s="565"/>
      <c r="CQ580" s="565"/>
    </row>
    <row r="581" spans="3:95" s="243" customFormat="1" ht="13.5" customHeight="1">
      <c r="C581" s="568"/>
      <c r="D581" s="568"/>
      <c r="E581" s="324"/>
      <c r="F581" s="569" t="str">
        <f t="shared" ca="1" si="145"/>
        <v/>
      </c>
      <c r="G581" s="569"/>
      <c r="H581" s="569"/>
      <c r="I581" s="323" t="str">
        <f>IF(E581="","",E543)</f>
        <v/>
      </c>
      <c r="J581" s="569" t="e">
        <f>J577&amp;"３"</f>
        <v>#REF!</v>
      </c>
      <c r="K581" s="569"/>
      <c r="L581" s="256"/>
      <c r="M581" s="256"/>
      <c r="N581" s="256"/>
      <c r="O581" s="256"/>
      <c r="P581" s="256"/>
      <c r="Q581" s="256"/>
      <c r="R581" s="256"/>
      <c r="S581" s="256"/>
      <c r="T581" s="256"/>
      <c r="U581" s="256"/>
      <c r="V581" s="256"/>
      <c r="W581" s="256"/>
      <c r="X581" s="256"/>
      <c r="Y581" s="256"/>
      <c r="Z581" s="256"/>
      <c r="AA581" s="256"/>
      <c r="AB581" s="256"/>
      <c r="AC581" s="256"/>
      <c r="AD581" s="256"/>
      <c r="AE581" s="256"/>
      <c r="AF581" s="256"/>
      <c r="AG581" s="570"/>
      <c r="AH581" s="570"/>
      <c r="AI581" s="570"/>
      <c r="AJ581" s="570"/>
      <c r="AK581" s="570"/>
      <c r="AL581" s="570"/>
      <c r="AM581" s="570"/>
      <c r="AN581" s="570"/>
      <c r="AO581" s="570"/>
      <c r="AP581" s="570"/>
      <c r="AR581" s="571" t="b">
        <f t="shared" si="144"/>
        <v>0</v>
      </c>
      <c r="AS581" s="571"/>
      <c r="AT581" s="571"/>
      <c r="AU581" s="282" t="s">
        <v>160</v>
      </c>
      <c r="AV581" s="275"/>
      <c r="AX581" s="569" t="str">
        <f>IF(C587="","",C587)</f>
        <v/>
      </c>
      <c r="AY581" s="569"/>
      <c r="AZ581" s="587" t="str">
        <f>IF(E587="","",E587)</f>
        <v/>
      </c>
      <c r="BA581" s="590" t="str">
        <f ca="1">IF(F587="","",F587)</f>
        <v/>
      </c>
      <c r="BB581" s="590"/>
      <c r="BC581" s="590"/>
      <c r="BD581" s="587" t="str">
        <f>IF(I587="","",I587)</f>
        <v/>
      </c>
      <c r="BE581" s="578" t="e">
        <f>IF(#REF!="発電事業者","送電電力（MW）","受電電力（MW）")</f>
        <v>#REF!</v>
      </c>
      <c r="BF581" s="579"/>
      <c r="BG581" s="325" t="str">
        <f>IF(COUNT(BG548,L587)=2,ROUND(BG548*L587/SUM(L579:L588),#REF!),"")</f>
        <v/>
      </c>
      <c r="BH581" s="325" t="str">
        <f>IF(COUNT(BH548,M587)=2,ROUND(BH548*M587/SUM(M579:M588),#REF!),"")</f>
        <v/>
      </c>
      <c r="BI581" s="325" t="str">
        <f>IF(COUNT(BI548,N587)=2,ROUND(BI548*N587/SUM(N579:N588),#REF!),"")</f>
        <v/>
      </c>
      <c r="BJ581" s="325" t="str">
        <f>IF(COUNT(BJ548,O587)=2,ROUND(BJ548*O587/SUM(O579:O588),#REF!),"")</f>
        <v/>
      </c>
      <c r="BK581" s="325" t="str">
        <f>IF(COUNT(BK548,P587)=2,ROUND(BK548*P587/SUM(P579:P588),#REF!),"")</f>
        <v/>
      </c>
      <c r="BL581" s="325" t="str">
        <f>IF(COUNT(BL548,Q587)=2,ROUND(BL548*Q587/SUM(Q579:Q588),#REF!),"")</f>
        <v/>
      </c>
      <c r="BM581" s="325" t="str">
        <f>IF(COUNT(BM548,R587)=2,ROUND(BM548*R587/SUM(R579:R588),#REF!),"")</f>
        <v/>
      </c>
      <c r="BN581" s="325" t="str">
        <f>IF(COUNT(BN548,S587)=2,ROUND(BN548*S587/SUM(S579:S588),#REF!),"")</f>
        <v/>
      </c>
      <c r="BO581" s="325" t="str">
        <f>IF(COUNT(BO548,T587)=2,ROUND(BO548*T587/SUM(T579:T588),#REF!),"")</f>
        <v/>
      </c>
      <c r="BP581" s="325" t="str">
        <f>IF(COUNT(BP548,U587)=2,ROUND(BP548*U587/SUM(U579:U588),#REF!),"")</f>
        <v/>
      </c>
      <c r="BQ581" s="325" t="str">
        <f>IF(COUNT(BQ548,V587)=2,ROUND(BQ548*V587/SUM(V579:V588),#REF!),"")</f>
        <v/>
      </c>
      <c r="BR581" s="325" t="str">
        <f>IF(COUNT(BR548,W587)=2,ROUND(BR548*W587/SUM(W579:W588),#REF!),"")</f>
        <v/>
      </c>
      <c r="BS581" s="569" t="e">
        <f>IF(#REF!="発電事業者","送電電力（MW）","受電電力（MW）")</f>
        <v>#REF!</v>
      </c>
      <c r="BT581" s="569"/>
      <c r="BU581" s="569"/>
      <c r="BV581" s="323" t="s">
        <v>171</v>
      </c>
      <c r="BW581" s="580"/>
      <c r="BX581" s="580"/>
      <c r="BY581" s="325" t="str">
        <f>IF(COUNT(BY548,X587)=2,ROUND(BY548*X587/SUM(X579:X588),#REF!),"")</f>
        <v/>
      </c>
      <c r="BZ581" s="325" t="str">
        <f>IF(COUNT(BZ548,Y587)=2,ROUND(BZ548*Y587/SUM(Y579:Y588),#REF!),"")</f>
        <v/>
      </c>
      <c r="CA581" s="325" t="str">
        <f>IF(COUNT(CA548,Z587)=2,ROUND(CA548*Z587/SUM(Z579:Z588),#REF!),"")</f>
        <v/>
      </c>
      <c r="CB581" s="325" t="str">
        <f>IF(COUNT(CB548,AA587)=2,ROUND(CB548*AA587/SUM(AA579:AA588),#REF!),"")</f>
        <v/>
      </c>
      <c r="CC581" s="325" t="str">
        <f>IF(COUNT(CC548,AB587)=2,ROUND(CC548*AB587/SUM(AB579:AB588),#REF!),"")</f>
        <v/>
      </c>
      <c r="CD581" s="325" t="str">
        <f>IF(COUNT(CD548,AC587)=2,ROUND(CD548*AC587/SUM(AC579:AC588),#REF!),"")</f>
        <v/>
      </c>
      <c r="CE581" s="325" t="str">
        <f>IF(COUNT(CE548,AD587)=2,ROUND(CE548*AD587/SUM(AD579:AD588),#REF!),"")</f>
        <v/>
      </c>
      <c r="CF581" s="325" t="str">
        <f>IF(COUNT(CF548,AE587)=2,ROUND(CF548*AE587/SUM(AE579:AE588),#REF!),"")</f>
        <v/>
      </c>
      <c r="CG581" s="325" t="str">
        <f>IF(COUNT(CG548,AF587)=2,ROUND(CG548*AF587/SUM(AF579:AF588),#REF!),"")</f>
        <v/>
      </c>
      <c r="CH581" s="563" t="s">
        <v>117</v>
      </c>
      <c r="CI581" s="563"/>
      <c r="CJ581" s="563"/>
      <c r="CK581" s="563"/>
      <c r="CL581" s="563"/>
      <c r="CM581" s="563"/>
      <c r="CN581" s="563"/>
      <c r="CO581" s="563"/>
      <c r="CP581" s="563"/>
      <c r="CQ581" s="563"/>
    </row>
    <row r="582" spans="3:95" s="243" customFormat="1" ht="13.5" customHeight="1">
      <c r="C582" s="568"/>
      <c r="D582" s="568"/>
      <c r="E582" s="324"/>
      <c r="F582" s="569" t="str">
        <f t="shared" ca="1" si="145"/>
        <v/>
      </c>
      <c r="G582" s="569"/>
      <c r="H582" s="569"/>
      <c r="I582" s="323" t="str">
        <f>IF(E582="","",E543)</f>
        <v/>
      </c>
      <c r="J582" s="569" t="e">
        <f>J577&amp;"４"</f>
        <v>#REF!</v>
      </c>
      <c r="K582" s="569"/>
      <c r="L582" s="256"/>
      <c r="M582" s="256"/>
      <c r="N582" s="256"/>
      <c r="O582" s="256"/>
      <c r="P582" s="256"/>
      <c r="Q582" s="256"/>
      <c r="R582" s="256"/>
      <c r="S582" s="256"/>
      <c r="T582" s="256"/>
      <c r="U582" s="256"/>
      <c r="V582" s="256"/>
      <c r="W582" s="256"/>
      <c r="X582" s="256"/>
      <c r="Y582" s="256"/>
      <c r="Z582" s="256"/>
      <c r="AA582" s="256"/>
      <c r="AB582" s="256"/>
      <c r="AC582" s="256"/>
      <c r="AD582" s="256"/>
      <c r="AE582" s="256"/>
      <c r="AF582" s="256"/>
      <c r="AG582" s="570"/>
      <c r="AH582" s="570"/>
      <c r="AI582" s="570"/>
      <c r="AJ582" s="570"/>
      <c r="AK582" s="570"/>
      <c r="AL582" s="570"/>
      <c r="AM582" s="570"/>
      <c r="AN582" s="570"/>
      <c r="AO582" s="570"/>
      <c r="AP582" s="570"/>
      <c r="AR582" s="571" t="b">
        <f t="shared" si="144"/>
        <v>0</v>
      </c>
      <c r="AS582" s="571"/>
      <c r="AT582" s="571"/>
      <c r="AU582" s="282" t="s">
        <v>160</v>
      </c>
      <c r="AV582" s="275"/>
      <c r="AX582" s="569"/>
      <c r="AY582" s="569"/>
      <c r="AZ582" s="588"/>
      <c r="BA582" s="590"/>
      <c r="BB582" s="590"/>
      <c r="BC582" s="590"/>
      <c r="BD582" s="588"/>
      <c r="BE582" s="583"/>
      <c r="BF582" s="584"/>
      <c r="BG582" s="259"/>
      <c r="BH582" s="259"/>
      <c r="BI582" s="259"/>
      <c r="BJ582" s="259"/>
      <c r="BK582" s="259"/>
      <c r="BL582" s="259"/>
      <c r="BM582" s="259"/>
      <c r="BN582" s="259"/>
      <c r="BO582" s="259"/>
      <c r="BP582" s="259"/>
      <c r="BQ582" s="259"/>
      <c r="BR582" s="259"/>
      <c r="BS582" s="569"/>
      <c r="BT582" s="569"/>
      <c r="BU582" s="569"/>
      <c r="BV582" s="323" t="s">
        <v>172</v>
      </c>
      <c r="BW582" s="581"/>
      <c r="BX582" s="581"/>
      <c r="BY582" s="325" t="str">
        <f>IF(COUNT(BY549,X587)=2,ROUND(BY549*X587/SUM(X579:X588),#REF!),"")</f>
        <v/>
      </c>
      <c r="BZ582" s="325" t="str">
        <f>IF(COUNT(BZ549,Y587)=2,ROUND(BZ549*Y587/SUM(Y579:Y588),#REF!),"")</f>
        <v/>
      </c>
      <c r="CA582" s="325" t="str">
        <f>IF(COUNT(CA549,Z587)=2,ROUND(CA549*Z587/SUM(Z579:Z588),#REF!),"")</f>
        <v/>
      </c>
      <c r="CB582" s="325" t="str">
        <f>IF(COUNT(CB549,AA587)=2,ROUND(CB549*AA587/SUM(AA579:AA588),#REF!),"")</f>
        <v/>
      </c>
      <c r="CC582" s="325" t="str">
        <f>IF(COUNT(CC549,AB587)=2,ROUND(CC549*AB587/SUM(AB579:AB588),#REF!),"")</f>
        <v/>
      </c>
      <c r="CD582" s="325" t="str">
        <f>IF(COUNT(CD549,AC587)=2,ROUND(CD549*AC587/SUM(AC579:AC588),#REF!),"")</f>
        <v/>
      </c>
      <c r="CE582" s="325" t="str">
        <f>IF(COUNT(CE549,AD587)=2,ROUND(CE549*AD587/SUM(AD579:AD588),#REF!),"")</f>
        <v/>
      </c>
      <c r="CF582" s="325" t="str">
        <f>IF(COUNT(CF549,AE587)=2,ROUND(CF549*AE587/SUM(AE579:AE588),#REF!),"")</f>
        <v/>
      </c>
      <c r="CG582" s="325" t="str">
        <f>IF(COUNT(CG549,AF587)=2,ROUND(CG549*AF587/SUM(AF579:AF588),#REF!),"")</f>
        <v/>
      </c>
      <c r="CH582" s="564" t="str">
        <f>IF(CH581="","",CH581)</f>
        <v>風力</v>
      </c>
      <c r="CI582" s="564"/>
      <c r="CJ582" s="564"/>
      <c r="CK582" s="564"/>
      <c r="CL582" s="564"/>
      <c r="CM582" s="564"/>
      <c r="CN582" s="564"/>
      <c r="CO582" s="564"/>
      <c r="CP582" s="564"/>
      <c r="CQ582" s="564"/>
    </row>
    <row r="583" spans="3:95" s="243" customFormat="1" ht="13.5" customHeight="1">
      <c r="C583" s="568"/>
      <c r="D583" s="568"/>
      <c r="E583" s="324"/>
      <c r="F583" s="569" t="str">
        <f t="shared" ca="1" si="145"/>
        <v/>
      </c>
      <c r="G583" s="569"/>
      <c r="H583" s="569"/>
      <c r="I583" s="323" t="str">
        <f>IF(E583="","",E543)</f>
        <v/>
      </c>
      <c r="J583" s="569" t="e">
        <f>J577&amp;"５"</f>
        <v>#REF!</v>
      </c>
      <c r="K583" s="569"/>
      <c r="L583" s="256"/>
      <c r="M583" s="256"/>
      <c r="N583" s="256"/>
      <c r="O583" s="256"/>
      <c r="P583" s="256"/>
      <c r="Q583" s="256"/>
      <c r="R583" s="256"/>
      <c r="S583" s="256"/>
      <c r="T583" s="256"/>
      <c r="U583" s="256"/>
      <c r="V583" s="256"/>
      <c r="W583" s="256"/>
      <c r="X583" s="256"/>
      <c r="Y583" s="256"/>
      <c r="Z583" s="256"/>
      <c r="AA583" s="256"/>
      <c r="AB583" s="256"/>
      <c r="AC583" s="256"/>
      <c r="AD583" s="256"/>
      <c r="AE583" s="256"/>
      <c r="AF583" s="256"/>
      <c r="AG583" s="570"/>
      <c r="AH583" s="570"/>
      <c r="AI583" s="570"/>
      <c r="AJ583" s="570"/>
      <c r="AK583" s="570"/>
      <c r="AL583" s="570"/>
      <c r="AM583" s="570"/>
      <c r="AN583" s="570"/>
      <c r="AO583" s="570"/>
      <c r="AP583" s="570"/>
      <c r="AR583" s="571" t="b">
        <f t="shared" si="144"/>
        <v>0</v>
      </c>
      <c r="AS583" s="571"/>
      <c r="AT583" s="571"/>
      <c r="AU583" s="282" t="s">
        <v>160</v>
      </c>
      <c r="AV583" s="275"/>
      <c r="AX583" s="569"/>
      <c r="AY583" s="569"/>
      <c r="AZ583" s="589"/>
      <c r="BA583" s="590"/>
      <c r="BB583" s="590"/>
      <c r="BC583" s="590"/>
      <c r="BD583" s="589"/>
      <c r="BE583" s="585" t="e">
        <f>IF(#REF!="発電事業者","月間送電電力量（GWh）","月間受電電力量（GWh）")</f>
        <v>#REF!</v>
      </c>
      <c r="BF583" s="586"/>
      <c r="BG583" s="325" t="str">
        <f>IF(COUNT(BG550,L587)=2,ROUND(BG550*L587/SUM(L579:L588),#REF!),"")</f>
        <v/>
      </c>
      <c r="BH583" s="325" t="str">
        <f>IF(COUNT(BH550,M587)=2,ROUND(BH550*M587/SUM(M579:M588),#REF!),"")</f>
        <v/>
      </c>
      <c r="BI583" s="325" t="str">
        <f>IF(COUNT(BI550,N587)=2,ROUND(BI550*N587/SUM(N579:N588),#REF!),"")</f>
        <v/>
      </c>
      <c r="BJ583" s="325" t="str">
        <f>IF(COUNT(BJ550,O587)=2,ROUND(BJ550*O587/SUM(O579:O588),#REF!),"")</f>
        <v/>
      </c>
      <c r="BK583" s="325" t="str">
        <f>IF(COUNT(BK550,P587)=2,ROUND(BK550*P587/SUM(P579:P588),#REF!),"")</f>
        <v/>
      </c>
      <c r="BL583" s="325" t="str">
        <f>IF(COUNT(BL550,Q587)=2,ROUND(BL550*Q587/SUM(Q579:Q588),#REF!),"")</f>
        <v/>
      </c>
      <c r="BM583" s="325" t="str">
        <f>IF(COUNT(BM550,R587)=2,ROUND(BM550*R587/SUM(R579:R588),#REF!),"")</f>
        <v/>
      </c>
      <c r="BN583" s="325" t="str">
        <f>IF(COUNT(BN550,S587)=2,ROUND(BN550*S587/SUM(S579:S588),#REF!),"")</f>
        <v/>
      </c>
      <c r="BO583" s="325" t="str">
        <f>IF(COUNT(BO550,T587)=2,ROUND(BO550*T587/SUM(T579:T588),#REF!),"")</f>
        <v/>
      </c>
      <c r="BP583" s="325" t="str">
        <f>IF(COUNT(BP550,U587)=2,ROUND(BP550*U587/SUM(U579:U588),#REF!),"")</f>
        <v/>
      </c>
      <c r="BQ583" s="325" t="str">
        <f>IF(COUNT(BQ550,V587)=2,ROUND(BQ550*V587/SUM(V579:V588),#REF!),"")</f>
        <v/>
      </c>
      <c r="BR583" s="325" t="str">
        <f>IF(COUNT(BR550,W587)=2,ROUND(BR550*W587/SUM(W579:W588),#REF!),"")</f>
        <v/>
      </c>
      <c r="BS583" s="569" t="e">
        <f>IF(#REF!="発電事業者","年間送電電力量（GWh）","年間受電電力量（GWh）")</f>
        <v>#REF!</v>
      </c>
      <c r="BT583" s="569"/>
      <c r="BU583" s="569"/>
      <c r="BV583" s="323" t="s">
        <v>25</v>
      </c>
      <c r="BW583" s="582"/>
      <c r="BX583" s="582"/>
      <c r="BY583" s="325" t="str">
        <f>IF(COUNT(BY550,X587)=2,ROUND(BY550*X587/SUM(X579:X588),#REF!),"")</f>
        <v/>
      </c>
      <c r="BZ583" s="325" t="str">
        <f>IF(COUNT(BZ550,Y587)=2,ROUND(BZ550*Y587/SUM(Y579:Y588),#REF!),"")</f>
        <v/>
      </c>
      <c r="CA583" s="325" t="str">
        <f>IF(COUNT(CA550,Z587)=2,ROUND(CA550*Z587/SUM(Z579:Z588),#REF!),"")</f>
        <v/>
      </c>
      <c r="CB583" s="325" t="str">
        <f>IF(COUNT(CB550,AA587)=2,ROUND(CB550*AA587/SUM(AA579:AA588),#REF!),"")</f>
        <v/>
      </c>
      <c r="CC583" s="325" t="str">
        <f>IF(COUNT(CC550,AB587)=2,ROUND(CC550*AB587/SUM(AB579:AB588),#REF!),"")</f>
        <v/>
      </c>
      <c r="CD583" s="325" t="str">
        <f>IF(COUNT(CD550,AC587)=2,ROUND(CD550*AC587/SUM(AC579:AC588),#REF!),"")</f>
        <v/>
      </c>
      <c r="CE583" s="325" t="str">
        <f>IF(COUNT(CE550,AD587)=2,ROUND(CE550*AD587/SUM(AD579:AD588),#REF!),"")</f>
        <v/>
      </c>
      <c r="CF583" s="325" t="str">
        <f>IF(COUNT(CF550,AE587)=2,ROUND(CF550*AE587/SUM(AE579:AE588),#REF!),"")</f>
        <v/>
      </c>
      <c r="CG583" s="325" t="str">
        <f>IF(COUNT(CG550,AF587)=2,ROUND(CG550*AF587/SUM(AF579:AF588),#REF!),"")</f>
        <v/>
      </c>
      <c r="CH583" s="565" t="str">
        <f>IF(COUNTA(AG587)=0,"",AG587)</f>
        <v/>
      </c>
      <c r="CI583" s="565"/>
      <c r="CJ583" s="565"/>
      <c r="CK583" s="565"/>
      <c r="CL583" s="565"/>
      <c r="CM583" s="565"/>
      <c r="CN583" s="565"/>
      <c r="CO583" s="565"/>
      <c r="CP583" s="565"/>
      <c r="CQ583" s="565"/>
    </row>
    <row r="584" spans="3:95" s="243" customFormat="1" ht="13.5" customHeight="1">
      <c r="C584" s="568"/>
      <c r="D584" s="568"/>
      <c r="E584" s="324"/>
      <c r="F584" s="569" t="str">
        <f t="shared" ca="1" si="145"/>
        <v/>
      </c>
      <c r="G584" s="569"/>
      <c r="H584" s="569"/>
      <c r="I584" s="323" t="str">
        <f>IF(E584="","",E543)</f>
        <v/>
      </c>
      <c r="J584" s="569" t="e">
        <f>J577&amp;"６"</f>
        <v>#REF!</v>
      </c>
      <c r="K584" s="569"/>
      <c r="L584" s="256"/>
      <c r="M584" s="256"/>
      <c r="N584" s="256"/>
      <c r="O584" s="256"/>
      <c r="P584" s="256"/>
      <c r="Q584" s="256"/>
      <c r="R584" s="256"/>
      <c r="S584" s="256"/>
      <c r="T584" s="256"/>
      <c r="U584" s="256"/>
      <c r="V584" s="256"/>
      <c r="W584" s="256"/>
      <c r="X584" s="256"/>
      <c r="Y584" s="256"/>
      <c r="Z584" s="256"/>
      <c r="AA584" s="256"/>
      <c r="AB584" s="256"/>
      <c r="AC584" s="256"/>
      <c r="AD584" s="256"/>
      <c r="AE584" s="256"/>
      <c r="AF584" s="256"/>
      <c r="AG584" s="570"/>
      <c r="AH584" s="570"/>
      <c r="AI584" s="570"/>
      <c r="AJ584" s="570"/>
      <c r="AK584" s="570"/>
      <c r="AL584" s="570"/>
      <c r="AM584" s="570"/>
      <c r="AN584" s="570"/>
      <c r="AO584" s="570"/>
      <c r="AP584" s="570"/>
      <c r="AR584" s="571" t="b">
        <f t="shared" si="144"/>
        <v>0</v>
      </c>
      <c r="AS584" s="571"/>
      <c r="AT584" s="571"/>
      <c r="AU584" s="282" t="s">
        <v>160</v>
      </c>
      <c r="AV584" s="275"/>
      <c r="AX584" s="569" t="str">
        <f>IF(C588="","",C588)</f>
        <v>自者保有電源</v>
      </c>
      <c r="AY584" s="569"/>
      <c r="AZ584" s="587" t="str">
        <f>IF(E588="","",E588)</f>
        <v/>
      </c>
      <c r="BA584" s="590" t="str">
        <f>IF(F588="","",F588)</f>
        <v/>
      </c>
      <c r="BB584" s="590"/>
      <c r="BC584" s="590"/>
      <c r="BD584" s="587" t="str">
        <f>IF(I588="","",I588)</f>
        <v/>
      </c>
      <c r="BE584" s="578" t="e">
        <f>IF(#REF!="発電事業者","送電電力（MW）","受電電力（MW）")</f>
        <v>#REF!</v>
      </c>
      <c r="BF584" s="579"/>
      <c r="BG584" s="325" t="str">
        <f>IF(COUNT(BG548,L588)=2,ROUND(BG548*L588/SUM(L579:L588),#REF!),"")</f>
        <v/>
      </c>
      <c r="BH584" s="325" t="str">
        <f>IF(COUNT(BH548,M588)=2,ROUND(BH548*M588/SUM(M579:M588),#REF!),"")</f>
        <v/>
      </c>
      <c r="BI584" s="325" t="str">
        <f>IF(COUNT(BI548,N588)=2,ROUND(BI548*N588/SUM(N579:N588),#REF!),"")</f>
        <v/>
      </c>
      <c r="BJ584" s="325" t="str">
        <f>IF(COUNT(BJ548,O588)=2,ROUND(BJ548*O588/SUM(O579:O588),#REF!),"")</f>
        <v/>
      </c>
      <c r="BK584" s="325" t="str">
        <f>IF(COUNT(BK548,P588)=2,ROUND(BK548*P588/SUM(P579:P588),#REF!),"")</f>
        <v/>
      </c>
      <c r="BL584" s="325" t="str">
        <f>IF(COUNT(BL548,Q588)=2,ROUND(BL548*Q588/SUM(Q579:Q588),#REF!),"")</f>
        <v/>
      </c>
      <c r="BM584" s="325" t="str">
        <f>IF(COUNT(BM548,R588)=2,ROUND(BM548*R588/SUM(R579:R588),#REF!),"")</f>
        <v/>
      </c>
      <c r="BN584" s="325" t="str">
        <f>IF(COUNT(BN548,S588)=2,ROUND(BN548*S588/SUM(S579:S588),#REF!),"")</f>
        <v/>
      </c>
      <c r="BO584" s="325" t="str">
        <f>IF(COUNT(BO548,T588)=2,ROUND(BO548*T588/SUM(T579:T588),#REF!),"")</f>
        <v/>
      </c>
      <c r="BP584" s="325" t="str">
        <f>IF(COUNT(BP548,U588)=2,ROUND(BP548*U588/SUM(U579:U588),#REF!),"")</f>
        <v/>
      </c>
      <c r="BQ584" s="325" t="str">
        <f>IF(COUNT(BQ548,V588)=2,ROUND(BQ548*V588/SUM(V579:V588),#REF!),"")</f>
        <v/>
      </c>
      <c r="BR584" s="325" t="str">
        <f>IF(COUNT(BR548,W588)=2,ROUND(BR548*W588/SUM(W579:W588),#REF!),"")</f>
        <v/>
      </c>
      <c r="BS584" s="569" t="e">
        <f>IF(#REF!="発電事業者","送電電力（MW）","受電電力（MW）")</f>
        <v>#REF!</v>
      </c>
      <c r="BT584" s="569"/>
      <c r="BU584" s="569"/>
      <c r="BV584" s="323" t="s">
        <v>171</v>
      </c>
      <c r="BW584" s="355" t="str">
        <f>IF(F576=0,IF(COUNT(BW548,I588)=2,ROUND(BW548*I588/100,#REF!),""),IF(COUNT(BW548,I588)=2,ROUND(BW548*I588/L551,#REF!),""))</f>
        <v/>
      </c>
      <c r="BX584" s="580"/>
      <c r="BY584" s="325" t="str">
        <f>IF(COUNT(BY548,X588)=2,ROUND(BY548*X588/SUM(X579:X588),#REF!),"")</f>
        <v/>
      </c>
      <c r="BZ584" s="325" t="str">
        <f>IF(COUNT(BZ548,Y588)=2,ROUND(BZ548*Y588/SUM(Y579:Y588),#REF!),"")</f>
        <v/>
      </c>
      <c r="CA584" s="325" t="str">
        <f>IF(COUNT(CA548,Z588)=2,ROUND(CA548*Z588/SUM(Z579:Z588),#REF!),"")</f>
        <v/>
      </c>
      <c r="CB584" s="325" t="str">
        <f>IF(COUNT(CB548,AA588)=2,ROUND(CB548*AA588/SUM(AA579:AA588),#REF!),"")</f>
        <v/>
      </c>
      <c r="CC584" s="325" t="str">
        <f>IF(COUNT(CC548,AB588)=2,ROUND(CC548*AB588/SUM(AB579:AB588),#REF!),"")</f>
        <v/>
      </c>
      <c r="CD584" s="325" t="str">
        <f>IF(COUNT(CD548,AC588)=2,ROUND(CD548*AC588/SUM(AC579:AC588),#REF!),"")</f>
        <v/>
      </c>
      <c r="CE584" s="325" t="str">
        <f>IF(COUNT(CE548,AD588)=2,ROUND(CE548*AD588/SUM(AD579:AD588),#REF!),"")</f>
        <v/>
      </c>
      <c r="CF584" s="325" t="str">
        <f>IF(COUNT(CF548,AE588)=2,ROUND(CF548*AE588/SUM(AE579:AE588),#REF!),"")</f>
        <v/>
      </c>
      <c r="CG584" s="325" t="str">
        <f>IF(COUNT(CG548,AF588)=2,ROUND(CG548*AF588/SUM(AF579:AF588),#REF!),"")</f>
        <v/>
      </c>
      <c r="CH584" s="563" t="s">
        <v>117</v>
      </c>
      <c r="CI584" s="563"/>
      <c r="CJ584" s="563"/>
      <c r="CK584" s="563"/>
      <c r="CL584" s="563"/>
      <c r="CM584" s="563"/>
      <c r="CN584" s="563"/>
      <c r="CO584" s="563"/>
      <c r="CP584" s="563"/>
      <c r="CQ584" s="563"/>
    </row>
    <row r="585" spans="3:95" s="243" customFormat="1" ht="13.5" customHeight="1">
      <c r="C585" s="568"/>
      <c r="D585" s="568"/>
      <c r="E585" s="324"/>
      <c r="F585" s="569" t="str">
        <f t="shared" ca="1" si="145"/>
        <v/>
      </c>
      <c r="G585" s="569"/>
      <c r="H585" s="569"/>
      <c r="I585" s="323" t="str">
        <f>IF(E585="","",E543)</f>
        <v/>
      </c>
      <c r="J585" s="569" t="e">
        <f>J577&amp;"７"</f>
        <v>#REF!</v>
      </c>
      <c r="K585" s="569"/>
      <c r="L585" s="256"/>
      <c r="M585" s="256"/>
      <c r="N585" s="256"/>
      <c r="O585" s="256"/>
      <c r="P585" s="256"/>
      <c r="Q585" s="256"/>
      <c r="R585" s="256"/>
      <c r="S585" s="256"/>
      <c r="T585" s="256"/>
      <c r="U585" s="256"/>
      <c r="V585" s="256"/>
      <c r="W585" s="256"/>
      <c r="X585" s="256"/>
      <c r="Y585" s="256"/>
      <c r="Z585" s="256"/>
      <c r="AA585" s="256"/>
      <c r="AB585" s="256"/>
      <c r="AC585" s="256"/>
      <c r="AD585" s="256"/>
      <c r="AE585" s="256"/>
      <c r="AF585" s="256"/>
      <c r="AG585" s="570"/>
      <c r="AH585" s="570"/>
      <c r="AI585" s="570"/>
      <c r="AJ585" s="570"/>
      <c r="AK585" s="570"/>
      <c r="AL585" s="570"/>
      <c r="AM585" s="570"/>
      <c r="AN585" s="570"/>
      <c r="AO585" s="570"/>
      <c r="AP585" s="570"/>
      <c r="AR585" s="571" t="b">
        <f t="shared" si="144"/>
        <v>0</v>
      </c>
      <c r="AS585" s="571"/>
      <c r="AT585" s="571"/>
      <c r="AU585" s="282" t="s">
        <v>160</v>
      </c>
      <c r="AV585" s="275"/>
      <c r="AX585" s="569"/>
      <c r="AY585" s="569"/>
      <c r="AZ585" s="588"/>
      <c r="BA585" s="590"/>
      <c r="BB585" s="590"/>
      <c r="BC585" s="590"/>
      <c r="BD585" s="588"/>
      <c r="BE585" s="583"/>
      <c r="BF585" s="584"/>
      <c r="BG585" s="259"/>
      <c r="BH585" s="259"/>
      <c r="BI585" s="259"/>
      <c r="BJ585" s="259"/>
      <c r="BK585" s="259"/>
      <c r="BL585" s="259"/>
      <c r="BM585" s="259"/>
      <c r="BN585" s="259"/>
      <c r="BO585" s="259"/>
      <c r="BP585" s="259"/>
      <c r="BQ585" s="259"/>
      <c r="BR585" s="259"/>
      <c r="BS585" s="569"/>
      <c r="BT585" s="569"/>
      <c r="BU585" s="569"/>
      <c r="BV585" s="323" t="s">
        <v>172</v>
      </c>
      <c r="BW585" s="355" t="str">
        <f>IF(F576=0,IF(COUNT(BW549,F588)=2,ROUND(BW549*F588/100,#REF!),""),IF(COUNT(BW549,F588)=2,ROUND(BW549*F588/Q549,#REF!),""))</f>
        <v/>
      </c>
      <c r="BX585" s="581"/>
      <c r="BY585" s="325" t="str">
        <f>IF(COUNT(BY549,X588)=2,ROUND(BY549*X588/SUM(X579:X588),#REF!),"")</f>
        <v/>
      </c>
      <c r="BZ585" s="325" t="str">
        <f>IF(COUNT(BZ549,Y588)=2,ROUND(BZ549*Y588/SUM(Y579:Y588),#REF!),"")</f>
        <v/>
      </c>
      <c r="CA585" s="325" t="str">
        <f>IF(COUNT(CA549,Z588)=2,ROUND(CA549*Z588/SUM(Z579:Z588),#REF!),"")</f>
        <v/>
      </c>
      <c r="CB585" s="325" t="str">
        <f>IF(COUNT(CB549,AA588)=2,ROUND(CB549*AA588/SUM(AA579:AA588),#REF!),"")</f>
        <v/>
      </c>
      <c r="CC585" s="325" t="str">
        <f>IF(COUNT(CC549,AB588)=2,ROUND(CC549*AB588/SUM(AB579:AB588),#REF!),"")</f>
        <v/>
      </c>
      <c r="CD585" s="325" t="str">
        <f>IF(COUNT(CD549,AC588)=2,ROUND(CD549*AC588/SUM(AC579:AC588),#REF!),"")</f>
        <v/>
      </c>
      <c r="CE585" s="325" t="str">
        <f>IF(COUNT(CE549,AD588)=2,ROUND(CE549*AD588/SUM(AD579:AD588),#REF!),"")</f>
        <v/>
      </c>
      <c r="CF585" s="325" t="str">
        <f>IF(COUNT(CF549,AE588)=2,ROUND(CF549*AE588/SUM(AE579:AE588),#REF!),"")</f>
        <v/>
      </c>
      <c r="CG585" s="325" t="str">
        <f>IF(COUNT(CG549,AF588)=2,ROUND(CG549*AF588/SUM(AF579:AF588),#REF!),"")</f>
        <v/>
      </c>
      <c r="CH585" s="564" t="str">
        <f>IF(CH584="","",CH584)</f>
        <v>風力</v>
      </c>
      <c r="CI585" s="564"/>
      <c r="CJ585" s="564"/>
      <c r="CK585" s="564"/>
      <c r="CL585" s="564"/>
      <c r="CM585" s="564"/>
      <c r="CN585" s="564"/>
      <c r="CO585" s="564"/>
      <c r="CP585" s="564"/>
      <c r="CQ585" s="564"/>
    </row>
    <row r="586" spans="3:95" s="243" customFormat="1" ht="13.5" customHeight="1">
      <c r="C586" s="568"/>
      <c r="D586" s="568"/>
      <c r="E586" s="324"/>
      <c r="F586" s="569" t="str">
        <f t="shared" ca="1" si="145"/>
        <v/>
      </c>
      <c r="G586" s="569"/>
      <c r="H586" s="569"/>
      <c r="I586" s="323" t="str">
        <f>IF(E586="","",E543)</f>
        <v/>
      </c>
      <c r="J586" s="569" t="e">
        <f>J577&amp;"８"</f>
        <v>#REF!</v>
      </c>
      <c r="K586" s="569"/>
      <c r="L586" s="256"/>
      <c r="M586" s="256"/>
      <c r="N586" s="256"/>
      <c r="O586" s="256"/>
      <c r="P586" s="256"/>
      <c r="Q586" s="256"/>
      <c r="R586" s="256"/>
      <c r="S586" s="256"/>
      <c r="T586" s="256"/>
      <c r="U586" s="256"/>
      <c r="V586" s="256"/>
      <c r="W586" s="256"/>
      <c r="X586" s="256"/>
      <c r="Y586" s="256"/>
      <c r="Z586" s="256"/>
      <c r="AA586" s="256"/>
      <c r="AB586" s="256"/>
      <c r="AC586" s="256"/>
      <c r="AD586" s="256"/>
      <c r="AE586" s="256"/>
      <c r="AF586" s="256"/>
      <c r="AG586" s="570"/>
      <c r="AH586" s="570"/>
      <c r="AI586" s="570"/>
      <c r="AJ586" s="570"/>
      <c r="AK586" s="570"/>
      <c r="AL586" s="570"/>
      <c r="AM586" s="570"/>
      <c r="AN586" s="570"/>
      <c r="AO586" s="570"/>
      <c r="AP586" s="570"/>
      <c r="AR586" s="571" t="b">
        <f t="shared" si="144"/>
        <v>0</v>
      </c>
      <c r="AS586" s="571"/>
      <c r="AT586" s="571"/>
      <c r="AU586" s="282" t="s">
        <v>160</v>
      </c>
      <c r="AV586" s="257"/>
      <c r="AX586" s="569"/>
      <c r="AY586" s="569"/>
      <c r="AZ586" s="589"/>
      <c r="BA586" s="590"/>
      <c r="BB586" s="590"/>
      <c r="BC586" s="590"/>
      <c r="BD586" s="589"/>
      <c r="BE586" s="585" t="e">
        <f>IF(#REF!="発電事業者","月間送電電力量（GWh）","月間受電電力量（GWh）")</f>
        <v>#REF!</v>
      </c>
      <c r="BF586" s="586"/>
      <c r="BG586" s="297" t="str">
        <f>IF(COUNT(BG550,L588)=2,ROUND(BG550*L588/SUM(L579:L588),#REF!),"")</f>
        <v/>
      </c>
      <c r="BH586" s="297" t="str">
        <f>IF(COUNT(BH550,M588)=2,ROUND(BH550*M588/SUM(M579:M588),#REF!),"")</f>
        <v/>
      </c>
      <c r="BI586" s="297" t="str">
        <f>IF(COUNT(BI550,N588)=2,ROUND(BI550*N588/SUM(N579:N588),#REF!),"")</f>
        <v/>
      </c>
      <c r="BJ586" s="297" t="str">
        <f>IF(COUNT(BJ550,O588)=2,ROUND(BJ550*O588/SUM(O579:O588),#REF!),"")</f>
        <v/>
      </c>
      <c r="BK586" s="297" t="str">
        <f>IF(COUNT(BK550,P588)=2,ROUND(BK550*P588/SUM(P579:P588),#REF!),"")</f>
        <v/>
      </c>
      <c r="BL586" s="297" t="str">
        <f>IF(COUNT(BL550,Q588)=2,ROUND(BL550*Q588/SUM(Q579:Q588),#REF!),"")</f>
        <v/>
      </c>
      <c r="BM586" s="297" t="str">
        <f>IF(COUNT(BM550,R588)=2,ROUND(BM550*R588/SUM(R579:R588),#REF!),"")</f>
        <v/>
      </c>
      <c r="BN586" s="297" t="str">
        <f>IF(COUNT(BN550,S588)=2,ROUND(BN550*S588/SUM(S579:S588),#REF!),"")</f>
        <v/>
      </c>
      <c r="BO586" s="297" t="str">
        <f>IF(COUNT(BO550,T588)=2,ROUND(BO550*T588/SUM(T579:T588),#REF!),"")</f>
        <v/>
      </c>
      <c r="BP586" s="297" t="str">
        <f>IF(COUNT(BP550,U588)=2,ROUND(BP550*U588/SUM(U579:U588),#REF!),"")</f>
        <v/>
      </c>
      <c r="BQ586" s="297" t="str">
        <f>IF(COUNT(BQ550,V588)=2,ROUND(BQ550*V588/SUM(V579:V588),#REF!),"")</f>
        <v/>
      </c>
      <c r="BR586" s="297" t="str">
        <f>IF(COUNT(BR550,W588)=2,ROUND(BR550*W588/SUM(W579:W588),#REF!),"")</f>
        <v/>
      </c>
      <c r="BS586" s="569" t="e">
        <f>IF(#REF!="発電事業者","年間送電電力量（GWh）","年間受電電力量（GWh）")</f>
        <v>#REF!</v>
      </c>
      <c r="BT586" s="569"/>
      <c r="BU586" s="569"/>
      <c r="BV586" s="323" t="s">
        <v>25</v>
      </c>
      <c r="BW586" s="352"/>
      <c r="BX586" s="582"/>
      <c r="BY586" s="297" t="str">
        <f>IF(COUNT(BY550,X588)=2,ROUND(BY550*X588/SUM(X579:X588),#REF!),"")</f>
        <v/>
      </c>
      <c r="BZ586" s="297" t="str">
        <f>IF(COUNT(BZ550,Y588)=2,ROUND(BZ550*Y588/SUM(Y579:Y588),#REF!),"")</f>
        <v/>
      </c>
      <c r="CA586" s="297" t="str">
        <f>IF(COUNT(CA550,Z588)=2,ROUND(CA550*Z588/SUM(Z579:Z588),#REF!),"")</f>
        <v/>
      </c>
      <c r="CB586" s="297" t="str">
        <f>IF(COUNT(CB550,AA588)=2,ROUND(CB550*AA588/SUM(AA579:AA588),#REF!),"")</f>
        <v/>
      </c>
      <c r="CC586" s="297" t="str">
        <f>IF(COUNT(CC550,AB588)=2,ROUND(CC550*AB588/SUM(AB579:AB588),#REF!),"")</f>
        <v/>
      </c>
      <c r="CD586" s="297" t="str">
        <f>IF(COUNT(CD550,AC588)=2,ROUND(CD550*AC588/SUM(AC579:AC588),#REF!),"")</f>
        <v/>
      </c>
      <c r="CE586" s="297" t="str">
        <f>IF(COUNT(CE550,AD588)=2,ROUND(CE550*AD588/SUM(AD579:AD588),#REF!),"")</f>
        <v/>
      </c>
      <c r="CF586" s="297" t="str">
        <f>IF(COUNT(CF550,AE588)=2,ROUND(CF550*AE588/SUM(AE579:AE588),#REF!),"")</f>
        <v/>
      </c>
      <c r="CG586" s="297" t="str">
        <f>IF(COUNT(CG550,AF588)=2,ROUND(CG550*AF588/SUM(AF579:AF588),#REF!),"")</f>
        <v/>
      </c>
      <c r="CH586" s="565" t="str">
        <f>IF(COUNTA(AG588)=0,"",AG588)</f>
        <v/>
      </c>
      <c r="CI586" s="565"/>
      <c r="CJ586" s="565"/>
      <c r="CK586" s="565"/>
      <c r="CL586" s="565"/>
      <c r="CM586" s="565"/>
      <c r="CN586" s="565"/>
      <c r="CO586" s="565"/>
      <c r="CP586" s="565"/>
      <c r="CQ586" s="565"/>
    </row>
    <row r="587" spans="3:95" s="243" customFormat="1" ht="13.5" customHeight="1">
      <c r="C587" s="568"/>
      <c r="D587" s="568"/>
      <c r="E587" s="324"/>
      <c r="F587" s="569" t="str">
        <f t="shared" ca="1" si="145"/>
        <v/>
      </c>
      <c r="G587" s="569"/>
      <c r="H587" s="569"/>
      <c r="I587" s="323" t="str">
        <f>IF(E587="","",E543)</f>
        <v/>
      </c>
      <c r="J587" s="569" t="e">
        <f>J577&amp;"９"</f>
        <v>#REF!</v>
      </c>
      <c r="K587" s="569"/>
      <c r="L587" s="256"/>
      <c r="M587" s="256"/>
      <c r="N587" s="256"/>
      <c r="O587" s="256"/>
      <c r="P587" s="256"/>
      <c r="Q587" s="256"/>
      <c r="R587" s="256"/>
      <c r="S587" s="256"/>
      <c r="T587" s="256"/>
      <c r="U587" s="256"/>
      <c r="V587" s="256"/>
      <c r="W587" s="256"/>
      <c r="X587" s="256"/>
      <c r="Y587" s="256"/>
      <c r="Z587" s="256"/>
      <c r="AA587" s="256"/>
      <c r="AB587" s="256"/>
      <c r="AC587" s="256"/>
      <c r="AD587" s="256"/>
      <c r="AE587" s="256"/>
      <c r="AF587" s="256"/>
      <c r="AG587" s="570"/>
      <c r="AH587" s="570"/>
      <c r="AI587" s="570"/>
      <c r="AJ587" s="570"/>
      <c r="AK587" s="570"/>
      <c r="AL587" s="570"/>
      <c r="AM587" s="570"/>
      <c r="AN587" s="570"/>
      <c r="AO587" s="570"/>
      <c r="AP587" s="570"/>
      <c r="AR587" s="571" t="b">
        <f t="shared" si="144"/>
        <v>0</v>
      </c>
      <c r="AS587" s="571"/>
      <c r="AT587" s="571"/>
      <c r="AU587" s="282" t="s">
        <v>160</v>
      </c>
      <c r="AV587" s="275"/>
    </row>
    <row r="588" spans="3:95" s="243" customFormat="1" ht="13.5" customHeight="1">
      <c r="C588" s="572" t="s">
        <v>307</v>
      </c>
      <c r="D588" s="573"/>
      <c r="E588" s="353"/>
      <c r="F588" s="574"/>
      <c r="G588" s="575"/>
      <c r="H588" s="576"/>
      <c r="I588" s="354"/>
      <c r="J588" s="577"/>
      <c r="K588" s="577"/>
      <c r="L588" s="308"/>
      <c r="M588" s="308"/>
      <c r="N588" s="308"/>
      <c r="O588" s="308"/>
      <c r="P588" s="308"/>
      <c r="Q588" s="308"/>
      <c r="R588" s="308"/>
      <c r="S588" s="308"/>
      <c r="T588" s="308"/>
      <c r="U588" s="308"/>
      <c r="V588" s="308"/>
      <c r="W588" s="308"/>
      <c r="X588" s="308"/>
      <c r="Y588" s="308"/>
      <c r="Z588" s="308"/>
      <c r="AA588" s="308"/>
      <c r="AB588" s="308"/>
      <c r="AC588" s="308"/>
      <c r="AD588" s="308"/>
      <c r="AE588" s="308"/>
      <c r="AF588" s="308"/>
      <c r="AG588" s="570"/>
      <c r="AH588" s="570"/>
      <c r="AI588" s="570"/>
      <c r="AJ588" s="570"/>
      <c r="AK588" s="570"/>
      <c r="AL588" s="570"/>
      <c r="AM588" s="570"/>
      <c r="AN588" s="570"/>
      <c r="AO588" s="570"/>
      <c r="AP588" s="570"/>
      <c r="AR588" s="571" t="b">
        <f t="shared" si="144"/>
        <v>0</v>
      </c>
      <c r="AS588" s="571"/>
      <c r="AT588" s="571"/>
      <c r="AU588" s="282" t="s">
        <v>160</v>
      </c>
    </row>
    <row r="589" spans="3:95" s="243" customFormat="1" ht="13.5" hidden="1" customHeight="1"/>
    <row r="590" spans="3:95" s="243" customFormat="1" ht="13.5" hidden="1" customHeight="1">
      <c r="AV590" s="268"/>
    </row>
    <row r="591" spans="3:95" s="243" customFormat="1" ht="13.5" hidden="1" customHeight="1">
      <c r="AV591" s="268"/>
    </row>
    <row r="592" spans="3:95" s="243" customFormat="1" ht="13.5" hidden="1" customHeight="1">
      <c r="AV592" s="268"/>
    </row>
    <row r="593" spans="3:100" s="243" customFormat="1" ht="13.5" hidden="1" customHeight="1">
      <c r="AV593" s="268"/>
    </row>
    <row r="594" spans="3:100" s="243" customFormat="1" ht="13.5" hidden="1" customHeight="1">
      <c r="AV594" s="268"/>
    </row>
    <row r="595" spans="3:100" s="243" customFormat="1" ht="13.5" hidden="1" customHeight="1">
      <c r="AV595" s="268"/>
    </row>
    <row r="596" spans="3:100" s="243" customFormat="1" ht="13.5" hidden="1" customHeight="1">
      <c r="AV596" s="268"/>
    </row>
    <row r="597" spans="3:100" s="243" customFormat="1" ht="13.5" hidden="1" customHeight="1">
      <c r="AV597" s="268"/>
    </row>
    <row r="598" spans="3:100" s="243" customFormat="1" ht="13.5" hidden="1" customHeight="1">
      <c r="AV598" s="268"/>
    </row>
    <row r="599" spans="3:100" s="243" customFormat="1" ht="13.5" hidden="1" customHeight="1">
      <c r="AV599" s="268"/>
    </row>
    <row r="600" spans="3:100" s="243" customFormat="1" ht="13.5" hidden="1" customHeight="1">
      <c r="AV600" s="268"/>
    </row>
    <row r="601" spans="3:100" s="243" customFormat="1" ht="13.5" hidden="1" customHeight="1">
      <c r="AV601" s="268"/>
    </row>
    <row r="602" spans="3:100" s="243" customFormat="1" ht="13.5" customHeight="1">
      <c r="AQ602" s="268"/>
      <c r="AR602" s="268"/>
      <c r="AS602" s="268"/>
      <c r="AT602" s="268"/>
      <c r="AU602" s="268"/>
    </row>
    <row r="603" spans="3:100" s="243" customFormat="1" ht="13.5" customHeight="1">
      <c r="C603" s="651" t="s">
        <v>8</v>
      </c>
      <c r="D603" s="651"/>
      <c r="E603" s="562" t="s">
        <v>113</v>
      </c>
      <c r="F603" s="562"/>
      <c r="G603" s="279"/>
    </row>
    <row r="604" spans="3:100" s="243" customFormat="1" ht="13.5" customHeight="1">
      <c r="C604" s="651"/>
      <c r="D604" s="651"/>
      <c r="E604" s="562"/>
      <c r="F604" s="562"/>
      <c r="G604" s="279"/>
      <c r="I604" s="244"/>
    </row>
    <row r="605" spans="3:100" s="243" customFormat="1" ht="13.5" customHeight="1">
      <c r="C605" s="235" t="s">
        <v>254</v>
      </c>
      <c r="D605" s="279"/>
      <c r="E605" s="279"/>
      <c r="F605" s="279"/>
      <c r="G605" s="279"/>
      <c r="I605" s="244"/>
      <c r="BC605" s="239" t="e">
        <f>IF(#REF!="発電事業者","算定結果　様式第３２第１表～第４表（保有電源新エネ欄他）","算定結果　様式第３２第１表・第２表（年度末電源構成・発電端電力量）")</f>
        <v>#REF!</v>
      </c>
      <c r="CT605" s="296" t="s">
        <v>114</v>
      </c>
      <c r="CV605" s="286" t="str">
        <f>IF(COUNT(H609:S632)&gt;0,"○","")</f>
        <v/>
      </c>
    </row>
    <row r="606" spans="3:100" s="243" customFormat="1" ht="13.5" customHeight="1">
      <c r="C606" s="652"/>
      <c r="D606" s="653"/>
      <c r="E606" s="653"/>
      <c r="F606" s="653"/>
      <c r="G606" s="654"/>
      <c r="H606" s="594" t="str">
        <f>$H$66</f>
        <v>風力</v>
      </c>
      <c r="I606" s="594"/>
      <c r="J606" s="594"/>
      <c r="K606" s="594"/>
      <c r="L606" s="594"/>
      <c r="M606" s="594"/>
      <c r="N606" s="594"/>
      <c r="O606" s="594"/>
      <c r="P606" s="594"/>
      <c r="Q606" s="594"/>
      <c r="R606" s="594"/>
      <c r="S606" s="594"/>
      <c r="T606" s="594"/>
      <c r="U606" s="594"/>
      <c r="V606" s="594"/>
      <c r="W606" s="594"/>
      <c r="X606" s="594"/>
      <c r="Y606" s="594"/>
      <c r="Z606" s="594"/>
      <c r="AA606" s="245"/>
      <c r="AB606" s="245"/>
      <c r="AC606" s="245"/>
      <c r="AD606" s="658"/>
      <c r="AE606" s="658"/>
      <c r="AF606" s="658"/>
      <c r="AG606" s="658"/>
      <c r="AH606" s="658"/>
      <c r="AI606" s="594" t="str">
        <f>$H$66</f>
        <v>風力</v>
      </c>
      <c r="AJ606" s="594"/>
      <c r="AK606" s="594"/>
      <c r="AL606" s="594"/>
      <c r="AM606" s="594"/>
      <c r="AN606" s="594"/>
      <c r="AO606" s="594"/>
      <c r="AP606" s="594"/>
      <c r="AQ606" s="594"/>
      <c r="AR606" s="594"/>
      <c r="AS606" s="594"/>
      <c r="AT606" s="594"/>
      <c r="AU606" s="594"/>
      <c r="BB606" s="246"/>
      <c r="BC606" s="659" t="s">
        <v>256</v>
      </c>
      <c r="BD606" s="659"/>
      <c r="BE606" s="659"/>
      <c r="BF606" s="659"/>
      <c r="BG606" s="601" t="e">
        <f>DATE(#REF!,1,1)</f>
        <v>#REF!</v>
      </c>
      <c r="BH606" s="602"/>
      <c r="BI606" s="602"/>
      <c r="BJ606" s="602"/>
      <c r="BK606" s="602"/>
      <c r="BL606" s="602"/>
      <c r="BM606" s="602"/>
      <c r="BN606" s="602"/>
      <c r="BO606" s="602"/>
      <c r="BP606" s="602"/>
      <c r="BQ606" s="602"/>
      <c r="BR606" s="603"/>
      <c r="BS606" s="659" t="s">
        <v>257</v>
      </c>
      <c r="BT606" s="659"/>
      <c r="BU606" s="659"/>
      <c r="BV606" s="659"/>
      <c r="BW606" s="592" t="e">
        <f>DATE(#REF!-1,1,1)</f>
        <v>#REF!</v>
      </c>
      <c r="BX606" s="592" t="e">
        <f>DATE(#REF!,1,1)</f>
        <v>#REF!</v>
      </c>
      <c r="BY606" s="592" t="e">
        <f>DATE(#REF!+1,1,1)</f>
        <v>#REF!</v>
      </c>
      <c r="BZ606" s="592" t="e">
        <f>DATE(#REF!+2,1,1)</f>
        <v>#REF!</v>
      </c>
      <c r="CA606" s="592" t="e">
        <f>DATE(#REF!+3,1,1)</f>
        <v>#REF!</v>
      </c>
      <c r="CB606" s="592" t="e">
        <f>DATE(#REF!+4,1,1)</f>
        <v>#REF!</v>
      </c>
      <c r="CC606" s="592" t="e">
        <f>DATE(#REF!+5,1,1)</f>
        <v>#REF!</v>
      </c>
      <c r="CD606" s="592" t="e">
        <f>DATE(#REF!+6,1,1)</f>
        <v>#REF!</v>
      </c>
      <c r="CE606" s="592" t="e">
        <f>DATE(#REF!+7,1,1)</f>
        <v>#REF!</v>
      </c>
      <c r="CF606" s="592" t="e">
        <f>DATE(#REF!+8,1,1)</f>
        <v>#REF!</v>
      </c>
      <c r="CG606" s="592" t="e">
        <f>DATE(#REF!+9,1,1)</f>
        <v>#REF!</v>
      </c>
      <c r="CH606" s="273"/>
      <c r="CI606" s="273"/>
      <c r="CJ606" s="273"/>
      <c r="CK606" s="273"/>
      <c r="CL606" s="273"/>
      <c r="CM606" s="273"/>
      <c r="CN606" s="273"/>
      <c r="CO606" s="273"/>
      <c r="CP606" s="273"/>
      <c r="CQ606" s="273"/>
    </row>
    <row r="607" spans="3:100" s="243" customFormat="1" ht="13.5" customHeight="1">
      <c r="C607" s="655"/>
      <c r="D607" s="656"/>
      <c r="E607" s="656"/>
      <c r="F607" s="656"/>
      <c r="G607" s="657"/>
      <c r="H607" s="247" t="s">
        <v>194</v>
      </c>
      <c r="I607" s="247" t="s">
        <v>195</v>
      </c>
      <c r="J607" s="247" t="s">
        <v>161</v>
      </c>
      <c r="K607" s="247" t="s">
        <v>162</v>
      </c>
      <c r="L607" s="247" t="s">
        <v>163</v>
      </c>
      <c r="M607" s="247" t="s">
        <v>164</v>
      </c>
      <c r="N607" s="247" t="s">
        <v>165</v>
      </c>
      <c r="O607" s="247" t="s">
        <v>166</v>
      </c>
      <c r="P607" s="247" t="s">
        <v>167</v>
      </c>
      <c r="Q607" s="247" t="s">
        <v>168</v>
      </c>
      <c r="R607" s="247" t="s">
        <v>169</v>
      </c>
      <c r="S607" s="247" t="s">
        <v>170</v>
      </c>
      <c r="T607" s="247" t="s">
        <v>25</v>
      </c>
      <c r="U607" s="637"/>
      <c r="V607" s="638"/>
      <c r="W607" s="638"/>
      <c r="X607" s="638"/>
      <c r="Y607" s="638"/>
      <c r="Z607" s="639"/>
      <c r="AA607" s="245"/>
      <c r="AB607" s="245"/>
      <c r="AC607" s="245"/>
      <c r="AD607" s="658"/>
      <c r="AE607" s="658"/>
      <c r="AF607" s="658"/>
      <c r="AG607" s="658"/>
      <c r="AH607" s="658"/>
      <c r="AI607" s="247" t="s">
        <v>194</v>
      </c>
      <c r="AJ607" s="247" t="s">
        <v>195</v>
      </c>
      <c r="AK607" s="247" t="s">
        <v>161</v>
      </c>
      <c r="AL607" s="247" t="s">
        <v>162</v>
      </c>
      <c r="AM607" s="247" t="s">
        <v>163</v>
      </c>
      <c r="AN607" s="247" t="s">
        <v>164</v>
      </c>
      <c r="AO607" s="247" t="s">
        <v>165</v>
      </c>
      <c r="AP607" s="247" t="s">
        <v>166</v>
      </c>
      <c r="AQ607" s="247" t="s">
        <v>167</v>
      </c>
      <c r="AR607" s="247" t="s">
        <v>168</v>
      </c>
      <c r="AS607" s="247" t="s">
        <v>169</v>
      </c>
      <c r="AT607" s="247" t="s">
        <v>170</v>
      </c>
      <c r="AU607" s="247" t="s">
        <v>25</v>
      </c>
      <c r="AX607" s="280"/>
      <c r="AY607" s="280"/>
      <c r="AZ607" s="280"/>
      <c r="BA607" s="280"/>
      <c r="BB607" s="246"/>
      <c r="BC607" s="659"/>
      <c r="BD607" s="659"/>
      <c r="BE607" s="659"/>
      <c r="BF607" s="659"/>
      <c r="BG607" s="322" t="s">
        <v>194</v>
      </c>
      <c r="BH607" s="322" t="s">
        <v>195</v>
      </c>
      <c r="BI607" s="322" t="s">
        <v>161</v>
      </c>
      <c r="BJ607" s="322" t="s">
        <v>162</v>
      </c>
      <c r="BK607" s="322" t="s">
        <v>163</v>
      </c>
      <c r="BL607" s="322" t="s">
        <v>164</v>
      </c>
      <c r="BM607" s="322" t="s">
        <v>165</v>
      </c>
      <c r="BN607" s="322" t="s">
        <v>166</v>
      </c>
      <c r="BO607" s="322" t="s">
        <v>167</v>
      </c>
      <c r="BP607" s="322" t="s">
        <v>168</v>
      </c>
      <c r="BQ607" s="322" t="s">
        <v>169</v>
      </c>
      <c r="BR607" s="322" t="s">
        <v>170</v>
      </c>
      <c r="BS607" s="659"/>
      <c r="BT607" s="659"/>
      <c r="BU607" s="659"/>
      <c r="BV607" s="659"/>
      <c r="BW607" s="593"/>
      <c r="BX607" s="593"/>
      <c r="BY607" s="593"/>
      <c r="BZ607" s="593"/>
      <c r="CA607" s="593"/>
      <c r="CB607" s="593"/>
      <c r="CC607" s="593"/>
      <c r="CD607" s="593"/>
      <c r="CE607" s="593"/>
      <c r="CF607" s="593"/>
      <c r="CG607" s="593"/>
      <c r="CH607" s="273"/>
      <c r="CI607" s="273"/>
      <c r="CJ607" s="273"/>
      <c r="CK607" s="273"/>
      <c r="CL607" s="273"/>
      <c r="CM607" s="273"/>
      <c r="CN607" s="273"/>
      <c r="CO607" s="273"/>
      <c r="CP607" s="273"/>
      <c r="CQ607" s="273"/>
    </row>
    <row r="608" spans="3:100" s="243" customFormat="1" ht="13.5" customHeight="1">
      <c r="C608" s="594" t="s">
        <v>196</v>
      </c>
      <c r="D608" s="594"/>
      <c r="E608" s="594"/>
      <c r="F608" s="594"/>
      <c r="G608" s="594"/>
      <c r="H608" s="248">
        <f t="shared" ref="H608:S608" si="146">IF($E603="","",VLOOKUP($E603,$CT$84:$DG$93,CV$94,FALSE))</f>
        <v>4.0000000000000001E-3</v>
      </c>
      <c r="I608" s="248">
        <f t="shared" si="146"/>
        <v>3.0000000000000001E-3</v>
      </c>
      <c r="J608" s="248">
        <f t="shared" si="146"/>
        <v>4.0000000000000001E-3</v>
      </c>
      <c r="K608" s="248">
        <f t="shared" si="146"/>
        <v>1E-3</v>
      </c>
      <c r="L608" s="248">
        <f t="shared" si="146"/>
        <v>0</v>
      </c>
      <c r="M608" s="248">
        <f t="shared" si="146"/>
        <v>1E-3</v>
      </c>
      <c r="N608" s="248">
        <f t="shared" si="146"/>
        <v>0</v>
      </c>
      <c r="O608" s="248">
        <f t="shared" si="146"/>
        <v>2E-3</v>
      </c>
      <c r="P608" s="248">
        <f t="shared" si="146"/>
        <v>0.01</v>
      </c>
      <c r="Q608" s="248">
        <f t="shared" si="146"/>
        <v>3.0000000000000001E-3</v>
      </c>
      <c r="R608" s="248">
        <f t="shared" si="146"/>
        <v>8.0000000000000002E-3</v>
      </c>
      <c r="S608" s="248">
        <f t="shared" si="146"/>
        <v>3.0000000000000001E-3</v>
      </c>
      <c r="T608" s="249"/>
      <c r="U608" s="640"/>
      <c r="V608" s="641"/>
      <c r="W608" s="641"/>
      <c r="X608" s="641"/>
      <c r="Y608" s="641"/>
      <c r="Z608" s="642"/>
      <c r="AA608" s="250"/>
      <c r="AB608" s="250"/>
      <c r="AC608" s="250"/>
      <c r="AD608" s="594" t="s">
        <v>197</v>
      </c>
      <c r="AE608" s="594"/>
      <c r="AF608" s="594"/>
      <c r="AG608" s="594"/>
      <c r="AH608" s="594"/>
      <c r="AI608" s="251">
        <v>30</v>
      </c>
      <c r="AJ608" s="251">
        <v>31</v>
      </c>
      <c r="AK608" s="251">
        <v>30</v>
      </c>
      <c r="AL608" s="251">
        <v>31</v>
      </c>
      <c r="AM608" s="251">
        <v>31</v>
      </c>
      <c r="AN608" s="251">
        <v>30</v>
      </c>
      <c r="AO608" s="251">
        <v>31</v>
      </c>
      <c r="AP608" s="251">
        <v>30</v>
      </c>
      <c r="AQ608" s="251">
        <v>31</v>
      </c>
      <c r="AR608" s="251">
        <v>31</v>
      </c>
      <c r="AS608" s="251">
        <v>28</v>
      </c>
      <c r="AT608" s="251">
        <v>31</v>
      </c>
      <c r="AU608" s="249"/>
      <c r="AX608" s="280"/>
      <c r="AY608" s="280"/>
      <c r="AZ608" s="280"/>
      <c r="BA608" s="280"/>
      <c r="BB608" s="246"/>
      <c r="BC608" s="634" t="s">
        <v>198</v>
      </c>
      <c r="BD608" s="635"/>
      <c r="BE608" s="635"/>
      <c r="BF608" s="636"/>
      <c r="BG608" s="297" t="str">
        <f t="shared" ref="BG608:BR608" si="147">IF(COUNT(AI613)=0,"",AI613)</f>
        <v/>
      </c>
      <c r="BH608" s="297" t="str">
        <f t="shared" si="147"/>
        <v/>
      </c>
      <c r="BI608" s="297" t="str">
        <f t="shared" si="147"/>
        <v/>
      </c>
      <c r="BJ608" s="297" t="str">
        <f t="shared" si="147"/>
        <v/>
      </c>
      <c r="BK608" s="297" t="str">
        <f t="shared" si="147"/>
        <v/>
      </c>
      <c r="BL608" s="297" t="str">
        <f t="shared" si="147"/>
        <v/>
      </c>
      <c r="BM608" s="297" t="str">
        <f t="shared" si="147"/>
        <v/>
      </c>
      <c r="BN608" s="297" t="str">
        <f t="shared" si="147"/>
        <v/>
      </c>
      <c r="BO608" s="297" t="str">
        <f t="shared" si="147"/>
        <v/>
      </c>
      <c r="BP608" s="297" t="str">
        <f t="shared" si="147"/>
        <v/>
      </c>
      <c r="BQ608" s="297" t="str">
        <f t="shared" si="147"/>
        <v/>
      </c>
      <c r="BR608" s="297" t="str">
        <f t="shared" si="147"/>
        <v/>
      </c>
      <c r="BS608" s="597" t="s">
        <v>198</v>
      </c>
      <c r="BT608" s="633"/>
      <c r="BU608" s="598"/>
      <c r="BV608" s="322" t="s">
        <v>171</v>
      </c>
      <c r="BW608" s="253" t="str">
        <f>IF(COUNT(AM611)=0,"",AM611)</f>
        <v/>
      </c>
      <c r="BX608" s="253" t="str">
        <f>IF(COUNT(AM613)=0,"",AM613)</f>
        <v/>
      </c>
      <c r="BY608" s="253" t="str">
        <f>IF(COUNT(AM615)=0,"",AM615)</f>
        <v/>
      </c>
      <c r="BZ608" s="253" t="str">
        <f>IF(COUNT(AM617)=0,"",AM617)</f>
        <v/>
      </c>
      <c r="CA608" s="253" t="str">
        <f>IF(COUNT(AM619)=0,"",AM619)</f>
        <v/>
      </c>
      <c r="CB608" s="253" t="str">
        <f>IF(COUNT(AM621)=0,"",AM621)</f>
        <v/>
      </c>
      <c r="CC608" s="253" t="str">
        <f>IF(COUNT(AM623)=0,"",AM623)</f>
        <v/>
      </c>
      <c r="CD608" s="253" t="str">
        <f>IF(COUNT(AM625)=0,"",AM625)</f>
        <v/>
      </c>
      <c r="CE608" s="253" t="str">
        <f>IF(COUNT(AM627)=0,"",AM627)</f>
        <v/>
      </c>
      <c r="CF608" s="253" t="str">
        <f>IF(COUNT(AM629)=0,"",AM629)</f>
        <v/>
      </c>
      <c r="CG608" s="253" t="str">
        <f>IF(COUNT(AM631)=0,"",AM631)</f>
        <v/>
      </c>
      <c r="CH608" s="257"/>
      <c r="CI608" s="257"/>
      <c r="CJ608" s="257"/>
      <c r="CK608" s="257"/>
      <c r="CL608" s="257"/>
      <c r="CM608" s="257"/>
      <c r="CN608" s="257"/>
      <c r="CO608" s="257"/>
      <c r="CP608" s="257"/>
      <c r="CQ608" s="257"/>
    </row>
    <row r="609" spans="3:95" s="243" customFormat="1" ht="13.5" customHeight="1">
      <c r="C609" s="604" t="e">
        <f>DATE(#REF!-2,1,1)</f>
        <v>#REF!</v>
      </c>
      <c r="D609" s="605"/>
      <c r="E609" s="613" t="s">
        <v>275</v>
      </c>
      <c r="F609" s="614"/>
      <c r="G609" s="615"/>
      <c r="H609" s="255"/>
      <c r="I609" s="255"/>
      <c r="J609" s="255"/>
      <c r="K609" s="255"/>
      <c r="L609" s="255"/>
      <c r="M609" s="255"/>
      <c r="N609" s="255"/>
      <c r="O609" s="255"/>
      <c r="P609" s="256"/>
      <c r="Q609" s="256"/>
      <c r="R609" s="256"/>
      <c r="S609" s="256"/>
      <c r="T609" s="255"/>
      <c r="U609" s="578"/>
      <c r="V609" s="644"/>
      <c r="W609" s="644"/>
      <c r="X609" s="644"/>
      <c r="Y609" s="644"/>
      <c r="Z609" s="579"/>
      <c r="AA609" s="257"/>
      <c r="AB609" s="257"/>
      <c r="AC609" s="257"/>
      <c r="AD609" s="604" t="e">
        <f>DATE(#REF!-2,1,1)</f>
        <v>#REF!</v>
      </c>
      <c r="AE609" s="605"/>
      <c r="AF609" s="613" t="s">
        <v>198</v>
      </c>
      <c r="AG609" s="614"/>
      <c r="AH609" s="615"/>
      <c r="AI609" s="255"/>
      <c r="AJ609" s="255"/>
      <c r="AK609" s="255"/>
      <c r="AL609" s="255"/>
      <c r="AM609" s="255"/>
      <c r="AN609" s="255"/>
      <c r="AO609" s="255"/>
      <c r="AP609" s="255"/>
      <c r="AQ609" s="255"/>
      <c r="AR609" s="258" t="str">
        <f>IF(COUNT(P609,Q609)&lt;&gt;2,"",ROUND(MIN(P609,Q609)*Q608,#REF!))</f>
        <v/>
      </c>
      <c r="AS609" s="258" t="str">
        <f>IF(COUNT(Q609,R609)&lt;&gt;2,"",ROUND(MIN(Q609,R609)*R608,#REF!))</f>
        <v/>
      </c>
      <c r="AT609" s="258" t="str">
        <f>IF(COUNT(R609,S609)&lt;&gt;2,"",ROUND(MIN(R609,S609)*S608,#REF!))</f>
        <v/>
      </c>
      <c r="AU609" s="255"/>
      <c r="AX609" s="280"/>
      <c r="AY609" s="280"/>
      <c r="AZ609" s="280"/>
      <c r="BA609" s="280"/>
      <c r="BB609" s="246"/>
      <c r="BC609" s="648"/>
      <c r="BD609" s="649"/>
      <c r="BE609" s="649"/>
      <c r="BF609" s="650"/>
      <c r="BG609" s="259"/>
      <c r="BH609" s="259"/>
      <c r="BI609" s="259"/>
      <c r="BJ609" s="259"/>
      <c r="BK609" s="259"/>
      <c r="BL609" s="259"/>
      <c r="BM609" s="259"/>
      <c r="BN609" s="259"/>
      <c r="BO609" s="259"/>
      <c r="BP609" s="259"/>
      <c r="BQ609" s="259"/>
      <c r="BR609" s="259"/>
      <c r="BS609" s="599"/>
      <c r="BT609" s="643"/>
      <c r="BU609" s="600"/>
      <c r="BV609" s="322" t="s">
        <v>172</v>
      </c>
      <c r="BW609" s="253" t="str">
        <f>IF(COUNT(AR609)=0,"",AR609)</f>
        <v/>
      </c>
      <c r="BX609" s="253" t="str">
        <f>IF(COUNT(AR613)=0,"",AR613)</f>
        <v/>
      </c>
      <c r="BY609" s="253" t="str">
        <f>IF(COUNT(AR615)=0,"",AR615)</f>
        <v/>
      </c>
      <c r="BZ609" s="253" t="str">
        <f>IF(COUNT(AR617)=0,"",AR617)</f>
        <v/>
      </c>
      <c r="CA609" s="253" t="str">
        <f>IF(COUNT(AR619)=0,"",AR619)</f>
        <v/>
      </c>
      <c r="CB609" s="253" t="str">
        <f>IF(COUNT(AR621)=0,"",AR621)</f>
        <v/>
      </c>
      <c r="CC609" s="253" t="str">
        <f>IF(COUNT(AR623)=0,"",AR623)</f>
        <v/>
      </c>
      <c r="CD609" s="253" t="str">
        <f>IF(COUNT(AR625)=0,"",AR625)</f>
        <v/>
      </c>
      <c r="CE609" s="253" t="str">
        <f>IF(COUNT(AR627)=0,"",AR627)</f>
        <v/>
      </c>
      <c r="CF609" s="253" t="str">
        <f>IF(COUNT(AR629)=0,"",AR629)</f>
        <v/>
      </c>
      <c r="CG609" s="253" t="str">
        <f>IF(COUNT(AR631)=0,"",AR631)</f>
        <v/>
      </c>
      <c r="CH609" s="257"/>
      <c r="CI609" s="257"/>
      <c r="CJ609" s="257"/>
      <c r="CK609" s="257"/>
      <c r="CL609" s="257"/>
      <c r="CM609" s="257"/>
      <c r="CN609" s="257"/>
      <c r="CO609" s="257"/>
      <c r="CP609" s="257"/>
      <c r="CQ609" s="257"/>
    </row>
    <row r="610" spans="3:95" s="243" customFormat="1" ht="13.5" customHeight="1">
      <c r="C610" s="606"/>
      <c r="D610" s="607"/>
      <c r="E610" s="608" t="s">
        <v>252</v>
      </c>
      <c r="F610" s="609"/>
      <c r="G610" s="610"/>
      <c r="H610" s="260"/>
      <c r="I610" s="260"/>
      <c r="J610" s="260"/>
      <c r="K610" s="260"/>
      <c r="L610" s="260"/>
      <c r="M610" s="260"/>
      <c r="N610" s="260"/>
      <c r="O610" s="260"/>
      <c r="P610" s="261"/>
      <c r="Q610" s="261"/>
      <c r="R610" s="261"/>
      <c r="S610" s="261"/>
      <c r="T610" s="262" t="str">
        <f>IF(COUNT(H610:S610)=0,"",SUMPRODUCT(ROUND(H610:S610,#REF!)))</f>
        <v/>
      </c>
      <c r="U610" s="645"/>
      <c r="V610" s="646"/>
      <c r="W610" s="646"/>
      <c r="X610" s="646"/>
      <c r="Y610" s="646"/>
      <c r="Z610" s="647"/>
      <c r="AA610" s="257"/>
      <c r="AB610" s="257"/>
      <c r="AC610" s="257"/>
      <c r="AD610" s="606"/>
      <c r="AE610" s="607"/>
      <c r="AF610" s="608" t="s">
        <v>199</v>
      </c>
      <c r="AG610" s="609"/>
      <c r="AH610" s="610"/>
      <c r="AI610" s="263"/>
      <c r="AJ610" s="263"/>
      <c r="AK610" s="263"/>
      <c r="AL610" s="263"/>
      <c r="AM610" s="263"/>
      <c r="AN610" s="263"/>
      <c r="AO610" s="263"/>
      <c r="AP610" s="263"/>
      <c r="AQ610" s="263"/>
      <c r="AR610" s="264" t="str">
        <f>IF(COUNT(Q609:Q610)=0,"",ROUND(Q610/(Q609*24*AR608/1000),3))</f>
        <v/>
      </c>
      <c r="AS610" s="264" t="str">
        <f>IF(COUNT(R609:R610)=0,"",ROUND(R610/(R609*24*AS608/1000),3))</f>
        <v/>
      </c>
      <c r="AT610" s="264" t="str">
        <f>IF(COUNT(S609:S610)=0,"",ROUND(S610/(S609*24*AT608/1000),3))</f>
        <v/>
      </c>
      <c r="AU610" s="265" t="str">
        <f>IF(COUNT(AI610:AT610)=0,"",AVERAGE(AI610:AT610))</f>
        <v/>
      </c>
      <c r="AX610" s="280"/>
      <c r="AY610" s="280"/>
      <c r="AZ610" s="280"/>
      <c r="BA610" s="280"/>
      <c r="BB610" s="246"/>
      <c r="BC610" s="594" t="s">
        <v>205</v>
      </c>
      <c r="BD610" s="594"/>
      <c r="BE610" s="594"/>
      <c r="BF610" s="594"/>
      <c r="BG610" s="253" t="str">
        <f>IF(COUNT(H614)=0,"",ROUND(H614,#REF!))</f>
        <v/>
      </c>
      <c r="BH610" s="253" t="str">
        <f>IF(COUNT(I614)=0,"",ROUND(I614,#REF!))</f>
        <v/>
      </c>
      <c r="BI610" s="253" t="str">
        <f>IF(COUNT(J614)=0,"",ROUND(J614,#REF!))</f>
        <v/>
      </c>
      <c r="BJ610" s="253" t="str">
        <f>IF(COUNT(K614)=0,"",ROUND(K614,#REF!))</f>
        <v/>
      </c>
      <c r="BK610" s="253" t="str">
        <f>IF(COUNT(L614)=0,"",ROUND(L614,#REF!))</f>
        <v/>
      </c>
      <c r="BL610" s="253" t="str">
        <f>IF(COUNT(M614)=0,"",ROUND(M614,#REF!))</f>
        <v/>
      </c>
      <c r="BM610" s="253" t="str">
        <f>IF(COUNT(N614)=0,"",ROUND(N614,#REF!))</f>
        <v/>
      </c>
      <c r="BN610" s="253" t="str">
        <f>IF(COUNT(O614)=0,"",ROUND(O614,#REF!))</f>
        <v/>
      </c>
      <c r="BO610" s="253" t="str">
        <f>IF(COUNT(P614)=0,"",ROUND(P614,#REF!))</f>
        <v/>
      </c>
      <c r="BP610" s="253" t="str">
        <f>IF(COUNT(Q614)=0,"",ROUND(Q614,#REF!))</f>
        <v/>
      </c>
      <c r="BQ610" s="253" t="str">
        <f>IF(COUNT(R614)=0,"",ROUND(R614,#REF!))</f>
        <v/>
      </c>
      <c r="BR610" s="253" t="str">
        <f>IF(COUNT(S614)=0,"",ROUND(S614,#REF!))</f>
        <v/>
      </c>
      <c r="BS610" s="634" t="s">
        <v>205</v>
      </c>
      <c r="BT610" s="635"/>
      <c r="BU610" s="636"/>
      <c r="BV610" s="322" t="s">
        <v>25</v>
      </c>
      <c r="BW610" s="253" t="str">
        <f>IF(COUNT(T612)=0,"",T612)</f>
        <v/>
      </c>
      <c r="BX610" s="253" t="str">
        <f>IF(COUNT(T614)=0,"",T614)</f>
        <v/>
      </c>
      <c r="BY610" s="253" t="str">
        <f>IF(COUNT(T616)=0,"",T616)</f>
        <v/>
      </c>
      <c r="BZ610" s="266" t="str">
        <f>IF(COUNT(T618)=0,"",T618)</f>
        <v/>
      </c>
      <c r="CA610" s="253" t="str">
        <f>IF(COUNT(T620)=0,"",T620)</f>
        <v/>
      </c>
      <c r="CB610" s="253" t="str">
        <f>IF(COUNT(T622)=0,"",T622)</f>
        <v/>
      </c>
      <c r="CC610" s="253" t="str">
        <f>IF(COUNT(T624)=0,"",T624)</f>
        <v/>
      </c>
      <c r="CD610" s="253" t="str">
        <f>IF(COUNT(T626)=0,"",T626)</f>
        <v/>
      </c>
      <c r="CE610" s="253" t="str">
        <f>IF(COUNT(T628)=0,"",T628)</f>
        <v/>
      </c>
      <c r="CF610" s="253" t="str">
        <f>IF(COUNT(T630)=0,"",T630)</f>
        <v/>
      </c>
      <c r="CG610" s="253" t="str">
        <f>IF(COUNT(T632)=0,"",T632)</f>
        <v/>
      </c>
      <c r="CH610" s="257"/>
      <c r="CI610" s="257"/>
      <c r="CJ610" s="257"/>
      <c r="CK610" s="257"/>
      <c r="CL610" s="257"/>
      <c r="CM610" s="257"/>
      <c r="CN610" s="257"/>
      <c r="CO610" s="257"/>
      <c r="CP610" s="257"/>
      <c r="CQ610" s="257"/>
    </row>
    <row r="611" spans="3:95" s="243" customFormat="1" ht="13.5" customHeight="1">
      <c r="C611" s="604" t="e">
        <f>DATE(#REF!-1,1,1)</f>
        <v>#REF!</v>
      </c>
      <c r="D611" s="605"/>
      <c r="E611" s="613" t="s">
        <v>275</v>
      </c>
      <c r="F611" s="614"/>
      <c r="G611" s="615"/>
      <c r="H611" s="256"/>
      <c r="I611" s="256"/>
      <c r="J611" s="256"/>
      <c r="K611" s="256"/>
      <c r="L611" s="256"/>
      <c r="M611" s="256"/>
      <c r="N611" s="256"/>
      <c r="O611" s="256"/>
      <c r="P611" s="256"/>
      <c r="Q611" s="256"/>
      <c r="R611" s="256"/>
      <c r="S611" s="256"/>
      <c r="T611" s="255"/>
      <c r="U611" s="613" t="s">
        <v>210</v>
      </c>
      <c r="V611" s="614"/>
      <c r="W611" s="614"/>
      <c r="X611" s="615"/>
      <c r="Y611" s="616" t="str">
        <f>IF(COUNT(S611)=0,"",ROUND(S611,#REF!))</f>
        <v/>
      </c>
      <c r="Z611" s="617"/>
      <c r="AA611" s="257"/>
      <c r="AB611" s="257"/>
      <c r="AC611" s="257"/>
      <c r="AD611" s="604" t="e">
        <f>DATE(#REF!-1,1,1)</f>
        <v>#REF!</v>
      </c>
      <c r="AE611" s="605"/>
      <c r="AF611" s="613" t="s">
        <v>198</v>
      </c>
      <c r="AG611" s="614"/>
      <c r="AH611" s="615"/>
      <c r="AI611" s="258" t="str">
        <f>IF(COUNT(S609,H611)&lt;&gt;2,"",ROUND(MIN(S609,H611)*H608,#REF!))</f>
        <v/>
      </c>
      <c r="AJ611" s="258" t="str">
        <f>IF(COUNT(H611,I611)&lt;&gt;2,"",ROUND(MIN(H611,I611)*I608,#REF!))</f>
        <v/>
      </c>
      <c r="AK611" s="258" t="str">
        <f>IF(COUNT(I611,J611)&lt;&gt;2,"",ROUND(MIN(I611,J611)*J608,#REF!))</f>
        <v/>
      </c>
      <c r="AL611" s="258" t="str">
        <f>IF(COUNT(J611,K611)&lt;&gt;2,"",ROUND(MIN(J611,K611)*K608,#REF!))</f>
        <v/>
      </c>
      <c r="AM611" s="258" t="str">
        <f>IF(COUNT(K611,L611)&lt;&gt;2,"",ROUND(MIN(K611,L611)*L608,#REF!))</f>
        <v/>
      </c>
      <c r="AN611" s="258" t="str">
        <f>IF(COUNT(L611,M611)&lt;&gt;2,"",ROUND(MIN(L611,M611)*M608,#REF!))</f>
        <v/>
      </c>
      <c r="AO611" s="258" t="str">
        <f>IF(COUNT(M611,N611)&lt;&gt;2,"",ROUND(MIN(M611,N611)*N608,#REF!))</f>
        <v/>
      </c>
      <c r="AP611" s="258" t="str">
        <f>IF(COUNT(N611,O611)&lt;&gt;2,"",ROUND(MIN(N611,O611)*O608,#REF!))</f>
        <v/>
      </c>
      <c r="AQ611" s="258" t="str">
        <f>IF(COUNT(O611,P611)&lt;&gt;2,"",ROUND(MIN(O611,P611)*P608,#REF!))</f>
        <v/>
      </c>
      <c r="AR611" s="258" t="str">
        <f>IF(COUNT(P611,Q611)&lt;&gt;2,"",ROUND(MIN(P611,Q611)*Q608,#REF!))</f>
        <v/>
      </c>
      <c r="AS611" s="258" t="str">
        <f>IF(COUNT(Q611,R611)&lt;&gt;2,"",ROUND(MIN(Q611,R611)*R608,#REF!))</f>
        <v/>
      </c>
      <c r="AT611" s="258" t="str">
        <f>IF(COUNT(R611,S611)&lt;&gt;2,"",ROUND(MIN(R611,S611)*S608,#REF!))</f>
        <v/>
      </c>
      <c r="AU611" s="255"/>
      <c r="AX611" s="280"/>
      <c r="AY611" s="280"/>
      <c r="AZ611" s="280"/>
      <c r="BB611" s="246"/>
      <c r="BC611" s="627"/>
      <c r="BD611" s="628"/>
      <c r="BE611" s="628"/>
      <c r="BF611" s="628"/>
      <c r="BG611" s="628"/>
      <c r="BH611" s="628"/>
      <c r="BI611" s="628"/>
      <c r="BJ611" s="628"/>
      <c r="BK611" s="628"/>
      <c r="BL611" s="628"/>
      <c r="BM611" s="628"/>
      <c r="BN611" s="628"/>
      <c r="BO611" s="628"/>
      <c r="BP611" s="628"/>
      <c r="BQ611" s="628"/>
      <c r="BR611" s="629"/>
      <c r="BS611" s="597" t="s">
        <v>206</v>
      </c>
      <c r="BT611" s="633"/>
      <c r="BU611" s="598"/>
      <c r="BV611" s="322" t="s">
        <v>25</v>
      </c>
      <c r="BW611" s="253" t="str">
        <f>IF(COUNT(Y611)=0,"",IF(#REF!="発電事業者",Y611,IF(SUMIF($C639:$D648,"その他事業者",L639:L648)=0,IF(Y611*L648/SUM(L639:L648)=0,"",Y611*L648/SUM(L639:L648)),ROUND(Y611*SUMIF($C639:$D648,"その他事業者",L639:L648)/SUM(L639:L648),#REF!)+Y611*L648/SUM(L639:L648))))</f>
        <v/>
      </c>
      <c r="BX611" s="253" t="str">
        <f>IF(COUNT(Y613)=0,"",IF(#REF!="発電事業者",Y613,IF(SUMIF($C639:$D648,"その他事業者",W639:W648)=0,IF(Y613*W648/SUM(W639:W648)=0,"",Y613*W648/SUM(W639:W648)),ROUND(Y613*SUMIF($C639:$D648,"その他事業者",W639:W648)/SUM(W639:W648),#REF!)+Y613*W648/SUM(W639:W648))))</f>
        <v/>
      </c>
      <c r="BY611" s="267"/>
      <c r="BZ611" s="267"/>
      <c r="CA611" s="267"/>
      <c r="CB611" s="253" t="str">
        <f>IF(COUNT(Y621)=0,"",IF(#REF!="発電事業者",Y621,IF(SUMIF($C639:$D648,"その他事業者",AA639:AA648)=0,IF(Y621*AA648/SUM(AA639:AA648)=0,"",Y621*AA648/SUM(AA639:AA648)),ROUND(Y621*SUMIF($C639:$D648,"その他事業者",AA639:AA648)/SUM(AA639:AA648),#REF!)+Y621*AA648/SUM(AA639:AA648))))</f>
        <v/>
      </c>
      <c r="CC611" s="267"/>
      <c r="CD611" s="267"/>
      <c r="CE611" s="267"/>
      <c r="CF611" s="267"/>
      <c r="CG611" s="253" t="str">
        <f>IF(COUNT(Y631)=0,"",IF(#REF!="発電事業者",Y631,IF(SUMIF($C639:$D648,"その他事業者",AF639:AF648)=0,IF(Y631*AF648/SUM(AF639:AF648)=0,"",Y631*AF648/SUM(AF639:AF648)),ROUND(Y631*SUMIF($C639:$D648,"その他事業者",AF639:AF648)/SUM(AF639:AF648),#REF!)+Y631*AF648/SUM(AF639:AF648))))</f>
        <v/>
      </c>
      <c r="CH611" s="257"/>
      <c r="CI611" s="257"/>
      <c r="CJ611" s="257"/>
      <c r="CK611" s="257"/>
      <c r="CL611" s="257"/>
      <c r="CM611" s="257"/>
      <c r="CN611" s="257"/>
      <c r="CO611" s="257"/>
      <c r="CP611" s="257"/>
      <c r="CQ611" s="257"/>
    </row>
    <row r="612" spans="3:95" s="243" customFormat="1" ht="13.5" customHeight="1">
      <c r="C612" s="606"/>
      <c r="D612" s="607"/>
      <c r="E612" s="608" t="s">
        <v>252</v>
      </c>
      <c r="F612" s="609"/>
      <c r="G612" s="610"/>
      <c r="H612" s="261"/>
      <c r="I612" s="261"/>
      <c r="J612" s="261"/>
      <c r="K612" s="261"/>
      <c r="L612" s="261"/>
      <c r="M612" s="261"/>
      <c r="N612" s="261"/>
      <c r="O612" s="261"/>
      <c r="P612" s="261"/>
      <c r="Q612" s="261"/>
      <c r="R612" s="261"/>
      <c r="S612" s="261"/>
      <c r="T612" s="262" t="str">
        <f>IF(COUNT(H612:S612)=0,"",SUMPRODUCT(ROUND(H612:S612,#REF!)))</f>
        <v/>
      </c>
      <c r="U612" s="608" t="s">
        <v>211</v>
      </c>
      <c r="V612" s="609"/>
      <c r="W612" s="609"/>
      <c r="X612" s="610"/>
      <c r="Y612" s="611" t="str">
        <f>IF(COUNT(T612)=0,"",T612)</f>
        <v/>
      </c>
      <c r="Z612" s="612"/>
      <c r="AA612" s="257"/>
      <c r="AB612" s="257"/>
      <c r="AC612" s="257"/>
      <c r="AD612" s="606"/>
      <c r="AE612" s="607"/>
      <c r="AF612" s="608" t="s">
        <v>199</v>
      </c>
      <c r="AG612" s="609"/>
      <c r="AH612" s="610"/>
      <c r="AI612" s="264" t="str">
        <f t="shared" ref="AI612:AT612" si="148">IF(COUNT(H611:H612)=0,"",ROUND(H612/(H611*24*AI608/1000),3))</f>
        <v/>
      </c>
      <c r="AJ612" s="264" t="str">
        <f t="shared" si="148"/>
        <v/>
      </c>
      <c r="AK612" s="264" t="str">
        <f t="shared" si="148"/>
        <v/>
      </c>
      <c r="AL612" s="264" t="str">
        <f t="shared" si="148"/>
        <v/>
      </c>
      <c r="AM612" s="264" t="str">
        <f t="shared" si="148"/>
        <v/>
      </c>
      <c r="AN612" s="264" t="str">
        <f t="shared" si="148"/>
        <v/>
      </c>
      <c r="AO612" s="264" t="str">
        <f t="shared" si="148"/>
        <v/>
      </c>
      <c r="AP612" s="264" t="str">
        <f t="shared" si="148"/>
        <v/>
      </c>
      <c r="AQ612" s="264" t="str">
        <f t="shared" si="148"/>
        <v/>
      </c>
      <c r="AR612" s="264" t="str">
        <f t="shared" si="148"/>
        <v/>
      </c>
      <c r="AS612" s="264" t="str">
        <f t="shared" si="148"/>
        <v/>
      </c>
      <c r="AT612" s="264" t="str">
        <f t="shared" si="148"/>
        <v/>
      </c>
      <c r="AU612" s="265" t="str">
        <f>IF(COUNT(AI612:AT612)=0,"",AVERAGE(AI612:AT612))</f>
        <v/>
      </c>
      <c r="AX612" s="280"/>
      <c r="AY612" s="280"/>
      <c r="AZ612" s="280"/>
      <c r="BB612" s="246"/>
      <c r="BC612" s="630"/>
      <c r="BD612" s="631"/>
      <c r="BE612" s="631"/>
      <c r="BF612" s="631"/>
      <c r="BG612" s="631"/>
      <c r="BH612" s="631"/>
      <c r="BI612" s="631"/>
      <c r="BJ612" s="631"/>
      <c r="BK612" s="631"/>
      <c r="BL612" s="631"/>
      <c r="BM612" s="631"/>
      <c r="BN612" s="631"/>
      <c r="BO612" s="631"/>
      <c r="BP612" s="631"/>
      <c r="BQ612" s="631"/>
      <c r="BR612" s="632"/>
      <c r="BS612" s="634" t="s">
        <v>207</v>
      </c>
      <c r="BT612" s="635"/>
      <c r="BU612" s="636"/>
      <c r="BV612" s="322" t="s">
        <v>25</v>
      </c>
      <c r="BW612" s="253" t="str">
        <f>IF(COUNT(Y612)=0,"",Y612)</f>
        <v/>
      </c>
      <c r="BX612" s="253" t="str">
        <f>IF(COUNT(Y614)=0,"",Y614)</f>
        <v/>
      </c>
      <c r="BY612" s="267"/>
      <c r="BZ612" s="267"/>
      <c r="CA612" s="267"/>
      <c r="CB612" s="253" t="str">
        <f>IF(COUNT(Y622)=0,"",Y622)</f>
        <v/>
      </c>
      <c r="CC612" s="267"/>
      <c r="CD612" s="267"/>
      <c r="CE612" s="267"/>
      <c r="CF612" s="267"/>
      <c r="CG612" s="253" t="str">
        <f>IF(COUNT(Y632)=0,"",Y632)</f>
        <v/>
      </c>
      <c r="CH612" s="257"/>
      <c r="CI612" s="257"/>
      <c r="CJ612" s="257"/>
      <c r="CK612" s="257"/>
      <c r="CL612" s="257"/>
      <c r="CM612" s="257"/>
      <c r="CN612" s="257"/>
      <c r="CO612" s="257"/>
      <c r="CP612" s="257"/>
      <c r="CQ612" s="257"/>
    </row>
    <row r="613" spans="3:95" s="243" customFormat="1" ht="13.5" customHeight="1">
      <c r="C613" s="604" t="e">
        <f>DATE(#REF!,1,1)</f>
        <v>#REF!</v>
      </c>
      <c r="D613" s="605"/>
      <c r="E613" s="613" t="s">
        <v>275</v>
      </c>
      <c r="F613" s="614"/>
      <c r="G613" s="615"/>
      <c r="H613" s="256"/>
      <c r="I613" s="256"/>
      <c r="J613" s="256"/>
      <c r="K613" s="256"/>
      <c r="L613" s="256"/>
      <c r="M613" s="256"/>
      <c r="N613" s="256"/>
      <c r="O613" s="256"/>
      <c r="P613" s="256"/>
      <c r="Q613" s="256"/>
      <c r="R613" s="256"/>
      <c r="S613" s="256"/>
      <c r="T613" s="255"/>
      <c r="U613" s="613" t="s">
        <v>210</v>
      </c>
      <c r="V613" s="614"/>
      <c r="W613" s="614"/>
      <c r="X613" s="615"/>
      <c r="Y613" s="616" t="str">
        <f>IF(COUNT(S613)=0,"",ROUND(S613,#REF!))</f>
        <v/>
      </c>
      <c r="Z613" s="617"/>
      <c r="AA613" s="257"/>
      <c r="AB613" s="257"/>
      <c r="AC613" s="257"/>
      <c r="AD613" s="604" t="e">
        <f>DATE(#REF!,1,1)</f>
        <v>#REF!</v>
      </c>
      <c r="AE613" s="605"/>
      <c r="AF613" s="613" t="s">
        <v>198</v>
      </c>
      <c r="AG613" s="614"/>
      <c r="AH613" s="615"/>
      <c r="AI613" s="258" t="str">
        <f>IF(COUNT(S611,H613)&lt;&gt;2,"",ROUND(MIN(S611,H613)*H608,#REF!))</f>
        <v/>
      </c>
      <c r="AJ613" s="258" t="str">
        <f>IF(COUNT(H613,I613)&lt;&gt;2,"",ROUND(MIN(H613,I613)*I608,#REF!))</f>
        <v/>
      </c>
      <c r="AK613" s="258" t="str">
        <f>IF(COUNT(I613,J613)&lt;&gt;2,"",ROUND(MIN(I613,J613)*J608,#REF!))</f>
        <v/>
      </c>
      <c r="AL613" s="258" t="str">
        <f>IF(COUNT(J613,K613)&lt;&gt;2,"",ROUND(MIN(J613,K613)*K608,#REF!))</f>
        <v/>
      </c>
      <c r="AM613" s="258" t="str">
        <f>IF(COUNT(K613,L613)&lt;&gt;2,"",ROUND(MIN(K613,L613)*L608,#REF!))</f>
        <v/>
      </c>
      <c r="AN613" s="258" t="str">
        <f>IF(COUNT(L613,M613)&lt;&gt;2,"",ROUND(MIN(L613,M613)*M608,#REF!))</f>
        <v/>
      </c>
      <c r="AO613" s="258" t="str">
        <f>IF(COUNT(M613,N613)&lt;&gt;2,"",ROUND(MIN(M613,N613)*N608,#REF!))</f>
        <v/>
      </c>
      <c r="AP613" s="258" t="str">
        <f>IF(COUNT(N613,O613)&lt;&gt;2,"",ROUND(MIN(N613,O613)*O608,#REF!))</f>
        <v/>
      </c>
      <c r="AQ613" s="258" t="str">
        <f>IF(COUNT(O613,P613)&lt;&gt;2,"",ROUND(MIN(O613,P613)*P608,#REF!))</f>
        <v/>
      </c>
      <c r="AR613" s="258" t="str">
        <f>IF(COUNT(P613,Q613)&lt;&gt;2,"",ROUND(MIN(P613,Q613)*Q608,#REF!))</f>
        <v/>
      </c>
      <c r="AS613" s="258" t="str">
        <f>IF(COUNT(Q613,R613)&lt;&gt;2,"",ROUND(MIN(Q613,R613)*R608,#REF!))</f>
        <v/>
      </c>
      <c r="AT613" s="258" t="str">
        <f>IF(COUNT(R613,S613)&lt;&gt;2,"",ROUND(MIN(R613,S613)*S608,#REF!))</f>
        <v/>
      </c>
      <c r="AU613" s="255"/>
      <c r="AX613" s="268"/>
      <c r="BB613" s="268"/>
      <c r="BC613" s="245"/>
      <c r="BD613" s="245"/>
      <c r="BE613" s="245"/>
      <c r="BF613" s="245"/>
      <c r="BG613" s="245"/>
      <c r="BH613" s="245"/>
      <c r="BI613" s="245"/>
      <c r="BJ613" s="245"/>
      <c r="BK613" s="245"/>
      <c r="BL613" s="245"/>
      <c r="BM613" s="245"/>
      <c r="BN613" s="245"/>
      <c r="BO613" s="245"/>
      <c r="BP613" s="245"/>
      <c r="BQ613" s="245"/>
      <c r="BR613" s="245"/>
      <c r="BS613" s="245"/>
      <c r="BT613" s="245"/>
      <c r="BU613" s="245"/>
      <c r="BV613" s="245"/>
      <c r="BW613" s="245"/>
      <c r="BX613" s="257"/>
      <c r="BY613" s="257"/>
      <c r="BZ613" s="257"/>
      <c r="CA613" s="257"/>
      <c r="CB613" s="257"/>
      <c r="CC613" s="257"/>
      <c r="CD613" s="257"/>
      <c r="CE613" s="257"/>
      <c r="CF613" s="257"/>
      <c r="CG613" s="257"/>
      <c r="CH613" s="257"/>
      <c r="CI613" s="257"/>
      <c r="CJ613" s="257"/>
      <c r="CK613" s="257"/>
      <c r="CL613" s="257"/>
      <c r="CM613" s="257"/>
      <c r="CN613" s="257"/>
      <c r="CO613" s="257"/>
      <c r="CP613" s="257"/>
      <c r="CQ613" s="257"/>
    </row>
    <row r="614" spans="3:95" s="243" customFormat="1" ht="13.5" customHeight="1">
      <c r="C614" s="606"/>
      <c r="D614" s="607"/>
      <c r="E614" s="608" t="s">
        <v>212</v>
      </c>
      <c r="F614" s="609"/>
      <c r="G614" s="610"/>
      <c r="H614" s="261"/>
      <c r="I614" s="261"/>
      <c r="J614" s="261"/>
      <c r="K614" s="261"/>
      <c r="L614" s="261"/>
      <c r="M614" s="261"/>
      <c r="N614" s="261"/>
      <c r="O614" s="261"/>
      <c r="P614" s="261"/>
      <c r="Q614" s="261"/>
      <c r="R614" s="261"/>
      <c r="S614" s="261"/>
      <c r="T614" s="262" t="str">
        <f>IF(COUNT(H614:S614)=0,"",SUMPRODUCT(ROUND(H614:S614,#REF!)))</f>
        <v/>
      </c>
      <c r="U614" s="608" t="s">
        <v>211</v>
      </c>
      <c r="V614" s="609"/>
      <c r="W614" s="609"/>
      <c r="X614" s="610"/>
      <c r="Y614" s="611" t="str">
        <f>IF(COUNT(T614)=0,"",T614)</f>
        <v/>
      </c>
      <c r="Z614" s="612"/>
      <c r="AA614" s="257"/>
      <c r="AB614" s="257"/>
      <c r="AC614" s="257"/>
      <c r="AD614" s="606"/>
      <c r="AE614" s="607"/>
      <c r="AF614" s="608" t="s">
        <v>199</v>
      </c>
      <c r="AG614" s="609"/>
      <c r="AH614" s="610"/>
      <c r="AI614" s="264" t="str">
        <f t="shared" ref="AI614:AT614" si="149">IF(COUNT(H613:H614)=0,"",ROUND(H614/(H613*24*AI608/1000),3))</f>
        <v/>
      </c>
      <c r="AJ614" s="264" t="str">
        <f t="shared" si="149"/>
        <v/>
      </c>
      <c r="AK614" s="264" t="str">
        <f t="shared" si="149"/>
        <v/>
      </c>
      <c r="AL614" s="264" t="str">
        <f t="shared" si="149"/>
        <v/>
      </c>
      <c r="AM614" s="264" t="str">
        <f t="shared" si="149"/>
        <v/>
      </c>
      <c r="AN614" s="264" t="str">
        <f t="shared" si="149"/>
        <v/>
      </c>
      <c r="AO614" s="264" t="str">
        <f t="shared" si="149"/>
        <v/>
      </c>
      <c r="AP614" s="264" t="str">
        <f t="shared" si="149"/>
        <v/>
      </c>
      <c r="AQ614" s="264" t="str">
        <f t="shared" si="149"/>
        <v/>
      </c>
      <c r="AR614" s="264" t="str">
        <f t="shared" si="149"/>
        <v/>
      </c>
      <c r="AS614" s="264" t="str">
        <f t="shared" si="149"/>
        <v/>
      </c>
      <c r="AT614" s="264" t="str">
        <f t="shared" si="149"/>
        <v/>
      </c>
      <c r="AU614" s="265" t="str">
        <f>IF(COUNT(AI614:AT614)=0,"",AVERAGE(AI614:AT614))</f>
        <v/>
      </c>
      <c r="AX614" s="240" t="e">
        <f>IF(#REF!="発電事業者","算定結果　送電取引帳票","算定結果　受電取引帳票")</f>
        <v>#REF!</v>
      </c>
      <c r="BR614" s="268"/>
    </row>
    <row r="615" spans="3:95" s="243" customFormat="1" ht="13.5" customHeight="1">
      <c r="C615" s="604" t="e">
        <f>DATE(#REF!+1,1,1)</f>
        <v>#REF!</v>
      </c>
      <c r="D615" s="605"/>
      <c r="E615" s="613" t="s">
        <v>275</v>
      </c>
      <c r="F615" s="614"/>
      <c r="G615" s="615"/>
      <c r="H615" s="256"/>
      <c r="I615" s="256"/>
      <c r="J615" s="256"/>
      <c r="K615" s="256"/>
      <c r="L615" s="256"/>
      <c r="M615" s="256"/>
      <c r="N615" s="256"/>
      <c r="O615" s="256"/>
      <c r="P615" s="256"/>
      <c r="Q615" s="256"/>
      <c r="R615" s="256"/>
      <c r="S615" s="256"/>
      <c r="T615" s="255"/>
      <c r="U615" s="618"/>
      <c r="V615" s="619"/>
      <c r="W615" s="619"/>
      <c r="X615" s="619"/>
      <c r="Y615" s="619"/>
      <c r="Z615" s="620"/>
      <c r="AA615" s="257"/>
      <c r="AB615" s="257"/>
      <c r="AC615" s="257"/>
      <c r="AD615" s="604" t="e">
        <f>DATE(#REF!+1,1,1)</f>
        <v>#REF!</v>
      </c>
      <c r="AE615" s="605"/>
      <c r="AF615" s="613" t="s">
        <v>198</v>
      </c>
      <c r="AG615" s="614"/>
      <c r="AH615" s="615"/>
      <c r="AI615" s="258" t="str">
        <f>IF(COUNT(S613,H615)&lt;&gt;2,"",ROUND(MIN(S613,H615)*H608,#REF!))</f>
        <v/>
      </c>
      <c r="AJ615" s="258" t="str">
        <f>IF(COUNT(H615,I615)&lt;&gt;2,"",ROUND(MIN(H615,I615)*I608,#REF!))</f>
        <v/>
      </c>
      <c r="AK615" s="258" t="str">
        <f>IF(COUNT(I615,J615)&lt;&gt;2,"",ROUND(MIN(I615,J615)*J608,#REF!))</f>
        <v/>
      </c>
      <c r="AL615" s="258" t="str">
        <f>IF(COUNT(J615,K615)&lt;&gt;2,"",ROUND(MIN(J615,K615)*K608,#REF!))</f>
        <v/>
      </c>
      <c r="AM615" s="258" t="str">
        <f>IF(COUNT(K615,L615)&lt;&gt;2,"",ROUND(MIN(K615,L615)*L608,#REF!))</f>
        <v/>
      </c>
      <c r="AN615" s="258" t="str">
        <f>IF(COUNT(L615,M615)&lt;&gt;2,"",ROUND(MIN(L615,M615)*M608,#REF!))</f>
        <v/>
      </c>
      <c r="AO615" s="258" t="str">
        <f>IF(COUNT(M615,N615)&lt;&gt;2,"",ROUND(MIN(M615,N615)*N608,#REF!))</f>
        <v/>
      </c>
      <c r="AP615" s="258" t="str">
        <f>IF(COUNT(N615,O615)&lt;&gt;2,"",ROUND(MIN(N615,O615)*O608,#REF!))</f>
        <v/>
      </c>
      <c r="AQ615" s="258" t="str">
        <f>IF(COUNT(O615,P615)&lt;&gt;2,"",ROUND(MIN(O615,P615)*P608,#REF!))</f>
        <v/>
      </c>
      <c r="AR615" s="258" t="str">
        <f>IF(COUNT(P615,Q615)&lt;&gt;2,"",ROUND(MIN(P615,Q615)*Q608,#REF!))</f>
        <v/>
      </c>
      <c r="AS615" s="258" t="str">
        <f>IF(COUNT(Q615,R615)&lt;&gt;2,"",ROUND(MIN(Q615,R615)*R608,#REF!))</f>
        <v/>
      </c>
      <c r="AT615" s="258" t="str">
        <f>IF(COUNT(R615,S615)&lt;&gt;2,"",ROUND(MIN(R615,S615)*S608,#REF!))</f>
        <v/>
      </c>
      <c r="AU615" s="255"/>
      <c r="AX615" s="594" t="s">
        <v>200</v>
      </c>
      <c r="AY615" s="594"/>
      <c r="AZ615" s="595" t="s">
        <v>201</v>
      </c>
      <c r="BA615" s="594" t="s">
        <v>202</v>
      </c>
      <c r="BB615" s="594"/>
      <c r="BC615" s="594"/>
      <c r="BD615" s="595" t="s">
        <v>204</v>
      </c>
      <c r="BE615" s="597" t="s">
        <v>176</v>
      </c>
      <c r="BF615" s="598"/>
      <c r="BG615" s="601" t="e">
        <f>DATE(#REF!,1,1)</f>
        <v>#REF!</v>
      </c>
      <c r="BH615" s="602"/>
      <c r="BI615" s="602"/>
      <c r="BJ615" s="602"/>
      <c r="BK615" s="602"/>
      <c r="BL615" s="602"/>
      <c r="BM615" s="602"/>
      <c r="BN615" s="602"/>
      <c r="BO615" s="602"/>
      <c r="BP615" s="602"/>
      <c r="BQ615" s="602"/>
      <c r="BR615" s="603"/>
      <c r="BS615" s="594" t="s">
        <v>175</v>
      </c>
      <c r="BT615" s="594"/>
      <c r="BU615" s="594"/>
      <c r="BV615" s="594"/>
      <c r="BW615" s="592" t="e">
        <f>DATE(#REF!-1,1,1)</f>
        <v>#REF!</v>
      </c>
      <c r="BX615" s="592" t="e">
        <f>DATE(#REF!,1,1)</f>
        <v>#REF!</v>
      </c>
      <c r="BY615" s="592" t="e">
        <f>DATE(#REF!+1,1,1)</f>
        <v>#REF!</v>
      </c>
      <c r="BZ615" s="592" t="e">
        <f>DATE(#REF!+2,1,1)</f>
        <v>#REF!</v>
      </c>
      <c r="CA615" s="592" t="e">
        <f>DATE(#REF!+3,1,1)</f>
        <v>#REF!</v>
      </c>
      <c r="CB615" s="592" t="e">
        <f>DATE(#REF!+4,1,1)</f>
        <v>#REF!</v>
      </c>
      <c r="CC615" s="592" t="e">
        <f>DATE(#REF!+5,1,1)</f>
        <v>#REF!</v>
      </c>
      <c r="CD615" s="592" t="e">
        <f>DATE(#REF!+6,1,1)</f>
        <v>#REF!</v>
      </c>
      <c r="CE615" s="592" t="e">
        <f>DATE(#REF!+7,1,1)</f>
        <v>#REF!</v>
      </c>
      <c r="CF615" s="592" t="e">
        <f>DATE(#REF!+8,1,1)</f>
        <v>#REF!</v>
      </c>
      <c r="CG615" s="592" t="e">
        <f>DATE(#REF!+9,1,1)</f>
        <v>#REF!</v>
      </c>
      <c r="CH615" s="566" t="s">
        <v>268</v>
      </c>
      <c r="CI615" s="567"/>
      <c r="CJ615" s="567"/>
      <c r="CK615" s="567"/>
      <c r="CL615" s="567"/>
      <c r="CM615" s="567"/>
      <c r="CN615" s="567"/>
      <c r="CO615" s="567"/>
      <c r="CP615" s="567"/>
      <c r="CQ615" s="567"/>
    </row>
    <row r="616" spans="3:95" s="243" customFormat="1" ht="13.5" customHeight="1">
      <c r="C616" s="606"/>
      <c r="D616" s="607"/>
      <c r="E616" s="608" t="s">
        <v>212</v>
      </c>
      <c r="F616" s="609"/>
      <c r="G616" s="610"/>
      <c r="H616" s="261"/>
      <c r="I616" s="261"/>
      <c r="J616" s="261"/>
      <c r="K616" s="261"/>
      <c r="L616" s="261"/>
      <c r="M616" s="261"/>
      <c r="N616" s="261"/>
      <c r="O616" s="261"/>
      <c r="P616" s="261"/>
      <c r="Q616" s="261"/>
      <c r="R616" s="261"/>
      <c r="S616" s="261"/>
      <c r="T616" s="262" t="str">
        <f>IF(COUNT(H616:S616)=0,"",SUMPRODUCT(ROUND(H616:S616,#REF!)))</f>
        <v/>
      </c>
      <c r="U616" s="621"/>
      <c r="V616" s="622"/>
      <c r="W616" s="622"/>
      <c r="X616" s="622"/>
      <c r="Y616" s="622"/>
      <c r="Z616" s="623"/>
      <c r="AA616" s="257"/>
      <c r="AB616" s="257"/>
      <c r="AC616" s="257"/>
      <c r="AD616" s="606"/>
      <c r="AE616" s="607"/>
      <c r="AF616" s="608" t="s">
        <v>199</v>
      </c>
      <c r="AG616" s="609"/>
      <c r="AH616" s="610"/>
      <c r="AI616" s="264" t="str">
        <f t="shared" ref="AI616:AT616" si="150">IF(COUNT(H615:H616)=0,"",ROUND(H616/(H615*24*AI608/1000),3))</f>
        <v/>
      </c>
      <c r="AJ616" s="264" t="str">
        <f t="shared" si="150"/>
        <v/>
      </c>
      <c r="AK616" s="264" t="str">
        <f t="shared" si="150"/>
        <v/>
      </c>
      <c r="AL616" s="264" t="str">
        <f t="shared" si="150"/>
        <v/>
      </c>
      <c r="AM616" s="264" t="str">
        <f t="shared" si="150"/>
        <v/>
      </c>
      <c r="AN616" s="264" t="str">
        <f t="shared" si="150"/>
        <v/>
      </c>
      <c r="AO616" s="264" t="str">
        <f t="shared" si="150"/>
        <v/>
      </c>
      <c r="AP616" s="264" t="str">
        <f t="shared" si="150"/>
        <v/>
      </c>
      <c r="AQ616" s="264" t="str">
        <f t="shared" si="150"/>
        <v/>
      </c>
      <c r="AR616" s="264" t="str">
        <f t="shared" si="150"/>
        <v/>
      </c>
      <c r="AS616" s="264" t="str">
        <f t="shared" si="150"/>
        <v/>
      </c>
      <c r="AT616" s="264" t="str">
        <f t="shared" si="150"/>
        <v/>
      </c>
      <c r="AU616" s="265" t="str">
        <f>IF(COUNT(AI616:AT616)=0,"",AVERAGE(AI616:AT616))</f>
        <v/>
      </c>
      <c r="AX616" s="594"/>
      <c r="AY616" s="594"/>
      <c r="AZ616" s="596"/>
      <c r="BA616" s="594"/>
      <c r="BB616" s="594"/>
      <c r="BC616" s="594"/>
      <c r="BD616" s="596"/>
      <c r="BE616" s="599"/>
      <c r="BF616" s="600"/>
      <c r="BG616" s="322" t="s">
        <v>194</v>
      </c>
      <c r="BH616" s="322" t="s">
        <v>195</v>
      </c>
      <c r="BI616" s="322" t="s">
        <v>161</v>
      </c>
      <c r="BJ616" s="322" t="s">
        <v>162</v>
      </c>
      <c r="BK616" s="322" t="s">
        <v>163</v>
      </c>
      <c r="BL616" s="322" t="s">
        <v>164</v>
      </c>
      <c r="BM616" s="322" t="s">
        <v>165</v>
      </c>
      <c r="BN616" s="322" t="s">
        <v>166</v>
      </c>
      <c r="BO616" s="322" t="s">
        <v>167</v>
      </c>
      <c r="BP616" s="322" t="s">
        <v>168</v>
      </c>
      <c r="BQ616" s="322" t="s">
        <v>169</v>
      </c>
      <c r="BR616" s="322" t="s">
        <v>170</v>
      </c>
      <c r="BS616" s="594"/>
      <c r="BT616" s="594"/>
      <c r="BU616" s="594"/>
      <c r="BV616" s="594"/>
      <c r="BW616" s="593"/>
      <c r="BX616" s="593"/>
      <c r="BY616" s="593">
        <v>43101</v>
      </c>
      <c r="BZ616" s="593">
        <v>43466</v>
      </c>
      <c r="CA616" s="593">
        <v>43831</v>
      </c>
      <c r="CB616" s="593">
        <v>44197</v>
      </c>
      <c r="CC616" s="593">
        <v>44562</v>
      </c>
      <c r="CD616" s="593">
        <v>44927</v>
      </c>
      <c r="CE616" s="593">
        <v>45292</v>
      </c>
      <c r="CF616" s="593">
        <v>45658</v>
      </c>
      <c r="CG616" s="593">
        <v>46023</v>
      </c>
      <c r="CH616" s="567"/>
      <c r="CI616" s="567"/>
      <c r="CJ616" s="567"/>
      <c r="CK616" s="567"/>
      <c r="CL616" s="567"/>
      <c r="CM616" s="567"/>
      <c r="CN616" s="567"/>
      <c r="CO616" s="567"/>
      <c r="CP616" s="567"/>
      <c r="CQ616" s="567"/>
    </row>
    <row r="617" spans="3:95" s="243" customFormat="1" ht="13.5" customHeight="1">
      <c r="C617" s="604" t="e">
        <f>DATE(#REF!+2,1,1)</f>
        <v>#REF!</v>
      </c>
      <c r="D617" s="605"/>
      <c r="E617" s="613" t="s">
        <v>275</v>
      </c>
      <c r="F617" s="614"/>
      <c r="G617" s="615"/>
      <c r="H617" s="256"/>
      <c r="I617" s="256"/>
      <c r="J617" s="256"/>
      <c r="K617" s="256"/>
      <c r="L617" s="256"/>
      <c r="M617" s="256"/>
      <c r="N617" s="256"/>
      <c r="O617" s="256"/>
      <c r="P617" s="256"/>
      <c r="Q617" s="256"/>
      <c r="R617" s="256"/>
      <c r="S617" s="256"/>
      <c r="T617" s="255"/>
      <c r="U617" s="621"/>
      <c r="V617" s="622"/>
      <c r="W617" s="622"/>
      <c r="X617" s="622"/>
      <c r="Y617" s="622"/>
      <c r="Z617" s="623"/>
      <c r="AA617" s="257"/>
      <c r="AB617" s="257"/>
      <c r="AC617" s="257"/>
      <c r="AD617" s="604" t="e">
        <f>DATE(#REF!+2,1,1)</f>
        <v>#REF!</v>
      </c>
      <c r="AE617" s="605"/>
      <c r="AF617" s="613" t="s">
        <v>198</v>
      </c>
      <c r="AG617" s="614"/>
      <c r="AH617" s="615"/>
      <c r="AI617" s="258" t="str">
        <f>IF(COUNT(S615,H617)&lt;&gt;2,"",ROUND(MIN(S615,H617)*H608,#REF!))</f>
        <v/>
      </c>
      <c r="AJ617" s="258" t="str">
        <f>IF(COUNT(H617,I617)&lt;&gt;2,"",ROUND(MIN(H617,I617)*I608,#REF!))</f>
        <v/>
      </c>
      <c r="AK617" s="258" t="str">
        <f>IF(COUNT(I617,J617)&lt;&gt;2,"",ROUND(MIN(I617,J617)*J608,#REF!))</f>
        <v/>
      </c>
      <c r="AL617" s="258" t="str">
        <f>IF(COUNT(J617,K617)&lt;&gt;2,"",ROUND(MIN(J617,K617)*K608,#REF!))</f>
        <v/>
      </c>
      <c r="AM617" s="258" t="str">
        <f>IF(COUNT(K617,L617)&lt;&gt;2,"",ROUND(MIN(K617,L617)*L608,#REF!))</f>
        <v/>
      </c>
      <c r="AN617" s="258" t="str">
        <f>IF(COUNT(L617,M617)&lt;&gt;2,"",ROUND(MIN(L617,M617)*M608,#REF!))</f>
        <v/>
      </c>
      <c r="AO617" s="258" t="str">
        <f>IF(COUNT(M617,N617)&lt;&gt;2,"",ROUND(MIN(M617,N617)*N608,#REF!))</f>
        <v/>
      </c>
      <c r="AP617" s="258" t="str">
        <f>IF(COUNT(N617,O617)&lt;&gt;2,"",ROUND(MIN(N617,O617)*O608,#REF!))</f>
        <v/>
      </c>
      <c r="AQ617" s="258" t="str">
        <f>IF(COUNT(O617,P617)&lt;&gt;2,"",ROUND(MIN(O617,P617)*P608,#REF!))</f>
        <v/>
      </c>
      <c r="AR617" s="258" t="str">
        <f>IF(COUNT(P617,Q617)&lt;&gt;2,"",ROUND(MIN(P617,Q617)*Q608,#REF!))</f>
        <v/>
      </c>
      <c r="AS617" s="258" t="str">
        <f>IF(COUNT(Q617,R617)&lt;&gt;2,"",ROUND(MIN(Q617,R617)*R608,#REF!))</f>
        <v/>
      </c>
      <c r="AT617" s="258" t="str">
        <f>IF(COUNT(R617,S617)&lt;&gt;2,"",ROUND(MIN(R617,S617)*S608,#REF!))</f>
        <v/>
      </c>
      <c r="AU617" s="255"/>
      <c r="AX617" s="569" t="str">
        <f>IF(C639="","",C639)</f>
        <v/>
      </c>
      <c r="AY617" s="569"/>
      <c r="AZ617" s="587" t="str">
        <f>IF(E639="","",E639)</f>
        <v/>
      </c>
      <c r="BA617" s="590" t="str">
        <f ca="1">IF(F639="","",F639)</f>
        <v/>
      </c>
      <c r="BB617" s="590"/>
      <c r="BC617" s="590"/>
      <c r="BD617" s="587" t="str">
        <f>IF(I639="","",I639)</f>
        <v/>
      </c>
      <c r="BE617" s="578" t="e">
        <f>IF(#REF!="発電事業者","送電電力（MW）","受電電力（MW）")</f>
        <v>#REF!</v>
      </c>
      <c r="BF617" s="579"/>
      <c r="BG617" s="325" t="str">
        <f>IF(AND(COUNT(BG608)+COUNTA(E639)=2,L639&lt;&gt;""),ROUND(BG608-SUMIF(BE620:BF646,BE617,BG620:BG646),#REF!),"")</f>
        <v/>
      </c>
      <c r="BH617" s="325" t="str">
        <f>IF(AND(COUNT(BH608)+COUNTA(E639)=2,M639&lt;&gt;""),ROUND(BH608-SUMIF(BE620:BF646,BE617,BH620:BH646),#REF!),"")</f>
        <v/>
      </c>
      <c r="BI617" s="325" t="str">
        <f>IF(AND(COUNT(BI608)+COUNTA(E639)=2,N639&lt;&gt;""),ROUND(BI608-SUMIF(BE620:BF646,BE617,BI620:BI646),#REF!),"")</f>
        <v/>
      </c>
      <c r="BJ617" s="325" t="str">
        <f>IF(AND(COUNT(BJ608)+COUNTA(E639)=2,O639&lt;&gt;""),ROUND(BJ608-SUMIF(BE620:BF646,BE617,BJ620:BJ646),#REF!),"")</f>
        <v/>
      </c>
      <c r="BK617" s="325" t="str">
        <f>IF(AND(COUNT(BK608)+COUNTA(E639)=2,P639&lt;&gt;""),ROUND(BK608-SUMIF(BE620:BF646,BE617,BK620:BK646),#REF!),"")</f>
        <v/>
      </c>
      <c r="BL617" s="325" t="str">
        <f>IF(AND(COUNT(BL608)+COUNTA(E639)=2,Q639&lt;&gt;""),ROUND(BL608-SUMIF(BE620:BF646,BE617,BL620:BL646),#REF!),"")</f>
        <v/>
      </c>
      <c r="BM617" s="325" t="str">
        <f>IF(AND(COUNT(BM608)+COUNTA(E639)=2,R639&lt;&gt;""),ROUND(BM608-SUMIF(BE620:BF646,BE617,BM620:BM646),#REF!),"")</f>
        <v/>
      </c>
      <c r="BN617" s="325" t="str">
        <f>IF(AND(COUNT(BN608)+COUNTA(E639)=2,S639&lt;&gt;""),ROUND(BN608-SUMIF(BE620:BF646,BE617,BN620:BN646),#REF!),"")</f>
        <v/>
      </c>
      <c r="BO617" s="325" t="str">
        <f>IF(AND(COUNT(BO608)+COUNTA(E639)=2,T639&lt;&gt;""),ROUND(BO608-SUMIF(BE620:BF646,BE617,BO620:BO646),#REF!),"")</f>
        <v/>
      </c>
      <c r="BP617" s="325" t="str">
        <f>IF(AND(COUNT(BP608)+COUNTA(E639)=2,U639&lt;&gt;""),ROUND(BP608-SUMIF(BE620:BF646,BE617,BP620:BP646),#REF!),"")</f>
        <v/>
      </c>
      <c r="BQ617" s="325" t="str">
        <f>IF(AND(COUNT(BQ608)+COUNTA(E639)=2,V639&lt;&gt;""),ROUND(BQ608-SUMIF(BE620:BF646,BE617,BQ620:BQ646),#REF!),"")</f>
        <v/>
      </c>
      <c r="BR617" s="325" t="str">
        <f>IF(AND(COUNT(BR608)+COUNTA(E639)=2,W639&lt;&gt;""),ROUND(BR608-SUMIF(BE620:BF646,BE617,BR620:BR646),#REF!),"")</f>
        <v/>
      </c>
      <c r="BS617" s="569" t="e">
        <f>IF(#REF!="発電事業者","送電電力（MW）","受電電力（MW）")</f>
        <v>#REF!</v>
      </c>
      <c r="BT617" s="569"/>
      <c r="BU617" s="569"/>
      <c r="BV617" s="323" t="s">
        <v>171</v>
      </c>
      <c r="BW617" s="580"/>
      <c r="BX617" s="580"/>
      <c r="BY617" s="325" t="str">
        <f>IF(AND(COUNT(BY608)+COUNTA(E639)=2,X639&lt;&gt;""),ROUND(BY608-SUMIF(BV620:BV646,BV617,BY620:BY646),#REF!),"")</f>
        <v/>
      </c>
      <c r="BZ617" s="325" t="str">
        <f>IF(AND(COUNT(BZ608)+COUNTA(E639)=2,Y639&lt;&gt;""),ROUND(BZ608-SUMIF(BV620:BV646,BV617,BZ620:BZ646),#REF!),"")</f>
        <v/>
      </c>
      <c r="CA617" s="325" t="str">
        <f>IF(AND(COUNT(CA608)+COUNTA(E639)=2,Z639&lt;&gt;""),ROUND(CA608-SUMIF(BV620:BV646,BV617,CA620:CA646),#REF!),"")</f>
        <v/>
      </c>
      <c r="CB617" s="325" t="str">
        <f>IF(AND(COUNT(CB608)+COUNTA(E639)=2,AA639&lt;&gt;""),ROUND(CB608-SUMIF(BV620:BV646,BV617,CB620:CB646),#REF!),"")</f>
        <v/>
      </c>
      <c r="CC617" s="325" t="str">
        <f>IF(AND(COUNT(CC608)+COUNTA(E639)=2,AB639&lt;&gt;""),ROUND(CC608-SUMIF(BV620:BV646,BV617,CC620:CC646),#REF!),"")</f>
        <v/>
      </c>
      <c r="CD617" s="325" t="str">
        <f>IF(AND(COUNT(CD608)+COUNTA(E639)=2,AC639&lt;&gt;""),ROUND(CD608-SUMIF(BV620:BV646,BV617,CD620:CD646),#REF!),"")</f>
        <v/>
      </c>
      <c r="CE617" s="325" t="str">
        <f>IF(AND(COUNT(CE608)+COUNTA(E639)=2,AD639&lt;&gt;""),ROUND(CE608-SUMIF(BV620:BV646,BV617,CE620:CE646),#REF!),"")</f>
        <v/>
      </c>
      <c r="CF617" s="325" t="str">
        <f>IF(AND(COUNT(CF608)+COUNTA(E639)=2,AE639&lt;&gt;""),ROUND(CF608-SUMIF(BV620:BV646,BV617,CF620:CF646),#REF!),"")</f>
        <v/>
      </c>
      <c r="CG617" s="325" t="str">
        <f>IF(AND(COUNT(CG608)+COUNTA(E639)=2,AF639&lt;&gt;""),ROUND(CG608-SUMIF(BV620:BV646,BV617,CG620:CG646),#REF!),"")</f>
        <v/>
      </c>
      <c r="CH617" s="563" t="s">
        <v>117</v>
      </c>
      <c r="CI617" s="563"/>
      <c r="CJ617" s="563"/>
      <c r="CK617" s="563"/>
      <c r="CL617" s="563"/>
      <c r="CM617" s="563"/>
      <c r="CN617" s="563"/>
      <c r="CO617" s="563"/>
      <c r="CP617" s="563"/>
      <c r="CQ617" s="563"/>
    </row>
    <row r="618" spans="3:95" s="243" customFormat="1" ht="13.5" customHeight="1">
      <c r="C618" s="606"/>
      <c r="D618" s="607"/>
      <c r="E618" s="608" t="s">
        <v>212</v>
      </c>
      <c r="F618" s="609"/>
      <c r="G618" s="610"/>
      <c r="H618" s="261"/>
      <c r="I618" s="261"/>
      <c r="J618" s="261"/>
      <c r="K618" s="261"/>
      <c r="L618" s="261"/>
      <c r="M618" s="261"/>
      <c r="N618" s="261"/>
      <c r="O618" s="261"/>
      <c r="P618" s="261"/>
      <c r="Q618" s="261"/>
      <c r="R618" s="261"/>
      <c r="S618" s="261"/>
      <c r="T618" s="262" t="str">
        <f>IF(COUNT(H618:S618)=0,"",SUMPRODUCT(ROUND(H618:S618,#REF!)))</f>
        <v/>
      </c>
      <c r="U618" s="621"/>
      <c r="V618" s="622"/>
      <c r="W618" s="622"/>
      <c r="X618" s="622"/>
      <c r="Y618" s="622"/>
      <c r="Z618" s="623"/>
      <c r="AA618" s="257"/>
      <c r="AB618" s="257"/>
      <c r="AC618" s="257"/>
      <c r="AD618" s="606"/>
      <c r="AE618" s="607"/>
      <c r="AF618" s="608" t="s">
        <v>199</v>
      </c>
      <c r="AG618" s="609"/>
      <c r="AH618" s="610"/>
      <c r="AI618" s="264" t="str">
        <f t="shared" ref="AI618:AT618" si="151">IF(COUNT(H617:H618)=0,"",ROUND(H618/(H617*24*AI608/1000),3))</f>
        <v/>
      </c>
      <c r="AJ618" s="264" t="str">
        <f t="shared" si="151"/>
        <v/>
      </c>
      <c r="AK618" s="264" t="str">
        <f t="shared" si="151"/>
        <v/>
      </c>
      <c r="AL618" s="264" t="str">
        <f t="shared" si="151"/>
        <v/>
      </c>
      <c r="AM618" s="264" t="str">
        <f t="shared" si="151"/>
        <v/>
      </c>
      <c r="AN618" s="264" t="str">
        <f t="shared" si="151"/>
        <v/>
      </c>
      <c r="AO618" s="264" t="str">
        <f t="shared" si="151"/>
        <v/>
      </c>
      <c r="AP618" s="264" t="str">
        <f t="shared" si="151"/>
        <v/>
      </c>
      <c r="AQ618" s="264" t="str">
        <f t="shared" si="151"/>
        <v/>
      </c>
      <c r="AR618" s="264" t="str">
        <f t="shared" si="151"/>
        <v/>
      </c>
      <c r="AS618" s="264" t="str">
        <f t="shared" si="151"/>
        <v/>
      </c>
      <c r="AT618" s="264" t="str">
        <f t="shared" si="151"/>
        <v/>
      </c>
      <c r="AU618" s="265" t="str">
        <f>IF(COUNT(AI618:AT618)=0,"",AVERAGE(AI618:AT618))</f>
        <v/>
      </c>
      <c r="AX618" s="569"/>
      <c r="AY618" s="569"/>
      <c r="AZ618" s="588"/>
      <c r="BA618" s="590"/>
      <c r="BB618" s="590"/>
      <c r="BC618" s="590"/>
      <c r="BD618" s="588"/>
      <c r="BE618" s="583"/>
      <c r="BF618" s="584"/>
      <c r="BG618" s="259"/>
      <c r="BH618" s="259"/>
      <c r="BI618" s="259"/>
      <c r="BJ618" s="259"/>
      <c r="BK618" s="259"/>
      <c r="BL618" s="259"/>
      <c r="BM618" s="259"/>
      <c r="BN618" s="259"/>
      <c r="BO618" s="259"/>
      <c r="BP618" s="259"/>
      <c r="BQ618" s="259"/>
      <c r="BR618" s="259"/>
      <c r="BS618" s="569"/>
      <c r="BT618" s="569"/>
      <c r="BU618" s="569"/>
      <c r="BV618" s="323" t="s">
        <v>172</v>
      </c>
      <c r="BW618" s="581"/>
      <c r="BX618" s="581"/>
      <c r="BY618" s="325" t="str">
        <f>IF(AND(COUNT(BY609)+COUNTA(E639)=2,X639&lt;&gt;""),ROUND(BY609-SUMIF(BV620:BV646,BV618,BY620:BY646),#REF!),"")</f>
        <v/>
      </c>
      <c r="BZ618" s="325" t="str">
        <f>IF(AND(COUNT(BZ609)+COUNTA(E639)=2,Y639&lt;&gt;""),ROUND(BZ609-SUMIF(BV620:BV646,BV618,BZ620:BZ646),#REF!),"")</f>
        <v/>
      </c>
      <c r="CA618" s="325" t="str">
        <f>IF(AND(COUNT(CA609)+COUNTA(E639)=2,Z639&lt;&gt;""),ROUND(CA609-SUMIF(BV620:BV646,BV618,CA620:CA646),#REF!),"")</f>
        <v/>
      </c>
      <c r="CB618" s="325" t="str">
        <f>IF(AND(COUNT(CB609)+COUNTA(E639)=2,AA639&lt;&gt;""),ROUND(CB609-SUMIF(BV620:BV646,BV618,CB620:CB646),#REF!),"")</f>
        <v/>
      </c>
      <c r="CC618" s="325" t="str">
        <f>IF(AND(COUNT(CC609)+COUNTA(E639)=2,AB639&lt;&gt;""),ROUND(CC609-SUMIF(BV620:BV646,BV618,CC620:CC646),#REF!),"")</f>
        <v/>
      </c>
      <c r="CD618" s="325" t="str">
        <f>IF(AND(COUNT(CD609)+COUNTA(E639)=2,AC639&lt;&gt;""),ROUND(CD609-SUMIF(BV620:BV646,BV618,CD620:CD646),#REF!),"")</f>
        <v/>
      </c>
      <c r="CE618" s="325" t="str">
        <f>IF(AND(COUNT(CE609)+COUNTA(E639)=2,AD639&lt;&gt;""),ROUND(CE609-SUMIF(BV620:BV646,BV618,CE620:CE646),#REF!),"")</f>
        <v/>
      </c>
      <c r="CF618" s="325" t="str">
        <f>IF(AND(COUNT(CF609)+COUNTA(E639)=2,AE639&lt;&gt;""),ROUND(CF609-SUMIF(BV620:BV646,BV618,CF620:CF646),#REF!),"")</f>
        <v/>
      </c>
      <c r="CG618" s="325" t="str">
        <f>IF(AND(COUNT(CG609)+COUNTA(E639)=2,AF639&lt;&gt;""),ROUND(CG609-SUMIF(BV620:BV646,BV618,CG620:CG646),#REF!),"")</f>
        <v/>
      </c>
      <c r="CH618" s="564" t="str">
        <f>IF(CH617="","",CH617)</f>
        <v>風力</v>
      </c>
      <c r="CI618" s="564"/>
      <c r="CJ618" s="564"/>
      <c r="CK618" s="564"/>
      <c r="CL618" s="564"/>
      <c r="CM618" s="564"/>
      <c r="CN618" s="564"/>
      <c r="CO618" s="564"/>
      <c r="CP618" s="564"/>
      <c r="CQ618" s="564"/>
    </row>
    <row r="619" spans="3:95" s="243" customFormat="1" ht="13.5" customHeight="1">
      <c r="C619" s="604" t="e">
        <f>DATE(#REF!+3,1,1)</f>
        <v>#REF!</v>
      </c>
      <c r="D619" s="605"/>
      <c r="E619" s="613" t="s">
        <v>275</v>
      </c>
      <c r="F619" s="614"/>
      <c r="G619" s="615"/>
      <c r="H619" s="256"/>
      <c r="I619" s="256"/>
      <c r="J619" s="256"/>
      <c r="K619" s="256"/>
      <c r="L619" s="256"/>
      <c r="M619" s="256"/>
      <c r="N619" s="256"/>
      <c r="O619" s="256"/>
      <c r="P619" s="256"/>
      <c r="Q619" s="256"/>
      <c r="R619" s="256"/>
      <c r="S619" s="256"/>
      <c r="T619" s="255"/>
      <c r="U619" s="621"/>
      <c r="V619" s="622"/>
      <c r="W619" s="622"/>
      <c r="X619" s="622"/>
      <c r="Y619" s="622"/>
      <c r="Z619" s="623"/>
      <c r="AA619" s="257"/>
      <c r="AB619" s="257"/>
      <c r="AC619" s="257"/>
      <c r="AD619" s="604" t="e">
        <f>DATE(#REF!+3,1,1)</f>
        <v>#REF!</v>
      </c>
      <c r="AE619" s="605"/>
      <c r="AF619" s="613" t="s">
        <v>198</v>
      </c>
      <c r="AG619" s="614"/>
      <c r="AH619" s="615"/>
      <c r="AI619" s="258" t="str">
        <f>IF(COUNT(S617,H619)&lt;&gt;2,"",ROUND(MIN(S617,H619)*H608,#REF!))</f>
        <v/>
      </c>
      <c r="AJ619" s="258" t="str">
        <f>IF(COUNT(H619,I619)&lt;&gt;2,"",ROUND(MIN(H619,I619)*I608,#REF!))</f>
        <v/>
      </c>
      <c r="AK619" s="258" t="str">
        <f>IF(COUNT(I619,J619)&lt;&gt;2,"",ROUND(MIN(I619,J619)*J608,#REF!))</f>
        <v/>
      </c>
      <c r="AL619" s="258" t="str">
        <f>IF(COUNT(J619,K619)&lt;&gt;2,"",ROUND(MIN(J619,K619)*K608,#REF!))</f>
        <v/>
      </c>
      <c r="AM619" s="258" t="str">
        <f>IF(COUNT(K619,L619)&lt;&gt;2,"",ROUND(MIN(K619,L619)*L608,#REF!))</f>
        <v/>
      </c>
      <c r="AN619" s="258" t="str">
        <f>IF(COUNT(L619,M619)&lt;&gt;2,"",ROUND(MIN(L619,M619)*M608,#REF!))</f>
        <v/>
      </c>
      <c r="AO619" s="258" t="str">
        <f>IF(COUNT(M619,N619)&lt;&gt;2,"",ROUND(MIN(M619,N619)*N608,#REF!))</f>
        <v/>
      </c>
      <c r="AP619" s="258" t="str">
        <f>IF(COUNT(N619,O619)&lt;&gt;2,"",ROUND(MIN(N619,O619)*O608,#REF!))</f>
        <v/>
      </c>
      <c r="AQ619" s="258" t="str">
        <f>IF(COUNT(O619,P619)&lt;&gt;2,"",ROUND(MIN(O619,P619)*P608,#REF!))</f>
        <v/>
      </c>
      <c r="AR619" s="258" t="str">
        <f>IF(COUNT(P619,Q619)&lt;&gt;2,"",ROUND(MIN(P619,Q619)*Q608,#REF!))</f>
        <v/>
      </c>
      <c r="AS619" s="258" t="str">
        <f>IF(COUNT(Q619,R619)&lt;&gt;2,"",ROUND(MIN(Q619,R619)*R608,#REF!))</f>
        <v/>
      </c>
      <c r="AT619" s="258" t="str">
        <f>IF(COUNT(R619,S619)&lt;&gt;2,"",ROUND(MIN(R619,S619)*S608,#REF!))</f>
        <v/>
      </c>
      <c r="AU619" s="255"/>
      <c r="AX619" s="569"/>
      <c r="AY619" s="569"/>
      <c r="AZ619" s="589"/>
      <c r="BA619" s="590"/>
      <c r="BB619" s="590"/>
      <c r="BC619" s="590"/>
      <c r="BD619" s="589"/>
      <c r="BE619" s="585" t="e">
        <f>IF(#REF!="発電事業者","月間送電電力量（GWh）","月間受電電力量（GWh）")</f>
        <v>#REF!</v>
      </c>
      <c r="BF619" s="586"/>
      <c r="BG619" s="297" t="str">
        <f>IF(AND(COUNT(BG610)+COUNTA(E639)=2,L639&lt;&gt;""),ROUND(BG610-SUMIF(BE620:BF646,BE619,BG620:BG646),#REF!),"")</f>
        <v/>
      </c>
      <c r="BH619" s="297" t="str">
        <f>IF(AND(COUNT(BH610)+COUNTA(E639)=2,M639&lt;&gt;""),ROUND(BH610-SUMIF(BE620:BF646,BE619,BH620:BH646),#REF!),"")</f>
        <v/>
      </c>
      <c r="BI619" s="297" t="str">
        <f>IF(AND(COUNT(BI610)+COUNTA(E639)=2,N639&lt;&gt;""),ROUND(BI610-SUMIF(BE620:BF646,BE619,BI620:BI646),#REF!),"")</f>
        <v/>
      </c>
      <c r="BJ619" s="297" t="str">
        <f>IF(AND(COUNT(BJ610)+COUNTA(E639)=2,O639&lt;&gt;""),ROUND(BJ610-SUMIF(BE620:BF646,BE619,BJ620:BJ646),#REF!),"")</f>
        <v/>
      </c>
      <c r="BK619" s="297" t="str">
        <f>IF(AND(COUNT(BK610)+COUNTA(E639)=2,P639&lt;&gt;""),ROUND(BK610-SUMIF(BE620:BF646,BE619,BK620:BK646),#REF!),"")</f>
        <v/>
      </c>
      <c r="BL619" s="297" t="str">
        <f>IF(AND(COUNT(BL610)+COUNTA(E639)=2,Q639&lt;&gt;""),ROUND(BL610-SUMIF(BE620:BF646,BE619,BL620:BL646),#REF!),"")</f>
        <v/>
      </c>
      <c r="BM619" s="297" t="str">
        <f>IF(AND(COUNT(BM610)+COUNTA(E639)=2,R639&lt;&gt;""),ROUND(BM610-SUMIF(BE620:BF646,BE619,BM620:BM646),#REF!),"")</f>
        <v/>
      </c>
      <c r="BN619" s="297" t="str">
        <f>IF(AND(COUNT(BN610)+COUNTA(E639)=2,S639&lt;&gt;""),ROUND(BN610-SUMIF(BE620:BF646,BE619,BN620:BN646),#REF!),"")</f>
        <v/>
      </c>
      <c r="BO619" s="297" t="str">
        <f>IF(AND(COUNT(BO610)+COUNTA(E639)=2,T639&lt;&gt;""),ROUND(BO610-SUMIF(BE620:BF646,BE619,BO620:BO646),#REF!),"")</f>
        <v/>
      </c>
      <c r="BP619" s="297" t="str">
        <f>IF(AND(COUNT(BP610)+COUNTA(E639)=2,U639&lt;&gt;""),ROUND(BP610-SUMIF(BE620:BF646,BE619,BP620:BP646),#REF!),"")</f>
        <v/>
      </c>
      <c r="BQ619" s="297" t="str">
        <f>IF(AND(COUNT(BQ610)+COUNTA(E639)=2,V639&lt;&gt;""),ROUND(BQ610-SUMIF(BE620:BF646,BE619,BQ620:BQ646),#REF!),"")</f>
        <v/>
      </c>
      <c r="BR619" s="297" t="str">
        <f>IF(AND(COUNT(BR610)+COUNTA(E639)=2,W639&lt;&gt;""),ROUND(BR610-SUMIF(BE620:BF646,BE619,BR620:BR646),#REF!),"")</f>
        <v/>
      </c>
      <c r="BS619" s="569" t="e">
        <f>IF(#REF!="発電事業者","年間送電電力量（GWh）","年間受電電力量（GWh）")</f>
        <v>#REF!</v>
      </c>
      <c r="BT619" s="569"/>
      <c r="BU619" s="569"/>
      <c r="BV619" s="323" t="s">
        <v>25</v>
      </c>
      <c r="BW619" s="582"/>
      <c r="BX619" s="582"/>
      <c r="BY619" s="325" t="str">
        <f>IF(AND(COUNT(BY610)+COUNTA(E639)=2,X639&lt;&gt;""),ROUND(BY610-SUMIF(BV620:BV646,BV619,BY620:BY646),#REF!),"")</f>
        <v/>
      </c>
      <c r="BZ619" s="325" t="str">
        <f>IF(AND(COUNT(BZ610)+COUNTA(E639)=2,Y639&lt;&gt;""),ROUND(BZ610-SUMIF(BV620:BV646,BV619,BZ620:BZ646),#REF!),"")</f>
        <v/>
      </c>
      <c r="CA619" s="325" t="str">
        <f>IF(AND(COUNT(CA610)+COUNTA(E639)=2,Z639&lt;&gt;""),ROUND(CA610-SUMIF(BV620:BV646,BV619,CA620:CA646),#REF!),"")</f>
        <v/>
      </c>
      <c r="CB619" s="325" t="str">
        <f>IF(AND(COUNT(CB610)+COUNTA(E639)=2,AA639&lt;&gt;""),ROUND(CB610-SUMIF(BV620:BV646,BV619,CB620:CB646),#REF!),"")</f>
        <v/>
      </c>
      <c r="CC619" s="325" t="str">
        <f>IF(AND(COUNT(CC610)+COUNTA(E639)=2,AB639&lt;&gt;""),ROUND(CC610-SUMIF(BV620:BV646,BV619,CC620:CC646),#REF!),"")</f>
        <v/>
      </c>
      <c r="CD619" s="325" t="str">
        <f>IF(AND(COUNT(CD610)+COUNTA(E639)=2,AC639&lt;&gt;""),ROUND(CD610-SUMIF(BV620:BV646,BV619,CD620:CD646),#REF!),"")</f>
        <v/>
      </c>
      <c r="CE619" s="325" t="str">
        <f>IF(AND(COUNT(CE610)+COUNTA(E639)=2,AD639&lt;&gt;""),ROUND(CE610-SUMIF(BV620:BV646,BV619,CE620:CE646),#REF!),"")</f>
        <v/>
      </c>
      <c r="CF619" s="325" t="str">
        <f>IF(AND(COUNT(CF610)+COUNTA(E639)=2,AE639&lt;&gt;""),ROUND(CF610-SUMIF(BV620:BV646,BV619,CF620:CF646),#REF!),"")</f>
        <v/>
      </c>
      <c r="CG619" s="325" t="str">
        <f>IF(AND(COUNT(CG610)+COUNTA(E639)=2,AF639&lt;&gt;""),ROUND(CG610-SUMIF(BV620:BV646,BV619,CG620:CG646),#REF!),"")</f>
        <v/>
      </c>
      <c r="CH619" s="565" t="str">
        <f>IF(COUNTA(AG639)=0,"",AG639)</f>
        <v/>
      </c>
      <c r="CI619" s="565"/>
      <c r="CJ619" s="565"/>
      <c r="CK619" s="565"/>
      <c r="CL619" s="565"/>
      <c r="CM619" s="565"/>
      <c r="CN619" s="565"/>
      <c r="CO619" s="565"/>
      <c r="CP619" s="565"/>
      <c r="CQ619" s="565"/>
    </row>
    <row r="620" spans="3:95" s="243" customFormat="1" ht="13.5" customHeight="1">
      <c r="C620" s="606"/>
      <c r="D620" s="607"/>
      <c r="E620" s="608" t="s">
        <v>212</v>
      </c>
      <c r="F620" s="609"/>
      <c r="G620" s="610"/>
      <c r="H620" s="261"/>
      <c r="I620" s="261"/>
      <c r="J620" s="261"/>
      <c r="K620" s="261"/>
      <c r="L620" s="261"/>
      <c r="M620" s="261"/>
      <c r="N620" s="261"/>
      <c r="O620" s="261"/>
      <c r="P620" s="261"/>
      <c r="Q620" s="261"/>
      <c r="R620" s="261"/>
      <c r="S620" s="261"/>
      <c r="T620" s="262" t="str">
        <f>IF(COUNT(H620:S620)=0,"",SUMPRODUCT(ROUND(H620:S620,#REF!)))</f>
        <v/>
      </c>
      <c r="U620" s="624"/>
      <c r="V620" s="625"/>
      <c r="W620" s="625"/>
      <c r="X620" s="625"/>
      <c r="Y620" s="625"/>
      <c r="Z620" s="626"/>
      <c r="AA620" s="257"/>
      <c r="AB620" s="257"/>
      <c r="AC620" s="257"/>
      <c r="AD620" s="606"/>
      <c r="AE620" s="607"/>
      <c r="AF620" s="608" t="s">
        <v>199</v>
      </c>
      <c r="AG620" s="609"/>
      <c r="AH620" s="610"/>
      <c r="AI620" s="264" t="str">
        <f t="shared" ref="AI620:AT620" si="152">IF(COUNT(H619:H620)=0,"",ROUND(H620/(H619*24*AI608/1000),3))</f>
        <v/>
      </c>
      <c r="AJ620" s="264" t="str">
        <f t="shared" si="152"/>
        <v/>
      </c>
      <c r="AK620" s="264" t="str">
        <f t="shared" si="152"/>
        <v/>
      </c>
      <c r="AL620" s="264" t="str">
        <f t="shared" si="152"/>
        <v/>
      </c>
      <c r="AM620" s="264" t="str">
        <f t="shared" si="152"/>
        <v/>
      </c>
      <c r="AN620" s="264" t="str">
        <f t="shared" si="152"/>
        <v/>
      </c>
      <c r="AO620" s="264" t="str">
        <f t="shared" si="152"/>
        <v/>
      </c>
      <c r="AP620" s="264" t="str">
        <f t="shared" si="152"/>
        <v/>
      </c>
      <c r="AQ620" s="264" t="str">
        <f t="shared" si="152"/>
        <v/>
      </c>
      <c r="AR620" s="264" t="str">
        <f t="shared" si="152"/>
        <v/>
      </c>
      <c r="AS620" s="264" t="str">
        <f t="shared" si="152"/>
        <v/>
      </c>
      <c r="AT620" s="264" t="str">
        <f t="shared" si="152"/>
        <v/>
      </c>
      <c r="AU620" s="265" t="str">
        <f>IF(COUNT(AI620:AT620)=0,"",AVERAGE(AI620:AT620))</f>
        <v/>
      </c>
      <c r="AX620" s="569" t="str">
        <f>IF(C640="","",C640)</f>
        <v/>
      </c>
      <c r="AY620" s="569"/>
      <c r="AZ620" s="587" t="str">
        <f>IF(E640="","",E640)</f>
        <v/>
      </c>
      <c r="BA620" s="590" t="str">
        <f ca="1">IF(F640="","",F640)</f>
        <v/>
      </c>
      <c r="BB620" s="590"/>
      <c r="BC620" s="590"/>
      <c r="BD620" s="587" t="str">
        <f>IF(I640="","",I640)</f>
        <v/>
      </c>
      <c r="BE620" s="578" t="e">
        <f>IF(#REF!="発電事業者","送電電力（MW）","受電電力（MW）")</f>
        <v>#REF!</v>
      </c>
      <c r="BF620" s="579"/>
      <c r="BG620" s="325" t="str">
        <f>IF(COUNT(BG608,L640)=2,ROUND(BG608*L640/SUM(L639:L648),#REF!),"")</f>
        <v/>
      </c>
      <c r="BH620" s="325" t="str">
        <f>IF(COUNT(BH608,M640)=2,ROUND(BH608*M640/SUM(M639:M648),#REF!),"")</f>
        <v/>
      </c>
      <c r="BI620" s="325" t="str">
        <f>IF(COUNT(BI608,N640)=2,ROUND(BI608*N640/SUM(N639:N648),#REF!),"")</f>
        <v/>
      </c>
      <c r="BJ620" s="325" t="str">
        <f>IF(COUNT(BJ608,O640)=2,ROUND(BJ608*O640/SUM(O639:O648),#REF!),"")</f>
        <v/>
      </c>
      <c r="BK620" s="325" t="str">
        <f>IF(COUNT(BK608,P640)=2,ROUND(BK608*P640/SUM(P639:P648),#REF!),"")</f>
        <v/>
      </c>
      <c r="BL620" s="325" t="str">
        <f>IF(COUNT(BL608,Q640)=2,ROUND(BL608*Q640/SUM(Q639:Q648),#REF!),"")</f>
        <v/>
      </c>
      <c r="BM620" s="325" t="str">
        <f>IF(COUNT(BM608,R640)=2,ROUND(BM608*R640/SUM(R639:R648),#REF!),"")</f>
        <v/>
      </c>
      <c r="BN620" s="325" t="str">
        <f>IF(COUNT(BN608,S640)=2,ROUND(BN608*S640/SUM(S639:S648),#REF!),"")</f>
        <v/>
      </c>
      <c r="BO620" s="325" t="str">
        <f>IF(COUNT(BO608,T640)=2,ROUND(BO608*T640/SUM(T639:T648),#REF!),"")</f>
        <v/>
      </c>
      <c r="BP620" s="325" t="str">
        <f>IF(COUNT(BP608,U640)=2,ROUND(BP608*U640/SUM(U639:U648),#REF!),"")</f>
        <v/>
      </c>
      <c r="BQ620" s="325" t="str">
        <f>IF(COUNT(BQ608,V640)=2,ROUND(BQ608*V640/SUM(V639:V648),#REF!),"")</f>
        <v/>
      </c>
      <c r="BR620" s="325" t="str">
        <f>IF(COUNT(BR608,W640)=2,ROUND(BR608*W640/SUM(W639:W648),#REF!),"")</f>
        <v/>
      </c>
      <c r="BS620" s="569" t="e">
        <f>IF(#REF!="発電事業者","送電電力（MW）","受電電力（MW）")</f>
        <v>#REF!</v>
      </c>
      <c r="BT620" s="569"/>
      <c r="BU620" s="569"/>
      <c r="BV620" s="323" t="s">
        <v>171</v>
      </c>
      <c r="BW620" s="580"/>
      <c r="BX620" s="580"/>
      <c r="BY620" s="325" t="str">
        <f>IF(COUNT(BY608,X640)=2,ROUND(BY608*X640/SUM(X639:X648),#REF!),"")</f>
        <v/>
      </c>
      <c r="BZ620" s="325" t="str">
        <f>IF(COUNT(BZ608,Y640)=2,ROUND(BZ608*Y640/SUM(Y639:Y648),#REF!),"")</f>
        <v/>
      </c>
      <c r="CA620" s="325" t="str">
        <f>IF(COUNT(CA608,Z640)=2,ROUND(CA608*Z640/SUM(Z639:Z648),#REF!),"")</f>
        <v/>
      </c>
      <c r="CB620" s="325" t="str">
        <f>IF(COUNT(CB608,AA640)=2,ROUND(CB608*AA640/SUM(AA639:AA648),#REF!),"")</f>
        <v/>
      </c>
      <c r="CC620" s="325" t="str">
        <f>IF(COUNT(CC608,AB640)=2,ROUND(CC608*AB640/SUM(AB639:AB648),#REF!),"")</f>
        <v/>
      </c>
      <c r="CD620" s="325" t="str">
        <f>IF(COUNT(CD608,AC640)=2,ROUND(CD608*AC640/SUM(AC639:AC648),#REF!),"")</f>
        <v/>
      </c>
      <c r="CE620" s="325" t="str">
        <f>IF(COUNT(CE608,AD640)=2,ROUND(CE608*AD640/SUM(AD639:AD648),#REF!),"")</f>
        <v/>
      </c>
      <c r="CF620" s="325" t="str">
        <f>IF(COUNT(CF608,AE640)=2,ROUND(CF608*AE640/SUM(AE639:AE648),#REF!),"")</f>
        <v/>
      </c>
      <c r="CG620" s="325" t="str">
        <f>IF(COUNT(CG608,AF640)=2,ROUND(CG608*AF640/SUM(AF639:AF648),#REF!),"")</f>
        <v/>
      </c>
      <c r="CH620" s="563" t="s">
        <v>117</v>
      </c>
      <c r="CI620" s="563"/>
      <c r="CJ620" s="563"/>
      <c r="CK620" s="563"/>
      <c r="CL620" s="563"/>
      <c r="CM620" s="563"/>
      <c r="CN620" s="563"/>
      <c r="CO620" s="563"/>
      <c r="CP620" s="563"/>
      <c r="CQ620" s="563"/>
    </row>
    <row r="621" spans="3:95" s="243" customFormat="1" ht="13.5" customHeight="1">
      <c r="C621" s="604" t="e">
        <f>DATE(#REF!+4,1,1)</f>
        <v>#REF!</v>
      </c>
      <c r="D621" s="605"/>
      <c r="E621" s="613" t="s">
        <v>275</v>
      </c>
      <c r="F621" s="614"/>
      <c r="G621" s="615"/>
      <c r="H621" s="256"/>
      <c r="I621" s="256"/>
      <c r="J621" s="256"/>
      <c r="K621" s="256"/>
      <c r="L621" s="256"/>
      <c r="M621" s="256"/>
      <c r="N621" s="256"/>
      <c r="O621" s="256"/>
      <c r="P621" s="256"/>
      <c r="Q621" s="256"/>
      <c r="R621" s="256"/>
      <c r="S621" s="256"/>
      <c r="T621" s="255"/>
      <c r="U621" s="613" t="s">
        <v>210</v>
      </c>
      <c r="V621" s="614"/>
      <c r="W621" s="614"/>
      <c r="X621" s="615"/>
      <c r="Y621" s="616" t="str">
        <f>IF(COUNT(S621)=0,"",ROUND(S621,#REF!))</f>
        <v/>
      </c>
      <c r="Z621" s="617"/>
      <c r="AA621" s="257"/>
      <c r="AB621" s="257"/>
      <c r="AC621" s="257"/>
      <c r="AD621" s="604" t="e">
        <f>DATE(#REF!+4,1,1)</f>
        <v>#REF!</v>
      </c>
      <c r="AE621" s="605"/>
      <c r="AF621" s="613" t="s">
        <v>198</v>
      </c>
      <c r="AG621" s="614"/>
      <c r="AH621" s="615"/>
      <c r="AI621" s="258" t="str">
        <f>IF(COUNT(S619,H621)&lt;&gt;2,"",ROUND(MIN(S619,H621)*H608,#REF!))</f>
        <v/>
      </c>
      <c r="AJ621" s="258" t="str">
        <f>IF(COUNT(H621,I621)&lt;&gt;2,"",ROUND(MIN(H621,I621)*I608,#REF!))</f>
        <v/>
      </c>
      <c r="AK621" s="258" t="str">
        <f>IF(COUNT(I621,J621)&lt;&gt;2,"",ROUND(MIN(I621,J621)*J608,#REF!))</f>
        <v/>
      </c>
      <c r="AL621" s="258" t="str">
        <f>IF(COUNT(J621,K621)&lt;&gt;2,"",ROUND(MIN(J621,K621)*K608,#REF!))</f>
        <v/>
      </c>
      <c r="AM621" s="258" t="str">
        <f>IF(COUNT(K621,L621)&lt;&gt;2,"",ROUND(MIN(K621,L621)*L608,#REF!))</f>
        <v/>
      </c>
      <c r="AN621" s="258" t="str">
        <f>IF(COUNT(L621,M621)&lt;&gt;2,"",ROUND(MIN(L621,M621)*M608,#REF!))</f>
        <v/>
      </c>
      <c r="AO621" s="258" t="str">
        <f>IF(COUNT(M621,N621)&lt;&gt;2,"",ROUND(MIN(M621,N621)*N608,#REF!))</f>
        <v/>
      </c>
      <c r="AP621" s="258" t="str">
        <f>IF(COUNT(N621,O621)&lt;&gt;2,"",ROUND(MIN(N621,O621)*O608,#REF!))</f>
        <v/>
      </c>
      <c r="AQ621" s="258" t="str">
        <f>IF(COUNT(O621,P621)&lt;&gt;2,"",ROUND(MIN(O621,P621)*P608,#REF!))</f>
        <v/>
      </c>
      <c r="AR621" s="258" t="str">
        <f>IF(COUNT(P621,Q621)&lt;&gt;2,"",ROUND(MIN(P621,Q621)*Q608,#REF!))</f>
        <v/>
      </c>
      <c r="AS621" s="258" t="str">
        <f>IF(COUNT(Q621,R621)&lt;&gt;2,"",ROUND(MIN(Q621,R621)*R608,#REF!))</f>
        <v/>
      </c>
      <c r="AT621" s="258" t="str">
        <f>IF(COUNT(R621,S621)&lt;&gt;2,"",ROUND(MIN(R621,S621)*S608,#REF!))</f>
        <v/>
      </c>
      <c r="AU621" s="255"/>
      <c r="AX621" s="569"/>
      <c r="AY621" s="569"/>
      <c r="AZ621" s="588"/>
      <c r="BA621" s="590"/>
      <c r="BB621" s="590"/>
      <c r="BC621" s="590"/>
      <c r="BD621" s="588"/>
      <c r="BE621" s="583"/>
      <c r="BF621" s="584"/>
      <c r="BG621" s="259"/>
      <c r="BH621" s="259"/>
      <c r="BI621" s="259"/>
      <c r="BJ621" s="259"/>
      <c r="BK621" s="259"/>
      <c r="BL621" s="259"/>
      <c r="BM621" s="259"/>
      <c r="BN621" s="259"/>
      <c r="BO621" s="259"/>
      <c r="BP621" s="259"/>
      <c r="BQ621" s="259"/>
      <c r="BR621" s="259"/>
      <c r="BS621" s="569"/>
      <c r="BT621" s="569"/>
      <c r="BU621" s="569"/>
      <c r="BV621" s="323" t="s">
        <v>172</v>
      </c>
      <c r="BW621" s="581"/>
      <c r="BX621" s="581"/>
      <c r="BY621" s="325" t="str">
        <f>IF(COUNT(BY609,X640)=2,ROUND(BY609*X640/SUM(X639:X648),#REF!),"")</f>
        <v/>
      </c>
      <c r="BZ621" s="325" t="str">
        <f>IF(COUNT(BZ609,Y640)=2,ROUND(BZ609*Y640/SUM(Y639:Y648),#REF!),"")</f>
        <v/>
      </c>
      <c r="CA621" s="325" t="str">
        <f>IF(COUNT(CA609,Z640)=2,ROUND(CA609*Z640/SUM(Z639:Z648),#REF!),"")</f>
        <v/>
      </c>
      <c r="CB621" s="325" t="str">
        <f>IF(COUNT(CB609,AA640)=2,ROUND(CB609*AA640/SUM(AA639:AA648),#REF!),"")</f>
        <v/>
      </c>
      <c r="CC621" s="325" t="str">
        <f>IF(COUNT(CC609,AB640)=2,ROUND(CC609*AB640/SUM(AB639:AB648),#REF!),"")</f>
        <v/>
      </c>
      <c r="CD621" s="325" t="str">
        <f>IF(COUNT(CD609,AC640)=2,ROUND(CD609*AC640/SUM(AC639:AC648),#REF!),"")</f>
        <v/>
      </c>
      <c r="CE621" s="325" t="str">
        <f>IF(COUNT(CE609,AD640)=2,ROUND(CE609*AD640/SUM(AD639:AD648),#REF!),"")</f>
        <v/>
      </c>
      <c r="CF621" s="325" t="str">
        <f>IF(COUNT(CF609,AE640)=2,ROUND(CF609*AE640/SUM(AE639:AE648),#REF!),"")</f>
        <v/>
      </c>
      <c r="CG621" s="325" t="str">
        <f>IF(COUNT(CG609,AF640)=2,ROUND(CG609*AF640/SUM(AF639:AF648),#REF!),"")</f>
        <v/>
      </c>
      <c r="CH621" s="564" t="str">
        <f>IF(CH620="","",CH620)</f>
        <v>風力</v>
      </c>
      <c r="CI621" s="564"/>
      <c r="CJ621" s="564"/>
      <c r="CK621" s="564"/>
      <c r="CL621" s="564"/>
      <c r="CM621" s="564"/>
      <c r="CN621" s="564"/>
      <c r="CO621" s="564"/>
      <c r="CP621" s="564"/>
      <c r="CQ621" s="564"/>
    </row>
    <row r="622" spans="3:95" s="243" customFormat="1" ht="13.5" customHeight="1">
      <c r="C622" s="606"/>
      <c r="D622" s="607"/>
      <c r="E622" s="608" t="s">
        <v>212</v>
      </c>
      <c r="F622" s="609"/>
      <c r="G622" s="610"/>
      <c r="H622" s="261"/>
      <c r="I622" s="261"/>
      <c r="J622" s="261"/>
      <c r="K622" s="261"/>
      <c r="L622" s="261"/>
      <c r="M622" s="261"/>
      <c r="N622" s="261"/>
      <c r="O622" s="261"/>
      <c r="P622" s="261"/>
      <c r="Q622" s="261"/>
      <c r="R622" s="261"/>
      <c r="S622" s="261"/>
      <c r="T622" s="262" t="str">
        <f>IF(COUNT(H622:S622)=0,"",SUMPRODUCT(ROUND(H622:S622,#REF!)))</f>
        <v/>
      </c>
      <c r="U622" s="608" t="s">
        <v>211</v>
      </c>
      <c r="V622" s="609"/>
      <c r="W622" s="609"/>
      <c r="X622" s="610"/>
      <c r="Y622" s="611" t="str">
        <f>IF(COUNT(T622)=0,"",T622)</f>
        <v/>
      </c>
      <c r="Z622" s="612"/>
      <c r="AA622" s="257"/>
      <c r="AB622" s="257"/>
      <c r="AC622" s="257"/>
      <c r="AD622" s="606"/>
      <c r="AE622" s="607"/>
      <c r="AF622" s="608" t="s">
        <v>199</v>
      </c>
      <c r="AG622" s="609"/>
      <c r="AH622" s="610"/>
      <c r="AI622" s="264" t="str">
        <f t="shared" ref="AI622:AT622" si="153">IF(COUNT(H621:H622)=0,"",ROUND(H622/(H621*24*AI608/1000),3))</f>
        <v/>
      </c>
      <c r="AJ622" s="264" t="str">
        <f t="shared" si="153"/>
        <v/>
      </c>
      <c r="AK622" s="264" t="str">
        <f t="shared" si="153"/>
        <v/>
      </c>
      <c r="AL622" s="264" t="str">
        <f t="shared" si="153"/>
        <v/>
      </c>
      <c r="AM622" s="264" t="str">
        <f t="shared" si="153"/>
        <v/>
      </c>
      <c r="AN622" s="264" t="str">
        <f t="shared" si="153"/>
        <v/>
      </c>
      <c r="AO622" s="264" t="str">
        <f t="shared" si="153"/>
        <v/>
      </c>
      <c r="AP622" s="264" t="str">
        <f t="shared" si="153"/>
        <v/>
      </c>
      <c r="AQ622" s="264" t="str">
        <f t="shared" si="153"/>
        <v/>
      </c>
      <c r="AR622" s="264" t="str">
        <f t="shared" si="153"/>
        <v/>
      </c>
      <c r="AS622" s="264" t="str">
        <f t="shared" si="153"/>
        <v/>
      </c>
      <c r="AT622" s="264" t="str">
        <f t="shared" si="153"/>
        <v/>
      </c>
      <c r="AU622" s="265" t="str">
        <f>IF(COUNT(AI622:AT622)=0,"",AVERAGE(AI622:AT622))</f>
        <v/>
      </c>
      <c r="AX622" s="569"/>
      <c r="AY622" s="569"/>
      <c r="AZ622" s="589"/>
      <c r="BA622" s="590"/>
      <c r="BB622" s="590"/>
      <c r="BC622" s="590"/>
      <c r="BD622" s="589"/>
      <c r="BE622" s="585" t="e">
        <f>IF(#REF!="発電事業者","月間送電電力量（GWh）","月間受電電力量（GWh）")</f>
        <v>#REF!</v>
      </c>
      <c r="BF622" s="586"/>
      <c r="BG622" s="325" t="str">
        <f>IF(COUNT(BG610,L640)=2,ROUND(BG610*L640/SUM(L639:L648),#REF!),"")</f>
        <v/>
      </c>
      <c r="BH622" s="325" t="str">
        <f>IF(COUNT(BH610,M640)=2,ROUND(BH610*M640/SUM(M639:M648),#REF!),"")</f>
        <v/>
      </c>
      <c r="BI622" s="325" t="str">
        <f>IF(COUNT(BI610,N640)=2,ROUND(BI610*N640/SUM(N639:N648),#REF!),"")</f>
        <v/>
      </c>
      <c r="BJ622" s="325" t="str">
        <f>IF(COUNT(BJ610,O640)=2,ROUND(BJ610*O640/SUM(O639:O648),#REF!),"")</f>
        <v/>
      </c>
      <c r="BK622" s="325" t="str">
        <f>IF(COUNT(BK610,P640)=2,ROUND(BK610*P640/SUM(P639:P648),#REF!),"")</f>
        <v/>
      </c>
      <c r="BL622" s="325" t="str">
        <f>IF(COUNT(BL610,Q640)=2,ROUND(BL610*Q640/SUM(Q639:Q648),#REF!),"")</f>
        <v/>
      </c>
      <c r="BM622" s="325" t="str">
        <f>IF(COUNT(BM610,R640)=2,ROUND(BM610*R640/SUM(R639:R648),#REF!),"")</f>
        <v/>
      </c>
      <c r="BN622" s="325" t="str">
        <f>IF(COUNT(BN610,S640)=2,ROUND(BN610*S640/SUM(S639:S648),#REF!),"")</f>
        <v/>
      </c>
      <c r="BO622" s="325" t="str">
        <f>IF(COUNT(BO610,T640)=2,ROUND(BO610*T640/SUM(T639:T648),#REF!),"")</f>
        <v/>
      </c>
      <c r="BP622" s="325" t="str">
        <f>IF(COUNT(BP610,U640)=2,ROUND(BP610*U640/SUM(U639:U648),#REF!),"")</f>
        <v/>
      </c>
      <c r="BQ622" s="325" t="str">
        <f>IF(COUNT(BQ610,V640)=2,ROUND(BQ610*V640/SUM(V639:V648),#REF!),"")</f>
        <v/>
      </c>
      <c r="BR622" s="325" t="str">
        <f>IF(COUNT(BR610,W640)=2,ROUND(BR610*W640/SUM(W639:W648),#REF!),"")</f>
        <v/>
      </c>
      <c r="BS622" s="569" t="e">
        <f>IF(#REF!="発電事業者","年間送電電力量（GWh）","年間受電電力量（GWh）")</f>
        <v>#REF!</v>
      </c>
      <c r="BT622" s="569"/>
      <c r="BU622" s="569"/>
      <c r="BV622" s="323" t="s">
        <v>25</v>
      </c>
      <c r="BW622" s="582"/>
      <c r="BX622" s="582"/>
      <c r="BY622" s="325" t="str">
        <f>IF(COUNT(BY610,X640)=2,ROUND(BY610*X640/SUM(X639:X648),#REF!),"")</f>
        <v/>
      </c>
      <c r="BZ622" s="325" t="str">
        <f>IF(COUNT(BZ610,Y640)=2,ROUND(BZ610*Y640/SUM(Y639:Y648),#REF!),"")</f>
        <v/>
      </c>
      <c r="CA622" s="325" t="str">
        <f>IF(COUNT(CA610,Z640)=2,ROUND(CA610*Z640/SUM(Z639:Z648),#REF!),"")</f>
        <v/>
      </c>
      <c r="CB622" s="325" t="str">
        <f>IF(COUNT(CB610,AA640)=2,ROUND(CB610*AA640/SUM(AA639:AA648),#REF!),"")</f>
        <v/>
      </c>
      <c r="CC622" s="325" t="str">
        <f>IF(COUNT(CC610,AB640)=2,ROUND(CC610*AB640/SUM(AB639:AB648),#REF!),"")</f>
        <v/>
      </c>
      <c r="CD622" s="325" t="str">
        <f>IF(COUNT(CD610,AC640)=2,ROUND(CD610*AC640/SUM(AC639:AC648),#REF!),"")</f>
        <v/>
      </c>
      <c r="CE622" s="325" t="str">
        <f>IF(COUNT(CE610,AD640)=2,ROUND(CE610*AD640/SUM(AD639:AD648),#REF!),"")</f>
        <v/>
      </c>
      <c r="CF622" s="325" t="str">
        <f>IF(COUNT(CF610,AE640)=2,ROUND(CF610*AE640/SUM(AE639:AE648),#REF!),"")</f>
        <v/>
      </c>
      <c r="CG622" s="325" t="str">
        <f>IF(COUNT(CG610,AF640)=2,ROUND(CG610*AF640/SUM(AF639:AF648),#REF!),"")</f>
        <v/>
      </c>
      <c r="CH622" s="565" t="str">
        <f>IF(COUNTA(AG640)=0,"",AG640)</f>
        <v/>
      </c>
      <c r="CI622" s="565"/>
      <c r="CJ622" s="565"/>
      <c r="CK622" s="565"/>
      <c r="CL622" s="565"/>
      <c r="CM622" s="565"/>
      <c r="CN622" s="565"/>
      <c r="CO622" s="565"/>
      <c r="CP622" s="565"/>
      <c r="CQ622" s="565"/>
    </row>
    <row r="623" spans="3:95" s="243" customFormat="1" ht="13.5" customHeight="1">
      <c r="C623" s="604" t="e">
        <f>DATE(#REF!+5,1,1)</f>
        <v>#REF!</v>
      </c>
      <c r="D623" s="605"/>
      <c r="E623" s="613" t="s">
        <v>275</v>
      </c>
      <c r="F623" s="614"/>
      <c r="G623" s="615"/>
      <c r="H623" s="256"/>
      <c r="I623" s="256"/>
      <c r="J623" s="256"/>
      <c r="K623" s="256"/>
      <c r="L623" s="256"/>
      <c r="M623" s="256"/>
      <c r="N623" s="256"/>
      <c r="O623" s="256"/>
      <c r="P623" s="256"/>
      <c r="Q623" s="256"/>
      <c r="R623" s="256"/>
      <c r="S623" s="256"/>
      <c r="T623" s="255"/>
      <c r="U623" s="618"/>
      <c r="V623" s="619"/>
      <c r="W623" s="619"/>
      <c r="X623" s="619"/>
      <c r="Y623" s="619"/>
      <c r="Z623" s="620"/>
      <c r="AA623" s="257"/>
      <c r="AB623" s="257"/>
      <c r="AC623" s="257"/>
      <c r="AD623" s="604" t="e">
        <f>DATE(#REF!+5,1,1)</f>
        <v>#REF!</v>
      </c>
      <c r="AE623" s="605"/>
      <c r="AF623" s="613" t="s">
        <v>198</v>
      </c>
      <c r="AG623" s="614"/>
      <c r="AH623" s="615"/>
      <c r="AI623" s="258" t="str">
        <f>IF(COUNT(S621,H623)&lt;&gt;2,"",ROUND(MIN(S621,H623)*H608,#REF!))</f>
        <v/>
      </c>
      <c r="AJ623" s="258" t="str">
        <f>IF(COUNT(H623,I623)&lt;&gt;2,"",ROUND(MIN(H623,I623)*I608,#REF!))</f>
        <v/>
      </c>
      <c r="AK623" s="258" t="str">
        <f>IF(COUNT(I623,J623)&lt;&gt;2,"",ROUND(MIN(I623,J623)*J608,#REF!))</f>
        <v/>
      </c>
      <c r="AL623" s="258" t="str">
        <f>IF(COUNT(J623,K623)&lt;&gt;2,"",ROUND(MIN(J623,K623)*K608,#REF!))</f>
        <v/>
      </c>
      <c r="AM623" s="258" t="str">
        <f>IF(COUNT(K623,L623)&lt;&gt;2,"",ROUND(MIN(K623,L623)*L608,#REF!))</f>
        <v/>
      </c>
      <c r="AN623" s="258" t="str">
        <f>IF(COUNT(L623,M623)&lt;&gt;2,"",ROUND(MIN(L623,M623)*M608,#REF!))</f>
        <v/>
      </c>
      <c r="AO623" s="258" t="str">
        <f>IF(COUNT(M623,N623)&lt;&gt;2,"",ROUND(MIN(M623,N623)*N608,#REF!))</f>
        <v/>
      </c>
      <c r="AP623" s="258" t="str">
        <f>IF(COUNT(N623,O623)&lt;&gt;2,"",ROUND(MIN(N623,O623)*O608,#REF!))</f>
        <v/>
      </c>
      <c r="AQ623" s="258" t="str">
        <f>IF(COUNT(O623,P623)&lt;&gt;2,"",ROUND(MIN(O623,P623)*P608,#REF!))</f>
        <v/>
      </c>
      <c r="AR623" s="258" t="str">
        <f>IF(COUNT(P623,Q623)&lt;&gt;2,"",ROUND(MIN(P623,Q623)*Q608,#REF!))</f>
        <v/>
      </c>
      <c r="AS623" s="258" t="str">
        <f>IF(COUNT(Q623,R623)&lt;&gt;2,"",ROUND(MIN(Q623,R623)*R608,#REF!))</f>
        <v/>
      </c>
      <c r="AT623" s="258" t="str">
        <f>IF(COUNT(R623,S623)&lt;&gt;2,"",ROUND(MIN(R623,S623)*S608,#REF!))</f>
        <v/>
      </c>
      <c r="AU623" s="255"/>
      <c r="AX623" s="569" t="str">
        <f>IF(C641="","",C641)</f>
        <v/>
      </c>
      <c r="AY623" s="569"/>
      <c r="AZ623" s="587" t="str">
        <f>IF(E641="","",E641)</f>
        <v/>
      </c>
      <c r="BA623" s="590" t="str">
        <f ca="1">IF(F641="","",F641)</f>
        <v/>
      </c>
      <c r="BB623" s="590"/>
      <c r="BC623" s="590"/>
      <c r="BD623" s="587" t="str">
        <f>IF(I641="","",I641)</f>
        <v/>
      </c>
      <c r="BE623" s="578" t="e">
        <f>IF(#REF!="発電事業者","送電電力（MW）","受電電力（MW）")</f>
        <v>#REF!</v>
      </c>
      <c r="BF623" s="579"/>
      <c r="BG623" s="325" t="str">
        <f>IF(COUNT(BG608,L641)=2,ROUND(BG608*L641/SUM(L639:L648),#REF!),"")</f>
        <v/>
      </c>
      <c r="BH623" s="325" t="str">
        <f>IF(COUNT(BH608,M641)=2,ROUND(BH608*M641/SUM(M639:M648),#REF!),"")</f>
        <v/>
      </c>
      <c r="BI623" s="325" t="str">
        <f>IF(COUNT(BI608,N641)=2,ROUND(BI608*N641/SUM(N639:N648),#REF!),"")</f>
        <v/>
      </c>
      <c r="BJ623" s="325" t="str">
        <f>IF(COUNT(BJ608,O641)=2,ROUND(BJ608*O641/SUM(O639:O648),#REF!),"")</f>
        <v/>
      </c>
      <c r="BK623" s="325" t="str">
        <f>IF(COUNT(BK608,P641)=2,ROUND(BK608*P641/SUM(P639:P648),#REF!),"")</f>
        <v/>
      </c>
      <c r="BL623" s="325" t="str">
        <f>IF(COUNT(BL608,Q641)=2,ROUND(BL608*Q641/SUM(Q639:Q648),#REF!),"")</f>
        <v/>
      </c>
      <c r="BM623" s="325" t="str">
        <f>IF(COUNT(BM608,R641)=2,ROUND(BM608*R641/SUM(R639:R648),#REF!),"")</f>
        <v/>
      </c>
      <c r="BN623" s="325" t="str">
        <f>IF(COUNT(BN608,S641)=2,ROUND(BN608*S641/SUM(S639:S648),#REF!),"")</f>
        <v/>
      </c>
      <c r="BO623" s="325" t="str">
        <f>IF(COUNT(BO608,T641)=2,ROUND(BO608*T641/SUM(T639:T648),#REF!),"")</f>
        <v/>
      </c>
      <c r="BP623" s="325" t="str">
        <f>IF(COUNT(BP608,U641)=2,ROUND(BP608*U641/SUM(U639:U648),#REF!),"")</f>
        <v/>
      </c>
      <c r="BQ623" s="325" t="str">
        <f>IF(COUNT(BQ608,V641)=2,ROUND(BQ608*V641/SUM(V639:V648),#REF!),"")</f>
        <v/>
      </c>
      <c r="BR623" s="325" t="str">
        <f>IF(COUNT(BR608,W641)=2,ROUND(BR608*W641/SUM(W639:W648),#REF!),"")</f>
        <v/>
      </c>
      <c r="BS623" s="569" t="e">
        <f>IF(#REF!="発電事業者","送電電力（MW）","受電電力（MW）")</f>
        <v>#REF!</v>
      </c>
      <c r="BT623" s="569"/>
      <c r="BU623" s="569"/>
      <c r="BV623" s="323" t="s">
        <v>171</v>
      </c>
      <c r="BW623" s="580"/>
      <c r="BX623" s="580"/>
      <c r="BY623" s="325" t="str">
        <f>IF(COUNT(BY608,X641)=2,ROUND(BY608*X641/SUM(X639:X648),#REF!),"")</f>
        <v/>
      </c>
      <c r="BZ623" s="325" t="str">
        <f>IF(COUNT(BZ608,Y641)=2,ROUND(BZ608*Y641/SUM(Y639:Y648),#REF!),"")</f>
        <v/>
      </c>
      <c r="CA623" s="325" t="str">
        <f>IF(COUNT(CA608,Z641)=2,ROUND(CA608*Z641/SUM(Z639:Z648),#REF!),"")</f>
        <v/>
      </c>
      <c r="CB623" s="325" t="str">
        <f>IF(COUNT(CB608,AA641)=2,ROUND(CB608*AA641/SUM(AA639:AA648),#REF!),"")</f>
        <v/>
      </c>
      <c r="CC623" s="325" t="str">
        <f>IF(COUNT(CC608,AB641)=2,ROUND(CC608*AB641/SUM(AB639:AB648),#REF!),"")</f>
        <v/>
      </c>
      <c r="CD623" s="325" t="str">
        <f>IF(COUNT(CD608,AC641)=2,ROUND(CD608*AC641/SUM(AC639:AC648),#REF!),"")</f>
        <v/>
      </c>
      <c r="CE623" s="325" t="str">
        <f>IF(COUNT(CE608,AD641)=2,ROUND(CE608*AD641/SUM(AD639:AD648),#REF!),"")</f>
        <v/>
      </c>
      <c r="CF623" s="325" t="str">
        <f>IF(COUNT(CF608,AE641)=2,ROUND(CF608*AE641/SUM(AE639:AE648),#REF!),"")</f>
        <v/>
      </c>
      <c r="CG623" s="325" t="str">
        <f>IF(COUNT(CG608,AF641)=2,ROUND(CG608*AF641/SUM(AF639:AF648),#REF!),"")</f>
        <v/>
      </c>
      <c r="CH623" s="563" t="s">
        <v>117</v>
      </c>
      <c r="CI623" s="563"/>
      <c r="CJ623" s="563"/>
      <c r="CK623" s="563"/>
      <c r="CL623" s="563"/>
      <c r="CM623" s="563"/>
      <c r="CN623" s="563"/>
      <c r="CO623" s="563"/>
      <c r="CP623" s="563"/>
      <c r="CQ623" s="563"/>
    </row>
    <row r="624" spans="3:95" s="243" customFormat="1" ht="13.5" customHeight="1">
      <c r="C624" s="606"/>
      <c r="D624" s="607"/>
      <c r="E624" s="608" t="s">
        <v>212</v>
      </c>
      <c r="F624" s="609"/>
      <c r="G624" s="610"/>
      <c r="H624" s="261"/>
      <c r="I624" s="261"/>
      <c r="J624" s="261"/>
      <c r="K624" s="261"/>
      <c r="L624" s="261"/>
      <c r="M624" s="261"/>
      <c r="N624" s="261"/>
      <c r="O624" s="261"/>
      <c r="P624" s="261"/>
      <c r="Q624" s="261"/>
      <c r="R624" s="261"/>
      <c r="S624" s="261"/>
      <c r="T624" s="262" t="str">
        <f>IF(COUNT(H624:S624)=0,"",SUMPRODUCT(ROUND(H624:S624,#REF!)))</f>
        <v/>
      </c>
      <c r="U624" s="621"/>
      <c r="V624" s="622"/>
      <c r="W624" s="622"/>
      <c r="X624" s="622"/>
      <c r="Y624" s="622"/>
      <c r="Z624" s="623"/>
      <c r="AA624" s="257"/>
      <c r="AB624" s="257"/>
      <c r="AC624" s="257"/>
      <c r="AD624" s="606"/>
      <c r="AE624" s="607"/>
      <c r="AF624" s="608" t="s">
        <v>199</v>
      </c>
      <c r="AG624" s="609"/>
      <c r="AH624" s="610"/>
      <c r="AI624" s="264" t="str">
        <f t="shared" ref="AI624:AT624" si="154">IF(COUNT(H623:H624)=0,"",ROUND(H624/(H623*24*AI608/1000),3))</f>
        <v/>
      </c>
      <c r="AJ624" s="264" t="str">
        <f t="shared" si="154"/>
        <v/>
      </c>
      <c r="AK624" s="264" t="str">
        <f t="shared" si="154"/>
        <v/>
      </c>
      <c r="AL624" s="264" t="str">
        <f t="shared" si="154"/>
        <v/>
      </c>
      <c r="AM624" s="264" t="str">
        <f t="shared" si="154"/>
        <v/>
      </c>
      <c r="AN624" s="264" t="str">
        <f t="shared" si="154"/>
        <v/>
      </c>
      <c r="AO624" s="264" t="str">
        <f t="shared" si="154"/>
        <v/>
      </c>
      <c r="AP624" s="264" t="str">
        <f t="shared" si="154"/>
        <v/>
      </c>
      <c r="AQ624" s="264" t="str">
        <f t="shared" si="154"/>
        <v/>
      </c>
      <c r="AR624" s="264" t="str">
        <f t="shared" si="154"/>
        <v/>
      </c>
      <c r="AS624" s="264" t="str">
        <f t="shared" si="154"/>
        <v/>
      </c>
      <c r="AT624" s="264" t="str">
        <f t="shared" si="154"/>
        <v/>
      </c>
      <c r="AU624" s="265" t="str">
        <f>IF(COUNT(AI624:AT624)=0,"",AVERAGE(AI624:AT624))</f>
        <v/>
      </c>
      <c r="AX624" s="569"/>
      <c r="AY624" s="569"/>
      <c r="AZ624" s="588"/>
      <c r="BA624" s="590"/>
      <c r="BB624" s="590"/>
      <c r="BC624" s="590"/>
      <c r="BD624" s="588"/>
      <c r="BE624" s="583"/>
      <c r="BF624" s="584"/>
      <c r="BG624" s="259"/>
      <c r="BH624" s="259"/>
      <c r="BI624" s="259"/>
      <c r="BJ624" s="259"/>
      <c r="BK624" s="259"/>
      <c r="BL624" s="259"/>
      <c r="BM624" s="259"/>
      <c r="BN624" s="259"/>
      <c r="BO624" s="259"/>
      <c r="BP624" s="259"/>
      <c r="BQ624" s="259"/>
      <c r="BR624" s="259"/>
      <c r="BS624" s="569"/>
      <c r="BT624" s="569"/>
      <c r="BU624" s="569"/>
      <c r="BV624" s="323" t="s">
        <v>172</v>
      </c>
      <c r="BW624" s="581"/>
      <c r="BX624" s="581"/>
      <c r="BY624" s="325" t="str">
        <f>IF(COUNT(BY609,X641)=2,ROUND(BY609*X641/SUM(X639:X648),#REF!),"")</f>
        <v/>
      </c>
      <c r="BZ624" s="325" t="str">
        <f>IF(COUNT(BZ609,Y641)=2,ROUND(BZ609*Y641/SUM(Y639:Y648),#REF!),"")</f>
        <v/>
      </c>
      <c r="CA624" s="325" t="str">
        <f>IF(COUNT(CA609,Z641)=2,ROUND(CA609*Z641/SUM(Z639:Z648),#REF!),"")</f>
        <v/>
      </c>
      <c r="CB624" s="325" t="str">
        <f>IF(COUNT(CB609,AA641)=2,ROUND(CB609*AA641/SUM(AA639:AA648),#REF!),"")</f>
        <v/>
      </c>
      <c r="CC624" s="325" t="str">
        <f>IF(COUNT(CC609,AB641)=2,ROUND(CC609*AB641/SUM(AB639:AB648),#REF!),"")</f>
        <v/>
      </c>
      <c r="CD624" s="325" t="str">
        <f>IF(COUNT(CD609,AC641)=2,ROUND(CD609*AC641/SUM(AC639:AC648),#REF!),"")</f>
        <v/>
      </c>
      <c r="CE624" s="325" t="str">
        <f>IF(COUNT(CE609,AD641)=2,ROUND(CE609*AD641/SUM(AD639:AD648),#REF!),"")</f>
        <v/>
      </c>
      <c r="CF624" s="325" t="str">
        <f>IF(COUNT(CF609,AE641)=2,ROUND(CF609*AE641/SUM(AE639:AE648),#REF!),"")</f>
        <v/>
      </c>
      <c r="CG624" s="325" t="str">
        <f>IF(COUNT(CG609,AF641)=2,ROUND(CG609*AF641/SUM(AF639:AF648),#REF!),"")</f>
        <v/>
      </c>
      <c r="CH624" s="564" t="str">
        <f>IF(CH623="","",CH623)</f>
        <v>風力</v>
      </c>
      <c r="CI624" s="564"/>
      <c r="CJ624" s="564"/>
      <c r="CK624" s="564"/>
      <c r="CL624" s="564"/>
      <c r="CM624" s="564"/>
      <c r="CN624" s="564"/>
      <c r="CO624" s="564"/>
      <c r="CP624" s="564"/>
      <c r="CQ624" s="564"/>
    </row>
    <row r="625" spans="3:97" s="243" customFormat="1" ht="13.5" customHeight="1">
      <c r="C625" s="604" t="e">
        <f>DATE(#REF!+6,1,1)</f>
        <v>#REF!</v>
      </c>
      <c r="D625" s="605"/>
      <c r="E625" s="613" t="s">
        <v>275</v>
      </c>
      <c r="F625" s="614"/>
      <c r="G625" s="615"/>
      <c r="H625" s="256"/>
      <c r="I625" s="256"/>
      <c r="J625" s="256"/>
      <c r="K625" s="256"/>
      <c r="L625" s="256"/>
      <c r="M625" s="256"/>
      <c r="N625" s="256"/>
      <c r="O625" s="256"/>
      <c r="P625" s="256"/>
      <c r="Q625" s="256"/>
      <c r="R625" s="256"/>
      <c r="S625" s="256"/>
      <c r="T625" s="255"/>
      <c r="U625" s="621"/>
      <c r="V625" s="622"/>
      <c r="W625" s="622"/>
      <c r="X625" s="622"/>
      <c r="Y625" s="622"/>
      <c r="Z625" s="623"/>
      <c r="AA625" s="257"/>
      <c r="AB625" s="257"/>
      <c r="AC625" s="257"/>
      <c r="AD625" s="604" t="e">
        <f>DATE(#REF!+6,1,1)</f>
        <v>#REF!</v>
      </c>
      <c r="AE625" s="605"/>
      <c r="AF625" s="613" t="s">
        <v>198</v>
      </c>
      <c r="AG625" s="614"/>
      <c r="AH625" s="615"/>
      <c r="AI625" s="258" t="str">
        <f>IF(COUNT(S623,H625)&lt;&gt;2,"",ROUND(MIN(S623,H625)*H608,#REF!))</f>
        <v/>
      </c>
      <c r="AJ625" s="258" t="str">
        <f>IF(COUNT(H625,I625)&lt;&gt;2,"",ROUND(MIN(H625,I625)*I608,#REF!))</f>
        <v/>
      </c>
      <c r="AK625" s="258" t="str">
        <f>IF(COUNT(I625,J625)&lt;&gt;2,"",ROUND(MIN(I625,J625)*J608,#REF!))</f>
        <v/>
      </c>
      <c r="AL625" s="258" t="str">
        <f>IF(COUNT(J625,K625)&lt;&gt;2,"",ROUND(MIN(J625,K625)*K608,#REF!))</f>
        <v/>
      </c>
      <c r="AM625" s="258" t="str">
        <f>IF(COUNT(K625,L625)&lt;&gt;2,"",ROUND(MIN(K625,L625)*L608,#REF!))</f>
        <v/>
      </c>
      <c r="AN625" s="258" t="str">
        <f>IF(COUNT(L625,M625)&lt;&gt;2,"",ROUND(MIN(L625,M625)*M608,#REF!))</f>
        <v/>
      </c>
      <c r="AO625" s="258" t="str">
        <f>IF(COUNT(M625,N625)&lt;&gt;2,"",ROUND(MIN(M625,N625)*N608,#REF!))</f>
        <v/>
      </c>
      <c r="AP625" s="258" t="str">
        <f>IF(COUNT(N625,O625)&lt;&gt;2,"",ROUND(MIN(N625,O625)*O608,#REF!))</f>
        <v/>
      </c>
      <c r="AQ625" s="258" t="str">
        <f>IF(COUNT(O625,P625)&lt;&gt;2,"",ROUND(MIN(O625,P625)*P608,#REF!))</f>
        <v/>
      </c>
      <c r="AR625" s="258" t="str">
        <f>IF(COUNT(P625,Q625)&lt;&gt;2,"",ROUND(MIN(P625,Q625)*Q608,#REF!))</f>
        <v/>
      </c>
      <c r="AS625" s="258" t="str">
        <f>IF(COUNT(Q625,R625)&lt;&gt;2,"",ROUND(MIN(Q625,R625)*R608,#REF!))</f>
        <v/>
      </c>
      <c r="AT625" s="258" t="str">
        <f>IF(COUNT(R625,S625)&lt;&gt;2,"",ROUND(MIN(R625,S625)*S608,#REF!))</f>
        <v/>
      </c>
      <c r="AU625" s="255"/>
      <c r="AX625" s="569"/>
      <c r="AY625" s="569"/>
      <c r="AZ625" s="589"/>
      <c r="BA625" s="590"/>
      <c r="BB625" s="590"/>
      <c r="BC625" s="590"/>
      <c r="BD625" s="589"/>
      <c r="BE625" s="585" t="e">
        <f>IF(#REF!="発電事業者","月間送電電力量（GWh）","月間受電電力量（GWh）")</f>
        <v>#REF!</v>
      </c>
      <c r="BF625" s="586"/>
      <c r="BG625" s="325" t="str">
        <f>IF(COUNT(BG610,L641)=2,ROUND(BG610*L641/SUM(L639:L648),#REF!),"")</f>
        <v/>
      </c>
      <c r="BH625" s="325" t="str">
        <f>IF(COUNT(BH610,M641)=2,ROUND(BH610*M641/SUM(M639:M648),#REF!),"")</f>
        <v/>
      </c>
      <c r="BI625" s="325" t="str">
        <f>IF(COUNT(BI610,N641)=2,ROUND(BI610*N641/SUM(N639:N648),#REF!),"")</f>
        <v/>
      </c>
      <c r="BJ625" s="325" t="str">
        <f>IF(COUNT(BJ610,O641)=2,ROUND(BJ610*O641/SUM(O639:O648),#REF!),"")</f>
        <v/>
      </c>
      <c r="BK625" s="325" t="str">
        <f>IF(COUNT(BK610,P641)=2,ROUND(BK610*P641/SUM(P639:P648),#REF!),"")</f>
        <v/>
      </c>
      <c r="BL625" s="325" t="str">
        <f>IF(COUNT(BL610,Q641)=2,ROUND(BL610*Q641/SUM(Q639:Q648),#REF!),"")</f>
        <v/>
      </c>
      <c r="BM625" s="325" t="str">
        <f>IF(COUNT(BM610,R641)=2,ROUND(BM610*R641/SUM(R639:R648),#REF!),"")</f>
        <v/>
      </c>
      <c r="BN625" s="325" t="str">
        <f>IF(COUNT(BN610,S641)=2,ROUND(BN610*S641/SUM(S639:S648),#REF!),"")</f>
        <v/>
      </c>
      <c r="BO625" s="325" t="str">
        <f>IF(COUNT(BO610,T641)=2,ROUND(BO610*T641/SUM(T639:T648),#REF!),"")</f>
        <v/>
      </c>
      <c r="BP625" s="325" t="str">
        <f>IF(COUNT(BP610,U641)=2,ROUND(BP610*U641/SUM(U639:U648),#REF!),"")</f>
        <v/>
      </c>
      <c r="BQ625" s="325" t="str">
        <f>IF(COUNT(BQ610,V641)=2,ROUND(BQ610*V641/SUM(V639:V648),#REF!),"")</f>
        <v/>
      </c>
      <c r="BR625" s="325" t="str">
        <f>IF(COUNT(BR610,W641)=2,ROUND(BR610*W641/SUM(W639:W648),#REF!),"")</f>
        <v/>
      </c>
      <c r="BS625" s="569" t="e">
        <f>IF(#REF!="発電事業者","年間送電電力量（GWh）","年間受電電力量（GWh）")</f>
        <v>#REF!</v>
      </c>
      <c r="BT625" s="569"/>
      <c r="BU625" s="569"/>
      <c r="BV625" s="323" t="s">
        <v>25</v>
      </c>
      <c r="BW625" s="582"/>
      <c r="BX625" s="582"/>
      <c r="BY625" s="325" t="str">
        <f>IF(COUNT(BY610,X641)=2,ROUND(BY610*X641/SUM(X639:X648),#REF!),"")</f>
        <v/>
      </c>
      <c r="BZ625" s="325" t="str">
        <f>IF(COUNT(BZ610,Y641)=2,ROUND(BZ610*Y641/SUM(Y639:Y648),#REF!),"")</f>
        <v/>
      </c>
      <c r="CA625" s="325" t="str">
        <f>IF(COUNT(CA610,Z641)=2,ROUND(CA610*Z641/SUM(Z639:Z648),#REF!),"")</f>
        <v/>
      </c>
      <c r="CB625" s="325" t="str">
        <f>IF(COUNT(CB610,AA641)=2,ROUND(CB610*AA641/SUM(AA639:AA648),#REF!),"")</f>
        <v/>
      </c>
      <c r="CC625" s="325" t="str">
        <f>IF(COUNT(CC610,AB641)=2,ROUND(CC610*AB641/SUM(AB639:AB648),#REF!),"")</f>
        <v/>
      </c>
      <c r="CD625" s="325" t="str">
        <f>IF(COUNT(CD610,AC641)=2,ROUND(CD610*AC641/SUM(AC639:AC648),#REF!),"")</f>
        <v/>
      </c>
      <c r="CE625" s="325" t="str">
        <f>IF(COUNT(CE610,AD641)=2,ROUND(CE610*AD641/SUM(AD639:AD648),#REF!),"")</f>
        <v/>
      </c>
      <c r="CF625" s="325" t="str">
        <f>IF(COUNT(CF610,AE641)=2,ROUND(CF610*AE641/SUM(AE639:AE648),#REF!),"")</f>
        <v/>
      </c>
      <c r="CG625" s="325" t="str">
        <f>IF(COUNT(CG610,AF641)=2,ROUND(CG610*AF641/SUM(AF639:AF648),#REF!),"")</f>
        <v/>
      </c>
      <c r="CH625" s="565" t="str">
        <f>IF(COUNTA(AG641)=0,"",AG641)</f>
        <v/>
      </c>
      <c r="CI625" s="565"/>
      <c r="CJ625" s="565"/>
      <c r="CK625" s="565"/>
      <c r="CL625" s="565"/>
      <c r="CM625" s="565"/>
      <c r="CN625" s="565"/>
      <c r="CO625" s="565"/>
      <c r="CP625" s="565"/>
      <c r="CQ625" s="565"/>
    </row>
    <row r="626" spans="3:97" s="243" customFormat="1" ht="13.5" customHeight="1">
      <c r="C626" s="606"/>
      <c r="D626" s="607"/>
      <c r="E626" s="608" t="s">
        <v>212</v>
      </c>
      <c r="F626" s="609"/>
      <c r="G626" s="610"/>
      <c r="H626" s="261"/>
      <c r="I626" s="261"/>
      <c r="J626" s="261"/>
      <c r="K626" s="261"/>
      <c r="L626" s="261"/>
      <c r="M626" s="261"/>
      <c r="N626" s="261"/>
      <c r="O626" s="261"/>
      <c r="P626" s="261"/>
      <c r="Q626" s="261"/>
      <c r="R626" s="261"/>
      <c r="S626" s="261"/>
      <c r="T626" s="262" t="str">
        <f>IF(COUNT(H626:S626)=0,"",SUMPRODUCT(ROUND(H626:S626,#REF!)))</f>
        <v/>
      </c>
      <c r="U626" s="621"/>
      <c r="V626" s="622"/>
      <c r="W626" s="622"/>
      <c r="X626" s="622"/>
      <c r="Y626" s="622"/>
      <c r="Z626" s="623"/>
      <c r="AA626" s="257"/>
      <c r="AB626" s="257"/>
      <c r="AC626" s="257"/>
      <c r="AD626" s="606"/>
      <c r="AE626" s="607"/>
      <c r="AF626" s="608" t="s">
        <v>199</v>
      </c>
      <c r="AG626" s="609"/>
      <c r="AH626" s="610"/>
      <c r="AI626" s="264" t="str">
        <f t="shared" ref="AI626:AT626" si="155">IF(COUNT(H625:H626)=0,"",ROUND(H626/(H625*24*AI608/1000),3))</f>
        <v/>
      </c>
      <c r="AJ626" s="264" t="str">
        <f t="shared" si="155"/>
        <v/>
      </c>
      <c r="AK626" s="264" t="str">
        <f t="shared" si="155"/>
        <v/>
      </c>
      <c r="AL626" s="264" t="str">
        <f t="shared" si="155"/>
        <v/>
      </c>
      <c r="AM626" s="264" t="str">
        <f t="shared" si="155"/>
        <v/>
      </c>
      <c r="AN626" s="264" t="str">
        <f t="shared" si="155"/>
        <v/>
      </c>
      <c r="AO626" s="264" t="str">
        <f t="shared" si="155"/>
        <v/>
      </c>
      <c r="AP626" s="264" t="str">
        <f t="shared" si="155"/>
        <v/>
      </c>
      <c r="AQ626" s="264" t="str">
        <f t="shared" si="155"/>
        <v/>
      </c>
      <c r="AR626" s="264" t="str">
        <f t="shared" si="155"/>
        <v/>
      </c>
      <c r="AS626" s="264" t="str">
        <f t="shared" si="155"/>
        <v/>
      </c>
      <c r="AT626" s="264" t="str">
        <f t="shared" si="155"/>
        <v/>
      </c>
      <c r="AU626" s="265" t="str">
        <f>IF(COUNT(AI626:AT626)=0,"",AVERAGE(AI626:AT626))</f>
        <v/>
      </c>
      <c r="AX626" s="569" t="str">
        <f>IF(C642="","",C642)</f>
        <v/>
      </c>
      <c r="AY626" s="569"/>
      <c r="AZ626" s="587" t="str">
        <f>IF(E642="","",E642)</f>
        <v/>
      </c>
      <c r="BA626" s="590" t="str">
        <f ca="1">IF(F642="","",F642)</f>
        <v/>
      </c>
      <c r="BB626" s="590"/>
      <c r="BC626" s="590"/>
      <c r="BD626" s="587" t="str">
        <f>IF(I642="","",I642)</f>
        <v/>
      </c>
      <c r="BE626" s="578" t="e">
        <f>IF(#REF!="発電事業者","送電電力（MW）","受電電力（MW）")</f>
        <v>#REF!</v>
      </c>
      <c r="BF626" s="579"/>
      <c r="BG626" s="325" t="str">
        <f>IF(COUNT(BG608,L642)=2,ROUND(BG608*L642/SUM(L639:L648),#REF!),"")</f>
        <v/>
      </c>
      <c r="BH626" s="325" t="str">
        <f>IF(COUNT(BH608,M642)=2,ROUND(BH608*M642/SUM(M639:M648),#REF!),"")</f>
        <v/>
      </c>
      <c r="BI626" s="325" t="str">
        <f>IF(COUNT(BI608,N642)=2,ROUND(BI608*N642/SUM(N639:N648),#REF!),"")</f>
        <v/>
      </c>
      <c r="BJ626" s="325" t="str">
        <f>IF(COUNT(BJ608,O642)=2,ROUND(BJ608*O642/SUM(O639:O648),#REF!),"")</f>
        <v/>
      </c>
      <c r="BK626" s="325" t="str">
        <f>IF(COUNT(BK608,P642)=2,ROUND(BK608*P642/SUM(P639:P648),#REF!),"")</f>
        <v/>
      </c>
      <c r="BL626" s="325" t="str">
        <f>IF(COUNT(BL608,Q642)=2,ROUND(BL608*Q642/SUM(Q639:Q648),#REF!),"")</f>
        <v/>
      </c>
      <c r="BM626" s="325" t="str">
        <f>IF(COUNT(BM608,R642)=2,ROUND(BM608*R642/SUM(R639:R648),#REF!),"")</f>
        <v/>
      </c>
      <c r="BN626" s="325" t="str">
        <f>IF(COUNT(BN608,S642)=2,ROUND(BN608*S642/SUM(S639:S648),#REF!),"")</f>
        <v/>
      </c>
      <c r="BO626" s="325" t="str">
        <f>IF(COUNT(BO608,T642)=2,ROUND(BO608*T642/SUM(T639:T648),#REF!),"")</f>
        <v/>
      </c>
      <c r="BP626" s="325" t="str">
        <f>IF(COUNT(BP608,U642)=2,ROUND(BP608*U642/SUM(U639:U648),#REF!),"")</f>
        <v/>
      </c>
      <c r="BQ626" s="325" t="str">
        <f>IF(COUNT(BQ608,V642)=2,ROUND(BQ608*V642/SUM(V639:V648),#REF!),"")</f>
        <v/>
      </c>
      <c r="BR626" s="325" t="str">
        <f>IF(COUNT(BR608,W642)=2,ROUND(BR608*W642/SUM(W639:W648),#REF!),"")</f>
        <v/>
      </c>
      <c r="BS626" s="569" t="e">
        <f>IF(#REF!="発電事業者","送電電力（MW）","受電電力（MW）")</f>
        <v>#REF!</v>
      </c>
      <c r="BT626" s="569"/>
      <c r="BU626" s="569"/>
      <c r="BV626" s="323" t="s">
        <v>171</v>
      </c>
      <c r="BW626" s="580"/>
      <c r="BX626" s="580"/>
      <c r="BY626" s="325" t="str">
        <f>IF(COUNT(BY608,X642)=2,ROUND(BY608*X642/SUM(X639:X648),#REF!),"")</f>
        <v/>
      </c>
      <c r="BZ626" s="325" t="str">
        <f>IF(COUNT(BZ608,Y642)=2,ROUND(BZ608*Y642/SUM(Y639:Y648),#REF!),"")</f>
        <v/>
      </c>
      <c r="CA626" s="325" t="str">
        <f>IF(COUNT(CA608,Z642)=2,ROUND(CA608*Z642/SUM(Z639:Z648),#REF!),"")</f>
        <v/>
      </c>
      <c r="CB626" s="325" t="str">
        <f>IF(COUNT(CB608,AA642)=2,ROUND(CB608*AA642/SUM(AA639:AA648),#REF!),"")</f>
        <v/>
      </c>
      <c r="CC626" s="325" t="str">
        <f>IF(COUNT(CC608,AB642)=2,ROUND(CC608*AB642/SUM(AB639:AB648),#REF!),"")</f>
        <v/>
      </c>
      <c r="CD626" s="325" t="str">
        <f>IF(COUNT(CD608,AC642)=2,ROUND(CD608*AC642/SUM(AC639:AC648),#REF!),"")</f>
        <v/>
      </c>
      <c r="CE626" s="325" t="str">
        <f>IF(COUNT(CE608,AD642)=2,ROUND(CE608*AD642/SUM(AD639:AD648),#REF!),"")</f>
        <v/>
      </c>
      <c r="CF626" s="325" t="str">
        <f>IF(COUNT(CF608,AE642)=2,ROUND(CF608*AE642/SUM(AE639:AE648),#REF!),"")</f>
        <v/>
      </c>
      <c r="CG626" s="325" t="str">
        <f>IF(COUNT(CG608,AF642)=2,ROUND(CG608*AF642/SUM(AF639:AF648),#REF!),"")</f>
        <v/>
      </c>
      <c r="CH626" s="563" t="s">
        <v>117</v>
      </c>
      <c r="CI626" s="563"/>
      <c r="CJ626" s="563"/>
      <c r="CK626" s="563"/>
      <c r="CL626" s="563"/>
      <c r="CM626" s="563"/>
      <c r="CN626" s="563"/>
      <c r="CO626" s="563"/>
      <c r="CP626" s="563"/>
      <c r="CQ626" s="563"/>
    </row>
    <row r="627" spans="3:97" s="243" customFormat="1" ht="13.5" customHeight="1">
      <c r="C627" s="604" t="e">
        <f>DATE(#REF!+7,1,1)</f>
        <v>#REF!</v>
      </c>
      <c r="D627" s="605"/>
      <c r="E627" s="613" t="s">
        <v>275</v>
      </c>
      <c r="F627" s="614"/>
      <c r="G627" s="615"/>
      <c r="H627" s="256"/>
      <c r="I627" s="256"/>
      <c r="J627" s="256"/>
      <c r="K627" s="256"/>
      <c r="L627" s="256"/>
      <c r="M627" s="256"/>
      <c r="N627" s="256"/>
      <c r="O627" s="256"/>
      <c r="P627" s="256"/>
      <c r="Q627" s="256"/>
      <c r="R627" s="256"/>
      <c r="S627" s="256"/>
      <c r="T627" s="255"/>
      <c r="U627" s="621"/>
      <c r="V627" s="622"/>
      <c r="W627" s="622"/>
      <c r="X627" s="622"/>
      <c r="Y627" s="622"/>
      <c r="Z627" s="623"/>
      <c r="AA627" s="257"/>
      <c r="AB627" s="257"/>
      <c r="AC627" s="257"/>
      <c r="AD627" s="604" t="e">
        <f>DATE(#REF!+7,1,1)</f>
        <v>#REF!</v>
      </c>
      <c r="AE627" s="605"/>
      <c r="AF627" s="613" t="s">
        <v>198</v>
      </c>
      <c r="AG627" s="614"/>
      <c r="AH627" s="615"/>
      <c r="AI627" s="258" t="str">
        <f>IF(COUNT(S625,H627)&lt;&gt;2,"",ROUND(MIN(S625,H627)*H608,#REF!))</f>
        <v/>
      </c>
      <c r="AJ627" s="258" t="str">
        <f>IF(COUNT(H627,I627)&lt;&gt;2,"",ROUND(MIN(H627,I627)*I608,#REF!))</f>
        <v/>
      </c>
      <c r="AK627" s="258" t="str">
        <f>IF(COUNT(I627,J627)&lt;&gt;2,"",ROUND(MIN(I627,J627)*J608,#REF!))</f>
        <v/>
      </c>
      <c r="AL627" s="258" t="str">
        <f>IF(COUNT(J627,K627)&lt;&gt;2,"",ROUND(MIN(J627,K627)*K608,#REF!))</f>
        <v/>
      </c>
      <c r="AM627" s="258" t="str">
        <f>IF(COUNT(K627,L627)&lt;&gt;2,"",ROUND(MIN(K627,L627)*L608,#REF!))</f>
        <v/>
      </c>
      <c r="AN627" s="258" t="str">
        <f>IF(COUNT(L627,M627)&lt;&gt;2,"",ROUND(MIN(L627,M627)*M608,#REF!))</f>
        <v/>
      </c>
      <c r="AO627" s="258" t="str">
        <f>IF(COUNT(M627,N627)&lt;&gt;2,"",ROUND(MIN(M627,N627)*N608,#REF!))</f>
        <v/>
      </c>
      <c r="AP627" s="258" t="str">
        <f>IF(COUNT(N627,O627)&lt;&gt;2,"",ROUND(MIN(N627,O627)*O608,#REF!))</f>
        <v/>
      </c>
      <c r="AQ627" s="258" t="str">
        <f>IF(COUNT(O627,P627)&lt;&gt;2,"",ROUND(MIN(O627,P627)*P608,#REF!))</f>
        <v/>
      </c>
      <c r="AR627" s="258" t="str">
        <f>IF(COUNT(P627,Q627)&lt;&gt;2,"",ROUND(MIN(P627,Q627)*Q608,#REF!))</f>
        <v/>
      </c>
      <c r="AS627" s="258" t="str">
        <f>IF(COUNT(Q627,R627)&lt;&gt;2,"",ROUND(MIN(Q627,R627)*R608,#REF!))</f>
        <v/>
      </c>
      <c r="AT627" s="258" t="str">
        <f>IF(COUNT(R627,S627)&lt;&gt;2,"",ROUND(MIN(R627,S627)*S608,#REF!))</f>
        <v/>
      </c>
      <c r="AU627" s="255"/>
      <c r="AX627" s="569"/>
      <c r="AY627" s="569"/>
      <c r="AZ627" s="588"/>
      <c r="BA627" s="590"/>
      <c r="BB627" s="590"/>
      <c r="BC627" s="590"/>
      <c r="BD627" s="588"/>
      <c r="BE627" s="583"/>
      <c r="BF627" s="584"/>
      <c r="BG627" s="259"/>
      <c r="BH627" s="259"/>
      <c r="BI627" s="259"/>
      <c r="BJ627" s="259"/>
      <c r="BK627" s="259"/>
      <c r="BL627" s="259"/>
      <c r="BM627" s="259"/>
      <c r="BN627" s="259"/>
      <c r="BO627" s="259"/>
      <c r="BP627" s="259"/>
      <c r="BQ627" s="259"/>
      <c r="BR627" s="259"/>
      <c r="BS627" s="569"/>
      <c r="BT627" s="569"/>
      <c r="BU627" s="569"/>
      <c r="BV627" s="323" t="s">
        <v>172</v>
      </c>
      <c r="BW627" s="581"/>
      <c r="BX627" s="581"/>
      <c r="BY627" s="325" t="str">
        <f>IF(COUNT(BY609,X642)=2,ROUND(BY609*X642/SUM(X639:X648),#REF!),"")</f>
        <v/>
      </c>
      <c r="BZ627" s="325" t="str">
        <f>IF(COUNT(BZ609,Y642)=2,ROUND(BZ609*Y642/SUM(Y639:Y648),#REF!),"")</f>
        <v/>
      </c>
      <c r="CA627" s="325" t="str">
        <f>IF(COUNT(CA609,Z642)=2,ROUND(CA609*Z642/SUM(Z639:Z648),#REF!),"")</f>
        <v/>
      </c>
      <c r="CB627" s="325" t="str">
        <f>IF(COUNT(CB609,AA642)=2,ROUND(CB609*AA642/SUM(AA639:AA648),#REF!),"")</f>
        <v/>
      </c>
      <c r="CC627" s="325" t="str">
        <f>IF(COUNT(CC609,AB642)=2,ROUND(CC609*AB642/SUM(AB639:AB648),#REF!),"")</f>
        <v/>
      </c>
      <c r="CD627" s="325" t="str">
        <f>IF(COUNT(CD609,AC642)=2,ROUND(CD609*AC642/SUM(AC639:AC648),#REF!),"")</f>
        <v/>
      </c>
      <c r="CE627" s="325" t="str">
        <f>IF(COUNT(CE609,AD642)=2,ROUND(CE609*AD642/SUM(AD639:AD648),#REF!),"")</f>
        <v/>
      </c>
      <c r="CF627" s="325" t="str">
        <f>IF(COUNT(CF609,AE642)=2,ROUND(CF609*AE642/SUM(AE639:AE648),#REF!),"")</f>
        <v/>
      </c>
      <c r="CG627" s="325" t="str">
        <f>IF(COUNT(CG609,AF642)=2,ROUND(CG609*AF642/SUM(AF639:AF648),#REF!),"")</f>
        <v/>
      </c>
      <c r="CH627" s="564" t="str">
        <f>IF(CH626="","",CH626)</f>
        <v>風力</v>
      </c>
      <c r="CI627" s="564"/>
      <c r="CJ627" s="564"/>
      <c r="CK627" s="564"/>
      <c r="CL627" s="564"/>
      <c r="CM627" s="564"/>
      <c r="CN627" s="564"/>
      <c r="CO627" s="564"/>
      <c r="CP627" s="564"/>
      <c r="CQ627" s="564"/>
    </row>
    <row r="628" spans="3:97" s="243" customFormat="1" ht="13.5" customHeight="1">
      <c r="C628" s="606"/>
      <c r="D628" s="607"/>
      <c r="E628" s="608" t="s">
        <v>212</v>
      </c>
      <c r="F628" s="609"/>
      <c r="G628" s="610"/>
      <c r="H628" s="261"/>
      <c r="I628" s="261"/>
      <c r="J628" s="261"/>
      <c r="K628" s="261"/>
      <c r="L628" s="261"/>
      <c r="M628" s="261"/>
      <c r="N628" s="261"/>
      <c r="O628" s="261"/>
      <c r="P628" s="261"/>
      <c r="Q628" s="261"/>
      <c r="R628" s="261"/>
      <c r="S628" s="261"/>
      <c r="T628" s="262" t="str">
        <f>IF(COUNT(H628:S628)=0,"",SUMPRODUCT(ROUND(H628:S628,#REF!)))</f>
        <v/>
      </c>
      <c r="U628" s="621"/>
      <c r="V628" s="622"/>
      <c r="W628" s="622"/>
      <c r="X628" s="622"/>
      <c r="Y628" s="622"/>
      <c r="Z628" s="623"/>
      <c r="AA628" s="257"/>
      <c r="AB628" s="257"/>
      <c r="AC628" s="257"/>
      <c r="AD628" s="606"/>
      <c r="AE628" s="607"/>
      <c r="AF628" s="608" t="s">
        <v>199</v>
      </c>
      <c r="AG628" s="609"/>
      <c r="AH628" s="610"/>
      <c r="AI628" s="264" t="str">
        <f t="shared" ref="AI628:AT628" si="156">IF(COUNT(H627:H628)=0,"",ROUND(H628/(H627*24*AI608/1000),3))</f>
        <v/>
      </c>
      <c r="AJ628" s="264" t="str">
        <f t="shared" si="156"/>
        <v/>
      </c>
      <c r="AK628" s="264" t="str">
        <f t="shared" si="156"/>
        <v/>
      </c>
      <c r="AL628" s="264" t="str">
        <f t="shared" si="156"/>
        <v/>
      </c>
      <c r="AM628" s="264" t="str">
        <f t="shared" si="156"/>
        <v/>
      </c>
      <c r="AN628" s="264" t="str">
        <f t="shared" si="156"/>
        <v/>
      </c>
      <c r="AO628" s="264" t="str">
        <f t="shared" si="156"/>
        <v/>
      </c>
      <c r="AP628" s="264" t="str">
        <f t="shared" si="156"/>
        <v/>
      </c>
      <c r="AQ628" s="264" t="str">
        <f t="shared" si="156"/>
        <v/>
      </c>
      <c r="AR628" s="264" t="str">
        <f t="shared" si="156"/>
        <v/>
      </c>
      <c r="AS628" s="264" t="str">
        <f t="shared" si="156"/>
        <v/>
      </c>
      <c r="AT628" s="264" t="str">
        <f t="shared" si="156"/>
        <v/>
      </c>
      <c r="AU628" s="265" t="str">
        <f>IF(COUNT(AI628:AT628)=0,"",AVERAGE(AI628:AT628))</f>
        <v/>
      </c>
      <c r="AX628" s="569"/>
      <c r="AY628" s="569"/>
      <c r="AZ628" s="589"/>
      <c r="BA628" s="590"/>
      <c r="BB628" s="590"/>
      <c r="BC628" s="590"/>
      <c r="BD628" s="589"/>
      <c r="BE628" s="585" t="e">
        <f>IF(#REF!="発電事業者","月間送電電力量（GWh）","月間受電電力量（GWh）")</f>
        <v>#REF!</v>
      </c>
      <c r="BF628" s="586"/>
      <c r="BG628" s="325" t="str">
        <f>IF(COUNT(BG610,L642)=2,ROUND(BG610*L642/SUM(L639:L648),#REF!),"")</f>
        <v/>
      </c>
      <c r="BH628" s="325" t="str">
        <f>IF(COUNT(BH610,M642)=2,ROUND(BH610*M642/SUM(M639:M648),#REF!),"")</f>
        <v/>
      </c>
      <c r="BI628" s="325" t="str">
        <f>IF(COUNT(BI610,N642)=2,ROUND(BI610*N642/SUM(N639:N648),#REF!),"")</f>
        <v/>
      </c>
      <c r="BJ628" s="325" t="str">
        <f>IF(COUNT(BJ610,O642)=2,ROUND(BJ610*O642/SUM(O639:O648),#REF!),"")</f>
        <v/>
      </c>
      <c r="BK628" s="325" t="str">
        <f>IF(COUNT(BK610,P642)=2,ROUND(BK610*P642/SUM(P639:P648),#REF!),"")</f>
        <v/>
      </c>
      <c r="BL628" s="325" t="str">
        <f>IF(COUNT(BL610,Q642)=2,ROUND(BL610*Q642/SUM(Q639:Q648),#REF!),"")</f>
        <v/>
      </c>
      <c r="BM628" s="325" t="str">
        <f>IF(COUNT(BM610,R642)=2,ROUND(BM610*R642/SUM(R639:R648),#REF!),"")</f>
        <v/>
      </c>
      <c r="BN628" s="325" t="str">
        <f>IF(COUNT(BN610,S642)=2,ROUND(BN610*S642/SUM(S639:S648),#REF!),"")</f>
        <v/>
      </c>
      <c r="BO628" s="325" t="str">
        <f>IF(COUNT(BO610,T642)=2,ROUND(BO610*T642/SUM(T639:T648),#REF!),"")</f>
        <v/>
      </c>
      <c r="BP628" s="325" t="str">
        <f>IF(COUNT(BP610,U642)=2,ROUND(BP610*U642/SUM(U639:U648),#REF!),"")</f>
        <v/>
      </c>
      <c r="BQ628" s="325" t="str">
        <f>IF(COUNT(BQ610,V642)=2,ROUND(BQ610*V642/SUM(V639:V648),#REF!),"")</f>
        <v/>
      </c>
      <c r="BR628" s="325" t="str">
        <f>IF(COUNT(BR610,W642)=2,ROUND(BR610*W642/SUM(W639:W648),#REF!),"")</f>
        <v/>
      </c>
      <c r="BS628" s="569" t="e">
        <f>IF(#REF!="発電事業者","年間送電電力量（GWh）","年間受電電力量（GWh）")</f>
        <v>#REF!</v>
      </c>
      <c r="BT628" s="569"/>
      <c r="BU628" s="569"/>
      <c r="BV628" s="323" t="s">
        <v>25</v>
      </c>
      <c r="BW628" s="582"/>
      <c r="BX628" s="582"/>
      <c r="BY628" s="325" t="str">
        <f>IF(COUNT(BY610,X642)=2,ROUND(BY610*X642/SUM(X639:X648),#REF!),"")</f>
        <v/>
      </c>
      <c r="BZ628" s="325" t="str">
        <f>IF(COUNT(BZ610,Y642)=2,ROUND(BZ610*Y642/SUM(Y639:Y648),#REF!),"")</f>
        <v/>
      </c>
      <c r="CA628" s="325" t="str">
        <f>IF(COUNT(CA610,Z642)=2,ROUND(CA610*Z642/SUM(Z639:Z648),#REF!),"")</f>
        <v/>
      </c>
      <c r="CB628" s="325" t="str">
        <f>IF(COUNT(CB610,AA642)=2,ROUND(CB610*AA642/SUM(AA639:AA648),#REF!),"")</f>
        <v/>
      </c>
      <c r="CC628" s="325" t="str">
        <f>IF(COUNT(CC610,AB642)=2,ROUND(CC610*AB642/SUM(AB639:AB648),#REF!),"")</f>
        <v/>
      </c>
      <c r="CD628" s="325" t="str">
        <f>IF(COUNT(CD610,AC642)=2,ROUND(CD610*AC642/SUM(AC639:AC648),#REF!),"")</f>
        <v/>
      </c>
      <c r="CE628" s="325" t="str">
        <f>IF(COUNT(CE610,AD642)=2,ROUND(CE610*AD642/SUM(AD639:AD648),#REF!),"")</f>
        <v/>
      </c>
      <c r="CF628" s="325" t="str">
        <f>IF(COUNT(CF610,AE642)=2,ROUND(CF610*AE642/SUM(AE639:AE648),#REF!),"")</f>
        <v/>
      </c>
      <c r="CG628" s="325" t="str">
        <f>IF(COUNT(CG610,AF642)=2,ROUND(CG610*AF642/SUM(AF639:AF648),#REF!),"")</f>
        <v/>
      </c>
      <c r="CH628" s="565" t="str">
        <f>IF(COUNTA(AG642)=0,"",AG642)</f>
        <v/>
      </c>
      <c r="CI628" s="565"/>
      <c r="CJ628" s="565"/>
      <c r="CK628" s="565"/>
      <c r="CL628" s="565"/>
      <c r="CM628" s="565"/>
      <c r="CN628" s="565"/>
      <c r="CO628" s="565"/>
      <c r="CP628" s="565"/>
      <c r="CQ628" s="565"/>
    </row>
    <row r="629" spans="3:97" s="243" customFormat="1" ht="13.5" customHeight="1">
      <c r="C629" s="604" t="e">
        <f>DATE(#REF!+8,1,1)</f>
        <v>#REF!</v>
      </c>
      <c r="D629" s="605"/>
      <c r="E629" s="613" t="s">
        <v>275</v>
      </c>
      <c r="F629" s="614"/>
      <c r="G629" s="615"/>
      <c r="H629" s="256"/>
      <c r="I629" s="256"/>
      <c r="J629" s="256"/>
      <c r="K629" s="256"/>
      <c r="L629" s="256"/>
      <c r="M629" s="256"/>
      <c r="N629" s="256"/>
      <c r="O629" s="256"/>
      <c r="P629" s="256"/>
      <c r="Q629" s="256"/>
      <c r="R629" s="256"/>
      <c r="S629" s="256"/>
      <c r="T629" s="255"/>
      <c r="U629" s="621"/>
      <c r="V629" s="622"/>
      <c r="W629" s="622"/>
      <c r="X629" s="622"/>
      <c r="Y629" s="622"/>
      <c r="Z629" s="623"/>
      <c r="AA629" s="257"/>
      <c r="AB629" s="257"/>
      <c r="AC629" s="257"/>
      <c r="AD629" s="604" t="e">
        <f>DATE(#REF!+8,1,1)</f>
        <v>#REF!</v>
      </c>
      <c r="AE629" s="605"/>
      <c r="AF629" s="613" t="s">
        <v>198</v>
      </c>
      <c r="AG629" s="614"/>
      <c r="AH629" s="615"/>
      <c r="AI629" s="258" t="str">
        <f>IF(COUNT(S627,H629)&lt;&gt;2,"",ROUND(MIN(S627,H629)*H608,#REF!))</f>
        <v/>
      </c>
      <c r="AJ629" s="258" t="str">
        <f>IF(COUNT(H629,I629)&lt;&gt;2,"",ROUND(MIN(H629,I629)*I608,#REF!))</f>
        <v/>
      </c>
      <c r="AK629" s="258" t="str">
        <f>IF(COUNT(I629,J629)&lt;&gt;2,"",ROUND(MIN(I629,J629)*J608,#REF!))</f>
        <v/>
      </c>
      <c r="AL629" s="258" t="str">
        <f>IF(COUNT(J629,K629)&lt;&gt;2,"",ROUND(MIN(J629,K629)*K608,#REF!))</f>
        <v/>
      </c>
      <c r="AM629" s="258" t="str">
        <f>IF(COUNT(K629,L629)&lt;&gt;2,"",ROUND(MIN(K629,L629)*L608,#REF!))</f>
        <v/>
      </c>
      <c r="AN629" s="258" t="str">
        <f>IF(COUNT(L629,M629)&lt;&gt;2,"",ROUND(MIN(L629,M629)*M608,#REF!))</f>
        <v/>
      </c>
      <c r="AO629" s="258" t="str">
        <f>IF(COUNT(M629,N629)&lt;&gt;2,"",ROUND(MIN(M629,N629)*N608,#REF!))</f>
        <v/>
      </c>
      <c r="AP629" s="258" t="str">
        <f>IF(COUNT(N629,O629)&lt;&gt;2,"",ROUND(MIN(N629,O629)*O608,#REF!))</f>
        <v/>
      </c>
      <c r="AQ629" s="258" t="str">
        <f>IF(COUNT(O629,P629)&lt;&gt;2,"",ROUND(MIN(O629,P629)*P608,#REF!))</f>
        <v/>
      </c>
      <c r="AR629" s="258" t="str">
        <f>IF(COUNT(P629,Q629)&lt;&gt;2,"",ROUND(MIN(P629,Q629)*Q608,#REF!))</f>
        <v/>
      </c>
      <c r="AS629" s="258" t="str">
        <f>IF(COUNT(Q629,R629)&lt;&gt;2,"",ROUND(MIN(Q629,R629)*R608,#REF!))</f>
        <v/>
      </c>
      <c r="AT629" s="258" t="str">
        <f>IF(COUNT(R629,S629)&lt;&gt;2,"",ROUND(MIN(R629,S629)*S608,#REF!))</f>
        <v/>
      </c>
      <c r="AU629" s="255"/>
      <c r="AX629" s="569" t="str">
        <f>IF(C643="","",C643)</f>
        <v/>
      </c>
      <c r="AY629" s="569"/>
      <c r="AZ629" s="587" t="str">
        <f>IF(E643="","",E643)</f>
        <v/>
      </c>
      <c r="BA629" s="590" t="str">
        <f ca="1">IF(F643="","",F643)</f>
        <v/>
      </c>
      <c r="BB629" s="590"/>
      <c r="BC629" s="590"/>
      <c r="BD629" s="587" t="str">
        <f>IF(I643="","",I643)</f>
        <v/>
      </c>
      <c r="BE629" s="578" t="e">
        <f>IF(#REF!="発電事業者","送電電力（MW）","受電電力（MW）")</f>
        <v>#REF!</v>
      </c>
      <c r="BF629" s="579"/>
      <c r="BG629" s="325" t="str">
        <f>IF(COUNT(BG608,L643)=2,ROUND(BG608*L643/SUM(L639:L648),#REF!),"")</f>
        <v/>
      </c>
      <c r="BH629" s="325" t="str">
        <f>IF(COUNT(BH608,M643)=2,ROUND(BH608*M643/SUM(M639:M648),#REF!),"")</f>
        <v/>
      </c>
      <c r="BI629" s="325" t="str">
        <f>IF(COUNT(BI608,N643)=2,ROUND(BI608*N643/SUM(N639:N648),#REF!),"")</f>
        <v/>
      </c>
      <c r="BJ629" s="325" t="str">
        <f>IF(COUNT(BJ608,O643)=2,ROUND(BJ608*O643/SUM(O639:O648),#REF!),"")</f>
        <v/>
      </c>
      <c r="BK629" s="325" t="str">
        <f>IF(COUNT(BK608,P643)=2,ROUND(BK608*P643/SUM(P639:P648),#REF!),"")</f>
        <v/>
      </c>
      <c r="BL629" s="325" t="str">
        <f>IF(COUNT(BL608,Q643)=2,ROUND(BL608*Q643/SUM(Q639:Q648),#REF!),"")</f>
        <v/>
      </c>
      <c r="BM629" s="325" t="str">
        <f>IF(COUNT(BM608,R643)=2,ROUND(BM608*R643/SUM(R639:R648),#REF!),"")</f>
        <v/>
      </c>
      <c r="BN629" s="325" t="str">
        <f>IF(COUNT(BN608,S643)=2,ROUND(BN608*S643/SUM(S639:S648),#REF!),"")</f>
        <v/>
      </c>
      <c r="BO629" s="325" t="str">
        <f>IF(COUNT(BO608,T643)=2,ROUND(BO608*T643/SUM(T639:T648),#REF!),"")</f>
        <v/>
      </c>
      <c r="BP629" s="325" t="str">
        <f>IF(COUNT(BP608,U643)=2,ROUND(BP608*U643/SUM(U639:U648),#REF!),"")</f>
        <v/>
      </c>
      <c r="BQ629" s="325" t="str">
        <f>IF(COUNT(BQ608,V643)=2,ROUND(BQ608*V643/SUM(V639:V648),#REF!),"")</f>
        <v/>
      </c>
      <c r="BR629" s="325" t="str">
        <f>IF(COUNT(BR608,W643)=2,ROUND(BR608*W643/SUM(W639:W648),#REF!),"")</f>
        <v/>
      </c>
      <c r="BS629" s="569" t="e">
        <f>IF(#REF!="発電事業者","送電電力（MW）","受電電力（MW）")</f>
        <v>#REF!</v>
      </c>
      <c r="BT629" s="569"/>
      <c r="BU629" s="569"/>
      <c r="BV629" s="323" t="s">
        <v>171</v>
      </c>
      <c r="BW629" s="580"/>
      <c r="BX629" s="580"/>
      <c r="BY629" s="325" t="str">
        <f>IF(COUNT(BY608,X643)=2,ROUND(BY608*X643/SUM(X639:X648),#REF!),"")</f>
        <v/>
      </c>
      <c r="BZ629" s="325" t="str">
        <f>IF(COUNT(BZ608,Y643)=2,ROUND(BZ608*Y643/SUM(Y639:Y648),#REF!),"")</f>
        <v/>
      </c>
      <c r="CA629" s="325" t="str">
        <f>IF(COUNT(CA608,Z643)=2,ROUND(CA608*Z643/SUM(Z639:Z648),#REF!),"")</f>
        <v/>
      </c>
      <c r="CB629" s="325" t="str">
        <f>IF(COUNT(CB608,AA643)=2,ROUND(CB608*AA643/SUM(AA639:AA648),#REF!),"")</f>
        <v/>
      </c>
      <c r="CC629" s="325" t="str">
        <f>IF(COUNT(CC608,AB643)=2,ROUND(CC608*AB643/SUM(AB639:AB648),#REF!),"")</f>
        <v/>
      </c>
      <c r="CD629" s="325" t="str">
        <f>IF(COUNT(CD608,AC643)=2,ROUND(CD608*AC643/SUM(AC639:AC648),#REF!),"")</f>
        <v/>
      </c>
      <c r="CE629" s="325" t="str">
        <f>IF(COUNT(CE608,AD643)=2,ROUND(CE608*AD643/SUM(AD639:AD648),#REF!),"")</f>
        <v/>
      </c>
      <c r="CF629" s="325" t="str">
        <f>IF(COUNT(CF608,AE643)=2,ROUND(CF608*AE643/SUM(AE639:AE648),#REF!),"")</f>
        <v/>
      </c>
      <c r="CG629" s="325" t="str">
        <f>IF(COUNT(CG608,AF643)=2,ROUND(CG608*AF643/SUM(AF639:AF648),#REF!),"")</f>
        <v/>
      </c>
      <c r="CH629" s="563" t="s">
        <v>117</v>
      </c>
      <c r="CI629" s="563"/>
      <c r="CJ629" s="563"/>
      <c r="CK629" s="563"/>
      <c r="CL629" s="563"/>
      <c r="CM629" s="563"/>
      <c r="CN629" s="563"/>
      <c r="CO629" s="563"/>
      <c r="CP629" s="563"/>
      <c r="CQ629" s="563"/>
    </row>
    <row r="630" spans="3:97" s="243" customFormat="1" ht="13.5" customHeight="1">
      <c r="C630" s="606"/>
      <c r="D630" s="607"/>
      <c r="E630" s="608" t="s">
        <v>212</v>
      </c>
      <c r="F630" s="609"/>
      <c r="G630" s="610"/>
      <c r="H630" s="261"/>
      <c r="I630" s="261"/>
      <c r="J630" s="261"/>
      <c r="K630" s="261"/>
      <c r="L630" s="261"/>
      <c r="M630" s="261"/>
      <c r="N630" s="261"/>
      <c r="O630" s="261"/>
      <c r="P630" s="261"/>
      <c r="Q630" s="261"/>
      <c r="R630" s="261"/>
      <c r="S630" s="261"/>
      <c r="T630" s="262" t="str">
        <f>IF(COUNT(H630:S630)=0,"",SUMPRODUCT(ROUND(H630:S630,#REF!)))</f>
        <v/>
      </c>
      <c r="U630" s="624"/>
      <c r="V630" s="625"/>
      <c r="W630" s="625"/>
      <c r="X630" s="625"/>
      <c r="Y630" s="625"/>
      <c r="Z630" s="626"/>
      <c r="AA630" s="257"/>
      <c r="AB630" s="257"/>
      <c r="AC630" s="257"/>
      <c r="AD630" s="606"/>
      <c r="AE630" s="607"/>
      <c r="AF630" s="608" t="s">
        <v>199</v>
      </c>
      <c r="AG630" s="609"/>
      <c r="AH630" s="610"/>
      <c r="AI630" s="264" t="str">
        <f t="shared" ref="AI630:AT630" si="157">IF(COUNT(H629:H630)=0,"",ROUND(H630/(H629*24*AI608/1000),3))</f>
        <v/>
      </c>
      <c r="AJ630" s="264" t="str">
        <f t="shared" si="157"/>
        <v/>
      </c>
      <c r="AK630" s="264" t="str">
        <f t="shared" si="157"/>
        <v/>
      </c>
      <c r="AL630" s="264" t="str">
        <f t="shared" si="157"/>
        <v/>
      </c>
      <c r="AM630" s="264" t="str">
        <f t="shared" si="157"/>
        <v/>
      </c>
      <c r="AN630" s="264" t="str">
        <f t="shared" si="157"/>
        <v/>
      </c>
      <c r="AO630" s="264" t="str">
        <f t="shared" si="157"/>
        <v/>
      </c>
      <c r="AP630" s="264" t="str">
        <f t="shared" si="157"/>
        <v/>
      </c>
      <c r="AQ630" s="264" t="str">
        <f t="shared" si="157"/>
        <v/>
      </c>
      <c r="AR630" s="264" t="str">
        <f t="shared" si="157"/>
        <v/>
      </c>
      <c r="AS630" s="264" t="str">
        <f t="shared" si="157"/>
        <v/>
      </c>
      <c r="AT630" s="264" t="str">
        <f t="shared" si="157"/>
        <v/>
      </c>
      <c r="AU630" s="265" t="str">
        <f>IF(COUNT(AI630:AT630)=0,"",AVERAGE(AI630:AT630))</f>
        <v/>
      </c>
      <c r="AX630" s="569"/>
      <c r="AY630" s="569"/>
      <c r="AZ630" s="588"/>
      <c r="BA630" s="590"/>
      <c r="BB630" s="590"/>
      <c r="BC630" s="590"/>
      <c r="BD630" s="588"/>
      <c r="BE630" s="583"/>
      <c r="BF630" s="584"/>
      <c r="BG630" s="259"/>
      <c r="BH630" s="259"/>
      <c r="BI630" s="259"/>
      <c r="BJ630" s="259"/>
      <c r="BK630" s="259"/>
      <c r="BL630" s="259"/>
      <c r="BM630" s="259"/>
      <c r="BN630" s="259"/>
      <c r="BO630" s="259"/>
      <c r="BP630" s="259"/>
      <c r="BQ630" s="259"/>
      <c r="BR630" s="259"/>
      <c r="BS630" s="569"/>
      <c r="BT630" s="569"/>
      <c r="BU630" s="569"/>
      <c r="BV630" s="323" t="s">
        <v>172</v>
      </c>
      <c r="BW630" s="581"/>
      <c r="BX630" s="581"/>
      <c r="BY630" s="325" t="str">
        <f>IF(COUNT(BY609,X643)=2,ROUND(BY609*X643/SUM(X639:X648),#REF!),"")</f>
        <v/>
      </c>
      <c r="BZ630" s="325" t="str">
        <f>IF(COUNT(BZ609,Y643)=2,ROUND(BZ609*Y643/SUM(Y639:Y648),#REF!),"")</f>
        <v/>
      </c>
      <c r="CA630" s="325" t="str">
        <f>IF(COUNT(CA609,Z643)=2,ROUND(CA609*Z643/SUM(Z639:Z648),#REF!),"")</f>
        <v/>
      </c>
      <c r="CB630" s="325" t="str">
        <f>IF(COUNT(CB609,AA643)=2,ROUND(CB609*AA643/SUM(AA639:AA648),#REF!),"")</f>
        <v/>
      </c>
      <c r="CC630" s="325" t="str">
        <f>IF(COUNT(CC609,AB643)=2,ROUND(CC609*AB643/SUM(AB639:AB648),#REF!),"")</f>
        <v/>
      </c>
      <c r="CD630" s="325" t="str">
        <f>IF(COUNT(CD609,AC643)=2,ROUND(CD609*AC643/SUM(AC639:AC648),#REF!),"")</f>
        <v/>
      </c>
      <c r="CE630" s="325" t="str">
        <f>IF(COUNT(CE609,AD643)=2,ROUND(CE609*AD643/SUM(AD639:AD648),#REF!),"")</f>
        <v/>
      </c>
      <c r="CF630" s="325" t="str">
        <f>IF(COUNT(CF609,AE643)=2,ROUND(CF609*AE643/SUM(AE639:AE648),#REF!),"")</f>
        <v/>
      </c>
      <c r="CG630" s="325" t="str">
        <f>IF(COUNT(CG609,AF643)=2,ROUND(CG609*AF643/SUM(AF639:AF648),#REF!),"")</f>
        <v/>
      </c>
      <c r="CH630" s="564" t="str">
        <f>IF(CH629="","",CH629)</f>
        <v>風力</v>
      </c>
      <c r="CI630" s="564"/>
      <c r="CJ630" s="564"/>
      <c r="CK630" s="564"/>
      <c r="CL630" s="564"/>
      <c r="CM630" s="564"/>
      <c r="CN630" s="564"/>
      <c r="CO630" s="564"/>
      <c r="CP630" s="564"/>
      <c r="CQ630" s="564"/>
    </row>
    <row r="631" spans="3:97" s="243" customFormat="1" ht="13.5" customHeight="1">
      <c r="C631" s="604" t="e">
        <f>DATE(#REF!+9,1,1)</f>
        <v>#REF!</v>
      </c>
      <c r="D631" s="605"/>
      <c r="E631" s="613" t="s">
        <v>275</v>
      </c>
      <c r="F631" s="614"/>
      <c r="G631" s="615"/>
      <c r="H631" s="256"/>
      <c r="I631" s="256"/>
      <c r="J631" s="256"/>
      <c r="K631" s="256"/>
      <c r="L631" s="256"/>
      <c r="M631" s="256"/>
      <c r="N631" s="256"/>
      <c r="O631" s="256"/>
      <c r="P631" s="256"/>
      <c r="Q631" s="256"/>
      <c r="R631" s="256"/>
      <c r="S631" s="256"/>
      <c r="T631" s="255"/>
      <c r="U631" s="613" t="s">
        <v>210</v>
      </c>
      <c r="V631" s="614"/>
      <c r="W631" s="614"/>
      <c r="X631" s="615"/>
      <c r="Y631" s="616" t="str">
        <f>IF(COUNT(S631)=0,"",ROUND(S631,#REF!))</f>
        <v/>
      </c>
      <c r="Z631" s="617"/>
      <c r="AA631" s="257"/>
      <c r="AB631" s="257"/>
      <c r="AC631" s="257"/>
      <c r="AD631" s="604" t="e">
        <f>DATE(#REF!+9,1,1)</f>
        <v>#REF!</v>
      </c>
      <c r="AE631" s="605"/>
      <c r="AF631" s="613" t="s">
        <v>198</v>
      </c>
      <c r="AG631" s="614"/>
      <c r="AH631" s="615"/>
      <c r="AI631" s="258" t="str">
        <f>IF(COUNT(S629,H631)&lt;&gt;2,"",ROUND(MIN(S629,H631)*H608,#REF!))</f>
        <v/>
      </c>
      <c r="AJ631" s="258" t="str">
        <f>IF(COUNT(H631,I631)&lt;&gt;2,"",ROUND(MIN(H631,I631)*I608,#REF!))</f>
        <v/>
      </c>
      <c r="AK631" s="258" t="str">
        <f>IF(COUNT(I631,J631)&lt;&gt;2,"",ROUND(MIN(I631,J631)*J608,#REF!))</f>
        <v/>
      </c>
      <c r="AL631" s="258" t="str">
        <f>IF(COUNT(J631,K631)&lt;&gt;2,"",ROUND(MIN(J631,K631)*K608,#REF!))</f>
        <v/>
      </c>
      <c r="AM631" s="258" t="str">
        <f>IF(COUNT(K631,L631)&lt;&gt;2,"",ROUND(MIN(K631,L631)*L608,#REF!))</f>
        <v/>
      </c>
      <c r="AN631" s="258" t="str">
        <f>IF(COUNT(L631,M631)&lt;&gt;2,"",ROUND(MIN(L631,M631)*M608,#REF!))</f>
        <v/>
      </c>
      <c r="AO631" s="258" t="str">
        <f>IF(COUNT(M631,N631)&lt;&gt;2,"",ROUND(MIN(M631,N631)*N608,#REF!))</f>
        <v/>
      </c>
      <c r="AP631" s="258" t="str">
        <f>IF(COUNT(N631,O631)&lt;&gt;2,"",ROUND(MIN(N631,O631)*O608,#REF!))</f>
        <v/>
      </c>
      <c r="AQ631" s="258" t="str">
        <f>IF(COUNT(O631,P631)&lt;&gt;2,"",ROUND(MIN(O631,P631)*P608,#REF!))</f>
        <v/>
      </c>
      <c r="AR631" s="258" t="str">
        <f>IF(COUNT(P631,Q631)&lt;&gt;2,"",ROUND(MIN(P631,Q631)*Q608,#REF!))</f>
        <v/>
      </c>
      <c r="AS631" s="258" t="str">
        <f>IF(COUNT(Q631,R631)&lt;&gt;2,"",ROUND(MIN(Q631,R631)*R608,#REF!))</f>
        <v/>
      </c>
      <c r="AT631" s="258" t="str">
        <f>IF(COUNT(R631,S631)&lt;&gt;2,"",ROUND(MIN(R631,S631)*S608,#REF!))</f>
        <v/>
      </c>
      <c r="AU631" s="255"/>
      <c r="AX631" s="569"/>
      <c r="AY631" s="569"/>
      <c r="AZ631" s="589"/>
      <c r="BA631" s="590"/>
      <c r="BB631" s="590"/>
      <c r="BC631" s="590"/>
      <c r="BD631" s="589"/>
      <c r="BE631" s="585" t="e">
        <f>IF(#REF!="発電事業者","月間送電電力量（GWh）","月間受電電力量（GWh）")</f>
        <v>#REF!</v>
      </c>
      <c r="BF631" s="586"/>
      <c r="BG631" s="325" t="str">
        <f>IF(COUNT(BG610,L643)=2,ROUND(BG610*L643/SUM(L639:L648),#REF!),"")</f>
        <v/>
      </c>
      <c r="BH631" s="325" t="str">
        <f>IF(COUNT(BH610,M643)=2,ROUND(BH610*M643/SUM(M639:M648),#REF!),"")</f>
        <v/>
      </c>
      <c r="BI631" s="325" t="str">
        <f>IF(COUNT(BI610,N643)=2,ROUND(BI610*N643/SUM(N639:N648),#REF!),"")</f>
        <v/>
      </c>
      <c r="BJ631" s="325" t="str">
        <f>IF(COUNT(BJ610,O643)=2,ROUND(BJ610*O643/SUM(O639:O648),#REF!),"")</f>
        <v/>
      </c>
      <c r="BK631" s="325" t="str">
        <f>IF(COUNT(BK610,P643)=2,ROUND(BK610*P643/SUM(P639:P648),#REF!),"")</f>
        <v/>
      </c>
      <c r="BL631" s="325" t="str">
        <f>IF(COUNT(BL610,Q643)=2,ROUND(BL610*Q643/SUM(Q639:Q648),#REF!),"")</f>
        <v/>
      </c>
      <c r="BM631" s="325" t="str">
        <f>IF(COUNT(BM610,R643)=2,ROUND(BM610*R643/SUM(R639:R648),#REF!),"")</f>
        <v/>
      </c>
      <c r="BN631" s="325" t="str">
        <f>IF(COUNT(BN610,S643)=2,ROUND(BN610*S643/SUM(S639:S648),#REF!),"")</f>
        <v/>
      </c>
      <c r="BO631" s="325" t="str">
        <f>IF(COUNT(BO610,T643)=2,ROUND(BO610*T643/SUM(T639:T648),#REF!),"")</f>
        <v/>
      </c>
      <c r="BP631" s="325" t="str">
        <f>IF(COUNT(BP610,U643)=2,ROUND(BP610*U643/SUM(U639:U648),#REF!),"")</f>
        <v/>
      </c>
      <c r="BQ631" s="325" t="str">
        <f>IF(COUNT(BQ610,V643)=2,ROUND(BQ610*V643/SUM(V639:V648),#REF!),"")</f>
        <v/>
      </c>
      <c r="BR631" s="325" t="str">
        <f>IF(COUNT(BR610,W643)=2,ROUND(BR610*W643/SUM(W639:W648),#REF!),"")</f>
        <v/>
      </c>
      <c r="BS631" s="569" t="e">
        <f>IF(#REF!="発電事業者","年間送電電力量（GWh）","年間受電電力量（GWh）")</f>
        <v>#REF!</v>
      </c>
      <c r="BT631" s="569"/>
      <c r="BU631" s="569"/>
      <c r="BV631" s="323" t="s">
        <v>25</v>
      </c>
      <c r="BW631" s="582"/>
      <c r="BX631" s="582"/>
      <c r="BY631" s="325" t="str">
        <f>IF(COUNT(BY610,X643)=2,ROUND(BY610*X643/SUM(X639:X648),#REF!),"")</f>
        <v/>
      </c>
      <c r="BZ631" s="325" t="str">
        <f>IF(COUNT(BZ610,Y643)=2,ROUND(BZ610*Y643/SUM(Y639:Y648),#REF!),"")</f>
        <v/>
      </c>
      <c r="CA631" s="325" t="str">
        <f>IF(COUNT(CA610,Z643)=2,ROUND(CA610*Z643/SUM(Z639:Z648),#REF!),"")</f>
        <v/>
      </c>
      <c r="CB631" s="325" t="str">
        <f>IF(COUNT(CB610,AA643)=2,ROUND(CB610*AA643/SUM(AA639:AA648),#REF!),"")</f>
        <v/>
      </c>
      <c r="CC631" s="325" t="str">
        <f>IF(COUNT(CC610,AB643)=2,ROUND(CC610*AB643/SUM(AB639:AB648),#REF!),"")</f>
        <v/>
      </c>
      <c r="CD631" s="325" t="str">
        <f>IF(COUNT(CD610,AC643)=2,ROUND(CD610*AC643/SUM(AC639:AC648),#REF!),"")</f>
        <v/>
      </c>
      <c r="CE631" s="325" t="str">
        <f>IF(COUNT(CE610,AD643)=2,ROUND(CE610*AD643/SUM(AD639:AD648),#REF!),"")</f>
        <v/>
      </c>
      <c r="CF631" s="325" t="str">
        <f>IF(COUNT(CF610,AE643)=2,ROUND(CF610*AE643/SUM(AE639:AE648),#REF!),"")</f>
        <v/>
      </c>
      <c r="CG631" s="325" t="str">
        <f>IF(COUNT(CG610,AF643)=2,ROUND(CG610*AF643/SUM(AF639:AF648),#REF!),"")</f>
        <v/>
      </c>
      <c r="CH631" s="565" t="str">
        <f>IF(COUNTA(AG643)=0,"",AG643)</f>
        <v/>
      </c>
      <c r="CI631" s="565"/>
      <c r="CJ631" s="565"/>
      <c r="CK631" s="565"/>
      <c r="CL631" s="565"/>
      <c r="CM631" s="565"/>
      <c r="CN631" s="565"/>
      <c r="CO631" s="565"/>
      <c r="CP631" s="565"/>
      <c r="CQ631" s="565"/>
    </row>
    <row r="632" spans="3:97" s="243" customFormat="1" ht="13.5" customHeight="1">
      <c r="C632" s="606"/>
      <c r="D632" s="607"/>
      <c r="E632" s="608" t="s">
        <v>212</v>
      </c>
      <c r="F632" s="609"/>
      <c r="G632" s="610"/>
      <c r="H632" s="261"/>
      <c r="I632" s="261"/>
      <c r="J632" s="261"/>
      <c r="K632" s="261"/>
      <c r="L632" s="261"/>
      <c r="M632" s="261"/>
      <c r="N632" s="261"/>
      <c r="O632" s="261"/>
      <c r="P632" s="261"/>
      <c r="Q632" s="261"/>
      <c r="R632" s="261"/>
      <c r="S632" s="261"/>
      <c r="T632" s="262" t="str">
        <f>IF(COUNT(H632:S632)=0,"",SUMPRODUCT(ROUND(H632:S632,#REF!)))</f>
        <v/>
      </c>
      <c r="U632" s="608" t="s">
        <v>211</v>
      </c>
      <c r="V632" s="609"/>
      <c r="W632" s="609"/>
      <c r="X632" s="610"/>
      <c r="Y632" s="611" t="str">
        <f>IF(COUNT(T632)=0,"",T632)</f>
        <v/>
      </c>
      <c r="Z632" s="612"/>
      <c r="AA632" s="257"/>
      <c r="AB632" s="257"/>
      <c r="AC632" s="257"/>
      <c r="AD632" s="606"/>
      <c r="AE632" s="607"/>
      <c r="AF632" s="608" t="s">
        <v>199</v>
      </c>
      <c r="AG632" s="609"/>
      <c r="AH632" s="610"/>
      <c r="AI632" s="264" t="str">
        <f t="shared" ref="AI632:AT632" si="158">IF(COUNT(H631:H632)=0,"",ROUND(H632/(H631*24*AI608/1000),3))</f>
        <v/>
      </c>
      <c r="AJ632" s="264" t="str">
        <f t="shared" si="158"/>
        <v/>
      </c>
      <c r="AK632" s="264" t="str">
        <f t="shared" si="158"/>
        <v/>
      </c>
      <c r="AL632" s="264" t="str">
        <f t="shared" si="158"/>
        <v/>
      </c>
      <c r="AM632" s="264" t="str">
        <f t="shared" si="158"/>
        <v/>
      </c>
      <c r="AN632" s="264" t="str">
        <f t="shared" si="158"/>
        <v/>
      </c>
      <c r="AO632" s="264" t="str">
        <f t="shared" si="158"/>
        <v/>
      </c>
      <c r="AP632" s="264" t="str">
        <f t="shared" si="158"/>
        <v/>
      </c>
      <c r="AQ632" s="264" t="str">
        <f t="shared" si="158"/>
        <v/>
      </c>
      <c r="AR632" s="264" t="str">
        <f t="shared" si="158"/>
        <v/>
      </c>
      <c r="AS632" s="264" t="str">
        <f t="shared" si="158"/>
        <v/>
      </c>
      <c r="AT632" s="264" t="str">
        <f t="shared" si="158"/>
        <v/>
      </c>
      <c r="AU632" s="265" t="str">
        <f>IF(COUNT(AI632:AT632)=0,"",AVERAGE(AI632:AT632))</f>
        <v/>
      </c>
      <c r="AX632" s="569" t="str">
        <f>IF(C644="","",C644)</f>
        <v/>
      </c>
      <c r="AY632" s="569"/>
      <c r="AZ632" s="587" t="str">
        <f>IF(E644="","",E644)</f>
        <v/>
      </c>
      <c r="BA632" s="590" t="str">
        <f ca="1">IF(F644="","",F644)</f>
        <v/>
      </c>
      <c r="BB632" s="590"/>
      <c r="BC632" s="590"/>
      <c r="BD632" s="587" t="str">
        <f>IF(I644="","",I644)</f>
        <v/>
      </c>
      <c r="BE632" s="578" t="e">
        <f>IF(#REF!="発電事業者","送電電力（MW）","受電電力（MW）")</f>
        <v>#REF!</v>
      </c>
      <c r="BF632" s="579"/>
      <c r="BG632" s="325" t="str">
        <f>IF(COUNT(BG608,L644)=2,ROUND(BG608*L644/SUM(L639:L648),#REF!),"")</f>
        <v/>
      </c>
      <c r="BH632" s="325" t="str">
        <f>IF(COUNT(BH608,M644)=2,ROUND(BH608*M644/SUM(M639:M648),#REF!),"")</f>
        <v/>
      </c>
      <c r="BI632" s="325" t="str">
        <f>IF(COUNT(BI608,N644)=2,ROUND(BI608*N644/SUM(N639:N648),#REF!),"")</f>
        <v/>
      </c>
      <c r="BJ632" s="325" t="str">
        <f>IF(COUNT(BJ608,O644)=2,ROUND(BJ608*O644/SUM(O639:O648),#REF!),"")</f>
        <v/>
      </c>
      <c r="BK632" s="325" t="str">
        <f>IF(COUNT(BK608,P644)=2,ROUND(BK608*P644/SUM(P639:P648),#REF!),"")</f>
        <v/>
      </c>
      <c r="BL632" s="325" t="str">
        <f>IF(COUNT(BL608,Q644)=2,ROUND(BL608*Q644/SUM(Q639:Q648),#REF!),"")</f>
        <v/>
      </c>
      <c r="BM632" s="325" t="str">
        <f>IF(COUNT(BM608,R644)=2,ROUND(BM608*R644/SUM(R639:R648),#REF!),"")</f>
        <v/>
      </c>
      <c r="BN632" s="325" t="str">
        <f>IF(COUNT(BN608,S644)=2,ROUND(BN608*S644/SUM(S639:S648),#REF!),"")</f>
        <v/>
      </c>
      <c r="BO632" s="325" t="str">
        <f>IF(COUNT(BO608,T644)=2,ROUND(BO608*T644/SUM(T639:T648),#REF!),"")</f>
        <v/>
      </c>
      <c r="BP632" s="325" t="str">
        <f>IF(COUNT(BP608,U644)=2,ROUND(BP608*U644/SUM(U639:U648),#REF!),"")</f>
        <v/>
      </c>
      <c r="BQ632" s="325" t="str">
        <f>IF(COUNT(BQ608,V644)=2,ROUND(BQ608*V644/SUM(V639:V648),#REF!),"")</f>
        <v/>
      </c>
      <c r="BR632" s="325" t="str">
        <f>IF(COUNT(BR608,W644)=2,ROUND(BR608*W644/SUM(W639:W648),#REF!),"")</f>
        <v/>
      </c>
      <c r="BS632" s="569" t="e">
        <f>IF(#REF!="発電事業者","送電電力（MW）","受電電力（MW）")</f>
        <v>#REF!</v>
      </c>
      <c r="BT632" s="569"/>
      <c r="BU632" s="569"/>
      <c r="BV632" s="323" t="s">
        <v>171</v>
      </c>
      <c r="BW632" s="580"/>
      <c r="BX632" s="580"/>
      <c r="BY632" s="325" t="str">
        <f>IF(COUNT(BY608,X644)=2,ROUND(BY608*X644/SUM(X639:X648),#REF!),"")</f>
        <v/>
      </c>
      <c r="BZ632" s="325" t="str">
        <f>IF(COUNT(BZ608,Y644)=2,ROUND(BZ608*Y644/SUM(Y639:Y648),#REF!),"")</f>
        <v/>
      </c>
      <c r="CA632" s="325" t="str">
        <f>IF(COUNT(CA608,Z644)=2,ROUND(CA608*Z644/SUM(Z639:Z648),#REF!),"")</f>
        <v/>
      </c>
      <c r="CB632" s="325" t="str">
        <f>IF(COUNT(CB608,AA644)=2,ROUND(CB608*AA644/SUM(AA639:AA648),#REF!),"")</f>
        <v/>
      </c>
      <c r="CC632" s="325" t="str">
        <f>IF(COUNT(CC608,AB644)=2,ROUND(CC608*AB644/SUM(AB639:AB648),#REF!),"")</f>
        <v/>
      </c>
      <c r="CD632" s="325" t="str">
        <f>IF(COUNT(CD608,AC644)=2,ROUND(CD608*AC644/SUM(AC639:AC648),#REF!),"")</f>
        <v/>
      </c>
      <c r="CE632" s="325" t="str">
        <f>IF(COUNT(CE608,AD644)=2,ROUND(CE608*AD644/SUM(AD639:AD648),#REF!),"")</f>
        <v/>
      </c>
      <c r="CF632" s="325" t="str">
        <f>IF(COUNT(CF608,AE644)=2,ROUND(CF608*AE644/SUM(AE639:AE648),#REF!),"")</f>
        <v/>
      </c>
      <c r="CG632" s="325" t="str">
        <f>IF(COUNT(CG608,AF644)=2,ROUND(CG608*AF644/SUM(AF639:AF648),#REF!),"")</f>
        <v/>
      </c>
      <c r="CH632" s="563" t="s">
        <v>117</v>
      </c>
      <c r="CI632" s="563"/>
      <c r="CJ632" s="563"/>
      <c r="CK632" s="563"/>
      <c r="CL632" s="563"/>
      <c r="CM632" s="563"/>
      <c r="CN632" s="563"/>
      <c r="CO632" s="563"/>
      <c r="CP632" s="563"/>
      <c r="CQ632" s="563"/>
    </row>
    <row r="633" spans="3:97" s="243" customFormat="1" ht="13.5" customHeight="1">
      <c r="C633" s="273"/>
      <c r="D633" s="273"/>
      <c r="E633" s="245"/>
      <c r="F633" s="245"/>
      <c r="G633" s="245"/>
      <c r="H633" s="257"/>
      <c r="I633" s="257"/>
      <c r="J633" s="257"/>
      <c r="K633" s="257"/>
      <c r="L633" s="257"/>
      <c r="M633" s="257"/>
      <c r="N633" s="257"/>
      <c r="O633" s="257"/>
      <c r="P633" s="257"/>
      <c r="Q633" s="257"/>
      <c r="R633" s="257"/>
      <c r="S633" s="257"/>
      <c r="T633" s="257"/>
      <c r="U633" s="245"/>
      <c r="V633" s="245"/>
      <c r="W633" s="245"/>
      <c r="X633" s="245"/>
      <c r="Y633" s="274"/>
      <c r="Z633" s="274"/>
      <c r="AA633" s="257"/>
      <c r="AB633" s="257"/>
      <c r="AC633" s="257"/>
      <c r="AD633" s="273"/>
      <c r="AE633" s="273"/>
      <c r="AF633" s="245"/>
      <c r="AG633" s="245"/>
      <c r="AH633" s="245"/>
      <c r="AI633" s="271"/>
      <c r="AJ633" s="271"/>
      <c r="AK633" s="271"/>
      <c r="AL633" s="271"/>
      <c r="AM633" s="271"/>
      <c r="AN633" s="271"/>
      <c r="AO633" s="271"/>
      <c r="AP633" s="271"/>
      <c r="AQ633" s="271"/>
      <c r="AR633" s="271"/>
      <c r="AS633" s="271"/>
      <c r="AT633" s="271"/>
      <c r="AU633" s="272"/>
      <c r="AV633" s="275"/>
      <c r="AX633" s="569"/>
      <c r="AY633" s="569"/>
      <c r="AZ633" s="588"/>
      <c r="BA633" s="590"/>
      <c r="BB633" s="590"/>
      <c r="BC633" s="590"/>
      <c r="BD633" s="588"/>
      <c r="BE633" s="583"/>
      <c r="BF633" s="584"/>
      <c r="BG633" s="259"/>
      <c r="BH633" s="259"/>
      <c r="BI633" s="259"/>
      <c r="BJ633" s="259"/>
      <c r="BK633" s="259"/>
      <c r="BL633" s="259"/>
      <c r="BM633" s="259"/>
      <c r="BN633" s="259"/>
      <c r="BO633" s="259"/>
      <c r="BP633" s="259"/>
      <c r="BQ633" s="259"/>
      <c r="BR633" s="259"/>
      <c r="BS633" s="569"/>
      <c r="BT633" s="569"/>
      <c r="BU633" s="569"/>
      <c r="BV633" s="323" t="s">
        <v>172</v>
      </c>
      <c r="BW633" s="581"/>
      <c r="BX633" s="581"/>
      <c r="BY633" s="325" t="str">
        <f>IF(COUNT(BY609,X644)=2,ROUND(BY609*X644/SUM(X639:X648),#REF!),"")</f>
        <v/>
      </c>
      <c r="BZ633" s="325" t="str">
        <f>IF(COUNT(BZ609,Y644)=2,ROUND(BZ609*Y644/SUM(Y639:Y648),#REF!),"")</f>
        <v/>
      </c>
      <c r="CA633" s="325" t="str">
        <f>IF(COUNT(CA609,Z644)=2,ROUND(CA609*Z644/SUM(Z639:Z648),#REF!),"")</f>
        <v/>
      </c>
      <c r="CB633" s="325" t="str">
        <f>IF(COUNT(CB609,AA644)=2,ROUND(CB609*AA644/SUM(AA639:AA648),#REF!),"")</f>
        <v/>
      </c>
      <c r="CC633" s="325" t="str">
        <f>IF(COUNT(CC609,AB644)=2,ROUND(CC609*AB644/SUM(AB639:AB648),#REF!),"")</f>
        <v/>
      </c>
      <c r="CD633" s="325" t="str">
        <f>IF(COUNT(CD609,AC644)=2,ROUND(CD609*AC644/SUM(AC639:AC648),#REF!),"")</f>
        <v/>
      </c>
      <c r="CE633" s="325" t="str">
        <f>IF(COUNT(CE609,AD644)=2,ROUND(CE609*AD644/SUM(AD639:AD648),#REF!),"")</f>
        <v/>
      </c>
      <c r="CF633" s="325" t="str">
        <f>IF(COUNT(CF609,AE644)=2,ROUND(CF609*AE644/SUM(AE639:AE648),#REF!),"")</f>
        <v/>
      </c>
      <c r="CG633" s="325" t="str">
        <f>IF(COUNT(CG609,AF644)=2,ROUND(CG609*AF644/SUM(AF639:AF648),#REF!),"")</f>
        <v/>
      </c>
      <c r="CH633" s="564" t="str">
        <f>IF(CH632="","",CH632)</f>
        <v>風力</v>
      </c>
      <c r="CI633" s="564"/>
      <c r="CJ633" s="564"/>
      <c r="CK633" s="564"/>
      <c r="CL633" s="564"/>
      <c r="CM633" s="564"/>
      <c r="CN633" s="564"/>
      <c r="CO633" s="564"/>
      <c r="CP633" s="564"/>
      <c r="CQ633" s="564"/>
      <c r="CR633" s="271"/>
      <c r="CS633" s="271"/>
    </row>
    <row r="634" spans="3:97" s="243" customFormat="1" ht="13.5" customHeight="1">
      <c r="I634" s="257"/>
      <c r="J634" s="257"/>
      <c r="K634" s="257"/>
      <c r="L634" s="257"/>
      <c r="M634" s="257"/>
      <c r="N634" s="257"/>
      <c r="O634" s="257"/>
      <c r="P634" s="257"/>
      <c r="Q634" s="257"/>
      <c r="R634" s="257"/>
      <c r="S634" s="257"/>
      <c r="T634" s="257"/>
      <c r="U634" s="245"/>
      <c r="V634" s="245"/>
      <c r="W634" s="245"/>
      <c r="X634" s="245"/>
      <c r="Y634" s="274"/>
      <c r="Z634" s="274"/>
      <c r="AA634" s="257"/>
      <c r="AB634" s="257"/>
      <c r="AC634" s="257"/>
      <c r="AD634" s="273"/>
      <c r="AE634" s="273"/>
      <c r="AF634" s="245"/>
      <c r="AG634" s="245"/>
      <c r="AH634" s="245"/>
      <c r="AI634" s="271"/>
      <c r="AJ634" s="271"/>
      <c r="AK634" s="271"/>
      <c r="AL634" s="271"/>
      <c r="AM634" s="271"/>
      <c r="AN634" s="271"/>
      <c r="AO634" s="271"/>
      <c r="AP634" s="271"/>
      <c r="AQ634" s="271"/>
      <c r="AR634" s="271"/>
      <c r="AS634" s="271"/>
      <c r="AT634" s="271"/>
      <c r="AU634" s="272"/>
      <c r="AV634" s="257"/>
      <c r="AX634" s="569"/>
      <c r="AY634" s="569"/>
      <c r="AZ634" s="589"/>
      <c r="BA634" s="590"/>
      <c r="BB634" s="590"/>
      <c r="BC634" s="590"/>
      <c r="BD634" s="589"/>
      <c r="BE634" s="585" t="e">
        <f>IF(#REF!="発電事業者","月間送電電力量（GWh）","月間受電電力量（GWh）")</f>
        <v>#REF!</v>
      </c>
      <c r="BF634" s="586"/>
      <c r="BG634" s="325" t="str">
        <f>IF(COUNT(BG610,L644)=2,ROUND(BG610*L644/SUM(L639:L648),#REF!),"")</f>
        <v/>
      </c>
      <c r="BH634" s="325" t="str">
        <f>IF(COUNT(BH610,M644)=2,ROUND(BH610*M644/SUM(M639:M648),#REF!),"")</f>
        <v/>
      </c>
      <c r="BI634" s="325" t="str">
        <f>IF(COUNT(BI610,N644)=2,ROUND(BI610*N644/SUM(N639:N648),#REF!),"")</f>
        <v/>
      </c>
      <c r="BJ634" s="325" t="str">
        <f>IF(COUNT(BJ610,O644)=2,ROUND(BJ610*O644/SUM(O639:O648),#REF!),"")</f>
        <v/>
      </c>
      <c r="BK634" s="325" t="str">
        <f>IF(COUNT(BK610,P644)=2,ROUND(BK610*P644/SUM(P639:P648),#REF!),"")</f>
        <v/>
      </c>
      <c r="BL634" s="325" t="str">
        <f>IF(COUNT(BL610,Q644)=2,ROUND(BL610*Q644/SUM(Q639:Q648),#REF!),"")</f>
        <v/>
      </c>
      <c r="BM634" s="325" t="str">
        <f>IF(COUNT(BM610,R644)=2,ROUND(BM610*R644/SUM(R639:R648),#REF!),"")</f>
        <v/>
      </c>
      <c r="BN634" s="325" t="str">
        <f>IF(COUNT(BN610,S644)=2,ROUND(BN610*S644/SUM(S639:S648),#REF!),"")</f>
        <v/>
      </c>
      <c r="BO634" s="325" t="str">
        <f>IF(COUNT(BO610,T644)=2,ROUND(BO610*T644/SUM(T639:T648),#REF!),"")</f>
        <v/>
      </c>
      <c r="BP634" s="325" t="str">
        <f>IF(COUNT(BP610,U644)=2,ROUND(BP610*U644/SUM(U639:U648),#REF!),"")</f>
        <v/>
      </c>
      <c r="BQ634" s="325" t="str">
        <f>IF(COUNT(BQ610,V644)=2,ROUND(BQ610*V644/SUM(V639:V648),#REF!),"")</f>
        <v/>
      </c>
      <c r="BR634" s="325" t="str">
        <f>IF(COUNT(BR610,W644)=2,ROUND(BR610*W644/SUM(W639:W648),#REF!),"")</f>
        <v/>
      </c>
      <c r="BS634" s="569" t="e">
        <f>IF(#REF!="発電事業者","年間送電電力量（GWh）","年間受電電力量（GWh）")</f>
        <v>#REF!</v>
      </c>
      <c r="BT634" s="569"/>
      <c r="BU634" s="569"/>
      <c r="BV634" s="323" t="s">
        <v>25</v>
      </c>
      <c r="BW634" s="582"/>
      <c r="BX634" s="582"/>
      <c r="BY634" s="325" t="str">
        <f>IF(COUNT(BY610,X644)=2,ROUND(BY610*X644/SUM(X639:X648),#REF!),"")</f>
        <v/>
      </c>
      <c r="BZ634" s="325" t="str">
        <f>IF(COUNT(BZ610,Y644)=2,ROUND(BZ610*Y644/SUM(Y639:Y648),#REF!),"")</f>
        <v/>
      </c>
      <c r="CA634" s="325" t="str">
        <f>IF(COUNT(CA610,Z644)=2,ROUND(CA610*Z644/SUM(Z639:Z648),#REF!),"")</f>
        <v/>
      </c>
      <c r="CB634" s="325" t="str">
        <f>IF(COUNT(CB610,AA644)=2,ROUND(CB610*AA644/SUM(AA639:AA648),#REF!),"")</f>
        <v/>
      </c>
      <c r="CC634" s="325" t="str">
        <f>IF(COUNT(CC610,AB644)=2,ROUND(CC610*AB644/SUM(AB639:AB648),#REF!),"")</f>
        <v/>
      </c>
      <c r="CD634" s="325" t="str">
        <f>IF(COUNT(CD610,AC644)=2,ROUND(CD610*AC644/SUM(AC639:AC648),#REF!),"")</f>
        <v/>
      </c>
      <c r="CE634" s="325" t="str">
        <f>IF(COUNT(CE610,AD644)=2,ROUND(CE610*AD644/SUM(AD639:AD648),#REF!),"")</f>
        <v/>
      </c>
      <c r="CF634" s="325" t="str">
        <f>IF(COUNT(CF610,AE644)=2,ROUND(CF610*AE644/SUM(AE639:AE648),#REF!),"")</f>
        <v/>
      </c>
      <c r="CG634" s="325" t="str">
        <f>IF(COUNT(CG610,AF644)=2,ROUND(CG610*AF644/SUM(AF639:AF648),#REF!),"")</f>
        <v/>
      </c>
      <c r="CH634" s="565" t="str">
        <f>IF(COUNTA(AG644)=0,"",AG644)</f>
        <v/>
      </c>
      <c r="CI634" s="565"/>
      <c r="CJ634" s="565"/>
      <c r="CK634" s="565"/>
      <c r="CL634" s="565"/>
      <c r="CM634" s="565"/>
      <c r="CN634" s="565"/>
      <c r="CO634" s="565"/>
      <c r="CP634" s="565"/>
      <c r="CQ634" s="565"/>
    </row>
    <row r="635" spans="3:97" s="243" customFormat="1" ht="13.5" customHeight="1">
      <c r="C635" s="273"/>
      <c r="D635" s="273"/>
      <c r="E635" s="245"/>
      <c r="F635" s="245"/>
      <c r="G635" s="245"/>
      <c r="H635" s="257"/>
      <c r="I635" s="257"/>
      <c r="J635" s="257"/>
      <c r="K635" s="257"/>
      <c r="L635" s="257"/>
      <c r="M635" s="257"/>
      <c r="N635" s="257"/>
      <c r="O635" s="257"/>
      <c r="P635" s="257"/>
      <c r="Q635" s="257"/>
      <c r="R635" s="257"/>
      <c r="S635" s="257"/>
      <c r="T635" s="257"/>
      <c r="U635" s="257"/>
      <c r="V635" s="257"/>
      <c r="W635" s="257"/>
      <c r="X635" s="257"/>
      <c r="Y635" s="257"/>
      <c r="Z635" s="257"/>
      <c r="AA635" s="257"/>
      <c r="AB635" s="257"/>
      <c r="AC635" s="257"/>
      <c r="AD635" s="257"/>
      <c r="AE635" s="257"/>
      <c r="AF635" s="257"/>
      <c r="AG635" s="257"/>
      <c r="AH635" s="257"/>
      <c r="AI635" s="257"/>
      <c r="AJ635" s="257"/>
      <c r="AK635" s="257"/>
      <c r="AL635" s="257"/>
      <c r="AM635" s="257"/>
      <c r="AN635" s="257"/>
      <c r="AO635" s="257"/>
      <c r="AP635" s="257"/>
      <c r="AQ635" s="257"/>
      <c r="AR635" s="257"/>
      <c r="AS635" s="257"/>
      <c r="AT635" s="257"/>
      <c r="AU635" s="257"/>
      <c r="AV635" s="275"/>
      <c r="AX635" s="569" t="str">
        <f>IF(C645="","",C645)</f>
        <v/>
      </c>
      <c r="AY635" s="569"/>
      <c r="AZ635" s="587" t="str">
        <f>IF(E645="","",E645)</f>
        <v/>
      </c>
      <c r="BA635" s="590" t="str">
        <f ca="1">IF(F645="","",F645)</f>
        <v/>
      </c>
      <c r="BB635" s="590"/>
      <c r="BC635" s="590"/>
      <c r="BD635" s="587" t="str">
        <f>IF(I645="","",I645)</f>
        <v/>
      </c>
      <c r="BE635" s="578" t="e">
        <f>IF(#REF!="発電事業者","送電電力（MW）","受電電力（MW）")</f>
        <v>#REF!</v>
      </c>
      <c r="BF635" s="579"/>
      <c r="BG635" s="325" t="str">
        <f>IF(COUNT(BG608,L645)=2,ROUND(BG608*L645/SUM(L639:L648),#REF!),"")</f>
        <v/>
      </c>
      <c r="BH635" s="325" t="str">
        <f>IF(COUNT(BH608,M645)=2,ROUND(BH608*M645/SUM(M639:M648),#REF!),"")</f>
        <v/>
      </c>
      <c r="BI635" s="325" t="str">
        <f>IF(COUNT(BI608,N645)=2,ROUND(BI608*N645/SUM(N639:N648),#REF!),"")</f>
        <v/>
      </c>
      <c r="BJ635" s="325" t="str">
        <f>IF(COUNT(BJ608,O645)=2,ROUND(BJ608*O645/SUM(O639:O648),#REF!),"")</f>
        <v/>
      </c>
      <c r="BK635" s="325" t="str">
        <f>IF(COUNT(BK608,P645)=2,ROUND(BK608*P645/SUM(P639:P648),#REF!),"")</f>
        <v/>
      </c>
      <c r="BL635" s="325" t="str">
        <f>IF(COUNT(BL608,Q645)=2,ROUND(BL608*Q645/SUM(Q639:Q648),#REF!),"")</f>
        <v/>
      </c>
      <c r="BM635" s="325" t="str">
        <f>IF(COUNT(BM608,R645)=2,ROUND(BM608*R645/SUM(R639:R648),#REF!),"")</f>
        <v/>
      </c>
      <c r="BN635" s="325" t="str">
        <f>IF(COUNT(BN608,S645)=2,ROUND(BN608*S645/SUM(S639:S648),#REF!),"")</f>
        <v/>
      </c>
      <c r="BO635" s="325" t="str">
        <f>IF(COUNT(BO608,T645)=2,ROUND(BO608*T645/SUM(T639:T648),#REF!),"")</f>
        <v/>
      </c>
      <c r="BP635" s="325" t="str">
        <f>IF(COUNT(BP608,U645)=2,ROUND(BP608*U645/SUM(U639:U648),#REF!),"")</f>
        <v/>
      </c>
      <c r="BQ635" s="325" t="str">
        <f>IF(COUNT(BQ608,V645)=2,ROUND(BQ608*V645/SUM(V639:V648),#REF!),"")</f>
        <v/>
      </c>
      <c r="BR635" s="325" t="str">
        <f>IF(COUNT(BR608,W645)=2,ROUND(BR608*W645/SUM(W639:W648),#REF!),"")</f>
        <v/>
      </c>
      <c r="BS635" s="569" t="e">
        <f>IF(#REF!="発電事業者","送電電力（MW）","受電電力（MW）")</f>
        <v>#REF!</v>
      </c>
      <c r="BT635" s="569"/>
      <c r="BU635" s="569"/>
      <c r="BV635" s="323" t="s">
        <v>171</v>
      </c>
      <c r="BW635" s="580"/>
      <c r="BX635" s="580"/>
      <c r="BY635" s="325" t="str">
        <f>IF(COUNT(BY608,X645)=2,ROUND(BY608*X645/SUM(X639:X648),#REF!),"")</f>
        <v/>
      </c>
      <c r="BZ635" s="325" t="str">
        <f>IF(COUNT(BZ608,Y645)=2,ROUND(BZ608*Y645/SUM(Y639:Y648),#REF!),"")</f>
        <v/>
      </c>
      <c r="CA635" s="325" t="str">
        <f>IF(COUNT(CA608,Z645)=2,ROUND(CA608*Z645/SUM(Z639:Z648),#REF!),"")</f>
        <v/>
      </c>
      <c r="CB635" s="325" t="str">
        <f>IF(COUNT(CB608,AA645)=2,ROUND(CB608*AA645/SUM(AA639:AA648),#REF!),"")</f>
        <v/>
      </c>
      <c r="CC635" s="325" t="str">
        <f>IF(COUNT(CC608,AB645)=2,ROUND(CC608*AB645/SUM(AB639:AB648),#REF!),"")</f>
        <v/>
      </c>
      <c r="CD635" s="325" t="str">
        <f>IF(COUNT(CD608,AC645)=2,ROUND(CD608*AC645/SUM(AC639:AC648),#REF!),"")</f>
        <v/>
      </c>
      <c r="CE635" s="325" t="str">
        <f>IF(COUNT(CE608,AD645)=2,ROUND(CE608*AD645/SUM(AD639:AD648),#REF!),"")</f>
        <v/>
      </c>
      <c r="CF635" s="325" t="str">
        <f>IF(COUNT(CF608,AE645)=2,ROUND(CF608*AE645/SUM(AE639:AE648),#REF!),"")</f>
        <v/>
      </c>
      <c r="CG635" s="325" t="str">
        <f>IF(COUNT(CG608,AF645)=2,ROUND(CG608*AF645/SUM(AF639:AF648),#REF!),"")</f>
        <v/>
      </c>
      <c r="CH635" s="563" t="s">
        <v>117</v>
      </c>
      <c r="CI635" s="563"/>
      <c r="CJ635" s="563"/>
      <c r="CK635" s="563"/>
      <c r="CL635" s="563"/>
      <c r="CM635" s="563"/>
      <c r="CN635" s="563"/>
      <c r="CO635" s="563"/>
      <c r="CP635" s="563"/>
      <c r="CQ635" s="563"/>
    </row>
    <row r="636" spans="3:97" s="243" customFormat="1" ht="13.5" customHeight="1">
      <c r="C636" s="241" t="e">
        <f>IF(#REF!="発電事業者","送電相手先諸元","購入相手先諸元")</f>
        <v>#REF!</v>
      </c>
      <c r="D636" s="236"/>
      <c r="E636" s="236"/>
      <c r="F636" s="242">
        <v>0</v>
      </c>
      <c r="G636" s="237" t="s">
        <v>255</v>
      </c>
      <c r="H636" s="236"/>
      <c r="I636" s="236"/>
      <c r="J636" s="236"/>
      <c r="K636" s="236"/>
      <c r="AV636" s="257"/>
      <c r="AX636" s="569"/>
      <c r="AY636" s="569"/>
      <c r="AZ636" s="588"/>
      <c r="BA636" s="590"/>
      <c r="BB636" s="590"/>
      <c r="BC636" s="590"/>
      <c r="BD636" s="588"/>
      <c r="BE636" s="583"/>
      <c r="BF636" s="584"/>
      <c r="BG636" s="259"/>
      <c r="BH636" s="259"/>
      <c r="BI636" s="259"/>
      <c r="BJ636" s="259"/>
      <c r="BK636" s="259"/>
      <c r="BL636" s="259"/>
      <c r="BM636" s="259"/>
      <c r="BN636" s="259"/>
      <c r="BO636" s="259"/>
      <c r="BP636" s="259"/>
      <c r="BQ636" s="259"/>
      <c r="BR636" s="259"/>
      <c r="BS636" s="569"/>
      <c r="BT636" s="569"/>
      <c r="BU636" s="569"/>
      <c r="BV636" s="323" t="s">
        <v>172</v>
      </c>
      <c r="BW636" s="581"/>
      <c r="BX636" s="581"/>
      <c r="BY636" s="325" t="str">
        <f>IF(COUNT(BY609,X645)=2,ROUND(BY609*X645/SUM(X639:X648),#REF!),"")</f>
        <v/>
      </c>
      <c r="BZ636" s="325" t="str">
        <f>IF(COUNT(BZ609,Y645)=2,ROUND(BZ609*Y645/SUM(Y639:Y648),#REF!),"")</f>
        <v/>
      </c>
      <c r="CA636" s="325" t="str">
        <f>IF(COUNT(CA609,Z645)=2,ROUND(CA609*Z645/SUM(Z639:Z648),#REF!),"")</f>
        <v/>
      </c>
      <c r="CB636" s="325" t="str">
        <f>IF(COUNT(CB609,AA645)=2,ROUND(CB609*AA645/SUM(AA639:AA648),#REF!),"")</f>
        <v/>
      </c>
      <c r="CC636" s="325" t="str">
        <f>IF(COUNT(CC609,AB645)=2,ROUND(CC609*AB645/SUM(AB639:AB648),#REF!),"")</f>
        <v/>
      </c>
      <c r="CD636" s="325" t="str">
        <f>IF(COUNT(CD609,AC645)=2,ROUND(CD609*AC645/SUM(AC639:AC648),#REF!),"")</f>
        <v/>
      </c>
      <c r="CE636" s="325" t="str">
        <f>IF(COUNT(CE609,AD645)=2,ROUND(CE609*AD645/SUM(AD639:AD648),#REF!),"")</f>
        <v/>
      </c>
      <c r="CF636" s="325" t="str">
        <f>IF(COUNT(CF609,AE645)=2,ROUND(CF609*AE645/SUM(AE639:AE648),#REF!),"")</f>
        <v/>
      </c>
      <c r="CG636" s="325" t="str">
        <f>IF(COUNT(CG609,AF645)=2,ROUND(CG609*AF645/SUM(AF639:AF648),#REF!),"")</f>
        <v/>
      </c>
      <c r="CH636" s="564" t="str">
        <f>IF(CH635="","",CH635)</f>
        <v>風力</v>
      </c>
      <c r="CI636" s="564"/>
      <c r="CJ636" s="564"/>
      <c r="CK636" s="564"/>
      <c r="CL636" s="564"/>
      <c r="CM636" s="564"/>
      <c r="CN636" s="564"/>
      <c r="CO636" s="564"/>
      <c r="CP636" s="564"/>
      <c r="CQ636" s="564"/>
    </row>
    <row r="637" spans="3:97" s="243" customFormat="1" ht="13.5" customHeight="1">
      <c r="C637" s="594" t="s">
        <v>200</v>
      </c>
      <c r="D637" s="594"/>
      <c r="E637" s="594" t="s">
        <v>201</v>
      </c>
      <c r="F637" s="594" t="s">
        <v>202</v>
      </c>
      <c r="G637" s="594"/>
      <c r="H637" s="594"/>
      <c r="I637" s="595" t="s">
        <v>204</v>
      </c>
      <c r="J637" s="597" t="e">
        <f>IF(#REF!="発電事業者","送電先","購入先")</f>
        <v>#REF!</v>
      </c>
      <c r="K637" s="598"/>
      <c r="L637" s="601" t="e">
        <f>DATE(#REF!,1,1)</f>
        <v>#REF!</v>
      </c>
      <c r="M637" s="602"/>
      <c r="N637" s="602"/>
      <c r="O637" s="602"/>
      <c r="P637" s="602"/>
      <c r="Q637" s="602"/>
      <c r="R637" s="602"/>
      <c r="S637" s="602"/>
      <c r="T637" s="602"/>
      <c r="U637" s="602"/>
      <c r="V637" s="602"/>
      <c r="W637" s="603"/>
      <c r="X637" s="592" t="e">
        <f>DATE(#REF!+1,1,1)</f>
        <v>#REF!</v>
      </c>
      <c r="Y637" s="592" t="e">
        <f>DATE(#REF!+2,1,1)</f>
        <v>#REF!</v>
      </c>
      <c r="Z637" s="592" t="e">
        <f>DATE(#REF!+3,1,1)</f>
        <v>#REF!</v>
      </c>
      <c r="AA637" s="592" t="e">
        <f>DATE(#REF!+4,1,1)</f>
        <v>#REF!</v>
      </c>
      <c r="AB637" s="592" t="e">
        <f>DATE(#REF!+5,1,1)</f>
        <v>#REF!</v>
      </c>
      <c r="AC637" s="592" t="e">
        <f>DATE(#REF!+6,1,1)</f>
        <v>#REF!</v>
      </c>
      <c r="AD637" s="592" t="e">
        <f>DATE(#REF!+7,1,1)</f>
        <v>#REF!</v>
      </c>
      <c r="AE637" s="592" t="e">
        <f>DATE(#REF!+8,1,1)</f>
        <v>#REF!</v>
      </c>
      <c r="AF637" s="592" t="e">
        <f>DATE(#REF!+9,1,1)</f>
        <v>#REF!</v>
      </c>
      <c r="AG637" s="594" t="s">
        <v>253</v>
      </c>
      <c r="AH637" s="594"/>
      <c r="AI637" s="594"/>
      <c r="AJ637" s="594"/>
      <c r="AK637" s="594"/>
      <c r="AL637" s="594"/>
      <c r="AM637" s="594"/>
      <c r="AN637" s="594"/>
      <c r="AO637" s="594"/>
      <c r="AP637" s="594"/>
      <c r="AV637" s="275"/>
      <c r="AX637" s="569"/>
      <c r="AY637" s="569"/>
      <c r="AZ637" s="589"/>
      <c r="BA637" s="590"/>
      <c r="BB637" s="590"/>
      <c r="BC637" s="590"/>
      <c r="BD637" s="589"/>
      <c r="BE637" s="585" t="e">
        <f>IF(#REF!="発電事業者","月間送電電力量（GWh）","月間受電電力量（GWh）")</f>
        <v>#REF!</v>
      </c>
      <c r="BF637" s="586"/>
      <c r="BG637" s="325" t="str">
        <f>IF(COUNT(BG610,L645)=2,ROUND(BG610*L645/SUM(L639:L648),#REF!),"")</f>
        <v/>
      </c>
      <c r="BH637" s="325" t="str">
        <f>IF(COUNT(BH610,M645)=2,ROUND(BH610*M645/SUM(M639:M648),#REF!),"")</f>
        <v/>
      </c>
      <c r="BI637" s="325" t="str">
        <f>IF(COUNT(BI610,N645)=2,ROUND(BI610*N645/SUM(N639:N648),#REF!),"")</f>
        <v/>
      </c>
      <c r="BJ637" s="325" t="str">
        <f>IF(COUNT(BJ610,O645)=2,ROUND(BJ610*O645/SUM(O639:O648),#REF!),"")</f>
        <v/>
      </c>
      <c r="BK637" s="325" t="str">
        <f>IF(COUNT(BK610,P645)=2,ROUND(BK610*P645/SUM(P639:P648),#REF!),"")</f>
        <v/>
      </c>
      <c r="BL637" s="325" t="str">
        <f>IF(COUNT(BL610,Q645)=2,ROUND(BL610*Q645/SUM(Q639:Q648),#REF!),"")</f>
        <v/>
      </c>
      <c r="BM637" s="325" t="str">
        <f>IF(COUNT(BM610,R645)=2,ROUND(BM610*R645/SUM(R639:R648),#REF!),"")</f>
        <v/>
      </c>
      <c r="BN637" s="325" t="str">
        <f>IF(COUNT(BN610,S645)=2,ROUND(BN610*S645/SUM(S639:S648),#REF!),"")</f>
        <v/>
      </c>
      <c r="BO637" s="325" t="str">
        <f>IF(COUNT(BO610,T645)=2,ROUND(BO610*T645/SUM(T639:T648),#REF!),"")</f>
        <v/>
      </c>
      <c r="BP637" s="325" t="str">
        <f>IF(COUNT(BP610,U645)=2,ROUND(BP610*U645/SUM(U639:U648),#REF!),"")</f>
        <v/>
      </c>
      <c r="BQ637" s="325" t="str">
        <f>IF(COUNT(BQ610,V645)=2,ROUND(BQ610*V645/SUM(V639:V648),#REF!),"")</f>
        <v/>
      </c>
      <c r="BR637" s="325" t="str">
        <f>IF(COUNT(BR610,W645)=2,ROUND(BR610*W645/SUM(W639:W648),#REF!),"")</f>
        <v/>
      </c>
      <c r="BS637" s="569" t="e">
        <f>IF(#REF!="発電事業者","年間送電電力量（GWh）","年間受電電力量（GWh）")</f>
        <v>#REF!</v>
      </c>
      <c r="BT637" s="569"/>
      <c r="BU637" s="569"/>
      <c r="BV637" s="323" t="s">
        <v>25</v>
      </c>
      <c r="BW637" s="582"/>
      <c r="BX637" s="582"/>
      <c r="BY637" s="325" t="str">
        <f>IF(COUNT(BY610,X645)=2,ROUND(BY610*X645/SUM(X639:X648),#REF!),"")</f>
        <v/>
      </c>
      <c r="BZ637" s="325" t="str">
        <f>IF(COUNT(BZ610,Y645)=2,ROUND(BZ610*Y645/SUM(Y639:Y648),#REF!),"")</f>
        <v/>
      </c>
      <c r="CA637" s="325" t="str">
        <f>IF(COUNT(CA610,Z645)=2,ROUND(CA610*Z645/SUM(Z639:Z648),#REF!),"")</f>
        <v/>
      </c>
      <c r="CB637" s="325" t="str">
        <f>IF(COUNT(CB610,AA645)=2,ROUND(CB610*AA645/SUM(AA639:AA648),#REF!),"")</f>
        <v/>
      </c>
      <c r="CC637" s="325" t="str">
        <f>IF(COUNT(CC610,AB645)=2,ROUND(CC610*AB645/SUM(AB639:AB648),#REF!),"")</f>
        <v/>
      </c>
      <c r="CD637" s="325" t="str">
        <f>IF(COUNT(CD610,AC645)=2,ROUND(CD610*AC645/SUM(AC639:AC648),#REF!),"")</f>
        <v/>
      </c>
      <c r="CE637" s="325" t="str">
        <f>IF(COUNT(CE610,AD645)=2,ROUND(CE610*AD645/SUM(AD639:AD648),#REF!),"")</f>
        <v/>
      </c>
      <c r="CF637" s="325" t="str">
        <f>IF(COUNT(CF610,AE645)=2,ROUND(CF610*AE645/SUM(AE639:AE648),#REF!),"")</f>
        <v/>
      </c>
      <c r="CG637" s="325" t="str">
        <f>IF(COUNT(CG610,AF645)=2,ROUND(CG610*AF645/SUM(AF639:AF648),#REF!),"")</f>
        <v/>
      </c>
      <c r="CH637" s="565" t="str">
        <f>IF(COUNTA(AG645)=0,"",AG645)</f>
        <v/>
      </c>
      <c r="CI637" s="565"/>
      <c r="CJ637" s="565"/>
      <c r="CK637" s="565"/>
      <c r="CL637" s="565"/>
      <c r="CM637" s="565"/>
      <c r="CN637" s="565"/>
      <c r="CO637" s="565"/>
      <c r="CP637" s="565"/>
      <c r="CQ637" s="565"/>
    </row>
    <row r="638" spans="3:97" s="243" customFormat="1" ht="13.5" customHeight="1">
      <c r="C638" s="594"/>
      <c r="D638" s="594"/>
      <c r="E638" s="594"/>
      <c r="F638" s="594"/>
      <c r="G638" s="594"/>
      <c r="H638" s="594"/>
      <c r="I638" s="596"/>
      <c r="J638" s="599"/>
      <c r="K638" s="600"/>
      <c r="L638" s="320" t="s">
        <v>194</v>
      </c>
      <c r="M638" s="320" t="s">
        <v>195</v>
      </c>
      <c r="N638" s="320" t="s">
        <v>161</v>
      </c>
      <c r="O638" s="320" t="s">
        <v>162</v>
      </c>
      <c r="P638" s="320" t="s">
        <v>163</v>
      </c>
      <c r="Q638" s="320" t="s">
        <v>164</v>
      </c>
      <c r="R638" s="320" t="s">
        <v>165</v>
      </c>
      <c r="S638" s="320" t="s">
        <v>166</v>
      </c>
      <c r="T638" s="320" t="s">
        <v>167</v>
      </c>
      <c r="U638" s="320" t="s">
        <v>168</v>
      </c>
      <c r="V638" s="320" t="s">
        <v>169</v>
      </c>
      <c r="W638" s="320" t="s">
        <v>170</v>
      </c>
      <c r="X638" s="593">
        <v>43101</v>
      </c>
      <c r="Y638" s="593">
        <v>43466</v>
      </c>
      <c r="Z638" s="593">
        <v>43831</v>
      </c>
      <c r="AA638" s="593">
        <v>44197</v>
      </c>
      <c r="AB638" s="593">
        <v>44562</v>
      </c>
      <c r="AC638" s="593">
        <v>44927</v>
      </c>
      <c r="AD638" s="593">
        <v>45292</v>
      </c>
      <c r="AE638" s="593">
        <v>45658</v>
      </c>
      <c r="AF638" s="593">
        <v>46023</v>
      </c>
      <c r="AG638" s="594"/>
      <c r="AH638" s="594"/>
      <c r="AI638" s="594"/>
      <c r="AJ638" s="594"/>
      <c r="AK638" s="594"/>
      <c r="AL638" s="594"/>
      <c r="AM638" s="594"/>
      <c r="AN638" s="594"/>
      <c r="AO638" s="594"/>
      <c r="AP638" s="594"/>
      <c r="AV638" s="275"/>
      <c r="AX638" s="569" t="str">
        <f>IF(C646="","",C646)</f>
        <v/>
      </c>
      <c r="AY638" s="569"/>
      <c r="AZ638" s="587" t="str">
        <f>IF(E646="","",E646)</f>
        <v/>
      </c>
      <c r="BA638" s="590" t="str">
        <f ca="1">IF(F646="","",F646)</f>
        <v/>
      </c>
      <c r="BB638" s="590"/>
      <c r="BC638" s="590"/>
      <c r="BD638" s="587" t="str">
        <f>IF(I646="","",I646)</f>
        <v/>
      </c>
      <c r="BE638" s="578" t="e">
        <f>IF(#REF!="発電事業者","送電電力（MW）","受電電力（MW）")</f>
        <v>#REF!</v>
      </c>
      <c r="BF638" s="579"/>
      <c r="BG638" s="325" t="str">
        <f>IF(COUNT(BG608,L646)=2,ROUND(BG608*L646/SUM(L639:L648),#REF!),"")</f>
        <v/>
      </c>
      <c r="BH638" s="325" t="str">
        <f>IF(COUNT(BH608,M646)=2,ROUND(BH608*M646/SUM(M639:M648),#REF!),"")</f>
        <v/>
      </c>
      <c r="BI638" s="325" t="str">
        <f>IF(COUNT(BI608,N646)=2,ROUND(BI608*N646/SUM(N639:N648),#REF!),"")</f>
        <v/>
      </c>
      <c r="BJ638" s="325" t="str">
        <f>IF(COUNT(BJ608,O646)=2,ROUND(BJ608*O646/SUM(O639:O648),#REF!),"")</f>
        <v/>
      </c>
      <c r="BK638" s="325" t="str">
        <f>IF(COUNT(BK608,P646)=2,ROUND(BK608*P646/SUM(P639:P648),#REF!),"")</f>
        <v/>
      </c>
      <c r="BL638" s="325" t="str">
        <f>IF(COUNT(BL608,Q646)=2,ROUND(BL608*Q646/SUM(Q639:Q648),#REF!),"")</f>
        <v/>
      </c>
      <c r="BM638" s="325" t="str">
        <f>IF(COUNT(BM608,R646)=2,ROUND(BM608*R646/SUM(R639:R648),#REF!),"")</f>
        <v/>
      </c>
      <c r="BN638" s="325" t="str">
        <f>IF(COUNT(BN608,S646)=2,ROUND(BN608*S646/SUM(S639:S648),#REF!),"")</f>
        <v/>
      </c>
      <c r="BO638" s="325" t="str">
        <f>IF(COUNT(BO608,T646)=2,ROUND(BO608*T646/SUM(T639:T648),#REF!),"")</f>
        <v/>
      </c>
      <c r="BP638" s="325" t="str">
        <f>IF(COUNT(BP608,U646)=2,ROUND(BP608*U646/SUM(U639:U648),#REF!),"")</f>
        <v/>
      </c>
      <c r="BQ638" s="325" t="str">
        <f>IF(COUNT(BQ608,V646)=2,ROUND(BQ608*V646/SUM(V639:V648),#REF!),"")</f>
        <v/>
      </c>
      <c r="BR638" s="325" t="str">
        <f>IF(COUNT(BR608,W646)=2,ROUND(BR608*W646/SUM(W639:W648),#REF!),"")</f>
        <v/>
      </c>
      <c r="BS638" s="569" t="e">
        <f>IF(#REF!="発電事業者","送電電力（MW）","受電電力（MW）")</f>
        <v>#REF!</v>
      </c>
      <c r="BT638" s="569"/>
      <c r="BU638" s="569"/>
      <c r="BV638" s="323" t="s">
        <v>171</v>
      </c>
      <c r="BW638" s="580"/>
      <c r="BX638" s="580"/>
      <c r="BY638" s="325" t="str">
        <f>IF(COUNT(BY608,X646)=2,ROUND(BY608*X646/SUM(X639:X648),#REF!),"")</f>
        <v/>
      </c>
      <c r="BZ638" s="325" t="str">
        <f>IF(COUNT(BZ608,Y646)=2,ROUND(BZ608*Y646/SUM(Y639:Y648),#REF!),"")</f>
        <v/>
      </c>
      <c r="CA638" s="325" t="str">
        <f>IF(COUNT(CA608,Z646)=2,ROUND(CA608*Z646/SUM(Z639:Z648),#REF!),"")</f>
        <v/>
      </c>
      <c r="CB638" s="325" t="str">
        <f>IF(COUNT(CB608,AA646)=2,ROUND(CB608*AA646/SUM(AA639:AA648),#REF!),"")</f>
        <v/>
      </c>
      <c r="CC638" s="325" t="str">
        <f>IF(COUNT(CC608,AB646)=2,ROUND(CC608*AB646/SUM(AB639:AB648),#REF!),"")</f>
        <v/>
      </c>
      <c r="CD638" s="325" t="str">
        <f>IF(COUNT(CD608,AC646)=2,ROUND(CD608*AC646/SUM(AC639:AC648),#REF!),"")</f>
        <v/>
      </c>
      <c r="CE638" s="325" t="str">
        <f>IF(COUNT(CE608,AD646)=2,ROUND(CE608*AD646/SUM(AD639:AD648),#REF!),"")</f>
        <v/>
      </c>
      <c r="CF638" s="325" t="str">
        <f>IF(COUNT(CF608,AE646)=2,ROUND(CF608*AE646/SUM(AE639:AE648),#REF!),"")</f>
        <v/>
      </c>
      <c r="CG638" s="325" t="str">
        <f>IF(COUNT(CG608,AF646)=2,ROUND(CG608*AF646/SUM(AF639:AF648),#REF!),"")</f>
        <v/>
      </c>
      <c r="CH638" s="563" t="s">
        <v>117</v>
      </c>
      <c r="CI638" s="563"/>
      <c r="CJ638" s="563"/>
      <c r="CK638" s="563"/>
      <c r="CL638" s="563"/>
      <c r="CM638" s="563"/>
      <c r="CN638" s="563"/>
      <c r="CO638" s="563"/>
      <c r="CP638" s="563"/>
      <c r="CQ638" s="563"/>
    </row>
    <row r="639" spans="3:97" s="243" customFormat="1" ht="13.5" customHeight="1">
      <c r="C639" s="568"/>
      <c r="D639" s="568"/>
      <c r="E639" s="324"/>
      <c r="F639" s="569" t="str">
        <f ca="1">IF(E639="","",VLOOKUP(E639,INDIRECT(AR639),2,FALSE))</f>
        <v/>
      </c>
      <c r="G639" s="569"/>
      <c r="H639" s="569"/>
      <c r="I639" s="323" t="str">
        <f>IF(E639="","",E603)</f>
        <v/>
      </c>
      <c r="J639" s="569" t="e">
        <f>J637&amp;"１"</f>
        <v>#REF!</v>
      </c>
      <c r="K639" s="569"/>
      <c r="L639" s="277">
        <f t="shared" ref="L639:W639" si="159">IF($F636=0,IF(100-SUM(L640:L648)=0,"",100-SUM(L640:L648)),IF(H613-SUM(L640:L648)=0,"",H613-SUM(L640:L648)))</f>
        <v>100</v>
      </c>
      <c r="M639" s="277">
        <f t="shared" si="159"/>
        <v>100</v>
      </c>
      <c r="N639" s="277">
        <f t="shared" si="159"/>
        <v>100</v>
      </c>
      <c r="O639" s="277">
        <f t="shared" si="159"/>
        <v>100</v>
      </c>
      <c r="P639" s="277">
        <f t="shared" si="159"/>
        <v>100</v>
      </c>
      <c r="Q639" s="277">
        <f t="shared" si="159"/>
        <v>100</v>
      </c>
      <c r="R639" s="277">
        <f t="shared" si="159"/>
        <v>100</v>
      </c>
      <c r="S639" s="277">
        <f t="shared" si="159"/>
        <v>100</v>
      </c>
      <c r="T639" s="277">
        <f t="shared" si="159"/>
        <v>100</v>
      </c>
      <c r="U639" s="277">
        <f t="shared" si="159"/>
        <v>100</v>
      </c>
      <c r="V639" s="277">
        <f t="shared" si="159"/>
        <v>100</v>
      </c>
      <c r="W639" s="277">
        <f t="shared" si="159"/>
        <v>100</v>
      </c>
      <c r="X639" s="277">
        <f>IF($F636=0,IF(100-SUM(X640:X648)=0,"",100-SUM(X640:X648)),IF(H615-SUM(X640:X648)=0,"",H615-SUM(X640:X648)))</f>
        <v>100</v>
      </c>
      <c r="Y639" s="277">
        <f>IF($F636=0,IF(100-SUM(Y640:Y648)=0,"",100-SUM(Y640:Y648)),IF(H617-SUM(Y640:Y648)=0,"",H617-SUM(Y640:Y648)))</f>
        <v>100</v>
      </c>
      <c r="Z639" s="277">
        <f>IF($F636=0,IF(100-SUM(Z640:Z648)=0,"",100-SUM(Z640:Z648)),IF(H619-SUM(Z640:Z648)=0,"",H619-SUM(Z640:Z648)))</f>
        <v>100</v>
      </c>
      <c r="AA639" s="277">
        <f>IF($F636=0,IF(100-SUM(AA640:AA648)=0,"",100-SUM(AA640:AA648)),IF(H621-SUM(AA640:AA648)=0,"",H621-SUM(AA640:AA648)))</f>
        <v>100</v>
      </c>
      <c r="AB639" s="277">
        <f>IF($F636=0,IF(100-SUM(AB640:AB648)=0,"",100-SUM(AB640:AB648)),IF(H623-SUM(AB640:AB648)=0,"",H623-SUM(AB640:AB648)))</f>
        <v>100</v>
      </c>
      <c r="AC639" s="277">
        <f>IF($F636=0,IF(100-SUM(AC640:AC648)=0,"",100-SUM(AC640:AC648)),IF(H625-SUM(AC640:AC648)=0,"",H625-SUM(AC640:AC648)))</f>
        <v>100</v>
      </c>
      <c r="AD639" s="277">
        <f>IF($F636=0,IF(100-SUM(AD640:AD648)=0,"",100-SUM(AD640:AD648)),IF(H627-SUM(AD640:AD648)=0,"",H627-SUM(AD640:AD648)))</f>
        <v>100</v>
      </c>
      <c r="AE639" s="277">
        <f>IF($F636=0,IF(100-SUM(AE640:AE648)=0,"",100-SUM(AE640:AE648)),IF(H629-SUM(AE640:AE648)=0,"",H629-SUM(AE640:AE648)))</f>
        <v>100</v>
      </c>
      <c r="AF639" s="277">
        <f>IF($F636=0,IF(100-SUM(AF640:AF648)=0,"",100-SUM(AF640:AF648)),IF(H631-SUM(AF640:AF648)=0,"",H631-SUM(AF640:AF648)))</f>
        <v>100</v>
      </c>
      <c r="AG639" s="570"/>
      <c r="AH639" s="570"/>
      <c r="AI639" s="570"/>
      <c r="AJ639" s="570"/>
      <c r="AK639" s="570"/>
      <c r="AL639" s="570"/>
      <c r="AM639" s="570"/>
      <c r="AN639" s="570"/>
      <c r="AO639" s="570"/>
      <c r="AP639" s="570"/>
      <c r="AR639" s="591" t="b">
        <f t="shared" ref="AR639:AR648" si="160">IF(C639="発電事業者","事業者リスト一覧!D3:E1002", IF(C639="小売電気事業者","事業者リスト一覧!J3:K1002", IF(C639="一般送配電事業者","事業者リスト一覧!G3:H13", IF(C639="送電事業者","事業者リスト一覧!G16:H21", IF(C639="特定送配電事業者","事業者リスト一覧!G24:H44", IF(C639="登録特定送配電事業者","事業者リスト一覧!G47:H87", IF(C639="その他事業者","事業者リスト一覧!G90:H100")))))))</f>
        <v>0</v>
      </c>
      <c r="AS639" s="591"/>
      <c r="AT639" s="591"/>
      <c r="AU639" s="281" t="s">
        <v>160</v>
      </c>
      <c r="AV639" s="275"/>
      <c r="AX639" s="569"/>
      <c r="AY639" s="569"/>
      <c r="AZ639" s="588"/>
      <c r="BA639" s="590"/>
      <c r="BB639" s="590"/>
      <c r="BC639" s="590"/>
      <c r="BD639" s="588"/>
      <c r="BE639" s="583"/>
      <c r="BF639" s="584"/>
      <c r="BG639" s="259"/>
      <c r="BH639" s="259"/>
      <c r="BI639" s="259"/>
      <c r="BJ639" s="259"/>
      <c r="BK639" s="259"/>
      <c r="BL639" s="259"/>
      <c r="BM639" s="259"/>
      <c r="BN639" s="259"/>
      <c r="BO639" s="259"/>
      <c r="BP639" s="259"/>
      <c r="BQ639" s="259"/>
      <c r="BR639" s="259"/>
      <c r="BS639" s="569"/>
      <c r="BT639" s="569"/>
      <c r="BU639" s="569"/>
      <c r="BV639" s="323" t="s">
        <v>172</v>
      </c>
      <c r="BW639" s="581"/>
      <c r="BX639" s="581"/>
      <c r="BY639" s="325" t="str">
        <f>IF(COUNT(BY609,X646)=2,ROUND(BY609*X646/SUM(X639:X648),#REF!),"")</f>
        <v/>
      </c>
      <c r="BZ639" s="325" t="str">
        <f>IF(COUNT(BZ609,Y646)=2,ROUND(BZ609*Y646/SUM(Y639:Y648),#REF!),"")</f>
        <v/>
      </c>
      <c r="CA639" s="325" t="str">
        <f>IF(COUNT(CA609,Z646)=2,ROUND(CA609*Z646/SUM(Z639:Z648),#REF!),"")</f>
        <v/>
      </c>
      <c r="CB639" s="325" t="str">
        <f>IF(COUNT(CB609,AA646)=2,ROUND(CB609*AA646/SUM(AA639:AA648),#REF!),"")</f>
        <v/>
      </c>
      <c r="CC639" s="325" t="str">
        <f>IF(COUNT(CC609,AB646)=2,ROUND(CC609*AB646/SUM(AB639:AB648),#REF!),"")</f>
        <v/>
      </c>
      <c r="CD639" s="325" t="str">
        <f>IF(COUNT(CD609,AC646)=2,ROUND(CD609*AC646/SUM(AC639:AC648),#REF!),"")</f>
        <v/>
      </c>
      <c r="CE639" s="325" t="str">
        <f>IF(COUNT(CE609,AD646)=2,ROUND(CE609*AD646/SUM(AD639:AD648),#REF!),"")</f>
        <v/>
      </c>
      <c r="CF639" s="325" t="str">
        <f>IF(COUNT(CF609,AE646)=2,ROUND(CF609*AE646/SUM(AE639:AE648),#REF!),"")</f>
        <v/>
      </c>
      <c r="CG639" s="325" t="str">
        <f>IF(COUNT(CG609,AF646)=2,ROUND(CG609*AF646/SUM(AF639:AF648),#REF!),"")</f>
        <v/>
      </c>
      <c r="CH639" s="564" t="str">
        <f>IF(CH638="","",CH638)</f>
        <v>風力</v>
      </c>
      <c r="CI639" s="564"/>
      <c r="CJ639" s="564"/>
      <c r="CK639" s="564"/>
      <c r="CL639" s="564"/>
      <c r="CM639" s="564"/>
      <c r="CN639" s="564"/>
      <c r="CO639" s="564"/>
      <c r="CP639" s="564"/>
      <c r="CQ639" s="564"/>
    </row>
    <row r="640" spans="3:97" s="243" customFormat="1" ht="13.5" customHeight="1">
      <c r="C640" s="568"/>
      <c r="D640" s="568"/>
      <c r="E640" s="324"/>
      <c r="F640" s="569" t="str">
        <f t="shared" ref="F640:F647" ca="1" si="161">IF(E640="","",VLOOKUP(E640,INDIRECT(AR640),2,FALSE))</f>
        <v/>
      </c>
      <c r="G640" s="569"/>
      <c r="H640" s="569"/>
      <c r="I640" s="323" t="str">
        <f>IF(E640="","",E603)</f>
        <v/>
      </c>
      <c r="J640" s="569" t="e">
        <f>J637&amp;"２"</f>
        <v>#REF!</v>
      </c>
      <c r="K640" s="569"/>
      <c r="L640" s="256"/>
      <c r="M640" s="256"/>
      <c r="N640" s="256"/>
      <c r="O640" s="256"/>
      <c r="P640" s="256"/>
      <c r="Q640" s="256"/>
      <c r="R640" s="256"/>
      <c r="S640" s="256"/>
      <c r="T640" s="256"/>
      <c r="U640" s="256"/>
      <c r="V640" s="256"/>
      <c r="W640" s="256"/>
      <c r="X640" s="256"/>
      <c r="Y640" s="256"/>
      <c r="Z640" s="256"/>
      <c r="AA640" s="256"/>
      <c r="AB640" s="256"/>
      <c r="AC640" s="256"/>
      <c r="AD640" s="256"/>
      <c r="AE640" s="256"/>
      <c r="AF640" s="256"/>
      <c r="AG640" s="570"/>
      <c r="AH640" s="570"/>
      <c r="AI640" s="570"/>
      <c r="AJ640" s="570"/>
      <c r="AK640" s="570"/>
      <c r="AL640" s="570"/>
      <c r="AM640" s="570"/>
      <c r="AN640" s="570"/>
      <c r="AO640" s="570"/>
      <c r="AP640" s="570"/>
      <c r="AR640" s="571" t="b">
        <f t="shared" si="160"/>
        <v>0</v>
      </c>
      <c r="AS640" s="571"/>
      <c r="AT640" s="571"/>
      <c r="AU640" s="282" t="s">
        <v>160</v>
      </c>
      <c r="AV640" s="275"/>
      <c r="AX640" s="569"/>
      <c r="AY640" s="569"/>
      <c r="AZ640" s="589"/>
      <c r="BA640" s="590"/>
      <c r="BB640" s="590"/>
      <c r="BC640" s="590"/>
      <c r="BD640" s="589"/>
      <c r="BE640" s="585" t="e">
        <f>IF(#REF!="発電事業者","月間送電電力量（GWh）","月間受電電力量（GWh）")</f>
        <v>#REF!</v>
      </c>
      <c r="BF640" s="586"/>
      <c r="BG640" s="325" t="str">
        <f>IF(COUNT(BG610,L646)=2,ROUND(BG610*L646/SUM(L639:L648),#REF!),"")</f>
        <v/>
      </c>
      <c r="BH640" s="325" t="str">
        <f>IF(COUNT(BH610,M646)=2,ROUND(BH610*M646/SUM(M639:M648),#REF!),"")</f>
        <v/>
      </c>
      <c r="BI640" s="325" t="str">
        <f>IF(COUNT(BI610,N646)=2,ROUND(BI610*N646/SUM(N639:N648),#REF!),"")</f>
        <v/>
      </c>
      <c r="BJ640" s="325" t="str">
        <f>IF(COUNT(BJ610,O646)=2,ROUND(BJ610*O646/SUM(O639:O648),#REF!),"")</f>
        <v/>
      </c>
      <c r="BK640" s="325" t="str">
        <f>IF(COUNT(BK610,P646)=2,ROUND(BK610*P646/SUM(P639:P648),#REF!),"")</f>
        <v/>
      </c>
      <c r="BL640" s="325" t="str">
        <f>IF(COUNT(BL610,Q646)=2,ROUND(BL610*Q646/SUM(Q639:Q648),#REF!),"")</f>
        <v/>
      </c>
      <c r="BM640" s="325" t="str">
        <f>IF(COUNT(BM610,R646)=2,ROUND(BM610*R646/SUM(R639:R648),#REF!),"")</f>
        <v/>
      </c>
      <c r="BN640" s="325" t="str">
        <f>IF(COUNT(BN610,S646)=2,ROUND(BN610*S646/SUM(S639:S648),#REF!),"")</f>
        <v/>
      </c>
      <c r="BO640" s="325" t="str">
        <f>IF(COUNT(BO610,T646)=2,ROUND(BO610*T646/SUM(T639:T648),#REF!),"")</f>
        <v/>
      </c>
      <c r="BP640" s="325" t="str">
        <f>IF(COUNT(BP610,U646)=2,ROUND(BP610*U646/SUM(U639:U648),#REF!),"")</f>
        <v/>
      </c>
      <c r="BQ640" s="325" t="str">
        <f>IF(COUNT(BQ610,V646)=2,ROUND(BQ610*V646/SUM(V639:V648),#REF!),"")</f>
        <v/>
      </c>
      <c r="BR640" s="325" t="str">
        <f>IF(COUNT(BR610,W646)=2,ROUND(BR610*W646/SUM(W639:W648),#REF!),"")</f>
        <v/>
      </c>
      <c r="BS640" s="569" t="e">
        <f>IF(#REF!="発電事業者","年間送電電力量（GWh）","年間受電電力量（GWh）")</f>
        <v>#REF!</v>
      </c>
      <c r="BT640" s="569"/>
      <c r="BU640" s="569"/>
      <c r="BV640" s="323" t="s">
        <v>25</v>
      </c>
      <c r="BW640" s="582"/>
      <c r="BX640" s="582"/>
      <c r="BY640" s="325" t="str">
        <f>IF(COUNT(BY610,X646)=2,ROUND(BY610*X646/SUM(X639:X648),#REF!),"")</f>
        <v/>
      </c>
      <c r="BZ640" s="325" t="str">
        <f>IF(COUNT(BZ610,Y646)=2,ROUND(BZ610*Y646/SUM(Y639:Y648),#REF!),"")</f>
        <v/>
      </c>
      <c r="CA640" s="325" t="str">
        <f>IF(COUNT(CA610,Z646)=2,ROUND(CA610*Z646/SUM(Z639:Z648),#REF!),"")</f>
        <v/>
      </c>
      <c r="CB640" s="325" t="str">
        <f>IF(COUNT(CB610,AA646)=2,ROUND(CB610*AA646/SUM(AA639:AA648),#REF!),"")</f>
        <v/>
      </c>
      <c r="CC640" s="325" t="str">
        <f>IF(COUNT(CC610,AB646)=2,ROUND(CC610*AB646/SUM(AB639:AB648),#REF!),"")</f>
        <v/>
      </c>
      <c r="CD640" s="325" t="str">
        <f>IF(COUNT(CD610,AC646)=2,ROUND(CD610*AC646/SUM(AC639:AC648),#REF!),"")</f>
        <v/>
      </c>
      <c r="CE640" s="325" t="str">
        <f>IF(COUNT(CE610,AD646)=2,ROUND(CE610*AD646/SUM(AD639:AD648),#REF!),"")</f>
        <v/>
      </c>
      <c r="CF640" s="325" t="str">
        <f>IF(COUNT(CF610,AE646)=2,ROUND(CF610*AE646/SUM(AE639:AE648),#REF!),"")</f>
        <v/>
      </c>
      <c r="CG640" s="325" t="str">
        <f>IF(COUNT(CG610,AF646)=2,ROUND(CG610*AF646/SUM(AF639:AF648),#REF!),"")</f>
        <v/>
      </c>
      <c r="CH640" s="565" t="str">
        <f>IF(COUNTA(AG646)=0,"",AG646)</f>
        <v/>
      </c>
      <c r="CI640" s="565"/>
      <c r="CJ640" s="565"/>
      <c r="CK640" s="565"/>
      <c r="CL640" s="565"/>
      <c r="CM640" s="565"/>
      <c r="CN640" s="565"/>
      <c r="CO640" s="565"/>
      <c r="CP640" s="565"/>
      <c r="CQ640" s="565"/>
    </row>
    <row r="641" spans="3:95" s="243" customFormat="1" ht="13.5" customHeight="1">
      <c r="C641" s="568"/>
      <c r="D641" s="568"/>
      <c r="E641" s="324"/>
      <c r="F641" s="569" t="str">
        <f t="shared" ca="1" si="161"/>
        <v/>
      </c>
      <c r="G641" s="569"/>
      <c r="H641" s="569"/>
      <c r="I641" s="323" t="str">
        <f>IF(E641="","",E603)</f>
        <v/>
      </c>
      <c r="J641" s="569" t="e">
        <f>J637&amp;"３"</f>
        <v>#REF!</v>
      </c>
      <c r="K641" s="569"/>
      <c r="L641" s="256"/>
      <c r="M641" s="256"/>
      <c r="N641" s="256"/>
      <c r="O641" s="256"/>
      <c r="P641" s="256"/>
      <c r="Q641" s="256"/>
      <c r="R641" s="256"/>
      <c r="S641" s="256"/>
      <c r="T641" s="256"/>
      <c r="U641" s="256"/>
      <c r="V641" s="256"/>
      <c r="W641" s="256"/>
      <c r="X641" s="256"/>
      <c r="Y641" s="256"/>
      <c r="Z641" s="256"/>
      <c r="AA641" s="256"/>
      <c r="AB641" s="256"/>
      <c r="AC641" s="256"/>
      <c r="AD641" s="256"/>
      <c r="AE641" s="256"/>
      <c r="AF641" s="256"/>
      <c r="AG641" s="570"/>
      <c r="AH641" s="570"/>
      <c r="AI641" s="570"/>
      <c r="AJ641" s="570"/>
      <c r="AK641" s="570"/>
      <c r="AL641" s="570"/>
      <c r="AM641" s="570"/>
      <c r="AN641" s="570"/>
      <c r="AO641" s="570"/>
      <c r="AP641" s="570"/>
      <c r="AR641" s="571" t="b">
        <f t="shared" si="160"/>
        <v>0</v>
      </c>
      <c r="AS641" s="571"/>
      <c r="AT641" s="571"/>
      <c r="AU641" s="282" t="s">
        <v>160</v>
      </c>
      <c r="AV641" s="275"/>
      <c r="AX641" s="569" t="str">
        <f>IF(C647="","",C647)</f>
        <v/>
      </c>
      <c r="AY641" s="569"/>
      <c r="AZ641" s="587" t="str">
        <f>IF(E647="","",E647)</f>
        <v/>
      </c>
      <c r="BA641" s="590" t="str">
        <f ca="1">IF(F647="","",F647)</f>
        <v/>
      </c>
      <c r="BB641" s="590"/>
      <c r="BC641" s="590"/>
      <c r="BD641" s="587" t="str">
        <f>IF(I647="","",I647)</f>
        <v/>
      </c>
      <c r="BE641" s="578" t="e">
        <f>IF(#REF!="発電事業者","送電電力（MW）","受電電力（MW）")</f>
        <v>#REF!</v>
      </c>
      <c r="BF641" s="579"/>
      <c r="BG641" s="325" t="str">
        <f>IF(COUNT(BG608,L647)=2,ROUND(BG608*L647/SUM(L639:L648),#REF!),"")</f>
        <v/>
      </c>
      <c r="BH641" s="325" t="str">
        <f>IF(COUNT(BH608,M647)=2,ROUND(BH608*M647/SUM(M639:M648),#REF!),"")</f>
        <v/>
      </c>
      <c r="BI641" s="325" t="str">
        <f>IF(COUNT(BI608,N647)=2,ROUND(BI608*N647/SUM(N639:N648),#REF!),"")</f>
        <v/>
      </c>
      <c r="BJ641" s="325" t="str">
        <f>IF(COUNT(BJ608,O647)=2,ROUND(BJ608*O647/SUM(O639:O648),#REF!),"")</f>
        <v/>
      </c>
      <c r="BK641" s="325" t="str">
        <f>IF(COUNT(BK608,P647)=2,ROUND(BK608*P647/SUM(P639:P648),#REF!),"")</f>
        <v/>
      </c>
      <c r="BL641" s="325" t="str">
        <f>IF(COUNT(BL608,Q647)=2,ROUND(BL608*Q647/SUM(Q639:Q648),#REF!),"")</f>
        <v/>
      </c>
      <c r="BM641" s="325" t="str">
        <f>IF(COUNT(BM608,R647)=2,ROUND(BM608*R647/SUM(R639:R648),#REF!),"")</f>
        <v/>
      </c>
      <c r="BN641" s="325" t="str">
        <f>IF(COUNT(BN608,S647)=2,ROUND(BN608*S647/SUM(S639:S648),#REF!),"")</f>
        <v/>
      </c>
      <c r="BO641" s="325" t="str">
        <f>IF(COUNT(BO608,T647)=2,ROUND(BO608*T647/SUM(T639:T648),#REF!),"")</f>
        <v/>
      </c>
      <c r="BP641" s="325" t="str">
        <f>IF(COUNT(BP608,U647)=2,ROUND(BP608*U647/SUM(U639:U648),#REF!),"")</f>
        <v/>
      </c>
      <c r="BQ641" s="325" t="str">
        <f>IF(COUNT(BQ608,V647)=2,ROUND(BQ608*V647/SUM(V639:V648),#REF!),"")</f>
        <v/>
      </c>
      <c r="BR641" s="325" t="str">
        <f>IF(COUNT(BR608,W647)=2,ROUND(BR608*W647/SUM(W639:W648),#REF!),"")</f>
        <v/>
      </c>
      <c r="BS641" s="569" t="e">
        <f>IF(#REF!="発電事業者","送電電力（MW）","受電電力（MW）")</f>
        <v>#REF!</v>
      </c>
      <c r="BT641" s="569"/>
      <c r="BU641" s="569"/>
      <c r="BV641" s="323" t="s">
        <v>171</v>
      </c>
      <c r="BW641" s="580"/>
      <c r="BX641" s="580"/>
      <c r="BY641" s="325" t="str">
        <f>IF(COUNT(BY608,X647)=2,ROUND(BY608*X647/SUM(X639:X648),#REF!),"")</f>
        <v/>
      </c>
      <c r="BZ641" s="325" t="str">
        <f>IF(COUNT(BZ608,Y647)=2,ROUND(BZ608*Y647/SUM(Y639:Y648),#REF!),"")</f>
        <v/>
      </c>
      <c r="CA641" s="325" t="str">
        <f>IF(COUNT(CA608,Z647)=2,ROUND(CA608*Z647/SUM(Z639:Z648),#REF!),"")</f>
        <v/>
      </c>
      <c r="CB641" s="325" t="str">
        <f>IF(COUNT(CB608,AA647)=2,ROUND(CB608*AA647/SUM(AA639:AA648),#REF!),"")</f>
        <v/>
      </c>
      <c r="CC641" s="325" t="str">
        <f>IF(COUNT(CC608,AB647)=2,ROUND(CC608*AB647/SUM(AB639:AB648),#REF!),"")</f>
        <v/>
      </c>
      <c r="CD641" s="325" t="str">
        <f>IF(COUNT(CD608,AC647)=2,ROUND(CD608*AC647/SUM(AC639:AC648),#REF!),"")</f>
        <v/>
      </c>
      <c r="CE641" s="325" t="str">
        <f>IF(COUNT(CE608,AD647)=2,ROUND(CE608*AD647/SUM(AD639:AD648),#REF!),"")</f>
        <v/>
      </c>
      <c r="CF641" s="325" t="str">
        <f>IF(COUNT(CF608,AE647)=2,ROUND(CF608*AE647/SUM(AE639:AE648),#REF!),"")</f>
        <v/>
      </c>
      <c r="CG641" s="325" t="str">
        <f>IF(COUNT(CG608,AF647)=2,ROUND(CG608*AF647/SUM(AF639:AF648),#REF!),"")</f>
        <v/>
      </c>
      <c r="CH641" s="563" t="s">
        <v>117</v>
      </c>
      <c r="CI641" s="563"/>
      <c r="CJ641" s="563"/>
      <c r="CK641" s="563"/>
      <c r="CL641" s="563"/>
      <c r="CM641" s="563"/>
      <c r="CN641" s="563"/>
      <c r="CO641" s="563"/>
      <c r="CP641" s="563"/>
      <c r="CQ641" s="563"/>
    </row>
    <row r="642" spans="3:95" s="243" customFormat="1" ht="13.5" customHeight="1">
      <c r="C642" s="568"/>
      <c r="D642" s="568"/>
      <c r="E642" s="324"/>
      <c r="F642" s="569" t="str">
        <f t="shared" ca="1" si="161"/>
        <v/>
      </c>
      <c r="G642" s="569"/>
      <c r="H642" s="569"/>
      <c r="I642" s="323" t="str">
        <f>IF(E642="","",E603)</f>
        <v/>
      </c>
      <c r="J642" s="569" t="e">
        <f>J637&amp;"４"</f>
        <v>#REF!</v>
      </c>
      <c r="K642" s="569"/>
      <c r="L642" s="256"/>
      <c r="M642" s="256"/>
      <c r="N642" s="256"/>
      <c r="O642" s="256"/>
      <c r="P642" s="256"/>
      <c r="Q642" s="256"/>
      <c r="R642" s="256"/>
      <c r="S642" s="256"/>
      <c r="T642" s="256"/>
      <c r="U642" s="256"/>
      <c r="V642" s="256"/>
      <c r="W642" s="256"/>
      <c r="X642" s="256"/>
      <c r="Y642" s="256"/>
      <c r="Z642" s="256"/>
      <c r="AA642" s="256"/>
      <c r="AB642" s="256"/>
      <c r="AC642" s="256"/>
      <c r="AD642" s="256"/>
      <c r="AE642" s="256"/>
      <c r="AF642" s="256"/>
      <c r="AG642" s="570"/>
      <c r="AH642" s="570"/>
      <c r="AI642" s="570"/>
      <c r="AJ642" s="570"/>
      <c r="AK642" s="570"/>
      <c r="AL642" s="570"/>
      <c r="AM642" s="570"/>
      <c r="AN642" s="570"/>
      <c r="AO642" s="570"/>
      <c r="AP642" s="570"/>
      <c r="AR642" s="571" t="b">
        <f t="shared" si="160"/>
        <v>0</v>
      </c>
      <c r="AS642" s="571"/>
      <c r="AT642" s="571"/>
      <c r="AU642" s="282" t="s">
        <v>160</v>
      </c>
      <c r="AV642" s="275"/>
      <c r="AX642" s="569"/>
      <c r="AY642" s="569"/>
      <c r="AZ642" s="588"/>
      <c r="BA642" s="590"/>
      <c r="BB642" s="590"/>
      <c r="BC642" s="590"/>
      <c r="BD642" s="588"/>
      <c r="BE642" s="583"/>
      <c r="BF642" s="584"/>
      <c r="BG642" s="259"/>
      <c r="BH642" s="259"/>
      <c r="BI642" s="259"/>
      <c r="BJ642" s="259"/>
      <c r="BK642" s="259"/>
      <c r="BL642" s="259"/>
      <c r="BM642" s="259"/>
      <c r="BN642" s="259"/>
      <c r="BO642" s="259"/>
      <c r="BP642" s="259"/>
      <c r="BQ642" s="259"/>
      <c r="BR642" s="259"/>
      <c r="BS642" s="569"/>
      <c r="BT642" s="569"/>
      <c r="BU642" s="569"/>
      <c r="BV642" s="323" t="s">
        <v>172</v>
      </c>
      <c r="BW642" s="581"/>
      <c r="BX642" s="581"/>
      <c r="BY642" s="325" t="str">
        <f>IF(COUNT(BY609,X647)=2,ROUND(BY609*X647/SUM(X639:X648),#REF!),"")</f>
        <v/>
      </c>
      <c r="BZ642" s="325" t="str">
        <f>IF(COUNT(BZ609,Y647)=2,ROUND(BZ609*Y647/SUM(Y639:Y648),#REF!),"")</f>
        <v/>
      </c>
      <c r="CA642" s="325" t="str">
        <f>IF(COUNT(CA609,Z647)=2,ROUND(CA609*Z647/SUM(Z639:Z648),#REF!),"")</f>
        <v/>
      </c>
      <c r="CB642" s="325" t="str">
        <f>IF(COUNT(CB609,AA647)=2,ROUND(CB609*AA647/SUM(AA639:AA648),#REF!),"")</f>
        <v/>
      </c>
      <c r="CC642" s="325" t="str">
        <f>IF(COUNT(CC609,AB647)=2,ROUND(CC609*AB647/SUM(AB639:AB648),#REF!),"")</f>
        <v/>
      </c>
      <c r="CD642" s="325" t="str">
        <f>IF(COUNT(CD609,AC647)=2,ROUND(CD609*AC647/SUM(AC639:AC648),#REF!),"")</f>
        <v/>
      </c>
      <c r="CE642" s="325" t="str">
        <f>IF(COUNT(CE609,AD647)=2,ROUND(CE609*AD647/SUM(AD639:AD648),#REF!),"")</f>
        <v/>
      </c>
      <c r="CF642" s="325" t="str">
        <f>IF(COUNT(CF609,AE647)=2,ROUND(CF609*AE647/SUM(AE639:AE648),#REF!),"")</f>
        <v/>
      </c>
      <c r="CG642" s="325" t="str">
        <f>IF(COUNT(CG609,AF647)=2,ROUND(CG609*AF647/SUM(AF639:AF648),#REF!),"")</f>
        <v/>
      </c>
      <c r="CH642" s="564" t="str">
        <f>IF(CH641="","",CH641)</f>
        <v>風力</v>
      </c>
      <c r="CI642" s="564"/>
      <c r="CJ642" s="564"/>
      <c r="CK642" s="564"/>
      <c r="CL642" s="564"/>
      <c r="CM642" s="564"/>
      <c r="CN642" s="564"/>
      <c r="CO642" s="564"/>
      <c r="CP642" s="564"/>
      <c r="CQ642" s="564"/>
    </row>
    <row r="643" spans="3:95" s="243" customFormat="1" ht="13.5" customHeight="1">
      <c r="C643" s="568"/>
      <c r="D643" s="568"/>
      <c r="E643" s="324"/>
      <c r="F643" s="569" t="str">
        <f t="shared" ca="1" si="161"/>
        <v/>
      </c>
      <c r="G643" s="569"/>
      <c r="H643" s="569"/>
      <c r="I643" s="323" t="str">
        <f>IF(E643="","",E603)</f>
        <v/>
      </c>
      <c r="J643" s="569" t="e">
        <f>J637&amp;"５"</f>
        <v>#REF!</v>
      </c>
      <c r="K643" s="569"/>
      <c r="L643" s="256"/>
      <c r="M643" s="256"/>
      <c r="N643" s="256"/>
      <c r="O643" s="256"/>
      <c r="P643" s="256"/>
      <c r="Q643" s="256"/>
      <c r="R643" s="256"/>
      <c r="S643" s="256"/>
      <c r="T643" s="256"/>
      <c r="U643" s="256"/>
      <c r="V643" s="256"/>
      <c r="W643" s="256"/>
      <c r="X643" s="256"/>
      <c r="Y643" s="256"/>
      <c r="Z643" s="256"/>
      <c r="AA643" s="256"/>
      <c r="AB643" s="256"/>
      <c r="AC643" s="256"/>
      <c r="AD643" s="256"/>
      <c r="AE643" s="256"/>
      <c r="AF643" s="256"/>
      <c r="AG643" s="570"/>
      <c r="AH643" s="570"/>
      <c r="AI643" s="570"/>
      <c r="AJ643" s="570"/>
      <c r="AK643" s="570"/>
      <c r="AL643" s="570"/>
      <c r="AM643" s="570"/>
      <c r="AN643" s="570"/>
      <c r="AO643" s="570"/>
      <c r="AP643" s="570"/>
      <c r="AR643" s="571" t="b">
        <f t="shared" si="160"/>
        <v>0</v>
      </c>
      <c r="AS643" s="571"/>
      <c r="AT643" s="571"/>
      <c r="AU643" s="282" t="s">
        <v>160</v>
      </c>
      <c r="AV643" s="275"/>
      <c r="AX643" s="569"/>
      <c r="AY643" s="569"/>
      <c r="AZ643" s="589"/>
      <c r="BA643" s="590"/>
      <c r="BB643" s="590"/>
      <c r="BC643" s="590"/>
      <c r="BD643" s="589"/>
      <c r="BE643" s="585" t="e">
        <f>IF(#REF!="発電事業者","月間送電電力量（GWh）","月間受電電力量（GWh）")</f>
        <v>#REF!</v>
      </c>
      <c r="BF643" s="586"/>
      <c r="BG643" s="325" t="str">
        <f>IF(COUNT(BG610,L647)=2,ROUND(BG610*L647/SUM(L639:L648),#REF!),"")</f>
        <v/>
      </c>
      <c r="BH643" s="325" t="str">
        <f>IF(COUNT(BH610,M647)=2,ROUND(BH610*M647/SUM(M639:M648),#REF!),"")</f>
        <v/>
      </c>
      <c r="BI643" s="325" t="str">
        <f>IF(COUNT(BI610,N647)=2,ROUND(BI610*N647/SUM(N639:N648),#REF!),"")</f>
        <v/>
      </c>
      <c r="BJ643" s="325" t="str">
        <f>IF(COUNT(BJ610,O647)=2,ROUND(BJ610*O647/SUM(O639:O648),#REF!),"")</f>
        <v/>
      </c>
      <c r="BK643" s="325" t="str">
        <f>IF(COUNT(BK610,P647)=2,ROUND(BK610*P647/SUM(P639:P648),#REF!),"")</f>
        <v/>
      </c>
      <c r="BL643" s="325" t="str">
        <f>IF(COUNT(BL610,Q647)=2,ROUND(BL610*Q647/SUM(Q639:Q648),#REF!),"")</f>
        <v/>
      </c>
      <c r="BM643" s="325" t="str">
        <f>IF(COUNT(BM610,R647)=2,ROUND(BM610*R647/SUM(R639:R648),#REF!),"")</f>
        <v/>
      </c>
      <c r="BN643" s="325" t="str">
        <f>IF(COUNT(BN610,S647)=2,ROUND(BN610*S647/SUM(S639:S648),#REF!),"")</f>
        <v/>
      </c>
      <c r="BO643" s="325" t="str">
        <f>IF(COUNT(BO610,T647)=2,ROUND(BO610*T647/SUM(T639:T648),#REF!),"")</f>
        <v/>
      </c>
      <c r="BP643" s="325" t="str">
        <f>IF(COUNT(BP610,U647)=2,ROUND(BP610*U647/SUM(U639:U648),#REF!),"")</f>
        <v/>
      </c>
      <c r="BQ643" s="325" t="str">
        <f>IF(COUNT(BQ610,V647)=2,ROUND(BQ610*V647/SUM(V639:V648),#REF!),"")</f>
        <v/>
      </c>
      <c r="BR643" s="325" t="str">
        <f>IF(COUNT(BR610,W647)=2,ROUND(BR610*W647/SUM(W639:W648),#REF!),"")</f>
        <v/>
      </c>
      <c r="BS643" s="569" t="e">
        <f>IF(#REF!="発電事業者","年間送電電力量（GWh）","年間受電電力量（GWh）")</f>
        <v>#REF!</v>
      </c>
      <c r="BT643" s="569"/>
      <c r="BU643" s="569"/>
      <c r="BV643" s="323" t="s">
        <v>25</v>
      </c>
      <c r="BW643" s="582"/>
      <c r="BX643" s="582"/>
      <c r="BY643" s="325" t="str">
        <f>IF(COUNT(BY610,X647)=2,ROUND(BY610*X647/SUM(X639:X648),#REF!),"")</f>
        <v/>
      </c>
      <c r="BZ643" s="325" t="str">
        <f>IF(COUNT(BZ610,Y647)=2,ROUND(BZ610*Y647/SUM(Y639:Y648),#REF!),"")</f>
        <v/>
      </c>
      <c r="CA643" s="325" t="str">
        <f>IF(COUNT(CA610,Z647)=2,ROUND(CA610*Z647/SUM(Z639:Z648),#REF!),"")</f>
        <v/>
      </c>
      <c r="CB643" s="325" t="str">
        <f>IF(COUNT(CB610,AA647)=2,ROUND(CB610*AA647/SUM(AA639:AA648),#REF!),"")</f>
        <v/>
      </c>
      <c r="CC643" s="325" t="str">
        <f>IF(COUNT(CC610,AB647)=2,ROUND(CC610*AB647/SUM(AB639:AB648),#REF!),"")</f>
        <v/>
      </c>
      <c r="CD643" s="325" t="str">
        <f>IF(COUNT(CD610,AC647)=2,ROUND(CD610*AC647/SUM(AC639:AC648),#REF!),"")</f>
        <v/>
      </c>
      <c r="CE643" s="325" t="str">
        <f>IF(COUNT(CE610,AD647)=2,ROUND(CE610*AD647/SUM(AD639:AD648),#REF!),"")</f>
        <v/>
      </c>
      <c r="CF643" s="325" t="str">
        <f>IF(COUNT(CF610,AE647)=2,ROUND(CF610*AE647/SUM(AE639:AE648),#REF!),"")</f>
        <v/>
      </c>
      <c r="CG643" s="325" t="str">
        <f>IF(COUNT(CG610,AF647)=2,ROUND(CG610*AF647/SUM(AF639:AF648),#REF!),"")</f>
        <v/>
      </c>
      <c r="CH643" s="565" t="str">
        <f>IF(COUNTA(AG647)=0,"",AG647)</f>
        <v/>
      </c>
      <c r="CI643" s="565"/>
      <c r="CJ643" s="565"/>
      <c r="CK643" s="565"/>
      <c r="CL643" s="565"/>
      <c r="CM643" s="565"/>
      <c r="CN643" s="565"/>
      <c r="CO643" s="565"/>
      <c r="CP643" s="565"/>
      <c r="CQ643" s="565"/>
    </row>
    <row r="644" spans="3:95" s="243" customFormat="1" ht="13.5" customHeight="1">
      <c r="C644" s="568"/>
      <c r="D644" s="568"/>
      <c r="E644" s="324"/>
      <c r="F644" s="569" t="str">
        <f t="shared" ca="1" si="161"/>
        <v/>
      </c>
      <c r="G644" s="569"/>
      <c r="H644" s="569"/>
      <c r="I644" s="323" t="str">
        <f>IF(E644="","",E603)</f>
        <v/>
      </c>
      <c r="J644" s="569" t="e">
        <f>J637&amp;"６"</f>
        <v>#REF!</v>
      </c>
      <c r="K644" s="569"/>
      <c r="L644" s="256"/>
      <c r="M644" s="256"/>
      <c r="N644" s="256"/>
      <c r="O644" s="256"/>
      <c r="P644" s="256"/>
      <c r="Q644" s="256"/>
      <c r="R644" s="256"/>
      <c r="S644" s="256"/>
      <c r="T644" s="256"/>
      <c r="U644" s="256"/>
      <c r="V644" s="256"/>
      <c r="W644" s="256"/>
      <c r="X644" s="256"/>
      <c r="Y644" s="256"/>
      <c r="Z644" s="256"/>
      <c r="AA644" s="256"/>
      <c r="AB644" s="256"/>
      <c r="AC644" s="256"/>
      <c r="AD644" s="256"/>
      <c r="AE644" s="256"/>
      <c r="AF644" s="256"/>
      <c r="AG644" s="570"/>
      <c r="AH644" s="570"/>
      <c r="AI644" s="570"/>
      <c r="AJ644" s="570"/>
      <c r="AK644" s="570"/>
      <c r="AL644" s="570"/>
      <c r="AM644" s="570"/>
      <c r="AN644" s="570"/>
      <c r="AO644" s="570"/>
      <c r="AP644" s="570"/>
      <c r="AR644" s="571" t="b">
        <f t="shared" si="160"/>
        <v>0</v>
      </c>
      <c r="AS644" s="571"/>
      <c r="AT644" s="571"/>
      <c r="AU644" s="282" t="s">
        <v>160</v>
      </c>
      <c r="AV644" s="275"/>
      <c r="AX644" s="569" t="str">
        <f>IF(C648="","",C648)</f>
        <v>自者保有電源</v>
      </c>
      <c r="AY644" s="569"/>
      <c r="AZ644" s="587" t="str">
        <f>IF(E648="","",E648)</f>
        <v/>
      </c>
      <c r="BA644" s="590" t="str">
        <f>IF(F648="","",F648)</f>
        <v/>
      </c>
      <c r="BB644" s="590"/>
      <c r="BC644" s="590"/>
      <c r="BD644" s="587" t="str">
        <f>IF(I648="","",I648)</f>
        <v/>
      </c>
      <c r="BE644" s="578" t="e">
        <f>IF(#REF!="発電事業者","送電電力（MW）","受電電力（MW）")</f>
        <v>#REF!</v>
      </c>
      <c r="BF644" s="579"/>
      <c r="BG644" s="325" t="str">
        <f>IF(COUNT(BG608,L648)=2,ROUND(BG608*L648/SUM(L639:L648),#REF!),"")</f>
        <v/>
      </c>
      <c r="BH644" s="325" t="str">
        <f>IF(COUNT(BH608,M648)=2,ROUND(BH608*M648/SUM(M639:M648),#REF!),"")</f>
        <v/>
      </c>
      <c r="BI644" s="325" t="str">
        <f>IF(COUNT(BI608,N648)=2,ROUND(BI608*N648/SUM(N639:N648),#REF!),"")</f>
        <v/>
      </c>
      <c r="BJ644" s="325" t="str">
        <f>IF(COUNT(BJ608,O648)=2,ROUND(BJ608*O648/SUM(O639:O648),#REF!),"")</f>
        <v/>
      </c>
      <c r="BK644" s="325" t="str">
        <f>IF(COUNT(BK608,P648)=2,ROUND(BK608*P648/SUM(P639:P648),#REF!),"")</f>
        <v/>
      </c>
      <c r="BL644" s="325" t="str">
        <f>IF(COUNT(BL608,Q648)=2,ROUND(BL608*Q648/SUM(Q639:Q648),#REF!),"")</f>
        <v/>
      </c>
      <c r="BM644" s="325" t="str">
        <f>IF(COUNT(BM608,R648)=2,ROUND(BM608*R648/SUM(R639:R648),#REF!),"")</f>
        <v/>
      </c>
      <c r="BN644" s="325" t="str">
        <f>IF(COUNT(BN608,S648)=2,ROUND(BN608*S648/SUM(S639:S648),#REF!),"")</f>
        <v/>
      </c>
      <c r="BO644" s="325" t="str">
        <f>IF(COUNT(BO608,T648)=2,ROUND(BO608*T648/SUM(T639:T648),#REF!),"")</f>
        <v/>
      </c>
      <c r="BP644" s="325" t="str">
        <f>IF(COUNT(BP608,U648)=2,ROUND(BP608*U648/SUM(U639:U648),#REF!),"")</f>
        <v/>
      </c>
      <c r="BQ644" s="325" t="str">
        <f>IF(COUNT(BQ608,V648)=2,ROUND(BQ608*V648/SUM(V639:V648),#REF!),"")</f>
        <v/>
      </c>
      <c r="BR644" s="325" t="str">
        <f>IF(COUNT(BR608,W648)=2,ROUND(BR608*W648/SUM(W639:W648),#REF!),"")</f>
        <v/>
      </c>
      <c r="BS644" s="569" t="e">
        <f>IF(#REF!="発電事業者","送電電力（MW）","受電電力（MW）")</f>
        <v>#REF!</v>
      </c>
      <c r="BT644" s="569"/>
      <c r="BU644" s="569"/>
      <c r="BV644" s="323" t="s">
        <v>171</v>
      </c>
      <c r="BW644" s="355" t="str">
        <f>IF(F636=0,IF(COUNT(BW608,I648)=2,ROUND(BW608*I648/100,#REF!),""),IF(COUNT(BW608,I648)=2,ROUND(BW608*I648/L611,#REF!),""))</f>
        <v/>
      </c>
      <c r="BX644" s="580"/>
      <c r="BY644" s="325" t="str">
        <f>IF(COUNT(BY608,X648)=2,ROUND(BY608*X648/SUM(X639:X648),#REF!),"")</f>
        <v/>
      </c>
      <c r="BZ644" s="325" t="str">
        <f>IF(COUNT(BZ608,Y648)=2,ROUND(BZ608*Y648/SUM(Y639:Y648),#REF!),"")</f>
        <v/>
      </c>
      <c r="CA644" s="325" t="str">
        <f>IF(COUNT(CA608,Z648)=2,ROUND(CA608*Z648/SUM(Z639:Z648),#REF!),"")</f>
        <v/>
      </c>
      <c r="CB644" s="325" t="str">
        <f>IF(COUNT(CB608,AA648)=2,ROUND(CB608*AA648/SUM(AA639:AA648),#REF!),"")</f>
        <v/>
      </c>
      <c r="CC644" s="325" t="str">
        <f>IF(COUNT(CC608,AB648)=2,ROUND(CC608*AB648/SUM(AB639:AB648),#REF!),"")</f>
        <v/>
      </c>
      <c r="CD644" s="325" t="str">
        <f>IF(COUNT(CD608,AC648)=2,ROUND(CD608*AC648/SUM(AC639:AC648),#REF!),"")</f>
        <v/>
      </c>
      <c r="CE644" s="325" t="str">
        <f>IF(COUNT(CE608,AD648)=2,ROUND(CE608*AD648/SUM(AD639:AD648),#REF!),"")</f>
        <v/>
      </c>
      <c r="CF644" s="325" t="str">
        <f>IF(COUNT(CF608,AE648)=2,ROUND(CF608*AE648/SUM(AE639:AE648),#REF!),"")</f>
        <v/>
      </c>
      <c r="CG644" s="325" t="str">
        <f>IF(COUNT(CG608,AF648)=2,ROUND(CG608*AF648/SUM(AF639:AF648),#REF!),"")</f>
        <v/>
      </c>
      <c r="CH644" s="563" t="s">
        <v>117</v>
      </c>
      <c r="CI644" s="563"/>
      <c r="CJ644" s="563"/>
      <c r="CK644" s="563"/>
      <c r="CL644" s="563"/>
      <c r="CM644" s="563"/>
      <c r="CN644" s="563"/>
      <c r="CO644" s="563"/>
      <c r="CP644" s="563"/>
      <c r="CQ644" s="563"/>
    </row>
    <row r="645" spans="3:95" s="243" customFormat="1" ht="13.5" customHeight="1">
      <c r="C645" s="568"/>
      <c r="D645" s="568"/>
      <c r="E645" s="324"/>
      <c r="F645" s="569" t="str">
        <f t="shared" ca="1" si="161"/>
        <v/>
      </c>
      <c r="G645" s="569"/>
      <c r="H645" s="569"/>
      <c r="I645" s="323" t="str">
        <f>IF(E645="","",E603)</f>
        <v/>
      </c>
      <c r="J645" s="569" t="e">
        <f>J637&amp;"７"</f>
        <v>#REF!</v>
      </c>
      <c r="K645" s="569"/>
      <c r="L645" s="256"/>
      <c r="M645" s="256"/>
      <c r="N645" s="256"/>
      <c r="O645" s="256"/>
      <c r="P645" s="256"/>
      <c r="Q645" s="256"/>
      <c r="R645" s="256"/>
      <c r="S645" s="256"/>
      <c r="T645" s="256"/>
      <c r="U645" s="256"/>
      <c r="V645" s="256"/>
      <c r="W645" s="256"/>
      <c r="X645" s="256"/>
      <c r="Y645" s="256"/>
      <c r="Z645" s="256"/>
      <c r="AA645" s="256"/>
      <c r="AB645" s="256"/>
      <c r="AC645" s="256"/>
      <c r="AD645" s="256"/>
      <c r="AE645" s="256"/>
      <c r="AF645" s="256"/>
      <c r="AG645" s="570"/>
      <c r="AH645" s="570"/>
      <c r="AI645" s="570"/>
      <c r="AJ645" s="570"/>
      <c r="AK645" s="570"/>
      <c r="AL645" s="570"/>
      <c r="AM645" s="570"/>
      <c r="AN645" s="570"/>
      <c r="AO645" s="570"/>
      <c r="AP645" s="570"/>
      <c r="AR645" s="571" t="b">
        <f t="shared" si="160"/>
        <v>0</v>
      </c>
      <c r="AS645" s="571"/>
      <c r="AT645" s="571"/>
      <c r="AU645" s="282" t="s">
        <v>160</v>
      </c>
      <c r="AV645" s="275"/>
      <c r="AX645" s="569"/>
      <c r="AY645" s="569"/>
      <c r="AZ645" s="588"/>
      <c r="BA645" s="590"/>
      <c r="BB645" s="590"/>
      <c r="BC645" s="590"/>
      <c r="BD645" s="588"/>
      <c r="BE645" s="583"/>
      <c r="BF645" s="584"/>
      <c r="BG645" s="259"/>
      <c r="BH645" s="259"/>
      <c r="BI645" s="259"/>
      <c r="BJ645" s="259"/>
      <c r="BK645" s="259"/>
      <c r="BL645" s="259"/>
      <c r="BM645" s="259"/>
      <c r="BN645" s="259"/>
      <c r="BO645" s="259"/>
      <c r="BP645" s="259"/>
      <c r="BQ645" s="259"/>
      <c r="BR645" s="259"/>
      <c r="BS645" s="569"/>
      <c r="BT645" s="569"/>
      <c r="BU645" s="569"/>
      <c r="BV645" s="323" t="s">
        <v>172</v>
      </c>
      <c r="BW645" s="355" t="str">
        <f>IF(F636=0,IF(COUNT(BW609,F648)=2,ROUND(BW609*F648/100,#REF!),""),IF(COUNT(BW609,F648)=2,ROUND(BW609*F648/Q609,#REF!),""))</f>
        <v/>
      </c>
      <c r="BX645" s="581"/>
      <c r="BY645" s="325" t="str">
        <f>IF(COUNT(BY609,X648)=2,ROUND(BY609*X648/SUM(X639:X648),#REF!),"")</f>
        <v/>
      </c>
      <c r="BZ645" s="325" t="str">
        <f>IF(COUNT(BZ609,Y648)=2,ROUND(BZ609*Y648/SUM(Y639:Y648),#REF!),"")</f>
        <v/>
      </c>
      <c r="CA645" s="325" t="str">
        <f>IF(COUNT(CA609,Z648)=2,ROUND(CA609*Z648/SUM(Z639:Z648),#REF!),"")</f>
        <v/>
      </c>
      <c r="CB645" s="325" t="str">
        <f>IF(COUNT(CB609,AA648)=2,ROUND(CB609*AA648/SUM(AA639:AA648),#REF!),"")</f>
        <v/>
      </c>
      <c r="CC645" s="325" t="str">
        <f>IF(COUNT(CC609,AB648)=2,ROUND(CC609*AB648/SUM(AB639:AB648),#REF!),"")</f>
        <v/>
      </c>
      <c r="CD645" s="325" t="str">
        <f>IF(COUNT(CD609,AC648)=2,ROUND(CD609*AC648/SUM(AC639:AC648),#REF!),"")</f>
        <v/>
      </c>
      <c r="CE645" s="325" t="str">
        <f>IF(COUNT(CE609,AD648)=2,ROUND(CE609*AD648/SUM(AD639:AD648),#REF!),"")</f>
        <v/>
      </c>
      <c r="CF645" s="325" t="str">
        <f>IF(COUNT(CF609,AE648)=2,ROUND(CF609*AE648/SUM(AE639:AE648),#REF!),"")</f>
        <v/>
      </c>
      <c r="CG645" s="325" t="str">
        <f>IF(COUNT(CG609,AF648)=2,ROUND(CG609*AF648/SUM(AF639:AF648),#REF!),"")</f>
        <v/>
      </c>
      <c r="CH645" s="564" t="str">
        <f>IF(CH644="","",CH644)</f>
        <v>風力</v>
      </c>
      <c r="CI645" s="564"/>
      <c r="CJ645" s="564"/>
      <c r="CK645" s="564"/>
      <c r="CL645" s="564"/>
      <c r="CM645" s="564"/>
      <c r="CN645" s="564"/>
      <c r="CO645" s="564"/>
      <c r="CP645" s="564"/>
      <c r="CQ645" s="564"/>
    </row>
    <row r="646" spans="3:95" s="243" customFormat="1" ht="13.5" customHeight="1">
      <c r="C646" s="568"/>
      <c r="D646" s="568"/>
      <c r="E646" s="324"/>
      <c r="F646" s="569" t="str">
        <f t="shared" ca="1" si="161"/>
        <v/>
      </c>
      <c r="G646" s="569"/>
      <c r="H646" s="569"/>
      <c r="I646" s="323" t="str">
        <f>IF(E646="","",E603)</f>
        <v/>
      </c>
      <c r="J646" s="569" t="e">
        <f>J637&amp;"８"</f>
        <v>#REF!</v>
      </c>
      <c r="K646" s="569"/>
      <c r="L646" s="256"/>
      <c r="M646" s="256"/>
      <c r="N646" s="256"/>
      <c r="O646" s="256"/>
      <c r="P646" s="256"/>
      <c r="Q646" s="256"/>
      <c r="R646" s="256"/>
      <c r="S646" s="256"/>
      <c r="T646" s="256"/>
      <c r="U646" s="256"/>
      <c r="V646" s="256"/>
      <c r="W646" s="256"/>
      <c r="X646" s="256"/>
      <c r="Y646" s="256"/>
      <c r="Z646" s="256"/>
      <c r="AA646" s="256"/>
      <c r="AB646" s="256"/>
      <c r="AC646" s="256"/>
      <c r="AD646" s="256"/>
      <c r="AE646" s="256"/>
      <c r="AF646" s="256"/>
      <c r="AG646" s="570"/>
      <c r="AH646" s="570"/>
      <c r="AI646" s="570"/>
      <c r="AJ646" s="570"/>
      <c r="AK646" s="570"/>
      <c r="AL646" s="570"/>
      <c r="AM646" s="570"/>
      <c r="AN646" s="570"/>
      <c r="AO646" s="570"/>
      <c r="AP646" s="570"/>
      <c r="AR646" s="571" t="b">
        <f t="shared" si="160"/>
        <v>0</v>
      </c>
      <c r="AS646" s="571"/>
      <c r="AT646" s="571"/>
      <c r="AU646" s="282" t="s">
        <v>160</v>
      </c>
      <c r="AV646" s="257"/>
      <c r="AX646" s="569"/>
      <c r="AY646" s="569"/>
      <c r="AZ646" s="589"/>
      <c r="BA646" s="590"/>
      <c r="BB646" s="590"/>
      <c r="BC646" s="590"/>
      <c r="BD646" s="589"/>
      <c r="BE646" s="585" t="e">
        <f>IF(#REF!="発電事業者","月間送電電力量（GWh）","月間受電電力量（GWh）")</f>
        <v>#REF!</v>
      </c>
      <c r="BF646" s="586"/>
      <c r="BG646" s="297" t="str">
        <f>IF(COUNT(BG610,L648)=2,ROUND(BG610*L648/SUM(L639:L648),#REF!),"")</f>
        <v/>
      </c>
      <c r="BH646" s="297" t="str">
        <f>IF(COUNT(BH610,M648)=2,ROUND(BH610*M648/SUM(M639:M648),#REF!),"")</f>
        <v/>
      </c>
      <c r="BI646" s="297" t="str">
        <f>IF(COUNT(BI610,N648)=2,ROUND(BI610*N648/SUM(N639:N648),#REF!),"")</f>
        <v/>
      </c>
      <c r="BJ646" s="297" t="str">
        <f>IF(COUNT(BJ610,O648)=2,ROUND(BJ610*O648/SUM(O639:O648),#REF!),"")</f>
        <v/>
      </c>
      <c r="BK646" s="297" t="str">
        <f>IF(COUNT(BK610,P648)=2,ROUND(BK610*P648/SUM(P639:P648),#REF!),"")</f>
        <v/>
      </c>
      <c r="BL646" s="297" t="str">
        <f>IF(COUNT(BL610,Q648)=2,ROUND(BL610*Q648/SUM(Q639:Q648),#REF!),"")</f>
        <v/>
      </c>
      <c r="BM646" s="297" t="str">
        <f>IF(COUNT(BM610,R648)=2,ROUND(BM610*R648/SUM(R639:R648),#REF!),"")</f>
        <v/>
      </c>
      <c r="BN646" s="297" t="str">
        <f>IF(COUNT(BN610,S648)=2,ROUND(BN610*S648/SUM(S639:S648),#REF!),"")</f>
        <v/>
      </c>
      <c r="BO646" s="297" t="str">
        <f>IF(COUNT(BO610,T648)=2,ROUND(BO610*T648/SUM(T639:T648),#REF!),"")</f>
        <v/>
      </c>
      <c r="BP646" s="297" t="str">
        <f>IF(COUNT(BP610,U648)=2,ROUND(BP610*U648/SUM(U639:U648),#REF!),"")</f>
        <v/>
      </c>
      <c r="BQ646" s="297" t="str">
        <f>IF(COUNT(BQ610,V648)=2,ROUND(BQ610*V648/SUM(V639:V648),#REF!),"")</f>
        <v/>
      </c>
      <c r="BR646" s="297" t="str">
        <f>IF(COUNT(BR610,W648)=2,ROUND(BR610*W648/SUM(W639:W648),#REF!),"")</f>
        <v/>
      </c>
      <c r="BS646" s="569" t="e">
        <f>IF(#REF!="発電事業者","年間送電電力量（GWh）","年間受電電力量（GWh）")</f>
        <v>#REF!</v>
      </c>
      <c r="BT646" s="569"/>
      <c r="BU646" s="569"/>
      <c r="BV646" s="323" t="s">
        <v>25</v>
      </c>
      <c r="BW646" s="352"/>
      <c r="BX646" s="582"/>
      <c r="BY646" s="297" t="str">
        <f>IF(COUNT(BY610,X648)=2,ROUND(BY610*X648/SUM(X639:X648),#REF!),"")</f>
        <v/>
      </c>
      <c r="BZ646" s="297" t="str">
        <f>IF(COUNT(BZ610,Y648)=2,ROUND(BZ610*Y648/SUM(Y639:Y648),#REF!),"")</f>
        <v/>
      </c>
      <c r="CA646" s="297" t="str">
        <f>IF(COUNT(CA610,Z648)=2,ROUND(CA610*Z648/SUM(Z639:Z648),#REF!),"")</f>
        <v/>
      </c>
      <c r="CB646" s="297" t="str">
        <f>IF(COUNT(CB610,AA648)=2,ROUND(CB610*AA648/SUM(AA639:AA648),#REF!),"")</f>
        <v/>
      </c>
      <c r="CC646" s="297" t="str">
        <f>IF(COUNT(CC610,AB648)=2,ROUND(CC610*AB648/SUM(AB639:AB648),#REF!),"")</f>
        <v/>
      </c>
      <c r="CD646" s="297" t="str">
        <f>IF(COUNT(CD610,AC648)=2,ROUND(CD610*AC648/SUM(AC639:AC648),#REF!),"")</f>
        <v/>
      </c>
      <c r="CE646" s="297" t="str">
        <f>IF(COUNT(CE610,AD648)=2,ROUND(CE610*AD648/SUM(AD639:AD648),#REF!),"")</f>
        <v/>
      </c>
      <c r="CF646" s="297" t="str">
        <f>IF(COUNT(CF610,AE648)=2,ROUND(CF610*AE648/SUM(AE639:AE648),#REF!),"")</f>
        <v/>
      </c>
      <c r="CG646" s="297" t="str">
        <f>IF(COUNT(CG610,AF648)=2,ROUND(CG610*AF648/SUM(AF639:AF648),#REF!),"")</f>
        <v/>
      </c>
      <c r="CH646" s="565" t="str">
        <f>IF(COUNTA(AG648)=0,"",AG648)</f>
        <v/>
      </c>
      <c r="CI646" s="565"/>
      <c r="CJ646" s="565"/>
      <c r="CK646" s="565"/>
      <c r="CL646" s="565"/>
      <c r="CM646" s="565"/>
      <c r="CN646" s="565"/>
      <c r="CO646" s="565"/>
      <c r="CP646" s="565"/>
      <c r="CQ646" s="565"/>
    </row>
    <row r="647" spans="3:95" s="243" customFormat="1" ht="13.5" customHeight="1">
      <c r="C647" s="568"/>
      <c r="D647" s="568"/>
      <c r="E647" s="324"/>
      <c r="F647" s="569" t="str">
        <f t="shared" ca="1" si="161"/>
        <v/>
      </c>
      <c r="G647" s="569"/>
      <c r="H647" s="569"/>
      <c r="I647" s="323" t="str">
        <f>IF(E647="","",E603)</f>
        <v/>
      </c>
      <c r="J647" s="569" t="e">
        <f>J637&amp;"９"</f>
        <v>#REF!</v>
      </c>
      <c r="K647" s="569"/>
      <c r="L647" s="256"/>
      <c r="M647" s="256"/>
      <c r="N647" s="256"/>
      <c r="O647" s="256"/>
      <c r="P647" s="256"/>
      <c r="Q647" s="256"/>
      <c r="R647" s="256"/>
      <c r="S647" s="256"/>
      <c r="T647" s="256"/>
      <c r="U647" s="256"/>
      <c r="V647" s="256"/>
      <c r="W647" s="256"/>
      <c r="X647" s="256"/>
      <c r="Y647" s="256"/>
      <c r="Z647" s="256"/>
      <c r="AA647" s="256"/>
      <c r="AB647" s="256"/>
      <c r="AC647" s="256"/>
      <c r="AD647" s="256"/>
      <c r="AE647" s="256"/>
      <c r="AF647" s="256"/>
      <c r="AG647" s="570"/>
      <c r="AH647" s="570"/>
      <c r="AI647" s="570"/>
      <c r="AJ647" s="570"/>
      <c r="AK647" s="570"/>
      <c r="AL647" s="570"/>
      <c r="AM647" s="570"/>
      <c r="AN647" s="570"/>
      <c r="AO647" s="570"/>
      <c r="AP647" s="570"/>
      <c r="AR647" s="571" t="b">
        <f t="shared" si="160"/>
        <v>0</v>
      </c>
      <c r="AS647" s="571"/>
      <c r="AT647" s="571"/>
      <c r="AU647" s="282" t="s">
        <v>160</v>
      </c>
      <c r="AV647" s="275"/>
    </row>
    <row r="648" spans="3:95" s="243" customFormat="1" ht="13.5" customHeight="1">
      <c r="C648" s="572" t="s">
        <v>307</v>
      </c>
      <c r="D648" s="573"/>
      <c r="E648" s="353"/>
      <c r="F648" s="574"/>
      <c r="G648" s="575"/>
      <c r="H648" s="576"/>
      <c r="I648" s="354"/>
      <c r="J648" s="577"/>
      <c r="K648" s="577"/>
      <c r="L648" s="308"/>
      <c r="M648" s="308"/>
      <c r="N648" s="308"/>
      <c r="O648" s="308"/>
      <c r="P648" s="308"/>
      <c r="Q648" s="308"/>
      <c r="R648" s="308"/>
      <c r="S648" s="308"/>
      <c r="T648" s="308"/>
      <c r="U648" s="308"/>
      <c r="V648" s="308"/>
      <c r="W648" s="308"/>
      <c r="X648" s="308"/>
      <c r="Y648" s="308"/>
      <c r="Z648" s="308"/>
      <c r="AA648" s="308"/>
      <c r="AB648" s="308"/>
      <c r="AC648" s="308"/>
      <c r="AD648" s="308"/>
      <c r="AE648" s="308"/>
      <c r="AF648" s="308"/>
      <c r="AG648" s="570"/>
      <c r="AH648" s="570"/>
      <c r="AI648" s="570"/>
      <c r="AJ648" s="570"/>
      <c r="AK648" s="570"/>
      <c r="AL648" s="570"/>
      <c r="AM648" s="570"/>
      <c r="AN648" s="570"/>
      <c r="AO648" s="570"/>
      <c r="AP648" s="570"/>
      <c r="AR648" s="571" t="b">
        <f t="shared" si="160"/>
        <v>0</v>
      </c>
      <c r="AS648" s="571"/>
      <c r="AT648" s="571"/>
      <c r="AU648" s="282" t="s">
        <v>160</v>
      </c>
    </row>
    <row r="649" spans="3:95" s="243" customFormat="1" ht="13.5" hidden="1" customHeight="1"/>
    <row r="650" spans="3:95" s="243" customFormat="1" ht="13.5" hidden="1" customHeight="1"/>
    <row r="651" spans="3:95" s="243" customFormat="1" ht="13.5" hidden="1" customHeight="1"/>
    <row r="652" spans="3:95" s="243" customFormat="1" ht="13.5" hidden="1" customHeight="1"/>
    <row r="653" spans="3:95" s="243" customFormat="1" ht="13.5" hidden="1" customHeight="1">
      <c r="AV653" s="268"/>
    </row>
    <row r="654" spans="3:95" s="243" customFormat="1" ht="13.5" hidden="1" customHeight="1">
      <c r="AV654" s="268"/>
    </row>
    <row r="655" spans="3:95" s="243" customFormat="1" ht="13.5" hidden="1" customHeight="1">
      <c r="AV655" s="268"/>
    </row>
    <row r="656" spans="3:95" s="243" customFormat="1" ht="13.5" hidden="1" customHeight="1">
      <c r="AV656" s="268"/>
    </row>
    <row r="657" spans="43:48" s="243" customFormat="1" ht="13.5" hidden="1" customHeight="1">
      <c r="AV657" s="268"/>
    </row>
    <row r="658" spans="43:48" s="243" customFormat="1" ht="13.5" hidden="1" customHeight="1">
      <c r="AV658" s="268"/>
    </row>
    <row r="659" spans="43:48" s="243" customFormat="1" ht="13.5" hidden="1" customHeight="1">
      <c r="AV659" s="268"/>
    </row>
    <row r="660" spans="43:48" s="243" customFormat="1" ht="13.5" hidden="1" customHeight="1">
      <c r="AV660" s="268"/>
    </row>
    <row r="661" spans="43:48" s="243" customFormat="1" ht="13.5" hidden="1" customHeight="1">
      <c r="AV661" s="268"/>
    </row>
    <row r="662" spans="43:48" s="243" customFormat="1" ht="13.5" customHeight="1">
      <c r="AQ662" s="268"/>
      <c r="AR662" s="268"/>
      <c r="AS662" s="268"/>
      <c r="AT662" s="268"/>
      <c r="AU662" s="268"/>
    </row>
  </sheetData>
  <sheetProtection formatCells="0"/>
  <dataConsolidate/>
  <customSheetViews>
    <customSheetView guid="{C0B37949-AEE7-4025-9C63-13C9CCCA9BBA}" scale="55" showPageBreaks="1" showGridLines="0" fitToPage="1" printArea="1" view="pageBreakPreview">
      <pane ySplit="2" topLeftCell="A3" activePane="bottomLeft" state="frozen"/>
      <selection pane="bottomLeft"/>
      <rowBreaks count="9" manualBreakCount="9">
        <brk id="59" min="1" max="44" man="1"/>
        <brk id="116" min="1" max="44" man="1"/>
        <brk id="173" min="1" max="44" man="1"/>
        <brk id="230" min="1" max="44" man="1"/>
        <brk id="287" min="1" max="44" man="1"/>
        <brk id="344" min="1" max="44" man="1"/>
        <brk id="401" min="1" max="44" man="1"/>
        <brk id="458" min="1" max="44" man="1"/>
        <brk id="515" min="1" max="44" man="1"/>
      </rowBreaks>
      <pageMargins left="0.70866141732283472" right="0.70866141732283472" top="0.74803149606299213" bottom="0.74803149606299213" header="0.31496062992125984" footer="0.31496062992125984"/>
      <pageSetup paperSize="9" scale="32" fitToHeight="0" pageOrder="overThenDown" orientation="landscape" r:id="rId1"/>
    </customSheetView>
  </customSheetViews>
  <mergeCells count="3473">
    <mergeCell ref="BD95:BD97"/>
    <mergeCell ref="BA89:BC91"/>
    <mergeCell ref="AG107:AP107"/>
    <mergeCell ref="AG108:AP108"/>
    <mergeCell ref="AG97:AP98"/>
    <mergeCell ref="CT94:CU94"/>
    <mergeCell ref="AX92:AY94"/>
    <mergeCell ref="AZ92:AZ94"/>
    <mergeCell ref="BA92:BC94"/>
    <mergeCell ref="BD92:BD94"/>
    <mergeCell ref="AG101:AP101"/>
    <mergeCell ref="AG102:AP102"/>
    <mergeCell ref="AG103:AP103"/>
    <mergeCell ref="AG104:AP104"/>
    <mergeCell ref="AG105:AP105"/>
    <mergeCell ref="BX95:BX97"/>
    <mergeCell ref="BE96:BF96"/>
    <mergeCell ref="BE97:BF97"/>
    <mergeCell ref="BS97:BU97"/>
    <mergeCell ref="BE102:BF102"/>
    <mergeCell ref="BE105:BF105"/>
    <mergeCell ref="AR103:AT103"/>
    <mergeCell ref="CT92:CU92"/>
    <mergeCell ref="CH90:CQ90"/>
    <mergeCell ref="CH91:CQ91"/>
    <mergeCell ref="BX101:BX103"/>
    <mergeCell ref="BX104:BX106"/>
    <mergeCell ref="BE92:BF92"/>
    <mergeCell ref="BS92:BU93"/>
    <mergeCell ref="BX92:BX94"/>
    <mergeCell ref="BE93:BF93"/>
    <mergeCell ref="BE94:BF94"/>
    <mergeCell ref="AX80:AY82"/>
    <mergeCell ref="AZ80:AZ82"/>
    <mergeCell ref="BA80:BC82"/>
    <mergeCell ref="BD80:BD82"/>
    <mergeCell ref="BE80:BF80"/>
    <mergeCell ref="BS80:BU81"/>
    <mergeCell ref="BX80:BX82"/>
    <mergeCell ref="BE81:BF81"/>
    <mergeCell ref="BE82:BF82"/>
    <mergeCell ref="BS82:BU82"/>
    <mergeCell ref="AX83:AY85"/>
    <mergeCell ref="AZ83:AZ85"/>
    <mergeCell ref="BA83:BC85"/>
    <mergeCell ref="BD83:BD85"/>
    <mergeCell ref="BE83:BF83"/>
    <mergeCell ref="BS83:BU84"/>
    <mergeCell ref="BX83:BX85"/>
    <mergeCell ref="BE84:BF84"/>
    <mergeCell ref="BE85:BF85"/>
    <mergeCell ref="BS94:BU94"/>
    <mergeCell ref="BS101:BU102"/>
    <mergeCell ref="BE77:BF77"/>
    <mergeCell ref="BE101:BF101"/>
    <mergeCell ref="BE88:BF88"/>
    <mergeCell ref="BS88:BU88"/>
    <mergeCell ref="BW86:BW88"/>
    <mergeCell ref="BW89:BW91"/>
    <mergeCell ref="BE89:BF89"/>
    <mergeCell ref="BS89:BU90"/>
    <mergeCell ref="BX89:BX91"/>
    <mergeCell ref="BE90:BF90"/>
    <mergeCell ref="BE91:BF91"/>
    <mergeCell ref="BS91:BU91"/>
    <mergeCell ref="BE86:BF86"/>
    <mergeCell ref="BS86:BU87"/>
    <mergeCell ref="BX86:BX88"/>
    <mergeCell ref="BX98:BX100"/>
    <mergeCell ref="BE99:BF99"/>
    <mergeCell ref="BE100:BF100"/>
    <mergeCell ref="BS100:BU100"/>
    <mergeCell ref="AR102:AT102"/>
    <mergeCell ref="C101:D101"/>
    <mergeCell ref="F101:H101"/>
    <mergeCell ref="J101:K101"/>
    <mergeCell ref="AR101:AT101"/>
    <mergeCell ref="AX101:AY103"/>
    <mergeCell ref="C97:D98"/>
    <mergeCell ref="E97:E98"/>
    <mergeCell ref="F97:H98"/>
    <mergeCell ref="I97:I98"/>
    <mergeCell ref="J97:K98"/>
    <mergeCell ref="L97:W97"/>
    <mergeCell ref="BS85:BU85"/>
    <mergeCell ref="BE95:BF95"/>
    <mergeCell ref="BS95:BU96"/>
    <mergeCell ref="BD89:BD91"/>
    <mergeCell ref="AX86:AY88"/>
    <mergeCell ref="AZ86:AZ88"/>
    <mergeCell ref="BA86:BC88"/>
    <mergeCell ref="BD86:BD88"/>
    <mergeCell ref="BE87:BF87"/>
    <mergeCell ref="AG99:AP99"/>
    <mergeCell ref="AG100:AP100"/>
    <mergeCell ref="BD98:BD100"/>
    <mergeCell ref="BE98:BF98"/>
    <mergeCell ref="BS98:BU99"/>
    <mergeCell ref="AZ101:AZ103"/>
    <mergeCell ref="BA101:BC103"/>
    <mergeCell ref="C100:D100"/>
    <mergeCell ref="AX95:AY97"/>
    <mergeCell ref="AZ95:AZ97"/>
    <mergeCell ref="BA95:BC97"/>
    <mergeCell ref="F100:H100"/>
    <mergeCell ref="AX98:AY100"/>
    <mergeCell ref="AZ98:AZ100"/>
    <mergeCell ref="BA98:BC100"/>
    <mergeCell ref="AX89:AY91"/>
    <mergeCell ref="AZ89:AZ91"/>
    <mergeCell ref="F106:H106"/>
    <mergeCell ref="J106:K106"/>
    <mergeCell ref="AR106:AT106"/>
    <mergeCell ref="BS104:BU105"/>
    <mergeCell ref="BE106:BF106"/>
    <mergeCell ref="BS106:BU106"/>
    <mergeCell ref="C104:D104"/>
    <mergeCell ref="F104:H104"/>
    <mergeCell ref="J104:K104"/>
    <mergeCell ref="AR104:AT104"/>
    <mergeCell ref="C105:D105"/>
    <mergeCell ref="F105:H105"/>
    <mergeCell ref="J105:K105"/>
    <mergeCell ref="AR105:AT105"/>
    <mergeCell ref="AX104:AY106"/>
    <mergeCell ref="AZ104:AZ106"/>
    <mergeCell ref="BA104:BC106"/>
    <mergeCell ref="BD104:BD106"/>
    <mergeCell ref="BE104:BF104"/>
    <mergeCell ref="AG106:AP106"/>
    <mergeCell ref="C103:D103"/>
    <mergeCell ref="F103:H103"/>
    <mergeCell ref="J103:K103"/>
    <mergeCell ref="C102:D102"/>
    <mergeCell ref="F102:H102"/>
    <mergeCell ref="J102:K102"/>
    <mergeCell ref="AX77:AY79"/>
    <mergeCell ref="AZ77:AZ79"/>
    <mergeCell ref="BA77:BC79"/>
    <mergeCell ref="BD77:BD79"/>
    <mergeCell ref="BS75:BV76"/>
    <mergeCell ref="BX75:BX76"/>
    <mergeCell ref="BY75:BY76"/>
    <mergeCell ref="BZ75:BZ76"/>
    <mergeCell ref="CA75:CA76"/>
    <mergeCell ref="CB75:CB76"/>
    <mergeCell ref="AX75:AY76"/>
    <mergeCell ref="AZ75:AZ76"/>
    <mergeCell ref="BA75:BC76"/>
    <mergeCell ref="BD75:BD76"/>
    <mergeCell ref="BE75:BF76"/>
    <mergeCell ref="BG75:BR75"/>
    <mergeCell ref="BS77:BU78"/>
    <mergeCell ref="BE79:BF79"/>
    <mergeCell ref="BS79:BU79"/>
    <mergeCell ref="BE78:BF78"/>
    <mergeCell ref="BX77:BX79"/>
    <mergeCell ref="AF69:AH69"/>
    <mergeCell ref="AF70:AH70"/>
    <mergeCell ref="U69:Z70"/>
    <mergeCell ref="BD101:BD103"/>
    <mergeCell ref="BC70:BF70"/>
    <mergeCell ref="BS70:BU70"/>
    <mergeCell ref="BC71:BR72"/>
    <mergeCell ref="BS71:BU71"/>
    <mergeCell ref="BS72:BU72"/>
    <mergeCell ref="BS68:BU69"/>
    <mergeCell ref="CG66:CG67"/>
    <mergeCell ref="CA66:CA67"/>
    <mergeCell ref="CB66:CB67"/>
    <mergeCell ref="CC66:CC67"/>
    <mergeCell ref="CD66:CD67"/>
    <mergeCell ref="CE66:CE67"/>
    <mergeCell ref="CF66:CF67"/>
    <mergeCell ref="BC66:BF67"/>
    <mergeCell ref="BE103:BF103"/>
    <mergeCell ref="BS103:BU103"/>
    <mergeCell ref="BS66:BV67"/>
    <mergeCell ref="BX66:BX67"/>
    <mergeCell ref="BY66:BY67"/>
    <mergeCell ref="BZ66:BZ67"/>
    <mergeCell ref="BW95:BW97"/>
    <mergeCell ref="BW98:BW100"/>
    <mergeCell ref="BW101:BW103"/>
    <mergeCell ref="CC75:CC76"/>
    <mergeCell ref="CD75:CD76"/>
    <mergeCell ref="CE75:CE76"/>
    <mergeCell ref="CF75:CF76"/>
    <mergeCell ref="CG75:CG76"/>
    <mergeCell ref="AD87:AE88"/>
    <mergeCell ref="AF87:AH87"/>
    <mergeCell ref="C107:D107"/>
    <mergeCell ref="F107:H107"/>
    <mergeCell ref="J107:K107"/>
    <mergeCell ref="AR107:AT107"/>
    <mergeCell ref="C108:D108"/>
    <mergeCell ref="F108:H108"/>
    <mergeCell ref="J108:K108"/>
    <mergeCell ref="AR108:AT108"/>
    <mergeCell ref="AD97:AD98"/>
    <mergeCell ref="AE97:AE98"/>
    <mergeCell ref="AF97:AF98"/>
    <mergeCell ref="C99:D99"/>
    <mergeCell ref="F99:H99"/>
    <mergeCell ref="J99:K99"/>
    <mergeCell ref="X97:X98"/>
    <mergeCell ref="Y97:Y98"/>
    <mergeCell ref="Z97:Z98"/>
    <mergeCell ref="AA97:AA98"/>
    <mergeCell ref="AB97:AB98"/>
    <mergeCell ref="AC97:AC98"/>
    <mergeCell ref="J100:K100"/>
    <mergeCell ref="AR100:AT100"/>
    <mergeCell ref="E88:G88"/>
    <mergeCell ref="AF88:AH88"/>
    <mergeCell ref="U91:X91"/>
    <mergeCell ref="Y91:Z91"/>
    <mergeCell ref="U92:X92"/>
    <mergeCell ref="Y92:Z92"/>
    <mergeCell ref="AR99:AT99"/>
    <mergeCell ref="C106:D106"/>
    <mergeCell ref="CV82:DG82"/>
    <mergeCell ref="C68:G68"/>
    <mergeCell ref="AD68:AH68"/>
    <mergeCell ref="C73:D74"/>
    <mergeCell ref="E73:G73"/>
    <mergeCell ref="AD73:AE74"/>
    <mergeCell ref="AF73:AH73"/>
    <mergeCell ref="CT84:CU84"/>
    <mergeCell ref="E74:G74"/>
    <mergeCell ref="C77:D78"/>
    <mergeCell ref="E77:G77"/>
    <mergeCell ref="AD77:AE78"/>
    <mergeCell ref="AF77:AH77"/>
    <mergeCell ref="E78:G78"/>
    <mergeCell ref="AF78:AH78"/>
    <mergeCell ref="Y74:Z74"/>
    <mergeCell ref="BC68:BF68"/>
    <mergeCell ref="BC69:BF69"/>
    <mergeCell ref="U71:X71"/>
    <mergeCell ref="Y71:Z71"/>
    <mergeCell ref="AD71:AE72"/>
    <mergeCell ref="AF71:AH71"/>
    <mergeCell ref="U72:X72"/>
    <mergeCell ref="Y72:Z72"/>
    <mergeCell ref="C81:D82"/>
    <mergeCell ref="E81:G81"/>
    <mergeCell ref="AD81:AE82"/>
    <mergeCell ref="AF81:AH81"/>
    <mergeCell ref="U82:X82"/>
    <mergeCell ref="Y82:Z82"/>
    <mergeCell ref="U83:Z90"/>
    <mergeCell ref="C89:D90"/>
    <mergeCell ref="E82:G82"/>
    <mergeCell ref="AF82:AH82"/>
    <mergeCell ref="CT93:CU93"/>
    <mergeCell ref="C79:D80"/>
    <mergeCell ref="E79:G79"/>
    <mergeCell ref="AD79:AE80"/>
    <mergeCell ref="AF79:AH79"/>
    <mergeCell ref="CT90:CU90"/>
    <mergeCell ref="E80:G80"/>
    <mergeCell ref="AF80:AH80"/>
    <mergeCell ref="CT91:CU91"/>
    <mergeCell ref="CT88:CU88"/>
    <mergeCell ref="CT89:CU89"/>
    <mergeCell ref="U81:X81"/>
    <mergeCell ref="Y81:Z81"/>
    <mergeCell ref="CT86:CU86"/>
    <mergeCell ref="CT87:CU87"/>
    <mergeCell ref="U75:Z80"/>
    <mergeCell ref="BW92:BW94"/>
    <mergeCell ref="CH75:CQ76"/>
    <mergeCell ref="CH77:CQ77"/>
    <mergeCell ref="CH78:CQ78"/>
    <mergeCell ref="CH79:CQ79"/>
    <mergeCell ref="C91:D92"/>
    <mergeCell ref="E91:G91"/>
    <mergeCell ref="AD91:AE92"/>
    <mergeCell ref="AF91:AH91"/>
    <mergeCell ref="E92:G92"/>
    <mergeCell ref="AF92:AH92"/>
    <mergeCell ref="E89:G89"/>
    <mergeCell ref="AD89:AE90"/>
    <mergeCell ref="CH89:CQ89"/>
    <mergeCell ref="C63:D64"/>
    <mergeCell ref="C66:G67"/>
    <mergeCell ref="AD66:AH67"/>
    <mergeCell ref="AI66:AU66"/>
    <mergeCell ref="AF74:AH74"/>
    <mergeCell ref="CT85:CU85"/>
    <mergeCell ref="C75:D76"/>
    <mergeCell ref="E75:G75"/>
    <mergeCell ref="AD75:AE76"/>
    <mergeCell ref="AF75:AH75"/>
    <mergeCell ref="E76:G76"/>
    <mergeCell ref="AF76:AH76"/>
    <mergeCell ref="CT82:CU83"/>
    <mergeCell ref="C71:D72"/>
    <mergeCell ref="E71:G71"/>
    <mergeCell ref="E72:G72"/>
    <mergeCell ref="C69:D70"/>
    <mergeCell ref="E69:G69"/>
    <mergeCell ref="E70:G70"/>
    <mergeCell ref="U67:Z68"/>
    <mergeCell ref="U73:X73"/>
    <mergeCell ref="Y73:Z73"/>
    <mergeCell ref="U74:X74"/>
    <mergeCell ref="BG66:BR66"/>
    <mergeCell ref="E83:G83"/>
    <mergeCell ref="AD83:AE84"/>
    <mergeCell ref="AF83:AH83"/>
    <mergeCell ref="E84:G84"/>
    <mergeCell ref="AF84:AH84"/>
    <mergeCell ref="H66:Z66"/>
    <mergeCell ref="AF72:AH72"/>
    <mergeCell ref="AD69:AE70"/>
    <mergeCell ref="BY126:BY127"/>
    <mergeCell ref="BZ126:BZ127"/>
    <mergeCell ref="CA126:CA127"/>
    <mergeCell ref="CB126:CB127"/>
    <mergeCell ref="CC126:CC127"/>
    <mergeCell ref="CD126:CD127"/>
    <mergeCell ref="CE126:CE127"/>
    <mergeCell ref="C123:D124"/>
    <mergeCell ref="C126:G127"/>
    <mergeCell ref="H126:Z126"/>
    <mergeCell ref="AD126:AH127"/>
    <mergeCell ref="AI126:AU126"/>
    <mergeCell ref="BC126:BF127"/>
    <mergeCell ref="BG126:BR126"/>
    <mergeCell ref="BS126:BV127"/>
    <mergeCell ref="BW66:BW67"/>
    <mergeCell ref="BW75:BW76"/>
    <mergeCell ref="BW77:BW79"/>
    <mergeCell ref="BW80:BW82"/>
    <mergeCell ref="BW83:BW85"/>
    <mergeCell ref="C85:D86"/>
    <mergeCell ref="E85:G85"/>
    <mergeCell ref="AD85:AE86"/>
    <mergeCell ref="AF85:AH85"/>
    <mergeCell ref="E86:G86"/>
    <mergeCell ref="AF86:AH86"/>
    <mergeCell ref="C83:D84"/>
    <mergeCell ref="AF89:AH89"/>
    <mergeCell ref="E90:G90"/>
    <mergeCell ref="AF90:AH90"/>
    <mergeCell ref="C87:D88"/>
    <mergeCell ref="E87:G87"/>
    <mergeCell ref="C131:D132"/>
    <mergeCell ref="E131:G131"/>
    <mergeCell ref="U131:X131"/>
    <mergeCell ref="Y131:Z131"/>
    <mergeCell ref="AD131:AE132"/>
    <mergeCell ref="AF131:AH131"/>
    <mergeCell ref="BC131:BR132"/>
    <mergeCell ref="BS131:BU131"/>
    <mergeCell ref="E132:G132"/>
    <mergeCell ref="U132:X132"/>
    <mergeCell ref="Y132:Z132"/>
    <mergeCell ref="AF132:AH132"/>
    <mergeCell ref="BS132:BU132"/>
    <mergeCell ref="CF126:CF127"/>
    <mergeCell ref="CG126:CG127"/>
    <mergeCell ref="U127:Z128"/>
    <mergeCell ref="C128:G128"/>
    <mergeCell ref="AD128:AH128"/>
    <mergeCell ref="BC128:BF128"/>
    <mergeCell ref="BS128:BU129"/>
    <mergeCell ref="C129:D130"/>
    <mergeCell ref="E129:G129"/>
    <mergeCell ref="U129:Z130"/>
    <mergeCell ref="AD129:AE130"/>
    <mergeCell ref="AF129:AH129"/>
    <mergeCell ref="BC129:BF129"/>
    <mergeCell ref="E130:G130"/>
    <mergeCell ref="AF130:AH130"/>
    <mergeCell ref="BC130:BF130"/>
    <mergeCell ref="BS130:BU130"/>
    <mergeCell ref="BW126:BW127"/>
    <mergeCell ref="BX126:BX127"/>
    <mergeCell ref="CB135:CB136"/>
    <mergeCell ref="C135:D136"/>
    <mergeCell ref="E135:G135"/>
    <mergeCell ref="U135:Z140"/>
    <mergeCell ref="AD135:AE136"/>
    <mergeCell ref="AF135:AH135"/>
    <mergeCell ref="AX135:AY136"/>
    <mergeCell ref="AZ135:AZ136"/>
    <mergeCell ref="BA135:BC136"/>
    <mergeCell ref="BD135:BD136"/>
    <mergeCell ref="AD139:AE140"/>
    <mergeCell ref="AF139:AH139"/>
    <mergeCell ref="C133:D134"/>
    <mergeCell ref="E133:G133"/>
    <mergeCell ref="U133:X133"/>
    <mergeCell ref="Y133:Z133"/>
    <mergeCell ref="AD133:AE134"/>
    <mergeCell ref="AF133:AH133"/>
    <mergeCell ref="E134:G134"/>
    <mergeCell ref="U134:X134"/>
    <mergeCell ref="Y134:Z134"/>
    <mergeCell ref="AF134:AH134"/>
    <mergeCell ref="BW140:BW142"/>
    <mergeCell ref="BX140:BX142"/>
    <mergeCell ref="C141:D142"/>
    <mergeCell ref="E141:G141"/>
    <mergeCell ref="U141:X141"/>
    <mergeCell ref="Y141:Z141"/>
    <mergeCell ref="AD141:AE142"/>
    <mergeCell ref="AF141:AH141"/>
    <mergeCell ref="BE141:BF141"/>
    <mergeCell ref="E142:G142"/>
    <mergeCell ref="CC135:CC136"/>
    <mergeCell ref="CD135:CD136"/>
    <mergeCell ref="CE135:CE136"/>
    <mergeCell ref="CF135:CF136"/>
    <mergeCell ref="CG135:CG136"/>
    <mergeCell ref="E136:G136"/>
    <mergeCell ref="AF136:AH136"/>
    <mergeCell ref="C137:D138"/>
    <mergeCell ref="E137:G137"/>
    <mergeCell ref="AD137:AE138"/>
    <mergeCell ref="AF137:AH137"/>
    <mergeCell ref="AX137:AY139"/>
    <mergeCell ref="AZ137:AZ139"/>
    <mergeCell ref="BA137:BC139"/>
    <mergeCell ref="BD137:BD139"/>
    <mergeCell ref="BE137:BF137"/>
    <mergeCell ref="BS137:BU138"/>
    <mergeCell ref="BW137:BW139"/>
    <mergeCell ref="BX137:BX139"/>
    <mergeCell ref="E138:G138"/>
    <mergeCell ref="AF138:AH138"/>
    <mergeCell ref="BE138:BF138"/>
    <mergeCell ref="C139:D140"/>
    <mergeCell ref="E139:G139"/>
    <mergeCell ref="BE135:BF136"/>
    <mergeCell ref="BG135:BR135"/>
    <mergeCell ref="BS135:BV136"/>
    <mergeCell ref="BW135:BW136"/>
    <mergeCell ref="BX135:BX136"/>
    <mergeCell ref="BY135:BY136"/>
    <mergeCell ref="BZ135:BZ136"/>
    <mergeCell ref="CA135:CA136"/>
    <mergeCell ref="U142:X142"/>
    <mergeCell ref="Y142:Z142"/>
    <mergeCell ref="AF142:AH142"/>
    <mergeCell ref="BE142:BF142"/>
    <mergeCell ref="BS142:BU142"/>
    <mergeCell ref="BE139:BF139"/>
    <mergeCell ref="BS139:BU139"/>
    <mergeCell ref="E140:G140"/>
    <mergeCell ref="AF140:AH140"/>
    <mergeCell ref="AX140:AY142"/>
    <mergeCell ref="AZ140:AZ142"/>
    <mergeCell ref="BA140:BC142"/>
    <mergeCell ref="BD140:BD142"/>
    <mergeCell ref="BE140:BF140"/>
    <mergeCell ref="BS140:BU141"/>
    <mergeCell ref="BW146:BW148"/>
    <mergeCell ref="BX146:BX148"/>
    <mergeCell ref="AF146:AH146"/>
    <mergeCell ref="AX146:AY148"/>
    <mergeCell ref="AZ146:AZ148"/>
    <mergeCell ref="BA146:BC148"/>
    <mergeCell ref="BD146:BD148"/>
    <mergeCell ref="BE146:BF146"/>
    <mergeCell ref="BS146:BU147"/>
    <mergeCell ref="C143:D144"/>
    <mergeCell ref="E143:G143"/>
    <mergeCell ref="U143:Z150"/>
    <mergeCell ref="AD143:AE144"/>
    <mergeCell ref="AF143:AH143"/>
    <mergeCell ref="AX143:AY145"/>
    <mergeCell ref="AZ143:AZ145"/>
    <mergeCell ref="BA143:BC145"/>
    <mergeCell ref="BD143:BD145"/>
    <mergeCell ref="BE143:BF143"/>
    <mergeCell ref="BS143:BU144"/>
    <mergeCell ref="BW143:BW145"/>
    <mergeCell ref="BX143:BX145"/>
    <mergeCell ref="E144:G144"/>
    <mergeCell ref="AF144:AH144"/>
    <mergeCell ref="BE144:BF144"/>
    <mergeCell ref="C145:D146"/>
    <mergeCell ref="E145:G145"/>
    <mergeCell ref="AD145:AE146"/>
    <mergeCell ref="AF145:AH145"/>
    <mergeCell ref="BE145:BF145"/>
    <mergeCell ref="C147:D148"/>
    <mergeCell ref="E147:G147"/>
    <mergeCell ref="AD147:AE148"/>
    <mergeCell ref="AF147:AH147"/>
    <mergeCell ref="BE147:BF147"/>
    <mergeCell ref="E148:G148"/>
    <mergeCell ref="AF148:AH148"/>
    <mergeCell ref="BE148:BF148"/>
    <mergeCell ref="BS148:BU148"/>
    <mergeCell ref="BS145:BU145"/>
    <mergeCell ref="E146:G146"/>
    <mergeCell ref="BS149:BU150"/>
    <mergeCell ref="BW149:BW151"/>
    <mergeCell ref="BX149:BX151"/>
    <mergeCell ref="E150:G150"/>
    <mergeCell ref="AF150:AH150"/>
    <mergeCell ref="BE150:BF150"/>
    <mergeCell ref="C151:D152"/>
    <mergeCell ref="E151:G151"/>
    <mergeCell ref="U151:X151"/>
    <mergeCell ref="Y151:Z151"/>
    <mergeCell ref="AD151:AE152"/>
    <mergeCell ref="AF151:AH151"/>
    <mergeCell ref="BE151:BF151"/>
    <mergeCell ref="BS151:BU151"/>
    <mergeCell ref="E152:G152"/>
    <mergeCell ref="U152:X152"/>
    <mergeCell ref="Y152:Z152"/>
    <mergeCell ref="AF152:AH152"/>
    <mergeCell ref="AX152:AY154"/>
    <mergeCell ref="AZ152:AZ154"/>
    <mergeCell ref="BA152:BC154"/>
    <mergeCell ref="C149:D150"/>
    <mergeCell ref="E149:G149"/>
    <mergeCell ref="AD149:AE150"/>
    <mergeCell ref="AF149:AH149"/>
    <mergeCell ref="AX149:AY151"/>
    <mergeCell ref="AZ149:AZ151"/>
    <mergeCell ref="BA149:BC151"/>
    <mergeCell ref="BD149:BD151"/>
    <mergeCell ref="BE149:BF149"/>
    <mergeCell ref="J157:K158"/>
    <mergeCell ref="L157:W157"/>
    <mergeCell ref="X157:X158"/>
    <mergeCell ref="Y157:Y158"/>
    <mergeCell ref="Z157:Z158"/>
    <mergeCell ref="AX155:AY157"/>
    <mergeCell ref="AZ155:AZ157"/>
    <mergeCell ref="BA155:BC157"/>
    <mergeCell ref="BD155:BD157"/>
    <mergeCell ref="BE155:BF155"/>
    <mergeCell ref="BS155:BU156"/>
    <mergeCell ref="BW155:BW157"/>
    <mergeCell ref="BX155:BX157"/>
    <mergeCell ref="BE156:BF156"/>
    <mergeCell ref="BD152:BD154"/>
    <mergeCell ref="BE152:BF152"/>
    <mergeCell ref="BS152:BU153"/>
    <mergeCell ref="BW152:BW154"/>
    <mergeCell ref="BX152:BX154"/>
    <mergeCell ref="BE153:BF153"/>
    <mergeCell ref="BE154:BF154"/>
    <mergeCell ref="BS154:BU154"/>
    <mergeCell ref="BW158:BW160"/>
    <mergeCell ref="BX158:BX160"/>
    <mergeCell ref="C159:D159"/>
    <mergeCell ref="F159:H159"/>
    <mergeCell ref="J159:K159"/>
    <mergeCell ref="AG159:AP159"/>
    <mergeCell ref="AR159:AT159"/>
    <mergeCell ref="BE159:BF159"/>
    <mergeCell ref="C160:D160"/>
    <mergeCell ref="F160:H160"/>
    <mergeCell ref="J160:K160"/>
    <mergeCell ref="AG160:AP160"/>
    <mergeCell ref="AR160:AT160"/>
    <mergeCell ref="BE160:BF160"/>
    <mergeCell ref="BS160:BU160"/>
    <mergeCell ref="AA157:AA158"/>
    <mergeCell ref="AB157:AB158"/>
    <mergeCell ref="AC157:AC158"/>
    <mergeCell ref="AD157:AD158"/>
    <mergeCell ref="AE157:AE158"/>
    <mergeCell ref="AF157:AF158"/>
    <mergeCell ref="AG157:AP158"/>
    <mergeCell ref="BE157:BF157"/>
    <mergeCell ref="BS157:BU157"/>
    <mergeCell ref="AX158:AY160"/>
    <mergeCell ref="AZ158:AZ160"/>
    <mergeCell ref="BA158:BC160"/>
    <mergeCell ref="BD158:BD160"/>
    <mergeCell ref="BE158:BF158"/>
    <mergeCell ref="BS158:BU159"/>
    <mergeCell ref="C157:D158"/>
    <mergeCell ref="E157:E158"/>
    <mergeCell ref="F157:H158"/>
    <mergeCell ref="I157:I158"/>
    <mergeCell ref="BE161:BF161"/>
    <mergeCell ref="BS161:BU162"/>
    <mergeCell ref="BW161:BW163"/>
    <mergeCell ref="BX161:BX163"/>
    <mergeCell ref="C162:D162"/>
    <mergeCell ref="F162:H162"/>
    <mergeCell ref="J162:K162"/>
    <mergeCell ref="AG162:AP162"/>
    <mergeCell ref="AR162:AT162"/>
    <mergeCell ref="BE162:BF162"/>
    <mergeCell ref="C163:D163"/>
    <mergeCell ref="F163:H163"/>
    <mergeCell ref="J163:K163"/>
    <mergeCell ref="AG163:AP163"/>
    <mergeCell ref="AR163:AT163"/>
    <mergeCell ref="BE163:BF163"/>
    <mergeCell ref="BS163:BU163"/>
    <mergeCell ref="C161:D161"/>
    <mergeCell ref="F161:H161"/>
    <mergeCell ref="J161:K161"/>
    <mergeCell ref="AG161:AP161"/>
    <mergeCell ref="AR161:AT161"/>
    <mergeCell ref="AX161:AY163"/>
    <mergeCell ref="AZ161:AZ163"/>
    <mergeCell ref="BA161:BC163"/>
    <mergeCell ref="BD161:BD163"/>
    <mergeCell ref="AR165:AT165"/>
    <mergeCell ref="BE165:BF165"/>
    <mergeCell ref="C166:D166"/>
    <mergeCell ref="F166:H166"/>
    <mergeCell ref="J166:K166"/>
    <mergeCell ref="AG166:AP166"/>
    <mergeCell ref="AR166:AT166"/>
    <mergeCell ref="BE166:BF166"/>
    <mergeCell ref="BS166:BU166"/>
    <mergeCell ref="C164:D164"/>
    <mergeCell ref="F164:H164"/>
    <mergeCell ref="J164:K164"/>
    <mergeCell ref="AG164:AP164"/>
    <mergeCell ref="AR164:AT164"/>
    <mergeCell ref="AX164:AY166"/>
    <mergeCell ref="AZ164:AZ166"/>
    <mergeCell ref="BA164:BC166"/>
    <mergeCell ref="BD164:BD166"/>
    <mergeCell ref="CF186:CF187"/>
    <mergeCell ref="CG186:CG187"/>
    <mergeCell ref="U187:Z188"/>
    <mergeCell ref="C188:G188"/>
    <mergeCell ref="AD188:AH188"/>
    <mergeCell ref="CH145:CQ145"/>
    <mergeCell ref="CH146:CQ146"/>
    <mergeCell ref="CH147:CQ147"/>
    <mergeCell ref="CH148:CQ148"/>
    <mergeCell ref="CH149:CQ149"/>
    <mergeCell ref="CH150:CQ150"/>
    <mergeCell ref="CH151:CQ151"/>
    <mergeCell ref="CH152:CQ152"/>
    <mergeCell ref="CH153:CQ153"/>
    <mergeCell ref="C167:D167"/>
    <mergeCell ref="F167:H167"/>
    <mergeCell ref="J167:K167"/>
    <mergeCell ref="AG167:AP167"/>
    <mergeCell ref="AR167:AT167"/>
    <mergeCell ref="C168:D168"/>
    <mergeCell ref="F168:H168"/>
    <mergeCell ref="J168:K168"/>
    <mergeCell ref="AG168:AP168"/>
    <mergeCell ref="AR168:AT168"/>
    <mergeCell ref="BE164:BF164"/>
    <mergeCell ref="BS164:BU165"/>
    <mergeCell ref="BX164:BX166"/>
    <mergeCell ref="C165:D165"/>
    <mergeCell ref="F165:H165"/>
    <mergeCell ref="J165:K165"/>
    <mergeCell ref="AG165:AP165"/>
    <mergeCell ref="C183:D184"/>
    <mergeCell ref="C186:G187"/>
    <mergeCell ref="H186:Z186"/>
    <mergeCell ref="AD186:AH187"/>
    <mergeCell ref="AI186:AU186"/>
    <mergeCell ref="BC186:BF187"/>
    <mergeCell ref="BG186:BR186"/>
    <mergeCell ref="BS186:BV187"/>
    <mergeCell ref="BW186:BW187"/>
    <mergeCell ref="BX186:BX187"/>
    <mergeCell ref="BY186:BY187"/>
    <mergeCell ref="BZ186:BZ187"/>
    <mergeCell ref="CA186:CA187"/>
    <mergeCell ref="CB186:CB187"/>
    <mergeCell ref="CC186:CC187"/>
    <mergeCell ref="CD186:CD187"/>
    <mergeCell ref="CE186:CE187"/>
    <mergeCell ref="C191:D192"/>
    <mergeCell ref="E191:G191"/>
    <mergeCell ref="U191:X191"/>
    <mergeCell ref="Y191:Z191"/>
    <mergeCell ref="AD191:AE192"/>
    <mergeCell ref="AF191:AH191"/>
    <mergeCell ref="BC191:BR192"/>
    <mergeCell ref="BS191:BU191"/>
    <mergeCell ref="E192:G192"/>
    <mergeCell ref="U192:X192"/>
    <mergeCell ref="Y192:Z192"/>
    <mergeCell ref="AF192:AH192"/>
    <mergeCell ref="BS192:BU192"/>
    <mergeCell ref="BC188:BF188"/>
    <mergeCell ref="BS188:BU189"/>
    <mergeCell ref="C189:D190"/>
    <mergeCell ref="E189:G189"/>
    <mergeCell ref="U189:Z190"/>
    <mergeCell ref="AD189:AE190"/>
    <mergeCell ref="AF189:AH189"/>
    <mergeCell ref="BC189:BF189"/>
    <mergeCell ref="E190:G190"/>
    <mergeCell ref="AF190:AH190"/>
    <mergeCell ref="BC190:BF190"/>
    <mergeCell ref="BS190:BU190"/>
    <mergeCell ref="C193:D194"/>
    <mergeCell ref="E193:G193"/>
    <mergeCell ref="U193:X193"/>
    <mergeCell ref="Y193:Z193"/>
    <mergeCell ref="AD193:AE194"/>
    <mergeCell ref="AF193:AH193"/>
    <mergeCell ref="E194:G194"/>
    <mergeCell ref="U194:X194"/>
    <mergeCell ref="Y194:Z194"/>
    <mergeCell ref="AF194:AH194"/>
    <mergeCell ref="BW200:BW202"/>
    <mergeCell ref="BX200:BX202"/>
    <mergeCell ref="C201:D202"/>
    <mergeCell ref="E201:G201"/>
    <mergeCell ref="U201:X201"/>
    <mergeCell ref="Y201:Z201"/>
    <mergeCell ref="AD201:AE202"/>
    <mergeCell ref="AF201:AH201"/>
    <mergeCell ref="BE201:BF201"/>
    <mergeCell ref="E202:G202"/>
    <mergeCell ref="BE199:BF199"/>
    <mergeCell ref="BS199:BU199"/>
    <mergeCell ref="E200:G200"/>
    <mergeCell ref="AF200:AH200"/>
    <mergeCell ref="AX200:AY202"/>
    <mergeCell ref="AZ200:AZ202"/>
    <mergeCell ref="BA200:BC202"/>
    <mergeCell ref="BD200:BD202"/>
    <mergeCell ref="BE200:BF200"/>
    <mergeCell ref="BS200:BU201"/>
    <mergeCell ref="E195:G195"/>
    <mergeCell ref="U195:Z200"/>
    <mergeCell ref="CG195:CG196"/>
    <mergeCell ref="E196:G196"/>
    <mergeCell ref="AF196:AH196"/>
    <mergeCell ref="C197:D198"/>
    <mergeCell ref="E197:G197"/>
    <mergeCell ref="AD197:AE198"/>
    <mergeCell ref="AF197:AH197"/>
    <mergeCell ref="AX197:AY199"/>
    <mergeCell ref="AZ197:AZ199"/>
    <mergeCell ref="BA197:BC199"/>
    <mergeCell ref="BD197:BD199"/>
    <mergeCell ref="BE197:BF197"/>
    <mergeCell ref="BS197:BU198"/>
    <mergeCell ref="BW197:BW199"/>
    <mergeCell ref="BX197:BX199"/>
    <mergeCell ref="E198:G198"/>
    <mergeCell ref="AF198:AH198"/>
    <mergeCell ref="BE198:BF198"/>
    <mergeCell ref="C199:D200"/>
    <mergeCell ref="E199:G199"/>
    <mergeCell ref="BE195:BF196"/>
    <mergeCell ref="BG195:BR195"/>
    <mergeCell ref="BS195:BV196"/>
    <mergeCell ref="BW195:BW196"/>
    <mergeCell ref="BX195:BX196"/>
    <mergeCell ref="BY195:BY196"/>
    <mergeCell ref="BZ195:BZ196"/>
    <mergeCell ref="CA195:CA196"/>
    <mergeCell ref="CB195:CB196"/>
    <mergeCell ref="C195:D196"/>
    <mergeCell ref="CC195:CC196"/>
    <mergeCell ref="CD195:CD196"/>
    <mergeCell ref="AD195:AE196"/>
    <mergeCell ref="AF195:AH195"/>
    <mergeCell ref="AX195:AY196"/>
    <mergeCell ref="AZ195:AZ196"/>
    <mergeCell ref="BA195:BC196"/>
    <mergeCell ref="BD195:BD196"/>
    <mergeCell ref="AD199:AE200"/>
    <mergeCell ref="AF199:AH199"/>
    <mergeCell ref="AF205:AH205"/>
    <mergeCell ref="BE205:BF205"/>
    <mergeCell ref="BS205:BU205"/>
    <mergeCell ref="CE195:CE196"/>
    <mergeCell ref="CF195:CF196"/>
    <mergeCell ref="BX206:BX208"/>
    <mergeCell ref="C207:D208"/>
    <mergeCell ref="U202:X202"/>
    <mergeCell ref="Y202:Z202"/>
    <mergeCell ref="AF202:AH202"/>
    <mergeCell ref="BE202:BF202"/>
    <mergeCell ref="BS202:BU202"/>
    <mergeCell ref="C203:D204"/>
    <mergeCell ref="E203:G203"/>
    <mergeCell ref="U203:Z210"/>
    <mergeCell ref="AD203:AE204"/>
    <mergeCell ref="AF203:AH203"/>
    <mergeCell ref="AX203:AY205"/>
    <mergeCell ref="AZ203:AZ205"/>
    <mergeCell ref="BA203:BC205"/>
    <mergeCell ref="BD203:BD205"/>
    <mergeCell ref="E207:G207"/>
    <mergeCell ref="BE207:BF207"/>
    <mergeCell ref="E208:G208"/>
    <mergeCell ref="C209:D210"/>
    <mergeCell ref="BW203:BW205"/>
    <mergeCell ref="BX203:BX205"/>
    <mergeCell ref="E204:G204"/>
    <mergeCell ref="AF204:AH204"/>
    <mergeCell ref="BE204:BF204"/>
    <mergeCell ref="BE203:BF203"/>
    <mergeCell ref="BS203:BU204"/>
    <mergeCell ref="AD207:AE208"/>
    <mergeCell ref="AF207:AH207"/>
    <mergeCell ref="C205:D206"/>
    <mergeCell ref="E205:G205"/>
    <mergeCell ref="AD205:AE206"/>
    <mergeCell ref="BW209:BW211"/>
    <mergeCell ref="E206:G206"/>
    <mergeCell ref="AF206:AH206"/>
    <mergeCell ref="AX206:AY208"/>
    <mergeCell ref="AZ206:AZ208"/>
    <mergeCell ref="BA206:BC208"/>
    <mergeCell ref="BD206:BD208"/>
    <mergeCell ref="BE206:BF206"/>
    <mergeCell ref="BS206:BU207"/>
    <mergeCell ref="BW206:BW208"/>
    <mergeCell ref="BX209:BX211"/>
    <mergeCell ref="E210:G210"/>
    <mergeCell ref="AF210:AH210"/>
    <mergeCell ref="BE210:BF210"/>
    <mergeCell ref="C211:D212"/>
    <mergeCell ref="E211:G211"/>
    <mergeCell ref="AF211:AH211"/>
    <mergeCell ref="E212:G212"/>
    <mergeCell ref="U212:X212"/>
    <mergeCell ref="Y212:Z212"/>
    <mergeCell ref="AF212:AH212"/>
    <mergeCell ref="AX212:AY214"/>
    <mergeCell ref="AZ212:AZ214"/>
    <mergeCell ref="BA212:BC214"/>
    <mergeCell ref="BD212:BD214"/>
    <mergeCell ref="BE212:BF212"/>
    <mergeCell ref="BS212:BU213"/>
    <mergeCell ref="BW212:BW214"/>
    <mergeCell ref="AF208:AH208"/>
    <mergeCell ref="BE208:BF208"/>
    <mergeCell ref="BS208:BU208"/>
    <mergeCell ref="E209:G209"/>
    <mergeCell ref="AD209:AE210"/>
    <mergeCell ref="AF209:AH209"/>
    <mergeCell ref="AX209:AY211"/>
    <mergeCell ref="AZ209:AZ211"/>
    <mergeCell ref="BA209:BC211"/>
    <mergeCell ref="BD209:BD211"/>
    <mergeCell ref="BE209:BF209"/>
    <mergeCell ref="BS209:BU210"/>
    <mergeCell ref="U211:X211"/>
    <mergeCell ref="Y211:Z211"/>
    <mergeCell ref="J217:K218"/>
    <mergeCell ref="L217:W217"/>
    <mergeCell ref="X217:X218"/>
    <mergeCell ref="Y217:Y218"/>
    <mergeCell ref="Z217:Z218"/>
    <mergeCell ref="BX212:BX214"/>
    <mergeCell ref="BE213:BF213"/>
    <mergeCell ref="BE214:BF214"/>
    <mergeCell ref="BS214:BU214"/>
    <mergeCell ref="AX215:AY217"/>
    <mergeCell ref="AZ215:AZ217"/>
    <mergeCell ref="BA215:BC217"/>
    <mergeCell ref="BD215:BD217"/>
    <mergeCell ref="BE215:BF215"/>
    <mergeCell ref="BS215:BU216"/>
    <mergeCell ref="BW215:BW217"/>
    <mergeCell ref="BX215:BX217"/>
    <mergeCell ref="BE216:BF216"/>
    <mergeCell ref="BW218:BW220"/>
    <mergeCell ref="BX218:BX220"/>
    <mergeCell ref="AD211:AE212"/>
    <mergeCell ref="BE211:BF211"/>
    <mergeCell ref="BS211:BU211"/>
    <mergeCell ref="C219:D219"/>
    <mergeCell ref="F219:H219"/>
    <mergeCell ref="J219:K219"/>
    <mergeCell ref="AG219:AP219"/>
    <mergeCell ref="AR219:AT219"/>
    <mergeCell ref="BE219:BF219"/>
    <mergeCell ref="C220:D220"/>
    <mergeCell ref="F220:H220"/>
    <mergeCell ref="J220:K220"/>
    <mergeCell ref="AG220:AP220"/>
    <mergeCell ref="AR220:AT220"/>
    <mergeCell ref="BE220:BF220"/>
    <mergeCell ref="BS220:BU220"/>
    <mergeCell ref="AA217:AA218"/>
    <mergeCell ref="AB217:AB218"/>
    <mergeCell ref="AC217:AC218"/>
    <mergeCell ref="AD217:AD218"/>
    <mergeCell ref="AE217:AE218"/>
    <mergeCell ref="AF217:AF218"/>
    <mergeCell ref="AG217:AP218"/>
    <mergeCell ref="BE217:BF217"/>
    <mergeCell ref="BS217:BU217"/>
    <mergeCell ref="AX218:AY220"/>
    <mergeCell ref="AZ218:AZ220"/>
    <mergeCell ref="BA218:BC220"/>
    <mergeCell ref="BD218:BD220"/>
    <mergeCell ref="BE218:BF218"/>
    <mergeCell ref="BS218:BU219"/>
    <mergeCell ref="C217:D218"/>
    <mergeCell ref="E217:E218"/>
    <mergeCell ref="F217:H218"/>
    <mergeCell ref="I217:I218"/>
    <mergeCell ref="BE221:BF221"/>
    <mergeCell ref="BS221:BU222"/>
    <mergeCell ref="BW221:BW223"/>
    <mergeCell ref="BX221:BX223"/>
    <mergeCell ref="C222:D222"/>
    <mergeCell ref="F222:H222"/>
    <mergeCell ref="J222:K222"/>
    <mergeCell ref="AG222:AP222"/>
    <mergeCell ref="AR222:AT222"/>
    <mergeCell ref="BE222:BF222"/>
    <mergeCell ref="C223:D223"/>
    <mergeCell ref="F223:H223"/>
    <mergeCell ref="J223:K223"/>
    <mergeCell ref="AG223:AP223"/>
    <mergeCell ref="AR223:AT223"/>
    <mergeCell ref="BE223:BF223"/>
    <mergeCell ref="BS223:BU223"/>
    <mergeCell ref="C221:D221"/>
    <mergeCell ref="F221:H221"/>
    <mergeCell ref="J221:K221"/>
    <mergeCell ref="AG221:AP221"/>
    <mergeCell ref="AR221:AT221"/>
    <mergeCell ref="AX221:AY223"/>
    <mergeCell ref="AZ221:AZ223"/>
    <mergeCell ref="BA221:BC223"/>
    <mergeCell ref="BD221:BD223"/>
    <mergeCell ref="BE224:BF224"/>
    <mergeCell ref="BS224:BU225"/>
    <mergeCell ref="BX224:BX226"/>
    <mergeCell ref="C225:D225"/>
    <mergeCell ref="F225:H225"/>
    <mergeCell ref="J225:K225"/>
    <mergeCell ref="AG225:AP225"/>
    <mergeCell ref="AR225:AT225"/>
    <mergeCell ref="BE225:BF225"/>
    <mergeCell ref="C226:D226"/>
    <mergeCell ref="F226:H226"/>
    <mergeCell ref="J226:K226"/>
    <mergeCell ref="AG226:AP226"/>
    <mergeCell ref="AR226:AT226"/>
    <mergeCell ref="BE226:BF226"/>
    <mergeCell ref="BS226:BU226"/>
    <mergeCell ref="C224:D224"/>
    <mergeCell ref="F224:H224"/>
    <mergeCell ref="J224:K224"/>
    <mergeCell ref="AG224:AP224"/>
    <mergeCell ref="AR224:AT224"/>
    <mergeCell ref="AX224:AY226"/>
    <mergeCell ref="AZ224:AZ226"/>
    <mergeCell ref="BA224:BC226"/>
    <mergeCell ref="BD224:BD226"/>
    <mergeCell ref="BY246:BY247"/>
    <mergeCell ref="BZ246:BZ247"/>
    <mergeCell ref="CA246:CA247"/>
    <mergeCell ref="CB246:CB247"/>
    <mergeCell ref="CC246:CC247"/>
    <mergeCell ref="CD246:CD247"/>
    <mergeCell ref="CE246:CE247"/>
    <mergeCell ref="C243:D244"/>
    <mergeCell ref="C246:G247"/>
    <mergeCell ref="H246:Z246"/>
    <mergeCell ref="AD246:AH247"/>
    <mergeCell ref="AI246:AU246"/>
    <mergeCell ref="BC246:BF247"/>
    <mergeCell ref="BG246:BR246"/>
    <mergeCell ref="BS246:BV247"/>
    <mergeCell ref="C227:D227"/>
    <mergeCell ref="F227:H227"/>
    <mergeCell ref="J227:K227"/>
    <mergeCell ref="AG227:AP227"/>
    <mergeCell ref="AR227:AT227"/>
    <mergeCell ref="C228:D228"/>
    <mergeCell ref="F228:H228"/>
    <mergeCell ref="J228:K228"/>
    <mergeCell ref="AG228:AP228"/>
    <mergeCell ref="AR228:AT228"/>
    <mergeCell ref="C251:D252"/>
    <mergeCell ref="E251:G251"/>
    <mergeCell ref="U251:X251"/>
    <mergeCell ref="Y251:Z251"/>
    <mergeCell ref="AD251:AE252"/>
    <mergeCell ref="AF251:AH251"/>
    <mergeCell ref="BC251:BR252"/>
    <mergeCell ref="BS251:BU251"/>
    <mergeCell ref="E252:G252"/>
    <mergeCell ref="U252:X252"/>
    <mergeCell ref="Y252:Z252"/>
    <mergeCell ref="AF252:AH252"/>
    <mergeCell ref="BS252:BU252"/>
    <mergeCell ref="CF246:CF247"/>
    <mergeCell ref="CG246:CG247"/>
    <mergeCell ref="U247:Z248"/>
    <mergeCell ref="C248:G248"/>
    <mergeCell ref="AD248:AH248"/>
    <mergeCell ref="BC248:BF248"/>
    <mergeCell ref="BS248:BU249"/>
    <mergeCell ref="C249:D250"/>
    <mergeCell ref="E249:G249"/>
    <mergeCell ref="U249:Z250"/>
    <mergeCell ref="AD249:AE250"/>
    <mergeCell ref="AF249:AH249"/>
    <mergeCell ref="BC249:BF249"/>
    <mergeCell ref="E250:G250"/>
    <mergeCell ref="AF250:AH250"/>
    <mergeCell ref="BC250:BF250"/>
    <mergeCell ref="BS250:BU250"/>
    <mergeCell ref="BW246:BW247"/>
    <mergeCell ref="BX246:BX247"/>
    <mergeCell ref="C253:D254"/>
    <mergeCell ref="E253:G253"/>
    <mergeCell ref="U253:X253"/>
    <mergeCell ref="Y253:Z253"/>
    <mergeCell ref="AD253:AE254"/>
    <mergeCell ref="AF253:AH253"/>
    <mergeCell ref="E254:G254"/>
    <mergeCell ref="U254:X254"/>
    <mergeCell ref="Y254:Z254"/>
    <mergeCell ref="AF254:AH254"/>
    <mergeCell ref="BW260:BW262"/>
    <mergeCell ref="BX260:BX262"/>
    <mergeCell ref="C261:D262"/>
    <mergeCell ref="E261:G261"/>
    <mergeCell ref="U261:X261"/>
    <mergeCell ref="Y261:Z261"/>
    <mergeCell ref="AD261:AE262"/>
    <mergeCell ref="AF261:AH261"/>
    <mergeCell ref="BE261:BF261"/>
    <mergeCell ref="E262:G262"/>
    <mergeCell ref="BE259:BF259"/>
    <mergeCell ref="BS259:BU259"/>
    <mergeCell ref="E260:G260"/>
    <mergeCell ref="AF260:AH260"/>
    <mergeCell ref="AX260:AY262"/>
    <mergeCell ref="AZ260:AZ262"/>
    <mergeCell ref="BA260:BC262"/>
    <mergeCell ref="BD260:BD262"/>
    <mergeCell ref="BE260:BF260"/>
    <mergeCell ref="BS260:BU261"/>
    <mergeCell ref="E255:G255"/>
    <mergeCell ref="U255:Z260"/>
    <mergeCell ref="CG255:CG256"/>
    <mergeCell ref="E256:G256"/>
    <mergeCell ref="AF256:AH256"/>
    <mergeCell ref="C257:D258"/>
    <mergeCell ref="E257:G257"/>
    <mergeCell ref="AD257:AE258"/>
    <mergeCell ref="AF257:AH257"/>
    <mergeCell ref="AX257:AY259"/>
    <mergeCell ref="AZ257:AZ259"/>
    <mergeCell ref="BA257:BC259"/>
    <mergeCell ref="BD257:BD259"/>
    <mergeCell ref="BE257:BF257"/>
    <mergeCell ref="BS257:BU258"/>
    <mergeCell ref="BW257:BW259"/>
    <mergeCell ref="BX257:BX259"/>
    <mergeCell ref="E258:G258"/>
    <mergeCell ref="AF258:AH258"/>
    <mergeCell ref="BE258:BF258"/>
    <mergeCell ref="C259:D260"/>
    <mergeCell ref="E259:G259"/>
    <mergeCell ref="BE255:BF256"/>
    <mergeCell ref="BG255:BR255"/>
    <mergeCell ref="BS255:BV256"/>
    <mergeCell ref="BW255:BW256"/>
    <mergeCell ref="BX255:BX256"/>
    <mergeCell ref="BY255:BY256"/>
    <mergeCell ref="BZ255:BZ256"/>
    <mergeCell ref="CA255:CA256"/>
    <mergeCell ref="CB255:CB256"/>
    <mergeCell ref="C255:D256"/>
    <mergeCell ref="CC255:CC256"/>
    <mergeCell ref="CD255:CD256"/>
    <mergeCell ref="AD255:AE256"/>
    <mergeCell ref="AF255:AH255"/>
    <mergeCell ref="AX255:AY256"/>
    <mergeCell ref="AZ255:AZ256"/>
    <mergeCell ref="BA255:BC256"/>
    <mergeCell ref="BD255:BD256"/>
    <mergeCell ref="AD259:AE260"/>
    <mergeCell ref="AF259:AH259"/>
    <mergeCell ref="AF265:AH265"/>
    <mergeCell ref="BE265:BF265"/>
    <mergeCell ref="BS265:BU265"/>
    <mergeCell ref="CE255:CE256"/>
    <mergeCell ref="CF255:CF256"/>
    <mergeCell ref="BX266:BX268"/>
    <mergeCell ref="C267:D268"/>
    <mergeCell ref="U262:X262"/>
    <mergeCell ref="Y262:Z262"/>
    <mergeCell ref="AF262:AH262"/>
    <mergeCell ref="BE262:BF262"/>
    <mergeCell ref="BS262:BU262"/>
    <mergeCell ref="C263:D264"/>
    <mergeCell ref="E263:G263"/>
    <mergeCell ref="U263:Z270"/>
    <mergeCell ref="AD263:AE264"/>
    <mergeCell ref="AF263:AH263"/>
    <mergeCell ref="AX263:AY265"/>
    <mergeCell ref="AZ263:AZ265"/>
    <mergeCell ref="BA263:BC265"/>
    <mergeCell ref="BD263:BD265"/>
    <mergeCell ref="E267:G267"/>
    <mergeCell ref="BE267:BF267"/>
    <mergeCell ref="E268:G268"/>
    <mergeCell ref="C269:D270"/>
    <mergeCell ref="BW263:BW265"/>
    <mergeCell ref="BX263:BX265"/>
    <mergeCell ref="E264:G264"/>
    <mergeCell ref="AF264:AH264"/>
    <mergeCell ref="BE264:BF264"/>
    <mergeCell ref="BE263:BF263"/>
    <mergeCell ref="BS263:BU264"/>
    <mergeCell ref="AD267:AE268"/>
    <mergeCell ref="AF267:AH267"/>
    <mergeCell ref="C265:D266"/>
    <mergeCell ref="E265:G265"/>
    <mergeCell ref="AD265:AE266"/>
    <mergeCell ref="BW269:BW271"/>
    <mergeCell ref="E266:G266"/>
    <mergeCell ref="AF266:AH266"/>
    <mergeCell ref="AX266:AY268"/>
    <mergeCell ref="AZ266:AZ268"/>
    <mergeCell ref="BA266:BC268"/>
    <mergeCell ref="BD266:BD268"/>
    <mergeCell ref="BE266:BF266"/>
    <mergeCell ref="BS266:BU267"/>
    <mergeCell ref="BW266:BW268"/>
    <mergeCell ref="BX269:BX271"/>
    <mergeCell ref="E270:G270"/>
    <mergeCell ref="AF270:AH270"/>
    <mergeCell ref="BE270:BF270"/>
    <mergeCell ref="C271:D272"/>
    <mergeCell ref="E271:G271"/>
    <mergeCell ref="AF271:AH271"/>
    <mergeCell ref="BE271:BF271"/>
    <mergeCell ref="BS271:BU271"/>
    <mergeCell ref="E272:G272"/>
    <mergeCell ref="U272:X272"/>
    <mergeCell ref="Y272:Z272"/>
    <mergeCell ref="AF272:AH272"/>
    <mergeCell ref="AX272:AY274"/>
    <mergeCell ref="AZ272:AZ274"/>
    <mergeCell ref="BA272:BC274"/>
    <mergeCell ref="BD272:BD274"/>
    <mergeCell ref="BE272:BF272"/>
    <mergeCell ref="BS272:BU273"/>
    <mergeCell ref="BW272:BW274"/>
    <mergeCell ref="AF268:AH268"/>
    <mergeCell ref="BE268:BF268"/>
    <mergeCell ref="BS268:BU268"/>
    <mergeCell ref="E269:G269"/>
    <mergeCell ref="AD269:AE270"/>
    <mergeCell ref="AF269:AH269"/>
    <mergeCell ref="AX269:AY271"/>
    <mergeCell ref="AZ269:AZ271"/>
    <mergeCell ref="BA269:BC271"/>
    <mergeCell ref="BD269:BD271"/>
    <mergeCell ref="BE269:BF269"/>
    <mergeCell ref="BS269:BU270"/>
    <mergeCell ref="U271:X271"/>
    <mergeCell ref="Y271:Z271"/>
    <mergeCell ref="J277:K278"/>
    <mergeCell ref="L277:W277"/>
    <mergeCell ref="X277:X278"/>
    <mergeCell ref="Y277:Y278"/>
    <mergeCell ref="Z277:Z278"/>
    <mergeCell ref="BX272:BX274"/>
    <mergeCell ref="BE273:BF273"/>
    <mergeCell ref="BE274:BF274"/>
    <mergeCell ref="BS274:BU274"/>
    <mergeCell ref="AX275:AY277"/>
    <mergeCell ref="AZ275:AZ277"/>
    <mergeCell ref="BA275:BC277"/>
    <mergeCell ref="BD275:BD277"/>
    <mergeCell ref="BE275:BF275"/>
    <mergeCell ref="BS275:BU276"/>
    <mergeCell ref="BW275:BW277"/>
    <mergeCell ref="BX275:BX277"/>
    <mergeCell ref="BE276:BF276"/>
    <mergeCell ref="BW278:BW280"/>
    <mergeCell ref="BX278:BX280"/>
    <mergeCell ref="AD271:AE272"/>
    <mergeCell ref="C279:D279"/>
    <mergeCell ref="F279:H279"/>
    <mergeCell ref="J279:K279"/>
    <mergeCell ref="AG279:AP279"/>
    <mergeCell ref="AR279:AT279"/>
    <mergeCell ref="BE279:BF279"/>
    <mergeCell ref="C280:D280"/>
    <mergeCell ref="F280:H280"/>
    <mergeCell ref="J280:K280"/>
    <mergeCell ref="AG280:AP280"/>
    <mergeCell ref="AR280:AT280"/>
    <mergeCell ref="BE280:BF280"/>
    <mergeCell ref="BS280:BU280"/>
    <mergeCell ref="AA277:AA278"/>
    <mergeCell ref="AB277:AB278"/>
    <mergeCell ref="AC277:AC278"/>
    <mergeCell ref="AD277:AD278"/>
    <mergeCell ref="AE277:AE278"/>
    <mergeCell ref="AF277:AF278"/>
    <mergeCell ref="AG277:AP278"/>
    <mergeCell ref="BE277:BF277"/>
    <mergeCell ref="BS277:BU277"/>
    <mergeCell ref="AX278:AY280"/>
    <mergeCell ref="AZ278:AZ280"/>
    <mergeCell ref="BA278:BC280"/>
    <mergeCell ref="BD278:BD280"/>
    <mergeCell ref="BE278:BF278"/>
    <mergeCell ref="BS278:BU279"/>
    <mergeCell ref="C277:D278"/>
    <mergeCell ref="E277:E278"/>
    <mergeCell ref="F277:H278"/>
    <mergeCell ref="I277:I278"/>
    <mergeCell ref="BE281:BF281"/>
    <mergeCell ref="BS281:BU282"/>
    <mergeCell ref="BW281:BW283"/>
    <mergeCell ref="BX281:BX283"/>
    <mergeCell ref="C282:D282"/>
    <mergeCell ref="F282:H282"/>
    <mergeCell ref="J282:K282"/>
    <mergeCell ref="AG282:AP282"/>
    <mergeCell ref="AR282:AT282"/>
    <mergeCell ref="BE282:BF282"/>
    <mergeCell ref="C283:D283"/>
    <mergeCell ref="F283:H283"/>
    <mergeCell ref="J283:K283"/>
    <mergeCell ref="AG283:AP283"/>
    <mergeCell ref="AR283:AT283"/>
    <mergeCell ref="BE283:BF283"/>
    <mergeCell ref="BS283:BU283"/>
    <mergeCell ref="C281:D281"/>
    <mergeCell ref="F281:H281"/>
    <mergeCell ref="J281:K281"/>
    <mergeCell ref="AG281:AP281"/>
    <mergeCell ref="AR281:AT281"/>
    <mergeCell ref="AX281:AY283"/>
    <mergeCell ref="AZ281:AZ283"/>
    <mergeCell ref="BA281:BC283"/>
    <mergeCell ref="BD281:BD283"/>
    <mergeCell ref="BE284:BF284"/>
    <mergeCell ref="BS284:BU285"/>
    <mergeCell ref="BX284:BX286"/>
    <mergeCell ref="C285:D285"/>
    <mergeCell ref="F285:H285"/>
    <mergeCell ref="J285:K285"/>
    <mergeCell ref="AG285:AP285"/>
    <mergeCell ref="AR285:AT285"/>
    <mergeCell ref="BE285:BF285"/>
    <mergeCell ref="C286:D286"/>
    <mergeCell ref="F286:H286"/>
    <mergeCell ref="J286:K286"/>
    <mergeCell ref="AG286:AP286"/>
    <mergeCell ref="AR286:AT286"/>
    <mergeCell ref="BE286:BF286"/>
    <mergeCell ref="BS286:BU286"/>
    <mergeCell ref="C284:D284"/>
    <mergeCell ref="F284:H284"/>
    <mergeCell ref="J284:K284"/>
    <mergeCell ref="AG284:AP284"/>
    <mergeCell ref="AR284:AT284"/>
    <mergeCell ref="AX284:AY286"/>
    <mergeCell ref="AZ284:AZ286"/>
    <mergeCell ref="BA284:BC286"/>
    <mergeCell ref="BD284:BD286"/>
    <mergeCell ref="BY306:BY307"/>
    <mergeCell ref="BZ306:BZ307"/>
    <mergeCell ref="CA306:CA307"/>
    <mergeCell ref="CB306:CB307"/>
    <mergeCell ref="CC306:CC307"/>
    <mergeCell ref="CD306:CD307"/>
    <mergeCell ref="CE306:CE307"/>
    <mergeCell ref="C303:D304"/>
    <mergeCell ref="C306:G307"/>
    <mergeCell ref="H306:Z306"/>
    <mergeCell ref="AD306:AH307"/>
    <mergeCell ref="AI306:AU306"/>
    <mergeCell ref="BC306:BF307"/>
    <mergeCell ref="BG306:BR306"/>
    <mergeCell ref="BS306:BV307"/>
    <mergeCell ref="C287:D287"/>
    <mergeCell ref="F287:H287"/>
    <mergeCell ref="J287:K287"/>
    <mergeCell ref="AG287:AP287"/>
    <mergeCell ref="AR287:AT287"/>
    <mergeCell ref="C288:D288"/>
    <mergeCell ref="F288:H288"/>
    <mergeCell ref="J288:K288"/>
    <mergeCell ref="AG288:AP288"/>
    <mergeCell ref="AR288:AT288"/>
    <mergeCell ref="C311:D312"/>
    <mergeCell ref="E311:G311"/>
    <mergeCell ref="U311:X311"/>
    <mergeCell ref="Y311:Z311"/>
    <mergeCell ref="AD311:AE312"/>
    <mergeCell ref="AF311:AH311"/>
    <mergeCell ref="BC311:BR312"/>
    <mergeCell ref="BS311:BU311"/>
    <mergeCell ref="E312:G312"/>
    <mergeCell ref="U312:X312"/>
    <mergeCell ref="Y312:Z312"/>
    <mergeCell ref="AF312:AH312"/>
    <mergeCell ref="BS312:BU312"/>
    <mergeCell ref="CF306:CF307"/>
    <mergeCell ref="CG306:CG307"/>
    <mergeCell ref="U307:Z308"/>
    <mergeCell ref="C308:G308"/>
    <mergeCell ref="AD308:AH308"/>
    <mergeCell ref="BC308:BF308"/>
    <mergeCell ref="BS308:BU309"/>
    <mergeCell ref="C309:D310"/>
    <mergeCell ref="E309:G309"/>
    <mergeCell ref="U309:Z310"/>
    <mergeCell ref="AD309:AE310"/>
    <mergeCell ref="AF309:AH309"/>
    <mergeCell ref="BC309:BF309"/>
    <mergeCell ref="E310:G310"/>
    <mergeCell ref="AF310:AH310"/>
    <mergeCell ref="BC310:BF310"/>
    <mergeCell ref="BS310:BU310"/>
    <mergeCell ref="BW306:BW307"/>
    <mergeCell ref="BX306:BX307"/>
    <mergeCell ref="C313:D314"/>
    <mergeCell ref="E313:G313"/>
    <mergeCell ref="U313:X313"/>
    <mergeCell ref="Y313:Z313"/>
    <mergeCell ref="AD313:AE314"/>
    <mergeCell ref="AF313:AH313"/>
    <mergeCell ref="E314:G314"/>
    <mergeCell ref="U314:X314"/>
    <mergeCell ref="Y314:Z314"/>
    <mergeCell ref="AF314:AH314"/>
    <mergeCell ref="BW320:BW322"/>
    <mergeCell ref="BX320:BX322"/>
    <mergeCell ref="C321:D322"/>
    <mergeCell ref="E321:G321"/>
    <mergeCell ref="U321:X321"/>
    <mergeCell ref="Y321:Z321"/>
    <mergeCell ref="AD321:AE322"/>
    <mergeCell ref="AF321:AH321"/>
    <mergeCell ref="BE321:BF321"/>
    <mergeCell ref="E322:G322"/>
    <mergeCell ref="BE319:BF319"/>
    <mergeCell ref="BS319:BU319"/>
    <mergeCell ref="E320:G320"/>
    <mergeCell ref="AF320:AH320"/>
    <mergeCell ref="AX320:AY322"/>
    <mergeCell ref="AZ320:AZ322"/>
    <mergeCell ref="BA320:BC322"/>
    <mergeCell ref="BD320:BD322"/>
    <mergeCell ref="BE320:BF320"/>
    <mergeCell ref="BS320:BU321"/>
    <mergeCell ref="E315:G315"/>
    <mergeCell ref="U315:Z320"/>
    <mergeCell ref="CG315:CG316"/>
    <mergeCell ref="E316:G316"/>
    <mergeCell ref="AF316:AH316"/>
    <mergeCell ref="C317:D318"/>
    <mergeCell ref="E317:G317"/>
    <mergeCell ref="AD317:AE318"/>
    <mergeCell ref="AF317:AH317"/>
    <mergeCell ref="AX317:AY319"/>
    <mergeCell ref="AZ317:AZ319"/>
    <mergeCell ref="BA317:BC319"/>
    <mergeCell ref="BD317:BD319"/>
    <mergeCell ref="BE317:BF317"/>
    <mergeCell ref="BS317:BU318"/>
    <mergeCell ref="BW317:BW319"/>
    <mergeCell ref="BX317:BX319"/>
    <mergeCell ref="E318:G318"/>
    <mergeCell ref="AF318:AH318"/>
    <mergeCell ref="BE318:BF318"/>
    <mergeCell ref="C319:D320"/>
    <mergeCell ref="E319:G319"/>
    <mergeCell ref="BE315:BF316"/>
    <mergeCell ref="BG315:BR315"/>
    <mergeCell ref="BS315:BV316"/>
    <mergeCell ref="BW315:BW316"/>
    <mergeCell ref="BX315:BX316"/>
    <mergeCell ref="BY315:BY316"/>
    <mergeCell ref="BZ315:BZ316"/>
    <mergeCell ref="CA315:CA316"/>
    <mergeCell ref="CB315:CB316"/>
    <mergeCell ref="C315:D316"/>
    <mergeCell ref="CC315:CC316"/>
    <mergeCell ref="CD315:CD316"/>
    <mergeCell ref="AD315:AE316"/>
    <mergeCell ref="AF315:AH315"/>
    <mergeCell ref="AX315:AY316"/>
    <mergeCell ref="AZ315:AZ316"/>
    <mergeCell ref="BA315:BC316"/>
    <mergeCell ref="BD315:BD316"/>
    <mergeCell ref="AD319:AE320"/>
    <mergeCell ref="AF319:AH319"/>
    <mergeCell ref="AF325:AH325"/>
    <mergeCell ref="BE325:BF325"/>
    <mergeCell ref="BS325:BU325"/>
    <mergeCell ref="CE315:CE316"/>
    <mergeCell ref="CF315:CF316"/>
    <mergeCell ref="BX326:BX328"/>
    <mergeCell ref="C327:D328"/>
    <mergeCell ref="U322:X322"/>
    <mergeCell ref="Y322:Z322"/>
    <mergeCell ref="AF322:AH322"/>
    <mergeCell ref="BE322:BF322"/>
    <mergeCell ref="BS322:BU322"/>
    <mergeCell ref="C323:D324"/>
    <mergeCell ref="E323:G323"/>
    <mergeCell ref="U323:Z330"/>
    <mergeCell ref="AD323:AE324"/>
    <mergeCell ref="AF323:AH323"/>
    <mergeCell ref="AX323:AY325"/>
    <mergeCell ref="AZ323:AZ325"/>
    <mergeCell ref="BA323:BC325"/>
    <mergeCell ref="BD323:BD325"/>
    <mergeCell ref="E327:G327"/>
    <mergeCell ref="BE327:BF327"/>
    <mergeCell ref="E328:G328"/>
    <mergeCell ref="C329:D330"/>
    <mergeCell ref="BW323:BW325"/>
    <mergeCell ref="BX323:BX325"/>
    <mergeCell ref="E324:G324"/>
    <mergeCell ref="AF324:AH324"/>
    <mergeCell ref="BE324:BF324"/>
    <mergeCell ref="BE323:BF323"/>
    <mergeCell ref="BS323:BU324"/>
    <mergeCell ref="AD327:AE328"/>
    <mergeCell ref="AF327:AH327"/>
    <mergeCell ref="C325:D326"/>
    <mergeCell ref="E325:G325"/>
    <mergeCell ref="AD325:AE326"/>
    <mergeCell ref="BW329:BW331"/>
    <mergeCell ref="E326:G326"/>
    <mergeCell ref="AF326:AH326"/>
    <mergeCell ref="AX326:AY328"/>
    <mergeCell ref="AZ326:AZ328"/>
    <mergeCell ref="BA326:BC328"/>
    <mergeCell ref="BD326:BD328"/>
    <mergeCell ref="BE326:BF326"/>
    <mergeCell ref="BS326:BU327"/>
    <mergeCell ref="BW326:BW328"/>
    <mergeCell ref="BX329:BX331"/>
    <mergeCell ref="E330:G330"/>
    <mergeCell ref="AF330:AH330"/>
    <mergeCell ref="BE330:BF330"/>
    <mergeCell ref="C331:D332"/>
    <mergeCell ref="E331:G331"/>
    <mergeCell ref="AF331:AH331"/>
    <mergeCell ref="BE331:BF331"/>
    <mergeCell ref="BS331:BU331"/>
    <mergeCell ref="E332:G332"/>
    <mergeCell ref="U332:X332"/>
    <mergeCell ref="Y332:Z332"/>
    <mergeCell ref="AF332:AH332"/>
    <mergeCell ref="AX332:AY334"/>
    <mergeCell ref="AZ332:AZ334"/>
    <mergeCell ref="BA332:BC334"/>
    <mergeCell ref="BD332:BD334"/>
    <mergeCell ref="BE332:BF332"/>
    <mergeCell ref="BS332:BU333"/>
    <mergeCell ref="BW332:BW334"/>
    <mergeCell ref="AF328:AH328"/>
    <mergeCell ref="BE328:BF328"/>
    <mergeCell ref="BS328:BU328"/>
    <mergeCell ref="E329:G329"/>
    <mergeCell ref="AD329:AE330"/>
    <mergeCell ref="AF329:AH329"/>
    <mergeCell ref="AX329:AY331"/>
    <mergeCell ref="AZ329:AZ331"/>
    <mergeCell ref="BA329:BC331"/>
    <mergeCell ref="BD329:BD331"/>
    <mergeCell ref="BE329:BF329"/>
    <mergeCell ref="BS329:BU330"/>
    <mergeCell ref="U331:X331"/>
    <mergeCell ref="Y331:Z331"/>
    <mergeCell ref="J337:K338"/>
    <mergeCell ref="L337:W337"/>
    <mergeCell ref="X337:X338"/>
    <mergeCell ref="Y337:Y338"/>
    <mergeCell ref="Z337:Z338"/>
    <mergeCell ref="BX332:BX334"/>
    <mergeCell ref="BE333:BF333"/>
    <mergeCell ref="BE334:BF334"/>
    <mergeCell ref="BS334:BU334"/>
    <mergeCell ref="AX335:AY337"/>
    <mergeCell ref="AZ335:AZ337"/>
    <mergeCell ref="BA335:BC337"/>
    <mergeCell ref="BD335:BD337"/>
    <mergeCell ref="BE335:BF335"/>
    <mergeCell ref="BS335:BU336"/>
    <mergeCell ref="BW335:BW337"/>
    <mergeCell ref="BX335:BX337"/>
    <mergeCell ref="BE336:BF336"/>
    <mergeCell ref="BW338:BW340"/>
    <mergeCell ref="BX338:BX340"/>
    <mergeCell ref="AD331:AE332"/>
    <mergeCell ref="C339:D339"/>
    <mergeCell ref="F339:H339"/>
    <mergeCell ref="J339:K339"/>
    <mergeCell ref="AG339:AP339"/>
    <mergeCell ref="AR339:AT339"/>
    <mergeCell ref="BE339:BF339"/>
    <mergeCell ref="C340:D340"/>
    <mergeCell ref="F340:H340"/>
    <mergeCell ref="J340:K340"/>
    <mergeCell ref="AG340:AP340"/>
    <mergeCell ref="AR340:AT340"/>
    <mergeCell ref="BE340:BF340"/>
    <mergeCell ref="BS340:BU340"/>
    <mergeCell ref="AA337:AA338"/>
    <mergeCell ref="AB337:AB338"/>
    <mergeCell ref="AC337:AC338"/>
    <mergeCell ref="AD337:AD338"/>
    <mergeCell ref="AE337:AE338"/>
    <mergeCell ref="AF337:AF338"/>
    <mergeCell ref="AG337:AP338"/>
    <mergeCell ref="BE337:BF337"/>
    <mergeCell ref="BS337:BU337"/>
    <mergeCell ref="AX338:AY340"/>
    <mergeCell ref="AZ338:AZ340"/>
    <mergeCell ref="BA338:BC340"/>
    <mergeCell ref="BD338:BD340"/>
    <mergeCell ref="BE338:BF338"/>
    <mergeCell ref="BS338:BU339"/>
    <mergeCell ref="C337:D338"/>
    <mergeCell ref="E337:E338"/>
    <mergeCell ref="F337:H338"/>
    <mergeCell ref="I337:I338"/>
    <mergeCell ref="BE341:BF341"/>
    <mergeCell ref="BS341:BU342"/>
    <mergeCell ref="BW341:BW343"/>
    <mergeCell ref="BX341:BX343"/>
    <mergeCell ref="C342:D342"/>
    <mergeCell ref="F342:H342"/>
    <mergeCell ref="J342:K342"/>
    <mergeCell ref="AG342:AP342"/>
    <mergeCell ref="AR342:AT342"/>
    <mergeCell ref="BE342:BF342"/>
    <mergeCell ref="C343:D343"/>
    <mergeCell ref="F343:H343"/>
    <mergeCell ref="J343:K343"/>
    <mergeCell ref="AG343:AP343"/>
    <mergeCell ref="AR343:AT343"/>
    <mergeCell ref="BE343:BF343"/>
    <mergeCell ref="BS343:BU343"/>
    <mergeCell ref="C341:D341"/>
    <mergeCell ref="F341:H341"/>
    <mergeCell ref="J341:K341"/>
    <mergeCell ref="AG341:AP341"/>
    <mergeCell ref="AR341:AT341"/>
    <mergeCell ref="AX341:AY343"/>
    <mergeCell ref="AZ341:AZ343"/>
    <mergeCell ref="BA341:BC343"/>
    <mergeCell ref="BD341:BD343"/>
    <mergeCell ref="BE344:BF344"/>
    <mergeCell ref="BS344:BU345"/>
    <mergeCell ref="BX344:BX346"/>
    <mergeCell ref="C345:D345"/>
    <mergeCell ref="F345:H345"/>
    <mergeCell ref="J345:K345"/>
    <mergeCell ref="AG345:AP345"/>
    <mergeCell ref="AR345:AT345"/>
    <mergeCell ref="BE345:BF345"/>
    <mergeCell ref="C346:D346"/>
    <mergeCell ref="F346:H346"/>
    <mergeCell ref="J346:K346"/>
    <mergeCell ref="AG346:AP346"/>
    <mergeCell ref="AR346:AT346"/>
    <mergeCell ref="BE346:BF346"/>
    <mergeCell ref="BS346:BU346"/>
    <mergeCell ref="C344:D344"/>
    <mergeCell ref="F344:H344"/>
    <mergeCell ref="J344:K344"/>
    <mergeCell ref="AG344:AP344"/>
    <mergeCell ref="AR344:AT344"/>
    <mergeCell ref="AX344:AY346"/>
    <mergeCell ref="AZ344:AZ346"/>
    <mergeCell ref="BA344:BC346"/>
    <mergeCell ref="BD344:BD346"/>
    <mergeCell ref="BY366:BY367"/>
    <mergeCell ref="BZ366:BZ367"/>
    <mergeCell ref="CA366:CA367"/>
    <mergeCell ref="CB366:CB367"/>
    <mergeCell ref="CC366:CC367"/>
    <mergeCell ref="CD366:CD367"/>
    <mergeCell ref="CE366:CE367"/>
    <mergeCell ref="C363:D364"/>
    <mergeCell ref="C366:G367"/>
    <mergeCell ref="H366:Z366"/>
    <mergeCell ref="AD366:AH367"/>
    <mergeCell ref="AI366:AU366"/>
    <mergeCell ref="BC366:BF367"/>
    <mergeCell ref="BG366:BR366"/>
    <mergeCell ref="BS366:BV367"/>
    <mergeCell ref="C347:D347"/>
    <mergeCell ref="F347:H347"/>
    <mergeCell ref="J347:K347"/>
    <mergeCell ref="AG347:AP347"/>
    <mergeCell ref="AR347:AT347"/>
    <mergeCell ref="C348:D348"/>
    <mergeCell ref="F348:H348"/>
    <mergeCell ref="J348:K348"/>
    <mergeCell ref="AG348:AP348"/>
    <mergeCell ref="AR348:AT348"/>
    <mergeCell ref="C371:D372"/>
    <mergeCell ref="E371:G371"/>
    <mergeCell ref="U371:X371"/>
    <mergeCell ref="Y371:Z371"/>
    <mergeCell ref="AD371:AE372"/>
    <mergeCell ref="AF371:AH371"/>
    <mergeCell ref="BC371:BR372"/>
    <mergeCell ref="BS371:BU371"/>
    <mergeCell ref="E372:G372"/>
    <mergeCell ref="U372:X372"/>
    <mergeCell ref="Y372:Z372"/>
    <mergeCell ref="AF372:AH372"/>
    <mergeCell ref="BS372:BU372"/>
    <mergeCell ref="CF366:CF367"/>
    <mergeCell ref="CG366:CG367"/>
    <mergeCell ref="U367:Z368"/>
    <mergeCell ref="C368:G368"/>
    <mergeCell ref="AD368:AH368"/>
    <mergeCell ref="BC368:BF368"/>
    <mergeCell ref="BS368:BU369"/>
    <mergeCell ref="C369:D370"/>
    <mergeCell ref="E369:G369"/>
    <mergeCell ref="U369:Z370"/>
    <mergeCell ref="AD369:AE370"/>
    <mergeCell ref="AF369:AH369"/>
    <mergeCell ref="BC369:BF369"/>
    <mergeCell ref="E370:G370"/>
    <mergeCell ref="AF370:AH370"/>
    <mergeCell ref="BC370:BF370"/>
    <mergeCell ref="BS370:BU370"/>
    <mergeCell ref="BW366:BW367"/>
    <mergeCell ref="BX366:BX367"/>
    <mergeCell ref="C373:D374"/>
    <mergeCell ref="E373:G373"/>
    <mergeCell ref="U373:X373"/>
    <mergeCell ref="Y373:Z373"/>
    <mergeCell ref="AD373:AE374"/>
    <mergeCell ref="AF373:AH373"/>
    <mergeCell ref="E374:G374"/>
    <mergeCell ref="U374:X374"/>
    <mergeCell ref="Y374:Z374"/>
    <mergeCell ref="AF374:AH374"/>
    <mergeCell ref="BW380:BW382"/>
    <mergeCell ref="BX380:BX382"/>
    <mergeCell ref="C381:D382"/>
    <mergeCell ref="E381:G381"/>
    <mergeCell ref="U381:X381"/>
    <mergeCell ref="Y381:Z381"/>
    <mergeCell ref="AD381:AE382"/>
    <mergeCell ref="AF381:AH381"/>
    <mergeCell ref="BE381:BF381"/>
    <mergeCell ref="E382:G382"/>
    <mergeCell ref="BE379:BF379"/>
    <mergeCell ref="BS379:BU379"/>
    <mergeCell ref="E380:G380"/>
    <mergeCell ref="AF380:AH380"/>
    <mergeCell ref="AX380:AY382"/>
    <mergeCell ref="AZ380:AZ382"/>
    <mergeCell ref="BA380:BC382"/>
    <mergeCell ref="BD380:BD382"/>
    <mergeCell ref="BE380:BF380"/>
    <mergeCell ref="BS380:BU381"/>
    <mergeCell ref="E375:G375"/>
    <mergeCell ref="U375:Z380"/>
    <mergeCell ref="CG375:CG376"/>
    <mergeCell ref="E376:G376"/>
    <mergeCell ref="AF376:AH376"/>
    <mergeCell ref="C377:D378"/>
    <mergeCell ref="E377:G377"/>
    <mergeCell ref="AD377:AE378"/>
    <mergeCell ref="AF377:AH377"/>
    <mergeCell ref="AX377:AY379"/>
    <mergeCell ref="AZ377:AZ379"/>
    <mergeCell ref="BA377:BC379"/>
    <mergeCell ref="BD377:BD379"/>
    <mergeCell ref="BE377:BF377"/>
    <mergeCell ref="BS377:BU378"/>
    <mergeCell ref="BW377:BW379"/>
    <mergeCell ref="BX377:BX379"/>
    <mergeCell ref="E378:G378"/>
    <mergeCell ref="AF378:AH378"/>
    <mergeCell ref="BE378:BF378"/>
    <mergeCell ref="C379:D380"/>
    <mergeCell ref="E379:G379"/>
    <mergeCell ref="BE375:BF376"/>
    <mergeCell ref="BG375:BR375"/>
    <mergeCell ref="BS375:BV376"/>
    <mergeCell ref="BW375:BW376"/>
    <mergeCell ref="BX375:BX376"/>
    <mergeCell ref="BY375:BY376"/>
    <mergeCell ref="BZ375:BZ376"/>
    <mergeCell ref="CA375:CA376"/>
    <mergeCell ref="CB375:CB376"/>
    <mergeCell ref="C375:D376"/>
    <mergeCell ref="CC375:CC376"/>
    <mergeCell ref="CD375:CD376"/>
    <mergeCell ref="AD375:AE376"/>
    <mergeCell ref="AF375:AH375"/>
    <mergeCell ref="AX375:AY376"/>
    <mergeCell ref="AZ375:AZ376"/>
    <mergeCell ref="BA375:BC376"/>
    <mergeCell ref="BD375:BD376"/>
    <mergeCell ref="AD379:AE380"/>
    <mergeCell ref="AF379:AH379"/>
    <mergeCell ref="AF385:AH385"/>
    <mergeCell ref="BE385:BF385"/>
    <mergeCell ref="BS385:BU385"/>
    <mergeCell ref="CE375:CE376"/>
    <mergeCell ref="CF375:CF376"/>
    <mergeCell ref="BX386:BX388"/>
    <mergeCell ref="C387:D388"/>
    <mergeCell ref="U382:X382"/>
    <mergeCell ref="Y382:Z382"/>
    <mergeCell ref="AF382:AH382"/>
    <mergeCell ref="BE382:BF382"/>
    <mergeCell ref="BS382:BU382"/>
    <mergeCell ref="C383:D384"/>
    <mergeCell ref="E383:G383"/>
    <mergeCell ref="U383:Z390"/>
    <mergeCell ref="AD383:AE384"/>
    <mergeCell ref="AF383:AH383"/>
    <mergeCell ref="AX383:AY385"/>
    <mergeCell ref="AZ383:AZ385"/>
    <mergeCell ref="BA383:BC385"/>
    <mergeCell ref="BD383:BD385"/>
    <mergeCell ref="E387:G387"/>
    <mergeCell ref="BE387:BF387"/>
    <mergeCell ref="E388:G388"/>
    <mergeCell ref="C389:D390"/>
    <mergeCell ref="BW383:BW385"/>
    <mergeCell ref="BX383:BX385"/>
    <mergeCell ref="E384:G384"/>
    <mergeCell ref="AF384:AH384"/>
    <mergeCell ref="BE384:BF384"/>
    <mergeCell ref="BE383:BF383"/>
    <mergeCell ref="BS383:BU384"/>
    <mergeCell ref="AD387:AE388"/>
    <mergeCell ref="AF387:AH387"/>
    <mergeCell ref="C385:D386"/>
    <mergeCell ref="E385:G385"/>
    <mergeCell ref="AD385:AE386"/>
    <mergeCell ref="BW389:BW391"/>
    <mergeCell ref="E386:G386"/>
    <mergeCell ref="AF386:AH386"/>
    <mergeCell ref="AX386:AY388"/>
    <mergeCell ref="AZ386:AZ388"/>
    <mergeCell ref="BA386:BC388"/>
    <mergeCell ref="BD386:BD388"/>
    <mergeCell ref="BE386:BF386"/>
    <mergeCell ref="BS386:BU387"/>
    <mergeCell ref="BW386:BW388"/>
    <mergeCell ref="BX389:BX391"/>
    <mergeCell ref="E390:G390"/>
    <mergeCell ref="AF390:AH390"/>
    <mergeCell ref="BE390:BF390"/>
    <mergeCell ref="C391:D392"/>
    <mergeCell ref="E391:G391"/>
    <mergeCell ref="AF391:AH391"/>
    <mergeCell ref="BE391:BF391"/>
    <mergeCell ref="BS391:BU391"/>
    <mergeCell ref="E392:G392"/>
    <mergeCell ref="U392:X392"/>
    <mergeCell ref="Y392:Z392"/>
    <mergeCell ref="AF392:AH392"/>
    <mergeCell ref="AX392:AY394"/>
    <mergeCell ref="AZ392:AZ394"/>
    <mergeCell ref="BA392:BC394"/>
    <mergeCell ref="BD392:BD394"/>
    <mergeCell ref="BE392:BF392"/>
    <mergeCell ref="BS392:BU393"/>
    <mergeCell ref="BW392:BW394"/>
    <mergeCell ref="AF388:AH388"/>
    <mergeCell ref="BE388:BF388"/>
    <mergeCell ref="BS388:BU388"/>
    <mergeCell ref="E389:G389"/>
    <mergeCell ref="AD389:AE390"/>
    <mergeCell ref="AF389:AH389"/>
    <mergeCell ref="AX389:AY391"/>
    <mergeCell ref="AZ389:AZ391"/>
    <mergeCell ref="BA389:BC391"/>
    <mergeCell ref="BD389:BD391"/>
    <mergeCell ref="BE389:BF389"/>
    <mergeCell ref="BS389:BU390"/>
    <mergeCell ref="U391:X391"/>
    <mergeCell ref="Y391:Z391"/>
    <mergeCell ref="J397:K398"/>
    <mergeCell ref="L397:W397"/>
    <mergeCell ref="X397:X398"/>
    <mergeCell ref="Y397:Y398"/>
    <mergeCell ref="Z397:Z398"/>
    <mergeCell ref="BX392:BX394"/>
    <mergeCell ref="BE393:BF393"/>
    <mergeCell ref="BE394:BF394"/>
    <mergeCell ref="BS394:BU394"/>
    <mergeCell ref="AX395:AY397"/>
    <mergeCell ref="AZ395:AZ397"/>
    <mergeCell ref="BA395:BC397"/>
    <mergeCell ref="BD395:BD397"/>
    <mergeCell ref="BE395:BF395"/>
    <mergeCell ref="BS395:BU396"/>
    <mergeCell ref="BW395:BW397"/>
    <mergeCell ref="BX395:BX397"/>
    <mergeCell ref="BE396:BF396"/>
    <mergeCell ref="BW398:BW400"/>
    <mergeCell ref="BX398:BX400"/>
    <mergeCell ref="AD391:AE392"/>
    <mergeCell ref="C399:D399"/>
    <mergeCell ref="F399:H399"/>
    <mergeCell ref="J399:K399"/>
    <mergeCell ref="AG399:AP399"/>
    <mergeCell ref="AR399:AT399"/>
    <mergeCell ref="BE399:BF399"/>
    <mergeCell ref="C400:D400"/>
    <mergeCell ref="F400:H400"/>
    <mergeCell ref="J400:K400"/>
    <mergeCell ref="AG400:AP400"/>
    <mergeCell ref="AR400:AT400"/>
    <mergeCell ref="BE400:BF400"/>
    <mergeCell ref="BS400:BU400"/>
    <mergeCell ref="AA397:AA398"/>
    <mergeCell ref="AB397:AB398"/>
    <mergeCell ref="AC397:AC398"/>
    <mergeCell ref="AD397:AD398"/>
    <mergeCell ref="AE397:AE398"/>
    <mergeCell ref="AF397:AF398"/>
    <mergeCell ref="AG397:AP398"/>
    <mergeCell ref="BE397:BF397"/>
    <mergeCell ref="BS397:BU397"/>
    <mergeCell ref="AX398:AY400"/>
    <mergeCell ref="AZ398:AZ400"/>
    <mergeCell ref="BA398:BC400"/>
    <mergeCell ref="BD398:BD400"/>
    <mergeCell ref="BE398:BF398"/>
    <mergeCell ref="BS398:BU399"/>
    <mergeCell ref="C397:D398"/>
    <mergeCell ref="E397:E398"/>
    <mergeCell ref="F397:H398"/>
    <mergeCell ref="I397:I398"/>
    <mergeCell ref="BE401:BF401"/>
    <mergeCell ref="BS401:BU402"/>
    <mergeCell ref="BW401:BW403"/>
    <mergeCell ref="BX401:BX403"/>
    <mergeCell ref="C402:D402"/>
    <mergeCell ref="F402:H402"/>
    <mergeCell ref="J402:K402"/>
    <mergeCell ref="AG402:AP402"/>
    <mergeCell ref="AR402:AT402"/>
    <mergeCell ref="BE402:BF402"/>
    <mergeCell ref="C403:D403"/>
    <mergeCell ref="F403:H403"/>
    <mergeCell ref="J403:K403"/>
    <mergeCell ref="AG403:AP403"/>
    <mergeCell ref="AR403:AT403"/>
    <mergeCell ref="BE403:BF403"/>
    <mergeCell ref="BS403:BU403"/>
    <mergeCell ref="C401:D401"/>
    <mergeCell ref="F401:H401"/>
    <mergeCell ref="J401:K401"/>
    <mergeCell ref="AG401:AP401"/>
    <mergeCell ref="AR401:AT401"/>
    <mergeCell ref="AX401:AY403"/>
    <mergeCell ref="AZ401:AZ403"/>
    <mergeCell ref="BA401:BC403"/>
    <mergeCell ref="BD401:BD403"/>
    <mergeCell ref="BE404:BF404"/>
    <mergeCell ref="BS404:BU405"/>
    <mergeCell ref="BX404:BX406"/>
    <mergeCell ref="C405:D405"/>
    <mergeCell ref="F405:H405"/>
    <mergeCell ref="J405:K405"/>
    <mergeCell ref="AG405:AP405"/>
    <mergeCell ref="AR405:AT405"/>
    <mergeCell ref="BE405:BF405"/>
    <mergeCell ref="C406:D406"/>
    <mergeCell ref="F406:H406"/>
    <mergeCell ref="J406:K406"/>
    <mergeCell ref="AG406:AP406"/>
    <mergeCell ref="AR406:AT406"/>
    <mergeCell ref="BE406:BF406"/>
    <mergeCell ref="BS406:BU406"/>
    <mergeCell ref="C404:D404"/>
    <mergeCell ref="F404:H404"/>
    <mergeCell ref="J404:K404"/>
    <mergeCell ref="AG404:AP404"/>
    <mergeCell ref="AR404:AT404"/>
    <mergeCell ref="AX404:AY406"/>
    <mergeCell ref="AZ404:AZ406"/>
    <mergeCell ref="BA404:BC406"/>
    <mergeCell ref="BD404:BD406"/>
    <mergeCell ref="BY426:BY427"/>
    <mergeCell ref="BZ426:BZ427"/>
    <mergeCell ref="CA426:CA427"/>
    <mergeCell ref="CB426:CB427"/>
    <mergeCell ref="CC426:CC427"/>
    <mergeCell ref="CD426:CD427"/>
    <mergeCell ref="CE426:CE427"/>
    <mergeCell ref="C423:D424"/>
    <mergeCell ref="C426:G427"/>
    <mergeCell ref="H426:Z426"/>
    <mergeCell ref="AD426:AH427"/>
    <mergeCell ref="AI426:AU426"/>
    <mergeCell ref="BC426:BF427"/>
    <mergeCell ref="BG426:BR426"/>
    <mergeCell ref="BS426:BV427"/>
    <mergeCell ref="C407:D407"/>
    <mergeCell ref="F407:H407"/>
    <mergeCell ref="J407:K407"/>
    <mergeCell ref="AG407:AP407"/>
    <mergeCell ref="AR407:AT407"/>
    <mergeCell ref="C408:D408"/>
    <mergeCell ref="F408:H408"/>
    <mergeCell ref="J408:K408"/>
    <mergeCell ref="AG408:AP408"/>
    <mergeCell ref="AR408:AT408"/>
    <mergeCell ref="C431:D432"/>
    <mergeCell ref="E431:G431"/>
    <mergeCell ref="U431:X431"/>
    <mergeCell ref="Y431:Z431"/>
    <mergeCell ref="AD431:AE432"/>
    <mergeCell ref="AF431:AH431"/>
    <mergeCell ref="BC431:BR432"/>
    <mergeCell ref="BS431:BU431"/>
    <mergeCell ref="E432:G432"/>
    <mergeCell ref="U432:X432"/>
    <mergeCell ref="Y432:Z432"/>
    <mergeCell ref="AF432:AH432"/>
    <mergeCell ref="BS432:BU432"/>
    <mergeCell ref="CF426:CF427"/>
    <mergeCell ref="CG426:CG427"/>
    <mergeCell ref="U427:Z428"/>
    <mergeCell ref="C428:G428"/>
    <mergeCell ref="AD428:AH428"/>
    <mergeCell ref="BC428:BF428"/>
    <mergeCell ref="BS428:BU429"/>
    <mergeCell ref="C429:D430"/>
    <mergeCell ref="E429:G429"/>
    <mergeCell ref="U429:Z430"/>
    <mergeCell ref="AD429:AE430"/>
    <mergeCell ref="AF429:AH429"/>
    <mergeCell ref="BC429:BF429"/>
    <mergeCell ref="E430:G430"/>
    <mergeCell ref="AF430:AH430"/>
    <mergeCell ref="BC430:BF430"/>
    <mergeCell ref="BS430:BU430"/>
    <mergeCell ref="BW426:BW427"/>
    <mergeCell ref="BX426:BX427"/>
    <mergeCell ref="C433:D434"/>
    <mergeCell ref="E433:G433"/>
    <mergeCell ref="U433:X433"/>
    <mergeCell ref="Y433:Z433"/>
    <mergeCell ref="AD433:AE434"/>
    <mergeCell ref="AF433:AH433"/>
    <mergeCell ref="E434:G434"/>
    <mergeCell ref="U434:X434"/>
    <mergeCell ref="Y434:Z434"/>
    <mergeCell ref="AF434:AH434"/>
    <mergeCell ref="BW440:BW442"/>
    <mergeCell ref="BX440:BX442"/>
    <mergeCell ref="C441:D442"/>
    <mergeCell ref="E441:G441"/>
    <mergeCell ref="U441:X441"/>
    <mergeCell ref="Y441:Z441"/>
    <mergeCell ref="AD441:AE442"/>
    <mergeCell ref="AF441:AH441"/>
    <mergeCell ref="BE441:BF441"/>
    <mergeCell ref="E442:G442"/>
    <mergeCell ref="BE439:BF439"/>
    <mergeCell ref="BS439:BU439"/>
    <mergeCell ref="E440:G440"/>
    <mergeCell ref="AF440:AH440"/>
    <mergeCell ref="AX440:AY442"/>
    <mergeCell ref="AZ440:AZ442"/>
    <mergeCell ref="BA440:BC442"/>
    <mergeCell ref="BD440:BD442"/>
    <mergeCell ref="BE440:BF440"/>
    <mergeCell ref="BS440:BU441"/>
    <mergeCell ref="E435:G435"/>
    <mergeCell ref="U435:Z440"/>
    <mergeCell ref="CG435:CG436"/>
    <mergeCell ref="E436:G436"/>
    <mergeCell ref="AF436:AH436"/>
    <mergeCell ref="C437:D438"/>
    <mergeCell ref="E437:G437"/>
    <mergeCell ref="AD437:AE438"/>
    <mergeCell ref="AF437:AH437"/>
    <mergeCell ref="AX437:AY439"/>
    <mergeCell ref="AZ437:AZ439"/>
    <mergeCell ref="BA437:BC439"/>
    <mergeCell ref="BD437:BD439"/>
    <mergeCell ref="BE437:BF437"/>
    <mergeCell ref="BS437:BU438"/>
    <mergeCell ref="BW437:BW439"/>
    <mergeCell ref="BX437:BX439"/>
    <mergeCell ref="E438:G438"/>
    <mergeCell ref="AF438:AH438"/>
    <mergeCell ref="BE438:BF438"/>
    <mergeCell ref="C439:D440"/>
    <mergeCell ref="E439:G439"/>
    <mergeCell ref="BE435:BF436"/>
    <mergeCell ref="BG435:BR435"/>
    <mergeCell ref="BS435:BV436"/>
    <mergeCell ref="BW435:BW436"/>
    <mergeCell ref="BX435:BX436"/>
    <mergeCell ref="BY435:BY436"/>
    <mergeCell ref="BZ435:BZ436"/>
    <mergeCell ref="CA435:CA436"/>
    <mergeCell ref="CB435:CB436"/>
    <mergeCell ref="C435:D436"/>
    <mergeCell ref="CC435:CC436"/>
    <mergeCell ref="CD435:CD436"/>
    <mergeCell ref="AD435:AE436"/>
    <mergeCell ref="AF435:AH435"/>
    <mergeCell ref="AX435:AY436"/>
    <mergeCell ref="AZ435:AZ436"/>
    <mergeCell ref="BA435:BC436"/>
    <mergeCell ref="BD435:BD436"/>
    <mergeCell ref="AD439:AE440"/>
    <mergeCell ref="AF439:AH439"/>
    <mergeCell ref="AF445:AH445"/>
    <mergeCell ref="BE445:BF445"/>
    <mergeCell ref="BS445:BU445"/>
    <mergeCell ref="CE435:CE436"/>
    <mergeCell ref="CF435:CF436"/>
    <mergeCell ref="BX446:BX448"/>
    <mergeCell ref="C447:D448"/>
    <mergeCell ref="U442:X442"/>
    <mergeCell ref="Y442:Z442"/>
    <mergeCell ref="AF442:AH442"/>
    <mergeCell ref="BE442:BF442"/>
    <mergeCell ref="BS442:BU442"/>
    <mergeCell ref="C443:D444"/>
    <mergeCell ref="E443:G443"/>
    <mergeCell ref="U443:Z450"/>
    <mergeCell ref="AD443:AE444"/>
    <mergeCell ref="AF443:AH443"/>
    <mergeCell ref="AX443:AY445"/>
    <mergeCell ref="AZ443:AZ445"/>
    <mergeCell ref="BA443:BC445"/>
    <mergeCell ref="BD443:BD445"/>
    <mergeCell ref="E447:G447"/>
    <mergeCell ref="BE447:BF447"/>
    <mergeCell ref="E448:G448"/>
    <mergeCell ref="C449:D450"/>
    <mergeCell ref="BW443:BW445"/>
    <mergeCell ref="BX443:BX445"/>
    <mergeCell ref="E444:G444"/>
    <mergeCell ref="AF444:AH444"/>
    <mergeCell ref="BE444:BF444"/>
    <mergeCell ref="BE443:BF443"/>
    <mergeCell ref="BS443:BU444"/>
    <mergeCell ref="AD447:AE448"/>
    <mergeCell ref="AF447:AH447"/>
    <mergeCell ref="C445:D446"/>
    <mergeCell ref="E445:G445"/>
    <mergeCell ref="AD445:AE446"/>
    <mergeCell ref="BW449:BW451"/>
    <mergeCell ref="E446:G446"/>
    <mergeCell ref="AF446:AH446"/>
    <mergeCell ref="AX446:AY448"/>
    <mergeCell ref="AZ446:AZ448"/>
    <mergeCell ref="BA446:BC448"/>
    <mergeCell ref="BD446:BD448"/>
    <mergeCell ref="BE446:BF446"/>
    <mergeCell ref="BS446:BU447"/>
    <mergeCell ref="BW446:BW448"/>
    <mergeCell ref="BX449:BX451"/>
    <mergeCell ref="E450:G450"/>
    <mergeCell ref="AF450:AH450"/>
    <mergeCell ref="BE450:BF450"/>
    <mergeCell ref="C451:D452"/>
    <mergeCell ref="E451:G451"/>
    <mergeCell ref="AF451:AH451"/>
    <mergeCell ref="BE451:BF451"/>
    <mergeCell ref="BS451:BU451"/>
    <mergeCell ref="E452:G452"/>
    <mergeCell ref="U452:X452"/>
    <mergeCell ref="Y452:Z452"/>
    <mergeCell ref="AF452:AH452"/>
    <mergeCell ref="AX452:AY454"/>
    <mergeCell ref="AZ452:AZ454"/>
    <mergeCell ref="BA452:BC454"/>
    <mergeCell ref="BD452:BD454"/>
    <mergeCell ref="BE452:BF452"/>
    <mergeCell ref="BS452:BU453"/>
    <mergeCell ref="BW452:BW454"/>
    <mergeCell ref="AF448:AH448"/>
    <mergeCell ref="BE448:BF448"/>
    <mergeCell ref="BS448:BU448"/>
    <mergeCell ref="E449:G449"/>
    <mergeCell ref="AD449:AE450"/>
    <mergeCell ref="AF449:AH449"/>
    <mergeCell ref="AX449:AY451"/>
    <mergeCell ref="AZ449:AZ451"/>
    <mergeCell ref="BA449:BC451"/>
    <mergeCell ref="BD449:BD451"/>
    <mergeCell ref="BE449:BF449"/>
    <mergeCell ref="BS449:BU450"/>
    <mergeCell ref="U451:X451"/>
    <mergeCell ref="Y451:Z451"/>
    <mergeCell ref="J457:K458"/>
    <mergeCell ref="L457:W457"/>
    <mergeCell ref="X457:X458"/>
    <mergeCell ref="Y457:Y458"/>
    <mergeCell ref="Z457:Z458"/>
    <mergeCell ref="BX452:BX454"/>
    <mergeCell ref="BE453:BF453"/>
    <mergeCell ref="BE454:BF454"/>
    <mergeCell ref="BS454:BU454"/>
    <mergeCell ref="AX455:AY457"/>
    <mergeCell ref="AZ455:AZ457"/>
    <mergeCell ref="BA455:BC457"/>
    <mergeCell ref="BD455:BD457"/>
    <mergeCell ref="BE455:BF455"/>
    <mergeCell ref="BS455:BU456"/>
    <mergeCell ref="BW455:BW457"/>
    <mergeCell ref="BX455:BX457"/>
    <mergeCell ref="BE456:BF456"/>
    <mergeCell ref="BW458:BW460"/>
    <mergeCell ref="BX458:BX460"/>
    <mergeCell ref="AD451:AE452"/>
    <mergeCell ref="C459:D459"/>
    <mergeCell ref="F459:H459"/>
    <mergeCell ref="J459:K459"/>
    <mergeCell ref="AG459:AP459"/>
    <mergeCell ref="AR459:AT459"/>
    <mergeCell ref="BE459:BF459"/>
    <mergeCell ref="C460:D460"/>
    <mergeCell ref="F460:H460"/>
    <mergeCell ref="J460:K460"/>
    <mergeCell ref="AG460:AP460"/>
    <mergeCell ref="AR460:AT460"/>
    <mergeCell ref="BE460:BF460"/>
    <mergeCell ref="BS460:BU460"/>
    <mergeCell ref="AA457:AA458"/>
    <mergeCell ref="AB457:AB458"/>
    <mergeCell ref="AC457:AC458"/>
    <mergeCell ref="AD457:AD458"/>
    <mergeCell ref="AE457:AE458"/>
    <mergeCell ref="AF457:AF458"/>
    <mergeCell ref="AG457:AP458"/>
    <mergeCell ref="BE457:BF457"/>
    <mergeCell ref="BS457:BU457"/>
    <mergeCell ref="AX458:AY460"/>
    <mergeCell ref="AZ458:AZ460"/>
    <mergeCell ref="BA458:BC460"/>
    <mergeCell ref="BD458:BD460"/>
    <mergeCell ref="BE458:BF458"/>
    <mergeCell ref="BS458:BU459"/>
    <mergeCell ref="C457:D458"/>
    <mergeCell ref="E457:E458"/>
    <mergeCell ref="F457:H458"/>
    <mergeCell ref="I457:I458"/>
    <mergeCell ref="BE461:BF461"/>
    <mergeCell ref="BS461:BU462"/>
    <mergeCell ref="BW461:BW463"/>
    <mergeCell ref="BX461:BX463"/>
    <mergeCell ref="C462:D462"/>
    <mergeCell ref="F462:H462"/>
    <mergeCell ref="J462:K462"/>
    <mergeCell ref="AG462:AP462"/>
    <mergeCell ref="AR462:AT462"/>
    <mergeCell ref="BE462:BF462"/>
    <mergeCell ref="C463:D463"/>
    <mergeCell ref="F463:H463"/>
    <mergeCell ref="J463:K463"/>
    <mergeCell ref="AG463:AP463"/>
    <mergeCell ref="AR463:AT463"/>
    <mergeCell ref="BE463:BF463"/>
    <mergeCell ref="BS463:BU463"/>
    <mergeCell ref="C461:D461"/>
    <mergeCell ref="F461:H461"/>
    <mergeCell ref="J461:K461"/>
    <mergeCell ref="AG461:AP461"/>
    <mergeCell ref="AR461:AT461"/>
    <mergeCell ref="AX461:AY463"/>
    <mergeCell ref="AZ461:AZ463"/>
    <mergeCell ref="BA461:BC463"/>
    <mergeCell ref="BD461:BD463"/>
    <mergeCell ref="BE464:BF464"/>
    <mergeCell ref="BS464:BU465"/>
    <mergeCell ref="BX464:BX466"/>
    <mergeCell ref="C465:D465"/>
    <mergeCell ref="F465:H465"/>
    <mergeCell ref="J465:K465"/>
    <mergeCell ref="AG465:AP465"/>
    <mergeCell ref="AR465:AT465"/>
    <mergeCell ref="BE465:BF465"/>
    <mergeCell ref="C466:D466"/>
    <mergeCell ref="F466:H466"/>
    <mergeCell ref="J466:K466"/>
    <mergeCell ref="AG466:AP466"/>
    <mergeCell ref="AR466:AT466"/>
    <mergeCell ref="BE466:BF466"/>
    <mergeCell ref="BS466:BU466"/>
    <mergeCell ref="C464:D464"/>
    <mergeCell ref="F464:H464"/>
    <mergeCell ref="J464:K464"/>
    <mergeCell ref="AG464:AP464"/>
    <mergeCell ref="AR464:AT464"/>
    <mergeCell ref="AX464:AY466"/>
    <mergeCell ref="AZ464:AZ466"/>
    <mergeCell ref="BA464:BC466"/>
    <mergeCell ref="BD464:BD466"/>
    <mergeCell ref="BY486:BY487"/>
    <mergeCell ref="BZ486:BZ487"/>
    <mergeCell ref="CA486:CA487"/>
    <mergeCell ref="CB486:CB487"/>
    <mergeCell ref="CC486:CC487"/>
    <mergeCell ref="CD486:CD487"/>
    <mergeCell ref="CE486:CE487"/>
    <mergeCell ref="C483:D484"/>
    <mergeCell ref="C486:G487"/>
    <mergeCell ref="H486:Z486"/>
    <mergeCell ref="AD486:AH487"/>
    <mergeCell ref="AI486:AU486"/>
    <mergeCell ref="BC486:BF487"/>
    <mergeCell ref="BG486:BR486"/>
    <mergeCell ref="BS486:BV487"/>
    <mergeCell ref="C467:D467"/>
    <mergeCell ref="F467:H467"/>
    <mergeCell ref="J467:K467"/>
    <mergeCell ref="AG467:AP467"/>
    <mergeCell ref="AR467:AT467"/>
    <mergeCell ref="C468:D468"/>
    <mergeCell ref="F468:H468"/>
    <mergeCell ref="J468:K468"/>
    <mergeCell ref="AG468:AP468"/>
    <mergeCell ref="AR468:AT468"/>
    <mergeCell ref="C491:D492"/>
    <mergeCell ref="E491:G491"/>
    <mergeCell ref="U491:X491"/>
    <mergeCell ref="Y491:Z491"/>
    <mergeCell ref="AD491:AE492"/>
    <mergeCell ref="AF491:AH491"/>
    <mergeCell ref="BC491:BR492"/>
    <mergeCell ref="BS491:BU491"/>
    <mergeCell ref="E492:G492"/>
    <mergeCell ref="U492:X492"/>
    <mergeCell ref="Y492:Z492"/>
    <mergeCell ref="AF492:AH492"/>
    <mergeCell ref="BS492:BU492"/>
    <mergeCell ref="CF486:CF487"/>
    <mergeCell ref="CG486:CG487"/>
    <mergeCell ref="U487:Z488"/>
    <mergeCell ref="C488:G488"/>
    <mergeCell ref="AD488:AH488"/>
    <mergeCell ref="BC488:BF488"/>
    <mergeCell ref="BS488:BU489"/>
    <mergeCell ref="C489:D490"/>
    <mergeCell ref="E489:G489"/>
    <mergeCell ref="U489:Z490"/>
    <mergeCell ref="AD489:AE490"/>
    <mergeCell ref="AF489:AH489"/>
    <mergeCell ref="BC489:BF489"/>
    <mergeCell ref="E490:G490"/>
    <mergeCell ref="AF490:AH490"/>
    <mergeCell ref="BC490:BF490"/>
    <mergeCell ref="BS490:BU490"/>
    <mergeCell ref="BW486:BW487"/>
    <mergeCell ref="BX486:BX487"/>
    <mergeCell ref="C493:D494"/>
    <mergeCell ref="E493:G493"/>
    <mergeCell ref="U493:X493"/>
    <mergeCell ref="Y493:Z493"/>
    <mergeCell ref="AD493:AE494"/>
    <mergeCell ref="AF493:AH493"/>
    <mergeCell ref="E494:G494"/>
    <mergeCell ref="U494:X494"/>
    <mergeCell ref="Y494:Z494"/>
    <mergeCell ref="AF494:AH494"/>
    <mergeCell ref="BW500:BW502"/>
    <mergeCell ref="BX500:BX502"/>
    <mergeCell ref="C501:D502"/>
    <mergeCell ref="E501:G501"/>
    <mergeCell ref="U501:X501"/>
    <mergeCell ref="Y501:Z501"/>
    <mergeCell ref="AD501:AE502"/>
    <mergeCell ref="AF501:AH501"/>
    <mergeCell ref="BE501:BF501"/>
    <mergeCell ref="E502:G502"/>
    <mergeCell ref="BE499:BF499"/>
    <mergeCell ref="BS499:BU499"/>
    <mergeCell ref="E500:G500"/>
    <mergeCell ref="AF500:AH500"/>
    <mergeCell ref="AX500:AY502"/>
    <mergeCell ref="AZ500:AZ502"/>
    <mergeCell ref="BA500:BC502"/>
    <mergeCell ref="BD500:BD502"/>
    <mergeCell ref="BE500:BF500"/>
    <mergeCell ref="BS500:BU501"/>
    <mergeCell ref="E495:G495"/>
    <mergeCell ref="U495:Z500"/>
    <mergeCell ref="CG495:CG496"/>
    <mergeCell ref="E496:G496"/>
    <mergeCell ref="AF496:AH496"/>
    <mergeCell ref="C497:D498"/>
    <mergeCell ref="E497:G497"/>
    <mergeCell ref="AD497:AE498"/>
    <mergeCell ref="AF497:AH497"/>
    <mergeCell ref="AX497:AY499"/>
    <mergeCell ref="AZ497:AZ499"/>
    <mergeCell ref="BA497:BC499"/>
    <mergeCell ref="BD497:BD499"/>
    <mergeCell ref="BE497:BF497"/>
    <mergeCell ref="BS497:BU498"/>
    <mergeCell ref="BW497:BW499"/>
    <mergeCell ref="BX497:BX499"/>
    <mergeCell ref="E498:G498"/>
    <mergeCell ref="AF498:AH498"/>
    <mergeCell ref="BE498:BF498"/>
    <mergeCell ref="C499:D500"/>
    <mergeCell ref="E499:G499"/>
    <mergeCell ref="BE495:BF496"/>
    <mergeCell ref="BG495:BR495"/>
    <mergeCell ref="BS495:BV496"/>
    <mergeCell ref="BW495:BW496"/>
    <mergeCell ref="BX495:BX496"/>
    <mergeCell ref="BY495:BY496"/>
    <mergeCell ref="BZ495:BZ496"/>
    <mergeCell ref="CA495:CA496"/>
    <mergeCell ref="CB495:CB496"/>
    <mergeCell ref="C495:D496"/>
    <mergeCell ref="CC495:CC496"/>
    <mergeCell ref="CD495:CD496"/>
    <mergeCell ref="AD495:AE496"/>
    <mergeCell ref="AF495:AH495"/>
    <mergeCell ref="AX495:AY496"/>
    <mergeCell ref="AZ495:AZ496"/>
    <mergeCell ref="BA495:BC496"/>
    <mergeCell ref="BD495:BD496"/>
    <mergeCell ref="AD499:AE500"/>
    <mergeCell ref="AF499:AH499"/>
    <mergeCell ref="AF505:AH505"/>
    <mergeCell ref="BE505:BF505"/>
    <mergeCell ref="BS505:BU505"/>
    <mergeCell ref="CE495:CE496"/>
    <mergeCell ref="CF495:CF496"/>
    <mergeCell ref="BX506:BX508"/>
    <mergeCell ref="C507:D508"/>
    <mergeCell ref="U502:X502"/>
    <mergeCell ref="Y502:Z502"/>
    <mergeCell ref="AF502:AH502"/>
    <mergeCell ref="BE502:BF502"/>
    <mergeCell ref="BS502:BU502"/>
    <mergeCell ref="C503:D504"/>
    <mergeCell ref="E503:G503"/>
    <mergeCell ref="U503:Z510"/>
    <mergeCell ref="AD503:AE504"/>
    <mergeCell ref="AF503:AH503"/>
    <mergeCell ref="AX503:AY505"/>
    <mergeCell ref="AZ503:AZ505"/>
    <mergeCell ref="BA503:BC505"/>
    <mergeCell ref="BD503:BD505"/>
    <mergeCell ref="E507:G507"/>
    <mergeCell ref="BE507:BF507"/>
    <mergeCell ref="E508:G508"/>
    <mergeCell ref="C509:D510"/>
    <mergeCell ref="BW503:BW505"/>
    <mergeCell ref="BX503:BX505"/>
    <mergeCell ref="E504:G504"/>
    <mergeCell ref="AF504:AH504"/>
    <mergeCell ref="BE504:BF504"/>
    <mergeCell ref="BE503:BF503"/>
    <mergeCell ref="BS503:BU504"/>
    <mergeCell ref="AD507:AE508"/>
    <mergeCell ref="AF507:AH507"/>
    <mergeCell ref="C505:D506"/>
    <mergeCell ref="E505:G505"/>
    <mergeCell ref="AD505:AE506"/>
    <mergeCell ref="BW509:BW511"/>
    <mergeCell ref="E506:G506"/>
    <mergeCell ref="AF506:AH506"/>
    <mergeCell ref="AX506:AY508"/>
    <mergeCell ref="AZ506:AZ508"/>
    <mergeCell ref="BA506:BC508"/>
    <mergeCell ref="BD506:BD508"/>
    <mergeCell ref="BE506:BF506"/>
    <mergeCell ref="BS506:BU507"/>
    <mergeCell ref="BW506:BW508"/>
    <mergeCell ref="BX509:BX511"/>
    <mergeCell ref="E510:G510"/>
    <mergeCell ref="AF510:AH510"/>
    <mergeCell ref="BE510:BF510"/>
    <mergeCell ref="C511:D512"/>
    <mergeCell ref="E511:G511"/>
    <mergeCell ref="AF511:AH511"/>
    <mergeCell ref="BE511:BF511"/>
    <mergeCell ref="BS511:BU511"/>
    <mergeCell ref="E512:G512"/>
    <mergeCell ref="U512:X512"/>
    <mergeCell ref="Y512:Z512"/>
    <mergeCell ref="AF512:AH512"/>
    <mergeCell ref="AX512:AY514"/>
    <mergeCell ref="AZ512:AZ514"/>
    <mergeCell ref="BA512:BC514"/>
    <mergeCell ref="BD512:BD514"/>
    <mergeCell ref="BE512:BF512"/>
    <mergeCell ref="BS512:BU513"/>
    <mergeCell ref="BW512:BW514"/>
    <mergeCell ref="AF508:AH508"/>
    <mergeCell ref="BE508:BF508"/>
    <mergeCell ref="BS508:BU508"/>
    <mergeCell ref="E509:G509"/>
    <mergeCell ref="AD509:AE510"/>
    <mergeCell ref="AF509:AH509"/>
    <mergeCell ref="AX509:AY511"/>
    <mergeCell ref="AZ509:AZ511"/>
    <mergeCell ref="BA509:BC511"/>
    <mergeCell ref="BD509:BD511"/>
    <mergeCell ref="BE509:BF509"/>
    <mergeCell ref="BS509:BU510"/>
    <mergeCell ref="U511:X511"/>
    <mergeCell ref="Y511:Z511"/>
    <mergeCell ref="J517:K518"/>
    <mergeCell ref="L517:W517"/>
    <mergeCell ref="X517:X518"/>
    <mergeCell ref="Y517:Y518"/>
    <mergeCell ref="Z517:Z518"/>
    <mergeCell ref="BX512:BX514"/>
    <mergeCell ref="BE513:BF513"/>
    <mergeCell ref="BE514:BF514"/>
    <mergeCell ref="BS514:BU514"/>
    <mergeCell ref="AX515:AY517"/>
    <mergeCell ref="AZ515:AZ517"/>
    <mergeCell ref="BA515:BC517"/>
    <mergeCell ref="BD515:BD517"/>
    <mergeCell ref="BE515:BF515"/>
    <mergeCell ref="BS515:BU516"/>
    <mergeCell ref="BW515:BW517"/>
    <mergeCell ref="BX515:BX517"/>
    <mergeCell ref="BE516:BF516"/>
    <mergeCell ref="BW518:BW520"/>
    <mergeCell ref="BX518:BX520"/>
    <mergeCell ref="AD511:AE512"/>
    <mergeCell ref="C519:D519"/>
    <mergeCell ref="F519:H519"/>
    <mergeCell ref="J519:K519"/>
    <mergeCell ref="AG519:AP519"/>
    <mergeCell ref="AR519:AT519"/>
    <mergeCell ref="BE519:BF519"/>
    <mergeCell ref="C520:D520"/>
    <mergeCell ref="F520:H520"/>
    <mergeCell ref="J520:K520"/>
    <mergeCell ref="AG520:AP520"/>
    <mergeCell ref="AR520:AT520"/>
    <mergeCell ref="BE520:BF520"/>
    <mergeCell ref="BS520:BU520"/>
    <mergeCell ref="AA517:AA518"/>
    <mergeCell ref="AB517:AB518"/>
    <mergeCell ref="AC517:AC518"/>
    <mergeCell ref="AD517:AD518"/>
    <mergeCell ref="AE517:AE518"/>
    <mergeCell ref="AF517:AF518"/>
    <mergeCell ref="AG517:AP518"/>
    <mergeCell ref="BE517:BF517"/>
    <mergeCell ref="BS517:BU517"/>
    <mergeCell ref="AX518:AY520"/>
    <mergeCell ref="AZ518:AZ520"/>
    <mergeCell ref="BA518:BC520"/>
    <mergeCell ref="BD518:BD520"/>
    <mergeCell ref="BE518:BF518"/>
    <mergeCell ref="BS518:BU519"/>
    <mergeCell ref="C517:D518"/>
    <mergeCell ref="E517:E518"/>
    <mergeCell ref="F517:H518"/>
    <mergeCell ref="I517:I518"/>
    <mergeCell ref="BE521:BF521"/>
    <mergeCell ref="BS521:BU522"/>
    <mergeCell ref="BW521:BW523"/>
    <mergeCell ref="BX521:BX523"/>
    <mergeCell ref="C522:D522"/>
    <mergeCell ref="F522:H522"/>
    <mergeCell ref="J522:K522"/>
    <mergeCell ref="AG522:AP522"/>
    <mergeCell ref="AR522:AT522"/>
    <mergeCell ref="BE522:BF522"/>
    <mergeCell ref="C523:D523"/>
    <mergeCell ref="F523:H523"/>
    <mergeCell ref="J523:K523"/>
    <mergeCell ref="AG523:AP523"/>
    <mergeCell ref="AR523:AT523"/>
    <mergeCell ref="BE523:BF523"/>
    <mergeCell ref="BS523:BU523"/>
    <mergeCell ref="C521:D521"/>
    <mergeCell ref="F521:H521"/>
    <mergeCell ref="J521:K521"/>
    <mergeCell ref="AG521:AP521"/>
    <mergeCell ref="AR521:AT521"/>
    <mergeCell ref="AX521:AY523"/>
    <mergeCell ref="AZ521:AZ523"/>
    <mergeCell ref="BA521:BC523"/>
    <mergeCell ref="BD521:BD523"/>
    <mergeCell ref="BE524:BF524"/>
    <mergeCell ref="BS524:BU525"/>
    <mergeCell ref="BX524:BX526"/>
    <mergeCell ref="C525:D525"/>
    <mergeCell ref="F525:H525"/>
    <mergeCell ref="J525:K525"/>
    <mergeCell ref="AG525:AP525"/>
    <mergeCell ref="AR525:AT525"/>
    <mergeCell ref="BE525:BF525"/>
    <mergeCell ref="C526:D526"/>
    <mergeCell ref="F526:H526"/>
    <mergeCell ref="J526:K526"/>
    <mergeCell ref="AG526:AP526"/>
    <mergeCell ref="AR526:AT526"/>
    <mergeCell ref="BE526:BF526"/>
    <mergeCell ref="BS526:BU526"/>
    <mergeCell ref="C524:D524"/>
    <mergeCell ref="F524:H524"/>
    <mergeCell ref="J524:K524"/>
    <mergeCell ref="AG524:AP524"/>
    <mergeCell ref="AR524:AT524"/>
    <mergeCell ref="AX524:AY526"/>
    <mergeCell ref="AZ524:AZ526"/>
    <mergeCell ref="BA524:BC526"/>
    <mergeCell ref="BD524:BD526"/>
    <mergeCell ref="BY546:BY547"/>
    <mergeCell ref="BZ546:BZ547"/>
    <mergeCell ref="CA546:CA547"/>
    <mergeCell ref="CB546:CB547"/>
    <mergeCell ref="CC546:CC547"/>
    <mergeCell ref="CD546:CD547"/>
    <mergeCell ref="CE546:CE547"/>
    <mergeCell ref="C543:D544"/>
    <mergeCell ref="C546:G547"/>
    <mergeCell ref="H546:Z546"/>
    <mergeCell ref="AD546:AH547"/>
    <mergeCell ref="AI546:AU546"/>
    <mergeCell ref="BC546:BF547"/>
    <mergeCell ref="BG546:BR546"/>
    <mergeCell ref="BS546:BV547"/>
    <mergeCell ref="C527:D527"/>
    <mergeCell ref="F527:H527"/>
    <mergeCell ref="J527:K527"/>
    <mergeCell ref="AG527:AP527"/>
    <mergeCell ref="AR527:AT527"/>
    <mergeCell ref="C528:D528"/>
    <mergeCell ref="F528:H528"/>
    <mergeCell ref="J528:K528"/>
    <mergeCell ref="AG528:AP528"/>
    <mergeCell ref="AR528:AT528"/>
    <mergeCell ref="C551:D552"/>
    <mergeCell ref="E551:G551"/>
    <mergeCell ref="U551:X551"/>
    <mergeCell ref="Y551:Z551"/>
    <mergeCell ref="AD551:AE552"/>
    <mergeCell ref="AF551:AH551"/>
    <mergeCell ref="BC551:BR552"/>
    <mergeCell ref="BS551:BU551"/>
    <mergeCell ref="E552:G552"/>
    <mergeCell ref="U552:X552"/>
    <mergeCell ref="Y552:Z552"/>
    <mergeCell ref="AF552:AH552"/>
    <mergeCell ref="BS552:BU552"/>
    <mergeCell ref="CF546:CF547"/>
    <mergeCell ref="CG546:CG547"/>
    <mergeCell ref="U547:Z548"/>
    <mergeCell ref="C548:G548"/>
    <mergeCell ref="AD548:AH548"/>
    <mergeCell ref="BC548:BF548"/>
    <mergeCell ref="BS548:BU549"/>
    <mergeCell ref="C549:D550"/>
    <mergeCell ref="E549:G549"/>
    <mergeCell ref="U549:Z550"/>
    <mergeCell ref="AD549:AE550"/>
    <mergeCell ref="AF549:AH549"/>
    <mergeCell ref="BC549:BF549"/>
    <mergeCell ref="E550:G550"/>
    <mergeCell ref="AF550:AH550"/>
    <mergeCell ref="BC550:BF550"/>
    <mergeCell ref="BS550:BU550"/>
    <mergeCell ref="BW546:BW547"/>
    <mergeCell ref="BX546:BX547"/>
    <mergeCell ref="C553:D554"/>
    <mergeCell ref="E553:G553"/>
    <mergeCell ref="U553:X553"/>
    <mergeCell ref="Y553:Z553"/>
    <mergeCell ref="AD553:AE554"/>
    <mergeCell ref="AF553:AH553"/>
    <mergeCell ref="E554:G554"/>
    <mergeCell ref="U554:X554"/>
    <mergeCell ref="Y554:Z554"/>
    <mergeCell ref="AF554:AH554"/>
    <mergeCell ref="BW560:BW562"/>
    <mergeCell ref="BX560:BX562"/>
    <mergeCell ref="C561:D562"/>
    <mergeCell ref="E561:G561"/>
    <mergeCell ref="U561:X561"/>
    <mergeCell ref="Y561:Z561"/>
    <mergeCell ref="AD561:AE562"/>
    <mergeCell ref="AF561:AH561"/>
    <mergeCell ref="BE561:BF561"/>
    <mergeCell ref="E562:G562"/>
    <mergeCell ref="BE559:BF559"/>
    <mergeCell ref="BS559:BU559"/>
    <mergeCell ref="E560:G560"/>
    <mergeCell ref="AF560:AH560"/>
    <mergeCell ref="AX560:AY562"/>
    <mergeCell ref="AZ560:AZ562"/>
    <mergeCell ref="BA560:BC562"/>
    <mergeCell ref="BD560:BD562"/>
    <mergeCell ref="BE560:BF560"/>
    <mergeCell ref="BS560:BU561"/>
    <mergeCell ref="E555:G555"/>
    <mergeCell ref="U555:Z560"/>
    <mergeCell ref="CG555:CG556"/>
    <mergeCell ref="E556:G556"/>
    <mergeCell ref="AF556:AH556"/>
    <mergeCell ref="C557:D558"/>
    <mergeCell ref="E557:G557"/>
    <mergeCell ref="AD557:AE558"/>
    <mergeCell ref="AF557:AH557"/>
    <mergeCell ref="AX557:AY559"/>
    <mergeCell ref="AZ557:AZ559"/>
    <mergeCell ref="BA557:BC559"/>
    <mergeCell ref="BD557:BD559"/>
    <mergeCell ref="BE557:BF557"/>
    <mergeCell ref="BS557:BU558"/>
    <mergeCell ref="BW557:BW559"/>
    <mergeCell ref="BX557:BX559"/>
    <mergeCell ref="E558:G558"/>
    <mergeCell ref="AF558:AH558"/>
    <mergeCell ref="BE558:BF558"/>
    <mergeCell ref="C559:D560"/>
    <mergeCell ref="E559:G559"/>
    <mergeCell ref="BE555:BF556"/>
    <mergeCell ref="BG555:BR555"/>
    <mergeCell ref="BS555:BV556"/>
    <mergeCell ref="BW555:BW556"/>
    <mergeCell ref="BX555:BX556"/>
    <mergeCell ref="BY555:BY556"/>
    <mergeCell ref="BZ555:BZ556"/>
    <mergeCell ref="CA555:CA556"/>
    <mergeCell ref="CB555:CB556"/>
    <mergeCell ref="C555:D556"/>
    <mergeCell ref="CC555:CC556"/>
    <mergeCell ref="CD555:CD556"/>
    <mergeCell ref="AD555:AE556"/>
    <mergeCell ref="AF555:AH555"/>
    <mergeCell ref="AX555:AY556"/>
    <mergeCell ref="AZ555:AZ556"/>
    <mergeCell ref="BA555:BC556"/>
    <mergeCell ref="BD555:BD556"/>
    <mergeCell ref="AD559:AE560"/>
    <mergeCell ref="AF559:AH559"/>
    <mergeCell ref="AF565:AH565"/>
    <mergeCell ref="BE565:BF565"/>
    <mergeCell ref="BS565:BU565"/>
    <mergeCell ref="CE555:CE556"/>
    <mergeCell ref="CF555:CF556"/>
    <mergeCell ref="BX566:BX568"/>
    <mergeCell ref="C567:D568"/>
    <mergeCell ref="U562:X562"/>
    <mergeCell ref="Y562:Z562"/>
    <mergeCell ref="AF562:AH562"/>
    <mergeCell ref="BE562:BF562"/>
    <mergeCell ref="BS562:BU562"/>
    <mergeCell ref="C563:D564"/>
    <mergeCell ref="E563:G563"/>
    <mergeCell ref="U563:Z570"/>
    <mergeCell ref="AD563:AE564"/>
    <mergeCell ref="AF563:AH563"/>
    <mergeCell ref="AX563:AY565"/>
    <mergeCell ref="AZ563:AZ565"/>
    <mergeCell ref="BA563:BC565"/>
    <mergeCell ref="BD563:BD565"/>
    <mergeCell ref="E567:G567"/>
    <mergeCell ref="BE567:BF567"/>
    <mergeCell ref="E568:G568"/>
    <mergeCell ref="C569:D570"/>
    <mergeCell ref="BW563:BW565"/>
    <mergeCell ref="BX563:BX565"/>
    <mergeCell ref="E564:G564"/>
    <mergeCell ref="AF564:AH564"/>
    <mergeCell ref="BE564:BF564"/>
    <mergeCell ref="BE563:BF563"/>
    <mergeCell ref="BS563:BU564"/>
    <mergeCell ref="AD567:AE568"/>
    <mergeCell ref="AF567:AH567"/>
    <mergeCell ref="C565:D566"/>
    <mergeCell ref="E565:G565"/>
    <mergeCell ref="AD565:AE566"/>
    <mergeCell ref="BW569:BW571"/>
    <mergeCell ref="E566:G566"/>
    <mergeCell ref="AF566:AH566"/>
    <mergeCell ref="AX566:AY568"/>
    <mergeCell ref="AZ566:AZ568"/>
    <mergeCell ref="BA566:BC568"/>
    <mergeCell ref="BD566:BD568"/>
    <mergeCell ref="BE566:BF566"/>
    <mergeCell ref="BS566:BU567"/>
    <mergeCell ref="BW566:BW568"/>
    <mergeCell ref="BX569:BX571"/>
    <mergeCell ref="E570:G570"/>
    <mergeCell ref="AF570:AH570"/>
    <mergeCell ref="BE570:BF570"/>
    <mergeCell ref="C571:D572"/>
    <mergeCell ref="E571:G571"/>
    <mergeCell ref="AF571:AH571"/>
    <mergeCell ref="BE571:BF571"/>
    <mergeCell ref="BS571:BU571"/>
    <mergeCell ref="E572:G572"/>
    <mergeCell ref="U572:X572"/>
    <mergeCell ref="Y572:Z572"/>
    <mergeCell ref="AF572:AH572"/>
    <mergeCell ref="AX572:AY574"/>
    <mergeCell ref="AZ572:AZ574"/>
    <mergeCell ref="BA572:BC574"/>
    <mergeCell ref="BD572:BD574"/>
    <mergeCell ref="BE572:BF572"/>
    <mergeCell ref="BS572:BU573"/>
    <mergeCell ref="BW572:BW574"/>
    <mergeCell ref="AF568:AH568"/>
    <mergeCell ref="BE568:BF568"/>
    <mergeCell ref="BS568:BU568"/>
    <mergeCell ref="E569:G569"/>
    <mergeCell ref="AD569:AE570"/>
    <mergeCell ref="AF569:AH569"/>
    <mergeCell ref="AX569:AY571"/>
    <mergeCell ref="AZ569:AZ571"/>
    <mergeCell ref="BA569:BC571"/>
    <mergeCell ref="BD569:BD571"/>
    <mergeCell ref="BE569:BF569"/>
    <mergeCell ref="BS569:BU570"/>
    <mergeCell ref="U571:X571"/>
    <mergeCell ref="Y571:Z571"/>
    <mergeCell ref="J577:K578"/>
    <mergeCell ref="L577:W577"/>
    <mergeCell ref="X577:X578"/>
    <mergeCell ref="Y577:Y578"/>
    <mergeCell ref="Z577:Z578"/>
    <mergeCell ref="BX572:BX574"/>
    <mergeCell ref="BE573:BF573"/>
    <mergeCell ref="BE574:BF574"/>
    <mergeCell ref="BS574:BU574"/>
    <mergeCell ref="AX575:AY577"/>
    <mergeCell ref="AZ575:AZ577"/>
    <mergeCell ref="BA575:BC577"/>
    <mergeCell ref="BD575:BD577"/>
    <mergeCell ref="BE575:BF575"/>
    <mergeCell ref="BS575:BU576"/>
    <mergeCell ref="BW575:BW577"/>
    <mergeCell ref="BX575:BX577"/>
    <mergeCell ref="BE576:BF576"/>
    <mergeCell ref="BW578:BW580"/>
    <mergeCell ref="BX578:BX580"/>
    <mergeCell ref="AD571:AE572"/>
    <mergeCell ref="C579:D579"/>
    <mergeCell ref="F579:H579"/>
    <mergeCell ref="J579:K579"/>
    <mergeCell ref="AG579:AP579"/>
    <mergeCell ref="AR579:AT579"/>
    <mergeCell ref="BE579:BF579"/>
    <mergeCell ref="C580:D580"/>
    <mergeCell ref="F580:H580"/>
    <mergeCell ref="J580:K580"/>
    <mergeCell ref="AG580:AP580"/>
    <mergeCell ref="AR580:AT580"/>
    <mergeCell ref="BE580:BF580"/>
    <mergeCell ref="BS580:BU580"/>
    <mergeCell ref="AA577:AA578"/>
    <mergeCell ref="AB577:AB578"/>
    <mergeCell ref="AC577:AC578"/>
    <mergeCell ref="AD577:AD578"/>
    <mergeCell ref="AE577:AE578"/>
    <mergeCell ref="AF577:AF578"/>
    <mergeCell ref="AG577:AP578"/>
    <mergeCell ref="BE577:BF577"/>
    <mergeCell ref="BS577:BU577"/>
    <mergeCell ref="AX578:AY580"/>
    <mergeCell ref="AZ578:AZ580"/>
    <mergeCell ref="BA578:BC580"/>
    <mergeCell ref="BD578:BD580"/>
    <mergeCell ref="BE578:BF578"/>
    <mergeCell ref="BS578:BU579"/>
    <mergeCell ref="C577:D578"/>
    <mergeCell ref="E577:E578"/>
    <mergeCell ref="F577:H578"/>
    <mergeCell ref="I577:I578"/>
    <mergeCell ref="BE581:BF581"/>
    <mergeCell ref="BS581:BU582"/>
    <mergeCell ref="BW581:BW583"/>
    <mergeCell ref="BX581:BX583"/>
    <mergeCell ref="C582:D582"/>
    <mergeCell ref="F582:H582"/>
    <mergeCell ref="J582:K582"/>
    <mergeCell ref="AG582:AP582"/>
    <mergeCell ref="AR582:AT582"/>
    <mergeCell ref="BE582:BF582"/>
    <mergeCell ref="C583:D583"/>
    <mergeCell ref="F583:H583"/>
    <mergeCell ref="J583:K583"/>
    <mergeCell ref="AG583:AP583"/>
    <mergeCell ref="AR583:AT583"/>
    <mergeCell ref="BE583:BF583"/>
    <mergeCell ref="BS583:BU583"/>
    <mergeCell ref="C581:D581"/>
    <mergeCell ref="F581:H581"/>
    <mergeCell ref="J581:K581"/>
    <mergeCell ref="AG581:AP581"/>
    <mergeCell ref="AR581:AT581"/>
    <mergeCell ref="AX581:AY583"/>
    <mergeCell ref="AZ581:AZ583"/>
    <mergeCell ref="BA581:BC583"/>
    <mergeCell ref="BD581:BD583"/>
    <mergeCell ref="BE584:BF584"/>
    <mergeCell ref="BS584:BU585"/>
    <mergeCell ref="BX584:BX586"/>
    <mergeCell ref="C585:D585"/>
    <mergeCell ref="F585:H585"/>
    <mergeCell ref="J585:K585"/>
    <mergeCell ref="AG585:AP585"/>
    <mergeCell ref="AR585:AT585"/>
    <mergeCell ref="BE585:BF585"/>
    <mergeCell ref="C586:D586"/>
    <mergeCell ref="F586:H586"/>
    <mergeCell ref="J586:K586"/>
    <mergeCell ref="AG586:AP586"/>
    <mergeCell ref="AR586:AT586"/>
    <mergeCell ref="BE586:BF586"/>
    <mergeCell ref="BS586:BU586"/>
    <mergeCell ref="C584:D584"/>
    <mergeCell ref="F584:H584"/>
    <mergeCell ref="J584:K584"/>
    <mergeCell ref="AG584:AP584"/>
    <mergeCell ref="AR584:AT584"/>
    <mergeCell ref="AX584:AY586"/>
    <mergeCell ref="AZ584:AZ586"/>
    <mergeCell ref="BA584:BC586"/>
    <mergeCell ref="BD584:BD586"/>
    <mergeCell ref="BY606:BY607"/>
    <mergeCell ref="BZ606:BZ607"/>
    <mergeCell ref="CA606:CA607"/>
    <mergeCell ref="CB606:CB607"/>
    <mergeCell ref="CC606:CC607"/>
    <mergeCell ref="CD606:CD607"/>
    <mergeCell ref="CE606:CE607"/>
    <mergeCell ref="C603:D604"/>
    <mergeCell ref="C606:G607"/>
    <mergeCell ref="H606:Z606"/>
    <mergeCell ref="AD606:AH607"/>
    <mergeCell ref="AI606:AU606"/>
    <mergeCell ref="BC606:BF607"/>
    <mergeCell ref="BG606:BR606"/>
    <mergeCell ref="BS606:BV607"/>
    <mergeCell ref="E603:F604"/>
    <mergeCell ref="C587:D587"/>
    <mergeCell ref="F587:H587"/>
    <mergeCell ref="J587:K587"/>
    <mergeCell ref="AG587:AP587"/>
    <mergeCell ref="AR587:AT587"/>
    <mergeCell ref="C588:D588"/>
    <mergeCell ref="F588:H588"/>
    <mergeCell ref="J588:K588"/>
    <mergeCell ref="AG588:AP588"/>
    <mergeCell ref="AR588:AT588"/>
    <mergeCell ref="C611:D612"/>
    <mergeCell ref="E611:G611"/>
    <mergeCell ref="U611:X611"/>
    <mergeCell ref="Y611:Z611"/>
    <mergeCell ref="AD611:AE612"/>
    <mergeCell ref="AF611:AH611"/>
    <mergeCell ref="BC611:BR612"/>
    <mergeCell ref="BS611:BU611"/>
    <mergeCell ref="E612:G612"/>
    <mergeCell ref="U612:X612"/>
    <mergeCell ref="Y612:Z612"/>
    <mergeCell ref="AF612:AH612"/>
    <mergeCell ref="BS612:BU612"/>
    <mergeCell ref="CF606:CF607"/>
    <mergeCell ref="CG606:CG607"/>
    <mergeCell ref="U607:Z608"/>
    <mergeCell ref="C608:G608"/>
    <mergeCell ref="AD608:AH608"/>
    <mergeCell ref="BC608:BF608"/>
    <mergeCell ref="BS608:BU609"/>
    <mergeCell ref="C609:D610"/>
    <mergeCell ref="E609:G609"/>
    <mergeCell ref="U609:Z610"/>
    <mergeCell ref="AD609:AE610"/>
    <mergeCell ref="AF609:AH609"/>
    <mergeCell ref="BC609:BF609"/>
    <mergeCell ref="E610:G610"/>
    <mergeCell ref="AF610:AH610"/>
    <mergeCell ref="BC610:BF610"/>
    <mergeCell ref="BS610:BU610"/>
    <mergeCell ref="BW606:BW607"/>
    <mergeCell ref="BX606:BX607"/>
    <mergeCell ref="C613:D614"/>
    <mergeCell ref="E613:G613"/>
    <mergeCell ref="U613:X613"/>
    <mergeCell ref="Y613:Z613"/>
    <mergeCell ref="AD613:AE614"/>
    <mergeCell ref="AF613:AH613"/>
    <mergeCell ref="E614:G614"/>
    <mergeCell ref="U614:X614"/>
    <mergeCell ref="Y614:Z614"/>
    <mergeCell ref="AF614:AH614"/>
    <mergeCell ref="BW620:BW622"/>
    <mergeCell ref="BX620:BX622"/>
    <mergeCell ref="C621:D622"/>
    <mergeCell ref="E621:G621"/>
    <mergeCell ref="U621:X621"/>
    <mergeCell ref="Y621:Z621"/>
    <mergeCell ref="AD621:AE622"/>
    <mergeCell ref="AF621:AH621"/>
    <mergeCell ref="BE621:BF621"/>
    <mergeCell ref="E622:G622"/>
    <mergeCell ref="BE619:BF619"/>
    <mergeCell ref="BS619:BU619"/>
    <mergeCell ref="E620:G620"/>
    <mergeCell ref="AF620:AH620"/>
    <mergeCell ref="AX620:AY622"/>
    <mergeCell ref="AZ620:AZ622"/>
    <mergeCell ref="BA620:BC622"/>
    <mergeCell ref="BD620:BD622"/>
    <mergeCell ref="BE620:BF620"/>
    <mergeCell ref="BS620:BU621"/>
    <mergeCell ref="E615:G615"/>
    <mergeCell ref="U615:Z620"/>
    <mergeCell ref="CG615:CG616"/>
    <mergeCell ref="E616:G616"/>
    <mergeCell ref="AF616:AH616"/>
    <mergeCell ref="C617:D618"/>
    <mergeCell ref="E617:G617"/>
    <mergeCell ref="AD617:AE618"/>
    <mergeCell ref="AF617:AH617"/>
    <mergeCell ref="AX617:AY619"/>
    <mergeCell ref="AZ617:AZ619"/>
    <mergeCell ref="BA617:BC619"/>
    <mergeCell ref="BD617:BD619"/>
    <mergeCell ref="BE617:BF617"/>
    <mergeCell ref="BS617:BU618"/>
    <mergeCell ref="BW617:BW619"/>
    <mergeCell ref="BX617:BX619"/>
    <mergeCell ref="E618:G618"/>
    <mergeCell ref="AF618:AH618"/>
    <mergeCell ref="BE618:BF618"/>
    <mergeCell ref="C619:D620"/>
    <mergeCell ref="E619:G619"/>
    <mergeCell ref="BE615:BF616"/>
    <mergeCell ref="BG615:BR615"/>
    <mergeCell ref="BS615:BV616"/>
    <mergeCell ref="BW615:BW616"/>
    <mergeCell ref="BX615:BX616"/>
    <mergeCell ref="BY615:BY616"/>
    <mergeCell ref="BZ615:BZ616"/>
    <mergeCell ref="CA615:CA616"/>
    <mergeCell ref="CB615:CB616"/>
    <mergeCell ref="C615:D616"/>
    <mergeCell ref="CC615:CC616"/>
    <mergeCell ref="CD615:CD616"/>
    <mergeCell ref="AD615:AE616"/>
    <mergeCell ref="AF615:AH615"/>
    <mergeCell ref="AX615:AY616"/>
    <mergeCell ref="AZ615:AZ616"/>
    <mergeCell ref="BA615:BC616"/>
    <mergeCell ref="BD615:BD616"/>
    <mergeCell ref="AD619:AE620"/>
    <mergeCell ref="AF619:AH619"/>
    <mergeCell ref="AF625:AH625"/>
    <mergeCell ref="BE625:BF625"/>
    <mergeCell ref="BS625:BU625"/>
    <mergeCell ref="CE615:CE616"/>
    <mergeCell ref="CF615:CF616"/>
    <mergeCell ref="BX626:BX628"/>
    <mergeCell ref="C627:D628"/>
    <mergeCell ref="U622:X622"/>
    <mergeCell ref="Y622:Z622"/>
    <mergeCell ref="AF622:AH622"/>
    <mergeCell ref="BE622:BF622"/>
    <mergeCell ref="BS622:BU622"/>
    <mergeCell ref="C623:D624"/>
    <mergeCell ref="E623:G623"/>
    <mergeCell ref="U623:Z630"/>
    <mergeCell ref="AD623:AE624"/>
    <mergeCell ref="AF623:AH623"/>
    <mergeCell ref="AX623:AY625"/>
    <mergeCell ref="AZ623:AZ625"/>
    <mergeCell ref="BA623:BC625"/>
    <mergeCell ref="BD623:BD625"/>
    <mergeCell ref="E627:G627"/>
    <mergeCell ref="BE627:BF627"/>
    <mergeCell ref="E628:G628"/>
    <mergeCell ref="C629:D630"/>
    <mergeCell ref="BW623:BW625"/>
    <mergeCell ref="BX623:BX625"/>
    <mergeCell ref="E624:G624"/>
    <mergeCell ref="AF624:AH624"/>
    <mergeCell ref="BE624:BF624"/>
    <mergeCell ref="BE623:BF623"/>
    <mergeCell ref="BS623:BU624"/>
    <mergeCell ref="AD627:AE628"/>
    <mergeCell ref="AF627:AH627"/>
    <mergeCell ref="C625:D626"/>
    <mergeCell ref="E625:G625"/>
    <mergeCell ref="AD625:AE626"/>
    <mergeCell ref="BW629:BW631"/>
    <mergeCell ref="E626:G626"/>
    <mergeCell ref="AF626:AH626"/>
    <mergeCell ref="AX626:AY628"/>
    <mergeCell ref="AZ626:AZ628"/>
    <mergeCell ref="BA626:BC628"/>
    <mergeCell ref="BD626:BD628"/>
    <mergeCell ref="BE626:BF626"/>
    <mergeCell ref="BS626:BU627"/>
    <mergeCell ref="BW626:BW628"/>
    <mergeCell ref="BX629:BX631"/>
    <mergeCell ref="E630:G630"/>
    <mergeCell ref="AF630:AH630"/>
    <mergeCell ref="BE630:BF630"/>
    <mergeCell ref="C631:D632"/>
    <mergeCell ref="E631:G631"/>
    <mergeCell ref="AF631:AH631"/>
    <mergeCell ref="BE631:BF631"/>
    <mergeCell ref="BS631:BU631"/>
    <mergeCell ref="E632:G632"/>
    <mergeCell ref="U632:X632"/>
    <mergeCell ref="Y632:Z632"/>
    <mergeCell ref="AF632:AH632"/>
    <mergeCell ref="AX632:AY634"/>
    <mergeCell ref="AZ632:AZ634"/>
    <mergeCell ref="BA632:BC634"/>
    <mergeCell ref="BD632:BD634"/>
    <mergeCell ref="BE632:BF632"/>
    <mergeCell ref="BS632:BU633"/>
    <mergeCell ref="BW632:BW634"/>
    <mergeCell ref="AF628:AH628"/>
    <mergeCell ref="BE628:BF628"/>
    <mergeCell ref="BS628:BU628"/>
    <mergeCell ref="E629:G629"/>
    <mergeCell ref="AD629:AE630"/>
    <mergeCell ref="AF629:AH629"/>
    <mergeCell ref="AX629:AY631"/>
    <mergeCell ref="AZ629:AZ631"/>
    <mergeCell ref="BA629:BC631"/>
    <mergeCell ref="BD629:BD631"/>
    <mergeCell ref="BE629:BF629"/>
    <mergeCell ref="BS629:BU630"/>
    <mergeCell ref="U631:X631"/>
    <mergeCell ref="Y631:Z631"/>
    <mergeCell ref="J637:K638"/>
    <mergeCell ref="L637:W637"/>
    <mergeCell ref="X637:X638"/>
    <mergeCell ref="Y637:Y638"/>
    <mergeCell ref="Z637:Z638"/>
    <mergeCell ref="BX632:BX634"/>
    <mergeCell ref="BE633:BF633"/>
    <mergeCell ref="BE634:BF634"/>
    <mergeCell ref="BS634:BU634"/>
    <mergeCell ref="AX635:AY637"/>
    <mergeCell ref="AZ635:AZ637"/>
    <mergeCell ref="BA635:BC637"/>
    <mergeCell ref="BD635:BD637"/>
    <mergeCell ref="BE635:BF635"/>
    <mergeCell ref="BS635:BU636"/>
    <mergeCell ref="BW635:BW637"/>
    <mergeCell ref="BX635:BX637"/>
    <mergeCell ref="BE636:BF636"/>
    <mergeCell ref="BW638:BW640"/>
    <mergeCell ref="BX638:BX640"/>
    <mergeCell ref="AD631:AE632"/>
    <mergeCell ref="C639:D639"/>
    <mergeCell ref="F639:H639"/>
    <mergeCell ref="J639:K639"/>
    <mergeCell ref="AG639:AP639"/>
    <mergeCell ref="AR639:AT639"/>
    <mergeCell ref="BE639:BF639"/>
    <mergeCell ref="C640:D640"/>
    <mergeCell ref="F640:H640"/>
    <mergeCell ref="J640:K640"/>
    <mergeCell ref="AG640:AP640"/>
    <mergeCell ref="AR640:AT640"/>
    <mergeCell ref="BE640:BF640"/>
    <mergeCell ref="BS640:BU640"/>
    <mergeCell ref="AA637:AA638"/>
    <mergeCell ref="AB637:AB638"/>
    <mergeCell ref="AC637:AC638"/>
    <mergeCell ref="AD637:AD638"/>
    <mergeCell ref="AE637:AE638"/>
    <mergeCell ref="AF637:AF638"/>
    <mergeCell ref="AG637:AP638"/>
    <mergeCell ref="BE637:BF637"/>
    <mergeCell ref="BS637:BU637"/>
    <mergeCell ref="AX638:AY640"/>
    <mergeCell ref="AZ638:AZ640"/>
    <mergeCell ref="BA638:BC640"/>
    <mergeCell ref="BD638:BD640"/>
    <mergeCell ref="BE638:BF638"/>
    <mergeCell ref="BS638:BU639"/>
    <mergeCell ref="C637:D638"/>
    <mergeCell ref="E637:E638"/>
    <mergeCell ref="F637:H638"/>
    <mergeCell ref="I637:I638"/>
    <mergeCell ref="AZ644:AZ646"/>
    <mergeCell ref="BA644:BC646"/>
    <mergeCell ref="BD644:BD646"/>
    <mergeCell ref="BE641:BF641"/>
    <mergeCell ref="BS641:BU642"/>
    <mergeCell ref="BW641:BW643"/>
    <mergeCell ref="BX641:BX643"/>
    <mergeCell ref="C642:D642"/>
    <mergeCell ref="F642:H642"/>
    <mergeCell ref="J642:K642"/>
    <mergeCell ref="AG642:AP642"/>
    <mergeCell ref="AR642:AT642"/>
    <mergeCell ref="BE642:BF642"/>
    <mergeCell ref="C643:D643"/>
    <mergeCell ref="F643:H643"/>
    <mergeCell ref="J643:K643"/>
    <mergeCell ref="AG643:AP643"/>
    <mergeCell ref="AR643:AT643"/>
    <mergeCell ref="BE643:BF643"/>
    <mergeCell ref="BS643:BU643"/>
    <mergeCell ref="C641:D641"/>
    <mergeCell ref="F641:H641"/>
    <mergeCell ref="J641:K641"/>
    <mergeCell ref="AG641:AP641"/>
    <mergeCell ref="AR641:AT641"/>
    <mergeCell ref="AX641:AY643"/>
    <mergeCell ref="AZ641:AZ643"/>
    <mergeCell ref="BA641:BC643"/>
    <mergeCell ref="BD641:BD643"/>
    <mergeCell ref="C647:D647"/>
    <mergeCell ref="F647:H647"/>
    <mergeCell ref="J647:K647"/>
    <mergeCell ref="AG647:AP647"/>
    <mergeCell ref="AR647:AT647"/>
    <mergeCell ref="C648:D648"/>
    <mergeCell ref="F648:H648"/>
    <mergeCell ref="J648:K648"/>
    <mergeCell ref="AG648:AP648"/>
    <mergeCell ref="AR648:AT648"/>
    <mergeCell ref="BE644:BF644"/>
    <mergeCell ref="BS644:BU645"/>
    <mergeCell ref="BX644:BX646"/>
    <mergeCell ref="C645:D645"/>
    <mergeCell ref="F645:H645"/>
    <mergeCell ref="J645:K645"/>
    <mergeCell ref="AG645:AP645"/>
    <mergeCell ref="AR645:AT645"/>
    <mergeCell ref="BE645:BF645"/>
    <mergeCell ref="C646:D646"/>
    <mergeCell ref="F646:H646"/>
    <mergeCell ref="J646:K646"/>
    <mergeCell ref="AG646:AP646"/>
    <mergeCell ref="AR646:AT646"/>
    <mergeCell ref="BE646:BF646"/>
    <mergeCell ref="BS646:BU646"/>
    <mergeCell ref="C644:D644"/>
    <mergeCell ref="F644:H644"/>
    <mergeCell ref="J644:K644"/>
    <mergeCell ref="AG644:AP644"/>
    <mergeCell ref="AR644:AT644"/>
    <mergeCell ref="AX644:AY646"/>
    <mergeCell ref="CH92:CQ92"/>
    <mergeCell ref="CH93:CQ93"/>
    <mergeCell ref="CH94:CQ94"/>
    <mergeCell ref="CH95:CQ95"/>
    <mergeCell ref="CH96:CQ96"/>
    <mergeCell ref="CH97:CQ97"/>
    <mergeCell ref="CH80:CQ80"/>
    <mergeCell ref="CH81:CQ81"/>
    <mergeCell ref="CH82:CQ82"/>
    <mergeCell ref="CH83:CQ83"/>
    <mergeCell ref="CH84:CQ84"/>
    <mergeCell ref="CH85:CQ85"/>
    <mergeCell ref="CH86:CQ86"/>
    <mergeCell ref="CH87:CQ87"/>
    <mergeCell ref="CH88:CQ88"/>
    <mergeCell ref="CH135:CQ136"/>
    <mergeCell ref="CH137:CQ137"/>
    <mergeCell ref="CH138:CQ138"/>
    <mergeCell ref="CH139:CQ139"/>
    <mergeCell ref="CH140:CQ140"/>
    <mergeCell ref="CH141:CQ141"/>
    <mergeCell ref="CH142:CQ142"/>
    <mergeCell ref="CH143:CQ143"/>
    <mergeCell ref="CH144:CQ144"/>
    <mergeCell ref="CH98:CQ98"/>
    <mergeCell ref="CH99:CQ99"/>
    <mergeCell ref="CH100:CQ100"/>
    <mergeCell ref="CH101:CQ101"/>
    <mergeCell ref="CH102:CQ102"/>
    <mergeCell ref="CH103:CQ103"/>
    <mergeCell ref="CH104:CQ104"/>
    <mergeCell ref="CH105:CQ105"/>
    <mergeCell ref="CH106:CQ106"/>
    <mergeCell ref="CH163:CQ163"/>
    <mergeCell ref="CH164:CQ164"/>
    <mergeCell ref="CH165:CQ165"/>
    <mergeCell ref="CH166:CQ166"/>
    <mergeCell ref="CH195:CQ196"/>
    <mergeCell ref="CH197:CQ197"/>
    <mergeCell ref="CH198:CQ198"/>
    <mergeCell ref="CH199:CQ199"/>
    <mergeCell ref="CH200:CQ200"/>
    <mergeCell ref="CH154:CQ154"/>
    <mergeCell ref="CH155:CQ155"/>
    <mergeCell ref="CH156:CQ156"/>
    <mergeCell ref="CH157:CQ157"/>
    <mergeCell ref="CH158:CQ158"/>
    <mergeCell ref="CH159:CQ159"/>
    <mergeCell ref="CH160:CQ160"/>
    <mergeCell ref="CH161:CQ161"/>
    <mergeCell ref="CH162:CQ162"/>
    <mergeCell ref="CH210:CQ210"/>
    <mergeCell ref="CH211:CQ211"/>
    <mergeCell ref="CH212:CQ212"/>
    <mergeCell ref="CH213:CQ213"/>
    <mergeCell ref="CH214:CQ214"/>
    <mergeCell ref="CH215:CQ215"/>
    <mergeCell ref="CH216:CQ216"/>
    <mergeCell ref="CH217:CQ217"/>
    <mergeCell ref="CH218:CQ218"/>
    <mergeCell ref="CH201:CQ201"/>
    <mergeCell ref="CH202:CQ202"/>
    <mergeCell ref="CH203:CQ203"/>
    <mergeCell ref="CH204:CQ204"/>
    <mergeCell ref="CH205:CQ205"/>
    <mergeCell ref="CH206:CQ206"/>
    <mergeCell ref="CH207:CQ207"/>
    <mergeCell ref="CH208:CQ208"/>
    <mergeCell ref="CH209:CQ209"/>
    <mergeCell ref="CH257:CQ257"/>
    <mergeCell ref="CH258:CQ258"/>
    <mergeCell ref="CH259:CQ259"/>
    <mergeCell ref="CH260:CQ260"/>
    <mergeCell ref="CH261:CQ261"/>
    <mergeCell ref="CH262:CQ262"/>
    <mergeCell ref="CH263:CQ263"/>
    <mergeCell ref="CH264:CQ264"/>
    <mergeCell ref="CH265:CQ265"/>
    <mergeCell ref="CH219:CQ219"/>
    <mergeCell ref="CH220:CQ220"/>
    <mergeCell ref="CH221:CQ221"/>
    <mergeCell ref="CH222:CQ222"/>
    <mergeCell ref="CH223:CQ223"/>
    <mergeCell ref="CH224:CQ224"/>
    <mergeCell ref="CH225:CQ225"/>
    <mergeCell ref="CH226:CQ226"/>
    <mergeCell ref="CH255:CQ256"/>
    <mergeCell ref="CH275:CQ275"/>
    <mergeCell ref="CH276:CQ276"/>
    <mergeCell ref="CH277:CQ277"/>
    <mergeCell ref="CH278:CQ278"/>
    <mergeCell ref="CH279:CQ279"/>
    <mergeCell ref="CH280:CQ280"/>
    <mergeCell ref="CH281:CQ281"/>
    <mergeCell ref="CH282:CQ282"/>
    <mergeCell ref="CH283:CQ283"/>
    <mergeCell ref="CH266:CQ266"/>
    <mergeCell ref="CH267:CQ267"/>
    <mergeCell ref="CH268:CQ268"/>
    <mergeCell ref="CH269:CQ269"/>
    <mergeCell ref="CH270:CQ270"/>
    <mergeCell ref="CH271:CQ271"/>
    <mergeCell ref="CH272:CQ272"/>
    <mergeCell ref="CH273:CQ273"/>
    <mergeCell ref="CH274:CQ274"/>
    <mergeCell ref="CH322:CQ322"/>
    <mergeCell ref="CH323:CQ323"/>
    <mergeCell ref="CH324:CQ324"/>
    <mergeCell ref="CH325:CQ325"/>
    <mergeCell ref="CH326:CQ326"/>
    <mergeCell ref="CH327:CQ327"/>
    <mergeCell ref="CH328:CQ328"/>
    <mergeCell ref="CH329:CQ329"/>
    <mergeCell ref="CH330:CQ330"/>
    <mergeCell ref="CH284:CQ284"/>
    <mergeCell ref="CH285:CQ285"/>
    <mergeCell ref="CH286:CQ286"/>
    <mergeCell ref="CH315:CQ316"/>
    <mergeCell ref="CH317:CQ317"/>
    <mergeCell ref="CH318:CQ318"/>
    <mergeCell ref="CH319:CQ319"/>
    <mergeCell ref="CH320:CQ320"/>
    <mergeCell ref="CH321:CQ321"/>
    <mergeCell ref="CH340:CQ340"/>
    <mergeCell ref="CH341:CQ341"/>
    <mergeCell ref="CH342:CQ342"/>
    <mergeCell ref="CH343:CQ343"/>
    <mergeCell ref="CH344:CQ344"/>
    <mergeCell ref="CH345:CQ345"/>
    <mergeCell ref="CH346:CQ346"/>
    <mergeCell ref="CH375:CQ376"/>
    <mergeCell ref="CH377:CQ377"/>
    <mergeCell ref="CH331:CQ331"/>
    <mergeCell ref="CH332:CQ332"/>
    <mergeCell ref="CH333:CQ333"/>
    <mergeCell ref="CH334:CQ334"/>
    <mergeCell ref="CH335:CQ335"/>
    <mergeCell ref="CH336:CQ336"/>
    <mergeCell ref="CH337:CQ337"/>
    <mergeCell ref="CH338:CQ338"/>
    <mergeCell ref="CH339:CQ339"/>
    <mergeCell ref="CH387:CQ387"/>
    <mergeCell ref="CH388:CQ388"/>
    <mergeCell ref="CH389:CQ389"/>
    <mergeCell ref="CH390:CQ390"/>
    <mergeCell ref="CH391:CQ391"/>
    <mergeCell ref="CH392:CQ392"/>
    <mergeCell ref="CH393:CQ393"/>
    <mergeCell ref="CH394:CQ394"/>
    <mergeCell ref="CH395:CQ395"/>
    <mergeCell ref="CH378:CQ378"/>
    <mergeCell ref="CH379:CQ379"/>
    <mergeCell ref="CH380:CQ380"/>
    <mergeCell ref="CH381:CQ381"/>
    <mergeCell ref="CH382:CQ382"/>
    <mergeCell ref="CH383:CQ383"/>
    <mergeCell ref="CH384:CQ384"/>
    <mergeCell ref="CH385:CQ385"/>
    <mergeCell ref="CH386:CQ386"/>
    <mergeCell ref="CH405:CQ405"/>
    <mergeCell ref="CH406:CQ406"/>
    <mergeCell ref="CH435:CQ436"/>
    <mergeCell ref="CH437:CQ437"/>
    <mergeCell ref="CH438:CQ438"/>
    <mergeCell ref="CH439:CQ439"/>
    <mergeCell ref="CH440:CQ440"/>
    <mergeCell ref="CH441:CQ441"/>
    <mergeCell ref="CH442:CQ442"/>
    <mergeCell ref="CH396:CQ396"/>
    <mergeCell ref="CH397:CQ397"/>
    <mergeCell ref="CH398:CQ398"/>
    <mergeCell ref="CH399:CQ399"/>
    <mergeCell ref="CH400:CQ400"/>
    <mergeCell ref="CH401:CQ401"/>
    <mergeCell ref="CH402:CQ402"/>
    <mergeCell ref="CH403:CQ403"/>
    <mergeCell ref="CH404:CQ404"/>
    <mergeCell ref="CH452:CQ452"/>
    <mergeCell ref="CH453:CQ453"/>
    <mergeCell ref="CH454:CQ454"/>
    <mergeCell ref="CH455:CQ455"/>
    <mergeCell ref="CH456:CQ456"/>
    <mergeCell ref="CH457:CQ457"/>
    <mergeCell ref="CH458:CQ458"/>
    <mergeCell ref="CH459:CQ459"/>
    <mergeCell ref="CH460:CQ460"/>
    <mergeCell ref="CH443:CQ443"/>
    <mergeCell ref="CH444:CQ444"/>
    <mergeCell ref="CH445:CQ445"/>
    <mergeCell ref="CH446:CQ446"/>
    <mergeCell ref="CH447:CQ447"/>
    <mergeCell ref="CH448:CQ448"/>
    <mergeCell ref="CH449:CQ449"/>
    <mergeCell ref="CH450:CQ450"/>
    <mergeCell ref="CH451:CQ451"/>
    <mergeCell ref="CH499:CQ499"/>
    <mergeCell ref="CH500:CQ500"/>
    <mergeCell ref="CH501:CQ501"/>
    <mergeCell ref="CH502:CQ502"/>
    <mergeCell ref="CH503:CQ503"/>
    <mergeCell ref="CH504:CQ504"/>
    <mergeCell ref="CH505:CQ505"/>
    <mergeCell ref="CH506:CQ506"/>
    <mergeCell ref="CH507:CQ507"/>
    <mergeCell ref="CH461:CQ461"/>
    <mergeCell ref="CH462:CQ462"/>
    <mergeCell ref="CH463:CQ463"/>
    <mergeCell ref="CH464:CQ464"/>
    <mergeCell ref="CH465:CQ465"/>
    <mergeCell ref="CH466:CQ466"/>
    <mergeCell ref="CH495:CQ496"/>
    <mergeCell ref="CH497:CQ497"/>
    <mergeCell ref="CH498:CQ498"/>
    <mergeCell ref="CH517:CQ517"/>
    <mergeCell ref="CH518:CQ518"/>
    <mergeCell ref="CH519:CQ519"/>
    <mergeCell ref="CH520:CQ520"/>
    <mergeCell ref="CH521:CQ521"/>
    <mergeCell ref="CH522:CQ522"/>
    <mergeCell ref="CH523:CQ523"/>
    <mergeCell ref="CH524:CQ524"/>
    <mergeCell ref="CH525:CQ525"/>
    <mergeCell ref="CH508:CQ508"/>
    <mergeCell ref="CH509:CQ509"/>
    <mergeCell ref="CH510:CQ510"/>
    <mergeCell ref="CH511:CQ511"/>
    <mergeCell ref="CH512:CQ512"/>
    <mergeCell ref="CH513:CQ513"/>
    <mergeCell ref="CH514:CQ514"/>
    <mergeCell ref="CH515:CQ515"/>
    <mergeCell ref="CH516:CQ516"/>
    <mergeCell ref="CH579:CQ579"/>
    <mergeCell ref="CH580:CQ580"/>
    <mergeCell ref="CH581:CQ581"/>
    <mergeCell ref="CH564:CQ564"/>
    <mergeCell ref="CH565:CQ565"/>
    <mergeCell ref="CH566:CQ566"/>
    <mergeCell ref="CH567:CQ567"/>
    <mergeCell ref="CH568:CQ568"/>
    <mergeCell ref="CH569:CQ569"/>
    <mergeCell ref="CH570:CQ570"/>
    <mergeCell ref="CH571:CQ571"/>
    <mergeCell ref="CH572:CQ572"/>
    <mergeCell ref="CH526:CQ526"/>
    <mergeCell ref="CH555:CQ556"/>
    <mergeCell ref="CH557:CQ557"/>
    <mergeCell ref="CH558:CQ558"/>
    <mergeCell ref="CH559:CQ559"/>
    <mergeCell ref="CH560:CQ560"/>
    <mergeCell ref="CH561:CQ561"/>
    <mergeCell ref="CH562:CQ562"/>
    <mergeCell ref="CH563:CQ563"/>
    <mergeCell ref="CH646:CQ646"/>
    <mergeCell ref="CH629:CQ629"/>
    <mergeCell ref="CH630:CQ630"/>
    <mergeCell ref="CH631:CQ631"/>
    <mergeCell ref="CH632:CQ632"/>
    <mergeCell ref="CH633:CQ633"/>
    <mergeCell ref="CH634:CQ634"/>
    <mergeCell ref="CH635:CQ635"/>
    <mergeCell ref="CH636:CQ636"/>
    <mergeCell ref="CH637:CQ637"/>
    <mergeCell ref="CH620:CQ620"/>
    <mergeCell ref="CH621:CQ621"/>
    <mergeCell ref="CH622:CQ622"/>
    <mergeCell ref="CH623:CQ623"/>
    <mergeCell ref="CH624:CQ624"/>
    <mergeCell ref="CH625:CQ625"/>
    <mergeCell ref="CH626:CQ626"/>
    <mergeCell ref="CH627:CQ627"/>
    <mergeCell ref="CH628:CQ628"/>
    <mergeCell ref="E63:F64"/>
    <mergeCell ref="E123:F124"/>
    <mergeCell ref="E183:F184"/>
    <mergeCell ref="E243:F244"/>
    <mergeCell ref="E303:F304"/>
    <mergeCell ref="E363:F364"/>
    <mergeCell ref="E423:F424"/>
    <mergeCell ref="E483:F484"/>
    <mergeCell ref="E543:F544"/>
    <mergeCell ref="CH638:CQ638"/>
    <mergeCell ref="CH639:CQ639"/>
    <mergeCell ref="CH640:CQ640"/>
    <mergeCell ref="CH641:CQ641"/>
    <mergeCell ref="CH642:CQ642"/>
    <mergeCell ref="CH643:CQ643"/>
    <mergeCell ref="CH644:CQ644"/>
    <mergeCell ref="CH645:CQ645"/>
    <mergeCell ref="CH582:CQ582"/>
    <mergeCell ref="CH583:CQ583"/>
    <mergeCell ref="CH584:CQ584"/>
    <mergeCell ref="CH585:CQ585"/>
    <mergeCell ref="CH586:CQ586"/>
    <mergeCell ref="CH615:CQ616"/>
    <mergeCell ref="CH617:CQ617"/>
    <mergeCell ref="CH618:CQ618"/>
    <mergeCell ref="CH619:CQ619"/>
    <mergeCell ref="CH573:CQ573"/>
    <mergeCell ref="CH574:CQ574"/>
    <mergeCell ref="CH575:CQ575"/>
    <mergeCell ref="CH576:CQ576"/>
    <mergeCell ref="CH577:CQ577"/>
    <mergeCell ref="CH578:CQ578"/>
  </mergeCells>
  <phoneticPr fontId="34"/>
  <dataValidations count="6">
    <dataValidation type="list" allowBlank="1" showInputMessage="1" showErrorMessage="1" sqref="I579:I587 I399:I407 I459:I467 I99:I107 I519:I527 I159:I167 I219:I227 I279:I287 I339:I347 I639:I647" xr:uid="{00000000-0002-0000-0F00-000000000000}">
      <formula1>エリア</formula1>
    </dataValidation>
    <dataValidation type="list" allowBlank="1" showInputMessage="1" showErrorMessage="1" sqref="E459:E467 E579:E587 E519:E527 E99:E107 E159:E167 E219:E227 E279:E287 E339:E347 E399:E407 E639:E647" xr:uid="{00000000-0002-0000-0F00-000001000000}">
      <formula1>INDIRECT(C99 &amp; "コード")</formula1>
    </dataValidation>
    <dataValidation type="list" allowBlank="1" showInputMessage="1" showErrorMessage="1" sqref="C459:D467 C579:D587 C519:D527 C99:D107 C159:D167 C219:D227 C279:D287 C339:D347 C399:D407 C639:D647" xr:uid="{00000000-0002-0000-0F00-000002000000}">
      <formula1>ライセンス区分</formula1>
    </dataValidation>
    <dataValidation type="custom" allowBlank="1" showInputMessage="1" showErrorMessage="1" errorTitle="小数点以下入力エラー" error="小数点以下は１桁までとして下さい。" sqref="Y321:Z322 Y201:Z202 Y261:Z262 Y251:Z254 L340:AF348 Y501:Z502 Y81:Z82 Y311:Z314 L460:AF468 L520:AF528 Y71:Z74 Y381:Z382 L100:AF108 Y441:Z442 Y271:Z272 Y491:Z494 L640:AF648 L160:AF168 H549:S572 Y371:Z374 Y391:Z392 Y431:Z434 Y331:Z332 H309:S332 Y191:Z194 Y141:Z142 Y561:Z562 L580:AF588 Y451:Z452 Y211:Z212 H369:S392 H429:S452 Y511:Z512 H249:S272 Y551:Z554 Y91:Z92 Y131:Z134 L400:AF408 H69:S92 L220:AF228 H489:S512 Y151:Z152 L280:AF288 H129:S152 Y631:Z632 H189:S212 Y571:Z572 Y621:Z622 Y611:Z614 H609:S632" xr:uid="{00000000-0002-0000-0F00-000003000000}">
      <formula1>ROUND(H69,1)=H69</formula1>
    </dataValidation>
    <dataValidation allowBlank="1" showInputMessage="1" showErrorMessage="1" errorTitle="小数点以下入力エラー" error="小数点以下は１桁までとして下さい。" sqref="U69 U369 U309 Y83:Z90 Y75:Z80 Y263:Z270 U429 Y383:Z390 U489 U71:X92 Y323:Z330 Y443:Z450 U549 Y435:Z440 U431:X452 Y375:Z380 Y503:Z510 U129 Y495:Z500 U491:X512 Y315:Z320 Y563:Z570 U189 Y555:Z560 U551:X572 U371:X392 Y143:Z150 U249 Y135:Z140 U131:X152 Y255:Z260 Y203:Z210 U251:X272 Y195:Z200 U191:X212 U311:X332 U609 Y623:Z630 Y615:Z620 U611:X632" xr:uid="{00000000-0002-0000-0F00-000004000000}"/>
    <dataValidation type="list" allowBlank="1" showInputMessage="1" showErrorMessage="1" errorTitle="小数点以下入力エラー" error="小数点以下は１桁までとして下さい。" sqref="F96 F516 F576 F156 F216 F276 F336 F396 F456 F636" xr:uid="{00000000-0002-0000-0F00-000005000000}">
      <formula1>"0,1"</formula1>
    </dataValidation>
  </dataValidations>
  <printOptions horizontalCentered="1"/>
  <pageMargins left="0.23622047244094491" right="0.23622047244094491" top="0.74803149606299213" bottom="0.74803149606299213" header="0.31496062992125984" footer="0.31496062992125984"/>
  <pageSetup paperSize="9" scale="51" fitToHeight="0" pageOrder="overThenDown" orientation="landscape" r:id="rId2"/>
  <rowBreaks count="9" manualBreakCount="9">
    <brk id="122" min="1" max="47" man="1"/>
    <brk id="182" min="1" max="47" man="1"/>
    <brk id="242" min="1" max="47" man="1"/>
    <brk id="302" min="1" max="47" man="1"/>
    <brk id="362" min="1" max="47" man="1"/>
    <brk id="422" min="1" max="47" man="1"/>
    <brk id="482" min="1" max="47" man="1"/>
    <brk id="542" min="1" max="47" man="1"/>
    <brk id="602" min="1" max="47" man="1"/>
  </rowBreaks>
  <colBreaks count="1" manualBreakCount="1">
    <brk id="48" max="1048575" man="1"/>
  </colBreaks>
  <drawing r:id="rId3"/>
  <legacyDrawing r:id="rId4"/>
  <mc:AlternateContent xmlns:mc="http://schemas.openxmlformats.org/markup-compatibility/2006">
    <mc:Choice Requires="x14">
      <controls>
        <mc:AlternateContent xmlns:mc="http://schemas.openxmlformats.org/markup-compatibility/2006">
          <mc:Choice Requires="x14">
            <control shapeId="234497" r:id="rId5" name="Button 1">
              <controlPr defaultSize="0" print="0" autoFill="0" autoPict="0" macro="[0]!帳票作成" altText="">
                <anchor moveWithCells="1" sizeWithCells="1">
                  <from>
                    <xdr:col>2</xdr:col>
                    <xdr:colOff>0</xdr:colOff>
                    <xdr:row>1</xdr:row>
                    <xdr:rowOff>95250</xdr:rowOff>
                  </from>
                  <to>
                    <xdr:col>3</xdr:col>
                    <xdr:colOff>336550</xdr:colOff>
                    <xdr:row>1</xdr:row>
                    <xdr:rowOff>457200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47">
    <tabColor rgb="FFFFFF00"/>
  </sheetPr>
  <dimension ref="B1:DG662"/>
  <sheetViews>
    <sheetView workbookViewId="0"/>
  </sheetViews>
  <sheetFormatPr defaultColWidth="9.33203125" defaultRowHeight="13.5" customHeight="1"/>
  <cols>
    <col min="1" max="2" width="1.77734375" style="13" customWidth="1"/>
    <col min="3" max="47" width="6.77734375" style="13" customWidth="1"/>
    <col min="48" max="49" width="1.77734375" style="13" customWidth="1"/>
    <col min="50" max="95" width="6.33203125" style="13" customWidth="1"/>
    <col min="96" max="97" width="1.77734375" style="13" customWidth="1"/>
    <col min="98" max="114" width="4.77734375" style="13" customWidth="1"/>
    <col min="115" max="115" width="1.77734375" style="13" customWidth="1"/>
    <col min="116" max="16384" width="9.33203125" style="13"/>
  </cols>
  <sheetData>
    <row r="1" spans="2:2" ht="13.5" customHeight="1">
      <c r="B1" s="16" t="s">
        <v>208</v>
      </c>
    </row>
    <row r="2" spans="2:2" ht="63" customHeight="1"/>
    <row r="3" spans="2:2" ht="13.5" hidden="1" customHeight="1"/>
    <row r="4" spans="2:2" ht="13.5" hidden="1" customHeight="1"/>
    <row r="5" spans="2:2" ht="13.5" hidden="1" customHeight="1"/>
    <row r="6" spans="2:2" ht="13.5" hidden="1" customHeight="1"/>
    <row r="7" spans="2:2" ht="13.5" hidden="1" customHeight="1"/>
    <row r="8" spans="2:2" ht="13.5" hidden="1" customHeight="1"/>
    <row r="9" spans="2:2" ht="13.5" hidden="1" customHeight="1"/>
    <row r="10" spans="2:2" ht="13.5" hidden="1" customHeight="1"/>
    <row r="11" spans="2:2" ht="13.5" hidden="1" customHeight="1"/>
    <row r="12" spans="2:2" ht="13.5" hidden="1" customHeight="1"/>
    <row r="13" spans="2:2" ht="13.5" hidden="1" customHeight="1"/>
    <row r="14" spans="2:2" ht="13.5" hidden="1" customHeight="1"/>
    <row r="15" spans="2:2" ht="13.5" hidden="1" customHeight="1"/>
    <row r="16" spans="2:2" ht="13.5" hidden="1" customHeight="1"/>
    <row r="17" ht="13.5" hidden="1" customHeight="1"/>
    <row r="18" ht="13.5" hidden="1" customHeight="1"/>
    <row r="19" ht="13.5" hidden="1" customHeight="1"/>
    <row r="20" ht="13.5" hidden="1" customHeight="1"/>
    <row r="21" ht="13.5" hidden="1" customHeight="1"/>
    <row r="22" ht="13.5" hidden="1" customHeight="1"/>
    <row r="23" ht="13.5" hidden="1" customHeight="1"/>
    <row r="24" ht="13.5" hidden="1" customHeight="1"/>
    <row r="25" ht="13.5" hidden="1" customHeight="1"/>
    <row r="26" ht="13.5" hidden="1" customHeight="1"/>
    <row r="27" ht="13.5" hidden="1" customHeight="1"/>
    <row r="28" ht="13.5" hidden="1" customHeight="1"/>
    <row r="29" ht="13.5" hidden="1" customHeight="1"/>
    <row r="30" ht="13.5" hidden="1" customHeight="1"/>
    <row r="31" ht="13.5" hidden="1" customHeight="1"/>
    <row r="32" ht="13.5" hidden="1" customHeight="1"/>
    <row r="33" ht="13.5" hidden="1" customHeight="1"/>
    <row r="34" ht="13.5" hidden="1" customHeight="1"/>
    <row r="35" ht="13.5" hidden="1" customHeight="1"/>
    <row r="36" ht="13.5" hidden="1" customHeight="1"/>
    <row r="37" ht="13.5" hidden="1" customHeight="1"/>
    <row r="38" ht="13.5" hidden="1" customHeight="1"/>
    <row r="39" ht="13.5" hidden="1" customHeight="1"/>
    <row r="40" ht="13.5" hidden="1" customHeight="1"/>
    <row r="41" ht="13.5" hidden="1" customHeight="1"/>
    <row r="42" ht="13.5" hidden="1" customHeight="1"/>
    <row r="43" ht="13.5" hidden="1" customHeight="1"/>
    <row r="44" ht="13.5" hidden="1" customHeight="1"/>
    <row r="45" ht="13.5" hidden="1" customHeight="1"/>
    <row r="46" ht="13.5" hidden="1" customHeight="1"/>
    <row r="47" ht="13.5" hidden="1" customHeight="1"/>
    <row r="48" ht="13.5" hidden="1" customHeight="1"/>
    <row r="49" spans="3:9" ht="13.5" hidden="1" customHeight="1"/>
    <row r="50" spans="3:9" ht="13.5" hidden="1" customHeight="1"/>
    <row r="51" spans="3:9" ht="13.5" hidden="1" customHeight="1"/>
    <row r="52" spans="3:9" ht="13.5" hidden="1" customHeight="1"/>
    <row r="53" spans="3:9" ht="13.5" hidden="1" customHeight="1"/>
    <row r="54" spans="3:9" ht="13.5" hidden="1" customHeight="1"/>
    <row r="55" spans="3:9" ht="13.5" hidden="1" customHeight="1"/>
    <row r="56" spans="3:9" ht="13.5" hidden="1" customHeight="1"/>
    <row r="57" spans="3:9" ht="13.5" hidden="1" customHeight="1"/>
    <row r="58" spans="3:9" ht="13.5" hidden="1" customHeight="1"/>
    <row r="59" spans="3:9" ht="13.5" hidden="1" customHeight="1"/>
    <row r="60" spans="3:9" ht="13.5" hidden="1" customHeight="1"/>
    <row r="61" spans="3:9" ht="13.5" hidden="1" customHeight="1"/>
    <row r="62" spans="3:9" ht="13.5" hidden="1" customHeight="1"/>
    <row r="63" spans="3:9" s="243" customFormat="1" ht="13.5" customHeight="1">
      <c r="C63" s="651" t="s">
        <v>8</v>
      </c>
      <c r="D63" s="651"/>
      <c r="E63" s="562" t="s">
        <v>109</v>
      </c>
      <c r="F63" s="562"/>
      <c r="G63" s="279"/>
    </row>
    <row r="64" spans="3:9" s="243" customFormat="1" ht="13.5" customHeight="1">
      <c r="C64" s="651"/>
      <c r="D64" s="651"/>
      <c r="E64" s="562"/>
      <c r="F64" s="562"/>
      <c r="G64" s="279"/>
      <c r="I64" s="244"/>
    </row>
    <row r="65" spans="3:102" s="243" customFormat="1" ht="13.5" customHeight="1">
      <c r="C65" s="235" t="s">
        <v>254</v>
      </c>
      <c r="D65" s="279"/>
      <c r="E65" s="279"/>
      <c r="F65" s="279"/>
      <c r="G65" s="279"/>
      <c r="I65" s="244"/>
      <c r="BC65" s="239" t="e">
        <f>IF(#REF!="発電事業者","算定結果　様式第３２第１表～第４表（保有電源新エネ欄他）","算定結果　様式第３２第１表・第２表（年度末電源構成・発電端電力量）")</f>
        <v>#REF!</v>
      </c>
      <c r="CT65" s="296" t="s">
        <v>114</v>
      </c>
      <c r="CV65" s="286" t="str">
        <f>IF(COUNT(H69:S92)&gt;0,"○","")</f>
        <v/>
      </c>
    </row>
    <row r="66" spans="3:102" s="243" customFormat="1" ht="13.5" customHeight="1">
      <c r="C66" s="652"/>
      <c r="D66" s="653"/>
      <c r="E66" s="653"/>
      <c r="F66" s="653"/>
      <c r="G66" s="654"/>
      <c r="H66" s="594" t="s">
        <v>214</v>
      </c>
      <c r="I66" s="594"/>
      <c r="J66" s="594"/>
      <c r="K66" s="594"/>
      <c r="L66" s="594"/>
      <c r="M66" s="594"/>
      <c r="N66" s="594"/>
      <c r="O66" s="594"/>
      <c r="P66" s="594"/>
      <c r="Q66" s="594"/>
      <c r="R66" s="594"/>
      <c r="S66" s="594"/>
      <c r="T66" s="594"/>
      <c r="U66" s="594"/>
      <c r="V66" s="594"/>
      <c r="W66" s="594"/>
      <c r="X66" s="594"/>
      <c r="Y66" s="594"/>
      <c r="Z66" s="594"/>
      <c r="AA66" s="245"/>
      <c r="AB66" s="245"/>
      <c r="AC66" s="245"/>
      <c r="AD66" s="658"/>
      <c r="AE66" s="658"/>
      <c r="AF66" s="658"/>
      <c r="AG66" s="658"/>
      <c r="AH66" s="658"/>
      <c r="AI66" s="594" t="str">
        <f>$H$66</f>
        <v>太陽光（全量）</v>
      </c>
      <c r="AJ66" s="594"/>
      <c r="AK66" s="594"/>
      <c r="AL66" s="594"/>
      <c r="AM66" s="594"/>
      <c r="AN66" s="594"/>
      <c r="AO66" s="594"/>
      <c r="AP66" s="594"/>
      <c r="AQ66" s="594"/>
      <c r="AR66" s="594"/>
      <c r="AS66" s="594"/>
      <c r="AT66" s="594"/>
      <c r="AU66" s="594"/>
      <c r="BB66" s="246"/>
      <c r="BC66" s="659" t="s">
        <v>256</v>
      </c>
      <c r="BD66" s="659"/>
      <c r="BE66" s="659"/>
      <c r="BF66" s="659"/>
      <c r="BG66" s="601" t="e">
        <f>DATE(#REF!,1,1)</f>
        <v>#REF!</v>
      </c>
      <c r="BH66" s="602"/>
      <c r="BI66" s="602"/>
      <c r="BJ66" s="602"/>
      <c r="BK66" s="602"/>
      <c r="BL66" s="602"/>
      <c r="BM66" s="602"/>
      <c r="BN66" s="602"/>
      <c r="BO66" s="602"/>
      <c r="BP66" s="602"/>
      <c r="BQ66" s="602"/>
      <c r="BR66" s="603"/>
      <c r="BS66" s="659" t="s">
        <v>257</v>
      </c>
      <c r="BT66" s="659"/>
      <c r="BU66" s="659"/>
      <c r="BV66" s="659"/>
      <c r="BW66" s="592" t="e">
        <f>DATE(#REF!-1,1,1)</f>
        <v>#REF!</v>
      </c>
      <c r="BX66" s="592" t="e">
        <f>DATE(#REF!,1,1)</f>
        <v>#REF!</v>
      </c>
      <c r="BY66" s="592" t="e">
        <f>DATE(#REF!+1,1,1)</f>
        <v>#REF!</v>
      </c>
      <c r="BZ66" s="592" t="e">
        <f>DATE(#REF!+2,1,1)</f>
        <v>#REF!</v>
      </c>
      <c r="CA66" s="592" t="e">
        <f>DATE(#REF!+3,1,1)</f>
        <v>#REF!</v>
      </c>
      <c r="CB66" s="592" t="e">
        <f>DATE(#REF!+4,1,1)</f>
        <v>#REF!</v>
      </c>
      <c r="CC66" s="592" t="e">
        <f>DATE(#REF!+5,1,1)</f>
        <v>#REF!</v>
      </c>
      <c r="CD66" s="592" t="e">
        <f>DATE(#REF!+6,1,1)</f>
        <v>#REF!</v>
      </c>
      <c r="CE66" s="592" t="e">
        <f>DATE(#REF!+7,1,1)</f>
        <v>#REF!</v>
      </c>
      <c r="CF66" s="592" t="e">
        <f>DATE(#REF!+8,1,1)</f>
        <v>#REF!</v>
      </c>
      <c r="CG66" s="592" t="e">
        <f>DATE(#REF!+9,1,1)</f>
        <v>#REF!</v>
      </c>
      <c r="CH66" s="273"/>
      <c r="CI66" s="273"/>
      <c r="CJ66" s="273"/>
      <c r="CK66" s="273"/>
      <c r="CL66" s="273"/>
      <c r="CM66" s="273"/>
      <c r="CN66" s="273"/>
      <c r="CO66" s="273"/>
      <c r="CP66" s="273"/>
      <c r="CQ66" s="273"/>
    </row>
    <row r="67" spans="3:102" s="243" customFormat="1" ht="13.5" customHeight="1">
      <c r="C67" s="655"/>
      <c r="D67" s="656"/>
      <c r="E67" s="656"/>
      <c r="F67" s="656"/>
      <c r="G67" s="657"/>
      <c r="H67" s="307" t="s">
        <v>194</v>
      </c>
      <c r="I67" s="307" t="s">
        <v>195</v>
      </c>
      <c r="J67" s="307" t="s">
        <v>161</v>
      </c>
      <c r="K67" s="307" t="s">
        <v>162</v>
      </c>
      <c r="L67" s="307" t="s">
        <v>163</v>
      </c>
      <c r="M67" s="307" t="s">
        <v>164</v>
      </c>
      <c r="N67" s="307" t="s">
        <v>165</v>
      </c>
      <c r="O67" s="307" t="s">
        <v>166</v>
      </c>
      <c r="P67" s="307" t="s">
        <v>167</v>
      </c>
      <c r="Q67" s="307" t="s">
        <v>168</v>
      </c>
      <c r="R67" s="307" t="s">
        <v>169</v>
      </c>
      <c r="S67" s="307" t="s">
        <v>170</v>
      </c>
      <c r="T67" s="307" t="s">
        <v>25</v>
      </c>
      <c r="U67" s="637"/>
      <c r="V67" s="638"/>
      <c r="W67" s="638"/>
      <c r="X67" s="638"/>
      <c r="Y67" s="638"/>
      <c r="Z67" s="639"/>
      <c r="AA67" s="245"/>
      <c r="AB67" s="245"/>
      <c r="AC67" s="245"/>
      <c r="AD67" s="658"/>
      <c r="AE67" s="658"/>
      <c r="AF67" s="658"/>
      <c r="AG67" s="658"/>
      <c r="AH67" s="658"/>
      <c r="AI67" s="307" t="s">
        <v>194</v>
      </c>
      <c r="AJ67" s="307" t="s">
        <v>195</v>
      </c>
      <c r="AK67" s="307" t="s">
        <v>161</v>
      </c>
      <c r="AL67" s="307" t="s">
        <v>162</v>
      </c>
      <c r="AM67" s="307" t="s">
        <v>163</v>
      </c>
      <c r="AN67" s="307" t="s">
        <v>164</v>
      </c>
      <c r="AO67" s="307" t="s">
        <v>165</v>
      </c>
      <c r="AP67" s="307" t="s">
        <v>166</v>
      </c>
      <c r="AQ67" s="307" t="s">
        <v>167</v>
      </c>
      <c r="AR67" s="307" t="s">
        <v>168</v>
      </c>
      <c r="AS67" s="307" t="s">
        <v>169</v>
      </c>
      <c r="AT67" s="307" t="s">
        <v>170</v>
      </c>
      <c r="AU67" s="307" t="s">
        <v>25</v>
      </c>
      <c r="AX67" s="280"/>
      <c r="AY67" s="280"/>
      <c r="AZ67" s="280"/>
      <c r="BA67" s="280"/>
      <c r="BB67" s="246"/>
      <c r="BC67" s="659"/>
      <c r="BD67" s="659"/>
      <c r="BE67" s="659"/>
      <c r="BF67" s="659"/>
      <c r="BG67" s="334" t="s">
        <v>194</v>
      </c>
      <c r="BH67" s="334" t="s">
        <v>195</v>
      </c>
      <c r="BI67" s="334" t="s">
        <v>161</v>
      </c>
      <c r="BJ67" s="334" t="s">
        <v>162</v>
      </c>
      <c r="BK67" s="334" t="s">
        <v>163</v>
      </c>
      <c r="BL67" s="334" t="s">
        <v>164</v>
      </c>
      <c r="BM67" s="334" t="s">
        <v>165</v>
      </c>
      <c r="BN67" s="334" t="s">
        <v>166</v>
      </c>
      <c r="BO67" s="334" t="s">
        <v>167</v>
      </c>
      <c r="BP67" s="334" t="s">
        <v>168</v>
      </c>
      <c r="BQ67" s="334" t="s">
        <v>169</v>
      </c>
      <c r="BR67" s="334" t="s">
        <v>170</v>
      </c>
      <c r="BS67" s="659"/>
      <c r="BT67" s="659"/>
      <c r="BU67" s="659"/>
      <c r="BV67" s="659"/>
      <c r="BW67" s="593"/>
      <c r="BX67" s="593"/>
      <c r="BY67" s="593"/>
      <c r="BZ67" s="593"/>
      <c r="CA67" s="593"/>
      <c r="CB67" s="593"/>
      <c r="CC67" s="593"/>
      <c r="CD67" s="593"/>
      <c r="CE67" s="593"/>
      <c r="CF67" s="593"/>
      <c r="CG67" s="593"/>
      <c r="CH67" s="273"/>
      <c r="CI67" s="273"/>
      <c r="CJ67" s="273"/>
      <c r="CK67" s="273"/>
      <c r="CL67" s="273"/>
      <c r="CM67" s="273"/>
      <c r="CN67" s="273"/>
      <c r="CO67" s="273"/>
      <c r="CP67" s="273"/>
      <c r="CQ67" s="273"/>
      <c r="CT67" s="287" t="s">
        <v>158</v>
      </c>
    </row>
    <row r="68" spans="3:102" s="243" customFormat="1" ht="13.5" customHeight="1">
      <c r="C68" s="594" t="s">
        <v>196</v>
      </c>
      <c r="D68" s="594"/>
      <c r="E68" s="594"/>
      <c r="F68" s="594"/>
      <c r="G68" s="594"/>
      <c r="H68" s="248">
        <f>IF($E63="","",VLOOKUP($E63,$CT$84:$DG$93,CV$94,FALSE))</f>
        <v>0</v>
      </c>
      <c r="I68" s="248">
        <f t="shared" ref="I68:S68" si="0">IF($E63="","",VLOOKUP($E63,$CT$84:$DG$93,CW$94,FALSE))</f>
        <v>0</v>
      </c>
      <c r="J68" s="248">
        <f t="shared" si="0"/>
        <v>8.4000000000000005E-2</v>
      </c>
      <c r="K68" s="248">
        <f t="shared" si="0"/>
        <v>8.1000000000000003E-2</v>
      </c>
      <c r="L68" s="248">
        <f t="shared" si="0"/>
        <v>7.3999999999999996E-2</v>
      </c>
      <c r="M68" s="248">
        <f t="shared" si="0"/>
        <v>0</v>
      </c>
      <c r="N68" s="248">
        <f t="shared" si="0"/>
        <v>0</v>
      </c>
      <c r="O68" s="248">
        <f t="shared" si="0"/>
        <v>0</v>
      </c>
      <c r="P68" s="248">
        <f t="shared" si="0"/>
        <v>0</v>
      </c>
      <c r="Q68" s="248">
        <f t="shared" si="0"/>
        <v>0</v>
      </c>
      <c r="R68" s="248">
        <f t="shared" si="0"/>
        <v>0</v>
      </c>
      <c r="S68" s="248">
        <f t="shared" si="0"/>
        <v>0</v>
      </c>
      <c r="T68" s="249"/>
      <c r="U68" s="640"/>
      <c r="V68" s="641"/>
      <c r="W68" s="641"/>
      <c r="X68" s="641"/>
      <c r="Y68" s="641"/>
      <c r="Z68" s="642"/>
      <c r="AA68" s="250"/>
      <c r="AB68" s="250"/>
      <c r="AC68" s="250"/>
      <c r="AD68" s="594" t="s">
        <v>197</v>
      </c>
      <c r="AE68" s="594"/>
      <c r="AF68" s="594"/>
      <c r="AG68" s="594"/>
      <c r="AH68" s="594"/>
      <c r="AI68" s="251">
        <v>30</v>
      </c>
      <c r="AJ68" s="251">
        <v>31</v>
      </c>
      <c r="AK68" s="251">
        <v>30</v>
      </c>
      <c r="AL68" s="251">
        <v>31</v>
      </c>
      <c r="AM68" s="251">
        <v>31</v>
      </c>
      <c r="AN68" s="251">
        <v>30</v>
      </c>
      <c r="AO68" s="251">
        <v>31</v>
      </c>
      <c r="AP68" s="251">
        <v>30</v>
      </c>
      <c r="AQ68" s="251">
        <v>31</v>
      </c>
      <c r="AR68" s="251">
        <v>31</v>
      </c>
      <c r="AS68" s="251">
        <v>28</v>
      </c>
      <c r="AT68" s="251">
        <v>31</v>
      </c>
      <c r="AU68" s="249"/>
      <c r="AX68" s="280"/>
      <c r="AY68" s="280"/>
      <c r="AZ68" s="280"/>
      <c r="BA68" s="280"/>
      <c r="BB68" s="246"/>
      <c r="BC68" s="634" t="s">
        <v>198</v>
      </c>
      <c r="BD68" s="635"/>
      <c r="BE68" s="635"/>
      <c r="BF68" s="636"/>
      <c r="BG68" s="297" t="str">
        <f t="shared" ref="BG68:BR68" si="1">IF(COUNT(AI73)=0,"",AI73)</f>
        <v/>
      </c>
      <c r="BH68" s="297" t="str">
        <f t="shared" si="1"/>
        <v/>
      </c>
      <c r="BI68" s="297" t="str">
        <f t="shared" si="1"/>
        <v/>
      </c>
      <c r="BJ68" s="297" t="str">
        <f t="shared" si="1"/>
        <v/>
      </c>
      <c r="BK68" s="297" t="str">
        <f t="shared" si="1"/>
        <v/>
      </c>
      <c r="BL68" s="297" t="str">
        <f t="shared" si="1"/>
        <v/>
      </c>
      <c r="BM68" s="297" t="str">
        <f t="shared" si="1"/>
        <v/>
      </c>
      <c r="BN68" s="297" t="str">
        <f t="shared" si="1"/>
        <v/>
      </c>
      <c r="BO68" s="297" t="str">
        <f t="shared" si="1"/>
        <v/>
      </c>
      <c r="BP68" s="297" t="str">
        <f t="shared" si="1"/>
        <v/>
      </c>
      <c r="BQ68" s="297" t="str">
        <f t="shared" si="1"/>
        <v/>
      </c>
      <c r="BR68" s="297" t="str">
        <f t="shared" si="1"/>
        <v/>
      </c>
      <c r="BS68" s="597" t="s">
        <v>198</v>
      </c>
      <c r="BT68" s="633"/>
      <c r="BU68" s="598"/>
      <c r="BV68" s="334" t="s">
        <v>171</v>
      </c>
      <c r="BW68" s="253" t="str">
        <f>IF(COUNT(AM71)=0,"",AM71)</f>
        <v/>
      </c>
      <c r="BX68" s="253" t="str">
        <f>IF(COUNT(AM73)=0,"",AM73)</f>
        <v/>
      </c>
      <c r="BY68" s="253" t="str">
        <f>IF(COUNT(AM75)=0,"",AM75)</f>
        <v/>
      </c>
      <c r="BZ68" s="253" t="str">
        <f>IF(COUNT(AM77)=0,"",AM77)</f>
        <v/>
      </c>
      <c r="CA68" s="253" t="str">
        <f>IF(COUNT(AM79)=0,"",AM79)</f>
        <v/>
      </c>
      <c r="CB68" s="253" t="str">
        <f>IF(COUNT(AM81)=0,"",AM81)</f>
        <v/>
      </c>
      <c r="CC68" s="253" t="str">
        <f>IF(COUNT(AM83)=0,"",AM83)</f>
        <v/>
      </c>
      <c r="CD68" s="253" t="str">
        <f>IF(COUNT(AM85)=0,"",AM85)</f>
        <v/>
      </c>
      <c r="CE68" s="253" t="str">
        <f>IF(COUNT(AM87)=0,"",AM87)</f>
        <v/>
      </c>
      <c r="CF68" s="253" t="str">
        <f>IF(COUNT(AM89)=0,"",AM89)</f>
        <v/>
      </c>
      <c r="CG68" s="253" t="str">
        <f>IF(COUNT(AM91)=0,"",AM91)</f>
        <v/>
      </c>
      <c r="CH68" s="257"/>
      <c r="CI68" s="257"/>
      <c r="CJ68" s="257"/>
      <c r="CK68" s="257"/>
      <c r="CL68" s="257"/>
      <c r="CM68" s="257"/>
      <c r="CN68" s="257"/>
      <c r="CO68" s="257"/>
      <c r="CP68" s="257"/>
      <c r="CQ68" s="257"/>
      <c r="CT68" s="288"/>
      <c r="CU68" s="289" t="s">
        <v>115</v>
      </c>
      <c r="CV68" s="247" t="s">
        <v>261</v>
      </c>
    </row>
    <row r="69" spans="3:102" s="243" customFormat="1" ht="13.5" customHeight="1">
      <c r="C69" s="604" t="e">
        <f>DATE(#REF!-2,1,1)</f>
        <v>#REF!</v>
      </c>
      <c r="D69" s="605"/>
      <c r="E69" s="613" t="s">
        <v>275</v>
      </c>
      <c r="F69" s="614"/>
      <c r="G69" s="615"/>
      <c r="H69" s="255"/>
      <c r="I69" s="255"/>
      <c r="J69" s="255"/>
      <c r="K69" s="255"/>
      <c r="L69" s="255"/>
      <c r="M69" s="255"/>
      <c r="N69" s="255"/>
      <c r="O69" s="255"/>
      <c r="P69" s="256"/>
      <c r="Q69" s="256"/>
      <c r="R69" s="256"/>
      <c r="S69" s="256"/>
      <c r="T69" s="255"/>
      <c r="U69" s="578"/>
      <c r="V69" s="644"/>
      <c r="W69" s="644"/>
      <c r="X69" s="644"/>
      <c r="Y69" s="644"/>
      <c r="Z69" s="579"/>
      <c r="AA69" s="257"/>
      <c r="AB69" s="257"/>
      <c r="AC69" s="257"/>
      <c r="AD69" s="604" t="e">
        <f>DATE(#REF!-2,1,1)</f>
        <v>#REF!</v>
      </c>
      <c r="AE69" s="605"/>
      <c r="AF69" s="613" t="s">
        <v>198</v>
      </c>
      <c r="AG69" s="614"/>
      <c r="AH69" s="615"/>
      <c r="AI69" s="255"/>
      <c r="AJ69" s="255"/>
      <c r="AK69" s="255"/>
      <c r="AL69" s="255"/>
      <c r="AM69" s="255"/>
      <c r="AN69" s="255"/>
      <c r="AO69" s="255"/>
      <c r="AP69" s="255"/>
      <c r="AQ69" s="255"/>
      <c r="AR69" s="258" t="str">
        <f>IF(COUNT(P69,Q69)&lt;&gt;2,"",ROUND(MIN(P69,Q69)*Q68,#REF!))</f>
        <v/>
      </c>
      <c r="AS69" s="258" t="str">
        <f>IF(COUNT(Q69,R69)&lt;&gt;2,"",ROUND(MIN(Q69,R69)*R68,#REF!))</f>
        <v/>
      </c>
      <c r="AT69" s="258" t="str">
        <f>IF(COUNT(R69,S69)&lt;&gt;2,"",ROUND(MIN(R69,S69)*S68,#REF!))</f>
        <v/>
      </c>
      <c r="AU69" s="255"/>
      <c r="AX69" s="280"/>
      <c r="AY69" s="280"/>
      <c r="AZ69" s="280"/>
      <c r="BA69" s="280"/>
      <c r="BB69" s="246"/>
      <c r="BC69" s="648"/>
      <c r="BD69" s="649"/>
      <c r="BE69" s="649"/>
      <c r="BF69" s="650"/>
      <c r="BG69" s="259"/>
      <c r="BH69" s="259"/>
      <c r="BI69" s="259"/>
      <c r="BJ69" s="259"/>
      <c r="BK69" s="259"/>
      <c r="BL69" s="259"/>
      <c r="BM69" s="259"/>
      <c r="BN69" s="259"/>
      <c r="BO69" s="259"/>
      <c r="BP69" s="259"/>
      <c r="BQ69" s="259"/>
      <c r="BR69" s="259"/>
      <c r="BS69" s="599"/>
      <c r="BT69" s="643"/>
      <c r="BU69" s="600"/>
      <c r="BV69" s="334" t="s">
        <v>172</v>
      </c>
      <c r="BW69" s="253" t="str">
        <f>IF(COUNT(AR69)=0,"",AR69)</f>
        <v/>
      </c>
      <c r="BX69" s="253" t="str">
        <f>IF(COUNT(AR73)=0,"",AR73)</f>
        <v/>
      </c>
      <c r="BY69" s="253" t="str">
        <f>IF(COUNT(AR75)=0,"",AR75)</f>
        <v/>
      </c>
      <c r="BZ69" s="253" t="str">
        <f>IF(COUNT(AR77)=0,"",AR77)</f>
        <v/>
      </c>
      <c r="CA69" s="253" t="str">
        <f>IF(COUNT(AR79)=0,"",AR79)</f>
        <v/>
      </c>
      <c r="CB69" s="253" t="str">
        <f>IF(COUNT(AR81)=0,"",AR81)</f>
        <v/>
      </c>
      <c r="CC69" s="253" t="str">
        <f>IF(COUNT(AR83)=0,"",AR83)</f>
        <v/>
      </c>
      <c r="CD69" s="253" t="str">
        <f>IF(COUNT(AR85)=0,"",AR85)</f>
        <v/>
      </c>
      <c r="CE69" s="253" t="str">
        <f>IF(COUNT(AR87)=0,"",AR87)</f>
        <v/>
      </c>
      <c r="CF69" s="253" t="str">
        <f>IF(COUNT(AR89)=0,"",AR89)</f>
        <v/>
      </c>
      <c r="CG69" s="253" t="str">
        <f>IF(COUNT(AR91)=0,"",AR91)</f>
        <v/>
      </c>
      <c r="CH69" s="257"/>
      <c r="CI69" s="257"/>
      <c r="CJ69" s="257"/>
      <c r="CK69" s="257"/>
      <c r="CL69" s="257"/>
      <c r="CM69" s="257"/>
      <c r="CN69" s="257"/>
      <c r="CO69" s="257"/>
      <c r="CP69" s="257"/>
      <c r="CQ69" s="257"/>
      <c r="CT69" s="290" t="s">
        <v>109</v>
      </c>
      <c r="CU69" s="291" t="str">
        <f t="shared" ref="CU69:CU78" ca="1" si="2">INDIRECT(CU$79&amp;$CV69)</f>
        <v/>
      </c>
      <c r="CV69" s="284">
        <v>65</v>
      </c>
    </row>
    <row r="70" spans="3:102" s="243" customFormat="1" ht="13.5" customHeight="1">
      <c r="C70" s="606"/>
      <c r="D70" s="607"/>
      <c r="E70" s="608" t="s">
        <v>252</v>
      </c>
      <c r="F70" s="609"/>
      <c r="G70" s="610"/>
      <c r="H70" s="260"/>
      <c r="I70" s="260"/>
      <c r="J70" s="260"/>
      <c r="K70" s="260"/>
      <c r="L70" s="260"/>
      <c r="M70" s="260"/>
      <c r="N70" s="260"/>
      <c r="O70" s="260"/>
      <c r="P70" s="261"/>
      <c r="Q70" s="261"/>
      <c r="R70" s="261"/>
      <c r="S70" s="261"/>
      <c r="T70" s="262" t="str">
        <f>IF(COUNT(H70:S70)=0,"",SUMPRODUCT(ROUND(H70:S70,#REF!)))</f>
        <v/>
      </c>
      <c r="U70" s="645"/>
      <c r="V70" s="646"/>
      <c r="W70" s="646"/>
      <c r="X70" s="646"/>
      <c r="Y70" s="646"/>
      <c r="Z70" s="647"/>
      <c r="AA70" s="257"/>
      <c r="AB70" s="257"/>
      <c r="AC70" s="257"/>
      <c r="AD70" s="606"/>
      <c r="AE70" s="607"/>
      <c r="AF70" s="608" t="s">
        <v>199</v>
      </c>
      <c r="AG70" s="609"/>
      <c r="AH70" s="610"/>
      <c r="AI70" s="263"/>
      <c r="AJ70" s="263"/>
      <c r="AK70" s="263"/>
      <c r="AL70" s="263"/>
      <c r="AM70" s="263"/>
      <c r="AN70" s="263"/>
      <c r="AO70" s="263"/>
      <c r="AP70" s="263"/>
      <c r="AQ70" s="263"/>
      <c r="AR70" s="264" t="str">
        <f>IF(COUNT(Q69:Q70)=0,"",ROUND(Q70/(Q69*24*AR68/1000),3))</f>
        <v/>
      </c>
      <c r="AS70" s="264" t="str">
        <f>IF(COUNT(R69:R70)=0,"",ROUND(R70/(R69*24*AS68/1000),3))</f>
        <v/>
      </c>
      <c r="AT70" s="264" t="str">
        <f>IF(COUNT(S69:S70)=0,"",ROUND(S70/(S69*24*AT68/1000),3))</f>
        <v/>
      </c>
      <c r="AU70" s="265" t="str">
        <f>IF(COUNT(AI70:AT70)=0,"",AVERAGE(AI70:AT70))</f>
        <v/>
      </c>
      <c r="AX70" s="280"/>
      <c r="AY70" s="280"/>
      <c r="AZ70" s="280"/>
      <c r="BA70" s="280"/>
      <c r="BB70" s="246"/>
      <c r="BC70" s="594" t="s">
        <v>205</v>
      </c>
      <c r="BD70" s="594"/>
      <c r="BE70" s="594"/>
      <c r="BF70" s="594"/>
      <c r="BG70" s="253" t="str">
        <f>IF(COUNT(H74)=0,"",ROUND(H74,#REF!))</f>
        <v/>
      </c>
      <c r="BH70" s="253" t="str">
        <f>IF(COUNT(I74)=0,"",ROUND(I74,#REF!))</f>
        <v/>
      </c>
      <c r="BI70" s="253" t="str">
        <f>IF(COUNT(J74)=0,"",ROUND(J74,#REF!))</f>
        <v/>
      </c>
      <c r="BJ70" s="253" t="str">
        <f>IF(COUNT(K74)=0,"",ROUND(K74,#REF!))</f>
        <v/>
      </c>
      <c r="BK70" s="253" t="str">
        <f>IF(COUNT(L74)=0,"",ROUND(L74,#REF!))</f>
        <v/>
      </c>
      <c r="BL70" s="253" t="str">
        <f>IF(COUNT(M74)=0,"",ROUND(M74,#REF!))</f>
        <v/>
      </c>
      <c r="BM70" s="253" t="str">
        <f>IF(COUNT(N74)=0,"",ROUND(N74,#REF!))</f>
        <v/>
      </c>
      <c r="BN70" s="253" t="str">
        <f>IF(COUNT(O74)=0,"",ROUND(O74,#REF!))</f>
        <v/>
      </c>
      <c r="BO70" s="253" t="str">
        <f>IF(COUNT(P74)=0,"",ROUND(P74,#REF!))</f>
        <v/>
      </c>
      <c r="BP70" s="253" t="str">
        <f>IF(COUNT(Q74)=0,"",ROUND(Q74,#REF!))</f>
        <v/>
      </c>
      <c r="BQ70" s="253" t="str">
        <f>IF(COUNT(R74)=0,"",ROUND(R74,#REF!))</f>
        <v/>
      </c>
      <c r="BR70" s="253" t="str">
        <f>IF(COUNT(S74)=0,"",ROUND(S74,#REF!))</f>
        <v/>
      </c>
      <c r="BS70" s="634" t="s">
        <v>205</v>
      </c>
      <c r="BT70" s="635"/>
      <c r="BU70" s="636"/>
      <c r="BV70" s="334" t="s">
        <v>25</v>
      </c>
      <c r="BW70" s="253" t="str">
        <f>IF(COUNT(T72)=0,"",T72)</f>
        <v/>
      </c>
      <c r="BX70" s="253" t="str">
        <f>IF(COUNT(T74)=0,"",T74)</f>
        <v/>
      </c>
      <c r="BY70" s="253" t="str">
        <f>IF(COUNT(T76)=0,"",T76)</f>
        <v/>
      </c>
      <c r="BZ70" s="266" t="str">
        <f>IF(COUNT(T78)=0,"",T78)</f>
        <v/>
      </c>
      <c r="CA70" s="253" t="str">
        <f>IF(COUNT(T80)=0,"",T80)</f>
        <v/>
      </c>
      <c r="CB70" s="253" t="str">
        <f>IF(COUNT(T82)=0,"",T82)</f>
        <v/>
      </c>
      <c r="CC70" s="253" t="str">
        <f>IF(COUNT(T84)=0,"",T84)</f>
        <v/>
      </c>
      <c r="CD70" s="253" t="str">
        <f>IF(COUNT(T86)=0,"",T86)</f>
        <v/>
      </c>
      <c r="CE70" s="253" t="str">
        <f>IF(COUNT(T88)=0,"",T88)</f>
        <v/>
      </c>
      <c r="CF70" s="253" t="str">
        <f>IF(COUNT(T90)=0,"",T90)</f>
        <v/>
      </c>
      <c r="CG70" s="253" t="str">
        <f>IF(COUNT(T92)=0,"",T92)</f>
        <v/>
      </c>
      <c r="CH70" s="257"/>
      <c r="CI70" s="257"/>
      <c r="CJ70" s="257"/>
      <c r="CK70" s="257"/>
      <c r="CL70" s="257"/>
      <c r="CM70" s="257"/>
      <c r="CN70" s="257"/>
      <c r="CO70" s="257"/>
      <c r="CP70" s="257"/>
      <c r="CQ70" s="257"/>
      <c r="CT70" s="290" t="s">
        <v>103</v>
      </c>
      <c r="CU70" s="291" t="str">
        <f t="shared" ca="1" si="2"/>
        <v/>
      </c>
      <c r="CV70" s="284">
        <f>CV69+60</f>
        <v>125</v>
      </c>
    </row>
    <row r="71" spans="3:102" s="243" customFormat="1" ht="13.5" customHeight="1">
      <c r="C71" s="604" t="e">
        <f>DATE(#REF!-1,1,1)</f>
        <v>#REF!</v>
      </c>
      <c r="D71" s="605"/>
      <c r="E71" s="613" t="s">
        <v>275</v>
      </c>
      <c r="F71" s="614"/>
      <c r="G71" s="615"/>
      <c r="H71" s="256"/>
      <c r="I71" s="256"/>
      <c r="J71" s="256"/>
      <c r="K71" s="256"/>
      <c r="L71" s="256"/>
      <c r="M71" s="256"/>
      <c r="N71" s="256"/>
      <c r="O71" s="256"/>
      <c r="P71" s="256"/>
      <c r="Q71" s="256"/>
      <c r="R71" s="256"/>
      <c r="S71" s="256"/>
      <c r="T71" s="255"/>
      <c r="U71" s="613" t="s">
        <v>210</v>
      </c>
      <c r="V71" s="614"/>
      <c r="W71" s="614"/>
      <c r="X71" s="615"/>
      <c r="Y71" s="616" t="str">
        <f>IF(COUNT(S71)=0,"",ROUND(S71,#REF!))</f>
        <v/>
      </c>
      <c r="Z71" s="617"/>
      <c r="AA71" s="257"/>
      <c r="AB71" s="257"/>
      <c r="AC71" s="257"/>
      <c r="AD71" s="604" t="e">
        <f>DATE(#REF!-1,1,1)</f>
        <v>#REF!</v>
      </c>
      <c r="AE71" s="605"/>
      <c r="AF71" s="613" t="s">
        <v>198</v>
      </c>
      <c r="AG71" s="614"/>
      <c r="AH71" s="615"/>
      <c r="AI71" s="258" t="str">
        <f>IF(COUNT(S69,H71)&lt;&gt;2,"",ROUND(MIN(S69,H71)*H68,#REF!))</f>
        <v/>
      </c>
      <c r="AJ71" s="258" t="str">
        <f>IF(COUNT(H71,I71)&lt;&gt;2,"",ROUND(MIN(H71,I71)*I68,#REF!))</f>
        <v/>
      </c>
      <c r="AK71" s="258" t="str">
        <f>IF(COUNT(I71,J71)&lt;&gt;2,"",ROUND(MIN(I71,J71)*J68,#REF!))</f>
        <v/>
      </c>
      <c r="AL71" s="258" t="str">
        <f>IF(COUNT(J71,K71)&lt;&gt;2,"",ROUND(MIN(J71,K71)*K68,#REF!))</f>
        <v/>
      </c>
      <c r="AM71" s="258" t="str">
        <f>IF(COUNT(K71,L71)&lt;&gt;2,"",ROUND(MIN(K71,L71)*L68,#REF!))</f>
        <v/>
      </c>
      <c r="AN71" s="258" t="str">
        <f>IF(COUNT(L71,M71)&lt;&gt;2,"",ROUND(MIN(L71,M71)*M68,#REF!))</f>
        <v/>
      </c>
      <c r="AO71" s="258" t="str">
        <f>IF(COUNT(M71,N71)&lt;&gt;2,"",ROUND(MIN(M71,N71)*N68,#REF!))</f>
        <v/>
      </c>
      <c r="AP71" s="258" t="str">
        <f>IF(COUNT(N71,O71)&lt;&gt;2,"",ROUND(MIN(N71,O71)*O68,#REF!))</f>
        <v/>
      </c>
      <c r="AQ71" s="258" t="str">
        <f>IF(COUNT(O71,P71)&lt;&gt;2,"",ROUND(MIN(O71,P71)*P68,#REF!))</f>
        <v/>
      </c>
      <c r="AR71" s="258" t="str">
        <f>IF(COUNT(P71,Q71)&lt;&gt;2,"",ROUND(MIN(P71,Q71)*Q68,#REF!))</f>
        <v/>
      </c>
      <c r="AS71" s="258" t="str">
        <f>IF(COUNT(Q71,R71)&lt;&gt;2,"",ROUND(MIN(Q71,R71)*R68,#REF!))</f>
        <v/>
      </c>
      <c r="AT71" s="258" t="str">
        <f>IF(COUNT(R71,S71)&lt;&gt;2,"",ROUND(MIN(R71,S71)*S68,#REF!))</f>
        <v/>
      </c>
      <c r="AU71" s="255"/>
      <c r="AX71" s="280"/>
      <c r="AY71" s="280"/>
      <c r="AZ71" s="280"/>
      <c r="BB71" s="246"/>
      <c r="BC71" s="627"/>
      <c r="BD71" s="628"/>
      <c r="BE71" s="628"/>
      <c r="BF71" s="628"/>
      <c r="BG71" s="628"/>
      <c r="BH71" s="628"/>
      <c r="BI71" s="628"/>
      <c r="BJ71" s="628"/>
      <c r="BK71" s="628"/>
      <c r="BL71" s="628"/>
      <c r="BM71" s="628"/>
      <c r="BN71" s="628"/>
      <c r="BO71" s="628"/>
      <c r="BP71" s="628"/>
      <c r="BQ71" s="628"/>
      <c r="BR71" s="629"/>
      <c r="BS71" s="597" t="s">
        <v>206</v>
      </c>
      <c r="BT71" s="633"/>
      <c r="BU71" s="598"/>
      <c r="BV71" s="334" t="s">
        <v>25</v>
      </c>
      <c r="BW71" s="253" t="str">
        <f>IF(COUNT(Y71)=0,"",IF(#REF!="発電事業者",Y71,IF(SUMIF($C99:$D108,"その他事業者",L99:L108)=0,IF(Y71*L108/SUM(L99:L108)=0,"",Y71*L108/SUM(L99:L108)),ROUND(Y71*SUMIF($C99:$D108,"その他事業者",L99:L108)/SUM(L99:L108),#REF!)+Y71*L108/SUM(L99:L108))))</f>
        <v/>
      </c>
      <c r="BX71" s="253" t="str">
        <f>IF(COUNT(Y73)=0,"",IF(#REF!="発電事業者",Y73,IF(SUMIF($C99:$D108,"その他事業者",W99:W108)=0,IF(Y73*W108/SUM(W99:W108)=0,"",Y73*W108/SUM(W99:W108)),ROUND(Y73*SUMIF($C99:$D108,"その他事業者",W99:W108)/SUM(W99:W108),#REF!)+Y73*W108/SUM(W99:W108))))</f>
        <v/>
      </c>
      <c r="BY71" s="267"/>
      <c r="BZ71" s="267"/>
      <c r="CA71" s="267"/>
      <c r="CB71" s="253" t="str">
        <f>IF(COUNT(Y81)=0,"",IF(#REF!="発電事業者",Y81,IF(SUMIF($C99:$D108,"その他事業者",AA99:AA108)=0,IF(Y81*AA108/SUM(AA99:AA108)=0,"",Y81*AA108/SUM(AA99:AA108)),ROUND(Y81*SUMIF($C99:$D108,"その他事業者",AA99:AA108)/SUM(AA99:AA108),#REF!)+Y81*AA108/SUM(AA99:AA108))))</f>
        <v/>
      </c>
      <c r="CC71" s="267"/>
      <c r="CD71" s="267"/>
      <c r="CE71" s="267"/>
      <c r="CF71" s="267"/>
      <c r="CG71" s="253" t="str">
        <f>IF(COUNT(Y91)=0,"",IF(#REF!="発電事業者",Y91,IF(SUMIF($C99:$D108,"その他事業者",AF99:AF108)=0,IF(Y91*AF108/SUM(AF99:AF108)=0,"",Y91*AF108/SUM(AF99:AF108)),ROUND(Y91*SUMIF($C99:$D108,"その他事業者",AF99:AF108)/SUM(AF99:AF108),#REF!)+Y91*AF108/SUM(AF99:AF108))))</f>
        <v/>
      </c>
      <c r="CH71" s="257"/>
      <c r="CI71" s="257"/>
      <c r="CJ71" s="257"/>
      <c r="CK71" s="257"/>
      <c r="CL71" s="257"/>
      <c r="CM71" s="257"/>
      <c r="CN71" s="257"/>
      <c r="CO71" s="257"/>
      <c r="CP71" s="257"/>
      <c r="CQ71" s="257"/>
      <c r="CT71" s="290" t="s">
        <v>104</v>
      </c>
      <c r="CU71" s="291" t="str">
        <f t="shared" ca="1" si="2"/>
        <v/>
      </c>
      <c r="CV71" s="284">
        <f t="shared" ref="CV71:CV78" si="3">CV70+60</f>
        <v>185</v>
      </c>
    </row>
    <row r="72" spans="3:102" s="243" customFormat="1" ht="13.5" customHeight="1">
      <c r="C72" s="606"/>
      <c r="D72" s="607"/>
      <c r="E72" s="608" t="s">
        <v>252</v>
      </c>
      <c r="F72" s="609"/>
      <c r="G72" s="610"/>
      <c r="H72" s="261"/>
      <c r="I72" s="261"/>
      <c r="J72" s="261"/>
      <c r="K72" s="261"/>
      <c r="L72" s="261"/>
      <c r="M72" s="261"/>
      <c r="N72" s="261"/>
      <c r="O72" s="261"/>
      <c r="P72" s="261"/>
      <c r="Q72" s="261"/>
      <c r="R72" s="261"/>
      <c r="S72" s="261"/>
      <c r="T72" s="262" t="str">
        <f>IF(COUNT(H72:S72)=0,"",SUMPRODUCT(ROUND(H72:S72,#REF!)))</f>
        <v/>
      </c>
      <c r="U72" s="608" t="s">
        <v>211</v>
      </c>
      <c r="V72" s="609"/>
      <c r="W72" s="609"/>
      <c r="X72" s="610"/>
      <c r="Y72" s="611" t="str">
        <f>IF(COUNT(T72)=0,"",T72)</f>
        <v/>
      </c>
      <c r="Z72" s="612"/>
      <c r="AA72" s="257"/>
      <c r="AB72" s="257"/>
      <c r="AC72" s="257"/>
      <c r="AD72" s="606"/>
      <c r="AE72" s="607"/>
      <c r="AF72" s="608" t="s">
        <v>199</v>
      </c>
      <c r="AG72" s="609"/>
      <c r="AH72" s="610"/>
      <c r="AI72" s="264" t="str">
        <f t="shared" ref="AI72:AT72" si="4">IF(COUNT(H71:H72)=0,"",ROUND(H72/(H71*24*AI68/1000),3))</f>
        <v/>
      </c>
      <c r="AJ72" s="264" t="str">
        <f t="shared" si="4"/>
        <v/>
      </c>
      <c r="AK72" s="264" t="str">
        <f t="shared" si="4"/>
        <v/>
      </c>
      <c r="AL72" s="264" t="str">
        <f t="shared" si="4"/>
        <v/>
      </c>
      <c r="AM72" s="264" t="str">
        <f t="shared" si="4"/>
        <v/>
      </c>
      <c r="AN72" s="264" t="str">
        <f t="shared" si="4"/>
        <v/>
      </c>
      <c r="AO72" s="264" t="str">
        <f t="shared" si="4"/>
        <v/>
      </c>
      <c r="AP72" s="264" t="str">
        <f t="shared" si="4"/>
        <v/>
      </c>
      <c r="AQ72" s="264" t="str">
        <f t="shared" si="4"/>
        <v/>
      </c>
      <c r="AR72" s="264" t="str">
        <f t="shared" si="4"/>
        <v/>
      </c>
      <c r="AS72" s="264" t="str">
        <f t="shared" si="4"/>
        <v/>
      </c>
      <c r="AT72" s="264" t="str">
        <f t="shared" si="4"/>
        <v/>
      </c>
      <c r="AU72" s="265" t="str">
        <f>IF(COUNT(AI72:AT72)=0,"",AVERAGE(AI72:AT72))</f>
        <v/>
      </c>
      <c r="AX72" s="280"/>
      <c r="AY72" s="280"/>
      <c r="AZ72" s="280"/>
      <c r="BB72" s="246"/>
      <c r="BC72" s="630"/>
      <c r="BD72" s="631"/>
      <c r="BE72" s="631"/>
      <c r="BF72" s="631"/>
      <c r="BG72" s="631"/>
      <c r="BH72" s="631"/>
      <c r="BI72" s="631"/>
      <c r="BJ72" s="631"/>
      <c r="BK72" s="631"/>
      <c r="BL72" s="631"/>
      <c r="BM72" s="631"/>
      <c r="BN72" s="631"/>
      <c r="BO72" s="631"/>
      <c r="BP72" s="631"/>
      <c r="BQ72" s="631"/>
      <c r="BR72" s="632"/>
      <c r="BS72" s="634" t="s">
        <v>207</v>
      </c>
      <c r="BT72" s="635"/>
      <c r="BU72" s="636"/>
      <c r="BV72" s="334" t="s">
        <v>25</v>
      </c>
      <c r="BW72" s="253" t="str">
        <f>IF(COUNT(Y72)=0,"",Y72)</f>
        <v/>
      </c>
      <c r="BX72" s="253" t="str">
        <f>IF(COUNT(Y74)=0,"",Y74)</f>
        <v/>
      </c>
      <c r="BY72" s="267"/>
      <c r="BZ72" s="267"/>
      <c r="CA72" s="267"/>
      <c r="CB72" s="253" t="str">
        <f>IF(COUNT(Y82)=0,"",Y82)</f>
        <v/>
      </c>
      <c r="CC72" s="267"/>
      <c r="CD72" s="267"/>
      <c r="CE72" s="267"/>
      <c r="CF72" s="267"/>
      <c r="CG72" s="253" t="str">
        <f>IF(COUNT(Y92)=0,"",Y92)</f>
        <v/>
      </c>
      <c r="CH72" s="257"/>
      <c r="CI72" s="257"/>
      <c r="CJ72" s="257"/>
      <c r="CK72" s="257"/>
      <c r="CL72" s="257"/>
      <c r="CM72" s="257"/>
      <c r="CN72" s="257"/>
      <c r="CO72" s="257"/>
      <c r="CP72" s="257"/>
      <c r="CQ72" s="257"/>
      <c r="CT72" s="290" t="s">
        <v>105</v>
      </c>
      <c r="CU72" s="291" t="str">
        <f t="shared" ca="1" si="2"/>
        <v/>
      </c>
      <c r="CV72" s="284">
        <f t="shared" si="3"/>
        <v>245</v>
      </c>
    </row>
    <row r="73" spans="3:102" s="243" customFormat="1" ht="13.5" customHeight="1">
      <c r="C73" s="604" t="e">
        <f>DATE(#REF!,1,1)</f>
        <v>#REF!</v>
      </c>
      <c r="D73" s="605"/>
      <c r="E73" s="613" t="s">
        <v>275</v>
      </c>
      <c r="F73" s="614"/>
      <c r="G73" s="615"/>
      <c r="H73" s="256"/>
      <c r="I73" s="256"/>
      <c r="J73" s="256"/>
      <c r="K73" s="256"/>
      <c r="L73" s="256"/>
      <c r="M73" s="256"/>
      <c r="N73" s="256"/>
      <c r="O73" s="256"/>
      <c r="P73" s="256"/>
      <c r="Q73" s="256"/>
      <c r="R73" s="256"/>
      <c r="S73" s="256"/>
      <c r="T73" s="255"/>
      <c r="U73" s="613" t="s">
        <v>210</v>
      </c>
      <c r="V73" s="614"/>
      <c r="W73" s="614"/>
      <c r="X73" s="615"/>
      <c r="Y73" s="616" t="str">
        <f>IF(COUNT(S73)=0,"",ROUND(S73,#REF!))</f>
        <v/>
      </c>
      <c r="Z73" s="617"/>
      <c r="AA73" s="257"/>
      <c r="AB73" s="257"/>
      <c r="AC73" s="257"/>
      <c r="AD73" s="604" t="e">
        <f>DATE(#REF!,1,1)</f>
        <v>#REF!</v>
      </c>
      <c r="AE73" s="605"/>
      <c r="AF73" s="613" t="s">
        <v>198</v>
      </c>
      <c r="AG73" s="614"/>
      <c r="AH73" s="615"/>
      <c r="AI73" s="258" t="str">
        <f>IF(COUNT(S71,H73)&lt;&gt;2,"",ROUND(MIN(S71,H73)*H68,#REF!))</f>
        <v/>
      </c>
      <c r="AJ73" s="258" t="str">
        <f>IF(COUNT(H73,I73)&lt;&gt;2,"",ROUND(MIN(H73,I73)*I68,#REF!))</f>
        <v/>
      </c>
      <c r="AK73" s="258" t="str">
        <f>IF(COUNT(I73,J73)&lt;&gt;2,"",ROUND(MIN(I73,J73)*J68,#REF!))</f>
        <v/>
      </c>
      <c r="AL73" s="258" t="str">
        <f>IF(COUNT(J73,K73)&lt;&gt;2,"",ROUND(MIN(J73,K73)*K68,#REF!))</f>
        <v/>
      </c>
      <c r="AM73" s="258" t="str">
        <f>IF(COUNT(K73,L73)&lt;&gt;2,"",ROUND(MIN(K73,L73)*L68,#REF!))</f>
        <v/>
      </c>
      <c r="AN73" s="258" t="str">
        <f>IF(COUNT(L73,M73)&lt;&gt;2,"",ROUND(MIN(L73,M73)*M68,#REF!))</f>
        <v/>
      </c>
      <c r="AO73" s="258" t="str">
        <f>IF(COUNT(M73,N73)&lt;&gt;2,"",ROUND(MIN(M73,N73)*N68,#REF!))</f>
        <v/>
      </c>
      <c r="AP73" s="258" t="str">
        <f>IF(COUNT(N73,O73)&lt;&gt;2,"",ROUND(MIN(N73,O73)*O68,#REF!))</f>
        <v/>
      </c>
      <c r="AQ73" s="258" t="str">
        <f>IF(COUNT(O73,P73)&lt;&gt;2,"",ROUND(MIN(O73,P73)*P68,#REF!))</f>
        <v/>
      </c>
      <c r="AR73" s="258" t="str">
        <f>IF(COUNT(P73,Q73)&lt;&gt;2,"",ROUND(MIN(P73,Q73)*Q68,#REF!))</f>
        <v/>
      </c>
      <c r="AS73" s="258" t="str">
        <f>IF(COUNT(Q73,R73)&lt;&gt;2,"",ROUND(MIN(Q73,R73)*R68,#REF!))</f>
        <v/>
      </c>
      <c r="AT73" s="258" t="str">
        <f>IF(COUNT(R73,S73)&lt;&gt;2,"",ROUND(MIN(R73,S73)*S68,#REF!))</f>
        <v/>
      </c>
      <c r="AU73" s="255"/>
      <c r="AX73" s="268"/>
      <c r="BB73" s="268"/>
      <c r="BC73" s="245"/>
      <c r="BD73" s="245"/>
      <c r="BE73" s="245"/>
      <c r="BF73" s="245"/>
      <c r="BG73" s="245"/>
      <c r="BH73" s="245"/>
      <c r="BI73" s="245"/>
      <c r="BJ73" s="245"/>
      <c r="BK73" s="245"/>
      <c r="BL73" s="245"/>
      <c r="BM73" s="245"/>
      <c r="BN73" s="245"/>
      <c r="BO73" s="245"/>
      <c r="BP73" s="245"/>
      <c r="BQ73" s="245"/>
      <c r="BR73" s="245"/>
      <c r="BS73" s="245"/>
      <c r="BT73" s="245"/>
      <c r="BU73" s="245"/>
      <c r="BV73" s="245"/>
      <c r="BW73" s="245"/>
      <c r="BX73" s="257"/>
      <c r="BY73" s="257"/>
      <c r="BZ73" s="257"/>
      <c r="CA73" s="257"/>
      <c r="CB73" s="257"/>
      <c r="CC73" s="257"/>
      <c r="CD73" s="257"/>
      <c r="CE73" s="257"/>
      <c r="CF73" s="257"/>
      <c r="CG73" s="257"/>
      <c r="CH73" s="257"/>
      <c r="CI73" s="257"/>
      <c r="CJ73" s="257"/>
      <c r="CK73" s="257"/>
      <c r="CL73" s="257"/>
      <c r="CM73" s="257"/>
      <c r="CN73" s="257"/>
      <c r="CO73" s="257"/>
      <c r="CP73" s="257"/>
      <c r="CQ73" s="257"/>
      <c r="CT73" s="290" t="s">
        <v>106</v>
      </c>
      <c r="CU73" s="291" t="str">
        <f t="shared" ca="1" si="2"/>
        <v/>
      </c>
      <c r="CV73" s="284">
        <f t="shared" si="3"/>
        <v>305</v>
      </c>
    </row>
    <row r="74" spans="3:102" s="243" customFormat="1" ht="13.5" customHeight="1">
      <c r="C74" s="606"/>
      <c r="D74" s="607"/>
      <c r="E74" s="608" t="s">
        <v>212</v>
      </c>
      <c r="F74" s="609"/>
      <c r="G74" s="610"/>
      <c r="H74" s="261"/>
      <c r="I74" s="261"/>
      <c r="J74" s="261"/>
      <c r="K74" s="261"/>
      <c r="L74" s="261"/>
      <c r="M74" s="261"/>
      <c r="N74" s="261"/>
      <c r="O74" s="261"/>
      <c r="P74" s="261"/>
      <c r="Q74" s="261"/>
      <c r="R74" s="261"/>
      <c r="S74" s="261"/>
      <c r="T74" s="262" t="str">
        <f>IF(COUNT(H74:S74)=0,"",SUMPRODUCT(ROUND(H74:S74,#REF!)))</f>
        <v/>
      </c>
      <c r="U74" s="608" t="s">
        <v>211</v>
      </c>
      <c r="V74" s="609"/>
      <c r="W74" s="609"/>
      <c r="X74" s="610"/>
      <c r="Y74" s="611" t="str">
        <f>IF(COUNT(T74)=0,"",T74)</f>
        <v/>
      </c>
      <c r="Z74" s="612"/>
      <c r="AA74" s="257"/>
      <c r="AB74" s="257"/>
      <c r="AC74" s="257"/>
      <c r="AD74" s="606"/>
      <c r="AE74" s="607"/>
      <c r="AF74" s="608" t="s">
        <v>199</v>
      </c>
      <c r="AG74" s="609"/>
      <c r="AH74" s="610"/>
      <c r="AI74" s="264" t="str">
        <f t="shared" ref="AI74:AT74" si="5">IF(COUNT(H73:H74)=0,"",ROUND(H74/(H73*24*AI68/1000),3))</f>
        <v/>
      </c>
      <c r="AJ74" s="264" t="str">
        <f t="shared" si="5"/>
        <v/>
      </c>
      <c r="AK74" s="264" t="str">
        <f t="shared" si="5"/>
        <v/>
      </c>
      <c r="AL74" s="264" t="str">
        <f t="shared" si="5"/>
        <v/>
      </c>
      <c r="AM74" s="264" t="str">
        <f t="shared" si="5"/>
        <v/>
      </c>
      <c r="AN74" s="264" t="str">
        <f t="shared" si="5"/>
        <v/>
      </c>
      <c r="AO74" s="264" t="str">
        <f t="shared" si="5"/>
        <v/>
      </c>
      <c r="AP74" s="264" t="str">
        <f t="shared" si="5"/>
        <v/>
      </c>
      <c r="AQ74" s="264" t="str">
        <f t="shared" si="5"/>
        <v/>
      </c>
      <c r="AR74" s="264" t="str">
        <f t="shared" si="5"/>
        <v/>
      </c>
      <c r="AS74" s="264" t="str">
        <f t="shared" si="5"/>
        <v/>
      </c>
      <c r="AT74" s="264" t="str">
        <f t="shared" si="5"/>
        <v/>
      </c>
      <c r="AU74" s="265" t="str">
        <f>IF(COUNT(AI74:AT74)=0,"",AVERAGE(AI74:AT74))</f>
        <v/>
      </c>
      <c r="AX74" s="240" t="e">
        <f>IF(#REF!="発電事業者","算定結果　送電取引帳票","算定結果　受電取引帳票")</f>
        <v>#REF!</v>
      </c>
      <c r="BR74" s="268"/>
      <c r="CT74" s="290" t="s">
        <v>107</v>
      </c>
      <c r="CU74" s="291" t="str">
        <f t="shared" ca="1" si="2"/>
        <v/>
      </c>
      <c r="CV74" s="284">
        <f t="shared" si="3"/>
        <v>365</v>
      </c>
    </row>
    <row r="75" spans="3:102" s="243" customFormat="1" ht="13.5" customHeight="1">
      <c r="C75" s="604" t="e">
        <f>DATE(#REF!+1,1,1)</f>
        <v>#REF!</v>
      </c>
      <c r="D75" s="605"/>
      <c r="E75" s="613" t="s">
        <v>275</v>
      </c>
      <c r="F75" s="614"/>
      <c r="G75" s="615"/>
      <c r="H75" s="256"/>
      <c r="I75" s="256"/>
      <c r="J75" s="256"/>
      <c r="K75" s="256"/>
      <c r="L75" s="256"/>
      <c r="M75" s="256"/>
      <c r="N75" s="256"/>
      <c r="O75" s="256"/>
      <c r="P75" s="256"/>
      <c r="Q75" s="256"/>
      <c r="R75" s="256"/>
      <c r="S75" s="256"/>
      <c r="T75" s="255"/>
      <c r="U75" s="618"/>
      <c r="V75" s="619"/>
      <c r="W75" s="619"/>
      <c r="X75" s="619"/>
      <c r="Y75" s="619"/>
      <c r="Z75" s="620"/>
      <c r="AA75" s="257"/>
      <c r="AB75" s="257"/>
      <c r="AC75" s="257"/>
      <c r="AD75" s="604" t="e">
        <f>DATE(#REF!+1,1,1)</f>
        <v>#REF!</v>
      </c>
      <c r="AE75" s="605"/>
      <c r="AF75" s="613" t="s">
        <v>198</v>
      </c>
      <c r="AG75" s="614"/>
      <c r="AH75" s="615"/>
      <c r="AI75" s="258" t="str">
        <f>IF(COUNT(S73,H75)&lt;&gt;2,"",ROUND(MIN(S73,H75)*H68,#REF!))</f>
        <v/>
      </c>
      <c r="AJ75" s="258" t="str">
        <f>IF(COUNT(H75,I75)&lt;&gt;2,"",ROUND(MIN(H75,I75)*I68,#REF!))</f>
        <v/>
      </c>
      <c r="AK75" s="258" t="str">
        <f>IF(COUNT(I75,J75)&lt;&gt;2,"",ROUND(MIN(I75,J75)*J68,#REF!))</f>
        <v/>
      </c>
      <c r="AL75" s="258" t="str">
        <f>IF(COUNT(J75,K75)&lt;&gt;2,"",ROUND(MIN(J75,K75)*K68,#REF!))</f>
        <v/>
      </c>
      <c r="AM75" s="258" t="str">
        <f>IF(COUNT(K75,L75)&lt;&gt;2,"",ROUND(MIN(K75,L75)*L68,#REF!))</f>
        <v/>
      </c>
      <c r="AN75" s="258" t="str">
        <f>IF(COUNT(L75,M75)&lt;&gt;2,"",ROUND(MIN(L75,M75)*M68,#REF!))</f>
        <v/>
      </c>
      <c r="AO75" s="258" t="str">
        <f>IF(COUNT(M75,N75)&lt;&gt;2,"",ROUND(MIN(M75,N75)*N68,#REF!))</f>
        <v/>
      </c>
      <c r="AP75" s="258" t="str">
        <f>IF(COUNT(N75,O75)&lt;&gt;2,"",ROUND(MIN(N75,O75)*O68,#REF!))</f>
        <v/>
      </c>
      <c r="AQ75" s="258" t="str">
        <f>IF(COUNT(O75,P75)&lt;&gt;2,"",ROUND(MIN(O75,P75)*P68,#REF!))</f>
        <v/>
      </c>
      <c r="AR75" s="258" t="str">
        <f>IF(COUNT(P75,Q75)&lt;&gt;2,"",ROUND(MIN(P75,Q75)*Q68,#REF!))</f>
        <v/>
      </c>
      <c r="AS75" s="258" t="str">
        <f>IF(COUNT(Q75,R75)&lt;&gt;2,"",ROUND(MIN(Q75,R75)*R68,#REF!))</f>
        <v/>
      </c>
      <c r="AT75" s="258" t="str">
        <f>IF(COUNT(R75,S75)&lt;&gt;2,"",ROUND(MIN(R75,S75)*S68,#REF!))</f>
        <v/>
      </c>
      <c r="AU75" s="255"/>
      <c r="AX75" s="594" t="s">
        <v>200</v>
      </c>
      <c r="AY75" s="594"/>
      <c r="AZ75" s="595" t="s">
        <v>201</v>
      </c>
      <c r="BA75" s="594" t="s">
        <v>202</v>
      </c>
      <c r="BB75" s="594"/>
      <c r="BC75" s="594"/>
      <c r="BD75" s="595" t="s">
        <v>203</v>
      </c>
      <c r="BE75" s="597" t="s">
        <v>176</v>
      </c>
      <c r="BF75" s="598"/>
      <c r="BG75" s="601" t="e">
        <f>DATE(#REF!,1,1)</f>
        <v>#REF!</v>
      </c>
      <c r="BH75" s="602"/>
      <c r="BI75" s="602"/>
      <c r="BJ75" s="602"/>
      <c r="BK75" s="602"/>
      <c r="BL75" s="602"/>
      <c r="BM75" s="602"/>
      <c r="BN75" s="602"/>
      <c r="BO75" s="602"/>
      <c r="BP75" s="602"/>
      <c r="BQ75" s="602"/>
      <c r="BR75" s="603"/>
      <c r="BS75" s="594" t="s">
        <v>175</v>
      </c>
      <c r="BT75" s="594"/>
      <c r="BU75" s="594"/>
      <c r="BV75" s="594"/>
      <c r="BW75" s="592" t="e">
        <f>DATE(#REF!-1,1,1)</f>
        <v>#REF!</v>
      </c>
      <c r="BX75" s="592" t="e">
        <f>DATE(#REF!,1,1)</f>
        <v>#REF!</v>
      </c>
      <c r="BY75" s="592" t="e">
        <f>DATE(#REF!+1,1,1)</f>
        <v>#REF!</v>
      </c>
      <c r="BZ75" s="592" t="e">
        <f>DATE(#REF!+2,1,1)</f>
        <v>#REF!</v>
      </c>
      <c r="CA75" s="592" t="e">
        <f>DATE(#REF!+3,1,1)</f>
        <v>#REF!</v>
      </c>
      <c r="CB75" s="592" t="e">
        <f>DATE(#REF!+4,1,1)</f>
        <v>#REF!</v>
      </c>
      <c r="CC75" s="592" t="e">
        <f>DATE(#REF!+5,1,1)</f>
        <v>#REF!</v>
      </c>
      <c r="CD75" s="592" t="e">
        <f>DATE(#REF!+6,1,1)</f>
        <v>#REF!</v>
      </c>
      <c r="CE75" s="592" t="e">
        <f>DATE(#REF!+7,1,1)</f>
        <v>#REF!</v>
      </c>
      <c r="CF75" s="592" t="e">
        <f>DATE(#REF!+8,1,1)</f>
        <v>#REF!</v>
      </c>
      <c r="CG75" s="592" t="e">
        <f>DATE(#REF!+9,1,1)</f>
        <v>#REF!</v>
      </c>
      <c r="CH75" s="566" t="s">
        <v>268</v>
      </c>
      <c r="CI75" s="567"/>
      <c r="CJ75" s="567"/>
      <c r="CK75" s="567"/>
      <c r="CL75" s="567"/>
      <c r="CM75" s="567"/>
      <c r="CN75" s="567"/>
      <c r="CO75" s="567"/>
      <c r="CP75" s="567"/>
      <c r="CQ75" s="567"/>
      <c r="CT75" s="290" t="s">
        <v>110</v>
      </c>
      <c r="CU75" s="291" t="str">
        <f t="shared" ca="1" si="2"/>
        <v/>
      </c>
      <c r="CV75" s="284">
        <f t="shared" si="3"/>
        <v>425</v>
      </c>
    </row>
    <row r="76" spans="3:102" s="243" customFormat="1" ht="13.5" customHeight="1">
      <c r="C76" s="606"/>
      <c r="D76" s="607"/>
      <c r="E76" s="608" t="s">
        <v>212</v>
      </c>
      <c r="F76" s="609"/>
      <c r="G76" s="610"/>
      <c r="H76" s="261"/>
      <c r="I76" s="261"/>
      <c r="J76" s="261"/>
      <c r="K76" s="261"/>
      <c r="L76" s="261"/>
      <c r="M76" s="261"/>
      <c r="N76" s="261"/>
      <c r="O76" s="261"/>
      <c r="P76" s="261"/>
      <c r="Q76" s="261"/>
      <c r="R76" s="261"/>
      <c r="S76" s="261"/>
      <c r="T76" s="262" t="str">
        <f>IF(COUNT(H76:S76)=0,"",SUMPRODUCT(ROUND(H76:S76,#REF!)))</f>
        <v/>
      </c>
      <c r="U76" s="621"/>
      <c r="V76" s="622"/>
      <c r="W76" s="622"/>
      <c r="X76" s="622"/>
      <c r="Y76" s="622"/>
      <c r="Z76" s="623"/>
      <c r="AA76" s="257"/>
      <c r="AB76" s="257"/>
      <c r="AC76" s="257"/>
      <c r="AD76" s="606"/>
      <c r="AE76" s="607"/>
      <c r="AF76" s="608" t="s">
        <v>199</v>
      </c>
      <c r="AG76" s="609"/>
      <c r="AH76" s="610"/>
      <c r="AI76" s="264" t="str">
        <f t="shared" ref="AI76:AT76" si="6">IF(COUNT(H75:H76)=0,"",ROUND(H76/(H75*24*AI68/1000),3))</f>
        <v/>
      </c>
      <c r="AJ76" s="264" t="str">
        <f t="shared" si="6"/>
        <v/>
      </c>
      <c r="AK76" s="264" t="str">
        <f t="shared" si="6"/>
        <v/>
      </c>
      <c r="AL76" s="264" t="str">
        <f t="shared" si="6"/>
        <v/>
      </c>
      <c r="AM76" s="264" t="str">
        <f t="shared" si="6"/>
        <v/>
      </c>
      <c r="AN76" s="264" t="str">
        <f t="shared" si="6"/>
        <v/>
      </c>
      <c r="AO76" s="264" t="str">
        <f t="shared" si="6"/>
        <v/>
      </c>
      <c r="AP76" s="264" t="str">
        <f t="shared" si="6"/>
        <v/>
      </c>
      <c r="AQ76" s="264" t="str">
        <f t="shared" si="6"/>
        <v/>
      </c>
      <c r="AR76" s="264" t="str">
        <f t="shared" si="6"/>
        <v/>
      </c>
      <c r="AS76" s="264" t="str">
        <f t="shared" si="6"/>
        <v/>
      </c>
      <c r="AT76" s="264" t="str">
        <f t="shared" si="6"/>
        <v/>
      </c>
      <c r="AU76" s="265" t="str">
        <f>IF(COUNT(AI76:AT76)=0,"",AVERAGE(AI76:AT76))</f>
        <v/>
      </c>
      <c r="AX76" s="594"/>
      <c r="AY76" s="594"/>
      <c r="AZ76" s="596"/>
      <c r="BA76" s="594"/>
      <c r="BB76" s="594"/>
      <c r="BC76" s="594"/>
      <c r="BD76" s="596"/>
      <c r="BE76" s="599"/>
      <c r="BF76" s="600"/>
      <c r="BG76" s="334" t="s">
        <v>194</v>
      </c>
      <c r="BH76" s="334" t="s">
        <v>195</v>
      </c>
      <c r="BI76" s="334" t="s">
        <v>161</v>
      </c>
      <c r="BJ76" s="334" t="s">
        <v>162</v>
      </c>
      <c r="BK76" s="334" t="s">
        <v>163</v>
      </c>
      <c r="BL76" s="334" t="s">
        <v>164</v>
      </c>
      <c r="BM76" s="334" t="s">
        <v>165</v>
      </c>
      <c r="BN76" s="334" t="s">
        <v>166</v>
      </c>
      <c r="BO76" s="334" t="s">
        <v>167</v>
      </c>
      <c r="BP76" s="334" t="s">
        <v>168</v>
      </c>
      <c r="BQ76" s="334" t="s">
        <v>169</v>
      </c>
      <c r="BR76" s="334" t="s">
        <v>170</v>
      </c>
      <c r="BS76" s="594"/>
      <c r="BT76" s="594"/>
      <c r="BU76" s="594"/>
      <c r="BV76" s="594"/>
      <c r="BW76" s="593"/>
      <c r="BX76" s="593"/>
      <c r="BY76" s="593">
        <v>43101</v>
      </c>
      <c r="BZ76" s="593">
        <v>43466</v>
      </c>
      <c r="CA76" s="593">
        <v>43831</v>
      </c>
      <c r="CB76" s="593">
        <v>44197</v>
      </c>
      <c r="CC76" s="593">
        <v>44562</v>
      </c>
      <c r="CD76" s="593">
        <v>44927</v>
      </c>
      <c r="CE76" s="593">
        <v>45292</v>
      </c>
      <c r="CF76" s="593">
        <v>45658</v>
      </c>
      <c r="CG76" s="593">
        <v>46023</v>
      </c>
      <c r="CH76" s="567"/>
      <c r="CI76" s="567"/>
      <c r="CJ76" s="567"/>
      <c r="CK76" s="567"/>
      <c r="CL76" s="567"/>
      <c r="CM76" s="567"/>
      <c r="CN76" s="567"/>
      <c r="CO76" s="567"/>
      <c r="CP76" s="567"/>
      <c r="CQ76" s="567"/>
      <c r="CT76" s="290" t="s">
        <v>111</v>
      </c>
      <c r="CU76" s="291" t="str">
        <f t="shared" ca="1" si="2"/>
        <v/>
      </c>
      <c r="CV76" s="284">
        <f t="shared" si="3"/>
        <v>485</v>
      </c>
    </row>
    <row r="77" spans="3:102" s="243" customFormat="1" ht="13.5" customHeight="1">
      <c r="C77" s="604" t="e">
        <f>DATE(#REF!+2,1,1)</f>
        <v>#REF!</v>
      </c>
      <c r="D77" s="605"/>
      <c r="E77" s="613" t="s">
        <v>275</v>
      </c>
      <c r="F77" s="614"/>
      <c r="G77" s="615"/>
      <c r="H77" s="256"/>
      <c r="I77" s="256"/>
      <c r="J77" s="256"/>
      <c r="K77" s="256"/>
      <c r="L77" s="256"/>
      <c r="M77" s="256"/>
      <c r="N77" s="256"/>
      <c r="O77" s="256"/>
      <c r="P77" s="256"/>
      <c r="Q77" s="256"/>
      <c r="R77" s="256"/>
      <c r="S77" s="256"/>
      <c r="T77" s="255"/>
      <c r="U77" s="621"/>
      <c r="V77" s="622"/>
      <c r="W77" s="622"/>
      <c r="X77" s="622"/>
      <c r="Y77" s="622"/>
      <c r="Z77" s="623"/>
      <c r="AA77" s="257"/>
      <c r="AB77" s="257"/>
      <c r="AC77" s="257"/>
      <c r="AD77" s="604" t="e">
        <f>DATE(#REF!+2,1,1)</f>
        <v>#REF!</v>
      </c>
      <c r="AE77" s="605"/>
      <c r="AF77" s="613" t="s">
        <v>198</v>
      </c>
      <c r="AG77" s="614"/>
      <c r="AH77" s="615"/>
      <c r="AI77" s="258" t="str">
        <f>IF(COUNT(S75,H77)&lt;&gt;2,"",ROUND(MIN(S75,H77)*H68,#REF!))</f>
        <v/>
      </c>
      <c r="AJ77" s="258" t="str">
        <f>IF(COUNT(H77,I77)&lt;&gt;2,"",ROUND(MIN(H77,I77)*I68,#REF!))</f>
        <v/>
      </c>
      <c r="AK77" s="258" t="str">
        <f>IF(COUNT(I77,J77)&lt;&gt;2,"",ROUND(MIN(I77,J77)*J68,#REF!))</f>
        <v/>
      </c>
      <c r="AL77" s="258" t="str">
        <f>IF(COUNT(J77,K77)&lt;&gt;2,"",ROUND(MIN(J77,K77)*K68,#REF!))</f>
        <v/>
      </c>
      <c r="AM77" s="258" t="str">
        <f>IF(COUNT(K77,L77)&lt;&gt;2,"",ROUND(MIN(K77,L77)*L68,#REF!))</f>
        <v/>
      </c>
      <c r="AN77" s="258" t="str">
        <f>IF(COUNT(L77,M77)&lt;&gt;2,"",ROUND(MIN(L77,M77)*M68,#REF!))</f>
        <v/>
      </c>
      <c r="AO77" s="258" t="str">
        <f>IF(COUNT(M77,N77)&lt;&gt;2,"",ROUND(MIN(M77,N77)*N68,#REF!))</f>
        <v/>
      </c>
      <c r="AP77" s="258" t="str">
        <f>IF(COUNT(N77,O77)&lt;&gt;2,"",ROUND(MIN(N77,O77)*O68,#REF!))</f>
        <v/>
      </c>
      <c r="AQ77" s="258" t="str">
        <f>IF(COUNT(O77,P77)&lt;&gt;2,"",ROUND(MIN(O77,P77)*P68,#REF!))</f>
        <v/>
      </c>
      <c r="AR77" s="258" t="str">
        <f>IF(COUNT(P77,Q77)&lt;&gt;2,"",ROUND(MIN(P77,Q77)*Q68,#REF!))</f>
        <v/>
      </c>
      <c r="AS77" s="258" t="str">
        <f>IF(COUNT(Q77,R77)&lt;&gt;2,"",ROUND(MIN(Q77,R77)*R68,#REF!))</f>
        <v/>
      </c>
      <c r="AT77" s="258" t="str">
        <f>IF(COUNT(R77,S77)&lt;&gt;2,"",ROUND(MIN(R77,S77)*S68,#REF!))</f>
        <v/>
      </c>
      <c r="AU77" s="255"/>
      <c r="AX77" s="569" t="str">
        <f>IF(C99="","",C99)</f>
        <v/>
      </c>
      <c r="AY77" s="569"/>
      <c r="AZ77" s="587" t="str">
        <f>IF(E99="","",E99)</f>
        <v/>
      </c>
      <c r="BA77" s="590" t="str">
        <f ca="1">IF(F99="","",F99)</f>
        <v/>
      </c>
      <c r="BB77" s="590"/>
      <c r="BC77" s="590"/>
      <c r="BD77" s="587" t="str">
        <f>IF(I99="","",I99)</f>
        <v/>
      </c>
      <c r="BE77" s="578" t="e">
        <f>IF(#REF!="発電事業者","送電電力（MW）","受電電力（MW）")</f>
        <v>#REF!</v>
      </c>
      <c r="BF77" s="579"/>
      <c r="BG77" s="331" t="str">
        <f>IF(AND(COUNT(BG68)+COUNTA(E99)=2,L99&lt;&gt;""),ROUND(BG68-SUMIF(BE80:BF106,BE77,BG80:BG106),#REF!),"")</f>
        <v/>
      </c>
      <c r="BH77" s="331" t="str">
        <f>IF(AND(COUNT(BH68)+COUNTA(E99)=2,M99&lt;&gt;""),ROUND(BH68-SUMIF(BE80:BF106,BE77,BH80:BH106),#REF!),"")</f>
        <v/>
      </c>
      <c r="BI77" s="331" t="str">
        <f>IF(AND(COUNT(BI68)+COUNTA(E99)=2,N99&lt;&gt;""),ROUND(BI68-SUMIF(BE80:BF106,BE77,BI80:BI106),#REF!),"")</f>
        <v/>
      </c>
      <c r="BJ77" s="331" t="str">
        <f>IF(AND(COUNT(BJ68)+COUNTA(E99)=2,O99&lt;&gt;""),ROUND(BJ68-SUMIF(BE80:BF106,BE77,BJ80:BJ106),#REF!),"")</f>
        <v/>
      </c>
      <c r="BK77" s="331" t="str">
        <f>IF(AND(COUNT(BK68)+COUNTA(E99)=2,P99&lt;&gt;""),ROUND(BK68-SUMIF(BE80:BF106,BE77,BK80:BK106),#REF!),"")</f>
        <v/>
      </c>
      <c r="BL77" s="331" t="str">
        <f>IF(AND(COUNT(BL68)+COUNTA(E99)=2,Q99&lt;&gt;""),ROUND(BL68-SUMIF(BE80:BF106,BE77,BL80:BL106),#REF!),"")</f>
        <v/>
      </c>
      <c r="BM77" s="331" t="str">
        <f>IF(AND(COUNT(BM68)+COUNTA(E99)=2,R99&lt;&gt;""),ROUND(BM68-SUMIF(BE80:BF106,BE77,BM80:BM106),#REF!),"")</f>
        <v/>
      </c>
      <c r="BN77" s="331" t="str">
        <f>IF(AND(COUNT(BN68)+COUNTA(E99)=2,S99&lt;&gt;""),ROUND(BN68-SUMIF(BE80:BF106,BE77,BN80:BN106),#REF!),"")</f>
        <v/>
      </c>
      <c r="BO77" s="331" t="str">
        <f>IF(AND(COUNT(BO68)+COUNTA(E99)=2,T99&lt;&gt;""),ROUND(BO68-SUMIF(BE80:BF106,BE77,BO80:BO106),#REF!),"")</f>
        <v/>
      </c>
      <c r="BP77" s="331" t="str">
        <f>IF(AND(COUNT(BP68)+COUNTA(E99)=2,U99&lt;&gt;""),ROUND(BP68-SUMIF(BE80:BF106,BE77,BP80:BP106),#REF!),"")</f>
        <v/>
      </c>
      <c r="BQ77" s="331" t="str">
        <f>IF(AND(COUNT(BQ68)+COUNTA(E99)=2,V99&lt;&gt;""),ROUND(BQ68-SUMIF(BE80:BF106,BE77,BQ80:BQ106),#REF!),"")</f>
        <v/>
      </c>
      <c r="BR77" s="331" t="str">
        <f>IF(AND(COUNT(BR68)+COUNTA(E99)=2,W99&lt;&gt;""),ROUND(BR68-SUMIF(BE80:BF106,BE77,BR80:BR106),#REF!),"")</f>
        <v/>
      </c>
      <c r="BS77" s="569" t="e">
        <f>IF(#REF!="発電事業者","送電電力（MW）","受電電力（MW）")</f>
        <v>#REF!</v>
      </c>
      <c r="BT77" s="569"/>
      <c r="BU77" s="569"/>
      <c r="BV77" s="333" t="s">
        <v>171</v>
      </c>
      <c r="BW77" s="580"/>
      <c r="BX77" s="580"/>
      <c r="BY77" s="331" t="str">
        <f>IF(AND(COUNT(BY68)+COUNTA(E99)=2,X99&lt;&gt;""),ROUND(BY68-SUMIF(BV80:BV106,BV77,BY80:BY106),#REF!),"")</f>
        <v/>
      </c>
      <c r="BZ77" s="331" t="str">
        <f>IF(AND(COUNT(BZ68)+COUNTA(E99)=2,Y99&lt;&gt;""),ROUND(BZ68-SUMIF(BV80:BV106,BV77,BZ80:BZ106),#REF!),"")</f>
        <v/>
      </c>
      <c r="CA77" s="331" t="str">
        <f>IF(AND(COUNT(CA68)+COUNTA(E99)=2,Z99&lt;&gt;""),ROUND(CA68-SUMIF(BV80:BV106,BV77,CA80:CA106),#REF!),"")</f>
        <v/>
      </c>
      <c r="CB77" s="331" t="str">
        <f>IF(AND(COUNT(CB68)+COUNTA(E99)=2,AA99&lt;&gt;""),ROUND(CB68-SUMIF(BV80:BV106,BV77,CB80:CB106),#REF!),"")</f>
        <v/>
      </c>
      <c r="CC77" s="331" t="str">
        <f>IF(AND(COUNT(CC68)+COUNTA(E99)=2,AB99&lt;&gt;""),ROUND(CC68-SUMIF(BV80:BV106,BV77,CC80:CC106),#REF!),"")</f>
        <v/>
      </c>
      <c r="CD77" s="331" t="str">
        <f>IF(AND(COUNT(CD68)+COUNTA(E99)=2,AC99&lt;&gt;""),ROUND(CD68-SUMIF(BV80:BV106,BV77,CD80:CD106),#REF!),"")</f>
        <v/>
      </c>
      <c r="CE77" s="331" t="str">
        <f>IF(AND(COUNT(CE68)+COUNTA(E99)=2,AD99&lt;&gt;""),ROUND(CE68-SUMIF(BV80:BV106,BV77,CE80:CE106),#REF!),"")</f>
        <v/>
      </c>
      <c r="CF77" s="331" t="str">
        <f>IF(AND(COUNT(CF68)+COUNTA(E99)=2,AE99&lt;&gt;""),ROUND(CF68-SUMIF(BV80:BV106,BV77,CF80:CF106),#REF!),"")</f>
        <v/>
      </c>
      <c r="CG77" s="331" t="str">
        <f>IF(AND(COUNT(CG68)+COUNTA(E99)=2,AF99&lt;&gt;""),ROUND(CG68-SUMIF(BV80:BV106,BV77,CG80:CG106),#REF!),"")</f>
        <v/>
      </c>
      <c r="CH77" s="563" t="s">
        <v>214</v>
      </c>
      <c r="CI77" s="563"/>
      <c r="CJ77" s="563"/>
      <c r="CK77" s="563"/>
      <c r="CL77" s="563"/>
      <c r="CM77" s="563"/>
      <c r="CN77" s="563"/>
      <c r="CO77" s="563"/>
      <c r="CP77" s="563"/>
      <c r="CQ77" s="563"/>
      <c r="CT77" s="290" t="s">
        <v>112</v>
      </c>
      <c r="CU77" s="291" t="str">
        <f t="shared" ca="1" si="2"/>
        <v/>
      </c>
      <c r="CV77" s="284">
        <f t="shared" si="3"/>
        <v>545</v>
      </c>
    </row>
    <row r="78" spans="3:102" s="243" customFormat="1" ht="13.5" customHeight="1">
      <c r="C78" s="606"/>
      <c r="D78" s="607"/>
      <c r="E78" s="608" t="s">
        <v>212</v>
      </c>
      <c r="F78" s="609"/>
      <c r="G78" s="610"/>
      <c r="H78" s="261"/>
      <c r="I78" s="261"/>
      <c r="J78" s="261"/>
      <c r="K78" s="261"/>
      <c r="L78" s="261"/>
      <c r="M78" s="261"/>
      <c r="N78" s="261"/>
      <c r="O78" s="261"/>
      <c r="P78" s="261"/>
      <c r="Q78" s="261"/>
      <c r="R78" s="261"/>
      <c r="S78" s="261"/>
      <c r="T78" s="262" t="str">
        <f>IF(COUNT(H78:S78)=0,"",SUMPRODUCT(ROUND(H78:S78,#REF!)))</f>
        <v/>
      </c>
      <c r="U78" s="621"/>
      <c r="V78" s="622"/>
      <c r="W78" s="622"/>
      <c r="X78" s="622"/>
      <c r="Y78" s="622"/>
      <c r="Z78" s="623"/>
      <c r="AA78" s="257"/>
      <c r="AB78" s="257"/>
      <c r="AC78" s="257"/>
      <c r="AD78" s="606"/>
      <c r="AE78" s="607"/>
      <c r="AF78" s="608" t="s">
        <v>199</v>
      </c>
      <c r="AG78" s="609"/>
      <c r="AH78" s="610"/>
      <c r="AI78" s="264" t="str">
        <f t="shared" ref="AI78:AT78" si="7">IF(COUNT(H77:H78)=0,"",ROUND(H78/(H77*24*AI68/1000),3))</f>
        <v/>
      </c>
      <c r="AJ78" s="264" t="str">
        <f t="shared" si="7"/>
        <v/>
      </c>
      <c r="AK78" s="264" t="str">
        <f t="shared" si="7"/>
        <v/>
      </c>
      <c r="AL78" s="264" t="str">
        <f t="shared" si="7"/>
        <v/>
      </c>
      <c r="AM78" s="264" t="str">
        <f t="shared" si="7"/>
        <v/>
      </c>
      <c r="AN78" s="264" t="str">
        <f t="shared" si="7"/>
        <v/>
      </c>
      <c r="AO78" s="264" t="str">
        <f t="shared" si="7"/>
        <v/>
      </c>
      <c r="AP78" s="264" t="str">
        <f t="shared" si="7"/>
        <v/>
      </c>
      <c r="AQ78" s="264" t="str">
        <f t="shared" si="7"/>
        <v/>
      </c>
      <c r="AR78" s="264" t="str">
        <f t="shared" si="7"/>
        <v/>
      </c>
      <c r="AS78" s="264" t="str">
        <f t="shared" si="7"/>
        <v/>
      </c>
      <c r="AT78" s="264" t="str">
        <f t="shared" si="7"/>
        <v/>
      </c>
      <c r="AU78" s="265" t="str">
        <f>IF(COUNT(AI78:AT78)=0,"",AVERAGE(AI78:AT78))</f>
        <v/>
      </c>
      <c r="AX78" s="569"/>
      <c r="AY78" s="569"/>
      <c r="AZ78" s="588"/>
      <c r="BA78" s="590"/>
      <c r="BB78" s="590"/>
      <c r="BC78" s="590"/>
      <c r="BD78" s="588"/>
      <c r="BE78" s="583"/>
      <c r="BF78" s="584"/>
      <c r="BG78" s="259"/>
      <c r="BH78" s="259"/>
      <c r="BI78" s="259"/>
      <c r="BJ78" s="259"/>
      <c r="BK78" s="259"/>
      <c r="BL78" s="259"/>
      <c r="BM78" s="259"/>
      <c r="BN78" s="259"/>
      <c r="BO78" s="259"/>
      <c r="BP78" s="259"/>
      <c r="BQ78" s="259"/>
      <c r="BR78" s="259"/>
      <c r="BS78" s="569"/>
      <c r="BT78" s="569"/>
      <c r="BU78" s="569"/>
      <c r="BV78" s="333" t="s">
        <v>172</v>
      </c>
      <c r="BW78" s="581"/>
      <c r="BX78" s="581"/>
      <c r="BY78" s="331" t="str">
        <f>IF(AND(COUNT(BY69)+COUNTA(E99)=2,X99&lt;&gt;""),ROUND(BY69-SUMIF(BV80:BV106,BV78,BY80:BY106),#REF!),"")</f>
        <v/>
      </c>
      <c r="BZ78" s="331" t="str">
        <f>IF(AND(COUNT(BZ69)+COUNTA(E99)=2,Y99&lt;&gt;""),ROUND(BZ69-SUMIF(BV80:BV106,BV78,BZ80:BZ106),#REF!),"")</f>
        <v/>
      </c>
      <c r="CA78" s="331" t="str">
        <f>IF(AND(COUNT(CA69)+COUNTA(E99)=2,Z99&lt;&gt;""),ROUND(CA69-SUMIF(BV80:BV106,BV78,CA80:CA106),#REF!),"")</f>
        <v/>
      </c>
      <c r="CB78" s="331" t="str">
        <f>IF(AND(COUNT(CB69)+COUNTA(E99)=2,AA99&lt;&gt;""),ROUND(CB69-SUMIF(BV80:BV106,BV78,CB80:CB106),#REF!),"")</f>
        <v/>
      </c>
      <c r="CC78" s="331" t="str">
        <f>IF(AND(COUNT(CC69)+COUNTA(E99)=2,AB99&lt;&gt;""),ROUND(CC69-SUMIF(BV80:BV106,BV78,CC80:CC106),#REF!),"")</f>
        <v/>
      </c>
      <c r="CD78" s="331" t="str">
        <f>IF(AND(COUNT(CD69)+COUNTA(E99)=2,AC99&lt;&gt;""),ROUND(CD69-SUMIF(BV80:BV106,BV78,CD80:CD106),#REF!),"")</f>
        <v/>
      </c>
      <c r="CE78" s="331" t="str">
        <f>IF(AND(COUNT(CE69)+COUNTA(E99)=2,AD99&lt;&gt;""),ROUND(CE69-SUMIF(BV80:BV106,BV78,CE80:CE106),#REF!),"")</f>
        <v/>
      </c>
      <c r="CF78" s="331" t="str">
        <f>IF(AND(COUNT(CF69)+COUNTA(E99)=2,AE99&lt;&gt;""),ROUND(CF69-SUMIF(BV80:BV106,BV78,CF80:CF106),#REF!),"")</f>
        <v/>
      </c>
      <c r="CG78" s="331" t="str">
        <f>IF(AND(COUNT(CG69)+COUNTA(E99)=2,AF99&lt;&gt;""),ROUND(CG69-SUMIF(BV80:BV106,BV78,CG80:CG106),#REF!),"")</f>
        <v/>
      </c>
      <c r="CH78" s="564" t="str">
        <f>IF(CH77="","",CH77)</f>
        <v>太陽光（全量）</v>
      </c>
      <c r="CI78" s="564"/>
      <c r="CJ78" s="564"/>
      <c r="CK78" s="564"/>
      <c r="CL78" s="564"/>
      <c r="CM78" s="564"/>
      <c r="CN78" s="564"/>
      <c r="CO78" s="564"/>
      <c r="CP78" s="564"/>
      <c r="CQ78" s="564"/>
      <c r="CT78" s="290" t="s">
        <v>113</v>
      </c>
      <c r="CU78" s="291" t="str">
        <f t="shared" ca="1" si="2"/>
        <v/>
      </c>
      <c r="CV78" s="284">
        <f t="shared" si="3"/>
        <v>605</v>
      </c>
      <c r="CX78" s="292"/>
    </row>
    <row r="79" spans="3:102" s="243" customFormat="1" ht="13.5" customHeight="1">
      <c r="C79" s="604" t="e">
        <f>DATE(#REF!+3,1,1)</f>
        <v>#REF!</v>
      </c>
      <c r="D79" s="605"/>
      <c r="E79" s="613" t="s">
        <v>275</v>
      </c>
      <c r="F79" s="614"/>
      <c r="G79" s="615"/>
      <c r="H79" s="256"/>
      <c r="I79" s="256"/>
      <c r="J79" s="256"/>
      <c r="K79" s="256"/>
      <c r="L79" s="256"/>
      <c r="M79" s="256"/>
      <c r="N79" s="256"/>
      <c r="O79" s="256"/>
      <c r="P79" s="256"/>
      <c r="Q79" s="256"/>
      <c r="R79" s="256"/>
      <c r="S79" s="256"/>
      <c r="T79" s="255"/>
      <c r="U79" s="621"/>
      <c r="V79" s="622"/>
      <c r="W79" s="622"/>
      <c r="X79" s="622"/>
      <c r="Y79" s="622"/>
      <c r="Z79" s="623"/>
      <c r="AA79" s="257"/>
      <c r="AB79" s="257"/>
      <c r="AC79" s="257"/>
      <c r="AD79" s="604" t="e">
        <f>DATE(#REF!+3,1,1)</f>
        <v>#REF!</v>
      </c>
      <c r="AE79" s="605"/>
      <c r="AF79" s="613" t="s">
        <v>198</v>
      </c>
      <c r="AG79" s="614"/>
      <c r="AH79" s="615"/>
      <c r="AI79" s="258" t="str">
        <f>IF(COUNT(S77,H79)&lt;&gt;2,"",ROUND(MIN(S77,H79)*H68,#REF!))</f>
        <v/>
      </c>
      <c r="AJ79" s="258" t="str">
        <f>IF(COUNT(H79,I79)&lt;&gt;2,"",ROUND(MIN(H79,I79)*I68,#REF!))</f>
        <v/>
      </c>
      <c r="AK79" s="258" t="str">
        <f>IF(COUNT(I79,J79)&lt;&gt;2,"",ROUND(MIN(I79,J79)*J68,#REF!))</f>
        <v/>
      </c>
      <c r="AL79" s="258" t="str">
        <f>IF(COUNT(J79,K79)&lt;&gt;2,"",ROUND(MIN(J79,K79)*K68,#REF!))</f>
        <v/>
      </c>
      <c r="AM79" s="258" t="str">
        <f>IF(COUNT(K79,L79)&lt;&gt;2,"",ROUND(MIN(K79,L79)*L68,#REF!))</f>
        <v/>
      </c>
      <c r="AN79" s="258" t="str">
        <f>IF(COUNT(L79,M79)&lt;&gt;2,"",ROUND(MIN(L79,M79)*M68,#REF!))</f>
        <v/>
      </c>
      <c r="AO79" s="258" t="str">
        <f>IF(COUNT(M79,N79)&lt;&gt;2,"",ROUND(MIN(M79,N79)*N68,#REF!))</f>
        <v/>
      </c>
      <c r="AP79" s="258" t="str">
        <f>IF(COUNT(N79,O79)&lt;&gt;2,"",ROUND(MIN(N79,O79)*O68,#REF!))</f>
        <v/>
      </c>
      <c r="AQ79" s="258" t="str">
        <f>IF(COUNT(O79,P79)&lt;&gt;2,"",ROUND(MIN(O79,P79)*P68,#REF!))</f>
        <v/>
      </c>
      <c r="AR79" s="258" t="str">
        <f>IF(COUNT(P79,Q79)&lt;&gt;2,"",ROUND(MIN(P79,Q79)*Q68,#REF!))</f>
        <v/>
      </c>
      <c r="AS79" s="258" t="str">
        <f>IF(COUNT(Q79,R79)&lt;&gt;2,"",ROUND(MIN(Q79,R79)*R68,#REF!))</f>
        <v/>
      </c>
      <c r="AT79" s="258" t="str">
        <f>IF(COUNT(R79,S79)&lt;&gt;2,"",ROUND(MIN(R79,S79)*S68,#REF!))</f>
        <v/>
      </c>
      <c r="AU79" s="255"/>
      <c r="AX79" s="569"/>
      <c r="AY79" s="569"/>
      <c r="AZ79" s="589"/>
      <c r="BA79" s="590"/>
      <c r="BB79" s="590"/>
      <c r="BC79" s="590"/>
      <c r="BD79" s="589"/>
      <c r="BE79" s="585" t="e">
        <f>IF(#REF!="発電事業者","月間送電電力量（GWh）","月間受電電力量（GWh）")</f>
        <v>#REF!</v>
      </c>
      <c r="BF79" s="586"/>
      <c r="BG79" s="297" t="str">
        <f>IF(AND(COUNT(BG70)+COUNTA(E99)=2,L99&lt;&gt;""),ROUND(BG70-SUMIF(BE80:BF106,BE79,BG80:BG106),#REF!),"")</f>
        <v/>
      </c>
      <c r="BH79" s="297" t="str">
        <f>IF(AND(COUNT(BH70)+COUNTA(E99)=2,M99&lt;&gt;""),ROUND(BH70-SUMIF(BE80:BF106,BE79,BH80:BH106),#REF!),"")</f>
        <v/>
      </c>
      <c r="BI79" s="297" t="str">
        <f>IF(AND(COUNT(BI70)+COUNTA(E99)=2,N99&lt;&gt;""),ROUND(BI70-SUMIF(BE80:BF106,BE79,BI80:BI106),#REF!),"")</f>
        <v/>
      </c>
      <c r="BJ79" s="297" t="str">
        <f>IF(AND(COUNT(BJ70)+COUNTA(E99)=2,O99&lt;&gt;""),ROUND(BJ70-SUMIF(BE80:BF106,BE79,BJ80:BJ106),#REF!),"")</f>
        <v/>
      </c>
      <c r="BK79" s="297" t="str">
        <f>IF(AND(COUNT(BK70)+COUNTA(E99)=2,P99&lt;&gt;""),ROUND(BK70-SUMIF(BE80:BF106,BE79,BK80:BK106),#REF!),"")</f>
        <v/>
      </c>
      <c r="BL79" s="297" t="str">
        <f>IF(AND(COUNT(BL70)+COUNTA(E99)=2,Q99&lt;&gt;""),ROUND(BL70-SUMIF(BE80:BF106,BE79,BL80:BL106),#REF!),"")</f>
        <v/>
      </c>
      <c r="BM79" s="297" t="str">
        <f>IF(AND(COUNT(BM70)+COUNTA(E99)=2,R99&lt;&gt;""),ROUND(BM70-SUMIF(BE80:BF106,BE79,BM80:BM106),#REF!),"")</f>
        <v/>
      </c>
      <c r="BN79" s="297" t="str">
        <f>IF(AND(COUNT(BN70)+COUNTA(E99)=2,S99&lt;&gt;""),ROUND(BN70-SUMIF(BE80:BF106,BE79,BN80:BN106),#REF!),"")</f>
        <v/>
      </c>
      <c r="BO79" s="297" t="str">
        <f>IF(AND(COUNT(BO70)+COUNTA(E99)=2,T99&lt;&gt;""),ROUND(BO70-SUMIF(BE80:BF106,BE79,BO80:BO106),#REF!),"")</f>
        <v/>
      </c>
      <c r="BP79" s="297" t="str">
        <f>IF(AND(COUNT(BP70)+COUNTA(E99)=2,U99&lt;&gt;""),ROUND(BP70-SUMIF(BE80:BF106,BE79,BP80:BP106),#REF!),"")</f>
        <v/>
      </c>
      <c r="BQ79" s="297" t="str">
        <f>IF(AND(COUNT(BQ70)+COUNTA(E99)=2,V99&lt;&gt;""),ROUND(BQ70-SUMIF(BE80:BF106,BE79,BQ80:BQ106),#REF!),"")</f>
        <v/>
      </c>
      <c r="BR79" s="297" t="str">
        <f>IF(AND(COUNT(BR70)+COUNTA(E99)=2,W99&lt;&gt;""),ROUND(BR70-SUMIF(BE80:BF106,BE79,BR80:BR106),#REF!),"")</f>
        <v/>
      </c>
      <c r="BS79" s="569" t="e">
        <f>IF(#REF!="発電事業者","年間送電電力量（GWh）","年間受電電力量（GWh）")</f>
        <v>#REF!</v>
      </c>
      <c r="BT79" s="569"/>
      <c r="BU79" s="569"/>
      <c r="BV79" s="333" t="s">
        <v>25</v>
      </c>
      <c r="BW79" s="582"/>
      <c r="BX79" s="582"/>
      <c r="BY79" s="331" t="str">
        <f>IF(AND(COUNT(BY70)+COUNTA(E99)=2,X99&lt;&gt;""),ROUND(BY70-SUMIF(BV80:BV106,BV79,BY80:BY106),#REF!),"")</f>
        <v/>
      </c>
      <c r="BZ79" s="331" t="str">
        <f>IF(AND(COUNT(BZ70)+COUNTA(E99)=2,Y99&lt;&gt;""),ROUND(BZ70-SUMIF(BV80:BV106,BV79,BZ80:BZ106),#REF!),"")</f>
        <v/>
      </c>
      <c r="CA79" s="331" t="str">
        <f>IF(AND(COUNT(CA70)+COUNTA(E99)=2,Z99&lt;&gt;""),ROUND(CA70-SUMIF(BV80:BV106,BV79,CA80:CA106),#REF!),"")</f>
        <v/>
      </c>
      <c r="CB79" s="331" t="str">
        <f>IF(AND(COUNT(CB70)+COUNTA(E99)=2,AA99&lt;&gt;""),ROUND(CB70-SUMIF(BV80:BV106,BV79,CB80:CB106),#REF!),"")</f>
        <v/>
      </c>
      <c r="CC79" s="331" t="str">
        <f>IF(AND(COUNT(CC70)+COUNTA(E99)=2,AB99&lt;&gt;""),ROUND(CC70-SUMIF(BV80:BV106,BV79,CC80:CC106),#REF!),"")</f>
        <v/>
      </c>
      <c r="CD79" s="331" t="str">
        <f>IF(AND(COUNT(CD70)+COUNTA(E99)=2,AC99&lt;&gt;""),ROUND(CD70-SUMIF(BV80:BV106,BV79,CD80:CD106),#REF!),"")</f>
        <v/>
      </c>
      <c r="CE79" s="331" t="str">
        <f>IF(AND(COUNT(CE70)+COUNTA(E99)=2,AD99&lt;&gt;""),ROUND(CE70-SUMIF(BV80:BV106,BV79,CE80:CE106),#REF!),"")</f>
        <v/>
      </c>
      <c r="CF79" s="331" t="str">
        <f>IF(AND(COUNT(CF70)+COUNTA(E99)=2,AE99&lt;&gt;""),ROUND(CF70-SUMIF(BV80:BV106,BV79,CF80:CF106),#REF!),"")</f>
        <v/>
      </c>
      <c r="CG79" s="331" t="str">
        <f>IF(AND(COUNT(CG70)+COUNTA(E99)=2,AF99&lt;&gt;""),ROUND(CG70-SUMIF(BV80:BV106,BV79,CG80:CG106),#REF!),"")</f>
        <v/>
      </c>
      <c r="CH79" s="565" t="str">
        <f>IF(COUNTA(AG99)=0,"",AG99)</f>
        <v/>
      </c>
      <c r="CI79" s="565"/>
      <c r="CJ79" s="565"/>
      <c r="CK79" s="565"/>
      <c r="CL79" s="565"/>
      <c r="CM79" s="565"/>
      <c r="CN79" s="565"/>
      <c r="CO79" s="565"/>
      <c r="CP79" s="565"/>
      <c r="CQ79" s="565"/>
      <c r="CT79" s="247" t="s">
        <v>260</v>
      </c>
      <c r="CU79" s="270" t="s">
        <v>263</v>
      </c>
      <c r="CV79" s="293"/>
    </row>
    <row r="80" spans="3:102" s="243" customFormat="1" ht="13.5" customHeight="1">
      <c r="C80" s="606"/>
      <c r="D80" s="607"/>
      <c r="E80" s="608" t="s">
        <v>212</v>
      </c>
      <c r="F80" s="609"/>
      <c r="G80" s="610"/>
      <c r="H80" s="261"/>
      <c r="I80" s="261"/>
      <c r="J80" s="261"/>
      <c r="K80" s="261"/>
      <c r="L80" s="261"/>
      <c r="M80" s="261"/>
      <c r="N80" s="261"/>
      <c r="O80" s="261"/>
      <c r="P80" s="261"/>
      <c r="Q80" s="261"/>
      <c r="R80" s="261"/>
      <c r="S80" s="261"/>
      <c r="T80" s="262" t="str">
        <f>IF(COUNT(H80:S80)=0,"",SUMPRODUCT(ROUND(H80:S80,#REF!)))</f>
        <v/>
      </c>
      <c r="U80" s="624"/>
      <c r="V80" s="625"/>
      <c r="W80" s="625"/>
      <c r="X80" s="625"/>
      <c r="Y80" s="625"/>
      <c r="Z80" s="626"/>
      <c r="AA80" s="257"/>
      <c r="AB80" s="257"/>
      <c r="AC80" s="257"/>
      <c r="AD80" s="606"/>
      <c r="AE80" s="607"/>
      <c r="AF80" s="608" t="s">
        <v>199</v>
      </c>
      <c r="AG80" s="609"/>
      <c r="AH80" s="610"/>
      <c r="AI80" s="264" t="str">
        <f t="shared" ref="AI80:AT80" si="8">IF(COUNT(H79:H80)=0,"",ROUND(H80/(H79*24*AI68/1000),3))</f>
        <v/>
      </c>
      <c r="AJ80" s="264" t="str">
        <f t="shared" si="8"/>
        <v/>
      </c>
      <c r="AK80" s="264" t="str">
        <f t="shared" si="8"/>
        <v/>
      </c>
      <c r="AL80" s="264" t="str">
        <f t="shared" si="8"/>
        <v/>
      </c>
      <c r="AM80" s="264" t="str">
        <f t="shared" si="8"/>
        <v/>
      </c>
      <c r="AN80" s="264" t="str">
        <f t="shared" si="8"/>
        <v/>
      </c>
      <c r="AO80" s="264" t="str">
        <f t="shared" si="8"/>
        <v/>
      </c>
      <c r="AP80" s="264" t="str">
        <f t="shared" si="8"/>
        <v/>
      </c>
      <c r="AQ80" s="264" t="str">
        <f t="shared" si="8"/>
        <v/>
      </c>
      <c r="AR80" s="264" t="str">
        <f t="shared" si="8"/>
        <v/>
      </c>
      <c r="AS80" s="264" t="str">
        <f t="shared" si="8"/>
        <v/>
      </c>
      <c r="AT80" s="264" t="str">
        <f t="shared" si="8"/>
        <v/>
      </c>
      <c r="AU80" s="265" t="str">
        <f>IF(COUNT(AI80:AT80)=0,"",AVERAGE(AI80:AT80))</f>
        <v/>
      </c>
      <c r="AX80" s="569" t="str">
        <f>IF(C100="","",C100)</f>
        <v/>
      </c>
      <c r="AY80" s="569"/>
      <c r="AZ80" s="587" t="str">
        <f>IF(E100="","",E100)</f>
        <v/>
      </c>
      <c r="BA80" s="590" t="str">
        <f ca="1">IF(F100="","",F100)</f>
        <v/>
      </c>
      <c r="BB80" s="590"/>
      <c r="BC80" s="590"/>
      <c r="BD80" s="587" t="str">
        <f>IF(I100="","",I100)</f>
        <v/>
      </c>
      <c r="BE80" s="578" t="e">
        <f>IF(#REF!="発電事業者","送電電力（MW）","受電電力（MW）")</f>
        <v>#REF!</v>
      </c>
      <c r="BF80" s="579"/>
      <c r="BG80" s="331" t="str">
        <f>IF(COUNT(BG68,L100)=2,ROUND(BG68*L100/SUM(L99:L108),#REF!),"")</f>
        <v/>
      </c>
      <c r="BH80" s="331" t="str">
        <f>IF(COUNT(BH68,M100)=2,ROUND(BH68*M100/SUM(M99:M108),#REF!),"")</f>
        <v/>
      </c>
      <c r="BI80" s="331" t="str">
        <f>IF(COUNT(BI68,N100)=2,ROUND(BI68*N100/SUM(N99:N108),#REF!),"")</f>
        <v/>
      </c>
      <c r="BJ80" s="331" t="str">
        <f>IF(COUNT(BJ68,O100)=2,ROUND(BJ68*O100/SUM(O99:O108),#REF!),"")</f>
        <v/>
      </c>
      <c r="BK80" s="331" t="str">
        <f>IF(COUNT(BK68,P100)=2,ROUND(BK68*P100/SUM(P99:P108),#REF!),"")</f>
        <v/>
      </c>
      <c r="BL80" s="331" t="str">
        <f>IF(COUNT(BL68,Q100)=2,ROUND(BL68*Q100/SUM(Q99:Q108),#REF!),"")</f>
        <v/>
      </c>
      <c r="BM80" s="331" t="str">
        <f>IF(COUNT(BM68,R100)=2,ROUND(BM68*R100/SUM(R99:R108),#REF!),"")</f>
        <v/>
      </c>
      <c r="BN80" s="331" t="str">
        <f>IF(COUNT(BN68,S100)=2,ROUND(BN68*S100/SUM(S99:S108),#REF!),"")</f>
        <v/>
      </c>
      <c r="BO80" s="331" t="str">
        <f>IF(COUNT(BO68,T100)=2,ROUND(BO68*T100/SUM(T99:T108),#REF!),"")</f>
        <v/>
      </c>
      <c r="BP80" s="331" t="str">
        <f>IF(COUNT(BP68,U100)=2,ROUND(BP68*U100/SUM(U99:U108),#REF!),"")</f>
        <v/>
      </c>
      <c r="BQ80" s="331" t="str">
        <f>IF(COUNT(BQ68,V100)=2,ROUND(BQ68*V100/SUM(V99:V108),#REF!),"")</f>
        <v/>
      </c>
      <c r="BR80" s="331" t="str">
        <f>IF(COUNT(BR68,W100)=2,ROUND(BR68*W100/SUM(W99:W108),#REF!),"")</f>
        <v/>
      </c>
      <c r="BS80" s="569" t="e">
        <f>IF(#REF!="発電事業者","送電電力（MW）","受電電力（MW）")</f>
        <v>#REF!</v>
      </c>
      <c r="BT80" s="569"/>
      <c r="BU80" s="569"/>
      <c r="BV80" s="333" t="s">
        <v>171</v>
      </c>
      <c r="BW80" s="580"/>
      <c r="BX80" s="580"/>
      <c r="BY80" s="331" t="str">
        <f>IF(COUNT(BY68,X100)=2,ROUND(BY68*X100/SUM(X99:X108),#REF!),"")</f>
        <v/>
      </c>
      <c r="BZ80" s="331" t="str">
        <f>IF(COUNT(BZ68,Y100)=2,ROUND(BZ68*Y100/SUM(Y99:Y108),#REF!),"")</f>
        <v/>
      </c>
      <c r="CA80" s="331" t="str">
        <f>IF(COUNT(CA68,Z100)=2,ROUND(CA68*Z100/SUM(Z99:Z108),#REF!),"")</f>
        <v/>
      </c>
      <c r="CB80" s="331" t="str">
        <f>IF(COUNT(CB68,AA100)=2,ROUND(CB68*AA100/SUM(AA99:AA108),#REF!),"")</f>
        <v/>
      </c>
      <c r="CC80" s="331" t="str">
        <f>IF(COUNT(CC68,AB100)=2,ROUND(CC68*AB100/SUM(AB99:AB108),#REF!),"")</f>
        <v/>
      </c>
      <c r="CD80" s="331" t="str">
        <f>IF(COUNT(CD68,AC100)=2,ROUND(CD68*AC100/SUM(AC99:AC108),#REF!),"")</f>
        <v/>
      </c>
      <c r="CE80" s="331" t="str">
        <f>IF(COUNT(CE68,AD100)=2,ROUND(CE68*AD100/SUM(AD99:AD108),#REF!),"")</f>
        <v/>
      </c>
      <c r="CF80" s="331" t="str">
        <f>IF(COUNT(CF68,AE100)=2,ROUND(CF68*AE100/SUM(AE99:AE108),#REF!),"")</f>
        <v/>
      </c>
      <c r="CG80" s="331" t="str">
        <f>IF(COUNT(CG68,AF100)=2,ROUND(CG68*AF100/SUM(AF99:AF108),#REF!),"")</f>
        <v/>
      </c>
      <c r="CH80" s="563" t="s">
        <v>214</v>
      </c>
      <c r="CI80" s="563"/>
      <c r="CJ80" s="563"/>
      <c r="CK80" s="563"/>
      <c r="CL80" s="563"/>
      <c r="CM80" s="563"/>
      <c r="CN80" s="563"/>
      <c r="CO80" s="563"/>
      <c r="CP80" s="563"/>
      <c r="CQ80" s="563"/>
    </row>
    <row r="81" spans="3:111" s="243" customFormat="1" ht="13.5" customHeight="1">
      <c r="C81" s="604" t="e">
        <f>DATE(#REF!+4,1,1)</f>
        <v>#REF!</v>
      </c>
      <c r="D81" s="605"/>
      <c r="E81" s="613" t="s">
        <v>275</v>
      </c>
      <c r="F81" s="614"/>
      <c r="G81" s="615"/>
      <c r="H81" s="256"/>
      <c r="I81" s="256"/>
      <c r="J81" s="256"/>
      <c r="K81" s="256"/>
      <c r="L81" s="256"/>
      <c r="M81" s="256"/>
      <c r="N81" s="256"/>
      <c r="O81" s="256"/>
      <c r="P81" s="256"/>
      <c r="Q81" s="256"/>
      <c r="R81" s="256"/>
      <c r="S81" s="256"/>
      <c r="T81" s="255"/>
      <c r="U81" s="613" t="s">
        <v>210</v>
      </c>
      <c r="V81" s="614"/>
      <c r="W81" s="614"/>
      <c r="X81" s="615"/>
      <c r="Y81" s="616" t="str">
        <f>IF(COUNT(S81)=0,"",ROUND(S81,#REF!))</f>
        <v/>
      </c>
      <c r="Z81" s="617"/>
      <c r="AA81" s="257"/>
      <c r="AB81" s="257"/>
      <c r="AC81" s="257"/>
      <c r="AD81" s="604" t="e">
        <f>DATE(#REF!+4,1,1)</f>
        <v>#REF!</v>
      </c>
      <c r="AE81" s="605"/>
      <c r="AF81" s="613" t="s">
        <v>198</v>
      </c>
      <c r="AG81" s="614"/>
      <c r="AH81" s="615"/>
      <c r="AI81" s="258" t="str">
        <f>IF(COUNT(S79,H81)&lt;&gt;2,"",ROUND(MIN(S79,H81)*H68,#REF!))</f>
        <v/>
      </c>
      <c r="AJ81" s="258" t="str">
        <f>IF(COUNT(H81,I81)&lt;&gt;2,"",ROUND(MIN(H81,I81)*I68,#REF!))</f>
        <v/>
      </c>
      <c r="AK81" s="258" t="str">
        <f>IF(COUNT(I81,J81)&lt;&gt;2,"",ROUND(MIN(I81,J81)*J68,#REF!))</f>
        <v/>
      </c>
      <c r="AL81" s="258" t="str">
        <f>IF(COUNT(J81,K81)&lt;&gt;2,"",ROUND(MIN(J81,K81)*K68,#REF!))</f>
        <v/>
      </c>
      <c r="AM81" s="258" t="str">
        <f>IF(COUNT(K81,L81)&lt;&gt;2,"",ROUND(MIN(K81,L81)*L68,#REF!))</f>
        <v/>
      </c>
      <c r="AN81" s="258" t="str">
        <f>IF(COUNT(L81,M81)&lt;&gt;2,"",ROUND(MIN(L81,M81)*M68,#REF!))</f>
        <v/>
      </c>
      <c r="AO81" s="258" t="str">
        <f>IF(COUNT(M81,N81)&lt;&gt;2,"",ROUND(MIN(M81,N81)*N68,#REF!))</f>
        <v/>
      </c>
      <c r="AP81" s="258" t="str">
        <f>IF(COUNT(N81,O81)&lt;&gt;2,"",ROUND(MIN(N81,O81)*O68,#REF!))</f>
        <v/>
      </c>
      <c r="AQ81" s="258" t="str">
        <f>IF(COUNT(O81,P81)&lt;&gt;2,"",ROUND(MIN(O81,P81)*P68,#REF!))</f>
        <v/>
      </c>
      <c r="AR81" s="258" t="str">
        <f>IF(COUNT(P81,Q81)&lt;&gt;2,"",ROUND(MIN(P81,Q81)*Q68,#REF!))</f>
        <v/>
      </c>
      <c r="AS81" s="258" t="str">
        <f>IF(COUNT(Q81,R81)&lt;&gt;2,"",ROUND(MIN(Q81,R81)*R68,#REF!))</f>
        <v/>
      </c>
      <c r="AT81" s="258" t="str">
        <f>IF(COUNT(R81,S81)&lt;&gt;2,"",ROUND(MIN(R81,S81)*S68,#REF!))</f>
        <v/>
      </c>
      <c r="AU81" s="255"/>
      <c r="AX81" s="569"/>
      <c r="AY81" s="569"/>
      <c r="AZ81" s="588"/>
      <c r="BA81" s="590"/>
      <c r="BB81" s="590"/>
      <c r="BC81" s="590"/>
      <c r="BD81" s="588"/>
      <c r="BE81" s="583"/>
      <c r="BF81" s="584"/>
      <c r="BG81" s="259"/>
      <c r="BH81" s="259"/>
      <c r="BI81" s="259"/>
      <c r="BJ81" s="259"/>
      <c r="BK81" s="259"/>
      <c r="BL81" s="259"/>
      <c r="BM81" s="259"/>
      <c r="BN81" s="259"/>
      <c r="BO81" s="259"/>
      <c r="BP81" s="259"/>
      <c r="BQ81" s="259"/>
      <c r="BR81" s="259"/>
      <c r="BS81" s="569"/>
      <c r="BT81" s="569"/>
      <c r="BU81" s="569"/>
      <c r="BV81" s="333" t="s">
        <v>172</v>
      </c>
      <c r="BW81" s="581"/>
      <c r="BX81" s="581"/>
      <c r="BY81" s="331" t="str">
        <f>IF(COUNT(BY69,X100)=2,ROUND(BY69*X100/SUM(X99:X108),#REF!),"")</f>
        <v/>
      </c>
      <c r="BZ81" s="331" t="str">
        <f>IF(COUNT(BZ69,Y100)=2,ROUND(BZ69*Y100/SUM(Y99:Y108),#REF!),"")</f>
        <v/>
      </c>
      <c r="CA81" s="331" t="str">
        <f>IF(COUNT(CA69,Z100)=2,ROUND(CA69*Z100/SUM(Z99:Z108),#REF!),"")</f>
        <v/>
      </c>
      <c r="CB81" s="331" t="str">
        <f>IF(COUNT(CB69,AA100)=2,ROUND(CB69*AA100/SUM(AA99:AA108),#REF!),"")</f>
        <v/>
      </c>
      <c r="CC81" s="331" t="str">
        <f>IF(COUNT(CC69,AB100)=2,ROUND(CC69*AB100/SUM(AB99:AB108),#REF!),"")</f>
        <v/>
      </c>
      <c r="CD81" s="331" t="str">
        <f>IF(COUNT(CD69,AC100)=2,ROUND(CD69*AC100/SUM(AC99:AC108),#REF!),"")</f>
        <v/>
      </c>
      <c r="CE81" s="331" t="str">
        <f>IF(COUNT(CE69,AD100)=2,ROUND(CE69*AD100/SUM(AD99:AD108),#REF!),"")</f>
        <v/>
      </c>
      <c r="CF81" s="331" t="str">
        <f>IF(COUNT(CF69,AE100)=2,ROUND(CF69*AE100/SUM(AE99:AE108),#REF!),"")</f>
        <v/>
      </c>
      <c r="CG81" s="331" t="str">
        <f>IF(COUNT(CG69,AF100)=2,ROUND(CG69*AF100/SUM(AF99:AF108),#REF!),"")</f>
        <v/>
      </c>
      <c r="CH81" s="564" t="str">
        <f>IF(CH80="","",CH80)</f>
        <v>太陽光（全量）</v>
      </c>
      <c r="CI81" s="564"/>
      <c r="CJ81" s="564"/>
      <c r="CK81" s="564"/>
      <c r="CL81" s="564"/>
      <c r="CM81" s="564"/>
      <c r="CN81" s="564"/>
      <c r="CO81" s="564"/>
      <c r="CP81" s="564"/>
      <c r="CQ81" s="564"/>
      <c r="CT81" s="238" t="s">
        <v>259</v>
      </c>
    </row>
    <row r="82" spans="3:111" s="243" customFormat="1" ht="13.5" customHeight="1">
      <c r="C82" s="606"/>
      <c r="D82" s="607"/>
      <c r="E82" s="608" t="s">
        <v>212</v>
      </c>
      <c r="F82" s="609"/>
      <c r="G82" s="610"/>
      <c r="H82" s="261"/>
      <c r="I82" s="261"/>
      <c r="J82" s="261"/>
      <c r="K82" s="261"/>
      <c r="L82" s="261"/>
      <c r="M82" s="261"/>
      <c r="N82" s="261"/>
      <c r="O82" s="261"/>
      <c r="P82" s="261"/>
      <c r="Q82" s="261"/>
      <c r="R82" s="261"/>
      <c r="S82" s="261"/>
      <c r="T82" s="262" t="str">
        <f>IF(COUNT(H82:S82)=0,"",SUMPRODUCT(ROUND(H82:S82,#REF!)))</f>
        <v/>
      </c>
      <c r="U82" s="608" t="s">
        <v>211</v>
      </c>
      <c r="V82" s="609"/>
      <c r="W82" s="609"/>
      <c r="X82" s="610"/>
      <c r="Y82" s="611" t="str">
        <f>IF(COUNT(T82)=0,"",T82)</f>
        <v/>
      </c>
      <c r="Z82" s="612"/>
      <c r="AA82" s="257"/>
      <c r="AB82" s="257"/>
      <c r="AC82" s="257"/>
      <c r="AD82" s="606"/>
      <c r="AE82" s="607"/>
      <c r="AF82" s="608" t="s">
        <v>199</v>
      </c>
      <c r="AG82" s="609"/>
      <c r="AH82" s="610"/>
      <c r="AI82" s="264" t="str">
        <f t="shared" ref="AI82:AT82" si="9">IF(COUNT(H81:H82)=0,"",ROUND(H82/(H81*24*AI68/1000),3))</f>
        <v/>
      </c>
      <c r="AJ82" s="264" t="str">
        <f t="shared" si="9"/>
        <v/>
      </c>
      <c r="AK82" s="264" t="str">
        <f t="shared" si="9"/>
        <v/>
      </c>
      <c r="AL82" s="264" t="str">
        <f t="shared" si="9"/>
        <v/>
      </c>
      <c r="AM82" s="264" t="str">
        <f t="shared" si="9"/>
        <v/>
      </c>
      <c r="AN82" s="264" t="str">
        <f t="shared" si="9"/>
        <v/>
      </c>
      <c r="AO82" s="264" t="str">
        <f t="shared" si="9"/>
        <v/>
      </c>
      <c r="AP82" s="264" t="str">
        <f t="shared" si="9"/>
        <v/>
      </c>
      <c r="AQ82" s="264" t="str">
        <f t="shared" si="9"/>
        <v/>
      </c>
      <c r="AR82" s="264" t="str">
        <f t="shared" si="9"/>
        <v/>
      </c>
      <c r="AS82" s="264" t="str">
        <f t="shared" si="9"/>
        <v/>
      </c>
      <c r="AT82" s="264" t="str">
        <f t="shared" si="9"/>
        <v/>
      </c>
      <c r="AU82" s="265" t="str">
        <f>IF(COUNT(AI82:AT82)=0,"",AVERAGE(AI82:AT82))</f>
        <v/>
      </c>
      <c r="AX82" s="569"/>
      <c r="AY82" s="569"/>
      <c r="AZ82" s="589"/>
      <c r="BA82" s="590"/>
      <c r="BB82" s="590"/>
      <c r="BC82" s="590"/>
      <c r="BD82" s="589"/>
      <c r="BE82" s="585" t="e">
        <f>IF(#REF!="発電事業者","月間送電電力量（GWh）","月間受電電力量（GWh）")</f>
        <v>#REF!</v>
      </c>
      <c r="BF82" s="586"/>
      <c r="BG82" s="331" t="str">
        <f>IF(COUNT(BG70,L100)=2,ROUND(BG70*L100/SUM(L99:L108),#REF!),"")</f>
        <v/>
      </c>
      <c r="BH82" s="331" t="str">
        <f>IF(COUNT(BH70,M100)=2,ROUND(BH70*M100/SUM(M99:M108),#REF!),"")</f>
        <v/>
      </c>
      <c r="BI82" s="331" t="str">
        <f>IF(COUNT(BI70,N100)=2,ROUND(BI70*N100/SUM(N99:N108),#REF!),"")</f>
        <v/>
      </c>
      <c r="BJ82" s="331" t="str">
        <f>IF(COUNT(BJ70,O100)=2,ROUND(BJ70*O100/SUM(O99:O108),#REF!),"")</f>
        <v/>
      </c>
      <c r="BK82" s="331" t="str">
        <f>IF(COUNT(BK70,P100)=2,ROUND(BK70*P100/SUM(P99:P108),#REF!),"")</f>
        <v/>
      </c>
      <c r="BL82" s="331" t="str">
        <f>IF(COUNT(BL70,Q100)=2,ROUND(BL70*Q100/SUM(Q99:Q108),#REF!),"")</f>
        <v/>
      </c>
      <c r="BM82" s="331" t="str">
        <f>IF(COUNT(BM70,R100)=2,ROUND(BM70*R100/SUM(R99:R108),#REF!),"")</f>
        <v/>
      </c>
      <c r="BN82" s="331" t="str">
        <f>IF(COUNT(BN70,S100)=2,ROUND(BN70*S100/SUM(S99:S108),#REF!),"")</f>
        <v/>
      </c>
      <c r="BO82" s="331" t="str">
        <f>IF(COUNT(BO70,T100)=2,ROUND(BO70*T100/SUM(T99:T108),#REF!),"")</f>
        <v/>
      </c>
      <c r="BP82" s="331" t="str">
        <f>IF(COUNT(BP70,U100)=2,ROUND(BP70*U100/SUM(U99:U108),#REF!),"")</f>
        <v/>
      </c>
      <c r="BQ82" s="331" t="str">
        <f>IF(COUNT(BQ70,V100)=2,ROUND(BQ70*V100/SUM(V99:V108),#REF!),"")</f>
        <v/>
      </c>
      <c r="BR82" s="331" t="str">
        <f>IF(COUNT(BR70,W100)=2,ROUND(BR70*W100/SUM(W99:W108),#REF!),"")</f>
        <v/>
      </c>
      <c r="BS82" s="569" t="e">
        <f>IF(#REF!="発電事業者","年間送電電力量（GWh）","年間受電電力量（GWh）")</f>
        <v>#REF!</v>
      </c>
      <c r="BT82" s="569"/>
      <c r="BU82" s="569"/>
      <c r="BV82" s="333" t="s">
        <v>25</v>
      </c>
      <c r="BW82" s="582"/>
      <c r="BX82" s="582"/>
      <c r="BY82" s="331" t="str">
        <f>IF(COUNT(BY70,X100)=2,ROUND(BY70*X100/SUM(X99:X108),#REF!),"")</f>
        <v/>
      </c>
      <c r="BZ82" s="331" t="str">
        <f>IF(COUNT(BZ70,Y100)=2,ROUND(BZ70*Y100/SUM(Y99:Y108),#REF!),"")</f>
        <v/>
      </c>
      <c r="CA82" s="331" t="str">
        <f>IF(COUNT(CA70,Z100)=2,ROUND(CA70*Z100/SUM(Z99:Z108),#REF!),"")</f>
        <v/>
      </c>
      <c r="CB82" s="331" t="str">
        <f>IF(COUNT(CB70,AA100)=2,ROUND(CB70*AA100/SUM(AA99:AA108),#REF!),"")</f>
        <v/>
      </c>
      <c r="CC82" s="331" t="str">
        <f>IF(COUNT(CC70,AB100)=2,ROUND(CC70*AB100/SUM(AB99:AB108),#REF!),"")</f>
        <v/>
      </c>
      <c r="CD82" s="331" t="str">
        <f>IF(COUNT(CD70,AC100)=2,ROUND(CD70*AC100/SUM(AC99:AC108),#REF!),"")</f>
        <v/>
      </c>
      <c r="CE82" s="331" t="str">
        <f>IF(COUNT(CE70,AD100)=2,ROUND(CE70*AD100/SUM(AD99:AD108),#REF!),"")</f>
        <v/>
      </c>
      <c r="CF82" s="331" t="str">
        <f>IF(COUNT(CF70,AE100)=2,ROUND(CF70*AE100/SUM(AE99:AE108),#REF!),"")</f>
        <v/>
      </c>
      <c r="CG82" s="331" t="str">
        <f>IF(COUNT(CG70,AF100)=2,ROUND(CG70*AF100/SUM(AF99:AF108),#REF!),"")</f>
        <v/>
      </c>
      <c r="CH82" s="565" t="str">
        <f>IF(COUNTA(AG100)=0,"",AG100)</f>
        <v/>
      </c>
      <c r="CI82" s="565"/>
      <c r="CJ82" s="565"/>
      <c r="CK82" s="565"/>
      <c r="CL82" s="565"/>
      <c r="CM82" s="565"/>
      <c r="CN82" s="565"/>
      <c r="CO82" s="565"/>
      <c r="CP82" s="565"/>
      <c r="CQ82" s="565"/>
      <c r="CT82" s="660"/>
      <c r="CU82" s="598"/>
      <c r="CV82" s="594" t="str">
        <f>$H$66</f>
        <v>太陽光（全量）</v>
      </c>
      <c r="CW82" s="594"/>
      <c r="CX82" s="594"/>
      <c r="CY82" s="594"/>
      <c r="CZ82" s="594"/>
      <c r="DA82" s="594"/>
      <c r="DB82" s="594"/>
      <c r="DC82" s="594"/>
      <c r="DD82" s="594"/>
      <c r="DE82" s="594"/>
      <c r="DF82" s="594"/>
      <c r="DG82" s="594"/>
    </row>
    <row r="83" spans="3:111" s="243" customFormat="1" ht="13.5" customHeight="1">
      <c r="C83" s="604" t="e">
        <f>DATE(#REF!+5,1,1)</f>
        <v>#REF!</v>
      </c>
      <c r="D83" s="605"/>
      <c r="E83" s="613" t="s">
        <v>275</v>
      </c>
      <c r="F83" s="614"/>
      <c r="G83" s="615"/>
      <c r="H83" s="256"/>
      <c r="I83" s="256"/>
      <c r="J83" s="256"/>
      <c r="K83" s="256"/>
      <c r="L83" s="256"/>
      <c r="M83" s="256"/>
      <c r="N83" s="256"/>
      <c r="O83" s="256"/>
      <c r="P83" s="256"/>
      <c r="Q83" s="256"/>
      <c r="R83" s="256"/>
      <c r="S83" s="256"/>
      <c r="T83" s="255"/>
      <c r="U83" s="618"/>
      <c r="V83" s="619"/>
      <c r="W83" s="619"/>
      <c r="X83" s="619"/>
      <c r="Y83" s="619"/>
      <c r="Z83" s="620"/>
      <c r="AA83" s="257"/>
      <c r="AB83" s="257"/>
      <c r="AC83" s="257"/>
      <c r="AD83" s="604" t="e">
        <f>DATE(#REF!+5,1,1)</f>
        <v>#REF!</v>
      </c>
      <c r="AE83" s="605"/>
      <c r="AF83" s="613" t="s">
        <v>198</v>
      </c>
      <c r="AG83" s="614"/>
      <c r="AH83" s="615"/>
      <c r="AI83" s="258" t="str">
        <f>IF(COUNT(S81,H83)&lt;&gt;2,"",ROUND(MIN(S81,H83)*H68,#REF!))</f>
        <v/>
      </c>
      <c r="AJ83" s="258" t="str">
        <f>IF(COUNT(H83,I83)&lt;&gt;2,"",ROUND(MIN(H83,I83)*I68,#REF!))</f>
        <v/>
      </c>
      <c r="AK83" s="258" t="str">
        <f>IF(COUNT(I83,J83)&lt;&gt;2,"",ROUND(MIN(I83,J83)*J68,#REF!))</f>
        <v/>
      </c>
      <c r="AL83" s="258" t="str">
        <f>IF(COUNT(J83,K83)&lt;&gt;2,"",ROUND(MIN(J83,K83)*K68,#REF!))</f>
        <v/>
      </c>
      <c r="AM83" s="258" t="str">
        <f>IF(COUNT(K83,L83)&lt;&gt;2,"",ROUND(MIN(K83,L83)*L68,#REF!))</f>
        <v/>
      </c>
      <c r="AN83" s="258" t="str">
        <f>IF(COUNT(L83,M83)&lt;&gt;2,"",ROUND(MIN(L83,M83)*M68,#REF!))</f>
        <v/>
      </c>
      <c r="AO83" s="258" t="str">
        <f>IF(COUNT(M83,N83)&lt;&gt;2,"",ROUND(MIN(M83,N83)*N68,#REF!))</f>
        <v/>
      </c>
      <c r="AP83" s="258" t="str">
        <f>IF(COUNT(N83,O83)&lt;&gt;2,"",ROUND(MIN(N83,O83)*O68,#REF!))</f>
        <v/>
      </c>
      <c r="AQ83" s="258" t="str">
        <f>IF(COUNT(O83,P83)&lt;&gt;2,"",ROUND(MIN(O83,P83)*P68,#REF!))</f>
        <v/>
      </c>
      <c r="AR83" s="258" t="str">
        <f>IF(COUNT(P83,Q83)&lt;&gt;2,"",ROUND(MIN(P83,Q83)*Q68,#REF!))</f>
        <v/>
      </c>
      <c r="AS83" s="258" t="str">
        <f>IF(COUNT(Q83,R83)&lt;&gt;2,"",ROUND(MIN(Q83,R83)*R68,#REF!))</f>
        <v/>
      </c>
      <c r="AT83" s="258" t="str">
        <f>IF(COUNT(R83,S83)&lt;&gt;2,"",ROUND(MIN(R83,S83)*S68,#REF!))</f>
        <v/>
      </c>
      <c r="AU83" s="255"/>
      <c r="AX83" s="569" t="str">
        <f>IF(C101="","",C101)</f>
        <v/>
      </c>
      <c r="AY83" s="569"/>
      <c r="AZ83" s="587" t="str">
        <f>IF(E101="","",E101)</f>
        <v/>
      </c>
      <c r="BA83" s="590" t="str">
        <f ca="1">IF(F101="","",F101)</f>
        <v/>
      </c>
      <c r="BB83" s="590"/>
      <c r="BC83" s="590"/>
      <c r="BD83" s="587" t="str">
        <f>IF(I101="","",I101)</f>
        <v/>
      </c>
      <c r="BE83" s="578" t="e">
        <f>IF(#REF!="発電事業者","送電電力（MW）","受電電力（MW）")</f>
        <v>#REF!</v>
      </c>
      <c r="BF83" s="579"/>
      <c r="BG83" s="331" t="str">
        <f>IF(COUNT(BG68,L101)=2,ROUND(BG68*L101/SUM(L99:L108),#REF!),"")</f>
        <v/>
      </c>
      <c r="BH83" s="331" t="str">
        <f>IF(COUNT(BH68,M101)=2,ROUND(BH68*M101/SUM(M99:M108),#REF!),"")</f>
        <v/>
      </c>
      <c r="BI83" s="331" t="str">
        <f>IF(COUNT(BI68,N101)=2,ROUND(BI68*N101/SUM(N99:N108),#REF!),"")</f>
        <v/>
      </c>
      <c r="BJ83" s="331" t="str">
        <f>IF(COUNT(BJ68,O101)=2,ROUND(BJ68*O101/SUM(O99:O108),#REF!),"")</f>
        <v/>
      </c>
      <c r="BK83" s="331" t="str">
        <f>IF(COUNT(BK68,P101)=2,ROUND(BK68*P101/SUM(P99:P108),#REF!),"")</f>
        <v/>
      </c>
      <c r="BL83" s="331" t="str">
        <f>IF(COUNT(BL68,Q101)=2,ROUND(BL68*Q101/SUM(Q99:Q108),#REF!),"")</f>
        <v/>
      </c>
      <c r="BM83" s="331" t="str">
        <f>IF(COUNT(BM68,R101)=2,ROUND(BM68*R101/SUM(R99:R108),#REF!),"")</f>
        <v/>
      </c>
      <c r="BN83" s="331" t="str">
        <f>IF(COUNT(BN68,S101)=2,ROUND(BN68*S101/SUM(S99:S108),#REF!),"")</f>
        <v/>
      </c>
      <c r="BO83" s="331" t="str">
        <f>IF(COUNT(BO68,T101)=2,ROUND(BO68*T101/SUM(T99:T108),#REF!),"")</f>
        <v/>
      </c>
      <c r="BP83" s="331" t="str">
        <f>IF(COUNT(BP68,U101)=2,ROUND(BP68*U101/SUM(U99:U108),#REF!),"")</f>
        <v/>
      </c>
      <c r="BQ83" s="331" t="str">
        <f>IF(COUNT(BQ68,V101)=2,ROUND(BQ68*V101/SUM(V99:V108),#REF!),"")</f>
        <v/>
      </c>
      <c r="BR83" s="331" t="str">
        <f>IF(COUNT(BR68,W101)=2,ROUND(BR68*W101/SUM(W99:W108),#REF!),"")</f>
        <v/>
      </c>
      <c r="BS83" s="569" t="e">
        <f>IF(#REF!="発電事業者","送電電力（MW）","受電電力（MW）")</f>
        <v>#REF!</v>
      </c>
      <c r="BT83" s="569"/>
      <c r="BU83" s="569"/>
      <c r="BV83" s="333" t="s">
        <v>171</v>
      </c>
      <c r="BW83" s="580"/>
      <c r="BX83" s="580"/>
      <c r="BY83" s="331" t="str">
        <f>IF(COUNT(BY68,X101)=2,ROUND(BY68*X101/SUM(X99:X108),#REF!),"")</f>
        <v/>
      </c>
      <c r="BZ83" s="331" t="str">
        <f>IF(COUNT(BZ68,Y101)=2,ROUND(BZ68*Y101/SUM(Y99:Y108),#REF!),"")</f>
        <v/>
      </c>
      <c r="CA83" s="331" t="str">
        <f>IF(COUNT(CA68,Z101)=2,ROUND(CA68*Z101/SUM(Z99:Z108),#REF!),"")</f>
        <v/>
      </c>
      <c r="CB83" s="331" t="str">
        <f>IF(COUNT(CB68,AA101)=2,ROUND(CB68*AA101/SUM(AA99:AA108),#REF!),"")</f>
        <v/>
      </c>
      <c r="CC83" s="331" t="str">
        <f>IF(COUNT(CC68,AB101)=2,ROUND(CC68*AB101/SUM(AB99:AB108),#REF!),"")</f>
        <v/>
      </c>
      <c r="CD83" s="331" t="str">
        <f>IF(COUNT(CD68,AC101)=2,ROUND(CD68*AC101/SUM(AC99:AC108),#REF!),"")</f>
        <v/>
      </c>
      <c r="CE83" s="331" t="str">
        <f>IF(COUNT(CE68,AD101)=2,ROUND(CE68*AD101/SUM(AD99:AD108),#REF!),"")</f>
        <v/>
      </c>
      <c r="CF83" s="331" t="str">
        <f>IF(COUNT(CF68,AE101)=2,ROUND(CF68*AE101/SUM(AE99:AE108),#REF!),"")</f>
        <v/>
      </c>
      <c r="CG83" s="331" t="str">
        <f>IF(COUNT(CG68,AF101)=2,ROUND(CG68*AF101/SUM(AF99:AF108),#REF!),"")</f>
        <v/>
      </c>
      <c r="CH83" s="563" t="s">
        <v>214</v>
      </c>
      <c r="CI83" s="563"/>
      <c r="CJ83" s="563"/>
      <c r="CK83" s="563"/>
      <c r="CL83" s="563"/>
      <c r="CM83" s="563"/>
      <c r="CN83" s="563"/>
      <c r="CO83" s="563"/>
      <c r="CP83" s="563"/>
      <c r="CQ83" s="563"/>
      <c r="CT83" s="599"/>
      <c r="CU83" s="600"/>
      <c r="CV83" s="247" t="s">
        <v>194</v>
      </c>
      <c r="CW83" s="247" t="s">
        <v>195</v>
      </c>
      <c r="CX83" s="247" t="s">
        <v>161</v>
      </c>
      <c r="CY83" s="247" t="s">
        <v>162</v>
      </c>
      <c r="CZ83" s="247" t="s">
        <v>163</v>
      </c>
      <c r="DA83" s="247" t="s">
        <v>164</v>
      </c>
      <c r="DB83" s="247" t="s">
        <v>165</v>
      </c>
      <c r="DC83" s="247" t="s">
        <v>166</v>
      </c>
      <c r="DD83" s="247" t="s">
        <v>167</v>
      </c>
      <c r="DE83" s="247" t="s">
        <v>168</v>
      </c>
      <c r="DF83" s="247" t="s">
        <v>169</v>
      </c>
      <c r="DG83" s="247" t="s">
        <v>170</v>
      </c>
    </row>
    <row r="84" spans="3:111" s="243" customFormat="1" ht="13.5" customHeight="1">
      <c r="C84" s="606"/>
      <c r="D84" s="607"/>
      <c r="E84" s="608" t="s">
        <v>212</v>
      </c>
      <c r="F84" s="609"/>
      <c r="G84" s="610"/>
      <c r="H84" s="261"/>
      <c r="I84" s="261"/>
      <c r="J84" s="261"/>
      <c r="K84" s="261"/>
      <c r="L84" s="261"/>
      <c r="M84" s="261"/>
      <c r="N84" s="261"/>
      <c r="O84" s="261"/>
      <c r="P84" s="261"/>
      <c r="Q84" s="261"/>
      <c r="R84" s="261"/>
      <c r="S84" s="261"/>
      <c r="T84" s="262" t="str">
        <f>IF(COUNT(H84:S84)=0,"",SUMPRODUCT(ROUND(H84:S84,#REF!)))</f>
        <v/>
      </c>
      <c r="U84" s="621"/>
      <c r="V84" s="622"/>
      <c r="W84" s="622"/>
      <c r="X84" s="622"/>
      <c r="Y84" s="622"/>
      <c r="Z84" s="623"/>
      <c r="AA84" s="257"/>
      <c r="AB84" s="257"/>
      <c r="AC84" s="257"/>
      <c r="AD84" s="606"/>
      <c r="AE84" s="607"/>
      <c r="AF84" s="608" t="s">
        <v>199</v>
      </c>
      <c r="AG84" s="609"/>
      <c r="AH84" s="610"/>
      <c r="AI84" s="264" t="str">
        <f t="shared" ref="AI84:AT84" si="10">IF(COUNT(H83:H84)=0,"",ROUND(H84/(H83*24*AI68/1000),3))</f>
        <v/>
      </c>
      <c r="AJ84" s="264" t="str">
        <f t="shared" si="10"/>
        <v/>
      </c>
      <c r="AK84" s="264" t="str">
        <f t="shared" si="10"/>
        <v/>
      </c>
      <c r="AL84" s="264" t="str">
        <f t="shared" si="10"/>
        <v/>
      </c>
      <c r="AM84" s="264" t="str">
        <f t="shared" si="10"/>
        <v/>
      </c>
      <c r="AN84" s="264" t="str">
        <f t="shared" si="10"/>
        <v/>
      </c>
      <c r="AO84" s="264" t="str">
        <f t="shared" si="10"/>
        <v/>
      </c>
      <c r="AP84" s="264" t="str">
        <f t="shared" si="10"/>
        <v/>
      </c>
      <c r="AQ84" s="264" t="str">
        <f t="shared" si="10"/>
        <v/>
      </c>
      <c r="AR84" s="264" t="str">
        <f t="shared" si="10"/>
        <v/>
      </c>
      <c r="AS84" s="264" t="str">
        <f t="shared" si="10"/>
        <v/>
      </c>
      <c r="AT84" s="264" t="str">
        <f t="shared" si="10"/>
        <v/>
      </c>
      <c r="AU84" s="265" t="str">
        <f>IF(COUNT(AI84:AT84)=0,"",AVERAGE(AI84:AT84))</f>
        <v/>
      </c>
      <c r="AX84" s="569"/>
      <c r="AY84" s="569"/>
      <c r="AZ84" s="588"/>
      <c r="BA84" s="590"/>
      <c r="BB84" s="590"/>
      <c r="BC84" s="590"/>
      <c r="BD84" s="588"/>
      <c r="BE84" s="583"/>
      <c r="BF84" s="584"/>
      <c r="BG84" s="259"/>
      <c r="BH84" s="259"/>
      <c r="BI84" s="259"/>
      <c r="BJ84" s="259"/>
      <c r="BK84" s="259"/>
      <c r="BL84" s="259"/>
      <c r="BM84" s="259"/>
      <c r="BN84" s="259"/>
      <c r="BO84" s="259"/>
      <c r="BP84" s="259"/>
      <c r="BQ84" s="259"/>
      <c r="BR84" s="259"/>
      <c r="BS84" s="569"/>
      <c r="BT84" s="569"/>
      <c r="BU84" s="569"/>
      <c r="BV84" s="333" t="s">
        <v>172</v>
      </c>
      <c r="BW84" s="581"/>
      <c r="BX84" s="581"/>
      <c r="BY84" s="331" t="str">
        <f>IF(COUNT(BY69,X101)=2,ROUND(BY69*X101/SUM(X99:X108),#REF!),"")</f>
        <v/>
      </c>
      <c r="BZ84" s="331" t="str">
        <f>IF(COUNT(BZ69,Y101)=2,ROUND(BZ69*Y101/SUM(Y99:Y108),#REF!),"")</f>
        <v/>
      </c>
      <c r="CA84" s="331" t="str">
        <f>IF(COUNT(CA69,Z101)=2,ROUND(CA69*Z101/SUM(Z99:Z108),#REF!),"")</f>
        <v/>
      </c>
      <c r="CB84" s="331" t="str">
        <f>IF(COUNT(CB69,AA101)=2,ROUND(CB69*AA101/SUM(AA99:AA108),#REF!),"")</f>
        <v/>
      </c>
      <c r="CC84" s="331" t="str">
        <f>IF(COUNT(CC69,AB101)=2,ROUND(CC69*AB101/SUM(AB99:AB108),#REF!),"")</f>
        <v/>
      </c>
      <c r="CD84" s="331" t="str">
        <f>IF(COUNT(CD69,AC101)=2,ROUND(CD69*AC101/SUM(AC99:AC108),#REF!),"")</f>
        <v/>
      </c>
      <c r="CE84" s="331" t="str">
        <f>IF(COUNT(CE69,AD101)=2,ROUND(CE69*AD101/SUM(AD99:AD108),#REF!),"")</f>
        <v/>
      </c>
      <c r="CF84" s="331" t="str">
        <f>IF(COUNT(CF69,AE101)=2,ROUND(CF69*AE101/SUM(AE99:AE108),#REF!),"")</f>
        <v/>
      </c>
      <c r="CG84" s="331" t="str">
        <f>IF(COUNT(CG69,AF101)=2,ROUND(CG69*AF101/SUM(AF99:AF108),#REF!),"")</f>
        <v/>
      </c>
      <c r="CH84" s="564" t="str">
        <f>IF(CH83="","",CH83)</f>
        <v>太陽光（全量）</v>
      </c>
      <c r="CI84" s="564"/>
      <c r="CJ84" s="564"/>
      <c r="CK84" s="564"/>
      <c r="CL84" s="564"/>
      <c r="CM84" s="564"/>
      <c r="CN84" s="564"/>
      <c r="CO84" s="564"/>
      <c r="CP84" s="564"/>
      <c r="CQ84" s="564"/>
      <c r="CT84" s="634" t="s">
        <v>122</v>
      </c>
      <c r="CU84" s="636"/>
      <c r="CV84" s="254">
        <v>0</v>
      </c>
      <c r="CW84" s="254">
        <v>0</v>
      </c>
      <c r="CX84" s="254">
        <v>8.4000000000000005E-2</v>
      </c>
      <c r="CY84" s="254">
        <v>8.1000000000000003E-2</v>
      </c>
      <c r="CZ84" s="254">
        <v>7.3999999999999996E-2</v>
      </c>
      <c r="DA84" s="254">
        <v>0</v>
      </c>
      <c r="DB84" s="254">
        <v>0</v>
      </c>
      <c r="DC84" s="254">
        <v>0</v>
      </c>
      <c r="DD84" s="254">
        <v>0</v>
      </c>
      <c r="DE84" s="254">
        <v>0</v>
      </c>
      <c r="DF84" s="254">
        <v>0</v>
      </c>
      <c r="DG84" s="254">
        <v>0</v>
      </c>
    </row>
    <row r="85" spans="3:111" s="243" customFormat="1" ht="13.5" customHeight="1">
      <c r="C85" s="604" t="e">
        <f>DATE(#REF!+6,1,1)</f>
        <v>#REF!</v>
      </c>
      <c r="D85" s="605"/>
      <c r="E85" s="613" t="s">
        <v>275</v>
      </c>
      <c r="F85" s="614"/>
      <c r="G85" s="615"/>
      <c r="H85" s="256"/>
      <c r="I85" s="256"/>
      <c r="J85" s="256"/>
      <c r="K85" s="256"/>
      <c r="L85" s="256"/>
      <c r="M85" s="256"/>
      <c r="N85" s="256"/>
      <c r="O85" s="256"/>
      <c r="P85" s="256"/>
      <c r="Q85" s="256"/>
      <c r="R85" s="256"/>
      <c r="S85" s="256"/>
      <c r="T85" s="255"/>
      <c r="U85" s="621"/>
      <c r="V85" s="622"/>
      <c r="W85" s="622"/>
      <c r="X85" s="622"/>
      <c r="Y85" s="622"/>
      <c r="Z85" s="623"/>
      <c r="AA85" s="257"/>
      <c r="AB85" s="257"/>
      <c r="AC85" s="257"/>
      <c r="AD85" s="604" t="e">
        <f>DATE(#REF!+6,1,1)</f>
        <v>#REF!</v>
      </c>
      <c r="AE85" s="605"/>
      <c r="AF85" s="613" t="s">
        <v>198</v>
      </c>
      <c r="AG85" s="614"/>
      <c r="AH85" s="615"/>
      <c r="AI85" s="258" t="str">
        <f>IF(COUNT(S83,H85)&lt;&gt;2,"",ROUND(MIN(S83,H85)*H68,#REF!))</f>
        <v/>
      </c>
      <c r="AJ85" s="258" t="str">
        <f>IF(COUNT(H85,I85)&lt;&gt;2,"",ROUND(MIN(H85,I85)*I68,#REF!))</f>
        <v/>
      </c>
      <c r="AK85" s="258" t="str">
        <f>IF(COUNT(I85,J85)&lt;&gt;2,"",ROUND(MIN(I85,J85)*J68,#REF!))</f>
        <v/>
      </c>
      <c r="AL85" s="258" t="str">
        <f>IF(COUNT(J85,K85)&lt;&gt;2,"",ROUND(MIN(J85,K85)*K68,#REF!))</f>
        <v/>
      </c>
      <c r="AM85" s="258" t="str">
        <f>IF(COUNT(K85,L85)&lt;&gt;2,"",ROUND(MIN(K85,L85)*L68,#REF!))</f>
        <v/>
      </c>
      <c r="AN85" s="258" t="str">
        <f>IF(COUNT(L85,M85)&lt;&gt;2,"",ROUND(MIN(L85,M85)*M68,#REF!))</f>
        <v/>
      </c>
      <c r="AO85" s="258" t="str">
        <f>IF(COUNT(M85,N85)&lt;&gt;2,"",ROUND(MIN(M85,N85)*N68,#REF!))</f>
        <v/>
      </c>
      <c r="AP85" s="258" t="str">
        <f>IF(COUNT(N85,O85)&lt;&gt;2,"",ROUND(MIN(N85,O85)*O68,#REF!))</f>
        <v/>
      </c>
      <c r="AQ85" s="258" t="str">
        <f>IF(COUNT(O85,P85)&lt;&gt;2,"",ROUND(MIN(O85,P85)*P68,#REF!))</f>
        <v/>
      </c>
      <c r="AR85" s="258" t="str">
        <f>IF(COUNT(P85,Q85)&lt;&gt;2,"",ROUND(MIN(P85,Q85)*Q68,#REF!))</f>
        <v/>
      </c>
      <c r="AS85" s="258" t="str">
        <f>IF(COUNT(Q85,R85)&lt;&gt;2,"",ROUND(MIN(Q85,R85)*R68,#REF!))</f>
        <v/>
      </c>
      <c r="AT85" s="258" t="str">
        <f>IF(COUNT(R85,S85)&lt;&gt;2,"",ROUND(MIN(R85,S85)*S68,#REF!))</f>
        <v/>
      </c>
      <c r="AU85" s="255"/>
      <c r="AX85" s="569"/>
      <c r="AY85" s="569"/>
      <c r="AZ85" s="589"/>
      <c r="BA85" s="590"/>
      <c r="BB85" s="590"/>
      <c r="BC85" s="590"/>
      <c r="BD85" s="589"/>
      <c r="BE85" s="585" t="e">
        <f>IF(#REF!="発電事業者","月間送電電力量（GWh）","月間受電電力量（GWh）")</f>
        <v>#REF!</v>
      </c>
      <c r="BF85" s="586"/>
      <c r="BG85" s="331" t="str">
        <f>IF(COUNT(BG70,L101)=2,ROUND(BG70*L101/SUM(L99:L108),#REF!),"")</f>
        <v/>
      </c>
      <c r="BH85" s="331" t="str">
        <f>IF(COUNT(BH70,M101)=2,ROUND(BH70*M101/SUM(M99:M108),#REF!),"")</f>
        <v/>
      </c>
      <c r="BI85" s="331" t="str">
        <f>IF(COUNT(BI70,N101)=2,ROUND(BI70*N101/SUM(N99:N108),#REF!),"")</f>
        <v/>
      </c>
      <c r="BJ85" s="331" t="str">
        <f>IF(COUNT(BJ70,O101)=2,ROUND(BJ70*O101/SUM(O99:O108),#REF!),"")</f>
        <v/>
      </c>
      <c r="BK85" s="331" t="str">
        <f>IF(COUNT(BK70,P101)=2,ROUND(BK70*P101/SUM(P99:P108),#REF!),"")</f>
        <v/>
      </c>
      <c r="BL85" s="331" t="str">
        <f>IF(COUNT(BL70,Q101)=2,ROUND(BL70*Q101/SUM(Q99:Q108),#REF!),"")</f>
        <v/>
      </c>
      <c r="BM85" s="331" t="str">
        <f>IF(COUNT(BM70,R101)=2,ROUND(BM70*R101/SUM(R99:R108),#REF!),"")</f>
        <v/>
      </c>
      <c r="BN85" s="331" t="str">
        <f>IF(COUNT(BN70,S101)=2,ROUND(BN70*S101/SUM(S99:S108),#REF!),"")</f>
        <v/>
      </c>
      <c r="BO85" s="331" t="str">
        <f>IF(COUNT(BO70,T101)=2,ROUND(BO70*T101/SUM(T99:T108),#REF!),"")</f>
        <v/>
      </c>
      <c r="BP85" s="331" t="str">
        <f>IF(COUNT(BP70,U101)=2,ROUND(BP70*U101/SUM(U99:U108),#REF!),"")</f>
        <v/>
      </c>
      <c r="BQ85" s="331" t="str">
        <f>IF(COUNT(BQ70,V101)=2,ROUND(BQ70*V101/SUM(V99:V108),#REF!),"")</f>
        <v/>
      </c>
      <c r="BR85" s="331" t="str">
        <f>IF(COUNT(BR70,W101)=2,ROUND(BR70*W101/SUM(W99:W108),#REF!),"")</f>
        <v/>
      </c>
      <c r="BS85" s="569" t="e">
        <f>IF(#REF!="発電事業者","年間送電電力量（GWh）","年間受電電力量（GWh）")</f>
        <v>#REF!</v>
      </c>
      <c r="BT85" s="569"/>
      <c r="BU85" s="569"/>
      <c r="BV85" s="333" t="s">
        <v>25</v>
      </c>
      <c r="BW85" s="582"/>
      <c r="BX85" s="582"/>
      <c r="BY85" s="331" t="str">
        <f>IF(COUNT(BY70,X101)=2,ROUND(BY70*X101/SUM(X99:X108),#REF!),"")</f>
        <v/>
      </c>
      <c r="BZ85" s="331" t="str">
        <f>IF(COUNT(BZ70,Y101)=2,ROUND(BZ70*Y101/SUM(Y99:Y108),#REF!),"")</f>
        <v/>
      </c>
      <c r="CA85" s="331" t="str">
        <f>IF(COUNT(CA70,Z101)=2,ROUND(CA70*Z101/SUM(Z99:Z108),#REF!),"")</f>
        <v/>
      </c>
      <c r="CB85" s="331" t="str">
        <f>IF(COUNT(CB70,AA101)=2,ROUND(CB70*AA101/SUM(AA99:AA108),#REF!),"")</f>
        <v/>
      </c>
      <c r="CC85" s="331" t="str">
        <f>IF(COUNT(CC70,AB101)=2,ROUND(CC70*AB101/SUM(AB99:AB108),#REF!),"")</f>
        <v/>
      </c>
      <c r="CD85" s="331" t="str">
        <f>IF(COUNT(CD70,AC101)=2,ROUND(CD70*AC101/SUM(AC99:AC108),#REF!),"")</f>
        <v/>
      </c>
      <c r="CE85" s="331" t="str">
        <f>IF(COUNT(CE70,AD101)=2,ROUND(CE70*AD101/SUM(AD99:AD108),#REF!),"")</f>
        <v/>
      </c>
      <c r="CF85" s="331" t="str">
        <f>IF(COUNT(CF70,AE101)=2,ROUND(CF70*AE101/SUM(AE99:AE108),#REF!),"")</f>
        <v/>
      </c>
      <c r="CG85" s="331" t="str">
        <f>IF(COUNT(CG70,AF101)=2,ROUND(CG70*AF101/SUM(AF99:AF108),#REF!),"")</f>
        <v/>
      </c>
      <c r="CH85" s="565" t="str">
        <f>IF(COUNTA(AG101)=0,"",AG101)</f>
        <v/>
      </c>
      <c r="CI85" s="565"/>
      <c r="CJ85" s="565"/>
      <c r="CK85" s="565"/>
      <c r="CL85" s="565"/>
      <c r="CM85" s="565"/>
      <c r="CN85" s="565"/>
      <c r="CO85" s="565"/>
      <c r="CP85" s="565"/>
      <c r="CQ85" s="565"/>
      <c r="CT85" s="634" t="s">
        <v>123</v>
      </c>
      <c r="CU85" s="636"/>
      <c r="CV85" s="254">
        <v>0</v>
      </c>
      <c r="CW85" s="254">
        <v>0.10299999999999999</v>
      </c>
      <c r="CX85" s="254">
        <v>0.14899999999999999</v>
      </c>
      <c r="CY85" s="254">
        <v>0.16300000000000001</v>
      </c>
      <c r="CZ85" s="254">
        <v>0.188</v>
      </c>
      <c r="DA85" s="254">
        <v>9.8000000000000004E-2</v>
      </c>
      <c r="DB85" s="254">
        <v>0</v>
      </c>
      <c r="DC85" s="254">
        <v>0</v>
      </c>
      <c r="DD85" s="254">
        <v>0</v>
      </c>
      <c r="DE85" s="254">
        <v>0</v>
      </c>
      <c r="DF85" s="254">
        <v>0</v>
      </c>
      <c r="DG85" s="254">
        <v>0</v>
      </c>
    </row>
    <row r="86" spans="3:111" s="243" customFormat="1" ht="13.5" customHeight="1">
      <c r="C86" s="606"/>
      <c r="D86" s="607"/>
      <c r="E86" s="608" t="s">
        <v>212</v>
      </c>
      <c r="F86" s="609"/>
      <c r="G86" s="610"/>
      <c r="H86" s="261"/>
      <c r="I86" s="261"/>
      <c r="J86" s="261"/>
      <c r="K86" s="261"/>
      <c r="L86" s="261"/>
      <c r="M86" s="261"/>
      <c r="N86" s="261"/>
      <c r="O86" s="261"/>
      <c r="P86" s="261"/>
      <c r="Q86" s="261"/>
      <c r="R86" s="261"/>
      <c r="S86" s="261"/>
      <c r="T86" s="262" t="str">
        <f>IF(COUNT(H86:S86)=0,"",SUMPRODUCT(ROUND(H86:S86,#REF!)))</f>
        <v/>
      </c>
      <c r="U86" s="621"/>
      <c r="V86" s="622"/>
      <c r="W86" s="622"/>
      <c r="X86" s="622"/>
      <c r="Y86" s="622"/>
      <c r="Z86" s="623"/>
      <c r="AA86" s="257"/>
      <c r="AB86" s="257"/>
      <c r="AC86" s="257"/>
      <c r="AD86" s="606"/>
      <c r="AE86" s="607"/>
      <c r="AF86" s="608" t="s">
        <v>199</v>
      </c>
      <c r="AG86" s="609"/>
      <c r="AH86" s="610"/>
      <c r="AI86" s="264" t="str">
        <f t="shared" ref="AI86:AT86" si="11">IF(COUNT(H85:H86)=0,"",ROUND(H86/(H85*24*AI68/1000),3))</f>
        <v/>
      </c>
      <c r="AJ86" s="264" t="str">
        <f t="shared" si="11"/>
        <v/>
      </c>
      <c r="AK86" s="264" t="str">
        <f t="shared" si="11"/>
        <v/>
      </c>
      <c r="AL86" s="264" t="str">
        <f t="shared" si="11"/>
        <v/>
      </c>
      <c r="AM86" s="264" t="str">
        <f t="shared" si="11"/>
        <v/>
      </c>
      <c r="AN86" s="264" t="str">
        <f t="shared" si="11"/>
        <v/>
      </c>
      <c r="AO86" s="264" t="str">
        <f t="shared" si="11"/>
        <v/>
      </c>
      <c r="AP86" s="264" t="str">
        <f t="shared" si="11"/>
        <v/>
      </c>
      <c r="AQ86" s="264" t="str">
        <f t="shared" si="11"/>
        <v/>
      </c>
      <c r="AR86" s="264" t="str">
        <f t="shared" si="11"/>
        <v/>
      </c>
      <c r="AS86" s="264" t="str">
        <f t="shared" si="11"/>
        <v/>
      </c>
      <c r="AT86" s="264" t="str">
        <f t="shared" si="11"/>
        <v/>
      </c>
      <c r="AU86" s="265" t="str">
        <f>IF(COUNT(AI86:AT86)=0,"",AVERAGE(AI86:AT86))</f>
        <v/>
      </c>
      <c r="AX86" s="569" t="str">
        <f>IF(C102="","",C102)</f>
        <v/>
      </c>
      <c r="AY86" s="569"/>
      <c r="AZ86" s="587" t="str">
        <f>IF(E102="","",E102)</f>
        <v/>
      </c>
      <c r="BA86" s="590" t="str">
        <f ca="1">IF(F102="","",F102)</f>
        <v/>
      </c>
      <c r="BB86" s="590"/>
      <c r="BC86" s="590"/>
      <c r="BD86" s="587" t="str">
        <f>IF(I102="","",I102)</f>
        <v/>
      </c>
      <c r="BE86" s="578" t="e">
        <f>IF(#REF!="発電事業者","送電電力（MW）","受電電力（MW）")</f>
        <v>#REF!</v>
      </c>
      <c r="BF86" s="579"/>
      <c r="BG86" s="331" t="str">
        <f>IF(COUNT(BG68,L102)=2,ROUND(BG68*L102/SUM(L99:L108),#REF!),"")</f>
        <v/>
      </c>
      <c r="BH86" s="331" t="str">
        <f>IF(COUNT(BH68,M102)=2,ROUND(BH68*M102/SUM(M99:M108),#REF!),"")</f>
        <v/>
      </c>
      <c r="BI86" s="331" t="str">
        <f>IF(COUNT(BI68,N102)=2,ROUND(BI68*N102/SUM(N99:N108),#REF!),"")</f>
        <v/>
      </c>
      <c r="BJ86" s="331" t="str">
        <f>IF(COUNT(BJ68,O102)=2,ROUND(BJ68*O102/SUM(O99:O108),#REF!),"")</f>
        <v/>
      </c>
      <c r="BK86" s="331" t="str">
        <f>IF(COUNT(BK68,P102)=2,ROUND(BK68*P102/SUM(P99:P108),#REF!),"")</f>
        <v/>
      </c>
      <c r="BL86" s="331" t="str">
        <f>IF(COUNT(BL68,Q102)=2,ROUND(BL68*Q102/SUM(Q99:Q108),#REF!),"")</f>
        <v/>
      </c>
      <c r="BM86" s="331" t="str">
        <f>IF(COUNT(BM68,R102)=2,ROUND(BM68*R102/SUM(R99:R108),#REF!),"")</f>
        <v/>
      </c>
      <c r="BN86" s="331" t="str">
        <f>IF(COUNT(BN68,S102)=2,ROUND(BN68*S102/SUM(S99:S108),#REF!),"")</f>
        <v/>
      </c>
      <c r="BO86" s="331" t="str">
        <f>IF(COUNT(BO68,T102)=2,ROUND(BO68*T102/SUM(T99:T108),#REF!),"")</f>
        <v/>
      </c>
      <c r="BP86" s="331" t="str">
        <f>IF(COUNT(BP68,U102)=2,ROUND(BP68*U102/SUM(U99:U108),#REF!),"")</f>
        <v/>
      </c>
      <c r="BQ86" s="331" t="str">
        <f>IF(COUNT(BQ68,V102)=2,ROUND(BQ68*V102/SUM(V99:V108),#REF!),"")</f>
        <v/>
      </c>
      <c r="BR86" s="331" t="str">
        <f>IF(COUNT(BR68,W102)=2,ROUND(BR68*W102/SUM(W99:W108),#REF!),"")</f>
        <v/>
      </c>
      <c r="BS86" s="569" t="e">
        <f>IF(#REF!="発電事業者","送電電力（MW）","受電電力（MW）")</f>
        <v>#REF!</v>
      </c>
      <c r="BT86" s="569"/>
      <c r="BU86" s="569"/>
      <c r="BV86" s="333" t="s">
        <v>171</v>
      </c>
      <c r="BW86" s="580"/>
      <c r="BX86" s="580"/>
      <c r="BY86" s="331" t="str">
        <f>IF(COUNT(BY68,X102)=2,ROUND(BY68*X102/SUM(X99:X108),#REF!),"")</f>
        <v/>
      </c>
      <c r="BZ86" s="331" t="str">
        <f>IF(COUNT(BZ68,Y102)=2,ROUND(BZ68*Y102/SUM(Y99:Y108),#REF!),"")</f>
        <v/>
      </c>
      <c r="CA86" s="331" t="str">
        <f>IF(COUNT(CA68,Z102)=2,ROUND(CA68*Z102/SUM(Z99:Z108),#REF!),"")</f>
        <v/>
      </c>
      <c r="CB86" s="331" t="str">
        <f>IF(COUNT(CB68,AA102)=2,ROUND(CB68*AA102/SUM(AA99:AA108),#REF!),"")</f>
        <v/>
      </c>
      <c r="CC86" s="331" t="str">
        <f>IF(COUNT(CC68,AB102)=2,ROUND(CC68*AB102/SUM(AB99:AB108),#REF!),"")</f>
        <v/>
      </c>
      <c r="CD86" s="331" t="str">
        <f>IF(COUNT(CD68,AC102)=2,ROUND(CD68*AC102/SUM(AC99:AC108),#REF!),"")</f>
        <v/>
      </c>
      <c r="CE86" s="331" t="str">
        <f>IF(COUNT(CE68,AD102)=2,ROUND(CE68*AD102/SUM(AD99:AD108),#REF!),"")</f>
        <v/>
      </c>
      <c r="CF86" s="331" t="str">
        <f>IF(COUNT(CF68,AE102)=2,ROUND(CF68*AE102/SUM(AE99:AE108),#REF!),"")</f>
        <v/>
      </c>
      <c r="CG86" s="331" t="str">
        <f>IF(COUNT(CG68,AF102)=2,ROUND(CG68*AF102/SUM(AF99:AF108),#REF!),"")</f>
        <v/>
      </c>
      <c r="CH86" s="563" t="s">
        <v>214</v>
      </c>
      <c r="CI86" s="563"/>
      <c r="CJ86" s="563"/>
      <c r="CK86" s="563"/>
      <c r="CL86" s="563"/>
      <c r="CM86" s="563"/>
      <c r="CN86" s="563"/>
      <c r="CO86" s="563"/>
      <c r="CP86" s="563"/>
      <c r="CQ86" s="563"/>
      <c r="CT86" s="634" t="s">
        <v>124</v>
      </c>
      <c r="CU86" s="636"/>
      <c r="CV86" s="254">
        <v>0</v>
      </c>
      <c r="CW86" s="254">
        <v>0.12109098873607364</v>
      </c>
      <c r="CX86" s="254">
        <v>0.12494863145708464</v>
      </c>
      <c r="CY86" s="254">
        <v>0.20816438283307881</v>
      </c>
      <c r="CZ86" s="254">
        <v>0.20816438283307881</v>
      </c>
      <c r="DA86" s="254">
        <v>0.13764288060533394</v>
      </c>
      <c r="DB86" s="254">
        <v>0</v>
      </c>
      <c r="DC86" s="254">
        <v>0</v>
      </c>
      <c r="DD86" s="254">
        <v>0</v>
      </c>
      <c r="DE86" s="254">
        <v>0</v>
      </c>
      <c r="DF86" s="254">
        <v>0</v>
      </c>
      <c r="DG86" s="254">
        <v>0</v>
      </c>
    </row>
    <row r="87" spans="3:111" s="243" customFormat="1" ht="13.5" customHeight="1">
      <c r="C87" s="604" t="e">
        <f>DATE(#REF!+7,1,1)</f>
        <v>#REF!</v>
      </c>
      <c r="D87" s="605"/>
      <c r="E87" s="613" t="s">
        <v>275</v>
      </c>
      <c r="F87" s="614"/>
      <c r="G87" s="615"/>
      <c r="H87" s="256"/>
      <c r="I87" s="256"/>
      <c r="J87" s="256"/>
      <c r="K87" s="256"/>
      <c r="L87" s="256"/>
      <c r="M87" s="256"/>
      <c r="N87" s="256"/>
      <c r="O87" s="256"/>
      <c r="P87" s="256"/>
      <c r="Q87" s="256"/>
      <c r="R87" s="256"/>
      <c r="S87" s="256"/>
      <c r="T87" s="255"/>
      <c r="U87" s="621"/>
      <c r="V87" s="622"/>
      <c r="W87" s="622"/>
      <c r="X87" s="622"/>
      <c r="Y87" s="622"/>
      <c r="Z87" s="623"/>
      <c r="AA87" s="257"/>
      <c r="AB87" s="257"/>
      <c r="AC87" s="257"/>
      <c r="AD87" s="604" t="e">
        <f>DATE(#REF!+7,1,1)</f>
        <v>#REF!</v>
      </c>
      <c r="AE87" s="605"/>
      <c r="AF87" s="613" t="s">
        <v>198</v>
      </c>
      <c r="AG87" s="614"/>
      <c r="AH87" s="615"/>
      <c r="AI87" s="258" t="str">
        <f>IF(COUNT(S85,H87)&lt;&gt;2,"",ROUND(MIN(S85,H87)*H68,#REF!))</f>
        <v/>
      </c>
      <c r="AJ87" s="258" t="str">
        <f>IF(COUNT(H87,I87)&lt;&gt;2,"",ROUND(MIN(H87,I87)*I68,#REF!))</f>
        <v/>
      </c>
      <c r="AK87" s="258" t="str">
        <f>IF(COUNT(I87,J87)&lt;&gt;2,"",ROUND(MIN(I87,J87)*J68,#REF!))</f>
        <v/>
      </c>
      <c r="AL87" s="258" t="str">
        <f>IF(COUNT(J87,K87)&lt;&gt;2,"",ROUND(MIN(J87,K87)*K68,#REF!))</f>
        <v/>
      </c>
      <c r="AM87" s="258" t="str">
        <f>IF(COUNT(K87,L87)&lt;&gt;2,"",ROUND(MIN(K87,L87)*L68,#REF!))</f>
        <v/>
      </c>
      <c r="AN87" s="258" t="str">
        <f>IF(COUNT(L87,M87)&lt;&gt;2,"",ROUND(MIN(L87,M87)*M68,#REF!))</f>
        <v/>
      </c>
      <c r="AO87" s="258" t="str">
        <f>IF(COUNT(M87,N87)&lt;&gt;2,"",ROUND(MIN(M87,N87)*N68,#REF!))</f>
        <v/>
      </c>
      <c r="AP87" s="258" t="str">
        <f>IF(COUNT(N87,O87)&lt;&gt;2,"",ROUND(MIN(N87,O87)*O68,#REF!))</f>
        <v/>
      </c>
      <c r="AQ87" s="258" t="str">
        <f>IF(COUNT(O87,P87)&lt;&gt;2,"",ROUND(MIN(O87,P87)*P68,#REF!))</f>
        <v/>
      </c>
      <c r="AR87" s="258" t="str">
        <f>IF(COUNT(P87,Q87)&lt;&gt;2,"",ROUND(MIN(P87,Q87)*Q68,#REF!))</f>
        <v/>
      </c>
      <c r="AS87" s="258" t="str">
        <f>IF(COUNT(Q87,R87)&lt;&gt;2,"",ROUND(MIN(Q87,R87)*R68,#REF!))</f>
        <v/>
      </c>
      <c r="AT87" s="258" t="str">
        <f>IF(COUNT(R87,S87)&lt;&gt;2,"",ROUND(MIN(R87,S87)*S68,#REF!))</f>
        <v/>
      </c>
      <c r="AU87" s="255"/>
      <c r="AX87" s="569"/>
      <c r="AY87" s="569"/>
      <c r="AZ87" s="588"/>
      <c r="BA87" s="590"/>
      <c r="BB87" s="590"/>
      <c r="BC87" s="590"/>
      <c r="BD87" s="588"/>
      <c r="BE87" s="583"/>
      <c r="BF87" s="584"/>
      <c r="BG87" s="259"/>
      <c r="BH87" s="259"/>
      <c r="BI87" s="259"/>
      <c r="BJ87" s="259"/>
      <c r="BK87" s="259"/>
      <c r="BL87" s="259"/>
      <c r="BM87" s="259"/>
      <c r="BN87" s="259"/>
      <c r="BO87" s="259"/>
      <c r="BP87" s="259"/>
      <c r="BQ87" s="259"/>
      <c r="BR87" s="259"/>
      <c r="BS87" s="569"/>
      <c r="BT87" s="569"/>
      <c r="BU87" s="569"/>
      <c r="BV87" s="333" t="s">
        <v>172</v>
      </c>
      <c r="BW87" s="581"/>
      <c r="BX87" s="581"/>
      <c r="BY87" s="331" t="str">
        <f>IF(COUNT(BY69,X102)=2,ROUND(BY69*X102/SUM(X99:X108),#REF!),"")</f>
        <v/>
      </c>
      <c r="BZ87" s="331" t="str">
        <f>IF(COUNT(BZ69,Y102)=2,ROUND(BZ69*Y102/SUM(Y99:Y108),#REF!),"")</f>
        <v/>
      </c>
      <c r="CA87" s="331" t="str">
        <f>IF(COUNT(CA69,Z102)=2,ROUND(CA69*Z102/SUM(Z99:Z108),#REF!),"")</f>
        <v/>
      </c>
      <c r="CB87" s="331" t="str">
        <f>IF(COUNT(CB69,AA102)=2,ROUND(CB69*AA102/SUM(AA99:AA108),#REF!),"")</f>
        <v/>
      </c>
      <c r="CC87" s="331" t="str">
        <f>IF(COUNT(CC69,AB102)=2,ROUND(CC69*AB102/SUM(AB99:AB108),#REF!),"")</f>
        <v/>
      </c>
      <c r="CD87" s="331" t="str">
        <f>IF(COUNT(CD69,AC102)=2,ROUND(CD69*AC102/SUM(AC99:AC108),#REF!),"")</f>
        <v/>
      </c>
      <c r="CE87" s="331" t="str">
        <f>IF(COUNT(CE69,AD102)=2,ROUND(CE69*AD102/SUM(AD99:AD108),#REF!),"")</f>
        <v/>
      </c>
      <c r="CF87" s="331" t="str">
        <f>IF(COUNT(CF69,AE102)=2,ROUND(CF69*AE102/SUM(AE99:AE108),#REF!),"")</f>
        <v/>
      </c>
      <c r="CG87" s="331" t="str">
        <f>IF(COUNT(CG69,AF102)=2,ROUND(CG69*AF102/SUM(AF99:AF108),#REF!),"")</f>
        <v/>
      </c>
      <c r="CH87" s="564" t="str">
        <f>IF(CH86="","",CH86)</f>
        <v>太陽光（全量）</v>
      </c>
      <c r="CI87" s="564"/>
      <c r="CJ87" s="564"/>
      <c r="CK87" s="564"/>
      <c r="CL87" s="564"/>
      <c r="CM87" s="564"/>
      <c r="CN87" s="564"/>
      <c r="CO87" s="564"/>
      <c r="CP87" s="564"/>
      <c r="CQ87" s="564"/>
      <c r="CT87" s="634" t="s">
        <v>125</v>
      </c>
      <c r="CU87" s="636"/>
      <c r="CV87" s="254">
        <v>0.08</v>
      </c>
      <c r="CW87" s="254">
        <v>7.4999999999999997E-2</v>
      </c>
      <c r="CX87" s="254">
        <v>0.125</v>
      </c>
      <c r="CY87" s="254">
        <v>0.29399999999999998</v>
      </c>
      <c r="CZ87" s="254">
        <v>0.29399999999999998</v>
      </c>
      <c r="DA87" s="254">
        <v>0.20100000000000001</v>
      </c>
      <c r="DB87" s="254">
        <v>4.7E-2</v>
      </c>
      <c r="DC87" s="254">
        <v>0</v>
      </c>
      <c r="DD87" s="254">
        <v>0</v>
      </c>
      <c r="DE87" s="254">
        <v>2.8999999999999998E-2</v>
      </c>
      <c r="DF87" s="254">
        <v>3.7999999999999999E-2</v>
      </c>
      <c r="DG87" s="254">
        <v>5.7999999999999996E-2</v>
      </c>
    </row>
    <row r="88" spans="3:111" s="243" customFormat="1" ht="13.5" customHeight="1">
      <c r="C88" s="606"/>
      <c r="D88" s="607"/>
      <c r="E88" s="608" t="s">
        <v>212</v>
      </c>
      <c r="F88" s="609"/>
      <c r="G88" s="610"/>
      <c r="H88" s="261"/>
      <c r="I88" s="261"/>
      <c r="J88" s="261"/>
      <c r="K88" s="261"/>
      <c r="L88" s="261"/>
      <c r="M88" s="261"/>
      <c r="N88" s="261"/>
      <c r="O88" s="261"/>
      <c r="P88" s="261"/>
      <c r="Q88" s="261"/>
      <c r="R88" s="261"/>
      <c r="S88" s="261"/>
      <c r="T88" s="262" t="str">
        <f>IF(COUNT(H88:S88)=0,"",SUMPRODUCT(ROUND(H88:S88,#REF!)))</f>
        <v/>
      </c>
      <c r="U88" s="621"/>
      <c r="V88" s="622"/>
      <c r="W88" s="622"/>
      <c r="X88" s="622"/>
      <c r="Y88" s="622"/>
      <c r="Z88" s="623"/>
      <c r="AA88" s="257"/>
      <c r="AB88" s="257"/>
      <c r="AC88" s="257"/>
      <c r="AD88" s="606"/>
      <c r="AE88" s="607"/>
      <c r="AF88" s="608" t="s">
        <v>199</v>
      </c>
      <c r="AG88" s="609"/>
      <c r="AH88" s="610"/>
      <c r="AI88" s="264" t="str">
        <f t="shared" ref="AI88:AT88" si="12">IF(COUNT(H87:H88)=0,"",ROUND(H88/(H87*24*AI68/1000),3))</f>
        <v/>
      </c>
      <c r="AJ88" s="264" t="str">
        <f t="shared" si="12"/>
        <v/>
      </c>
      <c r="AK88" s="264" t="str">
        <f t="shared" si="12"/>
        <v/>
      </c>
      <c r="AL88" s="264" t="str">
        <f t="shared" si="12"/>
        <v/>
      </c>
      <c r="AM88" s="264" t="str">
        <f t="shared" si="12"/>
        <v/>
      </c>
      <c r="AN88" s="264" t="str">
        <f t="shared" si="12"/>
        <v/>
      </c>
      <c r="AO88" s="264" t="str">
        <f t="shared" si="12"/>
        <v/>
      </c>
      <c r="AP88" s="264" t="str">
        <f t="shared" si="12"/>
        <v/>
      </c>
      <c r="AQ88" s="264" t="str">
        <f t="shared" si="12"/>
        <v/>
      </c>
      <c r="AR88" s="264" t="str">
        <f t="shared" si="12"/>
        <v/>
      </c>
      <c r="AS88" s="264" t="str">
        <f t="shared" si="12"/>
        <v/>
      </c>
      <c r="AT88" s="264" t="str">
        <f t="shared" si="12"/>
        <v/>
      </c>
      <c r="AU88" s="265" t="str">
        <f>IF(COUNT(AI88:AT88)=0,"",AVERAGE(AI88:AT88))</f>
        <v/>
      </c>
      <c r="AX88" s="569"/>
      <c r="AY88" s="569"/>
      <c r="AZ88" s="589"/>
      <c r="BA88" s="590"/>
      <c r="BB88" s="590"/>
      <c r="BC88" s="590"/>
      <c r="BD88" s="589"/>
      <c r="BE88" s="585" t="e">
        <f>IF(#REF!="発電事業者","月間送電電力量（GWh）","月間受電電力量（GWh）")</f>
        <v>#REF!</v>
      </c>
      <c r="BF88" s="586"/>
      <c r="BG88" s="331" t="str">
        <f>IF(COUNT(BG70,L102)=2,ROUND(BG70*L102/SUM(L99:L108),#REF!),"")</f>
        <v/>
      </c>
      <c r="BH88" s="331" t="str">
        <f>IF(COUNT(BH70,M102)=2,ROUND(BH70*M102/SUM(M99:M108),#REF!),"")</f>
        <v/>
      </c>
      <c r="BI88" s="331" t="str">
        <f>IF(COUNT(BI70,N102)=2,ROUND(BI70*N102/SUM(N99:N108),#REF!),"")</f>
        <v/>
      </c>
      <c r="BJ88" s="331" t="str">
        <f>IF(COUNT(BJ70,O102)=2,ROUND(BJ70*O102/SUM(O99:O108),#REF!),"")</f>
        <v/>
      </c>
      <c r="BK88" s="331" t="str">
        <f>IF(COUNT(BK70,P102)=2,ROUND(BK70*P102/SUM(P99:P108),#REF!),"")</f>
        <v/>
      </c>
      <c r="BL88" s="331" t="str">
        <f>IF(COUNT(BL70,Q102)=2,ROUND(BL70*Q102/SUM(Q99:Q108),#REF!),"")</f>
        <v/>
      </c>
      <c r="BM88" s="331" t="str">
        <f>IF(COUNT(BM70,R102)=2,ROUND(BM70*R102/SUM(R99:R108),#REF!),"")</f>
        <v/>
      </c>
      <c r="BN88" s="331" t="str">
        <f>IF(COUNT(BN70,S102)=2,ROUND(BN70*S102/SUM(S99:S108),#REF!),"")</f>
        <v/>
      </c>
      <c r="BO88" s="331" t="str">
        <f>IF(COUNT(BO70,T102)=2,ROUND(BO70*T102/SUM(T99:T108),#REF!),"")</f>
        <v/>
      </c>
      <c r="BP88" s="331" t="str">
        <f>IF(COUNT(BP70,U102)=2,ROUND(BP70*U102/SUM(U99:U108),#REF!),"")</f>
        <v/>
      </c>
      <c r="BQ88" s="331" t="str">
        <f>IF(COUNT(BQ70,V102)=2,ROUND(BQ70*V102/SUM(V99:V108),#REF!),"")</f>
        <v/>
      </c>
      <c r="BR88" s="331" t="str">
        <f>IF(COUNT(BR70,W102)=2,ROUND(BR70*W102/SUM(W99:W108),#REF!),"")</f>
        <v/>
      </c>
      <c r="BS88" s="569" t="e">
        <f>IF(#REF!="発電事業者","年間送電電力量（GWh）","年間受電電力量（GWh）")</f>
        <v>#REF!</v>
      </c>
      <c r="BT88" s="569"/>
      <c r="BU88" s="569"/>
      <c r="BV88" s="333" t="s">
        <v>25</v>
      </c>
      <c r="BW88" s="582"/>
      <c r="BX88" s="582"/>
      <c r="BY88" s="331" t="str">
        <f>IF(COUNT(BY70,X102)=2,ROUND(BY70*X102/SUM(X99:X108),#REF!),"")</f>
        <v/>
      </c>
      <c r="BZ88" s="331" t="str">
        <f>IF(COUNT(BZ70,Y102)=2,ROUND(BZ70*Y102/SUM(Y99:Y108),#REF!),"")</f>
        <v/>
      </c>
      <c r="CA88" s="331" t="str">
        <f>IF(COUNT(CA70,Z102)=2,ROUND(CA70*Z102/SUM(Z99:Z108),#REF!),"")</f>
        <v/>
      </c>
      <c r="CB88" s="331" t="str">
        <f>IF(COUNT(CB70,AA102)=2,ROUND(CB70*AA102/SUM(AA99:AA108),#REF!),"")</f>
        <v/>
      </c>
      <c r="CC88" s="331" t="str">
        <f>IF(COUNT(CC70,AB102)=2,ROUND(CC70*AB102/SUM(AB99:AB108),#REF!),"")</f>
        <v/>
      </c>
      <c r="CD88" s="331" t="str">
        <f>IF(COUNT(CD70,AC102)=2,ROUND(CD70*AC102/SUM(AC99:AC108),#REF!),"")</f>
        <v/>
      </c>
      <c r="CE88" s="331" t="str">
        <f>IF(COUNT(CE70,AD102)=2,ROUND(CE70*AD102/SUM(AD99:AD108),#REF!),"")</f>
        <v/>
      </c>
      <c r="CF88" s="331" t="str">
        <f>IF(COUNT(CF70,AE102)=2,ROUND(CF70*AE102/SUM(AE99:AE108),#REF!),"")</f>
        <v/>
      </c>
      <c r="CG88" s="331" t="str">
        <f>IF(COUNT(CG70,AF102)=2,ROUND(CG70*AF102/SUM(AF99:AF108),#REF!),"")</f>
        <v/>
      </c>
      <c r="CH88" s="565" t="str">
        <f>IF(COUNTA(AG102)=0,"",AG102)</f>
        <v/>
      </c>
      <c r="CI88" s="565"/>
      <c r="CJ88" s="565"/>
      <c r="CK88" s="565"/>
      <c r="CL88" s="565"/>
      <c r="CM88" s="565"/>
      <c r="CN88" s="565"/>
      <c r="CO88" s="565"/>
      <c r="CP88" s="565"/>
      <c r="CQ88" s="565"/>
      <c r="CT88" s="634" t="s">
        <v>126</v>
      </c>
      <c r="CU88" s="636"/>
      <c r="CV88" s="254">
        <v>4.9000000000000002E-2</v>
      </c>
      <c r="CW88" s="254">
        <v>5.2999999999999999E-2</v>
      </c>
      <c r="CX88" s="254">
        <v>0.11199999999999999</v>
      </c>
      <c r="CY88" s="254">
        <v>0.24399999999999999</v>
      </c>
      <c r="CZ88" s="254">
        <v>0.24399999999999999</v>
      </c>
      <c r="DA88" s="254">
        <v>9.7000000000000003E-2</v>
      </c>
      <c r="DB88" s="254">
        <v>3.1E-2</v>
      </c>
      <c r="DC88" s="254">
        <v>0</v>
      </c>
      <c r="DD88" s="254">
        <v>0</v>
      </c>
      <c r="DE88" s="254">
        <v>2.1000000000000001E-2</v>
      </c>
      <c r="DF88" s="254">
        <v>2.1000000000000001E-2</v>
      </c>
      <c r="DG88" s="254">
        <v>5.1999999999999998E-2</v>
      </c>
    </row>
    <row r="89" spans="3:111" s="243" customFormat="1" ht="13.5" customHeight="1">
      <c r="C89" s="604" t="e">
        <f>DATE(#REF!+8,1,1)</f>
        <v>#REF!</v>
      </c>
      <c r="D89" s="605"/>
      <c r="E89" s="613" t="s">
        <v>275</v>
      </c>
      <c r="F89" s="614"/>
      <c r="G89" s="615"/>
      <c r="H89" s="256"/>
      <c r="I89" s="256"/>
      <c r="J89" s="256"/>
      <c r="K89" s="256"/>
      <c r="L89" s="256"/>
      <c r="M89" s="256"/>
      <c r="N89" s="256"/>
      <c r="O89" s="256"/>
      <c r="P89" s="256"/>
      <c r="Q89" s="256"/>
      <c r="R89" s="256"/>
      <c r="S89" s="256"/>
      <c r="T89" s="255"/>
      <c r="U89" s="621"/>
      <c r="V89" s="622"/>
      <c r="W89" s="622"/>
      <c r="X89" s="622"/>
      <c r="Y89" s="622"/>
      <c r="Z89" s="623"/>
      <c r="AA89" s="257"/>
      <c r="AB89" s="257"/>
      <c r="AC89" s="257"/>
      <c r="AD89" s="604" t="e">
        <f>DATE(#REF!+8,1,1)</f>
        <v>#REF!</v>
      </c>
      <c r="AE89" s="605"/>
      <c r="AF89" s="613" t="s">
        <v>198</v>
      </c>
      <c r="AG89" s="614"/>
      <c r="AH89" s="615"/>
      <c r="AI89" s="258" t="str">
        <f>IF(COUNT(S87,H89)&lt;&gt;2,"",ROUND(MIN(S87,H89)*H68,#REF!))</f>
        <v/>
      </c>
      <c r="AJ89" s="258" t="str">
        <f>IF(COUNT(H89,I89)&lt;&gt;2,"",ROUND(MIN(H89,I89)*I68,#REF!))</f>
        <v/>
      </c>
      <c r="AK89" s="258" t="str">
        <f>IF(COUNT(I89,J89)&lt;&gt;2,"",ROUND(MIN(I89,J89)*J68,#REF!))</f>
        <v/>
      </c>
      <c r="AL89" s="258" t="str">
        <f>IF(COUNT(J89,K89)&lt;&gt;2,"",ROUND(MIN(J89,K89)*K68,#REF!))</f>
        <v/>
      </c>
      <c r="AM89" s="258" t="str">
        <f>IF(COUNT(K89,L89)&lt;&gt;2,"",ROUND(MIN(K89,L89)*L68,#REF!))</f>
        <v/>
      </c>
      <c r="AN89" s="258" t="str">
        <f>IF(COUNT(L89,M89)&lt;&gt;2,"",ROUND(MIN(L89,M89)*M68,#REF!))</f>
        <v/>
      </c>
      <c r="AO89" s="258" t="str">
        <f>IF(COUNT(M89,N89)&lt;&gt;2,"",ROUND(MIN(M89,N89)*N68,#REF!))</f>
        <v/>
      </c>
      <c r="AP89" s="258" t="str">
        <f>IF(COUNT(N89,O89)&lt;&gt;2,"",ROUND(MIN(N89,O89)*O68,#REF!))</f>
        <v/>
      </c>
      <c r="AQ89" s="258" t="str">
        <f>IF(COUNT(O89,P89)&lt;&gt;2,"",ROUND(MIN(O89,P89)*P68,#REF!))</f>
        <v/>
      </c>
      <c r="AR89" s="258" t="str">
        <f>IF(COUNT(P89,Q89)&lt;&gt;2,"",ROUND(MIN(P89,Q89)*Q68,#REF!))</f>
        <v/>
      </c>
      <c r="AS89" s="258" t="str">
        <f>IF(COUNT(Q89,R89)&lt;&gt;2,"",ROUND(MIN(Q89,R89)*R68,#REF!))</f>
        <v/>
      </c>
      <c r="AT89" s="258" t="str">
        <f>IF(COUNT(R89,S89)&lt;&gt;2,"",ROUND(MIN(R89,S89)*S68,#REF!))</f>
        <v/>
      </c>
      <c r="AU89" s="255"/>
      <c r="AX89" s="569" t="str">
        <f>IF(C103="","",C103)</f>
        <v/>
      </c>
      <c r="AY89" s="569"/>
      <c r="AZ89" s="587" t="str">
        <f>IF(E103="","",E103)</f>
        <v/>
      </c>
      <c r="BA89" s="590" t="str">
        <f ca="1">IF(F103="","",F103)</f>
        <v/>
      </c>
      <c r="BB89" s="590"/>
      <c r="BC89" s="590"/>
      <c r="BD89" s="587" t="str">
        <f>IF(I103="","",I103)</f>
        <v/>
      </c>
      <c r="BE89" s="578" t="e">
        <f>IF(#REF!="発電事業者","送電電力（MW）","受電電力（MW）")</f>
        <v>#REF!</v>
      </c>
      <c r="BF89" s="579"/>
      <c r="BG89" s="331" t="str">
        <f>IF(COUNT(BG68,L103)=2,ROUND(BG68*L103/SUM(L99:L108),#REF!),"")</f>
        <v/>
      </c>
      <c r="BH89" s="331" t="str">
        <f>IF(COUNT(BH68,M103)=2,ROUND(BH68*M103/SUM(M99:M108),#REF!),"")</f>
        <v/>
      </c>
      <c r="BI89" s="331" t="str">
        <f>IF(COUNT(BI68,N103)=2,ROUND(BI68*N103/SUM(N99:N108),#REF!),"")</f>
        <v/>
      </c>
      <c r="BJ89" s="331" t="str">
        <f>IF(COUNT(BJ68,O103)=2,ROUND(BJ68*O103/SUM(O99:O108),#REF!),"")</f>
        <v/>
      </c>
      <c r="BK89" s="331" t="str">
        <f>IF(COUNT(BK68,P103)=2,ROUND(BK68*P103/SUM(P99:P108),#REF!),"")</f>
        <v/>
      </c>
      <c r="BL89" s="331" t="str">
        <f>IF(COUNT(BL68,Q103)=2,ROUND(BL68*Q103/SUM(Q99:Q108),#REF!),"")</f>
        <v/>
      </c>
      <c r="BM89" s="331" t="str">
        <f>IF(COUNT(BM68,R103)=2,ROUND(BM68*R103/SUM(R99:R108),#REF!),"")</f>
        <v/>
      </c>
      <c r="BN89" s="331" t="str">
        <f>IF(COUNT(BN68,S103)=2,ROUND(BN68*S103/SUM(S99:S108),#REF!),"")</f>
        <v/>
      </c>
      <c r="BO89" s="331" t="str">
        <f>IF(COUNT(BO68,T103)=2,ROUND(BO68*T103/SUM(T99:T108),#REF!),"")</f>
        <v/>
      </c>
      <c r="BP89" s="331" t="str">
        <f>IF(COUNT(BP68,U103)=2,ROUND(BP68*U103/SUM(U99:U108),#REF!),"")</f>
        <v/>
      </c>
      <c r="BQ89" s="331" t="str">
        <f>IF(COUNT(BQ68,V103)=2,ROUND(BQ68*V103/SUM(V99:V108),#REF!),"")</f>
        <v/>
      </c>
      <c r="BR89" s="331" t="str">
        <f>IF(COUNT(BR68,W103)=2,ROUND(BR68*W103/SUM(W99:W108),#REF!),"")</f>
        <v/>
      </c>
      <c r="BS89" s="569" t="e">
        <f>IF(#REF!="発電事業者","送電電力（MW）","受電電力（MW）")</f>
        <v>#REF!</v>
      </c>
      <c r="BT89" s="569"/>
      <c r="BU89" s="569"/>
      <c r="BV89" s="333" t="s">
        <v>171</v>
      </c>
      <c r="BW89" s="580"/>
      <c r="BX89" s="580"/>
      <c r="BY89" s="331" t="str">
        <f>IF(COUNT(BY68,X103)=2,ROUND(BY68*X103/SUM(X99:X108),#REF!),"")</f>
        <v/>
      </c>
      <c r="BZ89" s="331" t="str">
        <f>IF(COUNT(BZ68,Y103)=2,ROUND(BZ68*Y103/SUM(Y99:Y108),#REF!),"")</f>
        <v/>
      </c>
      <c r="CA89" s="331" t="str">
        <f>IF(COUNT(CA68,Z103)=2,ROUND(CA68*Z103/SUM(Z99:Z108),#REF!),"")</f>
        <v/>
      </c>
      <c r="CB89" s="331" t="str">
        <f>IF(COUNT(CB68,AA103)=2,ROUND(CB68*AA103/SUM(AA99:AA108),#REF!),"")</f>
        <v/>
      </c>
      <c r="CC89" s="331" t="str">
        <f>IF(COUNT(CC68,AB103)=2,ROUND(CC68*AB103/SUM(AB99:AB108),#REF!),"")</f>
        <v/>
      </c>
      <c r="CD89" s="331" t="str">
        <f>IF(COUNT(CD68,AC103)=2,ROUND(CD68*AC103/SUM(AC99:AC108),#REF!),"")</f>
        <v/>
      </c>
      <c r="CE89" s="331" t="str">
        <f>IF(COUNT(CE68,AD103)=2,ROUND(CE68*AD103/SUM(AD99:AD108),#REF!),"")</f>
        <v/>
      </c>
      <c r="CF89" s="331" t="str">
        <f>IF(COUNT(CF68,AE103)=2,ROUND(CF68*AE103/SUM(AE99:AE108),#REF!),"")</f>
        <v/>
      </c>
      <c r="CG89" s="331" t="str">
        <f>IF(COUNT(CG68,AF103)=2,ROUND(CG68*AF103/SUM(AF99:AF108),#REF!),"")</f>
        <v/>
      </c>
      <c r="CH89" s="563" t="s">
        <v>214</v>
      </c>
      <c r="CI89" s="563"/>
      <c r="CJ89" s="563"/>
      <c r="CK89" s="563"/>
      <c r="CL89" s="563"/>
      <c r="CM89" s="563"/>
      <c r="CN89" s="563"/>
      <c r="CO89" s="563"/>
      <c r="CP89" s="563"/>
      <c r="CQ89" s="563"/>
      <c r="CT89" s="634" t="s">
        <v>127</v>
      </c>
      <c r="CU89" s="636"/>
      <c r="CV89" s="254">
        <v>0</v>
      </c>
      <c r="CW89" s="254">
        <v>7.8E-2</v>
      </c>
      <c r="CX89" s="254">
        <v>0.11699999999999999</v>
      </c>
      <c r="CY89" s="254">
        <v>0.27500000000000002</v>
      </c>
      <c r="CZ89" s="254">
        <v>0.27500000000000002</v>
      </c>
      <c r="DA89" s="254">
        <v>0.11799999999999999</v>
      </c>
      <c r="DB89" s="254">
        <v>4.4000000000000004E-2</v>
      </c>
      <c r="DC89" s="254">
        <v>0</v>
      </c>
      <c r="DD89" s="254">
        <v>0</v>
      </c>
      <c r="DE89" s="254">
        <v>0</v>
      </c>
      <c r="DF89" s="254">
        <v>0</v>
      </c>
      <c r="DG89" s="254">
        <v>0</v>
      </c>
    </row>
    <row r="90" spans="3:111" s="243" customFormat="1" ht="13.5" customHeight="1">
      <c r="C90" s="606"/>
      <c r="D90" s="607"/>
      <c r="E90" s="608" t="s">
        <v>212</v>
      </c>
      <c r="F90" s="609"/>
      <c r="G90" s="610"/>
      <c r="H90" s="261"/>
      <c r="I90" s="261"/>
      <c r="J90" s="261"/>
      <c r="K90" s="261"/>
      <c r="L90" s="261"/>
      <c r="M90" s="261"/>
      <c r="N90" s="261"/>
      <c r="O90" s="261"/>
      <c r="P90" s="261"/>
      <c r="Q90" s="261"/>
      <c r="R90" s="261"/>
      <c r="S90" s="261"/>
      <c r="T90" s="262" t="str">
        <f>IF(COUNT(H90:S90)=0,"",SUMPRODUCT(ROUND(H90:S90,#REF!)))</f>
        <v/>
      </c>
      <c r="U90" s="624"/>
      <c r="V90" s="625"/>
      <c r="W90" s="625"/>
      <c r="X90" s="625"/>
      <c r="Y90" s="625"/>
      <c r="Z90" s="626"/>
      <c r="AA90" s="257"/>
      <c r="AB90" s="257"/>
      <c r="AC90" s="257"/>
      <c r="AD90" s="606"/>
      <c r="AE90" s="607"/>
      <c r="AF90" s="608" t="s">
        <v>199</v>
      </c>
      <c r="AG90" s="609"/>
      <c r="AH90" s="610"/>
      <c r="AI90" s="264" t="str">
        <f t="shared" ref="AI90:AT90" si="13">IF(COUNT(H89:H90)=0,"",ROUND(H90/(H89*24*AI68/1000),3))</f>
        <v/>
      </c>
      <c r="AJ90" s="264" t="str">
        <f t="shared" si="13"/>
        <v/>
      </c>
      <c r="AK90" s="264" t="str">
        <f t="shared" si="13"/>
        <v/>
      </c>
      <c r="AL90" s="264" t="str">
        <f t="shared" si="13"/>
        <v/>
      </c>
      <c r="AM90" s="264" t="str">
        <f t="shared" si="13"/>
        <v/>
      </c>
      <c r="AN90" s="264" t="str">
        <f t="shared" si="13"/>
        <v/>
      </c>
      <c r="AO90" s="264" t="str">
        <f t="shared" si="13"/>
        <v/>
      </c>
      <c r="AP90" s="264" t="str">
        <f t="shared" si="13"/>
        <v/>
      </c>
      <c r="AQ90" s="264" t="str">
        <f t="shared" si="13"/>
        <v/>
      </c>
      <c r="AR90" s="264" t="str">
        <f t="shared" si="13"/>
        <v/>
      </c>
      <c r="AS90" s="264" t="str">
        <f t="shared" si="13"/>
        <v/>
      </c>
      <c r="AT90" s="264" t="str">
        <f t="shared" si="13"/>
        <v/>
      </c>
      <c r="AU90" s="265" t="str">
        <f>IF(COUNT(AI90:AT90)=0,"",AVERAGE(AI90:AT90))</f>
        <v/>
      </c>
      <c r="AX90" s="569"/>
      <c r="AY90" s="569"/>
      <c r="AZ90" s="588"/>
      <c r="BA90" s="590"/>
      <c r="BB90" s="590"/>
      <c r="BC90" s="590"/>
      <c r="BD90" s="588"/>
      <c r="BE90" s="583"/>
      <c r="BF90" s="584"/>
      <c r="BG90" s="259"/>
      <c r="BH90" s="259"/>
      <c r="BI90" s="259"/>
      <c r="BJ90" s="259"/>
      <c r="BK90" s="259"/>
      <c r="BL90" s="259"/>
      <c r="BM90" s="259"/>
      <c r="BN90" s="259"/>
      <c r="BO90" s="259"/>
      <c r="BP90" s="259"/>
      <c r="BQ90" s="259"/>
      <c r="BR90" s="259"/>
      <c r="BS90" s="569"/>
      <c r="BT90" s="569"/>
      <c r="BU90" s="569"/>
      <c r="BV90" s="333" t="s">
        <v>172</v>
      </c>
      <c r="BW90" s="581"/>
      <c r="BX90" s="581"/>
      <c r="BY90" s="331" t="str">
        <f>IF(COUNT(BY69,X103)=2,ROUND(BY69*X103/SUM(X99:X108),#REF!),"")</f>
        <v/>
      </c>
      <c r="BZ90" s="331" t="str">
        <f>IF(COUNT(BZ69,Y103)=2,ROUND(BZ69*Y103/SUM(Y99:Y108),#REF!),"")</f>
        <v/>
      </c>
      <c r="CA90" s="331" t="str">
        <f>IF(COUNT(CA69,Z103)=2,ROUND(CA69*Z103/SUM(Z99:Z108),#REF!),"")</f>
        <v/>
      </c>
      <c r="CB90" s="331" t="str">
        <f>IF(COUNT(CB69,AA103)=2,ROUND(CB69*AA103/SUM(AA99:AA108),#REF!),"")</f>
        <v/>
      </c>
      <c r="CC90" s="331" t="str">
        <f>IF(COUNT(CC69,AB103)=2,ROUND(CC69*AB103/SUM(AB99:AB108),#REF!),"")</f>
        <v/>
      </c>
      <c r="CD90" s="331" t="str">
        <f>IF(COUNT(CD69,AC103)=2,ROUND(CD69*AC103/SUM(AC99:AC108),#REF!),"")</f>
        <v/>
      </c>
      <c r="CE90" s="331" t="str">
        <f>IF(COUNT(CE69,AD103)=2,ROUND(CE69*AD103/SUM(AD99:AD108),#REF!),"")</f>
        <v/>
      </c>
      <c r="CF90" s="331" t="str">
        <f>IF(COUNT(CF69,AE103)=2,ROUND(CF69*AE103/SUM(AE99:AE108),#REF!),"")</f>
        <v/>
      </c>
      <c r="CG90" s="331" t="str">
        <f>IF(COUNT(CG69,AF103)=2,ROUND(CG69*AF103/SUM(AF99:AF108),#REF!),"")</f>
        <v/>
      </c>
      <c r="CH90" s="564" t="str">
        <f>IF(CH89="","",CH89)</f>
        <v>太陽光（全量）</v>
      </c>
      <c r="CI90" s="564"/>
      <c r="CJ90" s="564"/>
      <c r="CK90" s="564"/>
      <c r="CL90" s="564"/>
      <c r="CM90" s="564"/>
      <c r="CN90" s="564"/>
      <c r="CO90" s="564"/>
      <c r="CP90" s="564"/>
      <c r="CQ90" s="564"/>
      <c r="CT90" s="634" t="s">
        <v>128</v>
      </c>
      <c r="CU90" s="636"/>
      <c r="CV90" s="254">
        <v>5.2999999999999999E-2</v>
      </c>
      <c r="CW90" s="254">
        <v>7.3999999999999996E-2</v>
      </c>
      <c r="CX90" s="254">
        <v>0.10800000000000001</v>
      </c>
      <c r="CY90" s="254">
        <v>0.29899999999999999</v>
      </c>
      <c r="CZ90" s="254">
        <v>0.29899999999999999</v>
      </c>
      <c r="DA90" s="254">
        <v>0.16699999999999998</v>
      </c>
      <c r="DB90" s="254">
        <v>4.5999999999999999E-2</v>
      </c>
      <c r="DC90" s="254">
        <v>0</v>
      </c>
      <c r="DD90" s="254">
        <v>0</v>
      </c>
      <c r="DE90" s="254">
        <v>0.05</v>
      </c>
      <c r="DF90" s="254">
        <v>5.6000000000000001E-2</v>
      </c>
      <c r="DG90" s="254">
        <v>5.4000000000000006E-2</v>
      </c>
    </row>
    <row r="91" spans="3:111" s="243" customFormat="1" ht="13.5" customHeight="1">
      <c r="C91" s="604" t="e">
        <f>DATE(#REF!+9,1,1)</f>
        <v>#REF!</v>
      </c>
      <c r="D91" s="605"/>
      <c r="E91" s="613" t="s">
        <v>275</v>
      </c>
      <c r="F91" s="614"/>
      <c r="G91" s="615"/>
      <c r="H91" s="256"/>
      <c r="I91" s="256"/>
      <c r="J91" s="256"/>
      <c r="K91" s="256"/>
      <c r="L91" s="256"/>
      <c r="M91" s="256"/>
      <c r="N91" s="256"/>
      <c r="O91" s="256"/>
      <c r="P91" s="256"/>
      <c r="Q91" s="256"/>
      <c r="R91" s="256"/>
      <c r="S91" s="256"/>
      <c r="T91" s="255"/>
      <c r="U91" s="613" t="s">
        <v>210</v>
      </c>
      <c r="V91" s="614"/>
      <c r="W91" s="614"/>
      <c r="X91" s="615"/>
      <c r="Y91" s="616" t="str">
        <f>IF(COUNT(S91)=0,"",ROUND(S91,#REF!))</f>
        <v/>
      </c>
      <c r="Z91" s="617"/>
      <c r="AA91" s="257"/>
      <c r="AB91" s="257"/>
      <c r="AC91" s="257"/>
      <c r="AD91" s="604" t="e">
        <f>DATE(#REF!+9,1,1)</f>
        <v>#REF!</v>
      </c>
      <c r="AE91" s="605"/>
      <c r="AF91" s="613" t="s">
        <v>198</v>
      </c>
      <c r="AG91" s="614"/>
      <c r="AH91" s="615"/>
      <c r="AI91" s="258" t="str">
        <f>IF(COUNT(S89,H91)&lt;&gt;2,"",ROUND(MIN(S89,H91)*H68,#REF!))</f>
        <v/>
      </c>
      <c r="AJ91" s="258" t="str">
        <f>IF(COUNT(H91,I91)&lt;&gt;2,"",ROUND(MIN(H91,I91)*I68,#REF!))</f>
        <v/>
      </c>
      <c r="AK91" s="258" t="str">
        <f>IF(COUNT(I91,J91)&lt;&gt;2,"",ROUND(MIN(I91,J91)*J68,#REF!))</f>
        <v/>
      </c>
      <c r="AL91" s="258" t="str">
        <f>IF(COUNT(J91,K91)&lt;&gt;2,"",ROUND(MIN(J91,K91)*K68,#REF!))</f>
        <v/>
      </c>
      <c r="AM91" s="258" t="str">
        <f>IF(COUNT(K91,L91)&lt;&gt;2,"",ROUND(MIN(K91,L91)*L68,#REF!))</f>
        <v/>
      </c>
      <c r="AN91" s="258" t="str">
        <f>IF(COUNT(L91,M91)&lt;&gt;2,"",ROUND(MIN(L91,M91)*M68,#REF!))</f>
        <v/>
      </c>
      <c r="AO91" s="258" t="str">
        <f>IF(COUNT(M91,N91)&lt;&gt;2,"",ROUND(MIN(M91,N91)*N68,#REF!))</f>
        <v/>
      </c>
      <c r="AP91" s="258" t="str">
        <f>IF(COUNT(N91,O91)&lt;&gt;2,"",ROUND(MIN(N91,O91)*O68,#REF!))</f>
        <v/>
      </c>
      <c r="AQ91" s="258" t="str">
        <f>IF(COUNT(O91,P91)&lt;&gt;2,"",ROUND(MIN(O91,P91)*P68,#REF!))</f>
        <v/>
      </c>
      <c r="AR91" s="258" t="str">
        <f>IF(COUNT(P91,Q91)&lt;&gt;2,"",ROUND(MIN(P91,Q91)*Q68,#REF!))</f>
        <v/>
      </c>
      <c r="AS91" s="258" t="str">
        <f>IF(COUNT(Q91,R91)&lt;&gt;2,"",ROUND(MIN(Q91,R91)*R68,#REF!))</f>
        <v/>
      </c>
      <c r="AT91" s="258" t="str">
        <f>IF(COUNT(R91,S91)&lt;&gt;2,"",ROUND(MIN(R91,S91)*S68,#REF!))</f>
        <v/>
      </c>
      <c r="AU91" s="255"/>
      <c r="AX91" s="569"/>
      <c r="AY91" s="569"/>
      <c r="AZ91" s="589"/>
      <c r="BA91" s="590"/>
      <c r="BB91" s="590"/>
      <c r="BC91" s="590"/>
      <c r="BD91" s="589"/>
      <c r="BE91" s="585" t="e">
        <f>IF(#REF!="発電事業者","月間送電電力量（GWh）","月間受電電力量（GWh）")</f>
        <v>#REF!</v>
      </c>
      <c r="BF91" s="586"/>
      <c r="BG91" s="331" t="str">
        <f>IF(COUNT(BG70,L103)=2,ROUND(BG70*L103/SUM(L99:L108),#REF!),"")</f>
        <v/>
      </c>
      <c r="BH91" s="331" t="str">
        <f>IF(COUNT(BH70,M103)=2,ROUND(BH70*M103/SUM(M99:M108),#REF!),"")</f>
        <v/>
      </c>
      <c r="BI91" s="331" t="str">
        <f>IF(COUNT(BI70,N103)=2,ROUND(BI70*N103/SUM(N99:N108),#REF!),"")</f>
        <v/>
      </c>
      <c r="BJ91" s="331" t="str">
        <f>IF(COUNT(BJ70,O103)=2,ROUND(BJ70*O103/SUM(O99:O108),#REF!),"")</f>
        <v/>
      </c>
      <c r="BK91" s="331" t="str">
        <f>IF(COUNT(BK70,P103)=2,ROUND(BK70*P103/SUM(P99:P108),#REF!),"")</f>
        <v/>
      </c>
      <c r="BL91" s="331" t="str">
        <f>IF(COUNT(BL70,Q103)=2,ROUND(BL70*Q103/SUM(Q99:Q108),#REF!),"")</f>
        <v/>
      </c>
      <c r="BM91" s="331" t="str">
        <f>IF(COUNT(BM70,R103)=2,ROUND(BM70*R103/SUM(R99:R108),#REF!),"")</f>
        <v/>
      </c>
      <c r="BN91" s="331" t="str">
        <f>IF(COUNT(BN70,S103)=2,ROUND(BN70*S103/SUM(S99:S108),#REF!),"")</f>
        <v/>
      </c>
      <c r="BO91" s="331" t="str">
        <f>IF(COUNT(BO70,T103)=2,ROUND(BO70*T103/SUM(T99:T108),#REF!),"")</f>
        <v/>
      </c>
      <c r="BP91" s="331" t="str">
        <f>IF(COUNT(BP70,U103)=2,ROUND(BP70*U103/SUM(U99:U108),#REF!),"")</f>
        <v/>
      </c>
      <c r="BQ91" s="331" t="str">
        <f>IF(COUNT(BQ70,V103)=2,ROUND(BQ70*V103/SUM(V99:V108),#REF!),"")</f>
        <v/>
      </c>
      <c r="BR91" s="331" t="str">
        <f>IF(COUNT(BR70,W103)=2,ROUND(BR70*W103/SUM(W99:W108),#REF!),"")</f>
        <v/>
      </c>
      <c r="BS91" s="569" t="e">
        <f>IF(#REF!="発電事業者","年間送電電力量（GWh）","年間受電電力量（GWh）")</f>
        <v>#REF!</v>
      </c>
      <c r="BT91" s="569"/>
      <c r="BU91" s="569"/>
      <c r="BV91" s="333" t="s">
        <v>25</v>
      </c>
      <c r="BW91" s="582"/>
      <c r="BX91" s="582"/>
      <c r="BY91" s="331" t="str">
        <f>IF(COUNT(BY70,X103)=2,ROUND(BY70*X103/SUM(X99:X108),#REF!),"")</f>
        <v/>
      </c>
      <c r="BZ91" s="331" t="str">
        <f>IF(COUNT(BZ70,Y103)=2,ROUND(BZ70*Y103/SUM(Y99:Y108),#REF!),"")</f>
        <v/>
      </c>
      <c r="CA91" s="331" t="str">
        <f>IF(COUNT(CA70,Z103)=2,ROUND(CA70*Z103/SUM(Z99:Z108),#REF!),"")</f>
        <v/>
      </c>
      <c r="CB91" s="331" t="str">
        <f>IF(COUNT(CB70,AA103)=2,ROUND(CB70*AA103/SUM(AA99:AA108),#REF!),"")</f>
        <v/>
      </c>
      <c r="CC91" s="331" t="str">
        <f>IF(COUNT(CC70,AB103)=2,ROUND(CC70*AB103/SUM(AB99:AB108),#REF!),"")</f>
        <v/>
      </c>
      <c r="CD91" s="331" t="str">
        <f>IF(COUNT(CD70,AC103)=2,ROUND(CD70*AC103/SUM(AC99:AC108),#REF!),"")</f>
        <v/>
      </c>
      <c r="CE91" s="331" t="str">
        <f>IF(COUNT(CE70,AD103)=2,ROUND(CE70*AD103/SUM(AD99:AD108),#REF!),"")</f>
        <v/>
      </c>
      <c r="CF91" s="331" t="str">
        <f>IF(COUNT(CF70,AE103)=2,ROUND(CF70*AE103/SUM(AE99:AE108),#REF!),"")</f>
        <v/>
      </c>
      <c r="CG91" s="331" t="str">
        <f>IF(COUNT(CG70,AF103)=2,ROUND(CG70*AF103/SUM(AF99:AF108),#REF!),"")</f>
        <v/>
      </c>
      <c r="CH91" s="565" t="str">
        <f>IF(COUNTA(AG103)=0,"",AG103)</f>
        <v/>
      </c>
      <c r="CI91" s="565"/>
      <c r="CJ91" s="565"/>
      <c r="CK91" s="565"/>
      <c r="CL91" s="565"/>
      <c r="CM91" s="565"/>
      <c r="CN91" s="565"/>
      <c r="CO91" s="565"/>
      <c r="CP91" s="565"/>
      <c r="CQ91" s="565"/>
      <c r="CT91" s="634" t="s">
        <v>129</v>
      </c>
      <c r="CU91" s="636"/>
      <c r="CV91" s="254">
        <v>7.2000000000000008E-2</v>
      </c>
      <c r="CW91" s="254">
        <v>8.1000000000000003E-2</v>
      </c>
      <c r="CX91" s="254">
        <v>0.109</v>
      </c>
      <c r="CY91" s="254">
        <v>0.32300000000000001</v>
      </c>
      <c r="CZ91" s="254">
        <v>0.32300000000000001</v>
      </c>
      <c r="DA91" s="254">
        <v>0.126</v>
      </c>
      <c r="DB91" s="254">
        <v>4.8000000000000001E-2</v>
      </c>
      <c r="DC91" s="254">
        <v>0</v>
      </c>
      <c r="DD91" s="254">
        <v>0</v>
      </c>
      <c r="DE91" s="254">
        <v>0</v>
      </c>
      <c r="DF91" s="254">
        <v>0</v>
      </c>
      <c r="DG91" s="254">
        <v>0</v>
      </c>
    </row>
    <row r="92" spans="3:111" s="243" customFormat="1" ht="13.5" customHeight="1">
      <c r="C92" s="606"/>
      <c r="D92" s="607"/>
      <c r="E92" s="608" t="s">
        <v>212</v>
      </c>
      <c r="F92" s="609"/>
      <c r="G92" s="610"/>
      <c r="H92" s="261"/>
      <c r="I92" s="261"/>
      <c r="J92" s="261"/>
      <c r="K92" s="261"/>
      <c r="L92" s="261"/>
      <c r="M92" s="261"/>
      <c r="N92" s="261"/>
      <c r="O92" s="261"/>
      <c r="P92" s="261"/>
      <c r="Q92" s="261"/>
      <c r="R92" s="261"/>
      <c r="S92" s="261"/>
      <c r="T92" s="262" t="str">
        <f>IF(COUNT(H92:S92)=0,"",SUMPRODUCT(ROUND(H92:S92,#REF!)))</f>
        <v/>
      </c>
      <c r="U92" s="608" t="s">
        <v>211</v>
      </c>
      <c r="V92" s="609"/>
      <c r="W92" s="609"/>
      <c r="X92" s="610"/>
      <c r="Y92" s="611" t="str">
        <f>IF(COUNT(T92)=0,"",T92)</f>
        <v/>
      </c>
      <c r="Z92" s="612"/>
      <c r="AA92" s="257"/>
      <c r="AB92" s="257"/>
      <c r="AC92" s="257"/>
      <c r="AD92" s="606"/>
      <c r="AE92" s="607"/>
      <c r="AF92" s="608" t="s">
        <v>199</v>
      </c>
      <c r="AG92" s="609"/>
      <c r="AH92" s="610"/>
      <c r="AI92" s="264" t="str">
        <f t="shared" ref="AI92:AS92" si="14">IF(COUNT(H91:H92)=0,"",ROUND(H92/(H91*24*AI68/1000),3))</f>
        <v/>
      </c>
      <c r="AJ92" s="264" t="str">
        <f t="shared" si="14"/>
        <v/>
      </c>
      <c r="AK92" s="264" t="str">
        <f t="shared" si="14"/>
        <v/>
      </c>
      <c r="AL92" s="264" t="str">
        <f t="shared" si="14"/>
        <v/>
      </c>
      <c r="AM92" s="264" t="str">
        <f t="shared" si="14"/>
        <v/>
      </c>
      <c r="AN92" s="264" t="str">
        <f t="shared" si="14"/>
        <v/>
      </c>
      <c r="AO92" s="264" t="str">
        <f t="shared" si="14"/>
        <v/>
      </c>
      <c r="AP92" s="264" t="str">
        <f t="shared" si="14"/>
        <v/>
      </c>
      <c r="AQ92" s="264" t="str">
        <f t="shared" si="14"/>
        <v/>
      </c>
      <c r="AR92" s="264" t="str">
        <f t="shared" si="14"/>
        <v/>
      </c>
      <c r="AS92" s="264" t="str">
        <f t="shared" si="14"/>
        <v/>
      </c>
      <c r="AT92" s="264" t="str">
        <f>IF(COUNT(S91:S92)=0,"",ROUND(S92/(S91*24*AT68/1000),3))</f>
        <v/>
      </c>
      <c r="AU92" s="265" t="str">
        <f>IF(COUNT(AI92:AT92)=0,"",AVERAGE(AI92:AT92))</f>
        <v/>
      </c>
      <c r="AX92" s="569" t="str">
        <f>IF(C104="","",C104)</f>
        <v/>
      </c>
      <c r="AY92" s="569"/>
      <c r="AZ92" s="587" t="str">
        <f>IF(E104="","",E104)</f>
        <v/>
      </c>
      <c r="BA92" s="590" t="str">
        <f ca="1">IF(F104="","",F104)</f>
        <v/>
      </c>
      <c r="BB92" s="590"/>
      <c r="BC92" s="590"/>
      <c r="BD92" s="587" t="str">
        <f>IF(I104="","",I104)</f>
        <v/>
      </c>
      <c r="BE92" s="578" t="e">
        <f>IF(#REF!="発電事業者","送電電力（MW）","受電電力（MW）")</f>
        <v>#REF!</v>
      </c>
      <c r="BF92" s="579"/>
      <c r="BG92" s="331" t="str">
        <f>IF(COUNT(BG68,L104)=2,ROUND(BG68*L104/SUM(L99:L108),#REF!),"")</f>
        <v/>
      </c>
      <c r="BH92" s="331" t="str">
        <f>IF(COUNT(BH68,M104)=2,ROUND(BH68*M104/SUM(M99:M108),#REF!),"")</f>
        <v/>
      </c>
      <c r="BI92" s="331" t="str">
        <f>IF(COUNT(BI68,N104)=2,ROUND(BI68*N104/SUM(N99:N108),#REF!),"")</f>
        <v/>
      </c>
      <c r="BJ92" s="331" t="str">
        <f>IF(COUNT(BJ68,O104)=2,ROUND(BJ68*O104/SUM(O99:O108),#REF!),"")</f>
        <v/>
      </c>
      <c r="BK92" s="331" t="str">
        <f>IF(COUNT(BK68,P104)=2,ROUND(BK68*P104/SUM(P99:P108),#REF!),"")</f>
        <v/>
      </c>
      <c r="BL92" s="331" t="str">
        <f>IF(COUNT(BL68,Q104)=2,ROUND(BL68*Q104/SUM(Q99:Q108),#REF!),"")</f>
        <v/>
      </c>
      <c r="BM92" s="331" t="str">
        <f>IF(COUNT(BM68,R104)=2,ROUND(BM68*R104/SUM(R99:R108),#REF!),"")</f>
        <v/>
      </c>
      <c r="BN92" s="331" t="str">
        <f>IF(COUNT(BN68,S104)=2,ROUND(BN68*S104/SUM(S99:S108),#REF!),"")</f>
        <v/>
      </c>
      <c r="BO92" s="331" t="str">
        <f>IF(COUNT(BO68,T104)=2,ROUND(BO68*T104/SUM(T99:T108),#REF!),"")</f>
        <v/>
      </c>
      <c r="BP92" s="331" t="str">
        <f>IF(COUNT(BP68,U104)=2,ROUND(BP68*U104/SUM(U99:U108),#REF!),"")</f>
        <v/>
      </c>
      <c r="BQ92" s="331" t="str">
        <f>IF(COUNT(BQ68,V104)=2,ROUND(BQ68*V104/SUM(V99:V108),#REF!),"")</f>
        <v/>
      </c>
      <c r="BR92" s="331" t="str">
        <f>IF(COUNT(BR68,W104)=2,ROUND(BR68*W104/SUM(W99:W108),#REF!),"")</f>
        <v/>
      </c>
      <c r="BS92" s="569" t="e">
        <f>IF(#REF!="発電事業者","送電電力（MW）","受電電力（MW）")</f>
        <v>#REF!</v>
      </c>
      <c r="BT92" s="569"/>
      <c r="BU92" s="569"/>
      <c r="BV92" s="333" t="s">
        <v>171</v>
      </c>
      <c r="BW92" s="580"/>
      <c r="BX92" s="580"/>
      <c r="BY92" s="331" t="str">
        <f>IF(COUNT(BY68,X104)=2,ROUND(BY68*X104/SUM(X99:X108),#REF!),"")</f>
        <v/>
      </c>
      <c r="BZ92" s="331" t="str">
        <f>IF(COUNT(BZ68,Y104)=2,ROUND(BZ68*Y104/SUM(Y99:Y108),#REF!),"")</f>
        <v/>
      </c>
      <c r="CA92" s="331" t="str">
        <f>IF(COUNT(CA68,Z104)=2,ROUND(CA68*Z104/SUM(Z99:Z108),#REF!),"")</f>
        <v/>
      </c>
      <c r="CB92" s="331" t="str">
        <f>IF(COUNT(CB68,AA104)=2,ROUND(CB68*AA104/SUM(AA99:AA108),#REF!),"")</f>
        <v/>
      </c>
      <c r="CC92" s="331" t="str">
        <f>IF(COUNT(CC68,AB104)=2,ROUND(CC68*AB104/SUM(AB99:AB108),#REF!),"")</f>
        <v/>
      </c>
      <c r="CD92" s="331" t="str">
        <f>IF(COUNT(CD68,AC104)=2,ROUND(CD68*AC104/SUM(AC99:AC108),#REF!),"")</f>
        <v/>
      </c>
      <c r="CE92" s="331" t="str">
        <f>IF(COUNT(CE68,AD104)=2,ROUND(CE68*AD104/SUM(AD99:AD108),#REF!),"")</f>
        <v/>
      </c>
      <c r="CF92" s="331" t="str">
        <f>IF(COUNT(CF68,AE104)=2,ROUND(CF68*AE104/SUM(AE99:AE108),#REF!),"")</f>
        <v/>
      </c>
      <c r="CG92" s="331" t="str">
        <f>IF(COUNT(CG68,AF104)=2,ROUND(CG68*AF104/SUM(AF99:AF108),#REF!),"")</f>
        <v/>
      </c>
      <c r="CH92" s="563" t="s">
        <v>214</v>
      </c>
      <c r="CI92" s="563"/>
      <c r="CJ92" s="563"/>
      <c r="CK92" s="563"/>
      <c r="CL92" s="563"/>
      <c r="CM92" s="563"/>
      <c r="CN92" s="563"/>
      <c r="CO92" s="563"/>
      <c r="CP92" s="563"/>
      <c r="CQ92" s="563"/>
      <c r="CT92" s="634" t="s">
        <v>130</v>
      </c>
      <c r="CU92" s="636"/>
      <c r="CV92" s="254">
        <v>0</v>
      </c>
      <c r="CW92" s="254">
        <v>8.8866053196498832E-2</v>
      </c>
      <c r="CX92" s="254">
        <v>0.11469010797950481</v>
      </c>
      <c r="CY92" s="254">
        <v>0.42551486396250821</v>
      </c>
      <c r="CZ92" s="254">
        <v>0.42551486396250821</v>
      </c>
      <c r="DA92" s="254">
        <v>0.10609637245722907</v>
      </c>
      <c r="DB92" s="254">
        <v>0</v>
      </c>
      <c r="DC92" s="254">
        <v>0</v>
      </c>
      <c r="DD92" s="254">
        <v>0</v>
      </c>
      <c r="DE92" s="254">
        <v>0</v>
      </c>
      <c r="DF92" s="254">
        <v>0</v>
      </c>
      <c r="DG92" s="254">
        <v>0</v>
      </c>
    </row>
    <row r="93" spans="3:111" s="243" customFormat="1" ht="13.5" customHeight="1">
      <c r="C93" s="273"/>
      <c r="D93" s="273"/>
      <c r="E93" s="245"/>
      <c r="F93" s="245"/>
      <c r="G93" s="245"/>
      <c r="H93" s="257"/>
      <c r="I93" s="257"/>
      <c r="J93" s="257"/>
      <c r="K93" s="257"/>
      <c r="L93" s="257"/>
      <c r="M93" s="257"/>
      <c r="N93" s="257"/>
      <c r="O93" s="257"/>
      <c r="P93" s="257"/>
      <c r="Q93" s="257"/>
      <c r="R93" s="257"/>
      <c r="S93" s="257"/>
      <c r="T93" s="257"/>
      <c r="U93" s="245"/>
      <c r="V93" s="245"/>
      <c r="W93" s="245"/>
      <c r="X93" s="245"/>
      <c r="Y93" s="274"/>
      <c r="Z93" s="274"/>
      <c r="AA93" s="257"/>
      <c r="AB93" s="257"/>
      <c r="AC93" s="257"/>
      <c r="AD93" s="273"/>
      <c r="AE93" s="273"/>
      <c r="AF93" s="245"/>
      <c r="AG93" s="245"/>
      <c r="AH93" s="245"/>
      <c r="AI93" s="271"/>
      <c r="AJ93" s="271"/>
      <c r="AK93" s="271"/>
      <c r="AL93" s="271"/>
      <c r="AM93" s="271"/>
      <c r="AN93" s="271"/>
      <c r="AO93" s="271"/>
      <c r="AP93" s="271"/>
      <c r="AQ93" s="271"/>
      <c r="AR93" s="271"/>
      <c r="AS93" s="271"/>
      <c r="AT93" s="271"/>
      <c r="AU93" s="272"/>
      <c r="AV93" s="275"/>
      <c r="AX93" s="569"/>
      <c r="AY93" s="569"/>
      <c r="AZ93" s="588"/>
      <c r="BA93" s="590"/>
      <c r="BB93" s="590"/>
      <c r="BC93" s="590"/>
      <c r="BD93" s="588"/>
      <c r="BE93" s="583"/>
      <c r="BF93" s="584"/>
      <c r="BG93" s="259"/>
      <c r="BH93" s="259"/>
      <c r="BI93" s="259"/>
      <c r="BJ93" s="259"/>
      <c r="BK93" s="259"/>
      <c r="BL93" s="259"/>
      <c r="BM93" s="259"/>
      <c r="BN93" s="259"/>
      <c r="BO93" s="259"/>
      <c r="BP93" s="259"/>
      <c r="BQ93" s="259"/>
      <c r="BR93" s="259"/>
      <c r="BS93" s="569"/>
      <c r="BT93" s="569"/>
      <c r="BU93" s="569"/>
      <c r="BV93" s="333" t="s">
        <v>172</v>
      </c>
      <c r="BW93" s="581"/>
      <c r="BX93" s="581"/>
      <c r="BY93" s="331" t="str">
        <f>IF(COUNT(BY69,X104)=2,ROUND(BY69*X104/SUM(X99:X108),#REF!),"")</f>
        <v/>
      </c>
      <c r="BZ93" s="331" t="str">
        <f>IF(COUNT(BZ69,Y104)=2,ROUND(BZ69*Y104/SUM(Y99:Y108),#REF!),"")</f>
        <v/>
      </c>
      <c r="CA93" s="331" t="str">
        <f>IF(COUNT(CA69,Z104)=2,ROUND(CA69*Z104/SUM(Z99:Z108),#REF!),"")</f>
        <v/>
      </c>
      <c r="CB93" s="331" t="str">
        <f>IF(COUNT(CB69,AA104)=2,ROUND(CB69*AA104/SUM(AA99:AA108),#REF!),"")</f>
        <v/>
      </c>
      <c r="CC93" s="331" t="str">
        <f>IF(COUNT(CC69,AB104)=2,ROUND(CC69*AB104/SUM(AB99:AB108),#REF!),"")</f>
        <v/>
      </c>
      <c r="CD93" s="331" t="str">
        <f>IF(COUNT(CD69,AC104)=2,ROUND(CD69*AC104/SUM(AC99:AC108),#REF!),"")</f>
        <v/>
      </c>
      <c r="CE93" s="331" t="str">
        <f>IF(COUNT(CE69,AD104)=2,ROUND(CE69*AD104/SUM(AD99:AD108),#REF!),"")</f>
        <v/>
      </c>
      <c r="CF93" s="331" t="str">
        <f>IF(COUNT(CF69,AE104)=2,ROUND(CF69*AE104/SUM(AE99:AE108),#REF!),"")</f>
        <v/>
      </c>
      <c r="CG93" s="331" t="str">
        <f>IF(COUNT(CG69,AF104)=2,ROUND(CG69*AF104/SUM(AF99:AF108),#REF!),"")</f>
        <v/>
      </c>
      <c r="CH93" s="564" t="str">
        <f>IF(CH92="","",CH92)</f>
        <v>太陽光（全量）</v>
      </c>
      <c r="CI93" s="564"/>
      <c r="CJ93" s="564"/>
      <c r="CK93" s="564"/>
      <c r="CL93" s="564"/>
      <c r="CM93" s="564"/>
      <c r="CN93" s="564"/>
      <c r="CO93" s="564"/>
      <c r="CP93" s="564"/>
      <c r="CQ93" s="564"/>
      <c r="CR93" s="271"/>
      <c r="CS93" s="271"/>
      <c r="CT93" s="634" t="s">
        <v>131</v>
      </c>
      <c r="CU93" s="636"/>
      <c r="CV93" s="254">
        <v>0</v>
      </c>
      <c r="CW93" s="254">
        <v>8.2000000000000003E-2</v>
      </c>
      <c r="CX93" s="254">
        <v>0.24600000000000002</v>
      </c>
      <c r="CY93" s="254">
        <v>0.22699999999999998</v>
      </c>
      <c r="CZ93" s="254">
        <v>0.25900000000000001</v>
      </c>
      <c r="DA93" s="254">
        <v>0.20300000000000001</v>
      </c>
      <c r="DB93" s="254">
        <v>0.11900000000000001</v>
      </c>
      <c r="DC93" s="254">
        <v>0</v>
      </c>
      <c r="DD93" s="254">
        <v>0</v>
      </c>
      <c r="DE93" s="254">
        <v>0</v>
      </c>
      <c r="DF93" s="254">
        <v>0</v>
      </c>
      <c r="DG93" s="254">
        <v>0</v>
      </c>
    </row>
    <row r="94" spans="3:111" s="243" customFormat="1" ht="13.5" customHeight="1">
      <c r="I94" s="257"/>
      <c r="J94" s="257"/>
      <c r="K94" s="257"/>
      <c r="L94" s="257"/>
      <c r="M94" s="257"/>
      <c r="N94" s="257"/>
      <c r="O94" s="257"/>
      <c r="P94" s="257"/>
      <c r="Q94" s="257"/>
      <c r="R94" s="257"/>
      <c r="S94" s="257"/>
      <c r="T94" s="257"/>
      <c r="U94" s="245"/>
      <c r="V94" s="245"/>
      <c r="W94" s="245"/>
      <c r="X94" s="245"/>
      <c r="Y94" s="274"/>
      <c r="Z94" s="274"/>
      <c r="AA94" s="257"/>
      <c r="AB94" s="257"/>
      <c r="AC94" s="257"/>
      <c r="AD94" s="273"/>
      <c r="AE94" s="273"/>
      <c r="AF94" s="245"/>
      <c r="AG94" s="245"/>
      <c r="AH94" s="245"/>
      <c r="AI94" s="271"/>
      <c r="AJ94" s="271"/>
      <c r="AK94" s="271"/>
      <c r="AL94" s="271"/>
      <c r="AM94" s="271"/>
      <c r="AN94" s="271"/>
      <c r="AO94" s="271"/>
      <c r="AP94" s="271"/>
      <c r="AQ94" s="271"/>
      <c r="AR94" s="271"/>
      <c r="AS94" s="271"/>
      <c r="AT94" s="271"/>
      <c r="AU94" s="272"/>
      <c r="AV94" s="257"/>
      <c r="AX94" s="569"/>
      <c r="AY94" s="569"/>
      <c r="AZ94" s="589"/>
      <c r="BA94" s="590"/>
      <c r="BB94" s="590"/>
      <c r="BC94" s="590"/>
      <c r="BD94" s="589"/>
      <c r="BE94" s="585" t="e">
        <f>IF(#REF!="発電事業者","月間送電電力量（GWh）","月間受電電力量（GWh）")</f>
        <v>#REF!</v>
      </c>
      <c r="BF94" s="586"/>
      <c r="BG94" s="331" t="str">
        <f>IF(COUNT(BG70,L104)=2,ROUND(BG70*L104/SUM(L99:L108),#REF!),"")</f>
        <v/>
      </c>
      <c r="BH94" s="331" t="str">
        <f>IF(COUNT(BH70,M104)=2,ROUND(BH70*M104/SUM(M99:M108),#REF!),"")</f>
        <v/>
      </c>
      <c r="BI94" s="331" t="str">
        <f>IF(COUNT(BI70,N104)=2,ROUND(BI70*N104/SUM(N99:N108),#REF!),"")</f>
        <v/>
      </c>
      <c r="BJ94" s="331" t="str">
        <f>IF(COUNT(BJ70,O104)=2,ROUND(BJ70*O104/SUM(O99:O108),#REF!),"")</f>
        <v/>
      </c>
      <c r="BK94" s="331" t="str">
        <f>IF(COUNT(BK70,P104)=2,ROUND(BK70*P104/SUM(P99:P108),#REF!),"")</f>
        <v/>
      </c>
      <c r="BL94" s="331" t="str">
        <f>IF(COUNT(BL70,Q104)=2,ROUND(BL70*Q104/SUM(Q99:Q108),#REF!),"")</f>
        <v/>
      </c>
      <c r="BM94" s="331" t="str">
        <f>IF(COUNT(BM70,R104)=2,ROUND(BM70*R104/SUM(R99:R108),#REF!),"")</f>
        <v/>
      </c>
      <c r="BN94" s="331" t="str">
        <f>IF(COUNT(BN70,S104)=2,ROUND(BN70*S104/SUM(S99:S108),#REF!),"")</f>
        <v/>
      </c>
      <c r="BO94" s="331" t="str">
        <f>IF(COUNT(BO70,T104)=2,ROUND(BO70*T104/SUM(T99:T108),#REF!),"")</f>
        <v/>
      </c>
      <c r="BP94" s="331" t="str">
        <f>IF(COUNT(BP70,U104)=2,ROUND(BP70*U104/SUM(U99:U108),#REF!),"")</f>
        <v/>
      </c>
      <c r="BQ94" s="331" t="str">
        <f>IF(COUNT(BQ70,V104)=2,ROUND(BQ70*V104/SUM(V99:V108),#REF!),"")</f>
        <v/>
      </c>
      <c r="BR94" s="331" t="str">
        <f>IF(COUNT(BR70,W104)=2,ROUND(BR70*W104/SUM(W99:W108),#REF!),"")</f>
        <v/>
      </c>
      <c r="BS94" s="569" t="e">
        <f>IF(#REF!="発電事業者","年間送電電力量（GWh）","年間受電電力量（GWh）")</f>
        <v>#REF!</v>
      </c>
      <c r="BT94" s="569"/>
      <c r="BU94" s="569"/>
      <c r="BV94" s="333" t="s">
        <v>25</v>
      </c>
      <c r="BW94" s="582"/>
      <c r="BX94" s="582"/>
      <c r="BY94" s="331" t="str">
        <f>IF(COUNT(BY70,X104)=2,ROUND(BY70*X104/SUM(X99:X108),#REF!),"")</f>
        <v/>
      </c>
      <c r="BZ94" s="331" t="str">
        <f>IF(COUNT(BZ70,Y104)=2,ROUND(BZ70*Y104/SUM(Y99:Y108),#REF!),"")</f>
        <v/>
      </c>
      <c r="CA94" s="331" t="str">
        <f>IF(COUNT(CA70,Z104)=2,ROUND(CA70*Z104/SUM(Z99:Z108),#REF!),"")</f>
        <v/>
      </c>
      <c r="CB94" s="331" t="str">
        <f>IF(COUNT(CB70,AA104)=2,ROUND(CB70*AA104/SUM(AA99:AA108),#REF!),"")</f>
        <v/>
      </c>
      <c r="CC94" s="331" t="str">
        <f>IF(COUNT(CC70,AB104)=2,ROUND(CC70*AB104/SUM(AB99:AB108),#REF!),"")</f>
        <v/>
      </c>
      <c r="CD94" s="331" t="str">
        <f>IF(COUNT(CD70,AC104)=2,ROUND(CD70*AC104/SUM(AC99:AC108),#REF!),"")</f>
        <v/>
      </c>
      <c r="CE94" s="331" t="str">
        <f>IF(COUNT(CE70,AD104)=2,ROUND(CE70*AD104/SUM(AD99:AD108),#REF!),"")</f>
        <v/>
      </c>
      <c r="CF94" s="331" t="str">
        <f>IF(COUNT(CF70,AE104)=2,ROUND(CF70*AE104/SUM(AE99:AE108),#REF!),"")</f>
        <v/>
      </c>
      <c r="CG94" s="331" t="str">
        <f>IF(COUNT(CG70,AF104)=2,ROUND(CG70*AF104/SUM(AF99:AF108),#REF!),"")</f>
        <v/>
      </c>
      <c r="CH94" s="565" t="str">
        <f>IF(COUNTA(AG104)=0,"",AG104)</f>
        <v/>
      </c>
      <c r="CI94" s="565"/>
      <c r="CJ94" s="565"/>
      <c r="CK94" s="565"/>
      <c r="CL94" s="565"/>
      <c r="CM94" s="565"/>
      <c r="CN94" s="565"/>
      <c r="CO94" s="565"/>
      <c r="CP94" s="565"/>
      <c r="CQ94" s="565"/>
      <c r="CT94" s="594" t="s">
        <v>258</v>
      </c>
      <c r="CU94" s="594"/>
      <c r="CV94" s="283">
        <v>3</v>
      </c>
      <c r="CW94" s="283">
        <v>4</v>
      </c>
      <c r="CX94" s="283">
        <v>5</v>
      </c>
      <c r="CY94" s="283">
        <v>6</v>
      </c>
      <c r="CZ94" s="283">
        <v>7</v>
      </c>
      <c r="DA94" s="283">
        <v>8</v>
      </c>
      <c r="DB94" s="283">
        <v>9</v>
      </c>
      <c r="DC94" s="283">
        <v>10</v>
      </c>
      <c r="DD94" s="283">
        <v>11</v>
      </c>
      <c r="DE94" s="283">
        <v>12</v>
      </c>
      <c r="DF94" s="283">
        <v>13</v>
      </c>
      <c r="DG94" s="283">
        <v>14</v>
      </c>
    </row>
    <row r="95" spans="3:111" s="243" customFormat="1" ht="13.5" customHeight="1">
      <c r="C95" s="273"/>
      <c r="D95" s="273"/>
      <c r="E95" s="245"/>
      <c r="F95" s="245"/>
      <c r="G95" s="245"/>
      <c r="H95" s="257"/>
      <c r="I95" s="257"/>
      <c r="J95" s="257"/>
      <c r="K95" s="257"/>
      <c r="L95" s="257"/>
      <c r="M95" s="257"/>
      <c r="N95" s="257"/>
      <c r="O95" s="257"/>
      <c r="P95" s="257"/>
      <c r="Q95" s="257"/>
      <c r="R95" s="257"/>
      <c r="S95" s="257"/>
      <c r="T95" s="257"/>
      <c r="U95" s="257"/>
      <c r="V95" s="257"/>
      <c r="W95" s="257"/>
      <c r="X95" s="257"/>
      <c r="Y95" s="257"/>
      <c r="Z95" s="257"/>
      <c r="AA95" s="257"/>
      <c r="AB95" s="257"/>
      <c r="AC95" s="257"/>
      <c r="AD95" s="257"/>
      <c r="AE95" s="257"/>
      <c r="AF95" s="257"/>
      <c r="AG95" s="257"/>
      <c r="AH95" s="257"/>
      <c r="AI95" s="257"/>
      <c r="AJ95" s="257"/>
      <c r="AK95" s="257"/>
      <c r="AL95" s="257"/>
      <c r="AM95" s="257"/>
      <c r="AN95" s="257"/>
      <c r="AO95" s="257"/>
      <c r="AP95" s="257"/>
      <c r="AQ95" s="257"/>
      <c r="AR95" s="257"/>
      <c r="AS95" s="257"/>
      <c r="AT95" s="257"/>
      <c r="AU95" s="257"/>
      <c r="AV95" s="275"/>
      <c r="AX95" s="569" t="str">
        <f>IF(C105="","",C105)</f>
        <v/>
      </c>
      <c r="AY95" s="569"/>
      <c r="AZ95" s="587" t="str">
        <f>IF(E105="","",E105)</f>
        <v/>
      </c>
      <c r="BA95" s="590" t="str">
        <f ca="1">IF(F105="","",F105)</f>
        <v/>
      </c>
      <c r="BB95" s="590"/>
      <c r="BC95" s="590"/>
      <c r="BD95" s="587" t="str">
        <f>IF(I105="","",I105)</f>
        <v/>
      </c>
      <c r="BE95" s="578" t="e">
        <f>IF(#REF!="発電事業者","送電電力（MW）","受電電力（MW）")</f>
        <v>#REF!</v>
      </c>
      <c r="BF95" s="579"/>
      <c r="BG95" s="331" t="str">
        <f>IF(COUNT(BG68,L105)=2,ROUND(BG68*L105/SUM(L99:L108),#REF!),"")</f>
        <v/>
      </c>
      <c r="BH95" s="331" t="str">
        <f>IF(COUNT(BH68,M105)=2,ROUND(BH68*M105/SUM(M99:M108),#REF!),"")</f>
        <v/>
      </c>
      <c r="BI95" s="331" t="str">
        <f>IF(COUNT(BI68,N105)=2,ROUND(BI68*N105/SUM(N99:N108),#REF!),"")</f>
        <v/>
      </c>
      <c r="BJ95" s="331" t="str">
        <f>IF(COUNT(BJ68,O105)=2,ROUND(BJ68*O105/SUM(O99:O108),#REF!),"")</f>
        <v/>
      </c>
      <c r="BK95" s="331" t="str">
        <f>IF(COUNT(BK68,P105)=2,ROUND(BK68*P105/SUM(P99:P108),#REF!),"")</f>
        <v/>
      </c>
      <c r="BL95" s="331" t="str">
        <f>IF(COUNT(BL68,Q105)=2,ROUND(BL68*Q105/SUM(Q99:Q108),#REF!),"")</f>
        <v/>
      </c>
      <c r="BM95" s="331" t="str">
        <f>IF(COUNT(BM68,R105)=2,ROUND(BM68*R105/SUM(R99:R108),#REF!),"")</f>
        <v/>
      </c>
      <c r="BN95" s="331" t="str">
        <f>IF(COUNT(BN68,S105)=2,ROUND(BN68*S105/SUM(S99:S108),#REF!),"")</f>
        <v/>
      </c>
      <c r="BO95" s="331" t="str">
        <f>IF(COUNT(BO68,T105)=2,ROUND(BO68*T105/SUM(T99:T108),#REF!),"")</f>
        <v/>
      </c>
      <c r="BP95" s="331" t="str">
        <f>IF(COUNT(BP68,U105)=2,ROUND(BP68*U105/SUM(U99:U108),#REF!),"")</f>
        <v/>
      </c>
      <c r="BQ95" s="331" t="str">
        <f>IF(COUNT(BQ68,V105)=2,ROUND(BQ68*V105/SUM(V99:V108),#REF!),"")</f>
        <v/>
      </c>
      <c r="BR95" s="331" t="str">
        <f>IF(COUNT(BR68,W105)=2,ROUND(BR68*W105/SUM(W99:W108),#REF!),"")</f>
        <v/>
      </c>
      <c r="BS95" s="569" t="e">
        <f>IF(#REF!="発電事業者","送電電力（MW）","受電電力（MW）")</f>
        <v>#REF!</v>
      </c>
      <c r="BT95" s="569"/>
      <c r="BU95" s="569"/>
      <c r="BV95" s="333" t="s">
        <v>171</v>
      </c>
      <c r="BW95" s="580"/>
      <c r="BX95" s="580"/>
      <c r="BY95" s="331" t="str">
        <f>IF(COUNT(BY68,X105)=2,ROUND(BY68*X105/SUM(X99:X108),#REF!),"")</f>
        <v/>
      </c>
      <c r="BZ95" s="331" t="str">
        <f>IF(COUNT(BZ68,Y105)=2,ROUND(BZ68*Y105/SUM(Y99:Y108),#REF!),"")</f>
        <v/>
      </c>
      <c r="CA95" s="331" t="str">
        <f>IF(COUNT(CA68,Z105)=2,ROUND(CA68*Z105/SUM(Z99:Z108),#REF!),"")</f>
        <v/>
      </c>
      <c r="CB95" s="331" t="str">
        <f>IF(COUNT(CB68,AA105)=2,ROUND(CB68*AA105/SUM(AA99:AA108),#REF!),"")</f>
        <v/>
      </c>
      <c r="CC95" s="331" t="str">
        <f>IF(COUNT(CC68,AB105)=2,ROUND(CC68*AB105/SUM(AB99:AB108),#REF!),"")</f>
        <v/>
      </c>
      <c r="CD95" s="331" t="str">
        <f>IF(COUNT(CD68,AC105)=2,ROUND(CD68*AC105/SUM(AC99:AC108),#REF!),"")</f>
        <v/>
      </c>
      <c r="CE95" s="331" t="str">
        <f>IF(COUNT(CE68,AD105)=2,ROUND(CE68*AD105/SUM(AD99:AD108),#REF!),"")</f>
        <v/>
      </c>
      <c r="CF95" s="331" t="str">
        <f>IF(COUNT(CF68,AE105)=2,ROUND(CF68*AE105/SUM(AE99:AE108),#REF!),"")</f>
        <v/>
      </c>
      <c r="CG95" s="331" t="str">
        <f>IF(COUNT(CG68,AF105)=2,ROUND(CG68*AF105/SUM(AF99:AF108),#REF!),"")</f>
        <v/>
      </c>
      <c r="CH95" s="563" t="s">
        <v>214</v>
      </c>
      <c r="CI95" s="563"/>
      <c r="CJ95" s="563"/>
      <c r="CK95" s="563"/>
      <c r="CL95" s="563"/>
      <c r="CM95" s="563"/>
      <c r="CN95" s="563"/>
      <c r="CO95" s="563"/>
      <c r="CP95" s="563"/>
      <c r="CQ95" s="563"/>
    </row>
    <row r="96" spans="3:111" s="243" customFormat="1" ht="13.5" customHeight="1">
      <c r="C96" s="241" t="e">
        <f>IF(#REF!="発電事業者","送電相手先諸元","購入相手先諸元")</f>
        <v>#REF!</v>
      </c>
      <c r="D96" s="236"/>
      <c r="E96" s="236"/>
      <c r="F96" s="242">
        <v>1</v>
      </c>
      <c r="G96" s="237" t="s">
        <v>255</v>
      </c>
      <c r="H96" s="236"/>
      <c r="I96" s="236"/>
      <c r="J96" s="236"/>
      <c r="K96" s="236"/>
      <c r="AV96" s="257"/>
      <c r="AX96" s="569"/>
      <c r="AY96" s="569"/>
      <c r="AZ96" s="588"/>
      <c r="BA96" s="590"/>
      <c r="BB96" s="590"/>
      <c r="BC96" s="590"/>
      <c r="BD96" s="588"/>
      <c r="BE96" s="583"/>
      <c r="BF96" s="584"/>
      <c r="BG96" s="259"/>
      <c r="BH96" s="259"/>
      <c r="BI96" s="259"/>
      <c r="BJ96" s="259"/>
      <c r="BK96" s="259"/>
      <c r="BL96" s="259"/>
      <c r="BM96" s="259"/>
      <c r="BN96" s="259"/>
      <c r="BO96" s="259"/>
      <c r="BP96" s="259"/>
      <c r="BQ96" s="259"/>
      <c r="BR96" s="259"/>
      <c r="BS96" s="569"/>
      <c r="BT96" s="569"/>
      <c r="BU96" s="569"/>
      <c r="BV96" s="333" t="s">
        <v>172</v>
      </c>
      <c r="BW96" s="581"/>
      <c r="BX96" s="581"/>
      <c r="BY96" s="331" t="str">
        <f>IF(COUNT(BY69,X105)=2,ROUND(BY69*X105/SUM(X99:X108),#REF!),"")</f>
        <v/>
      </c>
      <c r="BZ96" s="331" t="str">
        <f>IF(COUNT(BZ69,Y105)=2,ROUND(BZ69*Y105/SUM(Y99:Y108),#REF!),"")</f>
        <v/>
      </c>
      <c r="CA96" s="331" t="str">
        <f>IF(COUNT(CA69,Z105)=2,ROUND(CA69*Z105/SUM(Z99:Z108),#REF!),"")</f>
        <v/>
      </c>
      <c r="CB96" s="331" t="str">
        <f>IF(COUNT(CB69,AA105)=2,ROUND(CB69*AA105/SUM(AA99:AA108),#REF!),"")</f>
        <v/>
      </c>
      <c r="CC96" s="331" t="str">
        <f>IF(COUNT(CC69,AB105)=2,ROUND(CC69*AB105/SUM(AB99:AB108),#REF!),"")</f>
        <v/>
      </c>
      <c r="CD96" s="331" t="str">
        <f>IF(COUNT(CD69,AC105)=2,ROUND(CD69*AC105/SUM(AC99:AC108),#REF!),"")</f>
        <v/>
      </c>
      <c r="CE96" s="331" t="str">
        <f>IF(COUNT(CE69,AD105)=2,ROUND(CE69*AD105/SUM(AD99:AD108),#REF!),"")</f>
        <v/>
      </c>
      <c r="CF96" s="331" t="str">
        <f>IF(COUNT(CF69,AE105)=2,ROUND(CF69*AE105/SUM(AE99:AE108),#REF!),"")</f>
        <v/>
      </c>
      <c r="CG96" s="331" t="str">
        <f>IF(COUNT(CG69,AF105)=2,ROUND(CG69*AF105/SUM(AF99:AF108),#REF!),"")</f>
        <v/>
      </c>
      <c r="CH96" s="564" t="str">
        <f>IF(CH95="","",CH95)</f>
        <v>太陽光（全量）</v>
      </c>
      <c r="CI96" s="564"/>
      <c r="CJ96" s="564"/>
      <c r="CK96" s="564"/>
      <c r="CL96" s="564"/>
      <c r="CM96" s="564"/>
      <c r="CN96" s="564"/>
      <c r="CO96" s="564"/>
      <c r="CP96" s="564"/>
      <c r="CQ96" s="564"/>
    </row>
    <row r="97" spans="3:111" s="243" customFormat="1" ht="13.5" customHeight="1">
      <c r="C97" s="594" t="s">
        <v>200</v>
      </c>
      <c r="D97" s="594"/>
      <c r="E97" s="594" t="s">
        <v>201</v>
      </c>
      <c r="F97" s="594" t="s">
        <v>202</v>
      </c>
      <c r="G97" s="594"/>
      <c r="H97" s="594"/>
      <c r="I97" s="595" t="s">
        <v>203</v>
      </c>
      <c r="J97" s="597" t="e">
        <f>IF(#REF!="発電事業者","送電先","購入先")</f>
        <v>#REF!</v>
      </c>
      <c r="K97" s="598"/>
      <c r="L97" s="601" t="e">
        <f>DATE(#REF!,1,1)</f>
        <v>#REF!</v>
      </c>
      <c r="M97" s="602"/>
      <c r="N97" s="602"/>
      <c r="O97" s="602"/>
      <c r="P97" s="602"/>
      <c r="Q97" s="602"/>
      <c r="R97" s="602"/>
      <c r="S97" s="602"/>
      <c r="T97" s="602"/>
      <c r="U97" s="602"/>
      <c r="V97" s="602"/>
      <c r="W97" s="603"/>
      <c r="X97" s="592" t="e">
        <f>DATE(#REF!+1,1,1)</f>
        <v>#REF!</v>
      </c>
      <c r="Y97" s="592" t="e">
        <f>DATE(#REF!+2,1,1)</f>
        <v>#REF!</v>
      </c>
      <c r="Z97" s="592" t="e">
        <f>DATE(#REF!+3,1,1)</f>
        <v>#REF!</v>
      </c>
      <c r="AA97" s="592" t="e">
        <f>DATE(#REF!+4,1,1)</f>
        <v>#REF!</v>
      </c>
      <c r="AB97" s="592" t="e">
        <f>DATE(#REF!+5,1,1)</f>
        <v>#REF!</v>
      </c>
      <c r="AC97" s="592" t="e">
        <f>DATE(#REF!+6,1,1)</f>
        <v>#REF!</v>
      </c>
      <c r="AD97" s="592" t="e">
        <f>DATE(#REF!+7,1,1)</f>
        <v>#REF!</v>
      </c>
      <c r="AE97" s="592" t="e">
        <f>DATE(#REF!+8,1,1)</f>
        <v>#REF!</v>
      </c>
      <c r="AF97" s="592" t="e">
        <f>DATE(#REF!+9,1,1)</f>
        <v>#REF!</v>
      </c>
      <c r="AG97" s="594" t="s">
        <v>253</v>
      </c>
      <c r="AH97" s="594"/>
      <c r="AI97" s="594"/>
      <c r="AJ97" s="594"/>
      <c r="AK97" s="594"/>
      <c r="AL97" s="594"/>
      <c r="AM97" s="594"/>
      <c r="AN97" s="594"/>
      <c r="AO97" s="594"/>
      <c r="AP97" s="594"/>
      <c r="AV97" s="275"/>
      <c r="AX97" s="569"/>
      <c r="AY97" s="569"/>
      <c r="AZ97" s="589"/>
      <c r="BA97" s="590"/>
      <c r="BB97" s="590"/>
      <c r="BC97" s="590"/>
      <c r="BD97" s="589"/>
      <c r="BE97" s="585" t="e">
        <f>IF(#REF!="発電事業者","月間送電電力量（GWh）","月間受電電力量（GWh）")</f>
        <v>#REF!</v>
      </c>
      <c r="BF97" s="586"/>
      <c r="BG97" s="331" t="str">
        <f>IF(COUNT(BG70,L105)=2,ROUND(BG70*L105/SUM(L99:L108),#REF!),"")</f>
        <v/>
      </c>
      <c r="BH97" s="331" t="str">
        <f>IF(COUNT(BH70,M105)=2,ROUND(BH70*M105/SUM(M99:M108),#REF!),"")</f>
        <v/>
      </c>
      <c r="BI97" s="331" t="str">
        <f>IF(COUNT(BI70,N105)=2,ROUND(BI70*N105/SUM(N99:N108),#REF!),"")</f>
        <v/>
      </c>
      <c r="BJ97" s="331" t="str">
        <f>IF(COUNT(BJ70,O105)=2,ROUND(BJ70*O105/SUM(O99:O108),#REF!),"")</f>
        <v/>
      </c>
      <c r="BK97" s="331" t="str">
        <f>IF(COUNT(BK70,P105)=2,ROUND(BK70*P105/SUM(P99:P108),#REF!),"")</f>
        <v/>
      </c>
      <c r="BL97" s="331" t="str">
        <f>IF(COUNT(BL70,Q105)=2,ROUND(BL70*Q105/SUM(Q99:Q108),#REF!),"")</f>
        <v/>
      </c>
      <c r="BM97" s="331" t="str">
        <f>IF(COUNT(BM70,R105)=2,ROUND(BM70*R105/SUM(R99:R108),#REF!),"")</f>
        <v/>
      </c>
      <c r="BN97" s="331" t="str">
        <f>IF(COUNT(BN70,S105)=2,ROUND(BN70*S105/SUM(S99:S108),#REF!),"")</f>
        <v/>
      </c>
      <c r="BO97" s="331" t="str">
        <f>IF(COUNT(BO70,T105)=2,ROUND(BO70*T105/SUM(T99:T108),#REF!),"")</f>
        <v/>
      </c>
      <c r="BP97" s="331" t="str">
        <f>IF(COUNT(BP70,U105)=2,ROUND(BP70*U105/SUM(U99:U108),#REF!),"")</f>
        <v/>
      </c>
      <c r="BQ97" s="331" t="str">
        <f>IF(COUNT(BQ70,V105)=2,ROUND(BQ70*V105/SUM(V99:V108),#REF!),"")</f>
        <v/>
      </c>
      <c r="BR97" s="331" t="str">
        <f>IF(COUNT(BR70,W105)=2,ROUND(BR70*W105/SUM(W99:W108),#REF!),"")</f>
        <v/>
      </c>
      <c r="BS97" s="569" t="e">
        <f>IF(#REF!="発電事業者","年間送電電力量（GWh）","年間受電電力量（GWh）")</f>
        <v>#REF!</v>
      </c>
      <c r="BT97" s="569"/>
      <c r="BU97" s="569"/>
      <c r="BV97" s="333" t="s">
        <v>25</v>
      </c>
      <c r="BW97" s="582"/>
      <c r="BX97" s="582"/>
      <c r="BY97" s="331" t="str">
        <f>IF(COUNT(BY70,X105)=2,ROUND(BY70*X105/SUM(X99:X108),#REF!),"")</f>
        <v/>
      </c>
      <c r="BZ97" s="331" t="str">
        <f>IF(COUNT(BZ70,Y105)=2,ROUND(BZ70*Y105/SUM(Y99:Y108),#REF!),"")</f>
        <v/>
      </c>
      <c r="CA97" s="331" t="str">
        <f>IF(COUNT(CA70,Z105)=2,ROUND(CA70*Z105/SUM(Z99:Z108),#REF!),"")</f>
        <v/>
      </c>
      <c r="CB97" s="331" t="str">
        <f>IF(COUNT(CB70,AA105)=2,ROUND(CB70*AA105/SUM(AA99:AA108),#REF!),"")</f>
        <v/>
      </c>
      <c r="CC97" s="331" t="str">
        <f>IF(COUNT(CC70,AB105)=2,ROUND(CC70*AB105/SUM(AB99:AB108),#REF!),"")</f>
        <v/>
      </c>
      <c r="CD97" s="331" t="str">
        <f>IF(COUNT(CD70,AC105)=2,ROUND(CD70*AC105/SUM(AC99:AC108),#REF!),"")</f>
        <v/>
      </c>
      <c r="CE97" s="331" t="str">
        <f>IF(COUNT(CE70,AD105)=2,ROUND(CE70*AD105/SUM(AD99:AD108),#REF!),"")</f>
        <v/>
      </c>
      <c r="CF97" s="331" t="str">
        <f>IF(COUNT(CF70,AE105)=2,ROUND(CF70*AE105/SUM(AE99:AE108),#REF!),"")</f>
        <v/>
      </c>
      <c r="CG97" s="331" t="str">
        <f>IF(COUNT(CG70,AF105)=2,ROUND(CG70*AF105/SUM(AF99:AF108),#REF!),"")</f>
        <v/>
      </c>
      <c r="CH97" s="565" t="str">
        <f>IF(COUNTA(AG105)=0,"",AG105)</f>
        <v/>
      </c>
      <c r="CI97" s="565"/>
      <c r="CJ97" s="565"/>
      <c r="CK97" s="565"/>
      <c r="CL97" s="565"/>
      <c r="CM97" s="565"/>
      <c r="CN97" s="565"/>
      <c r="CO97" s="565"/>
      <c r="CP97" s="565"/>
      <c r="CQ97" s="565"/>
      <c r="CV97" s="408"/>
      <c r="CW97" s="408"/>
      <c r="CX97" s="408"/>
      <c r="CY97" s="408"/>
      <c r="CZ97" s="408"/>
      <c r="DA97" s="408"/>
      <c r="DB97" s="408"/>
      <c r="DC97" s="408"/>
      <c r="DD97" s="408"/>
      <c r="DE97" s="408"/>
      <c r="DF97" s="408"/>
      <c r="DG97" s="408"/>
    </row>
    <row r="98" spans="3:111" s="243" customFormat="1" ht="13.5" customHeight="1">
      <c r="C98" s="594"/>
      <c r="D98" s="594"/>
      <c r="E98" s="594"/>
      <c r="F98" s="594"/>
      <c r="G98" s="594"/>
      <c r="H98" s="594"/>
      <c r="I98" s="596"/>
      <c r="J98" s="599"/>
      <c r="K98" s="600"/>
      <c r="L98" s="307" t="s">
        <v>194</v>
      </c>
      <c r="M98" s="307" t="s">
        <v>195</v>
      </c>
      <c r="N98" s="307" t="s">
        <v>161</v>
      </c>
      <c r="O98" s="307" t="s">
        <v>162</v>
      </c>
      <c r="P98" s="307" t="s">
        <v>163</v>
      </c>
      <c r="Q98" s="307" t="s">
        <v>164</v>
      </c>
      <c r="R98" s="307" t="s">
        <v>165</v>
      </c>
      <c r="S98" s="307" t="s">
        <v>166</v>
      </c>
      <c r="T98" s="307" t="s">
        <v>167</v>
      </c>
      <c r="U98" s="307" t="s">
        <v>168</v>
      </c>
      <c r="V98" s="307" t="s">
        <v>169</v>
      </c>
      <c r="W98" s="307" t="s">
        <v>170</v>
      </c>
      <c r="X98" s="593">
        <v>43101</v>
      </c>
      <c r="Y98" s="593">
        <v>43466</v>
      </c>
      <c r="Z98" s="593">
        <v>43831</v>
      </c>
      <c r="AA98" s="593">
        <v>44197</v>
      </c>
      <c r="AB98" s="593">
        <v>44562</v>
      </c>
      <c r="AC98" s="593">
        <v>44927</v>
      </c>
      <c r="AD98" s="593">
        <v>45292</v>
      </c>
      <c r="AE98" s="593">
        <v>45658</v>
      </c>
      <c r="AF98" s="593">
        <v>46023</v>
      </c>
      <c r="AG98" s="594"/>
      <c r="AH98" s="594"/>
      <c r="AI98" s="594"/>
      <c r="AJ98" s="594"/>
      <c r="AK98" s="594"/>
      <c r="AL98" s="594"/>
      <c r="AM98" s="594"/>
      <c r="AN98" s="594"/>
      <c r="AO98" s="594"/>
      <c r="AP98" s="594"/>
      <c r="AV98" s="275"/>
      <c r="AX98" s="569" t="str">
        <f>IF(C106="","",C106)</f>
        <v/>
      </c>
      <c r="AY98" s="569"/>
      <c r="AZ98" s="587" t="str">
        <f>IF(E106="","",E106)</f>
        <v/>
      </c>
      <c r="BA98" s="590" t="str">
        <f ca="1">IF(F106="","",F106)</f>
        <v/>
      </c>
      <c r="BB98" s="590"/>
      <c r="BC98" s="590"/>
      <c r="BD98" s="587" t="str">
        <f>IF(I106="","",I106)</f>
        <v/>
      </c>
      <c r="BE98" s="578" t="e">
        <f>IF(#REF!="発電事業者","送電電力（MW）","受電電力（MW）")</f>
        <v>#REF!</v>
      </c>
      <c r="BF98" s="579"/>
      <c r="BG98" s="331" t="str">
        <f>IF(COUNT(BG68,L106)=2,ROUND(BG68*L106/SUM(L99:L108),#REF!),"")</f>
        <v/>
      </c>
      <c r="BH98" s="331" t="str">
        <f>IF(COUNT(BH68,M106)=2,ROUND(BH68*M106/SUM(M99:M108),#REF!),"")</f>
        <v/>
      </c>
      <c r="BI98" s="331" t="str">
        <f>IF(COUNT(BI68,N106)=2,ROUND(BI68*N106/SUM(N99:N108),#REF!),"")</f>
        <v/>
      </c>
      <c r="BJ98" s="331" t="str">
        <f>IF(COUNT(BJ68,O106)=2,ROUND(BJ68*O106/SUM(O99:O108),#REF!),"")</f>
        <v/>
      </c>
      <c r="BK98" s="331" t="str">
        <f>IF(COUNT(BK68,P106)=2,ROUND(BK68*P106/SUM(P99:P108),#REF!),"")</f>
        <v/>
      </c>
      <c r="BL98" s="331" t="str">
        <f>IF(COUNT(BL68,Q106)=2,ROUND(BL68*Q106/SUM(Q99:Q108),#REF!),"")</f>
        <v/>
      </c>
      <c r="BM98" s="331" t="str">
        <f>IF(COUNT(BM68,R106)=2,ROUND(BM68*R106/SUM(R99:R108),#REF!),"")</f>
        <v/>
      </c>
      <c r="BN98" s="331" t="str">
        <f>IF(COUNT(BN68,S106)=2,ROUND(BN68*S106/SUM(S99:S108),#REF!),"")</f>
        <v/>
      </c>
      <c r="BO98" s="331" t="str">
        <f>IF(COUNT(BO68,T106)=2,ROUND(BO68*T106/SUM(T99:T108),#REF!),"")</f>
        <v/>
      </c>
      <c r="BP98" s="331" t="str">
        <f>IF(COUNT(BP68,U106)=2,ROUND(BP68*U106/SUM(U99:U108),#REF!),"")</f>
        <v/>
      </c>
      <c r="BQ98" s="331" t="str">
        <f>IF(COUNT(BQ68,V106)=2,ROUND(BQ68*V106/SUM(V99:V108),#REF!),"")</f>
        <v/>
      </c>
      <c r="BR98" s="331" t="str">
        <f>IF(COUNT(BR68,W106)=2,ROUND(BR68*W106/SUM(W99:W108),#REF!),"")</f>
        <v/>
      </c>
      <c r="BS98" s="569" t="e">
        <f>IF(#REF!="発電事業者","送電電力（MW）","受電電力（MW）")</f>
        <v>#REF!</v>
      </c>
      <c r="BT98" s="569"/>
      <c r="BU98" s="569"/>
      <c r="BV98" s="333" t="s">
        <v>171</v>
      </c>
      <c r="BW98" s="580"/>
      <c r="BX98" s="580"/>
      <c r="BY98" s="331" t="str">
        <f>IF(COUNT(BY68,X106)=2,ROUND(BY68*X106/SUM(X99:X108),#REF!),"")</f>
        <v/>
      </c>
      <c r="BZ98" s="331" t="str">
        <f>IF(COUNT(BZ68,Y106)=2,ROUND(BZ68*Y106/SUM(Y99:Y108),#REF!),"")</f>
        <v/>
      </c>
      <c r="CA98" s="331" t="str">
        <f>IF(COUNT(CA68,Z106)=2,ROUND(CA68*Z106/SUM(Z99:Z108),#REF!),"")</f>
        <v/>
      </c>
      <c r="CB98" s="331" t="str">
        <f>IF(COUNT(CB68,AA106)=2,ROUND(CB68*AA106/SUM(AA99:AA108),#REF!),"")</f>
        <v/>
      </c>
      <c r="CC98" s="331" t="str">
        <f>IF(COUNT(CC68,AB106)=2,ROUND(CC68*AB106/SUM(AB99:AB108),#REF!),"")</f>
        <v/>
      </c>
      <c r="CD98" s="331" t="str">
        <f>IF(COUNT(CD68,AC106)=2,ROUND(CD68*AC106/SUM(AC99:AC108),#REF!),"")</f>
        <v/>
      </c>
      <c r="CE98" s="331" t="str">
        <f>IF(COUNT(CE68,AD106)=2,ROUND(CE68*AD106/SUM(AD99:AD108),#REF!),"")</f>
        <v/>
      </c>
      <c r="CF98" s="331" t="str">
        <f>IF(COUNT(CF68,AE106)=2,ROUND(CF68*AE106/SUM(AE99:AE108),#REF!),"")</f>
        <v/>
      </c>
      <c r="CG98" s="331" t="str">
        <f>IF(COUNT(CG68,AF106)=2,ROUND(CG68*AF106/SUM(AF99:AF108),#REF!),"")</f>
        <v/>
      </c>
      <c r="CH98" s="563" t="s">
        <v>214</v>
      </c>
      <c r="CI98" s="563"/>
      <c r="CJ98" s="563"/>
      <c r="CK98" s="563"/>
      <c r="CL98" s="563"/>
      <c r="CM98" s="563"/>
      <c r="CN98" s="563"/>
      <c r="CO98" s="563"/>
      <c r="CP98" s="563"/>
      <c r="CQ98" s="563"/>
      <c r="CV98" s="408"/>
      <c r="CW98" s="408"/>
      <c r="CX98" s="408"/>
      <c r="CY98" s="408"/>
      <c r="CZ98" s="408"/>
      <c r="DA98" s="408"/>
      <c r="DB98" s="408"/>
      <c r="DC98" s="408"/>
      <c r="DD98" s="408"/>
      <c r="DE98" s="408"/>
      <c r="DF98" s="408"/>
      <c r="DG98" s="408"/>
    </row>
    <row r="99" spans="3:111" s="243" customFormat="1" ht="13.5" customHeight="1">
      <c r="C99" s="568"/>
      <c r="D99" s="568"/>
      <c r="E99" s="351"/>
      <c r="F99" s="569" t="str">
        <f ca="1">IF(E99="","",VLOOKUP(E99,INDIRECT(AR99),2,FALSE))</f>
        <v/>
      </c>
      <c r="G99" s="569"/>
      <c r="H99" s="569"/>
      <c r="I99" s="333" t="str">
        <f>IF(E99="","",E63)</f>
        <v/>
      </c>
      <c r="J99" s="569" t="e">
        <f>J97&amp;"１"</f>
        <v>#REF!</v>
      </c>
      <c r="K99" s="569"/>
      <c r="L99" s="277" t="str">
        <f t="shared" ref="L99:W99" si="15">IF($F96=0,IF(100-SUM(L100:L108)=0,"",100-SUM(L100:L108)),IF(H73-SUM(L100:L108)=0,"",H73-SUM(L100:L108)))</f>
        <v/>
      </c>
      <c r="M99" s="277" t="str">
        <f t="shared" si="15"/>
        <v/>
      </c>
      <c r="N99" s="277" t="str">
        <f t="shared" si="15"/>
        <v/>
      </c>
      <c r="O99" s="277" t="str">
        <f t="shared" si="15"/>
        <v/>
      </c>
      <c r="P99" s="277" t="str">
        <f t="shared" si="15"/>
        <v/>
      </c>
      <c r="Q99" s="277" t="str">
        <f t="shared" si="15"/>
        <v/>
      </c>
      <c r="R99" s="277" t="str">
        <f t="shared" si="15"/>
        <v/>
      </c>
      <c r="S99" s="277" t="str">
        <f t="shared" si="15"/>
        <v/>
      </c>
      <c r="T99" s="277" t="str">
        <f t="shared" si="15"/>
        <v/>
      </c>
      <c r="U99" s="277" t="str">
        <f t="shared" si="15"/>
        <v/>
      </c>
      <c r="V99" s="277" t="str">
        <f t="shared" si="15"/>
        <v/>
      </c>
      <c r="W99" s="277" t="str">
        <f t="shared" si="15"/>
        <v/>
      </c>
      <c r="X99" s="277" t="str">
        <f>IF($F96=0,IF(100-SUM(X100:X108)=0,"",100-SUM(X100:X108)),IF(H75-SUM(X100:X108)=0,"",H75-SUM(X100:X108)))</f>
        <v/>
      </c>
      <c r="Y99" s="277" t="str">
        <f>IF($F96=0,IF(100-SUM(Y100:Y108)=0,"",100-SUM(Y100:Y108)),IF(H77-SUM(Y100:Y108)=0,"",H77-SUM(Y100:Y108)))</f>
        <v/>
      </c>
      <c r="Z99" s="277" t="str">
        <f>IF($F96=0,IF(100-SUM(Z100:Z108)=0,"",100-SUM(Z100:Z108)),IF(H79-SUM(Z100:Z108)=0,"",H79-SUM(Z100:Z108)))</f>
        <v/>
      </c>
      <c r="AA99" s="277" t="str">
        <f>IF($F96=0,IF(100-SUM(AA100:AA108)=0,"",100-SUM(AA100:AA108)),IF(H81-SUM(AA100:AA108)=0,"",H81-SUM(AA100:AA108)))</f>
        <v/>
      </c>
      <c r="AB99" s="277" t="str">
        <f>IF($F96=0,IF(100-SUM(AB100:AB108)=0,"",100-SUM(AB100:AB108)),IF(H83-SUM(AB100:AB108)=0,"",H83-SUM(AB100:AB108)))</f>
        <v/>
      </c>
      <c r="AC99" s="277" t="str">
        <f>IF($F96=0,IF(100-SUM(AC100:AC108)=0,"",100-SUM(AC100:AC108)),IF(H85-SUM(AC100:AC108)=0,"",H85-SUM(AC100:AC108)))</f>
        <v/>
      </c>
      <c r="AD99" s="277" t="str">
        <f>IF($F96=0,IF(100-SUM(AD100:AD108)=0,"",100-SUM(AD100:AD108)),IF(H87-SUM(AD100:AD108)=0,"",H87-SUM(AD100:AD108)))</f>
        <v/>
      </c>
      <c r="AE99" s="277" t="str">
        <f>IF($F96=0,IF(100-SUM(AE100:AE108)=0,"",100-SUM(AE100:AE108)),IF(H89-SUM(AE100:AE108)=0,"",H89-SUM(AE100:AE108)))</f>
        <v/>
      </c>
      <c r="AF99" s="277" t="str">
        <f>IF($F96=0,IF(100-SUM(AF100:AF108)=0,"",100-SUM(AF100:AF108)),IF(H91-SUM(AF100:AF108)=0,"",H91-SUM(AF100:AF108)))</f>
        <v/>
      </c>
      <c r="AG99" s="570"/>
      <c r="AH99" s="570"/>
      <c r="AI99" s="570"/>
      <c r="AJ99" s="570"/>
      <c r="AK99" s="570"/>
      <c r="AL99" s="570"/>
      <c r="AM99" s="570"/>
      <c r="AN99" s="570"/>
      <c r="AO99" s="570"/>
      <c r="AP99" s="570"/>
      <c r="AR99" s="591" t="b">
        <f t="shared" ref="AR99:AR108" si="16">IF(C99="発電事業者","事業者リスト一覧!D3:E1002", IF(C99="小売電気事業者","事業者リスト一覧!J3:K1002", IF(C99="一般送配電事業者","事業者リスト一覧!G3:H13", IF(C99="送電事業者","事業者リスト一覧!G16:H21", IF(C99="特定送配電事業者","事業者リスト一覧!G24:H44", IF(C99="登録特定送配電事業者","事業者リスト一覧!G47:H87", IF(C99="その他事業者","事業者リスト一覧!G90:H100")))))))</f>
        <v>0</v>
      </c>
      <c r="AS99" s="591"/>
      <c r="AT99" s="591"/>
      <c r="AU99" s="281" t="s">
        <v>160</v>
      </c>
      <c r="AV99" s="275"/>
      <c r="AX99" s="569"/>
      <c r="AY99" s="569"/>
      <c r="AZ99" s="588"/>
      <c r="BA99" s="590"/>
      <c r="BB99" s="590"/>
      <c r="BC99" s="590"/>
      <c r="BD99" s="588"/>
      <c r="BE99" s="583"/>
      <c r="BF99" s="584"/>
      <c r="BG99" s="259"/>
      <c r="BH99" s="259"/>
      <c r="BI99" s="259"/>
      <c r="BJ99" s="259"/>
      <c r="BK99" s="259"/>
      <c r="BL99" s="259"/>
      <c r="BM99" s="259"/>
      <c r="BN99" s="259"/>
      <c r="BO99" s="259"/>
      <c r="BP99" s="259"/>
      <c r="BQ99" s="259"/>
      <c r="BR99" s="259"/>
      <c r="BS99" s="569"/>
      <c r="BT99" s="569"/>
      <c r="BU99" s="569"/>
      <c r="BV99" s="333" t="s">
        <v>172</v>
      </c>
      <c r="BW99" s="581"/>
      <c r="BX99" s="581"/>
      <c r="BY99" s="331" t="str">
        <f>IF(COUNT(BY69,X106)=2,ROUND(BY69*X106/SUM(X99:X108),#REF!),"")</f>
        <v/>
      </c>
      <c r="BZ99" s="331" t="str">
        <f>IF(COUNT(BZ69,Y106)=2,ROUND(BZ69*Y106/SUM(Y99:Y108),#REF!),"")</f>
        <v/>
      </c>
      <c r="CA99" s="331" t="str">
        <f>IF(COUNT(CA69,Z106)=2,ROUND(CA69*Z106/SUM(Z99:Z108),#REF!),"")</f>
        <v/>
      </c>
      <c r="CB99" s="331" t="str">
        <f>IF(COUNT(CB69,AA106)=2,ROUND(CB69*AA106/SUM(AA99:AA108),#REF!),"")</f>
        <v/>
      </c>
      <c r="CC99" s="331" t="str">
        <f>IF(COUNT(CC69,AB106)=2,ROUND(CC69*AB106/SUM(AB99:AB108),#REF!),"")</f>
        <v/>
      </c>
      <c r="CD99" s="331" t="str">
        <f>IF(COUNT(CD69,AC106)=2,ROUND(CD69*AC106/SUM(AC99:AC108),#REF!),"")</f>
        <v/>
      </c>
      <c r="CE99" s="331" t="str">
        <f>IF(COUNT(CE69,AD106)=2,ROUND(CE69*AD106/SUM(AD99:AD108),#REF!),"")</f>
        <v/>
      </c>
      <c r="CF99" s="331" t="str">
        <f>IF(COUNT(CF69,AE106)=2,ROUND(CF69*AE106/SUM(AE99:AE108),#REF!),"")</f>
        <v/>
      </c>
      <c r="CG99" s="331" t="str">
        <f>IF(COUNT(CG69,AF106)=2,ROUND(CG69*AF106/SUM(AF99:AF108),#REF!),"")</f>
        <v/>
      </c>
      <c r="CH99" s="564" t="str">
        <f>IF(CH98="","",CH98)</f>
        <v>太陽光（全量）</v>
      </c>
      <c r="CI99" s="564"/>
      <c r="CJ99" s="564"/>
      <c r="CK99" s="564"/>
      <c r="CL99" s="564"/>
      <c r="CM99" s="564"/>
      <c r="CN99" s="564"/>
      <c r="CO99" s="564"/>
      <c r="CP99" s="564"/>
      <c r="CQ99" s="564"/>
      <c r="CV99" s="408"/>
      <c r="CW99" s="408"/>
      <c r="CX99" s="408"/>
      <c r="CY99" s="408"/>
      <c r="CZ99" s="408"/>
      <c r="DA99" s="408"/>
      <c r="DB99" s="408"/>
      <c r="DC99" s="408"/>
      <c r="DD99" s="408"/>
      <c r="DE99" s="408"/>
      <c r="DF99" s="408"/>
      <c r="DG99" s="408"/>
    </row>
    <row r="100" spans="3:111" s="243" customFormat="1" ht="13.5" customHeight="1">
      <c r="C100" s="568"/>
      <c r="D100" s="568"/>
      <c r="E100" s="351"/>
      <c r="F100" s="569" t="str">
        <f t="shared" ref="F100:F107" ca="1" si="17">IF(E100="","",VLOOKUP(E100,INDIRECT(AR100),2,FALSE))</f>
        <v/>
      </c>
      <c r="G100" s="569"/>
      <c r="H100" s="569"/>
      <c r="I100" s="333" t="str">
        <f>IF(E100="","",E63)</f>
        <v/>
      </c>
      <c r="J100" s="569" t="e">
        <f>J97&amp;"２"</f>
        <v>#REF!</v>
      </c>
      <c r="K100" s="569"/>
      <c r="L100" s="256"/>
      <c r="M100" s="256"/>
      <c r="N100" s="256"/>
      <c r="O100" s="256"/>
      <c r="P100" s="256"/>
      <c r="Q100" s="256"/>
      <c r="R100" s="256"/>
      <c r="S100" s="256"/>
      <c r="T100" s="256"/>
      <c r="U100" s="256"/>
      <c r="V100" s="256"/>
      <c r="W100" s="256"/>
      <c r="X100" s="256"/>
      <c r="Y100" s="256"/>
      <c r="Z100" s="256"/>
      <c r="AA100" s="256"/>
      <c r="AB100" s="256"/>
      <c r="AC100" s="256"/>
      <c r="AD100" s="256"/>
      <c r="AE100" s="256"/>
      <c r="AF100" s="256"/>
      <c r="AG100" s="570"/>
      <c r="AH100" s="570"/>
      <c r="AI100" s="570"/>
      <c r="AJ100" s="570"/>
      <c r="AK100" s="570"/>
      <c r="AL100" s="570"/>
      <c r="AM100" s="570"/>
      <c r="AN100" s="570"/>
      <c r="AO100" s="570"/>
      <c r="AP100" s="570"/>
      <c r="AR100" s="571" t="b">
        <f t="shared" si="16"/>
        <v>0</v>
      </c>
      <c r="AS100" s="571"/>
      <c r="AT100" s="571"/>
      <c r="AU100" s="282" t="s">
        <v>160</v>
      </c>
      <c r="AV100" s="275"/>
      <c r="AX100" s="569"/>
      <c r="AY100" s="569"/>
      <c r="AZ100" s="589"/>
      <c r="BA100" s="590"/>
      <c r="BB100" s="590"/>
      <c r="BC100" s="590"/>
      <c r="BD100" s="589"/>
      <c r="BE100" s="585" t="e">
        <f>IF(#REF!="発電事業者","月間送電電力量（GWh）","月間受電電力量（GWh）")</f>
        <v>#REF!</v>
      </c>
      <c r="BF100" s="586"/>
      <c r="BG100" s="331" t="str">
        <f>IF(COUNT(BG70,L106)=2,ROUND(BG70*L106/SUM(L99:L108),#REF!),"")</f>
        <v/>
      </c>
      <c r="BH100" s="331" t="str">
        <f>IF(COUNT(BH70,M106)=2,ROUND(BH70*M106/SUM(M99:M108),#REF!),"")</f>
        <v/>
      </c>
      <c r="BI100" s="331" t="str">
        <f>IF(COUNT(BI70,N106)=2,ROUND(BI70*N106/SUM(N99:N108),#REF!),"")</f>
        <v/>
      </c>
      <c r="BJ100" s="331" t="str">
        <f>IF(COUNT(BJ70,O106)=2,ROUND(BJ70*O106/SUM(O99:O108),#REF!),"")</f>
        <v/>
      </c>
      <c r="BK100" s="331" t="str">
        <f>IF(COUNT(BK70,P106)=2,ROUND(BK70*P106/SUM(P99:P108),#REF!),"")</f>
        <v/>
      </c>
      <c r="BL100" s="331" t="str">
        <f>IF(COUNT(BL70,Q106)=2,ROUND(BL70*Q106/SUM(Q99:Q108),#REF!),"")</f>
        <v/>
      </c>
      <c r="BM100" s="331" t="str">
        <f>IF(COUNT(BM70,R106)=2,ROUND(BM70*R106/SUM(R99:R108),#REF!),"")</f>
        <v/>
      </c>
      <c r="BN100" s="331" t="str">
        <f>IF(COUNT(BN70,S106)=2,ROUND(BN70*S106/SUM(S99:S108),#REF!),"")</f>
        <v/>
      </c>
      <c r="BO100" s="331" t="str">
        <f>IF(COUNT(BO70,T106)=2,ROUND(BO70*T106/SUM(T99:T108),#REF!),"")</f>
        <v/>
      </c>
      <c r="BP100" s="331" t="str">
        <f>IF(COUNT(BP70,U106)=2,ROUND(BP70*U106/SUM(U99:U108),#REF!),"")</f>
        <v/>
      </c>
      <c r="BQ100" s="331" t="str">
        <f>IF(COUNT(BQ70,V106)=2,ROUND(BQ70*V106/SUM(V99:V108),#REF!),"")</f>
        <v/>
      </c>
      <c r="BR100" s="331" t="str">
        <f>IF(COUNT(BR70,W106)=2,ROUND(BR70*W106/SUM(W99:W108),#REF!),"")</f>
        <v/>
      </c>
      <c r="BS100" s="569" t="e">
        <f>IF(#REF!="発電事業者","年間送電電力量（GWh）","年間受電電力量（GWh）")</f>
        <v>#REF!</v>
      </c>
      <c r="BT100" s="569"/>
      <c r="BU100" s="569"/>
      <c r="BV100" s="333" t="s">
        <v>25</v>
      </c>
      <c r="BW100" s="582"/>
      <c r="BX100" s="582"/>
      <c r="BY100" s="331" t="str">
        <f>IF(COUNT(BY70,X106)=2,ROUND(BY70*X106/SUM(X99:X108),#REF!),"")</f>
        <v/>
      </c>
      <c r="BZ100" s="331" t="str">
        <f>IF(COUNT(BZ70,Y106)=2,ROUND(BZ70*Y106/SUM(Y99:Y108),#REF!),"")</f>
        <v/>
      </c>
      <c r="CA100" s="331" t="str">
        <f>IF(COUNT(CA70,Z106)=2,ROUND(CA70*Z106/SUM(Z99:Z108),#REF!),"")</f>
        <v/>
      </c>
      <c r="CB100" s="331" t="str">
        <f>IF(COUNT(CB70,AA106)=2,ROUND(CB70*AA106/SUM(AA99:AA108),#REF!),"")</f>
        <v/>
      </c>
      <c r="CC100" s="331" t="str">
        <f>IF(COUNT(CC70,AB106)=2,ROUND(CC70*AB106/SUM(AB99:AB108),#REF!),"")</f>
        <v/>
      </c>
      <c r="CD100" s="331" t="str">
        <f>IF(COUNT(CD70,AC106)=2,ROUND(CD70*AC106/SUM(AC99:AC108),#REF!),"")</f>
        <v/>
      </c>
      <c r="CE100" s="331" t="str">
        <f>IF(COUNT(CE70,AD106)=2,ROUND(CE70*AD106/SUM(AD99:AD108),#REF!),"")</f>
        <v/>
      </c>
      <c r="CF100" s="331" t="str">
        <f>IF(COUNT(CF70,AE106)=2,ROUND(CF70*AE106/SUM(AE99:AE108),#REF!),"")</f>
        <v/>
      </c>
      <c r="CG100" s="331" t="str">
        <f>IF(COUNT(CG70,AF106)=2,ROUND(CG70*AF106/SUM(AF99:AF108),#REF!),"")</f>
        <v/>
      </c>
      <c r="CH100" s="565" t="str">
        <f>IF(COUNTA(AG106)=0,"",AG106)</f>
        <v/>
      </c>
      <c r="CI100" s="565"/>
      <c r="CJ100" s="565"/>
      <c r="CK100" s="565"/>
      <c r="CL100" s="565"/>
      <c r="CM100" s="565"/>
      <c r="CN100" s="565"/>
      <c r="CO100" s="565"/>
      <c r="CP100" s="565"/>
      <c r="CQ100" s="565"/>
      <c r="CV100" s="408"/>
      <c r="CW100" s="408"/>
      <c r="CX100" s="408"/>
      <c r="CY100" s="408"/>
      <c r="CZ100" s="408"/>
      <c r="DA100" s="408"/>
      <c r="DB100" s="408"/>
      <c r="DC100" s="408"/>
      <c r="DD100" s="408"/>
      <c r="DE100" s="408"/>
      <c r="DF100" s="408"/>
      <c r="DG100" s="408"/>
    </row>
    <row r="101" spans="3:111" s="243" customFormat="1" ht="13.5" customHeight="1">
      <c r="C101" s="568"/>
      <c r="D101" s="568"/>
      <c r="E101" s="332"/>
      <c r="F101" s="569" t="str">
        <f t="shared" ca="1" si="17"/>
        <v/>
      </c>
      <c r="G101" s="569"/>
      <c r="H101" s="569"/>
      <c r="I101" s="333" t="str">
        <f>IF(E101="","",E63)</f>
        <v/>
      </c>
      <c r="J101" s="569" t="e">
        <f>J97&amp;"３"</f>
        <v>#REF!</v>
      </c>
      <c r="K101" s="569"/>
      <c r="L101" s="256"/>
      <c r="M101" s="256"/>
      <c r="N101" s="256"/>
      <c r="O101" s="256"/>
      <c r="P101" s="256"/>
      <c r="Q101" s="256"/>
      <c r="R101" s="256"/>
      <c r="S101" s="256"/>
      <c r="T101" s="256"/>
      <c r="U101" s="256"/>
      <c r="V101" s="256"/>
      <c r="W101" s="256"/>
      <c r="X101" s="256"/>
      <c r="Y101" s="256"/>
      <c r="Z101" s="256"/>
      <c r="AA101" s="256"/>
      <c r="AB101" s="256"/>
      <c r="AC101" s="256"/>
      <c r="AD101" s="256"/>
      <c r="AE101" s="256"/>
      <c r="AF101" s="256"/>
      <c r="AG101" s="570"/>
      <c r="AH101" s="570"/>
      <c r="AI101" s="570"/>
      <c r="AJ101" s="570"/>
      <c r="AK101" s="570"/>
      <c r="AL101" s="570"/>
      <c r="AM101" s="570"/>
      <c r="AN101" s="570"/>
      <c r="AO101" s="570"/>
      <c r="AP101" s="570"/>
      <c r="AR101" s="571" t="b">
        <f t="shared" si="16"/>
        <v>0</v>
      </c>
      <c r="AS101" s="571"/>
      <c r="AT101" s="571"/>
      <c r="AU101" s="282" t="s">
        <v>160</v>
      </c>
      <c r="AV101" s="275"/>
      <c r="AX101" s="569" t="str">
        <f>IF(C107="","",C107)</f>
        <v/>
      </c>
      <c r="AY101" s="569"/>
      <c r="AZ101" s="587" t="str">
        <f>IF(E107="","",E107)</f>
        <v/>
      </c>
      <c r="BA101" s="590" t="str">
        <f ca="1">IF(F107="","",F107)</f>
        <v/>
      </c>
      <c r="BB101" s="590"/>
      <c r="BC101" s="590"/>
      <c r="BD101" s="587" t="str">
        <f>IF(I107="","",I107)</f>
        <v/>
      </c>
      <c r="BE101" s="578" t="e">
        <f>IF(#REF!="発電事業者","送電電力（MW）","受電電力（MW）")</f>
        <v>#REF!</v>
      </c>
      <c r="BF101" s="579"/>
      <c r="BG101" s="331" t="str">
        <f>IF(COUNT(BG68,L107)=2,ROUND(BG68*L107/SUM(L99:L108),#REF!),"")</f>
        <v/>
      </c>
      <c r="BH101" s="331" t="str">
        <f>IF(COUNT(BH68,M107)=2,ROUND(BH68*M107/SUM(M99:M108),#REF!),"")</f>
        <v/>
      </c>
      <c r="BI101" s="331" t="str">
        <f>IF(COUNT(BI68,N107)=2,ROUND(BI68*N107/SUM(N99:N108),#REF!),"")</f>
        <v/>
      </c>
      <c r="BJ101" s="331" t="str">
        <f>IF(COUNT(BJ68,O107)=2,ROUND(BJ68*O107/SUM(O99:O108),#REF!),"")</f>
        <v/>
      </c>
      <c r="BK101" s="331" t="str">
        <f>IF(COUNT(BK68,P107)=2,ROUND(BK68*P107/SUM(P99:P108),#REF!),"")</f>
        <v/>
      </c>
      <c r="BL101" s="331" t="str">
        <f>IF(COUNT(BL68,Q107)=2,ROUND(BL68*Q107/SUM(Q99:Q108),#REF!),"")</f>
        <v/>
      </c>
      <c r="BM101" s="331" t="str">
        <f>IF(COUNT(BM68,R107)=2,ROUND(BM68*R107/SUM(R99:R108),#REF!),"")</f>
        <v/>
      </c>
      <c r="BN101" s="331" t="str">
        <f>IF(COUNT(BN68,S107)=2,ROUND(BN68*S107/SUM(S99:S108),#REF!),"")</f>
        <v/>
      </c>
      <c r="BO101" s="331" t="str">
        <f>IF(COUNT(BO68,T107)=2,ROUND(BO68*T107/SUM(T99:T108),#REF!),"")</f>
        <v/>
      </c>
      <c r="BP101" s="331" t="str">
        <f>IF(COUNT(BP68,U107)=2,ROUND(BP68*U107/SUM(U99:U108),#REF!),"")</f>
        <v/>
      </c>
      <c r="BQ101" s="331" t="str">
        <f>IF(COUNT(BQ68,V107)=2,ROUND(BQ68*V107/SUM(V99:V108),#REF!),"")</f>
        <v/>
      </c>
      <c r="BR101" s="331" t="str">
        <f>IF(COUNT(BR68,W107)=2,ROUND(BR68*W107/SUM(W99:W108),#REF!),"")</f>
        <v/>
      </c>
      <c r="BS101" s="569" t="e">
        <f>IF(#REF!="発電事業者","送電電力（MW）","受電電力（MW）")</f>
        <v>#REF!</v>
      </c>
      <c r="BT101" s="569"/>
      <c r="BU101" s="569"/>
      <c r="BV101" s="333" t="s">
        <v>171</v>
      </c>
      <c r="BW101" s="580"/>
      <c r="BX101" s="580"/>
      <c r="BY101" s="331" t="str">
        <f>IF(COUNT(BY68,X107)=2,ROUND(BY68*X107/SUM(X99:X108),#REF!),"")</f>
        <v/>
      </c>
      <c r="BZ101" s="331" t="str">
        <f>IF(COUNT(BZ68,Y107)=2,ROUND(BZ68*Y107/SUM(Y99:Y108),#REF!),"")</f>
        <v/>
      </c>
      <c r="CA101" s="331" t="str">
        <f>IF(COUNT(CA68,Z107)=2,ROUND(CA68*Z107/SUM(Z99:Z108),#REF!),"")</f>
        <v/>
      </c>
      <c r="CB101" s="331" t="str">
        <f>IF(COUNT(CB68,AA107)=2,ROUND(CB68*AA107/SUM(AA99:AA108),#REF!),"")</f>
        <v/>
      </c>
      <c r="CC101" s="331" t="str">
        <f>IF(COUNT(CC68,AB107)=2,ROUND(CC68*AB107/SUM(AB99:AB108),#REF!),"")</f>
        <v/>
      </c>
      <c r="CD101" s="331" t="str">
        <f>IF(COUNT(CD68,AC107)=2,ROUND(CD68*AC107/SUM(AC99:AC108),#REF!),"")</f>
        <v/>
      </c>
      <c r="CE101" s="331" t="str">
        <f>IF(COUNT(CE68,AD107)=2,ROUND(CE68*AD107/SUM(AD99:AD108),#REF!),"")</f>
        <v/>
      </c>
      <c r="CF101" s="331" t="str">
        <f>IF(COUNT(CF68,AE107)=2,ROUND(CF68*AE107/SUM(AE99:AE108),#REF!),"")</f>
        <v/>
      </c>
      <c r="CG101" s="331" t="str">
        <f>IF(COUNT(CG68,AF107)=2,ROUND(CG68*AF107/SUM(AF99:AF108),#REF!),"")</f>
        <v/>
      </c>
      <c r="CH101" s="563" t="s">
        <v>214</v>
      </c>
      <c r="CI101" s="563"/>
      <c r="CJ101" s="563"/>
      <c r="CK101" s="563"/>
      <c r="CL101" s="563"/>
      <c r="CM101" s="563"/>
      <c r="CN101" s="563"/>
      <c r="CO101" s="563"/>
      <c r="CP101" s="563"/>
      <c r="CQ101" s="563"/>
      <c r="CV101" s="408"/>
      <c r="CW101" s="408"/>
      <c r="CX101" s="408"/>
      <c r="CY101" s="408"/>
      <c r="CZ101" s="408"/>
      <c r="DA101" s="408"/>
      <c r="DB101" s="408"/>
      <c r="DC101" s="408"/>
      <c r="DD101" s="408"/>
      <c r="DE101" s="408"/>
      <c r="DF101" s="408"/>
      <c r="DG101" s="408"/>
    </row>
    <row r="102" spans="3:111" s="243" customFormat="1" ht="13.5" customHeight="1">
      <c r="C102" s="568"/>
      <c r="D102" s="568"/>
      <c r="E102" s="332"/>
      <c r="F102" s="569" t="str">
        <f t="shared" ca="1" si="17"/>
        <v/>
      </c>
      <c r="G102" s="569"/>
      <c r="H102" s="569"/>
      <c r="I102" s="333" t="str">
        <f>IF(E102="","",E63)</f>
        <v/>
      </c>
      <c r="J102" s="569" t="e">
        <f>J97&amp;"４"</f>
        <v>#REF!</v>
      </c>
      <c r="K102" s="569"/>
      <c r="L102" s="256"/>
      <c r="M102" s="256"/>
      <c r="N102" s="256"/>
      <c r="O102" s="256"/>
      <c r="P102" s="256"/>
      <c r="Q102" s="256"/>
      <c r="R102" s="256"/>
      <c r="S102" s="256"/>
      <c r="T102" s="256"/>
      <c r="U102" s="256"/>
      <c r="V102" s="256"/>
      <c r="W102" s="256"/>
      <c r="X102" s="256"/>
      <c r="Y102" s="256"/>
      <c r="Z102" s="256"/>
      <c r="AA102" s="256"/>
      <c r="AB102" s="256"/>
      <c r="AC102" s="256"/>
      <c r="AD102" s="256"/>
      <c r="AE102" s="256"/>
      <c r="AF102" s="256"/>
      <c r="AG102" s="570"/>
      <c r="AH102" s="570"/>
      <c r="AI102" s="570"/>
      <c r="AJ102" s="570"/>
      <c r="AK102" s="570"/>
      <c r="AL102" s="570"/>
      <c r="AM102" s="570"/>
      <c r="AN102" s="570"/>
      <c r="AO102" s="570"/>
      <c r="AP102" s="570"/>
      <c r="AR102" s="571" t="b">
        <f t="shared" si="16"/>
        <v>0</v>
      </c>
      <c r="AS102" s="571"/>
      <c r="AT102" s="571"/>
      <c r="AU102" s="282" t="s">
        <v>160</v>
      </c>
      <c r="AV102" s="275"/>
      <c r="AX102" s="569"/>
      <c r="AY102" s="569"/>
      <c r="AZ102" s="588"/>
      <c r="BA102" s="590"/>
      <c r="BB102" s="590"/>
      <c r="BC102" s="590"/>
      <c r="BD102" s="588"/>
      <c r="BE102" s="583"/>
      <c r="BF102" s="584"/>
      <c r="BG102" s="259"/>
      <c r="BH102" s="259"/>
      <c r="BI102" s="259"/>
      <c r="BJ102" s="259"/>
      <c r="BK102" s="259"/>
      <c r="BL102" s="259"/>
      <c r="BM102" s="259"/>
      <c r="BN102" s="259"/>
      <c r="BO102" s="259"/>
      <c r="BP102" s="259"/>
      <c r="BQ102" s="259"/>
      <c r="BR102" s="259"/>
      <c r="BS102" s="569"/>
      <c r="BT102" s="569"/>
      <c r="BU102" s="569"/>
      <c r="BV102" s="333" t="s">
        <v>172</v>
      </c>
      <c r="BW102" s="581"/>
      <c r="BX102" s="581"/>
      <c r="BY102" s="331" t="str">
        <f>IF(COUNT(BY69,X107)=2,ROUND(BY69*X107/SUM(X99:X108),#REF!),"")</f>
        <v/>
      </c>
      <c r="BZ102" s="331" t="str">
        <f>IF(COUNT(BZ69,Y107)=2,ROUND(BZ69*Y107/SUM(Y99:Y108),#REF!),"")</f>
        <v/>
      </c>
      <c r="CA102" s="331" t="str">
        <f>IF(COUNT(CA69,Z107)=2,ROUND(CA69*Z107/SUM(Z99:Z108),#REF!),"")</f>
        <v/>
      </c>
      <c r="CB102" s="331" t="str">
        <f>IF(COUNT(CB69,AA107)=2,ROUND(CB69*AA107/SUM(AA99:AA108),#REF!),"")</f>
        <v/>
      </c>
      <c r="CC102" s="331" t="str">
        <f>IF(COUNT(CC69,AB107)=2,ROUND(CC69*AB107/SUM(AB99:AB108),#REF!),"")</f>
        <v/>
      </c>
      <c r="CD102" s="331" t="str">
        <f>IF(COUNT(CD69,AC107)=2,ROUND(CD69*AC107/SUM(AC99:AC108),#REF!),"")</f>
        <v/>
      </c>
      <c r="CE102" s="331" t="str">
        <f>IF(COUNT(CE69,AD107)=2,ROUND(CE69*AD107/SUM(AD99:AD108),#REF!),"")</f>
        <v/>
      </c>
      <c r="CF102" s="331" t="str">
        <f>IF(COUNT(CF69,AE107)=2,ROUND(CF69*AE107/SUM(AE99:AE108),#REF!),"")</f>
        <v/>
      </c>
      <c r="CG102" s="331" t="str">
        <f>IF(COUNT(CG69,AF107)=2,ROUND(CG69*AF107/SUM(AF99:AF108),#REF!),"")</f>
        <v/>
      </c>
      <c r="CH102" s="564" t="str">
        <f>IF(CH101="","",CH101)</f>
        <v>太陽光（全量）</v>
      </c>
      <c r="CI102" s="564"/>
      <c r="CJ102" s="564"/>
      <c r="CK102" s="564"/>
      <c r="CL102" s="564"/>
      <c r="CM102" s="564"/>
      <c r="CN102" s="564"/>
      <c r="CO102" s="564"/>
      <c r="CP102" s="564"/>
      <c r="CQ102" s="564"/>
      <c r="CV102" s="408"/>
      <c r="CW102" s="408"/>
      <c r="CX102" s="408"/>
      <c r="CY102" s="408"/>
      <c r="CZ102" s="408"/>
      <c r="DA102" s="408"/>
      <c r="DB102" s="408"/>
      <c r="DC102" s="408"/>
      <c r="DD102" s="408"/>
      <c r="DE102" s="408"/>
      <c r="DF102" s="408"/>
      <c r="DG102" s="408"/>
    </row>
    <row r="103" spans="3:111" s="243" customFormat="1" ht="13.5" customHeight="1">
      <c r="C103" s="568"/>
      <c r="D103" s="568"/>
      <c r="E103" s="332"/>
      <c r="F103" s="569" t="str">
        <f t="shared" ca="1" si="17"/>
        <v/>
      </c>
      <c r="G103" s="569"/>
      <c r="H103" s="569"/>
      <c r="I103" s="333" t="str">
        <f>IF(E103="","",E63)</f>
        <v/>
      </c>
      <c r="J103" s="569" t="e">
        <f>J97&amp;"５"</f>
        <v>#REF!</v>
      </c>
      <c r="K103" s="569"/>
      <c r="L103" s="256"/>
      <c r="M103" s="256"/>
      <c r="N103" s="256"/>
      <c r="O103" s="256"/>
      <c r="P103" s="256"/>
      <c r="Q103" s="256"/>
      <c r="R103" s="256"/>
      <c r="S103" s="256"/>
      <c r="T103" s="256"/>
      <c r="U103" s="256"/>
      <c r="V103" s="256"/>
      <c r="W103" s="256"/>
      <c r="X103" s="256"/>
      <c r="Y103" s="256"/>
      <c r="Z103" s="256"/>
      <c r="AA103" s="256"/>
      <c r="AB103" s="256"/>
      <c r="AC103" s="256"/>
      <c r="AD103" s="256"/>
      <c r="AE103" s="256"/>
      <c r="AF103" s="256"/>
      <c r="AG103" s="570"/>
      <c r="AH103" s="570"/>
      <c r="AI103" s="570"/>
      <c r="AJ103" s="570"/>
      <c r="AK103" s="570"/>
      <c r="AL103" s="570"/>
      <c r="AM103" s="570"/>
      <c r="AN103" s="570"/>
      <c r="AO103" s="570"/>
      <c r="AP103" s="570"/>
      <c r="AR103" s="571" t="b">
        <f t="shared" si="16"/>
        <v>0</v>
      </c>
      <c r="AS103" s="571"/>
      <c r="AT103" s="571"/>
      <c r="AU103" s="282" t="s">
        <v>160</v>
      </c>
      <c r="AV103" s="275"/>
      <c r="AX103" s="569"/>
      <c r="AY103" s="569"/>
      <c r="AZ103" s="589"/>
      <c r="BA103" s="590"/>
      <c r="BB103" s="590"/>
      <c r="BC103" s="590"/>
      <c r="BD103" s="589"/>
      <c r="BE103" s="585" t="e">
        <f>IF(#REF!="発電事業者","月間送電電力量（GWh）","月間受電電力量（GWh）")</f>
        <v>#REF!</v>
      </c>
      <c r="BF103" s="586"/>
      <c r="BG103" s="331" t="str">
        <f>IF(COUNT(BG70,L107)=2,ROUND(BG70*L107/SUM(L99:L108),#REF!),"")</f>
        <v/>
      </c>
      <c r="BH103" s="331" t="str">
        <f>IF(COUNT(BH70,M107)=2,ROUND(BH70*M107/SUM(M99:M108),#REF!),"")</f>
        <v/>
      </c>
      <c r="BI103" s="331" t="str">
        <f>IF(COUNT(BI70,N107)=2,ROUND(BI70*N107/SUM(N99:N108),#REF!),"")</f>
        <v/>
      </c>
      <c r="BJ103" s="331" t="str">
        <f>IF(COUNT(BJ70,O107)=2,ROUND(BJ70*O107/SUM(O99:O108),#REF!),"")</f>
        <v/>
      </c>
      <c r="BK103" s="331" t="str">
        <f>IF(COUNT(BK70,P107)=2,ROUND(BK70*P107/SUM(P99:P108),#REF!),"")</f>
        <v/>
      </c>
      <c r="BL103" s="331" t="str">
        <f>IF(COUNT(BL70,Q107)=2,ROUND(BL70*Q107/SUM(Q99:Q108),#REF!),"")</f>
        <v/>
      </c>
      <c r="BM103" s="331" t="str">
        <f>IF(COUNT(BM70,R107)=2,ROUND(BM70*R107/SUM(R99:R108),#REF!),"")</f>
        <v/>
      </c>
      <c r="BN103" s="331" t="str">
        <f>IF(COUNT(BN70,S107)=2,ROUND(BN70*S107/SUM(S99:S108),#REF!),"")</f>
        <v/>
      </c>
      <c r="BO103" s="331" t="str">
        <f>IF(COUNT(BO70,T107)=2,ROUND(BO70*T107/SUM(T99:T108),#REF!),"")</f>
        <v/>
      </c>
      <c r="BP103" s="331" t="str">
        <f>IF(COUNT(BP70,U107)=2,ROUND(BP70*U107/SUM(U99:U108),#REF!),"")</f>
        <v/>
      </c>
      <c r="BQ103" s="331" t="str">
        <f>IF(COUNT(BQ70,V107)=2,ROUND(BQ70*V107/SUM(V99:V108),#REF!),"")</f>
        <v/>
      </c>
      <c r="BR103" s="331" t="str">
        <f>IF(COUNT(BR70,W107)=2,ROUND(BR70*W107/SUM(W99:W108),#REF!),"")</f>
        <v/>
      </c>
      <c r="BS103" s="569" t="e">
        <f>IF(#REF!="発電事業者","年間送電電力量（GWh）","年間受電電力量（GWh）")</f>
        <v>#REF!</v>
      </c>
      <c r="BT103" s="569"/>
      <c r="BU103" s="569"/>
      <c r="BV103" s="333" t="s">
        <v>25</v>
      </c>
      <c r="BW103" s="582"/>
      <c r="BX103" s="582"/>
      <c r="BY103" s="331" t="str">
        <f>IF(COUNT(BY70,X107)=2,ROUND(BY70*X107/SUM(X99:X108),#REF!),"")</f>
        <v/>
      </c>
      <c r="BZ103" s="331" t="str">
        <f>IF(COUNT(BZ70,Y107)=2,ROUND(BZ70*Y107/SUM(Y99:Y108),#REF!),"")</f>
        <v/>
      </c>
      <c r="CA103" s="331" t="str">
        <f>IF(COUNT(CA70,Z107)=2,ROUND(CA70*Z107/SUM(Z99:Z108),#REF!),"")</f>
        <v/>
      </c>
      <c r="CB103" s="331" t="str">
        <f>IF(COUNT(CB70,AA107)=2,ROUND(CB70*AA107/SUM(AA99:AA108),#REF!),"")</f>
        <v/>
      </c>
      <c r="CC103" s="331" t="str">
        <f>IF(COUNT(CC70,AB107)=2,ROUND(CC70*AB107/SUM(AB99:AB108),#REF!),"")</f>
        <v/>
      </c>
      <c r="CD103" s="331" t="str">
        <f>IF(COUNT(CD70,AC107)=2,ROUND(CD70*AC107/SUM(AC99:AC108),#REF!),"")</f>
        <v/>
      </c>
      <c r="CE103" s="331" t="str">
        <f>IF(COUNT(CE70,AD107)=2,ROUND(CE70*AD107/SUM(AD99:AD108),#REF!),"")</f>
        <v/>
      </c>
      <c r="CF103" s="331" t="str">
        <f>IF(COUNT(CF70,AE107)=2,ROUND(CF70*AE107/SUM(AE99:AE108),#REF!),"")</f>
        <v/>
      </c>
      <c r="CG103" s="331" t="str">
        <f>IF(COUNT(CG70,AF107)=2,ROUND(CG70*AF107/SUM(AF99:AF108),#REF!),"")</f>
        <v/>
      </c>
      <c r="CH103" s="565" t="str">
        <f>IF(COUNTA(AG107)=0,"",AG107)</f>
        <v/>
      </c>
      <c r="CI103" s="565"/>
      <c r="CJ103" s="565"/>
      <c r="CK103" s="565"/>
      <c r="CL103" s="565"/>
      <c r="CM103" s="565"/>
      <c r="CN103" s="565"/>
      <c r="CO103" s="565"/>
      <c r="CP103" s="565"/>
      <c r="CQ103" s="565"/>
      <c r="CV103" s="408"/>
      <c r="CW103" s="408"/>
      <c r="CX103" s="408"/>
      <c r="CY103" s="408"/>
      <c r="CZ103" s="408"/>
      <c r="DA103" s="408"/>
      <c r="DB103" s="408"/>
      <c r="DC103" s="408"/>
      <c r="DD103" s="408"/>
      <c r="DE103" s="408"/>
      <c r="DF103" s="408"/>
      <c r="DG103" s="408"/>
    </row>
    <row r="104" spans="3:111" s="243" customFormat="1" ht="13.5" customHeight="1">
      <c r="C104" s="568"/>
      <c r="D104" s="568"/>
      <c r="E104" s="332"/>
      <c r="F104" s="569" t="str">
        <f t="shared" ca="1" si="17"/>
        <v/>
      </c>
      <c r="G104" s="569"/>
      <c r="H104" s="569"/>
      <c r="I104" s="333" t="str">
        <f>IF(E104="","",E63)</f>
        <v/>
      </c>
      <c r="J104" s="569" t="e">
        <f>J97&amp;"６"</f>
        <v>#REF!</v>
      </c>
      <c r="K104" s="569"/>
      <c r="L104" s="256"/>
      <c r="M104" s="256"/>
      <c r="N104" s="256"/>
      <c r="O104" s="256"/>
      <c r="P104" s="256"/>
      <c r="Q104" s="256"/>
      <c r="R104" s="256"/>
      <c r="S104" s="256"/>
      <c r="T104" s="256"/>
      <c r="U104" s="256"/>
      <c r="V104" s="256"/>
      <c r="W104" s="256"/>
      <c r="X104" s="256"/>
      <c r="Y104" s="256"/>
      <c r="Z104" s="256"/>
      <c r="AA104" s="256"/>
      <c r="AB104" s="256"/>
      <c r="AC104" s="256"/>
      <c r="AD104" s="256"/>
      <c r="AE104" s="256"/>
      <c r="AF104" s="256"/>
      <c r="AG104" s="570"/>
      <c r="AH104" s="570"/>
      <c r="AI104" s="570"/>
      <c r="AJ104" s="570"/>
      <c r="AK104" s="570"/>
      <c r="AL104" s="570"/>
      <c r="AM104" s="570"/>
      <c r="AN104" s="570"/>
      <c r="AO104" s="570"/>
      <c r="AP104" s="570"/>
      <c r="AR104" s="571" t="b">
        <f t="shared" si="16"/>
        <v>0</v>
      </c>
      <c r="AS104" s="571"/>
      <c r="AT104" s="571"/>
      <c r="AU104" s="282" t="s">
        <v>160</v>
      </c>
      <c r="AV104" s="275"/>
      <c r="AX104" s="569" t="str">
        <f>IF(C108="","",C108)</f>
        <v>自者保有電源</v>
      </c>
      <c r="AY104" s="569"/>
      <c r="AZ104" s="587" t="str">
        <f>IF(E108="","",E108)</f>
        <v/>
      </c>
      <c r="BA104" s="590" t="str">
        <f>IF(F108="","",F108)</f>
        <v/>
      </c>
      <c r="BB104" s="590"/>
      <c r="BC104" s="590"/>
      <c r="BD104" s="587" t="str">
        <f>IF(I108="","",I108)</f>
        <v/>
      </c>
      <c r="BE104" s="578" t="e">
        <f>IF(#REF!="発電事業者","送電電力（MW）","受電電力（MW）")</f>
        <v>#REF!</v>
      </c>
      <c r="BF104" s="579"/>
      <c r="BG104" s="331" t="str">
        <f>IF(COUNT(BG68,L108)=2,ROUND(BG68*L108/SUM(L99:L108),#REF!),"")</f>
        <v/>
      </c>
      <c r="BH104" s="331" t="str">
        <f>IF(COUNT(BH68,M108)=2,ROUND(BH68*M108/SUM(M99:M108),#REF!),"")</f>
        <v/>
      </c>
      <c r="BI104" s="331" t="str">
        <f>IF(COUNT(BI68,N108)=2,ROUND(BI68*N108/SUM(N99:N108),#REF!),"")</f>
        <v/>
      </c>
      <c r="BJ104" s="331" t="str">
        <f>IF(COUNT(BJ68,O108)=2,ROUND(BJ68*O108/SUM(O99:O108),#REF!),"")</f>
        <v/>
      </c>
      <c r="BK104" s="331" t="str">
        <f>IF(COUNT(BK68,P108)=2,ROUND(BK68*P108/SUM(P99:P108),#REF!),"")</f>
        <v/>
      </c>
      <c r="BL104" s="331" t="str">
        <f>IF(COUNT(BL68,Q108)=2,ROUND(BL68*Q108/SUM(Q99:Q108),#REF!),"")</f>
        <v/>
      </c>
      <c r="BM104" s="331" t="str">
        <f>IF(COUNT(BM68,R108)=2,ROUND(BM68*R108/SUM(R99:R108),#REF!),"")</f>
        <v/>
      </c>
      <c r="BN104" s="331" t="str">
        <f>IF(COUNT(BN68,S108)=2,ROUND(BN68*S108/SUM(S99:S108),#REF!),"")</f>
        <v/>
      </c>
      <c r="BO104" s="331" t="str">
        <f>IF(COUNT(BO68,T108)=2,ROUND(BO68*T108/SUM(T99:T108),#REF!),"")</f>
        <v/>
      </c>
      <c r="BP104" s="331" t="str">
        <f>IF(COUNT(BP68,U108)=2,ROUND(BP68*U108/SUM(U99:U108),#REF!),"")</f>
        <v/>
      </c>
      <c r="BQ104" s="331" t="str">
        <f>IF(COUNT(BQ68,V108)=2,ROUND(BQ68*V108/SUM(V99:V108),#REF!),"")</f>
        <v/>
      </c>
      <c r="BR104" s="331" t="str">
        <f>IF(COUNT(BR68,W108)=2,ROUND(BR68*W108/SUM(W99:W108),#REF!),"")</f>
        <v/>
      </c>
      <c r="BS104" s="569" t="e">
        <f>IF(#REF!="発電事業者","送電電力（MW）","受電電力（MW）")</f>
        <v>#REF!</v>
      </c>
      <c r="BT104" s="569"/>
      <c r="BU104" s="569"/>
      <c r="BV104" s="333" t="s">
        <v>171</v>
      </c>
      <c r="BW104" s="355" t="str">
        <f>IF(F96=0,IF(COUNT(BW68,I108)=2,ROUND(BW68*I108/100,#REF!),""),IF(COUNT(BW68,I108)=2,ROUND(BW68*I108/L71,#REF!),""))</f>
        <v/>
      </c>
      <c r="BX104" s="580"/>
      <c r="BY104" s="331" t="str">
        <f>IF(COUNT(BY68,X108)=2,ROUND(BY68*X108/SUM(X99:X108),#REF!),"")</f>
        <v/>
      </c>
      <c r="BZ104" s="331" t="str">
        <f>IF(COUNT(BZ68,Y108)=2,ROUND(BZ68*Y108/SUM(Y99:Y108),#REF!),"")</f>
        <v/>
      </c>
      <c r="CA104" s="331" t="str">
        <f>IF(COUNT(CA68,Z108)=2,ROUND(CA68*Z108/SUM(Z99:Z108),#REF!),"")</f>
        <v/>
      </c>
      <c r="CB104" s="331" t="str">
        <f>IF(COUNT(CB68,AA108)=2,ROUND(CB68*AA108/SUM(AA99:AA108),#REF!),"")</f>
        <v/>
      </c>
      <c r="CC104" s="331" t="str">
        <f>IF(COUNT(CC68,AB108)=2,ROUND(CC68*AB108/SUM(AB99:AB108),#REF!),"")</f>
        <v/>
      </c>
      <c r="CD104" s="331" t="str">
        <f>IF(COUNT(CD68,AC108)=2,ROUND(CD68*AC108/SUM(AC99:AC108),#REF!),"")</f>
        <v/>
      </c>
      <c r="CE104" s="331" t="str">
        <f>IF(COUNT(CE68,AD108)=2,ROUND(CE68*AD108/SUM(AD99:AD108),#REF!),"")</f>
        <v/>
      </c>
      <c r="CF104" s="331" t="str">
        <f>IF(COUNT(CF68,AE108)=2,ROUND(CF68*AE108/SUM(AE99:AE108),#REF!),"")</f>
        <v/>
      </c>
      <c r="CG104" s="331" t="str">
        <f>IF(COUNT(CG68,AF108)=2,ROUND(CG68*AF108/SUM(AF99:AF108),#REF!),"")</f>
        <v/>
      </c>
      <c r="CH104" s="563" t="s">
        <v>214</v>
      </c>
      <c r="CI104" s="563"/>
      <c r="CJ104" s="563"/>
      <c r="CK104" s="563"/>
      <c r="CL104" s="563"/>
      <c r="CM104" s="563"/>
      <c r="CN104" s="563"/>
      <c r="CO104" s="563"/>
      <c r="CP104" s="563"/>
      <c r="CQ104" s="563"/>
      <c r="CV104" s="408"/>
      <c r="CW104" s="408"/>
      <c r="CX104" s="408"/>
      <c r="CY104" s="408"/>
      <c r="CZ104" s="408"/>
      <c r="DA104" s="408"/>
      <c r="DB104" s="408"/>
      <c r="DC104" s="408"/>
      <c r="DD104" s="408"/>
      <c r="DE104" s="408"/>
      <c r="DF104" s="408"/>
      <c r="DG104" s="408"/>
    </row>
    <row r="105" spans="3:111" s="243" customFormat="1" ht="13.5" customHeight="1">
      <c r="C105" s="568"/>
      <c r="D105" s="568"/>
      <c r="E105" s="332"/>
      <c r="F105" s="569" t="str">
        <f t="shared" ca="1" si="17"/>
        <v/>
      </c>
      <c r="G105" s="569"/>
      <c r="H105" s="569"/>
      <c r="I105" s="333" t="str">
        <f>IF(E105="","",E63)</f>
        <v/>
      </c>
      <c r="J105" s="569" t="e">
        <f>J97&amp;"７"</f>
        <v>#REF!</v>
      </c>
      <c r="K105" s="569"/>
      <c r="L105" s="256"/>
      <c r="M105" s="256"/>
      <c r="N105" s="256"/>
      <c r="O105" s="256"/>
      <c r="P105" s="256"/>
      <c r="Q105" s="256"/>
      <c r="R105" s="256"/>
      <c r="S105" s="256"/>
      <c r="T105" s="256"/>
      <c r="U105" s="256"/>
      <c r="V105" s="256"/>
      <c r="W105" s="256"/>
      <c r="X105" s="256"/>
      <c r="Y105" s="256"/>
      <c r="Z105" s="256"/>
      <c r="AA105" s="256"/>
      <c r="AB105" s="256"/>
      <c r="AC105" s="256"/>
      <c r="AD105" s="256"/>
      <c r="AE105" s="256"/>
      <c r="AF105" s="256"/>
      <c r="AG105" s="570"/>
      <c r="AH105" s="570"/>
      <c r="AI105" s="570"/>
      <c r="AJ105" s="570"/>
      <c r="AK105" s="570"/>
      <c r="AL105" s="570"/>
      <c r="AM105" s="570"/>
      <c r="AN105" s="570"/>
      <c r="AO105" s="570"/>
      <c r="AP105" s="570"/>
      <c r="AR105" s="571" t="b">
        <f t="shared" si="16"/>
        <v>0</v>
      </c>
      <c r="AS105" s="571"/>
      <c r="AT105" s="571"/>
      <c r="AU105" s="282" t="s">
        <v>160</v>
      </c>
      <c r="AV105" s="275"/>
      <c r="AX105" s="569"/>
      <c r="AY105" s="569"/>
      <c r="AZ105" s="588"/>
      <c r="BA105" s="590"/>
      <c r="BB105" s="590"/>
      <c r="BC105" s="590"/>
      <c r="BD105" s="588"/>
      <c r="BE105" s="583"/>
      <c r="BF105" s="584"/>
      <c r="BG105" s="259"/>
      <c r="BH105" s="259"/>
      <c r="BI105" s="259"/>
      <c r="BJ105" s="259"/>
      <c r="BK105" s="259"/>
      <c r="BL105" s="259"/>
      <c r="BM105" s="259"/>
      <c r="BN105" s="259"/>
      <c r="BO105" s="259"/>
      <c r="BP105" s="259"/>
      <c r="BQ105" s="259"/>
      <c r="BR105" s="259"/>
      <c r="BS105" s="569"/>
      <c r="BT105" s="569"/>
      <c r="BU105" s="569"/>
      <c r="BV105" s="333" t="s">
        <v>172</v>
      </c>
      <c r="BW105" s="355" t="str">
        <f>IF(F96=0,IF(COUNT(BW69,F108)=2,ROUND(BW69*F108/100,#REF!),""),IF(COUNT(BW69,F108)=2,ROUND(BW69*F108/Q69,#REF!),""))</f>
        <v/>
      </c>
      <c r="BX105" s="581"/>
      <c r="BY105" s="331" t="str">
        <f>IF(COUNT(BY69,X108)=2,ROUND(BY69*X108/SUM(X99:X108),#REF!),"")</f>
        <v/>
      </c>
      <c r="BZ105" s="331" t="str">
        <f>IF(COUNT(BZ69,Y108)=2,ROUND(BZ69*Y108/SUM(Y99:Y108),#REF!),"")</f>
        <v/>
      </c>
      <c r="CA105" s="331" t="str">
        <f>IF(COUNT(CA69,Z108)=2,ROUND(CA69*Z108/SUM(Z99:Z108),#REF!),"")</f>
        <v/>
      </c>
      <c r="CB105" s="331" t="str">
        <f>IF(COUNT(CB69,AA108)=2,ROUND(CB69*AA108/SUM(AA99:AA108),#REF!),"")</f>
        <v/>
      </c>
      <c r="CC105" s="331" t="str">
        <f>IF(COUNT(CC69,AB108)=2,ROUND(CC69*AB108/SUM(AB99:AB108),#REF!),"")</f>
        <v/>
      </c>
      <c r="CD105" s="331" t="str">
        <f>IF(COUNT(CD69,AC108)=2,ROUND(CD69*AC108/SUM(AC99:AC108),#REF!),"")</f>
        <v/>
      </c>
      <c r="CE105" s="331" t="str">
        <f>IF(COUNT(CE69,AD108)=2,ROUND(CE69*AD108/SUM(AD99:AD108),#REF!),"")</f>
        <v/>
      </c>
      <c r="CF105" s="331" t="str">
        <f>IF(COUNT(CF69,AE108)=2,ROUND(CF69*AE108/SUM(AE99:AE108),#REF!),"")</f>
        <v/>
      </c>
      <c r="CG105" s="331" t="str">
        <f>IF(COUNT(CG69,AF108)=2,ROUND(CG69*AF108/SUM(AF99:AF108),#REF!),"")</f>
        <v/>
      </c>
      <c r="CH105" s="564" t="str">
        <f>IF(CH104="","",CH104)</f>
        <v>太陽光（全量）</v>
      </c>
      <c r="CI105" s="564"/>
      <c r="CJ105" s="564"/>
      <c r="CK105" s="564"/>
      <c r="CL105" s="564"/>
      <c r="CM105" s="564"/>
      <c r="CN105" s="564"/>
      <c r="CO105" s="564"/>
      <c r="CP105" s="564"/>
      <c r="CQ105" s="564"/>
      <c r="CV105" s="408"/>
      <c r="CW105" s="408"/>
      <c r="CX105" s="408"/>
      <c r="CY105" s="408"/>
      <c r="CZ105" s="408"/>
      <c r="DA105" s="408"/>
      <c r="DB105" s="408"/>
      <c r="DC105" s="408"/>
      <c r="DD105" s="408"/>
      <c r="DE105" s="408"/>
      <c r="DF105" s="408"/>
      <c r="DG105" s="408"/>
    </row>
    <row r="106" spans="3:111" s="243" customFormat="1" ht="13.5" customHeight="1">
      <c r="C106" s="568"/>
      <c r="D106" s="568"/>
      <c r="E106" s="332"/>
      <c r="F106" s="569" t="str">
        <f t="shared" ca="1" si="17"/>
        <v/>
      </c>
      <c r="G106" s="569"/>
      <c r="H106" s="569"/>
      <c r="I106" s="333" t="str">
        <f>IF(E106="","",E63)</f>
        <v/>
      </c>
      <c r="J106" s="569" t="e">
        <f>J97&amp;"８"</f>
        <v>#REF!</v>
      </c>
      <c r="K106" s="569"/>
      <c r="L106" s="256"/>
      <c r="M106" s="256"/>
      <c r="N106" s="256"/>
      <c r="O106" s="256"/>
      <c r="P106" s="256"/>
      <c r="Q106" s="256"/>
      <c r="R106" s="256"/>
      <c r="S106" s="256"/>
      <c r="T106" s="256"/>
      <c r="U106" s="256"/>
      <c r="V106" s="256"/>
      <c r="W106" s="256"/>
      <c r="X106" s="256"/>
      <c r="Y106" s="256"/>
      <c r="Z106" s="256"/>
      <c r="AA106" s="256"/>
      <c r="AB106" s="256"/>
      <c r="AC106" s="256"/>
      <c r="AD106" s="256"/>
      <c r="AE106" s="256"/>
      <c r="AF106" s="256"/>
      <c r="AG106" s="570"/>
      <c r="AH106" s="570"/>
      <c r="AI106" s="570"/>
      <c r="AJ106" s="570"/>
      <c r="AK106" s="570"/>
      <c r="AL106" s="570"/>
      <c r="AM106" s="570"/>
      <c r="AN106" s="570"/>
      <c r="AO106" s="570"/>
      <c r="AP106" s="570"/>
      <c r="AR106" s="571" t="b">
        <f t="shared" si="16"/>
        <v>0</v>
      </c>
      <c r="AS106" s="571"/>
      <c r="AT106" s="571"/>
      <c r="AU106" s="282" t="s">
        <v>160</v>
      </c>
      <c r="AV106" s="257"/>
      <c r="AX106" s="569"/>
      <c r="AY106" s="569"/>
      <c r="AZ106" s="589"/>
      <c r="BA106" s="590"/>
      <c r="BB106" s="590"/>
      <c r="BC106" s="590"/>
      <c r="BD106" s="589"/>
      <c r="BE106" s="585" t="e">
        <f>IF(#REF!="発電事業者","月間送電電力量（GWh）","月間受電電力量（GWh）")</f>
        <v>#REF!</v>
      </c>
      <c r="BF106" s="586"/>
      <c r="BG106" s="297" t="str">
        <f>IF(COUNT(BG70,L108)=2,ROUND(BG70*L108/SUM(L99:L108),#REF!),"")</f>
        <v/>
      </c>
      <c r="BH106" s="297" t="str">
        <f>IF(COUNT(BH70,M108)=2,ROUND(BH70*M108/SUM(M99:M108),#REF!),"")</f>
        <v/>
      </c>
      <c r="BI106" s="297" t="str">
        <f>IF(COUNT(BI70,N108)=2,ROUND(BI70*N108/SUM(N99:N108),#REF!),"")</f>
        <v/>
      </c>
      <c r="BJ106" s="297" t="str">
        <f>IF(COUNT(BJ70,O108)=2,ROUND(BJ70*O108/SUM(O99:O108),#REF!),"")</f>
        <v/>
      </c>
      <c r="BK106" s="297" t="str">
        <f>IF(COUNT(BK70,P108)=2,ROUND(BK70*P108/SUM(P99:P108),#REF!),"")</f>
        <v/>
      </c>
      <c r="BL106" s="297" t="str">
        <f>IF(COUNT(BL70,Q108)=2,ROUND(BL70*Q108/SUM(Q99:Q108),#REF!),"")</f>
        <v/>
      </c>
      <c r="BM106" s="297" t="str">
        <f>IF(COUNT(BM70,R108)=2,ROUND(BM70*R108/SUM(R99:R108),#REF!),"")</f>
        <v/>
      </c>
      <c r="BN106" s="297" t="str">
        <f>IF(COUNT(BN70,S108)=2,ROUND(BN70*S108/SUM(S99:S108),#REF!),"")</f>
        <v/>
      </c>
      <c r="BO106" s="297" t="str">
        <f>IF(COUNT(BO70,T108)=2,ROUND(BO70*T108/SUM(T99:T108),#REF!),"")</f>
        <v/>
      </c>
      <c r="BP106" s="297" t="str">
        <f>IF(COUNT(BP70,U108)=2,ROUND(BP70*U108/SUM(U99:U108),#REF!),"")</f>
        <v/>
      </c>
      <c r="BQ106" s="297" t="str">
        <f>IF(COUNT(BQ70,V108)=2,ROUND(BQ70*V108/SUM(V99:V108),#REF!),"")</f>
        <v/>
      </c>
      <c r="BR106" s="297" t="str">
        <f>IF(COUNT(BR70,W108)=2,ROUND(BR70*W108/SUM(W99:W108),#REF!),"")</f>
        <v/>
      </c>
      <c r="BS106" s="569" t="e">
        <f>IF(#REF!="発電事業者","年間送電電力量（GWh）","年間受電電力量（GWh）")</f>
        <v>#REF!</v>
      </c>
      <c r="BT106" s="569"/>
      <c r="BU106" s="569"/>
      <c r="BV106" s="333" t="s">
        <v>25</v>
      </c>
      <c r="BW106" s="352"/>
      <c r="BX106" s="582"/>
      <c r="BY106" s="297" t="str">
        <f>IF(COUNT(BY70,X108)=2,ROUND(BY70*X108/SUM(X99:X108),#REF!),"")</f>
        <v/>
      </c>
      <c r="BZ106" s="297" t="str">
        <f>IF(COUNT(BZ70,Y108)=2,ROUND(BZ70*Y108/SUM(Y99:Y108),#REF!),"")</f>
        <v/>
      </c>
      <c r="CA106" s="297" t="str">
        <f>IF(COUNT(CA70,Z108)=2,ROUND(CA70*Z108/SUM(Z99:Z108),#REF!),"")</f>
        <v/>
      </c>
      <c r="CB106" s="297" t="str">
        <f>IF(COUNT(CB70,AA108)=2,ROUND(CB70*AA108/SUM(AA99:AA108),#REF!),"")</f>
        <v/>
      </c>
      <c r="CC106" s="297" t="str">
        <f>IF(COUNT(CC70,AB108)=2,ROUND(CC70*AB108/SUM(AB99:AB108),#REF!),"")</f>
        <v/>
      </c>
      <c r="CD106" s="297" t="str">
        <f>IF(COUNT(CD70,AC108)=2,ROUND(CD70*AC108/SUM(AC99:AC108),#REF!),"")</f>
        <v/>
      </c>
      <c r="CE106" s="297" t="str">
        <f>IF(COUNT(CE70,AD108)=2,ROUND(CE70*AD108/SUM(AD99:AD108),#REF!),"")</f>
        <v/>
      </c>
      <c r="CF106" s="297" t="str">
        <f>IF(COUNT(CF70,AE108)=2,ROUND(CF70*AE108/SUM(AE99:AE108),#REF!),"")</f>
        <v/>
      </c>
      <c r="CG106" s="297" t="str">
        <f>IF(COUNT(CG70,AF108)=2,ROUND(CG70*AF108/SUM(AF99:AF108),#REF!),"")</f>
        <v/>
      </c>
      <c r="CH106" s="565" t="str">
        <f>IF(COUNTA(AG108)=0,"",AG108)</f>
        <v/>
      </c>
      <c r="CI106" s="565"/>
      <c r="CJ106" s="565"/>
      <c r="CK106" s="565"/>
      <c r="CL106" s="565"/>
      <c r="CM106" s="565"/>
      <c r="CN106" s="565"/>
      <c r="CO106" s="565"/>
      <c r="CP106" s="565"/>
      <c r="CQ106" s="565"/>
      <c r="CV106" s="408"/>
      <c r="CW106" s="408"/>
      <c r="CX106" s="408"/>
      <c r="CY106" s="408"/>
      <c r="CZ106" s="408"/>
      <c r="DA106" s="408"/>
      <c r="DB106" s="408"/>
      <c r="DC106" s="408"/>
      <c r="DD106" s="408"/>
      <c r="DE106" s="408"/>
      <c r="DF106" s="408"/>
      <c r="DG106" s="408"/>
    </row>
    <row r="107" spans="3:111" s="243" customFormat="1" ht="13.5" customHeight="1">
      <c r="C107" s="568"/>
      <c r="D107" s="568"/>
      <c r="E107" s="332"/>
      <c r="F107" s="569" t="str">
        <f t="shared" ca="1" si="17"/>
        <v/>
      </c>
      <c r="G107" s="569"/>
      <c r="H107" s="569"/>
      <c r="I107" s="333" t="str">
        <f>IF(E107="","",E63)</f>
        <v/>
      </c>
      <c r="J107" s="569" t="e">
        <f>J97&amp;"９"</f>
        <v>#REF!</v>
      </c>
      <c r="K107" s="569"/>
      <c r="L107" s="256"/>
      <c r="M107" s="256"/>
      <c r="N107" s="256"/>
      <c r="O107" s="256"/>
      <c r="P107" s="256"/>
      <c r="Q107" s="256"/>
      <c r="R107" s="256"/>
      <c r="S107" s="256"/>
      <c r="T107" s="256"/>
      <c r="U107" s="256"/>
      <c r="V107" s="256"/>
      <c r="W107" s="256"/>
      <c r="X107" s="256"/>
      <c r="Y107" s="256"/>
      <c r="Z107" s="256"/>
      <c r="AA107" s="256"/>
      <c r="AB107" s="256"/>
      <c r="AC107" s="256"/>
      <c r="AD107" s="256"/>
      <c r="AE107" s="256"/>
      <c r="AF107" s="256"/>
      <c r="AG107" s="570"/>
      <c r="AH107" s="570"/>
      <c r="AI107" s="570"/>
      <c r="AJ107" s="570"/>
      <c r="AK107" s="570"/>
      <c r="AL107" s="570"/>
      <c r="AM107" s="570"/>
      <c r="AN107" s="570"/>
      <c r="AO107" s="570"/>
      <c r="AP107" s="570"/>
      <c r="AR107" s="571" t="b">
        <f t="shared" si="16"/>
        <v>0</v>
      </c>
      <c r="AS107" s="571"/>
      <c r="AT107" s="571"/>
      <c r="AU107" s="282" t="s">
        <v>160</v>
      </c>
      <c r="AV107" s="275"/>
    </row>
    <row r="108" spans="3:111" s="243" customFormat="1" ht="13.5" customHeight="1">
      <c r="C108" s="572" t="s">
        <v>307</v>
      </c>
      <c r="D108" s="573"/>
      <c r="E108" s="353"/>
      <c r="F108" s="574"/>
      <c r="G108" s="575"/>
      <c r="H108" s="576"/>
      <c r="I108" s="354"/>
      <c r="J108" s="577"/>
      <c r="K108" s="577"/>
      <c r="L108" s="308"/>
      <c r="M108" s="308"/>
      <c r="N108" s="308"/>
      <c r="O108" s="308"/>
      <c r="P108" s="308"/>
      <c r="Q108" s="308"/>
      <c r="R108" s="308"/>
      <c r="S108" s="308"/>
      <c r="T108" s="308"/>
      <c r="U108" s="308"/>
      <c r="V108" s="308"/>
      <c r="W108" s="308"/>
      <c r="X108" s="308"/>
      <c r="Y108" s="308"/>
      <c r="Z108" s="308"/>
      <c r="AA108" s="308"/>
      <c r="AB108" s="308"/>
      <c r="AC108" s="308"/>
      <c r="AD108" s="308"/>
      <c r="AE108" s="308"/>
      <c r="AF108" s="308"/>
      <c r="AG108" s="570"/>
      <c r="AH108" s="570"/>
      <c r="AI108" s="570"/>
      <c r="AJ108" s="570"/>
      <c r="AK108" s="570"/>
      <c r="AL108" s="570"/>
      <c r="AM108" s="570"/>
      <c r="AN108" s="570"/>
      <c r="AO108" s="570"/>
      <c r="AP108" s="570"/>
      <c r="AR108" s="571" t="b">
        <f t="shared" si="16"/>
        <v>0</v>
      </c>
      <c r="AS108" s="571"/>
      <c r="AT108" s="571"/>
      <c r="AU108" s="282" t="s">
        <v>160</v>
      </c>
    </row>
    <row r="109" spans="3:111" s="243" customFormat="1" ht="13.5" hidden="1" customHeight="1"/>
    <row r="110" spans="3:111" s="243" customFormat="1" ht="13.5" hidden="1" customHeight="1">
      <c r="AV110" s="268"/>
    </row>
    <row r="111" spans="3:111" s="243" customFormat="1" ht="13.5" hidden="1" customHeight="1">
      <c r="AV111" s="268"/>
    </row>
    <row r="112" spans="3:111" s="243" customFormat="1" ht="13.5" hidden="1" customHeight="1">
      <c r="AV112" s="268"/>
    </row>
    <row r="113" spans="3:100" s="243" customFormat="1" ht="13.5" hidden="1" customHeight="1">
      <c r="AV113" s="268"/>
    </row>
    <row r="114" spans="3:100" s="243" customFormat="1" ht="13.5" hidden="1" customHeight="1">
      <c r="AV114" s="268"/>
    </row>
    <row r="115" spans="3:100" s="243" customFormat="1" ht="13.5" hidden="1" customHeight="1">
      <c r="AV115" s="268"/>
    </row>
    <row r="116" spans="3:100" s="243" customFormat="1" ht="13.5" hidden="1" customHeight="1">
      <c r="AV116" s="268"/>
    </row>
    <row r="117" spans="3:100" s="243" customFormat="1" ht="13.5" hidden="1" customHeight="1">
      <c r="AV117" s="268"/>
    </row>
    <row r="118" spans="3:100" s="243" customFormat="1" ht="13.5" hidden="1" customHeight="1">
      <c r="AV118" s="268"/>
    </row>
    <row r="119" spans="3:100" s="243" customFormat="1" ht="13.5" hidden="1" customHeight="1">
      <c r="AV119" s="268"/>
    </row>
    <row r="120" spans="3:100" s="243" customFormat="1" ht="13.5" hidden="1" customHeight="1">
      <c r="AV120" s="268"/>
    </row>
    <row r="121" spans="3:100" s="243" customFormat="1" ht="13.5" hidden="1" customHeight="1">
      <c r="AV121" s="268"/>
    </row>
    <row r="122" spans="3:100" s="243" customFormat="1" ht="13.5" customHeight="1">
      <c r="AQ122" s="268"/>
      <c r="AR122" s="268"/>
      <c r="AS122" s="268"/>
      <c r="AT122" s="268"/>
      <c r="AU122" s="268"/>
    </row>
    <row r="123" spans="3:100" s="243" customFormat="1" ht="13.5" customHeight="1">
      <c r="C123" s="651" t="s">
        <v>8</v>
      </c>
      <c r="D123" s="651"/>
      <c r="E123" s="562" t="s">
        <v>103</v>
      </c>
      <c r="F123" s="562"/>
      <c r="G123" s="279"/>
    </row>
    <row r="124" spans="3:100" s="243" customFormat="1" ht="13.5" customHeight="1">
      <c r="C124" s="651"/>
      <c r="D124" s="651"/>
      <c r="E124" s="562"/>
      <c r="F124" s="562"/>
      <c r="G124" s="279"/>
      <c r="I124" s="244"/>
    </row>
    <row r="125" spans="3:100" s="243" customFormat="1" ht="13.5" customHeight="1">
      <c r="C125" s="235" t="s">
        <v>254</v>
      </c>
      <c r="D125" s="279"/>
      <c r="E125" s="279"/>
      <c r="F125" s="279"/>
      <c r="G125" s="279"/>
      <c r="I125" s="244"/>
      <c r="BC125" s="239" t="e">
        <f>IF(#REF!="発電事業者","算定結果　様式第３２第１表～第４表（保有電源新エネ欄他）","算定結果　様式第３２第１表・第２表（年度末電源構成・発電端電力量）")</f>
        <v>#REF!</v>
      </c>
      <c r="CT125" s="296" t="s">
        <v>114</v>
      </c>
      <c r="CV125" s="286" t="str">
        <f>IF(COUNT(H129:S152)&gt;0,"○","")</f>
        <v/>
      </c>
    </row>
    <row r="126" spans="3:100" s="243" customFormat="1" ht="13.5" customHeight="1">
      <c r="C126" s="652"/>
      <c r="D126" s="653"/>
      <c r="E126" s="653"/>
      <c r="F126" s="653"/>
      <c r="G126" s="654"/>
      <c r="H126" s="594" t="str">
        <f>$H$66</f>
        <v>太陽光（全量）</v>
      </c>
      <c r="I126" s="594"/>
      <c r="J126" s="594"/>
      <c r="K126" s="594"/>
      <c r="L126" s="594"/>
      <c r="M126" s="594"/>
      <c r="N126" s="594"/>
      <c r="O126" s="594"/>
      <c r="P126" s="594"/>
      <c r="Q126" s="594"/>
      <c r="R126" s="594"/>
      <c r="S126" s="594"/>
      <c r="T126" s="594"/>
      <c r="U126" s="594"/>
      <c r="V126" s="594"/>
      <c r="W126" s="594"/>
      <c r="X126" s="594"/>
      <c r="Y126" s="594"/>
      <c r="Z126" s="594"/>
      <c r="AA126" s="245"/>
      <c r="AB126" s="245"/>
      <c r="AC126" s="245"/>
      <c r="AD126" s="658"/>
      <c r="AE126" s="658"/>
      <c r="AF126" s="658"/>
      <c r="AG126" s="658"/>
      <c r="AH126" s="658"/>
      <c r="AI126" s="594" t="str">
        <f>$H$66</f>
        <v>太陽光（全量）</v>
      </c>
      <c r="AJ126" s="594"/>
      <c r="AK126" s="594"/>
      <c r="AL126" s="594"/>
      <c r="AM126" s="594"/>
      <c r="AN126" s="594"/>
      <c r="AO126" s="594"/>
      <c r="AP126" s="594"/>
      <c r="AQ126" s="594"/>
      <c r="AR126" s="594"/>
      <c r="AS126" s="594"/>
      <c r="AT126" s="594"/>
      <c r="AU126" s="594"/>
      <c r="BB126" s="246"/>
      <c r="BC126" s="659" t="s">
        <v>256</v>
      </c>
      <c r="BD126" s="659"/>
      <c r="BE126" s="659"/>
      <c r="BF126" s="659"/>
      <c r="BG126" s="601" t="e">
        <f>DATE(#REF!,1,1)</f>
        <v>#REF!</v>
      </c>
      <c r="BH126" s="602"/>
      <c r="BI126" s="602"/>
      <c r="BJ126" s="602"/>
      <c r="BK126" s="602"/>
      <c r="BL126" s="602"/>
      <c r="BM126" s="602"/>
      <c r="BN126" s="602"/>
      <c r="BO126" s="602"/>
      <c r="BP126" s="602"/>
      <c r="BQ126" s="602"/>
      <c r="BR126" s="603"/>
      <c r="BS126" s="659" t="s">
        <v>257</v>
      </c>
      <c r="BT126" s="659"/>
      <c r="BU126" s="659"/>
      <c r="BV126" s="659"/>
      <c r="BW126" s="592" t="e">
        <f>DATE(#REF!-1,1,1)</f>
        <v>#REF!</v>
      </c>
      <c r="BX126" s="592" t="e">
        <f>DATE(#REF!,1,1)</f>
        <v>#REF!</v>
      </c>
      <c r="BY126" s="592" t="e">
        <f>DATE(#REF!+1,1,1)</f>
        <v>#REF!</v>
      </c>
      <c r="BZ126" s="592" t="e">
        <f>DATE(#REF!+2,1,1)</f>
        <v>#REF!</v>
      </c>
      <c r="CA126" s="592" t="e">
        <f>DATE(#REF!+3,1,1)</f>
        <v>#REF!</v>
      </c>
      <c r="CB126" s="592" t="e">
        <f>DATE(#REF!+4,1,1)</f>
        <v>#REF!</v>
      </c>
      <c r="CC126" s="592" t="e">
        <f>DATE(#REF!+5,1,1)</f>
        <v>#REF!</v>
      </c>
      <c r="CD126" s="592" t="e">
        <f>DATE(#REF!+6,1,1)</f>
        <v>#REF!</v>
      </c>
      <c r="CE126" s="592" t="e">
        <f>DATE(#REF!+7,1,1)</f>
        <v>#REF!</v>
      </c>
      <c r="CF126" s="592" t="e">
        <f>DATE(#REF!+8,1,1)</f>
        <v>#REF!</v>
      </c>
      <c r="CG126" s="592" t="e">
        <f>DATE(#REF!+9,1,1)</f>
        <v>#REF!</v>
      </c>
      <c r="CH126" s="273"/>
      <c r="CI126" s="273"/>
      <c r="CJ126" s="273"/>
      <c r="CK126" s="273"/>
      <c r="CL126" s="273"/>
      <c r="CM126" s="273"/>
      <c r="CN126" s="273"/>
      <c r="CO126" s="273"/>
      <c r="CP126" s="273"/>
      <c r="CQ126" s="273"/>
    </row>
    <row r="127" spans="3:100" s="243" customFormat="1" ht="13.5" customHeight="1">
      <c r="C127" s="655"/>
      <c r="D127" s="656"/>
      <c r="E127" s="656"/>
      <c r="F127" s="656"/>
      <c r="G127" s="657"/>
      <c r="H127" s="307" t="s">
        <v>194</v>
      </c>
      <c r="I127" s="307" t="s">
        <v>195</v>
      </c>
      <c r="J127" s="307" t="s">
        <v>161</v>
      </c>
      <c r="K127" s="307" t="s">
        <v>162</v>
      </c>
      <c r="L127" s="307" t="s">
        <v>163</v>
      </c>
      <c r="M127" s="307" t="s">
        <v>164</v>
      </c>
      <c r="N127" s="307" t="s">
        <v>165</v>
      </c>
      <c r="O127" s="307" t="s">
        <v>166</v>
      </c>
      <c r="P127" s="307" t="s">
        <v>167</v>
      </c>
      <c r="Q127" s="307" t="s">
        <v>168</v>
      </c>
      <c r="R127" s="307" t="s">
        <v>169</v>
      </c>
      <c r="S127" s="307" t="s">
        <v>170</v>
      </c>
      <c r="T127" s="307" t="s">
        <v>25</v>
      </c>
      <c r="U127" s="637"/>
      <c r="V127" s="638"/>
      <c r="W127" s="638"/>
      <c r="X127" s="638"/>
      <c r="Y127" s="638"/>
      <c r="Z127" s="639"/>
      <c r="AA127" s="245"/>
      <c r="AB127" s="245"/>
      <c r="AC127" s="245"/>
      <c r="AD127" s="658"/>
      <c r="AE127" s="658"/>
      <c r="AF127" s="658"/>
      <c r="AG127" s="658"/>
      <c r="AH127" s="658"/>
      <c r="AI127" s="307" t="s">
        <v>194</v>
      </c>
      <c r="AJ127" s="307" t="s">
        <v>195</v>
      </c>
      <c r="AK127" s="307" t="s">
        <v>161</v>
      </c>
      <c r="AL127" s="307" t="s">
        <v>162</v>
      </c>
      <c r="AM127" s="307" t="s">
        <v>163</v>
      </c>
      <c r="AN127" s="307" t="s">
        <v>164</v>
      </c>
      <c r="AO127" s="307" t="s">
        <v>165</v>
      </c>
      <c r="AP127" s="307" t="s">
        <v>166</v>
      </c>
      <c r="AQ127" s="307" t="s">
        <v>167</v>
      </c>
      <c r="AR127" s="307" t="s">
        <v>168</v>
      </c>
      <c r="AS127" s="307" t="s">
        <v>169</v>
      </c>
      <c r="AT127" s="307" t="s">
        <v>170</v>
      </c>
      <c r="AU127" s="307" t="s">
        <v>25</v>
      </c>
      <c r="AX127" s="280"/>
      <c r="AY127" s="280"/>
      <c r="AZ127" s="280"/>
      <c r="BA127" s="280"/>
      <c r="BB127" s="246"/>
      <c r="BC127" s="659"/>
      <c r="BD127" s="659"/>
      <c r="BE127" s="659"/>
      <c r="BF127" s="659"/>
      <c r="BG127" s="334" t="s">
        <v>194</v>
      </c>
      <c r="BH127" s="334" t="s">
        <v>195</v>
      </c>
      <c r="BI127" s="334" t="s">
        <v>161</v>
      </c>
      <c r="BJ127" s="334" t="s">
        <v>162</v>
      </c>
      <c r="BK127" s="334" t="s">
        <v>163</v>
      </c>
      <c r="BL127" s="334" t="s">
        <v>164</v>
      </c>
      <c r="BM127" s="334" t="s">
        <v>165</v>
      </c>
      <c r="BN127" s="334" t="s">
        <v>166</v>
      </c>
      <c r="BO127" s="334" t="s">
        <v>167</v>
      </c>
      <c r="BP127" s="334" t="s">
        <v>168</v>
      </c>
      <c r="BQ127" s="334" t="s">
        <v>169</v>
      </c>
      <c r="BR127" s="334" t="s">
        <v>170</v>
      </c>
      <c r="BS127" s="659"/>
      <c r="BT127" s="659"/>
      <c r="BU127" s="659"/>
      <c r="BV127" s="659"/>
      <c r="BW127" s="593"/>
      <c r="BX127" s="593"/>
      <c r="BY127" s="593"/>
      <c r="BZ127" s="593"/>
      <c r="CA127" s="593"/>
      <c r="CB127" s="593"/>
      <c r="CC127" s="593"/>
      <c r="CD127" s="593"/>
      <c r="CE127" s="593"/>
      <c r="CF127" s="593"/>
      <c r="CG127" s="593"/>
      <c r="CH127" s="273"/>
      <c r="CI127" s="273"/>
      <c r="CJ127" s="273"/>
      <c r="CK127" s="273"/>
      <c r="CL127" s="273"/>
      <c r="CM127" s="273"/>
      <c r="CN127" s="273"/>
      <c r="CO127" s="273"/>
      <c r="CP127" s="273"/>
      <c r="CQ127" s="273"/>
    </row>
    <row r="128" spans="3:100" s="243" customFormat="1" ht="13.5" customHeight="1">
      <c r="C128" s="594" t="s">
        <v>196</v>
      </c>
      <c r="D128" s="594"/>
      <c r="E128" s="594"/>
      <c r="F128" s="594"/>
      <c r="G128" s="594"/>
      <c r="H128" s="248">
        <f>IF($E123="","",VLOOKUP($E123,$CT$84:$DG$93,CV$94,FALSE))</f>
        <v>0</v>
      </c>
      <c r="I128" s="248">
        <f t="shared" ref="I128:S128" si="18">IF($E123="","",VLOOKUP($E123,$CT$84:$DG$93,CW$94,FALSE))</f>
        <v>0.10299999999999999</v>
      </c>
      <c r="J128" s="248">
        <f t="shared" si="18"/>
        <v>0.14899999999999999</v>
      </c>
      <c r="K128" s="248">
        <f t="shared" si="18"/>
        <v>0.16300000000000001</v>
      </c>
      <c r="L128" s="248">
        <f t="shared" si="18"/>
        <v>0.188</v>
      </c>
      <c r="M128" s="248">
        <f t="shared" si="18"/>
        <v>9.8000000000000004E-2</v>
      </c>
      <c r="N128" s="248">
        <f t="shared" si="18"/>
        <v>0</v>
      </c>
      <c r="O128" s="248">
        <f t="shared" si="18"/>
        <v>0</v>
      </c>
      <c r="P128" s="248">
        <f t="shared" si="18"/>
        <v>0</v>
      </c>
      <c r="Q128" s="248">
        <f t="shared" si="18"/>
        <v>0</v>
      </c>
      <c r="R128" s="248">
        <f t="shared" si="18"/>
        <v>0</v>
      </c>
      <c r="S128" s="248">
        <f t="shared" si="18"/>
        <v>0</v>
      </c>
      <c r="T128" s="249"/>
      <c r="U128" s="640"/>
      <c r="V128" s="641"/>
      <c r="W128" s="641"/>
      <c r="X128" s="641"/>
      <c r="Y128" s="641"/>
      <c r="Z128" s="642"/>
      <c r="AA128" s="250"/>
      <c r="AB128" s="250"/>
      <c r="AC128" s="250"/>
      <c r="AD128" s="594" t="s">
        <v>197</v>
      </c>
      <c r="AE128" s="594"/>
      <c r="AF128" s="594"/>
      <c r="AG128" s="594"/>
      <c r="AH128" s="594"/>
      <c r="AI128" s="251">
        <v>30</v>
      </c>
      <c r="AJ128" s="251">
        <v>31</v>
      </c>
      <c r="AK128" s="251">
        <v>30</v>
      </c>
      <c r="AL128" s="251">
        <v>31</v>
      </c>
      <c r="AM128" s="251">
        <v>31</v>
      </c>
      <c r="AN128" s="251">
        <v>30</v>
      </c>
      <c r="AO128" s="251">
        <v>31</v>
      </c>
      <c r="AP128" s="251">
        <v>30</v>
      </c>
      <c r="AQ128" s="251">
        <v>31</v>
      </c>
      <c r="AR128" s="251">
        <v>31</v>
      </c>
      <c r="AS128" s="251">
        <v>28</v>
      </c>
      <c r="AT128" s="251">
        <v>31</v>
      </c>
      <c r="AU128" s="249"/>
      <c r="AX128" s="280"/>
      <c r="AY128" s="280"/>
      <c r="AZ128" s="280"/>
      <c r="BA128" s="280"/>
      <c r="BB128" s="246"/>
      <c r="BC128" s="634" t="s">
        <v>198</v>
      </c>
      <c r="BD128" s="635"/>
      <c r="BE128" s="635"/>
      <c r="BF128" s="636"/>
      <c r="BG128" s="297" t="str">
        <f t="shared" ref="BG128:BR128" si="19">IF(COUNT(AI133)=0,"",AI133)</f>
        <v/>
      </c>
      <c r="BH128" s="297" t="str">
        <f t="shared" si="19"/>
        <v/>
      </c>
      <c r="BI128" s="297" t="str">
        <f t="shared" si="19"/>
        <v/>
      </c>
      <c r="BJ128" s="297" t="str">
        <f t="shared" si="19"/>
        <v/>
      </c>
      <c r="BK128" s="297" t="str">
        <f t="shared" si="19"/>
        <v/>
      </c>
      <c r="BL128" s="297" t="str">
        <f t="shared" si="19"/>
        <v/>
      </c>
      <c r="BM128" s="297" t="str">
        <f t="shared" si="19"/>
        <v/>
      </c>
      <c r="BN128" s="297" t="str">
        <f t="shared" si="19"/>
        <v/>
      </c>
      <c r="BO128" s="297" t="str">
        <f t="shared" si="19"/>
        <v/>
      </c>
      <c r="BP128" s="297" t="str">
        <f t="shared" si="19"/>
        <v/>
      </c>
      <c r="BQ128" s="297" t="str">
        <f t="shared" si="19"/>
        <v/>
      </c>
      <c r="BR128" s="297" t="str">
        <f t="shared" si="19"/>
        <v/>
      </c>
      <c r="BS128" s="597" t="s">
        <v>198</v>
      </c>
      <c r="BT128" s="633"/>
      <c r="BU128" s="598"/>
      <c r="BV128" s="334" t="s">
        <v>171</v>
      </c>
      <c r="BW128" s="253" t="str">
        <f>IF(COUNT(AM131)=0,"",AM131)</f>
        <v/>
      </c>
      <c r="BX128" s="253" t="str">
        <f>IF(COUNT(AM133)=0,"",AM133)</f>
        <v/>
      </c>
      <c r="BY128" s="253" t="str">
        <f>IF(COUNT(AM135)=0,"",AM135)</f>
        <v/>
      </c>
      <c r="BZ128" s="253" t="str">
        <f>IF(COUNT(AM137)=0,"",AM137)</f>
        <v/>
      </c>
      <c r="CA128" s="253" t="str">
        <f>IF(COUNT(AM139)=0,"",AM139)</f>
        <v/>
      </c>
      <c r="CB128" s="253" t="str">
        <f>IF(COUNT(AM141)=0,"",AM141)</f>
        <v/>
      </c>
      <c r="CC128" s="253" t="str">
        <f>IF(COUNT(AM143)=0,"",AM143)</f>
        <v/>
      </c>
      <c r="CD128" s="253" t="str">
        <f>IF(COUNT(AM145)=0,"",AM145)</f>
        <v/>
      </c>
      <c r="CE128" s="253" t="str">
        <f>IF(COUNT(AM147)=0,"",AM147)</f>
        <v/>
      </c>
      <c r="CF128" s="253" t="str">
        <f>IF(COUNT(AM149)=0,"",AM149)</f>
        <v/>
      </c>
      <c r="CG128" s="253" t="str">
        <f>IF(COUNT(AM151)=0,"",AM151)</f>
        <v/>
      </c>
      <c r="CH128" s="257"/>
      <c r="CI128" s="257"/>
      <c r="CJ128" s="257"/>
      <c r="CK128" s="257"/>
      <c r="CL128" s="257"/>
      <c r="CM128" s="257"/>
      <c r="CN128" s="257"/>
      <c r="CO128" s="257"/>
      <c r="CP128" s="257"/>
      <c r="CQ128" s="257"/>
    </row>
    <row r="129" spans="3:95" s="243" customFormat="1" ht="13.5" customHeight="1">
      <c r="C129" s="604" t="e">
        <f>DATE(#REF!-2,1,1)</f>
        <v>#REF!</v>
      </c>
      <c r="D129" s="605"/>
      <c r="E129" s="613" t="s">
        <v>275</v>
      </c>
      <c r="F129" s="614"/>
      <c r="G129" s="615"/>
      <c r="H129" s="255"/>
      <c r="I129" s="255"/>
      <c r="J129" s="255"/>
      <c r="K129" s="255"/>
      <c r="L129" s="255"/>
      <c r="M129" s="255"/>
      <c r="N129" s="255"/>
      <c r="O129" s="255"/>
      <c r="P129" s="256"/>
      <c r="Q129" s="256"/>
      <c r="R129" s="256"/>
      <c r="S129" s="256"/>
      <c r="T129" s="255"/>
      <c r="U129" s="578"/>
      <c r="V129" s="644"/>
      <c r="W129" s="644"/>
      <c r="X129" s="644"/>
      <c r="Y129" s="644"/>
      <c r="Z129" s="579"/>
      <c r="AA129" s="257"/>
      <c r="AB129" s="257"/>
      <c r="AC129" s="257"/>
      <c r="AD129" s="604" t="e">
        <f>DATE(#REF!-2,1,1)</f>
        <v>#REF!</v>
      </c>
      <c r="AE129" s="605"/>
      <c r="AF129" s="613" t="s">
        <v>198</v>
      </c>
      <c r="AG129" s="614"/>
      <c r="AH129" s="615"/>
      <c r="AI129" s="255"/>
      <c r="AJ129" s="255"/>
      <c r="AK129" s="255"/>
      <c r="AL129" s="255"/>
      <c r="AM129" s="255"/>
      <c r="AN129" s="255"/>
      <c r="AO129" s="255"/>
      <c r="AP129" s="255"/>
      <c r="AQ129" s="255"/>
      <c r="AR129" s="258" t="str">
        <f>IF(COUNT(P129,Q129)&lt;&gt;2,"",ROUND(MIN(P129,Q129)*Q128,#REF!))</f>
        <v/>
      </c>
      <c r="AS129" s="258" t="str">
        <f>IF(COUNT(Q129,R129)&lt;&gt;2,"",ROUND(MIN(Q129,R129)*R128,#REF!))</f>
        <v/>
      </c>
      <c r="AT129" s="258" t="str">
        <f>IF(COUNT(R129,S129)&lt;&gt;2,"",ROUND(MIN(R129,S129)*S128,#REF!))</f>
        <v/>
      </c>
      <c r="AU129" s="255"/>
      <c r="AX129" s="280"/>
      <c r="AY129" s="280"/>
      <c r="AZ129" s="280"/>
      <c r="BA129" s="280"/>
      <c r="BB129" s="246"/>
      <c r="BC129" s="648"/>
      <c r="BD129" s="649"/>
      <c r="BE129" s="649"/>
      <c r="BF129" s="650"/>
      <c r="BG129" s="259"/>
      <c r="BH129" s="259"/>
      <c r="BI129" s="259"/>
      <c r="BJ129" s="259"/>
      <c r="BK129" s="259"/>
      <c r="BL129" s="259"/>
      <c r="BM129" s="259"/>
      <c r="BN129" s="259"/>
      <c r="BO129" s="259"/>
      <c r="BP129" s="259"/>
      <c r="BQ129" s="259"/>
      <c r="BR129" s="259"/>
      <c r="BS129" s="599"/>
      <c r="BT129" s="643"/>
      <c r="BU129" s="600"/>
      <c r="BV129" s="334" t="s">
        <v>172</v>
      </c>
      <c r="BW129" s="253" t="str">
        <f>IF(COUNT(AR129)=0,"",AR129)</f>
        <v/>
      </c>
      <c r="BX129" s="253" t="str">
        <f>IF(COUNT(AR133)=0,"",AR133)</f>
        <v/>
      </c>
      <c r="BY129" s="253" t="str">
        <f>IF(COUNT(AR135)=0,"",AR135)</f>
        <v/>
      </c>
      <c r="BZ129" s="253" t="str">
        <f>IF(COUNT(AR137)=0,"",AR137)</f>
        <v/>
      </c>
      <c r="CA129" s="253" t="str">
        <f>IF(COUNT(AR139)=0,"",AR139)</f>
        <v/>
      </c>
      <c r="CB129" s="253" t="str">
        <f>IF(COUNT(AR141)=0,"",AR141)</f>
        <v/>
      </c>
      <c r="CC129" s="253" t="str">
        <f>IF(COUNT(AR143)=0,"",AR143)</f>
        <v/>
      </c>
      <c r="CD129" s="253" t="str">
        <f>IF(COUNT(AR145)=0,"",AR145)</f>
        <v/>
      </c>
      <c r="CE129" s="253" t="str">
        <f>IF(COUNT(AR147)=0,"",AR147)</f>
        <v/>
      </c>
      <c r="CF129" s="253" t="str">
        <f>IF(COUNT(AR149)=0,"",AR149)</f>
        <v/>
      </c>
      <c r="CG129" s="253" t="str">
        <f>IF(COUNT(AR151)=0,"",AR151)</f>
        <v/>
      </c>
      <c r="CH129" s="257"/>
      <c r="CI129" s="257"/>
      <c r="CJ129" s="257"/>
      <c r="CK129" s="257"/>
      <c r="CL129" s="257"/>
      <c r="CM129" s="257"/>
      <c r="CN129" s="257"/>
      <c r="CO129" s="257"/>
      <c r="CP129" s="257"/>
      <c r="CQ129" s="257"/>
    </row>
    <row r="130" spans="3:95" s="243" customFormat="1" ht="13.5" customHeight="1">
      <c r="C130" s="606"/>
      <c r="D130" s="607"/>
      <c r="E130" s="608" t="s">
        <v>252</v>
      </c>
      <c r="F130" s="609"/>
      <c r="G130" s="610"/>
      <c r="H130" s="260"/>
      <c r="I130" s="260"/>
      <c r="J130" s="260"/>
      <c r="K130" s="260"/>
      <c r="L130" s="260"/>
      <c r="M130" s="260"/>
      <c r="N130" s="260"/>
      <c r="O130" s="260"/>
      <c r="P130" s="261"/>
      <c r="Q130" s="261"/>
      <c r="R130" s="261"/>
      <c r="S130" s="261"/>
      <c r="T130" s="262" t="str">
        <f>IF(COUNT(H130:S130)=0,"",SUMPRODUCT(ROUND(H130:S130,#REF!)))</f>
        <v/>
      </c>
      <c r="U130" s="645"/>
      <c r="V130" s="646"/>
      <c r="W130" s="646"/>
      <c r="X130" s="646"/>
      <c r="Y130" s="646"/>
      <c r="Z130" s="647"/>
      <c r="AA130" s="257"/>
      <c r="AB130" s="257"/>
      <c r="AC130" s="257"/>
      <c r="AD130" s="606"/>
      <c r="AE130" s="607"/>
      <c r="AF130" s="608" t="s">
        <v>199</v>
      </c>
      <c r="AG130" s="609"/>
      <c r="AH130" s="610"/>
      <c r="AI130" s="263"/>
      <c r="AJ130" s="263"/>
      <c r="AK130" s="263"/>
      <c r="AL130" s="263"/>
      <c r="AM130" s="263"/>
      <c r="AN130" s="263"/>
      <c r="AO130" s="263"/>
      <c r="AP130" s="263"/>
      <c r="AQ130" s="263"/>
      <c r="AR130" s="264" t="str">
        <f>IF(COUNT(Q129:Q130)=0,"",ROUND(Q130/(Q129*24*AR128/1000),3))</f>
        <v/>
      </c>
      <c r="AS130" s="264" t="str">
        <f>IF(COUNT(R129:R130)=0,"",ROUND(R130/(R129*24*AS128/1000),3))</f>
        <v/>
      </c>
      <c r="AT130" s="264" t="str">
        <f>IF(COUNT(S129:S130)=0,"",ROUND(S130/(S129*24*AT128/1000),3))</f>
        <v/>
      </c>
      <c r="AU130" s="265" t="str">
        <f>IF(COUNT(AI130:AT130)=0,"",AVERAGE(AI130:AT130))</f>
        <v/>
      </c>
      <c r="AX130" s="280"/>
      <c r="AY130" s="280"/>
      <c r="AZ130" s="280"/>
      <c r="BA130" s="280"/>
      <c r="BB130" s="246"/>
      <c r="BC130" s="594" t="s">
        <v>205</v>
      </c>
      <c r="BD130" s="594"/>
      <c r="BE130" s="594"/>
      <c r="BF130" s="594"/>
      <c r="BG130" s="253" t="str">
        <f>IF(COUNT(H134)=0,"",ROUND(H134,#REF!))</f>
        <v/>
      </c>
      <c r="BH130" s="253" t="str">
        <f>IF(COUNT(I134)=0,"",ROUND(I134,#REF!))</f>
        <v/>
      </c>
      <c r="BI130" s="253" t="str">
        <f>IF(COUNT(J134)=0,"",ROUND(J134,#REF!))</f>
        <v/>
      </c>
      <c r="BJ130" s="253" t="str">
        <f>IF(COUNT(K134)=0,"",ROUND(K134,#REF!))</f>
        <v/>
      </c>
      <c r="BK130" s="253" t="str">
        <f>IF(COUNT(L134)=0,"",ROUND(L134,#REF!))</f>
        <v/>
      </c>
      <c r="BL130" s="253" t="str">
        <f>IF(COUNT(M134)=0,"",ROUND(M134,#REF!))</f>
        <v/>
      </c>
      <c r="BM130" s="253" t="str">
        <f>IF(COUNT(N134)=0,"",ROUND(N134,#REF!))</f>
        <v/>
      </c>
      <c r="BN130" s="253" t="str">
        <f>IF(COUNT(O134)=0,"",ROUND(O134,#REF!))</f>
        <v/>
      </c>
      <c r="BO130" s="253" t="str">
        <f>IF(COUNT(P134)=0,"",ROUND(P134,#REF!))</f>
        <v/>
      </c>
      <c r="BP130" s="253" t="str">
        <f>IF(COUNT(Q134)=0,"",ROUND(Q134,#REF!))</f>
        <v/>
      </c>
      <c r="BQ130" s="253" t="str">
        <f>IF(COUNT(R134)=0,"",ROUND(R134,#REF!))</f>
        <v/>
      </c>
      <c r="BR130" s="253" t="str">
        <f>IF(COUNT(S134)=0,"",ROUND(S134,#REF!))</f>
        <v/>
      </c>
      <c r="BS130" s="634" t="s">
        <v>205</v>
      </c>
      <c r="BT130" s="635"/>
      <c r="BU130" s="636"/>
      <c r="BV130" s="334" t="s">
        <v>25</v>
      </c>
      <c r="BW130" s="253" t="str">
        <f>IF(COUNT(T132)=0,"",T132)</f>
        <v/>
      </c>
      <c r="BX130" s="253" t="str">
        <f>IF(COUNT(T134)=0,"",T134)</f>
        <v/>
      </c>
      <c r="BY130" s="253" t="str">
        <f>IF(COUNT(T136)=0,"",T136)</f>
        <v/>
      </c>
      <c r="BZ130" s="266" t="str">
        <f>IF(COUNT(T138)=0,"",T138)</f>
        <v/>
      </c>
      <c r="CA130" s="253" t="str">
        <f>IF(COUNT(T140)=0,"",T140)</f>
        <v/>
      </c>
      <c r="CB130" s="253" t="str">
        <f>IF(COUNT(T142)=0,"",T142)</f>
        <v/>
      </c>
      <c r="CC130" s="253" t="str">
        <f>IF(COUNT(T144)=0,"",T144)</f>
        <v/>
      </c>
      <c r="CD130" s="253" t="str">
        <f>IF(COUNT(T146)=0,"",T146)</f>
        <v/>
      </c>
      <c r="CE130" s="253" t="str">
        <f>IF(COUNT(T148)=0,"",T148)</f>
        <v/>
      </c>
      <c r="CF130" s="253" t="str">
        <f>IF(COUNT(T150)=0,"",T150)</f>
        <v/>
      </c>
      <c r="CG130" s="253" t="str">
        <f>IF(COUNT(T152)=0,"",T152)</f>
        <v/>
      </c>
      <c r="CH130" s="257"/>
      <c r="CI130" s="257"/>
      <c r="CJ130" s="257"/>
      <c r="CK130" s="257"/>
      <c r="CL130" s="257"/>
      <c r="CM130" s="257"/>
      <c r="CN130" s="257"/>
      <c r="CO130" s="257"/>
      <c r="CP130" s="257"/>
      <c r="CQ130" s="257"/>
    </row>
    <row r="131" spans="3:95" s="243" customFormat="1" ht="13.5" customHeight="1">
      <c r="C131" s="604" t="e">
        <f>DATE(#REF!-1,1,1)</f>
        <v>#REF!</v>
      </c>
      <c r="D131" s="605"/>
      <c r="E131" s="613" t="s">
        <v>275</v>
      </c>
      <c r="F131" s="614"/>
      <c r="G131" s="615"/>
      <c r="H131" s="256"/>
      <c r="I131" s="256"/>
      <c r="J131" s="256"/>
      <c r="K131" s="256"/>
      <c r="L131" s="256"/>
      <c r="M131" s="256"/>
      <c r="N131" s="256"/>
      <c r="O131" s="256"/>
      <c r="P131" s="256"/>
      <c r="Q131" s="256"/>
      <c r="R131" s="256"/>
      <c r="S131" s="256"/>
      <c r="T131" s="255"/>
      <c r="U131" s="613" t="s">
        <v>210</v>
      </c>
      <c r="V131" s="614"/>
      <c r="W131" s="614"/>
      <c r="X131" s="615"/>
      <c r="Y131" s="616" t="str">
        <f>IF(COUNT(S131)=0,"",ROUND(S131,#REF!))</f>
        <v/>
      </c>
      <c r="Z131" s="617"/>
      <c r="AA131" s="257"/>
      <c r="AB131" s="257"/>
      <c r="AC131" s="257"/>
      <c r="AD131" s="604" t="e">
        <f>DATE(#REF!-1,1,1)</f>
        <v>#REF!</v>
      </c>
      <c r="AE131" s="605"/>
      <c r="AF131" s="613" t="s">
        <v>198</v>
      </c>
      <c r="AG131" s="614"/>
      <c r="AH131" s="615"/>
      <c r="AI131" s="258" t="str">
        <f>IF(COUNT(S129,H131)&lt;&gt;2,"",ROUND(MIN(S129,H131)*H128,#REF!))</f>
        <v/>
      </c>
      <c r="AJ131" s="258" t="str">
        <f>IF(COUNT(H131,I131)&lt;&gt;2,"",ROUND(MIN(H131,I131)*I128,#REF!))</f>
        <v/>
      </c>
      <c r="AK131" s="258" t="str">
        <f>IF(COUNT(I131,J131)&lt;&gt;2,"",ROUND(MIN(I131,J131)*J128,#REF!))</f>
        <v/>
      </c>
      <c r="AL131" s="258" t="str">
        <f>IF(COUNT(J131,K131)&lt;&gt;2,"",ROUND(MIN(J131,K131)*K128,#REF!))</f>
        <v/>
      </c>
      <c r="AM131" s="258" t="str">
        <f>IF(COUNT(K131,L131)&lt;&gt;2,"",ROUND(MIN(K131,L131)*L128,#REF!))</f>
        <v/>
      </c>
      <c r="AN131" s="258" t="str">
        <f>IF(COUNT(L131,M131)&lt;&gt;2,"",ROUND(MIN(L131,M131)*M128,#REF!))</f>
        <v/>
      </c>
      <c r="AO131" s="258" t="str">
        <f>IF(COUNT(M131,N131)&lt;&gt;2,"",ROUND(MIN(M131,N131)*N128,#REF!))</f>
        <v/>
      </c>
      <c r="AP131" s="258" t="str">
        <f>IF(COUNT(N131,O131)&lt;&gt;2,"",ROUND(MIN(N131,O131)*O128,#REF!))</f>
        <v/>
      </c>
      <c r="AQ131" s="258" t="str">
        <f>IF(COUNT(O131,P131)&lt;&gt;2,"",ROUND(MIN(O131,P131)*P128,#REF!))</f>
        <v/>
      </c>
      <c r="AR131" s="258" t="str">
        <f>IF(COUNT(P131,Q131)&lt;&gt;2,"",ROUND(MIN(P131,Q131)*Q128,#REF!))</f>
        <v/>
      </c>
      <c r="AS131" s="258" t="str">
        <f>IF(COUNT(Q131,R131)&lt;&gt;2,"",ROUND(MIN(Q131,R131)*R128,#REF!))</f>
        <v/>
      </c>
      <c r="AT131" s="258" t="str">
        <f>IF(COUNT(R131,S131)&lt;&gt;2,"",ROUND(MIN(R131,S131)*S128,#REF!))</f>
        <v/>
      </c>
      <c r="AU131" s="255"/>
      <c r="AX131" s="280"/>
      <c r="AY131" s="280"/>
      <c r="AZ131" s="280"/>
      <c r="BB131" s="246"/>
      <c r="BC131" s="627"/>
      <c r="BD131" s="628"/>
      <c r="BE131" s="628"/>
      <c r="BF131" s="628"/>
      <c r="BG131" s="628"/>
      <c r="BH131" s="628"/>
      <c r="BI131" s="628"/>
      <c r="BJ131" s="628"/>
      <c r="BK131" s="628"/>
      <c r="BL131" s="628"/>
      <c r="BM131" s="628"/>
      <c r="BN131" s="628"/>
      <c r="BO131" s="628"/>
      <c r="BP131" s="628"/>
      <c r="BQ131" s="628"/>
      <c r="BR131" s="629"/>
      <c r="BS131" s="597" t="s">
        <v>206</v>
      </c>
      <c r="BT131" s="633"/>
      <c r="BU131" s="598"/>
      <c r="BV131" s="334" t="s">
        <v>25</v>
      </c>
      <c r="BW131" s="253" t="str">
        <f>IF(COUNT(Y131)=0,"",IF(#REF!="発電事業者",Y131,IF(SUMIF($C159:$D168,"その他事業者",L159:L168)=0,IF(Y131*L168/SUM(L159:L168)=0,"",Y131*L168/SUM(L159:L168)),ROUND(Y131*SUMIF($C159:$D168,"その他事業者",L159:L168)/SUM(L159:L168),#REF!)+Y131*L168/SUM(L159:L168))))</f>
        <v/>
      </c>
      <c r="BX131" s="253" t="str">
        <f>IF(COUNT(Y133)=0,"",IF(#REF!="発電事業者",Y133,IF(SUMIF($C159:$D168,"その他事業者",W159:W168)=0,IF(Y133*W168/SUM(W159:W168)=0,"",Y133*W168/SUM(W159:W168)),ROUND(Y133*SUMIF($C159:$D168,"その他事業者",W159:W168)/SUM(W159:W168),#REF!)+Y133*W168/SUM(W159:W168))))</f>
        <v/>
      </c>
      <c r="BY131" s="267"/>
      <c r="BZ131" s="267"/>
      <c r="CA131" s="267"/>
      <c r="CB131" s="253" t="str">
        <f>IF(COUNT(Y141)=0,"",IF(#REF!="発電事業者",Y141,IF(SUMIF($C159:$D168,"その他事業者",AA159:AA168)=0,IF(Y141*AA168/SUM(AA159:AA168)=0,"",Y141*AA168/SUM(AA159:AA168)),ROUND(Y141*SUMIF($C159:$D168,"その他事業者",AA159:AA168)/SUM(AA159:AA168),#REF!)+Y141*AA168/SUM(AA159:AA168))))</f>
        <v/>
      </c>
      <c r="CC131" s="267"/>
      <c r="CD131" s="267"/>
      <c r="CE131" s="267"/>
      <c r="CF131" s="267"/>
      <c r="CG131" s="253" t="str">
        <f>IF(COUNT(Y151)=0,"",IF(#REF!="発電事業者",Y151,IF(SUMIF($C159:$D168,"その他事業者",AF159:AF168)=0,IF(Y151*AF168/SUM(AF159:AF168)=0,"",Y151*AF168/SUM(AF159:AF168)),ROUND(Y151*SUMIF($C159:$D168,"その他事業者",AF159:AF168)/SUM(AF159:AF168),#REF!)+Y151*AF168/SUM(AF159:AF168))))</f>
        <v/>
      </c>
      <c r="CH131" s="257"/>
      <c r="CI131" s="257"/>
      <c r="CJ131" s="257"/>
      <c r="CK131" s="257"/>
      <c r="CL131" s="257"/>
      <c r="CM131" s="257"/>
      <c r="CN131" s="257"/>
      <c r="CO131" s="257"/>
      <c r="CP131" s="257"/>
      <c r="CQ131" s="257"/>
    </row>
    <row r="132" spans="3:95" s="243" customFormat="1" ht="13.5" customHeight="1">
      <c r="C132" s="606"/>
      <c r="D132" s="607"/>
      <c r="E132" s="608" t="s">
        <v>252</v>
      </c>
      <c r="F132" s="609"/>
      <c r="G132" s="610"/>
      <c r="H132" s="261"/>
      <c r="I132" s="261"/>
      <c r="J132" s="261"/>
      <c r="K132" s="261"/>
      <c r="L132" s="261"/>
      <c r="M132" s="261"/>
      <c r="N132" s="261"/>
      <c r="O132" s="261"/>
      <c r="P132" s="261"/>
      <c r="Q132" s="261"/>
      <c r="R132" s="261"/>
      <c r="S132" s="261"/>
      <c r="T132" s="262" t="str">
        <f>IF(COUNT(H132:S132)=0,"",SUMPRODUCT(ROUND(H132:S132,#REF!)))</f>
        <v/>
      </c>
      <c r="U132" s="608" t="s">
        <v>211</v>
      </c>
      <c r="V132" s="609"/>
      <c r="W132" s="609"/>
      <c r="X132" s="610"/>
      <c r="Y132" s="611" t="str">
        <f>IF(COUNT(T132)=0,"",T132)</f>
        <v/>
      </c>
      <c r="Z132" s="612"/>
      <c r="AA132" s="257"/>
      <c r="AB132" s="257"/>
      <c r="AC132" s="257"/>
      <c r="AD132" s="606"/>
      <c r="AE132" s="607"/>
      <c r="AF132" s="608" t="s">
        <v>199</v>
      </c>
      <c r="AG132" s="609"/>
      <c r="AH132" s="610"/>
      <c r="AI132" s="264" t="str">
        <f t="shared" ref="AI132:AT132" si="20">IF(COUNT(H131:H132)=0,"",ROUND(H132/(H131*24*AI128/1000),3))</f>
        <v/>
      </c>
      <c r="AJ132" s="264" t="str">
        <f t="shared" si="20"/>
        <v/>
      </c>
      <c r="AK132" s="264" t="str">
        <f t="shared" si="20"/>
        <v/>
      </c>
      <c r="AL132" s="264" t="str">
        <f t="shared" si="20"/>
        <v/>
      </c>
      <c r="AM132" s="264" t="str">
        <f t="shared" si="20"/>
        <v/>
      </c>
      <c r="AN132" s="264" t="str">
        <f t="shared" si="20"/>
        <v/>
      </c>
      <c r="AO132" s="264" t="str">
        <f t="shared" si="20"/>
        <v/>
      </c>
      <c r="AP132" s="264" t="str">
        <f t="shared" si="20"/>
        <v/>
      </c>
      <c r="AQ132" s="264" t="str">
        <f t="shared" si="20"/>
        <v/>
      </c>
      <c r="AR132" s="264" t="str">
        <f t="shared" si="20"/>
        <v/>
      </c>
      <c r="AS132" s="264" t="str">
        <f t="shared" si="20"/>
        <v/>
      </c>
      <c r="AT132" s="264" t="str">
        <f t="shared" si="20"/>
        <v/>
      </c>
      <c r="AU132" s="265" t="str">
        <f>IF(COUNT(AI132:AT132)=0,"",AVERAGE(AI132:AT132))</f>
        <v/>
      </c>
      <c r="AX132" s="280"/>
      <c r="AY132" s="280"/>
      <c r="AZ132" s="280"/>
      <c r="BB132" s="246"/>
      <c r="BC132" s="630"/>
      <c r="BD132" s="631"/>
      <c r="BE132" s="631"/>
      <c r="BF132" s="631"/>
      <c r="BG132" s="631"/>
      <c r="BH132" s="631"/>
      <c r="BI132" s="631"/>
      <c r="BJ132" s="631"/>
      <c r="BK132" s="631"/>
      <c r="BL132" s="631"/>
      <c r="BM132" s="631"/>
      <c r="BN132" s="631"/>
      <c r="BO132" s="631"/>
      <c r="BP132" s="631"/>
      <c r="BQ132" s="631"/>
      <c r="BR132" s="632"/>
      <c r="BS132" s="634" t="s">
        <v>207</v>
      </c>
      <c r="BT132" s="635"/>
      <c r="BU132" s="636"/>
      <c r="BV132" s="334" t="s">
        <v>25</v>
      </c>
      <c r="BW132" s="253" t="str">
        <f>IF(COUNT(Y132)=0,"",Y132)</f>
        <v/>
      </c>
      <c r="BX132" s="253" t="str">
        <f>IF(COUNT(Y134)=0,"",Y134)</f>
        <v/>
      </c>
      <c r="BY132" s="267"/>
      <c r="BZ132" s="267"/>
      <c r="CA132" s="267"/>
      <c r="CB132" s="253" t="str">
        <f>IF(COUNT(Y142)=0,"",Y142)</f>
        <v/>
      </c>
      <c r="CC132" s="267"/>
      <c r="CD132" s="267"/>
      <c r="CE132" s="267"/>
      <c r="CF132" s="267"/>
      <c r="CG132" s="253" t="str">
        <f>IF(COUNT(Y152)=0,"",Y152)</f>
        <v/>
      </c>
      <c r="CH132" s="257"/>
      <c r="CI132" s="257"/>
      <c r="CJ132" s="257"/>
      <c r="CK132" s="257"/>
      <c r="CL132" s="257"/>
      <c r="CM132" s="257"/>
      <c r="CN132" s="257"/>
      <c r="CO132" s="257"/>
      <c r="CP132" s="257"/>
      <c r="CQ132" s="257"/>
    </row>
    <row r="133" spans="3:95" s="243" customFormat="1" ht="13.5" customHeight="1">
      <c r="C133" s="604" t="e">
        <f>DATE(#REF!,1,1)</f>
        <v>#REF!</v>
      </c>
      <c r="D133" s="605"/>
      <c r="E133" s="613" t="s">
        <v>275</v>
      </c>
      <c r="F133" s="614"/>
      <c r="G133" s="615"/>
      <c r="H133" s="256"/>
      <c r="I133" s="256"/>
      <c r="J133" s="256"/>
      <c r="K133" s="256"/>
      <c r="L133" s="256"/>
      <c r="M133" s="256"/>
      <c r="N133" s="256"/>
      <c r="O133" s="256"/>
      <c r="P133" s="256"/>
      <c r="Q133" s="256"/>
      <c r="R133" s="256"/>
      <c r="S133" s="256"/>
      <c r="T133" s="255"/>
      <c r="U133" s="613" t="s">
        <v>210</v>
      </c>
      <c r="V133" s="614"/>
      <c r="W133" s="614"/>
      <c r="X133" s="615"/>
      <c r="Y133" s="616" t="str">
        <f>IF(COUNT(S133)=0,"",ROUND(S133,#REF!))</f>
        <v/>
      </c>
      <c r="Z133" s="617"/>
      <c r="AA133" s="257"/>
      <c r="AB133" s="257"/>
      <c r="AC133" s="257"/>
      <c r="AD133" s="604" t="e">
        <f>DATE(#REF!,1,1)</f>
        <v>#REF!</v>
      </c>
      <c r="AE133" s="605"/>
      <c r="AF133" s="613" t="s">
        <v>198</v>
      </c>
      <c r="AG133" s="614"/>
      <c r="AH133" s="615"/>
      <c r="AI133" s="258" t="str">
        <f>IF(COUNT(S131,H133)&lt;&gt;2,"",ROUND(MIN(S131,H133)*H128,#REF!))</f>
        <v/>
      </c>
      <c r="AJ133" s="258" t="str">
        <f>IF(COUNT(H133,I133)&lt;&gt;2,"",ROUND(MIN(H133,I133)*I128,#REF!))</f>
        <v/>
      </c>
      <c r="AK133" s="258" t="str">
        <f>IF(COUNT(I133,J133)&lt;&gt;2,"",ROUND(MIN(I133,J133)*J128,#REF!))</f>
        <v/>
      </c>
      <c r="AL133" s="258" t="str">
        <f>IF(COUNT(J133,K133)&lt;&gt;2,"",ROUND(MIN(J133,K133)*K128,#REF!))</f>
        <v/>
      </c>
      <c r="AM133" s="258" t="str">
        <f>IF(COUNT(K133,L133)&lt;&gt;2,"",ROUND(MIN(K133,L133)*L128,#REF!))</f>
        <v/>
      </c>
      <c r="AN133" s="258" t="str">
        <f>IF(COUNT(L133,M133)&lt;&gt;2,"",ROUND(MIN(L133,M133)*M128,#REF!))</f>
        <v/>
      </c>
      <c r="AO133" s="258" t="str">
        <f>IF(COUNT(M133,N133)&lt;&gt;2,"",ROUND(MIN(M133,N133)*N128,#REF!))</f>
        <v/>
      </c>
      <c r="AP133" s="258" t="str">
        <f>IF(COUNT(N133,O133)&lt;&gt;2,"",ROUND(MIN(N133,O133)*O128,#REF!))</f>
        <v/>
      </c>
      <c r="AQ133" s="258" t="str">
        <f>IF(COUNT(O133,P133)&lt;&gt;2,"",ROUND(MIN(O133,P133)*P128,#REF!))</f>
        <v/>
      </c>
      <c r="AR133" s="258" t="str">
        <f>IF(COUNT(P133,Q133)&lt;&gt;2,"",ROUND(MIN(P133,Q133)*Q128,#REF!))</f>
        <v/>
      </c>
      <c r="AS133" s="258" t="str">
        <f>IF(COUNT(Q133,R133)&lt;&gt;2,"",ROUND(MIN(Q133,R133)*R128,#REF!))</f>
        <v/>
      </c>
      <c r="AT133" s="258" t="str">
        <f>IF(COUNT(R133,S133)&lt;&gt;2,"",ROUND(MIN(R133,S133)*S128,#REF!))</f>
        <v/>
      </c>
      <c r="AU133" s="255"/>
      <c r="AX133" s="268"/>
      <c r="BB133" s="268"/>
      <c r="BC133" s="245"/>
      <c r="BD133" s="245"/>
      <c r="BE133" s="245"/>
      <c r="BF133" s="245"/>
      <c r="BG133" s="245"/>
      <c r="BH133" s="245"/>
      <c r="BI133" s="245"/>
      <c r="BJ133" s="245"/>
      <c r="BK133" s="245"/>
      <c r="BL133" s="245"/>
      <c r="BM133" s="245"/>
      <c r="BN133" s="245"/>
      <c r="BO133" s="245"/>
      <c r="BP133" s="245"/>
      <c r="BQ133" s="245"/>
      <c r="BR133" s="245"/>
      <c r="BS133" s="245"/>
      <c r="BT133" s="245"/>
      <c r="BU133" s="245"/>
      <c r="BV133" s="245"/>
      <c r="BW133" s="245"/>
      <c r="BX133" s="257"/>
      <c r="BY133" s="257"/>
      <c r="BZ133" s="257"/>
      <c r="CA133" s="257"/>
      <c r="CB133" s="257"/>
      <c r="CC133" s="257"/>
      <c r="CD133" s="257"/>
      <c r="CE133" s="257"/>
      <c r="CF133" s="257"/>
      <c r="CG133" s="257"/>
      <c r="CH133" s="257"/>
      <c r="CI133" s="257"/>
      <c r="CJ133" s="257"/>
      <c r="CK133" s="257"/>
      <c r="CL133" s="257"/>
      <c r="CM133" s="257"/>
      <c r="CN133" s="257"/>
      <c r="CO133" s="257"/>
      <c r="CP133" s="257"/>
      <c r="CQ133" s="257"/>
    </row>
    <row r="134" spans="3:95" s="243" customFormat="1" ht="13.5" customHeight="1">
      <c r="C134" s="606"/>
      <c r="D134" s="607"/>
      <c r="E134" s="608" t="s">
        <v>212</v>
      </c>
      <c r="F134" s="609"/>
      <c r="G134" s="610"/>
      <c r="H134" s="261"/>
      <c r="I134" s="261"/>
      <c r="J134" s="261"/>
      <c r="K134" s="261"/>
      <c r="L134" s="261"/>
      <c r="M134" s="261"/>
      <c r="N134" s="261"/>
      <c r="O134" s="261"/>
      <c r="P134" s="261"/>
      <c r="Q134" s="261"/>
      <c r="R134" s="261"/>
      <c r="S134" s="261"/>
      <c r="T134" s="262" t="str">
        <f>IF(COUNT(H134:S134)=0,"",SUMPRODUCT(ROUND(H134:S134,#REF!)))</f>
        <v/>
      </c>
      <c r="U134" s="608" t="s">
        <v>211</v>
      </c>
      <c r="V134" s="609"/>
      <c r="W134" s="609"/>
      <c r="X134" s="610"/>
      <c r="Y134" s="611" t="str">
        <f>IF(COUNT(T134)=0,"",T134)</f>
        <v/>
      </c>
      <c r="Z134" s="612"/>
      <c r="AA134" s="257"/>
      <c r="AB134" s="257"/>
      <c r="AC134" s="257"/>
      <c r="AD134" s="606"/>
      <c r="AE134" s="607"/>
      <c r="AF134" s="608" t="s">
        <v>199</v>
      </c>
      <c r="AG134" s="609"/>
      <c r="AH134" s="610"/>
      <c r="AI134" s="264" t="str">
        <f t="shared" ref="AI134:AT134" si="21">IF(COUNT(H133:H134)=0,"",ROUND(H134/(H133*24*AI128/1000),3))</f>
        <v/>
      </c>
      <c r="AJ134" s="264" t="str">
        <f t="shared" si="21"/>
        <v/>
      </c>
      <c r="AK134" s="264" t="str">
        <f t="shared" si="21"/>
        <v/>
      </c>
      <c r="AL134" s="264" t="str">
        <f t="shared" si="21"/>
        <v/>
      </c>
      <c r="AM134" s="264" t="str">
        <f t="shared" si="21"/>
        <v/>
      </c>
      <c r="AN134" s="264" t="str">
        <f t="shared" si="21"/>
        <v/>
      </c>
      <c r="AO134" s="264" t="str">
        <f t="shared" si="21"/>
        <v/>
      </c>
      <c r="AP134" s="264" t="str">
        <f t="shared" si="21"/>
        <v/>
      </c>
      <c r="AQ134" s="264" t="str">
        <f t="shared" si="21"/>
        <v/>
      </c>
      <c r="AR134" s="264" t="str">
        <f t="shared" si="21"/>
        <v/>
      </c>
      <c r="AS134" s="264" t="str">
        <f t="shared" si="21"/>
        <v/>
      </c>
      <c r="AT134" s="264" t="str">
        <f t="shared" si="21"/>
        <v/>
      </c>
      <c r="AU134" s="265" t="str">
        <f>IF(COUNT(AI134:AT134)=0,"",AVERAGE(AI134:AT134))</f>
        <v/>
      </c>
      <c r="AX134" s="240" t="e">
        <f>IF(#REF!="発電事業者","算定結果　送電取引帳票","算定結果　受電取引帳票")</f>
        <v>#REF!</v>
      </c>
      <c r="BR134" s="268"/>
    </row>
    <row r="135" spans="3:95" s="243" customFormat="1" ht="13.5" customHeight="1">
      <c r="C135" s="604" t="e">
        <f>DATE(#REF!+1,1,1)</f>
        <v>#REF!</v>
      </c>
      <c r="D135" s="605"/>
      <c r="E135" s="613" t="s">
        <v>275</v>
      </c>
      <c r="F135" s="614"/>
      <c r="G135" s="615"/>
      <c r="H135" s="256"/>
      <c r="I135" s="256"/>
      <c r="J135" s="256"/>
      <c r="K135" s="256"/>
      <c r="L135" s="256"/>
      <c r="M135" s="256"/>
      <c r="N135" s="256"/>
      <c r="O135" s="256"/>
      <c r="P135" s="256"/>
      <c r="Q135" s="256"/>
      <c r="R135" s="256"/>
      <c r="S135" s="256"/>
      <c r="T135" s="255"/>
      <c r="U135" s="618"/>
      <c r="V135" s="619"/>
      <c r="W135" s="619"/>
      <c r="X135" s="619"/>
      <c r="Y135" s="619"/>
      <c r="Z135" s="620"/>
      <c r="AA135" s="257"/>
      <c r="AB135" s="257"/>
      <c r="AC135" s="257"/>
      <c r="AD135" s="604" t="e">
        <f>DATE(#REF!+1,1,1)</f>
        <v>#REF!</v>
      </c>
      <c r="AE135" s="605"/>
      <c r="AF135" s="613" t="s">
        <v>198</v>
      </c>
      <c r="AG135" s="614"/>
      <c r="AH135" s="615"/>
      <c r="AI135" s="258" t="str">
        <f>IF(COUNT(S133,H135)&lt;&gt;2,"",ROUND(MIN(S133,H135)*H128,#REF!))</f>
        <v/>
      </c>
      <c r="AJ135" s="258" t="str">
        <f>IF(COUNT(H135,I135)&lt;&gt;2,"",ROUND(MIN(H135,I135)*I128,#REF!))</f>
        <v/>
      </c>
      <c r="AK135" s="258" t="str">
        <f>IF(COUNT(I135,J135)&lt;&gt;2,"",ROUND(MIN(I135,J135)*J128,#REF!))</f>
        <v/>
      </c>
      <c r="AL135" s="258" t="str">
        <f>IF(COUNT(J135,K135)&lt;&gt;2,"",ROUND(MIN(J135,K135)*K128,#REF!))</f>
        <v/>
      </c>
      <c r="AM135" s="258" t="str">
        <f>IF(COUNT(K135,L135)&lt;&gt;2,"",ROUND(MIN(K135,L135)*L128,#REF!))</f>
        <v/>
      </c>
      <c r="AN135" s="258" t="str">
        <f>IF(COUNT(L135,M135)&lt;&gt;2,"",ROUND(MIN(L135,M135)*M128,#REF!))</f>
        <v/>
      </c>
      <c r="AO135" s="258" t="str">
        <f>IF(COUNT(M135,N135)&lt;&gt;2,"",ROUND(MIN(M135,N135)*N128,#REF!))</f>
        <v/>
      </c>
      <c r="AP135" s="258" t="str">
        <f>IF(COUNT(N135,O135)&lt;&gt;2,"",ROUND(MIN(N135,O135)*O128,#REF!))</f>
        <v/>
      </c>
      <c r="AQ135" s="258" t="str">
        <f>IF(COUNT(O135,P135)&lt;&gt;2,"",ROUND(MIN(O135,P135)*P128,#REF!))</f>
        <v/>
      </c>
      <c r="AR135" s="258" t="str">
        <f>IF(COUNT(P135,Q135)&lt;&gt;2,"",ROUND(MIN(P135,Q135)*Q128,#REF!))</f>
        <v/>
      </c>
      <c r="AS135" s="258" t="str">
        <f>IF(COUNT(Q135,R135)&lt;&gt;2,"",ROUND(MIN(Q135,R135)*R128,#REF!))</f>
        <v/>
      </c>
      <c r="AT135" s="258" t="str">
        <f>IF(COUNT(R135,S135)&lt;&gt;2,"",ROUND(MIN(R135,S135)*S128,#REF!))</f>
        <v/>
      </c>
      <c r="AU135" s="255"/>
      <c r="AX135" s="594" t="s">
        <v>200</v>
      </c>
      <c r="AY135" s="594"/>
      <c r="AZ135" s="595" t="s">
        <v>201</v>
      </c>
      <c r="BA135" s="594" t="s">
        <v>202</v>
      </c>
      <c r="BB135" s="594"/>
      <c r="BC135" s="594"/>
      <c r="BD135" s="595" t="s">
        <v>203</v>
      </c>
      <c r="BE135" s="597" t="s">
        <v>176</v>
      </c>
      <c r="BF135" s="598"/>
      <c r="BG135" s="601" t="e">
        <f>DATE(#REF!,1,1)</f>
        <v>#REF!</v>
      </c>
      <c r="BH135" s="602"/>
      <c r="BI135" s="602"/>
      <c r="BJ135" s="602"/>
      <c r="BK135" s="602"/>
      <c r="BL135" s="602"/>
      <c r="BM135" s="602"/>
      <c r="BN135" s="602"/>
      <c r="BO135" s="602"/>
      <c r="BP135" s="602"/>
      <c r="BQ135" s="602"/>
      <c r="BR135" s="603"/>
      <c r="BS135" s="594" t="s">
        <v>175</v>
      </c>
      <c r="BT135" s="594"/>
      <c r="BU135" s="594"/>
      <c r="BV135" s="594"/>
      <c r="BW135" s="592" t="e">
        <f>DATE(#REF!-1,1,1)</f>
        <v>#REF!</v>
      </c>
      <c r="BX135" s="592" t="e">
        <f>DATE(#REF!,1,1)</f>
        <v>#REF!</v>
      </c>
      <c r="BY135" s="592" t="e">
        <f>DATE(#REF!+1,1,1)</f>
        <v>#REF!</v>
      </c>
      <c r="BZ135" s="592" t="e">
        <f>DATE(#REF!+2,1,1)</f>
        <v>#REF!</v>
      </c>
      <c r="CA135" s="592" t="e">
        <f>DATE(#REF!+3,1,1)</f>
        <v>#REF!</v>
      </c>
      <c r="CB135" s="592" t="e">
        <f>DATE(#REF!+4,1,1)</f>
        <v>#REF!</v>
      </c>
      <c r="CC135" s="592" t="e">
        <f>DATE(#REF!+5,1,1)</f>
        <v>#REF!</v>
      </c>
      <c r="CD135" s="592" t="e">
        <f>DATE(#REF!+6,1,1)</f>
        <v>#REF!</v>
      </c>
      <c r="CE135" s="592" t="e">
        <f>DATE(#REF!+7,1,1)</f>
        <v>#REF!</v>
      </c>
      <c r="CF135" s="592" t="e">
        <f>DATE(#REF!+8,1,1)</f>
        <v>#REF!</v>
      </c>
      <c r="CG135" s="592" t="e">
        <f>DATE(#REF!+9,1,1)</f>
        <v>#REF!</v>
      </c>
      <c r="CH135" s="566" t="s">
        <v>268</v>
      </c>
      <c r="CI135" s="567"/>
      <c r="CJ135" s="567"/>
      <c r="CK135" s="567"/>
      <c r="CL135" s="567"/>
      <c r="CM135" s="567"/>
      <c r="CN135" s="567"/>
      <c r="CO135" s="567"/>
      <c r="CP135" s="567"/>
      <c r="CQ135" s="567"/>
    </row>
    <row r="136" spans="3:95" s="243" customFormat="1" ht="13.5" customHeight="1">
      <c r="C136" s="606"/>
      <c r="D136" s="607"/>
      <c r="E136" s="608" t="s">
        <v>212</v>
      </c>
      <c r="F136" s="609"/>
      <c r="G136" s="610"/>
      <c r="H136" s="261"/>
      <c r="I136" s="261"/>
      <c r="J136" s="261"/>
      <c r="K136" s="261"/>
      <c r="L136" s="261"/>
      <c r="M136" s="261"/>
      <c r="N136" s="261"/>
      <c r="O136" s="261"/>
      <c r="P136" s="261"/>
      <c r="Q136" s="261"/>
      <c r="R136" s="261"/>
      <c r="S136" s="261"/>
      <c r="T136" s="262" t="str">
        <f>IF(COUNT(H136:S136)=0,"",SUMPRODUCT(ROUND(H136:S136,#REF!)))</f>
        <v/>
      </c>
      <c r="U136" s="621"/>
      <c r="V136" s="622"/>
      <c r="W136" s="622"/>
      <c r="X136" s="622"/>
      <c r="Y136" s="622"/>
      <c r="Z136" s="623"/>
      <c r="AA136" s="257"/>
      <c r="AB136" s="257"/>
      <c r="AC136" s="257"/>
      <c r="AD136" s="606"/>
      <c r="AE136" s="607"/>
      <c r="AF136" s="608" t="s">
        <v>199</v>
      </c>
      <c r="AG136" s="609"/>
      <c r="AH136" s="610"/>
      <c r="AI136" s="264" t="str">
        <f t="shared" ref="AI136:AT136" si="22">IF(COUNT(H135:H136)=0,"",ROUND(H136/(H135*24*AI128/1000),3))</f>
        <v/>
      </c>
      <c r="AJ136" s="264" t="str">
        <f t="shared" si="22"/>
        <v/>
      </c>
      <c r="AK136" s="264" t="str">
        <f t="shared" si="22"/>
        <v/>
      </c>
      <c r="AL136" s="264" t="str">
        <f t="shared" si="22"/>
        <v/>
      </c>
      <c r="AM136" s="264" t="str">
        <f t="shared" si="22"/>
        <v/>
      </c>
      <c r="AN136" s="264" t="str">
        <f t="shared" si="22"/>
        <v/>
      </c>
      <c r="AO136" s="264" t="str">
        <f t="shared" si="22"/>
        <v/>
      </c>
      <c r="AP136" s="264" t="str">
        <f t="shared" si="22"/>
        <v/>
      </c>
      <c r="AQ136" s="264" t="str">
        <f t="shared" si="22"/>
        <v/>
      </c>
      <c r="AR136" s="264" t="str">
        <f t="shared" si="22"/>
        <v/>
      </c>
      <c r="AS136" s="264" t="str">
        <f t="shared" si="22"/>
        <v/>
      </c>
      <c r="AT136" s="264" t="str">
        <f t="shared" si="22"/>
        <v/>
      </c>
      <c r="AU136" s="265" t="str">
        <f>IF(COUNT(AI136:AT136)=0,"",AVERAGE(AI136:AT136))</f>
        <v/>
      </c>
      <c r="AX136" s="594"/>
      <c r="AY136" s="594"/>
      <c r="AZ136" s="596"/>
      <c r="BA136" s="594"/>
      <c r="BB136" s="594"/>
      <c r="BC136" s="594"/>
      <c r="BD136" s="596"/>
      <c r="BE136" s="599"/>
      <c r="BF136" s="600"/>
      <c r="BG136" s="334" t="s">
        <v>194</v>
      </c>
      <c r="BH136" s="334" t="s">
        <v>195</v>
      </c>
      <c r="BI136" s="334" t="s">
        <v>161</v>
      </c>
      <c r="BJ136" s="334" t="s">
        <v>162</v>
      </c>
      <c r="BK136" s="334" t="s">
        <v>163</v>
      </c>
      <c r="BL136" s="334" t="s">
        <v>164</v>
      </c>
      <c r="BM136" s="334" t="s">
        <v>165</v>
      </c>
      <c r="BN136" s="334" t="s">
        <v>166</v>
      </c>
      <c r="BO136" s="334" t="s">
        <v>167</v>
      </c>
      <c r="BP136" s="334" t="s">
        <v>168</v>
      </c>
      <c r="BQ136" s="334" t="s">
        <v>169</v>
      </c>
      <c r="BR136" s="334" t="s">
        <v>170</v>
      </c>
      <c r="BS136" s="594"/>
      <c r="BT136" s="594"/>
      <c r="BU136" s="594"/>
      <c r="BV136" s="594"/>
      <c r="BW136" s="593"/>
      <c r="BX136" s="593"/>
      <c r="BY136" s="593">
        <v>43101</v>
      </c>
      <c r="BZ136" s="593">
        <v>43466</v>
      </c>
      <c r="CA136" s="593">
        <v>43831</v>
      </c>
      <c r="CB136" s="593">
        <v>44197</v>
      </c>
      <c r="CC136" s="593">
        <v>44562</v>
      </c>
      <c r="CD136" s="593">
        <v>44927</v>
      </c>
      <c r="CE136" s="593">
        <v>45292</v>
      </c>
      <c r="CF136" s="593">
        <v>45658</v>
      </c>
      <c r="CG136" s="593">
        <v>46023</v>
      </c>
      <c r="CH136" s="567"/>
      <c r="CI136" s="567"/>
      <c r="CJ136" s="567"/>
      <c r="CK136" s="567"/>
      <c r="CL136" s="567"/>
      <c r="CM136" s="567"/>
      <c r="CN136" s="567"/>
      <c r="CO136" s="567"/>
      <c r="CP136" s="567"/>
      <c r="CQ136" s="567"/>
    </row>
    <row r="137" spans="3:95" s="243" customFormat="1" ht="13.5" customHeight="1">
      <c r="C137" s="604" t="e">
        <f>DATE(#REF!+2,1,1)</f>
        <v>#REF!</v>
      </c>
      <c r="D137" s="605"/>
      <c r="E137" s="613" t="s">
        <v>275</v>
      </c>
      <c r="F137" s="614"/>
      <c r="G137" s="615"/>
      <c r="H137" s="256"/>
      <c r="I137" s="256"/>
      <c r="J137" s="256"/>
      <c r="K137" s="256"/>
      <c r="L137" s="256"/>
      <c r="M137" s="256"/>
      <c r="N137" s="256"/>
      <c r="O137" s="256"/>
      <c r="P137" s="256"/>
      <c r="Q137" s="256"/>
      <c r="R137" s="256"/>
      <c r="S137" s="256"/>
      <c r="T137" s="255"/>
      <c r="U137" s="621"/>
      <c r="V137" s="622"/>
      <c r="W137" s="622"/>
      <c r="X137" s="622"/>
      <c r="Y137" s="622"/>
      <c r="Z137" s="623"/>
      <c r="AA137" s="257"/>
      <c r="AB137" s="257"/>
      <c r="AC137" s="257"/>
      <c r="AD137" s="604" t="e">
        <f>DATE(#REF!+2,1,1)</f>
        <v>#REF!</v>
      </c>
      <c r="AE137" s="605"/>
      <c r="AF137" s="613" t="s">
        <v>198</v>
      </c>
      <c r="AG137" s="614"/>
      <c r="AH137" s="615"/>
      <c r="AI137" s="258" t="str">
        <f>IF(COUNT(S135,H137)&lt;&gt;2,"",ROUND(MIN(S135,H137)*H128,#REF!))</f>
        <v/>
      </c>
      <c r="AJ137" s="258" t="str">
        <f>IF(COUNT(H137,I137)&lt;&gt;2,"",ROUND(MIN(H137,I137)*I128,#REF!))</f>
        <v/>
      </c>
      <c r="AK137" s="258" t="str">
        <f>IF(COUNT(I137,J137)&lt;&gt;2,"",ROUND(MIN(I137,J137)*J128,#REF!))</f>
        <v/>
      </c>
      <c r="AL137" s="258" t="str">
        <f>IF(COUNT(J137,K137)&lt;&gt;2,"",ROUND(MIN(J137,K137)*K128,#REF!))</f>
        <v/>
      </c>
      <c r="AM137" s="258" t="str">
        <f>IF(COUNT(K137,L137)&lt;&gt;2,"",ROUND(MIN(K137,L137)*L128,#REF!))</f>
        <v/>
      </c>
      <c r="AN137" s="258" t="str">
        <f>IF(COUNT(L137,M137)&lt;&gt;2,"",ROUND(MIN(L137,M137)*M128,#REF!))</f>
        <v/>
      </c>
      <c r="AO137" s="258" t="str">
        <f>IF(COUNT(M137,N137)&lt;&gt;2,"",ROUND(MIN(M137,N137)*N128,#REF!))</f>
        <v/>
      </c>
      <c r="AP137" s="258" t="str">
        <f>IF(COUNT(N137,O137)&lt;&gt;2,"",ROUND(MIN(N137,O137)*O128,#REF!))</f>
        <v/>
      </c>
      <c r="AQ137" s="258" t="str">
        <f>IF(COUNT(O137,P137)&lt;&gt;2,"",ROUND(MIN(O137,P137)*P128,#REF!))</f>
        <v/>
      </c>
      <c r="AR137" s="258" t="str">
        <f>IF(COUNT(P137,Q137)&lt;&gt;2,"",ROUND(MIN(P137,Q137)*Q128,#REF!))</f>
        <v/>
      </c>
      <c r="AS137" s="258" t="str">
        <f>IF(COUNT(Q137,R137)&lt;&gt;2,"",ROUND(MIN(Q137,R137)*R128,#REF!))</f>
        <v/>
      </c>
      <c r="AT137" s="258" t="str">
        <f>IF(COUNT(R137,S137)&lt;&gt;2,"",ROUND(MIN(R137,S137)*S128,#REF!))</f>
        <v/>
      </c>
      <c r="AU137" s="255"/>
      <c r="AX137" s="569" t="str">
        <f>IF(C159="","",C159)</f>
        <v/>
      </c>
      <c r="AY137" s="569"/>
      <c r="AZ137" s="587" t="str">
        <f>IF(E159="","",E159)</f>
        <v/>
      </c>
      <c r="BA137" s="590" t="str">
        <f ca="1">IF(F159="","",F159)</f>
        <v/>
      </c>
      <c r="BB137" s="590"/>
      <c r="BC137" s="590"/>
      <c r="BD137" s="587" t="str">
        <f>IF(I159="","",I159)</f>
        <v/>
      </c>
      <c r="BE137" s="578" t="e">
        <f>IF(#REF!="発電事業者","送電電力（MW）","受電電力（MW）")</f>
        <v>#REF!</v>
      </c>
      <c r="BF137" s="579"/>
      <c r="BG137" s="331" t="str">
        <f>IF(AND(COUNT(BG128)+COUNTA(E159)=2,L159&lt;&gt;""),ROUND(BG128-SUMIF(BE140:BF166,BE137,BG140:BG166),#REF!),"")</f>
        <v/>
      </c>
      <c r="BH137" s="331" t="str">
        <f>IF(AND(COUNT(BH128)+COUNTA(E159)=2,M159&lt;&gt;""),ROUND(BH128-SUMIF(BE140:BF166,BE137,BH140:BH166),#REF!),"")</f>
        <v/>
      </c>
      <c r="BI137" s="331" t="str">
        <f>IF(AND(COUNT(BI128)+COUNTA(E159)=2,N159&lt;&gt;""),ROUND(BI128-SUMIF(BE140:BF166,BE137,BI140:BI166),#REF!),"")</f>
        <v/>
      </c>
      <c r="BJ137" s="331" t="str">
        <f>IF(AND(COUNT(BJ128)+COUNTA(E159)=2,O159&lt;&gt;""),ROUND(BJ128-SUMIF(BE140:BF166,BE137,BJ140:BJ166),#REF!),"")</f>
        <v/>
      </c>
      <c r="BK137" s="331" t="str">
        <f>IF(AND(COUNT(BK128)+COUNTA(E159)=2,P159&lt;&gt;""),ROUND(BK128-SUMIF(BE140:BF166,BE137,BK140:BK166),#REF!),"")</f>
        <v/>
      </c>
      <c r="BL137" s="331" t="str">
        <f>IF(AND(COUNT(BL128)+COUNTA(E159)=2,Q159&lt;&gt;""),ROUND(BL128-SUMIF(BE140:BF166,BE137,BL140:BL166),#REF!),"")</f>
        <v/>
      </c>
      <c r="BM137" s="331" t="str">
        <f>IF(AND(COUNT(BM128)+COUNTA(E159)=2,R159&lt;&gt;""),ROUND(BM128-SUMIF(BE140:BF166,BE137,BM140:BM166),#REF!),"")</f>
        <v/>
      </c>
      <c r="BN137" s="331" t="str">
        <f>IF(AND(COUNT(BN128)+COUNTA(E159)=2,S159&lt;&gt;""),ROUND(BN128-SUMIF(BE140:BF166,BE137,BN140:BN166),#REF!),"")</f>
        <v/>
      </c>
      <c r="BO137" s="331" t="str">
        <f>IF(AND(COUNT(BO128)+COUNTA(E159)=2,T159&lt;&gt;""),ROUND(BO128-SUMIF(BE140:BF166,BE137,BO140:BO166),#REF!),"")</f>
        <v/>
      </c>
      <c r="BP137" s="331" t="str">
        <f>IF(AND(COUNT(BP128)+COUNTA(E159)=2,U159&lt;&gt;""),ROUND(BP128-SUMIF(BE140:BF166,BE137,BP140:BP166),#REF!),"")</f>
        <v/>
      </c>
      <c r="BQ137" s="331" t="str">
        <f>IF(AND(COUNT(BQ128)+COUNTA(E159)=2,V159&lt;&gt;""),ROUND(BQ128-SUMIF(BE140:BF166,BE137,BQ140:BQ166),#REF!),"")</f>
        <v/>
      </c>
      <c r="BR137" s="331" t="str">
        <f>IF(AND(COUNT(BR128)+COUNTA(E159)=2,W159&lt;&gt;""),ROUND(BR128-SUMIF(BE140:BF166,BE137,BR140:BR166),#REF!),"")</f>
        <v/>
      </c>
      <c r="BS137" s="569" t="e">
        <f>IF(#REF!="発電事業者","送電電力（MW）","受電電力（MW）")</f>
        <v>#REF!</v>
      </c>
      <c r="BT137" s="569"/>
      <c r="BU137" s="569"/>
      <c r="BV137" s="333" t="s">
        <v>171</v>
      </c>
      <c r="BW137" s="580"/>
      <c r="BX137" s="580"/>
      <c r="BY137" s="331" t="str">
        <f>IF(AND(COUNT(BY128)+COUNTA(E159)=2,X159&lt;&gt;""),ROUND(BY128-SUMIF(BV140:BV166,BV137,BY140:BY166),#REF!),"")</f>
        <v/>
      </c>
      <c r="BZ137" s="331" t="str">
        <f>IF(AND(COUNT(BZ128)+COUNTA(E159)=2,Y159&lt;&gt;""),ROUND(BZ128-SUMIF(BV140:BV166,BV137,BZ140:BZ166),#REF!),"")</f>
        <v/>
      </c>
      <c r="CA137" s="331" t="str">
        <f>IF(AND(COUNT(CA128)+COUNTA(E159)=2,Z159&lt;&gt;""),ROUND(CA128-SUMIF(BV140:BV166,BV137,CA140:CA166),#REF!),"")</f>
        <v/>
      </c>
      <c r="CB137" s="331" t="str">
        <f>IF(AND(COUNT(CB128)+COUNTA(E159)=2,AA159&lt;&gt;""),ROUND(CB128-SUMIF(BV140:BV166,BV137,CB140:CB166),#REF!),"")</f>
        <v/>
      </c>
      <c r="CC137" s="331" t="str">
        <f>IF(AND(COUNT(CC128)+COUNTA(E159)=2,AB159&lt;&gt;""),ROUND(CC128-SUMIF(BV140:BV166,BV137,CC140:CC166),#REF!),"")</f>
        <v/>
      </c>
      <c r="CD137" s="331" t="str">
        <f>IF(AND(COUNT(CD128)+COUNTA(E159)=2,AC159&lt;&gt;""),ROUND(CD128-SUMIF(BV140:BV166,BV137,CD140:CD166),#REF!),"")</f>
        <v/>
      </c>
      <c r="CE137" s="331" t="str">
        <f>IF(AND(COUNT(CE128)+COUNTA(E159)=2,AD159&lt;&gt;""),ROUND(CE128-SUMIF(BV140:BV166,BV137,CE140:CE166),#REF!),"")</f>
        <v/>
      </c>
      <c r="CF137" s="331" t="str">
        <f>IF(AND(COUNT(CF128)+COUNTA(E159)=2,AE159&lt;&gt;""),ROUND(CF128-SUMIF(BV140:BV166,BV137,CF140:CF166),#REF!),"")</f>
        <v/>
      </c>
      <c r="CG137" s="331" t="str">
        <f>IF(AND(COUNT(CG128)+COUNTA(E159)=2,AF159&lt;&gt;""),ROUND(CG128-SUMIF(BV140:BV166,BV137,CG140:CG166),#REF!),"")</f>
        <v/>
      </c>
      <c r="CH137" s="563" t="s">
        <v>214</v>
      </c>
      <c r="CI137" s="563"/>
      <c r="CJ137" s="563"/>
      <c r="CK137" s="563"/>
      <c r="CL137" s="563"/>
      <c r="CM137" s="563"/>
      <c r="CN137" s="563"/>
      <c r="CO137" s="563"/>
      <c r="CP137" s="563"/>
      <c r="CQ137" s="563"/>
    </row>
    <row r="138" spans="3:95" s="243" customFormat="1" ht="13.5" customHeight="1">
      <c r="C138" s="606"/>
      <c r="D138" s="607"/>
      <c r="E138" s="608" t="s">
        <v>212</v>
      </c>
      <c r="F138" s="609"/>
      <c r="G138" s="610"/>
      <c r="H138" s="261"/>
      <c r="I138" s="261"/>
      <c r="J138" s="261"/>
      <c r="K138" s="261"/>
      <c r="L138" s="261"/>
      <c r="M138" s="261"/>
      <c r="N138" s="261"/>
      <c r="O138" s="261"/>
      <c r="P138" s="261"/>
      <c r="Q138" s="261"/>
      <c r="R138" s="261"/>
      <c r="S138" s="261"/>
      <c r="T138" s="262" t="str">
        <f>IF(COUNT(H138:S138)=0,"",SUMPRODUCT(ROUND(H138:S138,#REF!)))</f>
        <v/>
      </c>
      <c r="U138" s="621"/>
      <c r="V138" s="622"/>
      <c r="W138" s="622"/>
      <c r="X138" s="622"/>
      <c r="Y138" s="622"/>
      <c r="Z138" s="623"/>
      <c r="AA138" s="257"/>
      <c r="AB138" s="257"/>
      <c r="AC138" s="257"/>
      <c r="AD138" s="606"/>
      <c r="AE138" s="607"/>
      <c r="AF138" s="608" t="s">
        <v>199</v>
      </c>
      <c r="AG138" s="609"/>
      <c r="AH138" s="610"/>
      <c r="AI138" s="264" t="str">
        <f t="shared" ref="AI138:AT138" si="23">IF(COUNT(H137:H138)=0,"",ROUND(H138/(H137*24*AI128/1000),3))</f>
        <v/>
      </c>
      <c r="AJ138" s="264" t="str">
        <f t="shared" si="23"/>
        <v/>
      </c>
      <c r="AK138" s="264" t="str">
        <f t="shared" si="23"/>
        <v/>
      </c>
      <c r="AL138" s="264" t="str">
        <f t="shared" si="23"/>
        <v/>
      </c>
      <c r="AM138" s="264" t="str">
        <f t="shared" si="23"/>
        <v/>
      </c>
      <c r="AN138" s="264" t="str">
        <f t="shared" si="23"/>
        <v/>
      </c>
      <c r="AO138" s="264" t="str">
        <f t="shared" si="23"/>
        <v/>
      </c>
      <c r="AP138" s="264" t="str">
        <f t="shared" si="23"/>
        <v/>
      </c>
      <c r="AQ138" s="264" t="str">
        <f t="shared" si="23"/>
        <v/>
      </c>
      <c r="AR138" s="264" t="str">
        <f t="shared" si="23"/>
        <v/>
      </c>
      <c r="AS138" s="264" t="str">
        <f t="shared" si="23"/>
        <v/>
      </c>
      <c r="AT138" s="264" t="str">
        <f t="shared" si="23"/>
        <v/>
      </c>
      <c r="AU138" s="265" t="str">
        <f>IF(COUNT(AI138:AT138)=0,"",AVERAGE(AI138:AT138))</f>
        <v/>
      </c>
      <c r="AX138" s="569"/>
      <c r="AY138" s="569"/>
      <c r="AZ138" s="588"/>
      <c r="BA138" s="590"/>
      <c r="BB138" s="590"/>
      <c r="BC138" s="590"/>
      <c r="BD138" s="588"/>
      <c r="BE138" s="583"/>
      <c r="BF138" s="584"/>
      <c r="BG138" s="259"/>
      <c r="BH138" s="259"/>
      <c r="BI138" s="259"/>
      <c r="BJ138" s="259"/>
      <c r="BK138" s="259"/>
      <c r="BL138" s="259"/>
      <c r="BM138" s="259"/>
      <c r="BN138" s="259"/>
      <c r="BO138" s="259"/>
      <c r="BP138" s="259"/>
      <c r="BQ138" s="259"/>
      <c r="BR138" s="259"/>
      <c r="BS138" s="569"/>
      <c r="BT138" s="569"/>
      <c r="BU138" s="569"/>
      <c r="BV138" s="333" t="s">
        <v>172</v>
      </c>
      <c r="BW138" s="581"/>
      <c r="BX138" s="581"/>
      <c r="BY138" s="331" t="str">
        <f>IF(AND(COUNT(BY129)+COUNTA(E159)=2,X159&lt;&gt;""),ROUND(BY129-SUMIF(BV140:BV166,BV138,BY140:BY166),#REF!),"")</f>
        <v/>
      </c>
      <c r="BZ138" s="331" t="str">
        <f>IF(AND(COUNT(BZ129)+COUNTA(E159)=2,Y159&lt;&gt;""),ROUND(BZ129-SUMIF(BV140:BV166,BV138,BZ140:BZ166),#REF!),"")</f>
        <v/>
      </c>
      <c r="CA138" s="331" t="str">
        <f>IF(AND(COUNT(CA129)+COUNTA(E159)=2,Z159&lt;&gt;""),ROUND(CA129-SUMIF(BV140:BV166,BV138,CA140:CA166),#REF!),"")</f>
        <v/>
      </c>
      <c r="CB138" s="331" t="str">
        <f>IF(AND(COUNT(CB129)+COUNTA(E159)=2,AA159&lt;&gt;""),ROUND(CB129-SUMIF(BV140:BV166,BV138,CB140:CB166),#REF!),"")</f>
        <v/>
      </c>
      <c r="CC138" s="331" t="str">
        <f>IF(AND(COUNT(CC129)+COUNTA(E159)=2,AB159&lt;&gt;""),ROUND(CC129-SUMIF(BV140:BV166,BV138,CC140:CC166),#REF!),"")</f>
        <v/>
      </c>
      <c r="CD138" s="331" t="str">
        <f>IF(AND(COUNT(CD129)+COUNTA(E159)=2,AC159&lt;&gt;""),ROUND(CD129-SUMIF(BV140:BV166,BV138,CD140:CD166),#REF!),"")</f>
        <v/>
      </c>
      <c r="CE138" s="331" t="str">
        <f>IF(AND(COUNT(CE129)+COUNTA(E159)=2,AD159&lt;&gt;""),ROUND(CE129-SUMIF(BV140:BV166,BV138,CE140:CE166),#REF!),"")</f>
        <v/>
      </c>
      <c r="CF138" s="331" t="str">
        <f>IF(AND(COUNT(CF129)+COUNTA(E159)=2,AE159&lt;&gt;""),ROUND(CF129-SUMIF(BV140:BV166,BV138,CF140:CF166),#REF!),"")</f>
        <v/>
      </c>
      <c r="CG138" s="331" t="str">
        <f>IF(AND(COUNT(CG129)+COUNTA(E159)=2,AF159&lt;&gt;""),ROUND(CG129-SUMIF(BV140:BV166,BV138,CG140:CG166),#REF!),"")</f>
        <v/>
      </c>
      <c r="CH138" s="564" t="str">
        <f>IF(CH137="","",CH137)</f>
        <v>太陽光（全量）</v>
      </c>
      <c r="CI138" s="564"/>
      <c r="CJ138" s="564"/>
      <c r="CK138" s="564"/>
      <c r="CL138" s="564"/>
      <c r="CM138" s="564"/>
      <c r="CN138" s="564"/>
      <c r="CO138" s="564"/>
      <c r="CP138" s="564"/>
      <c r="CQ138" s="564"/>
    </row>
    <row r="139" spans="3:95" s="243" customFormat="1" ht="13.5" customHeight="1">
      <c r="C139" s="604" t="e">
        <f>DATE(#REF!+3,1,1)</f>
        <v>#REF!</v>
      </c>
      <c r="D139" s="605"/>
      <c r="E139" s="613" t="s">
        <v>275</v>
      </c>
      <c r="F139" s="614"/>
      <c r="G139" s="615"/>
      <c r="H139" s="256"/>
      <c r="I139" s="256"/>
      <c r="J139" s="256"/>
      <c r="K139" s="256"/>
      <c r="L139" s="256"/>
      <c r="M139" s="256"/>
      <c r="N139" s="256"/>
      <c r="O139" s="256"/>
      <c r="P139" s="256"/>
      <c r="Q139" s="256"/>
      <c r="R139" s="256"/>
      <c r="S139" s="256"/>
      <c r="T139" s="255"/>
      <c r="U139" s="621"/>
      <c r="V139" s="622"/>
      <c r="W139" s="622"/>
      <c r="X139" s="622"/>
      <c r="Y139" s="622"/>
      <c r="Z139" s="623"/>
      <c r="AA139" s="257"/>
      <c r="AB139" s="257"/>
      <c r="AC139" s="257"/>
      <c r="AD139" s="604" t="e">
        <f>DATE(#REF!+3,1,1)</f>
        <v>#REF!</v>
      </c>
      <c r="AE139" s="605"/>
      <c r="AF139" s="613" t="s">
        <v>198</v>
      </c>
      <c r="AG139" s="614"/>
      <c r="AH139" s="615"/>
      <c r="AI139" s="258" t="str">
        <f>IF(COUNT(S137,H139)&lt;&gt;2,"",ROUND(MIN(S137,H139)*H128,#REF!))</f>
        <v/>
      </c>
      <c r="AJ139" s="258" t="str">
        <f>IF(COUNT(H139,I139)&lt;&gt;2,"",ROUND(MIN(H139,I139)*I128,#REF!))</f>
        <v/>
      </c>
      <c r="AK139" s="258" t="str">
        <f>IF(COUNT(I139,J139)&lt;&gt;2,"",ROUND(MIN(I139,J139)*J128,#REF!))</f>
        <v/>
      </c>
      <c r="AL139" s="258" t="str">
        <f>IF(COUNT(J139,K139)&lt;&gt;2,"",ROUND(MIN(J139,K139)*K128,#REF!))</f>
        <v/>
      </c>
      <c r="AM139" s="258" t="str">
        <f>IF(COUNT(K139,L139)&lt;&gt;2,"",ROUND(MIN(K139,L139)*L128,#REF!))</f>
        <v/>
      </c>
      <c r="AN139" s="258" t="str">
        <f>IF(COUNT(L139,M139)&lt;&gt;2,"",ROUND(MIN(L139,M139)*M128,#REF!))</f>
        <v/>
      </c>
      <c r="AO139" s="258" t="str">
        <f>IF(COUNT(M139,N139)&lt;&gt;2,"",ROUND(MIN(M139,N139)*N128,#REF!))</f>
        <v/>
      </c>
      <c r="AP139" s="258" t="str">
        <f>IF(COUNT(N139,O139)&lt;&gt;2,"",ROUND(MIN(N139,O139)*O128,#REF!))</f>
        <v/>
      </c>
      <c r="AQ139" s="258" t="str">
        <f>IF(COUNT(O139,P139)&lt;&gt;2,"",ROUND(MIN(O139,P139)*P128,#REF!))</f>
        <v/>
      </c>
      <c r="AR139" s="258" t="str">
        <f>IF(COUNT(P139,Q139)&lt;&gt;2,"",ROUND(MIN(P139,Q139)*Q128,#REF!))</f>
        <v/>
      </c>
      <c r="AS139" s="258" t="str">
        <f>IF(COUNT(Q139,R139)&lt;&gt;2,"",ROUND(MIN(Q139,R139)*R128,#REF!))</f>
        <v/>
      </c>
      <c r="AT139" s="258" t="str">
        <f>IF(COUNT(R139,S139)&lt;&gt;2,"",ROUND(MIN(R139,S139)*S128,#REF!))</f>
        <v/>
      </c>
      <c r="AU139" s="255"/>
      <c r="AX139" s="569"/>
      <c r="AY139" s="569"/>
      <c r="AZ139" s="589"/>
      <c r="BA139" s="590"/>
      <c r="BB139" s="590"/>
      <c r="BC139" s="590"/>
      <c r="BD139" s="589"/>
      <c r="BE139" s="585" t="e">
        <f>IF(#REF!="発電事業者","月間送電電力量（GWh）","月間受電電力量（GWh）")</f>
        <v>#REF!</v>
      </c>
      <c r="BF139" s="586"/>
      <c r="BG139" s="297" t="str">
        <f>IF(AND(COUNT(BG130)+COUNTA(E159)=2,L159&lt;&gt;""),ROUND(BG130-SUMIF(BE140:BF166,BE139,BG140:BG166),#REF!),"")</f>
        <v/>
      </c>
      <c r="BH139" s="297" t="str">
        <f>IF(AND(COUNT(BH130)+COUNTA(E159)=2,M159&lt;&gt;""),ROUND(BH130-SUMIF(BE140:BF166,BE139,BH140:BH166),#REF!),"")</f>
        <v/>
      </c>
      <c r="BI139" s="297" t="str">
        <f>IF(AND(COUNT(BI130)+COUNTA(E159)=2,N159&lt;&gt;""),ROUND(BI130-SUMIF(BE140:BF166,BE139,BI140:BI166),#REF!),"")</f>
        <v/>
      </c>
      <c r="BJ139" s="297" t="str">
        <f>IF(AND(COUNT(BJ130)+COUNTA(E159)=2,O159&lt;&gt;""),ROUND(BJ130-SUMIF(BE140:BF166,BE139,BJ140:BJ166),#REF!),"")</f>
        <v/>
      </c>
      <c r="BK139" s="297" t="str">
        <f>IF(AND(COUNT(BK130)+COUNTA(E159)=2,P159&lt;&gt;""),ROUND(BK130-SUMIF(BE140:BF166,BE139,BK140:BK166),#REF!),"")</f>
        <v/>
      </c>
      <c r="BL139" s="297" t="str">
        <f>IF(AND(COUNT(BL130)+COUNTA(E159)=2,Q159&lt;&gt;""),ROUND(BL130-SUMIF(BE140:BF166,BE139,BL140:BL166),#REF!),"")</f>
        <v/>
      </c>
      <c r="BM139" s="297" t="str">
        <f>IF(AND(COUNT(BM130)+COUNTA(E159)=2,R159&lt;&gt;""),ROUND(BM130-SUMIF(BE140:BF166,BE139,BM140:BM166),#REF!),"")</f>
        <v/>
      </c>
      <c r="BN139" s="297" t="str">
        <f>IF(AND(COUNT(BN130)+COUNTA(E159)=2,S159&lt;&gt;""),ROUND(BN130-SUMIF(BE140:BF166,BE139,BN140:BN166),#REF!),"")</f>
        <v/>
      </c>
      <c r="BO139" s="297" t="str">
        <f>IF(AND(COUNT(BO130)+COUNTA(E159)=2,T159&lt;&gt;""),ROUND(BO130-SUMIF(BE140:BF166,BE139,BO140:BO166),#REF!),"")</f>
        <v/>
      </c>
      <c r="BP139" s="297" t="str">
        <f>IF(AND(COUNT(BP130)+COUNTA(E159)=2,U159&lt;&gt;""),ROUND(BP130-SUMIF(BE140:BF166,BE139,BP140:BP166),#REF!),"")</f>
        <v/>
      </c>
      <c r="BQ139" s="297" t="str">
        <f>IF(AND(COUNT(BQ130)+COUNTA(E159)=2,V159&lt;&gt;""),ROUND(BQ130-SUMIF(BE140:BF166,BE139,BQ140:BQ166),#REF!),"")</f>
        <v/>
      </c>
      <c r="BR139" s="297" t="str">
        <f>IF(AND(COUNT(BR130)+COUNTA(E159)=2,W159&lt;&gt;""),ROUND(BR130-SUMIF(BE140:BF166,BE139,BR140:BR166),#REF!),"")</f>
        <v/>
      </c>
      <c r="BS139" s="569" t="e">
        <f>IF(#REF!="発電事業者","年間送電電力量（GWh）","年間受電電力量（GWh）")</f>
        <v>#REF!</v>
      </c>
      <c r="BT139" s="569"/>
      <c r="BU139" s="569"/>
      <c r="BV139" s="333" t="s">
        <v>25</v>
      </c>
      <c r="BW139" s="582"/>
      <c r="BX139" s="582"/>
      <c r="BY139" s="331" t="str">
        <f>IF(AND(COUNT(BY130)+COUNTA(E159)=2,X159&lt;&gt;""),ROUND(BY130-SUMIF(BV140:BV166,BV139,BY140:BY166),#REF!),"")</f>
        <v/>
      </c>
      <c r="BZ139" s="331" t="str">
        <f>IF(AND(COUNT(BZ130)+COUNTA(E159)=2,Y159&lt;&gt;""),ROUND(BZ130-SUMIF(BV140:BV166,BV139,BZ140:BZ166),#REF!),"")</f>
        <v/>
      </c>
      <c r="CA139" s="331" t="str">
        <f>IF(AND(COUNT(CA130)+COUNTA(E159)=2,Z159&lt;&gt;""),ROUND(CA130-SUMIF(BV140:BV166,BV139,CA140:CA166),#REF!),"")</f>
        <v/>
      </c>
      <c r="CB139" s="331" t="str">
        <f>IF(AND(COUNT(CB130)+COUNTA(E159)=2,AA159&lt;&gt;""),ROUND(CB130-SUMIF(BV140:BV166,BV139,CB140:CB166),#REF!),"")</f>
        <v/>
      </c>
      <c r="CC139" s="331" t="str">
        <f>IF(AND(COUNT(CC130)+COUNTA(E159)=2,AB159&lt;&gt;""),ROUND(CC130-SUMIF(BV140:BV166,BV139,CC140:CC166),#REF!),"")</f>
        <v/>
      </c>
      <c r="CD139" s="331" t="str">
        <f>IF(AND(COUNT(CD130)+COUNTA(E159)=2,AC159&lt;&gt;""),ROUND(CD130-SUMIF(BV140:BV166,BV139,CD140:CD166),#REF!),"")</f>
        <v/>
      </c>
      <c r="CE139" s="331" t="str">
        <f>IF(AND(COUNT(CE130)+COUNTA(E159)=2,AD159&lt;&gt;""),ROUND(CE130-SUMIF(BV140:BV166,BV139,CE140:CE166),#REF!),"")</f>
        <v/>
      </c>
      <c r="CF139" s="331" t="str">
        <f>IF(AND(COUNT(CF130)+COUNTA(E159)=2,AE159&lt;&gt;""),ROUND(CF130-SUMIF(BV140:BV166,BV139,CF140:CF166),#REF!),"")</f>
        <v/>
      </c>
      <c r="CG139" s="331" t="str">
        <f>IF(AND(COUNT(CG130)+COUNTA(E159)=2,AF159&lt;&gt;""),ROUND(CG130-SUMIF(BV140:BV166,BV139,CG140:CG166),#REF!),"")</f>
        <v/>
      </c>
      <c r="CH139" s="565" t="str">
        <f>IF(COUNTA(AG159)=0,"",AG159)</f>
        <v/>
      </c>
      <c r="CI139" s="565"/>
      <c r="CJ139" s="565"/>
      <c r="CK139" s="565"/>
      <c r="CL139" s="565"/>
      <c r="CM139" s="565"/>
      <c r="CN139" s="565"/>
      <c r="CO139" s="565"/>
      <c r="CP139" s="565"/>
      <c r="CQ139" s="565"/>
    </row>
    <row r="140" spans="3:95" s="243" customFormat="1" ht="13.5" customHeight="1">
      <c r="C140" s="606"/>
      <c r="D140" s="607"/>
      <c r="E140" s="608" t="s">
        <v>212</v>
      </c>
      <c r="F140" s="609"/>
      <c r="G140" s="610"/>
      <c r="H140" s="261"/>
      <c r="I140" s="261"/>
      <c r="J140" s="261"/>
      <c r="K140" s="261"/>
      <c r="L140" s="261"/>
      <c r="M140" s="261"/>
      <c r="N140" s="261"/>
      <c r="O140" s="261"/>
      <c r="P140" s="261"/>
      <c r="Q140" s="261"/>
      <c r="R140" s="261"/>
      <c r="S140" s="261"/>
      <c r="T140" s="262" t="str">
        <f>IF(COUNT(H140:S140)=0,"",SUMPRODUCT(ROUND(H140:S140,#REF!)))</f>
        <v/>
      </c>
      <c r="U140" s="624"/>
      <c r="V140" s="625"/>
      <c r="W140" s="625"/>
      <c r="X140" s="625"/>
      <c r="Y140" s="625"/>
      <c r="Z140" s="626"/>
      <c r="AA140" s="257"/>
      <c r="AB140" s="257"/>
      <c r="AC140" s="257"/>
      <c r="AD140" s="606"/>
      <c r="AE140" s="607"/>
      <c r="AF140" s="608" t="s">
        <v>199</v>
      </c>
      <c r="AG140" s="609"/>
      <c r="AH140" s="610"/>
      <c r="AI140" s="264" t="str">
        <f t="shared" ref="AI140:AT140" si="24">IF(COUNT(H139:H140)=0,"",ROUND(H140/(H139*24*AI128/1000),3))</f>
        <v/>
      </c>
      <c r="AJ140" s="264" t="str">
        <f t="shared" si="24"/>
        <v/>
      </c>
      <c r="AK140" s="264" t="str">
        <f t="shared" si="24"/>
        <v/>
      </c>
      <c r="AL140" s="264" t="str">
        <f t="shared" si="24"/>
        <v/>
      </c>
      <c r="AM140" s="264" t="str">
        <f t="shared" si="24"/>
        <v/>
      </c>
      <c r="AN140" s="264" t="str">
        <f t="shared" si="24"/>
        <v/>
      </c>
      <c r="AO140" s="264" t="str">
        <f t="shared" si="24"/>
        <v/>
      </c>
      <c r="AP140" s="264" t="str">
        <f t="shared" si="24"/>
        <v/>
      </c>
      <c r="AQ140" s="264" t="str">
        <f t="shared" si="24"/>
        <v/>
      </c>
      <c r="AR140" s="264" t="str">
        <f t="shared" si="24"/>
        <v/>
      </c>
      <c r="AS140" s="264" t="str">
        <f t="shared" si="24"/>
        <v/>
      </c>
      <c r="AT140" s="264" t="str">
        <f t="shared" si="24"/>
        <v/>
      </c>
      <c r="AU140" s="265" t="str">
        <f>IF(COUNT(AI140:AT140)=0,"",AVERAGE(AI140:AT140))</f>
        <v/>
      </c>
      <c r="AX140" s="569" t="str">
        <f>IF(C160="","",C160)</f>
        <v/>
      </c>
      <c r="AY140" s="569"/>
      <c r="AZ140" s="587" t="str">
        <f>IF(E160="","",E160)</f>
        <v/>
      </c>
      <c r="BA140" s="590" t="str">
        <f ca="1">IF(F160="","",F160)</f>
        <v/>
      </c>
      <c r="BB140" s="590"/>
      <c r="BC140" s="590"/>
      <c r="BD140" s="587" t="str">
        <f>IF(I160="","",I160)</f>
        <v/>
      </c>
      <c r="BE140" s="578" t="e">
        <f>IF(#REF!="発電事業者","送電電力（MW）","受電電力（MW）")</f>
        <v>#REF!</v>
      </c>
      <c r="BF140" s="579"/>
      <c r="BG140" s="331" t="str">
        <f>IF(COUNT(BG128,L160)=2,ROUND(BG128*L160/SUM(L159:L168),#REF!),"")</f>
        <v/>
      </c>
      <c r="BH140" s="331" t="str">
        <f>IF(COUNT(BH128,M160)=2,ROUND(BH128*M160/SUM(M159:M168),#REF!),"")</f>
        <v/>
      </c>
      <c r="BI140" s="331" t="str">
        <f>IF(COUNT(BI128,N160)=2,ROUND(BI128*N160/SUM(N159:N168),#REF!),"")</f>
        <v/>
      </c>
      <c r="BJ140" s="331" t="str">
        <f>IF(COUNT(BJ128,O160)=2,ROUND(BJ128*O160/SUM(O159:O168),#REF!),"")</f>
        <v/>
      </c>
      <c r="BK140" s="331" t="str">
        <f>IF(COUNT(BK128,P160)=2,ROUND(BK128*P160/SUM(P159:P168),#REF!),"")</f>
        <v/>
      </c>
      <c r="BL140" s="331" t="str">
        <f>IF(COUNT(BL128,Q160)=2,ROUND(BL128*Q160/SUM(Q159:Q168),#REF!),"")</f>
        <v/>
      </c>
      <c r="BM140" s="331" t="str">
        <f>IF(COUNT(BM128,R160)=2,ROUND(BM128*R160/SUM(R159:R168),#REF!),"")</f>
        <v/>
      </c>
      <c r="BN140" s="331" t="str">
        <f>IF(COUNT(BN128,S160)=2,ROUND(BN128*S160/SUM(S159:S168),#REF!),"")</f>
        <v/>
      </c>
      <c r="BO140" s="331" t="str">
        <f>IF(COUNT(BO128,T160)=2,ROUND(BO128*T160/SUM(T159:T168),#REF!),"")</f>
        <v/>
      </c>
      <c r="BP140" s="331" t="str">
        <f>IF(COUNT(BP128,U160)=2,ROUND(BP128*U160/SUM(U159:U168),#REF!),"")</f>
        <v/>
      </c>
      <c r="BQ140" s="331" t="str">
        <f>IF(COUNT(BQ128,V160)=2,ROUND(BQ128*V160/SUM(V159:V168),#REF!),"")</f>
        <v/>
      </c>
      <c r="BR140" s="331" t="str">
        <f>IF(COUNT(BR128,W160)=2,ROUND(BR128*W160/SUM(W159:W168),#REF!),"")</f>
        <v/>
      </c>
      <c r="BS140" s="569" t="e">
        <f>IF(#REF!="発電事業者","送電電力（MW）","受電電力（MW）")</f>
        <v>#REF!</v>
      </c>
      <c r="BT140" s="569"/>
      <c r="BU140" s="569"/>
      <c r="BV140" s="333" t="s">
        <v>171</v>
      </c>
      <c r="BW140" s="580"/>
      <c r="BX140" s="580"/>
      <c r="BY140" s="331" t="str">
        <f>IF(COUNT(BY128,X160)=2,ROUND(BY128*X160/SUM(X159:X168),#REF!),"")</f>
        <v/>
      </c>
      <c r="BZ140" s="331" t="str">
        <f>IF(COUNT(BZ128,Y160)=2,ROUND(BZ128*Y160/SUM(Y159:Y168),#REF!),"")</f>
        <v/>
      </c>
      <c r="CA140" s="331" t="str">
        <f>IF(COUNT(CA128,Z160)=2,ROUND(CA128*Z160/SUM(Z159:Z168),#REF!),"")</f>
        <v/>
      </c>
      <c r="CB140" s="331" t="str">
        <f>IF(COUNT(CB128,AA160)=2,ROUND(CB128*AA160/SUM(AA159:AA168),#REF!),"")</f>
        <v/>
      </c>
      <c r="CC140" s="331" t="str">
        <f>IF(COUNT(CC128,AB160)=2,ROUND(CC128*AB160/SUM(AB159:AB168),#REF!),"")</f>
        <v/>
      </c>
      <c r="CD140" s="331" t="str">
        <f>IF(COUNT(CD128,AC160)=2,ROUND(CD128*AC160/SUM(AC159:AC168),#REF!),"")</f>
        <v/>
      </c>
      <c r="CE140" s="331" t="str">
        <f>IF(COUNT(CE128,AD160)=2,ROUND(CE128*AD160/SUM(AD159:AD168),#REF!),"")</f>
        <v/>
      </c>
      <c r="CF140" s="331" t="str">
        <f>IF(COUNT(CF128,AE160)=2,ROUND(CF128*AE160/SUM(AE159:AE168),#REF!),"")</f>
        <v/>
      </c>
      <c r="CG140" s="331" t="str">
        <f>IF(COUNT(CG128,AF160)=2,ROUND(CG128*AF160/SUM(AF159:AF168),#REF!),"")</f>
        <v/>
      </c>
      <c r="CH140" s="563" t="s">
        <v>214</v>
      </c>
      <c r="CI140" s="563"/>
      <c r="CJ140" s="563"/>
      <c r="CK140" s="563"/>
      <c r="CL140" s="563"/>
      <c r="CM140" s="563"/>
      <c r="CN140" s="563"/>
      <c r="CO140" s="563"/>
      <c r="CP140" s="563"/>
      <c r="CQ140" s="563"/>
    </row>
    <row r="141" spans="3:95" s="243" customFormat="1" ht="13.5" customHeight="1">
      <c r="C141" s="604" t="e">
        <f>DATE(#REF!+4,1,1)</f>
        <v>#REF!</v>
      </c>
      <c r="D141" s="605"/>
      <c r="E141" s="613" t="s">
        <v>275</v>
      </c>
      <c r="F141" s="614"/>
      <c r="G141" s="615"/>
      <c r="H141" s="256"/>
      <c r="I141" s="256"/>
      <c r="J141" s="256"/>
      <c r="K141" s="256"/>
      <c r="L141" s="256"/>
      <c r="M141" s="256"/>
      <c r="N141" s="256"/>
      <c r="O141" s="256"/>
      <c r="P141" s="256"/>
      <c r="Q141" s="256"/>
      <c r="R141" s="256"/>
      <c r="S141" s="256"/>
      <c r="T141" s="255"/>
      <c r="U141" s="613" t="s">
        <v>210</v>
      </c>
      <c r="V141" s="614"/>
      <c r="W141" s="614"/>
      <c r="X141" s="615"/>
      <c r="Y141" s="616" t="str">
        <f>IF(COUNT(S141)=0,"",ROUND(S141,#REF!))</f>
        <v/>
      </c>
      <c r="Z141" s="617"/>
      <c r="AA141" s="257"/>
      <c r="AB141" s="257"/>
      <c r="AC141" s="257"/>
      <c r="AD141" s="604" t="e">
        <f>DATE(#REF!+4,1,1)</f>
        <v>#REF!</v>
      </c>
      <c r="AE141" s="605"/>
      <c r="AF141" s="613" t="s">
        <v>198</v>
      </c>
      <c r="AG141" s="614"/>
      <c r="AH141" s="615"/>
      <c r="AI141" s="258" t="str">
        <f>IF(COUNT(S139,H141)&lt;&gt;2,"",ROUND(MIN(S139,H141)*H128,#REF!))</f>
        <v/>
      </c>
      <c r="AJ141" s="258" t="str">
        <f>IF(COUNT(H141,I141)&lt;&gt;2,"",ROUND(MIN(H141,I141)*I128,#REF!))</f>
        <v/>
      </c>
      <c r="AK141" s="258" t="str">
        <f>IF(COUNT(I141,J141)&lt;&gt;2,"",ROUND(MIN(I141,J141)*J128,#REF!))</f>
        <v/>
      </c>
      <c r="AL141" s="258" t="str">
        <f>IF(COUNT(J141,K141)&lt;&gt;2,"",ROUND(MIN(J141,K141)*K128,#REF!))</f>
        <v/>
      </c>
      <c r="AM141" s="258" t="str">
        <f>IF(COUNT(K141,L141)&lt;&gt;2,"",ROUND(MIN(K141,L141)*L128,#REF!))</f>
        <v/>
      </c>
      <c r="AN141" s="258" t="str">
        <f>IF(COUNT(L141,M141)&lt;&gt;2,"",ROUND(MIN(L141,M141)*M128,#REF!))</f>
        <v/>
      </c>
      <c r="AO141" s="258" t="str">
        <f>IF(COUNT(M141,N141)&lt;&gt;2,"",ROUND(MIN(M141,N141)*N128,#REF!))</f>
        <v/>
      </c>
      <c r="AP141" s="258" t="str">
        <f>IF(COUNT(N141,O141)&lt;&gt;2,"",ROUND(MIN(N141,O141)*O128,#REF!))</f>
        <v/>
      </c>
      <c r="AQ141" s="258" t="str">
        <f>IF(COUNT(O141,P141)&lt;&gt;2,"",ROUND(MIN(O141,P141)*P128,#REF!))</f>
        <v/>
      </c>
      <c r="AR141" s="258" t="str">
        <f>IF(COUNT(P141,Q141)&lt;&gt;2,"",ROUND(MIN(P141,Q141)*Q128,#REF!))</f>
        <v/>
      </c>
      <c r="AS141" s="258" t="str">
        <f>IF(COUNT(Q141,R141)&lt;&gt;2,"",ROUND(MIN(Q141,R141)*R128,#REF!))</f>
        <v/>
      </c>
      <c r="AT141" s="258" t="str">
        <f>IF(COUNT(R141,S141)&lt;&gt;2,"",ROUND(MIN(R141,S141)*S128,#REF!))</f>
        <v/>
      </c>
      <c r="AU141" s="255"/>
      <c r="AX141" s="569"/>
      <c r="AY141" s="569"/>
      <c r="AZ141" s="588"/>
      <c r="BA141" s="590"/>
      <c r="BB141" s="590"/>
      <c r="BC141" s="590"/>
      <c r="BD141" s="588"/>
      <c r="BE141" s="583"/>
      <c r="BF141" s="584"/>
      <c r="BG141" s="259"/>
      <c r="BH141" s="259"/>
      <c r="BI141" s="259"/>
      <c r="BJ141" s="259"/>
      <c r="BK141" s="259"/>
      <c r="BL141" s="259"/>
      <c r="BM141" s="259"/>
      <c r="BN141" s="259"/>
      <c r="BO141" s="259"/>
      <c r="BP141" s="259"/>
      <c r="BQ141" s="259"/>
      <c r="BR141" s="259"/>
      <c r="BS141" s="569"/>
      <c r="BT141" s="569"/>
      <c r="BU141" s="569"/>
      <c r="BV141" s="333" t="s">
        <v>172</v>
      </c>
      <c r="BW141" s="581"/>
      <c r="BX141" s="581"/>
      <c r="BY141" s="331" t="str">
        <f>IF(COUNT(BY129,X160)=2,ROUND(BY129*X160/SUM(X159:X168),#REF!),"")</f>
        <v/>
      </c>
      <c r="BZ141" s="331" t="str">
        <f>IF(COUNT(BZ129,Y160)=2,ROUND(BZ129*Y160/SUM(Y159:Y168),#REF!),"")</f>
        <v/>
      </c>
      <c r="CA141" s="331" t="str">
        <f>IF(COUNT(CA129,Z160)=2,ROUND(CA129*Z160/SUM(Z159:Z168),#REF!),"")</f>
        <v/>
      </c>
      <c r="CB141" s="331" t="str">
        <f>IF(COUNT(CB129,AA160)=2,ROUND(CB129*AA160/SUM(AA159:AA168),#REF!),"")</f>
        <v/>
      </c>
      <c r="CC141" s="331" t="str">
        <f>IF(COUNT(CC129,AB160)=2,ROUND(CC129*AB160/SUM(AB159:AB168),#REF!),"")</f>
        <v/>
      </c>
      <c r="CD141" s="331" t="str">
        <f>IF(COUNT(CD129,AC160)=2,ROUND(CD129*AC160/SUM(AC159:AC168),#REF!),"")</f>
        <v/>
      </c>
      <c r="CE141" s="331" t="str">
        <f>IF(COUNT(CE129,AD160)=2,ROUND(CE129*AD160/SUM(AD159:AD168),#REF!),"")</f>
        <v/>
      </c>
      <c r="CF141" s="331" t="str">
        <f>IF(COUNT(CF129,AE160)=2,ROUND(CF129*AE160/SUM(AE159:AE168),#REF!),"")</f>
        <v/>
      </c>
      <c r="CG141" s="331" t="str">
        <f>IF(COUNT(CG129,AF160)=2,ROUND(CG129*AF160/SUM(AF159:AF168),#REF!),"")</f>
        <v/>
      </c>
      <c r="CH141" s="564" t="str">
        <f>IF(CH140="","",CH140)</f>
        <v>太陽光（全量）</v>
      </c>
      <c r="CI141" s="564"/>
      <c r="CJ141" s="564"/>
      <c r="CK141" s="564"/>
      <c r="CL141" s="564"/>
      <c r="CM141" s="564"/>
      <c r="CN141" s="564"/>
      <c r="CO141" s="564"/>
      <c r="CP141" s="564"/>
      <c r="CQ141" s="564"/>
    </row>
    <row r="142" spans="3:95" s="243" customFormat="1" ht="13.5" customHeight="1">
      <c r="C142" s="606"/>
      <c r="D142" s="607"/>
      <c r="E142" s="608" t="s">
        <v>212</v>
      </c>
      <c r="F142" s="609"/>
      <c r="G142" s="610"/>
      <c r="H142" s="261"/>
      <c r="I142" s="261"/>
      <c r="J142" s="261"/>
      <c r="K142" s="261"/>
      <c r="L142" s="261"/>
      <c r="M142" s="261"/>
      <c r="N142" s="261"/>
      <c r="O142" s="261"/>
      <c r="P142" s="261"/>
      <c r="Q142" s="261"/>
      <c r="R142" s="261"/>
      <c r="S142" s="261"/>
      <c r="T142" s="262" t="str">
        <f>IF(COUNT(H142:S142)=0,"",SUMPRODUCT(ROUND(H142:S142,#REF!)))</f>
        <v/>
      </c>
      <c r="U142" s="608" t="s">
        <v>211</v>
      </c>
      <c r="V142" s="609"/>
      <c r="W142" s="609"/>
      <c r="X142" s="610"/>
      <c r="Y142" s="611" t="str">
        <f>IF(COUNT(T142)=0,"",T142)</f>
        <v/>
      </c>
      <c r="Z142" s="612"/>
      <c r="AA142" s="257"/>
      <c r="AB142" s="257"/>
      <c r="AC142" s="257"/>
      <c r="AD142" s="606"/>
      <c r="AE142" s="607"/>
      <c r="AF142" s="608" t="s">
        <v>199</v>
      </c>
      <c r="AG142" s="609"/>
      <c r="AH142" s="610"/>
      <c r="AI142" s="264" t="str">
        <f t="shared" ref="AI142:AT142" si="25">IF(COUNT(H141:H142)=0,"",ROUND(H142/(H141*24*AI128/1000),3))</f>
        <v/>
      </c>
      <c r="AJ142" s="264" t="str">
        <f t="shared" si="25"/>
        <v/>
      </c>
      <c r="AK142" s="264" t="str">
        <f t="shared" si="25"/>
        <v/>
      </c>
      <c r="AL142" s="264" t="str">
        <f t="shared" si="25"/>
        <v/>
      </c>
      <c r="AM142" s="264" t="str">
        <f t="shared" si="25"/>
        <v/>
      </c>
      <c r="AN142" s="264" t="str">
        <f t="shared" si="25"/>
        <v/>
      </c>
      <c r="AO142" s="264" t="str">
        <f t="shared" si="25"/>
        <v/>
      </c>
      <c r="AP142" s="264" t="str">
        <f t="shared" si="25"/>
        <v/>
      </c>
      <c r="AQ142" s="264" t="str">
        <f t="shared" si="25"/>
        <v/>
      </c>
      <c r="AR142" s="264" t="str">
        <f t="shared" si="25"/>
        <v/>
      </c>
      <c r="AS142" s="264" t="str">
        <f t="shared" si="25"/>
        <v/>
      </c>
      <c r="AT142" s="264" t="str">
        <f t="shared" si="25"/>
        <v/>
      </c>
      <c r="AU142" s="265" t="str">
        <f>IF(COUNT(AI142:AT142)=0,"",AVERAGE(AI142:AT142))</f>
        <v/>
      </c>
      <c r="AX142" s="569"/>
      <c r="AY142" s="569"/>
      <c r="AZ142" s="589"/>
      <c r="BA142" s="590"/>
      <c r="BB142" s="590"/>
      <c r="BC142" s="590"/>
      <c r="BD142" s="589"/>
      <c r="BE142" s="585" t="e">
        <f>IF(#REF!="発電事業者","月間送電電力量（GWh）","月間受電電力量（GWh）")</f>
        <v>#REF!</v>
      </c>
      <c r="BF142" s="586"/>
      <c r="BG142" s="331" t="str">
        <f>IF(COUNT(BG130,L160)=2,ROUND(BG130*L160/SUM(L159:L168),#REF!),"")</f>
        <v/>
      </c>
      <c r="BH142" s="331" t="str">
        <f>IF(COUNT(BH130,M160)=2,ROUND(BH130*M160/SUM(M159:M168),#REF!),"")</f>
        <v/>
      </c>
      <c r="BI142" s="331" t="str">
        <f>IF(COUNT(BI130,N160)=2,ROUND(BI130*N160/SUM(N159:N168),#REF!),"")</f>
        <v/>
      </c>
      <c r="BJ142" s="331" t="str">
        <f>IF(COUNT(BJ130,O160)=2,ROUND(BJ130*O160/SUM(O159:O168),#REF!),"")</f>
        <v/>
      </c>
      <c r="BK142" s="331" t="str">
        <f>IF(COUNT(BK130,P160)=2,ROUND(BK130*P160/SUM(P159:P168),#REF!),"")</f>
        <v/>
      </c>
      <c r="BL142" s="331" t="str">
        <f>IF(COUNT(BL130,Q160)=2,ROUND(BL130*Q160/SUM(Q159:Q168),#REF!),"")</f>
        <v/>
      </c>
      <c r="BM142" s="331" t="str">
        <f>IF(COUNT(BM130,R160)=2,ROUND(BM130*R160/SUM(R159:R168),#REF!),"")</f>
        <v/>
      </c>
      <c r="BN142" s="331" t="str">
        <f>IF(COUNT(BN130,S160)=2,ROUND(BN130*S160/SUM(S159:S168),#REF!),"")</f>
        <v/>
      </c>
      <c r="BO142" s="331" t="str">
        <f>IF(COUNT(BO130,T160)=2,ROUND(BO130*T160/SUM(T159:T168),#REF!),"")</f>
        <v/>
      </c>
      <c r="BP142" s="331" t="str">
        <f>IF(COUNT(BP130,U160)=2,ROUND(BP130*U160/SUM(U159:U168),#REF!),"")</f>
        <v/>
      </c>
      <c r="BQ142" s="331" t="str">
        <f>IF(COUNT(BQ130,V160)=2,ROUND(BQ130*V160/SUM(V159:V168),#REF!),"")</f>
        <v/>
      </c>
      <c r="BR142" s="331" t="str">
        <f>IF(COUNT(BR130,W160)=2,ROUND(BR130*W160/SUM(W159:W168),#REF!),"")</f>
        <v/>
      </c>
      <c r="BS142" s="569" t="e">
        <f>IF(#REF!="発電事業者","年間送電電力量（GWh）","年間受電電力量（GWh）")</f>
        <v>#REF!</v>
      </c>
      <c r="BT142" s="569"/>
      <c r="BU142" s="569"/>
      <c r="BV142" s="333" t="s">
        <v>25</v>
      </c>
      <c r="BW142" s="582"/>
      <c r="BX142" s="582"/>
      <c r="BY142" s="331" t="str">
        <f>IF(COUNT(BY130,X160)=2,ROUND(BY130*X160/SUM(X159:X168),#REF!),"")</f>
        <v/>
      </c>
      <c r="BZ142" s="331" t="str">
        <f>IF(COUNT(BZ130,Y160)=2,ROUND(BZ130*Y160/SUM(Y159:Y168),#REF!),"")</f>
        <v/>
      </c>
      <c r="CA142" s="331" t="str">
        <f>IF(COUNT(CA130,Z160)=2,ROUND(CA130*Z160/SUM(Z159:Z168),#REF!),"")</f>
        <v/>
      </c>
      <c r="CB142" s="331" t="str">
        <f>IF(COUNT(CB130,AA160)=2,ROUND(CB130*AA160/SUM(AA159:AA168),#REF!),"")</f>
        <v/>
      </c>
      <c r="CC142" s="331" t="str">
        <f>IF(COUNT(CC130,AB160)=2,ROUND(CC130*AB160/SUM(AB159:AB168),#REF!),"")</f>
        <v/>
      </c>
      <c r="CD142" s="331" t="str">
        <f>IF(COUNT(CD130,AC160)=2,ROUND(CD130*AC160/SUM(AC159:AC168),#REF!),"")</f>
        <v/>
      </c>
      <c r="CE142" s="331" t="str">
        <f>IF(COUNT(CE130,AD160)=2,ROUND(CE130*AD160/SUM(AD159:AD168),#REF!),"")</f>
        <v/>
      </c>
      <c r="CF142" s="331" t="str">
        <f>IF(COUNT(CF130,AE160)=2,ROUND(CF130*AE160/SUM(AE159:AE168),#REF!),"")</f>
        <v/>
      </c>
      <c r="CG142" s="331" t="str">
        <f>IF(COUNT(CG130,AF160)=2,ROUND(CG130*AF160/SUM(AF159:AF168),#REF!),"")</f>
        <v/>
      </c>
      <c r="CH142" s="565" t="str">
        <f>IF(COUNTA(AG160)=0,"",AG160)</f>
        <v/>
      </c>
      <c r="CI142" s="565"/>
      <c r="CJ142" s="565"/>
      <c r="CK142" s="565"/>
      <c r="CL142" s="565"/>
      <c r="CM142" s="565"/>
      <c r="CN142" s="565"/>
      <c r="CO142" s="565"/>
      <c r="CP142" s="565"/>
      <c r="CQ142" s="565"/>
    </row>
    <row r="143" spans="3:95" s="243" customFormat="1" ht="13.5" customHeight="1">
      <c r="C143" s="604" t="e">
        <f>DATE(#REF!+5,1,1)</f>
        <v>#REF!</v>
      </c>
      <c r="D143" s="605"/>
      <c r="E143" s="613" t="s">
        <v>275</v>
      </c>
      <c r="F143" s="614"/>
      <c r="G143" s="615"/>
      <c r="H143" s="256"/>
      <c r="I143" s="256"/>
      <c r="J143" s="256"/>
      <c r="K143" s="256"/>
      <c r="L143" s="256"/>
      <c r="M143" s="256"/>
      <c r="N143" s="256"/>
      <c r="O143" s="256"/>
      <c r="P143" s="256"/>
      <c r="Q143" s="256"/>
      <c r="R143" s="256"/>
      <c r="S143" s="256"/>
      <c r="T143" s="255"/>
      <c r="U143" s="618"/>
      <c r="V143" s="619"/>
      <c r="W143" s="619"/>
      <c r="X143" s="619"/>
      <c r="Y143" s="619"/>
      <c r="Z143" s="620"/>
      <c r="AA143" s="257"/>
      <c r="AB143" s="257"/>
      <c r="AC143" s="257"/>
      <c r="AD143" s="604" t="e">
        <f>DATE(#REF!+5,1,1)</f>
        <v>#REF!</v>
      </c>
      <c r="AE143" s="605"/>
      <c r="AF143" s="613" t="s">
        <v>198</v>
      </c>
      <c r="AG143" s="614"/>
      <c r="AH143" s="615"/>
      <c r="AI143" s="258" t="str">
        <f>IF(COUNT(S141,H143)&lt;&gt;2,"",ROUND(MIN(S141,H143)*H128,#REF!))</f>
        <v/>
      </c>
      <c r="AJ143" s="258" t="str">
        <f>IF(COUNT(H143,I143)&lt;&gt;2,"",ROUND(MIN(H143,I143)*I128,#REF!))</f>
        <v/>
      </c>
      <c r="AK143" s="258" t="str">
        <f>IF(COUNT(I143,J143)&lt;&gt;2,"",ROUND(MIN(I143,J143)*J128,#REF!))</f>
        <v/>
      </c>
      <c r="AL143" s="258" t="str">
        <f>IF(COUNT(J143,K143)&lt;&gt;2,"",ROUND(MIN(J143,K143)*K128,#REF!))</f>
        <v/>
      </c>
      <c r="AM143" s="258" t="str">
        <f>IF(COUNT(K143,L143)&lt;&gt;2,"",ROUND(MIN(K143,L143)*L128,#REF!))</f>
        <v/>
      </c>
      <c r="AN143" s="258" t="str">
        <f>IF(COUNT(L143,M143)&lt;&gt;2,"",ROUND(MIN(L143,M143)*M128,#REF!))</f>
        <v/>
      </c>
      <c r="AO143" s="258" t="str">
        <f>IF(COUNT(M143,N143)&lt;&gt;2,"",ROUND(MIN(M143,N143)*N128,#REF!))</f>
        <v/>
      </c>
      <c r="AP143" s="258" t="str">
        <f>IF(COUNT(N143,O143)&lt;&gt;2,"",ROUND(MIN(N143,O143)*O128,#REF!))</f>
        <v/>
      </c>
      <c r="AQ143" s="258" t="str">
        <f>IF(COUNT(O143,P143)&lt;&gt;2,"",ROUND(MIN(O143,P143)*P128,#REF!))</f>
        <v/>
      </c>
      <c r="AR143" s="258" t="str">
        <f>IF(COUNT(P143,Q143)&lt;&gt;2,"",ROUND(MIN(P143,Q143)*Q128,#REF!))</f>
        <v/>
      </c>
      <c r="AS143" s="258" t="str">
        <f>IF(COUNT(Q143,R143)&lt;&gt;2,"",ROUND(MIN(Q143,R143)*R128,#REF!))</f>
        <v/>
      </c>
      <c r="AT143" s="258" t="str">
        <f>IF(COUNT(R143,S143)&lt;&gt;2,"",ROUND(MIN(R143,S143)*S128,#REF!))</f>
        <v/>
      </c>
      <c r="AU143" s="255"/>
      <c r="AX143" s="569" t="str">
        <f>IF(C161="","",C161)</f>
        <v/>
      </c>
      <c r="AY143" s="569"/>
      <c r="AZ143" s="587" t="str">
        <f>IF(E161="","",E161)</f>
        <v/>
      </c>
      <c r="BA143" s="590" t="str">
        <f ca="1">IF(F161="","",F161)</f>
        <v/>
      </c>
      <c r="BB143" s="590"/>
      <c r="BC143" s="590"/>
      <c r="BD143" s="587" t="str">
        <f>IF(I161="","",I161)</f>
        <v/>
      </c>
      <c r="BE143" s="578" t="e">
        <f>IF(#REF!="発電事業者","送電電力（MW）","受電電力（MW）")</f>
        <v>#REF!</v>
      </c>
      <c r="BF143" s="579"/>
      <c r="BG143" s="331" t="str">
        <f>IF(COUNT(BG128,L161)=2,ROUND(BG128*L161/SUM(L159:L168),#REF!),"")</f>
        <v/>
      </c>
      <c r="BH143" s="331" t="str">
        <f>IF(COUNT(BH128,M161)=2,ROUND(BH128*M161/SUM(M159:M168),#REF!),"")</f>
        <v/>
      </c>
      <c r="BI143" s="331" t="str">
        <f>IF(COUNT(BI128,N161)=2,ROUND(BI128*N161/SUM(N159:N168),#REF!),"")</f>
        <v/>
      </c>
      <c r="BJ143" s="331" t="str">
        <f>IF(COUNT(BJ128,O161)=2,ROUND(BJ128*O161/SUM(O159:O168),#REF!),"")</f>
        <v/>
      </c>
      <c r="BK143" s="331" t="str">
        <f>IF(COUNT(BK128,P161)=2,ROUND(BK128*P161/SUM(P159:P168),#REF!),"")</f>
        <v/>
      </c>
      <c r="BL143" s="331" t="str">
        <f>IF(COUNT(BL128,Q161)=2,ROUND(BL128*Q161/SUM(Q159:Q168),#REF!),"")</f>
        <v/>
      </c>
      <c r="BM143" s="331" t="str">
        <f>IF(COUNT(BM128,R161)=2,ROUND(BM128*R161/SUM(R159:R168),#REF!),"")</f>
        <v/>
      </c>
      <c r="BN143" s="331" t="str">
        <f>IF(COUNT(BN128,S161)=2,ROUND(BN128*S161/SUM(S159:S168),#REF!),"")</f>
        <v/>
      </c>
      <c r="BO143" s="331" t="str">
        <f>IF(COUNT(BO128,T161)=2,ROUND(BO128*T161/SUM(T159:T168),#REF!),"")</f>
        <v/>
      </c>
      <c r="BP143" s="331" t="str">
        <f>IF(COUNT(BP128,U161)=2,ROUND(BP128*U161/SUM(U159:U168),#REF!),"")</f>
        <v/>
      </c>
      <c r="BQ143" s="331" t="str">
        <f>IF(COUNT(BQ128,V161)=2,ROUND(BQ128*V161/SUM(V159:V168),#REF!),"")</f>
        <v/>
      </c>
      <c r="BR143" s="331" t="str">
        <f>IF(COUNT(BR128,W161)=2,ROUND(BR128*W161/SUM(W159:W168),#REF!),"")</f>
        <v/>
      </c>
      <c r="BS143" s="569" t="e">
        <f>IF(#REF!="発電事業者","送電電力（MW）","受電電力（MW）")</f>
        <v>#REF!</v>
      </c>
      <c r="BT143" s="569"/>
      <c r="BU143" s="569"/>
      <c r="BV143" s="333" t="s">
        <v>171</v>
      </c>
      <c r="BW143" s="580"/>
      <c r="BX143" s="580"/>
      <c r="BY143" s="331" t="str">
        <f>IF(COUNT(BY128,X161)=2,ROUND(BY128*X161/SUM(X159:X168),#REF!),"")</f>
        <v/>
      </c>
      <c r="BZ143" s="331" t="str">
        <f>IF(COUNT(BZ128,Y161)=2,ROUND(BZ128*Y161/SUM(Y159:Y168),#REF!),"")</f>
        <v/>
      </c>
      <c r="CA143" s="331" t="str">
        <f>IF(COUNT(CA128,Z161)=2,ROUND(CA128*Z161/SUM(Z159:Z168),#REF!),"")</f>
        <v/>
      </c>
      <c r="CB143" s="331" t="str">
        <f>IF(COUNT(CB128,AA161)=2,ROUND(CB128*AA161/SUM(AA159:AA168),#REF!),"")</f>
        <v/>
      </c>
      <c r="CC143" s="331" t="str">
        <f>IF(COUNT(CC128,AB161)=2,ROUND(CC128*AB161/SUM(AB159:AB168),#REF!),"")</f>
        <v/>
      </c>
      <c r="CD143" s="331" t="str">
        <f>IF(COUNT(CD128,AC161)=2,ROUND(CD128*AC161/SUM(AC159:AC168),#REF!),"")</f>
        <v/>
      </c>
      <c r="CE143" s="331" t="str">
        <f>IF(COUNT(CE128,AD161)=2,ROUND(CE128*AD161/SUM(AD159:AD168),#REF!),"")</f>
        <v/>
      </c>
      <c r="CF143" s="331" t="str">
        <f>IF(COUNT(CF128,AE161)=2,ROUND(CF128*AE161/SUM(AE159:AE168),#REF!),"")</f>
        <v/>
      </c>
      <c r="CG143" s="331" t="str">
        <f>IF(COUNT(CG128,AF161)=2,ROUND(CG128*AF161/SUM(AF159:AF168),#REF!),"")</f>
        <v/>
      </c>
      <c r="CH143" s="563" t="s">
        <v>214</v>
      </c>
      <c r="CI143" s="563"/>
      <c r="CJ143" s="563"/>
      <c r="CK143" s="563"/>
      <c r="CL143" s="563"/>
      <c r="CM143" s="563"/>
      <c r="CN143" s="563"/>
      <c r="CO143" s="563"/>
      <c r="CP143" s="563"/>
      <c r="CQ143" s="563"/>
    </row>
    <row r="144" spans="3:95" s="243" customFormat="1" ht="13.5" customHeight="1">
      <c r="C144" s="606"/>
      <c r="D144" s="607"/>
      <c r="E144" s="608" t="s">
        <v>212</v>
      </c>
      <c r="F144" s="609"/>
      <c r="G144" s="610"/>
      <c r="H144" s="261"/>
      <c r="I144" s="261"/>
      <c r="J144" s="261"/>
      <c r="K144" s="261"/>
      <c r="L144" s="261"/>
      <c r="M144" s="261"/>
      <c r="N144" s="261"/>
      <c r="O144" s="261"/>
      <c r="P144" s="261"/>
      <c r="Q144" s="261"/>
      <c r="R144" s="261"/>
      <c r="S144" s="261"/>
      <c r="T144" s="262" t="str">
        <f>IF(COUNT(H144:S144)=0,"",SUMPRODUCT(ROUND(H144:S144,#REF!)))</f>
        <v/>
      </c>
      <c r="U144" s="621"/>
      <c r="V144" s="622"/>
      <c r="W144" s="622"/>
      <c r="X144" s="622"/>
      <c r="Y144" s="622"/>
      <c r="Z144" s="623"/>
      <c r="AA144" s="257"/>
      <c r="AB144" s="257"/>
      <c r="AC144" s="257"/>
      <c r="AD144" s="606"/>
      <c r="AE144" s="607"/>
      <c r="AF144" s="608" t="s">
        <v>199</v>
      </c>
      <c r="AG144" s="609"/>
      <c r="AH144" s="610"/>
      <c r="AI144" s="264" t="str">
        <f t="shared" ref="AI144:AT144" si="26">IF(COUNT(H143:H144)=0,"",ROUND(H144/(H143*24*AI128/1000),3))</f>
        <v/>
      </c>
      <c r="AJ144" s="264" t="str">
        <f t="shared" si="26"/>
        <v/>
      </c>
      <c r="AK144" s="264" t="str">
        <f t="shared" si="26"/>
        <v/>
      </c>
      <c r="AL144" s="264" t="str">
        <f t="shared" si="26"/>
        <v/>
      </c>
      <c r="AM144" s="264" t="str">
        <f t="shared" si="26"/>
        <v/>
      </c>
      <c r="AN144" s="264" t="str">
        <f t="shared" si="26"/>
        <v/>
      </c>
      <c r="AO144" s="264" t="str">
        <f t="shared" si="26"/>
        <v/>
      </c>
      <c r="AP144" s="264" t="str">
        <f t="shared" si="26"/>
        <v/>
      </c>
      <c r="AQ144" s="264" t="str">
        <f t="shared" si="26"/>
        <v/>
      </c>
      <c r="AR144" s="264" t="str">
        <f t="shared" si="26"/>
        <v/>
      </c>
      <c r="AS144" s="264" t="str">
        <f t="shared" si="26"/>
        <v/>
      </c>
      <c r="AT144" s="264" t="str">
        <f t="shared" si="26"/>
        <v/>
      </c>
      <c r="AU144" s="265" t="str">
        <f>IF(COUNT(AI144:AT144)=0,"",AVERAGE(AI144:AT144))</f>
        <v/>
      </c>
      <c r="AX144" s="569"/>
      <c r="AY144" s="569"/>
      <c r="AZ144" s="588"/>
      <c r="BA144" s="590"/>
      <c r="BB144" s="590"/>
      <c r="BC144" s="590"/>
      <c r="BD144" s="588"/>
      <c r="BE144" s="583"/>
      <c r="BF144" s="584"/>
      <c r="BG144" s="259"/>
      <c r="BH144" s="259"/>
      <c r="BI144" s="259"/>
      <c r="BJ144" s="259"/>
      <c r="BK144" s="259"/>
      <c r="BL144" s="259"/>
      <c r="BM144" s="259"/>
      <c r="BN144" s="259"/>
      <c r="BO144" s="259"/>
      <c r="BP144" s="259"/>
      <c r="BQ144" s="259"/>
      <c r="BR144" s="259"/>
      <c r="BS144" s="569"/>
      <c r="BT144" s="569"/>
      <c r="BU144" s="569"/>
      <c r="BV144" s="333" t="s">
        <v>172</v>
      </c>
      <c r="BW144" s="581"/>
      <c r="BX144" s="581"/>
      <c r="BY144" s="331" t="str">
        <f>IF(COUNT(BY129,X161)=2,ROUND(BY129*X161/SUM(X159:X168),#REF!),"")</f>
        <v/>
      </c>
      <c r="BZ144" s="331" t="str">
        <f>IF(COUNT(BZ129,Y161)=2,ROUND(BZ129*Y161/SUM(Y159:Y168),#REF!),"")</f>
        <v/>
      </c>
      <c r="CA144" s="331" t="str">
        <f>IF(COUNT(CA129,Z161)=2,ROUND(CA129*Z161/SUM(Z159:Z168),#REF!),"")</f>
        <v/>
      </c>
      <c r="CB144" s="331" t="str">
        <f>IF(COUNT(CB129,AA161)=2,ROUND(CB129*AA161/SUM(AA159:AA168),#REF!),"")</f>
        <v/>
      </c>
      <c r="CC144" s="331" t="str">
        <f>IF(COUNT(CC129,AB161)=2,ROUND(CC129*AB161/SUM(AB159:AB168),#REF!),"")</f>
        <v/>
      </c>
      <c r="CD144" s="331" t="str">
        <f>IF(COUNT(CD129,AC161)=2,ROUND(CD129*AC161/SUM(AC159:AC168),#REF!),"")</f>
        <v/>
      </c>
      <c r="CE144" s="331" t="str">
        <f>IF(COUNT(CE129,AD161)=2,ROUND(CE129*AD161/SUM(AD159:AD168),#REF!),"")</f>
        <v/>
      </c>
      <c r="CF144" s="331" t="str">
        <f>IF(COUNT(CF129,AE161)=2,ROUND(CF129*AE161/SUM(AE159:AE168),#REF!),"")</f>
        <v/>
      </c>
      <c r="CG144" s="331" t="str">
        <f>IF(COUNT(CG129,AF161)=2,ROUND(CG129*AF161/SUM(AF159:AF168),#REF!),"")</f>
        <v/>
      </c>
      <c r="CH144" s="564" t="str">
        <f>IF(CH143="","",CH143)</f>
        <v>太陽光（全量）</v>
      </c>
      <c r="CI144" s="564"/>
      <c r="CJ144" s="564"/>
      <c r="CK144" s="564"/>
      <c r="CL144" s="564"/>
      <c r="CM144" s="564"/>
      <c r="CN144" s="564"/>
      <c r="CO144" s="564"/>
      <c r="CP144" s="564"/>
      <c r="CQ144" s="564"/>
    </row>
    <row r="145" spans="3:97" s="243" customFormat="1" ht="13.5" customHeight="1">
      <c r="C145" s="604" t="e">
        <f>DATE(#REF!+6,1,1)</f>
        <v>#REF!</v>
      </c>
      <c r="D145" s="605"/>
      <c r="E145" s="613" t="s">
        <v>275</v>
      </c>
      <c r="F145" s="614"/>
      <c r="G145" s="615"/>
      <c r="H145" s="256"/>
      <c r="I145" s="256"/>
      <c r="J145" s="256"/>
      <c r="K145" s="256"/>
      <c r="L145" s="256"/>
      <c r="M145" s="256"/>
      <c r="N145" s="256"/>
      <c r="O145" s="256"/>
      <c r="P145" s="256"/>
      <c r="Q145" s="256"/>
      <c r="R145" s="256"/>
      <c r="S145" s="256"/>
      <c r="T145" s="255"/>
      <c r="U145" s="621"/>
      <c r="V145" s="622"/>
      <c r="W145" s="622"/>
      <c r="X145" s="622"/>
      <c r="Y145" s="622"/>
      <c r="Z145" s="623"/>
      <c r="AA145" s="257"/>
      <c r="AB145" s="257"/>
      <c r="AC145" s="257"/>
      <c r="AD145" s="604" t="e">
        <f>DATE(#REF!+6,1,1)</f>
        <v>#REF!</v>
      </c>
      <c r="AE145" s="605"/>
      <c r="AF145" s="613" t="s">
        <v>198</v>
      </c>
      <c r="AG145" s="614"/>
      <c r="AH145" s="615"/>
      <c r="AI145" s="258" t="str">
        <f>IF(COUNT(S143,H145)&lt;&gt;2,"",ROUND(MIN(S143,H145)*H128,#REF!))</f>
        <v/>
      </c>
      <c r="AJ145" s="258" t="str">
        <f>IF(COUNT(H145,I145)&lt;&gt;2,"",ROUND(MIN(H145,I145)*I128,#REF!))</f>
        <v/>
      </c>
      <c r="AK145" s="258" t="str">
        <f>IF(COUNT(I145,J145)&lt;&gt;2,"",ROUND(MIN(I145,J145)*J128,#REF!))</f>
        <v/>
      </c>
      <c r="AL145" s="258" t="str">
        <f>IF(COUNT(J145,K145)&lt;&gt;2,"",ROUND(MIN(J145,K145)*K128,#REF!))</f>
        <v/>
      </c>
      <c r="AM145" s="258" t="str">
        <f>IF(COUNT(K145,L145)&lt;&gt;2,"",ROUND(MIN(K145,L145)*L128,#REF!))</f>
        <v/>
      </c>
      <c r="AN145" s="258" t="str">
        <f>IF(COUNT(L145,M145)&lt;&gt;2,"",ROUND(MIN(L145,M145)*M128,#REF!))</f>
        <v/>
      </c>
      <c r="AO145" s="258" t="str">
        <f>IF(COUNT(M145,N145)&lt;&gt;2,"",ROUND(MIN(M145,N145)*N128,#REF!))</f>
        <v/>
      </c>
      <c r="AP145" s="258" t="str">
        <f>IF(COUNT(N145,O145)&lt;&gt;2,"",ROUND(MIN(N145,O145)*O128,#REF!))</f>
        <v/>
      </c>
      <c r="AQ145" s="258" t="str">
        <f>IF(COUNT(O145,P145)&lt;&gt;2,"",ROUND(MIN(O145,P145)*P128,#REF!))</f>
        <v/>
      </c>
      <c r="AR145" s="258" t="str">
        <f>IF(COUNT(P145,Q145)&lt;&gt;2,"",ROUND(MIN(P145,Q145)*Q128,#REF!))</f>
        <v/>
      </c>
      <c r="AS145" s="258" t="str">
        <f>IF(COUNT(Q145,R145)&lt;&gt;2,"",ROUND(MIN(Q145,R145)*R128,#REF!))</f>
        <v/>
      </c>
      <c r="AT145" s="258" t="str">
        <f>IF(COUNT(R145,S145)&lt;&gt;2,"",ROUND(MIN(R145,S145)*S128,#REF!))</f>
        <v/>
      </c>
      <c r="AU145" s="255"/>
      <c r="AX145" s="569"/>
      <c r="AY145" s="569"/>
      <c r="AZ145" s="589"/>
      <c r="BA145" s="590"/>
      <c r="BB145" s="590"/>
      <c r="BC145" s="590"/>
      <c r="BD145" s="589"/>
      <c r="BE145" s="585" t="e">
        <f>IF(#REF!="発電事業者","月間送電電力量（GWh）","月間受電電力量（GWh）")</f>
        <v>#REF!</v>
      </c>
      <c r="BF145" s="586"/>
      <c r="BG145" s="331" t="str">
        <f>IF(COUNT(BG130,L161)=2,ROUND(BG130*L161/SUM(L159:L168),#REF!),"")</f>
        <v/>
      </c>
      <c r="BH145" s="331" t="str">
        <f>IF(COUNT(BH130,M161)=2,ROUND(BH130*M161/SUM(M159:M168),#REF!),"")</f>
        <v/>
      </c>
      <c r="BI145" s="331" t="str">
        <f>IF(COUNT(BI130,N161)=2,ROUND(BI130*N161/SUM(N159:N168),#REF!),"")</f>
        <v/>
      </c>
      <c r="BJ145" s="331" t="str">
        <f>IF(COUNT(BJ130,O161)=2,ROUND(BJ130*O161/SUM(O159:O168),#REF!),"")</f>
        <v/>
      </c>
      <c r="BK145" s="331" t="str">
        <f>IF(COUNT(BK130,P161)=2,ROUND(BK130*P161/SUM(P159:P168),#REF!),"")</f>
        <v/>
      </c>
      <c r="BL145" s="331" t="str">
        <f>IF(COUNT(BL130,Q161)=2,ROUND(BL130*Q161/SUM(Q159:Q168),#REF!),"")</f>
        <v/>
      </c>
      <c r="BM145" s="331" t="str">
        <f>IF(COUNT(BM130,R161)=2,ROUND(BM130*R161/SUM(R159:R168),#REF!),"")</f>
        <v/>
      </c>
      <c r="BN145" s="331" t="str">
        <f>IF(COUNT(BN130,S161)=2,ROUND(BN130*S161/SUM(S159:S168),#REF!),"")</f>
        <v/>
      </c>
      <c r="BO145" s="331" t="str">
        <f>IF(COUNT(BO130,T161)=2,ROUND(BO130*T161/SUM(T159:T168),#REF!),"")</f>
        <v/>
      </c>
      <c r="BP145" s="331" t="str">
        <f>IF(COUNT(BP130,U161)=2,ROUND(BP130*U161/SUM(U159:U168),#REF!),"")</f>
        <v/>
      </c>
      <c r="BQ145" s="331" t="str">
        <f>IF(COUNT(BQ130,V161)=2,ROUND(BQ130*V161/SUM(V159:V168),#REF!),"")</f>
        <v/>
      </c>
      <c r="BR145" s="331" t="str">
        <f>IF(COUNT(BR130,W161)=2,ROUND(BR130*W161/SUM(W159:W168),#REF!),"")</f>
        <v/>
      </c>
      <c r="BS145" s="569" t="e">
        <f>IF(#REF!="発電事業者","年間送電電力量（GWh）","年間受電電力量（GWh）")</f>
        <v>#REF!</v>
      </c>
      <c r="BT145" s="569"/>
      <c r="BU145" s="569"/>
      <c r="BV145" s="333" t="s">
        <v>25</v>
      </c>
      <c r="BW145" s="582"/>
      <c r="BX145" s="582"/>
      <c r="BY145" s="331" t="str">
        <f>IF(COUNT(BY130,X161)=2,ROUND(BY130*X161/SUM(X159:X168),#REF!),"")</f>
        <v/>
      </c>
      <c r="BZ145" s="331" t="str">
        <f>IF(COUNT(BZ130,Y161)=2,ROUND(BZ130*Y161/SUM(Y159:Y168),#REF!),"")</f>
        <v/>
      </c>
      <c r="CA145" s="331" t="str">
        <f>IF(COUNT(CA130,Z161)=2,ROUND(CA130*Z161/SUM(Z159:Z168),#REF!),"")</f>
        <v/>
      </c>
      <c r="CB145" s="331" t="str">
        <f>IF(COUNT(CB130,AA161)=2,ROUND(CB130*AA161/SUM(AA159:AA168),#REF!),"")</f>
        <v/>
      </c>
      <c r="CC145" s="331" t="str">
        <f>IF(COUNT(CC130,AB161)=2,ROUND(CC130*AB161/SUM(AB159:AB168),#REF!),"")</f>
        <v/>
      </c>
      <c r="CD145" s="331" t="str">
        <f>IF(COUNT(CD130,AC161)=2,ROUND(CD130*AC161/SUM(AC159:AC168),#REF!),"")</f>
        <v/>
      </c>
      <c r="CE145" s="331" t="str">
        <f>IF(COUNT(CE130,AD161)=2,ROUND(CE130*AD161/SUM(AD159:AD168),#REF!),"")</f>
        <v/>
      </c>
      <c r="CF145" s="331" t="str">
        <f>IF(COUNT(CF130,AE161)=2,ROUND(CF130*AE161/SUM(AE159:AE168),#REF!),"")</f>
        <v/>
      </c>
      <c r="CG145" s="331" t="str">
        <f>IF(COUNT(CG130,AF161)=2,ROUND(CG130*AF161/SUM(AF159:AF168),#REF!),"")</f>
        <v/>
      </c>
      <c r="CH145" s="565" t="str">
        <f>IF(COUNTA(AG161)=0,"",AG161)</f>
        <v/>
      </c>
      <c r="CI145" s="565"/>
      <c r="CJ145" s="565"/>
      <c r="CK145" s="565"/>
      <c r="CL145" s="565"/>
      <c r="CM145" s="565"/>
      <c r="CN145" s="565"/>
      <c r="CO145" s="565"/>
      <c r="CP145" s="565"/>
      <c r="CQ145" s="565"/>
    </row>
    <row r="146" spans="3:97" s="243" customFormat="1" ht="13.5" customHeight="1">
      <c r="C146" s="606"/>
      <c r="D146" s="607"/>
      <c r="E146" s="608" t="s">
        <v>212</v>
      </c>
      <c r="F146" s="609"/>
      <c r="G146" s="610"/>
      <c r="H146" s="261"/>
      <c r="I146" s="261"/>
      <c r="J146" s="261"/>
      <c r="K146" s="261"/>
      <c r="L146" s="261"/>
      <c r="M146" s="261"/>
      <c r="N146" s="261"/>
      <c r="O146" s="261"/>
      <c r="P146" s="261"/>
      <c r="Q146" s="261"/>
      <c r="R146" s="261"/>
      <c r="S146" s="261"/>
      <c r="T146" s="262" t="str">
        <f>IF(COUNT(H146:S146)=0,"",SUMPRODUCT(ROUND(H146:S146,#REF!)))</f>
        <v/>
      </c>
      <c r="U146" s="621"/>
      <c r="V146" s="622"/>
      <c r="W146" s="622"/>
      <c r="X146" s="622"/>
      <c r="Y146" s="622"/>
      <c r="Z146" s="623"/>
      <c r="AA146" s="257"/>
      <c r="AB146" s="257"/>
      <c r="AC146" s="257"/>
      <c r="AD146" s="606"/>
      <c r="AE146" s="607"/>
      <c r="AF146" s="608" t="s">
        <v>199</v>
      </c>
      <c r="AG146" s="609"/>
      <c r="AH146" s="610"/>
      <c r="AI146" s="264" t="str">
        <f t="shared" ref="AI146:AT146" si="27">IF(COUNT(H145:H146)=0,"",ROUND(H146/(H145*24*AI128/1000),3))</f>
        <v/>
      </c>
      <c r="AJ146" s="264" t="str">
        <f t="shared" si="27"/>
        <v/>
      </c>
      <c r="AK146" s="264" t="str">
        <f t="shared" si="27"/>
        <v/>
      </c>
      <c r="AL146" s="264" t="str">
        <f t="shared" si="27"/>
        <v/>
      </c>
      <c r="AM146" s="264" t="str">
        <f t="shared" si="27"/>
        <v/>
      </c>
      <c r="AN146" s="264" t="str">
        <f t="shared" si="27"/>
        <v/>
      </c>
      <c r="AO146" s="264" t="str">
        <f t="shared" si="27"/>
        <v/>
      </c>
      <c r="AP146" s="264" t="str">
        <f t="shared" si="27"/>
        <v/>
      </c>
      <c r="AQ146" s="264" t="str">
        <f t="shared" si="27"/>
        <v/>
      </c>
      <c r="AR146" s="264" t="str">
        <f t="shared" si="27"/>
        <v/>
      </c>
      <c r="AS146" s="264" t="str">
        <f t="shared" si="27"/>
        <v/>
      </c>
      <c r="AT146" s="264" t="str">
        <f t="shared" si="27"/>
        <v/>
      </c>
      <c r="AU146" s="265" t="str">
        <f>IF(COUNT(AI146:AT146)=0,"",AVERAGE(AI146:AT146))</f>
        <v/>
      </c>
      <c r="AX146" s="569" t="str">
        <f>IF(C162="","",C162)</f>
        <v/>
      </c>
      <c r="AY146" s="569"/>
      <c r="AZ146" s="587" t="str">
        <f>IF(E162="","",E162)</f>
        <v/>
      </c>
      <c r="BA146" s="590" t="str">
        <f ca="1">IF(F162="","",F162)</f>
        <v/>
      </c>
      <c r="BB146" s="590"/>
      <c r="BC146" s="590"/>
      <c r="BD146" s="587" t="str">
        <f>IF(I162="","",I162)</f>
        <v/>
      </c>
      <c r="BE146" s="578" t="e">
        <f>IF(#REF!="発電事業者","送電電力（MW）","受電電力（MW）")</f>
        <v>#REF!</v>
      </c>
      <c r="BF146" s="579"/>
      <c r="BG146" s="331" t="str">
        <f>IF(COUNT(BG128,L162)=2,ROUND(BG128*L162/SUM(L159:L168),#REF!),"")</f>
        <v/>
      </c>
      <c r="BH146" s="331" t="str">
        <f>IF(COUNT(BH128,M162)=2,ROUND(BH128*M162/SUM(M159:M168),#REF!),"")</f>
        <v/>
      </c>
      <c r="BI146" s="331" t="str">
        <f>IF(COUNT(BI128,N162)=2,ROUND(BI128*N162/SUM(N159:N168),#REF!),"")</f>
        <v/>
      </c>
      <c r="BJ146" s="331" t="str">
        <f>IF(COUNT(BJ128,O162)=2,ROUND(BJ128*O162/SUM(O159:O168),#REF!),"")</f>
        <v/>
      </c>
      <c r="BK146" s="331" t="str">
        <f>IF(COUNT(BK128,P162)=2,ROUND(BK128*P162/SUM(P159:P168),#REF!),"")</f>
        <v/>
      </c>
      <c r="BL146" s="331" t="str">
        <f>IF(COUNT(BL128,Q162)=2,ROUND(BL128*Q162/SUM(Q159:Q168),#REF!),"")</f>
        <v/>
      </c>
      <c r="BM146" s="331" t="str">
        <f>IF(COUNT(BM128,R162)=2,ROUND(BM128*R162/SUM(R159:R168),#REF!),"")</f>
        <v/>
      </c>
      <c r="BN146" s="331" t="str">
        <f>IF(COUNT(BN128,S162)=2,ROUND(BN128*S162/SUM(S159:S168),#REF!),"")</f>
        <v/>
      </c>
      <c r="BO146" s="331" t="str">
        <f>IF(COUNT(BO128,T162)=2,ROUND(BO128*T162/SUM(T159:T168),#REF!),"")</f>
        <v/>
      </c>
      <c r="BP146" s="331" t="str">
        <f>IF(COUNT(BP128,U162)=2,ROUND(BP128*U162/SUM(U159:U168),#REF!),"")</f>
        <v/>
      </c>
      <c r="BQ146" s="331" t="str">
        <f>IF(COUNT(BQ128,V162)=2,ROUND(BQ128*V162/SUM(V159:V168),#REF!),"")</f>
        <v/>
      </c>
      <c r="BR146" s="331" t="str">
        <f>IF(COUNT(BR128,W162)=2,ROUND(BR128*W162/SUM(W159:W168),#REF!),"")</f>
        <v/>
      </c>
      <c r="BS146" s="569" t="e">
        <f>IF(#REF!="発電事業者","送電電力（MW）","受電電力（MW）")</f>
        <v>#REF!</v>
      </c>
      <c r="BT146" s="569"/>
      <c r="BU146" s="569"/>
      <c r="BV146" s="333" t="s">
        <v>171</v>
      </c>
      <c r="BW146" s="580"/>
      <c r="BX146" s="580"/>
      <c r="BY146" s="331" t="str">
        <f>IF(COUNT(BY128,X162)=2,ROUND(BY128*X162/SUM(X159:X168),#REF!),"")</f>
        <v/>
      </c>
      <c r="BZ146" s="331" t="str">
        <f>IF(COUNT(BZ128,Y162)=2,ROUND(BZ128*Y162/SUM(Y159:Y168),#REF!),"")</f>
        <v/>
      </c>
      <c r="CA146" s="331" t="str">
        <f>IF(COUNT(CA128,Z162)=2,ROUND(CA128*Z162/SUM(Z159:Z168),#REF!),"")</f>
        <v/>
      </c>
      <c r="CB146" s="331" t="str">
        <f>IF(COUNT(CB128,AA162)=2,ROUND(CB128*AA162/SUM(AA159:AA168),#REF!),"")</f>
        <v/>
      </c>
      <c r="CC146" s="331" t="str">
        <f>IF(COUNT(CC128,AB162)=2,ROUND(CC128*AB162/SUM(AB159:AB168),#REF!),"")</f>
        <v/>
      </c>
      <c r="CD146" s="331" t="str">
        <f>IF(COUNT(CD128,AC162)=2,ROUND(CD128*AC162/SUM(AC159:AC168),#REF!),"")</f>
        <v/>
      </c>
      <c r="CE146" s="331" t="str">
        <f>IF(COUNT(CE128,AD162)=2,ROUND(CE128*AD162/SUM(AD159:AD168),#REF!),"")</f>
        <v/>
      </c>
      <c r="CF146" s="331" t="str">
        <f>IF(COUNT(CF128,AE162)=2,ROUND(CF128*AE162/SUM(AE159:AE168),#REF!),"")</f>
        <v/>
      </c>
      <c r="CG146" s="331" t="str">
        <f>IF(COUNT(CG128,AF162)=2,ROUND(CG128*AF162/SUM(AF159:AF168),#REF!),"")</f>
        <v/>
      </c>
      <c r="CH146" s="563" t="s">
        <v>214</v>
      </c>
      <c r="CI146" s="563"/>
      <c r="CJ146" s="563"/>
      <c r="CK146" s="563"/>
      <c r="CL146" s="563"/>
      <c r="CM146" s="563"/>
      <c r="CN146" s="563"/>
      <c r="CO146" s="563"/>
      <c r="CP146" s="563"/>
      <c r="CQ146" s="563"/>
    </row>
    <row r="147" spans="3:97" s="243" customFormat="1" ht="13.5" customHeight="1">
      <c r="C147" s="604" t="e">
        <f>DATE(#REF!+7,1,1)</f>
        <v>#REF!</v>
      </c>
      <c r="D147" s="605"/>
      <c r="E147" s="613" t="s">
        <v>275</v>
      </c>
      <c r="F147" s="614"/>
      <c r="G147" s="615"/>
      <c r="H147" s="256"/>
      <c r="I147" s="256"/>
      <c r="J147" s="256"/>
      <c r="K147" s="256"/>
      <c r="L147" s="256"/>
      <c r="M147" s="256"/>
      <c r="N147" s="256"/>
      <c r="O147" s="256"/>
      <c r="P147" s="256"/>
      <c r="Q147" s="256"/>
      <c r="R147" s="256"/>
      <c r="S147" s="256"/>
      <c r="T147" s="255"/>
      <c r="U147" s="621"/>
      <c r="V147" s="622"/>
      <c r="W147" s="622"/>
      <c r="X147" s="622"/>
      <c r="Y147" s="622"/>
      <c r="Z147" s="623"/>
      <c r="AA147" s="257"/>
      <c r="AB147" s="257"/>
      <c r="AC147" s="257"/>
      <c r="AD147" s="604" t="e">
        <f>DATE(#REF!+7,1,1)</f>
        <v>#REF!</v>
      </c>
      <c r="AE147" s="605"/>
      <c r="AF147" s="613" t="s">
        <v>198</v>
      </c>
      <c r="AG147" s="614"/>
      <c r="AH147" s="615"/>
      <c r="AI147" s="258" t="str">
        <f>IF(COUNT(S145,H147)&lt;&gt;2,"",ROUND(MIN(S145,H147)*H128,#REF!))</f>
        <v/>
      </c>
      <c r="AJ147" s="258" t="str">
        <f>IF(COUNT(H147,I147)&lt;&gt;2,"",ROUND(MIN(H147,I147)*I128,#REF!))</f>
        <v/>
      </c>
      <c r="AK147" s="258" t="str">
        <f>IF(COUNT(I147,J147)&lt;&gt;2,"",ROUND(MIN(I147,J147)*J128,#REF!))</f>
        <v/>
      </c>
      <c r="AL147" s="258" t="str">
        <f>IF(COUNT(J147,K147)&lt;&gt;2,"",ROUND(MIN(J147,K147)*K128,#REF!))</f>
        <v/>
      </c>
      <c r="AM147" s="258" t="str">
        <f>IF(COUNT(K147,L147)&lt;&gt;2,"",ROUND(MIN(K147,L147)*L128,#REF!))</f>
        <v/>
      </c>
      <c r="AN147" s="258" t="str">
        <f>IF(COUNT(L147,M147)&lt;&gt;2,"",ROUND(MIN(L147,M147)*M128,#REF!))</f>
        <v/>
      </c>
      <c r="AO147" s="258" t="str">
        <f>IF(COUNT(M147,N147)&lt;&gt;2,"",ROUND(MIN(M147,N147)*N128,#REF!))</f>
        <v/>
      </c>
      <c r="AP147" s="258" t="str">
        <f>IF(COUNT(N147,O147)&lt;&gt;2,"",ROUND(MIN(N147,O147)*O128,#REF!))</f>
        <v/>
      </c>
      <c r="AQ147" s="258" t="str">
        <f>IF(COUNT(O147,P147)&lt;&gt;2,"",ROUND(MIN(O147,P147)*P128,#REF!))</f>
        <v/>
      </c>
      <c r="AR147" s="258" t="str">
        <f>IF(COUNT(P147,Q147)&lt;&gt;2,"",ROUND(MIN(P147,Q147)*Q128,#REF!))</f>
        <v/>
      </c>
      <c r="AS147" s="258" t="str">
        <f>IF(COUNT(Q147,R147)&lt;&gt;2,"",ROUND(MIN(Q147,R147)*R128,#REF!))</f>
        <v/>
      </c>
      <c r="AT147" s="258" t="str">
        <f>IF(COUNT(R147,S147)&lt;&gt;2,"",ROUND(MIN(R147,S147)*S128,#REF!))</f>
        <v/>
      </c>
      <c r="AU147" s="255"/>
      <c r="AX147" s="569"/>
      <c r="AY147" s="569"/>
      <c r="AZ147" s="588"/>
      <c r="BA147" s="590"/>
      <c r="BB147" s="590"/>
      <c r="BC147" s="590"/>
      <c r="BD147" s="588"/>
      <c r="BE147" s="583"/>
      <c r="BF147" s="584"/>
      <c r="BG147" s="259"/>
      <c r="BH147" s="259"/>
      <c r="BI147" s="259"/>
      <c r="BJ147" s="259"/>
      <c r="BK147" s="259"/>
      <c r="BL147" s="259"/>
      <c r="BM147" s="259"/>
      <c r="BN147" s="259"/>
      <c r="BO147" s="259"/>
      <c r="BP147" s="259"/>
      <c r="BQ147" s="259"/>
      <c r="BR147" s="259"/>
      <c r="BS147" s="569"/>
      <c r="BT147" s="569"/>
      <c r="BU147" s="569"/>
      <c r="BV147" s="333" t="s">
        <v>172</v>
      </c>
      <c r="BW147" s="581"/>
      <c r="BX147" s="581"/>
      <c r="BY147" s="331" t="str">
        <f>IF(COUNT(BY129,X162)=2,ROUND(BY129*X162/SUM(X159:X168),#REF!),"")</f>
        <v/>
      </c>
      <c r="BZ147" s="331" t="str">
        <f>IF(COUNT(BZ129,Y162)=2,ROUND(BZ129*Y162/SUM(Y159:Y168),#REF!),"")</f>
        <v/>
      </c>
      <c r="CA147" s="331" t="str">
        <f>IF(COUNT(CA129,Z162)=2,ROUND(CA129*Z162/SUM(Z159:Z168),#REF!),"")</f>
        <v/>
      </c>
      <c r="CB147" s="331" t="str">
        <f>IF(COUNT(CB129,AA162)=2,ROUND(CB129*AA162/SUM(AA159:AA168),#REF!),"")</f>
        <v/>
      </c>
      <c r="CC147" s="331" t="str">
        <f>IF(COUNT(CC129,AB162)=2,ROUND(CC129*AB162/SUM(AB159:AB168),#REF!),"")</f>
        <v/>
      </c>
      <c r="CD147" s="331" t="str">
        <f>IF(COUNT(CD129,AC162)=2,ROUND(CD129*AC162/SUM(AC159:AC168),#REF!),"")</f>
        <v/>
      </c>
      <c r="CE147" s="331" t="str">
        <f>IF(COUNT(CE129,AD162)=2,ROUND(CE129*AD162/SUM(AD159:AD168),#REF!),"")</f>
        <v/>
      </c>
      <c r="CF147" s="331" t="str">
        <f>IF(COUNT(CF129,AE162)=2,ROUND(CF129*AE162/SUM(AE159:AE168),#REF!),"")</f>
        <v/>
      </c>
      <c r="CG147" s="331" t="str">
        <f>IF(COUNT(CG129,AF162)=2,ROUND(CG129*AF162/SUM(AF159:AF168),#REF!),"")</f>
        <v/>
      </c>
      <c r="CH147" s="564" t="str">
        <f>IF(CH146="","",CH146)</f>
        <v>太陽光（全量）</v>
      </c>
      <c r="CI147" s="564"/>
      <c r="CJ147" s="564"/>
      <c r="CK147" s="564"/>
      <c r="CL147" s="564"/>
      <c r="CM147" s="564"/>
      <c r="CN147" s="564"/>
      <c r="CO147" s="564"/>
      <c r="CP147" s="564"/>
      <c r="CQ147" s="564"/>
    </row>
    <row r="148" spans="3:97" s="243" customFormat="1" ht="13.5" customHeight="1">
      <c r="C148" s="606"/>
      <c r="D148" s="607"/>
      <c r="E148" s="608" t="s">
        <v>212</v>
      </c>
      <c r="F148" s="609"/>
      <c r="G148" s="610"/>
      <c r="H148" s="261"/>
      <c r="I148" s="261"/>
      <c r="J148" s="261"/>
      <c r="K148" s="261"/>
      <c r="L148" s="261"/>
      <c r="M148" s="261"/>
      <c r="N148" s="261"/>
      <c r="O148" s="261"/>
      <c r="P148" s="261"/>
      <c r="Q148" s="261"/>
      <c r="R148" s="261"/>
      <c r="S148" s="261"/>
      <c r="T148" s="262" t="str">
        <f>IF(COUNT(H148:S148)=0,"",SUMPRODUCT(ROUND(H148:S148,#REF!)))</f>
        <v/>
      </c>
      <c r="U148" s="621"/>
      <c r="V148" s="622"/>
      <c r="W148" s="622"/>
      <c r="X148" s="622"/>
      <c r="Y148" s="622"/>
      <c r="Z148" s="623"/>
      <c r="AA148" s="257"/>
      <c r="AB148" s="257"/>
      <c r="AC148" s="257"/>
      <c r="AD148" s="606"/>
      <c r="AE148" s="607"/>
      <c r="AF148" s="608" t="s">
        <v>199</v>
      </c>
      <c r="AG148" s="609"/>
      <c r="AH148" s="610"/>
      <c r="AI148" s="264" t="str">
        <f t="shared" ref="AI148:AT148" si="28">IF(COUNT(H147:H148)=0,"",ROUND(H148/(H147*24*AI128/1000),3))</f>
        <v/>
      </c>
      <c r="AJ148" s="264" t="str">
        <f t="shared" si="28"/>
        <v/>
      </c>
      <c r="AK148" s="264" t="str">
        <f t="shared" si="28"/>
        <v/>
      </c>
      <c r="AL148" s="264" t="str">
        <f t="shared" si="28"/>
        <v/>
      </c>
      <c r="AM148" s="264" t="str">
        <f t="shared" si="28"/>
        <v/>
      </c>
      <c r="AN148" s="264" t="str">
        <f t="shared" si="28"/>
        <v/>
      </c>
      <c r="AO148" s="264" t="str">
        <f t="shared" si="28"/>
        <v/>
      </c>
      <c r="AP148" s="264" t="str">
        <f t="shared" si="28"/>
        <v/>
      </c>
      <c r="AQ148" s="264" t="str">
        <f t="shared" si="28"/>
        <v/>
      </c>
      <c r="AR148" s="264" t="str">
        <f t="shared" si="28"/>
        <v/>
      </c>
      <c r="AS148" s="264" t="str">
        <f t="shared" si="28"/>
        <v/>
      </c>
      <c r="AT148" s="264" t="str">
        <f t="shared" si="28"/>
        <v/>
      </c>
      <c r="AU148" s="265" t="str">
        <f>IF(COUNT(AI148:AT148)=0,"",AVERAGE(AI148:AT148))</f>
        <v/>
      </c>
      <c r="AX148" s="569"/>
      <c r="AY148" s="569"/>
      <c r="AZ148" s="589"/>
      <c r="BA148" s="590"/>
      <c r="BB148" s="590"/>
      <c r="BC148" s="590"/>
      <c r="BD148" s="589"/>
      <c r="BE148" s="585" t="e">
        <f>IF(#REF!="発電事業者","月間送電電力量（GWh）","月間受電電力量（GWh）")</f>
        <v>#REF!</v>
      </c>
      <c r="BF148" s="586"/>
      <c r="BG148" s="331" t="str">
        <f>IF(COUNT(BG130,L162)=2,ROUND(BG130*L162/SUM(L159:L168),#REF!),"")</f>
        <v/>
      </c>
      <c r="BH148" s="331" t="str">
        <f>IF(COUNT(BH130,M162)=2,ROUND(BH130*M162/SUM(M159:M168),#REF!),"")</f>
        <v/>
      </c>
      <c r="BI148" s="331" t="str">
        <f>IF(COUNT(BI130,N162)=2,ROUND(BI130*N162/SUM(N159:N168),#REF!),"")</f>
        <v/>
      </c>
      <c r="BJ148" s="331" t="str">
        <f>IF(COUNT(BJ130,O162)=2,ROUND(BJ130*O162/SUM(O159:O168),#REF!),"")</f>
        <v/>
      </c>
      <c r="BK148" s="331" t="str">
        <f>IF(COUNT(BK130,P162)=2,ROUND(BK130*P162/SUM(P159:P168),#REF!),"")</f>
        <v/>
      </c>
      <c r="BL148" s="331" t="str">
        <f>IF(COUNT(BL130,Q162)=2,ROUND(BL130*Q162/SUM(Q159:Q168),#REF!),"")</f>
        <v/>
      </c>
      <c r="BM148" s="331" t="str">
        <f>IF(COUNT(BM130,R162)=2,ROUND(BM130*R162/SUM(R159:R168),#REF!),"")</f>
        <v/>
      </c>
      <c r="BN148" s="331" t="str">
        <f>IF(COUNT(BN130,S162)=2,ROUND(BN130*S162/SUM(S159:S168),#REF!),"")</f>
        <v/>
      </c>
      <c r="BO148" s="331" t="str">
        <f>IF(COUNT(BO130,T162)=2,ROUND(BO130*T162/SUM(T159:T168),#REF!),"")</f>
        <v/>
      </c>
      <c r="BP148" s="331" t="str">
        <f>IF(COUNT(BP130,U162)=2,ROUND(BP130*U162/SUM(U159:U168),#REF!),"")</f>
        <v/>
      </c>
      <c r="BQ148" s="331" t="str">
        <f>IF(COUNT(BQ130,V162)=2,ROUND(BQ130*V162/SUM(V159:V168),#REF!),"")</f>
        <v/>
      </c>
      <c r="BR148" s="331" t="str">
        <f>IF(COUNT(BR130,W162)=2,ROUND(BR130*W162/SUM(W159:W168),#REF!),"")</f>
        <v/>
      </c>
      <c r="BS148" s="569" t="e">
        <f>IF(#REF!="発電事業者","年間送電電力量（GWh）","年間受電電力量（GWh）")</f>
        <v>#REF!</v>
      </c>
      <c r="BT148" s="569"/>
      <c r="BU148" s="569"/>
      <c r="BV148" s="333" t="s">
        <v>25</v>
      </c>
      <c r="BW148" s="582"/>
      <c r="BX148" s="582"/>
      <c r="BY148" s="331" t="str">
        <f>IF(COUNT(BY130,X162)=2,ROUND(BY130*X162/SUM(X159:X168),#REF!),"")</f>
        <v/>
      </c>
      <c r="BZ148" s="331" t="str">
        <f>IF(COUNT(BZ130,Y162)=2,ROUND(BZ130*Y162/SUM(Y159:Y168),#REF!),"")</f>
        <v/>
      </c>
      <c r="CA148" s="331" t="str">
        <f>IF(COUNT(CA130,Z162)=2,ROUND(CA130*Z162/SUM(Z159:Z168),#REF!),"")</f>
        <v/>
      </c>
      <c r="CB148" s="331" t="str">
        <f>IF(COUNT(CB130,AA162)=2,ROUND(CB130*AA162/SUM(AA159:AA168),#REF!),"")</f>
        <v/>
      </c>
      <c r="CC148" s="331" t="str">
        <f>IF(COUNT(CC130,AB162)=2,ROUND(CC130*AB162/SUM(AB159:AB168),#REF!),"")</f>
        <v/>
      </c>
      <c r="CD148" s="331" t="str">
        <f>IF(COUNT(CD130,AC162)=2,ROUND(CD130*AC162/SUM(AC159:AC168),#REF!),"")</f>
        <v/>
      </c>
      <c r="CE148" s="331" t="str">
        <f>IF(COUNT(CE130,AD162)=2,ROUND(CE130*AD162/SUM(AD159:AD168),#REF!),"")</f>
        <v/>
      </c>
      <c r="CF148" s="331" t="str">
        <f>IF(COUNT(CF130,AE162)=2,ROUND(CF130*AE162/SUM(AE159:AE168),#REF!),"")</f>
        <v/>
      </c>
      <c r="CG148" s="331" t="str">
        <f>IF(COUNT(CG130,AF162)=2,ROUND(CG130*AF162/SUM(AF159:AF168),#REF!),"")</f>
        <v/>
      </c>
      <c r="CH148" s="565" t="str">
        <f>IF(COUNTA(AG162)=0,"",AG162)</f>
        <v/>
      </c>
      <c r="CI148" s="565"/>
      <c r="CJ148" s="565"/>
      <c r="CK148" s="565"/>
      <c r="CL148" s="565"/>
      <c r="CM148" s="565"/>
      <c r="CN148" s="565"/>
      <c r="CO148" s="565"/>
      <c r="CP148" s="565"/>
      <c r="CQ148" s="565"/>
    </row>
    <row r="149" spans="3:97" s="243" customFormat="1" ht="13.5" customHeight="1">
      <c r="C149" s="604" t="e">
        <f>DATE(#REF!+8,1,1)</f>
        <v>#REF!</v>
      </c>
      <c r="D149" s="605"/>
      <c r="E149" s="613" t="s">
        <v>275</v>
      </c>
      <c r="F149" s="614"/>
      <c r="G149" s="615"/>
      <c r="H149" s="256"/>
      <c r="I149" s="256"/>
      <c r="J149" s="256"/>
      <c r="K149" s="256"/>
      <c r="L149" s="256"/>
      <c r="M149" s="256"/>
      <c r="N149" s="256"/>
      <c r="O149" s="256"/>
      <c r="P149" s="256"/>
      <c r="Q149" s="256"/>
      <c r="R149" s="256"/>
      <c r="S149" s="256"/>
      <c r="T149" s="255"/>
      <c r="U149" s="621"/>
      <c r="V149" s="622"/>
      <c r="W149" s="622"/>
      <c r="X149" s="622"/>
      <c r="Y149" s="622"/>
      <c r="Z149" s="623"/>
      <c r="AA149" s="257"/>
      <c r="AB149" s="257"/>
      <c r="AC149" s="257"/>
      <c r="AD149" s="604" t="e">
        <f>DATE(#REF!+8,1,1)</f>
        <v>#REF!</v>
      </c>
      <c r="AE149" s="605"/>
      <c r="AF149" s="613" t="s">
        <v>198</v>
      </c>
      <c r="AG149" s="614"/>
      <c r="AH149" s="615"/>
      <c r="AI149" s="258" t="str">
        <f>IF(COUNT(S147,H149)&lt;&gt;2,"",ROUND(MIN(S147,H149)*H128,#REF!))</f>
        <v/>
      </c>
      <c r="AJ149" s="258" t="str">
        <f>IF(COUNT(H149,I149)&lt;&gt;2,"",ROUND(MIN(H149,I149)*I128,#REF!))</f>
        <v/>
      </c>
      <c r="AK149" s="258" t="str">
        <f>IF(COUNT(I149,J149)&lt;&gt;2,"",ROUND(MIN(I149,J149)*J128,#REF!))</f>
        <v/>
      </c>
      <c r="AL149" s="258" t="str">
        <f>IF(COUNT(J149,K149)&lt;&gt;2,"",ROUND(MIN(J149,K149)*K128,#REF!))</f>
        <v/>
      </c>
      <c r="AM149" s="258" t="str">
        <f>IF(COUNT(K149,L149)&lt;&gt;2,"",ROUND(MIN(K149,L149)*L128,#REF!))</f>
        <v/>
      </c>
      <c r="AN149" s="258" t="str">
        <f>IF(COUNT(L149,M149)&lt;&gt;2,"",ROUND(MIN(L149,M149)*M128,#REF!))</f>
        <v/>
      </c>
      <c r="AO149" s="258" t="str">
        <f>IF(COUNT(M149,N149)&lt;&gt;2,"",ROUND(MIN(M149,N149)*N128,#REF!))</f>
        <v/>
      </c>
      <c r="AP149" s="258" t="str">
        <f>IF(COUNT(N149,O149)&lt;&gt;2,"",ROUND(MIN(N149,O149)*O128,#REF!))</f>
        <v/>
      </c>
      <c r="AQ149" s="258" t="str">
        <f>IF(COUNT(O149,P149)&lt;&gt;2,"",ROUND(MIN(O149,P149)*P128,#REF!))</f>
        <v/>
      </c>
      <c r="AR149" s="258" t="str">
        <f>IF(COUNT(P149,Q149)&lt;&gt;2,"",ROUND(MIN(P149,Q149)*Q128,#REF!))</f>
        <v/>
      </c>
      <c r="AS149" s="258" t="str">
        <f>IF(COUNT(Q149,R149)&lt;&gt;2,"",ROUND(MIN(Q149,R149)*R128,#REF!))</f>
        <v/>
      </c>
      <c r="AT149" s="258" t="str">
        <f>IF(COUNT(R149,S149)&lt;&gt;2,"",ROUND(MIN(R149,S149)*S128,#REF!))</f>
        <v/>
      </c>
      <c r="AU149" s="255"/>
      <c r="AX149" s="569" t="str">
        <f>IF(C163="","",C163)</f>
        <v/>
      </c>
      <c r="AY149" s="569"/>
      <c r="AZ149" s="587" t="str">
        <f>IF(E163="","",E163)</f>
        <v/>
      </c>
      <c r="BA149" s="590" t="str">
        <f ca="1">IF(F163="","",F163)</f>
        <v/>
      </c>
      <c r="BB149" s="590"/>
      <c r="BC149" s="590"/>
      <c r="BD149" s="587" t="str">
        <f>IF(I163="","",I163)</f>
        <v/>
      </c>
      <c r="BE149" s="578" t="e">
        <f>IF(#REF!="発電事業者","送電電力（MW）","受電電力（MW）")</f>
        <v>#REF!</v>
      </c>
      <c r="BF149" s="579"/>
      <c r="BG149" s="331" t="str">
        <f>IF(COUNT(BG128,L163)=2,ROUND(BG128*L163/SUM(L159:L168),#REF!),"")</f>
        <v/>
      </c>
      <c r="BH149" s="331" t="str">
        <f>IF(COUNT(BH128,M163)=2,ROUND(BH128*M163/SUM(M159:M168),#REF!),"")</f>
        <v/>
      </c>
      <c r="BI149" s="331" t="str">
        <f>IF(COUNT(BI128,N163)=2,ROUND(BI128*N163/SUM(N159:N168),#REF!),"")</f>
        <v/>
      </c>
      <c r="BJ149" s="331" t="str">
        <f>IF(COUNT(BJ128,O163)=2,ROUND(BJ128*O163/SUM(O159:O168),#REF!),"")</f>
        <v/>
      </c>
      <c r="BK149" s="331" t="str">
        <f>IF(COUNT(BK128,P163)=2,ROUND(BK128*P163/SUM(P159:P168),#REF!),"")</f>
        <v/>
      </c>
      <c r="BL149" s="331" t="str">
        <f>IF(COUNT(BL128,Q163)=2,ROUND(BL128*Q163/SUM(Q159:Q168),#REF!),"")</f>
        <v/>
      </c>
      <c r="BM149" s="331" t="str">
        <f>IF(COUNT(BM128,R163)=2,ROUND(BM128*R163/SUM(R159:R168),#REF!),"")</f>
        <v/>
      </c>
      <c r="BN149" s="331" t="str">
        <f>IF(COUNT(BN128,S163)=2,ROUND(BN128*S163/SUM(S159:S168),#REF!),"")</f>
        <v/>
      </c>
      <c r="BO149" s="331" t="str">
        <f>IF(COUNT(BO128,T163)=2,ROUND(BO128*T163/SUM(T159:T168),#REF!),"")</f>
        <v/>
      </c>
      <c r="BP149" s="331" t="str">
        <f>IF(COUNT(BP128,U163)=2,ROUND(BP128*U163/SUM(U159:U168),#REF!),"")</f>
        <v/>
      </c>
      <c r="BQ149" s="331" t="str">
        <f>IF(COUNT(BQ128,V163)=2,ROUND(BQ128*V163/SUM(V159:V168),#REF!),"")</f>
        <v/>
      </c>
      <c r="BR149" s="331" t="str">
        <f>IF(COUNT(BR128,W163)=2,ROUND(BR128*W163/SUM(W159:W168),#REF!),"")</f>
        <v/>
      </c>
      <c r="BS149" s="569" t="e">
        <f>IF(#REF!="発電事業者","送電電力（MW）","受電電力（MW）")</f>
        <v>#REF!</v>
      </c>
      <c r="BT149" s="569"/>
      <c r="BU149" s="569"/>
      <c r="BV149" s="333" t="s">
        <v>171</v>
      </c>
      <c r="BW149" s="580"/>
      <c r="BX149" s="580"/>
      <c r="BY149" s="331" t="str">
        <f>IF(COUNT(BY128,X163)=2,ROUND(BY128*X163/SUM(X159:X168),#REF!),"")</f>
        <v/>
      </c>
      <c r="BZ149" s="331" t="str">
        <f>IF(COUNT(BZ128,Y163)=2,ROUND(BZ128*Y163/SUM(Y159:Y168),#REF!),"")</f>
        <v/>
      </c>
      <c r="CA149" s="331" t="str">
        <f>IF(COUNT(CA128,Z163)=2,ROUND(CA128*Z163/SUM(Z159:Z168),#REF!),"")</f>
        <v/>
      </c>
      <c r="CB149" s="331" t="str">
        <f>IF(COUNT(CB128,AA163)=2,ROUND(CB128*AA163/SUM(AA159:AA168),#REF!),"")</f>
        <v/>
      </c>
      <c r="CC149" s="331" t="str">
        <f>IF(COUNT(CC128,AB163)=2,ROUND(CC128*AB163/SUM(AB159:AB168),#REF!),"")</f>
        <v/>
      </c>
      <c r="CD149" s="331" t="str">
        <f>IF(COUNT(CD128,AC163)=2,ROUND(CD128*AC163/SUM(AC159:AC168),#REF!),"")</f>
        <v/>
      </c>
      <c r="CE149" s="331" t="str">
        <f>IF(COUNT(CE128,AD163)=2,ROUND(CE128*AD163/SUM(AD159:AD168),#REF!),"")</f>
        <v/>
      </c>
      <c r="CF149" s="331" t="str">
        <f>IF(COUNT(CF128,AE163)=2,ROUND(CF128*AE163/SUM(AE159:AE168),#REF!),"")</f>
        <v/>
      </c>
      <c r="CG149" s="331" t="str">
        <f>IF(COUNT(CG128,AF163)=2,ROUND(CG128*AF163/SUM(AF159:AF168),#REF!),"")</f>
        <v/>
      </c>
      <c r="CH149" s="563" t="s">
        <v>214</v>
      </c>
      <c r="CI149" s="563"/>
      <c r="CJ149" s="563"/>
      <c r="CK149" s="563"/>
      <c r="CL149" s="563"/>
      <c r="CM149" s="563"/>
      <c r="CN149" s="563"/>
      <c r="CO149" s="563"/>
      <c r="CP149" s="563"/>
      <c r="CQ149" s="563"/>
    </row>
    <row r="150" spans="3:97" s="243" customFormat="1" ht="13.5" customHeight="1">
      <c r="C150" s="606"/>
      <c r="D150" s="607"/>
      <c r="E150" s="608" t="s">
        <v>212</v>
      </c>
      <c r="F150" s="609"/>
      <c r="G150" s="610"/>
      <c r="H150" s="261"/>
      <c r="I150" s="261"/>
      <c r="J150" s="261"/>
      <c r="K150" s="261"/>
      <c r="L150" s="261"/>
      <c r="M150" s="261"/>
      <c r="N150" s="261"/>
      <c r="O150" s="261"/>
      <c r="P150" s="261"/>
      <c r="Q150" s="261"/>
      <c r="R150" s="261"/>
      <c r="S150" s="261"/>
      <c r="T150" s="262" t="str">
        <f>IF(COUNT(H150:S150)=0,"",SUMPRODUCT(ROUND(H150:S150,#REF!)))</f>
        <v/>
      </c>
      <c r="U150" s="624"/>
      <c r="V150" s="625"/>
      <c r="W150" s="625"/>
      <c r="X150" s="625"/>
      <c r="Y150" s="625"/>
      <c r="Z150" s="626"/>
      <c r="AA150" s="257"/>
      <c r="AB150" s="257"/>
      <c r="AC150" s="257"/>
      <c r="AD150" s="606"/>
      <c r="AE150" s="607"/>
      <c r="AF150" s="608" t="s">
        <v>199</v>
      </c>
      <c r="AG150" s="609"/>
      <c r="AH150" s="610"/>
      <c r="AI150" s="264" t="str">
        <f t="shared" ref="AI150:AT150" si="29">IF(COUNT(H149:H150)=0,"",ROUND(H150/(H149*24*AI128/1000),3))</f>
        <v/>
      </c>
      <c r="AJ150" s="264" t="str">
        <f t="shared" si="29"/>
        <v/>
      </c>
      <c r="AK150" s="264" t="str">
        <f t="shared" si="29"/>
        <v/>
      </c>
      <c r="AL150" s="264" t="str">
        <f t="shared" si="29"/>
        <v/>
      </c>
      <c r="AM150" s="264" t="str">
        <f t="shared" si="29"/>
        <v/>
      </c>
      <c r="AN150" s="264" t="str">
        <f t="shared" si="29"/>
        <v/>
      </c>
      <c r="AO150" s="264" t="str">
        <f t="shared" si="29"/>
        <v/>
      </c>
      <c r="AP150" s="264" t="str">
        <f t="shared" si="29"/>
        <v/>
      </c>
      <c r="AQ150" s="264" t="str">
        <f t="shared" si="29"/>
        <v/>
      </c>
      <c r="AR150" s="264" t="str">
        <f t="shared" si="29"/>
        <v/>
      </c>
      <c r="AS150" s="264" t="str">
        <f t="shared" si="29"/>
        <v/>
      </c>
      <c r="AT150" s="264" t="str">
        <f t="shared" si="29"/>
        <v/>
      </c>
      <c r="AU150" s="265" t="str">
        <f>IF(COUNT(AI150:AT150)=0,"",AVERAGE(AI150:AT150))</f>
        <v/>
      </c>
      <c r="AX150" s="569"/>
      <c r="AY150" s="569"/>
      <c r="AZ150" s="588"/>
      <c r="BA150" s="590"/>
      <c r="BB150" s="590"/>
      <c r="BC150" s="590"/>
      <c r="BD150" s="588"/>
      <c r="BE150" s="583"/>
      <c r="BF150" s="584"/>
      <c r="BG150" s="259"/>
      <c r="BH150" s="259"/>
      <c r="BI150" s="259"/>
      <c r="BJ150" s="259"/>
      <c r="BK150" s="259"/>
      <c r="BL150" s="259"/>
      <c r="BM150" s="259"/>
      <c r="BN150" s="259"/>
      <c r="BO150" s="259"/>
      <c r="BP150" s="259"/>
      <c r="BQ150" s="259"/>
      <c r="BR150" s="259"/>
      <c r="BS150" s="569"/>
      <c r="BT150" s="569"/>
      <c r="BU150" s="569"/>
      <c r="BV150" s="333" t="s">
        <v>172</v>
      </c>
      <c r="BW150" s="581"/>
      <c r="BX150" s="581"/>
      <c r="BY150" s="331" t="str">
        <f>IF(COUNT(BY129,X163)=2,ROUND(BY129*X163/SUM(X159:X168),#REF!),"")</f>
        <v/>
      </c>
      <c r="BZ150" s="331" t="str">
        <f>IF(COUNT(BZ129,Y163)=2,ROUND(BZ129*Y163/SUM(Y159:Y168),#REF!),"")</f>
        <v/>
      </c>
      <c r="CA150" s="331" t="str">
        <f>IF(COUNT(CA129,Z163)=2,ROUND(CA129*Z163/SUM(Z159:Z168),#REF!),"")</f>
        <v/>
      </c>
      <c r="CB150" s="331" t="str">
        <f>IF(COUNT(CB129,AA163)=2,ROUND(CB129*AA163/SUM(AA159:AA168),#REF!),"")</f>
        <v/>
      </c>
      <c r="CC150" s="331" t="str">
        <f>IF(COUNT(CC129,AB163)=2,ROUND(CC129*AB163/SUM(AB159:AB168),#REF!),"")</f>
        <v/>
      </c>
      <c r="CD150" s="331" t="str">
        <f>IF(COUNT(CD129,AC163)=2,ROUND(CD129*AC163/SUM(AC159:AC168),#REF!),"")</f>
        <v/>
      </c>
      <c r="CE150" s="331" t="str">
        <f>IF(COUNT(CE129,AD163)=2,ROUND(CE129*AD163/SUM(AD159:AD168),#REF!),"")</f>
        <v/>
      </c>
      <c r="CF150" s="331" t="str">
        <f>IF(COUNT(CF129,AE163)=2,ROUND(CF129*AE163/SUM(AE159:AE168),#REF!),"")</f>
        <v/>
      </c>
      <c r="CG150" s="331" t="str">
        <f>IF(COUNT(CG129,AF163)=2,ROUND(CG129*AF163/SUM(AF159:AF168),#REF!),"")</f>
        <v/>
      </c>
      <c r="CH150" s="564" t="str">
        <f>IF(CH149="","",CH149)</f>
        <v>太陽光（全量）</v>
      </c>
      <c r="CI150" s="564"/>
      <c r="CJ150" s="564"/>
      <c r="CK150" s="564"/>
      <c r="CL150" s="564"/>
      <c r="CM150" s="564"/>
      <c r="CN150" s="564"/>
      <c r="CO150" s="564"/>
      <c r="CP150" s="564"/>
      <c r="CQ150" s="564"/>
    </row>
    <row r="151" spans="3:97" s="243" customFormat="1" ht="13.5" customHeight="1">
      <c r="C151" s="604" t="e">
        <f>DATE(#REF!+9,1,1)</f>
        <v>#REF!</v>
      </c>
      <c r="D151" s="605"/>
      <c r="E151" s="613" t="s">
        <v>275</v>
      </c>
      <c r="F151" s="614"/>
      <c r="G151" s="615"/>
      <c r="H151" s="256"/>
      <c r="I151" s="256"/>
      <c r="J151" s="256"/>
      <c r="K151" s="256"/>
      <c r="L151" s="256"/>
      <c r="M151" s="256"/>
      <c r="N151" s="256"/>
      <c r="O151" s="256"/>
      <c r="P151" s="256"/>
      <c r="Q151" s="256"/>
      <c r="R151" s="256"/>
      <c r="S151" s="256"/>
      <c r="T151" s="255"/>
      <c r="U151" s="613" t="s">
        <v>210</v>
      </c>
      <c r="V151" s="614"/>
      <c r="W151" s="614"/>
      <c r="X151" s="615"/>
      <c r="Y151" s="616" t="str">
        <f>IF(COUNT(S151)=0,"",ROUND(S151,#REF!))</f>
        <v/>
      </c>
      <c r="Z151" s="617"/>
      <c r="AA151" s="257"/>
      <c r="AB151" s="257"/>
      <c r="AC151" s="257"/>
      <c r="AD151" s="604" t="e">
        <f>DATE(#REF!+9,1,1)</f>
        <v>#REF!</v>
      </c>
      <c r="AE151" s="605"/>
      <c r="AF151" s="613" t="s">
        <v>198</v>
      </c>
      <c r="AG151" s="614"/>
      <c r="AH151" s="615"/>
      <c r="AI151" s="258" t="str">
        <f>IF(COUNT(S149,H151)&lt;&gt;2,"",ROUND(MIN(S149,H151)*H128,#REF!))</f>
        <v/>
      </c>
      <c r="AJ151" s="258" t="str">
        <f>IF(COUNT(H151,I151)&lt;&gt;2,"",ROUND(MIN(H151,I151)*I128,#REF!))</f>
        <v/>
      </c>
      <c r="AK151" s="258" t="str">
        <f>IF(COUNT(I151,J151)&lt;&gt;2,"",ROUND(MIN(I151,J151)*J128,#REF!))</f>
        <v/>
      </c>
      <c r="AL151" s="258" t="str">
        <f>IF(COUNT(J151,K151)&lt;&gt;2,"",ROUND(MIN(J151,K151)*K128,#REF!))</f>
        <v/>
      </c>
      <c r="AM151" s="258" t="str">
        <f>IF(COUNT(K151,L151)&lt;&gt;2,"",ROUND(MIN(K151,L151)*L128,#REF!))</f>
        <v/>
      </c>
      <c r="AN151" s="258" t="str">
        <f>IF(COUNT(L151,M151)&lt;&gt;2,"",ROUND(MIN(L151,M151)*M128,#REF!))</f>
        <v/>
      </c>
      <c r="AO151" s="258" t="str">
        <f>IF(COUNT(M151,N151)&lt;&gt;2,"",ROUND(MIN(M151,N151)*N128,#REF!))</f>
        <v/>
      </c>
      <c r="AP151" s="258" t="str">
        <f>IF(COUNT(N151,O151)&lt;&gt;2,"",ROUND(MIN(N151,O151)*O128,#REF!))</f>
        <v/>
      </c>
      <c r="AQ151" s="258" t="str">
        <f>IF(COUNT(O151,P151)&lt;&gt;2,"",ROUND(MIN(O151,P151)*P128,#REF!))</f>
        <v/>
      </c>
      <c r="AR151" s="258" t="str">
        <f>IF(COUNT(P151,Q151)&lt;&gt;2,"",ROUND(MIN(P151,Q151)*Q128,#REF!))</f>
        <v/>
      </c>
      <c r="AS151" s="258" t="str">
        <f>IF(COUNT(Q151,R151)&lt;&gt;2,"",ROUND(MIN(Q151,R151)*R128,#REF!))</f>
        <v/>
      </c>
      <c r="AT151" s="258" t="str">
        <f>IF(COUNT(R151,S151)&lt;&gt;2,"",ROUND(MIN(R151,S151)*S128,#REF!))</f>
        <v/>
      </c>
      <c r="AU151" s="255"/>
      <c r="AX151" s="569"/>
      <c r="AY151" s="569"/>
      <c r="AZ151" s="589"/>
      <c r="BA151" s="590"/>
      <c r="BB151" s="590"/>
      <c r="BC151" s="590"/>
      <c r="BD151" s="589"/>
      <c r="BE151" s="585" t="e">
        <f>IF(#REF!="発電事業者","月間送電電力量（GWh）","月間受電電力量（GWh）")</f>
        <v>#REF!</v>
      </c>
      <c r="BF151" s="586"/>
      <c r="BG151" s="331" t="str">
        <f>IF(COUNT(BG130,L163)=2,ROUND(BG130*L163/SUM(L159:L168),#REF!),"")</f>
        <v/>
      </c>
      <c r="BH151" s="331" t="str">
        <f>IF(COUNT(BH130,M163)=2,ROUND(BH130*M163/SUM(M159:M168),#REF!),"")</f>
        <v/>
      </c>
      <c r="BI151" s="331" t="str">
        <f>IF(COUNT(BI130,N163)=2,ROUND(BI130*N163/SUM(N159:N168),#REF!),"")</f>
        <v/>
      </c>
      <c r="BJ151" s="331" t="str">
        <f>IF(COUNT(BJ130,O163)=2,ROUND(BJ130*O163/SUM(O159:O168),#REF!),"")</f>
        <v/>
      </c>
      <c r="BK151" s="331" t="str">
        <f>IF(COUNT(BK130,P163)=2,ROUND(BK130*P163/SUM(P159:P168),#REF!),"")</f>
        <v/>
      </c>
      <c r="BL151" s="331" t="str">
        <f>IF(COUNT(BL130,Q163)=2,ROUND(BL130*Q163/SUM(Q159:Q168),#REF!),"")</f>
        <v/>
      </c>
      <c r="BM151" s="331" t="str">
        <f>IF(COUNT(BM130,R163)=2,ROUND(BM130*R163/SUM(R159:R168),#REF!),"")</f>
        <v/>
      </c>
      <c r="BN151" s="331" t="str">
        <f>IF(COUNT(BN130,S163)=2,ROUND(BN130*S163/SUM(S159:S168),#REF!),"")</f>
        <v/>
      </c>
      <c r="BO151" s="331" t="str">
        <f>IF(COUNT(BO130,T163)=2,ROUND(BO130*T163/SUM(T159:T168),#REF!),"")</f>
        <v/>
      </c>
      <c r="BP151" s="331" t="str">
        <f>IF(COUNT(BP130,U163)=2,ROUND(BP130*U163/SUM(U159:U168),#REF!),"")</f>
        <v/>
      </c>
      <c r="BQ151" s="331" t="str">
        <f>IF(COUNT(BQ130,V163)=2,ROUND(BQ130*V163/SUM(V159:V168),#REF!),"")</f>
        <v/>
      </c>
      <c r="BR151" s="331" t="str">
        <f>IF(COUNT(BR130,W163)=2,ROUND(BR130*W163/SUM(W159:W168),#REF!),"")</f>
        <v/>
      </c>
      <c r="BS151" s="569" t="e">
        <f>IF(#REF!="発電事業者","年間送電電力量（GWh）","年間受電電力量（GWh）")</f>
        <v>#REF!</v>
      </c>
      <c r="BT151" s="569"/>
      <c r="BU151" s="569"/>
      <c r="BV151" s="333" t="s">
        <v>25</v>
      </c>
      <c r="BW151" s="582"/>
      <c r="BX151" s="582"/>
      <c r="BY151" s="331" t="str">
        <f>IF(COUNT(BY130,X163)=2,ROUND(BY130*X163/SUM(X159:X168),#REF!),"")</f>
        <v/>
      </c>
      <c r="BZ151" s="331" t="str">
        <f>IF(COUNT(BZ130,Y163)=2,ROUND(BZ130*Y163/SUM(Y159:Y168),#REF!),"")</f>
        <v/>
      </c>
      <c r="CA151" s="331" t="str">
        <f>IF(COUNT(CA130,Z163)=2,ROUND(CA130*Z163/SUM(Z159:Z168),#REF!),"")</f>
        <v/>
      </c>
      <c r="CB151" s="331" t="str">
        <f>IF(COUNT(CB130,AA163)=2,ROUND(CB130*AA163/SUM(AA159:AA168),#REF!),"")</f>
        <v/>
      </c>
      <c r="CC151" s="331" t="str">
        <f>IF(COUNT(CC130,AB163)=2,ROUND(CC130*AB163/SUM(AB159:AB168),#REF!),"")</f>
        <v/>
      </c>
      <c r="CD151" s="331" t="str">
        <f>IF(COUNT(CD130,AC163)=2,ROUND(CD130*AC163/SUM(AC159:AC168),#REF!),"")</f>
        <v/>
      </c>
      <c r="CE151" s="331" t="str">
        <f>IF(COUNT(CE130,AD163)=2,ROUND(CE130*AD163/SUM(AD159:AD168),#REF!),"")</f>
        <v/>
      </c>
      <c r="CF151" s="331" t="str">
        <f>IF(COUNT(CF130,AE163)=2,ROUND(CF130*AE163/SUM(AE159:AE168),#REF!),"")</f>
        <v/>
      </c>
      <c r="CG151" s="331" t="str">
        <f>IF(COUNT(CG130,AF163)=2,ROUND(CG130*AF163/SUM(AF159:AF168),#REF!),"")</f>
        <v/>
      </c>
      <c r="CH151" s="565" t="str">
        <f>IF(COUNTA(AG163)=0,"",AG163)</f>
        <v/>
      </c>
      <c r="CI151" s="565"/>
      <c r="CJ151" s="565"/>
      <c r="CK151" s="565"/>
      <c r="CL151" s="565"/>
      <c r="CM151" s="565"/>
      <c r="CN151" s="565"/>
      <c r="CO151" s="565"/>
      <c r="CP151" s="565"/>
      <c r="CQ151" s="565"/>
    </row>
    <row r="152" spans="3:97" s="243" customFormat="1" ht="13.5" customHeight="1">
      <c r="C152" s="606"/>
      <c r="D152" s="607"/>
      <c r="E152" s="608" t="s">
        <v>212</v>
      </c>
      <c r="F152" s="609"/>
      <c r="G152" s="610"/>
      <c r="H152" s="261"/>
      <c r="I152" s="261"/>
      <c r="J152" s="261"/>
      <c r="K152" s="261"/>
      <c r="L152" s="261"/>
      <c r="M152" s="261"/>
      <c r="N152" s="261"/>
      <c r="O152" s="261"/>
      <c r="P152" s="261"/>
      <c r="Q152" s="261"/>
      <c r="R152" s="261"/>
      <c r="S152" s="261"/>
      <c r="T152" s="262" t="str">
        <f>IF(COUNT(H152:S152)=0,"",SUMPRODUCT(ROUND(H152:S152,#REF!)))</f>
        <v/>
      </c>
      <c r="U152" s="608" t="s">
        <v>211</v>
      </c>
      <c r="V152" s="609"/>
      <c r="W152" s="609"/>
      <c r="X152" s="610"/>
      <c r="Y152" s="611" t="str">
        <f>IF(COUNT(T152)=0,"",T152)</f>
        <v/>
      </c>
      <c r="Z152" s="612"/>
      <c r="AA152" s="257"/>
      <c r="AB152" s="257"/>
      <c r="AC152" s="257"/>
      <c r="AD152" s="606"/>
      <c r="AE152" s="607"/>
      <c r="AF152" s="608" t="s">
        <v>199</v>
      </c>
      <c r="AG152" s="609"/>
      <c r="AH152" s="610"/>
      <c r="AI152" s="264" t="str">
        <f t="shared" ref="AI152:AS152" si="30">IF(COUNT(H151:H152)=0,"",ROUND(H152/(H151*24*AI128/1000),3))</f>
        <v/>
      </c>
      <c r="AJ152" s="264" t="str">
        <f t="shared" si="30"/>
        <v/>
      </c>
      <c r="AK152" s="264" t="str">
        <f t="shared" si="30"/>
        <v/>
      </c>
      <c r="AL152" s="264" t="str">
        <f t="shared" si="30"/>
        <v/>
      </c>
      <c r="AM152" s="264" t="str">
        <f t="shared" si="30"/>
        <v/>
      </c>
      <c r="AN152" s="264" t="str">
        <f t="shared" si="30"/>
        <v/>
      </c>
      <c r="AO152" s="264" t="str">
        <f t="shared" si="30"/>
        <v/>
      </c>
      <c r="AP152" s="264" t="str">
        <f t="shared" si="30"/>
        <v/>
      </c>
      <c r="AQ152" s="264" t="str">
        <f t="shared" si="30"/>
        <v/>
      </c>
      <c r="AR152" s="264" t="str">
        <f t="shared" si="30"/>
        <v/>
      </c>
      <c r="AS152" s="264" t="str">
        <f t="shared" si="30"/>
        <v/>
      </c>
      <c r="AT152" s="264" t="str">
        <f>IF(COUNT(S151:S152)=0,"",ROUND(S152/(S151*24*AT128/1000),3))</f>
        <v/>
      </c>
      <c r="AU152" s="265" t="str">
        <f>IF(COUNT(AI152:AT152)=0,"",AVERAGE(AI152:AT152))</f>
        <v/>
      </c>
      <c r="AX152" s="569" t="str">
        <f>IF(C164="","",C164)</f>
        <v/>
      </c>
      <c r="AY152" s="569"/>
      <c r="AZ152" s="587" t="str">
        <f>IF(E164="","",E164)</f>
        <v/>
      </c>
      <c r="BA152" s="590" t="str">
        <f ca="1">IF(F164="","",F164)</f>
        <v/>
      </c>
      <c r="BB152" s="590"/>
      <c r="BC152" s="590"/>
      <c r="BD152" s="587" t="str">
        <f>IF(I164="","",I164)</f>
        <v/>
      </c>
      <c r="BE152" s="578" t="e">
        <f>IF(#REF!="発電事業者","送電電力（MW）","受電電力（MW）")</f>
        <v>#REF!</v>
      </c>
      <c r="BF152" s="579"/>
      <c r="BG152" s="331" t="str">
        <f>IF(COUNT(BG128,L164)=2,ROUND(BG128*L164/SUM(L159:L168),#REF!),"")</f>
        <v/>
      </c>
      <c r="BH152" s="331" t="str">
        <f>IF(COUNT(BH128,M164)=2,ROUND(BH128*M164/SUM(M159:M168),#REF!),"")</f>
        <v/>
      </c>
      <c r="BI152" s="331" t="str">
        <f>IF(COUNT(BI128,N164)=2,ROUND(BI128*N164/SUM(N159:N168),#REF!),"")</f>
        <v/>
      </c>
      <c r="BJ152" s="331" t="str">
        <f>IF(COUNT(BJ128,O164)=2,ROUND(BJ128*O164/SUM(O159:O168),#REF!),"")</f>
        <v/>
      </c>
      <c r="BK152" s="331" t="str">
        <f>IF(COUNT(BK128,P164)=2,ROUND(BK128*P164/SUM(P159:P168),#REF!),"")</f>
        <v/>
      </c>
      <c r="BL152" s="331" t="str">
        <f>IF(COUNT(BL128,Q164)=2,ROUND(BL128*Q164/SUM(Q159:Q168),#REF!),"")</f>
        <v/>
      </c>
      <c r="BM152" s="331" t="str">
        <f>IF(COUNT(BM128,R164)=2,ROUND(BM128*R164/SUM(R159:R168),#REF!),"")</f>
        <v/>
      </c>
      <c r="BN152" s="331" t="str">
        <f>IF(COUNT(BN128,S164)=2,ROUND(BN128*S164/SUM(S159:S168),#REF!),"")</f>
        <v/>
      </c>
      <c r="BO152" s="331" t="str">
        <f>IF(COUNT(BO128,T164)=2,ROUND(BO128*T164/SUM(T159:T168),#REF!),"")</f>
        <v/>
      </c>
      <c r="BP152" s="331" t="str">
        <f>IF(COUNT(BP128,U164)=2,ROUND(BP128*U164/SUM(U159:U168),#REF!),"")</f>
        <v/>
      </c>
      <c r="BQ152" s="331" t="str">
        <f>IF(COUNT(BQ128,V164)=2,ROUND(BQ128*V164/SUM(V159:V168),#REF!),"")</f>
        <v/>
      </c>
      <c r="BR152" s="331" t="str">
        <f>IF(COUNT(BR128,W164)=2,ROUND(BR128*W164/SUM(W159:W168),#REF!),"")</f>
        <v/>
      </c>
      <c r="BS152" s="569" t="e">
        <f>IF(#REF!="発電事業者","送電電力（MW）","受電電力（MW）")</f>
        <v>#REF!</v>
      </c>
      <c r="BT152" s="569"/>
      <c r="BU152" s="569"/>
      <c r="BV152" s="333" t="s">
        <v>171</v>
      </c>
      <c r="BW152" s="580"/>
      <c r="BX152" s="580"/>
      <c r="BY152" s="331" t="str">
        <f>IF(COUNT(BY128,X164)=2,ROUND(BY128*X164/SUM(X159:X168),#REF!),"")</f>
        <v/>
      </c>
      <c r="BZ152" s="331" t="str">
        <f>IF(COUNT(BZ128,Y164)=2,ROUND(BZ128*Y164/SUM(Y159:Y168),#REF!),"")</f>
        <v/>
      </c>
      <c r="CA152" s="331" t="str">
        <f>IF(COUNT(CA128,Z164)=2,ROUND(CA128*Z164/SUM(Z159:Z168),#REF!),"")</f>
        <v/>
      </c>
      <c r="CB152" s="331" t="str">
        <f>IF(COUNT(CB128,AA164)=2,ROUND(CB128*AA164/SUM(AA159:AA168),#REF!),"")</f>
        <v/>
      </c>
      <c r="CC152" s="331" t="str">
        <f>IF(COUNT(CC128,AB164)=2,ROUND(CC128*AB164/SUM(AB159:AB168),#REF!),"")</f>
        <v/>
      </c>
      <c r="CD152" s="331" t="str">
        <f>IF(COUNT(CD128,AC164)=2,ROUND(CD128*AC164/SUM(AC159:AC168),#REF!),"")</f>
        <v/>
      </c>
      <c r="CE152" s="331" t="str">
        <f>IF(COUNT(CE128,AD164)=2,ROUND(CE128*AD164/SUM(AD159:AD168),#REF!),"")</f>
        <v/>
      </c>
      <c r="CF152" s="331" t="str">
        <f>IF(COUNT(CF128,AE164)=2,ROUND(CF128*AE164/SUM(AE159:AE168),#REF!),"")</f>
        <v/>
      </c>
      <c r="CG152" s="331" t="str">
        <f>IF(COUNT(CG128,AF164)=2,ROUND(CG128*AF164/SUM(AF159:AF168),#REF!),"")</f>
        <v/>
      </c>
      <c r="CH152" s="563" t="s">
        <v>214</v>
      </c>
      <c r="CI152" s="563"/>
      <c r="CJ152" s="563"/>
      <c r="CK152" s="563"/>
      <c r="CL152" s="563"/>
      <c r="CM152" s="563"/>
      <c r="CN152" s="563"/>
      <c r="CO152" s="563"/>
      <c r="CP152" s="563"/>
      <c r="CQ152" s="563"/>
    </row>
    <row r="153" spans="3:97" s="243" customFormat="1" ht="13.5" customHeight="1">
      <c r="C153" s="273"/>
      <c r="D153" s="273"/>
      <c r="E153" s="245"/>
      <c r="F153" s="245"/>
      <c r="G153" s="245"/>
      <c r="H153" s="257"/>
      <c r="I153" s="257"/>
      <c r="J153" s="257"/>
      <c r="K153" s="257"/>
      <c r="L153" s="257"/>
      <c r="M153" s="257"/>
      <c r="N153" s="257"/>
      <c r="O153" s="257"/>
      <c r="P153" s="257"/>
      <c r="Q153" s="257"/>
      <c r="R153" s="257"/>
      <c r="S153" s="257"/>
      <c r="T153" s="257"/>
      <c r="U153" s="245"/>
      <c r="V153" s="245"/>
      <c r="W153" s="245"/>
      <c r="X153" s="245"/>
      <c r="Y153" s="274"/>
      <c r="Z153" s="274"/>
      <c r="AA153" s="257"/>
      <c r="AB153" s="257"/>
      <c r="AC153" s="257"/>
      <c r="AD153" s="273"/>
      <c r="AE153" s="273"/>
      <c r="AF153" s="245"/>
      <c r="AG153" s="245"/>
      <c r="AH153" s="245"/>
      <c r="AI153" s="271"/>
      <c r="AJ153" s="271"/>
      <c r="AK153" s="271"/>
      <c r="AL153" s="271"/>
      <c r="AM153" s="271"/>
      <c r="AN153" s="271"/>
      <c r="AO153" s="271"/>
      <c r="AP153" s="271"/>
      <c r="AQ153" s="271"/>
      <c r="AR153" s="271"/>
      <c r="AS153" s="271"/>
      <c r="AT153" s="271"/>
      <c r="AU153" s="272"/>
      <c r="AV153" s="275"/>
      <c r="AX153" s="569"/>
      <c r="AY153" s="569"/>
      <c r="AZ153" s="588"/>
      <c r="BA153" s="590"/>
      <c r="BB153" s="590"/>
      <c r="BC153" s="590"/>
      <c r="BD153" s="588"/>
      <c r="BE153" s="583"/>
      <c r="BF153" s="584"/>
      <c r="BG153" s="259"/>
      <c r="BH153" s="259"/>
      <c r="BI153" s="259"/>
      <c r="BJ153" s="259"/>
      <c r="BK153" s="259"/>
      <c r="BL153" s="259"/>
      <c r="BM153" s="259"/>
      <c r="BN153" s="259"/>
      <c r="BO153" s="259"/>
      <c r="BP153" s="259"/>
      <c r="BQ153" s="259"/>
      <c r="BR153" s="259"/>
      <c r="BS153" s="569"/>
      <c r="BT153" s="569"/>
      <c r="BU153" s="569"/>
      <c r="BV153" s="333" t="s">
        <v>172</v>
      </c>
      <c r="BW153" s="581"/>
      <c r="BX153" s="581"/>
      <c r="BY153" s="331" t="str">
        <f>IF(COUNT(BY129,X164)=2,ROUND(BY129*X164/SUM(X159:X168),#REF!),"")</f>
        <v/>
      </c>
      <c r="BZ153" s="331" t="str">
        <f>IF(COUNT(BZ129,Y164)=2,ROUND(BZ129*Y164/SUM(Y159:Y168),#REF!),"")</f>
        <v/>
      </c>
      <c r="CA153" s="331" t="str">
        <f>IF(COUNT(CA129,Z164)=2,ROUND(CA129*Z164/SUM(Z159:Z168),#REF!),"")</f>
        <v/>
      </c>
      <c r="CB153" s="331" t="str">
        <f>IF(COUNT(CB129,AA164)=2,ROUND(CB129*AA164/SUM(AA159:AA168),#REF!),"")</f>
        <v/>
      </c>
      <c r="CC153" s="331" t="str">
        <f>IF(COUNT(CC129,AB164)=2,ROUND(CC129*AB164/SUM(AB159:AB168),#REF!),"")</f>
        <v/>
      </c>
      <c r="CD153" s="331" t="str">
        <f>IF(COUNT(CD129,AC164)=2,ROUND(CD129*AC164/SUM(AC159:AC168),#REF!),"")</f>
        <v/>
      </c>
      <c r="CE153" s="331" t="str">
        <f>IF(COUNT(CE129,AD164)=2,ROUND(CE129*AD164/SUM(AD159:AD168),#REF!),"")</f>
        <v/>
      </c>
      <c r="CF153" s="331" t="str">
        <f>IF(COUNT(CF129,AE164)=2,ROUND(CF129*AE164/SUM(AE159:AE168),#REF!),"")</f>
        <v/>
      </c>
      <c r="CG153" s="331" t="str">
        <f>IF(COUNT(CG129,AF164)=2,ROUND(CG129*AF164/SUM(AF159:AF168),#REF!),"")</f>
        <v/>
      </c>
      <c r="CH153" s="564" t="str">
        <f>IF(CH152="","",CH152)</f>
        <v>太陽光（全量）</v>
      </c>
      <c r="CI153" s="564"/>
      <c r="CJ153" s="564"/>
      <c r="CK153" s="564"/>
      <c r="CL153" s="564"/>
      <c r="CM153" s="564"/>
      <c r="CN153" s="564"/>
      <c r="CO153" s="564"/>
      <c r="CP153" s="564"/>
      <c r="CQ153" s="564"/>
      <c r="CR153" s="271"/>
      <c r="CS153" s="271"/>
    </row>
    <row r="154" spans="3:97" s="243" customFormat="1" ht="13.5" customHeight="1">
      <c r="I154" s="257"/>
      <c r="J154" s="257"/>
      <c r="K154" s="257"/>
      <c r="L154" s="257"/>
      <c r="M154" s="257"/>
      <c r="N154" s="257"/>
      <c r="O154" s="257"/>
      <c r="P154" s="257"/>
      <c r="Q154" s="257"/>
      <c r="R154" s="257"/>
      <c r="S154" s="257"/>
      <c r="T154" s="257"/>
      <c r="U154" s="245"/>
      <c r="V154" s="245"/>
      <c r="W154" s="245"/>
      <c r="X154" s="245"/>
      <c r="Y154" s="274"/>
      <c r="Z154" s="274"/>
      <c r="AA154" s="257"/>
      <c r="AB154" s="257"/>
      <c r="AC154" s="257"/>
      <c r="AD154" s="273"/>
      <c r="AE154" s="273"/>
      <c r="AF154" s="245"/>
      <c r="AG154" s="245"/>
      <c r="AH154" s="245"/>
      <c r="AI154" s="271"/>
      <c r="AJ154" s="271"/>
      <c r="AK154" s="271"/>
      <c r="AL154" s="271"/>
      <c r="AM154" s="271"/>
      <c r="AN154" s="271"/>
      <c r="AO154" s="271"/>
      <c r="AP154" s="271"/>
      <c r="AQ154" s="271"/>
      <c r="AR154" s="271"/>
      <c r="AS154" s="271"/>
      <c r="AT154" s="271"/>
      <c r="AU154" s="272"/>
      <c r="AV154" s="257"/>
      <c r="AX154" s="569"/>
      <c r="AY154" s="569"/>
      <c r="AZ154" s="589"/>
      <c r="BA154" s="590"/>
      <c r="BB154" s="590"/>
      <c r="BC154" s="590"/>
      <c r="BD154" s="589"/>
      <c r="BE154" s="585" t="e">
        <f>IF(#REF!="発電事業者","月間送電電力量（GWh）","月間受電電力量（GWh）")</f>
        <v>#REF!</v>
      </c>
      <c r="BF154" s="586"/>
      <c r="BG154" s="331" t="str">
        <f>IF(COUNT(BG130,L164)=2,ROUND(BG130*L164/SUM(L159:L168),#REF!),"")</f>
        <v/>
      </c>
      <c r="BH154" s="331" t="str">
        <f>IF(COUNT(BH130,M164)=2,ROUND(BH130*M164/SUM(M159:M168),#REF!),"")</f>
        <v/>
      </c>
      <c r="BI154" s="331" t="str">
        <f>IF(COUNT(BI130,N164)=2,ROUND(BI130*N164/SUM(N159:N168),#REF!),"")</f>
        <v/>
      </c>
      <c r="BJ154" s="331" t="str">
        <f>IF(COUNT(BJ130,O164)=2,ROUND(BJ130*O164/SUM(O159:O168),#REF!),"")</f>
        <v/>
      </c>
      <c r="BK154" s="331" t="str">
        <f>IF(COUNT(BK130,P164)=2,ROUND(BK130*P164/SUM(P159:P168),#REF!),"")</f>
        <v/>
      </c>
      <c r="BL154" s="331" t="str">
        <f>IF(COUNT(BL130,Q164)=2,ROUND(BL130*Q164/SUM(Q159:Q168),#REF!),"")</f>
        <v/>
      </c>
      <c r="BM154" s="331" t="str">
        <f>IF(COUNT(BM130,R164)=2,ROUND(BM130*R164/SUM(R159:R168),#REF!),"")</f>
        <v/>
      </c>
      <c r="BN154" s="331" t="str">
        <f>IF(COUNT(BN130,S164)=2,ROUND(BN130*S164/SUM(S159:S168),#REF!),"")</f>
        <v/>
      </c>
      <c r="BO154" s="331" t="str">
        <f>IF(COUNT(BO130,T164)=2,ROUND(BO130*T164/SUM(T159:T168),#REF!),"")</f>
        <v/>
      </c>
      <c r="BP154" s="331" t="str">
        <f>IF(COUNT(BP130,U164)=2,ROUND(BP130*U164/SUM(U159:U168),#REF!),"")</f>
        <v/>
      </c>
      <c r="BQ154" s="331" t="str">
        <f>IF(COUNT(BQ130,V164)=2,ROUND(BQ130*V164/SUM(V159:V168),#REF!),"")</f>
        <v/>
      </c>
      <c r="BR154" s="331" t="str">
        <f>IF(COUNT(BR130,W164)=2,ROUND(BR130*W164/SUM(W159:W168),#REF!),"")</f>
        <v/>
      </c>
      <c r="BS154" s="569" t="e">
        <f>IF(#REF!="発電事業者","年間送電電力量（GWh）","年間受電電力量（GWh）")</f>
        <v>#REF!</v>
      </c>
      <c r="BT154" s="569"/>
      <c r="BU154" s="569"/>
      <c r="BV154" s="333" t="s">
        <v>25</v>
      </c>
      <c r="BW154" s="582"/>
      <c r="BX154" s="582"/>
      <c r="BY154" s="331" t="str">
        <f>IF(COUNT(BY130,X164)=2,ROUND(BY130*X164/SUM(X159:X168),#REF!),"")</f>
        <v/>
      </c>
      <c r="BZ154" s="331" t="str">
        <f>IF(COUNT(BZ130,Y164)=2,ROUND(BZ130*Y164/SUM(Y159:Y168),#REF!),"")</f>
        <v/>
      </c>
      <c r="CA154" s="331" t="str">
        <f>IF(COUNT(CA130,Z164)=2,ROUND(CA130*Z164/SUM(Z159:Z168),#REF!),"")</f>
        <v/>
      </c>
      <c r="CB154" s="331" t="str">
        <f>IF(COUNT(CB130,AA164)=2,ROUND(CB130*AA164/SUM(AA159:AA168),#REF!),"")</f>
        <v/>
      </c>
      <c r="CC154" s="331" t="str">
        <f>IF(COUNT(CC130,AB164)=2,ROUND(CC130*AB164/SUM(AB159:AB168),#REF!),"")</f>
        <v/>
      </c>
      <c r="CD154" s="331" t="str">
        <f>IF(COUNT(CD130,AC164)=2,ROUND(CD130*AC164/SUM(AC159:AC168),#REF!),"")</f>
        <v/>
      </c>
      <c r="CE154" s="331" t="str">
        <f>IF(COUNT(CE130,AD164)=2,ROUND(CE130*AD164/SUM(AD159:AD168),#REF!),"")</f>
        <v/>
      </c>
      <c r="CF154" s="331" t="str">
        <f>IF(COUNT(CF130,AE164)=2,ROUND(CF130*AE164/SUM(AE159:AE168),#REF!),"")</f>
        <v/>
      </c>
      <c r="CG154" s="331" t="str">
        <f>IF(COUNT(CG130,AF164)=2,ROUND(CG130*AF164/SUM(AF159:AF168),#REF!),"")</f>
        <v/>
      </c>
      <c r="CH154" s="565" t="str">
        <f>IF(COUNTA(AG164)=0,"",AG164)</f>
        <v/>
      </c>
      <c r="CI154" s="565"/>
      <c r="CJ154" s="565"/>
      <c r="CK154" s="565"/>
      <c r="CL154" s="565"/>
      <c r="CM154" s="565"/>
      <c r="CN154" s="565"/>
      <c r="CO154" s="565"/>
      <c r="CP154" s="565"/>
      <c r="CQ154" s="565"/>
    </row>
    <row r="155" spans="3:97" s="243" customFormat="1" ht="13.5" customHeight="1">
      <c r="C155" s="273"/>
      <c r="D155" s="273"/>
      <c r="E155" s="245"/>
      <c r="F155" s="245"/>
      <c r="G155" s="245"/>
      <c r="H155" s="257"/>
      <c r="I155" s="257"/>
      <c r="J155" s="257"/>
      <c r="K155" s="257"/>
      <c r="L155" s="257"/>
      <c r="M155" s="257"/>
      <c r="N155" s="257"/>
      <c r="O155" s="257"/>
      <c r="P155" s="257"/>
      <c r="Q155" s="257"/>
      <c r="R155" s="257"/>
      <c r="S155" s="257"/>
      <c r="T155" s="257"/>
      <c r="U155" s="257"/>
      <c r="V155" s="257"/>
      <c r="W155" s="257"/>
      <c r="X155" s="257"/>
      <c r="Y155" s="257"/>
      <c r="Z155" s="257"/>
      <c r="AA155" s="257"/>
      <c r="AB155" s="257"/>
      <c r="AC155" s="257"/>
      <c r="AD155" s="257"/>
      <c r="AE155" s="257"/>
      <c r="AF155" s="257"/>
      <c r="AG155" s="257"/>
      <c r="AH155" s="257"/>
      <c r="AI155" s="257"/>
      <c r="AJ155" s="257"/>
      <c r="AK155" s="257"/>
      <c r="AL155" s="257"/>
      <c r="AM155" s="257"/>
      <c r="AN155" s="257"/>
      <c r="AO155" s="257"/>
      <c r="AP155" s="257"/>
      <c r="AQ155" s="257"/>
      <c r="AR155" s="257"/>
      <c r="AS155" s="257"/>
      <c r="AT155" s="257"/>
      <c r="AU155" s="257"/>
      <c r="AV155" s="275"/>
      <c r="AX155" s="569" t="str">
        <f>IF(C165="","",C165)</f>
        <v/>
      </c>
      <c r="AY155" s="569"/>
      <c r="AZ155" s="587" t="str">
        <f>IF(E165="","",E165)</f>
        <v/>
      </c>
      <c r="BA155" s="590" t="str">
        <f ca="1">IF(F165="","",F165)</f>
        <v/>
      </c>
      <c r="BB155" s="590"/>
      <c r="BC155" s="590"/>
      <c r="BD155" s="587" t="str">
        <f>IF(I165="","",I165)</f>
        <v/>
      </c>
      <c r="BE155" s="578" t="e">
        <f>IF(#REF!="発電事業者","送電電力（MW）","受電電力（MW）")</f>
        <v>#REF!</v>
      </c>
      <c r="BF155" s="579"/>
      <c r="BG155" s="331" t="str">
        <f>IF(COUNT(BG128,L165)=2,ROUND(BG128*L165/SUM(L159:L168),#REF!),"")</f>
        <v/>
      </c>
      <c r="BH155" s="331" t="str">
        <f>IF(COUNT(BH128,M165)=2,ROUND(BH128*M165/SUM(M159:M168),#REF!),"")</f>
        <v/>
      </c>
      <c r="BI155" s="331" t="str">
        <f>IF(COUNT(BI128,N165)=2,ROUND(BI128*N165/SUM(N159:N168),#REF!),"")</f>
        <v/>
      </c>
      <c r="BJ155" s="331" t="str">
        <f>IF(COUNT(BJ128,O165)=2,ROUND(BJ128*O165/SUM(O159:O168),#REF!),"")</f>
        <v/>
      </c>
      <c r="BK155" s="331" t="str">
        <f>IF(COUNT(BK128,P165)=2,ROUND(BK128*P165/SUM(P159:P168),#REF!),"")</f>
        <v/>
      </c>
      <c r="BL155" s="331" t="str">
        <f>IF(COUNT(BL128,Q165)=2,ROUND(BL128*Q165/SUM(Q159:Q168),#REF!),"")</f>
        <v/>
      </c>
      <c r="BM155" s="331" t="str">
        <f>IF(COUNT(BM128,R165)=2,ROUND(BM128*R165/SUM(R159:R168),#REF!),"")</f>
        <v/>
      </c>
      <c r="BN155" s="331" t="str">
        <f>IF(COUNT(BN128,S165)=2,ROUND(BN128*S165/SUM(S159:S168),#REF!),"")</f>
        <v/>
      </c>
      <c r="BO155" s="331" t="str">
        <f>IF(COUNT(BO128,T165)=2,ROUND(BO128*T165/SUM(T159:T168),#REF!),"")</f>
        <v/>
      </c>
      <c r="BP155" s="331" t="str">
        <f>IF(COUNT(BP128,U165)=2,ROUND(BP128*U165/SUM(U159:U168),#REF!),"")</f>
        <v/>
      </c>
      <c r="BQ155" s="331" t="str">
        <f>IF(COUNT(BQ128,V165)=2,ROUND(BQ128*V165/SUM(V159:V168),#REF!),"")</f>
        <v/>
      </c>
      <c r="BR155" s="331" t="str">
        <f>IF(COUNT(BR128,W165)=2,ROUND(BR128*W165/SUM(W159:W168),#REF!),"")</f>
        <v/>
      </c>
      <c r="BS155" s="569" t="e">
        <f>IF(#REF!="発電事業者","送電電力（MW）","受電電力（MW）")</f>
        <v>#REF!</v>
      </c>
      <c r="BT155" s="569"/>
      <c r="BU155" s="569"/>
      <c r="BV155" s="333" t="s">
        <v>171</v>
      </c>
      <c r="BW155" s="580"/>
      <c r="BX155" s="580"/>
      <c r="BY155" s="331" t="str">
        <f>IF(COUNT(BY128,X165)=2,ROUND(BY128*X165/SUM(X159:X168),#REF!),"")</f>
        <v/>
      </c>
      <c r="BZ155" s="331" t="str">
        <f>IF(COUNT(BZ128,Y165)=2,ROUND(BZ128*Y165/SUM(Y159:Y168),#REF!),"")</f>
        <v/>
      </c>
      <c r="CA155" s="331" t="str">
        <f>IF(COUNT(CA128,Z165)=2,ROUND(CA128*Z165/SUM(Z159:Z168),#REF!),"")</f>
        <v/>
      </c>
      <c r="CB155" s="331" t="str">
        <f>IF(COUNT(CB128,AA165)=2,ROUND(CB128*AA165/SUM(AA159:AA168),#REF!),"")</f>
        <v/>
      </c>
      <c r="CC155" s="331" t="str">
        <f>IF(COUNT(CC128,AB165)=2,ROUND(CC128*AB165/SUM(AB159:AB168),#REF!),"")</f>
        <v/>
      </c>
      <c r="CD155" s="331" t="str">
        <f>IF(COUNT(CD128,AC165)=2,ROUND(CD128*AC165/SUM(AC159:AC168),#REF!),"")</f>
        <v/>
      </c>
      <c r="CE155" s="331" t="str">
        <f>IF(COUNT(CE128,AD165)=2,ROUND(CE128*AD165/SUM(AD159:AD168),#REF!),"")</f>
        <v/>
      </c>
      <c r="CF155" s="331" t="str">
        <f>IF(COUNT(CF128,AE165)=2,ROUND(CF128*AE165/SUM(AE159:AE168),#REF!),"")</f>
        <v/>
      </c>
      <c r="CG155" s="331" t="str">
        <f>IF(COUNT(CG128,AF165)=2,ROUND(CG128*AF165/SUM(AF159:AF168),#REF!),"")</f>
        <v/>
      </c>
      <c r="CH155" s="563" t="s">
        <v>214</v>
      </c>
      <c r="CI155" s="563"/>
      <c r="CJ155" s="563"/>
      <c r="CK155" s="563"/>
      <c r="CL155" s="563"/>
      <c r="CM155" s="563"/>
      <c r="CN155" s="563"/>
      <c r="CO155" s="563"/>
      <c r="CP155" s="563"/>
      <c r="CQ155" s="563"/>
    </row>
    <row r="156" spans="3:97" s="243" customFormat="1" ht="13.5" customHeight="1">
      <c r="C156" s="241" t="e">
        <f>IF(#REF!="発電事業者","送電相手先諸元","購入相手先諸元")</f>
        <v>#REF!</v>
      </c>
      <c r="D156" s="236"/>
      <c r="E156" s="236"/>
      <c r="F156" s="242">
        <v>0</v>
      </c>
      <c r="G156" s="237" t="s">
        <v>255</v>
      </c>
      <c r="H156" s="236"/>
      <c r="I156" s="236"/>
      <c r="J156" s="236"/>
      <c r="K156" s="236"/>
      <c r="AV156" s="257"/>
      <c r="AX156" s="569"/>
      <c r="AY156" s="569"/>
      <c r="AZ156" s="588"/>
      <c r="BA156" s="590"/>
      <c r="BB156" s="590"/>
      <c r="BC156" s="590"/>
      <c r="BD156" s="588"/>
      <c r="BE156" s="583"/>
      <c r="BF156" s="584"/>
      <c r="BG156" s="259"/>
      <c r="BH156" s="259"/>
      <c r="BI156" s="259"/>
      <c r="BJ156" s="259"/>
      <c r="BK156" s="259"/>
      <c r="BL156" s="259"/>
      <c r="BM156" s="259"/>
      <c r="BN156" s="259"/>
      <c r="BO156" s="259"/>
      <c r="BP156" s="259"/>
      <c r="BQ156" s="259"/>
      <c r="BR156" s="259"/>
      <c r="BS156" s="569"/>
      <c r="BT156" s="569"/>
      <c r="BU156" s="569"/>
      <c r="BV156" s="333" t="s">
        <v>172</v>
      </c>
      <c r="BW156" s="581"/>
      <c r="BX156" s="581"/>
      <c r="BY156" s="331" t="str">
        <f>IF(COUNT(BY129,X165)=2,ROUND(BY129*X165/SUM(X159:X168),#REF!),"")</f>
        <v/>
      </c>
      <c r="BZ156" s="331" t="str">
        <f>IF(COUNT(BZ129,Y165)=2,ROUND(BZ129*Y165/SUM(Y159:Y168),#REF!),"")</f>
        <v/>
      </c>
      <c r="CA156" s="331" t="str">
        <f>IF(COUNT(CA129,Z165)=2,ROUND(CA129*Z165/SUM(Z159:Z168),#REF!),"")</f>
        <v/>
      </c>
      <c r="CB156" s="331" t="str">
        <f>IF(COUNT(CB129,AA165)=2,ROUND(CB129*AA165/SUM(AA159:AA168),#REF!),"")</f>
        <v/>
      </c>
      <c r="CC156" s="331" t="str">
        <f>IF(COUNT(CC129,AB165)=2,ROUND(CC129*AB165/SUM(AB159:AB168),#REF!),"")</f>
        <v/>
      </c>
      <c r="CD156" s="331" t="str">
        <f>IF(COUNT(CD129,AC165)=2,ROUND(CD129*AC165/SUM(AC159:AC168),#REF!),"")</f>
        <v/>
      </c>
      <c r="CE156" s="331" t="str">
        <f>IF(COUNT(CE129,AD165)=2,ROUND(CE129*AD165/SUM(AD159:AD168),#REF!),"")</f>
        <v/>
      </c>
      <c r="CF156" s="331" t="str">
        <f>IF(COUNT(CF129,AE165)=2,ROUND(CF129*AE165/SUM(AE159:AE168),#REF!),"")</f>
        <v/>
      </c>
      <c r="CG156" s="331" t="str">
        <f>IF(COUNT(CG129,AF165)=2,ROUND(CG129*AF165/SUM(AF159:AF168),#REF!),"")</f>
        <v/>
      </c>
      <c r="CH156" s="564" t="str">
        <f>IF(CH155="","",CH155)</f>
        <v>太陽光（全量）</v>
      </c>
      <c r="CI156" s="564"/>
      <c r="CJ156" s="564"/>
      <c r="CK156" s="564"/>
      <c r="CL156" s="564"/>
      <c r="CM156" s="564"/>
      <c r="CN156" s="564"/>
      <c r="CO156" s="564"/>
      <c r="CP156" s="564"/>
      <c r="CQ156" s="564"/>
    </row>
    <row r="157" spans="3:97" s="243" customFormat="1" ht="13.5" customHeight="1">
      <c r="C157" s="594" t="s">
        <v>200</v>
      </c>
      <c r="D157" s="594"/>
      <c r="E157" s="594" t="s">
        <v>201</v>
      </c>
      <c r="F157" s="594" t="s">
        <v>202</v>
      </c>
      <c r="G157" s="594"/>
      <c r="H157" s="594"/>
      <c r="I157" s="595" t="s">
        <v>203</v>
      </c>
      <c r="J157" s="597" t="e">
        <f>IF(#REF!="発電事業者","送電先","購入先")</f>
        <v>#REF!</v>
      </c>
      <c r="K157" s="598"/>
      <c r="L157" s="601" t="e">
        <f>DATE(#REF!,1,1)</f>
        <v>#REF!</v>
      </c>
      <c r="M157" s="602"/>
      <c r="N157" s="602"/>
      <c r="O157" s="602"/>
      <c r="P157" s="602"/>
      <c r="Q157" s="602"/>
      <c r="R157" s="602"/>
      <c r="S157" s="602"/>
      <c r="T157" s="602"/>
      <c r="U157" s="602"/>
      <c r="V157" s="602"/>
      <c r="W157" s="603"/>
      <c r="X157" s="592" t="e">
        <f>DATE(#REF!+1,1,1)</f>
        <v>#REF!</v>
      </c>
      <c r="Y157" s="592" t="e">
        <f>DATE(#REF!+2,1,1)</f>
        <v>#REF!</v>
      </c>
      <c r="Z157" s="592" t="e">
        <f>DATE(#REF!+3,1,1)</f>
        <v>#REF!</v>
      </c>
      <c r="AA157" s="592" t="e">
        <f>DATE(#REF!+4,1,1)</f>
        <v>#REF!</v>
      </c>
      <c r="AB157" s="592" t="e">
        <f>DATE(#REF!+5,1,1)</f>
        <v>#REF!</v>
      </c>
      <c r="AC157" s="592" t="e">
        <f>DATE(#REF!+6,1,1)</f>
        <v>#REF!</v>
      </c>
      <c r="AD157" s="592" t="e">
        <f>DATE(#REF!+7,1,1)</f>
        <v>#REF!</v>
      </c>
      <c r="AE157" s="592" t="e">
        <f>DATE(#REF!+8,1,1)</f>
        <v>#REF!</v>
      </c>
      <c r="AF157" s="592" t="e">
        <f>DATE(#REF!+9,1,1)</f>
        <v>#REF!</v>
      </c>
      <c r="AG157" s="594" t="s">
        <v>253</v>
      </c>
      <c r="AH157" s="594"/>
      <c r="AI157" s="594"/>
      <c r="AJ157" s="594"/>
      <c r="AK157" s="594"/>
      <c r="AL157" s="594"/>
      <c r="AM157" s="594"/>
      <c r="AN157" s="594"/>
      <c r="AO157" s="594"/>
      <c r="AP157" s="594"/>
      <c r="AV157" s="275"/>
      <c r="AX157" s="569"/>
      <c r="AY157" s="569"/>
      <c r="AZ157" s="589"/>
      <c r="BA157" s="590"/>
      <c r="BB157" s="590"/>
      <c r="BC157" s="590"/>
      <c r="BD157" s="589"/>
      <c r="BE157" s="585" t="e">
        <f>IF(#REF!="発電事業者","月間送電電力量（GWh）","月間受電電力量（GWh）")</f>
        <v>#REF!</v>
      </c>
      <c r="BF157" s="586"/>
      <c r="BG157" s="331" t="str">
        <f>IF(COUNT(BG130,L165)=2,ROUND(BG130*L165/SUM(L159:L168),#REF!),"")</f>
        <v/>
      </c>
      <c r="BH157" s="331" t="str">
        <f>IF(COUNT(BH130,M165)=2,ROUND(BH130*M165/SUM(M159:M168),#REF!),"")</f>
        <v/>
      </c>
      <c r="BI157" s="331" t="str">
        <f>IF(COUNT(BI130,N165)=2,ROUND(BI130*N165/SUM(N159:N168),#REF!),"")</f>
        <v/>
      </c>
      <c r="BJ157" s="331" t="str">
        <f>IF(COUNT(BJ130,O165)=2,ROUND(BJ130*O165/SUM(O159:O168),#REF!),"")</f>
        <v/>
      </c>
      <c r="BK157" s="331" t="str">
        <f>IF(COUNT(BK130,P165)=2,ROUND(BK130*P165/SUM(P159:P168),#REF!),"")</f>
        <v/>
      </c>
      <c r="BL157" s="331" t="str">
        <f>IF(COUNT(BL130,Q165)=2,ROUND(BL130*Q165/SUM(Q159:Q168),#REF!),"")</f>
        <v/>
      </c>
      <c r="BM157" s="331" t="str">
        <f>IF(COUNT(BM130,R165)=2,ROUND(BM130*R165/SUM(R159:R168),#REF!),"")</f>
        <v/>
      </c>
      <c r="BN157" s="331" t="str">
        <f>IF(COUNT(BN130,S165)=2,ROUND(BN130*S165/SUM(S159:S168),#REF!),"")</f>
        <v/>
      </c>
      <c r="BO157" s="331" t="str">
        <f>IF(COUNT(BO130,T165)=2,ROUND(BO130*T165/SUM(T159:T168),#REF!),"")</f>
        <v/>
      </c>
      <c r="BP157" s="331" t="str">
        <f>IF(COUNT(BP130,U165)=2,ROUND(BP130*U165/SUM(U159:U168),#REF!),"")</f>
        <v/>
      </c>
      <c r="BQ157" s="331" t="str">
        <f>IF(COUNT(BQ130,V165)=2,ROUND(BQ130*V165/SUM(V159:V168),#REF!),"")</f>
        <v/>
      </c>
      <c r="BR157" s="331" t="str">
        <f>IF(COUNT(BR130,W165)=2,ROUND(BR130*W165/SUM(W159:W168),#REF!),"")</f>
        <v/>
      </c>
      <c r="BS157" s="569" t="e">
        <f>IF(#REF!="発電事業者","年間送電電力量（GWh）","年間受電電力量（GWh）")</f>
        <v>#REF!</v>
      </c>
      <c r="BT157" s="569"/>
      <c r="BU157" s="569"/>
      <c r="BV157" s="333" t="s">
        <v>25</v>
      </c>
      <c r="BW157" s="582"/>
      <c r="BX157" s="582"/>
      <c r="BY157" s="331" t="str">
        <f>IF(COUNT(BY130,X165)=2,ROUND(BY130*X165/SUM(X159:X168),#REF!),"")</f>
        <v/>
      </c>
      <c r="BZ157" s="331" t="str">
        <f>IF(COUNT(BZ130,Y165)=2,ROUND(BZ130*Y165/SUM(Y159:Y168),#REF!),"")</f>
        <v/>
      </c>
      <c r="CA157" s="331" t="str">
        <f>IF(COUNT(CA130,Z165)=2,ROUND(CA130*Z165/SUM(Z159:Z168),#REF!),"")</f>
        <v/>
      </c>
      <c r="CB157" s="331" t="str">
        <f>IF(COUNT(CB130,AA165)=2,ROUND(CB130*AA165/SUM(AA159:AA168),#REF!),"")</f>
        <v/>
      </c>
      <c r="CC157" s="331" t="str">
        <f>IF(COUNT(CC130,AB165)=2,ROUND(CC130*AB165/SUM(AB159:AB168),#REF!),"")</f>
        <v/>
      </c>
      <c r="CD157" s="331" t="str">
        <f>IF(COUNT(CD130,AC165)=2,ROUND(CD130*AC165/SUM(AC159:AC168),#REF!),"")</f>
        <v/>
      </c>
      <c r="CE157" s="331" t="str">
        <f>IF(COUNT(CE130,AD165)=2,ROUND(CE130*AD165/SUM(AD159:AD168),#REF!),"")</f>
        <v/>
      </c>
      <c r="CF157" s="331" t="str">
        <f>IF(COUNT(CF130,AE165)=2,ROUND(CF130*AE165/SUM(AE159:AE168),#REF!),"")</f>
        <v/>
      </c>
      <c r="CG157" s="331" t="str">
        <f>IF(COUNT(CG130,AF165)=2,ROUND(CG130*AF165/SUM(AF159:AF168),#REF!),"")</f>
        <v/>
      </c>
      <c r="CH157" s="565" t="str">
        <f>IF(COUNTA(AG165)=0,"",AG165)</f>
        <v/>
      </c>
      <c r="CI157" s="565"/>
      <c r="CJ157" s="565"/>
      <c r="CK157" s="565"/>
      <c r="CL157" s="565"/>
      <c r="CM157" s="565"/>
      <c r="CN157" s="565"/>
      <c r="CO157" s="565"/>
      <c r="CP157" s="565"/>
      <c r="CQ157" s="565"/>
    </row>
    <row r="158" spans="3:97" s="243" customFormat="1" ht="13.5" customHeight="1">
      <c r="C158" s="594"/>
      <c r="D158" s="594"/>
      <c r="E158" s="594"/>
      <c r="F158" s="594"/>
      <c r="G158" s="594"/>
      <c r="H158" s="594"/>
      <c r="I158" s="596"/>
      <c r="J158" s="599"/>
      <c r="K158" s="600"/>
      <c r="L158" s="320" t="s">
        <v>194</v>
      </c>
      <c r="M158" s="320" t="s">
        <v>195</v>
      </c>
      <c r="N158" s="320" t="s">
        <v>161</v>
      </c>
      <c r="O158" s="320" t="s">
        <v>162</v>
      </c>
      <c r="P158" s="320" t="s">
        <v>163</v>
      </c>
      <c r="Q158" s="320" t="s">
        <v>164</v>
      </c>
      <c r="R158" s="320" t="s">
        <v>165</v>
      </c>
      <c r="S158" s="320" t="s">
        <v>166</v>
      </c>
      <c r="T158" s="320" t="s">
        <v>167</v>
      </c>
      <c r="U158" s="320" t="s">
        <v>168</v>
      </c>
      <c r="V158" s="320" t="s">
        <v>169</v>
      </c>
      <c r="W158" s="320" t="s">
        <v>170</v>
      </c>
      <c r="X158" s="593">
        <v>43101</v>
      </c>
      <c r="Y158" s="593">
        <v>43466</v>
      </c>
      <c r="Z158" s="593">
        <v>43831</v>
      </c>
      <c r="AA158" s="593">
        <v>44197</v>
      </c>
      <c r="AB158" s="593">
        <v>44562</v>
      </c>
      <c r="AC158" s="593">
        <v>44927</v>
      </c>
      <c r="AD158" s="593">
        <v>45292</v>
      </c>
      <c r="AE158" s="593">
        <v>45658</v>
      </c>
      <c r="AF158" s="593">
        <v>46023</v>
      </c>
      <c r="AG158" s="594"/>
      <c r="AH158" s="594"/>
      <c r="AI158" s="594"/>
      <c r="AJ158" s="594"/>
      <c r="AK158" s="594"/>
      <c r="AL158" s="594"/>
      <c r="AM158" s="594"/>
      <c r="AN158" s="594"/>
      <c r="AO158" s="594"/>
      <c r="AP158" s="594"/>
      <c r="AV158" s="275"/>
      <c r="AX158" s="569" t="str">
        <f>IF(C166="","",C166)</f>
        <v/>
      </c>
      <c r="AY158" s="569"/>
      <c r="AZ158" s="587" t="str">
        <f>IF(E166="","",E166)</f>
        <v/>
      </c>
      <c r="BA158" s="590" t="str">
        <f ca="1">IF(F166="","",F166)</f>
        <v/>
      </c>
      <c r="BB158" s="590"/>
      <c r="BC158" s="590"/>
      <c r="BD158" s="587" t="str">
        <f>IF(I166="","",I166)</f>
        <v/>
      </c>
      <c r="BE158" s="578" t="e">
        <f>IF(#REF!="発電事業者","送電電力（MW）","受電電力（MW）")</f>
        <v>#REF!</v>
      </c>
      <c r="BF158" s="579"/>
      <c r="BG158" s="331" t="str">
        <f>IF(COUNT(BG128,L166)=2,ROUND(BG128*L166/SUM(L159:L168),#REF!),"")</f>
        <v/>
      </c>
      <c r="BH158" s="331" t="str">
        <f>IF(COUNT(BH128,M166)=2,ROUND(BH128*M166/SUM(M159:M168),#REF!),"")</f>
        <v/>
      </c>
      <c r="BI158" s="331" t="str">
        <f>IF(COUNT(BI128,N166)=2,ROUND(BI128*N166/SUM(N159:N168),#REF!),"")</f>
        <v/>
      </c>
      <c r="BJ158" s="331" t="str">
        <f>IF(COUNT(BJ128,O166)=2,ROUND(BJ128*O166/SUM(O159:O168),#REF!),"")</f>
        <v/>
      </c>
      <c r="BK158" s="331" t="str">
        <f>IF(COUNT(BK128,P166)=2,ROUND(BK128*P166/SUM(P159:P168),#REF!),"")</f>
        <v/>
      </c>
      <c r="BL158" s="331" t="str">
        <f>IF(COUNT(BL128,Q166)=2,ROUND(BL128*Q166/SUM(Q159:Q168),#REF!),"")</f>
        <v/>
      </c>
      <c r="BM158" s="331" t="str">
        <f>IF(COUNT(BM128,R166)=2,ROUND(BM128*R166/SUM(R159:R168),#REF!),"")</f>
        <v/>
      </c>
      <c r="BN158" s="331" t="str">
        <f>IF(COUNT(BN128,S166)=2,ROUND(BN128*S166/SUM(S159:S168),#REF!),"")</f>
        <v/>
      </c>
      <c r="BO158" s="331" t="str">
        <f>IF(COUNT(BO128,T166)=2,ROUND(BO128*T166/SUM(T159:T168),#REF!),"")</f>
        <v/>
      </c>
      <c r="BP158" s="331" t="str">
        <f>IF(COUNT(BP128,U166)=2,ROUND(BP128*U166/SUM(U159:U168),#REF!),"")</f>
        <v/>
      </c>
      <c r="BQ158" s="331" t="str">
        <f>IF(COUNT(BQ128,V166)=2,ROUND(BQ128*V166/SUM(V159:V168),#REF!),"")</f>
        <v/>
      </c>
      <c r="BR158" s="331" t="str">
        <f>IF(COUNT(BR128,W166)=2,ROUND(BR128*W166/SUM(W159:W168),#REF!),"")</f>
        <v/>
      </c>
      <c r="BS158" s="569" t="e">
        <f>IF(#REF!="発電事業者","送電電力（MW）","受電電力（MW）")</f>
        <v>#REF!</v>
      </c>
      <c r="BT158" s="569"/>
      <c r="BU158" s="569"/>
      <c r="BV158" s="333" t="s">
        <v>171</v>
      </c>
      <c r="BW158" s="580"/>
      <c r="BX158" s="580"/>
      <c r="BY158" s="331" t="str">
        <f>IF(COUNT(BY128,X166)=2,ROUND(BY128*X166/SUM(X159:X168),#REF!),"")</f>
        <v/>
      </c>
      <c r="BZ158" s="331" t="str">
        <f>IF(COUNT(BZ128,Y166)=2,ROUND(BZ128*Y166/SUM(Y159:Y168),#REF!),"")</f>
        <v/>
      </c>
      <c r="CA158" s="331" t="str">
        <f>IF(COUNT(CA128,Z166)=2,ROUND(CA128*Z166/SUM(Z159:Z168),#REF!),"")</f>
        <v/>
      </c>
      <c r="CB158" s="331" t="str">
        <f>IF(COUNT(CB128,AA166)=2,ROUND(CB128*AA166/SUM(AA159:AA168),#REF!),"")</f>
        <v/>
      </c>
      <c r="CC158" s="331" t="str">
        <f>IF(COUNT(CC128,AB166)=2,ROUND(CC128*AB166/SUM(AB159:AB168),#REF!),"")</f>
        <v/>
      </c>
      <c r="CD158" s="331" t="str">
        <f>IF(COUNT(CD128,AC166)=2,ROUND(CD128*AC166/SUM(AC159:AC168),#REF!),"")</f>
        <v/>
      </c>
      <c r="CE158" s="331" t="str">
        <f>IF(COUNT(CE128,AD166)=2,ROUND(CE128*AD166/SUM(AD159:AD168),#REF!),"")</f>
        <v/>
      </c>
      <c r="CF158" s="331" t="str">
        <f>IF(COUNT(CF128,AE166)=2,ROUND(CF128*AE166/SUM(AE159:AE168),#REF!),"")</f>
        <v/>
      </c>
      <c r="CG158" s="331" t="str">
        <f>IF(COUNT(CG128,AF166)=2,ROUND(CG128*AF166/SUM(AF159:AF168),#REF!),"")</f>
        <v/>
      </c>
      <c r="CH158" s="563" t="s">
        <v>214</v>
      </c>
      <c r="CI158" s="563"/>
      <c r="CJ158" s="563"/>
      <c r="CK158" s="563"/>
      <c r="CL158" s="563"/>
      <c r="CM158" s="563"/>
      <c r="CN158" s="563"/>
      <c r="CO158" s="563"/>
      <c r="CP158" s="563"/>
      <c r="CQ158" s="563"/>
    </row>
    <row r="159" spans="3:97" s="243" customFormat="1" ht="13.5" customHeight="1">
      <c r="C159" s="568"/>
      <c r="D159" s="568"/>
      <c r="E159" s="332"/>
      <c r="F159" s="569" t="str">
        <f ca="1">IF(E159="","",VLOOKUP(E159,INDIRECT(AR159),2,FALSE))</f>
        <v/>
      </c>
      <c r="G159" s="569"/>
      <c r="H159" s="569"/>
      <c r="I159" s="333" t="str">
        <f>IF(E159="","",E123)</f>
        <v/>
      </c>
      <c r="J159" s="569" t="e">
        <f>J157&amp;"１"</f>
        <v>#REF!</v>
      </c>
      <c r="K159" s="569"/>
      <c r="L159" s="277">
        <f t="shared" ref="L159:W159" si="31">IF($F156=0,IF(100-SUM(L160:L168)=0,"",100-SUM(L160:L168)),IF(H133-SUM(L160:L168)=0,"",H133-SUM(L160:L168)))</f>
        <v>100</v>
      </c>
      <c r="M159" s="277">
        <f t="shared" si="31"/>
        <v>100</v>
      </c>
      <c r="N159" s="277">
        <f t="shared" si="31"/>
        <v>100</v>
      </c>
      <c r="O159" s="277">
        <f t="shared" si="31"/>
        <v>100</v>
      </c>
      <c r="P159" s="277">
        <f t="shared" si="31"/>
        <v>100</v>
      </c>
      <c r="Q159" s="277">
        <f t="shared" si="31"/>
        <v>100</v>
      </c>
      <c r="R159" s="277">
        <f t="shared" si="31"/>
        <v>100</v>
      </c>
      <c r="S159" s="277">
        <f t="shared" si="31"/>
        <v>100</v>
      </c>
      <c r="T159" s="277">
        <f t="shared" si="31"/>
        <v>100</v>
      </c>
      <c r="U159" s="277">
        <f t="shared" si="31"/>
        <v>100</v>
      </c>
      <c r="V159" s="277">
        <f t="shared" si="31"/>
        <v>100</v>
      </c>
      <c r="W159" s="277">
        <f t="shared" si="31"/>
        <v>100</v>
      </c>
      <c r="X159" s="277">
        <f>IF($F156=0,IF(100-SUM(X160:X168)=0,"",100-SUM(X160:X168)),IF(H135-SUM(X160:X168)=0,"",H135-SUM(X160:X168)))</f>
        <v>100</v>
      </c>
      <c r="Y159" s="277">
        <f>IF($F156=0,IF(100-SUM(Y160:Y168)=0,"",100-SUM(Y160:Y168)),IF(H137-SUM(Y160:Y168)=0,"",H137-SUM(Y160:Y168)))</f>
        <v>100</v>
      </c>
      <c r="Z159" s="277">
        <f>IF($F156=0,IF(100-SUM(Z160:Z168)=0,"",100-SUM(Z160:Z168)),IF(H139-SUM(Z160:Z168)=0,"",H139-SUM(Z160:Z168)))</f>
        <v>100</v>
      </c>
      <c r="AA159" s="277">
        <f>IF($F156=0,IF(100-SUM(AA160:AA168)=0,"",100-SUM(AA160:AA168)),IF(H141-SUM(AA160:AA168)=0,"",H141-SUM(AA160:AA168)))</f>
        <v>100</v>
      </c>
      <c r="AB159" s="277">
        <f>IF($F156=0,IF(100-SUM(AB160:AB168)=0,"",100-SUM(AB160:AB168)),IF(H143-SUM(AB160:AB168)=0,"",H143-SUM(AB160:AB168)))</f>
        <v>100</v>
      </c>
      <c r="AC159" s="277">
        <f>IF($F156=0,IF(100-SUM(AC160:AC168)=0,"",100-SUM(AC160:AC168)),IF(H145-SUM(AC160:AC168)=0,"",H145-SUM(AC160:AC168)))</f>
        <v>100</v>
      </c>
      <c r="AD159" s="277">
        <f>IF($F156=0,IF(100-SUM(AD160:AD168)=0,"",100-SUM(AD160:AD168)),IF(H147-SUM(AD160:AD168)=0,"",H147-SUM(AD160:AD168)))</f>
        <v>100</v>
      </c>
      <c r="AE159" s="277">
        <f>IF($F156=0,IF(100-SUM(AE160:AE168)=0,"",100-SUM(AE160:AE168)),IF(H149-SUM(AE160:AE168)=0,"",H149-SUM(AE160:AE168)))</f>
        <v>100</v>
      </c>
      <c r="AF159" s="277">
        <f>IF($F156=0,IF(100-SUM(AF160:AF168)=0,"",100-SUM(AF160:AF168)),IF(H151-SUM(AF160:AF168)=0,"",H151-SUM(AF160:AF168)))</f>
        <v>100</v>
      </c>
      <c r="AG159" s="570"/>
      <c r="AH159" s="570"/>
      <c r="AI159" s="570"/>
      <c r="AJ159" s="570"/>
      <c r="AK159" s="570"/>
      <c r="AL159" s="570"/>
      <c r="AM159" s="570"/>
      <c r="AN159" s="570"/>
      <c r="AO159" s="570"/>
      <c r="AP159" s="570"/>
      <c r="AR159" s="591" t="b">
        <f t="shared" ref="AR159:AR168" si="32">IF(C159="発電事業者","事業者リスト一覧!D3:E1002", IF(C159="小売電気事業者","事業者リスト一覧!J3:K1002", IF(C159="一般送配電事業者","事業者リスト一覧!G3:H13", IF(C159="送電事業者","事業者リスト一覧!G16:H21", IF(C159="特定送配電事業者","事業者リスト一覧!G24:H44", IF(C159="登録特定送配電事業者","事業者リスト一覧!G47:H87", IF(C159="その他事業者","事業者リスト一覧!G90:H100")))))))</f>
        <v>0</v>
      </c>
      <c r="AS159" s="591"/>
      <c r="AT159" s="591"/>
      <c r="AU159" s="281" t="s">
        <v>160</v>
      </c>
      <c r="AV159" s="275"/>
      <c r="AX159" s="569"/>
      <c r="AY159" s="569"/>
      <c r="AZ159" s="588"/>
      <c r="BA159" s="590"/>
      <c r="BB159" s="590"/>
      <c r="BC159" s="590"/>
      <c r="BD159" s="588"/>
      <c r="BE159" s="583"/>
      <c r="BF159" s="584"/>
      <c r="BG159" s="259"/>
      <c r="BH159" s="259"/>
      <c r="BI159" s="259"/>
      <c r="BJ159" s="259"/>
      <c r="BK159" s="259"/>
      <c r="BL159" s="259"/>
      <c r="BM159" s="259"/>
      <c r="BN159" s="259"/>
      <c r="BO159" s="259"/>
      <c r="BP159" s="259"/>
      <c r="BQ159" s="259"/>
      <c r="BR159" s="259"/>
      <c r="BS159" s="569"/>
      <c r="BT159" s="569"/>
      <c r="BU159" s="569"/>
      <c r="BV159" s="333" t="s">
        <v>172</v>
      </c>
      <c r="BW159" s="581"/>
      <c r="BX159" s="581"/>
      <c r="BY159" s="331" t="str">
        <f>IF(COUNT(BY129,X166)=2,ROUND(BY129*X166/SUM(X159:X168),#REF!),"")</f>
        <v/>
      </c>
      <c r="BZ159" s="331" t="str">
        <f>IF(COUNT(BZ129,Y166)=2,ROUND(BZ129*Y166/SUM(Y159:Y168),#REF!),"")</f>
        <v/>
      </c>
      <c r="CA159" s="331" t="str">
        <f>IF(COUNT(CA129,Z166)=2,ROUND(CA129*Z166/SUM(Z159:Z168),#REF!),"")</f>
        <v/>
      </c>
      <c r="CB159" s="331" t="str">
        <f>IF(COUNT(CB129,AA166)=2,ROUND(CB129*AA166/SUM(AA159:AA168),#REF!),"")</f>
        <v/>
      </c>
      <c r="CC159" s="331" t="str">
        <f>IF(COUNT(CC129,AB166)=2,ROUND(CC129*AB166/SUM(AB159:AB168),#REF!),"")</f>
        <v/>
      </c>
      <c r="CD159" s="331" t="str">
        <f>IF(COUNT(CD129,AC166)=2,ROUND(CD129*AC166/SUM(AC159:AC168),#REF!),"")</f>
        <v/>
      </c>
      <c r="CE159" s="331" t="str">
        <f>IF(COUNT(CE129,AD166)=2,ROUND(CE129*AD166/SUM(AD159:AD168),#REF!),"")</f>
        <v/>
      </c>
      <c r="CF159" s="331" t="str">
        <f>IF(COUNT(CF129,AE166)=2,ROUND(CF129*AE166/SUM(AE159:AE168),#REF!),"")</f>
        <v/>
      </c>
      <c r="CG159" s="331" t="str">
        <f>IF(COUNT(CG129,AF166)=2,ROUND(CG129*AF166/SUM(AF159:AF168),#REF!),"")</f>
        <v/>
      </c>
      <c r="CH159" s="564" t="str">
        <f>IF(CH158="","",CH158)</f>
        <v>太陽光（全量）</v>
      </c>
      <c r="CI159" s="564"/>
      <c r="CJ159" s="564"/>
      <c r="CK159" s="564"/>
      <c r="CL159" s="564"/>
      <c r="CM159" s="564"/>
      <c r="CN159" s="564"/>
      <c r="CO159" s="564"/>
      <c r="CP159" s="564"/>
      <c r="CQ159" s="564"/>
    </row>
    <row r="160" spans="3:97" s="243" customFormat="1" ht="13.5" customHeight="1">
      <c r="C160" s="568"/>
      <c r="D160" s="568"/>
      <c r="E160" s="332"/>
      <c r="F160" s="569" t="str">
        <f t="shared" ref="F160:F167" ca="1" si="33">IF(E160="","",VLOOKUP(E160,INDIRECT(AR160),2,FALSE))</f>
        <v/>
      </c>
      <c r="G160" s="569"/>
      <c r="H160" s="569"/>
      <c r="I160" s="333" t="str">
        <f>IF(E160="","",E123)</f>
        <v/>
      </c>
      <c r="J160" s="569" t="e">
        <f>J157&amp;"２"</f>
        <v>#REF!</v>
      </c>
      <c r="K160" s="569"/>
      <c r="L160" s="256"/>
      <c r="M160" s="256"/>
      <c r="N160" s="256"/>
      <c r="O160" s="256"/>
      <c r="P160" s="256"/>
      <c r="Q160" s="256"/>
      <c r="R160" s="256"/>
      <c r="S160" s="256"/>
      <c r="T160" s="256"/>
      <c r="U160" s="256"/>
      <c r="V160" s="256"/>
      <c r="W160" s="256"/>
      <c r="X160" s="256"/>
      <c r="Y160" s="256"/>
      <c r="Z160" s="256"/>
      <c r="AA160" s="256"/>
      <c r="AB160" s="256"/>
      <c r="AC160" s="256"/>
      <c r="AD160" s="256"/>
      <c r="AE160" s="256"/>
      <c r="AF160" s="256"/>
      <c r="AG160" s="570"/>
      <c r="AH160" s="570"/>
      <c r="AI160" s="570"/>
      <c r="AJ160" s="570"/>
      <c r="AK160" s="570"/>
      <c r="AL160" s="570"/>
      <c r="AM160" s="570"/>
      <c r="AN160" s="570"/>
      <c r="AO160" s="570"/>
      <c r="AP160" s="570"/>
      <c r="AR160" s="571" t="b">
        <f t="shared" si="32"/>
        <v>0</v>
      </c>
      <c r="AS160" s="571"/>
      <c r="AT160" s="571"/>
      <c r="AU160" s="282" t="s">
        <v>160</v>
      </c>
      <c r="AV160" s="275"/>
      <c r="AX160" s="569"/>
      <c r="AY160" s="569"/>
      <c r="AZ160" s="589"/>
      <c r="BA160" s="590"/>
      <c r="BB160" s="590"/>
      <c r="BC160" s="590"/>
      <c r="BD160" s="589"/>
      <c r="BE160" s="585" t="e">
        <f>IF(#REF!="発電事業者","月間送電電力量（GWh）","月間受電電力量（GWh）")</f>
        <v>#REF!</v>
      </c>
      <c r="BF160" s="586"/>
      <c r="BG160" s="331" t="str">
        <f>IF(COUNT(BG130,L166)=2,ROUND(BG130*L166/SUM(L159:L168),#REF!),"")</f>
        <v/>
      </c>
      <c r="BH160" s="331" t="str">
        <f>IF(COUNT(BH130,M166)=2,ROUND(BH130*M166/SUM(M159:M168),#REF!),"")</f>
        <v/>
      </c>
      <c r="BI160" s="331" t="str">
        <f>IF(COUNT(BI130,N166)=2,ROUND(BI130*N166/SUM(N159:N168),#REF!),"")</f>
        <v/>
      </c>
      <c r="BJ160" s="331" t="str">
        <f>IF(COUNT(BJ130,O166)=2,ROUND(BJ130*O166/SUM(O159:O168),#REF!),"")</f>
        <v/>
      </c>
      <c r="BK160" s="331" t="str">
        <f>IF(COUNT(BK130,P166)=2,ROUND(BK130*P166/SUM(P159:P168),#REF!),"")</f>
        <v/>
      </c>
      <c r="BL160" s="331" t="str">
        <f>IF(COUNT(BL130,Q166)=2,ROUND(BL130*Q166/SUM(Q159:Q168),#REF!),"")</f>
        <v/>
      </c>
      <c r="BM160" s="331" t="str">
        <f>IF(COUNT(BM130,R166)=2,ROUND(BM130*R166/SUM(R159:R168),#REF!),"")</f>
        <v/>
      </c>
      <c r="BN160" s="331" t="str">
        <f>IF(COUNT(BN130,S166)=2,ROUND(BN130*S166/SUM(S159:S168),#REF!),"")</f>
        <v/>
      </c>
      <c r="BO160" s="331" t="str">
        <f>IF(COUNT(BO130,T166)=2,ROUND(BO130*T166/SUM(T159:T168),#REF!),"")</f>
        <v/>
      </c>
      <c r="BP160" s="331" t="str">
        <f>IF(COUNT(BP130,U166)=2,ROUND(BP130*U166/SUM(U159:U168),#REF!),"")</f>
        <v/>
      </c>
      <c r="BQ160" s="331" t="str">
        <f>IF(COUNT(BQ130,V166)=2,ROUND(BQ130*V166/SUM(V159:V168),#REF!),"")</f>
        <v/>
      </c>
      <c r="BR160" s="331" t="str">
        <f>IF(COUNT(BR130,W166)=2,ROUND(BR130*W166/SUM(W159:W168),#REF!),"")</f>
        <v/>
      </c>
      <c r="BS160" s="569" t="e">
        <f>IF(#REF!="発電事業者","年間送電電力量（GWh）","年間受電電力量（GWh）")</f>
        <v>#REF!</v>
      </c>
      <c r="BT160" s="569"/>
      <c r="BU160" s="569"/>
      <c r="BV160" s="333" t="s">
        <v>25</v>
      </c>
      <c r="BW160" s="582"/>
      <c r="BX160" s="582"/>
      <c r="BY160" s="331" t="str">
        <f>IF(COUNT(BY130,X166)=2,ROUND(BY130*X166/SUM(X159:X168),#REF!),"")</f>
        <v/>
      </c>
      <c r="BZ160" s="331" t="str">
        <f>IF(COUNT(BZ130,Y166)=2,ROUND(BZ130*Y166/SUM(Y159:Y168),#REF!),"")</f>
        <v/>
      </c>
      <c r="CA160" s="331" t="str">
        <f>IF(COUNT(CA130,Z166)=2,ROUND(CA130*Z166/SUM(Z159:Z168),#REF!),"")</f>
        <v/>
      </c>
      <c r="CB160" s="331" t="str">
        <f>IF(COUNT(CB130,AA166)=2,ROUND(CB130*AA166/SUM(AA159:AA168),#REF!),"")</f>
        <v/>
      </c>
      <c r="CC160" s="331" t="str">
        <f>IF(COUNT(CC130,AB166)=2,ROUND(CC130*AB166/SUM(AB159:AB168),#REF!),"")</f>
        <v/>
      </c>
      <c r="CD160" s="331" t="str">
        <f>IF(COUNT(CD130,AC166)=2,ROUND(CD130*AC166/SUM(AC159:AC168),#REF!),"")</f>
        <v/>
      </c>
      <c r="CE160" s="331" t="str">
        <f>IF(COUNT(CE130,AD166)=2,ROUND(CE130*AD166/SUM(AD159:AD168),#REF!),"")</f>
        <v/>
      </c>
      <c r="CF160" s="331" t="str">
        <f>IF(COUNT(CF130,AE166)=2,ROUND(CF130*AE166/SUM(AE159:AE168),#REF!),"")</f>
        <v/>
      </c>
      <c r="CG160" s="331" t="str">
        <f>IF(COUNT(CG130,AF166)=2,ROUND(CG130*AF166/SUM(AF159:AF168),#REF!),"")</f>
        <v/>
      </c>
      <c r="CH160" s="565" t="str">
        <f>IF(COUNTA(AG166)=0,"",AG166)</f>
        <v/>
      </c>
      <c r="CI160" s="565"/>
      <c r="CJ160" s="565"/>
      <c r="CK160" s="565"/>
      <c r="CL160" s="565"/>
      <c r="CM160" s="565"/>
      <c r="CN160" s="565"/>
      <c r="CO160" s="565"/>
      <c r="CP160" s="565"/>
      <c r="CQ160" s="565"/>
    </row>
    <row r="161" spans="3:95" s="243" customFormat="1" ht="13.5" customHeight="1">
      <c r="C161" s="568"/>
      <c r="D161" s="568"/>
      <c r="E161" s="332"/>
      <c r="F161" s="569" t="str">
        <f t="shared" ca="1" si="33"/>
        <v/>
      </c>
      <c r="G161" s="569"/>
      <c r="H161" s="569"/>
      <c r="I161" s="333" t="str">
        <f>IF(E161="","",E123)</f>
        <v/>
      </c>
      <c r="J161" s="569" t="e">
        <f>J157&amp;"３"</f>
        <v>#REF!</v>
      </c>
      <c r="K161" s="569"/>
      <c r="L161" s="256"/>
      <c r="M161" s="256"/>
      <c r="N161" s="256"/>
      <c r="O161" s="256"/>
      <c r="P161" s="256"/>
      <c r="Q161" s="256"/>
      <c r="R161" s="256"/>
      <c r="S161" s="256"/>
      <c r="T161" s="256"/>
      <c r="U161" s="256"/>
      <c r="V161" s="256"/>
      <c r="W161" s="256"/>
      <c r="X161" s="256"/>
      <c r="Y161" s="256"/>
      <c r="Z161" s="256"/>
      <c r="AA161" s="256"/>
      <c r="AB161" s="256"/>
      <c r="AC161" s="256"/>
      <c r="AD161" s="256"/>
      <c r="AE161" s="256"/>
      <c r="AF161" s="256"/>
      <c r="AG161" s="570"/>
      <c r="AH161" s="570"/>
      <c r="AI161" s="570"/>
      <c r="AJ161" s="570"/>
      <c r="AK161" s="570"/>
      <c r="AL161" s="570"/>
      <c r="AM161" s="570"/>
      <c r="AN161" s="570"/>
      <c r="AO161" s="570"/>
      <c r="AP161" s="570"/>
      <c r="AR161" s="571" t="b">
        <f t="shared" si="32"/>
        <v>0</v>
      </c>
      <c r="AS161" s="571"/>
      <c r="AT161" s="571"/>
      <c r="AU161" s="282" t="s">
        <v>160</v>
      </c>
      <c r="AV161" s="275"/>
      <c r="AX161" s="569" t="str">
        <f>IF(C167="","",C167)</f>
        <v/>
      </c>
      <c r="AY161" s="569"/>
      <c r="AZ161" s="587" t="str">
        <f>IF(E167="","",E167)</f>
        <v/>
      </c>
      <c r="BA161" s="590" t="str">
        <f ca="1">IF(F167="","",F167)</f>
        <v/>
      </c>
      <c r="BB161" s="590"/>
      <c r="BC161" s="590"/>
      <c r="BD161" s="587" t="str">
        <f>IF(I167="","",I167)</f>
        <v/>
      </c>
      <c r="BE161" s="578" t="e">
        <f>IF(#REF!="発電事業者","送電電力（MW）","受電電力（MW）")</f>
        <v>#REF!</v>
      </c>
      <c r="BF161" s="579"/>
      <c r="BG161" s="331" t="str">
        <f>IF(COUNT(BG128,L167)=2,ROUND(BG128*L167/SUM(L159:L168),#REF!),"")</f>
        <v/>
      </c>
      <c r="BH161" s="331" t="str">
        <f>IF(COUNT(BH128,M167)=2,ROUND(BH128*M167/SUM(M159:M168),#REF!),"")</f>
        <v/>
      </c>
      <c r="BI161" s="331" t="str">
        <f>IF(COUNT(BI128,N167)=2,ROUND(BI128*N167/SUM(N159:N168),#REF!),"")</f>
        <v/>
      </c>
      <c r="BJ161" s="331" t="str">
        <f>IF(COUNT(BJ128,O167)=2,ROUND(BJ128*O167/SUM(O159:O168),#REF!),"")</f>
        <v/>
      </c>
      <c r="BK161" s="331" t="str">
        <f>IF(COUNT(BK128,P167)=2,ROUND(BK128*P167/SUM(P159:P168),#REF!),"")</f>
        <v/>
      </c>
      <c r="BL161" s="331" t="str">
        <f>IF(COUNT(BL128,Q167)=2,ROUND(BL128*Q167/SUM(Q159:Q168),#REF!),"")</f>
        <v/>
      </c>
      <c r="BM161" s="331" t="str">
        <f>IF(COUNT(BM128,R167)=2,ROUND(BM128*R167/SUM(R159:R168),#REF!),"")</f>
        <v/>
      </c>
      <c r="BN161" s="331" t="str">
        <f>IF(COUNT(BN128,S167)=2,ROUND(BN128*S167/SUM(S159:S168),#REF!),"")</f>
        <v/>
      </c>
      <c r="BO161" s="331" t="str">
        <f>IF(COUNT(BO128,T167)=2,ROUND(BO128*T167/SUM(T159:T168),#REF!),"")</f>
        <v/>
      </c>
      <c r="BP161" s="331" t="str">
        <f>IF(COUNT(BP128,U167)=2,ROUND(BP128*U167/SUM(U159:U168),#REF!),"")</f>
        <v/>
      </c>
      <c r="BQ161" s="331" t="str">
        <f>IF(COUNT(BQ128,V167)=2,ROUND(BQ128*V167/SUM(V159:V168),#REF!),"")</f>
        <v/>
      </c>
      <c r="BR161" s="331" t="str">
        <f>IF(COUNT(BR128,W167)=2,ROUND(BR128*W167/SUM(W159:W168),#REF!),"")</f>
        <v/>
      </c>
      <c r="BS161" s="569" t="e">
        <f>IF(#REF!="発電事業者","送電電力（MW）","受電電力（MW）")</f>
        <v>#REF!</v>
      </c>
      <c r="BT161" s="569"/>
      <c r="BU161" s="569"/>
      <c r="BV161" s="333" t="s">
        <v>171</v>
      </c>
      <c r="BW161" s="580"/>
      <c r="BX161" s="580"/>
      <c r="BY161" s="331" t="str">
        <f>IF(COUNT(BY128,X167)=2,ROUND(BY128*X167/SUM(X159:X168),#REF!),"")</f>
        <v/>
      </c>
      <c r="BZ161" s="331" t="str">
        <f>IF(COUNT(BZ128,Y167)=2,ROUND(BZ128*Y167/SUM(Y159:Y168),#REF!),"")</f>
        <v/>
      </c>
      <c r="CA161" s="331" t="str">
        <f>IF(COUNT(CA128,Z167)=2,ROUND(CA128*Z167/SUM(Z159:Z168),#REF!),"")</f>
        <v/>
      </c>
      <c r="CB161" s="331" t="str">
        <f>IF(COUNT(CB128,AA167)=2,ROUND(CB128*AA167/SUM(AA159:AA168),#REF!),"")</f>
        <v/>
      </c>
      <c r="CC161" s="331" t="str">
        <f>IF(COUNT(CC128,AB167)=2,ROUND(CC128*AB167/SUM(AB159:AB168),#REF!),"")</f>
        <v/>
      </c>
      <c r="CD161" s="331" t="str">
        <f>IF(COUNT(CD128,AC167)=2,ROUND(CD128*AC167/SUM(AC159:AC168),#REF!),"")</f>
        <v/>
      </c>
      <c r="CE161" s="331" t="str">
        <f>IF(COUNT(CE128,AD167)=2,ROUND(CE128*AD167/SUM(AD159:AD168),#REF!),"")</f>
        <v/>
      </c>
      <c r="CF161" s="331" t="str">
        <f>IF(COUNT(CF128,AE167)=2,ROUND(CF128*AE167/SUM(AE159:AE168),#REF!),"")</f>
        <v/>
      </c>
      <c r="CG161" s="331" t="str">
        <f>IF(COUNT(CG128,AF167)=2,ROUND(CG128*AF167/SUM(AF159:AF168),#REF!),"")</f>
        <v/>
      </c>
      <c r="CH161" s="563" t="s">
        <v>214</v>
      </c>
      <c r="CI161" s="563"/>
      <c r="CJ161" s="563"/>
      <c r="CK161" s="563"/>
      <c r="CL161" s="563"/>
      <c r="CM161" s="563"/>
      <c r="CN161" s="563"/>
      <c r="CO161" s="563"/>
      <c r="CP161" s="563"/>
      <c r="CQ161" s="563"/>
    </row>
    <row r="162" spans="3:95" s="243" customFormat="1" ht="13.5" customHeight="1">
      <c r="C162" s="568"/>
      <c r="D162" s="568"/>
      <c r="E162" s="332"/>
      <c r="F162" s="569" t="str">
        <f t="shared" ca="1" si="33"/>
        <v/>
      </c>
      <c r="G162" s="569"/>
      <c r="H162" s="569"/>
      <c r="I162" s="333" t="str">
        <f>IF(E162="","",E123)</f>
        <v/>
      </c>
      <c r="J162" s="569" t="e">
        <f>J157&amp;"４"</f>
        <v>#REF!</v>
      </c>
      <c r="K162" s="569"/>
      <c r="L162" s="256"/>
      <c r="M162" s="256"/>
      <c r="N162" s="256"/>
      <c r="O162" s="256"/>
      <c r="P162" s="256"/>
      <c r="Q162" s="256"/>
      <c r="R162" s="256"/>
      <c r="S162" s="256"/>
      <c r="T162" s="256"/>
      <c r="U162" s="256"/>
      <c r="V162" s="256"/>
      <c r="W162" s="256"/>
      <c r="X162" s="256"/>
      <c r="Y162" s="256"/>
      <c r="Z162" s="256"/>
      <c r="AA162" s="256"/>
      <c r="AB162" s="256"/>
      <c r="AC162" s="256"/>
      <c r="AD162" s="256"/>
      <c r="AE162" s="256"/>
      <c r="AF162" s="256"/>
      <c r="AG162" s="570"/>
      <c r="AH162" s="570"/>
      <c r="AI162" s="570"/>
      <c r="AJ162" s="570"/>
      <c r="AK162" s="570"/>
      <c r="AL162" s="570"/>
      <c r="AM162" s="570"/>
      <c r="AN162" s="570"/>
      <c r="AO162" s="570"/>
      <c r="AP162" s="570"/>
      <c r="AR162" s="571" t="b">
        <f t="shared" si="32"/>
        <v>0</v>
      </c>
      <c r="AS162" s="571"/>
      <c r="AT162" s="571"/>
      <c r="AU162" s="282" t="s">
        <v>160</v>
      </c>
      <c r="AV162" s="275"/>
      <c r="AX162" s="569"/>
      <c r="AY162" s="569"/>
      <c r="AZ162" s="588"/>
      <c r="BA162" s="590"/>
      <c r="BB162" s="590"/>
      <c r="BC162" s="590"/>
      <c r="BD162" s="588"/>
      <c r="BE162" s="583"/>
      <c r="BF162" s="584"/>
      <c r="BG162" s="259"/>
      <c r="BH162" s="259"/>
      <c r="BI162" s="259"/>
      <c r="BJ162" s="259"/>
      <c r="BK162" s="259"/>
      <c r="BL162" s="259"/>
      <c r="BM162" s="259"/>
      <c r="BN162" s="259"/>
      <c r="BO162" s="259"/>
      <c r="BP162" s="259"/>
      <c r="BQ162" s="259"/>
      <c r="BR162" s="259"/>
      <c r="BS162" s="569"/>
      <c r="BT162" s="569"/>
      <c r="BU162" s="569"/>
      <c r="BV162" s="333" t="s">
        <v>172</v>
      </c>
      <c r="BW162" s="581"/>
      <c r="BX162" s="581"/>
      <c r="BY162" s="331" t="str">
        <f>IF(COUNT(BY129,X167)=2,ROUND(BY129*X167/SUM(X159:X168),#REF!),"")</f>
        <v/>
      </c>
      <c r="BZ162" s="331" t="str">
        <f>IF(COUNT(BZ129,Y167)=2,ROUND(BZ129*Y167/SUM(Y159:Y168),#REF!),"")</f>
        <v/>
      </c>
      <c r="CA162" s="331" t="str">
        <f>IF(COUNT(CA129,Z167)=2,ROUND(CA129*Z167/SUM(Z159:Z168),#REF!),"")</f>
        <v/>
      </c>
      <c r="CB162" s="331" t="str">
        <f>IF(COUNT(CB129,AA167)=2,ROUND(CB129*AA167/SUM(AA159:AA168),#REF!),"")</f>
        <v/>
      </c>
      <c r="CC162" s="331" t="str">
        <f>IF(COUNT(CC129,AB167)=2,ROUND(CC129*AB167/SUM(AB159:AB168),#REF!),"")</f>
        <v/>
      </c>
      <c r="CD162" s="331" t="str">
        <f>IF(COUNT(CD129,AC167)=2,ROUND(CD129*AC167/SUM(AC159:AC168),#REF!),"")</f>
        <v/>
      </c>
      <c r="CE162" s="331" t="str">
        <f>IF(COUNT(CE129,AD167)=2,ROUND(CE129*AD167/SUM(AD159:AD168),#REF!),"")</f>
        <v/>
      </c>
      <c r="CF162" s="331" t="str">
        <f>IF(COUNT(CF129,AE167)=2,ROUND(CF129*AE167/SUM(AE159:AE168),#REF!),"")</f>
        <v/>
      </c>
      <c r="CG162" s="331" t="str">
        <f>IF(COUNT(CG129,AF167)=2,ROUND(CG129*AF167/SUM(AF159:AF168),#REF!),"")</f>
        <v/>
      </c>
      <c r="CH162" s="564" t="str">
        <f>IF(CH161="","",CH161)</f>
        <v>太陽光（全量）</v>
      </c>
      <c r="CI162" s="564"/>
      <c r="CJ162" s="564"/>
      <c r="CK162" s="564"/>
      <c r="CL162" s="564"/>
      <c r="CM162" s="564"/>
      <c r="CN162" s="564"/>
      <c r="CO162" s="564"/>
      <c r="CP162" s="564"/>
      <c r="CQ162" s="564"/>
    </row>
    <row r="163" spans="3:95" s="243" customFormat="1" ht="13.5" customHeight="1">
      <c r="C163" s="568"/>
      <c r="D163" s="568"/>
      <c r="E163" s="332"/>
      <c r="F163" s="569" t="str">
        <f t="shared" ca="1" si="33"/>
        <v/>
      </c>
      <c r="G163" s="569"/>
      <c r="H163" s="569"/>
      <c r="I163" s="333" t="str">
        <f>IF(E163="","",E123)</f>
        <v/>
      </c>
      <c r="J163" s="569" t="e">
        <f>J157&amp;"５"</f>
        <v>#REF!</v>
      </c>
      <c r="K163" s="569"/>
      <c r="L163" s="256"/>
      <c r="M163" s="256"/>
      <c r="N163" s="256"/>
      <c r="O163" s="256"/>
      <c r="P163" s="256"/>
      <c r="Q163" s="256"/>
      <c r="R163" s="256"/>
      <c r="S163" s="256"/>
      <c r="T163" s="256"/>
      <c r="U163" s="256"/>
      <c r="V163" s="256"/>
      <c r="W163" s="256"/>
      <c r="X163" s="256"/>
      <c r="Y163" s="256"/>
      <c r="Z163" s="256"/>
      <c r="AA163" s="256"/>
      <c r="AB163" s="256"/>
      <c r="AC163" s="256"/>
      <c r="AD163" s="256"/>
      <c r="AE163" s="256"/>
      <c r="AF163" s="256"/>
      <c r="AG163" s="570"/>
      <c r="AH163" s="570"/>
      <c r="AI163" s="570"/>
      <c r="AJ163" s="570"/>
      <c r="AK163" s="570"/>
      <c r="AL163" s="570"/>
      <c r="AM163" s="570"/>
      <c r="AN163" s="570"/>
      <c r="AO163" s="570"/>
      <c r="AP163" s="570"/>
      <c r="AR163" s="571" t="b">
        <f t="shared" si="32"/>
        <v>0</v>
      </c>
      <c r="AS163" s="571"/>
      <c r="AT163" s="571"/>
      <c r="AU163" s="282" t="s">
        <v>160</v>
      </c>
      <c r="AV163" s="275"/>
      <c r="AX163" s="569"/>
      <c r="AY163" s="569"/>
      <c r="AZ163" s="589"/>
      <c r="BA163" s="590"/>
      <c r="BB163" s="590"/>
      <c r="BC163" s="590"/>
      <c r="BD163" s="589"/>
      <c r="BE163" s="585" t="e">
        <f>IF(#REF!="発電事業者","月間送電電力量（GWh）","月間受電電力量（GWh）")</f>
        <v>#REF!</v>
      </c>
      <c r="BF163" s="586"/>
      <c r="BG163" s="331" t="str">
        <f>IF(COUNT(BG130,L167)=2,ROUND(BG130*L167/SUM(L159:L168),#REF!),"")</f>
        <v/>
      </c>
      <c r="BH163" s="331" t="str">
        <f>IF(COUNT(BH130,M167)=2,ROUND(BH130*M167/SUM(M159:M168),#REF!),"")</f>
        <v/>
      </c>
      <c r="BI163" s="331" t="str">
        <f>IF(COUNT(BI130,N167)=2,ROUND(BI130*N167/SUM(N159:N168),#REF!),"")</f>
        <v/>
      </c>
      <c r="BJ163" s="331" t="str">
        <f>IF(COUNT(BJ130,O167)=2,ROUND(BJ130*O167/SUM(O159:O168),#REF!),"")</f>
        <v/>
      </c>
      <c r="BK163" s="331" t="str">
        <f>IF(COUNT(BK130,P167)=2,ROUND(BK130*P167/SUM(P159:P168),#REF!),"")</f>
        <v/>
      </c>
      <c r="BL163" s="331" t="str">
        <f>IF(COUNT(BL130,Q167)=2,ROUND(BL130*Q167/SUM(Q159:Q168),#REF!),"")</f>
        <v/>
      </c>
      <c r="BM163" s="331" t="str">
        <f>IF(COUNT(BM130,R167)=2,ROUND(BM130*R167/SUM(R159:R168),#REF!),"")</f>
        <v/>
      </c>
      <c r="BN163" s="331" t="str">
        <f>IF(COUNT(BN130,S167)=2,ROUND(BN130*S167/SUM(S159:S168),#REF!),"")</f>
        <v/>
      </c>
      <c r="BO163" s="331" t="str">
        <f>IF(COUNT(BO130,T167)=2,ROUND(BO130*T167/SUM(T159:T168),#REF!),"")</f>
        <v/>
      </c>
      <c r="BP163" s="331" t="str">
        <f>IF(COUNT(BP130,U167)=2,ROUND(BP130*U167/SUM(U159:U168),#REF!),"")</f>
        <v/>
      </c>
      <c r="BQ163" s="331" t="str">
        <f>IF(COUNT(BQ130,V167)=2,ROUND(BQ130*V167/SUM(V159:V168),#REF!),"")</f>
        <v/>
      </c>
      <c r="BR163" s="331" t="str">
        <f>IF(COUNT(BR130,W167)=2,ROUND(BR130*W167/SUM(W159:W168),#REF!),"")</f>
        <v/>
      </c>
      <c r="BS163" s="569" t="e">
        <f>IF(#REF!="発電事業者","年間送電電力量（GWh）","年間受電電力量（GWh）")</f>
        <v>#REF!</v>
      </c>
      <c r="BT163" s="569"/>
      <c r="BU163" s="569"/>
      <c r="BV163" s="333" t="s">
        <v>25</v>
      </c>
      <c r="BW163" s="582"/>
      <c r="BX163" s="582"/>
      <c r="BY163" s="331" t="str">
        <f>IF(COUNT(BY130,X167)=2,ROUND(BY130*X167/SUM(X159:X168),#REF!),"")</f>
        <v/>
      </c>
      <c r="BZ163" s="331" t="str">
        <f>IF(COUNT(BZ130,Y167)=2,ROUND(BZ130*Y167/SUM(Y159:Y168),#REF!),"")</f>
        <v/>
      </c>
      <c r="CA163" s="331" t="str">
        <f>IF(COUNT(CA130,Z167)=2,ROUND(CA130*Z167/SUM(Z159:Z168),#REF!),"")</f>
        <v/>
      </c>
      <c r="CB163" s="331" t="str">
        <f>IF(COUNT(CB130,AA167)=2,ROUND(CB130*AA167/SUM(AA159:AA168),#REF!),"")</f>
        <v/>
      </c>
      <c r="CC163" s="331" t="str">
        <f>IF(COUNT(CC130,AB167)=2,ROUND(CC130*AB167/SUM(AB159:AB168),#REF!),"")</f>
        <v/>
      </c>
      <c r="CD163" s="331" t="str">
        <f>IF(COUNT(CD130,AC167)=2,ROUND(CD130*AC167/SUM(AC159:AC168),#REF!),"")</f>
        <v/>
      </c>
      <c r="CE163" s="331" t="str">
        <f>IF(COUNT(CE130,AD167)=2,ROUND(CE130*AD167/SUM(AD159:AD168),#REF!),"")</f>
        <v/>
      </c>
      <c r="CF163" s="331" t="str">
        <f>IF(COUNT(CF130,AE167)=2,ROUND(CF130*AE167/SUM(AE159:AE168),#REF!),"")</f>
        <v/>
      </c>
      <c r="CG163" s="331" t="str">
        <f>IF(COUNT(CG130,AF167)=2,ROUND(CG130*AF167/SUM(AF159:AF168),#REF!),"")</f>
        <v/>
      </c>
      <c r="CH163" s="565" t="str">
        <f>IF(COUNTA(AG167)=0,"",AG167)</f>
        <v/>
      </c>
      <c r="CI163" s="565"/>
      <c r="CJ163" s="565"/>
      <c r="CK163" s="565"/>
      <c r="CL163" s="565"/>
      <c r="CM163" s="565"/>
      <c r="CN163" s="565"/>
      <c r="CO163" s="565"/>
      <c r="CP163" s="565"/>
      <c r="CQ163" s="565"/>
    </row>
    <row r="164" spans="3:95" s="243" customFormat="1" ht="13.5" customHeight="1">
      <c r="C164" s="568"/>
      <c r="D164" s="568"/>
      <c r="E164" s="332"/>
      <c r="F164" s="569" t="str">
        <f t="shared" ca="1" si="33"/>
        <v/>
      </c>
      <c r="G164" s="569"/>
      <c r="H164" s="569"/>
      <c r="I164" s="333" t="str">
        <f>IF(E164="","",E123)</f>
        <v/>
      </c>
      <c r="J164" s="569" t="e">
        <f>J157&amp;"６"</f>
        <v>#REF!</v>
      </c>
      <c r="K164" s="569"/>
      <c r="L164" s="256"/>
      <c r="M164" s="256"/>
      <c r="N164" s="256"/>
      <c r="O164" s="256"/>
      <c r="P164" s="256"/>
      <c r="Q164" s="256"/>
      <c r="R164" s="256"/>
      <c r="S164" s="256"/>
      <c r="T164" s="256"/>
      <c r="U164" s="256"/>
      <c r="V164" s="256"/>
      <c r="W164" s="256"/>
      <c r="X164" s="256"/>
      <c r="Y164" s="256"/>
      <c r="Z164" s="256"/>
      <c r="AA164" s="256"/>
      <c r="AB164" s="256"/>
      <c r="AC164" s="256"/>
      <c r="AD164" s="256"/>
      <c r="AE164" s="256"/>
      <c r="AF164" s="256"/>
      <c r="AG164" s="570"/>
      <c r="AH164" s="570"/>
      <c r="AI164" s="570"/>
      <c r="AJ164" s="570"/>
      <c r="AK164" s="570"/>
      <c r="AL164" s="570"/>
      <c r="AM164" s="570"/>
      <c r="AN164" s="570"/>
      <c r="AO164" s="570"/>
      <c r="AP164" s="570"/>
      <c r="AR164" s="571" t="b">
        <f t="shared" si="32"/>
        <v>0</v>
      </c>
      <c r="AS164" s="571"/>
      <c r="AT164" s="571"/>
      <c r="AU164" s="282" t="s">
        <v>160</v>
      </c>
      <c r="AV164" s="275"/>
      <c r="AX164" s="569" t="str">
        <f>IF(C168="","",C168)</f>
        <v>自者保有電源</v>
      </c>
      <c r="AY164" s="569"/>
      <c r="AZ164" s="587" t="str">
        <f>IF(E168="","",E168)</f>
        <v/>
      </c>
      <c r="BA164" s="590" t="str">
        <f>IF(F168="","",F168)</f>
        <v/>
      </c>
      <c r="BB164" s="590"/>
      <c r="BC164" s="590"/>
      <c r="BD164" s="587" t="str">
        <f>IF(I168="","",I168)</f>
        <v/>
      </c>
      <c r="BE164" s="578" t="e">
        <f>IF(#REF!="発電事業者","送電電力（MW）","受電電力（MW）")</f>
        <v>#REF!</v>
      </c>
      <c r="BF164" s="579"/>
      <c r="BG164" s="331" t="str">
        <f>IF(COUNT(BG128,L168)=2,ROUND(BG128*L168/SUM(L159:L168),#REF!),"")</f>
        <v/>
      </c>
      <c r="BH164" s="331" t="str">
        <f>IF(COUNT(BH128,M168)=2,ROUND(BH128*M168/SUM(M159:M168),#REF!),"")</f>
        <v/>
      </c>
      <c r="BI164" s="331" t="str">
        <f>IF(COUNT(BI128,N168)=2,ROUND(BI128*N168/SUM(N159:N168),#REF!),"")</f>
        <v/>
      </c>
      <c r="BJ164" s="331" t="str">
        <f>IF(COUNT(BJ128,O168)=2,ROUND(BJ128*O168/SUM(O159:O168),#REF!),"")</f>
        <v/>
      </c>
      <c r="BK164" s="331" t="str">
        <f>IF(COUNT(BK128,P168)=2,ROUND(BK128*P168/SUM(P159:P168),#REF!),"")</f>
        <v/>
      </c>
      <c r="BL164" s="331" t="str">
        <f>IF(COUNT(BL128,Q168)=2,ROUND(BL128*Q168/SUM(Q159:Q168),#REF!),"")</f>
        <v/>
      </c>
      <c r="BM164" s="331" t="str">
        <f>IF(COUNT(BM128,R168)=2,ROUND(BM128*R168/SUM(R159:R168),#REF!),"")</f>
        <v/>
      </c>
      <c r="BN164" s="331" t="str">
        <f>IF(COUNT(BN128,S168)=2,ROUND(BN128*S168/SUM(S159:S168),#REF!),"")</f>
        <v/>
      </c>
      <c r="BO164" s="331" t="str">
        <f>IF(COUNT(BO128,T168)=2,ROUND(BO128*T168/SUM(T159:T168),#REF!),"")</f>
        <v/>
      </c>
      <c r="BP164" s="331" t="str">
        <f>IF(COUNT(BP128,U168)=2,ROUND(BP128*U168/SUM(U159:U168),#REF!),"")</f>
        <v/>
      </c>
      <c r="BQ164" s="331" t="str">
        <f>IF(COUNT(BQ128,V168)=2,ROUND(BQ128*V168/SUM(V159:V168),#REF!),"")</f>
        <v/>
      </c>
      <c r="BR164" s="331" t="str">
        <f>IF(COUNT(BR128,W168)=2,ROUND(BR128*W168/SUM(W159:W168),#REF!),"")</f>
        <v/>
      </c>
      <c r="BS164" s="569" t="e">
        <f>IF(#REF!="発電事業者","送電電力（MW）","受電電力（MW）")</f>
        <v>#REF!</v>
      </c>
      <c r="BT164" s="569"/>
      <c r="BU164" s="569"/>
      <c r="BV164" s="333" t="s">
        <v>171</v>
      </c>
      <c r="BW164" s="355" t="str">
        <f>IF(F156=0,IF(COUNT(BW128,I168)=2,ROUND(BW128*I168/100,#REF!),""),IF(COUNT(BW128,I168)=2,ROUND(BW128*I168/L131,#REF!),""))</f>
        <v/>
      </c>
      <c r="BX164" s="580"/>
      <c r="BY164" s="331" t="str">
        <f>IF(COUNT(BY128,X168)=2,ROUND(BY128*X168/SUM(X159:X168),#REF!),"")</f>
        <v/>
      </c>
      <c r="BZ164" s="331" t="str">
        <f>IF(COUNT(BZ128,Y168)=2,ROUND(BZ128*Y168/SUM(Y159:Y168),#REF!),"")</f>
        <v/>
      </c>
      <c r="CA164" s="331" t="str">
        <f>IF(COUNT(CA128,Z168)=2,ROUND(CA128*Z168/SUM(Z159:Z168),#REF!),"")</f>
        <v/>
      </c>
      <c r="CB164" s="331" t="str">
        <f>IF(COUNT(CB128,AA168)=2,ROUND(CB128*AA168/SUM(AA159:AA168),#REF!),"")</f>
        <v/>
      </c>
      <c r="CC164" s="331" t="str">
        <f>IF(COUNT(CC128,AB168)=2,ROUND(CC128*AB168/SUM(AB159:AB168),#REF!),"")</f>
        <v/>
      </c>
      <c r="CD164" s="331" t="str">
        <f>IF(COUNT(CD128,AC168)=2,ROUND(CD128*AC168/SUM(AC159:AC168),#REF!),"")</f>
        <v/>
      </c>
      <c r="CE164" s="331" t="str">
        <f>IF(COUNT(CE128,AD168)=2,ROUND(CE128*AD168/SUM(AD159:AD168),#REF!),"")</f>
        <v/>
      </c>
      <c r="CF164" s="331" t="str">
        <f>IF(COUNT(CF128,AE168)=2,ROUND(CF128*AE168/SUM(AE159:AE168),#REF!),"")</f>
        <v/>
      </c>
      <c r="CG164" s="331" t="str">
        <f>IF(COUNT(CG128,AF168)=2,ROUND(CG128*AF168/SUM(AF159:AF168),#REF!),"")</f>
        <v/>
      </c>
      <c r="CH164" s="563" t="s">
        <v>214</v>
      </c>
      <c r="CI164" s="563"/>
      <c r="CJ164" s="563"/>
      <c r="CK164" s="563"/>
      <c r="CL164" s="563"/>
      <c r="CM164" s="563"/>
      <c r="CN164" s="563"/>
      <c r="CO164" s="563"/>
      <c r="CP164" s="563"/>
      <c r="CQ164" s="563"/>
    </row>
    <row r="165" spans="3:95" s="243" customFormat="1" ht="13.5" customHeight="1">
      <c r="C165" s="568"/>
      <c r="D165" s="568"/>
      <c r="E165" s="332"/>
      <c r="F165" s="569" t="str">
        <f t="shared" ca="1" si="33"/>
        <v/>
      </c>
      <c r="G165" s="569"/>
      <c r="H165" s="569"/>
      <c r="I165" s="333" t="str">
        <f>IF(E165="","",E123)</f>
        <v/>
      </c>
      <c r="J165" s="569" t="e">
        <f>J157&amp;"７"</f>
        <v>#REF!</v>
      </c>
      <c r="K165" s="569"/>
      <c r="L165" s="256"/>
      <c r="M165" s="256"/>
      <c r="N165" s="256"/>
      <c r="O165" s="256"/>
      <c r="P165" s="256"/>
      <c r="Q165" s="256"/>
      <c r="R165" s="256"/>
      <c r="S165" s="256"/>
      <c r="T165" s="256"/>
      <c r="U165" s="256"/>
      <c r="V165" s="256"/>
      <c r="W165" s="256"/>
      <c r="X165" s="256"/>
      <c r="Y165" s="256"/>
      <c r="Z165" s="256"/>
      <c r="AA165" s="256"/>
      <c r="AB165" s="256"/>
      <c r="AC165" s="256"/>
      <c r="AD165" s="256"/>
      <c r="AE165" s="256"/>
      <c r="AF165" s="256"/>
      <c r="AG165" s="570"/>
      <c r="AH165" s="570"/>
      <c r="AI165" s="570"/>
      <c r="AJ165" s="570"/>
      <c r="AK165" s="570"/>
      <c r="AL165" s="570"/>
      <c r="AM165" s="570"/>
      <c r="AN165" s="570"/>
      <c r="AO165" s="570"/>
      <c r="AP165" s="570"/>
      <c r="AR165" s="571" t="b">
        <f t="shared" si="32"/>
        <v>0</v>
      </c>
      <c r="AS165" s="571"/>
      <c r="AT165" s="571"/>
      <c r="AU165" s="282" t="s">
        <v>160</v>
      </c>
      <c r="AV165" s="275"/>
      <c r="AX165" s="569"/>
      <c r="AY165" s="569"/>
      <c r="AZ165" s="588"/>
      <c r="BA165" s="590"/>
      <c r="BB165" s="590"/>
      <c r="BC165" s="590"/>
      <c r="BD165" s="588"/>
      <c r="BE165" s="583"/>
      <c r="BF165" s="584"/>
      <c r="BG165" s="259"/>
      <c r="BH165" s="259"/>
      <c r="BI165" s="259"/>
      <c r="BJ165" s="259"/>
      <c r="BK165" s="259"/>
      <c r="BL165" s="259"/>
      <c r="BM165" s="259"/>
      <c r="BN165" s="259"/>
      <c r="BO165" s="259"/>
      <c r="BP165" s="259"/>
      <c r="BQ165" s="259"/>
      <c r="BR165" s="259"/>
      <c r="BS165" s="569"/>
      <c r="BT165" s="569"/>
      <c r="BU165" s="569"/>
      <c r="BV165" s="333" t="s">
        <v>172</v>
      </c>
      <c r="BW165" s="355" t="str">
        <f>IF(F156=0,IF(COUNT(BW129,F168)=2,ROUND(BW129*F168/100,#REF!),""),IF(COUNT(BW129,F168)=2,ROUND(BW129*F168/Q129,#REF!),""))</f>
        <v/>
      </c>
      <c r="BX165" s="581"/>
      <c r="BY165" s="331" t="str">
        <f>IF(COUNT(BY129,X168)=2,ROUND(BY129*X168/SUM(X159:X168),#REF!),"")</f>
        <v/>
      </c>
      <c r="BZ165" s="331" t="str">
        <f>IF(COUNT(BZ129,Y168)=2,ROUND(BZ129*Y168/SUM(Y159:Y168),#REF!),"")</f>
        <v/>
      </c>
      <c r="CA165" s="331" t="str">
        <f>IF(COUNT(CA129,Z168)=2,ROUND(CA129*Z168/SUM(Z159:Z168),#REF!),"")</f>
        <v/>
      </c>
      <c r="CB165" s="331" t="str">
        <f>IF(COUNT(CB129,AA168)=2,ROUND(CB129*AA168/SUM(AA159:AA168),#REF!),"")</f>
        <v/>
      </c>
      <c r="CC165" s="331" t="str">
        <f>IF(COUNT(CC129,AB168)=2,ROUND(CC129*AB168/SUM(AB159:AB168),#REF!),"")</f>
        <v/>
      </c>
      <c r="CD165" s="331" t="str">
        <f>IF(COUNT(CD129,AC168)=2,ROUND(CD129*AC168/SUM(AC159:AC168),#REF!),"")</f>
        <v/>
      </c>
      <c r="CE165" s="331" t="str">
        <f>IF(COUNT(CE129,AD168)=2,ROUND(CE129*AD168/SUM(AD159:AD168),#REF!),"")</f>
        <v/>
      </c>
      <c r="CF165" s="331" t="str">
        <f>IF(COUNT(CF129,AE168)=2,ROUND(CF129*AE168/SUM(AE159:AE168),#REF!),"")</f>
        <v/>
      </c>
      <c r="CG165" s="331" t="str">
        <f>IF(COUNT(CG129,AF168)=2,ROUND(CG129*AF168/SUM(AF159:AF168),#REF!),"")</f>
        <v/>
      </c>
      <c r="CH165" s="564" t="str">
        <f>IF(CH164="","",CH164)</f>
        <v>太陽光（全量）</v>
      </c>
      <c r="CI165" s="564"/>
      <c r="CJ165" s="564"/>
      <c r="CK165" s="564"/>
      <c r="CL165" s="564"/>
      <c r="CM165" s="564"/>
      <c r="CN165" s="564"/>
      <c r="CO165" s="564"/>
      <c r="CP165" s="564"/>
      <c r="CQ165" s="564"/>
    </row>
    <row r="166" spans="3:95" s="243" customFormat="1" ht="13.5" customHeight="1">
      <c r="C166" s="568"/>
      <c r="D166" s="568"/>
      <c r="E166" s="332"/>
      <c r="F166" s="569" t="str">
        <f t="shared" ca="1" si="33"/>
        <v/>
      </c>
      <c r="G166" s="569"/>
      <c r="H166" s="569"/>
      <c r="I166" s="333" t="str">
        <f>IF(E166="","",E123)</f>
        <v/>
      </c>
      <c r="J166" s="569" t="e">
        <f>J157&amp;"８"</f>
        <v>#REF!</v>
      </c>
      <c r="K166" s="569"/>
      <c r="L166" s="256"/>
      <c r="M166" s="256"/>
      <c r="N166" s="256"/>
      <c r="O166" s="256"/>
      <c r="P166" s="256"/>
      <c r="Q166" s="256"/>
      <c r="R166" s="256"/>
      <c r="S166" s="256"/>
      <c r="T166" s="256"/>
      <c r="U166" s="256"/>
      <c r="V166" s="256"/>
      <c r="W166" s="256"/>
      <c r="X166" s="256"/>
      <c r="Y166" s="256"/>
      <c r="Z166" s="256"/>
      <c r="AA166" s="256"/>
      <c r="AB166" s="256"/>
      <c r="AC166" s="256"/>
      <c r="AD166" s="256"/>
      <c r="AE166" s="256"/>
      <c r="AF166" s="256"/>
      <c r="AG166" s="570"/>
      <c r="AH166" s="570"/>
      <c r="AI166" s="570"/>
      <c r="AJ166" s="570"/>
      <c r="AK166" s="570"/>
      <c r="AL166" s="570"/>
      <c r="AM166" s="570"/>
      <c r="AN166" s="570"/>
      <c r="AO166" s="570"/>
      <c r="AP166" s="570"/>
      <c r="AR166" s="571" t="b">
        <f t="shared" si="32"/>
        <v>0</v>
      </c>
      <c r="AS166" s="571"/>
      <c r="AT166" s="571"/>
      <c r="AU166" s="282" t="s">
        <v>160</v>
      </c>
      <c r="AV166" s="257"/>
      <c r="AX166" s="569"/>
      <c r="AY166" s="569"/>
      <c r="AZ166" s="589"/>
      <c r="BA166" s="590"/>
      <c r="BB166" s="590"/>
      <c r="BC166" s="590"/>
      <c r="BD166" s="589"/>
      <c r="BE166" s="585" t="e">
        <f>IF(#REF!="発電事業者","月間送電電力量（GWh）","月間受電電力量（GWh）")</f>
        <v>#REF!</v>
      </c>
      <c r="BF166" s="586"/>
      <c r="BG166" s="297" t="str">
        <f>IF(COUNT(BG130,L168)=2,ROUND(BG130*L168/SUM(L159:L168),#REF!),"")</f>
        <v/>
      </c>
      <c r="BH166" s="297" t="str">
        <f>IF(COUNT(BH130,M168)=2,ROUND(BH130*M168/SUM(M159:M168),#REF!),"")</f>
        <v/>
      </c>
      <c r="BI166" s="297" t="str">
        <f>IF(COUNT(BI130,N168)=2,ROUND(BI130*N168/SUM(N159:N168),#REF!),"")</f>
        <v/>
      </c>
      <c r="BJ166" s="297" t="str">
        <f>IF(COUNT(BJ130,O168)=2,ROUND(BJ130*O168/SUM(O159:O168),#REF!),"")</f>
        <v/>
      </c>
      <c r="BK166" s="297" t="str">
        <f>IF(COUNT(BK130,P168)=2,ROUND(BK130*P168/SUM(P159:P168),#REF!),"")</f>
        <v/>
      </c>
      <c r="BL166" s="297" t="str">
        <f>IF(COUNT(BL130,Q168)=2,ROUND(BL130*Q168/SUM(Q159:Q168),#REF!),"")</f>
        <v/>
      </c>
      <c r="BM166" s="297" t="str">
        <f>IF(COUNT(BM130,R168)=2,ROUND(BM130*R168/SUM(R159:R168),#REF!),"")</f>
        <v/>
      </c>
      <c r="BN166" s="297" t="str">
        <f>IF(COUNT(BN130,S168)=2,ROUND(BN130*S168/SUM(S159:S168),#REF!),"")</f>
        <v/>
      </c>
      <c r="BO166" s="297" t="str">
        <f>IF(COUNT(BO130,T168)=2,ROUND(BO130*T168/SUM(T159:T168),#REF!),"")</f>
        <v/>
      </c>
      <c r="BP166" s="297" t="str">
        <f>IF(COUNT(BP130,U168)=2,ROUND(BP130*U168/SUM(U159:U168),#REF!),"")</f>
        <v/>
      </c>
      <c r="BQ166" s="297" t="str">
        <f>IF(COUNT(BQ130,V168)=2,ROUND(BQ130*V168/SUM(V159:V168),#REF!),"")</f>
        <v/>
      </c>
      <c r="BR166" s="297" t="str">
        <f>IF(COUNT(BR130,W168)=2,ROUND(BR130*W168/SUM(W159:W168),#REF!),"")</f>
        <v/>
      </c>
      <c r="BS166" s="569" t="e">
        <f>IF(#REF!="発電事業者","年間送電電力量（GWh）","年間受電電力量（GWh）")</f>
        <v>#REF!</v>
      </c>
      <c r="BT166" s="569"/>
      <c r="BU166" s="569"/>
      <c r="BV166" s="333" t="s">
        <v>25</v>
      </c>
      <c r="BW166" s="352"/>
      <c r="BX166" s="582"/>
      <c r="BY166" s="297" t="str">
        <f>IF(COUNT(BY130,X168)=2,ROUND(BY130*X168/SUM(X159:X168),#REF!),"")</f>
        <v/>
      </c>
      <c r="BZ166" s="297" t="str">
        <f>IF(COUNT(BZ130,Y168)=2,ROUND(BZ130*Y168/SUM(Y159:Y168),#REF!),"")</f>
        <v/>
      </c>
      <c r="CA166" s="297" t="str">
        <f>IF(COUNT(CA130,Z168)=2,ROUND(CA130*Z168/SUM(Z159:Z168),#REF!),"")</f>
        <v/>
      </c>
      <c r="CB166" s="297" t="str">
        <f>IF(COUNT(CB130,AA168)=2,ROUND(CB130*AA168/SUM(AA159:AA168),#REF!),"")</f>
        <v/>
      </c>
      <c r="CC166" s="297" t="str">
        <f>IF(COUNT(CC130,AB168)=2,ROUND(CC130*AB168/SUM(AB159:AB168),#REF!),"")</f>
        <v/>
      </c>
      <c r="CD166" s="297" t="str">
        <f>IF(COUNT(CD130,AC168)=2,ROUND(CD130*AC168/SUM(AC159:AC168),#REF!),"")</f>
        <v/>
      </c>
      <c r="CE166" s="297" t="str">
        <f>IF(COUNT(CE130,AD168)=2,ROUND(CE130*AD168/SUM(AD159:AD168),#REF!),"")</f>
        <v/>
      </c>
      <c r="CF166" s="297" t="str">
        <f>IF(COUNT(CF130,AE168)=2,ROUND(CF130*AE168/SUM(AE159:AE168),#REF!),"")</f>
        <v/>
      </c>
      <c r="CG166" s="297" t="str">
        <f>IF(COUNT(CG130,AF168)=2,ROUND(CG130*AF168/SUM(AF159:AF168),#REF!),"")</f>
        <v/>
      </c>
      <c r="CH166" s="565" t="str">
        <f>IF(COUNTA(AG168)=0,"",AG168)</f>
        <v/>
      </c>
      <c r="CI166" s="565"/>
      <c r="CJ166" s="565"/>
      <c r="CK166" s="565"/>
      <c r="CL166" s="565"/>
      <c r="CM166" s="565"/>
      <c r="CN166" s="565"/>
      <c r="CO166" s="565"/>
      <c r="CP166" s="565"/>
      <c r="CQ166" s="565"/>
    </row>
    <row r="167" spans="3:95" s="243" customFormat="1" ht="13.5" customHeight="1">
      <c r="C167" s="568"/>
      <c r="D167" s="568"/>
      <c r="E167" s="332"/>
      <c r="F167" s="569" t="str">
        <f t="shared" ca="1" si="33"/>
        <v/>
      </c>
      <c r="G167" s="569"/>
      <c r="H167" s="569"/>
      <c r="I167" s="333" t="str">
        <f>IF(E167="","",E123)</f>
        <v/>
      </c>
      <c r="J167" s="569" t="e">
        <f>J157&amp;"９"</f>
        <v>#REF!</v>
      </c>
      <c r="K167" s="569"/>
      <c r="L167" s="256"/>
      <c r="M167" s="256"/>
      <c r="N167" s="256"/>
      <c r="O167" s="256"/>
      <c r="P167" s="256"/>
      <c r="Q167" s="256"/>
      <c r="R167" s="256"/>
      <c r="S167" s="256"/>
      <c r="T167" s="256"/>
      <c r="U167" s="256"/>
      <c r="V167" s="256"/>
      <c r="W167" s="256"/>
      <c r="X167" s="256"/>
      <c r="Y167" s="256"/>
      <c r="Z167" s="256"/>
      <c r="AA167" s="256"/>
      <c r="AB167" s="256"/>
      <c r="AC167" s="256"/>
      <c r="AD167" s="256"/>
      <c r="AE167" s="256"/>
      <c r="AF167" s="256"/>
      <c r="AG167" s="570"/>
      <c r="AH167" s="570"/>
      <c r="AI167" s="570"/>
      <c r="AJ167" s="570"/>
      <c r="AK167" s="570"/>
      <c r="AL167" s="570"/>
      <c r="AM167" s="570"/>
      <c r="AN167" s="570"/>
      <c r="AO167" s="570"/>
      <c r="AP167" s="570"/>
      <c r="AR167" s="571" t="b">
        <f t="shared" si="32"/>
        <v>0</v>
      </c>
      <c r="AS167" s="571"/>
      <c r="AT167" s="571"/>
      <c r="AU167" s="282" t="s">
        <v>160</v>
      </c>
      <c r="AV167" s="275"/>
    </row>
    <row r="168" spans="3:95" s="243" customFormat="1" ht="13.5" customHeight="1">
      <c r="C168" s="572" t="s">
        <v>307</v>
      </c>
      <c r="D168" s="573"/>
      <c r="E168" s="353"/>
      <c r="F168" s="574"/>
      <c r="G168" s="575"/>
      <c r="H168" s="576"/>
      <c r="I168" s="354"/>
      <c r="J168" s="577"/>
      <c r="K168" s="577"/>
      <c r="L168" s="308"/>
      <c r="M168" s="308"/>
      <c r="N168" s="308"/>
      <c r="O168" s="308"/>
      <c r="P168" s="308"/>
      <c r="Q168" s="308"/>
      <c r="R168" s="308"/>
      <c r="S168" s="308"/>
      <c r="T168" s="308"/>
      <c r="U168" s="308"/>
      <c r="V168" s="308"/>
      <c r="W168" s="308"/>
      <c r="X168" s="308"/>
      <c r="Y168" s="308"/>
      <c r="Z168" s="308"/>
      <c r="AA168" s="308"/>
      <c r="AB168" s="308"/>
      <c r="AC168" s="308"/>
      <c r="AD168" s="308"/>
      <c r="AE168" s="308"/>
      <c r="AF168" s="308"/>
      <c r="AG168" s="570"/>
      <c r="AH168" s="570"/>
      <c r="AI168" s="570"/>
      <c r="AJ168" s="570"/>
      <c r="AK168" s="570"/>
      <c r="AL168" s="570"/>
      <c r="AM168" s="570"/>
      <c r="AN168" s="570"/>
      <c r="AO168" s="570"/>
      <c r="AP168" s="570"/>
      <c r="AR168" s="571" t="b">
        <f t="shared" si="32"/>
        <v>0</v>
      </c>
      <c r="AS168" s="571"/>
      <c r="AT168" s="571"/>
      <c r="AU168" s="282" t="s">
        <v>160</v>
      </c>
    </row>
    <row r="169" spans="3:95" s="243" customFormat="1" ht="13.5" hidden="1" customHeight="1"/>
    <row r="170" spans="3:95" s="243" customFormat="1" ht="13.5" hidden="1" customHeight="1">
      <c r="AV170" s="268"/>
    </row>
    <row r="171" spans="3:95" s="243" customFormat="1" ht="13.5" hidden="1" customHeight="1">
      <c r="AV171" s="268"/>
    </row>
    <row r="172" spans="3:95" s="243" customFormat="1" ht="13.5" hidden="1" customHeight="1">
      <c r="AV172" s="268"/>
    </row>
    <row r="173" spans="3:95" s="243" customFormat="1" ht="13.5" hidden="1" customHeight="1">
      <c r="AV173" s="268"/>
    </row>
    <row r="174" spans="3:95" s="243" customFormat="1" ht="13.5" hidden="1" customHeight="1">
      <c r="AV174" s="268"/>
    </row>
    <row r="175" spans="3:95" s="243" customFormat="1" ht="13.5" hidden="1" customHeight="1">
      <c r="AV175" s="268"/>
    </row>
    <row r="176" spans="3:95" s="243" customFormat="1" ht="13.5" hidden="1" customHeight="1">
      <c r="AV176" s="268"/>
    </row>
    <row r="177" spans="3:100" s="243" customFormat="1" ht="13.5" hidden="1" customHeight="1">
      <c r="AV177" s="268"/>
    </row>
    <row r="178" spans="3:100" s="243" customFormat="1" ht="13.5" hidden="1" customHeight="1">
      <c r="AV178" s="268"/>
    </row>
    <row r="179" spans="3:100" s="243" customFormat="1" ht="13.5" hidden="1" customHeight="1">
      <c r="AV179" s="268"/>
    </row>
    <row r="180" spans="3:100" s="243" customFormat="1" ht="13.5" hidden="1" customHeight="1">
      <c r="AV180" s="268"/>
    </row>
    <row r="181" spans="3:100" s="243" customFormat="1" ht="13.5" hidden="1" customHeight="1">
      <c r="AV181" s="268"/>
    </row>
    <row r="182" spans="3:100" s="243" customFormat="1" ht="13.5" customHeight="1">
      <c r="AQ182" s="268"/>
      <c r="AR182" s="268"/>
      <c r="AS182" s="268"/>
      <c r="AT182" s="268"/>
      <c r="AU182" s="268"/>
    </row>
    <row r="183" spans="3:100" s="243" customFormat="1" ht="13.5" customHeight="1">
      <c r="C183" s="651" t="s">
        <v>8</v>
      </c>
      <c r="D183" s="651"/>
      <c r="E183" s="562" t="s">
        <v>104</v>
      </c>
      <c r="F183" s="562"/>
      <c r="G183" s="279"/>
    </row>
    <row r="184" spans="3:100" s="243" customFormat="1" ht="13.5" customHeight="1">
      <c r="C184" s="651"/>
      <c r="D184" s="651"/>
      <c r="E184" s="562"/>
      <c r="F184" s="562"/>
      <c r="G184" s="279"/>
      <c r="I184" s="244"/>
    </row>
    <row r="185" spans="3:100" s="243" customFormat="1" ht="13.5" customHeight="1">
      <c r="C185" s="235" t="s">
        <v>254</v>
      </c>
      <c r="D185" s="279"/>
      <c r="E185" s="279"/>
      <c r="F185" s="279"/>
      <c r="G185" s="279"/>
      <c r="I185" s="244"/>
      <c r="BC185" s="239" t="e">
        <f>IF(#REF!="発電事業者","算定結果　様式第３２第１表～第４表（保有電源新エネ欄他）","算定結果　様式第３２第１表・第２表（年度末電源構成・発電端電力量）")</f>
        <v>#REF!</v>
      </c>
      <c r="CT185" s="296" t="s">
        <v>114</v>
      </c>
      <c r="CV185" s="286" t="str">
        <f>IF(COUNT(H189:S212)&gt;0,"○","")</f>
        <v/>
      </c>
    </row>
    <row r="186" spans="3:100" s="243" customFormat="1" ht="13.5" customHeight="1">
      <c r="C186" s="652"/>
      <c r="D186" s="653"/>
      <c r="E186" s="653"/>
      <c r="F186" s="653"/>
      <c r="G186" s="654"/>
      <c r="H186" s="594" t="str">
        <f>$H$66</f>
        <v>太陽光（全量）</v>
      </c>
      <c r="I186" s="594"/>
      <c r="J186" s="594"/>
      <c r="K186" s="594"/>
      <c r="L186" s="594"/>
      <c r="M186" s="594"/>
      <c r="N186" s="594"/>
      <c r="O186" s="594"/>
      <c r="P186" s="594"/>
      <c r="Q186" s="594"/>
      <c r="R186" s="594"/>
      <c r="S186" s="594"/>
      <c r="T186" s="594"/>
      <c r="U186" s="594"/>
      <c r="V186" s="594"/>
      <c r="W186" s="594"/>
      <c r="X186" s="594"/>
      <c r="Y186" s="594"/>
      <c r="Z186" s="594"/>
      <c r="AA186" s="245"/>
      <c r="AB186" s="245"/>
      <c r="AC186" s="245"/>
      <c r="AD186" s="658"/>
      <c r="AE186" s="658"/>
      <c r="AF186" s="658"/>
      <c r="AG186" s="658"/>
      <c r="AH186" s="658"/>
      <c r="AI186" s="594" t="str">
        <f>$H$66</f>
        <v>太陽光（全量）</v>
      </c>
      <c r="AJ186" s="594"/>
      <c r="AK186" s="594"/>
      <c r="AL186" s="594"/>
      <c r="AM186" s="594"/>
      <c r="AN186" s="594"/>
      <c r="AO186" s="594"/>
      <c r="AP186" s="594"/>
      <c r="AQ186" s="594"/>
      <c r="AR186" s="594"/>
      <c r="AS186" s="594"/>
      <c r="AT186" s="594"/>
      <c r="AU186" s="594"/>
      <c r="BB186" s="246"/>
      <c r="BC186" s="659" t="s">
        <v>256</v>
      </c>
      <c r="BD186" s="659"/>
      <c r="BE186" s="659"/>
      <c r="BF186" s="659"/>
      <c r="BG186" s="601" t="e">
        <f>DATE(#REF!,1,1)</f>
        <v>#REF!</v>
      </c>
      <c r="BH186" s="602"/>
      <c r="BI186" s="602"/>
      <c r="BJ186" s="602"/>
      <c r="BK186" s="602"/>
      <c r="BL186" s="602"/>
      <c r="BM186" s="602"/>
      <c r="BN186" s="602"/>
      <c r="BO186" s="602"/>
      <c r="BP186" s="602"/>
      <c r="BQ186" s="602"/>
      <c r="BR186" s="603"/>
      <c r="BS186" s="659" t="s">
        <v>257</v>
      </c>
      <c r="BT186" s="659"/>
      <c r="BU186" s="659"/>
      <c r="BV186" s="659"/>
      <c r="BW186" s="592" t="e">
        <f>DATE(#REF!-1,1,1)</f>
        <v>#REF!</v>
      </c>
      <c r="BX186" s="592" t="e">
        <f>DATE(#REF!,1,1)</f>
        <v>#REF!</v>
      </c>
      <c r="BY186" s="592" t="e">
        <f>DATE(#REF!+1,1,1)</f>
        <v>#REF!</v>
      </c>
      <c r="BZ186" s="592" t="e">
        <f>DATE(#REF!+2,1,1)</f>
        <v>#REF!</v>
      </c>
      <c r="CA186" s="592" t="e">
        <f>DATE(#REF!+3,1,1)</f>
        <v>#REF!</v>
      </c>
      <c r="CB186" s="592" t="e">
        <f>DATE(#REF!+4,1,1)</f>
        <v>#REF!</v>
      </c>
      <c r="CC186" s="592" t="e">
        <f>DATE(#REF!+5,1,1)</f>
        <v>#REF!</v>
      </c>
      <c r="CD186" s="592" t="e">
        <f>DATE(#REF!+6,1,1)</f>
        <v>#REF!</v>
      </c>
      <c r="CE186" s="592" t="e">
        <f>DATE(#REF!+7,1,1)</f>
        <v>#REF!</v>
      </c>
      <c r="CF186" s="592" t="e">
        <f>DATE(#REF!+8,1,1)</f>
        <v>#REF!</v>
      </c>
      <c r="CG186" s="592" t="e">
        <f>DATE(#REF!+9,1,1)</f>
        <v>#REF!</v>
      </c>
      <c r="CH186" s="273"/>
      <c r="CI186" s="273"/>
      <c r="CJ186" s="273"/>
      <c r="CK186" s="273"/>
      <c r="CL186" s="273"/>
      <c r="CM186" s="273"/>
      <c r="CN186" s="273"/>
      <c r="CO186" s="273"/>
      <c r="CP186" s="273"/>
      <c r="CQ186" s="273"/>
    </row>
    <row r="187" spans="3:100" s="243" customFormat="1" ht="13.5" customHeight="1">
      <c r="C187" s="655"/>
      <c r="D187" s="656"/>
      <c r="E187" s="656"/>
      <c r="F187" s="656"/>
      <c r="G187" s="657"/>
      <c r="H187" s="307" t="s">
        <v>194</v>
      </c>
      <c r="I187" s="307" t="s">
        <v>195</v>
      </c>
      <c r="J187" s="307" t="s">
        <v>161</v>
      </c>
      <c r="K187" s="307" t="s">
        <v>162</v>
      </c>
      <c r="L187" s="307" t="s">
        <v>163</v>
      </c>
      <c r="M187" s="307" t="s">
        <v>164</v>
      </c>
      <c r="N187" s="307" t="s">
        <v>165</v>
      </c>
      <c r="O187" s="307" t="s">
        <v>166</v>
      </c>
      <c r="P187" s="307" t="s">
        <v>167</v>
      </c>
      <c r="Q187" s="307" t="s">
        <v>168</v>
      </c>
      <c r="R187" s="307" t="s">
        <v>169</v>
      </c>
      <c r="S187" s="307" t="s">
        <v>170</v>
      </c>
      <c r="T187" s="307" t="s">
        <v>25</v>
      </c>
      <c r="U187" s="637"/>
      <c r="V187" s="638"/>
      <c r="W187" s="638"/>
      <c r="X187" s="638"/>
      <c r="Y187" s="638"/>
      <c r="Z187" s="639"/>
      <c r="AA187" s="245"/>
      <c r="AB187" s="245"/>
      <c r="AC187" s="245"/>
      <c r="AD187" s="658"/>
      <c r="AE187" s="658"/>
      <c r="AF187" s="658"/>
      <c r="AG187" s="658"/>
      <c r="AH187" s="658"/>
      <c r="AI187" s="307" t="s">
        <v>194</v>
      </c>
      <c r="AJ187" s="307" t="s">
        <v>195</v>
      </c>
      <c r="AK187" s="307" t="s">
        <v>161</v>
      </c>
      <c r="AL187" s="307" t="s">
        <v>162</v>
      </c>
      <c r="AM187" s="307" t="s">
        <v>163</v>
      </c>
      <c r="AN187" s="307" t="s">
        <v>164</v>
      </c>
      <c r="AO187" s="307" t="s">
        <v>165</v>
      </c>
      <c r="AP187" s="307" t="s">
        <v>166</v>
      </c>
      <c r="AQ187" s="307" t="s">
        <v>167</v>
      </c>
      <c r="AR187" s="307" t="s">
        <v>168</v>
      </c>
      <c r="AS187" s="307" t="s">
        <v>169</v>
      </c>
      <c r="AT187" s="307" t="s">
        <v>170</v>
      </c>
      <c r="AU187" s="307" t="s">
        <v>25</v>
      </c>
      <c r="AX187" s="280"/>
      <c r="AY187" s="280"/>
      <c r="AZ187" s="280"/>
      <c r="BA187" s="280"/>
      <c r="BB187" s="246"/>
      <c r="BC187" s="659"/>
      <c r="BD187" s="659"/>
      <c r="BE187" s="659"/>
      <c r="BF187" s="659"/>
      <c r="BG187" s="334" t="s">
        <v>194</v>
      </c>
      <c r="BH187" s="334" t="s">
        <v>195</v>
      </c>
      <c r="BI187" s="334" t="s">
        <v>161</v>
      </c>
      <c r="BJ187" s="334" t="s">
        <v>162</v>
      </c>
      <c r="BK187" s="334" t="s">
        <v>163</v>
      </c>
      <c r="BL187" s="334" t="s">
        <v>164</v>
      </c>
      <c r="BM187" s="334" t="s">
        <v>165</v>
      </c>
      <c r="BN187" s="334" t="s">
        <v>166</v>
      </c>
      <c r="BO187" s="334" t="s">
        <v>167</v>
      </c>
      <c r="BP187" s="334" t="s">
        <v>168</v>
      </c>
      <c r="BQ187" s="334" t="s">
        <v>169</v>
      </c>
      <c r="BR187" s="334" t="s">
        <v>170</v>
      </c>
      <c r="BS187" s="659"/>
      <c r="BT187" s="659"/>
      <c r="BU187" s="659"/>
      <c r="BV187" s="659"/>
      <c r="BW187" s="593"/>
      <c r="BX187" s="593"/>
      <c r="BY187" s="593"/>
      <c r="BZ187" s="593"/>
      <c r="CA187" s="593"/>
      <c r="CB187" s="593"/>
      <c r="CC187" s="593"/>
      <c r="CD187" s="593"/>
      <c r="CE187" s="593"/>
      <c r="CF187" s="593"/>
      <c r="CG187" s="593"/>
      <c r="CH187" s="273"/>
      <c r="CI187" s="273"/>
      <c r="CJ187" s="273"/>
      <c r="CK187" s="273"/>
      <c r="CL187" s="273"/>
      <c r="CM187" s="273"/>
      <c r="CN187" s="273"/>
      <c r="CO187" s="273"/>
      <c r="CP187" s="273"/>
      <c r="CQ187" s="273"/>
    </row>
    <row r="188" spans="3:100" s="243" customFormat="1" ht="13.5" customHeight="1">
      <c r="C188" s="594" t="s">
        <v>196</v>
      </c>
      <c r="D188" s="594"/>
      <c r="E188" s="594"/>
      <c r="F188" s="594"/>
      <c r="G188" s="594"/>
      <c r="H188" s="248">
        <f t="shared" ref="H188:S188" si="34">IF($E183="","",VLOOKUP($E183,$CT$84:$DG$93,CV$94,FALSE))</f>
        <v>0</v>
      </c>
      <c r="I188" s="248">
        <f t="shared" si="34"/>
        <v>0.12109098873607364</v>
      </c>
      <c r="J188" s="248">
        <f t="shared" si="34"/>
        <v>0.12494863145708464</v>
      </c>
      <c r="K188" s="248">
        <f t="shared" si="34"/>
        <v>0.20816438283307881</v>
      </c>
      <c r="L188" s="248">
        <f t="shared" si="34"/>
        <v>0.20816438283307881</v>
      </c>
      <c r="M188" s="248">
        <f t="shared" si="34"/>
        <v>0.13764288060533394</v>
      </c>
      <c r="N188" s="248">
        <f t="shared" si="34"/>
        <v>0</v>
      </c>
      <c r="O188" s="248">
        <f t="shared" si="34"/>
        <v>0</v>
      </c>
      <c r="P188" s="248">
        <f t="shared" si="34"/>
        <v>0</v>
      </c>
      <c r="Q188" s="248">
        <f t="shared" si="34"/>
        <v>0</v>
      </c>
      <c r="R188" s="248">
        <f t="shared" si="34"/>
        <v>0</v>
      </c>
      <c r="S188" s="248">
        <f t="shared" si="34"/>
        <v>0</v>
      </c>
      <c r="T188" s="249"/>
      <c r="U188" s="640"/>
      <c r="V188" s="641"/>
      <c r="W188" s="641"/>
      <c r="X188" s="641"/>
      <c r="Y188" s="641"/>
      <c r="Z188" s="642"/>
      <c r="AA188" s="250"/>
      <c r="AB188" s="250"/>
      <c r="AC188" s="250"/>
      <c r="AD188" s="594" t="s">
        <v>197</v>
      </c>
      <c r="AE188" s="594"/>
      <c r="AF188" s="594"/>
      <c r="AG188" s="594"/>
      <c r="AH188" s="594"/>
      <c r="AI188" s="251">
        <v>30</v>
      </c>
      <c r="AJ188" s="251">
        <v>31</v>
      </c>
      <c r="AK188" s="251">
        <v>30</v>
      </c>
      <c r="AL188" s="251">
        <v>31</v>
      </c>
      <c r="AM188" s="251">
        <v>31</v>
      </c>
      <c r="AN188" s="251">
        <v>30</v>
      </c>
      <c r="AO188" s="251">
        <v>31</v>
      </c>
      <c r="AP188" s="251">
        <v>30</v>
      </c>
      <c r="AQ188" s="251">
        <v>31</v>
      </c>
      <c r="AR188" s="251">
        <v>31</v>
      </c>
      <c r="AS188" s="251">
        <v>28</v>
      </c>
      <c r="AT188" s="251">
        <v>31</v>
      </c>
      <c r="AU188" s="249"/>
      <c r="AX188" s="280"/>
      <c r="AY188" s="280"/>
      <c r="AZ188" s="280"/>
      <c r="BA188" s="280"/>
      <c r="BB188" s="246"/>
      <c r="BC188" s="634" t="s">
        <v>198</v>
      </c>
      <c r="BD188" s="635"/>
      <c r="BE188" s="635"/>
      <c r="BF188" s="636"/>
      <c r="BG188" s="297" t="str">
        <f t="shared" ref="BG188:BR188" si="35">IF(COUNT(AI193)=0,"",AI193)</f>
        <v/>
      </c>
      <c r="BH188" s="297" t="str">
        <f t="shared" si="35"/>
        <v/>
      </c>
      <c r="BI188" s="297" t="str">
        <f t="shared" si="35"/>
        <v/>
      </c>
      <c r="BJ188" s="297" t="str">
        <f t="shared" si="35"/>
        <v/>
      </c>
      <c r="BK188" s="297" t="str">
        <f t="shared" si="35"/>
        <v/>
      </c>
      <c r="BL188" s="297" t="str">
        <f t="shared" si="35"/>
        <v/>
      </c>
      <c r="BM188" s="297" t="str">
        <f t="shared" si="35"/>
        <v/>
      </c>
      <c r="BN188" s="297" t="str">
        <f t="shared" si="35"/>
        <v/>
      </c>
      <c r="BO188" s="297" t="str">
        <f t="shared" si="35"/>
        <v/>
      </c>
      <c r="BP188" s="297" t="str">
        <f t="shared" si="35"/>
        <v/>
      </c>
      <c r="BQ188" s="297" t="str">
        <f t="shared" si="35"/>
        <v/>
      </c>
      <c r="BR188" s="297" t="str">
        <f t="shared" si="35"/>
        <v/>
      </c>
      <c r="BS188" s="597" t="s">
        <v>198</v>
      </c>
      <c r="BT188" s="633"/>
      <c r="BU188" s="598"/>
      <c r="BV188" s="334" t="s">
        <v>171</v>
      </c>
      <c r="BW188" s="253" t="str">
        <f>IF(COUNT(AM191)=0,"",AM191)</f>
        <v/>
      </c>
      <c r="BX188" s="253" t="str">
        <f>IF(COUNT(AM193)=0,"",AM193)</f>
        <v/>
      </c>
      <c r="BY188" s="253" t="str">
        <f>IF(COUNT(AM195)=0,"",AM195)</f>
        <v/>
      </c>
      <c r="BZ188" s="253" t="str">
        <f>IF(COUNT(AM197)=0,"",AM197)</f>
        <v/>
      </c>
      <c r="CA188" s="253" t="str">
        <f>IF(COUNT(AM199)=0,"",AM199)</f>
        <v/>
      </c>
      <c r="CB188" s="253" t="str">
        <f>IF(COUNT(AM201)=0,"",AM201)</f>
        <v/>
      </c>
      <c r="CC188" s="253" t="str">
        <f>IF(COUNT(AM203)=0,"",AM203)</f>
        <v/>
      </c>
      <c r="CD188" s="253" t="str">
        <f>IF(COUNT(AM205)=0,"",AM205)</f>
        <v/>
      </c>
      <c r="CE188" s="253" t="str">
        <f>IF(COUNT(AM207)=0,"",AM207)</f>
        <v/>
      </c>
      <c r="CF188" s="253" t="str">
        <f>IF(COUNT(AM209)=0,"",AM209)</f>
        <v/>
      </c>
      <c r="CG188" s="253" t="str">
        <f>IF(COUNT(AM211)=0,"",AM211)</f>
        <v/>
      </c>
      <c r="CH188" s="257"/>
      <c r="CI188" s="257"/>
      <c r="CJ188" s="257"/>
      <c r="CK188" s="257"/>
      <c r="CL188" s="257"/>
      <c r="CM188" s="257"/>
      <c r="CN188" s="257"/>
      <c r="CO188" s="257"/>
      <c r="CP188" s="257"/>
      <c r="CQ188" s="257"/>
    </row>
    <row r="189" spans="3:100" s="243" customFormat="1" ht="13.5" customHeight="1">
      <c r="C189" s="604" t="e">
        <f>DATE(#REF!-2,1,1)</f>
        <v>#REF!</v>
      </c>
      <c r="D189" s="605"/>
      <c r="E189" s="613" t="s">
        <v>275</v>
      </c>
      <c r="F189" s="614"/>
      <c r="G189" s="615"/>
      <c r="H189" s="255"/>
      <c r="I189" s="255"/>
      <c r="J189" s="255"/>
      <c r="K189" s="255"/>
      <c r="L189" s="255"/>
      <c r="M189" s="255"/>
      <c r="N189" s="255"/>
      <c r="O189" s="255"/>
      <c r="P189" s="256"/>
      <c r="Q189" s="256"/>
      <c r="R189" s="256"/>
      <c r="S189" s="256"/>
      <c r="T189" s="255"/>
      <c r="U189" s="578"/>
      <c r="V189" s="644"/>
      <c r="W189" s="644"/>
      <c r="X189" s="644"/>
      <c r="Y189" s="644"/>
      <c r="Z189" s="579"/>
      <c r="AA189" s="257"/>
      <c r="AB189" s="257"/>
      <c r="AC189" s="257"/>
      <c r="AD189" s="604" t="e">
        <f>DATE(#REF!-2,1,1)</f>
        <v>#REF!</v>
      </c>
      <c r="AE189" s="605"/>
      <c r="AF189" s="613" t="s">
        <v>198</v>
      </c>
      <c r="AG189" s="614"/>
      <c r="AH189" s="615"/>
      <c r="AI189" s="255"/>
      <c r="AJ189" s="255"/>
      <c r="AK189" s="255"/>
      <c r="AL189" s="255"/>
      <c r="AM189" s="255"/>
      <c r="AN189" s="255"/>
      <c r="AO189" s="255"/>
      <c r="AP189" s="255"/>
      <c r="AQ189" s="255"/>
      <c r="AR189" s="258" t="str">
        <f>IF(COUNT(P189,Q189)&lt;&gt;2,"",ROUND(MIN(P189,Q189)*Q188,#REF!))</f>
        <v/>
      </c>
      <c r="AS189" s="258" t="str">
        <f>IF(COUNT(Q189,R189)&lt;&gt;2,"",ROUND(MIN(Q189,R189)*R188,#REF!))</f>
        <v/>
      </c>
      <c r="AT189" s="258" t="str">
        <f>IF(COUNT(R189,S189)&lt;&gt;2,"",ROUND(MIN(R189,S189)*S188,#REF!))</f>
        <v/>
      </c>
      <c r="AU189" s="255"/>
      <c r="AX189" s="280"/>
      <c r="AY189" s="280"/>
      <c r="AZ189" s="280"/>
      <c r="BA189" s="280"/>
      <c r="BB189" s="246"/>
      <c r="BC189" s="648"/>
      <c r="BD189" s="649"/>
      <c r="BE189" s="649"/>
      <c r="BF189" s="650"/>
      <c r="BG189" s="259"/>
      <c r="BH189" s="259"/>
      <c r="BI189" s="259"/>
      <c r="BJ189" s="259"/>
      <c r="BK189" s="259"/>
      <c r="BL189" s="259"/>
      <c r="BM189" s="259"/>
      <c r="BN189" s="259"/>
      <c r="BO189" s="259"/>
      <c r="BP189" s="259"/>
      <c r="BQ189" s="259"/>
      <c r="BR189" s="259"/>
      <c r="BS189" s="599"/>
      <c r="BT189" s="643"/>
      <c r="BU189" s="600"/>
      <c r="BV189" s="334" t="s">
        <v>172</v>
      </c>
      <c r="BW189" s="253" t="str">
        <f>IF(COUNT(AR189)=0,"",AR189)</f>
        <v/>
      </c>
      <c r="BX189" s="253" t="str">
        <f>IF(COUNT(AR193)=0,"",AR193)</f>
        <v/>
      </c>
      <c r="BY189" s="253" t="str">
        <f>IF(COUNT(AR195)=0,"",AR195)</f>
        <v/>
      </c>
      <c r="BZ189" s="253" t="str">
        <f>IF(COUNT(AR197)=0,"",AR197)</f>
        <v/>
      </c>
      <c r="CA189" s="253" t="str">
        <f>IF(COUNT(AR199)=0,"",AR199)</f>
        <v/>
      </c>
      <c r="CB189" s="253" t="str">
        <f>IF(COUNT(AR201)=0,"",AR201)</f>
        <v/>
      </c>
      <c r="CC189" s="253" t="str">
        <f>IF(COUNT(AR203)=0,"",AR203)</f>
        <v/>
      </c>
      <c r="CD189" s="253" t="str">
        <f>IF(COUNT(AR205)=0,"",AR205)</f>
        <v/>
      </c>
      <c r="CE189" s="253" t="str">
        <f>IF(COUNT(AR207)=0,"",AR207)</f>
        <v/>
      </c>
      <c r="CF189" s="253" t="str">
        <f>IF(COUNT(AR209)=0,"",AR209)</f>
        <v/>
      </c>
      <c r="CG189" s="253" t="str">
        <f>IF(COUNT(AR211)=0,"",AR211)</f>
        <v/>
      </c>
      <c r="CH189" s="257"/>
      <c r="CI189" s="257"/>
      <c r="CJ189" s="257"/>
      <c r="CK189" s="257"/>
      <c r="CL189" s="257"/>
      <c r="CM189" s="257"/>
      <c r="CN189" s="257"/>
      <c r="CO189" s="257"/>
      <c r="CP189" s="257"/>
      <c r="CQ189" s="257"/>
    </row>
    <row r="190" spans="3:100" s="243" customFormat="1" ht="13.5" customHeight="1">
      <c r="C190" s="606"/>
      <c r="D190" s="607"/>
      <c r="E190" s="608" t="s">
        <v>252</v>
      </c>
      <c r="F190" s="609"/>
      <c r="G190" s="610"/>
      <c r="H190" s="260"/>
      <c r="I190" s="260"/>
      <c r="J190" s="260"/>
      <c r="K190" s="260"/>
      <c r="L190" s="260"/>
      <c r="M190" s="260"/>
      <c r="N190" s="260"/>
      <c r="O190" s="260"/>
      <c r="P190" s="261"/>
      <c r="Q190" s="261"/>
      <c r="R190" s="261"/>
      <c r="S190" s="261"/>
      <c r="T190" s="262" t="str">
        <f>IF(COUNT(H190:S190)=0,"",SUMPRODUCT(ROUND(H190:S190,#REF!)))</f>
        <v/>
      </c>
      <c r="U190" s="645"/>
      <c r="V190" s="646"/>
      <c r="W190" s="646"/>
      <c r="X190" s="646"/>
      <c r="Y190" s="646"/>
      <c r="Z190" s="647"/>
      <c r="AA190" s="257"/>
      <c r="AB190" s="257"/>
      <c r="AC190" s="257"/>
      <c r="AD190" s="606"/>
      <c r="AE190" s="607"/>
      <c r="AF190" s="608" t="s">
        <v>199</v>
      </c>
      <c r="AG190" s="609"/>
      <c r="AH190" s="610"/>
      <c r="AI190" s="263"/>
      <c r="AJ190" s="263"/>
      <c r="AK190" s="263"/>
      <c r="AL190" s="263"/>
      <c r="AM190" s="263"/>
      <c r="AN190" s="263"/>
      <c r="AO190" s="263"/>
      <c r="AP190" s="263"/>
      <c r="AQ190" s="263"/>
      <c r="AR190" s="264" t="str">
        <f>IF(COUNT(Q189:Q190)=0,"",ROUND(Q190/(Q189*24*AR188/1000),3))</f>
        <v/>
      </c>
      <c r="AS190" s="264" t="str">
        <f>IF(COUNT(R189:R190)=0,"",ROUND(R190/(R189*24*AS188/1000),3))</f>
        <v/>
      </c>
      <c r="AT190" s="264" t="str">
        <f>IF(COUNT(S189:S190)=0,"",ROUND(S190/(S189*24*AT188/1000),3))</f>
        <v/>
      </c>
      <c r="AU190" s="265" t="str">
        <f>IF(COUNT(AI190:AT190)=0,"",AVERAGE(AI190:AT190))</f>
        <v/>
      </c>
      <c r="AX190" s="280"/>
      <c r="AY190" s="280"/>
      <c r="AZ190" s="280"/>
      <c r="BA190" s="280"/>
      <c r="BB190" s="246"/>
      <c r="BC190" s="594" t="s">
        <v>205</v>
      </c>
      <c r="BD190" s="594"/>
      <c r="BE190" s="594"/>
      <c r="BF190" s="594"/>
      <c r="BG190" s="253" t="str">
        <f>IF(COUNT(H194)=0,"",ROUND(H194,#REF!))</f>
        <v/>
      </c>
      <c r="BH190" s="253" t="str">
        <f>IF(COUNT(I194)=0,"",ROUND(I194,#REF!))</f>
        <v/>
      </c>
      <c r="BI190" s="253" t="str">
        <f>IF(COUNT(J194)=0,"",ROUND(J194,#REF!))</f>
        <v/>
      </c>
      <c r="BJ190" s="253" t="str">
        <f>IF(COUNT(K194)=0,"",ROUND(K194,#REF!))</f>
        <v/>
      </c>
      <c r="BK190" s="253" t="str">
        <f>IF(COUNT(L194)=0,"",ROUND(L194,#REF!))</f>
        <v/>
      </c>
      <c r="BL190" s="253" t="str">
        <f>IF(COUNT(M194)=0,"",ROUND(M194,#REF!))</f>
        <v/>
      </c>
      <c r="BM190" s="253" t="str">
        <f>IF(COUNT(N194)=0,"",ROUND(N194,#REF!))</f>
        <v/>
      </c>
      <c r="BN190" s="253" t="str">
        <f>IF(COUNT(O194)=0,"",ROUND(O194,#REF!))</f>
        <v/>
      </c>
      <c r="BO190" s="253" t="str">
        <f>IF(COUNT(P194)=0,"",ROUND(P194,#REF!))</f>
        <v/>
      </c>
      <c r="BP190" s="253" t="str">
        <f>IF(COUNT(Q194)=0,"",ROUND(Q194,#REF!))</f>
        <v/>
      </c>
      <c r="BQ190" s="253" t="str">
        <f>IF(COUNT(R194)=0,"",ROUND(R194,#REF!))</f>
        <v/>
      </c>
      <c r="BR190" s="253" t="str">
        <f>IF(COUNT(S194)=0,"",ROUND(S194,#REF!))</f>
        <v/>
      </c>
      <c r="BS190" s="634" t="s">
        <v>205</v>
      </c>
      <c r="BT190" s="635"/>
      <c r="BU190" s="636"/>
      <c r="BV190" s="334" t="s">
        <v>25</v>
      </c>
      <c r="BW190" s="253" t="str">
        <f>IF(COUNT(T192)=0,"",T192)</f>
        <v/>
      </c>
      <c r="BX190" s="253" t="str">
        <f>IF(COUNT(T194)=0,"",T194)</f>
        <v/>
      </c>
      <c r="BY190" s="253" t="str">
        <f>IF(COUNT(T196)=0,"",T196)</f>
        <v/>
      </c>
      <c r="BZ190" s="266" t="str">
        <f>IF(COUNT(T198)=0,"",T198)</f>
        <v/>
      </c>
      <c r="CA190" s="253" t="str">
        <f>IF(COUNT(T200)=0,"",T200)</f>
        <v/>
      </c>
      <c r="CB190" s="253" t="str">
        <f>IF(COUNT(T202)=0,"",T202)</f>
        <v/>
      </c>
      <c r="CC190" s="253" t="str">
        <f>IF(COUNT(T204)=0,"",T204)</f>
        <v/>
      </c>
      <c r="CD190" s="253" t="str">
        <f>IF(COUNT(T206)=0,"",T206)</f>
        <v/>
      </c>
      <c r="CE190" s="253" t="str">
        <f>IF(COUNT(T208)=0,"",T208)</f>
        <v/>
      </c>
      <c r="CF190" s="253" t="str">
        <f>IF(COUNT(T210)=0,"",T210)</f>
        <v/>
      </c>
      <c r="CG190" s="253" t="str">
        <f>IF(COUNT(T212)=0,"",T212)</f>
        <v/>
      </c>
      <c r="CH190" s="257"/>
      <c r="CI190" s="257"/>
      <c r="CJ190" s="257"/>
      <c r="CK190" s="257"/>
      <c r="CL190" s="257"/>
      <c r="CM190" s="257"/>
      <c r="CN190" s="257"/>
      <c r="CO190" s="257"/>
      <c r="CP190" s="257"/>
      <c r="CQ190" s="257"/>
    </row>
    <row r="191" spans="3:100" s="243" customFormat="1" ht="13.5" customHeight="1">
      <c r="C191" s="604" t="e">
        <f>DATE(#REF!-1,1,1)</f>
        <v>#REF!</v>
      </c>
      <c r="D191" s="605"/>
      <c r="E191" s="613" t="s">
        <v>275</v>
      </c>
      <c r="F191" s="614"/>
      <c r="G191" s="615"/>
      <c r="H191" s="256"/>
      <c r="I191" s="256"/>
      <c r="J191" s="256"/>
      <c r="K191" s="256"/>
      <c r="L191" s="256"/>
      <c r="M191" s="256"/>
      <c r="N191" s="256"/>
      <c r="O191" s="256"/>
      <c r="P191" s="256"/>
      <c r="Q191" s="256"/>
      <c r="R191" s="256"/>
      <c r="S191" s="256"/>
      <c r="T191" s="255"/>
      <c r="U191" s="613" t="s">
        <v>210</v>
      </c>
      <c r="V191" s="614"/>
      <c r="W191" s="614"/>
      <c r="X191" s="615"/>
      <c r="Y191" s="616" t="str">
        <f>IF(COUNT(S191)=0,"",ROUND(S191,#REF!))</f>
        <v/>
      </c>
      <c r="Z191" s="617"/>
      <c r="AA191" s="257"/>
      <c r="AB191" s="257"/>
      <c r="AC191" s="257"/>
      <c r="AD191" s="604" t="e">
        <f>DATE(#REF!-1,1,1)</f>
        <v>#REF!</v>
      </c>
      <c r="AE191" s="605"/>
      <c r="AF191" s="613" t="s">
        <v>198</v>
      </c>
      <c r="AG191" s="614"/>
      <c r="AH191" s="615"/>
      <c r="AI191" s="258" t="str">
        <f>IF(COUNT(S189,H191)&lt;&gt;2,"",ROUND(MIN(S189,H191)*H188,#REF!))</f>
        <v/>
      </c>
      <c r="AJ191" s="258" t="str">
        <f>IF(COUNT(H191,I191)&lt;&gt;2,"",ROUND(MIN(H191,I191)*I188,#REF!))</f>
        <v/>
      </c>
      <c r="AK191" s="258" t="str">
        <f>IF(COUNT(I191,J191)&lt;&gt;2,"",ROUND(MIN(I191,J191)*J188,#REF!))</f>
        <v/>
      </c>
      <c r="AL191" s="258" t="str">
        <f>IF(COUNT(J191,K191)&lt;&gt;2,"",ROUND(MIN(J191,K191)*K188,#REF!))</f>
        <v/>
      </c>
      <c r="AM191" s="258" t="str">
        <f>IF(COUNT(K191,L191)&lt;&gt;2,"",ROUND(MIN(K191,L191)*L188,#REF!))</f>
        <v/>
      </c>
      <c r="AN191" s="258" t="str">
        <f>IF(COUNT(L191,M191)&lt;&gt;2,"",ROUND(MIN(L191,M191)*M188,#REF!))</f>
        <v/>
      </c>
      <c r="AO191" s="258" t="str">
        <f>IF(COUNT(M191,N191)&lt;&gt;2,"",ROUND(MIN(M191,N191)*N188,#REF!))</f>
        <v/>
      </c>
      <c r="AP191" s="258" t="str">
        <f>IF(COUNT(N191,O191)&lt;&gt;2,"",ROUND(MIN(N191,O191)*O188,#REF!))</f>
        <v/>
      </c>
      <c r="AQ191" s="258" t="str">
        <f>IF(COUNT(O191,P191)&lt;&gt;2,"",ROUND(MIN(O191,P191)*P188,#REF!))</f>
        <v/>
      </c>
      <c r="AR191" s="258" t="str">
        <f>IF(COUNT(P191,Q191)&lt;&gt;2,"",ROUND(MIN(P191,Q191)*Q188,#REF!))</f>
        <v/>
      </c>
      <c r="AS191" s="258" t="str">
        <f>IF(COUNT(Q191,R191)&lt;&gt;2,"",ROUND(MIN(Q191,R191)*R188,#REF!))</f>
        <v/>
      </c>
      <c r="AT191" s="258" t="str">
        <f>IF(COUNT(R191,S191)&lt;&gt;2,"",ROUND(MIN(R191,S191)*S188,#REF!))</f>
        <v/>
      </c>
      <c r="AU191" s="255"/>
      <c r="AX191" s="280"/>
      <c r="AY191" s="280"/>
      <c r="AZ191" s="280"/>
      <c r="BB191" s="246"/>
      <c r="BC191" s="627"/>
      <c r="BD191" s="628"/>
      <c r="BE191" s="628"/>
      <c r="BF191" s="628"/>
      <c r="BG191" s="628"/>
      <c r="BH191" s="628"/>
      <c r="BI191" s="628"/>
      <c r="BJ191" s="628"/>
      <c r="BK191" s="628"/>
      <c r="BL191" s="628"/>
      <c r="BM191" s="628"/>
      <c r="BN191" s="628"/>
      <c r="BO191" s="628"/>
      <c r="BP191" s="628"/>
      <c r="BQ191" s="628"/>
      <c r="BR191" s="629"/>
      <c r="BS191" s="597" t="s">
        <v>206</v>
      </c>
      <c r="BT191" s="633"/>
      <c r="BU191" s="598"/>
      <c r="BV191" s="334" t="s">
        <v>25</v>
      </c>
      <c r="BW191" s="253" t="str">
        <f>IF(COUNT(Y191)=0,"",IF(#REF!="発電事業者",Y191,IF(SUMIF($C219:$D228,"その他事業者",L219:L228)=0,IF(Y191*L228/SUM(L219:L228)=0,"",Y191*L228/SUM(L219:L228)),ROUND(Y191*SUMIF($C219:$D228,"その他事業者",L219:L228)/SUM(L219:L228),#REF!)+Y191*L228/SUM(L219:L228))))</f>
        <v/>
      </c>
      <c r="BX191" s="253" t="str">
        <f>IF(COUNT(Y193)=0,"",IF(#REF!="発電事業者",Y193,IF(SUMIF($C219:$D228,"その他事業者",W219:W228)=0,IF(Y193*W228/SUM(W219:W228)=0,"",Y193*W228/SUM(W219:W228)),ROUND(Y193*SUMIF($C219:$D228,"その他事業者",W219:W228)/SUM(W219:W228),#REF!)+Y193*W228/SUM(W219:W228))))</f>
        <v/>
      </c>
      <c r="BY191" s="267"/>
      <c r="BZ191" s="267"/>
      <c r="CA191" s="267"/>
      <c r="CB191" s="253" t="str">
        <f>IF(COUNT(Y201)=0,"",IF(#REF!="発電事業者",Y201,IF(SUMIF($C219:$D228,"その他事業者",AA219:AA228)=0,IF(Y201*AA228/SUM(AA219:AA228)=0,"",Y201*AA228/SUM(AA219:AA228)),ROUND(Y201*SUMIF($C219:$D228,"その他事業者",AA219:AA228)/SUM(AA219:AA228),#REF!)+Y201*AA228/SUM(AA219:AA228))))</f>
        <v/>
      </c>
      <c r="CC191" s="267"/>
      <c r="CD191" s="267"/>
      <c r="CE191" s="267"/>
      <c r="CF191" s="267"/>
      <c r="CG191" s="253" t="str">
        <f>IF(COUNT(Y211)=0,"",IF(#REF!="発電事業者",Y211,IF(SUMIF($C219:$D228,"その他事業者",AF219:AF228)=0,IF(Y211*AF228/SUM(AF219:AF228)=0,"",Y211*AF228/SUM(AF219:AF228)),ROUND(Y211*SUMIF($C219:$D228,"その他事業者",AF219:AF228)/SUM(AF219:AF228),#REF!)+Y211*AF228/SUM(AF219:AF228))))</f>
        <v/>
      </c>
      <c r="CH191" s="257"/>
      <c r="CI191" s="257"/>
      <c r="CJ191" s="257"/>
      <c r="CK191" s="257"/>
      <c r="CL191" s="257"/>
      <c r="CM191" s="257"/>
      <c r="CN191" s="257"/>
      <c r="CO191" s="257"/>
      <c r="CP191" s="257"/>
      <c r="CQ191" s="257"/>
    </row>
    <row r="192" spans="3:100" s="243" customFormat="1" ht="13.5" customHeight="1">
      <c r="C192" s="606"/>
      <c r="D192" s="607"/>
      <c r="E192" s="608" t="s">
        <v>252</v>
      </c>
      <c r="F192" s="609"/>
      <c r="G192" s="610"/>
      <c r="H192" s="261"/>
      <c r="I192" s="261"/>
      <c r="J192" s="261"/>
      <c r="K192" s="261"/>
      <c r="L192" s="261"/>
      <c r="M192" s="261"/>
      <c r="N192" s="261"/>
      <c r="O192" s="261"/>
      <c r="P192" s="261"/>
      <c r="Q192" s="261"/>
      <c r="R192" s="261"/>
      <c r="S192" s="261"/>
      <c r="T192" s="262" t="str">
        <f>IF(COUNT(H192:S192)=0,"",SUMPRODUCT(ROUND(H192:S192,#REF!)))</f>
        <v/>
      </c>
      <c r="U192" s="608" t="s">
        <v>211</v>
      </c>
      <c r="V192" s="609"/>
      <c r="W192" s="609"/>
      <c r="X192" s="610"/>
      <c r="Y192" s="611" t="str">
        <f>IF(COUNT(T192)=0,"",T192)</f>
        <v/>
      </c>
      <c r="Z192" s="612"/>
      <c r="AA192" s="257"/>
      <c r="AB192" s="257"/>
      <c r="AC192" s="257"/>
      <c r="AD192" s="606"/>
      <c r="AE192" s="607"/>
      <c r="AF192" s="608" t="s">
        <v>199</v>
      </c>
      <c r="AG192" s="609"/>
      <c r="AH192" s="610"/>
      <c r="AI192" s="264" t="str">
        <f t="shared" ref="AI192:AT192" si="36">IF(COUNT(H191:H192)=0,"",ROUND(H192/(H191*24*AI188/1000),3))</f>
        <v/>
      </c>
      <c r="AJ192" s="264" t="str">
        <f t="shared" si="36"/>
        <v/>
      </c>
      <c r="AK192" s="264" t="str">
        <f t="shared" si="36"/>
        <v/>
      </c>
      <c r="AL192" s="264" t="str">
        <f t="shared" si="36"/>
        <v/>
      </c>
      <c r="AM192" s="264" t="str">
        <f t="shared" si="36"/>
        <v/>
      </c>
      <c r="AN192" s="264" t="str">
        <f t="shared" si="36"/>
        <v/>
      </c>
      <c r="AO192" s="264" t="str">
        <f t="shared" si="36"/>
        <v/>
      </c>
      <c r="AP192" s="264" t="str">
        <f t="shared" si="36"/>
        <v/>
      </c>
      <c r="AQ192" s="264" t="str">
        <f t="shared" si="36"/>
        <v/>
      </c>
      <c r="AR192" s="264" t="str">
        <f t="shared" si="36"/>
        <v/>
      </c>
      <c r="AS192" s="264" t="str">
        <f t="shared" si="36"/>
        <v/>
      </c>
      <c r="AT192" s="264" t="str">
        <f t="shared" si="36"/>
        <v/>
      </c>
      <c r="AU192" s="265" t="str">
        <f>IF(COUNT(AI192:AT192)=0,"",AVERAGE(AI192:AT192))</f>
        <v/>
      </c>
      <c r="AX192" s="280"/>
      <c r="AY192" s="280"/>
      <c r="AZ192" s="280"/>
      <c r="BB192" s="246"/>
      <c r="BC192" s="630"/>
      <c r="BD192" s="631"/>
      <c r="BE192" s="631"/>
      <c r="BF192" s="631"/>
      <c r="BG192" s="631"/>
      <c r="BH192" s="631"/>
      <c r="BI192" s="631"/>
      <c r="BJ192" s="631"/>
      <c r="BK192" s="631"/>
      <c r="BL192" s="631"/>
      <c r="BM192" s="631"/>
      <c r="BN192" s="631"/>
      <c r="BO192" s="631"/>
      <c r="BP192" s="631"/>
      <c r="BQ192" s="631"/>
      <c r="BR192" s="632"/>
      <c r="BS192" s="634" t="s">
        <v>207</v>
      </c>
      <c r="BT192" s="635"/>
      <c r="BU192" s="636"/>
      <c r="BV192" s="334" t="s">
        <v>25</v>
      </c>
      <c r="BW192" s="253" t="str">
        <f>IF(COUNT(Y192)=0,"",Y192)</f>
        <v/>
      </c>
      <c r="BX192" s="253" t="str">
        <f>IF(COUNT(Y194)=0,"",Y194)</f>
        <v/>
      </c>
      <c r="BY192" s="267"/>
      <c r="BZ192" s="267"/>
      <c r="CA192" s="267"/>
      <c r="CB192" s="253" t="str">
        <f>IF(COUNT(Y202)=0,"",Y202)</f>
        <v/>
      </c>
      <c r="CC192" s="267"/>
      <c r="CD192" s="267"/>
      <c r="CE192" s="267"/>
      <c r="CF192" s="267"/>
      <c r="CG192" s="253" t="str">
        <f>IF(COUNT(Y212)=0,"",Y212)</f>
        <v/>
      </c>
      <c r="CH192" s="257"/>
      <c r="CI192" s="257"/>
      <c r="CJ192" s="257"/>
      <c r="CK192" s="257"/>
      <c r="CL192" s="257"/>
      <c r="CM192" s="257"/>
      <c r="CN192" s="257"/>
      <c r="CO192" s="257"/>
      <c r="CP192" s="257"/>
      <c r="CQ192" s="257"/>
    </row>
    <row r="193" spans="3:95" s="243" customFormat="1" ht="13.5" customHeight="1">
      <c r="C193" s="604" t="e">
        <f>DATE(#REF!,1,1)</f>
        <v>#REF!</v>
      </c>
      <c r="D193" s="605"/>
      <c r="E193" s="613" t="s">
        <v>275</v>
      </c>
      <c r="F193" s="614"/>
      <c r="G193" s="615"/>
      <c r="H193" s="256"/>
      <c r="I193" s="256"/>
      <c r="J193" s="256"/>
      <c r="K193" s="256"/>
      <c r="L193" s="256"/>
      <c r="M193" s="256"/>
      <c r="N193" s="256"/>
      <c r="O193" s="256"/>
      <c r="P193" s="256"/>
      <c r="Q193" s="256"/>
      <c r="R193" s="256"/>
      <c r="S193" s="256"/>
      <c r="T193" s="255"/>
      <c r="U193" s="613" t="s">
        <v>210</v>
      </c>
      <c r="V193" s="614"/>
      <c r="W193" s="614"/>
      <c r="X193" s="615"/>
      <c r="Y193" s="616" t="str">
        <f>IF(COUNT(S193)=0,"",ROUND(S193,#REF!))</f>
        <v/>
      </c>
      <c r="Z193" s="617"/>
      <c r="AA193" s="257"/>
      <c r="AB193" s="257"/>
      <c r="AC193" s="257"/>
      <c r="AD193" s="604" t="e">
        <f>DATE(#REF!,1,1)</f>
        <v>#REF!</v>
      </c>
      <c r="AE193" s="605"/>
      <c r="AF193" s="613" t="s">
        <v>198</v>
      </c>
      <c r="AG193" s="614"/>
      <c r="AH193" s="615"/>
      <c r="AI193" s="258" t="str">
        <f>IF(COUNT(S191,H193)&lt;&gt;2,"",ROUND(MIN(S191,H193)*H188,#REF!))</f>
        <v/>
      </c>
      <c r="AJ193" s="258" t="str">
        <f>IF(COUNT(H193,I193)&lt;&gt;2,"",ROUND(MIN(H193,I193)*I188,#REF!))</f>
        <v/>
      </c>
      <c r="AK193" s="258" t="str">
        <f>IF(COUNT(I193,J193)&lt;&gt;2,"",ROUND(MIN(I193,J193)*J188,#REF!))</f>
        <v/>
      </c>
      <c r="AL193" s="258" t="str">
        <f>IF(COUNT(J193,K193)&lt;&gt;2,"",ROUND(MIN(J193,K193)*K188,#REF!))</f>
        <v/>
      </c>
      <c r="AM193" s="258" t="str">
        <f>IF(COUNT(K193,L193)&lt;&gt;2,"",ROUND(MIN(K193,L193)*L188,#REF!))</f>
        <v/>
      </c>
      <c r="AN193" s="258" t="str">
        <f>IF(COUNT(L193,M193)&lt;&gt;2,"",ROUND(MIN(L193,M193)*M188,#REF!))</f>
        <v/>
      </c>
      <c r="AO193" s="258" t="str">
        <f>IF(COUNT(M193,N193)&lt;&gt;2,"",ROUND(MIN(M193,N193)*N188,#REF!))</f>
        <v/>
      </c>
      <c r="AP193" s="258" t="str">
        <f>IF(COUNT(N193,O193)&lt;&gt;2,"",ROUND(MIN(N193,O193)*O188,#REF!))</f>
        <v/>
      </c>
      <c r="AQ193" s="258" t="str">
        <f>IF(COUNT(O193,P193)&lt;&gt;2,"",ROUND(MIN(O193,P193)*P188,#REF!))</f>
        <v/>
      </c>
      <c r="AR193" s="258" t="str">
        <f>IF(COUNT(P193,Q193)&lt;&gt;2,"",ROUND(MIN(P193,Q193)*Q188,#REF!))</f>
        <v/>
      </c>
      <c r="AS193" s="258" t="str">
        <f>IF(COUNT(Q193,R193)&lt;&gt;2,"",ROUND(MIN(Q193,R193)*R188,#REF!))</f>
        <v/>
      </c>
      <c r="AT193" s="258" t="str">
        <f>IF(COUNT(R193,S193)&lt;&gt;2,"",ROUND(MIN(R193,S193)*S188,#REF!))</f>
        <v/>
      </c>
      <c r="AU193" s="255"/>
      <c r="AX193" s="268"/>
      <c r="BB193" s="268"/>
      <c r="BC193" s="245"/>
      <c r="BD193" s="245"/>
      <c r="BE193" s="245"/>
      <c r="BF193" s="245"/>
      <c r="BG193" s="245"/>
      <c r="BH193" s="245"/>
      <c r="BI193" s="245"/>
      <c r="BJ193" s="245"/>
      <c r="BK193" s="245"/>
      <c r="BL193" s="245"/>
      <c r="BM193" s="245"/>
      <c r="BN193" s="245"/>
      <c r="BO193" s="245"/>
      <c r="BP193" s="245"/>
      <c r="BQ193" s="245"/>
      <c r="BR193" s="245"/>
      <c r="BS193" s="245"/>
      <c r="BT193" s="245"/>
      <c r="BU193" s="245"/>
      <c r="BV193" s="245"/>
      <c r="BW193" s="245"/>
      <c r="BX193" s="257"/>
      <c r="BY193" s="257"/>
      <c r="BZ193" s="257"/>
      <c r="CA193" s="257"/>
      <c r="CB193" s="257"/>
      <c r="CC193" s="257"/>
      <c r="CD193" s="257"/>
      <c r="CE193" s="257"/>
      <c r="CF193" s="257"/>
      <c r="CG193" s="257"/>
      <c r="CH193" s="257"/>
      <c r="CI193" s="257"/>
      <c r="CJ193" s="257"/>
      <c r="CK193" s="257"/>
      <c r="CL193" s="257"/>
      <c r="CM193" s="257"/>
      <c r="CN193" s="257"/>
      <c r="CO193" s="257"/>
      <c r="CP193" s="257"/>
      <c r="CQ193" s="257"/>
    </row>
    <row r="194" spans="3:95" s="243" customFormat="1" ht="13.5" customHeight="1">
      <c r="C194" s="606"/>
      <c r="D194" s="607"/>
      <c r="E194" s="608" t="s">
        <v>212</v>
      </c>
      <c r="F194" s="609"/>
      <c r="G194" s="610"/>
      <c r="H194" s="261"/>
      <c r="I194" s="261"/>
      <c r="J194" s="261"/>
      <c r="K194" s="261"/>
      <c r="L194" s="261"/>
      <c r="M194" s="261"/>
      <c r="N194" s="261"/>
      <c r="O194" s="261"/>
      <c r="P194" s="261"/>
      <c r="Q194" s="261"/>
      <c r="R194" s="261"/>
      <c r="S194" s="261"/>
      <c r="T194" s="262" t="str">
        <f>IF(COUNT(H194:S194)=0,"",SUMPRODUCT(ROUND(H194:S194,#REF!)))</f>
        <v/>
      </c>
      <c r="U194" s="608" t="s">
        <v>211</v>
      </c>
      <c r="V194" s="609"/>
      <c r="W194" s="609"/>
      <c r="X194" s="610"/>
      <c r="Y194" s="611" t="str">
        <f>IF(COUNT(T194)=0,"",T194)</f>
        <v/>
      </c>
      <c r="Z194" s="612"/>
      <c r="AA194" s="257"/>
      <c r="AB194" s="257"/>
      <c r="AC194" s="257"/>
      <c r="AD194" s="606"/>
      <c r="AE194" s="607"/>
      <c r="AF194" s="608" t="s">
        <v>199</v>
      </c>
      <c r="AG194" s="609"/>
      <c r="AH194" s="610"/>
      <c r="AI194" s="264" t="str">
        <f t="shared" ref="AI194:AT194" si="37">IF(COUNT(H193:H194)=0,"",ROUND(H194/(H193*24*AI188/1000),3))</f>
        <v/>
      </c>
      <c r="AJ194" s="264" t="str">
        <f t="shared" si="37"/>
        <v/>
      </c>
      <c r="AK194" s="264" t="str">
        <f t="shared" si="37"/>
        <v/>
      </c>
      <c r="AL194" s="264" t="str">
        <f t="shared" si="37"/>
        <v/>
      </c>
      <c r="AM194" s="264" t="str">
        <f t="shared" si="37"/>
        <v/>
      </c>
      <c r="AN194" s="264" t="str">
        <f t="shared" si="37"/>
        <v/>
      </c>
      <c r="AO194" s="264" t="str">
        <f t="shared" si="37"/>
        <v/>
      </c>
      <c r="AP194" s="264" t="str">
        <f t="shared" si="37"/>
        <v/>
      </c>
      <c r="AQ194" s="264" t="str">
        <f t="shared" si="37"/>
        <v/>
      </c>
      <c r="AR194" s="264" t="str">
        <f t="shared" si="37"/>
        <v/>
      </c>
      <c r="AS194" s="264" t="str">
        <f t="shared" si="37"/>
        <v/>
      </c>
      <c r="AT194" s="264" t="str">
        <f t="shared" si="37"/>
        <v/>
      </c>
      <c r="AU194" s="265" t="str">
        <f>IF(COUNT(AI194:AT194)=0,"",AVERAGE(AI194:AT194))</f>
        <v/>
      </c>
      <c r="AX194" s="240" t="e">
        <f>IF(#REF!="発電事業者","算定結果　送電取引帳票","算定結果　受電取引帳票")</f>
        <v>#REF!</v>
      </c>
      <c r="BR194" s="268"/>
    </row>
    <row r="195" spans="3:95" s="243" customFormat="1" ht="13.5" customHeight="1">
      <c r="C195" s="604" t="e">
        <f>DATE(#REF!+1,1,1)</f>
        <v>#REF!</v>
      </c>
      <c r="D195" s="605"/>
      <c r="E195" s="613" t="s">
        <v>275</v>
      </c>
      <c r="F195" s="614"/>
      <c r="G195" s="615"/>
      <c r="H195" s="256"/>
      <c r="I195" s="256"/>
      <c r="J195" s="256"/>
      <c r="K195" s="256"/>
      <c r="L195" s="256"/>
      <c r="M195" s="256"/>
      <c r="N195" s="256"/>
      <c r="O195" s="256"/>
      <c r="P195" s="256"/>
      <c r="Q195" s="256"/>
      <c r="R195" s="256"/>
      <c r="S195" s="256"/>
      <c r="T195" s="255"/>
      <c r="U195" s="618"/>
      <c r="V195" s="619"/>
      <c r="W195" s="619"/>
      <c r="X195" s="619"/>
      <c r="Y195" s="619"/>
      <c r="Z195" s="620"/>
      <c r="AA195" s="257"/>
      <c r="AB195" s="257"/>
      <c r="AC195" s="257"/>
      <c r="AD195" s="604" t="e">
        <f>DATE(#REF!+1,1,1)</f>
        <v>#REF!</v>
      </c>
      <c r="AE195" s="605"/>
      <c r="AF195" s="613" t="s">
        <v>198</v>
      </c>
      <c r="AG195" s="614"/>
      <c r="AH195" s="615"/>
      <c r="AI195" s="258" t="str">
        <f>IF(COUNT(S193,H195)&lt;&gt;2,"",ROUND(MIN(S193,H195)*H188,#REF!))</f>
        <v/>
      </c>
      <c r="AJ195" s="258" t="str">
        <f>IF(COUNT(H195,I195)&lt;&gt;2,"",ROUND(MIN(H195,I195)*I188,#REF!))</f>
        <v/>
      </c>
      <c r="AK195" s="258" t="str">
        <f>IF(COUNT(I195,J195)&lt;&gt;2,"",ROUND(MIN(I195,J195)*J188,#REF!))</f>
        <v/>
      </c>
      <c r="AL195" s="258" t="str">
        <f>IF(COUNT(J195,K195)&lt;&gt;2,"",ROUND(MIN(J195,K195)*K188,#REF!))</f>
        <v/>
      </c>
      <c r="AM195" s="258" t="str">
        <f>IF(COUNT(K195,L195)&lt;&gt;2,"",ROUND(MIN(K195,L195)*L188,#REF!))</f>
        <v/>
      </c>
      <c r="AN195" s="258" t="str">
        <f>IF(COUNT(L195,M195)&lt;&gt;2,"",ROUND(MIN(L195,M195)*M188,#REF!))</f>
        <v/>
      </c>
      <c r="AO195" s="258" t="str">
        <f>IF(COUNT(M195,N195)&lt;&gt;2,"",ROUND(MIN(M195,N195)*N188,#REF!))</f>
        <v/>
      </c>
      <c r="AP195" s="258" t="str">
        <f>IF(COUNT(N195,O195)&lt;&gt;2,"",ROUND(MIN(N195,O195)*O188,#REF!))</f>
        <v/>
      </c>
      <c r="AQ195" s="258" t="str">
        <f>IF(COUNT(O195,P195)&lt;&gt;2,"",ROUND(MIN(O195,P195)*P188,#REF!))</f>
        <v/>
      </c>
      <c r="AR195" s="258" t="str">
        <f>IF(COUNT(P195,Q195)&lt;&gt;2,"",ROUND(MIN(P195,Q195)*Q188,#REF!))</f>
        <v/>
      </c>
      <c r="AS195" s="258" t="str">
        <f>IF(COUNT(Q195,R195)&lt;&gt;2,"",ROUND(MIN(Q195,R195)*R188,#REF!))</f>
        <v/>
      </c>
      <c r="AT195" s="258" t="str">
        <f>IF(COUNT(R195,S195)&lt;&gt;2,"",ROUND(MIN(R195,S195)*S188,#REF!))</f>
        <v/>
      </c>
      <c r="AU195" s="255"/>
      <c r="AX195" s="594" t="s">
        <v>200</v>
      </c>
      <c r="AY195" s="594"/>
      <c r="AZ195" s="595" t="s">
        <v>201</v>
      </c>
      <c r="BA195" s="594" t="s">
        <v>202</v>
      </c>
      <c r="BB195" s="594"/>
      <c r="BC195" s="594"/>
      <c r="BD195" s="595" t="s">
        <v>203</v>
      </c>
      <c r="BE195" s="597" t="s">
        <v>176</v>
      </c>
      <c r="BF195" s="598"/>
      <c r="BG195" s="601" t="e">
        <f>DATE(#REF!,1,1)</f>
        <v>#REF!</v>
      </c>
      <c r="BH195" s="602"/>
      <c r="BI195" s="602"/>
      <c r="BJ195" s="602"/>
      <c r="BK195" s="602"/>
      <c r="BL195" s="602"/>
      <c r="BM195" s="602"/>
      <c r="BN195" s="602"/>
      <c r="BO195" s="602"/>
      <c r="BP195" s="602"/>
      <c r="BQ195" s="602"/>
      <c r="BR195" s="603"/>
      <c r="BS195" s="594" t="s">
        <v>175</v>
      </c>
      <c r="BT195" s="594"/>
      <c r="BU195" s="594"/>
      <c r="BV195" s="594"/>
      <c r="BW195" s="592" t="e">
        <f>DATE(#REF!-1,1,1)</f>
        <v>#REF!</v>
      </c>
      <c r="BX195" s="592" t="e">
        <f>DATE(#REF!,1,1)</f>
        <v>#REF!</v>
      </c>
      <c r="BY195" s="592" t="e">
        <f>DATE(#REF!+1,1,1)</f>
        <v>#REF!</v>
      </c>
      <c r="BZ195" s="592" t="e">
        <f>DATE(#REF!+2,1,1)</f>
        <v>#REF!</v>
      </c>
      <c r="CA195" s="592" t="e">
        <f>DATE(#REF!+3,1,1)</f>
        <v>#REF!</v>
      </c>
      <c r="CB195" s="592" t="e">
        <f>DATE(#REF!+4,1,1)</f>
        <v>#REF!</v>
      </c>
      <c r="CC195" s="592" t="e">
        <f>DATE(#REF!+5,1,1)</f>
        <v>#REF!</v>
      </c>
      <c r="CD195" s="592" t="e">
        <f>DATE(#REF!+6,1,1)</f>
        <v>#REF!</v>
      </c>
      <c r="CE195" s="592" t="e">
        <f>DATE(#REF!+7,1,1)</f>
        <v>#REF!</v>
      </c>
      <c r="CF195" s="592" t="e">
        <f>DATE(#REF!+8,1,1)</f>
        <v>#REF!</v>
      </c>
      <c r="CG195" s="592" t="e">
        <f>DATE(#REF!+9,1,1)</f>
        <v>#REF!</v>
      </c>
      <c r="CH195" s="566" t="s">
        <v>268</v>
      </c>
      <c r="CI195" s="567"/>
      <c r="CJ195" s="567"/>
      <c r="CK195" s="567"/>
      <c r="CL195" s="567"/>
      <c r="CM195" s="567"/>
      <c r="CN195" s="567"/>
      <c r="CO195" s="567"/>
      <c r="CP195" s="567"/>
      <c r="CQ195" s="567"/>
    </row>
    <row r="196" spans="3:95" s="243" customFormat="1" ht="13.5" customHeight="1">
      <c r="C196" s="606"/>
      <c r="D196" s="607"/>
      <c r="E196" s="608" t="s">
        <v>212</v>
      </c>
      <c r="F196" s="609"/>
      <c r="G196" s="610"/>
      <c r="H196" s="261"/>
      <c r="I196" s="261"/>
      <c r="J196" s="261"/>
      <c r="K196" s="261"/>
      <c r="L196" s="261"/>
      <c r="M196" s="261"/>
      <c r="N196" s="261"/>
      <c r="O196" s="261"/>
      <c r="P196" s="261"/>
      <c r="Q196" s="261"/>
      <c r="R196" s="261"/>
      <c r="S196" s="261"/>
      <c r="T196" s="262" t="str">
        <f>IF(COUNT(H196:S196)=0,"",SUMPRODUCT(ROUND(H196:S196,#REF!)))</f>
        <v/>
      </c>
      <c r="U196" s="621"/>
      <c r="V196" s="622"/>
      <c r="W196" s="622"/>
      <c r="X196" s="622"/>
      <c r="Y196" s="622"/>
      <c r="Z196" s="623"/>
      <c r="AA196" s="257"/>
      <c r="AB196" s="257"/>
      <c r="AC196" s="257"/>
      <c r="AD196" s="606"/>
      <c r="AE196" s="607"/>
      <c r="AF196" s="608" t="s">
        <v>199</v>
      </c>
      <c r="AG196" s="609"/>
      <c r="AH196" s="610"/>
      <c r="AI196" s="264" t="str">
        <f t="shared" ref="AI196:AT196" si="38">IF(COUNT(H195:H196)=0,"",ROUND(H196/(H195*24*AI188/1000),3))</f>
        <v/>
      </c>
      <c r="AJ196" s="264" t="str">
        <f t="shared" si="38"/>
        <v/>
      </c>
      <c r="AK196" s="264" t="str">
        <f t="shared" si="38"/>
        <v/>
      </c>
      <c r="AL196" s="264" t="str">
        <f t="shared" si="38"/>
        <v/>
      </c>
      <c r="AM196" s="264" t="str">
        <f t="shared" si="38"/>
        <v/>
      </c>
      <c r="AN196" s="264" t="str">
        <f t="shared" si="38"/>
        <v/>
      </c>
      <c r="AO196" s="264" t="str">
        <f t="shared" si="38"/>
        <v/>
      </c>
      <c r="AP196" s="264" t="str">
        <f t="shared" si="38"/>
        <v/>
      </c>
      <c r="AQ196" s="264" t="str">
        <f t="shared" si="38"/>
        <v/>
      </c>
      <c r="AR196" s="264" t="str">
        <f t="shared" si="38"/>
        <v/>
      </c>
      <c r="AS196" s="264" t="str">
        <f t="shared" si="38"/>
        <v/>
      </c>
      <c r="AT196" s="264" t="str">
        <f t="shared" si="38"/>
        <v/>
      </c>
      <c r="AU196" s="265" t="str">
        <f>IF(COUNT(AI196:AT196)=0,"",AVERAGE(AI196:AT196))</f>
        <v/>
      </c>
      <c r="AX196" s="594"/>
      <c r="AY196" s="594"/>
      <c r="AZ196" s="596"/>
      <c r="BA196" s="594"/>
      <c r="BB196" s="594"/>
      <c r="BC196" s="594"/>
      <c r="BD196" s="596"/>
      <c r="BE196" s="599"/>
      <c r="BF196" s="600"/>
      <c r="BG196" s="334" t="s">
        <v>194</v>
      </c>
      <c r="BH196" s="334" t="s">
        <v>195</v>
      </c>
      <c r="BI196" s="334" t="s">
        <v>161</v>
      </c>
      <c r="BJ196" s="334" t="s">
        <v>162</v>
      </c>
      <c r="BK196" s="334" t="s">
        <v>163</v>
      </c>
      <c r="BL196" s="334" t="s">
        <v>164</v>
      </c>
      <c r="BM196" s="334" t="s">
        <v>165</v>
      </c>
      <c r="BN196" s="334" t="s">
        <v>166</v>
      </c>
      <c r="BO196" s="334" t="s">
        <v>167</v>
      </c>
      <c r="BP196" s="334" t="s">
        <v>168</v>
      </c>
      <c r="BQ196" s="334" t="s">
        <v>169</v>
      </c>
      <c r="BR196" s="334" t="s">
        <v>170</v>
      </c>
      <c r="BS196" s="594"/>
      <c r="BT196" s="594"/>
      <c r="BU196" s="594"/>
      <c r="BV196" s="594"/>
      <c r="BW196" s="593"/>
      <c r="BX196" s="593"/>
      <c r="BY196" s="593">
        <v>43101</v>
      </c>
      <c r="BZ196" s="593">
        <v>43466</v>
      </c>
      <c r="CA196" s="593">
        <v>43831</v>
      </c>
      <c r="CB196" s="593">
        <v>44197</v>
      </c>
      <c r="CC196" s="593">
        <v>44562</v>
      </c>
      <c r="CD196" s="593">
        <v>44927</v>
      </c>
      <c r="CE196" s="593">
        <v>45292</v>
      </c>
      <c r="CF196" s="593">
        <v>45658</v>
      </c>
      <c r="CG196" s="593">
        <v>46023</v>
      </c>
      <c r="CH196" s="567"/>
      <c r="CI196" s="567"/>
      <c r="CJ196" s="567"/>
      <c r="CK196" s="567"/>
      <c r="CL196" s="567"/>
      <c r="CM196" s="567"/>
      <c r="CN196" s="567"/>
      <c r="CO196" s="567"/>
      <c r="CP196" s="567"/>
      <c r="CQ196" s="567"/>
    </row>
    <row r="197" spans="3:95" s="243" customFormat="1" ht="13.5" customHeight="1">
      <c r="C197" s="604" t="e">
        <f>DATE(#REF!+2,1,1)</f>
        <v>#REF!</v>
      </c>
      <c r="D197" s="605"/>
      <c r="E197" s="613" t="s">
        <v>275</v>
      </c>
      <c r="F197" s="614"/>
      <c r="G197" s="615"/>
      <c r="H197" s="256"/>
      <c r="I197" s="256"/>
      <c r="J197" s="256"/>
      <c r="K197" s="256"/>
      <c r="L197" s="256"/>
      <c r="M197" s="256"/>
      <c r="N197" s="256"/>
      <c r="O197" s="256"/>
      <c r="P197" s="256"/>
      <c r="Q197" s="256"/>
      <c r="R197" s="256"/>
      <c r="S197" s="256"/>
      <c r="T197" s="255"/>
      <c r="U197" s="621"/>
      <c r="V197" s="622"/>
      <c r="W197" s="622"/>
      <c r="X197" s="622"/>
      <c r="Y197" s="622"/>
      <c r="Z197" s="623"/>
      <c r="AA197" s="257"/>
      <c r="AB197" s="257"/>
      <c r="AC197" s="257"/>
      <c r="AD197" s="604" t="e">
        <f>DATE(#REF!+2,1,1)</f>
        <v>#REF!</v>
      </c>
      <c r="AE197" s="605"/>
      <c r="AF197" s="613" t="s">
        <v>198</v>
      </c>
      <c r="AG197" s="614"/>
      <c r="AH197" s="615"/>
      <c r="AI197" s="258" t="str">
        <f>IF(COUNT(S195,H197)&lt;&gt;2,"",ROUND(MIN(S195,H197)*H188,#REF!))</f>
        <v/>
      </c>
      <c r="AJ197" s="258" t="str">
        <f>IF(COUNT(H197,I197)&lt;&gt;2,"",ROUND(MIN(H197,I197)*I188,#REF!))</f>
        <v/>
      </c>
      <c r="AK197" s="258" t="str">
        <f>IF(COUNT(I197,J197)&lt;&gt;2,"",ROUND(MIN(I197,J197)*J188,#REF!))</f>
        <v/>
      </c>
      <c r="AL197" s="258" t="str">
        <f>IF(COUNT(J197,K197)&lt;&gt;2,"",ROUND(MIN(J197,K197)*K188,#REF!))</f>
        <v/>
      </c>
      <c r="AM197" s="258" t="str">
        <f>IF(COUNT(K197,L197)&lt;&gt;2,"",ROUND(MIN(K197,L197)*L188,#REF!))</f>
        <v/>
      </c>
      <c r="AN197" s="258" t="str">
        <f>IF(COUNT(L197,M197)&lt;&gt;2,"",ROUND(MIN(L197,M197)*M188,#REF!))</f>
        <v/>
      </c>
      <c r="AO197" s="258" t="str">
        <f>IF(COUNT(M197,N197)&lt;&gt;2,"",ROUND(MIN(M197,N197)*N188,#REF!))</f>
        <v/>
      </c>
      <c r="AP197" s="258" t="str">
        <f>IF(COUNT(N197,O197)&lt;&gt;2,"",ROUND(MIN(N197,O197)*O188,#REF!))</f>
        <v/>
      </c>
      <c r="AQ197" s="258" t="str">
        <f>IF(COUNT(O197,P197)&lt;&gt;2,"",ROUND(MIN(O197,P197)*P188,#REF!))</f>
        <v/>
      </c>
      <c r="AR197" s="258" t="str">
        <f>IF(COUNT(P197,Q197)&lt;&gt;2,"",ROUND(MIN(P197,Q197)*Q188,#REF!))</f>
        <v/>
      </c>
      <c r="AS197" s="258" t="str">
        <f>IF(COUNT(Q197,R197)&lt;&gt;2,"",ROUND(MIN(Q197,R197)*R188,#REF!))</f>
        <v/>
      </c>
      <c r="AT197" s="258" t="str">
        <f>IF(COUNT(R197,S197)&lt;&gt;2,"",ROUND(MIN(R197,S197)*S188,#REF!))</f>
        <v/>
      </c>
      <c r="AU197" s="255"/>
      <c r="AX197" s="569" t="str">
        <f>IF(C219="","",C219)</f>
        <v/>
      </c>
      <c r="AY197" s="569"/>
      <c r="AZ197" s="587" t="str">
        <f>IF(E219="","",E219)</f>
        <v/>
      </c>
      <c r="BA197" s="590" t="str">
        <f ca="1">IF(F219="","",F219)</f>
        <v/>
      </c>
      <c r="BB197" s="590"/>
      <c r="BC197" s="590"/>
      <c r="BD197" s="587" t="str">
        <f>IF(I219="","",I219)</f>
        <v/>
      </c>
      <c r="BE197" s="578" t="e">
        <f>IF(#REF!="発電事業者","送電電力（MW）","受電電力（MW）")</f>
        <v>#REF!</v>
      </c>
      <c r="BF197" s="579"/>
      <c r="BG197" s="331" t="str">
        <f>IF(AND(COUNT(BG188)+COUNTA(E219)=2,L219&lt;&gt;""),ROUND(BG188-SUMIF(BE200:BF226,BE197,BG200:BG226),#REF!),"")</f>
        <v/>
      </c>
      <c r="BH197" s="331" t="str">
        <f>IF(AND(COUNT(BH188)+COUNTA(E219)=2,M219&lt;&gt;""),ROUND(BH188-SUMIF(BE200:BF226,BE197,BH200:BH226),#REF!),"")</f>
        <v/>
      </c>
      <c r="BI197" s="331" t="str">
        <f>IF(AND(COUNT(BI188)+COUNTA(E219)=2,N219&lt;&gt;""),ROUND(BI188-SUMIF(BE200:BF226,BE197,BI200:BI226),#REF!),"")</f>
        <v/>
      </c>
      <c r="BJ197" s="331" t="str">
        <f>IF(AND(COUNT(BJ188)+COUNTA(E219)=2,O219&lt;&gt;""),ROUND(BJ188-SUMIF(BE200:BF226,BE197,BJ200:BJ226),#REF!),"")</f>
        <v/>
      </c>
      <c r="BK197" s="331" t="str">
        <f>IF(AND(COUNT(BK188)+COUNTA(E219)=2,P219&lt;&gt;""),ROUND(BK188-SUMIF(BE200:BF226,BE197,BK200:BK226),#REF!),"")</f>
        <v/>
      </c>
      <c r="BL197" s="331" t="str">
        <f>IF(AND(COUNT(BL188)+COUNTA(E219)=2,Q219&lt;&gt;""),ROUND(BL188-SUMIF(BE200:BF226,BE197,BL200:BL226),#REF!),"")</f>
        <v/>
      </c>
      <c r="BM197" s="331" t="str">
        <f>IF(AND(COUNT(BM188)+COUNTA(E219)=2,R219&lt;&gt;""),ROUND(BM188-SUMIF(BE200:BF226,BE197,BM200:BM226),#REF!),"")</f>
        <v/>
      </c>
      <c r="BN197" s="331" t="str">
        <f>IF(AND(COUNT(BN188)+COUNTA(E219)=2,S219&lt;&gt;""),ROUND(BN188-SUMIF(BE200:BF226,BE197,BN200:BN226),#REF!),"")</f>
        <v/>
      </c>
      <c r="BO197" s="331" t="str">
        <f>IF(AND(COUNT(BO188)+COUNTA(E219)=2,T219&lt;&gt;""),ROUND(BO188-SUMIF(BE200:BF226,BE197,BO200:BO226),#REF!),"")</f>
        <v/>
      </c>
      <c r="BP197" s="331" t="str">
        <f>IF(AND(COUNT(BP188)+COUNTA(E219)=2,U219&lt;&gt;""),ROUND(BP188-SUMIF(BE200:BF226,BE197,BP200:BP226),#REF!),"")</f>
        <v/>
      </c>
      <c r="BQ197" s="331" t="str">
        <f>IF(AND(COUNT(BQ188)+COUNTA(E219)=2,V219&lt;&gt;""),ROUND(BQ188-SUMIF(BE200:BF226,BE197,BQ200:BQ226),#REF!),"")</f>
        <v/>
      </c>
      <c r="BR197" s="331" t="str">
        <f>IF(AND(COUNT(BR188)+COUNTA(E219)=2,W219&lt;&gt;""),ROUND(BR188-SUMIF(BE200:BF226,BE197,BR200:BR226),#REF!),"")</f>
        <v/>
      </c>
      <c r="BS197" s="569" t="e">
        <f>IF(#REF!="発電事業者","送電電力（MW）","受電電力（MW）")</f>
        <v>#REF!</v>
      </c>
      <c r="BT197" s="569"/>
      <c r="BU197" s="569"/>
      <c r="BV197" s="333" t="s">
        <v>171</v>
      </c>
      <c r="BW197" s="580"/>
      <c r="BX197" s="580"/>
      <c r="BY197" s="331" t="str">
        <f>IF(AND(COUNT(BY188)+COUNTA(E219)=2,X219&lt;&gt;""),ROUND(BY188-SUMIF(BV200:BV226,BV197,BY200:BY226),#REF!),"")</f>
        <v/>
      </c>
      <c r="BZ197" s="331" t="str">
        <f>IF(AND(COUNT(BZ188)+COUNTA(E219)=2,Y219&lt;&gt;""),ROUND(BZ188-SUMIF(BV200:BV226,BV197,BZ200:BZ226),#REF!),"")</f>
        <v/>
      </c>
      <c r="CA197" s="331" t="str">
        <f>IF(AND(COUNT(CA188)+COUNTA(E219)=2,Z219&lt;&gt;""),ROUND(CA188-SUMIF(BV200:BV226,BV197,CA200:CA226),#REF!),"")</f>
        <v/>
      </c>
      <c r="CB197" s="331" t="str">
        <f>IF(AND(COUNT(CB188)+COUNTA(E219)=2,AA219&lt;&gt;""),ROUND(CB188-SUMIF(BV200:BV226,BV197,CB200:CB226),#REF!),"")</f>
        <v/>
      </c>
      <c r="CC197" s="331" t="str">
        <f>IF(AND(COUNT(CC188)+COUNTA(E219)=2,AB219&lt;&gt;""),ROUND(CC188-SUMIF(BV200:BV226,BV197,CC200:CC226),#REF!),"")</f>
        <v/>
      </c>
      <c r="CD197" s="331" t="str">
        <f>IF(AND(COUNT(CD188)+COUNTA(E219)=2,AC219&lt;&gt;""),ROUND(CD188-SUMIF(BV200:BV226,BV197,CD200:CD226),#REF!),"")</f>
        <v/>
      </c>
      <c r="CE197" s="331" t="str">
        <f>IF(AND(COUNT(CE188)+COUNTA(E219)=2,AD219&lt;&gt;""),ROUND(CE188-SUMIF(BV200:BV226,BV197,CE200:CE226),#REF!),"")</f>
        <v/>
      </c>
      <c r="CF197" s="331" t="str">
        <f>IF(AND(COUNT(CF188)+COUNTA(E219)=2,AE219&lt;&gt;""),ROUND(CF188-SUMIF(BV200:BV226,BV197,CF200:CF226),#REF!),"")</f>
        <v/>
      </c>
      <c r="CG197" s="331" t="str">
        <f>IF(AND(COUNT(CG188)+COUNTA(E219)=2,AF219&lt;&gt;""),ROUND(CG188-SUMIF(BV200:BV226,BV197,CG200:CG226),#REF!),"")</f>
        <v/>
      </c>
      <c r="CH197" s="563" t="s">
        <v>214</v>
      </c>
      <c r="CI197" s="563"/>
      <c r="CJ197" s="563"/>
      <c r="CK197" s="563"/>
      <c r="CL197" s="563"/>
      <c r="CM197" s="563"/>
      <c r="CN197" s="563"/>
      <c r="CO197" s="563"/>
      <c r="CP197" s="563"/>
      <c r="CQ197" s="563"/>
    </row>
    <row r="198" spans="3:95" s="243" customFormat="1" ht="13.5" customHeight="1">
      <c r="C198" s="606"/>
      <c r="D198" s="607"/>
      <c r="E198" s="608" t="s">
        <v>212</v>
      </c>
      <c r="F198" s="609"/>
      <c r="G198" s="610"/>
      <c r="H198" s="261"/>
      <c r="I198" s="261"/>
      <c r="J198" s="261"/>
      <c r="K198" s="261"/>
      <c r="L198" s="261"/>
      <c r="M198" s="261"/>
      <c r="N198" s="261"/>
      <c r="O198" s="261"/>
      <c r="P198" s="261"/>
      <c r="Q198" s="261"/>
      <c r="R198" s="261"/>
      <c r="S198" s="261"/>
      <c r="T198" s="262" t="str">
        <f>IF(COUNT(H198:S198)=0,"",SUMPRODUCT(ROUND(H198:S198,#REF!)))</f>
        <v/>
      </c>
      <c r="U198" s="621"/>
      <c r="V198" s="622"/>
      <c r="W198" s="622"/>
      <c r="X198" s="622"/>
      <c r="Y198" s="622"/>
      <c r="Z198" s="623"/>
      <c r="AA198" s="257"/>
      <c r="AB198" s="257"/>
      <c r="AC198" s="257"/>
      <c r="AD198" s="606"/>
      <c r="AE198" s="607"/>
      <c r="AF198" s="608" t="s">
        <v>199</v>
      </c>
      <c r="AG198" s="609"/>
      <c r="AH198" s="610"/>
      <c r="AI198" s="264" t="str">
        <f t="shared" ref="AI198:AT198" si="39">IF(COUNT(H197:H198)=0,"",ROUND(H198/(H197*24*AI188/1000),3))</f>
        <v/>
      </c>
      <c r="AJ198" s="264" t="str">
        <f t="shared" si="39"/>
        <v/>
      </c>
      <c r="AK198" s="264" t="str">
        <f t="shared" si="39"/>
        <v/>
      </c>
      <c r="AL198" s="264" t="str">
        <f t="shared" si="39"/>
        <v/>
      </c>
      <c r="AM198" s="264" t="str">
        <f t="shared" si="39"/>
        <v/>
      </c>
      <c r="AN198" s="264" t="str">
        <f t="shared" si="39"/>
        <v/>
      </c>
      <c r="AO198" s="264" t="str">
        <f t="shared" si="39"/>
        <v/>
      </c>
      <c r="AP198" s="264" t="str">
        <f t="shared" si="39"/>
        <v/>
      </c>
      <c r="AQ198" s="264" t="str">
        <f t="shared" si="39"/>
        <v/>
      </c>
      <c r="AR198" s="264" t="str">
        <f t="shared" si="39"/>
        <v/>
      </c>
      <c r="AS198" s="264" t="str">
        <f t="shared" si="39"/>
        <v/>
      </c>
      <c r="AT198" s="264" t="str">
        <f t="shared" si="39"/>
        <v/>
      </c>
      <c r="AU198" s="265" t="str">
        <f>IF(COUNT(AI198:AT198)=0,"",AVERAGE(AI198:AT198))</f>
        <v/>
      </c>
      <c r="AX198" s="569"/>
      <c r="AY198" s="569"/>
      <c r="AZ198" s="588"/>
      <c r="BA198" s="590"/>
      <c r="BB198" s="590"/>
      <c r="BC198" s="590"/>
      <c r="BD198" s="588"/>
      <c r="BE198" s="583"/>
      <c r="BF198" s="584"/>
      <c r="BG198" s="259"/>
      <c r="BH198" s="259"/>
      <c r="BI198" s="259"/>
      <c r="BJ198" s="259"/>
      <c r="BK198" s="259"/>
      <c r="BL198" s="259"/>
      <c r="BM198" s="259"/>
      <c r="BN198" s="259"/>
      <c r="BO198" s="259"/>
      <c r="BP198" s="259"/>
      <c r="BQ198" s="259"/>
      <c r="BR198" s="259"/>
      <c r="BS198" s="569"/>
      <c r="BT198" s="569"/>
      <c r="BU198" s="569"/>
      <c r="BV198" s="333" t="s">
        <v>172</v>
      </c>
      <c r="BW198" s="581"/>
      <c r="BX198" s="581"/>
      <c r="BY198" s="331" t="str">
        <f>IF(AND(COUNT(BY189)+COUNTA(E219)=2,X219&lt;&gt;""),ROUND(BY189-SUMIF(BV200:BV226,BV198,BY200:BY226),#REF!),"")</f>
        <v/>
      </c>
      <c r="BZ198" s="331" t="str">
        <f>IF(AND(COUNT(BZ189)+COUNTA(E219)=2,Y219&lt;&gt;""),ROUND(BZ189-SUMIF(BV200:BV226,BV198,BZ200:BZ226),#REF!),"")</f>
        <v/>
      </c>
      <c r="CA198" s="331" t="str">
        <f>IF(AND(COUNT(CA189)+COUNTA(E219)=2,Z219&lt;&gt;""),ROUND(CA189-SUMIF(BV200:BV226,BV198,CA200:CA226),#REF!),"")</f>
        <v/>
      </c>
      <c r="CB198" s="331" t="str">
        <f>IF(AND(COUNT(CB189)+COUNTA(E219)=2,AA219&lt;&gt;""),ROUND(CB189-SUMIF(BV200:BV226,BV198,CB200:CB226),#REF!),"")</f>
        <v/>
      </c>
      <c r="CC198" s="331" t="str">
        <f>IF(AND(COUNT(CC189)+COUNTA(E219)=2,AB219&lt;&gt;""),ROUND(CC189-SUMIF(BV200:BV226,BV198,CC200:CC226),#REF!),"")</f>
        <v/>
      </c>
      <c r="CD198" s="331" t="str">
        <f>IF(AND(COUNT(CD189)+COUNTA(E219)=2,AC219&lt;&gt;""),ROUND(CD189-SUMIF(BV200:BV226,BV198,CD200:CD226),#REF!),"")</f>
        <v/>
      </c>
      <c r="CE198" s="331" t="str">
        <f>IF(AND(COUNT(CE189)+COUNTA(E219)=2,AD219&lt;&gt;""),ROUND(CE189-SUMIF(BV200:BV226,BV198,CE200:CE226),#REF!),"")</f>
        <v/>
      </c>
      <c r="CF198" s="331" t="str">
        <f>IF(AND(COUNT(CF189)+COUNTA(E219)=2,AE219&lt;&gt;""),ROUND(CF189-SUMIF(BV200:BV226,BV198,CF200:CF226),#REF!),"")</f>
        <v/>
      </c>
      <c r="CG198" s="331" t="str">
        <f>IF(AND(COUNT(CG189)+COUNTA(E219)=2,AF219&lt;&gt;""),ROUND(CG189-SUMIF(BV200:BV226,BV198,CG200:CG226),#REF!),"")</f>
        <v/>
      </c>
      <c r="CH198" s="564" t="str">
        <f>IF(CH197="","",CH197)</f>
        <v>太陽光（全量）</v>
      </c>
      <c r="CI198" s="564"/>
      <c r="CJ198" s="564"/>
      <c r="CK198" s="564"/>
      <c r="CL198" s="564"/>
      <c r="CM198" s="564"/>
      <c r="CN198" s="564"/>
      <c r="CO198" s="564"/>
      <c r="CP198" s="564"/>
      <c r="CQ198" s="564"/>
    </row>
    <row r="199" spans="3:95" s="243" customFormat="1" ht="13.5" customHeight="1">
      <c r="C199" s="604" t="e">
        <f>DATE(#REF!+3,1,1)</f>
        <v>#REF!</v>
      </c>
      <c r="D199" s="605"/>
      <c r="E199" s="613" t="s">
        <v>275</v>
      </c>
      <c r="F199" s="614"/>
      <c r="G199" s="615"/>
      <c r="H199" s="256"/>
      <c r="I199" s="256"/>
      <c r="J199" s="256"/>
      <c r="K199" s="256"/>
      <c r="L199" s="256"/>
      <c r="M199" s="256"/>
      <c r="N199" s="256"/>
      <c r="O199" s="256"/>
      <c r="P199" s="256"/>
      <c r="Q199" s="256"/>
      <c r="R199" s="256"/>
      <c r="S199" s="256"/>
      <c r="T199" s="255"/>
      <c r="U199" s="621"/>
      <c r="V199" s="622"/>
      <c r="W199" s="622"/>
      <c r="X199" s="622"/>
      <c r="Y199" s="622"/>
      <c r="Z199" s="623"/>
      <c r="AA199" s="257"/>
      <c r="AB199" s="257"/>
      <c r="AC199" s="257"/>
      <c r="AD199" s="604" t="e">
        <f>DATE(#REF!+3,1,1)</f>
        <v>#REF!</v>
      </c>
      <c r="AE199" s="605"/>
      <c r="AF199" s="613" t="s">
        <v>198</v>
      </c>
      <c r="AG199" s="614"/>
      <c r="AH199" s="615"/>
      <c r="AI199" s="258" t="str">
        <f>IF(COUNT(S197,H199)&lt;&gt;2,"",ROUND(MIN(S197,H199)*H188,#REF!))</f>
        <v/>
      </c>
      <c r="AJ199" s="258" t="str">
        <f>IF(COUNT(H199,I199)&lt;&gt;2,"",ROUND(MIN(H199,I199)*I188,#REF!))</f>
        <v/>
      </c>
      <c r="AK199" s="258" t="str">
        <f>IF(COUNT(I199,J199)&lt;&gt;2,"",ROUND(MIN(I199,J199)*J188,#REF!))</f>
        <v/>
      </c>
      <c r="AL199" s="258" t="str">
        <f>IF(COUNT(J199,K199)&lt;&gt;2,"",ROUND(MIN(J199,K199)*K188,#REF!))</f>
        <v/>
      </c>
      <c r="AM199" s="258" t="str">
        <f>IF(COUNT(K199,L199)&lt;&gt;2,"",ROUND(MIN(K199,L199)*L188,#REF!))</f>
        <v/>
      </c>
      <c r="AN199" s="258" t="str">
        <f>IF(COUNT(L199,M199)&lt;&gt;2,"",ROUND(MIN(L199,M199)*M188,#REF!))</f>
        <v/>
      </c>
      <c r="AO199" s="258" t="str">
        <f>IF(COUNT(M199,N199)&lt;&gt;2,"",ROUND(MIN(M199,N199)*N188,#REF!))</f>
        <v/>
      </c>
      <c r="AP199" s="258" t="str">
        <f>IF(COUNT(N199,O199)&lt;&gt;2,"",ROUND(MIN(N199,O199)*O188,#REF!))</f>
        <v/>
      </c>
      <c r="AQ199" s="258" t="str">
        <f>IF(COUNT(O199,P199)&lt;&gt;2,"",ROUND(MIN(O199,P199)*P188,#REF!))</f>
        <v/>
      </c>
      <c r="AR199" s="258" t="str">
        <f>IF(COUNT(P199,Q199)&lt;&gt;2,"",ROUND(MIN(P199,Q199)*Q188,#REF!))</f>
        <v/>
      </c>
      <c r="AS199" s="258" t="str">
        <f>IF(COUNT(Q199,R199)&lt;&gt;2,"",ROUND(MIN(Q199,R199)*R188,#REF!))</f>
        <v/>
      </c>
      <c r="AT199" s="258" t="str">
        <f>IF(COUNT(R199,S199)&lt;&gt;2,"",ROUND(MIN(R199,S199)*S188,#REF!))</f>
        <v/>
      </c>
      <c r="AU199" s="255"/>
      <c r="AX199" s="569"/>
      <c r="AY199" s="569"/>
      <c r="AZ199" s="589"/>
      <c r="BA199" s="590"/>
      <c r="BB199" s="590"/>
      <c r="BC199" s="590"/>
      <c r="BD199" s="589"/>
      <c r="BE199" s="585" t="e">
        <f>IF(#REF!="発電事業者","月間送電電力量（GWh）","月間受電電力量（GWh）")</f>
        <v>#REF!</v>
      </c>
      <c r="BF199" s="586"/>
      <c r="BG199" s="297" t="str">
        <f>IF(AND(COUNT(BG190)+COUNTA(E219)=2,L219&lt;&gt;""),ROUND(BG190-SUMIF(BE200:BF226,BE199,BG200:BG226),#REF!),"")</f>
        <v/>
      </c>
      <c r="BH199" s="297" t="str">
        <f>IF(AND(COUNT(BH190)+COUNTA(E219)=2,M219&lt;&gt;""),ROUND(BH190-SUMIF(BE200:BF226,BE199,BH200:BH226),#REF!),"")</f>
        <v/>
      </c>
      <c r="BI199" s="297" t="str">
        <f>IF(AND(COUNT(BI190)+COUNTA(E219)=2,N219&lt;&gt;""),ROUND(BI190-SUMIF(BE200:BF226,BE199,BI200:BI226),#REF!),"")</f>
        <v/>
      </c>
      <c r="BJ199" s="297" t="str">
        <f>IF(AND(COUNT(BJ190)+COUNTA(E219)=2,O219&lt;&gt;""),ROUND(BJ190-SUMIF(BE200:BF226,BE199,BJ200:BJ226),#REF!),"")</f>
        <v/>
      </c>
      <c r="BK199" s="297" t="str">
        <f>IF(AND(COUNT(BK190)+COUNTA(E219)=2,P219&lt;&gt;""),ROUND(BK190-SUMIF(BE200:BF226,BE199,BK200:BK226),#REF!),"")</f>
        <v/>
      </c>
      <c r="BL199" s="297" t="str">
        <f>IF(AND(COUNT(BL190)+COUNTA(E219)=2,Q219&lt;&gt;""),ROUND(BL190-SUMIF(BE200:BF226,BE199,BL200:BL226),#REF!),"")</f>
        <v/>
      </c>
      <c r="BM199" s="297" t="str">
        <f>IF(AND(COUNT(BM190)+COUNTA(E219)=2,R219&lt;&gt;""),ROUND(BM190-SUMIF(BE200:BF226,BE199,BM200:BM226),#REF!),"")</f>
        <v/>
      </c>
      <c r="BN199" s="297" t="str">
        <f>IF(AND(COUNT(BN190)+COUNTA(E219)=2,S219&lt;&gt;""),ROUND(BN190-SUMIF(BE200:BF226,BE199,BN200:BN226),#REF!),"")</f>
        <v/>
      </c>
      <c r="BO199" s="297" t="str">
        <f>IF(AND(COUNT(BO190)+COUNTA(E219)=2,T219&lt;&gt;""),ROUND(BO190-SUMIF(BE200:BF226,BE199,BO200:BO226),#REF!),"")</f>
        <v/>
      </c>
      <c r="BP199" s="297" t="str">
        <f>IF(AND(COUNT(BP190)+COUNTA(E219)=2,U219&lt;&gt;""),ROUND(BP190-SUMIF(BE200:BF226,BE199,BP200:BP226),#REF!),"")</f>
        <v/>
      </c>
      <c r="BQ199" s="297" t="str">
        <f>IF(AND(COUNT(BQ190)+COUNTA(E219)=2,V219&lt;&gt;""),ROUND(BQ190-SUMIF(BE200:BF226,BE199,BQ200:BQ226),#REF!),"")</f>
        <v/>
      </c>
      <c r="BR199" s="297" t="str">
        <f>IF(AND(COUNT(BR190)+COUNTA(E219)=2,W219&lt;&gt;""),ROUND(BR190-SUMIF(BE200:BF226,BE199,BR200:BR226),#REF!),"")</f>
        <v/>
      </c>
      <c r="BS199" s="569" t="e">
        <f>IF(#REF!="発電事業者","年間送電電力量（GWh）","年間受電電力量（GWh）")</f>
        <v>#REF!</v>
      </c>
      <c r="BT199" s="569"/>
      <c r="BU199" s="569"/>
      <c r="BV199" s="333" t="s">
        <v>25</v>
      </c>
      <c r="BW199" s="582"/>
      <c r="BX199" s="582"/>
      <c r="BY199" s="331" t="str">
        <f>IF(AND(COUNT(BY190)+COUNTA(E219)=2,X219&lt;&gt;""),ROUND(BY190-SUMIF(BV200:BV226,BV199,BY200:BY226),#REF!),"")</f>
        <v/>
      </c>
      <c r="BZ199" s="331" t="str">
        <f>IF(AND(COUNT(BZ190)+COUNTA(E219)=2,Y219&lt;&gt;""),ROUND(BZ190-SUMIF(BV200:BV226,BV199,BZ200:BZ226),#REF!),"")</f>
        <v/>
      </c>
      <c r="CA199" s="331" t="str">
        <f>IF(AND(COUNT(CA190)+COUNTA(E219)=2,Z219&lt;&gt;""),ROUND(CA190-SUMIF(BV200:BV226,BV199,CA200:CA226),#REF!),"")</f>
        <v/>
      </c>
      <c r="CB199" s="331" t="str">
        <f>IF(AND(COUNT(CB190)+COUNTA(E219)=2,AA219&lt;&gt;""),ROUND(CB190-SUMIF(BV200:BV226,BV199,CB200:CB226),#REF!),"")</f>
        <v/>
      </c>
      <c r="CC199" s="331" t="str">
        <f>IF(AND(COUNT(CC190)+COUNTA(E219)=2,AB219&lt;&gt;""),ROUND(CC190-SUMIF(BV200:BV226,BV199,CC200:CC226),#REF!),"")</f>
        <v/>
      </c>
      <c r="CD199" s="331" t="str">
        <f>IF(AND(COUNT(CD190)+COUNTA(E219)=2,AC219&lt;&gt;""),ROUND(CD190-SUMIF(BV200:BV226,BV199,CD200:CD226),#REF!),"")</f>
        <v/>
      </c>
      <c r="CE199" s="331" t="str">
        <f>IF(AND(COUNT(CE190)+COUNTA(E219)=2,AD219&lt;&gt;""),ROUND(CE190-SUMIF(BV200:BV226,BV199,CE200:CE226),#REF!),"")</f>
        <v/>
      </c>
      <c r="CF199" s="331" t="str">
        <f>IF(AND(COUNT(CF190)+COUNTA(E219)=2,AE219&lt;&gt;""),ROUND(CF190-SUMIF(BV200:BV226,BV199,CF200:CF226),#REF!),"")</f>
        <v/>
      </c>
      <c r="CG199" s="331" t="str">
        <f>IF(AND(COUNT(CG190)+COUNTA(E219)=2,AF219&lt;&gt;""),ROUND(CG190-SUMIF(BV200:BV226,BV199,CG200:CG226),#REF!),"")</f>
        <v/>
      </c>
      <c r="CH199" s="565" t="str">
        <f>IF(COUNTA(AG219)=0,"",AG219)</f>
        <v/>
      </c>
      <c r="CI199" s="565"/>
      <c r="CJ199" s="565"/>
      <c r="CK199" s="565"/>
      <c r="CL199" s="565"/>
      <c r="CM199" s="565"/>
      <c r="CN199" s="565"/>
      <c r="CO199" s="565"/>
      <c r="CP199" s="565"/>
      <c r="CQ199" s="565"/>
    </row>
    <row r="200" spans="3:95" s="243" customFormat="1" ht="13.5" customHeight="1">
      <c r="C200" s="606"/>
      <c r="D200" s="607"/>
      <c r="E200" s="608" t="s">
        <v>212</v>
      </c>
      <c r="F200" s="609"/>
      <c r="G200" s="610"/>
      <c r="H200" s="261"/>
      <c r="I200" s="261"/>
      <c r="J200" s="261"/>
      <c r="K200" s="261"/>
      <c r="L200" s="261"/>
      <c r="M200" s="261"/>
      <c r="N200" s="261"/>
      <c r="O200" s="261"/>
      <c r="P200" s="261"/>
      <c r="Q200" s="261"/>
      <c r="R200" s="261"/>
      <c r="S200" s="261"/>
      <c r="T200" s="262" t="str">
        <f>IF(COUNT(H200:S200)=0,"",SUMPRODUCT(ROUND(H200:S200,#REF!)))</f>
        <v/>
      </c>
      <c r="U200" s="624"/>
      <c r="V200" s="625"/>
      <c r="W200" s="625"/>
      <c r="X200" s="625"/>
      <c r="Y200" s="625"/>
      <c r="Z200" s="626"/>
      <c r="AA200" s="257"/>
      <c r="AB200" s="257"/>
      <c r="AC200" s="257"/>
      <c r="AD200" s="606"/>
      <c r="AE200" s="607"/>
      <c r="AF200" s="608" t="s">
        <v>199</v>
      </c>
      <c r="AG200" s="609"/>
      <c r="AH200" s="610"/>
      <c r="AI200" s="264" t="str">
        <f t="shared" ref="AI200:AT200" si="40">IF(COUNT(H199:H200)=0,"",ROUND(H200/(H199*24*AI188/1000),3))</f>
        <v/>
      </c>
      <c r="AJ200" s="264" t="str">
        <f t="shared" si="40"/>
        <v/>
      </c>
      <c r="AK200" s="264" t="str">
        <f t="shared" si="40"/>
        <v/>
      </c>
      <c r="AL200" s="264" t="str">
        <f t="shared" si="40"/>
        <v/>
      </c>
      <c r="AM200" s="264" t="str">
        <f t="shared" si="40"/>
        <v/>
      </c>
      <c r="AN200" s="264" t="str">
        <f t="shared" si="40"/>
        <v/>
      </c>
      <c r="AO200" s="264" t="str">
        <f t="shared" si="40"/>
        <v/>
      </c>
      <c r="AP200" s="264" t="str">
        <f t="shared" si="40"/>
        <v/>
      </c>
      <c r="AQ200" s="264" t="str">
        <f t="shared" si="40"/>
        <v/>
      </c>
      <c r="AR200" s="264" t="str">
        <f t="shared" si="40"/>
        <v/>
      </c>
      <c r="AS200" s="264" t="str">
        <f t="shared" si="40"/>
        <v/>
      </c>
      <c r="AT200" s="264" t="str">
        <f t="shared" si="40"/>
        <v/>
      </c>
      <c r="AU200" s="265" t="str">
        <f>IF(COUNT(AI200:AT200)=0,"",AVERAGE(AI200:AT200))</f>
        <v/>
      </c>
      <c r="AX200" s="569" t="str">
        <f>IF(C220="","",C220)</f>
        <v/>
      </c>
      <c r="AY200" s="569"/>
      <c r="AZ200" s="587" t="str">
        <f>IF(E220="","",E220)</f>
        <v/>
      </c>
      <c r="BA200" s="590" t="str">
        <f ca="1">IF(F220="","",F220)</f>
        <v/>
      </c>
      <c r="BB200" s="590"/>
      <c r="BC200" s="590"/>
      <c r="BD200" s="587" t="str">
        <f>IF(I220="","",I220)</f>
        <v/>
      </c>
      <c r="BE200" s="578" t="e">
        <f>IF(#REF!="発電事業者","送電電力（MW）","受電電力（MW）")</f>
        <v>#REF!</v>
      </c>
      <c r="BF200" s="579"/>
      <c r="BG200" s="331" t="str">
        <f>IF(COUNT(BG188,L220)=2,ROUND(BG188*L220/SUM(L219:L228),#REF!),"")</f>
        <v/>
      </c>
      <c r="BH200" s="331" t="str">
        <f>IF(COUNT(BH188,M220)=2,ROUND(BH188*M220/SUM(M219:M228),#REF!),"")</f>
        <v/>
      </c>
      <c r="BI200" s="331" t="str">
        <f>IF(COUNT(BI188,N220)=2,ROUND(BI188*N220/SUM(N219:N228),#REF!),"")</f>
        <v/>
      </c>
      <c r="BJ200" s="331" t="str">
        <f>IF(COUNT(BJ188,O220)=2,ROUND(BJ188*O220/SUM(O219:O228),#REF!),"")</f>
        <v/>
      </c>
      <c r="BK200" s="331" t="str">
        <f>IF(COUNT(BK188,P220)=2,ROUND(BK188*P220/SUM(P219:P228),#REF!),"")</f>
        <v/>
      </c>
      <c r="BL200" s="331" t="str">
        <f>IF(COUNT(BL188,Q220)=2,ROUND(BL188*Q220/SUM(Q219:Q228),#REF!),"")</f>
        <v/>
      </c>
      <c r="BM200" s="331" t="str">
        <f>IF(COUNT(BM188,R220)=2,ROUND(BM188*R220/SUM(R219:R228),#REF!),"")</f>
        <v/>
      </c>
      <c r="BN200" s="331" t="str">
        <f>IF(COUNT(BN188,S220)=2,ROUND(BN188*S220/SUM(S219:S228),#REF!),"")</f>
        <v/>
      </c>
      <c r="BO200" s="331" t="str">
        <f>IF(COUNT(BO188,T220)=2,ROUND(BO188*T220/SUM(T219:T228),#REF!),"")</f>
        <v/>
      </c>
      <c r="BP200" s="331" t="str">
        <f>IF(COUNT(BP188,U220)=2,ROUND(BP188*U220/SUM(U219:U228),#REF!),"")</f>
        <v/>
      </c>
      <c r="BQ200" s="331" t="str">
        <f>IF(COUNT(BQ188,V220)=2,ROUND(BQ188*V220/SUM(V219:V228),#REF!),"")</f>
        <v/>
      </c>
      <c r="BR200" s="331" t="str">
        <f>IF(COUNT(BR188,W220)=2,ROUND(BR188*W220/SUM(W219:W228),#REF!),"")</f>
        <v/>
      </c>
      <c r="BS200" s="569" t="e">
        <f>IF(#REF!="発電事業者","送電電力（MW）","受電電力（MW）")</f>
        <v>#REF!</v>
      </c>
      <c r="BT200" s="569"/>
      <c r="BU200" s="569"/>
      <c r="BV200" s="333" t="s">
        <v>171</v>
      </c>
      <c r="BW200" s="580"/>
      <c r="BX200" s="580"/>
      <c r="BY200" s="331" t="str">
        <f>IF(COUNT(BY188,X220)=2,ROUND(BY188*X220/SUM(X219:X228),#REF!),"")</f>
        <v/>
      </c>
      <c r="BZ200" s="331" t="str">
        <f>IF(COUNT(BZ188,Y220)=2,ROUND(BZ188*Y220/SUM(Y219:Y228),#REF!),"")</f>
        <v/>
      </c>
      <c r="CA200" s="331" t="str">
        <f>IF(COUNT(CA188,Z220)=2,ROUND(CA188*Z220/SUM(Z219:Z228),#REF!),"")</f>
        <v/>
      </c>
      <c r="CB200" s="331" t="str">
        <f>IF(COUNT(CB188,AA220)=2,ROUND(CB188*AA220/SUM(AA219:AA228),#REF!),"")</f>
        <v/>
      </c>
      <c r="CC200" s="331" t="str">
        <f>IF(COUNT(CC188,AB220)=2,ROUND(CC188*AB220/SUM(AB219:AB228),#REF!),"")</f>
        <v/>
      </c>
      <c r="CD200" s="331" t="str">
        <f>IF(COUNT(CD188,AC220)=2,ROUND(CD188*AC220/SUM(AC219:AC228),#REF!),"")</f>
        <v/>
      </c>
      <c r="CE200" s="331" t="str">
        <f>IF(COUNT(CE188,AD220)=2,ROUND(CE188*AD220/SUM(AD219:AD228),#REF!),"")</f>
        <v/>
      </c>
      <c r="CF200" s="331" t="str">
        <f>IF(COUNT(CF188,AE220)=2,ROUND(CF188*AE220/SUM(AE219:AE228),#REF!),"")</f>
        <v/>
      </c>
      <c r="CG200" s="331" t="str">
        <f>IF(COUNT(CG188,AF220)=2,ROUND(CG188*AF220/SUM(AF219:AF228),#REF!),"")</f>
        <v/>
      </c>
      <c r="CH200" s="563" t="s">
        <v>214</v>
      </c>
      <c r="CI200" s="563"/>
      <c r="CJ200" s="563"/>
      <c r="CK200" s="563"/>
      <c r="CL200" s="563"/>
      <c r="CM200" s="563"/>
      <c r="CN200" s="563"/>
      <c r="CO200" s="563"/>
      <c r="CP200" s="563"/>
      <c r="CQ200" s="563"/>
    </row>
    <row r="201" spans="3:95" s="243" customFormat="1" ht="13.5" customHeight="1">
      <c r="C201" s="604" t="e">
        <f>DATE(#REF!+4,1,1)</f>
        <v>#REF!</v>
      </c>
      <c r="D201" s="605"/>
      <c r="E201" s="613" t="s">
        <v>275</v>
      </c>
      <c r="F201" s="614"/>
      <c r="G201" s="615"/>
      <c r="H201" s="256"/>
      <c r="I201" s="256"/>
      <c r="J201" s="256"/>
      <c r="K201" s="256"/>
      <c r="L201" s="256"/>
      <c r="M201" s="256"/>
      <c r="N201" s="256"/>
      <c r="O201" s="256"/>
      <c r="P201" s="256"/>
      <c r="Q201" s="256"/>
      <c r="R201" s="256"/>
      <c r="S201" s="256"/>
      <c r="T201" s="255"/>
      <c r="U201" s="613" t="s">
        <v>210</v>
      </c>
      <c r="V201" s="614"/>
      <c r="W201" s="614"/>
      <c r="X201" s="615"/>
      <c r="Y201" s="616" t="str">
        <f>IF(COUNT(S201)=0,"",ROUND(S201,#REF!))</f>
        <v/>
      </c>
      <c r="Z201" s="617"/>
      <c r="AA201" s="257"/>
      <c r="AB201" s="257"/>
      <c r="AC201" s="257"/>
      <c r="AD201" s="604" t="e">
        <f>DATE(#REF!+4,1,1)</f>
        <v>#REF!</v>
      </c>
      <c r="AE201" s="605"/>
      <c r="AF201" s="613" t="s">
        <v>198</v>
      </c>
      <c r="AG201" s="614"/>
      <c r="AH201" s="615"/>
      <c r="AI201" s="258" t="str">
        <f>IF(COUNT(S199,H201)&lt;&gt;2,"",ROUND(MIN(S199,H201)*H188,#REF!))</f>
        <v/>
      </c>
      <c r="AJ201" s="258" t="str">
        <f>IF(COUNT(H201,I201)&lt;&gt;2,"",ROUND(MIN(H201,I201)*I188,#REF!))</f>
        <v/>
      </c>
      <c r="AK201" s="258" t="str">
        <f>IF(COUNT(I201,J201)&lt;&gt;2,"",ROUND(MIN(I201,J201)*J188,#REF!))</f>
        <v/>
      </c>
      <c r="AL201" s="258" t="str">
        <f>IF(COUNT(J201,K201)&lt;&gt;2,"",ROUND(MIN(J201,K201)*K188,#REF!))</f>
        <v/>
      </c>
      <c r="AM201" s="258" t="str">
        <f>IF(COUNT(K201,L201)&lt;&gt;2,"",ROUND(MIN(K201,L201)*L188,#REF!))</f>
        <v/>
      </c>
      <c r="AN201" s="258" t="str">
        <f>IF(COUNT(L201,M201)&lt;&gt;2,"",ROUND(MIN(L201,M201)*M188,#REF!))</f>
        <v/>
      </c>
      <c r="AO201" s="258" t="str">
        <f>IF(COUNT(M201,N201)&lt;&gt;2,"",ROUND(MIN(M201,N201)*N188,#REF!))</f>
        <v/>
      </c>
      <c r="AP201" s="258" t="str">
        <f>IF(COUNT(N201,O201)&lt;&gt;2,"",ROUND(MIN(N201,O201)*O188,#REF!))</f>
        <v/>
      </c>
      <c r="AQ201" s="258" t="str">
        <f>IF(COUNT(O201,P201)&lt;&gt;2,"",ROUND(MIN(O201,P201)*P188,#REF!))</f>
        <v/>
      </c>
      <c r="AR201" s="258" t="str">
        <f>IF(COUNT(P201,Q201)&lt;&gt;2,"",ROUND(MIN(P201,Q201)*Q188,#REF!))</f>
        <v/>
      </c>
      <c r="AS201" s="258" t="str">
        <f>IF(COUNT(Q201,R201)&lt;&gt;2,"",ROUND(MIN(Q201,R201)*R188,#REF!))</f>
        <v/>
      </c>
      <c r="AT201" s="258" t="str">
        <f>IF(COUNT(R201,S201)&lt;&gt;2,"",ROUND(MIN(R201,S201)*S188,#REF!))</f>
        <v/>
      </c>
      <c r="AU201" s="255"/>
      <c r="AX201" s="569"/>
      <c r="AY201" s="569"/>
      <c r="AZ201" s="588"/>
      <c r="BA201" s="590"/>
      <c r="BB201" s="590"/>
      <c r="BC201" s="590"/>
      <c r="BD201" s="588"/>
      <c r="BE201" s="583"/>
      <c r="BF201" s="584"/>
      <c r="BG201" s="259"/>
      <c r="BH201" s="259"/>
      <c r="BI201" s="259"/>
      <c r="BJ201" s="259"/>
      <c r="BK201" s="259"/>
      <c r="BL201" s="259"/>
      <c r="BM201" s="259"/>
      <c r="BN201" s="259"/>
      <c r="BO201" s="259"/>
      <c r="BP201" s="259"/>
      <c r="BQ201" s="259"/>
      <c r="BR201" s="259"/>
      <c r="BS201" s="569"/>
      <c r="BT201" s="569"/>
      <c r="BU201" s="569"/>
      <c r="BV201" s="333" t="s">
        <v>172</v>
      </c>
      <c r="BW201" s="581"/>
      <c r="BX201" s="581"/>
      <c r="BY201" s="331" t="str">
        <f>IF(COUNT(BY189,X220)=2,ROUND(BY189*X220/SUM(X219:X228),#REF!),"")</f>
        <v/>
      </c>
      <c r="BZ201" s="331" t="str">
        <f>IF(COUNT(BZ189,Y220)=2,ROUND(BZ189*Y220/SUM(Y219:Y228),#REF!),"")</f>
        <v/>
      </c>
      <c r="CA201" s="331" t="str">
        <f>IF(COUNT(CA189,Z220)=2,ROUND(CA189*Z220/SUM(Z219:Z228),#REF!),"")</f>
        <v/>
      </c>
      <c r="CB201" s="331" t="str">
        <f>IF(COUNT(CB189,AA220)=2,ROUND(CB189*AA220/SUM(AA219:AA228),#REF!),"")</f>
        <v/>
      </c>
      <c r="CC201" s="331" t="str">
        <f>IF(COUNT(CC189,AB220)=2,ROUND(CC189*AB220/SUM(AB219:AB228),#REF!),"")</f>
        <v/>
      </c>
      <c r="CD201" s="331" t="str">
        <f>IF(COUNT(CD189,AC220)=2,ROUND(CD189*AC220/SUM(AC219:AC228),#REF!),"")</f>
        <v/>
      </c>
      <c r="CE201" s="331" t="str">
        <f>IF(COUNT(CE189,AD220)=2,ROUND(CE189*AD220/SUM(AD219:AD228),#REF!),"")</f>
        <v/>
      </c>
      <c r="CF201" s="331" t="str">
        <f>IF(COUNT(CF189,AE220)=2,ROUND(CF189*AE220/SUM(AE219:AE228),#REF!),"")</f>
        <v/>
      </c>
      <c r="CG201" s="331" t="str">
        <f>IF(COUNT(CG189,AF220)=2,ROUND(CG189*AF220/SUM(AF219:AF228),#REF!),"")</f>
        <v/>
      </c>
      <c r="CH201" s="564" t="str">
        <f>IF(CH200="","",CH200)</f>
        <v>太陽光（全量）</v>
      </c>
      <c r="CI201" s="564"/>
      <c r="CJ201" s="564"/>
      <c r="CK201" s="564"/>
      <c r="CL201" s="564"/>
      <c r="CM201" s="564"/>
      <c r="CN201" s="564"/>
      <c r="CO201" s="564"/>
      <c r="CP201" s="564"/>
      <c r="CQ201" s="564"/>
    </row>
    <row r="202" spans="3:95" s="243" customFormat="1" ht="13.5" customHeight="1">
      <c r="C202" s="606"/>
      <c r="D202" s="607"/>
      <c r="E202" s="608" t="s">
        <v>212</v>
      </c>
      <c r="F202" s="609"/>
      <c r="G202" s="610"/>
      <c r="H202" s="261"/>
      <c r="I202" s="261"/>
      <c r="J202" s="261"/>
      <c r="K202" s="261"/>
      <c r="L202" s="261"/>
      <c r="M202" s="261"/>
      <c r="N202" s="261"/>
      <c r="O202" s="261"/>
      <c r="P202" s="261"/>
      <c r="Q202" s="261"/>
      <c r="R202" s="261"/>
      <c r="S202" s="261"/>
      <c r="T202" s="262" t="str">
        <f>IF(COUNT(H202:S202)=0,"",SUMPRODUCT(ROUND(H202:S202,#REF!)))</f>
        <v/>
      </c>
      <c r="U202" s="608" t="s">
        <v>211</v>
      </c>
      <c r="V202" s="609"/>
      <c r="W202" s="609"/>
      <c r="X202" s="610"/>
      <c r="Y202" s="611" t="str">
        <f>IF(COUNT(T202)=0,"",T202)</f>
        <v/>
      </c>
      <c r="Z202" s="612"/>
      <c r="AA202" s="257"/>
      <c r="AB202" s="257"/>
      <c r="AC202" s="257"/>
      <c r="AD202" s="606"/>
      <c r="AE202" s="607"/>
      <c r="AF202" s="608" t="s">
        <v>199</v>
      </c>
      <c r="AG202" s="609"/>
      <c r="AH202" s="610"/>
      <c r="AI202" s="264" t="str">
        <f t="shared" ref="AI202:AT202" si="41">IF(COUNT(H201:H202)=0,"",ROUND(H202/(H201*24*AI188/1000),3))</f>
        <v/>
      </c>
      <c r="AJ202" s="264" t="str">
        <f t="shared" si="41"/>
        <v/>
      </c>
      <c r="AK202" s="264" t="str">
        <f t="shared" si="41"/>
        <v/>
      </c>
      <c r="AL202" s="264" t="str">
        <f t="shared" si="41"/>
        <v/>
      </c>
      <c r="AM202" s="264" t="str">
        <f t="shared" si="41"/>
        <v/>
      </c>
      <c r="AN202" s="264" t="str">
        <f t="shared" si="41"/>
        <v/>
      </c>
      <c r="AO202" s="264" t="str">
        <f t="shared" si="41"/>
        <v/>
      </c>
      <c r="AP202" s="264" t="str">
        <f t="shared" si="41"/>
        <v/>
      </c>
      <c r="AQ202" s="264" t="str">
        <f t="shared" si="41"/>
        <v/>
      </c>
      <c r="AR202" s="264" t="str">
        <f t="shared" si="41"/>
        <v/>
      </c>
      <c r="AS202" s="264" t="str">
        <f t="shared" si="41"/>
        <v/>
      </c>
      <c r="AT202" s="264" t="str">
        <f t="shared" si="41"/>
        <v/>
      </c>
      <c r="AU202" s="265" t="str">
        <f>IF(COUNT(AI202:AT202)=0,"",AVERAGE(AI202:AT202))</f>
        <v/>
      </c>
      <c r="AX202" s="569"/>
      <c r="AY202" s="569"/>
      <c r="AZ202" s="589"/>
      <c r="BA202" s="590"/>
      <c r="BB202" s="590"/>
      <c r="BC202" s="590"/>
      <c r="BD202" s="589"/>
      <c r="BE202" s="585" t="e">
        <f>IF(#REF!="発電事業者","月間送電電力量（GWh）","月間受電電力量（GWh）")</f>
        <v>#REF!</v>
      </c>
      <c r="BF202" s="586"/>
      <c r="BG202" s="331" t="str">
        <f>IF(COUNT(BG190,L220)=2,ROUND(BG190*L220/SUM(L219:L228),#REF!),"")</f>
        <v/>
      </c>
      <c r="BH202" s="331" t="str">
        <f>IF(COUNT(BH190,M220)=2,ROUND(BH190*M220/SUM(M219:M228),#REF!),"")</f>
        <v/>
      </c>
      <c r="BI202" s="331" t="str">
        <f>IF(COUNT(BI190,N220)=2,ROUND(BI190*N220/SUM(N219:N228),#REF!),"")</f>
        <v/>
      </c>
      <c r="BJ202" s="331" t="str">
        <f>IF(COUNT(BJ190,O220)=2,ROUND(BJ190*O220/SUM(O219:O228),#REF!),"")</f>
        <v/>
      </c>
      <c r="BK202" s="331" t="str">
        <f>IF(COUNT(BK190,P220)=2,ROUND(BK190*P220/SUM(P219:P228),#REF!),"")</f>
        <v/>
      </c>
      <c r="BL202" s="331" t="str">
        <f>IF(COUNT(BL190,Q220)=2,ROUND(BL190*Q220/SUM(Q219:Q228),#REF!),"")</f>
        <v/>
      </c>
      <c r="BM202" s="331" t="str">
        <f>IF(COUNT(BM190,R220)=2,ROUND(BM190*R220/SUM(R219:R228),#REF!),"")</f>
        <v/>
      </c>
      <c r="BN202" s="331" t="str">
        <f>IF(COUNT(BN190,S220)=2,ROUND(BN190*S220/SUM(S219:S228),#REF!),"")</f>
        <v/>
      </c>
      <c r="BO202" s="331" t="str">
        <f>IF(COUNT(BO190,T220)=2,ROUND(BO190*T220/SUM(T219:T228),#REF!),"")</f>
        <v/>
      </c>
      <c r="BP202" s="331" t="str">
        <f>IF(COUNT(BP190,U220)=2,ROUND(BP190*U220/SUM(U219:U228),#REF!),"")</f>
        <v/>
      </c>
      <c r="BQ202" s="331" t="str">
        <f>IF(COUNT(BQ190,V220)=2,ROUND(BQ190*V220/SUM(V219:V228),#REF!),"")</f>
        <v/>
      </c>
      <c r="BR202" s="331" t="str">
        <f>IF(COUNT(BR190,W220)=2,ROUND(BR190*W220/SUM(W219:W228),#REF!),"")</f>
        <v/>
      </c>
      <c r="BS202" s="569" t="e">
        <f>IF(#REF!="発電事業者","年間送電電力量（GWh）","年間受電電力量（GWh）")</f>
        <v>#REF!</v>
      </c>
      <c r="BT202" s="569"/>
      <c r="BU202" s="569"/>
      <c r="BV202" s="333" t="s">
        <v>25</v>
      </c>
      <c r="BW202" s="582"/>
      <c r="BX202" s="582"/>
      <c r="BY202" s="331" t="str">
        <f>IF(COUNT(BY190,X220)=2,ROUND(BY190*X220/SUM(X219:X228),#REF!),"")</f>
        <v/>
      </c>
      <c r="BZ202" s="331" t="str">
        <f>IF(COUNT(BZ190,Y220)=2,ROUND(BZ190*Y220/SUM(Y219:Y228),#REF!),"")</f>
        <v/>
      </c>
      <c r="CA202" s="331" t="str">
        <f>IF(COUNT(CA190,Z220)=2,ROUND(CA190*Z220/SUM(Z219:Z228),#REF!),"")</f>
        <v/>
      </c>
      <c r="CB202" s="331" t="str">
        <f>IF(COUNT(CB190,AA220)=2,ROUND(CB190*AA220/SUM(AA219:AA228),#REF!),"")</f>
        <v/>
      </c>
      <c r="CC202" s="331" t="str">
        <f>IF(COUNT(CC190,AB220)=2,ROUND(CC190*AB220/SUM(AB219:AB228),#REF!),"")</f>
        <v/>
      </c>
      <c r="CD202" s="331" t="str">
        <f>IF(COUNT(CD190,AC220)=2,ROUND(CD190*AC220/SUM(AC219:AC228),#REF!),"")</f>
        <v/>
      </c>
      <c r="CE202" s="331" t="str">
        <f>IF(COUNT(CE190,AD220)=2,ROUND(CE190*AD220/SUM(AD219:AD228),#REF!),"")</f>
        <v/>
      </c>
      <c r="CF202" s="331" t="str">
        <f>IF(COUNT(CF190,AE220)=2,ROUND(CF190*AE220/SUM(AE219:AE228),#REF!),"")</f>
        <v/>
      </c>
      <c r="CG202" s="331" t="str">
        <f>IF(COUNT(CG190,AF220)=2,ROUND(CG190*AF220/SUM(AF219:AF228),#REF!),"")</f>
        <v/>
      </c>
      <c r="CH202" s="565" t="str">
        <f>IF(COUNTA(AG220)=0,"",AG220)</f>
        <v/>
      </c>
      <c r="CI202" s="565"/>
      <c r="CJ202" s="565"/>
      <c r="CK202" s="565"/>
      <c r="CL202" s="565"/>
      <c r="CM202" s="565"/>
      <c r="CN202" s="565"/>
      <c r="CO202" s="565"/>
      <c r="CP202" s="565"/>
      <c r="CQ202" s="565"/>
    </row>
    <row r="203" spans="3:95" s="243" customFormat="1" ht="13.5" customHeight="1">
      <c r="C203" s="604" t="e">
        <f>DATE(#REF!+5,1,1)</f>
        <v>#REF!</v>
      </c>
      <c r="D203" s="605"/>
      <c r="E203" s="613" t="s">
        <v>275</v>
      </c>
      <c r="F203" s="614"/>
      <c r="G203" s="615"/>
      <c r="H203" s="256"/>
      <c r="I203" s="256"/>
      <c r="J203" s="256"/>
      <c r="K203" s="256"/>
      <c r="L203" s="256"/>
      <c r="M203" s="256"/>
      <c r="N203" s="256"/>
      <c r="O203" s="256"/>
      <c r="P203" s="256"/>
      <c r="Q203" s="256"/>
      <c r="R203" s="256"/>
      <c r="S203" s="256"/>
      <c r="T203" s="255"/>
      <c r="U203" s="618"/>
      <c r="V203" s="619"/>
      <c r="W203" s="619"/>
      <c r="X203" s="619"/>
      <c r="Y203" s="619"/>
      <c r="Z203" s="620"/>
      <c r="AA203" s="257"/>
      <c r="AB203" s="257"/>
      <c r="AC203" s="257"/>
      <c r="AD203" s="604" t="e">
        <f>DATE(#REF!+5,1,1)</f>
        <v>#REF!</v>
      </c>
      <c r="AE203" s="605"/>
      <c r="AF203" s="613" t="s">
        <v>198</v>
      </c>
      <c r="AG203" s="614"/>
      <c r="AH203" s="615"/>
      <c r="AI203" s="258" t="str">
        <f>IF(COUNT(S201,H203)&lt;&gt;2,"",ROUND(MIN(S201,H203)*H188,#REF!))</f>
        <v/>
      </c>
      <c r="AJ203" s="258" t="str">
        <f>IF(COUNT(H203,I203)&lt;&gt;2,"",ROUND(MIN(H203,I203)*I188,#REF!))</f>
        <v/>
      </c>
      <c r="AK203" s="258" t="str">
        <f>IF(COUNT(I203,J203)&lt;&gt;2,"",ROUND(MIN(I203,J203)*J188,#REF!))</f>
        <v/>
      </c>
      <c r="AL203" s="258" t="str">
        <f>IF(COUNT(J203,K203)&lt;&gt;2,"",ROUND(MIN(J203,K203)*K188,#REF!))</f>
        <v/>
      </c>
      <c r="AM203" s="258" t="str">
        <f>IF(COUNT(K203,L203)&lt;&gt;2,"",ROUND(MIN(K203,L203)*L188,#REF!))</f>
        <v/>
      </c>
      <c r="AN203" s="258" t="str">
        <f>IF(COUNT(L203,M203)&lt;&gt;2,"",ROUND(MIN(L203,M203)*M188,#REF!))</f>
        <v/>
      </c>
      <c r="AO203" s="258" t="str">
        <f>IF(COUNT(M203,N203)&lt;&gt;2,"",ROUND(MIN(M203,N203)*N188,#REF!))</f>
        <v/>
      </c>
      <c r="AP203" s="258" t="str">
        <f>IF(COUNT(N203,O203)&lt;&gt;2,"",ROUND(MIN(N203,O203)*O188,#REF!))</f>
        <v/>
      </c>
      <c r="AQ203" s="258" t="str">
        <f>IF(COUNT(O203,P203)&lt;&gt;2,"",ROUND(MIN(O203,P203)*P188,#REF!))</f>
        <v/>
      </c>
      <c r="AR203" s="258" t="str">
        <f>IF(COUNT(P203,Q203)&lt;&gt;2,"",ROUND(MIN(P203,Q203)*Q188,#REF!))</f>
        <v/>
      </c>
      <c r="AS203" s="258" t="str">
        <f>IF(COUNT(Q203,R203)&lt;&gt;2,"",ROUND(MIN(Q203,R203)*R188,#REF!))</f>
        <v/>
      </c>
      <c r="AT203" s="258" t="str">
        <f>IF(COUNT(R203,S203)&lt;&gt;2,"",ROUND(MIN(R203,S203)*S188,#REF!))</f>
        <v/>
      </c>
      <c r="AU203" s="255"/>
      <c r="AX203" s="569" t="str">
        <f>IF(C221="","",C221)</f>
        <v/>
      </c>
      <c r="AY203" s="569"/>
      <c r="AZ203" s="587" t="str">
        <f>IF(E221="","",E221)</f>
        <v/>
      </c>
      <c r="BA203" s="590" t="str">
        <f ca="1">IF(F221="","",F221)</f>
        <v/>
      </c>
      <c r="BB203" s="590"/>
      <c r="BC203" s="590"/>
      <c r="BD203" s="587" t="str">
        <f>IF(I221="","",I221)</f>
        <v/>
      </c>
      <c r="BE203" s="578" t="e">
        <f>IF(#REF!="発電事業者","送電電力（MW）","受電電力（MW）")</f>
        <v>#REF!</v>
      </c>
      <c r="BF203" s="579"/>
      <c r="BG203" s="331" t="str">
        <f>IF(COUNT(BG188,L221)=2,ROUND(BG188*L221/SUM(L219:L228),#REF!),"")</f>
        <v/>
      </c>
      <c r="BH203" s="331" t="str">
        <f>IF(COUNT(BH188,M221)=2,ROUND(BH188*M221/SUM(M219:M228),#REF!),"")</f>
        <v/>
      </c>
      <c r="BI203" s="331" t="str">
        <f>IF(COUNT(BI188,N221)=2,ROUND(BI188*N221/SUM(N219:N228),#REF!),"")</f>
        <v/>
      </c>
      <c r="BJ203" s="331" t="str">
        <f>IF(COUNT(BJ188,O221)=2,ROUND(BJ188*O221/SUM(O219:O228),#REF!),"")</f>
        <v/>
      </c>
      <c r="BK203" s="331" t="str">
        <f>IF(COUNT(BK188,P221)=2,ROUND(BK188*P221/SUM(P219:P228),#REF!),"")</f>
        <v/>
      </c>
      <c r="BL203" s="331" t="str">
        <f>IF(COUNT(BL188,Q221)=2,ROUND(BL188*Q221/SUM(Q219:Q228),#REF!),"")</f>
        <v/>
      </c>
      <c r="BM203" s="331" t="str">
        <f>IF(COUNT(BM188,R221)=2,ROUND(BM188*R221/SUM(R219:R228),#REF!),"")</f>
        <v/>
      </c>
      <c r="BN203" s="331" t="str">
        <f>IF(COUNT(BN188,S221)=2,ROUND(BN188*S221/SUM(S219:S228),#REF!),"")</f>
        <v/>
      </c>
      <c r="BO203" s="331" t="str">
        <f>IF(COUNT(BO188,T221)=2,ROUND(BO188*T221/SUM(T219:T228),#REF!),"")</f>
        <v/>
      </c>
      <c r="BP203" s="331" t="str">
        <f>IF(COUNT(BP188,U221)=2,ROUND(BP188*U221/SUM(U219:U228),#REF!),"")</f>
        <v/>
      </c>
      <c r="BQ203" s="331" t="str">
        <f>IF(COUNT(BQ188,V221)=2,ROUND(BQ188*V221/SUM(V219:V228),#REF!),"")</f>
        <v/>
      </c>
      <c r="BR203" s="331" t="str">
        <f>IF(COUNT(BR188,W221)=2,ROUND(BR188*W221/SUM(W219:W228),#REF!),"")</f>
        <v/>
      </c>
      <c r="BS203" s="569" t="e">
        <f>IF(#REF!="発電事業者","送電電力（MW）","受電電力（MW）")</f>
        <v>#REF!</v>
      </c>
      <c r="BT203" s="569"/>
      <c r="BU203" s="569"/>
      <c r="BV203" s="333" t="s">
        <v>171</v>
      </c>
      <c r="BW203" s="580"/>
      <c r="BX203" s="580"/>
      <c r="BY203" s="331" t="str">
        <f>IF(COUNT(BY188,X221)=2,ROUND(BY188*X221/SUM(X219:X228),#REF!),"")</f>
        <v/>
      </c>
      <c r="BZ203" s="331" t="str">
        <f>IF(COUNT(BZ188,Y221)=2,ROUND(BZ188*Y221/SUM(Y219:Y228),#REF!),"")</f>
        <v/>
      </c>
      <c r="CA203" s="331" t="str">
        <f>IF(COUNT(CA188,Z221)=2,ROUND(CA188*Z221/SUM(Z219:Z228),#REF!),"")</f>
        <v/>
      </c>
      <c r="CB203" s="331" t="str">
        <f>IF(COUNT(CB188,AA221)=2,ROUND(CB188*AA221/SUM(AA219:AA228),#REF!),"")</f>
        <v/>
      </c>
      <c r="CC203" s="331" t="str">
        <f>IF(COUNT(CC188,AB221)=2,ROUND(CC188*AB221/SUM(AB219:AB228),#REF!),"")</f>
        <v/>
      </c>
      <c r="CD203" s="331" t="str">
        <f>IF(COUNT(CD188,AC221)=2,ROUND(CD188*AC221/SUM(AC219:AC228),#REF!),"")</f>
        <v/>
      </c>
      <c r="CE203" s="331" t="str">
        <f>IF(COUNT(CE188,AD221)=2,ROUND(CE188*AD221/SUM(AD219:AD228),#REF!),"")</f>
        <v/>
      </c>
      <c r="CF203" s="331" t="str">
        <f>IF(COUNT(CF188,AE221)=2,ROUND(CF188*AE221/SUM(AE219:AE228),#REF!),"")</f>
        <v/>
      </c>
      <c r="CG203" s="331" t="str">
        <f>IF(COUNT(CG188,AF221)=2,ROUND(CG188*AF221/SUM(AF219:AF228),#REF!),"")</f>
        <v/>
      </c>
      <c r="CH203" s="563" t="s">
        <v>214</v>
      </c>
      <c r="CI203" s="563"/>
      <c r="CJ203" s="563"/>
      <c r="CK203" s="563"/>
      <c r="CL203" s="563"/>
      <c r="CM203" s="563"/>
      <c r="CN203" s="563"/>
      <c r="CO203" s="563"/>
      <c r="CP203" s="563"/>
      <c r="CQ203" s="563"/>
    </row>
    <row r="204" spans="3:95" s="243" customFormat="1" ht="13.5" customHeight="1">
      <c r="C204" s="606"/>
      <c r="D204" s="607"/>
      <c r="E204" s="608" t="s">
        <v>212</v>
      </c>
      <c r="F204" s="609"/>
      <c r="G204" s="610"/>
      <c r="H204" s="261"/>
      <c r="I204" s="261"/>
      <c r="J204" s="261"/>
      <c r="K204" s="261"/>
      <c r="L204" s="261"/>
      <c r="M204" s="261"/>
      <c r="N204" s="261"/>
      <c r="O204" s="261"/>
      <c r="P204" s="261"/>
      <c r="Q204" s="261"/>
      <c r="R204" s="261"/>
      <c r="S204" s="261"/>
      <c r="T204" s="262" t="str">
        <f>IF(COUNT(H204:S204)=0,"",SUMPRODUCT(ROUND(H204:S204,#REF!)))</f>
        <v/>
      </c>
      <c r="U204" s="621"/>
      <c r="V204" s="622"/>
      <c r="W204" s="622"/>
      <c r="X204" s="622"/>
      <c r="Y204" s="622"/>
      <c r="Z204" s="623"/>
      <c r="AA204" s="257"/>
      <c r="AB204" s="257"/>
      <c r="AC204" s="257"/>
      <c r="AD204" s="606"/>
      <c r="AE204" s="607"/>
      <c r="AF204" s="608" t="s">
        <v>199</v>
      </c>
      <c r="AG204" s="609"/>
      <c r="AH204" s="610"/>
      <c r="AI204" s="264" t="str">
        <f t="shared" ref="AI204:AT204" si="42">IF(COUNT(H203:H204)=0,"",ROUND(H204/(H203*24*AI188/1000),3))</f>
        <v/>
      </c>
      <c r="AJ204" s="264" t="str">
        <f t="shared" si="42"/>
        <v/>
      </c>
      <c r="AK204" s="264" t="str">
        <f t="shared" si="42"/>
        <v/>
      </c>
      <c r="AL204" s="264" t="str">
        <f t="shared" si="42"/>
        <v/>
      </c>
      <c r="AM204" s="264" t="str">
        <f t="shared" si="42"/>
        <v/>
      </c>
      <c r="AN204" s="264" t="str">
        <f t="shared" si="42"/>
        <v/>
      </c>
      <c r="AO204" s="264" t="str">
        <f t="shared" si="42"/>
        <v/>
      </c>
      <c r="AP204" s="264" t="str">
        <f t="shared" si="42"/>
        <v/>
      </c>
      <c r="AQ204" s="264" t="str">
        <f t="shared" si="42"/>
        <v/>
      </c>
      <c r="AR204" s="264" t="str">
        <f t="shared" si="42"/>
        <v/>
      </c>
      <c r="AS204" s="264" t="str">
        <f t="shared" si="42"/>
        <v/>
      </c>
      <c r="AT204" s="264" t="str">
        <f t="shared" si="42"/>
        <v/>
      </c>
      <c r="AU204" s="265" t="str">
        <f>IF(COUNT(AI204:AT204)=0,"",AVERAGE(AI204:AT204))</f>
        <v/>
      </c>
      <c r="AX204" s="569"/>
      <c r="AY204" s="569"/>
      <c r="AZ204" s="588"/>
      <c r="BA204" s="590"/>
      <c r="BB204" s="590"/>
      <c r="BC204" s="590"/>
      <c r="BD204" s="588"/>
      <c r="BE204" s="583"/>
      <c r="BF204" s="584"/>
      <c r="BG204" s="259"/>
      <c r="BH204" s="259"/>
      <c r="BI204" s="259"/>
      <c r="BJ204" s="259"/>
      <c r="BK204" s="259"/>
      <c r="BL204" s="259"/>
      <c r="BM204" s="259"/>
      <c r="BN204" s="259"/>
      <c r="BO204" s="259"/>
      <c r="BP204" s="259"/>
      <c r="BQ204" s="259"/>
      <c r="BR204" s="259"/>
      <c r="BS204" s="569"/>
      <c r="BT204" s="569"/>
      <c r="BU204" s="569"/>
      <c r="BV204" s="333" t="s">
        <v>172</v>
      </c>
      <c r="BW204" s="581"/>
      <c r="BX204" s="581"/>
      <c r="BY204" s="331" t="str">
        <f>IF(COUNT(BY189,X221)=2,ROUND(BY189*X221/SUM(X219:X228),#REF!),"")</f>
        <v/>
      </c>
      <c r="BZ204" s="331" t="str">
        <f>IF(COUNT(BZ189,Y221)=2,ROUND(BZ189*Y221/SUM(Y219:Y228),#REF!),"")</f>
        <v/>
      </c>
      <c r="CA204" s="331" t="str">
        <f>IF(COUNT(CA189,Z221)=2,ROUND(CA189*Z221/SUM(Z219:Z228),#REF!),"")</f>
        <v/>
      </c>
      <c r="CB204" s="331" t="str">
        <f>IF(COUNT(CB189,AA221)=2,ROUND(CB189*AA221/SUM(AA219:AA228),#REF!),"")</f>
        <v/>
      </c>
      <c r="CC204" s="331" t="str">
        <f>IF(COUNT(CC189,AB221)=2,ROUND(CC189*AB221/SUM(AB219:AB228),#REF!),"")</f>
        <v/>
      </c>
      <c r="CD204" s="331" t="str">
        <f>IF(COUNT(CD189,AC221)=2,ROUND(CD189*AC221/SUM(AC219:AC228),#REF!),"")</f>
        <v/>
      </c>
      <c r="CE204" s="331" t="str">
        <f>IF(COUNT(CE189,AD221)=2,ROUND(CE189*AD221/SUM(AD219:AD228),#REF!),"")</f>
        <v/>
      </c>
      <c r="CF204" s="331" t="str">
        <f>IF(COUNT(CF189,AE221)=2,ROUND(CF189*AE221/SUM(AE219:AE228),#REF!),"")</f>
        <v/>
      </c>
      <c r="CG204" s="331" t="str">
        <f>IF(COUNT(CG189,AF221)=2,ROUND(CG189*AF221/SUM(AF219:AF228),#REF!),"")</f>
        <v/>
      </c>
      <c r="CH204" s="564" t="str">
        <f>IF(CH203="","",CH203)</f>
        <v>太陽光（全量）</v>
      </c>
      <c r="CI204" s="564"/>
      <c r="CJ204" s="564"/>
      <c r="CK204" s="564"/>
      <c r="CL204" s="564"/>
      <c r="CM204" s="564"/>
      <c r="CN204" s="564"/>
      <c r="CO204" s="564"/>
      <c r="CP204" s="564"/>
      <c r="CQ204" s="564"/>
    </row>
    <row r="205" spans="3:95" s="243" customFormat="1" ht="13.5" customHeight="1">
      <c r="C205" s="604" t="e">
        <f>DATE(#REF!+6,1,1)</f>
        <v>#REF!</v>
      </c>
      <c r="D205" s="605"/>
      <c r="E205" s="613" t="s">
        <v>275</v>
      </c>
      <c r="F205" s="614"/>
      <c r="G205" s="615"/>
      <c r="H205" s="256"/>
      <c r="I205" s="256"/>
      <c r="J205" s="256"/>
      <c r="K205" s="256"/>
      <c r="L205" s="256"/>
      <c r="M205" s="256"/>
      <c r="N205" s="256"/>
      <c r="O205" s="256"/>
      <c r="P205" s="256"/>
      <c r="Q205" s="256"/>
      <c r="R205" s="256"/>
      <c r="S205" s="256"/>
      <c r="T205" s="255"/>
      <c r="U205" s="621"/>
      <c r="V205" s="622"/>
      <c r="W205" s="622"/>
      <c r="X205" s="622"/>
      <c r="Y205" s="622"/>
      <c r="Z205" s="623"/>
      <c r="AA205" s="257"/>
      <c r="AB205" s="257"/>
      <c r="AC205" s="257"/>
      <c r="AD205" s="604" t="e">
        <f>DATE(#REF!+6,1,1)</f>
        <v>#REF!</v>
      </c>
      <c r="AE205" s="605"/>
      <c r="AF205" s="613" t="s">
        <v>198</v>
      </c>
      <c r="AG205" s="614"/>
      <c r="AH205" s="615"/>
      <c r="AI205" s="258" t="str">
        <f>IF(COUNT(S203,H205)&lt;&gt;2,"",ROUND(MIN(S203,H205)*H188,#REF!))</f>
        <v/>
      </c>
      <c r="AJ205" s="258" t="str">
        <f>IF(COUNT(H205,I205)&lt;&gt;2,"",ROUND(MIN(H205,I205)*I188,#REF!))</f>
        <v/>
      </c>
      <c r="AK205" s="258" t="str">
        <f>IF(COUNT(I205,J205)&lt;&gt;2,"",ROUND(MIN(I205,J205)*J188,#REF!))</f>
        <v/>
      </c>
      <c r="AL205" s="258" t="str">
        <f>IF(COUNT(J205,K205)&lt;&gt;2,"",ROUND(MIN(J205,K205)*K188,#REF!))</f>
        <v/>
      </c>
      <c r="AM205" s="258" t="str">
        <f>IF(COUNT(K205,L205)&lt;&gt;2,"",ROUND(MIN(K205,L205)*L188,#REF!))</f>
        <v/>
      </c>
      <c r="AN205" s="258" t="str">
        <f>IF(COUNT(L205,M205)&lt;&gt;2,"",ROUND(MIN(L205,M205)*M188,#REF!))</f>
        <v/>
      </c>
      <c r="AO205" s="258" t="str">
        <f>IF(COUNT(M205,N205)&lt;&gt;2,"",ROUND(MIN(M205,N205)*N188,#REF!))</f>
        <v/>
      </c>
      <c r="AP205" s="258" t="str">
        <f>IF(COUNT(N205,O205)&lt;&gt;2,"",ROUND(MIN(N205,O205)*O188,#REF!))</f>
        <v/>
      </c>
      <c r="AQ205" s="258" t="str">
        <f>IF(COUNT(O205,P205)&lt;&gt;2,"",ROUND(MIN(O205,P205)*P188,#REF!))</f>
        <v/>
      </c>
      <c r="AR205" s="258" t="str">
        <f>IF(COUNT(P205,Q205)&lt;&gt;2,"",ROUND(MIN(P205,Q205)*Q188,#REF!))</f>
        <v/>
      </c>
      <c r="AS205" s="258" t="str">
        <f>IF(COUNT(Q205,R205)&lt;&gt;2,"",ROUND(MIN(Q205,R205)*R188,#REF!))</f>
        <v/>
      </c>
      <c r="AT205" s="258" t="str">
        <f>IF(COUNT(R205,S205)&lt;&gt;2,"",ROUND(MIN(R205,S205)*S188,#REF!))</f>
        <v/>
      </c>
      <c r="AU205" s="255"/>
      <c r="AX205" s="569"/>
      <c r="AY205" s="569"/>
      <c r="AZ205" s="589"/>
      <c r="BA205" s="590"/>
      <c r="BB205" s="590"/>
      <c r="BC205" s="590"/>
      <c r="BD205" s="589"/>
      <c r="BE205" s="585" t="e">
        <f>IF(#REF!="発電事業者","月間送電電力量（GWh）","月間受電電力量（GWh）")</f>
        <v>#REF!</v>
      </c>
      <c r="BF205" s="586"/>
      <c r="BG205" s="331" t="str">
        <f>IF(COUNT(BG190,L221)=2,ROUND(BG190*L221/SUM(L219:L228),#REF!),"")</f>
        <v/>
      </c>
      <c r="BH205" s="331" t="str">
        <f>IF(COUNT(BH190,M221)=2,ROUND(BH190*M221/SUM(M219:M228),#REF!),"")</f>
        <v/>
      </c>
      <c r="BI205" s="331" t="str">
        <f>IF(COUNT(BI190,N221)=2,ROUND(BI190*N221/SUM(N219:N228),#REF!),"")</f>
        <v/>
      </c>
      <c r="BJ205" s="331" t="str">
        <f>IF(COUNT(BJ190,O221)=2,ROUND(BJ190*O221/SUM(O219:O228),#REF!),"")</f>
        <v/>
      </c>
      <c r="BK205" s="331" t="str">
        <f>IF(COUNT(BK190,P221)=2,ROUND(BK190*P221/SUM(P219:P228),#REF!),"")</f>
        <v/>
      </c>
      <c r="BL205" s="331" t="str">
        <f>IF(COUNT(BL190,Q221)=2,ROUND(BL190*Q221/SUM(Q219:Q228),#REF!),"")</f>
        <v/>
      </c>
      <c r="BM205" s="331" t="str">
        <f>IF(COUNT(BM190,R221)=2,ROUND(BM190*R221/SUM(R219:R228),#REF!),"")</f>
        <v/>
      </c>
      <c r="BN205" s="331" t="str">
        <f>IF(COUNT(BN190,S221)=2,ROUND(BN190*S221/SUM(S219:S228),#REF!),"")</f>
        <v/>
      </c>
      <c r="BO205" s="331" t="str">
        <f>IF(COUNT(BO190,T221)=2,ROUND(BO190*T221/SUM(T219:T228),#REF!),"")</f>
        <v/>
      </c>
      <c r="BP205" s="331" t="str">
        <f>IF(COUNT(BP190,U221)=2,ROUND(BP190*U221/SUM(U219:U228),#REF!),"")</f>
        <v/>
      </c>
      <c r="BQ205" s="331" t="str">
        <f>IF(COUNT(BQ190,V221)=2,ROUND(BQ190*V221/SUM(V219:V228),#REF!),"")</f>
        <v/>
      </c>
      <c r="BR205" s="331" t="str">
        <f>IF(COUNT(BR190,W221)=2,ROUND(BR190*W221/SUM(W219:W228),#REF!),"")</f>
        <v/>
      </c>
      <c r="BS205" s="569" t="e">
        <f>IF(#REF!="発電事業者","年間送電電力量（GWh）","年間受電電力量（GWh）")</f>
        <v>#REF!</v>
      </c>
      <c r="BT205" s="569"/>
      <c r="BU205" s="569"/>
      <c r="BV205" s="333" t="s">
        <v>25</v>
      </c>
      <c r="BW205" s="582"/>
      <c r="BX205" s="582"/>
      <c r="BY205" s="331" t="str">
        <f>IF(COUNT(BY190,X221)=2,ROUND(BY190*X221/SUM(X219:X228),#REF!),"")</f>
        <v/>
      </c>
      <c r="BZ205" s="331" t="str">
        <f>IF(COUNT(BZ190,Y221)=2,ROUND(BZ190*Y221/SUM(Y219:Y228),#REF!),"")</f>
        <v/>
      </c>
      <c r="CA205" s="331" t="str">
        <f>IF(COUNT(CA190,Z221)=2,ROUND(CA190*Z221/SUM(Z219:Z228),#REF!),"")</f>
        <v/>
      </c>
      <c r="CB205" s="331" t="str">
        <f>IF(COUNT(CB190,AA221)=2,ROUND(CB190*AA221/SUM(AA219:AA228),#REF!),"")</f>
        <v/>
      </c>
      <c r="CC205" s="331" t="str">
        <f>IF(COUNT(CC190,AB221)=2,ROUND(CC190*AB221/SUM(AB219:AB228),#REF!),"")</f>
        <v/>
      </c>
      <c r="CD205" s="331" t="str">
        <f>IF(COUNT(CD190,AC221)=2,ROUND(CD190*AC221/SUM(AC219:AC228),#REF!),"")</f>
        <v/>
      </c>
      <c r="CE205" s="331" t="str">
        <f>IF(COUNT(CE190,AD221)=2,ROUND(CE190*AD221/SUM(AD219:AD228),#REF!),"")</f>
        <v/>
      </c>
      <c r="CF205" s="331" t="str">
        <f>IF(COUNT(CF190,AE221)=2,ROUND(CF190*AE221/SUM(AE219:AE228),#REF!),"")</f>
        <v/>
      </c>
      <c r="CG205" s="331" t="str">
        <f>IF(COUNT(CG190,AF221)=2,ROUND(CG190*AF221/SUM(AF219:AF228),#REF!),"")</f>
        <v/>
      </c>
      <c r="CH205" s="565" t="str">
        <f>IF(COUNTA(AG221)=0,"",AG221)</f>
        <v/>
      </c>
      <c r="CI205" s="565"/>
      <c r="CJ205" s="565"/>
      <c r="CK205" s="565"/>
      <c r="CL205" s="565"/>
      <c r="CM205" s="565"/>
      <c r="CN205" s="565"/>
      <c r="CO205" s="565"/>
      <c r="CP205" s="565"/>
      <c r="CQ205" s="565"/>
    </row>
    <row r="206" spans="3:95" s="243" customFormat="1" ht="13.5" customHeight="1">
      <c r="C206" s="606"/>
      <c r="D206" s="607"/>
      <c r="E206" s="608" t="s">
        <v>212</v>
      </c>
      <c r="F206" s="609"/>
      <c r="G206" s="610"/>
      <c r="H206" s="261"/>
      <c r="I206" s="261"/>
      <c r="J206" s="261"/>
      <c r="K206" s="261"/>
      <c r="L206" s="261"/>
      <c r="M206" s="261"/>
      <c r="N206" s="261"/>
      <c r="O206" s="261"/>
      <c r="P206" s="261"/>
      <c r="Q206" s="261"/>
      <c r="R206" s="261"/>
      <c r="S206" s="261"/>
      <c r="T206" s="262" t="str">
        <f>IF(COUNT(H206:S206)=0,"",SUMPRODUCT(ROUND(H206:S206,#REF!)))</f>
        <v/>
      </c>
      <c r="U206" s="621"/>
      <c r="V206" s="622"/>
      <c r="W206" s="622"/>
      <c r="X206" s="622"/>
      <c r="Y206" s="622"/>
      <c r="Z206" s="623"/>
      <c r="AA206" s="257"/>
      <c r="AB206" s="257"/>
      <c r="AC206" s="257"/>
      <c r="AD206" s="606"/>
      <c r="AE206" s="607"/>
      <c r="AF206" s="608" t="s">
        <v>199</v>
      </c>
      <c r="AG206" s="609"/>
      <c r="AH206" s="610"/>
      <c r="AI206" s="264" t="str">
        <f t="shared" ref="AI206:AT206" si="43">IF(COUNT(H205:H206)=0,"",ROUND(H206/(H205*24*AI188/1000),3))</f>
        <v/>
      </c>
      <c r="AJ206" s="264" t="str">
        <f t="shared" si="43"/>
        <v/>
      </c>
      <c r="AK206" s="264" t="str">
        <f t="shared" si="43"/>
        <v/>
      </c>
      <c r="AL206" s="264" t="str">
        <f t="shared" si="43"/>
        <v/>
      </c>
      <c r="AM206" s="264" t="str">
        <f t="shared" si="43"/>
        <v/>
      </c>
      <c r="AN206" s="264" t="str">
        <f t="shared" si="43"/>
        <v/>
      </c>
      <c r="AO206" s="264" t="str">
        <f t="shared" si="43"/>
        <v/>
      </c>
      <c r="AP206" s="264" t="str">
        <f t="shared" si="43"/>
        <v/>
      </c>
      <c r="AQ206" s="264" t="str">
        <f t="shared" si="43"/>
        <v/>
      </c>
      <c r="AR206" s="264" t="str">
        <f t="shared" si="43"/>
        <v/>
      </c>
      <c r="AS206" s="264" t="str">
        <f t="shared" si="43"/>
        <v/>
      </c>
      <c r="AT206" s="264" t="str">
        <f t="shared" si="43"/>
        <v/>
      </c>
      <c r="AU206" s="265" t="str">
        <f>IF(COUNT(AI206:AT206)=0,"",AVERAGE(AI206:AT206))</f>
        <v/>
      </c>
      <c r="AX206" s="569" t="str">
        <f>IF(C222="","",C222)</f>
        <v/>
      </c>
      <c r="AY206" s="569"/>
      <c r="AZ206" s="587" t="str">
        <f>IF(E222="","",E222)</f>
        <v/>
      </c>
      <c r="BA206" s="590" t="str">
        <f ca="1">IF(F222="","",F222)</f>
        <v/>
      </c>
      <c r="BB206" s="590"/>
      <c r="BC206" s="590"/>
      <c r="BD206" s="587" t="str">
        <f>IF(I222="","",I222)</f>
        <v/>
      </c>
      <c r="BE206" s="578" t="e">
        <f>IF(#REF!="発電事業者","送電電力（MW）","受電電力（MW）")</f>
        <v>#REF!</v>
      </c>
      <c r="BF206" s="579"/>
      <c r="BG206" s="331" t="str">
        <f>IF(COUNT(BG188,L222)=2,ROUND(BG188*L222/SUM(L219:L228),#REF!),"")</f>
        <v/>
      </c>
      <c r="BH206" s="331" t="str">
        <f>IF(COUNT(BH188,M222)=2,ROUND(BH188*M222/SUM(M219:M228),#REF!),"")</f>
        <v/>
      </c>
      <c r="BI206" s="331" t="str">
        <f>IF(COUNT(BI188,N222)=2,ROUND(BI188*N222/SUM(N219:N228),#REF!),"")</f>
        <v/>
      </c>
      <c r="BJ206" s="331" t="str">
        <f>IF(COUNT(BJ188,O222)=2,ROUND(BJ188*O222/SUM(O219:O228),#REF!),"")</f>
        <v/>
      </c>
      <c r="BK206" s="331" t="str">
        <f>IF(COUNT(BK188,P222)=2,ROUND(BK188*P222/SUM(P219:P228),#REF!),"")</f>
        <v/>
      </c>
      <c r="BL206" s="331" t="str">
        <f>IF(COUNT(BL188,Q222)=2,ROUND(BL188*Q222/SUM(Q219:Q228),#REF!),"")</f>
        <v/>
      </c>
      <c r="BM206" s="331" t="str">
        <f>IF(COUNT(BM188,R222)=2,ROUND(BM188*R222/SUM(R219:R228),#REF!),"")</f>
        <v/>
      </c>
      <c r="BN206" s="331" t="str">
        <f>IF(COUNT(BN188,S222)=2,ROUND(BN188*S222/SUM(S219:S228),#REF!),"")</f>
        <v/>
      </c>
      <c r="BO206" s="331" t="str">
        <f>IF(COUNT(BO188,T222)=2,ROUND(BO188*T222/SUM(T219:T228),#REF!),"")</f>
        <v/>
      </c>
      <c r="BP206" s="331" t="str">
        <f>IF(COUNT(BP188,U222)=2,ROUND(BP188*U222/SUM(U219:U228),#REF!),"")</f>
        <v/>
      </c>
      <c r="BQ206" s="331" t="str">
        <f>IF(COUNT(BQ188,V222)=2,ROUND(BQ188*V222/SUM(V219:V228),#REF!),"")</f>
        <v/>
      </c>
      <c r="BR206" s="331" t="str">
        <f>IF(COUNT(BR188,W222)=2,ROUND(BR188*W222/SUM(W219:W228),#REF!),"")</f>
        <v/>
      </c>
      <c r="BS206" s="569" t="e">
        <f>IF(#REF!="発電事業者","送電電力（MW）","受電電力（MW）")</f>
        <v>#REF!</v>
      </c>
      <c r="BT206" s="569"/>
      <c r="BU206" s="569"/>
      <c r="BV206" s="333" t="s">
        <v>171</v>
      </c>
      <c r="BW206" s="580"/>
      <c r="BX206" s="580"/>
      <c r="BY206" s="331" t="str">
        <f>IF(COUNT(BY188,X222)=2,ROUND(BY188*X222/SUM(X219:X228),#REF!),"")</f>
        <v/>
      </c>
      <c r="BZ206" s="331" t="str">
        <f>IF(COUNT(BZ188,Y222)=2,ROUND(BZ188*Y222/SUM(Y219:Y228),#REF!),"")</f>
        <v/>
      </c>
      <c r="CA206" s="331" t="str">
        <f>IF(COUNT(CA188,Z222)=2,ROUND(CA188*Z222/SUM(Z219:Z228),#REF!),"")</f>
        <v/>
      </c>
      <c r="CB206" s="331" t="str">
        <f>IF(COUNT(CB188,AA222)=2,ROUND(CB188*AA222/SUM(AA219:AA228),#REF!),"")</f>
        <v/>
      </c>
      <c r="CC206" s="331" t="str">
        <f>IF(COUNT(CC188,AB222)=2,ROUND(CC188*AB222/SUM(AB219:AB228),#REF!),"")</f>
        <v/>
      </c>
      <c r="CD206" s="331" t="str">
        <f>IF(COUNT(CD188,AC222)=2,ROUND(CD188*AC222/SUM(AC219:AC228),#REF!),"")</f>
        <v/>
      </c>
      <c r="CE206" s="331" t="str">
        <f>IF(COUNT(CE188,AD222)=2,ROUND(CE188*AD222/SUM(AD219:AD228),#REF!),"")</f>
        <v/>
      </c>
      <c r="CF206" s="331" t="str">
        <f>IF(COUNT(CF188,AE222)=2,ROUND(CF188*AE222/SUM(AE219:AE228),#REF!),"")</f>
        <v/>
      </c>
      <c r="CG206" s="331" t="str">
        <f>IF(COUNT(CG188,AF222)=2,ROUND(CG188*AF222/SUM(AF219:AF228),#REF!),"")</f>
        <v/>
      </c>
      <c r="CH206" s="563" t="s">
        <v>214</v>
      </c>
      <c r="CI206" s="563"/>
      <c r="CJ206" s="563"/>
      <c r="CK206" s="563"/>
      <c r="CL206" s="563"/>
      <c r="CM206" s="563"/>
      <c r="CN206" s="563"/>
      <c r="CO206" s="563"/>
      <c r="CP206" s="563"/>
      <c r="CQ206" s="563"/>
    </row>
    <row r="207" spans="3:95" s="243" customFormat="1" ht="13.5" customHeight="1">
      <c r="C207" s="604" t="e">
        <f>DATE(#REF!+7,1,1)</f>
        <v>#REF!</v>
      </c>
      <c r="D207" s="605"/>
      <c r="E207" s="613" t="s">
        <v>275</v>
      </c>
      <c r="F207" s="614"/>
      <c r="G207" s="615"/>
      <c r="H207" s="256"/>
      <c r="I207" s="256"/>
      <c r="J207" s="256"/>
      <c r="K207" s="256"/>
      <c r="L207" s="256"/>
      <c r="M207" s="256"/>
      <c r="N207" s="256"/>
      <c r="O207" s="256"/>
      <c r="P207" s="256"/>
      <c r="Q207" s="256"/>
      <c r="R207" s="256"/>
      <c r="S207" s="256"/>
      <c r="T207" s="255"/>
      <c r="U207" s="621"/>
      <c r="V207" s="622"/>
      <c r="W207" s="622"/>
      <c r="X207" s="622"/>
      <c r="Y207" s="622"/>
      <c r="Z207" s="623"/>
      <c r="AA207" s="257"/>
      <c r="AB207" s="257"/>
      <c r="AC207" s="257"/>
      <c r="AD207" s="604" t="e">
        <f>DATE(#REF!+7,1,1)</f>
        <v>#REF!</v>
      </c>
      <c r="AE207" s="605"/>
      <c r="AF207" s="613" t="s">
        <v>198</v>
      </c>
      <c r="AG207" s="614"/>
      <c r="AH207" s="615"/>
      <c r="AI207" s="258" t="str">
        <f>IF(COUNT(S205,H207)&lt;&gt;2,"",ROUND(MIN(S205,H207)*H188,#REF!))</f>
        <v/>
      </c>
      <c r="AJ207" s="258" t="str">
        <f>IF(COUNT(H207,I207)&lt;&gt;2,"",ROUND(MIN(H207,I207)*I188,#REF!))</f>
        <v/>
      </c>
      <c r="AK207" s="258" t="str">
        <f>IF(COUNT(I207,J207)&lt;&gt;2,"",ROUND(MIN(I207,J207)*J188,#REF!))</f>
        <v/>
      </c>
      <c r="AL207" s="258" t="str">
        <f>IF(COUNT(J207,K207)&lt;&gt;2,"",ROUND(MIN(J207,K207)*K188,#REF!))</f>
        <v/>
      </c>
      <c r="AM207" s="258" t="str">
        <f>IF(COUNT(K207,L207)&lt;&gt;2,"",ROUND(MIN(K207,L207)*L188,#REF!))</f>
        <v/>
      </c>
      <c r="AN207" s="258" t="str">
        <f>IF(COUNT(L207,M207)&lt;&gt;2,"",ROUND(MIN(L207,M207)*M188,#REF!))</f>
        <v/>
      </c>
      <c r="AO207" s="258" t="str">
        <f>IF(COUNT(M207,N207)&lt;&gt;2,"",ROUND(MIN(M207,N207)*N188,#REF!))</f>
        <v/>
      </c>
      <c r="AP207" s="258" t="str">
        <f>IF(COUNT(N207,O207)&lt;&gt;2,"",ROUND(MIN(N207,O207)*O188,#REF!))</f>
        <v/>
      </c>
      <c r="AQ207" s="258" t="str">
        <f>IF(COUNT(O207,P207)&lt;&gt;2,"",ROUND(MIN(O207,P207)*P188,#REF!))</f>
        <v/>
      </c>
      <c r="AR207" s="258" t="str">
        <f>IF(COUNT(P207,Q207)&lt;&gt;2,"",ROUND(MIN(P207,Q207)*Q188,#REF!))</f>
        <v/>
      </c>
      <c r="AS207" s="258" t="str">
        <f>IF(COUNT(Q207,R207)&lt;&gt;2,"",ROUND(MIN(Q207,R207)*R188,#REF!))</f>
        <v/>
      </c>
      <c r="AT207" s="258" t="str">
        <f>IF(COUNT(R207,S207)&lt;&gt;2,"",ROUND(MIN(R207,S207)*S188,#REF!))</f>
        <v/>
      </c>
      <c r="AU207" s="255"/>
      <c r="AX207" s="569"/>
      <c r="AY207" s="569"/>
      <c r="AZ207" s="588"/>
      <c r="BA207" s="590"/>
      <c r="BB207" s="590"/>
      <c r="BC207" s="590"/>
      <c r="BD207" s="588"/>
      <c r="BE207" s="583"/>
      <c r="BF207" s="584"/>
      <c r="BG207" s="259"/>
      <c r="BH207" s="259"/>
      <c r="BI207" s="259"/>
      <c r="BJ207" s="259"/>
      <c r="BK207" s="259"/>
      <c r="BL207" s="259"/>
      <c r="BM207" s="259"/>
      <c r="BN207" s="259"/>
      <c r="BO207" s="259"/>
      <c r="BP207" s="259"/>
      <c r="BQ207" s="259"/>
      <c r="BR207" s="259"/>
      <c r="BS207" s="569"/>
      <c r="BT207" s="569"/>
      <c r="BU207" s="569"/>
      <c r="BV207" s="333" t="s">
        <v>172</v>
      </c>
      <c r="BW207" s="581"/>
      <c r="BX207" s="581"/>
      <c r="BY207" s="331" t="str">
        <f>IF(COUNT(BY189,X222)=2,ROUND(BY189*X222/SUM(X219:X228),#REF!),"")</f>
        <v/>
      </c>
      <c r="BZ207" s="331" t="str">
        <f>IF(COUNT(BZ189,Y222)=2,ROUND(BZ189*Y222/SUM(Y219:Y228),#REF!),"")</f>
        <v/>
      </c>
      <c r="CA207" s="331" t="str">
        <f>IF(COUNT(CA189,Z222)=2,ROUND(CA189*Z222/SUM(Z219:Z228),#REF!),"")</f>
        <v/>
      </c>
      <c r="CB207" s="331" t="str">
        <f>IF(COUNT(CB189,AA222)=2,ROUND(CB189*AA222/SUM(AA219:AA228),#REF!),"")</f>
        <v/>
      </c>
      <c r="CC207" s="331" t="str">
        <f>IF(COUNT(CC189,AB222)=2,ROUND(CC189*AB222/SUM(AB219:AB228),#REF!),"")</f>
        <v/>
      </c>
      <c r="CD207" s="331" t="str">
        <f>IF(COUNT(CD189,AC222)=2,ROUND(CD189*AC222/SUM(AC219:AC228),#REF!),"")</f>
        <v/>
      </c>
      <c r="CE207" s="331" t="str">
        <f>IF(COUNT(CE189,AD222)=2,ROUND(CE189*AD222/SUM(AD219:AD228),#REF!),"")</f>
        <v/>
      </c>
      <c r="CF207" s="331" t="str">
        <f>IF(COUNT(CF189,AE222)=2,ROUND(CF189*AE222/SUM(AE219:AE228),#REF!),"")</f>
        <v/>
      </c>
      <c r="CG207" s="331" t="str">
        <f>IF(COUNT(CG189,AF222)=2,ROUND(CG189*AF222/SUM(AF219:AF228),#REF!),"")</f>
        <v/>
      </c>
      <c r="CH207" s="564" t="str">
        <f>IF(CH206="","",CH206)</f>
        <v>太陽光（全量）</v>
      </c>
      <c r="CI207" s="564"/>
      <c r="CJ207" s="564"/>
      <c r="CK207" s="564"/>
      <c r="CL207" s="564"/>
      <c r="CM207" s="564"/>
      <c r="CN207" s="564"/>
      <c r="CO207" s="564"/>
      <c r="CP207" s="564"/>
      <c r="CQ207" s="564"/>
    </row>
    <row r="208" spans="3:95" s="243" customFormat="1" ht="13.5" customHeight="1">
      <c r="C208" s="606"/>
      <c r="D208" s="607"/>
      <c r="E208" s="608" t="s">
        <v>212</v>
      </c>
      <c r="F208" s="609"/>
      <c r="G208" s="610"/>
      <c r="H208" s="261"/>
      <c r="I208" s="261"/>
      <c r="J208" s="261"/>
      <c r="K208" s="261"/>
      <c r="L208" s="261"/>
      <c r="M208" s="261"/>
      <c r="N208" s="261"/>
      <c r="O208" s="261"/>
      <c r="P208" s="261"/>
      <c r="Q208" s="261"/>
      <c r="R208" s="261"/>
      <c r="S208" s="261"/>
      <c r="T208" s="262" t="str">
        <f>IF(COUNT(H208:S208)=0,"",SUMPRODUCT(ROUND(H208:S208,#REF!)))</f>
        <v/>
      </c>
      <c r="U208" s="621"/>
      <c r="V208" s="622"/>
      <c r="W208" s="622"/>
      <c r="X208" s="622"/>
      <c r="Y208" s="622"/>
      <c r="Z208" s="623"/>
      <c r="AA208" s="257"/>
      <c r="AB208" s="257"/>
      <c r="AC208" s="257"/>
      <c r="AD208" s="606"/>
      <c r="AE208" s="607"/>
      <c r="AF208" s="608" t="s">
        <v>199</v>
      </c>
      <c r="AG208" s="609"/>
      <c r="AH208" s="610"/>
      <c r="AI208" s="264" t="str">
        <f t="shared" ref="AI208:AT208" si="44">IF(COUNT(H207:H208)=0,"",ROUND(H208/(H207*24*AI188/1000),3))</f>
        <v/>
      </c>
      <c r="AJ208" s="264" t="str">
        <f t="shared" si="44"/>
        <v/>
      </c>
      <c r="AK208" s="264" t="str">
        <f t="shared" si="44"/>
        <v/>
      </c>
      <c r="AL208" s="264" t="str">
        <f t="shared" si="44"/>
        <v/>
      </c>
      <c r="AM208" s="264" t="str">
        <f t="shared" si="44"/>
        <v/>
      </c>
      <c r="AN208" s="264" t="str">
        <f t="shared" si="44"/>
        <v/>
      </c>
      <c r="AO208" s="264" t="str">
        <f t="shared" si="44"/>
        <v/>
      </c>
      <c r="AP208" s="264" t="str">
        <f t="shared" si="44"/>
        <v/>
      </c>
      <c r="AQ208" s="264" t="str">
        <f t="shared" si="44"/>
        <v/>
      </c>
      <c r="AR208" s="264" t="str">
        <f t="shared" si="44"/>
        <v/>
      </c>
      <c r="AS208" s="264" t="str">
        <f t="shared" si="44"/>
        <v/>
      </c>
      <c r="AT208" s="264" t="str">
        <f t="shared" si="44"/>
        <v/>
      </c>
      <c r="AU208" s="265" t="str">
        <f>IF(COUNT(AI208:AT208)=0,"",AVERAGE(AI208:AT208))</f>
        <v/>
      </c>
      <c r="AX208" s="569"/>
      <c r="AY208" s="569"/>
      <c r="AZ208" s="589"/>
      <c r="BA208" s="590"/>
      <c r="BB208" s="590"/>
      <c r="BC208" s="590"/>
      <c r="BD208" s="589"/>
      <c r="BE208" s="585" t="e">
        <f>IF(#REF!="発電事業者","月間送電電力量（GWh）","月間受電電力量（GWh）")</f>
        <v>#REF!</v>
      </c>
      <c r="BF208" s="586"/>
      <c r="BG208" s="331" t="str">
        <f>IF(COUNT(BG190,L222)=2,ROUND(BG190*L222/SUM(L219:L228),#REF!),"")</f>
        <v/>
      </c>
      <c r="BH208" s="331" t="str">
        <f>IF(COUNT(BH190,M222)=2,ROUND(BH190*M222/SUM(M219:M228),#REF!),"")</f>
        <v/>
      </c>
      <c r="BI208" s="331" t="str">
        <f>IF(COUNT(BI190,N222)=2,ROUND(BI190*N222/SUM(N219:N228),#REF!),"")</f>
        <v/>
      </c>
      <c r="BJ208" s="331" t="str">
        <f>IF(COUNT(BJ190,O222)=2,ROUND(BJ190*O222/SUM(O219:O228),#REF!),"")</f>
        <v/>
      </c>
      <c r="BK208" s="331" t="str">
        <f>IF(COUNT(BK190,P222)=2,ROUND(BK190*P222/SUM(P219:P228),#REF!),"")</f>
        <v/>
      </c>
      <c r="BL208" s="331" t="str">
        <f>IF(COUNT(BL190,Q222)=2,ROUND(BL190*Q222/SUM(Q219:Q228),#REF!),"")</f>
        <v/>
      </c>
      <c r="BM208" s="331" t="str">
        <f>IF(COUNT(BM190,R222)=2,ROUND(BM190*R222/SUM(R219:R228),#REF!),"")</f>
        <v/>
      </c>
      <c r="BN208" s="331" t="str">
        <f>IF(COUNT(BN190,S222)=2,ROUND(BN190*S222/SUM(S219:S228),#REF!),"")</f>
        <v/>
      </c>
      <c r="BO208" s="331" t="str">
        <f>IF(COUNT(BO190,T222)=2,ROUND(BO190*T222/SUM(T219:T228),#REF!),"")</f>
        <v/>
      </c>
      <c r="BP208" s="331" t="str">
        <f>IF(COUNT(BP190,U222)=2,ROUND(BP190*U222/SUM(U219:U228),#REF!),"")</f>
        <v/>
      </c>
      <c r="BQ208" s="331" t="str">
        <f>IF(COUNT(BQ190,V222)=2,ROUND(BQ190*V222/SUM(V219:V228),#REF!),"")</f>
        <v/>
      </c>
      <c r="BR208" s="331" t="str">
        <f>IF(COUNT(BR190,W222)=2,ROUND(BR190*W222/SUM(W219:W228),#REF!),"")</f>
        <v/>
      </c>
      <c r="BS208" s="569" t="e">
        <f>IF(#REF!="発電事業者","年間送電電力量（GWh）","年間受電電力量（GWh）")</f>
        <v>#REF!</v>
      </c>
      <c r="BT208" s="569"/>
      <c r="BU208" s="569"/>
      <c r="BV208" s="333" t="s">
        <v>25</v>
      </c>
      <c r="BW208" s="582"/>
      <c r="BX208" s="582"/>
      <c r="BY208" s="331" t="str">
        <f>IF(COUNT(BY190,X222)=2,ROUND(BY190*X222/SUM(X219:X228),#REF!),"")</f>
        <v/>
      </c>
      <c r="BZ208" s="331" t="str">
        <f>IF(COUNT(BZ190,Y222)=2,ROUND(BZ190*Y222/SUM(Y219:Y228),#REF!),"")</f>
        <v/>
      </c>
      <c r="CA208" s="331" t="str">
        <f>IF(COUNT(CA190,Z222)=2,ROUND(CA190*Z222/SUM(Z219:Z228),#REF!),"")</f>
        <v/>
      </c>
      <c r="CB208" s="331" t="str">
        <f>IF(COUNT(CB190,AA222)=2,ROUND(CB190*AA222/SUM(AA219:AA228),#REF!),"")</f>
        <v/>
      </c>
      <c r="CC208" s="331" t="str">
        <f>IF(COUNT(CC190,AB222)=2,ROUND(CC190*AB222/SUM(AB219:AB228),#REF!),"")</f>
        <v/>
      </c>
      <c r="CD208" s="331" t="str">
        <f>IF(COUNT(CD190,AC222)=2,ROUND(CD190*AC222/SUM(AC219:AC228),#REF!),"")</f>
        <v/>
      </c>
      <c r="CE208" s="331" t="str">
        <f>IF(COUNT(CE190,AD222)=2,ROUND(CE190*AD222/SUM(AD219:AD228),#REF!),"")</f>
        <v/>
      </c>
      <c r="CF208" s="331" t="str">
        <f>IF(COUNT(CF190,AE222)=2,ROUND(CF190*AE222/SUM(AE219:AE228),#REF!),"")</f>
        <v/>
      </c>
      <c r="CG208" s="331" t="str">
        <f>IF(COUNT(CG190,AF222)=2,ROUND(CG190*AF222/SUM(AF219:AF228),#REF!),"")</f>
        <v/>
      </c>
      <c r="CH208" s="565" t="str">
        <f>IF(COUNTA(AG222)=0,"",AG222)</f>
        <v/>
      </c>
      <c r="CI208" s="565"/>
      <c r="CJ208" s="565"/>
      <c r="CK208" s="565"/>
      <c r="CL208" s="565"/>
      <c r="CM208" s="565"/>
      <c r="CN208" s="565"/>
      <c r="CO208" s="565"/>
      <c r="CP208" s="565"/>
      <c r="CQ208" s="565"/>
    </row>
    <row r="209" spans="3:97" s="243" customFormat="1" ht="13.5" customHeight="1">
      <c r="C209" s="604" t="e">
        <f>DATE(#REF!+8,1,1)</f>
        <v>#REF!</v>
      </c>
      <c r="D209" s="605"/>
      <c r="E209" s="613" t="s">
        <v>275</v>
      </c>
      <c r="F209" s="614"/>
      <c r="G209" s="615"/>
      <c r="H209" s="256"/>
      <c r="I209" s="256"/>
      <c r="J209" s="256"/>
      <c r="K209" s="256"/>
      <c r="L209" s="256"/>
      <c r="M209" s="256"/>
      <c r="N209" s="256"/>
      <c r="O209" s="256"/>
      <c r="P209" s="256"/>
      <c r="Q209" s="256"/>
      <c r="R209" s="256"/>
      <c r="S209" s="256"/>
      <c r="T209" s="255"/>
      <c r="U209" s="621"/>
      <c r="V209" s="622"/>
      <c r="W209" s="622"/>
      <c r="X209" s="622"/>
      <c r="Y209" s="622"/>
      <c r="Z209" s="623"/>
      <c r="AA209" s="257"/>
      <c r="AB209" s="257"/>
      <c r="AC209" s="257"/>
      <c r="AD209" s="604" t="e">
        <f>DATE(#REF!+8,1,1)</f>
        <v>#REF!</v>
      </c>
      <c r="AE209" s="605"/>
      <c r="AF209" s="613" t="s">
        <v>198</v>
      </c>
      <c r="AG209" s="614"/>
      <c r="AH209" s="615"/>
      <c r="AI209" s="258" t="str">
        <f>IF(COUNT(S207,H209)&lt;&gt;2,"",ROUND(MIN(S207,H209)*H188,#REF!))</f>
        <v/>
      </c>
      <c r="AJ209" s="258" t="str">
        <f>IF(COUNT(H209,I209)&lt;&gt;2,"",ROUND(MIN(H209,I209)*I188,#REF!))</f>
        <v/>
      </c>
      <c r="AK209" s="258" t="str">
        <f>IF(COUNT(I209,J209)&lt;&gt;2,"",ROUND(MIN(I209,J209)*J188,#REF!))</f>
        <v/>
      </c>
      <c r="AL209" s="258" t="str">
        <f>IF(COUNT(J209,K209)&lt;&gt;2,"",ROUND(MIN(J209,K209)*K188,#REF!))</f>
        <v/>
      </c>
      <c r="AM209" s="258" t="str">
        <f>IF(COUNT(K209,L209)&lt;&gt;2,"",ROUND(MIN(K209,L209)*L188,#REF!))</f>
        <v/>
      </c>
      <c r="AN209" s="258" t="str">
        <f>IF(COUNT(L209,M209)&lt;&gt;2,"",ROUND(MIN(L209,M209)*M188,#REF!))</f>
        <v/>
      </c>
      <c r="AO209" s="258" t="str">
        <f>IF(COUNT(M209,N209)&lt;&gt;2,"",ROUND(MIN(M209,N209)*N188,#REF!))</f>
        <v/>
      </c>
      <c r="AP209" s="258" t="str">
        <f>IF(COUNT(N209,O209)&lt;&gt;2,"",ROUND(MIN(N209,O209)*O188,#REF!))</f>
        <v/>
      </c>
      <c r="AQ209" s="258" t="str">
        <f>IF(COUNT(O209,P209)&lt;&gt;2,"",ROUND(MIN(O209,P209)*P188,#REF!))</f>
        <v/>
      </c>
      <c r="AR209" s="258" t="str">
        <f>IF(COUNT(P209,Q209)&lt;&gt;2,"",ROUND(MIN(P209,Q209)*Q188,#REF!))</f>
        <v/>
      </c>
      <c r="AS209" s="258" t="str">
        <f>IF(COUNT(Q209,R209)&lt;&gt;2,"",ROUND(MIN(Q209,R209)*R188,#REF!))</f>
        <v/>
      </c>
      <c r="AT209" s="258" t="str">
        <f>IF(COUNT(R209,S209)&lt;&gt;2,"",ROUND(MIN(R209,S209)*S188,#REF!))</f>
        <v/>
      </c>
      <c r="AU209" s="255"/>
      <c r="AX209" s="569" t="str">
        <f>IF(C223="","",C223)</f>
        <v/>
      </c>
      <c r="AY209" s="569"/>
      <c r="AZ209" s="587" t="str">
        <f>IF(E223="","",E223)</f>
        <v/>
      </c>
      <c r="BA209" s="590" t="str">
        <f ca="1">IF(F223="","",F223)</f>
        <v/>
      </c>
      <c r="BB209" s="590"/>
      <c r="BC209" s="590"/>
      <c r="BD209" s="587" t="str">
        <f>IF(I223="","",I223)</f>
        <v/>
      </c>
      <c r="BE209" s="578" t="e">
        <f>IF(#REF!="発電事業者","送電電力（MW）","受電電力（MW）")</f>
        <v>#REF!</v>
      </c>
      <c r="BF209" s="579"/>
      <c r="BG209" s="331" t="str">
        <f>IF(COUNT(BG188,L223)=2,ROUND(BG188*L223/SUM(L219:L228),#REF!),"")</f>
        <v/>
      </c>
      <c r="BH209" s="331" t="str">
        <f>IF(COUNT(BH188,M223)=2,ROUND(BH188*M223/SUM(M219:M228),#REF!),"")</f>
        <v/>
      </c>
      <c r="BI209" s="331" t="str">
        <f>IF(COUNT(BI188,N223)=2,ROUND(BI188*N223/SUM(N219:N228),#REF!),"")</f>
        <v/>
      </c>
      <c r="BJ209" s="331" t="str">
        <f>IF(COUNT(BJ188,O223)=2,ROUND(BJ188*O223/SUM(O219:O228),#REF!),"")</f>
        <v/>
      </c>
      <c r="BK209" s="331" t="str">
        <f>IF(COUNT(BK188,P223)=2,ROUND(BK188*P223/SUM(P219:P228),#REF!),"")</f>
        <v/>
      </c>
      <c r="BL209" s="331" t="str">
        <f>IF(COUNT(BL188,Q223)=2,ROUND(BL188*Q223/SUM(Q219:Q228),#REF!),"")</f>
        <v/>
      </c>
      <c r="BM209" s="331" t="str">
        <f>IF(COUNT(BM188,R223)=2,ROUND(BM188*R223/SUM(R219:R228),#REF!),"")</f>
        <v/>
      </c>
      <c r="BN209" s="331" t="str">
        <f>IF(COUNT(BN188,S223)=2,ROUND(BN188*S223/SUM(S219:S228),#REF!),"")</f>
        <v/>
      </c>
      <c r="BO209" s="331" t="str">
        <f>IF(COUNT(BO188,T223)=2,ROUND(BO188*T223/SUM(T219:T228),#REF!),"")</f>
        <v/>
      </c>
      <c r="BP209" s="331" t="str">
        <f>IF(COUNT(BP188,U223)=2,ROUND(BP188*U223/SUM(U219:U228),#REF!),"")</f>
        <v/>
      </c>
      <c r="BQ209" s="331" t="str">
        <f>IF(COUNT(BQ188,V223)=2,ROUND(BQ188*V223/SUM(V219:V228),#REF!),"")</f>
        <v/>
      </c>
      <c r="BR209" s="331" t="str">
        <f>IF(COUNT(BR188,W223)=2,ROUND(BR188*W223/SUM(W219:W228),#REF!),"")</f>
        <v/>
      </c>
      <c r="BS209" s="569" t="e">
        <f>IF(#REF!="発電事業者","送電電力（MW）","受電電力（MW）")</f>
        <v>#REF!</v>
      </c>
      <c r="BT209" s="569"/>
      <c r="BU209" s="569"/>
      <c r="BV209" s="333" t="s">
        <v>171</v>
      </c>
      <c r="BW209" s="580"/>
      <c r="BX209" s="580"/>
      <c r="BY209" s="331" t="str">
        <f>IF(COUNT(BY188,X223)=2,ROUND(BY188*X223/SUM(X219:X228),#REF!),"")</f>
        <v/>
      </c>
      <c r="BZ209" s="331" t="str">
        <f>IF(COUNT(BZ188,Y223)=2,ROUND(BZ188*Y223/SUM(Y219:Y228),#REF!),"")</f>
        <v/>
      </c>
      <c r="CA209" s="331" t="str">
        <f>IF(COUNT(CA188,Z223)=2,ROUND(CA188*Z223/SUM(Z219:Z228),#REF!),"")</f>
        <v/>
      </c>
      <c r="CB209" s="331" t="str">
        <f>IF(COUNT(CB188,AA223)=2,ROUND(CB188*AA223/SUM(AA219:AA228),#REF!),"")</f>
        <v/>
      </c>
      <c r="CC209" s="331" t="str">
        <f>IF(COUNT(CC188,AB223)=2,ROUND(CC188*AB223/SUM(AB219:AB228),#REF!),"")</f>
        <v/>
      </c>
      <c r="CD209" s="331" t="str">
        <f>IF(COUNT(CD188,AC223)=2,ROUND(CD188*AC223/SUM(AC219:AC228),#REF!),"")</f>
        <v/>
      </c>
      <c r="CE209" s="331" t="str">
        <f>IF(COUNT(CE188,AD223)=2,ROUND(CE188*AD223/SUM(AD219:AD228),#REF!),"")</f>
        <v/>
      </c>
      <c r="CF209" s="331" t="str">
        <f>IF(COUNT(CF188,AE223)=2,ROUND(CF188*AE223/SUM(AE219:AE228),#REF!),"")</f>
        <v/>
      </c>
      <c r="CG209" s="331" t="str">
        <f>IF(COUNT(CG188,AF223)=2,ROUND(CG188*AF223/SUM(AF219:AF228),#REF!),"")</f>
        <v/>
      </c>
      <c r="CH209" s="563" t="s">
        <v>214</v>
      </c>
      <c r="CI209" s="563"/>
      <c r="CJ209" s="563"/>
      <c r="CK209" s="563"/>
      <c r="CL209" s="563"/>
      <c r="CM209" s="563"/>
      <c r="CN209" s="563"/>
      <c r="CO209" s="563"/>
      <c r="CP209" s="563"/>
      <c r="CQ209" s="563"/>
    </row>
    <row r="210" spans="3:97" s="243" customFormat="1" ht="13.5" customHeight="1">
      <c r="C210" s="606"/>
      <c r="D210" s="607"/>
      <c r="E210" s="608" t="s">
        <v>212</v>
      </c>
      <c r="F210" s="609"/>
      <c r="G210" s="610"/>
      <c r="H210" s="261"/>
      <c r="I210" s="261"/>
      <c r="J210" s="261"/>
      <c r="K210" s="261"/>
      <c r="L210" s="261"/>
      <c r="M210" s="261"/>
      <c r="N210" s="261"/>
      <c r="O210" s="261"/>
      <c r="P210" s="261"/>
      <c r="Q210" s="261"/>
      <c r="R210" s="261"/>
      <c r="S210" s="261"/>
      <c r="T210" s="262" t="str">
        <f>IF(COUNT(H210:S210)=0,"",SUMPRODUCT(ROUND(H210:S210,#REF!)))</f>
        <v/>
      </c>
      <c r="U210" s="624"/>
      <c r="V210" s="625"/>
      <c r="W210" s="625"/>
      <c r="X210" s="625"/>
      <c r="Y210" s="625"/>
      <c r="Z210" s="626"/>
      <c r="AA210" s="257"/>
      <c r="AB210" s="257"/>
      <c r="AC210" s="257"/>
      <c r="AD210" s="606"/>
      <c r="AE210" s="607"/>
      <c r="AF210" s="608" t="s">
        <v>199</v>
      </c>
      <c r="AG210" s="609"/>
      <c r="AH210" s="610"/>
      <c r="AI210" s="264" t="str">
        <f t="shared" ref="AI210:AT210" si="45">IF(COUNT(H209:H210)=0,"",ROUND(H210/(H209*24*AI188/1000),3))</f>
        <v/>
      </c>
      <c r="AJ210" s="264" t="str">
        <f t="shared" si="45"/>
        <v/>
      </c>
      <c r="AK210" s="264" t="str">
        <f t="shared" si="45"/>
        <v/>
      </c>
      <c r="AL210" s="264" t="str">
        <f t="shared" si="45"/>
        <v/>
      </c>
      <c r="AM210" s="264" t="str">
        <f t="shared" si="45"/>
        <v/>
      </c>
      <c r="AN210" s="264" t="str">
        <f t="shared" si="45"/>
        <v/>
      </c>
      <c r="AO210" s="264" t="str">
        <f t="shared" si="45"/>
        <v/>
      </c>
      <c r="AP210" s="264" t="str">
        <f t="shared" si="45"/>
        <v/>
      </c>
      <c r="AQ210" s="264" t="str">
        <f t="shared" si="45"/>
        <v/>
      </c>
      <c r="AR210" s="264" t="str">
        <f t="shared" si="45"/>
        <v/>
      </c>
      <c r="AS210" s="264" t="str">
        <f t="shared" si="45"/>
        <v/>
      </c>
      <c r="AT210" s="264" t="str">
        <f t="shared" si="45"/>
        <v/>
      </c>
      <c r="AU210" s="265" t="str">
        <f>IF(COUNT(AI210:AT210)=0,"",AVERAGE(AI210:AT210))</f>
        <v/>
      </c>
      <c r="AX210" s="569"/>
      <c r="AY210" s="569"/>
      <c r="AZ210" s="588"/>
      <c r="BA210" s="590"/>
      <c r="BB210" s="590"/>
      <c r="BC210" s="590"/>
      <c r="BD210" s="588"/>
      <c r="BE210" s="583"/>
      <c r="BF210" s="584"/>
      <c r="BG210" s="259"/>
      <c r="BH210" s="259"/>
      <c r="BI210" s="259"/>
      <c r="BJ210" s="259"/>
      <c r="BK210" s="259"/>
      <c r="BL210" s="259"/>
      <c r="BM210" s="259"/>
      <c r="BN210" s="259"/>
      <c r="BO210" s="259"/>
      <c r="BP210" s="259"/>
      <c r="BQ210" s="259"/>
      <c r="BR210" s="259"/>
      <c r="BS210" s="569"/>
      <c r="BT210" s="569"/>
      <c r="BU210" s="569"/>
      <c r="BV210" s="333" t="s">
        <v>172</v>
      </c>
      <c r="BW210" s="581"/>
      <c r="BX210" s="581"/>
      <c r="BY210" s="331" t="str">
        <f>IF(COUNT(BY189,X223)=2,ROUND(BY189*X223/SUM(X219:X228),#REF!),"")</f>
        <v/>
      </c>
      <c r="BZ210" s="331" t="str">
        <f>IF(COUNT(BZ189,Y223)=2,ROUND(BZ189*Y223/SUM(Y219:Y228),#REF!),"")</f>
        <v/>
      </c>
      <c r="CA210" s="331" t="str">
        <f>IF(COUNT(CA189,Z223)=2,ROUND(CA189*Z223/SUM(Z219:Z228),#REF!),"")</f>
        <v/>
      </c>
      <c r="CB210" s="331" t="str">
        <f>IF(COUNT(CB189,AA223)=2,ROUND(CB189*AA223/SUM(AA219:AA228),#REF!),"")</f>
        <v/>
      </c>
      <c r="CC210" s="331" t="str">
        <f>IF(COUNT(CC189,AB223)=2,ROUND(CC189*AB223/SUM(AB219:AB228),#REF!),"")</f>
        <v/>
      </c>
      <c r="CD210" s="331" t="str">
        <f>IF(COUNT(CD189,AC223)=2,ROUND(CD189*AC223/SUM(AC219:AC228),#REF!),"")</f>
        <v/>
      </c>
      <c r="CE210" s="331" t="str">
        <f>IF(COUNT(CE189,AD223)=2,ROUND(CE189*AD223/SUM(AD219:AD228),#REF!),"")</f>
        <v/>
      </c>
      <c r="CF210" s="331" t="str">
        <f>IF(COUNT(CF189,AE223)=2,ROUND(CF189*AE223/SUM(AE219:AE228),#REF!),"")</f>
        <v/>
      </c>
      <c r="CG210" s="331" t="str">
        <f>IF(COUNT(CG189,AF223)=2,ROUND(CG189*AF223/SUM(AF219:AF228),#REF!),"")</f>
        <v/>
      </c>
      <c r="CH210" s="564" t="str">
        <f>IF(CH209="","",CH209)</f>
        <v>太陽光（全量）</v>
      </c>
      <c r="CI210" s="564"/>
      <c r="CJ210" s="564"/>
      <c r="CK210" s="564"/>
      <c r="CL210" s="564"/>
      <c r="CM210" s="564"/>
      <c r="CN210" s="564"/>
      <c r="CO210" s="564"/>
      <c r="CP210" s="564"/>
      <c r="CQ210" s="564"/>
    </row>
    <row r="211" spans="3:97" s="243" customFormat="1" ht="13.5" customHeight="1">
      <c r="C211" s="604" t="e">
        <f>DATE(#REF!+9,1,1)</f>
        <v>#REF!</v>
      </c>
      <c r="D211" s="605"/>
      <c r="E211" s="613" t="s">
        <v>275</v>
      </c>
      <c r="F211" s="614"/>
      <c r="G211" s="615"/>
      <c r="H211" s="256"/>
      <c r="I211" s="256"/>
      <c r="J211" s="256"/>
      <c r="K211" s="256"/>
      <c r="L211" s="256"/>
      <c r="M211" s="256"/>
      <c r="N211" s="256"/>
      <c r="O211" s="256"/>
      <c r="P211" s="256"/>
      <c r="Q211" s="256"/>
      <c r="R211" s="256"/>
      <c r="S211" s="256"/>
      <c r="T211" s="255"/>
      <c r="U211" s="613" t="s">
        <v>210</v>
      </c>
      <c r="V211" s="614"/>
      <c r="W211" s="614"/>
      <c r="X211" s="615"/>
      <c r="Y211" s="616" t="str">
        <f>IF(COUNT(S211)=0,"",ROUND(S211,#REF!))</f>
        <v/>
      </c>
      <c r="Z211" s="617"/>
      <c r="AA211" s="257"/>
      <c r="AB211" s="257"/>
      <c r="AC211" s="257"/>
      <c r="AD211" s="604" t="e">
        <f>DATE(#REF!+9,1,1)</f>
        <v>#REF!</v>
      </c>
      <c r="AE211" s="605"/>
      <c r="AF211" s="613" t="s">
        <v>198</v>
      </c>
      <c r="AG211" s="614"/>
      <c r="AH211" s="615"/>
      <c r="AI211" s="258" t="str">
        <f>IF(COUNT(S209,H211)&lt;&gt;2,"",ROUND(MIN(S209,H211)*H188,#REF!))</f>
        <v/>
      </c>
      <c r="AJ211" s="258" t="str">
        <f>IF(COUNT(H211,I211)&lt;&gt;2,"",ROUND(MIN(H211,I211)*I188,#REF!))</f>
        <v/>
      </c>
      <c r="AK211" s="258" t="str">
        <f>IF(COUNT(I211,J211)&lt;&gt;2,"",ROUND(MIN(I211,J211)*J188,#REF!))</f>
        <v/>
      </c>
      <c r="AL211" s="258" t="str">
        <f>IF(COUNT(J211,K211)&lt;&gt;2,"",ROUND(MIN(J211,K211)*K188,#REF!))</f>
        <v/>
      </c>
      <c r="AM211" s="258" t="str">
        <f>IF(COUNT(K211,L211)&lt;&gt;2,"",ROUND(MIN(K211,L211)*L188,#REF!))</f>
        <v/>
      </c>
      <c r="AN211" s="258" t="str">
        <f>IF(COUNT(L211,M211)&lt;&gt;2,"",ROUND(MIN(L211,M211)*M188,#REF!))</f>
        <v/>
      </c>
      <c r="AO211" s="258" t="str">
        <f>IF(COUNT(M211,N211)&lt;&gt;2,"",ROUND(MIN(M211,N211)*N188,#REF!))</f>
        <v/>
      </c>
      <c r="AP211" s="258" t="str">
        <f>IF(COUNT(N211,O211)&lt;&gt;2,"",ROUND(MIN(N211,O211)*O188,#REF!))</f>
        <v/>
      </c>
      <c r="AQ211" s="258" t="str">
        <f>IF(COUNT(O211,P211)&lt;&gt;2,"",ROUND(MIN(O211,P211)*P188,#REF!))</f>
        <v/>
      </c>
      <c r="AR211" s="258" t="str">
        <f>IF(COUNT(P211,Q211)&lt;&gt;2,"",ROUND(MIN(P211,Q211)*Q188,#REF!))</f>
        <v/>
      </c>
      <c r="AS211" s="258" t="str">
        <f>IF(COUNT(Q211,R211)&lt;&gt;2,"",ROUND(MIN(Q211,R211)*R188,#REF!))</f>
        <v/>
      </c>
      <c r="AT211" s="258" t="str">
        <f>IF(COUNT(R211,S211)&lt;&gt;2,"",ROUND(MIN(R211,S211)*S188,#REF!))</f>
        <v/>
      </c>
      <c r="AU211" s="255"/>
      <c r="AX211" s="569"/>
      <c r="AY211" s="569"/>
      <c r="AZ211" s="589"/>
      <c r="BA211" s="590"/>
      <c r="BB211" s="590"/>
      <c r="BC211" s="590"/>
      <c r="BD211" s="589"/>
      <c r="BE211" s="585" t="e">
        <f>IF(#REF!="発電事業者","月間送電電力量（GWh）","月間受電電力量（GWh）")</f>
        <v>#REF!</v>
      </c>
      <c r="BF211" s="586"/>
      <c r="BG211" s="331" t="str">
        <f>IF(COUNT(BG190,L223)=2,ROUND(BG190*L223/SUM(L219:L228),#REF!),"")</f>
        <v/>
      </c>
      <c r="BH211" s="331" t="str">
        <f>IF(COUNT(BH190,M223)=2,ROUND(BH190*M223/SUM(M219:M228),#REF!),"")</f>
        <v/>
      </c>
      <c r="BI211" s="331" t="str">
        <f>IF(COUNT(BI190,N223)=2,ROUND(BI190*N223/SUM(N219:N228),#REF!),"")</f>
        <v/>
      </c>
      <c r="BJ211" s="331" t="str">
        <f>IF(COUNT(BJ190,O223)=2,ROUND(BJ190*O223/SUM(O219:O228),#REF!),"")</f>
        <v/>
      </c>
      <c r="BK211" s="331" t="str">
        <f>IF(COUNT(BK190,P223)=2,ROUND(BK190*P223/SUM(P219:P228),#REF!),"")</f>
        <v/>
      </c>
      <c r="BL211" s="331" t="str">
        <f>IF(COUNT(BL190,Q223)=2,ROUND(BL190*Q223/SUM(Q219:Q228),#REF!),"")</f>
        <v/>
      </c>
      <c r="BM211" s="331" t="str">
        <f>IF(COUNT(BM190,R223)=2,ROUND(BM190*R223/SUM(R219:R228),#REF!),"")</f>
        <v/>
      </c>
      <c r="BN211" s="331" t="str">
        <f>IF(COUNT(BN190,S223)=2,ROUND(BN190*S223/SUM(S219:S228),#REF!),"")</f>
        <v/>
      </c>
      <c r="BO211" s="331" t="str">
        <f>IF(COUNT(BO190,T223)=2,ROUND(BO190*T223/SUM(T219:T228),#REF!),"")</f>
        <v/>
      </c>
      <c r="BP211" s="331" t="str">
        <f>IF(COUNT(BP190,U223)=2,ROUND(BP190*U223/SUM(U219:U228),#REF!),"")</f>
        <v/>
      </c>
      <c r="BQ211" s="331" t="str">
        <f>IF(COUNT(BQ190,V223)=2,ROUND(BQ190*V223/SUM(V219:V228),#REF!),"")</f>
        <v/>
      </c>
      <c r="BR211" s="331" t="str">
        <f>IF(COUNT(BR190,W223)=2,ROUND(BR190*W223/SUM(W219:W228),#REF!),"")</f>
        <v/>
      </c>
      <c r="BS211" s="569" t="e">
        <f>IF(#REF!="発電事業者","年間送電電力量（GWh）","年間受電電力量（GWh）")</f>
        <v>#REF!</v>
      </c>
      <c r="BT211" s="569"/>
      <c r="BU211" s="569"/>
      <c r="BV211" s="333" t="s">
        <v>25</v>
      </c>
      <c r="BW211" s="582"/>
      <c r="BX211" s="582"/>
      <c r="BY211" s="331" t="str">
        <f>IF(COUNT(BY190,X223)=2,ROUND(BY190*X223/SUM(X219:X228),#REF!),"")</f>
        <v/>
      </c>
      <c r="BZ211" s="331" t="str">
        <f>IF(COUNT(BZ190,Y223)=2,ROUND(BZ190*Y223/SUM(Y219:Y228),#REF!),"")</f>
        <v/>
      </c>
      <c r="CA211" s="331" t="str">
        <f>IF(COUNT(CA190,Z223)=2,ROUND(CA190*Z223/SUM(Z219:Z228),#REF!),"")</f>
        <v/>
      </c>
      <c r="CB211" s="331" t="str">
        <f>IF(COUNT(CB190,AA223)=2,ROUND(CB190*AA223/SUM(AA219:AA228),#REF!),"")</f>
        <v/>
      </c>
      <c r="CC211" s="331" t="str">
        <f>IF(COUNT(CC190,AB223)=2,ROUND(CC190*AB223/SUM(AB219:AB228),#REF!),"")</f>
        <v/>
      </c>
      <c r="CD211" s="331" t="str">
        <f>IF(COUNT(CD190,AC223)=2,ROUND(CD190*AC223/SUM(AC219:AC228),#REF!),"")</f>
        <v/>
      </c>
      <c r="CE211" s="331" t="str">
        <f>IF(COUNT(CE190,AD223)=2,ROUND(CE190*AD223/SUM(AD219:AD228),#REF!),"")</f>
        <v/>
      </c>
      <c r="CF211" s="331" t="str">
        <f>IF(COUNT(CF190,AE223)=2,ROUND(CF190*AE223/SUM(AE219:AE228),#REF!),"")</f>
        <v/>
      </c>
      <c r="CG211" s="331" t="str">
        <f>IF(COUNT(CG190,AF223)=2,ROUND(CG190*AF223/SUM(AF219:AF228),#REF!),"")</f>
        <v/>
      </c>
      <c r="CH211" s="565" t="str">
        <f>IF(COUNTA(AG223)=0,"",AG223)</f>
        <v/>
      </c>
      <c r="CI211" s="565"/>
      <c r="CJ211" s="565"/>
      <c r="CK211" s="565"/>
      <c r="CL211" s="565"/>
      <c r="CM211" s="565"/>
      <c r="CN211" s="565"/>
      <c r="CO211" s="565"/>
      <c r="CP211" s="565"/>
      <c r="CQ211" s="565"/>
    </row>
    <row r="212" spans="3:97" s="243" customFormat="1" ht="13.5" customHeight="1">
      <c r="C212" s="606"/>
      <c r="D212" s="607"/>
      <c r="E212" s="608" t="s">
        <v>212</v>
      </c>
      <c r="F212" s="609"/>
      <c r="G212" s="610"/>
      <c r="H212" s="261"/>
      <c r="I212" s="261"/>
      <c r="J212" s="261"/>
      <c r="K212" s="261"/>
      <c r="L212" s="261"/>
      <c r="M212" s="261"/>
      <c r="N212" s="261"/>
      <c r="O212" s="261"/>
      <c r="P212" s="261"/>
      <c r="Q212" s="261"/>
      <c r="R212" s="261"/>
      <c r="S212" s="261"/>
      <c r="T212" s="262" t="str">
        <f>IF(COUNT(H212:S212)=0,"",SUMPRODUCT(ROUND(H212:S212,#REF!)))</f>
        <v/>
      </c>
      <c r="U212" s="608" t="s">
        <v>211</v>
      </c>
      <c r="V212" s="609"/>
      <c r="W212" s="609"/>
      <c r="X212" s="610"/>
      <c r="Y212" s="611" t="str">
        <f>IF(COUNT(T212)=0,"",T212)</f>
        <v/>
      </c>
      <c r="Z212" s="612"/>
      <c r="AA212" s="257"/>
      <c r="AB212" s="257"/>
      <c r="AC212" s="257"/>
      <c r="AD212" s="606"/>
      <c r="AE212" s="607"/>
      <c r="AF212" s="608" t="s">
        <v>199</v>
      </c>
      <c r="AG212" s="609"/>
      <c r="AH212" s="610"/>
      <c r="AI212" s="264" t="str">
        <f t="shared" ref="AI212:AS212" si="46">IF(COUNT(H211:H212)=0,"",ROUND(H212/(H211*24*AI188/1000),3))</f>
        <v/>
      </c>
      <c r="AJ212" s="264" t="str">
        <f t="shared" si="46"/>
        <v/>
      </c>
      <c r="AK212" s="264" t="str">
        <f t="shared" si="46"/>
        <v/>
      </c>
      <c r="AL212" s="264" t="str">
        <f t="shared" si="46"/>
        <v/>
      </c>
      <c r="AM212" s="264" t="str">
        <f t="shared" si="46"/>
        <v/>
      </c>
      <c r="AN212" s="264" t="str">
        <f t="shared" si="46"/>
        <v/>
      </c>
      <c r="AO212" s="264" t="str">
        <f t="shared" si="46"/>
        <v/>
      </c>
      <c r="AP212" s="264" t="str">
        <f t="shared" si="46"/>
        <v/>
      </c>
      <c r="AQ212" s="264" t="str">
        <f t="shared" si="46"/>
        <v/>
      </c>
      <c r="AR212" s="264" t="str">
        <f t="shared" si="46"/>
        <v/>
      </c>
      <c r="AS212" s="264" t="str">
        <f t="shared" si="46"/>
        <v/>
      </c>
      <c r="AT212" s="264" t="str">
        <f>IF(COUNT(S211:S212)=0,"",ROUND(S212/(S211*24*AT188/1000),3))</f>
        <v/>
      </c>
      <c r="AU212" s="265" t="str">
        <f>IF(COUNT(AI212:AT212)=0,"",AVERAGE(AI212:AT212))</f>
        <v/>
      </c>
      <c r="AX212" s="569" t="str">
        <f>IF(C224="","",C224)</f>
        <v/>
      </c>
      <c r="AY212" s="569"/>
      <c r="AZ212" s="587" t="str">
        <f>IF(E224="","",E224)</f>
        <v/>
      </c>
      <c r="BA212" s="590" t="str">
        <f ca="1">IF(F224="","",F224)</f>
        <v/>
      </c>
      <c r="BB212" s="590"/>
      <c r="BC212" s="590"/>
      <c r="BD212" s="587" t="str">
        <f>IF(I224="","",I224)</f>
        <v/>
      </c>
      <c r="BE212" s="578" t="e">
        <f>IF(#REF!="発電事業者","送電電力（MW）","受電電力（MW）")</f>
        <v>#REF!</v>
      </c>
      <c r="BF212" s="579"/>
      <c r="BG212" s="331" t="str">
        <f>IF(COUNT(BG188,L224)=2,ROUND(BG188*L224/SUM(L219:L228),#REF!),"")</f>
        <v/>
      </c>
      <c r="BH212" s="331" t="str">
        <f>IF(COUNT(BH188,M224)=2,ROUND(BH188*M224/SUM(M219:M228),#REF!),"")</f>
        <v/>
      </c>
      <c r="BI212" s="331" t="str">
        <f>IF(COUNT(BI188,N224)=2,ROUND(BI188*N224/SUM(N219:N228),#REF!),"")</f>
        <v/>
      </c>
      <c r="BJ212" s="331" t="str">
        <f>IF(COUNT(BJ188,O224)=2,ROUND(BJ188*O224/SUM(O219:O228),#REF!),"")</f>
        <v/>
      </c>
      <c r="BK212" s="331" t="str">
        <f>IF(COUNT(BK188,P224)=2,ROUND(BK188*P224/SUM(P219:P228),#REF!),"")</f>
        <v/>
      </c>
      <c r="BL212" s="331" t="str">
        <f>IF(COUNT(BL188,Q224)=2,ROUND(BL188*Q224/SUM(Q219:Q228),#REF!),"")</f>
        <v/>
      </c>
      <c r="BM212" s="331" t="str">
        <f>IF(COUNT(BM188,R224)=2,ROUND(BM188*R224/SUM(R219:R228),#REF!),"")</f>
        <v/>
      </c>
      <c r="BN212" s="331" t="str">
        <f>IF(COUNT(BN188,S224)=2,ROUND(BN188*S224/SUM(S219:S228),#REF!),"")</f>
        <v/>
      </c>
      <c r="BO212" s="331" t="str">
        <f>IF(COUNT(BO188,T224)=2,ROUND(BO188*T224/SUM(T219:T228),#REF!),"")</f>
        <v/>
      </c>
      <c r="BP212" s="331" t="str">
        <f>IF(COUNT(BP188,U224)=2,ROUND(BP188*U224/SUM(U219:U228),#REF!),"")</f>
        <v/>
      </c>
      <c r="BQ212" s="331" t="str">
        <f>IF(COUNT(BQ188,V224)=2,ROUND(BQ188*V224/SUM(V219:V228),#REF!),"")</f>
        <v/>
      </c>
      <c r="BR212" s="331" t="str">
        <f>IF(COUNT(BR188,W224)=2,ROUND(BR188*W224/SUM(W219:W228),#REF!),"")</f>
        <v/>
      </c>
      <c r="BS212" s="569" t="e">
        <f>IF(#REF!="発電事業者","送電電力（MW）","受電電力（MW）")</f>
        <v>#REF!</v>
      </c>
      <c r="BT212" s="569"/>
      <c r="BU212" s="569"/>
      <c r="BV212" s="333" t="s">
        <v>171</v>
      </c>
      <c r="BW212" s="580"/>
      <c r="BX212" s="580"/>
      <c r="BY212" s="331" t="str">
        <f>IF(COUNT(BY188,X224)=2,ROUND(BY188*X224/SUM(X219:X228),#REF!),"")</f>
        <v/>
      </c>
      <c r="BZ212" s="331" t="str">
        <f>IF(COUNT(BZ188,Y224)=2,ROUND(BZ188*Y224/SUM(Y219:Y228),#REF!),"")</f>
        <v/>
      </c>
      <c r="CA212" s="331" t="str">
        <f>IF(COUNT(CA188,Z224)=2,ROUND(CA188*Z224/SUM(Z219:Z228),#REF!),"")</f>
        <v/>
      </c>
      <c r="CB212" s="331" t="str">
        <f>IF(COUNT(CB188,AA224)=2,ROUND(CB188*AA224/SUM(AA219:AA228),#REF!),"")</f>
        <v/>
      </c>
      <c r="CC212" s="331" t="str">
        <f>IF(COUNT(CC188,AB224)=2,ROUND(CC188*AB224/SUM(AB219:AB228),#REF!),"")</f>
        <v/>
      </c>
      <c r="CD212" s="331" t="str">
        <f>IF(COUNT(CD188,AC224)=2,ROUND(CD188*AC224/SUM(AC219:AC228),#REF!),"")</f>
        <v/>
      </c>
      <c r="CE212" s="331" t="str">
        <f>IF(COUNT(CE188,AD224)=2,ROUND(CE188*AD224/SUM(AD219:AD228),#REF!),"")</f>
        <v/>
      </c>
      <c r="CF212" s="331" t="str">
        <f>IF(COUNT(CF188,AE224)=2,ROUND(CF188*AE224/SUM(AE219:AE228),#REF!),"")</f>
        <v/>
      </c>
      <c r="CG212" s="331" t="str">
        <f>IF(COUNT(CG188,AF224)=2,ROUND(CG188*AF224/SUM(AF219:AF228),#REF!),"")</f>
        <v/>
      </c>
      <c r="CH212" s="563" t="s">
        <v>214</v>
      </c>
      <c r="CI212" s="563"/>
      <c r="CJ212" s="563"/>
      <c r="CK212" s="563"/>
      <c r="CL212" s="563"/>
      <c r="CM212" s="563"/>
      <c r="CN212" s="563"/>
      <c r="CO212" s="563"/>
      <c r="CP212" s="563"/>
      <c r="CQ212" s="563"/>
    </row>
    <row r="213" spans="3:97" s="243" customFormat="1" ht="13.5" customHeight="1">
      <c r="C213" s="273"/>
      <c r="D213" s="273"/>
      <c r="E213" s="245"/>
      <c r="F213" s="245"/>
      <c r="G213" s="245"/>
      <c r="H213" s="257"/>
      <c r="I213" s="257"/>
      <c r="J213" s="257"/>
      <c r="K213" s="257"/>
      <c r="L213" s="257"/>
      <c r="M213" s="257"/>
      <c r="N213" s="257"/>
      <c r="O213" s="257"/>
      <c r="P213" s="257"/>
      <c r="Q213" s="257"/>
      <c r="R213" s="257"/>
      <c r="S213" s="257"/>
      <c r="T213" s="257"/>
      <c r="U213" s="245"/>
      <c r="V213" s="245"/>
      <c r="W213" s="245"/>
      <c r="X213" s="245"/>
      <c r="Y213" s="274"/>
      <c r="Z213" s="274"/>
      <c r="AA213" s="257"/>
      <c r="AB213" s="257"/>
      <c r="AC213" s="257"/>
      <c r="AD213" s="273"/>
      <c r="AE213" s="273"/>
      <c r="AF213" s="245"/>
      <c r="AG213" s="245"/>
      <c r="AH213" s="245"/>
      <c r="AI213" s="271"/>
      <c r="AJ213" s="271"/>
      <c r="AK213" s="271"/>
      <c r="AL213" s="271"/>
      <c r="AM213" s="271"/>
      <c r="AN213" s="271"/>
      <c r="AO213" s="271"/>
      <c r="AP213" s="271"/>
      <c r="AQ213" s="271"/>
      <c r="AR213" s="271"/>
      <c r="AS213" s="271"/>
      <c r="AT213" s="271"/>
      <c r="AU213" s="272"/>
      <c r="AV213" s="275"/>
      <c r="AX213" s="569"/>
      <c r="AY213" s="569"/>
      <c r="AZ213" s="588"/>
      <c r="BA213" s="590"/>
      <c r="BB213" s="590"/>
      <c r="BC213" s="590"/>
      <c r="BD213" s="588"/>
      <c r="BE213" s="583"/>
      <c r="BF213" s="584"/>
      <c r="BG213" s="259"/>
      <c r="BH213" s="259"/>
      <c r="BI213" s="259"/>
      <c r="BJ213" s="259"/>
      <c r="BK213" s="259"/>
      <c r="BL213" s="259"/>
      <c r="BM213" s="259"/>
      <c r="BN213" s="259"/>
      <c r="BO213" s="259"/>
      <c r="BP213" s="259"/>
      <c r="BQ213" s="259"/>
      <c r="BR213" s="259"/>
      <c r="BS213" s="569"/>
      <c r="BT213" s="569"/>
      <c r="BU213" s="569"/>
      <c r="BV213" s="333" t="s">
        <v>172</v>
      </c>
      <c r="BW213" s="581"/>
      <c r="BX213" s="581"/>
      <c r="BY213" s="331" t="str">
        <f>IF(COUNT(BY189,X224)=2,ROUND(BY189*X224/SUM(X219:X228),#REF!),"")</f>
        <v/>
      </c>
      <c r="BZ213" s="331" t="str">
        <f>IF(COUNT(BZ189,Y224)=2,ROUND(BZ189*Y224/SUM(Y219:Y228),#REF!),"")</f>
        <v/>
      </c>
      <c r="CA213" s="331" t="str">
        <f>IF(COUNT(CA189,Z224)=2,ROUND(CA189*Z224/SUM(Z219:Z228),#REF!),"")</f>
        <v/>
      </c>
      <c r="CB213" s="331" t="str">
        <f>IF(COUNT(CB189,AA224)=2,ROUND(CB189*AA224/SUM(AA219:AA228),#REF!),"")</f>
        <v/>
      </c>
      <c r="CC213" s="331" t="str">
        <f>IF(COUNT(CC189,AB224)=2,ROUND(CC189*AB224/SUM(AB219:AB228),#REF!),"")</f>
        <v/>
      </c>
      <c r="CD213" s="331" t="str">
        <f>IF(COUNT(CD189,AC224)=2,ROUND(CD189*AC224/SUM(AC219:AC228),#REF!),"")</f>
        <v/>
      </c>
      <c r="CE213" s="331" t="str">
        <f>IF(COUNT(CE189,AD224)=2,ROUND(CE189*AD224/SUM(AD219:AD228),#REF!),"")</f>
        <v/>
      </c>
      <c r="CF213" s="331" t="str">
        <f>IF(COUNT(CF189,AE224)=2,ROUND(CF189*AE224/SUM(AE219:AE228),#REF!),"")</f>
        <v/>
      </c>
      <c r="CG213" s="331" t="str">
        <f>IF(COUNT(CG189,AF224)=2,ROUND(CG189*AF224/SUM(AF219:AF228),#REF!),"")</f>
        <v/>
      </c>
      <c r="CH213" s="564" t="str">
        <f>IF(CH212="","",CH212)</f>
        <v>太陽光（全量）</v>
      </c>
      <c r="CI213" s="564"/>
      <c r="CJ213" s="564"/>
      <c r="CK213" s="564"/>
      <c r="CL213" s="564"/>
      <c r="CM213" s="564"/>
      <c r="CN213" s="564"/>
      <c r="CO213" s="564"/>
      <c r="CP213" s="564"/>
      <c r="CQ213" s="564"/>
      <c r="CR213" s="271"/>
      <c r="CS213" s="271"/>
    </row>
    <row r="214" spans="3:97" s="243" customFormat="1" ht="13.5" customHeight="1">
      <c r="I214" s="257"/>
      <c r="J214" s="257"/>
      <c r="K214" s="257"/>
      <c r="L214" s="257"/>
      <c r="M214" s="257"/>
      <c r="N214" s="257"/>
      <c r="O214" s="257"/>
      <c r="P214" s="257"/>
      <c r="Q214" s="257"/>
      <c r="R214" s="257"/>
      <c r="S214" s="257"/>
      <c r="T214" s="257"/>
      <c r="U214" s="245"/>
      <c r="V214" s="245"/>
      <c r="W214" s="245"/>
      <c r="X214" s="245"/>
      <c r="Y214" s="274"/>
      <c r="Z214" s="274"/>
      <c r="AA214" s="257"/>
      <c r="AB214" s="257"/>
      <c r="AC214" s="257"/>
      <c r="AD214" s="273"/>
      <c r="AE214" s="273"/>
      <c r="AF214" s="245"/>
      <c r="AG214" s="245"/>
      <c r="AH214" s="245"/>
      <c r="AI214" s="271"/>
      <c r="AJ214" s="271"/>
      <c r="AK214" s="271"/>
      <c r="AL214" s="271"/>
      <c r="AM214" s="271"/>
      <c r="AN214" s="271"/>
      <c r="AO214" s="271"/>
      <c r="AP214" s="271"/>
      <c r="AQ214" s="271"/>
      <c r="AR214" s="271"/>
      <c r="AS214" s="271"/>
      <c r="AT214" s="271"/>
      <c r="AU214" s="272"/>
      <c r="AV214" s="257"/>
      <c r="AX214" s="569"/>
      <c r="AY214" s="569"/>
      <c r="AZ214" s="589"/>
      <c r="BA214" s="590"/>
      <c r="BB214" s="590"/>
      <c r="BC214" s="590"/>
      <c r="BD214" s="589"/>
      <c r="BE214" s="585" t="e">
        <f>IF(#REF!="発電事業者","月間送電電力量（GWh）","月間受電電力量（GWh）")</f>
        <v>#REF!</v>
      </c>
      <c r="BF214" s="586"/>
      <c r="BG214" s="331" t="str">
        <f>IF(COUNT(BG190,L224)=2,ROUND(BG190*L224/SUM(L219:L228),#REF!),"")</f>
        <v/>
      </c>
      <c r="BH214" s="331" t="str">
        <f>IF(COUNT(BH190,M224)=2,ROUND(BH190*M224/SUM(M219:M228),#REF!),"")</f>
        <v/>
      </c>
      <c r="BI214" s="331" t="str">
        <f>IF(COUNT(BI190,N224)=2,ROUND(BI190*N224/SUM(N219:N228),#REF!),"")</f>
        <v/>
      </c>
      <c r="BJ214" s="331" t="str">
        <f>IF(COUNT(BJ190,O224)=2,ROUND(BJ190*O224/SUM(O219:O228),#REF!),"")</f>
        <v/>
      </c>
      <c r="BK214" s="331" t="str">
        <f>IF(COUNT(BK190,P224)=2,ROUND(BK190*P224/SUM(P219:P228),#REF!),"")</f>
        <v/>
      </c>
      <c r="BL214" s="331" t="str">
        <f>IF(COUNT(BL190,Q224)=2,ROUND(BL190*Q224/SUM(Q219:Q228),#REF!),"")</f>
        <v/>
      </c>
      <c r="BM214" s="331" t="str">
        <f>IF(COUNT(BM190,R224)=2,ROUND(BM190*R224/SUM(R219:R228),#REF!),"")</f>
        <v/>
      </c>
      <c r="BN214" s="331" t="str">
        <f>IF(COUNT(BN190,S224)=2,ROUND(BN190*S224/SUM(S219:S228),#REF!),"")</f>
        <v/>
      </c>
      <c r="BO214" s="331" t="str">
        <f>IF(COUNT(BO190,T224)=2,ROUND(BO190*T224/SUM(T219:T228),#REF!),"")</f>
        <v/>
      </c>
      <c r="BP214" s="331" t="str">
        <f>IF(COUNT(BP190,U224)=2,ROUND(BP190*U224/SUM(U219:U228),#REF!),"")</f>
        <v/>
      </c>
      <c r="BQ214" s="331" t="str">
        <f>IF(COUNT(BQ190,V224)=2,ROUND(BQ190*V224/SUM(V219:V228),#REF!),"")</f>
        <v/>
      </c>
      <c r="BR214" s="331" t="str">
        <f>IF(COUNT(BR190,W224)=2,ROUND(BR190*W224/SUM(W219:W228),#REF!),"")</f>
        <v/>
      </c>
      <c r="BS214" s="569" t="e">
        <f>IF(#REF!="発電事業者","年間送電電力量（GWh）","年間受電電力量（GWh）")</f>
        <v>#REF!</v>
      </c>
      <c r="BT214" s="569"/>
      <c r="BU214" s="569"/>
      <c r="BV214" s="333" t="s">
        <v>25</v>
      </c>
      <c r="BW214" s="582"/>
      <c r="BX214" s="582"/>
      <c r="BY214" s="331" t="str">
        <f>IF(COUNT(BY190,X224)=2,ROUND(BY190*X224/SUM(X219:X228),#REF!),"")</f>
        <v/>
      </c>
      <c r="BZ214" s="331" t="str">
        <f>IF(COUNT(BZ190,Y224)=2,ROUND(BZ190*Y224/SUM(Y219:Y228),#REF!),"")</f>
        <v/>
      </c>
      <c r="CA214" s="331" t="str">
        <f>IF(COUNT(CA190,Z224)=2,ROUND(CA190*Z224/SUM(Z219:Z228),#REF!),"")</f>
        <v/>
      </c>
      <c r="CB214" s="331" t="str">
        <f>IF(COUNT(CB190,AA224)=2,ROUND(CB190*AA224/SUM(AA219:AA228),#REF!),"")</f>
        <v/>
      </c>
      <c r="CC214" s="331" t="str">
        <f>IF(COUNT(CC190,AB224)=2,ROUND(CC190*AB224/SUM(AB219:AB228),#REF!),"")</f>
        <v/>
      </c>
      <c r="CD214" s="331" t="str">
        <f>IF(COUNT(CD190,AC224)=2,ROUND(CD190*AC224/SUM(AC219:AC228),#REF!),"")</f>
        <v/>
      </c>
      <c r="CE214" s="331" t="str">
        <f>IF(COUNT(CE190,AD224)=2,ROUND(CE190*AD224/SUM(AD219:AD228),#REF!),"")</f>
        <v/>
      </c>
      <c r="CF214" s="331" t="str">
        <f>IF(COUNT(CF190,AE224)=2,ROUND(CF190*AE224/SUM(AE219:AE228),#REF!),"")</f>
        <v/>
      </c>
      <c r="CG214" s="331" t="str">
        <f>IF(COUNT(CG190,AF224)=2,ROUND(CG190*AF224/SUM(AF219:AF228),#REF!),"")</f>
        <v/>
      </c>
      <c r="CH214" s="565" t="str">
        <f>IF(COUNTA(AG224)=0,"",AG224)</f>
        <v/>
      </c>
      <c r="CI214" s="565"/>
      <c r="CJ214" s="565"/>
      <c r="CK214" s="565"/>
      <c r="CL214" s="565"/>
      <c r="CM214" s="565"/>
      <c r="CN214" s="565"/>
      <c r="CO214" s="565"/>
      <c r="CP214" s="565"/>
      <c r="CQ214" s="565"/>
    </row>
    <row r="215" spans="3:97" s="243" customFormat="1" ht="13.5" customHeight="1">
      <c r="C215" s="273"/>
      <c r="D215" s="273"/>
      <c r="E215" s="245"/>
      <c r="F215" s="245"/>
      <c r="G215" s="245"/>
      <c r="H215" s="257"/>
      <c r="I215" s="257"/>
      <c r="J215" s="257"/>
      <c r="K215" s="257"/>
      <c r="L215" s="257"/>
      <c r="M215" s="257"/>
      <c r="N215" s="257"/>
      <c r="O215" s="257"/>
      <c r="P215" s="257"/>
      <c r="Q215" s="257"/>
      <c r="R215" s="257"/>
      <c r="S215" s="257"/>
      <c r="T215" s="257"/>
      <c r="U215" s="257"/>
      <c r="V215" s="257"/>
      <c r="W215" s="257"/>
      <c r="X215" s="257"/>
      <c r="Y215" s="257"/>
      <c r="Z215" s="257"/>
      <c r="AA215" s="257"/>
      <c r="AB215" s="257"/>
      <c r="AC215" s="257"/>
      <c r="AD215" s="257"/>
      <c r="AE215" s="257"/>
      <c r="AF215" s="257"/>
      <c r="AG215" s="257"/>
      <c r="AH215" s="257"/>
      <c r="AI215" s="257"/>
      <c r="AJ215" s="257"/>
      <c r="AK215" s="257"/>
      <c r="AL215" s="257"/>
      <c r="AM215" s="257"/>
      <c r="AN215" s="257"/>
      <c r="AO215" s="257"/>
      <c r="AP215" s="257"/>
      <c r="AQ215" s="257"/>
      <c r="AR215" s="257"/>
      <c r="AS215" s="257"/>
      <c r="AT215" s="257"/>
      <c r="AU215" s="257"/>
      <c r="AV215" s="275"/>
      <c r="AX215" s="569" t="str">
        <f>IF(C225="","",C225)</f>
        <v/>
      </c>
      <c r="AY215" s="569"/>
      <c r="AZ215" s="587" t="str">
        <f>IF(E225="","",E225)</f>
        <v/>
      </c>
      <c r="BA215" s="590" t="str">
        <f ca="1">IF(F225="","",F225)</f>
        <v/>
      </c>
      <c r="BB215" s="590"/>
      <c r="BC215" s="590"/>
      <c r="BD215" s="587" t="str">
        <f>IF(I225="","",I225)</f>
        <v/>
      </c>
      <c r="BE215" s="578" t="e">
        <f>IF(#REF!="発電事業者","送電電力（MW）","受電電力（MW）")</f>
        <v>#REF!</v>
      </c>
      <c r="BF215" s="579"/>
      <c r="BG215" s="331" t="str">
        <f>IF(COUNT(BG188,L225)=2,ROUND(BG188*L225/SUM(L219:L228),#REF!),"")</f>
        <v/>
      </c>
      <c r="BH215" s="331" t="str">
        <f>IF(COUNT(BH188,M225)=2,ROUND(BH188*M225/SUM(M219:M228),#REF!),"")</f>
        <v/>
      </c>
      <c r="BI215" s="331" t="str">
        <f>IF(COUNT(BI188,N225)=2,ROUND(BI188*N225/SUM(N219:N228),#REF!),"")</f>
        <v/>
      </c>
      <c r="BJ215" s="331" t="str">
        <f>IF(COUNT(BJ188,O225)=2,ROUND(BJ188*O225/SUM(O219:O228),#REF!),"")</f>
        <v/>
      </c>
      <c r="BK215" s="331" t="str">
        <f>IF(COUNT(BK188,P225)=2,ROUND(BK188*P225/SUM(P219:P228),#REF!),"")</f>
        <v/>
      </c>
      <c r="BL215" s="331" t="str">
        <f>IF(COUNT(BL188,Q225)=2,ROUND(BL188*Q225/SUM(Q219:Q228),#REF!),"")</f>
        <v/>
      </c>
      <c r="BM215" s="331" t="str">
        <f>IF(COUNT(BM188,R225)=2,ROUND(BM188*R225/SUM(R219:R228),#REF!),"")</f>
        <v/>
      </c>
      <c r="BN215" s="331" t="str">
        <f>IF(COUNT(BN188,S225)=2,ROUND(BN188*S225/SUM(S219:S228),#REF!),"")</f>
        <v/>
      </c>
      <c r="BO215" s="331" t="str">
        <f>IF(COUNT(BO188,T225)=2,ROUND(BO188*T225/SUM(T219:T228),#REF!),"")</f>
        <v/>
      </c>
      <c r="BP215" s="331" t="str">
        <f>IF(COUNT(BP188,U225)=2,ROUND(BP188*U225/SUM(U219:U228),#REF!),"")</f>
        <v/>
      </c>
      <c r="BQ215" s="331" t="str">
        <f>IF(COUNT(BQ188,V225)=2,ROUND(BQ188*V225/SUM(V219:V228),#REF!),"")</f>
        <v/>
      </c>
      <c r="BR215" s="331" t="str">
        <f>IF(COUNT(BR188,W225)=2,ROUND(BR188*W225/SUM(W219:W228),#REF!),"")</f>
        <v/>
      </c>
      <c r="BS215" s="569" t="e">
        <f>IF(#REF!="発電事業者","送電電力（MW）","受電電力（MW）")</f>
        <v>#REF!</v>
      </c>
      <c r="BT215" s="569"/>
      <c r="BU215" s="569"/>
      <c r="BV215" s="333" t="s">
        <v>171</v>
      </c>
      <c r="BW215" s="580"/>
      <c r="BX215" s="580"/>
      <c r="BY215" s="331" t="str">
        <f>IF(COUNT(BY188,X225)=2,ROUND(BY188*X225/SUM(X219:X228),#REF!),"")</f>
        <v/>
      </c>
      <c r="BZ215" s="331" t="str">
        <f>IF(COUNT(BZ188,Y225)=2,ROUND(BZ188*Y225/SUM(Y219:Y228),#REF!),"")</f>
        <v/>
      </c>
      <c r="CA215" s="331" t="str">
        <f>IF(COUNT(CA188,Z225)=2,ROUND(CA188*Z225/SUM(Z219:Z228),#REF!),"")</f>
        <v/>
      </c>
      <c r="CB215" s="331" t="str">
        <f>IF(COUNT(CB188,AA225)=2,ROUND(CB188*AA225/SUM(AA219:AA228),#REF!),"")</f>
        <v/>
      </c>
      <c r="CC215" s="331" t="str">
        <f>IF(COUNT(CC188,AB225)=2,ROUND(CC188*AB225/SUM(AB219:AB228),#REF!),"")</f>
        <v/>
      </c>
      <c r="CD215" s="331" t="str">
        <f>IF(COUNT(CD188,AC225)=2,ROUND(CD188*AC225/SUM(AC219:AC228),#REF!),"")</f>
        <v/>
      </c>
      <c r="CE215" s="331" t="str">
        <f>IF(COUNT(CE188,AD225)=2,ROUND(CE188*AD225/SUM(AD219:AD228),#REF!),"")</f>
        <v/>
      </c>
      <c r="CF215" s="331" t="str">
        <f>IF(COUNT(CF188,AE225)=2,ROUND(CF188*AE225/SUM(AE219:AE228),#REF!),"")</f>
        <v/>
      </c>
      <c r="CG215" s="331" t="str">
        <f>IF(COUNT(CG188,AF225)=2,ROUND(CG188*AF225/SUM(AF219:AF228),#REF!),"")</f>
        <v/>
      </c>
      <c r="CH215" s="563" t="s">
        <v>214</v>
      </c>
      <c r="CI215" s="563"/>
      <c r="CJ215" s="563"/>
      <c r="CK215" s="563"/>
      <c r="CL215" s="563"/>
      <c r="CM215" s="563"/>
      <c r="CN215" s="563"/>
      <c r="CO215" s="563"/>
      <c r="CP215" s="563"/>
      <c r="CQ215" s="563"/>
    </row>
    <row r="216" spans="3:97" s="243" customFormat="1" ht="13.5" customHeight="1">
      <c r="C216" s="241" t="e">
        <f>IF(#REF!="発電事業者","送電相手先諸元","購入相手先諸元")</f>
        <v>#REF!</v>
      </c>
      <c r="D216" s="236"/>
      <c r="E216" s="236"/>
      <c r="F216" s="242">
        <v>0</v>
      </c>
      <c r="G216" s="237" t="s">
        <v>255</v>
      </c>
      <c r="H216" s="236"/>
      <c r="I216" s="236"/>
      <c r="J216" s="236"/>
      <c r="K216" s="236"/>
      <c r="AV216" s="257"/>
      <c r="AX216" s="569"/>
      <c r="AY216" s="569"/>
      <c r="AZ216" s="588"/>
      <c r="BA216" s="590"/>
      <c r="BB216" s="590"/>
      <c r="BC216" s="590"/>
      <c r="BD216" s="588"/>
      <c r="BE216" s="583"/>
      <c r="BF216" s="584"/>
      <c r="BG216" s="259"/>
      <c r="BH216" s="259"/>
      <c r="BI216" s="259"/>
      <c r="BJ216" s="259"/>
      <c r="BK216" s="259"/>
      <c r="BL216" s="259"/>
      <c r="BM216" s="259"/>
      <c r="BN216" s="259"/>
      <c r="BO216" s="259"/>
      <c r="BP216" s="259"/>
      <c r="BQ216" s="259"/>
      <c r="BR216" s="259"/>
      <c r="BS216" s="569"/>
      <c r="BT216" s="569"/>
      <c r="BU216" s="569"/>
      <c r="BV216" s="333" t="s">
        <v>172</v>
      </c>
      <c r="BW216" s="581"/>
      <c r="BX216" s="581"/>
      <c r="BY216" s="331" t="str">
        <f>IF(COUNT(BY189,X225)=2,ROUND(BY189*X225/SUM(X219:X228),#REF!),"")</f>
        <v/>
      </c>
      <c r="BZ216" s="331" t="str">
        <f>IF(COUNT(BZ189,Y225)=2,ROUND(BZ189*Y225/SUM(Y219:Y228),#REF!),"")</f>
        <v/>
      </c>
      <c r="CA216" s="331" t="str">
        <f>IF(COUNT(CA189,Z225)=2,ROUND(CA189*Z225/SUM(Z219:Z228),#REF!),"")</f>
        <v/>
      </c>
      <c r="CB216" s="331" t="str">
        <f>IF(COUNT(CB189,AA225)=2,ROUND(CB189*AA225/SUM(AA219:AA228),#REF!),"")</f>
        <v/>
      </c>
      <c r="CC216" s="331" t="str">
        <f>IF(COUNT(CC189,AB225)=2,ROUND(CC189*AB225/SUM(AB219:AB228),#REF!),"")</f>
        <v/>
      </c>
      <c r="CD216" s="331" t="str">
        <f>IF(COUNT(CD189,AC225)=2,ROUND(CD189*AC225/SUM(AC219:AC228),#REF!),"")</f>
        <v/>
      </c>
      <c r="CE216" s="331" t="str">
        <f>IF(COUNT(CE189,AD225)=2,ROUND(CE189*AD225/SUM(AD219:AD228),#REF!),"")</f>
        <v/>
      </c>
      <c r="CF216" s="331" t="str">
        <f>IF(COUNT(CF189,AE225)=2,ROUND(CF189*AE225/SUM(AE219:AE228),#REF!),"")</f>
        <v/>
      </c>
      <c r="CG216" s="331" t="str">
        <f>IF(COUNT(CG189,AF225)=2,ROUND(CG189*AF225/SUM(AF219:AF228),#REF!),"")</f>
        <v/>
      </c>
      <c r="CH216" s="564" t="str">
        <f>IF(CH215="","",CH215)</f>
        <v>太陽光（全量）</v>
      </c>
      <c r="CI216" s="564"/>
      <c r="CJ216" s="564"/>
      <c r="CK216" s="564"/>
      <c r="CL216" s="564"/>
      <c r="CM216" s="564"/>
      <c r="CN216" s="564"/>
      <c r="CO216" s="564"/>
      <c r="CP216" s="564"/>
      <c r="CQ216" s="564"/>
    </row>
    <row r="217" spans="3:97" s="243" customFormat="1" ht="13.5" customHeight="1">
      <c r="C217" s="594" t="s">
        <v>200</v>
      </c>
      <c r="D217" s="594"/>
      <c r="E217" s="594" t="s">
        <v>201</v>
      </c>
      <c r="F217" s="594" t="s">
        <v>202</v>
      </c>
      <c r="G217" s="594"/>
      <c r="H217" s="594"/>
      <c r="I217" s="595" t="s">
        <v>203</v>
      </c>
      <c r="J217" s="597" t="e">
        <f>IF(#REF!="発電事業者","送電先","購入先")</f>
        <v>#REF!</v>
      </c>
      <c r="K217" s="598"/>
      <c r="L217" s="601" t="e">
        <f>DATE(#REF!,1,1)</f>
        <v>#REF!</v>
      </c>
      <c r="M217" s="602"/>
      <c r="N217" s="602"/>
      <c r="O217" s="602"/>
      <c r="P217" s="602"/>
      <c r="Q217" s="602"/>
      <c r="R217" s="602"/>
      <c r="S217" s="602"/>
      <c r="T217" s="602"/>
      <c r="U217" s="602"/>
      <c r="V217" s="602"/>
      <c r="W217" s="603"/>
      <c r="X217" s="592" t="e">
        <f>DATE(#REF!+1,1,1)</f>
        <v>#REF!</v>
      </c>
      <c r="Y217" s="592" t="e">
        <f>DATE(#REF!+2,1,1)</f>
        <v>#REF!</v>
      </c>
      <c r="Z217" s="592" t="e">
        <f>DATE(#REF!+3,1,1)</f>
        <v>#REF!</v>
      </c>
      <c r="AA217" s="592" t="e">
        <f>DATE(#REF!+4,1,1)</f>
        <v>#REF!</v>
      </c>
      <c r="AB217" s="592" t="e">
        <f>DATE(#REF!+5,1,1)</f>
        <v>#REF!</v>
      </c>
      <c r="AC217" s="592" t="e">
        <f>DATE(#REF!+6,1,1)</f>
        <v>#REF!</v>
      </c>
      <c r="AD217" s="592" t="e">
        <f>DATE(#REF!+7,1,1)</f>
        <v>#REF!</v>
      </c>
      <c r="AE217" s="592" t="e">
        <f>DATE(#REF!+8,1,1)</f>
        <v>#REF!</v>
      </c>
      <c r="AF217" s="592" t="e">
        <f>DATE(#REF!+9,1,1)</f>
        <v>#REF!</v>
      </c>
      <c r="AG217" s="594" t="s">
        <v>253</v>
      </c>
      <c r="AH217" s="594"/>
      <c r="AI217" s="594"/>
      <c r="AJ217" s="594"/>
      <c r="AK217" s="594"/>
      <c r="AL217" s="594"/>
      <c r="AM217" s="594"/>
      <c r="AN217" s="594"/>
      <c r="AO217" s="594"/>
      <c r="AP217" s="594"/>
      <c r="AV217" s="275"/>
      <c r="AX217" s="569"/>
      <c r="AY217" s="569"/>
      <c r="AZ217" s="589"/>
      <c r="BA217" s="590"/>
      <c r="BB217" s="590"/>
      <c r="BC217" s="590"/>
      <c r="BD217" s="589"/>
      <c r="BE217" s="585" t="e">
        <f>IF(#REF!="発電事業者","月間送電電力量（GWh）","月間受電電力量（GWh）")</f>
        <v>#REF!</v>
      </c>
      <c r="BF217" s="586"/>
      <c r="BG217" s="331" t="str">
        <f>IF(COUNT(BG190,L225)=2,ROUND(BG190*L225/SUM(L219:L228),#REF!),"")</f>
        <v/>
      </c>
      <c r="BH217" s="331" t="str">
        <f>IF(COUNT(BH190,M225)=2,ROUND(BH190*M225/SUM(M219:M228),#REF!),"")</f>
        <v/>
      </c>
      <c r="BI217" s="331" t="str">
        <f>IF(COUNT(BI190,N225)=2,ROUND(BI190*N225/SUM(N219:N228),#REF!),"")</f>
        <v/>
      </c>
      <c r="BJ217" s="331" t="str">
        <f>IF(COUNT(BJ190,O225)=2,ROUND(BJ190*O225/SUM(O219:O228),#REF!),"")</f>
        <v/>
      </c>
      <c r="BK217" s="331" t="str">
        <f>IF(COUNT(BK190,P225)=2,ROUND(BK190*P225/SUM(P219:P228),#REF!),"")</f>
        <v/>
      </c>
      <c r="BL217" s="331" t="str">
        <f>IF(COUNT(BL190,Q225)=2,ROUND(BL190*Q225/SUM(Q219:Q228),#REF!),"")</f>
        <v/>
      </c>
      <c r="BM217" s="331" t="str">
        <f>IF(COUNT(BM190,R225)=2,ROUND(BM190*R225/SUM(R219:R228),#REF!),"")</f>
        <v/>
      </c>
      <c r="BN217" s="331" t="str">
        <f>IF(COUNT(BN190,S225)=2,ROUND(BN190*S225/SUM(S219:S228),#REF!),"")</f>
        <v/>
      </c>
      <c r="BO217" s="331" t="str">
        <f>IF(COUNT(BO190,T225)=2,ROUND(BO190*T225/SUM(T219:T228),#REF!),"")</f>
        <v/>
      </c>
      <c r="BP217" s="331" t="str">
        <f>IF(COUNT(BP190,U225)=2,ROUND(BP190*U225/SUM(U219:U228),#REF!),"")</f>
        <v/>
      </c>
      <c r="BQ217" s="331" t="str">
        <f>IF(COUNT(BQ190,V225)=2,ROUND(BQ190*V225/SUM(V219:V228),#REF!),"")</f>
        <v/>
      </c>
      <c r="BR217" s="331" t="str">
        <f>IF(COUNT(BR190,W225)=2,ROUND(BR190*W225/SUM(W219:W228),#REF!),"")</f>
        <v/>
      </c>
      <c r="BS217" s="569" t="e">
        <f>IF(#REF!="発電事業者","年間送電電力量（GWh）","年間受電電力量（GWh）")</f>
        <v>#REF!</v>
      </c>
      <c r="BT217" s="569"/>
      <c r="BU217" s="569"/>
      <c r="BV217" s="333" t="s">
        <v>25</v>
      </c>
      <c r="BW217" s="582"/>
      <c r="BX217" s="582"/>
      <c r="BY217" s="331" t="str">
        <f>IF(COUNT(BY190,X225)=2,ROUND(BY190*X225/SUM(X219:X228),#REF!),"")</f>
        <v/>
      </c>
      <c r="BZ217" s="331" t="str">
        <f>IF(COUNT(BZ190,Y225)=2,ROUND(BZ190*Y225/SUM(Y219:Y228),#REF!),"")</f>
        <v/>
      </c>
      <c r="CA217" s="331" t="str">
        <f>IF(COUNT(CA190,Z225)=2,ROUND(CA190*Z225/SUM(Z219:Z228),#REF!),"")</f>
        <v/>
      </c>
      <c r="CB217" s="331" t="str">
        <f>IF(COUNT(CB190,AA225)=2,ROUND(CB190*AA225/SUM(AA219:AA228),#REF!),"")</f>
        <v/>
      </c>
      <c r="CC217" s="331" t="str">
        <f>IF(COUNT(CC190,AB225)=2,ROUND(CC190*AB225/SUM(AB219:AB228),#REF!),"")</f>
        <v/>
      </c>
      <c r="CD217" s="331" t="str">
        <f>IF(COUNT(CD190,AC225)=2,ROUND(CD190*AC225/SUM(AC219:AC228),#REF!),"")</f>
        <v/>
      </c>
      <c r="CE217" s="331" t="str">
        <f>IF(COUNT(CE190,AD225)=2,ROUND(CE190*AD225/SUM(AD219:AD228),#REF!),"")</f>
        <v/>
      </c>
      <c r="CF217" s="331" t="str">
        <f>IF(COUNT(CF190,AE225)=2,ROUND(CF190*AE225/SUM(AE219:AE228),#REF!),"")</f>
        <v/>
      </c>
      <c r="CG217" s="331" t="str">
        <f>IF(COUNT(CG190,AF225)=2,ROUND(CG190*AF225/SUM(AF219:AF228),#REF!),"")</f>
        <v/>
      </c>
      <c r="CH217" s="565" t="str">
        <f>IF(COUNTA(AG225)=0,"",AG225)</f>
        <v/>
      </c>
      <c r="CI217" s="565"/>
      <c r="CJ217" s="565"/>
      <c r="CK217" s="565"/>
      <c r="CL217" s="565"/>
      <c r="CM217" s="565"/>
      <c r="CN217" s="565"/>
      <c r="CO217" s="565"/>
      <c r="CP217" s="565"/>
      <c r="CQ217" s="565"/>
    </row>
    <row r="218" spans="3:97" s="243" customFormat="1" ht="13.5" customHeight="1">
      <c r="C218" s="594"/>
      <c r="D218" s="594"/>
      <c r="E218" s="594"/>
      <c r="F218" s="594"/>
      <c r="G218" s="594"/>
      <c r="H218" s="594"/>
      <c r="I218" s="596"/>
      <c r="J218" s="599"/>
      <c r="K218" s="600"/>
      <c r="L218" s="320" t="s">
        <v>194</v>
      </c>
      <c r="M218" s="320" t="s">
        <v>195</v>
      </c>
      <c r="N218" s="320" t="s">
        <v>161</v>
      </c>
      <c r="O218" s="320" t="s">
        <v>162</v>
      </c>
      <c r="P218" s="320" t="s">
        <v>163</v>
      </c>
      <c r="Q218" s="320" t="s">
        <v>164</v>
      </c>
      <c r="R218" s="320" t="s">
        <v>165</v>
      </c>
      <c r="S218" s="320" t="s">
        <v>166</v>
      </c>
      <c r="T218" s="320" t="s">
        <v>167</v>
      </c>
      <c r="U218" s="320" t="s">
        <v>168</v>
      </c>
      <c r="V218" s="320" t="s">
        <v>169</v>
      </c>
      <c r="W218" s="320" t="s">
        <v>170</v>
      </c>
      <c r="X218" s="593">
        <v>43101</v>
      </c>
      <c r="Y218" s="593">
        <v>43466</v>
      </c>
      <c r="Z218" s="593">
        <v>43831</v>
      </c>
      <c r="AA218" s="593">
        <v>44197</v>
      </c>
      <c r="AB218" s="593">
        <v>44562</v>
      </c>
      <c r="AC218" s="593">
        <v>44927</v>
      </c>
      <c r="AD218" s="593">
        <v>45292</v>
      </c>
      <c r="AE218" s="593">
        <v>45658</v>
      </c>
      <c r="AF218" s="593">
        <v>46023</v>
      </c>
      <c r="AG218" s="594"/>
      <c r="AH218" s="594"/>
      <c r="AI218" s="594"/>
      <c r="AJ218" s="594"/>
      <c r="AK218" s="594"/>
      <c r="AL218" s="594"/>
      <c r="AM218" s="594"/>
      <c r="AN218" s="594"/>
      <c r="AO218" s="594"/>
      <c r="AP218" s="594"/>
      <c r="AV218" s="275"/>
      <c r="AX218" s="569" t="str">
        <f>IF(C226="","",C226)</f>
        <v/>
      </c>
      <c r="AY218" s="569"/>
      <c r="AZ218" s="587" t="str">
        <f>IF(E226="","",E226)</f>
        <v/>
      </c>
      <c r="BA218" s="590" t="str">
        <f ca="1">IF(F226="","",F226)</f>
        <v/>
      </c>
      <c r="BB218" s="590"/>
      <c r="BC218" s="590"/>
      <c r="BD218" s="587" t="str">
        <f>IF(I226="","",I226)</f>
        <v/>
      </c>
      <c r="BE218" s="578" t="e">
        <f>IF(#REF!="発電事業者","送電電力（MW）","受電電力（MW）")</f>
        <v>#REF!</v>
      </c>
      <c r="BF218" s="579"/>
      <c r="BG218" s="331" t="str">
        <f>IF(COUNT(BG188,L226)=2,ROUND(BG188*L226/SUM(L219:L228),#REF!),"")</f>
        <v/>
      </c>
      <c r="BH218" s="331" t="str">
        <f>IF(COUNT(BH188,M226)=2,ROUND(BH188*M226/SUM(M219:M228),#REF!),"")</f>
        <v/>
      </c>
      <c r="BI218" s="331" t="str">
        <f>IF(COUNT(BI188,N226)=2,ROUND(BI188*N226/SUM(N219:N228),#REF!),"")</f>
        <v/>
      </c>
      <c r="BJ218" s="331" t="str">
        <f>IF(COUNT(BJ188,O226)=2,ROUND(BJ188*O226/SUM(O219:O228),#REF!),"")</f>
        <v/>
      </c>
      <c r="BK218" s="331" t="str">
        <f>IF(COUNT(BK188,P226)=2,ROUND(BK188*P226/SUM(P219:P228),#REF!),"")</f>
        <v/>
      </c>
      <c r="BL218" s="331" t="str">
        <f>IF(COUNT(BL188,Q226)=2,ROUND(BL188*Q226/SUM(Q219:Q228),#REF!),"")</f>
        <v/>
      </c>
      <c r="BM218" s="331" t="str">
        <f>IF(COUNT(BM188,R226)=2,ROUND(BM188*R226/SUM(R219:R228),#REF!),"")</f>
        <v/>
      </c>
      <c r="BN218" s="331" t="str">
        <f>IF(COUNT(BN188,S226)=2,ROUND(BN188*S226/SUM(S219:S228),#REF!),"")</f>
        <v/>
      </c>
      <c r="BO218" s="331" t="str">
        <f>IF(COUNT(BO188,T226)=2,ROUND(BO188*T226/SUM(T219:T228),#REF!),"")</f>
        <v/>
      </c>
      <c r="BP218" s="331" t="str">
        <f>IF(COUNT(BP188,U226)=2,ROUND(BP188*U226/SUM(U219:U228),#REF!),"")</f>
        <v/>
      </c>
      <c r="BQ218" s="331" t="str">
        <f>IF(COUNT(BQ188,V226)=2,ROUND(BQ188*V226/SUM(V219:V228),#REF!),"")</f>
        <v/>
      </c>
      <c r="BR218" s="331" t="str">
        <f>IF(COUNT(BR188,W226)=2,ROUND(BR188*W226/SUM(W219:W228),#REF!),"")</f>
        <v/>
      </c>
      <c r="BS218" s="569" t="e">
        <f>IF(#REF!="発電事業者","送電電力（MW）","受電電力（MW）")</f>
        <v>#REF!</v>
      </c>
      <c r="BT218" s="569"/>
      <c r="BU218" s="569"/>
      <c r="BV218" s="333" t="s">
        <v>171</v>
      </c>
      <c r="BW218" s="580"/>
      <c r="BX218" s="580"/>
      <c r="BY218" s="331" t="str">
        <f>IF(COUNT(BY188,X226)=2,ROUND(BY188*X226/SUM(X219:X228),#REF!),"")</f>
        <v/>
      </c>
      <c r="BZ218" s="331" t="str">
        <f>IF(COUNT(BZ188,Y226)=2,ROUND(BZ188*Y226/SUM(Y219:Y228),#REF!),"")</f>
        <v/>
      </c>
      <c r="CA218" s="331" t="str">
        <f>IF(COUNT(CA188,Z226)=2,ROUND(CA188*Z226/SUM(Z219:Z228),#REF!),"")</f>
        <v/>
      </c>
      <c r="CB218" s="331" t="str">
        <f>IF(COUNT(CB188,AA226)=2,ROUND(CB188*AA226/SUM(AA219:AA228),#REF!),"")</f>
        <v/>
      </c>
      <c r="CC218" s="331" t="str">
        <f>IF(COUNT(CC188,AB226)=2,ROUND(CC188*AB226/SUM(AB219:AB228),#REF!),"")</f>
        <v/>
      </c>
      <c r="CD218" s="331" t="str">
        <f>IF(COUNT(CD188,AC226)=2,ROUND(CD188*AC226/SUM(AC219:AC228),#REF!),"")</f>
        <v/>
      </c>
      <c r="CE218" s="331" t="str">
        <f>IF(COUNT(CE188,AD226)=2,ROUND(CE188*AD226/SUM(AD219:AD228),#REF!),"")</f>
        <v/>
      </c>
      <c r="CF218" s="331" t="str">
        <f>IF(COUNT(CF188,AE226)=2,ROUND(CF188*AE226/SUM(AE219:AE228),#REF!),"")</f>
        <v/>
      </c>
      <c r="CG218" s="331" t="str">
        <f>IF(COUNT(CG188,AF226)=2,ROUND(CG188*AF226/SUM(AF219:AF228),#REF!),"")</f>
        <v/>
      </c>
      <c r="CH218" s="563" t="s">
        <v>214</v>
      </c>
      <c r="CI218" s="563"/>
      <c r="CJ218" s="563"/>
      <c r="CK218" s="563"/>
      <c r="CL218" s="563"/>
      <c r="CM218" s="563"/>
      <c r="CN218" s="563"/>
      <c r="CO218" s="563"/>
      <c r="CP218" s="563"/>
      <c r="CQ218" s="563"/>
    </row>
    <row r="219" spans="3:97" s="243" customFormat="1" ht="13.5" customHeight="1">
      <c r="C219" s="568"/>
      <c r="D219" s="568"/>
      <c r="E219" s="332"/>
      <c r="F219" s="569" t="str">
        <f ca="1">IF(E219="","",VLOOKUP(E219,INDIRECT(AR219),2,FALSE))</f>
        <v/>
      </c>
      <c r="G219" s="569"/>
      <c r="H219" s="569"/>
      <c r="I219" s="333" t="str">
        <f>IF(E219="","",E183)</f>
        <v/>
      </c>
      <c r="J219" s="569" t="e">
        <f>J217&amp;"１"</f>
        <v>#REF!</v>
      </c>
      <c r="K219" s="569"/>
      <c r="L219" s="277">
        <f t="shared" ref="L219:W219" si="47">IF($F216=0,IF(100-SUM(L220:L228)=0,"",100-SUM(L220:L228)),IF(H193-SUM(L220:L228)=0,"",H193-SUM(L220:L228)))</f>
        <v>100</v>
      </c>
      <c r="M219" s="277">
        <f t="shared" si="47"/>
        <v>100</v>
      </c>
      <c r="N219" s="277">
        <f t="shared" si="47"/>
        <v>100</v>
      </c>
      <c r="O219" s="277">
        <f t="shared" si="47"/>
        <v>100</v>
      </c>
      <c r="P219" s="277">
        <f t="shared" si="47"/>
        <v>100</v>
      </c>
      <c r="Q219" s="277">
        <f t="shared" si="47"/>
        <v>100</v>
      </c>
      <c r="R219" s="277">
        <f t="shared" si="47"/>
        <v>100</v>
      </c>
      <c r="S219" s="277">
        <f t="shared" si="47"/>
        <v>100</v>
      </c>
      <c r="T219" s="277">
        <f t="shared" si="47"/>
        <v>100</v>
      </c>
      <c r="U219" s="277">
        <f t="shared" si="47"/>
        <v>100</v>
      </c>
      <c r="V219" s="277">
        <f t="shared" si="47"/>
        <v>100</v>
      </c>
      <c r="W219" s="277">
        <f t="shared" si="47"/>
        <v>100</v>
      </c>
      <c r="X219" s="277">
        <f>IF($F216=0,IF(100-SUM(X220:X228)=0,"",100-SUM(X220:X228)),IF(H195-SUM(X220:X228)=0,"",H195-SUM(X220:X228)))</f>
        <v>100</v>
      </c>
      <c r="Y219" s="277">
        <f>IF($F216=0,IF(100-SUM(Y220:Y228)=0,"",100-SUM(Y220:Y228)),IF(H197-SUM(Y220:Y228)=0,"",H197-SUM(Y220:Y228)))</f>
        <v>100</v>
      </c>
      <c r="Z219" s="277">
        <f>IF($F216=0,IF(100-SUM(Z220:Z228)=0,"",100-SUM(Z220:Z228)),IF(H199-SUM(Z220:Z228)=0,"",H199-SUM(Z220:Z228)))</f>
        <v>100</v>
      </c>
      <c r="AA219" s="277">
        <f>IF($F216=0,IF(100-SUM(AA220:AA228)=0,"",100-SUM(AA220:AA228)),IF(H201-SUM(AA220:AA228)=0,"",H201-SUM(AA220:AA228)))</f>
        <v>100</v>
      </c>
      <c r="AB219" s="277">
        <f>IF($F216=0,IF(100-SUM(AB220:AB228)=0,"",100-SUM(AB220:AB228)),IF(H203-SUM(AB220:AB228)=0,"",H203-SUM(AB220:AB228)))</f>
        <v>100</v>
      </c>
      <c r="AC219" s="277">
        <f>IF($F216=0,IF(100-SUM(AC220:AC228)=0,"",100-SUM(AC220:AC228)),IF(H205-SUM(AC220:AC228)=0,"",H205-SUM(AC220:AC228)))</f>
        <v>100</v>
      </c>
      <c r="AD219" s="277">
        <f>IF($F216=0,IF(100-SUM(AD220:AD228)=0,"",100-SUM(AD220:AD228)),IF(H207-SUM(AD220:AD228)=0,"",H207-SUM(AD220:AD228)))</f>
        <v>100</v>
      </c>
      <c r="AE219" s="277">
        <f>IF($F216=0,IF(100-SUM(AE220:AE228)=0,"",100-SUM(AE220:AE228)),IF(H209-SUM(AE220:AE228)=0,"",H209-SUM(AE220:AE228)))</f>
        <v>100</v>
      </c>
      <c r="AF219" s="277">
        <f>IF($F216=0,IF(100-SUM(AF220:AF228)=0,"",100-SUM(AF220:AF228)),IF(H211-SUM(AF220:AF228)=0,"",H211-SUM(AF220:AF228)))</f>
        <v>100</v>
      </c>
      <c r="AG219" s="570"/>
      <c r="AH219" s="570"/>
      <c r="AI219" s="570"/>
      <c r="AJ219" s="570"/>
      <c r="AK219" s="570"/>
      <c r="AL219" s="570"/>
      <c r="AM219" s="570"/>
      <c r="AN219" s="570"/>
      <c r="AO219" s="570"/>
      <c r="AP219" s="570"/>
      <c r="AR219" s="591" t="b">
        <f t="shared" ref="AR219:AR228" si="48">IF(C219="発電事業者","事業者リスト一覧!D3:E1002", IF(C219="小売電気事業者","事業者リスト一覧!J3:K1002", IF(C219="一般送配電事業者","事業者リスト一覧!G3:H13", IF(C219="送電事業者","事業者リスト一覧!G16:H21", IF(C219="特定送配電事業者","事業者リスト一覧!G24:H44", IF(C219="登録特定送配電事業者","事業者リスト一覧!G47:H87", IF(C219="その他事業者","事業者リスト一覧!G90:H100")))))))</f>
        <v>0</v>
      </c>
      <c r="AS219" s="591"/>
      <c r="AT219" s="591"/>
      <c r="AU219" s="281" t="s">
        <v>160</v>
      </c>
      <c r="AV219" s="275"/>
      <c r="AX219" s="569"/>
      <c r="AY219" s="569"/>
      <c r="AZ219" s="588"/>
      <c r="BA219" s="590"/>
      <c r="BB219" s="590"/>
      <c r="BC219" s="590"/>
      <c r="BD219" s="588"/>
      <c r="BE219" s="583"/>
      <c r="BF219" s="584"/>
      <c r="BG219" s="259"/>
      <c r="BH219" s="259"/>
      <c r="BI219" s="259"/>
      <c r="BJ219" s="259"/>
      <c r="BK219" s="259"/>
      <c r="BL219" s="259"/>
      <c r="BM219" s="259"/>
      <c r="BN219" s="259"/>
      <c r="BO219" s="259"/>
      <c r="BP219" s="259"/>
      <c r="BQ219" s="259"/>
      <c r="BR219" s="259"/>
      <c r="BS219" s="569"/>
      <c r="BT219" s="569"/>
      <c r="BU219" s="569"/>
      <c r="BV219" s="333" t="s">
        <v>172</v>
      </c>
      <c r="BW219" s="581"/>
      <c r="BX219" s="581"/>
      <c r="BY219" s="331" t="str">
        <f>IF(COUNT(BY189,X226)=2,ROUND(BY189*X226/SUM(X219:X228),#REF!),"")</f>
        <v/>
      </c>
      <c r="BZ219" s="331" t="str">
        <f>IF(COUNT(BZ189,Y226)=2,ROUND(BZ189*Y226/SUM(Y219:Y228),#REF!),"")</f>
        <v/>
      </c>
      <c r="CA219" s="331" t="str">
        <f>IF(COUNT(CA189,Z226)=2,ROUND(CA189*Z226/SUM(Z219:Z228),#REF!),"")</f>
        <v/>
      </c>
      <c r="CB219" s="331" t="str">
        <f>IF(COUNT(CB189,AA226)=2,ROUND(CB189*AA226/SUM(AA219:AA228),#REF!),"")</f>
        <v/>
      </c>
      <c r="CC219" s="331" t="str">
        <f>IF(COUNT(CC189,AB226)=2,ROUND(CC189*AB226/SUM(AB219:AB228),#REF!),"")</f>
        <v/>
      </c>
      <c r="CD219" s="331" t="str">
        <f>IF(COUNT(CD189,AC226)=2,ROUND(CD189*AC226/SUM(AC219:AC228),#REF!),"")</f>
        <v/>
      </c>
      <c r="CE219" s="331" t="str">
        <f>IF(COUNT(CE189,AD226)=2,ROUND(CE189*AD226/SUM(AD219:AD228),#REF!),"")</f>
        <v/>
      </c>
      <c r="CF219" s="331" t="str">
        <f>IF(COUNT(CF189,AE226)=2,ROUND(CF189*AE226/SUM(AE219:AE228),#REF!),"")</f>
        <v/>
      </c>
      <c r="CG219" s="331" t="str">
        <f>IF(COUNT(CG189,AF226)=2,ROUND(CG189*AF226/SUM(AF219:AF228),#REF!),"")</f>
        <v/>
      </c>
      <c r="CH219" s="564" t="str">
        <f>IF(CH218="","",CH218)</f>
        <v>太陽光（全量）</v>
      </c>
      <c r="CI219" s="564"/>
      <c r="CJ219" s="564"/>
      <c r="CK219" s="564"/>
      <c r="CL219" s="564"/>
      <c r="CM219" s="564"/>
      <c r="CN219" s="564"/>
      <c r="CO219" s="564"/>
      <c r="CP219" s="564"/>
      <c r="CQ219" s="564"/>
    </row>
    <row r="220" spans="3:97" s="243" customFormat="1" ht="13.5" customHeight="1">
      <c r="C220" s="568"/>
      <c r="D220" s="568"/>
      <c r="E220" s="332"/>
      <c r="F220" s="569" t="str">
        <f t="shared" ref="F220:F227" ca="1" si="49">IF(E220="","",VLOOKUP(E220,INDIRECT(AR220),2,FALSE))</f>
        <v/>
      </c>
      <c r="G220" s="569"/>
      <c r="H220" s="569"/>
      <c r="I220" s="333" t="str">
        <f>IF(E220="","",E183)</f>
        <v/>
      </c>
      <c r="J220" s="569" t="e">
        <f>J217&amp;"２"</f>
        <v>#REF!</v>
      </c>
      <c r="K220" s="569"/>
      <c r="L220" s="256"/>
      <c r="M220" s="256"/>
      <c r="N220" s="256"/>
      <c r="O220" s="256"/>
      <c r="P220" s="256"/>
      <c r="Q220" s="256"/>
      <c r="R220" s="256"/>
      <c r="S220" s="256"/>
      <c r="T220" s="256"/>
      <c r="U220" s="256"/>
      <c r="V220" s="256"/>
      <c r="W220" s="256"/>
      <c r="X220" s="256"/>
      <c r="Y220" s="256"/>
      <c r="Z220" s="256"/>
      <c r="AA220" s="256"/>
      <c r="AB220" s="256"/>
      <c r="AC220" s="256"/>
      <c r="AD220" s="256"/>
      <c r="AE220" s="256"/>
      <c r="AF220" s="256"/>
      <c r="AG220" s="570"/>
      <c r="AH220" s="570"/>
      <c r="AI220" s="570"/>
      <c r="AJ220" s="570"/>
      <c r="AK220" s="570"/>
      <c r="AL220" s="570"/>
      <c r="AM220" s="570"/>
      <c r="AN220" s="570"/>
      <c r="AO220" s="570"/>
      <c r="AP220" s="570"/>
      <c r="AR220" s="571" t="b">
        <f t="shared" si="48"/>
        <v>0</v>
      </c>
      <c r="AS220" s="571"/>
      <c r="AT220" s="571"/>
      <c r="AU220" s="282" t="s">
        <v>160</v>
      </c>
      <c r="AV220" s="275"/>
      <c r="AX220" s="569"/>
      <c r="AY220" s="569"/>
      <c r="AZ220" s="589"/>
      <c r="BA220" s="590"/>
      <c r="BB220" s="590"/>
      <c r="BC220" s="590"/>
      <c r="BD220" s="589"/>
      <c r="BE220" s="585" t="e">
        <f>IF(#REF!="発電事業者","月間送電電力量（GWh）","月間受電電力量（GWh）")</f>
        <v>#REF!</v>
      </c>
      <c r="BF220" s="586"/>
      <c r="BG220" s="331" t="str">
        <f>IF(COUNT(BG190,L226)=2,ROUND(BG190*L226/SUM(L219:L228),#REF!),"")</f>
        <v/>
      </c>
      <c r="BH220" s="331" t="str">
        <f>IF(COUNT(BH190,M226)=2,ROUND(BH190*M226/SUM(M219:M228),#REF!),"")</f>
        <v/>
      </c>
      <c r="BI220" s="331" t="str">
        <f>IF(COUNT(BI190,N226)=2,ROUND(BI190*N226/SUM(N219:N228),#REF!),"")</f>
        <v/>
      </c>
      <c r="BJ220" s="331" t="str">
        <f>IF(COUNT(BJ190,O226)=2,ROUND(BJ190*O226/SUM(O219:O228),#REF!),"")</f>
        <v/>
      </c>
      <c r="BK220" s="331" t="str">
        <f>IF(COUNT(BK190,P226)=2,ROUND(BK190*P226/SUM(P219:P228),#REF!),"")</f>
        <v/>
      </c>
      <c r="BL220" s="331" t="str">
        <f>IF(COUNT(BL190,Q226)=2,ROUND(BL190*Q226/SUM(Q219:Q228),#REF!),"")</f>
        <v/>
      </c>
      <c r="BM220" s="331" t="str">
        <f>IF(COUNT(BM190,R226)=2,ROUND(BM190*R226/SUM(R219:R228),#REF!),"")</f>
        <v/>
      </c>
      <c r="BN220" s="331" t="str">
        <f>IF(COUNT(BN190,S226)=2,ROUND(BN190*S226/SUM(S219:S228),#REF!),"")</f>
        <v/>
      </c>
      <c r="BO220" s="331" t="str">
        <f>IF(COUNT(BO190,T226)=2,ROUND(BO190*T226/SUM(T219:T228),#REF!),"")</f>
        <v/>
      </c>
      <c r="BP220" s="331" t="str">
        <f>IF(COUNT(BP190,U226)=2,ROUND(BP190*U226/SUM(U219:U228),#REF!),"")</f>
        <v/>
      </c>
      <c r="BQ220" s="331" t="str">
        <f>IF(COUNT(BQ190,V226)=2,ROUND(BQ190*V226/SUM(V219:V228),#REF!),"")</f>
        <v/>
      </c>
      <c r="BR220" s="331" t="str">
        <f>IF(COUNT(BR190,W226)=2,ROUND(BR190*W226/SUM(W219:W228),#REF!),"")</f>
        <v/>
      </c>
      <c r="BS220" s="569" t="e">
        <f>IF(#REF!="発電事業者","年間送電電力量（GWh）","年間受電電力量（GWh）")</f>
        <v>#REF!</v>
      </c>
      <c r="BT220" s="569"/>
      <c r="BU220" s="569"/>
      <c r="BV220" s="333" t="s">
        <v>25</v>
      </c>
      <c r="BW220" s="582"/>
      <c r="BX220" s="582"/>
      <c r="BY220" s="331" t="str">
        <f>IF(COUNT(BY190,X226)=2,ROUND(BY190*X226/SUM(X219:X228),#REF!),"")</f>
        <v/>
      </c>
      <c r="BZ220" s="331" t="str">
        <f>IF(COUNT(BZ190,Y226)=2,ROUND(BZ190*Y226/SUM(Y219:Y228),#REF!),"")</f>
        <v/>
      </c>
      <c r="CA220" s="331" t="str">
        <f>IF(COUNT(CA190,Z226)=2,ROUND(CA190*Z226/SUM(Z219:Z228),#REF!),"")</f>
        <v/>
      </c>
      <c r="CB220" s="331" t="str">
        <f>IF(COUNT(CB190,AA226)=2,ROUND(CB190*AA226/SUM(AA219:AA228),#REF!),"")</f>
        <v/>
      </c>
      <c r="CC220" s="331" t="str">
        <f>IF(COUNT(CC190,AB226)=2,ROUND(CC190*AB226/SUM(AB219:AB228),#REF!),"")</f>
        <v/>
      </c>
      <c r="CD220" s="331" t="str">
        <f>IF(COUNT(CD190,AC226)=2,ROUND(CD190*AC226/SUM(AC219:AC228),#REF!),"")</f>
        <v/>
      </c>
      <c r="CE220" s="331" t="str">
        <f>IF(COUNT(CE190,AD226)=2,ROUND(CE190*AD226/SUM(AD219:AD228),#REF!),"")</f>
        <v/>
      </c>
      <c r="CF220" s="331" t="str">
        <f>IF(COUNT(CF190,AE226)=2,ROUND(CF190*AE226/SUM(AE219:AE228),#REF!),"")</f>
        <v/>
      </c>
      <c r="CG220" s="331" t="str">
        <f>IF(COUNT(CG190,AF226)=2,ROUND(CG190*AF226/SUM(AF219:AF228),#REF!),"")</f>
        <v/>
      </c>
      <c r="CH220" s="565" t="str">
        <f>IF(COUNTA(AG226)=0,"",AG226)</f>
        <v/>
      </c>
      <c r="CI220" s="565"/>
      <c r="CJ220" s="565"/>
      <c r="CK220" s="565"/>
      <c r="CL220" s="565"/>
      <c r="CM220" s="565"/>
      <c r="CN220" s="565"/>
      <c r="CO220" s="565"/>
      <c r="CP220" s="565"/>
      <c r="CQ220" s="565"/>
    </row>
    <row r="221" spans="3:97" s="243" customFormat="1" ht="13.5" customHeight="1">
      <c r="C221" s="568"/>
      <c r="D221" s="568"/>
      <c r="E221" s="332"/>
      <c r="F221" s="569" t="str">
        <f t="shared" ca="1" si="49"/>
        <v/>
      </c>
      <c r="G221" s="569"/>
      <c r="H221" s="569"/>
      <c r="I221" s="333" t="str">
        <f>IF(E221="","",E183)</f>
        <v/>
      </c>
      <c r="J221" s="569" t="e">
        <f>J217&amp;"３"</f>
        <v>#REF!</v>
      </c>
      <c r="K221" s="569"/>
      <c r="L221" s="256"/>
      <c r="M221" s="256"/>
      <c r="N221" s="256"/>
      <c r="O221" s="256"/>
      <c r="P221" s="256"/>
      <c r="Q221" s="256"/>
      <c r="R221" s="256"/>
      <c r="S221" s="256"/>
      <c r="T221" s="256"/>
      <c r="U221" s="256"/>
      <c r="V221" s="256"/>
      <c r="W221" s="256"/>
      <c r="X221" s="256"/>
      <c r="Y221" s="256"/>
      <c r="Z221" s="256"/>
      <c r="AA221" s="256"/>
      <c r="AB221" s="256"/>
      <c r="AC221" s="256"/>
      <c r="AD221" s="256"/>
      <c r="AE221" s="256"/>
      <c r="AF221" s="256"/>
      <c r="AG221" s="570"/>
      <c r="AH221" s="570"/>
      <c r="AI221" s="570"/>
      <c r="AJ221" s="570"/>
      <c r="AK221" s="570"/>
      <c r="AL221" s="570"/>
      <c r="AM221" s="570"/>
      <c r="AN221" s="570"/>
      <c r="AO221" s="570"/>
      <c r="AP221" s="570"/>
      <c r="AR221" s="571" t="b">
        <f t="shared" si="48"/>
        <v>0</v>
      </c>
      <c r="AS221" s="571"/>
      <c r="AT221" s="571"/>
      <c r="AU221" s="282" t="s">
        <v>160</v>
      </c>
      <c r="AV221" s="275"/>
      <c r="AX221" s="569" t="str">
        <f>IF(C227="","",C227)</f>
        <v/>
      </c>
      <c r="AY221" s="569"/>
      <c r="AZ221" s="587" t="str">
        <f>IF(E227="","",E227)</f>
        <v/>
      </c>
      <c r="BA221" s="590" t="str">
        <f ca="1">IF(F227="","",F227)</f>
        <v/>
      </c>
      <c r="BB221" s="590"/>
      <c r="BC221" s="590"/>
      <c r="BD221" s="587" t="str">
        <f>IF(I227="","",I227)</f>
        <v/>
      </c>
      <c r="BE221" s="578" t="e">
        <f>IF(#REF!="発電事業者","送電電力（MW）","受電電力（MW）")</f>
        <v>#REF!</v>
      </c>
      <c r="BF221" s="579"/>
      <c r="BG221" s="331" t="str">
        <f>IF(COUNT(BG188,L227)=2,ROUND(BG188*L227/SUM(L219:L228),#REF!),"")</f>
        <v/>
      </c>
      <c r="BH221" s="331" t="str">
        <f>IF(COUNT(BH188,M227)=2,ROUND(BH188*M227/SUM(M219:M228),#REF!),"")</f>
        <v/>
      </c>
      <c r="BI221" s="331" t="str">
        <f>IF(COUNT(BI188,N227)=2,ROUND(BI188*N227/SUM(N219:N228),#REF!),"")</f>
        <v/>
      </c>
      <c r="BJ221" s="331" t="str">
        <f>IF(COUNT(BJ188,O227)=2,ROUND(BJ188*O227/SUM(O219:O228),#REF!),"")</f>
        <v/>
      </c>
      <c r="BK221" s="331" t="str">
        <f>IF(COUNT(BK188,P227)=2,ROUND(BK188*P227/SUM(P219:P228),#REF!),"")</f>
        <v/>
      </c>
      <c r="BL221" s="331" t="str">
        <f>IF(COUNT(BL188,Q227)=2,ROUND(BL188*Q227/SUM(Q219:Q228),#REF!),"")</f>
        <v/>
      </c>
      <c r="BM221" s="331" t="str">
        <f>IF(COUNT(BM188,R227)=2,ROUND(BM188*R227/SUM(R219:R228),#REF!),"")</f>
        <v/>
      </c>
      <c r="BN221" s="331" t="str">
        <f>IF(COUNT(BN188,S227)=2,ROUND(BN188*S227/SUM(S219:S228),#REF!),"")</f>
        <v/>
      </c>
      <c r="BO221" s="331" t="str">
        <f>IF(COUNT(BO188,T227)=2,ROUND(BO188*T227/SUM(T219:T228),#REF!),"")</f>
        <v/>
      </c>
      <c r="BP221" s="331" t="str">
        <f>IF(COUNT(BP188,U227)=2,ROUND(BP188*U227/SUM(U219:U228),#REF!),"")</f>
        <v/>
      </c>
      <c r="BQ221" s="331" t="str">
        <f>IF(COUNT(BQ188,V227)=2,ROUND(BQ188*V227/SUM(V219:V228),#REF!),"")</f>
        <v/>
      </c>
      <c r="BR221" s="331" t="str">
        <f>IF(COUNT(BR188,W227)=2,ROUND(BR188*W227/SUM(W219:W228),#REF!),"")</f>
        <v/>
      </c>
      <c r="BS221" s="569" t="e">
        <f>IF(#REF!="発電事業者","送電電力（MW）","受電電力（MW）")</f>
        <v>#REF!</v>
      </c>
      <c r="BT221" s="569"/>
      <c r="BU221" s="569"/>
      <c r="BV221" s="333" t="s">
        <v>171</v>
      </c>
      <c r="BW221" s="580"/>
      <c r="BX221" s="580"/>
      <c r="BY221" s="331" t="str">
        <f>IF(COUNT(BY188,X227)=2,ROUND(BY188*X227/SUM(X219:X228),#REF!),"")</f>
        <v/>
      </c>
      <c r="BZ221" s="331" t="str">
        <f>IF(COUNT(BZ188,Y227)=2,ROUND(BZ188*Y227/SUM(Y219:Y228),#REF!),"")</f>
        <v/>
      </c>
      <c r="CA221" s="331" t="str">
        <f>IF(COUNT(CA188,Z227)=2,ROUND(CA188*Z227/SUM(Z219:Z228),#REF!),"")</f>
        <v/>
      </c>
      <c r="CB221" s="331" t="str">
        <f>IF(COUNT(CB188,AA227)=2,ROUND(CB188*AA227/SUM(AA219:AA228),#REF!),"")</f>
        <v/>
      </c>
      <c r="CC221" s="331" t="str">
        <f>IF(COUNT(CC188,AB227)=2,ROUND(CC188*AB227/SUM(AB219:AB228),#REF!),"")</f>
        <v/>
      </c>
      <c r="CD221" s="331" t="str">
        <f>IF(COUNT(CD188,AC227)=2,ROUND(CD188*AC227/SUM(AC219:AC228),#REF!),"")</f>
        <v/>
      </c>
      <c r="CE221" s="331" t="str">
        <f>IF(COUNT(CE188,AD227)=2,ROUND(CE188*AD227/SUM(AD219:AD228),#REF!),"")</f>
        <v/>
      </c>
      <c r="CF221" s="331" t="str">
        <f>IF(COUNT(CF188,AE227)=2,ROUND(CF188*AE227/SUM(AE219:AE228),#REF!),"")</f>
        <v/>
      </c>
      <c r="CG221" s="331" t="str">
        <f>IF(COUNT(CG188,AF227)=2,ROUND(CG188*AF227/SUM(AF219:AF228),#REF!),"")</f>
        <v/>
      </c>
      <c r="CH221" s="563" t="s">
        <v>214</v>
      </c>
      <c r="CI221" s="563"/>
      <c r="CJ221" s="563"/>
      <c r="CK221" s="563"/>
      <c r="CL221" s="563"/>
      <c r="CM221" s="563"/>
      <c r="CN221" s="563"/>
      <c r="CO221" s="563"/>
      <c r="CP221" s="563"/>
      <c r="CQ221" s="563"/>
    </row>
    <row r="222" spans="3:97" s="243" customFormat="1" ht="13.5" customHeight="1">
      <c r="C222" s="568"/>
      <c r="D222" s="568"/>
      <c r="E222" s="332"/>
      <c r="F222" s="569" t="str">
        <f t="shared" ca="1" si="49"/>
        <v/>
      </c>
      <c r="G222" s="569"/>
      <c r="H222" s="569"/>
      <c r="I222" s="333" t="str">
        <f>IF(E222="","",E183)</f>
        <v/>
      </c>
      <c r="J222" s="569" t="e">
        <f>J217&amp;"４"</f>
        <v>#REF!</v>
      </c>
      <c r="K222" s="569"/>
      <c r="L222" s="256"/>
      <c r="M222" s="256"/>
      <c r="N222" s="256"/>
      <c r="O222" s="256"/>
      <c r="P222" s="256"/>
      <c r="Q222" s="256"/>
      <c r="R222" s="256"/>
      <c r="S222" s="256"/>
      <c r="T222" s="256"/>
      <c r="U222" s="256"/>
      <c r="V222" s="256"/>
      <c r="W222" s="256"/>
      <c r="X222" s="256"/>
      <c r="Y222" s="256"/>
      <c r="Z222" s="256"/>
      <c r="AA222" s="256"/>
      <c r="AB222" s="256"/>
      <c r="AC222" s="256"/>
      <c r="AD222" s="256"/>
      <c r="AE222" s="256"/>
      <c r="AF222" s="256"/>
      <c r="AG222" s="570"/>
      <c r="AH222" s="570"/>
      <c r="AI222" s="570"/>
      <c r="AJ222" s="570"/>
      <c r="AK222" s="570"/>
      <c r="AL222" s="570"/>
      <c r="AM222" s="570"/>
      <c r="AN222" s="570"/>
      <c r="AO222" s="570"/>
      <c r="AP222" s="570"/>
      <c r="AR222" s="571" t="b">
        <f t="shared" si="48"/>
        <v>0</v>
      </c>
      <c r="AS222" s="571"/>
      <c r="AT222" s="571"/>
      <c r="AU222" s="282" t="s">
        <v>160</v>
      </c>
      <c r="AV222" s="275"/>
      <c r="AX222" s="569"/>
      <c r="AY222" s="569"/>
      <c r="AZ222" s="588"/>
      <c r="BA222" s="590"/>
      <c r="BB222" s="590"/>
      <c r="BC222" s="590"/>
      <c r="BD222" s="588"/>
      <c r="BE222" s="583"/>
      <c r="BF222" s="584"/>
      <c r="BG222" s="259"/>
      <c r="BH222" s="259"/>
      <c r="BI222" s="259"/>
      <c r="BJ222" s="259"/>
      <c r="BK222" s="259"/>
      <c r="BL222" s="259"/>
      <c r="BM222" s="259"/>
      <c r="BN222" s="259"/>
      <c r="BO222" s="259"/>
      <c r="BP222" s="259"/>
      <c r="BQ222" s="259"/>
      <c r="BR222" s="259"/>
      <c r="BS222" s="569"/>
      <c r="BT222" s="569"/>
      <c r="BU222" s="569"/>
      <c r="BV222" s="333" t="s">
        <v>172</v>
      </c>
      <c r="BW222" s="581"/>
      <c r="BX222" s="581"/>
      <c r="BY222" s="331" t="str">
        <f>IF(COUNT(BY189,X227)=2,ROUND(BY189*X227/SUM(X219:X228),#REF!),"")</f>
        <v/>
      </c>
      <c r="BZ222" s="331" t="str">
        <f>IF(COUNT(BZ189,Y227)=2,ROUND(BZ189*Y227/SUM(Y219:Y228),#REF!),"")</f>
        <v/>
      </c>
      <c r="CA222" s="331" t="str">
        <f>IF(COUNT(CA189,Z227)=2,ROUND(CA189*Z227/SUM(Z219:Z228),#REF!),"")</f>
        <v/>
      </c>
      <c r="CB222" s="331" t="str">
        <f>IF(COUNT(CB189,AA227)=2,ROUND(CB189*AA227/SUM(AA219:AA228),#REF!),"")</f>
        <v/>
      </c>
      <c r="CC222" s="331" t="str">
        <f>IF(COUNT(CC189,AB227)=2,ROUND(CC189*AB227/SUM(AB219:AB228),#REF!),"")</f>
        <v/>
      </c>
      <c r="CD222" s="331" t="str">
        <f>IF(COUNT(CD189,AC227)=2,ROUND(CD189*AC227/SUM(AC219:AC228),#REF!),"")</f>
        <v/>
      </c>
      <c r="CE222" s="331" t="str">
        <f>IF(COUNT(CE189,AD227)=2,ROUND(CE189*AD227/SUM(AD219:AD228),#REF!),"")</f>
        <v/>
      </c>
      <c r="CF222" s="331" t="str">
        <f>IF(COUNT(CF189,AE227)=2,ROUND(CF189*AE227/SUM(AE219:AE228),#REF!),"")</f>
        <v/>
      </c>
      <c r="CG222" s="331" t="str">
        <f>IF(COUNT(CG189,AF227)=2,ROUND(CG189*AF227/SUM(AF219:AF228),#REF!),"")</f>
        <v/>
      </c>
      <c r="CH222" s="564" t="str">
        <f>IF(CH221="","",CH221)</f>
        <v>太陽光（全量）</v>
      </c>
      <c r="CI222" s="564"/>
      <c r="CJ222" s="564"/>
      <c r="CK222" s="564"/>
      <c r="CL222" s="564"/>
      <c r="CM222" s="564"/>
      <c r="CN222" s="564"/>
      <c r="CO222" s="564"/>
      <c r="CP222" s="564"/>
      <c r="CQ222" s="564"/>
    </row>
    <row r="223" spans="3:97" s="243" customFormat="1" ht="13.5" customHeight="1">
      <c r="C223" s="568"/>
      <c r="D223" s="568"/>
      <c r="E223" s="332"/>
      <c r="F223" s="569" t="str">
        <f t="shared" ca="1" si="49"/>
        <v/>
      </c>
      <c r="G223" s="569"/>
      <c r="H223" s="569"/>
      <c r="I223" s="333" t="str">
        <f>IF(E223="","",E183)</f>
        <v/>
      </c>
      <c r="J223" s="569" t="e">
        <f>J217&amp;"５"</f>
        <v>#REF!</v>
      </c>
      <c r="K223" s="569"/>
      <c r="L223" s="256"/>
      <c r="M223" s="256"/>
      <c r="N223" s="256"/>
      <c r="O223" s="256"/>
      <c r="P223" s="256"/>
      <c r="Q223" s="256"/>
      <c r="R223" s="256"/>
      <c r="S223" s="256"/>
      <c r="T223" s="256"/>
      <c r="U223" s="256"/>
      <c r="V223" s="256"/>
      <c r="W223" s="256"/>
      <c r="X223" s="256"/>
      <c r="Y223" s="256"/>
      <c r="Z223" s="256"/>
      <c r="AA223" s="256"/>
      <c r="AB223" s="256"/>
      <c r="AC223" s="256"/>
      <c r="AD223" s="256"/>
      <c r="AE223" s="256"/>
      <c r="AF223" s="256"/>
      <c r="AG223" s="570"/>
      <c r="AH223" s="570"/>
      <c r="AI223" s="570"/>
      <c r="AJ223" s="570"/>
      <c r="AK223" s="570"/>
      <c r="AL223" s="570"/>
      <c r="AM223" s="570"/>
      <c r="AN223" s="570"/>
      <c r="AO223" s="570"/>
      <c r="AP223" s="570"/>
      <c r="AR223" s="571" t="b">
        <f t="shared" si="48"/>
        <v>0</v>
      </c>
      <c r="AS223" s="571"/>
      <c r="AT223" s="571"/>
      <c r="AU223" s="282" t="s">
        <v>160</v>
      </c>
      <c r="AV223" s="275"/>
      <c r="AX223" s="569"/>
      <c r="AY223" s="569"/>
      <c r="AZ223" s="589"/>
      <c r="BA223" s="590"/>
      <c r="BB223" s="590"/>
      <c r="BC223" s="590"/>
      <c r="BD223" s="589"/>
      <c r="BE223" s="585" t="e">
        <f>IF(#REF!="発電事業者","月間送電電力量（GWh）","月間受電電力量（GWh）")</f>
        <v>#REF!</v>
      </c>
      <c r="BF223" s="586"/>
      <c r="BG223" s="331" t="str">
        <f>IF(COUNT(BG190,L227)=2,ROUND(BG190*L227/SUM(L219:L228),#REF!),"")</f>
        <v/>
      </c>
      <c r="BH223" s="331" t="str">
        <f>IF(COUNT(BH190,M227)=2,ROUND(BH190*M227/SUM(M219:M228),#REF!),"")</f>
        <v/>
      </c>
      <c r="BI223" s="331" t="str">
        <f>IF(COUNT(BI190,N227)=2,ROUND(BI190*N227/SUM(N219:N228),#REF!),"")</f>
        <v/>
      </c>
      <c r="BJ223" s="331" t="str">
        <f>IF(COUNT(BJ190,O227)=2,ROUND(BJ190*O227/SUM(O219:O228),#REF!),"")</f>
        <v/>
      </c>
      <c r="BK223" s="331" t="str">
        <f>IF(COUNT(BK190,P227)=2,ROUND(BK190*P227/SUM(P219:P228),#REF!),"")</f>
        <v/>
      </c>
      <c r="BL223" s="331" t="str">
        <f>IF(COUNT(BL190,Q227)=2,ROUND(BL190*Q227/SUM(Q219:Q228),#REF!),"")</f>
        <v/>
      </c>
      <c r="BM223" s="331" t="str">
        <f>IF(COUNT(BM190,R227)=2,ROUND(BM190*R227/SUM(R219:R228),#REF!),"")</f>
        <v/>
      </c>
      <c r="BN223" s="331" t="str">
        <f>IF(COUNT(BN190,S227)=2,ROUND(BN190*S227/SUM(S219:S228),#REF!),"")</f>
        <v/>
      </c>
      <c r="BO223" s="331" t="str">
        <f>IF(COUNT(BO190,T227)=2,ROUND(BO190*T227/SUM(T219:T228),#REF!),"")</f>
        <v/>
      </c>
      <c r="BP223" s="331" t="str">
        <f>IF(COUNT(BP190,U227)=2,ROUND(BP190*U227/SUM(U219:U228),#REF!),"")</f>
        <v/>
      </c>
      <c r="BQ223" s="331" t="str">
        <f>IF(COUNT(BQ190,V227)=2,ROUND(BQ190*V227/SUM(V219:V228),#REF!),"")</f>
        <v/>
      </c>
      <c r="BR223" s="331" t="str">
        <f>IF(COUNT(BR190,W227)=2,ROUND(BR190*W227/SUM(W219:W228),#REF!),"")</f>
        <v/>
      </c>
      <c r="BS223" s="569" t="e">
        <f>IF(#REF!="発電事業者","年間送電電力量（GWh）","年間受電電力量（GWh）")</f>
        <v>#REF!</v>
      </c>
      <c r="BT223" s="569"/>
      <c r="BU223" s="569"/>
      <c r="BV223" s="333" t="s">
        <v>25</v>
      </c>
      <c r="BW223" s="582"/>
      <c r="BX223" s="582"/>
      <c r="BY223" s="331" t="str">
        <f>IF(COUNT(BY190,X227)=2,ROUND(BY190*X227/SUM(X219:X228),#REF!),"")</f>
        <v/>
      </c>
      <c r="BZ223" s="331" t="str">
        <f>IF(COUNT(BZ190,Y227)=2,ROUND(BZ190*Y227/SUM(Y219:Y228),#REF!),"")</f>
        <v/>
      </c>
      <c r="CA223" s="331" t="str">
        <f>IF(COUNT(CA190,Z227)=2,ROUND(CA190*Z227/SUM(Z219:Z228),#REF!),"")</f>
        <v/>
      </c>
      <c r="CB223" s="331" t="str">
        <f>IF(COUNT(CB190,AA227)=2,ROUND(CB190*AA227/SUM(AA219:AA228),#REF!),"")</f>
        <v/>
      </c>
      <c r="CC223" s="331" t="str">
        <f>IF(COUNT(CC190,AB227)=2,ROUND(CC190*AB227/SUM(AB219:AB228),#REF!),"")</f>
        <v/>
      </c>
      <c r="CD223" s="331" t="str">
        <f>IF(COUNT(CD190,AC227)=2,ROUND(CD190*AC227/SUM(AC219:AC228),#REF!),"")</f>
        <v/>
      </c>
      <c r="CE223" s="331" t="str">
        <f>IF(COUNT(CE190,AD227)=2,ROUND(CE190*AD227/SUM(AD219:AD228),#REF!),"")</f>
        <v/>
      </c>
      <c r="CF223" s="331" t="str">
        <f>IF(COUNT(CF190,AE227)=2,ROUND(CF190*AE227/SUM(AE219:AE228),#REF!),"")</f>
        <v/>
      </c>
      <c r="CG223" s="331" t="str">
        <f>IF(COUNT(CG190,AF227)=2,ROUND(CG190*AF227/SUM(AF219:AF228),#REF!),"")</f>
        <v/>
      </c>
      <c r="CH223" s="565" t="str">
        <f>IF(COUNTA(AG227)=0,"",AG227)</f>
        <v/>
      </c>
      <c r="CI223" s="565"/>
      <c r="CJ223" s="565"/>
      <c r="CK223" s="565"/>
      <c r="CL223" s="565"/>
      <c r="CM223" s="565"/>
      <c r="CN223" s="565"/>
      <c r="CO223" s="565"/>
      <c r="CP223" s="565"/>
      <c r="CQ223" s="565"/>
    </row>
    <row r="224" spans="3:97" s="243" customFormat="1" ht="13.5" customHeight="1">
      <c r="C224" s="568"/>
      <c r="D224" s="568"/>
      <c r="E224" s="332"/>
      <c r="F224" s="569" t="str">
        <f t="shared" ca="1" si="49"/>
        <v/>
      </c>
      <c r="G224" s="569"/>
      <c r="H224" s="569"/>
      <c r="I224" s="333" t="str">
        <f>IF(E224="","",E183)</f>
        <v/>
      </c>
      <c r="J224" s="569" t="e">
        <f>J217&amp;"６"</f>
        <v>#REF!</v>
      </c>
      <c r="K224" s="569"/>
      <c r="L224" s="256"/>
      <c r="M224" s="256"/>
      <c r="N224" s="256"/>
      <c r="O224" s="256"/>
      <c r="P224" s="256"/>
      <c r="Q224" s="256"/>
      <c r="R224" s="256"/>
      <c r="S224" s="256"/>
      <c r="T224" s="256"/>
      <c r="U224" s="256"/>
      <c r="V224" s="256"/>
      <c r="W224" s="256"/>
      <c r="X224" s="256"/>
      <c r="Y224" s="256"/>
      <c r="Z224" s="256"/>
      <c r="AA224" s="256"/>
      <c r="AB224" s="256"/>
      <c r="AC224" s="256"/>
      <c r="AD224" s="256"/>
      <c r="AE224" s="256"/>
      <c r="AF224" s="256"/>
      <c r="AG224" s="570"/>
      <c r="AH224" s="570"/>
      <c r="AI224" s="570"/>
      <c r="AJ224" s="570"/>
      <c r="AK224" s="570"/>
      <c r="AL224" s="570"/>
      <c r="AM224" s="570"/>
      <c r="AN224" s="570"/>
      <c r="AO224" s="570"/>
      <c r="AP224" s="570"/>
      <c r="AR224" s="571" t="b">
        <f t="shared" si="48"/>
        <v>0</v>
      </c>
      <c r="AS224" s="571"/>
      <c r="AT224" s="571"/>
      <c r="AU224" s="282" t="s">
        <v>160</v>
      </c>
      <c r="AV224" s="275"/>
      <c r="AX224" s="569" t="str">
        <f>IF(C228="","",C228)</f>
        <v>自者保有電源</v>
      </c>
      <c r="AY224" s="569"/>
      <c r="AZ224" s="587" t="str">
        <f>IF(E228="","",E228)</f>
        <v/>
      </c>
      <c r="BA224" s="590" t="str">
        <f>IF(F228="","",F228)</f>
        <v/>
      </c>
      <c r="BB224" s="590"/>
      <c r="BC224" s="590"/>
      <c r="BD224" s="587" t="str">
        <f>IF(I228="","",I228)</f>
        <v/>
      </c>
      <c r="BE224" s="578" t="e">
        <f>IF(#REF!="発電事業者","送電電力（MW）","受電電力（MW）")</f>
        <v>#REF!</v>
      </c>
      <c r="BF224" s="579"/>
      <c r="BG224" s="331" t="str">
        <f>IF(COUNT(BG188,L228)=2,ROUND(BG188*L228/SUM(L219:L228),#REF!),"")</f>
        <v/>
      </c>
      <c r="BH224" s="331" t="str">
        <f>IF(COUNT(BH188,M228)=2,ROUND(BH188*M228/SUM(M219:M228),#REF!),"")</f>
        <v/>
      </c>
      <c r="BI224" s="331" t="str">
        <f>IF(COUNT(BI188,N228)=2,ROUND(BI188*N228/SUM(N219:N228),#REF!),"")</f>
        <v/>
      </c>
      <c r="BJ224" s="331" t="str">
        <f>IF(COUNT(BJ188,O228)=2,ROUND(BJ188*O228/SUM(O219:O228),#REF!),"")</f>
        <v/>
      </c>
      <c r="BK224" s="331" t="str">
        <f>IF(COUNT(BK188,P228)=2,ROUND(BK188*P228/SUM(P219:P228),#REF!),"")</f>
        <v/>
      </c>
      <c r="BL224" s="331" t="str">
        <f>IF(COUNT(BL188,Q228)=2,ROUND(BL188*Q228/SUM(Q219:Q228),#REF!),"")</f>
        <v/>
      </c>
      <c r="BM224" s="331" t="str">
        <f>IF(COUNT(BM188,R228)=2,ROUND(BM188*R228/SUM(R219:R228),#REF!),"")</f>
        <v/>
      </c>
      <c r="BN224" s="331" t="str">
        <f>IF(COUNT(BN188,S228)=2,ROUND(BN188*S228/SUM(S219:S228),#REF!),"")</f>
        <v/>
      </c>
      <c r="BO224" s="331" t="str">
        <f>IF(COUNT(BO188,T228)=2,ROUND(BO188*T228/SUM(T219:T228),#REF!),"")</f>
        <v/>
      </c>
      <c r="BP224" s="331" t="str">
        <f>IF(COUNT(BP188,U228)=2,ROUND(BP188*U228/SUM(U219:U228),#REF!),"")</f>
        <v/>
      </c>
      <c r="BQ224" s="331" t="str">
        <f>IF(COUNT(BQ188,V228)=2,ROUND(BQ188*V228/SUM(V219:V228),#REF!),"")</f>
        <v/>
      </c>
      <c r="BR224" s="331" t="str">
        <f>IF(COUNT(BR188,W228)=2,ROUND(BR188*W228/SUM(W219:W228),#REF!),"")</f>
        <v/>
      </c>
      <c r="BS224" s="569" t="e">
        <f>IF(#REF!="発電事業者","送電電力（MW）","受電電力（MW）")</f>
        <v>#REF!</v>
      </c>
      <c r="BT224" s="569"/>
      <c r="BU224" s="569"/>
      <c r="BV224" s="333" t="s">
        <v>171</v>
      </c>
      <c r="BW224" s="355" t="str">
        <f>IF(F216=0,IF(COUNT(BW188,I228)=2,ROUND(BW188*I228/100,#REF!),""),IF(COUNT(BW188,I228)=2,ROUND(BW188*I228/L191,#REF!),""))</f>
        <v/>
      </c>
      <c r="BX224" s="580"/>
      <c r="BY224" s="331" t="str">
        <f>IF(COUNT(BY188,X228)=2,ROUND(BY188*X228/SUM(X219:X228),#REF!),"")</f>
        <v/>
      </c>
      <c r="BZ224" s="331" t="str">
        <f>IF(COUNT(BZ188,Y228)=2,ROUND(BZ188*Y228/SUM(Y219:Y228),#REF!),"")</f>
        <v/>
      </c>
      <c r="CA224" s="331" t="str">
        <f>IF(COUNT(CA188,Z228)=2,ROUND(CA188*Z228/SUM(Z219:Z228),#REF!),"")</f>
        <v/>
      </c>
      <c r="CB224" s="331" t="str">
        <f>IF(COUNT(CB188,AA228)=2,ROUND(CB188*AA228/SUM(AA219:AA228),#REF!),"")</f>
        <v/>
      </c>
      <c r="CC224" s="331" t="str">
        <f>IF(COUNT(CC188,AB228)=2,ROUND(CC188*AB228/SUM(AB219:AB228),#REF!),"")</f>
        <v/>
      </c>
      <c r="CD224" s="331" t="str">
        <f>IF(COUNT(CD188,AC228)=2,ROUND(CD188*AC228/SUM(AC219:AC228),#REF!),"")</f>
        <v/>
      </c>
      <c r="CE224" s="331" t="str">
        <f>IF(COUNT(CE188,AD228)=2,ROUND(CE188*AD228/SUM(AD219:AD228),#REF!),"")</f>
        <v/>
      </c>
      <c r="CF224" s="331" t="str">
        <f>IF(COUNT(CF188,AE228)=2,ROUND(CF188*AE228/SUM(AE219:AE228),#REF!),"")</f>
        <v/>
      </c>
      <c r="CG224" s="331" t="str">
        <f>IF(COUNT(CG188,AF228)=2,ROUND(CG188*AF228/SUM(AF219:AF228),#REF!),"")</f>
        <v/>
      </c>
      <c r="CH224" s="563" t="s">
        <v>214</v>
      </c>
      <c r="CI224" s="563"/>
      <c r="CJ224" s="563"/>
      <c r="CK224" s="563"/>
      <c r="CL224" s="563"/>
      <c r="CM224" s="563"/>
      <c r="CN224" s="563"/>
      <c r="CO224" s="563"/>
      <c r="CP224" s="563"/>
      <c r="CQ224" s="563"/>
    </row>
    <row r="225" spans="3:95" s="243" customFormat="1" ht="13.5" customHeight="1">
      <c r="C225" s="568"/>
      <c r="D225" s="568"/>
      <c r="E225" s="332"/>
      <c r="F225" s="569" t="str">
        <f t="shared" ca="1" si="49"/>
        <v/>
      </c>
      <c r="G225" s="569"/>
      <c r="H225" s="569"/>
      <c r="I225" s="333" t="str">
        <f>IF(E225="","",E183)</f>
        <v/>
      </c>
      <c r="J225" s="569" t="e">
        <f>J217&amp;"７"</f>
        <v>#REF!</v>
      </c>
      <c r="K225" s="569"/>
      <c r="L225" s="256"/>
      <c r="M225" s="256"/>
      <c r="N225" s="256"/>
      <c r="O225" s="256"/>
      <c r="P225" s="256"/>
      <c r="Q225" s="256"/>
      <c r="R225" s="256"/>
      <c r="S225" s="256"/>
      <c r="T225" s="256"/>
      <c r="U225" s="256"/>
      <c r="V225" s="256"/>
      <c r="W225" s="256"/>
      <c r="X225" s="256"/>
      <c r="Y225" s="256"/>
      <c r="Z225" s="256"/>
      <c r="AA225" s="256"/>
      <c r="AB225" s="256"/>
      <c r="AC225" s="256"/>
      <c r="AD225" s="256"/>
      <c r="AE225" s="256"/>
      <c r="AF225" s="256"/>
      <c r="AG225" s="570"/>
      <c r="AH225" s="570"/>
      <c r="AI225" s="570"/>
      <c r="AJ225" s="570"/>
      <c r="AK225" s="570"/>
      <c r="AL225" s="570"/>
      <c r="AM225" s="570"/>
      <c r="AN225" s="570"/>
      <c r="AO225" s="570"/>
      <c r="AP225" s="570"/>
      <c r="AR225" s="571" t="b">
        <f t="shared" si="48"/>
        <v>0</v>
      </c>
      <c r="AS225" s="571"/>
      <c r="AT225" s="571"/>
      <c r="AU225" s="282" t="s">
        <v>160</v>
      </c>
      <c r="AV225" s="275"/>
      <c r="AX225" s="569"/>
      <c r="AY225" s="569"/>
      <c r="AZ225" s="588"/>
      <c r="BA225" s="590"/>
      <c r="BB225" s="590"/>
      <c r="BC225" s="590"/>
      <c r="BD225" s="588"/>
      <c r="BE225" s="583"/>
      <c r="BF225" s="584"/>
      <c r="BG225" s="259"/>
      <c r="BH225" s="259"/>
      <c r="BI225" s="259"/>
      <c r="BJ225" s="259"/>
      <c r="BK225" s="259"/>
      <c r="BL225" s="259"/>
      <c r="BM225" s="259"/>
      <c r="BN225" s="259"/>
      <c r="BO225" s="259"/>
      <c r="BP225" s="259"/>
      <c r="BQ225" s="259"/>
      <c r="BR225" s="259"/>
      <c r="BS225" s="569"/>
      <c r="BT225" s="569"/>
      <c r="BU225" s="569"/>
      <c r="BV225" s="333" t="s">
        <v>172</v>
      </c>
      <c r="BW225" s="355" t="str">
        <f>IF(F216=0,IF(COUNT(BW189,F228)=2,ROUND(BW189*F228/100,#REF!),""),IF(COUNT(BW189,F228)=2,ROUND(BW189*F228/Q189,#REF!),""))</f>
        <v/>
      </c>
      <c r="BX225" s="581"/>
      <c r="BY225" s="331" t="str">
        <f>IF(COUNT(BY189,X228)=2,ROUND(BY189*X228/SUM(X219:X228),#REF!),"")</f>
        <v/>
      </c>
      <c r="BZ225" s="331" t="str">
        <f>IF(COUNT(BZ189,Y228)=2,ROUND(BZ189*Y228/SUM(Y219:Y228),#REF!),"")</f>
        <v/>
      </c>
      <c r="CA225" s="331" t="str">
        <f>IF(COUNT(CA189,Z228)=2,ROUND(CA189*Z228/SUM(Z219:Z228),#REF!),"")</f>
        <v/>
      </c>
      <c r="CB225" s="331" t="str">
        <f>IF(COUNT(CB189,AA228)=2,ROUND(CB189*AA228/SUM(AA219:AA228),#REF!),"")</f>
        <v/>
      </c>
      <c r="CC225" s="331" t="str">
        <f>IF(COUNT(CC189,AB228)=2,ROUND(CC189*AB228/SUM(AB219:AB228),#REF!),"")</f>
        <v/>
      </c>
      <c r="CD225" s="331" t="str">
        <f>IF(COUNT(CD189,AC228)=2,ROUND(CD189*AC228/SUM(AC219:AC228),#REF!),"")</f>
        <v/>
      </c>
      <c r="CE225" s="331" t="str">
        <f>IF(COUNT(CE189,AD228)=2,ROUND(CE189*AD228/SUM(AD219:AD228),#REF!),"")</f>
        <v/>
      </c>
      <c r="CF225" s="331" t="str">
        <f>IF(COUNT(CF189,AE228)=2,ROUND(CF189*AE228/SUM(AE219:AE228),#REF!),"")</f>
        <v/>
      </c>
      <c r="CG225" s="331" t="str">
        <f>IF(COUNT(CG189,AF228)=2,ROUND(CG189*AF228/SUM(AF219:AF228),#REF!),"")</f>
        <v/>
      </c>
      <c r="CH225" s="564" t="str">
        <f>IF(CH224="","",CH224)</f>
        <v>太陽光（全量）</v>
      </c>
      <c r="CI225" s="564"/>
      <c r="CJ225" s="564"/>
      <c r="CK225" s="564"/>
      <c r="CL225" s="564"/>
      <c r="CM225" s="564"/>
      <c r="CN225" s="564"/>
      <c r="CO225" s="564"/>
      <c r="CP225" s="564"/>
      <c r="CQ225" s="564"/>
    </row>
    <row r="226" spans="3:95" s="243" customFormat="1" ht="13.5" customHeight="1">
      <c r="C226" s="568"/>
      <c r="D226" s="568"/>
      <c r="E226" s="332"/>
      <c r="F226" s="569" t="str">
        <f t="shared" ca="1" si="49"/>
        <v/>
      </c>
      <c r="G226" s="569"/>
      <c r="H226" s="569"/>
      <c r="I226" s="333" t="str">
        <f>IF(E226="","",E183)</f>
        <v/>
      </c>
      <c r="J226" s="569" t="e">
        <f>J217&amp;"８"</f>
        <v>#REF!</v>
      </c>
      <c r="K226" s="569"/>
      <c r="L226" s="256"/>
      <c r="M226" s="256"/>
      <c r="N226" s="256"/>
      <c r="O226" s="256"/>
      <c r="P226" s="256"/>
      <c r="Q226" s="256"/>
      <c r="R226" s="256"/>
      <c r="S226" s="256"/>
      <c r="T226" s="256"/>
      <c r="U226" s="256"/>
      <c r="V226" s="256"/>
      <c r="W226" s="256"/>
      <c r="X226" s="256"/>
      <c r="Y226" s="256"/>
      <c r="Z226" s="256"/>
      <c r="AA226" s="256"/>
      <c r="AB226" s="256"/>
      <c r="AC226" s="256"/>
      <c r="AD226" s="256"/>
      <c r="AE226" s="256"/>
      <c r="AF226" s="256"/>
      <c r="AG226" s="570"/>
      <c r="AH226" s="570"/>
      <c r="AI226" s="570"/>
      <c r="AJ226" s="570"/>
      <c r="AK226" s="570"/>
      <c r="AL226" s="570"/>
      <c r="AM226" s="570"/>
      <c r="AN226" s="570"/>
      <c r="AO226" s="570"/>
      <c r="AP226" s="570"/>
      <c r="AR226" s="571" t="b">
        <f t="shared" si="48"/>
        <v>0</v>
      </c>
      <c r="AS226" s="571"/>
      <c r="AT226" s="571"/>
      <c r="AU226" s="282" t="s">
        <v>160</v>
      </c>
      <c r="AV226" s="257"/>
      <c r="AX226" s="569"/>
      <c r="AY226" s="569"/>
      <c r="AZ226" s="589"/>
      <c r="BA226" s="590"/>
      <c r="BB226" s="590"/>
      <c r="BC226" s="590"/>
      <c r="BD226" s="589"/>
      <c r="BE226" s="585" t="e">
        <f>IF(#REF!="発電事業者","月間送電電力量（GWh）","月間受電電力量（GWh）")</f>
        <v>#REF!</v>
      </c>
      <c r="BF226" s="586"/>
      <c r="BG226" s="297" t="str">
        <f>IF(COUNT(BG190,L228)=2,ROUND(BG190*L228/SUM(L219:L228),#REF!),"")</f>
        <v/>
      </c>
      <c r="BH226" s="297" t="str">
        <f>IF(COUNT(BH190,M228)=2,ROUND(BH190*M228/SUM(M219:M228),#REF!),"")</f>
        <v/>
      </c>
      <c r="BI226" s="297" t="str">
        <f>IF(COUNT(BI190,N228)=2,ROUND(BI190*N228/SUM(N219:N228),#REF!),"")</f>
        <v/>
      </c>
      <c r="BJ226" s="297" t="str">
        <f>IF(COUNT(BJ190,O228)=2,ROUND(BJ190*O228/SUM(O219:O228),#REF!),"")</f>
        <v/>
      </c>
      <c r="BK226" s="297" t="str">
        <f>IF(COUNT(BK190,P228)=2,ROUND(BK190*P228/SUM(P219:P228),#REF!),"")</f>
        <v/>
      </c>
      <c r="BL226" s="297" t="str">
        <f>IF(COUNT(BL190,Q228)=2,ROUND(BL190*Q228/SUM(Q219:Q228),#REF!),"")</f>
        <v/>
      </c>
      <c r="BM226" s="297" t="str">
        <f>IF(COUNT(BM190,R228)=2,ROUND(BM190*R228/SUM(R219:R228),#REF!),"")</f>
        <v/>
      </c>
      <c r="BN226" s="297" t="str">
        <f>IF(COUNT(BN190,S228)=2,ROUND(BN190*S228/SUM(S219:S228),#REF!),"")</f>
        <v/>
      </c>
      <c r="BO226" s="297" t="str">
        <f>IF(COUNT(BO190,T228)=2,ROUND(BO190*T228/SUM(T219:T228),#REF!),"")</f>
        <v/>
      </c>
      <c r="BP226" s="297" t="str">
        <f>IF(COUNT(BP190,U228)=2,ROUND(BP190*U228/SUM(U219:U228),#REF!),"")</f>
        <v/>
      </c>
      <c r="BQ226" s="297" t="str">
        <f>IF(COUNT(BQ190,V228)=2,ROUND(BQ190*V228/SUM(V219:V228),#REF!),"")</f>
        <v/>
      </c>
      <c r="BR226" s="297" t="str">
        <f>IF(COUNT(BR190,W228)=2,ROUND(BR190*W228/SUM(W219:W228),#REF!),"")</f>
        <v/>
      </c>
      <c r="BS226" s="569" t="e">
        <f>IF(#REF!="発電事業者","年間送電電力量（GWh）","年間受電電力量（GWh）")</f>
        <v>#REF!</v>
      </c>
      <c r="BT226" s="569"/>
      <c r="BU226" s="569"/>
      <c r="BV226" s="333" t="s">
        <v>25</v>
      </c>
      <c r="BW226" s="352"/>
      <c r="BX226" s="582"/>
      <c r="BY226" s="297" t="str">
        <f>IF(COUNT(BY190,X228)=2,ROUND(BY190*X228/SUM(X219:X228),#REF!),"")</f>
        <v/>
      </c>
      <c r="BZ226" s="297" t="str">
        <f>IF(COUNT(BZ190,Y228)=2,ROUND(BZ190*Y228/SUM(Y219:Y228),#REF!),"")</f>
        <v/>
      </c>
      <c r="CA226" s="297" t="str">
        <f>IF(COUNT(CA190,Z228)=2,ROUND(CA190*Z228/SUM(Z219:Z228),#REF!),"")</f>
        <v/>
      </c>
      <c r="CB226" s="297" t="str">
        <f>IF(COUNT(CB190,AA228)=2,ROUND(CB190*AA228/SUM(AA219:AA228),#REF!),"")</f>
        <v/>
      </c>
      <c r="CC226" s="297" t="str">
        <f>IF(COUNT(CC190,AB228)=2,ROUND(CC190*AB228/SUM(AB219:AB228),#REF!),"")</f>
        <v/>
      </c>
      <c r="CD226" s="297" t="str">
        <f>IF(COUNT(CD190,AC228)=2,ROUND(CD190*AC228/SUM(AC219:AC228),#REF!),"")</f>
        <v/>
      </c>
      <c r="CE226" s="297" t="str">
        <f>IF(COUNT(CE190,AD228)=2,ROUND(CE190*AD228/SUM(AD219:AD228),#REF!),"")</f>
        <v/>
      </c>
      <c r="CF226" s="297" t="str">
        <f>IF(COUNT(CF190,AE228)=2,ROUND(CF190*AE228/SUM(AE219:AE228),#REF!),"")</f>
        <v/>
      </c>
      <c r="CG226" s="297" t="str">
        <f>IF(COUNT(CG190,AF228)=2,ROUND(CG190*AF228/SUM(AF219:AF228),#REF!),"")</f>
        <v/>
      </c>
      <c r="CH226" s="565" t="str">
        <f>IF(COUNTA(AG228)=0,"",AG228)</f>
        <v/>
      </c>
      <c r="CI226" s="565"/>
      <c r="CJ226" s="565"/>
      <c r="CK226" s="565"/>
      <c r="CL226" s="565"/>
      <c r="CM226" s="565"/>
      <c r="CN226" s="565"/>
      <c r="CO226" s="565"/>
      <c r="CP226" s="565"/>
      <c r="CQ226" s="565"/>
    </row>
    <row r="227" spans="3:95" s="243" customFormat="1" ht="13.5" customHeight="1">
      <c r="C227" s="568"/>
      <c r="D227" s="568"/>
      <c r="E227" s="332"/>
      <c r="F227" s="569" t="str">
        <f t="shared" ca="1" si="49"/>
        <v/>
      </c>
      <c r="G227" s="569"/>
      <c r="H227" s="569"/>
      <c r="I227" s="333" t="str">
        <f>IF(E227="","",E183)</f>
        <v/>
      </c>
      <c r="J227" s="569" t="e">
        <f>J217&amp;"９"</f>
        <v>#REF!</v>
      </c>
      <c r="K227" s="569"/>
      <c r="L227" s="256"/>
      <c r="M227" s="256"/>
      <c r="N227" s="256"/>
      <c r="O227" s="256"/>
      <c r="P227" s="256"/>
      <c r="Q227" s="256"/>
      <c r="R227" s="256"/>
      <c r="S227" s="256"/>
      <c r="T227" s="256"/>
      <c r="U227" s="256"/>
      <c r="V227" s="256"/>
      <c r="W227" s="256"/>
      <c r="X227" s="256"/>
      <c r="Y227" s="256"/>
      <c r="Z227" s="256"/>
      <c r="AA227" s="256"/>
      <c r="AB227" s="256"/>
      <c r="AC227" s="256"/>
      <c r="AD227" s="256"/>
      <c r="AE227" s="256"/>
      <c r="AF227" s="256"/>
      <c r="AG227" s="570"/>
      <c r="AH227" s="570"/>
      <c r="AI227" s="570"/>
      <c r="AJ227" s="570"/>
      <c r="AK227" s="570"/>
      <c r="AL227" s="570"/>
      <c r="AM227" s="570"/>
      <c r="AN227" s="570"/>
      <c r="AO227" s="570"/>
      <c r="AP227" s="570"/>
      <c r="AR227" s="571" t="b">
        <f t="shared" si="48"/>
        <v>0</v>
      </c>
      <c r="AS227" s="571"/>
      <c r="AT227" s="571"/>
      <c r="AU227" s="282" t="s">
        <v>160</v>
      </c>
      <c r="AV227" s="275"/>
    </row>
    <row r="228" spans="3:95" s="243" customFormat="1" ht="13.5" customHeight="1">
      <c r="C228" s="572" t="s">
        <v>307</v>
      </c>
      <c r="D228" s="573"/>
      <c r="E228" s="353"/>
      <c r="F228" s="574"/>
      <c r="G228" s="575"/>
      <c r="H228" s="576"/>
      <c r="I228" s="354"/>
      <c r="J228" s="577"/>
      <c r="K228" s="577"/>
      <c r="L228" s="308"/>
      <c r="M228" s="308"/>
      <c r="N228" s="308"/>
      <c r="O228" s="308"/>
      <c r="P228" s="308"/>
      <c r="Q228" s="308"/>
      <c r="R228" s="308"/>
      <c r="S228" s="308"/>
      <c r="T228" s="308"/>
      <c r="U228" s="308"/>
      <c r="V228" s="308"/>
      <c r="W228" s="308"/>
      <c r="X228" s="308"/>
      <c r="Y228" s="308"/>
      <c r="Z228" s="308"/>
      <c r="AA228" s="308"/>
      <c r="AB228" s="308"/>
      <c r="AC228" s="308"/>
      <c r="AD228" s="308"/>
      <c r="AE228" s="308"/>
      <c r="AF228" s="308"/>
      <c r="AG228" s="570"/>
      <c r="AH228" s="570"/>
      <c r="AI228" s="570"/>
      <c r="AJ228" s="570"/>
      <c r="AK228" s="570"/>
      <c r="AL228" s="570"/>
      <c r="AM228" s="570"/>
      <c r="AN228" s="570"/>
      <c r="AO228" s="570"/>
      <c r="AP228" s="570"/>
      <c r="AR228" s="571" t="b">
        <f t="shared" si="48"/>
        <v>0</v>
      </c>
      <c r="AS228" s="571"/>
      <c r="AT228" s="571"/>
      <c r="AU228" s="282" t="s">
        <v>160</v>
      </c>
    </row>
    <row r="229" spans="3:95" s="243" customFormat="1" ht="13.5" hidden="1" customHeight="1"/>
    <row r="230" spans="3:95" s="243" customFormat="1" ht="13.5" hidden="1" customHeight="1">
      <c r="AV230" s="268"/>
    </row>
    <row r="231" spans="3:95" s="243" customFormat="1" ht="13.5" hidden="1" customHeight="1">
      <c r="AV231" s="268"/>
    </row>
    <row r="232" spans="3:95" s="243" customFormat="1" ht="13.5" hidden="1" customHeight="1">
      <c r="AV232" s="268"/>
    </row>
    <row r="233" spans="3:95" s="243" customFormat="1" ht="13.5" hidden="1" customHeight="1">
      <c r="AV233" s="268"/>
    </row>
    <row r="234" spans="3:95" s="243" customFormat="1" ht="13.5" hidden="1" customHeight="1">
      <c r="AV234" s="268"/>
    </row>
    <row r="235" spans="3:95" s="243" customFormat="1" ht="13.5" hidden="1" customHeight="1">
      <c r="AV235" s="268"/>
    </row>
    <row r="236" spans="3:95" s="243" customFormat="1" ht="13.5" hidden="1" customHeight="1">
      <c r="AV236" s="268"/>
    </row>
    <row r="237" spans="3:95" s="243" customFormat="1" ht="13.5" hidden="1" customHeight="1">
      <c r="AV237" s="268"/>
    </row>
    <row r="238" spans="3:95" s="243" customFormat="1" ht="13.5" hidden="1" customHeight="1">
      <c r="AV238" s="268"/>
    </row>
    <row r="239" spans="3:95" s="243" customFormat="1" ht="13.5" hidden="1" customHeight="1">
      <c r="AV239" s="268"/>
    </row>
    <row r="240" spans="3:95" s="243" customFormat="1" ht="13.5" hidden="1" customHeight="1">
      <c r="AV240" s="268"/>
    </row>
    <row r="241" spans="3:100" s="243" customFormat="1" ht="13.5" hidden="1" customHeight="1">
      <c r="AV241" s="268"/>
    </row>
    <row r="242" spans="3:100" s="243" customFormat="1" ht="13.5" customHeight="1">
      <c r="AQ242" s="268"/>
      <c r="AR242" s="268"/>
      <c r="AS242" s="268"/>
      <c r="AT242" s="268"/>
      <c r="AU242" s="268"/>
    </row>
    <row r="243" spans="3:100" s="243" customFormat="1" ht="13.5" customHeight="1">
      <c r="C243" s="651" t="s">
        <v>8</v>
      </c>
      <c r="D243" s="651"/>
      <c r="E243" s="562" t="s">
        <v>105</v>
      </c>
      <c r="F243" s="562"/>
      <c r="G243" s="279"/>
    </row>
    <row r="244" spans="3:100" s="243" customFormat="1" ht="13.5" customHeight="1">
      <c r="C244" s="651"/>
      <c r="D244" s="651"/>
      <c r="E244" s="562"/>
      <c r="F244" s="562"/>
      <c r="G244" s="279"/>
      <c r="I244" s="244"/>
    </row>
    <row r="245" spans="3:100" s="243" customFormat="1" ht="13.5" customHeight="1">
      <c r="C245" s="235" t="s">
        <v>254</v>
      </c>
      <c r="D245" s="279"/>
      <c r="E245" s="279"/>
      <c r="F245" s="279"/>
      <c r="G245" s="279"/>
      <c r="I245" s="244"/>
      <c r="BC245" s="239" t="e">
        <f>IF(#REF!="発電事業者","算定結果　様式第３２第１表～第４表（保有電源新エネ欄他）","算定結果　様式第３２第１表・第２表（年度末電源構成・発電端電力量）")</f>
        <v>#REF!</v>
      </c>
      <c r="CT245" s="296" t="s">
        <v>114</v>
      </c>
      <c r="CV245" s="286" t="str">
        <f>IF(COUNT(H249:S272)&gt;0,"○","")</f>
        <v/>
      </c>
    </row>
    <row r="246" spans="3:100" s="243" customFormat="1" ht="13.5" customHeight="1">
      <c r="C246" s="652"/>
      <c r="D246" s="653"/>
      <c r="E246" s="653"/>
      <c r="F246" s="653"/>
      <c r="G246" s="654"/>
      <c r="H246" s="594" t="str">
        <f>$H$66</f>
        <v>太陽光（全量）</v>
      </c>
      <c r="I246" s="594"/>
      <c r="J246" s="594"/>
      <c r="K246" s="594"/>
      <c r="L246" s="594"/>
      <c r="M246" s="594"/>
      <c r="N246" s="594"/>
      <c r="O246" s="594"/>
      <c r="P246" s="594"/>
      <c r="Q246" s="594"/>
      <c r="R246" s="594"/>
      <c r="S246" s="594"/>
      <c r="T246" s="594"/>
      <c r="U246" s="594"/>
      <c r="V246" s="594"/>
      <c r="W246" s="594"/>
      <c r="X246" s="594"/>
      <c r="Y246" s="594"/>
      <c r="Z246" s="594"/>
      <c r="AA246" s="245"/>
      <c r="AB246" s="245"/>
      <c r="AC246" s="245"/>
      <c r="AD246" s="658"/>
      <c r="AE246" s="658"/>
      <c r="AF246" s="658"/>
      <c r="AG246" s="658"/>
      <c r="AH246" s="658"/>
      <c r="AI246" s="594" t="str">
        <f>$H$66</f>
        <v>太陽光（全量）</v>
      </c>
      <c r="AJ246" s="594"/>
      <c r="AK246" s="594"/>
      <c r="AL246" s="594"/>
      <c r="AM246" s="594"/>
      <c r="AN246" s="594"/>
      <c r="AO246" s="594"/>
      <c r="AP246" s="594"/>
      <c r="AQ246" s="594"/>
      <c r="AR246" s="594"/>
      <c r="AS246" s="594"/>
      <c r="AT246" s="594"/>
      <c r="AU246" s="594"/>
      <c r="BB246" s="246"/>
      <c r="BC246" s="659" t="s">
        <v>256</v>
      </c>
      <c r="BD246" s="659"/>
      <c r="BE246" s="659"/>
      <c r="BF246" s="659"/>
      <c r="BG246" s="601" t="e">
        <f>DATE(#REF!,1,1)</f>
        <v>#REF!</v>
      </c>
      <c r="BH246" s="602"/>
      <c r="BI246" s="602"/>
      <c r="BJ246" s="602"/>
      <c r="BK246" s="602"/>
      <c r="BL246" s="602"/>
      <c r="BM246" s="602"/>
      <c r="BN246" s="602"/>
      <c r="BO246" s="602"/>
      <c r="BP246" s="602"/>
      <c r="BQ246" s="602"/>
      <c r="BR246" s="603"/>
      <c r="BS246" s="659" t="s">
        <v>257</v>
      </c>
      <c r="BT246" s="659"/>
      <c r="BU246" s="659"/>
      <c r="BV246" s="659"/>
      <c r="BW246" s="592" t="e">
        <f>DATE(#REF!-1,1,1)</f>
        <v>#REF!</v>
      </c>
      <c r="BX246" s="592" t="e">
        <f>DATE(#REF!,1,1)</f>
        <v>#REF!</v>
      </c>
      <c r="BY246" s="592" t="e">
        <f>DATE(#REF!+1,1,1)</f>
        <v>#REF!</v>
      </c>
      <c r="BZ246" s="592" t="e">
        <f>DATE(#REF!+2,1,1)</f>
        <v>#REF!</v>
      </c>
      <c r="CA246" s="592" t="e">
        <f>DATE(#REF!+3,1,1)</f>
        <v>#REF!</v>
      </c>
      <c r="CB246" s="592" t="e">
        <f>DATE(#REF!+4,1,1)</f>
        <v>#REF!</v>
      </c>
      <c r="CC246" s="592" t="e">
        <f>DATE(#REF!+5,1,1)</f>
        <v>#REF!</v>
      </c>
      <c r="CD246" s="592" t="e">
        <f>DATE(#REF!+6,1,1)</f>
        <v>#REF!</v>
      </c>
      <c r="CE246" s="592" t="e">
        <f>DATE(#REF!+7,1,1)</f>
        <v>#REF!</v>
      </c>
      <c r="CF246" s="592" t="e">
        <f>DATE(#REF!+8,1,1)</f>
        <v>#REF!</v>
      </c>
      <c r="CG246" s="592" t="e">
        <f>DATE(#REF!+9,1,1)</f>
        <v>#REF!</v>
      </c>
      <c r="CH246" s="273"/>
      <c r="CI246" s="273"/>
      <c r="CJ246" s="273"/>
      <c r="CK246" s="273"/>
      <c r="CL246" s="273"/>
      <c r="CM246" s="273"/>
      <c r="CN246" s="273"/>
      <c r="CO246" s="273"/>
      <c r="CP246" s="273"/>
      <c r="CQ246" s="273"/>
    </row>
    <row r="247" spans="3:100" s="243" customFormat="1" ht="13.5" customHeight="1">
      <c r="C247" s="655"/>
      <c r="D247" s="656"/>
      <c r="E247" s="656"/>
      <c r="F247" s="656"/>
      <c r="G247" s="657"/>
      <c r="H247" s="307" t="s">
        <v>194</v>
      </c>
      <c r="I247" s="307" t="s">
        <v>195</v>
      </c>
      <c r="J247" s="307" t="s">
        <v>161</v>
      </c>
      <c r="K247" s="307" t="s">
        <v>162</v>
      </c>
      <c r="L247" s="307" t="s">
        <v>163</v>
      </c>
      <c r="M247" s="307" t="s">
        <v>164</v>
      </c>
      <c r="N247" s="307" t="s">
        <v>165</v>
      </c>
      <c r="O247" s="307" t="s">
        <v>166</v>
      </c>
      <c r="P247" s="307" t="s">
        <v>167</v>
      </c>
      <c r="Q247" s="307" t="s">
        <v>168</v>
      </c>
      <c r="R247" s="307" t="s">
        <v>169</v>
      </c>
      <c r="S247" s="307" t="s">
        <v>170</v>
      </c>
      <c r="T247" s="307" t="s">
        <v>25</v>
      </c>
      <c r="U247" s="637"/>
      <c r="V247" s="638"/>
      <c r="W247" s="638"/>
      <c r="X247" s="638"/>
      <c r="Y247" s="638"/>
      <c r="Z247" s="639"/>
      <c r="AA247" s="245"/>
      <c r="AB247" s="245"/>
      <c r="AC247" s="245"/>
      <c r="AD247" s="658"/>
      <c r="AE247" s="658"/>
      <c r="AF247" s="658"/>
      <c r="AG247" s="658"/>
      <c r="AH247" s="658"/>
      <c r="AI247" s="307" t="s">
        <v>194</v>
      </c>
      <c r="AJ247" s="307" t="s">
        <v>195</v>
      </c>
      <c r="AK247" s="307" t="s">
        <v>161</v>
      </c>
      <c r="AL247" s="307" t="s">
        <v>162</v>
      </c>
      <c r="AM247" s="307" t="s">
        <v>163</v>
      </c>
      <c r="AN247" s="307" t="s">
        <v>164</v>
      </c>
      <c r="AO247" s="307" t="s">
        <v>165</v>
      </c>
      <c r="AP247" s="307" t="s">
        <v>166</v>
      </c>
      <c r="AQ247" s="307" t="s">
        <v>167</v>
      </c>
      <c r="AR247" s="307" t="s">
        <v>168</v>
      </c>
      <c r="AS247" s="307" t="s">
        <v>169</v>
      </c>
      <c r="AT247" s="307" t="s">
        <v>170</v>
      </c>
      <c r="AU247" s="307" t="s">
        <v>25</v>
      </c>
      <c r="AX247" s="280"/>
      <c r="AY247" s="280"/>
      <c r="AZ247" s="280"/>
      <c r="BA247" s="280"/>
      <c r="BB247" s="246"/>
      <c r="BC247" s="659"/>
      <c r="BD247" s="659"/>
      <c r="BE247" s="659"/>
      <c r="BF247" s="659"/>
      <c r="BG247" s="334" t="s">
        <v>194</v>
      </c>
      <c r="BH247" s="334" t="s">
        <v>195</v>
      </c>
      <c r="BI247" s="334" t="s">
        <v>161</v>
      </c>
      <c r="BJ247" s="334" t="s">
        <v>162</v>
      </c>
      <c r="BK247" s="334" t="s">
        <v>163</v>
      </c>
      <c r="BL247" s="334" t="s">
        <v>164</v>
      </c>
      <c r="BM247" s="334" t="s">
        <v>165</v>
      </c>
      <c r="BN247" s="334" t="s">
        <v>166</v>
      </c>
      <c r="BO247" s="334" t="s">
        <v>167</v>
      </c>
      <c r="BP247" s="334" t="s">
        <v>168</v>
      </c>
      <c r="BQ247" s="334" t="s">
        <v>169</v>
      </c>
      <c r="BR247" s="334" t="s">
        <v>170</v>
      </c>
      <c r="BS247" s="659"/>
      <c r="BT247" s="659"/>
      <c r="BU247" s="659"/>
      <c r="BV247" s="659"/>
      <c r="BW247" s="593"/>
      <c r="BX247" s="593"/>
      <c r="BY247" s="593"/>
      <c r="BZ247" s="593"/>
      <c r="CA247" s="593"/>
      <c r="CB247" s="593"/>
      <c r="CC247" s="593"/>
      <c r="CD247" s="593"/>
      <c r="CE247" s="593"/>
      <c r="CF247" s="593"/>
      <c r="CG247" s="593"/>
      <c r="CH247" s="273"/>
      <c r="CI247" s="273"/>
      <c r="CJ247" s="273"/>
      <c r="CK247" s="273"/>
      <c r="CL247" s="273"/>
      <c r="CM247" s="273"/>
      <c r="CN247" s="273"/>
      <c r="CO247" s="273"/>
      <c r="CP247" s="273"/>
      <c r="CQ247" s="273"/>
    </row>
    <row r="248" spans="3:100" s="243" customFormat="1" ht="13.5" customHeight="1">
      <c r="C248" s="594" t="s">
        <v>196</v>
      </c>
      <c r="D248" s="594"/>
      <c r="E248" s="594"/>
      <c r="F248" s="594"/>
      <c r="G248" s="594"/>
      <c r="H248" s="248">
        <f t="shared" ref="H248:S248" si="50">IF($E243="","",VLOOKUP($E243,$CT$84:$DG$93,CV$94,FALSE))</f>
        <v>0.08</v>
      </c>
      <c r="I248" s="248">
        <f t="shared" si="50"/>
        <v>7.4999999999999997E-2</v>
      </c>
      <c r="J248" s="248">
        <f t="shared" si="50"/>
        <v>0.125</v>
      </c>
      <c r="K248" s="248">
        <f t="shared" si="50"/>
        <v>0.29399999999999998</v>
      </c>
      <c r="L248" s="248">
        <f t="shared" si="50"/>
        <v>0.29399999999999998</v>
      </c>
      <c r="M248" s="248">
        <f t="shared" si="50"/>
        <v>0.20100000000000001</v>
      </c>
      <c r="N248" s="248">
        <f t="shared" si="50"/>
        <v>4.7E-2</v>
      </c>
      <c r="O248" s="248">
        <f t="shared" si="50"/>
        <v>0</v>
      </c>
      <c r="P248" s="248">
        <f t="shared" si="50"/>
        <v>0</v>
      </c>
      <c r="Q248" s="248">
        <f t="shared" si="50"/>
        <v>2.8999999999999998E-2</v>
      </c>
      <c r="R248" s="248">
        <f t="shared" si="50"/>
        <v>3.7999999999999999E-2</v>
      </c>
      <c r="S248" s="248">
        <f t="shared" si="50"/>
        <v>5.7999999999999996E-2</v>
      </c>
      <c r="T248" s="249"/>
      <c r="U248" s="640"/>
      <c r="V248" s="641"/>
      <c r="W248" s="641"/>
      <c r="X248" s="641"/>
      <c r="Y248" s="641"/>
      <c r="Z248" s="642"/>
      <c r="AA248" s="250"/>
      <c r="AB248" s="250"/>
      <c r="AC248" s="250"/>
      <c r="AD248" s="594" t="s">
        <v>197</v>
      </c>
      <c r="AE248" s="594"/>
      <c r="AF248" s="594"/>
      <c r="AG248" s="594"/>
      <c r="AH248" s="594"/>
      <c r="AI248" s="251">
        <v>30</v>
      </c>
      <c r="AJ248" s="251">
        <v>31</v>
      </c>
      <c r="AK248" s="251">
        <v>30</v>
      </c>
      <c r="AL248" s="251">
        <v>31</v>
      </c>
      <c r="AM248" s="251">
        <v>31</v>
      </c>
      <c r="AN248" s="251">
        <v>30</v>
      </c>
      <c r="AO248" s="251">
        <v>31</v>
      </c>
      <c r="AP248" s="251">
        <v>30</v>
      </c>
      <c r="AQ248" s="251">
        <v>31</v>
      </c>
      <c r="AR248" s="251">
        <v>31</v>
      </c>
      <c r="AS248" s="251">
        <v>28</v>
      </c>
      <c r="AT248" s="251">
        <v>31</v>
      </c>
      <c r="AU248" s="249"/>
      <c r="AX248" s="280"/>
      <c r="AY248" s="280"/>
      <c r="AZ248" s="280"/>
      <c r="BA248" s="280"/>
      <c r="BB248" s="246"/>
      <c r="BC248" s="634" t="s">
        <v>198</v>
      </c>
      <c r="BD248" s="635"/>
      <c r="BE248" s="635"/>
      <c r="BF248" s="636"/>
      <c r="BG248" s="297" t="str">
        <f t="shared" ref="BG248:BR248" si="51">IF(COUNT(AI253)=0,"",AI253)</f>
        <v/>
      </c>
      <c r="BH248" s="297" t="str">
        <f t="shared" si="51"/>
        <v/>
      </c>
      <c r="BI248" s="297" t="str">
        <f t="shared" si="51"/>
        <v/>
      </c>
      <c r="BJ248" s="297" t="str">
        <f t="shared" si="51"/>
        <v/>
      </c>
      <c r="BK248" s="297" t="str">
        <f t="shared" si="51"/>
        <v/>
      </c>
      <c r="BL248" s="297" t="str">
        <f t="shared" si="51"/>
        <v/>
      </c>
      <c r="BM248" s="297" t="str">
        <f t="shared" si="51"/>
        <v/>
      </c>
      <c r="BN248" s="297" t="str">
        <f t="shared" si="51"/>
        <v/>
      </c>
      <c r="BO248" s="297" t="str">
        <f t="shared" si="51"/>
        <v/>
      </c>
      <c r="BP248" s="297" t="str">
        <f t="shared" si="51"/>
        <v/>
      </c>
      <c r="BQ248" s="297" t="str">
        <f t="shared" si="51"/>
        <v/>
      </c>
      <c r="BR248" s="297" t="str">
        <f t="shared" si="51"/>
        <v/>
      </c>
      <c r="BS248" s="597" t="s">
        <v>198</v>
      </c>
      <c r="BT248" s="633"/>
      <c r="BU248" s="598"/>
      <c r="BV248" s="334" t="s">
        <v>171</v>
      </c>
      <c r="BW248" s="253" t="str">
        <f>IF(COUNT(AM251)=0,"",AM251)</f>
        <v/>
      </c>
      <c r="BX248" s="253" t="str">
        <f>IF(COUNT(AM253)=0,"",AM253)</f>
        <v/>
      </c>
      <c r="BY248" s="253" t="str">
        <f>IF(COUNT(AM255)=0,"",AM255)</f>
        <v/>
      </c>
      <c r="BZ248" s="253" t="str">
        <f>IF(COUNT(AM257)=0,"",AM257)</f>
        <v/>
      </c>
      <c r="CA248" s="253" t="str">
        <f>IF(COUNT(AM259)=0,"",AM259)</f>
        <v/>
      </c>
      <c r="CB248" s="253" t="str">
        <f>IF(COUNT(AM261)=0,"",AM261)</f>
        <v/>
      </c>
      <c r="CC248" s="253" t="str">
        <f>IF(COUNT(AM263)=0,"",AM263)</f>
        <v/>
      </c>
      <c r="CD248" s="253" t="str">
        <f>IF(COUNT(AM265)=0,"",AM265)</f>
        <v/>
      </c>
      <c r="CE248" s="253" t="str">
        <f>IF(COUNT(AM267)=0,"",AM267)</f>
        <v/>
      </c>
      <c r="CF248" s="253" t="str">
        <f>IF(COUNT(AM269)=0,"",AM269)</f>
        <v/>
      </c>
      <c r="CG248" s="253" t="str">
        <f>IF(COUNT(AM271)=0,"",AM271)</f>
        <v/>
      </c>
      <c r="CH248" s="257"/>
      <c r="CI248" s="257"/>
      <c r="CJ248" s="257"/>
      <c r="CK248" s="257"/>
      <c r="CL248" s="257"/>
      <c r="CM248" s="257"/>
      <c r="CN248" s="257"/>
      <c r="CO248" s="257"/>
      <c r="CP248" s="257"/>
      <c r="CQ248" s="257"/>
    </row>
    <row r="249" spans="3:100" s="243" customFormat="1" ht="13.5" customHeight="1">
      <c r="C249" s="604" t="e">
        <f>DATE(#REF!-2,1,1)</f>
        <v>#REF!</v>
      </c>
      <c r="D249" s="605"/>
      <c r="E249" s="613" t="s">
        <v>275</v>
      </c>
      <c r="F249" s="614"/>
      <c r="G249" s="615"/>
      <c r="H249" s="255"/>
      <c r="I249" s="255"/>
      <c r="J249" s="255"/>
      <c r="K249" s="255"/>
      <c r="L249" s="255"/>
      <c r="M249" s="255"/>
      <c r="N249" s="255"/>
      <c r="O249" s="255"/>
      <c r="P249" s="256"/>
      <c r="Q249" s="256"/>
      <c r="R249" s="256"/>
      <c r="S249" s="256"/>
      <c r="T249" s="255"/>
      <c r="U249" s="578"/>
      <c r="V249" s="644"/>
      <c r="W249" s="644"/>
      <c r="X249" s="644"/>
      <c r="Y249" s="644"/>
      <c r="Z249" s="579"/>
      <c r="AA249" s="257"/>
      <c r="AB249" s="257"/>
      <c r="AC249" s="257"/>
      <c r="AD249" s="604" t="e">
        <f>DATE(#REF!-2,1,1)</f>
        <v>#REF!</v>
      </c>
      <c r="AE249" s="605"/>
      <c r="AF249" s="613" t="s">
        <v>198</v>
      </c>
      <c r="AG249" s="614"/>
      <c r="AH249" s="615"/>
      <c r="AI249" s="255"/>
      <c r="AJ249" s="255"/>
      <c r="AK249" s="255"/>
      <c r="AL249" s="255"/>
      <c r="AM249" s="255"/>
      <c r="AN249" s="255"/>
      <c r="AO249" s="255"/>
      <c r="AP249" s="255"/>
      <c r="AQ249" s="255"/>
      <c r="AR249" s="258" t="str">
        <f>IF(COUNT(P249,Q249)&lt;&gt;2,"",ROUND(MIN(P249,Q249)*Q248,#REF!))</f>
        <v/>
      </c>
      <c r="AS249" s="258" t="str">
        <f>IF(COUNT(Q249,R249)&lt;&gt;2,"",ROUND(MIN(Q249,R249)*R248,#REF!))</f>
        <v/>
      </c>
      <c r="AT249" s="258" t="str">
        <f>IF(COUNT(R249,S249)&lt;&gt;2,"",ROUND(MIN(R249,S249)*S248,#REF!))</f>
        <v/>
      </c>
      <c r="AU249" s="255"/>
      <c r="AX249" s="280"/>
      <c r="AY249" s="280"/>
      <c r="AZ249" s="280"/>
      <c r="BA249" s="280"/>
      <c r="BB249" s="246"/>
      <c r="BC249" s="648"/>
      <c r="BD249" s="649"/>
      <c r="BE249" s="649"/>
      <c r="BF249" s="650"/>
      <c r="BG249" s="259"/>
      <c r="BH249" s="259"/>
      <c r="BI249" s="259"/>
      <c r="BJ249" s="259"/>
      <c r="BK249" s="259"/>
      <c r="BL249" s="259"/>
      <c r="BM249" s="259"/>
      <c r="BN249" s="259"/>
      <c r="BO249" s="259"/>
      <c r="BP249" s="259"/>
      <c r="BQ249" s="259"/>
      <c r="BR249" s="259"/>
      <c r="BS249" s="599"/>
      <c r="BT249" s="643"/>
      <c r="BU249" s="600"/>
      <c r="BV249" s="334" t="s">
        <v>172</v>
      </c>
      <c r="BW249" s="253" t="str">
        <f>IF(COUNT(AR249)=0,"",AR249)</f>
        <v/>
      </c>
      <c r="BX249" s="253" t="str">
        <f>IF(COUNT(AR253)=0,"",AR253)</f>
        <v/>
      </c>
      <c r="BY249" s="253" t="str">
        <f>IF(COUNT(AR255)=0,"",AR255)</f>
        <v/>
      </c>
      <c r="BZ249" s="253" t="str">
        <f>IF(COUNT(AR257)=0,"",AR257)</f>
        <v/>
      </c>
      <c r="CA249" s="253" t="str">
        <f>IF(COUNT(AR259)=0,"",AR259)</f>
        <v/>
      </c>
      <c r="CB249" s="253" t="str">
        <f>IF(COUNT(AR261)=0,"",AR261)</f>
        <v/>
      </c>
      <c r="CC249" s="253" t="str">
        <f>IF(COUNT(AR263)=0,"",AR263)</f>
        <v/>
      </c>
      <c r="CD249" s="253" t="str">
        <f>IF(COUNT(AR265)=0,"",AR265)</f>
        <v/>
      </c>
      <c r="CE249" s="253" t="str">
        <f>IF(COUNT(AR267)=0,"",AR267)</f>
        <v/>
      </c>
      <c r="CF249" s="253" t="str">
        <f>IF(COUNT(AR269)=0,"",AR269)</f>
        <v/>
      </c>
      <c r="CG249" s="253" t="str">
        <f>IF(COUNT(AR271)=0,"",AR271)</f>
        <v/>
      </c>
      <c r="CH249" s="257"/>
      <c r="CI249" s="257"/>
      <c r="CJ249" s="257"/>
      <c r="CK249" s="257"/>
      <c r="CL249" s="257"/>
      <c r="CM249" s="257"/>
      <c r="CN249" s="257"/>
      <c r="CO249" s="257"/>
      <c r="CP249" s="257"/>
      <c r="CQ249" s="257"/>
    </row>
    <row r="250" spans="3:100" s="243" customFormat="1" ht="13.5" customHeight="1">
      <c r="C250" s="606"/>
      <c r="D250" s="607"/>
      <c r="E250" s="608" t="s">
        <v>252</v>
      </c>
      <c r="F250" s="609"/>
      <c r="G250" s="610"/>
      <c r="H250" s="260"/>
      <c r="I250" s="260"/>
      <c r="J250" s="260"/>
      <c r="K250" s="260"/>
      <c r="L250" s="260"/>
      <c r="M250" s="260"/>
      <c r="N250" s="260"/>
      <c r="O250" s="260"/>
      <c r="P250" s="261"/>
      <c r="Q250" s="261"/>
      <c r="R250" s="261"/>
      <c r="S250" s="261"/>
      <c r="T250" s="262" t="str">
        <f>IF(COUNT(H250:S250)=0,"",SUMPRODUCT(ROUND(H250:S250,#REF!)))</f>
        <v/>
      </c>
      <c r="U250" s="645"/>
      <c r="V250" s="646"/>
      <c r="W250" s="646"/>
      <c r="X250" s="646"/>
      <c r="Y250" s="646"/>
      <c r="Z250" s="647"/>
      <c r="AA250" s="257"/>
      <c r="AB250" s="257"/>
      <c r="AC250" s="257"/>
      <c r="AD250" s="606"/>
      <c r="AE250" s="607"/>
      <c r="AF250" s="608" t="s">
        <v>199</v>
      </c>
      <c r="AG250" s="609"/>
      <c r="AH250" s="610"/>
      <c r="AI250" s="263"/>
      <c r="AJ250" s="263"/>
      <c r="AK250" s="263"/>
      <c r="AL250" s="263"/>
      <c r="AM250" s="263"/>
      <c r="AN250" s="263"/>
      <c r="AO250" s="263"/>
      <c r="AP250" s="263"/>
      <c r="AQ250" s="263"/>
      <c r="AR250" s="264" t="str">
        <f>IF(COUNT(Q249:Q250)=0,"",ROUND(Q250/(Q249*24*AR248/1000),3))</f>
        <v/>
      </c>
      <c r="AS250" s="264" t="str">
        <f>IF(COUNT(R249:R250)=0,"",ROUND(R250/(R249*24*AS248/1000),3))</f>
        <v/>
      </c>
      <c r="AT250" s="264" t="str">
        <f>IF(COUNT(S249:S250)=0,"",ROUND(S250/(S249*24*AT248/1000),3))</f>
        <v/>
      </c>
      <c r="AU250" s="265" t="str">
        <f>IF(COUNT(AI250:AT250)=0,"",AVERAGE(AI250:AT250))</f>
        <v/>
      </c>
      <c r="AX250" s="280"/>
      <c r="AY250" s="280"/>
      <c r="AZ250" s="280"/>
      <c r="BA250" s="280"/>
      <c r="BB250" s="246"/>
      <c r="BC250" s="594" t="s">
        <v>205</v>
      </c>
      <c r="BD250" s="594"/>
      <c r="BE250" s="594"/>
      <c r="BF250" s="594"/>
      <c r="BG250" s="253" t="str">
        <f>IF(COUNT(H254)=0,"",ROUND(H254,#REF!))</f>
        <v/>
      </c>
      <c r="BH250" s="253" t="str">
        <f>IF(COUNT(I254)=0,"",ROUND(I254,#REF!))</f>
        <v/>
      </c>
      <c r="BI250" s="253" t="str">
        <f>IF(COUNT(J254)=0,"",ROUND(J254,#REF!))</f>
        <v/>
      </c>
      <c r="BJ250" s="253" t="str">
        <f>IF(COUNT(K254)=0,"",ROUND(K254,#REF!))</f>
        <v/>
      </c>
      <c r="BK250" s="253" t="str">
        <f>IF(COUNT(L254)=0,"",ROUND(L254,#REF!))</f>
        <v/>
      </c>
      <c r="BL250" s="253" t="str">
        <f>IF(COUNT(M254)=0,"",ROUND(M254,#REF!))</f>
        <v/>
      </c>
      <c r="BM250" s="253" t="str">
        <f>IF(COUNT(N254)=0,"",ROUND(N254,#REF!))</f>
        <v/>
      </c>
      <c r="BN250" s="253" t="str">
        <f>IF(COUNT(O254)=0,"",ROUND(O254,#REF!))</f>
        <v/>
      </c>
      <c r="BO250" s="253" t="str">
        <f>IF(COUNT(P254)=0,"",ROUND(P254,#REF!))</f>
        <v/>
      </c>
      <c r="BP250" s="253" t="str">
        <f>IF(COUNT(Q254)=0,"",ROUND(Q254,#REF!))</f>
        <v/>
      </c>
      <c r="BQ250" s="253" t="str">
        <f>IF(COUNT(R254)=0,"",ROUND(R254,#REF!))</f>
        <v/>
      </c>
      <c r="BR250" s="253" t="str">
        <f>IF(COUNT(S254)=0,"",ROUND(S254,#REF!))</f>
        <v/>
      </c>
      <c r="BS250" s="634" t="s">
        <v>205</v>
      </c>
      <c r="BT250" s="635"/>
      <c r="BU250" s="636"/>
      <c r="BV250" s="334" t="s">
        <v>25</v>
      </c>
      <c r="BW250" s="253" t="str">
        <f>IF(COUNT(T252)=0,"",T252)</f>
        <v/>
      </c>
      <c r="BX250" s="253" t="str">
        <f>IF(COUNT(T254)=0,"",T254)</f>
        <v/>
      </c>
      <c r="BY250" s="253" t="str">
        <f>IF(COUNT(T256)=0,"",T256)</f>
        <v/>
      </c>
      <c r="BZ250" s="266" t="str">
        <f>IF(COUNT(T258)=0,"",T258)</f>
        <v/>
      </c>
      <c r="CA250" s="253" t="str">
        <f>IF(COUNT(T260)=0,"",T260)</f>
        <v/>
      </c>
      <c r="CB250" s="253" t="str">
        <f>IF(COUNT(T262)=0,"",T262)</f>
        <v/>
      </c>
      <c r="CC250" s="253" t="str">
        <f>IF(COUNT(T264)=0,"",T264)</f>
        <v/>
      </c>
      <c r="CD250" s="253" t="str">
        <f>IF(COUNT(T266)=0,"",T266)</f>
        <v/>
      </c>
      <c r="CE250" s="253" t="str">
        <f>IF(COUNT(T268)=0,"",T268)</f>
        <v/>
      </c>
      <c r="CF250" s="253" t="str">
        <f>IF(COUNT(T270)=0,"",T270)</f>
        <v/>
      </c>
      <c r="CG250" s="253" t="str">
        <f>IF(COUNT(T272)=0,"",T272)</f>
        <v/>
      </c>
      <c r="CH250" s="257"/>
      <c r="CI250" s="257"/>
      <c r="CJ250" s="257"/>
      <c r="CK250" s="257"/>
      <c r="CL250" s="257"/>
      <c r="CM250" s="257"/>
      <c r="CN250" s="257"/>
      <c r="CO250" s="257"/>
      <c r="CP250" s="257"/>
      <c r="CQ250" s="257"/>
    </row>
    <row r="251" spans="3:100" s="243" customFormat="1" ht="13.5" customHeight="1">
      <c r="C251" s="604" t="e">
        <f>DATE(#REF!-1,1,1)</f>
        <v>#REF!</v>
      </c>
      <c r="D251" s="605"/>
      <c r="E251" s="613" t="s">
        <v>275</v>
      </c>
      <c r="F251" s="614"/>
      <c r="G251" s="615"/>
      <c r="H251" s="256"/>
      <c r="I251" s="256"/>
      <c r="J251" s="256"/>
      <c r="K251" s="256"/>
      <c r="L251" s="256"/>
      <c r="M251" s="256"/>
      <c r="N251" s="256"/>
      <c r="O251" s="256"/>
      <c r="P251" s="256"/>
      <c r="Q251" s="256"/>
      <c r="R251" s="256"/>
      <c r="S251" s="256"/>
      <c r="T251" s="255"/>
      <c r="U251" s="613" t="s">
        <v>210</v>
      </c>
      <c r="V251" s="614"/>
      <c r="W251" s="614"/>
      <c r="X251" s="615"/>
      <c r="Y251" s="616" t="str">
        <f>IF(COUNT(S251)=0,"",ROUND(S251,#REF!))</f>
        <v/>
      </c>
      <c r="Z251" s="617"/>
      <c r="AA251" s="257"/>
      <c r="AB251" s="257"/>
      <c r="AC251" s="257"/>
      <c r="AD251" s="604" t="e">
        <f>DATE(#REF!-1,1,1)</f>
        <v>#REF!</v>
      </c>
      <c r="AE251" s="605"/>
      <c r="AF251" s="613" t="s">
        <v>198</v>
      </c>
      <c r="AG251" s="614"/>
      <c r="AH251" s="615"/>
      <c r="AI251" s="258" t="str">
        <f>IF(COUNT(S249,H251)&lt;&gt;2,"",ROUND(MIN(S249,H251)*H248,#REF!))</f>
        <v/>
      </c>
      <c r="AJ251" s="258" t="str">
        <f>IF(COUNT(H251,I251)&lt;&gt;2,"",ROUND(MIN(H251,I251)*I248,#REF!))</f>
        <v/>
      </c>
      <c r="AK251" s="258" t="str">
        <f>IF(COUNT(I251,J251)&lt;&gt;2,"",ROUND(MIN(I251,J251)*J248,#REF!))</f>
        <v/>
      </c>
      <c r="AL251" s="258" t="str">
        <f>IF(COUNT(J251,K251)&lt;&gt;2,"",ROUND(MIN(J251,K251)*K248,#REF!))</f>
        <v/>
      </c>
      <c r="AM251" s="258" t="str">
        <f>IF(COUNT(K251,L251)&lt;&gt;2,"",ROUND(MIN(K251,L251)*L248,#REF!))</f>
        <v/>
      </c>
      <c r="AN251" s="258" t="str">
        <f>IF(COUNT(L251,M251)&lt;&gt;2,"",ROUND(MIN(L251,M251)*M248,#REF!))</f>
        <v/>
      </c>
      <c r="AO251" s="258" t="str">
        <f>IF(COUNT(M251,N251)&lt;&gt;2,"",ROUND(MIN(M251,N251)*N248,#REF!))</f>
        <v/>
      </c>
      <c r="AP251" s="258" t="str">
        <f>IF(COUNT(N251,O251)&lt;&gt;2,"",ROUND(MIN(N251,O251)*O248,#REF!))</f>
        <v/>
      </c>
      <c r="AQ251" s="258" t="str">
        <f>IF(COUNT(O251,P251)&lt;&gt;2,"",ROUND(MIN(O251,P251)*P248,#REF!))</f>
        <v/>
      </c>
      <c r="AR251" s="258" t="str">
        <f>IF(COUNT(P251,Q251)&lt;&gt;2,"",ROUND(MIN(P251,Q251)*Q248,#REF!))</f>
        <v/>
      </c>
      <c r="AS251" s="258" t="str">
        <f>IF(COUNT(Q251,R251)&lt;&gt;2,"",ROUND(MIN(Q251,R251)*R248,#REF!))</f>
        <v/>
      </c>
      <c r="AT251" s="258" t="str">
        <f>IF(COUNT(R251,S251)&lt;&gt;2,"",ROUND(MIN(R251,S251)*S248,#REF!))</f>
        <v/>
      </c>
      <c r="AU251" s="255"/>
      <c r="AX251" s="280"/>
      <c r="AY251" s="280"/>
      <c r="AZ251" s="280"/>
      <c r="BB251" s="246"/>
      <c r="BC251" s="627"/>
      <c r="BD251" s="628"/>
      <c r="BE251" s="628"/>
      <c r="BF251" s="628"/>
      <c r="BG251" s="628"/>
      <c r="BH251" s="628"/>
      <c r="BI251" s="628"/>
      <c r="BJ251" s="628"/>
      <c r="BK251" s="628"/>
      <c r="BL251" s="628"/>
      <c r="BM251" s="628"/>
      <c r="BN251" s="628"/>
      <c r="BO251" s="628"/>
      <c r="BP251" s="628"/>
      <c r="BQ251" s="628"/>
      <c r="BR251" s="629"/>
      <c r="BS251" s="597" t="s">
        <v>206</v>
      </c>
      <c r="BT251" s="633"/>
      <c r="BU251" s="598"/>
      <c r="BV251" s="334" t="s">
        <v>25</v>
      </c>
      <c r="BW251" s="253" t="str">
        <f>IF(COUNT(Y251)=0,"",IF(#REF!="発電事業者",Y251,IF(SUMIF($C279:$D288,"その他事業者",L279:L288)=0,IF(Y251*L288/SUM(L279:L288)=0,"",Y251*L288/SUM(L279:L288)),ROUND(Y251*SUMIF($C279:$D288,"その他事業者",L279:L288)/SUM(L279:L288),#REF!)+Y251*L288/SUM(L279:L288))))</f>
        <v/>
      </c>
      <c r="BX251" s="253" t="str">
        <f>IF(COUNT(Y253)=0,"",IF(#REF!="発電事業者",Y253,IF(SUMIF($C279:$D288,"その他事業者",W279:W288)=0,IF(Y253*W288/SUM(W279:W288)=0,"",Y253*W288/SUM(W279:W288)),ROUND(Y253*SUMIF($C279:$D288,"その他事業者",W279:W288)/SUM(W279:W288),#REF!)+Y253*W288/SUM(W279:W288))))</f>
        <v/>
      </c>
      <c r="BY251" s="267"/>
      <c r="BZ251" s="267"/>
      <c r="CA251" s="267"/>
      <c r="CB251" s="253" t="str">
        <f>IF(COUNT(Y261)=0,"",IF(#REF!="発電事業者",Y261,IF(SUMIF($C279:$D288,"その他事業者",AA279:AA288)=0,IF(Y261*AA288/SUM(AA279:AA288)=0,"",Y261*AA288/SUM(AA279:AA288)),ROUND(Y261*SUMIF($C279:$D288,"その他事業者",AA279:AA288)/SUM(AA279:AA288),#REF!)+Y261*AA288/SUM(AA279:AA288))))</f>
        <v/>
      </c>
      <c r="CC251" s="267"/>
      <c r="CD251" s="267"/>
      <c r="CE251" s="267"/>
      <c r="CF251" s="267"/>
      <c r="CG251" s="253" t="str">
        <f>IF(COUNT(Y271)=0,"",IF(#REF!="発電事業者",Y271,IF(SUMIF($C279:$D288,"その他事業者",AF279:AF288)=0,IF(Y271*AF288/SUM(AF279:AF288)=0,"",Y271*AF288/SUM(AF279:AF288)),ROUND(Y271*SUMIF($C279:$D288,"その他事業者",AF279:AF288)/SUM(AF279:AF288),#REF!)+Y271*AF288/SUM(AF279:AF288))))</f>
        <v/>
      </c>
      <c r="CH251" s="257"/>
      <c r="CI251" s="257"/>
      <c r="CJ251" s="257"/>
      <c r="CK251" s="257"/>
      <c r="CL251" s="257"/>
      <c r="CM251" s="257"/>
      <c r="CN251" s="257"/>
      <c r="CO251" s="257"/>
      <c r="CP251" s="257"/>
      <c r="CQ251" s="257"/>
    </row>
    <row r="252" spans="3:100" s="243" customFormat="1" ht="13.5" customHeight="1">
      <c r="C252" s="606"/>
      <c r="D252" s="607"/>
      <c r="E252" s="608" t="s">
        <v>252</v>
      </c>
      <c r="F252" s="609"/>
      <c r="G252" s="610"/>
      <c r="H252" s="261"/>
      <c r="I252" s="261"/>
      <c r="J252" s="261"/>
      <c r="K252" s="261"/>
      <c r="L252" s="261"/>
      <c r="M252" s="261"/>
      <c r="N252" s="261"/>
      <c r="O252" s="261"/>
      <c r="P252" s="261"/>
      <c r="Q252" s="261"/>
      <c r="R252" s="261"/>
      <c r="S252" s="261"/>
      <c r="T252" s="262" t="str">
        <f>IF(COUNT(H252:S252)=0,"",SUMPRODUCT(ROUND(H252:S252,#REF!)))</f>
        <v/>
      </c>
      <c r="U252" s="608" t="s">
        <v>211</v>
      </c>
      <c r="V252" s="609"/>
      <c r="W252" s="609"/>
      <c r="X252" s="610"/>
      <c r="Y252" s="611" t="str">
        <f>IF(COUNT(T252)=0,"",T252)</f>
        <v/>
      </c>
      <c r="Z252" s="612"/>
      <c r="AA252" s="257"/>
      <c r="AB252" s="257"/>
      <c r="AC252" s="257"/>
      <c r="AD252" s="606"/>
      <c r="AE252" s="607"/>
      <c r="AF252" s="608" t="s">
        <v>199</v>
      </c>
      <c r="AG252" s="609"/>
      <c r="AH252" s="610"/>
      <c r="AI252" s="264" t="str">
        <f t="shared" ref="AI252:AT252" si="52">IF(COUNT(H251:H252)=0,"",ROUND(H252/(H251*24*AI248/1000),3))</f>
        <v/>
      </c>
      <c r="AJ252" s="264" t="str">
        <f t="shared" si="52"/>
        <v/>
      </c>
      <c r="AK252" s="264" t="str">
        <f t="shared" si="52"/>
        <v/>
      </c>
      <c r="AL252" s="264" t="str">
        <f t="shared" si="52"/>
        <v/>
      </c>
      <c r="AM252" s="264" t="str">
        <f t="shared" si="52"/>
        <v/>
      </c>
      <c r="AN252" s="264" t="str">
        <f t="shared" si="52"/>
        <v/>
      </c>
      <c r="AO252" s="264" t="str">
        <f t="shared" si="52"/>
        <v/>
      </c>
      <c r="AP252" s="264" t="str">
        <f t="shared" si="52"/>
        <v/>
      </c>
      <c r="AQ252" s="264" t="str">
        <f t="shared" si="52"/>
        <v/>
      </c>
      <c r="AR252" s="264" t="str">
        <f t="shared" si="52"/>
        <v/>
      </c>
      <c r="AS252" s="264" t="str">
        <f t="shared" si="52"/>
        <v/>
      </c>
      <c r="AT252" s="264" t="str">
        <f t="shared" si="52"/>
        <v/>
      </c>
      <c r="AU252" s="265" t="str">
        <f>IF(COUNT(AI252:AT252)=0,"",AVERAGE(AI252:AT252))</f>
        <v/>
      </c>
      <c r="AX252" s="280"/>
      <c r="AY252" s="280"/>
      <c r="AZ252" s="280"/>
      <c r="BB252" s="246"/>
      <c r="BC252" s="630"/>
      <c r="BD252" s="631"/>
      <c r="BE252" s="631"/>
      <c r="BF252" s="631"/>
      <c r="BG252" s="631"/>
      <c r="BH252" s="631"/>
      <c r="BI252" s="631"/>
      <c r="BJ252" s="631"/>
      <c r="BK252" s="631"/>
      <c r="BL252" s="631"/>
      <c r="BM252" s="631"/>
      <c r="BN252" s="631"/>
      <c r="BO252" s="631"/>
      <c r="BP252" s="631"/>
      <c r="BQ252" s="631"/>
      <c r="BR252" s="632"/>
      <c r="BS252" s="634" t="s">
        <v>207</v>
      </c>
      <c r="BT252" s="635"/>
      <c r="BU252" s="636"/>
      <c r="BV252" s="334" t="s">
        <v>25</v>
      </c>
      <c r="BW252" s="253" t="str">
        <f>IF(COUNT(Y252)=0,"",Y252)</f>
        <v/>
      </c>
      <c r="BX252" s="253" t="str">
        <f>IF(COUNT(Y254)=0,"",Y254)</f>
        <v/>
      </c>
      <c r="BY252" s="267"/>
      <c r="BZ252" s="267"/>
      <c r="CA252" s="267"/>
      <c r="CB252" s="253" t="str">
        <f>IF(COUNT(Y262)=0,"",Y262)</f>
        <v/>
      </c>
      <c r="CC252" s="267"/>
      <c r="CD252" s="267"/>
      <c r="CE252" s="267"/>
      <c r="CF252" s="267"/>
      <c r="CG252" s="253" t="str">
        <f>IF(COUNT(Y272)=0,"",Y272)</f>
        <v/>
      </c>
      <c r="CH252" s="257"/>
      <c r="CI252" s="257"/>
      <c r="CJ252" s="257"/>
      <c r="CK252" s="257"/>
      <c r="CL252" s="257"/>
      <c r="CM252" s="257"/>
      <c r="CN252" s="257"/>
      <c r="CO252" s="257"/>
      <c r="CP252" s="257"/>
      <c r="CQ252" s="257"/>
    </row>
    <row r="253" spans="3:100" s="243" customFormat="1" ht="13.5" customHeight="1">
      <c r="C253" s="604" t="e">
        <f>DATE(#REF!,1,1)</f>
        <v>#REF!</v>
      </c>
      <c r="D253" s="605"/>
      <c r="E253" s="613" t="s">
        <v>275</v>
      </c>
      <c r="F253" s="614"/>
      <c r="G253" s="615"/>
      <c r="H253" s="256"/>
      <c r="I253" s="256"/>
      <c r="J253" s="256"/>
      <c r="K253" s="256"/>
      <c r="L253" s="256"/>
      <c r="M253" s="256"/>
      <c r="N253" s="256"/>
      <c r="O253" s="256"/>
      <c r="P253" s="256"/>
      <c r="Q253" s="256"/>
      <c r="R253" s="256"/>
      <c r="S253" s="256"/>
      <c r="T253" s="255"/>
      <c r="U253" s="613" t="s">
        <v>210</v>
      </c>
      <c r="V253" s="614"/>
      <c r="W253" s="614"/>
      <c r="X253" s="615"/>
      <c r="Y253" s="616" t="str">
        <f>IF(COUNT(S253)=0,"",ROUND(S253,#REF!))</f>
        <v/>
      </c>
      <c r="Z253" s="617"/>
      <c r="AA253" s="257"/>
      <c r="AB253" s="257"/>
      <c r="AC253" s="257"/>
      <c r="AD253" s="604" t="e">
        <f>DATE(#REF!,1,1)</f>
        <v>#REF!</v>
      </c>
      <c r="AE253" s="605"/>
      <c r="AF253" s="613" t="s">
        <v>198</v>
      </c>
      <c r="AG253" s="614"/>
      <c r="AH253" s="615"/>
      <c r="AI253" s="258" t="str">
        <f>IF(COUNT(S251,H253)&lt;&gt;2,"",ROUND(MIN(S251,H253)*H248,#REF!))</f>
        <v/>
      </c>
      <c r="AJ253" s="258" t="str">
        <f>IF(COUNT(H253,I253)&lt;&gt;2,"",ROUND(MIN(H253,I253)*I248,#REF!))</f>
        <v/>
      </c>
      <c r="AK253" s="258" t="str">
        <f>IF(COUNT(I253,J253)&lt;&gt;2,"",ROUND(MIN(I253,J253)*J248,#REF!))</f>
        <v/>
      </c>
      <c r="AL253" s="258" t="str">
        <f>IF(COUNT(J253,K253)&lt;&gt;2,"",ROUND(MIN(J253,K253)*K248,#REF!))</f>
        <v/>
      </c>
      <c r="AM253" s="258" t="str">
        <f>IF(COUNT(K253,L253)&lt;&gt;2,"",ROUND(MIN(K253,L253)*L248,#REF!))</f>
        <v/>
      </c>
      <c r="AN253" s="258" t="str">
        <f>IF(COUNT(L253,M253)&lt;&gt;2,"",ROUND(MIN(L253,M253)*M248,#REF!))</f>
        <v/>
      </c>
      <c r="AO253" s="258" t="str">
        <f>IF(COUNT(M253,N253)&lt;&gt;2,"",ROUND(MIN(M253,N253)*N248,#REF!))</f>
        <v/>
      </c>
      <c r="AP253" s="258" t="str">
        <f>IF(COUNT(N253,O253)&lt;&gt;2,"",ROUND(MIN(N253,O253)*O248,#REF!))</f>
        <v/>
      </c>
      <c r="AQ253" s="258" t="str">
        <f>IF(COUNT(O253,P253)&lt;&gt;2,"",ROUND(MIN(O253,P253)*P248,#REF!))</f>
        <v/>
      </c>
      <c r="AR253" s="258" t="str">
        <f>IF(COUNT(P253,Q253)&lt;&gt;2,"",ROUND(MIN(P253,Q253)*Q248,#REF!))</f>
        <v/>
      </c>
      <c r="AS253" s="258" t="str">
        <f>IF(COUNT(Q253,R253)&lt;&gt;2,"",ROUND(MIN(Q253,R253)*R248,#REF!))</f>
        <v/>
      </c>
      <c r="AT253" s="258" t="str">
        <f>IF(COUNT(R253,S253)&lt;&gt;2,"",ROUND(MIN(R253,S253)*S248,#REF!))</f>
        <v/>
      </c>
      <c r="AU253" s="255"/>
      <c r="AX253" s="268"/>
      <c r="BB253" s="268"/>
      <c r="BC253" s="245"/>
      <c r="BD253" s="245"/>
      <c r="BE253" s="245"/>
      <c r="BF253" s="245"/>
      <c r="BG253" s="245"/>
      <c r="BH253" s="245"/>
      <c r="BI253" s="245"/>
      <c r="BJ253" s="245"/>
      <c r="BK253" s="245"/>
      <c r="BL253" s="245"/>
      <c r="BM253" s="245"/>
      <c r="BN253" s="245"/>
      <c r="BO253" s="245"/>
      <c r="BP253" s="245"/>
      <c r="BQ253" s="245"/>
      <c r="BR253" s="245"/>
      <c r="BS253" s="245"/>
      <c r="BT253" s="245"/>
      <c r="BU253" s="245"/>
      <c r="BV253" s="245"/>
      <c r="BW253" s="245"/>
      <c r="BX253" s="257"/>
      <c r="BY253" s="257"/>
      <c r="BZ253" s="257"/>
      <c r="CA253" s="257"/>
      <c r="CB253" s="257"/>
      <c r="CC253" s="257"/>
      <c r="CD253" s="257"/>
      <c r="CE253" s="257"/>
      <c r="CF253" s="257"/>
      <c r="CG253" s="257"/>
      <c r="CH253" s="257"/>
      <c r="CI253" s="257"/>
      <c r="CJ253" s="257"/>
      <c r="CK253" s="257"/>
      <c r="CL253" s="257"/>
      <c r="CM253" s="257"/>
      <c r="CN253" s="257"/>
      <c r="CO253" s="257"/>
      <c r="CP253" s="257"/>
      <c r="CQ253" s="257"/>
    </row>
    <row r="254" spans="3:100" s="243" customFormat="1" ht="13.5" customHeight="1">
      <c r="C254" s="606"/>
      <c r="D254" s="607"/>
      <c r="E254" s="608" t="s">
        <v>212</v>
      </c>
      <c r="F254" s="609"/>
      <c r="G254" s="610"/>
      <c r="H254" s="261"/>
      <c r="I254" s="261"/>
      <c r="J254" s="261"/>
      <c r="K254" s="261"/>
      <c r="L254" s="261"/>
      <c r="M254" s="261"/>
      <c r="N254" s="261"/>
      <c r="O254" s="261"/>
      <c r="P254" s="261"/>
      <c r="Q254" s="261"/>
      <c r="R254" s="261"/>
      <c r="S254" s="261"/>
      <c r="T254" s="262" t="str">
        <f>IF(COUNT(H254:S254)=0,"",SUMPRODUCT(ROUND(H254:S254,#REF!)))</f>
        <v/>
      </c>
      <c r="U254" s="608" t="s">
        <v>211</v>
      </c>
      <c r="V254" s="609"/>
      <c r="W254" s="609"/>
      <c r="X254" s="610"/>
      <c r="Y254" s="611" t="str">
        <f>IF(COUNT(T254)=0,"",T254)</f>
        <v/>
      </c>
      <c r="Z254" s="612"/>
      <c r="AA254" s="257"/>
      <c r="AB254" s="257"/>
      <c r="AC254" s="257"/>
      <c r="AD254" s="606"/>
      <c r="AE254" s="607"/>
      <c r="AF254" s="608" t="s">
        <v>199</v>
      </c>
      <c r="AG254" s="609"/>
      <c r="AH254" s="610"/>
      <c r="AI254" s="264" t="str">
        <f t="shared" ref="AI254:AT254" si="53">IF(COUNT(H253:H254)=0,"",ROUND(H254/(H253*24*AI248/1000),3))</f>
        <v/>
      </c>
      <c r="AJ254" s="264" t="str">
        <f t="shared" si="53"/>
        <v/>
      </c>
      <c r="AK254" s="264" t="str">
        <f t="shared" si="53"/>
        <v/>
      </c>
      <c r="AL254" s="264" t="str">
        <f t="shared" si="53"/>
        <v/>
      </c>
      <c r="AM254" s="264" t="str">
        <f t="shared" si="53"/>
        <v/>
      </c>
      <c r="AN254" s="264" t="str">
        <f t="shared" si="53"/>
        <v/>
      </c>
      <c r="AO254" s="264" t="str">
        <f t="shared" si="53"/>
        <v/>
      </c>
      <c r="AP254" s="264" t="str">
        <f t="shared" si="53"/>
        <v/>
      </c>
      <c r="AQ254" s="264" t="str">
        <f t="shared" si="53"/>
        <v/>
      </c>
      <c r="AR254" s="264" t="str">
        <f t="shared" si="53"/>
        <v/>
      </c>
      <c r="AS254" s="264" t="str">
        <f t="shared" si="53"/>
        <v/>
      </c>
      <c r="AT254" s="264" t="str">
        <f t="shared" si="53"/>
        <v/>
      </c>
      <c r="AU254" s="265" t="str">
        <f>IF(COUNT(AI254:AT254)=0,"",AVERAGE(AI254:AT254))</f>
        <v/>
      </c>
      <c r="AX254" s="240" t="e">
        <f>IF(#REF!="発電事業者","算定結果　送電取引帳票","算定結果　受電取引帳票")</f>
        <v>#REF!</v>
      </c>
      <c r="BR254" s="268"/>
    </row>
    <row r="255" spans="3:100" s="243" customFormat="1" ht="13.5" customHeight="1">
      <c r="C255" s="604" t="e">
        <f>DATE(#REF!+1,1,1)</f>
        <v>#REF!</v>
      </c>
      <c r="D255" s="605"/>
      <c r="E255" s="613" t="s">
        <v>275</v>
      </c>
      <c r="F255" s="614"/>
      <c r="G255" s="615"/>
      <c r="H255" s="256"/>
      <c r="I255" s="256"/>
      <c r="J255" s="256"/>
      <c r="K255" s="256"/>
      <c r="L255" s="256"/>
      <c r="M255" s="256"/>
      <c r="N255" s="256"/>
      <c r="O255" s="256"/>
      <c r="P255" s="256"/>
      <c r="Q255" s="256"/>
      <c r="R255" s="256"/>
      <c r="S255" s="256"/>
      <c r="T255" s="255"/>
      <c r="U255" s="618"/>
      <c r="V255" s="619"/>
      <c r="W255" s="619"/>
      <c r="X255" s="619"/>
      <c r="Y255" s="619"/>
      <c r="Z255" s="620"/>
      <c r="AA255" s="257"/>
      <c r="AB255" s="257"/>
      <c r="AC255" s="257"/>
      <c r="AD255" s="604" t="e">
        <f>DATE(#REF!+1,1,1)</f>
        <v>#REF!</v>
      </c>
      <c r="AE255" s="605"/>
      <c r="AF255" s="613" t="s">
        <v>198</v>
      </c>
      <c r="AG255" s="614"/>
      <c r="AH255" s="615"/>
      <c r="AI255" s="258" t="str">
        <f>IF(COUNT(S253,H255)&lt;&gt;2,"",ROUND(MIN(S253,H255)*H248,#REF!))</f>
        <v/>
      </c>
      <c r="AJ255" s="258" t="str">
        <f>IF(COUNT(H255,I255)&lt;&gt;2,"",ROUND(MIN(H255,I255)*I248,#REF!))</f>
        <v/>
      </c>
      <c r="AK255" s="258" t="str">
        <f>IF(COUNT(I255,J255)&lt;&gt;2,"",ROUND(MIN(I255,J255)*J248,#REF!))</f>
        <v/>
      </c>
      <c r="AL255" s="258" t="str">
        <f>IF(COUNT(J255,K255)&lt;&gt;2,"",ROUND(MIN(J255,K255)*K248,#REF!))</f>
        <v/>
      </c>
      <c r="AM255" s="258" t="str">
        <f>IF(COUNT(K255,L255)&lt;&gt;2,"",ROUND(MIN(K255,L255)*L248,#REF!))</f>
        <v/>
      </c>
      <c r="AN255" s="258" t="str">
        <f>IF(COUNT(L255,M255)&lt;&gt;2,"",ROUND(MIN(L255,M255)*M248,#REF!))</f>
        <v/>
      </c>
      <c r="AO255" s="258" t="str">
        <f>IF(COUNT(M255,N255)&lt;&gt;2,"",ROUND(MIN(M255,N255)*N248,#REF!))</f>
        <v/>
      </c>
      <c r="AP255" s="258" t="str">
        <f>IF(COUNT(N255,O255)&lt;&gt;2,"",ROUND(MIN(N255,O255)*O248,#REF!))</f>
        <v/>
      </c>
      <c r="AQ255" s="258" t="str">
        <f>IF(COUNT(O255,P255)&lt;&gt;2,"",ROUND(MIN(O255,P255)*P248,#REF!))</f>
        <v/>
      </c>
      <c r="AR255" s="258" t="str">
        <f>IF(COUNT(P255,Q255)&lt;&gt;2,"",ROUND(MIN(P255,Q255)*Q248,#REF!))</f>
        <v/>
      </c>
      <c r="AS255" s="258" t="str">
        <f>IF(COUNT(Q255,R255)&lt;&gt;2,"",ROUND(MIN(Q255,R255)*R248,#REF!))</f>
        <v/>
      </c>
      <c r="AT255" s="258" t="str">
        <f>IF(COUNT(R255,S255)&lt;&gt;2,"",ROUND(MIN(R255,S255)*S248,#REF!))</f>
        <v/>
      </c>
      <c r="AU255" s="255"/>
      <c r="AX255" s="594" t="s">
        <v>200</v>
      </c>
      <c r="AY255" s="594"/>
      <c r="AZ255" s="595" t="s">
        <v>201</v>
      </c>
      <c r="BA255" s="594" t="s">
        <v>202</v>
      </c>
      <c r="BB255" s="594"/>
      <c r="BC255" s="594"/>
      <c r="BD255" s="595" t="s">
        <v>203</v>
      </c>
      <c r="BE255" s="597" t="s">
        <v>176</v>
      </c>
      <c r="BF255" s="598"/>
      <c r="BG255" s="601" t="e">
        <f>DATE(#REF!,1,1)</f>
        <v>#REF!</v>
      </c>
      <c r="BH255" s="602"/>
      <c r="BI255" s="602"/>
      <c r="BJ255" s="602"/>
      <c r="BK255" s="602"/>
      <c r="BL255" s="602"/>
      <c r="BM255" s="602"/>
      <c r="BN255" s="602"/>
      <c r="BO255" s="602"/>
      <c r="BP255" s="602"/>
      <c r="BQ255" s="602"/>
      <c r="BR255" s="603"/>
      <c r="BS255" s="594" t="s">
        <v>175</v>
      </c>
      <c r="BT255" s="594"/>
      <c r="BU255" s="594"/>
      <c r="BV255" s="594"/>
      <c r="BW255" s="592" t="e">
        <f>DATE(#REF!-1,1,1)</f>
        <v>#REF!</v>
      </c>
      <c r="BX255" s="592" t="e">
        <f>DATE(#REF!,1,1)</f>
        <v>#REF!</v>
      </c>
      <c r="BY255" s="592" t="e">
        <f>DATE(#REF!+1,1,1)</f>
        <v>#REF!</v>
      </c>
      <c r="BZ255" s="592" t="e">
        <f>DATE(#REF!+2,1,1)</f>
        <v>#REF!</v>
      </c>
      <c r="CA255" s="592" t="e">
        <f>DATE(#REF!+3,1,1)</f>
        <v>#REF!</v>
      </c>
      <c r="CB255" s="592" t="e">
        <f>DATE(#REF!+4,1,1)</f>
        <v>#REF!</v>
      </c>
      <c r="CC255" s="592" t="e">
        <f>DATE(#REF!+5,1,1)</f>
        <v>#REF!</v>
      </c>
      <c r="CD255" s="592" t="e">
        <f>DATE(#REF!+6,1,1)</f>
        <v>#REF!</v>
      </c>
      <c r="CE255" s="592" t="e">
        <f>DATE(#REF!+7,1,1)</f>
        <v>#REF!</v>
      </c>
      <c r="CF255" s="592" t="e">
        <f>DATE(#REF!+8,1,1)</f>
        <v>#REF!</v>
      </c>
      <c r="CG255" s="592" t="e">
        <f>DATE(#REF!+9,1,1)</f>
        <v>#REF!</v>
      </c>
      <c r="CH255" s="566" t="s">
        <v>268</v>
      </c>
      <c r="CI255" s="567"/>
      <c r="CJ255" s="567"/>
      <c r="CK255" s="567"/>
      <c r="CL255" s="567"/>
      <c r="CM255" s="567"/>
      <c r="CN255" s="567"/>
      <c r="CO255" s="567"/>
      <c r="CP255" s="567"/>
      <c r="CQ255" s="567"/>
    </row>
    <row r="256" spans="3:100" s="243" customFormat="1" ht="13.5" customHeight="1">
      <c r="C256" s="606"/>
      <c r="D256" s="607"/>
      <c r="E256" s="608" t="s">
        <v>212</v>
      </c>
      <c r="F256" s="609"/>
      <c r="G256" s="610"/>
      <c r="H256" s="261"/>
      <c r="I256" s="261"/>
      <c r="J256" s="261"/>
      <c r="K256" s="261"/>
      <c r="L256" s="261"/>
      <c r="M256" s="261"/>
      <c r="N256" s="261"/>
      <c r="O256" s="261"/>
      <c r="P256" s="261"/>
      <c r="Q256" s="261"/>
      <c r="R256" s="261"/>
      <c r="S256" s="261"/>
      <c r="T256" s="262" t="str">
        <f>IF(COUNT(H256:S256)=0,"",SUMPRODUCT(ROUND(H256:S256,#REF!)))</f>
        <v/>
      </c>
      <c r="U256" s="621"/>
      <c r="V256" s="622"/>
      <c r="W256" s="622"/>
      <c r="X256" s="622"/>
      <c r="Y256" s="622"/>
      <c r="Z256" s="623"/>
      <c r="AA256" s="257"/>
      <c r="AB256" s="257"/>
      <c r="AC256" s="257"/>
      <c r="AD256" s="606"/>
      <c r="AE256" s="607"/>
      <c r="AF256" s="608" t="s">
        <v>199</v>
      </c>
      <c r="AG256" s="609"/>
      <c r="AH256" s="610"/>
      <c r="AI256" s="264" t="str">
        <f t="shared" ref="AI256:AT256" si="54">IF(COUNT(H255:H256)=0,"",ROUND(H256/(H255*24*AI248/1000),3))</f>
        <v/>
      </c>
      <c r="AJ256" s="264" t="str">
        <f t="shared" si="54"/>
        <v/>
      </c>
      <c r="AK256" s="264" t="str">
        <f t="shared" si="54"/>
        <v/>
      </c>
      <c r="AL256" s="264" t="str">
        <f t="shared" si="54"/>
        <v/>
      </c>
      <c r="AM256" s="264" t="str">
        <f t="shared" si="54"/>
        <v/>
      </c>
      <c r="AN256" s="264" t="str">
        <f t="shared" si="54"/>
        <v/>
      </c>
      <c r="AO256" s="264" t="str">
        <f t="shared" si="54"/>
        <v/>
      </c>
      <c r="AP256" s="264" t="str">
        <f t="shared" si="54"/>
        <v/>
      </c>
      <c r="AQ256" s="264" t="str">
        <f t="shared" si="54"/>
        <v/>
      </c>
      <c r="AR256" s="264" t="str">
        <f t="shared" si="54"/>
        <v/>
      </c>
      <c r="AS256" s="264" t="str">
        <f t="shared" si="54"/>
        <v/>
      </c>
      <c r="AT256" s="264" t="str">
        <f t="shared" si="54"/>
        <v/>
      </c>
      <c r="AU256" s="265" t="str">
        <f>IF(COUNT(AI256:AT256)=0,"",AVERAGE(AI256:AT256))</f>
        <v/>
      </c>
      <c r="AX256" s="594"/>
      <c r="AY256" s="594"/>
      <c r="AZ256" s="596"/>
      <c r="BA256" s="594"/>
      <c r="BB256" s="594"/>
      <c r="BC256" s="594"/>
      <c r="BD256" s="596"/>
      <c r="BE256" s="599"/>
      <c r="BF256" s="600"/>
      <c r="BG256" s="334" t="s">
        <v>194</v>
      </c>
      <c r="BH256" s="334" t="s">
        <v>195</v>
      </c>
      <c r="BI256" s="334" t="s">
        <v>161</v>
      </c>
      <c r="BJ256" s="334" t="s">
        <v>162</v>
      </c>
      <c r="BK256" s="334" t="s">
        <v>163</v>
      </c>
      <c r="BL256" s="334" t="s">
        <v>164</v>
      </c>
      <c r="BM256" s="334" t="s">
        <v>165</v>
      </c>
      <c r="BN256" s="334" t="s">
        <v>166</v>
      </c>
      <c r="BO256" s="334" t="s">
        <v>167</v>
      </c>
      <c r="BP256" s="334" t="s">
        <v>168</v>
      </c>
      <c r="BQ256" s="334" t="s">
        <v>169</v>
      </c>
      <c r="BR256" s="334" t="s">
        <v>170</v>
      </c>
      <c r="BS256" s="594"/>
      <c r="BT256" s="594"/>
      <c r="BU256" s="594"/>
      <c r="BV256" s="594"/>
      <c r="BW256" s="593"/>
      <c r="BX256" s="593"/>
      <c r="BY256" s="593">
        <v>43101</v>
      </c>
      <c r="BZ256" s="593">
        <v>43466</v>
      </c>
      <c r="CA256" s="593">
        <v>43831</v>
      </c>
      <c r="CB256" s="593">
        <v>44197</v>
      </c>
      <c r="CC256" s="593">
        <v>44562</v>
      </c>
      <c r="CD256" s="593">
        <v>44927</v>
      </c>
      <c r="CE256" s="593">
        <v>45292</v>
      </c>
      <c r="CF256" s="593">
        <v>45658</v>
      </c>
      <c r="CG256" s="593">
        <v>46023</v>
      </c>
      <c r="CH256" s="567"/>
      <c r="CI256" s="567"/>
      <c r="CJ256" s="567"/>
      <c r="CK256" s="567"/>
      <c r="CL256" s="567"/>
      <c r="CM256" s="567"/>
      <c r="CN256" s="567"/>
      <c r="CO256" s="567"/>
      <c r="CP256" s="567"/>
      <c r="CQ256" s="567"/>
    </row>
    <row r="257" spans="3:95" s="243" customFormat="1" ht="13.5" customHeight="1">
      <c r="C257" s="604" t="e">
        <f>DATE(#REF!+2,1,1)</f>
        <v>#REF!</v>
      </c>
      <c r="D257" s="605"/>
      <c r="E257" s="613" t="s">
        <v>275</v>
      </c>
      <c r="F257" s="614"/>
      <c r="G257" s="615"/>
      <c r="H257" s="256"/>
      <c r="I257" s="256"/>
      <c r="J257" s="256"/>
      <c r="K257" s="256"/>
      <c r="L257" s="256"/>
      <c r="M257" s="256"/>
      <c r="N257" s="256"/>
      <c r="O257" s="256"/>
      <c r="P257" s="256"/>
      <c r="Q257" s="256"/>
      <c r="R257" s="256"/>
      <c r="S257" s="256"/>
      <c r="T257" s="255"/>
      <c r="U257" s="621"/>
      <c r="V257" s="622"/>
      <c r="W257" s="622"/>
      <c r="X257" s="622"/>
      <c r="Y257" s="622"/>
      <c r="Z257" s="623"/>
      <c r="AA257" s="257"/>
      <c r="AB257" s="257"/>
      <c r="AC257" s="257"/>
      <c r="AD257" s="604" t="e">
        <f>DATE(#REF!+2,1,1)</f>
        <v>#REF!</v>
      </c>
      <c r="AE257" s="605"/>
      <c r="AF257" s="613" t="s">
        <v>198</v>
      </c>
      <c r="AG257" s="614"/>
      <c r="AH257" s="615"/>
      <c r="AI257" s="258" t="str">
        <f>IF(COUNT(S255,H257)&lt;&gt;2,"",ROUND(MIN(S255,H257)*H248,#REF!))</f>
        <v/>
      </c>
      <c r="AJ257" s="258" t="str">
        <f>IF(COUNT(H257,I257)&lt;&gt;2,"",ROUND(MIN(H257,I257)*I248,#REF!))</f>
        <v/>
      </c>
      <c r="AK257" s="258" t="str">
        <f>IF(COUNT(I257,J257)&lt;&gt;2,"",ROUND(MIN(I257,J257)*J248,#REF!))</f>
        <v/>
      </c>
      <c r="AL257" s="258" t="str">
        <f>IF(COUNT(J257,K257)&lt;&gt;2,"",ROUND(MIN(J257,K257)*K248,#REF!))</f>
        <v/>
      </c>
      <c r="AM257" s="258" t="str">
        <f>IF(COUNT(K257,L257)&lt;&gt;2,"",ROUND(MIN(K257,L257)*L248,#REF!))</f>
        <v/>
      </c>
      <c r="AN257" s="258" t="str">
        <f>IF(COUNT(L257,M257)&lt;&gt;2,"",ROUND(MIN(L257,M257)*M248,#REF!))</f>
        <v/>
      </c>
      <c r="AO257" s="258" t="str">
        <f>IF(COUNT(M257,N257)&lt;&gt;2,"",ROUND(MIN(M257,N257)*N248,#REF!))</f>
        <v/>
      </c>
      <c r="AP257" s="258" t="str">
        <f>IF(COUNT(N257,O257)&lt;&gt;2,"",ROUND(MIN(N257,O257)*O248,#REF!))</f>
        <v/>
      </c>
      <c r="AQ257" s="258" t="str">
        <f>IF(COUNT(O257,P257)&lt;&gt;2,"",ROUND(MIN(O257,P257)*P248,#REF!))</f>
        <v/>
      </c>
      <c r="AR257" s="258" t="str">
        <f>IF(COUNT(P257,Q257)&lt;&gt;2,"",ROUND(MIN(P257,Q257)*Q248,#REF!))</f>
        <v/>
      </c>
      <c r="AS257" s="258" t="str">
        <f>IF(COUNT(Q257,R257)&lt;&gt;2,"",ROUND(MIN(Q257,R257)*R248,#REF!))</f>
        <v/>
      </c>
      <c r="AT257" s="258" t="str">
        <f>IF(COUNT(R257,S257)&lt;&gt;2,"",ROUND(MIN(R257,S257)*S248,#REF!))</f>
        <v/>
      </c>
      <c r="AU257" s="255"/>
      <c r="AX257" s="569" t="str">
        <f>IF(C279="","",C279)</f>
        <v/>
      </c>
      <c r="AY257" s="569"/>
      <c r="AZ257" s="587" t="str">
        <f>IF(E279="","",E279)</f>
        <v/>
      </c>
      <c r="BA257" s="590" t="str">
        <f ca="1">IF(F279="","",F279)</f>
        <v/>
      </c>
      <c r="BB257" s="590"/>
      <c r="BC257" s="590"/>
      <c r="BD257" s="587" t="str">
        <f>IF(I279="","",I279)</f>
        <v/>
      </c>
      <c r="BE257" s="578" t="e">
        <f>IF(#REF!="発電事業者","送電電力（MW）","受電電力（MW）")</f>
        <v>#REF!</v>
      </c>
      <c r="BF257" s="579"/>
      <c r="BG257" s="331" t="str">
        <f>IF(AND(COUNT(BG248)+COUNTA(E279)=2,L279&lt;&gt;""),ROUND(BG248-SUMIF(BE260:BF286,BE257,BG260:BG286),#REF!),"")</f>
        <v/>
      </c>
      <c r="BH257" s="331" t="str">
        <f>IF(AND(COUNT(BH248)+COUNTA(E279)=2,M279&lt;&gt;""),ROUND(BH248-SUMIF(BE260:BF286,BE257,BH260:BH286),#REF!),"")</f>
        <v/>
      </c>
      <c r="BI257" s="331" t="str">
        <f>IF(AND(COUNT(BI248)+COUNTA(E279)=2,N279&lt;&gt;""),ROUND(BI248-SUMIF(BE260:BF286,BE257,BI260:BI286),#REF!),"")</f>
        <v/>
      </c>
      <c r="BJ257" s="331" t="str">
        <f>IF(AND(COUNT(BJ248)+COUNTA(E279)=2,O279&lt;&gt;""),ROUND(BJ248-SUMIF(BE260:BF286,BE257,BJ260:BJ286),#REF!),"")</f>
        <v/>
      </c>
      <c r="BK257" s="331" t="str">
        <f>IF(AND(COUNT(BK248)+COUNTA(E279)=2,P279&lt;&gt;""),ROUND(BK248-SUMIF(BE260:BF286,BE257,BK260:BK286),#REF!),"")</f>
        <v/>
      </c>
      <c r="BL257" s="331" t="str">
        <f>IF(AND(COUNT(BL248)+COUNTA(E279)=2,Q279&lt;&gt;""),ROUND(BL248-SUMIF(BE260:BF286,BE257,BL260:BL286),#REF!),"")</f>
        <v/>
      </c>
      <c r="BM257" s="331" t="str">
        <f>IF(AND(COUNT(BM248)+COUNTA(E279)=2,R279&lt;&gt;""),ROUND(BM248-SUMIF(BE260:BF286,BE257,BM260:BM286),#REF!),"")</f>
        <v/>
      </c>
      <c r="BN257" s="331" t="str">
        <f>IF(AND(COUNT(BN248)+COUNTA(E279)=2,S279&lt;&gt;""),ROUND(BN248-SUMIF(BE260:BF286,BE257,BN260:BN286),#REF!),"")</f>
        <v/>
      </c>
      <c r="BO257" s="331" t="str">
        <f>IF(AND(COUNT(BO248)+COUNTA(E279)=2,T279&lt;&gt;""),ROUND(BO248-SUMIF(BE260:BF286,BE257,BO260:BO286),#REF!),"")</f>
        <v/>
      </c>
      <c r="BP257" s="331" t="str">
        <f>IF(AND(COUNT(BP248)+COUNTA(E279)=2,U279&lt;&gt;""),ROUND(BP248-SUMIF(BE260:BF286,BE257,BP260:BP286),#REF!),"")</f>
        <v/>
      </c>
      <c r="BQ257" s="331" t="str">
        <f>IF(AND(COUNT(BQ248)+COUNTA(E279)=2,V279&lt;&gt;""),ROUND(BQ248-SUMIF(BE260:BF286,BE257,BQ260:BQ286),#REF!),"")</f>
        <v/>
      </c>
      <c r="BR257" s="331" t="str">
        <f>IF(AND(COUNT(BR248)+COUNTA(E279)=2,W279&lt;&gt;""),ROUND(BR248-SUMIF(BE260:BF286,BE257,BR260:BR286),#REF!),"")</f>
        <v/>
      </c>
      <c r="BS257" s="569" t="e">
        <f>IF(#REF!="発電事業者","送電電力（MW）","受電電力（MW）")</f>
        <v>#REF!</v>
      </c>
      <c r="BT257" s="569"/>
      <c r="BU257" s="569"/>
      <c r="BV257" s="333" t="s">
        <v>171</v>
      </c>
      <c r="BW257" s="580"/>
      <c r="BX257" s="580"/>
      <c r="BY257" s="331" t="str">
        <f>IF(AND(COUNT(BY248)+COUNTA(E279)=2,X279&lt;&gt;""),ROUND(BY248-SUMIF(BV260:BV286,BV257,BY260:BY286),#REF!),"")</f>
        <v/>
      </c>
      <c r="BZ257" s="331" t="str">
        <f>IF(AND(COUNT(BZ248)+COUNTA(E279)=2,Y279&lt;&gt;""),ROUND(BZ248-SUMIF(BV260:BV286,BV257,BZ260:BZ286),#REF!),"")</f>
        <v/>
      </c>
      <c r="CA257" s="331" t="str">
        <f>IF(AND(COUNT(CA248)+COUNTA(E279)=2,Z279&lt;&gt;""),ROUND(CA248-SUMIF(BV260:BV286,BV257,CA260:CA286),#REF!),"")</f>
        <v/>
      </c>
      <c r="CB257" s="331" t="str">
        <f>IF(AND(COUNT(CB248)+COUNTA(E279)=2,AA279&lt;&gt;""),ROUND(CB248-SUMIF(BV260:BV286,BV257,CB260:CB286),#REF!),"")</f>
        <v/>
      </c>
      <c r="CC257" s="331" t="str">
        <f>IF(AND(COUNT(CC248)+COUNTA(E279)=2,AB279&lt;&gt;""),ROUND(CC248-SUMIF(BV260:BV286,BV257,CC260:CC286),#REF!),"")</f>
        <v/>
      </c>
      <c r="CD257" s="331" t="str">
        <f>IF(AND(COUNT(CD248)+COUNTA(E279)=2,AC279&lt;&gt;""),ROUND(CD248-SUMIF(BV260:BV286,BV257,CD260:CD286),#REF!),"")</f>
        <v/>
      </c>
      <c r="CE257" s="331" t="str">
        <f>IF(AND(COUNT(CE248)+COUNTA(E279)=2,AD279&lt;&gt;""),ROUND(CE248-SUMIF(BV260:BV286,BV257,CE260:CE286),#REF!),"")</f>
        <v/>
      </c>
      <c r="CF257" s="331" t="str">
        <f>IF(AND(COUNT(CF248)+COUNTA(E279)=2,AE279&lt;&gt;""),ROUND(CF248-SUMIF(BV260:BV286,BV257,CF260:CF286),#REF!),"")</f>
        <v/>
      </c>
      <c r="CG257" s="331" t="str">
        <f>IF(AND(COUNT(CG248)+COUNTA(E279)=2,AF279&lt;&gt;""),ROUND(CG248-SUMIF(BV260:BV286,BV257,CG260:CG286),#REF!),"")</f>
        <v/>
      </c>
      <c r="CH257" s="563" t="s">
        <v>214</v>
      </c>
      <c r="CI257" s="563"/>
      <c r="CJ257" s="563"/>
      <c r="CK257" s="563"/>
      <c r="CL257" s="563"/>
      <c r="CM257" s="563"/>
      <c r="CN257" s="563"/>
      <c r="CO257" s="563"/>
      <c r="CP257" s="563"/>
      <c r="CQ257" s="563"/>
    </row>
    <row r="258" spans="3:95" s="243" customFormat="1" ht="13.5" customHeight="1">
      <c r="C258" s="606"/>
      <c r="D258" s="607"/>
      <c r="E258" s="608" t="s">
        <v>212</v>
      </c>
      <c r="F258" s="609"/>
      <c r="G258" s="610"/>
      <c r="H258" s="261"/>
      <c r="I258" s="261"/>
      <c r="J258" s="261"/>
      <c r="K258" s="261"/>
      <c r="L258" s="261"/>
      <c r="M258" s="261"/>
      <c r="N258" s="261"/>
      <c r="O258" s="261"/>
      <c r="P258" s="261"/>
      <c r="Q258" s="261"/>
      <c r="R258" s="261"/>
      <c r="S258" s="261"/>
      <c r="T258" s="262" t="str">
        <f>IF(COUNT(H258:S258)=0,"",SUMPRODUCT(ROUND(H258:S258,#REF!)))</f>
        <v/>
      </c>
      <c r="U258" s="621"/>
      <c r="V258" s="622"/>
      <c r="W258" s="622"/>
      <c r="X258" s="622"/>
      <c r="Y258" s="622"/>
      <c r="Z258" s="623"/>
      <c r="AA258" s="257"/>
      <c r="AB258" s="257"/>
      <c r="AC258" s="257"/>
      <c r="AD258" s="606"/>
      <c r="AE258" s="607"/>
      <c r="AF258" s="608" t="s">
        <v>199</v>
      </c>
      <c r="AG258" s="609"/>
      <c r="AH258" s="610"/>
      <c r="AI258" s="264" t="str">
        <f t="shared" ref="AI258:AT258" si="55">IF(COUNT(H257:H258)=0,"",ROUND(H258/(H257*24*AI248/1000),3))</f>
        <v/>
      </c>
      <c r="AJ258" s="264" t="str">
        <f t="shared" si="55"/>
        <v/>
      </c>
      <c r="AK258" s="264" t="str">
        <f t="shared" si="55"/>
        <v/>
      </c>
      <c r="AL258" s="264" t="str">
        <f t="shared" si="55"/>
        <v/>
      </c>
      <c r="AM258" s="264" t="str">
        <f t="shared" si="55"/>
        <v/>
      </c>
      <c r="AN258" s="264" t="str">
        <f t="shared" si="55"/>
        <v/>
      </c>
      <c r="AO258" s="264" t="str">
        <f t="shared" si="55"/>
        <v/>
      </c>
      <c r="AP258" s="264" t="str">
        <f t="shared" si="55"/>
        <v/>
      </c>
      <c r="AQ258" s="264" t="str">
        <f t="shared" si="55"/>
        <v/>
      </c>
      <c r="AR258" s="264" t="str">
        <f t="shared" si="55"/>
        <v/>
      </c>
      <c r="AS258" s="264" t="str">
        <f t="shared" si="55"/>
        <v/>
      </c>
      <c r="AT258" s="264" t="str">
        <f t="shared" si="55"/>
        <v/>
      </c>
      <c r="AU258" s="265" t="str">
        <f>IF(COUNT(AI258:AT258)=0,"",AVERAGE(AI258:AT258))</f>
        <v/>
      </c>
      <c r="AX258" s="569"/>
      <c r="AY258" s="569"/>
      <c r="AZ258" s="588"/>
      <c r="BA258" s="590"/>
      <c r="BB258" s="590"/>
      <c r="BC258" s="590"/>
      <c r="BD258" s="588"/>
      <c r="BE258" s="583"/>
      <c r="BF258" s="584"/>
      <c r="BG258" s="259"/>
      <c r="BH258" s="259"/>
      <c r="BI258" s="259"/>
      <c r="BJ258" s="259"/>
      <c r="BK258" s="259"/>
      <c r="BL258" s="259"/>
      <c r="BM258" s="259"/>
      <c r="BN258" s="259"/>
      <c r="BO258" s="259"/>
      <c r="BP258" s="259"/>
      <c r="BQ258" s="259"/>
      <c r="BR258" s="259"/>
      <c r="BS258" s="569"/>
      <c r="BT258" s="569"/>
      <c r="BU258" s="569"/>
      <c r="BV258" s="333" t="s">
        <v>172</v>
      </c>
      <c r="BW258" s="581"/>
      <c r="BX258" s="581"/>
      <c r="BY258" s="331" t="str">
        <f>IF(AND(COUNT(BY249)+COUNTA(E279)=2,X279&lt;&gt;""),ROUND(BY249-SUMIF(BV260:BV286,BV258,BY260:BY286),#REF!),"")</f>
        <v/>
      </c>
      <c r="BZ258" s="331" t="str">
        <f>IF(AND(COUNT(BZ249)+COUNTA(E279)=2,Y279&lt;&gt;""),ROUND(BZ249-SUMIF(BV260:BV286,BV258,BZ260:BZ286),#REF!),"")</f>
        <v/>
      </c>
      <c r="CA258" s="331" t="str">
        <f>IF(AND(COUNT(CA249)+COUNTA(E279)=2,Z279&lt;&gt;""),ROUND(CA249-SUMIF(BV260:BV286,BV258,CA260:CA286),#REF!),"")</f>
        <v/>
      </c>
      <c r="CB258" s="331" t="str">
        <f>IF(AND(COUNT(CB249)+COUNTA(E279)=2,AA279&lt;&gt;""),ROUND(CB249-SUMIF(BV260:BV286,BV258,CB260:CB286),#REF!),"")</f>
        <v/>
      </c>
      <c r="CC258" s="331" t="str">
        <f>IF(AND(COUNT(CC249)+COUNTA(E279)=2,AB279&lt;&gt;""),ROUND(CC249-SUMIF(BV260:BV286,BV258,CC260:CC286),#REF!),"")</f>
        <v/>
      </c>
      <c r="CD258" s="331" t="str">
        <f>IF(AND(COUNT(CD249)+COUNTA(E279)=2,AC279&lt;&gt;""),ROUND(CD249-SUMIF(BV260:BV286,BV258,CD260:CD286),#REF!),"")</f>
        <v/>
      </c>
      <c r="CE258" s="331" t="str">
        <f>IF(AND(COUNT(CE249)+COUNTA(E279)=2,AD279&lt;&gt;""),ROUND(CE249-SUMIF(BV260:BV286,BV258,CE260:CE286),#REF!),"")</f>
        <v/>
      </c>
      <c r="CF258" s="331" t="str">
        <f>IF(AND(COUNT(CF249)+COUNTA(E279)=2,AE279&lt;&gt;""),ROUND(CF249-SUMIF(BV260:BV286,BV258,CF260:CF286),#REF!),"")</f>
        <v/>
      </c>
      <c r="CG258" s="331" t="str">
        <f>IF(AND(COUNT(CG249)+COUNTA(E279)=2,AF279&lt;&gt;""),ROUND(CG249-SUMIF(BV260:BV286,BV258,CG260:CG286),#REF!),"")</f>
        <v/>
      </c>
      <c r="CH258" s="564" t="str">
        <f>IF(CH257="","",CH257)</f>
        <v>太陽光（全量）</v>
      </c>
      <c r="CI258" s="564"/>
      <c r="CJ258" s="564"/>
      <c r="CK258" s="564"/>
      <c r="CL258" s="564"/>
      <c r="CM258" s="564"/>
      <c r="CN258" s="564"/>
      <c r="CO258" s="564"/>
      <c r="CP258" s="564"/>
      <c r="CQ258" s="564"/>
    </row>
    <row r="259" spans="3:95" s="243" customFormat="1" ht="13.5" customHeight="1">
      <c r="C259" s="604" t="e">
        <f>DATE(#REF!+3,1,1)</f>
        <v>#REF!</v>
      </c>
      <c r="D259" s="605"/>
      <c r="E259" s="613" t="s">
        <v>275</v>
      </c>
      <c r="F259" s="614"/>
      <c r="G259" s="615"/>
      <c r="H259" s="256"/>
      <c r="I259" s="256"/>
      <c r="J259" s="256"/>
      <c r="K259" s="256"/>
      <c r="L259" s="256"/>
      <c r="M259" s="256"/>
      <c r="N259" s="256"/>
      <c r="O259" s="256"/>
      <c r="P259" s="256"/>
      <c r="Q259" s="256"/>
      <c r="R259" s="256"/>
      <c r="S259" s="256"/>
      <c r="T259" s="255"/>
      <c r="U259" s="621"/>
      <c r="V259" s="622"/>
      <c r="W259" s="622"/>
      <c r="X259" s="622"/>
      <c r="Y259" s="622"/>
      <c r="Z259" s="623"/>
      <c r="AA259" s="257"/>
      <c r="AB259" s="257"/>
      <c r="AC259" s="257"/>
      <c r="AD259" s="604" t="e">
        <f>DATE(#REF!+3,1,1)</f>
        <v>#REF!</v>
      </c>
      <c r="AE259" s="605"/>
      <c r="AF259" s="613" t="s">
        <v>198</v>
      </c>
      <c r="AG259" s="614"/>
      <c r="AH259" s="615"/>
      <c r="AI259" s="258" t="str">
        <f>IF(COUNT(S257,H259)&lt;&gt;2,"",ROUND(MIN(S257,H259)*H248,#REF!))</f>
        <v/>
      </c>
      <c r="AJ259" s="258" t="str">
        <f>IF(COUNT(H259,I259)&lt;&gt;2,"",ROUND(MIN(H259,I259)*I248,#REF!))</f>
        <v/>
      </c>
      <c r="AK259" s="258" t="str">
        <f>IF(COUNT(I259,J259)&lt;&gt;2,"",ROUND(MIN(I259,J259)*J248,#REF!))</f>
        <v/>
      </c>
      <c r="AL259" s="258" t="str">
        <f>IF(COUNT(J259,K259)&lt;&gt;2,"",ROUND(MIN(J259,K259)*K248,#REF!))</f>
        <v/>
      </c>
      <c r="AM259" s="258" t="str">
        <f>IF(COUNT(K259,L259)&lt;&gt;2,"",ROUND(MIN(K259,L259)*L248,#REF!))</f>
        <v/>
      </c>
      <c r="AN259" s="258" t="str">
        <f>IF(COUNT(L259,M259)&lt;&gt;2,"",ROUND(MIN(L259,M259)*M248,#REF!))</f>
        <v/>
      </c>
      <c r="AO259" s="258" t="str">
        <f>IF(COUNT(M259,N259)&lt;&gt;2,"",ROUND(MIN(M259,N259)*N248,#REF!))</f>
        <v/>
      </c>
      <c r="AP259" s="258" t="str">
        <f>IF(COUNT(N259,O259)&lt;&gt;2,"",ROUND(MIN(N259,O259)*O248,#REF!))</f>
        <v/>
      </c>
      <c r="AQ259" s="258" t="str">
        <f>IF(COUNT(O259,P259)&lt;&gt;2,"",ROUND(MIN(O259,P259)*P248,#REF!))</f>
        <v/>
      </c>
      <c r="AR259" s="258" t="str">
        <f>IF(COUNT(P259,Q259)&lt;&gt;2,"",ROUND(MIN(P259,Q259)*Q248,#REF!))</f>
        <v/>
      </c>
      <c r="AS259" s="258" t="str">
        <f>IF(COUNT(Q259,R259)&lt;&gt;2,"",ROUND(MIN(Q259,R259)*R248,#REF!))</f>
        <v/>
      </c>
      <c r="AT259" s="258" t="str">
        <f>IF(COUNT(R259,S259)&lt;&gt;2,"",ROUND(MIN(R259,S259)*S248,#REF!))</f>
        <v/>
      </c>
      <c r="AU259" s="255"/>
      <c r="AX259" s="569"/>
      <c r="AY259" s="569"/>
      <c r="AZ259" s="589"/>
      <c r="BA259" s="590"/>
      <c r="BB259" s="590"/>
      <c r="BC259" s="590"/>
      <c r="BD259" s="589"/>
      <c r="BE259" s="585" t="e">
        <f>IF(#REF!="発電事業者","月間送電電力量（GWh）","月間受電電力量（GWh）")</f>
        <v>#REF!</v>
      </c>
      <c r="BF259" s="586"/>
      <c r="BG259" s="297" t="str">
        <f>IF(AND(COUNT(BG250)+COUNTA(E279)=2,L279&lt;&gt;""),ROUND(BG250-SUMIF(BE260:BF286,BE259,BG260:BG286),#REF!),"")</f>
        <v/>
      </c>
      <c r="BH259" s="297" t="str">
        <f>IF(AND(COUNT(BH250)+COUNTA(E279)=2,M279&lt;&gt;""),ROUND(BH250-SUMIF(BE260:BF286,BE259,BH260:BH286),#REF!),"")</f>
        <v/>
      </c>
      <c r="BI259" s="297" t="str">
        <f>IF(AND(COUNT(BI250)+COUNTA(E279)=2,N279&lt;&gt;""),ROUND(BI250-SUMIF(BE260:BF286,BE259,BI260:BI286),#REF!),"")</f>
        <v/>
      </c>
      <c r="BJ259" s="297" t="str">
        <f>IF(AND(COUNT(BJ250)+COUNTA(E279)=2,O279&lt;&gt;""),ROUND(BJ250-SUMIF(BE260:BF286,BE259,BJ260:BJ286),#REF!),"")</f>
        <v/>
      </c>
      <c r="BK259" s="297" t="str">
        <f>IF(AND(COUNT(BK250)+COUNTA(E279)=2,P279&lt;&gt;""),ROUND(BK250-SUMIF(BE260:BF286,BE259,BK260:BK286),#REF!),"")</f>
        <v/>
      </c>
      <c r="BL259" s="297" t="str">
        <f>IF(AND(COUNT(BL250)+COUNTA(E279)=2,Q279&lt;&gt;""),ROUND(BL250-SUMIF(BE260:BF286,BE259,BL260:BL286),#REF!),"")</f>
        <v/>
      </c>
      <c r="BM259" s="297" t="str">
        <f>IF(AND(COUNT(BM250)+COUNTA(E279)=2,R279&lt;&gt;""),ROUND(BM250-SUMIF(BE260:BF286,BE259,BM260:BM286),#REF!),"")</f>
        <v/>
      </c>
      <c r="BN259" s="297" t="str">
        <f>IF(AND(COUNT(BN250)+COUNTA(E279)=2,S279&lt;&gt;""),ROUND(BN250-SUMIF(BE260:BF286,BE259,BN260:BN286),#REF!),"")</f>
        <v/>
      </c>
      <c r="BO259" s="297" t="str">
        <f>IF(AND(COUNT(BO250)+COUNTA(E279)=2,T279&lt;&gt;""),ROUND(BO250-SUMIF(BE260:BF286,BE259,BO260:BO286),#REF!),"")</f>
        <v/>
      </c>
      <c r="BP259" s="297" t="str">
        <f>IF(AND(COUNT(BP250)+COUNTA(E279)=2,U279&lt;&gt;""),ROUND(BP250-SUMIF(BE260:BF286,BE259,BP260:BP286),#REF!),"")</f>
        <v/>
      </c>
      <c r="BQ259" s="297" t="str">
        <f>IF(AND(COUNT(BQ250)+COUNTA(E279)=2,V279&lt;&gt;""),ROUND(BQ250-SUMIF(BE260:BF286,BE259,BQ260:BQ286),#REF!),"")</f>
        <v/>
      </c>
      <c r="BR259" s="297" t="str">
        <f>IF(AND(COUNT(BR250)+COUNTA(E279)=2,W279&lt;&gt;""),ROUND(BR250-SUMIF(BE260:BF286,BE259,BR260:BR286),#REF!),"")</f>
        <v/>
      </c>
      <c r="BS259" s="569" t="e">
        <f>IF(#REF!="発電事業者","年間送電電力量（GWh）","年間受電電力量（GWh）")</f>
        <v>#REF!</v>
      </c>
      <c r="BT259" s="569"/>
      <c r="BU259" s="569"/>
      <c r="BV259" s="333" t="s">
        <v>25</v>
      </c>
      <c r="BW259" s="582"/>
      <c r="BX259" s="582"/>
      <c r="BY259" s="331" t="str">
        <f>IF(AND(COUNT(BY250)+COUNTA(E279)=2,X279&lt;&gt;""),ROUND(BY250-SUMIF(BV260:BV286,BV259,BY260:BY286),#REF!),"")</f>
        <v/>
      </c>
      <c r="BZ259" s="331" t="str">
        <f>IF(AND(COUNT(BZ250)+COUNTA(E279)=2,Y279&lt;&gt;""),ROUND(BZ250-SUMIF(BV260:BV286,BV259,BZ260:BZ286),#REF!),"")</f>
        <v/>
      </c>
      <c r="CA259" s="331" t="str">
        <f>IF(AND(COUNT(CA250)+COUNTA(E279)=2,Z279&lt;&gt;""),ROUND(CA250-SUMIF(BV260:BV286,BV259,CA260:CA286),#REF!),"")</f>
        <v/>
      </c>
      <c r="CB259" s="331" t="str">
        <f>IF(AND(COUNT(CB250)+COUNTA(E279)=2,AA279&lt;&gt;""),ROUND(CB250-SUMIF(BV260:BV286,BV259,CB260:CB286),#REF!),"")</f>
        <v/>
      </c>
      <c r="CC259" s="331" t="str">
        <f>IF(AND(COUNT(CC250)+COUNTA(E279)=2,AB279&lt;&gt;""),ROUND(CC250-SUMIF(BV260:BV286,BV259,CC260:CC286),#REF!),"")</f>
        <v/>
      </c>
      <c r="CD259" s="331" t="str">
        <f>IF(AND(COUNT(CD250)+COUNTA(E279)=2,AC279&lt;&gt;""),ROUND(CD250-SUMIF(BV260:BV286,BV259,CD260:CD286),#REF!),"")</f>
        <v/>
      </c>
      <c r="CE259" s="331" t="str">
        <f>IF(AND(COUNT(CE250)+COUNTA(E279)=2,AD279&lt;&gt;""),ROUND(CE250-SUMIF(BV260:BV286,BV259,CE260:CE286),#REF!),"")</f>
        <v/>
      </c>
      <c r="CF259" s="331" t="str">
        <f>IF(AND(COUNT(CF250)+COUNTA(E279)=2,AE279&lt;&gt;""),ROUND(CF250-SUMIF(BV260:BV286,BV259,CF260:CF286),#REF!),"")</f>
        <v/>
      </c>
      <c r="CG259" s="331" t="str">
        <f>IF(AND(COUNT(CG250)+COUNTA(E279)=2,AF279&lt;&gt;""),ROUND(CG250-SUMIF(BV260:BV286,BV259,CG260:CG286),#REF!),"")</f>
        <v/>
      </c>
      <c r="CH259" s="565" t="str">
        <f>IF(COUNTA(AG279)=0,"",AG279)</f>
        <v/>
      </c>
      <c r="CI259" s="565"/>
      <c r="CJ259" s="565"/>
      <c r="CK259" s="565"/>
      <c r="CL259" s="565"/>
      <c r="CM259" s="565"/>
      <c r="CN259" s="565"/>
      <c r="CO259" s="565"/>
      <c r="CP259" s="565"/>
      <c r="CQ259" s="565"/>
    </row>
    <row r="260" spans="3:95" s="243" customFormat="1" ht="13.5" customHeight="1">
      <c r="C260" s="606"/>
      <c r="D260" s="607"/>
      <c r="E260" s="608" t="s">
        <v>212</v>
      </c>
      <c r="F260" s="609"/>
      <c r="G260" s="610"/>
      <c r="H260" s="261"/>
      <c r="I260" s="261"/>
      <c r="J260" s="261"/>
      <c r="K260" s="261"/>
      <c r="L260" s="261"/>
      <c r="M260" s="261"/>
      <c r="N260" s="261"/>
      <c r="O260" s="261"/>
      <c r="P260" s="261"/>
      <c r="Q260" s="261"/>
      <c r="R260" s="261"/>
      <c r="S260" s="261"/>
      <c r="T260" s="262" t="str">
        <f>IF(COUNT(H260:S260)=0,"",SUMPRODUCT(ROUND(H260:S260,#REF!)))</f>
        <v/>
      </c>
      <c r="U260" s="624"/>
      <c r="V260" s="625"/>
      <c r="W260" s="625"/>
      <c r="X260" s="625"/>
      <c r="Y260" s="625"/>
      <c r="Z260" s="626"/>
      <c r="AA260" s="257"/>
      <c r="AB260" s="257"/>
      <c r="AC260" s="257"/>
      <c r="AD260" s="606"/>
      <c r="AE260" s="607"/>
      <c r="AF260" s="608" t="s">
        <v>199</v>
      </c>
      <c r="AG260" s="609"/>
      <c r="AH260" s="610"/>
      <c r="AI260" s="264" t="str">
        <f t="shared" ref="AI260:AT260" si="56">IF(COUNT(H259:H260)=0,"",ROUND(H260/(H259*24*AI248/1000),3))</f>
        <v/>
      </c>
      <c r="AJ260" s="264" t="str">
        <f t="shared" si="56"/>
        <v/>
      </c>
      <c r="AK260" s="264" t="str">
        <f t="shared" si="56"/>
        <v/>
      </c>
      <c r="AL260" s="264" t="str">
        <f t="shared" si="56"/>
        <v/>
      </c>
      <c r="AM260" s="264" t="str">
        <f t="shared" si="56"/>
        <v/>
      </c>
      <c r="AN260" s="264" t="str">
        <f t="shared" si="56"/>
        <v/>
      </c>
      <c r="AO260" s="264" t="str">
        <f t="shared" si="56"/>
        <v/>
      </c>
      <c r="AP260" s="264" t="str">
        <f t="shared" si="56"/>
        <v/>
      </c>
      <c r="AQ260" s="264" t="str">
        <f t="shared" si="56"/>
        <v/>
      </c>
      <c r="AR260" s="264" t="str">
        <f t="shared" si="56"/>
        <v/>
      </c>
      <c r="AS260" s="264" t="str">
        <f t="shared" si="56"/>
        <v/>
      </c>
      <c r="AT260" s="264" t="str">
        <f t="shared" si="56"/>
        <v/>
      </c>
      <c r="AU260" s="265" t="str">
        <f>IF(COUNT(AI260:AT260)=0,"",AVERAGE(AI260:AT260))</f>
        <v/>
      </c>
      <c r="AX260" s="569" t="str">
        <f>IF(C280="","",C280)</f>
        <v/>
      </c>
      <c r="AY260" s="569"/>
      <c r="AZ260" s="587" t="str">
        <f>IF(E280="","",E280)</f>
        <v/>
      </c>
      <c r="BA260" s="590" t="str">
        <f ca="1">IF(F280="","",F280)</f>
        <v/>
      </c>
      <c r="BB260" s="590"/>
      <c r="BC260" s="590"/>
      <c r="BD260" s="587" t="str">
        <f>IF(I280="","",I280)</f>
        <v/>
      </c>
      <c r="BE260" s="578" t="e">
        <f>IF(#REF!="発電事業者","送電電力（MW）","受電電力（MW）")</f>
        <v>#REF!</v>
      </c>
      <c r="BF260" s="579"/>
      <c r="BG260" s="331" t="str">
        <f>IF(COUNT(BG248,L280)=2,ROUND(BG248*L280/SUM(L279:L288),#REF!),"")</f>
        <v/>
      </c>
      <c r="BH260" s="331" t="str">
        <f>IF(COUNT(BH248,M280)=2,ROUND(BH248*M280/SUM(M279:M288),#REF!),"")</f>
        <v/>
      </c>
      <c r="BI260" s="331" t="str">
        <f>IF(COUNT(BI248,N280)=2,ROUND(BI248*N280/SUM(N279:N288),#REF!),"")</f>
        <v/>
      </c>
      <c r="BJ260" s="331" t="str">
        <f>IF(COUNT(BJ248,O280)=2,ROUND(BJ248*O280/SUM(O279:O288),#REF!),"")</f>
        <v/>
      </c>
      <c r="BK260" s="331" t="str">
        <f>IF(COUNT(BK248,P280)=2,ROUND(BK248*P280/SUM(P279:P288),#REF!),"")</f>
        <v/>
      </c>
      <c r="BL260" s="331" t="str">
        <f>IF(COUNT(BL248,Q280)=2,ROUND(BL248*Q280/SUM(Q279:Q288),#REF!),"")</f>
        <v/>
      </c>
      <c r="BM260" s="331" t="str">
        <f>IF(COUNT(BM248,R280)=2,ROUND(BM248*R280/SUM(R279:R288),#REF!),"")</f>
        <v/>
      </c>
      <c r="BN260" s="331" t="str">
        <f>IF(COUNT(BN248,S280)=2,ROUND(BN248*S280/SUM(S279:S288),#REF!),"")</f>
        <v/>
      </c>
      <c r="BO260" s="331" t="str">
        <f>IF(COUNT(BO248,T280)=2,ROUND(BO248*T280/SUM(T279:T288),#REF!),"")</f>
        <v/>
      </c>
      <c r="BP260" s="331" t="str">
        <f>IF(COUNT(BP248,U280)=2,ROUND(BP248*U280/SUM(U279:U288),#REF!),"")</f>
        <v/>
      </c>
      <c r="BQ260" s="331" t="str">
        <f>IF(COUNT(BQ248,V280)=2,ROUND(BQ248*V280/SUM(V279:V288),#REF!),"")</f>
        <v/>
      </c>
      <c r="BR260" s="331" t="str">
        <f>IF(COUNT(BR248,W280)=2,ROUND(BR248*W280/SUM(W279:W288),#REF!),"")</f>
        <v/>
      </c>
      <c r="BS260" s="569" t="e">
        <f>IF(#REF!="発電事業者","送電電力（MW）","受電電力（MW）")</f>
        <v>#REF!</v>
      </c>
      <c r="BT260" s="569"/>
      <c r="BU260" s="569"/>
      <c r="BV260" s="333" t="s">
        <v>171</v>
      </c>
      <c r="BW260" s="580"/>
      <c r="BX260" s="580"/>
      <c r="BY260" s="331" t="str">
        <f>IF(COUNT(BY248,X280)=2,ROUND(BY248*X280/SUM(X279:X288),#REF!),"")</f>
        <v/>
      </c>
      <c r="BZ260" s="331" t="str">
        <f>IF(COUNT(BZ248,Y280)=2,ROUND(BZ248*Y280/SUM(Y279:Y288),#REF!),"")</f>
        <v/>
      </c>
      <c r="CA260" s="331" t="str">
        <f>IF(COUNT(CA248,Z280)=2,ROUND(CA248*Z280/SUM(Z279:Z288),#REF!),"")</f>
        <v/>
      </c>
      <c r="CB260" s="331" t="str">
        <f>IF(COUNT(CB248,AA280)=2,ROUND(CB248*AA280/SUM(AA279:AA288),#REF!),"")</f>
        <v/>
      </c>
      <c r="CC260" s="331" t="str">
        <f>IF(COUNT(CC248,AB280)=2,ROUND(CC248*AB280/SUM(AB279:AB288),#REF!),"")</f>
        <v/>
      </c>
      <c r="CD260" s="331" t="str">
        <f>IF(COUNT(CD248,AC280)=2,ROUND(CD248*AC280/SUM(AC279:AC288),#REF!),"")</f>
        <v/>
      </c>
      <c r="CE260" s="331" t="str">
        <f>IF(COUNT(CE248,AD280)=2,ROUND(CE248*AD280/SUM(AD279:AD288),#REF!),"")</f>
        <v/>
      </c>
      <c r="CF260" s="331" t="str">
        <f>IF(COUNT(CF248,AE280)=2,ROUND(CF248*AE280/SUM(AE279:AE288),#REF!),"")</f>
        <v/>
      </c>
      <c r="CG260" s="331" t="str">
        <f>IF(COUNT(CG248,AF280)=2,ROUND(CG248*AF280/SUM(AF279:AF288),#REF!),"")</f>
        <v/>
      </c>
      <c r="CH260" s="563" t="s">
        <v>214</v>
      </c>
      <c r="CI260" s="563"/>
      <c r="CJ260" s="563"/>
      <c r="CK260" s="563"/>
      <c r="CL260" s="563"/>
      <c r="CM260" s="563"/>
      <c r="CN260" s="563"/>
      <c r="CO260" s="563"/>
      <c r="CP260" s="563"/>
      <c r="CQ260" s="563"/>
    </row>
    <row r="261" spans="3:95" s="243" customFormat="1" ht="13.5" customHeight="1">
      <c r="C261" s="604" t="e">
        <f>DATE(#REF!+4,1,1)</f>
        <v>#REF!</v>
      </c>
      <c r="D261" s="605"/>
      <c r="E261" s="613" t="s">
        <v>275</v>
      </c>
      <c r="F261" s="614"/>
      <c r="G261" s="615"/>
      <c r="H261" s="256"/>
      <c r="I261" s="256"/>
      <c r="J261" s="256"/>
      <c r="K261" s="256"/>
      <c r="L261" s="256"/>
      <c r="M261" s="256"/>
      <c r="N261" s="256"/>
      <c r="O261" s="256"/>
      <c r="P261" s="256"/>
      <c r="Q261" s="256"/>
      <c r="R261" s="256"/>
      <c r="S261" s="256"/>
      <c r="T261" s="255"/>
      <c r="U261" s="613" t="s">
        <v>210</v>
      </c>
      <c r="V261" s="614"/>
      <c r="W261" s="614"/>
      <c r="X261" s="615"/>
      <c r="Y261" s="616" t="str">
        <f>IF(COUNT(S261)=0,"",ROUND(S261,#REF!))</f>
        <v/>
      </c>
      <c r="Z261" s="617"/>
      <c r="AA261" s="257"/>
      <c r="AB261" s="257"/>
      <c r="AC261" s="257"/>
      <c r="AD261" s="604" t="e">
        <f>DATE(#REF!+4,1,1)</f>
        <v>#REF!</v>
      </c>
      <c r="AE261" s="605"/>
      <c r="AF261" s="613" t="s">
        <v>198</v>
      </c>
      <c r="AG261" s="614"/>
      <c r="AH261" s="615"/>
      <c r="AI261" s="258" t="str">
        <f>IF(COUNT(S259,H261)&lt;&gt;2,"",ROUND(MIN(S259,H261)*H248,#REF!))</f>
        <v/>
      </c>
      <c r="AJ261" s="258" t="str">
        <f>IF(COUNT(H261,I261)&lt;&gt;2,"",ROUND(MIN(H261,I261)*I248,#REF!))</f>
        <v/>
      </c>
      <c r="AK261" s="258" t="str">
        <f>IF(COUNT(I261,J261)&lt;&gt;2,"",ROUND(MIN(I261,J261)*J248,#REF!))</f>
        <v/>
      </c>
      <c r="AL261" s="258" t="str">
        <f>IF(COUNT(J261,K261)&lt;&gt;2,"",ROUND(MIN(J261,K261)*K248,#REF!))</f>
        <v/>
      </c>
      <c r="AM261" s="258" t="str">
        <f>IF(COUNT(K261,L261)&lt;&gt;2,"",ROUND(MIN(K261,L261)*L248,#REF!))</f>
        <v/>
      </c>
      <c r="AN261" s="258" t="str">
        <f>IF(COUNT(L261,M261)&lt;&gt;2,"",ROUND(MIN(L261,M261)*M248,#REF!))</f>
        <v/>
      </c>
      <c r="AO261" s="258" t="str">
        <f>IF(COUNT(M261,N261)&lt;&gt;2,"",ROUND(MIN(M261,N261)*N248,#REF!))</f>
        <v/>
      </c>
      <c r="AP261" s="258" t="str">
        <f>IF(COUNT(N261,O261)&lt;&gt;2,"",ROUND(MIN(N261,O261)*O248,#REF!))</f>
        <v/>
      </c>
      <c r="AQ261" s="258" t="str">
        <f>IF(COUNT(O261,P261)&lt;&gt;2,"",ROUND(MIN(O261,P261)*P248,#REF!))</f>
        <v/>
      </c>
      <c r="AR261" s="258" t="str">
        <f>IF(COUNT(P261,Q261)&lt;&gt;2,"",ROUND(MIN(P261,Q261)*Q248,#REF!))</f>
        <v/>
      </c>
      <c r="AS261" s="258" t="str">
        <f>IF(COUNT(Q261,R261)&lt;&gt;2,"",ROUND(MIN(Q261,R261)*R248,#REF!))</f>
        <v/>
      </c>
      <c r="AT261" s="258" t="str">
        <f>IF(COUNT(R261,S261)&lt;&gt;2,"",ROUND(MIN(R261,S261)*S248,#REF!))</f>
        <v/>
      </c>
      <c r="AU261" s="255"/>
      <c r="AX261" s="569"/>
      <c r="AY261" s="569"/>
      <c r="AZ261" s="588"/>
      <c r="BA261" s="590"/>
      <c r="BB261" s="590"/>
      <c r="BC261" s="590"/>
      <c r="BD261" s="588"/>
      <c r="BE261" s="583"/>
      <c r="BF261" s="584"/>
      <c r="BG261" s="259"/>
      <c r="BH261" s="259"/>
      <c r="BI261" s="259"/>
      <c r="BJ261" s="259"/>
      <c r="BK261" s="259"/>
      <c r="BL261" s="259"/>
      <c r="BM261" s="259"/>
      <c r="BN261" s="259"/>
      <c r="BO261" s="259"/>
      <c r="BP261" s="259"/>
      <c r="BQ261" s="259"/>
      <c r="BR261" s="259"/>
      <c r="BS261" s="569"/>
      <c r="BT261" s="569"/>
      <c r="BU261" s="569"/>
      <c r="BV261" s="333" t="s">
        <v>172</v>
      </c>
      <c r="BW261" s="581"/>
      <c r="BX261" s="581"/>
      <c r="BY261" s="331" t="str">
        <f>IF(COUNT(BY249,X280)=2,ROUND(BY249*X280/SUM(X279:X288),#REF!),"")</f>
        <v/>
      </c>
      <c r="BZ261" s="331" t="str">
        <f>IF(COUNT(BZ249,Y280)=2,ROUND(BZ249*Y280/SUM(Y279:Y288),#REF!),"")</f>
        <v/>
      </c>
      <c r="CA261" s="331" t="str">
        <f>IF(COUNT(CA249,Z280)=2,ROUND(CA249*Z280/SUM(Z279:Z288),#REF!),"")</f>
        <v/>
      </c>
      <c r="CB261" s="331" t="str">
        <f>IF(COUNT(CB249,AA280)=2,ROUND(CB249*AA280/SUM(AA279:AA288),#REF!),"")</f>
        <v/>
      </c>
      <c r="CC261" s="331" t="str">
        <f>IF(COUNT(CC249,AB280)=2,ROUND(CC249*AB280/SUM(AB279:AB288),#REF!),"")</f>
        <v/>
      </c>
      <c r="CD261" s="331" t="str">
        <f>IF(COUNT(CD249,AC280)=2,ROUND(CD249*AC280/SUM(AC279:AC288),#REF!),"")</f>
        <v/>
      </c>
      <c r="CE261" s="331" t="str">
        <f>IF(COUNT(CE249,AD280)=2,ROUND(CE249*AD280/SUM(AD279:AD288),#REF!),"")</f>
        <v/>
      </c>
      <c r="CF261" s="331" t="str">
        <f>IF(COUNT(CF249,AE280)=2,ROUND(CF249*AE280/SUM(AE279:AE288),#REF!),"")</f>
        <v/>
      </c>
      <c r="CG261" s="331" t="str">
        <f>IF(COUNT(CG249,AF280)=2,ROUND(CG249*AF280/SUM(AF279:AF288),#REF!),"")</f>
        <v/>
      </c>
      <c r="CH261" s="564" t="str">
        <f>IF(CH260="","",CH260)</f>
        <v>太陽光（全量）</v>
      </c>
      <c r="CI261" s="564"/>
      <c r="CJ261" s="564"/>
      <c r="CK261" s="564"/>
      <c r="CL261" s="564"/>
      <c r="CM261" s="564"/>
      <c r="CN261" s="564"/>
      <c r="CO261" s="564"/>
      <c r="CP261" s="564"/>
      <c r="CQ261" s="564"/>
    </row>
    <row r="262" spans="3:95" s="243" customFormat="1" ht="13.5" customHeight="1">
      <c r="C262" s="606"/>
      <c r="D262" s="607"/>
      <c r="E262" s="608" t="s">
        <v>212</v>
      </c>
      <c r="F262" s="609"/>
      <c r="G262" s="610"/>
      <c r="H262" s="261"/>
      <c r="I262" s="261"/>
      <c r="J262" s="261"/>
      <c r="K262" s="261"/>
      <c r="L262" s="261"/>
      <c r="M262" s="261"/>
      <c r="N262" s="261"/>
      <c r="O262" s="261"/>
      <c r="P262" s="261"/>
      <c r="Q262" s="261"/>
      <c r="R262" s="261"/>
      <c r="S262" s="261"/>
      <c r="T262" s="262" t="str">
        <f>IF(COUNT(H262:S262)=0,"",SUMPRODUCT(ROUND(H262:S262,#REF!)))</f>
        <v/>
      </c>
      <c r="U262" s="608" t="s">
        <v>211</v>
      </c>
      <c r="V262" s="609"/>
      <c r="W262" s="609"/>
      <c r="X262" s="610"/>
      <c r="Y262" s="611" t="str">
        <f>IF(COUNT(T262)=0,"",T262)</f>
        <v/>
      </c>
      <c r="Z262" s="612"/>
      <c r="AA262" s="257"/>
      <c r="AB262" s="257"/>
      <c r="AC262" s="257"/>
      <c r="AD262" s="606"/>
      <c r="AE262" s="607"/>
      <c r="AF262" s="608" t="s">
        <v>199</v>
      </c>
      <c r="AG262" s="609"/>
      <c r="AH262" s="610"/>
      <c r="AI262" s="264" t="str">
        <f t="shared" ref="AI262:AT262" si="57">IF(COUNT(H261:H262)=0,"",ROUND(H262/(H261*24*AI248/1000),3))</f>
        <v/>
      </c>
      <c r="AJ262" s="264" t="str">
        <f t="shared" si="57"/>
        <v/>
      </c>
      <c r="AK262" s="264" t="str">
        <f t="shared" si="57"/>
        <v/>
      </c>
      <c r="AL262" s="264" t="str">
        <f t="shared" si="57"/>
        <v/>
      </c>
      <c r="AM262" s="264" t="str">
        <f t="shared" si="57"/>
        <v/>
      </c>
      <c r="AN262" s="264" t="str">
        <f t="shared" si="57"/>
        <v/>
      </c>
      <c r="AO262" s="264" t="str">
        <f t="shared" si="57"/>
        <v/>
      </c>
      <c r="AP262" s="264" t="str">
        <f t="shared" si="57"/>
        <v/>
      </c>
      <c r="AQ262" s="264" t="str">
        <f t="shared" si="57"/>
        <v/>
      </c>
      <c r="AR262" s="264" t="str">
        <f t="shared" si="57"/>
        <v/>
      </c>
      <c r="AS262" s="264" t="str">
        <f t="shared" si="57"/>
        <v/>
      </c>
      <c r="AT262" s="264" t="str">
        <f t="shared" si="57"/>
        <v/>
      </c>
      <c r="AU262" s="265" t="str">
        <f>IF(COUNT(AI262:AT262)=0,"",AVERAGE(AI262:AT262))</f>
        <v/>
      </c>
      <c r="AX262" s="569"/>
      <c r="AY262" s="569"/>
      <c r="AZ262" s="589"/>
      <c r="BA262" s="590"/>
      <c r="BB262" s="590"/>
      <c r="BC262" s="590"/>
      <c r="BD262" s="589"/>
      <c r="BE262" s="585" t="e">
        <f>IF(#REF!="発電事業者","月間送電電力量（GWh）","月間受電電力量（GWh）")</f>
        <v>#REF!</v>
      </c>
      <c r="BF262" s="586"/>
      <c r="BG262" s="331" t="str">
        <f>IF(COUNT(BG250,L280)=2,ROUND(BG250*L280/SUM(L279:L288),#REF!),"")</f>
        <v/>
      </c>
      <c r="BH262" s="331" t="str">
        <f>IF(COUNT(BH250,M280)=2,ROUND(BH250*M280/SUM(M279:M288),#REF!),"")</f>
        <v/>
      </c>
      <c r="BI262" s="331" t="str">
        <f>IF(COUNT(BI250,N280)=2,ROUND(BI250*N280/SUM(N279:N288),#REF!),"")</f>
        <v/>
      </c>
      <c r="BJ262" s="331" t="str">
        <f>IF(COUNT(BJ250,O280)=2,ROUND(BJ250*O280/SUM(O279:O288),#REF!),"")</f>
        <v/>
      </c>
      <c r="BK262" s="331" t="str">
        <f>IF(COUNT(BK250,P280)=2,ROUND(BK250*P280/SUM(P279:P288),#REF!),"")</f>
        <v/>
      </c>
      <c r="BL262" s="331" t="str">
        <f>IF(COUNT(BL250,Q280)=2,ROUND(BL250*Q280/SUM(Q279:Q288),#REF!),"")</f>
        <v/>
      </c>
      <c r="BM262" s="331" t="str">
        <f>IF(COUNT(BM250,R280)=2,ROUND(BM250*R280/SUM(R279:R288),#REF!),"")</f>
        <v/>
      </c>
      <c r="BN262" s="331" t="str">
        <f>IF(COUNT(BN250,S280)=2,ROUND(BN250*S280/SUM(S279:S288),#REF!),"")</f>
        <v/>
      </c>
      <c r="BO262" s="331" t="str">
        <f>IF(COUNT(BO250,T280)=2,ROUND(BO250*T280/SUM(T279:T288),#REF!),"")</f>
        <v/>
      </c>
      <c r="BP262" s="331" t="str">
        <f>IF(COUNT(BP250,U280)=2,ROUND(BP250*U280/SUM(U279:U288),#REF!),"")</f>
        <v/>
      </c>
      <c r="BQ262" s="331" t="str">
        <f>IF(COUNT(BQ250,V280)=2,ROUND(BQ250*V280/SUM(V279:V288),#REF!),"")</f>
        <v/>
      </c>
      <c r="BR262" s="331" t="str">
        <f>IF(COUNT(BR250,W280)=2,ROUND(BR250*W280/SUM(W279:W288),#REF!),"")</f>
        <v/>
      </c>
      <c r="BS262" s="569" t="e">
        <f>IF(#REF!="発電事業者","年間送電電力量（GWh）","年間受電電力量（GWh）")</f>
        <v>#REF!</v>
      </c>
      <c r="BT262" s="569"/>
      <c r="BU262" s="569"/>
      <c r="BV262" s="333" t="s">
        <v>25</v>
      </c>
      <c r="BW262" s="582"/>
      <c r="BX262" s="582"/>
      <c r="BY262" s="331" t="str">
        <f>IF(COUNT(BY250,X280)=2,ROUND(BY250*X280/SUM(X279:X288),#REF!),"")</f>
        <v/>
      </c>
      <c r="BZ262" s="331" t="str">
        <f>IF(COUNT(BZ250,Y280)=2,ROUND(BZ250*Y280/SUM(Y279:Y288),#REF!),"")</f>
        <v/>
      </c>
      <c r="CA262" s="331" t="str">
        <f>IF(COUNT(CA250,Z280)=2,ROUND(CA250*Z280/SUM(Z279:Z288),#REF!),"")</f>
        <v/>
      </c>
      <c r="CB262" s="331" t="str">
        <f>IF(COUNT(CB250,AA280)=2,ROUND(CB250*AA280/SUM(AA279:AA288),#REF!),"")</f>
        <v/>
      </c>
      <c r="CC262" s="331" t="str">
        <f>IF(COUNT(CC250,AB280)=2,ROUND(CC250*AB280/SUM(AB279:AB288),#REF!),"")</f>
        <v/>
      </c>
      <c r="CD262" s="331" t="str">
        <f>IF(COUNT(CD250,AC280)=2,ROUND(CD250*AC280/SUM(AC279:AC288),#REF!),"")</f>
        <v/>
      </c>
      <c r="CE262" s="331" t="str">
        <f>IF(COUNT(CE250,AD280)=2,ROUND(CE250*AD280/SUM(AD279:AD288),#REF!),"")</f>
        <v/>
      </c>
      <c r="CF262" s="331" t="str">
        <f>IF(COUNT(CF250,AE280)=2,ROUND(CF250*AE280/SUM(AE279:AE288),#REF!),"")</f>
        <v/>
      </c>
      <c r="CG262" s="331" t="str">
        <f>IF(COUNT(CG250,AF280)=2,ROUND(CG250*AF280/SUM(AF279:AF288),#REF!),"")</f>
        <v/>
      </c>
      <c r="CH262" s="565" t="str">
        <f>IF(COUNTA(AG280)=0,"",AG280)</f>
        <v/>
      </c>
      <c r="CI262" s="565"/>
      <c r="CJ262" s="565"/>
      <c r="CK262" s="565"/>
      <c r="CL262" s="565"/>
      <c r="CM262" s="565"/>
      <c r="CN262" s="565"/>
      <c r="CO262" s="565"/>
      <c r="CP262" s="565"/>
      <c r="CQ262" s="565"/>
    </row>
    <row r="263" spans="3:95" s="243" customFormat="1" ht="13.5" customHeight="1">
      <c r="C263" s="604" t="e">
        <f>DATE(#REF!+5,1,1)</f>
        <v>#REF!</v>
      </c>
      <c r="D263" s="605"/>
      <c r="E263" s="613" t="s">
        <v>275</v>
      </c>
      <c r="F263" s="614"/>
      <c r="G263" s="615"/>
      <c r="H263" s="256"/>
      <c r="I263" s="256"/>
      <c r="J263" s="256"/>
      <c r="K263" s="256"/>
      <c r="L263" s="256"/>
      <c r="M263" s="256"/>
      <c r="N263" s="256"/>
      <c r="O263" s="256"/>
      <c r="P263" s="256"/>
      <c r="Q263" s="256"/>
      <c r="R263" s="256"/>
      <c r="S263" s="256"/>
      <c r="T263" s="255"/>
      <c r="U263" s="618"/>
      <c r="V263" s="619"/>
      <c r="W263" s="619"/>
      <c r="X263" s="619"/>
      <c r="Y263" s="619"/>
      <c r="Z263" s="620"/>
      <c r="AA263" s="257"/>
      <c r="AB263" s="257"/>
      <c r="AC263" s="257"/>
      <c r="AD263" s="604" t="e">
        <f>DATE(#REF!+5,1,1)</f>
        <v>#REF!</v>
      </c>
      <c r="AE263" s="605"/>
      <c r="AF263" s="613" t="s">
        <v>198</v>
      </c>
      <c r="AG263" s="614"/>
      <c r="AH263" s="615"/>
      <c r="AI263" s="258" t="str">
        <f>IF(COUNT(S261,H263)&lt;&gt;2,"",ROUND(MIN(S261,H263)*H248,#REF!))</f>
        <v/>
      </c>
      <c r="AJ263" s="258" t="str">
        <f>IF(COUNT(H263,I263)&lt;&gt;2,"",ROUND(MIN(H263,I263)*I248,#REF!))</f>
        <v/>
      </c>
      <c r="AK263" s="258" t="str">
        <f>IF(COUNT(I263,J263)&lt;&gt;2,"",ROUND(MIN(I263,J263)*J248,#REF!))</f>
        <v/>
      </c>
      <c r="AL263" s="258" t="str">
        <f>IF(COUNT(J263,K263)&lt;&gt;2,"",ROUND(MIN(J263,K263)*K248,#REF!))</f>
        <v/>
      </c>
      <c r="AM263" s="258" t="str">
        <f>IF(COUNT(K263,L263)&lt;&gt;2,"",ROUND(MIN(K263,L263)*L248,#REF!))</f>
        <v/>
      </c>
      <c r="AN263" s="258" t="str">
        <f>IF(COUNT(L263,M263)&lt;&gt;2,"",ROUND(MIN(L263,M263)*M248,#REF!))</f>
        <v/>
      </c>
      <c r="AO263" s="258" t="str">
        <f>IF(COUNT(M263,N263)&lt;&gt;2,"",ROUND(MIN(M263,N263)*N248,#REF!))</f>
        <v/>
      </c>
      <c r="AP263" s="258" t="str">
        <f>IF(COUNT(N263,O263)&lt;&gt;2,"",ROUND(MIN(N263,O263)*O248,#REF!))</f>
        <v/>
      </c>
      <c r="AQ263" s="258" t="str">
        <f>IF(COUNT(O263,P263)&lt;&gt;2,"",ROUND(MIN(O263,P263)*P248,#REF!))</f>
        <v/>
      </c>
      <c r="AR263" s="258" t="str">
        <f>IF(COUNT(P263,Q263)&lt;&gt;2,"",ROUND(MIN(P263,Q263)*Q248,#REF!))</f>
        <v/>
      </c>
      <c r="AS263" s="258" t="str">
        <f>IF(COUNT(Q263,R263)&lt;&gt;2,"",ROUND(MIN(Q263,R263)*R248,#REF!))</f>
        <v/>
      </c>
      <c r="AT263" s="258" t="str">
        <f>IF(COUNT(R263,S263)&lt;&gt;2,"",ROUND(MIN(R263,S263)*S248,#REF!))</f>
        <v/>
      </c>
      <c r="AU263" s="255"/>
      <c r="AX263" s="569" t="str">
        <f>IF(C281="","",C281)</f>
        <v/>
      </c>
      <c r="AY263" s="569"/>
      <c r="AZ263" s="587" t="str">
        <f>IF(E281="","",E281)</f>
        <v/>
      </c>
      <c r="BA263" s="590" t="str">
        <f ca="1">IF(F281="","",F281)</f>
        <v/>
      </c>
      <c r="BB263" s="590"/>
      <c r="BC263" s="590"/>
      <c r="BD263" s="587" t="str">
        <f>IF(I281="","",I281)</f>
        <v/>
      </c>
      <c r="BE263" s="578" t="e">
        <f>IF(#REF!="発電事業者","送電電力（MW）","受電電力（MW）")</f>
        <v>#REF!</v>
      </c>
      <c r="BF263" s="579"/>
      <c r="BG263" s="331" t="str">
        <f>IF(COUNT(BG248,L281)=2,ROUND(BG248*L281/SUM(L279:L288),#REF!),"")</f>
        <v/>
      </c>
      <c r="BH263" s="331" t="str">
        <f>IF(COUNT(BH248,M281)=2,ROUND(BH248*M281/SUM(M279:M288),#REF!),"")</f>
        <v/>
      </c>
      <c r="BI263" s="331" t="str">
        <f>IF(COUNT(BI248,N281)=2,ROUND(BI248*N281/SUM(N279:N288),#REF!),"")</f>
        <v/>
      </c>
      <c r="BJ263" s="331" t="str">
        <f>IF(COUNT(BJ248,O281)=2,ROUND(BJ248*O281/SUM(O279:O288),#REF!),"")</f>
        <v/>
      </c>
      <c r="BK263" s="331" t="str">
        <f>IF(COUNT(BK248,P281)=2,ROUND(BK248*P281/SUM(P279:P288),#REF!),"")</f>
        <v/>
      </c>
      <c r="BL263" s="331" t="str">
        <f>IF(COUNT(BL248,Q281)=2,ROUND(BL248*Q281/SUM(Q279:Q288),#REF!),"")</f>
        <v/>
      </c>
      <c r="BM263" s="331" t="str">
        <f>IF(COUNT(BM248,R281)=2,ROUND(BM248*R281/SUM(R279:R288),#REF!),"")</f>
        <v/>
      </c>
      <c r="BN263" s="331" t="str">
        <f>IF(COUNT(BN248,S281)=2,ROUND(BN248*S281/SUM(S279:S288),#REF!),"")</f>
        <v/>
      </c>
      <c r="BO263" s="331" t="str">
        <f>IF(COUNT(BO248,T281)=2,ROUND(BO248*T281/SUM(T279:T288),#REF!),"")</f>
        <v/>
      </c>
      <c r="BP263" s="331" t="str">
        <f>IF(COUNT(BP248,U281)=2,ROUND(BP248*U281/SUM(U279:U288),#REF!),"")</f>
        <v/>
      </c>
      <c r="BQ263" s="331" t="str">
        <f>IF(COUNT(BQ248,V281)=2,ROUND(BQ248*V281/SUM(V279:V288),#REF!),"")</f>
        <v/>
      </c>
      <c r="BR263" s="331" t="str">
        <f>IF(COUNT(BR248,W281)=2,ROUND(BR248*W281/SUM(W279:W288),#REF!),"")</f>
        <v/>
      </c>
      <c r="BS263" s="569" t="e">
        <f>IF(#REF!="発電事業者","送電電力（MW）","受電電力（MW）")</f>
        <v>#REF!</v>
      </c>
      <c r="BT263" s="569"/>
      <c r="BU263" s="569"/>
      <c r="BV263" s="333" t="s">
        <v>171</v>
      </c>
      <c r="BW263" s="580"/>
      <c r="BX263" s="580"/>
      <c r="BY263" s="331" t="str">
        <f>IF(COUNT(BY248,X281)=2,ROUND(BY248*X281/SUM(X279:X288),#REF!),"")</f>
        <v/>
      </c>
      <c r="BZ263" s="331" t="str">
        <f>IF(COUNT(BZ248,Y281)=2,ROUND(BZ248*Y281/SUM(Y279:Y288),#REF!),"")</f>
        <v/>
      </c>
      <c r="CA263" s="331" t="str">
        <f>IF(COUNT(CA248,Z281)=2,ROUND(CA248*Z281/SUM(Z279:Z288),#REF!),"")</f>
        <v/>
      </c>
      <c r="CB263" s="331" t="str">
        <f>IF(COUNT(CB248,AA281)=2,ROUND(CB248*AA281/SUM(AA279:AA288),#REF!),"")</f>
        <v/>
      </c>
      <c r="CC263" s="331" t="str">
        <f>IF(COUNT(CC248,AB281)=2,ROUND(CC248*AB281/SUM(AB279:AB288),#REF!),"")</f>
        <v/>
      </c>
      <c r="CD263" s="331" t="str">
        <f>IF(COUNT(CD248,AC281)=2,ROUND(CD248*AC281/SUM(AC279:AC288),#REF!),"")</f>
        <v/>
      </c>
      <c r="CE263" s="331" t="str">
        <f>IF(COUNT(CE248,AD281)=2,ROUND(CE248*AD281/SUM(AD279:AD288),#REF!),"")</f>
        <v/>
      </c>
      <c r="CF263" s="331" t="str">
        <f>IF(COUNT(CF248,AE281)=2,ROUND(CF248*AE281/SUM(AE279:AE288),#REF!),"")</f>
        <v/>
      </c>
      <c r="CG263" s="331" t="str">
        <f>IF(COUNT(CG248,AF281)=2,ROUND(CG248*AF281/SUM(AF279:AF288),#REF!),"")</f>
        <v/>
      </c>
      <c r="CH263" s="563" t="s">
        <v>214</v>
      </c>
      <c r="CI263" s="563"/>
      <c r="CJ263" s="563"/>
      <c r="CK263" s="563"/>
      <c r="CL263" s="563"/>
      <c r="CM263" s="563"/>
      <c r="CN263" s="563"/>
      <c r="CO263" s="563"/>
      <c r="CP263" s="563"/>
      <c r="CQ263" s="563"/>
    </row>
    <row r="264" spans="3:95" s="243" customFormat="1" ht="13.5" customHeight="1">
      <c r="C264" s="606"/>
      <c r="D264" s="607"/>
      <c r="E264" s="608" t="s">
        <v>212</v>
      </c>
      <c r="F264" s="609"/>
      <c r="G264" s="610"/>
      <c r="H264" s="261"/>
      <c r="I264" s="261"/>
      <c r="J264" s="261"/>
      <c r="K264" s="261"/>
      <c r="L264" s="261"/>
      <c r="M264" s="261"/>
      <c r="N264" s="261"/>
      <c r="O264" s="261"/>
      <c r="P264" s="261"/>
      <c r="Q264" s="261"/>
      <c r="R264" s="261"/>
      <c r="S264" s="261"/>
      <c r="T264" s="262" t="str">
        <f>IF(COUNT(H264:S264)=0,"",SUMPRODUCT(ROUND(H264:S264,#REF!)))</f>
        <v/>
      </c>
      <c r="U264" s="621"/>
      <c r="V264" s="622"/>
      <c r="W264" s="622"/>
      <c r="X264" s="622"/>
      <c r="Y264" s="622"/>
      <c r="Z264" s="623"/>
      <c r="AA264" s="257"/>
      <c r="AB264" s="257"/>
      <c r="AC264" s="257"/>
      <c r="AD264" s="606"/>
      <c r="AE264" s="607"/>
      <c r="AF264" s="608" t="s">
        <v>199</v>
      </c>
      <c r="AG264" s="609"/>
      <c r="AH264" s="610"/>
      <c r="AI264" s="264" t="str">
        <f t="shared" ref="AI264:AT264" si="58">IF(COUNT(H263:H264)=0,"",ROUND(H264/(H263*24*AI248/1000),3))</f>
        <v/>
      </c>
      <c r="AJ264" s="264" t="str">
        <f t="shared" si="58"/>
        <v/>
      </c>
      <c r="AK264" s="264" t="str">
        <f t="shared" si="58"/>
        <v/>
      </c>
      <c r="AL264" s="264" t="str">
        <f t="shared" si="58"/>
        <v/>
      </c>
      <c r="AM264" s="264" t="str">
        <f t="shared" si="58"/>
        <v/>
      </c>
      <c r="AN264" s="264" t="str">
        <f t="shared" si="58"/>
        <v/>
      </c>
      <c r="AO264" s="264" t="str">
        <f t="shared" si="58"/>
        <v/>
      </c>
      <c r="AP264" s="264" t="str">
        <f t="shared" si="58"/>
        <v/>
      </c>
      <c r="AQ264" s="264" t="str">
        <f t="shared" si="58"/>
        <v/>
      </c>
      <c r="AR264" s="264" t="str">
        <f t="shared" si="58"/>
        <v/>
      </c>
      <c r="AS264" s="264" t="str">
        <f t="shared" si="58"/>
        <v/>
      </c>
      <c r="AT264" s="264" t="str">
        <f t="shared" si="58"/>
        <v/>
      </c>
      <c r="AU264" s="265" t="str">
        <f>IF(COUNT(AI264:AT264)=0,"",AVERAGE(AI264:AT264))</f>
        <v/>
      </c>
      <c r="AX264" s="569"/>
      <c r="AY264" s="569"/>
      <c r="AZ264" s="588"/>
      <c r="BA264" s="590"/>
      <c r="BB264" s="590"/>
      <c r="BC264" s="590"/>
      <c r="BD264" s="588"/>
      <c r="BE264" s="583"/>
      <c r="BF264" s="584"/>
      <c r="BG264" s="259"/>
      <c r="BH264" s="259"/>
      <c r="BI264" s="259"/>
      <c r="BJ264" s="259"/>
      <c r="BK264" s="259"/>
      <c r="BL264" s="259"/>
      <c r="BM264" s="259"/>
      <c r="BN264" s="259"/>
      <c r="BO264" s="259"/>
      <c r="BP264" s="259"/>
      <c r="BQ264" s="259"/>
      <c r="BR264" s="259"/>
      <c r="BS264" s="569"/>
      <c r="BT264" s="569"/>
      <c r="BU264" s="569"/>
      <c r="BV264" s="333" t="s">
        <v>172</v>
      </c>
      <c r="BW264" s="581"/>
      <c r="BX264" s="581"/>
      <c r="BY264" s="331" t="str">
        <f>IF(COUNT(BY249,X281)=2,ROUND(BY249*X281/SUM(X279:X288),#REF!),"")</f>
        <v/>
      </c>
      <c r="BZ264" s="331" t="str">
        <f>IF(COUNT(BZ249,Y281)=2,ROUND(BZ249*Y281/SUM(Y279:Y288),#REF!),"")</f>
        <v/>
      </c>
      <c r="CA264" s="331" t="str">
        <f>IF(COUNT(CA249,Z281)=2,ROUND(CA249*Z281/SUM(Z279:Z288),#REF!),"")</f>
        <v/>
      </c>
      <c r="CB264" s="331" t="str">
        <f>IF(COUNT(CB249,AA281)=2,ROUND(CB249*AA281/SUM(AA279:AA288),#REF!),"")</f>
        <v/>
      </c>
      <c r="CC264" s="331" t="str">
        <f>IF(COUNT(CC249,AB281)=2,ROUND(CC249*AB281/SUM(AB279:AB288),#REF!),"")</f>
        <v/>
      </c>
      <c r="CD264" s="331" t="str">
        <f>IF(COUNT(CD249,AC281)=2,ROUND(CD249*AC281/SUM(AC279:AC288),#REF!),"")</f>
        <v/>
      </c>
      <c r="CE264" s="331" t="str">
        <f>IF(COUNT(CE249,AD281)=2,ROUND(CE249*AD281/SUM(AD279:AD288),#REF!),"")</f>
        <v/>
      </c>
      <c r="CF264" s="331" t="str">
        <f>IF(COUNT(CF249,AE281)=2,ROUND(CF249*AE281/SUM(AE279:AE288),#REF!),"")</f>
        <v/>
      </c>
      <c r="CG264" s="331" t="str">
        <f>IF(COUNT(CG249,AF281)=2,ROUND(CG249*AF281/SUM(AF279:AF288),#REF!),"")</f>
        <v/>
      </c>
      <c r="CH264" s="564" t="str">
        <f>IF(CH263="","",CH263)</f>
        <v>太陽光（全量）</v>
      </c>
      <c r="CI264" s="564"/>
      <c r="CJ264" s="564"/>
      <c r="CK264" s="564"/>
      <c r="CL264" s="564"/>
      <c r="CM264" s="564"/>
      <c r="CN264" s="564"/>
      <c r="CO264" s="564"/>
      <c r="CP264" s="564"/>
      <c r="CQ264" s="564"/>
    </row>
    <row r="265" spans="3:95" s="243" customFormat="1" ht="13.5" customHeight="1">
      <c r="C265" s="604" t="e">
        <f>DATE(#REF!+6,1,1)</f>
        <v>#REF!</v>
      </c>
      <c r="D265" s="605"/>
      <c r="E265" s="613" t="s">
        <v>275</v>
      </c>
      <c r="F265" s="614"/>
      <c r="G265" s="615"/>
      <c r="H265" s="256"/>
      <c r="I265" s="256"/>
      <c r="J265" s="256"/>
      <c r="K265" s="256"/>
      <c r="L265" s="256"/>
      <c r="M265" s="256"/>
      <c r="N265" s="256"/>
      <c r="O265" s="256"/>
      <c r="P265" s="256"/>
      <c r="Q265" s="256"/>
      <c r="R265" s="256"/>
      <c r="S265" s="256"/>
      <c r="T265" s="255"/>
      <c r="U265" s="621"/>
      <c r="V265" s="622"/>
      <c r="W265" s="622"/>
      <c r="X265" s="622"/>
      <c r="Y265" s="622"/>
      <c r="Z265" s="623"/>
      <c r="AA265" s="257"/>
      <c r="AB265" s="257"/>
      <c r="AC265" s="257"/>
      <c r="AD265" s="604" t="e">
        <f>DATE(#REF!+6,1,1)</f>
        <v>#REF!</v>
      </c>
      <c r="AE265" s="605"/>
      <c r="AF265" s="613" t="s">
        <v>198</v>
      </c>
      <c r="AG265" s="614"/>
      <c r="AH265" s="615"/>
      <c r="AI265" s="258" t="str">
        <f>IF(COUNT(S263,H265)&lt;&gt;2,"",ROUND(MIN(S263,H265)*H248,#REF!))</f>
        <v/>
      </c>
      <c r="AJ265" s="258" t="str">
        <f>IF(COUNT(H265,I265)&lt;&gt;2,"",ROUND(MIN(H265,I265)*I248,#REF!))</f>
        <v/>
      </c>
      <c r="AK265" s="258" t="str">
        <f>IF(COUNT(I265,J265)&lt;&gt;2,"",ROUND(MIN(I265,J265)*J248,#REF!))</f>
        <v/>
      </c>
      <c r="AL265" s="258" t="str">
        <f>IF(COUNT(J265,K265)&lt;&gt;2,"",ROUND(MIN(J265,K265)*K248,#REF!))</f>
        <v/>
      </c>
      <c r="AM265" s="258" t="str">
        <f>IF(COUNT(K265,L265)&lt;&gt;2,"",ROUND(MIN(K265,L265)*L248,#REF!))</f>
        <v/>
      </c>
      <c r="AN265" s="258" t="str">
        <f>IF(COUNT(L265,M265)&lt;&gt;2,"",ROUND(MIN(L265,M265)*M248,#REF!))</f>
        <v/>
      </c>
      <c r="AO265" s="258" t="str">
        <f>IF(COUNT(M265,N265)&lt;&gt;2,"",ROUND(MIN(M265,N265)*N248,#REF!))</f>
        <v/>
      </c>
      <c r="AP265" s="258" t="str">
        <f>IF(COUNT(N265,O265)&lt;&gt;2,"",ROUND(MIN(N265,O265)*O248,#REF!))</f>
        <v/>
      </c>
      <c r="AQ265" s="258" t="str">
        <f>IF(COUNT(O265,P265)&lt;&gt;2,"",ROUND(MIN(O265,P265)*P248,#REF!))</f>
        <v/>
      </c>
      <c r="AR265" s="258" t="str">
        <f>IF(COUNT(P265,Q265)&lt;&gt;2,"",ROUND(MIN(P265,Q265)*Q248,#REF!))</f>
        <v/>
      </c>
      <c r="AS265" s="258" t="str">
        <f>IF(COUNT(Q265,R265)&lt;&gt;2,"",ROUND(MIN(Q265,R265)*R248,#REF!))</f>
        <v/>
      </c>
      <c r="AT265" s="258" t="str">
        <f>IF(COUNT(R265,S265)&lt;&gt;2,"",ROUND(MIN(R265,S265)*S248,#REF!))</f>
        <v/>
      </c>
      <c r="AU265" s="255"/>
      <c r="AX265" s="569"/>
      <c r="AY265" s="569"/>
      <c r="AZ265" s="589"/>
      <c r="BA265" s="590"/>
      <c r="BB265" s="590"/>
      <c r="BC265" s="590"/>
      <c r="BD265" s="589"/>
      <c r="BE265" s="585" t="e">
        <f>IF(#REF!="発電事業者","月間送電電力量（GWh）","月間受電電力量（GWh）")</f>
        <v>#REF!</v>
      </c>
      <c r="BF265" s="586"/>
      <c r="BG265" s="331" t="str">
        <f>IF(COUNT(BG250,L281)=2,ROUND(BG250*L281/SUM(L279:L288),#REF!),"")</f>
        <v/>
      </c>
      <c r="BH265" s="331" t="str">
        <f>IF(COUNT(BH250,M281)=2,ROUND(BH250*M281/SUM(M279:M288),#REF!),"")</f>
        <v/>
      </c>
      <c r="BI265" s="331" t="str">
        <f>IF(COUNT(BI250,N281)=2,ROUND(BI250*N281/SUM(N279:N288),#REF!),"")</f>
        <v/>
      </c>
      <c r="BJ265" s="331" t="str">
        <f>IF(COUNT(BJ250,O281)=2,ROUND(BJ250*O281/SUM(O279:O288),#REF!),"")</f>
        <v/>
      </c>
      <c r="BK265" s="331" t="str">
        <f>IF(COUNT(BK250,P281)=2,ROUND(BK250*P281/SUM(P279:P288),#REF!),"")</f>
        <v/>
      </c>
      <c r="BL265" s="331" t="str">
        <f>IF(COUNT(BL250,Q281)=2,ROUND(BL250*Q281/SUM(Q279:Q288),#REF!),"")</f>
        <v/>
      </c>
      <c r="BM265" s="331" t="str">
        <f>IF(COUNT(BM250,R281)=2,ROUND(BM250*R281/SUM(R279:R288),#REF!),"")</f>
        <v/>
      </c>
      <c r="BN265" s="331" t="str">
        <f>IF(COUNT(BN250,S281)=2,ROUND(BN250*S281/SUM(S279:S288),#REF!),"")</f>
        <v/>
      </c>
      <c r="BO265" s="331" t="str">
        <f>IF(COUNT(BO250,T281)=2,ROUND(BO250*T281/SUM(T279:T288),#REF!),"")</f>
        <v/>
      </c>
      <c r="BP265" s="331" t="str">
        <f>IF(COUNT(BP250,U281)=2,ROUND(BP250*U281/SUM(U279:U288),#REF!),"")</f>
        <v/>
      </c>
      <c r="BQ265" s="331" t="str">
        <f>IF(COUNT(BQ250,V281)=2,ROUND(BQ250*V281/SUM(V279:V288),#REF!),"")</f>
        <v/>
      </c>
      <c r="BR265" s="331" t="str">
        <f>IF(COUNT(BR250,W281)=2,ROUND(BR250*W281/SUM(W279:W288),#REF!),"")</f>
        <v/>
      </c>
      <c r="BS265" s="569" t="e">
        <f>IF(#REF!="発電事業者","年間送電電力量（GWh）","年間受電電力量（GWh）")</f>
        <v>#REF!</v>
      </c>
      <c r="BT265" s="569"/>
      <c r="BU265" s="569"/>
      <c r="BV265" s="333" t="s">
        <v>25</v>
      </c>
      <c r="BW265" s="582"/>
      <c r="BX265" s="582"/>
      <c r="BY265" s="331" t="str">
        <f>IF(COUNT(BY250,X281)=2,ROUND(BY250*X281/SUM(X279:X288),#REF!),"")</f>
        <v/>
      </c>
      <c r="BZ265" s="331" t="str">
        <f>IF(COUNT(BZ250,Y281)=2,ROUND(BZ250*Y281/SUM(Y279:Y288),#REF!),"")</f>
        <v/>
      </c>
      <c r="CA265" s="331" t="str">
        <f>IF(COUNT(CA250,Z281)=2,ROUND(CA250*Z281/SUM(Z279:Z288),#REF!),"")</f>
        <v/>
      </c>
      <c r="CB265" s="331" t="str">
        <f>IF(COUNT(CB250,AA281)=2,ROUND(CB250*AA281/SUM(AA279:AA288),#REF!),"")</f>
        <v/>
      </c>
      <c r="CC265" s="331" t="str">
        <f>IF(COUNT(CC250,AB281)=2,ROUND(CC250*AB281/SUM(AB279:AB288),#REF!),"")</f>
        <v/>
      </c>
      <c r="CD265" s="331" t="str">
        <f>IF(COUNT(CD250,AC281)=2,ROUND(CD250*AC281/SUM(AC279:AC288),#REF!),"")</f>
        <v/>
      </c>
      <c r="CE265" s="331" t="str">
        <f>IF(COUNT(CE250,AD281)=2,ROUND(CE250*AD281/SUM(AD279:AD288),#REF!),"")</f>
        <v/>
      </c>
      <c r="CF265" s="331" t="str">
        <f>IF(COUNT(CF250,AE281)=2,ROUND(CF250*AE281/SUM(AE279:AE288),#REF!),"")</f>
        <v/>
      </c>
      <c r="CG265" s="331" t="str">
        <f>IF(COUNT(CG250,AF281)=2,ROUND(CG250*AF281/SUM(AF279:AF288),#REF!),"")</f>
        <v/>
      </c>
      <c r="CH265" s="565" t="str">
        <f>IF(COUNTA(AG281)=0,"",AG281)</f>
        <v/>
      </c>
      <c r="CI265" s="565"/>
      <c r="CJ265" s="565"/>
      <c r="CK265" s="565"/>
      <c r="CL265" s="565"/>
      <c r="CM265" s="565"/>
      <c r="CN265" s="565"/>
      <c r="CO265" s="565"/>
      <c r="CP265" s="565"/>
      <c r="CQ265" s="565"/>
    </row>
    <row r="266" spans="3:95" s="243" customFormat="1" ht="13.5" customHeight="1">
      <c r="C266" s="606"/>
      <c r="D266" s="607"/>
      <c r="E266" s="608" t="s">
        <v>212</v>
      </c>
      <c r="F266" s="609"/>
      <c r="G266" s="610"/>
      <c r="H266" s="261"/>
      <c r="I266" s="261"/>
      <c r="J266" s="261"/>
      <c r="K266" s="261"/>
      <c r="L266" s="261"/>
      <c r="M266" s="261"/>
      <c r="N266" s="261"/>
      <c r="O266" s="261"/>
      <c r="P266" s="261"/>
      <c r="Q266" s="261"/>
      <c r="R266" s="261"/>
      <c r="S266" s="261"/>
      <c r="T266" s="262" t="str">
        <f>IF(COUNT(H266:S266)=0,"",SUMPRODUCT(ROUND(H266:S266,#REF!)))</f>
        <v/>
      </c>
      <c r="U266" s="621"/>
      <c r="V266" s="622"/>
      <c r="W266" s="622"/>
      <c r="X266" s="622"/>
      <c r="Y266" s="622"/>
      <c r="Z266" s="623"/>
      <c r="AA266" s="257"/>
      <c r="AB266" s="257"/>
      <c r="AC266" s="257"/>
      <c r="AD266" s="606"/>
      <c r="AE266" s="607"/>
      <c r="AF266" s="608" t="s">
        <v>199</v>
      </c>
      <c r="AG266" s="609"/>
      <c r="AH266" s="610"/>
      <c r="AI266" s="264" t="str">
        <f t="shared" ref="AI266:AT266" si="59">IF(COUNT(H265:H266)=0,"",ROUND(H266/(H265*24*AI248/1000),3))</f>
        <v/>
      </c>
      <c r="AJ266" s="264" t="str">
        <f t="shared" si="59"/>
        <v/>
      </c>
      <c r="AK266" s="264" t="str">
        <f t="shared" si="59"/>
        <v/>
      </c>
      <c r="AL266" s="264" t="str">
        <f t="shared" si="59"/>
        <v/>
      </c>
      <c r="AM266" s="264" t="str">
        <f t="shared" si="59"/>
        <v/>
      </c>
      <c r="AN266" s="264" t="str">
        <f t="shared" si="59"/>
        <v/>
      </c>
      <c r="AO266" s="264" t="str">
        <f t="shared" si="59"/>
        <v/>
      </c>
      <c r="AP266" s="264" t="str">
        <f t="shared" si="59"/>
        <v/>
      </c>
      <c r="AQ266" s="264" t="str">
        <f t="shared" si="59"/>
        <v/>
      </c>
      <c r="AR266" s="264" t="str">
        <f t="shared" si="59"/>
        <v/>
      </c>
      <c r="AS266" s="264" t="str">
        <f t="shared" si="59"/>
        <v/>
      </c>
      <c r="AT266" s="264" t="str">
        <f t="shared" si="59"/>
        <v/>
      </c>
      <c r="AU266" s="265" t="str">
        <f>IF(COUNT(AI266:AT266)=0,"",AVERAGE(AI266:AT266))</f>
        <v/>
      </c>
      <c r="AX266" s="569" t="str">
        <f>IF(C282="","",C282)</f>
        <v/>
      </c>
      <c r="AY266" s="569"/>
      <c r="AZ266" s="587" t="str">
        <f>IF(E282="","",E282)</f>
        <v/>
      </c>
      <c r="BA266" s="590" t="str">
        <f ca="1">IF(F282="","",F282)</f>
        <v/>
      </c>
      <c r="BB266" s="590"/>
      <c r="BC266" s="590"/>
      <c r="BD266" s="587" t="str">
        <f>IF(I282="","",I282)</f>
        <v/>
      </c>
      <c r="BE266" s="578" t="e">
        <f>IF(#REF!="発電事業者","送電電力（MW）","受電電力（MW）")</f>
        <v>#REF!</v>
      </c>
      <c r="BF266" s="579"/>
      <c r="BG266" s="331" t="str">
        <f>IF(COUNT(BG248,L282)=2,ROUND(BG248*L282/SUM(L279:L288),#REF!),"")</f>
        <v/>
      </c>
      <c r="BH266" s="331" t="str">
        <f>IF(COUNT(BH248,M282)=2,ROUND(BH248*M282/SUM(M279:M288),#REF!),"")</f>
        <v/>
      </c>
      <c r="BI266" s="331" t="str">
        <f>IF(COUNT(BI248,N282)=2,ROUND(BI248*N282/SUM(N279:N288),#REF!),"")</f>
        <v/>
      </c>
      <c r="BJ266" s="331" t="str">
        <f>IF(COUNT(BJ248,O282)=2,ROUND(BJ248*O282/SUM(O279:O288),#REF!),"")</f>
        <v/>
      </c>
      <c r="BK266" s="331" t="str">
        <f>IF(COUNT(BK248,P282)=2,ROUND(BK248*P282/SUM(P279:P288),#REF!),"")</f>
        <v/>
      </c>
      <c r="BL266" s="331" t="str">
        <f>IF(COUNT(BL248,Q282)=2,ROUND(BL248*Q282/SUM(Q279:Q288),#REF!),"")</f>
        <v/>
      </c>
      <c r="BM266" s="331" t="str">
        <f>IF(COUNT(BM248,R282)=2,ROUND(BM248*R282/SUM(R279:R288),#REF!),"")</f>
        <v/>
      </c>
      <c r="BN266" s="331" t="str">
        <f>IF(COUNT(BN248,S282)=2,ROUND(BN248*S282/SUM(S279:S288),#REF!),"")</f>
        <v/>
      </c>
      <c r="BO266" s="331" t="str">
        <f>IF(COUNT(BO248,T282)=2,ROUND(BO248*T282/SUM(T279:T288),#REF!),"")</f>
        <v/>
      </c>
      <c r="BP266" s="331" t="str">
        <f>IF(COUNT(BP248,U282)=2,ROUND(BP248*U282/SUM(U279:U288),#REF!),"")</f>
        <v/>
      </c>
      <c r="BQ266" s="331" t="str">
        <f>IF(COUNT(BQ248,V282)=2,ROUND(BQ248*V282/SUM(V279:V288),#REF!),"")</f>
        <v/>
      </c>
      <c r="BR266" s="331" t="str">
        <f>IF(COUNT(BR248,W282)=2,ROUND(BR248*W282/SUM(W279:W288),#REF!),"")</f>
        <v/>
      </c>
      <c r="BS266" s="569" t="e">
        <f>IF(#REF!="発電事業者","送電電力（MW）","受電電力（MW）")</f>
        <v>#REF!</v>
      </c>
      <c r="BT266" s="569"/>
      <c r="BU266" s="569"/>
      <c r="BV266" s="333" t="s">
        <v>171</v>
      </c>
      <c r="BW266" s="580"/>
      <c r="BX266" s="580"/>
      <c r="BY266" s="331" t="str">
        <f>IF(COUNT(BY248,X282)=2,ROUND(BY248*X282/SUM(X279:X288),#REF!),"")</f>
        <v/>
      </c>
      <c r="BZ266" s="331" t="str">
        <f>IF(COUNT(BZ248,Y282)=2,ROUND(BZ248*Y282/SUM(Y279:Y288),#REF!),"")</f>
        <v/>
      </c>
      <c r="CA266" s="331" t="str">
        <f>IF(COUNT(CA248,Z282)=2,ROUND(CA248*Z282/SUM(Z279:Z288),#REF!),"")</f>
        <v/>
      </c>
      <c r="CB266" s="331" t="str">
        <f>IF(COUNT(CB248,AA282)=2,ROUND(CB248*AA282/SUM(AA279:AA288),#REF!),"")</f>
        <v/>
      </c>
      <c r="CC266" s="331" t="str">
        <f>IF(COUNT(CC248,AB282)=2,ROUND(CC248*AB282/SUM(AB279:AB288),#REF!),"")</f>
        <v/>
      </c>
      <c r="CD266" s="331" t="str">
        <f>IF(COUNT(CD248,AC282)=2,ROUND(CD248*AC282/SUM(AC279:AC288),#REF!),"")</f>
        <v/>
      </c>
      <c r="CE266" s="331" t="str">
        <f>IF(COUNT(CE248,AD282)=2,ROUND(CE248*AD282/SUM(AD279:AD288),#REF!),"")</f>
        <v/>
      </c>
      <c r="CF266" s="331" t="str">
        <f>IF(COUNT(CF248,AE282)=2,ROUND(CF248*AE282/SUM(AE279:AE288),#REF!),"")</f>
        <v/>
      </c>
      <c r="CG266" s="331" t="str">
        <f>IF(COUNT(CG248,AF282)=2,ROUND(CG248*AF282/SUM(AF279:AF288),#REF!),"")</f>
        <v/>
      </c>
      <c r="CH266" s="563" t="s">
        <v>214</v>
      </c>
      <c r="CI266" s="563"/>
      <c r="CJ266" s="563"/>
      <c r="CK266" s="563"/>
      <c r="CL266" s="563"/>
      <c r="CM266" s="563"/>
      <c r="CN266" s="563"/>
      <c r="CO266" s="563"/>
      <c r="CP266" s="563"/>
      <c r="CQ266" s="563"/>
    </row>
    <row r="267" spans="3:95" s="243" customFormat="1" ht="13.5" customHeight="1">
      <c r="C267" s="604" t="e">
        <f>DATE(#REF!+7,1,1)</f>
        <v>#REF!</v>
      </c>
      <c r="D267" s="605"/>
      <c r="E267" s="613" t="s">
        <v>275</v>
      </c>
      <c r="F267" s="614"/>
      <c r="G267" s="615"/>
      <c r="H267" s="256"/>
      <c r="I267" s="256"/>
      <c r="J267" s="256"/>
      <c r="K267" s="256"/>
      <c r="L267" s="256"/>
      <c r="M267" s="256"/>
      <c r="N267" s="256"/>
      <c r="O267" s="256"/>
      <c r="P267" s="256"/>
      <c r="Q267" s="256"/>
      <c r="R267" s="256"/>
      <c r="S267" s="256"/>
      <c r="T267" s="255"/>
      <c r="U267" s="621"/>
      <c r="V267" s="622"/>
      <c r="W267" s="622"/>
      <c r="X267" s="622"/>
      <c r="Y267" s="622"/>
      <c r="Z267" s="623"/>
      <c r="AA267" s="257"/>
      <c r="AB267" s="257"/>
      <c r="AC267" s="257"/>
      <c r="AD267" s="604" t="e">
        <f>DATE(#REF!+7,1,1)</f>
        <v>#REF!</v>
      </c>
      <c r="AE267" s="605"/>
      <c r="AF267" s="613" t="s">
        <v>198</v>
      </c>
      <c r="AG267" s="614"/>
      <c r="AH267" s="615"/>
      <c r="AI267" s="258" t="str">
        <f>IF(COUNT(S265,H267)&lt;&gt;2,"",ROUND(MIN(S265,H267)*H248,#REF!))</f>
        <v/>
      </c>
      <c r="AJ267" s="258" t="str">
        <f>IF(COUNT(H267,I267)&lt;&gt;2,"",ROUND(MIN(H267,I267)*I248,#REF!))</f>
        <v/>
      </c>
      <c r="AK267" s="258" t="str">
        <f>IF(COUNT(I267,J267)&lt;&gt;2,"",ROUND(MIN(I267,J267)*J248,#REF!))</f>
        <v/>
      </c>
      <c r="AL267" s="258" t="str">
        <f>IF(COUNT(J267,K267)&lt;&gt;2,"",ROUND(MIN(J267,K267)*K248,#REF!))</f>
        <v/>
      </c>
      <c r="AM267" s="258" t="str">
        <f>IF(COUNT(K267,L267)&lt;&gt;2,"",ROUND(MIN(K267,L267)*L248,#REF!))</f>
        <v/>
      </c>
      <c r="AN267" s="258" t="str">
        <f>IF(COUNT(L267,M267)&lt;&gt;2,"",ROUND(MIN(L267,M267)*M248,#REF!))</f>
        <v/>
      </c>
      <c r="AO267" s="258" t="str">
        <f>IF(COUNT(M267,N267)&lt;&gt;2,"",ROUND(MIN(M267,N267)*N248,#REF!))</f>
        <v/>
      </c>
      <c r="AP267" s="258" t="str">
        <f>IF(COUNT(N267,O267)&lt;&gt;2,"",ROUND(MIN(N267,O267)*O248,#REF!))</f>
        <v/>
      </c>
      <c r="AQ267" s="258" t="str">
        <f>IF(COUNT(O267,P267)&lt;&gt;2,"",ROUND(MIN(O267,P267)*P248,#REF!))</f>
        <v/>
      </c>
      <c r="AR267" s="258" t="str">
        <f>IF(COUNT(P267,Q267)&lt;&gt;2,"",ROUND(MIN(P267,Q267)*Q248,#REF!))</f>
        <v/>
      </c>
      <c r="AS267" s="258" t="str">
        <f>IF(COUNT(Q267,R267)&lt;&gt;2,"",ROUND(MIN(Q267,R267)*R248,#REF!))</f>
        <v/>
      </c>
      <c r="AT267" s="258" t="str">
        <f>IF(COUNT(R267,S267)&lt;&gt;2,"",ROUND(MIN(R267,S267)*S248,#REF!))</f>
        <v/>
      </c>
      <c r="AU267" s="255"/>
      <c r="AX267" s="569"/>
      <c r="AY267" s="569"/>
      <c r="AZ267" s="588"/>
      <c r="BA267" s="590"/>
      <c r="BB267" s="590"/>
      <c r="BC267" s="590"/>
      <c r="BD267" s="588"/>
      <c r="BE267" s="583"/>
      <c r="BF267" s="584"/>
      <c r="BG267" s="259"/>
      <c r="BH267" s="259"/>
      <c r="BI267" s="259"/>
      <c r="BJ267" s="259"/>
      <c r="BK267" s="259"/>
      <c r="BL267" s="259"/>
      <c r="BM267" s="259"/>
      <c r="BN267" s="259"/>
      <c r="BO267" s="259"/>
      <c r="BP267" s="259"/>
      <c r="BQ267" s="259"/>
      <c r="BR267" s="259"/>
      <c r="BS267" s="569"/>
      <c r="BT267" s="569"/>
      <c r="BU267" s="569"/>
      <c r="BV267" s="333" t="s">
        <v>172</v>
      </c>
      <c r="BW267" s="581"/>
      <c r="BX267" s="581"/>
      <c r="BY267" s="331" t="str">
        <f>IF(COUNT(BY249,X282)=2,ROUND(BY249*X282/SUM(X279:X288),#REF!),"")</f>
        <v/>
      </c>
      <c r="BZ267" s="331" t="str">
        <f>IF(COUNT(BZ249,Y282)=2,ROUND(BZ249*Y282/SUM(Y279:Y288),#REF!),"")</f>
        <v/>
      </c>
      <c r="CA267" s="331" t="str">
        <f>IF(COUNT(CA249,Z282)=2,ROUND(CA249*Z282/SUM(Z279:Z288),#REF!),"")</f>
        <v/>
      </c>
      <c r="CB267" s="331" t="str">
        <f>IF(COUNT(CB249,AA282)=2,ROUND(CB249*AA282/SUM(AA279:AA288),#REF!),"")</f>
        <v/>
      </c>
      <c r="CC267" s="331" t="str">
        <f>IF(COUNT(CC249,AB282)=2,ROUND(CC249*AB282/SUM(AB279:AB288),#REF!),"")</f>
        <v/>
      </c>
      <c r="CD267" s="331" t="str">
        <f>IF(COUNT(CD249,AC282)=2,ROUND(CD249*AC282/SUM(AC279:AC288),#REF!),"")</f>
        <v/>
      </c>
      <c r="CE267" s="331" t="str">
        <f>IF(COUNT(CE249,AD282)=2,ROUND(CE249*AD282/SUM(AD279:AD288),#REF!),"")</f>
        <v/>
      </c>
      <c r="CF267" s="331" t="str">
        <f>IF(COUNT(CF249,AE282)=2,ROUND(CF249*AE282/SUM(AE279:AE288),#REF!),"")</f>
        <v/>
      </c>
      <c r="CG267" s="331" t="str">
        <f>IF(COUNT(CG249,AF282)=2,ROUND(CG249*AF282/SUM(AF279:AF288),#REF!),"")</f>
        <v/>
      </c>
      <c r="CH267" s="564" t="str">
        <f>IF(CH266="","",CH266)</f>
        <v>太陽光（全量）</v>
      </c>
      <c r="CI267" s="564"/>
      <c r="CJ267" s="564"/>
      <c r="CK267" s="564"/>
      <c r="CL267" s="564"/>
      <c r="CM267" s="564"/>
      <c r="CN267" s="564"/>
      <c r="CO267" s="564"/>
      <c r="CP267" s="564"/>
      <c r="CQ267" s="564"/>
    </row>
    <row r="268" spans="3:95" s="243" customFormat="1" ht="13.5" customHeight="1">
      <c r="C268" s="606"/>
      <c r="D268" s="607"/>
      <c r="E268" s="608" t="s">
        <v>212</v>
      </c>
      <c r="F268" s="609"/>
      <c r="G268" s="610"/>
      <c r="H268" s="261"/>
      <c r="I268" s="261"/>
      <c r="J268" s="261"/>
      <c r="K268" s="261"/>
      <c r="L268" s="261"/>
      <c r="M268" s="261"/>
      <c r="N268" s="261"/>
      <c r="O268" s="261"/>
      <c r="P268" s="261"/>
      <c r="Q268" s="261"/>
      <c r="R268" s="261"/>
      <c r="S268" s="261"/>
      <c r="T268" s="262" t="str">
        <f>IF(COUNT(H268:S268)=0,"",SUMPRODUCT(ROUND(H268:S268,#REF!)))</f>
        <v/>
      </c>
      <c r="U268" s="621"/>
      <c r="V268" s="622"/>
      <c r="W268" s="622"/>
      <c r="X268" s="622"/>
      <c r="Y268" s="622"/>
      <c r="Z268" s="623"/>
      <c r="AA268" s="257"/>
      <c r="AB268" s="257"/>
      <c r="AC268" s="257"/>
      <c r="AD268" s="606"/>
      <c r="AE268" s="607"/>
      <c r="AF268" s="608" t="s">
        <v>199</v>
      </c>
      <c r="AG268" s="609"/>
      <c r="AH268" s="610"/>
      <c r="AI268" s="264" t="str">
        <f t="shared" ref="AI268:AT268" si="60">IF(COUNT(H267:H268)=0,"",ROUND(H268/(H267*24*AI248/1000),3))</f>
        <v/>
      </c>
      <c r="AJ268" s="264" t="str">
        <f t="shared" si="60"/>
        <v/>
      </c>
      <c r="AK268" s="264" t="str">
        <f t="shared" si="60"/>
        <v/>
      </c>
      <c r="AL268" s="264" t="str">
        <f t="shared" si="60"/>
        <v/>
      </c>
      <c r="AM268" s="264" t="str">
        <f t="shared" si="60"/>
        <v/>
      </c>
      <c r="AN268" s="264" t="str">
        <f t="shared" si="60"/>
        <v/>
      </c>
      <c r="AO268" s="264" t="str">
        <f t="shared" si="60"/>
        <v/>
      </c>
      <c r="AP268" s="264" t="str">
        <f t="shared" si="60"/>
        <v/>
      </c>
      <c r="AQ268" s="264" t="str">
        <f t="shared" si="60"/>
        <v/>
      </c>
      <c r="AR268" s="264" t="str">
        <f t="shared" si="60"/>
        <v/>
      </c>
      <c r="AS268" s="264" t="str">
        <f t="shared" si="60"/>
        <v/>
      </c>
      <c r="AT268" s="264" t="str">
        <f t="shared" si="60"/>
        <v/>
      </c>
      <c r="AU268" s="265" t="str">
        <f>IF(COUNT(AI268:AT268)=0,"",AVERAGE(AI268:AT268))</f>
        <v/>
      </c>
      <c r="AX268" s="569"/>
      <c r="AY268" s="569"/>
      <c r="AZ268" s="589"/>
      <c r="BA268" s="590"/>
      <c r="BB268" s="590"/>
      <c r="BC268" s="590"/>
      <c r="BD268" s="589"/>
      <c r="BE268" s="585" t="e">
        <f>IF(#REF!="発電事業者","月間送電電力量（GWh）","月間受電電力量（GWh）")</f>
        <v>#REF!</v>
      </c>
      <c r="BF268" s="586"/>
      <c r="BG268" s="331" t="str">
        <f>IF(COUNT(BG250,L282)=2,ROUND(BG250*L282/SUM(L279:L288),#REF!),"")</f>
        <v/>
      </c>
      <c r="BH268" s="331" t="str">
        <f>IF(COUNT(BH250,M282)=2,ROUND(BH250*M282/SUM(M279:M288),#REF!),"")</f>
        <v/>
      </c>
      <c r="BI268" s="331" t="str">
        <f>IF(COUNT(BI250,N282)=2,ROUND(BI250*N282/SUM(N279:N288),#REF!),"")</f>
        <v/>
      </c>
      <c r="BJ268" s="331" t="str">
        <f>IF(COUNT(BJ250,O282)=2,ROUND(BJ250*O282/SUM(O279:O288),#REF!),"")</f>
        <v/>
      </c>
      <c r="BK268" s="331" t="str">
        <f>IF(COUNT(BK250,P282)=2,ROUND(BK250*P282/SUM(P279:P288),#REF!),"")</f>
        <v/>
      </c>
      <c r="BL268" s="331" t="str">
        <f>IF(COUNT(BL250,Q282)=2,ROUND(BL250*Q282/SUM(Q279:Q288),#REF!),"")</f>
        <v/>
      </c>
      <c r="BM268" s="331" t="str">
        <f>IF(COUNT(BM250,R282)=2,ROUND(BM250*R282/SUM(R279:R288),#REF!),"")</f>
        <v/>
      </c>
      <c r="BN268" s="331" t="str">
        <f>IF(COUNT(BN250,S282)=2,ROUND(BN250*S282/SUM(S279:S288),#REF!),"")</f>
        <v/>
      </c>
      <c r="BO268" s="331" t="str">
        <f>IF(COUNT(BO250,T282)=2,ROUND(BO250*T282/SUM(T279:T288),#REF!),"")</f>
        <v/>
      </c>
      <c r="BP268" s="331" t="str">
        <f>IF(COUNT(BP250,U282)=2,ROUND(BP250*U282/SUM(U279:U288),#REF!),"")</f>
        <v/>
      </c>
      <c r="BQ268" s="331" t="str">
        <f>IF(COUNT(BQ250,V282)=2,ROUND(BQ250*V282/SUM(V279:V288),#REF!),"")</f>
        <v/>
      </c>
      <c r="BR268" s="331" t="str">
        <f>IF(COUNT(BR250,W282)=2,ROUND(BR250*W282/SUM(W279:W288),#REF!),"")</f>
        <v/>
      </c>
      <c r="BS268" s="569" t="e">
        <f>IF(#REF!="発電事業者","年間送電電力量（GWh）","年間受電電力量（GWh）")</f>
        <v>#REF!</v>
      </c>
      <c r="BT268" s="569"/>
      <c r="BU268" s="569"/>
      <c r="BV268" s="333" t="s">
        <v>25</v>
      </c>
      <c r="BW268" s="582"/>
      <c r="BX268" s="582"/>
      <c r="BY268" s="331" t="str">
        <f>IF(COUNT(BY250,X282)=2,ROUND(BY250*X282/SUM(X279:X288),#REF!),"")</f>
        <v/>
      </c>
      <c r="BZ268" s="331" t="str">
        <f>IF(COUNT(BZ250,Y282)=2,ROUND(BZ250*Y282/SUM(Y279:Y288),#REF!),"")</f>
        <v/>
      </c>
      <c r="CA268" s="331" t="str">
        <f>IF(COUNT(CA250,Z282)=2,ROUND(CA250*Z282/SUM(Z279:Z288),#REF!),"")</f>
        <v/>
      </c>
      <c r="CB268" s="331" t="str">
        <f>IF(COUNT(CB250,AA282)=2,ROUND(CB250*AA282/SUM(AA279:AA288),#REF!),"")</f>
        <v/>
      </c>
      <c r="CC268" s="331" t="str">
        <f>IF(COUNT(CC250,AB282)=2,ROUND(CC250*AB282/SUM(AB279:AB288),#REF!),"")</f>
        <v/>
      </c>
      <c r="CD268" s="331" t="str">
        <f>IF(COUNT(CD250,AC282)=2,ROUND(CD250*AC282/SUM(AC279:AC288),#REF!),"")</f>
        <v/>
      </c>
      <c r="CE268" s="331" t="str">
        <f>IF(COUNT(CE250,AD282)=2,ROUND(CE250*AD282/SUM(AD279:AD288),#REF!),"")</f>
        <v/>
      </c>
      <c r="CF268" s="331" t="str">
        <f>IF(COUNT(CF250,AE282)=2,ROUND(CF250*AE282/SUM(AE279:AE288),#REF!),"")</f>
        <v/>
      </c>
      <c r="CG268" s="331" t="str">
        <f>IF(COUNT(CG250,AF282)=2,ROUND(CG250*AF282/SUM(AF279:AF288),#REF!),"")</f>
        <v/>
      </c>
      <c r="CH268" s="565" t="str">
        <f>IF(COUNTA(AG282)=0,"",AG282)</f>
        <v/>
      </c>
      <c r="CI268" s="565"/>
      <c r="CJ268" s="565"/>
      <c r="CK268" s="565"/>
      <c r="CL268" s="565"/>
      <c r="CM268" s="565"/>
      <c r="CN268" s="565"/>
      <c r="CO268" s="565"/>
      <c r="CP268" s="565"/>
      <c r="CQ268" s="565"/>
    </row>
    <row r="269" spans="3:95" s="243" customFormat="1" ht="13.5" customHeight="1">
      <c r="C269" s="604" t="e">
        <f>DATE(#REF!+8,1,1)</f>
        <v>#REF!</v>
      </c>
      <c r="D269" s="605"/>
      <c r="E269" s="613" t="s">
        <v>275</v>
      </c>
      <c r="F269" s="614"/>
      <c r="G269" s="615"/>
      <c r="H269" s="256"/>
      <c r="I269" s="256"/>
      <c r="J269" s="256"/>
      <c r="K269" s="256"/>
      <c r="L269" s="256"/>
      <c r="M269" s="256"/>
      <c r="N269" s="256"/>
      <c r="O269" s="256"/>
      <c r="P269" s="256"/>
      <c r="Q269" s="256"/>
      <c r="R269" s="256"/>
      <c r="S269" s="256"/>
      <c r="T269" s="255"/>
      <c r="U269" s="621"/>
      <c r="V269" s="622"/>
      <c r="W269" s="622"/>
      <c r="X269" s="622"/>
      <c r="Y269" s="622"/>
      <c r="Z269" s="623"/>
      <c r="AA269" s="257"/>
      <c r="AB269" s="257"/>
      <c r="AC269" s="257"/>
      <c r="AD269" s="604" t="e">
        <f>DATE(#REF!+8,1,1)</f>
        <v>#REF!</v>
      </c>
      <c r="AE269" s="605"/>
      <c r="AF269" s="613" t="s">
        <v>198</v>
      </c>
      <c r="AG269" s="614"/>
      <c r="AH269" s="615"/>
      <c r="AI269" s="258" t="str">
        <f>IF(COUNT(S267,H269)&lt;&gt;2,"",ROUND(MIN(S267,H269)*H248,#REF!))</f>
        <v/>
      </c>
      <c r="AJ269" s="258" t="str">
        <f>IF(COUNT(H269,I269)&lt;&gt;2,"",ROUND(MIN(H269,I269)*I248,#REF!))</f>
        <v/>
      </c>
      <c r="AK269" s="258" t="str">
        <f>IF(COUNT(I269,J269)&lt;&gt;2,"",ROUND(MIN(I269,J269)*J248,#REF!))</f>
        <v/>
      </c>
      <c r="AL269" s="258" t="str">
        <f>IF(COUNT(J269,K269)&lt;&gt;2,"",ROUND(MIN(J269,K269)*K248,#REF!))</f>
        <v/>
      </c>
      <c r="AM269" s="258" t="str">
        <f>IF(COUNT(K269,L269)&lt;&gt;2,"",ROUND(MIN(K269,L269)*L248,#REF!))</f>
        <v/>
      </c>
      <c r="AN269" s="258" t="str">
        <f>IF(COUNT(L269,M269)&lt;&gt;2,"",ROUND(MIN(L269,M269)*M248,#REF!))</f>
        <v/>
      </c>
      <c r="AO269" s="258" t="str">
        <f>IF(COUNT(M269,N269)&lt;&gt;2,"",ROUND(MIN(M269,N269)*N248,#REF!))</f>
        <v/>
      </c>
      <c r="AP269" s="258" t="str">
        <f>IF(COUNT(N269,O269)&lt;&gt;2,"",ROUND(MIN(N269,O269)*O248,#REF!))</f>
        <v/>
      </c>
      <c r="AQ269" s="258" t="str">
        <f>IF(COUNT(O269,P269)&lt;&gt;2,"",ROUND(MIN(O269,P269)*P248,#REF!))</f>
        <v/>
      </c>
      <c r="AR269" s="258" t="str">
        <f>IF(COUNT(P269,Q269)&lt;&gt;2,"",ROUND(MIN(P269,Q269)*Q248,#REF!))</f>
        <v/>
      </c>
      <c r="AS269" s="258" t="str">
        <f>IF(COUNT(Q269,R269)&lt;&gt;2,"",ROUND(MIN(Q269,R269)*R248,#REF!))</f>
        <v/>
      </c>
      <c r="AT269" s="258" t="str">
        <f>IF(COUNT(R269,S269)&lt;&gt;2,"",ROUND(MIN(R269,S269)*S248,#REF!))</f>
        <v/>
      </c>
      <c r="AU269" s="255"/>
      <c r="AX269" s="569" t="str">
        <f>IF(C283="","",C283)</f>
        <v/>
      </c>
      <c r="AY269" s="569"/>
      <c r="AZ269" s="587" t="str">
        <f>IF(E283="","",E283)</f>
        <v/>
      </c>
      <c r="BA269" s="590" t="str">
        <f ca="1">IF(F283="","",F283)</f>
        <v/>
      </c>
      <c r="BB269" s="590"/>
      <c r="BC269" s="590"/>
      <c r="BD269" s="587" t="str">
        <f>IF(I283="","",I283)</f>
        <v/>
      </c>
      <c r="BE269" s="578" t="e">
        <f>IF(#REF!="発電事業者","送電電力（MW）","受電電力（MW）")</f>
        <v>#REF!</v>
      </c>
      <c r="BF269" s="579"/>
      <c r="BG269" s="331" t="str">
        <f>IF(COUNT(BG248,L283)=2,ROUND(BG248*L283/SUM(L279:L288),#REF!),"")</f>
        <v/>
      </c>
      <c r="BH269" s="331" t="str">
        <f>IF(COUNT(BH248,M283)=2,ROUND(BH248*M283/SUM(M279:M288),#REF!),"")</f>
        <v/>
      </c>
      <c r="BI269" s="331" t="str">
        <f>IF(COUNT(BI248,N283)=2,ROUND(BI248*N283/SUM(N279:N288),#REF!),"")</f>
        <v/>
      </c>
      <c r="BJ269" s="331" t="str">
        <f>IF(COUNT(BJ248,O283)=2,ROUND(BJ248*O283/SUM(O279:O288),#REF!),"")</f>
        <v/>
      </c>
      <c r="BK269" s="331" t="str">
        <f>IF(COUNT(BK248,P283)=2,ROUND(BK248*P283/SUM(P279:P288),#REF!),"")</f>
        <v/>
      </c>
      <c r="BL269" s="331" t="str">
        <f>IF(COUNT(BL248,Q283)=2,ROUND(BL248*Q283/SUM(Q279:Q288),#REF!),"")</f>
        <v/>
      </c>
      <c r="BM269" s="331" t="str">
        <f>IF(COUNT(BM248,R283)=2,ROUND(BM248*R283/SUM(R279:R288),#REF!),"")</f>
        <v/>
      </c>
      <c r="BN269" s="331" t="str">
        <f>IF(COUNT(BN248,S283)=2,ROUND(BN248*S283/SUM(S279:S288),#REF!),"")</f>
        <v/>
      </c>
      <c r="BO269" s="331" t="str">
        <f>IF(COUNT(BO248,T283)=2,ROUND(BO248*T283/SUM(T279:T288),#REF!),"")</f>
        <v/>
      </c>
      <c r="BP269" s="331" t="str">
        <f>IF(COUNT(BP248,U283)=2,ROUND(BP248*U283/SUM(U279:U288),#REF!),"")</f>
        <v/>
      </c>
      <c r="BQ269" s="331" t="str">
        <f>IF(COUNT(BQ248,V283)=2,ROUND(BQ248*V283/SUM(V279:V288),#REF!),"")</f>
        <v/>
      </c>
      <c r="BR269" s="331" t="str">
        <f>IF(COUNT(BR248,W283)=2,ROUND(BR248*W283/SUM(W279:W288),#REF!),"")</f>
        <v/>
      </c>
      <c r="BS269" s="569" t="e">
        <f>IF(#REF!="発電事業者","送電電力（MW）","受電電力（MW）")</f>
        <v>#REF!</v>
      </c>
      <c r="BT269" s="569"/>
      <c r="BU269" s="569"/>
      <c r="BV269" s="333" t="s">
        <v>171</v>
      </c>
      <c r="BW269" s="580"/>
      <c r="BX269" s="580"/>
      <c r="BY269" s="331" t="str">
        <f>IF(COUNT(BY248,X283)=2,ROUND(BY248*X283/SUM(X279:X288),#REF!),"")</f>
        <v/>
      </c>
      <c r="BZ269" s="331" t="str">
        <f>IF(COUNT(BZ248,Y283)=2,ROUND(BZ248*Y283/SUM(Y279:Y288),#REF!),"")</f>
        <v/>
      </c>
      <c r="CA269" s="331" t="str">
        <f>IF(COUNT(CA248,Z283)=2,ROUND(CA248*Z283/SUM(Z279:Z288),#REF!),"")</f>
        <v/>
      </c>
      <c r="CB269" s="331" t="str">
        <f>IF(COUNT(CB248,AA283)=2,ROUND(CB248*AA283/SUM(AA279:AA288),#REF!),"")</f>
        <v/>
      </c>
      <c r="CC269" s="331" t="str">
        <f>IF(COUNT(CC248,AB283)=2,ROUND(CC248*AB283/SUM(AB279:AB288),#REF!),"")</f>
        <v/>
      </c>
      <c r="CD269" s="331" t="str">
        <f>IF(COUNT(CD248,AC283)=2,ROUND(CD248*AC283/SUM(AC279:AC288),#REF!),"")</f>
        <v/>
      </c>
      <c r="CE269" s="331" t="str">
        <f>IF(COUNT(CE248,AD283)=2,ROUND(CE248*AD283/SUM(AD279:AD288),#REF!),"")</f>
        <v/>
      </c>
      <c r="CF269" s="331" t="str">
        <f>IF(COUNT(CF248,AE283)=2,ROUND(CF248*AE283/SUM(AE279:AE288),#REF!),"")</f>
        <v/>
      </c>
      <c r="CG269" s="331" t="str">
        <f>IF(COUNT(CG248,AF283)=2,ROUND(CG248*AF283/SUM(AF279:AF288),#REF!),"")</f>
        <v/>
      </c>
      <c r="CH269" s="563" t="s">
        <v>214</v>
      </c>
      <c r="CI269" s="563"/>
      <c r="CJ269" s="563"/>
      <c r="CK269" s="563"/>
      <c r="CL269" s="563"/>
      <c r="CM269" s="563"/>
      <c r="CN269" s="563"/>
      <c r="CO269" s="563"/>
      <c r="CP269" s="563"/>
      <c r="CQ269" s="563"/>
    </row>
    <row r="270" spans="3:95" s="243" customFormat="1" ht="13.5" customHeight="1">
      <c r="C270" s="606"/>
      <c r="D270" s="607"/>
      <c r="E270" s="608" t="s">
        <v>212</v>
      </c>
      <c r="F270" s="609"/>
      <c r="G270" s="610"/>
      <c r="H270" s="261"/>
      <c r="I270" s="261"/>
      <c r="J270" s="261"/>
      <c r="K270" s="261"/>
      <c r="L270" s="261"/>
      <c r="M270" s="261"/>
      <c r="N270" s="261"/>
      <c r="O270" s="261"/>
      <c r="P270" s="261"/>
      <c r="Q270" s="261"/>
      <c r="R270" s="261"/>
      <c r="S270" s="261"/>
      <c r="T270" s="262" t="str">
        <f>IF(COUNT(H270:S270)=0,"",SUMPRODUCT(ROUND(H270:S270,#REF!)))</f>
        <v/>
      </c>
      <c r="U270" s="624"/>
      <c r="V270" s="625"/>
      <c r="W270" s="625"/>
      <c r="X270" s="625"/>
      <c r="Y270" s="625"/>
      <c r="Z270" s="626"/>
      <c r="AA270" s="257"/>
      <c r="AB270" s="257"/>
      <c r="AC270" s="257"/>
      <c r="AD270" s="606"/>
      <c r="AE270" s="607"/>
      <c r="AF270" s="608" t="s">
        <v>199</v>
      </c>
      <c r="AG270" s="609"/>
      <c r="AH270" s="610"/>
      <c r="AI270" s="264" t="str">
        <f t="shared" ref="AI270:AT270" si="61">IF(COUNT(H269:H270)=0,"",ROUND(H270/(H269*24*AI248/1000),3))</f>
        <v/>
      </c>
      <c r="AJ270" s="264" t="str">
        <f t="shared" si="61"/>
        <v/>
      </c>
      <c r="AK270" s="264" t="str">
        <f t="shared" si="61"/>
        <v/>
      </c>
      <c r="AL270" s="264" t="str">
        <f t="shared" si="61"/>
        <v/>
      </c>
      <c r="AM270" s="264" t="str">
        <f t="shared" si="61"/>
        <v/>
      </c>
      <c r="AN270" s="264" t="str">
        <f t="shared" si="61"/>
        <v/>
      </c>
      <c r="AO270" s="264" t="str">
        <f t="shared" si="61"/>
        <v/>
      </c>
      <c r="AP270" s="264" t="str">
        <f t="shared" si="61"/>
        <v/>
      </c>
      <c r="AQ270" s="264" t="str">
        <f t="shared" si="61"/>
        <v/>
      </c>
      <c r="AR270" s="264" t="str">
        <f t="shared" si="61"/>
        <v/>
      </c>
      <c r="AS270" s="264" t="str">
        <f t="shared" si="61"/>
        <v/>
      </c>
      <c r="AT270" s="264" t="str">
        <f t="shared" si="61"/>
        <v/>
      </c>
      <c r="AU270" s="265" t="str">
        <f>IF(COUNT(AI270:AT270)=0,"",AVERAGE(AI270:AT270))</f>
        <v/>
      </c>
      <c r="AX270" s="569"/>
      <c r="AY270" s="569"/>
      <c r="AZ270" s="588"/>
      <c r="BA270" s="590"/>
      <c r="BB270" s="590"/>
      <c r="BC270" s="590"/>
      <c r="BD270" s="588"/>
      <c r="BE270" s="583"/>
      <c r="BF270" s="584"/>
      <c r="BG270" s="259"/>
      <c r="BH270" s="259"/>
      <c r="BI270" s="259"/>
      <c r="BJ270" s="259"/>
      <c r="BK270" s="259"/>
      <c r="BL270" s="259"/>
      <c r="BM270" s="259"/>
      <c r="BN270" s="259"/>
      <c r="BO270" s="259"/>
      <c r="BP270" s="259"/>
      <c r="BQ270" s="259"/>
      <c r="BR270" s="259"/>
      <c r="BS270" s="569"/>
      <c r="BT270" s="569"/>
      <c r="BU270" s="569"/>
      <c r="BV270" s="333" t="s">
        <v>172</v>
      </c>
      <c r="BW270" s="581"/>
      <c r="BX270" s="581"/>
      <c r="BY270" s="331" t="str">
        <f>IF(COUNT(BY249,X283)=2,ROUND(BY249*X283/SUM(X279:X288),#REF!),"")</f>
        <v/>
      </c>
      <c r="BZ270" s="331" t="str">
        <f>IF(COUNT(BZ249,Y283)=2,ROUND(BZ249*Y283/SUM(Y279:Y288),#REF!),"")</f>
        <v/>
      </c>
      <c r="CA270" s="331" t="str">
        <f>IF(COUNT(CA249,Z283)=2,ROUND(CA249*Z283/SUM(Z279:Z288),#REF!),"")</f>
        <v/>
      </c>
      <c r="CB270" s="331" t="str">
        <f>IF(COUNT(CB249,AA283)=2,ROUND(CB249*AA283/SUM(AA279:AA288),#REF!),"")</f>
        <v/>
      </c>
      <c r="CC270" s="331" t="str">
        <f>IF(COUNT(CC249,AB283)=2,ROUND(CC249*AB283/SUM(AB279:AB288),#REF!),"")</f>
        <v/>
      </c>
      <c r="CD270" s="331" t="str">
        <f>IF(COUNT(CD249,AC283)=2,ROUND(CD249*AC283/SUM(AC279:AC288),#REF!),"")</f>
        <v/>
      </c>
      <c r="CE270" s="331" t="str">
        <f>IF(COUNT(CE249,AD283)=2,ROUND(CE249*AD283/SUM(AD279:AD288),#REF!),"")</f>
        <v/>
      </c>
      <c r="CF270" s="331" t="str">
        <f>IF(COUNT(CF249,AE283)=2,ROUND(CF249*AE283/SUM(AE279:AE288),#REF!),"")</f>
        <v/>
      </c>
      <c r="CG270" s="331" t="str">
        <f>IF(COUNT(CG249,AF283)=2,ROUND(CG249*AF283/SUM(AF279:AF288),#REF!),"")</f>
        <v/>
      </c>
      <c r="CH270" s="564" t="str">
        <f>IF(CH269="","",CH269)</f>
        <v>太陽光（全量）</v>
      </c>
      <c r="CI270" s="564"/>
      <c r="CJ270" s="564"/>
      <c r="CK270" s="564"/>
      <c r="CL270" s="564"/>
      <c r="CM270" s="564"/>
      <c r="CN270" s="564"/>
      <c r="CO270" s="564"/>
      <c r="CP270" s="564"/>
      <c r="CQ270" s="564"/>
    </row>
    <row r="271" spans="3:95" s="243" customFormat="1" ht="13.5" customHeight="1">
      <c r="C271" s="604" t="e">
        <f>DATE(#REF!+9,1,1)</f>
        <v>#REF!</v>
      </c>
      <c r="D271" s="605"/>
      <c r="E271" s="613" t="s">
        <v>275</v>
      </c>
      <c r="F271" s="614"/>
      <c r="G271" s="615"/>
      <c r="H271" s="256"/>
      <c r="I271" s="256"/>
      <c r="J271" s="256"/>
      <c r="K271" s="256"/>
      <c r="L271" s="256"/>
      <c r="M271" s="256"/>
      <c r="N271" s="256"/>
      <c r="O271" s="256"/>
      <c r="P271" s="256"/>
      <c r="Q271" s="256"/>
      <c r="R271" s="256"/>
      <c r="S271" s="256"/>
      <c r="T271" s="255"/>
      <c r="U271" s="613" t="s">
        <v>210</v>
      </c>
      <c r="V271" s="614"/>
      <c r="W271" s="614"/>
      <c r="X271" s="615"/>
      <c r="Y271" s="616" t="str">
        <f>IF(COUNT(S271)=0,"",ROUND(S271,#REF!))</f>
        <v/>
      </c>
      <c r="Z271" s="617"/>
      <c r="AA271" s="257"/>
      <c r="AB271" s="257"/>
      <c r="AC271" s="257"/>
      <c r="AD271" s="604" t="e">
        <f>DATE(#REF!+9,1,1)</f>
        <v>#REF!</v>
      </c>
      <c r="AE271" s="605"/>
      <c r="AF271" s="613" t="s">
        <v>198</v>
      </c>
      <c r="AG271" s="614"/>
      <c r="AH271" s="615"/>
      <c r="AI271" s="258" t="str">
        <f>IF(COUNT(S269,H271)&lt;&gt;2,"",ROUND(MIN(S269,H271)*H248,#REF!))</f>
        <v/>
      </c>
      <c r="AJ271" s="258" t="str">
        <f>IF(COUNT(H271,I271)&lt;&gt;2,"",ROUND(MIN(H271,I271)*I248,#REF!))</f>
        <v/>
      </c>
      <c r="AK271" s="258" t="str">
        <f>IF(COUNT(I271,J271)&lt;&gt;2,"",ROUND(MIN(I271,J271)*J248,#REF!))</f>
        <v/>
      </c>
      <c r="AL271" s="258" t="str">
        <f>IF(COUNT(J271,K271)&lt;&gt;2,"",ROUND(MIN(J271,K271)*K248,#REF!))</f>
        <v/>
      </c>
      <c r="AM271" s="258" t="str">
        <f>IF(COUNT(K271,L271)&lt;&gt;2,"",ROUND(MIN(K271,L271)*L248,#REF!))</f>
        <v/>
      </c>
      <c r="AN271" s="258" t="str">
        <f>IF(COUNT(L271,M271)&lt;&gt;2,"",ROUND(MIN(L271,M271)*M248,#REF!))</f>
        <v/>
      </c>
      <c r="AO271" s="258" t="str">
        <f>IF(COUNT(M271,N271)&lt;&gt;2,"",ROUND(MIN(M271,N271)*N248,#REF!))</f>
        <v/>
      </c>
      <c r="AP271" s="258" t="str">
        <f>IF(COUNT(N271,O271)&lt;&gt;2,"",ROUND(MIN(N271,O271)*O248,#REF!))</f>
        <v/>
      </c>
      <c r="AQ271" s="258" t="str">
        <f>IF(COUNT(O271,P271)&lt;&gt;2,"",ROUND(MIN(O271,P271)*P248,#REF!))</f>
        <v/>
      </c>
      <c r="AR271" s="258" t="str">
        <f>IF(COUNT(P271,Q271)&lt;&gt;2,"",ROUND(MIN(P271,Q271)*Q248,#REF!))</f>
        <v/>
      </c>
      <c r="AS271" s="258" t="str">
        <f>IF(COUNT(Q271,R271)&lt;&gt;2,"",ROUND(MIN(Q271,R271)*R248,#REF!))</f>
        <v/>
      </c>
      <c r="AT271" s="258" t="str">
        <f>IF(COUNT(R271,S271)&lt;&gt;2,"",ROUND(MIN(R271,S271)*S248,#REF!))</f>
        <v/>
      </c>
      <c r="AU271" s="255"/>
      <c r="AX271" s="569"/>
      <c r="AY271" s="569"/>
      <c r="AZ271" s="589"/>
      <c r="BA271" s="590"/>
      <c r="BB271" s="590"/>
      <c r="BC271" s="590"/>
      <c r="BD271" s="589"/>
      <c r="BE271" s="585" t="e">
        <f>IF(#REF!="発電事業者","月間送電電力量（GWh）","月間受電電力量（GWh）")</f>
        <v>#REF!</v>
      </c>
      <c r="BF271" s="586"/>
      <c r="BG271" s="331" t="str">
        <f>IF(COUNT(BG250,L283)=2,ROUND(BG250*L283/SUM(L279:L288),#REF!),"")</f>
        <v/>
      </c>
      <c r="BH271" s="331" t="str">
        <f>IF(COUNT(BH250,M283)=2,ROUND(BH250*M283/SUM(M279:M288),#REF!),"")</f>
        <v/>
      </c>
      <c r="BI271" s="331" t="str">
        <f>IF(COUNT(BI250,N283)=2,ROUND(BI250*N283/SUM(N279:N288),#REF!),"")</f>
        <v/>
      </c>
      <c r="BJ271" s="331" t="str">
        <f>IF(COUNT(BJ250,O283)=2,ROUND(BJ250*O283/SUM(O279:O288),#REF!),"")</f>
        <v/>
      </c>
      <c r="BK271" s="331" t="str">
        <f>IF(COUNT(BK250,P283)=2,ROUND(BK250*P283/SUM(P279:P288),#REF!),"")</f>
        <v/>
      </c>
      <c r="BL271" s="331" t="str">
        <f>IF(COUNT(BL250,Q283)=2,ROUND(BL250*Q283/SUM(Q279:Q288),#REF!),"")</f>
        <v/>
      </c>
      <c r="BM271" s="331" t="str">
        <f>IF(COUNT(BM250,R283)=2,ROUND(BM250*R283/SUM(R279:R288),#REF!),"")</f>
        <v/>
      </c>
      <c r="BN271" s="331" t="str">
        <f>IF(COUNT(BN250,S283)=2,ROUND(BN250*S283/SUM(S279:S288),#REF!),"")</f>
        <v/>
      </c>
      <c r="BO271" s="331" t="str">
        <f>IF(COUNT(BO250,T283)=2,ROUND(BO250*T283/SUM(T279:T288),#REF!),"")</f>
        <v/>
      </c>
      <c r="BP271" s="331" t="str">
        <f>IF(COUNT(BP250,U283)=2,ROUND(BP250*U283/SUM(U279:U288),#REF!),"")</f>
        <v/>
      </c>
      <c r="BQ271" s="331" t="str">
        <f>IF(COUNT(BQ250,V283)=2,ROUND(BQ250*V283/SUM(V279:V288),#REF!),"")</f>
        <v/>
      </c>
      <c r="BR271" s="331" t="str">
        <f>IF(COUNT(BR250,W283)=2,ROUND(BR250*W283/SUM(W279:W288),#REF!),"")</f>
        <v/>
      </c>
      <c r="BS271" s="569" t="e">
        <f>IF(#REF!="発電事業者","年間送電電力量（GWh）","年間受電電力量（GWh）")</f>
        <v>#REF!</v>
      </c>
      <c r="BT271" s="569"/>
      <c r="BU271" s="569"/>
      <c r="BV271" s="333" t="s">
        <v>25</v>
      </c>
      <c r="BW271" s="582"/>
      <c r="BX271" s="582"/>
      <c r="BY271" s="331" t="str">
        <f>IF(COUNT(BY250,X283)=2,ROUND(BY250*X283/SUM(X279:X288),#REF!),"")</f>
        <v/>
      </c>
      <c r="BZ271" s="331" t="str">
        <f>IF(COUNT(BZ250,Y283)=2,ROUND(BZ250*Y283/SUM(Y279:Y288),#REF!),"")</f>
        <v/>
      </c>
      <c r="CA271" s="331" t="str">
        <f>IF(COUNT(CA250,Z283)=2,ROUND(CA250*Z283/SUM(Z279:Z288),#REF!),"")</f>
        <v/>
      </c>
      <c r="CB271" s="331" t="str">
        <f>IF(COUNT(CB250,AA283)=2,ROUND(CB250*AA283/SUM(AA279:AA288),#REF!),"")</f>
        <v/>
      </c>
      <c r="CC271" s="331" t="str">
        <f>IF(COUNT(CC250,AB283)=2,ROUND(CC250*AB283/SUM(AB279:AB288),#REF!),"")</f>
        <v/>
      </c>
      <c r="CD271" s="331" t="str">
        <f>IF(COUNT(CD250,AC283)=2,ROUND(CD250*AC283/SUM(AC279:AC288),#REF!),"")</f>
        <v/>
      </c>
      <c r="CE271" s="331" t="str">
        <f>IF(COUNT(CE250,AD283)=2,ROUND(CE250*AD283/SUM(AD279:AD288),#REF!),"")</f>
        <v/>
      </c>
      <c r="CF271" s="331" t="str">
        <f>IF(COUNT(CF250,AE283)=2,ROUND(CF250*AE283/SUM(AE279:AE288),#REF!),"")</f>
        <v/>
      </c>
      <c r="CG271" s="331" t="str">
        <f>IF(COUNT(CG250,AF283)=2,ROUND(CG250*AF283/SUM(AF279:AF288),#REF!),"")</f>
        <v/>
      </c>
      <c r="CH271" s="565" t="str">
        <f>IF(COUNTA(AG283)=0,"",AG283)</f>
        <v/>
      </c>
      <c r="CI271" s="565"/>
      <c r="CJ271" s="565"/>
      <c r="CK271" s="565"/>
      <c r="CL271" s="565"/>
      <c r="CM271" s="565"/>
      <c r="CN271" s="565"/>
      <c r="CO271" s="565"/>
      <c r="CP271" s="565"/>
      <c r="CQ271" s="565"/>
    </row>
    <row r="272" spans="3:95" s="243" customFormat="1" ht="13.5" customHeight="1">
      <c r="C272" s="606"/>
      <c r="D272" s="607"/>
      <c r="E272" s="608" t="s">
        <v>212</v>
      </c>
      <c r="F272" s="609"/>
      <c r="G272" s="610"/>
      <c r="H272" s="261"/>
      <c r="I272" s="261"/>
      <c r="J272" s="261"/>
      <c r="K272" s="261"/>
      <c r="L272" s="261"/>
      <c r="M272" s="261"/>
      <c r="N272" s="261"/>
      <c r="O272" s="261"/>
      <c r="P272" s="261"/>
      <c r="Q272" s="261"/>
      <c r="R272" s="261"/>
      <c r="S272" s="261"/>
      <c r="T272" s="262" t="str">
        <f>IF(COUNT(H272:S272)=0,"",SUMPRODUCT(ROUND(H272:S272,#REF!)))</f>
        <v/>
      </c>
      <c r="U272" s="608" t="s">
        <v>211</v>
      </c>
      <c r="V272" s="609"/>
      <c r="W272" s="609"/>
      <c r="X272" s="610"/>
      <c r="Y272" s="611" t="str">
        <f>IF(COUNT(T272)=0,"",T272)</f>
        <v/>
      </c>
      <c r="Z272" s="612"/>
      <c r="AA272" s="257"/>
      <c r="AB272" s="257"/>
      <c r="AC272" s="257"/>
      <c r="AD272" s="606"/>
      <c r="AE272" s="607"/>
      <c r="AF272" s="608" t="s">
        <v>199</v>
      </c>
      <c r="AG272" s="609"/>
      <c r="AH272" s="610"/>
      <c r="AI272" s="264" t="str">
        <f t="shared" ref="AI272:AS272" si="62">IF(COUNT(H271:H272)=0,"",ROUND(H272/(H271*24*AI248/1000),3))</f>
        <v/>
      </c>
      <c r="AJ272" s="264" t="str">
        <f t="shared" si="62"/>
        <v/>
      </c>
      <c r="AK272" s="264" t="str">
        <f t="shared" si="62"/>
        <v/>
      </c>
      <c r="AL272" s="264" t="str">
        <f t="shared" si="62"/>
        <v/>
      </c>
      <c r="AM272" s="264" t="str">
        <f t="shared" si="62"/>
        <v/>
      </c>
      <c r="AN272" s="264" t="str">
        <f t="shared" si="62"/>
        <v/>
      </c>
      <c r="AO272" s="264" t="str">
        <f t="shared" si="62"/>
        <v/>
      </c>
      <c r="AP272" s="264" t="str">
        <f t="shared" si="62"/>
        <v/>
      </c>
      <c r="AQ272" s="264" t="str">
        <f t="shared" si="62"/>
        <v/>
      </c>
      <c r="AR272" s="264" t="str">
        <f t="shared" si="62"/>
        <v/>
      </c>
      <c r="AS272" s="264" t="str">
        <f t="shared" si="62"/>
        <v/>
      </c>
      <c r="AT272" s="264" t="str">
        <f>IF(COUNT(S271:S272)=0,"",ROUND(S272/(S271*24*AT248/1000),3))</f>
        <v/>
      </c>
      <c r="AU272" s="265" t="str">
        <f>IF(COUNT(AI272:AT272)=0,"",AVERAGE(AI272:AT272))</f>
        <v/>
      </c>
      <c r="AX272" s="569" t="str">
        <f>IF(C284="","",C284)</f>
        <v/>
      </c>
      <c r="AY272" s="569"/>
      <c r="AZ272" s="587" t="str">
        <f>IF(E284="","",E284)</f>
        <v/>
      </c>
      <c r="BA272" s="590" t="str">
        <f ca="1">IF(F284="","",F284)</f>
        <v/>
      </c>
      <c r="BB272" s="590"/>
      <c r="BC272" s="590"/>
      <c r="BD272" s="587" t="str">
        <f>IF(I284="","",I284)</f>
        <v/>
      </c>
      <c r="BE272" s="578" t="e">
        <f>IF(#REF!="発電事業者","送電電力（MW）","受電電力（MW）")</f>
        <v>#REF!</v>
      </c>
      <c r="BF272" s="579"/>
      <c r="BG272" s="331" t="str">
        <f>IF(COUNT(BG248,L284)=2,ROUND(BG248*L284/SUM(L279:L288),#REF!),"")</f>
        <v/>
      </c>
      <c r="BH272" s="331" t="str">
        <f>IF(COUNT(BH248,M284)=2,ROUND(BH248*M284/SUM(M279:M288),#REF!),"")</f>
        <v/>
      </c>
      <c r="BI272" s="331" t="str">
        <f>IF(COUNT(BI248,N284)=2,ROUND(BI248*N284/SUM(N279:N288),#REF!),"")</f>
        <v/>
      </c>
      <c r="BJ272" s="331" t="str">
        <f>IF(COUNT(BJ248,O284)=2,ROUND(BJ248*O284/SUM(O279:O288),#REF!),"")</f>
        <v/>
      </c>
      <c r="BK272" s="331" t="str">
        <f>IF(COUNT(BK248,P284)=2,ROUND(BK248*P284/SUM(P279:P288),#REF!),"")</f>
        <v/>
      </c>
      <c r="BL272" s="331" t="str">
        <f>IF(COUNT(BL248,Q284)=2,ROUND(BL248*Q284/SUM(Q279:Q288),#REF!),"")</f>
        <v/>
      </c>
      <c r="BM272" s="331" t="str">
        <f>IF(COUNT(BM248,R284)=2,ROUND(BM248*R284/SUM(R279:R288),#REF!),"")</f>
        <v/>
      </c>
      <c r="BN272" s="331" t="str">
        <f>IF(COUNT(BN248,S284)=2,ROUND(BN248*S284/SUM(S279:S288),#REF!),"")</f>
        <v/>
      </c>
      <c r="BO272" s="331" t="str">
        <f>IF(COUNT(BO248,T284)=2,ROUND(BO248*T284/SUM(T279:T288),#REF!),"")</f>
        <v/>
      </c>
      <c r="BP272" s="331" t="str">
        <f>IF(COUNT(BP248,U284)=2,ROUND(BP248*U284/SUM(U279:U288),#REF!),"")</f>
        <v/>
      </c>
      <c r="BQ272" s="331" t="str">
        <f>IF(COUNT(BQ248,V284)=2,ROUND(BQ248*V284/SUM(V279:V288),#REF!),"")</f>
        <v/>
      </c>
      <c r="BR272" s="331" t="str">
        <f>IF(COUNT(BR248,W284)=2,ROUND(BR248*W284/SUM(W279:W288),#REF!),"")</f>
        <v/>
      </c>
      <c r="BS272" s="569" t="e">
        <f>IF(#REF!="発電事業者","送電電力（MW）","受電電力（MW）")</f>
        <v>#REF!</v>
      </c>
      <c r="BT272" s="569"/>
      <c r="BU272" s="569"/>
      <c r="BV272" s="333" t="s">
        <v>171</v>
      </c>
      <c r="BW272" s="580"/>
      <c r="BX272" s="580"/>
      <c r="BY272" s="331" t="str">
        <f>IF(COUNT(BY248,X284)=2,ROUND(BY248*X284/SUM(X279:X288),#REF!),"")</f>
        <v/>
      </c>
      <c r="BZ272" s="331" t="str">
        <f>IF(COUNT(BZ248,Y284)=2,ROUND(BZ248*Y284/SUM(Y279:Y288),#REF!),"")</f>
        <v/>
      </c>
      <c r="CA272" s="331" t="str">
        <f>IF(COUNT(CA248,Z284)=2,ROUND(CA248*Z284/SUM(Z279:Z288),#REF!),"")</f>
        <v/>
      </c>
      <c r="CB272" s="331" t="str">
        <f>IF(COUNT(CB248,AA284)=2,ROUND(CB248*AA284/SUM(AA279:AA288),#REF!),"")</f>
        <v/>
      </c>
      <c r="CC272" s="331" t="str">
        <f>IF(COUNT(CC248,AB284)=2,ROUND(CC248*AB284/SUM(AB279:AB288),#REF!),"")</f>
        <v/>
      </c>
      <c r="CD272" s="331" t="str">
        <f>IF(COUNT(CD248,AC284)=2,ROUND(CD248*AC284/SUM(AC279:AC288),#REF!),"")</f>
        <v/>
      </c>
      <c r="CE272" s="331" t="str">
        <f>IF(COUNT(CE248,AD284)=2,ROUND(CE248*AD284/SUM(AD279:AD288),#REF!),"")</f>
        <v/>
      </c>
      <c r="CF272" s="331" t="str">
        <f>IF(COUNT(CF248,AE284)=2,ROUND(CF248*AE284/SUM(AE279:AE288),#REF!),"")</f>
        <v/>
      </c>
      <c r="CG272" s="331" t="str">
        <f>IF(COUNT(CG248,AF284)=2,ROUND(CG248*AF284/SUM(AF279:AF288),#REF!),"")</f>
        <v/>
      </c>
      <c r="CH272" s="563" t="s">
        <v>214</v>
      </c>
      <c r="CI272" s="563"/>
      <c r="CJ272" s="563"/>
      <c r="CK272" s="563"/>
      <c r="CL272" s="563"/>
      <c r="CM272" s="563"/>
      <c r="CN272" s="563"/>
      <c r="CO272" s="563"/>
      <c r="CP272" s="563"/>
      <c r="CQ272" s="563"/>
    </row>
    <row r="273" spans="3:97" s="243" customFormat="1" ht="13.5" customHeight="1">
      <c r="C273" s="273"/>
      <c r="D273" s="273"/>
      <c r="E273" s="245"/>
      <c r="F273" s="245"/>
      <c r="G273" s="245"/>
      <c r="H273" s="257"/>
      <c r="I273" s="257"/>
      <c r="J273" s="257"/>
      <c r="K273" s="257"/>
      <c r="L273" s="257"/>
      <c r="M273" s="257"/>
      <c r="N273" s="257"/>
      <c r="O273" s="257"/>
      <c r="P273" s="257"/>
      <c r="Q273" s="257"/>
      <c r="R273" s="257"/>
      <c r="S273" s="257"/>
      <c r="T273" s="257"/>
      <c r="U273" s="245"/>
      <c r="V273" s="245"/>
      <c r="W273" s="245"/>
      <c r="X273" s="245"/>
      <c r="Y273" s="274"/>
      <c r="Z273" s="274"/>
      <c r="AA273" s="257"/>
      <c r="AB273" s="257"/>
      <c r="AC273" s="257"/>
      <c r="AD273" s="273"/>
      <c r="AE273" s="273"/>
      <c r="AF273" s="245"/>
      <c r="AG273" s="245"/>
      <c r="AH273" s="245"/>
      <c r="AI273" s="271"/>
      <c r="AJ273" s="271"/>
      <c r="AK273" s="271"/>
      <c r="AL273" s="271"/>
      <c r="AM273" s="271"/>
      <c r="AN273" s="271"/>
      <c r="AO273" s="271"/>
      <c r="AP273" s="271"/>
      <c r="AQ273" s="271"/>
      <c r="AR273" s="271"/>
      <c r="AS273" s="271"/>
      <c r="AT273" s="271"/>
      <c r="AU273" s="272"/>
      <c r="AV273" s="275"/>
      <c r="AX273" s="569"/>
      <c r="AY273" s="569"/>
      <c r="AZ273" s="588"/>
      <c r="BA273" s="590"/>
      <c r="BB273" s="590"/>
      <c r="BC273" s="590"/>
      <c r="BD273" s="588"/>
      <c r="BE273" s="583"/>
      <c r="BF273" s="584"/>
      <c r="BG273" s="259"/>
      <c r="BH273" s="259"/>
      <c r="BI273" s="259"/>
      <c r="BJ273" s="259"/>
      <c r="BK273" s="259"/>
      <c r="BL273" s="259"/>
      <c r="BM273" s="259"/>
      <c r="BN273" s="259"/>
      <c r="BO273" s="259"/>
      <c r="BP273" s="259"/>
      <c r="BQ273" s="259"/>
      <c r="BR273" s="259"/>
      <c r="BS273" s="569"/>
      <c r="BT273" s="569"/>
      <c r="BU273" s="569"/>
      <c r="BV273" s="333" t="s">
        <v>172</v>
      </c>
      <c r="BW273" s="581"/>
      <c r="BX273" s="581"/>
      <c r="BY273" s="331" t="str">
        <f>IF(COUNT(BY249,X284)=2,ROUND(BY249*X284/SUM(X279:X288),#REF!),"")</f>
        <v/>
      </c>
      <c r="BZ273" s="331" t="str">
        <f>IF(COUNT(BZ249,Y284)=2,ROUND(BZ249*Y284/SUM(Y279:Y288),#REF!),"")</f>
        <v/>
      </c>
      <c r="CA273" s="331" t="str">
        <f>IF(COUNT(CA249,Z284)=2,ROUND(CA249*Z284/SUM(Z279:Z288),#REF!),"")</f>
        <v/>
      </c>
      <c r="CB273" s="331" t="str">
        <f>IF(COUNT(CB249,AA284)=2,ROUND(CB249*AA284/SUM(AA279:AA288),#REF!),"")</f>
        <v/>
      </c>
      <c r="CC273" s="331" t="str">
        <f>IF(COUNT(CC249,AB284)=2,ROUND(CC249*AB284/SUM(AB279:AB288),#REF!),"")</f>
        <v/>
      </c>
      <c r="CD273" s="331" t="str">
        <f>IF(COUNT(CD249,AC284)=2,ROUND(CD249*AC284/SUM(AC279:AC288),#REF!),"")</f>
        <v/>
      </c>
      <c r="CE273" s="331" t="str">
        <f>IF(COUNT(CE249,AD284)=2,ROUND(CE249*AD284/SUM(AD279:AD288),#REF!),"")</f>
        <v/>
      </c>
      <c r="CF273" s="331" t="str">
        <f>IF(COUNT(CF249,AE284)=2,ROUND(CF249*AE284/SUM(AE279:AE288),#REF!),"")</f>
        <v/>
      </c>
      <c r="CG273" s="331" t="str">
        <f>IF(COUNT(CG249,AF284)=2,ROUND(CG249*AF284/SUM(AF279:AF288),#REF!),"")</f>
        <v/>
      </c>
      <c r="CH273" s="564" t="str">
        <f>IF(CH272="","",CH272)</f>
        <v>太陽光（全量）</v>
      </c>
      <c r="CI273" s="564"/>
      <c r="CJ273" s="564"/>
      <c r="CK273" s="564"/>
      <c r="CL273" s="564"/>
      <c r="CM273" s="564"/>
      <c r="CN273" s="564"/>
      <c r="CO273" s="564"/>
      <c r="CP273" s="564"/>
      <c r="CQ273" s="564"/>
      <c r="CR273" s="271"/>
      <c r="CS273" s="271"/>
    </row>
    <row r="274" spans="3:97" s="243" customFormat="1" ht="13.5" customHeight="1">
      <c r="I274" s="257"/>
      <c r="J274" s="257"/>
      <c r="K274" s="257"/>
      <c r="L274" s="257"/>
      <c r="M274" s="257"/>
      <c r="N274" s="257"/>
      <c r="O274" s="257"/>
      <c r="P274" s="257"/>
      <c r="Q274" s="257"/>
      <c r="R274" s="257"/>
      <c r="S274" s="257"/>
      <c r="T274" s="257"/>
      <c r="U274" s="245"/>
      <c r="V274" s="245"/>
      <c r="W274" s="245"/>
      <c r="X274" s="245"/>
      <c r="Y274" s="274"/>
      <c r="Z274" s="274"/>
      <c r="AA274" s="257"/>
      <c r="AB274" s="257"/>
      <c r="AC274" s="257"/>
      <c r="AD274" s="273"/>
      <c r="AE274" s="273"/>
      <c r="AF274" s="245"/>
      <c r="AG274" s="245"/>
      <c r="AH274" s="245"/>
      <c r="AI274" s="271"/>
      <c r="AJ274" s="271"/>
      <c r="AK274" s="271"/>
      <c r="AL274" s="271"/>
      <c r="AM274" s="271"/>
      <c r="AN274" s="271"/>
      <c r="AO274" s="271"/>
      <c r="AP274" s="271"/>
      <c r="AQ274" s="271"/>
      <c r="AR274" s="271"/>
      <c r="AS274" s="271"/>
      <c r="AT274" s="271"/>
      <c r="AU274" s="272"/>
      <c r="AV274" s="257"/>
      <c r="AX274" s="569"/>
      <c r="AY274" s="569"/>
      <c r="AZ274" s="589"/>
      <c r="BA274" s="590"/>
      <c r="BB274" s="590"/>
      <c r="BC274" s="590"/>
      <c r="BD274" s="589"/>
      <c r="BE274" s="585" t="e">
        <f>IF(#REF!="発電事業者","月間送電電力量（GWh）","月間受電電力量（GWh）")</f>
        <v>#REF!</v>
      </c>
      <c r="BF274" s="586"/>
      <c r="BG274" s="331" t="str">
        <f>IF(COUNT(BG250,L284)=2,ROUND(BG250*L284/SUM(L279:L288),#REF!),"")</f>
        <v/>
      </c>
      <c r="BH274" s="331" t="str">
        <f>IF(COUNT(BH250,M284)=2,ROUND(BH250*M284/SUM(M279:M288),#REF!),"")</f>
        <v/>
      </c>
      <c r="BI274" s="331" t="str">
        <f>IF(COUNT(BI250,N284)=2,ROUND(BI250*N284/SUM(N279:N288),#REF!),"")</f>
        <v/>
      </c>
      <c r="BJ274" s="331" t="str">
        <f>IF(COUNT(BJ250,O284)=2,ROUND(BJ250*O284/SUM(O279:O288),#REF!),"")</f>
        <v/>
      </c>
      <c r="BK274" s="331" t="str">
        <f>IF(COUNT(BK250,P284)=2,ROUND(BK250*P284/SUM(P279:P288),#REF!),"")</f>
        <v/>
      </c>
      <c r="BL274" s="331" t="str">
        <f>IF(COUNT(BL250,Q284)=2,ROUND(BL250*Q284/SUM(Q279:Q288),#REF!),"")</f>
        <v/>
      </c>
      <c r="BM274" s="331" t="str">
        <f>IF(COUNT(BM250,R284)=2,ROUND(BM250*R284/SUM(R279:R288),#REF!),"")</f>
        <v/>
      </c>
      <c r="BN274" s="331" t="str">
        <f>IF(COUNT(BN250,S284)=2,ROUND(BN250*S284/SUM(S279:S288),#REF!),"")</f>
        <v/>
      </c>
      <c r="BO274" s="331" t="str">
        <f>IF(COUNT(BO250,T284)=2,ROUND(BO250*T284/SUM(T279:T288),#REF!),"")</f>
        <v/>
      </c>
      <c r="BP274" s="331" t="str">
        <f>IF(COUNT(BP250,U284)=2,ROUND(BP250*U284/SUM(U279:U288),#REF!),"")</f>
        <v/>
      </c>
      <c r="BQ274" s="331" t="str">
        <f>IF(COUNT(BQ250,V284)=2,ROUND(BQ250*V284/SUM(V279:V288),#REF!),"")</f>
        <v/>
      </c>
      <c r="BR274" s="331" t="str">
        <f>IF(COUNT(BR250,W284)=2,ROUND(BR250*W284/SUM(W279:W288),#REF!),"")</f>
        <v/>
      </c>
      <c r="BS274" s="569" t="e">
        <f>IF(#REF!="発電事業者","年間送電電力量（GWh）","年間受電電力量（GWh）")</f>
        <v>#REF!</v>
      </c>
      <c r="BT274" s="569"/>
      <c r="BU274" s="569"/>
      <c r="BV274" s="333" t="s">
        <v>25</v>
      </c>
      <c r="BW274" s="582"/>
      <c r="BX274" s="582"/>
      <c r="BY274" s="331" t="str">
        <f>IF(COUNT(BY250,X284)=2,ROUND(BY250*X284/SUM(X279:X288),#REF!),"")</f>
        <v/>
      </c>
      <c r="BZ274" s="331" t="str">
        <f>IF(COUNT(BZ250,Y284)=2,ROUND(BZ250*Y284/SUM(Y279:Y288),#REF!),"")</f>
        <v/>
      </c>
      <c r="CA274" s="331" t="str">
        <f>IF(COUNT(CA250,Z284)=2,ROUND(CA250*Z284/SUM(Z279:Z288),#REF!),"")</f>
        <v/>
      </c>
      <c r="CB274" s="331" t="str">
        <f>IF(COUNT(CB250,AA284)=2,ROUND(CB250*AA284/SUM(AA279:AA288),#REF!),"")</f>
        <v/>
      </c>
      <c r="CC274" s="331" t="str">
        <f>IF(COUNT(CC250,AB284)=2,ROUND(CC250*AB284/SUM(AB279:AB288),#REF!),"")</f>
        <v/>
      </c>
      <c r="CD274" s="331" t="str">
        <f>IF(COUNT(CD250,AC284)=2,ROUND(CD250*AC284/SUM(AC279:AC288),#REF!),"")</f>
        <v/>
      </c>
      <c r="CE274" s="331" t="str">
        <f>IF(COUNT(CE250,AD284)=2,ROUND(CE250*AD284/SUM(AD279:AD288),#REF!),"")</f>
        <v/>
      </c>
      <c r="CF274" s="331" t="str">
        <f>IF(COUNT(CF250,AE284)=2,ROUND(CF250*AE284/SUM(AE279:AE288),#REF!),"")</f>
        <v/>
      </c>
      <c r="CG274" s="331" t="str">
        <f>IF(COUNT(CG250,AF284)=2,ROUND(CG250*AF284/SUM(AF279:AF288),#REF!),"")</f>
        <v/>
      </c>
      <c r="CH274" s="565" t="str">
        <f>IF(COUNTA(AG284)=0,"",AG284)</f>
        <v/>
      </c>
      <c r="CI274" s="565"/>
      <c r="CJ274" s="565"/>
      <c r="CK274" s="565"/>
      <c r="CL274" s="565"/>
      <c r="CM274" s="565"/>
      <c r="CN274" s="565"/>
      <c r="CO274" s="565"/>
      <c r="CP274" s="565"/>
      <c r="CQ274" s="565"/>
    </row>
    <row r="275" spans="3:97" s="243" customFormat="1" ht="13.5" customHeight="1">
      <c r="C275" s="273"/>
      <c r="D275" s="273"/>
      <c r="E275" s="245"/>
      <c r="F275" s="245"/>
      <c r="G275" s="245"/>
      <c r="H275" s="257"/>
      <c r="I275" s="257"/>
      <c r="J275" s="257"/>
      <c r="K275" s="257"/>
      <c r="L275" s="257"/>
      <c r="M275" s="257"/>
      <c r="N275" s="257"/>
      <c r="O275" s="257"/>
      <c r="P275" s="257"/>
      <c r="Q275" s="257"/>
      <c r="R275" s="257"/>
      <c r="S275" s="257"/>
      <c r="T275" s="257"/>
      <c r="U275" s="257"/>
      <c r="V275" s="257"/>
      <c r="W275" s="257"/>
      <c r="X275" s="257"/>
      <c r="Y275" s="257"/>
      <c r="Z275" s="257"/>
      <c r="AA275" s="257"/>
      <c r="AB275" s="257"/>
      <c r="AC275" s="257"/>
      <c r="AD275" s="257"/>
      <c r="AE275" s="257"/>
      <c r="AF275" s="257"/>
      <c r="AG275" s="257"/>
      <c r="AH275" s="257"/>
      <c r="AI275" s="257"/>
      <c r="AJ275" s="257"/>
      <c r="AK275" s="257"/>
      <c r="AL275" s="257"/>
      <c r="AM275" s="257"/>
      <c r="AN275" s="257"/>
      <c r="AO275" s="257"/>
      <c r="AP275" s="257"/>
      <c r="AQ275" s="257"/>
      <c r="AR275" s="257"/>
      <c r="AS275" s="257"/>
      <c r="AT275" s="257"/>
      <c r="AU275" s="257"/>
      <c r="AV275" s="275"/>
      <c r="AX275" s="569" t="str">
        <f>IF(C285="","",C285)</f>
        <v/>
      </c>
      <c r="AY275" s="569"/>
      <c r="AZ275" s="587" t="str">
        <f>IF(E285="","",E285)</f>
        <v/>
      </c>
      <c r="BA275" s="590" t="str">
        <f ca="1">IF(F285="","",F285)</f>
        <v/>
      </c>
      <c r="BB275" s="590"/>
      <c r="BC275" s="590"/>
      <c r="BD275" s="587" t="str">
        <f>IF(I285="","",I285)</f>
        <v/>
      </c>
      <c r="BE275" s="578" t="e">
        <f>IF(#REF!="発電事業者","送電電力（MW）","受電電力（MW）")</f>
        <v>#REF!</v>
      </c>
      <c r="BF275" s="579"/>
      <c r="BG275" s="331" t="str">
        <f>IF(COUNT(BG248,L285)=2,ROUND(BG248*L285/SUM(L279:L288),#REF!),"")</f>
        <v/>
      </c>
      <c r="BH275" s="331" t="str">
        <f>IF(COUNT(BH248,M285)=2,ROUND(BH248*M285/SUM(M279:M288),#REF!),"")</f>
        <v/>
      </c>
      <c r="BI275" s="331" t="str">
        <f>IF(COUNT(BI248,N285)=2,ROUND(BI248*N285/SUM(N279:N288),#REF!),"")</f>
        <v/>
      </c>
      <c r="BJ275" s="331" t="str">
        <f>IF(COUNT(BJ248,O285)=2,ROUND(BJ248*O285/SUM(O279:O288),#REF!),"")</f>
        <v/>
      </c>
      <c r="BK275" s="331" t="str">
        <f>IF(COUNT(BK248,P285)=2,ROUND(BK248*P285/SUM(P279:P288),#REF!),"")</f>
        <v/>
      </c>
      <c r="BL275" s="331" t="str">
        <f>IF(COUNT(BL248,Q285)=2,ROUND(BL248*Q285/SUM(Q279:Q288),#REF!),"")</f>
        <v/>
      </c>
      <c r="BM275" s="331" t="str">
        <f>IF(COUNT(BM248,R285)=2,ROUND(BM248*R285/SUM(R279:R288),#REF!),"")</f>
        <v/>
      </c>
      <c r="BN275" s="331" t="str">
        <f>IF(COUNT(BN248,S285)=2,ROUND(BN248*S285/SUM(S279:S288),#REF!),"")</f>
        <v/>
      </c>
      <c r="BO275" s="331" t="str">
        <f>IF(COUNT(BO248,T285)=2,ROUND(BO248*T285/SUM(T279:T288),#REF!),"")</f>
        <v/>
      </c>
      <c r="BP275" s="331" t="str">
        <f>IF(COUNT(BP248,U285)=2,ROUND(BP248*U285/SUM(U279:U288),#REF!),"")</f>
        <v/>
      </c>
      <c r="BQ275" s="331" t="str">
        <f>IF(COUNT(BQ248,V285)=2,ROUND(BQ248*V285/SUM(V279:V288),#REF!),"")</f>
        <v/>
      </c>
      <c r="BR275" s="331" t="str">
        <f>IF(COUNT(BR248,W285)=2,ROUND(BR248*W285/SUM(W279:W288),#REF!),"")</f>
        <v/>
      </c>
      <c r="BS275" s="569" t="e">
        <f>IF(#REF!="発電事業者","送電電力（MW）","受電電力（MW）")</f>
        <v>#REF!</v>
      </c>
      <c r="BT275" s="569"/>
      <c r="BU275" s="569"/>
      <c r="BV275" s="333" t="s">
        <v>171</v>
      </c>
      <c r="BW275" s="580"/>
      <c r="BX275" s="580"/>
      <c r="BY275" s="331" t="str">
        <f>IF(COUNT(BY248,X285)=2,ROUND(BY248*X285/SUM(X279:X288),#REF!),"")</f>
        <v/>
      </c>
      <c r="BZ275" s="331" t="str">
        <f>IF(COUNT(BZ248,Y285)=2,ROUND(BZ248*Y285/SUM(Y279:Y288),#REF!),"")</f>
        <v/>
      </c>
      <c r="CA275" s="331" t="str">
        <f>IF(COUNT(CA248,Z285)=2,ROUND(CA248*Z285/SUM(Z279:Z288),#REF!),"")</f>
        <v/>
      </c>
      <c r="CB275" s="331" t="str">
        <f>IF(COUNT(CB248,AA285)=2,ROUND(CB248*AA285/SUM(AA279:AA288),#REF!),"")</f>
        <v/>
      </c>
      <c r="CC275" s="331" t="str">
        <f>IF(COUNT(CC248,AB285)=2,ROUND(CC248*AB285/SUM(AB279:AB288),#REF!),"")</f>
        <v/>
      </c>
      <c r="CD275" s="331" t="str">
        <f>IF(COUNT(CD248,AC285)=2,ROUND(CD248*AC285/SUM(AC279:AC288),#REF!),"")</f>
        <v/>
      </c>
      <c r="CE275" s="331" t="str">
        <f>IF(COUNT(CE248,AD285)=2,ROUND(CE248*AD285/SUM(AD279:AD288),#REF!),"")</f>
        <v/>
      </c>
      <c r="CF275" s="331" t="str">
        <f>IF(COUNT(CF248,AE285)=2,ROUND(CF248*AE285/SUM(AE279:AE288),#REF!),"")</f>
        <v/>
      </c>
      <c r="CG275" s="331" t="str">
        <f>IF(COUNT(CG248,AF285)=2,ROUND(CG248*AF285/SUM(AF279:AF288),#REF!),"")</f>
        <v/>
      </c>
      <c r="CH275" s="563" t="s">
        <v>214</v>
      </c>
      <c r="CI275" s="563"/>
      <c r="CJ275" s="563"/>
      <c r="CK275" s="563"/>
      <c r="CL275" s="563"/>
      <c r="CM275" s="563"/>
      <c r="CN275" s="563"/>
      <c r="CO275" s="563"/>
      <c r="CP275" s="563"/>
      <c r="CQ275" s="563"/>
    </row>
    <row r="276" spans="3:97" s="243" customFormat="1" ht="13.5" customHeight="1">
      <c r="C276" s="241" t="e">
        <f>IF(#REF!="発電事業者","送電相手先諸元","購入相手先諸元")</f>
        <v>#REF!</v>
      </c>
      <c r="D276" s="236"/>
      <c r="E276" s="236"/>
      <c r="F276" s="242">
        <v>0</v>
      </c>
      <c r="G276" s="237" t="s">
        <v>255</v>
      </c>
      <c r="H276" s="236"/>
      <c r="I276" s="236"/>
      <c r="J276" s="236"/>
      <c r="K276" s="236"/>
      <c r="AV276" s="257"/>
      <c r="AX276" s="569"/>
      <c r="AY276" s="569"/>
      <c r="AZ276" s="588"/>
      <c r="BA276" s="590"/>
      <c r="BB276" s="590"/>
      <c r="BC276" s="590"/>
      <c r="BD276" s="588"/>
      <c r="BE276" s="583"/>
      <c r="BF276" s="584"/>
      <c r="BG276" s="259"/>
      <c r="BH276" s="259"/>
      <c r="BI276" s="259"/>
      <c r="BJ276" s="259"/>
      <c r="BK276" s="259"/>
      <c r="BL276" s="259"/>
      <c r="BM276" s="259"/>
      <c r="BN276" s="259"/>
      <c r="BO276" s="259"/>
      <c r="BP276" s="259"/>
      <c r="BQ276" s="259"/>
      <c r="BR276" s="259"/>
      <c r="BS276" s="569"/>
      <c r="BT276" s="569"/>
      <c r="BU276" s="569"/>
      <c r="BV276" s="333" t="s">
        <v>172</v>
      </c>
      <c r="BW276" s="581"/>
      <c r="BX276" s="581"/>
      <c r="BY276" s="331" t="str">
        <f>IF(COUNT(BY249,X285)=2,ROUND(BY249*X285/SUM(X279:X288),#REF!),"")</f>
        <v/>
      </c>
      <c r="BZ276" s="331" t="str">
        <f>IF(COUNT(BZ249,Y285)=2,ROUND(BZ249*Y285/SUM(Y279:Y288),#REF!),"")</f>
        <v/>
      </c>
      <c r="CA276" s="331" t="str">
        <f>IF(COUNT(CA249,Z285)=2,ROUND(CA249*Z285/SUM(Z279:Z288),#REF!),"")</f>
        <v/>
      </c>
      <c r="CB276" s="331" t="str">
        <f>IF(COUNT(CB249,AA285)=2,ROUND(CB249*AA285/SUM(AA279:AA288),#REF!),"")</f>
        <v/>
      </c>
      <c r="CC276" s="331" t="str">
        <f>IF(COUNT(CC249,AB285)=2,ROUND(CC249*AB285/SUM(AB279:AB288),#REF!),"")</f>
        <v/>
      </c>
      <c r="CD276" s="331" t="str">
        <f>IF(COUNT(CD249,AC285)=2,ROUND(CD249*AC285/SUM(AC279:AC288),#REF!),"")</f>
        <v/>
      </c>
      <c r="CE276" s="331" t="str">
        <f>IF(COUNT(CE249,AD285)=2,ROUND(CE249*AD285/SUM(AD279:AD288),#REF!),"")</f>
        <v/>
      </c>
      <c r="CF276" s="331" t="str">
        <f>IF(COUNT(CF249,AE285)=2,ROUND(CF249*AE285/SUM(AE279:AE288),#REF!),"")</f>
        <v/>
      </c>
      <c r="CG276" s="331" t="str">
        <f>IF(COUNT(CG249,AF285)=2,ROUND(CG249*AF285/SUM(AF279:AF288),#REF!),"")</f>
        <v/>
      </c>
      <c r="CH276" s="564" t="str">
        <f>IF(CH275="","",CH275)</f>
        <v>太陽光（全量）</v>
      </c>
      <c r="CI276" s="564"/>
      <c r="CJ276" s="564"/>
      <c r="CK276" s="564"/>
      <c r="CL276" s="564"/>
      <c r="CM276" s="564"/>
      <c r="CN276" s="564"/>
      <c r="CO276" s="564"/>
      <c r="CP276" s="564"/>
      <c r="CQ276" s="564"/>
    </row>
    <row r="277" spans="3:97" s="243" customFormat="1" ht="13.5" customHeight="1">
      <c r="C277" s="594" t="s">
        <v>200</v>
      </c>
      <c r="D277" s="594"/>
      <c r="E277" s="594" t="s">
        <v>201</v>
      </c>
      <c r="F277" s="594" t="s">
        <v>202</v>
      </c>
      <c r="G277" s="594"/>
      <c r="H277" s="594"/>
      <c r="I277" s="595" t="s">
        <v>203</v>
      </c>
      <c r="J277" s="597" t="e">
        <f>IF(#REF!="発電事業者","送電先","購入先")</f>
        <v>#REF!</v>
      </c>
      <c r="K277" s="598"/>
      <c r="L277" s="601" t="e">
        <f>DATE(#REF!,1,1)</f>
        <v>#REF!</v>
      </c>
      <c r="M277" s="602"/>
      <c r="N277" s="602"/>
      <c r="O277" s="602"/>
      <c r="P277" s="602"/>
      <c r="Q277" s="602"/>
      <c r="R277" s="602"/>
      <c r="S277" s="602"/>
      <c r="T277" s="602"/>
      <c r="U277" s="602"/>
      <c r="V277" s="602"/>
      <c r="W277" s="603"/>
      <c r="X277" s="592" t="e">
        <f>DATE(#REF!+1,1,1)</f>
        <v>#REF!</v>
      </c>
      <c r="Y277" s="592" t="e">
        <f>DATE(#REF!+2,1,1)</f>
        <v>#REF!</v>
      </c>
      <c r="Z277" s="592" t="e">
        <f>DATE(#REF!+3,1,1)</f>
        <v>#REF!</v>
      </c>
      <c r="AA277" s="592" t="e">
        <f>DATE(#REF!+4,1,1)</f>
        <v>#REF!</v>
      </c>
      <c r="AB277" s="592" t="e">
        <f>DATE(#REF!+5,1,1)</f>
        <v>#REF!</v>
      </c>
      <c r="AC277" s="592" t="e">
        <f>DATE(#REF!+6,1,1)</f>
        <v>#REF!</v>
      </c>
      <c r="AD277" s="592" t="e">
        <f>DATE(#REF!+7,1,1)</f>
        <v>#REF!</v>
      </c>
      <c r="AE277" s="592" t="e">
        <f>DATE(#REF!+8,1,1)</f>
        <v>#REF!</v>
      </c>
      <c r="AF277" s="592" t="e">
        <f>DATE(#REF!+9,1,1)</f>
        <v>#REF!</v>
      </c>
      <c r="AG277" s="594" t="s">
        <v>253</v>
      </c>
      <c r="AH277" s="594"/>
      <c r="AI277" s="594"/>
      <c r="AJ277" s="594"/>
      <c r="AK277" s="594"/>
      <c r="AL277" s="594"/>
      <c r="AM277" s="594"/>
      <c r="AN277" s="594"/>
      <c r="AO277" s="594"/>
      <c r="AP277" s="594"/>
      <c r="AV277" s="275"/>
      <c r="AX277" s="569"/>
      <c r="AY277" s="569"/>
      <c r="AZ277" s="589"/>
      <c r="BA277" s="590"/>
      <c r="BB277" s="590"/>
      <c r="BC277" s="590"/>
      <c r="BD277" s="589"/>
      <c r="BE277" s="585" t="e">
        <f>IF(#REF!="発電事業者","月間送電電力量（GWh）","月間受電電力量（GWh）")</f>
        <v>#REF!</v>
      </c>
      <c r="BF277" s="586"/>
      <c r="BG277" s="331" t="str">
        <f>IF(COUNT(BG250,L285)=2,ROUND(BG250*L285/SUM(L279:L288),#REF!),"")</f>
        <v/>
      </c>
      <c r="BH277" s="331" t="str">
        <f>IF(COUNT(BH250,M285)=2,ROUND(BH250*M285/SUM(M279:M288),#REF!),"")</f>
        <v/>
      </c>
      <c r="BI277" s="331" t="str">
        <f>IF(COUNT(BI250,N285)=2,ROUND(BI250*N285/SUM(N279:N288),#REF!),"")</f>
        <v/>
      </c>
      <c r="BJ277" s="331" t="str">
        <f>IF(COUNT(BJ250,O285)=2,ROUND(BJ250*O285/SUM(O279:O288),#REF!),"")</f>
        <v/>
      </c>
      <c r="BK277" s="331" t="str">
        <f>IF(COUNT(BK250,P285)=2,ROUND(BK250*P285/SUM(P279:P288),#REF!),"")</f>
        <v/>
      </c>
      <c r="BL277" s="331" t="str">
        <f>IF(COUNT(BL250,Q285)=2,ROUND(BL250*Q285/SUM(Q279:Q288),#REF!),"")</f>
        <v/>
      </c>
      <c r="BM277" s="331" t="str">
        <f>IF(COUNT(BM250,R285)=2,ROUND(BM250*R285/SUM(R279:R288),#REF!),"")</f>
        <v/>
      </c>
      <c r="BN277" s="331" t="str">
        <f>IF(COUNT(BN250,S285)=2,ROUND(BN250*S285/SUM(S279:S288),#REF!),"")</f>
        <v/>
      </c>
      <c r="BO277" s="331" t="str">
        <f>IF(COUNT(BO250,T285)=2,ROUND(BO250*T285/SUM(T279:T288),#REF!),"")</f>
        <v/>
      </c>
      <c r="BP277" s="331" t="str">
        <f>IF(COUNT(BP250,U285)=2,ROUND(BP250*U285/SUM(U279:U288),#REF!),"")</f>
        <v/>
      </c>
      <c r="BQ277" s="331" t="str">
        <f>IF(COUNT(BQ250,V285)=2,ROUND(BQ250*V285/SUM(V279:V288),#REF!),"")</f>
        <v/>
      </c>
      <c r="BR277" s="331" t="str">
        <f>IF(COUNT(BR250,W285)=2,ROUND(BR250*W285/SUM(W279:W288),#REF!),"")</f>
        <v/>
      </c>
      <c r="BS277" s="569" t="e">
        <f>IF(#REF!="発電事業者","年間送電電力量（GWh）","年間受電電力量（GWh）")</f>
        <v>#REF!</v>
      </c>
      <c r="BT277" s="569"/>
      <c r="BU277" s="569"/>
      <c r="BV277" s="333" t="s">
        <v>25</v>
      </c>
      <c r="BW277" s="582"/>
      <c r="BX277" s="582"/>
      <c r="BY277" s="331" t="str">
        <f>IF(COUNT(BY250,X285)=2,ROUND(BY250*X285/SUM(X279:X288),#REF!),"")</f>
        <v/>
      </c>
      <c r="BZ277" s="331" t="str">
        <f>IF(COUNT(BZ250,Y285)=2,ROUND(BZ250*Y285/SUM(Y279:Y288),#REF!),"")</f>
        <v/>
      </c>
      <c r="CA277" s="331" t="str">
        <f>IF(COUNT(CA250,Z285)=2,ROUND(CA250*Z285/SUM(Z279:Z288),#REF!),"")</f>
        <v/>
      </c>
      <c r="CB277" s="331" t="str">
        <f>IF(COUNT(CB250,AA285)=2,ROUND(CB250*AA285/SUM(AA279:AA288),#REF!),"")</f>
        <v/>
      </c>
      <c r="CC277" s="331" t="str">
        <f>IF(COUNT(CC250,AB285)=2,ROUND(CC250*AB285/SUM(AB279:AB288),#REF!),"")</f>
        <v/>
      </c>
      <c r="CD277" s="331" t="str">
        <f>IF(COUNT(CD250,AC285)=2,ROUND(CD250*AC285/SUM(AC279:AC288),#REF!),"")</f>
        <v/>
      </c>
      <c r="CE277" s="331" t="str">
        <f>IF(COUNT(CE250,AD285)=2,ROUND(CE250*AD285/SUM(AD279:AD288),#REF!),"")</f>
        <v/>
      </c>
      <c r="CF277" s="331" t="str">
        <f>IF(COUNT(CF250,AE285)=2,ROUND(CF250*AE285/SUM(AE279:AE288),#REF!),"")</f>
        <v/>
      </c>
      <c r="CG277" s="331" t="str">
        <f>IF(COUNT(CG250,AF285)=2,ROUND(CG250*AF285/SUM(AF279:AF288),#REF!),"")</f>
        <v/>
      </c>
      <c r="CH277" s="565" t="str">
        <f>IF(COUNTA(AG285)=0,"",AG285)</f>
        <v/>
      </c>
      <c r="CI277" s="565"/>
      <c r="CJ277" s="565"/>
      <c r="CK277" s="565"/>
      <c r="CL277" s="565"/>
      <c r="CM277" s="565"/>
      <c r="CN277" s="565"/>
      <c r="CO277" s="565"/>
      <c r="CP277" s="565"/>
      <c r="CQ277" s="565"/>
    </row>
    <row r="278" spans="3:97" s="243" customFormat="1" ht="13.5" customHeight="1">
      <c r="C278" s="594"/>
      <c r="D278" s="594"/>
      <c r="E278" s="594"/>
      <c r="F278" s="594"/>
      <c r="G278" s="594"/>
      <c r="H278" s="594"/>
      <c r="I278" s="596"/>
      <c r="J278" s="599"/>
      <c r="K278" s="600"/>
      <c r="L278" s="320" t="s">
        <v>194</v>
      </c>
      <c r="M278" s="320" t="s">
        <v>195</v>
      </c>
      <c r="N278" s="320" t="s">
        <v>161</v>
      </c>
      <c r="O278" s="320" t="s">
        <v>162</v>
      </c>
      <c r="P278" s="320" t="s">
        <v>163</v>
      </c>
      <c r="Q278" s="320" t="s">
        <v>164</v>
      </c>
      <c r="R278" s="320" t="s">
        <v>165</v>
      </c>
      <c r="S278" s="320" t="s">
        <v>166</v>
      </c>
      <c r="T278" s="320" t="s">
        <v>167</v>
      </c>
      <c r="U278" s="320" t="s">
        <v>168</v>
      </c>
      <c r="V278" s="320" t="s">
        <v>169</v>
      </c>
      <c r="W278" s="320" t="s">
        <v>170</v>
      </c>
      <c r="X278" s="593">
        <v>43101</v>
      </c>
      <c r="Y278" s="593">
        <v>43466</v>
      </c>
      <c r="Z278" s="593">
        <v>43831</v>
      </c>
      <c r="AA278" s="593">
        <v>44197</v>
      </c>
      <c r="AB278" s="593">
        <v>44562</v>
      </c>
      <c r="AC278" s="593">
        <v>44927</v>
      </c>
      <c r="AD278" s="593">
        <v>45292</v>
      </c>
      <c r="AE278" s="593">
        <v>45658</v>
      </c>
      <c r="AF278" s="593">
        <v>46023</v>
      </c>
      <c r="AG278" s="594"/>
      <c r="AH278" s="594"/>
      <c r="AI278" s="594"/>
      <c r="AJ278" s="594"/>
      <c r="AK278" s="594"/>
      <c r="AL278" s="594"/>
      <c r="AM278" s="594"/>
      <c r="AN278" s="594"/>
      <c r="AO278" s="594"/>
      <c r="AP278" s="594"/>
      <c r="AV278" s="275"/>
      <c r="AX278" s="569" t="str">
        <f>IF(C286="","",C286)</f>
        <v/>
      </c>
      <c r="AY278" s="569"/>
      <c r="AZ278" s="587" t="str">
        <f>IF(E286="","",E286)</f>
        <v/>
      </c>
      <c r="BA278" s="590" t="str">
        <f ca="1">IF(F286="","",F286)</f>
        <v/>
      </c>
      <c r="BB278" s="590"/>
      <c r="BC278" s="590"/>
      <c r="BD278" s="587" t="str">
        <f>IF(I286="","",I286)</f>
        <v/>
      </c>
      <c r="BE278" s="578" t="e">
        <f>IF(#REF!="発電事業者","送電電力（MW）","受電電力（MW）")</f>
        <v>#REF!</v>
      </c>
      <c r="BF278" s="579"/>
      <c r="BG278" s="331" t="str">
        <f>IF(COUNT(BG248,L286)=2,ROUND(BG248*L286/SUM(L279:L288),#REF!),"")</f>
        <v/>
      </c>
      <c r="BH278" s="331" t="str">
        <f>IF(COUNT(BH248,M286)=2,ROUND(BH248*M286/SUM(M279:M288),#REF!),"")</f>
        <v/>
      </c>
      <c r="BI278" s="331" t="str">
        <f>IF(COUNT(BI248,N286)=2,ROUND(BI248*N286/SUM(N279:N288),#REF!),"")</f>
        <v/>
      </c>
      <c r="BJ278" s="331" t="str">
        <f>IF(COUNT(BJ248,O286)=2,ROUND(BJ248*O286/SUM(O279:O288),#REF!),"")</f>
        <v/>
      </c>
      <c r="BK278" s="331" t="str">
        <f>IF(COUNT(BK248,P286)=2,ROUND(BK248*P286/SUM(P279:P288),#REF!),"")</f>
        <v/>
      </c>
      <c r="BL278" s="331" t="str">
        <f>IF(COUNT(BL248,Q286)=2,ROUND(BL248*Q286/SUM(Q279:Q288),#REF!),"")</f>
        <v/>
      </c>
      <c r="BM278" s="331" t="str">
        <f>IF(COUNT(BM248,R286)=2,ROUND(BM248*R286/SUM(R279:R288),#REF!),"")</f>
        <v/>
      </c>
      <c r="BN278" s="331" t="str">
        <f>IF(COUNT(BN248,S286)=2,ROUND(BN248*S286/SUM(S279:S288),#REF!),"")</f>
        <v/>
      </c>
      <c r="BO278" s="331" t="str">
        <f>IF(COUNT(BO248,T286)=2,ROUND(BO248*T286/SUM(T279:T288),#REF!),"")</f>
        <v/>
      </c>
      <c r="BP278" s="331" t="str">
        <f>IF(COUNT(BP248,U286)=2,ROUND(BP248*U286/SUM(U279:U288),#REF!),"")</f>
        <v/>
      </c>
      <c r="BQ278" s="331" t="str">
        <f>IF(COUNT(BQ248,V286)=2,ROUND(BQ248*V286/SUM(V279:V288),#REF!),"")</f>
        <v/>
      </c>
      <c r="BR278" s="331" t="str">
        <f>IF(COUNT(BR248,W286)=2,ROUND(BR248*W286/SUM(W279:W288),#REF!),"")</f>
        <v/>
      </c>
      <c r="BS278" s="569" t="e">
        <f>IF(#REF!="発電事業者","送電電力（MW）","受電電力（MW）")</f>
        <v>#REF!</v>
      </c>
      <c r="BT278" s="569"/>
      <c r="BU278" s="569"/>
      <c r="BV278" s="333" t="s">
        <v>171</v>
      </c>
      <c r="BW278" s="580"/>
      <c r="BX278" s="580"/>
      <c r="BY278" s="331" t="str">
        <f>IF(COUNT(BY248,X286)=2,ROUND(BY248*X286/SUM(X279:X288),#REF!),"")</f>
        <v/>
      </c>
      <c r="BZ278" s="331" t="str">
        <f>IF(COUNT(BZ248,Y286)=2,ROUND(BZ248*Y286/SUM(Y279:Y288),#REF!),"")</f>
        <v/>
      </c>
      <c r="CA278" s="331" t="str">
        <f>IF(COUNT(CA248,Z286)=2,ROUND(CA248*Z286/SUM(Z279:Z288),#REF!),"")</f>
        <v/>
      </c>
      <c r="CB278" s="331" t="str">
        <f>IF(COUNT(CB248,AA286)=2,ROUND(CB248*AA286/SUM(AA279:AA288),#REF!),"")</f>
        <v/>
      </c>
      <c r="CC278" s="331" t="str">
        <f>IF(COUNT(CC248,AB286)=2,ROUND(CC248*AB286/SUM(AB279:AB288),#REF!),"")</f>
        <v/>
      </c>
      <c r="CD278" s="331" t="str">
        <f>IF(COUNT(CD248,AC286)=2,ROUND(CD248*AC286/SUM(AC279:AC288),#REF!),"")</f>
        <v/>
      </c>
      <c r="CE278" s="331" t="str">
        <f>IF(COUNT(CE248,AD286)=2,ROUND(CE248*AD286/SUM(AD279:AD288),#REF!),"")</f>
        <v/>
      </c>
      <c r="CF278" s="331" t="str">
        <f>IF(COUNT(CF248,AE286)=2,ROUND(CF248*AE286/SUM(AE279:AE288),#REF!),"")</f>
        <v/>
      </c>
      <c r="CG278" s="331" t="str">
        <f>IF(COUNT(CG248,AF286)=2,ROUND(CG248*AF286/SUM(AF279:AF288),#REF!),"")</f>
        <v/>
      </c>
      <c r="CH278" s="563" t="s">
        <v>214</v>
      </c>
      <c r="CI278" s="563"/>
      <c r="CJ278" s="563"/>
      <c r="CK278" s="563"/>
      <c r="CL278" s="563"/>
      <c r="CM278" s="563"/>
      <c r="CN278" s="563"/>
      <c r="CO278" s="563"/>
      <c r="CP278" s="563"/>
      <c r="CQ278" s="563"/>
    </row>
    <row r="279" spans="3:97" s="243" customFormat="1" ht="13.5" customHeight="1">
      <c r="C279" s="568"/>
      <c r="D279" s="568"/>
      <c r="E279" s="332"/>
      <c r="F279" s="569" t="str">
        <f ca="1">IF(E279="","",VLOOKUP(E279,INDIRECT(AR279),2,FALSE))</f>
        <v/>
      </c>
      <c r="G279" s="569"/>
      <c r="H279" s="569"/>
      <c r="I279" s="333" t="str">
        <f>IF(E279="","",E243)</f>
        <v/>
      </c>
      <c r="J279" s="569" t="e">
        <f>J277&amp;"１"</f>
        <v>#REF!</v>
      </c>
      <c r="K279" s="569"/>
      <c r="L279" s="277">
        <f t="shared" ref="L279:W279" si="63">IF($F276=0,IF(100-SUM(L280:L288)=0,"",100-SUM(L280:L288)),IF(H253-SUM(L280:L288)=0,"",H253-SUM(L280:L288)))</f>
        <v>100</v>
      </c>
      <c r="M279" s="277">
        <f t="shared" si="63"/>
        <v>100</v>
      </c>
      <c r="N279" s="277">
        <f t="shared" si="63"/>
        <v>100</v>
      </c>
      <c r="O279" s="277">
        <f t="shared" si="63"/>
        <v>100</v>
      </c>
      <c r="P279" s="277">
        <f t="shared" si="63"/>
        <v>100</v>
      </c>
      <c r="Q279" s="277">
        <f t="shared" si="63"/>
        <v>100</v>
      </c>
      <c r="R279" s="277">
        <f t="shared" si="63"/>
        <v>100</v>
      </c>
      <c r="S279" s="277">
        <f t="shared" si="63"/>
        <v>100</v>
      </c>
      <c r="T279" s="277">
        <f t="shared" si="63"/>
        <v>100</v>
      </c>
      <c r="U279" s="277">
        <f t="shared" si="63"/>
        <v>100</v>
      </c>
      <c r="V279" s="277">
        <f t="shared" si="63"/>
        <v>100</v>
      </c>
      <c r="W279" s="277">
        <f t="shared" si="63"/>
        <v>100</v>
      </c>
      <c r="X279" s="277">
        <f>IF($F276=0,IF(100-SUM(X280:X288)=0,"",100-SUM(X280:X288)),IF(H255-SUM(X280:X288)=0,"",H255-SUM(X280:X288)))</f>
        <v>100</v>
      </c>
      <c r="Y279" s="277">
        <f>IF($F276=0,IF(100-SUM(Y280:Y288)=0,"",100-SUM(Y280:Y288)),IF(H257-SUM(Y280:Y288)=0,"",H257-SUM(Y280:Y288)))</f>
        <v>100</v>
      </c>
      <c r="Z279" s="277">
        <f>IF($F276=0,IF(100-SUM(Z280:Z288)=0,"",100-SUM(Z280:Z288)),IF(H259-SUM(Z280:Z288)=0,"",H259-SUM(Z280:Z288)))</f>
        <v>100</v>
      </c>
      <c r="AA279" s="277">
        <f>IF($F276=0,IF(100-SUM(AA280:AA288)=0,"",100-SUM(AA280:AA288)),IF(H261-SUM(AA280:AA288)=0,"",H261-SUM(AA280:AA288)))</f>
        <v>100</v>
      </c>
      <c r="AB279" s="277">
        <f>IF($F276=0,IF(100-SUM(AB280:AB288)=0,"",100-SUM(AB280:AB288)),IF(H263-SUM(AB280:AB288)=0,"",H263-SUM(AB280:AB288)))</f>
        <v>100</v>
      </c>
      <c r="AC279" s="277">
        <f>IF($F276=0,IF(100-SUM(AC280:AC288)=0,"",100-SUM(AC280:AC288)),IF(H265-SUM(AC280:AC288)=0,"",H265-SUM(AC280:AC288)))</f>
        <v>100</v>
      </c>
      <c r="AD279" s="277">
        <f>IF($F276=0,IF(100-SUM(AD280:AD288)=0,"",100-SUM(AD280:AD288)),IF(H267-SUM(AD280:AD288)=0,"",H267-SUM(AD280:AD288)))</f>
        <v>100</v>
      </c>
      <c r="AE279" s="277">
        <f>IF($F276=0,IF(100-SUM(AE280:AE288)=0,"",100-SUM(AE280:AE288)),IF(H269-SUM(AE280:AE288)=0,"",H269-SUM(AE280:AE288)))</f>
        <v>100</v>
      </c>
      <c r="AF279" s="277">
        <f>IF($F276=0,IF(100-SUM(AF280:AF288)=0,"",100-SUM(AF280:AF288)),IF(H271-SUM(AF280:AF288)=0,"",H271-SUM(AF280:AF288)))</f>
        <v>100</v>
      </c>
      <c r="AG279" s="570"/>
      <c r="AH279" s="570"/>
      <c r="AI279" s="570"/>
      <c r="AJ279" s="570"/>
      <c r="AK279" s="570"/>
      <c r="AL279" s="570"/>
      <c r="AM279" s="570"/>
      <c r="AN279" s="570"/>
      <c r="AO279" s="570"/>
      <c r="AP279" s="570"/>
      <c r="AR279" s="591" t="b">
        <f t="shared" ref="AR279:AR288" si="64">IF(C279="発電事業者","事業者リスト一覧!D3:E1002", IF(C279="小売電気事業者","事業者リスト一覧!J3:K1002", IF(C279="一般送配電事業者","事業者リスト一覧!G3:H13", IF(C279="送電事業者","事業者リスト一覧!G16:H21", IF(C279="特定送配電事業者","事業者リスト一覧!G24:H44", IF(C279="登録特定送配電事業者","事業者リスト一覧!G47:H87", IF(C279="その他事業者","事業者リスト一覧!G90:H100")))))))</f>
        <v>0</v>
      </c>
      <c r="AS279" s="591"/>
      <c r="AT279" s="591"/>
      <c r="AU279" s="281" t="s">
        <v>160</v>
      </c>
      <c r="AV279" s="275"/>
      <c r="AX279" s="569"/>
      <c r="AY279" s="569"/>
      <c r="AZ279" s="588"/>
      <c r="BA279" s="590"/>
      <c r="BB279" s="590"/>
      <c r="BC279" s="590"/>
      <c r="BD279" s="588"/>
      <c r="BE279" s="583"/>
      <c r="BF279" s="584"/>
      <c r="BG279" s="259"/>
      <c r="BH279" s="259"/>
      <c r="BI279" s="259"/>
      <c r="BJ279" s="259"/>
      <c r="BK279" s="259"/>
      <c r="BL279" s="259"/>
      <c r="BM279" s="259"/>
      <c r="BN279" s="259"/>
      <c r="BO279" s="259"/>
      <c r="BP279" s="259"/>
      <c r="BQ279" s="259"/>
      <c r="BR279" s="259"/>
      <c r="BS279" s="569"/>
      <c r="BT279" s="569"/>
      <c r="BU279" s="569"/>
      <c r="BV279" s="333" t="s">
        <v>172</v>
      </c>
      <c r="BW279" s="581"/>
      <c r="BX279" s="581"/>
      <c r="BY279" s="331" t="str">
        <f>IF(COUNT(BY249,X286)=2,ROUND(BY249*X286/SUM(X279:X288),#REF!),"")</f>
        <v/>
      </c>
      <c r="BZ279" s="331" t="str">
        <f>IF(COUNT(BZ249,Y286)=2,ROUND(BZ249*Y286/SUM(Y279:Y288),#REF!),"")</f>
        <v/>
      </c>
      <c r="CA279" s="331" t="str">
        <f>IF(COUNT(CA249,Z286)=2,ROUND(CA249*Z286/SUM(Z279:Z288),#REF!),"")</f>
        <v/>
      </c>
      <c r="CB279" s="331" t="str">
        <f>IF(COUNT(CB249,AA286)=2,ROUND(CB249*AA286/SUM(AA279:AA288),#REF!),"")</f>
        <v/>
      </c>
      <c r="CC279" s="331" t="str">
        <f>IF(COUNT(CC249,AB286)=2,ROUND(CC249*AB286/SUM(AB279:AB288),#REF!),"")</f>
        <v/>
      </c>
      <c r="CD279" s="331" t="str">
        <f>IF(COUNT(CD249,AC286)=2,ROUND(CD249*AC286/SUM(AC279:AC288),#REF!),"")</f>
        <v/>
      </c>
      <c r="CE279" s="331" t="str">
        <f>IF(COUNT(CE249,AD286)=2,ROUND(CE249*AD286/SUM(AD279:AD288),#REF!),"")</f>
        <v/>
      </c>
      <c r="CF279" s="331" t="str">
        <f>IF(COUNT(CF249,AE286)=2,ROUND(CF249*AE286/SUM(AE279:AE288),#REF!),"")</f>
        <v/>
      </c>
      <c r="CG279" s="331" t="str">
        <f>IF(COUNT(CG249,AF286)=2,ROUND(CG249*AF286/SUM(AF279:AF288),#REF!),"")</f>
        <v/>
      </c>
      <c r="CH279" s="564" t="str">
        <f>IF(CH278="","",CH278)</f>
        <v>太陽光（全量）</v>
      </c>
      <c r="CI279" s="564"/>
      <c r="CJ279" s="564"/>
      <c r="CK279" s="564"/>
      <c r="CL279" s="564"/>
      <c r="CM279" s="564"/>
      <c r="CN279" s="564"/>
      <c r="CO279" s="564"/>
      <c r="CP279" s="564"/>
      <c r="CQ279" s="564"/>
    </row>
    <row r="280" spans="3:97" s="243" customFormat="1" ht="13.5" customHeight="1">
      <c r="C280" s="568"/>
      <c r="D280" s="568"/>
      <c r="E280" s="332"/>
      <c r="F280" s="569" t="str">
        <f t="shared" ref="F280:F287" ca="1" si="65">IF(E280="","",VLOOKUP(E280,INDIRECT(AR280),2,FALSE))</f>
        <v/>
      </c>
      <c r="G280" s="569"/>
      <c r="H280" s="569"/>
      <c r="I280" s="333" t="str">
        <f>IF(E280="","",E243)</f>
        <v/>
      </c>
      <c r="J280" s="569" t="e">
        <f>J277&amp;"２"</f>
        <v>#REF!</v>
      </c>
      <c r="K280" s="569"/>
      <c r="L280" s="256"/>
      <c r="M280" s="256"/>
      <c r="N280" s="256"/>
      <c r="O280" s="256"/>
      <c r="P280" s="256"/>
      <c r="Q280" s="256"/>
      <c r="R280" s="256"/>
      <c r="S280" s="256"/>
      <c r="T280" s="256"/>
      <c r="U280" s="256"/>
      <c r="V280" s="256"/>
      <c r="W280" s="256"/>
      <c r="X280" s="256"/>
      <c r="Y280" s="256"/>
      <c r="Z280" s="256"/>
      <c r="AA280" s="256"/>
      <c r="AB280" s="256"/>
      <c r="AC280" s="256"/>
      <c r="AD280" s="256"/>
      <c r="AE280" s="256"/>
      <c r="AF280" s="256"/>
      <c r="AG280" s="570"/>
      <c r="AH280" s="570"/>
      <c r="AI280" s="570"/>
      <c r="AJ280" s="570"/>
      <c r="AK280" s="570"/>
      <c r="AL280" s="570"/>
      <c r="AM280" s="570"/>
      <c r="AN280" s="570"/>
      <c r="AO280" s="570"/>
      <c r="AP280" s="570"/>
      <c r="AR280" s="571" t="b">
        <f t="shared" si="64"/>
        <v>0</v>
      </c>
      <c r="AS280" s="571"/>
      <c r="AT280" s="571"/>
      <c r="AU280" s="282" t="s">
        <v>160</v>
      </c>
      <c r="AV280" s="275"/>
      <c r="AX280" s="569"/>
      <c r="AY280" s="569"/>
      <c r="AZ280" s="589"/>
      <c r="BA280" s="590"/>
      <c r="BB280" s="590"/>
      <c r="BC280" s="590"/>
      <c r="BD280" s="589"/>
      <c r="BE280" s="585" t="e">
        <f>IF(#REF!="発電事業者","月間送電電力量（GWh）","月間受電電力量（GWh）")</f>
        <v>#REF!</v>
      </c>
      <c r="BF280" s="586"/>
      <c r="BG280" s="331" t="str">
        <f>IF(COUNT(BG250,L286)=2,ROUND(BG250*L286/SUM(L279:L288),#REF!),"")</f>
        <v/>
      </c>
      <c r="BH280" s="331" t="str">
        <f>IF(COUNT(BH250,M286)=2,ROUND(BH250*M286/SUM(M279:M288),#REF!),"")</f>
        <v/>
      </c>
      <c r="BI280" s="331" t="str">
        <f>IF(COUNT(BI250,N286)=2,ROUND(BI250*N286/SUM(N279:N288),#REF!),"")</f>
        <v/>
      </c>
      <c r="BJ280" s="331" t="str">
        <f>IF(COUNT(BJ250,O286)=2,ROUND(BJ250*O286/SUM(O279:O288),#REF!),"")</f>
        <v/>
      </c>
      <c r="BK280" s="331" t="str">
        <f>IF(COUNT(BK250,P286)=2,ROUND(BK250*P286/SUM(P279:P288),#REF!),"")</f>
        <v/>
      </c>
      <c r="BL280" s="331" t="str">
        <f>IF(COUNT(BL250,Q286)=2,ROUND(BL250*Q286/SUM(Q279:Q288),#REF!),"")</f>
        <v/>
      </c>
      <c r="BM280" s="331" t="str">
        <f>IF(COUNT(BM250,R286)=2,ROUND(BM250*R286/SUM(R279:R288),#REF!),"")</f>
        <v/>
      </c>
      <c r="BN280" s="331" t="str">
        <f>IF(COUNT(BN250,S286)=2,ROUND(BN250*S286/SUM(S279:S288),#REF!),"")</f>
        <v/>
      </c>
      <c r="BO280" s="331" t="str">
        <f>IF(COUNT(BO250,T286)=2,ROUND(BO250*T286/SUM(T279:T288),#REF!),"")</f>
        <v/>
      </c>
      <c r="BP280" s="331" t="str">
        <f>IF(COUNT(BP250,U286)=2,ROUND(BP250*U286/SUM(U279:U288),#REF!),"")</f>
        <v/>
      </c>
      <c r="BQ280" s="331" t="str">
        <f>IF(COUNT(BQ250,V286)=2,ROUND(BQ250*V286/SUM(V279:V288),#REF!),"")</f>
        <v/>
      </c>
      <c r="BR280" s="331" t="str">
        <f>IF(COUNT(BR250,W286)=2,ROUND(BR250*W286/SUM(W279:W288),#REF!),"")</f>
        <v/>
      </c>
      <c r="BS280" s="569" t="e">
        <f>IF(#REF!="発電事業者","年間送電電力量（GWh）","年間受電電力量（GWh）")</f>
        <v>#REF!</v>
      </c>
      <c r="BT280" s="569"/>
      <c r="BU280" s="569"/>
      <c r="BV280" s="333" t="s">
        <v>25</v>
      </c>
      <c r="BW280" s="582"/>
      <c r="BX280" s="582"/>
      <c r="BY280" s="331" t="str">
        <f>IF(COUNT(BY250,X286)=2,ROUND(BY250*X286/SUM(X279:X288),#REF!),"")</f>
        <v/>
      </c>
      <c r="BZ280" s="331" t="str">
        <f>IF(COUNT(BZ250,Y286)=2,ROUND(BZ250*Y286/SUM(Y279:Y288),#REF!),"")</f>
        <v/>
      </c>
      <c r="CA280" s="331" t="str">
        <f>IF(COUNT(CA250,Z286)=2,ROUND(CA250*Z286/SUM(Z279:Z288),#REF!),"")</f>
        <v/>
      </c>
      <c r="CB280" s="331" t="str">
        <f>IF(COUNT(CB250,AA286)=2,ROUND(CB250*AA286/SUM(AA279:AA288),#REF!),"")</f>
        <v/>
      </c>
      <c r="CC280" s="331" t="str">
        <f>IF(COUNT(CC250,AB286)=2,ROUND(CC250*AB286/SUM(AB279:AB288),#REF!),"")</f>
        <v/>
      </c>
      <c r="CD280" s="331" t="str">
        <f>IF(COUNT(CD250,AC286)=2,ROUND(CD250*AC286/SUM(AC279:AC288),#REF!),"")</f>
        <v/>
      </c>
      <c r="CE280" s="331" t="str">
        <f>IF(COUNT(CE250,AD286)=2,ROUND(CE250*AD286/SUM(AD279:AD288),#REF!),"")</f>
        <v/>
      </c>
      <c r="CF280" s="331" t="str">
        <f>IF(COUNT(CF250,AE286)=2,ROUND(CF250*AE286/SUM(AE279:AE288),#REF!),"")</f>
        <v/>
      </c>
      <c r="CG280" s="331" t="str">
        <f>IF(COUNT(CG250,AF286)=2,ROUND(CG250*AF286/SUM(AF279:AF288),#REF!),"")</f>
        <v/>
      </c>
      <c r="CH280" s="565" t="str">
        <f>IF(COUNTA(AG286)=0,"",AG286)</f>
        <v/>
      </c>
      <c r="CI280" s="565"/>
      <c r="CJ280" s="565"/>
      <c r="CK280" s="565"/>
      <c r="CL280" s="565"/>
      <c r="CM280" s="565"/>
      <c r="CN280" s="565"/>
      <c r="CO280" s="565"/>
      <c r="CP280" s="565"/>
      <c r="CQ280" s="565"/>
    </row>
    <row r="281" spans="3:97" s="243" customFormat="1" ht="13.5" customHeight="1">
      <c r="C281" s="568"/>
      <c r="D281" s="568"/>
      <c r="E281" s="332"/>
      <c r="F281" s="569" t="str">
        <f t="shared" ca="1" si="65"/>
        <v/>
      </c>
      <c r="G281" s="569"/>
      <c r="H281" s="569"/>
      <c r="I281" s="333" t="str">
        <f>IF(E281="","",E243)</f>
        <v/>
      </c>
      <c r="J281" s="569" t="e">
        <f>J277&amp;"３"</f>
        <v>#REF!</v>
      </c>
      <c r="K281" s="569"/>
      <c r="L281" s="256"/>
      <c r="M281" s="256"/>
      <c r="N281" s="256"/>
      <c r="O281" s="256"/>
      <c r="P281" s="256"/>
      <c r="Q281" s="256"/>
      <c r="R281" s="256"/>
      <c r="S281" s="256"/>
      <c r="T281" s="256"/>
      <c r="U281" s="256"/>
      <c r="V281" s="256"/>
      <c r="W281" s="256"/>
      <c r="X281" s="256"/>
      <c r="Y281" s="256"/>
      <c r="Z281" s="256"/>
      <c r="AA281" s="256"/>
      <c r="AB281" s="256"/>
      <c r="AC281" s="256"/>
      <c r="AD281" s="256"/>
      <c r="AE281" s="256"/>
      <c r="AF281" s="256"/>
      <c r="AG281" s="570"/>
      <c r="AH281" s="570"/>
      <c r="AI281" s="570"/>
      <c r="AJ281" s="570"/>
      <c r="AK281" s="570"/>
      <c r="AL281" s="570"/>
      <c r="AM281" s="570"/>
      <c r="AN281" s="570"/>
      <c r="AO281" s="570"/>
      <c r="AP281" s="570"/>
      <c r="AR281" s="571" t="b">
        <f t="shared" si="64"/>
        <v>0</v>
      </c>
      <c r="AS281" s="571"/>
      <c r="AT281" s="571"/>
      <c r="AU281" s="282" t="s">
        <v>160</v>
      </c>
      <c r="AV281" s="275"/>
      <c r="AX281" s="569" t="str">
        <f>IF(C287="","",C287)</f>
        <v/>
      </c>
      <c r="AY281" s="569"/>
      <c r="AZ281" s="587" t="str">
        <f>IF(E287="","",E287)</f>
        <v/>
      </c>
      <c r="BA281" s="590" t="str">
        <f ca="1">IF(F287="","",F287)</f>
        <v/>
      </c>
      <c r="BB281" s="590"/>
      <c r="BC281" s="590"/>
      <c r="BD281" s="587" t="str">
        <f>IF(I287="","",I287)</f>
        <v/>
      </c>
      <c r="BE281" s="578" t="e">
        <f>IF(#REF!="発電事業者","送電電力（MW）","受電電力（MW）")</f>
        <v>#REF!</v>
      </c>
      <c r="BF281" s="579"/>
      <c r="BG281" s="331" t="str">
        <f>IF(COUNT(BG248,L287)=2,ROUND(BG248*L287/SUM(L279:L288),#REF!),"")</f>
        <v/>
      </c>
      <c r="BH281" s="331" t="str">
        <f>IF(COUNT(BH248,M287)=2,ROUND(BH248*M287/SUM(M279:M288),#REF!),"")</f>
        <v/>
      </c>
      <c r="BI281" s="331" t="str">
        <f>IF(COUNT(BI248,N287)=2,ROUND(BI248*N287/SUM(N279:N288),#REF!),"")</f>
        <v/>
      </c>
      <c r="BJ281" s="331" t="str">
        <f>IF(COUNT(BJ248,O287)=2,ROUND(BJ248*O287/SUM(O279:O288),#REF!),"")</f>
        <v/>
      </c>
      <c r="BK281" s="331" t="str">
        <f>IF(COUNT(BK248,P287)=2,ROUND(BK248*P287/SUM(P279:P288),#REF!),"")</f>
        <v/>
      </c>
      <c r="BL281" s="331" t="str">
        <f>IF(COUNT(BL248,Q287)=2,ROUND(BL248*Q287/SUM(Q279:Q288),#REF!),"")</f>
        <v/>
      </c>
      <c r="BM281" s="331" t="str">
        <f>IF(COUNT(BM248,R287)=2,ROUND(BM248*R287/SUM(R279:R288),#REF!),"")</f>
        <v/>
      </c>
      <c r="BN281" s="331" t="str">
        <f>IF(COUNT(BN248,S287)=2,ROUND(BN248*S287/SUM(S279:S288),#REF!),"")</f>
        <v/>
      </c>
      <c r="BO281" s="331" t="str">
        <f>IF(COUNT(BO248,T287)=2,ROUND(BO248*T287/SUM(T279:T288),#REF!),"")</f>
        <v/>
      </c>
      <c r="BP281" s="331" t="str">
        <f>IF(COUNT(BP248,U287)=2,ROUND(BP248*U287/SUM(U279:U288),#REF!),"")</f>
        <v/>
      </c>
      <c r="BQ281" s="331" t="str">
        <f>IF(COUNT(BQ248,V287)=2,ROUND(BQ248*V287/SUM(V279:V288),#REF!),"")</f>
        <v/>
      </c>
      <c r="BR281" s="331" t="str">
        <f>IF(COUNT(BR248,W287)=2,ROUND(BR248*W287/SUM(W279:W288),#REF!),"")</f>
        <v/>
      </c>
      <c r="BS281" s="569" t="e">
        <f>IF(#REF!="発電事業者","送電電力（MW）","受電電力（MW）")</f>
        <v>#REF!</v>
      </c>
      <c r="BT281" s="569"/>
      <c r="BU281" s="569"/>
      <c r="BV281" s="333" t="s">
        <v>171</v>
      </c>
      <c r="BW281" s="580"/>
      <c r="BX281" s="580"/>
      <c r="BY281" s="331" t="str">
        <f>IF(COUNT(BY248,X287)=2,ROUND(BY248*X287/SUM(X279:X288),#REF!),"")</f>
        <v/>
      </c>
      <c r="BZ281" s="331" t="str">
        <f>IF(COUNT(BZ248,Y287)=2,ROUND(BZ248*Y287/SUM(Y279:Y288),#REF!),"")</f>
        <v/>
      </c>
      <c r="CA281" s="331" t="str">
        <f>IF(COUNT(CA248,Z287)=2,ROUND(CA248*Z287/SUM(Z279:Z288),#REF!),"")</f>
        <v/>
      </c>
      <c r="CB281" s="331" t="str">
        <f>IF(COUNT(CB248,AA287)=2,ROUND(CB248*AA287/SUM(AA279:AA288),#REF!),"")</f>
        <v/>
      </c>
      <c r="CC281" s="331" t="str">
        <f>IF(COUNT(CC248,AB287)=2,ROUND(CC248*AB287/SUM(AB279:AB288),#REF!),"")</f>
        <v/>
      </c>
      <c r="CD281" s="331" t="str">
        <f>IF(COUNT(CD248,AC287)=2,ROUND(CD248*AC287/SUM(AC279:AC288),#REF!),"")</f>
        <v/>
      </c>
      <c r="CE281" s="331" t="str">
        <f>IF(COUNT(CE248,AD287)=2,ROUND(CE248*AD287/SUM(AD279:AD288),#REF!),"")</f>
        <v/>
      </c>
      <c r="CF281" s="331" t="str">
        <f>IF(COUNT(CF248,AE287)=2,ROUND(CF248*AE287/SUM(AE279:AE288),#REF!),"")</f>
        <v/>
      </c>
      <c r="CG281" s="331" t="str">
        <f>IF(COUNT(CG248,AF287)=2,ROUND(CG248*AF287/SUM(AF279:AF288),#REF!),"")</f>
        <v/>
      </c>
      <c r="CH281" s="563" t="s">
        <v>214</v>
      </c>
      <c r="CI281" s="563"/>
      <c r="CJ281" s="563"/>
      <c r="CK281" s="563"/>
      <c r="CL281" s="563"/>
      <c r="CM281" s="563"/>
      <c r="CN281" s="563"/>
      <c r="CO281" s="563"/>
      <c r="CP281" s="563"/>
      <c r="CQ281" s="563"/>
    </row>
    <row r="282" spans="3:97" s="243" customFormat="1" ht="13.5" customHeight="1">
      <c r="C282" s="568"/>
      <c r="D282" s="568"/>
      <c r="E282" s="332"/>
      <c r="F282" s="569" t="str">
        <f t="shared" ca="1" si="65"/>
        <v/>
      </c>
      <c r="G282" s="569"/>
      <c r="H282" s="569"/>
      <c r="I282" s="333" t="str">
        <f>IF(E282="","",E243)</f>
        <v/>
      </c>
      <c r="J282" s="569" t="e">
        <f>J277&amp;"４"</f>
        <v>#REF!</v>
      </c>
      <c r="K282" s="569"/>
      <c r="L282" s="256"/>
      <c r="M282" s="256"/>
      <c r="N282" s="256"/>
      <c r="O282" s="256"/>
      <c r="P282" s="256"/>
      <c r="Q282" s="256"/>
      <c r="R282" s="256"/>
      <c r="S282" s="256"/>
      <c r="T282" s="256"/>
      <c r="U282" s="256"/>
      <c r="V282" s="256"/>
      <c r="W282" s="256"/>
      <c r="X282" s="256"/>
      <c r="Y282" s="256"/>
      <c r="Z282" s="256"/>
      <c r="AA282" s="256"/>
      <c r="AB282" s="256"/>
      <c r="AC282" s="256"/>
      <c r="AD282" s="256"/>
      <c r="AE282" s="256"/>
      <c r="AF282" s="256"/>
      <c r="AG282" s="570"/>
      <c r="AH282" s="570"/>
      <c r="AI282" s="570"/>
      <c r="AJ282" s="570"/>
      <c r="AK282" s="570"/>
      <c r="AL282" s="570"/>
      <c r="AM282" s="570"/>
      <c r="AN282" s="570"/>
      <c r="AO282" s="570"/>
      <c r="AP282" s="570"/>
      <c r="AR282" s="571" t="b">
        <f t="shared" si="64"/>
        <v>0</v>
      </c>
      <c r="AS282" s="571"/>
      <c r="AT282" s="571"/>
      <c r="AU282" s="282" t="s">
        <v>160</v>
      </c>
      <c r="AV282" s="275"/>
      <c r="AX282" s="569"/>
      <c r="AY282" s="569"/>
      <c r="AZ282" s="588"/>
      <c r="BA282" s="590"/>
      <c r="BB282" s="590"/>
      <c r="BC282" s="590"/>
      <c r="BD282" s="588"/>
      <c r="BE282" s="583"/>
      <c r="BF282" s="584"/>
      <c r="BG282" s="259"/>
      <c r="BH282" s="259"/>
      <c r="BI282" s="259"/>
      <c r="BJ282" s="259"/>
      <c r="BK282" s="259"/>
      <c r="BL282" s="259"/>
      <c r="BM282" s="259"/>
      <c r="BN282" s="259"/>
      <c r="BO282" s="259"/>
      <c r="BP282" s="259"/>
      <c r="BQ282" s="259"/>
      <c r="BR282" s="259"/>
      <c r="BS282" s="569"/>
      <c r="BT282" s="569"/>
      <c r="BU282" s="569"/>
      <c r="BV282" s="333" t="s">
        <v>172</v>
      </c>
      <c r="BW282" s="581"/>
      <c r="BX282" s="581"/>
      <c r="BY282" s="331" t="str">
        <f>IF(COUNT(BY249,X287)=2,ROUND(BY249*X287/SUM(X279:X288),#REF!),"")</f>
        <v/>
      </c>
      <c r="BZ282" s="331" t="str">
        <f>IF(COUNT(BZ249,Y287)=2,ROUND(BZ249*Y287/SUM(Y279:Y288),#REF!),"")</f>
        <v/>
      </c>
      <c r="CA282" s="331" t="str">
        <f>IF(COUNT(CA249,Z287)=2,ROUND(CA249*Z287/SUM(Z279:Z288),#REF!),"")</f>
        <v/>
      </c>
      <c r="CB282" s="331" t="str">
        <f>IF(COUNT(CB249,AA287)=2,ROUND(CB249*AA287/SUM(AA279:AA288),#REF!),"")</f>
        <v/>
      </c>
      <c r="CC282" s="331" t="str">
        <f>IF(COUNT(CC249,AB287)=2,ROUND(CC249*AB287/SUM(AB279:AB288),#REF!),"")</f>
        <v/>
      </c>
      <c r="CD282" s="331" t="str">
        <f>IF(COUNT(CD249,AC287)=2,ROUND(CD249*AC287/SUM(AC279:AC288),#REF!),"")</f>
        <v/>
      </c>
      <c r="CE282" s="331" t="str">
        <f>IF(COUNT(CE249,AD287)=2,ROUND(CE249*AD287/SUM(AD279:AD288),#REF!),"")</f>
        <v/>
      </c>
      <c r="CF282" s="331" t="str">
        <f>IF(COUNT(CF249,AE287)=2,ROUND(CF249*AE287/SUM(AE279:AE288),#REF!),"")</f>
        <v/>
      </c>
      <c r="CG282" s="331" t="str">
        <f>IF(COUNT(CG249,AF287)=2,ROUND(CG249*AF287/SUM(AF279:AF288),#REF!),"")</f>
        <v/>
      </c>
      <c r="CH282" s="564" t="str">
        <f>IF(CH281="","",CH281)</f>
        <v>太陽光（全量）</v>
      </c>
      <c r="CI282" s="564"/>
      <c r="CJ282" s="564"/>
      <c r="CK282" s="564"/>
      <c r="CL282" s="564"/>
      <c r="CM282" s="564"/>
      <c r="CN282" s="564"/>
      <c r="CO282" s="564"/>
      <c r="CP282" s="564"/>
      <c r="CQ282" s="564"/>
    </row>
    <row r="283" spans="3:97" s="243" customFormat="1" ht="13.5" customHeight="1">
      <c r="C283" s="568"/>
      <c r="D283" s="568"/>
      <c r="E283" s="332"/>
      <c r="F283" s="569" t="str">
        <f t="shared" ca="1" si="65"/>
        <v/>
      </c>
      <c r="G283" s="569"/>
      <c r="H283" s="569"/>
      <c r="I283" s="333" t="str">
        <f>IF(E283="","",E243)</f>
        <v/>
      </c>
      <c r="J283" s="569" t="e">
        <f>J277&amp;"５"</f>
        <v>#REF!</v>
      </c>
      <c r="K283" s="569"/>
      <c r="L283" s="256"/>
      <c r="M283" s="256"/>
      <c r="N283" s="256"/>
      <c r="O283" s="256"/>
      <c r="P283" s="256"/>
      <c r="Q283" s="256"/>
      <c r="R283" s="256"/>
      <c r="S283" s="256"/>
      <c r="T283" s="256"/>
      <c r="U283" s="256"/>
      <c r="V283" s="256"/>
      <c r="W283" s="256"/>
      <c r="X283" s="256"/>
      <c r="Y283" s="256"/>
      <c r="Z283" s="256"/>
      <c r="AA283" s="256"/>
      <c r="AB283" s="256"/>
      <c r="AC283" s="256"/>
      <c r="AD283" s="256"/>
      <c r="AE283" s="256"/>
      <c r="AF283" s="256"/>
      <c r="AG283" s="570"/>
      <c r="AH283" s="570"/>
      <c r="AI283" s="570"/>
      <c r="AJ283" s="570"/>
      <c r="AK283" s="570"/>
      <c r="AL283" s="570"/>
      <c r="AM283" s="570"/>
      <c r="AN283" s="570"/>
      <c r="AO283" s="570"/>
      <c r="AP283" s="570"/>
      <c r="AR283" s="571" t="b">
        <f t="shared" si="64"/>
        <v>0</v>
      </c>
      <c r="AS283" s="571"/>
      <c r="AT283" s="571"/>
      <c r="AU283" s="282" t="s">
        <v>160</v>
      </c>
      <c r="AV283" s="275"/>
      <c r="AX283" s="569"/>
      <c r="AY283" s="569"/>
      <c r="AZ283" s="589"/>
      <c r="BA283" s="590"/>
      <c r="BB283" s="590"/>
      <c r="BC283" s="590"/>
      <c r="BD283" s="589"/>
      <c r="BE283" s="585" t="e">
        <f>IF(#REF!="発電事業者","月間送電電力量（GWh）","月間受電電力量（GWh）")</f>
        <v>#REF!</v>
      </c>
      <c r="BF283" s="586"/>
      <c r="BG283" s="331" t="str">
        <f>IF(COUNT(BG250,L287)=2,ROUND(BG250*L287/SUM(L279:L288),#REF!),"")</f>
        <v/>
      </c>
      <c r="BH283" s="331" t="str">
        <f>IF(COUNT(BH250,M287)=2,ROUND(BH250*M287/SUM(M279:M288),#REF!),"")</f>
        <v/>
      </c>
      <c r="BI283" s="331" t="str">
        <f>IF(COUNT(BI250,N287)=2,ROUND(BI250*N287/SUM(N279:N288),#REF!),"")</f>
        <v/>
      </c>
      <c r="BJ283" s="331" t="str">
        <f>IF(COUNT(BJ250,O287)=2,ROUND(BJ250*O287/SUM(O279:O288),#REF!),"")</f>
        <v/>
      </c>
      <c r="BK283" s="331" t="str">
        <f>IF(COUNT(BK250,P287)=2,ROUND(BK250*P287/SUM(P279:P288),#REF!),"")</f>
        <v/>
      </c>
      <c r="BL283" s="331" t="str">
        <f>IF(COUNT(BL250,Q287)=2,ROUND(BL250*Q287/SUM(Q279:Q288),#REF!),"")</f>
        <v/>
      </c>
      <c r="BM283" s="331" t="str">
        <f>IF(COUNT(BM250,R287)=2,ROUND(BM250*R287/SUM(R279:R288),#REF!),"")</f>
        <v/>
      </c>
      <c r="BN283" s="331" t="str">
        <f>IF(COUNT(BN250,S287)=2,ROUND(BN250*S287/SUM(S279:S288),#REF!),"")</f>
        <v/>
      </c>
      <c r="BO283" s="331" t="str">
        <f>IF(COUNT(BO250,T287)=2,ROUND(BO250*T287/SUM(T279:T288),#REF!),"")</f>
        <v/>
      </c>
      <c r="BP283" s="331" t="str">
        <f>IF(COUNT(BP250,U287)=2,ROUND(BP250*U287/SUM(U279:U288),#REF!),"")</f>
        <v/>
      </c>
      <c r="BQ283" s="331" t="str">
        <f>IF(COUNT(BQ250,V287)=2,ROUND(BQ250*V287/SUM(V279:V288),#REF!),"")</f>
        <v/>
      </c>
      <c r="BR283" s="331" t="str">
        <f>IF(COUNT(BR250,W287)=2,ROUND(BR250*W287/SUM(W279:W288),#REF!),"")</f>
        <v/>
      </c>
      <c r="BS283" s="569" t="e">
        <f>IF(#REF!="発電事業者","年間送電電力量（GWh）","年間受電電力量（GWh）")</f>
        <v>#REF!</v>
      </c>
      <c r="BT283" s="569"/>
      <c r="BU283" s="569"/>
      <c r="BV283" s="333" t="s">
        <v>25</v>
      </c>
      <c r="BW283" s="582"/>
      <c r="BX283" s="582"/>
      <c r="BY283" s="331" t="str">
        <f>IF(COUNT(BY250,X287)=2,ROUND(BY250*X287/SUM(X279:X288),#REF!),"")</f>
        <v/>
      </c>
      <c r="BZ283" s="331" t="str">
        <f>IF(COUNT(BZ250,Y287)=2,ROUND(BZ250*Y287/SUM(Y279:Y288),#REF!),"")</f>
        <v/>
      </c>
      <c r="CA283" s="331" t="str">
        <f>IF(COUNT(CA250,Z287)=2,ROUND(CA250*Z287/SUM(Z279:Z288),#REF!),"")</f>
        <v/>
      </c>
      <c r="CB283" s="331" t="str">
        <f>IF(COUNT(CB250,AA287)=2,ROUND(CB250*AA287/SUM(AA279:AA288),#REF!),"")</f>
        <v/>
      </c>
      <c r="CC283" s="331" t="str">
        <f>IF(COUNT(CC250,AB287)=2,ROUND(CC250*AB287/SUM(AB279:AB288),#REF!),"")</f>
        <v/>
      </c>
      <c r="CD283" s="331" t="str">
        <f>IF(COUNT(CD250,AC287)=2,ROUND(CD250*AC287/SUM(AC279:AC288),#REF!),"")</f>
        <v/>
      </c>
      <c r="CE283" s="331" t="str">
        <f>IF(COUNT(CE250,AD287)=2,ROUND(CE250*AD287/SUM(AD279:AD288),#REF!),"")</f>
        <v/>
      </c>
      <c r="CF283" s="331" t="str">
        <f>IF(COUNT(CF250,AE287)=2,ROUND(CF250*AE287/SUM(AE279:AE288),#REF!),"")</f>
        <v/>
      </c>
      <c r="CG283" s="331" t="str">
        <f>IF(COUNT(CG250,AF287)=2,ROUND(CG250*AF287/SUM(AF279:AF288),#REF!),"")</f>
        <v/>
      </c>
      <c r="CH283" s="565" t="str">
        <f>IF(COUNTA(AG287)=0,"",AG287)</f>
        <v/>
      </c>
      <c r="CI283" s="565"/>
      <c r="CJ283" s="565"/>
      <c r="CK283" s="565"/>
      <c r="CL283" s="565"/>
      <c r="CM283" s="565"/>
      <c r="CN283" s="565"/>
      <c r="CO283" s="565"/>
      <c r="CP283" s="565"/>
      <c r="CQ283" s="565"/>
    </row>
    <row r="284" spans="3:97" s="243" customFormat="1" ht="13.5" customHeight="1">
      <c r="C284" s="568"/>
      <c r="D284" s="568"/>
      <c r="E284" s="332"/>
      <c r="F284" s="569" t="str">
        <f t="shared" ca="1" si="65"/>
        <v/>
      </c>
      <c r="G284" s="569"/>
      <c r="H284" s="569"/>
      <c r="I284" s="333" t="str">
        <f>IF(E284="","",E243)</f>
        <v/>
      </c>
      <c r="J284" s="569" t="e">
        <f>J277&amp;"６"</f>
        <v>#REF!</v>
      </c>
      <c r="K284" s="569"/>
      <c r="L284" s="256"/>
      <c r="M284" s="256"/>
      <c r="N284" s="256"/>
      <c r="O284" s="256"/>
      <c r="P284" s="256"/>
      <c r="Q284" s="256"/>
      <c r="R284" s="256"/>
      <c r="S284" s="256"/>
      <c r="T284" s="256"/>
      <c r="U284" s="256"/>
      <c r="V284" s="256"/>
      <c r="W284" s="256"/>
      <c r="X284" s="256"/>
      <c r="Y284" s="256"/>
      <c r="Z284" s="256"/>
      <c r="AA284" s="256"/>
      <c r="AB284" s="256"/>
      <c r="AC284" s="256"/>
      <c r="AD284" s="256"/>
      <c r="AE284" s="256"/>
      <c r="AF284" s="256"/>
      <c r="AG284" s="570"/>
      <c r="AH284" s="570"/>
      <c r="AI284" s="570"/>
      <c r="AJ284" s="570"/>
      <c r="AK284" s="570"/>
      <c r="AL284" s="570"/>
      <c r="AM284" s="570"/>
      <c r="AN284" s="570"/>
      <c r="AO284" s="570"/>
      <c r="AP284" s="570"/>
      <c r="AR284" s="571" t="b">
        <f t="shared" si="64"/>
        <v>0</v>
      </c>
      <c r="AS284" s="571"/>
      <c r="AT284" s="571"/>
      <c r="AU284" s="282" t="s">
        <v>160</v>
      </c>
      <c r="AV284" s="275"/>
      <c r="AX284" s="569" t="str">
        <f>IF(C288="","",C288)</f>
        <v>自者保有電源</v>
      </c>
      <c r="AY284" s="569"/>
      <c r="AZ284" s="587" t="str">
        <f>IF(E288="","",E288)</f>
        <v/>
      </c>
      <c r="BA284" s="590" t="str">
        <f>IF(F288="","",F288)</f>
        <v/>
      </c>
      <c r="BB284" s="590"/>
      <c r="BC284" s="590"/>
      <c r="BD284" s="587" t="str">
        <f>IF(I288="","",I288)</f>
        <v/>
      </c>
      <c r="BE284" s="578" t="e">
        <f>IF(#REF!="発電事業者","送電電力（MW）","受電電力（MW）")</f>
        <v>#REF!</v>
      </c>
      <c r="BF284" s="579"/>
      <c r="BG284" s="331" t="str">
        <f>IF(COUNT(BG248,L288)=2,ROUND(BG248*L288/SUM(L279:L288),#REF!),"")</f>
        <v/>
      </c>
      <c r="BH284" s="331" t="str">
        <f>IF(COUNT(BH248,M288)=2,ROUND(BH248*M288/SUM(M279:M288),#REF!),"")</f>
        <v/>
      </c>
      <c r="BI284" s="331" t="str">
        <f>IF(COUNT(BI248,N288)=2,ROUND(BI248*N288/SUM(N279:N288),#REF!),"")</f>
        <v/>
      </c>
      <c r="BJ284" s="331" t="str">
        <f>IF(COUNT(BJ248,O288)=2,ROUND(BJ248*O288/SUM(O279:O288),#REF!),"")</f>
        <v/>
      </c>
      <c r="BK284" s="331" t="str">
        <f>IF(COUNT(BK248,P288)=2,ROUND(BK248*P288/SUM(P279:P288),#REF!),"")</f>
        <v/>
      </c>
      <c r="BL284" s="331" t="str">
        <f>IF(COUNT(BL248,Q288)=2,ROUND(BL248*Q288/SUM(Q279:Q288),#REF!),"")</f>
        <v/>
      </c>
      <c r="BM284" s="331" t="str">
        <f>IF(COUNT(BM248,R288)=2,ROUND(BM248*R288/SUM(R279:R288),#REF!),"")</f>
        <v/>
      </c>
      <c r="BN284" s="331" t="str">
        <f>IF(COUNT(BN248,S288)=2,ROUND(BN248*S288/SUM(S279:S288),#REF!),"")</f>
        <v/>
      </c>
      <c r="BO284" s="331" t="str">
        <f>IF(COUNT(BO248,T288)=2,ROUND(BO248*T288/SUM(T279:T288),#REF!),"")</f>
        <v/>
      </c>
      <c r="BP284" s="331" t="str">
        <f>IF(COUNT(BP248,U288)=2,ROUND(BP248*U288/SUM(U279:U288),#REF!),"")</f>
        <v/>
      </c>
      <c r="BQ284" s="331" t="str">
        <f>IF(COUNT(BQ248,V288)=2,ROUND(BQ248*V288/SUM(V279:V288),#REF!),"")</f>
        <v/>
      </c>
      <c r="BR284" s="331" t="str">
        <f>IF(COUNT(BR248,W288)=2,ROUND(BR248*W288/SUM(W279:W288),#REF!),"")</f>
        <v/>
      </c>
      <c r="BS284" s="569" t="e">
        <f>IF(#REF!="発電事業者","送電電力（MW）","受電電力（MW）")</f>
        <v>#REF!</v>
      </c>
      <c r="BT284" s="569"/>
      <c r="BU284" s="569"/>
      <c r="BV284" s="333" t="s">
        <v>171</v>
      </c>
      <c r="BW284" s="355" t="str">
        <f>IF(F276=0,IF(COUNT(BW248,I288)=2,ROUND(BW248*I288/100,#REF!),""),IF(COUNT(BW248,I288)=2,ROUND(BW248*I288/L251,#REF!),""))</f>
        <v/>
      </c>
      <c r="BX284" s="580"/>
      <c r="BY284" s="331" t="str">
        <f>IF(COUNT(BY248,X288)=2,ROUND(BY248*X288/SUM(X279:X288),#REF!),"")</f>
        <v/>
      </c>
      <c r="BZ284" s="331" t="str">
        <f>IF(COUNT(BZ248,Y288)=2,ROUND(BZ248*Y288/SUM(Y279:Y288),#REF!),"")</f>
        <v/>
      </c>
      <c r="CA284" s="331" t="str">
        <f>IF(COUNT(CA248,Z288)=2,ROUND(CA248*Z288/SUM(Z279:Z288),#REF!),"")</f>
        <v/>
      </c>
      <c r="CB284" s="331" t="str">
        <f>IF(COUNT(CB248,AA288)=2,ROUND(CB248*AA288/SUM(AA279:AA288),#REF!),"")</f>
        <v/>
      </c>
      <c r="CC284" s="331" t="str">
        <f>IF(COUNT(CC248,AB288)=2,ROUND(CC248*AB288/SUM(AB279:AB288),#REF!),"")</f>
        <v/>
      </c>
      <c r="CD284" s="331" t="str">
        <f>IF(COUNT(CD248,AC288)=2,ROUND(CD248*AC288/SUM(AC279:AC288),#REF!),"")</f>
        <v/>
      </c>
      <c r="CE284" s="331" t="str">
        <f>IF(COUNT(CE248,AD288)=2,ROUND(CE248*AD288/SUM(AD279:AD288),#REF!),"")</f>
        <v/>
      </c>
      <c r="CF284" s="331" t="str">
        <f>IF(COUNT(CF248,AE288)=2,ROUND(CF248*AE288/SUM(AE279:AE288),#REF!),"")</f>
        <v/>
      </c>
      <c r="CG284" s="331" t="str">
        <f>IF(COUNT(CG248,AF288)=2,ROUND(CG248*AF288/SUM(AF279:AF288),#REF!),"")</f>
        <v/>
      </c>
      <c r="CH284" s="563" t="s">
        <v>214</v>
      </c>
      <c r="CI284" s="563"/>
      <c r="CJ284" s="563"/>
      <c r="CK284" s="563"/>
      <c r="CL284" s="563"/>
      <c r="CM284" s="563"/>
      <c r="CN284" s="563"/>
      <c r="CO284" s="563"/>
      <c r="CP284" s="563"/>
      <c r="CQ284" s="563"/>
    </row>
    <row r="285" spans="3:97" s="243" customFormat="1" ht="13.5" customHeight="1">
      <c r="C285" s="568"/>
      <c r="D285" s="568"/>
      <c r="E285" s="332"/>
      <c r="F285" s="569" t="str">
        <f t="shared" ca="1" si="65"/>
        <v/>
      </c>
      <c r="G285" s="569"/>
      <c r="H285" s="569"/>
      <c r="I285" s="333" t="str">
        <f>IF(E285="","",E243)</f>
        <v/>
      </c>
      <c r="J285" s="569" t="e">
        <f>J277&amp;"７"</f>
        <v>#REF!</v>
      </c>
      <c r="K285" s="569"/>
      <c r="L285" s="256"/>
      <c r="M285" s="256"/>
      <c r="N285" s="256"/>
      <c r="O285" s="256"/>
      <c r="P285" s="256"/>
      <c r="Q285" s="256"/>
      <c r="R285" s="256"/>
      <c r="S285" s="256"/>
      <c r="T285" s="256"/>
      <c r="U285" s="256"/>
      <c r="V285" s="256"/>
      <c r="W285" s="256"/>
      <c r="X285" s="256"/>
      <c r="Y285" s="256"/>
      <c r="Z285" s="256"/>
      <c r="AA285" s="256"/>
      <c r="AB285" s="256"/>
      <c r="AC285" s="256"/>
      <c r="AD285" s="256"/>
      <c r="AE285" s="256"/>
      <c r="AF285" s="256"/>
      <c r="AG285" s="570"/>
      <c r="AH285" s="570"/>
      <c r="AI285" s="570"/>
      <c r="AJ285" s="570"/>
      <c r="AK285" s="570"/>
      <c r="AL285" s="570"/>
      <c r="AM285" s="570"/>
      <c r="AN285" s="570"/>
      <c r="AO285" s="570"/>
      <c r="AP285" s="570"/>
      <c r="AR285" s="571" t="b">
        <f t="shared" si="64"/>
        <v>0</v>
      </c>
      <c r="AS285" s="571"/>
      <c r="AT285" s="571"/>
      <c r="AU285" s="282" t="s">
        <v>160</v>
      </c>
      <c r="AV285" s="275"/>
      <c r="AX285" s="569"/>
      <c r="AY285" s="569"/>
      <c r="AZ285" s="588"/>
      <c r="BA285" s="590"/>
      <c r="BB285" s="590"/>
      <c r="BC285" s="590"/>
      <c r="BD285" s="588"/>
      <c r="BE285" s="583"/>
      <c r="BF285" s="584"/>
      <c r="BG285" s="259"/>
      <c r="BH285" s="259"/>
      <c r="BI285" s="259"/>
      <c r="BJ285" s="259"/>
      <c r="BK285" s="259"/>
      <c r="BL285" s="259"/>
      <c r="BM285" s="259"/>
      <c r="BN285" s="259"/>
      <c r="BO285" s="259"/>
      <c r="BP285" s="259"/>
      <c r="BQ285" s="259"/>
      <c r="BR285" s="259"/>
      <c r="BS285" s="569"/>
      <c r="BT285" s="569"/>
      <c r="BU285" s="569"/>
      <c r="BV285" s="333" t="s">
        <v>172</v>
      </c>
      <c r="BW285" s="355" t="str">
        <f>IF(F276=0,IF(COUNT(BW249,F288)=2,ROUND(BW249*F288/100,#REF!),""),IF(COUNT(BW249,F288)=2,ROUND(BW249*F288/Q249,#REF!),""))</f>
        <v/>
      </c>
      <c r="BX285" s="581"/>
      <c r="BY285" s="331" t="str">
        <f>IF(COUNT(BY249,X288)=2,ROUND(BY249*X288/SUM(X279:X288),#REF!),"")</f>
        <v/>
      </c>
      <c r="BZ285" s="331" t="str">
        <f>IF(COUNT(BZ249,Y288)=2,ROUND(BZ249*Y288/SUM(Y279:Y288),#REF!),"")</f>
        <v/>
      </c>
      <c r="CA285" s="331" t="str">
        <f>IF(COUNT(CA249,Z288)=2,ROUND(CA249*Z288/SUM(Z279:Z288),#REF!),"")</f>
        <v/>
      </c>
      <c r="CB285" s="331" t="str">
        <f>IF(COUNT(CB249,AA288)=2,ROUND(CB249*AA288/SUM(AA279:AA288),#REF!),"")</f>
        <v/>
      </c>
      <c r="CC285" s="331" t="str">
        <f>IF(COUNT(CC249,AB288)=2,ROUND(CC249*AB288/SUM(AB279:AB288),#REF!),"")</f>
        <v/>
      </c>
      <c r="CD285" s="331" t="str">
        <f>IF(COUNT(CD249,AC288)=2,ROUND(CD249*AC288/SUM(AC279:AC288),#REF!),"")</f>
        <v/>
      </c>
      <c r="CE285" s="331" t="str">
        <f>IF(COUNT(CE249,AD288)=2,ROUND(CE249*AD288/SUM(AD279:AD288),#REF!),"")</f>
        <v/>
      </c>
      <c r="CF285" s="331" t="str">
        <f>IF(COUNT(CF249,AE288)=2,ROUND(CF249*AE288/SUM(AE279:AE288),#REF!),"")</f>
        <v/>
      </c>
      <c r="CG285" s="331" t="str">
        <f>IF(COUNT(CG249,AF288)=2,ROUND(CG249*AF288/SUM(AF279:AF288),#REF!),"")</f>
        <v/>
      </c>
      <c r="CH285" s="564" t="str">
        <f>IF(CH284="","",CH284)</f>
        <v>太陽光（全量）</v>
      </c>
      <c r="CI285" s="564"/>
      <c r="CJ285" s="564"/>
      <c r="CK285" s="564"/>
      <c r="CL285" s="564"/>
      <c r="CM285" s="564"/>
      <c r="CN285" s="564"/>
      <c r="CO285" s="564"/>
      <c r="CP285" s="564"/>
      <c r="CQ285" s="564"/>
    </row>
    <row r="286" spans="3:97" s="243" customFormat="1" ht="13.5" customHeight="1">
      <c r="C286" s="568"/>
      <c r="D286" s="568"/>
      <c r="E286" s="332"/>
      <c r="F286" s="569" t="str">
        <f t="shared" ca="1" si="65"/>
        <v/>
      </c>
      <c r="G286" s="569"/>
      <c r="H286" s="569"/>
      <c r="I286" s="333" t="str">
        <f>IF(E286="","",E243)</f>
        <v/>
      </c>
      <c r="J286" s="569" t="e">
        <f>J277&amp;"８"</f>
        <v>#REF!</v>
      </c>
      <c r="K286" s="569"/>
      <c r="L286" s="256"/>
      <c r="M286" s="256"/>
      <c r="N286" s="256"/>
      <c r="O286" s="256"/>
      <c r="P286" s="256"/>
      <c r="Q286" s="256"/>
      <c r="R286" s="256"/>
      <c r="S286" s="256"/>
      <c r="T286" s="256"/>
      <c r="U286" s="256"/>
      <c r="V286" s="256"/>
      <c r="W286" s="256"/>
      <c r="X286" s="256"/>
      <c r="Y286" s="256"/>
      <c r="Z286" s="256"/>
      <c r="AA286" s="256"/>
      <c r="AB286" s="256"/>
      <c r="AC286" s="256"/>
      <c r="AD286" s="256"/>
      <c r="AE286" s="256"/>
      <c r="AF286" s="256"/>
      <c r="AG286" s="570"/>
      <c r="AH286" s="570"/>
      <c r="AI286" s="570"/>
      <c r="AJ286" s="570"/>
      <c r="AK286" s="570"/>
      <c r="AL286" s="570"/>
      <c r="AM286" s="570"/>
      <c r="AN286" s="570"/>
      <c r="AO286" s="570"/>
      <c r="AP286" s="570"/>
      <c r="AR286" s="571" t="b">
        <f t="shared" si="64"/>
        <v>0</v>
      </c>
      <c r="AS286" s="571"/>
      <c r="AT286" s="571"/>
      <c r="AU286" s="282" t="s">
        <v>160</v>
      </c>
      <c r="AV286" s="257"/>
      <c r="AX286" s="569"/>
      <c r="AY286" s="569"/>
      <c r="AZ286" s="589"/>
      <c r="BA286" s="590"/>
      <c r="BB286" s="590"/>
      <c r="BC286" s="590"/>
      <c r="BD286" s="589"/>
      <c r="BE286" s="585" t="e">
        <f>IF(#REF!="発電事業者","月間送電電力量（GWh）","月間受電電力量（GWh）")</f>
        <v>#REF!</v>
      </c>
      <c r="BF286" s="586"/>
      <c r="BG286" s="297" t="str">
        <f>IF(COUNT(BG250,L288)=2,ROUND(BG250*L288/SUM(L279:L288),#REF!),"")</f>
        <v/>
      </c>
      <c r="BH286" s="297" t="str">
        <f>IF(COUNT(BH250,M288)=2,ROUND(BH250*M288/SUM(M279:M288),#REF!),"")</f>
        <v/>
      </c>
      <c r="BI286" s="297" t="str">
        <f>IF(COUNT(BI250,N288)=2,ROUND(BI250*N288/SUM(N279:N288),#REF!),"")</f>
        <v/>
      </c>
      <c r="BJ286" s="297" t="str">
        <f>IF(COUNT(BJ250,O288)=2,ROUND(BJ250*O288/SUM(O279:O288),#REF!),"")</f>
        <v/>
      </c>
      <c r="BK286" s="297" t="str">
        <f>IF(COUNT(BK250,P288)=2,ROUND(BK250*P288/SUM(P279:P288),#REF!),"")</f>
        <v/>
      </c>
      <c r="BL286" s="297" t="str">
        <f>IF(COUNT(BL250,Q288)=2,ROUND(BL250*Q288/SUM(Q279:Q288),#REF!),"")</f>
        <v/>
      </c>
      <c r="BM286" s="297" t="str">
        <f>IF(COUNT(BM250,R288)=2,ROUND(BM250*R288/SUM(R279:R288),#REF!),"")</f>
        <v/>
      </c>
      <c r="BN286" s="297" t="str">
        <f>IF(COUNT(BN250,S288)=2,ROUND(BN250*S288/SUM(S279:S288),#REF!),"")</f>
        <v/>
      </c>
      <c r="BO286" s="297" t="str">
        <f>IF(COUNT(BO250,T288)=2,ROUND(BO250*T288/SUM(T279:T288),#REF!),"")</f>
        <v/>
      </c>
      <c r="BP286" s="297" t="str">
        <f>IF(COUNT(BP250,U288)=2,ROUND(BP250*U288/SUM(U279:U288),#REF!),"")</f>
        <v/>
      </c>
      <c r="BQ286" s="297" t="str">
        <f>IF(COUNT(BQ250,V288)=2,ROUND(BQ250*V288/SUM(V279:V288),#REF!),"")</f>
        <v/>
      </c>
      <c r="BR286" s="297" t="str">
        <f>IF(COUNT(BR250,W288)=2,ROUND(BR250*W288/SUM(W279:W288),#REF!),"")</f>
        <v/>
      </c>
      <c r="BS286" s="569" t="e">
        <f>IF(#REF!="発電事業者","年間送電電力量（GWh）","年間受電電力量（GWh）")</f>
        <v>#REF!</v>
      </c>
      <c r="BT286" s="569"/>
      <c r="BU286" s="569"/>
      <c r="BV286" s="333" t="s">
        <v>25</v>
      </c>
      <c r="BW286" s="352"/>
      <c r="BX286" s="582"/>
      <c r="BY286" s="297" t="str">
        <f>IF(COUNT(BY250,X288)=2,ROUND(BY250*X288/SUM(X279:X288),#REF!),"")</f>
        <v/>
      </c>
      <c r="BZ286" s="297" t="str">
        <f>IF(COUNT(BZ250,Y288)=2,ROUND(BZ250*Y288/SUM(Y279:Y288),#REF!),"")</f>
        <v/>
      </c>
      <c r="CA286" s="297" t="str">
        <f>IF(COUNT(CA250,Z288)=2,ROUND(CA250*Z288/SUM(Z279:Z288),#REF!),"")</f>
        <v/>
      </c>
      <c r="CB286" s="297" t="str">
        <f>IF(COUNT(CB250,AA288)=2,ROUND(CB250*AA288/SUM(AA279:AA288),#REF!),"")</f>
        <v/>
      </c>
      <c r="CC286" s="297" t="str">
        <f>IF(COUNT(CC250,AB288)=2,ROUND(CC250*AB288/SUM(AB279:AB288),#REF!),"")</f>
        <v/>
      </c>
      <c r="CD286" s="297" t="str">
        <f>IF(COUNT(CD250,AC288)=2,ROUND(CD250*AC288/SUM(AC279:AC288),#REF!),"")</f>
        <v/>
      </c>
      <c r="CE286" s="297" t="str">
        <f>IF(COUNT(CE250,AD288)=2,ROUND(CE250*AD288/SUM(AD279:AD288),#REF!),"")</f>
        <v/>
      </c>
      <c r="CF286" s="297" t="str">
        <f>IF(COUNT(CF250,AE288)=2,ROUND(CF250*AE288/SUM(AE279:AE288),#REF!),"")</f>
        <v/>
      </c>
      <c r="CG286" s="297" t="str">
        <f>IF(COUNT(CG250,AF288)=2,ROUND(CG250*AF288/SUM(AF279:AF288),#REF!),"")</f>
        <v/>
      </c>
      <c r="CH286" s="565" t="str">
        <f>IF(COUNTA(AG288)=0,"",AG288)</f>
        <v/>
      </c>
      <c r="CI286" s="565"/>
      <c r="CJ286" s="565"/>
      <c r="CK286" s="565"/>
      <c r="CL286" s="565"/>
      <c r="CM286" s="565"/>
      <c r="CN286" s="565"/>
      <c r="CO286" s="565"/>
      <c r="CP286" s="565"/>
      <c r="CQ286" s="565"/>
    </row>
    <row r="287" spans="3:97" s="243" customFormat="1" ht="13.5" customHeight="1">
      <c r="C287" s="568"/>
      <c r="D287" s="568"/>
      <c r="E287" s="332"/>
      <c r="F287" s="569" t="str">
        <f t="shared" ca="1" si="65"/>
        <v/>
      </c>
      <c r="G287" s="569"/>
      <c r="H287" s="569"/>
      <c r="I287" s="333" t="str">
        <f>IF(E287="","",E243)</f>
        <v/>
      </c>
      <c r="J287" s="569" t="e">
        <f>J277&amp;"９"</f>
        <v>#REF!</v>
      </c>
      <c r="K287" s="569"/>
      <c r="L287" s="256"/>
      <c r="M287" s="256"/>
      <c r="N287" s="256"/>
      <c r="O287" s="256"/>
      <c r="P287" s="256"/>
      <c r="Q287" s="256"/>
      <c r="R287" s="256"/>
      <c r="S287" s="256"/>
      <c r="T287" s="256"/>
      <c r="U287" s="256"/>
      <c r="V287" s="256"/>
      <c r="W287" s="256"/>
      <c r="X287" s="256"/>
      <c r="Y287" s="256"/>
      <c r="Z287" s="256"/>
      <c r="AA287" s="256"/>
      <c r="AB287" s="256"/>
      <c r="AC287" s="256"/>
      <c r="AD287" s="256"/>
      <c r="AE287" s="256"/>
      <c r="AF287" s="256"/>
      <c r="AG287" s="570"/>
      <c r="AH287" s="570"/>
      <c r="AI287" s="570"/>
      <c r="AJ287" s="570"/>
      <c r="AK287" s="570"/>
      <c r="AL287" s="570"/>
      <c r="AM287" s="570"/>
      <c r="AN287" s="570"/>
      <c r="AO287" s="570"/>
      <c r="AP287" s="570"/>
      <c r="AR287" s="571" t="b">
        <f t="shared" si="64"/>
        <v>0</v>
      </c>
      <c r="AS287" s="571"/>
      <c r="AT287" s="571"/>
      <c r="AU287" s="282" t="s">
        <v>160</v>
      </c>
      <c r="AV287" s="275"/>
    </row>
    <row r="288" spans="3:97" s="243" customFormat="1" ht="13.5" customHeight="1">
      <c r="C288" s="572" t="s">
        <v>307</v>
      </c>
      <c r="D288" s="573"/>
      <c r="E288" s="353"/>
      <c r="F288" s="574"/>
      <c r="G288" s="575"/>
      <c r="H288" s="576"/>
      <c r="I288" s="354"/>
      <c r="J288" s="577"/>
      <c r="K288" s="577"/>
      <c r="L288" s="308"/>
      <c r="M288" s="308"/>
      <c r="N288" s="308"/>
      <c r="O288" s="308"/>
      <c r="P288" s="308"/>
      <c r="Q288" s="308"/>
      <c r="R288" s="308"/>
      <c r="S288" s="308"/>
      <c r="T288" s="308"/>
      <c r="U288" s="308"/>
      <c r="V288" s="308"/>
      <c r="W288" s="308"/>
      <c r="X288" s="308"/>
      <c r="Y288" s="308"/>
      <c r="Z288" s="308"/>
      <c r="AA288" s="308"/>
      <c r="AB288" s="308"/>
      <c r="AC288" s="308"/>
      <c r="AD288" s="308"/>
      <c r="AE288" s="308"/>
      <c r="AF288" s="308"/>
      <c r="AG288" s="570"/>
      <c r="AH288" s="570"/>
      <c r="AI288" s="570"/>
      <c r="AJ288" s="570"/>
      <c r="AK288" s="570"/>
      <c r="AL288" s="570"/>
      <c r="AM288" s="570"/>
      <c r="AN288" s="570"/>
      <c r="AO288" s="570"/>
      <c r="AP288" s="570"/>
      <c r="AR288" s="571" t="b">
        <f t="shared" si="64"/>
        <v>0</v>
      </c>
      <c r="AS288" s="571"/>
      <c r="AT288" s="571"/>
      <c r="AU288" s="282" t="s">
        <v>160</v>
      </c>
    </row>
    <row r="289" spans="3:48" s="243" customFormat="1" ht="13.5" hidden="1" customHeight="1"/>
    <row r="290" spans="3:48" s="243" customFormat="1" ht="13.5" hidden="1" customHeight="1">
      <c r="AV290" s="268"/>
    </row>
    <row r="291" spans="3:48" s="243" customFormat="1" ht="13.5" hidden="1" customHeight="1">
      <c r="AV291" s="268"/>
    </row>
    <row r="292" spans="3:48" s="243" customFormat="1" ht="13.5" hidden="1" customHeight="1">
      <c r="AV292" s="268"/>
    </row>
    <row r="293" spans="3:48" s="243" customFormat="1" ht="13.5" hidden="1" customHeight="1">
      <c r="AV293" s="268"/>
    </row>
    <row r="294" spans="3:48" s="243" customFormat="1" ht="13.5" hidden="1" customHeight="1">
      <c r="AV294" s="268"/>
    </row>
    <row r="295" spans="3:48" s="243" customFormat="1" ht="13.5" hidden="1" customHeight="1">
      <c r="AV295" s="268"/>
    </row>
    <row r="296" spans="3:48" s="243" customFormat="1" ht="13.5" hidden="1" customHeight="1">
      <c r="AV296" s="268"/>
    </row>
    <row r="297" spans="3:48" s="243" customFormat="1" ht="13.5" hidden="1" customHeight="1">
      <c r="AV297" s="268"/>
    </row>
    <row r="298" spans="3:48" s="243" customFormat="1" ht="13.5" hidden="1" customHeight="1">
      <c r="AV298" s="268"/>
    </row>
    <row r="299" spans="3:48" s="243" customFormat="1" ht="13.5" hidden="1" customHeight="1">
      <c r="AV299" s="268"/>
    </row>
    <row r="300" spans="3:48" s="243" customFormat="1" ht="13.5" hidden="1" customHeight="1">
      <c r="AV300" s="268"/>
    </row>
    <row r="301" spans="3:48" s="243" customFormat="1" ht="13.5" hidden="1" customHeight="1">
      <c r="AV301" s="268"/>
    </row>
    <row r="302" spans="3:48" s="243" customFormat="1" ht="13.5" customHeight="1">
      <c r="AQ302" s="268"/>
      <c r="AR302" s="268"/>
      <c r="AS302" s="268"/>
      <c r="AT302" s="268"/>
      <c r="AU302" s="268"/>
    </row>
    <row r="303" spans="3:48" s="243" customFormat="1" ht="13.5" customHeight="1">
      <c r="C303" s="651" t="s">
        <v>8</v>
      </c>
      <c r="D303" s="651"/>
      <c r="E303" s="562" t="s">
        <v>106</v>
      </c>
      <c r="F303" s="562"/>
      <c r="G303" s="279"/>
    </row>
    <row r="304" spans="3:48" s="243" customFormat="1" ht="13.5" customHeight="1">
      <c r="C304" s="651"/>
      <c r="D304" s="651"/>
      <c r="E304" s="562"/>
      <c r="F304" s="562"/>
      <c r="G304" s="279"/>
      <c r="I304" s="244"/>
    </row>
    <row r="305" spans="3:100" s="243" customFormat="1" ht="13.5" customHeight="1">
      <c r="C305" s="235" t="s">
        <v>254</v>
      </c>
      <c r="D305" s="279"/>
      <c r="E305" s="279"/>
      <c r="F305" s="279"/>
      <c r="G305" s="279"/>
      <c r="I305" s="244"/>
      <c r="BC305" s="239" t="e">
        <f>IF(#REF!="発電事業者","算定結果　様式第３２第１表～第４表（保有電源新エネ欄他）","算定結果　様式第３２第１表・第２表（年度末電源構成・発電端電力量）")</f>
        <v>#REF!</v>
      </c>
      <c r="CT305" s="296" t="s">
        <v>114</v>
      </c>
      <c r="CV305" s="286" t="str">
        <f>IF(COUNT(H309:S332)&gt;0,"○","")</f>
        <v/>
      </c>
    </row>
    <row r="306" spans="3:100" s="243" customFormat="1" ht="13.5" customHeight="1">
      <c r="C306" s="652"/>
      <c r="D306" s="653"/>
      <c r="E306" s="653"/>
      <c r="F306" s="653"/>
      <c r="G306" s="654"/>
      <c r="H306" s="594" t="str">
        <f>$H$66</f>
        <v>太陽光（全量）</v>
      </c>
      <c r="I306" s="594"/>
      <c r="J306" s="594"/>
      <c r="K306" s="594"/>
      <c r="L306" s="594"/>
      <c r="M306" s="594"/>
      <c r="N306" s="594"/>
      <c r="O306" s="594"/>
      <c r="P306" s="594"/>
      <c r="Q306" s="594"/>
      <c r="R306" s="594"/>
      <c r="S306" s="594"/>
      <c r="T306" s="594"/>
      <c r="U306" s="594"/>
      <c r="V306" s="594"/>
      <c r="W306" s="594"/>
      <c r="X306" s="594"/>
      <c r="Y306" s="594"/>
      <c r="Z306" s="594"/>
      <c r="AA306" s="245"/>
      <c r="AB306" s="245"/>
      <c r="AC306" s="245"/>
      <c r="AD306" s="658"/>
      <c r="AE306" s="658"/>
      <c r="AF306" s="658"/>
      <c r="AG306" s="658"/>
      <c r="AH306" s="658"/>
      <c r="AI306" s="594" t="str">
        <f>$H$66</f>
        <v>太陽光（全量）</v>
      </c>
      <c r="AJ306" s="594"/>
      <c r="AK306" s="594"/>
      <c r="AL306" s="594"/>
      <c r="AM306" s="594"/>
      <c r="AN306" s="594"/>
      <c r="AO306" s="594"/>
      <c r="AP306" s="594"/>
      <c r="AQ306" s="594"/>
      <c r="AR306" s="594"/>
      <c r="AS306" s="594"/>
      <c r="AT306" s="594"/>
      <c r="AU306" s="594"/>
      <c r="BB306" s="246"/>
      <c r="BC306" s="659" t="s">
        <v>256</v>
      </c>
      <c r="BD306" s="659"/>
      <c r="BE306" s="659"/>
      <c r="BF306" s="659"/>
      <c r="BG306" s="601" t="e">
        <f>DATE(#REF!,1,1)</f>
        <v>#REF!</v>
      </c>
      <c r="BH306" s="602"/>
      <c r="BI306" s="602"/>
      <c r="BJ306" s="602"/>
      <c r="BK306" s="602"/>
      <c r="BL306" s="602"/>
      <c r="BM306" s="602"/>
      <c r="BN306" s="602"/>
      <c r="BO306" s="602"/>
      <c r="BP306" s="602"/>
      <c r="BQ306" s="602"/>
      <c r="BR306" s="603"/>
      <c r="BS306" s="659" t="s">
        <v>257</v>
      </c>
      <c r="BT306" s="659"/>
      <c r="BU306" s="659"/>
      <c r="BV306" s="659"/>
      <c r="BW306" s="592" t="e">
        <f>DATE(#REF!-1,1,1)</f>
        <v>#REF!</v>
      </c>
      <c r="BX306" s="592" t="e">
        <f>DATE(#REF!,1,1)</f>
        <v>#REF!</v>
      </c>
      <c r="BY306" s="592" t="e">
        <f>DATE(#REF!+1,1,1)</f>
        <v>#REF!</v>
      </c>
      <c r="BZ306" s="592" t="e">
        <f>DATE(#REF!+2,1,1)</f>
        <v>#REF!</v>
      </c>
      <c r="CA306" s="592" t="e">
        <f>DATE(#REF!+3,1,1)</f>
        <v>#REF!</v>
      </c>
      <c r="CB306" s="592" t="e">
        <f>DATE(#REF!+4,1,1)</f>
        <v>#REF!</v>
      </c>
      <c r="CC306" s="592" t="e">
        <f>DATE(#REF!+5,1,1)</f>
        <v>#REF!</v>
      </c>
      <c r="CD306" s="592" t="e">
        <f>DATE(#REF!+6,1,1)</f>
        <v>#REF!</v>
      </c>
      <c r="CE306" s="592" t="e">
        <f>DATE(#REF!+7,1,1)</f>
        <v>#REF!</v>
      </c>
      <c r="CF306" s="592" t="e">
        <f>DATE(#REF!+8,1,1)</f>
        <v>#REF!</v>
      </c>
      <c r="CG306" s="592" t="e">
        <f>DATE(#REF!+9,1,1)</f>
        <v>#REF!</v>
      </c>
      <c r="CH306" s="273"/>
      <c r="CI306" s="273"/>
      <c r="CJ306" s="273"/>
      <c r="CK306" s="273"/>
      <c r="CL306" s="273"/>
      <c r="CM306" s="273"/>
      <c r="CN306" s="273"/>
      <c r="CO306" s="273"/>
      <c r="CP306" s="273"/>
      <c r="CQ306" s="273"/>
    </row>
    <row r="307" spans="3:100" s="243" customFormat="1" ht="13.5" customHeight="1">
      <c r="C307" s="655"/>
      <c r="D307" s="656"/>
      <c r="E307" s="656"/>
      <c r="F307" s="656"/>
      <c r="G307" s="657"/>
      <c r="H307" s="307" t="s">
        <v>194</v>
      </c>
      <c r="I307" s="307" t="s">
        <v>195</v>
      </c>
      <c r="J307" s="307" t="s">
        <v>161</v>
      </c>
      <c r="K307" s="307" t="s">
        <v>162</v>
      </c>
      <c r="L307" s="307" t="s">
        <v>163</v>
      </c>
      <c r="M307" s="307" t="s">
        <v>164</v>
      </c>
      <c r="N307" s="307" t="s">
        <v>165</v>
      </c>
      <c r="O307" s="307" t="s">
        <v>166</v>
      </c>
      <c r="P307" s="307" t="s">
        <v>167</v>
      </c>
      <c r="Q307" s="307" t="s">
        <v>168</v>
      </c>
      <c r="R307" s="307" t="s">
        <v>169</v>
      </c>
      <c r="S307" s="307" t="s">
        <v>170</v>
      </c>
      <c r="T307" s="307" t="s">
        <v>25</v>
      </c>
      <c r="U307" s="637"/>
      <c r="V307" s="638"/>
      <c r="W307" s="638"/>
      <c r="X307" s="638"/>
      <c r="Y307" s="638"/>
      <c r="Z307" s="639"/>
      <c r="AA307" s="245"/>
      <c r="AB307" s="245"/>
      <c r="AC307" s="245"/>
      <c r="AD307" s="658"/>
      <c r="AE307" s="658"/>
      <c r="AF307" s="658"/>
      <c r="AG307" s="658"/>
      <c r="AH307" s="658"/>
      <c r="AI307" s="307" t="s">
        <v>194</v>
      </c>
      <c r="AJ307" s="307" t="s">
        <v>195</v>
      </c>
      <c r="AK307" s="307" t="s">
        <v>161</v>
      </c>
      <c r="AL307" s="307" t="s">
        <v>162</v>
      </c>
      <c r="AM307" s="307" t="s">
        <v>163</v>
      </c>
      <c r="AN307" s="307" t="s">
        <v>164</v>
      </c>
      <c r="AO307" s="307" t="s">
        <v>165</v>
      </c>
      <c r="AP307" s="307" t="s">
        <v>166</v>
      </c>
      <c r="AQ307" s="307" t="s">
        <v>167</v>
      </c>
      <c r="AR307" s="307" t="s">
        <v>168</v>
      </c>
      <c r="AS307" s="307" t="s">
        <v>169</v>
      </c>
      <c r="AT307" s="307" t="s">
        <v>170</v>
      </c>
      <c r="AU307" s="307" t="s">
        <v>25</v>
      </c>
      <c r="AX307" s="280"/>
      <c r="AY307" s="280"/>
      <c r="AZ307" s="280"/>
      <c r="BA307" s="280"/>
      <c r="BB307" s="246"/>
      <c r="BC307" s="659"/>
      <c r="BD307" s="659"/>
      <c r="BE307" s="659"/>
      <c r="BF307" s="659"/>
      <c r="BG307" s="334" t="s">
        <v>194</v>
      </c>
      <c r="BH307" s="334" t="s">
        <v>195</v>
      </c>
      <c r="BI307" s="334" t="s">
        <v>161</v>
      </c>
      <c r="BJ307" s="334" t="s">
        <v>162</v>
      </c>
      <c r="BK307" s="334" t="s">
        <v>163</v>
      </c>
      <c r="BL307" s="334" t="s">
        <v>164</v>
      </c>
      <c r="BM307" s="334" t="s">
        <v>165</v>
      </c>
      <c r="BN307" s="334" t="s">
        <v>166</v>
      </c>
      <c r="BO307" s="334" t="s">
        <v>167</v>
      </c>
      <c r="BP307" s="334" t="s">
        <v>168</v>
      </c>
      <c r="BQ307" s="334" t="s">
        <v>169</v>
      </c>
      <c r="BR307" s="334" t="s">
        <v>170</v>
      </c>
      <c r="BS307" s="659"/>
      <c r="BT307" s="659"/>
      <c r="BU307" s="659"/>
      <c r="BV307" s="659"/>
      <c r="BW307" s="593"/>
      <c r="BX307" s="593"/>
      <c r="BY307" s="593"/>
      <c r="BZ307" s="593"/>
      <c r="CA307" s="593"/>
      <c r="CB307" s="593"/>
      <c r="CC307" s="593"/>
      <c r="CD307" s="593"/>
      <c r="CE307" s="593"/>
      <c r="CF307" s="593"/>
      <c r="CG307" s="593"/>
      <c r="CH307" s="273"/>
      <c r="CI307" s="273"/>
      <c r="CJ307" s="273"/>
      <c r="CK307" s="273"/>
      <c r="CL307" s="273"/>
      <c r="CM307" s="273"/>
      <c r="CN307" s="273"/>
      <c r="CO307" s="273"/>
      <c r="CP307" s="273"/>
      <c r="CQ307" s="273"/>
    </row>
    <row r="308" spans="3:100" s="243" customFormat="1" ht="13.5" customHeight="1">
      <c r="C308" s="594" t="s">
        <v>196</v>
      </c>
      <c r="D308" s="594"/>
      <c r="E308" s="594"/>
      <c r="F308" s="594"/>
      <c r="G308" s="594"/>
      <c r="H308" s="248">
        <f t="shared" ref="H308:S308" si="66">IF($E303="","",VLOOKUP($E303,$CT$84:$DG$93,CV$94,FALSE))</f>
        <v>4.9000000000000002E-2</v>
      </c>
      <c r="I308" s="248">
        <f t="shared" si="66"/>
        <v>5.2999999999999999E-2</v>
      </c>
      <c r="J308" s="248">
        <f t="shared" si="66"/>
        <v>0.11199999999999999</v>
      </c>
      <c r="K308" s="248">
        <f t="shared" si="66"/>
        <v>0.24399999999999999</v>
      </c>
      <c r="L308" s="248">
        <f t="shared" si="66"/>
        <v>0.24399999999999999</v>
      </c>
      <c r="M308" s="248">
        <f t="shared" si="66"/>
        <v>9.7000000000000003E-2</v>
      </c>
      <c r="N308" s="248">
        <f t="shared" si="66"/>
        <v>3.1E-2</v>
      </c>
      <c r="O308" s="248">
        <f t="shared" si="66"/>
        <v>0</v>
      </c>
      <c r="P308" s="248">
        <f t="shared" si="66"/>
        <v>0</v>
      </c>
      <c r="Q308" s="248">
        <f t="shared" si="66"/>
        <v>2.1000000000000001E-2</v>
      </c>
      <c r="R308" s="248">
        <f t="shared" si="66"/>
        <v>2.1000000000000001E-2</v>
      </c>
      <c r="S308" s="248">
        <f t="shared" si="66"/>
        <v>5.1999999999999998E-2</v>
      </c>
      <c r="T308" s="249"/>
      <c r="U308" s="640"/>
      <c r="V308" s="641"/>
      <c r="W308" s="641"/>
      <c r="X308" s="641"/>
      <c r="Y308" s="641"/>
      <c r="Z308" s="642"/>
      <c r="AA308" s="250"/>
      <c r="AB308" s="250"/>
      <c r="AC308" s="250"/>
      <c r="AD308" s="594" t="s">
        <v>197</v>
      </c>
      <c r="AE308" s="594"/>
      <c r="AF308" s="594"/>
      <c r="AG308" s="594"/>
      <c r="AH308" s="594"/>
      <c r="AI308" s="251">
        <v>30</v>
      </c>
      <c r="AJ308" s="251">
        <v>31</v>
      </c>
      <c r="AK308" s="251">
        <v>30</v>
      </c>
      <c r="AL308" s="251">
        <v>31</v>
      </c>
      <c r="AM308" s="251">
        <v>31</v>
      </c>
      <c r="AN308" s="251">
        <v>30</v>
      </c>
      <c r="AO308" s="251">
        <v>31</v>
      </c>
      <c r="AP308" s="251">
        <v>30</v>
      </c>
      <c r="AQ308" s="251">
        <v>31</v>
      </c>
      <c r="AR308" s="251">
        <v>31</v>
      </c>
      <c r="AS308" s="251">
        <v>28</v>
      </c>
      <c r="AT308" s="251">
        <v>31</v>
      </c>
      <c r="AU308" s="249"/>
      <c r="AX308" s="280"/>
      <c r="AY308" s="280"/>
      <c r="AZ308" s="280"/>
      <c r="BA308" s="280"/>
      <c r="BB308" s="246"/>
      <c r="BC308" s="634" t="s">
        <v>198</v>
      </c>
      <c r="BD308" s="635"/>
      <c r="BE308" s="635"/>
      <c r="BF308" s="636"/>
      <c r="BG308" s="297" t="str">
        <f t="shared" ref="BG308:BR308" si="67">IF(COUNT(AI313)=0,"",AI313)</f>
        <v/>
      </c>
      <c r="BH308" s="297" t="str">
        <f t="shared" si="67"/>
        <v/>
      </c>
      <c r="BI308" s="297" t="str">
        <f t="shared" si="67"/>
        <v/>
      </c>
      <c r="BJ308" s="297" t="str">
        <f t="shared" si="67"/>
        <v/>
      </c>
      <c r="BK308" s="297" t="str">
        <f t="shared" si="67"/>
        <v/>
      </c>
      <c r="BL308" s="297" t="str">
        <f t="shared" si="67"/>
        <v/>
      </c>
      <c r="BM308" s="297" t="str">
        <f t="shared" si="67"/>
        <v/>
      </c>
      <c r="BN308" s="297" t="str">
        <f t="shared" si="67"/>
        <v/>
      </c>
      <c r="BO308" s="297" t="str">
        <f t="shared" si="67"/>
        <v/>
      </c>
      <c r="BP308" s="297" t="str">
        <f t="shared" si="67"/>
        <v/>
      </c>
      <c r="BQ308" s="297" t="str">
        <f t="shared" si="67"/>
        <v/>
      </c>
      <c r="BR308" s="297" t="str">
        <f t="shared" si="67"/>
        <v/>
      </c>
      <c r="BS308" s="597" t="s">
        <v>198</v>
      </c>
      <c r="BT308" s="633"/>
      <c r="BU308" s="598"/>
      <c r="BV308" s="334" t="s">
        <v>171</v>
      </c>
      <c r="BW308" s="253" t="str">
        <f>IF(COUNT(AM311)=0,"",AM311)</f>
        <v/>
      </c>
      <c r="BX308" s="253" t="str">
        <f>IF(COUNT(AM313)=0,"",AM313)</f>
        <v/>
      </c>
      <c r="BY308" s="253" t="str">
        <f>IF(COUNT(AM315)=0,"",AM315)</f>
        <v/>
      </c>
      <c r="BZ308" s="253" t="str">
        <f>IF(COUNT(AM317)=0,"",AM317)</f>
        <v/>
      </c>
      <c r="CA308" s="253" t="str">
        <f>IF(COUNT(AM319)=0,"",AM319)</f>
        <v/>
      </c>
      <c r="CB308" s="253" t="str">
        <f>IF(COUNT(AM321)=0,"",AM321)</f>
        <v/>
      </c>
      <c r="CC308" s="253" t="str">
        <f>IF(COUNT(AM323)=0,"",AM323)</f>
        <v/>
      </c>
      <c r="CD308" s="253" t="str">
        <f>IF(COUNT(AM325)=0,"",AM325)</f>
        <v/>
      </c>
      <c r="CE308" s="253" t="str">
        <f>IF(COUNT(AM327)=0,"",AM327)</f>
        <v/>
      </c>
      <c r="CF308" s="253" t="str">
        <f>IF(COUNT(AM329)=0,"",AM329)</f>
        <v/>
      </c>
      <c r="CG308" s="253" t="str">
        <f>IF(COUNT(AM331)=0,"",AM331)</f>
        <v/>
      </c>
      <c r="CH308" s="257"/>
      <c r="CI308" s="257"/>
      <c r="CJ308" s="257"/>
      <c r="CK308" s="257"/>
      <c r="CL308" s="257"/>
      <c r="CM308" s="257"/>
      <c r="CN308" s="257"/>
      <c r="CO308" s="257"/>
      <c r="CP308" s="257"/>
      <c r="CQ308" s="257"/>
    </row>
    <row r="309" spans="3:100" s="243" customFormat="1" ht="13.5" customHeight="1">
      <c r="C309" s="604" t="e">
        <f>DATE(#REF!-2,1,1)</f>
        <v>#REF!</v>
      </c>
      <c r="D309" s="605"/>
      <c r="E309" s="613" t="s">
        <v>275</v>
      </c>
      <c r="F309" s="614"/>
      <c r="G309" s="615"/>
      <c r="H309" s="255"/>
      <c r="I309" s="255"/>
      <c r="J309" s="255"/>
      <c r="K309" s="255"/>
      <c r="L309" s="255"/>
      <c r="M309" s="255"/>
      <c r="N309" s="255"/>
      <c r="O309" s="255"/>
      <c r="P309" s="256"/>
      <c r="Q309" s="256"/>
      <c r="R309" s="256"/>
      <c r="S309" s="256"/>
      <c r="T309" s="255"/>
      <c r="U309" s="578"/>
      <c r="V309" s="644"/>
      <c r="W309" s="644"/>
      <c r="X309" s="644"/>
      <c r="Y309" s="644"/>
      <c r="Z309" s="579"/>
      <c r="AA309" s="257"/>
      <c r="AB309" s="257"/>
      <c r="AC309" s="257"/>
      <c r="AD309" s="604" t="e">
        <f>DATE(#REF!-2,1,1)</f>
        <v>#REF!</v>
      </c>
      <c r="AE309" s="605"/>
      <c r="AF309" s="613" t="s">
        <v>198</v>
      </c>
      <c r="AG309" s="614"/>
      <c r="AH309" s="615"/>
      <c r="AI309" s="255"/>
      <c r="AJ309" s="255"/>
      <c r="AK309" s="255"/>
      <c r="AL309" s="255"/>
      <c r="AM309" s="255"/>
      <c r="AN309" s="255"/>
      <c r="AO309" s="255"/>
      <c r="AP309" s="255"/>
      <c r="AQ309" s="255"/>
      <c r="AR309" s="258" t="str">
        <f>IF(COUNT(P309,Q309)&lt;&gt;2,"",ROUND(MIN(P309,Q309)*Q308,#REF!))</f>
        <v/>
      </c>
      <c r="AS309" s="258" t="str">
        <f>IF(COUNT(Q309,R309)&lt;&gt;2,"",ROUND(MIN(Q309,R309)*R308,#REF!))</f>
        <v/>
      </c>
      <c r="AT309" s="258" t="str">
        <f>IF(COUNT(R309,S309)&lt;&gt;2,"",ROUND(MIN(R309,S309)*S308,#REF!))</f>
        <v/>
      </c>
      <c r="AU309" s="255"/>
      <c r="AX309" s="280"/>
      <c r="AY309" s="280"/>
      <c r="AZ309" s="280"/>
      <c r="BA309" s="280"/>
      <c r="BB309" s="246"/>
      <c r="BC309" s="648"/>
      <c r="BD309" s="649"/>
      <c r="BE309" s="649"/>
      <c r="BF309" s="650"/>
      <c r="BG309" s="259"/>
      <c r="BH309" s="259"/>
      <c r="BI309" s="259"/>
      <c r="BJ309" s="259"/>
      <c r="BK309" s="259"/>
      <c r="BL309" s="259"/>
      <c r="BM309" s="259"/>
      <c r="BN309" s="259"/>
      <c r="BO309" s="259"/>
      <c r="BP309" s="259"/>
      <c r="BQ309" s="259"/>
      <c r="BR309" s="259"/>
      <c r="BS309" s="599"/>
      <c r="BT309" s="643"/>
      <c r="BU309" s="600"/>
      <c r="BV309" s="334" t="s">
        <v>172</v>
      </c>
      <c r="BW309" s="253" t="str">
        <f>IF(COUNT(AR309)=0,"",AR309)</f>
        <v/>
      </c>
      <c r="BX309" s="253" t="str">
        <f>IF(COUNT(AR313)=0,"",AR313)</f>
        <v/>
      </c>
      <c r="BY309" s="253" t="str">
        <f>IF(COUNT(AR315)=0,"",AR315)</f>
        <v/>
      </c>
      <c r="BZ309" s="253" t="str">
        <f>IF(COUNT(AR317)=0,"",AR317)</f>
        <v/>
      </c>
      <c r="CA309" s="253" t="str">
        <f>IF(COUNT(AR319)=0,"",AR319)</f>
        <v/>
      </c>
      <c r="CB309" s="253" t="str">
        <f>IF(COUNT(AR321)=0,"",AR321)</f>
        <v/>
      </c>
      <c r="CC309" s="253" t="str">
        <f>IF(COUNT(AR323)=0,"",AR323)</f>
        <v/>
      </c>
      <c r="CD309" s="253" t="str">
        <f>IF(COUNT(AR325)=0,"",AR325)</f>
        <v/>
      </c>
      <c r="CE309" s="253" t="str">
        <f>IF(COUNT(AR327)=0,"",AR327)</f>
        <v/>
      </c>
      <c r="CF309" s="253" t="str">
        <f>IF(COUNT(AR329)=0,"",AR329)</f>
        <v/>
      </c>
      <c r="CG309" s="253" t="str">
        <f>IF(COUNT(AR331)=0,"",AR331)</f>
        <v/>
      </c>
      <c r="CH309" s="257"/>
      <c r="CI309" s="257"/>
      <c r="CJ309" s="257"/>
      <c r="CK309" s="257"/>
      <c r="CL309" s="257"/>
      <c r="CM309" s="257"/>
      <c r="CN309" s="257"/>
      <c r="CO309" s="257"/>
      <c r="CP309" s="257"/>
      <c r="CQ309" s="257"/>
    </row>
    <row r="310" spans="3:100" s="243" customFormat="1" ht="13.5" customHeight="1">
      <c r="C310" s="606"/>
      <c r="D310" s="607"/>
      <c r="E310" s="608" t="s">
        <v>252</v>
      </c>
      <c r="F310" s="609"/>
      <c r="G310" s="610"/>
      <c r="H310" s="260"/>
      <c r="I310" s="260"/>
      <c r="J310" s="260"/>
      <c r="K310" s="260"/>
      <c r="L310" s="260"/>
      <c r="M310" s="260"/>
      <c r="N310" s="260"/>
      <c r="O310" s="260"/>
      <c r="P310" s="261"/>
      <c r="Q310" s="261"/>
      <c r="R310" s="261"/>
      <c r="S310" s="261"/>
      <c r="T310" s="262" t="str">
        <f>IF(COUNT(H310:S310)=0,"",SUMPRODUCT(ROUND(H310:S310,#REF!)))</f>
        <v/>
      </c>
      <c r="U310" s="645"/>
      <c r="V310" s="646"/>
      <c r="W310" s="646"/>
      <c r="X310" s="646"/>
      <c r="Y310" s="646"/>
      <c r="Z310" s="647"/>
      <c r="AA310" s="257"/>
      <c r="AB310" s="257"/>
      <c r="AC310" s="257"/>
      <c r="AD310" s="606"/>
      <c r="AE310" s="607"/>
      <c r="AF310" s="608" t="s">
        <v>199</v>
      </c>
      <c r="AG310" s="609"/>
      <c r="AH310" s="610"/>
      <c r="AI310" s="263"/>
      <c r="AJ310" s="263"/>
      <c r="AK310" s="263"/>
      <c r="AL310" s="263"/>
      <c r="AM310" s="263"/>
      <c r="AN310" s="263"/>
      <c r="AO310" s="263"/>
      <c r="AP310" s="263"/>
      <c r="AQ310" s="263"/>
      <c r="AR310" s="264" t="str">
        <f>IF(COUNT(Q309:Q310)=0,"",ROUND(Q310/(Q309*24*AR308/1000),3))</f>
        <v/>
      </c>
      <c r="AS310" s="264" t="str">
        <f>IF(COUNT(R309:R310)=0,"",ROUND(R310/(R309*24*AS308/1000),3))</f>
        <v/>
      </c>
      <c r="AT310" s="264" t="str">
        <f>IF(COUNT(S309:S310)=0,"",ROUND(S310/(S309*24*AT308/1000),3))</f>
        <v/>
      </c>
      <c r="AU310" s="265" t="str">
        <f>IF(COUNT(AI310:AT310)=0,"",AVERAGE(AI310:AT310))</f>
        <v/>
      </c>
      <c r="AX310" s="280"/>
      <c r="AY310" s="280"/>
      <c r="AZ310" s="280"/>
      <c r="BA310" s="280"/>
      <c r="BB310" s="246"/>
      <c r="BC310" s="594" t="s">
        <v>205</v>
      </c>
      <c r="BD310" s="594"/>
      <c r="BE310" s="594"/>
      <c r="BF310" s="594"/>
      <c r="BG310" s="253" t="str">
        <f>IF(COUNT(H314)=0,"",ROUND(H314,#REF!))</f>
        <v/>
      </c>
      <c r="BH310" s="253" t="str">
        <f>IF(COUNT(I314)=0,"",ROUND(I314,#REF!))</f>
        <v/>
      </c>
      <c r="BI310" s="253" t="str">
        <f>IF(COUNT(J314)=0,"",ROUND(J314,#REF!))</f>
        <v/>
      </c>
      <c r="BJ310" s="253" t="str">
        <f>IF(COUNT(K314)=0,"",ROUND(K314,#REF!))</f>
        <v/>
      </c>
      <c r="BK310" s="253" t="str">
        <f>IF(COUNT(L314)=0,"",ROUND(L314,#REF!))</f>
        <v/>
      </c>
      <c r="BL310" s="253" t="str">
        <f>IF(COUNT(M314)=0,"",ROUND(M314,#REF!))</f>
        <v/>
      </c>
      <c r="BM310" s="253" t="str">
        <f>IF(COUNT(N314)=0,"",ROUND(N314,#REF!))</f>
        <v/>
      </c>
      <c r="BN310" s="253" t="str">
        <f>IF(COUNT(O314)=0,"",ROUND(O314,#REF!))</f>
        <v/>
      </c>
      <c r="BO310" s="253" t="str">
        <f>IF(COUNT(P314)=0,"",ROUND(P314,#REF!))</f>
        <v/>
      </c>
      <c r="BP310" s="253" t="str">
        <f>IF(COUNT(Q314)=0,"",ROUND(Q314,#REF!))</f>
        <v/>
      </c>
      <c r="BQ310" s="253" t="str">
        <f>IF(COUNT(R314)=0,"",ROUND(R314,#REF!))</f>
        <v/>
      </c>
      <c r="BR310" s="253" t="str">
        <f>IF(COUNT(S314)=0,"",ROUND(S314,#REF!))</f>
        <v/>
      </c>
      <c r="BS310" s="634" t="s">
        <v>205</v>
      </c>
      <c r="BT310" s="635"/>
      <c r="BU310" s="636"/>
      <c r="BV310" s="334" t="s">
        <v>25</v>
      </c>
      <c r="BW310" s="253" t="str">
        <f>IF(COUNT(T312)=0,"",T312)</f>
        <v/>
      </c>
      <c r="BX310" s="253" t="str">
        <f>IF(COUNT(T314)=0,"",T314)</f>
        <v/>
      </c>
      <c r="BY310" s="253" t="str">
        <f>IF(COUNT(T316)=0,"",T316)</f>
        <v/>
      </c>
      <c r="BZ310" s="266" t="str">
        <f>IF(COUNT(T318)=0,"",T318)</f>
        <v/>
      </c>
      <c r="CA310" s="253" t="str">
        <f>IF(COUNT(T320)=0,"",T320)</f>
        <v/>
      </c>
      <c r="CB310" s="253" t="str">
        <f>IF(COUNT(T322)=0,"",T322)</f>
        <v/>
      </c>
      <c r="CC310" s="253" t="str">
        <f>IF(COUNT(T324)=0,"",T324)</f>
        <v/>
      </c>
      <c r="CD310" s="253" t="str">
        <f>IF(COUNT(T326)=0,"",T326)</f>
        <v/>
      </c>
      <c r="CE310" s="253" t="str">
        <f>IF(COUNT(T328)=0,"",T328)</f>
        <v/>
      </c>
      <c r="CF310" s="253" t="str">
        <f>IF(COUNT(T330)=0,"",T330)</f>
        <v/>
      </c>
      <c r="CG310" s="253" t="str">
        <f>IF(COUNT(T332)=0,"",T332)</f>
        <v/>
      </c>
      <c r="CH310" s="257"/>
      <c r="CI310" s="257"/>
      <c r="CJ310" s="257"/>
      <c r="CK310" s="257"/>
      <c r="CL310" s="257"/>
      <c r="CM310" s="257"/>
      <c r="CN310" s="257"/>
      <c r="CO310" s="257"/>
      <c r="CP310" s="257"/>
      <c r="CQ310" s="257"/>
    </row>
    <row r="311" spans="3:100" s="243" customFormat="1" ht="13.5" customHeight="1">
      <c r="C311" s="604" t="e">
        <f>DATE(#REF!-1,1,1)</f>
        <v>#REF!</v>
      </c>
      <c r="D311" s="605"/>
      <c r="E311" s="613" t="s">
        <v>275</v>
      </c>
      <c r="F311" s="614"/>
      <c r="G311" s="615"/>
      <c r="H311" s="256"/>
      <c r="I311" s="256"/>
      <c r="J311" s="256"/>
      <c r="K311" s="256"/>
      <c r="L311" s="256"/>
      <c r="M311" s="256"/>
      <c r="N311" s="256"/>
      <c r="O311" s="256"/>
      <c r="P311" s="256"/>
      <c r="Q311" s="256"/>
      <c r="R311" s="256"/>
      <c r="S311" s="256"/>
      <c r="T311" s="255"/>
      <c r="U311" s="613" t="s">
        <v>210</v>
      </c>
      <c r="V311" s="614"/>
      <c r="W311" s="614"/>
      <c r="X311" s="615"/>
      <c r="Y311" s="616" t="str">
        <f>IF(COUNT(S311)=0,"",ROUND(S311,#REF!))</f>
        <v/>
      </c>
      <c r="Z311" s="617"/>
      <c r="AA311" s="257"/>
      <c r="AB311" s="257"/>
      <c r="AC311" s="257"/>
      <c r="AD311" s="604" t="e">
        <f>DATE(#REF!-1,1,1)</f>
        <v>#REF!</v>
      </c>
      <c r="AE311" s="605"/>
      <c r="AF311" s="613" t="s">
        <v>198</v>
      </c>
      <c r="AG311" s="614"/>
      <c r="AH311" s="615"/>
      <c r="AI311" s="258" t="str">
        <f>IF(COUNT(S309,H311)&lt;&gt;2,"",ROUND(MIN(S309,H311)*H308,#REF!))</f>
        <v/>
      </c>
      <c r="AJ311" s="258" t="str">
        <f>IF(COUNT(H311,I311)&lt;&gt;2,"",ROUND(MIN(H311,I311)*I308,#REF!))</f>
        <v/>
      </c>
      <c r="AK311" s="258" t="str">
        <f>IF(COUNT(I311,J311)&lt;&gt;2,"",ROUND(MIN(I311,J311)*J308,#REF!))</f>
        <v/>
      </c>
      <c r="AL311" s="258" t="str">
        <f>IF(COUNT(J311,K311)&lt;&gt;2,"",ROUND(MIN(J311,K311)*K308,#REF!))</f>
        <v/>
      </c>
      <c r="AM311" s="258" t="str">
        <f>IF(COUNT(K311,L311)&lt;&gt;2,"",ROUND(MIN(K311,L311)*L308,#REF!))</f>
        <v/>
      </c>
      <c r="AN311" s="258" t="str">
        <f>IF(COUNT(L311,M311)&lt;&gt;2,"",ROUND(MIN(L311,M311)*M308,#REF!))</f>
        <v/>
      </c>
      <c r="AO311" s="258" t="str">
        <f>IF(COUNT(M311,N311)&lt;&gt;2,"",ROUND(MIN(M311,N311)*N308,#REF!))</f>
        <v/>
      </c>
      <c r="AP311" s="258" t="str">
        <f>IF(COUNT(N311,O311)&lt;&gt;2,"",ROUND(MIN(N311,O311)*O308,#REF!))</f>
        <v/>
      </c>
      <c r="AQ311" s="258" t="str">
        <f>IF(COUNT(O311,P311)&lt;&gt;2,"",ROUND(MIN(O311,P311)*P308,#REF!))</f>
        <v/>
      </c>
      <c r="AR311" s="258" t="str">
        <f>IF(COUNT(P311,Q311)&lt;&gt;2,"",ROUND(MIN(P311,Q311)*Q308,#REF!))</f>
        <v/>
      </c>
      <c r="AS311" s="258" t="str">
        <f>IF(COUNT(Q311,R311)&lt;&gt;2,"",ROUND(MIN(Q311,R311)*R308,#REF!))</f>
        <v/>
      </c>
      <c r="AT311" s="258" t="str">
        <f>IF(COUNT(R311,S311)&lt;&gt;2,"",ROUND(MIN(R311,S311)*S308,#REF!))</f>
        <v/>
      </c>
      <c r="AU311" s="255"/>
      <c r="AX311" s="280"/>
      <c r="AY311" s="280"/>
      <c r="AZ311" s="280"/>
      <c r="BB311" s="246"/>
      <c r="BC311" s="627"/>
      <c r="BD311" s="628"/>
      <c r="BE311" s="628"/>
      <c r="BF311" s="628"/>
      <c r="BG311" s="628"/>
      <c r="BH311" s="628"/>
      <c r="BI311" s="628"/>
      <c r="BJ311" s="628"/>
      <c r="BK311" s="628"/>
      <c r="BL311" s="628"/>
      <c r="BM311" s="628"/>
      <c r="BN311" s="628"/>
      <c r="BO311" s="628"/>
      <c r="BP311" s="628"/>
      <c r="BQ311" s="628"/>
      <c r="BR311" s="629"/>
      <c r="BS311" s="597" t="s">
        <v>206</v>
      </c>
      <c r="BT311" s="633"/>
      <c r="BU311" s="598"/>
      <c r="BV311" s="334" t="s">
        <v>25</v>
      </c>
      <c r="BW311" s="253" t="str">
        <f>IF(COUNT(Y311)=0,"",IF(#REF!="発電事業者",Y311,IF(SUMIF($C339:$D348,"その他事業者",L339:L348)=0,IF(Y311*L348/SUM(L339:L348)=0,"",Y311*L348/SUM(L339:L348)),ROUND(Y311*SUMIF($C339:$D348,"その他事業者",L339:L348)/SUM(L339:L348),#REF!)+Y311*L348/SUM(L339:L348))))</f>
        <v/>
      </c>
      <c r="BX311" s="253" t="str">
        <f>IF(COUNT(Y313)=0,"",IF(#REF!="発電事業者",Y313,IF(SUMIF($C339:$D348,"その他事業者",W339:W348)=0,IF(Y313*W348/SUM(W339:W348)=0,"",Y313*W348/SUM(W339:W348)),ROUND(Y313*SUMIF($C339:$D348,"その他事業者",W339:W348)/SUM(W339:W348),#REF!)+Y313*W348/SUM(W339:W348))))</f>
        <v/>
      </c>
      <c r="BY311" s="267"/>
      <c r="BZ311" s="267"/>
      <c r="CA311" s="267"/>
      <c r="CB311" s="253" t="str">
        <f>IF(COUNT(Y321)=0,"",IF(#REF!="発電事業者",Y321,IF(SUMIF($C339:$D348,"その他事業者",AA339:AA348)=0,IF(Y321*AA348/SUM(AA339:AA348)=0,"",Y321*AA348/SUM(AA339:AA348)),ROUND(Y321*SUMIF($C339:$D348,"その他事業者",AA339:AA348)/SUM(AA339:AA348),#REF!)+Y321*AA348/SUM(AA339:AA348))))</f>
        <v/>
      </c>
      <c r="CC311" s="267"/>
      <c r="CD311" s="267"/>
      <c r="CE311" s="267"/>
      <c r="CF311" s="267"/>
      <c r="CG311" s="253" t="str">
        <f>IF(COUNT(Y331)=0,"",IF(#REF!="発電事業者",Y331,IF(SUMIF($C339:$D348,"その他事業者",AF339:AF348)=0,IF(Y331*AF348/SUM(AF339:AF348)=0,"",Y331*AF348/SUM(AF339:AF348)),ROUND(Y331*SUMIF($C339:$D348,"その他事業者",AF339:AF348)/SUM(AF339:AF348),#REF!)+Y331*AF348/SUM(AF339:AF348))))</f>
        <v/>
      </c>
      <c r="CH311" s="257"/>
      <c r="CI311" s="257"/>
      <c r="CJ311" s="257"/>
      <c r="CK311" s="257"/>
      <c r="CL311" s="257"/>
      <c r="CM311" s="257"/>
      <c r="CN311" s="257"/>
      <c r="CO311" s="257"/>
      <c r="CP311" s="257"/>
      <c r="CQ311" s="257"/>
    </row>
    <row r="312" spans="3:100" s="243" customFormat="1" ht="13.5" customHeight="1">
      <c r="C312" s="606"/>
      <c r="D312" s="607"/>
      <c r="E312" s="608" t="s">
        <v>252</v>
      </c>
      <c r="F312" s="609"/>
      <c r="G312" s="610"/>
      <c r="H312" s="261"/>
      <c r="I312" s="261"/>
      <c r="J312" s="261"/>
      <c r="K312" s="261"/>
      <c r="L312" s="261"/>
      <c r="M312" s="261"/>
      <c r="N312" s="261"/>
      <c r="O312" s="261"/>
      <c r="P312" s="261"/>
      <c r="Q312" s="261"/>
      <c r="R312" s="261"/>
      <c r="S312" s="261"/>
      <c r="T312" s="262" t="str">
        <f>IF(COUNT(H312:S312)=0,"",SUMPRODUCT(ROUND(H312:S312,#REF!)))</f>
        <v/>
      </c>
      <c r="U312" s="608" t="s">
        <v>211</v>
      </c>
      <c r="V312" s="609"/>
      <c r="W312" s="609"/>
      <c r="X312" s="610"/>
      <c r="Y312" s="611" t="str">
        <f>IF(COUNT(T312)=0,"",T312)</f>
        <v/>
      </c>
      <c r="Z312" s="612"/>
      <c r="AA312" s="257"/>
      <c r="AB312" s="257"/>
      <c r="AC312" s="257"/>
      <c r="AD312" s="606"/>
      <c r="AE312" s="607"/>
      <c r="AF312" s="608" t="s">
        <v>199</v>
      </c>
      <c r="AG312" s="609"/>
      <c r="AH312" s="610"/>
      <c r="AI312" s="264" t="str">
        <f t="shared" ref="AI312:AT312" si="68">IF(COUNT(H311:H312)=0,"",ROUND(H312/(H311*24*AI308/1000),3))</f>
        <v/>
      </c>
      <c r="AJ312" s="264" t="str">
        <f t="shared" si="68"/>
        <v/>
      </c>
      <c r="AK312" s="264" t="str">
        <f t="shared" si="68"/>
        <v/>
      </c>
      <c r="AL312" s="264" t="str">
        <f t="shared" si="68"/>
        <v/>
      </c>
      <c r="AM312" s="264" t="str">
        <f t="shared" si="68"/>
        <v/>
      </c>
      <c r="AN312" s="264" t="str">
        <f t="shared" si="68"/>
        <v/>
      </c>
      <c r="AO312" s="264" t="str">
        <f t="shared" si="68"/>
        <v/>
      </c>
      <c r="AP312" s="264" t="str">
        <f t="shared" si="68"/>
        <v/>
      </c>
      <c r="AQ312" s="264" t="str">
        <f t="shared" si="68"/>
        <v/>
      </c>
      <c r="AR312" s="264" t="str">
        <f t="shared" si="68"/>
        <v/>
      </c>
      <c r="AS312" s="264" t="str">
        <f t="shared" si="68"/>
        <v/>
      </c>
      <c r="AT312" s="264" t="str">
        <f t="shared" si="68"/>
        <v/>
      </c>
      <c r="AU312" s="265" t="str">
        <f>IF(COUNT(AI312:AT312)=0,"",AVERAGE(AI312:AT312))</f>
        <v/>
      </c>
      <c r="AX312" s="280"/>
      <c r="AY312" s="280"/>
      <c r="AZ312" s="280"/>
      <c r="BB312" s="246"/>
      <c r="BC312" s="630"/>
      <c r="BD312" s="631"/>
      <c r="BE312" s="631"/>
      <c r="BF312" s="631"/>
      <c r="BG312" s="631"/>
      <c r="BH312" s="631"/>
      <c r="BI312" s="631"/>
      <c r="BJ312" s="631"/>
      <c r="BK312" s="631"/>
      <c r="BL312" s="631"/>
      <c r="BM312" s="631"/>
      <c r="BN312" s="631"/>
      <c r="BO312" s="631"/>
      <c r="BP312" s="631"/>
      <c r="BQ312" s="631"/>
      <c r="BR312" s="632"/>
      <c r="BS312" s="634" t="s">
        <v>207</v>
      </c>
      <c r="BT312" s="635"/>
      <c r="BU312" s="636"/>
      <c r="BV312" s="334" t="s">
        <v>25</v>
      </c>
      <c r="BW312" s="253" t="str">
        <f>IF(COUNT(Y312)=0,"",Y312)</f>
        <v/>
      </c>
      <c r="BX312" s="253" t="str">
        <f>IF(COUNT(Y314)=0,"",Y314)</f>
        <v/>
      </c>
      <c r="BY312" s="267"/>
      <c r="BZ312" s="267"/>
      <c r="CA312" s="267"/>
      <c r="CB312" s="253" t="str">
        <f>IF(COUNT(Y322)=0,"",Y322)</f>
        <v/>
      </c>
      <c r="CC312" s="267"/>
      <c r="CD312" s="267"/>
      <c r="CE312" s="267"/>
      <c r="CF312" s="267"/>
      <c r="CG312" s="253" t="str">
        <f>IF(COUNT(Y332)=0,"",Y332)</f>
        <v/>
      </c>
      <c r="CH312" s="257"/>
      <c r="CI312" s="257"/>
      <c r="CJ312" s="257"/>
      <c r="CK312" s="257"/>
      <c r="CL312" s="257"/>
      <c r="CM312" s="257"/>
      <c r="CN312" s="257"/>
      <c r="CO312" s="257"/>
      <c r="CP312" s="257"/>
      <c r="CQ312" s="257"/>
    </row>
    <row r="313" spans="3:100" s="243" customFormat="1" ht="13.5" customHeight="1">
      <c r="C313" s="604" t="e">
        <f>DATE(#REF!,1,1)</f>
        <v>#REF!</v>
      </c>
      <c r="D313" s="605"/>
      <c r="E313" s="613" t="s">
        <v>275</v>
      </c>
      <c r="F313" s="614"/>
      <c r="G313" s="615"/>
      <c r="H313" s="256"/>
      <c r="I313" s="256"/>
      <c r="J313" s="256"/>
      <c r="K313" s="256"/>
      <c r="L313" s="256"/>
      <c r="M313" s="256"/>
      <c r="N313" s="256"/>
      <c r="O313" s="256"/>
      <c r="P313" s="256"/>
      <c r="Q313" s="256"/>
      <c r="R313" s="256"/>
      <c r="S313" s="256"/>
      <c r="T313" s="255"/>
      <c r="U313" s="613" t="s">
        <v>210</v>
      </c>
      <c r="V313" s="614"/>
      <c r="W313" s="614"/>
      <c r="X313" s="615"/>
      <c r="Y313" s="616" t="str">
        <f>IF(COUNT(S313)=0,"",ROUND(S313,#REF!))</f>
        <v/>
      </c>
      <c r="Z313" s="617"/>
      <c r="AA313" s="257"/>
      <c r="AB313" s="257"/>
      <c r="AC313" s="257"/>
      <c r="AD313" s="604" t="e">
        <f>DATE(#REF!,1,1)</f>
        <v>#REF!</v>
      </c>
      <c r="AE313" s="605"/>
      <c r="AF313" s="613" t="s">
        <v>198</v>
      </c>
      <c r="AG313" s="614"/>
      <c r="AH313" s="615"/>
      <c r="AI313" s="258" t="str">
        <f>IF(COUNT(S311,H313)&lt;&gt;2,"",ROUND(MIN(S311,H313)*H308,#REF!))</f>
        <v/>
      </c>
      <c r="AJ313" s="258" t="str">
        <f>IF(COUNT(H313,I313)&lt;&gt;2,"",ROUND(MIN(H313,I313)*I308,#REF!))</f>
        <v/>
      </c>
      <c r="AK313" s="258" t="str">
        <f>IF(COUNT(I313,J313)&lt;&gt;2,"",ROUND(MIN(I313,J313)*J308,#REF!))</f>
        <v/>
      </c>
      <c r="AL313" s="258" t="str">
        <f>IF(COUNT(J313,K313)&lt;&gt;2,"",ROUND(MIN(J313,K313)*K308,#REF!))</f>
        <v/>
      </c>
      <c r="AM313" s="258" t="str">
        <f>IF(COUNT(K313,L313)&lt;&gt;2,"",ROUND(MIN(K313,L313)*L308,#REF!))</f>
        <v/>
      </c>
      <c r="AN313" s="258" t="str">
        <f>IF(COUNT(L313,M313)&lt;&gt;2,"",ROUND(MIN(L313,M313)*M308,#REF!))</f>
        <v/>
      </c>
      <c r="AO313" s="258" t="str">
        <f>IF(COUNT(M313,N313)&lt;&gt;2,"",ROUND(MIN(M313,N313)*N308,#REF!))</f>
        <v/>
      </c>
      <c r="AP313" s="258" t="str">
        <f>IF(COUNT(N313,O313)&lt;&gt;2,"",ROUND(MIN(N313,O313)*O308,#REF!))</f>
        <v/>
      </c>
      <c r="AQ313" s="258" t="str">
        <f>IF(COUNT(O313,P313)&lt;&gt;2,"",ROUND(MIN(O313,P313)*P308,#REF!))</f>
        <v/>
      </c>
      <c r="AR313" s="258" t="str">
        <f>IF(COUNT(P313,Q313)&lt;&gt;2,"",ROUND(MIN(P313,Q313)*Q308,#REF!))</f>
        <v/>
      </c>
      <c r="AS313" s="258" t="str">
        <f>IF(COUNT(Q313,R313)&lt;&gt;2,"",ROUND(MIN(Q313,R313)*R308,#REF!))</f>
        <v/>
      </c>
      <c r="AT313" s="258" t="str">
        <f>IF(COUNT(R313,S313)&lt;&gt;2,"",ROUND(MIN(R313,S313)*S308,#REF!))</f>
        <v/>
      </c>
      <c r="AU313" s="255"/>
      <c r="AX313" s="268"/>
      <c r="BB313" s="268"/>
      <c r="BC313" s="245"/>
      <c r="BD313" s="245"/>
      <c r="BE313" s="245"/>
      <c r="BF313" s="245"/>
      <c r="BG313" s="245"/>
      <c r="BH313" s="245"/>
      <c r="BI313" s="245"/>
      <c r="BJ313" s="245"/>
      <c r="BK313" s="245"/>
      <c r="BL313" s="245"/>
      <c r="BM313" s="245"/>
      <c r="BN313" s="245"/>
      <c r="BO313" s="245"/>
      <c r="BP313" s="245"/>
      <c r="BQ313" s="245"/>
      <c r="BR313" s="245"/>
      <c r="BS313" s="245"/>
      <c r="BT313" s="245"/>
      <c r="BU313" s="245"/>
      <c r="BV313" s="245"/>
      <c r="BW313" s="245"/>
      <c r="BX313" s="257"/>
      <c r="BY313" s="257"/>
      <c r="BZ313" s="257"/>
      <c r="CA313" s="257"/>
      <c r="CB313" s="257"/>
      <c r="CC313" s="257"/>
      <c r="CD313" s="257"/>
      <c r="CE313" s="257"/>
      <c r="CF313" s="257"/>
      <c r="CG313" s="257"/>
      <c r="CH313" s="257"/>
      <c r="CI313" s="257"/>
      <c r="CJ313" s="257"/>
      <c r="CK313" s="257"/>
      <c r="CL313" s="257"/>
      <c r="CM313" s="257"/>
      <c r="CN313" s="257"/>
      <c r="CO313" s="257"/>
      <c r="CP313" s="257"/>
      <c r="CQ313" s="257"/>
    </row>
    <row r="314" spans="3:100" s="243" customFormat="1" ht="13.5" customHeight="1">
      <c r="C314" s="606"/>
      <c r="D314" s="607"/>
      <c r="E314" s="608" t="s">
        <v>212</v>
      </c>
      <c r="F314" s="609"/>
      <c r="G314" s="610"/>
      <c r="H314" s="261"/>
      <c r="I314" s="261"/>
      <c r="J314" s="261"/>
      <c r="K314" s="261"/>
      <c r="L314" s="261"/>
      <c r="M314" s="261"/>
      <c r="N314" s="261"/>
      <c r="O314" s="261"/>
      <c r="P314" s="261"/>
      <c r="Q314" s="261"/>
      <c r="R314" s="261"/>
      <c r="S314" s="261"/>
      <c r="T314" s="262" t="str">
        <f>IF(COUNT(H314:S314)=0,"",SUMPRODUCT(ROUND(H314:S314,#REF!)))</f>
        <v/>
      </c>
      <c r="U314" s="608" t="s">
        <v>211</v>
      </c>
      <c r="V314" s="609"/>
      <c r="W314" s="609"/>
      <c r="X314" s="610"/>
      <c r="Y314" s="611" t="str">
        <f>IF(COUNT(T314)=0,"",T314)</f>
        <v/>
      </c>
      <c r="Z314" s="612"/>
      <c r="AA314" s="257"/>
      <c r="AB314" s="257"/>
      <c r="AC314" s="257"/>
      <c r="AD314" s="606"/>
      <c r="AE314" s="607"/>
      <c r="AF314" s="608" t="s">
        <v>199</v>
      </c>
      <c r="AG314" s="609"/>
      <c r="AH314" s="610"/>
      <c r="AI314" s="264" t="str">
        <f t="shared" ref="AI314:AT314" si="69">IF(COUNT(H313:H314)=0,"",ROUND(H314/(H313*24*AI308/1000),3))</f>
        <v/>
      </c>
      <c r="AJ314" s="264" t="str">
        <f t="shared" si="69"/>
        <v/>
      </c>
      <c r="AK314" s="264" t="str">
        <f t="shared" si="69"/>
        <v/>
      </c>
      <c r="AL314" s="264" t="str">
        <f t="shared" si="69"/>
        <v/>
      </c>
      <c r="AM314" s="264" t="str">
        <f t="shared" si="69"/>
        <v/>
      </c>
      <c r="AN314" s="264" t="str">
        <f t="shared" si="69"/>
        <v/>
      </c>
      <c r="AO314" s="264" t="str">
        <f t="shared" si="69"/>
        <v/>
      </c>
      <c r="AP314" s="264" t="str">
        <f t="shared" si="69"/>
        <v/>
      </c>
      <c r="AQ314" s="264" t="str">
        <f t="shared" si="69"/>
        <v/>
      </c>
      <c r="AR314" s="264" t="str">
        <f t="shared" si="69"/>
        <v/>
      </c>
      <c r="AS314" s="264" t="str">
        <f t="shared" si="69"/>
        <v/>
      </c>
      <c r="AT314" s="264" t="str">
        <f t="shared" si="69"/>
        <v/>
      </c>
      <c r="AU314" s="265" t="str">
        <f>IF(COUNT(AI314:AT314)=0,"",AVERAGE(AI314:AT314))</f>
        <v/>
      </c>
      <c r="AX314" s="240" t="e">
        <f>IF(#REF!="発電事業者","算定結果　送電取引帳票","算定結果　受電取引帳票")</f>
        <v>#REF!</v>
      </c>
      <c r="BR314" s="268"/>
    </row>
    <row r="315" spans="3:100" s="243" customFormat="1" ht="13.5" customHeight="1">
      <c r="C315" s="604" t="e">
        <f>DATE(#REF!+1,1,1)</f>
        <v>#REF!</v>
      </c>
      <c r="D315" s="605"/>
      <c r="E315" s="613" t="s">
        <v>275</v>
      </c>
      <c r="F315" s="614"/>
      <c r="G315" s="615"/>
      <c r="H315" s="256"/>
      <c r="I315" s="256"/>
      <c r="J315" s="256"/>
      <c r="K315" s="256"/>
      <c r="L315" s="256"/>
      <c r="M315" s="256"/>
      <c r="N315" s="256"/>
      <c r="O315" s="256"/>
      <c r="P315" s="256"/>
      <c r="Q315" s="256"/>
      <c r="R315" s="256"/>
      <c r="S315" s="256"/>
      <c r="T315" s="255"/>
      <c r="U315" s="618"/>
      <c r="V315" s="619"/>
      <c r="W315" s="619"/>
      <c r="X315" s="619"/>
      <c r="Y315" s="619"/>
      <c r="Z315" s="620"/>
      <c r="AA315" s="257"/>
      <c r="AB315" s="257"/>
      <c r="AC315" s="257"/>
      <c r="AD315" s="604" t="e">
        <f>DATE(#REF!+1,1,1)</f>
        <v>#REF!</v>
      </c>
      <c r="AE315" s="605"/>
      <c r="AF315" s="613" t="s">
        <v>198</v>
      </c>
      <c r="AG315" s="614"/>
      <c r="AH315" s="615"/>
      <c r="AI315" s="258" t="str">
        <f>IF(COUNT(S313,H315)&lt;&gt;2,"",ROUND(MIN(S313,H315)*H308,#REF!))</f>
        <v/>
      </c>
      <c r="AJ315" s="258" t="str">
        <f>IF(COUNT(H315,I315)&lt;&gt;2,"",ROUND(MIN(H315,I315)*I308,#REF!))</f>
        <v/>
      </c>
      <c r="AK315" s="258" t="str">
        <f>IF(COUNT(I315,J315)&lt;&gt;2,"",ROUND(MIN(I315,J315)*J308,#REF!))</f>
        <v/>
      </c>
      <c r="AL315" s="258" t="str">
        <f>IF(COUNT(J315,K315)&lt;&gt;2,"",ROUND(MIN(J315,K315)*K308,#REF!))</f>
        <v/>
      </c>
      <c r="AM315" s="258" t="str">
        <f>IF(COUNT(K315,L315)&lt;&gt;2,"",ROUND(MIN(K315,L315)*L308,#REF!))</f>
        <v/>
      </c>
      <c r="AN315" s="258" t="str">
        <f>IF(COUNT(L315,M315)&lt;&gt;2,"",ROUND(MIN(L315,M315)*M308,#REF!))</f>
        <v/>
      </c>
      <c r="AO315" s="258" t="str">
        <f>IF(COUNT(M315,N315)&lt;&gt;2,"",ROUND(MIN(M315,N315)*N308,#REF!))</f>
        <v/>
      </c>
      <c r="AP315" s="258" t="str">
        <f>IF(COUNT(N315,O315)&lt;&gt;2,"",ROUND(MIN(N315,O315)*O308,#REF!))</f>
        <v/>
      </c>
      <c r="AQ315" s="258" t="str">
        <f>IF(COUNT(O315,P315)&lt;&gt;2,"",ROUND(MIN(O315,P315)*P308,#REF!))</f>
        <v/>
      </c>
      <c r="AR315" s="258" t="str">
        <f>IF(COUNT(P315,Q315)&lt;&gt;2,"",ROUND(MIN(P315,Q315)*Q308,#REF!))</f>
        <v/>
      </c>
      <c r="AS315" s="258" t="str">
        <f>IF(COUNT(Q315,R315)&lt;&gt;2,"",ROUND(MIN(Q315,R315)*R308,#REF!))</f>
        <v/>
      </c>
      <c r="AT315" s="258" t="str">
        <f>IF(COUNT(R315,S315)&lt;&gt;2,"",ROUND(MIN(R315,S315)*S308,#REF!))</f>
        <v/>
      </c>
      <c r="AU315" s="255"/>
      <c r="AX315" s="594" t="s">
        <v>200</v>
      </c>
      <c r="AY315" s="594"/>
      <c r="AZ315" s="595" t="s">
        <v>201</v>
      </c>
      <c r="BA315" s="594" t="s">
        <v>202</v>
      </c>
      <c r="BB315" s="594"/>
      <c r="BC315" s="594"/>
      <c r="BD315" s="595" t="s">
        <v>203</v>
      </c>
      <c r="BE315" s="597" t="s">
        <v>176</v>
      </c>
      <c r="BF315" s="598"/>
      <c r="BG315" s="601" t="e">
        <f>DATE(#REF!,1,1)</f>
        <v>#REF!</v>
      </c>
      <c r="BH315" s="602"/>
      <c r="BI315" s="602"/>
      <c r="BJ315" s="602"/>
      <c r="BK315" s="602"/>
      <c r="BL315" s="602"/>
      <c r="BM315" s="602"/>
      <c r="BN315" s="602"/>
      <c r="BO315" s="602"/>
      <c r="BP315" s="602"/>
      <c r="BQ315" s="602"/>
      <c r="BR315" s="603"/>
      <c r="BS315" s="594" t="s">
        <v>175</v>
      </c>
      <c r="BT315" s="594"/>
      <c r="BU315" s="594"/>
      <c r="BV315" s="594"/>
      <c r="BW315" s="592" t="e">
        <f>DATE(#REF!-1,1,1)</f>
        <v>#REF!</v>
      </c>
      <c r="BX315" s="592" t="e">
        <f>DATE(#REF!,1,1)</f>
        <v>#REF!</v>
      </c>
      <c r="BY315" s="592" t="e">
        <f>DATE(#REF!+1,1,1)</f>
        <v>#REF!</v>
      </c>
      <c r="BZ315" s="592" t="e">
        <f>DATE(#REF!+2,1,1)</f>
        <v>#REF!</v>
      </c>
      <c r="CA315" s="592" t="e">
        <f>DATE(#REF!+3,1,1)</f>
        <v>#REF!</v>
      </c>
      <c r="CB315" s="592" t="e">
        <f>DATE(#REF!+4,1,1)</f>
        <v>#REF!</v>
      </c>
      <c r="CC315" s="592" t="e">
        <f>DATE(#REF!+5,1,1)</f>
        <v>#REF!</v>
      </c>
      <c r="CD315" s="592" t="e">
        <f>DATE(#REF!+6,1,1)</f>
        <v>#REF!</v>
      </c>
      <c r="CE315" s="592" t="e">
        <f>DATE(#REF!+7,1,1)</f>
        <v>#REF!</v>
      </c>
      <c r="CF315" s="592" t="e">
        <f>DATE(#REF!+8,1,1)</f>
        <v>#REF!</v>
      </c>
      <c r="CG315" s="592" t="e">
        <f>DATE(#REF!+9,1,1)</f>
        <v>#REF!</v>
      </c>
      <c r="CH315" s="566" t="s">
        <v>268</v>
      </c>
      <c r="CI315" s="567"/>
      <c r="CJ315" s="567"/>
      <c r="CK315" s="567"/>
      <c r="CL315" s="567"/>
      <c r="CM315" s="567"/>
      <c r="CN315" s="567"/>
      <c r="CO315" s="567"/>
      <c r="CP315" s="567"/>
      <c r="CQ315" s="567"/>
    </row>
    <row r="316" spans="3:100" s="243" customFormat="1" ht="13.5" customHeight="1">
      <c r="C316" s="606"/>
      <c r="D316" s="607"/>
      <c r="E316" s="608" t="s">
        <v>212</v>
      </c>
      <c r="F316" s="609"/>
      <c r="G316" s="610"/>
      <c r="H316" s="261"/>
      <c r="I316" s="261"/>
      <c r="J316" s="261"/>
      <c r="K316" s="261"/>
      <c r="L316" s="261"/>
      <c r="M316" s="261"/>
      <c r="N316" s="261"/>
      <c r="O316" s="261"/>
      <c r="P316" s="261"/>
      <c r="Q316" s="261"/>
      <c r="R316" s="261"/>
      <c r="S316" s="261"/>
      <c r="T316" s="262" t="str">
        <f>IF(COUNT(H316:S316)=0,"",SUMPRODUCT(ROUND(H316:S316,#REF!)))</f>
        <v/>
      </c>
      <c r="U316" s="621"/>
      <c r="V316" s="622"/>
      <c r="W316" s="622"/>
      <c r="X316" s="622"/>
      <c r="Y316" s="622"/>
      <c r="Z316" s="623"/>
      <c r="AA316" s="257"/>
      <c r="AB316" s="257"/>
      <c r="AC316" s="257"/>
      <c r="AD316" s="606"/>
      <c r="AE316" s="607"/>
      <c r="AF316" s="608" t="s">
        <v>199</v>
      </c>
      <c r="AG316" s="609"/>
      <c r="AH316" s="610"/>
      <c r="AI316" s="264" t="str">
        <f t="shared" ref="AI316:AT316" si="70">IF(COUNT(H315:H316)=0,"",ROUND(H316/(H315*24*AI308/1000),3))</f>
        <v/>
      </c>
      <c r="AJ316" s="264" t="str">
        <f t="shared" si="70"/>
        <v/>
      </c>
      <c r="AK316" s="264" t="str">
        <f t="shared" si="70"/>
        <v/>
      </c>
      <c r="AL316" s="264" t="str">
        <f t="shared" si="70"/>
        <v/>
      </c>
      <c r="AM316" s="264" t="str">
        <f t="shared" si="70"/>
        <v/>
      </c>
      <c r="AN316" s="264" t="str">
        <f t="shared" si="70"/>
        <v/>
      </c>
      <c r="AO316" s="264" t="str">
        <f t="shared" si="70"/>
        <v/>
      </c>
      <c r="AP316" s="264" t="str">
        <f t="shared" si="70"/>
        <v/>
      </c>
      <c r="AQ316" s="264" t="str">
        <f t="shared" si="70"/>
        <v/>
      </c>
      <c r="AR316" s="264" t="str">
        <f t="shared" si="70"/>
        <v/>
      </c>
      <c r="AS316" s="264" t="str">
        <f t="shared" si="70"/>
        <v/>
      </c>
      <c r="AT316" s="264" t="str">
        <f t="shared" si="70"/>
        <v/>
      </c>
      <c r="AU316" s="265" t="str">
        <f>IF(COUNT(AI316:AT316)=0,"",AVERAGE(AI316:AT316))</f>
        <v/>
      </c>
      <c r="AX316" s="594"/>
      <c r="AY316" s="594"/>
      <c r="AZ316" s="596"/>
      <c r="BA316" s="594"/>
      <c r="BB316" s="594"/>
      <c r="BC316" s="594"/>
      <c r="BD316" s="596"/>
      <c r="BE316" s="599"/>
      <c r="BF316" s="600"/>
      <c r="BG316" s="334" t="s">
        <v>194</v>
      </c>
      <c r="BH316" s="334" t="s">
        <v>195</v>
      </c>
      <c r="BI316" s="334" t="s">
        <v>161</v>
      </c>
      <c r="BJ316" s="334" t="s">
        <v>162</v>
      </c>
      <c r="BK316" s="334" t="s">
        <v>163</v>
      </c>
      <c r="BL316" s="334" t="s">
        <v>164</v>
      </c>
      <c r="BM316" s="334" t="s">
        <v>165</v>
      </c>
      <c r="BN316" s="334" t="s">
        <v>166</v>
      </c>
      <c r="BO316" s="334" t="s">
        <v>167</v>
      </c>
      <c r="BP316" s="334" t="s">
        <v>168</v>
      </c>
      <c r="BQ316" s="334" t="s">
        <v>169</v>
      </c>
      <c r="BR316" s="334" t="s">
        <v>170</v>
      </c>
      <c r="BS316" s="594"/>
      <c r="BT316" s="594"/>
      <c r="BU316" s="594"/>
      <c r="BV316" s="594"/>
      <c r="BW316" s="593"/>
      <c r="BX316" s="593"/>
      <c r="BY316" s="593">
        <v>43101</v>
      </c>
      <c r="BZ316" s="593">
        <v>43466</v>
      </c>
      <c r="CA316" s="593">
        <v>43831</v>
      </c>
      <c r="CB316" s="593">
        <v>44197</v>
      </c>
      <c r="CC316" s="593">
        <v>44562</v>
      </c>
      <c r="CD316" s="593">
        <v>44927</v>
      </c>
      <c r="CE316" s="593">
        <v>45292</v>
      </c>
      <c r="CF316" s="593">
        <v>45658</v>
      </c>
      <c r="CG316" s="593">
        <v>46023</v>
      </c>
      <c r="CH316" s="567"/>
      <c r="CI316" s="567"/>
      <c r="CJ316" s="567"/>
      <c r="CK316" s="567"/>
      <c r="CL316" s="567"/>
      <c r="CM316" s="567"/>
      <c r="CN316" s="567"/>
      <c r="CO316" s="567"/>
      <c r="CP316" s="567"/>
      <c r="CQ316" s="567"/>
    </row>
    <row r="317" spans="3:100" s="243" customFormat="1" ht="13.5" customHeight="1">
      <c r="C317" s="604" t="e">
        <f>DATE(#REF!+2,1,1)</f>
        <v>#REF!</v>
      </c>
      <c r="D317" s="605"/>
      <c r="E317" s="613" t="s">
        <v>275</v>
      </c>
      <c r="F317" s="614"/>
      <c r="G317" s="615"/>
      <c r="H317" s="256"/>
      <c r="I317" s="256"/>
      <c r="J317" s="256"/>
      <c r="K317" s="256"/>
      <c r="L317" s="256"/>
      <c r="M317" s="256"/>
      <c r="N317" s="256"/>
      <c r="O317" s="256"/>
      <c r="P317" s="256"/>
      <c r="Q317" s="256"/>
      <c r="R317" s="256"/>
      <c r="S317" s="256"/>
      <c r="T317" s="255"/>
      <c r="U317" s="621"/>
      <c r="V317" s="622"/>
      <c r="W317" s="622"/>
      <c r="X317" s="622"/>
      <c r="Y317" s="622"/>
      <c r="Z317" s="623"/>
      <c r="AA317" s="257"/>
      <c r="AB317" s="257"/>
      <c r="AC317" s="257"/>
      <c r="AD317" s="604" t="e">
        <f>DATE(#REF!+2,1,1)</f>
        <v>#REF!</v>
      </c>
      <c r="AE317" s="605"/>
      <c r="AF317" s="613" t="s">
        <v>198</v>
      </c>
      <c r="AG317" s="614"/>
      <c r="AH317" s="615"/>
      <c r="AI317" s="258" t="str">
        <f>IF(COUNT(S315,H317)&lt;&gt;2,"",ROUND(MIN(S315,H317)*H308,#REF!))</f>
        <v/>
      </c>
      <c r="AJ317" s="258" t="str">
        <f>IF(COUNT(H317,I317)&lt;&gt;2,"",ROUND(MIN(H317,I317)*I308,#REF!))</f>
        <v/>
      </c>
      <c r="AK317" s="258" t="str">
        <f>IF(COUNT(I317,J317)&lt;&gt;2,"",ROUND(MIN(I317,J317)*J308,#REF!))</f>
        <v/>
      </c>
      <c r="AL317" s="258" t="str">
        <f>IF(COUNT(J317,K317)&lt;&gt;2,"",ROUND(MIN(J317,K317)*K308,#REF!))</f>
        <v/>
      </c>
      <c r="AM317" s="258" t="str">
        <f>IF(COUNT(K317,L317)&lt;&gt;2,"",ROUND(MIN(K317,L317)*L308,#REF!))</f>
        <v/>
      </c>
      <c r="AN317" s="258" t="str">
        <f>IF(COUNT(L317,M317)&lt;&gt;2,"",ROUND(MIN(L317,M317)*M308,#REF!))</f>
        <v/>
      </c>
      <c r="AO317" s="258" t="str">
        <f>IF(COUNT(M317,N317)&lt;&gt;2,"",ROUND(MIN(M317,N317)*N308,#REF!))</f>
        <v/>
      </c>
      <c r="AP317" s="258" t="str">
        <f>IF(COUNT(N317,O317)&lt;&gt;2,"",ROUND(MIN(N317,O317)*O308,#REF!))</f>
        <v/>
      </c>
      <c r="AQ317" s="258" t="str">
        <f>IF(COUNT(O317,P317)&lt;&gt;2,"",ROUND(MIN(O317,P317)*P308,#REF!))</f>
        <v/>
      </c>
      <c r="AR317" s="258" t="str">
        <f>IF(COUNT(P317,Q317)&lt;&gt;2,"",ROUND(MIN(P317,Q317)*Q308,#REF!))</f>
        <v/>
      </c>
      <c r="AS317" s="258" t="str">
        <f>IF(COUNT(Q317,R317)&lt;&gt;2,"",ROUND(MIN(Q317,R317)*R308,#REF!))</f>
        <v/>
      </c>
      <c r="AT317" s="258" t="str">
        <f>IF(COUNT(R317,S317)&lt;&gt;2,"",ROUND(MIN(R317,S317)*S308,#REF!))</f>
        <v/>
      </c>
      <c r="AU317" s="255"/>
      <c r="AX317" s="569" t="str">
        <f>IF(C339="","",C339)</f>
        <v/>
      </c>
      <c r="AY317" s="569"/>
      <c r="AZ317" s="587" t="str">
        <f>IF(E339="","",E339)</f>
        <v/>
      </c>
      <c r="BA317" s="590" t="str">
        <f ca="1">IF(F339="","",F339)</f>
        <v/>
      </c>
      <c r="BB317" s="590"/>
      <c r="BC317" s="590"/>
      <c r="BD317" s="587" t="str">
        <f>IF(I339="","",I339)</f>
        <v/>
      </c>
      <c r="BE317" s="578" t="e">
        <f>IF(#REF!="発電事業者","送電電力（MW）","受電電力（MW）")</f>
        <v>#REF!</v>
      </c>
      <c r="BF317" s="579"/>
      <c r="BG317" s="331" t="str">
        <f>IF(AND(COUNT(BG308)+COUNTA(E339)=2,L339&lt;&gt;""),ROUND(BG308-SUMIF(BE320:BF346,BE317,BG320:BG346),#REF!),"")</f>
        <v/>
      </c>
      <c r="BH317" s="331" t="str">
        <f>IF(AND(COUNT(BH308)+COUNTA(E339)=2,M339&lt;&gt;""),ROUND(BH308-SUMIF(BE320:BF346,BE317,BH320:BH346),#REF!),"")</f>
        <v/>
      </c>
      <c r="BI317" s="331" t="str">
        <f>IF(AND(COUNT(BI308)+COUNTA(E339)=2,N339&lt;&gt;""),ROUND(BI308-SUMIF(BE320:BF346,BE317,BI320:BI346),#REF!),"")</f>
        <v/>
      </c>
      <c r="BJ317" s="331" t="str">
        <f>IF(AND(COUNT(BJ308)+COUNTA(E339)=2,O339&lt;&gt;""),ROUND(BJ308-SUMIF(BE320:BF346,BE317,BJ320:BJ346),#REF!),"")</f>
        <v/>
      </c>
      <c r="BK317" s="331" t="str">
        <f>IF(AND(COUNT(BK308)+COUNTA(E339)=2,P339&lt;&gt;""),ROUND(BK308-SUMIF(BE320:BF346,BE317,BK320:BK346),#REF!),"")</f>
        <v/>
      </c>
      <c r="BL317" s="331" t="str">
        <f>IF(AND(COUNT(BL308)+COUNTA(E339)=2,Q339&lt;&gt;""),ROUND(BL308-SUMIF(BE320:BF346,BE317,BL320:BL346),#REF!),"")</f>
        <v/>
      </c>
      <c r="BM317" s="331" t="str">
        <f>IF(AND(COUNT(BM308)+COUNTA(E339)=2,R339&lt;&gt;""),ROUND(BM308-SUMIF(BE320:BF346,BE317,BM320:BM346),#REF!),"")</f>
        <v/>
      </c>
      <c r="BN317" s="331" t="str">
        <f>IF(AND(COUNT(BN308)+COUNTA(E339)=2,S339&lt;&gt;""),ROUND(BN308-SUMIF(BE320:BF346,BE317,BN320:BN346),#REF!),"")</f>
        <v/>
      </c>
      <c r="BO317" s="331" t="str">
        <f>IF(AND(COUNT(BO308)+COUNTA(E339)=2,T339&lt;&gt;""),ROUND(BO308-SUMIF(BE320:BF346,BE317,BO320:BO346),#REF!),"")</f>
        <v/>
      </c>
      <c r="BP317" s="331" t="str">
        <f>IF(AND(COUNT(BP308)+COUNTA(E339)=2,U339&lt;&gt;""),ROUND(BP308-SUMIF(BE320:BF346,BE317,BP320:BP346),#REF!),"")</f>
        <v/>
      </c>
      <c r="BQ317" s="331" t="str">
        <f>IF(AND(COUNT(BQ308)+COUNTA(E339)=2,V339&lt;&gt;""),ROUND(BQ308-SUMIF(BE320:BF346,BE317,BQ320:BQ346),#REF!),"")</f>
        <v/>
      </c>
      <c r="BR317" s="331" t="str">
        <f>IF(AND(COUNT(BR308)+COUNTA(E339)=2,W339&lt;&gt;""),ROUND(BR308-SUMIF(BE320:BF346,BE317,BR320:BR346),#REF!),"")</f>
        <v/>
      </c>
      <c r="BS317" s="569" t="e">
        <f>IF(#REF!="発電事業者","送電電力（MW）","受電電力（MW）")</f>
        <v>#REF!</v>
      </c>
      <c r="BT317" s="569"/>
      <c r="BU317" s="569"/>
      <c r="BV317" s="333" t="s">
        <v>171</v>
      </c>
      <c r="BW317" s="580"/>
      <c r="BX317" s="580"/>
      <c r="BY317" s="331" t="str">
        <f>IF(AND(COUNT(BY308)+COUNTA(E339)=2,X339&lt;&gt;""),ROUND(BY308-SUMIF(BV320:BV346,BV317,BY320:BY346),#REF!),"")</f>
        <v/>
      </c>
      <c r="BZ317" s="331" t="str">
        <f>IF(AND(COUNT(BZ308)+COUNTA(E339)=2,Y339&lt;&gt;""),ROUND(BZ308-SUMIF(BV320:BV346,BV317,BZ320:BZ346),#REF!),"")</f>
        <v/>
      </c>
      <c r="CA317" s="331" t="str">
        <f>IF(AND(COUNT(CA308)+COUNTA(E339)=2,Z339&lt;&gt;""),ROUND(CA308-SUMIF(BV320:BV346,BV317,CA320:CA346),#REF!),"")</f>
        <v/>
      </c>
      <c r="CB317" s="331" t="str">
        <f>IF(AND(COUNT(CB308)+COUNTA(E339)=2,AA339&lt;&gt;""),ROUND(CB308-SUMIF(BV320:BV346,BV317,CB320:CB346),#REF!),"")</f>
        <v/>
      </c>
      <c r="CC317" s="331" t="str">
        <f>IF(AND(COUNT(CC308)+COUNTA(E339)=2,AB339&lt;&gt;""),ROUND(CC308-SUMIF(BV320:BV346,BV317,CC320:CC346),#REF!),"")</f>
        <v/>
      </c>
      <c r="CD317" s="331" t="str">
        <f>IF(AND(COUNT(CD308)+COUNTA(E339)=2,AC339&lt;&gt;""),ROUND(CD308-SUMIF(BV320:BV346,BV317,CD320:CD346),#REF!),"")</f>
        <v/>
      </c>
      <c r="CE317" s="331" t="str">
        <f>IF(AND(COUNT(CE308)+COUNTA(E339)=2,AD339&lt;&gt;""),ROUND(CE308-SUMIF(BV320:BV346,BV317,CE320:CE346),#REF!),"")</f>
        <v/>
      </c>
      <c r="CF317" s="331" t="str">
        <f>IF(AND(COUNT(CF308)+COUNTA(E339)=2,AE339&lt;&gt;""),ROUND(CF308-SUMIF(BV320:BV346,BV317,CF320:CF346),#REF!),"")</f>
        <v/>
      </c>
      <c r="CG317" s="331" t="str">
        <f>IF(AND(COUNT(CG308)+COUNTA(E339)=2,AF339&lt;&gt;""),ROUND(CG308-SUMIF(BV320:BV346,BV317,CG320:CG346),#REF!),"")</f>
        <v/>
      </c>
      <c r="CH317" s="563" t="s">
        <v>214</v>
      </c>
      <c r="CI317" s="563"/>
      <c r="CJ317" s="563"/>
      <c r="CK317" s="563"/>
      <c r="CL317" s="563"/>
      <c r="CM317" s="563"/>
      <c r="CN317" s="563"/>
      <c r="CO317" s="563"/>
      <c r="CP317" s="563"/>
      <c r="CQ317" s="563"/>
    </row>
    <row r="318" spans="3:100" s="243" customFormat="1" ht="13.5" customHeight="1">
      <c r="C318" s="606"/>
      <c r="D318" s="607"/>
      <c r="E318" s="608" t="s">
        <v>212</v>
      </c>
      <c r="F318" s="609"/>
      <c r="G318" s="610"/>
      <c r="H318" s="261"/>
      <c r="I318" s="261"/>
      <c r="J318" s="261"/>
      <c r="K318" s="261"/>
      <c r="L318" s="261"/>
      <c r="M318" s="261"/>
      <c r="N318" s="261"/>
      <c r="O318" s="261"/>
      <c r="P318" s="261"/>
      <c r="Q318" s="261"/>
      <c r="R318" s="261"/>
      <c r="S318" s="261"/>
      <c r="T318" s="262" t="str">
        <f>IF(COUNT(H318:S318)=0,"",SUMPRODUCT(ROUND(H318:S318,#REF!)))</f>
        <v/>
      </c>
      <c r="U318" s="621"/>
      <c r="V318" s="622"/>
      <c r="W318" s="622"/>
      <c r="X318" s="622"/>
      <c r="Y318" s="622"/>
      <c r="Z318" s="623"/>
      <c r="AA318" s="257"/>
      <c r="AB318" s="257"/>
      <c r="AC318" s="257"/>
      <c r="AD318" s="606"/>
      <c r="AE318" s="607"/>
      <c r="AF318" s="608" t="s">
        <v>199</v>
      </c>
      <c r="AG318" s="609"/>
      <c r="AH318" s="610"/>
      <c r="AI318" s="264" t="str">
        <f t="shared" ref="AI318:AT318" si="71">IF(COUNT(H317:H318)=0,"",ROUND(H318/(H317*24*AI308/1000),3))</f>
        <v/>
      </c>
      <c r="AJ318" s="264" t="str">
        <f t="shared" si="71"/>
        <v/>
      </c>
      <c r="AK318" s="264" t="str">
        <f t="shared" si="71"/>
        <v/>
      </c>
      <c r="AL318" s="264" t="str">
        <f t="shared" si="71"/>
        <v/>
      </c>
      <c r="AM318" s="264" t="str">
        <f t="shared" si="71"/>
        <v/>
      </c>
      <c r="AN318" s="264" t="str">
        <f t="shared" si="71"/>
        <v/>
      </c>
      <c r="AO318" s="264" t="str">
        <f t="shared" si="71"/>
        <v/>
      </c>
      <c r="AP318" s="264" t="str">
        <f t="shared" si="71"/>
        <v/>
      </c>
      <c r="AQ318" s="264" t="str">
        <f t="shared" si="71"/>
        <v/>
      </c>
      <c r="AR318" s="264" t="str">
        <f t="shared" si="71"/>
        <v/>
      </c>
      <c r="AS318" s="264" t="str">
        <f t="shared" si="71"/>
        <v/>
      </c>
      <c r="AT318" s="264" t="str">
        <f t="shared" si="71"/>
        <v/>
      </c>
      <c r="AU318" s="265" t="str">
        <f>IF(COUNT(AI318:AT318)=0,"",AVERAGE(AI318:AT318))</f>
        <v/>
      </c>
      <c r="AX318" s="569"/>
      <c r="AY318" s="569"/>
      <c r="AZ318" s="588"/>
      <c r="BA318" s="590"/>
      <c r="BB318" s="590"/>
      <c r="BC318" s="590"/>
      <c r="BD318" s="588"/>
      <c r="BE318" s="583"/>
      <c r="BF318" s="584"/>
      <c r="BG318" s="259"/>
      <c r="BH318" s="259"/>
      <c r="BI318" s="259"/>
      <c r="BJ318" s="259"/>
      <c r="BK318" s="259"/>
      <c r="BL318" s="259"/>
      <c r="BM318" s="259"/>
      <c r="BN318" s="259"/>
      <c r="BO318" s="259"/>
      <c r="BP318" s="259"/>
      <c r="BQ318" s="259"/>
      <c r="BR318" s="259"/>
      <c r="BS318" s="569"/>
      <c r="BT318" s="569"/>
      <c r="BU318" s="569"/>
      <c r="BV318" s="333" t="s">
        <v>172</v>
      </c>
      <c r="BW318" s="581"/>
      <c r="BX318" s="581"/>
      <c r="BY318" s="331" t="str">
        <f>IF(AND(COUNT(BY309)+COUNTA(E339)=2,X339&lt;&gt;""),ROUND(BY309-SUMIF(BV320:BV346,BV318,BY320:BY346),#REF!),"")</f>
        <v/>
      </c>
      <c r="BZ318" s="331" t="str">
        <f>IF(AND(COUNT(BZ309)+COUNTA(E339)=2,Y339&lt;&gt;""),ROUND(BZ309-SUMIF(BV320:BV346,BV318,BZ320:BZ346),#REF!),"")</f>
        <v/>
      </c>
      <c r="CA318" s="331" t="str">
        <f>IF(AND(COUNT(CA309)+COUNTA(E339)=2,Z339&lt;&gt;""),ROUND(CA309-SUMIF(BV320:BV346,BV318,CA320:CA346),#REF!),"")</f>
        <v/>
      </c>
      <c r="CB318" s="331" t="str">
        <f>IF(AND(COUNT(CB309)+COUNTA(E339)=2,AA339&lt;&gt;""),ROUND(CB309-SUMIF(BV320:BV346,BV318,CB320:CB346),#REF!),"")</f>
        <v/>
      </c>
      <c r="CC318" s="331" t="str">
        <f>IF(AND(COUNT(CC309)+COUNTA(E339)=2,AB339&lt;&gt;""),ROUND(CC309-SUMIF(BV320:BV346,BV318,CC320:CC346),#REF!),"")</f>
        <v/>
      </c>
      <c r="CD318" s="331" t="str">
        <f>IF(AND(COUNT(CD309)+COUNTA(E339)=2,AC339&lt;&gt;""),ROUND(CD309-SUMIF(BV320:BV346,BV318,CD320:CD346),#REF!),"")</f>
        <v/>
      </c>
      <c r="CE318" s="331" t="str">
        <f>IF(AND(COUNT(CE309)+COUNTA(E339)=2,AD339&lt;&gt;""),ROUND(CE309-SUMIF(BV320:BV346,BV318,CE320:CE346),#REF!),"")</f>
        <v/>
      </c>
      <c r="CF318" s="331" t="str">
        <f>IF(AND(COUNT(CF309)+COUNTA(E339)=2,AE339&lt;&gt;""),ROUND(CF309-SUMIF(BV320:BV346,BV318,CF320:CF346),#REF!),"")</f>
        <v/>
      </c>
      <c r="CG318" s="331" t="str">
        <f>IF(AND(COUNT(CG309)+COUNTA(E339)=2,AF339&lt;&gt;""),ROUND(CG309-SUMIF(BV320:BV346,BV318,CG320:CG346),#REF!),"")</f>
        <v/>
      </c>
      <c r="CH318" s="564" t="str">
        <f>IF(CH317="","",CH317)</f>
        <v>太陽光（全量）</v>
      </c>
      <c r="CI318" s="564"/>
      <c r="CJ318" s="564"/>
      <c r="CK318" s="564"/>
      <c r="CL318" s="564"/>
      <c r="CM318" s="564"/>
      <c r="CN318" s="564"/>
      <c r="CO318" s="564"/>
      <c r="CP318" s="564"/>
      <c r="CQ318" s="564"/>
    </row>
    <row r="319" spans="3:100" s="243" customFormat="1" ht="13.5" customHeight="1">
      <c r="C319" s="604" t="e">
        <f>DATE(#REF!+3,1,1)</f>
        <v>#REF!</v>
      </c>
      <c r="D319" s="605"/>
      <c r="E319" s="613" t="s">
        <v>275</v>
      </c>
      <c r="F319" s="614"/>
      <c r="G319" s="615"/>
      <c r="H319" s="256"/>
      <c r="I319" s="256"/>
      <c r="J319" s="256"/>
      <c r="K319" s="256"/>
      <c r="L319" s="256"/>
      <c r="M319" s="256"/>
      <c r="N319" s="256"/>
      <c r="O319" s="256"/>
      <c r="P319" s="256"/>
      <c r="Q319" s="256"/>
      <c r="R319" s="256"/>
      <c r="S319" s="256"/>
      <c r="T319" s="255"/>
      <c r="U319" s="621"/>
      <c r="V319" s="622"/>
      <c r="W319" s="622"/>
      <c r="X319" s="622"/>
      <c r="Y319" s="622"/>
      <c r="Z319" s="623"/>
      <c r="AA319" s="257"/>
      <c r="AB319" s="257"/>
      <c r="AC319" s="257"/>
      <c r="AD319" s="604" t="e">
        <f>DATE(#REF!+3,1,1)</f>
        <v>#REF!</v>
      </c>
      <c r="AE319" s="605"/>
      <c r="AF319" s="613" t="s">
        <v>198</v>
      </c>
      <c r="AG319" s="614"/>
      <c r="AH319" s="615"/>
      <c r="AI319" s="258" t="str">
        <f>IF(COUNT(S317,H319)&lt;&gt;2,"",ROUND(MIN(S317,H319)*H308,#REF!))</f>
        <v/>
      </c>
      <c r="AJ319" s="258" t="str">
        <f>IF(COUNT(H319,I319)&lt;&gt;2,"",ROUND(MIN(H319,I319)*I308,#REF!))</f>
        <v/>
      </c>
      <c r="AK319" s="258" t="str">
        <f>IF(COUNT(I319,J319)&lt;&gt;2,"",ROUND(MIN(I319,J319)*J308,#REF!))</f>
        <v/>
      </c>
      <c r="AL319" s="258" t="str">
        <f>IF(COUNT(J319,K319)&lt;&gt;2,"",ROUND(MIN(J319,K319)*K308,#REF!))</f>
        <v/>
      </c>
      <c r="AM319" s="258" t="str">
        <f>IF(COUNT(K319,L319)&lt;&gt;2,"",ROUND(MIN(K319,L319)*L308,#REF!))</f>
        <v/>
      </c>
      <c r="AN319" s="258" t="str">
        <f>IF(COUNT(L319,M319)&lt;&gt;2,"",ROUND(MIN(L319,M319)*M308,#REF!))</f>
        <v/>
      </c>
      <c r="AO319" s="258" t="str">
        <f>IF(COUNT(M319,N319)&lt;&gt;2,"",ROUND(MIN(M319,N319)*N308,#REF!))</f>
        <v/>
      </c>
      <c r="AP319" s="258" t="str">
        <f>IF(COUNT(N319,O319)&lt;&gt;2,"",ROUND(MIN(N319,O319)*O308,#REF!))</f>
        <v/>
      </c>
      <c r="AQ319" s="258" t="str">
        <f>IF(COUNT(O319,P319)&lt;&gt;2,"",ROUND(MIN(O319,P319)*P308,#REF!))</f>
        <v/>
      </c>
      <c r="AR319" s="258" t="str">
        <f>IF(COUNT(P319,Q319)&lt;&gt;2,"",ROUND(MIN(P319,Q319)*Q308,#REF!))</f>
        <v/>
      </c>
      <c r="AS319" s="258" t="str">
        <f>IF(COUNT(Q319,R319)&lt;&gt;2,"",ROUND(MIN(Q319,R319)*R308,#REF!))</f>
        <v/>
      </c>
      <c r="AT319" s="258" t="str">
        <f>IF(COUNT(R319,S319)&lt;&gt;2,"",ROUND(MIN(R319,S319)*S308,#REF!))</f>
        <v/>
      </c>
      <c r="AU319" s="255"/>
      <c r="AX319" s="569"/>
      <c r="AY319" s="569"/>
      <c r="AZ319" s="589"/>
      <c r="BA319" s="590"/>
      <c r="BB319" s="590"/>
      <c r="BC319" s="590"/>
      <c r="BD319" s="589"/>
      <c r="BE319" s="585" t="e">
        <f>IF(#REF!="発電事業者","月間送電電力量（GWh）","月間受電電力量（GWh）")</f>
        <v>#REF!</v>
      </c>
      <c r="BF319" s="586"/>
      <c r="BG319" s="297" t="str">
        <f>IF(AND(COUNT(BG310)+COUNTA(E339)=2,L339&lt;&gt;""),ROUND(BG310-SUMIF(BE320:BF346,BE319,BG320:BG346),#REF!),"")</f>
        <v/>
      </c>
      <c r="BH319" s="297" t="str">
        <f>IF(AND(COUNT(BH310)+COUNTA(E339)=2,M339&lt;&gt;""),ROUND(BH310-SUMIF(BE320:BF346,BE319,BH320:BH346),#REF!),"")</f>
        <v/>
      </c>
      <c r="BI319" s="297" t="str">
        <f>IF(AND(COUNT(BI310)+COUNTA(E339)=2,N339&lt;&gt;""),ROUND(BI310-SUMIF(BE320:BF346,BE319,BI320:BI346),#REF!),"")</f>
        <v/>
      </c>
      <c r="BJ319" s="297" t="str">
        <f>IF(AND(COUNT(BJ310)+COUNTA(E339)=2,O339&lt;&gt;""),ROUND(BJ310-SUMIF(BE320:BF346,BE319,BJ320:BJ346),#REF!),"")</f>
        <v/>
      </c>
      <c r="BK319" s="297" t="str">
        <f>IF(AND(COUNT(BK310)+COUNTA(E339)=2,P339&lt;&gt;""),ROUND(BK310-SUMIF(BE320:BF346,BE319,BK320:BK346),#REF!),"")</f>
        <v/>
      </c>
      <c r="BL319" s="297" t="str">
        <f>IF(AND(COUNT(BL310)+COUNTA(E339)=2,Q339&lt;&gt;""),ROUND(BL310-SUMIF(BE320:BF346,BE319,BL320:BL346),#REF!),"")</f>
        <v/>
      </c>
      <c r="BM319" s="297" t="str">
        <f>IF(AND(COUNT(BM310)+COUNTA(E339)=2,R339&lt;&gt;""),ROUND(BM310-SUMIF(BE320:BF346,BE319,BM320:BM346),#REF!),"")</f>
        <v/>
      </c>
      <c r="BN319" s="297" t="str">
        <f>IF(AND(COUNT(BN310)+COUNTA(E339)=2,S339&lt;&gt;""),ROUND(BN310-SUMIF(BE320:BF346,BE319,BN320:BN346),#REF!),"")</f>
        <v/>
      </c>
      <c r="BO319" s="297" t="str">
        <f>IF(AND(COUNT(BO310)+COUNTA(E339)=2,T339&lt;&gt;""),ROUND(BO310-SUMIF(BE320:BF346,BE319,BO320:BO346),#REF!),"")</f>
        <v/>
      </c>
      <c r="BP319" s="297" t="str">
        <f>IF(AND(COUNT(BP310)+COUNTA(E339)=2,U339&lt;&gt;""),ROUND(BP310-SUMIF(BE320:BF346,BE319,BP320:BP346),#REF!),"")</f>
        <v/>
      </c>
      <c r="BQ319" s="297" t="str">
        <f>IF(AND(COUNT(BQ310)+COUNTA(E339)=2,V339&lt;&gt;""),ROUND(BQ310-SUMIF(BE320:BF346,BE319,BQ320:BQ346),#REF!),"")</f>
        <v/>
      </c>
      <c r="BR319" s="297" t="str">
        <f>IF(AND(COUNT(BR310)+COUNTA(E339)=2,W339&lt;&gt;""),ROUND(BR310-SUMIF(BE320:BF346,BE319,BR320:BR346),#REF!),"")</f>
        <v/>
      </c>
      <c r="BS319" s="569" t="e">
        <f>IF(#REF!="発電事業者","年間送電電力量（GWh）","年間受電電力量（GWh）")</f>
        <v>#REF!</v>
      </c>
      <c r="BT319" s="569"/>
      <c r="BU319" s="569"/>
      <c r="BV319" s="333" t="s">
        <v>25</v>
      </c>
      <c r="BW319" s="582"/>
      <c r="BX319" s="582"/>
      <c r="BY319" s="331" t="str">
        <f>IF(AND(COUNT(BY310)+COUNTA(E339)=2,X339&lt;&gt;""),ROUND(BY310-SUMIF(BV320:BV346,BV319,BY320:BY346),#REF!),"")</f>
        <v/>
      </c>
      <c r="BZ319" s="331" t="str">
        <f>IF(AND(COUNT(BZ310)+COUNTA(E339)=2,Y339&lt;&gt;""),ROUND(BZ310-SUMIF(BV320:BV346,BV319,BZ320:BZ346),#REF!),"")</f>
        <v/>
      </c>
      <c r="CA319" s="331" t="str">
        <f>IF(AND(COUNT(CA310)+COUNTA(E339)=2,Z339&lt;&gt;""),ROUND(CA310-SUMIF(BV320:BV346,BV319,CA320:CA346),#REF!),"")</f>
        <v/>
      </c>
      <c r="CB319" s="331" t="str">
        <f>IF(AND(COUNT(CB310)+COUNTA(E339)=2,AA339&lt;&gt;""),ROUND(CB310-SUMIF(BV320:BV346,BV319,CB320:CB346),#REF!),"")</f>
        <v/>
      </c>
      <c r="CC319" s="331" t="str">
        <f>IF(AND(COUNT(CC310)+COUNTA(E339)=2,AB339&lt;&gt;""),ROUND(CC310-SUMIF(BV320:BV346,BV319,CC320:CC346),#REF!),"")</f>
        <v/>
      </c>
      <c r="CD319" s="331" t="str">
        <f>IF(AND(COUNT(CD310)+COUNTA(E339)=2,AC339&lt;&gt;""),ROUND(CD310-SUMIF(BV320:BV346,BV319,CD320:CD346),#REF!),"")</f>
        <v/>
      </c>
      <c r="CE319" s="331" t="str">
        <f>IF(AND(COUNT(CE310)+COUNTA(E339)=2,AD339&lt;&gt;""),ROUND(CE310-SUMIF(BV320:BV346,BV319,CE320:CE346),#REF!),"")</f>
        <v/>
      </c>
      <c r="CF319" s="331" t="str">
        <f>IF(AND(COUNT(CF310)+COUNTA(E339)=2,AE339&lt;&gt;""),ROUND(CF310-SUMIF(BV320:BV346,BV319,CF320:CF346),#REF!),"")</f>
        <v/>
      </c>
      <c r="CG319" s="331" t="str">
        <f>IF(AND(COUNT(CG310)+COUNTA(E339)=2,AF339&lt;&gt;""),ROUND(CG310-SUMIF(BV320:BV346,BV319,CG320:CG346),#REF!),"")</f>
        <v/>
      </c>
      <c r="CH319" s="565" t="str">
        <f>IF(COUNTA(AG339)=0,"",AG339)</f>
        <v/>
      </c>
      <c r="CI319" s="565"/>
      <c r="CJ319" s="565"/>
      <c r="CK319" s="565"/>
      <c r="CL319" s="565"/>
      <c r="CM319" s="565"/>
      <c r="CN319" s="565"/>
      <c r="CO319" s="565"/>
      <c r="CP319" s="565"/>
      <c r="CQ319" s="565"/>
    </row>
    <row r="320" spans="3:100" s="243" customFormat="1" ht="13.5" customHeight="1">
      <c r="C320" s="606"/>
      <c r="D320" s="607"/>
      <c r="E320" s="608" t="s">
        <v>212</v>
      </c>
      <c r="F320" s="609"/>
      <c r="G320" s="610"/>
      <c r="H320" s="261"/>
      <c r="I320" s="261"/>
      <c r="J320" s="261"/>
      <c r="K320" s="261"/>
      <c r="L320" s="261"/>
      <c r="M320" s="261"/>
      <c r="N320" s="261"/>
      <c r="O320" s="261"/>
      <c r="P320" s="261"/>
      <c r="Q320" s="261"/>
      <c r="R320" s="261"/>
      <c r="S320" s="261"/>
      <c r="T320" s="262" t="str">
        <f>IF(COUNT(H320:S320)=0,"",SUMPRODUCT(ROUND(H320:S320,#REF!)))</f>
        <v/>
      </c>
      <c r="U320" s="624"/>
      <c r="V320" s="625"/>
      <c r="W320" s="625"/>
      <c r="X320" s="625"/>
      <c r="Y320" s="625"/>
      <c r="Z320" s="626"/>
      <c r="AA320" s="257"/>
      <c r="AB320" s="257"/>
      <c r="AC320" s="257"/>
      <c r="AD320" s="606"/>
      <c r="AE320" s="607"/>
      <c r="AF320" s="608" t="s">
        <v>199</v>
      </c>
      <c r="AG320" s="609"/>
      <c r="AH320" s="610"/>
      <c r="AI320" s="264" t="str">
        <f t="shared" ref="AI320:AT320" si="72">IF(COUNT(H319:H320)=0,"",ROUND(H320/(H319*24*AI308/1000),3))</f>
        <v/>
      </c>
      <c r="AJ320" s="264" t="str">
        <f t="shared" si="72"/>
        <v/>
      </c>
      <c r="AK320" s="264" t="str">
        <f t="shared" si="72"/>
        <v/>
      </c>
      <c r="AL320" s="264" t="str">
        <f t="shared" si="72"/>
        <v/>
      </c>
      <c r="AM320" s="264" t="str">
        <f t="shared" si="72"/>
        <v/>
      </c>
      <c r="AN320" s="264" t="str">
        <f t="shared" si="72"/>
        <v/>
      </c>
      <c r="AO320" s="264" t="str">
        <f t="shared" si="72"/>
        <v/>
      </c>
      <c r="AP320" s="264" t="str">
        <f t="shared" si="72"/>
        <v/>
      </c>
      <c r="AQ320" s="264" t="str">
        <f t="shared" si="72"/>
        <v/>
      </c>
      <c r="AR320" s="264" t="str">
        <f t="shared" si="72"/>
        <v/>
      </c>
      <c r="AS320" s="264" t="str">
        <f t="shared" si="72"/>
        <v/>
      </c>
      <c r="AT320" s="264" t="str">
        <f t="shared" si="72"/>
        <v/>
      </c>
      <c r="AU320" s="265" t="str">
        <f>IF(COUNT(AI320:AT320)=0,"",AVERAGE(AI320:AT320))</f>
        <v/>
      </c>
      <c r="AX320" s="569" t="str">
        <f>IF(C340="","",C340)</f>
        <v/>
      </c>
      <c r="AY320" s="569"/>
      <c r="AZ320" s="587" t="str">
        <f>IF(E340="","",E340)</f>
        <v/>
      </c>
      <c r="BA320" s="590" t="str">
        <f ca="1">IF(F340="","",F340)</f>
        <v/>
      </c>
      <c r="BB320" s="590"/>
      <c r="BC320" s="590"/>
      <c r="BD320" s="587" t="str">
        <f>IF(I340="","",I340)</f>
        <v/>
      </c>
      <c r="BE320" s="578" t="e">
        <f>IF(#REF!="発電事業者","送電電力（MW）","受電電力（MW）")</f>
        <v>#REF!</v>
      </c>
      <c r="BF320" s="579"/>
      <c r="BG320" s="331" t="str">
        <f>IF(COUNT(BG308,L340)=2,ROUND(BG308*L340/SUM(L339:L348),#REF!),"")</f>
        <v/>
      </c>
      <c r="BH320" s="331" t="str">
        <f>IF(COUNT(BH308,M340)=2,ROUND(BH308*M340/SUM(M339:M348),#REF!),"")</f>
        <v/>
      </c>
      <c r="BI320" s="331" t="str">
        <f>IF(COUNT(BI308,N340)=2,ROUND(BI308*N340/SUM(N339:N348),#REF!),"")</f>
        <v/>
      </c>
      <c r="BJ320" s="331" t="str">
        <f>IF(COUNT(BJ308,O340)=2,ROUND(BJ308*O340/SUM(O339:O348),#REF!),"")</f>
        <v/>
      </c>
      <c r="BK320" s="331" t="str">
        <f>IF(COUNT(BK308,P340)=2,ROUND(BK308*P340/SUM(P339:P348),#REF!),"")</f>
        <v/>
      </c>
      <c r="BL320" s="331" t="str">
        <f>IF(COUNT(BL308,Q340)=2,ROUND(BL308*Q340/SUM(Q339:Q348),#REF!),"")</f>
        <v/>
      </c>
      <c r="BM320" s="331" t="str">
        <f>IF(COUNT(BM308,R340)=2,ROUND(BM308*R340/SUM(R339:R348),#REF!),"")</f>
        <v/>
      </c>
      <c r="BN320" s="331" t="str">
        <f>IF(COUNT(BN308,S340)=2,ROUND(BN308*S340/SUM(S339:S348),#REF!),"")</f>
        <v/>
      </c>
      <c r="BO320" s="331" t="str">
        <f>IF(COUNT(BO308,T340)=2,ROUND(BO308*T340/SUM(T339:T348),#REF!),"")</f>
        <v/>
      </c>
      <c r="BP320" s="331" t="str">
        <f>IF(COUNT(BP308,U340)=2,ROUND(BP308*U340/SUM(U339:U348),#REF!),"")</f>
        <v/>
      </c>
      <c r="BQ320" s="331" t="str">
        <f>IF(COUNT(BQ308,V340)=2,ROUND(BQ308*V340/SUM(V339:V348),#REF!),"")</f>
        <v/>
      </c>
      <c r="BR320" s="331" t="str">
        <f>IF(COUNT(BR308,W340)=2,ROUND(BR308*W340/SUM(W339:W348),#REF!),"")</f>
        <v/>
      </c>
      <c r="BS320" s="569" t="e">
        <f>IF(#REF!="発電事業者","送電電力（MW）","受電電力（MW）")</f>
        <v>#REF!</v>
      </c>
      <c r="BT320" s="569"/>
      <c r="BU320" s="569"/>
      <c r="BV320" s="333" t="s">
        <v>171</v>
      </c>
      <c r="BW320" s="580"/>
      <c r="BX320" s="580"/>
      <c r="BY320" s="331" t="str">
        <f>IF(COUNT(BY308,X340)=2,ROUND(BY308*X340/SUM(X339:X348),#REF!),"")</f>
        <v/>
      </c>
      <c r="BZ320" s="331" t="str">
        <f>IF(COUNT(BZ308,Y340)=2,ROUND(BZ308*Y340/SUM(Y339:Y348),#REF!),"")</f>
        <v/>
      </c>
      <c r="CA320" s="331" t="str">
        <f>IF(COUNT(CA308,Z340)=2,ROUND(CA308*Z340/SUM(Z339:Z348),#REF!),"")</f>
        <v/>
      </c>
      <c r="CB320" s="331" t="str">
        <f>IF(COUNT(CB308,AA340)=2,ROUND(CB308*AA340/SUM(AA339:AA348),#REF!),"")</f>
        <v/>
      </c>
      <c r="CC320" s="331" t="str">
        <f>IF(COUNT(CC308,AB340)=2,ROUND(CC308*AB340/SUM(AB339:AB348),#REF!),"")</f>
        <v/>
      </c>
      <c r="CD320" s="331" t="str">
        <f>IF(COUNT(CD308,AC340)=2,ROUND(CD308*AC340/SUM(AC339:AC348),#REF!),"")</f>
        <v/>
      </c>
      <c r="CE320" s="331" t="str">
        <f>IF(COUNT(CE308,AD340)=2,ROUND(CE308*AD340/SUM(AD339:AD348),#REF!),"")</f>
        <v/>
      </c>
      <c r="CF320" s="331" t="str">
        <f>IF(COUNT(CF308,AE340)=2,ROUND(CF308*AE340/SUM(AE339:AE348),#REF!),"")</f>
        <v/>
      </c>
      <c r="CG320" s="331" t="str">
        <f>IF(COUNT(CG308,AF340)=2,ROUND(CG308*AF340/SUM(AF339:AF348),#REF!),"")</f>
        <v/>
      </c>
      <c r="CH320" s="563" t="s">
        <v>214</v>
      </c>
      <c r="CI320" s="563"/>
      <c r="CJ320" s="563"/>
      <c r="CK320" s="563"/>
      <c r="CL320" s="563"/>
      <c r="CM320" s="563"/>
      <c r="CN320" s="563"/>
      <c r="CO320" s="563"/>
      <c r="CP320" s="563"/>
      <c r="CQ320" s="563"/>
    </row>
    <row r="321" spans="3:97" s="243" customFormat="1" ht="13.5" customHeight="1">
      <c r="C321" s="604" t="e">
        <f>DATE(#REF!+4,1,1)</f>
        <v>#REF!</v>
      </c>
      <c r="D321" s="605"/>
      <c r="E321" s="613" t="s">
        <v>275</v>
      </c>
      <c r="F321" s="614"/>
      <c r="G321" s="615"/>
      <c r="H321" s="256"/>
      <c r="I321" s="256"/>
      <c r="J321" s="256"/>
      <c r="K321" s="256"/>
      <c r="L321" s="256"/>
      <c r="M321" s="256"/>
      <c r="N321" s="256"/>
      <c r="O321" s="256"/>
      <c r="P321" s="256"/>
      <c r="Q321" s="256"/>
      <c r="R321" s="256"/>
      <c r="S321" s="256"/>
      <c r="T321" s="255"/>
      <c r="U321" s="613" t="s">
        <v>210</v>
      </c>
      <c r="V321" s="614"/>
      <c r="W321" s="614"/>
      <c r="X321" s="615"/>
      <c r="Y321" s="616" t="str">
        <f>IF(COUNT(S321)=0,"",ROUND(S321,#REF!))</f>
        <v/>
      </c>
      <c r="Z321" s="617"/>
      <c r="AA321" s="257"/>
      <c r="AB321" s="257"/>
      <c r="AC321" s="257"/>
      <c r="AD321" s="604" t="e">
        <f>DATE(#REF!+4,1,1)</f>
        <v>#REF!</v>
      </c>
      <c r="AE321" s="605"/>
      <c r="AF321" s="613" t="s">
        <v>198</v>
      </c>
      <c r="AG321" s="614"/>
      <c r="AH321" s="615"/>
      <c r="AI321" s="258" t="str">
        <f>IF(COUNT(S319,H321)&lt;&gt;2,"",ROUND(MIN(S319,H321)*H308,#REF!))</f>
        <v/>
      </c>
      <c r="AJ321" s="258" t="str">
        <f>IF(COUNT(H321,I321)&lt;&gt;2,"",ROUND(MIN(H321,I321)*I308,#REF!))</f>
        <v/>
      </c>
      <c r="AK321" s="258" t="str">
        <f>IF(COUNT(I321,J321)&lt;&gt;2,"",ROUND(MIN(I321,J321)*J308,#REF!))</f>
        <v/>
      </c>
      <c r="AL321" s="258" t="str">
        <f>IF(COUNT(J321,K321)&lt;&gt;2,"",ROUND(MIN(J321,K321)*K308,#REF!))</f>
        <v/>
      </c>
      <c r="AM321" s="258" t="str">
        <f>IF(COUNT(K321,L321)&lt;&gt;2,"",ROUND(MIN(K321,L321)*L308,#REF!))</f>
        <v/>
      </c>
      <c r="AN321" s="258" t="str">
        <f>IF(COUNT(L321,M321)&lt;&gt;2,"",ROUND(MIN(L321,M321)*M308,#REF!))</f>
        <v/>
      </c>
      <c r="AO321" s="258" t="str">
        <f>IF(COUNT(M321,N321)&lt;&gt;2,"",ROUND(MIN(M321,N321)*N308,#REF!))</f>
        <v/>
      </c>
      <c r="AP321" s="258" t="str">
        <f>IF(COUNT(N321,O321)&lt;&gt;2,"",ROUND(MIN(N321,O321)*O308,#REF!))</f>
        <v/>
      </c>
      <c r="AQ321" s="258" t="str">
        <f>IF(COUNT(O321,P321)&lt;&gt;2,"",ROUND(MIN(O321,P321)*P308,#REF!))</f>
        <v/>
      </c>
      <c r="AR321" s="258" t="str">
        <f>IF(COUNT(P321,Q321)&lt;&gt;2,"",ROUND(MIN(P321,Q321)*Q308,#REF!))</f>
        <v/>
      </c>
      <c r="AS321" s="258" t="str">
        <f>IF(COUNT(Q321,R321)&lt;&gt;2,"",ROUND(MIN(Q321,R321)*R308,#REF!))</f>
        <v/>
      </c>
      <c r="AT321" s="258" t="str">
        <f>IF(COUNT(R321,S321)&lt;&gt;2,"",ROUND(MIN(R321,S321)*S308,#REF!))</f>
        <v/>
      </c>
      <c r="AU321" s="255"/>
      <c r="AX321" s="569"/>
      <c r="AY321" s="569"/>
      <c r="AZ321" s="588"/>
      <c r="BA321" s="590"/>
      <c r="BB321" s="590"/>
      <c r="BC321" s="590"/>
      <c r="BD321" s="588"/>
      <c r="BE321" s="583"/>
      <c r="BF321" s="584"/>
      <c r="BG321" s="259"/>
      <c r="BH321" s="259"/>
      <c r="BI321" s="259"/>
      <c r="BJ321" s="259"/>
      <c r="BK321" s="259"/>
      <c r="BL321" s="259"/>
      <c r="BM321" s="259"/>
      <c r="BN321" s="259"/>
      <c r="BO321" s="259"/>
      <c r="BP321" s="259"/>
      <c r="BQ321" s="259"/>
      <c r="BR321" s="259"/>
      <c r="BS321" s="569"/>
      <c r="BT321" s="569"/>
      <c r="BU321" s="569"/>
      <c r="BV321" s="333" t="s">
        <v>172</v>
      </c>
      <c r="BW321" s="581"/>
      <c r="BX321" s="581"/>
      <c r="BY321" s="331" t="str">
        <f>IF(COUNT(BY309,X340)=2,ROUND(BY309*X340/SUM(X339:X348),#REF!),"")</f>
        <v/>
      </c>
      <c r="BZ321" s="331" t="str">
        <f>IF(COUNT(BZ309,Y340)=2,ROUND(BZ309*Y340/SUM(Y339:Y348),#REF!),"")</f>
        <v/>
      </c>
      <c r="CA321" s="331" t="str">
        <f>IF(COUNT(CA309,Z340)=2,ROUND(CA309*Z340/SUM(Z339:Z348),#REF!),"")</f>
        <v/>
      </c>
      <c r="CB321" s="331" t="str">
        <f>IF(COUNT(CB309,AA340)=2,ROUND(CB309*AA340/SUM(AA339:AA348),#REF!),"")</f>
        <v/>
      </c>
      <c r="CC321" s="331" t="str">
        <f>IF(COUNT(CC309,AB340)=2,ROUND(CC309*AB340/SUM(AB339:AB348),#REF!),"")</f>
        <v/>
      </c>
      <c r="CD321" s="331" t="str">
        <f>IF(COUNT(CD309,AC340)=2,ROUND(CD309*AC340/SUM(AC339:AC348),#REF!),"")</f>
        <v/>
      </c>
      <c r="CE321" s="331" t="str">
        <f>IF(COUNT(CE309,AD340)=2,ROUND(CE309*AD340/SUM(AD339:AD348),#REF!),"")</f>
        <v/>
      </c>
      <c r="CF321" s="331" t="str">
        <f>IF(COUNT(CF309,AE340)=2,ROUND(CF309*AE340/SUM(AE339:AE348),#REF!),"")</f>
        <v/>
      </c>
      <c r="CG321" s="331" t="str">
        <f>IF(COUNT(CG309,AF340)=2,ROUND(CG309*AF340/SUM(AF339:AF348),#REF!),"")</f>
        <v/>
      </c>
      <c r="CH321" s="564" t="str">
        <f>IF(CH320="","",CH320)</f>
        <v>太陽光（全量）</v>
      </c>
      <c r="CI321" s="564"/>
      <c r="CJ321" s="564"/>
      <c r="CK321" s="564"/>
      <c r="CL321" s="564"/>
      <c r="CM321" s="564"/>
      <c r="CN321" s="564"/>
      <c r="CO321" s="564"/>
      <c r="CP321" s="564"/>
      <c r="CQ321" s="564"/>
    </row>
    <row r="322" spans="3:97" s="243" customFormat="1" ht="13.5" customHeight="1">
      <c r="C322" s="606"/>
      <c r="D322" s="607"/>
      <c r="E322" s="608" t="s">
        <v>212</v>
      </c>
      <c r="F322" s="609"/>
      <c r="G322" s="610"/>
      <c r="H322" s="261"/>
      <c r="I322" s="261"/>
      <c r="J322" s="261"/>
      <c r="K322" s="261"/>
      <c r="L322" s="261"/>
      <c r="M322" s="261"/>
      <c r="N322" s="261"/>
      <c r="O322" s="261"/>
      <c r="P322" s="261"/>
      <c r="Q322" s="261"/>
      <c r="R322" s="261"/>
      <c r="S322" s="261"/>
      <c r="T322" s="262" t="str">
        <f>IF(COUNT(H322:S322)=0,"",SUMPRODUCT(ROUND(H322:S322,#REF!)))</f>
        <v/>
      </c>
      <c r="U322" s="608" t="s">
        <v>211</v>
      </c>
      <c r="V322" s="609"/>
      <c r="W322" s="609"/>
      <c r="X322" s="610"/>
      <c r="Y322" s="611" t="str">
        <f>IF(COUNT(T322)=0,"",T322)</f>
        <v/>
      </c>
      <c r="Z322" s="612"/>
      <c r="AA322" s="257"/>
      <c r="AB322" s="257"/>
      <c r="AC322" s="257"/>
      <c r="AD322" s="606"/>
      <c r="AE322" s="607"/>
      <c r="AF322" s="608" t="s">
        <v>199</v>
      </c>
      <c r="AG322" s="609"/>
      <c r="AH322" s="610"/>
      <c r="AI322" s="264" t="str">
        <f t="shared" ref="AI322:AT322" si="73">IF(COUNT(H321:H322)=0,"",ROUND(H322/(H321*24*AI308/1000),3))</f>
        <v/>
      </c>
      <c r="AJ322" s="264" t="str">
        <f t="shared" si="73"/>
        <v/>
      </c>
      <c r="AK322" s="264" t="str">
        <f t="shared" si="73"/>
        <v/>
      </c>
      <c r="AL322" s="264" t="str">
        <f t="shared" si="73"/>
        <v/>
      </c>
      <c r="AM322" s="264" t="str">
        <f t="shared" si="73"/>
        <v/>
      </c>
      <c r="AN322" s="264" t="str">
        <f t="shared" si="73"/>
        <v/>
      </c>
      <c r="AO322" s="264" t="str">
        <f t="shared" si="73"/>
        <v/>
      </c>
      <c r="AP322" s="264" t="str">
        <f t="shared" si="73"/>
        <v/>
      </c>
      <c r="AQ322" s="264" t="str">
        <f t="shared" si="73"/>
        <v/>
      </c>
      <c r="AR322" s="264" t="str">
        <f t="shared" si="73"/>
        <v/>
      </c>
      <c r="AS322" s="264" t="str">
        <f t="shared" si="73"/>
        <v/>
      </c>
      <c r="AT322" s="264" t="str">
        <f t="shared" si="73"/>
        <v/>
      </c>
      <c r="AU322" s="265" t="str">
        <f>IF(COUNT(AI322:AT322)=0,"",AVERAGE(AI322:AT322))</f>
        <v/>
      </c>
      <c r="AX322" s="569"/>
      <c r="AY322" s="569"/>
      <c r="AZ322" s="589"/>
      <c r="BA322" s="590"/>
      <c r="BB322" s="590"/>
      <c r="BC322" s="590"/>
      <c r="BD322" s="589"/>
      <c r="BE322" s="585" t="e">
        <f>IF(#REF!="発電事業者","月間送電電力量（GWh）","月間受電電力量（GWh）")</f>
        <v>#REF!</v>
      </c>
      <c r="BF322" s="586"/>
      <c r="BG322" s="331" t="str">
        <f>IF(COUNT(BG310,L340)=2,ROUND(BG310*L340/SUM(L339:L348),#REF!),"")</f>
        <v/>
      </c>
      <c r="BH322" s="331" t="str">
        <f>IF(COUNT(BH310,M340)=2,ROUND(BH310*M340/SUM(M339:M348),#REF!),"")</f>
        <v/>
      </c>
      <c r="BI322" s="331" t="str">
        <f>IF(COUNT(BI310,N340)=2,ROUND(BI310*N340/SUM(N339:N348),#REF!),"")</f>
        <v/>
      </c>
      <c r="BJ322" s="331" t="str">
        <f>IF(COUNT(BJ310,O340)=2,ROUND(BJ310*O340/SUM(O339:O348),#REF!),"")</f>
        <v/>
      </c>
      <c r="BK322" s="331" t="str">
        <f>IF(COUNT(BK310,P340)=2,ROUND(BK310*P340/SUM(P339:P348),#REF!),"")</f>
        <v/>
      </c>
      <c r="BL322" s="331" t="str">
        <f>IF(COUNT(BL310,Q340)=2,ROUND(BL310*Q340/SUM(Q339:Q348),#REF!),"")</f>
        <v/>
      </c>
      <c r="BM322" s="331" t="str">
        <f>IF(COUNT(BM310,R340)=2,ROUND(BM310*R340/SUM(R339:R348),#REF!),"")</f>
        <v/>
      </c>
      <c r="BN322" s="331" t="str">
        <f>IF(COUNT(BN310,S340)=2,ROUND(BN310*S340/SUM(S339:S348),#REF!),"")</f>
        <v/>
      </c>
      <c r="BO322" s="331" t="str">
        <f>IF(COUNT(BO310,T340)=2,ROUND(BO310*T340/SUM(T339:T348),#REF!),"")</f>
        <v/>
      </c>
      <c r="BP322" s="331" t="str">
        <f>IF(COUNT(BP310,U340)=2,ROUND(BP310*U340/SUM(U339:U348),#REF!),"")</f>
        <v/>
      </c>
      <c r="BQ322" s="331" t="str">
        <f>IF(COUNT(BQ310,V340)=2,ROUND(BQ310*V340/SUM(V339:V348),#REF!),"")</f>
        <v/>
      </c>
      <c r="BR322" s="331" t="str">
        <f>IF(COUNT(BR310,W340)=2,ROUND(BR310*W340/SUM(W339:W348),#REF!),"")</f>
        <v/>
      </c>
      <c r="BS322" s="569" t="e">
        <f>IF(#REF!="発電事業者","年間送電電力量（GWh）","年間受電電力量（GWh）")</f>
        <v>#REF!</v>
      </c>
      <c r="BT322" s="569"/>
      <c r="BU322" s="569"/>
      <c r="BV322" s="333" t="s">
        <v>25</v>
      </c>
      <c r="BW322" s="582"/>
      <c r="BX322" s="582"/>
      <c r="BY322" s="331" t="str">
        <f>IF(COUNT(BY310,X340)=2,ROUND(BY310*X340/SUM(X339:X348),#REF!),"")</f>
        <v/>
      </c>
      <c r="BZ322" s="331" t="str">
        <f>IF(COUNT(BZ310,Y340)=2,ROUND(BZ310*Y340/SUM(Y339:Y348),#REF!),"")</f>
        <v/>
      </c>
      <c r="CA322" s="331" t="str">
        <f>IF(COUNT(CA310,Z340)=2,ROUND(CA310*Z340/SUM(Z339:Z348),#REF!),"")</f>
        <v/>
      </c>
      <c r="CB322" s="331" t="str">
        <f>IF(COUNT(CB310,AA340)=2,ROUND(CB310*AA340/SUM(AA339:AA348),#REF!),"")</f>
        <v/>
      </c>
      <c r="CC322" s="331" t="str">
        <f>IF(COUNT(CC310,AB340)=2,ROUND(CC310*AB340/SUM(AB339:AB348),#REF!),"")</f>
        <v/>
      </c>
      <c r="CD322" s="331" t="str">
        <f>IF(COUNT(CD310,AC340)=2,ROUND(CD310*AC340/SUM(AC339:AC348),#REF!),"")</f>
        <v/>
      </c>
      <c r="CE322" s="331" t="str">
        <f>IF(COUNT(CE310,AD340)=2,ROUND(CE310*AD340/SUM(AD339:AD348),#REF!),"")</f>
        <v/>
      </c>
      <c r="CF322" s="331" t="str">
        <f>IF(COUNT(CF310,AE340)=2,ROUND(CF310*AE340/SUM(AE339:AE348),#REF!),"")</f>
        <v/>
      </c>
      <c r="CG322" s="331" t="str">
        <f>IF(COUNT(CG310,AF340)=2,ROUND(CG310*AF340/SUM(AF339:AF348),#REF!),"")</f>
        <v/>
      </c>
      <c r="CH322" s="565" t="str">
        <f>IF(COUNTA(AG340)=0,"",AG340)</f>
        <v/>
      </c>
      <c r="CI322" s="565"/>
      <c r="CJ322" s="565"/>
      <c r="CK322" s="565"/>
      <c r="CL322" s="565"/>
      <c r="CM322" s="565"/>
      <c r="CN322" s="565"/>
      <c r="CO322" s="565"/>
      <c r="CP322" s="565"/>
      <c r="CQ322" s="565"/>
    </row>
    <row r="323" spans="3:97" s="243" customFormat="1" ht="13.5" customHeight="1">
      <c r="C323" s="604" t="e">
        <f>DATE(#REF!+5,1,1)</f>
        <v>#REF!</v>
      </c>
      <c r="D323" s="605"/>
      <c r="E323" s="613" t="s">
        <v>275</v>
      </c>
      <c r="F323" s="614"/>
      <c r="G323" s="615"/>
      <c r="H323" s="256"/>
      <c r="I323" s="256"/>
      <c r="J323" s="256"/>
      <c r="K323" s="256"/>
      <c r="L323" s="256"/>
      <c r="M323" s="256"/>
      <c r="N323" s="256"/>
      <c r="O323" s="256"/>
      <c r="P323" s="256"/>
      <c r="Q323" s="256"/>
      <c r="R323" s="256"/>
      <c r="S323" s="256"/>
      <c r="T323" s="255"/>
      <c r="U323" s="618"/>
      <c r="V323" s="619"/>
      <c r="W323" s="619"/>
      <c r="X323" s="619"/>
      <c r="Y323" s="619"/>
      <c r="Z323" s="620"/>
      <c r="AA323" s="257"/>
      <c r="AB323" s="257"/>
      <c r="AC323" s="257"/>
      <c r="AD323" s="604" t="e">
        <f>DATE(#REF!+5,1,1)</f>
        <v>#REF!</v>
      </c>
      <c r="AE323" s="605"/>
      <c r="AF323" s="613" t="s">
        <v>198</v>
      </c>
      <c r="AG323" s="614"/>
      <c r="AH323" s="615"/>
      <c r="AI323" s="258" t="str">
        <f>IF(COUNT(S321,H323)&lt;&gt;2,"",ROUND(MIN(S321,H323)*H308,#REF!))</f>
        <v/>
      </c>
      <c r="AJ323" s="258" t="str">
        <f>IF(COUNT(H323,I323)&lt;&gt;2,"",ROUND(MIN(H323,I323)*I308,#REF!))</f>
        <v/>
      </c>
      <c r="AK323" s="258" t="str">
        <f>IF(COUNT(I323,J323)&lt;&gt;2,"",ROUND(MIN(I323,J323)*J308,#REF!))</f>
        <v/>
      </c>
      <c r="AL323" s="258" t="str">
        <f>IF(COUNT(J323,K323)&lt;&gt;2,"",ROUND(MIN(J323,K323)*K308,#REF!))</f>
        <v/>
      </c>
      <c r="AM323" s="258" t="str">
        <f>IF(COUNT(K323,L323)&lt;&gt;2,"",ROUND(MIN(K323,L323)*L308,#REF!))</f>
        <v/>
      </c>
      <c r="AN323" s="258" t="str">
        <f>IF(COUNT(L323,M323)&lt;&gt;2,"",ROUND(MIN(L323,M323)*M308,#REF!))</f>
        <v/>
      </c>
      <c r="AO323" s="258" t="str">
        <f>IF(COUNT(M323,N323)&lt;&gt;2,"",ROUND(MIN(M323,N323)*N308,#REF!))</f>
        <v/>
      </c>
      <c r="AP323" s="258" t="str">
        <f>IF(COUNT(N323,O323)&lt;&gt;2,"",ROUND(MIN(N323,O323)*O308,#REF!))</f>
        <v/>
      </c>
      <c r="AQ323" s="258" t="str">
        <f>IF(COUNT(O323,P323)&lt;&gt;2,"",ROUND(MIN(O323,P323)*P308,#REF!))</f>
        <v/>
      </c>
      <c r="AR323" s="258" t="str">
        <f>IF(COUNT(P323,Q323)&lt;&gt;2,"",ROUND(MIN(P323,Q323)*Q308,#REF!))</f>
        <v/>
      </c>
      <c r="AS323" s="258" t="str">
        <f>IF(COUNT(Q323,R323)&lt;&gt;2,"",ROUND(MIN(Q323,R323)*R308,#REF!))</f>
        <v/>
      </c>
      <c r="AT323" s="258" t="str">
        <f>IF(COUNT(R323,S323)&lt;&gt;2,"",ROUND(MIN(R323,S323)*S308,#REF!))</f>
        <v/>
      </c>
      <c r="AU323" s="255"/>
      <c r="AX323" s="569" t="str">
        <f>IF(C341="","",C341)</f>
        <v/>
      </c>
      <c r="AY323" s="569"/>
      <c r="AZ323" s="587" t="str">
        <f>IF(E341="","",E341)</f>
        <v/>
      </c>
      <c r="BA323" s="590" t="str">
        <f ca="1">IF(F341="","",F341)</f>
        <v/>
      </c>
      <c r="BB323" s="590"/>
      <c r="BC323" s="590"/>
      <c r="BD323" s="587" t="str">
        <f>IF(I341="","",I341)</f>
        <v/>
      </c>
      <c r="BE323" s="578" t="e">
        <f>IF(#REF!="発電事業者","送電電力（MW）","受電電力（MW）")</f>
        <v>#REF!</v>
      </c>
      <c r="BF323" s="579"/>
      <c r="BG323" s="331" t="str">
        <f>IF(COUNT(BG308,L341)=2,ROUND(BG308*L341/SUM(L339:L348),#REF!),"")</f>
        <v/>
      </c>
      <c r="BH323" s="331" t="str">
        <f>IF(COUNT(BH308,M341)=2,ROUND(BH308*M341/SUM(M339:M348),#REF!),"")</f>
        <v/>
      </c>
      <c r="BI323" s="331" t="str">
        <f>IF(COUNT(BI308,N341)=2,ROUND(BI308*N341/SUM(N339:N348),#REF!),"")</f>
        <v/>
      </c>
      <c r="BJ323" s="331" t="str">
        <f>IF(COUNT(BJ308,O341)=2,ROUND(BJ308*O341/SUM(O339:O348),#REF!),"")</f>
        <v/>
      </c>
      <c r="BK323" s="331" t="str">
        <f>IF(COUNT(BK308,P341)=2,ROUND(BK308*P341/SUM(P339:P348),#REF!),"")</f>
        <v/>
      </c>
      <c r="BL323" s="331" t="str">
        <f>IF(COUNT(BL308,Q341)=2,ROUND(BL308*Q341/SUM(Q339:Q348),#REF!),"")</f>
        <v/>
      </c>
      <c r="BM323" s="331" t="str">
        <f>IF(COUNT(BM308,R341)=2,ROUND(BM308*R341/SUM(R339:R348),#REF!),"")</f>
        <v/>
      </c>
      <c r="BN323" s="331" t="str">
        <f>IF(COUNT(BN308,S341)=2,ROUND(BN308*S341/SUM(S339:S348),#REF!),"")</f>
        <v/>
      </c>
      <c r="BO323" s="331" t="str">
        <f>IF(COUNT(BO308,T341)=2,ROUND(BO308*T341/SUM(T339:T348),#REF!),"")</f>
        <v/>
      </c>
      <c r="BP323" s="331" t="str">
        <f>IF(COUNT(BP308,U341)=2,ROUND(BP308*U341/SUM(U339:U348),#REF!),"")</f>
        <v/>
      </c>
      <c r="BQ323" s="331" t="str">
        <f>IF(COUNT(BQ308,V341)=2,ROUND(BQ308*V341/SUM(V339:V348),#REF!),"")</f>
        <v/>
      </c>
      <c r="BR323" s="331" t="str">
        <f>IF(COUNT(BR308,W341)=2,ROUND(BR308*W341/SUM(W339:W348),#REF!),"")</f>
        <v/>
      </c>
      <c r="BS323" s="569" t="e">
        <f>IF(#REF!="発電事業者","送電電力（MW）","受電電力（MW）")</f>
        <v>#REF!</v>
      </c>
      <c r="BT323" s="569"/>
      <c r="BU323" s="569"/>
      <c r="BV323" s="333" t="s">
        <v>171</v>
      </c>
      <c r="BW323" s="580"/>
      <c r="BX323" s="580"/>
      <c r="BY323" s="331" t="str">
        <f>IF(COUNT(BY308,X341)=2,ROUND(BY308*X341/SUM(X339:X348),#REF!),"")</f>
        <v/>
      </c>
      <c r="BZ323" s="331" t="str">
        <f>IF(COUNT(BZ308,Y341)=2,ROUND(BZ308*Y341/SUM(Y339:Y348),#REF!),"")</f>
        <v/>
      </c>
      <c r="CA323" s="331" t="str">
        <f>IF(COUNT(CA308,Z341)=2,ROUND(CA308*Z341/SUM(Z339:Z348),#REF!),"")</f>
        <v/>
      </c>
      <c r="CB323" s="331" t="str">
        <f>IF(COUNT(CB308,AA341)=2,ROUND(CB308*AA341/SUM(AA339:AA348),#REF!),"")</f>
        <v/>
      </c>
      <c r="CC323" s="331" t="str">
        <f>IF(COUNT(CC308,AB341)=2,ROUND(CC308*AB341/SUM(AB339:AB348),#REF!),"")</f>
        <v/>
      </c>
      <c r="CD323" s="331" t="str">
        <f>IF(COUNT(CD308,AC341)=2,ROUND(CD308*AC341/SUM(AC339:AC348),#REF!),"")</f>
        <v/>
      </c>
      <c r="CE323" s="331" t="str">
        <f>IF(COUNT(CE308,AD341)=2,ROUND(CE308*AD341/SUM(AD339:AD348),#REF!),"")</f>
        <v/>
      </c>
      <c r="CF323" s="331" t="str">
        <f>IF(COUNT(CF308,AE341)=2,ROUND(CF308*AE341/SUM(AE339:AE348),#REF!),"")</f>
        <v/>
      </c>
      <c r="CG323" s="331" t="str">
        <f>IF(COUNT(CG308,AF341)=2,ROUND(CG308*AF341/SUM(AF339:AF348),#REF!),"")</f>
        <v/>
      </c>
      <c r="CH323" s="563" t="s">
        <v>214</v>
      </c>
      <c r="CI323" s="563"/>
      <c r="CJ323" s="563"/>
      <c r="CK323" s="563"/>
      <c r="CL323" s="563"/>
      <c r="CM323" s="563"/>
      <c r="CN323" s="563"/>
      <c r="CO323" s="563"/>
      <c r="CP323" s="563"/>
      <c r="CQ323" s="563"/>
    </row>
    <row r="324" spans="3:97" s="243" customFormat="1" ht="13.5" customHeight="1">
      <c r="C324" s="606"/>
      <c r="D324" s="607"/>
      <c r="E324" s="608" t="s">
        <v>212</v>
      </c>
      <c r="F324" s="609"/>
      <c r="G324" s="610"/>
      <c r="H324" s="261"/>
      <c r="I324" s="261"/>
      <c r="J324" s="261"/>
      <c r="K324" s="261"/>
      <c r="L324" s="261"/>
      <c r="M324" s="261"/>
      <c r="N324" s="261"/>
      <c r="O324" s="261"/>
      <c r="P324" s="261"/>
      <c r="Q324" s="261"/>
      <c r="R324" s="261"/>
      <c r="S324" s="261"/>
      <c r="T324" s="262" t="str">
        <f>IF(COUNT(H324:S324)=0,"",SUMPRODUCT(ROUND(H324:S324,#REF!)))</f>
        <v/>
      </c>
      <c r="U324" s="621"/>
      <c r="V324" s="622"/>
      <c r="W324" s="622"/>
      <c r="X324" s="622"/>
      <c r="Y324" s="622"/>
      <c r="Z324" s="623"/>
      <c r="AA324" s="257"/>
      <c r="AB324" s="257"/>
      <c r="AC324" s="257"/>
      <c r="AD324" s="606"/>
      <c r="AE324" s="607"/>
      <c r="AF324" s="608" t="s">
        <v>199</v>
      </c>
      <c r="AG324" s="609"/>
      <c r="AH324" s="610"/>
      <c r="AI324" s="264" t="str">
        <f t="shared" ref="AI324:AT324" si="74">IF(COUNT(H323:H324)=0,"",ROUND(H324/(H323*24*AI308/1000),3))</f>
        <v/>
      </c>
      <c r="AJ324" s="264" t="str">
        <f t="shared" si="74"/>
        <v/>
      </c>
      <c r="AK324" s="264" t="str">
        <f t="shared" si="74"/>
        <v/>
      </c>
      <c r="AL324" s="264" t="str">
        <f t="shared" si="74"/>
        <v/>
      </c>
      <c r="AM324" s="264" t="str">
        <f t="shared" si="74"/>
        <v/>
      </c>
      <c r="AN324" s="264" t="str">
        <f t="shared" si="74"/>
        <v/>
      </c>
      <c r="AO324" s="264" t="str">
        <f t="shared" si="74"/>
        <v/>
      </c>
      <c r="AP324" s="264" t="str">
        <f t="shared" si="74"/>
        <v/>
      </c>
      <c r="AQ324" s="264" t="str">
        <f t="shared" si="74"/>
        <v/>
      </c>
      <c r="AR324" s="264" t="str">
        <f t="shared" si="74"/>
        <v/>
      </c>
      <c r="AS324" s="264" t="str">
        <f t="shared" si="74"/>
        <v/>
      </c>
      <c r="AT324" s="264" t="str">
        <f t="shared" si="74"/>
        <v/>
      </c>
      <c r="AU324" s="265" t="str">
        <f>IF(COUNT(AI324:AT324)=0,"",AVERAGE(AI324:AT324))</f>
        <v/>
      </c>
      <c r="AX324" s="569"/>
      <c r="AY324" s="569"/>
      <c r="AZ324" s="588"/>
      <c r="BA324" s="590"/>
      <c r="BB324" s="590"/>
      <c r="BC324" s="590"/>
      <c r="BD324" s="588"/>
      <c r="BE324" s="583"/>
      <c r="BF324" s="584"/>
      <c r="BG324" s="259"/>
      <c r="BH324" s="259"/>
      <c r="BI324" s="259"/>
      <c r="BJ324" s="259"/>
      <c r="BK324" s="259"/>
      <c r="BL324" s="259"/>
      <c r="BM324" s="259"/>
      <c r="BN324" s="259"/>
      <c r="BO324" s="259"/>
      <c r="BP324" s="259"/>
      <c r="BQ324" s="259"/>
      <c r="BR324" s="259"/>
      <c r="BS324" s="569"/>
      <c r="BT324" s="569"/>
      <c r="BU324" s="569"/>
      <c r="BV324" s="333" t="s">
        <v>172</v>
      </c>
      <c r="BW324" s="581"/>
      <c r="BX324" s="581"/>
      <c r="BY324" s="331" t="str">
        <f>IF(COUNT(BY309,X341)=2,ROUND(BY309*X341/SUM(X339:X348),#REF!),"")</f>
        <v/>
      </c>
      <c r="BZ324" s="331" t="str">
        <f>IF(COUNT(BZ309,Y341)=2,ROUND(BZ309*Y341/SUM(Y339:Y348),#REF!),"")</f>
        <v/>
      </c>
      <c r="CA324" s="331" t="str">
        <f>IF(COUNT(CA309,Z341)=2,ROUND(CA309*Z341/SUM(Z339:Z348),#REF!),"")</f>
        <v/>
      </c>
      <c r="CB324" s="331" t="str">
        <f>IF(COUNT(CB309,AA341)=2,ROUND(CB309*AA341/SUM(AA339:AA348),#REF!),"")</f>
        <v/>
      </c>
      <c r="CC324" s="331" t="str">
        <f>IF(COUNT(CC309,AB341)=2,ROUND(CC309*AB341/SUM(AB339:AB348),#REF!),"")</f>
        <v/>
      </c>
      <c r="CD324" s="331" t="str">
        <f>IF(COUNT(CD309,AC341)=2,ROUND(CD309*AC341/SUM(AC339:AC348),#REF!),"")</f>
        <v/>
      </c>
      <c r="CE324" s="331" t="str">
        <f>IF(COUNT(CE309,AD341)=2,ROUND(CE309*AD341/SUM(AD339:AD348),#REF!),"")</f>
        <v/>
      </c>
      <c r="CF324" s="331" t="str">
        <f>IF(COUNT(CF309,AE341)=2,ROUND(CF309*AE341/SUM(AE339:AE348),#REF!),"")</f>
        <v/>
      </c>
      <c r="CG324" s="331" t="str">
        <f>IF(COUNT(CG309,AF341)=2,ROUND(CG309*AF341/SUM(AF339:AF348),#REF!),"")</f>
        <v/>
      </c>
      <c r="CH324" s="564" t="str">
        <f>IF(CH323="","",CH323)</f>
        <v>太陽光（全量）</v>
      </c>
      <c r="CI324" s="564"/>
      <c r="CJ324" s="564"/>
      <c r="CK324" s="564"/>
      <c r="CL324" s="564"/>
      <c r="CM324" s="564"/>
      <c r="CN324" s="564"/>
      <c r="CO324" s="564"/>
      <c r="CP324" s="564"/>
      <c r="CQ324" s="564"/>
    </row>
    <row r="325" spans="3:97" s="243" customFormat="1" ht="13.5" customHeight="1">
      <c r="C325" s="604" t="e">
        <f>DATE(#REF!+6,1,1)</f>
        <v>#REF!</v>
      </c>
      <c r="D325" s="605"/>
      <c r="E325" s="613" t="s">
        <v>275</v>
      </c>
      <c r="F325" s="614"/>
      <c r="G325" s="615"/>
      <c r="H325" s="256"/>
      <c r="I325" s="256"/>
      <c r="J325" s="256"/>
      <c r="K325" s="256"/>
      <c r="L325" s="256"/>
      <c r="M325" s="256"/>
      <c r="N325" s="256"/>
      <c r="O325" s="256"/>
      <c r="P325" s="256"/>
      <c r="Q325" s="256"/>
      <c r="R325" s="256"/>
      <c r="S325" s="256"/>
      <c r="T325" s="255"/>
      <c r="U325" s="621"/>
      <c r="V325" s="622"/>
      <c r="W325" s="622"/>
      <c r="X325" s="622"/>
      <c r="Y325" s="622"/>
      <c r="Z325" s="623"/>
      <c r="AA325" s="257"/>
      <c r="AB325" s="257"/>
      <c r="AC325" s="257"/>
      <c r="AD325" s="604" t="e">
        <f>DATE(#REF!+6,1,1)</f>
        <v>#REF!</v>
      </c>
      <c r="AE325" s="605"/>
      <c r="AF325" s="613" t="s">
        <v>198</v>
      </c>
      <c r="AG325" s="614"/>
      <c r="AH325" s="615"/>
      <c r="AI325" s="258" t="str">
        <f>IF(COUNT(S323,H325)&lt;&gt;2,"",ROUND(MIN(S323,H325)*H308,#REF!))</f>
        <v/>
      </c>
      <c r="AJ325" s="258" t="str">
        <f>IF(COUNT(H325,I325)&lt;&gt;2,"",ROUND(MIN(H325,I325)*I308,#REF!))</f>
        <v/>
      </c>
      <c r="AK325" s="258" t="str">
        <f>IF(COUNT(I325,J325)&lt;&gt;2,"",ROUND(MIN(I325,J325)*J308,#REF!))</f>
        <v/>
      </c>
      <c r="AL325" s="258" t="str">
        <f>IF(COUNT(J325,K325)&lt;&gt;2,"",ROUND(MIN(J325,K325)*K308,#REF!))</f>
        <v/>
      </c>
      <c r="AM325" s="258" t="str">
        <f>IF(COUNT(K325,L325)&lt;&gt;2,"",ROUND(MIN(K325,L325)*L308,#REF!))</f>
        <v/>
      </c>
      <c r="AN325" s="258" t="str">
        <f>IF(COUNT(L325,M325)&lt;&gt;2,"",ROUND(MIN(L325,M325)*M308,#REF!))</f>
        <v/>
      </c>
      <c r="AO325" s="258" t="str">
        <f>IF(COUNT(M325,N325)&lt;&gt;2,"",ROUND(MIN(M325,N325)*N308,#REF!))</f>
        <v/>
      </c>
      <c r="AP325" s="258" t="str">
        <f>IF(COUNT(N325,O325)&lt;&gt;2,"",ROUND(MIN(N325,O325)*O308,#REF!))</f>
        <v/>
      </c>
      <c r="AQ325" s="258" t="str">
        <f>IF(COUNT(O325,P325)&lt;&gt;2,"",ROUND(MIN(O325,P325)*P308,#REF!))</f>
        <v/>
      </c>
      <c r="AR325" s="258" t="str">
        <f>IF(COUNT(P325,Q325)&lt;&gt;2,"",ROUND(MIN(P325,Q325)*Q308,#REF!))</f>
        <v/>
      </c>
      <c r="AS325" s="258" t="str">
        <f>IF(COUNT(Q325,R325)&lt;&gt;2,"",ROUND(MIN(Q325,R325)*R308,#REF!))</f>
        <v/>
      </c>
      <c r="AT325" s="258" t="str">
        <f>IF(COUNT(R325,S325)&lt;&gt;2,"",ROUND(MIN(R325,S325)*S308,#REF!))</f>
        <v/>
      </c>
      <c r="AU325" s="255"/>
      <c r="AX325" s="569"/>
      <c r="AY325" s="569"/>
      <c r="AZ325" s="589"/>
      <c r="BA325" s="590"/>
      <c r="BB325" s="590"/>
      <c r="BC325" s="590"/>
      <c r="BD325" s="589"/>
      <c r="BE325" s="585" t="e">
        <f>IF(#REF!="発電事業者","月間送電電力量（GWh）","月間受電電力量（GWh）")</f>
        <v>#REF!</v>
      </c>
      <c r="BF325" s="586"/>
      <c r="BG325" s="331" t="str">
        <f>IF(COUNT(BG310,L341)=2,ROUND(BG310*L341/SUM(L339:L348),#REF!),"")</f>
        <v/>
      </c>
      <c r="BH325" s="331" t="str">
        <f>IF(COUNT(BH310,M341)=2,ROUND(BH310*M341/SUM(M339:M348),#REF!),"")</f>
        <v/>
      </c>
      <c r="BI325" s="331" t="str">
        <f>IF(COUNT(BI310,N341)=2,ROUND(BI310*N341/SUM(N339:N348),#REF!),"")</f>
        <v/>
      </c>
      <c r="BJ325" s="331" t="str">
        <f>IF(COUNT(BJ310,O341)=2,ROUND(BJ310*O341/SUM(O339:O348),#REF!),"")</f>
        <v/>
      </c>
      <c r="BK325" s="331" t="str">
        <f>IF(COUNT(BK310,P341)=2,ROUND(BK310*P341/SUM(P339:P348),#REF!),"")</f>
        <v/>
      </c>
      <c r="BL325" s="331" t="str">
        <f>IF(COUNT(BL310,Q341)=2,ROUND(BL310*Q341/SUM(Q339:Q348),#REF!),"")</f>
        <v/>
      </c>
      <c r="BM325" s="331" t="str">
        <f>IF(COUNT(BM310,R341)=2,ROUND(BM310*R341/SUM(R339:R348),#REF!),"")</f>
        <v/>
      </c>
      <c r="BN325" s="331" t="str">
        <f>IF(COUNT(BN310,S341)=2,ROUND(BN310*S341/SUM(S339:S348),#REF!),"")</f>
        <v/>
      </c>
      <c r="BO325" s="331" t="str">
        <f>IF(COUNT(BO310,T341)=2,ROUND(BO310*T341/SUM(T339:T348),#REF!),"")</f>
        <v/>
      </c>
      <c r="BP325" s="331" t="str">
        <f>IF(COUNT(BP310,U341)=2,ROUND(BP310*U341/SUM(U339:U348),#REF!),"")</f>
        <v/>
      </c>
      <c r="BQ325" s="331" t="str">
        <f>IF(COUNT(BQ310,V341)=2,ROUND(BQ310*V341/SUM(V339:V348),#REF!),"")</f>
        <v/>
      </c>
      <c r="BR325" s="331" t="str">
        <f>IF(COUNT(BR310,W341)=2,ROUND(BR310*W341/SUM(W339:W348),#REF!),"")</f>
        <v/>
      </c>
      <c r="BS325" s="569" t="e">
        <f>IF(#REF!="発電事業者","年間送電電力量（GWh）","年間受電電力量（GWh）")</f>
        <v>#REF!</v>
      </c>
      <c r="BT325" s="569"/>
      <c r="BU325" s="569"/>
      <c r="BV325" s="333" t="s">
        <v>25</v>
      </c>
      <c r="BW325" s="582"/>
      <c r="BX325" s="582"/>
      <c r="BY325" s="331" t="str">
        <f>IF(COUNT(BY310,X341)=2,ROUND(BY310*X341/SUM(X339:X348),#REF!),"")</f>
        <v/>
      </c>
      <c r="BZ325" s="331" t="str">
        <f>IF(COUNT(BZ310,Y341)=2,ROUND(BZ310*Y341/SUM(Y339:Y348),#REF!),"")</f>
        <v/>
      </c>
      <c r="CA325" s="331" t="str">
        <f>IF(COUNT(CA310,Z341)=2,ROUND(CA310*Z341/SUM(Z339:Z348),#REF!),"")</f>
        <v/>
      </c>
      <c r="CB325" s="331" t="str">
        <f>IF(COUNT(CB310,AA341)=2,ROUND(CB310*AA341/SUM(AA339:AA348),#REF!),"")</f>
        <v/>
      </c>
      <c r="CC325" s="331" t="str">
        <f>IF(COUNT(CC310,AB341)=2,ROUND(CC310*AB341/SUM(AB339:AB348),#REF!),"")</f>
        <v/>
      </c>
      <c r="CD325" s="331" t="str">
        <f>IF(COUNT(CD310,AC341)=2,ROUND(CD310*AC341/SUM(AC339:AC348),#REF!),"")</f>
        <v/>
      </c>
      <c r="CE325" s="331" t="str">
        <f>IF(COUNT(CE310,AD341)=2,ROUND(CE310*AD341/SUM(AD339:AD348),#REF!),"")</f>
        <v/>
      </c>
      <c r="CF325" s="331" t="str">
        <f>IF(COUNT(CF310,AE341)=2,ROUND(CF310*AE341/SUM(AE339:AE348),#REF!),"")</f>
        <v/>
      </c>
      <c r="CG325" s="331" t="str">
        <f>IF(COUNT(CG310,AF341)=2,ROUND(CG310*AF341/SUM(AF339:AF348),#REF!),"")</f>
        <v/>
      </c>
      <c r="CH325" s="565" t="str">
        <f>IF(COUNTA(AG341)=0,"",AG341)</f>
        <v/>
      </c>
      <c r="CI325" s="565"/>
      <c r="CJ325" s="565"/>
      <c r="CK325" s="565"/>
      <c r="CL325" s="565"/>
      <c r="CM325" s="565"/>
      <c r="CN325" s="565"/>
      <c r="CO325" s="565"/>
      <c r="CP325" s="565"/>
      <c r="CQ325" s="565"/>
    </row>
    <row r="326" spans="3:97" s="243" customFormat="1" ht="13.5" customHeight="1">
      <c r="C326" s="606"/>
      <c r="D326" s="607"/>
      <c r="E326" s="608" t="s">
        <v>212</v>
      </c>
      <c r="F326" s="609"/>
      <c r="G326" s="610"/>
      <c r="H326" s="261"/>
      <c r="I326" s="261"/>
      <c r="J326" s="261"/>
      <c r="K326" s="261"/>
      <c r="L326" s="261"/>
      <c r="M326" s="261"/>
      <c r="N326" s="261"/>
      <c r="O326" s="261"/>
      <c r="P326" s="261"/>
      <c r="Q326" s="261"/>
      <c r="R326" s="261"/>
      <c r="S326" s="261"/>
      <c r="T326" s="262" t="str">
        <f>IF(COUNT(H326:S326)=0,"",SUMPRODUCT(ROUND(H326:S326,#REF!)))</f>
        <v/>
      </c>
      <c r="U326" s="621"/>
      <c r="V326" s="622"/>
      <c r="W326" s="622"/>
      <c r="X326" s="622"/>
      <c r="Y326" s="622"/>
      <c r="Z326" s="623"/>
      <c r="AA326" s="257"/>
      <c r="AB326" s="257"/>
      <c r="AC326" s="257"/>
      <c r="AD326" s="606"/>
      <c r="AE326" s="607"/>
      <c r="AF326" s="608" t="s">
        <v>199</v>
      </c>
      <c r="AG326" s="609"/>
      <c r="AH326" s="610"/>
      <c r="AI326" s="264" t="str">
        <f t="shared" ref="AI326:AT326" si="75">IF(COUNT(H325:H326)=0,"",ROUND(H326/(H325*24*AI308/1000),3))</f>
        <v/>
      </c>
      <c r="AJ326" s="264" t="str">
        <f t="shared" si="75"/>
        <v/>
      </c>
      <c r="AK326" s="264" t="str">
        <f t="shared" si="75"/>
        <v/>
      </c>
      <c r="AL326" s="264" t="str">
        <f t="shared" si="75"/>
        <v/>
      </c>
      <c r="AM326" s="264" t="str">
        <f t="shared" si="75"/>
        <v/>
      </c>
      <c r="AN326" s="264" t="str">
        <f t="shared" si="75"/>
        <v/>
      </c>
      <c r="AO326" s="264" t="str">
        <f t="shared" si="75"/>
        <v/>
      </c>
      <c r="AP326" s="264" t="str">
        <f t="shared" si="75"/>
        <v/>
      </c>
      <c r="AQ326" s="264" t="str">
        <f t="shared" si="75"/>
        <v/>
      </c>
      <c r="AR326" s="264" t="str">
        <f t="shared" si="75"/>
        <v/>
      </c>
      <c r="AS326" s="264" t="str">
        <f t="shared" si="75"/>
        <v/>
      </c>
      <c r="AT326" s="264" t="str">
        <f t="shared" si="75"/>
        <v/>
      </c>
      <c r="AU326" s="265" t="str">
        <f>IF(COUNT(AI326:AT326)=0,"",AVERAGE(AI326:AT326))</f>
        <v/>
      </c>
      <c r="AX326" s="569" t="str">
        <f>IF(C342="","",C342)</f>
        <v/>
      </c>
      <c r="AY326" s="569"/>
      <c r="AZ326" s="587" t="str">
        <f>IF(E342="","",E342)</f>
        <v/>
      </c>
      <c r="BA326" s="590" t="str">
        <f ca="1">IF(F342="","",F342)</f>
        <v/>
      </c>
      <c r="BB326" s="590"/>
      <c r="BC326" s="590"/>
      <c r="BD326" s="587" t="str">
        <f>IF(I342="","",I342)</f>
        <v/>
      </c>
      <c r="BE326" s="578" t="e">
        <f>IF(#REF!="発電事業者","送電電力（MW）","受電電力（MW）")</f>
        <v>#REF!</v>
      </c>
      <c r="BF326" s="579"/>
      <c r="BG326" s="331" t="str">
        <f>IF(COUNT(BG308,L342)=2,ROUND(BG308*L342/SUM(L339:L348),#REF!),"")</f>
        <v/>
      </c>
      <c r="BH326" s="331" t="str">
        <f>IF(COUNT(BH308,M342)=2,ROUND(BH308*M342/SUM(M339:M348),#REF!),"")</f>
        <v/>
      </c>
      <c r="BI326" s="331" t="str">
        <f>IF(COUNT(BI308,N342)=2,ROUND(BI308*N342/SUM(N339:N348),#REF!),"")</f>
        <v/>
      </c>
      <c r="BJ326" s="331" t="str">
        <f>IF(COUNT(BJ308,O342)=2,ROUND(BJ308*O342/SUM(O339:O348),#REF!),"")</f>
        <v/>
      </c>
      <c r="BK326" s="331" t="str">
        <f>IF(COUNT(BK308,P342)=2,ROUND(BK308*P342/SUM(P339:P348),#REF!),"")</f>
        <v/>
      </c>
      <c r="BL326" s="331" t="str">
        <f>IF(COUNT(BL308,Q342)=2,ROUND(BL308*Q342/SUM(Q339:Q348),#REF!),"")</f>
        <v/>
      </c>
      <c r="BM326" s="331" t="str">
        <f>IF(COUNT(BM308,R342)=2,ROUND(BM308*R342/SUM(R339:R348),#REF!),"")</f>
        <v/>
      </c>
      <c r="BN326" s="331" t="str">
        <f>IF(COUNT(BN308,S342)=2,ROUND(BN308*S342/SUM(S339:S348),#REF!),"")</f>
        <v/>
      </c>
      <c r="BO326" s="331" t="str">
        <f>IF(COUNT(BO308,T342)=2,ROUND(BO308*T342/SUM(T339:T348),#REF!),"")</f>
        <v/>
      </c>
      <c r="BP326" s="331" t="str">
        <f>IF(COUNT(BP308,U342)=2,ROUND(BP308*U342/SUM(U339:U348),#REF!),"")</f>
        <v/>
      </c>
      <c r="BQ326" s="331" t="str">
        <f>IF(COUNT(BQ308,V342)=2,ROUND(BQ308*V342/SUM(V339:V348),#REF!),"")</f>
        <v/>
      </c>
      <c r="BR326" s="331" t="str">
        <f>IF(COUNT(BR308,W342)=2,ROUND(BR308*W342/SUM(W339:W348),#REF!),"")</f>
        <v/>
      </c>
      <c r="BS326" s="569" t="e">
        <f>IF(#REF!="発電事業者","送電電力（MW）","受電電力（MW）")</f>
        <v>#REF!</v>
      </c>
      <c r="BT326" s="569"/>
      <c r="BU326" s="569"/>
      <c r="BV326" s="333" t="s">
        <v>171</v>
      </c>
      <c r="BW326" s="580"/>
      <c r="BX326" s="580"/>
      <c r="BY326" s="331" t="str">
        <f>IF(COUNT(BY308,X342)=2,ROUND(BY308*X342/SUM(X339:X348),#REF!),"")</f>
        <v/>
      </c>
      <c r="BZ326" s="331" t="str">
        <f>IF(COUNT(BZ308,Y342)=2,ROUND(BZ308*Y342/SUM(Y339:Y348),#REF!),"")</f>
        <v/>
      </c>
      <c r="CA326" s="331" t="str">
        <f>IF(COUNT(CA308,Z342)=2,ROUND(CA308*Z342/SUM(Z339:Z348),#REF!),"")</f>
        <v/>
      </c>
      <c r="CB326" s="331" t="str">
        <f>IF(COUNT(CB308,AA342)=2,ROUND(CB308*AA342/SUM(AA339:AA348),#REF!),"")</f>
        <v/>
      </c>
      <c r="CC326" s="331" t="str">
        <f>IF(COUNT(CC308,AB342)=2,ROUND(CC308*AB342/SUM(AB339:AB348),#REF!),"")</f>
        <v/>
      </c>
      <c r="CD326" s="331" t="str">
        <f>IF(COUNT(CD308,AC342)=2,ROUND(CD308*AC342/SUM(AC339:AC348),#REF!),"")</f>
        <v/>
      </c>
      <c r="CE326" s="331" t="str">
        <f>IF(COUNT(CE308,AD342)=2,ROUND(CE308*AD342/SUM(AD339:AD348),#REF!),"")</f>
        <v/>
      </c>
      <c r="CF326" s="331" t="str">
        <f>IF(COUNT(CF308,AE342)=2,ROUND(CF308*AE342/SUM(AE339:AE348),#REF!),"")</f>
        <v/>
      </c>
      <c r="CG326" s="331" t="str">
        <f>IF(COUNT(CG308,AF342)=2,ROUND(CG308*AF342/SUM(AF339:AF348),#REF!),"")</f>
        <v/>
      </c>
      <c r="CH326" s="563" t="s">
        <v>214</v>
      </c>
      <c r="CI326" s="563"/>
      <c r="CJ326" s="563"/>
      <c r="CK326" s="563"/>
      <c r="CL326" s="563"/>
      <c r="CM326" s="563"/>
      <c r="CN326" s="563"/>
      <c r="CO326" s="563"/>
      <c r="CP326" s="563"/>
      <c r="CQ326" s="563"/>
    </row>
    <row r="327" spans="3:97" s="243" customFormat="1" ht="13.5" customHeight="1">
      <c r="C327" s="604" t="e">
        <f>DATE(#REF!+7,1,1)</f>
        <v>#REF!</v>
      </c>
      <c r="D327" s="605"/>
      <c r="E327" s="613" t="s">
        <v>275</v>
      </c>
      <c r="F327" s="614"/>
      <c r="G327" s="615"/>
      <c r="H327" s="256"/>
      <c r="I327" s="256"/>
      <c r="J327" s="256"/>
      <c r="K327" s="256"/>
      <c r="L327" s="256"/>
      <c r="M327" s="256"/>
      <c r="N327" s="256"/>
      <c r="O327" s="256"/>
      <c r="P327" s="256"/>
      <c r="Q327" s="256"/>
      <c r="R327" s="256"/>
      <c r="S327" s="256"/>
      <c r="T327" s="255"/>
      <c r="U327" s="621"/>
      <c r="V327" s="622"/>
      <c r="W327" s="622"/>
      <c r="X327" s="622"/>
      <c r="Y327" s="622"/>
      <c r="Z327" s="623"/>
      <c r="AA327" s="257"/>
      <c r="AB327" s="257"/>
      <c r="AC327" s="257"/>
      <c r="AD327" s="604" t="e">
        <f>DATE(#REF!+7,1,1)</f>
        <v>#REF!</v>
      </c>
      <c r="AE327" s="605"/>
      <c r="AF327" s="613" t="s">
        <v>198</v>
      </c>
      <c r="AG327" s="614"/>
      <c r="AH327" s="615"/>
      <c r="AI327" s="258" t="str">
        <f>IF(COUNT(S325,H327)&lt;&gt;2,"",ROUND(MIN(S325,H327)*H308,#REF!))</f>
        <v/>
      </c>
      <c r="AJ327" s="258" t="str">
        <f>IF(COUNT(H327,I327)&lt;&gt;2,"",ROUND(MIN(H327,I327)*I308,#REF!))</f>
        <v/>
      </c>
      <c r="AK327" s="258" t="str">
        <f>IF(COUNT(I327,J327)&lt;&gt;2,"",ROUND(MIN(I327,J327)*J308,#REF!))</f>
        <v/>
      </c>
      <c r="AL327" s="258" t="str">
        <f>IF(COUNT(J327,K327)&lt;&gt;2,"",ROUND(MIN(J327,K327)*K308,#REF!))</f>
        <v/>
      </c>
      <c r="AM327" s="258" t="str">
        <f>IF(COUNT(K327,L327)&lt;&gt;2,"",ROUND(MIN(K327,L327)*L308,#REF!))</f>
        <v/>
      </c>
      <c r="AN327" s="258" t="str">
        <f>IF(COUNT(L327,M327)&lt;&gt;2,"",ROUND(MIN(L327,M327)*M308,#REF!))</f>
        <v/>
      </c>
      <c r="AO327" s="258" t="str">
        <f>IF(COUNT(M327,N327)&lt;&gt;2,"",ROUND(MIN(M327,N327)*N308,#REF!))</f>
        <v/>
      </c>
      <c r="AP327" s="258" t="str">
        <f>IF(COUNT(N327,O327)&lt;&gt;2,"",ROUND(MIN(N327,O327)*O308,#REF!))</f>
        <v/>
      </c>
      <c r="AQ327" s="258" t="str">
        <f>IF(COUNT(O327,P327)&lt;&gt;2,"",ROUND(MIN(O327,P327)*P308,#REF!))</f>
        <v/>
      </c>
      <c r="AR327" s="258" t="str">
        <f>IF(COUNT(P327,Q327)&lt;&gt;2,"",ROUND(MIN(P327,Q327)*Q308,#REF!))</f>
        <v/>
      </c>
      <c r="AS327" s="258" t="str">
        <f>IF(COUNT(Q327,R327)&lt;&gt;2,"",ROUND(MIN(Q327,R327)*R308,#REF!))</f>
        <v/>
      </c>
      <c r="AT327" s="258" t="str">
        <f>IF(COUNT(R327,S327)&lt;&gt;2,"",ROUND(MIN(R327,S327)*S308,#REF!))</f>
        <v/>
      </c>
      <c r="AU327" s="255"/>
      <c r="AX327" s="569"/>
      <c r="AY327" s="569"/>
      <c r="AZ327" s="588"/>
      <c r="BA327" s="590"/>
      <c r="BB327" s="590"/>
      <c r="BC327" s="590"/>
      <c r="BD327" s="588"/>
      <c r="BE327" s="583"/>
      <c r="BF327" s="584"/>
      <c r="BG327" s="259"/>
      <c r="BH327" s="259"/>
      <c r="BI327" s="259"/>
      <c r="BJ327" s="259"/>
      <c r="BK327" s="259"/>
      <c r="BL327" s="259"/>
      <c r="BM327" s="259"/>
      <c r="BN327" s="259"/>
      <c r="BO327" s="259"/>
      <c r="BP327" s="259"/>
      <c r="BQ327" s="259"/>
      <c r="BR327" s="259"/>
      <c r="BS327" s="569"/>
      <c r="BT327" s="569"/>
      <c r="BU327" s="569"/>
      <c r="BV327" s="333" t="s">
        <v>172</v>
      </c>
      <c r="BW327" s="581"/>
      <c r="BX327" s="581"/>
      <c r="BY327" s="331" t="str">
        <f>IF(COUNT(BY309,X342)=2,ROUND(BY309*X342/SUM(X339:X348),#REF!),"")</f>
        <v/>
      </c>
      <c r="BZ327" s="331" t="str">
        <f>IF(COUNT(BZ309,Y342)=2,ROUND(BZ309*Y342/SUM(Y339:Y348),#REF!),"")</f>
        <v/>
      </c>
      <c r="CA327" s="331" t="str">
        <f>IF(COUNT(CA309,Z342)=2,ROUND(CA309*Z342/SUM(Z339:Z348),#REF!),"")</f>
        <v/>
      </c>
      <c r="CB327" s="331" t="str">
        <f>IF(COUNT(CB309,AA342)=2,ROUND(CB309*AA342/SUM(AA339:AA348),#REF!),"")</f>
        <v/>
      </c>
      <c r="CC327" s="331" t="str">
        <f>IF(COUNT(CC309,AB342)=2,ROUND(CC309*AB342/SUM(AB339:AB348),#REF!),"")</f>
        <v/>
      </c>
      <c r="CD327" s="331" t="str">
        <f>IF(COUNT(CD309,AC342)=2,ROUND(CD309*AC342/SUM(AC339:AC348),#REF!),"")</f>
        <v/>
      </c>
      <c r="CE327" s="331" t="str">
        <f>IF(COUNT(CE309,AD342)=2,ROUND(CE309*AD342/SUM(AD339:AD348),#REF!),"")</f>
        <v/>
      </c>
      <c r="CF327" s="331" t="str">
        <f>IF(COUNT(CF309,AE342)=2,ROUND(CF309*AE342/SUM(AE339:AE348),#REF!),"")</f>
        <v/>
      </c>
      <c r="CG327" s="331" t="str">
        <f>IF(COUNT(CG309,AF342)=2,ROUND(CG309*AF342/SUM(AF339:AF348),#REF!),"")</f>
        <v/>
      </c>
      <c r="CH327" s="564" t="str">
        <f>IF(CH326="","",CH326)</f>
        <v>太陽光（全量）</v>
      </c>
      <c r="CI327" s="564"/>
      <c r="CJ327" s="564"/>
      <c r="CK327" s="564"/>
      <c r="CL327" s="564"/>
      <c r="CM327" s="564"/>
      <c r="CN327" s="564"/>
      <c r="CO327" s="564"/>
      <c r="CP327" s="564"/>
      <c r="CQ327" s="564"/>
    </row>
    <row r="328" spans="3:97" s="243" customFormat="1" ht="13.5" customHeight="1">
      <c r="C328" s="606"/>
      <c r="D328" s="607"/>
      <c r="E328" s="608" t="s">
        <v>212</v>
      </c>
      <c r="F328" s="609"/>
      <c r="G328" s="610"/>
      <c r="H328" s="261"/>
      <c r="I328" s="261"/>
      <c r="J328" s="261"/>
      <c r="K328" s="261"/>
      <c r="L328" s="261"/>
      <c r="M328" s="261"/>
      <c r="N328" s="261"/>
      <c r="O328" s="261"/>
      <c r="P328" s="261"/>
      <c r="Q328" s="261"/>
      <c r="R328" s="261"/>
      <c r="S328" s="261"/>
      <c r="T328" s="262" t="str">
        <f>IF(COUNT(H328:S328)=0,"",SUMPRODUCT(ROUND(H328:S328,#REF!)))</f>
        <v/>
      </c>
      <c r="U328" s="621"/>
      <c r="V328" s="622"/>
      <c r="W328" s="622"/>
      <c r="X328" s="622"/>
      <c r="Y328" s="622"/>
      <c r="Z328" s="623"/>
      <c r="AA328" s="257"/>
      <c r="AB328" s="257"/>
      <c r="AC328" s="257"/>
      <c r="AD328" s="606"/>
      <c r="AE328" s="607"/>
      <c r="AF328" s="608" t="s">
        <v>199</v>
      </c>
      <c r="AG328" s="609"/>
      <c r="AH328" s="610"/>
      <c r="AI328" s="264" t="str">
        <f t="shared" ref="AI328:AT328" si="76">IF(COUNT(H327:H328)=0,"",ROUND(H328/(H327*24*AI308/1000),3))</f>
        <v/>
      </c>
      <c r="AJ328" s="264" t="str">
        <f t="shared" si="76"/>
        <v/>
      </c>
      <c r="AK328" s="264" t="str">
        <f t="shared" si="76"/>
        <v/>
      </c>
      <c r="AL328" s="264" t="str">
        <f t="shared" si="76"/>
        <v/>
      </c>
      <c r="AM328" s="264" t="str">
        <f t="shared" si="76"/>
        <v/>
      </c>
      <c r="AN328" s="264" t="str">
        <f t="shared" si="76"/>
        <v/>
      </c>
      <c r="AO328" s="264" t="str">
        <f t="shared" si="76"/>
        <v/>
      </c>
      <c r="AP328" s="264" t="str">
        <f t="shared" si="76"/>
        <v/>
      </c>
      <c r="AQ328" s="264" t="str">
        <f t="shared" si="76"/>
        <v/>
      </c>
      <c r="AR328" s="264" t="str">
        <f t="shared" si="76"/>
        <v/>
      </c>
      <c r="AS328" s="264" t="str">
        <f t="shared" si="76"/>
        <v/>
      </c>
      <c r="AT328" s="264" t="str">
        <f t="shared" si="76"/>
        <v/>
      </c>
      <c r="AU328" s="265" t="str">
        <f>IF(COUNT(AI328:AT328)=0,"",AVERAGE(AI328:AT328))</f>
        <v/>
      </c>
      <c r="AX328" s="569"/>
      <c r="AY328" s="569"/>
      <c r="AZ328" s="589"/>
      <c r="BA328" s="590"/>
      <c r="BB328" s="590"/>
      <c r="BC328" s="590"/>
      <c r="BD328" s="589"/>
      <c r="BE328" s="585" t="e">
        <f>IF(#REF!="発電事業者","月間送電電力量（GWh）","月間受電電力量（GWh）")</f>
        <v>#REF!</v>
      </c>
      <c r="BF328" s="586"/>
      <c r="BG328" s="331" t="str">
        <f>IF(COUNT(BG310,L342)=2,ROUND(BG310*L342/SUM(L339:L348),#REF!),"")</f>
        <v/>
      </c>
      <c r="BH328" s="331" t="str">
        <f>IF(COUNT(BH310,M342)=2,ROUND(BH310*M342/SUM(M339:M348),#REF!),"")</f>
        <v/>
      </c>
      <c r="BI328" s="331" t="str">
        <f>IF(COUNT(BI310,N342)=2,ROUND(BI310*N342/SUM(N339:N348),#REF!),"")</f>
        <v/>
      </c>
      <c r="BJ328" s="331" t="str">
        <f>IF(COUNT(BJ310,O342)=2,ROUND(BJ310*O342/SUM(O339:O348),#REF!),"")</f>
        <v/>
      </c>
      <c r="BK328" s="331" t="str">
        <f>IF(COUNT(BK310,P342)=2,ROUND(BK310*P342/SUM(P339:P348),#REF!),"")</f>
        <v/>
      </c>
      <c r="BL328" s="331" t="str">
        <f>IF(COUNT(BL310,Q342)=2,ROUND(BL310*Q342/SUM(Q339:Q348),#REF!),"")</f>
        <v/>
      </c>
      <c r="BM328" s="331" t="str">
        <f>IF(COUNT(BM310,R342)=2,ROUND(BM310*R342/SUM(R339:R348),#REF!),"")</f>
        <v/>
      </c>
      <c r="BN328" s="331" t="str">
        <f>IF(COUNT(BN310,S342)=2,ROUND(BN310*S342/SUM(S339:S348),#REF!),"")</f>
        <v/>
      </c>
      <c r="BO328" s="331" t="str">
        <f>IF(COUNT(BO310,T342)=2,ROUND(BO310*T342/SUM(T339:T348),#REF!),"")</f>
        <v/>
      </c>
      <c r="BP328" s="331" t="str">
        <f>IF(COUNT(BP310,U342)=2,ROUND(BP310*U342/SUM(U339:U348),#REF!),"")</f>
        <v/>
      </c>
      <c r="BQ328" s="331" t="str">
        <f>IF(COUNT(BQ310,V342)=2,ROUND(BQ310*V342/SUM(V339:V348),#REF!),"")</f>
        <v/>
      </c>
      <c r="BR328" s="331" t="str">
        <f>IF(COUNT(BR310,W342)=2,ROUND(BR310*W342/SUM(W339:W348),#REF!),"")</f>
        <v/>
      </c>
      <c r="BS328" s="569" t="e">
        <f>IF(#REF!="発電事業者","年間送電電力量（GWh）","年間受電電力量（GWh）")</f>
        <v>#REF!</v>
      </c>
      <c r="BT328" s="569"/>
      <c r="BU328" s="569"/>
      <c r="BV328" s="333" t="s">
        <v>25</v>
      </c>
      <c r="BW328" s="582"/>
      <c r="BX328" s="582"/>
      <c r="BY328" s="331" t="str">
        <f>IF(COUNT(BY310,X342)=2,ROUND(BY310*X342/SUM(X339:X348),#REF!),"")</f>
        <v/>
      </c>
      <c r="BZ328" s="331" t="str">
        <f>IF(COUNT(BZ310,Y342)=2,ROUND(BZ310*Y342/SUM(Y339:Y348),#REF!),"")</f>
        <v/>
      </c>
      <c r="CA328" s="331" t="str">
        <f>IF(COUNT(CA310,Z342)=2,ROUND(CA310*Z342/SUM(Z339:Z348),#REF!),"")</f>
        <v/>
      </c>
      <c r="CB328" s="331" t="str">
        <f>IF(COUNT(CB310,AA342)=2,ROUND(CB310*AA342/SUM(AA339:AA348),#REF!),"")</f>
        <v/>
      </c>
      <c r="CC328" s="331" t="str">
        <f>IF(COUNT(CC310,AB342)=2,ROUND(CC310*AB342/SUM(AB339:AB348),#REF!),"")</f>
        <v/>
      </c>
      <c r="CD328" s="331" t="str">
        <f>IF(COUNT(CD310,AC342)=2,ROUND(CD310*AC342/SUM(AC339:AC348),#REF!),"")</f>
        <v/>
      </c>
      <c r="CE328" s="331" t="str">
        <f>IF(COUNT(CE310,AD342)=2,ROUND(CE310*AD342/SUM(AD339:AD348),#REF!),"")</f>
        <v/>
      </c>
      <c r="CF328" s="331" t="str">
        <f>IF(COUNT(CF310,AE342)=2,ROUND(CF310*AE342/SUM(AE339:AE348),#REF!),"")</f>
        <v/>
      </c>
      <c r="CG328" s="331" t="str">
        <f>IF(COUNT(CG310,AF342)=2,ROUND(CG310*AF342/SUM(AF339:AF348),#REF!),"")</f>
        <v/>
      </c>
      <c r="CH328" s="565" t="str">
        <f>IF(COUNTA(AG342)=0,"",AG342)</f>
        <v/>
      </c>
      <c r="CI328" s="565"/>
      <c r="CJ328" s="565"/>
      <c r="CK328" s="565"/>
      <c r="CL328" s="565"/>
      <c r="CM328" s="565"/>
      <c r="CN328" s="565"/>
      <c r="CO328" s="565"/>
      <c r="CP328" s="565"/>
      <c r="CQ328" s="565"/>
    </row>
    <row r="329" spans="3:97" s="243" customFormat="1" ht="13.5" customHeight="1">
      <c r="C329" s="604" t="e">
        <f>DATE(#REF!+8,1,1)</f>
        <v>#REF!</v>
      </c>
      <c r="D329" s="605"/>
      <c r="E329" s="613" t="s">
        <v>275</v>
      </c>
      <c r="F329" s="614"/>
      <c r="G329" s="615"/>
      <c r="H329" s="256"/>
      <c r="I329" s="256"/>
      <c r="J329" s="256"/>
      <c r="K329" s="256"/>
      <c r="L329" s="256"/>
      <c r="M329" s="256"/>
      <c r="N329" s="256"/>
      <c r="O329" s="256"/>
      <c r="P329" s="256"/>
      <c r="Q329" s="256"/>
      <c r="R329" s="256"/>
      <c r="S329" s="256"/>
      <c r="T329" s="255"/>
      <c r="U329" s="621"/>
      <c r="V329" s="622"/>
      <c r="W329" s="622"/>
      <c r="X329" s="622"/>
      <c r="Y329" s="622"/>
      <c r="Z329" s="623"/>
      <c r="AA329" s="257"/>
      <c r="AB329" s="257"/>
      <c r="AC329" s="257"/>
      <c r="AD329" s="604" t="e">
        <f>DATE(#REF!+8,1,1)</f>
        <v>#REF!</v>
      </c>
      <c r="AE329" s="605"/>
      <c r="AF329" s="613" t="s">
        <v>198</v>
      </c>
      <c r="AG329" s="614"/>
      <c r="AH329" s="615"/>
      <c r="AI329" s="258" t="str">
        <f>IF(COUNT(S327,H329)&lt;&gt;2,"",ROUND(MIN(S327,H329)*H308,#REF!))</f>
        <v/>
      </c>
      <c r="AJ329" s="258" t="str">
        <f>IF(COUNT(H329,I329)&lt;&gt;2,"",ROUND(MIN(H329,I329)*I308,#REF!))</f>
        <v/>
      </c>
      <c r="AK329" s="258" t="str">
        <f>IF(COUNT(I329,J329)&lt;&gt;2,"",ROUND(MIN(I329,J329)*J308,#REF!))</f>
        <v/>
      </c>
      <c r="AL329" s="258" t="str">
        <f>IF(COUNT(J329,K329)&lt;&gt;2,"",ROUND(MIN(J329,K329)*K308,#REF!))</f>
        <v/>
      </c>
      <c r="AM329" s="258" t="str">
        <f>IF(COUNT(K329,L329)&lt;&gt;2,"",ROUND(MIN(K329,L329)*L308,#REF!))</f>
        <v/>
      </c>
      <c r="AN329" s="258" t="str">
        <f>IF(COUNT(L329,M329)&lt;&gt;2,"",ROUND(MIN(L329,M329)*M308,#REF!))</f>
        <v/>
      </c>
      <c r="AO329" s="258" t="str">
        <f>IF(COUNT(M329,N329)&lt;&gt;2,"",ROUND(MIN(M329,N329)*N308,#REF!))</f>
        <v/>
      </c>
      <c r="AP329" s="258" t="str">
        <f>IF(COUNT(N329,O329)&lt;&gt;2,"",ROUND(MIN(N329,O329)*O308,#REF!))</f>
        <v/>
      </c>
      <c r="AQ329" s="258" t="str">
        <f>IF(COUNT(O329,P329)&lt;&gt;2,"",ROUND(MIN(O329,P329)*P308,#REF!))</f>
        <v/>
      </c>
      <c r="AR329" s="258" t="str">
        <f>IF(COUNT(P329,Q329)&lt;&gt;2,"",ROUND(MIN(P329,Q329)*Q308,#REF!))</f>
        <v/>
      </c>
      <c r="AS329" s="258" t="str">
        <f>IF(COUNT(Q329,R329)&lt;&gt;2,"",ROUND(MIN(Q329,R329)*R308,#REF!))</f>
        <v/>
      </c>
      <c r="AT329" s="258" t="str">
        <f>IF(COUNT(R329,S329)&lt;&gt;2,"",ROUND(MIN(R329,S329)*S308,#REF!))</f>
        <v/>
      </c>
      <c r="AU329" s="255"/>
      <c r="AX329" s="569" t="str">
        <f>IF(C343="","",C343)</f>
        <v/>
      </c>
      <c r="AY329" s="569"/>
      <c r="AZ329" s="587" t="str">
        <f>IF(E343="","",E343)</f>
        <v/>
      </c>
      <c r="BA329" s="590" t="str">
        <f ca="1">IF(F343="","",F343)</f>
        <v/>
      </c>
      <c r="BB329" s="590"/>
      <c r="BC329" s="590"/>
      <c r="BD329" s="587" t="str">
        <f>IF(I343="","",I343)</f>
        <v/>
      </c>
      <c r="BE329" s="578" t="e">
        <f>IF(#REF!="発電事業者","送電電力（MW）","受電電力（MW）")</f>
        <v>#REF!</v>
      </c>
      <c r="BF329" s="579"/>
      <c r="BG329" s="331" t="str">
        <f>IF(COUNT(BG308,L343)=2,ROUND(BG308*L343/SUM(L339:L348),#REF!),"")</f>
        <v/>
      </c>
      <c r="BH329" s="331" t="str">
        <f>IF(COUNT(BH308,M343)=2,ROUND(BH308*M343/SUM(M339:M348),#REF!),"")</f>
        <v/>
      </c>
      <c r="BI329" s="331" t="str">
        <f>IF(COUNT(BI308,N343)=2,ROUND(BI308*N343/SUM(N339:N348),#REF!),"")</f>
        <v/>
      </c>
      <c r="BJ329" s="331" t="str">
        <f>IF(COUNT(BJ308,O343)=2,ROUND(BJ308*O343/SUM(O339:O348),#REF!),"")</f>
        <v/>
      </c>
      <c r="BK329" s="331" t="str">
        <f>IF(COUNT(BK308,P343)=2,ROUND(BK308*P343/SUM(P339:P348),#REF!),"")</f>
        <v/>
      </c>
      <c r="BL329" s="331" t="str">
        <f>IF(COUNT(BL308,Q343)=2,ROUND(BL308*Q343/SUM(Q339:Q348),#REF!),"")</f>
        <v/>
      </c>
      <c r="BM329" s="331" t="str">
        <f>IF(COUNT(BM308,R343)=2,ROUND(BM308*R343/SUM(R339:R348),#REF!),"")</f>
        <v/>
      </c>
      <c r="BN329" s="331" t="str">
        <f>IF(COUNT(BN308,S343)=2,ROUND(BN308*S343/SUM(S339:S348),#REF!),"")</f>
        <v/>
      </c>
      <c r="BO329" s="331" t="str">
        <f>IF(COUNT(BO308,T343)=2,ROUND(BO308*T343/SUM(T339:T348),#REF!),"")</f>
        <v/>
      </c>
      <c r="BP329" s="331" t="str">
        <f>IF(COUNT(BP308,U343)=2,ROUND(BP308*U343/SUM(U339:U348),#REF!),"")</f>
        <v/>
      </c>
      <c r="BQ329" s="331" t="str">
        <f>IF(COUNT(BQ308,V343)=2,ROUND(BQ308*V343/SUM(V339:V348),#REF!),"")</f>
        <v/>
      </c>
      <c r="BR329" s="331" t="str">
        <f>IF(COUNT(BR308,W343)=2,ROUND(BR308*W343/SUM(W339:W348),#REF!),"")</f>
        <v/>
      </c>
      <c r="BS329" s="569" t="e">
        <f>IF(#REF!="発電事業者","送電電力（MW）","受電電力（MW）")</f>
        <v>#REF!</v>
      </c>
      <c r="BT329" s="569"/>
      <c r="BU329" s="569"/>
      <c r="BV329" s="333" t="s">
        <v>171</v>
      </c>
      <c r="BW329" s="580"/>
      <c r="BX329" s="580"/>
      <c r="BY329" s="331" t="str">
        <f>IF(COUNT(BY308,X343)=2,ROUND(BY308*X343/SUM(X339:X348),#REF!),"")</f>
        <v/>
      </c>
      <c r="BZ329" s="331" t="str">
        <f>IF(COUNT(BZ308,Y343)=2,ROUND(BZ308*Y343/SUM(Y339:Y348),#REF!),"")</f>
        <v/>
      </c>
      <c r="CA329" s="331" t="str">
        <f>IF(COUNT(CA308,Z343)=2,ROUND(CA308*Z343/SUM(Z339:Z348),#REF!),"")</f>
        <v/>
      </c>
      <c r="CB329" s="331" t="str">
        <f>IF(COUNT(CB308,AA343)=2,ROUND(CB308*AA343/SUM(AA339:AA348),#REF!),"")</f>
        <v/>
      </c>
      <c r="CC329" s="331" t="str">
        <f>IF(COUNT(CC308,AB343)=2,ROUND(CC308*AB343/SUM(AB339:AB348),#REF!),"")</f>
        <v/>
      </c>
      <c r="CD329" s="331" t="str">
        <f>IF(COUNT(CD308,AC343)=2,ROUND(CD308*AC343/SUM(AC339:AC348),#REF!),"")</f>
        <v/>
      </c>
      <c r="CE329" s="331" t="str">
        <f>IF(COUNT(CE308,AD343)=2,ROUND(CE308*AD343/SUM(AD339:AD348),#REF!),"")</f>
        <v/>
      </c>
      <c r="CF329" s="331" t="str">
        <f>IF(COUNT(CF308,AE343)=2,ROUND(CF308*AE343/SUM(AE339:AE348),#REF!),"")</f>
        <v/>
      </c>
      <c r="CG329" s="331" t="str">
        <f>IF(COUNT(CG308,AF343)=2,ROUND(CG308*AF343/SUM(AF339:AF348),#REF!),"")</f>
        <v/>
      </c>
      <c r="CH329" s="563" t="s">
        <v>214</v>
      </c>
      <c r="CI329" s="563"/>
      <c r="CJ329" s="563"/>
      <c r="CK329" s="563"/>
      <c r="CL329" s="563"/>
      <c r="CM329" s="563"/>
      <c r="CN329" s="563"/>
      <c r="CO329" s="563"/>
      <c r="CP329" s="563"/>
      <c r="CQ329" s="563"/>
    </row>
    <row r="330" spans="3:97" s="243" customFormat="1" ht="13.5" customHeight="1">
      <c r="C330" s="606"/>
      <c r="D330" s="607"/>
      <c r="E330" s="608" t="s">
        <v>212</v>
      </c>
      <c r="F330" s="609"/>
      <c r="G330" s="610"/>
      <c r="H330" s="261"/>
      <c r="I330" s="261"/>
      <c r="J330" s="261"/>
      <c r="K330" s="261"/>
      <c r="L330" s="261"/>
      <c r="M330" s="261"/>
      <c r="N330" s="261"/>
      <c r="O330" s="261"/>
      <c r="P330" s="261"/>
      <c r="Q330" s="261"/>
      <c r="R330" s="261"/>
      <c r="S330" s="261"/>
      <c r="T330" s="262" t="str">
        <f>IF(COUNT(H330:S330)=0,"",SUMPRODUCT(ROUND(H330:S330,#REF!)))</f>
        <v/>
      </c>
      <c r="U330" s="624"/>
      <c r="V330" s="625"/>
      <c r="W330" s="625"/>
      <c r="X330" s="625"/>
      <c r="Y330" s="625"/>
      <c r="Z330" s="626"/>
      <c r="AA330" s="257"/>
      <c r="AB330" s="257"/>
      <c r="AC330" s="257"/>
      <c r="AD330" s="606"/>
      <c r="AE330" s="607"/>
      <c r="AF330" s="608" t="s">
        <v>199</v>
      </c>
      <c r="AG330" s="609"/>
      <c r="AH330" s="610"/>
      <c r="AI330" s="264" t="str">
        <f t="shared" ref="AI330:AT330" si="77">IF(COUNT(H329:H330)=0,"",ROUND(H330/(H329*24*AI308/1000),3))</f>
        <v/>
      </c>
      <c r="AJ330" s="264" t="str">
        <f t="shared" si="77"/>
        <v/>
      </c>
      <c r="AK330" s="264" t="str">
        <f t="shared" si="77"/>
        <v/>
      </c>
      <c r="AL330" s="264" t="str">
        <f t="shared" si="77"/>
        <v/>
      </c>
      <c r="AM330" s="264" t="str">
        <f t="shared" si="77"/>
        <v/>
      </c>
      <c r="AN330" s="264" t="str">
        <f t="shared" si="77"/>
        <v/>
      </c>
      <c r="AO330" s="264" t="str">
        <f t="shared" si="77"/>
        <v/>
      </c>
      <c r="AP330" s="264" t="str">
        <f t="shared" si="77"/>
        <v/>
      </c>
      <c r="AQ330" s="264" t="str">
        <f t="shared" si="77"/>
        <v/>
      </c>
      <c r="AR330" s="264" t="str">
        <f t="shared" si="77"/>
        <v/>
      </c>
      <c r="AS330" s="264" t="str">
        <f t="shared" si="77"/>
        <v/>
      </c>
      <c r="AT330" s="264" t="str">
        <f t="shared" si="77"/>
        <v/>
      </c>
      <c r="AU330" s="265" t="str">
        <f>IF(COUNT(AI330:AT330)=0,"",AVERAGE(AI330:AT330))</f>
        <v/>
      </c>
      <c r="AX330" s="569"/>
      <c r="AY330" s="569"/>
      <c r="AZ330" s="588"/>
      <c r="BA330" s="590"/>
      <c r="BB330" s="590"/>
      <c r="BC330" s="590"/>
      <c r="BD330" s="588"/>
      <c r="BE330" s="583"/>
      <c r="BF330" s="584"/>
      <c r="BG330" s="259"/>
      <c r="BH330" s="259"/>
      <c r="BI330" s="259"/>
      <c r="BJ330" s="259"/>
      <c r="BK330" s="259"/>
      <c r="BL330" s="259"/>
      <c r="BM330" s="259"/>
      <c r="BN330" s="259"/>
      <c r="BO330" s="259"/>
      <c r="BP330" s="259"/>
      <c r="BQ330" s="259"/>
      <c r="BR330" s="259"/>
      <c r="BS330" s="569"/>
      <c r="BT330" s="569"/>
      <c r="BU330" s="569"/>
      <c r="BV330" s="333" t="s">
        <v>172</v>
      </c>
      <c r="BW330" s="581"/>
      <c r="BX330" s="581"/>
      <c r="BY330" s="331" t="str">
        <f>IF(COUNT(BY309,X343)=2,ROUND(BY309*X343/SUM(X339:X348),#REF!),"")</f>
        <v/>
      </c>
      <c r="BZ330" s="331" t="str">
        <f>IF(COUNT(BZ309,Y343)=2,ROUND(BZ309*Y343/SUM(Y339:Y348),#REF!),"")</f>
        <v/>
      </c>
      <c r="CA330" s="331" t="str">
        <f>IF(COUNT(CA309,Z343)=2,ROUND(CA309*Z343/SUM(Z339:Z348),#REF!),"")</f>
        <v/>
      </c>
      <c r="CB330" s="331" t="str">
        <f>IF(COUNT(CB309,AA343)=2,ROUND(CB309*AA343/SUM(AA339:AA348),#REF!),"")</f>
        <v/>
      </c>
      <c r="CC330" s="331" t="str">
        <f>IF(COUNT(CC309,AB343)=2,ROUND(CC309*AB343/SUM(AB339:AB348),#REF!),"")</f>
        <v/>
      </c>
      <c r="CD330" s="331" t="str">
        <f>IF(COUNT(CD309,AC343)=2,ROUND(CD309*AC343/SUM(AC339:AC348),#REF!),"")</f>
        <v/>
      </c>
      <c r="CE330" s="331" t="str">
        <f>IF(COUNT(CE309,AD343)=2,ROUND(CE309*AD343/SUM(AD339:AD348),#REF!),"")</f>
        <v/>
      </c>
      <c r="CF330" s="331" t="str">
        <f>IF(COUNT(CF309,AE343)=2,ROUND(CF309*AE343/SUM(AE339:AE348),#REF!),"")</f>
        <v/>
      </c>
      <c r="CG330" s="331" t="str">
        <f>IF(COUNT(CG309,AF343)=2,ROUND(CG309*AF343/SUM(AF339:AF348),#REF!),"")</f>
        <v/>
      </c>
      <c r="CH330" s="564" t="str">
        <f>IF(CH329="","",CH329)</f>
        <v>太陽光（全量）</v>
      </c>
      <c r="CI330" s="564"/>
      <c r="CJ330" s="564"/>
      <c r="CK330" s="564"/>
      <c r="CL330" s="564"/>
      <c r="CM330" s="564"/>
      <c r="CN330" s="564"/>
      <c r="CO330" s="564"/>
      <c r="CP330" s="564"/>
      <c r="CQ330" s="564"/>
    </row>
    <row r="331" spans="3:97" s="243" customFormat="1" ht="13.5" customHeight="1">
      <c r="C331" s="604" t="e">
        <f>DATE(#REF!+9,1,1)</f>
        <v>#REF!</v>
      </c>
      <c r="D331" s="605"/>
      <c r="E331" s="613" t="s">
        <v>275</v>
      </c>
      <c r="F331" s="614"/>
      <c r="G331" s="615"/>
      <c r="H331" s="256"/>
      <c r="I331" s="256"/>
      <c r="J331" s="256"/>
      <c r="K331" s="256"/>
      <c r="L331" s="256"/>
      <c r="M331" s="256"/>
      <c r="N331" s="256"/>
      <c r="O331" s="256"/>
      <c r="P331" s="256"/>
      <c r="Q331" s="256"/>
      <c r="R331" s="256"/>
      <c r="S331" s="256"/>
      <c r="T331" s="255"/>
      <c r="U331" s="613" t="s">
        <v>210</v>
      </c>
      <c r="V331" s="614"/>
      <c r="W331" s="614"/>
      <c r="X331" s="615"/>
      <c r="Y331" s="616" t="str">
        <f>IF(COUNT(S331)=0,"",ROUND(S331,#REF!))</f>
        <v/>
      </c>
      <c r="Z331" s="617"/>
      <c r="AA331" s="257"/>
      <c r="AB331" s="257"/>
      <c r="AC331" s="257"/>
      <c r="AD331" s="604" t="e">
        <f>DATE(#REF!+9,1,1)</f>
        <v>#REF!</v>
      </c>
      <c r="AE331" s="605"/>
      <c r="AF331" s="613" t="s">
        <v>198</v>
      </c>
      <c r="AG331" s="614"/>
      <c r="AH331" s="615"/>
      <c r="AI331" s="258" t="str">
        <f>IF(COUNT(S329,H331)&lt;&gt;2,"",ROUND(MIN(S329,H331)*H308,#REF!))</f>
        <v/>
      </c>
      <c r="AJ331" s="258" t="str">
        <f>IF(COUNT(H331,I331)&lt;&gt;2,"",ROUND(MIN(H331,I331)*I308,#REF!))</f>
        <v/>
      </c>
      <c r="AK331" s="258" t="str">
        <f>IF(COUNT(I331,J331)&lt;&gt;2,"",ROUND(MIN(I331,J331)*J308,#REF!))</f>
        <v/>
      </c>
      <c r="AL331" s="258" t="str">
        <f>IF(COUNT(J331,K331)&lt;&gt;2,"",ROUND(MIN(J331,K331)*K308,#REF!))</f>
        <v/>
      </c>
      <c r="AM331" s="258" t="str">
        <f>IF(COUNT(K331,L331)&lt;&gt;2,"",ROUND(MIN(K331,L331)*L308,#REF!))</f>
        <v/>
      </c>
      <c r="AN331" s="258" t="str">
        <f>IF(COUNT(L331,M331)&lt;&gt;2,"",ROUND(MIN(L331,M331)*M308,#REF!))</f>
        <v/>
      </c>
      <c r="AO331" s="258" t="str">
        <f>IF(COUNT(M331,N331)&lt;&gt;2,"",ROUND(MIN(M331,N331)*N308,#REF!))</f>
        <v/>
      </c>
      <c r="AP331" s="258" t="str">
        <f>IF(COUNT(N331,O331)&lt;&gt;2,"",ROUND(MIN(N331,O331)*O308,#REF!))</f>
        <v/>
      </c>
      <c r="AQ331" s="258" t="str">
        <f>IF(COUNT(O331,P331)&lt;&gt;2,"",ROUND(MIN(O331,P331)*P308,#REF!))</f>
        <v/>
      </c>
      <c r="AR331" s="258" t="str">
        <f>IF(COUNT(P331,Q331)&lt;&gt;2,"",ROUND(MIN(P331,Q331)*Q308,#REF!))</f>
        <v/>
      </c>
      <c r="AS331" s="258" t="str">
        <f>IF(COUNT(Q331,R331)&lt;&gt;2,"",ROUND(MIN(Q331,R331)*R308,#REF!))</f>
        <v/>
      </c>
      <c r="AT331" s="258" t="str">
        <f>IF(COUNT(R331,S331)&lt;&gt;2,"",ROUND(MIN(R331,S331)*S308,#REF!))</f>
        <v/>
      </c>
      <c r="AU331" s="255"/>
      <c r="AX331" s="569"/>
      <c r="AY331" s="569"/>
      <c r="AZ331" s="589"/>
      <c r="BA331" s="590"/>
      <c r="BB331" s="590"/>
      <c r="BC331" s="590"/>
      <c r="BD331" s="589"/>
      <c r="BE331" s="585" t="e">
        <f>IF(#REF!="発電事業者","月間送電電力量（GWh）","月間受電電力量（GWh）")</f>
        <v>#REF!</v>
      </c>
      <c r="BF331" s="586"/>
      <c r="BG331" s="331" t="str">
        <f>IF(COUNT(BG310,L343)=2,ROUND(BG310*L343/SUM(L339:L348),#REF!),"")</f>
        <v/>
      </c>
      <c r="BH331" s="331" t="str">
        <f>IF(COUNT(BH310,M343)=2,ROUND(BH310*M343/SUM(M339:M348),#REF!),"")</f>
        <v/>
      </c>
      <c r="BI331" s="331" t="str">
        <f>IF(COUNT(BI310,N343)=2,ROUND(BI310*N343/SUM(N339:N348),#REF!),"")</f>
        <v/>
      </c>
      <c r="BJ331" s="331" t="str">
        <f>IF(COUNT(BJ310,O343)=2,ROUND(BJ310*O343/SUM(O339:O348),#REF!),"")</f>
        <v/>
      </c>
      <c r="BK331" s="331" t="str">
        <f>IF(COUNT(BK310,P343)=2,ROUND(BK310*P343/SUM(P339:P348),#REF!),"")</f>
        <v/>
      </c>
      <c r="BL331" s="331" t="str">
        <f>IF(COUNT(BL310,Q343)=2,ROUND(BL310*Q343/SUM(Q339:Q348),#REF!),"")</f>
        <v/>
      </c>
      <c r="BM331" s="331" t="str">
        <f>IF(COUNT(BM310,R343)=2,ROUND(BM310*R343/SUM(R339:R348),#REF!),"")</f>
        <v/>
      </c>
      <c r="BN331" s="331" t="str">
        <f>IF(COUNT(BN310,S343)=2,ROUND(BN310*S343/SUM(S339:S348),#REF!),"")</f>
        <v/>
      </c>
      <c r="BO331" s="331" t="str">
        <f>IF(COUNT(BO310,T343)=2,ROUND(BO310*T343/SUM(T339:T348),#REF!),"")</f>
        <v/>
      </c>
      <c r="BP331" s="331" t="str">
        <f>IF(COUNT(BP310,U343)=2,ROUND(BP310*U343/SUM(U339:U348),#REF!),"")</f>
        <v/>
      </c>
      <c r="BQ331" s="331" t="str">
        <f>IF(COUNT(BQ310,V343)=2,ROUND(BQ310*V343/SUM(V339:V348),#REF!),"")</f>
        <v/>
      </c>
      <c r="BR331" s="331" t="str">
        <f>IF(COUNT(BR310,W343)=2,ROUND(BR310*W343/SUM(W339:W348),#REF!),"")</f>
        <v/>
      </c>
      <c r="BS331" s="569" t="e">
        <f>IF(#REF!="発電事業者","年間送電電力量（GWh）","年間受電電力量（GWh）")</f>
        <v>#REF!</v>
      </c>
      <c r="BT331" s="569"/>
      <c r="BU331" s="569"/>
      <c r="BV331" s="333" t="s">
        <v>25</v>
      </c>
      <c r="BW331" s="582"/>
      <c r="BX331" s="582"/>
      <c r="BY331" s="331" t="str">
        <f>IF(COUNT(BY310,X343)=2,ROUND(BY310*X343/SUM(X339:X348),#REF!),"")</f>
        <v/>
      </c>
      <c r="BZ331" s="331" t="str">
        <f>IF(COUNT(BZ310,Y343)=2,ROUND(BZ310*Y343/SUM(Y339:Y348),#REF!),"")</f>
        <v/>
      </c>
      <c r="CA331" s="331" t="str">
        <f>IF(COUNT(CA310,Z343)=2,ROUND(CA310*Z343/SUM(Z339:Z348),#REF!),"")</f>
        <v/>
      </c>
      <c r="CB331" s="331" t="str">
        <f>IF(COUNT(CB310,AA343)=2,ROUND(CB310*AA343/SUM(AA339:AA348),#REF!),"")</f>
        <v/>
      </c>
      <c r="CC331" s="331" t="str">
        <f>IF(COUNT(CC310,AB343)=2,ROUND(CC310*AB343/SUM(AB339:AB348),#REF!),"")</f>
        <v/>
      </c>
      <c r="CD331" s="331" t="str">
        <f>IF(COUNT(CD310,AC343)=2,ROUND(CD310*AC343/SUM(AC339:AC348),#REF!),"")</f>
        <v/>
      </c>
      <c r="CE331" s="331" t="str">
        <f>IF(COUNT(CE310,AD343)=2,ROUND(CE310*AD343/SUM(AD339:AD348),#REF!),"")</f>
        <v/>
      </c>
      <c r="CF331" s="331" t="str">
        <f>IF(COUNT(CF310,AE343)=2,ROUND(CF310*AE343/SUM(AE339:AE348),#REF!),"")</f>
        <v/>
      </c>
      <c r="CG331" s="331" t="str">
        <f>IF(COUNT(CG310,AF343)=2,ROUND(CG310*AF343/SUM(AF339:AF348),#REF!),"")</f>
        <v/>
      </c>
      <c r="CH331" s="565" t="str">
        <f>IF(COUNTA(AG343)=0,"",AG343)</f>
        <v/>
      </c>
      <c r="CI331" s="565"/>
      <c r="CJ331" s="565"/>
      <c r="CK331" s="565"/>
      <c r="CL331" s="565"/>
      <c r="CM331" s="565"/>
      <c r="CN331" s="565"/>
      <c r="CO331" s="565"/>
      <c r="CP331" s="565"/>
      <c r="CQ331" s="565"/>
    </row>
    <row r="332" spans="3:97" s="243" customFormat="1" ht="13.5" customHeight="1">
      <c r="C332" s="606"/>
      <c r="D332" s="607"/>
      <c r="E332" s="608" t="s">
        <v>212</v>
      </c>
      <c r="F332" s="609"/>
      <c r="G332" s="610"/>
      <c r="H332" s="261"/>
      <c r="I332" s="261"/>
      <c r="J332" s="261"/>
      <c r="K332" s="261"/>
      <c r="L332" s="261"/>
      <c r="M332" s="261"/>
      <c r="N332" s="261"/>
      <c r="O332" s="261"/>
      <c r="P332" s="261"/>
      <c r="Q332" s="261"/>
      <c r="R332" s="261"/>
      <c r="S332" s="261"/>
      <c r="T332" s="262" t="str">
        <f>IF(COUNT(H332:S332)=0,"",SUMPRODUCT(ROUND(H332:S332,#REF!)))</f>
        <v/>
      </c>
      <c r="U332" s="608" t="s">
        <v>211</v>
      </c>
      <c r="V332" s="609"/>
      <c r="W332" s="609"/>
      <c r="X332" s="610"/>
      <c r="Y332" s="611" t="str">
        <f>IF(COUNT(T332)=0,"",T332)</f>
        <v/>
      </c>
      <c r="Z332" s="612"/>
      <c r="AA332" s="257"/>
      <c r="AB332" s="257"/>
      <c r="AC332" s="257"/>
      <c r="AD332" s="606"/>
      <c r="AE332" s="607"/>
      <c r="AF332" s="608" t="s">
        <v>199</v>
      </c>
      <c r="AG332" s="609"/>
      <c r="AH332" s="610"/>
      <c r="AI332" s="264" t="str">
        <f t="shared" ref="AI332:AS332" si="78">IF(COUNT(H331:H332)=0,"",ROUND(H332/(H331*24*AI308/1000),3))</f>
        <v/>
      </c>
      <c r="AJ332" s="264" t="str">
        <f t="shared" si="78"/>
        <v/>
      </c>
      <c r="AK332" s="264" t="str">
        <f t="shared" si="78"/>
        <v/>
      </c>
      <c r="AL332" s="264" t="str">
        <f t="shared" si="78"/>
        <v/>
      </c>
      <c r="AM332" s="264" t="str">
        <f t="shared" si="78"/>
        <v/>
      </c>
      <c r="AN332" s="264" t="str">
        <f t="shared" si="78"/>
        <v/>
      </c>
      <c r="AO332" s="264" t="str">
        <f t="shared" si="78"/>
        <v/>
      </c>
      <c r="AP332" s="264" t="str">
        <f t="shared" si="78"/>
        <v/>
      </c>
      <c r="AQ332" s="264" t="str">
        <f t="shared" si="78"/>
        <v/>
      </c>
      <c r="AR332" s="264" t="str">
        <f t="shared" si="78"/>
        <v/>
      </c>
      <c r="AS332" s="264" t="str">
        <f t="shared" si="78"/>
        <v/>
      </c>
      <c r="AT332" s="264" t="str">
        <f>IF(COUNT(S331:S332)=0,"",ROUND(S332/(S331*24*AT308/1000),3))</f>
        <v/>
      </c>
      <c r="AU332" s="265" t="str">
        <f>IF(COUNT(AI332:AT332)=0,"",AVERAGE(AI332:AT332))</f>
        <v/>
      </c>
      <c r="AX332" s="569" t="str">
        <f>IF(C344="","",C344)</f>
        <v/>
      </c>
      <c r="AY332" s="569"/>
      <c r="AZ332" s="587" t="str">
        <f>IF(E344="","",E344)</f>
        <v/>
      </c>
      <c r="BA332" s="590" t="str">
        <f ca="1">IF(F344="","",F344)</f>
        <v/>
      </c>
      <c r="BB332" s="590"/>
      <c r="BC332" s="590"/>
      <c r="BD332" s="587" t="str">
        <f>IF(I344="","",I344)</f>
        <v/>
      </c>
      <c r="BE332" s="578" t="e">
        <f>IF(#REF!="発電事業者","送電電力（MW）","受電電力（MW）")</f>
        <v>#REF!</v>
      </c>
      <c r="BF332" s="579"/>
      <c r="BG332" s="331" t="str">
        <f>IF(COUNT(BG308,L344)=2,ROUND(BG308*L344/SUM(L339:L348),#REF!),"")</f>
        <v/>
      </c>
      <c r="BH332" s="331" t="str">
        <f>IF(COUNT(BH308,M344)=2,ROUND(BH308*M344/SUM(M339:M348),#REF!),"")</f>
        <v/>
      </c>
      <c r="BI332" s="331" t="str">
        <f>IF(COUNT(BI308,N344)=2,ROUND(BI308*N344/SUM(N339:N348),#REF!),"")</f>
        <v/>
      </c>
      <c r="BJ332" s="331" t="str">
        <f>IF(COUNT(BJ308,O344)=2,ROUND(BJ308*O344/SUM(O339:O348),#REF!),"")</f>
        <v/>
      </c>
      <c r="BK332" s="331" t="str">
        <f>IF(COUNT(BK308,P344)=2,ROUND(BK308*P344/SUM(P339:P348),#REF!),"")</f>
        <v/>
      </c>
      <c r="BL332" s="331" t="str">
        <f>IF(COUNT(BL308,Q344)=2,ROUND(BL308*Q344/SUM(Q339:Q348),#REF!),"")</f>
        <v/>
      </c>
      <c r="BM332" s="331" t="str">
        <f>IF(COUNT(BM308,R344)=2,ROUND(BM308*R344/SUM(R339:R348),#REF!),"")</f>
        <v/>
      </c>
      <c r="BN332" s="331" t="str">
        <f>IF(COUNT(BN308,S344)=2,ROUND(BN308*S344/SUM(S339:S348),#REF!),"")</f>
        <v/>
      </c>
      <c r="BO332" s="331" t="str">
        <f>IF(COUNT(BO308,T344)=2,ROUND(BO308*T344/SUM(T339:T348),#REF!),"")</f>
        <v/>
      </c>
      <c r="BP332" s="331" t="str">
        <f>IF(COUNT(BP308,U344)=2,ROUND(BP308*U344/SUM(U339:U348),#REF!),"")</f>
        <v/>
      </c>
      <c r="BQ332" s="331" t="str">
        <f>IF(COUNT(BQ308,V344)=2,ROUND(BQ308*V344/SUM(V339:V348),#REF!),"")</f>
        <v/>
      </c>
      <c r="BR332" s="331" t="str">
        <f>IF(COUNT(BR308,W344)=2,ROUND(BR308*W344/SUM(W339:W348),#REF!),"")</f>
        <v/>
      </c>
      <c r="BS332" s="569" t="e">
        <f>IF(#REF!="発電事業者","送電電力（MW）","受電電力（MW）")</f>
        <v>#REF!</v>
      </c>
      <c r="BT332" s="569"/>
      <c r="BU332" s="569"/>
      <c r="BV332" s="333" t="s">
        <v>171</v>
      </c>
      <c r="BW332" s="580"/>
      <c r="BX332" s="580"/>
      <c r="BY332" s="331" t="str">
        <f>IF(COUNT(BY308,X344)=2,ROUND(BY308*X344/SUM(X339:X348),#REF!),"")</f>
        <v/>
      </c>
      <c r="BZ332" s="331" t="str">
        <f>IF(COUNT(BZ308,Y344)=2,ROUND(BZ308*Y344/SUM(Y339:Y348),#REF!),"")</f>
        <v/>
      </c>
      <c r="CA332" s="331" t="str">
        <f>IF(COUNT(CA308,Z344)=2,ROUND(CA308*Z344/SUM(Z339:Z348),#REF!),"")</f>
        <v/>
      </c>
      <c r="CB332" s="331" t="str">
        <f>IF(COUNT(CB308,AA344)=2,ROUND(CB308*AA344/SUM(AA339:AA348),#REF!),"")</f>
        <v/>
      </c>
      <c r="CC332" s="331" t="str">
        <f>IF(COUNT(CC308,AB344)=2,ROUND(CC308*AB344/SUM(AB339:AB348),#REF!),"")</f>
        <v/>
      </c>
      <c r="CD332" s="331" t="str">
        <f>IF(COUNT(CD308,AC344)=2,ROUND(CD308*AC344/SUM(AC339:AC348),#REF!),"")</f>
        <v/>
      </c>
      <c r="CE332" s="331" t="str">
        <f>IF(COUNT(CE308,AD344)=2,ROUND(CE308*AD344/SUM(AD339:AD348),#REF!),"")</f>
        <v/>
      </c>
      <c r="CF332" s="331" t="str">
        <f>IF(COUNT(CF308,AE344)=2,ROUND(CF308*AE344/SUM(AE339:AE348),#REF!),"")</f>
        <v/>
      </c>
      <c r="CG332" s="331" t="str">
        <f>IF(COUNT(CG308,AF344)=2,ROUND(CG308*AF344/SUM(AF339:AF348),#REF!),"")</f>
        <v/>
      </c>
      <c r="CH332" s="563" t="s">
        <v>214</v>
      </c>
      <c r="CI332" s="563"/>
      <c r="CJ332" s="563"/>
      <c r="CK332" s="563"/>
      <c r="CL332" s="563"/>
      <c r="CM332" s="563"/>
      <c r="CN332" s="563"/>
      <c r="CO332" s="563"/>
      <c r="CP332" s="563"/>
      <c r="CQ332" s="563"/>
    </row>
    <row r="333" spans="3:97" s="243" customFormat="1" ht="13.5" customHeight="1">
      <c r="C333" s="273"/>
      <c r="D333" s="273"/>
      <c r="E333" s="245"/>
      <c r="F333" s="245"/>
      <c r="G333" s="245"/>
      <c r="H333" s="257"/>
      <c r="I333" s="257"/>
      <c r="J333" s="257"/>
      <c r="K333" s="257"/>
      <c r="L333" s="257"/>
      <c r="M333" s="257"/>
      <c r="N333" s="257"/>
      <c r="O333" s="257"/>
      <c r="P333" s="257"/>
      <c r="Q333" s="257"/>
      <c r="R333" s="257"/>
      <c r="S333" s="257"/>
      <c r="T333" s="257"/>
      <c r="U333" s="245"/>
      <c r="V333" s="245"/>
      <c r="W333" s="245"/>
      <c r="X333" s="245"/>
      <c r="Y333" s="274"/>
      <c r="Z333" s="274"/>
      <c r="AA333" s="257"/>
      <c r="AB333" s="257"/>
      <c r="AC333" s="257"/>
      <c r="AD333" s="273"/>
      <c r="AE333" s="273"/>
      <c r="AF333" s="245"/>
      <c r="AG333" s="245"/>
      <c r="AH333" s="245"/>
      <c r="AI333" s="271"/>
      <c r="AJ333" s="271"/>
      <c r="AK333" s="271"/>
      <c r="AL333" s="271"/>
      <c r="AM333" s="271"/>
      <c r="AN333" s="271"/>
      <c r="AO333" s="271"/>
      <c r="AP333" s="271"/>
      <c r="AQ333" s="271"/>
      <c r="AR333" s="271"/>
      <c r="AS333" s="271"/>
      <c r="AT333" s="271"/>
      <c r="AU333" s="272"/>
      <c r="AV333" s="275"/>
      <c r="AX333" s="569"/>
      <c r="AY333" s="569"/>
      <c r="AZ333" s="588"/>
      <c r="BA333" s="590"/>
      <c r="BB333" s="590"/>
      <c r="BC333" s="590"/>
      <c r="BD333" s="588"/>
      <c r="BE333" s="583"/>
      <c r="BF333" s="584"/>
      <c r="BG333" s="259"/>
      <c r="BH333" s="259"/>
      <c r="BI333" s="259"/>
      <c r="BJ333" s="259"/>
      <c r="BK333" s="259"/>
      <c r="BL333" s="259"/>
      <c r="BM333" s="259"/>
      <c r="BN333" s="259"/>
      <c r="BO333" s="259"/>
      <c r="BP333" s="259"/>
      <c r="BQ333" s="259"/>
      <c r="BR333" s="259"/>
      <c r="BS333" s="569"/>
      <c r="BT333" s="569"/>
      <c r="BU333" s="569"/>
      <c r="BV333" s="333" t="s">
        <v>172</v>
      </c>
      <c r="BW333" s="581"/>
      <c r="BX333" s="581"/>
      <c r="BY333" s="331" t="str">
        <f>IF(COUNT(BY309,X344)=2,ROUND(BY309*X344/SUM(X339:X348),#REF!),"")</f>
        <v/>
      </c>
      <c r="BZ333" s="331" t="str">
        <f>IF(COUNT(BZ309,Y344)=2,ROUND(BZ309*Y344/SUM(Y339:Y348),#REF!),"")</f>
        <v/>
      </c>
      <c r="CA333" s="331" t="str">
        <f>IF(COUNT(CA309,Z344)=2,ROUND(CA309*Z344/SUM(Z339:Z348),#REF!),"")</f>
        <v/>
      </c>
      <c r="CB333" s="331" t="str">
        <f>IF(COUNT(CB309,AA344)=2,ROUND(CB309*AA344/SUM(AA339:AA348),#REF!),"")</f>
        <v/>
      </c>
      <c r="CC333" s="331" t="str">
        <f>IF(COUNT(CC309,AB344)=2,ROUND(CC309*AB344/SUM(AB339:AB348),#REF!),"")</f>
        <v/>
      </c>
      <c r="CD333" s="331" t="str">
        <f>IF(COUNT(CD309,AC344)=2,ROUND(CD309*AC344/SUM(AC339:AC348),#REF!),"")</f>
        <v/>
      </c>
      <c r="CE333" s="331" t="str">
        <f>IF(COUNT(CE309,AD344)=2,ROUND(CE309*AD344/SUM(AD339:AD348),#REF!),"")</f>
        <v/>
      </c>
      <c r="CF333" s="331" t="str">
        <f>IF(COUNT(CF309,AE344)=2,ROUND(CF309*AE344/SUM(AE339:AE348),#REF!),"")</f>
        <v/>
      </c>
      <c r="CG333" s="331" t="str">
        <f>IF(COUNT(CG309,AF344)=2,ROUND(CG309*AF344/SUM(AF339:AF348),#REF!),"")</f>
        <v/>
      </c>
      <c r="CH333" s="564" t="str">
        <f>IF(CH332="","",CH332)</f>
        <v>太陽光（全量）</v>
      </c>
      <c r="CI333" s="564"/>
      <c r="CJ333" s="564"/>
      <c r="CK333" s="564"/>
      <c r="CL333" s="564"/>
      <c r="CM333" s="564"/>
      <c r="CN333" s="564"/>
      <c r="CO333" s="564"/>
      <c r="CP333" s="564"/>
      <c r="CQ333" s="564"/>
      <c r="CR333" s="271"/>
      <c r="CS333" s="271"/>
    </row>
    <row r="334" spans="3:97" s="243" customFormat="1" ht="13.5" customHeight="1">
      <c r="I334" s="257"/>
      <c r="J334" s="257"/>
      <c r="K334" s="257"/>
      <c r="L334" s="257"/>
      <c r="M334" s="257"/>
      <c r="N334" s="257"/>
      <c r="O334" s="257"/>
      <c r="P334" s="257"/>
      <c r="Q334" s="257"/>
      <c r="R334" s="257"/>
      <c r="S334" s="257"/>
      <c r="T334" s="257"/>
      <c r="U334" s="245"/>
      <c r="V334" s="245"/>
      <c r="W334" s="245"/>
      <c r="X334" s="245"/>
      <c r="Y334" s="274"/>
      <c r="Z334" s="274"/>
      <c r="AA334" s="257"/>
      <c r="AB334" s="257"/>
      <c r="AC334" s="257"/>
      <c r="AD334" s="273"/>
      <c r="AE334" s="273"/>
      <c r="AF334" s="245"/>
      <c r="AG334" s="245"/>
      <c r="AH334" s="245"/>
      <c r="AI334" s="271"/>
      <c r="AJ334" s="271"/>
      <c r="AK334" s="271"/>
      <c r="AL334" s="271"/>
      <c r="AM334" s="271"/>
      <c r="AN334" s="271"/>
      <c r="AO334" s="271"/>
      <c r="AP334" s="271"/>
      <c r="AQ334" s="271"/>
      <c r="AR334" s="271"/>
      <c r="AS334" s="271"/>
      <c r="AT334" s="271"/>
      <c r="AU334" s="272"/>
      <c r="AV334" s="257"/>
      <c r="AX334" s="569"/>
      <c r="AY334" s="569"/>
      <c r="AZ334" s="589"/>
      <c r="BA334" s="590"/>
      <c r="BB334" s="590"/>
      <c r="BC334" s="590"/>
      <c r="BD334" s="589"/>
      <c r="BE334" s="585" t="e">
        <f>IF(#REF!="発電事業者","月間送電電力量（GWh）","月間受電電力量（GWh）")</f>
        <v>#REF!</v>
      </c>
      <c r="BF334" s="586"/>
      <c r="BG334" s="331" t="str">
        <f>IF(COUNT(BG310,L344)=2,ROUND(BG310*L344/SUM(L339:L348),#REF!),"")</f>
        <v/>
      </c>
      <c r="BH334" s="331" t="str">
        <f>IF(COUNT(BH310,M344)=2,ROUND(BH310*M344/SUM(M339:M348),#REF!),"")</f>
        <v/>
      </c>
      <c r="BI334" s="331" t="str">
        <f>IF(COUNT(BI310,N344)=2,ROUND(BI310*N344/SUM(N339:N348),#REF!),"")</f>
        <v/>
      </c>
      <c r="BJ334" s="331" t="str">
        <f>IF(COUNT(BJ310,O344)=2,ROUND(BJ310*O344/SUM(O339:O348),#REF!),"")</f>
        <v/>
      </c>
      <c r="BK334" s="331" t="str">
        <f>IF(COUNT(BK310,P344)=2,ROUND(BK310*P344/SUM(P339:P348),#REF!),"")</f>
        <v/>
      </c>
      <c r="BL334" s="331" t="str">
        <f>IF(COUNT(BL310,Q344)=2,ROUND(BL310*Q344/SUM(Q339:Q348),#REF!),"")</f>
        <v/>
      </c>
      <c r="BM334" s="331" t="str">
        <f>IF(COUNT(BM310,R344)=2,ROUND(BM310*R344/SUM(R339:R348),#REF!),"")</f>
        <v/>
      </c>
      <c r="BN334" s="331" t="str">
        <f>IF(COUNT(BN310,S344)=2,ROUND(BN310*S344/SUM(S339:S348),#REF!),"")</f>
        <v/>
      </c>
      <c r="BO334" s="331" t="str">
        <f>IF(COUNT(BO310,T344)=2,ROUND(BO310*T344/SUM(T339:T348),#REF!),"")</f>
        <v/>
      </c>
      <c r="BP334" s="331" t="str">
        <f>IF(COUNT(BP310,U344)=2,ROUND(BP310*U344/SUM(U339:U348),#REF!),"")</f>
        <v/>
      </c>
      <c r="BQ334" s="331" t="str">
        <f>IF(COUNT(BQ310,V344)=2,ROUND(BQ310*V344/SUM(V339:V348),#REF!),"")</f>
        <v/>
      </c>
      <c r="BR334" s="331" t="str">
        <f>IF(COUNT(BR310,W344)=2,ROUND(BR310*W344/SUM(W339:W348),#REF!),"")</f>
        <v/>
      </c>
      <c r="BS334" s="569" t="e">
        <f>IF(#REF!="発電事業者","年間送電電力量（GWh）","年間受電電力量（GWh）")</f>
        <v>#REF!</v>
      </c>
      <c r="BT334" s="569"/>
      <c r="BU334" s="569"/>
      <c r="BV334" s="333" t="s">
        <v>25</v>
      </c>
      <c r="BW334" s="582"/>
      <c r="BX334" s="582"/>
      <c r="BY334" s="331" t="str">
        <f>IF(COUNT(BY310,X344)=2,ROUND(BY310*X344/SUM(X339:X348),#REF!),"")</f>
        <v/>
      </c>
      <c r="BZ334" s="331" t="str">
        <f>IF(COUNT(BZ310,Y344)=2,ROUND(BZ310*Y344/SUM(Y339:Y348),#REF!),"")</f>
        <v/>
      </c>
      <c r="CA334" s="331" t="str">
        <f>IF(COUNT(CA310,Z344)=2,ROUND(CA310*Z344/SUM(Z339:Z348),#REF!),"")</f>
        <v/>
      </c>
      <c r="CB334" s="331" t="str">
        <f>IF(COUNT(CB310,AA344)=2,ROUND(CB310*AA344/SUM(AA339:AA348),#REF!),"")</f>
        <v/>
      </c>
      <c r="CC334" s="331" t="str">
        <f>IF(COUNT(CC310,AB344)=2,ROUND(CC310*AB344/SUM(AB339:AB348),#REF!),"")</f>
        <v/>
      </c>
      <c r="CD334" s="331" t="str">
        <f>IF(COUNT(CD310,AC344)=2,ROUND(CD310*AC344/SUM(AC339:AC348),#REF!),"")</f>
        <v/>
      </c>
      <c r="CE334" s="331" t="str">
        <f>IF(COUNT(CE310,AD344)=2,ROUND(CE310*AD344/SUM(AD339:AD348),#REF!),"")</f>
        <v/>
      </c>
      <c r="CF334" s="331" t="str">
        <f>IF(COUNT(CF310,AE344)=2,ROUND(CF310*AE344/SUM(AE339:AE348),#REF!),"")</f>
        <v/>
      </c>
      <c r="CG334" s="331" t="str">
        <f>IF(COUNT(CG310,AF344)=2,ROUND(CG310*AF344/SUM(AF339:AF348),#REF!),"")</f>
        <v/>
      </c>
      <c r="CH334" s="565" t="str">
        <f>IF(COUNTA(AG344)=0,"",AG344)</f>
        <v/>
      </c>
      <c r="CI334" s="565"/>
      <c r="CJ334" s="565"/>
      <c r="CK334" s="565"/>
      <c r="CL334" s="565"/>
      <c r="CM334" s="565"/>
      <c r="CN334" s="565"/>
      <c r="CO334" s="565"/>
      <c r="CP334" s="565"/>
      <c r="CQ334" s="565"/>
    </row>
    <row r="335" spans="3:97" s="243" customFormat="1" ht="13.5" customHeight="1">
      <c r="C335" s="273"/>
      <c r="D335" s="273"/>
      <c r="E335" s="245"/>
      <c r="F335" s="245"/>
      <c r="G335" s="245"/>
      <c r="H335" s="257"/>
      <c r="I335" s="257"/>
      <c r="J335" s="257"/>
      <c r="K335" s="257"/>
      <c r="L335" s="257"/>
      <c r="M335" s="257"/>
      <c r="N335" s="257"/>
      <c r="O335" s="257"/>
      <c r="P335" s="257"/>
      <c r="Q335" s="257"/>
      <c r="R335" s="257"/>
      <c r="S335" s="257"/>
      <c r="T335" s="257"/>
      <c r="U335" s="257"/>
      <c r="V335" s="257"/>
      <c r="W335" s="257"/>
      <c r="X335" s="257"/>
      <c r="Y335" s="257"/>
      <c r="Z335" s="257"/>
      <c r="AA335" s="257"/>
      <c r="AB335" s="257"/>
      <c r="AC335" s="257"/>
      <c r="AD335" s="257"/>
      <c r="AE335" s="257"/>
      <c r="AF335" s="257"/>
      <c r="AG335" s="257"/>
      <c r="AH335" s="257"/>
      <c r="AI335" s="257"/>
      <c r="AJ335" s="257"/>
      <c r="AK335" s="257"/>
      <c r="AL335" s="257"/>
      <c r="AM335" s="257"/>
      <c r="AN335" s="257"/>
      <c r="AO335" s="257"/>
      <c r="AP335" s="257"/>
      <c r="AQ335" s="257"/>
      <c r="AR335" s="257"/>
      <c r="AS335" s="257"/>
      <c r="AT335" s="257"/>
      <c r="AU335" s="257"/>
      <c r="AV335" s="275"/>
      <c r="AX335" s="569" t="str">
        <f>IF(C345="","",C345)</f>
        <v/>
      </c>
      <c r="AY335" s="569"/>
      <c r="AZ335" s="587" t="str">
        <f>IF(E345="","",E345)</f>
        <v/>
      </c>
      <c r="BA335" s="590" t="str">
        <f ca="1">IF(F345="","",F345)</f>
        <v/>
      </c>
      <c r="BB335" s="590"/>
      <c r="BC335" s="590"/>
      <c r="BD335" s="587" t="str">
        <f>IF(I345="","",I345)</f>
        <v/>
      </c>
      <c r="BE335" s="578" t="e">
        <f>IF(#REF!="発電事業者","送電電力（MW）","受電電力（MW）")</f>
        <v>#REF!</v>
      </c>
      <c r="BF335" s="579"/>
      <c r="BG335" s="331" t="str">
        <f>IF(COUNT(BG308,L345)=2,ROUND(BG308*L345/SUM(L339:L348),#REF!),"")</f>
        <v/>
      </c>
      <c r="BH335" s="331" t="str">
        <f>IF(COUNT(BH308,M345)=2,ROUND(BH308*M345/SUM(M339:M348),#REF!),"")</f>
        <v/>
      </c>
      <c r="BI335" s="331" t="str">
        <f>IF(COUNT(BI308,N345)=2,ROUND(BI308*N345/SUM(N339:N348),#REF!),"")</f>
        <v/>
      </c>
      <c r="BJ335" s="331" t="str">
        <f>IF(COUNT(BJ308,O345)=2,ROUND(BJ308*O345/SUM(O339:O348),#REF!),"")</f>
        <v/>
      </c>
      <c r="BK335" s="331" t="str">
        <f>IF(COUNT(BK308,P345)=2,ROUND(BK308*P345/SUM(P339:P348),#REF!),"")</f>
        <v/>
      </c>
      <c r="BL335" s="331" t="str">
        <f>IF(COUNT(BL308,Q345)=2,ROUND(BL308*Q345/SUM(Q339:Q348),#REF!),"")</f>
        <v/>
      </c>
      <c r="BM335" s="331" t="str">
        <f>IF(COUNT(BM308,R345)=2,ROUND(BM308*R345/SUM(R339:R348),#REF!),"")</f>
        <v/>
      </c>
      <c r="BN335" s="331" t="str">
        <f>IF(COUNT(BN308,S345)=2,ROUND(BN308*S345/SUM(S339:S348),#REF!),"")</f>
        <v/>
      </c>
      <c r="BO335" s="331" t="str">
        <f>IF(COUNT(BO308,T345)=2,ROUND(BO308*T345/SUM(T339:T348),#REF!),"")</f>
        <v/>
      </c>
      <c r="BP335" s="331" t="str">
        <f>IF(COUNT(BP308,U345)=2,ROUND(BP308*U345/SUM(U339:U348),#REF!),"")</f>
        <v/>
      </c>
      <c r="BQ335" s="331" t="str">
        <f>IF(COUNT(BQ308,V345)=2,ROUND(BQ308*V345/SUM(V339:V348),#REF!),"")</f>
        <v/>
      </c>
      <c r="BR335" s="331" t="str">
        <f>IF(COUNT(BR308,W345)=2,ROUND(BR308*W345/SUM(W339:W348),#REF!),"")</f>
        <v/>
      </c>
      <c r="BS335" s="569" t="e">
        <f>IF(#REF!="発電事業者","送電電力（MW）","受電電力（MW）")</f>
        <v>#REF!</v>
      </c>
      <c r="BT335" s="569"/>
      <c r="BU335" s="569"/>
      <c r="BV335" s="333" t="s">
        <v>171</v>
      </c>
      <c r="BW335" s="580"/>
      <c r="BX335" s="580"/>
      <c r="BY335" s="331" t="str">
        <f>IF(COUNT(BY308,X345)=2,ROUND(BY308*X345/SUM(X339:X348),#REF!),"")</f>
        <v/>
      </c>
      <c r="BZ335" s="331" t="str">
        <f>IF(COUNT(BZ308,Y345)=2,ROUND(BZ308*Y345/SUM(Y339:Y348),#REF!),"")</f>
        <v/>
      </c>
      <c r="CA335" s="331" t="str">
        <f>IF(COUNT(CA308,Z345)=2,ROUND(CA308*Z345/SUM(Z339:Z348),#REF!),"")</f>
        <v/>
      </c>
      <c r="CB335" s="331" t="str">
        <f>IF(COUNT(CB308,AA345)=2,ROUND(CB308*AA345/SUM(AA339:AA348),#REF!),"")</f>
        <v/>
      </c>
      <c r="CC335" s="331" t="str">
        <f>IF(COUNT(CC308,AB345)=2,ROUND(CC308*AB345/SUM(AB339:AB348),#REF!),"")</f>
        <v/>
      </c>
      <c r="CD335" s="331" t="str">
        <f>IF(COUNT(CD308,AC345)=2,ROUND(CD308*AC345/SUM(AC339:AC348),#REF!),"")</f>
        <v/>
      </c>
      <c r="CE335" s="331" t="str">
        <f>IF(COUNT(CE308,AD345)=2,ROUND(CE308*AD345/SUM(AD339:AD348),#REF!),"")</f>
        <v/>
      </c>
      <c r="CF335" s="331" t="str">
        <f>IF(COUNT(CF308,AE345)=2,ROUND(CF308*AE345/SUM(AE339:AE348),#REF!),"")</f>
        <v/>
      </c>
      <c r="CG335" s="331" t="str">
        <f>IF(COUNT(CG308,AF345)=2,ROUND(CG308*AF345/SUM(AF339:AF348),#REF!),"")</f>
        <v/>
      </c>
      <c r="CH335" s="563" t="s">
        <v>214</v>
      </c>
      <c r="CI335" s="563"/>
      <c r="CJ335" s="563"/>
      <c r="CK335" s="563"/>
      <c r="CL335" s="563"/>
      <c r="CM335" s="563"/>
      <c r="CN335" s="563"/>
      <c r="CO335" s="563"/>
      <c r="CP335" s="563"/>
      <c r="CQ335" s="563"/>
    </row>
    <row r="336" spans="3:97" s="243" customFormat="1" ht="13.5" customHeight="1">
      <c r="C336" s="241" t="e">
        <f>IF(#REF!="発電事業者","送電相手先諸元","購入相手先諸元")</f>
        <v>#REF!</v>
      </c>
      <c r="D336" s="236"/>
      <c r="E336" s="236"/>
      <c r="F336" s="242">
        <v>0</v>
      </c>
      <c r="G336" s="237" t="s">
        <v>255</v>
      </c>
      <c r="H336" s="236"/>
      <c r="I336" s="236"/>
      <c r="J336" s="236"/>
      <c r="K336" s="236"/>
      <c r="AV336" s="257"/>
      <c r="AX336" s="569"/>
      <c r="AY336" s="569"/>
      <c r="AZ336" s="588"/>
      <c r="BA336" s="590"/>
      <c r="BB336" s="590"/>
      <c r="BC336" s="590"/>
      <c r="BD336" s="588"/>
      <c r="BE336" s="583"/>
      <c r="BF336" s="584"/>
      <c r="BG336" s="259"/>
      <c r="BH336" s="259"/>
      <c r="BI336" s="259"/>
      <c r="BJ336" s="259"/>
      <c r="BK336" s="259"/>
      <c r="BL336" s="259"/>
      <c r="BM336" s="259"/>
      <c r="BN336" s="259"/>
      <c r="BO336" s="259"/>
      <c r="BP336" s="259"/>
      <c r="BQ336" s="259"/>
      <c r="BR336" s="259"/>
      <c r="BS336" s="569"/>
      <c r="BT336" s="569"/>
      <c r="BU336" s="569"/>
      <c r="BV336" s="333" t="s">
        <v>172</v>
      </c>
      <c r="BW336" s="581"/>
      <c r="BX336" s="581"/>
      <c r="BY336" s="331" t="str">
        <f>IF(COUNT(BY309,X345)=2,ROUND(BY309*X345/SUM(X339:X348),#REF!),"")</f>
        <v/>
      </c>
      <c r="BZ336" s="331" t="str">
        <f>IF(COUNT(BZ309,Y345)=2,ROUND(BZ309*Y345/SUM(Y339:Y348),#REF!),"")</f>
        <v/>
      </c>
      <c r="CA336" s="331" t="str">
        <f>IF(COUNT(CA309,Z345)=2,ROUND(CA309*Z345/SUM(Z339:Z348),#REF!),"")</f>
        <v/>
      </c>
      <c r="CB336" s="331" t="str">
        <f>IF(COUNT(CB309,AA345)=2,ROUND(CB309*AA345/SUM(AA339:AA348),#REF!),"")</f>
        <v/>
      </c>
      <c r="CC336" s="331" t="str">
        <f>IF(COUNT(CC309,AB345)=2,ROUND(CC309*AB345/SUM(AB339:AB348),#REF!),"")</f>
        <v/>
      </c>
      <c r="CD336" s="331" t="str">
        <f>IF(COUNT(CD309,AC345)=2,ROUND(CD309*AC345/SUM(AC339:AC348),#REF!),"")</f>
        <v/>
      </c>
      <c r="CE336" s="331" t="str">
        <f>IF(COUNT(CE309,AD345)=2,ROUND(CE309*AD345/SUM(AD339:AD348),#REF!),"")</f>
        <v/>
      </c>
      <c r="CF336" s="331" t="str">
        <f>IF(COUNT(CF309,AE345)=2,ROUND(CF309*AE345/SUM(AE339:AE348),#REF!),"")</f>
        <v/>
      </c>
      <c r="CG336" s="331" t="str">
        <f>IF(COUNT(CG309,AF345)=2,ROUND(CG309*AF345/SUM(AF339:AF348),#REF!),"")</f>
        <v/>
      </c>
      <c r="CH336" s="564" t="str">
        <f>IF(CH335="","",CH335)</f>
        <v>太陽光（全量）</v>
      </c>
      <c r="CI336" s="564"/>
      <c r="CJ336" s="564"/>
      <c r="CK336" s="564"/>
      <c r="CL336" s="564"/>
      <c r="CM336" s="564"/>
      <c r="CN336" s="564"/>
      <c r="CO336" s="564"/>
      <c r="CP336" s="564"/>
      <c r="CQ336" s="564"/>
    </row>
    <row r="337" spans="3:95" s="243" customFormat="1" ht="13.5" customHeight="1">
      <c r="C337" s="594" t="s">
        <v>200</v>
      </c>
      <c r="D337" s="594"/>
      <c r="E337" s="594" t="s">
        <v>201</v>
      </c>
      <c r="F337" s="594" t="s">
        <v>202</v>
      </c>
      <c r="G337" s="594"/>
      <c r="H337" s="594"/>
      <c r="I337" s="595" t="s">
        <v>203</v>
      </c>
      <c r="J337" s="597" t="e">
        <f>IF(#REF!="発電事業者","送電先","購入先")</f>
        <v>#REF!</v>
      </c>
      <c r="K337" s="598"/>
      <c r="L337" s="601" t="e">
        <f>DATE(#REF!,1,1)</f>
        <v>#REF!</v>
      </c>
      <c r="M337" s="602"/>
      <c r="N337" s="602"/>
      <c r="O337" s="602"/>
      <c r="P337" s="602"/>
      <c r="Q337" s="602"/>
      <c r="R337" s="602"/>
      <c r="S337" s="602"/>
      <c r="T337" s="602"/>
      <c r="U337" s="602"/>
      <c r="V337" s="602"/>
      <c r="W337" s="603"/>
      <c r="X337" s="592" t="e">
        <f>DATE(#REF!+1,1,1)</f>
        <v>#REF!</v>
      </c>
      <c r="Y337" s="592" t="e">
        <f>DATE(#REF!+2,1,1)</f>
        <v>#REF!</v>
      </c>
      <c r="Z337" s="592" t="e">
        <f>DATE(#REF!+3,1,1)</f>
        <v>#REF!</v>
      </c>
      <c r="AA337" s="592" t="e">
        <f>DATE(#REF!+4,1,1)</f>
        <v>#REF!</v>
      </c>
      <c r="AB337" s="592" t="e">
        <f>DATE(#REF!+5,1,1)</f>
        <v>#REF!</v>
      </c>
      <c r="AC337" s="592" t="e">
        <f>DATE(#REF!+6,1,1)</f>
        <v>#REF!</v>
      </c>
      <c r="AD337" s="592" t="e">
        <f>DATE(#REF!+7,1,1)</f>
        <v>#REF!</v>
      </c>
      <c r="AE337" s="592" t="e">
        <f>DATE(#REF!+8,1,1)</f>
        <v>#REF!</v>
      </c>
      <c r="AF337" s="592" t="e">
        <f>DATE(#REF!+9,1,1)</f>
        <v>#REF!</v>
      </c>
      <c r="AG337" s="594" t="s">
        <v>253</v>
      </c>
      <c r="AH337" s="594"/>
      <c r="AI337" s="594"/>
      <c r="AJ337" s="594"/>
      <c r="AK337" s="594"/>
      <c r="AL337" s="594"/>
      <c r="AM337" s="594"/>
      <c r="AN337" s="594"/>
      <c r="AO337" s="594"/>
      <c r="AP337" s="594"/>
      <c r="AV337" s="275"/>
      <c r="AX337" s="569"/>
      <c r="AY337" s="569"/>
      <c r="AZ337" s="589"/>
      <c r="BA337" s="590"/>
      <c r="BB337" s="590"/>
      <c r="BC337" s="590"/>
      <c r="BD337" s="589"/>
      <c r="BE337" s="585" t="e">
        <f>IF(#REF!="発電事業者","月間送電電力量（GWh）","月間受電電力量（GWh）")</f>
        <v>#REF!</v>
      </c>
      <c r="BF337" s="586"/>
      <c r="BG337" s="331" t="str">
        <f>IF(COUNT(BG310,L345)=2,ROUND(BG310*L345/SUM(L339:L348),#REF!),"")</f>
        <v/>
      </c>
      <c r="BH337" s="331" t="str">
        <f>IF(COUNT(BH310,M345)=2,ROUND(BH310*M345/SUM(M339:M348),#REF!),"")</f>
        <v/>
      </c>
      <c r="BI337" s="331" t="str">
        <f>IF(COUNT(BI310,N345)=2,ROUND(BI310*N345/SUM(N339:N348),#REF!),"")</f>
        <v/>
      </c>
      <c r="BJ337" s="331" t="str">
        <f>IF(COUNT(BJ310,O345)=2,ROUND(BJ310*O345/SUM(O339:O348),#REF!),"")</f>
        <v/>
      </c>
      <c r="BK337" s="331" t="str">
        <f>IF(COUNT(BK310,P345)=2,ROUND(BK310*P345/SUM(P339:P348),#REF!),"")</f>
        <v/>
      </c>
      <c r="BL337" s="331" t="str">
        <f>IF(COUNT(BL310,Q345)=2,ROUND(BL310*Q345/SUM(Q339:Q348),#REF!),"")</f>
        <v/>
      </c>
      <c r="BM337" s="331" t="str">
        <f>IF(COUNT(BM310,R345)=2,ROUND(BM310*R345/SUM(R339:R348),#REF!),"")</f>
        <v/>
      </c>
      <c r="BN337" s="331" t="str">
        <f>IF(COUNT(BN310,S345)=2,ROUND(BN310*S345/SUM(S339:S348),#REF!),"")</f>
        <v/>
      </c>
      <c r="BO337" s="331" t="str">
        <f>IF(COUNT(BO310,T345)=2,ROUND(BO310*T345/SUM(T339:T348),#REF!),"")</f>
        <v/>
      </c>
      <c r="BP337" s="331" t="str">
        <f>IF(COUNT(BP310,U345)=2,ROUND(BP310*U345/SUM(U339:U348),#REF!),"")</f>
        <v/>
      </c>
      <c r="BQ337" s="331" t="str">
        <f>IF(COUNT(BQ310,V345)=2,ROUND(BQ310*V345/SUM(V339:V348),#REF!),"")</f>
        <v/>
      </c>
      <c r="BR337" s="331" t="str">
        <f>IF(COUNT(BR310,W345)=2,ROUND(BR310*W345/SUM(W339:W348),#REF!),"")</f>
        <v/>
      </c>
      <c r="BS337" s="569" t="e">
        <f>IF(#REF!="発電事業者","年間送電電力量（GWh）","年間受電電力量（GWh）")</f>
        <v>#REF!</v>
      </c>
      <c r="BT337" s="569"/>
      <c r="BU337" s="569"/>
      <c r="BV337" s="333" t="s">
        <v>25</v>
      </c>
      <c r="BW337" s="582"/>
      <c r="BX337" s="582"/>
      <c r="BY337" s="331" t="str">
        <f>IF(COUNT(BY310,X345)=2,ROUND(BY310*X345/SUM(X339:X348),#REF!),"")</f>
        <v/>
      </c>
      <c r="BZ337" s="331" t="str">
        <f>IF(COUNT(BZ310,Y345)=2,ROUND(BZ310*Y345/SUM(Y339:Y348),#REF!),"")</f>
        <v/>
      </c>
      <c r="CA337" s="331" t="str">
        <f>IF(COUNT(CA310,Z345)=2,ROUND(CA310*Z345/SUM(Z339:Z348),#REF!),"")</f>
        <v/>
      </c>
      <c r="CB337" s="331" t="str">
        <f>IF(COUNT(CB310,AA345)=2,ROUND(CB310*AA345/SUM(AA339:AA348),#REF!),"")</f>
        <v/>
      </c>
      <c r="CC337" s="331" t="str">
        <f>IF(COUNT(CC310,AB345)=2,ROUND(CC310*AB345/SUM(AB339:AB348),#REF!),"")</f>
        <v/>
      </c>
      <c r="CD337" s="331" t="str">
        <f>IF(COUNT(CD310,AC345)=2,ROUND(CD310*AC345/SUM(AC339:AC348),#REF!),"")</f>
        <v/>
      </c>
      <c r="CE337" s="331" t="str">
        <f>IF(COUNT(CE310,AD345)=2,ROUND(CE310*AD345/SUM(AD339:AD348),#REF!),"")</f>
        <v/>
      </c>
      <c r="CF337" s="331" t="str">
        <f>IF(COUNT(CF310,AE345)=2,ROUND(CF310*AE345/SUM(AE339:AE348),#REF!),"")</f>
        <v/>
      </c>
      <c r="CG337" s="331" t="str">
        <f>IF(COUNT(CG310,AF345)=2,ROUND(CG310*AF345/SUM(AF339:AF348),#REF!),"")</f>
        <v/>
      </c>
      <c r="CH337" s="565" t="str">
        <f>IF(COUNTA(AG345)=0,"",AG345)</f>
        <v/>
      </c>
      <c r="CI337" s="565"/>
      <c r="CJ337" s="565"/>
      <c r="CK337" s="565"/>
      <c r="CL337" s="565"/>
      <c r="CM337" s="565"/>
      <c r="CN337" s="565"/>
      <c r="CO337" s="565"/>
      <c r="CP337" s="565"/>
      <c r="CQ337" s="565"/>
    </row>
    <row r="338" spans="3:95" s="243" customFormat="1" ht="13.5" customHeight="1">
      <c r="C338" s="594"/>
      <c r="D338" s="594"/>
      <c r="E338" s="594"/>
      <c r="F338" s="594"/>
      <c r="G338" s="594"/>
      <c r="H338" s="594"/>
      <c r="I338" s="596"/>
      <c r="J338" s="599"/>
      <c r="K338" s="600"/>
      <c r="L338" s="320" t="s">
        <v>194</v>
      </c>
      <c r="M338" s="320" t="s">
        <v>195</v>
      </c>
      <c r="N338" s="320" t="s">
        <v>161</v>
      </c>
      <c r="O338" s="320" t="s">
        <v>162</v>
      </c>
      <c r="P338" s="320" t="s">
        <v>163</v>
      </c>
      <c r="Q338" s="320" t="s">
        <v>164</v>
      </c>
      <c r="R338" s="320" t="s">
        <v>165</v>
      </c>
      <c r="S338" s="320" t="s">
        <v>166</v>
      </c>
      <c r="T338" s="320" t="s">
        <v>167</v>
      </c>
      <c r="U338" s="320" t="s">
        <v>168</v>
      </c>
      <c r="V338" s="320" t="s">
        <v>169</v>
      </c>
      <c r="W338" s="320" t="s">
        <v>170</v>
      </c>
      <c r="X338" s="593">
        <v>43101</v>
      </c>
      <c r="Y338" s="593">
        <v>43466</v>
      </c>
      <c r="Z338" s="593">
        <v>43831</v>
      </c>
      <c r="AA338" s="593">
        <v>44197</v>
      </c>
      <c r="AB338" s="593">
        <v>44562</v>
      </c>
      <c r="AC338" s="593">
        <v>44927</v>
      </c>
      <c r="AD338" s="593">
        <v>45292</v>
      </c>
      <c r="AE338" s="593">
        <v>45658</v>
      </c>
      <c r="AF338" s="593">
        <v>46023</v>
      </c>
      <c r="AG338" s="594"/>
      <c r="AH338" s="594"/>
      <c r="AI338" s="594"/>
      <c r="AJ338" s="594"/>
      <c r="AK338" s="594"/>
      <c r="AL338" s="594"/>
      <c r="AM338" s="594"/>
      <c r="AN338" s="594"/>
      <c r="AO338" s="594"/>
      <c r="AP338" s="594"/>
      <c r="AV338" s="275"/>
      <c r="AX338" s="569" t="str">
        <f>IF(C346="","",C346)</f>
        <v/>
      </c>
      <c r="AY338" s="569"/>
      <c r="AZ338" s="587" t="str">
        <f>IF(E346="","",E346)</f>
        <v/>
      </c>
      <c r="BA338" s="590" t="str">
        <f ca="1">IF(F346="","",F346)</f>
        <v/>
      </c>
      <c r="BB338" s="590"/>
      <c r="BC338" s="590"/>
      <c r="BD338" s="587" t="str">
        <f>IF(I346="","",I346)</f>
        <v/>
      </c>
      <c r="BE338" s="578" t="e">
        <f>IF(#REF!="発電事業者","送電電力（MW）","受電電力（MW）")</f>
        <v>#REF!</v>
      </c>
      <c r="BF338" s="579"/>
      <c r="BG338" s="331" t="str">
        <f>IF(COUNT(BG308,L346)=2,ROUND(BG308*L346/SUM(L339:L348),#REF!),"")</f>
        <v/>
      </c>
      <c r="BH338" s="331" t="str">
        <f>IF(COUNT(BH308,M346)=2,ROUND(BH308*M346/SUM(M339:M348),#REF!),"")</f>
        <v/>
      </c>
      <c r="BI338" s="331" t="str">
        <f>IF(COUNT(BI308,N346)=2,ROUND(BI308*N346/SUM(N339:N348),#REF!),"")</f>
        <v/>
      </c>
      <c r="BJ338" s="331" t="str">
        <f>IF(COUNT(BJ308,O346)=2,ROUND(BJ308*O346/SUM(O339:O348),#REF!),"")</f>
        <v/>
      </c>
      <c r="BK338" s="331" t="str">
        <f>IF(COUNT(BK308,P346)=2,ROUND(BK308*P346/SUM(P339:P348),#REF!),"")</f>
        <v/>
      </c>
      <c r="BL338" s="331" t="str">
        <f>IF(COUNT(BL308,Q346)=2,ROUND(BL308*Q346/SUM(Q339:Q348),#REF!),"")</f>
        <v/>
      </c>
      <c r="BM338" s="331" t="str">
        <f>IF(COUNT(BM308,R346)=2,ROUND(BM308*R346/SUM(R339:R348),#REF!),"")</f>
        <v/>
      </c>
      <c r="BN338" s="331" t="str">
        <f>IF(COUNT(BN308,S346)=2,ROUND(BN308*S346/SUM(S339:S348),#REF!),"")</f>
        <v/>
      </c>
      <c r="BO338" s="331" t="str">
        <f>IF(COUNT(BO308,T346)=2,ROUND(BO308*T346/SUM(T339:T348),#REF!),"")</f>
        <v/>
      </c>
      <c r="BP338" s="331" t="str">
        <f>IF(COUNT(BP308,U346)=2,ROUND(BP308*U346/SUM(U339:U348),#REF!),"")</f>
        <v/>
      </c>
      <c r="BQ338" s="331" t="str">
        <f>IF(COUNT(BQ308,V346)=2,ROUND(BQ308*V346/SUM(V339:V348),#REF!),"")</f>
        <v/>
      </c>
      <c r="BR338" s="331" t="str">
        <f>IF(COUNT(BR308,W346)=2,ROUND(BR308*W346/SUM(W339:W348),#REF!),"")</f>
        <v/>
      </c>
      <c r="BS338" s="569" t="e">
        <f>IF(#REF!="発電事業者","送電電力（MW）","受電電力（MW）")</f>
        <v>#REF!</v>
      </c>
      <c r="BT338" s="569"/>
      <c r="BU338" s="569"/>
      <c r="BV338" s="333" t="s">
        <v>171</v>
      </c>
      <c r="BW338" s="580"/>
      <c r="BX338" s="580"/>
      <c r="BY338" s="331" t="str">
        <f>IF(COUNT(BY308,X346)=2,ROUND(BY308*X346/SUM(X339:X348),#REF!),"")</f>
        <v/>
      </c>
      <c r="BZ338" s="331" t="str">
        <f>IF(COUNT(BZ308,Y346)=2,ROUND(BZ308*Y346/SUM(Y339:Y348),#REF!),"")</f>
        <v/>
      </c>
      <c r="CA338" s="331" t="str">
        <f>IF(COUNT(CA308,Z346)=2,ROUND(CA308*Z346/SUM(Z339:Z348),#REF!),"")</f>
        <v/>
      </c>
      <c r="CB338" s="331" t="str">
        <f>IF(COUNT(CB308,AA346)=2,ROUND(CB308*AA346/SUM(AA339:AA348),#REF!),"")</f>
        <v/>
      </c>
      <c r="CC338" s="331" t="str">
        <f>IF(COUNT(CC308,AB346)=2,ROUND(CC308*AB346/SUM(AB339:AB348),#REF!),"")</f>
        <v/>
      </c>
      <c r="CD338" s="331" t="str">
        <f>IF(COUNT(CD308,AC346)=2,ROUND(CD308*AC346/SUM(AC339:AC348),#REF!),"")</f>
        <v/>
      </c>
      <c r="CE338" s="331" t="str">
        <f>IF(COUNT(CE308,AD346)=2,ROUND(CE308*AD346/SUM(AD339:AD348),#REF!),"")</f>
        <v/>
      </c>
      <c r="CF338" s="331" t="str">
        <f>IF(COUNT(CF308,AE346)=2,ROUND(CF308*AE346/SUM(AE339:AE348),#REF!),"")</f>
        <v/>
      </c>
      <c r="CG338" s="331" t="str">
        <f>IF(COUNT(CG308,AF346)=2,ROUND(CG308*AF346/SUM(AF339:AF348),#REF!),"")</f>
        <v/>
      </c>
      <c r="CH338" s="563" t="s">
        <v>214</v>
      </c>
      <c r="CI338" s="563"/>
      <c r="CJ338" s="563"/>
      <c r="CK338" s="563"/>
      <c r="CL338" s="563"/>
      <c r="CM338" s="563"/>
      <c r="CN338" s="563"/>
      <c r="CO338" s="563"/>
      <c r="CP338" s="563"/>
      <c r="CQ338" s="563"/>
    </row>
    <row r="339" spans="3:95" s="243" customFormat="1" ht="13.5" customHeight="1">
      <c r="C339" s="568"/>
      <c r="D339" s="568"/>
      <c r="E339" s="332"/>
      <c r="F339" s="569" t="str">
        <f ca="1">IF(E339="","",VLOOKUP(E339,INDIRECT(AR339),2,FALSE))</f>
        <v/>
      </c>
      <c r="G339" s="569"/>
      <c r="H339" s="569"/>
      <c r="I339" s="333" t="str">
        <f>IF(E339="","",E303)</f>
        <v/>
      </c>
      <c r="J339" s="569" t="e">
        <f>J337&amp;"１"</f>
        <v>#REF!</v>
      </c>
      <c r="K339" s="569"/>
      <c r="L339" s="277">
        <f t="shared" ref="L339:W339" si="79">IF($F336=0,IF(100-SUM(L340:L348)=0,"",100-SUM(L340:L348)),IF(H313-SUM(L340:L348)=0,"",H313-SUM(L340:L348)))</f>
        <v>100</v>
      </c>
      <c r="M339" s="277">
        <f t="shared" si="79"/>
        <v>100</v>
      </c>
      <c r="N339" s="277">
        <f t="shared" si="79"/>
        <v>100</v>
      </c>
      <c r="O339" s="277">
        <f t="shared" si="79"/>
        <v>100</v>
      </c>
      <c r="P339" s="277">
        <f t="shared" si="79"/>
        <v>100</v>
      </c>
      <c r="Q339" s="277">
        <f t="shared" si="79"/>
        <v>100</v>
      </c>
      <c r="R339" s="277">
        <f t="shared" si="79"/>
        <v>100</v>
      </c>
      <c r="S339" s="277">
        <f t="shared" si="79"/>
        <v>100</v>
      </c>
      <c r="T339" s="277">
        <f t="shared" si="79"/>
        <v>100</v>
      </c>
      <c r="U339" s="277">
        <f t="shared" si="79"/>
        <v>100</v>
      </c>
      <c r="V339" s="277">
        <f t="shared" si="79"/>
        <v>100</v>
      </c>
      <c r="W339" s="277">
        <f t="shared" si="79"/>
        <v>100</v>
      </c>
      <c r="X339" s="277">
        <f>IF($F336=0,IF(100-SUM(X340:X348)=0,"",100-SUM(X340:X348)),IF(H315-SUM(X340:X348)=0,"",H315-SUM(X340:X348)))</f>
        <v>100</v>
      </c>
      <c r="Y339" s="277">
        <f>IF($F336=0,IF(100-SUM(Y340:Y348)=0,"",100-SUM(Y340:Y348)),IF(H317-SUM(Y340:Y348)=0,"",H317-SUM(Y340:Y348)))</f>
        <v>100</v>
      </c>
      <c r="Z339" s="277">
        <f>IF($F336=0,IF(100-SUM(Z340:Z348)=0,"",100-SUM(Z340:Z348)),IF(H319-SUM(Z340:Z348)=0,"",H319-SUM(Z340:Z348)))</f>
        <v>100</v>
      </c>
      <c r="AA339" s="277">
        <f>IF($F336=0,IF(100-SUM(AA340:AA348)=0,"",100-SUM(AA340:AA348)),IF(H321-SUM(AA340:AA348)=0,"",H321-SUM(AA340:AA348)))</f>
        <v>100</v>
      </c>
      <c r="AB339" s="277">
        <f>IF($F336=0,IF(100-SUM(AB340:AB348)=0,"",100-SUM(AB340:AB348)),IF(H323-SUM(AB340:AB348)=0,"",H323-SUM(AB340:AB348)))</f>
        <v>100</v>
      </c>
      <c r="AC339" s="277">
        <f>IF($F336=0,IF(100-SUM(AC340:AC348)=0,"",100-SUM(AC340:AC348)),IF(H325-SUM(AC340:AC348)=0,"",H325-SUM(AC340:AC348)))</f>
        <v>100</v>
      </c>
      <c r="AD339" s="277">
        <f>IF($F336=0,IF(100-SUM(AD340:AD348)=0,"",100-SUM(AD340:AD348)),IF(H327-SUM(AD340:AD348)=0,"",H327-SUM(AD340:AD348)))</f>
        <v>100</v>
      </c>
      <c r="AE339" s="277">
        <f>IF($F336=0,IF(100-SUM(AE340:AE348)=0,"",100-SUM(AE340:AE348)),IF(H329-SUM(AE340:AE348)=0,"",H329-SUM(AE340:AE348)))</f>
        <v>100</v>
      </c>
      <c r="AF339" s="277">
        <f>IF($F336=0,IF(100-SUM(AF340:AF348)=0,"",100-SUM(AF340:AF348)),IF(H331-SUM(AF340:AF348)=0,"",H331-SUM(AF340:AF348)))</f>
        <v>100</v>
      </c>
      <c r="AG339" s="570"/>
      <c r="AH339" s="570"/>
      <c r="AI339" s="570"/>
      <c r="AJ339" s="570"/>
      <c r="AK339" s="570"/>
      <c r="AL339" s="570"/>
      <c r="AM339" s="570"/>
      <c r="AN339" s="570"/>
      <c r="AO339" s="570"/>
      <c r="AP339" s="570"/>
      <c r="AR339" s="591" t="b">
        <f t="shared" ref="AR339:AR348" si="80">IF(C339="発電事業者","事業者リスト一覧!D3:E1002", IF(C339="小売電気事業者","事業者リスト一覧!J3:K1002", IF(C339="一般送配電事業者","事業者リスト一覧!G3:H13", IF(C339="送電事業者","事業者リスト一覧!G16:H21", IF(C339="特定送配電事業者","事業者リスト一覧!G24:H44", IF(C339="登録特定送配電事業者","事業者リスト一覧!G47:H87", IF(C339="その他事業者","事業者リスト一覧!G90:H100")))))))</f>
        <v>0</v>
      </c>
      <c r="AS339" s="591"/>
      <c r="AT339" s="591"/>
      <c r="AU339" s="281" t="s">
        <v>160</v>
      </c>
      <c r="AV339" s="275"/>
      <c r="AX339" s="569"/>
      <c r="AY339" s="569"/>
      <c r="AZ339" s="588"/>
      <c r="BA339" s="590"/>
      <c r="BB339" s="590"/>
      <c r="BC339" s="590"/>
      <c r="BD339" s="588"/>
      <c r="BE339" s="583"/>
      <c r="BF339" s="584"/>
      <c r="BG339" s="259"/>
      <c r="BH339" s="259"/>
      <c r="BI339" s="259"/>
      <c r="BJ339" s="259"/>
      <c r="BK339" s="259"/>
      <c r="BL339" s="259"/>
      <c r="BM339" s="259"/>
      <c r="BN339" s="259"/>
      <c r="BO339" s="259"/>
      <c r="BP339" s="259"/>
      <c r="BQ339" s="259"/>
      <c r="BR339" s="259"/>
      <c r="BS339" s="569"/>
      <c r="BT339" s="569"/>
      <c r="BU339" s="569"/>
      <c r="BV339" s="333" t="s">
        <v>172</v>
      </c>
      <c r="BW339" s="581"/>
      <c r="BX339" s="581"/>
      <c r="BY339" s="331" t="str">
        <f>IF(COUNT(BY309,X346)=2,ROUND(BY309*X346/SUM(X339:X348),#REF!),"")</f>
        <v/>
      </c>
      <c r="BZ339" s="331" t="str">
        <f>IF(COUNT(BZ309,Y346)=2,ROUND(BZ309*Y346/SUM(Y339:Y348),#REF!),"")</f>
        <v/>
      </c>
      <c r="CA339" s="331" t="str">
        <f>IF(COUNT(CA309,Z346)=2,ROUND(CA309*Z346/SUM(Z339:Z348),#REF!),"")</f>
        <v/>
      </c>
      <c r="CB339" s="331" t="str">
        <f>IF(COUNT(CB309,AA346)=2,ROUND(CB309*AA346/SUM(AA339:AA348),#REF!),"")</f>
        <v/>
      </c>
      <c r="CC339" s="331" t="str">
        <f>IF(COUNT(CC309,AB346)=2,ROUND(CC309*AB346/SUM(AB339:AB348),#REF!),"")</f>
        <v/>
      </c>
      <c r="CD339" s="331" t="str">
        <f>IF(COUNT(CD309,AC346)=2,ROUND(CD309*AC346/SUM(AC339:AC348),#REF!),"")</f>
        <v/>
      </c>
      <c r="CE339" s="331" t="str">
        <f>IF(COUNT(CE309,AD346)=2,ROUND(CE309*AD346/SUM(AD339:AD348),#REF!),"")</f>
        <v/>
      </c>
      <c r="CF339" s="331" t="str">
        <f>IF(COUNT(CF309,AE346)=2,ROUND(CF309*AE346/SUM(AE339:AE348),#REF!),"")</f>
        <v/>
      </c>
      <c r="CG339" s="331" t="str">
        <f>IF(COUNT(CG309,AF346)=2,ROUND(CG309*AF346/SUM(AF339:AF348),#REF!),"")</f>
        <v/>
      </c>
      <c r="CH339" s="564" t="str">
        <f>IF(CH338="","",CH338)</f>
        <v>太陽光（全量）</v>
      </c>
      <c r="CI339" s="564"/>
      <c r="CJ339" s="564"/>
      <c r="CK339" s="564"/>
      <c r="CL339" s="564"/>
      <c r="CM339" s="564"/>
      <c r="CN339" s="564"/>
      <c r="CO339" s="564"/>
      <c r="CP339" s="564"/>
      <c r="CQ339" s="564"/>
    </row>
    <row r="340" spans="3:95" s="243" customFormat="1" ht="13.5" customHeight="1">
      <c r="C340" s="568"/>
      <c r="D340" s="568"/>
      <c r="E340" s="332"/>
      <c r="F340" s="569" t="str">
        <f t="shared" ref="F340:F347" ca="1" si="81">IF(E340="","",VLOOKUP(E340,INDIRECT(AR340),2,FALSE))</f>
        <v/>
      </c>
      <c r="G340" s="569"/>
      <c r="H340" s="569"/>
      <c r="I340" s="333" t="str">
        <f>IF(E340="","",E303)</f>
        <v/>
      </c>
      <c r="J340" s="569" t="e">
        <f>J337&amp;"２"</f>
        <v>#REF!</v>
      </c>
      <c r="K340" s="569"/>
      <c r="L340" s="256"/>
      <c r="M340" s="256"/>
      <c r="N340" s="256"/>
      <c r="O340" s="256"/>
      <c r="P340" s="256"/>
      <c r="Q340" s="256"/>
      <c r="R340" s="256"/>
      <c r="S340" s="256"/>
      <c r="T340" s="256"/>
      <c r="U340" s="256"/>
      <c r="V340" s="256"/>
      <c r="W340" s="256"/>
      <c r="X340" s="256"/>
      <c r="Y340" s="256"/>
      <c r="Z340" s="256"/>
      <c r="AA340" s="256"/>
      <c r="AB340" s="256"/>
      <c r="AC340" s="256"/>
      <c r="AD340" s="256"/>
      <c r="AE340" s="256"/>
      <c r="AF340" s="256"/>
      <c r="AG340" s="570"/>
      <c r="AH340" s="570"/>
      <c r="AI340" s="570"/>
      <c r="AJ340" s="570"/>
      <c r="AK340" s="570"/>
      <c r="AL340" s="570"/>
      <c r="AM340" s="570"/>
      <c r="AN340" s="570"/>
      <c r="AO340" s="570"/>
      <c r="AP340" s="570"/>
      <c r="AR340" s="571" t="b">
        <f t="shared" si="80"/>
        <v>0</v>
      </c>
      <c r="AS340" s="571"/>
      <c r="AT340" s="571"/>
      <c r="AU340" s="282" t="s">
        <v>160</v>
      </c>
      <c r="AV340" s="275"/>
      <c r="AX340" s="569"/>
      <c r="AY340" s="569"/>
      <c r="AZ340" s="589"/>
      <c r="BA340" s="590"/>
      <c r="BB340" s="590"/>
      <c r="BC340" s="590"/>
      <c r="BD340" s="589"/>
      <c r="BE340" s="585" t="e">
        <f>IF(#REF!="発電事業者","月間送電電力量（GWh）","月間受電電力量（GWh）")</f>
        <v>#REF!</v>
      </c>
      <c r="BF340" s="586"/>
      <c r="BG340" s="331" t="str">
        <f>IF(COUNT(BG310,L346)=2,ROUND(BG310*L346/SUM(L339:L348),#REF!),"")</f>
        <v/>
      </c>
      <c r="BH340" s="331" t="str">
        <f>IF(COUNT(BH310,M346)=2,ROUND(BH310*M346/SUM(M339:M348),#REF!),"")</f>
        <v/>
      </c>
      <c r="BI340" s="331" t="str">
        <f>IF(COUNT(BI310,N346)=2,ROUND(BI310*N346/SUM(N339:N348),#REF!),"")</f>
        <v/>
      </c>
      <c r="BJ340" s="331" t="str">
        <f>IF(COUNT(BJ310,O346)=2,ROUND(BJ310*O346/SUM(O339:O348),#REF!),"")</f>
        <v/>
      </c>
      <c r="BK340" s="331" t="str">
        <f>IF(COUNT(BK310,P346)=2,ROUND(BK310*P346/SUM(P339:P348),#REF!),"")</f>
        <v/>
      </c>
      <c r="BL340" s="331" t="str">
        <f>IF(COUNT(BL310,Q346)=2,ROUND(BL310*Q346/SUM(Q339:Q348),#REF!),"")</f>
        <v/>
      </c>
      <c r="BM340" s="331" t="str">
        <f>IF(COUNT(BM310,R346)=2,ROUND(BM310*R346/SUM(R339:R348),#REF!),"")</f>
        <v/>
      </c>
      <c r="BN340" s="331" t="str">
        <f>IF(COUNT(BN310,S346)=2,ROUND(BN310*S346/SUM(S339:S348),#REF!),"")</f>
        <v/>
      </c>
      <c r="BO340" s="331" t="str">
        <f>IF(COUNT(BO310,T346)=2,ROUND(BO310*T346/SUM(T339:T348),#REF!),"")</f>
        <v/>
      </c>
      <c r="BP340" s="331" t="str">
        <f>IF(COUNT(BP310,U346)=2,ROUND(BP310*U346/SUM(U339:U348),#REF!),"")</f>
        <v/>
      </c>
      <c r="BQ340" s="331" t="str">
        <f>IF(COUNT(BQ310,V346)=2,ROUND(BQ310*V346/SUM(V339:V348),#REF!),"")</f>
        <v/>
      </c>
      <c r="BR340" s="331" t="str">
        <f>IF(COUNT(BR310,W346)=2,ROUND(BR310*W346/SUM(W339:W348),#REF!),"")</f>
        <v/>
      </c>
      <c r="BS340" s="569" t="e">
        <f>IF(#REF!="発電事業者","年間送電電力量（GWh）","年間受電電力量（GWh）")</f>
        <v>#REF!</v>
      </c>
      <c r="BT340" s="569"/>
      <c r="BU340" s="569"/>
      <c r="BV340" s="333" t="s">
        <v>25</v>
      </c>
      <c r="BW340" s="582"/>
      <c r="BX340" s="582"/>
      <c r="BY340" s="331" t="str">
        <f>IF(COUNT(BY310,X346)=2,ROUND(BY310*X346/SUM(X339:X348),#REF!),"")</f>
        <v/>
      </c>
      <c r="BZ340" s="331" t="str">
        <f>IF(COUNT(BZ310,Y346)=2,ROUND(BZ310*Y346/SUM(Y339:Y348),#REF!),"")</f>
        <v/>
      </c>
      <c r="CA340" s="331" t="str">
        <f>IF(COUNT(CA310,Z346)=2,ROUND(CA310*Z346/SUM(Z339:Z348),#REF!),"")</f>
        <v/>
      </c>
      <c r="CB340" s="331" t="str">
        <f>IF(COUNT(CB310,AA346)=2,ROUND(CB310*AA346/SUM(AA339:AA348),#REF!),"")</f>
        <v/>
      </c>
      <c r="CC340" s="331" t="str">
        <f>IF(COUNT(CC310,AB346)=2,ROUND(CC310*AB346/SUM(AB339:AB348),#REF!),"")</f>
        <v/>
      </c>
      <c r="CD340" s="331" t="str">
        <f>IF(COUNT(CD310,AC346)=2,ROUND(CD310*AC346/SUM(AC339:AC348),#REF!),"")</f>
        <v/>
      </c>
      <c r="CE340" s="331" t="str">
        <f>IF(COUNT(CE310,AD346)=2,ROUND(CE310*AD346/SUM(AD339:AD348),#REF!),"")</f>
        <v/>
      </c>
      <c r="CF340" s="331" t="str">
        <f>IF(COUNT(CF310,AE346)=2,ROUND(CF310*AE346/SUM(AE339:AE348),#REF!),"")</f>
        <v/>
      </c>
      <c r="CG340" s="331" t="str">
        <f>IF(COUNT(CG310,AF346)=2,ROUND(CG310*AF346/SUM(AF339:AF348),#REF!),"")</f>
        <v/>
      </c>
      <c r="CH340" s="565" t="str">
        <f>IF(COUNTA(AG346)=0,"",AG346)</f>
        <v/>
      </c>
      <c r="CI340" s="565"/>
      <c r="CJ340" s="565"/>
      <c r="CK340" s="565"/>
      <c r="CL340" s="565"/>
      <c r="CM340" s="565"/>
      <c r="CN340" s="565"/>
      <c r="CO340" s="565"/>
      <c r="CP340" s="565"/>
      <c r="CQ340" s="565"/>
    </row>
    <row r="341" spans="3:95" s="243" customFormat="1" ht="13.5" customHeight="1">
      <c r="C341" s="568"/>
      <c r="D341" s="568"/>
      <c r="E341" s="332"/>
      <c r="F341" s="569" t="str">
        <f t="shared" ca="1" si="81"/>
        <v/>
      </c>
      <c r="G341" s="569"/>
      <c r="H341" s="569"/>
      <c r="I341" s="333" t="str">
        <f>IF(E341="","",E303)</f>
        <v/>
      </c>
      <c r="J341" s="569" t="e">
        <f>J337&amp;"３"</f>
        <v>#REF!</v>
      </c>
      <c r="K341" s="569"/>
      <c r="L341" s="256"/>
      <c r="M341" s="256"/>
      <c r="N341" s="256"/>
      <c r="O341" s="256"/>
      <c r="P341" s="256"/>
      <c r="Q341" s="256"/>
      <c r="R341" s="256"/>
      <c r="S341" s="256"/>
      <c r="T341" s="256"/>
      <c r="U341" s="256"/>
      <c r="V341" s="256"/>
      <c r="W341" s="256"/>
      <c r="X341" s="256"/>
      <c r="Y341" s="256"/>
      <c r="Z341" s="256"/>
      <c r="AA341" s="256"/>
      <c r="AB341" s="256"/>
      <c r="AC341" s="256"/>
      <c r="AD341" s="256"/>
      <c r="AE341" s="256"/>
      <c r="AF341" s="256"/>
      <c r="AG341" s="570"/>
      <c r="AH341" s="570"/>
      <c r="AI341" s="570"/>
      <c r="AJ341" s="570"/>
      <c r="AK341" s="570"/>
      <c r="AL341" s="570"/>
      <c r="AM341" s="570"/>
      <c r="AN341" s="570"/>
      <c r="AO341" s="570"/>
      <c r="AP341" s="570"/>
      <c r="AR341" s="571" t="b">
        <f t="shared" si="80"/>
        <v>0</v>
      </c>
      <c r="AS341" s="571"/>
      <c r="AT341" s="571"/>
      <c r="AU341" s="282" t="s">
        <v>160</v>
      </c>
      <c r="AV341" s="275"/>
      <c r="AX341" s="569" t="str">
        <f>IF(C347="","",C347)</f>
        <v/>
      </c>
      <c r="AY341" s="569"/>
      <c r="AZ341" s="587" t="str">
        <f>IF(E347="","",E347)</f>
        <v/>
      </c>
      <c r="BA341" s="590" t="str">
        <f ca="1">IF(F347="","",F347)</f>
        <v/>
      </c>
      <c r="BB341" s="590"/>
      <c r="BC341" s="590"/>
      <c r="BD341" s="587" t="str">
        <f>IF(I347="","",I347)</f>
        <v/>
      </c>
      <c r="BE341" s="578" t="e">
        <f>IF(#REF!="発電事業者","送電電力（MW）","受電電力（MW）")</f>
        <v>#REF!</v>
      </c>
      <c r="BF341" s="579"/>
      <c r="BG341" s="331" t="str">
        <f>IF(COUNT(BG308,L347)=2,ROUND(BG308*L347/SUM(L339:L348),#REF!),"")</f>
        <v/>
      </c>
      <c r="BH341" s="331" t="str">
        <f>IF(COUNT(BH308,M347)=2,ROUND(BH308*M347/SUM(M339:M348),#REF!),"")</f>
        <v/>
      </c>
      <c r="BI341" s="331" t="str">
        <f>IF(COUNT(BI308,N347)=2,ROUND(BI308*N347/SUM(N339:N348),#REF!),"")</f>
        <v/>
      </c>
      <c r="BJ341" s="331" t="str">
        <f>IF(COUNT(BJ308,O347)=2,ROUND(BJ308*O347/SUM(O339:O348),#REF!),"")</f>
        <v/>
      </c>
      <c r="BK341" s="331" t="str">
        <f>IF(COUNT(BK308,P347)=2,ROUND(BK308*P347/SUM(P339:P348),#REF!),"")</f>
        <v/>
      </c>
      <c r="BL341" s="331" t="str">
        <f>IF(COUNT(BL308,Q347)=2,ROUND(BL308*Q347/SUM(Q339:Q348),#REF!),"")</f>
        <v/>
      </c>
      <c r="BM341" s="331" t="str">
        <f>IF(COUNT(BM308,R347)=2,ROUND(BM308*R347/SUM(R339:R348),#REF!),"")</f>
        <v/>
      </c>
      <c r="BN341" s="331" t="str">
        <f>IF(COUNT(BN308,S347)=2,ROUND(BN308*S347/SUM(S339:S348),#REF!),"")</f>
        <v/>
      </c>
      <c r="BO341" s="331" t="str">
        <f>IF(COUNT(BO308,T347)=2,ROUND(BO308*T347/SUM(T339:T348),#REF!),"")</f>
        <v/>
      </c>
      <c r="BP341" s="331" t="str">
        <f>IF(COUNT(BP308,U347)=2,ROUND(BP308*U347/SUM(U339:U348),#REF!),"")</f>
        <v/>
      </c>
      <c r="BQ341" s="331" t="str">
        <f>IF(COUNT(BQ308,V347)=2,ROUND(BQ308*V347/SUM(V339:V348),#REF!),"")</f>
        <v/>
      </c>
      <c r="BR341" s="331" t="str">
        <f>IF(COUNT(BR308,W347)=2,ROUND(BR308*W347/SUM(W339:W348),#REF!),"")</f>
        <v/>
      </c>
      <c r="BS341" s="569" t="e">
        <f>IF(#REF!="発電事業者","送電電力（MW）","受電電力（MW）")</f>
        <v>#REF!</v>
      </c>
      <c r="BT341" s="569"/>
      <c r="BU341" s="569"/>
      <c r="BV341" s="333" t="s">
        <v>171</v>
      </c>
      <c r="BW341" s="580"/>
      <c r="BX341" s="580"/>
      <c r="BY341" s="331" t="str">
        <f>IF(COUNT(BY308,X347)=2,ROUND(BY308*X347/SUM(X339:X348),#REF!),"")</f>
        <v/>
      </c>
      <c r="BZ341" s="331" t="str">
        <f>IF(COUNT(BZ308,Y347)=2,ROUND(BZ308*Y347/SUM(Y339:Y348),#REF!),"")</f>
        <v/>
      </c>
      <c r="CA341" s="331" t="str">
        <f>IF(COUNT(CA308,Z347)=2,ROUND(CA308*Z347/SUM(Z339:Z348),#REF!),"")</f>
        <v/>
      </c>
      <c r="CB341" s="331" t="str">
        <f>IF(COUNT(CB308,AA347)=2,ROUND(CB308*AA347/SUM(AA339:AA348),#REF!),"")</f>
        <v/>
      </c>
      <c r="CC341" s="331" t="str">
        <f>IF(COUNT(CC308,AB347)=2,ROUND(CC308*AB347/SUM(AB339:AB348),#REF!),"")</f>
        <v/>
      </c>
      <c r="CD341" s="331" t="str">
        <f>IF(COUNT(CD308,AC347)=2,ROUND(CD308*AC347/SUM(AC339:AC348),#REF!),"")</f>
        <v/>
      </c>
      <c r="CE341" s="331" t="str">
        <f>IF(COUNT(CE308,AD347)=2,ROUND(CE308*AD347/SUM(AD339:AD348),#REF!),"")</f>
        <v/>
      </c>
      <c r="CF341" s="331" t="str">
        <f>IF(COUNT(CF308,AE347)=2,ROUND(CF308*AE347/SUM(AE339:AE348),#REF!),"")</f>
        <v/>
      </c>
      <c r="CG341" s="331" t="str">
        <f>IF(COUNT(CG308,AF347)=2,ROUND(CG308*AF347/SUM(AF339:AF348),#REF!),"")</f>
        <v/>
      </c>
      <c r="CH341" s="563" t="s">
        <v>214</v>
      </c>
      <c r="CI341" s="563"/>
      <c r="CJ341" s="563"/>
      <c r="CK341" s="563"/>
      <c r="CL341" s="563"/>
      <c r="CM341" s="563"/>
      <c r="CN341" s="563"/>
      <c r="CO341" s="563"/>
      <c r="CP341" s="563"/>
      <c r="CQ341" s="563"/>
    </row>
    <row r="342" spans="3:95" s="243" customFormat="1" ht="13.5" customHeight="1">
      <c r="C342" s="568"/>
      <c r="D342" s="568"/>
      <c r="E342" s="332"/>
      <c r="F342" s="569" t="str">
        <f t="shared" ca="1" si="81"/>
        <v/>
      </c>
      <c r="G342" s="569"/>
      <c r="H342" s="569"/>
      <c r="I342" s="333" t="str">
        <f>IF(E342="","",E303)</f>
        <v/>
      </c>
      <c r="J342" s="569" t="e">
        <f>J337&amp;"４"</f>
        <v>#REF!</v>
      </c>
      <c r="K342" s="569"/>
      <c r="L342" s="256"/>
      <c r="M342" s="256"/>
      <c r="N342" s="256"/>
      <c r="O342" s="256"/>
      <c r="P342" s="256"/>
      <c r="Q342" s="256"/>
      <c r="R342" s="256"/>
      <c r="S342" s="256"/>
      <c r="T342" s="256"/>
      <c r="U342" s="256"/>
      <c r="V342" s="256"/>
      <c r="W342" s="256"/>
      <c r="X342" s="256"/>
      <c r="Y342" s="256"/>
      <c r="Z342" s="256"/>
      <c r="AA342" s="256"/>
      <c r="AB342" s="256"/>
      <c r="AC342" s="256"/>
      <c r="AD342" s="256"/>
      <c r="AE342" s="256"/>
      <c r="AF342" s="256"/>
      <c r="AG342" s="570"/>
      <c r="AH342" s="570"/>
      <c r="AI342" s="570"/>
      <c r="AJ342" s="570"/>
      <c r="AK342" s="570"/>
      <c r="AL342" s="570"/>
      <c r="AM342" s="570"/>
      <c r="AN342" s="570"/>
      <c r="AO342" s="570"/>
      <c r="AP342" s="570"/>
      <c r="AR342" s="571" t="b">
        <f t="shared" si="80"/>
        <v>0</v>
      </c>
      <c r="AS342" s="571"/>
      <c r="AT342" s="571"/>
      <c r="AU342" s="282" t="s">
        <v>160</v>
      </c>
      <c r="AV342" s="275"/>
      <c r="AX342" s="569"/>
      <c r="AY342" s="569"/>
      <c r="AZ342" s="588"/>
      <c r="BA342" s="590"/>
      <c r="BB342" s="590"/>
      <c r="BC342" s="590"/>
      <c r="BD342" s="588"/>
      <c r="BE342" s="583"/>
      <c r="BF342" s="584"/>
      <c r="BG342" s="259"/>
      <c r="BH342" s="259"/>
      <c r="BI342" s="259"/>
      <c r="BJ342" s="259"/>
      <c r="BK342" s="259"/>
      <c r="BL342" s="259"/>
      <c r="BM342" s="259"/>
      <c r="BN342" s="259"/>
      <c r="BO342" s="259"/>
      <c r="BP342" s="259"/>
      <c r="BQ342" s="259"/>
      <c r="BR342" s="259"/>
      <c r="BS342" s="569"/>
      <c r="BT342" s="569"/>
      <c r="BU342" s="569"/>
      <c r="BV342" s="333" t="s">
        <v>172</v>
      </c>
      <c r="BW342" s="581"/>
      <c r="BX342" s="581"/>
      <c r="BY342" s="331" t="str">
        <f>IF(COUNT(BY309,X347)=2,ROUND(BY309*X347/SUM(X339:X348),#REF!),"")</f>
        <v/>
      </c>
      <c r="BZ342" s="331" t="str">
        <f>IF(COUNT(BZ309,Y347)=2,ROUND(BZ309*Y347/SUM(Y339:Y348),#REF!),"")</f>
        <v/>
      </c>
      <c r="CA342" s="331" t="str">
        <f>IF(COUNT(CA309,Z347)=2,ROUND(CA309*Z347/SUM(Z339:Z348),#REF!),"")</f>
        <v/>
      </c>
      <c r="CB342" s="331" t="str">
        <f>IF(COUNT(CB309,AA347)=2,ROUND(CB309*AA347/SUM(AA339:AA348),#REF!),"")</f>
        <v/>
      </c>
      <c r="CC342" s="331" t="str">
        <f>IF(COUNT(CC309,AB347)=2,ROUND(CC309*AB347/SUM(AB339:AB348),#REF!),"")</f>
        <v/>
      </c>
      <c r="CD342" s="331" t="str">
        <f>IF(COUNT(CD309,AC347)=2,ROUND(CD309*AC347/SUM(AC339:AC348),#REF!),"")</f>
        <v/>
      </c>
      <c r="CE342" s="331" t="str">
        <f>IF(COUNT(CE309,AD347)=2,ROUND(CE309*AD347/SUM(AD339:AD348),#REF!),"")</f>
        <v/>
      </c>
      <c r="CF342" s="331" t="str">
        <f>IF(COUNT(CF309,AE347)=2,ROUND(CF309*AE347/SUM(AE339:AE348),#REF!),"")</f>
        <v/>
      </c>
      <c r="CG342" s="331" t="str">
        <f>IF(COUNT(CG309,AF347)=2,ROUND(CG309*AF347/SUM(AF339:AF348),#REF!),"")</f>
        <v/>
      </c>
      <c r="CH342" s="564" t="str">
        <f>IF(CH341="","",CH341)</f>
        <v>太陽光（全量）</v>
      </c>
      <c r="CI342" s="564"/>
      <c r="CJ342" s="564"/>
      <c r="CK342" s="564"/>
      <c r="CL342" s="564"/>
      <c r="CM342" s="564"/>
      <c r="CN342" s="564"/>
      <c r="CO342" s="564"/>
      <c r="CP342" s="564"/>
      <c r="CQ342" s="564"/>
    </row>
    <row r="343" spans="3:95" s="243" customFormat="1" ht="13.5" customHeight="1">
      <c r="C343" s="568"/>
      <c r="D343" s="568"/>
      <c r="E343" s="332"/>
      <c r="F343" s="569" t="str">
        <f t="shared" ca="1" si="81"/>
        <v/>
      </c>
      <c r="G343" s="569"/>
      <c r="H343" s="569"/>
      <c r="I343" s="333" t="str">
        <f>IF(E343="","",E303)</f>
        <v/>
      </c>
      <c r="J343" s="569" t="e">
        <f>J337&amp;"５"</f>
        <v>#REF!</v>
      </c>
      <c r="K343" s="569"/>
      <c r="L343" s="256"/>
      <c r="M343" s="256"/>
      <c r="N343" s="256"/>
      <c r="O343" s="256"/>
      <c r="P343" s="256"/>
      <c r="Q343" s="256"/>
      <c r="R343" s="256"/>
      <c r="S343" s="256"/>
      <c r="T343" s="256"/>
      <c r="U343" s="256"/>
      <c r="V343" s="256"/>
      <c r="W343" s="256"/>
      <c r="X343" s="256"/>
      <c r="Y343" s="256"/>
      <c r="Z343" s="256"/>
      <c r="AA343" s="256"/>
      <c r="AB343" s="256"/>
      <c r="AC343" s="256"/>
      <c r="AD343" s="256"/>
      <c r="AE343" s="256"/>
      <c r="AF343" s="256"/>
      <c r="AG343" s="570"/>
      <c r="AH343" s="570"/>
      <c r="AI343" s="570"/>
      <c r="AJ343" s="570"/>
      <c r="AK343" s="570"/>
      <c r="AL343" s="570"/>
      <c r="AM343" s="570"/>
      <c r="AN343" s="570"/>
      <c r="AO343" s="570"/>
      <c r="AP343" s="570"/>
      <c r="AR343" s="571" t="b">
        <f t="shared" si="80"/>
        <v>0</v>
      </c>
      <c r="AS343" s="571"/>
      <c r="AT343" s="571"/>
      <c r="AU343" s="282" t="s">
        <v>160</v>
      </c>
      <c r="AV343" s="275"/>
      <c r="AX343" s="569"/>
      <c r="AY343" s="569"/>
      <c r="AZ343" s="589"/>
      <c r="BA343" s="590"/>
      <c r="BB343" s="590"/>
      <c r="BC343" s="590"/>
      <c r="BD343" s="589"/>
      <c r="BE343" s="585" t="e">
        <f>IF(#REF!="発電事業者","月間送電電力量（GWh）","月間受電電力量（GWh）")</f>
        <v>#REF!</v>
      </c>
      <c r="BF343" s="586"/>
      <c r="BG343" s="331" t="str">
        <f>IF(COUNT(BG310,L347)=2,ROUND(BG310*L347/SUM(L339:L348),#REF!),"")</f>
        <v/>
      </c>
      <c r="BH343" s="331" t="str">
        <f>IF(COUNT(BH310,M347)=2,ROUND(BH310*M347/SUM(M339:M348),#REF!),"")</f>
        <v/>
      </c>
      <c r="BI343" s="331" t="str">
        <f>IF(COUNT(BI310,N347)=2,ROUND(BI310*N347/SUM(N339:N348),#REF!),"")</f>
        <v/>
      </c>
      <c r="BJ343" s="331" t="str">
        <f>IF(COUNT(BJ310,O347)=2,ROUND(BJ310*O347/SUM(O339:O348),#REF!),"")</f>
        <v/>
      </c>
      <c r="BK343" s="331" t="str">
        <f>IF(COUNT(BK310,P347)=2,ROUND(BK310*P347/SUM(P339:P348),#REF!),"")</f>
        <v/>
      </c>
      <c r="BL343" s="331" t="str">
        <f>IF(COUNT(BL310,Q347)=2,ROUND(BL310*Q347/SUM(Q339:Q348),#REF!),"")</f>
        <v/>
      </c>
      <c r="BM343" s="331" t="str">
        <f>IF(COUNT(BM310,R347)=2,ROUND(BM310*R347/SUM(R339:R348),#REF!),"")</f>
        <v/>
      </c>
      <c r="BN343" s="331" t="str">
        <f>IF(COUNT(BN310,S347)=2,ROUND(BN310*S347/SUM(S339:S348),#REF!),"")</f>
        <v/>
      </c>
      <c r="BO343" s="331" t="str">
        <f>IF(COUNT(BO310,T347)=2,ROUND(BO310*T347/SUM(T339:T348),#REF!),"")</f>
        <v/>
      </c>
      <c r="BP343" s="331" t="str">
        <f>IF(COUNT(BP310,U347)=2,ROUND(BP310*U347/SUM(U339:U348),#REF!),"")</f>
        <v/>
      </c>
      <c r="BQ343" s="331" t="str">
        <f>IF(COUNT(BQ310,V347)=2,ROUND(BQ310*V347/SUM(V339:V348),#REF!),"")</f>
        <v/>
      </c>
      <c r="BR343" s="331" t="str">
        <f>IF(COUNT(BR310,W347)=2,ROUND(BR310*W347/SUM(W339:W348),#REF!),"")</f>
        <v/>
      </c>
      <c r="BS343" s="569" t="e">
        <f>IF(#REF!="発電事業者","年間送電電力量（GWh）","年間受電電力量（GWh）")</f>
        <v>#REF!</v>
      </c>
      <c r="BT343" s="569"/>
      <c r="BU343" s="569"/>
      <c r="BV343" s="333" t="s">
        <v>25</v>
      </c>
      <c r="BW343" s="582"/>
      <c r="BX343" s="582"/>
      <c r="BY343" s="331" t="str">
        <f>IF(COUNT(BY310,X347)=2,ROUND(BY310*X347/SUM(X339:X348),#REF!),"")</f>
        <v/>
      </c>
      <c r="BZ343" s="331" t="str">
        <f>IF(COUNT(BZ310,Y347)=2,ROUND(BZ310*Y347/SUM(Y339:Y348),#REF!),"")</f>
        <v/>
      </c>
      <c r="CA343" s="331" t="str">
        <f>IF(COUNT(CA310,Z347)=2,ROUND(CA310*Z347/SUM(Z339:Z348),#REF!),"")</f>
        <v/>
      </c>
      <c r="CB343" s="331" t="str">
        <f>IF(COUNT(CB310,AA347)=2,ROUND(CB310*AA347/SUM(AA339:AA348),#REF!),"")</f>
        <v/>
      </c>
      <c r="CC343" s="331" t="str">
        <f>IF(COUNT(CC310,AB347)=2,ROUND(CC310*AB347/SUM(AB339:AB348),#REF!),"")</f>
        <v/>
      </c>
      <c r="CD343" s="331" t="str">
        <f>IF(COUNT(CD310,AC347)=2,ROUND(CD310*AC347/SUM(AC339:AC348),#REF!),"")</f>
        <v/>
      </c>
      <c r="CE343" s="331" t="str">
        <f>IF(COUNT(CE310,AD347)=2,ROUND(CE310*AD347/SUM(AD339:AD348),#REF!),"")</f>
        <v/>
      </c>
      <c r="CF343" s="331" t="str">
        <f>IF(COUNT(CF310,AE347)=2,ROUND(CF310*AE347/SUM(AE339:AE348),#REF!),"")</f>
        <v/>
      </c>
      <c r="CG343" s="331" t="str">
        <f>IF(COUNT(CG310,AF347)=2,ROUND(CG310*AF347/SUM(AF339:AF348),#REF!),"")</f>
        <v/>
      </c>
      <c r="CH343" s="565" t="str">
        <f>IF(COUNTA(AG347)=0,"",AG347)</f>
        <v/>
      </c>
      <c r="CI343" s="565"/>
      <c r="CJ343" s="565"/>
      <c r="CK343" s="565"/>
      <c r="CL343" s="565"/>
      <c r="CM343" s="565"/>
      <c r="CN343" s="565"/>
      <c r="CO343" s="565"/>
      <c r="CP343" s="565"/>
      <c r="CQ343" s="565"/>
    </row>
    <row r="344" spans="3:95" s="243" customFormat="1" ht="13.5" customHeight="1">
      <c r="C344" s="568"/>
      <c r="D344" s="568"/>
      <c r="E344" s="332"/>
      <c r="F344" s="569" t="str">
        <f t="shared" ca="1" si="81"/>
        <v/>
      </c>
      <c r="G344" s="569"/>
      <c r="H344" s="569"/>
      <c r="I344" s="333" t="str">
        <f>IF(E344="","",E303)</f>
        <v/>
      </c>
      <c r="J344" s="569" t="e">
        <f>J337&amp;"６"</f>
        <v>#REF!</v>
      </c>
      <c r="K344" s="569"/>
      <c r="L344" s="256"/>
      <c r="M344" s="256"/>
      <c r="N344" s="256"/>
      <c r="O344" s="256"/>
      <c r="P344" s="256"/>
      <c r="Q344" s="256"/>
      <c r="R344" s="256"/>
      <c r="S344" s="256"/>
      <c r="T344" s="256"/>
      <c r="U344" s="256"/>
      <c r="V344" s="256"/>
      <c r="W344" s="256"/>
      <c r="X344" s="256"/>
      <c r="Y344" s="256"/>
      <c r="Z344" s="256"/>
      <c r="AA344" s="256"/>
      <c r="AB344" s="256"/>
      <c r="AC344" s="256"/>
      <c r="AD344" s="256"/>
      <c r="AE344" s="256"/>
      <c r="AF344" s="256"/>
      <c r="AG344" s="570"/>
      <c r="AH344" s="570"/>
      <c r="AI344" s="570"/>
      <c r="AJ344" s="570"/>
      <c r="AK344" s="570"/>
      <c r="AL344" s="570"/>
      <c r="AM344" s="570"/>
      <c r="AN344" s="570"/>
      <c r="AO344" s="570"/>
      <c r="AP344" s="570"/>
      <c r="AR344" s="571" t="b">
        <f t="shared" si="80"/>
        <v>0</v>
      </c>
      <c r="AS344" s="571"/>
      <c r="AT344" s="571"/>
      <c r="AU344" s="282" t="s">
        <v>160</v>
      </c>
      <c r="AV344" s="275"/>
      <c r="AX344" s="569" t="str">
        <f>IF(C348="","",C348)</f>
        <v>自者保有電源</v>
      </c>
      <c r="AY344" s="569"/>
      <c r="AZ344" s="587" t="str">
        <f>IF(E348="","",E348)</f>
        <v/>
      </c>
      <c r="BA344" s="590" t="str">
        <f>IF(F348="","",F348)</f>
        <v/>
      </c>
      <c r="BB344" s="590"/>
      <c r="BC344" s="590"/>
      <c r="BD344" s="587" t="str">
        <f>IF(I348="","",I348)</f>
        <v/>
      </c>
      <c r="BE344" s="578" t="e">
        <f>IF(#REF!="発電事業者","送電電力（MW）","受電電力（MW）")</f>
        <v>#REF!</v>
      </c>
      <c r="BF344" s="579"/>
      <c r="BG344" s="331" t="str">
        <f>IF(COUNT(BG308,L348)=2,ROUND(BG308*L348/SUM(L339:L348),#REF!),"")</f>
        <v/>
      </c>
      <c r="BH344" s="331" t="str">
        <f>IF(COUNT(BH308,M348)=2,ROUND(BH308*M348/SUM(M339:M348),#REF!),"")</f>
        <v/>
      </c>
      <c r="BI344" s="331" t="str">
        <f>IF(COUNT(BI308,N348)=2,ROUND(BI308*N348/SUM(N339:N348),#REF!),"")</f>
        <v/>
      </c>
      <c r="BJ344" s="331" t="str">
        <f>IF(COUNT(BJ308,O348)=2,ROUND(BJ308*O348/SUM(O339:O348),#REF!),"")</f>
        <v/>
      </c>
      <c r="BK344" s="331" t="str">
        <f>IF(COUNT(BK308,P348)=2,ROUND(BK308*P348/SUM(P339:P348),#REF!),"")</f>
        <v/>
      </c>
      <c r="BL344" s="331" t="str">
        <f>IF(COUNT(BL308,Q348)=2,ROUND(BL308*Q348/SUM(Q339:Q348),#REF!),"")</f>
        <v/>
      </c>
      <c r="BM344" s="331" t="str">
        <f>IF(COUNT(BM308,R348)=2,ROUND(BM308*R348/SUM(R339:R348),#REF!),"")</f>
        <v/>
      </c>
      <c r="BN344" s="331" t="str">
        <f>IF(COUNT(BN308,S348)=2,ROUND(BN308*S348/SUM(S339:S348),#REF!),"")</f>
        <v/>
      </c>
      <c r="BO344" s="331" t="str">
        <f>IF(COUNT(BO308,T348)=2,ROUND(BO308*T348/SUM(T339:T348),#REF!),"")</f>
        <v/>
      </c>
      <c r="BP344" s="331" t="str">
        <f>IF(COUNT(BP308,U348)=2,ROUND(BP308*U348/SUM(U339:U348),#REF!),"")</f>
        <v/>
      </c>
      <c r="BQ344" s="331" t="str">
        <f>IF(COUNT(BQ308,V348)=2,ROUND(BQ308*V348/SUM(V339:V348),#REF!),"")</f>
        <v/>
      </c>
      <c r="BR344" s="331" t="str">
        <f>IF(COUNT(BR308,W348)=2,ROUND(BR308*W348/SUM(W339:W348),#REF!),"")</f>
        <v/>
      </c>
      <c r="BS344" s="569" t="e">
        <f>IF(#REF!="発電事業者","送電電力（MW）","受電電力（MW）")</f>
        <v>#REF!</v>
      </c>
      <c r="BT344" s="569"/>
      <c r="BU344" s="569"/>
      <c r="BV344" s="333" t="s">
        <v>171</v>
      </c>
      <c r="BW344" s="355" t="str">
        <f>IF(F336=0,IF(COUNT(BW308,I348)=2,ROUND(BW308*I348/100,#REF!),""),IF(COUNT(BW308,I348)=2,ROUND(BW308*I348/L311,#REF!),""))</f>
        <v/>
      </c>
      <c r="BX344" s="580"/>
      <c r="BY344" s="331" t="str">
        <f>IF(COUNT(BY308,X348)=2,ROUND(BY308*X348/SUM(X339:X348),#REF!),"")</f>
        <v/>
      </c>
      <c r="BZ344" s="331" t="str">
        <f>IF(COUNT(BZ308,Y348)=2,ROUND(BZ308*Y348/SUM(Y339:Y348),#REF!),"")</f>
        <v/>
      </c>
      <c r="CA344" s="331" t="str">
        <f>IF(COUNT(CA308,Z348)=2,ROUND(CA308*Z348/SUM(Z339:Z348),#REF!),"")</f>
        <v/>
      </c>
      <c r="CB344" s="331" t="str">
        <f>IF(COUNT(CB308,AA348)=2,ROUND(CB308*AA348/SUM(AA339:AA348),#REF!),"")</f>
        <v/>
      </c>
      <c r="CC344" s="331" t="str">
        <f>IF(COUNT(CC308,AB348)=2,ROUND(CC308*AB348/SUM(AB339:AB348),#REF!),"")</f>
        <v/>
      </c>
      <c r="CD344" s="331" t="str">
        <f>IF(COUNT(CD308,AC348)=2,ROUND(CD308*AC348/SUM(AC339:AC348),#REF!),"")</f>
        <v/>
      </c>
      <c r="CE344" s="331" t="str">
        <f>IF(COUNT(CE308,AD348)=2,ROUND(CE308*AD348/SUM(AD339:AD348),#REF!),"")</f>
        <v/>
      </c>
      <c r="CF344" s="331" t="str">
        <f>IF(COUNT(CF308,AE348)=2,ROUND(CF308*AE348/SUM(AE339:AE348),#REF!),"")</f>
        <v/>
      </c>
      <c r="CG344" s="331" t="str">
        <f>IF(COUNT(CG308,AF348)=2,ROUND(CG308*AF348/SUM(AF339:AF348),#REF!),"")</f>
        <v/>
      </c>
      <c r="CH344" s="563" t="s">
        <v>214</v>
      </c>
      <c r="CI344" s="563"/>
      <c r="CJ344" s="563"/>
      <c r="CK344" s="563"/>
      <c r="CL344" s="563"/>
      <c r="CM344" s="563"/>
      <c r="CN344" s="563"/>
      <c r="CO344" s="563"/>
      <c r="CP344" s="563"/>
      <c r="CQ344" s="563"/>
    </row>
    <row r="345" spans="3:95" s="243" customFormat="1" ht="13.5" customHeight="1">
      <c r="C345" s="568"/>
      <c r="D345" s="568"/>
      <c r="E345" s="332"/>
      <c r="F345" s="569" t="str">
        <f t="shared" ca="1" si="81"/>
        <v/>
      </c>
      <c r="G345" s="569"/>
      <c r="H345" s="569"/>
      <c r="I345" s="333" t="str">
        <f>IF(E345="","",E303)</f>
        <v/>
      </c>
      <c r="J345" s="569" t="e">
        <f>J337&amp;"７"</f>
        <v>#REF!</v>
      </c>
      <c r="K345" s="569"/>
      <c r="L345" s="256"/>
      <c r="M345" s="256"/>
      <c r="N345" s="256"/>
      <c r="O345" s="256"/>
      <c r="P345" s="256"/>
      <c r="Q345" s="256"/>
      <c r="R345" s="256"/>
      <c r="S345" s="256"/>
      <c r="T345" s="256"/>
      <c r="U345" s="256"/>
      <c r="V345" s="256"/>
      <c r="W345" s="256"/>
      <c r="X345" s="256"/>
      <c r="Y345" s="256"/>
      <c r="Z345" s="256"/>
      <c r="AA345" s="256"/>
      <c r="AB345" s="256"/>
      <c r="AC345" s="256"/>
      <c r="AD345" s="256"/>
      <c r="AE345" s="256"/>
      <c r="AF345" s="256"/>
      <c r="AG345" s="570"/>
      <c r="AH345" s="570"/>
      <c r="AI345" s="570"/>
      <c r="AJ345" s="570"/>
      <c r="AK345" s="570"/>
      <c r="AL345" s="570"/>
      <c r="AM345" s="570"/>
      <c r="AN345" s="570"/>
      <c r="AO345" s="570"/>
      <c r="AP345" s="570"/>
      <c r="AR345" s="571" t="b">
        <f t="shared" si="80"/>
        <v>0</v>
      </c>
      <c r="AS345" s="571"/>
      <c r="AT345" s="571"/>
      <c r="AU345" s="282" t="s">
        <v>160</v>
      </c>
      <c r="AV345" s="275"/>
      <c r="AX345" s="569"/>
      <c r="AY345" s="569"/>
      <c r="AZ345" s="588"/>
      <c r="BA345" s="590"/>
      <c r="BB345" s="590"/>
      <c r="BC345" s="590"/>
      <c r="BD345" s="588"/>
      <c r="BE345" s="583"/>
      <c r="BF345" s="584"/>
      <c r="BG345" s="259"/>
      <c r="BH345" s="259"/>
      <c r="BI345" s="259"/>
      <c r="BJ345" s="259"/>
      <c r="BK345" s="259"/>
      <c r="BL345" s="259"/>
      <c r="BM345" s="259"/>
      <c r="BN345" s="259"/>
      <c r="BO345" s="259"/>
      <c r="BP345" s="259"/>
      <c r="BQ345" s="259"/>
      <c r="BR345" s="259"/>
      <c r="BS345" s="569"/>
      <c r="BT345" s="569"/>
      <c r="BU345" s="569"/>
      <c r="BV345" s="333" t="s">
        <v>172</v>
      </c>
      <c r="BW345" s="355" t="str">
        <f>IF(F336=0,IF(COUNT(BW309,F348)=2,ROUND(BW309*F348/100,#REF!),""),IF(COUNT(BW309,F348)=2,ROUND(BW309*F348/Q309,#REF!),""))</f>
        <v/>
      </c>
      <c r="BX345" s="581"/>
      <c r="BY345" s="331" t="str">
        <f>IF(COUNT(BY309,X348)=2,ROUND(BY309*X348/SUM(X339:X348),#REF!),"")</f>
        <v/>
      </c>
      <c r="BZ345" s="331" t="str">
        <f>IF(COUNT(BZ309,Y348)=2,ROUND(BZ309*Y348/SUM(Y339:Y348),#REF!),"")</f>
        <v/>
      </c>
      <c r="CA345" s="331" t="str">
        <f>IF(COUNT(CA309,Z348)=2,ROUND(CA309*Z348/SUM(Z339:Z348),#REF!),"")</f>
        <v/>
      </c>
      <c r="CB345" s="331" t="str">
        <f>IF(COUNT(CB309,AA348)=2,ROUND(CB309*AA348/SUM(AA339:AA348),#REF!),"")</f>
        <v/>
      </c>
      <c r="CC345" s="331" t="str">
        <f>IF(COUNT(CC309,AB348)=2,ROUND(CC309*AB348/SUM(AB339:AB348),#REF!),"")</f>
        <v/>
      </c>
      <c r="CD345" s="331" t="str">
        <f>IF(COUNT(CD309,AC348)=2,ROUND(CD309*AC348/SUM(AC339:AC348),#REF!),"")</f>
        <v/>
      </c>
      <c r="CE345" s="331" t="str">
        <f>IF(COUNT(CE309,AD348)=2,ROUND(CE309*AD348/SUM(AD339:AD348),#REF!),"")</f>
        <v/>
      </c>
      <c r="CF345" s="331" t="str">
        <f>IF(COUNT(CF309,AE348)=2,ROUND(CF309*AE348/SUM(AE339:AE348),#REF!),"")</f>
        <v/>
      </c>
      <c r="CG345" s="331" t="str">
        <f>IF(COUNT(CG309,AF348)=2,ROUND(CG309*AF348/SUM(AF339:AF348),#REF!),"")</f>
        <v/>
      </c>
      <c r="CH345" s="564" t="str">
        <f>IF(CH344="","",CH344)</f>
        <v>太陽光（全量）</v>
      </c>
      <c r="CI345" s="564"/>
      <c r="CJ345" s="564"/>
      <c r="CK345" s="564"/>
      <c r="CL345" s="564"/>
      <c r="CM345" s="564"/>
      <c r="CN345" s="564"/>
      <c r="CO345" s="564"/>
      <c r="CP345" s="564"/>
      <c r="CQ345" s="564"/>
    </row>
    <row r="346" spans="3:95" s="243" customFormat="1" ht="13.5" customHeight="1">
      <c r="C346" s="568"/>
      <c r="D346" s="568"/>
      <c r="E346" s="332"/>
      <c r="F346" s="569" t="str">
        <f t="shared" ca="1" si="81"/>
        <v/>
      </c>
      <c r="G346" s="569"/>
      <c r="H346" s="569"/>
      <c r="I346" s="333" t="str">
        <f>IF(E346="","",E303)</f>
        <v/>
      </c>
      <c r="J346" s="569" t="e">
        <f>J337&amp;"８"</f>
        <v>#REF!</v>
      </c>
      <c r="K346" s="569"/>
      <c r="L346" s="256"/>
      <c r="M346" s="256"/>
      <c r="N346" s="256"/>
      <c r="O346" s="256"/>
      <c r="P346" s="256"/>
      <c r="Q346" s="256"/>
      <c r="R346" s="256"/>
      <c r="S346" s="256"/>
      <c r="T346" s="256"/>
      <c r="U346" s="256"/>
      <c r="V346" s="256"/>
      <c r="W346" s="256"/>
      <c r="X346" s="256"/>
      <c r="Y346" s="256"/>
      <c r="Z346" s="256"/>
      <c r="AA346" s="256"/>
      <c r="AB346" s="256"/>
      <c r="AC346" s="256"/>
      <c r="AD346" s="256"/>
      <c r="AE346" s="256"/>
      <c r="AF346" s="256"/>
      <c r="AG346" s="570"/>
      <c r="AH346" s="570"/>
      <c r="AI346" s="570"/>
      <c r="AJ346" s="570"/>
      <c r="AK346" s="570"/>
      <c r="AL346" s="570"/>
      <c r="AM346" s="570"/>
      <c r="AN346" s="570"/>
      <c r="AO346" s="570"/>
      <c r="AP346" s="570"/>
      <c r="AR346" s="571" t="b">
        <f t="shared" si="80"/>
        <v>0</v>
      </c>
      <c r="AS346" s="571"/>
      <c r="AT346" s="571"/>
      <c r="AU346" s="282" t="s">
        <v>160</v>
      </c>
      <c r="AV346" s="257"/>
      <c r="AX346" s="569"/>
      <c r="AY346" s="569"/>
      <c r="AZ346" s="589"/>
      <c r="BA346" s="590"/>
      <c r="BB346" s="590"/>
      <c r="BC346" s="590"/>
      <c r="BD346" s="589"/>
      <c r="BE346" s="585" t="e">
        <f>IF(#REF!="発電事業者","月間送電電力量（GWh）","月間受電電力量（GWh）")</f>
        <v>#REF!</v>
      </c>
      <c r="BF346" s="586"/>
      <c r="BG346" s="297" t="str">
        <f>IF(COUNT(BG310,L348)=2,ROUND(BG310*L348/SUM(L339:L348),#REF!),"")</f>
        <v/>
      </c>
      <c r="BH346" s="297" t="str">
        <f>IF(COUNT(BH310,M348)=2,ROUND(BH310*M348/SUM(M339:M348),#REF!),"")</f>
        <v/>
      </c>
      <c r="BI346" s="297" t="str">
        <f>IF(COUNT(BI310,N348)=2,ROUND(BI310*N348/SUM(N339:N348),#REF!),"")</f>
        <v/>
      </c>
      <c r="BJ346" s="297" t="str">
        <f>IF(COUNT(BJ310,O348)=2,ROUND(BJ310*O348/SUM(O339:O348),#REF!),"")</f>
        <v/>
      </c>
      <c r="BK346" s="297" t="str">
        <f>IF(COUNT(BK310,P348)=2,ROUND(BK310*P348/SUM(P339:P348),#REF!),"")</f>
        <v/>
      </c>
      <c r="BL346" s="297" t="str">
        <f>IF(COUNT(BL310,Q348)=2,ROUND(BL310*Q348/SUM(Q339:Q348),#REF!),"")</f>
        <v/>
      </c>
      <c r="BM346" s="297" t="str">
        <f>IF(COUNT(BM310,R348)=2,ROUND(BM310*R348/SUM(R339:R348),#REF!),"")</f>
        <v/>
      </c>
      <c r="BN346" s="297" t="str">
        <f>IF(COUNT(BN310,S348)=2,ROUND(BN310*S348/SUM(S339:S348),#REF!),"")</f>
        <v/>
      </c>
      <c r="BO346" s="297" t="str">
        <f>IF(COUNT(BO310,T348)=2,ROUND(BO310*T348/SUM(T339:T348),#REF!),"")</f>
        <v/>
      </c>
      <c r="BP346" s="297" t="str">
        <f>IF(COUNT(BP310,U348)=2,ROUND(BP310*U348/SUM(U339:U348),#REF!),"")</f>
        <v/>
      </c>
      <c r="BQ346" s="297" t="str">
        <f>IF(COUNT(BQ310,V348)=2,ROUND(BQ310*V348/SUM(V339:V348),#REF!),"")</f>
        <v/>
      </c>
      <c r="BR346" s="297" t="str">
        <f>IF(COUNT(BR310,W348)=2,ROUND(BR310*W348/SUM(W339:W348),#REF!),"")</f>
        <v/>
      </c>
      <c r="BS346" s="569" t="e">
        <f>IF(#REF!="発電事業者","年間送電電力量（GWh）","年間受電電力量（GWh）")</f>
        <v>#REF!</v>
      </c>
      <c r="BT346" s="569"/>
      <c r="BU346" s="569"/>
      <c r="BV346" s="333" t="s">
        <v>25</v>
      </c>
      <c r="BW346" s="352"/>
      <c r="BX346" s="582"/>
      <c r="BY346" s="297" t="str">
        <f>IF(COUNT(BY310,X348)=2,ROUND(BY310*X348/SUM(X339:X348),#REF!),"")</f>
        <v/>
      </c>
      <c r="BZ346" s="297" t="str">
        <f>IF(COUNT(BZ310,Y348)=2,ROUND(BZ310*Y348/SUM(Y339:Y348),#REF!),"")</f>
        <v/>
      </c>
      <c r="CA346" s="297" t="str">
        <f>IF(COUNT(CA310,Z348)=2,ROUND(CA310*Z348/SUM(Z339:Z348),#REF!),"")</f>
        <v/>
      </c>
      <c r="CB346" s="297" t="str">
        <f>IF(COUNT(CB310,AA348)=2,ROUND(CB310*AA348/SUM(AA339:AA348),#REF!),"")</f>
        <v/>
      </c>
      <c r="CC346" s="297" t="str">
        <f>IF(COUNT(CC310,AB348)=2,ROUND(CC310*AB348/SUM(AB339:AB348),#REF!),"")</f>
        <v/>
      </c>
      <c r="CD346" s="297" t="str">
        <f>IF(COUNT(CD310,AC348)=2,ROUND(CD310*AC348/SUM(AC339:AC348),#REF!),"")</f>
        <v/>
      </c>
      <c r="CE346" s="297" t="str">
        <f>IF(COUNT(CE310,AD348)=2,ROUND(CE310*AD348/SUM(AD339:AD348),#REF!),"")</f>
        <v/>
      </c>
      <c r="CF346" s="297" t="str">
        <f>IF(COUNT(CF310,AE348)=2,ROUND(CF310*AE348/SUM(AE339:AE348),#REF!),"")</f>
        <v/>
      </c>
      <c r="CG346" s="297" t="str">
        <f>IF(COUNT(CG310,AF348)=2,ROUND(CG310*AF348/SUM(AF339:AF348),#REF!),"")</f>
        <v/>
      </c>
      <c r="CH346" s="565" t="str">
        <f>IF(COUNTA(AG348)=0,"",AG348)</f>
        <v/>
      </c>
      <c r="CI346" s="565"/>
      <c r="CJ346" s="565"/>
      <c r="CK346" s="565"/>
      <c r="CL346" s="565"/>
      <c r="CM346" s="565"/>
      <c r="CN346" s="565"/>
      <c r="CO346" s="565"/>
      <c r="CP346" s="565"/>
      <c r="CQ346" s="565"/>
    </row>
    <row r="347" spans="3:95" s="243" customFormat="1" ht="13.5" customHeight="1">
      <c r="C347" s="568"/>
      <c r="D347" s="568"/>
      <c r="E347" s="332"/>
      <c r="F347" s="569" t="str">
        <f t="shared" ca="1" si="81"/>
        <v/>
      </c>
      <c r="G347" s="569"/>
      <c r="H347" s="569"/>
      <c r="I347" s="333" t="str">
        <f>IF(E347="","",E303)</f>
        <v/>
      </c>
      <c r="J347" s="569" t="e">
        <f>J337&amp;"９"</f>
        <v>#REF!</v>
      </c>
      <c r="K347" s="569"/>
      <c r="L347" s="256"/>
      <c r="M347" s="256"/>
      <c r="N347" s="256"/>
      <c r="O347" s="256"/>
      <c r="P347" s="256"/>
      <c r="Q347" s="256"/>
      <c r="R347" s="256"/>
      <c r="S347" s="256"/>
      <c r="T347" s="256"/>
      <c r="U347" s="256"/>
      <c r="V347" s="256"/>
      <c r="W347" s="256"/>
      <c r="X347" s="256"/>
      <c r="Y347" s="256"/>
      <c r="Z347" s="256"/>
      <c r="AA347" s="256"/>
      <c r="AB347" s="256"/>
      <c r="AC347" s="256"/>
      <c r="AD347" s="256"/>
      <c r="AE347" s="256"/>
      <c r="AF347" s="256"/>
      <c r="AG347" s="570"/>
      <c r="AH347" s="570"/>
      <c r="AI347" s="570"/>
      <c r="AJ347" s="570"/>
      <c r="AK347" s="570"/>
      <c r="AL347" s="570"/>
      <c r="AM347" s="570"/>
      <c r="AN347" s="570"/>
      <c r="AO347" s="570"/>
      <c r="AP347" s="570"/>
      <c r="AR347" s="571" t="b">
        <f t="shared" si="80"/>
        <v>0</v>
      </c>
      <c r="AS347" s="571"/>
      <c r="AT347" s="571"/>
      <c r="AU347" s="282" t="s">
        <v>160</v>
      </c>
      <c r="AV347" s="275"/>
    </row>
    <row r="348" spans="3:95" s="243" customFormat="1" ht="13.5" customHeight="1">
      <c r="C348" s="572" t="s">
        <v>307</v>
      </c>
      <c r="D348" s="573"/>
      <c r="E348" s="353"/>
      <c r="F348" s="574"/>
      <c r="G348" s="575"/>
      <c r="H348" s="576"/>
      <c r="I348" s="354"/>
      <c r="J348" s="577"/>
      <c r="K348" s="577"/>
      <c r="L348" s="308"/>
      <c r="M348" s="308"/>
      <c r="N348" s="308"/>
      <c r="O348" s="308"/>
      <c r="P348" s="308"/>
      <c r="Q348" s="308"/>
      <c r="R348" s="308"/>
      <c r="S348" s="308"/>
      <c r="T348" s="308"/>
      <c r="U348" s="308"/>
      <c r="V348" s="308"/>
      <c r="W348" s="308"/>
      <c r="X348" s="308"/>
      <c r="Y348" s="308"/>
      <c r="Z348" s="308"/>
      <c r="AA348" s="308"/>
      <c r="AB348" s="308"/>
      <c r="AC348" s="308"/>
      <c r="AD348" s="308"/>
      <c r="AE348" s="308"/>
      <c r="AF348" s="308"/>
      <c r="AG348" s="570"/>
      <c r="AH348" s="570"/>
      <c r="AI348" s="570"/>
      <c r="AJ348" s="570"/>
      <c r="AK348" s="570"/>
      <c r="AL348" s="570"/>
      <c r="AM348" s="570"/>
      <c r="AN348" s="570"/>
      <c r="AO348" s="570"/>
      <c r="AP348" s="570"/>
      <c r="AR348" s="571" t="b">
        <f t="shared" si="80"/>
        <v>0</v>
      </c>
      <c r="AS348" s="571"/>
      <c r="AT348" s="571"/>
      <c r="AU348" s="282" t="s">
        <v>160</v>
      </c>
    </row>
    <row r="349" spans="3:95" s="243" customFormat="1" ht="13.5" hidden="1" customHeight="1"/>
    <row r="350" spans="3:95" s="243" customFormat="1" ht="13.5" hidden="1" customHeight="1">
      <c r="AV350" s="268"/>
    </row>
    <row r="351" spans="3:95" s="243" customFormat="1" ht="13.5" hidden="1" customHeight="1">
      <c r="AV351" s="268"/>
    </row>
    <row r="352" spans="3:95" s="243" customFormat="1" ht="13.5" hidden="1" customHeight="1">
      <c r="AV352" s="268"/>
    </row>
    <row r="353" spans="3:100" s="243" customFormat="1" ht="13.5" hidden="1" customHeight="1">
      <c r="AV353" s="268"/>
    </row>
    <row r="354" spans="3:100" s="243" customFormat="1" ht="13.5" hidden="1" customHeight="1">
      <c r="AV354" s="268"/>
    </row>
    <row r="355" spans="3:100" s="243" customFormat="1" ht="13.5" hidden="1" customHeight="1">
      <c r="AV355" s="268"/>
    </row>
    <row r="356" spans="3:100" s="243" customFormat="1" ht="13.5" hidden="1" customHeight="1">
      <c r="AV356" s="268"/>
    </row>
    <row r="357" spans="3:100" s="243" customFormat="1" ht="13.5" hidden="1" customHeight="1">
      <c r="AV357" s="268"/>
    </row>
    <row r="358" spans="3:100" s="243" customFormat="1" ht="13.5" hidden="1" customHeight="1">
      <c r="AV358" s="268"/>
    </row>
    <row r="359" spans="3:100" s="243" customFormat="1" ht="13.5" hidden="1" customHeight="1">
      <c r="AV359" s="268"/>
    </row>
    <row r="360" spans="3:100" s="243" customFormat="1" ht="13.5" hidden="1" customHeight="1">
      <c r="AV360" s="268"/>
    </row>
    <row r="361" spans="3:100" s="243" customFormat="1" ht="13.5" hidden="1" customHeight="1">
      <c r="AV361" s="268"/>
    </row>
    <row r="362" spans="3:100" s="243" customFormat="1" ht="13.5" customHeight="1">
      <c r="AQ362" s="268"/>
      <c r="AR362" s="268"/>
      <c r="AS362" s="268"/>
      <c r="AT362" s="268"/>
      <c r="AU362" s="268"/>
    </row>
    <row r="363" spans="3:100" s="243" customFormat="1" ht="13.5" customHeight="1">
      <c r="C363" s="651" t="s">
        <v>8</v>
      </c>
      <c r="D363" s="651"/>
      <c r="E363" s="562" t="s">
        <v>107</v>
      </c>
      <c r="F363" s="562"/>
      <c r="G363" s="279"/>
    </row>
    <row r="364" spans="3:100" s="243" customFormat="1" ht="13.5" customHeight="1">
      <c r="C364" s="651"/>
      <c r="D364" s="651"/>
      <c r="E364" s="562"/>
      <c r="F364" s="562"/>
      <c r="G364" s="279"/>
      <c r="I364" s="244"/>
    </row>
    <row r="365" spans="3:100" s="243" customFormat="1" ht="13.5" customHeight="1">
      <c r="C365" s="235" t="s">
        <v>254</v>
      </c>
      <c r="D365" s="279"/>
      <c r="E365" s="279"/>
      <c r="F365" s="279"/>
      <c r="G365" s="279"/>
      <c r="I365" s="244"/>
      <c r="BC365" s="239" t="e">
        <f>IF(#REF!="発電事業者","算定結果　様式第３２第１表～第４表（保有電源新エネ欄他）","算定結果　様式第３２第１表・第２表（年度末電源構成・発電端電力量）")</f>
        <v>#REF!</v>
      </c>
      <c r="CT365" s="296" t="s">
        <v>114</v>
      </c>
      <c r="CV365" s="286" t="str">
        <f>IF(COUNT(H369:S392)&gt;0,"○","")</f>
        <v/>
      </c>
    </row>
    <row r="366" spans="3:100" s="243" customFormat="1" ht="13.5" customHeight="1">
      <c r="C366" s="652"/>
      <c r="D366" s="653"/>
      <c r="E366" s="653"/>
      <c r="F366" s="653"/>
      <c r="G366" s="654"/>
      <c r="H366" s="594" t="str">
        <f>$H$66</f>
        <v>太陽光（全量）</v>
      </c>
      <c r="I366" s="594"/>
      <c r="J366" s="594"/>
      <c r="K366" s="594"/>
      <c r="L366" s="594"/>
      <c r="M366" s="594"/>
      <c r="N366" s="594"/>
      <c r="O366" s="594"/>
      <c r="P366" s="594"/>
      <c r="Q366" s="594"/>
      <c r="R366" s="594"/>
      <c r="S366" s="594"/>
      <c r="T366" s="594"/>
      <c r="U366" s="594"/>
      <c r="V366" s="594"/>
      <c r="W366" s="594"/>
      <c r="X366" s="594"/>
      <c r="Y366" s="594"/>
      <c r="Z366" s="594"/>
      <c r="AA366" s="245"/>
      <c r="AB366" s="245"/>
      <c r="AC366" s="245"/>
      <c r="AD366" s="658"/>
      <c r="AE366" s="658"/>
      <c r="AF366" s="658"/>
      <c r="AG366" s="658"/>
      <c r="AH366" s="658"/>
      <c r="AI366" s="594" t="str">
        <f>$H$66</f>
        <v>太陽光（全量）</v>
      </c>
      <c r="AJ366" s="594"/>
      <c r="AK366" s="594"/>
      <c r="AL366" s="594"/>
      <c r="AM366" s="594"/>
      <c r="AN366" s="594"/>
      <c r="AO366" s="594"/>
      <c r="AP366" s="594"/>
      <c r="AQ366" s="594"/>
      <c r="AR366" s="594"/>
      <c r="AS366" s="594"/>
      <c r="AT366" s="594"/>
      <c r="AU366" s="594"/>
      <c r="BB366" s="246"/>
      <c r="BC366" s="659" t="s">
        <v>256</v>
      </c>
      <c r="BD366" s="659"/>
      <c r="BE366" s="659"/>
      <c r="BF366" s="659"/>
      <c r="BG366" s="601" t="e">
        <f>DATE(#REF!,1,1)</f>
        <v>#REF!</v>
      </c>
      <c r="BH366" s="602"/>
      <c r="BI366" s="602"/>
      <c r="BJ366" s="602"/>
      <c r="BK366" s="602"/>
      <c r="BL366" s="602"/>
      <c r="BM366" s="602"/>
      <c r="BN366" s="602"/>
      <c r="BO366" s="602"/>
      <c r="BP366" s="602"/>
      <c r="BQ366" s="602"/>
      <c r="BR366" s="603"/>
      <c r="BS366" s="659" t="s">
        <v>257</v>
      </c>
      <c r="BT366" s="659"/>
      <c r="BU366" s="659"/>
      <c r="BV366" s="659"/>
      <c r="BW366" s="592" t="e">
        <f>DATE(#REF!-1,1,1)</f>
        <v>#REF!</v>
      </c>
      <c r="BX366" s="592" t="e">
        <f>DATE(#REF!,1,1)</f>
        <v>#REF!</v>
      </c>
      <c r="BY366" s="592" t="e">
        <f>DATE(#REF!+1,1,1)</f>
        <v>#REF!</v>
      </c>
      <c r="BZ366" s="592" t="e">
        <f>DATE(#REF!+2,1,1)</f>
        <v>#REF!</v>
      </c>
      <c r="CA366" s="592" t="e">
        <f>DATE(#REF!+3,1,1)</f>
        <v>#REF!</v>
      </c>
      <c r="CB366" s="592" t="e">
        <f>DATE(#REF!+4,1,1)</f>
        <v>#REF!</v>
      </c>
      <c r="CC366" s="592" t="e">
        <f>DATE(#REF!+5,1,1)</f>
        <v>#REF!</v>
      </c>
      <c r="CD366" s="592" t="e">
        <f>DATE(#REF!+6,1,1)</f>
        <v>#REF!</v>
      </c>
      <c r="CE366" s="592" t="e">
        <f>DATE(#REF!+7,1,1)</f>
        <v>#REF!</v>
      </c>
      <c r="CF366" s="592" t="e">
        <f>DATE(#REF!+8,1,1)</f>
        <v>#REF!</v>
      </c>
      <c r="CG366" s="592" t="e">
        <f>DATE(#REF!+9,1,1)</f>
        <v>#REF!</v>
      </c>
      <c r="CH366" s="273"/>
      <c r="CI366" s="273"/>
      <c r="CJ366" s="273"/>
      <c r="CK366" s="273"/>
      <c r="CL366" s="273"/>
      <c r="CM366" s="273"/>
      <c r="CN366" s="273"/>
      <c r="CO366" s="273"/>
      <c r="CP366" s="273"/>
      <c r="CQ366" s="273"/>
    </row>
    <row r="367" spans="3:100" s="243" customFormat="1" ht="13.5" customHeight="1">
      <c r="C367" s="655"/>
      <c r="D367" s="656"/>
      <c r="E367" s="656"/>
      <c r="F367" s="656"/>
      <c r="G367" s="657"/>
      <c r="H367" s="307" t="s">
        <v>194</v>
      </c>
      <c r="I367" s="307" t="s">
        <v>195</v>
      </c>
      <c r="J367" s="307" t="s">
        <v>161</v>
      </c>
      <c r="K367" s="307" t="s">
        <v>162</v>
      </c>
      <c r="L367" s="307" t="s">
        <v>163</v>
      </c>
      <c r="M367" s="307" t="s">
        <v>164</v>
      </c>
      <c r="N367" s="307" t="s">
        <v>165</v>
      </c>
      <c r="O367" s="307" t="s">
        <v>166</v>
      </c>
      <c r="P367" s="307" t="s">
        <v>167</v>
      </c>
      <c r="Q367" s="307" t="s">
        <v>168</v>
      </c>
      <c r="R367" s="307" t="s">
        <v>169</v>
      </c>
      <c r="S367" s="307" t="s">
        <v>170</v>
      </c>
      <c r="T367" s="307" t="s">
        <v>25</v>
      </c>
      <c r="U367" s="637"/>
      <c r="V367" s="638"/>
      <c r="W367" s="638"/>
      <c r="X367" s="638"/>
      <c r="Y367" s="638"/>
      <c r="Z367" s="639"/>
      <c r="AA367" s="245"/>
      <c r="AB367" s="245"/>
      <c r="AC367" s="245"/>
      <c r="AD367" s="658"/>
      <c r="AE367" s="658"/>
      <c r="AF367" s="658"/>
      <c r="AG367" s="658"/>
      <c r="AH367" s="658"/>
      <c r="AI367" s="307" t="s">
        <v>194</v>
      </c>
      <c r="AJ367" s="307" t="s">
        <v>195</v>
      </c>
      <c r="AK367" s="307" t="s">
        <v>161</v>
      </c>
      <c r="AL367" s="307" t="s">
        <v>162</v>
      </c>
      <c r="AM367" s="307" t="s">
        <v>163</v>
      </c>
      <c r="AN367" s="307" t="s">
        <v>164</v>
      </c>
      <c r="AO367" s="307" t="s">
        <v>165</v>
      </c>
      <c r="AP367" s="307" t="s">
        <v>166</v>
      </c>
      <c r="AQ367" s="307" t="s">
        <v>167</v>
      </c>
      <c r="AR367" s="307" t="s">
        <v>168</v>
      </c>
      <c r="AS367" s="307" t="s">
        <v>169</v>
      </c>
      <c r="AT367" s="307" t="s">
        <v>170</v>
      </c>
      <c r="AU367" s="307" t="s">
        <v>25</v>
      </c>
      <c r="AX367" s="280"/>
      <c r="AY367" s="280"/>
      <c r="AZ367" s="280"/>
      <c r="BA367" s="280"/>
      <c r="BB367" s="246"/>
      <c r="BC367" s="659"/>
      <c r="BD367" s="659"/>
      <c r="BE367" s="659"/>
      <c r="BF367" s="659"/>
      <c r="BG367" s="334" t="s">
        <v>194</v>
      </c>
      <c r="BH367" s="334" t="s">
        <v>195</v>
      </c>
      <c r="BI367" s="334" t="s">
        <v>161</v>
      </c>
      <c r="BJ367" s="334" t="s">
        <v>162</v>
      </c>
      <c r="BK367" s="334" t="s">
        <v>163</v>
      </c>
      <c r="BL367" s="334" t="s">
        <v>164</v>
      </c>
      <c r="BM367" s="334" t="s">
        <v>165</v>
      </c>
      <c r="BN367" s="334" t="s">
        <v>166</v>
      </c>
      <c r="BO367" s="334" t="s">
        <v>167</v>
      </c>
      <c r="BP367" s="334" t="s">
        <v>168</v>
      </c>
      <c r="BQ367" s="334" t="s">
        <v>169</v>
      </c>
      <c r="BR367" s="334" t="s">
        <v>170</v>
      </c>
      <c r="BS367" s="659"/>
      <c r="BT367" s="659"/>
      <c r="BU367" s="659"/>
      <c r="BV367" s="659"/>
      <c r="BW367" s="593"/>
      <c r="BX367" s="593"/>
      <c r="BY367" s="593"/>
      <c r="BZ367" s="593"/>
      <c r="CA367" s="593"/>
      <c r="CB367" s="593"/>
      <c r="CC367" s="593"/>
      <c r="CD367" s="593"/>
      <c r="CE367" s="593"/>
      <c r="CF367" s="593"/>
      <c r="CG367" s="593"/>
      <c r="CH367" s="273"/>
      <c r="CI367" s="273"/>
      <c r="CJ367" s="273"/>
      <c r="CK367" s="273"/>
      <c r="CL367" s="273"/>
      <c r="CM367" s="273"/>
      <c r="CN367" s="273"/>
      <c r="CO367" s="273"/>
      <c r="CP367" s="273"/>
      <c r="CQ367" s="273"/>
    </row>
    <row r="368" spans="3:100" s="243" customFormat="1" ht="13.5" customHeight="1">
      <c r="C368" s="594" t="s">
        <v>196</v>
      </c>
      <c r="D368" s="594"/>
      <c r="E368" s="594"/>
      <c r="F368" s="594"/>
      <c r="G368" s="594"/>
      <c r="H368" s="248">
        <f t="shared" ref="H368:S368" si="82">IF($E363="","",VLOOKUP($E363,$CT$84:$DG$93,CV$94,FALSE))</f>
        <v>0</v>
      </c>
      <c r="I368" s="248">
        <f t="shared" si="82"/>
        <v>7.8E-2</v>
      </c>
      <c r="J368" s="248">
        <f t="shared" si="82"/>
        <v>0.11699999999999999</v>
      </c>
      <c r="K368" s="248">
        <f t="shared" si="82"/>
        <v>0.27500000000000002</v>
      </c>
      <c r="L368" s="248">
        <f t="shared" si="82"/>
        <v>0.27500000000000002</v>
      </c>
      <c r="M368" s="248">
        <f t="shared" si="82"/>
        <v>0.11799999999999999</v>
      </c>
      <c r="N368" s="248">
        <f t="shared" si="82"/>
        <v>4.4000000000000004E-2</v>
      </c>
      <c r="O368" s="248">
        <f t="shared" si="82"/>
        <v>0</v>
      </c>
      <c r="P368" s="248">
        <f t="shared" si="82"/>
        <v>0</v>
      </c>
      <c r="Q368" s="248">
        <f t="shared" si="82"/>
        <v>0</v>
      </c>
      <c r="R368" s="248">
        <f t="shared" si="82"/>
        <v>0</v>
      </c>
      <c r="S368" s="248">
        <f t="shared" si="82"/>
        <v>0</v>
      </c>
      <c r="T368" s="249"/>
      <c r="U368" s="640"/>
      <c r="V368" s="641"/>
      <c r="W368" s="641"/>
      <c r="X368" s="641"/>
      <c r="Y368" s="641"/>
      <c r="Z368" s="642"/>
      <c r="AA368" s="250"/>
      <c r="AB368" s="250"/>
      <c r="AC368" s="250"/>
      <c r="AD368" s="594" t="s">
        <v>197</v>
      </c>
      <c r="AE368" s="594"/>
      <c r="AF368" s="594"/>
      <c r="AG368" s="594"/>
      <c r="AH368" s="594"/>
      <c r="AI368" s="251">
        <v>30</v>
      </c>
      <c r="AJ368" s="251">
        <v>31</v>
      </c>
      <c r="AK368" s="251">
        <v>30</v>
      </c>
      <c r="AL368" s="251">
        <v>31</v>
      </c>
      <c r="AM368" s="251">
        <v>31</v>
      </c>
      <c r="AN368" s="251">
        <v>30</v>
      </c>
      <c r="AO368" s="251">
        <v>31</v>
      </c>
      <c r="AP368" s="251">
        <v>30</v>
      </c>
      <c r="AQ368" s="251">
        <v>31</v>
      </c>
      <c r="AR368" s="251">
        <v>31</v>
      </c>
      <c r="AS368" s="251">
        <v>28</v>
      </c>
      <c r="AT368" s="251">
        <v>31</v>
      </c>
      <c r="AU368" s="249"/>
      <c r="AX368" s="280"/>
      <c r="AY368" s="280"/>
      <c r="AZ368" s="280"/>
      <c r="BA368" s="280"/>
      <c r="BB368" s="246"/>
      <c r="BC368" s="634" t="s">
        <v>198</v>
      </c>
      <c r="BD368" s="635"/>
      <c r="BE368" s="635"/>
      <c r="BF368" s="636"/>
      <c r="BG368" s="297" t="str">
        <f t="shared" ref="BG368:BR368" si="83">IF(COUNT(AI373)=0,"",AI373)</f>
        <v/>
      </c>
      <c r="BH368" s="297" t="str">
        <f t="shared" si="83"/>
        <v/>
      </c>
      <c r="BI368" s="297" t="str">
        <f t="shared" si="83"/>
        <v/>
      </c>
      <c r="BJ368" s="297" t="str">
        <f t="shared" si="83"/>
        <v/>
      </c>
      <c r="BK368" s="297" t="str">
        <f t="shared" si="83"/>
        <v/>
      </c>
      <c r="BL368" s="297" t="str">
        <f t="shared" si="83"/>
        <v/>
      </c>
      <c r="BM368" s="297" t="str">
        <f t="shared" si="83"/>
        <v/>
      </c>
      <c r="BN368" s="297" t="str">
        <f t="shared" si="83"/>
        <v/>
      </c>
      <c r="BO368" s="297" t="str">
        <f t="shared" si="83"/>
        <v/>
      </c>
      <c r="BP368" s="297" t="str">
        <f t="shared" si="83"/>
        <v/>
      </c>
      <c r="BQ368" s="297" t="str">
        <f t="shared" si="83"/>
        <v/>
      </c>
      <c r="BR368" s="297" t="str">
        <f t="shared" si="83"/>
        <v/>
      </c>
      <c r="BS368" s="597" t="s">
        <v>198</v>
      </c>
      <c r="BT368" s="633"/>
      <c r="BU368" s="598"/>
      <c r="BV368" s="334" t="s">
        <v>171</v>
      </c>
      <c r="BW368" s="253" t="str">
        <f>IF(COUNT(AM371)=0,"",AM371)</f>
        <v/>
      </c>
      <c r="BX368" s="253" t="str">
        <f>IF(COUNT(AM373)=0,"",AM373)</f>
        <v/>
      </c>
      <c r="BY368" s="253" t="str">
        <f>IF(COUNT(AM375)=0,"",AM375)</f>
        <v/>
      </c>
      <c r="BZ368" s="253" t="str">
        <f>IF(COUNT(AM377)=0,"",AM377)</f>
        <v/>
      </c>
      <c r="CA368" s="253" t="str">
        <f>IF(COUNT(AM379)=0,"",AM379)</f>
        <v/>
      </c>
      <c r="CB368" s="253" t="str">
        <f>IF(COUNT(AM381)=0,"",AM381)</f>
        <v/>
      </c>
      <c r="CC368" s="253" t="str">
        <f>IF(COUNT(AM383)=0,"",AM383)</f>
        <v/>
      </c>
      <c r="CD368" s="253" t="str">
        <f>IF(COUNT(AM385)=0,"",AM385)</f>
        <v/>
      </c>
      <c r="CE368" s="253" t="str">
        <f>IF(COUNT(AM387)=0,"",AM387)</f>
        <v/>
      </c>
      <c r="CF368" s="253" t="str">
        <f>IF(COUNT(AM389)=0,"",AM389)</f>
        <v/>
      </c>
      <c r="CG368" s="253" t="str">
        <f>IF(COUNT(AM391)=0,"",AM391)</f>
        <v/>
      </c>
      <c r="CH368" s="257"/>
      <c r="CI368" s="257"/>
      <c r="CJ368" s="257"/>
      <c r="CK368" s="257"/>
      <c r="CL368" s="257"/>
      <c r="CM368" s="257"/>
      <c r="CN368" s="257"/>
      <c r="CO368" s="257"/>
      <c r="CP368" s="257"/>
      <c r="CQ368" s="257"/>
    </row>
    <row r="369" spans="3:95" s="243" customFormat="1" ht="13.5" customHeight="1">
      <c r="C369" s="604" t="e">
        <f>DATE(#REF!-2,1,1)</f>
        <v>#REF!</v>
      </c>
      <c r="D369" s="605"/>
      <c r="E369" s="613" t="s">
        <v>275</v>
      </c>
      <c r="F369" s="614"/>
      <c r="G369" s="615"/>
      <c r="H369" s="255"/>
      <c r="I369" s="255"/>
      <c r="J369" s="255"/>
      <c r="K369" s="255"/>
      <c r="L369" s="255"/>
      <c r="M369" s="255"/>
      <c r="N369" s="255"/>
      <c r="O369" s="255"/>
      <c r="P369" s="256"/>
      <c r="Q369" s="256"/>
      <c r="R369" s="256"/>
      <c r="S369" s="256"/>
      <c r="T369" s="255"/>
      <c r="U369" s="578"/>
      <c r="V369" s="644"/>
      <c r="W369" s="644"/>
      <c r="X369" s="644"/>
      <c r="Y369" s="644"/>
      <c r="Z369" s="579"/>
      <c r="AA369" s="257"/>
      <c r="AB369" s="257"/>
      <c r="AC369" s="257"/>
      <c r="AD369" s="604" t="e">
        <f>DATE(#REF!-2,1,1)</f>
        <v>#REF!</v>
      </c>
      <c r="AE369" s="605"/>
      <c r="AF369" s="613" t="s">
        <v>198</v>
      </c>
      <c r="AG369" s="614"/>
      <c r="AH369" s="615"/>
      <c r="AI369" s="255"/>
      <c r="AJ369" s="255"/>
      <c r="AK369" s="255"/>
      <c r="AL369" s="255"/>
      <c r="AM369" s="255"/>
      <c r="AN369" s="255"/>
      <c r="AO369" s="255"/>
      <c r="AP369" s="255"/>
      <c r="AQ369" s="255"/>
      <c r="AR369" s="258" t="str">
        <f>IF(COUNT(P369,Q369)&lt;&gt;2,"",ROUND(MIN(P369,Q369)*Q368,#REF!))</f>
        <v/>
      </c>
      <c r="AS369" s="258" t="str">
        <f>IF(COUNT(Q369,R369)&lt;&gt;2,"",ROUND(MIN(Q369,R369)*R368,#REF!))</f>
        <v/>
      </c>
      <c r="AT369" s="258" t="str">
        <f>IF(COUNT(R369,S369)&lt;&gt;2,"",ROUND(MIN(R369,S369)*S368,#REF!))</f>
        <v/>
      </c>
      <c r="AU369" s="255"/>
      <c r="AX369" s="280"/>
      <c r="AY369" s="280"/>
      <c r="AZ369" s="280"/>
      <c r="BA369" s="280"/>
      <c r="BB369" s="246"/>
      <c r="BC369" s="648"/>
      <c r="BD369" s="649"/>
      <c r="BE369" s="649"/>
      <c r="BF369" s="650"/>
      <c r="BG369" s="259"/>
      <c r="BH369" s="259"/>
      <c r="BI369" s="259"/>
      <c r="BJ369" s="259"/>
      <c r="BK369" s="259"/>
      <c r="BL369" s="259"/>
      <c r="BM369" s="259"/>
      <c r="BN369" s="259"/>
      <c r="BO369" s="259"/>
      <c r="BP369" s="259"/>
      <c r="BQ369" s="259"/>
      <c r="BR369" s="259"/>
      <c r="BS369" s="599"/>
      <c r="BT369" s="643"/>
      <c r="BU369" s="600"/>
      <c r="BV369" s="334" t="s">
        <v>172</v>
      </c>
      <c r="BW369" s="253" t="str">
        <f>IF(COUNT(AR369)=0,"",AR369)</f>
        <v/>
      </c>
      <c r="BX369" s="253" t="str">
        <f>IF(COUNT(AR373)=0,"",AR373)</f>
        <v/>
      </c>
      <c r="BY369" s="253" t="str">
        <f>IF(COUNT(AR375)=0,"",AR375)</f>
        <v/>
      </c>
      <c r="BZ369" s="253" t="str">
        <f>IF(COUNT(AR377)=0,"",AR377)</f>
        <v/>
      </c>
      <c r="CA369" s="253" t="str">
        <f>IF(COUNT(AR379)=0,"",AR379)</f>
        <v/>
      </c>
      <c r="CB369" s="253" t="str">
        <f>IF(COUNT(AR381)=0,"",AR381)</f>
        <v/>
      </c>
      <c r="CC369" s="253" t="str">
        <f>IF(COUNT(AR383)=0,"",AR383)</f>
        <v/>
      </c>
      <c r="CD369" s="253" t="str">
        <f>IF(COUNT(AR385)=0,"",AR385)</f>
        <v/>
      </c>
      <c r="CE369" s="253" t="str">
        <f>IF(COUNT(AR387)=0,"",AR387)</f>
        <v/>
      </c>
      <c r="CF369" s="253" t="str">
        <f>IF(COUNT(AR389)=0,"",AR389)</f>
        <v/>
      </c>
      <c r="CG369" s="253" t="str">
        <f>IF(COUNT(AR391)=0,"",AR391)</f>
        <v/>
      </c>
      <c r="CH369" s="257"/>
      <c r="CI369" s="257"/>
      <c r="CJ369" s="257"/>
      <c r="CK369" s="257"/>
      <c r="CL369" s="257"/>
      <c r="CM369" s="257"/>
      <c r="CN369" s="257"/>
      <c r="CO369" s="257"/>
      <c r="CP369" s="257"/>
      <c r="CQ369" s="257"/>
    </row>
    <row r="370" spans="3:95" s="243" customFormat="1" ht="13.5" customHeight="1">
      <c r="C370" s="606"/>
      <c r="D370" s="607"/>
      <c r="E370" s="608" t="s">
        <v>252</v>
      </c>
      <c r="F370" s="609"/>
      <c r="G370" s="610"/>
      <c r="H370" s="260"/>
      <c r="I370" s="260"/>
      <c r="J370" s="260"/>
      <c r="K370" s="260"/>
      <c r="L370" s="260"/>
      <c r="M370" s="260"/>
      <c r="N370" s="260"/>
      <c r="O370" s="260"/>
      <c r="P370" s="261"/>
      <c r="Q370" s="261"/>
      <c r="R370" s="261"/>
      <c r="S370" s="261"/>
      <c r="T370" s="262" t="str">
        <f>IF(COUNT(H370:S370)=0,"",SUMPRODUCT(ROUND(H370:S370,#REF!)))</f>
        <v/>
      </c>
      <c r="U370" s="645"/>
      <c r="V370" s="646"/>
      <c r="W370" s="646"/>
      <c r="X370" s="646"/>
      <c r="Y370" s="646"/>
      <c r="Z370" s="647"/>
      <c r="AA370" s="257"/>
      <c r="AB370" s="257"/>
      <c r="AC370" s="257"/>
      <c r="AD370" s="606"/>
      <c r="AE370" s="607"/>
      <c r="AF370" s="608" t="s">
        <v>199</v>
      </c>
      <c r="AG370" s="609"/>
      <c r="AH370" s="610"/>
      <c r="AI370" s="263"/>
      <c r="AJ370" s="263"/>
      <c r="AK370" s="263"/>
      <c r="AL370" s="263"/>
      <c r="AM370" s="263"/>
      <c r="AN370" s="263"/>
      <c r="AO370" s="263"/>
      <c r="AP370" s="263"/>
      <c r="AQ370" s="263"/>
      <c r="AR370" s="264" t="str">
        <f>IF(COUNT(Q369:Q370)=0,"",ROUND(Q370/(Q369*24*AR368/1000),3))</f>
        <v/>
      </c>
      <c r="AS370" s="264" t="str">
        <f>IF(COUNT(R369:R370)=0,"",ROUND(R370/(R369*24*AS368/1000),3))</f>
        <v/>
      </c>
      <c r="AT370" s="264" t="str">
        <f>IF(COUNT(S369:S370)=0,"",ROUND(S370/(S369*24*AT368/1000),3))</f>
        <v/>
      </c>
      <c r="AU370" s="265" t="str">
        <f>IF(COUNT(AI370:AT370)=0,"",AVERAGE(AI370:AT370))</f>
        <v/>
      </c>
      <c r="AX370" s="280"/>
      <c r="AY370" s="280"/>
      <c r="AZ370" s="280"/>
      <c r="BA370" s="280"/>
      <c r="BB370" s="246"/>
      <c r="BC370" s="594" t="s">
        <v>205</v>
      </c>
      <c r="BD370" s="594"/>
      <c r="BE370" s="594"/>
      <c r="BF370" s="594"/>
      <c r="BG370" s="253" t="str">
        <f>IF(COUNT(H374)=0,"",ROUND(H374,#REF!))</f>
        <v/>
      </c>
      <c r="BH370" s="253" t="str">
        <f>IF(COUNT(I374)=0,"",ROUND(I374,#REF!))</f>
        <v/>
      </c>
      <c r="BI370" s="253" t="str">
        <f>IF(COUNT(J374)=0,"",ROUND(J374,#REF!))</f>
        <v/>
      </c>
      <c r="BJ370" s="253" t="str">
        <f>IF(COUNT(K374)=0,"",ROUND(K374,#REF!))</f>
        <v/>
      </c>
      <c r="BK370" s="253" t="str">
        <f>IF(COUNT(L374)=0,"",ROUND(L374,#REF!))</f>
        <v/>
      </c>
      <c r="BL370" s="253" t="str">
        <f>IF(COUNT(M374)=0,"",ROUND(M374,#REF!))</f>
        <v/>
      </c>
      <c r="BM370" s="253" t="str">
        <f>IF(COUNT(N374)=0,"",ROUND(N374,#REF!))</f>
        <v/>
      </c>
      <c r="BN370" s="253" t="str">
        <f>IF(COUNT(O374)=0,"",ROUND(O374,#REF!))</f>
        <v/>
      </c>
      <c r="BO370" s="253" t="str">
        <f>IF(COUNT(P374)=0,"",ROUND(P374,#REF!))</f>
        <v/>
      </c>
      <c r="BP370" s="253" t="str">
        <f>IF(COUNT(Q374)=0,"",ROUND(Q374,#REF!))</f>
        <v/>
      </c>
      <c r="BQ370" s="253" t="str">
        <f>IF(COUNT(R374)=0,"",ROUND(R374,#REF!))</f>
        <v/>
      </c>
      <c r="BR370" s="253" t="str">
        <f>IF(COUNT(S374)=0,"",ROUND(S374,#REF!))</f>
        <v/>
      </c>
      <c r="BS370" s="634" t="s">
        <v>205</v>
      </c>
      <c r="BT370" s="635"/>
      <c r="BU370" s="636"/>
      <c r="BV370" s="334" t="s">
        <v>25</v>
      </c>
      <c r="BW370" s="253" t="str">
        <f>IF(COUNT(T372)=0,"",T372)</f>
        <v/>
      </c>
      <c r="BX370" s="253" t="str">
        <f>IF(COUNT(T374)=0,"",T374)</f>
        <v/>
      </c>
      <c r="BY370" s="253" t="str">
        <f>IF(COUNT(T376)=0,"",T376)</f>
        <v/>
      </c>
      <c r="BZ370" s="266" t="str">
        <f>IF(COUNT(T378)=0,"",T378)</f>
        <v/>
      </c>
      <c r="CA370" s="253" t="str">
        <f>IF(COUNT(T380)=0,"",T380)</f>
        <v/>
      </c>
      <c r="CB370" s="253" t="str">
        <f>IF(COUNT(T382)=0,"",T382)</f>
        <v/>
      </c>
      <c r="CC370" s="253" t="str">
        <f>IF(COUNT(T384)=0,"",T384)</f>
        <v/>
      </c>
      <c r="CD370" s="253" t="str">
        <f>IF(COUNT(T386)=0,"",T386)</f>
        <v/>
      </c>
      <c r="CE370" s="253" t="str">
        <f>IF(COUNT(T388)=0,"",T388)</f>
        <v/>
      </c>
      <c r="CF370" s="253" t="str">
        <f>IF(COUNT(T390)=0,"",T390)</f>
        <v/>
      </c>
      <c r="CG370" s="253" t="str">
        <f>IF(COUNT(T392)=0,"",T392)</f>
        <v/>
      </c>
      <c r="CH370" s="257"/>
      <c r="CI370" s="257"/>
      <c r="CJ370" s="257"/>
      <c r="CK370" s="257"/>
      <c r="CL370" s="257"/>
      <c r="CM370" s="257"/>
      <c r="CN370" s="257"/>
      <c r="CO370" s="257"/>
      <c r="CP370" s="257"/>
      <c r="CQ370" s="257"/>
    </row>
    <row r="371" spans="3:95" s="243" customFormat="1" ht="13.5" customHeight="1">
      <c r="C371" s="604" t="e">
        <f>DATE(#REF!-1,1,1)</f>
        <v>#REF!</v>
      </c>
      <c r="D371" s="605"/>
      <c r="E371" s="613" t="s">
        <v>275</v>
      </c>
      <c r="F371" s="614"/>
      <c r="G371" s="615"/>
      <c r="H371" s="256"/>
      <c r="I371" s="256"/>
      <c r="J371" s="256"/>
      <c r="K371" s="256"/>
      <c r="L371" s="256"/>
      <c r="M371" s="256"/>
      <c r="N371" s="256"/>
      <c r="O371" s="256"/>
      <c r="P371" s="256"/>
      <c r="Q371" s="256"/>
      <c r="R371" s="256"/>
      <c r="S371" s="256"/>
      <c r="T371" s="255"/>
      <c r="U371" s="613" t="s">
        <v>210</v>
      </c>
      <c r="V371" s="614"/>
      <c r="W371" s="614"/>
      <c r="X371" s="615"/>
      <c r="Y371" s="616" t="str">
        <f>IF(COUNT(S371)=0,"",ROUND(S371,#REF!))</f>
        <v/>
      </c>
      <c r="Z371" s="617"/>
      <c r="AA371" s="257"/>
      <c r="AB371" s="257"/>
      <c r="AC371" s="257"/>
      <c r="AD371" s="604" t="e">
        <f>DATE(#REF!-1,1,1)</f>
        <v>#REF!</v>
      </c>
      <c r="AE371" s="605"/>
      <c r="AF371" s="613" t="s">
        <v>198</v>
      </c>
      <c r="AG371" s="614"/>
      <c r="AH371" s="615"/>
      <c r="AI371" s="258" t="str">
        <f>IF(COUNT(S369,H371)&lt;&gt;2,"",ROUND(MIN(S369,H371)*H368,#REF!))</f>
        <v/>
      </c>
      <c r="AJ371" s="258" t="str">
        <f>IF(COUNT(H371,I371)&lt;&gt;2,"",ROUND(MIN(H371,I371)*I368,#REF!))</f>
        <v/>
      </c>
      <c r="AK371" s="258" t="str">
        <f>IF(COUNT(I371,J371)&lt;&gt;2,"",ROUND(MIN(I371,J371)*J368,#REF!))</f>
        <v/>
      </c>
      <c r="AL371" s="258" t="str">
        <f>IF(COUNT(J371,K371)&lt;&gt;2,"",ROUND(MIN(J371,K371)*K368,#REF!))</f>
        <v/>
      </c>
      <c r="AM371" s="258" t="str">
        <f>IF(COUNT(K371,L371)&lt;&gt;2,"",ROUND(MIN(K371,L371)*L368,#REF!))</f>
        <v/>
      </c>
      <c r="AN371" s="258" t="str">
        <f>IF(COUNT(L371,M371)&lt;&gt;2,"",ROUND(MIN(L371,M371)*M368,#REF!))</f>
        <v/>
      </c>
      <c r="AO371" s="258" t="str">
        <f>IF(COUNT(M371,N371)&lt;&gt;2,"",ROUND(MIN(M371,N371)*N368,#REF!))</f>
        <v/>
      </c>
      <c r="AP371" s="258" t="str">
        <f>IF(COUNT(N371,O371)&lt;&gt;2,"",ROUND(MIN(N371,O371)*O368,#REF!))</f>
        <v/>
      </c>
      <c r="AQ371" s="258" t="str">
        <f>IF(COUNT(O371,P371)&lt;&gt;2,"",ROUND(MIN(O371,P371)*P368,#REF!))</f>
        <v/>
      </c>
      <c r="AR371" s="258" t="str">
        <f>IF(COUNT(P371,Q371)&lt;&gt;2,"",ROUND(MIN(P371,Q371)*Q368,#REF!))</f>
        <v/>
      </c>
      <c r="AS371" s="258" t="str">
        <f>IF(COUNT(Q371,R371)&lt;&gt;2,"",ROUND(MIN(Q371,R371)*R368,#REF!))</f>
        <v/>
      </c>
      <c r="AT371" s="258" t="str">
        <f>IF(COUNT(R371,S371)&lt;&gt;2,"",ROUND(MIN(R371,S371)*S368,#REF!))</f>
        <v/>
      </c>
      <c r="AU371" s="255"/>
      <c r="AX371" s="280"/>
      <c r="AY371" s="280"/>
      <c r="AZ371" s="280"/>
      <c r="BB371" s="246"/>
      <c r="BC371" s="627"/>
      <c r="BD371" s="628"/>
      <c r="BE371" s="628"/>
      <c r="BF371" s="628"/>
      <c r="BG371" s="628"/>
      <c r="BH371" s="628"/>
      <c r="BI371" s="628"/>
      <c r="BJ371" s="628"/>
      <c r="BK371" s="628"/>
      <c r="BL371" s="628"/>
      <c r="BM371" s="628"/>
      <c r="BN371" s="628"/>
      <c r="BO371" s="628"/>
      <c r="BP371" s="628"/>
      <c r="BQ371" s="628"/>
      <c r="BR371" s="629"/>
      <c r="BS371" s="597" t="s">
        <v>206</v>
      </c>
      <c r="BT371" s="633"/>
      <c r="BU371" s="598"/>
      <c r="BV371" s="334" t="s">
        <v>25</v>
      </c>
      <c r="BW371" s="253" t="str">
        <f>IF(COUNT(Y371)=0,"",IF(#REF!="発電事業者",Y371,IF(SUMIF($C399:$D408,"その他事業者",L399:L408)=0,IF(Y371*L408/SUM(L399:L408)=0,"",Y371*L408/SUM(L399:L408)),ROUND(Y371*SUMIF($C399:$D408,"その他事業者",L399:L408)/SUM(L399:L408),#REF!)+Y371*L408/SUM(L399:L408))))</f>
        <v/>
      </c>
      <c r="BX371" s="253" t="str">
        <f>IF(COUNT(Y373)=0,"",IF(#REF!="発電事業者",Y373,IF(SUMIF($C399:$D408,"その他事業者",W399:W408)=0,IF(Y373*W408/SUM(W399:W408)=0,"",Y373*W408/SUM(W399:W408)),ROUND(Y373*SUMIF($C399:$D408,"その他事業者",W399:W408)/SUM(W399:W408),#REF!)+Y373*W408/SUM(W399:W408))))</f>
        <v/>
      </c>
      <c r="BY371" s="267"/>
      <c r="BZ371" s="267"/>
      <c r="CA371" s="267"/>
      <c r="CB371" s="253" t="str">
        <f>IF(COUNT(Y381)=0,"",IF(#REF!="発電事業者",Y381,IF(SUMIF($C399:$D408,"その他事業者",AA399:AA408)=0,IF(Y381*AA408/SUM(AA399:AA408)=0,"",Y381*AA408/SUM(AA399:AA408)),ROUND(Y381*SUMIF($C399:$D408,"その他事業者",AA399:AA408)/SUM(AA399:AA408),#REF!)+Y381*AA408/SUM(AA399:AA408))))</f>
        <v/>
      </c>
      <c r="CC371" s="267"/>
      <c r="CD371" s="267"/>
      <c r="CE371" s="267"/>
      <c r="CF371" s="267"/>
      <c r="CG371" s="253" t="str">
        <f>IF(COUNT(Y391)=0,"",IF(#REF!="発電事業者",Y391,IF(SUMIF($C399:$D408,"その他事業者",AF399:AF408)=0,IF(Y391*AF408/SUM(AF399:AF408)=0,"",Y391*AF408/SUM(AF399:AF408)),ROUND(Y391*SUMIF($C399:$D408,"その他事業者",AF399:AF408)/SUM(AF399:AF408),#REF!)+Y391*AF408/SUM(AF399:AF408))))</f>
        <v/>
      </c>
      <c r="CH371" s="257"/>
      <c r="CI371" s="257"/>
      <c r="CJ371" s="257"/>
      <c r="CK371" s="257"/>
      <c r="CL371" s="257"/>
      <c r="CM371" s="257"/>
      <c r="CN371" s="257"/>
      <c r="CO371" s="257"/>
      <c r="CP371" s="257"/>
      <c r="CQ371" s="257"/>
    </row>
    <row r="372" spans="3:95" s="243" customFormat="1" ht="13.5" customHeight="1">
      <c r="C372" s="606"/>
      <c r="D372" s="607"/>
      <c r="E372" s="608" t="s">
        <v>252</v>
      </c>
      <c r="F372" s="609"/>
      <c r="G372" s="610"/>
      <c r="H372" s="261"/>
      <c r="I372" s="261"/>
      <c r="J372" s="261"/>
      <c r="K372" s="261"/>
      <c r="L372" s="261"/>
      <c r="M372" s="261"/>
      <c r="N372" s="261"/>
      <c r="O372" s="261"/>
      <c r="P372" s="261"/>
      <c r="Q372" s="261"/>
      <c r="R372" s="261"/>
      <c r="S372" s="261"/>
      <c r="T372" s="262" t="str">
        <f>IF(COUNT(H372:S372)=0,"",SUMPRODUCT(ROUND(H372:S372,#REF!)))</f>
        <v/>
      </c>
      <c r="U372" s="608" t="s">
        <v>211</v>
      </c>
      <c r="V372" s="609"/>
      <c r="W372" s="609"/>
      <c r="X372" s="610"/>
      <c r="Y372" s="611" t="str">
        <f>IF(COUNT(T372)=0,"",T372)</f>
        <v/>
      </c>
      <c r="Z372" s="612"/>
      <c r="AA372" s="257"/>
      <c r="AB372" s="257"/>
      <c r="AC372" s="257"/>
      <c r="AD372" s="606"/>
      <c r="AE372" s="607"/>
      <c r="AF372" s="608" t="s">
        <v>199</v>
      </c>
      <c r="AG372" s="609"/>
      <c r="AH372" s="610"/>
      <c r="AI372" s="264" t="str">
        <f t="shared" ref="AI372:AT372" si="84">IF(COUNT(H371:H372)=0,"",ROUND(H372/(H371*24*AI368/1000),3))</f>
        <v/>
      </c>
      <c r="AJ372" s="264" t="str">
        <f t="shared" si="84"/>
        <v/>
      </c>
      <c r="AK372" s="264" t="str">
        <f t="shared" si="84"/>
        <v/>
      </c>
      <c r="AL372" s="264" t="str">
        <f t="shared" si="84"/>
        <v/>
      </c>
      <c r="AM372" s="264" t="str">
        <f t="shared" si="84"/>
        <v/>
      </c>
      <c r="AN372" s="264" t="str">
        <f t="shared" si="84"/>
        <v/>
      </c>
      <c r="AO372" s="264" t="str">
        <f t="shared" si="84"/>
        <v/>
      </c>
      <c r="AP372" s="264" t="str">
        <f t="shared" si="84"/>
        <v/>
      </c>
      <c r="AQ372" s="264" t="str">
        <f t="shared" si="84"/>
        <v/>
      </c>
      <c r="AR372" s="264" t="str">
        <f t="shared" si="84"/>
        <v/>
      </c>
      <c r="AS372" s="264" t="str">
        <f t="shared" si="84"/>
        <v/>
      </c>
      <c r="AT372" s="264" t="str">
        <f t="shared" si="84"/>
        <v/>
      </c>
      <c r="AU372" s="265" t="str">
        <f>IF(COUNT(AI372:AT372)=0,"",AVERAGE(AI372:AT372))</f>
        <v/>
      </c>
      <c r="AX372" s="280"/>
      <c r="AY372" s="280"/>
      <c r="AZ372" s="280"/>
      <c r="BB372" s="246"/>
      <c r="BC372" s="630"/>
      <c r="BD372" s="631"/>
      <c r="BE372" s="631"/>
      <c r="BF372" s="631"/>
      <c r="BG372" s="631"/>
      <c r="BH372" s="631"/>
      <c r="BI372" s="631"/>
      <c r="BJ372" s="631"/>
      <c r="BK372" s="631"/>
      <c r="BL372" s="631"/>
      <c r="BM372" s="631"/>
      <c r="BN372" s="631"/>
      <c r="BO372" s="631"/>
      <c r="BP372" s="631"/>
      <c r="BQ372" s="631"/>
      <c r="BR372" s="632"/>
      <c r="BS372" s="634" t="s">
        <v>207</v>
      </c>
      <c r="BT372" s="635"/>
      <c r="BU372" s="636"/>
      <c r="BV372" s="334" t="s">
        <v>25</v>
      </c>
      <c r="BW372" s="253" t="str">
        <f>IF(COUNT(Y372)=0,"",Y372)</f>
        <v/>
      </c>
      <c r="BX372" s="253" t="str">
        <f>IF(COUNT(Y374)=0,"",Y374)</f>
        <v/>
      </c>
      <c r="BY372" s="267"/>
      <c r="BZ372" s="267"/>
      <c r="CA372" s="267"/>
      <c r="CB372" s="253" t="str">
        <f>IF(COUNT(Y382)=0,"",Y382)</f>
        <v/>
      </c>
      <c r="CC372" s="267"/>
      <c r="CD372" s="267"/>
      <c r="CE372" s="267"/>
      <c r="CF372" s="267"/>
      <c r="CG372" s="253" t="str">
        <f>IF(COUNT(Y392)=0,"",Y392)</f>
        <v/>
      </c>
      <c r="CH372" s="257"/>
      <c r="CI372" s="257"/>
      <c r="CJ372" s="257"/>
      <c r="CK372" s="257"/>
      <c r="CL372" s="257"/>
      <c r="CM372" s="257"/>
      <c r="CN372" s="257"/>
      <c r="CO372" s="257"/>
      <c r="CP372" s="257"/>
      <c r="CQ372" s="257"/>
    </row>
    <row r="373" spans="3:95" s="243" customFormat="1" ht="13.5" customHeight="1">
      <c r="C373" s="604" t="e">
        <f>DATE(#REF!,1,1)</f>
        <v>#REF!</v>
      </c>
      <c r="D373" s="605"/>
      <c r="E373" s="613" t="s">
        <v>275</v>
      </c>
      <c r="F373" s="614"/>
      <c r="G373" s="615"/>
      <c r="H373" s="256"/>
      <c r="I373" s="256"/>
      <c r="J373" s="256"/>
      <c r="K373" s="256"/>
      <c r="L373" s="256"/>
      <c r="M373" s="256"/>
      <c r="N373" s="256"/>
      <c r="O373" s="256"/>
      <c r="P373" s="256"/>
      <c r="Q373" s="256"/>
      <c r="R373" s="256"/>
      <c r="S373" s="256"/>
      <c r="T373" s="255"/>
      <c r="U373" s="613" t="s">
        <v>210</v>
      </c>
      <c r="V373" s="614"/>
      <c r="W373" s="614"/>
      <c r="X373" s="615"/>
      <c r="Y373" s="616" t="str">
        <f>IF(COUNT(S373)=0,"",ROUND(S373,#REF!))</f>
        <v/>
      </c>
      <c r="Z373" s="617"/>
      <c r="AA373" s="257"/>
      <c r="AB373" s="257"/>
      <c r="AC373" s="257"/>
      <c r="AD373" s="604" t="e">
        <f>DATE(#REF!,1,1)</f>
        <v>#REF!</v>
      </c>
      <c r="AE373" s="605"/>
      <c r="AF373" s="613" t="s">
        <v>198</v>
      </c>
      <c r="AG373" s="614"/>
      <c r="AH373" s="615"/>
      <c r="AI373" s="258" t="str">
        <f>IF(COUNT(S371,H373)&lt;&gt;2,"",ROUND(MIN(S371,H373)*H368,#REF!))</f>
        <v/>
      </c>
      <c r="AJ373" s="258" t="str">
        <f>IF(COUNT(H373,I373)&lt;&gt;2,"",ROUND(MIN(H373,I373)*I368,#REF!))</f>
        <v/>
      </c>
      <c r="AK373" s="258" t="str">
        <f>IF(COUNT(I373,J373)&lt;&gt;2,"",ROUND(MIN(I373,J373)*J368,#REF!))</f>
        <v/>
      </c>
      <c r="AL373" s="258" t="str">
        <f>IF(COUNT(J373,K373)&lt;&gt;2,"",ROUND(MIN(J373,K373)*K368,#REF!))</f>
        <v/>
      </c>
      <c r="AM373" s="258" t="str">
        <f>IF(COUNT(K373,L373)&lt;&gt;2,"",ROUND(MIN(K373,L373)*L368,#REF!))</f>
        <v/>
      </c>
      <c r="AN373" s="258" t="str">
        <f>IF(COUNT(L373,M373)&lt;&gt;2,"",ROUND(MIN(L373,M373)*M368,#REF!))</f>
        <v/>
      </c>
      <c r="AO373" s="258" t="str">
        <f>IF(COUNT(M373,N373)&lt;&gt;2,"",ROUND(MIN(M373,N373)*N368,#REF!))</f>
        <v/>
      </c>
      <c r="AP373" s="258" t="str">
        <f>IF(COUNT(N373,O373)&lt;&gt;2,"",ROUND(MIN(N373,O373)*O368,#REF!))</f>
        <v/>
      </c>
      <c r="AQ373" s="258" t="str">
        <f>IF(COUNT(O373,P373)&lt;&gt;2,"",ROUND(MIN(O373,P373)*P368,#REF!))</f>
        <v/>
      </c>
      <c r="AR373" s="258" t="str">
        <f>IF(COUNT(P373,Q373)&lt;&gt;2,"",ROUND(MIN(P373,Q373)*Q368,#REF!))</f>
        <v/>
      </c>
      <c r="AS373" s="258" t="str">
        <f>IF(COUNT(Q373,R373)&lt;&gt;2,"",ROUND(MIN(Q373,R373)*R368,#REF!))</f>
        <v/>
      </c>
      <c r="AT373" s="258" t="str">
        <f>IF(COUNT(R373,S373)&lt;&gt;2,"",ROUND(MIN(R373,S373)*S368,#REF!))</f>
        <v/>
      </c>
      <c r="AU373" s="255"/>
      <c r="AX373" s="268"/>
      <c r="BB373" s="268"/>
      <c r="BC373" s="245"/>
      <c r="BD373" s="245"/>
      <c r="BE373" s="245"/>
      <c r="BF373" s="245"/>
      <c r="BG373" s="245"/>
      <c r="BH373" s="245"/>
      <c r="BI373" s="245"/>
      <c r="BJ373" s="245"/>
      <c r="BK373" s="245"/>
      <c r="BL373" s="245"/>
      <c r="BM373" s="245"/>
      <c r="BN373" s="245"/>
      <c r="BO373" s="245"/>
      <c r="BP373" s="245"/>
      <c r="BQ373" s="245"/>
      <c r="BR373" s="245"/>
      <c r="BS373" s="245"/>
      <c r="BT373" s="245"/>
      <c r="BU373" s="245"/>
      <c r="BV373" s="245"/>
      <c r="BW373" s="245"/>
      <c r="BX373" s="257"/>
      <c r="BY373" s="257"/>
      <c r="BZ373" s="257"/>
      <c r="CA373" s="257"/>
      <c r="CB373" s="257"/>
      <c r="CC373" s="257"/>
      <c r="CD373" s="257"/>
      <c r="CE373" s="257"/>
      <c r="CF373" s="257"/>
      <c r="CG373" s="257"/>
      <c r="CH373" s="257"/>
      <c r="CI373" s="257"/>
      <c r="CJ373" s="257"/>
      <c r="CK373" s="257"/>
      <c r="CL373" s="257"/>
      <c r="CM373" s="257"/>
      <c r="CN373" s="257"/>
      <c r="CO373" s="257"/>
      <c r="CP373" s="257"/>
      <c r="CQ373" s="257"/>
    </row>
    <row r="374" spans="3:95" s="243" customFormat="1" ht="13.5" customHeight="1">
      <c r="C374" s="606"/>
      <c r="D374" s="607"/>
      <c r="E374" s="608" t="s">
        <v>212</v>
      </c>
      <c r="F374" s="609"/>
      <c r="G374" s="610"/>
      <c r="H374" s="261"/>
      <c r="I374" s="261"/>
      <c r="J374" s="261"/>
      <c r="K374" s="261"/>
      <c r="L374" s="261"/>
      <c r="M374" s="261"/>
      <c r="N374" s="261"/>
      <c r="O374" s="261"/>
      <c r="P374" s="261"/>
      <c r="Q374" s="261"/>
      <c r="R374" s="261"/>
      <c r="S374" s="261"/>
      <c r="T374" s="262" t="str">
        <f>IF(COUNT(H374:S374)=0,"",SUMPRODUCT(ROUND(H374:S374,#REF!)))</f>
        <v/>
      </c>
      <c r="U374" s="608" t="s">
        <v>211</v>
      </c>
      <c r="V374" s="609"/>
      <c r="W374" s="609"/>
      <c r="X374" s="610"/>
      <c r="Y374" s="611" t="str">
        <f>IF(COUNT(T374)=0,"",T374)</f>
        <v/>
      </c>
      <c r="Z374" s="612"/>
      <c r="AA374" s="257"/>
      <c r="AB374" s="257"/>
      <c r="AC374" s="257"/>
      <c r="AD374" s="606"/>
      <c r="AE374" s="607"/>
      <c r="AF374" s="608" t="s">
        <v>199</v>
      </c>
      <c r="AG374" s="609"/>
      <c r="AH374" s="610"/>
      <c r="AI374" s="264" t="str">
        <f t="shared" ref="AI374:AT374" si="85">IF(COUNT(H373:H374)=0,"",ROUND(H374/(H373*24*AI368/1000),3))</f>
        <v/>
      </c>
      <c r="AJ374" s="264" t="str">
        <f t="shared" si="85"/>
        <v/>
      </c>
      <c r="AK374" s="264" t="str">
        <f t="shared" si="85"/>
        <v/>
      </c>
      <c r="AL374" s="264" t="str">
        <f t="shared" si="85"/>
        <v/>
      </c>
      <c r="AM374" s="264" t="str">
        <f t="shared" si="85"/>
        <v/>
      </c>
      <c r="AN374" s="264" t="str">
        <f t="shared" si="85"/>
        <v/>
      </c>
      <c r="AO374" s="264" t="str">
        <f t="shared" si="85"/>
        <v/>
      </c>
      <c r="AP374" s="264" t="str">
        <f t="shared" si="85"/>
        <v/>
      </c>
      <c r="AQ374" s="264" t="str">
        <f t="shared" si="85"/>
        <v/>
      </c>
      <c r="AR374" s="264" t="str">
        <f t="shared" si="85"/>
        <v/>
      </c>
      <c r="AS374" s="264" t="str">
        <f t="shared" si="85"/>
        <v/>
      </c>
      <c r="AT374" s="264" t="str">
        <f t="shared" si="85"/>
        <v/>
      </c>
      <c r="AU374" s="265" t="str">
        <f>IF(COUNT(AI374:AT374)=0,"",AVERAGE(AI374:AT374))</f>
        <v/>
      </c>
      <c r="AX374" s="240" t="e">
        <f>IF(#REF!="発電事業者","算定結果　送電取引帳票","算定結果　受電取引帳票")</f>
        <v>#REF!</v>
      </c>
      <c r="BR374" s="268"/>
    </row>
    <row r="375" spans="3:95" s="243" customFormat="1" ht="13.5" customHeight="1">
      <c r="C375" s="604" t="e">
        <f>DATE(#REF!+1,1,1)</f>
        <v>#REF!</v>
      </c>
      <c r="D375" s="605"/>
      <c r="E375" s="613" t="s">
        <v>275</v>
      </c>
      <c r="F375" s="614"/>
      <c r="G375" s="615"/>
      <c r="H375" s="256"/>
      <c r="I375" s="256"/>
      <c r="J375" s="256"/>
      <c r="K375" s="256"/>
      <c r="L375" s="256"/>
      <c r="M375" s="256"/>
      <c r="N375" s="256"/>
      <c r="O375" s="256"/>
      <c r="P375" s="256"/>
      <c r="Q375" s="256"/>
      <c r="R375" s="256"/>
      <c r="S375" s="256"/>
      <c r="T375" s="255"/>
      <c r="U375" s="618"/>
      <c r="V375" s="619"/>
      <c r="W375" s="619"/>
      <c r="X375" s="619"/>
      <c r="Y375" s="619"/>
      <c r="Z375" s="620"/>
      <c r="AA375" s="257"/>
      <c r="AB375" s="257"/>
      <c r="AC375" s="257"/>
      <c r="AD375" s="604" t="e">
        <f>DATE(#REF!+1,1,1)</f>
        <v>#REF!</v>
      </c>
      <c r="AE375" s="605"/>
      <c r="AF375" s="613" t="s">
        <v>198</v>
      </c>
      <c r="AG375" s="614"/>
      <c r="AH375" s="615"/>
      <c r="AI375" s="258" t="str">
        <f>IF(COUNT(S373,H375)&lt;&gt;2,"",ROUND(MIN(S373,H375)*H368,#REF!))</f>
        <v/>
      </c>
      <c r="AJ375" s="258" t="str">
        <f>IF(COUNT(H375,I375)&lt;&gt;2,"",ROUND(MIN(H375,I375)*I368,#REF!))</f>
        <v/>
      </c>
      <c r="AK375" s="258" t="str">
        <f>IF(COUNT(I375,J375)&lt;&gt;2,"",ROUND(MIN(I375,J375)*J368,#REF!))</f>
        <v/>
      </c>
      <c r="AL375" s="258" t="str">
        <f>IF(COUNT(J375,K375)&lt;&gt;2,"",ROUND(MIN(J375,K375)*K368,#REF!))</f>
        <v/>
      </c>
      <c r="AM375" s="258" t="str">
        <f>IF(COUNT(K375,L375)&lt;&gt;2,"",ROUND(MIN(K375,L375)*L368,#REF!))</f>
        <v/>
      </c>
      <c r="AN375" s="258" t="str">
        <f>IF(COUNT(L375,M375)&lt;&gt;2,"",ROUND(MIN(L375,M375)*M368,#REF!))</f>
        <v/>
      </c>
      <c r="AO375" s="258" t="str">
        <f>IF(COUNT(M375,N375)&lt;&gt;2,"",ROUND(MIN(M375,N375)*N368,#REF!))</f>
        <v/>
      </c>
      <c r="AP375" s="258" t="str">
        <f>IF(COUNT(N375,O375)&lt;&gt;2,"",ROUND(MIN(N375,O375)*O368,#REF!))</f>
        <v/>
      </c>
      <c r="AQ375" s="258" t="str">
        <f>IF(COUNT(O375,P375)&lt;&gt;2,"",ROUND(MIN(O375,P375)*P368,#REF!))</f>
        <v/>
      </c>
      <c r="AR375" s="258" t="str">
        <f>IF(COUNT(P375,Q375)&lt;&gt;2,"",ROUND(MIN(P375,Q375)*Q368,#REF!))</f>
        <v/>
      </c>
      <c r="AS375" s="258" t="str">
        <f>IF(COUNT(Q375,R375)&lt;&gt;2,"",ROUND(MIN(Q375,R375)*R368,#REF!))</f>
        <v/>
      </c>
      <c r="AT375" s="258" t="str">
        <f>IF(COUNT(R375,S375)&lt;&gt;2,"",ROUND(MIN(R375,S375)*S368,#REF!))</f>
        <v/>
      </c>
      <c r="AU375" s="255"/>
      <c r="AX375" s="594" t="s">
        <v>200</v>
      </c>
      <c r="AY375" s="594"/>
      <c r="AZ375" s="595" t="s">
        <v>201</v>
      </c>
      <c r="BA375" s="594" t="s">
        <v>202</v>
      </c>
      <c r="BB375" s="594"/>
      <c r="BC375" s="594"/>
      <c r="BD375" s="595" t="s">
        <v>203</v>
      </c>
      <c r="BE375" s="597" t="s">
        <v>176</v>
      </c>
      <c r="BF375" s="598"/>
      <c r="BG375" s="601" t="e">
        <f>DATE(#REF!,1,1)</f>
        <v>#REF!</v>
      </c>
      <c r="BH375" s="602"/>
      <c r="BI375" s="602"/>
      <c r="BJ375" s="602"/>
      <c r="BK375" s="602"/>
      <c r="BL375" s="602"/>
      <c r="BM375" s="602"/>
      <c r="BN375" s="602"/>
      <c r="BO375" s="602"/>
      <c r="BP375" s="602"/>
      <c r="BQ375" s="602"/>
      <c r="BR375" s="603"/>
      <c r="BS375" s="594" t="s">
        <v>175</v>
      </c>
      <c r="BT375" s="594"/>
      <c r="BU375" s="594"/>
      <c r="BV375" s="594"/>
      <c r="BW375" s="592" t="e">
        <f>DATE(#REF!-1,1,1)</f>
        <v>#REF!</v>
      </c>
      <c r="BX375" s="592" t="e">
        <f>DATE(#REF!,1,1)</f>
        <v>#REF!</v>
      </c>
      <c r="BY375" s="592" t="e">
        <f>DATE(#REF!+1,1,1)</f>
        <v>#REF!</v>
      </c>
      <c r="BZ375" s="592" t="e">
        <f>DATE(#REF!+2,1,1)</f>
        <v>#REF!</v>
      </c>
      <c r="CA375" s="592" t="e">
        <f>DATE(#REF!+3,1,1)</f>
        <v>#REF!</v>
      </c>
      <c r="CB375" s="592" t="e">
        <f>DATE(#REF!+4,1,1)</f>
        <v>#REF!</v>
      </c>
      <c r="CC375" s="592" t="e">
        <f>DATE(#REF!+5,1,1)</f>
        <v>#REF!</v>
      </c>
      <c r="CD375" s="592" t="e">
        <f>DATE(#REF!+6,1,1)</f>
        <v>#REF!</v>
      </c>
      <c r="CE375" s="592" t="e">
        <f>DATE(#REF!+7,1,1)</f>
        <v>#REF!</v>
      </c>
      <c r="CF375" s="592" t="e">
        <f>DATE(#REF!+8,1,1)</f>
        <v>#REF!</v>
      </c>
      <c r="CG375" s="592" t="e">
        <f>DATE(#REF!+9,1,1)</f>
        <v>#REF!</v>
      </c>
      <c r="CH375" s="566" t="s">
        <v>268</v>
      </c>
      <c r="CI375" s="567"/>
      <c r="CJ375" s="567"/>
      <c r="CK375" s="567"/>
      <c r="CL375" s="567"/>
      <c r="CM375" s="567"/>
      <c r="CN375" s="567"/>
      <c r="CO375" s="567"/>
      <c r="CP375" s="567"/>
      <c r="CQ375" s="567"/>
    </row>
    <row r="376" spans="3:95" s="243" customFormat="1" ht="13.5" customHeight="1">
      <c r="C376" s="606"/>
      <c r="D376" s="607"/>
      <c r="E376" s="608" t="s">
        <v>212</v>
      </c>
      <c r="F376" s="609"/>
      <c r="G376" s="610"/>
      <c r="H376" s="261"/>
      <c r="I376" s="261"/>
      <c r="J376" s="261"/>
      <c r="K376" s="261"/>
      <c r="L376" s="261"/>
      <c r="M376" s="261"/>
      <c r="N376" s="261"/>
      <c r="O376" s="261"/>
      <c r="P376" s="261"/>
      <c r="Q376" s="261"/>
      <c r="R376" s="261"/>
      <c r="S376" s="261"/>
      <c r="T376" s="262" t="str">
        <f>IF(COUNT(H376:S376)=0,"",SUMPRODUCT(ROUND(H376:S376,#REF!)))</f>
        <v/>
      </c>
      <c r="U376" s="621"/>
      <c r="V376" s="622"/>
      <c r="W376" s="622"/>
      <c r="X376" s="622"/>
      <c r="Y376" s="622"/>
      <c r="Z376" s="623"/>
      <c r="AA376" s="257"/>
      <c r="AB376" s="257"/>
      <c r="AC376" s="257"/>
      <c r="AD376" s="606"/>
      <c r="AE376" s="607"/>
      <c r="AF376" s="608" t="s">
        <v>199</v>
      </c>
      <c r="AG376" s="609"/>
      <c r="AH376" s="610"/>
      <c r="AI376" s="264" t="str">
        <f t="shared" ref="AI376:AT376" si="86">IF(COUNT(H375:H376)=0,"",ROUND(H376/(H375*24*AI368/1000),3))</f>
        <v/>
      </c>
      <c r="AJ376" s="264" t="str">
        <f t="shared" si="86"/>
        <v/>
      </c>
      <c r="AK376" s="264" t="str">
        <f t="shared" si="86"/>
        <v/>
      </c>
      <c r="AL376" s="264" t="str">
        <f t="shared" si="86"/>
        <v/>
      </c>
      <c r="AM376" s="264" t="str">
        <f t="shared" si="86"/>
        <v/>
      </c>
      <c r="AN376" s="264" t="str">
        <f t="shared" si="86"/>
        <v/>
      </c>
      <c r="AO376" s="264" t="str">
        <f t="shared" si="86"/>
        <v/>
      </c>
      <c r="AP376" s="264" t="str">
        <f t="shared" si="86"/>
        <v/>
      </c>
      <c r="AQ376" s="264" t="str">
        <f t="shared" si="86"/>
        <v/>
      </c>
      <c r="AR376" s="264" t="str">
        <f t="shared" si="86"/>
        <v/>
      </c>
      <c r="AS376" s="264" t="str">
        <f t="shared" si="86"/>
        <v/>
      </c>
      <c r="AT376" s="264" t="str">
        <f t="shared" si="86"/>
        <v/>
      </c>
      <c r="AU376" s="265" t="str">
        <f>IF(COUNT(AI376:AT376)=0,"",AVERAGE(AI376:AT376))</f>
        <v/>
      </c>
      <c r="AX376" s="594"/>
      <c r="AY376" s="594"/>
      <c r="AZ376" s="596"/>
      <c r="BA376" s="594"/>
      <c r="BB376" s="594"/>
      <c r="BC376" s="594"/>
      <c r="BD376" s="596"/>
      <c r="BE376" s="599"/>
      <c r="BF376" s="600"/>
      <c r="BG376" s="334" t="s">
        <v>194</v>
      </c>
      <c r="BH376" s="334" t="s">
        <v>195</v>
      </c>
      <c r="BI376" s="334" t="s">
        <v>161</v>
      </c>
      <c r="BJ376" s="334" t="s">
        <v>162</v>
      </c>
      <c r="BK376" s="334" t="s">
        <v>163</v>
      </c>
      <c r="BL376" s="334" t="s">
        <v>164</v>
      </c>
      <c r="BM376" s="334" t="s">
        <v>165</v>
      </c>
      <c r="BN376" s="334" t="s">
        <v>166</v>
      </c>
      <c r="BO376" s="334" t="s">
        <v>167</v>
      </c>
      <c r="BP376" s="334" t="s">
        <v>168</v>
      </c>
      <c r="BQ376" s="334" t="s">
        <v>169</v>
      </c>
      <c r="BR376" s="334" t="s">
        <v>170</v>
      </c>
      <c r="BS376" s="594"/>
      <c r="BT376" s="594"/>
      <c r="BU376" s="594"/>
      <c r="BV376" s="594"/>
      <c r="BW376" s="593"/>
      <c r="BX376" s="593"/>
      <c r="BY376" s="593">
        <v>43101</v>
      </c>
      <c r="BZ376" s="593">
        <v>43466</v>
      </c>
      <c r="CA376" s="593">
        <v>43831</v>
      </c>
      <c r="CB376" s="593">
        <v>44197</v>
      </c>
      <c r="CC376" s="593">
        <v>44562</v>
      </c>
      <c r="CD376" s="593">
        <v>44927</v>
      </c>
      <c r="CE376" s="593">
        <v>45292</v>
      </c>
      <c r="CF376" s="593">
        <v>45658</v>
      </c>
      <c r="CG376" s="593">
        <v>46023</v>
      </c>
      <c r="CH376" s="567"/>
      <c r="CI376" s="567"/>
      <c r="CJ376" s="567"/>
      <c r="CK376" s="567"/>
      <c r="CL376" s="567"/>
      <c r="CM376" s="567"/>
      <c r="CN376" s="567"/>
      <c r="CO376" s="567"/>
      <c r="CP376" s="567"/>
      <c r="CQ376" s="567"/>
    </row>
    <row r="377" spans="3:95" s="243" customFormat="1" ht="13.5" customHeight="1">
      <c r="C377" s="604" t="e">
        <f>DATE(#REF!+2,1,1)</f>
        <v>#REF!</v>
      </c>
      <c r="D377" s="605"/>
      <c r="E377" s="613" t="s">
        <v>275</v>
      </c>
      <c r="F377" s="614"/>
      <c r="G377" s="615"/>
      <c r="H377" s="256"/>
      <c r="I377" s="256"/>
      <c r="J377" s="256"/>
      <c r="K377" s="256"/>
      <c r="L377" s="256"/>
      <c r="M377" s="256"/>
      <c r="N377" s="256"/>
      <c r="O377" s="256"/>
      <c r="P377" s="256"/>
      <c r="Q377" s="256"/>
      <c r="R377" s="256"/>
      <c r="S377" s="256"/>
      <c r="T377" s="255"/>
      <c r="U377" s="621"/>
      <c r="V377" s="622"/>
      <c r="W377" s="622"/>
      <c r="X377" s="622"/>
      <c r="Y377" s="622"/>
      <c r="Z377" s="623"/>
      <c r="AA377" s="257"/>
      <c r="AB377" s="257"/>
      <c r="AC377" s="257"/>
      <c r="AD377" s="604" t="e">
        <f>DATE(#REF!+2,1,1)</f>
        <v>#REF!</v>
      </c>
      <c r="AE377" s="605"/>
      <c r="AF377" s="613" t="s">
        <v>198</v>
      </c>
      <c r="AG377" s="614"/>
      <c r="AH377" s="615"/>
      <c r="AI377" s="258" t="str">
        <f>IF(COUNT(S375,H377)&lt;&gt;2,"",ROUND(MIN(S375,H377)*H368,#REF!))</f>
        <v/>
      </c>
      <c r="AJ377" s="258" t="str">
        <f>IF(COUNT(H377,I377)&lt;&gt;2,"",ROUND(MIN(H377,I377)*I368,#REF!))</f>
        <v/>
      </c>
      <c r="AK377" s="258" t="str">
        <f>IF(COUNT(I377,J377)&lt;&gt;2,"",ROUND(MIN(I377,J377)*J368,#REF!))</f>
        <v/>
      </c>
      <c r="AL377" s="258" t="str">
        <f>IF(COUNT(J377,K377)&lt;&gt;2,"",ROUND(MIN(J377,K377)*K368,#REF!))</f>
        <v/>
      </c>
      <c r="AM377" s="258" t="str">
        <f>IF(COUNT(K377,L377)&lt;&gt;2,"",ROUND(MIN(K377,L377)*L368,#REF!))</f>
        <v/>
      </c>
      <c r="AN377" s="258" t="str">
        <f>IF(COUNT(L377,M377)&lt;&gt;2,"",ROUND(MIN(L377,M377)*M368,#REF!))</f>
        <v/>
      </c>
      <c r="AO377" s="258" t="str">
        <f>IF(COUNT(M377,N377)&lt;&gt;2,"",ROUND(MIN(M377,N377)*N368,#REF!))</f>
        <v/>
      </c>
      <c r="AP377" s="258" t="str">
        <f>IF(COUNT(N377,O377)&lt;&gt;2,"",ROUND(MIN(N377,O377)*O368,#REF!))</f>
        <v/>
      </c>
      <c r="AQ377" s="258" t="str">
        <f>IF(COUNT(O377,P377)&lt;&gt;2,"",ROUND(MIN(O377,P377)*P368,#REF!))</f>
        <v/>
      </c>
      <c r="AR377" s="258" t="str">
        <f>IF(COUNT(P377,Q377)&lt;&gt;2,"",ROUND(MIN(P377,Q377)*Q368,#REF!))</f>
        <v/>
      </c>
      <c r="AS377" s="258" t="str">
        <f>IF(COUNT(Q377,R377)&lt;&gt;2,"",ROUND(MIN(Q377,R377)*R368,#REF!))</f>
        <v/>
      </c>
      <c r="AT377" s="258" t="str">
        <f>IF(COUNT(R377,S377)&lt;&gt;2,"",ROUND(MIN(R377,S377)*S368,#REF!))</f>
        <v/>
      </c>
      <c r="AU377" s="255"/>
      <c r="AX377" s="569" t="str">
        <f>IF(C399="","",C399)</f>
        <v/>
      </c>
      <c r="AY377" s="569"/>
      <c r="AZ377" s="587" t="str">
        <f>IF(E399="","",E399)</f>
        <v/>
      </c>
      <c r="BA377" s="590" t="str">
        <f ca="1">IF(F399="","",F399)</f>
        <v/>
      </c>
      <c r="BB377" s="590"/>
      <c r="BC377" s="590"/>
      <c r="BD377" s="587" t="str">
        <f>IF(I399="","",I399)</f>
        <v/>
      </c>
      <c r="BE377" s="578" t="e">
        <f>IF(#REF!="発電事業者","送電電力（MW）","受電電力（MW）")</f>
        <v>#REF!</v>
      </c>
      <c r="BF377" s="579"/>
      <c r="BG377" s="331" t="str">
        <f>IF(AND(COUNT(BG368)+COUNTA(E399)=2,L399&lt;&gt;""),ROUND(BG368-SUMIF(BE380:BF406,BE377,BG380:BG406),#REF!),"")</f>
        <v/>
      </c>
      <c r="BH377" s="331" t="str">
        <f>IF(AND(COUNT(BH368)+COUNTA(E399)=2,M399&lt;&gt;""),ROUND(BH368-SUMIF(BE380:BF406,BE377,BH380:BH406),#REF!),"")</f>
        <v/>
      </c>
      <c r="BI377" s="331" t="str">
        <f>IF(AND(COUNT(BI368)+COUNTA(E399)=2,N399&lt;&gt;""),ROUND(BI368-SUMIF(BE380:BF406,BE377,BI380:BI406),#REF!),"")</f>
        <v/>
      </c>
      <c r="BJ377" s="331" t="str">
        <f>IF(AND(COUNT(BJ368)+COUNTA(E399)=2,O399&lt;&gt;""),ROUND(BJ368-SUMIF(BE380:BF406,BE377,BJ380:BJ406),#REF!),"")</f>
        <v/>
      </c>
      <c r="BK377" s="331" t="str">
        <f>IF(AND(COUNT(BK368)+COUNTA(E399)=2,P399&lt;&gt;""),ROUND(BK368-SUMIF(BE380:BF406,BE377,BK380:BK406),#REF!),"")</f>
        <v/>
      </c>
      <c r="BL377" s="331" t="str">
        <f>IF(AND(COUNT(BL368)+COUNTA(E399)=2,Q399&lt;&gt;""),ROUND(BL368-SUMIF(BE380:BF406,BE377,BL380:BL406),#REF!),"")</f>
        <v/>
      </c>
      <c r="BM377" s="331" t="str">
        <f>IF(AND(COUNT(BM368)+COUNTA(E399)=2,R399&lt;&gt;""),ROUND(BM368-SUMIF(BE380:BF406,BE377,BM380:BM406),#REF!),"")</f>
        <v/>
      </c>
      <c r="BN377" s="331" t="str">
        <f>IF(AND(COUNT(BN368)+COUNTA(E399)=2,S399&lt;&gt;""),ROUND(BN368-SUMIF(BE380:BF406,BE377,BN380:BN406),#REF!),"")</f>
        <v/>
      </c>
      <c r="BO377" s="331" t="str">
        <f>IF(AND(COUNT(BO368)+COUNTA(E399)=2,T399&lt;&gt;""),ROUND(BO368-SUMIF(BE380:BF406,BE377,BO380:BO406),#REF!),"")</f>
        <v/>
      </c>
      <c r="BP377" s="331" t="str">
        <f>IF(AND(COUNT(BP368)+COUNTA(E399)=2,U399&lt;&gt;""),ROUND(BP368-SUMIF(BE380:BF406,BE377,BP380:BP406),#REF!),"")</f>
        <v/>
      </c>
      <c r="BQ377" s="331" t="str">
        <f>IF(AND(COUNT(BQ368)+COUNTA(E399)=2,V399&lt;&gt;""),ROUND(BQ368-SUMIF(BE380:BF406,BE377,BQ380:BQ406),#REF!),"")</f>
        <v/>
      </c>
      <c r="BR377" s="331" t="str">
        <f>IF(AND(COUNT(BR368)+COUNTA(E399)=2,W399&lt;&gt;""),ROUND(BR368-SUMIF(BE380:BF406,BE377,BR380:BR406),#REF!),"")</f>
        <v/>
      </c>
      <c r="BS377" s="569" t="e">
        <f>IF(#REF!="発電事業者","送電電力（MW）","受電電力（MW）")</f>
        <v>#REF!</v>
      </c>
      <c r="BT377" s="569"/>
      <c r="BU377" s="569"/>
      <c r="BV377" s="333" t="s">
        <v>171</v>
      </c>
      <c r="BW377" s="580"/>
      <c r="BX377" s="580"/>
      <c r="BY377" s="331" t="str">
        <f>IF(AND(COUNT(BY368)+COUNTA(E399)=2,X399&lt;&gt;""),ROUND(BY368-SUMIF(BV380:BV406,BV377,BY380:BY406),#REF!),"")</f>
        <v/>
      </c>
      <c r="BZ377" s="331" t="str">
        <f>IF(AND(COUNT(BZ368)+COUNTA(E399)=2,Y399&lt;&gt;""),ROUND(BZ368-SUMIF(BV380:BV406,BV377,BZ380:BZ406),#REF!),"")</f>
        <v/>
      </c>
      <c r="CA377" s="331" t="str">
        <f>IF(AND(COUNT(CA368)+COUNTA(E399)=2,Z399&lt;&gt;""),ROUND(CA368-SUMIF(BV380:BV406,BV377,CA380:CA406),#REF!),"")</f>
        <v/>
      </c>
      <c r="CB377" s="331" t="str">
        <f>IF(AND(COUNT(CB368)+COUNTA(E399)=2,AA399&lt;&gt;""),ROUND(CB368-SUMIF(BV380:BV406,BV377,CB380:CB406),#REF!),"")</f>
        <v/>
      </c>
      <c r="CC377" s="331" t="str">
        <f>IF(AND(COUNT(CC368)+COUNTA(E399)=2,AB399&lt;&gt;""),ROUND(CC368-SUMIF(BV380:BV406,BV377,CC380:CC406),#REF!),"")</f>
        <v/>
      </c>
      <c r="CD377" s="331" t="str">
        <f>IF(AND(COUNT(CD368)+COUNTA(E399)=2,AC399&lt;&gt;""),ROUND(CD368-SUMIF(BV380:BV406,BV377,CD380:CD406),#REF!),"")</f>
        <v/>
      </c>
      <c r="CE377" s="331" t="str">
        <f>IF(AND(COUNT(CE368)+COUNTA(E399)=2,AD399&lt;&gt;""),ROUND(CE368-SUMIF(BV380:BV406,BV377,CE380:CE406),#REF!),"")</f>
        <v/>
      </c>
      <c r="CF377" s="331" t="str">
        <f>IF(AND(COUNT(CF368)+COUNTA(E399)=2,AE399&lt;&gt;""),ROUND(CF368-SUMIF(BV380:BV406,BV377,CF380:CF406),#REF!),"")</f>
        <v/>
      </c>
      <c r="CG377" s="331" t="str">
        <f>IF(AND(COUNT(CG368)+COUNTA(E399)=2,AF399&lt;&gt;""),ROUND(CG368-SUMIF(BV380:BV406,BV377,CG380:CG406),#REF!),"")</f>
        <v/>
      </c>
      <c r="CH377" s="563" t="s">
        <v>214</v>
      </c>
      <c r="CI377" s="563"/>
      <c r="CJ377" s="563"/>
      <c r="CK377" s="563"/>
      <c r="CL377" s="563"/>
      <c r="CM377" s="563"/>
      <c r="CN377" s="563"/>
      <c r="CO377" s="563"/>
      <c r="CP377" s="563"/>
      <c r="CQ377" s="563"/>
    </row>
    <row r="378" spans="3:95" s="243" customFormat="1" ht="13.5" customHeight="1">
      <c r="C378" s="606"/>
      <c r="D378" s="607"/>
      <c r="E378" s="608" t="s">
        <v>212</v>
      </c>
      <c r="F378" s="609"/>
      <c r="G378" s="610"/>
      <c r="H378" s="261"/>
      <c r="I378" s="261"/>
      <c r="J378" s="261"/>
      <c r="K378" s="261"/>
      <c r="L378" s="261"/>
      <c r="M378" s="261"/>
      <c r="N378" s="261"/>
      <c r="O378" s="261"/>
      <c r="P378" s="261"/>
      <c r="Q378" s="261"/>
      <c r="R378" s="261"/>
      <c r="S378" s="261"/>
      <c r="T378" s="262" t="str">
        <f>IF(COUNT(H378:S378)=0,"",SUMPRODUCT(ROUND(H378:S378,#REF!)))</f>
        <v/>
      </c>
      <c r="U378" s="621"/>
      <c r="V378" s="622"/>
      <c r="W378" s="622"/>
      <c r="X378" s="622"/>
      <c r="Y378" s="622"/>
      <c r="Z378" s="623"/>
      <c r="AA378" s="257"/>
      <c r="AB378" s="257"/>
      <c r="AC378" s="257"/>
      <c r="AD378" s="606"/>
      <c r="AE378" s="607"/>
      <c r="AF378" s="608" t="s">
        <v>199</v>
      </c>
      <c r="AG378" s="609"/>
      <c r="AH378" s="610"/>
      <c r="AI378" s="264" t="str">
        <f t="shared" ref="AI378:AT378" si="87">IF(COUNT(H377:H378)=0,"",ROUND(H378/(H377*24*AI368/1000),3))</f>
        <v/>
      </c>
      <c r="AJ378" s="264" t="str">
        <f t="shared" si="87"/>
        <v/>
      </c>
      <c r="AK378" s="264" t="str">
        <f t="shared" si="87"/>
        <v/>
      </c>
      <c r="AL378" s="264" t="str">
        <f t="shared" si="87"/>
        <v/>
      </c>
      <c r="AM378" s="264" t="str">
        <f t="shared" si="87"/>
        <v/>
      </c>
      <c r="AN378" s="264" t="str">
        <f t="shared" si="87"/>
        <v/>
      </c>
      <c r="AO378" s="264" t="str">
        <f t="shared" si="87"/>
        <v/>
      </c>
      <c r="AP378" s="264" t="str">
        <f t="shared" si="87"/>
        <v/>
      </c>
      <c r="AQ378" s="264" t="str">
        <f t="shared" si="87"/>
        <v/>
      </c>
      <c r="AR378" s="264" t="str">
        <f t="shared" si="87"/>
        <v/>
      </c>
      <c r="AS378" s="264" t="str">
        <f t="shared" si="87"/>
        <v/>
      </c>
      <c r="AT378" s="264" t="str">
        <f t="shared" si="87"/>
        <v/>
      </c>
      <c r="AU378" s="265" t="str">
        <f>IF(COUNT(AI378:AT378)=0,"",AVERAGE(AI378:AT378))</f>
        <v/>
      </c>
      <c r="AX378" s="569"/>
      <c r="AY378" s="569"/>
      <c r="AZ378" s="588"/>
      <c r="BA378" s="590"/>
      <c r="BB378" s="590"/>
      <c r="BC378" s="590"/>
      <c r="BD378" s="588"/>
      <c r="BE378" s="583"/>
      <c r="BF378" s="584"/>
      <c r="BG378" s="259"/>
      <c r="BH378" s="259"/>
      <c r="BI378" s="259"/>
      <c r="BJ378" s="259"/>
      <c r="BK378" s="259"/>
      <c r="BL378" s="259"/>
      <c r="BM378" s="259"/>
      <c r="BN378" s="259"/>
      <c r="BO378" s="259"/>
      <c r="BP378" s="259"/>
      <c r="BQ378" s="259"/>
      <c r="BR378" s="259"/>
      <c r="BS378" s="569"/>
      <c r="BT378" s="569"/>
      <c r="BU378" s="569"/>
      <c r="BV378" s="333" t="s">
        <v>172</v>
      </c>
      <c r="BW378" s="581"/>
      <c r="BX378" s="581"/>
      <c r="BY378" s="331" t="str">
        <f>IF(AND(COUNT(BY369)+COUNTA(E399)=2,X399&lt;&gt;""),ROUND(BY369-SUMIF(BV380:BV406,BV378,BY380:BY406),#REF!),"")</f>
        <v/>
      </c>
      <c r="BZ378" s="331" t="str">
        <f>IF(AND(COUNT(BZ369)+COUNTA(E399)=2,Y399&lt;&gt;""),ROUND(BZ369-SUMIF(BV380:BV406,BV378,BZ380:BZ406),#REF!),"")</f>
        <v/>
      </c>
      <c r="CA378" s="331" t="str">
        <f>IF(AND(COUNT(CA369)+COUNTA(E399)=2,Z399&lt;&gt;""),ROUND(CA369-SUMIF(BV380:BV406,BV378,CA380:CA406),#REF!),"")</f>
        <v/>
      </c>
      <c r="CB378" s="331" t="str">
        <f>IF(AND(COUNT(CB369)+COUNTA(E399)=2,AA399&lt;&gt;""),ROUND(CB369-SUMIF(BV380:BV406,BV378,CB380:CB406),#REF!),"")</f>
        <v/>
      </c>
      <c r="CC378" s="331" t="str">
        <f>IF(AND(COUNT(CC369)+COUNTA(E399)=2,AB399&lt;&gt;""),ROUND(CC369-SUMIF(BV380:BV406,BV378,CC380:CC406),#REF!),"")</f>
        <v/>
      </c>
      <c r="CD378" s="331" t="str">
        <f>IF(AND(COUNT(CD369)+COUNTA(E399)=2,AC399&lt;&gt;""),ROUND(CD369-SUMIF(BV380:BV406,BV378,CD380:CD406),#REF!),"")</f>
        <v/>
      </c>
      <c r="CE378" s="331" t="str">
        <f>IF(AND(COUNT(CE369)+COUNTA(E399)=2,AD399&lt;&gt;""),ROUND(CE369-SUMIF(BV380:BV406,BV378,CE380:CE406),#REF!),"")</f>
        <v/>
      </c>
      <c r="CF378" s="331" t="str">
        <f>IF(AND(COUNT(CF369)+COUNTA(E399)=2,AE399&lt;&gt;""),ROUND(CF369-SUMIF(BV380:BV406,BV378,CF380:CF406),#REF!),"")</f>
        <v/>
      </c>
      <c r="CG378" s="331" t="str">
        <f>IF(AND(COUNT(CG369)+COUNTA(E399)=2,AF399&lt;&gt;""),ROUND(CG369-SUMIF(BV380:BV406,BV378,CG380:CG406),#REF!),"")</f>
        <v/>
      </c>
      <c r="CH378" s="564" t="str">
        <f>IF(CH377="","",CH377)</f>
        <v>太陽光（全量）</v>
      </c>
      <c r="CI378" s="564"/>
      <c r="CJ378" s="564"/>
      <c r="CK378" s="564"/>
      <c r="CL378" s="564"/>
      <c r="CM378" s="564"/>
      <c r="CN378" s="564"/>
      <c r="CO378" s="564"/>
      <c r="CP378" s="564"/>
      <c r="CQ378" s="564"/>
    </row>
    <row r="379" spans="3:95" s="243" customFormat="1" ht="13.5" customHeight="1">
      <c r="C379" s="604" t="e">
        <f>DATE(#REF!+3,1,1)</f>
        <v>#REF!</v>
      </c>
      <c r="D379" s="605"/>
      <c r="E379" s="613" t="s">
        <v>275</v>
      </c>
      <c r="F379" s="614"/>
      <c r="G379" s="615"/>
      <c r="H379" s="256"/>
      <c r="I379" s="256"/>
      <c r="J379" s="256"/>
      <c r="K379" s="256"/>
      <c r="L379" s="256"/>
      <c r="M379" s="256"/>
      <c r="N379" s="256"/>
      <c r="O379" s="256"/>
      <c r="P379" s="256"/>
      <c r="Q379" s="256"/>
      <c r="R379" s="256"/>
      <c r="S379" s="256"/>
      <c r="T379" s="255"/>
      <c r="U379" s="621"/>
      <c r="V379" s="622"/>
      <c r="W379" s="622"/>
      <c r="X379" s="622"/>
      <c r="Y379" s="622"/>
      <c r="Z379" s="623"/>
      <c r="AA379" s="257"/>
      <c r="AB379" s="257"/>
      <c r="AC379" s="257"/>
      <c r="AD379" s="604" t="e">
        <f>DATE(#REF!+3,1,1)</f>
        <v>#REF!</v>
      </c>
      <c r="AE379" s="605"/>
      <c r="AF379" s="613" t="s">
        <v>198</v>
      </c>
      <c r="AG379" s="614"/>
      <c r="AH379" s="615"/>
      <c r="AI379" s="258" t="str">
        <f>IF(COUNT(S377,H379)&lt;&gt;2,"",ROUND(MIN(S377,H379)*H368,#REF!))</f>
        <v/>
      </c>
      <c r="AJ379" s="258" t="str">
        <f>IF(COUNT(H379,I379)&lt;&gt;2,"",ROUND(MIN(H379,I379)*I368,#REF!))</f>
        <v/>
      </c>
      <c r="AK379" s="258" t="str">
        <f>IF(COUNT(I379,J379)&lt;&gt;2,"",ROUND(MIN(I379,J379)*J368,#REF!))</f>
        <v/>
      </c>
      <c r="AL379" s="258" t="str">
        <f>IF(COUNT(J379,K379)&lt;&gt;2,"",ROUND(MIN(J379,K379)*K368,#REF!))</f>
        <v/>
      </c>
      <c r="AM379" s="258" t="str">
        <f>IF(COUNT(K379,L379)&lt;&gt;2,"",ROUND(MIN(K379,L379)*L368,#REF!))</f>
        <v/>
      </c>
      <c r="AN379" s="258" t="str">
        <f>IF(COUNT(L379,M379)&lt;&gt;2,"",ROUND(MIN(L379,M379)*M368,#REF!))</f>
        <v/>
      </c>
      <c r="AO379" s="258" t="str">
        <f>IF(COUNT(M379,N379)&lt;&gt;2,"",ROUND(MIN(M379,N379)*N368,#REF!))</f>
        <v/>
      </c>
      <c r="AP379" s="258" t="str">
        <f>IF(COUNT(N379,O379)&lt;&gt;2,"",ROUND(MIN(N379,O379)*O368,#REF!))</f>
        <v/>
      </c>
      <c r="AQ379" s="258" t="str">
        <f>IF(COUNT(O379,P379)&lt;&gt;2,"",ROUND(MIN(O379,P379)*P368,#REF!))</f>
        <v/>
      </c>
      <c r="AR379" s="258" t="str">
        <f>IF(COUNT(P379,Q379)&lt;&gt;2,"",ROUND(MIN(P379,Q379)*Q368,#REF!))</f>
        <v/>
      </c>
      <c r="AS379" s="258" t="str">
        <f>IF(COUNT(Q379,R379)&lt;&gt;2,"",ROUND(MIN(Q379,R379)*R368,#REF!))</f>
        <v/>
      </c>
      <c r="AT379" s="258" t="str">
        <f>IF(COUNT(R379,S379)&lt;&gt;2,"",ROUND(MIN(R379,S379)*S368,#REF!))</f>
        <v/>
      </c>
      <c r="AU379" s="255"/>
      <c r="AX379" s="569"/>
      <c r="AY379" s="569"/>
      <c r="AZ379" s="589"/>
      <c r="BA379" s="590"/>
      <c r="BB379" s="590"/>
      <c r="BC379" s="590"/>
      <c r="BD379" s="589"/>
      <c r="BE379" s="585" t="e">
        <f>IF(#REF!="発電事業者","月間送電電力量（GWh）","月間受電電力量（GWh）")</f>
        <v>#REF!</v>
      </c>
      <c r="BF379" s="586"/>
      <c r="BG379" s="297" t="str">
        <f>IF(AND(COUNT(BG370)+COUNTA(E399)=2,L399&lt;&gt;""),ROUND(BG370-SUMIF(BE380:BF406,BE379,BG380:BG406),#REF!),"")</f>
        <v/>
      </c>
      <c r="BH379" s="297" t="str">
        <f>IF(AND(COUNT(BH370)+COUNTA(E399)=2,M399&lt;&gt;""),ROUND(BH370-SUMIF(BE380:BF406,BE379,BH380:BH406),#REF!),"")</f>
        <v/>
      </c>
      <c r="BI379" s="297" t="str">
        <f>IF(AND(COUNT(BI370)+COUNTA(E399)=2,N399&lt;&gt;""),ROUND(BI370-SUMIF(BE380:BF406,BE379,BI380:BI406),#REF!),"")</f>
        <v/>
      </c>
      <c r="BJ379" s="297" t="str">
        <f>IF(AND(COUNT(BJ370)+COUNTA(E399)=2,O399&lt;&gt;""),ROUND(BJ370-SUMIF(BE380:BF406,BE379,BJ380:BJ406),#REF!),"")</f>
        <v/>
      </c>
      <c r="BK379" s="297" t="str">
        <f>IF(AND(COUNT(BK370)+COUNTA(E399)=2,P399&lt;&gt;""),ROUND(BK370-SUMIF(BE380:BF406,BE379,BK380:BK406),#REF!),"")</f>
        <v/>
      </c>
      <c r="BL379" s="297" t="str">
        <f>IF(AND(COUNT(BL370)+COUNTA(E399)=2,Q399&lt;&gt;""),ROUND(BL370-SUMIF(BE380:BF406,BE379,BL380:BL406),#REF!),"")</f>
        <v/>
      </c>
      <c r="BM379" s="297" t="str">
        <f>IF(AND(COUNT(BM370)+COUNTA(E399)=2,R399&lt;&gt;""),ROUND(BM370-SUMIF(BE380:BF406,BE379,BM380:BM406),#REF!),"")</f>
        <v/>
      </c>
      <c r="BN379" s="297" t="str">
        <f>IF(AND(COUNT(BN370)+COUNTA(E399)=2,S399&lt;&gt;""),ROUND(BN370-SUMIF(BE380:BF406,BE379,BN380:BN406),#REF!),"")</f>
        <v/>
      </c>
      <c r="BO379" s="297" t="str">
        <f>IF(AND(COUNT(BO370)+COUNTA(E399)=2,T399&lt;&gt;""),ROUND(BO370-SUMIF(BE380:BF406,BE379,BO380:BO406),#REF!),"")</f>
        <v/>
      </c>
      <c r="BP379" s="297" t="str">
        <f>IF(AND(COUNT(BP370)+COUNTA(E399)=2,U399&lt;&gt;""),ROUND(BP370-SUMIF(BE380:BF406,BE379,BP380:BP406),#REF!),"")</f>
        <v/>
      </c>
      <c r="BQ379" s="297" t="str">
        <f>IF(AND(COUNT(BQ370)+COUNTA(E399)=2,V399&lt;&gt;""),ROUND(BQ370-SUMIF(BE380:BF406,BE379,BQ380:BQ406),#REF!),"")</f>
        <v/>
      </c>
      <c r="BR379" s="297" t="str">
        <f>IF(AND(COUNT(BR370)+COUNTA(E399)=2,W399&lt;&gt;""),ROUND(BR370-SUMIF(BE380:BF406,BE379,BR380:BR406),#REF!),"")</f>
        <v/>
      </c>
      <c r="BS379" s="569" t="e">
        <f>IF(#REF!="発電事業者","年間送電電力量（GWh）","年間受電電力量（GWh）")</f>
        <v>#REF!</v>
      </c>
      <c r="BT379" s="569"/>
      <c r="BU379" s="569"/>
      <c r="BV379" s="333" t="s">
        <v>25</v>
      </c>
      <c r="BW379" s="582"/>
      <c r="BX379" s="582"/>
      <c r="BY379" s="331" t="str">
        <f>IF(AND(COUNT(BY370)+COUNTA(E399)=2,X399&lt;&gt;""),ROUND(BY370-SUMIF(BV380:BV406,BV379,BY380:BY406),#REF!),"")</f>
        <v/>
      </c>
      <c r="BZ379" s="331" t="str">
        <f>IF(AND(COUNT(BZ370)+COUNTA(E399)=2,Y399&lt;&gt;""),ROUND(BZ370-SUMIF(BV380:BV406,BV379,BZ380:BZ406),#REF!),"")</f>
        <v/>
      </c>
      <c r="CA379" s="331" t="str">
        <f>IF(AND(COUNT(CA370)+COUNTA(E399)=2,Z399&lt;&gt;""),ROUND(CA370-SUMIF(BV380:BV406,BV379,CA380:CA406),#REF!),"")</f>
        <v/>
      </c>
      <c r="CB379" s="331" t="str">
        <f>IF(AND(COUNT(CB370)+COUNTA(E399)=2,AA399&lt;&gt;""),ROUND(CB370-SUMIF(BV380:BV406,BV379,CB380:CB406),#REF!),"")</f>
        <v/>
      </c>
      <c r="CC379" s="331" t="str">
        <f>IF(AND(COUNT(CC370)+COUNTA(E399)=2,AB399&lt;&gt;""),ROUND(CC370-SUMIF(BV380:BV406,BV379,CC380:CC406),#REF!),"")</f>
        <v/>
      </c>
      <c r="CD379" s="331" t="str">
        <f>IF(AND(COUNT(CD370)+COUNTA(E399)=2,AC399&lt;&gt;""),ROUND(CD370-SUMIF(BV380:BV406,BV379,CD380:CD406),#REF!),"")</f>
        <v/>
      </c>
      <c r="CE379" s="331" t="str">
        <f>IF(AND(COUNT(CE370)+COUNTA(E399)=2,AD399&lt;&gt;""),ROUND(CE370-SUMIF(BV380:BV406,BV379,CE380:CE406),#REF!),"")</f>
        <v/>
      </c>
      <c r="CF379" s="331" t="str">
        <f>IF(AND(COUNT(CF370)+COUNTA(E399)=2,AE399&lt;&gt;""),ROUND(CF370-SUMIF(BV380:BV406,BV379,CF380:CF406),#REF!),"")</f>
        <v/>
      </c>
      <c r="CG379" s="331" t="str">
        <f>IF(AND(COUNT(CG370)+COUNTA(E399)=2,AF399&lt;&gt;""),ROUND(CG370-SUMIF(BV380:BV406,BV379,CG380:CG406),#REF!),"")</f>
        <v/>
      </c>
      <c r="CH379" s="565" t="str">
        <f>IF(COUNTA(AG399)=0,"",AG399)</f>
        <v/>
      </c>
      <c r="CI379" s="565"/>
      <c r="CJ379" s="565"/>
      <c r="CK379" s="565"/>
      <c r="CL379" s="565"/>
      <c r="CM379" s="565"/>
      <c r="CN379" s="565"/>
      <c r="CO379" s="565"/>
      <c r="CP379" s="565"/>
      <c r="CQ379" s="565"/>
    </row>
    <row r="380" spans="3:95" s="243" customFormat="1" ht="13.5" customHeight="1">
      <c r="C380" s="606"/>
      <c r="D380" s="607"/>
      <c r="E380" s="608" t="s">
        <v>212</v>
      </c>
      <c r="F380" s="609"/>
      <c r="G380" s="610"/>
      <c r="H380" s="261"/>
      <c r="I380" s="261"/>
      <c r="J380" s="261"/>
      <c r="K380" s="261"/>
      <c r="L380" s="261"/>
      <c r="M380" s="261"/>
      <c r="N380" s="261"/>
      <c r="O380" s="261"/>
      <c r="P380" s="261"/>
      <c r="Q380" s="261"/>
      <c r="R380" s="261"/>
      <c r="S380" s="261"/>
      <c r="T380" s="262" t="str">
        <f>IF(COUNT(H380:S380)=0,"",SUMPRODUCT(ROUND(H380:S380,#REF!)))</f>
        <v/>
      </c>
      <c r="U380" s="624"/>
      <c r="V380" s="625"/>
      <c r="W380" s="625"/>
      <c r="X380" s="625"/>
      <c r="Y380" s="625"/>
      <c r="Z380" s="626"/>
      <c r="AA380" s="257"/>
      <c r="AB380" s="257"/>
      <c r="AC380" s="257"/>
      <c r="AD380" s="606"/>
      <c r="AE380" s="607"/>
      <c r="AF380" s="608" t="s">
        <v>199</v>
      </c>
      <c r="AG380" s="609"/>
      <c r="AH380" s="610"/>
      <c r="AI380" s="264" t="str">
        <f t="shared" ref="AI380:AT380" si="88">IF(COUNT(H379:H380)=0,"",ROUND(H380/(H379*24*AI368/1000),3))</f>
        <v/>
      </c>
      <c r="AJ380" s="264" t="str">
        <f t="shared" si="88"/>
        <v/>
      </c>
      <c r="AK380" s="264" t="str">
        <f t="shared" si="88"/>
        <v/>
      </c>
      <c r="AL380" s="264" t="str">
        <f t="shared" si="88"/>
        <v/>
      </c>
      <c r="AM380" s="264" t="str">
        <f t="shared" si="88"/>
        <v/>
      </c>
      <c r="AN380" s="264" t="str">
        <f t="shared" si="88"/>
        <v/>
      </c>
      <c r="AO380" s="264" t="str">
        <f t="shared" si="88"/>
        <v/>
      </c>
      <c r="AP380" s="264" t="str">
        <f t="shared" si="88"/>
        <v/>
      </c>
      <c r="AQ380" s="264" t="str">
        <f t="shared" si="88"/>
        <v/>
      </c>
      <c r="AR380" s="264" t="str">
        <f t="shared" si="88"/>
        <v/>
      </c>
      <c r="AS380" s="264" t="str">
        <f t="shared" si="88"/>
        <v/>
      </c>
      <c r="AT380" s="264" t="str">
        <f t="shared" si="88"/>
        <v/>
      </c>
      <c r="AU380" s="265" t="str">
        <f>IF(COUNT(AI380:AT380)=0,"",AVERAGE(AI380:AT380))</f>
        <v/>
      </c>
      <c r="AX380" s="569" t="str">
        <f>IF(C400="","",C400)</f>
        <v/>
      </c>
      <c r="AY380" s="569"/>
      <c r="AZ380" s="587" t="str">
        <f>IF(E400="","",E400)</f>
        <v/>
      </c>
      <c r="BA380" s="590" t="str">
        <f ca="1">IF(F400="","",F400)</f>
        <v/>
      </c>
      <c r="BB380" s="590"/>
      <c r="BC380" s="590"/>
      <c r="BD380" s="587" t="str">
        <f>IF(I400="","",I400)</f>
        <v/>
      </c>
      <c r="BE380" s="578" t="e">
        <f>IF(#REF!="発電事業者","送電電力（MW）","受電電力（MW）")</f>
        <v>#REF!</v>
      </c>
      <c r="BF380" s="579"/>
      <c r="BG380" s="331" t="str">
        <f>IF(COUNT(BG368,L400)=2,ROUND(BG368*L400/SUM(L399:L408),#REF!),"")</f>
        <v/>
      </c>
      <c r="BH380" s="331" t="str">
        <f>IF(COUNT(BH368,M400)=2,ROUND(BH368*M400/SUM(M399:M408),#REF!),"")</f>
        <v/>
      </c>
      <c r="BI380" s="331" t="str">
        <f>IF(COUNT(BI368,N400)=2,ROUND(BI368*N400/SUM(N399:N408),#REF!),"")</f>
        <v/>
      </c>
      <c r="BJ380" s="331" t="str">
        <f>IF(COUNT(BJ368,O400)=2,ROUND(BJ368*O400/SUM(O399:O408),#REF!),"")</f>
        <v/>
      </c>
      <c r="BK380" s="331" t="str">
        <f>IF(COUNT(BK368,P400)=2,ROUND(BK368*P400/SUM(P399:P408),#REF!),"")</f>
        <v/>
      </c>
      <c r="BL380" s="331" t="str">
        <f>IF(COUNT(BL368,Q400)=2,ROUND(BL368*Q400/SUM(Q399:Q408),#REF!),"")</f>
        <v/>
      </c>
      <c r="BM380" s="331" t="str">
        <f>IF(COUNT(BM368,R400)=2,ROUND(BM368*R400/SUM(R399:R408),#REF!),"")</f>
        <v/>
      </c>
      <c r="BN380" s="331" t="str">
        <f>IF(COUNT(BN368,S400)=2,ROUND(BN368*S400/SUM(S399:S408),#REF!),"")</f>
        <v/>
      </c>
      <c r="BO380" s="331" t="str">
        <f>IF(COUNT(BO368,T400)=2,ROUND(BO368*T400/SUM(T399:T408),#REF!),"")</f>
        <v/>
      </c>
      <c r="BP380" s="331" t="str">
        <f>IF(COUNT(BP368,U400)=2,ROUND(BP368*U400/SUM(U399:U408),#REF!),"")</f>
        <v/>
      </c>
      <c r="BQ380" s="331" t="str">
        <f>IF(COUNT(BQ368,V400)=2,ROUND(BQ368*V400/SUM(V399:V408),#REF!),"")</f>
        <v/>
      </c>
      <c r="BR380" s="331" t="str">
        <f>IF(COUNT(BR368,W400)=2,ROUND(BR368*W400/SUM(W399:W408),#REF!),"")</f>
        <v/>
      </c>
      <c r="BS380" s="569" t="e">
        <f>IF(#REF!="発電事業者","送電電力（MW）","受電電力（MW）")</f>
        <v>#REF!</v>
      </c>
      <c r="BT380" s="569"/>
      <c r="BU380" s="569"/>
      <c r="BV380" s="333" t="s">
        <v>171</v>
      </c>
      <c r="BW380" s="580"/>
      <c r="BX380" s="580"/>
      <c r="BY380" s="331" t="str">
        <f>IF(COUNT(BY368,X400)=2,ROUND(BY368*X400/SUM(X399:X408),#REF!),"")</f>
        <v/>
      </c>
      <c r="BZ380" s="331" t="str">
        <f>IF(COUNT(BZ368,Y400)=2,ROUND(BZ368*Y400/SUM(Y399:Y408),#REF!),"")</f>
        <v/>
      </c>
      <c r="CA380" s="331" t="str">
        <f>IF(COUNT(CA368,Z400)=2,ROUND(CA368*Z400/SUM(Z399:Z408),#REF!),"")</f>
        <v/>
      </c>
      <c r="CB380" s="331" t="str">
        <f>IF(COUNT(CB368,AA400)=2,ROUND(CB368*AA400/SUM(AA399:AA408),#REF!),"")</f>
        <v/>
      </c>
      <c r="CC380" s="331" t="str">
        <f>IF(COUNT(CC368,AB400)=2,ROUND(CC368*AB400/SUM(AB399:AB408),#REF!),"")</f>
        <v/>
      </c>
      <c r="CD380" s="331" t="str">
        <f>IF(COUNT(CD368,AC400)=2,ROUND(CD368*AC400/SUM(AC399:AC408),#REF!),"")</f>
        <v/>
      </c>
      <c r="CE380" s="331" t="str">
        <f>IF(COUNT(CE368,AD400)=2,ROUND(CE368*AD400/SUM(AD399:AD408),#REF!),"")</f>
        <v/>
      </c>
      <c r="CF380" s="331" t="str">
        <f>IF(COUNT(CF368,AE400)=2,ROUND(CF368*AE400/SUM(AE399:AE408),#REF!),"")</f>
        <v/>
      </c>
      <c r="CG380" s="331" t="str">
        <f>IF(COUNT(CG368,AF400)=2,ROUND(CG368*AF400/SUM(AF399:AF408),#REF!),"")</f>
        <v/>
      </c>
      <c r="CH380" s="563" t="s">
        <v>214</v>
      </c>
      <c r="CI380" s="563"/>
      <c r="CJ380" s="563"/>
      <c r="CK380" s="563"/>
      <c r="CL380" s="563"/>
      <c r="CM380" s="563"/>
      <c r="CN380" s="563"/>
      <c r="CO380" s="563"/>
      <c r="CP380" s="563"/>
      <c r="CQ380" s="563"/>
    </row>
    <row r="381" spans="3:95" s="243" customFormat="1" ht="13.5" customHeight="1">
      <c r="C381" s="604" t="e">
        <f>DATE(#REF!+4,1,1)</f>
        <v>#REF!</v>
      </c>
      <c r="D381" s="605"/>
      <c r="E381" s="613" t="s">
        <v>275</v>
      </c>
      <c r="F381" s="614"/>
      <c r="G381" s="615"/>
      <c r="H381" s="256"/>
      <c r="I381" s="256"/>
      <c r="J381" s="256"/>
      <c r="K381" s="256"/>
      <c r="L381" s="256"/>
      <c r="M381" s="256"/>
      <c r="N381" s="256"/>
      <c r="O381" s="256"/>
      <c r="P381" s="256"/>
      <c r="Q381" s="256"/>
      <c r="R381" s="256"/>
      <c r="S381" s="256"/>
      <c r="T381" s="255"/>
      <c r="U381" s="613" t="s">
        <v>210</v>
      </c>
      <c r="V381" s="614"/>
      <c r="W381" s="614"/>
      <c r="X381" s="615"/>
      <c r="Y381" s="616" t="str">
        <f>IF(COUNT(S381)=0,"",ROUND(S381,#REF!))</f>
        <v/>
      </c>
      <c r="Z381" s="617"/>
      <c r="AA381" s="257"/>
      <c r="AB381" s="257"/>
      <c r="AC381" s="257"/>
      <c r="AD381" s="604" t="e">
        <f>DATE(#REF!+4,1,1)</f>
        <v>#REF!</v>
      </c>
      <c r="AE381" s="605"/>
      <c r="AF381" s="613" t="s">
        <v>198</v>
      </c>
      <c r="AG381" s="614"/>
      <c r="AH381" s="615"/>
      <c r="AI381" s="258" t="str">
        <f>IF(COUNT(S379,H381)&lt;&gt;2,"",ROUND(MIN(S379,H381)*H368,#REF!))</f>
        <v/>
      </c>
      <c r="AJ381" s="258" t="str">
        <f>IF(COUNT(H381,I381)&lt;&gt;2,"",ROUND(MIN(H381,I381)*I368,#REF!))</f>
        <v/>
      </c>
      <c r="AK381" s="258" t="str">
        <f>IF(COUNT(I381,J381)&lt;&gt;2,"",ROUND(MIN(I381,J381)*J368,#REF!))</f>
        <v/>
      </c>
      <c r="AL381" s="258" t="str">
        <f>IF(COUNT(J381,K381)&lt;&gt;2,"",ROUND(MIN(J381,K381)*K368,#REF!))</f>
        <v/>
      </c>
      <c r="AM381" s="258" t="str">
        <f>IF(COUNT(K381,L381)&lt;&gt;2,"",ROUND(MIN(K381,L381)*L368,#REF!))</f>
        <v/>
      </c>
      <c r="AN381" s="258" t="str">
        <f>IF(COUNT(L381,M381)&lt;&gt;2,"",ROUND(MIN(L381,M381)*M368,#REF!))</f>
        <v/>
      </c>
      <c r="AO381" s="258" t="str">
        <f>IF(COUNT(M381,N381)&lt;&gt;2,"",ROUND(MIN(M381,N381)*N368,#REF!))</f>
        <v/>
      </c>
      <c r="AP381" s="258" t="str">
        <f>IF(COUNT(N381,O381)&lt;&gt;2,"",ROUND(MIN(N381,O381)*O368,#REF!))</f>
        <v/>
      </c>
      <c r="AQ381" s="258" t="str">
        <f>IF(COUNT(O381,P381)&lt;&gt;2,"",ROUND(MIN(O381,P381)*P368,#REF!))</f>
        <v/>
      </c>
      <c r="AR381" s="258" t="str">
        <f>IF(COUNT(P381,Q381)&lt;&gt;2,"",ROUND(MIN(P381,Q381)*Q368,#REF!))</f>
        <v/>
      </c>
      <c r="AS381" s="258" t="str">
        <f>IF(COUNT(Q381,R381)&lt;&gt;2,"",ROUND(MIN(Q381,R381)*R368,#REF!))</f>
        <v/>
      </c>
      <c r="AT381" s="258" t="str">
        <f>IF(COUNT(R381,S381)&lt;&gt;2,"",ROUND(MIN(R381,S381)*S368,#REF!))</f>
        <v/>
      </c>
      <c r="AU381" s="255"/>
      <c r="AX381" s="569"/>
      <c r="AY381" s="569"/>
      <c r="AZ381" s="588"/>
      <c r="BA381" s="590"/>
      <c r="BB381" s="590"/>
      <c r="BC381" s="590"/>
      <c r="BD381" s="588"/>
      <c r="BE381" s="583"/>
      <c r="BF381" s="584"/>
      <c r="BG381" s="259"/>
      <c r="BH381" s="259"/>
      <c r="BI381" s="259"/>
      <c r="BJ381" s="259"/>
      <c r="BK381" s="259"/>
      <c r="BL381" s="259"/>
      <c r="BM381" s="259"/>
      <c r="BN381" s="259"/>
      <c r="BO381" s="259"/>
      <c r="BP381" s="259"/>
      <c r="BQ381" s="259"/>
      <c r="BR381" s="259"/>
      <c r="BS381" s="569"/>
      <c r="BT381" s="569"/>
      <c r="BU381" s="569"/>
      <c r="BV381" s="333" t="s">
        <v>172</v>
      </c>
      <c r="BW381" s="581"/>
      <c r="BX381" s="581"/>
      <c r="BY381" s="331" t="str">
        <f>IF(COUNT(BY369,X400)=2,ROUND(BY369*X400/SUM(X399:X408),#REF!),"")</f>
        <v/>
      </c>
      <c r="BZ381" s="331" t="str">
        <f>IF(COUNT(BZ369,Y400)=2,ROUND(BZ369*Y400/SUM(Y399:Y408),#REF!),"")</f>
        <v/>
      </c>
      <c r="CA381" s="331" t="str">
        <f>IF(COUNT(CA369,Z400)=2,ROUND(CA369*Z400/SUM(Z399:Z408),#REF!),"")</f>
        <v/>
      </c>
      <c r="CB381" s="331" t="str">
        <f>IF(COUNT(CB369,AA400)=2,ROUND(CB369*AA400/SUM(AA399:AA408),#REF!),"")</f>
        <v/>
      </c>
      <c r="CC381" s="331" t="str">
        <f>IF(COUNT(CC369,AB400)=2,ROUND(CC369*AB400/SUM(AB399:AB408),#REF!),"")</f>
        <v/>
      </c>
      <c r="CD381" s="331" t="str">
        <f>IF(COUNT(CD369,AC400)=2,ROUND(CD369*AC400/SUM(AC399:AC408),#REF!),"")</f>
        <v/>
      </c>
      <c r="CE381" s="331" t="str">
        <f>IF(COUNT(CE369,AD400)=2,ROUND(CE369*AD400/SUM(AD399:AD408),#REF!),"")</f>
        <v/>
      </c>
      <c r="CF381" s="331" t="str">
        <f>IF(COUNT(CF369,AE400)=2,ROUND(CF369*AE400/SUM(AE399:AE408),#REF!),"")</f>
        <v/>
      </c>
      <c r="CG381" s="331" t="str">
        <f>IF(COUNT(CG369,AF400)=2,ROUND(CG369*AF400/SUM(AF399:AF408),#REF!),"")</f>
        <v/>
      </c>
      <c r="CH381" s="564" t="str">
        <f>IF(CH380="","",CH380)</f>
        <v>太陽光（全量）</v>
      </c>
      <c r="CI381" s="564"/>
      <c r="CJ381" s="564"/>
      <c r="CK381" s="564"/>
      <c r="CL381" s="564"/>
      <c r="CM381" s="564"/>
      <c r="CN381" s="564"/>
      <c r="CO381" s="564"/>
      <c r="CP381" s="564"/>
      <c r="CQ381" s="564"/>
    </row>
    <row r="382" spans="3:95" s="243" customFormat="1" ht="13.5" customHeight="1">
      <c r="C382" s="606"/>
      <c r="D382" s="607"/>
      <c r="E382" s="608" t="s">
        <v>212</v>
      </c>
      <c r="F382" s="609"/>
      <c r="G382" s="610"/>
      <c r="H382" s="261"/>
      <c r="I382" s="261"/>
      <c r="J382" s="261"/>
      <c r="K382" s="261"/>
      <c r="L382" s="261"/>
      <c r="M382" s="261"/>
      <c r="N382" s="261"/>
      <c r="O382" s="261"/>
      <c r="P382" s="261"/>
      <c r="Q382" s="261"/>
      <c r="R382" s="261"/>
      <c r="S382" s="261"/>
      <c r="T382" s="262" t="str">
        <f>IF(COUNT(H382:S382)=0,"",SUMPRODUCT(ROUND(H382:S382,#REF!)))</f>
        <v/>
      </c>
      <c r="U382" s="608" t="s">
        <v>211</v>
      </c>
      <c r="V382" s="609"/>
      <c r="W382" s="609"/>
      <c r="X382" s="610"/>
      <c r="Y382" s="611" t="str">
        <f>IF(COUNT(T382)=0,"",T382)</f>
        <v/>
      </c>
      <c r="Z382" s="612"/>
      <c r="AA382" s="257"/>
      <c r="AB382" s="257"/>
      <c r="AC382" s="257"/>
      <c r="AD382" s="606"/>
      <c r="AE382" s="607"/>
      <c r="AF382" s="608" t="s">
        <v>199</v>
      </c>
      <c r="AG382" s="609"/>
      <c r="AH382" s="610"/>
      <c r="AI382" s="264" t="str">
        <f t="shared" ref="AI382:AT382" si="89">IF(COUNT(H381:H382)=0,"",ROUND(H382/(H381*24*AI368/1000),3))</f>
        <v/>
      </c>
      <c r="AJ382" s="264" t="str">
        <f t="shared" si="89"/>
        <v/>
      </c>
      <c r="AK382" s="264" t="str">
        <f t="shared" si="89"/>
        <v/>
      </c>
      <c r="AL382" s="264" t="str">
        <f t="shared" si="89"/>
        <v/>
      </c>
      <c r="AM382" s="264" t="str">
        <f t="shared" si="89"/>
        <v/>
      </c>
      <c r="AN382" s="264" t="str">
        <f t="shared" si="89"/>
        <v/>
      </c>
      <c r="AO382" s="264" t="str">
        <f t="shared" si="89"/>
        <v/>
      </c>
      <c r="AP382" s="264" t="str">
        <f t="shared" si="89"/>
        <v/>
      </c>
      <c r="AQ382" s="264" t="str">
        <f t="shared" si="89"/>
        <v/>
      </c>
      <c r="AR382" s="264" t="str">
        <f t="shared" si="89"/>
        <v/>
      </c>
      <c r="AS382" s="264" t="str">
        <f t="shared" si="89"/>
        <v/>
      </c>
      <c r="AT382" s="264" t="str">
        <f t="shared" si="89"/>
        <v/>
      </c>
      <c r="AU382" s="265" t="str">
        <f>IF(COUNT(AI382:AT382)=0,"",AVERAGE(AI382:AT382))</f>
        <v/>
      </c>
      <c r="AX382" s="569"/>
      <c r="AY382" s="569"/>
      <c r="AZ382" s="589"/>
      <c r="BA382" s="590"/>
      <c r="BB382" s="590"/>
      <c r="BC382" s="590"/>
      <c r="BD382" s="589"/>
      <c r="BE382" s="585" t="e">
        <f>IF(#REF!="発電事業者","月間送電電力量（GWh）","月間受電電力量（GWh）")</f>
        <v>#REF!</v>
      </c>
      <c r="BF382" s="586"/>
      <c r="BG382" s="331" t="str">
        <f>IF(COUNT(BG370,L400)=2,ROUND(BG370*L400/SUM(L399:L408),#REF!),"")</f>
        <v/>
      </c>
      <c r="BH382" s="331" t="str">
        <f>IF(COUNT(BH370,M400)=2,ROUND(BH370*M400/SUM(M399:M408),#REF!),"")</f>
        <v/>
      </c>
      <c r="BI382" s="331" t="str">
        <f>IF(COUNT(BI370,N400)=2,ROUND(BI370*N400/SUM(N399:N408),#REF!),"")</f>
        <v/>
      </c>
      <c r="BJ382" s="331" t="str">
        <f>IF(COUNT(BJ370,O400)=2,ROUND(BJ370*O400/SUM(O399:O408),#REF!),"")</f>
        <v/>
      </c>
      <c r="BK382" s="331" t="str">
        <f>IF(COUNT(BK370,P400)=2,ROUND(BK370*P400/SUM(P399:P408),#REF!),"")</f>
        <v/>
      </c>
      <c r="BL382" s="331" t="str">
        <f>IF(COUNT(BL370,Q400)=2,ROUND(BL370*Q400/SUM(Q399:Q408),#REF!),"")</f>
        <v/>
      </c>
      <c r="BM382" s="331" t="str">
        <f>IF(COUNT(BM370,R400)=2,ROUND(BM370*R400/SUM(R399:R408),#REF!),"")</f>
        <v/>
      </c>
      <c r="BN382" s="331" t="str">
        <f>IF(COUNT(BN370,S400)=2,ROUND(BN370*S400/SUM(S399:S408),#REF!),"")</f>
        <v/>
      </c>
      <c r="BO382" s="331" t="str">
        <f>IF(COUNT(BO370,T400)=2,ROUND(BO370*T400/SUM(T399:T408),#REF!),"")</f>
        <v/>
      </c>
      <c r="BP382" s="331" t="str">
        <f>IF(COUNT(BP370,U400)=2,ROUND(BP370*U400/SUM(U399:U408),#REF!),"")</f>
        <v/>
      </c>
      <c r="BQ382" s="331" t="str">
        <f>IF(COUNT(BQ370,V400)=2,ROUND(BQ370*V400/SUM(V399:V408),#REF!),"")</f>
        <v/>
      </c>
      <c r="BR382" s="331" t="str">
        <f>IF(COUNT(BR370,W400)=2,ROUND(BR370*W400/SUM(W399:W408),#REF!),"")</f>
        <v/>
      </c>
      <c r="BS382" s="569" t="e">
        <f>IF(#REF!="発電事業者","年間送電電力量（GWh）","年間受電電力量（GWh）")</f>
        <v>#REF!</v>
      </c>
      <c r="BT382" s="569"/>
      <c r="BU382" s="569"/>
      <c r="BV382" s="333" t="s">
        <v>25</v>
      </c>
      <c r="BW382" s="582"/>
      <c r="BX382" s="582"/>
      <c r="BY382" s="331" t="str">
        <f>IF(COUNT(BY370,X400)=2,ROUND(BY370*X400/SUM(X399:X408),#REF!),"")</f>
        <v/>
      </c>
      <c r="BZ382" s="331" t="str">
        <f>IF(COUNT(BZ370,Y400)=2,ROUND(BZ370*Y400/SUM(Y399:Y408),#REF!),"")</f>
        <v/>
      </c>
      <c r="CA382" s="331" t="str">
        <f>IF(COUNT(CA370,Z400)=2,ROUND(CA370*Z400/SUM(Z399:Z408),#REF!),"")</f>
        <v/>
      </c>
      <c r="CB382" s="331" t="str">
        <f>IF(COUNT(CB370,AA400)=2,ROUND(CB370*AA400/SUM(AA399:AA408),#REF!),"")</f>
        <v/>
      </c>
      <c r="CC382" s="331" t="str">
        <f>IF(COUNT(CC370,AB400)=2,ROUND(CC370*AB400/SUM(AB399:AB408),#REF!),"")</f>
        <v/>
      </c>
      <c r="CD382" s="331" t="str">
        <f>IF(COUNT(CD370,AC400)=2,ROUND(CD370*AC400/SUM(AC399:AC408),#REF!),"")</f>
        <v/>
      </c>
      <c r="CE382" s="331" t="str">
        <f>IF(COUNT(CE370,AD400)=2,ROUND(CE370*AD400/SUM(AD399:AD408),#REF!),"")</f>
        <v/>
      </c>
      <c r="CF382" s="331" t="str">
        <f>IF(COUNT(CF370,AE400)=2,ROUND(CF370*AE400/SUM(AE399:AE408),#REF!),"")</f>
        <v/>
      </c>
      <c r="CG382" s="331" t="str">
        <f>IF(COUNT(CG370,AF400)=2,ROUND(CG370*AF400/SUM(AF399:AF408),#REF!),"")</f>
        <v/>
      </c>
      <c r="CH382" s="565" t="str">
        <f>IF(COUNTA(AG400)=0,"",AG400)</f>
        <v/>
      </c>
      <c r="CI382" s="565"/>
      <c r="CJ382" s="565"/>
      <c r="CK382" s="565"/>
      <c r="CL382" s="565"/>
      <c r="CM382" s="565"/>
      <c r="CN382" s="565"/>
      <c r="CO382" s="565"/>
      <c r="CP382" s="565"/>
      <c r="CQ382" s="565"/>
    </row>
    <row r="383" spans="3:95" s="243" customFormat="1" ht="13.5" customHeight="1">
      <c r="C383" s="604" t="e">
        <f>DATE(#REF!+5,1,1)</f>
        <v>#REF!</v>
      </c>
      <c r="D383" s="605"/>
      <c r="E383" s="613" t="s">
        <v>275</v>
      </c>
      <c r="F383" s="614"/>
      <c r="G383" s="615"/>
      <c r="H383" s="256"/>
      <c r="I383" s="256"/>
      <c r="J383" s="256"/>
      <c r="K383" s="256"/>
      <c r="L383" s="256"/>
      <c r="M383" s="256"/>
      <c r="N383" s="256"/>
      <c r="O383" s="256"/>
      <c r="P383" s="256"/>
      <c r="Q383" s="256"/>
      <c r="R383" s="256"/>
      <c r="S383" s="256"/>
      <c r="T383" s="255"/>
      <c r="U383" s="618"/>
      <c r="V383" s="619"/>
      <c r="W383" s="619"/>
      <c r="X383" s="619"/>
      <c r="Y383" s="619"/>
      <c r="Z383" s="620"/>
      <c r="AA383" s="257"/>
      <c r="AB383" s="257"/>
      <c r="AC383" s="257"/>
      <c r="AD383" s="604" t="e">
        <f>DATE(#REF!+5,1,1)</f>
        <v>#REF!</v>
      </c>
      <c r="AE383" s="605"/>
      <c r="AF383" s="613" t="s">
        <v>198</v>
      </c>
      <c r="AG383" s="614"/>
      <c r="AH383" s="615"/>
      <c r="AI383" s="258" t="str">
        <f>IF(COUNT(S381,H383)&lt;&gt;2,"",ROUND(MIN(S381,H383)*H368,#REF!))</f>
        <v/>
      </c>
      <c r="AJ383" s="258" t="str">
        <f>IF(COUNT(H383,I383)&lt;&gt;2,"",ROUND(MIN(H383,I383)*I368,#REF!))</f>
        <v/>
      </c>
      <c r="AK383" s="258" t="str">
        <f>IF(COUNT(I383,J383)&lt;&gt;2,"",ROUND(MIN(I383,J383)*J368,#REF!))</f>
        <v/>
      </c>
      <c r="AL383" s="258" t="str">
        <f>IF(COUNT(J383,K383)&lt;&gt;2,"",ROUND(MIN(J383,K383)*K368,#REF!))</f>
        <v/>
      </c>
      <c r="AM383" s="258" t="str">
        <f>IF(COUNT(K383,L383)&lt;&gt;2,"",ROUND(MIN(K383,L383)*L368,#REF!))</f>
        <v/>
      </c>
      <c r="AN383" s="258" t="str">
        <f>IF(COUNT(L383,M383)&lt;&gt;2,"",ROUND(MIN(L383,M383)*M368,#REF!))</f>
        <v/>
      </c>
      <c r="AO383" s="258" t="str">
        <f>IF(COUNT(M383,N383)&lt;&gt;2,"",ROUND(MIN(M383,N383)*N368,#REF!))</f>
        <v/>
      </c>
      <c r="AP383" s="258" t="str">
        <f>IF(COUNT(N383,O383)&lt;&gt;2,"",ROUND(MIN(N383,O383)*O368,#REF!))</f>
        <v/>
      </c>
      <c r="AQ383" s="258" t="str">
        <f>IF(COUNT(O383,P383)&lt;&gt;2,"",ROUND(MIN(O383,P383)*P368,#REF!))</f>
        <v/>
      </c>
      <c r="AR383" s="258" t="str">
        <f>IF(COUNT(P383,Q383)&lt;&gt;2,"",ROUND(MIN(P383,Q383)*Q368,#REF!))</f>
        <v/>
      </c>
      <c r="AS383" s="258" t="str">
        <f>IF(COUNT(Q383,R383)&lt;&gt;2,"",ROUND(MIN(Q383,R383)*R368,#REF!))</f>
        <v/>
      </c>
      <c r="AT383" s="258" t="str">
        <f>IF(COUNT(R383,S383)&lt;&gt;2,"",ROUND(MIN(R383,S383)*S368,#REF!))</f>
        <v/>
      </c>
      <c r="AU383" s="255"/>
      <c r="AX383" s="569" t="str">
        <f>IF(C401="","",C401)</f>
        <v/>
      </c>
      <c r="AY383" s="569"/>
      <c r="AZ383" s="587" t="str">
        <f>IF(E401="","",E401)</f>
        <v/>
      </c>
      <c r="BA383" s="590" t="str">
        <f ca="1">IF(F401="","",F401)</f>
        <v/>
      </c>
      <c r="BB383" s="590"/>
      <c r="BC383" s="590"/>
      <c r="BD383" s="587" t="str">
        <f>IF(I401="","",I401)</f>
        <v/>
      </c>
      <c r="BE383" s="578" t="e">
        <f>IF(#REF!="発電事業者","送電電力（MW）","受電電力（MW）")</f>
        <v>#REF!</v>
      </c>
      <c r="BF383" s="579"/>
      <c r="BG383" s="331" t="str">
        <f>IF(COUNT(BG368,L401)=2,ROUND(BG368*L401/SUM(L399:L408),#REF!),"")</f>
        <v/>
      </c>
      <c r="BH383" s="331" t="str">
        <f>IF(COUNT(BH368,M401)=2,ROUND(BH368*M401/SUM(M399:M408),#REF!),"")</f>
        <v/>
      </c>
      <c r="BI383" s="331" t="str">
        <f>IF(COUNT(BI368,N401)=2,ROUND(BI368*N401/SUM(N399:N408),#REF!),"")</f>
        <v/>
      </c>
      <c r="BJ383" s="331" t="str">
        <f>IF(COUNT(BJ368,O401)=2,ROUND(BJ368*O401/SUM(O399:O408),#REF!),"")</f>
        <v/>
      </c>
      <c r="BK383" s="331" t="str">
        <f>IF(COUNT(BK368,P401)=2,ROUND(BK368*P401/SUM(P399:P408),#REF!),"")</f>
        <v/>
      </c>
      <c r="BL383" s="331" t="str">
        <f>IF(COUNT(BL368,Q401)=2,ROUND(BL368*Q401/SUM(Q399:Q408),#REF!),"")</f>
        <v/>
      </c>
      <c r="BM383" s="331" t="str">
        <f>IF(COUNT(BM368,R401)=2,ROUND(BM368*R401/SUM(R399:R408),#REF!),"")</f>
        <v/>
      </c>
      <c r="BN383" s="331" t="str">
        <f>IF(COUNT(BN368,S401)=2,ROUND(BN368*S401/SUM(S399:S408),#REF!),"")</f>
        <v/>
      </c>
      <c r="BO383" s="331" t="str">
        <f>IF(COUNT(BO368,T401)=2,ROUND(BO368*T401/SUM(T399:T408),#REF!),"")</f>
        <v/>
      </c>
      <c r="BP383" s="331" t="str">
        <f>IF(COUNT(BP368,U401)=2,ROUND(BP368*U401/SUM(U399:U408),#REF!),"")</f>
        <v/>
      </c>
      <c r="BQ383" s="331" t="str">
        <f>IF(COUNT(BQ368,V401)=2,ROUND(BQ368*V401/SUM(V399:V408),#REF!),"")</f>
        <v/>
      </c>
      <c r="BR383" s="331" t="str">
        <f>IF(COUNT(BR368,W401)=2,ROUND(BR368*W401/SUM(W399:W408),#REF!),"")</f>
        <v/>
      </c>
      <c r="BS383" s="569" t="e">
        <f>IF(#REF!="発電事業者","送電電力（MW）","受電電力（MW）")</f>
        <v>#REF!</v>
      </c>
      <c r="BT383" s="569"/>
      <c r="BU383" s="569"/>
      <c r="BV383" s="333" t="s">
        <v>171</v>
      </c>
      <c r="BW383" s="580"/>
      <c r="BX383" s="580"/>
      <c r="BY383" s="331" t="str">
        <f>IF(COUNT(BY368,X401)=2,ROUND(BY368*X401/SUM(X399:X408),#REF!),"")</f>
        <v/>
      </c>
      <c r="BZ383" s="331" t="str">
        <f>IF(COUNT(BZ368,Y401)=2,ROUND(BZ368*Y401/SUM(Y399:Y408),#REF!),"")</f>
        <v/>
      </c>
      <c r="CA383" s="331" t="str">
        <f>IF(COUNT(CA368,Z401)=2,ROUND(CA368*Z401/SUM(Z399:Z408),#REF!),"")</f>
        <v/>
      </c>
      <c r="CB383" s="331" t="str">
        <f>IF(COUNT(CB368,AA401)=2,ROUND(CB368*AA401/SUM(AA399:AA408),#REF!),"")</f>
        <v/>
      </c>
      <c r="CC383" s="331" t="str">
        <f>IF(COUNT(CC368,AB401)=2,ROUND(CC368*AB401/SUM(AB399:AB408),#REF!),"")</f>
        <v/>
      </c>
      <c r="CD383" s="331" t="str">
        <f>IF(COUNT(CD368,AC401)=2,ROUND(CD368*AC401/SUM(AC399:AC408),#REF!),"")</f>
        <v/>
      </c>
      <c r="CE383" s="331" t="str">
        <f>IF(COUNT(CE368,AD401)=2,ROUND(CE368*AD401/SUM(AD399:AD408),#REF!),"")</f>
        <v/>
      </c>
      <c r="CF383" s="331" t="str">
        <f>IF(COUNT(CF368,AE401)=2,ROUND(CF368*AE401/SUM(AE399:AE408),#REF!),"")</f>
        <v/>
      </c>
      <c r="CG383" s="331" t="str">
        <f>IF(COUNT(CG368,AF401)=2,ROUND(CG368*AF401/SUM(AF399:AF408),#REF!),"")</f>
        <v/>
      </c>
      <c r="CH383" s="563" t="s">
        <v>214</v>
      </c>
      <c r="CI383" s="563"/>
      <c r="CJ383" s="563"/>
      <c r="CK383" s="563"/>
      <c r="CL383" s="563"/>
      <c r="CM383" s="563"/>
      <c r="CN383" s="563"/>
      <c r="CO383" s="563"/>
      <c r="CP383" s="563"/>
      <c r="CQ383" s="563"/>
    </row>
    <row r="384" spans="3:95" s="243" customFormat="1" ht="13.5" customHeight="1">
      <c r="C384" s="606"/>
      <c r="D384" s="607"/>
      <c r="E384" s="608" t="s">
        <v>212</v>
      </c>
      <c r="F384" s="609"/>
      <c r="G384" s="610"/>
      <c r="H384" s="261"/>
      <c r="I384" s="261"/>
      <c r="J384" s="261"/>
      <c r="K384" s="261"/>
      <c r="L384" s="261"/>
      <c r="M384" s="261"/>
      <c r="N384" s="261"/>
      <c r="O384" s="261"/>
      <c r="P384" s="261"/>
      <c r="Q384" s="261"/>
      <c r="R384" s="261"/>
      <c r="S384" s="261"/>
      <c r="T384" s="262" t="str">
        <f>IF(COUNT(H384:S384)=0,"",SUMPRODUCT(ROUND(H384:S384,#REF!)))</f>
        <v/>
      </c>
      <c r="U384" s="621"/>
      <c r="V384" s="622"/>
      <c r="W384" s="622"/>
      <c r="X384" s="622"/>
      <c r="Y384" s="622"/>
      <c r="Z384" s="623"/>
      <c r="AA384" s="257"/>
      <c r="AB384" s="257"/>
      <c r="AC384" s="257"/>
      <c r="AD384" s="606"/>
      <c r="AE384" s="607"/>
      <c r="AF384" s="608" t="s">
        <v>199</v>
      </c>
      <c r="AG384" s="609"/>
      <c r="AH384" s="610"/>
      <c r="AI384" s="264" t="str">
        <f t="shared" ref="AI384:AT384" si="90">IF(COUNT(H383:H384)=0,"",ROUND(H384/(H383*24*AI368/1000),3))</f>
        <v/>
      </c>
      <c r="AJ384" s="264" t="str">
        <f t="shared" si="90"/>
        <v/>
      </c>
      <c r="AK384" s="264" t="str">
        <f t="shared" si="90"/>
        <v/>
      </c>
      <c r="AL384" s="264" t="str">
        <f t="shared" si="90"/>
        <v/>
      </c>
      <c r="AM384" s="264" t="str">
        <f t="shared" si="90"/>
        <v/>
      </c>
      <c r="AN384" s="264" t="str">
        <f t="shared" si="90"/>
        <v/>
      </c>
      <c r="AO384" s="264" t="str">
        <f t="shared" si="90"/>
        <v/>
      </c>
      <c r="AP384" s="264" t="str">
        <f t="shared" si="90"/>
        <v/>
      </c>
      <c r="AQ384" s="264" t="str">
        <f t="shared" si="90"/>
        <v/>
      </c>
      <c r="AR384" s="264" t="str">
        <f t="shared" si="90"/>
        <v/>
      </c>
      <c r="AS384" s="264" t="str">
        <f t="shared" si="90"/>
        <v/>
      </c>
      <c r="AT384" s="264" t="str">
        <f t="shared" si="90"/>
        <v/>
      </c>
      <c r="AU384" s="265" t="str">
        <f>IF(COUNT(AI384:AT384)=0,"",AVERAGE(AI384:AT384))</f>
        <v/>
      </c>
      <c r="AX384" s="569"/>
      <c r="AY384" s="569"/>
      <c r="AZ384" s="588"/>
      <c r="BA384" s="590"/>
      <c r="BB384" s="590"/>
      <c r="BC384" s="590"/>
      <c r="BD384" s="588"/>
      <c r="BE384" s="583"/>
      <c r="BF384" s="584"/>
      <c r="BG384" s="259"/>
      <c r="BH384" s="259"/>
      <c r="BI384" s="259"/>
      <c r="BJ384" s="259"/>
      <c r="BK384" s="259"/>
      <c r="BL384" s="259"/>
      <c r="BM384" s="259"/>
      <c r="BN384" s="259"/>
      <c r="BO384" s="259"/>
      <c r="BP384" s="259"/>
      <c r="BQ384" s="259"/>
      <c r="BR384" s="259"/>
      <c r="BS384" s="569"/>
      <c r="BT384" s="569"/>
      <c r="BU384" s="569"/>
      <c r="BV384" s="333" t="s">
        <v>172</v>
      </c>
      <c r="BW384" s="581"/>
      <c r="BX384" s="581"/>
      <c r="BY384" s="331" t="str">
        <f>IF(COUNT(BY369,X401)=2,ROUND(BY369*X401/SUM(X399:X408),#REF!),"")</f>
        <v/>
      </c>
      <c r="BZ384" s="331" t="str">
        <f>IF(COUNT(BZ369,Y401)=2,ROUND(BZ369*Y401/SUM(Y399:Y408),#REF!),"")</f>
        <v/>
      </c>
      <c r="CA384" s="331" t="str">
        <f>IF(COUNT(CA369,Z401)=2,ROUND(CA369*Z401/SUM(Z399:Z408),#REF!),"")</f>
        <v/>
      </c>
      <c r="CB384" s="331" t="str">
        <f>IF(COUNT(CB369,AA401)=2,ROUND(CB369*AA401/SUM(AA399:AA408),#REF!),"")</f>
        <v/>
      </c>
      <c r="CC384" s="331" t="str">
        <f>IF(COUNT(CC369,AB401)=2,ROUND(CC369*AB401/SUM(AB399:AB408),#REF!),"")</f>
        <v/>
      </c>
      <c r="CD384" s="331" t="str">
        <f>IF(COUNT(CD369,AC401)=2,ROUND(CD369*AC401/SUM(AC399:AC408),#REF!),"")</f>
        <v/>
      </c>
      <c r="CE384" s="331" t="str">
        <f>IF(COUNT(CE369,AD401)=2,ROUND(CE369*AD401/SUM(AD399:AD408),#REF!),"")</f>
        <v/>
      </c>
      <c r="CF384" s="331" t="str">
        <f>IF(COUNT(CF369,AE401)=2,ROUND(CF369*AE401/SUM(AE399:AE408),#REF!),"")</f>
        <v/>
      </c>
      <c r="CG384" s="331" t="str">
        <f>IF(COUNT(CG369,AF401)=2,ROUND(CG369*AF401/SUM(AF399:AF408),#REF!),"")</f>
        <v/>
      </c>
      <c r="CH384" s="564" t="str">
        <f>IF(CH383="","",CH383)</f>
        <v>太陽光（全量）</v>
      </c>
      <c r="CI384" s="564"/>
      <c r="CJ384" s="564"/>
      <c r="CK384" s="564"/>
      <c r="CL384" s="564"/>
      <c r="CM384" s="564"/>
      <c r="CN384" s="564"/>
      <c r="CO384" s="564"/>
      <c r="CP384" s="564"/>
      <c r="CQ384" s="564"/>
    </row>
    <row r="385" spans="3:97" s="243" customFormat="1" ht="13.5" customHeight="1">
      <c r="C385" s="604" t="e">
        <f>DATE(#REF!+6,1,1)</f>
        <v>#REF!</v>
      </c>
      <c r="D385" s="605"/>
      <c r="E385" s="613" t="s">
        <v>275</v>
      </c>
      <c r="F385" s="614"/>
      <c r="G385" s="615"/>
      <c r="H385" s="256"/>
      <c r="I385" s="256"/>
      <c r="J385" s="256"/>
      <c r="K385" s="256"/>
      <c r="L385" s="256"/>
      <c r="M385" s="256"/>
      <c r="N385" s="256"/>
      <c r="O385" s="256"/>
      <c r="P385" s="256"/>
      <c r="Q385" s="256"/>
      <c r="R385" s="256"/>
      <c r="S385" s="256"/>
      <c r="T385" s="255"/>
      <c r="U385" s="621"/>
      <c r="V385" s="622"/>
      <c r="W385" s="622"/>
      <c r="X385" s="622"/>
      <c r="Y385" s="622"/>
      <c r="Z385" s="623"/>
      <c r="AA385" s="257"/>
      <c r="AB385" s="257"/>
      <c r="AC385" s="257"/>
      <c r="AD385" s="604" t="e">
        <f>DATE(#REF!+6,1,1)</f>
        <v>#REF!</v>
      </c>
      <c r="AE385" s="605"/>
      <c r="AF385" s="613" t="s">
        <v>198</v>
      </c>
      <c r="AG385" s="614"/>
      <c r="AH385" s="615"/>
      <c r="AI385" s="258" t="str">
        <f>IF(COUNT(S383,H385)&lt;&gt;2,"",ROUND(MIN(S383,H385)*H368,#REF!))</f>
        <v/>
      </c>
      <c r="AJ385" s="258" t="str">
        <f>IF(COUNT(H385,I385)&lt;&gt;2,"",ROUND(MIN(H385,I385)*I368,#REF!))</f>
        <v/>
      </c>
      <c r="AK385" s="258" t="str">
        <f>IF(COUNT(I385,J385)&lt;&gt;2,"",ROUND(MIN(I385,J385)*J368,#REF!))</f>
        <v/>
      </c>
      <c r="AL385" s="258" t="str">
        <f>IF(COUNT(J385,K385)&lt;&gt;2,"",ROUND(MIN(J385,K385)*K368,#REF!))</f>
        <v/>
      </c>
      <c r="AM385" s="258" t="str">
        <f>IF(COUNT(K385,L385)&lt;&gt;2,"",ROUND(MIN(K385,L385)*L368,#REF!))</f>
        <v/>
      </c>
      <c r="AN385" s="258" t="str">
        <f>IF(COUNT(L385,M385)&lt;&gt;2,"",ROUND(MIN(L385,M385)*M368,#REF!))</f>
        <v/>
      </c>
      <c r="AO385" s="258" t="str">
        <f>IF(COUNT(M385,N385)&lt;&gt;2,"",ROUND(MIN(M385,N385)*N368,#REF!))</f>
        <v/>
      </c>
      <c r="AP385" s="258" t="str">
        <f>IF(COUNT(N385,O385)&lt;&gt;2,"",ROUND(MIN(N385,O385)*O368,#REF!))</f>
        <v/>
      </c>
      <c r="AQ385" s="258" t="str">
        <f>IF(COUNT(O385,P385)&lt;&gt;2,"",ROUND(MIN(O385,P385)*P368,#REF!))</f>
        <v/>
      </c>
      <c r="AR385" s="258" t="str">
        <f>IF(COUNT(P385,Q385)&lt;&gt;2,"",ROUND(MIN(P385,Q385)*Q368,#REF!))</f>
        <v/>
      </c>
      <c r="AS385" s="258" t="str">
        <f>IF(COUNT(Q385,R385)&lt;&gt;2,"",ROUND(MIN(Q385,R385)*R368,#REF!))</f>
        <v/>
      </c>
      <c r="AT385" s="258" t="str">
        <f>IF(COUNT(R385,S385)&lt;&gt;2,"",ROUND(MIN(R385,S385)*S368,#REF!))</f>
        <v/>
      </c>
      <c r="AU385" s="255"/>
      <c r="AX385" s="569"/>
      <c r="AY385" s="569"/>
      <c r="AZ385" s="589"/>
      <c r="BA385" s="590"/>
      <c r="BB385" s="590"/>
      <c r="BC385" s="590"/>
      <c r="BD385" s="589"/>
      <c r="BE385" s="585" t="e">
        <f>IF(#REF!="発電事業者","月間送電電力量（GWh）","月間受電電力量（GWh）")</f>
        <v>#REF!</v>
      </c>
      <c r="BF385" s="586"/>
      <c r="BG385" s="331" t="str">
        <f>IF(COUNT(BG370,L401)=2,ROUND(BG370*L401/SUM(L399:L408),#REF!),"")</f>
        <v/>
      </c>
      <c r="BH385" s="331" t="str">
        <f>IF(COUNT(BH370,M401)=2,ROUND(BH370*M401/SUM(M399:M408),#REF!),"")</f>
        <v/>
      </c>
      <c r="BI385" s="331" t="str">
        <f>IF(COUNT(BI370,N401)=2,ROUND(BI370*N401/SUM(N399:N408),#REF!),"")</f>
        <v/>
      </c>
      <c r="BJ385" s="331" t="str">
        <f>IF(COUNT(BJ370,O401)=2,ROUND(BJ370*O401/SUM(O399:O408),#REF!),"")</f>
        <v/>
      </c>
      <c r="BK385" s="331" t="str">
        <f>IF(COUNT(BK370,P401)=2,ROUND(BK370*P401/SUM(P399:P408),#REF!),"")</f>
        <v/>
      </c>
      <c r="BL385" s="331" t="str">
        <f>IF(COUNT(BL370,Q401)=2,ROUND(BL370*Q401/SUM(Q399:Q408),#REF!),"")</f>
        <v/>
      </c>
      <c r="BM385" s="331" t="str">
        <f>IF(COUNT(BM370,R401)=2,ROUND(BM370*R401/SUM(R399:R408),#REF!),"")</f>
        <v/>
      </c>
      <c r="BN385" s="331" t="str">
        <f>IF(COUNT(BN370,S401)=2,ROUND(BN370*S401/SUM(S399:S408),#REF!),"")</f>
        <v/>
      </c>
      <c r="BO385" s="331" t="str">
        <f>IF(COUNT(BO370,T401)=2,ROUND(BO370*T401/SUM(T399:T408),#REF!),"")</f>
        <v/>
      </c>
      <c r="BP385" s="331" t="str">
        <f>IF(COUNT(BP370,U401)=2,ROUND(BP370*U401/SUM(U399:U408),#REF!),"")</f>
        <v/>
      </c>
      <c r="BQ385" s="331" t="str">
        <f>IF(COUNT(BQ370,V401)=2,ROUND(BQ370*V401/SUM(V399:V408),#REF!),"")</f>
        <v/>
      </c>
      <c r="BR385" s="331" t="str">
        <f>IF(COUNT(BR370,W401)=2,ROUND(BR370*W401/SUM(W399:W408),#REF!),"")</f>
        <v/>
      </c>
      <c r="BS385" s="569" t="e">
        <f>IF(#REF!="発電事業者","年間送電電力量（GWh）","年間受電電力量（GWh）")</f>
        <v>#REF!</v>
      </c>
      <c r="BT385" s="569"/>
      <c r="BU385" s="569"/>
      <c r="BV385" s="333" t="s">
        <v>25</v>
      </c>
      <c r="BW385" s="582"/>
      <c r="BX385" s="582"/>
      <c r="BY385" s="331" t="str">
        <f>IF(COUNT(BY370,X401)=2,ROUND(BY370*X401/SUM(X399:X408),#REF!),"")</f>
        <v/>
      </c>
      <c r="BZ385" s="331" t="str">
        <f>IF(COUNT(BZ370,Y401)=2,ROUND(BZ370*Y401/SUM(Y399:Y408),#REF!),"")</f>
        <v/>
      </c>
      <c r="CA385" s="331" t="str">
        <f>IF(COUNT(CA370,Z401)=2,ROUND(CA370*Z401/SUM(Z399:Z408),#REF!),"")</f>
        <v/>
      </c>
      <c r="CB385" s="331" t="str">
        <f>IF(COUNT(CB370,AA401)=2,ROUND(CB370*AA401/SUM(AA399:AA408),#REF!),"")</f>
        <v/>
      </c>
      <c r="CC385" s="331" t="str">
        <f>IF(COUNT(CC370,AB401)=2,ROUND(CC370*AB401/SUM(AB399:AB408),#REF!),"")</f>
        <v/>
      </c>
      <c r="CD385" s="331" t="str">
        <f>IF(COUNT(CD370,AC401)=2,ROUND(CD370*AC401/SUM(AC399:AC408),#REF!),"")</f>
        <v/>
      </c>
      <c r="CE385" s="331" t="str">
        <f>IF(COUNT(CE370,AD401)=2,ROUND(CE370*AD401/SUM(AD399:AD408),#REF!),"")</f>
        <v/>
      </c>
      <c r="CF385" s="331" t="str">
        <f>IF(COUNT(CF370,AE401)=2,ROUND(CF370*AE401/SUM(AE399:AE408),#REF!),"")</f>
        <v/>
      </c>
      <c r="CG385" s="331" t="str">
        <f>IF(COUNT(CG370,AF401)=2,ROUND(CG370*AF401/SUM(AF399:AF408),#REF!),"")</f>
        <v/>
      </c>
      <c r="CH385" s="565" t="str">
        <f>IF(COUNTA(AG401)=0,"",AG401)</f>
        <v/>
      </c>
      <c r="CI385" s="565"/>
      <c r="CJ385" s="565"/>
      <c r="CK385" s="565"/>
      <c r="CL385" s="565"/>
      <c r="CM385" s="565"/>
      <c r="CN385" s="565"/>
      <c r="CO385" s="565"/>
      <c r="CP385" s="565"/>
      <c r="CQ385" s="565"/>
    </row>
    <row r="386" spans="3:97" s="243" customFormat="1" ht="13.5" customHeight="1">
      <c r="C386" s="606"/>
      <c r="D386" s="607"/>
      <c r="E386" s="608" t="s">
        <v>212</v>
      </c>
      <c r="F386" s="609"/>
      <c r="G386" s="610"/>
      <c r="H386" s="261"/>
      <c r="I386" s="261"/>
      <c r="J386" s="261"/>
      <c r="K386" s="261"/>
      <c r="L386" s="261"/>
      <c r="M386" s="261"/>
      <c r="N386" s="261"/>
      <c r="O386" s="261"/>
      <c r="P386" s="261"/>
      <c r="Q386" s="261"/>
      <c r="R386" s="261"/>
      <c r="S386" s="261"/>
      <c r="T386" s="262" t="str">
        <f>IF(COUNT(H386:S386)=0,"",SUMPRODUCT(ROUND(H386:S386,#REF!)))</f>
        <v/>
      </c>
      <c r="U386" s="621"/>
      <c r="V386" s="622"/>
      <c r="W386" s="622"/>
      <c r="X386" s="622"/>
      <c r="Y386" s="622"/>
      <c r="Z386" s="623"/>
      <c r="AA386" s="257"/>
      <c r="AB386" s="257"/>
      <c r="AC386" s="257"/>
      <c r="AD386" s="606"/>
      <c r="AE386" s="607"/>
      <c r="AF386" s="608" t="s">
        <v>199</v>
      </c>
      <c r="AG386" s="609"/>
      <c r="AH386" s="610"/>
      <c r="AI386" s="264" t="str">
        <f t="shared" ref="AI386:AT386" si="91">IF(COUNT(H385:H386)=0,"",ROUND(H386/(H385*24*AI368/1000),3))</f>
        <v/>
      </c>
      <c r="AJ386" s="264" t="str">
        <f t="shared" si="91"/>
        <v/>
      </c>
      <c r="AK386" s="264" t="str">
        <f t="shared" si="91"/>
        <v/>
      </c>
      <c r="AL386" s="264" t="str">
        <f t="shared" si="91"/>
        <v/>
      </c>
      <c r="AM386" s="264" t="str">
        <f t="shared" si="91"/>
        <v/>
      </c>
      <c r="AN386" s="264" t="str">
        <f t="shared" si="91"/>
        <v/>
      </c>
      <c r="AO386" s="264" t="str">
        <f t="shared" si="91"/>
        <v/>
      </c>
      <c r="AP386" s="264" t="str">
        <f t="shared" si="91"/>
        <v/>
      </c>
      <c r="AQ386" s="264" t="str">
        <f t="shared" si="91"/>
        <v/>
      </c>
      <c r="AR386" s="264" t="str">
        <f t="shared" si="91"/>
        <v/>
      </c>
      <c r="AS386" s="264" t="str">
        <f t="shared" si="91"/>
        <v/>
      </c>
      <c r="AT386" s="264" t="str">
        <f t="shared" si="91"/>
        <v/>
      </c>
      <c r="AU386" s="265" t="str">
        <f>IF(COUNT(AI386:AT386)=0,"",AVERAGE(AI386:AT386))</f>
        <v/>
      </c>
      <c r="AX386" s="569" t="str">
        <f>IF(C402="","",C402)</f>
        <v/>
      </c>
      <c r="AY386" s="569"/>
      <c r="AZ386" s="587" t="str">
        <f>IF(E402="","",E402)</f>
        <v/>
      </c>
      <c r="BA386" s="590" t="str">
        <f ca="1">IF(F402="","",F402)</f>
        <v/>
      </c>
      <c r="BB386" s="590"/>
      <c r="BC386" s="590"/>
      <c r="BD386" s="587" t="str">
        <f>IF(I402="","",I402)</f>
        <v/>
      </c>
      <c r="BE386" s="578" t="e">
        <f>IF(#REF!="発電事業者","送電電力（MW）","受電電力（MW）")</f>
        <v>#REF!</v>
      </c>
      <c r="BF386" s="579"/>
      <c r="BG386" s="331" t="str">
        <f>IF(COUNT(BG368,L402)=2,ROUND(BG368*L402/SUM(L399:L408),#REF!),"")</f>
        <v/>
      </c>
      <c r="BH386" s="331" t="str">
        <f>IF(COUNT(BH368,M402)=2,ROUND(BH368*M402/SUM(M399:M408),#REF!),"")</f>
        <v/>
      </c>
      <c r="BI386" s="331" t="str">
        <f>IF(COUNT(BI368,N402)=2,ROUND(BI368*N402/SUM(N399:N408),#REF!),"")</f>
        <v/>
      </c>
      <c r="BJ386" s="331" t="str">
        <f>IF(COUNT(BJ368,O402)=2,ROUND(BJ368*O402/SUM(O399:O408),#REF!),"")</f>
        <v/>
      </c>
      <c r="BK386" s="331" t="str">
        <f>IF(COUNT(BK368,P402)=2,ROUND(BK368*P402/SUM(P399:P408),#REF!),"")</f>
        <v/>
      </c>
      <c r="BL386" s="331" t="str">
        <f>IF(COUNT(BL368,Q402)=2,ROUND(BL368*Q402/SUM(Q399:Q408),#REF!),"")</f>
        <v/>
      </c>
      <c r="BM386" s="331" t="str">
        <f>IF(COUNT(BM368,R402)=2,ROUND(BM368*R402/SUM(R399:R408),#REF!),"")</f>
        <v/>
      </c>
      <c r="BN386" s="331" t="str">
        <f>IF(COUNT(BN368,S402)=2,ROUND(BN368*S402/SUM(S399:S408),#REF!),"")</f>
        <v/>
      </c>
      <c r="BO386" s="331" t="str">
        <f>IF(COUNT(BO368,T402)=2,ROUND(BO368*T402/SUM(T399:T408),#REF!),"")</f>
        <v/>
      </c>
      <c r="BP386" s="331" t="str">
        <f>IF(COUNT(BP368,U402)=2,ROUND(BP368*U402/SUM(U399:U408),#REF!),"")</f>
        <v/>
      </c>
      <c r="BQ386" s="331" t="str">
        <f>IF(COUNT(BQ368,V402)=2,ROUND(BQ368*V402/SUM(V399:V408),#REF!),"")</f>
        <v/>
      </c>
      <c r="BR386" s="331" t="str">
        <f>IF(COUNT(BR368,W402)=2,ROUND(BR368*W402/SUM(W399:W408),#REF!),"")</f>
        <v/>
      </c>
      <c r="BS386" s="569" t="e">
        <f>IF(#REF!="発電事業者","送電電力（MW）","受電電力（MW）")</f>
        <v>#REF!</v>
      </c>
      <c r="BT386" s="569"/>
      <c r="BU386" s="569"/>
      <c r="BV386" s="333" t="s">
        <v>171</v>
      </c>
      <c r="BW386" s="580"/>
      <c r="BX386" s="580"/>
      <c r="BY386" s="331" t="str">
        <f>IF(COUNT(BY368,X402)=2,ROUND(BY368*X402/SUM(X399:X408),#REF!),"")</f>
        <v/>
      </c>
      <c r="BZ386" s="331" t="str">
        <f>IF(COUNT(BZ368,Y402)=2,ROUND(BZ368*Y402/SUM(Y399:Y408),#REF!),"")</f>
        <v/>
      </c>
      <c r="CA386" s="331" t="str">
        <f>IF(COUNT(CA368,Z402)=2,ROUND(CA368*Z402/SUM(Z399:Z408),#REF!),"")</f>
        <v/>
      </c>
      <c r="CB386" s="331" t="str">
        <f>IF(COUNT(CB368,AA402)=2,ROUND(CB368*AA402/SUM(AA399:AA408),#REF!),"")</f>
        <v/>
      </c>
      <c r="CC386" s="331" t="str">
        <f>IF(COUNT(CC368,AB402)=2,ROUND(CC368*AB402/SUM(AB399:AB408),#REF!),"")</f>
        <v/>
      </c>
      <c r="CD386" s="331" t="str">
        <f>IF(COUNT(CD368,AC402)=2,ROUND(CD368*AC402/SUM(AC399:AC408),#REF!),"")</f>
        <v/>
      </c>
      <c r="CE386" s="331" t="str">
        <f>IF(COUNT(CE368,AD402)=2,ROUND(CE368*AD402/SUM(AD399:AD408),#REF!),"")</f>
        <v/>
      </c>
      <c r="CF386" s="331" t="str">
        <f>IF(COUNT(CF368,AE402)=2,ROUND(CF368*AE402/SUM(AE399:AE408),#REF!),"")</f>
        <v/>
      </c>
      <c r="CG386" s="331" t="str">
        <f>IF(COUNT(CG368,AF402)=2,ROUND(CG368*AF402/SUM(AF399:AF408),#REF!),"")</f>
        <v/>
      </c>
      <c r="CH386" s="563" t="s">
        <v>214</v>
      </c>
      <c r="CI386" s="563"/>
      <c r="CJ386" s="563"/>
      <c r="CK386" s="563"/>
      <c r="CL386" s="563"/>
      <c r="CM386" s="563"/>
      <c r="CN386" s="563"/>
      <c r="CO386" s="563"/>
      <c r="CP386" s="563"/>
      <c r="CQ386" s="563"/>
    </row>
    <row r="387" spans="3:97" s="243" customFormat="1" ht="13.5" customHeight="1">
      <c r="C387" s="604" t="e">
        <f>DATE(#REF!+7,1,1)</f>
        <v>#REF!</v>
      </c>
      <c r="D387" s="605"/>
      <c r="E387" s="613" t="s">
        <v>275</v>
      </c>
      <c r="F387" s="614"/>
      <c r="G387" s="615"/>
      <c r="H387" s="256"/>
      <c r="I387" s="256"/>
      <c r="J387" s="256"/>
      <c r="K387" s="256"/>
      <c r="L387" s="256"/>
      <c r="M387" s="256"/>
      <c r="N387" s="256"/>
      <c r="O387" s="256"/>
      <c r="P387" s="256"/>
      <c r="Q387" s="256"/>
      <c r="R387" s="256"/>
      <c r="S387" s="256"/>
      <c r="T387" s="255"/>
      <c r="U387" s="621"/>
      <c r="V387" s="622"/>
      <c r="W387" s="622"/>
      <c r="X387" s="622"/>
      <c r="Y387" s="622"/>
      <c r="Z387" s="623"/>
      <c r="AA387" s="257"/>
      <c r="AB387" s="257"/>
      <c r="AC387" s="257"/>
      <c r="AD387" s="604" t="e">
        <f>DATE(#REF!+7,1,1)</f>
        <v>#REF!</v>
      </c>
      <c r="AE387" s="605"/>
      <c r="AF387" s="613" t="s">
        <v>198</v>
      </c>
      <c r="AG387" s="614"/>
      <c r="AH387" s="615"/>
      <c r="AI387" s="258" t="str">
        <f>IF(COUNT(S385,H387)&lt;&gt;2,"",ROUND(MIN(S385,H387)*H368,#REF!))</f>
        <v/>
      </c>
      <c r="AJ387" s="258" t="str">
        <f>IF(COUNT(H387,I387)&lt;&gt;2,"",ROUND(MIN(H387,I387)*I368,#REF!))</f>
        <v/>
      </c>
      <c r="AK387" s="258" t="str">
        <f>IF(COUNT(I387,J387)&lt;&gt;2,"",ROUND(MIN(I387,J387)*J368,#REF!))</f>
        <v/>
      </c>
      <c r="AL387" s="258" t="str">
        <f>IF(COUNT(J387,K387)&lt;&gt;2,"",ROUND(MIN(J387,K387)*K368,#REF!))</f>
        <v/>
      </c>
      <c r="AM387" s="258" t="str">
        <f>IF(COUNT(K387,L387)&lt;&gt;2,"",ROUND(MIN(K387,L387)*L368,#REF!))</f>
        <v/>
      </c>
      <c r="AN387" s="258" t="str">
        <f>IF(COUNT(L387,M387)&lt;&gt;2,"",ROUND(MIN(L387,M387)*M368,#REF!))</f>
        <v/>
      </c>
      <c r="AO387" s="258" t="str">
        <f>IF(COUNT(M387,N387)&lt;&gt;2,"",ROUND(MIN(M387,N387)*N368,#REF!))</f>
        <v/>
      </c>
      <c r="AP387" s="258" t="str">
        <f>IF(COUNT(N387,O387)&lt;&gt;2,"",ROUND(MIN(N387,O387)*O368,#REF!))</f>
        <v/>
      </c>
      <c r="AQ387" s="258" t="str">
        <f>IF(COUNT(O387,P387)&lt;&gt;2,"",ROUND(MIN(O387,P387)*P368,#REF!))</f>
        <v/>
      </c>
      <c r="AR387" s="258" t="str">
        <f>IF(COUNT(P387,Q387)&lt;&gt;2,"",ROUND(MIN(P387,Q387)*Q368,#REF!))</f>
        <v/>
      </c>
      <c r="AS387" s="258" t="str">
        <f>IF(COUNT(Q387,R387)&lt;&gt;2,"",ROUND(MIN(Q387,R387)*R368,#REF!))</f>
        <v/>
      </c>
      <c r="AT387" s="258" t="str">
        <f>IF(COUNT(R387,S387)&lt;&gt;2,"",ROUND(MIN(R387,S387)*S368,#REF!))</f>
        <v/>
      </c>
      <c r="AU387" s="255"/>
      <c r="AX387" s="569"/>
      <c r="AY387" s="569"/>
      <c r="AZ387" s="588"/>
      <c r="BA387" s="590"/>
      <c r="BB387" s="590"/>
      <c r="BC387" s="590"/>
      <c r="BD387" s="588"/>
      <c r="BE387" s="583"/>
      <c r="BF387" s="584"/>
      <c r="BG387" s="259"/>
      <c r="BH387" s="259"/>
      <c r="BI387" s="259"/>
      <c r="BJ387" s="259"/>
      <c r="BK387" s="259"/>
      <c r="BL387" s="259"/>
      <c r="BM387" s="259"/>
      <c r="BN387" s="259"/>
      <c r="BO387" s="259"/>
      <c r="BP387" s="259"/>
      <c r="BQ387" s="259"/>
      <c r="BR387" s="259"/>
      <c r="BS387" s="569"/>
      <c r="BT387" s="569"/>
      <c r="BU387" s="569"/>
      <c r="BV387" s="333" t="s">
        <v>172</v>
      </c>
      <c r="BW387" s="581"/>
      <c r="BX387" s="581"/>
      <c r="BY387" s="331" t="str">
        <f>IF(COUNT(BY369,X402)=2,ROUND(BY369*X402/SUM(X399:X408),#REF!),"")</f>
        <v/>
      </c>
      <c r="BZ387" s="331" t="str">
        <f>IF(COUNT(BZ369,Y402)=2,ROUND(BZ369*Y402/SUM(Y399:Y408),#REF!),"")</f>
        <v/>
      </c>
      <c r="CA387" s="331" t="str">
        <f>IF(COUNT(CA369,Z402)=2,ROUND(CA369*Z402/SUM(Z399:Z408),#REF!),"")</f>
        <v/>
      </c>
      <c r="CB387" s="331" t="str">
        <f>IF(COUNT(CB369,AA402)=2,ROUND(CB369*AA402/SUM(AA399:AA408),#REF!),"")</f>
        <v/>
      </c>
      <c r="CC387" s="331" t="str">
        <f>IF(COUNT(CC369,AB402)=2,ROUND(CC369*AB402/SUM(AB399:AB408),#REF!),"")</f>
        <v/>
      </c>
      <c r="CD387" s="331" t="str">
        <f>IF(COUNT(CD369,AC402)=2,ROUND(CD369*AC402/SUM(AC399:AC408),#REF!),"")</f>
        <v/>
      </c>
      <c r="CE387" s="331" t="str">
        <f>IF(COUNT(CE369,AD402)=2,ROUND(CE369*AD402/SUM(AD399:AD408),#REF!),"")</f>
        <v/>
      </c>
      <c r="CF387" s="331" t="str">
        <f>IF(COUNT(CF369,AE402)=2,ROUND(CF369*AE402/SUM(AE399:AE408),#REF!),"")</f>
        <v/>
      </c>
      <c r="CG387" s="331" t="str">
        <f>IF(COUNT(CG369,AF402)=2,ROUND(CG369*AF402/SUM(AF399:AF408),#REF!),"")</f>
        <v/>
      </c>
      <c r="CH387" s="564" t="str">
        <f>IF(CH386="","",CH386)</f>
        <v>太陽光（全量）</v>
      </c>
      <c r="CI387" s="564"/>
      <c r="CJ387" s="564"/>
      <c r="CK387" s="564"/>
      <c r="CL387" s="564"/>
      <c r="CM387" s="564"/>
      <c r="CN387" s="564"/>
      <c r="CO387" s="564"/>
      <c r="CP387" s="564"/>
      <c r="CQ387" s="564"/>
    </row>
    <row r="388" spans="3:97" s="243" customFormat="1" ht="13.5" customHeight="1">
      <c r="C388" s="606"/>
      <c r="D388" s="607"/>
      <c r="E388" s="608" t="s">
        <v>212</v>
      </c>
      <c r="F388" s="609"/>
      <c r="G388" s="610"/>
      <c r="H388" s="261"/>
      <c r="I388" s="261"/>
      <c r="J388" s="261"/>
      <c r="K388" s="261"/>
      <c r="L388" s="261"/>
      <c r="M388" s="261"/>
      <c r="N388" s="261"/>
      <c r="O388" s="261"/>
      <c r="P388" s="261"/>
      <c r="Q388" s="261"/>
      <c r="R388" s="261"/>
      <c r="S388" s="261"/>
      <c r="T388" s="262" t="str">
        <f>IF(COUNT(H388:S388)=0,"",SUMPRODUCT(ROUND(H388:S388,#REF!)))</f>
        <v/>
      </c>
      <c r="U388" s="621"/>
      <c r="V388" s="622"/>
      <c r="W388" s="622"/>
      <c r="X388" s="622"/>
      <c r="Y388" s="622"/>
      <c r="Z388" s="623"/>
      <c r="AA388" s="257"/>
      <c r="AB388" s="257"/>
      <c r="AC388" s="257"/>
      <c r="AD388" s="606"/>
      <c r="AE388" s="607"/>
      <c r="AF388" s="608" t="s">
        <v>199</v>
      </c>
      <c r="AG388" s="609"/>
      <c r="AH388" s="610"/>
      <c r="AI388" s="264" t="str">
        <f t="shared" ref="AI388:AT388" si="92">IF(COUNT(H387:H388)=0,"",ROUND(H388/(H387*24*AI368/1000),3))</f>
        <v/>
      </c>
      <c r="AJ388" s="264" t="str">
        <f t="shared" si="92"/>
        <v/>
      </c>
      <c r="AK388" s="264" t="str">
        <f t="shared" si="92"/>
        <v/>
      </c>
      <c r="AL388" s="264" t="str">
        <f t="shared" si="92"/>
        <v/>
      </c>
      <c r="AM388" s="264" t="str">
        <f t="shared" si="92"/>
        <v/>
      </c>
      <c r="AN388" s="264" t="str">
        <f t="shared" si="92"/>
        <v/>
      </c>
      <c r="AO388" s="264" t="str">
        <f t="shared" si="92"/>
        <v/>
      </c>
      <c r="AP388" s="264" t="str">
        <f t="shared" si="92"/>
        <v/>
      </c>
      <c r="AQ388" s="264" t="str">
        <f t="shared" si="92"/>
        <v/>
      </c>
      <c r="AR388" s="264" t="str">
        <f t="shared" si="92"/>
        <v/>
      </c>
      <c r="AS388" s="264" t="str">
        <f t="shared" si="92"/>
        <v/>
      </c>
      <c r="AT388" s="264" t="str">
        <f t="shared" si="92"/>
        <v/>
      </c>
      <c r="AU388" s="265" t="str">
        <f>IF(COUNT(AI388:AT388)=0,"",AVERAGE(AI388:AT388))</f>
        <v/>
      </c>
      <c r="AX388" s="569"/>
      <c r="AY388" s="569"/>
      <c r="AZ388" s="589"/>
      <c r="BA388" s="590"/>
      <c r="BB388" s="590"/>
      <c r="BC388" s="590"/>
      <c r="BD388" s="589"/>
      <c r="BE388" s="585" t="e">
        <f>IF(#REF!="発電事業者","月間送電電力量（GWh）","月間受電電力量（GWh）")</f>
        <v>#REF!</v>
      </c>
      <c r="BF388" s="586"/>
      <c r="BG388" s="331" t="str">
        <f>IF(COUNT(BG370,L402)=2,ROUND(BG370*L402/SUM(L399:L408),#REF!),"")</f>
        <v/>
      </c>
      <c r="BH388" s="331" t="str">
        <f>IF(COUNT(BH370,M402)=2,ROUND(BH370*M402/SUM(M399:M408),#REF!),"")</f>
        <v/>
      </c>
      <c r="BI388" s="331" t="str">
        <f>IF(COUNT(BI370,N402)=2,ROUND(BI370*N402/SUM(N399:N408),#REF!),"")</f>
        <v/>
      </c>
      <c r="BJ388" s="331" t="str">
        <f>IF(COUNT(BJ370,O402)=2,ROUND(BJ370*O402/SUM(O399:O408),#REF!),"")</f>
        <v/>
      </c>
      <c r="BK388" s="331" t="str">
        <f>IF(COUNT(BK370,P402)=2,ROUND(BK370*P402/SUM(P399:P408),#REF!),"")</f>
        <v/>
      </c>
      <c r="BL388" s="331" t="str">
        <f>IF(COUNT(BL370,Q402)=2,ROUND(BL370*Q402/SUM(Q399:Q408),#REF!),"")</f>
        <v/>
      </c>
      <c r="BM388" s="331" t="str">
        <f>IF(COUNT(BM370,R402)=2,ROUND(BM370*R402/SUM(R399:R408),#REF!),"")</f>
        <v/>
      </c>
      <c r="BN388" s="331" t="str">
        <f>IF(COUNT(BN370,S402)=2,ROUND(BN370*S402/SUM(S399:S408),#REF!),"")</f>
        <v/>
      </c>
      <c r="BO388" s="331" t="str">
        <f>IF(COUNT(BO370,T402)=2,ROUND(BO370*T402/SUM(T399:T408),#REF!),"")</f>
        <v/>
      </c>
      <c r="BP388" s="331" t="str">
        <f>IF(COUNT(BP370,U402)=2,ROUND(BP370*U402/SUM(U399:U408),#REF!),"")</f>
        <v/>
      </c>
      <c r="BQ388" s="331" t="str">
        <f>IF(COUNT(BQ370,V402)=2,ROUND(BQ370*V402/SUM(V399:V408),#REF!),"")</f>
        <v/>
      </c>
      <c r="BR388" s="331" t="str">
        <f>IF(COUNT(BR370,W402)=2,ROUND(BR370*W402/SUM(W399:W408),#REF!),"")</f>
        <v/>
      </c>
      <c r="BS388" s="569" t="e">
        <f>IF(#REF!="発電事業者","年間送電電力量（GWh）","年間受電電力量（GWh）")</f>
        <v>#REF!</v>
      </c>
      <c r="BT388" s="569"/>
      <c r="BU388" s="569"/>
      <c r="BV388" s="333" t="s">
        <v>25</v>
      </c>
      <c r="BW388" s="582"/>
      <c r="BX388" s="582"/>
      <c r="BY388" s="331" t="str">
        <f>IF(COUNT(BY370,X402)=2,ROUND(BY370*X402/SUM(X399:X408),#REF!),"")</f>
        <v/>
      </c>
      <c r="BZ388" s="331" t="str">
        <f>IF(COUNT(BZ370,Y402)=2,ROUND(BZ370*Y402/SUM(Y399:Y408),#REF!),"")</f>
        <v/>
      </c>
      <c r="CA388" s="331" t="str">
        <f>IF(COUNT(CA370,Z402)=2,ROUND(CA370*Z402/SUM(Z399:Z408),#REF!),"")</f>
        <v/>
      </c>
      <c r="CB388" s="331" t="str">
        <f>IF(COUNT(CB370,AA402)=2,ROUND(CB370*AA402/SUM(AA399:AA408),#REF!),"")</f>
        <v/>
      </c>
      <c r="CC388" s="331" t="str">
        <f>IF(COUNT(CC370,AB402)=2,ROUND(CC370*AB402/SUM(AB399:AB408),#REF!),"")</f>
        <v/>
      </c>
      <c r="CD388" s="331" t="str">
        <f>IF(COUNT(CD370,AC402)=2,ROUND(CD370*AC402/SUM(AC399:AC408),#REF!),"")</f>
        <v/>
      </c>
      <c r="CE388" s="331" t="str">
        <f>IF(COUNT(CE370,AD402)=2,ROUND(CE370*AD402/SUM(AD399:AD408),#REF!),"")</f>
        <v/>
      </c>
      <c r="CF388" s="331" t="str">
        <f>IF(COUNT(CF370,AE402)=2,ROUND(CF370*AE402/SUM(AE399:AE408),#REF!),"")</f>
        <v/>
      </c>
      <c r="CG388" s="331" t="str">
        <f>IF(COUNT(CG370,AF402)=2,ROUND(CG370*AF402/SUM(AF399:AF408),#REF!),"")</f>
        <v/>
      </c>
      <c r="CH388" s="565" t="str">
        <f>IF(COUNTA(AG402)=0,"",AG402)</f>
        <v/>
      </c>
      <c r="CI388" s="565"/>
      <c r="CJ388" s="565"/>
      <c r="CK388" s="565"/>
      <c r="CL388" s="565"/>
      <c r="CM388" s="565"/>
      <c r="CN388" s="565"/>
      <c r="CO388" s="565"/>
      <c r="CP388" s="565"/>
      <c r="CQ388" s="565"/>
    </row>
    <row r="389" spans="3:97" s="243" customFormat="1" ht="13.5" customHeight="1">
      <c r="C389" s="604" t="e">
        <f>DATE(#REF!+8,1,1)</f>
        <v>#REF!</v>
      </c>
      <c r="D389" s="605"/>
      <c r="E389" s="613" t="s">
        <v>275</v>
      </c>
      <c r="F389" s="614"/>
      <c r="G389" s="615"/>
      <c r="H389" s="256"/>
      <c r="I389" s="256"/>
      <c r="J389" s="256"/>
      <c r="K389" s="256"/>
      <c r="L389" s="256"/>
      <c r="M389" s="256"/>
      <c r="N389" s="256"/>
      <c r="O389" s="256"/>
      <c r="P389" s="256"/>
      <c r="Q389" s="256"/>
      <c r="R389" s="256"/>
      <c r="S389" s="256"/>
      <c r="T389" s="255"/>
      <c r="U389" s="621"/>
      <c r="V389" s="622"/>
      <c r="W389" s="622"/>
      <c r="X389" s="622"/>
      <c r="Y389" s="622"/>
      <c r="Z389" s="623"/>
      <c r="AA389" s="257"/>
      <c r="AB389" s="257"/>
      <c r="AC389" s="257"/>
      <c r="AD389" s="604" t="e">
        <f>DATE(#REF!+8,1,1)</f>
        <v>#REF!</v>
      </c>
      <c r="AE389" s="605"/>
      <c r="AF389" s="613" t="s">
        <v>198</v>
      </c>
      <c r="AG389" s="614"/>
      <c r="AH389" s="615"/>
      <c r="AI389" s="258" t="str">
        <f>IF(COUNT(S387,H389)&lt;&gt;2,"",ROUND(MIN(S387,H389)*H368,#REF!))</f>
        <v/>
      </c>
      <c r="AJ389" s="258" t="str">
        <f>IF(COUNT(H389,I389)&lt;&gt;2,"",ROUND(MIN(H389,I389)*I368,#REF!))</f>
        <v/>
      </c>
      <c r="AK389" s="258" t="str">
        <f>IF(COUNT(I389,J389)&lt;&gt;2,"",ROUND(MIN(I389,J389)*J368,#REF!))</f>
        <v/>
      </c>
      <c r="AL389" s="258" t="str">
        <f>IF(COUNT(J389,K389)&lt;&gt;2,"",ROUND(MIN(J389,K389)*K368,#REF!))</f>
        <v/>
      </c>
      <c r="AM389" s="258" t="str">
        <f>IF(COUNT(K389,L389)&lt;&gt;2,"",ROUND(MIN(K389,L389)*L368,#REF!))</f>
        <v/>
      </c>
      <c r="AN389" s="258" t="str">
        <f>IF(COUNT(L389,M389)&lt;&gt;2,"",ROUND(MIN(L389,M389)*M368,#REF!))</f>
        <v/>
      </c>
      <c r="AO389" s="258" t="str">
        <f>IF(COUNT(M389,N389)&lt;&gt;2,"",ROUND(MIN(M389,N389)*N368,#REF!))</f>
        <v/>
      </c>
      <c r="AP389" s="258" t="str">
        <f>IF(COUNT(N389,O389)&lt;&gt;2,"",ROUND(MIN(N389,O389)*O368,#REF!))</f>
        <v/>
      </c>
      <c r="AQ389" s="258" t="str">
        <f>IF(COUNT(O389,P389)&lt;&gt;2,"",ROUND(MIN(O389,P389)*P368,#REF!))</f>
        <v/>
      </c>
      <c r="AR389" s="258" t="str">
        <f>IF(COUNT(P389,Q389)&lt;&gt;2,"",ROUND(MIN(P389,Q389)*Q368,#REF!))</f>
        <v/>
      </c>
      <c r="AS389" s="258" t="str">
        <f>IF(COUNT(Q389,R389)&lt;&gt;2,"",ROUND(MIN(Q389,R389)*R368,#REF!))</f>
        <v/>
      </c>
      <c r="AT389" s="258" t="str">
        <f>IF(COUNT(R389,S389)&lt;&gt;2,"",ROUND(MIN(R389,S389)*S368,#REF!))</f>
        <v/>
      </c>
      <c r="AU389" s="255"/>
      <c r="AX389" s="569" t="str">
        <f>IF(C403="","",C403)</f>
        <v/>
      </c>
      <c r="AY389" s="569"/>
      <c r="AZ389" s="587" t="str">
        <f>IF(E403="","",E403)</f>
        <v/>
      </c>
      <c r="BA389" s="590" t="str">
        <f ca="1">IF(F403="","",F403)</f>
        <v/>
      </c>
      <c r="BB389" s="590"/>
      <c r="BC389" s="590"/>
      <c r="BD389" s="587" t="str">
        <f>IF(I403="","",I403)</f>
        <v/>
      </c>
      <c r="BE389" s="578" t="e">
        <f>IF(#REF!="発電事業者","送電電力（MW）","受電電力（MW）")</f>
        <v>#REF!</v>
      </c>
      <c r="BF389" s="579"/>
      <c r="BG389" s="331" t="str">
        <f>IF(COUNT(BG368,L403)=2,ROUND(BG368*L403/SUM(L399:L408),#REF!),"")</f>
        <v/>
      </c>
      <c r="BH389" s="331" t="str">
        <f>IF(COUNT(BH368,M403)=2,ROUND(BH368*M403/SUM(M399:M408),#REF!),"")</f>
        <v/>
      </c>
      <c r="BI389" s="331" t="str">
        <f>IF(COUNT(BI368,N403)=2,ROUND(BI368*N403/SUM(N399:N408),#REF!),"")</f>
        <v/>
      </c>
      <c r="BJ389" s="331" t="str">
        <f>IF(COUNT(BJ368,O403)=2,ROUND(BJ368*O403/SUM(O399:O408),#REF!),"")</f>
        <v/>
      </c>
      <c r="BK389" s="331" t="str">
        <f>IF(COUNT(BK368,P403)=2,ROUND(BK368*P403/SUM(P399:P408),#REF!),"")</f>
        <v/>
      </c>
      <c r="BL389" s="331" t="str">
        <f>IF(COUNT(BL368,Q403)=2,ROUND(BL368*Q403/SUM(Q399:Q408),#REF!),"")</f>
        <v/>
      </c>
      <c r="BM389" s="331" t="str">
        <f>IF(COUNT(BM368,R403)=2,ROUND(BM368*R403/SUM(R399:R408),#REF!),"")</f>
        <v/>
      </c>
      <c r="BN389" s="331" t="str">
        <f>IF(COUNT(BN368,S403)=2,ROUND(BN368*S403/SUM(S399:S408),#REF!),"")</f>
        <v/>
      </c>
      <c r="BO389" s="331" t="str">
        <f>IF(COUNT(BO368,T403)=2,ROUND(BO368*T403/SUM(T399:T408),#REF!),"")</f>
        <v/>
      </c>
      <c r="BP389" s="331" t="str">
        <f>IF(COUNT(BP368,U403)=2,ROUND(BP368*U403/SUM(U399:U408),#REF!),"")</f>
        <v/>
      </c>
      <c r="BQ389" s="331" t="str">
        <f>IF(COUNT(BQ368,V403)=2,ROUND(BQ368*V403/SUM(V399:V408),#REF!),"")</f>
        <v/>
      </c>
      <c r="BR389" s="331" t="str">
        <f>IF(COUNT(BR368,W403)=2,ROUND(BR368*W403/SUM(W399:W408),#REF!),"")</f>
        <v/>
      </c>
      <c r="BS389" s="569" t="e">
        <f>IF(#REF!="発電事業者","送電電力（MW）","受電電力（MW）")</f>
        <v>#REF!</v>
      </c>
      <c r="BT389" s="569"/>
      <c r="BU389" s="569"/>
      <c r="BV389" s="333" t="s">
        <v>171</v>
      </c>
      <c r="BW389" s="580"/>
      <c r="BX389" s="580"/>
      <c r="BY389" s="331" t="str">
        <f>IF(COUNT(BY368,X403)=2,ROUND(BY368*X403/SUM(X399:X408),#REF!),"")</f>
        <v/>
      </c>
      <c r="BZ389" s="331" t="str">
        <f>IF(COUNT(BZ368,Y403)=2,ROUND(BZ368*Y403/SUM(Y399:Y408),#REF!),"")</f>
        <v/>
      </c>
      <c r="CA389" s="331" t="str">
        <f>IF(COUNT(CA368,Z403)=2,ROUND(CA368*Z403/SUM(Z399:Z408),#REF!),"")</f>
        <v/>
      </c>
      <c r="CB389" s="331" t="str">
        <f>IF(COUNT(CB368,AA403)=2,ROUND(CB368*AA403/SUM(AA399:AA408),#REF!),"")</f>
        <v/>
      </c>
      <c r="CC389" s="331" t="str">
        <f>IF(COUNT(CC368,AB403)=2,ROUND(CC368*AB403/SUM(AB399:AB408),#REF!),"")</f>
        <v/>
      </c>
      <c r="CD389" s="331" t="str">
        <f>IF(COUNT(CD368,AC403)=2,ROUND(CD368*AC403/SUM(AC399:AC408),#REF!),"")</f>
        <v/>
      </c>
      <c r="CE389" s="331" t="str">
        <f>IF(COUNT(CE368,AD403)=2,ROUND(CE368*AD403/SUM(AD399:AD408),#REF!),"")</f>
        <v/>
      </c>
      <c r="CF389" s="331" t="str">
        <f>IF(COUNT(CF368,AE403)=2,ROUND(CF368*AE403/SUM(AE399:AE408),#REF!),"")</f>
        <v/>
      </c>
      <c r="CG389" s="331" t="str">
        <f>IF(COUNT(CG368,AF403)=2,ROUND(CG368*AF403/SUM(AF399:AF408),#REF!),"")</f>
        <v/>
      </c>
      <c r="CH389" s="563" t="s">
        <v>214</v>
      </c>
      <c r="CI389" s="563"/>
      <c r="CJ389" s="563"/>
      <c r="CK389" s="563"/>
      <c r="CL389" s="563"/>
      <c r="CM389" s="563"/>
      <c r="CN389" s="563"/>
      <c r="CO389" s="563"/>
      <c r="CP389" s="563"/>
      <c r="CQ389" s="563"/>
    </row>
    <row r="390" spans="3:97" s="243" customFormat="1" ht="13.5" customHeight="1">
      <c r="C390" s="606"/>
      <c r="D390" s="607"/>
      <c r="E390" s="608" t="s">
        <v>212</v>
      </c>
      <c r="F390" s="609"/>
      <c r="G390" s="610"/>
      <c r="H390" s="261"/>
      <c r="I390" s="261"/>
      <c r="J390" s="261"/>
      <c r="K390" s="261"/>
      <c r="L390" s="261"/>
      <c r="M390" s="261"/>
      <c r="N390" s="261"/>
      <c r="O390" s="261"/>
      <c r="P390" s="261"/>
      <c r="Q390" s="261"/>
      <c r="R390" s="261"/>
      <c r="S390" s="261"/>
      <c r="T390" s="262" t="str">
        <f>IF(COUNT(H390:S390)=0,"",SUMPRODUCT(ROUND(H390:S390,#REF!)))</f>
        <v/>
      </c>
      <c r="U390" s="624"/>
      <c r="V390" s="625"/>
      <c r="W390" s="625"/>
      <c r="X390" s="625"/>
      <c r="Y390" s="625"/>
      <c r="Z390" s="626"/>
      <c r="AA390" s="257"/>
      <c r="AB390" s="257"/>
      <c r="AC390" s="257"/>
      <c r="AD390" s="606"/>
      <c r="AE390" s="607"/>
      <c r="AF390" s="608" t="s">
        <v>199</v>
      </c>
      <c r="AG390" s="609"/>
      <c r="AH390" s="610"/>
      <c r="AI390" s="264" t="str">
        <f t="shared" ref="AI390:AT390" si="93">IF(COUNT(H389:H390)=0,"",ROUND(H390/(H389*24*AI368/1000),3))</f>
        <v/>
      </c>
      <c r="AJ390" s="264" t="str">
        <f t="shared" si="93"/>
        <v/>
      </c>
      <c r="AK390" s="264" t="str">
        <f t="shared" si="93"/>
        <v/>
      </c>
      <c r="AL390" s="264" t="str">
        <f t="shared" si="93"/>
        <v/>
      </c>
      <c r="AM390" s="264" t="str">
        <f t="shared" si="93"/>
        <v/>
      </c>
      <c r="AN390" s="264" t="str">
        <f t="shared" si="93"/>
        <v/>
      </c>
      <c r="AO390" s="264" t="str">
        <f t="shared" si="93"/>
        <v/>
      </c>
      <c r="AP390" s="264" t="str">
        <f t="shared" si="93"/>
        <v/>
      </c>
      <c r="AQ390" s="264" t="str">
        <f t="shared" si="93"/>
        <v/>
      </c>
      <c r="AR390" s="264" t="str">
        <f t="shared" si="93"/>
        <v/>
      </c>
      <c r="AS390" s="264" t="str">
        <f t="shared" si="93"/>
        <v/>
      </c>
      <c r="AT390" s="264" t="str">
        <f t="shared" si="93"/>
        <v/>
      </c>
      <c r="AU390" s="265" t="str">
        <f>IF(COUNT(AI390:AT390)=0,"",AVERAGE(AI390:AT390))</f>
        <v/>
      </c>
      <c r="AX390" s="569"/>
      <c r="AY390" s="569"/>
      <c r="AZ390" s="588"/>
      <c r="BA390" s="590"/>
      <c r="BB390" s="590"/>
      <c r="BC390" s="590"/>
      <c r="BD390" s="588"/>
      <c r="BE390" s="583"/>
      <c r="BF390" s="584"/>
      <c r="BG390" s="259"/>
      <c r="BH390" s="259"/>
      <c r="BI390" s="259"/>
      <c r="BJ390" s="259"/>
      <c r="BK390" s="259"/>
      <c r="BL390" s="259"/>
      <c r="BM390" s="259"/>
      <c r="BN390" s="259"/>
      <c r="BO390" s="259"/>
      <c r="BP390" s="259"/>
      <c r="BQ390" s="259"/>
      <c r="BR390" s="259"/>
      <c r="BS390" s="569"/>
      <c r="BT390" s="569"/>
      <c r="BU390" s="569"/>
      <c r="BV390" s="333" t="s">
        <v>172</v>
      </c>
      <c r="BW390" s="581"/>
      <c r="BX390" s="581"/>
      <c r="BY390" s="331" t="str">
        <f>IF(COUNT(BY369,X403)=2,ROUND(BY369*X403/SUM(X399:X408),#REF!),"")</f>
        <v/>
      </c>
      <c r="BZ390" s="331" t="str">
        <f>IF(COUNT(BZ369,Y403)=2,ROUND(BZ369*Y403/SUM(Y399:Y408),#REF!),"")</f>
        <v/>
      </c>
      <c r="CA390" s="331" t="str">
        <f>IF(COUNT(CA369,Z403)=2,ROUND(CA369*Z403/SUM(Z399:Z408),#REF!),"")</f>
        <v/>
      </c>
      <c r="CB390" s="331" t="str">
        <f>IF(COUNT(CB369,AA403)=2,ROUND(CB369*AA403/SUM(AA399:AA408),#REF!),"")</f>
        <v/>
      </c>
      <c r="CC390" s="331" t="str">
        <f>IF(COUNT(CC369,AB403)=2,ROUND(CC369*AB403/SUM(AB399:AB408),#REF!),"")</f>
        <v/>
      </c>
      <c r="CD390" s="331" t="str">
        <f>IF(COUNT(CD369,AC403)=2,ROUND(CD369*AC403/SUM(AC399:AC408),#REF!),"")</f>
        <v/>
      </c>
      <c r="CE390" s="331" t="str">
        <f>IF(COUNT(CE369,AD403)=2,ROUND(CE369*AD403/SUM(AD399:AD408),#REF!),"")</f>
        <v/>
      </c>
      <c r="CF390" s="331" t="str">
        <f>IF(COUNT(CF369,AE403)=2,ROUND(CF369*AE403/SUM(AE399:AE408),#REF!),"")</f>
        <v/>
      </c>
      <c r="CG390" s="331" t="str">
        <f>IF(COUNT(CG369,AF403)=2,ROUND(CG369*AF403/SUM(AF399:AF408),#REF!),"")</f>
        <v/>
      </c>
      <c r="CH390" s="564" t="str">
        <f>IF(CH389="","",CH389)</f>
        <v>太陽光（全量）</v>
      </c>
      <c r="CI390" s="564"/>
      <c r="CJ390" s="564"/>
      <c r="CK390" s="564"/>
      <c r="CL390" s="564"/>
      <c r="CM390" s="564"/>
      <c r="CN390" s="564"/>
      <c r="CO390" s="564"/>
      <c r="CP390" s="564"/>
      <c r="CQ390" s="564"/>
    </row>
    <row r="391" spans="3:97" s="243" customFormat="1" ht="13.5" customHeight="1">
      <c r="C391" s="604" t="e">
        <f>DATE(#REF!+9,1,1)</f>
        <v>#REF!</v>
      </c>
      <c r="D391" s="605"/>
      <c r="E391" s="613" t="s">
        <v>275</v>
      </c>
      <c r="F391" s="614"/>
      <c r="G391" s="615"/>
      <c r="H391" s="256"/>
      <c r="I391" s="256"/>
      <c r="J391" s="256"/>
      <c r="K391" s="256"/>
      <c r="L391" s="256"/>
      <c r="M391" s="256"/>
      <c r="N391" s="256"/>
      <c r="O391" s="256"/>
      <c r="P391" s="256"/>
      <c r="Q391" s="256"/>
      <c r="R391" s="256"/>
      <c r="S391" s="256"/>
      <c r="T391" s="255"/>
      <c r="U391" s="613" t="s">
        <v>210</v>
      </c>
      <c r="V391" s="614"/>
      <c r="W391" s="614"/>
      <c r="X391" s="615"/>
      <c r="Y391" s="616" t="str">
        <f>IF(COUNT(S391)=0,"",ROUND(S391,#REF!))</f>
        <v/>
      </c>
      <c r="Z391" s="617"/>
      <c r="AA391" s="257"/>
      <c r="AB391" s="257"/>
      <c r="AC391" s="257"/>
      <c r="AD391" s="604" t="e">
        <f>DATE(#REF!+9,1,1)</f>
        <v>#REF!</v>
      </c>
      <c r="AE391" s="605"/>
      <c r="AF391" s="613" t="s">
        <v>198</v>
      </c>
      <c r="AG391" s="614"/>
      <c r="AH391" s="615"/>
      <c r="AI391" s="258" t="str">
        <f>IF(COUNT(S389,H391)&lt;&gt;2,"",ROUND(MIN(S389,H391)*H368,#REF!))</f>
        <v/>
      </c>
      <c r="AJ391" s="258" t="str">
        <f>IF(COUNT(H391,I391)&lt;&gt;2,"",ROUND(MIN(H391,I391)*I368,#REF!))</f>
        <v/>
      </c>
      <c r="AK391" s="258" t="str">
        <f>IF(COUNT(I391,J391)&lt;&gt;2,"",ROUND(MIN(I391,J391)*J368,#REF!))</f>
        <v/>
      </c>
      <c r="AL391" s="258" t="str">
        <f>IF(COUNT(J391,K391)&lt;&gt;2,"",ROUND(MIN(J391,K391)*K368,#REF!))</f>
        <v/>
      </c>
      <c r="AM391" s="258" t="str">
        <f>IF(COUNT(K391,L391)&lt;&gt;2,"",ROUND(MIN(K391,L391)*L368,#REF!))</f>
        <v/>
      </c>
      <c r="AN391" s="258" t="str">
        <f>IF(COUNT(L391,M391)&lt;&gt;2,"",ROUND(MIN(L391,M391)*M368,#REF!))</f>
        <v/>
      </c>
      <c r="AO391" s="258" t="str">
        <f>IF(COUNT(M391,N391)&lt;&gt;2,"",ROUND(MIN(M391,N391)*N368,#REF!))</f>
        <v/>
      </c>
      <c r="AP391" s="258" t="str">
        <f>IF(COUNT(N391,O391)&lt;&gt;2,"",ROUND(MIN(N391,O391)*O368,#REF!))</f>
        <v/>
      </c>
      <c r="AQ391" s="258" t="str">
        <f>IF(COUNT(O391,P391)&lt;&gt;2,"",ROUND(MIN(O391,P391)*P368,#REF!))</f>
        <v/>
      </c>
      <c r="AR391" s="258" t="str">
        <f>IF(COUNT(P391,Q391)&lt;&gt;2,"",ROUND(MIN(P391,Q391)*Q368,#REF!))</f>
        <v/>
      </c>
      <c r="AS391" s="258" t="str">
        <f>IF(COUNT(Q391,R391)&lt;&gt;2,"",ROUND(MIN(Q391,R391)*R368,#REF!))</f>
        <v/>
      </c>
      <c r="AT391" s="258" t="str">
        <f>IF(COUNT(R391,S391)&lt;&gt;2,"",ROUND(MIN(R391,S391)*S368,#REF!))</f>
        <v/>
      </c>
      <c r="AU391" s="255"/>
      <c r="AX391" s="569"/>
      <c r="AY391" s="569"/>
      <c r="AZ391" s="589"/>
      <c r="BA391" s="590"/>
      <c r="BB391" s="590"/>
      <c r="BC391" s="590"/>
      <c r="BD391" s="589"/>
      <c r="BE391" s="585" t="e">
        <f>IF(#REF!="発電事業者","月間送電電力量（GWh）","月間受電電力量（GWh）")</f>
        <v>#REF!</v>
      </c>
      <c r="BF391" s="586"/>
      <c r="BG391" s="331" t="str">
        <f>IF(COUNT(BG370,L403)=2,ROUND(BG370*L403/SUM(L399:L408),#REF!),"")</f>
        <v/>
      </c>
      <c r="BH391" s="331" t="str">
        <f>IF(COUNT(BH370,M403)=2,ROUND(BH370*M403/SUM(M399:M408),#REF!),"")</f>
        <v/>
      </c>
      <c r="BI391" s="331" t="str">
        <f>IF(COUNT(BI370,N403)=2,ROUND(BI370*N403/SUM(N399:N408),#REF!),"")</f>
        <v/>
      </c>
      <c r="BJ391" s="331" t="str">
        <f>IF(COUNT(BJ370,O403)=2,ROUND(BJ370*O403/SUM(O399:O408),#REF!),"")</f>
        <v/>
      </c>
      <c r="BK391" s="331" t="str">
        <f>IF(COUNT(BK370,P403)=2,ROUND(BK370*P403/SUM(P399:P408),#REF!),"")</f>
        <v/>
      </c>
      <c r="BL391" s="331" t="str">
        <f>IF(COUNT(BL370,Q403)=2,ROUND(BL370*Q403/SUM(Q399:Q408),#REF!),"")</f>
        <v/>
      </c>
      <c r="BM391" s="331" t="str">
        <f>IF(COUNT(BM370,R403)=2,ROUND(BM370*R403/SUM(R399:R408),#REF!),"")</f>
        <v/>
      </c>
      <c r="BN391" s="331" t="str">
        <f>IF(COUNT(BN370,S403)=2,ROUND(BN370*S403/SUM(S399:S408),#REF!),"")</f>
        <v/>
      </c>
      <c r="BO391" s="331" t="str">
        <f>IF(COUNT(BO370,T403)=2,ROUND(BO370*T403/SUM(T399:T408),#REF!),"")</f>
        <v/>
      </c>
      <c r="BP391" s="331" t="str">
        <f>IF(COUNT(BP370,U403)=2,ROUND(BP370*U403/SUM(U399:U408),#REF!),"")</f>
        <v/>
      </c>
      <c r="BQ391" s="331" t="str">
        <f>IF(COUNT(BQ370,V403)=2,ROUND(BQ370*V403/SUM(V399:V408),#REF!),"")</f>
        <v/>
      </c>
      <c r="BR391" s="331" t="str">
        <f>IF(COUNT(BR370,W403)=2,ROUND(BR370*W403/SUM(W399:W408),#REF!),"")</f>
        <v/>
      </c>
      <c r="BS391" s="569" t="e">
        <f>IF(#REF!="発電事業者","年間送電電力量（GWh）","年間受電電力量（GWh）")</f>
        <v>#REF!</v>
      </c>
      <c r="BT391" s="569"/>
      <c r="BU391" s="569"/>
      <c r="BV391" s="333" t="s">
        <v>25</v>
      </c>
      <c r="BW391" s="582"/>
      <c r="BX391" s="582"/>
      <c r="BY391" s="331" t="str">
        <f>IF(COUNT(BY370,X403)=2,ROUND(BY370*X403/SUM(X399:X408),#REF!),"")</f>
        <v/>
      </c>
      <c r="BZ391" s="331" t="str">
        <f>IF(COUNT(BZ370,Y403)=2,ROUND(BZ370*Y403/SUM(Y399:Y408),#REF!),"")</f>
        <v/>
      </c>
      <c r="CA391" s="331" t="str">
        <f>IF(COUNT(CA370,Z403)=2,ROUND(CA370*Z403/SUM(Z399:Z408),#REF!),"")</f>
        <v/>
      </c>
      <c r="CB391" s="331" t="str">
        <f>IF(COUNT(CB370,AA403)=2,ROUND(CB370*AA403/SUM(AA399:AA408),#REF!),"")</f>
        <v/>
      </c>
      <c r="CC391" s="331" t="str">
        <f>IF(COUNT(CC370,AB403)=2,ROUND(CC370*AB403/SUM(AB399:AB408),#REF!),"")</f>
        <v/>
      </c>
      <c r="CD391" s="331" t="str">
        <f>IF(COUNT(CD370,AC403)=2,ROUND(CD370*AC403/SUM(AC399:AC408),#REF!),"")</f>
        <v/>
      </c>
      <c r="CE391" s="331" t="str">
        <f>IF(COUNT(CE370,AD403)=2,ROUND(CE370*AD403/SUM(AD399:AD408),#REF!),"")</f>
        <v/>
      </c>
      <c r="CF391" s="331" t="str">
        <f>IF(COUNT(CF370,AE403)=2,ROUND(CF370*AE403/SUM(AE399:AE408),#REF!),"")</f>
        <v/>
      </c>
      <c r="CG391" s="331" t="str">
        <f>IF(COUNT(CG370,AF403)=2,ROUND(CG370*AF403/SUM(AF399:AF408),#REF!),"")</f>
        <v/>
      </c>
      <c r="CH391" s="565" t="str">
        <f>IF(COUNTA(AG403)=0,"",AG403)</f>
        <v/>
      </c>
      <c r="CI391" s="565"/>
      <c r="CJ391" s="565"/>
      <c r="CK391" s="565"/>
      <c r="CL391" s="565"/>
      <c r="CM391" s="565"/>
      <c r="CN391" s="565"/>
      <c r="CO391" s="565"/>
      <c r="CP391" s="565"/>
      <c r="CQ391" s="565"/>
    </row>
    <row r="392" spans="3:97" s="243" customFormat="1" ht="13.5" customHeight="1">
      <c r="C392" s="606"/>
      <c r="D392" s="607"/>
      <c r="E392" s="608" t="s">
        <v>212</v>
      </c>
      <c r="F392" s="609"/>
      <c r="G392" s="610"/>
      <c r="H392" s="261"/>
      <c r="I392" s="261"/>
      <c r="J392" s="261"/>
      <c r="K392" s="261"/>
      <c r="L392" s="261"/>
      <c r="M392" s="261"/>
      <c r="N392" s="261"/>
      <c r="O392" s="261"/>
      <c r="P392" s="261"/>
      <c r="Q392" s="261"/>
      <c r="R392" s="261"/>
      <c r="S392" s="261"/>
      <c r="T392" s="262" t="str">
        <f>IF(COUNT(H392:S392)=0,"",SUMPRODUCT(ROUND(H392:S392,#REF!)))</f>
        <v/>
      </c>
      <c r="U392" s="608" t="s">
        <v>211</v>
      </c>
      <c r="V392" s="609"/>
      <c r="W392" s="609"/>
      <c r="X392" s="610"/>
      <c r="Y392" s="611" t="str">
        <f>IF(COUNT(T392)=0,"",T392)</f>
        <v/>
      </c>
      <c r="Z392" s="612"/>
      <c r="AA392" s="257"/>
      <c r="AB392" s="257"/>
      <c r="AC392" s="257"/>
      <c r="AD392" s="606"/>
      <c r="AE392" s="607"/>
      <c r="AF392" s="608" t="s">
        <v>199</v>
      </c>
      <c r="AG392" s="609"/>
      <c r="AH392" s="610"/>
      <c r="AI392" s="264" t="str">
        <f t="shared" ref="AI392:AS392" si="94">IF(COUNT(H391:H392)=0,"",ROUND(H392/(H391*24*AI368/1000),3))</f>
        <v/>
      </c>
      <c r="AJ392" s="264" t="str">
        <f t="shared" si="94"/>
        <v/>
      </c>
      <c r="AK392" s="264" t="str">
        <f t="shared" si="94"/>
        <v/>
      </c>
      <c r="AL392" s="264" t="str">
        <f t="shared" si="94"/>
        <v/>
      </c>
      <c r="AM392" s="264" t="str">
        <f t="shared" si="94"/>
        <v/>
      </c>
      <c r="AN392" s="264" t="str">
        <f t="shared" si="94"/>
        <v/>
      </c>
      <c r="AO392" s="264" t="str">
        <f t="shared" si="94"/>
        <v/>
      </c>
      <c r="AP392" s="264" t="str">
        <f t="shared" si="94"/>
        <v/>
      </c>
      <c r="AQ392" s="264" t="str">
        <f t="shared" si="94"/>
        <v/>
      </c>
      <c r="AR392" s="264" t="str">
        <f t="shared" si="94"/>
        <v/>
      </c>
      <c r="AS392" s="264" t="str">
        <f t="shared" si="94"/>
        <v/>
      </c>
      <c r="AT392" s="264" t="str">
        <f>IF(COUNT(S391:S392)=0,"",ROUND(S392/(S391*24*AT368/1000),3))</f>
        <v/>
      </c>
      <c r="AU392" s="265" t="str">
        <f>IF(COUNT(AI392:AT392)=0,"",AVERAGE(AI392:AT392))</f>
        <v/>
      </c>
      <c r="AX392" s="569" t="str">
        <f>IF(C404="","",C404)</f>
        <v/>
      </c>
      <c r="AY392" s="569"/>
      <c r="AZ392" s="587" t="str">
        <f>IF(E404="","",E404)</f>
        <v/>
      </c>
      <c r="BA392" s="590" t="str">
        <f ca="1">IF(F404="","",F404)</f>
        <v/>
      </c>
      <c r="BB392" s="590"/>
      <c r="BC392" s="590"/>
      <c r="BD392" s="587" t="str">
        <f>IF(I404="","",I404)</f>
        <v/>
      </c>
      <c r="BE392" s="578" t="e">
        <f>IF(#REF!="発電事業者","送電電力（MW）","受電電力（MW）")</f>
        <v>#REF!</v>
      </c>
      <c r="BF392" s="579"/>
      <c r="BG392" s="331" t="str">
        <f>IF(COUNT(BG368,L404)=2,ROUND(BG368*L404/SUM(L399:L408),#REF!),"")</f>
        <v/>
      </c>
      <c r="BH392" s="331" t="str">
        <f>IF(COUNT(BH368,M404)=2,ROUND(BH368*M404/SUM(M399:M408),#REF!),"")</f>
        <v/>
      </c>
      <c r="BI392" s="331" t="str">
        <f>IF(COUNT(BI368,N404)=2,ROUND(BI368*N404/SUM(N399:N408),#REF!),"")</f>
        <v/>
      </c>
      <c r="BJ392" s="331" t="str">
        <f>IF(COUNT(BJ368,O404)=2,ROUND(BJ368*O404/SUM(O399:O408),#REF!),"")</f>
        <v/>
      </c>
      <c r="BK392" s="331" t="str">
        <f>IF(COUNT(BK368,P404)=2,ROUND(BK368*P404/SUM(P399:P408),#REF!),"")</f>
        <v/>
      </c>
      <c r="BL392" s="331" t="str">
        <f>IF(COUNT(BL368,Q404)=2,ROUND(BL368*Q404/SUM(Q399:Q408),#REF!),"")</f>
        <v/>
      </c>
      <c r="BM392" s="331" t="str">
        <f>IF(COUNT(BM368,R404)=2,ROUND(BM368*R404/SUM(R399:R408),#REF!),"")</f>
        <v/>
      </c>
      <c r="BN392" s="331" t="str">
        <f>IF(COUNT(BN368,S404)=2,ROUND(BN368*S404/SUM(S399:S408),#REF!),"")</f>
        <v/>
      </c>
      <c r="BO392" s="331" t="str">
        <f>IF(COUNT(BO368,T404)=2,ROUND(BO368*T404/SUM(T399:T408),#REF!),"")</f>
        <v/>
      </c>
      <c r="BP392" s="331" t="str">
        <f>IF(COUNT(BP368,U404)=2,ROUND(BP368*U404/SUM(U399:U408),#REF!),"")</f>
        <v/>
      </c>
      <c r="BQ392" s="331" t="str">
        <f>IF(COUNT(BQ368,V404)=2,ROUND(BQ368*V404/SUM(V399:V408),#REF!),"")</f>
        <v/>
      </c>
      <c r="BR392" s="331" t="str">
        <f>IF(COUNT(BR368,W404)=2,ROUND(BR368*W404/SUM(W399:W408),#REF!),"")</f>
        <v/>
      </c>
      <c r="BS392" s="569" t="e">
        <f>IF(#REF!="発電事業者","送電電力（MW）","受電電力（MW）")</f>
        <v>#REF!</v>
      </c>
      <c r="BT392" s="569"/>
      <c r="BU392" s="569"/>
      <c r="BV392" s="333" t="s">
        <v>171</v>
      </c>
      <c r="BW392" s="580"/>
      <c r="BX392" s="580"/>
      <c r="BY392" s="331" t="str">
        <f>IF(COUNT(BY368,X404)=2,ROUND(BY368*X404/SUM(X399:X408),#REF!),"")</f>
        <v/>
      </c>
      <c r="BZ392" s="331" t="str">
        <f>IF(COUNT(BZ368,Y404)=2,ROUND(BZ368*Y404/SUM(Y399:Y408),#REF!),"")</f>
        <v/>
      </c>
      <c r="CA392" s="331" t="str">
        <f>IF(COUNT(CA368,Z404)=2,ROUND(CA368*Z404/SUM(Z399:Z408),#REF!),"")</f>
        <v/>
      </c>
      <c r="CB392" s="331" t="str">
        <f>IF(COUNT(CB368,AA404)=2,ROUND(CB368*AA404/SUM(AA399:AA408),#REF!),"")</f>
        <v/>
      </c>
      <c r="CC392" s="331" t="str">
        <f>IF(COUNT(CC368,AB404)=2,ROUND(CC368*AB404/SUM(AB399:AB408),#REF!),"")</f>
        <v/>
      </c>
      <c r="CD392" s="331" t="str">
        <f>IF(COUNT(CD368,AC404)=2,ROUND(CD368*AC404/SUM(AC399:AC408),#REF!),"")</f>
        <v/>
      </c>
      <c r="CE392" s="331" t="str">
        <f>IF(COUNT(CE368,AD404)=2,ROUND(CE368*AD404/SUM(AD399:AD408),#REF!),"")</f>
        <v/>
      </c>
      <c r="CF392" s="331" t="str">
        <f>IF(COUNT(CF368,AE404)=2,ROUND(CF368*AE404/SUM(AE399:AE408),#REF!),"")</f>
        <v/>
      </c>
      <c r="CG392" s="331" t="str">
        <f>IF(COUNT(CG368,AF404)=2,ROUND(CG368*AF404/SUM(AF399:AF408),#REF!),"")</f>
        <v/>
      </c>
      <c r="CH392" s="563" t="s">
        <v>214</v>
      </c>
      <c r="CI392" s="563"/>
      <c r="CJ392" s="563"/>
      <c r="CK392" s="563"/>
      <c r="CL392" s="563"/>
      <c r="CM392" s="563"/>
      <c r="CN392" s="563"/>
      <c r="CO392" s="563"/>
      <c r="CP392" s="563"/>
      <c r="CQ392" s="563"/>
    </row>
    <row r="393" spans="3:97" s="243" customFormat="1" ht="13.5" customHeight="1">
      <c r="C393" s="273"/>
      <c r="D393" s="273"/>
      <c r="E393" s="245"/>
      <c r="F393" s="245"/>
      <c r="G393" s="245"/>
      <c r="H393" s="257"/>
      <c r="I393" s="257"/>
      <c r="J393" s="257"/>
      <c r="K393" s="257"/>
      <c r="L393" s="257"/>
      <c r="M393" s="257"/>
      <c r="N393" s="257"/>
      <c r="O393" s="257"/>
      <c r="P393" s="257"/>
      <c r="Q393" s="257"/>
      <c r="R393" s="257"/>
      <c r="S393" s="257"/>
      <c r="T393" s="257"/>
      <c r="U393" s="245"/>
      <c r="V393" s="245"/>
      <c r="W393" s="245"/>
      <c r="X393" s="245"/>
      <c r="Y393" s="274"/>
      <c r="Z393" s="274"/>
      <c r="AA393" s="257"/>
      <c r="AB393" s="257"/>
      <c r="AC393" s="257"/>
      <c r="AD393" s="273"/>
      <c r="AE393" s="273"/>
      <c r="AF393" s="245"/>
      <c r="AG393" s="245"/>
      <c r="AH393" s="245"/>
      <c r="AI393" s="271"/>
      <c r="AJ393" s="271"/>
      <c r="AK393" s="271"/>
      <c r="AL393" s="271"/>
      <c r="AM393" s="271"/>
      <c r="AN393" s="271"/>
      <c r="AO393" s="271"/>
      <c r="AP393" s="271"/>
      <c r="AQ393" s="271"/>
      <c r="AR393" s="271"/>
      <c r="AS393" s="271"/>
      <c r="AT393" s="271"/>
      <c r="AU393" s="272"/>
      <c r="AV393" s="275"/>
      <c r="AX393" s="569"/>
      <c r="AY393" s="569"/>
      <c r="AZ393" s="588"/>
      <c r="BA393" s="590"/>
      <c r="BB393" s="590"/>
      <c r="BC393" s="590"/>
      <c r="BD393" s="588"/>
      <c r="BE393" s="583"/>
      <c r="BF393" s="584"/>
      <c r="BG393" s="259"/>
      <c r="BH393" s="259"/>
      <c r="BI393" s="259"/>
      <c r="BJ393" s="259"/>
      <c r="BK393" s="259"/>
      <c r="BL393" s="259"/>
      <c r="BM393" s="259"/>
      <c r="BN393" s="259"/>
      <c r="BO393" s="259"/>
      <c r="BP393" s="259"/>
      <c r="BQ393" s="259"/>
      <c r="BR393" s="259"/>
      <c r="BS393" s="569"/>
      <c r="BT393" s="569"/>
      <c r="BU393" s="569"/>
      <c r="BV393" s="333" t="s">
        <v>172</v>
      </c>
      <c r="BW393" s="581"/>
      <c r="BX393" s="581"/>
      <c r="BY393" s="331" t="str">
        <f>IF(COUNT(BY369,X404)=2,ROUND(BY369*X404/SUM(X399:X408),#REF!),"")</f>
        <v/>
      </c>
      <c r="BZ393" s="331" t="str">
        <f>IF(COUNT(BZ369,Y404)=2,ROUND(BZ369*Y404/SUM(Y399:Y408),#REF!),"")</f>
        <v/>
      </c>
      <c r="CA393" s="331" t="str">
        <f>IF(COUNT(CA369,Z404)=2,ROUND(CA369*Z404/SUM(Z399:Z408),#REF!),"")</f>
        <v/>
      </c>
      <c r="CB393" s="331" t="str">
        <f>IF(COUNT(CB369,AA404)=2,ROUND(CB369*AA404/SUM(AA399:AA408),#REF!),"")</f>
        <v/>
      </c>
      <c r="CC393" s="331" t="str">
        <f>IF(COUNT(CC369,AB404)=2,ROUND(CC369*AB404/SUM(AB399:AB408),#REF!),"")</f>
        <v/>
      </c>
      <c r="CD393" s="331" t="str">
        <f>IF(COUNT(CD369,AC404)=2,ROUND(CD369*AC404/SUM(AC399:AC408),#REF!),"")</f>
        <v/>
      </c>
      <c r="CE393" s="331" t="str">
        <f>IF(COUNT(CE369,AD404)=2,ROUND(CE369*AD404/SUM(AD399:AD408),#REF!),"")</f>
        <v/>
      </c>
      <c r="CF393" s="331" t="str">
        <f>IF(COUNT(CF369,AE404)=2,ROUND(CF369*AE404/SUM(AE399:AE408),#REF!),"")</f>
        <v/>
      </c>
      <c r="CG393" s="331" t="str">
        <f>IF(COUNT(CG369,AF404)=2,ROUND(CG369*AF404/SUM(AF399:AF408),#REF!),"")</f>
        <v/>
      </c>
      <c r="CH393" s="564" t="str">
        <f>IF(CH392="","",CH392)</f>
        <v>太陽光（全量）</v>
      </c>
      <c r="CI393" s="564"/>
      <c r="CJ393" s="564"/>
      <c r="CK393" s="564"/>
      <c r="CL393" s="564"/>
      <c r="CM393" s="564"/>
      <c r="CN393" s="564"/>
      <c r="CO393" s="564"/>
      <c r="CP393" s="564"/>
      <c r="CQ393" s="564"/>
      <c r="CR393" s="271"/>
      <c r="CS393" s="271"/>
    </row>
    <row r="394" spans="3:97" s="243" customFormat="1" ht="13.5" customHeight="1">
      <c r="I394" s="257"/>
      <c r="J394" s="257"/>
      <c r="K394" s="257"/>
      <c r="L394" s="257"/>
      <c r="M394" s="257"/>
      <c r="N394" s="257"/>
      <c r="O394" s="257"/>
      <c r="P394" s="257"/>
      <c r="Q394" s="257"/>
      <c r="R394" s="257"/>
      <c r="S394" s="257"/>
      <c r="T394" s="257"/>
      <c r="U394" s="245"/>
      <c r="V394" s="245"/>
      <c r="W394" s="245"/>
      <c r="X394" s="245"/>
      <c r="Y394" s="274"/>
      <c r="Z394" s="274"/>
      <c r="AA394" s="257"/>
      <c r="AB394" s="257"/>
      <c r="AC394" s="257"/>
      <c r="AD394" s="273"/>
      <c r="AE394" s="273"/>
      <c r="AF394" s="245"/>
      <c r="AG394" s="245"/>
      <c r="AH394" s="245"/>
      <c r="AI394" s="271"/>
      <c r="AJ394" s="271"/>
      <c r="AK394" s="271"/>
      <c r="AL394" s="271"/>
      <c r="AM394" s="271"/>
      <c r="AN394" s="271"/>
      <c r="AO394" s="271"/>
      <c r="AP394" s="271"/>
      <c r="AQ394" s="271"/>
      <c r="AR394" s="271"/>
      <c r="AS394" s="271"/>
      <c r="AT394" s="271"/>
      <c r="AU394" s="272"/>
      <c r="AV394" s="257"/>
      <c r="AX394" s="569"/>
      <c r="AY394" s="569"/>
      <c r="AZ394" s="589"/>
      <c r="BA394" s="590"/>
      <c r="BB394" s="590"/>
      <c r="BC394" s="590"/>
      <c r="BD394" s="589"/>
      <c r="BE394" s="585" t="e">
        <f>IF(#REF!="発電事業者","月間送電電力量（GWh）","月間受電電力量（GWh）")</f>
        <v>#REF!</v>
      </c>
      <c r="BF394" s="586"/>
      <c r="BG394" s="331" t="str">
        <f>IF(COUNT(BG370,L404)=2,ROUND(BG370*L404/SUM(L399:L408),#REF!),"")</f>
        <v/>
      </c>
      <c r="BH394" s="331" t="str">
        <f>IF(COUNT(BH370,M404)=2,ROUND(BH370*M404/SUM(M399:M408),#REF!),"")</f>
        <v/>
      </c>
      <c r="BI394" s="331" t="str">
        <f>IF(COUNT(BI370,N404)=2,ROUND(BI370*N404/SUM(N399:N408),#REF!),"")</f>
        <v/>
      </c>
      <c r="BJ394" s="331" t="str">
        <f>IF(COUNT(BJ370,O404)=2,ROUND(BJ370*O404/SUM(O399:O408),#REF!),"")</f>
        <v/>
      </c>
      <c r="BK394" s="331" t="str">
        <f>IF(COUNT(BK370,P404)=2,ROUND(BK370*P404/SUM(P399:P408),#REF!),"")</f>
        <v/>
      </c>
      <c r="BL394" s="331" t="str">
        <f>IF(COUNT(BL370,Q404)=2,ROUND(BL370*Q404/SUM(Q399:Q408),#REF!),"")</f>
        <v/>
      </c>
      <c r="BM394" s="331" t="str">
        <f>IF(COUNT(BM370,R404)=2,ROUND(BM370*R404/SUM(R399:R408),#REF!),"")</f>
        <v/>
      </c>
      <c r="BN394" s="331" t="str">
        <f>IF(COUNT(BN370,S404)=2,ROUND(BN370*S404/SUM(S399:S408),#REF!),"")</f>
        <v/>
      </c>
      <c r="BO394" s="331" t="str">
        <f>IF(COUNT(BO370,T404)=2,ROUND(BO370*T404/SUM(T399:T408),#REF!),"")</f>
        <v/>
      </c>
      <c r="BP394" s="331" t="str">
        <f>IF(COUNT(BP370,U404)=2,ROUND(BP370*U404/SUM(U399:U408),#REF!),"")</f>
        <v/>
      </c>
      <c r="BQ394" s="331" t="str">
        <f>IF(COUNT(BQ370,V404)=2,ROUND(BQ370*V404/SUM(V399:V408),#REF!),"")</f>
        <v/>
      </c>
      <c r="BR394" s="331" t="str">
        <f>IF(COUNT(BR370,W404)=2,ROUND(BR370*W404/SUM(W399:W408),#REF!),"")</f>
        <v/>
      </c>
      <c r="BS394" s="569" t="e">
        <f>IF(#REF!="発電事業者","年間送電電力量（GWh）","年間受電電力量（GWh）")</f>
        <v>#REF!</v>
      </c>
      <c r="BT394" s="569"/>
      <c r="BU394" s="569"/>
      <c r="BV394" s="333" t="s">
        <v>25</v>
      </c>
      <c r="BW394" s="582"/>
      <c r="BX394" s="582"/>
      <c r="BY394" s="331" t="str">
        <f>IF(COUNT(BY370,X404)=2,ROUND(BY370*X404/SUM(X399:X408),#REF!),"")</f>
        <v/>
      </c>
      <c r="BZ394" s="331" t="str">
        <f>IF(COUNT(BZ370,Y404)=2,ROUND(BZ370*Y404/SUM(Y399:Y408),#REF!),"")</f>
        <v/>
      </c>
      <c r="CA394" s="331" t="str">
        <f>IF(COUNT(CA370,Z404)=2,ROUND(CA370*Z404/SUM(Z399:Z408),#REF!),"")</f>
        <v/>
      </c>
      <c r="CB394" s="331" t="str">
        <f>IF(COUNT(CB370,AA404)=2,ROUND(CB370*AA404/SUM(AA399:AA408),#REF!),"")</f>
        <v/>
      </c>
      <c r="CC394" s="331" t="str">
        <f>IF(COUNT(CC370,AB404)=2,ROUND(CC370*AB404/SUM(AB399:AB408),#REF!),"")</f>
        <v/>
      </c>
      <c r="CD394" s="331" t="str">
        <f>IF(COUNT(CD370,AC404)=2,ROUND(CD370*AC404/SUM(AC399:AC408),#REF!),"")</f>
        <v/>
      </c>
      <c r="CE394" s="331" t="str">
        <f>IF(COUNT(CE370,AD404)=2,ROUND(CE370*AD404/SUM(AD399:AD408),#REF!),"")</f>
        <v/>
      </c>
      <c r="CF394" s="331" t="str">
        <f>IF(COUNT(CF370,AE404)=2,ROUND(CF370*AE404/SUM(AE399:AE408),#REF!),"")</f>
        <v/>
      </c>
      <c r="CG394" s="331" t="str">
        <f>IF(COUNT(CG370,AF404)=2,ROUND(CG370*AF404/SUM(AF399:AF408),#REF!),"")</f>
        <v/>
      </c>
      <c r="CH394" s="565" t="str">
        <f>IF(COUNTA(AG404)=0,"",AG404)</f>
        <v/>
      </c>
      <c r="CI394" s="565"/>
      <c r="CJ394" s="565"/>
      <c r="CK394" s="565"/>
      <c r="CL394" s="565"/>
      <c r="CM394" s="565"/>
      <c r="CN394" s="565"/>
      <c r="CO394" s="565"/>
      <c r="CP394" s="565"/>
      <c r="CQ394" s="565"/>
    </row>
    <row r="395" spans="3:97" s="243" customFormat="1" ht="13.5" customHeight="1">
      <c r="C395" s="273"/>
      <c r="D395" s="273"/>
      <c r="E395" s="245"/>
      <c r="F395" s="245"/>
      <c r="G395" s="245"/>
      <c r="H395" s="257"/>
      <c r="I395" s="257"/>
      <c r="J395" s="257"/>
      <c r="K395" s="257"/>
      <c r="L395" s="257"/>
      <c r="M395" s="257"/>
      <c r="N395" s="257"/>
      <c r="O395" s="257"/>
      <c r="P395" s="257"/>
      <c r="Q395" s="257"/>
      <c r="R395" s="257"/>
      <c r="S395" s="257"/>
      <c r="T395" s="257"/>
      <c r="U395" s="257"/>
      <c r="V395" s="257"/>
      <c r="W395" s="257"/>
      <c r="X395" s="257"/>
      <c r="Y395" s="257"/>
      <c r="Z395" s="257"/>
      <c r="AA395" s="257"/>
      <c r="AB395" s="257"/>
      <c r="AC395" s="257"/>
      <c r="AD395" s="257"/>
      <c r="AE395" s="257"/>
      <c r="AF395" s="257"/>
      <c r="AG395" s="257"/>
      <c r="AH395" s="257"/>
      <c r="AI395" s="257"/>
      <c r="AJ395" s="257"/>
      <c r="AK395" s="257"/>
      <c r="AL395" s="257"/>
      <c r="AM395" s="257"/>
      <c r="AN395" s="257"/>
      <c r="AO395" s="257"/>
      <c r="AP395" s="257"/>
      <c r="AQ395" s="257"/>
      <c r="AR395" s="257"/>
      <c r="AS395" s="257"/>
      <c r="AT395" s="257"/>
      <c r="AU395" s="257"/>
      <c r="AV395" s="275"/>
      <c r="AX395" s="569" t="str">
        <f>IF(C405="","",C405)</f>
        <v/>
      </c>
      <c r="AY395" s="569"/>
      <c r="AZ395" s="587" t="str">
        <f>IF(E405="","",E405)</f>
        <v/>
      </c>
      <c r="BA395" s="590" t="str">
        <f ca="1">IF(F405="","",F405)</f>
        <v/>
      </c>
      <c r="BB395" s="590"/>
      <c r="BC395" s="590"/>
      <c r="BD395" s="587" t="str">
        <f>IF(I405="","",I405)</f>
        <v/>
      </c>
      <c r="BE395" s="578" t="e">
        <f>IF(#REF!="発電事業者","送電電力（MW）","受電電力（MW）")</f>
        <v>#REF!</v>
      </c>
      <c r="BF395" s="579"/>
      <c r="BG395" s="331" t="str">
        <f>IF(COUNT(BG368,L405)=2,ROUND(BG368*L405/SUM(L399:L408),#REF!),"")</f>
        <v/>
      </c>
      <c r="BH395" s="331" t="str">
        <f>IF(COUNT(BH368,M405)=2,ROUND(BH368*M405/SUM(M399:M408),#REF!),"")</f>
        <v/>
      </c>
      <c r="BI395" s="331" t="str">
        <f>IF(COUNT(BI368,N405)=2,ROUND(BI368*N405/SUM(N399:N408),#REF!),"")</f>
        <v/>
      </c>
      <c r="BJ395" s="331" t="str">
        <f>IF(COUNT(BJ368,O405)=2,ROUND(BJ368*O405/SUM(O399:O408),#REF!),"")</f>
        <v/>
      </c>
      <c r="BK395" s="331" t="str">
        <f>IF(COUNT(BK368,P405)=2,ROUND(BK368*P405/SUM(P399:P408),#REF!),"")</f>
        <v/>
      </c>
      <c r="BL395" s="331" t="str">
        <f>IF(COUNT(BL368,Q405)=2,ROUND(BL368*Q405/SUM(Q399:Q408),#REF!),"")</f>
        <v/>
      </c>
      <c r="BM395" s="331" t="str">
        <f>IF(COUNT(BM368,R405)=2,ROUND(BM368*R405/SUM(R399:R408),#REF!),"")</f>
        <v/>
      </c>
      <c r="BN395" s="331" t="str">
        <f>IF(COUNT(BN368,S405)=2,ROUND(BN368*S405/SUM(S399:S408),#REF!),"")</f>
        <v/>
      </c>
      <c r="BO395" s="331" t="str">
        <f>IF(COUNT(BO368,T405)=2,ROUND(BO368*T405/SUM(T399:T408),#REF!),"")</f>
        <v/>
      </c>
      <c r="BP395" s="331" t="str">
        <f>IF(COUNT(BP368,U405)=2,ROUND(BP368*U405/SUM(U399:U408),#REF!),"")</f>
        <v/>
      </c>
      <c r="BQ395" s="331" t="str">
        <f>IF(COUNT(BQ368,V405)=2,ROUND(BQ368*V405/SUM(V399:V408),#REF!),"")</f>
        <v/>
      </c>
      <c r="BR395" s="331" t="str">
        <f>IF(COUNT(BR368,W405)=2,ROUND(BR368*W405/SUM(W399:W408),#REF!),"")</f>
        <v/>
      </c>
      <c r="BS395" s="569" t="e">
        <f>IF(#REF!="発電事業者","送電電力（MW）","受電電力（MW）")</f>
        <v>#REF!</v>
      </c>
      <c r="BT395" s="569"/>
      <c r="BU395" s="569"/>
      <c r="BV395" s="333" t="s">
        <v>171</v>
      </c>
      <c r="BW395" s="580"/>
      <c r="BX395" s="580"/>
      <c r="BY395" s="331" t="str">
        <f>IF(COUNT(BY368,X405)=2,ROUND(BY368*X405/SUM(X399:X408),#REF!),"")</f>
        <v/>
      </c>
      <c r="BZ395" s="331" t="str">
        <f>IF(COUNT(BZ368,Y405)=2,ROUND(BZ368*Y405/SUM(Y399:Y408),#REF!),"")</f>
        <v/>
      </c>
      <c r="CA395" s="331" t="str">
        <f>IF(COUNT(CA368,Z405)=2,ROUND(CA368*Z405/SUM(Z399:Z408),#REF!),"")</f>
        <v/>
      </c>
      <c r="CB395" s="331" t="str">
        <f>IF(COUNT(CB368,AA405)=2,ROUND(CB368*AA405/SUM(AA399:AA408),#REF!),"")</f>
        <v/>
      </c>
      <c r="CC395" s="331" t="str">
        <f>IF(COUNT(CC368,AB405)=2,ROUND(CC368*AB405/SUM(AB399:AB408),#REF!),"")</f>
        <v/>
      </c>
      <c r="CD395" s="331" t="str">
        <f>IF(COUNT(CD368,AC405)=2,ROUND(CD368*AC405/SUM(AC399:AC408),#REF!),"")</f>
        <v/>
      </c>
      <c r="CE395" s="331" t="str">
        <f>IF(COUNT(CE368,AD405)=2,ROUND(CE368*AD405/SUM(AD399:AD408),#REF!),"")</f>
        <v/>
      </c>
      <c r="CF395" s="331" t="str">
        <f>IF(COUNT(CF368,AE405)=2,ROUND(CF368*AE405/SUM(AE399:AE408),#REF!),"")</f>
        <v/>
      </c>
      <c r="CG395" s="331" t="str">
        <f>IF(COUNT(CG368,AF405)=2,ROUND(CG368*AF405/SUM(AF399:AF408),#REF!),"")</f>
        <v/>
      </c>
      <c r="CH395" s="563" t="s">
        <v>214</v>
      </c>
      <c r="CI395" s="563"/>
      <c r="CJ395" s="563"/>
      <c r="CK395" s="563"/>
      <c r="CL395" s="563"/>
      <c r="CM395" s="563"/>
      <c r="CN395" s="563"/>
      <c r="CO395" s="563"/>
      <c r="CP395" s="563"/>
      <c r="CQ395" s="563"/>
    </row>
    <row r="396" spans="3:97" s="243" customFormat="1" ht="13.5" customHeight="1">
      <c r="C396" s="241" t="e">
        <f>IF(#REF!="発電事業者","送電相手先諸元","購入相手先諸元")</f>
        <v>#REF!</v>
      </c>
      <c r="D396" s="236"/>
      <c r="E396" s="236"/>
      <c r="F396" s="242">
        <v>0</v>
      </c>
      <c r="G396" s="237" t="s">
        <v>255</v>
      </c>
      <c r="H396" s="236"/>
      <c r="I396" s="236"/>
      <c r="J396" s="236"/>
      <c r="K396" s="236"/>
      <c r="AV396" s="257"/>
      <c r="AX396" s="569"/>
      <c r="AY396" s="569"/>
      <c r="AZ396" s="588"/>
      <c r="BA396" s="590"/>
      <c r="BB396" s="590"/>
      <c r="BC396" s="590"/>
      <c r="BD396" s="588"/>
      <c r="BE396" s="583"/>
      <c r="BF396" s="584"/>
      <c r="BG396" s="259"/>
      <c r="BH396" s="259"/>
      <c r="BI396" s="259"/>
      <c r="BJ396" s="259"/>
      <c r="BK396" s="259"/>
      <c r="BL396" s="259"/>
      <c r="BM396" s="259"/>
      <c r="BN396" s="259"/>
      <c r="BO396" s="259"/>
      <c r="BP396" s="259"/>
      <c r="BQ396" s="259"/>
      <c r="BR396" s="259"/>
      <c r="BS396" s="569"/>
      <c r="BT396" s="569"/>
      <c r="BU396" s="569"/>
      <c r="BV396" s="333" t="s">
        <v>172</v>
      </c>
      <c r="BW396" s="581"/>
      <c r="BX396" s="581"/>
      <c r="BY396" s="331" t="str">
        <f>IF(COUNT(BY369,X405)=2,ROUND(BY369*X405/SUM(X399:X408),#REF!),"")</f>
        <v/>
      </c>
      <c r="BZ396" s="331" t="str">
        <f>IF(COUNT(BZ369,Y405)=2,ROUND(BZ369*Y405/SUM(Y399:Y408),#REF!),"")</f>
        <v/>
      </c>
      <c r="CA396" s="331" t="str">
        <f>IF(COUNT(CA369,Z405)=2,ROUND(CA369*Z405/SUM(Z399:Z408),#REF!),"")</f>
        <v/>
      </c>
      <c r="CB396" s="331" t="str">
        <f>IF(COUNT(CB369,AA405)=2,ROUND(CB369*AA405/SUM(AA399:AA408),#REF!),"")</f>
        <v/>
      </c>
      <c r="CC396" s="331" t="str">
        <f>IF(COUNT(CC369,AB405)=2,ROUND(CC369*AB405/SUM(AB399:AB408),#REF!),"")</f>
        <v/>
      </c>
      <c r="CD396" s="331" t="str">
        <f>IF(COUNT(CD369,AC405)=2,ROUND(CD369*AC405/SUM(AC399:AC408),#REF!),"")</f>
        <v/>
      </c>
      <c r="CE396" s="331" t="str">
        <f>IF(COUNT(CE369,AD405)=2,ROUND(CE369*AD405/SUM(AD399:AD408),#REF!),"")</f>
        <v/>
      </c>
      <c r="CF396" s="331" t="str">
        <f>IF(COUNT(CF369,AE405)=2,ROUND(CF369*AE405/SUM(AE399:AE408),#REF!),"")</f>
        <v/>
      </c>
      <c r="CG396" s="331" t="str">
        <f>IF(COUNT(CG369,AF405)=2,ROUND(CG369*AF405/SUM(AF399:AF408),#REF!),"")</f>
        <v/>
      </c>
      <c r="CH396" s="564" t="str">
        <f>IF(CH395="","",CH395)</f>
        <v>太陽光（全量）</v>
      </c>
      <c r="CI396" s="564"/>
      <c r="CJ396" s="564"/>
      <c r="CK396" s="564"/>
      <c r="CL396" s="564"/>
      <c r="CM396" s="564"/>
      <c r="CN396" s="564"/>
      <c r="CO396" s="564"/>
      <c r="CP396" s="564"/>
      <c r="CQ396" s="564"/>
    </row>
    <row r="397" spans="3:97" s="243" customFormat="1" ht="13.5" customHeight="1">
      <c r="C397" s="594" t="s">
        <v>200</v>
      </c>
      <c r="D397" s="594"/>
      <c r="E397" s="594" t="s">
        <v>201</v>
      </c>
      <c r="F397" s="594" t="s">
        <v>202</v>
      </c>
      <c r="G397" s="594"/>
      <c r="H397" s="594"/>
      <c r="I397" s="595" t="s">
        <v>203</v>
      </c>
      <c r="J397" s="597" t="e">
        <f>IF(#REF!="発電事業者","送電先","購入先")</f>
        <v>#REF!</v>
      </c>
      <c r="K397" s="598"/>
      <c r="L397" s="601" t="e">
        <f>DATE(#REF!,1,1)</f>
        <v>#REF!</v>
      </c>
      <c r="M397" s="602"/>
      <c r="N397" s="602"/>
      <c r="O397" s="602"/>
      <c r="P397" s="602"/>
      <c r="Q397" s="602"/>
      <c r="R397" s="602"/>
      <c r="S397" s="602"/>
      <c r="T397" s="602"/>
      <c r="U397" s="602"/>
      <c r="V397" s="602"/>
      <c r="W397" s="603"/>
      <c r="X397" s="592" t="e">
        <f>DATE(#REF!+1,1,1)</f>
        <v>#REF!</v>
      </c>
      <c r="Y397" s="592" t="e">
        <f>DATE(#REF!+2,1,1)</f>
        <v>#REF!</v>
      </c>
      <c r="Z397" s="592" t="e">
        <f>DATE(#REF!+3,1,1)</f>
        <v>#REF!</v>
      </c>
      <c r="AA397" s="592" t="e">
        <f>DATE(#REF!+4,1,1)</f>
        <v>#REF!</v>
      </c>
      <c r="AB397" s="592" t="e">
        <f>DATE(#REF!+5,1,1)</f>
        <v>#REF!</v>
      </c>
      <c r="AC397" s="592" t="e">
        <f>DATE(#REF!+6,1,1)</f>
        <v>#REF!</v>
      </c>
      <c r="AD397" s="592" t="e">
        <f>DATE(#REF!+7,1,1)</f>
        <v>#REF!</v>
      </c>
      <c r="AE397" s="592" t="e">
        <f>DATE(#REF!+8,1,1)</f>
        <v>#REF!</v>
      </c>
      <c r="AF397" s="592" t="e">
        <f>DATE(#REF!+9,1,1)</f>
        <v>#REF!</v>
      </c>
      <c r="AG397" s="594" t="s">
        <v>253</v>
      </c>
      <c r="AH397" s="594"/>
      <c r="AI397" s="594"/>
      <c r="AJ397" s="594"/>
      <c r="AK397" s="594"/>
      <c r="AL397" s="594"/>
      <c r="AM397" s="594"/>
      <c r="AN397" s="594"/>
      <c r="AO397" s="594"/>
      <c r="AP397" s="594"/>
      <c r="AV397" s="275"/>
      <c r="AX397" s="569"/>
      <c r="AY397" s="569"/>
      <c r="AZ397" s="589"/>
      <c r="BA397" s="590"/>
      <c r="BB397" s="590"/>
      <c r="BC397" s="590"/>
      <c r="BD397" s="589"/>
      <c r="BE397" s="585" t="e">
        <f>IF(#REF!="発電事業者","月間送電電力量（GWh）","月間受電電力量（GWh）")</f>
        <v>#REF!</v>
      </c>
      <c r="BF397" s="586"/>
      <c r="BG397" s="331" t="str">
        <f>IF(COUNT(BG370,L405)=2,ROUND(BG370*L405/SUM(L399:L408),#REF!),"")</f>
        <v/>
      </c>
      <c r="BH397" s="331" t="str">
        <f>IF(COUNT(BH370,M405)=2,ROUND(BH370*M405/SUM(M399:M408),#REF!),"")</f>
        <v/>
      </c>
      <c r="BI397" s="331" t="str">
        <f>IF(COUNT(BI370,N405)=2,ROUND(BI370*N405/SUM(N399:N408),#REF!),"")</f>
        <v/>
      </c>
      <c r="BJ397" s="331" t="str">
        <f>IF(COUNT(BJ370,O405)=2,ROUND(BJ370*O405/SUM(O399:O408),#REF!),"")</f>
        <v/>
      </c>
      <c r="BK397" s="331" t="str">
        <f>IF(COUNT(BK370,P405)=2,ROUND(BK370*P405/SUM(P399:P408),#REF!),"")</f>
        <v/>
      </c>
      <c r="BL397" s="331" t="str">
        <f>IF(COUNT(BL370,Q405)=2,ROUND(BL370*Q405/SUM(Q399:Q408),#REF!),"")</f>
        <v/>
      </c>
      <c r="BM397" s="331" t="str">
        <f>IF(COUNT(BM370,R405)=2,ROUND(BM370*R405/SUM(R399:R408),#REF!),"")</f>
        <v/>
      </c>
      <c r="BN397" s="331" t="str">
        <f>IF(COUNT(BN370,S405)=2,ROUND(BN370*S405/SUM(S399:S408),#REF!),"")</f>
        <v/>
      </c>
      <c r="BO397" s="331" t="str">
        <f>IF(COUNT(BO370,T405)=2,ROUND(BO370*T405/SUM(T399:T408),#REF!),"")</f>
        <v/>
      </c>
      <c r="BP397" s="331" t="str">
        <f>IF(COUNT(BP370,U405)=2,ROUND(BP370*U405/SUM(U399:U408),#REF!),"")</f>
        <v/>
      </c>
      <c r="BQ397" s="331" t="str">
        <f>IF(COUNT(BQ370,V405)=2,ROUND(BQ370*V405/SUM(V399:V408),#REF!),"")</f>
        <v/>
      </c>
      <c r="BR397" s="331" t="str">
        <f>IF(COUNT(BR370,W405)=2,ROUND(BR370*W405/SUM(W399:W408),#REF!),"")</f>
        <v/>
      </c>
      <c r="BS397" s="569" t="e">
        <f>IF(#REF!="発電事業者","年間送電電力量（GWh）","年間受電電力量（GWh）")</f>
        <v>#REF!</v>
      </c>
      <c r="BT397" s="569"/>
      <c r="BU397" s="569"/>
      <c r="BV397" s="333" t="s">
        <v>25</v>
      </c>
      <c r="BW397" s="582"/>
      <c r="BX397" s="582"/>
      <c r="BY397" s="331" t="str">
        <f>IF(COUNT(BY370,X405)=2,ROUND(BY370*X405/SUM(X399:X408),#REF!),"")</f>
        <v/>
      </c>
      <c r="BZ397" s="331" t="str">
        <f>IF(COUNT(BZ370,Y405)=2,ROUND(BZ370*Y405/SUM(Y399:Y408),#REF!),"")</f>
        <v/>
      </c>
      <c r="CA397" s="331" t="str">
        <f>IF(COUNT(CA370,Z405)=2,ROUND(CA370*Z405/SUM(Z399:Z408),#REF!),"")</f>
        <v/>
      </c>
      <c r="CB397" s="331" t="str">
        <f>IF(COUNT(CB370,AA405)=2,ROUND(CB370*AA405/SUM(AA399:AA408),#REF!),"")</f>
        <v/>
      </c>
      <c r="CC397" s="331" t="str">
        <f>IF(COUNT(CC370,AB405)=2,ROUND(CC370*AB405/SUM(AB399:AB408),#REF!),"")</f>
        <v/>
      </c>
      <c r="CD397" s="331" t="str">
        <f>IF(COUNT(CD370,AC405)=2,ROUND(CD370*AC405/SUM(AC399:AC408),#REF!),"")</f>
        <v/>
      </c>
      <c r="CE397" s="331" t="str">
        <f>IF(COUNT(CE370,AD405)=2,ROUND(CE370*AD405/SUM(AD399:AD408),#REF!),"")</f>
        <v/>
      </c>
      <c r="CF397" s="331" t="str">
        <f>IF(COUNT(CF370,AE405)=2,ROUND(CF370*AE405/SUM(AE399:AE408),#REF!),"")</f>
        <v/>
      </c>
      <c r="CG397" s="331" t="str">
        <f>IF(COUNT(CG370,AF405)=2,ROUND(CG370*AF405/SUM(AF399:AF408),#REF!),"")</f>
        <v/>
      </c>
      <c r="CH397" s="565" t="str">
        <f>IF(COUNTA(AG405)=0,"",AG405)</f>
        <v/>
      </c>
      <c r="CI397" s="565"/>
      <c r="CJ397" s="565"/>
      <c r="CK397" s="565"/>
      <c r="CL397" s="565"/>
      <c r="CM397" s="565"/>
      <c r="CN397" s="565"/>
      <c r="CO397" s="565"/>
      <c r="CP397" s="565"/>
      <c r="CQ397" s="565"/>
    </row>
    <row r="398" spans="3:97" s="243" customFormat="1" ht="13.5" customHeight="1">
      <c r="C398" s="594"/>
      <c r="D398" s="594"/>
      <c r="E398" s="594"/>
      <c r="F398" s="594"/>
      <c r="G398" s="594"/>
      <c r="H398" s="594"/>
      <c r="I398" s="596"/>
      <c r="J398" s="599"/>
      <c r="K398" s="600"/>
      <c r="L398" s="320" t="s">
        <v>194</v>
      </c>
      <c r="M398" s="320" t="s">
        <v>195</v>
      </c>
      <c r="N398" s="320" t="s">
        <v>161</v>
      </c>
      <c r="O398" s="320" t="s">
        <v>162</v>
      </c>
      <c r="P398" s="320" t="s">
        <v>163</v>
      </c>
      <c r="Q398" s="320" t="s">
        <v>164</v>
      </c>
      <c r="R398" s="320" t="s">
        <v>165</v>
      </c>
      <c r="S398" s="320" t="s">
        <v>166</v>
      </c>
      <c r="T398" s="320" t="s">
        <v>167</v>
      </c>
      <c r="U398" s="320" t="s">
        <v>168</v>
      </c>
      <c r="V398" s="320" t="s">
        <v>169</v>
      </c>
      <c r="W398" s="320" t="s">
        <v>170</v>
      </c>
      <c r="X398" s="593">
        <v>43101</v>
      </c>
      <c r="Y398" s="593">
        <v>43466</v>
      </c>
      <c r="Z398" s="593">
        <v>43831</v>
      </c>
      <c r="AA398" s="593">
        <v>44197</v>
      </c>
      <c r="AB398" s="593">
        <v>44562</v>
      </c>
      <c r="AC398" s="593">
        <v>44927</v>
      </c>
      <c r="AD398" s="593">
        <v>45292</v>
      </c>
      <c r="AE398" s="593">
        <v>45658</v>
      </c>
      <c r="AF398" s="593">
        <v>46023</v>
      </c>
      <c r="AG398" s="594"/>
      <c r="AH398" s="594"/>
      <c r="AI398" s="594"/>
      <c r="AJ398" s="594"/>
      <c r="AK398" s="594"/>
      <c r="AL398" s="594"/>
      <c r="AM398" s="594"/>
      <c r="AN398" s="594"/>
      <c r="AO398" s="594"/>
      <c r="AP398" s="594"/>
      <c r="AV398" s="275"/>
      <c r="AX398" s="569" t="str">
        <f>IF(C406="","",C406)</f>
        <v/>
      </c>
      <c r="AY398" s="569"/>
      <c r="AZ398" s="587" t="str">
        <f>IF(E406="","",E406)</f>
        <v/>
      </c>
      <c r="BA398" s="590" t="str">
        <f ca="1">IF(F406="","",F406)</f>
        <v/>
      </c>
      <c r="BB398" s="590"/>
      <c r="BC398" s="590"/>
      <c r="BD398" s="587" t="str">
        <f>IF(I406="","",I406)</f>
        <v/>
      </c>
      <c r="BE398" s="578" t="e">
        <f>IF(#REF!="発電事業者","送電電力（MW）","受電電力（MW）")</f>
        <v>#REF!</v>
      </c>
      <c r="BF398" s="579"/>
      <c r="BG398" s="331" t="str">
        <f>IF(COUNT(BG368,L406)=2,ROUND(BG368*L406/SUM(L399:L408),#REF!),"")</f>
        <v/>
      </c>
      <c r="BH398" s="331" t="str">
        <f>IF(COUNT(BH368,M406)=2,ROUND(BH368*M406/SUM(M399:M408),#REF!),"")</f>
        <v/>
      </c>
      <c r="BI398" s="331" t="str">
        <f>IF(COUNT(BI368,N406)=2,ROUND(BI368*N406/SUM(N399:N408),#REF!),"")</f>
        <v/>
      </c>
      <c r="BJ398" s="331" t="str">
        <f>IF(COUNT(BJ368,O406)=2,ROUND(BJ368*O406/SUM(O399:O408),#REF!),"")</f>
        <v/>
      </c>
      <c r="BK398" s="331" t="str">
        <f>IF(COUNT(BK368,P406)=2,ROUND(BK368*P406/SUM(P399:P408),#REF!),"")</f>
        <v/>
      </c>
      <c r="BL398" s="331" t="str">
        <f>IF(COUNT(BL368,Q406)=2,ROUND(BL368*Q406/SUM(Q399:Q408),#REF!),"")</f>
        <v/>
      </c>
      <c r="BM398" s="331" t="str">
        <f>IF(COUNT(BM368,R406)=2,ROUND(BM368*R406/SUM(R399:R408),#REF!),"")</f>
        <v/>
      </c>
      <c r="BN398" s="331" t="str">
        <f>IF(COUNT(BN368,S406)=2,ROUND(BN368*S406/SUM(S399:S408),#REF!),"")</f>
        <v/>
      </c>
      <c r="BO398" s="331" t="str">
        <f>IF(COUNT(BO368,T406)=2,ROUND(BO368*T406/SUM(T399:T408),#REF!),"")</f>
        <v/>
      </c>
      <c r="BP398" s="331" t="str">
        <f>IF(COUNT(BP368,U406)=2,ROUND(BP368*U406/SUM(U399:U408),#REF!),"")</f>
        <v/>
      </c>
      <c r="BQ398" s="331" t="str">
        <f>IF(COUNT(BQ368,V406)=2,ROUND(BQ368*V406/SUM(V399:V408),#REF!),"")</f>
        <v/>
      </c>
      <c r="BR398" s="331" t="str">
        <f>IF(COUNT(BR368,W406)=2,ROUND(BR368*W406/SUM(W399:W408),#REF!),"")</f>
        <v/>
      </c>
      <c r="BS398" s="569" t="e">
        <f>IF(#REF!="発電事業者","送電電力（MW）","受電電力（MW）")</f>
        <v>#REF!</v>
      </c>
      <c r="BT398" s="569"/>
      <c r="BU398" s="569"/>
      <c r="BV398" s="333" t="s">
        <v>171</v>
      </c>
      <c r="BW398" s="580"/>
      <c r="BX398" s="580"/>
      <c r="BY398" s="331" t="str">
        <f>IF(COUNT(BY368,X406)=2,ROUND(BY368*X406/SUM(X399:X408),#REF!),"")</f>
        <v/>
      </c>
      <c r="BZ398" s="331" t="str">
        <f>IF(COUNT(BZ368,Y406)=2,ROUND(BZ368*Y406/SUM(Y399:Y408),#REF!),"")</f>
        <v/>
      </c>
      <c r="CA398" s="331" t="str">
        <f>IF(COUNT(CA368,Z406)=2,ROUND(CA368*Z406/SUM(Z399:Z408),#REF!),"")</f>
        <v/>
      </c>
      <c r="CB398" s="331" t="str">
        <f>IF(COUNT(CB368,AA406)=2,ROUND(CB368*AA406/SUM(AA399:AA408),#REF!),"")</f>
        <v/>
      </c>
      <c r="CC398" s="331" t="str">
        <f>IF(COUNT(CC368,AB406)=2,ROUND(CC368*AB406/SUM(AB399:AB408),#REF!),"")</f>
        <v/>
      </c>
      <c r="CD398" s="331" t="str">
        <f>IF(COUNT(CD368,AC406)=2,ROUND(CD368*AC406/SUM(AC399:AC408),#REF!),"")</f>
        <v/>
      </c>
      <c r="CE398" s="331" t="str">
        <f>IF(COUNT(CE368,AD406)=2,ROUND(CE368*AD406/SUM(AD399:AD408),#REF!),"")</f>
        <v/>
      </c>
      <c r="CF398" s="331" t="str">
        <f>IF(COUNT(CF368,AE406)=2,ROUND(CF368*AE406/SUM(AE399:AE408),#REF!),"")</f>
        <v/>
      </c>
      <c r="CG398" s="331" t="str">
        <f>IF(COUNT(CG368,AF406)=2,ROUND(CG368*AF406/SUM(AF399:AF408),#REF!),"")</f>
        <v/>
      </c>
      <c r="CH398" s="563" t="s">
        <v>214</v>
      </c>
      <c r="CI398" s="563"/>
      <c r="CJ398" s="563"/>
      <c r="CK398" s="563"/>
      <c r="CL398" s="563"/>
      <c r="CM398" s="563"/>
      <c r="CN398" s="563"/>
      <c r="CO398" s="563"/>
      <c r="CP398" s="563"/>
      <c r="CQ398" s="563"/>
    </row>
    <row r="399" spans="3:97" s="243" customFormat="1" ht="13.5" customHeight="1">
      <c r="C399" s="568"/>
      <c r="D399" s="568"/>
      <c r="E399" s="332"/>
      <c r="F399" s="569" t="str">
        <f ca="1">IF(E399="","",VLOOKUP(E399,INDIRECT(AR399),2,FALSE))</f>
        <v/>
      </c>
      <c r="G399" s="569"/>
      <c r="H399" s="569"/>
      <c r="I399" s="333" t="str">
        <f>IF(E399="","",E363)</f>
        <v/>
      </c>
      <c r="J399" s="569" t="e">
        <f>J397&amp;"１"</f>
        <v>#REF!</v>
      </c>
      <c r="K399" s="569"/>
      <c r="L399" s="277">
        <f t="shared" ref="L399:W399" si="95">IF($F396=0,IF(100-SUM(L400:L408)=0,"",100-SUM(L400:L408)),IF(H373-SUM(L400:L408)=0,"",H373-SUM(L400:L408)))</f>
        <v>100</v>
      </c>
      <c r="M399" s="277">
        <f t="shared" si="95"/>
        <v>100</v>
      </c>
      <c r="N399" s="277">
        <f t="shared" si="95"/>
        <v>100</v>
      </c>
      <c r="O399" s="277">
        <f t="shared" si="95"/>
        <v>100</v>
      </c>
      <c r="P399" s="277">
        <f t="shared" si="95"/>
        <v>100</v>
      </c>
      <c r="Q399" s="277">
        <f t="shared" si="95"/>
        <v>100</v>
      </c>
      <c r="R399" s="277">
        <f t="shared" si="95"/>
        <v>100</v>
      </c>
      <c r="S399" s="277">
        <f t="shared" si="95"/>
        <v>100</v>
      </c>
      <c r="T399" s="277">
        <f t="shared" si="95"/>
        <v>100</v>
      </c>
      <c r="U399" s="277">
        <f t="shared" si="95"/>
        <v>100</v>
      </c>
      <c r="V399" s="277">
        <f t="shared" si="95"/>
        <v>100</v>
      </c>
      <c r="W399" s="277">
        <f t="shared" si="95"/>
        <v>100</v>
      </c>
      <c r="X399" s="277">
        <f>IF($F396=0,IF(100-SUM(X400:X408)=0,"",100-SUM(X400:X408)),IF(H375-SUM(X400:X408)=0,"",H375-SUM(X400:X408)))</f>
        <v>100</v>
      </c>
      <c r="Y399" s="277">
        <f>IF($F396=0,IF(100-SUM(Y400:Y408)=0,"",100-SUM(Y400:Y408)),IF(H377-SUM(Y400:Y408)=0,"",H377-SUM(Y400:Y408)))</f>
        <v>100</v>
      </c>
      <c r="Z399" s="277">
        <f>IF($F396=0,IF(100-SUM(Z400:Z408)=0,"",100-SUM(Z400:Z408)),IF(H379-SUM(Z400:Z408)=0,"",H379-SUM(Z400:Z408)))</f>
        <v>100</v>
      </c>
      <c r="AA399" s="277">
        <f>IF($F396=0,IF(100-SUM(AA400:AA408)=0,"",100-SUM(AA400:AA408)),IF(H381-SUM(AA400:AA408)=0,"",H381-SUM(AA400:AA408)))</f>
        <v>100</v>
      </c>
      <c r="AB399" s="277">
        <f>IF($F396=0,IF(100-SUM(AB400:AB408)=0,"",100-SUM(AB400:AB408)),IF(H383-SUM(AB400:AB408)=0,"",H383-SUM(AB400:AB408)))</f>
        <v>100</v>
      </c>
      <c r="AC399" s="277">
        <f>IF($F396=0,IF(100-SUM(AC400:AC408)=0,"",100-SUM(AC400:AC408)),IF(H385-SUM(AC400:AC408)=0,"",H385-SUM(AC400:AC408)))</f>
        <v>100</v>
      </c>
      <c r="AD399" s="277">
        <f>IF($F396=0,IF(100-SUM(AD400:AD408)=0,"",100-SUM(AD400:AD408)),IF(H387-SUM(AD400:AD408)=0,"",H387-SUM(AD400:AD408)))</f>
        <v>100</v>
      </c>
      <c r="AE399" s="277">
        <f>IF($F396=0,IF(100-SUM(AE400:AE408)=0,"",100-SUM(AE400:AE408)),IF(H389-SUM(AE400:AE408)=0,"",H389-SUM(AE400:AE408)))</f>
        <v>100</v>
      </c>
      <c r="AF399" s="277">
        <f>IF($F396=0,IF(100-SUM(AF400:AF408)=0,"",100-SUM(AF400:AF408)),IF(H391-SUM(AF400:AF408)=0,"",H391-SUM(AF400:AF408)))</f>
        <v>100</v>
      </c>
      <c r="AG399" s="570"/>
      <c r="AH399" s="570"/>
      <c r="AI399" s="570"/>
      <c r="AJ399" s="570"/>
      <c r="AK399" s="570"/>
      <c r="AL399" s="570"/>
      <c r="AM399" s="570"/>
      <c r="AN399" s="570"/>
      <c r="AO399" s="570"/>
      <c r="AP399" s="570"/>
      <c r="AR399" s="591" t="b">
        <f t="shared" ref="AR399:AR408" si="96">IF(C399="発電事業者","事業者リスト一覧!D3:E1002", IF(C399="小売電気事業者","事業者リスト一覧!J3:K1002", IF(C399="一般送配電事業者","事業者リスト一覧!G3:H13", IF(C399="送電事業者","事業者リスト一覧!G16:H21", IF(C399="特定送配電事業者","事業者リスト一覧!G24:H44", IF(C399="登録特定送配電事業者","事業者リスト一覧!G47:H87", IF(C399="その他事業者","事業者リスト一覧!G90:H100")))))))</f>
        <v>0</v>
      </c>
      <c r="AS399" s="591"/>
      <c r="AT399" s="591"/>
      <c r="AU399" s="281" t="s">
        <v>160</v>
      </c>
      <c r="AV399" s="275"/>
      <c r="AX399" s="569"/>
      <c r="AY399" s="569"/>
      <c r="AZ399" s="588"/>
      <c r="BA399" s="590"/>
      <c r="BB399" s="590"/>
      <c r="BC399" s="590"/>
      <c r="BD399" s="588"/>
      <c r="BE399" s="583"/>
      <c r="BF399" s="584"/>
      <c r="BG399" s="259"/>
      <c r="BH399" s="259"/>
      <c r="BI399" s="259"/>
      <c r="BJ399" s="259"/>
      <c r="BK399" s="259"/>
      <c r="BL399" s="259"/>
      <c r="BM399" s="259"/>
      <c r="BN399" s="259"/>
      <c r="BO399" s="259"/>
      <c r="BP399" s="259"/>
      <c r="BQ399" s="259"/>
      <c r="BR399" s="259"/>
      <c r="BS399" s="569"/>
      <c r="BT399" s="569"/>
      <c r="BU399" s="569"/>
      <c r="BV399" s="333" t="s">
        <v>172</v>
      </c>
      <c r="BW399" s="581"/>
      <c r="BX399" s="581"/>
      <c r="BY399" s="331" t="str">
        <f>IF(COUNT(BY369,X406)=2,ROUND(BY369*X406/SUM(X399:X408),#REF!),"")</f>
        <v/>
      </c>
      <c r="BZ399" s="331" t="str">
        <f>IF(COUNT(BZ369,Y406)=2,ROUND(BZ369*Y406/SUM(Y399:Y408),#REF!),"")</f>
        <v/>
      </c>
      <c r="CA399" s="331" t="str">
        <f>IF(COUNT(CA369,Z406)=2,ROUND(CA369*Z406/SUM(Z399:Z408),#REF!),"")</f>
        <v/>
      </c>
      <c r="CB399" s="331" t="str">
        <f>IF(COUNT(CB369,AA406)=2,ROUND(CB369*AA406/SUM(AA399:AA408),#REF!),"")</f>
        <v/>
      </c>
      <c r="CC399" s="331" t="str">
        <f>IF(COUNT(CC369,AB406)=2,ROUND(CC369*AB406/SUM(AB399:AB408),#REF!),"")</f>
        <v/>
      </c>
      <c r="CD399" s="331" t="str">
        <f>IF(COUNT(CD369,AC406)=2,ROUND(CD369*AC406/SUM(AC399:AC408),#REF!),"")</f>
        <v/>
      </c>
      <c r="CE399" s="331" t="str">
        <f>IF(COUNT(CE369,AD406)=2,ROUND(CE369*AD406/SUM(AD399:AD408),#REF!),"")</f>
        <v/>
      </c>
      <c r="CF399" s="331" t="str">
        <f>IF(COUNT(CF369,AE406)=2,ROUND(CF369*AE406/SUM(AE399:AE408),#REF!),"")</f>
        <v/>
      </c>
      <c r="CG399" s="331" t="str">
        <f>IF(COUNT(CG369,AF406)=2,ROUND(CG369*AF406/SUM(AF399:AF408),#REF!),"")</f>
        <v/>
      </c>
      <c r="CH399" s="564" t="str">
        <f>IF(CH398="","",CH398)</f>
        <v>太陽光（全量）</v>
      </c>
      <c r="CI399" s="564"/>
      <c r="CJ399" s="564"/>
      <c r="CK399" s="564"/>
      <c r="CL399" s="564"/>
      <c r="CM399" s="564"/>
      <c r="CN399" s="564"/>
      <c r="CO399" s="564"/>
      <c r="CP399" s="564"/>
      <c r="CQ399" s="564"/>
    </row>
    <row r="400" spans="3:97" s="243" customFormat="1" ht="13.5" customHeight="1">
      <c r="C400" s="568"/>
      <c r="D400" s="568"/>
      <c r="E400" s="332"/>
      <c r="F400" s="569" t="str">
        <f t="shared" ref="F400:F407" ca="1" si="97">IF(E400="","",VLOOKUP(E400,INDIRECT(AR400),2,FALSE))</f>
        <v/>
      </c>
      <c r="G400" s="569"/>
      <c r="H400" s="569"/>
      <c r="I400" s="333" t="str">
        <f>IF(E400="","",E363)</f>
        <v/>
      </c>
      <c r="J400" s="569" t="e">
        <f>J397&amp;"２"</f>
        <v>#REF!</v>
      </c>
      <c r="K400" s="569"/>
      <c r="L400" s="256"/>
      <c r="M400" s="256"/>
      <c r="N400" s="256"/>
      <c r="O400" s="256"/>
      <c r="P400" s="256"/>
      <c r="Q400" s="256"/>
      <c r="R400" s="256"/>
      <c r="S400" s="256"/>
      <c r="T400" s="256"/>
      <c r="U400" s="256"/>
      <c r="V400" s="256"/>
      <c r="W400" s="256"/>
      <c r="X400" s="256"/>
      <c r="Y400" s="256"/>
      <c r="Z400" s="256"/>
      <c r="AA400" s="256"/>
      <c r="AB400" s="256"/>
      <c r="AC400" s="256"/>
      <c r="AD400" s="256"/>
      <c r="AE400" s="256"/>
      <c r="AF400" s="256"/>
      <c r="AG400" s="570"/>
      <c r="AH400" s="570"/>
      <c r="AI400" s="570"/>
      <c r="AJ400" s="570"/>
      <c r="AK400" s="570"/>
      <c r="AL400" s="570"/>
      <c r="AM400" s="570"/>
      <c r="AN400" s="570"/>
      <c r="AO400" s="570"/>
      <c r="AP400" s="570"/>
      <c r="AR400" s="571" t="b">
        <f t="shared" si="96"/>
        <v>0</v>
      </c>
      <c r="AS400" s="571"/>
      <c r="AT400" s="571"/>
      <c r="AU400" s="282" t="s">
        <v>160</v>
      </c>
      <c r="AV400" s="275"/>
      <c r="AX400" s="569"/>
      <c r="AY400" s="569"/>
      <c r="AZ400" s="589"/>
      <c r="BA400" s="590"/>
      <c r="BB400" s="590"/>
      <c r="BC400" s="590"/>
      <c r="BD400" s="589"/>
      <c r="BE400" s="585" t="e">
        <f>IF(#REF!="発電事業者","月間送電電力量（GWh）","月間受電電力量（GWh）")</f>
        <v>#REF!</v>
      </c>
      <c r="BF400" s="586"/>
      <c r="BG400" s="331" t="str">
        <f>IF(COUNT(BG370,L406)=2,ROUND(BG370*L406/SUM(L399:L408),#REF!),"")</f>
        <v/>
      </c>
      <c r="BH400" s="331" t="str">
        <f>IF(COUNT(BH370,M406)=2,ROUND(BH370*M406/SUM(M399:M408),#REF!),"")</f>
        <v/>
      </c>
      <c r="BI400" s="331" t="str">
        <f>IF(COUNT(BI370,N406)=2,ROUND(BI370*N406/SUM(N399:N408),#REF!),"")</f>
        <v/>
      </c>
      <c r="BJ400" s="331" t="str">
        <f>IF(COUNT(BJ370,O406)=2,ROUND(BJ370*O406/SUM(O399:O408),#REF!),"")</f>
        <v/>
      </c>
      <c r="BK400" s="331" t="str">
        <f>IF(COUNT(BK370,P406)=2,ROUND(BK370*P406/SUM(P399:P408),#REF!),"")</f>
        <v/>
      </c>
      <c r="BL400" s="331" t="str">
        <f>IF(COUNT(BL370,Q406)=2,ROUND(BL370*Q406/SUM(Q399:Q408),#REF!),"")</f>
        <v/>
      </c>
      <c r="BM400" s="331" t="str">
        <f>IF(COUNT(BM370,R406)=2,ROUND(BM370*R406/SUM(R399:R408),#REF!),"")</f>
        <v/>
      </c>
      <c r="BN400" s="331" t="str">
        <f>IF(COUNT(BN370,S406)=2,ROUND(BN370*S406/SUM(S399:S408),#REF!),"")</f>
        <v/>
      </c>
      <c r="BO400" s="331" t="str">
        <f>IF(COUNT(BO370,T406)=2,ROUND(BO370*T406/SUM(T399:T408),#REF!),"")</f>
        <v/>
      </c>
      <c r="BP400" s="331" t="str">
        <f>IF(COUNT(BP370,U406)=2,ROUND(BP370*U406/SUM(U399:U408),#REF!),"")</f>
        <v/>
      </c>
      <c r="BQ400" s="331" t="str">
        <f>IF(COUNT(BQ370,V406)=2,ROUND(BQ370*V406/SUM(V399:V408),#REF!),"")</f>
        <v/>
      </c>
      <c r="BR400" s="331" t="str">
        <f>IF(COUNT(BR370,W406)=2,ROUND(BR370*W406/SUM(W399:W408),#REF!),"")</f>
        <v/>
      </c>
      <c r="BS400" s="569" t="e">
        <f>IF(#REF!="発電事業者","年間送電電力量（GWh）","年間受電電力量（GWh）")</f>
        <v>#REF!</v>
      </c>
      <c r="BT400" s="569"/>
      <c r="BU400" s="569"/>
      <c r="BV400" s="333" t="s">
        <v>25</v>
      </c>
      <c r="BW400" s="582"/>
      <c r="BX400" s="582"/>
      <c r="BY400" s="331" t="str">
        <f>IF(COUNT(BY370,X406)=2,ROUND(BY370*X406/SUM(X399:X408),#REF!),"")</f>
        <v/>
      </c>
      <c r="BZ400" s="331" t="str">
        <f>IF(COUNT(BZ370,Y406)=2,ROUND(BZ370*Y406/SUM(Y399:Y408),#REF!),"")</f>
        <v/>
      </c>
      <c r="CA400" s="331" t="str">
        <f>IF(COUNT(CA370,Z406)=2,ROUND(CA370*Z406/SUM(Z399:Z408),#REF!),"")</f>
        <v/>
      </c>
      <c r="CB400" s="331" t="str">
        <f>IF(COUNT(CB370,AA406)=2,ROUND(CB370*AA406/SUM(AA399:AA408),#REF!),"")</f>
        <v/>
      </c>
      <c r="CC400" s="331" t="str">
        <f>IF(COUNT(CC370,AB406)=2,ROUND(CC370*AB406/SUM(AB399:AB408),#REF!),"")</f>
        <v/>
      </c>
      <c r="CD400" s="331" t="str">
        <f>IF(COUNT(CD370,AC406)=2,ROUND(CD370*AC406/SUM(AC399:AC408),#REF!),"")</f>
        <v/>
      </c>
      <c r="CE400" s="331" t="str">
        <f>IF(COUNT(CE370,AD406)=2,ROUND(CE370*AD406/SUM(AD399:AD408),#REF!),"")</f>
        <v/>
      </c>
      <c r="CF400" s="331" t="str">
        <f>IF(COUNT(CF370,AE406)=2,ROUND(CF370*AE406/SUM(AE399:AE408),#REF!),"")</f>
        <v/>
      </c>
      <c r="CG400" s="331" t="str">
        <f>IF(COUNT(CG370,AF406)=2,ROUND(CG370*AF406/SUM(AF399:AF408),#REF!),"")</f>
        <v/>
      </c>
      <c r="CH400" s="565" t="str">
        <f>IF(COUNTA(AG406)=0,"",AG406)</f>
        <v/>
      </c>
      <c r="CI400" s="565"/>
      <c r="CJ400" s="565"/>
      <c r="CK400" s="565"/>
      <c r="CL400" s="565"/>
      <c r="CM400" s="565"/>
      <c r="CN400" s="565"/>
      <c r="CO400" s="565"/>
      <c r="CP400" s="565"/>
      <c r="CQ400" s="565"/>
    </row>
    <row r="401" spans="3:95" s="243" customFormat="1" ht="13.5" customHeight="1">
      <c r="C401" s="568"/>
      <c r="D401" s="568"/>
      <c r="E401" s="332"/>
      <c r="F401" s="569" t="str">
        <f t="shared" ca="1" si="97"/>
        <v/>
      </c>
      <c r="G401" s="569"/>
      <c r="H401" s="569"/>
      <c r="I401" s="333" t="str">
        <f>IF(E401="","",E363)</f>
        <v/>
      </c>
      <c r="J401" s="569" t="e">
        <f>J397&amp;"３"</f>
        <v>#REF!</v>
      </c>
      <c r="K401" s="569"/>
      <c r="L401" s="256"/>
      <c r="M401" s="256"/>
      <c r="N401" s="256"/>
      <c r="O401" s="256"/>
      <c r="P401" s="256"/>
      <c r="Q401" s="256"/>
      <c r="R401" s="256"/>
      <c r="S401" s="256"/>
      <c r="T401" s="256"/>
      <c r="U401" s="256"/>
      <c r="V401" s="256"/>
      <c r="W401" s="256"/>
      <c r="X401" s="256"/>
      <c r="Y401" s="256"/>
      <c r="Z401" s="256"/>
      <c r="AA401" s="256"/>
      <c r="AB401" s="256"/>
      <c r="AC401" s="256"/>
      <c r="AD401" s="256"/>
      <c r="AE401" s="256"/>
      <c r="AF401" s="256"/>
      <c r="AG401" s="570"/>
      <c r="AH401" s="570"/>
      <c r="AI401" s="570"/>
      <c r="AJ401" s="570"/>
      <c r="AK401" s="570"/>
      <c r="AL401" s="570"/>
      <c r="AM401" s="570"/>
      <c r="AN401" s="570"/>
      <c r="AO401" s="570"/>
      <c r="AP401" s="570"/>
      <c r="AR401" s="571" t="b">
        <f t="shared" si="96"/>
        <v>0</v>
      </c>
      <c r="AS401" s="571"/>
      <c r="AT401" s="571"/>
      <c r="AU401" s="282" t="s">
        <v>160</v>
      </c>
      <c r="AV401" s="275"/>
      <c r="AX401" s="569" t="str">
        <f>IF(C407="","",C407)</f>
        <v/>
      </c>
      <c r="AY401" s="569"/>
      <c r="AZ401" s="587" t="str">
        <f>IF(E407="","",E407)</f>
        <v/>
      </c>
      <c r="BA401" s="590" t="str">
        <f ca="1">IF(F407="","",F407)</f>
        <v/>
      </c>
      <c r="BB401" s="590"/>
      <c r="BC401" s="590"/>
      <c r="BD401" s="587" t="str">
        <f>IF(I407="","",I407)</f>
        <v/>
      </c>
      <c r="BE401" s="578" t="e">
        <f>IF(#REF!="発電事業者","送電電力（MW）","受電電力（MW）")</f>
        <v>#REF!</v>
      </c>
      <c r="BF401" s="579"/>
      <c r="BG401" s="331" t="str">
        <f>IF(COUNT(BG368,L407)=2,ROUND(BG368*L407/SUM(L399:L408),#REF!),"")</f>
        <v/>
      </c>
      <c r="BH401" s="331" t="str">
        <f>IF(COUNT(BH368,M407)=2,ROUND(BH368*M407/SUM(M399:M408),#REF!),"")</f>
        <v/>
      </c>
      <c r="BI401" s="331" t="str">
        <f>IF(COUNT(BI368,N407)=2,ROUND(BI368*N407/SUM(N399:N408),#REF!),"")</f>
        <v/>
      </c>
      <c r="BJ401" s="331" t="str">
        <f>IF(COUNT(BJ368,O407)=2,ROUND(BJ368*O407/SUM(O399:O408),#REF!),"")</f>
        <v/>
      </c>
      <c r="BK401" s="331" t="str">
        <f>IF(COUNT(BK368,P407)=2,ROUND(BK368*P407/SUM(P399:P408),#REF!),"")</f>
        <v/>
      </c>
      <c r="BL401" s="331" t="str">
        <f>IF(COUNT(BL368,Q407)=2,ROUND(BL368*Q407/SUM(Q399:Q408),#REF!),"")</f>
        <v/>
      </c>
      <c r="BM401" s="331" t="str">
        <f>IF(COUNT(BM368,R407)=2,ROUND(BM368*R407/SUM(R399:R408),#REF!),"")</f>
        <v/>
      </c>
      <c r="BN401" s="331" t="str">
        <f>IF(COUNT(BN368,S407)=2,ROUND(BN368*S407/SUM(S399:S408),#REF!),"")</f>
        <v/>
      </c>
      <c r="BO401" s="331" t="str">
        <f>IF(COUNT(BO368,T407)=2,ROUND(BO368*T407/SUM(T399:T408),#REF!),"")</f>
        <v/>
      </c>
      <c r="BP401" s="331" t="str">
        <f>IF(COUNT(BP368,U407)=2,ROUND(BP368*U407/SUM(U399:U408),#REF!),"")</f>
        <v/>
      </c>
      <c r="BQ401" s="331" t="str">
        <f>IF(COUNT(BQ368,V407)=2,ROUND(BQ368*V407/SUM(V399:V408),#REF!),"")</f>
        <v/>
      </c>
      <c r="BR401" s="331" t="str">
        <f>IF(COUNT(BR368,W407)=2,ROUND(BR368*W407/SUM(W399:W408),#REF!),"")</f>
        <v/>
      </c>
      <c r="BS401" s="569" t="e">
        <f>IF(#REF!="発電事業者","送電電力（MW）","受電電力（MW）")</f>
        <v>#REF!</v>
      </c>
      <c r="BT401" s="569"/>
      <c r="BU401" s="569"/>
      <c r="BV401" s="333" t="s">
        <v>171</v>
      </c>
      <c r="BW401" s="580"/>
      <c r="BX401" s="580"/>
      <c r="BY401" s="331" t="str">
        <f>IF(COUNT(BY368,X407)=2,ROUND(BY368*X407/SUM(X399:X408),#REF!),"")</f>
        <v/>
      </c>
      <c r="BZ401" s="331" t="str">
        <f>IF(COUNT(BZ368,Y407)=2,ROUND(BZ368*Y407/SUM(Y399:Y408),#REF!),"")</f>
        <v/>
      </c>
      <c r="CA401" s="331" t="str">
        <f>IF(COUNT(CA368,Z407)=2,ROUND(CA368*Z407/SUM(Z399:Z408),#REF!),"")</f>
        <v/>
      </c>
      <c r="CB401" s="331" t="str">
        <f>IF(COUNT(CB368,AA407)=2,ROUND(CB368*AA407/SUM(AA399:AA408),#REF!),"")</f>
        <v/>
      </c>
      <c r="CC401" s="331" t="str">
        <f>IF(COUNT(CC368,AB407)=2,ROUND(CC368*AB407/SUM(AB399:AB408),#REF!),"")</f>
        <v/>
      </c>
      <c r="CD401" s="331" t="str">
        <f>IF(COUNT(CD368,AC407)=2,ROUND(CD368*AC407/SUM(AC399:AC408),#REF!),"")</f>
        <v/>
      </c>
      <c r="CE401" s="331" t="str">
        <f>IF(COUNT(CE368,AD407)=2,ROUND(CE368*AD407/SUM(AD399:AD408),#REF!),"")</f>
        <v/>
      </c>
      <c r="CF401" s="331" t="str">
        <f>IF(COUNT(CF368,AE407)=2,ROUND(CF368*AE407/SUM(AE399:AE408),#REF!),"")</f>
        <v/>
      </c>
      <c r="CG401" s="331" t="str">
        <f>IF(COUNT(CG368,AF407)=2,ROUND(CG368*AF407/SUM(AF399:AF408),#REF!),"")</f>
        <v/>
      </c>
      <c r="CH401" s="563" t="s">
        <v>214</v>
      </c>
      <c r="CI401" s="563"/>
      <c r="CJ401" s="563"/>
      <c r="CK401" s="563"/>
      <c r="CL401" s="563"/>
      <c r="CM401" s="563"/>
      <c r="CN401" s="563"/>
      <c r="CO401" s="563"/>
      <c r="CP401" s="563"/>
      <c r="CQ401" s="563"/>
    </row>
    <row r="402" spans="3:95" s="243" customFormat="1" ht="13.5" customHeight="1">
      <c r="C402" s="568"/>
      <c r="D402" s="568"/>
      <c r="E402" s="332"/>
      <c r="F402" s="569" t="str">
        <f t="shared" ca="1" si="97"/>
        <v/>
      </c>
      <c r="G402" s="569"/>
      <c r="H402" s="569"/>
      <c r="I402" s="333" t="str">
        <f>IF(E402="","",E363)</f>
        <v/>
      </c>
      <c r="J402" s="569" t="e">
        <f>J397&amp;"４"</f>
        <v>#REF!</v>
      </c>
      <c r="K402" s="569"/>
      <c r="L402" s="256"/>
      <c r="M402" s="256"/>
      <c r="N402" s="256"/>
      <c r="O402" s="256"/>
      <c r="P402" s="256"/>
      <c r="Q402" s="256"/>
      <c r="R402" s="256"/>
      <c r="S402" s="256"/>
      <c r="T402" s="256"/>
      <c r="U402" s="256"/>
      <c r="V402" s="256"/>
      <c r="W402" s="256"/>
      <c r="X402" s="256"/>
      <c r="Y402" s="256"/>
      <c r="Z402" s="256"/>
      <c r="AA402" s="256"/>
      <c r="AB402" s="256"/>
      <c r="AC402" s="256"/>
      <c r="AD402" s="256"/>
      <c r="AE402" s="256"/>
      <c r="AF402" s="256"/>
      <c r="AG402" s="570"/>
      <c r="AH402" s="570"/>
      <c r="AI402" s="570"/>
      <c r="AJ402" s="570"/>
      <c r="AK402" s="570"/>
      <c r="AL402" s="570"/>
      <c r="AM402" s="570"/>
      <c r="AN402" s="570"/>
      <c r="AO402" s="570"/>
      <c r="AP402" s="570"/>
      <c r="AR402" s="571" t="b">
        <f t="shared" si="96"/>
        <v>0</v>
      </c>
      <c r="AS402" s="571"/>
      <c r="AT402" s="571"/>
      <c r="AU402" s="282" t="s">
        <v>160</v>
      </c>
      <c r="AV402" s="275"/>
      <c r="AX402" s="569"/>
      <c r="AY402" s="569"/>
      <c r="AZ402" s="588"/>
      <c r="BA402" s="590"/>
      <c r="BB402" s="590"/>
      <c r="BC402" s="590"/>
      <c r="BD402" s="588"/>
      <c r="BE402" s="583"/>
      <c r="BF402" s="584"/>
      <c r="BG402" s="259"/>
      <c r="BH402" s="259"/>
      <c r="BI402" s="259"/>
      <c r="BJ402" s="259"/>
      <c r="BK402" s="259"/>
      <c r="BL402" s="259"/>
      <c r="BM402" s="259"/>
      <c r="BN402" s="259"/>
      <c r="BO402" s="259"/>
      <c r="BP402" s="259"/>
      <c r="BQ402" s="259"/>
      <c r="BR402" s="259"/>
      <c r="BS402" s="569"/>
      <c r="BT402" s="569"/>
      <c r="BU402" s="569"/>
      <c r="BV402" s="333" t="s">
        <v>172</v>
      </c>
      <c r="BW402" s="581"/>
      <c r="BX402" s="581"/>
      <c r="BY402" s="331" t="str">
        <f>IF(COUNT(BY369,X407)=2,ROUND(BY369*X407/SUM(X399:X408),#REF!),"")</f>
        <v/>
      </c>
      <c r="BZ402" s="331" t="str">
        <f>IF(COUNT(BZ369,Y407)=2,ROUND(BZ369*Y407/SUM(Y399:Y408),#REF!),"")</f>
        <v/>
      </c>
      <c r="CA402" s="331" t="str">
        <f>IF(COUNT(CA369,Z407)=2,ROUND(CA369*Z407/SUM(Z399:Z408),#REF!),"")</f>
        <v/>
      </c>
      <c r="CB402" s="331" t="str">
        <f>IF(COUNT(CB369,AA407)=2,ROUND(CB369*AA407/SUM(AA399:AA408),#REF!),"")</f>
        <v/>
      </c>
      <c r="CC402" s="331" t="str">
        <f>IF(COUNT(CC369,AB407)=2,ROUND(CC369*AB407/SUM(AB399:AB408),#REF!),"")</f>
        <v/>
      </c>
      <c r="CD402" s="331" t="str">
        <f>IF(COUNT(CD369,AC407)=2,ROUND(CD369*AC407/SUM(AC399:AC408),#REF!),"")</f>
        <v/>
      </c>
      <c r="CE402" s="331" t="str">
        <f>IF(COUNT(CE369,AD407)=2,ROUND(CE369*AD407/SUM(AD399:AD408),#REF!),"")</f>
        <v/>
      </c>
      <c r="CF402" s="331" t="str">
        <f>IF(COUNT(CF369,AE407)=2,ROUND(CF369*AE407/SUM(AE399:AE408),#REF!),"")</f>
        <v/>
      </c>
      <c r="CG402" s="331" t="str">
        <f>IF(COUNT(CG369,AF407)=2,ROUND(CG369*AF407/SUM(AF399:AF408),#REF!),"")</f>
        <v/>
      </c>
      <c r="CH402" s="564" t="str">
        <f>IF(CH401="","",CH401)</f>
        <v>太陽光（全量）</v>
      </c>
      <c r="CI402" s="564"/>
      <c r="CJ402" s="564"/>
      <c r="CK402" s="564"/>
      <c r="CL402" s="564"/>
      <c r="CM402" s="564"/>
      <c r="CN402" s="564"/>
      <c r="CO402" s="564"/>
      <c r="CP402" s="564"/>
      <c r="CQ402" s="564"/>
    </row>
    <row r="403" spans="3:95" s="243" customFormat="1" ht="13.5" customHeight="1">
      <c r="C403" s="568"/>
      <c r="D403" s="568"/>
      <c r="E403" s="332"/>
      <c r="F403" s="569" t="str">
        <f t="shared" ca="1" si="97"/>
        <v/>
      </c>
      <c r="G403" s="569"/>
      <c r="H403" s="569"/>
      <c r="I403" s="333" t="str">
        <f>IF(E403="","",E363)</f>
        <v/>
      </c>
      <c r="J403" s="569" t="e">
        <f>J397&amp;"５"</f>
        <v>#REF!</v>
      </c>
      <c r="K403" s="569"/>
      <c r="L403" s="256"/>
      <c r="M403" s="256"/>
      <c r="N403" s="256"/>
      <c r="O403" s="256"/>
      <c r="P403" s="256"/>
      <c r="Q403" s="256"/>
      <c r="R403" s="256"/>
      <c r="S403" s="256"/>
      <c r="T403" s="256"/>
      <c r="U403" s="256"/>
      <c r="V403" s="256"/>
      <c r="W403" s="256"/>
      <c r="X403" s="256"/>
      <c r="Y403" s="256"/>
      <c r="Z403" s="256"/>
      <c r="AA403" s="256"/>
      <c r="AB403" s="256"/>
      <c r="AC403" s="256"/>
      <c r="AD403" s="256"/>
      <c r="AE403" s="256"/>
      <c r="AF403" s="256"/>
      <c r="AG403" s="570"/>
      <c r="AH403" s="570"/>
      <c r="AI403" s="570"/>
      <c r="AJ403" s="570"/>
      <c r="AK403" s="570"/>
      <c r="AL403" s="570"/>
      <c r="AM403" s="570"/>
      <c r="AN403" s="570"/>
      <c r="AO403" s="570"/>
      <c r="AP403" s="570"/>
      <c r="AR403" s="571" t="b">
        <f t="shared" si="96"/>
        <v>0</v>
      </c>
      <c r="AS403" s="571"/>
      <c r="AT403" s="571"/>
      <c r="AU403" s="282" t="s">
        <v>160</v>
      </c>
      <c r="AV403" s="275"/>
      <c r="AX403" s="569"/>
      <c r="AY403" s="569"/>
      <c r="AZ403" s="589"/>
      <c r="BA403" s="590"/>
      <c r="BB403" s="590"/>
      <c r="BC403" s="590"/>
      <c r="BD403" s="589"/>
      <c r="BE403" s="585" t="e">
        <f>IF(#REF!="発電事業者","月間送電電力量（GWh）","月間受電電力量（GWh）")</f>
        <v>#REF!</v>
      </c>
      <c r="BF403" s="586"/>
      <c r="BG403" s="331" t="str">
        <f>IF(COUNT(BG370,L407)=2,ROUND(BG370*L407/SUM(L399:L408),#REF!),"")</f>
        <v/>
      </c>
      <c r="BH403" s="331" t="str">
        <f>IF(COUNT(BH370,M407)=2,ROUND(BH370*M407/SUM(M399:M408),#REF!),"")</f>
        <v/>
      </c>
      <c r="BI403" s="331" t="str">
        <f>IF(COUNT(BI370,N407)=2,ROUND(BI370*N407/SUM(N399:N408),#REF!),"")</f>
        <v/>
      </c>
      <c r="BJ403" s="331" t="str">
        <f>IF(COUNT(BJ370,O407)=2,ROUND(BJ370*O407/SUM(O399:O408),#REF!),"")</f>
        <v/>
      </c>
      <c r="BK403" s="331" t="str">
        <f>IF(COUNT(BK370,P407)=2,ROUND(BK370*P407/SUM(P399:P408),#REF!),"")</f>
        <v/>
      </c>
      <c r="BL403" s="331" t="str">
        <f>IF(COUNT(BL370,Q407)=2,ROUND(BL370*Q407/SUM(Q399:Q408),#REF!),"")</f>
        <v/>
      </c>
      <c r="BM403" s="331" t="str">
        <f>IF(COUNT(BM370,R407)=2,ROUND(BM370*R407/SUM(R399:R408),#REF!),"")</f>
        <v/>
      </c>
      <c r="BN403" s="331" t="str">
        <f>IF(COUNT(BN370,S407)=2,ROUND(BN370*S407/SUM(S399:S408),#REF!),"")</f>
        <v/>
      </c>
      <c r="BO403" s="331" t="str">
        <f>IF(COUNT(BO370,T407)=2,ROUND(BO370*T407/SUM(T399:T408),#REF!),"")</f>
        <v/>
      </c>
      <c r="BP403" s="331" t="str">
        <f>IF(COUNT(BP370,U407)=2,ROUND(BP370*U407/SUM(U399:U408),#REF!),"")</f>
        <v/>
      </c>
      <c r="BQ403" s="331" t="str">
        <f>IF(COUNT(BQ370,V407)=2,ROUND(BQ370*V407/SUM(V399:V408),#REF!),"")</f>
        <v/>
      </c>
      <c r="BR403" s="331" t="str">
        <f>IF(COUNT(BR370,W407)=2,ROUND(BR370*W407/SUM(W399:W408),#REF!),"")</f>
        <v/>
      </c>
      <c r="BS403" s="569" t="e">
        <f>IF(#REF!="発電事業者","年間送電電力量（GWh）","年間受電電力量（GWh）")</f>
        <v>#REF!</v>
      </c>
      <c r="BT403" s="569"/>
      <c r="BU403" s="569"/>
      <c r="BV403" s="333" t="s">
        <v>25</v>
      </c>
      <c r="BW403" s="582"/>
      <c r="BX403" s="582"/>
      <c r="BY403" s="331" t="str">
        <f>IF(COUNT(BY370,X407)=2,ROUND(BY370*X407/SUM(X399:X408),#REF!),"")</f>
        <v/>
      </c>
      <c r="BZ403" s="331" t="str">
        <f>IF(COUNT(BZ370,Y407)=2,ROUND(BZ370*Y407/SUM(Y399:Y408),#REF!),"")</f>
        <v/>
      </c>
      <c r="CA403" s="331" t="str">
        <f>IF(COUNT(CA370,Z407)=2,ROUND(CA370*Z407/SUM(Z399:Z408),#REF!),"")</f>
        <v/>
      </c>
      <c r="CB403" s="331" t="str">
        <f>IF(COUNT(CB370,AA407)=2,ROUND(CB370*AA407/SUM(AA399:AA408),#REF!),"")</f>
        <v/>
      </c>
      <c r="CC403" s="331" t="str">
        <f>IF(COUNT(CC370,AB407)=2,ROUND(CC370*AB407/SUM(AB399:AB408),#REF!),"")</f>
        <v/>
      </c>
      <c r="CD403" s="331" t="str">
        <f>IF(COUNT(CD370,AC407)=2,ROUND(CD370*AC407/SUM(AC399:AC408),#REF!),"")</f>
        <v/>
      </c>
      <c r="CE403" s="331" t="str">
        <f>IF(COUNT(CE370,AD407)=2,ROUND(CE370*AD407/SUM(AD399:AD408),#REF!),"")</f>
        <v/>
      </c>
      <c r="CF403" s="331" t="str">
        <f>IF(COUNT(CF370,AE407)=2,ROUND(CF370*AE407/SUM(AE399:AE408),#REF!),"")</f>
        <v/>
      </c>
      <c r="CG403" s="331" t="str">
        <f>IF(COUNT(CG370,AF407)=2,ROUND(CG370*AF407/SUM(AF399:AF408),#REF!),"")</f>
        <v/>
      </c>
      <c r="CH403" s="565" t="str">
        <f>IF(COUNTA(AG407)=0,"",AG407)</f>
        <v/>
      </c>
      <c r="CI403" s="565"/>
      <c r="CJ403" s="565"/>
      <c r="CK403" s="565"/>
      <c r="CL403" s="565"/>
      <c r="CM403" s="565"/>
      <c r="CN403" s="565"/>
      <c r="CO403" s="565"/>
      <c r="CP403" s="565"/>
      <c r="CQ403" s="565"/>
    </row>
    <row r="404" spans="3:95" s="243" customFormat="1" ht="13.5" customHeight="1">
      <c r="C404" s="568"/>
      <c r="D404" s="568"/>
      <c r="E404" s="332"/>
      <c r="F404" s="569" t="str">
        <f t="shared" ca="1" si="97"/>
        <v/>
      </c>
      <c r="G404" s="569"/>
      <c r="H404" s="569"/>
      <c r="I404" s="333" t="str">
        <f>IF(E404="","",E363)</f>
        <v/>
      </c>
      <c r="J404" s="569" t="e">
        <f>J397&amp;"６"</f>
        <v>#REF!</v>
      </c>
      <c r="K404" s="569"/>
      <c r="L404" s="256"/>
      <c r="M404" s="256"/>
      <c r="N404" s="256"/>
      <c r="O404" s="256"/>
      <c r="P404" s="256"/>
      <c r="Q404" s="256"/>
      <c r="R404" s="256"/>
      <c r="S404" s="256"/>
      <c r="T404" s="256"/>
      <c r="U404" s="256"/>
      <c r="V404" s="256"/>
      <c r="W404" s="256"/>
      <c r="X404" s="256"/>
      <c r="Y404" s="256"/>
      <c r="Z404" s="256"/>
      <c r="AA404" s="256"/>
      <c r="AB404" s="256"/>
      <c r="AC404" s="256"/>
      <c r="AD404" s="256"/>
      <c r="AE404" s="256"/>
      <c r="AF404" s="256"/>
      <c r="AG404" s="570"/>
      <c r="AH404" s="570"/>
      <c r="AI404" s="570"/>
      <c r="AJ404" s="570"/>
      <c r="AK404" s="570"/>
      <c r="AL404" s="570"/>
      <c r="AM404" s="570"/>
      <c r="AN404" s="570"/>
      <c r="AO404" s="570"/>
      <c r="AP404" s="570"/>
      <c r="AR404" s="571" t="b">
        <f t="shared" si="96"/>
        <v>0</v>
      </c>
      <c r="AS404" s="571"/>
      <c r="AT404" s="571"/>
      <c r="AU404" s="282" t="s">
        <v>160</v>
      </c>
      <c r="AV404" s="275"/>
      <c r="AX404" s="569" t="str">
        <f>IF(C408="","",C408)</f>
        <v>自者保有電源</v>
      </c>
      <c r="AY404" s="569"/>
      <c r="AZ404" s="587" t="str">
        <f>IF(E408="","",E408)</f>
        <v/>
      </c>
      <c r="BA404" s="590" t="str">
        <f>IF(F408="","",F408)</f>
        <v/>
      </c>
      <c r="BB404" s="590"/>
      <c r="BC404" s="590"/>
      <c r="BD404" s="587" t="str">
        <f>IF(I408="","",I408)</f>
        <v/>
      </c>
      <c r="BE404" s="578" t="e">
        <f>IF(#REF!="発電事業者","送電電力（MW）","受電電力（MW）")</f>
        <v>#REF!</v>
      </c>
      <c r="BF404" s="579"/>
      <c r="BG404" s="331" t="str">
        <f>IF(COUNT(BG368,L408)=2,ROUND(BG368*L408/SUM(L399:L408),#REF!),"")</f>
        <v/>
      </c>
      <c r="BH404" s="331" t="str">
        <f>IF(COUNT(BH368,M408)=2,ROUND(BH368*M408/SUM(M399:M408),#REF!),"")</f>
        <v/>
      </c>
      <c r="BI404" s="331" t="str">
        <f>IF(COUNT(BI368,N408)=2,ROUND(BI368*N408/SUM(N399:N408),#REF!),"")</f>
        <v/>
      </c>
      <c r="BJ404" s="331" t="str">
        <f>IF(COUNT(BJ368,O408)=2,ROUND(BJ368*O408/SUM(O399:O408),#REF!),"")</f>
        <v/>
      </c>
      <c r="BK404" s="331" t="str">
        <f>IF(COUNT(BK368,P408)=2,ROUND(BK368*P408/SUM(P399:P408),#REF!),"")</f>
        <v/>
      </c>
      <c r="BL404" s="331" t="str">
        <f>IF(COUNT(BL368,Q408)=2,ROUND(BL368*Q408/SUM(Q399:Q408),#REF!),"")</f>
        <v/>
      </c>
      <c r="BM404" s="331" t="str">
        <f>IF(COUNT(BM368,R408)=2,ROUND(BM368*R408/SUM(R399:R408),#REF!),"")</f>
        <v/>
      </c>
      <c r="BN404" s="331" t="str">
        <f>IF(COUNT(BN368,S408)=2,ROUND(BN368*S408/SUM(S399:S408),#REF!),"")</f>
        <v/>
      </c>
      <c r="BO404" s="331" t="str">
        <f>IF(COUNT(BO368,T408)=2,ROUND(BO368*T408/SUM(T399:T408),#REF!),"")</f>
        <v/>
      </c>
      <c r="BP404" s="331" t="str">
        <f>IF(COUNT(BP368,U408)=2,ROUND(BP368*U408/SUM(U399:U408),#REF!),"")</f>
        <v/>
      </c>
      <c r="BQ404" s="331" t="str">
        <f>IF(COUNT(BQ368,V408)=2,ROUND(BQ368*V408/SUM(V399:V408),#REF!),"")</f>
        <v/>
      </c>
      <c r="BR404" s="331" t="str">
        <f>IF(COUNT(BR368,W408)=2,ROUND(BR368*W408/SUM(W399:W408),#REF!),"")</f>
        <v/>
      </c>
      <c r="BS404" s="569" t="e">
        <f>IF(#REF!="発電事業者","送電電力（MW）","受電電力（MW）")</f>
        <v>#REF!</v>
      </c>
      <c r="BT404" s="569"/>
      <c r="BU404" s="569"/>
      <c r="BV404" s="333" t="s">
        <v>171</v>
      </c>
      <c r="BW404" s="355" t="str">
        <f>IF(F396=0,IF(COUNT(BW368,I408)=2,ROUND(BW368*I408/100,#REF!),""),IF(COUNT(BW368,I408)=2,ROUND(BW368*I408/L371,#REF!),""))</f>
        <v/>
      </c>
      <c r="BX404" s="580"/>
      <c r="BY404" s="331" t="str">
        <f>IF(COUNT(BY368,X408)=2,ROUND(BY368*X408/SUM(X399:X408),#REF!),"")</f>
        <v/>
      </c>
      <c r="BZ404" s="331" t="str">
        <f>IF(COUNT(BZ368,Y408)=2,ROUND(BZ368*Y408/SUM(Y399:Y408),#REF!),"")</f>
        <v/>
      </c>
      <c r="CA404" s="331" t="str">
        <f>IF(COUNT(CA368,Z408)=2,ROUND(CA368*Z408/SUM(Z399:Z408),#REF!),"")</f>
        <v/>
      </c>
      <c r="CB404" s="331" t="str">
        <f>IF(COUNT(CB368,AA408)=2,ROUND(CB368*AA408/SUM(AA399:AA408),#REF!),"")</f>
        <v/>
      </c>
      <c r="CC404" s="331" t="str">
        <f>IF(COUNT(CC368,AB408)=2,ROUND(CC368*AB408/SUM(AB399:AB408),#REF!),"")</f>
        <v/>
      </c>
      <c r="CD404" s="331" t="str">
        <f>IF(COUNT(CD368,AC408)=2,ROUND(CD368*AC408/SUM(AC399:AC408),#REF!),"")</f>
        <v/>
      </c>
      <c r="CE404" s="331" t="str">
        <f>IF(COUNT(CE368,AD408)=2,ROUND(CE368*AD408/SUM(AD399:AD408),#REF!),"")</f>
        <v/>
      </c>
      <c r="CF404" s="331" t="str">
        <f>IF(COUNT(CF368,AE408)=2,ROUND(CF368*AE408/SUM(AE399:AE408),#REF!),"")</f>
        <v/>
      </c>
      <c r="CG404" s="331" t="str">
        <f>IF(COUNT(CG368,AF408)=2,ROUND(CG368*AF408/SUM(AF399:AF408),#REF!),"")</f>
        <v/>
      </c>
      <c r="CH404" s="563" t="s">
        <v>214</v>
      </c>
      <c r="CI404" s="563"/>
      <c r="CJ404" s="563"/>
      <c r="CK404" s="563"/>
      <c r="CL404" s="563"/>
      <c r="CM404" s="563"/>
      <c r="CN404" s="563"/>
      <c r="CO404" s="563"/>
      <c r="CP404" s="563"/>
      <c r="CQ404" s="563"/>
    </row>
    <row r="405" spans="3:95" s="243" customFormat="1" ht="13.5" customHeight="1">
      <c r="C405" s="568"/>
      <c r="D405" s="568"/>
      <c r="E405" s="332"/>
      <c r="F405" s="569" t="str">
        <f t="shared" ca="1" si="97"/>
        <v/>
      </c>
      <c r="G405" s="569"/>
      <c r="H405" s="569"/>
      <c r="I405" s="333" t="str">
        <f>IF(E405="","",E363)</f>
        <v/>
      </c>
      <c r="J405" s="569" t="e">
        <f>J397&amp;"７"</f>
        <v>#REF!</v>
      </c>
      <c r="K405" s="569"/>
      <c r="L405" s="256"/>
      <c r="M405" s="256"/>
      <c r="N405" s="256"/>
      <c r="O405" s="256"/>
      <c r="P405" s="256"/>
      <c r="Q405" s="256"/>
      <c r="R405" s="256"/>
      <c r="S405" s="256"/>
      <c r="T405" s="256"/>
      <c r="U405" s="256"/>
      <c r="V405" s="256"/>
      <c r="W405" s="256"/>
      <c r="X405" s="256"/>
      <c r="Y405" s="256"/>
      <c r="Z405" s="256"/>
      <c r="AA405" s="256"/>
      <c r="AB405" s="256"/>
      <c r="AC405" s="256"/>
      <c r="AD405" s="256"/>
      <c r="AE405" s="256"/>
      <c r="AF405" s="256"/>
      <c r="AG405" s="570"/>
      <c r="AH405" s="570"/>
      <c r="AI405" s="570"/>
      <c r="AJ405" s="570"/>
      <c r="AK405" s="570"/>
      <c r="AL405" s="570"/>
      <c r="AM405" s="570"/>
      <c r="AN405" s="570"/>
      <c r="AO405" s="570"/>
      <c r="AP405" s="570"/>
      <c r="AR405" s="571" t="b">
        <f t="shared" si="96"/>
        <v>0</v>
      </c>
      <c r="AS405" s="571"/>
      <c r="AT405" s="571"/>
      <c r="AU405" s="282" t="s">
        <v>160</v>
      </c>
      <c r="AV405" s="275"/>
      <c r="AX405" s="569"/>
      <c r="AY405" s="569"/>
      <c r="AZ405" s="588"/>
      <c r="BA405" s="590"/>
      <c r="BB405" s="590"/>
      <c r="BC405" s="590"/>
      <c r="BD405" s="588"/>
      <c r="BE405" s="583"/>
      <c r="BF405" s="584"/>
      <c r="BG405" s="259"/>
      <c r="BH405" s="259"/>
      <c r="BI405" s="259"/>
      <c r="BJ405" s="259"/>
      <c r="BK405" s="259"/>
      <c r="BL405" s="259"/>
      <c r="BM405" s="259"/>
      <c r="BN405" s="259"/>
      <c r="BO405" s="259"/>
      <c r="BP405" s="259"/>
      <c r="BQ405" s="259"/>
      <c r="BR405" s="259"/>
      <c r="BS405" s="569"/>
      <c r="BT405" s="569"/>
      <c r="BU405" s="569"/>
      <c r="BV405" s="333" t="s">
        <v>172</v>
      </c>
      <c r="BW405" s="355" t="str">
        <f>IF(F396=0,IF(COUNT(BW369,F408)=2,ROUND(BW369*F408/100,#REF!),""),IF(COUNT(BW369,F408)=2,ROUND(BW369*F408/Q369,#REF!),""))</f>
        <v/>
      </c>
      <c r="BX405" s="581"/>
      <c r="BY405" s="331" t="str">
        <f>IF(COUNT(BY369,X408)=2,ROUND(BY369*X408/SUM(X399:X408),#REF!),"")</f>
        <v/>
      </c>
      <c r="BZ405" s="331" t="str">
        <f>IF(COUNT(BZ369,Y408)=2,ROUND(BZ369*Y408/SUM(Y399:Y408),#REF!),"")</f>
        <v/>
      </c>
      <c r="CA405" s="331" t="str">
        <f>IF(COUNT(CA369,Z408)=2,ROUND(CA369*Z408/SUM(Z399:Z408),#REF!),"")</f>
        <v/>
      </c>
      <c r="CB405" s="331" t="str">
        <f>IF(COUNT(CB369,AA408)=2,ROUND(CB369*AA408/SUM(AA399:AA408),#REF!),"")</f>
        <v/>
      </c>
      <c r="CC405" s="331" t="str">
        <f>IF(COUNT(CC369,AB408)=2,ROUND(CC369*AB408/SUM(AB399:AB408),#REF!),"")</f>
        <v/>
      </c>
      <c r="CD405" s="331" t="str">
        <f>IF(COUNT(CD369,AC408)=2,ROUND(CD369*AC408/SUM(AC399:AC408),#REF!),"")</f>
        <v/>
      </c>
      <c r="CE405" s="331" t="str">
        <f>IF(COUNT(CE369,AD408)=2,ROUND(CE369*AD408/SUM(AD399:AD408),#REF!),"")</f>
        <v/>
      </c>
      <c r="CF405" s="331" t="str">
        <f>IF(COUNT(CF369,AE408)=2,ROUND(CF369*AE408/SUM(AE399:AE408),#REF!),"")</f>
        <v/>
      </c>
      <c r="CG405" s="331" t="str">
        <f>IF(COUNT(CG369,AF408)=2,ROUND(CG369*AF408/SUM(AF399:AF408),#REF!),"")</f>
        <v/>
      </c>
      <c r="CH405" s="564" t="str">
        <f>IF(CH404="","",CH404)</f>
        <v>太陽光（全量）</v>
      </c>
      <c r="CI405" s="564"/>
      <c r="CJ405" s="564"/>
      <c r="CK405" s="564"/>
      <c r="CL405" s="564"/>
      <c r="CM405" s="564"/>
      <c r="CN405" s="564"/>
      <c r="CO405" s="564"/>
      <c r="CP405" s="564"/>
      <c r="CQ405" s="564"/>
    </row>
    <row r="406" spans="3:95" s="243" customFormat="1" ht="13.5" customHeight="1">
      <c r="C406" s="568"/>
      <c r="D406" s="568"/>
      <c r="E406" s="332"/>
      <c r="F406" s="569" t="str">
        <f t="shared" ca="1" si="97"/>
        <v/>
      </c>
      <c r="G406" s="569"/>
      <c r="H406" s="569"/>
      <c r="I406" s="333" t="str">
        <f>IF(E406="","",E363)</f>
        <v/>
      </c>
      <c r="J406" s="569" t="e">
        <f>J397&amp;"８"</f>
        <v>#REF!</v>
      </c>
      <c r="K406" s="569"/>
      <c r="L406" s="256"/>
      <c r="M406" s="256"/>
      <c r="N406" s="256"/>
      <c r="O406" s="256"/>
      <c r="P406" s="256"/>
      <c r="Q406" s="256"/>
      <c r="R406" s="256"/>
      <c r="S406" s="256"/>
      <c r="T406" s="256"/>
      <c r="U406" s="256"/>
      <c r="V406" s="256"/>
      <c r="W406" s="256"/>
      <c r="X406" s="256"/>
      <c r="Y406" s="256"/>
      <c r="Z406" s="256"/>
      <c r="AA406" s="256"/>
      <c r="AB406" s="256"/>
      <c r="AC406" s="256"/>
      <c r="AD406" s="256"/>
      <c r="AE406" s="256"/>
      <c r="AF406" s="256"/>
      <c r="AG406" s="570"/>
      <c r="AH406" s="570"/>
      <c r="AI406" s="570"/>
      <c r="AJ406" s="570"/>
      <c r="AK406" s="570"/>
      <c r="AL406" s="570"/>
      <c r="AM406" s="570"/>
      <c r="AN406" s="570"/>
      <c r="AO406" s="570"/>
      <c r="AP406" s="570"/>
      <c r="AR406" s="571" t="b">
        <f t="shared" si="96"/>
        <v>0</v>
      </c>
      <c r="AS406" s="571"/>
      <c r="AT406" s="571"/>
      <c r="AU406" s="282" t="s">
        <v>160</v>
      </c>
      <c r="AV406" s="257"/>
      <c r="AX406" s="569"/>
      <c r="AY406" s="569"/>
      <c r="AZ406" s="589"/>
      <c r="BA406" s="590"/>
      <c r="BB406" s="590"/>
      <c r="BC406" s="590"/>
      <c r="BD406" s="589"/>
      <c r="BE406" s="585" t="e">
        <f>IF(#REF!="発電事業者","月間送電電力量（GWh）","月間受電電力量（GWh）")</f>
        <v>#REF!</v>
      </c>
      <c r="BF406" s="586"/>
      <c r="BG406" s="297" t="str">
        <f>IF(COUNT(BG370,L408)=2,ROUND(BG370*L408/SUM(L399:L408),#REF!),"")</f>
        <v/>
      </c>
      <c r="BH406" s="297" t="str">
        <f>IF(COUNT(BH370,M408)=2,ROUND(BH370*M408/SUM(M399:M408),#REF!),"")</f>
        <v/>
      </c>
      <c r="BI406" s="297" t="str">
        <f>IF(COUNT(BI370,N408)=2,ROUND(BI370*N408/SUM(N399:N408),#REF!),"")</f>
        <v/>
      </c>
      <c r="BJ406" s="297" t="str">
        <f>IF(COUNT(BJ370,O408)=2,ROUND(BJ370*O408/SUM(O399:O408),#REF!),"")</f>
        <v/>
      </c>
      <c r="BK406" s="297" t="str">
        <f>IF(COUNT(BK370,P408)=2,ROUND(BK370*P408/SUM(P399:P408),#REF!),"")</f>
        <v/>
      </c>
      <c r="BL406" s="297" t="str">
        <f>IF(COUNT(BL370,Q408)=2,ROUND(BL370*Q408/SUM(Q399:Q408),#REF!),"")</f>
        <v/>
      </c>
      <c r="BM406" s="297" t="str">
        <f>IF(COUNT(BM370,R408)=2,ROUND(BM370*R408/SUM(R399:R408),#REF!),"")</f>
        <v/>
      </c>
      <c r="BN406" s="297" t="str">
        <f>IF(COUNT(BN370,S408)=2,ROUND(BN370*S408/SUM(S399:S408),#REF!),"")</f>
        <v/>
      </c>
      <c r="BO406" s="297" t="str">
        <f>IF(COUNT(BO370,T408)=2,ROUND(BO370*T408/SUM(T399:T408),#REF!),"")</f>
        <v/>
      </c>
      <c r="BP406" s="297" t="str">
        <f>IF(COUNT(BP370,U408)=2,ROUND(BP370*U408/SUM(U399:U408),#REF!),"")</f>
        <v/>
      </c>
      <c r="BQ406" s="297" t="str">
        <f>IF(COUNT(BQ370,V408)=2,ROUND(BQ370*V408/SUM(V399:V408),#REF!),"")</f>
        <v/>
      </c>
      <c r="BR406" s="297" t="str">
        <f>IF(COUNT(BR370,W408)=2,ROUND(BR370*W408/SUM(W399:W408),#REF!),"")</f>
        <v/>
      </c>
      <c r="BS406" s="569" t="e">
        <f>IF(#REF!="発電事業者","年間送電電力量（GWh）","年間受電電力量（GWh）")</f>
        <v>#REF!</v>
      </c>
      <c r="BT406" s="569"/>
      <c r="BU406" s="569"/>
      <c r="BV406" s="333" t="s">
        <v>25</v>
      </c>
      <c r="BW406" s="352"/>
      <c r="BX406" s="582"/>
      <c r="BY406" s="297" t="str">
        <f>IF(COUNT(BY370,X408)=2,ROUND(BY370*X408/SUM(X399:X408),#REF!),"")</f>
        <v/>
      </c>
      <c r="BZ406" s="297" t="str">
        <f>IF(COUNT(BZ370,Y408)=2,ROUND(BZ370*Y408/SUM(Y399:Y408),#REF!),"")</f>
        <v/>
      </c>
      <c r="CA406" s="297" t="str">
        <f>IF(COUNT(CA370,Z408)=2,ROUND(CA370*Z408/SUM(Z399:Z408),#REF!),"")</f>
        <v/>
      </c>
      <c r="CB406" s="297" t="str">
        <f>IF(COUNT(CB370,AA408)=2,ROUND(CB370*AA408/SUM(AA399:AA408),#REF!),"")</f>
        <v/>
      </c>
      <c r="CC406" s="297" t="str">
        <f>IF(COUNT(CC370,AB408)=2,ROUND(CC370*AB408/SUM(AB399:AB408),#REF!),"")</f>
        <v/>
      </c>
      <c r="CD406" s="297" t="str">
        <f>IF(COUNT(CD370,AC408)=2,ROUND(CD370*AC408/SUM(AC399:AC408),#REF!),"")</f>
        <v/>
      </c>
      <c r="CE406" s="297" t="str">
        <f>IF(COUNT(CE370,AD408)=2,ROUND(CE370*AD408/SUM(AD399:AD408),#REF!),"")</f>
        <v/>
      </c>
      <c r="CF406" s="297" t="str">
        <f>IF(COUNT(CF370,AE408)=2,ROUND(CF370*AE408/SUM(AE399:AE408),#REF!),"")</f>
        <v/>
      </c>
      <c r="CG406" s="297" t="str">
        <f>IF(COUNT(CG370,AF408)=2,ROUND(CG370*AF408/SUM(AF399:AF408),#REF!),"")</f>
        <v/>
      </c>
      <c r="CH406" s="565" t="str">
        <f>IF(COUNTA(AG408)=0,"",AG408)</f>
        <v/>
      </c>
      <c r="CI406" s="565"/>
      <c r="CJ406" s="565"/>
      <c r="CK406" s="565"/>
      <c r="CL406" s="565"/>
      <c r="CM406" s="565"/>
      <c r="CN406" s="565"/>
      <c r="CO406" s="565"/>
      <c r="CP406" s="565"/>
      <c r="CQ406" s="565"/>
    </row>
    <row r="407" spans="3:95" s="243" customFormat="1" ht="13.5" customHeight="1">
      <c r="C407" s="568"/>
      <c r="D407" s="568"/>
      <c r="E407" s="332"/>
      <c r="F407" s="569" t="str">
        <f t="shared" ca="1" si="97"/>
        <v/>
      </c>
      <c r="G407" s="569"/>
      <c r="H407" s="569"/>
      <c r="I407" s="333" t="str">
        <f>IF(E407="","",E363)</f>
        <v/>
      </c>
      <c r="J407" s="569" t="e">
        <f>J397&amp;"９"</f>
        <v>#REF!</v>
      </c>
      <c r="K407" s="569"/>
      <c r="L407" s="256"/>
      <c r="M407" s="256"/>
      <c r="N407" s="256"/>
      <c r="O407" s="256"/>
      <c r="P407" s="256"/>
      <c r="Q407" s="256"/>
      <c r="R407" s="256"/>
      <c r="S407" s="256"/>
      <c r="T407" s="256"/>
      <c r="U407" s="256"/>
      <c r="V407" s="256"/>
      <c r="W407" s="256"/>
      <c r="X407" s="256"/>
      <c r="Y407" s="256"/>
      <c r="Z407" s="256"/>
      <c r="AA407" s="256"/>
      <c r="AB407" s="256"/>
      <c r="AC407" s="256"/>
      <c r="AD407" s="256"/>
      <c r="AE407" s="256"/>
      <c r="AF407" s="256"/>
      <c r="AG407" s="570"/>
      <c r="AH407" s="570"/>
      <c r="AI407" s="570"/>
      <c r="AJ407" s="570"/>
      <c r="AK407" s="570"/>
      <c r="AL407" s="570"/>
      <c r="AM407" s="570"/>
      <c r="AN407" s="570"/>
      <c r="AO407" s="570"/>
      <c r="AP407" s="570"/>
      <c r="AR407" s="571" t="b">
        <f t="shared" si="96"/>
        <v>0</v>
      </c>
      <c r="AS407" s="571"/>
      <c r="AT407" s="571"/>
      <c r="AU407" s="282" t="s">
        <v>160</v>
      </c>
      <c r="AV407" s="275"/>
    </row>
    <row r="408" spans="3:95" s="243" customFormat="1" ht="13.5" customHeight="1">
      <c r="C408" s="572" t="s">
        <v>307</v>
      </c>
      <c r="D408" s="573"/>
      <c r="E408" s="353"/>
      <c r="F408" s="574"/>
      <c r="G408" s="575"/>
      <c r="H408" s="576"/>
      <c r="I408" s="354"/>
      <c r="J408" s="577"/>
      <c r="K408" s="577"/>
      <c r="L408" s="308"/>
      <c r="M408" s="308"/>
      <c r="N408" s="308"/>
      <c r="O408" s="308"/>
      <c r="P408" s="308"/>
      <c r="Q408" s="308"/>
      <c r="R408" s="308"/>
      <c r="S408" s="308"/>
      <c r="T408" s="308"/>
      <c r="U408" s="308"/>
      <c r="V408" s="308"/>
      <c r="W408" s="308"/>
      <c r="X408" s="308"/>
      <c r="Y408" s="308"/>
      <c r="Z408" s="308"/>
      <c r="AA408" s="308"/>
      <c r="AB408" s="308"/>
      <c r="AC408" s="308"/>
      <c r="AD408" s="308"/>
      <c r="AE408" s="308"/>
      <c r="AF408" s="308"/>
      <c r="AG408" s="570"/>
      <c r="AH408" s="570"/>
      <c r="AI408" s="570"/>
      <c r="AJ408" s="570"/>
      <c r="AK408" s="570"/>
      <c r="AL408" s="570"/>
      <c r="AM408" s="570"/>
      <c r="AN408" s="570"/>
      <c r="AO408" s="570"/>
      <c r="AP408" s="570"/>
      <c r="AR408" s="571" t="b">
        <f t="shared" si="96"/>
        <v>0</v>
      </c>
      <c r="AS408" s="571"/>
      <c r="AT408" s="571"/>
      <c r="AU408" s="282" t="s">
        <v>160</v>
      </c>
    </row>
    <row r="409" spans="3:95" s="243" customFormat="1" ht="13.5" hidden="1" customHeight="1"/>
    <row r="410" spans="3:95" s="243" customFormat="1" ht="13.5" hidden="1" customHeight="1">
      <c r="AV410" s="268"/>
    </row>
    <row r="411" spans="3:95" s="243" customFormat="1" ht="13.5" hidden="1" customHeight="1">
      <c r="AV411" s="268"/>
    </row>
    <row r="412" spans="3:95" s="243" customFormat="1" ht="13.5" hidden="1" customHeight="1">
      <c r="AV412" s="268"/>
    </row>
    <row r="413" spans="3:95" s="243" customFormat="1" ht="13.5" hidden="1" customHeight="1">
      <c r="AV413" s="268"/>
    </row>
    <row r="414" spans="3:95" s="243" customFormat="1" ht="13.5" hidden="1" customHeight="1">
      <c r="AV414" s="268"/>
    </row>
    <row r="415" spans="3:95" s="243" customFormat="1" ht="13.5" hidden="1" customHeight="1">
      <c r="AV415" s="268"/>
    </row>
    <row r="416" spans="3:95" s="243" customFormat="1" ht="13.5" hidden="1" customHeight="1">
      <c r="AV416" s="268"/>
    </row>
    <row r="417" spans="3:100" s="243" customFormat="1" ht="13.5" hidden="1" customHeight="1">
      <c r="AV417" s="268"/>
    </row>
    <row r="418" spans="3:100" s="243" customFormat="1" ht="13.5" hidden="1" customHeight="1">
      <c r="AV418" s="268"/>
    </row>
    <row r="419" spans="3:100" s="243" customFormat="1" ht="13.5" hidden="1" customHeight="1">
      <c r="AV419" s="268"/>
    </row>
    <row r="420" spans="3:100" s="243" customFormat="1" ht="13.5" hidden="1" customHeight="1">
      <c r="AV420" s="268"/>
    </row>
    <row r="421" spans="3:100" s="243" customFormat="1" ht="13.5" hidden="1" customHeight="1">
      <c r="AV421" s="268"/>
    </row>
    <row r="422" spans="3:100" s="243" customFormat="1" ht="13.5" customHeight="1">
      <c r="AQ422" s="268"/>
      <c r="AR422" s="268"/>
      <c r="AS422" s="268"/>
      <c r="AT422" s="268"/>
      <c r="AU422" s="268"/>
    </row>
    <row r="423" spans="3:100" s="243" customFormat="1" ht="13.5" customHeight="1">
      <c r="C423" s="651" t="s">
        <v>8</v>
      </c>
      <c r="D423" s="651"/>
      <c r="E423" s="562" t="s">
        <v>110</v>
      </c>
      <c r="F423" s="562"/>
      <c r="G423" s="279"/>
    </row>
    <row r="424" spans="3:100" s="243" customFormat="1" ht="13.5" customHeight="1">
      <c r="C424" s="651"/>
      <c r="D424" s="651"/>
      <c r="E424" s="562"/>
      <c r="F424" s="562"/>
      <c r="G424" s="279"/>
      <c r="I424" s="244"/>
    </row>
    <row r="425" spans="3:100" s="243" customFormat="1" ht="13.5" customHeight="1">
      <c r="C425" s="235" t="s">
        <v>254</v>
      </c>
      <c r="D425" s="279"/>
      <c r="E425" s="279"/>
      <c r="F425" s="279"/>
      <c r="G425" s="279"/>
      <c r="I425" s="244"/>
      <c r="BC425" s="239" t="e">
        <f>IF(#REF!="発電事業者","算定結果　様式第３２第１表～第４表（保有電源新エネ欄他）","算定結果　様式第３２第１表・第２表（年度末電源構成・発電端電力量）")</f>
        <v>#REF!</v>
      </c>
      <c r="CT425" s="296" t="s">
        <v>114</v>
      </c>
      <c r="CV425" s="286" t="str">
        <f>IF(COUNT(H429:S452)&gt;0,"○","")</f>
        <v/>
      </c>
    </row>
    <row r="426" spans="3:100" s="243" customFormat="1" ht="13.5" customHeight="1">
      <c r="C426" s="652"/>
      <c r="D426" s="653"/>
      <c r="E426" s="653"/>
      <c r="F426" s="653"/>
      <c r="G426" s="654"/>
      <c r="H426" s="594" t="str">
        <f>$H$66</f>
        <v>太陽光（全量）</v>
      </c>
      <c r="I426" s="594"/>
      <c r="J426" s="594"/>
      <c r="K426" s="594"/>
      <c r="L426" s="594"/>
      <c r="M426" s="594"/>
      <c r="N426" s="594"/>
      <c r="O426" s="594"/>
      <c r="P426" s="594"/>
      <c r="Q426" s="594"/>
      <c r="R426" s="594"/>
      <c r="S426" s="594"/>
      <c r="T426" s="594"/>
      <c r="U426" s="594"/>
      <c r="V426" s="594"/>
      <c r="W426" s="594"/>
      <c r="X426" s="594"/>
      <c r="Y426" s="594"/>
      <c r="Z426" s="594"/>
      <c r="AA426" s="245"/>
      <c r="AB426" s="245"/>
      <c r="AC426" s="245"/>
      <c r="AD426" s="658"/>
      <c r="AE426" s="658"/>
      <c r="AF426" s="658"/>
      <c r="AG426" s="658"/>
      <c r="AH426" s="658"/>
      <c r="AI426" s="594" t="str">
        <f>$H$66</f>
        <v>太陽光（全量）</v>
      </c>
      <c r="AJ426" s="594"/>
      <c r="AK426" s="594"/>
      <c r="AL426" s="594"/>
      <c r="AM426" s="594"/>
      <c r="AN426" s="594"/>
      <c r="AO426" s="594"/>
      <c r="AP426" s="594"/>
      <c r="AQ426" s="594"/>
      <c r="AR426" s="594"/>
      <c r="AS426" s="594"/>
      <c r="AT426" s="594"/>
      <c r="AU426" s="594"/>
      <c r="BB426" s="246"/>
      <c r="BC426" s="659" t="s">
        <v>256</v>
      </c>
      <c r="BD426" s="659"/>
      <c r="BE426" s="659"/>
      <c r="BF426" s="659"/>
      <c r="BG426" s="601" t="e">
        <f>DATE(#REF!,1,1)</f>
        <v>#REF!</v>
      </c>
      <c r="BH426" s="602"/>
      <c r="BI426" s="602"/>
      <c r="BJ426" s="602"/>
      <c r="BK426" s="602"/>
      <c r="BL426" s="602"/>
      <c r="BM426" s="602"/>
      <c r="BN426" s="602"/>
      <c r="BO426" s="602"/>
      <c r="BP426" s="602"/>
      <c r="BQ426" s="602"/>
      <c r="BR426" s="603"/>
      <c r="BS426" s="659" t="s">
        <v>257</v>
      </c>
      <c r="BT426" s="659"/>
      <c r="BU426" s="659"/>
      <c r="BV426" s="659"/>
      <c r="BW426" s="592" t="e">
        <f>DATE(#REF!-1,1,1)</f>
        <v>#REF!</v>
      </c>
      <c r="BX426" s="592" t="e">
        <f>DATE(#REF!,1,1)</f>
        <v>#REF!</v>
      </c>
      <c r="BY426" s="592" t="e">
        <f>DATE(#REF!+1,1,1)</f>
        <v>#REF!</v>
      </c>
      <c r="BZ426" s="592" t="e">
        <f>DATE(#REF!+2,1,1)</f>
        <v>#REF!</v>
      </c>
      <c r="CA426" s="592" t="e">
        <f>DATE(#REF!+3,1,1)</f>
        <v>#REF!</v>
      </c>
      <c r="CB426" s="592" t="e">
        <f>DATE(#REF!+4,1,1)</f>
        <v>#REF!</v>
      </c>
      <c r="CC426" s="592" t="e">
        <f>DATE(#REF!+5,1,1)</f>
        <v>#REF!</v>
      </c>
      <c r="CD426" s="592" t="e">
        <f>DATE(#REF!+6,1,1)</f>
        <v>#REF!</v>
      </c>
      <c r="CE426" s="592" t="e">
        <f>DATE(#REF!+7,1,1)</f>
        <v>#REF!</v>
      </c>
      <c r="CF426" s="592" t="e">
        <f>DATE(#REF!+8,1,1)</f>
        <v>#REF!</v>
      </c>
      <c r="CG426" s="592" t="e">
        <f>DATE(#REF!+9,1,1)</f>
        <v>#REF!</v>
      </c>
      <c r="CH426" s="273"/>
      <c r="CI426" s="273"/>
      <c r="CJ426" s="273"/>
      <c r="CK426" s="273"/>
      <c r="CL426" s="273"/>
      <c r="CM426" s="273"/>
      <c r="CN426" s="273"/>
      <c r="CO426" s="273"/>
      <c r="CP426" s="273"/>
      <c r="CQ426" s="273"/>
    </row>
    <row r="427" spans="3:100" s="243" customFormat="1" ht="13.5" customHeight="1">
      <c r="C427" s="655"/>
      <c r="D427" s="656"/>
      <c r="E427" s="656"/>
      <c r="F427" s="656"/>
      <c r="G427" s="657"/>
      <c r="H427" s="307" t="s">
        <v>194</v>
      </c>
      <c r="I427" s="307" t="s">
        <v>195</v>
      </c>
      <c r="J427" s="307" t="s">
        <v>161</v>
      </c>
      <c r="K427" s="307" t="s">
        <v>162</v>
      </c>
      <c r="L427" s="307" t="s">
        <v>163</v>
      </c>
      <c r="M427" s="307" t="s">
        <v>164</v>
      </c>
      <c r="N427" s="307" t="s">
        <v>165</v>
      </c>
      <c r="O427" s="307" t="s">
        <v>166</v>
      </c>
      <c r="P427" s="307" t="s">
        <v>167</v>
      </c>
      <c r="Q427" s="307" t="s">
        <v>168</v>
      </c>
      <c r="R427" s="307" t="s">
        <v>169</v>
      </c>
      <c r="S427" s="307" t="s">
        <v>170</v>
      </c>
      <c r="T427" s="307" t="s">
        <v>25</v>
      </c>
      <c r="U427" s="637"/>
      <c r="V427" s="638"/>
      <c r="W427" s="638"/>
      <c r="X427" s="638"/>
      <c r="Y427" s="638"/>
      <c r="Z427" s="639"/>
      <c r="AA427" s="245"/>
      <c r="AB427" s="245"/>
      <c r="AC427" s="245"/>
      <c r="AD427" s="658"/>
      <c r="AE427" s="658"/>
      <c r="AF427" s="658"/>
      <c r="AG427" s="658"/>
      <c r="AH427" s="658"/>
      <c r="AI427" s="307" t="s">
        <v>194</v>
      </c>
      <c r="AJ427" s="307" t="s">
        <v>195</v>
      </c>
      <c r="AK427" s="307" t="s">
        <v>161</v>
      </c>
      <c r="AL427" s="307" t="s">
        <v>162</v>
      </c>
      <c r="AM427" s="307" t="s">
        <v>163</v>
      </c>
      <c r="AN427" s="307" t="s">
        <v>164</v>
      </c>
      <c r="AO427" s="307" t="s">
        <v>165</v>
      </c>
      <c r="AP427" s="307" t="s">
        <v>166</v>
      </c>
      <c r="AQ427" s="307" t="s">
        <v>167</v>
      </c>
      <c r="AR427" s="307" t="s">
        <v>168</v>
      </c>
      <c r="AS427" s="307" t="s">
        <v>169</v>
      </c>
      <c r="AT427" s="307" t="s">
        <v>170</v>
      </c>
      <c r="AU427" s="307" t="s">
        <v>25</v>
      </c>
      <c r="AX427" s="280"/>
      <c r="AY427" s="280"/>
      <c r="AZ427" s="280"/>
      <c r="BA427" s="280"/>
      <c r="BB427" s="246"/>
      <c r="BC427" s="659"/>
      <c r="BD427" s="659"/>
      <c r="BE427" s="659"/>
      <c r="BF427" s="659"/>
      <c r="BG427" s="334" t="s">
        <v>194</v>
      </c>
      <c r="BH427" s="334" t="s">
        <v>195</v>
      </c>
      <c r="BI427" s="334" t="s">
        <v>161</v>
      </c>
      <c r="BJ427" s="334" t="s">
        <v>162</v>
      </c>
      <c r="BK427" s="334" t="s">
        <v>163</v>
      </c>
      <c r="BL427" s="334" t="s">
        <v>164</v>
      </c>
      <c r="BM427" s="334" t="s">
        <v>165</v>
      </c>
      <c r="BN427" s="334" t="s">
        <v>166</v>
      </c>
      <c r="BO427" s="334" t="s">
        <v>167</v>
      </c>
      <c r="BP427" s="334" t="s">
        <v>168</v>
      </c>
      <c r="BQ427" s="334" t="s">
        <v>169</v>
      </c>
      <c r="BR427" s="334" t="s">
        <v>170</v>
      </c>
      <c r="BS427" s="659"/>
      <c r="BT427" s="659"/>
      <c r="BU427" s="659"/>
      <c r="BV427" s="659"/>
      <c r="BW427" s="593"/>
      <c r="BX427" s="593"/>
      <c r="BY427" s="593"/>
      <c r="BZ427" s="593"/>
      <c r="CA427" s="593"/>
      <c r="CB427" s="593"/>
      <c r="CC427" s="593"/>
      <c r="CD427" s="593"/>
      <c r="CE427" s="593"/>
      <c r="CF427" s="593"/>
      <c r="CG427" s="593"/>
      <c r="CH427" s="273"/>
      <c r="CI427" s="273"/>
      <c r="CJ427" s="273"/>
      <c r="CK427" s="273"/>
      <c r="CL427" s="273"/>
      <c r="CM427" s="273"/>
      <c r="CN427" s="273"/>
      <c r="CO427" s="273"/>
      <c r="CP427" s="273"/>
      <c r="CQ427" s="273"/>
    </row>
    <row r="428" spans="3:100" s="243" customFormat="1" ht="13.5" customHeight="1">
      <c r="C428" s="594" t="s">
        <v>196</v>
      </c>
      <c r="D428" s="594"/>
      <c r="E428" s="594"/>
      <c r="F428" s="594"/>
      <c r="G428" s="594"/>
      <c r="H428" s="248">
        <f t="shared" ref="H428:S428" si="98">IF($E423="","",VLOOKUP($E423,$CT$84:$DG$93,CV$94,FALSE))</f>
        <v>5.2999999999999999E-2</v>
      </c>
      <c r="I428" s="248">
        <f t="shared" si="98"/>
        <v>7.3999999999999996E-2</v>
      </c>
      <c r="J428" s="248">
        <f t="shared" si="98"/>
        <v>0.10800000000000001</v>
      </c>
      <c r="K428" s="248">
        <f t="shared" si="98"/>
        <v>0.29899999999999999</v>
      </c>
      <c r="L428" s="248">
        <f t="shared" si="98"/>
        <v>0.29899999999999999</v>
      </c>
      <c r="M428" s="248">
        <f t="shared" si="98"/>
        <v>0.16699999999999998</v>
      </c>
      <c r="N428" s="248">
        <f t="shared" si="98"/>
        <v>4.5999999999999999E-2</v>
      </c>
      <c r="O428" s="248">
        <f t="shared" si="98"/>
        <v>0</v>
      </c>
      <c r="P428" s="248">
        <f t="shared" si="98"/>
        <v>0</v>
      </c>
      <c r="Q428" s="248">
        <f t="shared" si="98"/>
        <v>0.05</v>
      </c>
      <c r="R428" s="248">
        <f t="shared" si="98"/>
        <v>5.6000000000000001E-2</v>
      </c>
      <c r="S428" s="248">
        <f t="shared" si="98"/>
        <v>5.4000000000000006E-2</v>
      </c>
      <c r="T428" s="249"/>
      <c r="U428" s="640"/>
      <c r="V428" s="641"/>
      <c r="W428" s="641"/>
      <c r="X428" s="641"/>
      <c r="Y428" s="641"/>
      <c r="Z428" s="642"/>
      <c r="AA428" s="250"/>
      <c r="AB428" s="250"/>
      <c r="AC428" s="250"/>
      <c r="AD428" s="594" t="s">
        <v>197</v>
      </c>
      <c r="AE428" s="594"/>
      <c r="AF428" s="594"/>
      <c r="AG428" s="594"/>
      <c r="AH428" s="594"/>
      <c r="AI428" s="251">
        <v>30</v>
      </c>
      <c r="AJ428" s="251">
        <v>31</v>
      </c>
      <c r="AK428" s="251">
        <v>30</v>
      </c>
      <c r="AL428" s="251">
        <v>31</v>
      </c>
      <c r="AM428" s="251">
        <v>31</v>
      </c>
      <c r="AN428" s="251">
        <v>30</v>
      </c>
      <c r="AO428" s="251">
        <v>31</v>
      </c>
      <c r="AP428" s="251">
        <v>30</v>
      </c>
      <c r="AQ428" s="251">
        <v>31</v>
      </c>
      <c r="AR428" s="251">
        <v>31</v>
      </c>
      <c r="AS428" s="251">
        <v>28</v>
      </c>
      <c r="AT428" s="251">
        <v>31</v>
      </c>
      <c r="AU428" s="249"/>
      <c r="AX428" s="280"/>
      <c r="AY428" s="280"/>
      <c r="AZ428" s="280"/>
      <c r="BA428" s="280"/>
      <c r="BB428" s="246"/>
      <c r="BC428" s="634" t="s">
        <v>198</v>
      </c>
      <c r="BD428" s="635"/>
      <c r="BE428" s="635"/>
      <c r="BF428" s="636"/>
      <c r="BG428" s="297" t="str">
        <f t="shared" ref="BG428:BR428" si="99">IF(COUNT(AI433)=0,"",AI433)</f>
        <v/>
      </c>
      <c r="BH428" s="297" t="str">
        <f t="shared" si="99"/>
        <v/>
      </c>
      <c r="BI428" s="297" t="str">
        <f t="shared" si="99"/>
        <v/>
      </c>
      <c r="BJ428" s="297" t="str">
        <f t="shared" si="99"/>
        <v/>
      </c>
      <c r="BK428" s="297" t="str">
        <f t="shared" si="99"/>
        <v/>
      </c>
      <c r="BL428" s="297" t="str">
        <f t="shared" si="99"/>
        <v/>
      </c>
      <c r="BM428" s="297" t="str">
        <f t="shared" si="99"/>
        <v/>
      </c>
      <c r="BN428" s="297" t="str">
        <f t="shared" si="99"/>
        <v/>
      </c>
      <c r="BO428" s="297" t="str">
        <f t="shared" si="99"/>
        <v/>
      </c>
      <c r="BP428" s="297" t="str">
        <f t="shared" si="99"/>
        <v/>
      </c>
      <c r="BQ428" s="297" t="str">
        <f t="shared" si="99"/>
        <v/>
      </c>
      <c r="BR428" s="297" t="str">
        <f t="shared" si="99"/>
        <v/>
      </c>
      <c r="BS428" s="597" t="s">
        <v>198</v>
      </c>
      <c r="BT428" s="633"/>
      <c r="BU428" s="598"/>
      <c r="BV428" s="334" t="s">
        <v>171</v>
      </c>
      <c r="BW428" s="253" t="str">
        <f>IF(COUNT(AM431)=0,"",AM431)</f>
        <v/>
      </c>
      <c r="BX428" s="253" t="str">
        <f>IF(COUNT(AM433)=0,"",AM433)</f>
        <v/>
      </c>
      <c r="BY428" s="253" t="str">
        <f>IF(COUNT(AM435)=0,"",AM435)</f>
        <v/>
      </c>
      <c r="BZ428" s="253" t="str">
        <f>IF(COUNT(AM437)=0,"",AM437)</f>
        <v/>
      </c>
      <c r="CA428" s="253" t="str">
        <f>IF(COUNT(AM439)=0,"",AM439)</f>
        <v/>
      </c>
      <c r="CB428" s="253" t="str">
        <f>IF(COUNT(AM441)=0,"",AM441)</f>
        <v/>
      </c>
      <c r="CC428" s="253" t="str">
        <f>IF(COUNT(AM443)=0,"",AM443)</f>
        <v/>
      </c>
      <c r="CD428" s="253" t="str">
        <f>IF(COUNT(AM445)=0,"",AM445)</f>
        <v/>
      </c>
      <c r="CE428" s="253" t="str">
        <f>IF(COUNT(AM447)=0,"",AM447)</f>
        <v/>
      </c>
      <c r="CF428" s="253" t="str">
        <f>IF(COUNT(AM449)=0,"",AM449)</f>
        <v/>
      </c>
      <c r="CG428" s="253" t="str">
        <f>IF(COUNT(AM451)=0,"",AM451)</f>
        <v/>
      </c>
      <c r="CH428" s="257"/>
      <c r="CI428" s="257"/>
      <c r="CJ428" s="257"/>
      <c r="CK428" s="257"/>
      <c r="CL428" s="257"/>
      <c r="CM428" s="257"/>
      <c r="CN428" s="257"/>
      <c r="CO428" s="257"/>
      <c r="CP428" s="257"/>
      <c r="CQ428" s="257"/>
    </row>
    <row r="429" spans="3:100" s="243" customFormat="1" ht="13.5" customHeight="1">
      <c r="C429" s="604" t="e">
        <f>DATE(#REF!-2,1,1)</f>
        <v>#REF!</v>
      </c>
      <c r="D429" s="605"/>
      <c r="E429" s="613" t="s">
        <v>275</v>
      </c>
      <c r="F429" s="614"/>
      <c r="G429" s="615"/>
      <c r="H429" s="255"/>
      <c r="I429" s="255"/>
      <c r="J429" s="255"/>
      <c r="K429" s="255"/>
      <c r="L429" s="255"/>
      <c r="M429" s="255"/>
      <c r="N429" s="255"/>
      <c r="O429" s="255"/>
      <c r="P429" s="256"/>
      <c r="Q429" s="256"/>
      <c r="R429" s="256"/>
      <c r="S429" s="256"/>
      <c r="T429" s="255"/>
      <c r="U429" s="578"/>
      <c r="V429" s="644"/>
      <c r="W429" s="644"/>
      <c r="X429" s="644"/>
      <c r="Y429" s="644"/>
      <c r="Z429" s="579"/>
      <c r="AA429" s="257"/>
      <c r="AB429" s="257"/>
      <c r="AC429" s="257"/>
      <c r="AD429" s="604" t="e">
        <f>DATE(#REF!-2,1,1)</f>
        <v>#REF!</v>
      </c>
      <c r="AE429" s="605"/>
      <c r="AF429" s="613" t="s">
        <v>198</v>
      </c>
      <c r="AG429" s="614"/>
      <c r="AH429" s="615"/>
      <c r="AI429" s="255"/>
      <c r="AJ429" s="255"/>
      <c r="AK429" s="255"/>
      <c r="AL429" s="255"/>
      <c r="AM429" s="255"/>
      <c r="AN429" s="255"/>
      <c r="AO429" s="255"/>
      <c r="AP429" s="255"/>
      <c r="AQ429" s="255"/>
      <c r="AR429" s="258" t="str">
        <f>IF(COUNT(P429,Q429)&lt;&gt;2,"",ROUND(MIN(P429,Q429)*Q428,#REF!))</f>
        <v/>
      </c>
      <c r="AS429" s="258" t="str">
        <f>IF(COUNT(Q429,R429)&lt;&gt;2,"",ROUND(MIN(Q429,R429)*R428,#REF!))</f>
        <v/>
      </c>
      <c r="AT429" s="258" t="str">
        <f>IF(COUNT(R429,S429)&lt;&gt;2,"",ROUND(MIN(R429,S429)*S428,#REF!))</f>
        <v/>
      </c>
      <c r="AU429" s="255"/>
      <c r="AX429" s="280"/>
      <c r="AY429" s="280"/>
      <c r="AZ429" s="280"/>
      <c r="BA429" s="280"/>
      <c r="BB429" s="246"/>
      <c r="BC429" s="648"/>
      <c r="BD429" s="649"/>
      <c r="BE429" s="649"/>
      <c r="BF429" s="650"/>
      <c r="BG429" s="259"/>
      <c r="BH429" s="259"/>
      <c r="BI429" s="259"/>
      <c r="BJ429" s="259"/>
      <c r="BK429" s="259"/>
      <c r="BL429" s="259"/>
      <c r="BM429" s="259"/>
      <c r="BN429" s="259"/>
      <c r="BO429" s="259"/>
      <c r="BP429" s="259"/>
      <c r="BQ429" s="259"/>
      <c r="BR429" s="259"/>
      <c r="BS429" s="599"/>
      <c r="BT429" s="643"/>
      <c r="BU429" s="600"/>
      <c r="BV429" s="334" t="s">
        <v>172</v>
      </c>
      <c r="BW429" s="253" t="str">
        <f>IF(COUNT(AR429)=0,"",AR429)</f>
        <v/>
      </c>
      <c r="BX429" s="253" t="str">
        <f>IF(COUNT(AR433)=0,"",AR433)</f>
        <v/>
      </c>
      <c r="BY429" s="253" t="str">
        <f>IF(COUNT(AR435)=0,"",AR435)</f>
        <v/>
      </c>
      <c r="BZ429" s="253" t="str">
        <f>IF(COUNT(AR437)=0,"",AR437)</f>
        <v/>
      </c>
      <c r="CA429" s="253" t="str">
        <f>IF(COUNT(AR439)=0,"",AR439)</f>
        <v/>
      </c>
      <c r="CB429" s="253" t="str">
        <f>IF(COUNT(AR441)=0,"",AR441)</f>
        <v/>
      </c>
      <c r="CC429" s="253" t="str">
        <f>IF(COUNT(AR443)=0,"",AR443)</f>
        <v/>
      </c>
      <c r="CD429" s="253" t="str">
        <f>IF(COUNT(AR445)=0,"",AR445)</f>
        <v/>
      </c>
      <c r="CE429" s="253" t="str">
        <f>IF(COUNT(AR447)=0,"",AR447)</f>
        <v/>
      </c>
      <c r="CF429" s="253" t="str">
        <f>IF(COUNT(AR449)=0,"",AR449)</f>
        <v/>
      </c>
      <c r="CG429" s="253" t="str">
        <f>IF(COUNT(AR451)=0,"",AR451)</f>
        <v/>
      </c>
      <c r="CH429" s="257"/>
      <c r="CI429" s="257"/>
      <c r="CJ429" s="257"/>
      <c r="CK429" s="257"/>
      <c r="CL429" s="257"/>
      <c r="CM429" s="257"/>
      <c r="CN429" s="257"/>
      <c r="CO429" s="257"/>
      <c r="CP429" s="257"/>
      <c r="CQ429" s="257"/>
    </row>
    <row r="430" spans="3:100" s="243" customFormat="1" ht="13.5" customHeight="1">
      <c r="C430" s="606"/>
      <c r="D430" s="607"/>
      <c r="E430" s="608" t="s">
        <v>252</v>
      </c>
      <c r="F430" s="609"/>
      <c r="G430" s="610"/>
      <c r="H430" s="260"/>
      <c r="I430" s="260"/>
      <c r="J430" s="260"/>
      <c r="K430" s="260"/>
      <c r="L430" s="260"/>
      <c r="M430" s="260"/>
      <c r="N430" s="260"/>
      <c r="O430" s="260"/>
      <c r="P430" s="261"/>
      <c r="Q430" s="261"/>
      <c r="R430" s="261"/>
      <c r="S430" s="261"/>
      <c r="T430" s="262" t="str">
        <f>IF(COUNT(H430:S430)=0,"",SUMPRODUCT(ROUND(H430:S430,#REF!)))</f>
        <v/>
      </c>
      <c r="U430" s="645"/>
      <c r="V430" s="646"/>
      <c r="W430" s="646"/>
      <c r="X430" s="646"/>
      <c r="Y430" s="646"/>
      <c r="Z430" s="647"/>
      <c r="AA430" s="257"/>
      <c r="AB430" s="257"/>
      <c r="AC430" s="257"/>
      <c r="AD430" s="606"/>
      <c r="AE430" s="607"/>
      <c r="AF430" s="608" t="s">
        <v>199</v>
      </c>
      <c r="AG430" s="609"/>
      <c r="AH430" s="610"/>
      <c r="AI430" s="263"/>
      <c r="AJ430" s="263"/>
      <c r="AK430" s="263"/>
      <c r="AL430" s="263"/>
      <c r="AM430" s="263"/>
      <c r="AN430" s="263"/>
      <c r="AO430" s="263"/>
      <c r="AP430" s="263"/>
      <c r="AQ430" s="263"/>
      <c r="AR430" s="264" t="str">
        <f>IF(COUNT(Q429:Q430)=0,"",ROUND(Q430/(Q429*24*AR428/1000),3))</f>
        <v/>
      </c>
      <c r="AS430" s="264" t="str">
        <f>IF(COUNT(R429:R430)=0,"",ROUND(R430/(R429*24*AS428/1000),3))</f>
        <v/>
      </c>
      <c r="AT430" s="264" t="str">
        <f>IF(COUNT(S429:S430)=0,"",ROUND(S430/(S429*24*AT428/1000),3))</f>
        <v/>
      </c>
      <c r="AU430" s="265" t="str">
        <f>IF(COUNT(AI430:AT430)=0,"",AVERAGE(AI430:AT430))</f>
        <v/>
      </c>
      <c r="AX430" s="280"/>
      <c r="AY430" s="280"/>
      <c r="AZ430" s="280"/>
      <c r="BA430" s="280"/>
      <c r="BB430" s="246"/>
      <c r="BC430" s="594" t="s">
        <v>205</v>
      </c>
      <c r="BD430" s="594"/>
      <c r="BE430" s="594"/>
      <c r="BF430" s="594"/>
      <c r="BG430" s="253" t="str">
        <f>IF(COUNT(H434)=0,"",ROUND(H434,#REF!))</f>
        <v/>
      </c>
      <c r="BH430" s="253" t="str">
        <f>IF(COUNT(I434)=0,"",ROUND(I434,#REF!))</f>
        <v/>
      </c>
      <c r="BI430" s="253" t="str">
        <f>IF(COUNT(J434)=0,"",ROUND(J434,#REF!))</f>
        <v/>
      </c>
      <c r="BJ430" s="253" t="str">
        <f>IF(COUNT(K434)=0,"",ROUND(K434,#REF!))</f>
        <v/>
      </c>
      <c r="BK430" s="253" t="str">
        <f>IF(COUNT(L434)=0,"",ROUND(L434,#REF!))</f>
        <v/>
      </c>
      <c r="BL430" s="253" t="str">
        <f>IF(COUNT(M434)=0,"",ROUND(M434,#REF!))</f>
        <v/>
      </c>
      <c r="BM430" s="253" t="str">
        <f>IF(COUNT(N434)=0,"",ROUND(N434,#REF!))</f>
        <v/>
      </c>
      <c r="BN430" s="253" t="str">
        <f>IF(COUNT(O434)=0,"",ROUND(O434,#REF!))</f>
        <v/>
      </c>
      <c r="BO430" s="253" t="str">
        <f>IF(COUNT(P434)=0,"",ROUND(P434,#REF!))</f>
        <v/>
      </c>
      <c r="BP430" s="253" t="str">
        <f>IF(COUNT(Q434)=0,"",ROUND(Q434,#REF!))</f>
        <v/>
      </c>
      <c r="BQ430" s="253" t="str">
        <f>IF(COUNT(R434)=0,"",ROUND(R434,#REF!))</f>
        <v/>
      </c>
      <c r="BR430" s="253" t="str">
        <f>IF(COUNT(S434)=0,"",ROUND(S434,#REF!))</f>
        <v/>
      </c>
      <c r="BS430" s="634" t="s">
        <v>205</v>
      </c>
      <c r="BT430" s="635"/>
      <c r="BU430" s="636"/>
      <c r="BV430" s="334" t="s">
        <v>25</v>
      </c>
      <c r="BW430" s="253" t="str">
        <f>IF(COUNT(T432)=0,"",T432)</f>
        <v/>
      </c>
      <c r="BX430" s="253" t="str">
        <f>IF(COUNT(T434)=0,"",T434)</f>
        <v/>
      </c>
      <c r="BY430" s="253" t="str">
        <f>IF(COUNT(T436)=0,"",T436)</f>
        <v/>
      </c>
      <c r="BZ430" s="266" t="str">
        <f>IF(COUNT(T438)=0,"",T438)</f>
        <v/>
      </c>
      <c r="CA430" s="253" t="str">
        <f>IF(COUNT(T440)=0,"",T440)</f>
        <v/>
      </c>
      <c r="CB430" s="253" t="str">
        <f>IF(COUNT(T442)=0,"",T442)</f>
        <v/>
      </c>
      <c r="CC430" s="253" t="str">
        <f>IF(COUNT(T444)=0,"",T444)</f>
        <v/>
      </c>
      <c r="CD430" s="253" t="str">
        <f>IF(COUNT(T446)=0,"",T446)</f>
        <v/>
      </c>
      <c r="CE430" s="253" t="str">
        <f>IF(COUNT(T448)=0,"",T448)</f>
        <v/>
      </c>
      <c r="CF430" s="253" t="str">
        <f>IF(COUNT(T450)=0,"",T450)</f>
        <v/>
      </c>
      <c r="CG430" s="253" t="str">
        <f>IF(COUNT(T452)=0,"",T452)</f>
        <v/>
      </c>
      <c r="CH430" s="257"/>
      <c r="CI430" s="257"/>
      <c r="CJ430" s="257"/>
      <c r="CK430" s="257"/>
      <c r="CL430" s="257"/>
      <c r="CM430" s="257"/>
      <c r="CN430" s="257"/>
      <c r="CO430" s="257"/>
      <c r="CP430" s="257"/>
      <c r="CQ430" s="257"/>
    </row>
    <row r="431" spans="3:100" s="243" customFormat="1" ht="13.5" customHeight="1">
      <c r="C431" s="604" t="e">
        <f>DATE(#REF!-1,1,1)</f>
        <v>#REF!</v>
      </c>
      <c r="D431" s="605"/>
      <c r="E431" s="613" t="s">
        <v>275</v>
      </c>
      <c r="F431" s="614"/>
      <c r="G431" s="615"/>
      <c r="H431" s="256"/>
      <c r="I431" s="256"/>
      <c r="J431" s="256"/>
      <c r="K431" s="256"/>
      <c r="L431" s="256"/>
      <c r="M431" s="256"/>
      <c r="N431" s="256"/>
      <c r="O431" s="256"/>
      <c r="P431" s="256"/>
      <c r="Q431" s="256"/>
      <c r="R431" s="256"/>
      <c r="S431" s="256"/>
      <c r="T431" s="255"/>
      <c r="U431" s="613" t="s">
        <v>210</v>
      </c>
      <c r="V431" s="614"/>
      <c r="W431" s="614"/>
      <c r="X431" s="615"/>
      <c r="Y431" s="616" t="str">
        <f>IF(COUNT(S431)=0,"",ROUND(S431,#REF!))</f>
        <v/>
      </c>
      <c r="Z431" s="617"/>
      <c r="AA431" s="257"/>
      <c r="AB431" s="257"/>
      <c r="AC431" s="257"/>
      <c r="AD431" s="604" t="e">
        <f>DATE(#REF!-1,1,1)</f>
        <v>#REF!</v>
      </c>
      <c r="AE431" s="605"/>
      <c r="AF431" s="613" t="s">
        <v>198</v>
      </c>
      <c r="AG431" s="614"/>
      <c r="AH431" s="615"/>
      <c r="AI431" s="258" t="str">
        <f>IF(COUNT(S429,H431)&lt;&gt;2,"",ROUND(MIN(S429,H431)*H428,#REF!))</f>
        <v/>
      </c>
      <c r="AJ431" s="258" t="str">
        <f>IF(COUNT(H431,I431)&lt;&gt;2,"",ROUND(MIN(H431,I431)*I428,#REF!))</f>
        <v/>
      </c>
      <c r="AK431" s="258" t="str">
        <f>IF(COUNT(I431,J431)&lt;&gt;2,"",ROUND(MIN(I431,J431)*J428,#REF!))</f>
        <v/>
      </c>
      <c r="AL431" s="258" t="str">
        <f>IF(COUNT(J431,K431)&lt;&gt;2,"",ROUND(MIN(J431,K431)*K428,#REF!))</f>
        <v/>
      </c>
      <c r="AM431" s="258" t="str">
        <f>IF(COUNT(K431,L431)&lt;&gt;2,"",ROUND(MIN(K431,L431)*L428,#REF!))</f>
        <v/>
      </c>
      <c r="AN431" s="258" t="str">
        <f>IF(COUNT(L431,M431)&lt;&gt;2,"",ROUND(MIN(L431,M431)*M428,#REF!))</f>
        <v/>
      </c>
      <c r="AO431" s="258" t="str">
        <f>IF(COUNT(M431,N431)&lt;&gt;2,"",ROUND(MIN(M431,N431)*N428,#REF!))</f>
        <v/>
      </c>
      <c r="AP431" s="258" t="str">
        <f>IF(COUNT(N431,O431)&lt;&gt;2,"",ROUND(MIN(N431,O431)*O428,#REF!))</f>
        <v/>
      </c>
      <c r="AQ431" s="258" t="str">
        <f>IF(COUNT(O431,P431)&lt;&gt;2,"",ROUND(MIN(O431,P431)*P428,#REF!))</f>
        <v/>
      </c>
      <c r="AR431" s="258" t="str">
        <f>IF(COUNT(P431,Q431)&lt;&gt;2,"",ROUND(MIN(P431,Q431)*Q428,#REF!))</f>
        <v/>
      </c>
      <c r="AS431" s="258" t="str">
        <f>IF(COUNT(Q431,R431)&lt;&gt;2,"",ROUND(MIN(Q431,R431)*R428,#REF!))</f>
        <v/>
      </c>
      <c r="AT431" s="258" t="str">
        <f>IF(COUNT(R431,S431)&lt;&gt;2,"",ROUND(MIN(R431,S431)*S428,#REF!))</f>
        <v/>
      </c>
      <c r="AU431" s="255"/>
      <c r="AX431" s="280"/>
      <c r="AY431" s="280"/>
      <c r="AZ431" s="280"/>
      <c r="BB431" s="246"/>
      <c r="BC431" s="627"/>
      <c r="BD431" s="628"/>
      <c r="BE431" s="628"/>
      <c r="BF431" s="628"/>
      <c r="BG431" s="628"/>
      <c r="BH431" s="628"/>
      <c r="BI431" s="628"/>
      <c r="BJ431" s="628"/>
      <c r="BK431" s="628"/>
      <c r="BL431" s="628"/>
      <c r="BM431" s="628"/>
      <c r="BN431" s="628"/>
      <c r="BO431" s="628"/>
      <c r="BP431" s="628"/>
      <c r="BQ431" s="628"/>
      <c r="BR431" s="629"/>
      <c r="BS431" s="597" t="s">
        <v>206</v>
      </c>
      <c r="BT431" s="633"/>
      <c r="BU431" s="598"/>
      <c r="BV431" s="334" t="s">
        <v>25</v>
      </c>
      <c r="BW431" s="253" t="str">
        <f>IF(COUNT(Y431)=0,"",IF(#REF!="発電事業者",Y431,IF(SUMIF($C459:$D468,"その他事業者",L459:L468)=0,IF(Y431*L468/SUM(L459:L468)=0,"",Y431*L468/SUM(L459:L468)),ROUND(Y431*SUMIF($C459:$D468,"その他事業者",L459:L468)/SUM(L459:L468),#REF!)+Y431*L468/SUM(L459:L468))))</f>
        <v/>
      </c>
      <c r="BX431" s="253" t="str">
        <f>IF(COUNT(Y433)=0,"",IF(#REF!="発電事業者",Y433,IF(SUMIF($C459:$D468,"その他事業者",W459:W468)=0,IF(Y433*W468/SUM(W459:W468)=0,"",Y433*W468/SUM(W459:W468)),ROUND(Y433*SUMIF($C459:$D468,"その他事業者",W459:W468)/SUM(W459:W468),#REF!)+Y433*W468/SUM(W459:W468))))</f>
        <v/>
      </c>
      <c r="BY431" s="267"/>
      <c r="BZ431" s="267"/>
      <c r="CA431" s="267"/>
      <c r="CB431" s="253" t="str">
        <f>IF(COUNT(Y441)=0,"",IF(#REF!="発電事業者",Y441,IF(SUMIF($C459:$D468,"その他事業者",AA459:AA468)=0,IF(Y441*AA468/SUM(AA459:AA468)=0,"",Y441*AA468/SUM(AA459:AA468)),ROUND(Y441*SUMIF($C459:$D468,"その他事業者",AA459:AA468)/SUM(AA459:AA468),#REF!)+Y441*AA468/SUM(AA459:AA468))))</f>
        <v/>
      </c>
      <c r="CC431" s="267"/>
      <c r="CD431" s="267"/>
      <c r="CE431" s="267"/>
      <c r="CF431" s="267"/>
      <c r="CG431" s="253" t="str">
        <f>IF(COUNT(Y451)=0,"",IF(#REF!="発電事業者",Y451,IF(SUMIF($C459:$D468,"その他事業者",AF459:AF468)=0,IF(Y451*AF468/SUM(AF459:AF468)=0,"",Y451*AF468/SUM(AF459:AF468)),ROUND(Y451*SUMIF($C459:$D468,"その他事業者",AF459:AF468)/SUM(AF459:AF468),#REF!)+Y451*AF468/SUM(AF459:AF468))))</f>
        <v/>
      </c>
      <c r="CH431" s="257"/>
      <c r="CI431" s="257"/>
      <c r="CJ431" s="257"/>
      <c r="CK431" s="257"/>
      <c r="CL431" s="257"/>
      <c r="CM431" s="257"/>
      <c r="CN431" s="257"/>
      <c r="CO431" s="257"/>
      <c r="CP431" s="257"/>
      <c r="CQ431" s="257"/>
    </row>
    <row r="432" spans="3:100" s="243" customFormat="1" ht="13.5" customHeight="1">
      <c r="C432" s="606"/>
      <c r="D432" s="607"/>
      <c r="E432" s="608" t="s">
        <v>252</v>
      </c>
      <c r="F432" s="609"/>
      <c r="G432" s="610"/>
      <c r="H432" s="261"/>
      <c r="I432" s="261"/>
      <c r="J432" s="261"/>
      <c r="K432" s="261"/>
      <c r="L432" s="261"/>
      <c r="M432" s="261"/>
      <c r="N432" s="261"/>
      <c r="O432" s="261"/>
      <c r="P432" s="261"/>
      <c r="Q432" s="261"/>
      <c r="R432" s="261"/>
      <c r="S432" s="261"/>
      <c r="T432" s="262" t="str">
        <f>IF(COUNT(H432:S432)=0,"",SUMPRODUCT(ROUND(H432:S432,#REF!)))</f>
        <v/>
      </c>
      <c r="U432" s="608" t="s">
        <v>211</v>
      </c>
      <c r="V432" s="609"/>
      <c r="W432" s="609"/>
      <c r="X432" s="610"/>
      <c r="Y432" s="611" t="str">
        <f>IF(COUNT(T432)=0,"",T432)</f>
        <v/>
      </c>
      <c r="Z432" s="612"/>
      <c r="AA432" s="257"/>
      <c r="AB432" s="257"/>
      <c r="AC432" s="257"/>
      <c r="AD432" s="606"/>
      <c r="AE432" s="607"/>
      <c r="AF432" s="608" t="s">
        <v>199</v>
      </c>
      <c r="AG432" s="609"/>
      <c r="AH432" s="610"/>
      <c r="AI432" s="264" t="str">
        <f t="shared" ref="AI432:AT432" si="100">IF(COUNT(H431:H432)=0,"",ROUND(H432/(H431*24*AI428/1000),3))</f>
        <v/>
      </c>
      <c r="AJ432" s="264" t="str">
        <f t="shared" si="100"/>
        <v/>
      </c>
      <c r="AK432" s="264" t="str">
        <f t="shared" si="100"/>
        <v/>
      </c>
      <c r="AL432" s="264" t="str">
        <f t="shared" si="100"/>
        <v/>
      </c>
      <c r="AM432" s="264" t="str">
        <f t="shared" si="100"/>
        <v/>
      </c>
      <c r="AN432" s="264" t="str">
        <f t="shared" si="100"/>
        <v/>
      </c>
      <c r="AO432" s="264" t="str">
        <f t="shared" si="100"/>
        <v/>
      </c>
      <c r="AP432" s="264" t="str">
        <f t="shared" si="100"/>
        <v/>
      </c>
      <c r="AQ432" s="264" t="str">
        <f t="shared" si="100"/>
        <v/>
      </c>
      <c r="AR432" s="264" t="str">
        <f t="shared" si="100"/>
        <v/>
      </c>
      <c r="AS432" s="264" t="str">
        <f t="shared" si="100"/>
        <v/>
      </c>
      <c r="AT432" s="264" t="str">
        <f t="shared" si="100"/>
        <v/>
      </c>
      <c r="AU432" s="265" t="str">
        <f>IF(COUNT(AI432:AT432)=0,"",AVERAGE(AI432:AT432))</f>
        <v/>
      </c>
      <c r="AX432" s="280"/>
      <c r="AY432" s="280"/>
      <c r="AZ432" s="280"/>
      <c r="BB432" s="246"/>
      <c r="BC432" s="630"/>
      <c r="BD432" s="631"/>
      <c r="BE432" s="631"/>
      <c r="BF432" s="631"/>
      <c r="BG432" s="631"/>
      <c r="BH432" s="631"/>
      <c r="BI432" s="631"/>
      <c r="BJ432" s="631"/>
      <c r="BK432" s="631"/>
      <c r="BL432" s="631"/>
      <c r="BM432" s="631"/>
      <c r="BN432" s="631"/>
      <c r="BO432" s="631"/>
      <c r="BP432" s="631"/>
      <c r="BQ432" s="631"/>
      <c r="BR432" s="632"/>
      <c r="BS432" s="634" t="s">
        <v>207</v>
      </c>
      <c r="BT432" s="635"/>
      <c r="BU432" s="636"/>
      <c r="BV432" s="334" t="s">
        <v>25</v>
      </c>
      <c r="BW432" s="253" t="str">
        <f>IF(COUNT(Y432)=0,"",Y432)</f>
        <v/>
      </c>
      <c r="BX432" s="253" t="str">
        <f>IF(COUNT(Y434)=0,"",Y434)</f>
        <v/>
      </c>
      <c r="BY432" s="267"/>
      <c r="BZ432" s="267"/>
      <c r="CA432" s="267"/>
      <c r="CB432" s="253" t="str">
        <f>IF(COUNT(Y442)=0,"",Y442)</f>
        <v/>
      </c>
      <c r="CC432" s="267"/>
      <c r="CD432" s="267"/>
      <c r="CE432" s="267"/>
      <c r="CF432" s="267"/>
      <c r="CG432" s="253" t="str">
        <f>IF(COUNT(Y452)=0,"",Y452)</f>
        <v/>
      </c>
      <c r="CH432" s="257"/>
      <c r="CI432" s="257"/>
      <c r="CJ432" s="257"/>
      <c r="CK432" s="257"/>
      <c r="CL432" s="257"/>
      <c r="CM432" s="257"/>
      <c r="CN432" s="257"/>
      <c r="CO432" s="257"/>
      <c r="CP432" s="257"/>
      <c r="CQ432" s="257"/>
    </row>
    <row r="433" spans="3:95" s="243" customFormat="1" ht="13.5" customHeight="1">
      <c r="C433" s="604" t="e">
        <f>DATE(#REF!,1,1)</f>
        <v>#REF!</v>
      </c>
      <c r="D433" s="605"/>
      <c r="E433" s="613" t="s">
        <v>275</v>
      </c>
      <c r="F433" s="614"/>
      <c r="G433" s="615"/>
      <c r="H433" s="256"/>
      <c r="I433" s="256"/>
      <c r="J433" s="256"/>
      <c r="K433" s="256"/>
      <c r="L433" s="256"/>
      <c r="M433" s="256"/>
      <c r="N433" s="256"/>
      <c r="O433" s="256"/>
      <c r="P433" s="256"/>
      <c r="Q433" s="256"/>
      <c r="R433" s="256"/>
      <c r="S433" s="256"/>
      <c r="T433" s="255"/>
      <c r="U433" s="613" t="s">
        <v>210</v>
      </c>
      <c r="V433" s="614"/>
      <c r="W433" s="614"/>
      <c r="X433" s="615"/>
      <c r="Y433" s="616" t="str">
        <f>IF(COUNT(S433)=0,"",ROUND(S433,#REF!))</f>
        <v/>
      </c>
      <c r="Z433" s="617"/>
      <c r="AA433" s="257"/>
      <c r="AB433" s="257"/>
      <c r="AC433" s="257"/>
      <c r="AD433" s="604" t="e">
        <f>DATE(#REF!,1,1)</f>
        <v>#REF!</v>
      </c>
      <c r="AE433" s="605"/>
      <c r="AF433" s="613" t="s">
        <v>198</v>
      </c>
      <c r="AG433" s="614"/>
      <c r="AH433" s="615"/>
      <c r="AI433" s="258" t="str">
        <f>IF(COUNT(S431,H433)&lt;&gt;2,"",ROUND(MIN(S431,H433)*H428,#REF!))</f>
        <v/>
      </c>
      <c r="AJ433" s="258" t="str">
        <f>IF(COUNT(H433,I433)&lt;&gt;2,"",ROUND(MIN(H433,I433)*I428,#REF!))</f>
        <v/>
      </c>
      <c r="AK433" s="258" t="str">
        <f>IF(COUNT(I433,J433)&lt;&gt;2,"",ROUND(MIN(I433,J433)*J428,#REF!))</f>
        <v/>
      </c>
      <c r="AL433" s="258" t="str">
        <f>IF(COUNT(J433,K433)&lt;&gt;2,"",ROUND(MIN(J433,K433)*K428,#REF!))</f>
        <v/>
      </c>
      <c r="AM433" s="258" t="str">
        <f>IF(COUNT(K433,L433)&lt;&gt;2,"",ROUND(MIN(K433,L433)*L428,#REF!))</f>
        <v/>
      </c>
      <c r="AN433" s="258" t="str">
        <f>IF(COUNT(L433,M433)&lt;&gt;2,"",ROUND(MIN(L433,M433)*M428,#REF!))</f>
        <v/>
      </c>
      <c r="AO433" s="258" t="str">
        <f>IF(COUNT(M433,N433)&lt;&gt;2,"",ROUND(MIN(M433,N433)*N428,#REF!))</f>
        <v/>
      </c>
      <c r="AP433" s="258" t="str">
        <f>IF(COUNT(N433,O433)&lt;&gt;2,"",ROUND(MIN(N433,O433)*O428,#REF!))</f>
        <v/>
      </c>
      <c r="AQ433" s="258" t="str">
        <f>IF(COUNT(O433,P433)&lt;&gt;2,"",ROUND(MIN(O433,P433)*P428,#REF!))</f>
        <v/>
      </c>
      <c r="AR433" s="258" t="str">
        <f>IF(COUNT(P433,Q433)&lt;&gt;2,"",ROUND(MIN(P433,Q433)*Q428,#REF!))</f>
        <v/>
      </c>
      <c r="AS433" s="258" t="str">
        <f>IF(COUNT(Q433,R433)&lt;&gt;2,"",ROUND(MIN(Q433,R433)*R428,#REF!))</f>
        <v/>
      </c>
      <c r="AT433" s="258" t="str">
        <f>IF(COUNT(R433,S433)&lt;&gt;2,"",ROUND(MIN(R433,S433)*S428,#REF!))</f>
        <v/>
      </c>
      <c r="AU433" s="255"/>
      <c r="AX433" s="268"/>
      <c r="BB433" s="268"/>
      <c r="BC433" s="245"/>
      <c r="BD433" s="245"/>
      <c r="BE433" s="245"/>
      <c r="BF433" s="245"/>
      <c r="BG433" s="245"/>
      <c r="BH433" s="245"/>
      <c r="BI433" s="245"/>
      <c r="BJ433" s="245"/>
      <c r="BK433" s="245"/>
      <c r="BL433" s="245"/>
      <c r="BM433" s="245"/>
      <c r="BN433" s="245"/>
      <c r="BO433" s="245"/>
      <c r="BP433" s="245"/>
      <c r="BQ433" s="245"/>
      <c r="BR433" s="245"/>
      <c r="BS433" s="245"/>
      <c r="BT433" s="245"/>
      <c r="BU433" s="245"/>
      <c r="BV433" s="245"/>
      <c r="BW433" s="245"/>
      <c r="BX433" s="257"/>
      <c r="BY433" s="257"/>
      <c r="BZ433" s="257"/>
      <c r="CA433" s="257"/>
      <c r="CB433" s="257"/>
      <c r="CC433" s="257"/>
      <c r="CD433" s="257"/>
      <c r="CE433" s="257"/>
      <c r="CF433" s="257"/>
      <c r="CG433" s="257"/>
      <c r="CH433" s="257"/>
      <c r="CI433" s="257"/>
      <c r="CJ433" s="257"/>
      <c r="CK433" s="257"/>
      <c r="CL433" s="257"/>
      <c r="CM433" s="257"/>
      <c r="CN433" s="257"/>
      <c r="CO433" s="257"/>
      <c r="CP433" s="257"/>
      <c r="CQ433" s="257"/>
    </row>
    <row r="434" spans="3:95" s="243" customFormat="1" ht="13.5" customHeight="1">
      <c r="C434" s="606"/>
      <c r="D434" s="607"/>
      <c r="E434" s="608" t="s">
        <v>212</v>
      </c>
      <c r="F434" s="609"/>
      <c r="G434" s="610"/>
      <c r="H434" s="261"/>
      <c r="I434" s="261"/>
      <c r="J434" s="261"/>
      <c r="K434" s="261"/>
      <c r="L434" s="261"/>
      <c r="M434" s="261"/>
      <c r="N434" s="261"/>
      <c r="O434" s="261"/>
      <c r="P434" s="261"/>
      <c r="Q434" s="261"/>
      <c r="R434" s="261"/>
      <c r="S434" s="261"/>
      <c r="T434" s="262" t="str">
        <f>IF(COUNT(H434:S434)=0,"",SUMPRODUCT(ROUND(H434:S434,#REF!)))</f>
        <v/>
      </c>
      <c r="U434" s="608" t="s">
        <v>211</v>
      </c>
      <c r="V434" s="609"/>
      <c r="W434" s="609"/>
      <c r="X434" s="610"/>
      <c r="Y434" s="611" t="str">
        <f>IF(COUNT(T434)=0,"",T434)</f>
        <v/>
      </c>
      <c r="Z434" s="612"/>
      <c r="AA434" s="257"/>
      <c r="AB434" s="257"/>
      <c r="AC434" s="257"/>
      <c r="AD434" s="606"/>
      <c r="AE434" s="607"/>
      <c r="AF434" s="608" t="s">
        <v>199</v>
      </c>
      <c r="AG434" s="609"/>
      <c r="AH434" s="610"/>
      <c r="AI434" s="264" t="str">
        <f t="shared" ref="AI434:AT434" si="101">IF(COUNT(H433:H434)=0,"",ROUND(H434/(H433*24*AI428/1000),3))</f>
        <v/>
      </c>
      <c r="AJ434" s="264" t="str">
        <f t="shared" si="101"/>
        <v/>
      </c>
      <c r="AK434" s="264" t="str">
        <f t="shared" si="101"/>
        <v/>
      </c>
      <c r="AL434" s="264" t="str">
        <f t="shared" si="101"/>
        <v/>
      </c>
      <c r="AM434" s="264" t="str">
        <f t="shared" si="101"/>
        <v/>
      </c>
      <c r="AN434" s="264" t="str">
        <f t="shared" si="101"/>
        <v/>
      </c>
      <c r="AO434" s="264" t="str">
        <f t="shared" si="101"/>
        <v/>
      </c>
      <c r="AP434" s="264" t="str">
        <f t="shared" si="101"/>
        <v/>
      </c>
      <c r="AQ434" s="264" t="str">
        <f t="shared" si="101"/>
        <v/>
      </c>
      <c r="AR434" s="264" t="str">
        <f t="shared" si="101"/>
        <v/>
      </c>
      <c r="AS434" s="264" t="str">
        <f t="shared" si="101"/>
        <v/>
      </c>
      <c r="AT434" s="264" t="str">
        <f t="shared" si="101"/>
        <v/>
      </c>
      <c r="AU434" s="265" t="str">
        <f>IF(COUNT(AI434:AT434)=0,"",AVERAGE(AI434:AT434))</f>
        <v/>
      </c>
      <c r="AX434" s="240" t="e">
        <f>IF(#REF!="発電事業者","算定結果　送電取引帳票","算定結果　受電取引帳票")</f>
        <v>#REF!</v>
      </c>
      <c r="BR434" s="268"/>
    </row>
    <row r="435" spans="3:95" s="243" customFormat="1" ht="13.5" customHeight="1">
      <c r="C435" s="604" t="e">
        <f>DATE(#REF!+1,1,1)</f>
        <v>#REF!</v>
      </c>
      <c r="D435" s="605"/>
      <c r="E435" s="613" t="s">
        <v>275</v>
      </c>
      <c r="F435" s="614"/>
      <c r="G435" s="615"/>
      <c r="H435" s="256"/>
      <c r="I435" s="256"/>
      <c r="J435" s="256"/>
      <c r="K435" s="256"/>
      <c r="L435" s="256"/>
      <c r="M435" s="256"/>
      <c r="N435" s="256"/>
      <c r="O435" s="256"/>
      <c r="P435" s="256"/>
      <c r="Q435" s="256"/>
      <c r="R435" s="256"/>
      <c r="S435" s="256"/>
      <c r="T435" s="255"/>
      <c r="U435" s="618"/>
      <c r="V435" s="619"/>
      <c r="W435" s="619"/>
      <c r="X435" s="619"/>
      <c r="Y435" s="619"/>
      <c r="Z435" s="620"/>
      <c r="AA435" s="257"/>
      <c r="AB435" s="257"/>
      <c r="AC435" s="257"/>
      <c r="AD435" s="604" t="e">
        <f>DATE(#REF!+1,1,1)</f>
        <v>#REF!</v>
      </c>
      <c r="AE435" s="605"/>
      <c r="AF435" s="613" t="s">
        <v>198</v>
      </c>
      <c r="AG435" s="614"/>
      <c r="AH435" s="615"/>
      <c r="AI435" s="258" t="str">
        <f>IF(COUNT(S433,H435)&lt;&gt;2,"",ROUND(MIN(S433,H435)*H428,#REF!))</f>
        <v/>
      </c>
      <c r="AJ435" s="258" t="str">
        <f>IF(COUNT(H435,I435)&lt;&gt;2,"",ROUND(MIN(H435,I435)*I428,#REF!))</f>
        <v/>
      </c>
      <c r="AK435" s="258" t="str">
        <f>IF(COUNT(I435,J435)&lt;&gt;2,"",ROUND(MIN(I435,J435)*J428,#REF!))</f>
        <v/>
      </c>
      <c r="AL435" s="258" t="str">
        <f>IF(COUNT(J435,K435)&lt;&gt;2,"",ROUND(MIN(J435,K435)*K428,#REF!))</f>
        <v/>
      </c>
      <c r="AM435" s="258" t="str">
        <f>IF(COUNT(K435,L435)&lt;&gt;2,"",ROUND(MIN(K435,L435)*L428,#REF!))</f>
        <v/>
      </c>
      <c r="AN435" s="258" t="str">
        <f>IF(COUNT(L435,M435)&lt;&gt;2,"",ROUND(MIN(L435,M435)*M428,#REF!))</f>
        <v/>
      </c>
      <c r="AO435" s="258" t="str">
        <f>IF(COUNT(M435,N435)&lt;&gt;2,"",ROUND(MIN(M435,N435)*N428,#REF!))</f>
        <v/>
      </c>
      <c r="AP435" s="258" t="str">
        <f>IF(COUNT(N435,O435)&lt;&gt;2,"",ROUND(MIN(N435,O435)*O428,#REF!))</f>
        <v/>
      </c>
      <c r="AQ435" s="258" t="str">
        <f>IF(COUNT(O435,P435)&lt;&gt;2,"",ROUND(MIN(O435,P435)*P428,#REF!))</f>
        <v/>
      </c>
      <c r="AR435" s="258" t="str">
        <f>IF(COUNT(P435,Q435)&lt;&gt;2,"",ROUND(MIN(P435,Q435)*Q428,#REF!))</f>
        <v/>
      </c>
      <c r="AS435" s="258" t="str">
        <f>IF(COUNT(Q435,R435)&lt;&gt;2,"",ROUND(MIN(Q435,R435)*R428,#REF!))</f>
        <v/>
      </c>
      <c r="AT435" s="258" t="str">
        <f>IF(COUNT(R435,S435)&lt;&gt;2,"",ROUND(MIN(R435,S435)*S428,#REF!))</f>
        <v/>
      </c>
      <c r="AU435" s="255"/>
      <c r="AX435" s="594" t="s">
        <v>200</v>
      </c>
      <c r="AY435" s="594"/>
      <c r="AZ435" s="595" t="s">
        <v>201</v>
      </c>
      <c r="BA435" s="594" t="s">
        <v>202</v>
      </c>
      <c r="BB435" s="594"/>
      <c r="BC435" s="594"/>
      <c r="BD435" s="595" t="s">
        <v>203</v>
      </c>
      <c r="BE435" s="597" t="s">
        <v>176</v>
      </c>
      <c r="BF435" s="598"/>
      <c r="BG435" s="601" t="e">
        <f>DATE(#REF!,1,1)</f>
        <v>#REF!</v>
      </c>
      <c r="BH435" s="602"/>
      <c r="BI435" s="602"/>
      <c r="BJ435" s="602"/>
      <c r="BK435" s="602"/>
      <c r="BL435" s="602"/>
      <c r="BM435" s="602"/>
      <c r="BN435" s="602"/>
      <c r="BO435" s="602"/>
      <c r="BP435" s="602"/>
      <c r="BQ435" s="602"/>
      <c r="BR435" s="603"/>
      <c r="BS435" s="594" t="s">
        <v>175</v>
      </c>
      <c r="BT435" s="594"/>
      <c r="BU435" s="594"/>
      <c r="BV435" s="594"/>
      <c r="BW435" s="592" t="e">
        <f>DATE(#REF!-1,1,1)</f>
        <v>#REF!</v>
      </c>
      <c r="BX435" s="592" t="e">
        <f>DATE(#REF!,1,1)</f>
        <v>#REF!</v>
      </c>
      <c r="BY435" s="592" t="e">
        <f>DATE(#REF!+1,1,1)</f>
        <v>#REF!</v>
      </c>
      <c r="BZ435" s="592" t="e">
        <f>DATE(#REF!+2,1,1)</f>
        <v>#REF!</v>
      </c>
      <c r="CA435" s="592" t="e">
        <f>DATE(#REF!+3,1,1)</f>
        <v>#REF!</v>
      </c>
      <c r="CB435" s="592" t="e">
        <f>DATE(#REF!+4,1,1)</f>
        <v>#REF!</v>
      </c>
      <c r="CC435" s="592" t="e">
        <f>DATE(#REF!+5,1,1)</f>
        <v>#REF!</v>
      </c>
      <c r="CD435" s="592" t="e">
        <f>DATE(#REF!+6,1,1)</f>
        <v>#REF!</v>
      </c>
      <c r="CE435" s="592" t="e">
        <f>DATE(#REF!+7,1,1)</f>
        <v>#REF!</v>
      </c>
      <c r="CF435" s="592" t="e">
        <f>DATE(#REF!+8,1,1)</f>
        <v>#REF!</v>
      </c>
      <c r="CG435" s="592" t="e">
        <f>DATE(#REF!+9,1,1)</f>
        <v>#REF!</v>
      </c>
      <c r="CH435" s="566" t="s">
        <v>268</v>
      </c>
      <c r="CI435" s="567"/>
      <c r="CJ435" s="567"/>
      <c r="CK435" s="567"/>
      <c r="CL435" s="567"/>
      <c r="CM435" s="567"/>
      <c r="CN435" s="567"/>
      <c r="CO435" s="567"/>
      <c r="CP435" s="567"/>
      <c r="CQ435" s="567"/>
    </row>
    <row r="436" spans="3:95" s="243" customFormat="1" ht="13.5" customHeight="1">
      <c r="C436" s="606"/>
      <c r="D436" s="607"/>
      <c r="E436" s="608" t="s">
        <v>212</v>
      </c>
      <c r="F436" s="609"/>
      <c r="G436" s="610"/>
      <c r="H436" s="261"/>
      <c r="I436" s="261"/>
      <c r="J436" s="261"/>
      <c r="K436" s="261"/>
      <c r="L436" s="261"/>
      <c r="M436" s="261"/>
      <c r="N436" s="261"/>
      <c r="O436" s="261"/>
      <c r="P436" s="261"/>
      <c r="Q436" s="261"/>
      <c r="R436" s="261"/>
      <c r="S436" s="261"/>
      <c r="T436" s="262" t="str">
        <f>IF(COUNT(H436:S436)=0,"",SUMPRODUCT(ROUND(H436:S436,#REF!)))</f>
        <v/>
      </c>
      <c r="U436" s="621"/>
      <c r="V436" s="622"/>
      <c r="W436" s="622"/>
      <c r="X436" s="622"/>
      <c r="Y436" s="622"/>
      <c r="Z436" s="623"/>
      <c r="AA436" s="257"/>
      <c r="AB436" s="257"/>
      <c r="AC436" s="257"/>
      <c r="AD436" s="606"/>
      <c r="AE436" s="607"/>
      <c r="AF436" s="608" t="s">
        <v>199</v>
      </c>
      <c r="AG436" s="609"/>
      <c r="AH436" s="610"/>
      <c r="AI436" s="264" t="str">
        <f t="shared" ref="AI436:AT436" si="102">IF(COUNT(H435:H436)=0,"",ROUND(H436/(H435*24*AI428/1000),3))</f>
        <v/>
      </c>
      <c r="AJ436" s="264" t="str">
        <f t="shared" si="102"/>
        <v/>
      </c>
      <c r="AK436" s="264" t="str">
        <f t="shared" si="102"/>
        <v/>
      </c>
      <c r="AL436" s="264" t="str">
        <f t="shared" si="102"/>
        <v/>
      </c>
      <c r="AM436" s="264" t="str">
        <f t="shared" si="102"/>
        <v/>
      </c>
      <c r="AN436" s="264" t="str">
        <f t="shared" si="102"/>
        <v/>
      </c>
      <c r="AO436" s="264" t="str">
        <f t="shared" si="102"/>
        <v/>
      </c>
      <c r="AP436" s="264" t="str">
        <f t="shared" si="102"/>
        <v/>
      </c>
      <c r="AQ436" s="264" t="str">
        <f t="shared" si="102"/>
        <v/>
      </c>
      <c r="AR436" s="264" t="str">
        <f t="shared" si="102"/>
        <v/>
      </c>
      <c r="AS436" s="264" t="str">
        <f t="shared" si="102"/>
        <v/>
      </c>
      <c r="AT436" s="264" t="str">
        <f t="shared" si="102"/>
        <v/>
      </c>
      <c r="AU436" s="265" t="str">
        <f>IF(COUNT(AI436:AT436)=0,"",AVERAGE(AI436:AT436))</f>
        <v/>
      </c>
      <c r="AX436" s="594"/>
      <c r="AY436" s="594"/>
      <c r="AZ436" s="596"/>
      <c r="BA436" s="594"/>
      <c r="BB436" s="594"/>
      <c r="BC436" s="594"/>
      <c r="BD436" s="596"/>
      <c r="BE436" s="599"/>
      <c r="BF436" s="600"/>
      <c r="BG436" s="334" t="s">
        <v>194</v>
      </c>
      <c r="BH436" s="334" t="s">
        <v>195</v>
      </c>
      <c r="BI436" s="334" t="s">
        <v>161</v>
      </c>
      <c r="BJ436" s="334" t="s">
        <v>162</v>
      </c>
      <c r="BK436" s="334" t="s">
        <v>163</v>
      </c>
      <c r="BL436" s="334" t="s">
        <v>164</v>
      </c>
      <c r="BM436" s="334" t="s">
        <v>165</v>
      </c>
      <c r="BN436" s="334" t="s">
        <v>166</v>
      </c>
      <c r="BO436" s="334" t="s">
        <v>167</v>
      </c>
      <c r="BP436" s="334" t="s">
        <v>168</v>
      </c>
      <c r="BQ436" s="334" t="s">
        <v>169</v>
      </c>
      <c r="BR436" s="334" t="s">
        <v>170</v>
      </c>
      <c r="BS436" s="594"/>
      <c r="BT436" s="594"/>
      <c r="BU436" s="594"/>
      <c r="BV436" s="594"/>
      <c r="BW436" s="593"/>
      <c r="BX436" s="593"/>
      <c r="BY436" s="593">
        <v>43101</v>
      </c>
      <c r="BZ436" s="593">
        <v>43466</v>
      </c>
      <c r="CA436" s="593">
        <v>43831</v>
      </c>
      <c r="CB436" s="593">
        <v>44197</v>
      </c>
      <c r="CC436" s="593">
        <v>44562</v>
      </c>
      <c r="CD436" s="593">
        <v>44927</v>
      </c>
      <c r="CE436" s="593">
        <v>45292</v>
      </c>
      <c r="CF436" s="593">
        <v>45658</v>
      </c>
      <c r="CG436" s="593">
        <v>46023</v>
      </c>
      <c r="CH436" s="567"/>
      <c r="CI436" s="567"/>
      <c r="CJ436" s="567"/>
      <c r="CK436" s="567"/>
      <c r="CL436" s="567"/>
      <c r="CM436" s="567"/>
      <c r="CN436" s="567"/>
      <c r="CO436" s="567"/>
      <c r="CP436" s="567"/>
      <c r="CQ436" s="567"/>
    </row>
    <row r="437" spans="3:95" s="243" customFormat="1" ht="13.5" customHeight="1">
      <c r="C437" s="604" t="e">
        <f>DATE(#REF!+2,1,1)</f>
        <v>#REF!</v>
      </c>
      <c r="D437" s="605"/>
      <c r="E437" s="613" t="s">
        <v>275</v>
      </c>
      <c r="F437" s="614"/>
      <c r="G437" s="615"/>
      <c r="H437" s="256"/>
      <c r="I437" s="256"/>
      <c r="J437" s="256"/>
      <c r="K437" s="256"/>
      <c r="L437" s="256"/>
      <c r="M437" s="256"/>
      <c r="N437" s="256"/>
      <c r="O437" s="256"/>
      <c r="P437" s="256"/>
      <c r="Q437" s="256"/>
      <c r="R437" s="256"/>
      <c r="S437" s="256"/>
      <c r="T437" s="255"/>
      <c r="U437" s="621"/>
      <c r="V437" s="622"/>
      <c r="W437" s="622"/>
      <c r="X437" s="622"/>
      <c r="Y437" s="622"/>
      <c r="Z437" s="623"/>
      <c r="AA437" s="257"/>
      <c r="AB437" s="257"/>
      <c r="AC437" s="257"/>
      <c r="AD437" s="604" t="e">
        <f>DATE(#REF!+2,1,1)</f>
        <v>#REF!</v>
      </c>
      <c r="AE437" s="605"/>
      <c r="AF437" s="613" t="s">
        <v>198</v>
      </c>
      <c r="AG437" s="614"/>
      <c r="AH437" s="615"/>
      <c r="AI437" s="258" t="str">
        <f>IF(COUNT(S435,H437)&lt;&gt;2,"",ROUND(MIN(S435,H437)*H428,#REF!))</f>
        <v/>
      </c>
      <c r="AJ437" s="258" t="str">
        <f>IF(COUNT(H437,I437)&lt;&gt;2,"",ROUND(MIN(H437,I437)*I428,#REF!))</f>
        <v/>
      </c>
      <c r="AK437" s="258" t="str">
        <f>IF(COUNT(I437,J437)&lt;&gt;2,"",ROUND(MIN(I437,J437)*J428,#REF!))</f>
        <v/>
      </c>
      <c r="AL437" s="258" t="str">
        <f>IF(COUNT(J437,K437)&lt;&gt;2,"",ROUND(MIN(J437,K437)*K428,#REF!))</f>
        <v/>
      </c>
      <c r="AM437" s="258" t="str">
        <f>IF(COUNT(K437,L437)&lt;&gt;2,"",ROUND(MIN(K437,L437)*L428,#REF!))</f>
        <v/>
      </c>
      <c r="AN437" s="258" t="str">
        <f>IF(COUNT(L437,M437)&lt;&gt;2,"",ROUND(MIN(L437,M437)*M428,#REF!))</f>
        <v/>
      </c>
      <c r="AO437" s="258" t="str">
        <f>IF(COUNT(M437,N437)&lt;&gt;2,"",ROUND(MIN(M437,N437)*N428,#REF!))</f>
        <v/>
      </c>
      <c r="AP437" s="258" t="str">
        <f>IF(COUNT(N437,O437)&lt;&gt;2,"",ROUND(MIN(N437,O437)*O428,#REF!))</f>
        <v/>
      </c>
      <c r="AQ437" s="258" t="str">
        <f>IF(COUNT(O437,P437)&lt;&gt;2,"",ROUND(MIN(O437,P437)*P428,#REF!))</f>
        <v/>
      </c>
      <c r="AR437" s="258" t="str">
        <f>IF(COUNT(P437,Q437)&lt;&gt;2,"",ROUND(MIN(P437,Q437)*Q428,#REF!))</f>
        <v/>
      </c>
      <c r="AS437" s="258" t="str">
        <f>IF(COUNT(Q437,R437)&lt;&gt;2,"",ROUND(MIN(Q437,R437)*R428,#REF!))</f>
        <v/>
      </c>
      <c r="AT437" s="258" t="str">
        <f>IF(COUNT(R437,S437)&lt;&gt;2,"",ROUND(MIN(R437,S437)*S428,#REF!))</f>
        <v/>
      </c>
      <c r="AU437" s="255"/>
      <c r="AX437" s="569" t="str">
        <f>IF(C459="","",C459)</f>
        <v/>
      </c>
      <c r="AY437" s="569"/>
      <c r="AZ437" s="587" t="str">
        <f>IF(E459="","",E459)</f>
        <v/>
      </c>
      <c r="BA437" s="590" t="str">
        <f ca="1">IF(F459="","",F459)</f>
        <v/>
      </c>
      <c r="BB437" s="590"/>
      <c r="BC437" s="590"/>
      <c r="BD437" s="587" t="str">
        <f>IF(I459="","",I459)</f>
        <v/>
      </c>
      <c r="BE437" s="578" t="e">
        <f>IF(#REF!="発電事業者","送電電力（MW）","受電電力（MW）")</f>
        <v>#REF!</v>
      </c>
      <c r="BF437" s="579"/>
      <c r="BG437" s="331" t="str">
        <f>IF(AND(COUNT(BG428)+COUNTA(E459)=2,L459&lt;&gt;""),ROUND(BG428-SUMIF(BE440:BF466,BE437,BG440:BG466),#REF!),"")</f>
        <v/>
      </c>
      <c r="BH437" s="331" t="str">
        <f>IF(AND(COUNT(BH428)+COUNTA(E459)=2,M459&lt;&gt;""),ROUND(BH428-SUMIF(BE440:BF466,BE437,BH440:BH466),#REF!),"")</f>
        <v/>
      </c>
      <c r="BI437" s="331" t="str">
        <f>IF(AND(COUNT(BI428)+COUNTA(E459)=2,N459&lt;&gt;""),ROUND(BI428-SUMIF(BE440:BF466,BE437,BI440:BI466),#REF!),"")</f>
        <v/>
      </c>
      <c r="BJ437" s="331" t="str">
        <f>IF(AND(COUNT(BJ428)+COUNTA(E459)=2,O459&lt;&gt;""),ROUND(BJ428-SUMIF(BE440:BF466,BE437,BJ440:BJ466),#REF!),"")</f>
        <v/>
      </c>
      <c r="BK437" s="331" t="str">
        <f>IF(AND(COUNT(BK428)+COUNTA(E459)=2,P459&lt;&gt;""),ROUND(BK428-SUMIF(BE440:BF466,BE437,BK440:BK466),#REF!),"")</f>
        <v/>
      </c>
      <c r="BL437" s="331" t="str">
        <f>IF(AND(COUNT(BL428)+COUNTA(E459)=2,Q459&lt;&gt;""),ROUND(BL428-SUMIF(BE440:BF466,BE437,BL440:BL466),#REF!),"")</f>
        <v/>
      </c>
      <c r="BM437" s="331" t="str">
        <f>IF(AND(COUNT(BM428)+COUNTA(E459)=2,R459&lt;&gt;""),ROUND(BM428-SUMIF(BE440:BF466,BE437,BM440:BM466),#REF!),"")</f>
        <v/>
      </c>
      <c r="BN437" s="331" t="str">
        <f>IF(AND(COUNT(BN428)+COUNTA(E459)=2,S459&lt;&gt;""),ROUND(BN428-SUMIF(BE440:BF466,BE437,BN440:BN466),#REF!),"")</f>
        <v/>
      </c>
      <c r="BO437" s="331" t="str">
        <f>IF(AND(COUNT(BO428)+COUNTA(E459)=2,T459&lt;&gt;""),ROUND(BO428-SUMIF(BE440:BF466,BE437,BO440:BO466),#REF!),"")</f>
        <v/>
      </c>
      <c r="BP437" s="331" t="str">
        <f>IF(AND(COUNT(BP428)+COUNTA(E459)=2,U459&lt;&gt;""),ROUND(BP428-SUMIF(BE440:BF466,BE437,BP440:BP466),#REF!),"")</f>
        <v/>
      </c>
      <c r="BQ437" s="331" t="str">
        <f>IF(AND(COUNT(BQ428)+COUNTA(E459)=2,V459&lt;&gt;""),ROUND(BQ428-SUMIF(BE440:BF466,BE437,BQ440:BQ466),#REF!),"")</f>
        <v/>
      </c>
      <c r="BR437" s="331" t="str">
        <f>IF(AND(COUNT(BR428)+COUNTA(E459)=2,W459&lt;&gt;""),ROUND(BR428-SUMIF(BE440:BF466,BE437,BR440:BR466),#REF!),"")</f>
        <v/>
      </c>
      <c r="BS437" s="569" t="e">
        <f>IF(#REF!="発電事業者","送電電力（MW）","受電電力（MW）")</f>
        <v>#REF!</v>
      </c>
      <c r="BT437" s="569"/>
      <c r="BU437" s="569"/>
      <c r="BV437" s="333" t="s">
        <v>171</v>
      </c>
      <c r="BW437" s="580"/>
      <c r="BX437" s="580"/>
      <c r="BY437" s="331" t="str">
        <f>IF(AND(COUNT(BY428)+COUNTA(E459)=2,X459&lt;&gt;""),ROUND(BY428-SUMIF(BV440:BV466,BV437,BY440:BY466),#REF!),"")</f>
        <v/>
      </c>
      <c r="BZ437" s="331" t="str">
        <f>IF(AND(COUNT(BZ428)+COUNTA(E459)=2,Y459&lt;&gt;""),ROUND(BZ428-SUMIF(BV440:BV466,BV437,BZ440:BZ466),#REF!),"")</f>
        <v/>
      </c>
      <c r="CA437" s="331" t="str">
        <f>IF(AND(COUNT(CA428)+COUNTA(E459)=2,Z459&lt;&gt;""),ROUND(CA428-SUMIF(BV440:BV466,BV437,CA440:CA466),#REF!),"")</f>
        <v/>
      </c>
      <c r="CB437" s="331" t="str">
        <f>IF(AND(COUNT(CB428)+COUNTA(E459)=2,AA459&lt;&gt;""),ROUND(CB428-SUMIF(BV440:BV466,BV437,CB440:CB466),#REF!),"")</f>
        <v/>
      </c>
      <c r="CC437" s="331" t="str">
        <f>IF(AND(COUNT(CC428)+COUNTA(E459)=2,AB459&lt;&gt;""),ROUND(CC428-SUMIF(BV440:BV466,BV437,CC440:CC466),#REF!),"")</f>
        <v/>
      </c>
      <c r="CD437" s="331" t="str">
        <f>IF(AND(COUNT(CD428)+COUNTA(E459)=2,AC459&lt;&gt;""),ROUND(CD428-SUMIF(BV440:BV466,BV437,CD440:CD466),#REF!),"")</f>
        <v/>
      </c>
      <c r="CE437" s="331" t="str">
        <f>IF(AND(COUNT(CE428)+COUNTA(E459)=2,AD459&lt;&gt;""),ROUND(CE428-SUMIF(BV440:BV466,BV437,CE440:CE466),#REF!),"")</f>
        <v/>
      </c>
      <c r="CF437" s="331" t="str">
        <f>IF(AND(COUNT(CF428)+COUNTA(E459)=2,AE459&lt;&gt;""),ROUND(CF428-SUMIF(BV440:BV466,BV437,CF440:CF466),#REF!),"")</f>
        <v/>
      </c>
      <c r="CG437" s="331" t="str">
        <f>IF(AND(COUNT(CG428)+COUNTA(E459)=2,AF459&lt;&gt;""),ROUND(CG428-SUMIF(BV440:BV466,BV437,CG440:CG466),#REF!),"")</f>
        <v/>
      </c>
      <c r="CH437" s="563" t="s">
        <v>214</v>
      </c>
      <c r="CI437" s="563"/>
      <c r="CJ437" s="563"/>
      <c r="CK437" s="563"/>
      <c r="CL437" s="563"/>
      <c r="CM437" s="563"/>
      <c r="CN437" s="563"/>
      <c r="CO437" s="563"/>
      <c r="CP437" s="563"/>
      <c r="CQ437" s="563"/>
    </row>
    <row r="438" spans="3:95" s="243" customFormat="1" ht="13.5" customHeight="1">
      <c r="C438" s="606"/>
      <c r="D438" s="607"/>
      <c r="E438" s="608" t="s">
        <v>212</v>
      </c>
      <c r="F438" s="609"/>
      <c r="G438" s="610"/>
      <c r="H438" s="261"/>
      <c r="I438" s="261"/>
      <c r="J438" s="261"/>
      <c r="K438" s="261"/>
      <c r="L438" s="261"/>
      <c r="M438" s="261"/>
      <c r="N438" s="261"/>
      <c r="O438" s="261"/>
      <c r="P438" s="261"/>
      <c r="Q438" s="261"/>
      <c r="R438" s="261"/>
      <c r="S438" s="261"/>
      <c r="T438" s="262" t="str">
        <f>IF(COUNT(H438:S438)=0,"",SUMPRODUCT(ROUND(H438:S438,#REF!)))</f>
        <v/>
      </c>
      <c r="U438" s="621"/>
      <c r="V438" s="622"/>
      <c r="W438" s="622"/>
      <c r="X438" s="622"/>
      <c r="Y438" s="622"/>
      <c r="Z438" s="623"/>
      <c r="AA438" s="257"/>
      <c r="AB438" s="257"/>
      <c r="AC438" s="257"/>
      <c r="AD438" s="606"/>
      <c r="AE438" s="607"/>
      <c r="AF438" s="608" t="s">
        <v>199</v>
      </c>
      <c r="AG438" s="609"/>
      <c r="AH438" s="610"/>
      <c r="AI438" s="264" t="str">
        <f t="shared" ref="AI438:AT438" si="103">IF(COUNT(H437:H438)=0,"",ROUND(H438/(H437*24*AI428/1000),3))</f>
        <v/>
      </c>
      <c r="AJ438" s="264" t="str">
        <f t="shared" si="103"/>
        <v/>
      </c>
      <c r="AK438" s="264" t="str">
        <f t="shared" si="103"/>
        <v/>
      </c>
      <c r="AL438" s="264" t="str">
        <f t="shared" si="103"/>
        <v/>
      </c>
      <c r="AM438" s="264" t="str">
        <f t="shared" si="103"/>
        <v/>
      </c>
      <c r="AN438" s="264" t="str">
        <f t="shared" si="103"/>
        <v/>
      </c>
      <c r="AO438" s="264" t="str">
        <f t="shared" si="103"/>
        <v/>
      </c>
      <c r="AP438" s="264" t="str">
        <f t="shared" si="103"/>
        <v/>
      </c>
      <c r="AQ438" s="264" t="str">
        <f t="shared" si="103"/>
        <v/>
      </c>
      <c r="AR438" s="264" t="str">
        <f t="shared" si="103"/>
        <v/>
      </c>
      <c r="AS438" s="264" t="str">
        <f t="shared" si="103"/>
        <v/>
      </c>
      <c r="AT438" s="264" t="str">
        <f t="shared" si="103"/>
        <v/>
      </c>
      <c r="AU438" s="265" t="str">
        <f>IF(COUNT(AI438:AT438)=0,"",AVERAGE(AI438:AT438))</f>
        <v/>
      </c>
      <c r="AX438" s="569"/>
      <c r="AY438" s="569"/>
      <c r="AZ438" s="588"/>
      <c r="BA438" s="590"/>
      <c r="BB438" s="590"/>
      <c r="BC438" s="590"/>
      <c r="BD438" s="588"/>
      <c r="BE438" s="583"/>
      <c r="BF438" s="584"/>
      <c r="BG438" s="259"/>
      <c r="BH438" s="259"/>
      <c r="BI438" s="259"/>
      <c r="BJ438" s="259"/>
      <c r="BK438" s="259"/>
      <c r="BL438" s="259"/>
      <c r="BM438" s="259"/>
      <c r="BN438" s="259"/>
      <c r="BO438" s="259"/>
      <c r="BP438" s="259"/>
      <c r="BQ438" s="259"/>
      <c r="BR438" s="259"/>
      <c r="BS438" s="569"/>
      <c r="BT438" s="569"/>
      <c r="BU438" s="569"/>
      <c r="BV438" s="333" t="s">
        <v>172</v>
      </c>
      <c r="BW438" s="581"/>
      <c r="BX438" s="581"/>
      <c r="BY438" s="331" t="str">
        <f>IF(AND(COUNT(BY429)+COUNTA(E459)=2,X459&lt;&gt;""),ROUND(BY429-SUMIF(BV440:BV466,BV438,BY440:BY466),#REF!),"")</f>
        <v/>
      </c>
      <c r="BZ438" s="331" t="str">
        <f>IF(AND(COUNT(BZ429)+COUNTA(E459)=2,Y459&lt;&gt;""),ROUND(BZ429-SUMIF(BV440:BV466,BV438,BZ440:BZ466),#REF!),"")</f>
        <v/>
      </c>
      <c r="CA438" s="331" t="str">
        <f>IF(AND(COUNT(CA429)+COUNTA(E459)=2,Z459&lt;&gt;""),ROUND(CA429-SUMIF(BV440:BV466,BV438,CA440:CA466),#REF!),"")</f>
        <v/>
      </c>
      <c r="CB438" s="331" t="str">
        <f>IF(AND(COUNT(CB429)+COUNTA(E459)=2,AA459&lt;&gt;""),ROUND(CB429-SUMIF(BV440:BV466,BV438,CB440:CB466),#REF!),"")</f>
        <v/>
      </c>
      <c r="CC438" s="331" t="str">
        <f>IF(AND(COUNT(CC429)+COUNTA(E459)=2,AB459&lt;&gt;""),ROUND(CC429-SUMIF(BV440:BV466,BV438,CC440:CC466),#REF!),"")</f>
        <v/>
      </c>
      <c r="CD438" s="331" t="str">
        <f>IF(AND(COUNT(CD429)+COUNTA(E459)=2,AC459&lt;&gt;""),ROUND(CD429-SUMIF(BV440:BV466,BV438,CD440:CD466),#REF!),"")</f>
        <v/>
      </c>
      <c r="CE438" s="331" t="str">
        <f>IF(AND(COUNT(CE429)+COUNTA(E459)=2,AD459&lt;&gt;""),ROUND(CE429-SUMIF(BV440:BV466,BV438,CE440:CE466),#REF!),"")</f>
        <v/>
      </c>
      <c r="CF438" s="331" t="str">
        <f>IF(AND(COUNT(CF429)+COUNTA(E459)=2,AE459&lt;&gt;""),ROUND(CF429-SUMIF(BV440:BV466,BV438,CF440:CF466),#REF!),"")</f>
        <v/>
      </c>
      <c r="CG438" s="331" t="str">
        <f>IF(AND(COUNT(CG429)+COUNTA(E459)=2,AF459&lt;&gt;""),ROUND(CG429-SUMIF(BV440:BV466,BV438,CG440:CG466),#REF!),"")</f>
        <v/>
      </c>
      <c r="CH438" s="564" t="str">
        <f>IF(CH437="","",CH437)</f>
        <v>太陽光（全量）</v>
      </c>
      <c r="CI438" s="564"/>
      <c r="CJ438" s="564"/>
      <c r="CK438" s="564"/>
      <c r="CL438" s="564"/>
      <c r="CM438" s="564"/>
      <c r="CN438" s="564"/>
      <c r="CO438" s="564"/>
      <c r="CP438" s="564"/>
      <c r="CQ438" s="564"/>
    </row>
    <row r="439" spans="3:95" s="243" customFormat="1" ht="13.5" customHeight="1">
      <c r="C439" s="604" t="e">
        <f>DATE(#REF!+3,1,1)</f>
        <v>#REF!</v>
      </c>
      <c r="D439" s="605"/>
      <c r="E439" s="613" t="s">
        <v>275</v>
      </c>
      <c r="F439" s="614"/>
      <c r="G439" s="615"/>
      <c r="H439" s="256"/>
      <c r="I439" s="256"/>
      <c r="J439" s="256"/>
      <c r="K439" s="256"/>
      <c r="L439" s="256"/>
      <c r="M439" s="256"/>
      <c r="N439" s="256"/>
      <c r="O439" s="256"/>
      <c r="P439" s="256"/>
      <c r="Q439" s="256"/>
      <c r="R439" s="256"/>
      <c r="S439" s="256"/>
      <c r="T439" s="255"/>
      <c r="U439" s="621"/>
      <c r="V439" s="622"/>
      <c r="W439" s="622"/>
      <c r="X439" s="622"/>
      <c r="Y439" s="622"/>
      <c r="Z439" s="623"/>
      <c r="AA439" s="257"/>
      <c r="AB439" s="257"/>
      <c r="AC439" s="257"/>
      <c r="AD439" s="604" t="e">
        <f>DATE(#REF!+3,1,1)</f>
        <v>#REF!</v>
      </c>
      <c r="AE439" s="605"/>
      <c r="AF439" s="613" t="s">
        <v>198</v>
      </c>
      <c r="AG439" s="614"/>
      <c r="AH439" s="615"/>
      <c r="AI439" s="258" t="str">
        <f>IF(COUNT(S437,H439)&lt;&gt;2,"",ROUND(MIN(S437,H439)*H428,#REF!))</f>
        <v/>
      </c>
      <c r="AJ439" s="258" t="str">
        <f>IF(COUNT(H439,I439)&lt;&gt;2,"",ROUND(MIN(H439,I439)*I428,#REF!))</f>
        <v/>
      </c>
      <c r="AK439" s="258" t="str">
        <f>IF(COUNT(I439,J439)&lt;&gt;2,"",ROUND(MIN(I439,J439)*J428,#REF!))</f>
        <v/>
      </c>
      <c r="AL439" s="258" t="str">
        <f>IF(COUNT(J439,K439)&lt;&gt;2,"",ROUND(MIN(J439,K439)*K428,#REF!))</f>
        <v/>
      </c>
      <c r="AM439" s="258" t="str">
        <f>IF(COUNT(K439,L439)&lt;&gt;2,"",ROUND(MIN(K439,L439)*L428,#REF!))</f>
        <v/>
      </c>
      <c r="AN439" s="258" t="str">
        <f>IF(COUNT(L439,M439)&lt;&gt;2,"",ROUND(MIN(L439,M439)*M428,#REF!))</f>
        <v/>
      </c>
      <c r="AO439" s="258" t="str">
        <f>IF(COUNT(M439,N439)&lt;&gt;2,"",ROUND(MIN(M439,N439)*N428,#REF!))</f>
        <v/>
      </c>
      <c r="AP439" s="258" t="str">
        <f>IF(COUNT(N439,O439)&lt;&gt;2,"",ROUND(MIN(N439,O439)*O428,#REF!))</f>
        <v/>
      </c>
      <c r="AQ439" s="258" t="str">
        <f>IF(COUNT(O439,P439)&lt;&gt;2,"",ROUND(MIN(O439,P439)*P428,#REF!))</f>
        <v/>
      </c>
      <c r="AR439" s="258" t="str">
        <f>IF(COUNT(P439,Q439)&lt;&gt;2,"",ROUND(MIN(P439,Q439)*Q428,#REF!))</f>
        <v/>
      </c>
      <c r="AS439" s="258" t="str">
        <f>IF(COUNT(Q439,R439)&lt;&gt;2,"",ROUND(MIN(Q439,R439)*R428,#REF!))</f>
        <v/>
      </c>
      <c r="AT439" s="258" t="str">
        <f>IF(COUNT(R439,S439)&lt;&gt;2,"",ROUND(MIN(R439,S439)*S428,#REF!))</f>
        <v/>
      </c>
      <c r="AU439" s="255"/>
      <c r="AX439" s="569"/>
      <c r="AY439" s="569"/>
      <c r="AZ439" s="589"/>
      <c r="BA439" s="590"/>
      <c r="BB439" s="590"/>
      <c r="BC439" s="590"/>
      <c r="BD439" s="589"/>
      <c r="BE439" s="585" t="e">
        <f>IF(#REF!="発電事業者","月間送電電力量（GWh）","月間受電電力量（GWh）")</f>
        <v>#REF!</v>
      </c>
      <c r="BF439" s="586"/>
      <c r="BG439" s="297" t="str">
        <f>IF(AND(COUNT(BG430)+COUNTA(E459)=2,L459&lt;&gt;""),ROUND(BG430-SUMIF(BE440:BF466,BE439,BG440:BG466),#REF!),"")</f>
        <v/>
      </c>
      <c r="BH439" s="297" t="str">
        <f>IF(AND(COUNT(BH430)+COUNTA(E459)=2,M459&lt;&gt;""),ROUND(BH430-SUMIF(BE440:BF466,BE439,BH440:BH466),#REF!),"")</f>
        <v/>
      </c>
      <c r="BI439" s="297" t="str">
        <f>IF(AND(COUNT(BI430)+COUNTA(E459)=2,N459&lt;&gt;""),ROUND(BI430-SUMIF(BE440:BF466,BE439,BI440:BI466),#REF!),"")</f>
        <v/>
      </c>
      <c r="BJ439" s="297" t="str">
        <f>IF(AND(COUNT(BJ430)+COUNTA(E459)=2,O459&lt;&gt;""),ROUND(BJ430-SUMIF(BE440:BF466,BE439,BJ440:BJ466),#REF!),"")</f>
        <v/>
      </c>
      <c r="BK439" s="297" t="str">
        <f>IF(AND(COUNT(BK430)+COUNTA(E459)=2,P459&lt;&gt;""),ROUND(BK430-SUMIF(BE440:BF466,BE439,BK440:BK466),#REF!),"")</f>
        <v/>
      </c>
      <c r="BL439" s="297" t="str">
        <f>IF(AND(COUNT(BL430)+COUNTA(E459)=2,Q459&lt;&gt;""),ROUND(BL430-SUMIF(BE440:BF466,BE439,BL440:BL466),#REF!),"")</f>
        <v/>
      </c>
      <c r="BM439" s="297" t="str">
        <f>IF(AND(COUNT(BM430)+COUNTA(E459)=2,R459&lt;&gt;""),ROUND(BM430-SUMIF(BE440:BF466,BE439,BM440:BM466),#REF!),"")</f>
        <v/>
      </c>
      <c r="BN439" s="297" t="str">
        <f>IF(AND(COUNT(BN430)+COUNTA(E459)=2,S459&lt;&gt;""),ROUND(BN430-SUMIF(BE440:BF466,BE439,BN440:BN466),#REF!),"")</f>
        <v/>
      </c>
      <c r="BO439" s="297" t="str">
        <f>IF(AND(COUNT(BO430)+COUNTA(E459)=2,T459&lt;&gt;""),ROUND(BO430-SUMIF(BE440:BF466,BE439,BO440:BO466),#REF!),"")</f>
        <v/>
      </c>
      <c r="BP439" s="297" t="str">
        <f>IF(AND(COUNT(BP430)+COUNTA(E459)=2,U459&lt;&gt;""),ROUND(BP430-SUMIF(BE440:BF466,BE439,BP440:BP466),#REF!),"")</f>
        <v/>
      </c>
      <c r="BQ439" s="297" t="str">
        <f>IF(AND(COUNT(BQ430)+COUNTA(E459)=2,V459&lt;&gt;""),ROUND(BQ430-SUMIF(BE440:BF466,BE439,BQ440:BQ466),#REF!),"")</f>
        <v/>
      </c>
      <c r="BR439" s="297" t="str">
        <f>IF(AND(COUNT(BR430)+COUNTA(E459)=2,W459&lt;&gt;""),ROUND(BR430-SUMIF(BE440:BF466,BE439,BR440:BR466),#REF!),"")</f>
        <v/>
      </c>
      <c r="BS439" s="569" t="e">
        <f>IF(#REF!="発電事業者","年間送電電力量（GWh）","年間受電電力量（GWh）")</f>
        <v>#REF!</v>
      </c>
      <c r="BT439" s="569"/>
      <c r="BU439" s="569"/>
      <c r="BV439" s="333" t="s">
        <v>25</v>
      </c>
      <c r="BW439" s="582"/>
      <c r="BX439" s="582"/>
      <c r="BY439" s="331" t="str">
        <f>IF(AND(COUNT(BY430)+COUNTA(E459)=2,X459&lt;&gt;""),ROUND(BY430-SUMIF(BV440:BV466,BV439,BY440:BY466),#REF!),"")</f>
        <v/>
      </c>
      <c r="BZ439" s="331" t="str">
        <f>IF(AND(COUNT(BZ430)+COUNTA(E459)=2,Y459&lt;&gt;""),ROUND(BZ430-SUMIF(BV440:BV466,BV439,BZ440:BZ466),#REF!),"")</f>
        <v/>
      </c>
      <c r="CA439" s="331" t="str">
        <f>IF(AND(COUNT(CA430)+COUNTA(E459)=2,Z459&lt;&gt;""),ROUND(CA430-SUMIF(BV440:BV466,BV439,CA440:CA466),#REF!),"")</f>
        <v/>
      </c>
      <c r="CB439" s="331" t="str">
        <f>IF(AND(COUNT(CB430)+COUNTA(E459)=2,AA459&lt;&gt;""),ROUND(CB430-SUMIF(BV440:BV466,BV439,CB440:CB466),#REF!),"")</f>
        <v/>
      </c>
      <c r="CC439" s="331" t="str">
        <f>IF(AND(COUNT(CC430)+COUNTA(E459)=2,AB459&lt;&gt;""),ROUND(CC430-SUMIF(BV440:BV466,BV439,CC440:CC466),#REF!),"")</f>
        <v/>
      </c>
      <c r="CD439" s="331" t="str">
        <f>IF(AND(COUNT(CD430)+COUNTA(E459)=2,AC459&lt;&gt;""),ROUND(CD430-SUMIF(BV440:BV466,BV439,CD440:CD466),#REF!),"")</f>
        <v/>
      </c>
      <c r="CE439" s="331" t="str">
        <f>IF(AND(COUNT(CE430)+COUNTA(E459)=2,AD459&lt;&gt;""),ROUND(CE430-SUMIF(BV440:BV466,BV439,CE440:CE466),#REF!),"")</f>
        <v/>
      </c>
      <c r="CF439" s="331" t="str">
        <f>IF(AND(COUNT(CF430)+COUNTA(E459)=2,AE459&lt;&gt;""),ROUND(CF430-SUMIF(BV440:BV466,BV439,CF440:CF466),#REF!),"")</f>
        <v/>
      </c>
      <c r="CG439" s="331" t="str">
        <f>IF(AND(COUNT(CG430)+COUNTA(E459)=2,AF459&lt;&gt;""),ROUND(CG430-SUMIF(BV440:BV466,BV439,CG440:CG466),#REF!),"")</f>
        <v/>
      </c>
      <c r="CH439" s="565" t="str">
        <f>IF(COUNTA(AG459)=0,"",AG459)</f>
        <v/>
      </c>
      <c r="CI439" s="565"/>
      <c r="CJ439" s="565"/>
      <c r="CK439" s="565"/>
      <c r="CL439" s="565"/>
      <c r="CM439" s="565"/>
      <c r="CN439" s="565"/>
      <c r="CO439" s="565"/>
      <c r="CP439" s="565"/>
      <c r="CQ439" s="565"/>
    </row>
    <row r="440" spans="3:95" s="243" customFormat="1" ht="13.5" customHeight="1">
      <c r="C440" s="606"/>
      <c r="D440" s="607"/>
      <c r="E440" s="608" t="s">
        <v>212</v>
      </c>
      <c r="F440" s="609"/>
      <c r="G440" s="610"/>
      <c r="H440" s="261"/>
      <c r="I440" s="261"/>
      <c r="J440" s="261"/>
      <c r="K440" s="261"/>
      <c r="L440" s="261"/>
      <c r="M440" s="261"/>
      <c r="N440" s="261"/>
      <c r="O440" s="261"/>
      <c r="P440" s="261"/>
      <c r="Q440" s="261"/>
      <c r="R440" s="261"/>
      <c r="S440" s="261"/>
      <c r="T440" s="262" t="str">
        <f>IF(COUNT(H440:S440)=0,"",SUMPRODUCT(ROUND(H440:S440,#REF!)))</f>
        <v/>
      </c>
      <c r="U440" s="624"/>
      <c r="V440" s="625"/>
      <c r="W440" s="625"/>
      <c r="X440" s="625"/>
      <c r="Y440" s="625"/>
      <c r="Z440" s="626"/>
      <c r="AA440" s="257"/>
      <c r="AB440" s="257"/>
      <c r="AC440" s="257"/>
      <c r="AD440" s="606"/>
      <c r="AE440" s="607"/>
      <c r="AF440" s="608" t="s">
        <v>199</v>
      </c>
      <c r="AG440" s="609"/>
      <c r="AH440" s="610"/>
      <c r="AI440" s="264" t="str">
        <f t="shared" ref="AI440:AT440" si="104">IF(COUNT(H439:H440)=0,"",ROUND(H440/(H439*24*AI428/1000),3))</f>
        <v/>
      </c>
      <c r="AJ440" s="264" t="str">
        <f t="shared" si="104"/>
        <v/>
      </c>
      <c r="AK440" s="264" t="str">
        <f t="shared" si="104"/>
        <v/>
      </c>
      <c r="AL440" s="264" t="str">
        <f t="shared" si="104"/>
        <v/>
      </c>
      <c r="AM440" s="264" t="str">
        <f t="shared" si="104"/>
        <v/>
      </c>
      <c r="AN440" s="264" t="str">
        <f t="shared" si="104"/>
        <v/>
      </c>
      <c r="AO440" s="264" t="str">
        <f t="shared" si="104"/>
        <v/>
      </c>
      <c r="AP440" s="264" t="str">
        <f t="shared" si="104"/>
        <v/>
      </c>
      <c r="AQ440" s="264" t="str">
        <f t="shared" si="104"/>
        <v/>
      </c>
      <c r="AR440" s="264" t="str">
        <f t="shared" si="104"/>
        <v/>
      </c>
      <c r="AS440" s="264" t="str">
        <f t="shared" si="104"/>
        <v/>
      </c>
      <c r="AT440" s="264" t="str">
        <f t="shared" si="104"/>
        <v/>
      </c>
      <c r="AU440" s="265" t="str">
        <f>IF(COUNT(AI440:AT440)=0,"",AVERAGE(AI440:AT440))</f>
        <v/>
      </c>
      <c r="AX440" s="569" t="str">
        <f>IF(C460="","",C460)</f>
        <v/>
      </c>
      <c r="AY440" s="569"/>
      <c r="AZ440" s="587" t="str">
        <f>IF(E460="","",E460)</f>
        <v/>
      </c>
      <c r="BA440" s="590" t="str">
        <f ca="1">IF(F460="","",F460)</f>
        <v/>
      </c>
      <c r="BB440" s="590"/>
      <c r="BC440" s="590"/>
      <c r="BD440" s="587" t="str">
        <f>IF(I460="","",I460)</f>
        <v/>
      </c>
      <c r="BE440" s="578" t="e">
        <f>IF(#REF!="発電事業者","送電電力（MW）","受電電力（MW）")</f>
        <v>#REF!</v>
      </c>
      <c r="BF440" s="579"/>
      <c r="BG440" s="331" t="str">
        <f>IF(COUNT(BG428,L460)=2,ROUND(BG428*L460/SUM(L459:L468),#REF!),"")</f>
        <v/>
      </c>
      <c r="BH440" s="331" t="str">
        <f>IF(COUNT(BH428,M460)=2,ROUND(BH428*M460/SUM(M459:M468),#REF!),"")</f>
        <v/>
      </c>
      <c r="BI440" s="331" t="str">
        <f>IF(COUNT(BI428,N460)=2,ROUND(BI428*N460/SUM(N459:N468),#REF!),"")</f>
        <v/>
      </c>
      <c r="BJ440" s="331" t="str">
        <f>IF(COUNT(BJ428,O460)=2,ROUND(BJ428*O460/SUM(O459:O468),#REF!),"")</f>
        <v/>
      </c>
      <c r="BK440" s="331" t="str">
        <f>IF(COUNT(BK428,P460)=2,ROUND(BK428*P460/SUM(P459:P468),#REF!),"")</f>
        <v/>
      </c>
      <c r="BL440" s="331" t="str">
        <f>IF(COUNT(BL428,Q460)=2,ROUND(BL428*Q460/SUM(Q459:Q468),#REF!),"")</f>
        <v/>
      </c>
      <c r="BM440" s="331" t="str">
        <f>IF(COUNT(BM428,R460)=2,ROUND(BM428*R460/SUM(R459:R468),#REF!),"")</f>
        <v/>
      </c>
      <c r="BN440" s="331" t="str">
        <f>IF(COUNT(BN428,S460)=2,ROUND(BN428*S460/SUM(S459:S468),#REF!),"")</f>
        <v/>
      </c>
      <c r="BO440" s="331" t="str">
        <f>IF(COUNT(BO428,T460)=2,ROUND(BO428*T460/SUM(T459:T468),#REF!),"")</f>
        <v/>
      </c>
      <c r="BP440" s="331" t="str">
        <f>IF(COUNT(BP428,U460)=2,ROUND(BP428*U460/SUM(U459:U468),#REF!),"")</f>
        <v/>
      </c>
      <c r="BQ440" s="331" t="str">
        <f>IF(COUNT(BQ428,V460)=2,ROUND(BQ428*V460/SUM(V459:V468),#REF!),"")</f>
        <v/>
      </c>
      <c r="BR440" s="331" t="str">
        <f>IF(COUNT(BR428,W460)=2,ROUND(BR428*W460/SUM(W459:W468),#REF!),"")</f>
        <v/>
      </c>
      <c r="BS440" s="569" t="e">
        <f>IF(#REF!="発電事業者","送電電力（MW）","受電電力（MW）")</f>
        <v>#REF!</v>
      </c>
      <c r="BT440" s="569"/>
      <c r="BU440" s="569"/>
      <c r="BV440" s="333" t="s">
        <v>171</v>
      </c>
      <c r="BW440" s="580"/>
      <c r="BX440" s="580"/>
      <c r="BY440" s="331" t="str">
        <f>IF(COUNT(BY428,X460)=2,ROUND(BY428*X460/SUM(X459:X468),#REF!),"")</f>
        <v/>
      </c>
      <c r="BZ440" s="331" t="str">
        <f>IF(COUNT(BZ428,Y460)=2,ROUND(BZ428*Y460/SUM(Y459:Y468),#REF!),"")</f>
        <v/>
      </c>
      <c r="CA440" s="331" t="str">
        <f>IF(COUNT(CA428,Z460)=2,ROUND(CA428*Z460/SUM(Z459:Z468),#REF!),"")</f>
        <v/>
      </c>
      <c r="CB440" s="331" t="str">
        <f>IF(COUNT(CB428,AA460)=2,ROUND(CB428*AA460/SUM(AA459:AA468),#REF!),"")</f>
        <v/>
      </c>
      <c r="CC440" s="331" t="str">
        <f>IF(COUNT(CC428,AB460)=2,ROUND(CC428*AB460/SUM(AB459:AB468),#REF!),"")</f>
        <v/>
      </c>
      <c r="CD440" s="331" t="str">
        <f>IF(COUNT(CD428,AC460)=2,ROUND(CD428*AC460/SUM(AC459:AC468),#REF!),"")</f>
        <v/>
      </c>
      <c r="CE440" s="331" t="str">
        <f>IF(COUNT(CE428,AD460)=2,ROUND(CE428*AD460/SUM(AD459:AD468),#REF!),"")</f>
        <v/>
      </c>
      <c r="CF440" s="331" t="str">
        <f>IF(COUNT(CF428,AE460)=2,ROUND(CF428*AE460/SUM(AE459:AE468),#REF!),"")</f>
        <v/>
      </c>
      <c r="CG440" s="331" t="str">
        <f>IF(COUNT(CG428,AF460)=2,ROUND(CG428*AF460/SUM(AF459:AF468),#REF!),"")</f>
        <v/>
      </c>
      <c r="CH440" s="563" t="s">
        <v>214</v>
      </c>
      <c r="CI440" s="563"/>
      <c r="CJ440" s="563"/>
      <c r="CK440" s="563"/>
      <c r="CL440" s="563"/>
      <c r="CM440" s="563"/>
      <c r="CN440" s="563"/>
      <c r="CO440" s="563"/>
      <c r="CP440" s="563"/>
      <c r="CQ440" s="563"/>
    </row>
    <row r="441" spans="3:95" s="243" customFormat="1" ht="13.5" customHeight="1">
      <c r="C441" s="604" t="e">
        <f>DATE(#REF!+4,1,1)</f>
        <v>#REF!</v>
      </c>
      <c r="D441" s="605"/>
      <c r="E441" s="613" t="s">
        <v>275</v>
      </c>
      <c r="F441" s="614"/>
      <c r="G441" s="615"/>
      <c r="H441" s="256"/>
      <c r="I441" s="256"/>
      <c r="J441" s="256"/>
      <c r="K441" s="256"/>
      <c r="L441" s="256"/>
      <c r="M441" s="256"/>
      <c r="N441" s="256"/>
      <c r="O441" s="256"/>
      <c r="P441" s="256"/>
      <c r="Q441" s="256"/>
      <c r="R441" s="256"/>
      <c r="S441" s="256"/>
      <c r="T441" s="255"/>
      <c r="U441" s="613" t="s">
        <v>210</v>
      </c>
      <c r="V441" s="614"/>
      <c r="W441" s="614"/>
      <c r="X441" s="615"/>
      <c r="Y441" s="616" t="str">
        <f>IF(COUNT(S441)=0,"",ROUND(S441,#REF!))</f>
        <v/>
      </c>
      <c r="Z441" s="617"/>
      <c r="AA441" s="257"/>
      <c r="AB441" s="257"/>
      <c r="AC441" s="257"/>
      <c r="AD441" s="604" t="e">
        <f>DATE(#REF!+4,1,1)</f>
        <v>#REF!</v>
      </c>
      <c r="AE441" s="605"/>
      <c r="AF441" s="613" t="s">
        <v>198</v>
      </c>
      <c r="AG441" s="614"/>
      <c r="AH441" s="615"/>
      <c r="AI441" s="258" t="str">
        <f>IF(COUNT(S439,H441)&lt;&gt;2,"",ROUND(MIN(S439,H441)*H428,#REF!))</f>
        <v/>
      </c>
      <c r="AJ441" s="258" t="str">
        <f>IF(COUNT(H441,I441)&lt;&gt;2,"",ROUND(MIN(H441,I441)*I428,#REF!))</f>
        <v/>
      </c>
      <c r="AK441" s="258" t="str">
        <f>IF(COUNT(I441,J441)&lt;&gt;2,"",ROUND(MIN(I441,J441)*J428,#REF!))</f>
        <v/>
      </c>
      <c r="AL441" s="258" t="str">
        <f>IF(COUNT(J441,K441)&lt;&gt;2,"",ROUND(MIN(J441,K441)*K428,#REF!))</f>
        <v/>
      </c>
      <c r="AM441" s="258" t="str">
        <f>IF(COUNT(K441,L441)&lt;&gt;2,"",ROUND(MIN(K441,L441)*L428,#REF!))</f>
        <v/>
      </c>
      <c r="AN441" s="258" t="str">
        <f>IF(COUNT(L441,M441)&lt;&gt;2,"",ROUND(MIN(L441,M441)*M428,#REF!))</f>
        <v/>
      </c>
      <c r="AO441" s="258" t="str">
        <f>IF(COUNT(M441,N441)&lt;&gt;2,"",ROUND(MIN(M441,N441)*N428,#REF!))</f>
        <v/>
      </c>
      <c r="AP441" s="258" t="str">
        <f>IF(COUNT(N441,O441)&lt;&gt;2,"",ROUND(MIN(N441,O441)*O428,#REF!))</f>
        <v/>
      </c>
      <c r="AQ441" s="258" t="str">
        <f>IF(COUNT(O441,P441)&lt;&gt;2,"",ROUND(MIN(O441,P441)*P428,#REF!))</f>
        <v/>
      </c>
      <c r="AR441" s="258" t="str">
        <f>IF(COUNT(P441,Q441)&lt;&gt;2,"",ROUND(MIN(P441,Q441)*Q428,#REF!))</f>
        <v/>
      </c>
      <c r="AS441" s="258" t="str">
        <f>IF(COUNT(Q441,R441)&lt;&gt;2,"",ROUND(MIN(Q441,R441)*R428,#REF!))</f>
        <v/>
      </c>
      <c r="AT441" s="258" t="str">
        <f>IF(COUNT(R441,S441)&lt;&gt;2,"",ROUND(MIN(R441,S441)*S428,#REF!))</f>
        <v/>
      </c>
      <c r="AU441" s="255"/>
      <c r="AX441" s="569"/>
      <c r="AY441" s="569"/>
      <c r="AZ441" s="588"/>
      <c r="BA441" s="590"/>
      <c r="BB441" s="590"/>
      <c r="BC441" s="590"/>
      <c r="BD441" s="588"/>
      <c r="BE441" s="583"/>
      <c r="BF441" s="584"/>
      <c r="BG441" s="259"/>
      <c r="BH441" s="259"/>
      <c r="BI441" s="259"/>
      <c r="BJ441" s="259"/>
      <c r="BK441" s="259"/>
      <c r="BL441" s="259"/>
      <c r="BM441" s="259"/>
      <c r="BN441" s="259"/>
      <c r="BO441" s="259"/>
      <c r="BP441" s="259"/>
      <c r="BQ441" s="259"/>
      <c r="BR441" s="259"/>
      <c r="BS441" s="569"/>
      <c r="BT441" s="569"/>
      <c r="BU441" s="569"/>
      <c r="BV441" s="333" t="s">
        <v>172</v>
      </c>
      <c r="BW441" s="581"/>
      <c r="BX441" s="581"/>
      <c r="BY441" s="331" t="str">
        <f>IF(COUNT(BY429,X460)=2,ROUND(BY429*X460/SUM(X459:X468),#REF!),"")</f>
        <v/>
      </c>
      <c r="BZ441" s="331" t="str">
        <f>IF(COUNT(BZ429,Y460)=2,ROUND(BZ429*Y460/SUM(Y459:Y468),#REF!),"")</f>
        <v/>
      </c>
      <c r="CA441" s="331" t="str">
        <f>IF(COUNT(CA429,Z460)=2,ROUND(CA429*Z460/SUM(Z459:Z468),#REF!),"")</f>
        <v/>
      </c>
      <c r="CB441" s="331" t="str">
        <f>IF(COUNT(CB429,AA460)=2,ROUND(CB429*AA460/SUM(AA459:AA468),#REF!),"")</f>
        <v/>
      </c>
      <c r="CC441" s="331" t="str">
        <f>IF(COUNT(CC429,AB460)=2,ROUND(CC429*AB460/SUM(AB459:AB468),#REF!),"")</f>
        <v/>
      </c>
      <c r="CD441" s="331" t="str">
        <f>IF(COUNT(CD429,AC460)=2,ROUND(CD429*AC460/SUM(AC459:AC468),#REF!),"")</f>
        <v/>
      </c>
      <c r="CE441" s="331" t="str">
        <f>IF(COUNT(CE429,AD460)=2,ROUND(CE429*AD460/SUM(AD459:AD468),#REF!),"")</f>
        <v/>
      </c>
      <c r="CF441" s="331" t="str">
        <f>IF(COUNT(CF429,AE460)=2,ROUND(CF429*AE460/SUM(AE459:AE468),#REF!),"")</f>
        <v/>
      </c>
      <c r="CG441" s="331" t="str">
        <f>IF(COUNT(CG429,AF460)=2,ROUND(CG429*AF460/SUM(AF459:AF468),#REF!),"")</f>
        <v/>
      </c>
      <c r="CH441" s="564" t="str">
        <f>IF(CH440="","",CH440)</f>
        <v>太陽光（全量）</v>
      </c>
      <c r="CI441" s="564"/>
      <c r="CJ441" s="564"/>
      <c r="CK441" s="564"/>
      <c r="CL441" s="564"/>
      <c r="CM441" s="564"/>
      <c r="CN441" s="564"/>
      <c r="CO441" s="564"/>
      <c r="CP441" s="564"/>
      <c r="CQ441" s="564"/>
    </row>
    <row r="442" spans="3:95" s="243" customFormat="1" ht="13.5" customHeight="1">
      <c r="C442" s="606"/>
      <c r="D442" s="607"/>
      <c r="E442" s="608" t="s">
        <v>212</v>
      </c>
      <c r="F442" s="609"/>
      <c r="G442" s="610"/>
      <c r="H442" s="261"/>
      <c r="I442" s="261"/>
      <c r="J442" s="261"/>
      <c r="K442" s="261"/>
      <c r="L442" s="261"/>
      <c r="M442" s="261"/>
      <c r="N442" s="261"/>
      <c r="O442" s="261"/>
      <c r="P442" s="261"/>
      <c r="Q442" s="261"/>
      <c r="R442" s="261"/>
      <c r="S442" s="261"/>
      <c r="T442" s="262" t="str">
        <f>IF(COUNT(H442:S442)=0,"",SUMPRODUCT(ROUND(H442:S442,#REF!)))</f>
        <v/>
      </c>
      <c r="U442" s="608" t="s">
        <v>211</v>
      </c>
      <c r="V442" s="609"/>
      <c r="W442" s="609"/>
      <c r="X442" s="610"/>
      <c r="Y442" s="611" t="str">
        <f>IF(COUNT(T442)=0,"",T442)</f>
        <v/>
      </c>
      <c r="Z442" s="612"/>
      <c r="AA442" s="257"/>
      <c r="AB442" s="257"/>
      <c r="AC442" s="257"/>
      <c r="AD442" s="606"/>
      <c r="AE442" s="607"/>
      <c r="AF442" s="608" t="s">
        <v>199</v>
      </c>
      <c r="AG442" s="609"/>
      <c r="AH442" s="610"/>
      <c r="AI442" s="264" t="str">
        <f t="shared" ref="AI442:AT442" si="105">IF(COUNT(H441:H442)=0,"",ROUND(H442/(H441*24*AI428/1000),3))</f>
        <v/>
      </c>
      <c r="AJ442" s="264" t="str">
        <f t="shared" si="105"/>
        <v/>
      </c>
      <c r="AK442" s="264" t="str">
        <f t="shared" si="105"/>
        <v/>
      </c>
      <c r="AL442" s="264" t="str">
        <f t="shared" si="105"/>
        <v/>
      </c>
      <c r="AM442" s="264" t="str">
        <f t="shared" si="105"/>
        <v/>
      </c>
      <c r="AN442" s="264" t="str">
        <f t="shared" si="105"/>
        <v/>
      </c>
      <c r="AO442" s="264" t="str">
        <f t="shared" si="105"/>
        <v/>
      </c>
      <c r="AP442" s="264" t="str">
        <f t="shared" si="105"/>
        <v/>
      </c>
      <c r="AQ442" s="264" t="str">
        <f t="shared" si="105"/>
        <v/>
      </c>
      <c r="AR442" s="264" t="str">
        <f t="shared" si="105"/>
        <v/>
      </c>
      <c r="AS442" s="264" t="str">
        <f t="shared" si="105"/>
        <v/>
      </c>
      <c r="AT442" s="264" t="str">
        <f t="shared" si="105"/>
        <v/>
      </c>
      <c r="AU442" s="265" t="str">
        <f>IF(COUNT(AI442:AT442)=0,"",AVERAGE(AI442:AT442))</f>
        <v/>
      </c>
      <c r="AX442" s="569"/>
      <c r="AY442" s="569"/>
      <c r="AZ442" s="589"/>
      <c r="BA442" s="590"/>
      <c r="BB442" s="590"/>
      <c r="BC442" s="590"/>
      <c r="BD442" s="589"/>
      <c r="BE442" s="585" t="e">
        <f>IF(#REF!="発電事業者","月間送電電力量（GWh）","月間受電電力量（GWh）")</f>
        <v>#REF!</v>
      </c>
      <c r="BF442" s="586"/>
      <c r="BG442" s="331" t="str">
        <f>IF(COUNT(BG430,L460)=2,ROUND(BG430*L460/SUM(L459:L468),#REF!),"")</f>
        <v/>
      </c>
      <c r="BH442" s="331" t="str">
        <f>IF(COUNT(BH430,M460)=2,ROUND(BH430*M460/SUM(M459:M468),#REF!),"")</f>
        <v/>
      </c>
      <c r="BI442" s="331" t="str">
        <f>IF(COUNT(BI430,N460)=2,ROUND(BI430*N460/SUM(N459:N468),#REF!),"")</f>
        <v/>
      </c>
      <c r="BJ442" s="331" t="str">
        <f>IF(COUNT(BJ430,O460)=2,ROUND(BJ430*O460/SUM(O459:O468),#REF!),"")</f>
        <v/>
      </c>
      <c r="BK442" s="331" t="str">
        <f>IF(COUNT(BK430,P460)=2,ROUND(BK430*P460/SUM(P459:P468),#REF!),"")</f>
        <v/>
      </c>
      <c r="BL442" s="331" t="str">
        <f>IF(COUNT(BL430,Q460)=2,ROUND(BL430*Q460/SUM(Q459:Q468),#REF!),"")</f>
        <v/>
      </c>
      <c r="BM442" s="331" t="str">
        <f>IF(COUNT(BM430,R460)=2,ROUND(BM430*R460/SUM(R459:R468),#REF!),"")</f>
        <v/>
      </c>
      <c r="BN442" s="331" t="str">
        <f>IF(COUNT(BN430,S460)=2,ROUND(BN430*S460/SUM(S459:S468),#REF!),"")</f>
        <v/>
      </c>
      <c r="BO442" s="331" t="str">
        <f>IF(COUNT(BO430,T460)=2,ROUND(BO430*T460/SUM(T459:T468),#REF!),"")</f>
        <v/>
      </c>
      <c r="BP442" s="331" t="str">
        <f>IF(COUNT(BP430,U460)=2,ROUND(BP430*U460/SUM(U459:U468),#REF!),"")</f>
        <v/>
      </c>
      <c r="BQ442" s="331" t="str">
        <f>IF(COUNT(BQ430,V460)=2,ROUND(BQ430*V460/SUM(V459:V468),#REF!),"")</f>
        <v/>
      </c>
      <c r="BR442" s="331" t="str">
        <f>IF(COUNT(BR430,W460)=2,ROUND(BR430*W460/SUM(W459:W468),#REF!),"")</f>
        <v/>
      </c>
      <c r="BS442" s="569" t="e">
        <f>IF(#REF!="発電事業者","年間送電電力量（GWh）","年間受電電力量（GWh）")</f>
        <v>#REF!</v>
      </c>
      <c r="BT442" s="569"/>
      <c r="BU442" s="569"/>
      <c r="BV442" s="333" t="s">
        <v>25</v>
      </c>
      <c r="BW442" s="582"/>
      <c r="BX442" s="582"/>
      <c r="BY442" s="331" t="str">
        <f>IF(COUNT(BY430,X460)=2,ROUND(BY430*X460/SUM(X459:X468),#REF!),"")</f>
        <v/>
      </c>
      <c r="BZ442" s="331" t="str">
        <f>IF(COUNT(BZ430,Y460)=2,ROUND(BZ430*Y460/SUM(Y459:Y468),#REF!),"")</f>
        <v/>
      </c>
      <c r="CA442" s="331" t="str">
        <f>IF(COUNT(CA430,Z460)=2,ROUND(CA430*Z460/SUM(Z459:Z468),#REF!),"")</f>
        <v/>
      </c>
      <c r="CB442" s="331" t="str">
        <f>IF(COUNT(CB430,AA460)=2,ROUND(CB430*AA460/SUM(AA459:AA468),#REF!),"")</f>
        <v/>
      </c>
      <c r="CC442" s="331" t="str">
        <f>IF(COUNT(CC430,AB460)=2,ROUND(CC430*AB460/SUM(AB459:AB468),#REF!),"")</f>
        <v/>
      </c>
      <c r="CD442" s="331" t="str">
        <f>IF(COUNT(CD430,AC460)=2,ROUND(CD430*AC460/SUM(AC459:AC468),#REF!),"")</f>
        <v/>
      </c>
      <c r="CE442" s="331" t="str">
        <f>IF(COUNT(CE430,AD460)=2,ROUND(CE430*AD460/SUM(AD459:AD468),#REF!),"")</f>
        <v/>
      </c>
      <c r="CF442" s="331" t="str">
        <f>IF(COUNT(CF430,AE460)=2,ROUND(CF430*AE460/SUM(AE459:AE468),#REF!),"")</f>
        <v/>
      </c>
      <c r="CG442" s="331" t="str">
        <f>IF(COUNT(CG430,AF460)=2,ROUND(CG430*AF460/SUM(AF459:AF468),#REF!),"")</f>
        <v/>
      </c>
      <c r="CH442" s="565" t="str">
        <f>IF(COUNTA(AG460)=0,"",AG460)</f>
        <v/>
      </c>
      <c r="CI442" s="565"/>
      <c r="CJ442" s="565"/>
      <c r="CK442" s="565"/>
      <c r="CL442" s="565"/>
      <c r="CM442" s="565"/>
      <c r="CN442" s="565"/>
      <c r="CO442" s="565"/>
      <c r="CP442" s="565"/>
      <c r="CQ442" s="565"/>
    </row>
    <row r="443" spans="3:95" s="243" customFormat="1" ht="13.5" customHeight="1">
      <c r="C443" s="604" t="e">
        <f>DATE(#REF!+5,1,1)</f>
        <v>#REF!</v>
      </c>
      <c r="D443" s="605"/>
      <c r="E443" s="613" t="s">
        <v>275</v>
      </c>
      <c r="F443" s="614"/>
      <c r="G443" s="615"/>
      <c r="H443" s="256"/>
      <c r="I443" s="256"/>
      <c r="J443" s="256"/>
      <c r="K443" s="256"/>
      <c r="L443" s="256"/>
      <c r="M443" s="256"/>
      <c r="N443" s="256"/>
      <c r="O443" s="256"/>
      <c r="P443" s="256"/>
      <c r="Q443" s="256"/>
      <c r="R443" s="256"/>
      <c r="S443" s="256"/>
      <c r="T443" s="255"/>
      <c r="U443" s="618"/>
      <c r="V443" s="619"/>
      <c r="W443" s="619"/>
      <c r="X443" s="619"/>
      <c r="Y443" s="619"/>
      <c r="Z443" s="620"/>
      <c r="AA443" s="257"/>
      <c r="AB443" s="257"/>
      <c r="AC443" s="257"/>
      <c r="AD443" s="604" t="e">
        <f>DATE(#REF!+5,1,1)</f>
        <v>#REF!</v>
      </c>
      <c r="AE443" s="605"/>
      <c r="AF443" s="613" t="s">
        <v>198</v>
      </c>
      <c r="AG443" s="614"/>
      <c r="AH443" s="615"/>
      <c r="AI443" s="258" t="str">
        <f>IF(COUNT(S441,H443)&lt;&gt;2,"",ROUND(MIN(S441,H443)*H428,#REF!))</f>
        <v/>
      </c>
      <c r="AJ443" s="258" t="str">
        <f>IF(COUNT(H443,I443)&lt;&gt;2,"",ROUND(MIN(H443,I443)*I428,#REF!))</f>
        <v/>
      </c>
      <c r="AK443" s="258" t="str">
        <f>IF(COUNT(I443,J443)&lt;&gt;2,"",ROUND(MIN(I443,J443)*J428,#REF!))</f>
        <v/>
      </c>
      <c r="AL443" s="258" t="str">
        <f>IF(COUNT(J443,K443)&lt;&gt;2,"",ROUND(MIN(J443,K443)*K428,#REF!))</f>
        <v/>
      </c>
      <c r="AM443" s="258" t="str">
        <f>IF(COUNT(K443,L443)&lt;&gt;2,"",ROUND(MIN(K443,L443)*L428,#REF!))</f>
        <v/>
      </c>
      <c r="AN443" s="258" t="str">
        <f>IF(COUNT(L443,M443)&lt;&gt;2,"",ROUND(MIN(L443,M443)*M428,#REF!))</f>
        <v/>
      </c>
      <c r="AO443" s="258" t="str">
        <f>IF(COUNT(M443,N443)&lt;&gt;2,"",ROUND(MIN(M443,N443)*N428,#REF!))</f>
        <v/>
      </c>
      <c r="AP443" s="258" t="str">
        <f>IF(COUNT(N443,O443)&lt;&gt;2,"",ROUND(MIN(N443,O443)*O428,#REF!))</f>
        <v/>
      </c>
      <c r="AQ443" s="258" t="str">
        <f>IF(COUNT(O443,P443)&lt;&gt;2,"",ROUND(MIN(O443,P443)*P428,#REF!))</f>
        <v/>
      </c>
      <c r="AR443" s="258" t="str">
        <f>IF(COUNT(P443,Q443)&lt;&gt;2,"",ROUND(MIN(P443,Q443)*Q428,#REF!))</f>
        <v/>
      </c>
      <c r="AS443" s="258" t="str">
        <f>IF(COUNT(Q443,R443)&lt;&gt;2,"",ROUND(MIN(Q443,R443)*R428,#REF!))</f>
        <v/>
      </c>
      <c r="AT443" s="258" t="str">
        <f>IF(COUNT(R443,S443)&lt;&gt;2,"",ROUND(MIN(R443,S443)*S428,#REF!))</f>
        <v/>
      </c>
      <c r="AU443" s="255"/>
      <c r="AX443" s="569" t="str">
        <f>IF(C461="","",C461)</f>
        <v/>
      </c>
      <c r="AY443" s="569"/>
      <c r="AZ443" s="587" t="str">
        <f>IF(E461="","",E461)</f>
        <v/>
      </c>
      <c r="BA443" s="590" t="str">
        <f ca="1">IF(F461="","",F461)</f>
        <v/>
      </c>
      <c r="BB443" s="590"/>
      <c r="BC443" s="590"/>
      <c r="BD443" s="587" t="str">
        <f>IF(I461="","",I461)</f>
        <v/>
      </c>
      <c r="BE443" s="578" t="e">
        <f>IF(#REF!="発電事業者","送電電力（MW）","受電電力（MW）")</f>
        <v>#REF!</v>
      </c>
      <c r="BF443" s="579"/>
      <c r="BG443" s="331" t="str">
        <f>IF(COUNT(BG428,L461)=2,ROUND(BG428*L461/SUM(L459:L468),#REF!),"")</f>
        <v/>
      </c>
      <c r="BH443" s="331" t="str">
        <f>IF(COUNT(BH428,M461)=2,ROUND(BH428*M461/SUM(M459:M468),#REF!),"")</f>
        <v/>
      </c>
      <c r="BI443" s="331" t="str">
        <f>IF(COUNT(BI428,N461)=2,ROUND(BI428*N461/SUM(N459:N468),#REF!),"")</f>
        <v/>
      </c>
      <c r="BJ443" s="331" t="str">
        <f>IF(COUNT(BJ428,O461)=2,ROUND(BJ428*O461/SUM(O459:O468),#REF!),"")</f>
        <v/>
      </c>
      <c r="BK443" s="331" t="str">
        <f>IF(COUNT(BK428,P461)=2,ROUND(BK428*P461/SUM(P459:P468),#REF!),"")</f>
        <v/>
      </c>
      <c r="BL443" s="331" t="str">
        <f>IF(COUNT(BL428,Q461)=2,ROUND(BL428*Q461/SUM(Q459:Q468),#REF!),"")</f>
        <v/>
      </c>
      <c r="BM443" s="331" t="str">
        <f>IF(COUNT(BM428,R461)=2,ROUND(BM428*R461/SUM(R459:R468),#REF!),"")</f>
        <v/>
      </c>
      <c r="BN443" s="331" t="str">
        <f>IF(COUNT(BN428,S461)=2,ROUND(BN428*S461/SUM(S459:S468),#REF!),"")</f>
        <v/>
      </c>
      <c r="BO443" s="331" t="str">
        <f>IF(COUNT(BO428,T461)=2,ROUND(BO428*T461/SUM(T459:T468),#REF!),"")</f>
        <v/>
      </c>
      <c r="BP443" s="331" t="str">
        <f>IF(COUNT(BP428,U461)=2,ROUND(BP428*U461/SUM(U459:U468),#REF!),"")</f>
        <v/>
      </c>
      <c r="BQ443" s="331" t="str">
        <f>IF(COUNT(BQ428,V461)=2,ROUND(BQ428*V461/SUM(V459:V468),#REF!),"")</f>
        <v/>
      </c>
      <c r="BR443" s="331" t="str">
        <f>IF(COUNT(BR428,W461)=2,ROUND(BR428*W461/SUM(W459:W468),#REF!),"")</f>
        <v/>
      </c>
      <c r="BS443" s="569" t="e">
        <f>IF(#REF!="発電事業者","送電電力（MW）","受電電力（MW）")</f>
        <v>#REF!</v>
      </c>
      <c r="BT443" s="569"/>
      <c r="BU443" s="569"/>
      <c r="BV443" s="333" t="s">
        <v>171</v>
      </c>
      <c r="BW443" s="580"/>
      <c r="BX443" s="580"/>
      <c r="BY443" s="331" t="str">
        <f>IF(COUNT(BY428,X461)=2,ROUND(BY428*X461/SUM(X459:X468),#REF!),"")</f>
        <v/>
      </c>
      <c r="BZ443" s="331" t="str">
        <f>IF(COUNT(BZ428,Y461)=2,ROUND(BZ428*Y461/SUM(Y459:Y468),#REF!),"")</f>
        <v/>
      </c>
      <c r="CA443" s="331" t="str">
        <f>IF(COUNT(CA428,Z461)=2,ROUND(CA428*Z461/SUM(Z459:Z468),#REF!),"")</f>
        <v/>
      </c>
      <c r="CB443" s="331" t="str">
        <f>IF(COUNT(CB428,AA461)=2,ROUND(CB428*AA461/SUM(AA459:AA468),#REF!),"")</f>
        <v/>
      </c>
      <c r="CC443" s="331" t="str">
        <f>IF(COUNT(CC428,AB461)=2,ROUND(CC428*AB461/SUM(AB459:AB468),#REF!),"")</f>
        <v/>
      </c>
      <c r="CD443" s="331" t="str">
        <f>IF(COUNT(CD428,AC461)=2,ROUND(CD428*AC461/SUM(AC459:AC468),#REF!),"")</f>
        <v/>
      </c>
      <c r="CE443" s="331" t="str">
        <f>IF(COUNT(CE428,AD461)=2,ROUND(CE428*AD461/SUM(AD459:AD468),#REF!),"")</f>
        <v/>
      </c>
      <c r="CF443" s="331" t="str">
        <f>IF(COUNT(CF428,AE461)=2,ROUND(CF428*AE461/SUM(AE459:AE468),#REF!),"")</f>
        <v/>
      </c>
      <c r="CG443" s="331" t="str">
        <f>IF(COUNT(CG428,AF461)=2,ROUND(CG428*AF461/SUM(AF459:AF468),#REF!),"")</f>
        <v/>
      </c>
      <c r="CH443" s="563" t="s">
        <v>214</v>
      </c>
      <c r="CI443" s="563"/>
      <c r="CJ443" s="563"/>
      <c r="CK443" s="563"/>
      <c r="CL443" s="563"/>
      <c r="CM443" s="563"/>
      <c r="CN443" s="563"/>
      <c r="CO443" s="563"/>
      <c r="CP443" s="563"/>
      <c r="CQ443" s="563"/>
    </row>
    <row r="444" spans="3:95" s="243" customFormat="1" ht="13.5" customHeight="1">
      <c r="C444" s="606"/>
      <c r="D444" s="607"/>
      <c r="E444" s="608" t="s">
        <v>212</v>
      </c>
      <c r="F444" s="609"/>
      <c r="G444" s="610"/>
      <c r="H444" s="261"/>
      <c r="I444" s="261"/>
      <c r="J444" s="261"/>
      <c r="K444" s="261"/>
      <c r="L444" s="261"/>
      <c r="M444" s="261"/>
      <c r="N444" s="261"/>
      <c r="O444" s="261"/>
      <c r="P444" s="261"/>
      <c r="Q444" s="261"/>
      <c r="R444" s="261"/>
      <c r="S444" s="261"/>
      <c r="T444" s="262" t="str">
        <f>IF(COUNT(H444:S444)=0,"",SUMPRODUCT(ROUND(H444:S444,#REF!)))</f>
        <v/>
      </c>
      <c r="U444" s="621"/>
      <c r="V444" s="622"/>
      <c r="W444" s="622"/>
      <c r="X444" s="622"/>
      <c r="Y444" s="622"/>
      <c r="Z444" s="623"/>
      <c r="AA444" s="257"/>
      <c r="AB444" s="257"/>
      <c r="AC444" s="257"/>
      <c r="AD444" s="606"/>
      <c r="AE444" s="607"/>
      <c r="AF444" s="608" t="s">
        <v>199</v>
      </c>
      <c r="AG444" s="609"/>
      <c r="AH444" s="610"/>
      <c r="AI444" s="264" t="str">
        <f t="shared" ref="AI444:AT444" si="106">IF(COUNT(H443:H444)=0,"",ROUND(H444/(H443*24*AI428/1000),3))</f>
        <v/>
      </c>
      <c r="AJ444" s="264" t="str">
        <f t="shared" si="106"/>
        <v/>
      </c>
      <c r="AK444" s="264" t="str">
        <f t="shared" si="106"/>
        <v/>
      </c>
      <c r="AL444" s="264" t="str">
        <f t="shared" si="106"/>
        <v/>
      </c>
      <c r="AM444" s="264" t="str">
        <f t="shared" si="106"/>
        <v/>
      </c>
      <c r="AN444" s="264" t="str">
        <f t="shared" si="106"/>
        <v/>
      </c>
      <c r="AO444" s="264" t="str">
        <f t="shared" si="106"/>
        <v/>
      </c>
      <c r="AP444" s="264" t="str">
        <f t="shared" si="106"/>
        <v/>
      </c>
      <c r="AQ444" s="264" t="str">
        <f t="shared" si="106"/>
        <v/>
      </c>
      <c r="AR444" s="264" t="str">
        <f t="shared" si="106"/>
        <v/>
      </c>
      <c r="AS444" s="264" t="str">
        <f t="shared" si="106"/>
        <v/>
      </c>
      <c r="AT444" s="264" t="str">
        <f t="shared" si="106"/>
        <v/>
      </c>
      <c r="AU444" s="265" t="str">
        <f>IF(COUNT(AI444:AT444)=0,"",AVERAGE(AI444:AT444))</f>
        <v/>
      </c>
      <c r="AX444" s="569"/>
      <c r="AY444" s="569"/>
      <c r="AZ444" s="588"/>
      <c r="BA444" s="590"/>
      <c r="BB444" s="590"/>
      <c r="BC444" s="590"/>
      <c r="BD444" s="588"/>
      <c r="BE444" s="583"/>
      <c r="BF444" s="584"/>
      <c r="BG444" s="259"/>
      <c r="BH444" s="259"/>
      <c r="BI444" s="259"/>
      <c r="BJ444" s="259"/>
      <c r="BK444" s="259"/>
      <c r="BL444" s="259"/>
      <c r="BM444" s="259"/>
      <c r="BN444" s="259"/>
      <c r="BO444" s="259"/>
      <c r="BP444" s="259"/>
      <c r="BQ444" s="259"/>
      <c r="BR444" s="259"/>
      <c r="BS444" s="569"/>
      <c r="BT444" s="569"/>
      <c r="BU444" s="569"/>
      <c r="BV444" s="333" t="s">
        <v>172</v>
      </c>
      <c r="BW444" s="581"/>
      <c r="BX444" s="581"/>
      <c r="BY444" s="331" t="str">
        <f>IF(COUNT(BY429,X461)=2,ROUND(BY429*X461/SUM(X459:X468),#REF!),"")</f>
        <v/>
      </c>
      <c r="BZ444" s="331" t="str">
        <f>IF(COUNT(BZ429,Y461)=2,ROUND(BZ429*Y461/SUM(Y459:Y468),#REF!),"")</f>
        <v/>
      </c>
      <c r="CA444" s="331" t="str">
        <f>IF(COUNT(CA429,Z461)=2,ROUND(CA429*Z461/SUM(Z459:Z468),#REF!),"")</f>
        <v/>
      </c>
      <c r="CB444" s="331" t="str">
        <f>IF(COUNT(CB429,AA461)=2,ROUND(CB429*AA461/SUM(AA459:AA468),#REF!),"")</f>
        <v/>
      </c>
      <c r="CC444" s="331" t="str">
        <f>IF(COUNT(CC429,AB461)=2,ROUND(CC429*AB461/SUM(AB459:AB468),#REF!),"")</f>
        <v/>
      </c>
      <c r="CD444" s="331" t="str">
        <f>IF(COUNT(CD429,AC461)=2,ROUND(CD429*AC461/SUM(AC459:AC468),#REF!),"")</f>
        <v/>
      </c>
      <c r="CE444" s="331" t="str">
        <f>IF(COUNT(CE429,AD461)=2,ROUND(CE429*AD461/SUM(AD459:AD468),#REF!),"")</f>
        <v/>
      </c>
      <c r="CF444" s="331" t="str">
        <f>IF(COUNT(CF429,AE461)=2,ROUND(CF429*AE461/SUM(AE459:AE468),#REF!),"")</f>
        <v/>
      </c>
      <c r="CG444" s="331" t="str">
        <f>IF(COUNT(CG429,AF461)=2,ROUND(CG429*AF461/SUM(AF459:AF468),#REF!),"")</f>
        <v/>
      </c>
      <c r="CH444" s="564" t="str">
        <f>IF(CH443="","",CH443)</f>
        <v>太陽光（全量）</v>
      </c>
      <c r="CI444" s="564"/>
      <c r="CJ444" s="564"/>
      <c r="CK444" s="564"/>
      <c r="CL444" s="564"/>
      <c r="CM444" s="564"/>
      <c r="CN444" s="564"/>
      <c r="CO444" s="564"/>
      <c r="CP444" s="564"/>
      <c r="CQ444" s="564"/>
    </row>
    <row r="445" spans="3:95" s="243" customFormat="1" ht="13.5" customHeight="1">
      <c r="C445" s="604" t="e">
        <f>DATE(#REF!+6,1,1)</f>
        <v>#REF!</v>
      </c>
      <c r="D445" s="605"/>
      <c r="E445" s="613" t="s">
        <v>275</v>
      </c>
      <c r="F445" s="614"/>
      <c r="G445" s="615"/>
      <c r="H445" s="256"/>
      <c r="I445" s="256"/>
      <c r="J445" s="256"/>
      <c r="K445" s="256"/>
      <c r="L445" s="256"/>
      <c r="M445" s="256"/>
      <c r="N445" s="256"/>
      <c r="O445" s="256"/>
      <c r="P445" s="256"/>
      <c r="Q445" s="256"/>
      <c r="R445" s="256"/>
      <c r="S445" s="256"/>
      <c r="T445" s="255"/>
      <c r="U445" s="621"/>
      <c r="V445" s="622"/>
      <c r="W445" s="622"/>
      <c r="X445" s="622"/>
      <c r="Y445" s="622"/>
      <c r="Z445" s="623"/>
      <c r="AA445" s="257"/>
      <c r="AB445" s="257"/>
      <c r="AC445" s="257"/>
      <c r="AD445" s="604" t="e">
        <f>DATE(#REF!+6,1,1)</f>
        <v>#REF!</v>
      </c>
      <c r="AE445" s="605"/>
      <c r="AF445" s="613" t="s">
        <v>198</v>
      </c>
      <c r="AG445" s="614"/>
      <c r="AH445" s="615"/>
      <c r="AI445" s="258" t="str">
        <f>IF(COUNT(S443,H445)&lt;&gt;2,"",ROUND(MIN(S443,H445)*H428,#REF!))</f>
        <v/>
      </c>
      <c r="AJ445" s="258" t="str">
        <f>IF(COUNT(H445,I445)&lt;&gt;2,"",ROUND(MIN(H445,I445)*I428,#REF!))</f>
        <v/>
      </c>
      <c r="AK445" s="258" t="str">
        <f>IF(COUNT(I445,J445)&lt;&gt;2,"",ROUND(MIN(I445,J445)*J428,#REF!))</f>
        <v/>
      </c>
      <c r="AL445" s="258" t="str">
        <f>IF(COUNT(J445,K445)&lt;&gt;2,"",ROUND(MIN(J445,K445)*K428,#REF!))</f>
        <v/>
      </c>
      <c r="AM445" s="258" t="str">
        <f>IF(COUNT(K445,L445)&lt;&gt;2,"",ROUND(MIN(K445,L445)*L428,#REF!))</f>
        <v/>
      </c>
      <c r="AN445" s="258" t="str">
        <f>IF(COUNT(L445,M445)&lt;&gt;2,"",ROUND(MIN(L445,M445)*M428,#REF!))</f>
        <v/>
      </c>
      <c r="AO445" s="258" t="str">
        <f>IF(COUNT(M445,N445)&lt;&gt;2,"",ROUND(MIN(M445,N445)*N428,#REF!))</f>
        <v/>
      </c>
      <c r="AP445" s="258" t="str">
        <f>IF(COUNT(N445,O445)&lt;&gt;2,"",ROUND(MIN(N445,O445)*O428,#REF!))</f>
        <v/>
      </c>
      <c r="AQ445" s="258" t="str">
        <f>IF(COUNT(O445,P445)&lt;&gt;2,"",ROUND(MIN(O445,P445)*P428,#REF!))</f>
        <v/>
      </c>
      <c r="AR445" s="258" t="str">
        <f>IF(COUNT(P445,Q445)&lt;&gt;2,"",ROUND(MIN(P445,Q445)*Q428,#REF!))</f>
        <v/>
      </c>
      <c r="AS445" s="258" t="str">
        <f>IF(COUNT(Q445,R445)&lt;&gt;2,"",ROUND(MIN(Q445,R445)*R428,#REF!))</f>
        <v/>
      </c>
      <c r="AT445" s="258" t="str">
        <f>IF(COUNT(R445,S445)&lt;&gt;2,"",ROUND(MIN(R445,S445)*S428,#REF!))</f>
        <v/>
      </c>
      <c r="AU445" s="255"/>
      <c r="AX445" s="569"/>
      <c r="AY445" s="569"/>
      <c r="AZ445" s="589"/>
      <c r="BA445" s="590"/>
      <c r="BB445" s="590"/>
      <c r="BC445" s="590"/>
      <c r="BD445" s="589"/>
      <c r="BE445" s="585" t="e">
        <f>IF(#REF!="発電事業者","月間送電電力量（GWh）","月間受電電力量（GWh）")</f>
        <v>#REF!</v>
      </c>
      <c r="BF445" s="586"/>
      <c r="BG445" s="331" t="str">
        <f>IF(COUNT(BG430,L461)=2,ROUND(BG430*L461/SUM(L459:L468),#REF!),"")</f>
        <v/>
      </c>
      <c r="BH445" s="331" t="str">
        <f>IF(COUNT(BH430,M461)=2,ROUND(BH430*M461/SUM(M459:M468),#REF!),"")</f>
        <v/>
      </c>
      <c r="BI445" s="331" t="str">
        <f>IF(COUNT(BI430,N461)=2,ROUND(BI430*N461/SUM(N459:N468),#REF!),"")</f>
        <v/>
      </c>
      <c r="BJ445" s="331" t="str">
        <f>IF(COUNT(BJ430,O461)=2,ROUND(BJ430*O461/SUM(O459:O468),#REF!),"")</f>
        <v/>
      </c>
      <c r="BK445" s="331" t="str">
        <f>IF(COUNT(BK430,P461)=2,ROUND(BK430*P461/SUM(P459:P468),#REF!),"")</f>
        <v/>
      </c>
      <c r="BL445" s="331" t="str">
        <f>IF(COUNT(BL430,Q461)=2,ROUND(BL430*Q461/SUM(Q459:Q468),#REF!),"")</f>
        <v/>
      </c>
      <c r="BM445" s="331" t="str">
        <f>IF(COUNT(BM430,R461)=2,ROUND(BM430*R461/SUM(R459:R468),#REF!),"")</f>
        <v/>
      </c>
      <c r="BN445" s="331" t="str">
        <f>IF(COUNT(BN430,S461)=2,ROUND(BN430*S461/SUM(S459:S468),#REF!),"")</f>
        <v/>
      </c>
      <c r="BO445" s="331" t="str">
        <f>IF(COUNT(BO430,T461)=2,ROUND(BO430*T461/SUM(T459:T468),#REF!),"")</f>
        <v/>
      </c>
      <c r="BP445" s="331" t="str">
        <f>IF(COUNT(BP430,U461)=2,ROUND(BP430*U461/SUM(U459:U468),#REF!),"")</f>
        <v/>
      </c>
      <c r="BQ445" s="331" t="str">
        <f>IF(COUNT(BQ430,V461)=2,ROUND(BQ430*V461/SUM(V459:V468),#REF!),"")</f>
        <v/>
      </c>
      <c r="BR445" s="331" t="str">
        <f>IF(COUNT(BR430,W461)=2,ROUND(BR430*W461/SUM(W459:W468),#REF!),"")</f>
        <v/>
      </c>
      <c r="BS445" s="569" t="e">
        <f>IF(#REF!="発電事業者","年間送電電力量（GWh）","年間受電電力量（GWh）")</f>
        <v>#REF!</v>
      </c>
      <c r="BT445" s="569"/>
      <c r="BU445" s="569"/>
      <c r="BV445" s="333" t="s">
        <v>25</v>
      </c>
      <c r="BW445" s="582"/>
      <c r="BX445" s="582"/>
      <c r="BY445" s="331" t="str">
        <f>IF(COUNT(BY430,X461)=2,ROUND(BY430*X461/SUM(X459:X468),#REF!),"")</f>
        <v/>
      </c>
      <c r="BZ445" s="331" t="str">
        <f>IF(COUNT(BZ430,Y461)=2,ROUND(BZ430*Y461/SUM(Y459:Y468),#REF!),"")</f>
        <v/>
      </c>
      <c r="CA445" s="331" t="str">
        <f>IF(COUNT(CA430,Z461)=2,ROUND(CA430*Z461/SUM(Z459:Z468),#REF!),"")</f>
        <v/>
      </c>
      <c r="CB445" s="331" t="str">
        <f>IF(COUNT(CB430,AA461)=2,ROUND(CB430*AA461/SUM(AA459:AA468),#REF!),"")</f>
        <v/>
      </c>
      <c r="CC445" s="331" t="str">
        <f>IF(COUNT(CC430,AB461)=2,ROUND(CC430*AB461/SUM(AB459:AB468),#REF!),"")</f>
        <v/>
      </c>
      <c r="CD445" s="331" t="str">
        <f>IF(COUNT(CD430,AC461)=2,ROUND(CD430*AC461/SUM(AC459:AC468),#REF!),"")</f>
        <v/>
      </c>
      <c r="CE445" s="331" t="str">
        <f>IF(COUNT(CE430,AD461)=2,ROUND(CE430*AD461/SUM(AD459:AD468),#REF!),"")</f>
        <v/>
      </c>
      <c r="CF445" s="331" t="str">
        <f>IF(COUNT(CF430,AE461)=2,ROUND(CF430*AE461/SUM(AE459:AE468),#REF!),"")</f>
        <v/>
      </c>
      <c r="CG445" s="331" t="str">
        <f>IF(COUNT(CG430,AF461)=2,ROUND(CG430*AF461/SUM(AF459:AF468),#REF!),"")</f>
        <v/>
      </c>
      <c r="CH445" s="565" t="str">
        <f>IF(COUNTA(AG461)=0,"",AG461)</f>
        <v/>
      </c>
      <c r="CI445" s="565"/>
      <c r="CJ445" s="565"/>
      <c r="CK445" s="565"/>
      <c r="CL445" s="565"/>
      <c r="CM445" s="565"/>
      <c r="CN445" s="565"/>
      <c r="CO445" s="565"/>
      <c r="CP445" s="565"/>
      <c r="CQ445" s="565"/>
    </row>
    <row r="446" spans="3:95" s="243" customFormat="1" ht="13.5" customHeight="1">
      <c r="C446" s="606"/>
      <c r="D446" s="607"/>
      <c r="E446" s="608" t="s">
        <v>212</v>
      </c>
      <c r="F446" s="609"/>
      <c r="G446" s="610"/>
      <c r="H446" s="261"/>
      <c r="I446" s="261"/>
      <c r="J446" s="261"/>
      <c r="K446" s="261"/>
      <c r="L446" s="261"/>
      <c r="M446" s="261"/>
      <c r="N446" s="261"/>
      <c r="O446" s="261"/>
      <c r="P446" s="261"/>
      <c r="Q446" s="261"/>
      <c r="R446" s="261"/>
      <c r="S446" s="261"/>
      <c r="T446" s="262" t="str">
        <f>IF(COUNT(H446:S446)=0,"",SUMPRODUCT(ROUND(H446:S446,#REF!)))</f>
        <v/>
      </c>
      <c r="U446" s="621"/>
      <c r="V446" s="622"/>
      <c r="W446" s="622"/>
      <c r="X446" s="622"/>
      <c r="Y446" s="622"/>
      <c r="Z446" s="623"/>
      <c r="AA446" s="257"/>
      <c r="AB446" s="257"/>
      <c r="AC446" s="257"/>
      <c r="AD446" s="606"/>
      <c r="AE446" s="607"/>
      <c r="AF446" s="608" t="s">
        <v>199</v>
      </c>
      <c r="AG446" s="609"/>
      <c r="AH446" s="610"/>
      <c r="AI446" s="264" t="str">
        <f t="shared" ref="AI446:AT446" si="107">IF(COUNT(H445:H446)=0,"",ROUND(H446/(H445*24*AI428/1000),3))</f>
        <v/>
      </c>
      <c r="AJ446" s="264" t="str">
        <f t="shared" si="107"/>
        <v/>
      </c>
      <c r="AK446" s="264" t="str">
        <f t="shared" si="107"/>
        <v/>
      </c>
      <c r="AL446" s="264" t="str">
        <f t="shared" si="107"/>
        <v/>
      </c>
      <c r="AM446" s="264" t="str">
        <f t="shared" si="107"/>
        <v/>
      </c>
      <c r="AN446" s="264" t="str">
        <f t="shared" si="107"/>
        <v/>
      </c>
      <c r="AO446" s="264" t="str">
        <f t="shared" si="107"/>
        <v/>
      </c>
      <c r="AP446" s="264" t="str">
        <f t="shared" si="107"/>
        <v/>
      </c>
      <c r="AQ446" s="264" t="str">
        <f t="shared" si="107"/>
        <v/>
      </c>
      <c r="AR446" s="264" t="str">
        <f t="shared" si="107"/>
        <v/>
      </c>
      <c r="AS446" s="264" t="str">
        <f t="shared" si="107"/>
        <v/>
      </c>
      <c r="AT446" s="264" t="str">
        <f t="shared" si="107"/>
        <v/>
      </c>
      <c r="AU446" s="265" t="str">
        <f>IF(COUNT(AI446:AT446)=0,"",AVERAGE(AI446:AT446))</f>
        <v/>
      </c>
      <c r="AX446" s="569" t="str">
        <f>IF(C462="","",C462)</f>
        <v/>
      </c>
      <c r="AY446" s="569"/>
      <c r="AZ446" s="587" t="str">
        <f>IF(E462="","",E462)</f>
        <v/>
      </c>
      <c r="BA446" s="590" t="str">
        <f ca="1">IF(F462="","",F462)</f>
        <v/>
      </c>
      <c r="BB446" s="590"/>
      <c r="BC446" s="590"/>
      <c r="BD446" s="587" t="str">
        <f>IF(I462="","",I462)</f>
        <v/>
      </c>
      <c r="BE446" s="578" t="e">
        <f>IF(#REF!="発電事業者","送電電力（MW）","受電電力（MW）")</f>
        <v>#REF!</v>
      </c>
      <c r="BF446" s="579"/>
      <c r="BG446" s="331" t="str">
        <f>IF(COUNT(BG428,L462)=2,ROUND(BG428*L462/SUM(L459:L468),#REF!),"")</f>
        <v/>
      </c>
      <c r="BH446" s="331" t="str">
        <f>IF(COUNT(BH428,M462)=2,ROUND(BH428*M462/SUM(M459:M468),#REF!),"")</f>
        <v/>
      </c>
      <c r="BI446" s="331" t="str">
        <f>IF(COUNT(BI428,N462)=2,ROUND(BI428*N462/SUM(N459:N468),#REF!),"")</f>
        <v/>
      </c>
      <c r="BJ446" s="331" t="str">
        <f>IF(COUNT(BJ428,O462)=2,ROUND(BJ428*O462/SUM(O459:O468),#REF!),"")</f>
        <v/>
      </c>
      <c r="BK446" s="331" t="str">
        <f>IF(COUNT(BK428,P462)=2,ROUND(BK428*P462/SUM(P459:P468),#REF!),"")</f>
        <v/>
      </c>
      <c r="BL446" s="331" t="str">
        <f>IF(COUNT(BL428,Q462)=2,ROUND(BL428*Q462/SUM(Q459:Q468),#REF!),"")</f>
        <v/>
      </c>
      <c r="BM446" s="331" t="str">
        <f>IF(COUNT(BM428,R462)=2,ROUND(BM428*R462/SUM(R459:R468),#REF!),"")</f>
        <v/>
      </c>
      <c r="BN446" s="331" t="str">
        <f>IF(COUNT(BN428,S462)=2,ROUND(BN428*S462/SUM(S459:S468),#REF!),"")</f>
        <v/>
      </c>
      <c r="BO446" s="331" t="str">
        <f>IF(COUNT(BO428,T462)=2,ROUND(BO428*T462/SUM(T459:T468),#REF!),"")</f>
        <v/>
      </c>
      <c r="BP446" s="331" t="str">
        <f>IF(COUNT(BP428,U462)=2,ROUND(BP428*U462/SUM(U459:U468),#REF!),"")</f>
        <v/>
      </c>
      <c r="BQ446" s="331" t="str">
        <f>IF(COUNT(BQ428,V462)=2,ROUND(BQ428*V462/SUM(V459:V468),#REF!),"")</f>
        <v/>
      </c>
      <c r="BR446" s="331" t="str">
        <f>IF(COUNT(BR428,W462)=2,ROUND(BR428*W462/SUM(W459:W468),#REF!),"")</f>
        <v/>
      </c>
      <c r="BS446" s="569" t="e">
        <f>IF(#REF!="発電事業者","送電電力（MW）","受電電力（MW）")</f>
        <v>#REF!</v>
      </c>
      <c r="BT446" s="569"/>
      <c r="BU446" s="569"/>
      <c r="BV446" s="333" t="s">
        <v>171</v>
      </c>
      <c r="BW446" s="580"/>
      <c r="BX446" s="580"/>
      <c r="BY446" s="331" t="str">
        <f>IF(COUNT(BY428,X462)=2,ROUND(BY428*X462/SUM(X459:X468),#REF!),"")</f>
        <v/>
      </c>
      <c r="BZ446" s="331" t="str">
        <f>IF(COUNT(BZ428,Y462)=2,ROUND(BZ428*Y462/SUM(Y459:Y468),#REF!),"")</f>
        <v/>
      </c>
      <c r="CA446" s="331" t="str">
        <f>IF(COUNT(CA428,Z462)=2,ROUND(CA428*Z462/SUM(Z459:Z468),#REF!),"")</f>
        <v/>
      </c>
      <c r="CB446" s="331" t="str">
        <f>IF(COUNT(CB428,AA462)=2,ROUND(CB428*AA462/SUM(AA459:AA468),#REF!),"")</f>
        <v/>
      </c>
      <c r="CC446" s="331" t="str">
        <f>IF(COUNT(CC428,AB462)=2,ROUND(CC428*AB462/SUM(AB459:AB468),#REF!),"")</f>
        <v/>
      </c>
      <c r="CD446" s="331" t="str">
        <f>IF(COUNT(CD428,AC462)=2,ROUND(CD428*AC462/SUM(AC459:AC468),#REF!),"")</f>
        <v/>
      </c>
      <c r="CE446" s="331" t="str">
        <f>IF(COUNT(CE428,AD462)=2,ROUND(CE428*AD462/SUM(AD459:AD468),#REF!),"")</f>
        <v/>
      </c>
      <c r="CF446" s="331" t="str">
        <f>IF(COUNT(CF428,AE462)=2,ROUND(CF428*AE462/SUM(AE459:AE468),#REF!),"")</f>
        <v/>
      </c>
      <c r="CG446" s="331" t="str">
        <f>IF(COUNT(CG428,AF462)=2,ROUND(CG428*AF462/SUM(AF459:AF468),#REF!),"")</f>
        <v/>
      </c>
      <c r="CH446" s="563" t="s">
        <v>214</v>
      </c>
      <c r="CI446" s="563"/>
      <c r="CJ446" s="563"/>
      <c r="CK446" s="563"/>
      <c r="CL446" s="563"/>
      <c r="CM446" s="563"/>
      <c r="CN446" s="563"/>
      <c r="CO446" s="563"/>
      <c r="CP446" s="563"/>
      <c r="CQ446" s="563"/>
    </row>
    <row r="447" spans="3:95" s="243" customFormat="1" ht="13.5" customHeight="1">
      <c r="C447" s="604" t="e">
        <f>DATE(#REF!+7,1,1)</f>
        <v>#REF!</v>
      </c>
      <c r="D447" s="605"/>
      <c r="E447" s="613" t="s">
        <v>275</v>
      </c>
      <c r="F447" s="614"/>
      <c r="G447" s="615"/>
      <c r="H447" s="256"/>
      <c r="I447" s="256"/>
      <c r="J447" s="256"/>
      <c r="K447" s="256"/>
      <c r="L447" s="256"/>
      <c r="M447" s="256"/>
      <c r="N447" s="256"/>
      <c r="O447" s="256"/>
      <c r="P447" s="256"/>
      <c r="Q447" s="256"/>
      <c r="R447" s="256"/>
      <c r="S447" s="256"/>
      <c r="T447" s="255"/>
      <c r="U447" s="621"/>
      <c r="V447" s="622"/>
      <c r="W447" s="622"/>
      <c r="X447" s="622"/>
      <c r="Y447" s="622"/>
      <c r="Z447" s="623"/>
      <c r="AA447" s="257"/>
      <c r="AB447" s="257"/>
      <c r="AC447" s="257"/>
      <c r="AD447" s="604" t="e">
        <f>DATE(#REF!+7,1,1)</f>
        <v>#REF!</v>
      </c>
      <c r="AE447" s="605"/>
      <c r="AF447" s="613" t="s">
        <v>198</v>
      </c>
      <c r="AG447" s="614"/>
      <c r="AH447" s="615"/>
      <c r="AI447" s="258" t="str">
        <f>IF(COUNT(S445,H447)&lt;&gt;2,"",ROUND(MIN(S445,H447)*H428,#REF!))</f>
        <v/>
      </c>
      <c r="AJ447" s="258" t="str">
        <f>IF(COUNT(H447,I447)&lt;&gt;2,"",ROUND(MIN(H447,I447)*I428,#REF!))</f>
        <v/>
      </c>
      <c r="AK447" s="258" t="str">
        <f>IF(COUNT(I447,J447)&lt;&gt;2,"",ROUND(MIN(I447,J447)*J428,#REF!))</f>
        <v/>
      </c>
      <c r="AL447" s="258" t="str">
        <f>IF(COUNT(J447,K447)&lt;&gt;2,"",ROUND(MIN(J447,K447)*K428,#REF!))</f>
        <v/>
      </c>
      <c r="AM447" s="258" t="str">
        <f>IF(COUNT(K447,L447)&lt;&gt;2,"",ROUND(MIN(K447,L447)*L428,#REF!))</f>
        <v/>
      </c>
      <c r="AN447" s="258" t="str">
        <f>IF(COUNT(L447,M447)&lt;&gt;2,"",ROUND(MIN(L447,M447)*M428,#REF!))</f>
        <v/>
      </c>
      <c r="AO447" s="258" t="str">
        <f>IF(COUNT(M447,N447)&lt;&gt;2,"",ROUND(MIN(M447,N447)*N428,#REF!))</f>
        <v/>
      </c>
      <c r="AP447" s="258" t="str">
        <f>IF(COUNT(N447,O447)&lt;&gt;2,"",ROUND(MIN(N447,O447)*O428,#REF!))</f>
        <v/>
      </c>
      <c r="AQ447" s="258" t="str">
        <f>IF(COUNT(O447,P447)&lt;&gt;2,"",ROUND(MIN(O447,P447)*P428,#REF!))</f>
        <v/>
      </c>
      <c r="AR447" s="258" t="str">
        <f>IF(COUNT(P447,Q447)&lt;&gt;2,"",ROUND(MIN(P447,Q447)*Q428,#REF!))</f>
        <v/>
      </c>
      <c r="AS447" s="258" t="str">
        <f>IF(COUNT(Q447,R447)&lt;&gt;2,"",ROUND(MIN(Q447,R447)*R428,#REF!))</f>
        <v/>
      </c>
      <c r="AT447" s="258" t="str">
        <f>IF(COUNT(R447,S447)&lt;&gt;2,"",ROUND(MIN(R447,S447)*S428,#REF!))</f>
        <v/>
      </c>
      <c r="AU447" s="255"/>
      <c r="AX447" s="569"/>
      <c r="AY447" s="569"/>
      <c r="AZ447" s="588"/>
      <c r="BA447" s="590"/>
      <c r="BB447" s="590"/>
      <c r="BC447" s="590"/>
      <c r="BD447" s="588"/>
      <c r="BE447" s="583"/>
      <c r="BF447" s="584"/>
      <c r="BG447" s="259"/>
      <c r="BH447" s="259"/>
      <c r="BI447" s="259"/>
      <c r="BJ447" s="259"/>
      <c r="BK447" s="259"/>
      <c r="BL447" s="259"/>
      <c r="BM447" s="259"/>
      <c r="BN447" s="259"/>
      <c r="BO447" s="259"/>
      <c r="BP447" s="259"/>
      <c r="BQ447" s="259"/>
      <c r="BR447" s="259"/>
      <c r="BS447" s="569"/>
      <c r="BT447" s="569"/>
      <c r="BU447" s="569"/>
      <c r="BV447" s="333" t="s">
        <v>172</v>
      </c>
      <c r="BW447" s="581"/>
      <c r="BX447" s="581"/>
      <c r="BY447" s="331" t="str">
        <f>IF(COUNT(BY429,X462)=2,ROUND(BY429*X462/SUM(X459:X468),#REF!),"")</f>
        <v/>
      </c>
      <c r="BZ447" s="331" t="str">
        <f>IF(COUNT(BZ429,Y462)=2,ROUND(BZ429*Y462/SUM(Y459:Y468),#REF!),"")</f>
        <v/>
      </c>
      <c r="CA447" s="331" t="str">
        <f>IF(COUNT(CA429,Z462)=2,ROUND(CA429*Z462/SUM(Z459:Z468),#REF!),"")</f>
        <v/>
      </c>
      <c r="CB447" s="331" t="str">
        <f>IF(COUNT(CB429,AA462)=2,ROUND(CB429*AA462/SUM(AA459:AA468),#REF!),"")</f>
        <v/>
      </c>
      <c r="CC447" s="331" t="str">
        <f>IF(COUNT(CC429,AB462)=2,ROUND(CC429*AB462/SUM(AB459:AB468),#REF!),"")</f>
        <v/>
      </c>
      <c r="CD447" s="331" t="str">
        <f>IF(COUNT(CD429,AC462)=2,ROUND(CD429*AC462/SUM(AC459:AC468),#REF!),"")</f>
        <v/>
      </c>
      <c r="CE447" s="331" t="str">
        <f>IF(COUNT(CE429,AD462)=2,ROUND(CE429*AD462/SUM(AD459:AD468),#REF!),"")</f>
        <v/>
      </c>
      <c r="CF447" s="331" t="str">
        <f>IF(COUNT(CF429,AE462)=2,ROUND(CF429*AE462/SUM(AE459:AE468),#REF!),"")</f>
        <v/>
      </c>
      <c r="CG447" s="331" t="str">
        <f>IF(COUNT(CG429,AF462)=2,ROUND(CG429*AF462/SUM(AF459:AF468),#REF!),"")</f>
        <v/>
      </c>
      <c r="CH447" s="564" t="str">
        <f>IF(CH446="","",CH446)</f>
        <v>太陽光（全量）</v>
      </c>
      <c r="CI447" s="564"/>
      <c r="CJ447" s="564"/>
      <c r="CK447" s="564"/>
      <c r="CL447" s="564"/>
      <c r="CM447" s="564"/>
      <c r="CN447" s="564"/>
      <c r="CO447" s="564"/>
      <c r="CP447" s="564"/>
      <c r="CQ447" s="564"/>
    </row>
    <row r="448" spans="3:95" s="243" customFormat="1" ht="13.5" customHeight="1">
      <c r="C448" s="606"/>
      <c r="D448" s="607"/>
      <c r="E448" s="608" t="s">
        <v>212</v>
      </c>
      <c r="F448" s="609"/>
      <c r="G448" s="610"/>
      <c r="H448" s="261"/>
      <c r="I448" s="261"/>
      <c r="J448" s="261"/>
      <c r="K448" s="261"/>
      <c r="L448" s="261"/>
      <c r="M448" s="261"/>
      <c r="N448" s="261"/>
      <c r="O448" s="261"/>
      <c r="P448" s="261"/>
      <c r="Q448" s="261"/>
      <c r="R448" s="261"/>
      <c r="S448" s="261"/>
      <c r="T448" s="262" t="str">
        <f>IF(COUNT(H448:S448)=0,"",SUMPRODUCT(ROUND(H448:S448,#REF!)))</f>
        <v/>
      </c>
      <c r="U448" s="621"/>
      <c r="V448" s="622"/>
      <c r="W448" s="622"/>
      <c r="X448" s="622"/>
      <c r="Y448" s="622"/>
      <c r="Z448" s="623"/>
      <c r="AA448" s="257"/>
      <c r="AB448" s="257"/>
      <c r="AC448" s="257"/>
      <c r="AD448" s="606"/>
      <c r="AE448" s="607"/>
      <c r="AF448" s="608" t="s">
        <v>199</v>
      </c>
      <c r="AG448" s="609"/>
      <c r="AH448" s="610"/>
      <c r="AI448" s="264" t="str">
        <f t="shared" ref="AI448:AT448" si="108">IF(COUNT(H447:H448)=0,"",ROUND(H448/(H447*24*AI428/1000),3))</f>
        <v/>
      </c>
      <c r="AJ448" s="264" t="str">
        <f t="shared" si="108"/>
        <v/>
      </c>
      <c r="AK448" s="264" t="str">
        <f t="shared" si="108"/>
        <v/>
      </c>
      <c r="AL448" s="264" t="str">
        <f t="shared" si="108"/>
        <v/>
      </c>
      <c r="AM448" s="264" t="str">
        <f t="shared" si="108"/>
        <v/>
      </c>
      <c r="AN448" s="264" t="str">
        <f t="shared" si="108"/>
        <v/>
      </c>
      <c r="AO448" s="264" t="str">
        <f t="shared" si="108"/>
        <v/>
      </c>
      <c r="AP448" s="264" t="str">
        <f t="shared" si="108"/>
        <v/>
      </c>
      <c r="AQ448" s="264" t="str">
        <f t="shared" si="108"/>
        <v/>
      </c>
      <c r="AR448" s="264" t="str">
        <f t="shared" si="108"/>
        <v/>
      </c>
      <c r="AS448" s="264" t="str">
        <f t="shared" si="108"/>
        <v/>
      </c>
      <c r="AT448" s="264" t="str">
        <f t="shared" si="108"/>
        <v/>
      </c>
      <c r="AU448" s="265" t="str">
        <f>IF(COUNT(AI448:AT448)=0,"",AVERAGE(AI448:AT448))</f>
        <v/>
      </c>
      <c r="AX448" s="569"/>
      <c r="AY448" s="569"/>
      <c r="AZ448" s="589"/>
      <c r="BA448" s="590"/>
      <c r="BB448" s="590"/>
      <c r="BC448" s="590"/>
      <c r="BD448" s="589"/>
      <c r="BE448" s="585" t="e">
        <f>IF(#REF!="発電事業者","月間送電電力量（GWh）","月間受電電力量（GWh）")</f>
        <v>#REF!</v>
      </c>
      <c r="BF448" s="586"/>
      <c r="BG448" s="331" t="str">
        <f>IF(COUNT(BG430,L462)=2,ROUND(BG430*L462/SUM(L459:L468),#REF!),"")</f>
        <v/>
      </c>
      <c r="BH448" s="331" t="str">
        <f>IF(COUNT(BH430,M462)=2,ROUND(BH430*M462/SUM(M459:M468),#REF!),"")</f>
        <v/>
      </c>
      <c r="BI448" s="331" t="str">
        <f>IF(COUNT(BI430,N462)=2,ROUND(BI430*N462/SUM(N459:N468),#REF!),"")</f>
        <v/>
      </c>
      <c r="BJ448" s="331" t="str">
        <f>IF(COUNT(BJ430,O462)=2,ROUND(BJ430*O462/SUM(O459:O468),#REF!),"")</f>
        <v/>
      </c>
      <c r="BK448" s="331" t="str">
        <f>IF(COUNT(BK430,P462)=2,ROUND(BK430*P462/SUM(P459:P468),#REF!),"")</f>
        <v/>
      </c>
      <c r="BL448" s="331" t="str">
        <f>IF(COUNT(BL430,Q462)=2,ROUND(BL430*Q462/SUM(Q459:Q468),#REF!),"")</f>
        <v/>
      </c>
      <c r="BM448" s="331" t="str">
        <f>IF(COUNT(BM430,R462)=2,ROUND(BM430*R462/SUM(R459:R468),#REF!),"")</f>
        <v/>
      </c>
      <c r="BN448" s="331" t="str">
        <f>IF(COUNT(BN430,S462)=2,ROUND(BN430*S462/SUM(S459:S468),#REF!),"")</f>
        <v/>
      </c>
      <c r="BO448" s="331" t="str">
        <f>IF(COUNT(BO430,T462)=2,ROUND(BO430*T462/SUM(T459:T468),#REF!),"")</f>
        <v/>
      </c>
      <c r="BP448" s="331" t="str">
        <f>IF(COUNT(BP430,U462)=2,ROUND(BP430*U462/SUM(U459:U468),#REF!),"")</f>
        <v/>
      </c>
      <c r="BQ448" s="331" t="str">
        <f>IF(COUNT(BQ430,V462)=2,ROUND(BQ430*V462/SUM(V459:V468),#REF!),"")</f>
        <v/>
      </c>
      <c r="BR448" s="331" t="str">
        <f>IF(COUNT(BR430,W462)=2,ROUND(BR430*W462/SUM(W459:W468),#REF!),"")</f>
        <v/>
      </c>
      <c r="BS448" s="569" t="e">
        <f>IF(#REF!="発電事業者","年間送電電力量（GWh）","年間受電電力量（GWh）")</f>
        <v>#REF!</v>
      </c>
      <c r="BT448" s="569"/>
      <c r="BU448" s="569"/>
      <c r="BV448" s="333" t="s">
        <v>25</v>
      </c>
      <c r="BW448" s="582"/>
      <c r="BX448" s="582"/>
      <c r="BY448" s="331" t="str">
        <f>IF(COUNT(BY430,X462)=2,ROUND(BY430*X462/SUM(X459:X468),#REF!),"")</f>
        <v/>
      </c>
      <c r="BZ448" s="331" t="str">
        <f>IF(COUNT(BZ430,Y462)=2,ROUND(BZ430*Y462/SUM(Y459:Y468),#REF!),"")</f>
        <v/>
      </c>
      <c r="CA448" s="331" t="str">
        <f>IF(COUNT(CA430,Z462)=2,ROUND(CA430*Z462/SUM(Z459:Z468),#REF!),"")</f>
        <v/>
      </c>
      <c r="CB448" s="331" t="str">
        <f>IF(COUNT(CB430,AA462)=2,ROUND(CB430*AA462/SUM(AA459:AA468),#REF!),"")</f>
        <v/>
      </c>
      <c r="CC448" s="331" t="str">
        <f>IF(COUNT(CC430,AB462)=2,ROUND(CC430*AB462/SUM(AB459:AB468),#REF!),"")</f>
        <v/>
      </c>
      <c r="CD448" s="331" t="str">
        <f>IF(COUNT(CD430,AC462)=2,ROUND(CD430*AC462/SUM(AC459:AC468),#REF!),"")</f>
        <v/>
      </c>
      <c r="CE448" s="331" t="str">
        <f>IF(COUNT(CE430,AD462)=2,ROUND(CE430*AD462/SUM(AD459:AD468),#REF!),"")</f>
        <v/>
      </c>
      <c r="CF448" s="331" t="str">
        <f>IF(COUNT(CF430,AE462)=2,ROUND(CF430*AE462/SUM(AE459:AE468),#REF!),"")</f>
        <v/>
      </c>
      <c r="CG448" s="331" t="str">
        <f>IF(COUNT(CG430,AF462)=2,ROUND(CG430*AF462/SUM(AF459:AF468),#REF!),"")</f>
        <v/>
      </c>
      <c r="CH448" s="565" t="str">
        <f>IF(COUNTA(AG462)=0,"",AG462)</f>
        <v/>
      </c>
      <c r="CI448" s="565"/>
      <c r="CJ448" s="565"/>
      <c r="CK448" s="565"/>
      <c r="CL448" s="565"/>
      <c r="CM448" s="565"/>
      <c r="CN448" s="565"/>
      <c r="CO448" s="565"/>
      <c r="CP448" s="565"/>
      <c r="CQ448" s="565"/>
    </row>
    <row r="449" spans="3:97" s="243" customFormat="1" ht="13.5" customHeight="1">
      <c r="C449" s="604" t="e">
        <f>DATE(#REF!+8,1,1)</f>
        <v>#REF!</v>
      </c>
      <c r="D449" s="605"/>
      <c r="E449" s="613" t="s">
        <v>275</v>
      </c>
      <c r="F449" s="614"/>
      <c r="G449" s="615"/>
      <c r="H449" s="256"/>
      <c r="I449" s="256"/>
      <c r="J449" s="256"/>
      <c r="K449" s="256"/>
      <c r="L449" s="256"/>
      <c r="M449" s="256"/>
      <c r="N449" s="256"/>
      <c r="O449" s="256"/>
      <c r="P449" s="256"/>
      <c r="Q449" s="256"/>
      <c r="R449" s="256"/>
      <c r="S449" s="256"/>
      <c r="T449" s="255"/>
      <c r="U449" s="621"/>
      <c r="V449" s="622"/>
      <c r="W449" s="622"/>
      <c r="X449" s="622"/>
      <c r="Y449" s="622"/>
      <c r="Z449" s="623"/>
      <c r="AA449" s="257"/>
      <c r="AB449" s="257"/>
      <c r="AC449" s="257"/>
      <c r="AD449" s="604" t="e">
        <f>DATE(#REF!+8,1,1)</f>
        <v>#REF!</v>
      </c>
      <c r="AE449" s="605"/>
      <c r="AF449" s="613" t="s">
        <v>198</v>
      </c>
      <c r="AG449" s="614"/>
      <c r="AH449" s="615"/>
      <c r="AI449" s="258" t="str">
        <f>IF(COUNT(S447,H449)&lt;&gt;2,"",ROUND(MIN(S447,H449)*H428,#REF!))</f>
        <v/>
      </c>
      <c r="AJ449" s="258" t="str">
        <f>IF(COUNT(H449,I449)&lt;&gt;2,"",ROUND(MIN(H449,I449)*I428,#REF!))</f>
        <v/>
      </c>
      <c r="AK449" s="258" t="str">
        <f>IF(COUNT(I449,J449)&lt;&gt;2,"",ROUND(MIN(I449,J449)*J428,#REF!))</f>
        <v/>
      </c>
      <c r="AL449" s="258" t="str">
        <f>IF(COUNT(J449,K449)&lt;&gt;2,"",ROUND(MIN(J449,K449)*K428,#REF!))</f>
        <v/>
      </c>
      <c r="AM449" s="258" t="str">
        <f>IF(COUNT(K449,L449)&lt;&gt;2,"",ROUND(MIN(K449,L449)*L428,#REF!))</f>
        <v/>
      </c>
      <c r="AN449" s="258" t="str">
        <f>IF(COUNT(L449,M449)&lt;&gt;2,"",ROUND(MIN(L449,M449)*M428,#REF!))</f>
        <v/>
      </c>
      <c r="AO449" s="258" t="str">
        <f>IF(COUNT(M449,N449)&lt;&gt;2,"",ROUND(MIN(M449,N449)*N428,#REF!))</f>
        <v/>
      </c>
      <c r="AP449" s="258" t="str">
        <f>IF(COUNT(N449,O449)&lt;&gt;2,"",ROUND(MIN(N449,O449)*O428,#REF!))</f>
        <v/>
      </c>
      <c r="AQ449" s="258" t="str">
        <f>IF(COUNT(O449,P449)&lt;&gt;2,"",ROUND(MIN(O449,P449)*P428,#REF!))</f>
        <v/>
      </c>
      <c r="AR449" s="258" t="str">
        <f>IF(COUNT(P449,Q449)&lt;&gt;2,"",ROUND(MIN(P449,Q449)*Q428,#REF!))</f>
        <v/>
      </c>
      <c r="AS449" s="258" t="str">
        <f>IF(COUNT(Q449,R449)&lt;&gt;2,"",ROUND(MIN(Q449,R449)*R428,#REF!))</f>
        <v/>
      </c>
      <c r="AT449" s="258" t="str">
        <f>IF(COUNT(R449,S449)&lt;&gt;2,"",ROUND(MIN(R449,S449)*S428,#REF!))</f>
        <v/>
      </c>
      <c r="AU449" s="255"/>
      <c r="AX449" s="569" t="str">
        <f>IF(C463="","",C463)</f>
        <v/>
      </c>
      <c r="AY449" s="569"/>
      <c r="AZ449" s="587" t="str">
        <f>IF(E463="","",E463)</f>
        <v/>
      </c>
      <c r="BA449" s="590" t="str">
        <f ca="1">IF(F463="","",F463)</f>
        <v/>
      </c>
      <c r="BB449" s="590"/>
      <c r="BC449" s="590"/>
      <c r="BD449" s="587" t="str">
        <f>IF(I463="","",I463)</f>
        <v/>
      </c>
      <c r="BE449" s="578" t="e">
        <f>IF(#REF!="発電事業者","送電電力（MW）","受電電力（MW）")</f>
        <v>#REF!</v>
      </c>
      <c r="BF449" s="579"/>
      <c r="BG449" s="331" t="str">
        <f>IF(COUNT(BG428,L463)=2,ROUND(BG428*L463/SUM(L459:L468),#REF!),"")</f>
        <v/>
      </c>
      <c r="BH449" s="331" t="str">
        <f>IF(COUNT(BH428,M463)=2,ROUND(BH428*M463/SUM(M459:M468),#REF!),"")</f>
        <v/>
      </c>
      <c r="BI449" s="331" t="str">
        <f>IF(COUNT(BI428,N463)=2,ROUND(BI428*N463/SUM(N459:N468),#REF!),"")</f>
        <v/>
      </c>
      <c r="BJ449" s="331" t="str">
        <f>IF(COUNT(BJ428,O463)=2,ROUND(BJ428*O463/SUM(O459:O468),#REF!),"")</f>
        <v/>
      </c>
      <c r="BK449" s="331" t="str">
        <f>IF(COUNT(BK428,P463)=2,ROUND(BK428*P463/SUM(P459:P468),#REF!),"")</f>
        <v/>
      </c>
      <c r="BL449" s="331" t="str">
        <f>IF(COUNT(BL428,Q463)=2,ROUND(BL428*Q463/SUM(Q459:Q468),#REF!),"")</f>
        <v/>
      </c>
      <c r="BM449" s="331" t="str">
        <f>IF(COUNT(BM428,R463)=2,ROUND(BM428*R463/SUM(R459:R468),#REF!),"")</f>
        <v/>
      </c>
      <c r="BN449" s="331" t="str">
        <f>IF(COUNT(BN428,S463)=2,ROUND(BN428*S463/SUM(S459:S468),#REF!),"")</f>
        <v/>
      </c>
      <c r="BO449" s="331" t="str">
        <f>IF(COUNT(BO428,T463)=2,ROUND(BO428*T463/SUM(T459:T468),#REF!),"")</f>
        <v/>
      </c>
      <c r="BP449" s="331" t="str">
        <f>IF(COUNT(BP428,U463)=2,ROUND(BP428*U463/SUM(U459:U468),#REF!),"")</f>
        <v/>
      </c>
      <c r="BQ449" s="331" t="str">
        <f>IF(COUNT(BQ428,V463)=2,ROUND(BQ428*V463/SUM(V459:V468),#REF!),"")</f>
        <v/>
      </c>
      <c r="BR449" s="331" t="str">
        <f>IF(COUNT(BR428,W463)=2,ROUND(BR428*W463/SUM(W459:W468),#REF!),"")</f>
        <v/>
      </c>
      <c r="BS449" s="569" t="e">
        <f>IF(#REF!="発電事業者","送電電力（MW）","受電電力（MW）")</f>
        <v>#REF!</v>
      </c>
      <c r="BT449" s="569"/>
      <c r="BU449" s="569"/>
      <c r="BV449" s="333" t="s">
        <v>171</v>
      </c>
      <c r="BW449" s="580"/>
      <c r="BX449" s="580"/>
      <c r="BY449" s="331" t="str">
        <f>IF(COUNT(BY428,X463)=2,ROUND(BY428*X463/SUM(X459:X468),#REF!),"")</f>
        <v/>
      </c>
      <c r="BZ449" s="331" t="str">
        <f>IF(COUNT(BZ428,Y463)=2,ROUND(BZ428*Y463/SUM(Y459:Y468),#REF!),"")</f>
        <v/>
      </c>
      <c r="CA449" s="331" t="str">
        <f>IF(COUNT(CA428,Z463)=2,ROUND(CA428*Z463/SUM(Z459:Z468),#REF!),"")</f>
        <v/>
      </c>
      <c r="CB449" s="331" t="str">
        <f>IF(COUNT(CB428,AA463)=2,ROUND(CB428*AA463/SUM(AA459:AA468),#REF!),"")</f>
        <v/>
      </c>
      <c r="CC449" s="331" t="str">
        <f>IF(COUNT(CC428,AB463)=2,ROUND(CC428*AB463/SUM(AB459:AB468),#REF!),"")</f>
        <v/>
      </c>
      <c r="CD449" s="331" t="str">
        <f>IF(COUNT(CD428,AC463)=2,ROUND(CD428*AC463/SUM(AC459:AC468),#REF!),"")</f>
        <v/>
      </c>
      <c r="CE449" s="331" t="str">
        <f>IF(COUNT(CE428,AD463)=2,ROUND(CE428*AD463/SUM(AD459:AD468),#REF!),"")</f>
        <v/>
      </c>
      <c r="CF449" s="331" t="str">
        <f>IF(COUNT(CF428,AE463)=2,ROUND(CF428*AE463/SUM(AE459:AE468),#REF!),"")</f>
        <v/>
      </c>
      <c r="CG449" s="331" t="str">
        <f>IF(COUNT(CG428,AF463)=2,ROUND(CG428*AF463/SUM(AF459:AF468),#REF!),"")</f>
        <v/>
      </c>
      <c r="CH449" s="563" t="s">
        <v>214</v>
      </c>
      <c r="CI449" s="563"/>
      <c r="CJ449" s="563"/>
      <c r="CK449" s="563"/>
      <c r="CL449" s="563"/>
      <c r="CM449" s="563"/>
      <c r="CN449" s="563"/>
      <c r="CO449" s="563"/>
      <c r="CP449" s="563"/>
      <c r="CQ449" s="563"/>
    </row>
    <row r="450" spans="3:97" s="243" customFormat="1" ht="13.5" customHeight="1">
      <c r="C450" s="606"/>
      <c r="D450" s="607"/>
      <c r="E450" s="608" t="s">
        <v>212</v>
      </c>
      <c r="F450" s="609"/>
      <c r="G450" s="610"/>
      <c r="H450" s="261"/>
      <c r="I450" s="261"/>
      <c r="J450" s="261"/>
      <c r="K450" s="261"/>
      <c r="L450" s="261"/>
      <c r="M450" s="261"/>
      <c r="N450" s="261"/>
      <c r="O450" s="261"/>
      <c r="P450" s="261"/>
      <c r="Q450" s="261"/>
      <c r="R450" s="261"/>
      <c r="S450" s="261"/>
      <c r="T450" s="262" t="str">
        <f>IF(COUNT(H450:S450)=0,"",SUMPRODUCT(ROUND(H450:S450,#REF!)))</f>
        <v/>
      </c>
      <c r="U450" s="624"/>
      <c r="V450" s="625"/>
      <c r="W450" s="625"/>
      <c r="X450" s="625"/>
      <c r="Y450" s="625"/>
      <c r="Z450" s="626"/>
      <c r="AA450" s="257"/>
      <c r="AB450" s="257"/>
      <c r="AC450" s="257"/>
      <c r="AD450" s="606"/>
      <c r="AE450" s="607"/>
      <c r="AF450" s="608" t="s">
        <v>199</v>
      </c>
      <c r="AG450" s="609"/>
      <c r="AH450" s="610"/>
      <c r="AI450" s="264" t="str">
        <f t="shared" ref="AI450:AT450" si="109">IF(COUNT(H449:H450)=0,"",ROUND(H450/(H449*24*AI428/1000),3))</f>
        <v/>
      </c>
      <c r="AJ450" s="264" t="str">
        <f t="shared" si="109"/>
        <v/>
      </c>
      <c r="AK450" s="264" t="str">
        <f t="shared" si="109"/>
        <v/>
      </c>
      <c r="AL450" s="264" t="str">
        <f t="shared" si="109"/>
        <v/>
      </c>
      <c r="AM450" s="264" t="str">
        <f t="shared" si="109"/>
        <v/>
      </c>
      <c r="AN450" s="264" t="str">
        <f t="shared" si="109"/>
        <v/>
      </c>
      <c r="AO450" s="264" t="str">
        <f t="shared" si="109"/>
        <v/>
      </c>
      <c r="AP450" s="264" t="str">
        <f t="shared" si="109"/>
        <v/>
      </c>
      <c r="AQ450" s="264" t="str">
        <f t="shared" si="109"/>
        <v/>
      </c>
      <c r="AR450" s="264" t="str">
        <f t="shared" si="109"/>
        <v/>
      </c>
      <c r="AS450" s="264" t="str">
        <f t="shared" si="109"/>
        <v/>
      </c>
      <c r="AT450" s="264" t="str">
        <f t="shared" si="109"/>
        <v/>
      </c>
      <c r="AU450" s="265" t="str">
        <f>IF(COUNT(AI450:AT450)=0,"",AVERAGE(AI450:AT450))</f>
        <v/>
      </c>
      <c r="AX450" s="569"/>
      <c r="AY450" s="569"/>
      <c r="AZ450" s="588"/>
      <c r="BA450" s="590"/>
      <c r="BB450" s="590"/>
      <c r="BC450" s="590"/>
      <c r="BD450" s="588"/>
      <c r="BE450" s="583"/>
      <c r="BF450" s="584"/>
      <c r="BG450" s="259"/>
      <c r="BH450" s="259"/>
      <c r="BI450" s="259"/>
      <c r="BJ450" s="259"/>
      <c r="BK450" s="259"/>
      <c r="BL450" s="259"/>
      <c r="BM450" s="259"/>
      <c r="BN450" s="259"/>
      <c r="BO450" s="259"/>
      <c r="BP450" s="259"/>
      <c r="BQ450" s="259"/>
      <c r="BR450" s="259"/>
      <c r="BS450" s="569"/>
      <c r="BT450" s="569"/>
      <c r="BU450" s="569"/>
      <c r="BV450" s="333" t="s">
        <v>172</v>
      </c>
      <c r="BW450" s="581"/>
      <c r="BX450" s="581"/>
      <c r="BY450" s="331" t="str">
        <f>IF(COUNT(BY429,X463)=2,ROUND(BY429*X463/SUM(X459:X468),#REF!),"")</f>
        <v/>
      </c>
      <c r="BZ450" s="331" t="str">
        <f>IF(COUNT(BZ429,Y463)=2,ROUND(BZ429*Y463/SUM(Y459:Y468),#REF!),"")</f>
        <v/>
      </c>
      <c r="CA450" s="331" t="str">
        <f>IF(COUNT(CA429,Z463)=2,ROUND(CA429*Z463/SUM(Z459:Z468),#REF!),"")</f>
        <v/>
      </c>
      <c r="CB450" s="331" t="str">
        <f>IF(COUNT(CB429,AA463)=2,ROUND(CB429*AA463/SUM(AA459:AA468),#REF!),"")</f>
        <v/>
      </c>
      <c r="CC450" s="331" t="str">
        <f>IF(COUNT(CC429,AB463)=2,ROUND(CC429*AB463/SUM(AB459:AB468),#REF!),"")</f>
        <v/>
      </c>
      <c r="CD450" s="331" t="str">
        <f>IF(COUNT(CD429,AC463)=2,ROUND(CD429*AC463/SUM(AC459:AC468),#REF!),"")</f>
        <v/>
      </c>
      <c r="CE450" s="331" t="str">
        <f>IF(COUNT(CE429,AD463)=2,ROUND(CE429*AD463/SUM(AD459:AD468),#REF!),"")</f>
        <v/>
      </c>
      <c r="CF450" s="331" t="str">
        <f>IF(COUNT(CF429,AE463)=2,ROUND(CF429*AE463/SUM(AE459:AE468),#REF!),"")</f>
        <v/>
      </c>
      <c r="CG450" s="331" t="str">
        <f>IF(COUNT(CG429,AF463)=2,ROUND(CG429*AF463/SUM(AF459:AF468),#REF!),"")</f>
        <v/>
      </c>
      <c r="CH450" s="564" t="str">
        <f>IF(CH449="","",CH449)</f>
        <v>太陽光（全量）</v>
      </c>
      <c r="CI450" s="564"/>
      <c r="CJ450" s="564"/>
      <c r="CK450" s="564"/>
      <c r="CL450" s="564"/>
      <c r="CM450" s="564"/>
      <c r="CN450" s="564"/>
      <c r="CO450" s="564"/>
      <c r="CP450" s="564"/>
      <c r="CQ450" s="564"/>
    </row>
    <row r="451" spans="3:97" s="243" customFormat="1" ht="13.5" customHeight="1">
      <c r="C451" s="604" t="e">
        <f>DATE(#REF!+9,1,1)</f>
        <v>#REF!</v>
      </c>
      <c r="D451" s="605"/>
      <c r="E451" s="613" t="s">
        <v>275</v>
      </c>
      <c r="F451" s="614"/>
      <c r="G451" s="615"/>
      <c r="H451" s="256"/>
      <c r="I451" s="256"/>
      <c r="J451" s="256"/>
      <c r="K451" s="256"/>
      <c r="L451" s="256"/>
      <c r="M451" s="256"/>
      <c r="N451" s="256"/>
      <c r="O451" s="256"/>
      <c r="P451" s="256"/>
      <c r="Q451" s="256"/>
      <c r="R451" s="256"/>
      <c r="S451" s="256"/>
      <c r="T451" s="255"/>
      <c r="U451" s="613" t="s">
        <v>210</v>
      </c>
      <c r="V451" s="614"/>
      <c r="W451" s="614"/>
      <c r="X451" s="615"/>
      <c r="Y451" s="616" t="str">
        <f>IF(COUNT(S451)=0,"",ROUND(S451,#REF!))</f>
        <v/>
      </c>
      <c r="Z451" s="617"/>
      <c r="AA451" s="257"/>
      <c r="AB451" s="257"/>
      <c r="AC451" s="257"/>
      <c r="AD451" s="604" t="e">
        <f>DATE(#REF!+9,1,1)</f>
        <v>#REF!</v>
      </c>
      <c r="AE451" s="605"/>
      <c r="AF451" s="613" t="s">
        <v>198</v>
      </c>
      <c r="AG451" s="614"/>
      <c r="AH451" s="615"/>
      <c r="AI451" s="258" t="str">
        <f>IF(COUNT(S449,H451)&lt;&gt;2,"",ROUND(MIN(S449,H451)*H428,#REF!))</f>
        <v/>
      </c>
      <c r="AJ451" s="258" t="str">
        <f>IF(COUNT(H451,I451)&lt;&gt;2,"",ROUND(MIN(H451,I451)*I428,#REF!))</f>
        <v/>
      </c>
      <c r="AK451" s="258" t="str">
        <f>IF(COUNT(I451,J451)&lt;&gt;2,"",ROUND(MIN(I451,J451)*J428,#REF!))</f>
        <v/>
      </c>
      <c r="AL451" s="258" t="str">
        <f>IF(COUNT(J451,K451)&lt;&gt;2,"",ROUND(MIN(J451,K451)*K428,#REF!))</f>
        <v/>
      </c>
      <c r="AM451" s="258" t="str">
        <f>IF(COUNT(K451,L451)&lt;&gt;2,"",ROUND(MIN(K451,L451)*L428,#REF!))</f>
        <v/>
      </c>
      <c r="AN451" s="258" t="str">
        <f>IF(COUNT(L451,M451)&lt;&gt;2,"",ROUND(MIN(L451,M451)*M428,#REF!))</f>
        <v/>
      </c>
      <c r="AO451" s="258" t="str">
        <f>IF(COUNT(M451,N451)&lt;&gt;2,"",ROUND(MIN(M451,N451)*N428,#REF!))</f>
        <v/>
      </c>
      <c r="AP451" s="258" t="str">
        <f>IF(COUNT(N451,O451)&lt;&gt;2,"",ROUND(MIN(N451,O451)*O428,#REF!))</f>
        <v/>
      </c>
      <c r="AQ451" s="258" t="str">
        <f>IF(COUNT(O451,P451)&lt;&gt;2,"",ROUND(MIN(O451,P451)*P428,#REF!))</f>
        <v/>
      </c>
      <c r="AR451" s="258" t="str">
        <f>IF(COUNT(P451,Q451)&lt;&gt;2,"",ROUND(MIN(P451,Q451)*Q428,#REF!))</f>
        <v/>
      </c>
      <c r="AS451" s="258" t="str">
        <f>IF(COUNT(Q451,R451)&lt;&gt;2,"",ROUND(MIN(Q451,R451)*R428,#REF!))</f>
        <v/>
      </c>
      <c r="AT451" s="258" t="str">
        <f>IF(COUNT(R451,S451)&lt;&gt;2,"",ROUND(MIN(R451,S451)*S428,#REF!))</f>
        <v/>
      </c>
      <c r="AU451" s="255"/>
      <c r="AX451" s="569"/>
      <c r="AY451" s="569"/>
      <c r="AZ451" s="589"/>
      <c r="BA451" s="590"/>
      <c r="BB451" s="590"/>
      <c r="BC451" s="590"/>
      <c r="BD451" s="589"/>
      <c r="BE451" s="585" t="e">
        <f>IF(#REF!="発電事業者","月間送電電力量（GWh）","月間受電電力量（GWh）")</f>
        <v>#REF!</v>
      </c>
      <c r="BF451" s="586"/>
      <c r="BG451" s="331" t="str">
        <f>IF(COUNT(BG430,L463)=2,ROUND(BG430*L463/SUM(L459:L468),#REF!),"")</f>
        <v/>
      </c>
      <c r="BH451" s="331" t="str">
        <f>IF(COUNT(BH430,M463)=2,ROUND(BH430*M463/SUM(M459:M468),#REF!),"")</f>
        <v/>
      </c>
      <c r="BI451" s="331" t="str">
        <f>IF(COUNT(BI430,N463)=2,ROUND(BI430*N463/SUM(N459:N468),#REF!),"")</f>
        <v/>
      </c>
      <c r="BJ451" s="331" t="str">
        <f>IF(COUNT(BJ430,O463)=2,ROUND(BJ430*O463/SUM(O459:O468),#REF!),"")</f>
        <v/>
      </c>
      <c r="BK451" s="331" t="str">
        <f>IF(COUNT(BK430,P463)=2,ROUND(BK430*P463/SUM(P459:P468),#REF!),"")</f>
        <v/>
      </c>
      <c r="BL451" s="331" t="str">
        <f>IF(COUNT(BL430,Q463)=2,ROUND(BL430*Q463/SUM(Q459:Q468),#REF!),"")</f>
        <v/>
      </c>
      <c r="BM451" s="331" t="str">
        <f>IF(COUNT(BM430,R463)=2,ROUND(BM430*R463/SUM(R459:R468),#REF!),"")</f>
        <v/>
      </c>
      <c r="BN451" s="331" t="str">
        <f>IF(COUNT(BN430,S463)=2,ROUND(BN430*S463/SUM(S459:S468),#REF!),"")</f>
        <v/>
      </c>
      <c r="BO451" s="331" t="str">
        <f>IF(COUNT(BO430,T463)=2,ROUND(BO430*T463/SUM(T459:T468),#REF!),"")</f>
        <v/>
      </c>
      <c r="BP451" s="331" t="str">
        <f>IF(COUNT(BP430,U463)=2,ROUND(BP430*U463/SUM(U459:U468),#REF!),"")</f>
        <v/>
      </c>
      <c r="BQ451" s="331" t="str">
        <f>IF(COUNT(BQ430,V463)=2,ROUND(BQ430*V463/SUM(V459:V468),#REF!),"")</f>
        <v/>
      </c>
      <c r="BR451" s="331" t="str">
        <f>IF(COUNT(BR430,W463)=2,ROUND(BR430*W463/SUM(W459:W468),#REF!),"")</f>
        <v/>
      </c>
      <c r="BS451" s="569" t="e">
        <f>IF(#REF!="発電事業者","年間送電電力量（GWh）","年間受電電力量（GWh）")</f>
        <v>#REF!</v>
      </c>
      <c r="BT451" s="569"/>
      <c r="BU451" s="569"/>
      <c r="BV451" s="333" t="s">
        <v>25</v>
      </c>
      <c r="BW451" s="582"/>
      <c r="BX451" s="582"/>
      <c r="BY451" s="331" t="str">
        <f>IF(COUNT(BY430,X463)=2,ROUND(BY430*X463/SUM(X459:X468),#REF!),"")</f>
        <v/>
      </c>
      <c r="BZ451" s="331" t="str">
        <f>IF(COUNT(BZ430,Y463)=2,ROUND(BZ430*Y463/SUM(Y459:Y468),#REF!),"")</f>
        <v/>
      </c>
      <c r="CA451" s="331" t="str">
        <f>IF(COUNT(CA430,Z463)=2,ROUND(CA430*Z463/SUM(Z459:Z468),#REF!),"")</f>
        <v/>
      </c>
      <c r="CB451" s="331" t="str">
        <f>IF(COUNT(CB430,AA463)=2,ROUND(CB430*AA463/SUM(AA459:AA468),#REF!),"")</f>
        <v/>
      </c>
      <c r="CC451" s="331" t="str">
        <f>IF(COUNT(CC430,AB463)=2,ROUND(CC430*AB463/SUM(AB459:AB468),#REF!),"")</f>
        <v/>
      </c>
      <c r="CD451" s="331" t="str">
        <f>IF(COUNT(CD430,AC463)=2,ROUND(CD430*AC463/SUM(AC459:AC468),#REF!),"")</f>
        <v/>
      </c>
      <c r="CE451" s="331" t="str">
        <f>IF(COUNT(CE430,AD463)=2,ROUND(CE430*AD463/SUM(AD459:AD468),#REF!),"")</f>
        <v/>
      </c>
      <c r="CF451" s="331" t="str">
        <f>IF(COUNT(CF430,AE463)=2,ROUND(CF430*AE463/SUM(AE459:AE468),#REF!),"")</f>
        <v/>
      </c>
      <c r="CG451" s="331" t="str">
        <f>IF(COUNT(CG430,AF463)=2,ROUND(CG430*AF463/SUM(AF459:AF468),#REF!),"")</f>
        <v/>
      </c>
      <c r="CH451" s="565" t="str">
        <f>IF(COUNTA(AG463)=0,"",AG463)</f>
        <v/>
      </c>
      <c r="CI451" s="565"/>
      <c r="CJ451" s="565"/>
      <c r="CK451" s="565"/>
      <c r="CL451" s="565"/>
      <c r="CM451" s="565"/>
      <c r="CN451" s="565"/>
      <c r="CO451" s="565"/>
      <c r="CP451" s="565"/>
      <c r="CQ451" s="565"/>
    </row>
    <row r="452" spans="3:97" s="243" customFormat="1" ht="13.5" customHeight="1">
      <c r="C452" s="606"/>
      <c r="D452" s="607"/>
      <c r="E452" s="608" t="s">
        <v>212</v>
      </c>
      <c r="F452" s="609"/>
      <c r="G452" s="610"/>
      <c r="H452" s="261"/>
      <c r="I452" s="261"/>
      <c r="J452" s="261"/>
      <c r="K452" s="261"/>
      <c r="L452" s="261"/>
      <c r="M452" s="261"/>
      <c r="N452" s="261"/>
      <c r="O452" s="261"/>
      <c r="P452" s="261"/>
      <c r="Q452" s="261"/>
      <c r="R452" s="261"/>
      <c r="S452" s="261"/>
      <c r="T452" s="262" t="str">
        <f>IF(COUNT(H452:S452)=0,"",SUMPRODUCT(ROUND(H452:S452,#REF!)))</f>
        <v/>
      </c>
      <c r="U452" s="608" t="s">
        <v>211</v>
      </c>
      <c r="V452" s="609"/>
      <c r="W452" s="609"/>
      <c r="X452" s="610"/>
      <c r="Y452" s="611" t="str">
        <f>IF(COUNT(T452)=0,"",T452)</f>
        <v/>
      </c>
      <c r="Z452" s="612"/>
      <c r="AA452" s="257"/>
      <c r="AB452" s="257"/>
      <c r="AC452" s="257"/>
      <c r="AD452" s="606"/>
      <c r="AE452" s="607"/>
      <c r="AF452" s="608" t="s">
        <v>199</v>
      </c>
      <c r="AG452" s="609"/>
      <c r="AH452" s="610"/>
      <c r="AI452" s="264" t="str">
        <f t="shared" ref="AI452:AS452" si="110">IF(COUNT(H451:H452)=0,"",ROUND(H452/(H451*24*AI428/1000),3))</f>
        <v/>
      </c>
      <c r="AJ452" s="264" t="str">
        <f t="shared" si="110"/>
        <v/>
      </c>
      <c r="AK452" s="264" t="str">
        <f t="shared" si="110"/>
        <v/>
      </c>
      <c r="AL452" s="264" t="str">
        <f t="shared" si="110"/>
        <v/>
      </c>
      <c r="AM452" s="264" t="str">
        <f t="shared" si="110"/>
        <v/>
      </c>
      <c r="AN452" s="264" t="str">
        <f t="shared" si="110"/>
        <v/>
      </c>
      <c r="AO452" s="264" t="str">
        <f t="shared" si="110"/>
        <v/>
      </c>
      <c r="AP452" s="264" t="str">
        <f t="shared" si="110"/>
        <v/>
      </c>
      <c r="AQ452" s="264" t="str">
        <f t="shared" si="110"/>
        <v/>
      </c>
      <c r="AR452" s="264" t="str">
        <f t="shared" si="110"/>
        <v/>
      </c>
      <c r="AS452" s="264" t="str">
        <f t="shared" si="110"/>
        <v/>
      </c>
      <c r="AT452" s="264" t="str">
        <f>IF(COUNT(S451:S452)=0,"",ROUND(S452/(S451*24*AT428/1000),3))</f>
        <v/>
      </c>
      <c r="AU452" s="265" t="str">
        <f>IF(COUNT(AI452:AT452)=0,"",AVERAGE(AI452:AT452))</f>
        <v/>
      </c>
      <c r="AX452" s="569" t="str">
        <f>IF(C464="","",C464)</f>
        <v/>
      </c>
      <c r="AY452" s="569"/>
      <c r="AZ452" s="587" t="str">
        <f>IF(E464="","",E464)</f>
        <v/>
      </c>
      <c r="BA452" s="590" t="str">
        <f ca="1">IF(F464="","",F464)</f>
        <v/>
      </c>
      <c r="BB452" s="590"/>
      <c r="BC452" s="590"/>
      <c r="BD452" s="587" t="str">
        <f>IF(I464="","",I464)</f>
        <v/>
      </c>
      <c r="BE452" s="578" t="e">
        <f>IF(#REF!="発電事業者","送電電力（MW）","受電電力（MW）")</f>
        <v>#REF!</v>
      </c>
      <c r="BF452" s="579"/>
      <c r="BG452" s="331" t="str">
        <f>IF(COUNT(BG428,L464)=2,ROUND(BG428*L464/SUM(L459:L468),#REF!),"")</f>
        <v/>
      </c>
      <c r="BH452" s="331" t="str">
        <f>IF(COUNT(BH428,M464)=2,ROUND(BH428*M464/SUM(M459:M468),#REF!),"")</f>
        <v/>
      </c>
      <c r="BI452" s="331" t="str">
        <f>IF(COUNT(BI428,N464)=2,ROUND(BI428*N464/SUM(N459:N468),#REF!),"")</f>
        <v/>
      </c>
      <c r="BJ452" s="331" t="str">
        <f>IF(COUNT(BJ428,O464)=2,ROUND(BJ428*O464/SUM(O459:O468),#REF!),"")</f>
        <v/>
      </c>
      <c r="BK452" s="331" t="str">
        <f>IF(COUNT(BK428,P464)=2,ROUND(BK428*P464/SUM(P459:P468),#REF!),"")</f>
        <v/>
      </c>
      <c r="BL452" s="331" t="str">
        <f>IF(COUNT(BL428,Q464)=2,ROUND(BL428*Q464/SUM(Q459:Q468),#REF!),"")</f>
        <v/>
      </c>
      <c r="BM452" s="331" t="str">
        <f>IF(COUNT(BM428,R464)=2,ROUND(BM428*R464/SUM(R459:R468),#REF!),"")</f>
        <v/>
      </c>
      <c r="BN452" s="331" t="str">
        <f>IF(COUNT(BN428,S464)=2,ROUND(BN428*S464/SUM(S459:S468),#REF!),"")</f>
        <v/>
      </c>
      <c r="BO452" s="331" t="str">
        <f>IF(COUNT(BO428,T464)=2,ROUND(BO428*T464/SUM(T459:T468),#REF!),"")</f>
        <v/>
      </c>
      <c r="BP452" s="331" t="str">
        <f>IF(COUNT(BP428,U464)=2,ROUND(BP428*U464/SUM(U459:U468),#REF!),"")</f>
        <v/>
      </c>
      <c r="BQ452" s="331" t="str">
        <f>IF(COUNT(BQ428,V464)=2,ROUND(BQ428*V464/SUM(V459:V468),#REF!),"")</f>
        <v/>
      </c>
      <c r="BR452" s="331" t="str">
        <f>IF(COUNT(BR428,W464)=2,ROUND(BR428*W464/SUM(W459:W468),#REF!),"")</f>
        <v/>
      </c>
      <c r="BS452" s="569" t="e">
        <f>IF(#REF!="発電事業者","送電電力（MW）","受電電力（MW）")</f>
        <v>#REF!</v>
      </c>
      <c r="BT452" s="569"/>
      <c r="BU452" s="569"/>
      <c r="BV452" s="333" t="s">
        <v>171</v>
      </c>
      <c r="BW452" s="580"/>
      <c r="BX452" s="580"/>
      <c r="BY452" s="331" t="str">
        <f>IF(COUNT(BY428,X464)=2,ROUND(BY428*X464/SUM(X459:X468),#REF!),"")</f>
        <v/>
      </c>
      <c r="BZ452" s="331" t="str">
        <f>IF(COUNT(BZ428,Y464)=2,ROUND(BZ428*Y464/SUM(Y459:Y468),#REF!),"")</f>
        <v/>
      </c>
      <c r="CA452" s="331" t="str">
        <f>IF(COUNT(CA428,Z464)=2,ROUND(CA428*Z464/SUM(Z459:Z468),#REF!),"")</f>
        <v/>
      </c>
      <c r="CB452" s="331" t="str">
        <f>IF(COUNT(CB428,AA464)=2,ROUND(CB428*AA464/SUM(AA459:AA468),#REF!),"")</f>
        <v/>
      </c>
      <c r="CC452" s="331" t="str">
        <f>IF(COUNT(CC428,AB464)=2,ROUND(CC428*AB464/SUM(AB459:AB468),#REF!),"")</f>
        <v/>
      </c>
      <c r="CD452" s="331" t="str">
        <f>IF(COUNT(CD428,AC464)=2,ROUND(CD428*AC464/SUM(AC459:AC468),#REF!),"")</f>
        <v/>
      </c>
      <c r="CE452" s="331" t="str">
        <f>IF(COUNT(CE428,AD464)=2,ROUND(CE428*AD464/SUM(AD459:AD468),#REF!),"")</f>
        <v/>
      </c>
      <c r="CF452" s="331" t="str">
        <f>IF(COUNT(CF428,AE464)=2,ROUND(CF428*AE464/SUM(AE459:AE468),#REF!),"")</f>
        <v/>
      </c>
      <c r="CG452" s="331" t="str">
        <f>IF(COUNT(CG428,AF464)=2,ROUND(CG428*AF464/SUM(AF459:AF468),#REF!),"")</f>
        <v/>
      </c>
      <c r="CH452" s="563" t="s">
        <v>214</v>
      </c>
      <c r="CI452" s="563"/>
      <c r="CJ452" s="563"/>
      <c r="CK452" s="563"/>
      <c r="CL452" s="563"/>
      <c r="CM452" s="563"/>
      <c r="CN452" s="563"/>
      <c r="CO452" s="563"/>
      <c r="CP452" s="563"/>
      <c r="CQ452" s="563"/>
    </row>
    <row r="453" spans="3:97" s="243" customFormat="1" ht="13.5" customHeight="1">
      <c r="C453" s="273"/>
      <c r="D453" s="273"/>
      <c r="E453" s="245"/>
      <c r="F453" s="245"/>
      <c r="G453" s="245"/>
      <c r="H453" s="257"/>
      <c r="I453" s="257"/>
      <c r="J453" s="257"/>
      <c r="K453" s="257"/>
      <c r="L453" s="257"/>
      <c r="M453" s="257"/>
      <c r="N453" s="257"/>
      <c r="O453" s="257"/>
      <c r="P453" s="257"/>
      <c r="Q453" s="257"/>
      <c r="R453" s="257"/>
      <c r="S453" s="257"/>
      <c r="T453" s="257"/>
      <c r="U453" s="245"/>
      <c r="V453" s="245"/>
      <c r="W453" s="245"/>
      <c r="X453" s="245"/>
      <c r="Y453" s="274"/>
      <c r="Z453" s="274"/>
      <c r="AA453" s="257"/>
      <c r="AB453" s="257"/>
      <c r="AC453" s="257"/>
      <c r="AD453" s="273"/>
      <c r="AE453" s="273"/>
      <c r="AF453" s="245"/>
      <c r="AG453" s="245"/>
      <c r="AH453" s="245"/>
      <c r="AI453" s="271"/>
      <c r="AJ453" s="271"/>
      <c r="AK453" s="271"/>
      <c r="AL453" s="271"/>
      <c r="AM453" s="271"/>
      <c r="AN453" s="271"/>
      <c r="AO453" s="271"/>
      <c r="AP453" s="271"/>
      <c r="AQ453" s="271"/>
      <c r="AR453" s="271"/>
      <c r="AS453" s="271"/>
      <c r="AT453" s="271"/>
      <c r="AU453" s="272"/>
      <c r="AV453" s="275"/>
      <c r="AX453" s="569"/>
      <c r="AY453" s="569"/>
      <c r="AZ453" s="588"/>
      <c r="BA453" s="590"/>
      <c r="BB453" s="590"/>
      <c r="BC453" s="590"/>
      <c r="BD453" s="588"/>
      <c r="BE453" s="583"/>
      <c r="BF453" s="584"/>
      <c r="BG453" s="259"/>
      <c r="BH453" s="259"/>
      <c r="BI453" s="259"/>
      <c r="BJ453" s="259"/>
      <c r="BK453" s="259"/>
      <c r="BL453" s="259"/>
      <c r="BM453" s="259"/>
      <c r="BN453" s="259"/>
      <c r="BO453" s="259"/>
      <c r="BP453" s="259"/>
      <c r="BQ453" s="259"/>
      <c r="BR453" s="259"/>
      <c r="BS453" s="569"/>
      <c r="BT453" s="569"/>
      <c r="BU453" s="569"/>
      <c r="BV453" s="333" t="s">
        <v>172</v>
      </c>
      <c r="BW453" s="581"/>
      <c r="BX453" s="581"/>
      <c r="BY453" s="331" t="str">
        <f>IF(COUNT(BY429,X464)=2,ROUND(BY429*X464/SUM(X459:X468),#REF!),"")</f>
        <v/>
      </c>
      <c r="BZ453" s="331" t="str">
        <f>IF(COUNT(BZ429,Y464)=2,ROUND(BZ429*Y464/SUM(Y459:Y468),#REF!),"")</f>
        <v/>
      </c>
      <c r="CA453" s="331" t="str">
        <f>IF(COUNT(CA429,Z464)=2,ROUND(CA429*Z464/SUM(Z459:Z468),#REF!),"")</f>
        <v/>
      </c>
      <c r="CB453" s="331" t="str">
        <f>IF(COUNT(CB429,AA464)=2,ROUND(CB429*AA464/SUM(AA459:AA468),#REF!),"")</f>
        <v/>
      </c>
      <c r="CC453" s="331" t="str">
        <f>IF(COUNT(CC429,AB464)=2,ROUND(CC429*AB464/SUM(AB459:AB468),#REF!),"")</f>
        <v/>
      </c>
      <c r="CD453" s="331" t="str">
        <f>IF(COUNT(CD429,AC464)=2,ROUND(CD429*AC464/SUM(AC459:AC468),#REF!),"")</f>
        <v/>
      </c>
      <c r="CE453" s="331" t="str">
        <f>IF(COUNT(CE429,AD464)=2,ROUND(CE429*AD464/SUM(AD459:AD468),#REF!),"")</f>
        <v/>
      </c>
      <c r="CF453" s="331" t="str">
        <f>IF(COUNT(CF429,AE464)=2,ROUND(CF429*AE464/SUM(AE459:AE468),#REF!),"")</f>
        <v/>
      </c>
      <c r="CG453" s="331" t="str">
        <f>IF(COUNT(CG429,AF464)=2,ROUND(CG429*AF464/SUM(AF459:AF468),#REF!),"")</f>
        <v/>
      </c>
      <c r="CH453" s="564" t="str">
        <f>IF(CH452="","",CH452)</f>
        <v>太陽光（全量）</v>
      </c>
      <c r="CI453" s="564"/>
      <c r="CJ453" s="564"/>
      <c r="CK453" s="564"/>
      <c r="CL453" s="564"/>
      <c r="CM453" s="564"/>
      <c r="CN453" s="564"/>
      <c r="CO453" s="564"/>
      <c r="CP453" s="564"/>
      <c r="CQ453" s="564"/>
      <c r="CR453" s="271"/>
      <c r="CS453" s="271"/>
    </row>
    <row r="454" spans="3:97" s="243" customFormat="1" ht="13.5" customHeight="1">
      <c r="I454" s="257"/>
      <c r="J454" s="257"/>
      <c r="K454" s="257"/>
      <c r="L454" s="257"/>
      <c r="M454" s="257"/>
      <c r="N454" s="257"/>
      <c r="O454" s="257"/>
      <c r="P454" s="257"/>
      <c r="Q454" s="257"/>
      <c r="R454" s="257"/>
      <c r="S454" s="257"/>
      <c r="T454" s="257"/>
      <c r="U454" s="245"/>
      <c r="V454" s="245"/>
      <c r="W454" s="245"/>
      <c r="X454" s="245"/>
      <c r="Y454" s="274"/>
      <c r="Z454" s="274"/>
      <c r="AA454" s="257"/>
      <c r="AB454" s="257"/>
      <c r="AC454" s="257"/>
      <c r="AD454" s="273"/>
      <c r="AE454" s="273"/>
      <c r="AF454" s="245"/>
      <c r="AG454" s="245"/>
      <c r="AH454" s="245"/>
      <c r="AI454" s="271"/>
      <c r="AJ454" s="271"/>
      <c r="AK454" s="271"/>
      <c r="AL454" s="271"/>
      <c r="AM454" s="271"/>
      <c r="AN454" s="271"/>
      <c r="AO454" s="271"/>
      <c r="AP454" s="271"/>
      <c r="AQ454" s="271"/>
      <c r="AR454" s="271"/>
      <c r="AS454" s="271"/>
      <c r="AT454" s="271"/>
      <c r="AU454" s="272"/>
      <c r="AV454" s="257"/>
      <c r="AX454" s="569"/>
      <c r="AY454" s="569"/>
      <c r="AZ454" s="589"/>
      <c r="BA454" s="590"/>
      <c r="BB454" s="590"/>
      <c r="BC454" s="590"/>
      <c r="BD454" s="589"/>
      <c r="BE454" s="585" t="e">
        <f>IF(#REF!="発電事業者","月間送電電力量（GWh）","月間受電電力量（GWh）")</f>
        <v>#REF!</v>
      </c>
      <c r="BF454" s="586"/>
      <c r="BG454" s="331" t="str">
        <f>IF(COUNT(BG430,L464)=2,ROUND(BG430*L464/SUM(L459:L468),#REF!),"")</f>
        <v/>
      </c>
      <c r="BH454" s="331" t="str">
        <f>IF(COUNT(BH430,M464)=2,ROUND(BH430*M464/SUM(M459:M468),#REF!),"")</f>
        <v/>
      </c>
      <c r="BI454" s="331" t="str">
        <f>IF(COUNT(BI430,N464)=2,ROUND(BI430*N464/SUM(N459:N468),#REF!),"")</f>
        <v/>
      </c>
      <c r="BJ454" s="331" t="str">
        <f>IF(COUNT(BJ430,O464)=2,ROUND(BJ430*O464/SUM(O459:O468),#REF!),"")</f>
        <v/>
      </c>
      <c r="BK454" s="331" t="str">
        <f>IF(COUNT(BK430,P464)=2,ROUND(BK430*P464/SUM(P459:P468),#REF!),"")</f>
        <v/>
      </c>
      <c r="BL454" s="331" t="str">
        <f>IF(COUNT(BL430,Q464)=2,ROUND(BL430*Q464/SUM(Q459:Q468),#REF!),"")</f>
        <v/>
      </c>
      <c r="BM454" s="331" t="str">
        <f>IF(COUNT(BM430,R464)=2,ROUND(BM430*R464/SUM(R459:R468),#REF!),"")</f>
        <v/>
      </c>
      <c r="BN454" s="331" t="str">
        <f>IF(COUNT(BN430,S464)=2,ROUND(BN430*S464/SUM(S459:S468),#REF!),"")</f>
        <v/>
      </c>
      <c r="BO454" s="331" t="str">
        <f>IF(COUNT(BO430,T464)=2,ROUND(BO430*T464/SUM(T459:T468),#REF!),"")</f>
        <v/>
      </c>
      <c r="BP454" s="331" t="str">
        <f>IF(COUNT(BP430,U464)=2,ROUND(BP430*U464/SUM(U459:U468),#REF!),"")</f>
        <v/>
      </c>
      <c r="BQ454" s="331" t="str">
        <f>IF(COUNT(BQ430,V464)=2,ROUND(BQ430*V464/SUM(V459:V468),#REF!),"")</f>
        <v/>
      </c>
      <c r="BR454" s="331" t="str">
        <f>IF(COUNT(BR430,W464)=2,ROUND(BR430*W464/SUM(W459:W468),#REF!),"")</f>
        <v/>
      </c>
      <c r="BS454" s="569" t="e">
        <f>IF(#REF!="発電事業者","年間送電電力量（GWh）","年間受電電力量（GWh）")</f>
        <v>#REF!</v>
      </c>
      <c r="BT454" s="569"/>
      <c r="BU454" s="569"/>
      <c r="BV454" s="333" t="s">
        <v>25</v>
      </c>
      <c r="BW454" s="582"/>
      <c r="BX454" s="582"/>
      <c r="BY454" s="331" t="str">
        <f>IF(COUNT(BY430,X464)=2,ROUND(BY430*X464/SUM(X459:X468),#REF!),"")</f>
        <v/>
      </c>
      <c r="BZ454" s="331" t="str">
        <f>IF(COUNT(BZ430,Y464)=2,ROUND(BZ430*Y464/SUM(Y459:Y468),#REF!),"")</f>
        <v/>
      </c>
      <c r="CA454" s="331" t="str">
        <f>IF(COUNT(CA430,Z464)=2,ROUND(CA430*Z464/SUM(Z459:Z468),#REF!),"")</f>
        <v/>
      </c>
      <c r="CB454" s="331" t="str">
        <f>IF(COUNT(CB430,AA464)=2,ROUND(CB430*AA464/SUM(AA459:AA468),#REF!),"")</f>
        <v/>
      </c>
      <c r="CC454" s="331" t="str">
        <f>IF(COUNT(CC430,AB464)=2,ROUND(CC430*AB464/SUM(AB459:AB468),#REF!),"")</f>
        <v/>
      </c>
      <c r="CD454" s="331" t="str">
        <f>IF(COUNT(CD430,AC464)=2,ROUND(CD430*AC464/SUM(AC459:AC468),#REF!),"")</f>
        <v/>
      </c>
      <c r="CE454" s="331" t="str">
        <f>IF(COUNT(CE430,AD464)=2,ROUND(CE430*AD464/SUM(AD459:AD468),#REF!),"")</f>
        <v/>
      </c>
      <c r="CF454" s="331" t="str">
        <f>IF(COUNT(CF430,AE464)=2,ROUND(CF430*AE464/SUM(AE459:AE468),#REF!),"")</f>
        <v/>
      </c>
      <c r="CG454" s="331" t="str">
        <f>IF(COUNT(CG430,AF464)=2,ROUND(CG430*AF464/SUM(AF459:AF468),#REF!),"")</f>
        <v/>
      </c>
      <c r="CH454" s="565" t="str">
        <f>IF(COUNTA(AG464)=0,"",AG464)</f>
        <v/>
      </c>
      <c r="CI454" s="565"/>
      <c r="CJ454" s="565"/>
      <c r="CK454" s="565"/>
      <c r="CL454" s="565"/>
      <c r="CM454" s="565"/>
      <c r="CN454" s="565"/>
      <c r="CO454" s="565"/>
      <c r="CP454" s="565"/>
      <c r="CQ454" s="565"/>
    </row>
    <row r="455" spans="3:97" s="243" customFormat="1" ht="13.5" customHeight="1">
      <c r="C455" s="273"/>
      <c r="D455" s="273"/>
      <c r="E455" s="245"/>
      <c r="F455" s="245"/>
      <c r="G455" s="245"/>
      <c r="H455" s="257"/>
      <c r="I455" s="257"/>
      <c r="J455" s="257"/>
      <c r="K455" s="257"/>
      <c r="L455" s="257"/>
      <c r="M455" s="257"/>
      <c r="N455" s="257"/>
      <c r="O455" s="257"/>
      <c r="P455" s="257"/>
      <c r="Q455" s="257"/>
      <c r="R455" s="257"/>
      <c r="S455" s="257"/>
      <c r="T455" s="257"/>
      <c r="U455" s="257"/>
      <c r="V455" s="257"/>
      <c r="W455" s="257"/>
      <c r="X455" s="257"/>
      <c r="Y455" s="257"/>
      <c r="Z455" s="257"/>
      <c r="AA455" s="257"/>
      <c r="AB455" s="257"/>
      <c r="AC455" s="257"/>
      <c r="AD455" s="257"/>
      <c r="AE455" s="257"/>
      <c r="AF455" s="257"/>
      <c r="AG455" s="257"/>
      <c r="AH455" s="257"/>
      <c r="AI455" s="257"/>
      <c r="AJ455" s="257"/>
      <c r="AK455" s="257"/>
      <c r="AL455" s="257"/>
      <c r="AM455" s="257"/>
      <c r="AN455" s="257"/>
      <c r="AO455" s="257"/>
      <c r="AP455" s="257"/>
      <c r="AQ455" s="257"/>
      <c r="AR455" s="257"/>
      <c r="AS455" s="257"/>
      <c r="AT455" s="257"/>
      <c r="AU455" s="257"/>
      <c r="AV455" s="275"/>
      <c r="AX455" s="569" t="str">
        <f>IF(C465="","",C465)</f>
        <v/>
      </c>
      <c r="AY455" s="569"/>
      <c r="AZ455" s="587" t="str">
        <f>IF(E465="","",E465)</f>
        <v/>
      </c>
      <c r="BA455" s="590" t="str">
        <f ca="1">IF(F465="","",F465)</f>
        <v/>
      </c>
      <c r="BB455" s="590"/>
      <c r="BC455" s="590"/>
      <c r="BD455" s="587" t="str">
        <f>IF(I465="","",I465)</f>
        <v/>
      </c>
      <c r="BE455" s="578" t="e">
        <f>IF(#REF!="発電事業者","送電電力（MW）","受電電力（MW）")</f>
        <v>#REF!</v>
      </c>
      <c r="BF455" s="579"/>
      <c r="BG455" s="331" t="str">
        <f>IF(COUNT(BG428,L465)=2,ROUND(BG428*L465/SUM(L459:L468),#REF!),"")</f>
        <v/>
      </c>
      <c r="BH455" s="331" t="str">
        <f>IF(COUNT(BH428,M465)=2,ROUND(BH428*M465/SUM(M459:M468),#REF!),"")</f>
        <v/>
      </c>
      <c r="BI455" s="331" t="str">
        <f>IF(COUNT(BI428,N465)=2,ROUND(BI428*N465/SUM(N459:N468),#REF!),"")</f>
        <v/>
      </c>
      <c r="BJ455" s="331" t="str">
        <f>IF(COUNT(BJ428,O465)=2,ROUND(BJ428*O465/SUM(O459:O468),#REF!),"")</f>
        <v/>
      </c>
      <c r="BK455" s="331" t="str">
        <f>IF(COUNT(BK428,P465)=2,ROUND(BK428*P465/SUM(P459:P468),#REF!),"")</f>
        <v/>
      </c>
      <c r="BL455" s="331" t="str">
        <f>IF(COUNT(BL428,Q465)=2,ROUND(BL428*Q465/SUM(Q459:Q468),#REF!),"")</f>
        <v/>
      </c>
      <c r="BM455" s="331" t="str">
        <f>IF(COUNT(BM428,R465)=2,ROUND(BM428*R465/SUM(R459:R468),#REF!),"")</f>
        <v/>
      </c>
      <c r="BN455" s="331" t="str">
        <f>IF(COUNT(BN428,S465)=2,ROUND(BN428*S465/SUM(S459:S468),#REF!),"")</f>
        <v/>
      </c>
      <c r="BO455" s="331" t="str">
        <f>IF(COUNT(BO428,T465)=2,ROUND(BO428*T465/SUM(T459:T468),#REF!),"")</f>
        <v/>
      </c>
      <c r="BP455" s="331" t="str">
        <f>IF(COUNT(BP428,U465)=2,ROUND(BP428*U465/SUM(U459:U468),#REF!),"")</f>
        <v/>
      </c>
      <c r="BQ455" s="331" t="str">
        <f>IF(COUNT(BQ428,V465)=2,ROUND(BQ428*V465/SUM(V459:V468),#REF!),"")</f>
        <v/>
      </c>
      <c r="BR455" s="331" t="str">
        <f>IF(COUNT(BR428,W465)=2,ROUND(BR428*W465/SUM(W459:W468),#REF!),"")</f>
        <v/>
      </c>
      <c r="BS455" s="569" t="e">
        <f>IF(#REF!="発電事業者","送電電力（MW）","受電電力（MW）")</f>
        <v>#REF!</v>
      </c>
      <c r="BT455" s="569"/>
      <c r="BU455" s="569"/>
      <c r="BV455" s="333" t="s">
        <v>171</v>
      </c>
      <c r="BW455" s="580"/>
      <c r="BX455" s="580"/>
      <c r="BY455" s="331" t="str">
        <f>IF(COUNT(BY428,X465)=2,ROUND(BY428*X465/SUM(X459:X468),#REF!),"")</f>
        <v/>
      </c>
      <c r="BZ455" s="331" t="str">
        <f>IF(COUNT(BZ428,Y465)=2,ROUND(BZ428*Y465/SUM(Y459:Y468),#REF!),"")</f>
        <v/>
      </c>
      <c r="CA455" s="331" t="str">
        <f>IF(COUNT(CA428,Z465)=2,ROUND(CA428*Z465/SUM(Z459:Z468),#REF!),"")</f>
        <v/>
      </c>
      <c r="CB455" s="331" t="str">
        <f>IF(COUNT(CB428,AA465)=2,ROUND(CB428*AA465/SUM(AA459:AA468),#REF!),"")</f>
        <v/>
      </c>
      <c r="CC455" s="331" t="str">
        <f>IF(COUNT(CC428,AB465)=2,ROUND(CC428*AB465/SUM(AB459:AB468),#REF!),"")</f>
        <v/>
      </c>
      <c r="CD455" s="331" t="str">
        <f>IF(COUNT(CD428,AC465)=2,ROUND(CD428*AC465/SUM(AC459:AC468),#REF!),"")</f>
        <v/>
      </c>
      <c r="CE455" s="331" t="str">
        <f>IF(COUNT(CE428,AD465)=2,ROUND(CE428*AD465/SUM(AD459:AD468),#REF!),"")</f>
        <v/>
      </c>
      <c r="CF455" s="331" t="str">
        <f>IF(COUNT(CF428,AE465)=2,ROUND(CF428*AE465/SUM(AE459:AE468),#REF!),"")</f>
        <v/>
      </c>
      <c r="CG455" s="331" t="str">
        <f>IF(COUNT(CG428,AF465)=2,ROUND(CG428*AF465/SUM(AF459:AF468),#REF!),"")</f>
        <v/>
      </c>
      <c r="CH455" s="563" t="s">
        <v>214</v>
      </c>
      <c r="CI455" s="563"/>
      <c r="CJ455" s="563"/>
      <c r="CK455" s="563"/>
      <c r="CL455" s="563"/>
      <c r="CM455" s="563"/>
      <c r="CN455" s="563"/>
      <c r="CO455" s="563"/>
      <c r="CP455" s="563"/>
      <c r="CQ455" s="563"/>
    </row>
    <row r="456" spans="3:97" s="243" customFormat="1" ht="13.5" customHeight="1">
      <c r="C456" s="241" t="e">
        <f>IF(#REF!="発電事業者","送電相手先諸元","購入相手先諸元")</f>
        <v>#REF!</v>
      </c>
      <c r="D456" s="236"/>
      <c r="E456" s="236"/>
      <c r="F456" s="242">
        <v>0</v>
      </c>
      <c r="G456" s="237" t="s">
        <v>255</v>
      </c>
      <c r="H456" s="236"/>
      <c r="I456" s="236"/>
      <c r="J456" s="236"/>
      <c r="K456" s="236"/>
      <c r="AV456" s="257"/>
      <c r="AX456" s="569"/>
      <c r="AY456" s="569"/>
      <c r="AZ456" s="588"/>
      <c r="BA456" s="590"/>
      <c r="BB456" s="590"/>
      <c r="BC456" s="590"/>
      <c r="BD456" s="588"/>
      <c r="BE456" s="583"/>
      <c r="BF456" s="584"/>
      <c r="BG456" s="259"/>
      <c r="BH456" s="259"/>
      <c r="BI456" s="259"/>
      <c r="BJ456" s="259"/>
      <c r="BK456" s="259"/>
      <c r="BL456" s="259"/>
      <c r="BM456" s="259"/>
      <c r="BN456" s="259"/>
      <c r="BO456" s="259"/>
      <c r="BP456" s="259"/>
      <c r="BQ456" s="259"/>
      <c r="BR456" s="259"/>
      <c r="BS456" s="569"/>
      <c r="BT456" s="569"/>
      <c r="BU456" s="569"/>
      <c r="BV456" s="333" t="s">
        <v>172</v>
      </c>
      <c r="BW456" s="581"/>
      <c r="BX456" s="581"/>
      <c r="BY456" s="331" t="str">
        <f>IF(COUNT(BY429,X465)=2,ROUND(BY429*X465/SUM(X459:X468),#REF!),"")</f>
        <v/>
      </c>
      <c r="BZ456" s="331" t="str">
        <f>IF(COUNT(BZ429,Y465)=2,ROUND(BZ429*Y465/SUM(Y459:Y468),#REF!),"")</f>
        <v/>
      </c>
      <c r="CA456" s="331" t="str">
        <f>IF(COUNT(CA429,Z465)=2,ROUND(CA429*Z465/SUM(Z459:Z468),#REF!),"")</f>
        <v/>
      </c>
      <c r="CB456" s="331" t="str">
        <f>IF(COUNT(CB429,AA465)=2,ROUND(CB429*AA465/SUM(AA459:AA468),#REF!),"")</f>
        <v/>
      </c>
      <c r="CC456" s="331" t="str">
        <f>IF(COUNT(CC429,AB465)=2,ROUND(CC429*AB465/SUM(AB459:AB468),#REF!),"")</f>
        <v/>
      </c>
      <c r="CD456" s="331" t="str">
        <f>IF(COUNT(CD429,AC465)=2,ROUND(CD429*AC465/SUM(AC459:AC468),#REF!),"")</f>
        <v/>
      </c>
      <c r="CE456" s="331" t="str">
        <f>IF(COUNT(CE429,AD465)=2,ROUND(CE429*AD465/SUM(AD459:AD468),#REF!),"")</f>
        <v/>
      </c>
      <c r="CF456" s="331" t="str">
        <f>IF(COUNT(CF429,AE465)=2,ROUND(CF429*AE465/SUM(AE459:AE468),#REF!),"")</f>
        <v/>
      </c>
      <c r="CG456" s="331" t="str">
        <f>IF(COUNT(CG429,AF465)=2,ROUND(CG429*AF465/SUM(AF459:AF468),#REF!),"")</f>
        <v/>
      </c>
      <c r="CH456" s="564" t="str">
        <f>IF(CH455="","",CH455)</f>
        <v>太陽光（全量）</v>
      </c>
      <c r="CI456" s="564"/>
      <c r="CJ456" s="564"/>
      <c r="CK456" s="564"/>
      <c r="CL456" s="564"/>
      <c r="CM456" s="564"/>
      <c r="CN456" s="564"/>
      <c r="CO456" s="564"/>
      <c r="CP456" s="564"/>
      <c r="CQ456" s="564"/>
    </row>
    <row r="457" spans="3:97" s="243" customFormat="1" ht="13.5" customHeight="1">
      <c r="C457" s="594" t="s">
        <v>200</v>
      </c>
      <c r="D457" s="594"/>
      <c r="E457" s="594" t="s">
        <v>201</v>
      </c>
      <c r="F457" s="594" t="s">
        <v>202</v>
      </c>
      <c r="G457" s="594"/>
      <c r="H457" s="594"/>
      <c r="I457" s="595" t="s">
        <v>203</v>
      </c>
      <c r="J457" s="597" t="e">
        <f>IF(#REF!="発電事業者","送電先","購入先")</f>
        <v>#REF!</v>
      </c>
      <c r="K457" s="598"/>
      <c r="L457" s="601" t="e">
        <f>DATE(#REF!,1,1)</f>
        <v>#REF!</v>
      </c>
      <c r="M457" s="602"/>
      <c r="N457" s="602"/>
      <c r="O457" s="602"/>
      <c r="P457" s="602"/>
      <c r="Q457" s="602"/>
      <c r="R457" s="602"/>
      <c r="S457" s="602"/>
      <c r="T457" s="602"/>
      <c r="U457" s="602"/>
      <c r="V457" s="602"/>
      <c r="W457" s="603"/>
      <c r="X457" s="592" t="e">
        <f>DATE(#REF!+1,1,1)</f>
        <v>#REF!</v>
      </c>
      <c r="Y457" s="592" t="e">
        <f>DATE(#REF!+2,1,1)</f>
        <v>#REF!</v>
      </c>
      <c r="Z457" s="592" t="e">
        <f>DATE(#REF!+3,1,1)</f>
        <v>#REF!</v>
      </c>
      <c r="AA457" s="592" t="e">
        <f>DATE(#REF!+4,1,1)</f>
        <v>#REF!</v>
      </c>
      <c r="AB457" s="592" t="e">
        <f>DATE(#REF!+5,1,1)</f>
        <v>#REF!</v>
      </c>
      <c r="AC457" s="592" t="e">
        <f>DATE(#REF!+6,1,1)</f>
        <v>#REF!</v>
      </c>
      <c r="AD457" s="592" t="e">
        <f>DATE(#REF!+7,1,1)</f>
        <v>#REF!</v>
      </c>
      <c r="AE457" s="592" t="e">
        <f>DATE(#REF!+8,1,1)</f>
        <v>#REF!</v>
      </c>
      <c r="AF457" s="592" t="e">
        <f>DATE(#REF!+9,1,1)</f>
        <v>#REF!</v>
      </c>
      <c r="AG457" s="594" t="s">
        <v>253</v>
      </c>
      <c r="AH457" s="594"/>
      <c r="AI457" s="594"/>
      <c r="AJ457" s="594"/>
      <c r="AK457" s="594"/>
      <c r="AL457" s="594"/>
      <c r="AM457" s="594"/>
      <c r="AN457" s="594"/>
      <c r="AO457" s="594"/>
      <c r="AP457" s="594"/>
      <c r="AV457" s="275"/>
      <c r="AX457" s="569"/>
      <c r="AY457" s="569"/>
      <c r="AZ457" s="589"/>
      <c r="BA457" s="590"/>
      <c r="BB457" s="590"/>
      <c r="BC457" s="590"/>
      <c r="BD457" s="589"/>
      <c r="BE457" s="585" t="e">
        <f>IF(#REF!="発電事業者","月間送電電力量（GWh）","月間受電電力量（GWh）")</f>
        <v>#REF!</v>
      </c>
      <c r="BF457" s="586"/>
      <c r="BG457" s="331" t="str">
        <f>IF(COUNT(BG430,L465)=2,ROUND(BG430*L465/SUM(L459:L468),#REF!),"")</f>
        <v/>
      </c>
      <c r="BH457" s="331" t="str">
        <f>IF(COUNT(BH430,M465)=2,ROUND(BH430*M465/SUM(M459:M468),#REF!),"")</f>
        <v/>
      </c>
      <c r="BI457" s="331" t="str">
        <f>IF(COUNT(BI430,N465)=2,ROUND(BI430*N465/SUM(N459:N468),#REF!),"")</f>
        <v/>
      </c>
      <c r="BJ457" s="331" t="str">
        <f>IF(COUNT(BJ430,O465)=2,ROUND(BJ430*O465/SUM(O459:O468),#REF!),"")</f>
        <v/>
      </c>
      <c r="BK457" s="331" t="str">
        <f>IF(COUNT(BK430,P465)=2,ROUND(BK430*P465/SUM(P459:P468),#REF!),"")</f>
        <v/>
      </c>
      <c r="BL457" s="331" t="str">
        <f>IF(COUNT(BL430,Q465)=2,ROUND(BL430*Q465/SUM(Q459:Q468),#REF!),"")</f>
        <v/>
      </c>
      <c r="BM457" s="331" t="str">
        <f>IF(COUNT(BM430,R465)=2,ROUND(BM430*R465/SUM(R459:R468),#REF!),"")</f>
        <v/>
      </c>
      <c r="BN457" s="331" t="str">
        <f>IF(COUNT(BN430,S465)=2,ROUND(BN430*S465/SUM(S459:S468),#REF!),"")</f>
        <v/>
      </c>
      <c r="BO457" s="331" t="str">
        <f>IF(COUNT(BO430,T465)=2,ROUND(BO430*T465/SUM(T459:T468),#REF!),"")</f>
        <v/>
      </c>
      <c r="BP457" s="331" t="str">
        <f>IF(COUNT(BP430,U465)=2,ROUND(BP430*U465/SUM(U459:U468),#REF!),"")</f>
        <v/>
      </c>
      <c r="BQ457" s="331" t="str">
        <f>IF(COUNT(BQ430,V465)=2,ROUND(BQ430*V465/SUM(V459:V468),#REF!),"")</f>
        <v/>
      </c>
      <c r="BR457" s="331" t="str">
        <f>IF(COUNT(BR430,W465)=2,ROUND(BR430*W465/SUM(W459:W468),#REF!),"")</f>
        <v/>
      </c>
      <c r="BS457" s="569" t="e">
        <f>IF(#REF!="発電事業者","年間送電電力量（GWh）","年間受電電力量（GWh）")</f>
        <v>#REF!</v>
      </c>
      <c r="BT457" s="569"/>
      <c r="BU457" s="569"/>
      <c r="BV457" s="333" t="s">
        <v>25</v>
      </c>
      <c r="BW457" s="582"/>
      <c r="BX457" s="582"/>
      <c r="BY457" s="331" t="str">
        <f>IF(COUNT(BY430,X465)=2,ROUND(BY430*X465/SUM(X459:X468),#REF!),"")</f>
        <v/>
      </c>
      <c r="BZ457" s="331" t="str">
        <f>IF(COUNT(BZ430,Y465)=2,ROUND(BZ430*Y465/SUM(Y459:Y468),#REF!),"")</f>
        <v/>
      </c>
      <c r="CA457" s="331" t="str">
        <f>IF(COUNT(CA430,Z465)=2,ROUND(CA430*Z465/SUM(Z459:Z468),#REF!),"")</f>
        <v/>
      </c>
      <c r="CB457" s="331" t="str">
        <f>IF(COUNT(CB430,AA465)=2,ROUND(CB430*AA465/SUM(AA459:AA468),#REF!),"")</f>
        <v/>
      </c>
      <c r="CC457" s="331" t="str">
        <f>IF(COUNT(CC430,AB465)=2,ROUND(CC430*AB465/SUM(AB459:AB468),#REF!),"")</f>
        <v/>
      </c>
      <c r="CD457" s="331" t="str">
        <f>IF(COUNT(CD430,AC465)=2,ROUND(CD430*AC465/SUM(AC459:AC468),#REF!),"")</f>
        <v/>
      </c>
      <c r="CE457" s="331" t="str">
        <f>IF(COUNT(CE430,AD465)=2,ROUND(CE430*AD465/SUM(AD459:AD468),#REF!),"")</f>
        <v/>
      </c>
      <c r="CF457" s="331" t="str">
        <f>IF(COUNT(CF430,AE465)=2,ROUND(CF430*AE465/SUM(AE459:AE468),#REF!),"")</f>
        <v/>
      </c>
      <c r="CG457" s="331" t="str">
        <f>IF(COUNT(CG430,AF465)=2,ROUND(CG430*AF465/SUM(AF459:AF468),#REF!),"")</f>
        <v/>
      </c>
      <c r="CH457" s="565" t="str">
        <f>IF(COUNTA(AG465)=0,"",AG465)</f>
        <v/>
      </c>
      <c r="CI457" s="565"/>
      <c r="CJ457" s="565"/>
      <c r="CK457" s="565"/>
      <c r="CL457" s="565"/>
      <c r="CM457" s="565"/>
      <c r="CN457" s="565"/>
      <c r="CO457" s="565"/>
      <c r="CP457" s="565"/>
      <c r="CQ457" s="565"/>
    </row>
    <row r="458" spans="3:97" s="243" customFormat="1" ht="13.5" customHeight="1">
      <c r="C458" s="594"/>
      <c r="D458" s="594"/>
      <c r="E458" s="594"/>
      <c r="F458" s="594"/>
      <c r="G458" s="594"/>
      <c r="H458" s="594"/>
      <c r="I458" s="596"/>
      <c r="J458" s="599"/>
      <c r="K458" s="600"/>
      <c r="L458" s="320" t="s">
        <v>194</v>
      </c>
      <c r="M458" s="320" t="s">
        <v>195</v>
      </c>
      <c r="N458" s="320" t="s">
        <v>161</v>
      </c>
      <c r="O458" s="320" t="s">
        <v>162</v>
      </c>
      <c r="P458" s="320" t="s">
        <v>163</v>
      </c>
      <c r="Q458" s="320" t="s">
        <v>164</v>
      </c>
      <c r="R458" s="320" t="s">
        <v>165</v>
      </c>
      <c r="S458" s="320" t="s">
        <v>166</v>
      </c>
      <c r="T458" s="320" t="s">
        <v>167</v>
      </c>
      <c r="U458" s="320" t="s">
        <v>168</v>
      </c>
      <c r="V458" s="320" t="s">
        <v>169</v>
      </c>
      <c r="W458" s="320" t="s">
        <v>170</v>
      </c>
      <c r="X458" s="593">
        <v>43101</v>
      </c>
      <c r="Y458" s="593">
        <v>43466</v>
      </c>
      <c r="Z458" s="593">
        <v>43831</v>
      </c>
      <c r="AA458" s="593">
        <v>44197</v>
      </c>
      <c r="AB458" s="593">
        <v>44562</v>
      </c>
      <c r="AC458" s="593">
        <v>44927</v>
      </c>
      <c r="AD458" s="593">
        <v>45292</v>
      </c>
      <c r="AE458" s="593">
        <v>45658</v>
      </c>
      <c r="AF458" s="593">
        <v>46023</v>
      </c>
      <c r="AG458" s="594"/>
      <c r="AH458" s="594"/>
      <c r="AI458" s="594"/>
      <c r="AJ458" s="594"/>
      <c r="AK458" s="594"/>
      <c r="AL458" s="594"/>
      <c r="AM458" s="594"/>
      <c r="AN458" s="594"/>
      <c r="AO458" s="594"/>
      <c r="AP458" s="594"/>
      <c r="AV458" s="275"/>
      <c r="AX458" s="569" t="str">
        <f>IF(C466="","",C466)</f>
        <v/>
      </c>
      <c r="AY458" s="569"/>
      <c r="AZ458" s="587" t="str">
        <f>IF(E466="","",E466)</f>
        <v/>
      </c>
      <c r="BA458" s="590" t="str">
        <f ca="1">IF(F466="","",F466)</f>
        <v/>
      </c>
      <c r="BB458" s="590"/>
      <c r="BC458" s="590"/>
      <c r="BD458" s="587" t="str">
        <f>IF(I466="","",I466)</f>
        <v/>
      </c>
      <c r="BE458" s="578" t="e">
        <f>IF(#REF!="発電事業者","送電電力（MW）","受電電力（MW）")</f>
        <v>#REF!</v>
      </c>
      <c r="BF458" s="579"/>
      <c r="BG458" s="331" t="str">
        <f>IF(COUNT(BG428,L466)=2,ROUND(BG428*L466/SUM(L459:L468),#REF!),"")</f>
        <v/>
      </c>
      <c r="BH458" s="331" t="str">
        <f>IF(COUNT(BH428,M466)=2,ROUND(BH428*M466/SUM(M459:M468),#REF!),"")</f>
        <v/>
      </c>
      <c r="BI458" s="331" t="str">
        <f>IF(COUNT(BI428,N466)=2,ROUND(BI428*N466/SUM(N459:N468),#REF!),"")</f>
        <v/>
      </c>
      <c r="BJ458" s="331" t="str">
        <f>IF(COUNT(BJ428,O466)=2,ROUND(BJ428*O466/SUM(O459:O468),#REF!),"")</f>
        <v/>
      </c>
      <c r="BK458" s="331" t="str">
        <f>IF(COUNT(BK428,P466)=2,ROUND(BK428*P466/SUM(P459:P468),#REF!),"")</f>
        <v/>
      </c>
      <c r="BL458" s="331" t="str">
        <f>IF(COUNT(BL428,Q466)=2,ROUND(BL428*Q466/SUM(Q459:Q468),#REF!),"")</f>
        <v/>
      </c>
      <c r="BM458" s="331" t="str">
        <f>IF(COUNT(BM428,R466)=2,ROUND(BM428*R466/SUM(R459:R468),#REF!),"")</f>
        <v/>
      </c>
      <c r="BN458" s="331" t="str">
        <f>IF(COUNT(BN428,S466)=2,ROUND(BN428*S466/SUM(S459:S468),#REF!),"")</f>
        <v/>
      </c>
      <c r="BO458" s="331" t="str">
        <f>IF(COUNT(BO428,T466)=2,ROUND(BO428*T466/SUM(T459:T468),#REF!),"")</f>
        <v/>
      </c>
      <c r="BP458" s="331" t="str">
        <f>IF(COUNT(BP428,U466)=2,ROUND(BP428*U466/SUM(U459:U468),#REF!),"")</f>
        <v/>
      </c>
      <c r="BQ458" s="331" t="str">
        <f>IF(COUNT(BQ428,V466)=2,ROUND(BQ428*V466/SUM(V459:V468),#REF!),"")</f>
        <v/>
      </c>
      <c r="BR458" s="331" t="str">
        <f>IF(COUNT(BR428,W466)=2,ROUND(BR428*W466/SUM(W459:W468),#REF!),"")</f>
        <v/>
      </c>
      <c r="BS458" s="569" t="e">
        <f>IF(#REF!="発電事業者","送電電力（MW）","受電電力（MW）")</f>
        <v>#REF!</v>
      </c>
      <c r="BT458" s="569"/>
      <c r="BU458" s="569"/>
      <c r="BV458" s="333" t="s">
        <v>171</v>
      </c>
      <c r="BW458" s="580"/>
      <c r="BX458" s="580"/>
      <c r="BY458" s="331" t="str">
        <f>IF(COUNT(BY428,X466)=2,ROUND(BY428*X466/SUM(X459:X468),#REF!),"")</f>
        <v/>
      </c>
      <c r="BZ458" s="331" t="str">
        <f>IF(COUNT(BZ428,Y466)=2,ROUND(BZ428*Y466/SUM(Y459:Y468),#REF!),"")</f>
        <v/>
      </c>
      <c r="CA458" s="331" t="str">
        <f>IF(COUNT(CA428,Z466)=2,ROUND(CA428*Z466/SUM(Z459:Z468),#REF!),"")</f>
        <v/>
      </c>
      <c r="CB458" s="331" t="str">
        <f>IF(COUNT(CB428,AA466)=2,ROUND(CB428*AA466/SUM(AA459:AA468),#REF!),"")</f>
        <v/>
      </c>
      <c r="CC458" s="331" t="str">
        <f>IF(COUNT(CC428,AB466)=2,ROUND(CC428*AB466/SUM(AB459:AB468),#REF!),"")</f>
        <v/>
      </c>
      <c r="CD458" s="331" t="str">
        <f>IF(COUNT(CD428,AC466)=2,ROUND(CD428*AC466/SUM(AC459:AC468),#REF!),"")</f>
        <v/>
      </c>
      <c r="CE458" s="331" t="str">
        <f>IF(COUNT(CE428,AD466)=2,ROUND(CE428*AD466/SUM(AD459:AD468),#REF!),"")</f>
        <v/>
      </c>
      <c r="CF458" s="331" t="str">
        <f>IF(COUNT(CF428,AE466)=2,ROUND(CF428*AE466/SUM(AE459:AE468),#REF!),"")</f>
        <v/>
      </c>
      <c r="CG458" s="331" t="str">
        <f>IF(COUNT(CG428,AF466)=2,ROUND(CG428*AF466/SUM(AF459:AF468),#REF!),"")</f>
        <v/>
      </c>
      <c r="CH458" s="563" t="s">
        <v>214</v>
      </c>
      <c r="CI458" s="563"/>
      <c r="CJ458" s="563"/>
      <c r="CK458" s="563"/>
      <c r="CL458" s="563"/>
      <c r="CM458" s="563"/>
      <c r="CN458" s="563"/>
      <c r="CO458" s="563"/>
      <c r="CP458" s="563"/>
      <c r="CQ458" s="563"/>
    </row>
    <row r="459" spans="3:97" s="243" customFormat="1" ht="13.5" customHeight="1">
      <c r="C459" s="568"/>
      <c r="D459" s="568"/>
      <c r="E459" s="332"/>
      <c r="F459" s="569" t="str">
        <f ca="1">IF(E459="","",VLOOKUP(E459,INDIRECT(AR459),2,FALSE))</f>
        <v/>
      </c>
      <c r="G459" s="569"/>
      <c r="H459" s="569"/>
      <c r="I459" s="333" t="str">
        <f>IF(E459="","",E423)</f>
        <v/>
      </c>
      <c r="J459" s="569" t="e">
        <f>J457&amp;"１"</f>
        <v>#REF!</v>
      </c>
      <c r="K459" s="569"/>
      <c r="L459" s="277">
        <f t="shared" ref="L459:W459" si="111">IF($F456=0,IF(100-SUM(L460:L468)=0,"",100-SUM(L460:L468)),IF(H433-SUM(L460:L468)=0,"",H433-SUM(L460:L468)))</f>
        <v>100</v>
      </c>
      <c r="M459" s="277">
        <f t="shared" si="111"/>
        <v>100</v>
      </c>
      <c r="N459" s="277">
        <f t="shared" si="111"/>
        <v>100</v>
      </c>
      <c r="O459" s="277">
        <f t="shared" si="111"/>
        <v>100</v>
      </c>
      <c r="P459" s="277">
        <f t="shared" si="111"/>
        <v>100</v>
      </c>
      <c r="Q459" s="277">
        <f t="shared" si="111"/>
        <v>100</v>
      </c>
      <c r="R459" s="277">
        <f t="shared" si="111"/>
        <v>100</v>
      </c>
      <c r="S459" s="277">
        <f t="shared" si="111"/>
        <v>100</v>
      </c>
      <c r="T459" s="277">
        <f t="shared" si="111"/>
        <v>100</v>
      </c>
      <c r="U459" s="277">
        <f t="shared" si="111"/>
        <v>100</v>
      </c>
      <c r="V459" s="277">
        <f t="shared" si="111"/>
        <v>100</v>
      </c>
      <c r="W459" s="277">
        <f t="shared" si="111"/>
        <v>100</v>
      </c>
      <c r="X459" s="277">
        <f>IF($F456=0,IF(100-SUM(X460:X468)=0,"",100-SUM(X460:X468)),IF(H435-SUM(X460:X468)=0,"",H435-SUM(X460:X468)))</f>
        <v>100</v>
      </c>
      <c r="Y459" s="277">
        <f>IF($F456=0,IF(100-SUM(Y460:Y468)=0,"",100-SUM(Y460:Y468)),IF(H437-SUM(Y460:Y468)=0,"",H437-SUM(Y460:Y468)))</f>
        <v>100</v>
      </c>
      <c r="Z459" s="277">
        <f>IF($F456=0,IF(100-SUM(Z460:Z468)=0,"",100-SUM(Z460:Z468)),IF(H439-SUM(Z460:Z468)=0,"",H439-SUM(Z460:Z468)))</f>
        <v>100</v>
      </c>
      <c r="AA459" s="277">
        <f>IF($F456=0,IF(100-SUM(AA460:AA468)=0,"",100-SUM(AA460:AA468)),IF(H441-SUM(AA460:AA468)=0,"",H441-SUM(AA460:AA468)))</f>
        <v>100</v>
      </c>
      <c r="AB459" s="277">
        <f>IF($F456=0,IF(100-SUM(AB460:AB468)=0,"",100-SUM(AB460:AB468)),IF(H443-SUM(AB460:AB468)=0,"",H443-SUM(AB460:AB468)))</f>
        <v>100</v>
      </c>
      <c r="AC459" s="277">
        <f>IF($F456=0,IF(100-SUM(AC460:AC468)=0,"",100-SUM(AC460:AC468)),IF(H445-SUM(AC460:AC468)=0,"",H445-SUM(AC460:AC468)))</f>
        <v>100</v>
      </c>
      <c r="AD459" s="277">
        <f>IF($F456=0,IF(100-SUM(AD460:AD468)=0,"",100-SUM(AD460:AD468)),IF(H447-SUM(AD460:AD468)=0,"",H447-SUM(AD460:AD468)))</f>
        <v>100</v>
      </c>
      <c r="AE459" s="277">
        <f>IF($F456=0,IF(100-SUM(AE460:AE468)=0,"",100-SUM(AE460:AE468)),IF(H449-SUM(AE460:AE468)=0,"",H449-SUM(AE460:AE468)))</f>
        <v>100</v>
      </c>
      <c r="AF459" s="277">
        <f>IF($F456=0,IF(100-SUM(AF460:AF468)=0,"",100-SUM(AF460:AF468)),IF(H451-SUM(AF460:AF468)=0,"",H451-SUM(AF460:AF468)))</f>
        <v>100</v>
      </c>
      <c r="AG459" s="570"/>
      <c r="AH459" s="570"/>
      <c r="AI459" s="570"/>
      <c r="AJ459" s="570"/>
      <c r="AK459" s="570"/>
      <c r="AL459" s="570"/>
      <c r="AM459" s="570"/>
      <c r="AN459" s="570"/>
      <c r="AO459" s="570"/>
      <c r="AP459" s="570"/>
      <c r="AR459" s="591" t="b">
        <f t="shared" ref="AR459:AR468" si="112">IF(C459="発電事業者","事業者リスト一覧!D3:E1002", IF(C459="小売電気事業者","事業者リスト一覧!J3:K1002", IF(C459="一般送配電事業者","事業者リスト一覧!G3:H13", IF(C459="送電事業者","事業者リスト一覧!G16:H21", IF(C459="特定送配電事業者","事業者リスト一覧!G24:H44", IF(C459="登録特定送配電事業者","事業者リスト一覧!G47:H87", IF(C459="その他事業者","事業者リスト一覧!G90:H100")))))))</f>
        <v>0</v>
      </c>
      <c r="AS459" s="591"/>
      <c r="AT459" s="591"/>
      <c r="AU459" s="281" t="s">
        <v>160</v>
      </c>
      <c r="AV459" s="275"/>
      <c r="AX459" s="569"/>
      <c r="AY459" s="569"/>
      <c r="AZ459" s="588"/>
      <c r="BA459" s="590"/>
      <c r="BB459" s="590"/>
      <c r="BC459" s="590"/>
      <c r="BD459" s="588"/>
      <c r="BE459" s="583"/>
      <c r="BF459" s="584"/>
      <c r="BG459" s="259"/>
      <c r="BH459" s="259"/>
      <c r="BI459" s="259"/>
      <c r="BJ459" s="259"/>
      <c r="BK459" s="259"/>
      <c r="BL459" s="259"/>
      <c r="BM459" s="259"/>
      <c r="BN459" s="259"/>
      <c r="BO459" s="259"/>
      <c r="BP459" s="259"/>
      <c r="BQ459" s="259"/>
      <c r="BR459" s="259"/>
      <c r="BS459" s="569"/>
      <c r="BT459" s="569"/>
      <c r="BU459" s="569"/>
      <c r="BV459" s="333" t="s">
        <v>172</v>
      </c>
      <c r="BW459" s="581"/>
      <c r="BX459" s="581"/>
      <c r="BY459" s="331" t="str">
        <f>IF(COUNT(BY429,X466)=2,ROUND(BY429*X466/SUM(X459:X468),#REF!),"")</f>
        <v/>
      </c>
      <c r="BZ459" s="331" t="str">
        <f>IF(COUNT(BZ429,Y466)=2,ROUND(BZ429*Y466/SUM(Y459:Y468),#REF!),"")</f>
        <v/>
      </c>
      <c r="CA459" s="331" t="str">
        <f>IF(COUNT(CA429,Z466)=2,ROUND(CA429*Z466/SUM(Z459:Z468),#REF!),"")</f>
        <v/>
      </c>
      <c r="CB459" s="331" t="str">
        <f>IF(COUNT(CB429,AA466)=2,ROUND(CB429*AA466/SUM(AA459:AA468),#REF!),"")</f>
        <v/>
      </c>
      <c r="CC459" s="331" t="str">
        <f>IF(COUNT(CC429,AB466)=2,ROUND(CC429*AB466/SUM(AB459:AB468),#REF!),"")</f>
        <v/>
      </c>
      <c r="CD459" s="331" t="str">
        <f>IF(COUNT(CD429,AC466)=2,ROUND(CD429*AC466/SUM(AC459:AC468),#REF!),"")</f>
        <v/>
      </c>
      <c r="CE459" s="331" t="str">
        <f>IF(COUNT(CE429,AD466)=2,ROUND(CE429*AD466/SUM(AD459:AD468),#REF!),"")</f>
        <v/>
      </c>
      <c r="CF459" s="331" t="str">
        <f>IF(COUNT(CF429,AE466)=2,ROUND(CF429*AE466/SUM(AE459:AE468),#REF!),"")</f>
        <v/>
      </c>
      <c r="CG459" s="331" t="str">
        <f>IF(COUNT(CG429,AF466)=2,ROUND(CG429*AF466/SUM(AF459:AF468),#REF!),"")</f>
        <v/>
      </c>
      <c r="CH459" s="564" t="str">
        <f>IF(CH458="","",CH458)</f>
        <v>太陽光（全量）</v>
      </c>
      <c r="CI459" s="564"/>
      <c r="CJ459" s="564"/>
      <c r="CK459" s="564"/>
      <c r="CL459" s="564"/>
      <c r="CM459" s="564"/>
      <c r="CN459" s="564"/>
      <c r="CO459" s="564"/>
      <c r="CP459" s="564"/>
      <c r="CQ459" s="564"/>
    </row>
    <row r="460" spans="3:97" s="243" customFormat="1" ht="13.5" customHeight="1">
      <c r="C460" s="568"/>
      <c r="D460" s="568"/>
      <c r="E460" s="332"/>
      <c r="F460" s="569" t="str">
        <f t="shared" ref="F460:F467" ca="1" si="113">IF(E460="","",VLOOKUP(E460,INDIRECT(AR460),2,FALSE))</f>
        <v/>
      </c>
      <c r="G460" s="569"/>
      <c r="H460" s="569"/>
      <c r="I460" s="333" t="str">
        <f>IF(E460="","",E423)</f>
        <v/>
      </c>
      <c r="J460" s="569" t="e">
        <f>J457&amp;"２"</f>
        <v>#REF!</v>
      </c>
      <c r="K460" s="569"/>
      <c r="L460" s="256"/>
      <c r="M460" s="256"/>
      <c r="N460" s="256"/>
      <c r="O460" s="256"/>
      <c r="P460" s="256"/>
      <c r="Q460" s="256"/>
      <c r="R460" s="256"/>
      <c r="S460" s="256"/>
      <c r="T460" s="256"/>
      <c r="U460" s="256"/>
      <c r="V460" s="256"/>
      <c r="W460" s="256"/>
      <c r="X460" s="256"/>
      <c r="Y460" s="256"/>
      <c r="Z460" s="256"/>
      <c r="AA460" s="256"/>
      <c r="AB460" s="256"/>
      <c r="AC460" s="256"/>
      <c r="AD460" s="256"/>
      <c r="AE460" s="256"/>
      <c r="AF460" s="256"/>
      <c r="AG460" s="570"/>
      <c r="AH460" s="570"/>
      <c r="AI460" s="570"/>
      <c r="AJ460" s="570"/>
      <c r="AK460" s="570"/>
      <c r="AL460" s="570"/>
      <c r="AM460" s="570"/>
      <c r="AN460" s="570"/>
      <c r="AO460" s="570"/>
      <c r="AP460" s="570"/>
      <c r="AR460" s="571" t="b">
        <f t="shared" si="112"/>
        <v>0</v>
      </c>
      <c r="AS460" s="571"/>
      <c r="AT460" s="571"/>
      <c r="AU460" s="282" t="s">
        <v>160</v>
      </c>
      <c r="AV460" s="275"/>
      <c r="AX460" s="569"/>
      <c r="AY460" s="569"/>
      <c r="AZ460" s="589"/>
      <c r="BA460" s="590"/>
      <c r="BB460" s="590"/>
      <c r="BC460" s="590"/>
      <c r="BD460" s="589"/>
      <c r="BE460" s="585" t="e">
        <f>IF(#REF!="発電事業者","月間送電電力量（GWh）","月間受電電力量（GWh）")</f>
        <v>#REF!</v>
      </c>
      <c r="BF460" s="586"/>
      <c r="BG460" s="331" t="str">
        <f>IF(COUNT(BG430,L466)=2,ROUND(BG430*L466/SUM(L459:L468),#REF!),"")</f>
        <v/>
      </c>
      <c r="BH460" s="331" t="str">
        <f>IF(COUNT(BH430,M466)=2,ROUND(BH430*M466/SUM(M459:M468),#REF!),"")</f>
        <v/>
      </c>
      <c r="BI460" s="331" t="str">
        <f>IF(COUNT(BI430,N466)=2,ROUND(BI430*N466/SUM(N459:N468),#REF!),"")</f>
        <v/>
      </c>
      <c r="BJ460" s="331" t="str">
        <f>IF(COUNT(BJ430,O466)=2,ROUND(BJ430*O466/SUM(O459:O468),#REF!),"")</f>
        <v/>
      </c>
      <c r="BK460" s="331" t="str">
        <f>IF(COUNT(BK430,P466)=2,ROUND(BK430*P466/SUM(P459:P468),#REF!),"")</f>
        <v/>
      </c>
      <c r="BL460" s="331" t="str">
        <f>IF(COUNT(BL430,Q466)=2,ROUND(BL430*Q466/SUM(Q459:Q468),#REF!),"")</f>
        <v/>
      </c>
      <c r="BM460" s="331" t="str">
        <f>IF(COUNT(BM430,R466)=2,ROUND(BM430*R466/SUM(R459:R468),#REF!),"")</f>
        <v/>
      </c>
      <c r="BN460" s="331" t="str">
        <f>IF(COUNT(BN430,S466)=2,ROUND(BN430*S466/SUM(S459:S468),#REF!),"")</f>
        <v/>
      </c>
      <c r="BO460" s="331" t="str">
        <f>IF(COUNT(BO430,T466)=2,ROUND(BO430*T466/SUM(T459:T468),#REF!),"")</f>
        <v/>
      </c>
      <c r="BP460" s="331" t="str">
        <f>IF(COUNT(BP430,U466)=2,ROUND(BP430*U466/SUM(U459:U468),#REF!),"")</f>
        <v/>
      </c>
      <c r="BQ460" s="331" t="str">
        <f>IF(COUNT(BQ430,V466)=2,ROUND(BQ430*V466/SUM(V459:V468),#REF!),"")</f>
        <v/>
      </c>
      <c r="BR460" s="331" t="str">
        <f>IF(COUNT(BR430,W466)=2,ROUND(BR430*W466/SUM(W459:W468),#REF!),"")</f>
        <v/>
      </c>
      <c r="BS460" s="569" t="e">
        <f>IF(#REF!="発電事業者","年間送電電力量（GWh）","年間受電電力量（GWh）")</f>
        <v>#REF!</v>
      </c>
      <c r="BT460" s="569"/>
      <c r="BU460" s="569"/>
      <c r="BV460" s="333" t="s">
        <v>25</v>
      </c>
      <c r="BW460" s="582"/>
      <c r="BX460" s="582"/>
      <c r="BY460" s="331" t="str">
        <f>IF(COUNT(BY430,X466)=2,ROUND(BY430*X466/SUM(X459:X468),#REF!),"")</f>
        <v/>
      </c>
      <c r="BZ460" s="331" t="str">
        <f>IF(COUNT(BZ430,Y466)=2,ROUND(BZ430*Y466/SUM(Y459:Y468),#REF!),"")</f>
        <v/>
      </c>
      <c r="CA460" s="331" t="str">
        <f>IF(COUNT(CA430,Z466)=2,ROUND(CA430*Z466/SUM(Z459:Z468),#REF!),"")</f>
        <v/>
      </c>
      <c r="CB460" s="331" t="str">
        <f>IF(COUNT(CB430,AA466)=2,ROUND(CB430*AA466/SUM(AA459:AA468),#REF!),"")</f>
        <v/>
      </c>
      <c r="CC460" s="331" t="str">
        <f>IF(COUNT(CC430,AB466)=2,ROUND(CC430*AB466/SUM(AB459:AB468),#REF!),"")</f>
        <v/>
      </c>
      <c r="CD460" s="331" t="str">
        <f>IF(COUNT(CD430,AC466)=2,ROUND(CD430*AC466/SUM(AC459:AC468),#REF!),"")</f>
        <v/>
      </c>
      <c r="CE460" s="331" t="str">
        <f>IF(COUNT(CE430,AD466)=2,ROUND(CE430*AD466/SUM(AD459:AD468),#REF!),"")</f>
        <v/>
      </c>
      <c r="CF460" s="331" t="str">
        <f>IF(COUNT(CF430,AE466)=2,ROUND(CF430*AE466/SUM(AE459:AE468),#REF!),"")</f>
        <v/>
      </c>
      <c r="CG460" s="331" t="str">
        <f>IF(COUNT(CG430,AF466)=2,ROUND(CG430*AF466/SUM(AF459:AF468),#REF!),"")</f>
        <v/>
      </c>
      <c r="CH460" s="565" t="str">
        <f>IF(COUNTA(AG466)=0,"",AG466)</f>
        <v/>
      </c>
      <c r="CI460" s="565"/>
      <c r="CJ460" s="565"/>
      <c r="CK460" s="565"/>
      <c r="CL460" s="565"/>
      <c r="CM460" s="565"/>
      <c r="CN460" s="565"/>
      <c r="CO460" s="565"/>
      <c r="CP460" s="565"/>
      <c r="CQ460" s="565"/>
    </row>
    <row r="461" spans="3:97" s="243" customFormat="1" ht="13.5" customHeight="1">
      <c r="C461" s="568"/>
      <c r="D461" s="568"/>
      <c r="E461" s="332"/>
      <c r="F461" s="569" t="str">
        <f t="shared" ca="1" si="113"/>
        <v/>
      </c>
      <c r="G461" s="569"/>
      <c r="H461" s="569"/>
      <c r="I461" s="333" t="str">
        <f>IF(E461="","",E423)</f>
        <v/>
      </c>
      <c r="J461" s="569" t="e">
        <f>J457&amp;"３"</f>
        <v>#REF!</v>
      </c>
      <c r="K461" s="569"/>
      <c r="L461" s="256"/>
      <c r="M461" s="256"/>
      <c r="N461" s="256"/>
      <c r="O461" s="256"/>
      <c r="P461" s="256"/>
      <c r="Q461" s="256"/>
      <c r="R461" s="256"/>
      <c r="S461" s="256"/>
      <c r="T461" s="256"/>
      <c r="U461" s="256"/>
      <c r="V461" s="256"/>
      <c r="W461" s="256"/>
      <c r="X461" s="256"/>
      <c r="Y461" s="256"/>
      <c r="Z461" s="256"/>
      <c r="AA461" s="256"/>
      <c r="AB461" s="256"/>
      <c r="AC461" s="256"/>
      <c r="AD461" s="256"/>
      <c r="AE461" s="256"/>
      <c r="AF461" s="256"/>
      <c r="AG461" s="570"/>
      <c r="AH461" s="570"/>
      <c r="AI461" s="570"/>
      <c r="AJ461" s="570"/>
      <c r="AK461" s="570"/>
      <c r="AL461" s="570"/>
      <c r="AM461" s="570"/>
      <c r="AN461" s="570"/>
      <c r="AO461" s="570"/>
      <c r="AP461" s="570"/>
      <c r="AR461" s="571" t="b">
        <f t="shared" si="112"/>
        <v>0</v>
      </c>
      <c r="AS461" s="571"/>
      <c r="AT461" s="571"/>
      <c r="AU461" s="282" t="s">
        <v>160</v>
      </c>
      <c r="AV461" s="275"/>
      <c r="AX461" s="569" t="str">
        <f>IF(C467="","",C467)</f>
        <v/>
      </c>
      <c r="AY461" s="569"/>
      <c r="AZ461" s="587" t="str">
        <f>IF(E467="","",E467)</f>
        <v/>
      </c>
      <c r="BA461" s="590" t="str">
        <f ca="1">IF(F467="","",F467)</f>
        <v/>
      </c>
      <c r="BB461" s="590"/>
      <c r="BC461" s="590"/>
      <c r="BD461" s="587" t="str">
        <f>IF(I467="","",I467)</f>
        <v/>
      </c>
      <c r="BE461" s="578" t="e">
        <f>IF(#REF!="発電事業者","送電電力（MW）","受電電力（MW）")</f>
        <v>#REF!</v>
      </c>
      <c r="BF461" s="579"/>
      <c r="BG461" s="331" t="str">
        <f>IF(COUNT(BG428,L467)=2,ROUND(BG428*L467/SUM(L459:L468),#REF!),"")</f>
        <v/>
      </c>
      <c r="BH461" s="331" t="str">
        <f>IF(COUNT(BH428,M467)=2,ROUND(BH428*M467/SUM(M459:M468),#REF!),"")</f>
        <v/>
      </c>
      <c r="BI461" s="331" t="str">
        <f>IF(COUNT(BI428,N467)=2,ROUND(BI428*N467/SUM(N459:N468),#REF!),"")</f>
        <v/>
      </c>
      <c r="BJ461" s="331" t="str">
        <f>IF(COUNT(BJ428,O467)=2,ROUND(BJ428*O467/SUM(O459:O468),#REF!),"")</f>
        <v/>
      </c>
      <c r="BK461" s="331" t="str">
        <f>IF(COUNT(BK428,P467)=2,ROUND(BK428*P467/SUM(P459:P468),#REF!),"")</f>
        <v/>
      </c>
      <c r="BL461" s="331" t="str">
        <f>IF(COUNT(BL428,Q467)=2,ROUND(BL428*Q467/SUM(Q459:Q468),#REF!),"")</f>
        <v/>
      </c>
      <c r="BM461" s="331" t="str">
        <f>IF(COUNT(BM428,R467)=2,ROUND(BM428*R467/SUM(R459:R468),#REF!),"")</f>
        <v/>
      </c>
      <c r="BN461" s="331" t="str">
        <f>IF(COUNT(BN428,S467)=2,ROUND(BN428*S467/SUM(S459:S468),#REF!),"")</f>
        <v/>
      </c>
      <c r="BO461" s="331" t="str">
        <f>IF(COUNT(BO428,T467)=2,ROUND(BO428*T467/SUM(T459:T468),#REF!),"")</f>
        <v/>
      </c>
      <c r="BP461" s="331" t="str">
        <f>IF(COUNT(BP428,U467)=2,ROUND(BP428*U467/SUM(U459:U468),#REF!),"")</f>
        <v/>
      </c>
      <c r="BQ461" s="331" t="str">
        <f>IF(COUNT(BQ428,V467)=2,ROUND(BQ428*V467/SUM(V459:V468),#REF!),"")</f>
        <v/>
      </c>
      <c r="BR461" s="331" t="str">
        <f>IF(COUNT(BR428,W467)=2,ROUND(BR428*W467/SUM(W459:W468),#REF!),"")</f>
        <v/>
      </c>
      <c r="BS461" s="569" t="e">
        <f>IF(#REF!="発電事業者","送電電力（MW）","受電電力（MW）")</f>
        <v>#REF!</v>
      </c>
      <c r="BT461" s="569"/>
      <c r="BU461" s="569"/>
      <c r="BV461" s="333" t="s">
        <v>171</v>
      </c>
      <c r="BW461" s="580"/>
      <c r="BX461" s="580"/>
      <c r="BY461" s="331" t="str">
        <f>IF(COUNT(BY428,X467)=2,ROUND(BY428*X467/SUM(X459:X468),#REF!),"")</f>
        <v/>
      </c>
      <c r="BZ461" s="331" t="str">
        <f>IF(COUNT(BZ428,Y467)=2,ROUND(BZ428*Y467/SUM(Y459:Y468),#REF!),"")</f>
        <v/>
      </c>
      <c r="CA461" s="331" t="str">
        <f>IF(COUNT(CA428,Z467)=2,ROUND(CA428*Z467/SUM(Z459:Z468),#REF!),"")</f>
        <v/>
      </c>
      <c r="CB461" s="331" t="str">
        <f>IF(COUNT(CB428,AA467)=2,ROUND(CB428*AA467/SUM(AA459:AA468),#REF!),"")</f>
        <v/>
      </c>
      <c r="CC461" s="331" t="str">
        <f>IF(COUNT(CC428,AB467)=2,ROUND(CC428*AB467/SUM(AB459:AB468),#REF!),"")</f>
        <v/>
      </c>
      <c r="CD461" s="331" t="str">
        <f>IF(COUNT(CD428,AC467)=2,ROUND(CD428*AC467/SUM(AC459:AC468),#REF!),"")</f>
        <v/>
      </c>
      <c r="CE461" s="331" t="str">
        <f>IF(COUNT(CE428,AD467)=2,ROUND(CE428*AD467/SUM(AD459:AD468),#REF!),"")</f>
        <v/>
      </c>
      <c r="CF461" s="331" t="str">
        <f>IF(COUNT(CF428,AE467)=2,ROUND(CF428*AE467/SUM(AE459:AE468),#REF!),"")</f>
        <v/>
      </c>
      <c r="CG461" s="331" t="str">
        <f>IF(COUNT(CG428,AF467)=2,ROUND(CG428*AF467/SUM(AF459:AF468),#REF!),"")</f>
        <v/>
      </c>
      <c r="CH461" s="563" t="s">
        <v>214</v>
      </c>
      <c r="CI461" s="563"/>
      <c r="CJ461" s="563"/>
      <c r="CK461" s="563"/>
      <c r="CL461" s="563"/>
      <c r="CM461" s="563"/>
      <c r="CN461" s="563"/>
      <c r="CO461" s="563"/>
      <c r="CP461" s="563"/>
      <c r="CQ461" s="563"/>
    </row>
    <row r="462" spans="3:97" s="243" customFormat="1" ht="13.5" customHeight="1">
      <c r="C462" s="568"/>
      <c r="D462" s="568"/>
      <c r="E462" s="332"/>
      <c r="F462" s="569" t="str">
        <f t="shared" ca="1" si="113"/>
        <v/>
      </c>
      <c r="G462" s="569"/>
      <c r="H462" s="569"/>
      <c r="I462" s="333" t="str">
        <f>IF(E462="","",E423)</f>
        <v/>
      </c>
      <c r="J462" s="569" t="e">
        <f>J457&amp;"４"</f>
        <v>#REF!</v>
      </c>
      <c r="K462" s="569"/>
      <c r="L462" s="256"/>
      <c r="M462" s="256"/>
      <c r="N462" s="256"/>
      <c r="O462" s="256"/>
      <c r="P462" s="256"/>
      <c r="Q462" s="256"/>
      <c r="R462" s="256"/>
      <c r="S462" s="256"/>
      <c r="T462" s="256"/>
      <c r="U462" s="256"/>
      <c r="V462" s="256"/>
      <c r="W462" s="256"/>
      <c r="X462" s="256"/>
      <c r="Y462" s="256"/>
      <c r="Z462" s="256"/>
      <c r="AA462" s="256"/>
      <c r="AB462" s="256"/>
      <c r="AC462" s="256"/>
      <c r="AD462" s="256"/>
      <c r="AE462" s="256"/>
      <c r="AF462" s="256"/>
      <c r="AG462" s="570"/>
      <c r="AH462" s="570"/>
      <c r="AI462" s="570"/>
      <c r="AJ462" s="570"/>
      <c r="AK462" s="570"/>
      <c r="AL462" s="570"/>
      <c r="AM462" s="570"/>
      <c r="AN462" s="570"/>
      <c r="AO462" s="570"/>
      <c r="AP462" s="570"/>
      <c r="AR462" s="571" t="b">
        <f t="shared" si="112"/>
        <v>0</v>
      </c>
      <c r="AS462" s="571"/>
      <c r="AT462" s="571"/>
      <c r="AU462" s="282" t="s">
        <v>160</v>
      </c>
      <c r="AV462" s="275"/>
      <c r="AX462" s="569"/>
      <c r="AY462" s="569"/>
      <c r="AZ462" s="588"/>
      <c r="BA462" s="590"/>
      <c r="BB462" s="590"/>
      <c r="BC462" s="590"/>
      <c r="BD462" s="588"/>
      <c r="BE462" s="583"/>
      <c r="BF462" s="584"/>
      <c r="BG462" s="259"/>
      <c r="BH462" s="259"/>
      <c r="BI462" s="259"/>
      <c r="BJ462" s="259"/>
      <c r="BK462" s="259"/>
      <c r="BL462" s="259"/>
      <c r="BM462" s="259"/>
      <c r="BN462" s="259"/>
      <c r="BO462" s="259"/>
      <c r="BP462" s="259"/>
      <c r="BQ462" s="259"/>
      <c r="BR462" s="259"/>
      <c r="BS462" s="569"/>
      <c r="BT462" s="569"/>
      <c r="BU462" s="569"/>
      <c r="BV462" s="333" t="s">
        <v>172</v>
      </c>
      <c r="BW462" s="581"/>
      <c r="BX462" s="581"/>
      <c r="BY462" s="331" t="str">
        <f>IF(COUNT(BY429,X467)=2,ROUND(BY429*X467/SUM(X459:X468),#REF!),"")</f>
        <v/>
      </c>
      <c r="BZ462" s="331" t="str">
        <f>IF(COUNT(BZ429,Y467)=2,ROUND(BZ429*Y467/SUM(Y459:Y468),#REF!),"")</f>
        <v/>
      </c>
      <c r="CA462" s="331" t="str">
        <f>IF(COUNT(CA429,Z467)=2,ROUND(CA429*Z467/SUM(Z459:Z468),#REF!),"")</f>
        <v/>
      </c>
      <c r="CB462" s="331" t="str">
        <f>IF(COUNT(CB429,AA467)=2,ROUND(CB429*AA467/SUM(AA459:AA468),#REF!),"")</f>
        <v/>
      </c>
      <c r="CC462" s="331" t="str">
        <f>IF(COUNT(CC429,AB467)=2,ROUND(CC429*AB467/SUM(AB459:AB468),#REF!),"")</f>
        <v/>
      </c>
      <c r="CD462" s="331" t="str">
        <f>IF(COUNT(CD429,AC467)=2,ROUND(CD429*AC467/SUM(AC459:AC468),#REF!),"")</f>
        <v/>
      </c>
      <c r="CE462" s="331" t="str">
        <f>IF(COUNT(CE429,AD467)=2,ROUND(CE429*AD467/SUM(AD459:AD468),#REF!),"")</f>
        <v/>
      </c>
      <c r="CF462" s="331" t="str">
        <f>IF(COUNT(CF429,AE467)=2,ROUND(CF429*AE467/SUM(AE459:AE468),#REF!),"")</f>
        <v/>
      </c>
      <c r="CG462" s="331" t="str">
        <f>IF(COUNT(CG429,AF467)=2,ROUND(CG429*AF467/SUM(AF459:AF468),#REF!),"")</f>
        <v/>
      </c>
      <c r="CH462" s="564" t="str">
        <f>IF(CH461="","",CH461)</f>
        <v>太陽光（全量）</v>
      </c>
      <c r="CI462" s="564"/>
      <c r="CJ462" s="564"/>
      <c r="CK462" s="564"/>
      <c r="CL462" s="564"/>
      <c r="CM462" s="564"/>
      <c r="CN462" s="564"/>
      <c r="CO462" s="564"/>
      <c r="CP462" s="564"/>
      <c r="CQ462" s="564"/>
    </row>
    <row r="463" spans="3:97" s="243" customFormat="1" ht="13.5" customHeight="1">
      <c r="C463" s="568"/>
      <c r="D463" s="568"/>
      <c r="E463" s="332"/>
      <c r="F463" s="569" t="str">
        <f t="shared" ca="1" si="113"/>
        <v/>
      </c>
      <c r="G463" s="569"/>
      <c r="H463" s="569"/>
      <c r="I463" s="333" t="str">
        <f>IF(E463="","",E423)</f>
        <v/>
      </c>
      <c r="J463" s="569" t="e">
        <f>J457&amp;"５"</f>
        <v>#REF!</v>
      </c>
      <c r="K463" s="569"/>
      <c r="L463" s="256"/>
      <c r="M463" s="256"/>
      <c r="N463" s="256"/>
      <c r="O463" s="256"/>
      <c r="P463" s="256"/>
      <c r="Q463" s="256"/>
      <c r="R463" s="256"/>
      <c r="S463" s="256"/>
      <c r="T463" s="256"/>
      <c r="U463" s="256"/>
      <c r="V463" s="256"/>
      <c r="W463" s="256"/>
      <c r="X463" s="256"/>
      <c r="Y463" s="256"/>
      <c r="Z463" s="256"/>
      <c r="AA463" s="256"/>
      <c r="AB463" s="256"/>
      <c r="AC463" s="256"/>
      <c r="AD463" s="256"/>
      <c r="AE463" s="256"/>
      <c r="AF463" s="256"/>
      <c r="AG463" s="570"/>
      <c r="AH463" s="570"/>
      <c r="AI463" s="570"/>
      <c r="AJ463" s="570"/>
      <c r="AK463" s="570"/>
      <c r="AL463" s="570"/>
      <c r="AM463" s="570"/>
      <c r="AN463" s="570"/>
      <c r="AO463" s="570"/>
      <c r="AP463" s="570"/>
      <c r="AR463" s="571" t="b">
        <f t="shared" si="112"/>
        <v>0</v>
      </c>
      <c r="AS463" s="571"/>
      <c r="AT463" s="571"/>
      <c r="AU463" s="282" t="s">
        <v>160</v>
      </c>
      <c r="AV463" s="275"/>
      <c r="AX463" s="569"/>
      <c r="AY463" s="569"/>
      <c r="AZ463" s="589"/>
      <c r="BA463" s="590"/>
      <c r="BB463" s="590"/>
      <c r="BC463" s="590"/>
      <c r="BD463" s="589"/>
      <c r="BE463" s="585" t="e">
        <f>IF(#REF!="発電事業者","月間送電電力量（GWh）","月間受電電力量（GWh）")</f>
        <v>#REF!</v>
      </c>
      <c r="BF463" s="586"/>
      <c r="BG463" s="331" t="str">
        <f>IF(COUNT(BG430,L467)=2,ROUND(BG430*L467/SUM(L459:L468),#REF!),"")</f>
        <v/>
      </c>
      <c r="BH463" s="331" t="str">
        <f>IF(COUNT(BH430,M467)=2,ROUND(BH430*M467/SUM(M459:M468),#REF!),"")</f>
        <v/>
      </c>
      <c r="BI463" s="331" t="str">
        <f>IF(COUNT(BI430,N467)=2,ROUND(BI430*N467/SUM(N459:N468),#REF!),"")</f>
        <v/>
      </c>
      <c r="BJ463" s="331" t="str">
        <f>IF(COUNT(BJ430,O467)=2,ROUND(BJ430*O467/SUM(O459:O468),#REF!),"")</f>
        <v/>
      </c>
      <c r="BK463" s="331" t="str">
        <f>IF(COUNT(BK430,P467)=2,ROUND(BK430*P467/SUM(P459:P468),#REF!),"")</f>
        <v/>
      </c>
      <c r="BL463" s="331" t="str">
        <f>IF(COUNT(BL430,Q467)=2,ROUND(BL430*Q467/SUM(Q459:Q468),#REF!),"")</f>
        <v/>
      </c>
      <c r="BM463" s="331" t="str">
        <f>IF(COUNT(BM430,R467)=2,ROUND(BM430*R467/SUM(R459:R468),#REF!),"")</f>
        <v/>
      </c>
      <c r="BN463" s="331" t="str">
        <f>IF(COUNT(BN430,S467)=2,ROUND(BN430*S467/SUM(S459:S468),#REF!),"")</f>
        <v/>
      </c>
      <c r="BO463" s="331" t="str">
        <f>IF(COUNT(BO430,T467)=2,ROUND(BO430*T467/SUM(T459:T468),#REF!),"")</f>
        <v/>
      </c>
      <c r="BP463" s="331" t="str">
        <f>IF(COUNT(BP430,U467)=2,ROUND(BP430*U467/SUM(U459:U468),#REF!),"")</f>
        <v/>
      </c>
      <c r="BQ463" s="331" t="str">
        <f>IF(COUNT(BQ430,V467)=2,ROUND(BQ430*V467/SUM(V459:V468),#REF!),"")</f>
        <v/>
      </c>
      <c r="BR463" s="331" t="str">
        <f>IF(COUNT(BR430,W467)=2,ROUND(BR430*W467/SUM(W459:W468),#REF!),"")</f>
        <v/>
      </c>
      <c r="BS463" s="569" t="e">
        <f>IF(#REF!="発電事業者","年間送電電力量（GWh）","年間受電電力量（GWh）")</f>
        <v>#REF!</v>
      </c>
      <c r="BT463" s="569"/>
      <c r="BU463" s="569"/>
      <c r="BV463" s="333" t="s">
        <v>25</v>
      </c>
      <c r="BW463" s="582"/>
      <c r="BX463" s="582"/>
      <c r="BY463" s="331" t="str">
        <f>IF(COUNT(BY430,X467)=2,ROUND(BY430*X467/SUM(X459:X468),#REF!),"")</f>
        <v/>
      </c>
      <c r="BZ463" s="331" t="str">
        <f>IF(COUNT(BZ430,Y467)=2,ROUND(BZ430*Y467/SUM(Y459:Y468),#REF!),"")</f>
        <v/>
      </c>
      <c r="CA463" s="331" t="str">
        <f>IF(COUNT(CA430,Z467)=2,ROUND(CA430*Z467/SUM(Z459:Z468),#REF!),"")</f>
        <v/>
      </c>
      <c r="CB463" s="331" t="str">
        <f>IF(COUNT(CB430,AA467)=2,ROUND(CB430*AA467/SUM(AA459:AA468),#REF!),"")</f>
        <v/>
      </c>
      <c r="CC463" s="331" t="str">
        <f>IF(COUNT(CC430,AB467)=2,ROUND(CC430*AB467/SUM(AB459:AB468),#REF!),"")</f>
        <v/>
      </c>
      <c r="CD463" s="331" t="str">
        <f>IF(COUNT(CD430,AC467)=2,ROUND(CD430*AC467/SUM(AC459:AC468),#REF!),"")</f>
        <v/>
      </c>
      <c r="CE463" s="331" t="str">
        <f>IF(COUNT(CE430,AD467)=2,ROUND(CE430*AD467/SUM(AD459:AD468),#REF!),"")</f>
        <v/>
      </c>
      <c r="CF463" s="331" t="str">
        <f>IF(COUNT(CF430,AE467)=2,ROUND(CF430*AE467/SUM(AE459:AE468),#REF!),"")</f>
        <v/>
      </c>
      <c r="CG463" s="331" t="str">
        <f>IF(COUNT(CG430,AF467)=2,ROUND(CG430*AF467/SUM(AF459:AF468),#REF!),"")</f>
        <v/>
      </c>
      <c r="CH463" s="565" t="str">
        <f>IF(COUNTA(AG467)=0,"",AG467)</f>
        <v/>
      </c>
      <c r="CI463" s="565"/>
      <c r="CJ463" s="565"/>
      <c r="CK463" s="565"/>
      <c r="CL463" s="565"/>
      <c r="CM463" s="565"/>
      <c r="CN463" s="565"/>
      <c r="CO463" s="565"/>
      <c r="CP463" s="565"/>
      <c r="CQ463" s="565"/>
    </row>
    <row r="464" spans="3:97" s="243" customFormat="1" ht="13.5" customHeight="1">
      <c r="C464" s="568"/>
      <c r="D464" s="568"/>
      <c r="E464" s="332"/>
      <c r="F464" s="569" t="str">
        <f t="shared" ca="1" si="113"/>
        <v/>
      </c>
      <c r="G464" s="569"/>
      <c r="H464" s="569"/>
      <c r="I464" s="333" t="str">
        <f>IF(E464="","",E423)</f>
        <v/>
      </c>
      <c r="J464" s="569" t="e">
        <f>J457&amp;"６"</f>
        <v>#REF!</v>
      </c>
      <c r="K464" s="569"/>
      <c r="L464" s="256"/>
      <c r="M464" s="256"/>
      <c r="N464" s="256"/>
      <c r="O464" s="256"/>
      <c r="P464" s="256"/>
      <c r="Q464" s="256"/>
      <c r="R464" s="256"/>
      <c r="S464" s="256"/>
      <c r="T464" s="256"/>
      <c r="U464" s="256"/>
      <c r="V464" s="256"/>
      <c r="W464" s="256"/>
      <c r="X464" s="256"/>
      <c r="Y464" s="256"/>
      <c r="Z464" s="256"/>
      <c r="AA464" s="256"/>
      <c r="AB464" s="256"/>
      <c r="AC464" s="256"/>
      <c r="AD464" s="256"/>
      <c r="AE464" s="256"/>
      <c r="AF464" s="256"/>
      <c r="AG464" s="570"/>
      <c r="AH464" s="570"/>
      <c r="AI464" s="570"/>
      <c r="AJ464" s="570"/>
      <c r="AK464" s="570"/>
      <c r="AL464" s="570"/>
      <c r="AM464" s="570"/>
      <c r="AN464" s="570"/>
      <c r="AO464" s="570"/>
      <c r="AP464" s="570"/>
      <c r="AR464" s="571" t="b">
        <f t="shared" si="112"/>
        <v>0</v>
      </c>
      <c r="AS464" s="571"/>
      <c r="AT464" s="571"/>
      <c r="AU464" s="282" t="s">
        <v>160</v>
      </c>
      <c r="AV464" s="275"/>
      <c r="AX464" s="569" t="str">
        <f>IF(C468="","",C468)</f>
        <v>自者保有電源</v>
      </c>
      <c r="AY464" s="569"/>
      <c r="AZ464" s="587" t="str">
        <f>IF(E468="","",E468)</f>
        <v/>
      </c>
      <c r="BA464" s="590" t="str">
        <f>IF(F468="","",F468)</f>
        <v/>
      </c>
      <c r="BB464" s="590"/>
      <c r="BC464" s="590"/>
      <c r="BD464" s="587" t="str">
        <f>IF(I468="","",I468)</f>
        <v/>
      </c>
      <c r="BE464" s="578" t="e">
        <f>IF(#REF!="発電事業者","送電電力（MW）","受電電力（MW）")</f>
        <v>#REF!</v>
      </c>
      <c r="BF464" s="579"/>
      <c r="BG464" s="331" t="str">
        <f>IF(COUNT(BG428,L468)=2,ROUND(BG428*L468/SUM(L459:L468),#REF!),"")</f>
        <v/>
      </c>
      <c r="BH464" s="331" t="str">
        <f>IF(COUNT(BH428,M468)=2,ROUND(BH428*M468/SUM(M459:M468),#REF!),"")</f>
        <v/>
      </c>
      <c r="BI464" s="331" t="str">
        <f>IF(COUNT(BI428,N468)=2,ROUND(BI428*N468/SUM(N459:N468),#REF!),"")</f>
        <v/>
      </c>
      <c r="BJ464" s="331" t="str">
        <f>IF(COUNT(BJ428,O468)=2,ROUND(BJ428*O468/SUM(O459:O468),#REF!),"")</f>
        <v/>
      </c>
      <c r="BK464" s="331" t="str">
        <f>IF(COUNT(BK428,P468)=2,ROUND(BK428*P468/SUM(P459:P468),#REF!),"")</f>
        <v/>
      </c>
      <c r="BL464" s="331" t="str">
        <f>IF(COUNT(BL428,Q468)=2,ROUND(BL428*Q468/SUM(Q459:Q468),#REF!),"")</f>
        <v/>
      </c>
      <c r="BM464" s="331" t="str">
        <f>IF(COUNT(BM428,R468)=2,ROUND(BM428*R468/SUM(R459:R468),#REF!),"")</f>
        <v/>
      </c>
      <c r="BN464" s="331" t="str">
        <f>IF(COUNT(BN428,S468)=2,ROUND(BN428*S468/SUM(S459:S468),#REF!),"")</f>
        <v/>
      </c>
      <c r="BO464" s="331" t="str">
        <f>IF(COUNT(BO428,T468)=2,ROUND(BO428*T468/SUM(T459:T468),#REF!),"")</f>
        <v/>
      </c>
      <c r="BP464" s="331" t="str">
        <f>IF(COUNT(BP428,U468)=2,ROUND(BP428*U468/SUM(U459:U468),#REF!),"")</f>
        <v/>
      </c>
      <c r="BQ464" s="331" t="str">
        <f>IF(COUNT(BQ428,V468)=2,ROUND(BQ428*V468/SUM(V459:V468),#REF!),"")</f>
        <v/>
      </c>
      <c r="BR464" s="331" t="str">
        <f>IF(COUNT(BR428,W468)=2,ROUND(BR428*W468/SUM(W459:W468),#REF!),"")</f>
        <v/>
      </c>
      <c r="BS464" s="569" t="e">
        <f>IF(#REF!="発電事業者","送電電力（MW）","受電電力（MW）")</f>
        <v>#REF!</v>
      </c>
      <c r="BT464" s="569"/>
      <c r="BU464" s="569"/>
      <c r="BV464" s="333" t="s">
        <v>171</v>
      </c>
      <c r="BW464" s="355" t="str">
        <f>IF(F456=0,IF(COUNT(BW428,I468)=2,ROUND(BW428*I468/100,#REF!),""),IF(COUNT(BW428,I468)=2,ROUND(BW428*I468/L431,#REF!),""))</f>
        <v/>
      </c>
      <c r="BX464" s="580"/>
      <c r="BY464" s="331" t="str">
        <f>IF(COUNT(BY428,X468)=2,ROUND(BY428*X468/SUM(X459:X468),#REF!),"")</f>
        <v/>
      </c>
      <c r="BZ464" s="331" t="str">
        <f>IF(COUNT(BZ428,Y468)=2,ROUND(BZ428*Y468/SUM(Y459:Y468),#REF!),"")</f>
        <v/>
      </c>
      <c r="CA464" s="331" t="str">
        <f>IF(COUNT(CA428,Z468)=2,ROUND(CA428*Z468/SUM(Z459:Z468),#REF!),"")</f>
        <v/>
      </c>
      <c r="CB464" s="331" t="str">
        <f>IF(COUNT(CB428,AA468)=2,ROUND(CB428*AA468/SUM(AA459:AA468),#REF!),"")</f>
        <v/>
      </c>
      <c r="CC464" s="331" t="str">
        <f>IF(COUNT(CC428,AB468)=2,ROUND(CC428*AB468/SUM(AB459:AB468),#REF!),"")</f>
        <v/>
      </c>
      <c r="CD464" s="331" t="str">
        <f>IF(COUNT(CD428,AC468)=2,ROUND(CD428*AC468/SUM(AC459:AC468),#REF!),"")</f>
        <v/>
      </c>
      <c r="CE464" s="331" t="str">
        <f>IF(COUNT(CE428,AD468)=2,ROUND(CE428*AD468/SUM(AD459:AD468),#REF!),"")</f>
        <v/>
      </c>
      <c r="CF464" s="331" t="str">
        <f>IF(COUNT(CF428,AE468)=2,ROUND(CF428*AE468/SUM(AE459:AE468),#REF!),"")</f>
        <v/>
      </c>
      <c r="CG464" s="331" t="str">
        <f>IF(COUNT(CG428,AF468)=2,ROUND(CG428*AF468/SUM(AF459:AF468),#REF!),"")</f>
        <v/>
      </c>
      <c r="CH464" s="563" t="s">
        <v>214</v>
      </c>
      <c r="CI464" s="563"/>
      <c r="CJ464" s="563"/>
      <c r="CK464" s="563"/>
      <c r="CL464" s="563"/>
      <c r="CM464" s="563"/>
      <c r="CN464" s="563"/>
      <c r="CO464" s="563"/>
      <c r="CP464" s="563"/>
      <c r="CQ464" s="563"/>
    </row>
    <row r="465" spans="3:95" s="243" customFormat="1" ht="13.5" customHeight="1">
      <c r="C465" s="568"/>
      <c r="D465" s="568"/>
      <c r="E465" s="332"/>
      <c r="F465" s="569" t="str">
        <f t="shared" ca="1" si="113"/>
        <v/>
      </c>
      <c r="G465" s="569"/>
      <c r="H465" s="569"/>
      <c r="I465" s="333" t="str">
        <f>IF(E465="","",E423)</f>
        <v/>
      </c>
      <c r="J465" s="569" t="e">
        <f>J457&amp;"７"</f>
        <v>#REF!</v>
      </c>
      <c r="K465" s="569"/>
      <c r="L465" s="256"/>
      <c r="M465" s="256"/>
      <c r="N465" s="256"/>
      <c r="O465" s="256"/>
      <c r="P465" s="256"/>
      <c r="Q465" s="256"/>
      <c r="R465" s="256"/>
      <c r="S465" s="256"/>
      <c r="T465" s="256"/>
      <c r="U465" s="256"/>
      <c r="V465" s="256"/>
      <c r="W465" s="256"/>
      <c r="X465" s="256"/>
      <c r="Y465" s="256"/>
      <c r="Z465" s="256"/>
      <c r="AA465" s="256"/>
      <c r="AB465" s="256"/>
      <c r="AC465" s="256"/>
      <c r="AD465" s="256"/>
      <c r="AE465" s="256"/>
      <c r="AF465" s="256"/>
      <c r="AG465" s="570"/>
      <c r="AH465" s="570"/>
      <c r="AI465" s="570"/>
      <c r="AJ465" s="570"/>
      <c r="AK465" s="570"/>
      <c r="AL465" s="570"/>
      <c r="AM465" s="570"/>
      <c r="AN465" s="570"/>
      <c r="AO465" s="570"/>
      <c r="AP465" s="570"/>
      <c r="AR465" s="571" t="b">
        <f t="shared" si="112"/>
        <v>0</v>
      </c>
      <c r="AS465" s="571"/>
      <c r="AT465" s="571"/>
      <c r="AU465" s="282" t="s">
        <v>160</v>
      </c>
      <c r="AV465" s="275"/>
      <c r="AX465" s="569"/>
      <c r="AY465" s="569"/>
      <c r="AZ465" s="588"/>
      <c r="BA465" s="590"/>
      <c r="BB465" s="590"/>
      <c r="BC465" s="590"/>
      <c r="BD465" s="588"/>
      <c r="BE465" s="583"/>
      <c r="BF465" s="584"/>
      <c r="BG465" s="259"/>
      <c r="BH465" s="259"/>
      <c r="BI465" s="259"/>
      <c r="BJ465" s="259"/>
      <c r="BK465" s="259"/>
      <c r="BL465" s="259"/>
      <c r="BM465" s="259"/>
      <c r="BN465" s="259"/>
      <c r="BO465" s="259"/>
      <c r="BP465" s="259"/>
      <c r="BQ465" s="259"/>
      <c r="BR465" s="259"/>
      <c r="BS465" s="569"/>
      <c r="BT465" s="569"/>
      <c r="BU465" s="569"/>
      <c r="BV465" s="333" t="s">
        <v>172</v>
      </c>
      <c r="BW465" s="355" t="str">
        <f>IF(F456=0,IF(COUNT(BW429,F468)=2,ROUND(BW429*F468/100,#REF!),""),IF(COUNT(BW429,F468)=2,ROUND(BW429*F468/Q429,#REF!),""))</f>
        <v/>
      </c>
      <c r="BX465" s="581"/>
      <c r="BY465" s="331" t="str">
        <f>IF(COUNT(BY429,X468)=2,ROUND(BY429*X468/SUM(X459:X468),#REF!),"")</f>
        <v/>
      </c>
      <c r="BZ465" s="331" t="str">
        <f>IF(COUNT(BZ429,Y468)=2,ROUND(BZ429*Y468/SUM(Y459:Y468),#REF!),"")</f>
        <v/>
      </c>
      <c r="CA465" s="331" t="str">
        <f>IF(COUNT(CA429,Z468)=2,ROUND(CA429*Z468/SUM(Z459:Z468),#REF!),"")</f>
        <v/>
      </c>
      <c r="CB465" s="331" t="str">
        <f>IF(COUNT(CB429,AA468)=2,ROUND(CB429*AA468/SUM(AA459:AA468),#REF!),"")</f>
        <v/>
      </c>
      <c r="CC465" s="331" t="str">
        <f>IF(COUNT(CC429,AB468)=2,ROUND(CC429*AB468/SUM(AB459:AB468),#REF!),"")</f>
        <v/>
      </c>
      <c r="CD465" s="331" t="str">
        <f>IF(COUNT(CD429,AC468)=2,ROUND(CD429*AC468/SUM(AC459:AC468),#REF!),"")</f>
        <v/>
      </c>
      <c r="CE465" s="331" t="str">
        <f>IF(COUNT(CE429,AD468)=2,ROUND(CE429*AD468/SUM(AD459:AD468),#REF!),"")</f>
        <v/>
      </c>
      <c r="CF465" s="331" t="str">
        <f>IF(COUNT(CF429,AE468)=2,ROUND(CF429*AE468/SUM(AE459:AE468),#REF!),"")</f>
        <v/>
      </c>
      <c r="CG465" s="331" t="str">
        <f>IF(COUNT(CG429,AF468)=2,ROUND(CG429*AF468/SUM(AF459:AF468),#REF!),"")</f>
        <v/>
      </c>
      <c r="CH465" s="564" t="str">
        <f>IF(CH464="","",CH464)</f>
        <v>太陽光（全量）</v>
      </c>
      <c r="CI465" s="564"/>
      <c r="CJ465" s="564"/>
      <c r="CK465" s="564"/>
      <c r="CL465" s="564"/>
      <c r="CM465" s="564"/>
      <c r="CN465" s="564"/>
      <c r="CO465" s="564"/>
      <c r="CP465" s="564"/>
      <c r="CQ465" s="564"/>
    </row>
    <row r="466" spans="3:95" s="243" customFormat="1" ht="13.5" customHeight="1">
      <c r="C466" s="568"/>
      <c r="D466" s="568"/>
      <c r="E466" s="332"/>
      <c r="F466" s="569" t="str">
        <f t="shared" ca="1" si="113"/>
        <v/>
      </c>
      <c r="G466" s="569"/>
      <c r="H466" s="569"/>
      <c r="I466" s="333" t="str">
        <f>IF(E466="","",E423)</f>
        <v/>
      </c>
      <c r="J466" s="569" t="e">
        <f>J457&amp;"８"</f>
        <v>#REF!</v>
      </c>
      <c r="K466" s="569"/>
      <c r="L466" s="256"/>
      <c r="M466" s="256"/>
      <c r="N466" s="256"/>
      <c r="O466" s="256"/>
      <c r="P466" s="256"/>
      <c r="Q466" s="256"/>
      <c r="R466" s="256"/>
      <c r="S466" s="256"/>
      <c r="T466" s="256"/>
      <c r="U466" s="256"/>
      <c r="V466" s="256"/>
      <c r="W466" s="256"/>
      <c r="X466" s="256"/>
      <c r="Y466" s="256"/>
      <c r="Z466" s="256"/>
      <c r="AA466" s="256"/>
      <c r="AB466" s="256"/>
      <c r="AC466" s="256"/>
      <c r="AD466" s="256"/>
      <c r="AE466" s="256"/>
      <c r="AF466" s="256"/>
      <c r="AG466" s="570"/>
      <c r="AH466" s="570"/>
      <c r="AI466" s="570"/>
      <c r="AJ466" s="570"/>
      <c r="AK466" s="570"/>
      <c r="AL466" s="570"/>
      <c r="AM466" s="570"/>
      <c r="AN466" s="570"/>
      <c r="AO466" s="570"/>
      <c r="AP466" s="570"/>
      <c r="AR466" s="571" t="b">
        <f t="shared" si="112"/>
        <v>0</v>
      </c>
      <c r="AS466" s="571"/>
      <c r="AT466" s="571"/>
      <c r="AU466" s="282" t="s">
        <v>160</v>
      </c>
      <c r="AV466" s="257"/>
      <c r="AX466" s="569"/>
      <c r="AY466" s="569"/>
      <c r="AZ466" s="589"/>
      <c r="BA466" s="590"/>
      <c r="BB466" s="590"/>
      <c r="BC466" s="590"/>
      <c r="BD466" s="589"/>
      <c r="BE466" s="585" t="e">
        <f>IF(#REF!="発電事業者","月間送電電力量（GWh）","月間受電電力量（GWh）")</f>
        <v>#REF!</v>
      </c>
      <c r="BF466" s="586"/>
      <c r="BG466" s="297" t="str">
        <f>IF(COUNT(BG430,L468)=2,ROUND(BG430*L468/SUM(L459:L468),#REF!),"")</f>
        <v/>
      </c>
      <c r="BH466" s="297" t="str">
        <f>IF(COUNT(BH430,M468)=2,ROUND(BH430*M468/SUM(M459:M468),#REF!),"")</f>
        <v/>
      </c>
      <c r="BI466" s="297" t="str">
        <f>IF(COUNT(BI430,N468)=2,ROUND(BI430*N468/SUM(N459:N468),#REF!),"")</f>
        <v/>
      </c>
      <c r="BJ466" s="297" t="str">
        <f>IF(COUNT(BJ430,O468)=2,ROUND(BJ430*O468/SUM(O459:O468),#REF!),"")</f>
        <v/>
      </c>
      <c r="BK466" s="297" t="str">
        <f>IF(COUNT(BK430,P468)=2,ROUND(BK430*P468/SUM(P459:P468),#REF!),"")</f>
        <v/>
      </c>
      <c r="BL466" s="297" t="str">
        <f>IF(COUNT(BL430,Q468)=2,ROUND(BL430*Q468/SUM(Q459:Q468),#REF!),"")</f>
        <v/>
      </c>
      <c r="BM466" s="297" t="str">
        <f>IF(COUNT(BM430,R468)=2,ROUND(BM430*R468/SUM(R459:R468),#REF!),"")</f>
        <v/>
      </c>
      <c r="BN466" s="297" t="str">
        <f>IF(COUNT(BN430,S468)=2,ROUND(BN430*S468/SUM(S459:S468),#REF!),"")</f>
        <v/>
      </c>
      <c r="BO466" s="297" t="str">
        <f>IF(COUNT(BO430,T468)=2,ROUND(BO430*T468/SUM(T459:T468),#REF!),"")</f>
        <v/>
      </c>
      <c r="BP466" s="297" t="str">
        <f>IF(COUNT(BP430,U468)=2,ROUND(BP430*U468/SUM(U459:U468),#REF!),"")</f>
        <v/>
      </c>
      <c r="BQ466" s="297" t="str">
        <f>IF(COUNT(BQ430,V468)=2,ROUND(BQ430*V468/SUM(V459:V468),#REF!),"")</f>
        <v/>
      </c>
      <c r="BR466" s="297" t="str">
        <f>IF(COUNT(BR430,W468)=2,ROUND(BR430*W468/SUM(W459:W468),#REF!),"")</f>
        <v/>
      </c>
      <c r="BS466" s="569" t="e">
        <f>IF(#REF!="発電事業者","年間送電電力量（GWh）","年間受電電力量（GWh）")</f>
        <v>#REF!</v>
      </c>
      <c r="BT466" s="569"/>
      <c r="BU466" s="569"/>
      <c r="BV466" s="333" t="s">
        <v>25</v>
      </c>
      <c r="BW466" s="352"/>
      <c r="BX466" s="582"/>
      <c r="BY466" s="297" t="str">
        <f>IF(COUNT(BY430,X468)=2,ROUND(BY430*X468/SUM(X459:X468),#REF!),"")</f>
        <v/>
      </c>
      <c r="BZ466" s="297" t="str">
        <f>IF(COUNT(BZ430,Y468)=2,ROUND(BZ430*Y468/SUM(Y459:Y468),#REF!),"")</f>
        <v/>
      </c>
      <c r="CA466" s="297" t="str">
        <f>IF(COUNT(CA430,Z468)=2,ROUND(CA430*Z468/SUM(Z459:Z468),#REF!),"")</f>
        <v/>
      </c>
      <c r="CB466" s="297" t="str">
        <f>IF(COUNT(CB430,AA468)=2,ROUND(CB430*AA468/SUM(AA459:AA468),#REF!),"")</f>
        <v/>
      </c>
      <c r="CC466" s="297" t="str">
        <f>IF(COUNT(CC430,AB468)=2,ROUND(CC430*AB468/SUM(AB459:AB468),#REF!),"")</f>
        <v/>
      </c>
      <c r="CD466" s="297" t="str">
        <f>IF(COUNT(CD430,AC468)=2,ROUND(CD430*AC468/SUM(AC459:AC468),#REF!),"")</f>
        <v/>
      </c>
      <c r="CE466" s="297" t="str">
        <f>IF(COUNT(CE430,AD468)=2,ROUND(CE430*AD468/SUM(AD459:AD468),#REF!),"")</f>
        <v/>
      </c>
      <c r="CF466" s="297" t="str">
        <f>IF(COUNT(CF430,AE468)=2,ROUND(CF430*AE468/SUM(AE459:AE468),#REF!),"")</f>
        <v/>
      </c>
      <c r="CG466" s="297" t="str">
        <f>IF(COUNT(CG430,AF468)=2,ROUND(CG430*AF468/SUM(AF459:AF468),#REF!),"")</f>
        <v/>
      </c>
      <c r="CH466" s="565" t="str">
        <f>IF(COUNTA(AG468)=0,"",AG468)</f>
        <v/>
      </c>
      <c r="CI466" s="565"/>
      <c r="CJ466" s="565"/>
      <c r="CK466" s="565"/>
      <c r="CL466" s="565"/>
      <c r="CM466" s="565"/>
      <c r="CN466" s="565"/>
      <c r="CO466" s="565"/>
      <c r="CP466" s="565"/>
      <c r="CQ466" s="565"/>
    </row>
    <row r="467" spans="3:95" s="243" customFormat="1" ht="13.5" customHeight="1">
      <c r="C467" s="568"/>
      <c r="D467" s="568"/>
      <c r="E467" s="332"/>
      <c r="F467" s="569" t="str">
        <f t="shared" ca="1" si="113"/>
        <v/>
      </c>
      <c r="G467" s="569"/>
      <c r="H467" s="569"/>
      <c r="I467" s="333" t="str">
        <f>IF(E467="","",E423)</f>
        <v/>
      </c>
      <c r="J467" s="569" t="e">
        <f>J457&amp;"９"</f>
        <v>#REF!</v>
      </c>
      <c r="K467" s="569"/>
      <c r="L467" s="256"/>
      <c r="M467" s="256"/>
      <c r="N467" s="256"/>
      <c r="O467" s="256"/>
      <c r="P467" s="256"/>
      <c r="Q467" s="256"/>
      <c r="R467" s="256"/>
      <c r="S467" s="256"/>
      <c r="T467" s="256"/>
      <c r="U467" s="256"/>
      <c r="V467" s="256"/>
      <c r="W467" s="256"/>
      <c r="X467" s="256"/>
      <c r="Y467" s="256"/>
      <c r="Z467" s="256"/>
      <c r="AA467" s="256"/>
      <c r="AB467" s="256"/>
      <c r="AC467" s="256"/>
      <c r="AD467" s="256"/>
      <c r="AE467" s="256"/>
      <c r="AF467" s="256"/>
      <c r="AG467" s="570"/>
      <c r="AH467" s="570"/>
      <c r="AI467" s="570"/>
      <c r="AJ467" s="570"/>
      <c r="AK467" s="570"/>
      <c r="AL467" s="570"/>
      <c r="AM467" s="570"/>
      <c r="AN467" s="570"/>
      <c r="AO467" s="570"/>
      <c r="AP467" s="570"/>
      <c r="AR467" s="571" t="b">
        <f t="shared" si="112"/>
        <v>0</v>
      </c>
      <c r="AS467" s="571"/>
      <c r="AT467" s="571"/>
      <c r="AU467" s="282" t="s">
        <v>160</v>
      </c>
      <c r="AV467" s="275"/>
    </row>
    <row r="468" spans="3:95" s="243" customFormat="1" ht="13.5" customHeight="1">
      <c r="C468" s="572" t="s">
        <v>307</v>
      </c>
      <c r="D468" s="573"/>
      <c r="E468" s="353"/>
      <c r="F468" s="574"/>
      <c r="G468" s="575"/>
      <c r="H468" s="576"/>
      <c r="I468" s="354"/>
      <c r="J468" s="577"/>
      <c r="K468" s="577"/>
      <c r="L468" s="308"/>
      <c r="M468" s="308"/>
      <c r="N468" s="308"/>
      <c r="O468" s="308"/>
      <c r="P468" s="308"/>
      <c r="Q468" s="308"/>
      <c r="R468" s="308"/>
      <c r="S468" s="308"/>
      <c r="T468" s="308"/>
      <c r="U468" s="308"/>
      <c r="V468" s="308"/>
      <c r="W468" s="308"/>
      <c r="X468" s="308"/>
      <c r="Y468" s="308"/>
      <c r="Z468" s="308"/>
      <c r="AA468" s="308"/>
      <c r="AB468" s="308"/>
      <c r="AC468" s="308"/>
      <c r="AD468" s="308"/>
      <c r="AE468" s="308"/>
      <c r="AF468" s="308"/>
      <c r="AG468" s="570"/>
      <c r="AH468" s="570"/>
      <c r="AI468" s="570"/>
      <c r="AJ468" s="570"/>
      <c r="AK468" s="570"/>
      <c r="AL468" s="570"/>
      <c r="AM468" s="570"/>
      <c r="AN468" s="570"/>
      <c r="AO468" s="570"/>
      <c r="AP468" s="570"/>
      <c r="AR468" s="571" t="b">
        <f t="shared" si="112"/>
        <v>0</v>
      </c>
      <c r="AS468" s="571"/>
      <c r="AT468" s="571"/>
      <c r="AU468" s="282" t="s">
        <v>160</v>
      </c>
    </row>
    <row r="469" spans="3:95" s="243" customFormat="1" ht="13.5" hidden="1" customHeight="1"/>
    <row r="470" spans="3:95" s="243" customFormat="1" ht="13.5" hidden="1" customHeight="1">
      <c r="AV470" s="268"/>
    </row>
    <row r="471" spans="3:95" s="243" customFormat="1" ht="13.5" hidden="1" customHeight="1">
      <c r="AV471" s="268"/>
    </row>
    <row r="472" spans="3:95" s="243" customFormat="1" ht="13.5" hidden="1" customHeight="1">
      <c r="AV472" s="268"/>
    </row>
    <row r="473" spans="3:95" s="243" customFormat="1" ht="13.5" hidden="1" customHeight="1">
      <c r="AV473" s="268"/>
    </row>
    <row r="474" spans="3:95" s="243" customFormat="1" ht="13.5" hidden="1" customHeight="1">
      <c r="AV474" s="268"/>
    </row>
    <row r="475" spans="3:95" s="243" customFormat="1" ht="13.5" hidden="1" customHeight="1">
      <c r="AV475" s="268"/>
    </row>
    <row r="476" spans="3:95" s="243" customFormat="1" ht="13.5" hidden="1" customHeight="1">
      <c r="AV476" s="268"/>
    </row>
    <row r="477" spans="3:95" s="243" customFormat="1" ht="13.5" hidden="1" customHeight="1">
      <c r="AV477" s="268"/>
    </row>
    <row r="478" spans="3:95" s="243" customFormat="1" ht="13.5" hidden="1" customHeight="1">
      <c r="AV478" s="268"/>
    </row>
    <row r="479" spans="3:95" s="243" customFormat="1" ht="13.5" hidden="1" customHeight="1">
      <c r="AV479" s="268"/>
    </row>
    <row r="480" spans="3:95" s="243" customFormat="1" ht="13.5" hidden="1" customHeight="1">
      <c r="AV480" s="268"/>
    </row>
    <row r="481" spans="3:100" s="243" customFormat="1" ht="13.5" hidden="1" customHeight="1">
      <c r="AV481" s="268"/>
    </row>
    <row r="482" spans="3:100" s="243" customFormat="1" ht="13.5" customHeight="1">
      <c r="AQ482" s="268"/>
      <c r="AR482" s="268"/>
      <c r="AS482" s="268"/>
      <c r="AT482" s="268"/>
      <c r="AU482" s="268"/>
    </row>
    <row r="483" spans="3:100" s="243" customFormat="1" ht="13.5" customHeight="1">
      <c r="C483" s="651" t="s">
        <v>8</v>
      </c>
      <c r="D483" s="651"/>
      <c r="E483" s="562" t="s">
        <v>111</v>
      </c>
      <c r="F483" s="562"/>
      <c r="G483" s="279"/>
    </row>
    <row r="484" spans="3:100" s="243" customFormat="1" ht="13.5" customHeight="1">
      <c r="C484" s="651"/>
      <c r="D484" s="651"/>
      <c r="E484" s="562"/>
      <c r="F484" s="562"/>
      <c r="G484" s="279"/>
      <c r="I484" s="244"/>
    </row>
    <row r="485" spans="3:100" s="243" customFormat="1" ht="13.5" customHeight="1">
      <c r="C485" s="235" t="s">
        <v>254</v>
      </c>
      <c r="D485" s="279"/>
      <c r="E485" s="279"/>
      <c r="F485" s="279"/>
      <c r="G485" s="279"/>
      <c r="I485" s="244"/>
      <c r="BC485" s="239" t="e">
        <f>IF(#REF!="発電事業者","算定結果　様式第３２第１表～第４表（保有電源新エネ欄他）","算定結果　様式第３２第１表・第２表（年度末電源構成・発電端電力量）")</f>
        <v>#REF!</v>
      </c>
      <c r="CT485" s="296" t="s">
        <v>114</v>
      </c>
      <c r="CV485" s="286" t="str">
        <f>IF(COUNT(H489:S512)&gt;0,"○","")</f>
        <v/>
      </c>
    </row>
    <row r="486" spans="3:100" s="243" customFormat="1" ht="13.5" customHeight="1">
      <c r="C486" s="652"/>
      <c r="D486" s="653"/>
      <c r="E486" s="653"/>
      <c r="F486" s="653"/>
      <c r="G486" s="654"/>
      <c r="H486" s="594" t="str">
        <f>$H$66</f>
        <v>太陽光（全量）</v>
      </c>
      <c r="I486" s="594"/>
      <c r="J486" s="594"/>
      <c r="K486" s="594"/>
      <c r="L486" s="594"/>
      <c r="M486" s="594"/>
      <c r="N486" s="594"/>
      <c r="O486" s="594"/>
      <c r="P486" s="594"/>
      <c r="Q486" s="594"/>
      <c r="R486" s="594"/>
      <c r="S486" s="594"/>
      <c r="T486" s="594"/>
      <c r="U486" s="594"/>
      <c r="V486" s="594"/>
      <c r="W486" s="594"/>
      <c r="X486" s="594"/>
      <c r="Y486" s="594"/>
      <c r="Z486" s="594"/>
      <c r="AA486" s="245"/>
      <c r="AB486" s="245"/>
      <c r="AC486" s="245"/>
      <c r="AD486" s="658"/>
      <c r="AE486" s="658"/>
      <c r="AF486" s="658"/>
      <c r="AG486" s="658"/>
      <c r="AH486" s="658"/>
      <c r="AI486" s="594" t="str">
        <f>$H$66</f>
        <v>太陽光（全量）</v>
      </c>
      <c r="AJ486" s="594"/>
      <c r="AK486" s="594"/>
      <c r="AL486" s="594"/>
      <c r="AM486" s="594"/>
      <c r="AN486" s="594"/>
      <c r="AO486" s="594"/>
      <c r="AP486" s="594"/>
      <c r="AQ486" s="594"/>
      <c r="AR486" s="594"/>
      <c r="AS486" s="594"/>
      <c r="AT486" s="594"/>
      <c r="AU486" s="594"/>
      <c r="BB486" s="246"/>
      <c r="BC486" s="659" t="s">
        <v>256</v>
      </c>
      <c r="BD486" s="659"/>
      <c r="BE486" s="659"/>
      <c r="BF486" s="659"/>
      <c r="BG486" s="601" t="e">
        <f>DATE(#REF!,1,1)</f>
        <v>#REF!</v>
      </c>
      <c r="BH486" s="602"/>
      <c r="BI486" s="602"/>
      <c r="BJ486" s="602"/>
      <c r="BK486" s="602"/>
      <c r="BL486" s="602"/>
      <c r="BM486" s="602"/>
      <c r="BN486" s="602"/>
      <c r="BO486" s="602"/>
      <c r="BP486" s="602"/>
      <c r="BQ486" s="602"/>
      <c r="BR486" s="603"/>
      <c r="BS486" s="659" t="s">
        <v>257</v>
      </c>
      <c r="BT486" s="659"/>
      <c r="BU486" s="659"/>
      <c r="BV486" s="659"/>
      <c r="BW486" s="592" t="e">
        <f>DATE(#REF!-1,1,1)</f>
        <v>#REF!</v>
      </c>
      <c r="BX486" s="592" t="e">
        <f>DATE(#REF!,1,1)</f>
        <v>#REF!</v>
      </c>
      <c r="BY486" s="592" t="e">
        <f>DATE(#REF!+1,1,1)</f>
        <v>#REF!</v>
      </c>
      <c r="BZ486" s="592" t="e">
        <f>DATE(#REF!+2,1,1)</f>
        <v>#REF!</v>
      </c>
      <c r="CA486" s="592" t="e">
        <f>DATE(#REF!+3,1,1)</f>
        <v>#REF!</v>
      </c>
      <c r="CB486" s="592" t="e">
        <f>DATE(#REF!+4,1,1)</f>
        <v>#REF!</v>
      </c>
      <c r="CC486" s="592" t="e">
        <f>DATE(#REF!+5,1,1)</f>
        <v>#REF!</v>
      </c>
      <c r="CD486" s="592" t="e">
        <f>DATE(#REF!+6,1,1)</f>
        <v>#REF!</v>
      </c>
      <c r="CE486" s="592" t="e">
        <f>DATE(#REF!+7,1,1)</f>
        <v>#REF!</v>
      </c>
      <c r="CF486" s="592" t="e">
        <f>DATE(#REF!+8,1,1)</f>
        <v>#REF!</v>
      </c>
      <c r="CG486" s="592" t="e">
        <f>DATE(#REF!+9,1,1)</f>
        <v>#REF!</v>
      </c>
      <c r="CH486" s="273"/>
      <c r="CI486" s="273"/>
      <c r="CJ486" s="273"/>
      <c r="CK486" s="273"/>
      <c r="CL486" s="273"/>
      <c r="CM486" s="273"/>
      <c r="CN486" s="273"/>
      <c r="CO486" s="273"/>
      <c r="CP486" s="273"/>
      <c r="CQ486" s="273"/>
    </row>
    <row r="487" spans="3:100" s="243" customFormat="1" ht="13.5" customHeight="1">
      <c r="C487" s="655"/>
      <c r="D487" s="656"/>
      <c r="E487" s="656"/>
      <c r="F487" s="656"/>
      <c r="G487" s="657"/>
      <c r="H487" s="307" t="s">
        <v>194</v>
      </c>
      <c r="I487" s="307" t="s">
        <v>195</v>
      </c>
      <c r="J487" s="307" t="s">
        <v>161</v>
      </c>
      <c r="K487" s="307" t="s">
        <v>162</v>
      </c>
      <c r="L487" s="307" t="s">
        <v>163</v>
      </c>
      <c r="M487" s="307" t="s">
        <v>164</v>
      </c>
      <c r="N487" s="307" t="s">
        <v>165</v>
      </c>
      <c r="O487" s="307" t="s">
        <v>166</v>
      </c>
      <c r="P487" s="307" t="s">
        <v>167</v>
      </c>
      <c r="Q487" s="307" t="s">
        <v>168</v>
      </c>
      <c r="R487" s="307" t="s">
        <v>169</v>
      </c>
      <c r="S487" s="307" t="s">
        <v>170</v>
      </c>
      <c r="T487" s="307" t="s">
        <v>25</v>
      </c>
      <c r="U487" s="637"/>
      <c r="V487" s="638"/>
      <c r="W487" s="638"/>
      <c r="X487" s="638"/>
      <c r="Y487" s="638"/>
      <c r="Z487" s="639"/>
      <c r="AA487" s="245"/>
      <c r="AB487" s="245"/>
      <c r="AC487" s="245"/>
      <c r="AD487" s="658"/>
      <c r="AE487" s="658"/>
      <c r="AF487" s="658"/>
      <c r="AG487" s="658"/>
      <c r="AH487" s="658"/>
      <c r="AI487" s="307" t="s">
        <v>194</v>
      </c>
      <c r="AJ487" s="307" t="s">
        <v>195</v>
      </c>
      <c r="AK487" s="307" t="s">
        <v>161</v>
      </c>
      <c r="AL487" s="307" t="s">
        <v>162</v>
      </c>
      <c r="AM487" s="307" t="s">
        <v>163</v>
      </c>
      <c r="AN487" s="307" t="s">
        <v>164</v>
      </c>
      <c r="AO487" s="307" t="s">
        <v>165</v>
      </c>
      <c r="AP487" s="307" t="s">
        <v>166</v>
      </c>
      <c r="AQ487" s="307" t="s">
        <v>167</v>
      </c>
      <c r="AR487" s="307" t="s">
        <v>168</v>
      </c>
      <c r="AS487" s="307" t="s">
        <v>169</v>
      </c>
      <c r="AT487" s="307" t="s">
        <v>170</v>
      </c>
      <c r="AU487" s="307" t="s">
        <v>25</v>
      </c>
      <c r="AX487" s="280"/>
      <c r="AY487" s="280"/>
      <c r="AZ487" s="280"/>
      <c r="BA487" s="280"/>
      <c r="BB487" s="246"/>
      <c r="BC487" s="659"/>
      <c r="BD487" s="659"/>
      <c r="BE487" s="659"/>
      <c r="BF487" s="659"/>
      <c r="BG487" s="334" t="s">
        <v>194</v>
      </c>
      <c r="BH487" s="334" t="s">
        <v>195</v>
      </c>
      <c r="BI487" s="334" t="s">
        <v>161</v>
      </c>
      <c r="BJ487" s="334" t="s">
        <v>162</v>
      </c>
      <c r="BK487" s="334" t="s">
        <v>163</v>
      </c>
      <c r="BL487" s="334" t="s">
        <v>164</v>
      </c>
      <c r="BM487" s="334" t="s">
        <v>165</v>
      </c>
      <c r="BN487" s="334" t="s">
        <v>166</v>
      </c>
      <c r="BO487" s="334" t="s">
        <v>167</v>
      </c>
      <c r="BP487" s="334" t="s">
        <v>168</v>
      </c>
      <c r="BQ487" s="334" t="s">
        <v>169</v>
      </c>
      <c r="BR487" s="334" t="s">
        <v>170</v>
      </c>
      <c r="BS487" s="659"/>
      <c r="BT487" s="659"/>
      <c r="BU487" s="659"/>
      <c r="BV487" s="659"/>
      <c r="BW487" s="593"/>
      <c r="BX487" s="593"/>
      <c r="BY487" s="593"/>
      <c r="BZ487" s="593"/>
      <c r="CA487" s="593"/>
      <c r="CB487" s="593"/>
      <c r="CC487" s="593"/>
      <c r="CD487" s="593"/>
      <c r="CE487" s="593"/>
      <c r="CF487" s="593"/>
      <c r="CG487" s="593"/>
      <c r="CH487" s="273"/>
      <c r="CI487" s="273"/>
      <c r="CJ487" s="273"/>
      <c r="CK487" s="273"/>
      <c r="CL487" s="273"/>
      <c r="CM487" s="273"/>
      <c r="CN487" s="273"/>
      <c r="CO487" s="273"/>
      <c r="CP487" s="273"/>
      <c r="CQ487" s="273"/>
    </row>
    <row r="488" spans="3:100" s="243" customFormat="1" ht="13.5" customHeight="1">
      <c r="C488" s="594" t="s">
        <v>196</v>
      </c>
      <c r="D488" s="594"/>
      <c r="E488" s="594"/>
      <c r="F488" s="594"/>
      <c r="G488" s="594"/>
      <c r="H488" s="248">
        <f t="shared" ref="H488:S488" si="114">IF($E483="","",VLOOKUP($E483,$CT$84:$DG$93,CV$94,FALSE))</f>
        <v>7.2000000000000008E-2</v>
      </c>
      <c r="I488" s="248">
        <f t="shared" si="114"/>
        <v>8.1000000000000003E-2</v>
      </c>
      <c r="J488" s="248">
        <f t="shared" si="114"/>
        <v>0.109</v>
      </c>
      <c r="K488" s="248">
        <f t="shared" si="114"/>
        <v>0.32300000000000001</v>
      </c>
      <c r="L488" s="248">
        <f t="shared" si="114"/>
        <v>0.32300000000000001</v>
      </c>
      <c r="M488" s="248">
        <f t="shared" si="114"/>
        <v>0.126</v>
      </c>
      <c r="N488" s="248">
        <f t="shared" si="114"/>
        <v>4.8000000000000001E-2</v>
      </c>
      <c r="O488" s="248">
        <f t="shared" si="114"/>
        <v>0</v>
      </c>
      <c r="P488" s="248">
        <f t="shared" si="114"/>
        <v>0</v>
      </c>
      <c r="Q488" s="248">
        <f t="shared" si="114"/>
        <v>0</v>
      </c>
      <c r="R488" s="248">
        <f t="shared" si="114"/>
        <v>0</v>
      </c>
      <c r="S488" s="248">
        <f t="shared" si="114"/>
        <v>0</v>
      </c>
      <c r="T488" s="249"/>
      <c r="U488" s="640"/>
      <c r="V488" s="641"/>
      <c r="W488" s="641"/>
      <c r="X488" s="641"/>
      <c r="Y488" s="641"/>
      <c r="Z488" s="642"/>
      <c r="AA488" s="250"/>
      <c r="AB488" s="250"/>
      <c r="AC488" s="250"/>
      <c r="AD488" s="594" t="s">
        <v>197</v>
      </c>
      <c r="AE488" s="594"/>
      <c r="AF488" s="594"/>
      <c r="AG488" s="594"/>
      <c r="AH488" s="594"/>
      <c r="AI488" s="251">
        <v>30</v>
      </c>
      <c r="AJ488" s="251">
        <v>31</v>
      </c>
      <c r="AK488" s="251">
        <v>30</v>
      </c>
      <c r="AL488" s="251">
        <v>31</v>
      </c>
      <c r="AM488" s="251">
        <v>31</v>
      </c>
      <c r="AN488" s="251">
        <v>30</v>
      </c>
      <c r="AO488" s="251">
        <v>31</v>
      </c>
      <c r="AP488" s="251">
        <v>30</v>
      </c>
      <c r="AQ488" s="251">
        <v>31</v>
      </c>
      <c r="AR488" s="251">
        <v>31</v>
      </c>
      <c r="AS488" s="251">
        <v>28</v>
      </c>
      <c r="AT488" s="251">
        <v>31</v>
      </c>
      <c r="AU488" s="249"/>
      <c r="AX488" s="280"/>
      <c r="AY488" s="280"/>
      <c r="AZ488" s="280"/>
      <c r="BA488" s="280"/>
      <c r="BB488" s="246"/>
      <c r="BC488" s="634" t="s">
        <v>198</v>
      </c>
      <c r="BD488" s="635"/>
      <c r="BE488" s="635"/>
      <c r="BF488" s="636"/>
      <c r="BG488" s="297" t="str">
        <f t="shared" ref="BG488:BR488" si="115">IF(COUNT(AI493)=0,"",AI493)</f>
        <v/>
      </c>
      <c r="BH488" s="297" t="str">
        <f t="shared" si="115"/>
        <v/>
      </c>
      <c r="BI488" s="297" t="str">
        <f t="shared" si="115"/>
        <v/>
      </c>
      <c r="BJ488" s="297" t="str">
        <f t="shared" si="115"/>
        <v/>
      </c>
      <c r="BK488" s="297" t="str">
        <f t="shared" si="115"/>
        <v/>
      </c>
      <c r="BL488" s="297" t="str">
        <f t="shared" si="115"/>
        <v/>
      </c>
      <c r="BM488" s="297" t="str">
        <f t="shared" si="115"/>
        <v/>
      </c>
      <c r="BN488" s="297" t="str">
        <f t="shared" si="115"/>
        <v/>
      </c>
      <c r="BO488" s="297" t="str">
        <f t="shared" si="115"/>
        <v/>
      </c>
      <c r="BP488" s="297" t="str">
        <f t="shared" si="115"/>
        <v/>
      </c>
      <c r="BQ488" s="297" t="str">
        <f t="shared" si="115"/>
        <v/>
      </c>
      <c r="BR488" s="297" t="str">
        <f t="shared" si="115"/>
        <v/>
      </c>
      <c r="BS488" s="597" t="s">
        <v>198</v>
      </c>
      <c r="BT488" s="633"/>
      <c r="BU488" s="598"/>
      <c r="BV488" s="334" t="s">
        <v>171</v>
      </c>
      <c r="BW488" s="253" t="str">
        <f>IF(COUNT(AM491)=0,"",AM491)</f>
        <v/>
      </c>
      <c r="BX488" s="253" t="str">
        <f>IF(COUNT(AM493)=0,"",AM493)</f>
        <v/>
      </c>
      <c r="BY488" s="253" t="str">
        <f>IF(COUNT(AM495)=0,"",AM495)</f>
        <v/>
      </c>
      <c r="BZ488" s="253" t="str">
        <f>IF(COUNT(AM497)=0,"",AM497)</f>
        <v/>
      </c>
      <c r="CA488" s="253" t="str">
        <f>IF(COUNT(AM499)=0,"",AM499)</f>
        <v/>
      </c>
      <c r="CB488" s="253" t="str">
        <f>IF(COUNT(AM501)=0,"",AM501)</f>
        <v/>
      </c>
      <c r="CC488" s="253" t="str">
        <f>IF(COUNT(AM503)=0,"",AM503)</f>
        <v/>
      </c>
      <c r="CD488" s="253" t="str">
        <f>IF(COUNT(AM505)=0,"",AM505)</f>
        <v/>
      </c>
      <c r="CE488" s="253" t="str">
        <f>IF(COUNT(AM507)=0,"",AM507)</f>
        <v/>
      </c>
      <c r="CF488" s="253" t="str">
        <f>IF(COUNT(AM509)=0,"",AM509)</f>
        <v/>
      </c>
      <c r="CG488" s="253" t="str">
        <f>IF(COUNT(AM511)=0,"",AM511)</f>
        <v/>
      </c>
      <c r="CH488" s="257"/>
      <c r="CI488" s="257"/>
      <c r="CJ488" s="257"/>
      <c r="CK488" s="257"/>
      <c r="CL488" s="257"/>
      <c r="CM488" s="257"/>
      <c r="CN488" s="257"/>
      <c r="CO488" s="257"/>
      <c r="CP488" s="257"/>
      <c r="CQ488" s="257"/>
    </row>
    <row r="489" spans="3:100" s="243" customFormat="1" ht="13.5" customHeight="1">
      <c r="C489" s="604" t="e">
        <f>DATE(#REF!-2,1,1)</f>
        <v>#REF!</v>
      </c>
      <c r="D489" s="605"/>
      <c r="E489" s="613" t="s">
        <v>275</v>
      </c>
      <c r="F489" s="614"/>
      <c r="G489" s="615"/>
      <c r="H489" s="255"/>
      <c r="I489" s="255"/>
      <c r="J489" s="255"/>
      <c r="K489" s="255"/>
      <c r="L489" s="255"/>
      <c r="M489" s="255"/>
      <c r="N489" s="255"/>
      <c r="O489" s="255"/>
      <c r="P489" s="256"/>
      <c r="Q489" s="256"/>
      <c r="R489" s="256"/>
      <c r="S489" s="256"/>
      <c r="T489" s="255"/>
      <c r="U489" s="578"/>
      <c r="V489" s="644"/>
      <c r="W489" s="644"/>
      <c r="X489" s="644"/>
      <c r="Y489" s="644"/>
      <c r="Z489" s="579"/>
      <c r="AA489" s="257"/>
      <c r="AB489" s="257"/>
      <c r="AC489" s="257"/>
      <c r="AD489" s="604" t="e">
        <f>DATE(#REF!-2,1,1)</f>
        <v>#REF!</v>
      </c>
      <c r="AE489" s="605"/>
      <c r="AF489" s="613" t="s">
        <v>198</v>
      </c>
      <c r="AG489" s="614"/>
      <c r="AH489" s="615"/>
      <c r="AI489" s="255"/>
      <c r="AJ489" s="255"/>
      <c r="AK489" s="255"/>
      <c r="AL489" s="255"/>
      <c r="AM489" s="255"/>
      <c r="AN489" s="255"/>
      <c r="AO489" s="255"/>
      <c r="AP489" s="255"/>
      <c r="AQ489" s="255"/>
      <c r="AR489" s="258" t="str">
        <f>IF(COUNT(P489,Q489)&lt;&gt;2,"",ROUND(MIN(P489,Q489)*Q488,#REF!))</f>
        <v/>
      </c>
      <c r="AS489" s="258" t="str">
        <f>IF(COUNT(Q489,R489)&lt;&gt;2,"",ROUND(MIN(Q489,R489)*R488,#REF!))</f>
        <v/>
      </c>
      <c r="AT489" s="258" t="str">
        <f>IF(COUNT(R489,S489)&lt;&gt;2,"",ROUND(MIN(R489,S489)*S488,#REF!))</f>
        <v/>
      </c>
      <c r="AU489" s="255"/>
      <c r="AX489" s="280"/>
      <c r="AY489" s="280"/>
      <c r="AZ489" s="280"/>
      <c r="BA489" s="280"/>
      <c r="BB489" s="246"/>
      <c r="BC489" s="648"/>
      <c r="BD489" s="649"/>
      <c r="BE489" s="649"/>
      <c r="BF489" s="650"/>
      <c r="BG489" s="259"/>
      <c r="BH489" s="259"/>
      <c r="BI489" s="259"/>
      <c r="BJ489" s="259"/>
      <c r="BK489" s="259"/>
      <c r="BL489" s="259"/>
      <c r="BM489" s="259"/>
      <c r="BN489" s="259"/>
      <c r="BO489" s="259"/>
      <c r="BP489" s="259"/>
      <c r="BQ489" s="259"/>
      <c r="BR489" s="259"/>
      <c r="BS489" s="599"/>
      <c r="BT489" s="643"/>
      <c r="BU489" s="600"/>
      <c r="BV489" s="334" t="s">
        <v>172</v>
      </c>
      <c r="BW489" s="253" t="str">
        <f>IF(COUNT(AR489)=0,"",AR489)</f>
        <v/>
      </c>
      <c r="BX489" s="253" t="str">
        <f>IF(COUNT(AR493)=0,"",AR493)</f>
        <v/>
      </c>
      <c r="BY489" s="253" t="str">
        <f>IF(COUNT(AR495)=0,"",AR495)</f>
        <v/>
      </c>
      <c r="BZ489" s="253" t="str">
        <f>IF(COUNT(AR497)=0,"",AR497)</f>
        <v/>
      </c>
      <c r="CA489" s="253" t="str">
        <f>IF(COUNT(AR499)=0,"",AR499)</f>
        <v/>
      </c>
      <c r="CB489" s="253" t="str">
        <f>IF(COUNT(AR501)=0,"",AR501)</f>
        <v/>
      </c>
      <c r="CC489" s="253" t="str">
        <f>IF(COUNT(AR503)=0,"",AR503)</f>
        <v/>
      </c>
      <c r="CD489" s="253" t="str">
        <f>IF(COUNT(AR505)=0,"",AR505)</f>
        <v/>
      </c>
      <c r="CE489" s="253" t="str">
        <f>IF(COUNT(AR507)=0,"",AR507)</f>
        <v/>
      </c>
      <c r="CF489" s="253" t="str">
        <f>IF(COUNT(AR509)=0,"",AR509)</f>
        <v/>
      </c>
      <c r="CG489" s="253" t="str">
        <f>IF(COUNT(AR511)=0,"",AR511)</f>
        <v/>
      </c>
      <c r="CH489" s="257"/>
      <c r="CI489" s="257"/>
      <c r="CJ489" s="257"/>
      <c r="CK489" s="257"/>
      <c r="CL489" s="257"/>
      <c r="CM489" s="257"/>
      <c r="CN489" s="257"/>
      <c r="CO489" s="257"/>
      <c r="CP489" s="257"/>
      <c r="CQ489" s="257"/>
    </row>
    <row r="490" spans="3:100" s="243" customFormat="1" ht="13.5" customHeight="1">
      <c r="C490" s="606"/>
      <c r="D490" s="607"/>
      <c r="E490" s="608" t="s">
        <v>252</v>
      </c>
      <c r="F490" s="609"/>
      <c r="G490" s="610"/>
      <c r="H490" s="260"/>
      <c r="I490" s="260"/>
      <c r="J490" s="260"/>
      <c r="K490" s="260"/>
      <c r="L490" s="260"/>
      <c r="M490" s="260"/>
      <c r="N490" s="260"/>
      <c r="O490" s="260"/>
      <c r="P490" s="261"/>
      <c r="Q490" s="261"/>
      <c r="R490" s="261"/>
      <c r="S490" s="261"/>
      <c r="T490" s="262" t="str">
        <f>IF(COUNT(H490:S490)=0,"",SUMPRODUCT(ROUND(H490:S490,#REF!)))</f>
        <v/>
      </c>
      <c r="U490" s="645"/>
      <c r="V490" s="646"/>
      <c r="W490" s="646"/>
      <c r="X490" s="646"/>
      <c r="Y490" s="646"/>
      <c r="Z490" s="647"/>
      <c r="AA490" s="257"/>
      <c r="AB490" s="257"/>
      <c r="AC490" s="257"/>
      <c r="AD490" s="606"/>
      <c r="AE490" s="607"/>
      <c r="AF490" s="608" t="s">
        <v>199</v>
      </c>
      <c r="AG490" s="609"/>
      <c r="AH490" s="610"/>
      <c r="AI490" s="263"/>
      <c r="AJ490" s="263"/>
      <c r="AK490" s="263"/>
      <c r="AL490" s="263"/>
      <c r="AM490" s="263"/>
      <c r="AN490" s="263"/>
      <c r="AO490" s="263"/>
      <c r="AP490" s="263"/>
      <c r="AQ490" s="263"/>
      <c r="AR490" s="264" t="str">
        <f>IF(COUNT(Q489:Q490)=0,"",ROUND(Q490/(Q489*24*AR488/1000),3))</f>
        <v/>
      </c>
      <c r="AS490" s="264" t="str">
        <f>IF(COUNT(R489:R490)=0,"",ROUND(R490/(R489*24*AS488/1000),3))</f>
        <v/>
      </c>
      <c r="AT490" s="264" t="str">
        <f>IF(COUNT(S489:S490)=0,"",ROUND(S490/(S489*24*AT488/1000),3))</f>
        <v/>
      </c>
      <c r="AU490" s="265" t="str">
        <f>IF(COUNT(AI490:AT490)=0,"",AVERAGE(AI490:AT490))</f>
        <v/>
      </c>
      <c r="AX490" s="280"/>
      <c r="AY490" s="280"/>
      <c r="AZ490" s="280"/>
      <c r="BA490" s="280"/>
      <c r="BB490" s="246"/>
      <c r="BC490" s="594" t="s">
        <v>205</v>
      </c>
      <c r="BD490" s="594"/>
      <c r="BE490" s="594"/>
      <c r="BF490" s="594"/>
      <c r="BG490" s="253" t="str">
        <f>IF(COUNT(H494)=0,"",ROUND(H494,#REF!))</f>
        <v/>
      </c>
      <c r="BH490" s="253" t="str">
        <f>IF(COUNT(I494)=0,"",ROUND(I494,#REF!))</f>
        <v/>
      </c>
      <c r="BI490" s="253" t="str">
        <f>IF(COUNT(J494)=0,"",ROUND(J494,#REF!))</f>
        <v/>
      </c>
      <c r="BJ490" s="253" t="str">
        <f>IF(COUNT(K494)=0,"",ROUND(K494,#REF!))</f>
        <v/>
      </c>
      <c r="BK490" s="253" t="str">
        <f>IF(COUNT(L494)=0,"",ROUND(L494,#REF!))</f>
        <v/>
      </c>
      <c r="BL490" s="253" t="str">
        <f>IF(COUNT(M494)=0,"",ROUND(M494,#REF!))</f>
        <v/>
      </c>
      <c r="BM490" s="253" t="str">
        <f>IF(COUNT(N494)=0,"",ROUND(N494,#REF!))</f>
        <v/>
      </c>
      <c r="BN490" s="253" t="str">
        <f>IF(COUNT(O494)=0,"",ROUND(O494,#REF!))</f>
        <v/>
      </c>
      <c r="BO490" s="253" t="str">
        <f>IF(COUNT(P494)=0,"",ROUND(P494,#REF!))</f>
        <v/>
      </c>
      <c r="BP490" s="253" t="str">
        <f>IF(COUNT(Q494)=0,"",ROUND(Q494,#REF!))</f>
        <v/>
      </c>
      <c r="BQ490" s="253" t="str">
        <f>IF(COUNT(R494)=0,"",ROUND(R494,#REF!))</f>
        <v/>
      </c>
      <c r="BR490" s="253" t="str">
        <f>IF(COUNT(S494)=0,"",ROUND(S494,#REF!))</f>
        <v/>
      </c>
      <c r="BS490" s="634" t="s">
        <v>205</v>
      </c>
      <c r="BT490" s="635"/>
      <c r="BU490" s="636"/>
      <c r="BV490" s="334" t="s">
        <v>25</v>
      </c>
      <c r="BW490" s="253" t="str">
        <f>IF(COUNT(T492)=0,"",T492)</f>
        <v/>
      </c>
      <c r="BX490" s="253" t="str">
        <f>IF(COUNT(T494)=0,"",T494)</f>
        <v/>
      </c>
      <c r="BY490" s="253" t="str">
        <f>IF(COUNT(T496)=0,"",T496)</f>
        <v/>
      </c>
      <c r="BZ490" s="266" t="str">
        <f>IF(COUNT(T498)=0,"",T498)</f>
        <v/>
      </c>
      <c r="CA490" s="253" t="str">
        <f>IF(COUNT(T500)=0,"",T500)</f>
        <v/>
      </c>
      <c r="CB490" s="253" t="str">
        <f>IF(COUNT(T502)=0,"",T502)</f>
        <v/>
      </c>
      <c r="CC490" s="253" t="str">
        <f>IF(COUNT(T504)=0,"",T504)</f>
        <v/>
      </c>
      <c r="CD490" s="253" t="str">
        <f>IF(COUNT(T506)=0,"",T506)</f>
        <v/>
      </c>
      <c r="CE490" s="253" t="str">
        <f>IF(COUNT(T508)=0,"",T508)</f>
        <v/>
      </c>
      <c r="CF490" s="253" t="str">
        <f>IF(COUNT(T510)=0,"",T510)</f>
        <v/>
      </c>
      <c r="CG490" s="253" t="str">
        <f>IF(COUNT(T512)=0,"",T512)</f>
        <v/>
      </c>
      <c r="CH490" s="257"/>
      <c r="CI490" s="257"/>
      <c r="CJ490" s="257"/>
      <c r="CK490" s="257"/>
      <c r="CL490" s="257"/>
      <c r="CM490" s="257"/>
      <c r="CN490" s="257"/>
      <c r="CO490" s="257"/>
      <c r="CP490" s="257"/>
      <c r="CQ490" s="257"/>
    </row>
    <row r="491" spans="3:100" s="243" customFormat="1" ht="13.5" customHeight="1">
      <c r="C491" s="604" t="e">
        <f>DATE(#REF!-1,1,1)</f>
        <v>#REF!</v>
      </c>
      <c r="D491" s="605"/>
      <c r="E491" s="613" t="s">
        <v>275</v>
      </c>
      <c r="F491" s="614"/>
      <c r="G491" s="615"/>
      <c r="H491" s="256"/>
      <c r="I491" s="256"/>
      <c r="J491" s="256"/>
      <c r="K491" s="256"/>
      <c r="L491" s="256"/>
      <c r="M491" s="256"/>
      <c r="N491" s="256"/>
      <c r="O491" s="256"/>
      <c r="P491" s="256"/>
      <c r="Q491" s="256"/>
      <c r="R491" s="256"/>
      <c r="S491" s="256"/>
      <c r="T491" s="255"/>
      <c r="U491" s="613" t="s">
        <v>210</v>
      </c>
      <c r="V491" s="614"/>
      <c r="W491" s="614"/>
      <c r="X491" s="615"/>
      <c r="Y491" s="616" t="str">
        <f>IF(COUNT(S491)=0,"",ROUND(S491,#REF!))</f>
        <v/>
      </c>
      <c r="Z491" s="617"/>
      <c r="AA491" s="257"/>
      <c r="AB491" s="257"/>
      <c r="AC491" s="257"/>
      <c r="AD491" s="604" t="e">
        <f>DATE(#REF!-1,1,1)</f>
        <v>#REF!</v>
      </c>
      <c r="AE491" s="605"/>
      <c r="AF491" s="613" t="s">
        <v>198</v>
      </c>
      <c r="AG491" s="614"/>
      <c r="AH491" s="615"/>
      <c r="AI491" s="258" t="str">
        <f>IF(COUNT(S489,H491)&lt;&gt;2,"",ROUND(MIN(S489,H491)*H488,#REF!))</f>
        <v/>
      </c>
      <c r="AJ491" s="258" t="str">
        <f>IF(COUNT(H491,I491)&lt;&gt;2,"",ROUND(MIN(H491,I491)*I488,#REF!))</f>
        <v/>
      </c>
      <c r="AK491" s="258" t="str">
        <f>IF(COUNT(I491,J491)&lt;&gt;2,"",ROUND(MIN(I491,J491)*J488,#REF!))</f>
        <v/>
      </c>
      <c r="AL491" s="258" t="str">
        <f>IF(COUNT(J491,K491)&lt;&gt;2,"",ROUND(MIN(J491,K491)*K488,#REF!))</f>
        <v/>
      </c>
      <c r="AM491" s="258" t="str">
        <f>IF(COUNT(K491,L491)&lt;&gt;2,"",ROUND(MIN(K491,L491)*L488,#REF!))</f>
        <v/>
      </c>
      <c r="AN491" s="258" t="str">
        <f>IF(COUNT(L491,M491)&lt;&gt;2,"",ROUND(MIN(L491,M491)*M488,#REF!))</f>
        <v/>
      </c>
      <c r="AO491" s="258" t="str">
        <f>IF(COUNT(M491,N491)&lt;&gt;2,"",ROUND(MIN(M491,N491)*N488,#REF!))</f>
        <v/>
      </c>
      <c r="AP491" s="258" t="str">
        <f>IF(COUNT(N491,O491)&lt;&gt;2,"",ROUND(MIN(N491,O491)*O488,#REF!))</f>
        <v/>
      </c>
      <c r="AQ491" s="258" t="str">
        <f>IF(COUNT(O491,P491)&lt;&gt;2,"",ROUND(MIN(O491,P491)*P488,#REF!))</f>
        <v/>
      </c>
      <c r="AR491" s="258" t="str">
        <f>IF(COUNT(P491,Q491)&lt;&gt;2,"",ROUND(MIN(P491,Q491)*Q488,#REF!))</f>
        <v/>
      </c>
      <c r="AS491" s="258" t="str">
        <f>IF(COUNT(Q491,R491)&lt;&gt;2,"",ROUND(MIN(Q491,R491)*R488,#REF!))</f>
        <v/>
      </c>
      <c r="AT491" s="258" t="str">
        <f>IF(COUNT(R491,S491)&lt;&gt;2,"",ROUND(MIN(R491,S491)*S488,#REF!))</f>
        <v/>
      </c>
      <c r="AU491" s="255"/>
      <c r="AX491" s="280"/>
      <c r="AY491" s="280"/>
      <c r="AZ491" s="280"/>
      <c r="BB491" s="246"/>
      <c r="BC491" s="627"/>
      <c r="BD491" s="628"/>
      <c r="BE491" s="628"/>
      <c r="BF491" s="628"/>
      <c r="BG491" s="628"/>
      <c r="BH491" s="628"/>
      <c r="BI491" s="628"/>
      <c r="BJ491" s="628"/>
      <c r="BK491" s="628"/>
      <c r="BL491" s="628"/>
      <c r="BM491" s="628"/>
      <c r="BN491" s="628"/>
      <c r="BO491" s="628"/>
      <c r="BP491" s="628"/>
      <c r="BQ491" s="628"/>
      <c r="BR491" s="629"/>
      <c r="BS491" s="597" t="s">
        <v>206</v>
      </c>
      <c r="BT491" s="633"/>
      <c r="BU491" s="598"/>
      <c r="BV491" s="334" t="s">
        <v>25</v>
      </c>
      <c r="BW491" s="253" t="str">
        <f>IF(COUNT(Y491)=0,"",IF(#REF!="発電事業者",Y491,IF(SUMIF($C519:$D528,"その他事業者",L519:L528)=0,IF(Y491*L528/SUM(L519:L528)=0,"",Y491*L528/SUM(L519:L528)),ROUND(Y491*SUMIF($C519:$D528,"その他事業者",L519:L528)/SUM(L519:L528),#REF!)+Y491*L528/SUM(L519:L528))))</f>
        <v/>
      </c>
      <c r="BX491" s="253" t="str">
        <f>IF(COUNT(Y493)=0,"",IF(#REF!="発電事業者",Y493,IF(SUMIF($C519:$D528,"その他事業者",W519:W528)=0,IF(Y493*W528/SUM(W519:W528)=0,"",Y493*W528/SUM(W519:W528)),ROUND(Y493*SUMIF($C519:$D528,"その他事業者",W519:W528)/SUM(W519:W528),#REF!)+Y493*W528/SUM(W519:W528))))</f>
        <v/>
      </c>
      <c r="BY491" s="267"/>
      <c r="BZ491" s="267"/>
      <c r="CA491" s="267"/>
      <c r="CB491" s="253" t="str">
        <f>IF(COUNT(Y501)=0,"",IF(#REF!="発電事業者",Y501,IF(SUMIF($C519:$D528,"その他事業者",AA519:AA528)=0,IF(Y501*AA528/SUM(AA519:AA528)=0,"",Y501*AA528/SUM(AA519:AA528)),ROUND(Y501*SUMIF($C519:$D528,"その他事業者",AA519:AA528)/SUM(AA519:AA528),#REF!)+Y501*AA528/SUM(AA519:AA528))))</f>
        <v/>
      </c>
      <c r="CC491" s="267"/>
      <c r="CD491" s="267"/>
      <c r="CE491" s="267"/>
      <c r="CF491" s="267"/>
      <c r="CG491" s="253" t="str">
        <f>IF(COUNT(Y511)=0,"",IF(#REF!="発電事業者",Y511,IF(SUMIF($C519:$D528,"その他事業者",AF519:AF528)=0,IF(Y511*AF528/SUM(AF519:AF528)=0,"",Y511*AF528/SUM(AF519:AF528)),ROUND(Y511*SUMIF($C519:$D528,"その他事業者",AF519:AF528)/SUM(AF519:AF528),#REF!)+Y511*AF528/SUM(AF519:AF528))))</f>
        <v/>
      </c>
      <c r="CH491" s="257"/>
      <c r="CI491" s="257"/>
      <c r="CJ491" s="257"/>
      <c r="CK491" s="257"/>
      <c r="CL491" s="257"/>
      <c r="CM491" s="257"/>
      <c r="CN491" s="257"/>
      <c r="CO491" s="257"/>
      <c r="CP491" s="257"/>
      <c r="CQ491" s="257"/>
    </row>
    <row r="492" spans="3:100" s="243" customFormat="1" ht="13.5" customHeight="1">
      <c r="C492" s="606"/>
      <c r="D492" s="607"/>
      <c r="E492" s="608" t="s">
        <v>252</v>
      </c>
      <c r="F492" s="609"/>
      <c r="G492" s="610"/>
      <c r="H492" s="261"/>
      <c r="I492" s="261"/>
      <c r="J492" s="261"/>
      <c r="K492" s="261"/>
      <c r="L492" s="261"/>
      <c r="M492" s="261"/>
      <c r="N492" s="261"/>
      <c r="O492" s="261"/>
      <c r="P492" s="261"/>
      <c r="Q492" s="261"/>
      <c r="R492" s="261"/>
      <c r="S492" s="261"/>
      <c r="T492" s="262" t="str">
        <f>IF(COUNT(H492:S492)=0,"",SUMPRODUCT(ROUND(H492:S492,#REF!)))</f>
        <v/>
      </c>
      <c r="U492" s="608" t="s">
        <v>211</v>
      </c>
      <c r="V492" s="609"/>
      <c r="W492" s="609"/>
      <c r="X492" s="610"/>
      <c r="Y492" s="611" t="str">
        <f>IF(COUNT(T492)=0,"",T492)</f>
        <v/>
      </c>
      <c r="Z492" s="612"/>
      <c r="AA492" s="257"/>
      <c r="AB492" s="257"/>
      <c r="AC492" s="257"/>
      <c r="AD492" s="606"/>
      <c r="AE492" s="607"/>
      <c r="AF492" s="608" t="s">
        <v>199</v>
      </c>
      <c r="AG492" s="609"/>
      <c r="AH492" s="610"/>
      <c r="AI492" s="264" t="str">
        <f t="shared" ref="AI492:AT492" si="116">IF(COUNT(H491:H492)=0,"",ROUND(H492/(H491*24*AI488/1000),3))</f>
        <v/>
      </c>
      <c r="AJ492" s="264" t="str">
        <f t="shared" si="116"/>
        <v/>
      </c>
      <c r="AK492" s="264" t="str">
        <f t="shared" si="116"/>
        <v/>
      </c>
      <c r="AL492" s="264" t="str">
        <f t="shared" si="116"/>
        <v/>
      </c>
      <c r="AM492" s="264" t="str">
        <f t="shared" si="116"/>
        <v/>
      </c>
      <c r="AN492" s="264" t="str">
        <f t="shared" si="116"/>
        <v/>
      </c>
      <c r="AO492" s="264" t="str">
        <f t="shared" si="116"/>
        <v/>
      </c>
      <c r="AP492" s="264" t="str">
        <f t="shared" si="116"/>
        <v/>
      </c>
      <c r="AQ492" s="264" t="str">
        <f t="shared" si="116"/>
        <v/>
      </c>
      <c r="AR492" s="264" t="str">
        <f t="shared" si="116"/>
        <v/>
      </c>
      <c r="AS492" s="264" t="str">
        <f t="shared" si="116"/>
        <v/>
      </c>
      <c r="AT492" s="264" t="str">
        <f t="shared" si="116"/>
        <v/>
      </c>
      <c r="AU492" s="265" t="str">
        <f>IF(COUNT(AI492:AT492)=0,"",AVERAGE(AI492:AT492))</f>
        <v/>
      </c>
      <c r="AX492" s="280"/>
      <c r="AY492" s="280"/>
      <c r="AZ492" s="280"/>
      <c r="BB492" s="246"/>
      <c r="BC492" s="630"/>
      <c r="BD492" s="631"/>
      <c r="BE492" s="631"/>
      <c r="BF492" s="631"/>
      <c r="BG492" s="631"/>
      <c r="BH492" s="631"/>
      <c r="BI492" s="631"/>
      <c r="BJ492" s="631"/>
      <c r="BK492" s="631"/>
      <c r="BL492" s="631"/>
      <c r="BM492" s="631"/>
      <c r="BN492" s="631"/>
      <c r="BO492" s="631"/>
      <c r="BP492" s="631"/>
      <c r="BQ492" s="631"/>
      <c r="BR492" s="632"/>
      <c r="BS492" s="634" t="s">
        <v>207</v>
      </c>
      <c r="BT492" s="635"/>
      <c r="BU492" s="636"/>
      <c r="BV492" s="334" t="s">
        <v>25</v>
      </c>
      <c r="BW492" s="253" t="str">
        <f>IF(COUNT(Y492)=0,"",Y492)</f>
        <v/>
      </c>
      <c r="BX492" s="253" t="str">
        <f>IF(COUNT(Y494)=0,"",Y494)</f>
        <v/>
      </c>
      <c r="BY492" s="267"/>
      <c r="BZ492" s="267"/>
      <c r="CA492" s="267"/>
      <c r="CB492" s="253" t="str">
        <f>IF(COUNT(Y502)=0,"",Y502)</f>
        <v/>
      </c>
      <c r="CC492" s="267"/>
      <c r="CD492" s="267"/>
      <c r="CE492" s="267"/>
      <c r="CF492" s="267"/>
      <c r="CG492" s="253" t="str">
        <f>IF(COUNT(Y512)=0,"",Y512)</f>
        <v/>
      </c>
      <c r="CH492" s="257"/>
      <c r="CI492" s="257"/>
      <c r="CJ492" s="257"/>
      <c r="CK492" s="257"/>
      <c r="CL492" s="257"/>
      <c r="CM492" s="257"/>
      <c r="CN492" s="257"/>
      <c r="CO492" s="257"/>
      <c r="CP492" s="257"/>
      <c r="CQ492" s="257"/>
    </row>
    <row r="493" spans="3:100" s="243" customFormat="1" ht="13.5" customHeight="1">
      <c r="C493" s="604" t="e">
        <f>DATE(#REF!,1,1)</f>
        <v>#REF!</v>
      </c>
      <c r="D493" s="605"/>
      <c r="E493" s="613" t="s">
        <v>275</v>
      </c>
      <c r="F493" s="614"/>
      <c r="G493" s="615"/>
      <c r="H493" s="256"/>
      <c r="I493" s="256"/>
      <c r="J493" s="256"/>
      <c r="K493" s="256"/>
      <c r="L493" s="256"/>
      <c r="M493" s="256"/>
      <c r="N493" s="256"/>
      <c r="O493" s="256"/>
      <c r="P493" s="256"/>
      <c r="Q493" s="256"/>
      <c r="R493" s="256"/>
      <c r="S493" s="256"/>
      <c r="T493" s="255"/>
      <c r="U493" s="613" t="s">
        <v>210</v>
      </c>
      <c r="V493" s="614"/>
      <c r="W493" s="614"/>
      <c r="X493" s="615"/>
      <c r="Y493" s="616" t="str">
        <f>IF(COUNT(S493)=0,"",ROUND(S493,#REF!))</f>
        <v/>
      </c>
      <c r="Z493" s="617"/>
      <c r="AA493" s="257"/>
      <c r="AB493" s="257"/>
      <c r="AC493" s="257"/>
      <c r="AD493" s="604" t="e">
        <f>DATE(#REF!,1,1)</f>
        <v>#REF!</v>
      </c>
      <c r="AE493" s="605"/>
      <c r="AF493" s="613" t="s">
        <v>198</v>
      </c>
      <c r="AG493" s="614"/>
      <c r="AH493" s="615"/>
      <c r="AI493" s="258" t="str">
        <f>IF(COUNT(S491,H493)&lt;&gt;2,"",ROUND(MIN(S491,H493)*H488,#REF!))</f>
        <v/>
      </c>
      <c r="AJ493" s="258" t="str">
        <f>IF(COUNT(H493,I493)&lt;&gt;2,"",ROUND(MIN(H493,I493)*I488,#REF!))</f>
        <v/>
      </c>
      <c r="AK493" s="258" t="str">
        <f>IF(COUNT(I493,J493)&lt;&gt;2,"",ROUND(MIN(I493,J493)*J488,#REF!))</f>
        <v/>
      </c>
      <c r="AL493" s="258" t="str">
        <f>IF(COUNT(J493,K493)&lt;&gt;2,"",ROUND(MIN(J493,K493)*K488,#REF!))</f>
        <v/>
      </c>
      <c r="AM493" s="258" t="str">
        <f>IF(COUNT(K493,L493)&lt;&gt;2,"",ROUND(MIN(K493,L493)*L488,#REF!))</f>
        <v/>
      </c>
      <c r="AN493" s="258" t="str">
        <f>IF(COUNT(L493,M493)&lt;&gt;2,"",ROUND(MIN(L493,M493)*M488,#REF!))</f>
        <v/>
      </c>
      <c r="AO493" s="258" t="str">
        <f>IF(COUNT(M493,N493)&lt;&gt;2,"",ROUND(MIN(M493,N493)*N488,#REF!))</f>
        <v/>
      </c>
      <c r="AP493" s="258" t="str">
        <f>IF(COUNT(N493,O493)&lt;&gt;2,"",ROUND(MIN(N493,O493)*O488,#REF!))</f>
        <v/>
      </c>
      <c r="AQ493" s="258" t="str">
        <f>IF(COUNT(O493,P493)&lt;&gt;2,"",ROUND(MIN(O493,P493)*P488,#REF!))</f>
        <v/>
      </c>
      <c r="AR493" s="258" t="str">
        <f>IF(COUNT(P493,Q493)&lt;&gt;2,"",ROUND(MIN(P493,Q493)*Q488,#REF!))</f>
        <v/>
      </c>
      <c r="AS493" s="258" t="str">
        <f>IF(COUNT(Q493,R493)&lt;&gt;2,"",ROUND(MIN(Q493,R493)*R488,#REF!))</f>
        <v/>
      </c>
      <c r="AT493" s="258" t="str">
        <f>IF(COUNT(R493,S493)&lt;&gt;2,"",ROUND(MIN(R493,S493)*S488,#REF!))</f>
        <v/>
      </c>
      <c r="AU493" s="255"/>
      <c r="AX493" s="268"/>
      <c r="BB493" s="268"/>
      <c r="BC493" s="245"/>
      <c r="BD493" s="245"/>
      <c r="BE493" s="245"/>
      <c r="BF493" s="245"/>
      <c r="BG493" s="245"/>
      <c r="BH493" s="245"/>
      <c r="BI493" s="245"/>
      <c r="BJ493" s="245"/>
      <c r="BK493" s="245"/>
      <c r="BL493" s="245"/>
      <c r="BM493" s="245"/>
      <c r="BN493" s="245"/>
      <c r="BO493" s="245"/>
      <c r="BP493" s="245"/>
      <c r="BQ493" s="245"/>
      <c r="BR493" s="245"/>
      <c r="BS493" s="245"/>
      <c r="BT493" s="245"/>
      <c r="BU493" s="245"/>
      <c r="BV493" s="245"/>
      <c r="BW493" s="245"/>
      <c r="BX493" s="257"/>
      <c r="BY493" s="257"/>
      <c r="BZ493" s="257"/>
      <c r="CA493" s="257"/>
      <c r="CB493" s="257"/>
      <c r="CC493" s="257"/>
      <c r="CD493" s="257"/>
      <c r="CE493" s="257"/>
      <c r="CF493" s="257"/>
      <c r="CG493" s="257"/>
      <c r="CH493" s="257"/>
      <c r="CI493" s="257"/>
      <c r="CJ493" s="257"/>
      <c r="CK493" s="257"/>
      <c r="CL493" s="257"/>
      <c r="CM493" s="257"/>
      <c r="CN493" s="257"/>
      <c r="CO493" s="257"/>
      <c r="CP493" s="257"/>
      <c r="CQ493" s="257"/>
    </row>
    <row r="494" spans="3:100" s="243" customFormat="1" ht="13.5" customHeight="1">
      <c r="C494" s="606"/>
      <c r="D494" s="607"/>
      <c r="E494" s="608" t="s">
        <v>212</v>
      </c>
      <c r="F494" s="609"/>
      <c r="G494" s="610"/>
      <c r="H494" s="261"/>
      <c r="I494" s="261"/>
      <c r="J494" s="261"/>
      <c r="K494" s="261"/>
      <c r="L494" s="261"/>
      <c r="M494" s="261"/>
      <c r="N494" s="261"/>
      <c r="O494" s="261"/>
      <c r="P494" s="261"/>
      <c r="Q494" s="261"/>
      <c r="R494" s="261"/>
      <c r="S494" s="261"/>
      <c r="T494" s="262" t="str">
        <f>IF(COUNT(H494:S494)=0,"",SUMPRODUCT(ROUND(H494:S494,#REF!)))</f>
        <v/>
      </c>
      <c r="U494" s="608" t="s">
        <v>211</v>
      </c>
      <c r="V494" s="609"/>
      <c r="W494" s="609"/>
      <c r="X494" s="610"/>
      <c r="Y494" s="611" t="str">
        <f>IF(COUNT(T494)=0,"",T494)</f>
        <v/>
      </c>
      <c r="Z494" s="612"/>
      <c r="AA494" s="257"/>
      <c r="AB494" s="257"/>
      <c r="AC494" s="257"/>
      <c r="AD494" s="606"/>
      <c r="AE494" s="607"/>
      <c r="AF494" s="608" t="s">
        <v>199</v>
      </c>
      <c r="AG494" s="609"/>
      <c r="AH494" s="610"/>
      <c r="AI494" s="264" t="str">
        <f t="shared" ref="AI494:AT494" si="117">IF(COUNT(H493:H494)=0,"",ROUND(H494/(H493*24*AI488/1000),3))</f>
        <v/>
      </c>
      <c r="AJ494" s="264" t="str">
        <f t="shared" si="117"/>
        <v/>
      </c>
      <c r="AK494" s="264" t="str">
        <f t="shared" si="117"/>
        <v/>
      </c>
      <c r="AL494" s="264" t="str">
        <f t="shared" si="117"/>
        <v/>
      </c>
      <c r="AM494" s="264" t="str">
        <f t="shared" si="117"/>
        <v/>
      </c>
      <c r="AN494" s="264" t="str">
        <f t="shared" si="117"/>
        <v/>
      </c>
      <c r="AO494" s="264" t="str">
        <f t="shared" si="117"/>
        <v/>
      </c>
      <c r="AP494" s="264" t="str">
        <f t="shared" si="117"/>
        <v/>
      </c>
      <c r="AQ494" s="264" t="str">
        <f t="shared" si="117"/>
        <v/>
      </c>
      <c r="AR494" s="264" t="str">
        <f t="shared" si="117"/>
        <v/>
      </c>
      <c r="AS494" s="264" t="str">
        <f t="shared" si="117"/>
        <v/>
      </c>
      <c r="AT494" s="264" t="str">
        <f t="shared" si="117"/>
        <v/>
      </c>
      <c r="AU494" s="265" t="str">
        <f>IF(COUNT(AI494:AT494)=0,"",AVERAGE(AI494:AT494))</f>
        <v/>
      </c>
      <c r="AX494" s="240" t="e">
        <f>IF(#REF!="発電事業者","算定結果　送電取引帳票","算定結果　受電取引帳票")</f>
        <v>#REF!</v>
      </c>
      <c r="BR494" s="268"/>
    </row>
    <row r="495" spans="3:100" s="243" customFormat="1" ht="13.5" customHeight="1">
      <c r="C495" s="604" t="e">
        <f>DATE(#REF!+1,1,1)</f>
        <v>#REF!</v>
      </c>
      <c r="D495" s="605"/>
      <c r="E495" s="613" t="s">
        <v>275</v>
      </c>
      <c r="F495" s="614"/>
      <c r="G495" s="615"/>
      <c r="H495" s="256"/>
      <c r="I495" s="256"/>
      <c r="J495" s="256"/>
      <c r="K495" s="256"/>
      <c r="L495" s="256"/>
      <c r="M495" s="256"/>
      <c r="N495" s="256"/>
      <c r="O495" s="256"/>
      <c r="P495" s="256"/>
      <c r="Q495" s="256"/>
      <c r="R495" s="256"/>
      <c r="S495" s="256"/>
      <c r="T495" s="255"/>
      <c r="U495" s="618"/>
      <c r="V495" s="619"/>
      <c r="W495" s="619"/>
      <c r="X495" s="619"/>
      <c r="Y495" s="619"/>
      <c r="Z495" s="620"/>
      <c r="AA495" s="257"/>
      <c r="AB495" s="257"/>
      <c r="AC495" s="257"/>
      <c r="AD495" s="604" t="e">
        <f>DATE(#REF!+1,1,1)</f>
        <v>#REF!</v>
      </c>
      <c r="AE495" s="605"/>
      <c r="AF495" s="613" t="s">
        <v>198</v>
      </c>
      <c r="AG495" s="614"/>
      <c r="AH495" s="615"/>
      <c r="AI495" s="258" t="str">
        <f>IF(COUNT(S493,H495)&lt;&gt;2,"",ROUND(MIN(S493,H495)*H488,#REF!))</f>
        <v/>
      </c>
      <c r="AJ495" s="258" t="str">
        <f>IF(COUNT(H495,I495)&lt;&gt;2,"",ROUND(MIN(H495,I495)*I488,#REF!))</f>
        <v/>
      </c>
      <c r="AK495" s="258" t="str">
        <f>IF(COUNT(I495,J495)&lt;&gt;2,"",ROUND(MIN(I495,J495)*J488,#REF!))</f>
        <v/>
      </c>
      <c r="AL495" s="258" t="str">
        <f>IF(COUNT(J495,K495)&lt;&gt;2,"",ROUND(MIN(J495,K495)*K488,#REF!))</f>
        <v/>
      </c>
      <c r="AM495" s="258" t="str">
        <f>IF(COUNT(K495,L495)&lt;&gt;2,"",ROUND(MIN(K495,L495)*L488,#REF!))</f>
        <v/>
      </c>
      <c r="AN495" s="258" t="str">
        <f>IF(COUNT(L495,M495)&lt;&gt;2,"",ROUND(MIN(L495,M495)*M488,#REF!))</f>
        <v/>
      </c>
      <c r="AO495" s="258" t="str">
        <f>IF(COUNT(M495,N495)&lt;&gt;2,"",ROUND(MIN(M495,N495)*N488,#REF!))</f>
        <v/>
      </c>
      <c r="AP495" s="258" t="str">
        <f>IF(COUNT(N495,O495)&lt;&gt;2,"",ROUND(MIN(N495,O495)*O488,#REF!))</f>
        <v/>
      </c>
      <c r="AQ495" s="258" t="str">
        <f>IF(COUNT(O495,P495)&lt;&gt;2,"",ROUND(MIN(O495,P495)*P488,#REF!))</f>
        <v/>
      </c>
      <c r="AR495" s="258" t="str">
        <f>IF(COUNT(P495,Q495)&lt;&gt;2,"",ROUND(MIN(P495,Q495)*Q488,#REF!))</f>
        <v/>
      </c>
      <c r="AS495" s="258" t="str">
        <f>IF(COUNT(Q495,R495)&lt;&gt;2,"",ROUND(MIN(Q495,R495)*R488,#REF!))</f>
        <v/>
      </c>
      <c r="AT495" s="258" t="str">
        <f>IF(COUNT(R495,S495)&lt;&gt;2,"",ROUND(MIN(R495,S495)*S488,#REF!))</f>
        <v/>
      </c>
      <c r="AU495" s="255"/>
      <c r="AX495" s="594" t="s">
        <v>200</v>
      </c>
      <c r="AY495" s="594"/>
      <c r="AZ495" s="595" t="s">
        <v>201</v>
      </c>
      <c r="BA495" s="594" t="s">
        <v>202</v>
      </c>
      <c r="BB495" s="594"/>
      <c r="BC495" s="594"/>
      <c r="BD495" s="595" t="s">
        <v>203</v>
      </c>
      <c r="BE495" s="597" t="s">
        <v>176</v>
      </c>
      <c r="BF495" s="598"/>
      <c r="BG495" s="601" t="e">
        <f>DATE(#REF!,1,1)</f>
        <v>#REF!</v>
      </c>
      <c r="BH495" s="602"/>
      <c r="BI495" s="602"/>
      <c r="BJ495" s="602"/>
      <c r="BK495" s="602"/>
      <c r="BL495" s="602"/>
      <c r="BM495" s="602"/>
      <c r="BN495" s="602"/>
      <c r="BO495" s="602"/>
      <c r="BP495" s="602"/>
      <c r="BQ495" s="602"/>
      <c r="BR495" s="603"/>
      <c r="BS495" s="594" t="s">
        <v>175</v>
      </c>
      <c r="BT495" s="594"/>
      <c r="BU495" s="594"/>
      <c r="BV495" s="594"/>
      <c r="BW495" s="592" t="e">
        <f>DATE(#REF!-1,1,1)</f>
        <v>#REF!</v>
      </c>
      <c r="BX495" s="592" t="e">
        <f>DATE(#REF!,1,1)</f>
        <v>#REF!</v>
      </c>
      <c r="BY495" s="592" t="e">
        <f>DATE(#REF!+1,1,1)</f>
        <v>#REF!</v>
      </c>
      <c r="BZ495" s="592" t="e">
        <f>DATE(#REF!+2,1,1)</f>
        <v>#REF!</v>
      </c>
      <c r="CA495" s="592" t="e">
        <f>DATE(#REF!+3,1,1)</f>
        <v>#REF!</v>
      </c>
      <c r="CB495" s="592" t="e">
        <f>DATE(#REF!+4,1,1)</f>
        <v>#REF!</v>
      </c>
      <c r="CC495" s="592" t="e">
        <f>DATE(#REF!+5,1,1)</f>
        <v>#REF!</v>
      </c>
      <c r="CD495" s="592" t="e">
        <f>DATE(#REF!+6,1,1)</f>
        <v>#REF!</v>
      </c>
      <c r="CE495" s="592" t="e">
        <f>DATE(#REF!+7,1,1)</f>
        <v>#REF!</v>
      </c>
      <c r="CF495" s="592" t="e">
        <f>DATE(#REF!+8,1,1)</f>
        <v>#REF!</v>
      </c>
      <c r="CG495" s="592" t="e">
        <f>DATE(#REF!+9,1,1)</f>
        <v>#REF!</v>
      </c>
      <c r="CH495" s="566" t="s">
        <v>268</v>
      </c>
      <c r="CI495" s="567"/>
      <c r="CJ495" s="567"/>
      <c r="CK495" s="567"/>
      <c r="CL495" s="567"/>
      <c r="CM495" s="567"/>
      <c r="CN495" s="567"/>
      <c r="CO495" s="567"/>
      <c r="CP495" s="567"/>
      <c r="CQ495" s="567"/>
    </row>
    <row r="496" spans="3:100" s="243" customFormat="1" ht="13.5" customHeight="1">
      <c r="C496" s="606"/>
      <c r="D496" s="607"/>
      <c r="E496" s="608" t="s">
        <v>212</v>
      </c>
      <c r="F496" s="609"/>
      <c r="G496" s="610"/>
      <c r="H496" s="261"/>
      <c r="I496" s="261"/>
      <c r="J496" s="261"/>
      <c r="K496" s="261"/>
      <c r="L496" s="261"/>
      <c r="M496" s="261"/>
      <c r="N496" s="261"/>
      <c r="O496" s="261"/>
      <c r="P496" s="261"/>
      <c r="Q496" s="261"/>
      <c r="R496" s="261"/>
      <c r="S496" s="261"/>
      <c r="T496" s="262" t="str">
        <f>IF(COUNT(H496:S496)=0,"",SUMPRODUCT(ROUND(H496:S496,#REF!)))</f>
        <v/>
      </c>
      <c r="U496" s="621"/>
      <c r="V496" s="622"/>
      <c r="W496" s="622"/>
      <c r="X496" s="622"/>
      <c r="Y496" s="622"/>
      <c r="Z496" s="623"/>
      <c r="AA496" s="257"/>
      <c r="AB496" s="257"/>
      <c r="AC496" s="257"/>
      <c r="AD496" s="606"/>
      <c r="AE496" s="607"/>
      <c r="AF496" s="608" t="s">
        <v>199</v>
      </c>
      <c r="AG496" s="609"/>
      <c r="AH496" s="610"/>
      <c r="AI496" s="264" t="str">
        <f t="shared" ref="AI496:AT496" si="118">IF(COUNT(H495:H496)=0,"",ROUND(H496/(H495*24*AI488/1000),3))</f>
        <v/>
      </c>
      <c r="AJ496" s="264" t="str">
        <f t="shared" si="118"/>
        <v/>
      </c>
      <c r="AK496" s="264" t="str">
        <f t="shared" si="118"/>
        <v/>
      </c>
      <c r="AL496" s="264" t="str">
        <f t="shared" si="118"/>
        <v/>
      </c>
      <c r="AM496" s="264" t="str">
        <f t="shared" si="118"/>
        <v/>
      </c>
      <c r="AN496" s="264" t="str">
        <f t="shared" si="118"/>
        <v/>
      </c>
      <c r="AO496" s="264" t="str">
        <f t="shared" si="118"/>
        <v/>
      </c>
      <c r="AP496" s="264" t="str">
        <f t="shared" si="118"/>
        <v/>
      </c>
      <c r="AQ496" s="264" t="str">
        <f t="shared" si="118"/>
        <v/>
      </c>
      <c r="AR496" s="264" t="str">
        <f t="shared" si="118"/>
        <v/>
      </c>
      <c r="AS496" s="264" t="str">
        <f t="shared" si="118"/>
        <v/>
      </c>
      <c r="AT496" s="264" t="str">
        <f t="shared" si="118"/>
        <v/>
      </c>
      <c r="AU496" s="265" t="str">
        <f>IF(COUNT(AI496:AT496)=0,"",AVERAGE(AI496:AT496))</f>
        <v/>
      </c>
      <c r="AX496" s="594"/>
      <c r="AY496" s="594"/>
      <c r="AZ496" s="596"/>
      <c r="BA496" s="594"/>
      <c r="BB496" s="594"/>
      <c r="BC496" s="594"/>
      <c r="BD496" s="596"/>
      <c r="BE496" s="599"/>
      <c r="BF496" s="600"/>
      <c r="BG496" s="334" t="s">
        <v>194</v>
      </c>
      <c r="BH496" s="334" t="s">
        <v>195</v>
      </c>
      <c r="BI496" s="334" t="s">
        <v>161</v>
      </c>
      <c r="BJ496" s="334" t="s">
        <v>162</v>
      </c>
      <c r="BK496" s="334" t="s">
        <v>163</v>
      </c>
      <c r="BL496" s="334" t="s">
        <v>164</v>
      </c>
      <c r="BM496" s="334" t="s">
        <v>165</v>
      </c>
      <c r="BN496" s="334" t="s">
        <v>166</v>
      </c>
      <c r="BO496" s="334" t="s">
        <v>167</v>
      </c>
      <c r="BP496" s="334" t="s">
        <v>168</v>
      </c>
      <c r="BQ496" s="334" t="s">
        <v>169</v>
      </c>
      <c r="BR496" s="334" t="s">
        <v>170</v>
      </c>
      <c r="BS496" s="594"/>
      <c r="BT496" s="594"/>
      <c r="BU496" s="594"/>
      <c r="BV496" s="594"/>
      <c r="BW496" s="593"/>
      <c r="BX496" s="593"/>
      <c r="BY496" s="593">
        <v>43101</v>
      </c>
      <c r="BZ496" s="593">
        <v>43466</v>
      </c>
      <c r="CA496" s="593">
        <v>43831</v>
      </c>
      <c r="CB496" s="593">
        <v>44197</v>
      </c>
      <c r="CC496" s="593">
        <v>44562</v>
      </c>
      <c r="CD496" s="593">
        <v>44927</v>
      </c>
      <c r="CE496" s="593">
        <v>45292</v>
      </c>
      <c r="CF496" s="593">
        <v>45658</v>
      </c>
      <c r="CG496" s="593">
        <v>46023</v>
      </c>
      <c r="CH496" s="567"/>
      <c r="CI496" s="567"/>
      <c r="CJ496" s="567"/>
      <c r="CK496" s="567"/>
      <c r="CL496" s="567"/>
      <c r="CM496" s="567"/>
      <c r="CN496" s="567"/>
      <c r="CO496" s="567"/>
      <c r="CP496" s="567"/>
      <c r="CQ496" s="567"/>
    </row>
    <row r="497" spans="3:95" s="243" customFormat="1" ht="13.5" customHeight="1">
      <c r="C497" s="604" t="e">
        <f>DATE(#REF!+2,1,1)</f>
        <v>#REF!</v>
      </c>
      <c r="D497" s="605"/>
      <c r="E497" s="613" t="s">
        <v>275</v>
      </c>
      <c r="F497" s="614"/>
      <c r="G497" s="615"/>
      <c r="H497" s="256"/>
      <c r="I497" s="256"/>
      <c r="J497" s="256"/>
      <c r="K497" s="256"/>
      <c r="L497" s="256"/>
      <c r="M497" s="256"/>
      <c r="N497" s="256"/>
      <c r="O497" s="256"/>
      <c r="P497" s="256"/>
      <c r="Q497" s="256"/>
      <c r="R497" s="256"/>
      <c r="S497" s="256"/>
      <c r="T497" s="255"/>
      <c r="U497" s="621"/>
      <c r="V497" s="622"/>
      <c r="W497" s="622"/>
      <c r="X497" s="622"/>
      <c r="Y497" s="622"/>
      <c r="Z497" s="623"/>
      <c r="AA497" s="257"/>
      <c r="AB497" s="257"/>
      <c r="AC497" s="257"/>
      <c r="AD497" s="604" t="e">
        <f>DATE(#REF!+2,1,1)</f>
        <v>#REF!</v>
      </c>
      <c r="AE497" s="605"/>
      <c r="AF497" s="613" t="s">
        <v>198</v>
      </c>
      <c r="AG497" s="614"/>
      <c r="AH497" s="615"/>
      <c r="AI497" s="258" t="str">
        <f>IF(COUNT(S495,H497)&lt;&gt;2,"",ROUND(MIN(S495,H497)*H488,#REF!))</f>
        <v/>
      </c>
      <c r="AJ497" s="258" t="str">
        <f>IF(COUNT(H497,I497)&lt;&gt;2,"",ROUND(MIN(H497,I497)*I488,#REF!))</f>
        <v/>
      </c>
      <c r="AK497" s="258" t="str">
        <f>IF(COUNT(I497,J497)&lt;&gt;2,"",ROUND(MIN(I497,J497)*J488,#REF!))</f>
        <v/>
      </c>
      <c r="AL497" s="258" t="str">
        <f>IF(COUNT(J497,K497)&lt;&gt;2,"",ROUND(MIN(J497,K497)*K488,#REF!))</f>
        <v/>
      </c>
      <c r="AM497" s="258" t="str">
        <f>IF(COUNT(K497,L497)&lt;&gt;2,"",ROUND(MIN(K497,L497)*L488,#REF!))</f>
        <v/>
      </c>
      <c r="AN497" s="258" t="str">
        <f>IF(COUNT(L497,M497)&lt;&gt;2,"",ROUND(MIN(L497,M497)*M488,#REF!))</f>
        <v/>
      </c>
      <c r="AO497" s="258" t="str">
        <f>IF(COUNT(M497,N497)&lt;&gt;2,"",ROUND(MIN(M497,N497)*N488,#REF!))</f>
        <v/>
      </c>
      <c r="AP497" s="258" t="str">
        <f>IF(COUNT(N497,O497)&lt;&gt;2,"",ROUND(MIN(N497,O497)*O488,#REF!))</f>
        <v/>
      </c>
      <c r="AQ497" s="258" t="str">
        <f>IF(COUNT(O497,P497)&lt;&gt;2,"",ROUND(MIN(O497,P497)*P488,#REF!))</f>
        <v/>
      </c>
      <c r="AR497" s="258" t="str">
        <f>IF(COUNT(P497,Q497)&lt;&gt;2,"",ROUND(MIN(P497,Q497)*Q488,#REF!))</f>
        <v/>
      </c>
      <c r="AS497" s="258" t="str">
        <f>IF(COUNT(Q497,R497)&lt;&gt;2,"",ROUND(MIN(Q497,R497)*R488,#REF!))</f>
        <v/>
      </c>
      <c r="AT497" s="258" t="str">
        <f>IF(COUNT(R497,S497)&lt;&gt;2,"",ROUND(MIN(R497,S497)*S488,#REF!))</f>
        <v/>
      </c>
      <c r="AU497" s="255"/>
      <c r="AX497" s="569" t="str">
        <f>IF(C519="","",C519)</f>
        <v/>
      </c>
      <c r="AY497" s="569"/>
      <c r="AZ497" s="587" t="str">
        <f>IF(E519="","",E519)</f>
        <v/>
      </c>
      <c r="BA497" s="590" t="str">
        <f ca="1">IF(F519="","",F519)</f>
        <v/>
      </c>
      <c r="BB497" s="590"/>
      <c r="BC497" s="590"/>
      <c r="BD497" s="587" t="str">
        <f>IF(I519="","",I519)</f>
        <v/>
      </c>
      <c r="BE497" s="578" t="e">
        <f>IF(#REF!="発電事業者","送電電力（MW）","受電電力（MW）")</f>
        <v>#REF!</v>
      </c>
      <c r="BF497" s="579"/>
      <c r="BG497" s="331" t="str">
        <f>IF(AND(COUNT(BG488)+COUNTA(E519)=2,L519&lt;&gt;""),ROUND(BG488-SUMIF(BE500:BF526,BE497,BG500:BG526),#REF!),"")</f>
        <v/>
      </c>
      <c r="BH497" s="331" t="str">
        <f>IF(AND(COUNT(BH488)+COUNTA(E519)=2,M519&lt;&gt;""),ROUND(BH488-SUMIF(BE500:BF526,BE497,BH500:BH526),#REF!),"")</f>
        <v/>
      </c>
      <c r="BI497" s="331" t="str">
        <f>IF(AND(COUNT(BI488)+COUNTA(E519)=2,N519&lt;&gt;""),ROUND(BI488-SUMIF(BE500:BF526,BE497,BI500:BI526),#REF!),"")</f>
        <v/>
      </c>
      <c r="BJ497" s="331" t="str">
        <f>IF(AND(COUNT(BJ488)+COUNTA(E519)=2,O519&lt;&gt;""),ROUND(BJ488-SUMIF(BE500:BF526,BE497,BJ500:BJ526),#REF!),"")</f>
        <v/>
      </c>
      <c r="BK497" s="331" t="str">
        <f>IF(AND(COUNT(BK488)+COUNTA(E519)=2,P519&lt;&gt;""),ROUND(BK488-SUMIF(BE500:BF526,BE497,BK500:BK526),#REF!),"")</f>
        <v/>
      </c>
      <c r="BL497" s="331" t="str">
        <f>IF(AND(COUNT(BL488)+COUNTA(E519)=2,Q519&lt;&gt;""),ROUND(BL488-SUMIF(BE500:BF526,BE497,BL500:BL526),#REF!),"")</f>
        <v/>
      </c>
      <c r="BM497" s="331" t="str">
        <f>IF(AND(COUNT(BM488)+COUNTA(E519)=2,R519&lt;&gt;""),ROUND(BM488-SUMIF(BE500:BF526,BE497,BM500:BM526),#REF!),"")</f>
        <v/>
      </c>
      <c r="BN497" s="331" t="str">
        <f>IF(AND(COUNT(BN488)+COUNTA(E519)=2,S519&lt;&gt;""),ROUND(BN488-SUMIF(BE500:BF526,BE497,BN500:BN526),#REF!),"")</f>
        <v/>
      </c>
      <c r="BO497" s="331" t="str">
        <f>IF(AND(COUNT(BO488)+COUNTA(E519)=2,T519&lt;&gt;""),ROUND(BO488-SUMIF(BE500:BF526,BE497,BO500:BO526),#REF!),"")</f>
        <v/>
      </c>
      <c r="BP497" s="331" t="str">
        <f>IF(AND(COUNT(BP488)+COUNTA(E519)=2,U519&lt;&gt;""),ROUND(BP488-SUMIF(BE500:BF526,BE497,BP500:BP526),#REF!),"")</f>
        <v/>
      </c>
      <c r="BQ497" s="331" t="str">
        <f>IF(AND(COUNT(BQ488)+COUNTA(E519)=2,V519&lt;&gt;""),ROUND(BQ488-SUMIF(BE500:BF526,BE497,BQ500:BQ526),#REF!),"")</f>
        <v/>
      </c>
      <c r="BR497" s="331" t="str">
        <f>IF(AND(COUNT(BR488)+COUNTA(E519)=2,W519&lt;&gt;""),ROUND(BR488-SUMIF(BE500:BF526,BE497,BR500:BR526),#REF!),"")</f>
        <v/>
      </c>
      <c r="BS497" s="569" t="e">
        <f>IF(#REF!="発電事業者","送電電力（MW）","受電電力（MW）")</f>
        <v>#REF!</v>
      </c>
      <c r="BT497" s="569"/>
      <c r="BU497" s="569"/>
      <c r="BV497" s="333" t="s">
        <v>171</v>
      </c>
      <c r="BW497" s="580"/>
      <c r="BX497" s="580"/>
      <c r="BY497" s="331" t="str">
        <f>IF(AND(COUNT(BY488)+COUNTA(E519)=2,X519&lt;&gt;""),ROUND(BY488-SUMIF(BV500:BV526,BV497,BY500:BY526),#REF!),"")</f>
        <v/>
      </c>
      <c r="BZ497" s="331" t="str">
        <f>IF(AND(COUNT(BZ488)+COUNTA(E519)=2,Y519&lt;&gt;""),ROUND(BZ488-SUMIF(BV500:BV526,BV497,BZ500:BZ526),#REF!),"")</f>
        <v/>
      </c>
      <c r="CA497" s="331" t="str">
        <f>IF(AND(COUNT(CA488)+COUNTA(E519)=2,Z519&lt;&gt;""),ROUND(CA488-SUMIF(BV500:BV526,BV497,CA500:CA526),#REF!),"")</f>
        <v/>
      </c>
      <c r="CB497" s="331" t="str">
        <f>IF(AND(COUNT(CB488)+COUNTA(E519)=2,AA519&lt;&gt;""),ROUND(CB488-SUMIF(BV500:BV526,BV497,CB500:CB526),#REF!),"")</f>
        <v/>
      </c>
      <c r="CC497" s="331" t="str">
        <f>IF(AND(COUNT(CC488)+COUNTA(E519)=2,AB519&lt;&gt;""),ROUND(CC488-SUMIF(BV500:BV526,BV497,CC500:CC526),#REF!),"")</f>
        <v/>
      </c>
      <c r="CD497" s="331" t="str">
        <f>IF(AND(COUNT(CD488)+COUNTA(E519)=2,AC519&lt;&gt;""),ROUND(CD488-SUMIF(BV500:BV526,BV497,CD500:CD526),#REF!),"")</f>
        <v/>
      </c>
      <c r="CE497" s="331" t="str">
        <f>IF(AND(COUNT(CE488)+COUNTA(E519)=2,AD519&lt;&gt;""),ROUND(CE488-SUMIF(BV500:BV526,BV497,CE500:CE526),#REF!),"")</f>
        <v/>
      </c>
      <c r="CF497" s="331" t="str">
        <f>IF(AND(COUNT(CF488)+COUNTA(E519)=2,AE519&lt;&gt;""),ROUND(CF488-SUMIF(BV500:BV526,BV497,CF500:CF526),#REF!),"")</f>
        <v/>
      </c>
      <c r="CG497" s="331" t="str">
        <f>IF(AND(COUNT(CG488)+COUNTA(E519)=2,AF519&lt;&gt;""),ROUND(CG488-SUMIF(BV500:BV526,BV497,CG500:CG526),#REF!),"")</f>
        <v/>
      </c>
      <c r="CH497" s="563" t="s">
        <v>214</v>
      </c>
      <c r="CI497" s="563"/>
      <c r="CJ497" s="563"/>
      <c r="CK497" s="563"/>
      <c r="CL497" s="563"/>
      <c r="CM497" s="563"/>
      <c r="CN497" s="563"/>
      <c r="CO497" s="563"/>
      <c r="CP497" s="563"/>
      <c r="CQ497" s="563"/>
    </row>
    <row r="498" spans="3:95" s="243" customFormat="1" ht="13.5" customHeight="1">
      <c r="C498" s="606"/>
      <c r="D498" s="607"/>
      <c r="E498" s="608" t="s">
        <v>212</v>
      </c>
      <c r="F498" s="609"/>
      <c r="G498" s="610"/>
      <c r="H498" s="261"/>
      <c r="I498" s="261"/>
      <c r="J498" s="261"/>
      <c r="K498" s="261"/>
      <c r="L498" s="261"/>
      <c r="M498" s="261"/>
      <c r="N498" s="261"/>
      <c r="O498" s="261"/>
      <c r="P498" s="261"/>
      <c r="Q498" s="261"/>
      <c r="R498" s="261"/>
      <c r="S498" s="261"/>
      <c r="T498" s="262" t="str">
        <f>IF(COUNT(H498:S498)=0,"",SUMPRODUCT(ROUND(H498:S498,#REF!)))</f>
        <v/>
      </c>
      <c r="U498" s="621"/>
      <c r="V498" s="622"/>
      <c r="W498" s="622"/>
      <c r="X498" s="622"/>
      <c r="Y498" s="622"/>
      <c r="Z498" s="623"/>
      <c r="AA498" s="257"/>
      <c r="AB498" s="257"/>
      <c r="AC498" s="257"/>
      <c r="AD498" s="606"/>
      <c r="AE498" s="607"/>
      <c r="AF498" s="608" t="s">
        <v>199</v>
      </c>
      <c r="AG498" s="609"/>
      <c r="AH498" s="610"/>
      <c r="AI498" s="264" t="str">
        <f t="shared" ref="AI498:AT498" si="119">IF(COUNT(H497:H498)=0,"",ROUND(H498/(H497*24*AI488/1000),3))</f>
        <v/>
      </c>
      <c r="AJ498" s="264" t="str">
        <f t="shared" si="119"/>
        <v/>
      </c>
      <c r="AK498" s="264" t="str">
        <f t="shared" si="119"/>
        <v/>
      </c>
      <c r="AL498" s="264" t="str">
        <f t="shared" si="119"/>
        <v/>
      </c>
      <c r="AM498" s="264" t="str">
        <f t="shared" si="119"/>
        <v/>
      </c>
      <c r="AN498" s="264" t="str">
        <f t="shared" si="119"/>
        <v/>
      </c>
      <c r="AO498" s="264" t="str">
        <f t="shared" si="119"/>
        <v/>
      </c>
      <c r="AP498" s="264" t="str">
        <f t="shared" si="119"/>
        <v/>
      </c>
      <c r="AQ498" s="264" t="str">
        <f t="shared" si="119"/>
        <v/>
      </c>
      <c r="AR498" s="264" t="str">
        <f t="shared" si="119"/>
        <v/>
      </c>
      <c r="AS498" s="264" t="str">
        <f t="shared" si="119"/>
        <v/>
      </c>
      <c r="AT498" s="264" t="str">
        <f t="shared" si="119"/>
        <v/>
      </c>
      <c r="AU498" s="265" t="str">
        <f>IF(COUNT(AI498:AT498)=0,"",AVERAGE(AI498:AT498))</f>
        <v/>
      </c>
      <c r="AX498" s="569"/>
      <c r="AY498" s="569"/>
      <c r="AZ498" s="588"/>
      <c r="BA498" s="590"/>
      <c r="BB498" s="590"/>
      <c r="BC498" s="590"/>
      <c r="BD498" s="588"/>
      <c r="BE498" s="583"/>
      <c r="BF498" s="584"/>
      <c r="BG498" s="259"/>
      <c r="BH498" s="259"/>
      <c r="BI498" s="259"/>
      <c r="BJ498" s="259"/>
      <c r="BK498" s="259"/>
      <c r="BL498" s="259"/>
      <c r="BM498" s="259"/>
      <c r="BN498" s="259"/>
      <c r="BO498" s="259"/>
      <c r="BP498" s="259"/>
      <c r="BQ498" s="259"/>
      <c r="BR498" s="259"/>
      <c r="BS498" s="569"/>
      <c r="BT498" s="569"/>
      <c r="BU498" s="569"/>
      <c r="BV498" s="333" t="s">
        <v>172</v>
      </c>
      <c r="BW498" s="581"/>
      <c r="BX498" s="581"/>
      <c r="BY498" s="331" t="str">
        <f>IF(AND(COUNT(BY489)+COUNTA(E519)=2,X519&lt;&gt;""),ROUND(BY489-SUMIF(BV500:BV526,BV498,BY500:BY526),#REF!),"")</f>
        <v/>
      </c>
      <c r="BZ498" s="331" t="str">
        <f>IF(AND(COUNT(BZ489)+COUNTA(E519)=2,Y519&lt;&gt;""),ROUND(BZ489-SUMIF(BV500:BV526,BV498,BZ500:BZ526),#REF!),"")</f>
        <v/>
      </c>
      <c r="CA498" s="331" t="str">
        <f>IF(AND(COUNT(CA489)+COUNTA(E519)=2,Z519&lt;&gt;""),ROUND(CA489-SUMIF(BV500:BV526,BV498,CA500:CA526),#REF!),"")</f>
        <v/>
      </c>
      <c r="CB498" s="331" t="str">
        <f>IF(AND(COUNT(CB489)+COUNTA(E519)=2,AA519&lt;&gt;""),ROUND(CB489-SUMIF(BV500:BV526,BV498,CB500:CB526),#REF!),"")</f>
        <v/>
      </c>
      <c r="CC498" s="331" t="str">
        <f>IF(AND(COUNT(CC489)+COUNTA(E519)=2,AB519&lt;&gt;""),ROUND(CC489-SUMIF(BV500:BV526,BV498,CC500:CC526),#REF!),"")</f>
        <v/>
      </c>
      <c r="CD498" s="331" t="str">
        <f>IF(AND(COUNT(CD489)+COUNTA(E519)=2,AC519&lt;&gt;""),ROUND(CD489-SUMIF(BV500:BV526,BV498,CD500:CD526),#REF!),"")</f>
        <v/>
      </c>
      <c r="CE498" s="331" t="str">
        <f>IF(AND(COUNT(CE489)+COUNTA(E519)=2,AD519&lt;&gt;""),ROUND(CE489-SUMIF(BV500:BV526,BV498,CE500:CE526),#REF!),"")</f>
        <v/>
      </c>
      <c r="CF498" s="331" t="str">
        <f>IF(AND(COUNT(CF489)+COUNTA(E519)=2,AE519&lt;&gt;""),ROUND(CF489-SUMIF(BV500:BV526,BV498,CF500:CF526),#REF!),"")</f>
        <v/>
      </c>
      <c r="CG498" s="331" t="str">
        <f>IF(AND(COUNT(CG489)+COUNTA(E519)=2,AF519&lt;&gt;""),ROUND(CG489-SUMIF(BV500:BV526,BV498,CG500:CG526),#REF!),"")</f>
        <v/>
      </c>
      <c r="CH498" s="564" t="str">
        <f>IF(CH497="","",CH497)</f>
        <v>太陽光（全量）</v>
      </c>
      <c r="CI498" s="564"/>
      <c r="CJ498" s="564"/>
      <c r="CK498" s="564"/>
      <c r="CL498" s="564"/>
      <c r="CM498" s="564"/>
      <c r="CN498" s="564"/>
      <c r="CO498" s="564"/>
      <c r="CP498" s="564"/>
      <c r="CQ498" s="564"/>
    </row>
    <row r="499" spans="3:95" s="243" customFormat="1" ht="13.5" customHeight="1">
      <c r="C499" s="604" t="e">
        <f>DATE(#REF!+3,1,1)</f>
        <v>#REF!</v>
      </c>
      <c r="D499" s="605"/>
      <c r="E499" s="613" t="s">
        <v>275</v>
      </c>
      <c r="F499" s="614"/>
      <c r="G499" s="615"/>
      <c r="H499" s="256"/>
      <c r="I499" s="256"/>
      <c r="J499" s="256"/>
      <c r="K499" s="256"/>
      <c r="L499" s="256"/>
      <c r="M499" s="256"/>
      <c r="N499" s="256"/>
      <c r="O499" s="256"/>
      <c r="P499" s="256"/>
      <c r="Q499" s="256"/>
      <c r="R499" s="256"/>
      <c r="S499" s="256"/>
      <c r="T499" s="255"/>
      <c r="U499" s="621"/>
      <c r="V499" s="622"/>
      <c r="W499" s="622"/>
      <c r="X499" s="622"/>
      <c r="Y499" s="622"/>
      <c r="Z499" s="623"/>
      <c r="AA499" s="257"/>
      <c r="AB499" s="257"/>
      <c r="AC499" s="257"/>
      <c r="AD499" s="604" t="e">
        <f>DATE(#REF!+3,1,1)</f>
        <v>#REF!</v>
      </c>
      <c r="AE499" s="605"/>
      <c r="AF499" s="613" t="s">
        <v>198</v>
      </c>
      <c r="AG499" s="614"/>
      <c r="AH499" s="615"/>
      <c r="AI499" s="258" t="str">
        <f>IF(COUNT(S497,H499)&lt;&gt;2,"",ROUND(MIN(S497,H499)*H488,#REF!))</f>
        <v/>
      </c>
      <c r="AJ499" s="258" t="str">
        <f>IF(COUNT(H499,I499)&lt;&gt;2,"",ROUND(MIN(H499,I499)*I488,#REF!))</f>
        <v/>
      </c>
      <c r="AK499" s="258" t="str">
        <f>IF(COUNT(I499,J499)&lt;&gt;2,"",ROUND(MIN(I499,J499)*J488,#REF!))</f>
        <v/>
      </c>
      <c r="AL499" s="258" t="str">
        <f>IF(COUNT(J499,K499)&lt;&gt;2,"",ROUND(MIN(J499,K499)*K488,#REF!))</f>
        <v/>
      </c>
      <c r="AM499" s="258" t="str">
        <f>IF(COUNT(K499,L499)&lt;&gt;2,"",ROUND(MIN(K499,L499)*L488,#REF!))</f>
        <v/>
      </c>
      <c r="AN499" s="258" t="str">
        <f>IF(COUNT(L499,M499)&lt;&gt;2,"",ROUND(MIN(L499,M499)*M488,#REF!))</f>
        <v/>
      </c>
      <c r="AO499" s="258" t="str">
        <f>IF(COUNT(M499,N499)&lt;&gt;2,"",ROUND(MIN(M499,N499)*N488,#REF!))</f>
        <v/>
      </c>
      <c r="AP499" s="258" t="str">
        <f>IF(COUNT(N499,O499)&lt;&gt;2,"",ROUND(MIN(N499,O499)*O488,#REF!))</f>
        <v/>
      </c>
      <c r="AQ499" s="258" t="str">
        <f>IF(COUNT(O499,P499)&lt;&gt;2,"",ROUND(MIN(O499,P499)*P488,#REF!))</f>
        <v/>
      </c>
      <c r="AR499" s="258" t="str">
        <f>IF(COUNT(P499,Q499)&lt;&gt;2,"",ROUND(MIN(P499,Q499)*Q488,#REF!))</f>
        <v/>
      </c>
      <c r="AS499" s="258" t="str">
        <f>IF(COUNT(Q499,R499)&lt;&gt;2,"",ROUND(MIN(Q499,R499)*R488,#REF!))</f>
        <v/>
      </c>
      <c r="AT499" s="258" t="str">
        <f>IF(COUNT(R499,S499)&lt;&gt;2,"",ROUND(MIN(R499,S499)*S488,#REF!))</f>
        <v/>
      </c>
      <c r="AU499" s="255"/>
      <c r="AX499" s="569"/>
      <c r="AY499" s="569"/>
      <c r="AZ499" s="589"/>
      <c r="BA499" s="590"/>
      <c r="BB499" s="590"/>
      <c r="BC499" s="590"/>
      <c r="BD499" s="589"/>
      <c r="BE499" s="585" t="e">
        <f>IF(#REF!="発電事業者","月間送電電力量（GWh）","月間受電電力量（GWh）")</f>
        <v>#REF!</v>
      </c>
      <c r="BF499" s="586"/>
      <c r="BG499" s="297" t="str">
        <f>IF(AND(COUNT(BG490)+COUNTA(E519)=2,L519&lt;&gt;""),ROUND(BG490-SUMIF(BE500:BF526,BE499,BG500:BG526),#REF!),"")</f>
        <v/>
      </c>
      <c r="BH499" s="297" t="str">
        <f>IF(AND(COUNT(BH490)+COUNTA(E519)=2,M519&lt;&gt;""),ROUND(BH490-SUMIF(BE500:BF526,BE499,BH500:BH526),#REF!),"")</f>
        <v/>
      </c>
      <c r="BI499" s="297" t="str">
        <f>IF(AND(COUNT(BI490)+COUNTA(E519)=2,N519&lt;&gt;""),ROUND(BI490-SUMIF(BE500:BF526,BE499,BI500:BI526),#REF!),"")</f>
        <v/>
      </c>
      <c r="BJ499" s="297" t="str">
        <f>IF(AND(COUNT(BJ490)+COUNTA(E519)=2,O519&lt;&gt;""),ROUND(BJ490-SUMIF(BE500:BF526,BE499,BJ500:BJ526),#REF!),"")</f>
        <v/>
      </c>
      <c r="BK499" s="297" t="str">
        <f>IF(AND(COUNT(BK490)+COUNTA(E519)=2,P519&lt;&gt;""),ROUND(BK490-SUMIF(BE500:BF526,BE499,BK500:BK526),#REF!),"")</f>
        <v/>
      </c>
      <c r="BL499" s="297" t="str">
        <f>IF(AND(COUNT(BL490)+COUNTA(E519)=2,Q519&lt;&gt;""),ROUND(BL490-SUMIF(BE500:BF526,BE499,BL500:BL526),#REF!),"")</f>
        <v/>
      </c>
      <c r="BM499" s="297" t="str">
        <f>IF(AND(COUNT(BM490)+COUNTA(E519)=2,R519&lt;&gt;""),ROUND(BM490-SUMIF(BE500:BF526,BE499,BM500:BM526),#REF!),"")</f>
        <v/>
      </c>
      <c r="BN499" s="297" t="str">
        <f>IF(AND(COUNT(BN490)+COUNTA(E519)=2,S519&lt;&gt;""),ROUND(BN490-SUMIF(BE500:BF526,BE499,BN500:BN526),#REF!),"")</f>
        <v/>
      </c>
      <c r="BO499" s="297" t="str">
        <f>IF(AND(COUNT(BO490)+COUNTA(E519)=2,T519&lt;&gt;""),ROUND(BO490-SUMIF(BE500:BF526,BE499,BO500:BO526),#REF!),"")</f>
        <v/>
      </c>
      <c r="BP499" s="297" t="str">
        <f>IF(AND(COUNT(BP490)+COUNTA(E519)=2,U519&lt;&gt;""),ROUND(BP490-SUMIF(BE500:BF526,BE499,BP500:BP526),#REF!),"")</f>
        <v/>
      </c>
      <c r="BQ499" s="297" t="str">
        <f>IF(AND(COUNT(BQ490)+COUNTA(E519)=2,V519&lt;&gt;""),ROUND(BQ490-SUMIF(BE500:BF526,BE499,BQ500:BQ526),#REF!),"")</f>
        <v/>
      </c>
      <c r="BR499" s="297" t="str">
        <f>IF(AND(COUNT(BR490)+COUNTA(E519)=2,W519&lt;&gt;""),ROUND(BR490-SUMIF(BE500:BF526,BE499,BR500:BR526),#REF!),"")</f>
        <v/>
      </c>
      <c r="BS499" s="569" t="e">
        <f>IF(#REF!="発電事業者","年間送電電力量（GWh）","年間受電電力量（GWh）")</f>
        <v>#REF!</v>
      </c>
      <c r="BT499" s="569"/>
      <c r="BU499" s="569"/>
      <c r="BV499" s="333" t="s">
        <v>25</v>
      </c>
      <c r="BW499" s="582"/>
      <c r="BX499" s="582"/>
      <c r="BY499" s="331" t="str">
        <f>IF(AND(COUNT(BY490)+COUNTA(E519)=2,X519&lt;&gt;""),ROUND(BY490-SUMIF(BV500:BV526,BV499,BY500:BY526),#REF!),"")</f>
        <v/>
      </c>
      <c r="BZ499" s="331" t="str">
        <f>IF(AND(COUNT(BZ490)+COUNTA(E519)=2,Y519&lt;&gt;""),ROUND(BZ490-SUMIF(BV500:BV526,BV499,BZ500:BZ526),#REF!),"")</f>
        <v/>
      </c>
      <c r="CA499" s="331" t="str">
        <f>IF(AND(COUNT(CA490)+COUNTA(E519)=2,Z519&lt;&gt;""),ROUND(CA490-SUMIF(BV500:BV526,BV499,CA500:CA526),#REF!),"")</f>
        <v/>
      </c>
      <c r="CB499" s="331" t="str">
        <f>IF(AND(COUNT(CB490)+COUNTA(E519)=2,AA519&lt;&gt;""),ROUND(CB490-SUMIF(BV500:BV526,BV499,CB500:CB526),#REF!),"")</f>
        <v/>
      </c>
      <c r="CC499" s="331" t="str">
        <f>IF(AND(COUNT(CC490)+COUNTA(E519)=2,AB519&lt;&gt;""),ROUND(CC490-SUMIF(BV500:BV526,BV499,CC500:CC526),#REF!),"")</f>
        <v/>
      </c>
      <c r="CD499" s="331" t="str">
        <f>IF(AND(COUNT(CD490)+COUNTA(E519)=2,AC519&lt;&gt;""),ROUND(CD490-SUMIF(BV500:BV526,BV499,CD500:CD526),#REF!),"")</f>
        <v/>
      </c>
      <c r="CE499" s="331" t="str">
        <f>IF(AND(COUNT(CE490)+COUNTA(E519)=2,AD519&lt;&gt;""),ROUND(CE490-SUMIF(BV500:BV526,BV499,CE500:CE526),#REF!),"")</f>
        <v/>
      </c>
      <c r="CF499" s="331" t="str">
        <f>IF(AND(COUNT(CF490)+COUNTA(E519)=2,AE519&lt;&gt;""),ROUND(CF490-SUMIF(BV500:BV526,BV499,CF500:CF526),#REF!),"")</f>
        <v/>
      </c>
      <c r="CG499" s="331" t="str">
        <f>IF(AND(COUNT(CG490)+COUNTA(E519)=2,AF519&lt;&gt;""),ROUND(CG490-SUMIF(BV500:BV526,BV499,CG500:CG526),#REF!),"")</f>
        <v/>
      </c>
      <c r="CH499" s="565" t="str">
        <f>IF(COUNTA(AG519)=0,"",AG519)</f>
        <v/>
      </c>
      <c r="CI499" s="565"/>
      <c r="CJ499" s="565"/>
      <c r="CK499" s="565"/>
      <c r="CL499" s="565"/>
      <c r="CM499" s="565"/>
      <c r="CN499" s="565"/>
      <c r="CO499" s="565"/>
      <c r="CP499" s="565"/>
      <c r="CQ499" s="565"/>
    </row>
    <row r="500" spans="3:95" s="243" customFormat="1" ht="13.5" customHeight="1">
      <c r="C500" s="606"/>
      <c r="D500" s="607"/>
      <c r="E500" s="608" t="s">
        <v>212</v>
      </c>
      <c r="F500" s="609"/>
      <c r="G500" s="610"/>
      <c r="H500" s="261"/>
      <c r="I500" s="261"/>
      <c r="J500" s="261"/>
      <c r="K500" s="261"/>
      <c r="L500" s="261"/>
      <c r="M500" s="261"/>
      <c r="N500" s="261"/>
      <c r="O500" s="261"/>
      <c r="P500" s="261"/>
      <c r="Q500" s="261"/>
      <c r="R500" s="261"/>
      <c r="S500" s="261"/>
      <c r="T500" s="262" t="str">
        <f>IF(COUNT(H500:S500)=0,"",SUMPRODUCT(ROUND(H500:S500,#REF!)))</f>
        <v/>
      </c>
      <c r="U500" s="624"/>
      <c r="V500" s="625"/>
      <c r="W500" s="625"/>
      <c r="X500" s="625"/>
      <c r="Y500" s="625"/>
      <c r="Z500" s="626"/>
      <c r="AA500" s="257"/>
      <c r="AB500" s="257"/>
      <c r="AC500" s="257"/>
      <c r="AD500" s="606"/>
      <c r="AE500" s="607"/>
      <c r="AF500" s="608" t="s">
        <v>199</v>
      </c>
      <c r="AG500" s="609"/>
      <c r="AH500" s="610"/>
      <c r="AI500" s="264" t="str">
        <f t="shared" ref="AI500:AT500" si="120">IF(COUNT(H499:H500)=0,"",ROUND(H500/(H499*24*AI488/1000),3))</f>
        <v/>
      </c>
      <c r="AJ500" s="264" t="str">
        <f t="shared" si="120"/>
        <v/>
      </c>
      <c r="AK500" s="264" t="str">
        <f t="shared" si="120"/>
        <v/>
      </c>
      <c r="AL500" s="264" t="str">
        <f t="shared" si="120"/>
        <v/>
      </c>
      <c r="AM500" s="264" t="str">
        <f t="shared" si="120"/>
        <v/>
      </c>
      <c r="AN500" s="264" t="str">
        <f t="shared" si="120"/>
        <v/>
      </c>
      <c r="AO500" s="264" t="str">
        <f t="shared" si="120"/>
        <v/>
      </c>
      <c r="AP500" s="264" t="str">
        <f t="shared" si="120"/>
        <v/>
      </c>
      <c r="AQ500" s="264" t="str">
        <f t="shared" si="120"/>
        <v/>
      </c>
      <c r="AR500" s="264" t="str">
        <f t="shared" si="120"/>
        <v/>
      </c>
      <c r="AS500" s="264" t="str">
        <f t="shared" si="120"/>
        <v/>
      </c>
      <c r="AT500" s="264" t="str">
        <f t="shared" si="120"/>
        <v/>
      </c>
      <c r="AU500" s="265" t="str">
        <f>IF(COUNT(AI500:AT500)=0,"",AVERAGE(AI500:AT500))</f>
        <v/>
      </c>
      <c r="AX500" s="569" t="str">
        <f>IF(C520="","",C520)</f>
        <v/>
      </c>
      <c r="AY500" s="569"/>
      <c r="AZ500" s="587" t="str">
        <f>IF(E520="","",E520)</f>
        <v/>
      </c>
      <c r="BA500" s="590" t="str">
        <f ca="1">IF(F520="","",F520)</f>
        <v/>
      </c>
      <c r="BB500" s="590"/>
      <c r="BC500" s="590"/>
      <c r="BD500" s="587" t="str">
        <f>IF(I520="","",I520)</f>
        <v/>
      </c>
      <c r="BE500" s="578" t="e">
        <f>IF(#REF!="発電事業者","送電電力（MW）","受電電力（MW）")</f>
        <v>#REF!</v>
      </c>
      <c r="BF500" s="579"/>
      <c r="BG500" s="331" t="str">
        <f>IF(COUNT(BG488,L520)=2,ROUND(BG488*L520/SUM(L519:L528),#REF!),"")</f>
        <v/>
      </c>
      <c r="BH500" s="331" t="str">
        <f>IF(COUNT(BH488,M520)=2,ROUND(BH488*M520/SUM(M519:M528),#REF!),"")</f>
        <v/>
      </c>
      <c r="BI500" s="331" t="str">
        <f>IF(COUNT(BI488,N520)=2,ROUND(BI488*N520/SUM(N519:N528),#REF!),"")</f>
        <v/>
      </c>
      <c r="BJ500" s="331" t="str">
        <f>IF(COUNT(BJ488,O520)=2,ROUND(BJ488*O520/SUM(O519:O528),#REF!),"")</f>
        <v/>
      </c>
      <c r="BK500" s="331" t="str">
        <f>IF(COUNT(BK488,P520)=2,ROUND(BK488*P520/SUM(P519:P528),#REF!),"")</f>
        <v/>
      </c>
      <c r="BL500" s="331" t="str">
        <f>IF(COUNT(BL488,Q520)=2,ROUND(BL488*Q520/SUM(Q519:Q528),#REF!),"")</f>
        <v/>
      </c>
      <c r="BM500" s="331" t="str">
        <f>IF(COUNT(BM488,R520)=2,ROUND(BM488*R520/SUM(R519:R528),#REF!),"")</f>
        <v/>
      </c>
      <c r="BN500" s="331" t="str">
        <f>IF(COUNT(BN488,S520)=2,ROUND(BN488*S520/SUM(S519:S528),#REF!),"")</f>
        <v/>
      </c>
      <c r="BO500" s="331" t="str">
        <f>IF(COUNT(BO488,T520)=2,ROUND(BO488*T520/SUM(T519:T528),#REF!),"")</f>
        <v/>
      </c>
      <c r="BP500" s="331" t="str">
        <f>IF(COUNT(BP488,U520)=2,ROUND(BP488*U520/SUM(U519:U528),#REF!),"")</f>
        <v/>
      </c>
      <c r="BQ500" s="331" t="str">
        <f>IF(COUNT(BQ488,V520)=2,ROUND(BQ488*V520/SUM(V519:V528),#REF!),"")</f>
        <v/>
      </c>
      <c r="BR500" s="331" t="str">
        <f>IF(COUNT(BR488,W520)=2,ROUND(BR488*W520/SUM(W519:W528),#REF!),"")</f>
        <v/>
      </c>
      <c r="BS500" s="569" t="e">
        <f>IF(#REF!="発電事業者","送電電力（MW）","受電電力（MW）")</f>
        <v>#REF!</v>
      </c>
      <c r="BT500" s="569"/>
      <c r="BU500" s="569"/>
      <c r="BV500" s="333" t="s">
        <v>171</v>
      </c>
      <c r="BW500" s="580"/>
      <c r="BX500" s="580"/>
      <c r="BY500" s="331" t="str">
        <f>IF(COUNT(BY488,X520)=2,ROUND(BY488*X520/SUM(X519:X528),#REF!),"")</f>
        <v/>
      </c>
      <c r="BZ500" s="331" t="str">
        <f>IF(COUNT(BZ488,Y520)=2,ROUND(BZ488*Y520/SUM(Y519:Y528),#REF!),"")</f>
        <v/>
      </c>
      <c r="CA500" s="331" t="str">
        <f>IF(COUNT(CA488,Z520)=2,ROUND(CA488*Z520/SUM(Z519:Z528),#REF!),"")</f>
        <v/>
      </c>
      <c r="CB500" s="331" t="str">
        <f>IF(COUNT(CB488,AA520)=2,ROUND(CB488*AA520/SUM(AA519:AA528),#REF!),"")</f>
        <v/>
      </c>
      <c r="CC500" s="331" t="str">
        <f>IF(COUNT(CC488,AB520)=2,ROUND(CC488*AB520/SUM(AB519:AB528),#REF!),"")</f>
        <v/>
      </c>
      <c r="CD500" s="331" t="str">
        <f>IF(COUNT(CD488,AC520)=2,ROUND(CD488*AC520/SUM(AC519:AC528),#REF!),"")</f>
        <v/>
      </c>
      <c r="CE500" s="331" t="str">
        <f>IF(COUNT(CE488,AD520)=2,ROUND(CE488*AD520/SUM(AD519:AD528),#REF!),"")</f>
        <v/>
      </c>
      <c r="CF500" s="331" t="str">
        <f>IF(COUNT(CF488,AE520)=2,ROUND(CF488*AE520/SUM(AE519:AE528),#REF!),"")</f>
        <v/>
      </c>
      <c r="CG500" s="331" t="str">
        <f>IF(COUNT(CG488,AF520)=2,ROUND(CG488*AF520/SUM(AF519:AF528),#REF!),"")</f>
        <v/>
      </c>
      <c r="CH500" s="563" t="s">
        <v>214</v>
      </c>
      <c r="CI500" s="563"/>
      <c r="CJ500" s="563"/>
      <c r="CK500" s="563"/>
      <c r="CL500" s="563"/>
      <c r="CM500" s="563"/>
      <c r="CN500" s="563"/>
      <c r="CO500" s="563"/>
      <c r="CP500" s="563"/>
      <c r="CQ500" s="563"/>
    </row>
    <row r="501" spans="3:95" s="243" customFormat="1" ht="13.5" customHeight="1">
      <c r="C501" s="604" t="e">
        <f>DATE(#REF!+4,1,1)</f>
        <v>#REF!</v>
      </c>
      <c r="D501" s="605"/>
      <c r="E501" s="613" t="s">
        <v>275</v>
      </c>
      <c r="F501" s="614"/>
      <c r="G501" s="615"/>
      <c r="H501" s="256"/>
      <c r="I501" s="256"/>
      <c r="J501" s="256"/>
      <c r="K501" s="256"/>
      <c r="L501" s="256"/>
      <c r="M501" s="256"/>
      <c r="N501" s="256"/>
      <c r="O501" s="256"/>
      <c r="P501" s="256"/>
      <c r="Q501" s="256"/>
      <c r="R501" s="256"/>
      <c r="S501" s="256"/>
      <c r="T501" s="255"/>
      <c r="U501" s="613" t="s">
        <v>210</v>
      </c>
      <c r="V501" s="614"/>
      <c r="W501" s="614"/>
      <c r="X501" s="615"/>
      <c r="Y501" s="616" t="str">
        <f>IF(COUNT(S501)=0,"",ROUND(S501,#REF!))</f>
        <v/>
      </c>
      <c r="Z501" s="617"/>
      <c r="AA501" s="257"/>
      <c r="AB501" s="257"/>
      <c r="AC501" s="257"/>
      <c r="AD501" s="604" t="e">
        <f>DATE(#REF!+4,1,1)</f>
        <v>#REF!</v>
      </c>
      <c r="AE501" s="605"/>
      <c r="AF501" s="613" t="s">
        <v>198</v>
      </c>
      <c r="AG501" s="614"/>
      <c r="AH501" s="615"/>
      <c r="AI501" s="258" t="str">
        <f>IF(COUNT(S499,H501)&lt;&gt;2,"",ROUND(MIN(S499,H501)*H488,#REF!))</f>
        <v/>
      </c>
      <c r="AJ501" s="258" t="str">
        <f>IF(COUNT(H501,I501)&lt;&gt;2,"",ROUND(MIN(H501,I501)*I488,#REF!))</f>
        <v/>
      </c>
      <c r="AK501" s="258" t="str">
        <f>IF(COUNT(I501,J501)&lt;&gt;2,"",ROUND(MIN(I501,J501)*J488,#REF!))</f>
        <v/>
      </c>
      <c r="AL501" s="258" t="str">
        <f>IF(COUNT(J501,K501)&lt;&gt;2,"",ROUND(MIN(J501,K501)*K488,#REF!))</f>
        <v/>
      </c>
      <c r="AM501" s="258" t="str">
        <f>IF(COUNT(K501,L501)&lt;&gt;2,"",ROUND(MIN(K501,L501)*L488,#REF!))</f>
        <v/>
      </c>
      <c r="AN501" s="258" t="str">
        <f>IF(COUNT(L501,M501)&lt;&gt;2,"",ROUND(MIN(L501,M501)*M488,#REF!))</f>
        <v/>
      </c>
      <c r="AO501" s="258" t="str">
        <f>IF(COUNT(M501,N501)&lt;&gt;2,"",ROUND(MIN(M501,N501)*N488,#REF!))</f>
        <v/>
      </c>
      <c r="AP501" s="258" t="str">
        <f>IF(COUNT(N501,O501)&lt;&gt;2,"",ROUND(MIN(N501,O501)*O488,#REF!))</f>
        <v/>
      </c>
      <c r="AQ501" s="258" t="str">
        <f>IF(COUNT(O501,P501)&lt;&gt;2,"",ROUND(MIN(O501,P501)*P488,#REF!))</f>
        <v/>
      </c>
      <c r="AR501" s="258" t="str">
        <f>IF(COUNT(P501,Q501)&lt;&gt;2,"",ROUND(MIN(P501,Q501)*Q488,#REF!))</f>
        <v/>
      </c>
      <c r="AS501" s="258" t="str">
        <f>IF(COUNT(Q501,R501)&lt;&gt;2,"",ROUND(MIN(Q501,R501)*R488,#REF!))</f>
        <v/>
      </c>
      <c r="AT501" s="258" t="str">
        <f>IF(COUNT(R501,S501)&lt;&gt;2,"",ROUND(MIN(R501,S501)*S488,#REF!))</f>
        <v/>
      </c>
      <c r="AU501" s="255"/>
      <c r="AX501" s="569"/>
      <c r="AY501" s="569"/>
      <c r="AZ501" s="588"/>
      <c r="BA501" s="590"/>
      <c r="BB501" s="590"/>
      <c r="BC501" s="590"/>
      <c r="BD501" s="588"/>
      <c r="BE501" s="583"/>
      <c r="BF501" s="584"/>
      <c r="BG501" s="259"/>
      <c r="BH501" s="259"/>
      <c r="BI501" s="259"/>
      <c r="BJ501" s="259"/>
      <c r="BK501" s="259"/>
      <c r="BL501" s="259"/>
      <c r="BM501" s="259"/>
      <c r="BN501" s="259"/>
      <c r="BO501" s="259"/>
      <c r="BP501" s="259"/>
      <c r="BQ501" s="259"/>
      <c r="BR501" s="259"/>
      <c r="BS501" s="569"/>
      <c r="BT501" s="569"/>
      <c r="BU501" s="569"/>
      <c r="BV501" s="333" t="s">
        <v>172</v>
      </c>
      <c r="BW501" s="581"/>
      <c r="BX501" s="581"/>
      <c r="BY501" s="331" t="str">
        <f>IF(COUNT(BY489,X520)=2,ROUND(BY489*X520/SUM(X519:X528),#REF!),"")</f>
        <v/>
      </c>
      <c r="BZ501" s="331" t="str">
        <f>IF(COUNT(BZ489,Y520)=2,ROUND(BZ489*Y520/SUM(Y519:Y528),#REF!),"")</f>
        <v/>
      </c>
      <c r="CA501" s="331" t="str">
        <f>IF(COUNT(CA489,Z520)=2,ROUND(CA489*Z520/SUM(Z519:Z528),#REF!),"")</f>
        <v/>
      </c>
      <c r="CB501" s="331" t="str">
        <f>IF(COUNT(CB489,AA520)=2,ROUND(CB489*AA520/SUM(AA519:AA528),#REF!),"")</f>
        <v/>
      </c>
      <c r="CC501" s="331" t="str">
        <f>IF(COUNT(CC489,AB520)=2,ROUND(CC489*AB520/SUM(AB519:AB528),#REF!),"")</f>
        <v/>
      </c>
      <c r="CD501" s="331" t="str">
        <f>IF(COUNT(CD489,AC520)=2,ROUND(CD489*AC520/SUM(AC519:AC528),#REF!),"")</f>
        <v/>
      </c>
      <c r="CE501" s="331" t="str">
        <f>IF(COUNT(CE489,AD520)=2,ROUND(CE489*AD520/SUM(AD519:AD528),#REF!),"")</f>
        <v/>
      </c>
      <c r="CF501" s="331" t="str">
        <f>IF(COUNT(CF489,AE520)=2,ROUND(CF489*AE520/SUM(AE519:AE528),#REF!),"")</f>
        <v/>
      </c>
      <c r="CG501" s="331" t="str">
        <f>IF(COUNT(CG489,AF520)=2,ROUND(CG489*AF520/SUM(AF519:AF528),#REF!),"")</f>
        <v/>
      </c>
      <c r="CH501" s="564" t="str">
        <f>IF(CH500="","",CH500)</f>
        <v>太陽光（全量）</v>
      </c>
      <c r="CI501" s="564"/>
      <c r="CJ501" s="564"/>
      <c r="CK501" s="564"/>
      <c r="CL501" s="564"/>
      <c r="CM501" s="564"/>
      <c r="CN501" s="564"/>
      <c r="CO501" s="564"/>
      <c r="CP501" s="564"/>
      <c r="CQ501" s="564"/>
    </row>
    <row r="502" spans="3:95" s="243" customFormat="1" ht="13.5" customHeight="1">
      <c r="C502" s="606"/>
      <c r="D502" s="607"/>
      <c r="E502" s="608" t="s">
        <v>212</v>
      </c>
      <c r="F502" s="609"/>
      <c r="G502" s="610"/>
      <c r="H502" s="261"/>
      <c r="I502" s="261"/>
      <c r="J502" s="261"/>
      <c r="K502" s="261"/>
      <c r="L502" s="261"/>
      <c r="M502" s="261"/>
      <c r="N502" s="261"/>
      <c r="O502" s="261"/>
      <c r="P502" s="261"/>
      <c r="Q502" s="261"/>
      <c r="R502" s="261"/>
      <c r="S502" s="261"/>
      <c r="T502" s="262" t="str">
        <f>IF(COUNT(H502:S502)=0,"",SUMPRODUCT(ROUND(H502:S502,#REF!)))</f>
        <v/>
      </c>
      <c r="U502" s="608" t="s">
        <v>211</v>
      </c>
      <c r="V502" s="609"/>
      <c r="W502" s="609"/>
      <c r="X502" s="610"/>
      <c r="Y502" s="611" t="str">
        <f>IF(COUNT(T502)=0,"",T502)</f>
        <v/>
      </c>
      <c r="Z502" s="612"/>
      <c r="AA502" s="257"/>
      <c r="AB502" s="257"/>
      <c r="AC502" s="257"/>
      <c r="AD502" s="606"/>
      <c r="AE502" s="607"/>
      <c r="AF502" s="608" t="s">
        <v>199</v>
      </c>
      <c r="AG502" s="609"/>
      <c r="AH502" s="610"/>
      <c r="AI502" s="264" t="str">
        <f t="shared" ref="AI502:AT502" si="121">IF(COUNT(H501:H502)=0,"",ROUND(H502/(H501*24*AI488/1000),3))</f>
        <v/>
      </c>
      <c r="AJ502" s="264" t="str">
        <f t="shared" si="121"/>
        <v/>
      </c>
      <c r="AK502" s="264" t="str">
        <f t="shared" si="121"/>
        <v/>
      </c>
      <c r="AL502" s="264" t="str">
        <f t="shared" si="121"/>
        <v/>
      </c>
      <c r="AM502" s="264" t="str">
        <f t="shared" si="121"/>
        <v/>
      </c>
      <c r="AN502" s="264" t="str">
        <f t="shared" si="121"/>
        <v/>
      </c>
      <c r="AO502" s="264" t="str">
        <f t="shared" si="121"/>
        <v/>
      </c>
      <c r="AP502" s="264" t="str">
        <f t="shared" si="121"/>
        <v/>
      </c>
      <c r="AQ502" s="264" t="str">
        <f t="shared" si="121"/>
        <v/>
      </c>
      <c r="AR502" s="264" t="str">
        <f t="shared" si="121"/>
        <v/>
      </c>
      <c r="AS502" s="264" t="str">
        <f t="shared" si="121"/>
        <v/>
      </c>
      <c r="AT502" s="264" t="str">
        <f t="shared" si="121"/>
        <v/>
      </c>
      <c r="AU502" s="265" t="str">
        <f>IF(COUNT(AI502:AT502)=0,"",AVERAGE(AI502:AT502))</f>
        <v/>
      </c>
      <c r="AX502" s="569"/>
      <c r="AY502" s="569"/>
      <c r="AZ502" s="589"/>
      <c r="BA502" s="590"/>
      <c r="BB502" s="590"/>
      <c r="BC502" s="590"/>
      <c r="BD502" s="589"/>
      <c r="BE502" s="585" t="e">
        <f>IF(#REF!="発電事業者","月間送電電力量（GWh）","月間受電電力量（GWh）")</f>
        <v>#REF!</v>
      </c>
      <c r="BF502" s="586"/>
      <c r="BG502" s="331" t="str">
        <f>IF(COUNT(BG490,L520)=2,ROUND(BG490*L520/SUM(L519:L528),#REF!),"")</f>
        <v/>
      </c>
      <c r="BH502" s="331" t="str">
        <f>IF(COUNT(BH490,M520)=2,ROUND(BH490*M520/SUM(M519:M528),#REF!),"")</f>
        <v/>
      </c>
      <c r="BI502" s="331" t="str">
        <f>IF(COUNT(BI490,N520)=2,ROUND(BI490*N520/SUM(N519:N528),#REF!),"")</f>
        <v/>
      </c>
      <c r="BJ502" s="331" t="str">
        <f>IF(COUNT(BJ490,O520)=2,ROUND(BJ490*O520/SUM(O519:O528),#REF!),"")</f>
        <v/>
      </c>
      <c r="BK502" s="331" t="str">
        <f>IF(COUNT(BK490,P520)=2,ROUND(BK490*P520/SUM(P519:P528),#REF!),"")</f>
        <v/>
      </c>
      <c r="BL502" s="331" t="str">
        <f>IF(COUNT(BL490,Q520)=2,ROUND(BL490*Q520/SUM(Q519:Q528),#REF!),"")</f>
        <v/>
      </c>
      <c r="BM502" s="331" t="str">
        <f>IF(COUNT(BM490,R520)=2,ROUND(BM490*R520/SUM(R519:R528),#REF!),"")</f>
        <v/>
      </c>
      <c r="BN502" s="331" t="str">
        <f>IF(COUNT(BN490,S520)=2,ROUND(BN490*S520/SUM(S519:S528),#REF!),"")</f>
        <v/>
      </c>
      <c r="BO502" s="331" t="str">
        <f>IF(COUNT(BO490,T520)=2,ROUND(BO490*T520/SUM(T519:T528),#REF!),"")</f>
        <v/>
      </c>
      <c r="BP502" s="331" t="str">
        <f>IF(COUNT(BP490,U520)=2,ROUND(BP490*U520/SUM(U519:U528),#REF!),"")</f>
        <v/>
      </c>
      <c r="BQ502" s="331" t="str">
        <f>IF(COUNT(BQ490,V520)=2,ROUND(BQ490*V520/SUM(V519:V528),#REF!),"")</f>
        <v/>
      </c>
      <c r="BR502" s="331" t="str">
        <f>IF(COUNT(BR490,W520)=2,ROUND(BR490*W520/SUM(W519:W528),#REF!),"")</f>
        <v/>
      </c>
      <c r="BS502" s="569" t="e">
        <f>IF(#REF!="発電事業者","年間送電電力量（GWh）","年間受電電力量（GWh）")</f>
        <v>#REF!</v>
      </c>
      <c r="BT502" s="569"/>
      <c r="BU502" s="569"/>
      <c r="BV502" s="333" t="s">
        <v>25</v>
      </c>
      <c r="BW502" s="582"/>
      <c r="BX502" s="582"/>
      <c r="BY502" s="331" t="str">
        <f>IF(COUNT(BY490,X520)=2,ROUND(BY490*X520/SUM(X519:X528),#REF!),"")</f>
        <v/>
      </c>
      <c r="BZ502" s="331" t="str">
        <f>IF(COUNT(BZ490,Y520)=2,ROUND(BZ490*Y520/SUM(Y519:Y528),#REF!),"")</f>
        <v/>
      </c>
      <c r="CA502" s="331" t="str">
        <f>IF(COUNT(CA490,Z520)=2,ROUND(CA490*Z520/SUM(Z519:Z528),#REF!),"")</f>
        <v/>
      </c>
      <c r="CB502" s="331" t="str">
        <f>IF(COUNT(CB490,AA520)=2,ROUND(CB490*AA520/SUM(AA519:AA528),#REF!),"")</f>
        <v/>
      </c>
      <c r="CC502" s="331" t="str">
        <f>IF(COUNT(CC490,AB520)=2,ROUND(CC490*AB520/SUM(AB519:AB528),#REF!),"")</f>
        <v/>
      </c>
      <c r="CD502" s="331" t="str">
        <f>IF(COUNT(CD490,AC520)=2,ROUND(CD490*AC520/SUM(AC519:AC528),#REF!),"")</f>
        <v/>
      </c>
      <c r="CE502" s="331" t="str">
        <f>IF(COUNT(CE490,AD520)=2,ROUND(CE490*AD520/SUM(AD519:AD528),#REF!),"")</f>
        <v/>
      </c>
      <c r="CF502" s="331" t="str">
        <f>IF(COUNT(CF490,AE520)=2,ROUND(CF490*AE520/SUM(AE519:AE528),#REF!),"")</f>
        <v/>
      </c>
      <c r="CG502" s="331" t="str">
        <f>IF(COUNT(CG490,AF520)=2,ROUND(CG490*AF520/SUM(AF519:AF528),#REF!),"")</f>
        <v/>
      </c>
      <c r="CH502" s="565" t="str">
        <f>IF(COUNTA(AG520)=0,"",AG520)</f>
        <v/>
      </c>
      <c r="CI502" s="565"/>
      <c r="CJ502" s="565"/>
      <c r="CK502" s="565"/>
      <c r="CL502" s="565"/>
      <c r="CM502" s="565"/>
      <c r="CN502" s="565"/>
      <c r="CO502" s="565"/>
      <c r="CP502" s="565"/>
      <c r="CQ502" s="565"/>
    </row>
    <row r="503" spans="3:95" s="243" customFormat="1" ht="13.5" customHeight="1">
      <c r="C503" s="604" t="e">
        <f>DATE(#REF!+5,1,1)</f>
        <v>#REF!</v>
      </c>
      <c r="D503" s="605"/>
      <c r="E503" s="613" t="s">
        <v>275</v>
      </c>
      <c r="F503" s="614"/>
      <c r="G503" s="615"/>
      <c r="H503" s="256"/>
      <c r="I503" s="256"/>
      <c r="J503" s="256"/>
      <c r="K503" s="256"/>
      <c r="L503" s="256"/>
      <c r="M503" s="256"/>
      <c r="N503" s="256"/>
      <c r="O503" s="256"/>
      <c r="P503" s="256"/>
      <c r="Q503" s="256"/>
      <c r="R503" s="256"/>
      <c r="S503" s="256"/>
      <c r="T503" s="255"/>
      <c r="U503" s="618"/>
      <c r="V503" s="619"/>
      <c r="W503" s="619"/>
      <c r="X503" s="619"/>
      <c r="Y503" s="619"/>
      <c r="Z503" s="620"/>
      <c r="AA503" s="257"/>
      <c r="AB503" s="257"/>
      <c r="AC503" s="257"/>
      <c r="AD503" s="604" t="e">
        <f>DATE(#REF!+5,1,1)</f>
        <v>#REF!</v>
      </c>
      <c r="AE503" s="605"/>
      <c r="AF503" s="613" t="s">
        <v>198</v>
      </c>
      <c r="AG503" s="614"/>
      <c r="AH503" s="615"/>
      <c r="AI503" s="258" t="str">
        <f>IF(COUNT(S501,H503)&lt;&gt;2,"",ROUND(MIN(S501,H503)*H488,#REF!))</f>
        <v/>
      </c>
      <c r="AJ503" s="258" t="str">
        <f>IF(COUNT(H503,I503)&lt;&gt;2,"",ROUND(MIN(H503,I503)*I488,#REF!))</f>
        <v/>
      </c>
      <c r="AK503" s="258" t="str">
        <f>IF(COUNT(I503,J503)&lt;&gt;2,"",ROUND(MIN(I503,J503)*J488,#REF!))</f>
        <v/>
      </c>
      <c r="AL503" s="258" t="str">
        <f>IF(COUNT(J503,K503)&lt;&gt;2,"",ROUND(MIN(J503,K503)*K488,#REF!))</f>
        <v/>
      </c>
      <c r="AM503" s="258" t="str">
        <f>IF(COUNT(K503,L503)&lt;&gt;2,"",ROUND(MIN(K503,L503)*L488,#REF!))</f>
        <v/>
      </c>
      <c r="AN503" s="258" t="str">
        <f>IF(COUNT(L503,M503)&lt;&gt;2,"",ROUND(MIN(L503,M503)*M488,#REF!))</f>
        <v/>
      </c>
      <c r="AO503" s="258" t="str">
        <f>IF(COUNT(M503,N503)&lt;&gt;2,"",ROUND(MIN(M503,N503)*N488,#REF!))</f>
        <v/>
      </c>
      <c r="AP503" s="258" t="str">
        <f>IF(COUNT(N503,O503)&lt;&gt;2,"",ROUND(MIN(N503,O503)*O488,#REF!))</f>
        <v/>
      </c>
      <c r="AQ503" s="258" t="str">
        <f>IF(COUNT(O503,P503)&lt;&gt;2,"",ROUND(MIN(O503,P503)*P488,#REF!))</f>
        <v/>
      </c>
      <c r="AR503" s="258" t="str">
        <f>IF(COUNT(P503,Q503)&lt;&gt;2,"",ROUND(MIN(P503,Q503)*Q488,#REF!))</f>
        <v/>
      </c>
      <c r="AS503" s="258" t="str">
        <f>IF(COUNT(Q503,R503)&lt;&gt;2,"",ROUND(MIN(Q503,R503)*R488,#REF!))</f>
        <v/>
      </c>
      <c r="AT503" s="258" t="str">
        <f>IF(COUNT(R503,S503)&lt;&gt;2,"",ROUND(MIN(R503,S503)*S488,#REF!))</f>
        <v/>
      </c>
      <c r="AU503" s="255"/>
      <c r="AX503" s="569" t="str">
        <f>IF(C521="","",C521)</f>
        <v/>
      </c>
      <c r="AY503" s="569"/>
      <c r="AZ503" s="587" t="str">
        <f>IF(E521="","",E521)</f>
        <v/>
      </c>
      <c r="BA503" s="590" t="str">
        <f ca="1">IF(F521="","",F521)</f>
        <v/>
      </c>
      <c r="BB503" s="590"/>
      <c r="BC503" s="590"/>
      <c r="BD503" s="587" t="str">
        <f>IF(I521="","",I521)</f>
        <v/>
      </c>
      <c r="BE503" s="578" t="e">
        <f>IF(#REF!="発電事業者","送電電力（MW）","受電電力（MW）")</f>
        <v>#REF!</v>
      </c>
      <c r="BF503" s="579"/>
      <c r="BG503" s="331" t="str">
        <f>IF(COUNT(BG488,L521)=2,ROUND(BG488*L521/SUM(L519:L528),#REF!),"")</f>
        <v/>
      </c>
      <c r="BH503" s="331" t="str">
        <f>IF(COUNT(BH488,M521)=2,ROUND(BH488*M521/SUM(M519:M528),#REF!),"")</f>
        <v/>
      </c>
      <c r="BI503" s="331" t="str">
        <f>IF(COUNT(BI488,N521)=2,ROUND(BI488*N521/SUM(N519:N528),#REF!),"")</f>
        <v/>
      </c>
      <c r="BJ503" s="331" t="str">
        <f>IF(COUNT(BJ488,O521)=2,ROUND(BJ488*O521/SUM(O519:O528),#REF!),"")</f>
        <v/>
      </c>
      <c r="BK503" s="331" t="str">
        <f>IF(COUNT(BK488,P521)=2,ROUND(BK488*P521/SUM(P519:P528),#REF!),"")</f>
        <v/>
      </c>
      <c r="BL503" s="331" t="str">
        <f>IF(COUNT(BL488,Q521)=2,ROUND(BL488*Q521/SUM(Q519:Q528),#REF!),"")</f>
        <v/>
      </c>
      <c r="BM503" s="331" t="str">
        <f>IF(COUNT(BM488,R521)=2,ROUND(BM488*R521/SUM(R519:R528),#REF!),"")</f>
        <v/>
      </c>
      <c r="BN503" s="331" t="str">
        <f>IF(COUNT(BN488,S521)=2,ROUND(BN488*S521/SUM(S519:S528),#REF!),"")</f>
        <v/>
      </c>
      <c r="BO503" s="331" t="str">
        <f>IF(COUNT(BO488,T521)=2,ROUND(BO488*T521/SUM(T519:T528),#REF!),"")</f>
        <v/>
      </c>
      <c r="BP503" s="331" t="str">
        <f>IF(COUNT(BP488,U521)=2,ROUND(BP488*U521/SUM(U519:U528),#REF!),"")</f>
        <v/>
      </c>
      <c r="BQ503" s="331" t="str">
        <f>IF(COUNT(BQ488,V521)=2,ROUND(BQ488*V521/SUM(V519:V528),#REF!),"")</f>
        <v/>
      </c>
      <c r="BR503" s="331" t="str">
        <f>IF(COUNT(BR488,W521)=2,ROUND(BR488*W521/SUM(W519:W528),#REF!),"")</f>
        <v/>
      </c>
      <c r="BS503" s="569" t="e">
        <f>IF(#REF!="発電事業者","送電電力（MW）","受電電力（MW）")</f>
        <v>#REF!</v>
      </c>
      <c r="BT503" s="569"/>
      <c r="BU503" s="569"/>
      <c r="BV503" s="333" t="s">
        <v>171</v>
      </c>
      <c r="BW503" s="580"/>
      <c r="BX503" s="580"/>
      <c r="BY503" s="331" t="str">
        <f>IF(COUNT(BY488,X521)=2,ROUND(BY488*X521/SUM(X519:X528),#REF!),"")</f>
        <v/>
      </c>
      <c r="BZ503" s="331" t="str">
        <f>IF(COUNT(BZ488,Y521)=2,ROUND(BZ488*Y521/SUM(Y519:Y528),#REF!),"")</f>
        <v/>
      </c>
      <c r="CA503" s="331" t="str">
        <f>IF(COUNT(CA488,Z521)=2,ROUND(CA488*Z521/SUM(Z519:Z528),#REF!),"")</f>
        <v/>
      </c>
      <c r="CB503" s="331" t="str">
        <f>IF(COUNT(CB488,AA521)=2,ROUND(CB488*AA521/SUM(AA519:AA528),#REF!),"")</f>
        <v/>
      </c>
      <c r="CC503" s="331" t="str">
        <f>IF(COUNT(CC488,AB521)=2,ROUND(CC488*AB521/SUM(AB519:AB528),#REF!),"")</f>
        <v/>
      </c>
      <c r="CD503" s="331" t="str">
        <f>IF(COUNT(CD488,AC521)=2,ROUND(CD488*AC521/SUM(AC519:AC528),#REF!),"")</f>
        <v/>
      </c>
      <c r="CE503" s="331" t="str">
        <f>IF(COUNT(CE488,AD521)=2,ROUND(CE488*AD521/SUM(AD519:AD528),#REF!),"")</f>
        <v/>
      </c>
      <c r="CF503" s="331" t="str">
        <f>IF(COUNT(CF488,AE521)=2,ROUND(CF488*AE521/SUM(AE519:AE528),#REF!),"")</f>
        <v/>
      </c>
      <c r="CG503" s="331" t="str">
        <f>IF(COUNT(CG488,AF521)=2,ROUND(CG488*AF521/SUM(AF519:AF528),#REF!),"")</f>
        <v/>
      </c>
      <c r="CH503" s="563" t="s">
        <v>214</v>
      </c>
      <c r="CI503" s="563"/>
      <c r="CJ503" s="563"/>
      <c r="CK503" s="563"/>
      <c r="CL503" s="563"/>
      <c r="CM503" s="563"/>
      <c r="CN503" s="563"/>
      <c r="CO503" s="563"/>
      <c r="CP503" s="563"/>
      <c r="CQ503" s="563"/>
    </row>
    <row r="504" spans="3:95" s="243" customFormat="1" ht="13.5" customHeight="1">
      <c r="C504" s="606"/>
      <c r="D504" s="607"/>
      <c r="E504" s="608" t="s">
        <v>212</v>
      </c>
      <c r="F504" s="609"/>
      <c r="G504" s="610"/>
      <c r="H504" s="261"/>
      <c r="I504" s="261"/>
      <c r="J504" s="261"/>
      <c r="K504" s="261"/>
      <c r="L504" s="261"/>
      <c r="M504" s="261"/>
      <c r="N504" s="261"/>
      <c r="O504" s="261"/>
      <c r="P504" s="261"/>
      <c r="Q504" s="261"/>
      <c r="R504" s="261"/>
      <c r="S504" s="261"/>
      <c r="T504" s="262" t="str">
        <f>IF(COUNT(H504:S504)=0,"",SUMPRODUCT(ROUND(H504:S504,#REF!)))</f>
        <v/>
      </c>
      <c r="U504" s="621"/>
      <c r="V504" s="622"/>
      <c r="W504" s="622"/>
      <c r="X504" s="622"/>
      <c r="Y504" s="622"/>
      <c r="Z504" s="623"/>
      <c r="AA504" s="257"/>
      <c r="AB504" s="257"/>
      <c r="AC504" s="257"/>
      <c r="AD504" s="606"/>
      <c r="AE504" s="607"/>
      <c r="AF504" s="608" t="s">
        <v>199</v>
      </c>
      <c r="AG504" s="609"/>
      <c r="AH504" s="610"/>
      <c r="AI504" s="264" t="str">
        <f t="shared" ref="AI504:AT504" si="122">IF(COUNT(H503:H504)=0,"",ROUND(H504/(H503*24*AI488/1000),3))</f>
        <v/>
      </c>
      <c r="AJ504" s="264" t="str">
        <f t="shared" si="122"/>
        <v/>
      </c>
      <c r="AK504" s="264" t="str">
        <f t="shared" si="122"/>
        <v/>
      </c>
      <c r="AL504" s="264" t="str">
        <f t="shared" si="122"/>
        <v/>
      </c>
      <c r="AM504" s="264" t="str">
        <f t="shared" si="122"/>
        <v/>
      </c>
      <c r="AN504" s="264" t="str">
        <f t="shared" si="122"/>
        <v/>
      </c>
      <c r="AO504" s="264" t="str">
        <f t="shared" si="122"/>
        <v/>
      </c>
      <c r="AP504" s="264" t="str">
        <f t="shared" si="122"/>
        <v/>
      </c>
      <c r="AQ504" s="264" t="str">
        <f t="shared" si="122"/>
        <v/>
      </c>
      <c r="AR504" s="264" t="str">
        <f t="shared" si="122"/>
        <v/>
      </c>
      <c r="AS504" s="264" t="str">
        <f t="shared" si="122"/>
        <v/>
      </c>
      <c r="AT504" s="264" t="str">
        <f t="shared" si="122"/>
        <v/>
      </c>
      <c r="AU504" s="265" t="str">
        <f>IF(COUNT(AI504:AT504)=0,"",AVERAGE(AI504:AT504))</f>
        <v/>
      </c>
      <c r="AX504" s="569"/>
      <c r="AY504" s="569"/>
      <c r="AZ504" s="588"/>
      <c r="BA504" s="590"/>
      <c r="BB504" s="590"/>
      <c r="BC504" s="590"/>
      <c r="BD504" s="588"/>
      <c r="BE504" s="583"/>
      <c r="BF504" s="584"/>
      <c r="BG504" s="259"/>
      <c r="BH504" s="259"/>
      <c r="BI504" s="259"/>
      <c r="BJ504" s="259"/>
      <c r="BK504" s="259"/>
      <c r="BL504" s="259"/>
      <c r="BM504" s="259"/>
      <c r="BN504" s="259"/>
      <c r="BO504" s="259"/>
      <c r="BP504" s="259"/>
      <c r="BQ504" s="259"/>
      <c r="BR504" s="259"/>
      <c r="BS504" s="569"/>
      <c r="BT504" s="569"/>
      <c r="BU504" s="569"/>
      <c r="BV504" s="333" t="s">
        <v>172</v>
      </c>
      <c r="BW504" s="581"/>
      <c r="BX504" s="581"/>
      <c r="BY504" s="331" t="str">
        <f>IF(COUNT(BY489,X521)=2,ROUND(BY489*X521/SUM(X519:X528),#REF!),"")</f>
        <v/>
      </c>
      <c r="BZ504" s="331" t="str">
        <f>IF(COUNT(BZ489,Y521)=2,ROUND(BZ489*Y521/SUM(Y519:Y528),#REF!),"")</f>
        <v/>
      </c>
      <c r="CA504" s="331" t="str">
        <f>IF(COUNT(CA489,Z521)=2,ROUND(CA489*Z521/SUM(Z519:Z528),#REF!),"")</f>
        <v/>
      </c>
      <c r="CB504" s="331" t="str">
        <f>IF(COUNT(CB489,AA521)=2,ROUND(CB489*AA521/SUM(AA519:AA528),#REF!),"")</f>
        <v/>
      </c>
      <c r="CC504" s="331" t="str">
        <f>IF(COUNT(CC489,AB521)=2,ROUND(CC489*AB521/SUM(AB519:AB528),#REF!),"")</f>
        <v/>
      </c>
      <c r="CD504" s="331" t="str">
        <f>IF(COUNT(CD489,AC521)=2,ROUND(CD489*AC521/SUM(AC519:AC528),#REF!),"")</f>
        <v/>
      </c>
      <c r="CE504" s="331" t="str">
        <f>IF(COUNT(CE489,AD521)=2,ROUND(CE489*AD521/SUM(AD519:AD528),#REF!),"")</f>
        <v/>
      </c>
      <c r="CF504" s="331" t="str">
        <f>IF(COUNT(CF489,AE521)=2,ROUND(CF489*AE521/SUM(AE519:AE528),#REF!),"")</f>
        <v/>
      </c>
      <c r="CG504" s="331" t="str">
        <f>IF(COUNT(CG489,AF521)=2,ROUND(CG489*AF521/SUM(AF519:AF528),#REF!),"")</f>
        <v/>
      </c>
      <c r="CH504" s="564" t="str">
        <f>IF(CH503="","",CH503)</f>
        <v>太陽光（全量）</v>
      </c>
      <c r="CI504" s="564"/>
      <c r="CJ504" s="564"/>
      <c r="CK504" s="564"/>
      <c r="CL504" s="564"/>
      <c r="CM504" s="564"/>
      <c r="CN504" s="564"/>
      <c r="CO504" s="564"/>
      <c r="CP504" s="564"/>
      <c r="CQ504" s="564"/>
    </row>
    <row r="505" spans="3:95" s="243" customFormat="1" ht="13.5" customHeight="1">
      <c r="C505" s="604" t="e">
        <f>DATE(#REF!+6,1,1)</f>
        <v>#REF!</v>
      </c>
      <c r="D505" s="605"/>
      <c r="E505" s="613" t="s">
        <v>275</v>
      </c>
      <c r="F505" s="614"/>
      <c r="G505" s="615"/>
      <c r="H505" s="256"/>
      <c r="I505" s="256"/>
      <c r="J505" s="256"/>
      <c r="K505" s="256"/>
      <c r="L505" s="256"/>
      <c r="M505" s="256"/>
      <c r="N505" s="256"/>
      <c r="O505" s="256"/>
      <c r="P505" s="256"/>
      <c r="Q505" s="256"/>
      <c r="R505" s="256"/>
      <c r="S505" s="256"/>
      <c r="T505" s="255"/>
      <c r="U505" s="621"/>
      <c r="V505" s="622"/>
      <c r="W505" s="622"/>
      <c r="X505" s="622"/>
      <c r="Y505" s="622"/>
      <c r="Z505" s="623"/>
      <c r="AA505" s="257"/>
      <c r="AB505" s="257"/>
      <c r="AC505" s="257"/>
      <c r="AD505" s="604" t="e">
        <f>DATE(#REF!+6,1,1)</f>
        <v>#REF!</v>
      </c>
      <c r="AE505" s="605"/>
      <c r="AF505" s="613" t="s">
        <v>198</v>
      </c>
      <c r="AG505" s="614"/>
      <c r="AH505" s="615"/>
      <c r="AI505" s="258" t="str">
        <f>IF(COUNT(S503,H505)&lt;&gt;2,"",ROUND(MIN(S503,H505)*H488,#REF!))</f>
        <v/>
      </c>
      <c r="AJ505" s="258" t="str">
        <f>IF(COUNT(H505,I505)&lt;&gt;2,"",ROUND(MIN(H505,I505)*I488,#REF!))</f>
        <v/>
      </c>
      <c r="AK505" s="258" t="str">
        <f>IF(COUNT(I505,J505)&lt;&gt;2,"",ROUND(MIN(I505,J505)*J488,#REF!))</f>
        <v/>
      </c>
      <c r="AL505" s="258" t="str">
        <f>IF(COUNT(J505,K505)&lt;&gt;2,"",ROUND(MIN(J505,K505)*K488,#REF!))</f>
        <v/>
      </c>
      <c r="AM505" s="258" t="str">
        <f>IF(COUNT(K505,L505)&lt;&gt;2,"",ROUND(MIN(K505,L505)*L488,#REF!))</f>
        <v/>
      </c>
      <c r="AN505" s="258" t="str">
        <f>IF(COUNT(L505,M505)&lt;&gt;2,"",ROUND(MIN(L505,M505)*M488,#REF!))</f>
        <v/>
      </c>
      <c r="AO505" s="258" t="str">
        <f>IF(COUNT(M505,N505)&lt;&gt;2,"",ROUND(MIN(M505,N505)*N488,#REF!))</f>
        <v/>
      </c>
      <c r="AP505" s="258" t="str">
        <f>IF(COUNT(N505,O505)&lt;&gt;2,"",ROUND(MIN(N505,O505)*O488,#REF!))</f>
        <v/>
      </c>
      <c r="AQ505" s="258" t="str">
        <f>IF(COUNT(O505,P505)&lt;&gt;2,"",ROUND(MIN(O505,P505)*P488,#REF!))</f>
        <v/>
      </c>
      <c r="AR505" s="258" t="str">
        <f>IF(COUNT(P505,Q505)&lt;&gt;2,"",ROUND(MIN(P505,Q505)*Q488,#REF!))</f>
        <v/>
      </c>
      <c r="AS505" s="258" t="str">
        <f>IF(COUNT(Q505,R505)&lt;&gt;2,"",ROUND(MIN(Q505,R505)*R488,#REF!))</f>
        <v/>
      </c>
      <c r="AT505" s="258" t="str">
        <f>IF(COUNT(R505,S505)&lt;&gt;2,"",ROUND(MIN(R505,S505)*S488,#REF!))</f>
        <v/>
      </c>
      <c r="AU505" s="255"/>
      <c r="AX505" s="569"/>
      <c r="AY505" s="569"/>
      <c r="AZ505" s="589"/>
      <c r="BA505" s="590"/>
      <c r="BB505" s="590"/>
      <c r="BC505" s="590"/>
      <c r="BD505" s="589"/>
      <c r="BE505" s="585" t="e">
        <f>IF(#REF!="発電事業者","月間送電電力量（GWh）","月間受電電力量（GWh）")</f>
        <v>#REF!</v>
      </c>
      <c r="BF505" s="586"/>
      <c r="BG505" s="331" t="str">
        <f>IF(COUNT(BG490,L521)=2,ROUND(BG490*L521/SUM(L519:L528),#REF!),"")</f>
        <v/>
      </c>
      <c r="BH505" s="331" t="str">
        <f>IF(COUNT(BH490,M521)=2,ROUND(BH490*M521/SUM(M519:M528),#REF!),"")</f>
        <v/>
      </c>
      <c r="BI505" s="331" t="str">
        <f>IF(COUNT(BI490,N521)=2,ROUND(BI490*N521/SUM(N519:N528),#REF!),"")</f>
        <v/>
      </c>
      <c r="BJ505" s="331" t="str">
        <f>IF(COUNT(BJ490,O521)=2,ROUND(BJ490*O521/SUM(O519:O528),#REF!),"")</f>
        <v/>
      </c>
      <c r="BK505" s="331" t="str">
        <f>IF(COUNT(BK490,P521)=2,ROUND(BK490*P521/SUM(P519:P528),#REF!),"")</f>
        <v/>
      </c>
      <c r="BL505" s="331" t="str">
        <f>IF(COUNT(BL490,Q521)=2,ROUND(BL490*Q521/SUM(Q519:Q528),#REF!),"")</f>
        <v/>
      </c>
      <c r="BM505" s="331" t="str">
        <f>IF(COUNT(BM490,R521)=2,ROUND(BM490*R521/SUM(R519:R528),#REF!),"")</f>
        <v/>
      </c>
      <c r="BN505" s="331" t="str">
        <f>IF(COUNT(BN490,S521)=2,ROUND(BN490*S521/SUM(S519:S528),#REF!),"")</f>
        <v/>
      </c>
      <c r="BO505" s="331" t="str">
        <f>IF(COUNT(BO490,T521)=2,ROUND(BO490*T521/SUM(T519:T528),#REF!),"")</f>
        <v/>
      </c>
      <c r="BP505" s="331" t="str">
        <f>IF(COUNT(BP490,U521)=2,ROUND(BP490*U521/SUM(U519:U528),#REF!),"")</f>
        <v/>
      </c>
      <c r="BQ505" s="331" t="str">
        <f>IF(COUNT(BQ490,V521)=2,ROUND(BQ490*V521/SUM(V519:V528),#REF!),"")</f>
        <v/>
      </c>
      <c r="BR505" s="331" t="str">
        <f>IF(COUNT(BR490,W521)=2,ROUND(BR490*W521/SUM(W519:W528),#REF!),"")</f>
        <v/>
      </c>
      <c r="BS505" s="569" t="e">
        <f>IF(#REF!="発電事業者","年間送電電力量（GWh）","年間受電電力量（GWh）")</f>
        <v>#REF!</v>
      </c>
      <c r="BT505" s="569"/>
      <c r="BU505" s="569"/>
      <c r="BV505" s="333" t="s">
        <v>25</v>
      </c>
      <c r="BW505" s="582"/>
      <c r="BX505" s="582"/>
      <c r="BY505" s="331" t="str">
        <f>IF(COUNT(BY490,X521)=2,ROUND(BY490*X521/SUM(X519:X528),#REF!),"")</f>
        <v/>
      </c>
      <c r="BZ505" s="331" t="str">
        <f>IF(COUNT(BZ490,Y521)=2,ROUND(BZ490*Y521/SUM(Y519:Y528),#REF!),"")</f>
        <v/>
      </c>
      <c r="CA505" s="331" t="str">
        <f>IF(COUNT(CA490,Z521)=2,ROUND(CA490*Z521/SUM(Z519:Z528),#REF!),"")</f>
        <v/>
      </c>
      <c r="CB505" s="331" t="str">
        <f>IF(COUNT(CB490,AA521)=2,ROUND(CB490*AA521/SUM(AA519:AA528),#REF!),"")</f>
        <v/>
      </c>
      <c r="CC505" s="331" t="str">
        <f>IF(COUNT(CC490,AB521)=2,ROUND(CC490*AB521/SUM(AB519:AB528),#REF!),"")</f>
        <v/>
      </c>
      <c r="CD505" s="331" t="str">
        <f>IF(COUNT(CD490,AC521)=2,ROUND(CD490*AC521/SUM(AC519:AC528),#REF!),"")</f>
        <v/>
      </c>
      <c r="CE505" s="331" t="str">
        <f>IF(COUNT(CE490,AD521)=2,ROUND(CE490*AD521/SUM(AD519:AD528),#REF!),"")</f>
        <v/>
      </c>
      <c r="CF505" s="331" t="str">
        <f>IF(COUNT(CF490,AE521)=2,ROUND(CF490*AE521/SUM(AE519:AE528),#REF!),"")</f>
        <v/>
      </c>
      <c r="CG505" s="331" t="str">
        <f>IF(COUNT(CG490,AF521)=2,ROUND(CG490*AF521/SUM(AF519:AF528),#REF!),"")</f>
        <v/>
      </c>
      <c r="CH505" s="565" t="str">
        <f>IF(COUNTA(AG521)=0,"",AG521)</f>
        <v/>
      </c>
      <c r="CI505" s="565"/>
      <c r="CJ505" s="565"/>
      <c r="CK505" s="565"/>
      <c r="CL505" s="565"/>
      <c r="CM505" s="565"/>
      <c r="CN505" s="565"/>
      <c r="CO505" s="565"/>
      <c r="CP505" s="565"/>
      <c r="CQ505" s="565"/>
    </row>
    <row r="506" spans="3:95" s="243" customFormat="1" ht="13.5" customHeight="1">
      <c r="C506" s="606"/>
      <c r="D506" s="607"/>
      <c r="E506" s="608" t="s">
        <v>212</v>
      </c>
      <c r="F506" s="609"/>
      <c r="G506" s="610"/>
      <c r="H506" s="261"/>
      <c r="I506" s="261"/>
      <c r="J506" s="261"/>
      <c r="K506" s="261"/>
      <c r="L506" s="261"/>
      <c r="M506" s="261"/>
      <c r="N506" s="261"/>
      <c r="O506" s="261"/>
      <c r="P506" s="261"/>
      <c r="Q506" s="261"/>
      <c r="R506" s="261"/>
      <c r="S506" s="261"/>
      <c r="T506" s="262" t="str">
        <f>IF(COUNT(H506:S506)=0,"",SUMPRODUCT(ROUND(H506:S506,#REF!)))</f>
        <v/>
      </c>
      <c r="U506" s="621"/>
      <c r="V506" s="622"/>
      <c r="W506" s="622"/>
      <c r="X506" s="622"/>
      <c r="Y506" s="622"/>
      <c r="Z506" s="623"/>
      <c r="AA506" s="257"/>
      <c r="AB506" s="257"/>
      <c r="AC506" s="257"/>
      <c r="AD506" s="606"/>
      <c r="AE506" s="607"/>
      <c r="AF506" s="608" t="s">
        <v>199</v>
      </c>
      <c r="AG506" s="609"/>
      <c r="AH506" s="610"/>
      <c r="AI506" s="264" t="str">
        <f t="shared" ref="AI506:AT506" si="123">IF(COUNT(H505:H506)=0,"",ROUND(H506/(H505*24*AI488/1000),3))</f>
        <v/>
      </c>
      <c r="AJ506" s="264" t="str">
        <f t="shared" si="123"/>
        <v/>
      </c>
      <c r="AK506" s="264" t="str">
        <f t="shared" si="123"/>
        <v/>
      </c>
      <c r="AL506" s="264" t="str">
        <f t="shared" si="123"/>
        <v/>
      </c>
      <c r="AM506" s="264" t="str">
        <f t="shared" si="123"/>
        <v/>
      </c>
      <c r="AN506" s="264" t="str">
        <f t="shared" si="123"/>
        <v/>
      </c>
      <c r="AO506" s="264" t="str">
        <f t="shared" si="123"/>
        <v/>
      </c>
      <c r="AP506" s="264" t="str">
        <f t="shared" si="123"/>
        <v/>
      </c>
      <c r="AQ506" s="264" t="str">
        <f t="shared" si="123"/>
        <v/>
      </c>
      <c r="AR506" s="264" t="str">
        <f t="shared" si="123"/>
        <v/>
      </c>
      <c r="AS506" s="264" t="str">
        <f t="shared" si="123"/>
        <v/>
      </c>
      <c r="AT506" s="264" t="str">
        <f t="shared" si="123"/>
        <v/>
      </c>
      <c r="AU506" s="265" t="str">
        <f>IF(COUNT(AI506:AT506)=0,"",AVERAGE(AI506:AT506))</f>
        <v/>
      </c>
      <c r="AX506" s="569" t="str">
        <f>IF(C522="","",C522)</f>
        <v/>
      </c>
      <c r="AY506" s="569"/>
      <c r="AZ506" s="587" t="str">
        <f>IF(E522="","",E522)</f>
        <v/>
      </c>
      <c r="BA506" s="590" t="str">
        <f ca="1">IF(F522="","",F522)</f>
        <v/>
      </c>
      <c r="BB506" s="590"/>
      <c r="BC506" s="590"/>
      <c r="BD506" s="587" t="str">
        <f>IF(I522="","",I522)</f>
        <v/>
      </c>
      <c r="BE506" s="578" t="e">
        <f>IF(#REF!="発電事業者","送電電力（MW）","受電電力（MW）")</f>
        <v>#REF!</v>
      </c>
      <c r="BF506" s="579"/>
      <c r="BG506" s="331" t="str">
        <f>IF(COUNT(BG488,L522)=2,ROUND(BG488*L522/SUM(L519:L528),#REF!),"")</f>
        <v/>
      </c>
      <c r="BH506" s="331" t="str">
        <f>IF(COUNT(BH488,M522)=2,ROUND(BH488*M522/SUM(M519:M528),#REF!),"")</f>
        <v/>
      </c>
      <c r="BI506" s="331" t="str">
        <f>IF(COUNT(BI488,N522)=2,ROUND(BI488*N522/SUM(N519:N528),#REF!),"")</f>
        <v/>
      </c>
      <c r="BJ506" s="331" t="str">
        <f>IF(COUNT(BJ488,O522)=2,ROUND(BJ488*O522/SUM(O519:O528),#REF!),"")</f>
        <v/>
      </c>
      <c r="BK506" s="331" t="str">
        <f>IF(COUNT(BK488,P522)=2,ROUND(BK488*P522/SUM(P519:P528),#REF!),"")</f>
        <v/>
      </c>
      <c r="BL506" s="331" t="str">
        <f>IF(COUNT(BL488,Q522)=2,ROUND(BL488*Q522/SUM(Q519:Q528),#REF!),"")</f>
        <v/>
      </c>
      <c r="BM506" s="331" t="str">
        <f>IF(COUNT(BM488,R522)=2,ROUND(BM488*R522/SUM(R519:R528),#REF!),"")</f>
        <v/>
      </c>
      <c r="BN506" s="331" t="str">
        <f>IF(COUNT(BN488,S522)=2,ROUND(BN488*S522/SUM(S519:S528),#REF!),"")</f>
        <v/>
      </c>
      <c r="BO506" s="331" t="str">
        <f>IF(COUNT(BO488,T522)=2,ROUND(BO488*T522/SUM(T519:T528),#REF!),"")</f>
        <v/>
      </c>
      <c r="BP506" s="331" t="str">
        <f>IF(COUNT(BP488,U522)=2,ROUND(BP488*U522/SUM(U519:U528),#REF!),"")</f>
        <v/>
      </c>
      <c r="BQ506" s="331" t="str">
        <f>IF(COUNT(BQ488,V522)=2,ROUND(BQ488*V522/SUM(V519:V528),#REF!),"")</f>
        <v/>
      </c>
      <c r="BR506" s="331" t="str">
        <f>IF(COUNT(BR488,W522)=2,ROUND(BR488*W522/SUM(W519:W528),#REF!),"")</f>
        <v/>
      </c>
      <c r="BS506" s="569" t="e">
        <f>IF(#REF!="発電事業者","送電電力（MW）","受電電力（MW）")</f>
        <v>#REF!</v>
      </c>
      <c r="BT506" s="569"/>
      <c r="BU506" s="569"/>
      <c r="BV506" s="333" t="s">
        <v>171</v>
      </c>
      <c r="BW506" s="580"/>
      <c r="BX506" s="580"/>
      <c r="BY506" s="331" t="str">
        <f>IF(COUNT(BY488,X522)=2,ROUND(BY488*X522/SUM(X519:X528),#REF!),"")</f>
        <v/>
      </c>
      <c r="BZ506" s="331" t="str">
        <f>IF(COUNT(BZ488,Y522)=2,ROUND(BZ488*Y522/SUM(Y519:Y528),#REF!),"")</f>
        <v/>
      </c>
      <c r="CA506" s="331" t="str">
        <f>IF(COUNT(CA488,Z522)=2,ROUND(CA488*Z522/SUM(Z519:Z528),#REF!),"")</f>
        <v/>
      </c>
      <c r="CB506" s="331" t="str">
        <f>IF(COUNT(CB488,AA522)=2,ROUND(CB488*AA522/SUM(AA519:AA528),#REF!),"")</f>
        <v/>
      </c>
      <c r="CC506" s="331" t="str">
        <f>IF(COUNT(CC488,AB522)=2,ROUND(CC488*AB522/SUM(AB519:AB528),#REF!),"")</f>
        <v/>
      </c>
      <c r="CD506" s="331" t="str">
        <f>IF(COUNT(CD488,AC522)=2,ROUND(CD488*AC522/SUM(AC519:AC528),#REF!),"")</f>
        <v/>
      </c>
      <c r="CE506" s="331" t="str">
        <f>IF(COUNT(CE488,AD522)=2,ROUND(CE488*AD522/SUM(AD519:AD528),#REF!),"")</f>
        <v/>
      </c>
      <c r="CF506" s="331" t="str">
        <f>IF(COUNT(CF488,AE522)=2,ROUND(CF488*AE522/SUM(AE519:AE528),#REF!),"")</f>
        <v/>
      </c>
      <c r="CG506" s="331" t="str">
        <f>IF(COUNT(CG488,AF522)=2,ROUND(CG488*AF522/SUM(AF519:AF528),#REF!),"")</f>
        <v/>
      </c>
      <c r="CH506" s="563" t="s">
        <v>214</v>
      </c>
      <c r="CI506" s="563"/>
      <c r="CJ506" s="563"/>
      <c r="CK506" s="563"/>
      <c r="CL506" s="563"/>
      <c r="CM506" s="563"/>
      <c r="CN506" s="563"/>
      <c r="CO506" s="563"/>
      <c r="CP506" s="563"/>
      <c r="CQ506" s="563"/>
    </row>
    <row r="507" spans="3:95" s="243" customFormat="1" ht="13.5" customHeight="1">
      <c r="C507" s="604" t="e">
        <f>DATE(#REF!+7,1,1)</f>
        <v>#REF!</v>
      </c>
      <c r="D507" s="605"/>
      <c r="E507" s="613" t="s">
        <v>275</v>
      </c>
      <c r="F507" s="614"/>
      <c r="G507" s="615"/>
      <c r="H507" s="256"/>
      <c r="I507" s="256"/>
      <c r="J507" s="256"/>
      <c r="K507" s="256"/>
      <c r="L507" s="256"/>
      <c r="M507" s="256"/>
      <c r="N507" s="256"/>
      <c r="O507" s="256"/>
      <c r="P507" s="256"/>
      <c r="Q507" s="256"/>
      <c r="R507" s="256"/>
      <c r="S507" s="256"/>
      <c r="T507" s="255"/>
      <c r="U507" s="621"/>
      <c r="V507" s="622"/>
      <c r="W507" s="622"/>
      <c r="X507" s="622"/>
      <c r="Y507" s="622"/>
      <c r="Z507" s="623"/>
      <c r="AA507" s="257"/>
      <c r="AB507" s="257"/>
      <c r="AC507" s="257"/>
      <c r="AD507" s="604" t="e">
        <f>DATE(#REF!+7,1,1)</f>
        <v>#REF!</v>
      </c>
      <c r="AE507" s="605"/>
      <c r="AF507" s="613" t="s">
        <v>198</v>
      </c>
      <c r="AG507" s="614"/>
      <c r="AH507" s="615"/>
      <c r="AI507" s="258" t="str">
        <f>IF(COUNT(S505,H507)&lt;&gt;2,"",ROUND(MIN(S505,H507)*H488,#REF!))</f>
        <v/>
      </c>
      <c r="AJ507" s="258" t="str">
        <f>IF(COUNT(H507,I507)&lt;&gt;2,"",ROUND(MIN(H507,I507)*I488,#REF!))</f>
        <v/>
      </c>
      <c r="AK507" s="258" t="str">
        <f>IF(COUNT(I507,J507)&lt;&gt;2,"",ROUND(MIN(I507,J507)*J488,#REF!))</f>
        <v/>
      </c>
      <c r="AL507" s="258" t="str">
        <f>IF(COUNT(J507,K507)&lt;&gt;2,"",ROUND(MIN(J507,K507)*K488,#REF!))</f>
        <v/>
      </c>
      <c r="AM507" s="258" t="str">
        <f>IF(COUNT(K507,L507)&lt;&gt;2,"",ROUND(MIN(K507,L507)*L488,#REF!))</f>
        <v/>
      </c>
      <c r="AN507" s="258" t="str">
        <f>IF(COUNT(L507,M507)&lt;&gt;2,"",ROUND(MIN(L507,M507)*M488,#REF!))</f>
        <v/>
      </c>
      <c r="AO507" s="258" t="str">
        <f>IF(COUNT(M507,N507)&lt;&gt;2,"",ROUND(MIN(M507,N507)*N488,#REF!))</f>
        <v/>
      </c>
      <c r="AP507" s="258" t="str">
        <f>IF(COUNT(N507,O507)&lt;&gt;2,"",ROUND(MIN(N507,O507)*O488,#REF!))</f>
        <v/>
      </c>
      <c r="AQ507" s="258" t="str">
        <f>IF(COUNT(O507,P507)&lt;&gt;2,"",ROUND(MIN(O507,P507)*P488,#REF!))</f>
        <v/>
      </c>
      <c r="AR507" s="258" t="str">
        <f>IF(COUNT(P507,Q507)&lt;&gt;2,"",ROUND(MIN(P507,Q507)*Q488,#REF!))</f>
        <v/>
      </c>
      <c r="AS507" s="258" t="str">
        <f>IF(COUNT(Q507,R507)&lt;&gt;2,"",ROUND(MIN(Q507,R507)*R488,#REF!))</f>
        <v/>
      </c>
      <c r="AT507" s="258" t="str">
        <f>IF(COUNT(R507,S507)&lt;&gt;2,"",ROUND(MIN(R507,S507)*S488,#REF!))</f>
        <v/>
      </c>
      <c r="AU507" s="255"/>
      <c r="AX507" s="569"/>
      <c r="AY507" s="569"/>
      <c r="AZ507" s="588"/>
      <c r="BA507" s="590"/>
      <c r="BB507" s="590"/>
      <c r="BC507" s="590"/>
      <c r="BD507" s="588"/>
      <c r="BE507" s="583"/>
      <c r="BF507" s="584"/>
      <c r="BG507" s="259"/>
      <c r="BH507" s="259"/>
      <c r="BI507" s="259"/>
      <c r="BJ507" s="259"/>
      <c r="BK507" s="259"/>
      <c r="BL507" s="259"/>
      <c r="BM507" s="259"/>
      <c r="BN507" s="259"/>
      <c r="BO507" s="259"/>
      <c r="BP507" s="259"/>
      <c r="BQ507" s="259"/>
      <c r="BR507" s="259"/>
      <c r="BS507" s="569"/>
      <c r="BT507" s="569"/>
      <c r="BU507" s="569"/>
      <c r="BV507" s="333" t="s">
        <v>172</v>
      </c>
      <c r="BW507" s="581"/>
      <c r="BX507" s="581"/>
      <c r="BY507" s="331" t="str">
        <f>IF(COUNT(BY489,X522)=2,ROUND(BY489*X522/SUM(X519:X528),#REF!),"")</f>
        <v/>
      </c>
      <c r="BZ507" s="331" t="str">
        <f>IF(COUNT(BZ489,Y522)=2,ROUND(BZ489*Y522/SUM(Y519:Y528),#REF!),"")</f>
        <v/>
      </c>
      <c r="CA507" s="331" t="str">
        <f>IF(COUNT(CA489,Z522)=2,ROUND(CA489*Z522/SUM(Z519:Z528),#REF!),"")</f>
        <v/>
      </c>
      <c r="CB507" s="331" t="str">
        <f>IF(COUNT(CB489,AA522)=2,ROUND(CB489*AA522/SUM(AA519:AA528),#REF!),"")</f>
        <v/>
      </c>
      <c r="CC507" s="331" t="str">
        <f>IF(COUNT(CC489,AB522)=2,ROUND(CC489*AB522/SUM(AB519:AB528),#REF!),"")</f>
        <v/>
      </c>
      <c r="CD507" s="331" t="str">
        <f>IF(COUNT(CD489,AC522)=2,ROUND(CD489*AC522/SUM(AC519:AC528),#REF!),"")</f>
        <v/>
      </c>
      <c r="CE507" s="331" t="str">
        <f>IF(COUNT(CE489,AD522)=2,ROUND(CE489*AD522/SUM(AD519:AD528),#REF!),"")</f>
        <v/>
      </c>
      <c r="CF507" s="331" t="str">
        <f>IF(COUNT(CF489,AE522)=2,ROUND(CF489*AE522/SUM(AE519:AE528),#REF!),"")</f>
        <v/>
      </c>
      <c r="CG507" s="331" t="str">
        <f>IF(COUNT(CG489,AF522)=2,ROUND(CG489*AF522/SUM(AF519:AF528),#REF!),"")</f>
        <v/>
      </c>
      <c r="CH507" s="564" t="str">
        <f>IF(CH506="","",CH506)</f>
        <v>太陽光（全量）</v>
      </c>
      <c r="CI507" s="564"/>
      <c r="CJ507" s="564"/>
      <c r="CK507" s="564"/>
      <c r="CL507" s="564"/>
      <c r="CM507" s="564"/>
      <c r="CN507" s="564"/>
      <c r="CO507" s="564"/>
      <c r="CP507" s="564"/>
      <c r="CQ507" s="564"/>
    </row>
    <row r="508" spans="3:95" s="243" customFormat="1" ht="13.5" customHeight="1">
      <c r="C508" s="606"/>
      <c r="D508" s="607"/>
      <c r="E508" s="608" t="s">
        <v>212</v>
      </c>
      <c r="F508" s="609"/>
      <c r="G508" s="610"/>
      <c r="H508" s="261"/>
      <c r="I508" s="261"/>
      <c r="J508" s="261"/>
      <c r="K508" s="261"/>
      <c r="L508" s="261"/>
      <c r="M508" s="261"/>
      <c r="N508" s="261"/>
      <c r="O508" s="261"/>
      <c r="P508" s="261"/>
      <c r="Q508" s="261"/>
      <c r="R508" s="261"/>
      <c r="S508" s="261"/>
      <c r="T508" s="262" t="str">
        <f>IF(COUNT(H508:S508)=0,"",SUMPRODUCT(ROUND(H508:S508,#REF!)))</f>
        <v/>
      </c>
      <c r="U508" s="621"/>
      <c r="V508" s="622"/>
      <c r="W508" s="622"/>
      <c r="X508" s="622"/>
      <c r="Y508" s="622"/>
      <c r="Z508" s="623"/>
      <c r="AA508" s="257"/>
      <c r="AB508" s="257"/>
      <c r="AC508" s="257"/>
      <c r="AD508" s="606"/>
      <c r="AE508" s="607"/>
      <c r="AF508" s="608" t="s">
        <v>199</v>
      </c>
      <c r="AG508" s="609"/>
      <c r="AH508" s="610"/>
      <c r="AI508" s="264" t="str">
        <f t="shared" ref="AI508:AT508" si="124">IF(COUNT(H507:H508)=0,"",ROUND(H508/(H507*24*AI488/1000),3))</f>
        <v/>
      </c>
      <c r="AJ508" s="264" t="str">
        <f t="shared" si="124"/>
        <v/>
      </c>
      <c r="AK508" s="264" t="str">
        <f t="shared" si="124"/>
        <v/>
      </c>
      <c r="AL508" s="264" t="str">
        <f t="shared" si="124"/>
        <v/>
      </c>
      <c r="AM508" s="264" t="str">
        <f t="shared" si="124"/>
        <v/>
      </c>
      <c r="AN508" s="264" t="str">
        <f t="shared" si="124"/>
        <v/>
      </c>
      <c r="AO508" s="264" t="str">
        <f t="shared" si="124"/>
        <v/>
      </c>
      <c r="AP508" s="264" t="str">
        <f t="shared" si="124"/>
        <v/>
      </c>
      <c r="AQ508" s="264" t="str">
        <f t="shared" si="124"/>
        <v/>
      </c>
      <c r="AR508" s="264" t="str">
        <f t="shared" si="124"/>
        <v/>
      </c>
      <c r="AS508" s="264" t="str">
        <f t="shared" si="124"/>
        <v/>
      </c>
      <c r="AT508" s="264" t="str">
        <f t="shared" si="124"/>
        <v/>
      </c>
      <c r="AU508" s="265" t="str">
        <f>IF(COUNT(AI508:AT508)=0,"",AVERAGE(AI508:AT508))</f>
        <v/>
      </c>
      <c r="AX508" s="569"/>
      <c r="AY508" s="569"/>
      <c r="AZ508" s="589"/>
      <c r="BA508" s="590"/>
      <c r="BB508" s="590"/>
      <c r="BC508" s="590"/>
      <c r="BD508" s="589"/>
      <c r="BE508" s="585" t="e">
        <f>IF(#REF!="発電事業者","月間送電電力量（GWh）","月間受電電力量（GWh）")</f>
        <v>#REF!</v>
      </c>
      <c r="BF508" s="586"/>
      <c r="BG508" s="331" t="str">
        <f>IF(COUNT(BG490,L522)=2,ROUND(BG490*L522/SUM(L519:L528),#REF!),"")</f>
        <v/>
      </c>
      <c r="BH508" s="331" t="str">
        <f>IF(COUNT(BH490,M522)=2,ROUND(BH490*M522/SUM(M519:M528),#REF!),"")</f>
        <v/>
      </c>
      <c r="BI508" s="331" t="str">
        <f>IF(COUNT(BI490,N522)=2,ROUND(BI490*N522/SUM(N519:N528),#REF!),"")</f>
        <v/>
      </c>
      <c r="BJ508" s="331" t="str">
        <f>IF(COUNT(BJ490,O522)=2,ROUND(BJ490*O522/SUM(O519:O528),#REF!),"")</f>
        <v/>
      </c>
      <c r="BK508" s="331" t="str">
        <f>IF(COUNT(BK490,P522)=2,ROUND(BK490*P522/SUM(P519:P528),#REF!),"")</f>
        <v/>
      </c>
      <c r="BL508" s="331" t="str">
        <f>IF(COUNT(BL490,Q522)=2,ROUND(BL490*Q522/SUM(Q519:Q528),#REF!),"")</f>
        <v/>
      </c>
      <c r="BM508" s="331" t="str">
        <f>IF(COUNT(BM490,R522)=2,ROUND(BM490*R522/SUM(R519:R528),#REF!),"")</f>
        <v/>
      </c>
      <c r="BN508" s="331" t="str">
        <f>IF(COUNT(BN490,S522)=2,ROUND(BN490*S522/SUM(S519:S528),#REF!),"")</f>
        <v/>
      </c>
      <c r="BO508" s="331" t="str">
        <f>IF(COUNT(BO490,T522)=2,ROUND(BO490*T522/SUM(T519:T528),#REF!),"")</f>
        <v/>
      </c>
      <c r="BP508" s="331" t="str">
        <f>IF(COUNT(BP490,U522)=2,ROUND(BP490*U522/SUM(U519:U528),#REF!),"")</f>
        <v/>
      </c>
      <c r="BQ508" s="331" t="str">
        <f>IF(COUNT(BQ490,V522)=2,ROUND(BQ490*V522/SUM(V519:V528),#REF!),"")</f>
        <v/>
      </c>
      <c r="BR508" s="331" t="str">
        <f>IF(COUNT(BR490,W522)=2,ROUND(BR490*W522/SUM(W519:W528),#REF!),"")</f>
        <v/>
      </c>
      <c r="BS508" s="569" t="e">
        <f>IF(#REF!="発電事業者","年間送電電力量（GWh）","年間受電電力量（GWh）")</f>
        <v>#REF!</v>
      </c>
      <c r="BT508" s="569"/>
      <c r="BU508" s="569"/>
      <c r="BV508" s="333" t="s">
        <v>25</v>
      </c>
      <c r="BW508" s="582"/>
      <c r="BX508" s="582"/>
      <c r="BY508" s="331" t="str">
        <f>IF(COUNT(BY490,X522)=2,ROUND(BY490*X522/SUM(X519:X528),#REF!),"")</f>
        <v/>
      </c>
      <c r="BZ508" s="331" t="str">
        <f>IF(COUNT(BZ490,Y522)=2,ROUND(BZ490*Y522/SUM(Y519:Y528),#REF!),"")</f>
        <v/>
      </c>
      <c r="CA508" s="331" t="str">
        <f>IF(COUNT(CA490,Z522)=2,ROUND(CA490*Z522/SUM(Z519:Z528),#REF!),"")</f>
        <v/>
      </c>
      <c r="CB508" s="331" t="str">
        <f>IF(COUNT(CB490,AA522)=2,ROUND(CB490*AA522/SUM(AA519:AA528),#REF!),"")</f>
        <v/>
      </c>
      <c r="CC508" s="331" t="str">
        <f>IF(COUNT(CC490,AB522)=2,ROUND(CC490*AB522/SUM(AB519:AB528),#REF!),"")</f>
        <v/>
      </c>
      <c r="CD508" s="331" t="str">
        <f>IF(COUNT(CD490,AC522)=2,ROUND(CD490*AC522/SUM(AC519:AC528),#REF!),"")</f>
        <v/>
      </c>
      <c r="CE508" s="331" t="str">
        <f>IF(COUNT(CE490,AD522)=2,ROUND(CE490*AD522/SUM(AD519:AD528),#REF!),"")</f>
        <v/>
      </c>
      <c r="CF508" s="331" t="str">
        <f>IF(COUNT(CF490,AE522)=2,ROUND(CF490*AE522/SUM(AE519:AE528),#REF!),"")</f>
        <v/>
      </c>
      <c r="CG508" s="331" t="str">
        <f>IF(COUNT(CG490,AF522)=2,ROUND(CG490*AF522/SUM(AF519:AF528),#REF!),"")</f>
        <v/>
      </c>
      <c r="CH508" s="565" t="str">
        <f>IF(COUNTA(AG522)=0,"",AG522)</f>
        <v/>
      </c>
      <c r="CI508" s="565"/>
      <c r="CJ508" s="565"/>
      <c r="CK508" s="565"/>
      <c r="CL508" s="565"/>
      <c r="CM508" s="565"/>
      <c r="CN508" s="565"/>
      <c r="CO508" s="565"/>
      <c r="CP508" s="565"/>
      <c r="CQ508" s="565"/>
    </row>
    <row r="509" spans="3:95" s="243" customFormat="1" ht="13.5" customHeight="1">
      <c r="C509" s="604" t="e">
        <f>DATE(#REF!+8,1,1)</f>
        <v>#REF!</v>
      </c>
      <c r="D509" s="605"/>
      <c r="E509" s="613" t="s">
        <v>275</v>
      </c>
      <c r="F509" s="614"/>
      <c r="G509" s="615"/>
      <c r="H509" s="256"/>
      <c r="I509" s="256"/>
      <c r="J509" s="256"/>
      <c r="K509" s="256"/>
      <c r="L509" s="256"/>
      <c r="M509" s="256"/>
      <c r="N509" s="256"/>
      <c r="O509" s="256"/>
      <c r="P509" s="256"/>
      <c r="Q509" s="256"/>
      <c r="R509" s="256"/>
      <c r="S509" s="256"/>
      <c r="T509" s="255"/>
      <c r="U509" s="621"/>
      <c r="V509" s="622"/>
      <c r="W509" s="622"/>
      <c r="X509" s="622"/>
      <c r="Y509" s="622"/>
      <c r="Z509" s="623"/>
      <c r="AA509" s="257"/>
      <c r="AB509" s="257"/>
      <c r="AC509" s="257"/>
      <c r="AD509" s="604" t="e">
        <f>DATE(#REF!+8,1,1)</f>
        <v>#REF!</v>
      </c>
      <c r="AE509" s="605"/>
      <c r="AF509" s="613" t="s">
        <v>198</v>
      </c>
      <c r="AG509" s="614"/>
      <c r="AH509" s="615"/>
      <c r="AI509" s="258" t="str">
        <f>IF(COUNT(S507,H509)&lt;&gt;2,"",ROUND(MIN(S507,H509)*H488,#REF!))</f>
        <v/>
      </c>
      <c r="AJ509" s="258" t="str">
        <f>IF(COUNT(H509,I509)&lt;&gt;2,"",ROUND(MIN(H509,I509)*I488,#REF!))</f>
        <v/>
      </c>
      <c r="AK509" s="258" t="str">
        <f>IF(COUNT(I509,J509)&lt;&gt;2,"",ROUND(MIN(I509,J509)*J488,#REF!))</f>
        <v/>
      </c>
      <c r="AL509" s="258" t="str">
        <f>IF(COUNT(J509,K509)&lt;&gt;2,"",ROUND(MIN(J509,K509)*K488,#REF!))</f>
        <v/>
      </c>
      <c r="AM509" s="258" t="str">
        <f>IF(COUNT(K509,L509)&lt;&gt;2,"",ROUND(MIN(K509,L509)*L488,#REF!))</f>
        <v/>
      </c>
      <c r="AN509" s="258" t="str">
        <f>IF(COUNT(L509,M509)&lt;&gt;2,"",ROUND(MIN(L509,M509)*M488,#REF!))</f>
        <v/>
      </c>
      <c r="AO509" s="258" t="str">
        <f>IF(COUNT(M509,N509)&lt;&gt;2,"",ROUND(MIN(M509,N509)*N488,#REF!))</f>
        <v/>
      </c>
      <c r="AP509" s="258" t="str">
        <f>IF(COUNT(N509,O509)&lt;&gt;2,"",ROUND(MIN(N509,O509)*O488,#REF!))</f>
        <v/>
      </c>
      <c r="AQ509" s="258" t="str">
        <f>IF(COUNT(O509,P509)&lt;&gt;2,"",ROUND(MIN(O509,P509)*P488,#REF!))</f>
        <v/>
      </c>
      <c r="AR509" s="258" t="str">
        <f>IF(COUNT(P509,Q509)&lt;&gt;2,"",ROUND(MIN(P509,Q509)*Q488,#REF!))</f>
        <v/>
      </c>
      <c r="AS509" s="258" t="str">
        <f>IF(COUNT(Q509,R509)&lt;&gt;2,"",ROUND(MIN(Q509,R509)*R488,#REF!))</f>
        <v/>
      </c>
      <c r="AT509" s="258" t="str">
        <f>IF(COUNT(R509,S509)&lt;&gt;2,"",ROUND(MIN(R509,S509)*S488,#REF!))</f>
        <v/>
      </c>
      <c r="AU509" s="255"/>
      <c r="AX509" s="569" t="str">
        <f>IF(C523="","",C523)</f>
        <v/>
      </c>
      <c r="AY509" s="569"/>
      <c r="AZ509" s="587" t="str">
        <f>IF(E523="","",E523)</f>
        <v/>
      </c>
      <c r="BA509" s="590" t="str">
        <f ca="1">IF(F523="","",F523)</f>
        <v/>
      </c>
      <c r="BB509" s="590"/>
      <c r="BC509" s="590"/>
      <c r="BD509" s="587" t="str">
        <f>IF(I523="","",I523)</f>
        <v/>
      </c>
      <c r="BE509" s="578" t="e">
        <f>IF(#REF!="発電事業者","送電電力（MW）","受電電力（MW）")</f>
        <v>#REF!</v>
      </c>
      <c r="BF509" s="579"/>
      <c r="BG509" s="331" t="str">
        <f>IF(COUNT(BG488,L523)=2,ROUND(BG488*L523/SUM(L519:L528),#REF!),"")</f>
        <v/>
      </c>
      <c r="BH509" s="331" t="str">
        <f>IF(COUNT(BH488,M523)=2,ROUND(BH488*M523/SUM(M519:M528),#REF!),"")</f>
        <v/>
      </c>
      <c r="BI509" s="331" t="str">
        <f>IF(COUNT(BI488,N523)=2,ROUND(BI488*N523/SUM(N519:N528),#REF!),"")</f>
        <v/>
      </c>
      <c r="BJ509" s="331" t="str">
        <f>IF(COUNT(BJ488,O523)=2,ROUND(BJ488*O523/SUM(O519:O528),#REF!),"")</f>
        <v/>
      </c>
      <c r="BK509" s="331" t="str">
        <f>IF(COUNT(BK488,P523)=2,ROUND(BK488*P523/SUM(P519:P528),#REF!),"")</f>
        <v/>
      </c>
      <c r="BL509" s="331" t="str">
        <f>IF(COUNT(BL488,Q523)=2,ROUND(BL488*Q523/SUM(Q519:Q528),#REF!),"")</f>
        <v/>
      </c>
      <c r="BM509" s="331" t="str">
        <f>IF(COUNT(BM488,R523)=2,ROUND(BM488*R523/SUM(R519:R528),#REF!),"")</f>
        <v/>
      </c>
      <c r="BN509" s="331" t="str">
        <f>IF(COUNT(BN488,S523)=2,ROUND(BN488*S523/SUM(S519:S528),#REF!),"")</f>
        <v/>
      </c>
      <c r="BO509" s="331" t="str">
        <f>IF(COUNT(BO488,T523)=2,ROUND(BO488*T523/SUM(T519:T528),#REF!),"")</f>
        <v/>
      </c>
      <c r="BP509" s="331" t="str">
        <f>IF(COUNT(BP488,U523)=2,ROUND(BP488*U523/SUM(U519:U528),#REF!),"")</f>
        <v/>
      </c>
      <c r="BQ509" s="331" t="str">
        <f>IF(COUNT(BQ488,V523)=2,ROUND(BQ488*V523/SUM(V519:V528),#REF!),"")</f>
        <v/>
      </c>
      <c r="BR509" s="331" t="str">
        <f>IF(COUNT(BR488,W523)=2,ROUND(BR488*W523/SUM(W519:W528),#REF!),"")</f>
        <v/>
      </c>
      <c r="BS509" s="569" t="e">
        <f>IF(#REF!="発電事業者","送電電力（MW）","受電電力（MW）")</f>
        <v>#REF!</v>
      </c>
      <c r="BT509" s="569"/>
      <c r="BU509" s="569"/>
      <c r="BV509" s="333" t="s">
        <v>171</v>
      </c>
      <c r="BW509" s="580"/>
      <c r="BX509" s="580"/>
      <c r="BY509" s="331" t="str">
        <f>IF(COUNT(BY488,X523)=2,ROUND(BY488*X523/SUM(X519:X528),#REF!),"")</f>
        <v/>
      </c>
      <c r="BZ509" s="331" t="str">
        <f>IF(COUNT(BZ488,Y523)=2,ROUND(BZ488*Y523/SUM(Y519:Y528),#REF!),"")</f>
        <v/>
      </c>
      <c r="CA509" s="331" t="str">
        <f>IF(COUNT(CA488,Z523)=2,ROUND(CA488*Z523/SUM(Z519:Z528),#REF!),"")</f>
        <v/>
      </c>
      <c r="CB509" s="331" t="str">
        <f>IF(COUNT(CB488,AA523)=2,ROUND(CB488*AA523/SUM(AA519:AA528),#REF!),"")</f>
        <v/>
      </c>
      <c r="CC509" s="331" t="str">
        <f>IF(COUNT(CC488,AB523)=2,ROUND(CC488*AB523/SUM(AB519:AB528),#REF!),"")</f>
        <v/>
      </c>
      <c r="CD509" s="331" t="str">
        <f>IF(COUNT(CD488,AC523)=2,ROUND(CD488*AC523/SUM(AC519:AC528),#REF!),"")</f>
        <v/>
      </c>
      <c r="CE509" s="331" t="str">
        <f>IF(COUNT(CE488,AD523)=2,ROUND(CE488*AD523/SUM(AD519:AD528),#REF!),"")</f>
        <v/>
      </c>
      <c r="CF509" s="331" t="str">
        <f>IF(COUNT(CF488,AE523)=2,ROUND(CF488*AE523/SUM(AE519:AE528),#REF!),"")</f>
        <v/>
      </c>
      <c r="CG509" s="331" t="str">
        <f>IF(COUNT(CG488,AF523)=2,ROUND(CG488*AF523/SUM(AF519:AF528),#REF!),"")</f>
        <v/>
      </c>
      <c r="CH509" s="563" t="s">
        <v>214</v>
      </c>
      <c r="CI509" s="563"/>
      <c r="CJ509" s="563"/>
      <c r="CK509" s="563"/>
      <c r="CL509" s="563"/>
      <c r="CM509" s="563"/>
      <c r="CN509" s="563"/>
      <c r="CO509" s="563"/>
      <c r="CP509" s="563"/>
      <c r="CQ509" s="563"/>
    </row>
    <row r="510" spans="3:95" s="243" customFormat="1" ht="13.5" customHeight="1">
      <c r="C510" s="606"/>
      <c r="D510" s="607"/>
      <c r="E510" s="608" t="s">
        <v>212</v>
      </c>
      <c r="F510" s="609"/>
      <c r="G510" s="610"/>
      <c r="H510" s="261"/>
      <c r="I510" s="261"/>
      <c r="J510" s="261"/>
      <c r="K510" s="261"/>
      <c r="L510" s="261"/>
      <c r="M510" s="261"/>
      <c r="N510" s="261"/>
      <c r="O510" s="261"/>
      <c r="P510" s="261"/>
      <c r="Q510" s="261"/>
      <c r="R510" s="261"/>
      <c r="S510" s="261"/>
      <c r="T510" s="262" t="str">
        <f>IF(COUNT(H510:S510)=0,"",SUMPRODUCT(ROUND(H510:S510,#REF!)))</f>
        <v/>
      </c>
      <c r="U510" s="624"/>
      <c r="V510" s="625"/>
      <c r="W510" s="625"/>
      <c r="X510" s="625"/>
      <c r="Y510" s="625"/>
      <c r="Z510" s="626"/>
      <c r="AA510" s="257"/>
      <c r="AB510" s="257"/>
      <c r="AC510" s="257"/>
      <c r="AD510" s="606"/>
      <c r="AE510" s="607"/>
      <c r="AF510" s="608" t="s">
        <v>199</v>
      </c>
      <c r="AG510" s="609"/>
      <c r="AH510" s="610"/>
      <c r="AI510" s="264" t="str">
        <f t="shared" ref="AI510:AT510" si="125">IF(COUNT(H509:H510)=0,"",ROUND(H510/(H509*24*AI488/1000),3))</f>
        <v/>
      </c>
      <c r="AJ510" s="264" t="str">
        <f t="shared" si="125"/>
        <v/>
      </c>
      <c r="AK510" s="264" t="str">
        <f t="shared" si="125"/>
        <v/>
      </c>
      <c r="AL510" s="264" t="str">
        <f t="shared" si="125"/>
        <v/>
      </c>
      <c r="AM510" s="264" t="str">
        <f t="shared" si="125"/>
        <v/>
      </c>
      <c r="AN510" s="264" t="str">
        <f t="shared" si="125"/>
        <v/>
      </c>
      <c r="AO510" s="264" t="str">
        <f t="shared" si="125"/>
        <v/>
      </c>
      <c r="AP510" s="264" t="str">
        <f t="shared" si="125"/>
        <v/>
      </c>
      <c r="AQ510" s="264" t="str">
        <f t="shared" si="125"/>
        <v/>
      </c>
      <c r="AR510" s="264" t="str">
        <f t="shared" si="125"/>
        <v/>
      </c>
      <c r="AS510" s="264" t="str">
        <f t="shared" si="125"/>
        <v/>
      </c>
      <c r="AT510" s="264" t="str">
        <f t="shared" si="125"/>
        <v/>
      </c>
      <c r="AU510" s="265" t="str">
        <f>IF(COUNT(AI510:AT510)=0,"",AVERAGE(AI510:AT510))</f>
        <v/>
      </c>
      <c r="AX510" s="569"/>
      <c r="AY510" s="569"/>
      <c r="AZ510" s="588"/>
      <c r="BA510" s="590"/>
      <c r="BB510" s="590"/>
      <c r="BC510" s="590"/>
      <c r="BD510" s="588"/>
      <c r="BE510" s="583"/>
      <c r="BF510" s="584"/>
      <c r="BG510" s="259"/>
      <c r="BH510" s="259"/>
      <c r="BI510" s="259"/>
      <c r="BJ510" s="259"/>
      <c r="BK510" s="259"/>
      <c r="BL510" s="259"/>
      <c r="BM510" s="259"/>
      <c r="BN510" s="259"/>
      <c r="BO510" s="259"/>
      <c r="BP510" s="259"/>
      <c r="BQ510" s="259"/>
      <c r="BR510" s="259"/>
      <c r="BS510" s="569"/>
      <c r="BT510" s="569"/>
      <c r="BU510" s="569"/>
      <c r="BV510" s="333" t="s">
        <v>172</v>
      </c>
      <c r="BW510" s="581"/>
      <c r="BX510" s="581"/>
      <c r="BY510" s="331" t="str">
        <f>IF(COUNT(BY489,X523)=2,ROUND(BY489*X523/SUM(X519:X528),#REF!),"")</f>
        <v/>
      </c>
      <c r="BZ510" s="331" t="str">
        <f>IF(COUNT(BZ489,Y523)=2,ROUND(BZ489*Y523/SUM(Y519:Y528),#REF!),"")</f>
        <v/>
      </c>
      <c r="CA510" s="331" t="str">
        <f>IF(COUNT(CA489,Z523)=2,ROUND(CA489*Z523/SUM(Z519:Z528),#REF!),"")</f>
        <v/>
      </c>
      <c r="CB510" s="331" t="str">
        <f>IF(COUNT(CB489,AA523)=2,ROUND(CB489*AA523/SUM(AA519:AA528),#REF!),"")</f>
        <v/>
      </c>
      <c r="CC510" s="331" t="str">
        <f>IF(COUNT(CC489,AB523)=2,ROUND(CC489*AB523/SUM(AB519:AB528),#REF!),"")</f>
        <v/>
      </c>
      <c r="CD510" s="331" t="str">
        <f>IF(COUNT(CD489,AC523)=2,ROUND(CD489*AC523/SUM(AC519:AC528),#REF!),"")</f>
        <v/>
      </c>
      <c r="CE510" s="331" t="str">
        <f>IF(COUNT(CE489,AD523)=2,ROUND(CE489*AD523/SUM(AD519:AD528),#REF!),"")</f>
        <v/>
      </c>
      <c r="CF510" s="331" t="str">
        <f>IF(COUNT(CF489,AE523)=2,ROUND(CF489*AE523/SUM(AE519:AE528),#REF!),"")</f>
        <v/>
      </c>
      <c r="CG510" s="331" t="str">
        <f>IF(COUNT(CG489,AF523)=2,ROUND(CG489*AF523/SUM(AF519:AF528),#REF!),"")</f>
        <v/>
      </c>
      <c r="CH510" s="564" t="str">
        <f>IF(CH509="","",CH509)</f>
        <v>太陽光（全量）</v>
      </c>
      <c r="CI510" s="564"/>
      <c r="CJ510" s="564"/>
      <c r="CK510" s="564"/>
      <c r="CL510" s="564"/>
      <c r="CM510" s="564"/>
      <c r="CN510" s="564"/>
      <c r="CO510" s="564"/>
      <c r="CP510" s="564"/>
      <c r="CQ510" s="564"/>
    </row>
    <row r="511" spans="3:95" s="243" customFormat="1" ht="13.5" customHeight="1">
      <c r="C511" s="604" t="e">
        <f>DATE(#REF!+9,1,1)</f>
        <v>#REF!</v>
      </c>
      <c r="D511" s="605"/>
      <c r="E511" s="613" t="s">
        <v>275</v>
      </c>
      <c r="F511" s="614"/>
      <c r="G511" s="615"/>
      <c r="H511" s="256"/>
      <c r="I511" s="256"/>
      <c r="J511" s="256"/>
      <c r="K511" s="256"/>
      <c r="L511" s="256"/>
      <c r="M511" s="256"/>
      <c r="N511" s="256"/>
      <c r="O511" s="256"/>
      <c r="P511" s="256"/>
      <c r="Q511" s="256"/>
      <c r="R511" s="256"/>
      <c r="S511" s="256"/>
      <c r="T511" s="255"/>
      <c r="U511" s="613" t="s">
        <v>210</v>
      </c>
      <c r="V511" s="614"/>
      <c r="W511" s="614"/>
      <c r="X511" s="615"/>
      <c r="Y511" s="616" t="str">
        <f>IF(COUNT(S511)=0,"",ROUND(S511,#REF!))</f>
        <v/>
      </c>
      <c r="Z511" s="617"/>
      <c r="AA511" s="257"/>
      <c r="AB511" s="257"/>
      <c r="AC511" s="257"/>
      <c r="AD511" s="604" t="e">
        <f>DATE(#REF!+9,1,1)</f>
        <v>#REF!</v>
      </c>
      <c r="AE511" s="605"/>
      <c r="AF511" s="613" t="s">
        <v>198</v>
      </c>
      <c r="AG511" s="614"/>
      <c r="AH511" s="615"/>
      <c r="AI511" s="258" t="str">
        <f>IF(COUNT(S509,H511)&lt;&gt;2,"",ROUND(MIN(S509,H511)*H488,#REF!))</f>
        <v/>
      </c>
      <c r="AJ511" s="258" t="str">
        <f>IF(COUNT(H511,I511)&lt;&gt;2,"",ROUND(MIN(H511,I511)*I488,#REF!))</f>
        <v/>
      </c>
      <c r="AK511" s="258" t="str">
        <f>IF(COUNT(I511,J511)&lt;&gt;2,"",ROUND(MIN(I511,J511)*J488,#REF!))</f>
        <v/>
      </c>
      <c r="AL511" s="258" t="str">
        <f>IF(COUNT(J511,K511)&lt;&gt;2,"",ROUND(MIN(J511,K511)*K488,#REF!))</f>
        <v/>
      </c>
      <c r="AM511" s="258" t="str">
        <f>IF(COUNT(K511,L511)&lt;&gt;2,"",ROUND(MIN(K511,L511)*L488,#REF!))</f>
        <v/>
      </c>
      <c r="AN511" s="258" t="str">
        <f>IF(COUNT(L511,M511)&lt;&gt;2,"",ROUND(MIN(L511,M511)*M488,#REF!))</f>
        <v/>
      </c>
      <c r="AO511" s="258" t="str">
        <f>IF(COUNT(M511,N511)&lt;&gt;2,"",ROUND(MIN(M511,N511)*N488,#REF!))</f>
        <v/>
      </c>
      <c r="AP511" s="258" t="str">
        <f>IF(COUNT(N511,O511)&lt;&gt;2,"",ROUND(MIN(N511,O511)*O488,#REF!))</f>
        <v/>
      </c>
      <c r="AQ511" s="258" t="str">
        <f>IF(COUNT(O511,P511)&lt;&gt;2,"",ROUND(MIN(O511,P511)*P488,#REF!))</f>
        <v/>
      </c>
      <c r="AR511" s="258" t="str">
        <f>IF(COUNT(P511,Q511)&lt;&gt;2,"",ROUND(MIN(P511,Q511)*Q488,#REF!))</f>
        <v/>
      </c>
      <c r="AS511" s="258" t="str">
        <f>IF(COUNT(Q511,R511)&lt;&gt;2,"",ROUND(MIN(Q511,R511)*R488,#REF!))</f>
        <v/>
      </c>
      <c r="AT511" s="258" t="str">
        <f>IF(COUNT(R511,S511)&lt;&gt;2,"",ROUND(MIN(R511,S511)*S488,#REF!))</f>
        <v/>
      </c>
      <c r="AU511" s="255"/>
      <c r="AX511" s="569"/>
      <c r="AY511" s="569"/>
      <c r="AZ511" s="589"/>
      <c r="BA511" s="590"/>
      <c r="BB511" s="590"/>
      <c r="BC511" s="590"/>
      <c r="BD511" s="589"/>
      <c r="BE511" s="585" t="e">
        <f>IF(#REF!="発電事業者","月間送電電力量（GWh）","月間受電電力量（GWh）")</f>
        <v>#REF!</v>
      </c>
      <c r="BF511" s="586"/>
      <c r="BG511" s="331" t="str">
        <f>IF(COUNT(BG490,L523)=2,ROUND(BG490*L523/SUM(L519:L528),#REF!),"")</f>
        <v/>
      </c>
      <c r="BH511" s="331" t="str">
        <f>IF(COUNT(BH490,M523)=2,ROUND(BH490*M523/SUM(M519:M528),#REF!),"")</f>
        <v/>
      </c>
      <c r="BI511" s="331" t="str">
        <f>IF(COUNT(BI490,N523)=2,ROUND(BI490*N523/SUM(N519:N528),#REF!),"")</f>
        <v/>
      </c>
      <c r="BJ511" s="331" t="str">
        <f>IF(COUNT(BJ490,O523)=2,ROUND(BJ490*O523/SUM(O519:O528),#REF!),"")</f>
        <v/>
      </c>
      <c r="BK511" s="331" t="str">
        <f>IF(COUNT(BK490,P523)=2,ROUND(BK490*P523/SUM(P519:P528),#REF!),"")</f>
        <v/>
      </c>
      <c r="BL511" s="331" t="str">
        <f>IF(COUNT(BL490,Q523)=2,ROUND(BL490*Q523/SUM(Q519:Q528),#REF!),"")</f>
        <v/>
      </c>
      <c r="BM511" s="331" t="str">
        <f>IF(COUNT(BM490,R523)=2,ROUND(BM490*R523/SUM(R519:R528),#REF!),"")</f>
        <v/>
      </c>
      <c r="BN511" s="331" t="str">
        <f>IF(COUNT(BN490,S523)=2,ROUND(BN490*S523/SUM(S519:S528),#REF!),"")</f>
        <v/>
      </c>
      <c r="BO511" s="331" t="str">
        <f>IF(COUNT(BO490,T523)=2,ROUND(BO490*T523/SUM(T519:T528),#REF!),"")</f>
        <v/>
      </c>
      <c r="BP511" s="331" t="str">
        <f>IF(COUNT(BP490,U523)=2,ROUND(BP490*U523/SUM(U519:U528),#REF!),"")</f>
        <v/>
      </c>
      <c r="BQ511" s="331" t="str">
        <f>IF(COUNT(BQ490,V523)=2,ROUND(BQ490*V523/SUM(V519:V528),#REF!),"")</f>
        <v/>
      </c>
      <c r="BR511" s="331" t="str">
        <f>IF(COUNT(BR490,W523)=2,ROUND(BR490*W523/SUM(W519:W528),#REF!),"")</f>
        <v/>
      </c>
      <c r="BS511" s="569" t="e">
        <f>IF(#REF!="発電事業者","年間送電電力量（GWh）","年間受電電力量（GWh）")</f>
        <v>#REF!</v>
      </c>
      <c r="BT511" s="569"/>
      <c r="BU511" s="569"/>
      <c r="BV511" s="333" t="s">
        <v>25</v>
      </c>
      <c r="BW511" s="582"/>
      <c r="BX511" s="582"/>
      <c r="BY511" s="331" t="str">
        <f>IF(COUNT(BY490,X523)=2,ROUND(BY490*X523/SUM(X519:X528),#REF!),"")</f>
        <v/>
      </c>
      <c r="BZ511" s="331" t="str">
        <f>IF(COUNT(BZ490,Y523)=2,ROUND(BZ490*Y523/SUM(Y519:Y528),#REF!),"")</f>
        <v/>
      </c>
      <c r="CA511" s="331" t="str">
        <f>IF(COUNT(CA490,Z523)=2,ROUND(CA490*Z523/SUM(Z519:Z528),#REF!),"")</f>
        <v/>
      </c>
      <c r="CB511" s="331" t="str">
        <f>IF(COUNT(CB490,AA523)=2,ROUND(CB490*AA523/SUM(AA519:AA528),#REF!),"")</f>
        <v/>
      </c>
      <c r="CC511" s="331" t="str">
        <f>IF(COUNT(CC490,AB523)=2,ROUND(CC490*AB523/SUM(AB519:AB528),#REF!),"")</f>
        <v/>
      </c>
      <c r="CD511" s="331" t="str">
        <f>IF(COUNT(CD490,AC523)=2,ROUND(CD490*AC523/SUM(AC519:AC528),#REF!),"")</f>
        <v/>
      </c>
      <c r="CE511" s="331" t="str">
        <f>IF(COUNT(CE490,AD523)=2,ROUND(CE490*AD523/SUM(AD519:AD528),#REF!),"")</f>
        <v/>
      </c>
      <c r="CF511" s="331" t="str">
        <f>IF(COUNT(CF490,AE523)=2,ROUND(CF490*AE523/SUM(AE519:AE528),#REF!),"")</f>
        <v/>
      </c>
      <c r="CG511" s="331" t="str">
        <f>IF(COUNT(CG490,AF523)=2,ROUND(CG490*AF523/SUM(AF519:AF528),#REF!),"")</f>
        <v/>
      </c>
      <c r="CH511" s="565" t="str">
        <f>IF(COUNTA(AG523)=0,"",AG523)</f>
        <v/>
      </c>
      <c r="CI511" s="565"/>
      <c r="CJ511" s="565"/>
      <c r="CK511" s="565"/>
      <c r="CL511" s="565"/>
      <c r="CM511" s="565"/>
      <c r="CN511" s="565"/>
      <c r="CO511" s="565"/>
      <c r="CP511" s="565"/>
      <c r="CQ511" s="565"/>
    </row>
    <row r="512" spans="3:95" s="243" customFormat="1" ht="13.5" customHeight="1">
      <c r="C512" s="606"/>
      <c r="D512" s="607"/>
      <c r="E512" s="608" t="s">
        <v>212</v>
      </c>
      <c r="F512" s="609"/>
      <c r="G512" s="610"/>
      <c r="H512" s="261"/>
      <c r="I512" s="261"/>
      <c r="J512" s="261"/>
      <c r="K512" s="261"/>
      <c r="L512" s="261"/>
      <c r="M512" s="261"/>
      <c r="N512" s="261"/>
      <c r="O512" s="261"/>
      <c r="P512" s="261"/>
      <c r="Q512" s="261"/>
      <c r="R512" s="261"/>
      <c r="S512" s="261"/>
      <c r="T512" s="262" t="str">
        <f>IF(COUNT(H512:S512)=0,"",SUMPRODUCT(ROUND(H512:S512,#REF!)))</f>
        <v/>
      </c>
      <c r="U512" s="608" t="s">
        <v>211</v>
      </c>
      <c r="V512" s="609"/>
      <c r="W512" s="609"/>
      <c r="X512" s="610"/>
      <c r="Y512" s="611" t="str">
        <f>IF(COUNT(T512)=0,"",T512)</f>
        <v/>
      </c>
      <c r="Z512" s="612"/>
      <c r="AA512" s="257"/>
      <c r="AB512" s="257"/>
      <c r="AC512" s="257"/>
      <c r="AD512" s="606"/>
      <c r="AE512" s="607"/>
      <c r="AF512" s="608" t="s">
        <v>199</v>
      </c>
      <c r="AG512" s="609"/>
      <c r="AH512" s="610"/>
      <c r="AI512" s="264" t="str">
        <f t="shared" ref="AI512:AS512" si="126">IF(COUNT(H511:H512)=0,"",ROUND(H512/(H511*24*AI488/1000),3))</f>
        <v/>
      </c>
      <c r="AJ512" s="264" t="str">
        <f t="shared" si="126"/>
        <v/>
      </c>
      <c r="AK512" s="264" t="str">
        <f t="shared" si="126"/>
        <v/>
      </c>
      <c r="AL512" s="264" t="str">
        <f t="shared" si="126"/>
        <v/>
      </c>
      <c r="AM512" s="264" t="str">
        <f t="shared" si="126"/>
        <v/>
      </c>
      <c r="AN512" s="264" t="str">
        <f t="shared" si="126"/>
        <v/>
      </c>
      <c r="AO512" s="264" t="str">
        <f t="shared" si="126"/>
        <v/>
      </c>
      <c r="AP512" s="264" t="str">
        <f t="shared" si="126"/>
        <v/>
      </c>
      <c r="AQ512" s="264" t="str">
        <f t="shared" si="126"/>
        <v/>
      </c>
      <c r="AR512" s="264" t="str">
        <f t="shared" si="126"/>
        <v/>
      </c>
      <c r="AS512" s="264" t="str">
        <f t="shared" si="126"/>
        <v/>
      </c>
      <c r="AT512" s="264" t="str">
        <f>IF(COUNT(S511:S512)=0,"",ROUND(S512/(S511*24*AT488/1000),3))</f>
        <v/>
      </c>
      <c r="AU512" s="265" t="str">
        <f>IF(COUNT(AI512:AT512)=0,"",AVERAGE(AI512:AT512))</f>
        <v/>
      </c>
      <c r="AX512" s="569" t="str">
        <f>IF(C524="","",C524)</f>
        <v/>
      </c>
      <c r="AY512" s="569"/>
      <c r="AZ512" s="587" t="str">
        <f>IF(E524="","",E524)</f>
        <v/>
      </c>
      <c r="BA512" s="590" t="str">
        <f ca="1">IF(F524="","",F524)</f>
        <v/>
      </c>
      <c r="BB512" s="590"/>
      <c r="BC512" s="590"/>
      <c r="BD512" s="587" t="str">
        <f>IF(I524="","",I524)</f>
        <v/>
      </c>
      <c r="BE512" s="578" t="e">
        <f>IF(#REF!="発電事業者","送電電力（MW）","受電電力（MW）")</f>
        <v>#REF!</v>
      </c>
      <c r="BF512" s="579"/>
      <c r="BG512" s="331" t="str">
        <f>IF(COUNT(BG488,L524)=2,ROUND(BG488*L524/SUM(L519:L528),#REF!),"")</f>
        <v/>
      </c>
      <c r="BH512" s="331" t="str">
        <f>IF(COUNT(BH488,M524)=2,ROUND(BH488*M524/SUM(M519:M528),#REF!),"")</f>
        <v/>
      </c>
      <c r="BI512" s="331" t="str">
        <f>IF(COUNT(BI488,N524)=2,ROUND(BI488*N524/SUM(N519:N528),#REF!),"")</f>
        <v/>
      </c>
      <c r="BJ512" s="331" t="str">
        <f>IF(COUNT(BJ488,O524)=2,ROUND(BJ488*O524/SUM(O519:O528),#REF!),"")</f>
        <v/>
      </c>
      <c r="BK512" s="331" t="str">
        <f>IF(COUNT(BK488,P524)=2,ROUND(BK488*P524/SUM(P519:P528),#REF!),"")</f>
        <v/>
      </c>
      <c r="BL512" s="331" t="str">
        <f>IF(COUNT(BL488,Q524)=2,ROUND(BL488*Q524/SUM(Q519:Q528),#REF!),"")</f>
        <v/>
      </c>
      <c r="BM512" s="331" t="str">
        <f>IF(COUNT(BM488,R524)=2,ROUND(BM488*R524/SUM(R519:R528),#REF!),"")</f>
        <v/>
      </c>
      <c r="BN512" s="331" t="str">
        <f>IF(COUNT(BN488,S524)=2,ROUND(BN488*S524/SUM(S519:S528),#REF!),"")</f>
        <v/>
      </c>
      <c r="BO512" s="331" t="str">
        <f>IF(COUNT(BO488,T524)=2,ROUND(BO488*T524/SUM(T519:T528),#REF!),"")</f>
        <v/>
      </c>
      <c r="BP512" s="331" t="str">
        <f>IF(COUNT(BP488,U524)=2,ROUND(BP488*U524/SUM(U519:U528),#REF!),"")</f>
        <v/>
      </c>
      <c r="BQ512" s="331" t="str">
        <f>IF(COUNT(BQ488,V524)=2,ROUND(BQ488*V524/SUM(V519:V528),#REF!),"")</f>
        <v/>
      </c>
      <c r="BR512" s="331" t="str">
        <f>IF(COUNT(BR488,W524)=2,ROUND(BR488*W524/SUM(W519:W528),#REF!),"")</f>
        <v/>
      </c>
      <c r="BS512" s="569" t="e">
        <f>IF(#REF!="発電事業者","送電電力（MW）","受電電力（MW）")</f>
        <v>#REF!</v>
      </c>
      <c r="BT512" s="569"/>
      <c r="BU512" s="569"/>
      <c r="BV512" s="333" t="s">
        <v>171</v>
      </c>
      <c r="BW512" s="580"/>
      <c r="BX512" s="580"/>
      <c r="BY512" s="331" t="str">
        <f>IF(COUNT(BY488,X524)=2,ROUND(BY488*X524/SUM(X519:X528),#REF!),"")</f>
        <v/>
      </c>
      <c r="BZ512" s="331" t="str">
        <f>IF(COUNT(BZ488,Y524)=2,ROUND(BZ488*Y524/SUM(Y519:Y528),#REF!),"")</f>
        <v/>
      </c>
      <c r="CA512" s="331" t="str">
        <f>IF(COUNT(CA488,Z524)=2,ROUND(CA488*Z524/SUM(Z519:Z528),#REF!),"")</f>
        <v/>
      </c>
      <c r="CB512" s="331" t="str">
        <f>IF(COUNT(CB488,AA524)=2,ROUND(CB488*AA524/SUM(AA519:AA528),#REF!),"")</f>
        <v/>
      </c>
      <c r="CC512" s="331" t="str">
        <f>IF(COUNT(CC488,AB524)=2,ROUND(CC488*AB524/SUM(AB519:AB528),#REF!),"")</f>
        <v/>
      </c>
      <c r="CD512" s="331" t="str">
        <f>IF(COUNT(CD488,AC524)=2,ROUND(CD488*AC524/SUM(AC519:AC528),#REF!),"")</f>
        <v/>
      </c>
      <c r="CE512" s="331" t="str">
        <f>IF(COUNT(CE488,AD524)=2,ROUND(CE488*AD524/SUM(AD519:AD528),#REF!),"")</f>
        <v/>
      </c>
      <c r="CF512" s="331" t="str">
        <f>IF(COUNT(CF488,AE524)=2,ROUND(CF488*AE524/SUM(AE519:AE528),#REF!),"")</f>
        <v/>
      </c>
      <c r="CG512" s="331" t="str">
        <f>IF(COUNT(CG488,AF524)=2,ROUND(CG488*AF524/SUM(AF519:AF528),#REF!),"")</f>
        <v/>
      </c>
      <c r="CH512" s="563" t="s">
        <v>214</v>
      </c>
      <c r="CI512" s="563"/>
      <c r="CJ512" s="563"/>
      <c r="CK512" s="563"/>
      <c r="CL512" s="563"/>
      <c r="CM512" s="563"/>
      <c r="CN512" s="563"/>
      <c r="CO512" s="563"/>
      <c r="CP512" s="563"/>
      <c r="CQ512" s="563"/>
    </row>
    <row r="513" spans="3:97" s="243" customFormat="1" ht="13.5" customHeight="1">
      <c r="C513" s="273"/>
      <c r="D513" s="273"/>
      <c r="E513" s="245"/>
      <c r="F513" s="245"/>
      <c r="G513" s="245"/>
      <c r="H513" s="257"/>
      <c r="I513" s="257"/>
      <c r="J513" s="257"/>
      <c r="K513" s="257"/>
      <c r="L513" s="257"/>
      <c r="M513" s="257"/>
      <c r="N513" s="257"/>
      <c r="O513" s="257"/>
      <c r="P513" s="257"/>
      <c r="Q513" s="257"/>
      <c r="R513" s="257"/>
      <c r="S513" s="257"/>
      <c r="T513" s="257"/>
      <c r="U513" s="245"/>
      <c r="V513" s="245"/>
      <c r="W513" s="245"/>
      <c r="X513" s="245"/>
      <c r="Y513" s="274"/>
      <c r="Z513" s="274"/>
      <c r="AA513" s="257"/>
      <c r="AB513" s="257"/>
      <c r="AC513" s="257"/>
      <c r="AD513" s="273"/>
      <c r="AE513" s="273"/>
      <c r="AF513" s="245"/>
      <c r="AG513" s="245"/>
      <c r="AH513" s="245"/>
      <c r="AI513" s="271"/>
      <c r="AJ513" s="271"/>
      <c r="AK513" s="271"/>
      <c r="AL513" s="271"/>
      <c r="AM513" s="271"/>
      <c r="AN513" s="271"/>
      <c r="AO513" s="271"/>
      <c r="AP513" s="271"/>
      <c r="AQ513" s="271"/>
      <c r="AR513" s="271"/>
      <c r="AS513" s="271"/>
      <c r="AT513" s="271"/>
      <c r="AU513" s="272"/>
      <c r="AV513" s="275"/>
      <c r="AX513" s="569"/>
      <c r="AY513" s="569"/>
      <c r="AZ513" s="588"/>
      <c r="BA513" s="590"/>
      <c r="BB513" s="590"/>
      <c r="BC513" s="590"/>
      <c r="BD513" s="588"/>
      <c r="BE513" s="583"/>
      <c r="BF513" s="584"/>
      <c r="BG513" s="259"/>
      <c r="BH513" s="259"/>
      <c r="BI513" s="259"/>
      <c r="BJ513" s="259"/>
      <c r="BK513" s="259"/>
      <c r="BL513" s="259"/>
      <c r="BM513" s="259"/>
      <c r="BN513" s="259"/>
      <c r="BO513" s="259"/>
      <c r="BP513" s="259"/>
      <c r="BQ513" s="259"/>
      <c r="BR513" s="259"/>
      <c r="BS513" s="569"/>
      <c r="BT513" s="569"/>
      <c r="BU513" s="569"/>
      <c r="BV513" s="333" t="s">
        <v>172</v>
      </c>
      <c r="BW513" s="581"/>
      <c r="BX513" s="581"/>
      <c r="BY513" s="331" t="str">
        <f>IF(COUNT(BY489,X524)=2,ROUND(BY489*X524/SUM(X519:X528),#REF!),"")</f>
        <v/>
      </c>
      <c r="BZ513" s="331" t="str">
        <f>IF(COUNT(BZ489,Y524)=2,ROUND(BZ489*Y524/SUM(Y519:Y528),#REF!),"")</f>
        <v/>
      </c>
      <c r="CA513" s="331" t="str">
        <f>IF(COUNT(CA489,Z524)=2,ROUND(CA489*Z524/SUM(Z519:Z528),#REF!),"")</f>
        <v/>
      </c>
      <c r="CB513" s="331" t="str">
        <f>IF(COUNT(CB489,AA524)=2,ROUND(CB489*AA524/SUM(AA519:AA528),#REF!),"")</f>
        <v/>
      </c>
      <c r="CC513" s="331" t="str">
        <f>IF(COUNT(CC489,AB524)=2,ROUND(CC489*AB524/SUM(AB519:AB528),#REF!),"")</f>
        <v/>
      </c>
      <c r="CD513" s="331" t="str">
        <f>IF(COUNT(CD489,AC524)=2,ROUND(CD489*AC524/SUM(AC519:AC528),#REF!),"")</f>
        <v/>
      </c>
      <c r="CE513" s="331" t="str">
        <f>IF(COUNT(CE489,AD524)=2,ROUND(CE489*AD524/SUM(AD519:AD528),#REF!),"")</f>
        <v/>
      </c>
      <c r="CF513" s="331" t="str">
        <f>IF(COUNT(CF489,AE524)=2,ROUND(CF489*AE524/SUM(AE519:AE528),#REF!),"")</f>
        <v/>
      </c>
      <c r="CG513" s="331" t="str">
        <f>IF(COUNT(CG489,AF524)=2,ROUND(CG489*AF524/SUM(AF519:AF528),#REF!),"")</f>
        <v/>
      </c>
      <c r="CH513" s="564" t="str">
        <f>IF(CH512="","",CH512)</f>
        <v>太陽光（全量）</v>
      </c>
      <c r="CI513" s="564"/>
      <c r="CJ513" s="564"/>
      <c r="CK513" s="564"/>
      <c r="CL513" s="564"/>
      <c r="CM513" s="564"/>
      <c r="CN513" s="564"/>
      <c r="CO513" s="564"/>
      <c r="CP513" s="564"/>
      <c r="CQ513" s="564"/>
      <c r="CR513" s="271"/>
      <c r="CS513" s="271"/>
    </row>
    <row r="514" spans="3:97" s="243" customFormat="1" ht="13.5" customHeight="1">
      <c r="I514" s="257"/>
      <c r="J514" s="257"/>
      <c r="K514" s="257"/>
      <c r="L514" s="257"/>
      <c r="M514" s="257"/>
      <c r="N514" s="257"/>
      <c r="O514" s="257"/>
      <c r="P514" s="257"/>
      <c r="Q514" s="257"/>
      <c r="R514" s="257"/>
      <c r="S514" s="257"/>
      <c r="T514" s="257"/>
      <c r="U514" s="245"/>
      <c r="V514" s="245"/>
      <c r="W514" s="245"/>
      <c r="X514" s="245"/>
      <c r="Y514" s="274"/>
      <c r="Z514" s="274"/>
      <c r="AA514" s="257"/>
      <c r="AB514" s="257"/>
      <c r="AC514" s="257"/>
      <c r="AD514" s="273"/>
      <c r="AE514" s="273"/>
      <c r="AF514" s="245"/>
      <c r="AG514" s="245"/>
      <c r="AH514" s="245"/>
      <c r="AI514" s="271"/>
      <c r="AJ514" s="271"/>
      <c r="AK514" s="271"/>
      <c r="AL514" s="271"/>
      <c r="AM514" s="271"/>
      <c r="AN514" s="271"/>
      <c r="AO514" s="271"/>
      <c r="AP514" s="271"/>
      <c r="AQ514" s="271"/>
      <c r="AR514" s="271"/>
      <c r="AS514" s="271"/>
      <c r="AT514" s="271"/>
      <c r="AU514" s="272"/>
      <c r="AV514" s="257"/>
      <c r="AX514" s="569"/>
      <c r="AY514" s="569"/>
      <c r="AZ514" s="589"/>
      <c r="BA514" s="590"/>
      <c r="BB514" s="590"/>
      <c r="BC514" s="590"/>
      <c r="BD514" s="589"/>
      <c r="BE514" s="585" t="e">
        <f>IF(#REF!="発電事業者","月間送電電力量（GWh）","月間受電電力量（GWh）")</f>
        <v>#REF!</v>
      </c>
      <c r="BF514" s="586"/>
      <c r="BG514" s="331" t="str">
        <f>IF(COUNT(BG490,L524)=2,ROUND(BG490*L524/SUM(L519:L528),#REF!),"")</f>
        <v/>
      </c>
      <c r="BH514" s="331" t="str">
        <f>IF(COUNT(BH490,M524)=2,ROUND(BH490*M524/SUM(M519:M528),#REF!),"")</f>
        <v/>
      </c>
      <c r="BI514" s="331" t="str">
        <f>IF(COUNT(BI490,N524)=2,ROUND(BI490*N524/SUM(N519:N528),#REF!),"")</f>
        <v/>
      </c>
      <c r="BJ514" s="331" t="str">
        <f>IF(COUNT(BJ490,O524)=2,ROUND(BJ490*O524/SUM(O519:O528),#REF!),"")</f>
        <v/>
      </c>
      <c r="BK514" s="331" t="str">
        <f>IF(COUNT(BK490,P524)=2,ROUND(BK490*P524/SUM(P519:P528),#REF!),"")</f>
        <v/>
      </c>
      <c r="BL514" s="331" t="str">
        <f>IF(COUNT(BL490,Q524)=2,ROUND(BL490*Q524/SUM(Q519:Q528),#REF!),"")</f>
        <v/>
      </c>
      <c r="BM514" s="331" t="str">
        <f>IF(COUNT(BM490,R524)=2,ROUND(BM490*R524/SUM(R519:R528),#REF!),"")</f>
        <v/>
      </c>
      <c r="BN514" s="331" t="str">
        <f>IF(COUNT(BN490,S524)=2,ROUND(BN490*S524/SUM(S519:S528),#REF!),"")</f>
        <v/>
      </c>
      <c r="BO514" s="331" t="str">
        <f>IF(COUNT(BO490,T524)=2,ROUND(BO490*T524/SUM(T519:T528),#REF!),"")</f>
        <v/>
      </c>
      <c r="BP514" s="331" t="str">
        <f>IF(COUNT(BP490,U524)=2,ROUND(BP490*U524/SUM(U519:U528),#REF!),"")</f>
        <v/>
      </c>
      <c r="BQ514" s="331" t="str">
        <f>IF(COUNT(BQ490,V524)=2,ROUND(BQ490*V524/SUM(V519:V528),#REF!),"")</f>
        <v/>
      </c>
      <c r="BR514" s="331" t="str">
        <f>IF(COUNT(BR490,W524)=2,ROUND(BR490*W524/SUM(W519:W528),#REF!),"")</f>
        <v/>
      </c>
      <c r="BS514" s="569" t="e">
        <f>IF(#REF!="発電事業者","年間送電電力量（GWh）","年間受電電力量（GWh）")</f>
        <v>#REF!</v>
      </c>
      <c r="BT514" s="569"/>
      <c r="BU514" s="569"/>
      <c r="BV514" s="333" t="s">
        <v>25</v>
      </c>
      <c r="BW514" s="582"/>
      <c r="BX514" s="582"/>
      <c r="BY514" s="331" t="str">
        <f>IF(COUNT(BY490,X524)=2,ROUND(BY490*X524/SUM(X519:X528),#REF!),"")</f>
        <v/>
      </c>
      <c r="BZ514" s="331" t="str">
        <f>IF(COUNT(BZ490,Y524)=2,ROUND(BZ490*Y524/SUM(Y519:Y528),#REF!),"")</f>
        <v/>
      </c>
      <c r="CA514" s="331" t="str">
        <f>IF(COUNT(CA490,Z524)=2,ROUND(CA490*Z524/SUM(Z519:Z528),#REF!),"")</f>
        <v/>
      </c>
      <c r="CB514" s="331" t="str">
        <f>IF(COUNT(CB490,AA524)=2,ROUND(CB490*AA524/SUM(AA519:AA528),#REF!),"")</f>
        <v/>
      </c>
      <c r="CC514" s="331" t="str">
        <f>IF(COUNT(CC490,AB524)=2,ROUND(CC490*AB524/SUM(AB519:AB528),#REF!),"")</f>
        <v/>
      </c>
      <c r="CD514" s="331" t="str">
        <f>IF(COUNT(CD490,AC524)=2,ROUND(CD490*AC524/SUM(AC519:AC528),#REF!),"")</f>
        <v/>
      </c>
      <c r="CE514" s="331" t="str">
        <f>IF(COUNT(CE490,AD524)=2,ROUND(CE490*AD524/SUM(AD519:AD528),#REF!),"")</f>
        <v/>
      </c>
      <c r="CF514" s="331" t="str">
        <f>IF(COUNT(CF490,AE524)=2,ROUND(CF490*AE524/SUM(AE519:AE528),#REF!),"")</f>
        <v/>
      </c>
      <c r="CG514" s="331" t="str">
        <f>IF(COUNT(CG490,AF524)=2,ROUND(CG490*AF524/SUM(AF519:AF528),#REF!),"")</f>
        <v/>
      </c>
      <c r="CH514" s="565" t="str">
        <f>IF(COUNTA(AG524)=0,"",AG524)</f>
        <v/>
      </c>
      <c r="CI514" s="565"/>
      <c r="CJ514" s="565"/>
      <c r="CK514" s="565"/>
      <c r="CL514" s="565"/>
      <c r="CM514" s="565"/>
      <c r="CN514" s="565"/>
      <c r="CO514" s="565"/>
      <c r="CP514" s="565"/>
      <c r="CQ514" s="565"/>
    </row>
    <row r="515" spans="3:97" s="243" customFormat="1" ht="13.5" customHeight="1">
      <c r="C515" s="273"/>
      <c r="D515" s="273"/>
      <c r="E515" s="245"/>
      <c r="F515" s="245"/>
      <c r="G515" s="245"/>
      <c r="H515" s="257"/>
      <c r="I515" s="257"/>
      <c r="J515" s="257"/>
      <c r="K515" s="257"/>
      <c r="L515" s="257"/>
      <c r="M515" s="257"/>
      <c r="N515" s="257"/>
      <c r="O515" s="257"/>
      <c r="P515" s="257"/>
      <c r="Q515" s="257"/>
      <c r="R515" s="257"/>
      <c r="S515" s="257"/>
      <c r="T515" s="257"/>
      <c r="U515" s="257"/>
      <c r="V515" s="257"/>
      <c r="W515" s="257"/>
      <c r="X515" s="257"/>
      <c r="Y515" s="257"/>
      <c r="Z515" s="257"/>
      <c r="AA515" s="257"/>
      <c r="AB515" s="257"/>
      <c r="AC515" s="257"/>
      <c r="AD515" s="257"/>
      <c r="AE515" s="257"/>
      <c r="AF515" s="257"/>
      <c r="AG515" s="257"/>
      <c r="AH515" s="257"/>
      <c r="AI515" s="257"/>
      <c r="AJ515" s="257"/>
      <c r="AK515" s="257"/>
      <c r="AL515" s="257"/>
      <c r="AM515" s="257"/>
      <c r="AN515" s="257"/>
      <c r="AO515" s="257"/>
      <c r="AP515" s="257"/>
      <c r="AQ515" s="257"/>
      <c r="AR515" s="257"/>
      <c r="AS515" s="257"/>
      <c r="AT515" s="257"/>
      <c r="AU515" s="257"/>
      <c r="AV515" s="275"/>
      <c r="AX515" s="569" t="str">
        <f>IF(C525="","",C525)</f>
        <v/>
      </c>
      <c r="AY515" s="569"/>
      <c r="AZ515" s="587" t="str">
        <f>IF(E525="","",E525)</f>
        <v/>
      </c>
      <c r="BA515" s="590" t="str">
        <f ca="1">IF(F525="","",F525)</f>
        <v/>
      </c>
      <c r="BB515" s="590"/>
      <c r="BC515" s="590"/>
      <c r="BD515" s="587" t="str">
        <f>IF(I525="","",I525)</f>
        <v/>
      </c>
      <c r="BE515" s="578" t="e">
        <f>IF(#REF!="発電事業者","送電電力（MW）","受電電力（MW）")</f>
        <v>#REF!</v>
      </c>
      <c r="BF515" s="579"/>
      <c r="BG515" s="331" t="str">
        <f>IF(COUNT(BG488,L525)=2,ROUND(BG488*L525/SUM(L519:L528),#REF!),"")</f>
        <v/>
      </c>
      <c r="BH515" s="331" t="str">
        <f>IF(COUNT(BH488,M525)=2,ROUND(BH488*M525/SUM(M519:M528),#REF!),"")</f>
        <v/>
      </c>
      <c r="BI515" s="331" t="str">
        <f>IF(COUNT(BI488,N525)=2,ROUND(BI488*N525/SUM(N519:N528),#REF!),"")</f>
        <v/>
      </c>
      <c r="BJ515" s="331" t="str">
        <f>IF(COUNT(BJ488,O525)=2,ROUND(BJ488*O525/SUM(O519:O528),#REF!),"")</f>
        <v/>
      </c>
      <c r="BK515" s="331" t="str">
        <f>IF(COUNT(BK488,P525)=2,ROUND(BK488*P525/SUM(P519:P528),#REF!),"")</f>
        <v/>
      </c>
      <c r="BL515" s="331" t="str">
        <f>IF(COUNT(BL488,Q525)=2,ROUND(BL488*Q525/SUM(Q519:Q528),#REF!),"")</f>
        <v/>
      </c>
      <c r="BM515" s="331" t="str">
        <f>IF(COUNT(BM488,R525)=2,ROUND(BM488*R525/SUM(R519:R528),#REF!),"")</f>
        <v/>
      </c>
      <c r="BN515" s="331" t="str">
        <f>IF(COUNT(BN488,S525)=2,ROUND(BN488*S525/SUM(S519:S528),#REF!),"")</f>
        <v/>
      </c>
      <c r="BO515" s="331" t="str">
        <f>IF(COUNT(BO488,T525)=2,ROUND(BO488*T525/SUM(T519:T528),#REF!),"")</f>
        <v/>
      </c>
      <c r="BP515" s="331" t="str">
        <f>IF(COUNT(BP488,U525)=2,ROUND(BP488*U525/SUM(U519:U528),#REF!),"")</f>
        <v/>
      </c>
      <c r="BQ515" s="331" t="str">
        <f>IF(COUNT(BQ488,V525)=2,ROUND(BQ488*V525/SUM(V519:V528),#REF!),"")</f>
        <v/>
      </c>
      <c r="BR515" s="331" t="str">
        <f>IF(COUNT(BR488,W525)=2,ROUND(BR488*W525/SUM(W519:W528),#REF!),"")</f>
        <v/>
      </c>
      <c r="BS515" s="569" t="e">
        <f>IF(#REF!="発電事業者","送電電力（MW）","受電電力（MW）")</f>
        <v>#REF!</v>
      </c>
      <c r="BT515" s="569"/>
      <c r="BU515" s="569"/>
      <c r="BV515" s="333" t="s">
        <v>171</v>
      </c>
      <c r="BW515" s="580"/>
      <c r="BX515" s="580"/>
      <c r="BY515" s="331" t="str">
        <f>IF(COUNT(BY488,X525)=2,ROUND(BY488*X525/SUM(X519:X528),#REF!),"")</f>
        <v/>
      </c>
      <c r="BZ515" s="331" t="str">
        <f>IF(COUNT(BZ488,Y525)=2,ROUND(BZ488*Y525/SUM(Y519:Y528),#REF!),"")</f>
        <v/>
      </c>
      <c r="CA515" s="331" t="str">
        <f>IF(COUNT(CA488,Z525)=2,ROUND(CA488*Z525/SUM(Z519:Z528),#REF!),"")</f>
        <v/>
      </c>
      <c r="CB515" s="331" t="str">
        <f>IF(COUNT(CB488,AA525)=2,ROUND(CB488*AA525/SUM(AA519:AA528),#REF!),"")</f>
        <v/>
      </c>
      <c r="CC515" s="331" t="str">
        <f>IF(COUNT(CC488,AB525)=2,ROUND(CC488*AB525/SUM(AB519:AB528),#REF!),"")</f>
        <v/>
      </c>
      <c r="CD515" s="331" t="str">
        <f>IF(COUNT(CD488,AC525)=2,ROUND(CD488*AC525/SUM(AC519:AC528),#REF!),"")</f>
        <v/>
      </c>
      <c r="CE515" s="331" t="str">
        <f>IF(COUNT(CE488,AD525)=2,ROUND(CE488*AD525/SUM(AD519:AD528),#REF!),"")</f>
        <v/>
      </c>
      <c r="CF515" s="331" t="str">
        <f>IF(COUNT(CF488,AE525)=2,ROUND(CF488*AE525/SUM(AE519:AE528),#REF!),"")</f>
        <v/>
      </c>
      <c r="CG515" s="331" t="str">
        <f>IF(COUNT(CG488,AF525)=2,ROUND(CG488*AF525/SUM(AF519:AF528),#REF!),"")</f>
        <v/>
      </c>
      <c r="CH515" s="563" t="s">
        <v>214</v>
      </c>
      <c r="CI515" s="563"/>
      <c r="CJ515" s="563"/>
      <c r="CK515" s="563"/>
      <c r="CL515" s="563"/>
      <c r="CM515" s="563"/>
      <c r="CN515" s="563"/>
      <c r="CO515" s="563"/>
      <c r="CP515" s="563"/>
      <c r="CQ515" s="563"/>
    </row>
    <row r="516" spans="3:97" s="243" customFormat="1" ht="13.5" customHeight="1">
      <c r="C516" s="241" t="e">
        <f>IF(#REF!="発電事業者","送電相手先諸元","購入相手先諸元")</f>
        <v>#REF!</v>
      </c>
      <c r="D516" s="236"/>
      <c r="E516" s="236"/>
      <c r="F516" s="242">
        <v>0</v>
      </c>
      <c r="G516" s="237" t="s">
        <v>255</v>
      </c>
      <c r="H516" s="236"/>
      <c r="I516" s="236"/>
      <c r="J516" s="236"/>
      <c r="K516" s="236"/>
      <c r="AV516" s="257"/>
      <c r="AX516" s="569"/>
      <c r="AY516" s="569"/>
      <c r="AZ516" s="588"/>
      <c r="BA516" s="590"/>
      <c r="BB516" s="590"/>
      <c r="BC516" s="590"/>
      <c r="BD516" s="588"/>
      <c r="BE516" s="583"/>
      <c r="BF516" s="584"/>
      <c r="BG516" s="259"/>
      <c r="BH516" s="259"/>
      <c r="BI516" s="259"/>
      <c r="BJ516" s="259"/>
      <c r="BK516" s="259"/>
      <c r="BL516" s="259"/>
      <c r="BM516" s="259"/>
      <c r="BN516" s="259"/>
      <c r="BO516" s="259"/>
      <c r="BP516" s="259"/>
      <c r="BQ516" s="259"/>
      <c r="BR516" s="259"/>
      <c r="BS516" s="569"/>
      <c r="BT516" s="569"/>
      <c r="BU516" s="569"/>
      <c r="BV516" s="333" t="s">
        <v>172</v>
      </c>
      <c r="BW516" s="581"/>
      <c r="BX516" s="581"/>
      <c r="BY516" s="331" t="str">
        <f>IF(COUNT(BY489,X525)=2,ROUND(BY489*X525/SUM(X519:X528),#REF!),"")</f>
        <v/>
      </c>
      <c r="BZ516" s="331" t="str">
        <f>IF(COUNT(BZ489,Y525)=2,ROUND(BZ489*Y525/SUM(Y519:Y528),#REF!),"")</f>
        <v/>
      </c>
      <c r="CA516" s="331" t="str">
        <f>IF(COUNT(CA489,Z525)=2,ROUND(CA489*Z525/SUM(Z519:Z528),#REF!),"")</f>
        <v/>
      </c>
      <c r="CB516" s="331" t="str">
        <f>IF(COUNT(CB489,AA525)=2,ROUND(CB489*AA525/SUM(AA519:AA528),#REF!),"")</f>
        <v/>
      </c>
      <c r="CC516" s="331" t="str">
        <f>IF(COUNT(CC489,AB525)=2,ROUND(CC489*AB525/SUM(AB519:AB528),#REF!),"")</f>
        <v/>
      </c>
      <c r="CD516" s="331" t="str">
        <f>IF(COUNT(CD489,AC525)=2,ROUND(CD489*AC525/SUM(AC519:AC528),#REF!),"")</f>
        <v/>
      </c>
      <c r="CE516" s="331" t="str">
        <f>IF(COUNT(CE489,AD525)=2,ROUND(CE489*AD525/SUM(AD519:AD528),#REF!),"")</f>
        <v/>
      </c>
      <c r="CF516" s="331" t="str">
        <f>IF(COUNT(CF489,AE525)=2,ROUND(CF489*AE525/SUM(AE519:AE528),#REF!),"")</f>
        <v/>
      </c>
      <c r="CG516" s="331" t="str">
        <f>IF(COUNT(CG489,AF525)=2,ROUND(CG489*AF525/SUM(AF519:AF528),#REF!),"")</f>
        <v/>
      </c>
      <c r="CH516" s="564" t="str">
        <f>IF(CH515="","",CH515)</f>
        <v>太陽光（全量）</v>
      </c>
      <c r="CI516" s="564"/>
      <c r="CJ516" s="564"/>
      <c r="CK516" s="564"/>
      <c r="CL516" s="564"/>
      <c r="CM516" s="564"/>
      <c r="CN516" s="564"/>
      <c r="CO516" s="564"/>
      <c r="CP516" s="564"/>
      <c r="CQ516" s="564"/>
    </row>
    <row r="517" spans="3:97" s="243" customFormat="1" ht="13.5" customHeight="1">
      <c r="C517" s="594" t="s">
        <v>200</v>
      </c>
      <c r="D517" s="594"/>
      <c r="E517" s="594" t="s">
        <v>201</v>
      </c>
      <c r="F517" s="594" t="s">
        <v>202</v>
      </c>
      <c r="G517" s="594"/>
      <c r="H517" s="594"/>
      <c r="I517" s="595" t="s">
        <v>203</v>
      </c>
      <c r="J517" s="597" t="e">
        <f>IF(#REF!="発電事業者","送電先","購入先")</f>
        <v>#REF!</v>
      </c>
      <c r="K517" s="598"/>
      <c r="L517" s="601" t="e">
        <f>DATE(#REF!,1,1)</f>
        <v>#REF!</v>
      </c>
      <c r="M517" s="602"/>
      <c r="N517" s="602"/>
      <c r="O517" s="602"/>
      <c r="P517" s="602"/>
      <c r="Q517" s="602"/>
      <c r="R517" s="602"/>
      <c r="S517" s="602"/>
      <c r="T517" s="602"/>
      <c r="U517" s="602"/>
      <c r="V517" s="602"/>
      <c r="W517" s="603"/>
      <c r="X517" s="592" t="e">
        <f>DATE(#REF!+1,1,1)</f>
        <v>#REF!</v>
      </c>
      <c r="Y517" s="592" t="e">
        <f>DATE(#REF!+2,1,1)</f>
        <v>#REF!</v>
      </c>
      <c r="Z517" s="592" t="e">
        <f>DATE(#REF!+3,1,1)</f>
        <v>#REF!</v>
      </c>
      <c r="AA517" s="592" t="e">
        <f>DATE(#REF!+4,1,1)</f>
        <v>#REF!</v>
      </c>
      <c r="AB517" s="592" t="e">
        <f>DATE(#REF!+5,1,1)</f>
        <v>#REF!</v>
      </c>
      <c r="AC517" s="592" t="e">
        <f>DATE(#REF!+6,1,1)</f>
        <v>#REF!</v>
      </c>
      <c r="AD517" s="592" t="e">
        <f>DATE(#REF!+7,1,1)</f>
        <v>#REF!</v>
      </c>
      <c r="AE517" s="592" t="e">
        <f>DATE(#REF!+8,1,1)</f>
        <v>#REF!</v>
      </c>
      <c r="AF517" s="592" t="e">
        <f>DATE(#REF!+9,1,1)</f>
        <v>#REF!</v>
      </c>
      <c r="AG517" s="594" t="s">
        <v>253</v>
      </c>
      <c r="AH517" s="594"/>
      <c r="AI517" s="594"/>
      <c r="AJ517" s="594"/>
      <c r="AK517" s="594"/>
      <c r="AL517" s="594"/>
      <c r="AM517" s="594"/>
      <c r="AN517" s="594"/>
      <c r="AO517" s="594"/>
      <c r="AP517" s="594"/>
      <c r="AV517" s="275"/>
      <c r="AX517" s="569"/>
      <c r="AY517" s="569"/>
      <c r="AZ517" s="589"/>
      <c r="BA517" s="590"/>
      <c r="BB517" s="590"/>
      <c r="BC517" s="590"/>
      <c r="BD517" s="589"/>
      <c r="BE517" s="585" t="e">
        <f>IF(#REF!="発電事業者","月間送電電力量（GWh）","月間受電電力量（GWh）")</f>
        <v>#REF!</v>
      </c>
      <c r="BF517" s="586"/>
      <c r="BG517" s="331" t="str">
        <f>IF(COUNT(BG490,L525)=2,ROUND(BG490*L525/SUM(L519:L528),#REF!),"")</f>
        <v/>
      </c>
      <c r="BH517" s="331" t="str">
        <f>IF(COUNT(BH490,M525)=2,ROUND(BH490*M525/SUM(M519:M528),#REF!),"")</f>
        <v/>
      </c>
      <c r="BI517" s="331" t="str">
        <f>IF(COUNT(BI490,N525)=2,ROUND(BI490*N525/SUM(N519:N528),#REF!),"")</f>
        <v/>
      </c>
      <c r="BJ517" s="331" t="str">
        <f>IF(COUNT(BJ490,O525)=2,ROUND(BJ490*O525/SUM(O519:O528),#REF!),"")</f>
        <v/>
      </c>
      <c r="BK517" s="331" t="str">
        <f>IF(COUNT(BK490,P525)=2,ROUND(BK490*P525/SUM(P519:P528),#REF!),"")</f>
        <v/>
      </c>
      <c r="BL517" s="331" t="str">
        <f>IF(COUNT(BL490,Q525)=2,ROUND(BL490*Q525/SUM(Q519:Q528),#REF!),"")</f>
        <v/>
      </c>
      <c r="BM517" s="331" t="str">
        <f>IF(COUNT(BM490,R525)=2,ROUND(BM490*R525/SUM(R519:R528),#REF!),"")</f>
        <v/>
      </c>
      <c r="BN517" s="331" t="str">
        <f>IF(COUNT(BN490,S525)=2,ROUND(BN490*S525/SUM(S519:S528),#REF!),"")</f>
        <v/>
      </c>
      <c r="BO517" s="331" t="str">
        <f>IF(COUNT(BO490,T525)=2,ROUND(BO490*T525/SUM(T519:T528),#REF!),"")</f>
        <v/>
      </c>
      <c r="BP517" s="331" t="str">
        <f>IF(COUNT(BP490,U525)=2,ROUND(BP490*U525/SUM(U519:U528),#REF!),"")</f>
        <v/>
      </c>
      <c r="BQ517" s="331" t="str">
        <f>IF(COUNT(BQ490,V525)=2,ROUND(BQ490*V525/SUM(V519:V528),#REF!),"")</f>
        <v/>
      </c>
      <c r="BR517" s="331" t="str">
        <f>IF(COUNT(BR490,W525)=2,ROUND(BR490*W525/SUM(W519:W528),#REF!),"")</f>
        <v/>
      </c>
      <c r="BS517" s="569" t="e">
        <f>IF(#REF!="発電事業者","年間送電電力量（GWh）","年間受電電力量（GWh）")</f>
        <v>#REF!</v>
      </c>
      <c r="BT517" s="569"/>
      <c r="BU517" s="569"/>
      <c r="BV517" s="333" t="s">
        <v>25</v>
      </c>
      <c r="BW517" s="582"/>
      <c r="BX517" s="582"/>
      <c r="BY517" s="331" t="str">
        <f>IF(COUNT(BY490,X525)=2,ROUND(BY490*X525/SUM(X519:X528),#REF!),"")</f>
        <v/>
      </c>
      <c r="BZ517" s="331" t="str">
        <f>IF(COUNT(BZ490,Y525)=2,ROUND(BZ490*Y525/SUM(Y519:Y528),#REF!),"")</f>
        <v/>
      </c>
      <c r="CA517" s="331" t="str">
        <f>IF(COUNT(CA490,Z525)=2,ROUND(CA490*Z525/SUM(Z519:Z528),#REF!),"")</f>
        <v/>
      </c>
      <c r="CB517" s="331" t="str">
        <f>IF(COUNT(CB490,AA525)=2,ROUND(CB490*AA525/SUM(AA519:AA528),#REF!),"")</f>
        <v/>
      </c>
      <c r="CC517" s="331" t="str">
        <f>IF(COUNT(CC490,AB525)=2,ROUND(CC490*AB525/SUM(AB519:AB528),#REF!),"")</f>
        <v/>
      </c>
      <c r="CD517" s="331" t="str">
        <f>IF(COUNT(CD490,AC525)=2,ROUND(CD490*AC525/SUM(AC519:AC528),#REF!),"")</f>
        <v/>
      </c>
      <c r="CE517" s="331" t="str">
        <f>IF(COUNT(CE490,AD525)=2,ROUND(CE490*AD525/SUM(AD519:AD528),#REF!),"")</f>
        <v/>
      </c>
      <c r="CF517" s="331" t="str">
        <f>IF(COUNT(CF490,AE525)=2,ROUND(CF490*AE525/SUM(AE519:AE528),#REF!),"")</f>
        <v/>
      </c>
      <c r="CG517" s="331" t="str">
        <f>IF(COUNT(CG490,AF525)=2,ROUND(CG490*AF525/SUM(AF519:AF528),#REF!),"")</f>
        <v/>
      </c>
      <c r="CH517" s="565" t="str">
        <f>IF(COUNTA(AG525)=0,"",AG525)</f>
        <v/>
      </c>
      <c r="CI517" s="565"/>
      <c r="CJ517" s="565"/>
      <c r="CK517" s="565"/>
      <c r="CL517" s="565"/>
      <c r="CM517" s="565"/>
      <c r="CN517" s="565"/>
      <c r="CO517" s="565"/>
      <c r="CP517" s="565"/>
      <c r="CQ517" s="565"/>
    </row>
    <row r="518" spans="3:97" s="243" customFormat="1" ht="13.5" customHeight="1">
      <c r="C518" s="594"/>
      <c r="D518" s="594"/>
      <c r="E518" s="594"/>
      <c r="F518" s="594"/>
      <c r="G518" s="594"/>
      <c r="H518" s="594"/>
      <c r="I518" s="596"/>
      <c r="J518" s="599"/>
      <c r="K518" s="600"/>
      <c r="L518" s="320" t="s">
        <v>194</v>
      </c>
      <c r="M518" s="320" t="s">
        <v>195</v>
      </c>
      <c r="N518" s="320" t="s">
        <v>161</v>
      </c>
      <c r="O518" s="320" t="s">
        <v>162</v>
      </c>
      <c r="P518" s="320" t="s">
        <v>163</v>
      </c>
      <c r="Q518" s="320" t="s">
        <v>164</v>
      </c>
      <c r="R518" s="320" t="s">
        <v>165</v>
      </c>
      <c r="S518" s="320" t="s">
        <v>166</v>
      </c>
      <c r="T518" s="320" t="s">
        <v>167</v>
      </c>
      <c r="U518" s="320" t="s">
        <v>168</v>
      </c>
      <c r="V518" s="320" t="s">
        <v>169</v>
      </c>
      <c r="W518" s="320" t="s">
        <v>170</v>
      </c>
      <c r="X518" s="593">
        <v>43101</v>
      </c>
      <c r="Y518" s="593">
        <v>43466</v>
      </c>
      <c r="Z518" s="593">
        <v>43831</v>
      </c>
      <c r="AA518" s="593">
        <v>44197</v>
      </c>
      <c r="AB518" s="593">
        <v>44562</v>
      </c>
      <c r="AC518" s="593">
        <v>44927</v>
      </c>
      <c r="AD518" s="593">
        <v>45292</v>
      </c>
      <c r="AE518" s="593">
        <v>45658</v>
      </c>
      <c r="AF518" s="593">
        <v>46023</v>
      </c>
      <c r="AG518" s="594"/>
      <c r="AH518" s="594"/>
      <c r="AI518" s="594"/>
      <c r="AJ518" s="594"/>
      <c r="AK518" s="594"/>
      <c r="AL518" s="594"/>
      <c r="AM518" s="594"/>
      <c r="AN518" s="594"/>
      <c r="AO518" s="594"/>
      <c r="AP518" s="594"/>
      <c r="AV518" s="275"/>
      <c r="AX518" s="569" t="str">
        <f>IF(C526="","",C526)</f>
        <v/>
      </c>
      <c r="AY518" s="569"/>
      <c r="AZ518" s="587" t="str">
        <f>IF(E526="","",E526)</f>
        <v/>
      </c>
      <c r="BA518" s="590" t="str">
        <f ca="1">IF(F526="","",F526)</f>
        <v/>
      </c>
      <c r="BB518" s="590"/>
      <c r="BC518" s="590"/>
      <c r="BD518" s="587" t="str">
        <f>IF(I526="","",I526)</f>
        <v/>
      </c>
      <c r="BE518" s="578" t="e">
        <f>IF(#REF!="発電事業者","送電電力（MW）","受電電力（MW）")</f>
        <v>#REF!</v>
      </c>
      <c r="BF518" s="579"/>
      <c r="BG518" s="331" t="str">
        <f>IF(COUNT(BG488,L526)=2,ROUND(BG488*L526/SUM(L519:L528),#REF!),"")</f>
        <v/>
      </c>
      <c r="BH518" s="331" t="str">
        <f>IF(COUNT(BH488,M526)=2,ROUND(BH488*M526/SUM(M519:M528),#REF!),"")</f>
        <v/>
      </c>
      <c r="BI518" s="331" t="str">
        <f>IF(COUNT(BI488,N526)=2,ROUND(BI488*N526/SUM(N519:N528),#REF!),"")</f>
        <v/>
      </c>
      <c r="BJ518" s="331" t="str">
        <f>IF(COUNT(BJ488,O526)=2,ROUND(BJ488*O526/SUM(O519:O528),#REF!),"")</f>
        <v/>
      </c>
      <c r="BK518" s="331" t="str">
        <f>IF(COUNT(BK488,P526)=2,ROUND(BK488*P526/SUM(P519:P528),#REF!),"")</f>
        <v/>
      </c>
      <c r="BL518" s="331" t="str">
        <f>IF(COUNT(BL488,Q526)=2,ROUND(BL488*Q526/SUM(Q519:Q528),#REF!),"")</f>
        <v/>
      </c>
      <c r="BM518" s="331" t="str">
        <f>IF(COUNT(BM488,R526)=2,ROUND(BM488*R526/SUM(R519:R528),#REF!),"")</f>
        <v/>
      </c>
      <c r="BN518" s="331" t="str">
        <f>IF(COUNT(BN488,S526)=2,ROUND(BN488*S526/SUM(S519:S528),#REF!),"")</f>
        <v/>
      </c>
      <c r="BO518" s="331" t="str">
        <f>IF(COUNT(BO488,T526)=2,ROUND(BO488*T526/SUM(T519:T528),#REF!),"")</f>
        <v/>
      </c>
      <c r="BP518" s="331" t="str">
        <f>IF(COUNT(BP488,U526)=2,ROUND(BP488*U526/SUM(U519:U528),#REF!),"")</f>
        <v/>
      </c>
      <c r="BQ518" s="331" t="str">
        <f>IF(COUNT(BQ488,V526)=2,ROUND(BQ488*V526/SUM(V519:V528),#REF!),"")</f>
        <v/>
      </c>
      <c r="BR518" s="331" t="str">
        <f>IF(COUNT(BR488,W526)=2,ROUND(BR488*W526/SUM(W519:W528),#REF!),"")</f>
        <v/>
      </c>
      <c r="BS518" s="569" t="e">
        <f>IF(#REF!="発電事業者","送電電力（MW）","受電電力（MW）")</f>
        <v>#REF!</v>
      </c>
      <c r="BT518" s="569"/>
      <c r="BU518" s="569"/>
      <c r="BV518" s="333" t="s">
        <v>171</v>
      </c>
      <c r="BW518" s="580"/>
      <c r="BX518" s="580"/>
      <c r="BY518" s="331" t="str">
        <f>IF(COUNT(BY488,X526)=2,ROUND(BY488*X526/SUM(X519:X528),#REF!),"")</f>
        <v/>
      </c>
      <c r="BZ518" s="331" t="str">
        <f>IF(COUNT(BZ488,Y526)=2,ROUND(BZ488*Y526/SUM(Y519:Y528),#REF!),"")</f>
        <v/>
      </c>
      <c r="CA518" s="331" t="str">
        <f>IF(COUNT(CA488,Z526)=2,ROUND(CA488*Z526/SUM(Z519:Z528),#REF!),"")</f>
        <v/>
      </c>
      <c r="CB518" s="331" t="str">
        <f>IF(COUNT(CB488,AA526)=2,ROUND(CB488*AA526/SUM(AA519:AA528),#REF!),"")</f>
        <v/>
      </c>
      <c r="CC518" s="331" t="str">
        <f>IF(COUNT(CC488,AB526)=2,ROUND(CC488*AB526/SUM(AB519:AB528),#REF!),"")</f>
        <v/>
      </c>
      <c r="CD518" s="331" t="str">
        <f>IF(COUNT(CD488,AC526)=2,ROUND(CD488*AC526/SUM(AC519:AC528),#REF!),"")</f>
        <v/>
      </c>
      <c r="CE518" s="331" t="str">
        <f>IF(COUNT(CE488,AD526)=2,ROUND(CE488*AD526/SUM(AD519:AD528),#REF!),"")</f>
        <v/>
      </c>
      <c r="CF518" s="331" t="str">
        <f>IF(COUNT(CF488,AE526)=2,ROUND(CF488*AE526/SUM(AE519:AE528),#REF!),"")</f>
        <v/>
      </c>
      <c r="CG518" s="331" t="str">
        <f>IF(COUNT(CG488,AF526)=2,ROUND(CG488*AF526/SUM(AF519:AF528),#REF!),"")</f>
        <v/>
      </c>
      <c r="CH518" s="563" t="s">
        <v>214</v>
      </c>
      <c r="CI518" s="563"/>
      <c r="CJ518" s="563"/>
      <c r="CK518" s="563"/>
      <c r="CL518" s="563"/>
      <c r="CM518" s="563"/>
      <c r="CN518" s="563"/>
      <c r="CO518" s="563"/>
      <c r="CP518" s="563"/>
      <c r="CQ518" s="563"/>
    </row>
    <row r="519" spans="3:97" s="243" customFormat="1" ht="13.5" customHeight="1">
      <c r="C519" s="568"/>
      <c r="D519" s="568"/>
      <c r="E519" s="332"/>
      <c r="F519" s="569" t="str">
        <f ca="1">IF(E519="","",VLOOKUP(E519,INDIRECT(AR519),2,FALSE))</f>
        <v/>
      </c>
      <c r="G519" s="569"/>
      <c r="H519" s="569"/>
      <c r="I519" s="333" t="str">
        <f>IF(E519="","",E483)</f>
        <v/>
      </c>
      <c r="J519" s="569" t="e">
        <f>J517&amp;"１"</f>
        <v>#REF!</v>
      </c>
      <c r="K519" s="569"/>
      <c r="L519" s="277">
        <f t="shared" ref="L519:W519" si="127">IF($F516=0,IF(100-SUM(L520:L528)=0,"",100-SUM(L520:L528)),IF(H493-SUM(L520:L528)=0,"",H493-SUM(L520:L528)))</f>
        <v>100</v>
      </c>
      <c r="M519" s="277">
        <f t="shared" si="127"/>
        <v>100</v>
      </c>
      <c r="N519" s="277">
        <f t="shared" si="127"/>
        <v>100</v>
      </c>
      <c r="O519" s="277">
        <f t="shared" si="127"/>
        <v>100</v>
      </c>
      <c r="P519" s="277">
        <f t="shared" si="127"/>
        <v>100</v>
      </c>
      <c r="Q519" s="277">
        <f t="shared" si="127"/>
        <v>100</v>
      </c>
      <c r="R519" s="277">
        <f t="shared" si="127"/>
        <v>100</v>
      </c>
      <c r="S519" s="277">
        <f t="shared" si="127"/>
        <v>100</v>
      </c>
      <c r="T519" s="277">
        <f t="shared" si="127"/>
        <v>100</v>
      </c>
      <c r="U519" s="277">
        <f t="shared" si="127"/>
        <v>100</v>
      </c>
      <c r="V519" s="277">
        <f t="shared" si="127"/>
        <v>100</v>
      </c>
      <c r="W519" s="277">
        <f t="shared" si="127"/>
        <v>100</v>
      </c>
      <c r="X519" s="277">
        <f>IF($F516=0,IF(100-SUM(X520:X528)=0,"",100-SUM(X520:X528)),IF(H495-SUM(X520:X528)=0,"",H495-SUM(X520:X528)))</f>
        <v>100</v>
      </c>
      <c r="Y519" s="277">
        <f>IF($F516=0,IF(100-SUM(Y520:Y528)=0,"",100-SUM(Y520:Y528)),IF(H497-SUM(Y520:Y528)=0,"",H497-SUM(Y520:Y528)))</f>
        <v>100</v>
      </c>
      <c r="Z519" s="277">
        <f>IF($F516=0,IF(100-SUM(Z520:Z528)=0,"",100-SUM(Z520:Z528)),IF(H499-SUM(Z520:Z528)=0,"",H499-SUM(Z520:Z528)))</f>
        <v>100</v>
      </c>
      <c r="AA519" s="277">
        <f>IF($F516=0,IF(100-SUM(AA520:AA528)=0,"",100-SUM(AA520:AA528)),IF(H501-SUM(AA520:AA528)=0,"",H501-SUM(AA520:AA528)))</f>
        <v>100</v>
      </c>
      <c r="AB519" s="277">
        <f>IF($F516=0,IF(100-SUM(AB520:AB528)=0,"",100-SUM(AB520:AB528)),IF(H503-SUM(AB520:AB528)=0,"",H503-SUM(AB520:AB528)))</f>
        <v>100</v>
      </c>
      <c r="AC519" s="277">
        <f>IF($F516=0,IF(100-SUM(AC520:AC528)=0,"",100-SUM(AC520:AC528)),IF(H505-SUM(AC520:AC528)=0,"",H505-SUM(AC520:AC528)))</f>
        <v>100</v>
      </c>
      <c r="AD519" s="277">
        <f>IF($F516=0,IF(100-SUM(AD520:AD528)=0,"",100-SUM(AD520:AD528)),IF(H507-SUM(AD520:AD528)=0,"",H507-SUM(AD520:AD528)))</f>
        <v>100</v>
      </c>
      <c r="AE519" s="277">
        <f>IF($F516=0,IF(100-SUM(AE520:AE528)=0,"",100-SUM(AE520:AE528)),IF(H509-SUM(AE520:AE528)=0,"",H509-SUM(AE520:AE528)))</f>
        <v>100</v>
      </c>
      <c r="AF519" s="277">
        <f>IF($F516=0,IF(100-SUM(AF520:AF528)=0,"",100-SUM(AF520:AF528)),IF(H511-SUM(AF520:AF528)=0,"",H511-SUM(AF520:AF528)))</f>
        <v>100</v>
      </c>
      <c r="AG519" s="570"/>
      <c r="AH519" s="570"/>
      <c r="AI519" s="570"/>
      <c r="AJ519" s="570"/>
      <c r="AK519" s="570"/>
      <c r="AL519" s="570"/>
      <c r="AM519" s="570"/>
      <c r="AN519" s="570"/>
      <c r="AO519" s="570"/>
      <c r="AP519" s="570"/>
      <c r="AR519" s="591" t="b">
        <f t="shared" ref="AR519:AR528" si="128">IF(C519="発電事業者","事業者リスト一覧!D3:E1002", IF(C519="小売電気事業者","事業者リスト一覧!J3:K1002", IF(C519="一般送配電事業者","事業者リスト一覧!G3:H13", IF(C519="送電事業者","事業者リスト一覧!G16:H21", IF(C519="特定送配電事業者","事業者リスト一覧!G24:H44", IF(C519="登録特定送配電事業者","事業者リスト一覧!G47:H87", IF(C519="その他事業者","事業者リスト一覧!G90:H100")))))))</f>
        <v>0</v>
      </c>
      <c r="AS519" s="591"/>
      <c r="AT519" s="591"/>
      <c r="AU519" s="281" t="s">
        <v>160</v>
      </c>
      <c r="AV519" s="275"/>
      <c r="AX519" s="569"/>
      <c r="AY519" s="569"/>
      <c r="AZ519" s="588"/>
      <c r="BA519" s="590"/>
      <c r="BB519" s="590"/>
      <c r="BC519" s="590"/>
      <c r="BD519" s="588"/>
      <c r="BE519" s="583"/>
      <c r="BF519" s="584"/>
      <c r="BG519" s="259"/>
      <c r="BH519" s="259"/>
      <c r="BI519" s="259"/>
      <c r="BJ519" s="259"/>
      <c r="BK519" s="259"/>
      <c r="BL519" s="259"/>
      <c r="BM519" s="259"/>
      <c r="BN519" s="259"/>
      <c r="BO519" s="259"/>
      <c r="BP519" s="259"/>
      <c r="BQ519" s="259"/>
      <c r="BR519" s="259"/>
      <c r="BS519" s="569"/>
      <c r="BT519" s="569"/>
      <c r="BU519" s="569"/>
      <c r="BV519" s="333" t="s">
        <v>172</v>
      </c>
      <c r="BW519" s="581"/>
      <c r="BX519" s="581"/>
      <c r="BY519" s="331" t="str">
        <f>IF(COUNT(BY489,X526)=2,ROUND(BY489*X526/SUM(X519:X528),#REF!),"")</f>
        <v/>
      </c>
      <c r="BZ519" s="331" t="str">
        <f>IF(COUNT(BZ489,Y526)=2,ROUND(BZ489*Y526/SUM(Y519:Y528),#REF!),"")</f>
        <v/>
      </c>
      <c r="CA519" s="331" t="str">
        <f>IF(COUNT(CA489,Z526)=2,ROUND(CA489*Z526/SUM(Z519:Z528),#REF!),"")</f>
        <v/>
      </c>
      <c r="CB519" s="331" t="str">
        <f>IF(COUNT(CB489,AA526)=2,ROUND(CB489*AA526/SUM(AA519:AA528),#REF!),"")</f>
        <v/>
      </c>
      <c r="CC519" s="331" t="str">
        <f>IF(COUNT(CC489,AB526)=2,ROUND(CC489*AB526/SUM(AB519:AB528),#REF!),"")</f>
        <v/>
      </c>
      <c r="CD519" s="331" t="str">
        <f>IF(COUNT(CD489,AC526)=2,ROUND(CD489*AC526/SUM(AC519:AC528),#REF!),"")</f>
        <v/>
      </c>
      <c r="CE519" s="331" t="str">
        <f>IF(COUNT(CE489,AD526)=2,ROUND(CE489*AD526/SUM(AD519:AD528),#REF!),"")</f>
        <v/>
      </c>
      <c r="CF519" s="331" t="str">
        <f>IF(COUNT(CF489,AE526)=2,ROUND(CF489*AE526/SUM(AE519:AE528),#REF!),"")</f>
        <v/>
      </c>
      <c r="CG519" s="331" t="str">
        <f>IF(COUNT(CG489,AF526)=2,ROUND(CG489*AF526/SUM(AF519:AF528),#REF!),"")</f>
        <v/>
      </c>
      <c r="CH519" s="564" t="str">
        <f>IF(CH518="","",CH518)</f>
        <v>太陽光（全量）</v>
      </c>
      <c r="CI519" s="564"/>
      <c r="CJ519" s="564"/>
      <c r="CK519" s="564"/>
      <c r="CL519" s="564"/>
      <c r="CM519" s="564"/>
      <c r="CN519" s="564"/>
      <c r="CO519" s="564"/>
      <c r="CP519" s="564"/>
      <c r="CQ519" s="564"/>
    </row>
    <row r="520" spans="3:97" s="243" customFormat="1" ht="13.5" customHeight="1">
      <c r="C520" s="568"/>
      <c r="D520" s="568"/>
      <c r="E520" s="332"/>
      <c r="F520" s="569" t="str">
        <f t="shared" ref="F520:F527" ca="1" si="129">IF(E520="","",VLOOKUP(E520,INDIRECT(AR520),2,FALSE))</f>
        <v/>
      </c>
      <c r="G520" s="569"/>
      <c r="H520" s="569"/>
      <c r="I520" s="333" t="str">
        <f>IF(E520="","",E483)</f>
        <v/>
      </c>
      <c r="J520" s="569" t="e">
        <f>J517&amp;"２"</f>
        <v>#REF!</v>
      </c>
      <c r="K520" s="569"/>
      <c r="L520" s="256"/>
      <c r="M520" s="256"/>
      <c r="N520" s="256"/>
      <c r="O520" s="256"/>
      <c r="P520" s="256"/>
      <c r="Q520" s="256"/>
      <c r="R520" s="256"/>
      <c r="S520" s="256"/>
      <c r="T520" s="256"/>
      <c r="U520" s="256"/>
      <c r="V520" s="256"/>
      <c r="W520" s="256"/>
      <c r="X520" s="256"/>
      <c r="Y520" s="256"/>
      <c r="Z520" s="256"/>
      <c r="AA520" s="256"/>
      <c r="AB520" s="256"/>
      <c r="AC520" s="256"/>
      <c r="AD520" s="256"/>
      <c r="AE520" s="256"/>
      <c r="AF520" s="256"/>
      <c r="AG520" s="570"/>
      <c r="AH520" s="570"/>
      <c r="AI520" s="570"/>
      <c r="AJ520" s="570"/>
      <c r="AK520" s="570"/>
      <c r="AL520" s="570"/>
      <c r="AM520" s="570"/>
      <c r="AN520" s="570"/>
      <c r="AO520" s="570"/>
      <c r="AP520" s="570"/>
      <c r="AR520" s="571" t="b">
        <f t="shared" si="128"/>
        <v>0</v>
      </c>
      <c r="AS520" s="571"/>
      <c r="AT520" s="571"/>
      <c r="AU520" s="282" t="s">
        <v>160</v>
      </c>
      <c r="AV520" s="275"/>
      <c r="AX520" s="569"/>
      <c r="AY520" s="569"/>
      <c r="AZ520" s="589"/>
      <c r="BA520" s="590"/>
      <c r="BB520" s="590"/>
      <c r="BC520" s="590"/>
      <c r="BD520" s="589"/>
      <c r="BE520" s="585" t="e">
        <f>IF(#REF!="発電事業者","月間送電電力量（GWh）","月間受電電力量（GWh）")</f>
        <v>#REF!</v>
      </c>
      <c r="BF520" s="586"/>
      <c r="BG520" s="331" t="str">
        <f>IF(COUNT(BG490,L526)=2,ROUND(BG490*L526/SUM(L519:L528),#REF!),"")</f>
        <v/>
      </c>
      <c r="BH520" s="331" t="str">
        <f>IF(COUNT(BH490,M526)=2,ROUND(BH490*M526/SUM(M519:M528),#REF!),"")</f>
        <v/>
      </c>
      <c r="BI520" s="331" t="str">
        <f>IF(COUNT(BI490,N526)=2,ROUND(BI490*N526/SUM(N519:N528),#REF!),"")</f>
        <v/>
      </c>
      <c r="BJ520" s="331" t="str">
        <f>IF(COUNT(BJ490,O526)=2,ROUND(BJ490*O526/SUM(O519:O528),#REF!),"")</f>
        <v/>
      </c>
      <c r="BK520" s="331" t="str">
        <f>IF(COUNT(BK490,P526)=2,ROUND(BK490*P526/SUM(P519:P528),#REF!),"")</f>
        <v/>
      </c>
      <c r="BL520" s="331" t="str">
        <f>IF(COUNT(BL490,Q526)=2,ROUND(BL490*Q526/SUM(Q519:Q528),#REF!),"")</f>
        <v/>
      </c>
      <c r="BM520" s="331" t="str">
        <f>IF(COUNT(BM490,R526)=2,ROUND(BM490*R526/SUM(R519:R528),#REF!),"")</f>
        <v/>
      </c>
      <c r="BN520" s="331" t="str">
        <f>IF(COUNT(BN490,S526)=2,ROUND(BN490*S526/SUM(S519:S528),#REF!),"")</f>
        <v/>
      </c>
      <c r="BO520" s="331" t="str">
        <f>IF(COUNT(BO490,T526)=2,ROUND(BO490*T526/SUM(T519:T528),#REF!),"")</f>
        <v/>
      </c>
      <c r="BP520" s="331" t="str">
        <f>IF(COUNT(BP490,U526)=2,ROUND(BP490*U526/SUM(U519:U528),#REF!),"")</f>
        <v/>
      </c>
      <c r="BQ520" s="331" t="str">
        <f>IF(COUNT(BQ490,V526)=2,ROUND(BQ490*V526/SUM(V519:V528),#REF!),"")</f>
        <v/>
      </c>
      <c r="BR520" s="331" t="str">
        <f>IF(COUNT(BR490,W526)=2,ROUND(BR490*W526/SUM(W519:W528),#REF!),"")</f>
        <v/>
      </c>
      <c r="BS520" s="569" t="e">
        <f>IF(#REF!="発電事業者","年間送電電力量（GWh）","年間受電電力量（GWh）")</f>
        <v>#REF!</v>
      </c>
      <c r="BT520" s="569"/>
      <c r="BU520" s="569"/>
      <c r="BV520" s="333" t="s">
        <v>25</v>
      </c>
      <c r="BW520" s="582"/>
      <c r="BX520" s="582"/>
      <c r="BY520" s="331" t="str">
        <f>IF(COUNT(BY490,X526)=2,ROUND(BY490*X526/SUM(X519:X528),#REF!),"")</f>
        <v/>
      </c>
      <c r="BZ520" s="331" t="str">
        <f>IF(COUNT(BZ490,Y526)=2,ROUND(BZ490*Y526/SUM(Y519:Y528),#REF!),"")</f>
        <v/>
      </c>
      <c r="CA520" s="331" t="str">
        <f>IF(COUNT(CA490,Z526)=2,ROUND(CA490*Z526/SUM(Z519:Z528),#REF!),"")</f>
        <v/>
      </c>
      <c r="CB520" s="331" t="str">
        <f>IF(COUNT(CB490,AA526)=2,ROUND(CB490*AA526/SUM(AA519:AA528),#REF!),"")</f>
        <v/>
      </c>
      <c r="CC520" s="331" t="str">
        <f>IF(COUNT(CC490,AB526)=2,ROUND(CC490*AB526/SUM(AB519:AB528),#REF!),"")</f>
        <v/>
      </c>
      <c r="CD520" s="331" t="str">
        <f>IF(COUNT(CD490,AC526)=2,ROUND(CD490*AC526/SUM(AC519:AC528),#REF!),"")</f>
        <v/>
      </c>
      <c r="CE520" s="331" t="str">
        <f>IF(COUNT(CE490,AD526)=2,ROUND(CE490*AD526/SUM(AD519:AD528),#REF!),"")</f>
        <v/>
      </c>
      <c r="CF520" s="331" t="str">
        <f>IF(COUNT(CF490,AE526)=2,ROUND(CF490*AE526/SUM(AE519:AE528),#REF!),"")</f>
        <v/>
      </c>
      <c r="CG520" s="331" t="str">
        <f>IF(COUNT(CG490,AF526)=2,ROUND(CG490*AF526/SUM(AF519:AF528),#REF!),"")</f>
        <v/>
      </c>
      <c r="CH520" s="565" t="str">
        <f>IF(COUNTA(AG526)=0,"",AG526)</f>
        <v/>
      </c>
      <c r="CI520" s="565"/>
      <c r="CJ520" s="565"/>
      <c r="CK520" s="565"/>
      <c r="CL520" s="565"/>
      <c r="CM520" s="565"/>
      <c r="CN520" s="565"/>
      <c r="CO520" s="565"/>
      <c r="CP520" s="565"/>
      <c r="CQ520" s="565"/>
    </row>
    <row r="521" spans="3:97" s="243" customFormat="1" ht="13.5" customHeight="1">
      <c r="C521" s="568"/>
      <c r="D521" s="568"/>
      <c r="E521" s="332"/>
      <c r="F521" s="569" t="str">
        <f t="shared" ca="1" si="129"/>
        <v/>
      </c>
      <c r="G521" s="569"/>
      <c r="H521" s="569"/>
      <c r="I521" s="333" t="str">
        <f>IF(E521="","",E483)</f>
        <v/>
      </c>
      <c r="J521" s="569" t="e">
        <f>J517&amp;"３"</f>
        <v>#REF!</v>
      </c>
      <c r="K521" s="569"/>
      <c r="L521" s="256"/>
      <c r="M521" s="256"/>
      <c r="N521" s="256"/>
      <c r="O521" s="256"/>
      <c r="P521" s="256"/>
      <c r="Q521" s="256"/>
      <c r="R521" s="256"/>
      <c r="S521" s="256"/>
      <c r="T521" s="256"/>
      <c r="U521" s="256"/>
      <c r="V521" s="256"/>
      <c r="W521" s="256"/>
      <c r="X521" s="256"/>
      <c r="Y521" s="256"/>
      <c r="Z521" s="256"/>
      <c r="AA521" s="256"/>
      <c r="AB521" s="256"/>
      <c r="AC521" s="256"/>
      <c r="AD521" s="256"/>
      <c r="AE521" s="256"/>
      <c r="AF521" s="256"/>
      <c r="AG521" s="570"/>
      <c r="AH521" s="570"/>
      <c r="AI521" s="570"/>
      <c r="AJ521" s="570"/>
      <c r="AK521" s="570"/>
      <c r="AL521" s="570"/>
      <c r="AM521" s="570"/>
      <c r="AN521" s="570"/>
      <c r="AO521" s="570"/>
      <c r="AP521" s="570"/>
      <c r="AR521" s="571" t="b">
        <f t="shared" si="128"/>
        <v>0</v>
      </c>
      <c r="AS521" s="571"/>
      <c r="AT521" s="571"/>
      <c r="AU521" s="282" t="s">
        <v>160</v>
      </c>
      <c r="AV521" s="275"/>
      <c r="AX521" s="569" t="str">
        <f>IF(C527="","",C527)</f>
        <v/>
      </c>
      <c r="AY521" s="569"/>
      <c r="AZ521" s="587" t="str">
        <f>IF(E527="","",E527)</f>
        <v/>
      </c>
      <c r="BA521" s="590" t="str">
        <f ca="1">IF(F527="","",F527)</f>
        <v/>
      </c>
      <c r="BB521" s="590"/>
      <c r="BC521" s="590"/>
      <c r="BD521" s="587" t="str">
        <f>IF(I527="","",I527)</f>
        <v/>
      </c>
      <c r="BE521" s="578" t="e">
        <f>IF(#REF!="発電事業者","送電電力（MW）","受電電力（MW）")</f>
        <v>#REF!</v>
      </c>
      <c r="BF521" s="579"/>
      <c r="BG521" s="331" t="str">
        <f>IF(COUNT(BG488,L527)=2,ROUND(BG488*L527/SUM(L519:L528),#REF!),"")</f>
        <v/>
      </c>
      <c r="BH521" s="331" t="str">
        <f>IF(COUNT(BH488,M527)=2,ROUND(BH488*M527/SUM(M519:M528),#REF!),"")</f>
        <v/>
      </c>
      <c r="BI521" s="331" t="str">
        <f>IF(COUNT(BI488,N527)=2,ROUND(BI488*N527/SUM(N519:N528),#REF!),"")</f>
        <v/>
      </c>
      <c r="BJ521" s="331" t="str">
        <f>IF(COUNT(BJ488,O527)=2,ROUND(BJ488*O527/SUM(O519:O528),#REF!),"")</f>
        <v/>
      </c>
      <c r="BK521" s="331" t="str">
        <f>IF(COUNT(BK488,P527)=2,ROUND(BK488*P527/SUM(P519:P528),#REF!),"")</f>
        <v/>
      </c>
      <c r="BL521" s="331" t="str">
        <f>IF(COUNT(BL488,Q527)=2,ROUND(BL488*Q527/SUM(Q519:Q528),#REF!),"")</f>
        <v/>
      </c>
      <c r="BM521" s="331" t="str">
        <f>IF(COUNT(BM488,R527)=2,ROUND(BM488*R527/SUM(R519:R528),#REF!),"")</f>
        <v/>
      </c>
      <c r="BN521" s="331" t="str">
        <f>IF(COUNT(BN488,S527)=2,ROUND(BN488*S527/SUM(S519:S528),#REF!),"")</f>
        <v/>
      </c>
      <c r="BO521" s="331" t="str">
        <f>IF(COUNT(BO488,T527)=2,ROUND(BO488*T527/SUM(T519:T528),#REF!),"")</f>
        <v/>
      </c>
      <c r="BP521" s="331" t="str">
        <f>IF(COUNT(BP488,U527)=2,ROUND(BP488*U527/SUM(U519:U528),#REF!),"")</f>
        <v/>
      </c>
      <c r="BQ521" s="331" t="str">
        <f>IF(COUNT(BQ488,V527)=2,ROUND(BQ488*V527/SUM(V519:V528),#REF!),"")</f>
        <v/>
      </c>
      <c r="BR521" s="331" t="str">
        <f>IF(COUNT(BR488,W527)=2,ROUND(BR488*W527/SUM(W519:W528),#REF!),"")</f>
        <v/>
      </c>
      <c r="BS521" s="569" t="e">
        <f>IF(#REF!="発電事業者","送電電力（MW）","受電電力（MW）")</f>
        <v>#REF!</v>
      </c>
      <c r="BT521" s="569"/>
      <c r="BU521" s="569"/>
      <c r="BV521" s="333" t="s">
        <v>171</v>
      </c>
      <c r="BW521" s="580"/>
      <c r="BX521" s="580"/>
      <c r="BY521" s="331" t="str">
        <f>IF(COUNT(BY488,X527)=2,ROUND(BY488*X527/SUM(X519:X528),#REF!),"")</f>
        <v/>
      </c>
      <c r="BZ521" s="331" t="str">
        <f>IF(COUNT(BZ488,Y527)=2,ROUND(BZ488*Y527/SUM(Y519:Y528),#REF!),"")</f>
        <v/>
      </c>
      <c r="CA521" s="331" t="str">
        <f>IF(COUNT(CA488,Z527)=2,ROUND(CA488*Z527/SUM(Z519:Z528),#REF!),"")</f>
        <v/>
      </c>
      <c r="CB521" s="331" t="str">
        <f>IF(COUNT(CB488,AA527)=2,ROUND(CB488*AA527/SUM(AA519:AA528),#REF!),"")</f>
        <v/>
      </c>
      <c r="CC521" s="331" t="str">
        <f>IF(COUNT(CC488,AB527)=2,ROUND(CC488*AB527/SUM(AB519:AB528),#REF!),"")</f>
        <v/>
      </c>
      <c r="CD521" s="331" t="str">
        <f>IF(COUNT(CD488,AC527)=2,ROUND(CD488*AC527/SUM(AC519:AC528),#REF!),"")</f>
        <v/>
      </c>
      <c r="CE521" s="331" t="str">
        <f>IF(COUNT(CE488,AD527)=2,ROUND(CE488*AD527/SUM(AD519:AD528),#REF!),"")</f>
        <v/>
      </c>
      <c r="CF521" s="331" t="str">
        <f>IF(COUNT(CF488,AE527)=2,ROUND(CF488*AE527/SUM(AE519:AE528),#REF!),"")</f>
        <v/>
      </c>
      <c r="CG521" s="331" t="str">
        <f>IF(COUNT(CG488,AF527)=2,ROUND(CG488*AF527/SUM(AF519:AF528),#REF!),"")</f>
        <v/>
      </c>
      <c r="CH521" s="563" t="s">
        <v>214</v>
      </c>
      <c r="CI521" s="563"/>
      <c r="CJ521" s="563"/>
      <c r="CK521" s="563"/>
      <c r="CL521" s="563"/>
      <c r="CM521" s="563"/>
      <c r="CN521" s="563"/>
      <c r="CO521" s="563"/>
      <c r="CP521" s="563"/>
      <c r="CQ521" s="563"/>
    </row>
    <row r="522" spans="3:97" s="243" customFormat="1" ht="13.5" customHeight="1">
      <c r="C522" s="568"/>
      <c r="D522" s="568"/>
      <c r="E522" s="332"/>
      <c r="F522" s="569" t="str">
        <f t="shared" ca="1" si="129"/>
        <v/>
      </c>
      <c r="G522" s="569"/>
      <c r="H522" s="569"/>
      <c r="I522" s="333" t="str">
        <f>IF(E522="","",E483)</f>
        <v/>
      </c>
      <c r="J522" s="569" t="e">
        <f>J517&amp;"４"</f>
        <v>#REF!</v>
      </c>
      <c r="K522" s="569"/>
      <c r="L522" s="256"/>
      <c r="M522" s="256"/>
      <c r="N522" s="256"/>
      <c r="O522" s="256"/>
      <c r="P522" s="256"/>
      <c r="Q522" s="256"/>
      <c r="R522" s="256"/>
      <c r="S522" s="256"/>
      <c r="T522" s="256"/>
      <c r="U522" s="256"/>
      <c r="V522" s="256"/>
      <c r="W522" s="256"/>
      <c r="X522" s="256"/>
      <c r="Y522" s="256"/>
      <c r="Z522" s="256"/>
      <c r="AA522" s="256"/>
      <c r="AB522" s="256"/>
      <c r="AC522" s="256"/>
      <c r="AD522" s="256"/>
      <c r="AE522" s="256"/>
      <c r="AF522" s="256"/>
      <c r="AG522" s="570"/>
      <c r="AH522" s="570"/>
      <c r="AI522" s="570"/>
      <c r="AJ522" s="570"/>
      <c r="AK522" s="570"/>
      <c r="AL522" s="570"/>
      <c r="AM522" s="570"/>
      <c r="AN522" s="570"/>
      <c r="AO522" s="570"/>
      <c r="AP522" s="570"/>
      <c r="AR522" s="571" t="b">
        <f t="shared" si="128"/>
        <v>0</v>
      </c>
      <c r="AS522" s="571"/>
      <c r="AT522" s="571"/>
      <c r="AU522" s="282" t="s">
        <v>160</v>
      </c>
      <c r="AV522" s="275"/>
      <c r="AX522" s="569"/>
      <c r="AY522" s="569"/>
      <c r="AZ522" s="588"/>
      <c r="BA522" s="590"/>
      <c r="BB522" s="590"/>
      <c r="BC522" s="590"/>
      <c r="BD522" s="588"/>
      <c r="BE522" s="583"/>
      <c r="BF522" s="584"/>
      <c r="BG522" s="259"/>
      <c r="BH522" s="259"/>
      <c r="BI522" s="259"/>
      <c r="BJ522" s="259"/>
      <c r="BK522" s="259"/>
      <c r="BL522" s="259"/>
      <c r="BM522" s="259"/>
      <c r="BN522" s="259"/>
      <c r="BO522" s="259"/>
      <c r="BP522" s="259"/>
      <c r="BQ522" s="259"/>
      <c r="BR522" s="259"/>
      <c r="BS522" s="569"/>
      <c r="BT522" s="569"/>
      <c r="BU522" s="569"/>
      <c r="BV522" s="333" t="s">
        <v>172</v>
      </c>
      <c r="BW522" s="581"/>
      <c r="BX522" s="581"/>
      <c r="BY522" s="331" t="str">
        <f>IF(COUNT(BY489,X527)=2,ROUND(BY489*X527/SUM(X519:X528),#REF!),"")</f>
        <v/>
      </c>
      <c r="BZ522" s="331" t="str">
        <f>IF(COUNT(BZ489,Y527)=2,ROUND(BZ489*Y527/SUM(Y519:Y528),#REF!),"")</f>
        <v/>
      </c>
      <c r="CA522" s="331" t="str">
        <f>IF(COUNT(CA489,Z527)=2,ROUND(CA489*Z527/SUM(Z519:Z528),#REF!),"")</f>
        <v/>
      </c>
      <c r="CB522" s="331" t="str">
        <f>IF(COUNT(CB489,AA527)=2,ROUND(CB489*AA527/SUM(AA519:AA528),#REF!),"")</f>
        <v/>
      </c>
      <c r="CC522" s="331" t="str">
        <f>IF(COUNT(CC489,AB527)=2,ROUND(CC489*AB527/SUM(AB519:AB528),#REF!),"")</f>
        <v/>
      </c>
      <c r="CD522" s="331" t="str">
        <f>IF(COUNT(CD489,AC527)=2,ROUND(CD489*AC527/SUM(AC519:AC528),#REF!),"")</f>
        <v/>
      </c>
      <c r="CE522" s="331" t="str">
        <f>IF(COUNT(CE489,AD527)=2,ROUND(CE489*AD527/SUM(AD519:AD528),#REF!),"")</f>
        <v/>
      </c>
      <c r="CF522" s="331" t="str">
        <f>IF(COUNT(CF489,AE527)=2,ROUND(CF489*AE527/SUM(AE519:AE528),#REF!),"")</f>
        <v/>
      </c>
      <c r="CG522" s="331" t="str">
        <f>IF(COUNT(CG489,AF527)=2,ROUND(CG489*AF527/SUM(AF519:AF528),#REF!),"")</f>
        <v/>
      </c>
      <c r="CH522" s="564" t="str">
        <f>IF(CH521="","",CH521)</f>
        <v>太陽光（全量）</v>
      </c>
      <c r="CI522" s="564"/>
      <c r="CJ522" s="564"/>
      <c r="CK522" s="564"/>
      <c r="CL522" s="564"/>
      <c r="CM522" s="564"/>
      <c r="CN522" s="564"/>
      <c r="CO522" s="564"/>
      <c r="CP522" s="564"/>
      <c r="CQ522" s="564"/>
    </row>
    <row r="523" spans="3:97" s="243" customFormat="1" ht="13.5" customHeight="1">
      <c r="C523" s="568"/>
      <c r="D523" s="568"/>
      <c r="E523" s="332"/>
      <c r="F523" s="569" t="str">
        <f t="shared" ca="1" si="129"/>
        <v/>
      </c>
      <c r="G523" s="569"/>
      <c r="H523" s="569"/>
      <c r="I523" s="333" t="str">
        <f>IF(E523="","",E483)</f>
        <v/>
      </c>
      <c r="J523" s="569" t="e">
        <f>J517&amp;"５"</f>
        <v>#REF!</v>
      </c>
      <c r="K523" s="569"/>
      <c r="L523" s="256"/>
      <c r="M523" s="256"/>
      <c r="N523" s="256"/>
      <c r="O523" s="256"/>
      <c r="P523" s="256"/>
      <c r="Q523" s="256"/>
      <c r="R523" s="256"/>
      <c r="S523" s="256"/>
      <c r="T523" s="256"/>
      <c r="U523" s="256"/>
      <c r="V523" s="256"/>
      <c r="W523" s="256"/>
      <c r="X523" s="256"/>
      <c r="Y523" s="256"/>
      <c r="Z523" s="256"/>
      <c r="AA523" s="256"/>
      <c r="AB523" s="256"/>
      <c r="AC523" s="256"/>
      <c r="AD523" s="256"/>
      <c r="AE523" s="256"/>
      <c r="AF523" s="256"/>
      <c r="AG523" s="570"/>
      <c r="AH523" s="570"/>
      <c r="AI523" s="570"/>
      <c r="AJ523" s="570"/>
      <c r="AK523" s="570"/>
      <c r="AL523" s="570"/>
      <c r="AM523" s="570"/>
      <c r="AN523" s="570"/>
      <c r="AO523" s="570"/>
      <c r="AP523" s="570"/>
      <c r="AR523" s="571" t="b">
        <f t="shared" si="128"/>
        <v>0</v>
      </c>
      <c r="AS523" s="571"/>
      <c r="AT523" s="571"/>
      <c r="AU523" s="282" t="s">
        <v>160</v>
      </c>
      <c r="AV523" s="275"/>
      <c r="AX523" s="569"/>
      <c r="AY523" s="569"/>
      <c r="AZ523" s="589"/>
      <c r="BA523" s="590"/>
      <c r="BB523" s="590"/>
      <c r="BC523" s="590"/>
      <c r="BD523" s="589"/>
      <c r="BE523" s="585" t="e">
        <f>IF(#REF!="発電事業者","月間送電電力量（GWh）","月間受電電力量（GWh）")</f>
        <v>#REF!</v>
      </c>
      <c r="BF523" s="586"/>
      <c r="BG523" s="331" t="str">
        <f>IF(COUNT(BG490,L527)=2,ROUND(BG490*L527/SUM(L519:L528),#REF!),"")</f>
        <v/>
      </c>
      <c r="BH523" s="331" t="str">
        <f>IF(COUNT(BH490,M527)=2,ROUND(BH490*M527/SUM(M519:M528),#REF!),"")</f>
        <v/>
      </c>
      <c r="BI523" s="331" t="str">
        <f>IF(COUNT(BI490,N527)=2,ROUND(BI490*N527/SUM(N519:N528),#REF!),"")</f>
        <v/>
      </c>
      <c r="BJ523" s="331" t="str">
        <f>IF(COUNT(BJ490,O527)=2,ROUND(BJ490*O527/SUM(O519:O528),#REF!),"")</f>
        <v/>
      </c>
      <c r="BK523" s="331" t="str">
        <f>IF(COUNT(BK490,P527)=2,ROUND(BK490*P527/SUM(P519:P528),#REF!),"")</f>
        <v/>
      </c>
      <c r="BL523" s="331" t="str">
        <f>IF(COUNT(BL490,Q527)=2,ROUND(BL490*Q527/SUM(Q519:Q528),#REF!),"")</f>
        <v/>
      </c>
      <c r="BM523" s="331" t="str">
        <f>IF(COUNT(BM490,R527)=2,ROUND(BM490*R527/SUM(R519:R528),#REF!),"")</f>
        <v/>
      </c>
      <c r="BN523" s="331" t="str">
        <f>IF(COUNT(BN490,S527)=2,ROUND(BN490*S527/SUM(S519:S528),#REF!),"")</f>
        <v/>
      </c>
      <c r="BO523" s="331" t="str">
        <f>IF(COUNT(BO490,T527)=2,ROUND(BO490*T527/SUM(T519:T528),#REF!),"")</f>
        <v/>
      </c>
      <c r="BP523" s="331" t="str">
        <f>IF(COUNT(BP490,U527)=2,ROUND(BP490*U527/SUM(U519:U528),#REF!),"")</f>
        <v/>
      </c>
      <c r="BQ523" s="331" t="str">
        <f>IF(COUNT(BQ490,V527)=2,ROUND(BQ490*V527/SUM(V519:V528),#REF!),"")</f>
        <v/>
      </c>
      <c r="BR523" s="331" t="str">
        <f>IF(COUNT(BR490,W527)=2,ROUND(BR490*W527/SUM(W519:W528),#REF!),"")</f>
        <v/>
      </c>
      <c r="BS523" s="569" t="e">
        <f>IF(#REF!="発電事業者","年間送電電力量（GWh）","年間受電電力量（GWh）")</f>
        <v>#REF!</v>
      </c>
      <c r="BT523" s="569"/>
      <c r="BU523" s="569"/>
      <c r="BV523" s="333" t="s">
        <v>25</v>
      </c>
      <c r="BW523" s="582"/>
      <c r="BX523" s="582"/>
      <c r="BY523" s="331" t="str">
        <f>IF(COUNT(BY490,X527)=2,ROUND(BY490*X527/SUM(X519:X528),#REF!),"")</f>
        <v/>
      </c>
      <c r="BZ523" s="331" t="str">
        <f>IF(COUNT(BZ490,Y527)=2,ROUND(BZ490*Y527/SUM(Y519:Y528),#REF!),"")</f>
        <v/>
      </c>
      <c r="CA523" s="331" t="str">
        <f>IF(COUNT(CA490,Z527)=2,ROUND(CA490*Z527/SUM(Z519:Z528),#REF!),"")</f>
        <v/>
      </c>
      <c r="CB523" s="331" t="str">
        <f>IF(COUNT(CB490,AA527)=2,ROUND(CB490*AA527/SUM(AA519:AA528),#REF!),"")</f>
        <v/>
      </c>
      <c r="CC523" s="331" t="str">
        <f>IF(COUNT(CC490,AB527)=2,ROUND(CC490*AB527/SUM(AB519:AB528),#REF!),"")</f>
        <v/>
      </c>
      <c r="CD523" s="331" t="str">
        <f>IF(COUNT(CD490,AC527)=2,ROUND(CD490*AC527/SUM(AC519:AC528),#REF!),"")</f>
        <v/>
      </c>
      <c r="CE523" s="331" t="str">
        <f>IF(COUNT(CE490,AD527)=2,ROUND(CE490*AD527/SUM(AD519:AD528),#REF!),"")</f>
        <v/>
      </c>
      <c r="CF523" s="331" t="str">
        <f>IF(COUNT(CF490,AE527)=2,ROUND(CF490*AE527/SUM(AE519:AE528),#REF!),"")</f>
        <v/>
      </c>
      <c r="CG523" s="331" t="str">
        <f>IF(COUNT(CG490,AF527)=2,ROUND(CG490*AF527/SUM(AF519:AF528),#REF!),"")</f>
        <v/>
      </c>
      <c r="CH523" s="565" t="str">
        <f>IF(COUNTA(AG527)=0,"",AG527)</f>
        <v/>
      </c>
      <c r="CI523" s="565"/>
      <c r="CJ523" s="565"/>
      <c r="CK523" s="565"/>
      <c r="CL523" s="565"/>
      <c r="CM523" s="565"/>
      <c r="CN523" s="565"/>
      <c r="CO523" s="565"/>
      <c r="CP523" s="565"/>
      <c r="CQ523" s="565"/>
    </row>
    <row r="524" spans="3:97" s="243" customFormat="1" ht="13.5" customHeight="1">
      <c r="C524" s="568"/>
      <c r="D524" s="568"/>
      <c r="E524" s="332"/>
      <c r="F524" s="569" t="str">
        <f t="shared" ca="1" si="129"/>
        <v/>
      </c>
      <c r="G524" s="569"/>
      <c r="H524" s="569"/>
      <c r="I524" s="333" t="str">
        <f>IF(E524="","",E483)</f>
        <v/>
      </c>
      <c r="J524" s="569" t="e">
        <f>J517&amp;"６"</f>
        <v>#REF!</v>
      </c>
      <c r="K524" s="569"/>
      <c r="L524" s="256"/>
      <c r="M524" s="256"/>
      <c r="N524" s="256"/>
      <c r="O524" s="256"/>
      <c r="P524" s="256"/>
      <c r="Q524" s="256"/>
      <c r="R524" s="256"/>
      <c r="S524" s="256"/>
      <c r="T524" s="256"/>
      <c r="U524" s="256"/>
      <c r="V524" s="256"/>
      <c r="W524" s="256"/>
      <c r="X524" s="256"/>
      <c r="Y524" s="256"/>
      <c r="Z524" s="256"/>
      <c r="AA524" s="256"/>
      <c r="AB524" s="256"/>
      <c r="AC524" s="256"/>
      <c r="AD524" s="256"/>
      <c r="AE524" s="256"/>
      <c r="AF524" s="256"/>
      <c r="AG524" s="570"/>
      <c r="AH524" s="570"/>
      <c r="AI524" s="570"/>
      <c r="AJ524" s="570"/>
      <c r="AK524" s="570"/>
      <c r="AL524" s="570"/>
      <c r="AM524" s="570"/>
      <c r="AN524" s="570"/>
      <c r="AO524" s="570"/>
      <c r="AP524" s="570"/>
      <c r="AR524" s="571" t="b">
        <f t="shared" si="128"/>
        <v>0</v>
      </c>
      <c r="AS524" s="571"/>
      <c r="AT524" s="571"/>
      <c r="AU524" s="282" t="s">
        <v>160</v>
      </c>
      <c r="AV524" s="275"/>
      <c r="AX524" s="569" t="str">
        <f>IF(C528="","",C528)</f>
        <v>自者保有電源</v>
      </c>
      <c r="AY524" s="569"/>
      <c r="AZ524" s="587" t="str">
        <f>IF(E528="","",E528)</f>
        <v/>
      </c>
      <c r="BA524" s="590" t="str">
        <f>IF(F528="","",F528)</f>
        <v/>
      </c>
      <c r="BB524" s="590"/>
      <c r="BC524" s="590"/>
      <c r="BD524" s="587" t="str">
        <f>IF(I528="","",I528)</f>
        <v/>
      </c>
      <c r="BE524" s="578" t="e">
        <f>IF(#REF!="発電事業者","送電電力（MW）","受電電力（MW）")</f>
        <v>#REF!</v>
      </c>
      <c r="BF524" s="579"/>
      <c r="BG524" s="331" t="str">
        <f>IF(COUNT(BG488,L528)=2,ROUND(BG488*L528/SUM(L519:L528),#REF!),"")</f>
        <v/>
      </c>
      <c r="BH524" s="331" t="str">
        <f>IF(COUNT(BH488,M528)=2,ROUND(BH488*M528/SUM(M519:M528),#REF!),"")</f>
        <v/>
      </c>
      <c r="BI524" s="331" t="str">
        <f>IF(COUNT(BI488,N528)=2,ROUND(BI488*N528/SUM(N519:N528),#REF!),"")</f>
        <v/>
      </c>
      <c r="BJ524" s="331" t="str">
        <f>IF(COUNT(BJ488,O528)=2,ROUND(BJ488*O528/SUM(O519:O528),#REF!),"")</f>
        <v/>
      </c>
      <c r="BK524" s="331" t="str">
        <f>IF(COUNT(BK488,P528)=2,ROUND(BK488*P528/SUM(P519:P528),#REF!),"")</f>
        <v/>
      </c>
      <c r="BL524" s="331" t="str">
        <f>IF(COUNT(BL488,Q528)=2,ROUND(BL488*Q528/SUM(Q519:Q528),#REF!),"")</f>
        <v/>
      </c>
      <c r="BM524" s="331" t="str">
        <f>IF(COUNT(BM488,R528)=2,ROUND(BM488*R528/SUM(R519:R528),#REF!),"")</f>
        <v/>
      </c>
      <c r="BN524" s="331" t="str">
        <f>IF(COUNT(BN488,S528)=2,ROUND(BN488*S528/SUM(S519:S528),#REF!),"")</f>
        <v/>
      </c>
      <c r="BO524" s="331" t="str">
        <f>IF(COUNT(BO488,T528)=2,ROUND(BO488*T528/SUM(T519:T528),#REF!),"")</f>
        <v/>
      </c>
      <c r="BP524" s="331" t="str">
        <f>IF(COUNT(BP488,U528)=2,ROUND(BP488*U528/SUM(U519:U528),#REF!),"")</f>
        <v/>
      </c>
      <c r="BQ524" s="331" t="str">
        <f>IF(COUNT(BQ488,V528)=2,ROUND(BQ488*V528/SUM(V519:V528),#REF!),"")</f>
        <v/>
      </c>
      <c r="BR524" s="331" t="str">
        <f>IF(COUNT(BR488,W528)=2,ROUND(BR488*W528/SUM(W519:W528),#REF!),"")</f>
        <v/>
      </c>
      <c r="BS524" s="569" t="e">
        <f>IF(#REF!="発電事業者","送電電力（MW）","受電電力（MW）")</f>
        <v>#REF!</v>
      </c>
      <c r="BT524" s="569"/>
      <c r="BU524" s="569"/>
      <c r="BV524" s="333" t="s">
        <v>171</v>
      </c>
      <c r="BW524" s="355" t="str">
        <f>IF(F516=0,IF(COUNT(BW488,I528)=2,ROUND(BW488*I528/100,#REF!),""),IF(COUNT(BW488,I528)=2,ROUND(BW488*I528/L491,#REF!),""))</f>
        <v/>
      </c>
      <c r="BX524" s="580"/>
      <c r="BY524" s="331" t="str">
        <f>IF(COUNT(BY488,X528)=2,ROUND(BY488*X528/SUM(X519:X528),#REF!),"")</f>
        <v/>
      </c>
      <c r="BZ524" s="331" t="str">
        <f>IF(COUNT(BZ488,Y528)=2,ROUND(BZ488*Y528/SUM(Y519:Y528),#REF!),"")</f>
        <v/>
      </c>
      <c r="CA524" s="331" t="str">
        <f>IF(COUNT(CA488,Z528)=2,ROUND(CA488*Z528/SUM(Z519:Z528),#REF!),"")</f>
        <v/>
      </c>
      <c r="CB524" s="331" t="str">
        <f>IF(COUNT(CB488,AA528)=2,ROUND(CB488*AA528/SUM(AA519:AA528),#REF!),"")</f>
        <v/>
      </c>
      <c r="CC524" s="331" t="str">
        <f>IF(COUNT(CC488,AB528)=2,ROUND(CC488*AB528/SUM(AB519:AB528),#REF!),"")</f>
        <v/>
      </c>
      <c r="CD524" s="331" t="str">
        <f>IF(COUNT(CD488,AC528)=2,ROUND(CD488*AC528/SUM(AC519:AC528),#REF!),"")</f>
        <v/>
      </c>
      <c r="CE524" s="331" t="str">
        <f>IF(COUNT(CE488,AD528)=2,ROUND(CE488*AD528/SUM(AD519:AD528),#REF!),"")</f>
        <v/>
      </c>
      <c r="CF524" s="331" t="str">
        <f>IF(COUNT(CF488,AE528)=2,ROUND(CF488*AE528/SUM(AE519:AE528),#REF!),"")</f>
        <v/>
      </c>
      <c r="CG524" s="331" t="str">
        <f>IF(COUNT(CG488,AF528)=2,ROUND(CG488*AF528/SUM(AF519:AF528),#REF!),"")</f>
        <v/>
      </c>
      <c r="CH524" s="563" t="s">
        <v>214</v>
      </c>
      <c r="CI524" s="563"/>
      <c r="CJ524" s="563"/>
      <c r="CK524" s="563"/>
      <c r="CL524" s="563"/>
      <c r="CM524" s="563"/>
      <c r="CN524" s="563"/>
      <c r="CO524" s="563"/>
      <c r="CP524" s="563"/>
      <c r="CQ524" s="563"/>
    </row>
    <row r="525" spans="3:97" s="243" customFormat="1" ht="13.5" customHeight="1">
      <c r="C525" s="568"/>
      <c r="D525" s="568"/>
      <c r="E525" s="332"/>
      <c r="F525" s="569" t="str">
        <f t="shared" ca="1" si="129"/>
        <v/>
      </c>
      <c r="G525" s="569"/>
      <c r="H525" s="569"/>
      <c r="I525" s="333" t="str">
        <f>IF(E525="","",E483)</f>
        <v/>
      </c>
      <c r="J525" s="569" t="e">
        <f>J517&amp;"７"</f>
        <v>#REF!</v>
      </c>
      <c r="K525" s="569"/>
      <c r="L525" s="256"/>
      <c r="M525" s="256"/>
      <c r="N525" s="256"/>
      <c r="O525" s="256"/>
      <c r="P525" s="256"/>
      <c r="Q525" s="256"/>
      <c r="R525" s="256"/>
      <c r="S525" s="256"/>
      <c r="T525" s="256"/>
      <c r="U525" s="256"/>
      <c r="V525" s="256"/>
      <c r="W525" s="256"/>
      <c r="X525" s="256"/>
      <c r="Y525" s="256"/>
      <c r="Z525" s="256"/>
      <c r="AA525" s="256"/>
      <c r="AB525" s="256"/>
      <c r="AC525" s="256"/>
      <c r="AD525" s="256"/>
      <c r="AE525" s="256"/>
      <c r="AF525" s="256"/>
      <c r="AG525" s="570"/>
      <c r="AH525" s="570"/>
      <c r="AI525" s="570"/>
      <c r="AJ525" s="570"/>
      <c r="AK525" s="570"/>
      <c r="AL525" s="570"/>
      <c r="AM525" s="570"/>
      <c r="AN525" s="570"/>
      <c r="AO525" s="570"/>
      <c r="AP525" s="570"/>
      <c r="AR525" s="571" t="b">
        <f t="shared" si="128"/>
        <v>0</v>
      </c>
      <c r="AS525" s="571"/>
      <c r="AT525" s="571"/>
      <c r="AU525" s="282" t="s">
        <v>160</v>
      </c>
      <c r="AV525" s="275"/>
      <c r="AX525" s="569"/>
      <c r="AY525" s="569"/>
      <c r="AZ525" s="588"/>
      <c r="BA525" s="590"/>
      <c r="BB525" s="590"/>
      <c r="BC525" s="590"/>
      <c r="BD525" s="588"/>
      <c r="BE525" s="583"/>
      <c r="BF525" s="584"/>
      <c r="BG525" s="259"/>
      <c r="BH525" s="259"/>
      <c r="BI525" s="259"/>
      <c r="BJ525" s="259"/>
      <c r="BK525" s="259"/>
      <c r="BL525" s="259"/>
      <c r="BM525" s="259"/>
      <c r="BN525" s="259"/>
      <c r="BO525" s="259"/>
      <c r="BP525" s="259"/>
      <c r="BQ525" s="259"/>
      <c r="BR525" s="259"/>
      <c r="BS525" s="569"/>
      <c r="BT525" s="569"/>
      <c r="BU525" s="569"/>
      <c r="BV525" s="333" t="s">
        <v>172</v>
      </c>
      <c r="BW525" s="355" t="str">
        <f>IF(F516=0,IF(COUNT(BW489,F528)=2,ROUND(BW489*F528/100,#REF!),""),IF(COUNT(BW489,F528)=2,ROUND(BW489*F528/Q489,#REF!),""))</f>
        <v/>
      </c>
      <c r="BX525" s="581"/>
      <c r="BY525" s="331" t="str">
        <f>IF(COUNT(BY489,X528)=2,ROUND(BY489*X528/SUM(X519:X528),#REF!),"")</f>
        <v/>
      </c>
      <c r="BZ525" s="331" t="str">
        <f>IF(COUNT(BZ489,Y528)=2,ROUND(BZ489*Y528/SUM(Y519:Y528),#REF!),"")</f>
        <v/>
      </c>
      <c r="CA525" s="331" t="str">
        <f>IF(COUNT(CA489,Z528)=2,ROUND(CA489*Z528/SUM(Z519:Z528),#REF!),"")</f>
        <v/>
      </c>
      <c r="CB525" s="331" t="str">
        <f>IF(COUNT(CB489,AA528)=2,ROUND(CB489*AA528/SUM(AA519:AA528),#REF!),"")</f>
        <v/>
      </c>
      <c r="CC525" s="331" t="str">
        <f>IF(COUNT(CC489,AB528)=2,ROUND(CC489*AB528/SUM(AB519:AB528),#REF!),"")</f>
        <v/>
      </c>
      <c r="CD525" s="331" t="str">
        <f>IF(COUNT(CD489,AC528)=2,ROUND(CD489*AC528/SUM(AC519:AC528),#REF!),"")</f>
        <v/>
      </c>
      <c r="CE525" s="331" t="str">
        <f>IF(COUNT(CE489,AD528)=2,ROUND(CE489*AD528/SUM(AD519:AD528),#REF!),"")</f>
        <v/>
      </c>
      <c r="CF525" s="331" t="str">
        <f>IF(COUNT(CF489,AE528)=2,ROUND(CF489*AE528/SUM(AE519:AE528),#REF!),"")</f>
        <v/>
      </c>
      <c r="CG525" s="331" t="str">
        <f>IF(COUNT(CG489,AF528)=2,ROUND(CG489*AF528/SUM(AF519:AF528),#REF!),"")</f>
        <v/>
      </c>
      <c r="CH525" s="564" t="str">
        <f>IF(CH524="","",CH524)</f>
        <v>太陽光（全量）</v>
      </c>
      <c r="CI525" s="564"/>
      <c r="CJ525" s="564"/>
      <c r="CK525" s="564"/>
      <c r="CL525" s="564"/>
      <c r="CM525" s="564"/>
      <c r="CN525" s="564"/>
      <c r="CO525" s="564"/>
      <c r="CP525" s="564"/>
      <c r="CQ525" s="564"/>
    </row>
    <row r="526" spans="3:97" s="243" customFormat="1" ht="13.5" customHeight="1">
      <c r="C526" s="568"/>
      <c r="D526" s="568"/>
      <c r="E526" s="332"/>
      <c r="F526" s="569" t="str">
        <f t="shared" ca="1" si="129"/>
        <v/>
      </c>
      <c r="G526" s="569"/>
      <c r="H526" s="569"/>
      <c r="I526" s="333" t="str">
        <f>IF(E526="","",E483)</f>
        <v/>
      </c>
      <c r="J526" s="569" t="e">
        <f>J517&amp;"８"</f>
        <v>#REF!</v>
      </c>
      <c r="K526" s="569"/>
      <c r="L526" s="256"/>
      <c r="M526" s="256"/>
      <c r="N526" s="256"/>
      <c r="O526" s="256"/>
      <c r="P526" s="256"/>
      <c r="Q526" s="256"/>
      <c r="R526" s="256"/>
      <c r="S526" s="256"/>
      <c r="T526" s="256"/>
      <c r="U526" s="256"/>
      <c r="V526" s="256"/>
      <c r="W526" s="256"/>
      <c r="X526" s="256"/>
      <c r="Y526" s="256"/>
      <c r="Z526" s="256"/>
      <c r="AA526" s="256"/>
      <c r="AB526" s="256"/>
      <c r="AC526" s="256"/>
      <c r="AD526" s="256"/>
      <c r="AE526" s="256"/>
      <c r="AF526" s="256"/>
      <c r="AG526" s="570"/>
      <c r="AH526" s="570"/>
      <c r="AI526" s="570"/>
      <c r="AJ526" s="570"/>
      <c r="AK526" s="570"/>
      <c r="AL526" s="570"/>
      <c r="AM526" s="570"/>
      <c r="AN526" s="570"/>
      <c r="AO526" s="570"/>
      <c r="AP526" s="570"/>
      <c r="AR526" s="571" t="b">
        <f t="shared" si="128"/>
        <v>0</v>
      </c>
      <c r="AS526" s="571"/>
      <c r="AT526" s="571"/>
      <c r="AU526" s="282" t="s">
        <v>160</v>
      </c>
      <c r="AV526" s="257"/>
      <c r="AX526" s="569"/>
      <c r="AY526" s="569"/>
      <c r="AZ526" s="589"/>
      <c r="BA526" s="590"/>
      <c r="BB526" s="590"/>
      <c r="BC526" s="590"/>
      <c r="BD526" s="589"/>
      <c r="BE526" s="585" t="e">
        <f>IF(#REF!="発電事業者","月間送電電力量（GWh）","月間受電電力量（GWh）")</f>
        <v>#REF!</v>
      </c>
      <c r="BF526" s="586"/>
      <c r="BG526" s="297" t="str">
        <f>IF(COUNT(BG490,L528)=2,ROUND(BG490*L528/SUM(L519:L528),#REF!),"")</f>
        <v/>
      </c>
      <c r="BH526" s="297" t="str">
        <f>IF(COUNT(BH490,M528)=2,ROUND(BH490*M528/SUM(M519:M528),#REF!),"")</f>
        <v/>
      </c>
      <c r="BI526" s="297" t="str">
        <f>IF(COUNT(BI490,N528)=2,ROUND(BI490*N528/SUM(N519:N528),#REF!),"")</f>
        <v/>
      </c>
      <c r="BJ526" s="297" t="str">
        <f>IF(COUNT(BJ490,O528)=2,ROUND(BJ490*O528/SUM(O519:O528),#REF!),"")</f>
        <v/>
      </c>
      <c r="BK526" s="297" t="str">
        <f>IF(COUNT(BK490,P528)=2,ROUND(BK490*P528/SUM(P519:P528),#REF!),"")</f>
        <v/>
      </c>
      <c r="BL526" s="297" t="str">
        <f>IF(COUNT(BL490,Q528)=2,ROUND(BL490*Q528/SUM(Q519:Q528),#REF!),"")</f>
        <v/>
      </c>
      <c r="BM526" s="297" t="str">
        <f>IF(COUNT(BM490,R528)=2,ROUND(BM490*R528/SUM(R519:R528),#REF!),"")</f>
        <v/>
      </c>
      <c r="BN526" s="297" t="str">
        <f>IF(COUNT(BN490,S528)=2,ROUND(BN490*S528/SUM(S519:S528),#REF!),"")</f>
        <v/>
      </c>
      <c r="BO526" s="297" t="str">
        <f>IF(COUNT(BO490,T528)=2,ROUND(BO490*T528/SUM(T519:T528),#REF!),"")</f>
        <v/>
      </c>
      <c r="BP526" s="297" t="str">
        <f>IF(COUNT(BP490,U528)=2,ROUND(BP490*U528/SUM(U519:U528),#REF!),"")</f>
        <v/>
      </c>
      <c r="BQ526" s="297" t="str">
        <f>IF(COUNT(BQ490,V528)=2,ROUND(BQ490*V528/SUM(V519:V528),#REF!),"")</f>
        <v/>
      </c>
      <c r="BR526" s="297" t="str">
        <f>IF(COUNT(BR490,W528)=2,ROUND(BR490*W528/SUM(W519:W528),#REF!),"")</f>
        <v/>
      </c>
      <c r="BS526" s="569" t="e">
        <f>IF(#REF!="発電事業者","年間送電電力量（GWh）","年間受電電力量（GWh）")</f>
        <v>#REF!</v>
      </c>
      <c r="BT526" s="569"/>
      <c r="BU526" s="569"/>
      <c r="BV526" s="333" t="s">
        <v>25</v>
      </c>
      <c r="BW526" s="352"/>
      <c r="BX526" s="582"/>
      <c r="BY526" s="297" t="str">
        <f>IF(COUNT(BY490,X528)=2,ROUND(BY490*X528/SUM(X519:X528),#REF!),"")</f>
        <v/>
      </c>
      <c r="BZ526" s="297" t="str">
        <f>IF(COUNT(BZ490,Y528)=2,ROUND(BZ490*Y528/SUM(Y519:Y528),#REF!),"")</f>
        <v/>
      </c>
      <c r="CA526" s="297" t="str">
        <f>IF(COUNT(CA490,Z528)=2,ROUND(CA490*Z528/SUM(Z519:Z528),#REF!),"")</f>
        <v/>
      </c>
      <c r="CB526" s="297" t="str">
        <f>IF(COUNT(CB490,AA528)=2,ROUND(CB490*AA528/SUM(AA519:AA528),#REF!),"")</f>
        <v/>
      </c>
      <c r="CC526" s="297" t="str">
        <f>IF(COUNT(CC490,AB528)=2,ROUND(CC490*AB528/SUM(AB519:AB528),#REF!),"")</f>
        <v/>
      </c>
      <c r="CD526" s="297" t="str">
        <f>IF(COUNT(CD490,AC528)=2,ROUND(CD490*AC528/SUM(AC519:AC528),#REF!),"")</f>
        <v/>
      </c>
      <c r="CE526" s="297" t="str">
        <f>IF(COUNT(CE490,AD528)=2,ROUND(CE490*AD528/SUM(AD519:AD528),#REF!),"")</f>
        <v/>
      </c>
      <c r="CF526" s="297" t="str">
        <f>IF(COUNT(CF490,AE528)=2,ROUND(CF490*AE528/SUM(AE519:AE528),#REF!),"")</f>
        <v/>
      </c>
      <c r="CG526" s="297" t="str">
        <f>IF(COUNT(CG490,AF528)=2,ROUND(CG490*AF528/SUM(AF519:AF528),#REF!),"")</f>
        <v/>
      </c>
      <c r="CH526" s="565" t="str">
        <f>IF(COUNTA(AG528)=0,"",AG528)</f>
        <v/>
      </c>
      <c r="CI526" s="565"/>
      <c r="CJ526" s="565"/>
      <c r="CK526" s="565"/>
      <c r="CL526" s="565"/>
      <c r="CM526" s="565"/>
      <c r="CN526" s="565"/>
      <c r="CO526" s="565"/>
      <c r="CP526" s="565"/>
      <c r="CQ526" s="565"/>
    </row>
    <row r="527" spans="3:97" s="243" customFormat="1" ht="13.5" customHeight="1">
      <c r="C527" s="568"/>
      <c r="D527" s="568"/>
      <c r="E527" s="332"/>
      <c r="F527" s="569" t="str">
        <f t="shared" ca="1" si="129"/>
        <v/>
      </c>
      <c r="G527" s="569"/>
      <c r="H527" s="569"/>
      <c r="I527" s="333" t="str">
        <f>IF(E527="","",E483)</f>
        <v/>
      </c>
      <c r="J527" s="569" t="e">
        <f>J517&amp;"９"</f>
        <v>#REF!</v>
      </c>
      <c r="K527" s="569"/>
      <c r="L527" s="256"/>
      <c r="M527" s="256"/>
      <c r="N527" s="256"/>
      <c r="O527" s="256"/>
      <c r="P527" s="256"/>
      <c r="Q527" s="256"/>
      <c r="R527" s="256"/>
      <c r="S527" s="256"/>
      <c r="T527" s="256"/>
      <c r="U527" s="256"/>
      <c r="V527" s="256"/>
      <c r="W527" s="256"/>
      <c r="X527" s="256"/>
      <c r="Y527" s="256"/>
      <c r="Z527" s="256"/>
      <c r="AA527" s="256"/>
      <c r="AB527" s="256"/>
      <c r="AC527" s="256"/>
      <c r="AD527" s="256"/>
      <c r="AE527" s="256"/>
      <c r="AF527" s="256"/>
      <c r="AG527" s="570"/>
      <c r="AH527" s="570"/>
      <c r="AI527" s="570"/>
      <c r="AJ527" s="570"/>
      <c r="AK527" s="570"/>
      <c r="AL527" s="570"/>
      <c r="AM527" s="570"/>
      <c r="AN527" s="570"/>
      <c r="AO527" s="570"/>
      <c r="AP527" s="570"/>
      <c r="AR527" s="571" t="b">
        <f t="shared" si="128"/>
        <v>0</v>
      </c>
      <c r="AS527" s="571"/>
      <c r="AT527" s="571"/>
      <c r="AU527" s="282" t="s">
        <v>160</v>
      </c>
      <c r="AV527" s="275"/>
    </row>
    <row r="528" spans="3:97" s="243" customFormat="1" ht="13.5" customHeight="1">
      <c r="C528" s="572" t="s">
        <v>307</v>
      </c>
      <c r="D528" s="573"/>
      <c r="E528" s="353"/>
      <c r="F528" s="574"/>
      <c r="G528" s="575"/>
      <c r="H528" s="576"/>
      <c r="I528" s="354"/>
      <c r="J528" s="577"/>
      <c r="K528" s="577"/>
      <c r="L528" s="308"/>
      <c r="M528" s="308"/>
      <c r="N528" s="308"/>
      <c r="O528" s="308"/>
      <c r="P528" s="308"/>
      <c r="Q528" s="308"/>
      <c r="R528" s="308"/>
      <c r="S528" s="308"/>
      <c r="T528" s="308"/>
      <c r="U528" s="308"/>
      <c r="V528" s="308"/>
      <c r="W528" s="308"/>
      <c r="X528" s="308"/>
      <c r="Y528" s="308"/>
      <c r="Z528" s="308"/>
      <c r="AA528" s="308"/>
      <c r="AB528" s="308"/>
      <c r="AC528" s="308"/>
      <c r="AD528" s="308"/>
      <c r="AE528" s="308"/>
      <c r="AF528" s="308"/>
      <c r="AG528" s="570"/>
      <c r="AH528" s="570"/>
      <c r="AI528" s="570"/>
      <c r="AJ528" s="570"/>
      <c r="AK528" s="570"/>
      <c r="AL528" s="570"/>
      <c r="AM528" s="570"/>
      <c r="AN528" s="570"/>
      <c r="AO528" s="570"/>
      <c r="AP528" s="570"/>
      <c r="AR528" s="571" t="b">
        <f t="shared" si="128"/>
        <v>0</v>
      </c>
      <c r="AS528" s="571"/>
      <c r="AT528" s="571"/>
      <c r="AU528" s="282" t="s">
        <v>160</v>
      </c>
    </row>
    <row r="529" spans="3:48" s="243" customFormat="1" ht="13.5" hidden="1" customHeight="1"/>
    <row r="530" spans="3:48" s="243" customFormat="1" ht="13.5" hidden="1" customHeight="1">
      <c r="AV530" s="268"/>
    </row>
    <row r="531" spans="3:48" s="243" customFormat="1" ht="13.5" hidden="1" customHeight="1">
      <c r="AV531" s="268"/>
    </row>
    <row r="532" spans="3:48" s="243" customFormat="1" ht="13.5" hidden="1" customHeight="1">
      <c r="AV532" s="268"/>
    </row>
    <row r="533" spans="3:48" s="243" customFormat="1" ht="13.5" hidden="1" customHeight="1">
      <c r="AV533" s="268"/>
    </row>
    <row r="534" spans="3:48" s="243" customFormat="1" ht="13.5" hidden="1" customHeight="1">
      <c r="AV534" s="268"/>
    </row>
    <row r="535" spans="3:48" s="243" customFormat="1" ht="13.5" hidden="1" customHeight="1">
      <c r="AV535" s="268"/>
    </row>
    <row r="536" spans="3:48" s="243" customFormat="1" ht="13.5" hidden="1" customHeight="1">
      <c r="AV536" s="268"/>
    </row>
    <row r="537" spans="3:48" s="243" customFormat="1" ht="13.5" hidden="1" customHeight="1">
      <c r="AV537" s="268"/>
    </row>
    <row r="538" spans="3:48" s="243" customFormat="1" ht="13.5" hidden="1" customHeight="1">
      <c r="AV538" s="268"/>
    </row>
    <row r="539" spans="3:48" s="243" customFormat="1" ht="13.5" hidden="1" customHeight="1">
      <c r="AV539" s="268"/>
    </row>
    <row r="540" spans="3:48" s="243" customFormat="1" ht="13.5" hidden="1" customHeight="1">
      <c r="AV540" s="268"/>
    </row>
    <row r="541" spans="3:48" s="243" customFormat="1" ht="13.5" hidden="1" customHeight="1">
      <c r="AV541" s="268"/>
    </row>
    <row r="542" spans="3:48" s="243" customFormat="1" ht="13.5" customHeight="1">
      <c r="AQ542" s="268"/>
      <c r="AR542" s="268"/>
      <c r="AS542" s="268"/>
      <c r="AT542" s="268"/>
      <c r="AU542" s="268"/>
    </row>
    <row r="543" spans="3:48" s="243" customFormat="1" ht="13.5" customHeight="1">
      <c r="C543" s="651" t="s">
        <v>8</v>
      </c>
      <c r="D543" s="651"/>
      <c r="E543" s="562" t="s">
        <v>112</v>
      </c>
      <c r="F543" s="562"/>
      <c r="G543" s="279"/>
    </row>
    <row r="544" spans="3:48" s="243" customFormat="1" ht="13.5" customHeight="1">
      <c r="C544" s="651"/>
      <c r="D544" s="651"/>
      <c r="E544" s="562"/>
      <c r="F544" s="562"/>
      <c r="G544" s="279"/>
      <c r="I544" s="244"/>
    </row>
    <row r="545" spans="3:100" s="243" customFormat="1" ht="13.5" customHeight="1">
      <c r="C545" s="235" t="s">
        <v>254</v>
      </c>
      <c r="D545" s="279"/>
      <c r="E545" s="279"/>
      <c r="F545" s="279"/>
      <c r="G545" s="279"/>
      <c r="I545" s="244"/>
      <c r="BC545" s="239" t="e">
        <f>IF(#REF!="発電事業者","算定結果　様式第３２第１表～第４表（保有電源新エネ欄他）","算定結果　様式第３２第１表・第２表（年度末電源構成・発電端電力量）")</f>
        <v>#REF!</v>
      </c>
      <c r="CT545" s="296" t="s">
        <v>114</v>
      </c>
      <c r="CV545" s="286" t="str">
        <f>IF(COUNT(H549:S572)&gt;0,"○","")</f>
        <v/>
      </c>
    </row>
    <row r="546" spans="3:100" s="243" customFormat="1" ht="13.5" customHeight="1">
      <c r="C546" s="652"/>
      <c r="D546" s="653"/>
      <c r="E546" s="653"/>
      <c r="F546" s="653"/>
      <c r="G546" s="654"/>
      <c r="H546" s="594" t="str">
        <f>$H$66</f>
        <v>太陽光（全量）</v>
      </c>
      <c r="I546" s="594"/>
      <c r="J546" s="594"/>
      <c r="K546" s="594"/>
      <c r="L546" s="594"/>
      <c r="M546" s="594"/>
      <c r="N546" s="594"/>
      <c r="O546" s="594"/>
      <c r="P546" s="594"/>
      <c r="Q546" s="594"/>
      <c r="R546" s="594"/>
      <c r="S546" s="594"/>
      <c r="T546" s="594"/>
      <c r="U546" s="594"/>
      <c r="V546" s="594"/>
      <c r="W546" s="594"/>
      <c r="X546" s="594"/>
      <c r="Y546" s="594"/>
      <c r="Z546" s="594"/>
      <c r="AA546" s="245"/>
      <c r="AB546" s="245"/>
      <c r="AC546" s="245"/>
      <c r="AD546" s="658"/>
      <c r="AE546" s="658"/>
      <c r="AF546" s="658"/>
      <c r="AG546" s="658"/>
      <c r="AH546" s="658"/>
      <c r="AI546" s="594" t="str">
        <f>$H$66</f>
        <v>太陽光（全量）</v>
      </c>
      <c r="AJ546" s="594"/>
      <c r="AK546" s="594"/>
      <c r="AL546" s="594"/>
      <c r="AM546" s="594"/>
      <c r="AN546" s="594"/>
      <c r="AO546" s="594"/>
      <c r="AP546" s="594"/>
      <c r="AQ546" s="594"/>
      <c r="AR546" s="594"/>
      <c r="AS546" s="594"/>
      <c r="AT546" s="594"/>
      <c r="AU546" s="594"/>
      <c r="BB546" s="246"/>
      <c r="BC546" s="659" t="s">
        <v>256</v>
      </c>
      <c r="BD546" s="659"/>
      <c r="BE546" s="659"/>
      <c r="BF546" s="659"/>
      <c r="BG546" s="601" t="e">
        <f>DATE(#REF!,1,1)</f>
        <v>#REF!</v>
      </c>
      <c r="BH546" s="602"/>
      <c r="BI546" s="602"/>
      <c r="BJ546" s="602"/>
      <c r="BK546" s="602"/>
      <c r="BL546" s="602"/>
      <c r="BM546" s="602"/>
      <c r="BN546" s="602"/>
      <c r="BO546" s="602"/>
      <c r="BP546" s="602"/>
      <c r="BQ546" s="602"/>
      <c r="BR546" s="603"/>
      <c r="BS546" s="659" t="s">
        <v>257</v>
      </c>
      <c r="BT546" s="659"/>
      <c r="BU546" s="659"/>
      <c r="BV546" s="659"/>
      <c r="BW546" s="592" t="e">
        <f>DATE(#REF!-1,1,1)</f>
        <v>#REF!</v>
      </c>
      <c r="BX546" s="592" t="e">
        <f>DATE(#REF!,1,1)</f>
        <v>#REF!</v>
      </c>
      <c r="BY546" s="592" t="e">
        <f>DATE(#REF!+1,1,1)</f>
        <v>#REF!</v>
      </c>
      <c r="BZ546" s="592" t="e">
        <f>DATE(#REF!+2,1,1)</f>
        <v>#REF!</v>
      </c>
      <c r="CA546" s="592" t="e">
        <f>DATE(#REF!+3,1,1)</f>
        <v>#REF!</v>
      </c>
      <c r="CB546" s="592" t="e">
        <f>DATE(#REF!+4,1,1)</f>
        <v>#REF!</v>
      </c>
      <c r="CC546" s="592" t="e">
        <f>DATE(#REF!+5,1,1)</f>
        <v>#REF!</v>
      </c>
      <c r="CD546" s="592" t="e">
        <f>DATE(#REF!+6,1,1)</f>
        <v>#REF!</v>
      </c>
      <c r="CE546" s="592" t="e">
        <f>DATE(#REF!+7,1,1)</f>
        <v>#REF!</v>
      </c>
      <c r="CF546" s="592" t="e">
        <f>DATE(#REF!+8,1,1)</f>
        <v>#REF!</v>
      </c>
      <c r="CG546" s="592" t="e">
        <f>DATE(#REF!+9,1,1)</f>
        <v>#REF!</v>
      </c>
      <c r="CH546" s="273"/>
      <c r="CI546" s="273"/>
      <c r="CJ546" s="273"/>
      <c r="CK546" s="273"/>
      <c r="CL546" s="273"/>
      <c r="CM546" s="273"/>
      <c r="CN546" s="273"/>
      <c r="CO546" s="273"/>
      <c r="CP546" s="273"/>
      <c r="CQ546" s="273"/>
    </row>
    <row r="547" spans="3:100" s="243" customFormat="1" ht="13.5" customHeight="1">
      <c r="C547" s="655"/>
      <c r="D547" s="656"/>
      <c r="E547" s="656"/>
      <c r="F547" s="656"/>
      <c r="G547" s="657"/>
      <c r="H547" s="307" t="s">
        <v>194</v>
      </c>
      <c r="I547" s="307" t="s">
        <v>195</v>
      </c>
      <c r="J547" s="307" t="s">
        <v>161</v>
      </c>
      <c r="K547" s="307" t="s">
        <v>162</v>
      </c>
      <c r="L547" s="307" t="s">
        <v>163</v>
      </c>
      <c r="M547" s="307" t="s">
        <v>164</v>
      </c>
      <c r="N547" s="307" t="s">
        <v>165</v>
      </c>
      <c r="O547" s="307" t="s">
        <v>166</v>
      </c>
      <c r="P547" s="307" t="s">
        <v>167</v>
      </c>
      <c r="Q547" s="307" t="s">
        <v>168</v>
      </c>
      <c r="R547" s="307" t="s">
        <v>169</v>
      </c>
      <c r="S547" s="307" t="s">
        <v>170</v>
      </c>
      <c r="T547" s="307" t="s">
        <v>25</v>
      </c>
      <c r="U547" s="637"/>
      <c r="V547" s="638"/>
      <c r="W547" s="638"/>
      <c r="X547" s="638"/>
      <c r="Y547" s="638"/>
      <c r="Z547" s="639"/>
      <c r="AA547" s="245"/>
      <c r="AB547" s="245"/>
      <c r="AC547" s="245"/>
      <c r="AD547" s="658"/>
      <c r="AE547" s="658"/>
      <c r="AF547" s="658"/>
      <c r="AG547" s="658"/>
      <c r="AH547" s="658"/>
      <c r="AI547" s="307" t="s">
        <v>194</v>
      </c>
      <c r="AJ547" s="307" t="s">
        <v>195</v>
      </c>
      <c r="AK547" s="307" t="s">
        <v>161</v>
      </c>
      <c r="AL547" s="307" t="s">
        <v>162</v>
      </c>
      <c r="AM547" s="307" t="s">
        <v>163</v>
      </c>
      <c r="AN547" s="307" t="s">
        <v>164</v>
      </c>
      <c r="AO547" s="307" t="s">
        <v>165</v>
      </c>
      <c r="AP547" s="307" t="s">
        <v>166</v>
      </c>
      <c r="AQ547" s="307" t="s">
        <v>167</v>
      </c>
      <c r="AR547" s="307" t="s">
        <v>168</v>
      </c>
      <c r="AS547" s="307" t="s">
        <v>169</v>
      </c>
      <c r="AT547" s="307" t="s">
        <v>170</v>
      </c>
      <c r="AU547" s="307" t="s">
        <v>25</v>
      </c>
      <c r="AX547" s="280"/>
      <c r="AY547" s="280"/>
      <c r="AZ547" s="280"/>
      <c r="BA547" s="280"/>
      <c r="BB547" s="246"/>
      <c r="BC547" s="659"/>
      <c r="BD547" s="659"/>
      <c r="BE547" s="659"/>
      <c r="BF547" s="659"/>
      <c r="BG547" s="334" t="s">
        <v>194</v>
      </c>
      <c r="BH547" s="334" t="s">
        <v>195</v>
      </c>
      <c r="BI547" s="334" t="s">
        <v>161</v>
      </c>
      <c r="BJ547" s="334" t="s">
        <v>162</v>
      </c>
      <c r="BK547" s="334" t="s">
        <v>163</v>
      </c>
      <c r="BL547" s="334" t="s">
        <v>164</v>
      </c>
      <c r="BM547" s="334" t="s">
        <v>165</v>
      </c>
      <c r="BN547" s="334" t="s">
        <v>166</v>
      </c>
      <c r="BO547" s="334" t="s">
        <v>167</v>
      </c>
      <c r="BP547" s="334" t="s">
        <v>168</v>
      </c>
      <c r="BQ547" s="334" t="s">
        <v>169</v>
      </c>
      <c r="BR547" s="334" t="s">
        <v>170</v>
      </c>
      <c r="BS547" s="659"/>
      <c r="BT547" s="659"/>
      <c r="BU547" s="659"/>
      <c r="BV547" s="659"/>
      <c r="BW547" s="593"/>
      <c r="BX547" s="593"/>
      <c r="BY547" s="593"/>
      <c r="BZ547" s="593"/>
      <c r="CA547" s="593"/>
      <c r="CB547" s="593"/>
      <c r="CC547" s="593"/>
      <c r="CD547" s="593"/>
      <c r="CE547" s="593"/>
      <c r="CF547" s="593"/>
      <c r="CG547" s="593"/>
      <c r="CH547" s="273"/>
      <c r="CI547" s="273"/>
      <c r="CJ547" s="273"/>
      <c r="CK547" s="273"/>
      <c r="CL547" s="273"/>
      <c r="CM547" s="273"/>
      <c r="CN547" s="273"/>
      <c r="CO547" s="273"/>
      <c r="CP547" s="273"/>
      <c r="CQ547" s="273"/>
    </row>
    <row r="548" spans="3:100" s="243" customFormat="1" ht="13.5" customHeight="1">
      <c r="C548" s="594" t="s">
        <v>196</v>
      </c>
      <c r="D548" s="594"/>
      <c r="E548" s="594"/>
      <c r="F548" s="594"/>
      <c r="G548" s="594"/>
      <c r="H548" s="248">
        <f t="shared" ref="H548:S548" si="130">IF($E543="","",VLOOKUP($E543,$CT$84:$DG$93,CV$94,FALSE))</f>
        <v>0</v>
      </c>
      <c r="I548" s="248">
        <f t="shared" si="130"/>
        <v>8.8866053196498832E-2</v>
      </c>
      <c r="J548" s="248">
        <f t="shared" si="130"/>
        <v>0.11469010797950481</v>
      </c>
      <c r="K548" s="248">
        <f t="shared" si="130"/>
        <v>0.42551486396250821</v>
      </c>
      <c r="L548" s="248">
        <f t="shared" si="130"/>
        <v>0.42551486396250821</v>
      </c>
      <c r="M548" s="248">
        <f t="shared" si="130"/>
        <v>0.10609637245722907</v>
      </c>
      <c r="N548" s="248">
        <f t="shared" si="130"/>
        <v>0</v>
      </c>
      <c r="O548" s="248">
        <f t="shared" si="130"/>
        <v>0</v>
      </c>
      <c r="P548" s="248">
        <f t="shared" si="130"/>
        <v>0</v>
      </c>
      <c r="Q548" s="248">
        <f t="shared" si="130"/>
        <v>0</v>
      </c>
      <c r="R548" s="248">
        <f t="shared" si="130"/>
        <v>0</v>
      </c>
      <c r="S548" s="248">
        <f t="shared" si="130"/>
        <v>0</v>
      </c>
      <c r="T548" s="249"/>
      <c r="U548" s="640"/>
      <c r="V548" s="641"/>
      <c r="W548" s="641"/>
      <c r="X548" s="641"/>
      <c r="Y548" s="641"/>
      <c r="Z548" s="642"/>
      <c r="AA548" s="250"/>
      <c r="AB548" s="250"/>
      <c r="AC548" s="250"/>
      <c r="AD548" s="594" t="s">
        <v>197</v>
      </c>
      <c r="AE548" s="594"/>
      <c r="AF548" s="594"/>
      <c r="AG548" s="594"/>
      <c r="AH548" s="594"/>
      <c r="AI548" s="251">
        <v>30</v>
      </c>
      <c r="AJ548" s="251">
        <v>31</v>
      </c>
      <c r="AK548" s="251">
        <v>30</v>
      </c>
      <c r="AL548" s="251">
        <v>31</v>
      </c>
      <c r="AM548" s="251">
        <v>31</v>
      </c>
      <c r="AN548" s="251">
        <v>30</v>
      </c>
      <c r="AO548" s="251">
        <v>31</v>
      </c>
      <c r="AP548" s="251">
        <v>30</v>
      </c>
      <c r="AQ548" s="251">
        <v>31</v>
      </c>
      <c r="AR548" s="251">
        <v>31</v>
      </c>
      <c r="AS548" s="251">
        <v>28</v>
      </c>
      <c r="AT548" s="251">
        <v>31</v>
      </c>
      <c r="AU548" s="249"/>
      <c r="AX548" s="280"/>
      <c r="AY548" s="280"/>
      <c r="AZ548" s="280"/>
      <c r="BA548" s="280"/>
      <c r="BB548" s="246"/>
      <c r="BC548" s="634" t="s">
        <v>198</v>
      </c>
      <c r="BD548" s="635"/>
      <c r="BE548" s="635"/>
      <c r="BF548" s="636"/>
      <c r="BG548" s="297" t="str">
        <f t="shared" ref="BG548:BR548" si="131">IF(COUNT(AI553)=0,"",AI553)</f>
        <v/>
      </c>
      <c r="BH548" s="297" t="str">
        <f t="shared" si="131"/>
        <v/>
      </c>
      <c r="BI548" s="297" t="str">
        <f t="shared" si="131"/>
        <v/>
      </c>
      <c r="BJ548" s="297" t="str">
        <f t="shared" si="131"/>
        <v/>
      </c>
      <c r="BK548" s="297" t="str">
        <f t="shared" si="131"/>
        <v/>
      </c>
      <c r="BL548" s="297" t="str">
        <f t="shared" si="131"/>
        <v/>
      </c>
      <c r="BM548" s="297" t="str">
        <f t="shared" si="131"/>
        <v/>
      </c>
      <c r="BN548" s="297" t="str">
        <f t="shared" si="131"/>
        <v/>
      </c>
      <c r="BO548" s="297" t="str">
        <f t="shared" si="131"/>
        <v/>
      </c>
      <c r="BP548" s="297" t="str">
        <f t="shared" si="131"/>
        <v/>
      </c>
      <c r="BQ548" s="297" t="str">
        <f t="shared" si="131"/>
        <v/>
      </c>
      <c r="BR548" s="297" t="str">
        <f t="shared" si="131"/>
        <v/>
      </c>
      <c r="BS548" s="597" t="s">
        <v>198</v>
      </c>
      <c r="BT548" s="633"/>
      <c r="BU548" s="598"/>
      <c r="BV548" s="334" t="s">
        <v>171</v>
      </c>
      <c r="BW548" s="253" t="str">
        <f>IF(COUNT(AM551)=0,"",AM551)</f>
        <v/>
      </c>
      <c r="BX548" s="253" t="str">
        <f>IF(COUNT(AM553)=0,"",AM553)</f>
        <v/>
      </c>
      <c r="BY548" s="253" t="str">
        <f>IF(COUNT(AM555)=0,"",AM555)</f>
        <v/>
      </c>
      <c r="BZ548" s="253" t="str">
        <f>IF(COUNT(AM557)=0,"",AM557)</f>
        <v/>
      </c>
      <c r="CA548" s="253" t="str">
        <f>IF(COUNT(AM559)=0,"",AM559)</f>
        <v/>
      </c>
      <c r="CB548" s="253" t="str">
        <f>IF(COUNT(AM561)=0,"",AM561)</f>
        <v/>
      </c>
      <c r="CC548" s="253" t="str">
        <f>IF(COUNT(AM563)=0,"",AM563)</f>
        <v/>
      </c>
      <c r="CD548" s="253" t="str">
        <f>IF(COUNT(AM565)=0,"",AM565)</f>
        <v/>
      </c>
      <c r="CE548" s="253" t="str">
        <f>IF(COUNT(AM567)=0,"",AM567)</f>
        <v/>
      </c>
      <c r="CF548" s="253" t="str">
        <f>IF(COUNT(AM569)=0,"",AM569)</f>
        <v/>
      </c>
      <c r="CG548" s="253" t="str">
        <f>IF(COUNT(AM571)=0,"",AM571)</f>
        <v/>
      </c>
      <c r="CH548" s="257"/>
      <c r="CI548" s="257"/>
      <c r="CJ548" s="257"/>
      <c r="CK548" s="257"/>
      <c r="CL548" s="257"/>
      <c r="CM548" s="257"/>
      <c r="CN548" s="257"/>
      <c r="CO548" s="257"/>
      <c r="CP548" s="257"/>
      <c r="CQ548" s="257"/>
    </row>
    <row r="549" spans="3:100" s="243" customFormat="1" ht="13.5" customHeight="1">
      <c r="C549" s="604" t="e">
        <f>DATE(#REF!-2,1,1)</f>
        <v>#REF!</v>
      </c>
      <c r="D549" s="605"/>
      <c r="E549" s="613" t="s">
        <v>275</v>
      </c>
      <c r="F549" s="614"/>
      <c r="G549" s="615"/>
      <c r="H549" s="255"/>
      <c r="I549" s="255"/>
      <c r="J549" s="255"/>
      <c r="K549" s="255"/>
      <c r="L549" s="255"/>
      <c r="M549" s="255"/>
      <c r="N549" s="255"/>
      <c r="O549" s="255"/>
      <c r="P549" s="256"/>
      <c r="Q549" s="256"/>
      <c r="R549" s="256"/>
      <c r="S549" s="256"/>
      <c r="T549" s="255"/>
      <c r="U549" s="578"/>
      <c r="V549" s="644"/>
      <c r="W549" s="644"/>
      <c r="X549" s="644"/>
      <c r="Y549" s="644"/>
      <c r="Z549" s="579"/>
      <c r="AA549" s="257"/>
      <c r="AB549" s="257"/>
      <c r="AC549" s="257"/>
      <c r="AD549" s="604" t="e">
        <f>DATE(#REF!-2,1,1)</f>
        <v>#REF!</v>
      </c>
      <c r="AE549" s="605"/>
      <c r="AF549" s="613" t="s">
        <v>198</v>
      </c>
      <c r="AG549" s="614"/>
      <c r="AH549" s="615"/>
      <c r="AI549" s="255"/>
      <c r="AJ549" s="255"/>
      <c r="AK549" s="255"/>
      <c r="AL549" s="255"/>
      <c r="AM549" s="255"/>
      <c r="AN549" s="255"/>
      <c r="AO549" s="255"/>
      <c r="AP549" s="255"/>
      <c r="AQ549" s="255"/>
      <c r="AR549" s="258" t="str">
        <f>IF(COUNT(P549,Q549)&lt;&gt;2,"",ROUND(MIN(P549,Q549)*Q548,#REF!))</f>
        <v/>
      </c>
      <c r="AS549" s="258" t="str">
        <f>IF(COUNT(Q549,R549)&lt;&gt;2,"",ROUND(MIN(Q549,R549)*R548,#REF!))</f>
        <v/>
      </c>
      <c r="AT549" s="258" t="str">
        <f>IF(COUNT(R549,S549)&lt;&gt;2,"",ROUND(MIN(R549,S549)*S548,#REF!))</f>
        <v/>
      </c>
      <c r="AU549" s="255"/>
      <c r="AX549" s="280"/>
      <c r="AY549" s="280"/>
      <c r="AZ549" s="280"/>
      <c r="BA549" s="280"/>
      <c r="BB549" s="246"/>
      <c r="BC549" s="648"/>
      <c r="BD549" s="649"/>
      <c r="BE549" s="649"/>
      <c r="BF549" s="650"/>
      <c r="BG549" s="259"/>
      <c r="BH549" s="259"/>
      <c r="BI549" s="259"/>
      <c r="BJ549" s="259"/>
      <c r="BK549" s="259"/>
      <c r="BL549" s="259"/>
      <c r="BM549" s="259"/>
      <c r="BN549" s="259"/>
      <c r="BO549" s="259"/>
      <c r="BP549" s="259"/>
      <c r="BQ549" s="259"/>
      <c r="BR549" s="259"/>
      <c r="BS549" s="599"/>
      <c r="BT549" s="643"/>
      <c r="BU549" s="600"/>
      <c r="BV549" s="334" t="s">
        <v>172</v>
      </c>
      <c r="BW549" s="253" t="str">
        <f>IF(COUNT(AR549)=0,"",AR549)</f>
        <v/>
      </c>
      <c r="BX549" s="253" t="str">
        <f>IF(COUNT(AR553)=0,"",AR553)</f>
        <v/>
      </c>
      <c r="BY549" s="253" t="str">
        <f>IF(COUNT(AR555)=0,"",AR555)</f>
        <v/>
      </c>
      <c r="BZ549" s="253" t="str">
        <f>IF(COUNT(AR557)=0,"",AR557)</f>
        <v/>
      </c>
      <c r="CA549" s="253" t="str">
        <f>IF(COUNT(AR559)=0,"",AR559)</f>
        <v/>
      </c>
      <c r="CB549" s="253" t="str">
        <f>IF(COUNT(AR561)=0,"",AR561)</f>
        <v/>
      </c>
      <c r="CC549" s="253" t="str">
        <f>IF(COUNT(AR563)=0,"",AR563)</f>
        <v/>
      </c>
      <c r="CD549" s="253" t="str">
        <f>IF(COUNT(AR565)=0,"",AR565)</f>
        <v/>
      </c>
      <c r="CE549" s="253" t="str">
        <f>IF(COUNT(AR567)=0,"",AR567)</f>
        <v/>
      </c>
      <c r="CF549" s="253" t="str">
        <f>IF(COUNT(AR569)=0,"",AR569)</f>
        <v/>
      </c>
      <c r="CG549" s="253" t="str">
        <f>IF(COUNT(AR571)=0,"",AR571)</f>
        <v/>
      </c>
      <c r="CH549" s="257"/>
      <c r="CI549" s="257"/>
      <c r="CJ549" s="257"/>
      <c r="CK549" s="257"/>
      <c r="CL549" s="257"/>
      <c r="CM549" s="257"/>
      <c r="CN549" s="257"/>
      <c r="CO549" s="257"/>
      <c r="CP549" s="257"/>
      <c r="CQ549" s="257"/>
    </row>
    <row r="550" spans="3:100" s="243" customFormat="1" ht="13.5" customHeight="1">
      <c r="C550" s="606"/>
      <c r="D550" s="607"/>
      <c r="E550" s="608" t="s">
        <v>252</v>
      </c>
      <c r="F550" s="609"/>
      <c r="G550" s="610"/>
      <c r="H550" s="260"/>
      <c r="I550" s="260"/>
      <c r="J550" s="260"/>
      <c r="K550" s="260"/>
      <c r="L550" s="260"/>
      <c r="M550" s="260"/>
      <c r="N550" s="260"/>
      <c r="O550" s="260"/>
      <c r="P550" s="261"/>
      <c r="Q550" s="261"/>
      <c r="R550" s="261"/>
      <c r="S550" s="261"/>
      <c r="T550" s="262" t="str">
        <f>IF(COUNT(H550:S550)=0,"",SUMPRODUCT(ROUND(H550:S550,#REF!)))</f>
        <v/>
      </c>
      <c r="U550" s="645"/>
      <c r="V550" s="646"/>
      <c r="W550" s="646"/>
      <c r="X550" s="646"/>
      <c r="Y550" s="646"/>
      <c r="Z550" s="647"/>
      <c r="AA550" s="257"/>
      <c r="AB550" s="257"/>
      <c r="AC550" s="257"/>
      <c r="AD550" s="606"/>
      <c r="AE550" s="607"/>
      <c r="AF550" s="608" t="s">
        <v>199</v>
      </c>
      <c r="AG550" s="609"/>
      <c r="AH550" s="610"/>
      <c r="AI550" s="263"/>
      <c r="AJ550" s="263"/>
      <c r="AK550" s="263"/>
      <c r="AL550" s="263"/>
      <c r="AM550" s="263"/>
      <c r="AN550" s="263"/>
      <c r="AO550" s="263"/>
      <c r="AP550" s="263"/>
      <c r="AQ550" s="263"/>
      <c r="AR550" s="264" t="str">
        <f>IF(COUNT(Q549:Q550)=0,"",ROUND(Q550/(Q549*24*AR548/1000),3))</f>
        <v/>
      </c>
      <c r="AS550" s="264" t="str">
        <f>IF(COUNT(R549:R550)=0,"",ROUND(R550/(R549*24*AS548/1000),3))</f>
        <v/>
      </c>
      <c r="AT550" s="264" t="str">
        <f>IF(COUNT(S549:S550)=0,"",ROUND(S550/(S549*24*AT548/1000),3))</f>
        <v/>
      </c>
      <c r="AU550" s="265" t="str">
        <f>IF(COUNT(AI550:AT550)=0,"",AVERAGE(AI550:AT550))</f>
        <v/>
      </c>
      <c r="AX550" s="280"/>
      <c r="AY550" s="280"/>
      <c r="AZ550" s="280"/>
      <c r="BA550" s="280"/>
      <c r="BB550" s="246"/>
      <c r="BC550" s="594" t="s">
        <v>205</v>
      </c>
      <c r="BD550" s="594"/>
      <c r="BE550" s="594"/>
      <c r="BF550" s="594"/>
      <c r="BG550" s="253" t="str">
        <f>IF(COUNT(H554)=0,"",ROUND(H554,#REF!))</f>
        <v/>
      </c>
      <c r="BH550" s="253" t="str">
        <f>IF(COUNT(I554)=0,"",ROUND(I554,#REF!))</f>
        <v/>
      </c>
      <c r="BI550" s="253" t="str">
        <f>IF(COUNT(J554)=0,"",ROUND(J554,#REF!))</f>
        <v/>
      </c>
      <c r="BJ550" s="253" t="str">
        <f>IF(COUNT(K554)=0,"",ROUND(K554,#REF!))</f>
        <v/>
      </c>
      <c r="BK550" s="253" t="str">
        <f>IF(COUNT(L554)=0,"",ROUND(L554,#REF!))</f>
        <v/>
      </c>
      <c r="BL550" s="253" t="str">
        <f>IF(COUNT(M554)=0,"",ROUND(M554,#REF!))</f>
        <v/>
      </c>
      <c r="BM550" s="253" t="str">
        <f>IF(COUNT(N554)=0,"",ROUND(N554,#REF!))</f>
        <v/>
      </c>
      <c r="BN550" s="253" t="str">
        <f>IF(COUNT(O554)=0,"",ROUND(O554,#REF!))</f>
        <v/>
      </c>
      <c r="BO550" s="253" t="str">
        <f>IF(COUNT(P554)=0,"",ROUND(P554,#REF!))</f>
        <v/>
      </c>
      <c r="BP550" s="253" t="str">
        <f>IF(COUNT(Q554)=0,"",ROUND(Q554,#REF!))</f>
        <v/>
      </c>
      <c r="BQ550" s="253" t="str">
        <f>IF(COUNT(R554)=0,"",ROUND(R554,#REF!))</f>
        <v/>
      </c>
      <c r="BR550" s="253" t="str">
        <f>IF(COUNT(S554)=0,"",ROUND(S554,#REF!))</f>
        <v/>
      </c>
      <c r="BS550" s="634" t="s">
        <v>205</v>
      </c>
      <c r="BT550" s="635"/>
      <c r="BU550" s="636"/>
      <c r="BV550" s="334" t="s">
        <v>25</v>
      </c>
      <c r="BW550" s="253" t="str">
        <f>IF(COUNT(T552)=0,"",T552)</f>
        <v/>
      </c>
      <c r="BX550" s="253" t="str">
        <f>IF(COUNT(T554)=0,"",T554)</f>
        <v/>
      </c>
      <c r="BY550" s="253" t="str">
        <f>IF(COUNT(T556)=0,"",T556)</f>
        <v/>
      </c>
      <c r="BZ550" s="266" t="str">
        <f>IF(COUNT(T558)=0,"",T558)</f>
        <v/>
      </c>
      <c r="CA550" s="253" t="str">
        <f>IF(COUNT(T560)=0,"",T560)</f>
        <v/>
      </c>
      <c r="CB550" s="253" t="str">
        <f>IF(COUNT(T562)=0,"",T562)</f>
        <v/>
      </c>
      <c r="CC550" s="253" t="str">
        <f>IF(COUNT(T564)=0,"",T564)</f>
        <v/>
      </c>
      <c r="CD550" s="253" t="str">
        <f>IF(COUNT(T566)=0,"",T566)</f>
        <v/>
      </c>
      <c r="CE550" s="253" t="str">
        <f>IF(COUNT(T568)=0,"",T568)</f>
        <v/>
      </c>
      <c r="CF550" s="253" t="str">
        <f>IF(COUNT(T570)=0,"",T570)</f>
        <v/>
      </c>
      <c r="CG550" s="253" t="str">
        <f>IF(COUNT(T572)=0,"",T572)</f>
        <v/>
      </c>
      <c r="CH550" s="257"/>
      <c r="CI550" s="257"/>
      <c r="CJ550" s="257"/>
      <c r="CK550" s="257"/>
      <c r="CL550" s="257"/>
      <c r="CM550" s="257"/>
      <c r="CN550" s="257"/>
      <c r="CO550" s="257"/>
      <c r="CP550" s="257"/>
      <c r="CQ550" s="257"/>
    </row>
    <row r="551" spans="3:100" s="243" customFormat="1" ht="13.5" customHeight="1">
      <c r="C551" s="604" t="e">
        <f>DATE(#REF!-1,1,1)</f>
        <v>#REF!</v>
      </c>
      <c r="D551" s="605"/>
      <c r="E551" s="613" t="s">
        <v>275</v>
      </c>
      <c r="F551" s="614"/>
      <c r="G551" s="615"/>
      <c r="H551" s="256"/>
      <c r="I551" s="256"/>
      <c r="J551" s="256"/>
      <c r="K551" s="256"/>
      <c r="L551" s="256"/>
      <c r="M551" s="256"/>
      <c r="N551" s="256"/>
      <c r="O551" s="256"/>
      <c r="P551" s="256"/>
      <c r="Q551" s="256"/>
      <c r="R551" s="256"/>
      <c r="S551" s="256"/>
      <c r="T551" s="255"/>
      <c r="U551" s="613" t="s">
        <v>210</v>
      </c>
      <c r="V551" s="614"/>
      <c r="W551" s="614"/>
      <c r="X551" s="615"/>
      <c r="Y551" s="616" t="str">
        <f>IF(COUNT(S551)=0,"",ROUND(S551,#REF!))</f>
        <v/>
      </c>
      <c r="Z551" s="617"/>
      <c r="AA551" s="257"/>
      <c r="AB551" s="257"/>
      <c r="AC551" s="257"/>
      <c r="AD551" s="604" t="e">
        <f>DATE(#REF!-1,1,1)</f>
        <v>#REF!</v>
      </c>
      <c r="AE551" s="605"/>
      <c r="AF551" s="613" t="s">
        <v>198</v>
      </c>
      <c r="AG551" s="614"/>
      <c r="AH551" s="615"/>
      <c r="AI551" s="258" t="str">
        <f>IF(COUNT(S549,H551)&lt;&gt;2,"",ROUND(MIN(S549,H551)*H548,#REF!))</f>
        <v/>
      </c>
      <c r="AJ551" s="258" t="str">
        <f>IF(COUNT(H551,I551)&lt;&gt;2,"",ROUND(MIN(H551,I551)*I548,#REF!))</f>
        <v/>
      </c>
      <c r="AK551" s="258" t="str">
        <f>IF(COUNT(I551,J551)&lt;&gt;2,"",ROUND(MIN(I551,J551)*J548,#REF!))</f>
        <v/>
      </c>
      <c r="AL551" s="258" t="str">
        <f>IF(COUNT(J551,K551)&lt;&gt;2,"",ROUND(MIN(J551,K551)*K548,#REF!))</f>
        <v/>
      </c>
      <c r="AM551" s="258" t="str">
        <f>IF(COUNT(K551,L551)&lt;&gt;2,"",ROUND(MIN(K551,L551)*L548,#REF!))</f>
        <v/>
      </c>
      <c r="AN551" s="258" t="str">
        <f>IF(COUNT(L551,M551)&lt;&gt;2,"",ROUND(MIN(L551,M551)*M548,#REF!))</f>
        <v/>
      </c>
      <c r="AO551" s="258" t="str">
        <f>IF(COUNT(M551,N551)&lt;&gt;2,"",ROUND(MIN(M551,N551)*N548,#REF!))</f>
        <v/>
      </c>
      <c r="AP551" s="258" t="str">
        <f>IF(COUNT(N551,O551)&lt;&gt;2,"",ROUND(MIN(N551,O551)*O548,#REF!))</f>
        <v/>
      </c>
      <c r="AQ551" s="258" t="str">
        <f>IF(COUNT(O551,P551)&lt;&gt;2,"",ROUND(MIN(O551,P551)*P548,#REF!))</f>
        <v/>
      </c>
      <c r="AR551" s="258" t="str">
        <f>IF(COUNT(P551,Q551)&lt;&gt;2,"",ROUND(MIN(P551,Q551)*Q548,#REF!))</f>
        <v/>
      </c>
      <c r="AS551" s="258" t="str">
        <f>IF(COUNT(Q551,R551)&lt;&gt;2,"",ROUND(MIN(Q551,R551)*R548,#REF!))</f>
        <v/>
      </c>
      <c r="AT551" s="258" t="str">
        <f>IF(COUNT(R551,S551)&lt;&gt;2,"",ROUND(MIN(R551,S551)*S548,#REF!))</f>
        <v/>
      </c>
      <c r="AU551" s="255"/>
      <c r="AX551" s="280"/>
      <c r="AY551" s="280"/>
      <c r="AZ551" s="280"/>
      <c r="BB551" s="246"/>
      <c r="BC551" s="627"/>
      <c r="BD551" s="628"/>
      <c r="BE551" s="628"/>
      <c r="BF551" s="628"/>
      <c r="BG551" s="628"/>
      <c r="BH551" s="628"/>
      <c r="BI551" s="628"/>
      <c r="BJ551" s="628"/>
      <c r="BK551" s="628"/>
      <c r="BL551" s="628"/>
      <c r="BM551" s="628"/>
      <c r="BN551" s="628"/>
      <c r="BO551" s="628"/>
      <c r="BP551" s="628"/>
      <c r="BQ551" s="628"/>
      <c r="BR551" s="629"/>
      <c r="BS551" s="597" t="s">
        <v>206</v>
      </c>
      <c r="BT551" s="633"/>
      <c r="BU551" s="598"/>
      <c r="BV551" s="334" t="s">
        <v>25</v>
      </c>
      <c r="BW551" s="253" t="str">
        <f>IF(COUNT(Y551)=0,"",IF(#REF!="発電事業者",Y551,IF(SUMIF($C579:$D588,"その他事業者",L579:L588)=0,IF(Y551*L588/SUM(L579:L588)=0,"",Y551*L588/SUM(L579:L588)),ROUND(Y551*SUMIF($C579:$D588,"その他事業者",L579:L588)/SUM(L579:L588),#REF!)+Y551*L588/SUM(L579:L588))))</f>
        <v/>
      </c>
      <c r="BX551" s="253" t="str">
        <f>IF(COUNT(Y553)=0,"",IF(#REF!="発電事業者",Y553,IF(SUMIF($C579:$D588,"その他事業者",W579:W588)=0,IF(Y553*W588/SUM(W579:W588)=0,"",Y553*W588/SUM(W579:W588)),ROUND(Y553*SUMIF($C579:$D588,"その他事業者",W579:W588)/SUM(W579:W588),#REF!)+Y553*W588/SUM(W579:W588))))</f>
        <v/>
      </c>
      <c r="BY551" s="267"/>
      <c r="BZ551" s="267"/>
      <c r="CA551" s="267"/>
      <c r="CB551" s="253" t="str">
        <f>IF(COUNT(Y561)=0,"",IF(#REF!="発電事業者",Y561,IF(SUMIF($C579:$D588,"その他事業者",AA579:AA588)=0,IF(Y561*AA588/SUM(AA579:AA588)=0,"",Y561*AA588/SUM(AA579:AA588)),ROUND(Y561*SUMIF($C579:$D588,"その他事業者",AA579:AA588)/SUM(AA579:AA588),#REF!)+Y561*AA588/SUM(AA579:AA588))))</f>
        <v/>
      </c>
      <c r="CC551" s="267"/>
      <c r="CD551" s="267"/>
      <c r="CE551" s="267"/>
      <c r="CF551" s="267"/>
      <c r="CG551" s="253" t="str">
        <f>IF(COUNT(Y571)=0,"",IF(#REF!="発電事業者",Y571,IF(SUMIF($C579:$D588,"その他事業者",AF579:AF588)=0,IF(Y571*AF588/SUM(AF579:AF588)=0,"",Y571*AF588/SUM(AF579:AF588)),ROUND(Y571*SUMIF($C579:$D588,"その他事業者",AF579:AF588)/SUM(AF579:AF588),#REF!)+Y571*AF588/SUM(AF579:AF588))))</f>
        <v/>
      </c>
      <c r="CH551" s="257"/>
      <c r="CI551" s="257"/>
      <c r="CJ551" s="257"/>
      <c r="CK551" s="257"/>
      <c r="CL551" s="257"/>
      <c r="CM551" s="257"/>
      <c r="CN551" s="257"/>
      <c r="CO551" s="257"/>
      <c r="CP551" s="257"/>
      <c r="CQ551" s="257"/>
    </row>
    <row r="552" spans="3:100" s="243" customFormat="1" ht="13.5" customHeight="1">
      <c r="C552" s="606"/>
      <c r="D552" s="607"/>
      <c r="E552" s="608" t="s">
        <v>252</v>
      </c>
      <c r="F552" s="609"/>
      <c r="G552" s="610"/>
      <c r="H552" s="261"/>
      <c r="I552" s="261"/>
      <c r="J552" s="261"/>
      <c r="K552" s="261"/>
      <c r="L552" s="261"/>
      <c r="M552" s="261"/>
      <c r="N552" s="261"/>
      <c r="O552" s="261"/>
      <c r="P552" s="261"/>
      <c r="Q552" s="261"/>
      <c r="R552" s="261"/>
      <c r="S552" s="261"/>
      <c r="T552" s="262" t="str">
        <f>IF(COUNT(H552:S552)=0,"",SUMPRODUCT(ROUND(H552:S552,#REF!)))</f>
        <v/>
      </c>
      <c r="U552" s="608" t="s">
        <v>211</v>
      </c>
      <c r="V552" s="609"/>
      <c r="W552" s="609"/>
      <c r="X552" s="610"/>
      <c r="Y552" s="611" t="str">
        <f>IF(COUNT(T552)=0,"",T552)</f>
        <v/>
      </c>
      <c r="Z552" s="612"/>
      <c r="AA552" s="257"/>
      <c r="AB552" s="257"/>
      <c r="AC552" s="257"/>
      <c r="AD552" s="606"/>
      <c r="AE552" s="607"/>
      <c r="AF552" s="608" t="s">
        <v>199</v>
      </c>
      <c r="AG552" s="609"/>
      <c r="AH552" s="610"/>
      <c r="AI552" s="264" t="str">
        <f t="shared" ref="AI552:AT552" si="132">IF(COUNT(H551:H552)=0,"",ROUND(H552/(H551*24*AI548/1000),3))</f>
        <v/>
      </c>
      <c r="AJ552" s="264" t="str">
        <f t="shared" si="132"/>
        <v/>
      </c>
      <c r="AK552" s="264" t="str">
        <f t="shared" si="132"/>
        <v/>
      </c>
      <c r="AL552" s="264" t="str">
        <f t="shared" si="132"/>
        <v/>
      </c>
      <c r="AM552" s="264" t="str">
        <f t="shared" si="132"/>
        <v/>
      </c>
      <c r="AN552" s="264" t="str">
        <f t="shared" si="132"/>
        <v/>
      </c>
      <c r="AO552" s="264" t="str">
        <f t="shared" si="132"/>
        <v/>
      </c>
      <c r="AP552" s="264" t="str">
        <f t="shared" si="132"/>
        <v/>
      </c>
      <c r="AQ552" s="264" t="str">
        <f t="shared" si="132"/>
        <v/>
      </c>
      <c r="AR552" s="264" t="str">
        <f t="shared" si="132"/>
        <v/>
      </c>
      <c r="AS552" s="264" t="str">
        <f t="shared" si="132"/>
        <v/>
      </c>
      <c r="AT552" s="264" t="str">
        <f t="shared" si="132"/>
        <v/>
      </c>
      <c r="AU552" s="265" t="str">
        <f>IF(COUNT(AI552:AT552)=0,"",AVERAGE(AI552:AT552))</f>
        <v/>
      </c>
      <c r="AX552" s="280"/>
      <c r="AY552" s="280"/>
      <c r="AZ552" s="280"/>
      <c r="BB552" s="246"/>
      <c r="BC552" s="630"/>
      <c r="BD552" s="631"/>
      <c r="BE552" s="631"/>
      <c r="BF552" s="631"/>
      <c r="BG552" s="631"/>
      <c r="BH552" s="631"/>
      <c r="BI552" s="631"/>
      <c r="BJ552" s="631"/>
      <c r="BK552" s="631"/>
      <c r="BL552" s="631"/>
      <c r="BM552" s="631"/>
      <c r="BN552" s="631"/>
      <c r="BO552" s="631"/>
      <c r="BP552" s="631"/>
      <c r="BQ552" s="631"/>
      <c r="BR552" s="632"/>
      <c r="BS552" s="634" t="s">
        <v>207</v>
      </c>
      <c r="BT552" s="635"/>
      <c r="BU552" s="636"/>
      <c r="BV552" s="334" t="s">
        <v>25</v>
      </c>
      <c r="BW552" s="253" t="str">
        <f>IF(COUNT(Y552)=0,"",Y552)</f>
        <v/>
      </c>
      <c r="BX552" s="253" t="str">
        <f>IF(COUNT(Y554)=0,"",Y554)</f>
        <v/>
      </c>
      <c r="BY552" s="267"/>
      <c r="BZ552" s="267"/>
      <c r="CA552" s="267"/>
      <c r="CB552" s="253" t="str">
        <f>IF(COUNT(Y562)=0,"",Y562)</f>
        <v/>
      </c>
      <c r="CC552" s="267"/>
      <c r="CD552" s="267"/>
      <c r="CE552" s="267"/>
      <c r="CF552" s="267"/>
      <c r="CG552" s="253" t="str">
        <f>IF(COUNT(Y572)=0,"",Y572)</f>
        <v/>
      </c>
      <c r="CH552" s="257"/>
      <c r="CI552" s="257"/>
      <c r="CJ552" s="257"/>
      <c r="CK552" s="257"/>
      <c r="CL552" s="257"/>
      <c r="CM552" s="257"/>
      <c r="CN552" s="257"/>
      <c r="CO552" s="257"/>
      <c r="CP552" s="257"/>
      <c r="CQ552" s="257"/>
    </row>
    <row r="553" spans="3:100" s="243" customFormat="1" ht="13.5" customHeight="1">
      <c r="C553" s="604" t="e">
        <f>DATE(#REF!,1,1)</f>
        <v>#REF!</v>
      </c>
      <c r="D553" s="605"/>
      <c r="E553" s="613" t="s">
        <v>275</v>
      </c>
      <c r="F553" s="614"/>
      <c r="G553" s="615"/>
      <c r="H553" s="256"/>
      <c r="I553" s="256"/>
      <c r="J553" s="256"/>
      <c r="K553" s="256"/>
      <c r="L553" s="256"/>
      <c r="M553" s="256"/>
      <c r="N553" s="256"/>
      <c r="O553" s="256"/>
      <c r="P553" s="256"/>
      <c r="Q553" s="256"/>
      <c r="R553" s="256"/>
      <c r="S553" s="256"/>
      <c r="T553" s="255"/>
      <c r="U553" s="613" t="s">
        <v>210</v>
      </c>
      <c r="V553" s="614"/>
      <c r="W553" s="614"/>
      <c r="X553" s="615"/>
      <c r="Y553" s="616" t="str">
        <f>IF(COUNT(S553)=0,"",ROUND(S553,#REF!))</f>
        <v/>
      </c>
      <c r="Z553" s="617"/>
      <c r="AA553" s="257"/>
      <c r="AB553" s="257"/>
      <c r="AC553" s="257"/>
      <c r="AD553" s="604" t="e">
        <f>DATE(#REF!,1,1)</f>
        <v>#REF!</v>
      </c>
      <c r="AE553" s="605"/>
      <c r="AF553" s="613" t="s">
        <v>198</v>
      </c>
      <c r="AG553" s="614"/>
      <c r="AH553" s="615"/>
      <c r="AI553" s="258" t="str">
        <f>IF(COUNT(S551,H553)&lt;&gt;2,"",ROUND(MIN(S551,H553)*H548,#REF!))</f>
        <v/>
      </c>
      <c r="AJ553" s="258" t="str">
        <f>IF(COUNT(H553,I553)&lt;&gt;2,"",ROUND(MIN(H553,I553)*I548,#REF!))</f>
        <v/>
      </c>
      <c r="AK553" s="258" t="str">
        <f>IF(COUNT(I553,J553)&lt;&gt;2,"",ROUND(MIN(I553,J553)*J548,#REF!))</f>
        <v/>
      </c>
      <c r="AL553" s="258" t="str">
        <f>IF(COUNT(J553,K553)&lt;&gt;2,"",ROUND(MIN(J553,K553)*K548,#REF!))</f>
        <v/>
      </c>
      <c r="AM553" s="258" t="str">
        <f>IF(COUNT(K553,L553)&lt;&gt;2,"",ROUND(MIN(K553,L553)*L548,#REF!))</f>
        <v/>
      </c>
      <c r="AN553" s="258" t="str">
        <f>IF(COUNT(L553,M553)&lt;&gt;2,"",ROUND(MIN(L553,M553)*M548,#REF!))</f>
        <v/>
      </c>
      <c r="AO553" s="258" t="str">
        <f>IF(COUNT(M553,N553)&lt;&gt;2,"",ROUND(MIN(M553,N553)*N548,#REF!))</f>
        <v/>
      </c>
      <c r="AP553" s="258" t="str">
        <f>IF(COUNT(N553,O553)&lt;&gt;2,"",ROUND(MIN(N553,O553)*O548,#REF!))</f>
        <v/>
      </c>
      <c r="AQ553" s="258" t="str">
        <f>IF(COUNT(O553,P553)&lt;&gt;2,"",ROUND(MIN(O553,P553)*P548,#REF!))</f>
        <v/>
      </c>
      <c r="AR553" s="258" t="str">
        <f>IF(COUNT(P553,Q553)&lt;&gt;2,"",ROUND(MIN(P553,Q553)*Q548,#REF!))</f>
        <v/>
      </c>
      <c r="AS553" s="258" t="str">
        <f>IF(COUNT(Q553,R553)&lt;&gt;2,"",ROUND(MIN(Q553,R553)*R548,#REF!))</f>
        <v/>
      </c>
      <c r="AT553" s="258" t="str">
        <f>IF(COUNT(R553,S553)&lt;&gt;2,"",ROUND(MIN(R553,S553)*S548,#REF!))</f>
        <v/>
      </c>
      <c r="AU553" s="255"/>
      <c r="AX553" s="268"/>
      <c r="BB553" s="268"/>
      <c r="BC553" s="245"/>
      <c r="BD553" s="245"/>
      <c r="BE553" s="245"/>
      <c r="BF553" s="245"/>
      <c r="BG553" s="245"/>
      <c r="BH553" s="245"/>
      <c r="BI553" s="245"/>
      <c r="BJ553" s="245"/>
      <c r="BK553" s="245"/>
      <c r="BL553" s="245"/>
      <c r="BM553" s="245"/>
      <c r="BN553" s="245"/>
      <c r="BO553" s="245"/>
      <c r="BP553" s="245"/>
      <c r="BQ553" s="245"/>
      <c r="BR553" s="245"/>
      <c r="BS553" s="245"/>
      <c r="BT553" s="245"/>
      <c r="BU553" s="245"/>
      <c r="BV553" s="245"/>
      <c r="BW553" s="245"/>
      <c r="BX553" s="257"/>
      <c r="BY553" s="257"/>
      <c r="BZ553" s="257"/>
      <c r="CA553" s="257"/>
      <c r="CB553" s="257"/>
      <c r="CC553" s="257"/>
      <c r="CD553" s="257"/>
      <c r="CE553" s="257"/>
      <c r="CF553" s="257"/>
      <c r="CG553" s="257"/>
      <c r="CH553" s="257"/>
      <c r="CI553" s="257"/>
      <c r="CJ553" s="257"/>
      <c r="CK553" s="257"/>
      <c r="CL553" s="257"/>
      <c r="CM553" s="257"/>
      <c r="CN553" s="257"/>
      <c r="CO553" s="257"/>
      <c r="CP553" s="257"/>
      <c r="CQ553" s="257"/>
    </row>
    <row r="554" spans="3:100" s="243" customFormat="1" ht="13.5" customHeight="1">
      <c r="C554" s="606"/>
      <c r="D554" s="607"/>
      <c r="E554" s="608" t="s">
        <v>212</v>
      </c>
      <c r="F554" s="609"/>
      <c r="G554" s="610"/>
      <c r="H554" s="261"/>
      <c r="I554" s="261"/>
      <c r="J554" s="261"/>
      <c r="K554" s="261"/>
      <c r="L554" s="261"/>
      <c r="M554" s="261"/>
      <c r="N554" s="261"/>
      <c r="O554" s="261"/>
      <c r="P554" s="261"/>
      <c r="Q554" s="261"/>
      <c r="R554" s="261"/>
      <c r="S554" s="261"/>
      <c r="T554" s="262" t="str">
        <f>IF(COUNT(H554:S554)=0,"",SUMPRODUCT(ROUND(H554:S554,#REF!)))</f>
        <v/>
      </c>
      <c r="U554" s="608" t="s">
        <v>211</v>
      </c>
      <c r="V554" s="609"/>
      <c r="W554" s="609"/>
      <c r="X554" s="610"/>
      <c r="Y554" s="611" t="str">
        <f>IF(COUNT(T554)=0,"",T554)</f>
        <v/>
      </c>
      <c r="Z554" s="612"/>
      <c r="AA554" s="257"/>
      <c r="AB554" s="257"/>
      <c r="AC554" s="257"/>
      <c r="AD554" s="606"/>
      <c r="AE554" s="607"/>
      <c r="AF554" s="608" t="s">
        <v>199</v>
      </c>
      <c r="AG554" s="609"/>
      <c r="AH554" s="610"/>
      <c r="AI554" s="264" t="str">
        <f t="shared" ref="AI554:AT554" si="133">IF(COUNT(H553:H554)=0,"",ROUND(H554/(H553*24*AI548/1000),3))</f>
        <v/>
      </c>
      <c r="AJ554" s="264" t="str">
        <f t="shared" si="133"/>
        <v/>
      </c>
      <c r="AK554" s="264" t="str">
        <f t="shared" si="133"/>
        <v/>
      </c>
      <c r="AL554" s="264" t="str">
        <f t="shared" si="133"/>
        <v/>
      </c>
      <c r="AM554" s="264" t="str">
        <f t="shared" si="133"/>
        <v/>
      </c>
      <c r="AN554" s="264" t="str">
        <f t="shared" si="133"/>
        <v/>
      </c>
      <c r="AO554" s="264" t="str">
        <f t="shared" si="133"/>
        <v/>
      </c>
      <c r="AP554" s="264" t="str">
        <f t="shared" si="133"/>
        <v/>
      </c>
      <c r="AQ554" s="264" t="str">
        <f t="shared" si="133"/>
        <v/>
      </c>
      <c r="AR554" s="264" t="str">
        <f t="shared" si="133"/>
        <v/>
      </c>
      <c r="AS554" s="264" t="str">
        <f t="shared" si="133"/>
        <v/>
      </c>
      <c r="AT554" s="264" t="str">
        <f t="shared" si="133"/>
        <v/>
      </c>
      <c r="AU554" s="265" t="str">
        <f>IF(COUNT(AI554:AT554)=0,"",AVERAGE(AI554:AT554))</f>
        <v/>
      </c>
      <c r="AX554" s="240" t="e">
        <f>IF(#REF!="発電事業者","算定結果　送電取引帳票","算定結果　受電取引帳票")</f>
        <v>#REF!</v>
      </c>
      <c r="BR554" s="268"/>
    </row>
    <row r="555" spans="3:100" s="243" customFormat="1" ht="13.5" customHeight="1">
      <c r="C555" s="604" t="e">
        <f>DATE(#REF!+1,1,1)</f>
        <v>#REF!</v>
      </c>
      <c r="D555" s="605"/>
      <c r="E555" s="613" t="s">
        <v>275</v>
      </c>
      <c r="F555" s="614"/>
      <c r="G555" s="615"/>
      <c r="H555" s="256"/>
      <c r="I555" s="256"/>
      <c r="J555" s="256"/>
      <c r="K555" s="256"/>
      <c r="L555" s="256"/>
      <c r="M555" s="256"/>
      <c r="N555" s="256"/>
      <c r="O555" s="256"/>
      <c r="P555" s="256"/>
      <c r="Q555" s="256"/>
      <c r="R555" s="256"/>
      <c r="S555" s="256"/>
      <c r="T555" s="255"/>
      <c r="U555" s="618"/>
      <c r="V555" s="619"/>
      <c r="W555" s="619"/>
      <c r="X555" s="619"/>
      <c r="Y555" s="619"/>
      <c r="Z555" s="620"/>
      <c r="AA555" s="257"/>
      <c r="AB555" s="257"/>
      <c r="AC555" s="257"/>
      <c r="AD555" s="604" t="e">
        <f>DATE(#REF!+1,1,1)</f>
        <v>#REF!</v>
      </c>
      <c r="AE555" s="605"/>
      <c r="AF555" s="613" t="s">
        <v>198</v>
      </c>
      <c r="AG555" s="614"/>
      <c r="AH555" s="615"/>
      <c r="AI555" s="258" t="str">
        <f>IF(COUNT(S553,H555)&lt;&gt;2,"",ROUND(MIN(S553,H555)*H548,#REF!))</f>
        <v/>
      </c>
      <c r="AJ555" s="258" t="str">
        <f>IF(COUNT(H555,I555)&lt;&gt;2,"",ROUND(MIN(H555,I555)*I548,#REF!))</f>
        <v/>
      </c>
      <c r="AK555" s="258" t="str">
        <f>IF(COUNT(I555,J555)&lt;&gt;2,"",ROUND(MIN(I555,J555)*J548,#REF!))</f>
        <v/>
      </c>
      <c r="AL555" s="258" t="str">
        <f>IF(COUNT(J555,K555)&lt;&gt;2,"",ROUND(MIN(J555,K555)*K548,#REF!))</f>
        <v/>
      </c>
      <c r="AM555" s="258" t="str">
        <f>IF(COUNT(K555,L555)&lt;&gt;2,"",ROUND(MIN(K555,L555)*L548,#REF!))</f>
        <v/>
      </c>
      <c r="AN555" s="258" t="str">
        <f>IF(COUNT(L555,M555)&lt;&gt;2,"",ROUND(MIN(L555,M555)*M548,#REF!))</f>
        <v/>
      </c>
      <c r="AO555" s="258" t="str">
        <f>IF(COUNT(M555,N555)&lt;&gt;2,"",ROUND(MIN(M555,N555)*N548,#REF!))</f>
        <v/>
      </c>
      <c r="AP555" s="258" t="str">
        <f>IF(COUNT(N555,O555)&lt;&gt;2,"",ROUND(MIN(N555,O555)*O548,#REF!))</f>
        <v/>
      </c>
      <c r="AQ555" s="258" t="str">
        <f>IF(COUNT(O555,P555)&lt;&gt;2,"",ROUND(MIN(O555,P555)*P548,#REF!))</f>
        <v/>
      </c>
      <c r="AR555" s="258" t="str">
        <f>IF(COUNT(P555,Q555)&lt;&gt;2,"",ROUND(MIN(P555,Q555)*Q548,#REF!))</f>
        <v/>
      </c>
      <c r="AS555" s="258" t="str">
        <f>IF(COUNT(Q555,R555)&lt;&gt;2,"",ROUND(MIN(Q555,R555)*R548,#REF!))</f>
        <v/>
      </c>
      <c r="AT555" s="258" t="str">
        <f>IF(COUNT(R555,S555)&lt;&gt;2,"",ROUND(MIN(R555,S555)*S548,#REF!))</f>
        <v/>
      </c>
      <c r="AU555" s="255"/>
      <c r="AX555" s="594" t="s">
        <v>200</v>
      </c>
      <c r="AY555" s="594"/>
      <c r="AZ555" s="595" t="s">
        <v>201</v>
      </c>
      <c r="BA555" s="594" t="s">
        <v>202</v>
      </c>
      <c r="BB555" s="594"/>
      <c r="BC555" s="594"/>
      <c r="BD555" s="595" t="s">
        <v>203</v>
      </c>
      <c r="BE555" s="597" t="s">
        <v>176</v>
      </c>
      <c r="BF555" s="598"/>
      <c r="BG555" s="601" t="e">
        <f>DATE(#REF!,1,1)</f>
        <v>#REF!</v>
      </c>
      <c r="BH555" s="602"/>
      <c r="BI555" s="602"/>
      <c r="BJ555" s="602"/>
      <c r="BK555" s="602"/>
      <c r="BL555" s="602"/>
      <c r="BM555" s="602"/>
      <c r="BN555" s="602"/>
      <c r="BO555" s="602"/>
      <c r="BP555" s="602"/>
      <c r="BQ555" s="602"/>
      <c r="BR555" s="603"/>
      <c r="BS555" s="594" t="s">
        <v>175</v>
      </c>
      <c r="BT555" s="594"/>
      <c r="BU555" s="594"/>
      <c r="BV555" s="594"/>
      <c r="BW555" s="592" t="e">
        <f>DATE(#REF!-1,1,1)</f>
        <v>#REF!</v>
      </c>
      <c r="BX555" s="592" t="e">
        <f>DATE(#REF!,1,1)</f>
        <v>#REF!</v>
      </c>
      <c r="BY555" s="592" t="e">
        <f>DATE(#REF!+1,1,1)</f>
        <v>#REF!</v>
      </c>
      <c r="BZ555" s="592" t="e">
        <f>DATE(#REF!+2,1,1)</f>
        <v>#REF!</v>
      </c>
      <c r="CA555" s="592" t="e">
        <f>DATE(#REF!+3,1,1)</f>
        <v>#REF!</v>
      </c>
      <c r="CB555" s="592" t="e">
        <f>DATE(#REF!+4,1,1)</f>
        <v>#REF!</v>
      </c>
      <c r="CC555" s="592" t="e">
        <f>DATE(#REF!+5,1,1)</f>
        <v>#REF!</v>
      </c>
      <c r="CD555" s="592" t="e">
        <f>DATE(#REF!+6,1,1)</f>
        <v>#REF!</v>
      </c>
      <c r="CE555" s="592" t="e">
        <f>DATE(#REF!+7,1,1)</f>
        <v>#REF!</v>
      </c>
      <c r="CF555" s="592" t="e">
        <f>DATE(#REF!+8,1,1)</f>
        <v>#REF!</v>
      </c>
      <c r="CG555" s="592" t="e">
        <f>DATE(#REF!+9,1,1)</f>
        <v>#REF!</v>
      </c>
      <c r="CH555" s="566" t="s">
        <v>268</v>
      </c>
      <c r="CI555" s="567"/>
      <c r="CJ555" s="567"/>
      <c r="CK555" s="567"/>
      <c r="CL555" s="567"/>
      <c r="CM555" s="567"/>
      <c r="CN555" s="567"/>
      <c r="CO555" s="567"/>
      <c r="CP555" s="567"/>
      <c r="CQ555" s="567"/>
    </row>
    <row r="556" spans="3:100" s="243" customFormat="1" ht="13.5" customHeight="1">
      <c r="C556" s="606"/>
      <c r="D556" s="607"/>
      <c r="E556" s="608" t="s">
        <v>212</v>
      </c>
      <c r="F556" s="609"/>
      <c r="G556" s="610"/>
      <c r="H556" s="261"/>
      <c r="I556" s="261"/>
      <c r="J556" s="261"/>
      <c r="K556" s="261"/>
      <c r="L556" s="261"/>
      <c r="M556" s="261"/>
      <c r="N556" s="261"/>
      <c r="O556" s="261"/>
      <c r="P556" s="261"/>
      <c r="Q556" s="261"/>
      <c r="R556" s="261"/>
      <c r="S556" s="261"/>
      <c r="T556" s="262" t="str">
        <f>IF(COUNT(H556:S556)=0,"",SUMPRODUCT(ROUND(H556:S556,#REF!)))</f>
        <v/>
      </c>
      <c r="U556" s="621"/>
      <c r="V556" s="622"/>
      <c r="W556" s="622"/>
      <c r="X556" s="622"/>
      <c r="Y556" s="622"/>
      <c r="Z556" s="623"/>
      <c r="AA556" s="257"/>
      <c r="AB556" s="257"/>
      <c r="AC556" s="257"/>
      <c r="AD556" s="606"/>
      <c r="AE556" s="607"/>
      <c r="AF556" s="608" t="s">
        <v>199</v>
      </c>
      <c r="AG556" s="609"/>
      <c r="AH556" s="610"/>
      <c r="AI556" s="264" t="str">
        <f t="shared" ref="AI556:AT556" si="134">IF(COUNT(H555:H556)=0,"",ROUND(H556/(H555*24*AI548/1000),3))</f>
        <v/>
      </c>
      <c r="AJ556" s="264" t="str">
        <f t="shared" si="134"/>
        <v/>
      </c>
      <c r="AK556" s="264" t="str">
        <f t="shared" si="134"/>
        <v/>
      </c>
      <c r="AL556" s="264" t="str">
        <f t="shared" si="134"/>
        <v/>
      </c>
      <c r="AM556" s="264" t="str">
        <f t="shared" si="134"/>
        <v/>
      </c>
      <c r="AN556" s="264" t="str">
        <f t="shared" si="134"/>
        <v/>
      </c>
      <c r="AO556" s="264" t="str">
        <f t="shared" si="134"/>
        <v/>
      </c>
      <c r="AP556" s="264" t="str">
        <f t="shared" si="134"/>
        <v/>
      </c>
      <c r="AQ556" s="264" t="str">
        <f t="shared" si="134"/>
        <v/>
      </c>
      <c r="AR556" s="264" t="str">
        <f t="shared" si="134"/>
        <v/>
      </c>
      <c r="AS556" s="264" t="str">
        <f t="shared" si="134"/>
        <v/>
      </c>
      <c r="AT556" s="264" t="str">
        <f t="shared" si="134"/>
        <v/>
      </c>
      <c r="AU556" s="265" t="str">
        <f>IF(COUNT(AI556:AT556)=0,"",AVERAGE(AI556:AT556))</f>
        <v/>
      </c>
      <c r="AX556" s="594"/>
      <c r="AY556" s="594"/>
      <c r="AZ556" s="596"/>
      <c r="BA556" s="594"/>
      <c r="BB556" s="594"/>
      <c r="BC556" s="594"/>
      <c r="BD556" s="596"/>
      <c r="BE556" s="599"/>
      <c r="BF556" s="600"/>
      <c r="BG556" s="334" t="s">
        <v>194</v>
      </c>
      <c r="BH556" s="334" t="s">
        <v>195</v>
      </c>
      <c r="BI556" s="334" t="s">
        <v>161</v>
      </c>
      <c r="BJ556" s="334" t="s">
        <v>162</v>
      </c>
      <c r="BK556" s="334" t="s">
        <v>163</v>
      </c>
      <c r="BL556" s="334" t="s">
        <v>164</v>
      </c>
      <c r="BM556" s="334" t="s">
        <v>165</v>
      </c>
      <c r="BN556" s="334" t="s">
        <v>166</v>
      </c>
      <c r="BO556" s="334" t="s">
        <v>167</v>
      </c>
      <c r="BP556" s="334" t="s">
        <v>168</v>
      </c>
      <c r="BQ556" s="334" t="s">
        <v>169</v>
      </c>
      <c r="BR556" s="334" t="s">
        <v>170</v>
      </c>
      <c r="BS556" s="594"/>
      <c r="BT556" s="594"/>
      <c r="BU556" s="594"/>
      <c r="BV556" s="594"/>
      <c r="BW556" s="593"/>
      <c r="BX556" s="593"/>
      <c r="BY556" s="593">
        <v>43101</v>
      </c>
      <c r="BZ556" s="593">
        <v>43466</v>
      </c>
      <c r="CA556" s="593">
        <v>43831</v>
      </c>
      <c r="CB556" s="593">
        <v>44197</v>
      </c>
      <c r="CC556" s="593">
        <v>44562</v>
      </c>
      <c r="CD556" s="593">
        <v>44927</v>
      </c>
      <c r="CE556" s="593">
        <v>45292</v>
      </c>
      <c r="CF556" s="593">
        <v>45658</v>
      </c>
      <c r="CG556" s="593">
        <v>46023</v>
      </c>
      <c r="CH556" s="567"/>
      <c r="CI556" s="567"/>
      <c r="CJ556" s="567"/>
      <c r="CK556" s="567"/>
      <c r="CL556" s="567"/>
      <c r="CM556" s="567"/>
      <c r="CN556" s="567"/>
      <c r="CO556" s="567"/>
      <c r="CP556" s="567"/>
      <c r="CQ556" s="567"/>
    </row>
    <row r="557" spans="3:100" s="243" customFormat="1" ht="13.5" customHeight="1">
      <c r="C557" s="604" t="e">
        <f>DATE(#REF!+2,1,1)</f>
        <v>#REF!</v>
      </c>
      <c r="D557" s="605"/>
      <c r="E557" s="613" t="s">
        <v>275</v>
      </c>
      <c r="F557" s="614"/>
      <c r="G557" s="615"/>
      <c r="H557" s="256"/>
      <c r="I557" s="256"/>
      <c r="J557" s="256"/>
      <c r="K557" s="256"/>
      <c r="L557" s="256"/>
      <c r="M557" s="256"/>
      <c r="N557" s="256"/>
      <c r="O557" s="256"/>
      <c r="P557" s="256"/>
      <c r="Q557" s="256"/>
      <c r="R557" s="256"/>
      <c r="S557" s="256"/>
      <c r="T557" s="255"/>
      <c r="U557" s="621"/>
      <c r="V557" s="622"/>
      <c r="W557" s="622"/>
      <c r="X557" s="622"/>
      <c r="Y557" s="622"/>
      <c r="Z557" s="623"/>
      <c r="AA557" s="257"/>
      <c r="AB557" s="257"/>
      <c r="AC557" s="257"/>
      <c r="AD557" s="604" t="e">
        <f>DATE(#REF!+2,1,1)</f>
        <v>#REF!</v>
      </c>
      <c r="AE557" s="605"/>
      <c r="AF557" s="613" t="s">
        <v>198</v>
      </c>
      <c r="AG557" s="614"/>
      <c r="AH557" s="615"/>
      <c r="AI557" s="258" t="str">
        <f>IF(COUNT(S555,H557)&lt;&gt;2,"",ROUND(MIN(S555,H557)*H548,#REF!))</f>
        <v/>
      </c>
      <c r="AJ557" s="258" t="str">
        <f>IF(COUNT(H557,I557)&lt;&gt;2,"",ROUND(MIN(H557,I557)*I548,#REF!))</f>
        <v/>
      </c>
      <c r="AK557" s="258" t="str">
        <f>IF(COUNT(I557,J557)&lt;&gt;2,"",ROUND(MIN(I557,J557)*J548,#REF!))</f>
        <v/>
      </c>
      <c r="AL557" s="258" t="str">
        <f>IF(COUNT(J557,K557)&lt;&gt;2,"",ROUND(MIN(J557,K557)*K548,#REF!))</f>
        <v/>
      </c>
      <c r="AM557" s="258" t="str">
        <f>IF(COUNT(K557,L557)&lt;&gt;2,"",ROUND(MIN(K557,L557)*L548,#REF!))</f>
        <v/>
      </c>
      <c r="AN557" s="258" t="str">
        <f>IF(COUNT(L557,M557)&lt;&gt;2,"",ROUND(MIN(L557,M557)*M548,#REF!))</f>
        <v/>
      </c>
      <c r="AO557" s="258" t="str">
        <f>IF(COUNT(M557,N557)&lt;&gt;2,"",ROUND(MIN(M557,N557)*N548,#REF!))</f>
        <v/>
      </c>
      <c r="AP557" s="258" t="str">
        <f>IF(COUNT(N557,O557)&lt;&gt;2,"",ROUND(MIN(N557,O557)*O548,#REF!))</f>
        <v/>
      </c>
      <c r="AQ557" s="258" t="str">
        <f>IF(COUNT(O557,P557)&lt;&gt;2,"",ROUND(MIN(O557,P557)*P548,#REF!))</f>
        <v/>
      </c>
      <c r="AR557" s="258" t="str">
        <f>IF(COUNT(P557,Q557)&lt;&gt;2,"",ROUND(MIN(P557,Q557)*Q548,#REF!))</f>
        <v/>
      </c>
      <c r="AS557" s="258" t="str">
        <f>IF(COUNT(Q557,R557)&lt;&gt;2,"",ROUND(MIN(Q557,R557)*R548,#REF!))</f>
        <v/>
      </c>
      <c r="AT557" s="258" t="str">
        <f>IF(COUNT(R557,S557)&lt;&gt;2,"",ROUND(MIN(R557,S557)*S548,#REF!))</f>
        <v/>
      </c>
      <c r="AU557" s="255"/>
      <c r="AX557" s="569" t="str">
        <f>IF(C579="","",C579)</f>
        <v/>
      </c>
      <c r="AY557" s="569"/>
      <c r="AZ557" s="587" t="str">
        <f>IF(E579="","",E579)</f>
        <v/>
      </c>
      <c r="BA557" s="590" t="str">
        <f ca="1">IF(F579="","",F579)</f>
        <v/>
      </c>
      <c r="BB557" s="590"/>
      <c r="BC557" s="590"/>
      <c r="BD557" s="587" t="str">
        <f>IF(I579="","",I579)</f>
        <v/>
      </c>
      <c r="BE557" s="578" t="e">
        <f>IF(#REF!="発電事業者","送電電力（MW）","受電電力（MW）")</f>
        <v>#REF!</v>
      </c>
      <c r="BF557" s="579"/>
      <c r="BG557" s="331" t="str">
        <f>IF(AND(COUNT(BG548)+COUNTA(E579)=2,L579&lt;&gt;""),ROUND(BG548-SUMIF(BE560:BF586,BE557,BG560:BG586),#REF!),"")</f>
        <v/>
      </c>
      <c r="BH557" s="331" t="str">
        <f>IF(AND(COUNT(BH548)+COUNTA(E579)=2,M579&lt;&gt;""),ROUND(BH548-SUMIF(BE560:BF586,BE557,BH560:BH586),#REF!),"")</f>
        <v/>
      </c>
      <c r="BI557" s="331" t="str">
        <f>IF(AND(COUNT(BI548)+COUNTA(E579)=2,N579&lt;&gt;""),ROUND(BI548-SUMIF(BE560:BF586,BE557,BI560:BI586),#REF!),"")</f>
        <v/>
      </c>
      <c r="BJ557" s="331" t="str">
        <f>IF(AND(COUNT(BJ548)+COUNTA(E579)=2,O579&lt;&gt;""),ROUND(BJ548-SUMIF(BE560:BF586,BE557,BJ560:BJ586),#REF!),"")</f>
        <v/>
      </c>
      <c r="BK557" s="331" t="str">
        <f>IF(AND(COUNT(BK548)+COUNTA(E579)=2,P579&lt;&gt;""),ROUND(BK548-SUMIF(BE560:BF586,BE557,BK560:BK586),#REF!),"")</f>
        <v/>
      </c>
      <c r="BL557" s="331" t="str">
        <f>IF(AND(COUNT(BL548)+COUNTA(E579)=2,Q579&lt;&gt;""),ROUND(BL548-SUMIF(BE560:BF586,BE557,BL560:BL586),#REF!),"")</f>
        <v/>
      </c>
      <c r="BM557" s="331" t="str">
        <f>IF(AND(COUNT(BM548)+COUNTA(E579)=2,R579&lt;&gt;""),ROUND(BM548-SUMIF(BE560:BF586,BE557,BM560:BM586),#REF!),"")</f>
        <v/>
      </c>
      <c r="BN557" s="331" t="str">
        <f>IF(AND(COUNT(BN548)+COUNTA(E579)=2,S579&lt;&gt;""),ROUND(BN548-SUMIF(BE560:BF586,BE557,BN560:BN586),#REF!),"")</f>
        <v/>
      </c>
      <c r="BO557" s="331" t="str">
        <f>IF(AND(COUNT(BO548)+COUNTA(E579)=2,T579&lt;&gt;""),ROUND(BO548-SUMIF(BE560:BF586,BE557,BO560:BO586),#REF!),"")</f>
        <v/>
      </c>
      <c r="BP557" s="331" t="str">
        <f>IF(AND(COUNT(BP548)+COUNTA(E579)=2,U579&lt;&gt;""),ROUND(BP548-SUMIF(BE560:BF586,BE557,BP560:BP586),#REF!),"")</f>
        <v/>
      </c>
      <c r="BQ557" s="331" t="str">
        <f>IF(AND(COUNT(BQ548)+COUNTA(E579)=2,V579&lt;&gt;""),ROUND(BQ548-SUMIF(BE560:BF586,BE557,BQ560:BQ586),#REF!),"")</f>
        <v/>
      </c>
      <c r="BR557" s="331" t="str">
        <f>IF(AND(COUNT(BR548)+COUNTA(E579)=2,W579&lt;&gt;""),ROUND(BR548-SUMIF(BE560:BF586,BE557,BR560:BR586),#REF!),"")</f>
        <v/>
      </c>
      <c r="BS557" s="569" t="e">
        <f>IF(#REF!="発電事業者","送電電力（MW）","受電電力（MW）")</f>
        <v>#REF!</v>
      </c>
      <c r="BT557" s="569"/>
      <c r="BU557" s="569"/>
      <c r="BV557" s="333" t="s">
        <v>171</v>
      </c>
      <c r="BW557" s="580"/>
      <c r="BX557" s="580"/>
      <c r="BY557" s="331" t="str">
        <f>IF(AND(COUNT(BY548)+COUNTA(E579)=2,X579&lt;&gt;""),ROUND(BY548-SUMIF(BV560:BV586,BV557,BY560:BY586),#REF!),"")</f>
        <v/>
      </c>
      <c r="BZ557" s="331" t="str">
        <f>IF(AND(COUNT(BZ548)+COUNTA(E579)=2,Y579&lt;&gt;""),ROUND(BZ548-SUMIF(BV560:BV586,BV557,BZ560:BZ586),#REF!),"")</f>
        <v/>
      </c>
      <c r="CA557" s="331" t="str">
        <f>IF(AND(COUNT(CA548)+COUNTA(E579)=2,Z579&lt;&gt;""),ROUND(CA548-SUMIF(BV560:BV586,BV557,CA560:CA586),#REF!),"")</f>
        <v/>
      </c>
      <c r="CB557" s="331" t="str">
        <f>IF(AND(COUNT(CB548)+COUNTA(E579)=2,AA579&lt;&gt;""),ROUND(CB548-SUMIF(BV560:BV586,BV557,CB560:CB586),#REF!),"")</f>
        <v/>
      </c>
      <c r="CC557" s="331" t="str">
        <f>IF(AND(COUNT(CC548)+COUNTA(E579)=2,AB579&lt;&gt;""),ROUND(CC548-SUMIF(BV560:BV586,BV557,CC560:CC586),#REF!),"")</f>
        <v/>
      </c>
      <c r="CD557" s="331" t="str">
        <f>IF(AND(COUNT(CD548)+COUNTA(E579)=2,AC579&lt;&gt;""),ROUND(CD548-SUMIF(BV560:BV586,BV557,CD560:CD586),#REF!),"")</f>
        <v/>
      </c>
      <c r="CE557" s="331" t="str">
        <f>IF(AND(COUNT(CE548)+COUNTA(E579)=2,AD579&lt;&gt;""),ROUND(CE548-SUMIF(BV560:BV586,BV557,CE560:CE586),#REF!),"")</f>
        <v/>
      </c>
      <c r="CF557" s="331" t="str">
        <f>IF(AND(COUNT(CF548)+COUNTA(E579)=2,AE579&lt;&gt;""),ROUND(CF548-SUMIF(BV560:BV586,BV557,CF560:CF586),#REF!),"")</f>
        <v/>
      </c>
      <c r="CG557" s="331" t="str">
        <f>IF(AND(COUNT(CG548)+COUNTA(E579)=2,AF579&lt;&gt;""),ROUND(CG548-SUMIF(BV560:BV586,BV557,CG560:CG586),#REF!),"")</f>
        <v/>
      </c>
      <c r="CH557" s="563" t="s">
        <v>214</v>
      </c>
      <c r="CI557" s="563"/>
      <c r="CJ557" s="563"/>
      <c r="CK557" s="563"/>
      <c r="CL557" s="563"/>
      <c r="CM557" s="563"/>
      <c r="CN557" s="563"/>
      <c r="CO557" s="563"/>
      <c r="CP557" s="563"/>
      <c r="CQ557" s="563"/>
    </row>
    <row r="558" spans="3:100" s="243" customFormat="1" ht="13.5" customHeight="1">
      <c r="C558" s="606"/>
      <c r="D558" s="607"/>
      <c r="E558" s="608" t="s">
        <v>212</v>
      </c>
      <c r="F558" s="609"/>
      <c r="G558" s="610"/>
      <c r="H558" s="261"/>
      <c r="I558" s="261"/>
      <c r="J558" s="261"/>
      <c r="K558" s="261"/>
      <c r="L558" s="261"/>
      <c r="M558" s="261"/>
      <c r="N558" s="261"/>
      <c r="O558" s="261"/>
      <c r="P558" s="261"/>
      <c r="Q558" s="261"/>
      <c r="R558" s="261"/>
      <c r="S558" s="261"/>
      <c r="T558" s="262" t="str">
        <f>IF(COUNT(H558:S558)=0,"",SUMPRODUCT(ROUND(H558:S558,#REF!)))</f>
        <v/>
      </c>
      <c r="U558" s="621"/>
      <c r="V558" s="622"/>
      <c r="W558" s="622"/>
      <c r="X558" s="622"/>
      <c r="Y558" s="622"/>
      <c r="Z558" s="623"/>
      <c r="AA558" s="257"/>
      <c r="AB558" s="257"/>
      <c r="AC558" s="257"/>
      <c r="AD558" s="606"/>
      <c r="AE558" s="607"/>
      <c r="AF558" s="608" t="s">
        <v>199</v>
      </c>
      <c r="AG558" s="609"/>
      <c r="AH558" s="610"/>
      <c r="AI558" s="264" t="str">
        <f t="shared" ref="AI558:AT558" si="135">IF(COUNT(H557:H558)=0,"",ROUND(H558/(H557*24*AI548/1000),3))</f>
        <v/>
      </c>
      <c r="AJ558" s="264" t="str">
        <f t="shared" si="135"/>
        <v/>
      </c>
      <c r="AK558" s="264" t="str">
        <f t="shared" si="135"/>
        <v/>
      </c>
      <c r="AL558" s="264" t="str">
        <f t="shared" si="135"/>
        <v/>
      </c>
      <c r="AM558" s="264" t="str">
        <f t="shared" si="135"/>
        <v/>
      </c>
      <c r="AN558" s="264" t="str">
        <f t="shared" si="135"/>
        <v/>
      </c>
      <c r="AO558" s="264" t="str">
        <f t="shared" si="135"/>
        <v/>
      </c>
      <c r="AP558" s="264" t="str">
        <f t="shared" si="135"/>
        <v/>
      </c>
      <c r="AQ558" s="264" t="str">
        <f t="shared" si="135"/>
        <v/>
      </c>
      <c r="AR558" s="264" t="str">
        <f t="shared" si="135"/>
        <v/>
      </c>
      <c r="AS558" s="264" t="str">
        <f t="shared" si="135"/>
        <v/>
      </c>
      <c r="AT558" s="264" t="str">
        <f t="shared" si="135"/>
        <v/>
      </c>
      <c r="AU558" s="265" t="str">
        <f>IF(COUNT(AI558:AT558)=0,"",AVERAGE(AI558:AT558))</f>
        <v/>
      </c>
      <c r="AX558" s="569"/>
      <c r="AY558" s="569"/>
      <c r="AZ558" s="588"/>
      <c r="BA558" s="590"/>
      <c r="BB558" s="590"/>
      <c r="BC558" s="590"/>
      <c r="BD558" s="588"/>
      <c r="BE558" s="583"/>
      <c r="BF558" s="584"/>
      <c r="BG558" s="259"/>
      <c r="BH558" s="259"/>
      <c r="BI558" s="259"/>
      <c r="BJ558" s="259"/>
      <c r="BK558" s="259"/>
      <c r="BL558" s="259"/>
      <c r="BM558" s="259"/>
      <c r="BN558" s="259"/>
      <c r="BO558" s="259"/>
      <c r="BP558" s="259"/>
      <c r="BQ558" s="259"/>
      <c r="BR558" s="259"/>
      <c r="BS558" s="569"/>
      <c r="BT558" s="569"/>
      <c r="BU558" s="569"/>
      <c r="BV558" s="333" t="s">
        <v>172</v>
      </c>
      <c r="BW558" s="581"/>
      <c r="BX558" s="581"/>
      <c r="BY558" s="331" t="str">
        <f>IF(AND(COUNT(BY549)+COUNTA(E579)=2,X579&lt;&gt;""),ROUND(BY549-SUMIF(BV560:BV586,BV558,BY560:BY586),#REF!),"")</f>
        <v/>
      </c>
      <c r="BZ558" s="331" t="str">
        <f>IF(AND(COUNT(BZ549)+COUNTA(E579)=2,Y579&lt;&gt;""),ROUND(BZ549-SUMIF(BV560:BV586,BV558,BZ560:BZ586),#REF!),"")</f>
        <v/>
      </c>
      <c r="CA558" s="331" t="str">
        <f>IF(AND(COUNT(CA549)+COUNTA(E579)=2,Z579&lt;&gt;""),ROUND(CA549-SUMIF(BV560:BV586,BV558,CA560:CA586),#REF!),"")</f>
        <v/>
      </c>
      <c r="CB558" s="331" t="str">
        <f>IF(AND(COUNT(CB549)+COUNTA(E579)=2,AA579&lt;&gt;""),ROUND(CB549-SUMIF(BV560:BV586,BV558,CB560:CB586),#REF!),"")</f>
        <v/>
      </c>
      <c r="CC558" s="331" t="str">
        <f>IF(AND(COUNT(CC549)+COUNTA(E579)=2,AB579&lt;&gt;""),ROUND(CC549-SUMIF(BV560:BV586,BV558,CC560:CC586),#REF!),"")</f>
        <v/>
      </c>
      <c r="CD558" s="331" t="str">
        <f>IF(AND(COUNT(CD549)+COUNTA(E579)=2,AC579&lt;&gt;""),ROUND(CD549-SUMIF(BV560:BV586,BV558,CD560:CD586),#REF!),"")</f>
        <v/>
      </c>
      <c r="CE558" s="331" t="str">
        <f>IF(AND(COUNT(CE549)+COUNTA(E579)=2,AD579&lt;&gt;""),ROUND(CE549-SUMIF(BV560:BV586,BV558,CE560:CE586),#REF!),"")</f>
        <v/>
      </c>
      <c r="CF558" s="331" t="str">
        <f>IF(AND(COUNT(CF549)+COUNTA(E579)=2,AE579&lt;&gt;""),ROUND(CF549-SUMIF(BV560:BV586,BV558,CF560:CF586),#REF!),"")</f>
        <v/>
      </c>
      <c r="CG558" s="331" t="str">
        <f>IF(AND(COUNT(CG549)+COUNTA(E579)=2,AF579&lt;&gt;""),ROUND(CG549-SUMIF(BV560:BV586,BV558,CG560:CG586),#REF!),"")</f>
        <v/>
      </c>
      <c r="CH558" s="564" t="str">
        <f>IF(CH557="","",CH557)</f>
        <v>太陽光（全量）</v>
      </c>
      <c r="CI558" s="564"/>
      <c r="CJ558" s="564"/>
      <c r="CK558" s="564"/>
      <c r="CL558" s="564"/>
      <c r="CM558" s="564"/>
      <c r="CN558" s="564"/>
      <c r="CO558" s="564"/>
      <c r="CP558" s="564"/>
      <c r="CQ558" s="564"/>
    </row>
    <row r="559" spans="3:100" s="243" customFormat="1" ht="13.5" customHeight="1">
      <c r="C559" s="604" t="e">
        <f>DATE(#REF!+3,1,1)</f>
        <v>#REF!</v>
      </c>
      <c r="D559" s="605"/>
      <c r="E559" s="613" t="s">
        <v>275</v>
      </c>
      <c r="F559" s="614"/>
      <c r="G559" s="615"/>
      <c r="H559" s="256"/>
      <c r="I559" s="256"/>
      <c r="J559" s="256"/>
      <c r="K559" s="256"/>
      <c r="L559" s="256"/>
      <c r="M559" s="256"/>
      <c r="N559" s="256"/>
      <c r="O559" s="256"/>
      <c r="P559" s="256"/>
      <c r="Q559" s="256"/>
      <c r="R559" s="256"/>
      <c r="S559" s="256"/>
      <c r="T559" s="255"/>
      <c r="U559" s="621"/>
      <c r="V559" s="622"/>
      <c r="W559" s="622"/>
      <c r="X559" s="622"/>
      <c r="Y559" s="622"/>
      <c r="Z559" s="623"/>
      <c r="AA559" s="257"/>
      <c r="AB559" s="257"/>
      <c r="AC559" s="257"/>
      <c r="AD559" s="604" t="e">
        <f>DATE(#REF!+3,1,1)</f>
        <v>#REF!</v>
      </c>
      <c r="AE559" s="605"/>
      <c r="AF559" s="613" t="s">
        <v>198</v>
      </c>
      <c r="AG559" s="614"/>
      <c r="AH559" s="615"/>
      <c r="AI559" s="258" t="str">
        <f>IF(COUNT(S557,H559)&lt;&gt;2,"",ROUND(MIN(S557,H559)*H548,#REF!))</f>
        <v/>
      </c>
      <c r="AJ559" s="258" t="str">
        <f>IF(COUNT(H559,I559)&lt;&gt;2,"",ROUND(MIN(H559,I559)*I548,#REF!))</f>
        <v/>
      </c>
      <c r="AK559" s="258" t="str">
        <f>IF(COUNT(I559,J559)&lt;&gt;2,"",ROUND(MIN(I559,J559)*J548,#REF!))</f>
        <v/>
      </c>
      <c r="AL559" s="258" t="str">
        <f>IF(COUNT(J559,K559)&lt;&gt;2,"",ROUND(MIN(J559,K559)*K548,#REF!))</f>
        <v/>
      </c>
      <c r="AM559" s="258" t="str">
        <f>IF(COUNT(K559,L559)&lt;&gt;2,"",ROUND(MIN(K559,L559)*L548,#REF!))</f>
        <v/>
      </c>
      <c r="AN559" s="258" t="str">
        <f>IF(COUNT(L559,M559)&lt;&gt;2,"",ROUND(MIN(L559,M559)*M548,#REF!))</f>
        <v/>
      </c>
      <c r="AO559" s="258" t="str">
        <f>IF(COUNT(M559,N559)&lt;&gt;2,"",ROUND(MIN(M559,N559)*N548,#REF!))</f>
        <v/>
      </c>
      <c r="AP559" s="258" t="str">
        <f>IF(COUNT(N559,O559)&lt;&gt;2,"",ROUND(MIN(N559,O559)*O548,#REF!))</f>
        <v/>
      </c>
      <c r="AQ559" s="258" t="str">
        <f>IF(COUNT(O559,P559)&lt;&gt;2,"",ROUND(MIN(O559,P559)*P548,#REF!))</f>
        <v/>
      </c>
      <c r="AR559" s="258" t="str">
        <f>IF(COUNT(P559,Q559)&lt;&gt;2,"",ROUND(MIN(P559,Q559)*Q548,#REF!))</f>
        <v/>
      </c>
      <c r="AS559" s="258" t="str">
        <f>IF(COUNT(Q559,R559)&lt;&gt;2,"",ROUND(MIN(Q559,R559)*R548,#REF!))</f>
        <v/>
      </c>
      <c r="AT559" s="258" t="str">
        <f>IF(COUNT(R559,S559)&lt;&gt;2,"",ROUND(MIN(R559,S559)*S548,#REF!))</f>
        <v/>
      </c>
      <c r="AU559" s="255"/>
      <c r="AX559" s="569"/>
      <c r="AY559" s="569"/>
      <c r="AZ559" s="589"/>
      <c r="BA559" s="590"/>
      <c r="BB559" s="590"/>
      <c r="BC559" s="590"/>
      <c r="BD559" s="589"/>
      <c r="BE559" s="585" t="e">
        <f>IF(#REF!="発電事業者","月間送電電力量（GWh）","月間受電電力量（GWh）")</f>
        <v>#REF!</v>
      </c>
      <c r="BF559" s="586"/>
      <c r="BG559" s="297" t="str">
        <f>IF(AND(COUNT(BG550)+COUNTA(E579)=2,L579&lt;&gt;""),ROUND(BG550-SUMIF(BE560:BF586,BE559,BG560:BG586),#REF!),"")</f>
        <v/>
      </c>
      <c r="BH559" s="297" t="str">
        <f>IF(AND(COUNT(BH550)+COUNTA(E579)=2,M579&lt;&gt;""),ROUND(BH550-SUMIF(BE560:BF586,BE559,BH560:BH586),#REF!),"")</f>
        <v/>
      </c>
      <c r="BI559" s="297" t="str">
        <f>IF(AND(COUNT(BI550)+COUNTA(E579)=2,N579&lt;&gt;""),ROUND(BI550-SUMIF(BE560:BF586,BE559,BI560:BI586),#REF!),"")</f>
        <v/>
      </c>
      <c r="BJ559" s="297" t="str">
        <f>IF(AND(COUNT(BJ550)+COUNTA(E579)=2,O579&lt;&gt;""),ROUND(BJ550-SUMIF(BE560:BF586,BE559,BJ560:BJ586),#REF!),"")</f>
        <v/>
      </c>
      <c r="BK559" s="297" t="str">
        <f>IF(AND(COUNT(BK550)+COUNTA(E579)=2,P579&lt;&gt;""),ROUND(BK550-SUMIF(BE560:BF586,BE559,BK560:BK586),#REF!),"")</f>
        <v/>
      </c>
      <c r="BL559" s="297" t="str">
        <f>IF(AND(COUNT(BL550)+COUNTA(E579)=2,Q579&lt;&gt;""),ROUND(BL550-SUMIF(BE560:BF586,BE559,BL560:BL586),#REF!),"")</f>
        <v/>
      </c>
      <c r="BM559" s="297" t="str">
        <f>IF(AND(COUNT(BM550)+COUNTA(E579)=2,R579&lt;&gt;""),ROUND(BM550-SUMIF(BE560:BF586,BE559,BM560:BM586),#REF!),"")</f>
        <v/>
      </c>
      <c r="BN559" s="297" t="str">
        <f>IF(AND(COUNT(BN550)+COUNTA(E579)=2,S579&lt;&gt;""),ROUND(BN550-SUMIF(BE560:BF586,BE559,BN560:BN586),#REF!),"")</f>
        <v/>
      </c>
      <c r="BO559" s="297" t="str">
        <f>IF(AND(COUNT(BO550)+COUNTA(E579)=2,T579&lt;&gt;""),ROUND(BO550-SUMIF(BE560:BF586,BE559,BO560:BO586),#REF!),"")</f>
        <v/>
      </c>
      <c r="BP559" s="297" t="str">
        <f>IF(AND(COUNT(BP550)+COUNTA(E579)=2,U579&lt;&gt;""),ROUND(BP550-SUMIF(BE560:BF586,BE559,BP560:BP586),#REF!),"")</f>
        <v/>
      </c>
      <c r="BQ559" s="297" t="str">
        <f>IF(AND(COUNT(BQ550)+COUNTA(E579)=2,V579&lt;&gt;""),ROUND(BQ550-SUMIF(BE560:BF586,BE559,BQ560:BQ586),#REF!),"")</f>
        <v/>
      </c>
      <c r="BR559" s="297" t="str">
        <f>IF(AND(COUNT(BR550)+COUNTA(E579)=2,W579&lt;&gt;""),ROUND(BR550-SUMIF(BE560:BF586,BE559,BR560:BR586),#REF!),"")</f>
        <v/>
      </c>
      <c r="BS559" s="569" t="e">
        <f>IF(#REF!="発電事業者","年間送電電力量（GWh）","年間受電電力量（GWh）")</f>
        <v>#REF!</v>
      </c>
      <c r="BT559" s="569"/>
      <c r="BU559" s="569"/>
      <c r="BV559" s="333" t="s">
        <v>25</v>
      </c>
      <c r="BW559" s="582"/>
      <c r="BX559" s="582"/>
      <c r="BY559" s="331" t="str">
        <f>IF(AND(COUNT(BY550)+COUNTA(E579)=2,X579&lt;&gt;""),ROUND(BY550-SUMIF(BV560:BV586,BV559,BY560:BY586),#REF!),"")</f>
        <v/>
      </c>
      <c r="BZ559" s="331" t="str">
        <f>IF(AND(COUNT(BZ550)+COUNTA(E579)=2,Y579&lt;&gt;""),ROUND(BZ550-SUMIF(BV560:BV586,BV559,BZ560:BZ586),#REF!),"")</f>
        <v/>
      </c>
      <c r="CA559" s="331" t="str">
        <f>IF(AND(COUNT(CA550)+COUNTA(E579)=2,Z579&lt;&gt;""),ROUND(CA550-SUMIF(BV560:BV586,BV559,CA560:CA586),#REF!),"")</f>
        <v/>
      </c>
      <c r="CB559" s="331" t="str">
        <f>IF(AND(COUNT(CB550)+COUNTA(E579)=2,AA579&lt;&gt;""),ROUND(CB550-SUMIF(BV560:BV586,BV559,CB560:CB586),#REF!),"")</f>
        <v/>
      </c>
      <c r="CC559" s="331" t="str">
        <f>IF(AND(COUNT(CC550)+COUNTA(E579)=2,AB579&lt;&gt;""),ROUND(CC550-SUMIF(BV560:BV586,BV559,CC560:CC586),#REF!),"")</f>
        <v/>
      </c>
      <c r="CD559" s="331" t="str">
        <f>IF(AND(COUNT(CD550)+COUNTA(E579)=2,AC579&lt;&gt;""),ROUND(CD550-SUMIF(BV560:BV586,BV559,CD560:CD586),#REF!),"")</f>
        <v/>
      </c>
      <c r="CE559" s="331" t="str">
        <f>IF(AND(COUNT(CE550)+COUNTA(E579)=2,AD579&lt;&gt;""),ROUND(CE550-SUMIF(BV560:BV586,BV559,CE560:CE586),#REF!),"")</f>
        <v/>
      </c>
      <c r="CF559" s="331" t="str">
        <f>IF(AND(COUNT(CF550)+COUNTA(E579)=2,AE579&lt;&gt;""),ROUND(CF550-SUMIF(BV560:BV586,BV559,CF560:CF586),#REF!),"")</f>
        <v/>
      </c>
      <c r="CG559" s="331" t="str">
        <f>IF(AND(COUNT(CG550)+COUNTA(E579)=2,AF579&lt;&gt;""),ROUND(CG550-SUMIF(BV560:BV586,BV559,CG560:CG586),#REF!),"")</f>
        <v/>
      </c>
      <c r="CH559" s="565" t="str">
        <f>IF(COUNTA(AG579)=0,"",AG579)</f>
        <v/>
      </c>
      <c r="CI559" s="565"/>
      <c r="CJ559" s="565"/>
      <c r="CK559" s="565"/>
      <c r="CL559" s="565"/>
      <c r="CM559" s="565"/>
      <c r="CN559" s="565"/>
      <c r="CO559" s="565"/>
      <c r="CP559" s="565"/>
      <c r="CQ559" s="565"/>
    </row>
    <row r="560" spans="3:100" s="243" customFormat="1" ht="13.5" customHeight="1">
      <c r="C560" s="606"/>
      <c r="D560" s="607"/>
      <c r="E560" s="608" t="s">
        <v>212</v>
      </c>
      <c r="F560" s="609"/>
      <c r="G560" s="610"/>
      <c r="H560" s="261"/>
      <c r="I560" s="261"/>
      <c r="J560" s="261"/>
      <c r="K560" s="261"/>
      <c r="L560" s="261"/>
      <c r="M560" s="261"/>
      <c r="N560" s="261"/>
      <c r="O560" s="261"/>
      <c r="P560" s="261"/>
      <c r="Q560" s="261"/>
      <c r="R560" s="261"/>
      <c r="S560" s="261"/>
      <c r="T560" s="262" t="str">
        <f>IF(COUNT(H560:S560)=0,"",SUMPRODUCT(ROUND(H560:S560,#REF!)))</f>
        <v/>
      </c>
      <c r="U560" s="624"/>
      <c r="V560" s="625"/>
      <c r="W560" s="625"/>
      <c r="X560" s="625"/>
      <c r="Y560" s="625"/>
      <c r="Z560" s="626"/>
      <c r="AA560" s="257"/>
      <c r="AB560" s="257"/>
      <c r="AC560" s="257"/>
      <c r="AD560" s="606"/>
      <c r="AE560" s="607"/>
      <c r="AF560" s="608" t="s">
        <v>199</v>
      </c>
      <c r="AG560" s="609"/>
      <c r="AH560" s="610"/>
      <c r="AI560" s="264" t="str">
        <f t="shared" ref="AI560:AT560" si="136">IF(COUNT(H559:H560)=0,"",ROUND(H560/(H559*24*AI548/1000),3))</f>
        <v/>
      </c>
      <c r="AJ560" s="264" t="str">
        <f t="shared" si="136"/>
        <v/>
      </c>
      <c r="AK560" s="264" t="str">
        <f t="shared" si="136"/>
        <v/>
      </c>
      <c r="AL560" s="264" t="str">
        <f t="shared" si="136"/>
        <v/>
      </c>
      <c r="AM560" s="264" t="str">
        <f t="shared" si="136"/>
        <v/>
      </c>
      <c r="AN560" s="264" t="str">
        <f t="shared" si="136"/>
        <v/>
      </c>
      <c r="AO560" s="264" t="str">
        <f t="shared" si="136"/>
        <v/>
      </c>
      <c r="AP560" s="264" t="str">
        <f t="shared" si="136"/>
        <v/>
      </c>
      <c r="AQ560" s="264" t="str">
        <f t="shared" si="136"/>
        <v/>
      </c>
      <c r="AR560" s="264" t="str">
        <f t="shared" si="136"/>
        <v/>
      </c>
      <c r="AS560" s="264" t="str">
        <f t="shared" si="136"/>
        <v/>
      </c>
      <c r="AT560" s="264" t="str">
        <f t="shared" si="136"/>
        <v/>
      </c>
      <c r="AU560" s="265" t="str">
        <f>IF(COUNT(AI560:AT560)=0,"",AVERAGE(AI560:AT560))</f>
        <v/>
      </c>
      <c r="AX560" s="569" t="str">
        <f>IF(C580="","",C580)</f>
        <v/>
      </c>
      <c r="AY560" s="569"/>
      <c r="AZ560" s="587" t="str">
        <f>IF(E580="","",E580)</f>
        <v/>
      </c>
      <c r="BA560" s="590" t="str">
        <f ca="1">IF(F580="","",F580)</f>
        <v/>
      </c>
      <c r="BB560" s="590"/>
      <c r="BC560" s="590"/>
      <c r="BD560" s="587" t="str">
        <f>IF(I580="","",I580)</f>
        <v/>
      </c>
      <c r="BE560" s="578" t="e">
        <f>IF(#REF!="発電事業者","送電電力（MW）","受電電力（MW）")</f>
        <v>#REF!</v>
      </c>
      <c r="BF560" s="579"/>
      <c r="BG560" s="331" t="str">
        <f>IF(COUNT(BG548,L580)=2,ROUND(BG548*L580/SUM(L579:L588),#REF!),"")</f>
        <v/>
      </c>
      <c r="BH560" s="331" t="str">
        <f>IF(COUNT(BH548,M580)=2,ROUND(BH548*M580/SUM(M579:M588),#REF!),"")</f>
        <v/>
      </c>
      <c r="BI560" s="331" t="str">
        <f>IF(COUNT(BI548,N580)=2,ROUND(BI548*N580/SUM(N579:N588),#REF!),"")</f>
        <v/>
      </c>
      <c r="BJ560" s="331" t="str">
        <f>IF(COUNT(BJ548,O580)=2,ROUND(BJ548*O580/SUM(O579:O588),#REF!),"")</f>
        <v/>
      </c>
      <c r="BK560" s="331" t="str">
        <f>IF(COUNT(BK548,P580)=2,ROUND(BK548*P580/SUM(P579:P588),#REF!),"")</f>
        <v/>
      </c>
      <c r="BL560" s="331" t="str">
        <f>IF(COUNT(BL548,Q580)=2,ROUND(BL548*Q580/SUM(Q579:Q588),#REF!),"")</f>
        <v/>
      </c>
      <c r="BM560" s="331" t="str">
        <f>IF(COUNT(BM548,R580)=2,ROUND(BM548*R580/SUM(R579:R588),#REF!),"")</f>
        <v/>
      </c>
      <c r="BN560" s="331" t="str">
        <f>IF(COUNT(BN548,S580)=2,ROUND(BN548*S580/SUM(S579:S588),#REF!),"")</f>
        <v/>
      </c>
      <c r="BO560" s="331" t="str">
        <f>IF(COUNT(BO548,T580)=2,ROUND(BO548*T580/SUM(T579:T588),#REF!),"")</f>
        <v/>
      </c>
      <c r="BP560" s="331" t="str">
        <f>IF(COUNT(BP548,U580)=2,ROUND(BP548*U580/SUM(U579:U588),#REF!),"")</f>
        <v/>
      </c>
      <c r="BQ560" s="331" t="str">
        <f>IF(COUNT(BQ548,V580)=2,ROUND(BQ548*V580/SUM(V579:V588),#REF!),"")</f>
        <v/>
      </c>
      <c r="BR560" s="331" t="str">
        <f>IF(COUNT(BR548,W580)=2,ROUND(BR548*W580/SUM(W579:W588),#REF!),"")</f>
        <v/>
      </c>
      <c r="BS560" s="569" t="e">
        <f>IF(#REF!="発電事業者","送電電力（MW）","受電電力（MW）")</f>
        <v>#REF!</v>
      </c>
      <c r="BT560" s="569"/>
      <c r="BU560" s="569"/>
      <c r="BV560" s="333" t="s">
        <v>171</v>
      </c>
      <c r="BW560" s="580"/>
      <c r="BX560" s="580"/>
      <c r="BY560" s="331" t="str">
        <f>IF(COUNT(BY548,X580)=2,ROUND(BY548*X580/SUM(X579:X588),#REF!),"")</f>
        <v/>
      </c>
      <c r="BZ560" s="331" t="str">
        <f>IF(COUNT(BZ548,Y580)=2,ROUND(BZ548*Y580/SUM(Y579:Y588),#REF!),"")</f>
        <v/>
      </c>
      <c r="CA560" s="331" t="str">
        <f>IF(COUNT(CA548,Z580)=2,ROUND(CA548*Z580/SUM(Z579:Z588),#REF!),"")</f>
        <v/>
      </c>
      <c r="CB560" s="331" t="str">
        <f>IF(COUNT(CB548,AA580)=2,ROUND(CB548*AA580/SUM(AA579:AA588),#REF!),"")</f>
        <v/>
      </c>
      <c r="CC560" s="331" t="str">
        <f>IF(COUNT(CC548,AB580)=2,ROUND(CC548*AB580/SUM(AB579:AB588),#REF!),"")</f>
        <v/>
      </c>
      <c r="CD560" s="331" t="str">
        <f>IF(COUNT(CD548,AC580)=2,ROUND(CD548*AC580/SUM(AC579:AC588),#REF!),"")</f>
        <v/>
      </c>
      <c r="CE560" s="331" t="str">
        <f>IF(COUNT(CE548,AD580)=2,ROUND(CE548*AD580/SUM(AD579:AD588),#REF!),"")</f>
        <v/>
      </c>
      <c r="CF560" s="331" t="str">
        <f>IF(COUNT(CF548,AE580)=2,ROUND(CF548*AE580/SUM(AE579:AE588),#REF!),"")</f>
        <v/>
      </c>
      <c r="CG560" s="331" t="str">
        <f>IF(COUNT(CG548,AF580)=2,ROUND(CG548*AF580/SUM(AF579:AF588),#REF!),"")</f>
        <v/>
      </c>
      <c r="CH560" s="563" t="s">
        <v>214</v>
      </c>
      <c r="CI560" s="563"/>
      <c r="CJ560" s="563"/>
      <c r="CK560" s="563"/>
      <c r="CL560" s="563"/>
      <c r="CM560" s="563"/>
      <c r="CN560" s="563"/>
      <c r="CO560" s="563"/>
      <c r="CP560" s="563"/>
      <c r="CQ560" s="563"/>
    </row>
    <row r="561" spans="3:97" s="243" customFormat="1" ht="13.5" customHeight="1">
      <c r="C561" s="604" t="e">
        <f>DATE(#REF!+4,1,1)</f>
        <v>#REF!</v>
      </c>
      <c r="D561" s="605"/>
      <c r="E561" s="613" t="s">
        <v>275</v>
      </c>
      <c r="F561" s="614"/>
      <c r="G561" s="615"/>
      <c r="H561" s="256"/>
      <c r="I561" s="256"/>
      <c r="J561" s="256"/>
      <c r="K561" s="256"/>
      <c r="L561" s="256"/>
      <c r="M561" s="256"/>
      <c r="N561" s="256"/>
      <c r="O561" s="256"/>
      <c r="P561" s="256"/>
      <c r="Q561" s="256"/>
      <c r="R561" s="256"/>
      <c r="S561" s="256"/>
      <c r="T561" s="255"/>
      <c r="U561" s="613" t="s">
        <v>210</v>
      </c>
      <c r="V561" s="614"/>
      <c r="W561" s="614"/>
      <c r="X561" s="615"/>
      <c r="Y561" s="616" t="str">
        <f>IF(COUNT(S561)=0,"",ROUND(S561,#REF!))</f>
        <v/>
      </c>
      <c r="Z561" s="617"/>
      <c r="AA561" s="257"/>
      <c r="AB561" s="257"/>
      <c r="AC561" s="257"/>
      <c r="AD561" s="604" t="e">
        <f>DATE(#REF!+4,1,1)</f>
        <v>#REF!</v>
      </c>
      <c r="AE561" s="605"/>
      <c r="AF561" s="613" t="s">
        <v>198</v>
      </c>
      <c r="AG561" s="614"/>
      <c r="AH561" s="615"/>
      <c r="AI561" s="258" t="str">
        <f>IF(COUNT(S559,H561)&lt;&gt;2,"",ROUND(MIN(S559,H561)*H548,#REF!))</f>
        <v/>
      </c>
      <c r="AJ561" s="258" t="str">
        <f>IF(COUNT(H561,I561)&lt;&gt;2,"",ROUND(MIN(H561,I561)*I548,#REF!))</f>
        <v/>
      </c>
      <c r="AK561" s="258" t="str">
        <f>IF(COUNT(I561,J561)&lt;&gt;2,"",ROUND(MIN(I561,J561)*J548,#REF!))</f>
        <v/>
      </c>
      <c r="AL561" s="258" t="str">
        <f>IF(COUNT(J561,K561)&lt;&gt;2,"",ROUND(MIN(J561,K561)*K548,#REF!))</f>
        <v/>
      </c>
      <c r="AM561" s="258" t="str">
        <f>IF(COUNT(K561,L561)&lt;&gt;2,"",ROUND(MIN(K561,L561)*L548,#REF!))</f>
        <v/>
      </c>
      <c r="AN561" s="258" t="str">
        <f>IF(COUNT(L561,M561)&lt;&gt;2,"",ROUND(MIN(L561,M561)*M548,#REF!))</f>
        <v/>
      </c>
      <c r="AO561" s="258" t="str">
        <f>IF(COUNT(M561,N561)&lt;&gt;2,"",ROUND(MIN(M561,N561)*N548,#REF!))</f>
        <v/>
      </c>
      <c r="AP561" s="258" t="str">
        <f>IF(COUNT(N561,O561)&lt;&gt;2,"",ROUND(MIN(N561,O561)*O548,#REF!))</f>
        <v/>
      </c>
      <c r="AQ561" s="258" t="str">
        <f>IF(COUNT(O561,P561)&lt;&gt;2,"",ROUND(MIN(O561,P561)*P548,#REF!))</f>
        <v/>
      </c>
      <c r="AR561" s="258" t="str">
        <f>IF(COUNT(P561,Q561)&lt;&gt;2,"",ROUND(MIN(P561,Q561)*Q548,#REF!))</f>
        <v/>
      </c>
      <c r="AS561" s="258" t="str">
        <f>IF(COUNT(Q561,R561)&lt;&gt;2,"",ROUND(MIN(Q561,R561)*R548,#REF!))</f>
        <v/>
      </c>
      <c r="AT561" s="258" t="str">
        <f>IF(COUNT(R561,S561)&lt;&gt;2,"",ROUND(MIN(R561,S561)*S548,#REF!))</f>
        <v/>
      </c>
      <c r="AU561" s="255"/>
      <c r="AX561" s="569"/>
      <c r="AY561" s="569"/>
      <c r="AZ561" s="588"/>
      <c r="BA561" s="590"/>
      <c r="BB561" s="590"/>
      <c r="BC561" s="590"/>
      <c r="BD561" s="588"/>
      <c r="BE561" s="583"/>
      <c r="BF561" s="584"/>
      <c r="BG561" s="259"/>
      <c r="BH561" s="259"/>
      <c r="BI561" s="259"/>
      <c r="BJ561" s="259"/>
      <c r="BK561" s="259"/>
      <c r="BL561" s="259"/>
      <c r="BM561" s="259"/>
      <c r="BN561" s="259"/>
      <c r="BO561" s="259"/>
      <c r="BP561" s="259"/>
      <c r="BQ561" s="259"/>
      <c r="BR561" s="259"/>
      <c r="BS561" s="569"/>
      <c r="BT561" s="569"/>
      <c r="BU561" s="569"/>
      <c r="BV561" s="333" t="s">
        <v>172</v>
      </c>
      <c r="BW561" s="581"/>
      <c r="BX561" s="581"/>
      <c r="BY561" s="331" t="str">
        <f>IF(COUNT(BY549,X580)=2,ROUND(BY549*X580/SUM(X579:X588),#REF!),"")</f>
        <v/>
      </c>
      <c r="BZ561" s="331" t="str">
        <f>IF(COUNT(BZ549,Y580)=2,ROUND(BZ549*Y580/SUM(Y579:Y588),#REF!),"")</f>
        <v/>
      </c>
      <c r="CA561" s="331" t="str">
        <f>IF(COUNT(CA549,Z580)=2,ROUND(CA549*Z580/SUM(Z579:Z588),#REF!),"")</f>
        <v/>
      </c>
      <c r="CB561" s="331" t="str">
        <f>IF(COUNT(CB549,AA580)=2,ROUND(CB549*AA580/SUM(AA579:AA588),#REF!),"")</f>
        <v/>
      </c>
      <c r="CC561" s="331" t="str">
        <f>IF(COUNT(CC549,AB580)=2,ROUND(CC549*AB580/SUM(AB579:AB588),#REF!),"")</f>
        <v/>
      </c>
      <c r="CD561" s="331" t="str">
        <f>IF(COUNT(CD549,AC580)=2,ROUND(CD549*AC580/SUM(AC579:AC588),#REF!),"")</f>
        <v/>
      </c>
      <c r="CE561" s="331" t="str">
        <f>IF(COUNT(CE549,AD580)=2,ROUND(CE549*AD580/SUM(AD579:AD588),#REF!),"")</f>
        <v/>
      </c>
      <c r="CF561" s="331" t="str">
        <f>IF(COUNT(CF549,AE580)=2,ROUND(CF549*AE580/SUM(AE579:AE588),#REF!),"")</f>
        <v/>
      </c>
      <c r="CG561" s="331" t="str">
        <f>IF(COUNT(CG549,AF580)=2,ROUND(CG549*AF580/SUM(AF579:AF588),#REF!),"")</f>
        <v/>
      </c>
      <c r="CH561" s="564" t="str">
        <f>IF(CH560="","",CH560)</f>
        <v>太陽光（全量）</v>
      </c>
      <c r="CI561" s="564"/>
      <c r="CJ561" s="564"/>
      <c r="CK561" s="564"/>
      <c r="CL561" s="564"/>
      <c r="CM561" s="564"/>
      <c r="CN561" s="564"/>
      <c r="CO561" s="564"/>
      <c r="CP561" s="564"/>
      <c r="CQ561" s="564"/>
    </row>
    <row r="562" spans="3:97" s="243" customFormat="1" ht="13.5" customHeight="1">
      <c r="C562" s="606"/>
      <c r="D562" s="607"/>
      <c r="E562" s="608" t="s">
        <v>212</v>
      </c>
      <c r="F562" s="609"/>
      <c r="G562" s="610"/>
      <c r="H562" s="261"/>
      <c r="I562" s="261"/>
      <c r="J562" s="261"/>
      <c r="K562" s="261"/>
      <c r="L562" s="261"/>
      <c r="M562" s="261"/>
      <c r="N562" s="261"/>
      <c r="O562" s="261"/>
      <c r="P562" s="261"/>
      <c r="Q562" s="261"/>
      <c r="R562" s="261"/>
      <c r="S562" s="261"/>
      <c r="T562" s="262" t="str">
        <f>IF(COUNT(H562:S562)=0,"",SUMPRODUCT(ROUND(H562:S562,#REF!)))</f>
        <v/>
      </c>
      <c r="U562" s="608" t="s">
        <v>211</v>
      </c>
      <c r="V562" s="609"/>
      <c r="W562" s="609"/>
      <c r="X562" s="610"/>
      <c r="Y562" s="611" t="str">
        <f>IF(COUNT(T562)=0,"",T562)</f>
        <v/>
      </c>
      <c r="Z562" s="612"/>
      <c r="AA562" s="257"/>
      <c r="AB562" s="257"/>
      <c r="AC562" s="257"/>
      <c r="AD562" s="606"/>
      <c r="AE562" s="607"/>
      <c r="AF562" s="608" t="s">
        <v>199</v>
      </c>
      <c r="AG562" s="609"/>
      <c r="AH562" s="610"/>
      <c r="AI562" s="264" t="str">
        <f t="shared" ref="AI562:AT562" si="137">IF(COUNT(H561:H562)=0,"",ROUND(H562/(H561*24*AI548/1000),3))</f>
        <v/>
      </c>
      <c r="AJ562" s="264" t="str">
        <f t="shared" si="137"/>
        <v/>
      </c>
      <c r="AK562" s="264" t="str">
        <f t="shared" si="137"/>
        <v/>
      </c>
      <c r="AL562" s="264" t="str">
        <f t="shared" si="137"/>
        <v/>
      </c>
      <c r="AM562" s="264" t="str">
        <f t="shared" si="137"/>
        <v/>
      </c>
      <c r="AN562" s="264" t="str">
        <f t="shared" si="137"/>
        <v/>
      </c>
      <c r="AO562" s="264" t="str">
        <f t="shared" si="137"/>
        <v/>
      </c>
      <c r="AP562" s="264" t="str">
        <f t="shared" si="137"/>
        <v/>
      </c>
      <c r="AQ562" s="264" t="str">
        <f t="shared" si="137"/>
        <v/>
      </c>
      <c r="AR562" s="264" t="str">
        <f t="shared" si="137"/>
        <v/>
      </c>
      <c r="AS562" s="264" t="str">
        <f t="shared" si="137"/>
        <v/>
      </c>
      <c r="AT562" s="264" t="str">
        <f t="shared" si="137"/>
        <v/>
      </c>
      <c r="AU562" s="265" t="str">
        <f>IF(COUNT(AI562:AT562)=0,"",AVERAGE(AI562:AT562))</f>
        <v/>
      </c>
      <c r="AX562" s="569"/>
      <c r="AY562" s="569"/>
      <c r="AZ562" s="589"/>
      <c r="BA562" s="590"/>
      <c r="BB562" s="590"/>
      <c r="BC562" s="590"/>
      <c r="BD562" s="589"/>
      <c r="BE562" s="585" t="e">
        <f>IF(#REF!="発電事業者","月間送電電力量（GWh）","月間受電電力量（GWh）")</f>
        <v>#REF!</v>
      </c>
      <c r="BF562" s="586"/>
      <c r="BG562" s="331" t="str">
        <f>IF(COUNT(BG550,L580)=2,ROUND(BG550*L580/SUM(L579:L588),#REF!),"")</f>
        <v/>
      </c>
      <c r="BH562" s="331" t="str">
        <f>IF(COUNT(BH550,M580)=2,ROUND(BH550*M580/SUM(M579:M588),#REF!),"")</f>
        <v/>
      </c>
      <c r="BI562" s="331" t="str">
        <f>IF(COUNT(BI550,N580)=2,ROUND(BI550*N580/SUM(N579:N588),#REF!),"")</f>
        <v/>
      </c>
      <c r="BJ562" s="331" t="str">
        <f>IF(COUNT(BJ550,O580)=2,ROUND(BJ550*O580/SUM(O579:O588),#REF!),"")</f>
        <v/>
      </c>
      <c r="BK562" s="331" t="str">
        <f>IF(COUNT(BK550,P580)=2,ROUND(BK550*P580/SUM(P579:P588),#REF!),"")</f>
        <v/>
      </c>
      <c r="BL562" s="331" t="str">
        <f>IF(COUNT(BL550,Q580)=2,ROUND(BL550*Q580/SUM(Q579:Q588),#REF!),"")</f>
        <v/>
      </c>
      <c r="BM562" s="331" t="str">
        <f>IF(COUNT(BM550,R580)=2,ROUND(BM550*R580/SUM(R579:R588),#REF!),"")</f>
        <v/>
      </c>
      <c r="BN562" s="331" t="str">
        <f>IF(COUNT(BN550,S580)=2,ROUND(BN550*S580/SUM(S579:S588),#REF!),"")</f>
        <v/>
      </c>
      <c r="BO562" s="331" t="str">
        <f>IF(COUNT(BO550,T580)=2,ROUND(BO550*T580/SUM(T579:T588),#REF!),"")</f>
        <v/>
      </c>
      <c r="BP562" s="331" t="str">
        <f>IF(COUNT(BP550,U580)=2,ROUND(BP550*U580/SUM(U579:U588),#REF!),"")</f>
        <v/>
      </c>
      <c r="BQ562" s="331" t="str">
        <f>IF(COUNT(BQ550,V580)=2,ROUND(BQ550*V580/SUM(V579:V588),#REF!),"")</f>
        <v/>
      </c>
      <c r="BR562" s="331" t="str">
        <f>IF(COUNT(BR550,W580)=2,ROUND(BR550*W580/SUM(W579:W588),#REF!),"")</f>
        <v/>
      </c>
      <c r="BS562" s="569" t="e">
        <f>IF(#REF!="発電事業者","年間送電電力量（GWh）","年間受電電力量（GWh）")</f>
        <v>#REF!</v>
      </c>
      <c r="BT562" s="569"/>
      <c r="BU562" s="569"/>
      <c r="BV562" s="333" t="s">
        <v>25</v>
      </c>
      <c r="BW562" s="582"/>
      <c r="BX562" s="582"/>
      <c r="BY562" s="331" t="str">
        <f>IF(COUNT(BY550,X580)=2,ROUND(BY550*X580/SUM(X579:X588),#REF!),"")</f>
        <v/>
      </c>
      <c r="BZ562" s="331" t="str">
        <f>IF(COUNT(BZ550,Y580)=2,ROUND(BZ550*Y580/SUM(Y579:Y588),#REF!),"")</f>
        <v/>
      </c>
      <c r="CA562" s="331" t="str">
        <f>IF(COUNT(CA550,Z580)=2,ROUND(CA550*Z580/SUM(Z579:Z588),#REF!),"")</f>
        <v/>
      </c>
      <c r="CB562" s="331" t="str">
        <f>IF(COUNT(CB550,AA580)=2,ROUND(CB550*AA580/SUM(AA579:AA588),#REF!),"")</f>
        <v/>
      </c>
      <c r="CC562" s="331" t="str">
        <f>IF(COUNT(CC550,AB580)=2,ROUND(CC550*AB580/SUM(AB579:AB588),#REF!),"")</f>
        <v/>
      </c>
      <c r="CD562" s="331" t="str">
        <f>IF(COUNT(CD550,AC580)=2,ROUND(CD550*AC580/SUM(AC579:AC588),#REF!),"")</f>
        <v/>
      </c>
      <c r="CE562" s="331" t="str">
        <f>IF(COUNT(CE550,AD580)=2,ROUND(CE550*AD580/SUM(AD579:AD588),#REF!),"")</f>
        <v/>
      </c>
      <c r="CF562" s="331" t="str">
        <f>IF(COUNT(CF550,AE580)=2,ROUND(CF550*AE580/SUM(AE579:AE588),#REF!),"")</f>
        <v/>
      </c>
      <c r="CG562" s="331" t="str">
        <f>IF(COUNT(CG550,AF580)=2,ROUND(CG550*AF580/SUM(AF579:AF588),#REF!),"")</f>
        <v/>
      </c>
      <c r="CH562" s="565" t="str">
        <f>IF(COUNTA(AG580)=0,"",AG580)</f>
        <v/>
      </c>
      <c r="CI562" s="565"/>
      <c r="CJ562" s="565"/>
      <c r="CK562" s="565"/>
      <c r="CL562" s="565"/>
      <c r="CM562" s="565"/>
      <c r="CN562" s="565"/>
      <c r="CO562" s="565"/>
      <c r="CP562" s="565"/>
      <c r="CQ562" s="565"/>
    </row>
    <row r="563" spans="3:97" s="243" customFormat="1" ht="13.5" customHeight="1">
      <c r="C563" s="604" t="e">
        <f>DATE(#REF!+5,1,1)</f>
        <v>#REF!</v>
      </c>
      <c r="D563" s="605"/>
      <c r="E563" s="613" t="s">
        <v>275</v>
      </c>
      <c r="F563" s="614"/>
      <c r="G563" s="615"/>
      <c r="H563" s="256"/>
      <c r="I563" s="256"/>
      <c r="J563" s="256"/>
      <c r="K563" s="256"/>
      <c r="L563" s="256"/>
      <c r="M563" s="256"/>
      <c r="N563" s="256"/>
      <c r="O563" s="256"/>
      <c r="P563" s="256"/>
      <c r="Q563" s="256"/>
      <c r="R563" s="256"/>
      <c r="S563" s="256"/>
      <c r="T563" s="255"/>
      <c r="U563" s="618"/>
      <c r="V563" s="619"/>
      <c r="W563" s="619"/>
      <c r="X563" s="619"/>
      <c r="Y563" s="619"/>
      <c r="Z563" s="620"/>
      <c r="AA563" s="257"/>
      <c r="AB563" s="257"/>
      <c r="AC563" s="257"/>
      <c r="AD563" s="604" t="e">
        <f>DATE(#REF!+5,1,1)</f>
        <v>#REF!</v>
      </c>
      <c r="AE563" s="605"/>
      <c r="AF563" s="613" t="s">
        <v>198</v>
      </c>
      <c r="AG563" s="614"/>
      <c r="AH563" s="615"/>
      <c r="AI563" s="258" t="str">
        <f>IF(COUNT(S561,H563)&lt;&gt;2,"",ROUND(MIN(S561,H563)*H548,#REF!))</f>
        <v/>
      </c>
      <c r="AJ563" s="258" t="str">
        <f>IF(COUNT(H563,I563)&lt;&gt;2,"",ROUND(MIN(H563,I563)*I548,#REF!))</f>
        <v/>
      </c>
      <c r="AK563" s="258" t="str">
        <f>IF(COUNT(I563,J563)&lt;&gt;2,"",ROUND(MIN(I563,J563)*J548,#REF!))</f>
        <v/>
      </c>
      <c r="AL563" s="258" t="str">
        <f>IF(COUNT(J563,K563)&lt;&gt;2,"",ROUND(MIN(J563,K563)*K548,#REF!))</f>
        <v/>
      </c>
      <c r="AM563" s="258" t="str">
        <f>IF(COUNT(K563,L563)&lt;&gt;2,"",ROUND(MIN(K563,L563)*L548,#REF!))</f>
        <v/>
      </c>
      <c r="AN563" s="258" t="str">
        <f>IF(COUNT(L563,M563)&lt;&gt;2,"",ROUND(MIN(L563,M563)*M548,#REF!))</f>
        <v/>
      </c>
      <c r="AO563" s="258" t="str">
        <f>IF(COUNT(M563,N563)&lt;&gt;2,"",ROUND(MIN(M563,N563)*N548,#REF!))</f>
        <v/>
      </c>
      <c r="AP563" s="258" t="str">
        <f>IF(COUNT(N563,O563)&lt;&gt;2,"",ROUND(MIN(N563,O563)*O548,#REF!))</f>
        <v/>
      </c>
      <c r="AQ563" s="258" t="str">
        <f>IF(COUNT(O563,P563)&lt;&gt;2,"",ROUND(MIN(O563,P563)*P548,#REF!))</f>
        <v/>
      </c>
      <c r="AR563" s="258" t="str">
        <f>IF(COUNT(P563,Q563)&lt;&gt;2,"",ROUND(MIN(P563,Q563)*Q548,#REF!))</f>
        <v/>
      </c>
      <c r="AS563" s="258" t="str">
        <f>IF(COUNT(Q563,R563)&lt;&gt;2,"",ROUND(MIN(Q563,R563)*R548,#REF!))</f>
        <v/>
      </c>
      <c r="AT563" s="258" t="str">
        <f>IF(COUNT(R563,S563)&lt;&gt;2,"",ROUND(MIN(R563,S563)*S548,#REF!))</f>
        <v/>
      </c>
      <c r="AU563" s="255"/>
      <c r="AX563" s="569" t="str">
        <f>IF(C581="","",C581)</f>
        <v/>
      </c>
      <c r="AY563" s="569"/>
      <c r="AZ563" s="587" t="str">
        <f>IF(E581="","",E581)</f>
        <v/>
      </c>
      <c r="BA563" s="590" t="str">
        <f ca="1">IF(F581="","",F581)</f>
        <v/>
      </c>
      <c r="BB563" s="590"/>
      <c r="BC563" s="590"/>
      <c r="BD563" s="587" t="str">
        <f>IF(I581="","",I581)</f>
        <v/>
      </c>
      <c r="BE563" s="578" t="e">
        <f>IF(#REF!="発電事業者","送電電力（MW）","受電電力（MW）")</f>
        <v>#REF!</v>
      </c>
      <c r="BF563" s="579"/>
      <c r="BG563" s="331" t="str">
        <f>IF(COUNT(BG548,L581)=2,ROUND(BG548*L581/SUM(L579:L588),#REF!),"")</f>
        <v/>
      </c>
      <c r="BH563" s="331" t="str">
        <f>IF(COUNT(BH548,M581)=2,ROUND(BH548*M581/SUM(M579:M588),#REF!),"")</f>
        <v/>
      </c>
      <c r="BI563" s="331" t="str">
        <f>IF(COUNT(BI548,N581)=2,ROUND(BI548*N581/SUM(N579:N588),#REF!),"")</f>
        <v/>
      </c>
      <c r="BJ563" s="331" t="str">
        <f>IF(COUNT(BJ548,O581)=2,ROUND(BJ548*O581/SUM(O579:O588),#REF!),"")</f>
        <v/>
      </c>
      <c r="BK563" s="331" t="str">
        <f>IF(COUNT(BK548,P581)=2,ROUND(BK548*P581/SUM(P579:P588),#REF!),"")</f>
        <v/>
      </c>
      <c r="BL563" s="331" t="str">
        <f>IF(COUNT(BL548,Q581)=2,ROUND(BL548*Q581/SUM(Q579:Q588),#REF!),"")</f>
        <v/>
      </c>
      <c r="BM563" s="331" t="str">
        <f>IF(COUNT(BM548,R581)=2,ROUND(BM548*R581/SUM(R579:R588),#REF!),"")</f>
        <v/>
      </c>
      <c r="BN563" s="331" t="str">
        <f>IF(COUNT(BN548,S581)=2,ROUND(BN548*S581/SUM(S579:S588),#REF!),"")</f>
        <v/>
      </c>
      <c r="BO563" s="331" t="str">
        <f>IF(COUNT(BO548,T581)=2,ROUND(BO548*T581/SUM(T579:T588),#REF!),"")</f>
        <v/>
      </c>
      <c r="BP563" s="331" t="str">
        <f>IF(COUNT(BP548,U581)=2,ROUND(BP548*U581/SUM(U579:U588),#REF!),"")</f>
        <v/>
      </c>
      <c r="BQ563" s="331" t="str">
        <f>IF(COUNT(BQ548,V581)=2,ROUND(BQ548*V581/SUM(V579:V588),#REF!),"")</f>
        <v/>
      </c>
      <c r="BR563" s="331" t="str">
        <f>IF(COUNT(BR548,W581)=2,ROUND(BR548*W581/SUM(W579:W588),#REF!),"")</f>
        <v/>
      </c>
      <c r="BS563" s="569" t="e">
        <f>IF(#REF!="発電事業者","送電電力（MW）","受電電力（MW）")</f>
        <v>#REF!</v>
      </c>
      <c r="BT563" s="569"/>
      <c r="BU563" s="569"/>
      <c r="BV563" s="333" t="s">
        <v>171</v>
      </c>
      <c r="BW563" s="580"/>
      <c r="BX563" s="580"/>
      <c r="BY563" s="331" t="str">
        <f>IF(COUNT(BY548,X581)=2,ROUND(BY548*X581/SUM(X579:X588),#REF!),"")</f>
        <v/>
      </c>
      <c r="BZ563" s="331" t="str">
        <f>IF(COUNT(BZ548,Y581)=2,ROUND(BZ548*Y581/SUM(Y579:Y588),#REF!),"")</f>
        <v/>
      </c>
      <c r="CA563" s="331" t="str">
        <f>IF(COUNT(CA548,Z581)=2,ROUND(CA548*Z581/SUM(Z579:Z588),#REF!),"")</f>
        <v/>
      </c>
      <c r="CB563" s="331" t="str">
        <f>IF(COUNT(CB548,AA581)=2,ROUND(CB548*AA581/SUM(AA579:AA588),#REF!),"")</f>
        <v/>
      </c>
      <c r="CC563" s="331" t="str">
        <f>IF(COUNT(CC548,AB581)=2,ROUND(CC548*AB581/SUM(AB579:AB588),#REF!),"")</f>
        <v/>
      </c>
      <c r="CD563" s="331" t="str">
        <f>IF(COUNT(CD548,AC581)=2,ROUND(CD548*AC581/SUM(AC579:AC588),#REF!),"")</f>
        <v/>
      </c>
      <c r="CE563" s="331" t="str">
        <f>IF(COUNT(CE548,AD581)=2,ROUND(CE548*AD581/SUM(AD579:AD588),#REF!),"")</f>
        <v/>
      </c>
      <c r="CF563" s="331" t="str">
        <f>IF(COUNT(CF548,AE581)=2,ROUND(CF548*AE581/SUM(AE579:AE588),#REF!),"")</f>
        <v/>
      </c>
      <c r="CG563" s="331" t="str">
        <f>IF(COUNT(CG548,AF581)=2,ROUND(CG548*AF581/SUM(AF579:AF588),#REF!),"")</f>
        <v/>
      </c>
      <c r="CH563" s="563" t="s">
        <v>214</v>
      </c>
      <c r="CI563" s="563"/>
      <c r="CJ563" s="563"/>
      <c r="CK563" s="563"/>
      <c r="CL563" s="563"/>
      <c r="CM563" s="563"/>
      <c r="CN563" s="563"/>
      <c r="CO563" s="563"/>
      <c r="CP563" s="563"/>
      <c r="CQ563" s="563"/>
    </row>
    <row r="564" spans="3:97" s="243" customFormat="1" ht="13.5" customHeight="1">
      <c r="C564" s="606"/>
      <c r="D564" s="607"/>
      <c r="E564" s="608" t="s">
        <v>212</v>
      </c>
      <c r="F564" s="609"/>
      <c r="G564" s="610"/>
      <c r="H564" s="261"/>
      <c r="I564" s="261"/>
      <c r="J564" s="261"/>
      <c r="K564" s="261"/>
      <c r="L564" s="261"/>
      <c r="M564" s="261"/>
      <c r="N564" s="261"/>
      <c r="O564" s="261"/>
      <c r="P564" s="261"/>
      <c r="Q564" s="261"/>
      <c r="R564" s="261"/>
      <c r="S564" s="261"/>
      <c r="T564" s="262" t="str">
        <f>IF(COUNT(H564:S564)=0,"",SUMPRODUCT(ROUND(H564:S564,#REF!)))</f>
        <v/>
      </c>
      <c r="U564" s="621"/>
      <c r="V564" s="622"/>
      <c r="W564" s="622"/>
      <c r="X564" s="622"/>
      <c r="Y564" s="622"/>
      <c r="Z564" s="623"/>
      <c r="AA564" s="257"/>
      <c r="AB564" s="257"/>
      <c r="AC564" s="257"/>
      <c r="AD564" s="606"/>
      <c r="AE564" s="607"/>
      <c r="AF564" s="608" t="s">
        <v>199</v>
      </c>
      <c r="AG564" s="609"/>
      <c r="AH564" s="610"/>
      <c r="AI564" s="264" t="str">
        <f t="shared" ref="AI564:AT564" si="138">IF(COUNT(H563:H564)=0,"",ROUND(H564/(H563*24*AI548/1000),3))</f>
        <v/>
      </c>
      <c r="AJ564" s="264" t="str">
        <f t="shared" si="138"/>
        <v/>
      </c>
      <c r="AK564" s="264" t="str">
        <f t="shared" si="138"/>
        <v/>
      </c>
      <c r="AL564" s="264" t="str">
        <f t="shared" si="138"/>
        <v/>
      </c>
      <c r="AM564" s="264" t="str">
        <f t="shared" si="138"/>
        <v/>
      </c>
      <c r="AN564" s="264" t="str">
        <f t="shared" si="138"/>
        <v/>
      </c>
      <c r="AO564" s="264" t="str">
        <f t="shared" si="138"/>
        <v/>
      </c>
      <c r="AP564" s="264" t="str">
        <f t="shared" si="138"/>
        <v/>
      </c>
      <c r="AQ564" s="264" t="str">
        <f t="shared" si="138"/>
        <v/>
      </c>
      <c r="AR564" s="264" t="str">
        <f t="shared" si="138"/>
        <v/>
      </c>
      <c r="AS564" s="264" t="str">
        <f t="shared" si="138"/>
        <v/>
      </c>
      <c r="AT564" s="264" t="str">
        <f t="shared" si="138"/>
        <v/>
      </c>
      <c r="AU564" s="265" t="str">
        <f>IF(COUNT(AI564:AT564)=0,"",AVERAGE(AI564:AT564))</f>
        <v/>
      </c>
      <c r="AX564" s="569"/>
      <c r="AY564" s="569"/>
      <c r="AZ564" s="588"/>
      <c r="BA564" s="590"/>
      <c r="BB564" s="590"/>
      <c r="BC564" s="590"/>
      <c r="BD564" s="588"/>
      <c r="BE564" s="583"/>
      <c r="BF564" s="584"/>
      <c r="BG564" s="259"/>
      <c r="BH564" s="259"/>
      <c r="BI564" s="259"/>
      <c r="BJ564" s="259"/>
      <c r="BK564" s="259"/>
      <c r="BL564" s="259"/>
      <c r="BM564" s="259"/>
      <c r="BN564" s="259"/>
      <c r="BO564" s="259"/>
      <c r="BP564" s="259"/>
      <c r="BQ564" s="259"/>
      <c r="BR564" s="259"/>
      <c r="BS564" s="569"/>
      <c r="BT564" s="569"/>
      <c r="BU564" s="569"/>
      <c r="BV564" s="333" t="s">
        <v>172</v>
      </c>
      <c r="BW564" s="581"/>
      <c r="BX564" s="581"/>
      <c r="BY564" s="331" t="str">
        <f>IF(COUNT(BY549,X581)=2,ROUND(BY549*X581/SUM(X579:X588),#REF!),"")</f>
        <v/>
      </c>
      <c r="BZ564" s="331" t="str">
        <f>IF(COUNT(BZ549,Y581)=2,ROUND(BZ549*Y581/SUM(Y579:Y588),#REF!),"")</f>
        <v/>
      </c>
      <c r="CA564" s="331" t="str">
        <f>IF(COUNT(CA549,Z581)=2,ROUND(CA549*Z581/SUM(Z579:Z588),#REF!),"")</f>
        <v/>
      </c>
      <c r="CB564" s="331" t="str">
        <f>IF(COUNT(CB549,AA581)=2,ROUND(CB549*AA581/SUM(AA579:AA588),#REF!),"")</f>
        <v/>
      </c>
      <c r="CC564" s="331" t="str">
        <f>IF(COUNT(CC549,AB581)=2,ROUND(CC549*AB581/SUM(AB579:AB588),#REF!),"")</f>
        <v/>
      </c>
      <c r="CD564" s="331" t="str">
        <f>IF(COUNT(CD549,AC581)=2,ROUND(CD549*AC581/SUM(AC579:AC588),#REF!),"")</f>
        <v/>
      </c>
      <c r="CE564" s="331" t="str">
        <f>IF(COUNT(CE549,AD581)=2,ROUND(CE549*AD581/SUM(AD579:AD588),#REF!),"")</f>
        <v/>
      </c>
      <c r="CF564" s="331" t="str">
        <f>IF(COUNT(CF549,AE581)=2,ROUND(CF549*AE581/SUM(AE579:AE588),#REF!),"")</f>
        <v/>
      </c>
      <c r="CG564" s="331" t="str">
        <f>IF(COUNT(CG549,AF581)=2,ROUND(CG549*AF581/SUM(AF579:AF588),#REF!),"")</f>
        <v/>
      </c>
      <c r="CH564" s="564" t="str">
        <f>IF(CH563="","",CH563)</f>
        <v>太陽光（全量）</v>
      </c>
      <c r="CI564" s="564"/>
      <c r="CJ564" s="564"/>
      <c r="CK564" s="564"/>
      <c r="CL564" s="564"/>
      <c r="CM564" s="564"/>
      <c r="CN564" s="564"/>
      <c r="CO564" s="564"/>
      <c r="CP564" s="564"/>
      <c r="CQ564" s="564"/>
    </row>
    <row r="565" spans="3:97" s="243" customFormat="1" ht="13.5" customHeight="1">
      <c r="C565" s="604" t="e">
        <f>DATE(#REF!+6,1,1)</f>
        <v>#REF!</v>
      </c>
      <c r="D565" s="605"/>
      <c r="E565" s="613" t="s">
        <v>275</v>
      </c>
      <c r="F565" s="614"/>
      <c r="G565" s="615"/>
      <c r="H565" s="256"/>
      <c r="I565" s="256"/>
      <c r="J565" s="256"/>
      <c r="K565" s="256"/>
      <c r="L565" s="256"/>
      <c r="M565" s="256"/>
      <c r="N565" s="256"/>
      <c r="O565" s="256"/>
      <c r="P565" s="256"/>
      <c r="Q565" s="256"/>
      <c r="R565" s="256"/>
      <c r="S565" s="256"/>
      <c r="T565" s="255"/>
      <c r="U565" s="621"/>
      <c r="V565" s="622"/>
      <c r="W565" s="622"/>
      <c r="X565" s="622"/>
      <c r="Y565" s="622"/>
      <c r="Z565" s="623"/>
      <c r="AA565" s="257"/>
      <c r="AB565" s="257"/>
      <c r="AC565" s="257"/>
      <c r="AD565" s="604" t="e">
        <f>DATE(#REF!+6,1,1)</f>
        <v>#REF!</v>
      </c>
      <c r="AE565" s="605"/>
      <c r="AF565" s="613" t="s">
        <v>198</v>
      </c>
      <c r="AG565" s="614"/>
      <c r="AH565" s="615"/>
      <c r="AI565" s="258" t="str">
        <f>IF(COUNT(S563,H565)&lt;&gt;2,"",ROUND(MIN(S563,H565)*H548,#REF!))</f>
        <v/>
      </c>
      <c r="AJ565" s="258" t="str">
        <f>IF(COUNT(H565,I565)&lt;&gt;2,"",ROUND(MIN(H565,I565)*I548,#REF!))</f>
        <v/>
      </c>
      <c r="AK565" s="258" t="str">
        <f>IF(COUNT(I565,J565)&lt;&gt;2,"",ROUND(MIN(I565,J565)*J548,#REF!))</f>
        <v/>
      </c>
      <c r="AL565" s="258" t="str">
        <f>IF(COUNT(J565,K565)&lt;&gt;2,"",ROUND(MIN(J565,K565)*K548,#REF!))</f>
        <v/>
      </c>
      <c r="AM565" s="258" t="str">
        <f>IF(COUNT(K565,L565)&lt;&gt;2,"",ROUND(MIN(K565,L565)*L548,#REF!))</f>
        <v/>
      </c>
      <c r="AN565" s="258" t="str">
        <f>IF(COUNT(L565,M565)&lt;&gt;2,"",ROUND(MIN(L565,M565)*M548,#REF!))</f>
        <v/>
      </c>
      <c r="AO565" s="258" t="str">
        <f>IF(COUNT(M565,N565)&lt;&gt;2,"",ROUND(MIN(M565,N565)*N548,#REF!))</f>
        <v/>
      </c>
      <c r="AP565" s="258" t="str">
        <f>IF(COUNT(N565,O565)&lt;&gt;2,"",ROUND(MIN(N565,O565)*O548,#REF!))</f>
        <v/>
      </c>
      <c r="AQ565" s="258" t="str">
        <f>IF(COUNT(O565,P565)&lt;&gt;2,"",ROUND(MIN(O565,P565)*P548,#REF!))</f>
        <v/>
      </c>
      <c r="AR565" s="258" t="str">
        <f>IF(COUNT(P565,Q565)&lt;&gt;2,"",ROUND(MIN(P565,Q565)*Q548,#REF!))</f>
        <v/>
      </c>
      <c r="AS565" s="258" t="str">
        <f>IF(COUNT(Q565,R565)&lt;&gt;2,"",ROUND(MIN(Q565,R565)*R548,#REF!))</f>
        <v/>
      </c>
      <c r="AT565" s="258" t="str">
        <f>IF(COUNT(R565,S565)&lt;&gt;2,"",ROUND(MIN(R565,S565)*S548,#REF!))</f>
        <v/>
      </c>
      <c r="AU565" s="255"/>
      <c r="AX565" s="569"/>
      <c r="AY565" s="569"/>
      <c r="AZ565" s="589"/>
      <c r="BA565" s="590"/>
      <c r="BB565" s="590"/>
      <c r="BC565" s="590"/>
      <c r="BD565" s="589"/>
      <c r="BE565" s="585" t="e">
        <f>IF(#REF!="発電事業者","月間送電電力量（GWh）","月間受電電力量（GWh）")</f>
        <v>#REF!</v>
      </c>
      <c r="BF565" s="586"/>
      <c r="BG565" s="331" t="str">
        <f>IF(COUNT(BG550,L581)=2,ROUND(BG550*L581/SUM(L579:L588),#REF!),"")</f>
        <v/>
      </c>
      <c r="BH565" s="331" t="str">
        <f>IF(COUNT(BH550,M581)=2,ROUND(BH550*M581/SUM(M579:M588),#REF!),"")</f>
        <v/>
      </c>
      <c r="BI565" s="331" t="str">
        <f>IF(COUNT(BI550,N581)=2,ROUND(BI550*N581/SUM(N579:N588),#REF!),"")</f>
        <v/>
      </c>
      <c r="BJ565" s="331" t="str">
        <f>IF(COUNT(BJ550,O581)=2,ROUND(BJ550*O581/SUM(O579:O588),#REF!),"")</f>
        <v/>
      </c>
      <c r="BK565" s="331" t="str">
        <f>IF(COUNT(BK550,P581)=2,ROUND(BK550*P581/SUM(P579:P588),#REF!),"")</f>
        <v/>
      </c>
      <c r="BL565" s="331" t="str">
        <f>IF(COUNT(BL550,Q581)=2,ROUND(BL550*Q581/SUM(Q579:Q588),#REF!),"")</f>
        <v/>
      </c>
      <c r="BM565" s="331" t="str">
        <f>IF(COUNT(BM550,R581)=2,ROUND(BM550*R581/SUM(R579:R588),#REF!),"")</f>
        <v/>
      </c>
      <c r="BN565" s="331" t="str">
        <f>IF(COUNT(BN550,S581)=2,ROUND(BN550*S581/SUM(S579:S588),#REF!),"")</f>
        <v/>
      </c>
      <c r="BO565" s="331" t="str">
        <f>IF(COUNT(BO550,T581)=2,ROUND(BO550*T581/SUM(T579:T588),#REF!),"")</f>
        <v/>
      </c>
      <c r="BP565" s="331" t="str">
        <f>IF(COUNT(BP550,U581)=2,ROUND(BP550*U581/SUM(U579:U588),#REF!),"")</f>
        <v/>
      </c>
      <c r="BQ565" s="331" t="str">
        <f>IF(COUNT(BQ550,V581)=2,ROUND(BQ550*V581/SUM(V579:V588),#REF!),"")</f>
        <v/>
      </c>
      <c r="BR565" s="331" t="str">
        <f>IF(COUNT(BR550,W581)=2,ROUND(BR550*W581/SUM(W579:W588),#REF!),"")</f>
        <v/>
      </c>
      <c r="BS565" s="569" t="e">
        <f>IF(#REF!="発電事業者","年間送電電力量（GWh）","年間受電電力量（GWh）")</f>
        <v>#REF!</v>
      </c>
      <c r="BT565" s="569"/>
      <c r="BU565" s="569"/>
      <c r="BV565" s="333" t="s">
        <v>25</v>
      </c>
      <c r="BW565" s="582"/>
      <c r="BX565" s="582"/>
      <c r="BY565" s="331" t="str">
        <f>IF(COUNT(BY550,X581)=2,ROUND(BY550*X581/SUM(X579:X588),#REF!),"")</f>
        <v/>
      </c>
      <c r="BZ565" s="331" t="str">
        <f>IF(COUNT(BZ550,Y581)=2,ROUND(BZ550*Y581/SUM(Y579:Y588),#REF!),"")</f>
        <v/>
      </c>
      <c r="CA565" s="331" t="str">
        <f>IF(COUNT(CA550,Z581)=2,ROUND(CA550*Z581/SUM(Z579:Z588),#REF!),"")</f>
        <v/>
      </c>
      <c r="CB565" s="331" t="str">
        <f>IF(COUNT(CB550,AA581)=2,ROUND(CB550*AA581/SUM(AA579:AA588),#REF!),"")</f>
        <v/>
      </c>
      <c r="CC565" s="331" t="str">
        <f>IF(COUNT(CC550,AB581)=2,ROUND(CC550*AB581/SUM(AB579:AB588),#REF!),"")</f>
        <v/>
      </c>
      <c r="CD565" s="331" t="str">
        <f>IF(COUNT(CD550,AC581)=2,ROUND(CD550*AC581/SUM(AC579:AC588),#REF!),"")</f>
        <v/>
      </c>
      <c r="CE565" s="331" t="str">
        <f>IF(COUNT(CE550,AD581)=2,ROUND(CE550*AD581/SUM(AD579:AD588),#REF!),"")</f>
        <v/>
      </c>
      <c r="CF565" s="331" t="str">
        <f>IF(COUNT(CF550,AE581)=2,ROUND(CF550*AE581/SUM(AE579:AE588),#REF!),"")</f>
        <v/>
      </c>
      <c r="CG565" s="331" t="str">
        <f>IF(COUNT(CG550,AF581)=2,ROUND(CG550*AF581/SUM(AF579:AF588),#REF!),"")</f>
        <v/>
      </c>
      <c r="CH565" s="565" t="str">
        <f>IF(COUNTA(AG581)=0,"",AG581)</f>
        <v/>
      </c>
      <c r="CI565" s="565"/>
      <c r="CJ565" s="565"/>
      <c r="CK565" s="565"/>
      <c r="CL565" s="565"/>
      <c r="CM565" s="565"/>
      <c r="CN565" s="565"/>
      <c r="CO565" s="565"/>
      <c r="CP565" s="565"/>
      <c r="CQ565" s="565"/>
    </row>
    <row r="566" spans="3:97" s="243" customFormat="1" ht="13.5" customHeight="1">
      <c r="C566" s="606"/>
      <c r="D566" s="607"/>
      <c r="E566" s="608" t="s">
        <v>212</v>
      </c>
      <c r="F566" s="609"/>
      <c r="G566" s="610"/>
      <c r="H566" s="261"/>
      <c r="I566" s="261"/>
      <c r="J566" s="261"/>
      <c r="K566" s="261"/>
      <c r="L566" s="261"/>
      <c r="M566" s="261"/>
      <c r="N566" s="261"/>
      <c r="O566" s="261"/>
      <c r="P566" s="261"/>
      <c r="Q566" s="261"/>
      <c r="R566" s="261"/>
      <c r="S566" s="261"/>
      <c r="T566" s="262" t="str">
        <f>IF(COUNT(H566:S566)=0,"",SUMPRODUCT(ROUND(H566:S566,#REF!)))</f>
        <v/>
      </c>
      <c r="U566" s="621"/>
      <c r="V566" s="622"/>
      <c r="W566" s="622"/>
      <c r="X566" s="622"/>
      <c r="Y566" s="622"/>
      <c r="Z566" s="623"/>
      <c r="AA566" s="257"/>
      <c r="AB566" s="257"/>
      <c r="AC566" s="257"/>
      <c r="AD566" s="606"/>
      <c r="AE566" s="607"/>
      <c r="AF566" s="608" t="s">
        <v>199</v>
      </c>
      <c r="AG566" s="609"/>
      <c r="AH566" s="610"/>
      <c r="AI566" s="264" t="str">
        <f t="shared" ref="AI566:AT566" si="139">IF(COUNT(H565:H566)=0,"",ROUND(H566/(H565*24*AI548/1000),3))</f>
        <v/>
      </c>
      <c r="AJ566" s="264" t="str">
        <f t="shared" si="139"/>
        <v/>
      </c>
      <c r="AK566" s="264" t="str">
        <f t="shared" si="139"/>
        <v/>
      </c>
      <c r="AL566" s="264" t="str">
        <f t="shared" si="139"/>
        <v/>
      </c>
      <c r="AM566" s="264" t="str">
        <f t="shared" si="139"/>
        <v/>
      </c>
      <c r="AN566" s="264" t="str">
        <f t="shared" si="139"/>
        <v/>
      </c>
      <c r="AO566" s="264" t="str">
        <f t="shared" si="139"/>
        <v/>
      </c>
      <c r="AP566" s="264" t="str">
        <f t="shared" si="139"/>
        <v/>
      </c>
      <c r="AQ566" s="264" t="str">
        <f t="shared" si="139"/>
        <v/>
      </c>
      <c r="AR566" s="264" t="str">
        <f t="shared" si="139"/>
        <v/>
      </c>
      <c r="AS566" s="264" t="str">
        <f t="shared" si="139"/>
        <v/>
      </c>
      <c r="AT566" s="264" t="str">
        <f t="shared" si="139"/>
        <v/>
      </c>
      <c r="AU566" s="265" t="str">
        <f>IF(COUNT(AI566:AT566)=0,"",AVERAGE(AI566:AT566))</f>
        <v/>
      </c>
      <c r="AX566" s="569" t="str">
        <f>IF(C582="","",C582)</f>
        <v/>
      </c>
      <c r="AY566" s="569"/>
      <c r="AZ566" s="587" t="str">
        <f>IF(E582="","",E582)</f>
        <v/>
      </c>
      <c r="BA566" s="590" t="str">
        <f ca="1">IF(F582="","",F582)</f>
        <v/>
      </c>
      <c r="BB566" s="590"/>
      <c r="BC566" s="590"/>
      <c r="BD566" s="587" t="str">
        <f>IF(I582="","",I582)</f>
        <v/>
      </c>
      <c r="BE566" s="578" t="e">
        <f>IF(#REF!="発電事業者","送電電力（MW）","受電電力（MW）")</f>
        <v>#REF!</v>
      </c>
      <c r="BF566" s="579"/>
      <c r="BG566" s="331" t="str">
        <f>IF(COUNT(BG548,L582)=2,ROUND(BG548*L582/SUM(L579:L588),#REF!),"")</f>
        <v/>
      </c>
      <c r="BH566" s="331" t="str">
        <f>IF(COUNT(BH548,M582)=2,ROUND(BH548*M582/SUM(M579:M588),#REF!),"")</f>
        <v/>
      </c>
      <c r="BI566" s="331" t="str">
        <f>IF(COUNT(BI548,N582)=2,ROUND(BI548*N582/SUM(N579:N588),#REF!),"")</f>
        <v/>
      </c>
      <c r="BJ566" s="331" t="str">
        <f>IF(COUNT(BJ548,O582)=2,ROUND(BJ548*O582/SUM(O579:O588),#REF!),"")</f>
        <v/>
      </c>
      <c r="BK566" s="331" t="str">
        <f>IF(COUNT(BK548,P582)=2,ROUND(BK548*P582/SUM(P579:P588),#REF!),"")</f>
        <v/>
      </c>
      <c r="BL566" s="331" t="str">
        <f>IF(COUNT(BL548,Q582)=2,ROUND(BL548*Q582/SUM(Q579:Q588),#REF!),"")</f>
        <v/>
      </c>
      <c r="BM566" s="331" t="str">
        <f>IF(COUNT(BM548,R582)=2,ROUND(BM548*R582/SUM(R579:R588),#REF!),"")</f>
        <v/>
      </c>
      <c r="BN566" s="331" t="str">
        <f>IF(COUNT(BN548,S582)=2,ROUND(BN548*S582/SUM(S579:S588),#REF!),"")</f>
        <v/>
      </c>
      <c r="BO566" s="331" t="str">
        <f>IF(COUNT(BO548,T582)=2,ROUND(BO548*T582/SUM(T579:T588),#REF!),"")</f>
        <v/>
      </c>
      <c r="BP566" s="331" t="str">
        <f>IF(COUNT(BP548,U582)=2,ROUND(BP548*U582/SUM(U579:U588),#REF!),"")</f>
        <v/>
      </c>
      <c r="BQ566" s="331" t="str">
        <f>IF(COUNT(BQ548,V582)=2,ROUND(BQ548*V582/SUM(V579:V588),#REF!),"")</f>
        <v/>
      </c>
      <c r="BR566" s="331" t="str">
        <f>IF(COUNT(BR548,W582)=2,ROUND(BR548*W582/SUM(W579:W588),#REF!),"")</f>
        <v/>
      </c>
      <c r="BS566" s="569" t="e">
        <f>IF(#REF!="発電事業者","送電電力（MW）","受電電力（MW）")</f>
        <v>#REF!</v>
      </c>
      <c r="BT566" s="569"/>
      <c r="BU566" s="569"/>
      <c r="BV566" s="333" t="s">
        <v>171</v>
      </c>
      <c r="BW566" s="580"/>
      <c r="BX566" s="580"/>
      <c r="BY566" s="331" t="str">
        <f>IF(COUNT(BY548,X582)=2,ROUND(BY548*X582/SUM(X579:X588),#REF!),"")</f>
        <v/>
      </c>
      <c r="BZ566" s="331" t="str">
        <f>IF(COUNT(BZ548,Y582)=2,ROUND(BZ548*Y582/SUM(Y579:Y588),#REF!),"")</f>
        <v/>
      </c>
      <c r="CA566" s="331" t="str">
        <f>IF(COUNT(CA548,Z582)=2,ROUND(CA548*Z582/SUM(Z579:Z588),#REF!),"")</f>
        <v/>
      </c>
      <c r="CB566" s="331" t="str">
        <f>IF(COUNT(CB548,AA582)=2,ROUND(CB548*AA582/SUM(AA579:AA588),#REF!),"")</f>
        <v/>
      </c>
      <c r="CC566" s="331" t="str">
        <f>IF(COUNT(CC548,AB582)=2,ROUND(CC548*AB582/SUM(AB579:AB588),#REF!),"")</f>
        <v/>
      </c>
      <c r="CD566" s="331" t="str">
        <f>IF(COUNT(CD548,AC582)=2,ROUND(CD548*AC582/SUM(AC579:AC588),#REF!),"")</f>
        <v/>
      </c>
      <c r="CE566" s="331" t="str">
        <f>IF(COUNT(CE548,AD582)=2,ROUND(CE548*AD582/SUM(AD579:AD588),#REF!),"")</f>
        <v/>
      </c>
      <c r="CF566" s="331" t="str">
        <f>IF(COUNT(CF548,AE582)=2,ROUND(CF548*AE582/SUM(AE579:AE588),#REF!),"")</f>
        <v/>
      </c>
      <c r="CG566" s="331" t="str">
        <f>IF(COUNT(CG548,AF582)=2,ROUND(CG548*AF582/SUM(AF579:AF588),#REF!),"")</f>
        <v/>
      </c>
      <c r="CH566" s="563" t="s">
        <v>214</v>
      </c>
      <c r="CI566" s="563"/>
      <c r="CJ566" s="563"/>
      <c r="CK566" s="563"/>
      <c r="CL566" s="563"/>
      <c r="CM566" s="563"/>
      <c r="CN566" s="563"/>
      <c r="CO566" s="563"/>
      <c r="CP566" s="563"/>
      <c r="CQ566" s="563"/>
    </row>
    <row r="567" spans="3:97" s="243" customFormat="1" ht="13.5" customHeight="1">
      <c r="C567" s="604" t="e">
        <f>DATE(#REF!+7,1,1)</f>
        <v>#REF!</v>
      </c>
      <c r="D567" s="605"/>
      <c r="E567" s="613" t="s">
        <v>275</v>
      </c>
      <c r="F567" s="614"/>
      <c r="G567" s="615"/>
      <c r="H567" s="256"/>
      <c r="I567" s="256"/>
      <c r="J567" s="256"/>
      <c r="K567" s="256"/>
      <c r="L567" s="256"/>
      <c r="M567" s="256"/>
      <c r="N567" s="256"/>
      <c r="O567" s="256"/>
      <c r="P567" s="256"/>
      <c r="Q567" s="256"/>
      <c r="R567" s="256"/>
      <c r="S567" s="256"/>
      <c r="T567" s="255"/>
      <c r="U567" s="621"/>
      <c r="V567" s="622"/>
      <c r="W567" s="622"/>
      <c r="X567" s="622"/>
      <c r="Y567" s="622"/>
      <c r="Z567" s="623"/>
      <c r="AA567" s="257"/>
      <c r="AB567" s="257"/>
      <c r="AC567" s="257"/>
      <c r="AD567" s="604" t="e">
        <f>DATE(#REF!+7,1,1)</f>
        <v>#REF!</v>
      </c>
      <c r="AE567" s="605"/>
      <c r="AF567" s="613" t="s">
        <v>198</v>
      </c>
      <c r="AG567" s="614"/>
      <c r="AH567" s="615"/>
      <c r="AI567" s="258" t="str">
        <f>IF(COUNT(S565,H567)&lt;&gt;2,"",ROUND(MIN(S565,H567)*H548,#REF!))</f>
        <v/>
      </c>
      <c r="AJ567" s="258" t="str">
        <f>IF(COUNT(H567,I567)&lt;&gt;2,"",ROUND(MIN(H567,I567)*I548,#REF!))</f>
        <v/>
      </c>
      <c r="AK567" s="258" t="str">
        <f>IF(COUNT(I567,J567)&lt;&gt;2,"",ROUND(MIN(I567,J567)*J548,#REF!))</f>
        <v/>
      </c>
      <c r="AL567" s="258" t="str">
        <f>IF(COUNT(J567,K567)&lt;&gt;2,"",ROUND(MIN(J567,K567)*K548,#REF!))</f>
        <v/>
      </c>
      <c r="AM567" s="258" t="str">
        <f>IF(COUNT(K567,L567)&lt;&gt;2,"",ROUND(MIN(K567,L567)*L548,#REF!))</f>
        <v/>
      </c>
      <c r="AN567" s="258" t="str">
        <f>IF(COUNT(L567,M567)&lt;&gt;2,"",ROUND(MIN(L567,M567)*M548,#REF!))</f>
        <v/>
      </c>
      <c r="AO567" s="258" t="str">
        <f>IF(COUNT(M567,N567)&lt;&gt;2,"",ROUND(MIN(M567,N567)*N548,#REF!))</f>
        <v/>
      </c>
      <c r="AP567" s="258" t="str">
        <f>IF(COUNT(N567,O567)&lt;&gt;2,"",ROUND(MIN(N567,O567)*O548,#REF!))</f>
        <v/>
      </c>
      <c r="AQ567" s="258" t="str">
        <f>IF(COUNT(O567,P567)&lt;&gt;2,"",ROUND(MIN(O567,P567)*P548,#REF!))</f>
        <v/>
      </c>
      <c r="AR567" s="258" t="str">
        <f>IF(COUNT(P567,Q567)&lt;&gt;2,"",ROUND(MIN(P567,Q567)*Q548,#REF!))</f>
        <v/>
      </c>
      <c r="AS567" s="258" t="str">
        <f>IF(COUNT(Q567,R567)&lt;&gt;2,"",ROUND(MIN(Q567,R567)*R548,#REF!))</f>
        <v/>
      </c>
      <c r="AT567" s="258" t="str">
        <f>IF(COUNT(R567,S567)&lt;&gt;2,"",ROUND(MIN(R567,S567)*S548,#REF!))</f>
        <v/>
      </c>
      <c r="AU567" s="255"/>
      <c r="AX567" s="569"/>
      <c r="AY567" s="569"/>
      <c r="AZ567" s="588"/>
      <c r="BA567" s="590"/>
      <c r="BB567" s="590"/>
      <c r="BC567" s="590"/>
      <c r="BD567" s="588"/>
      <c r="BE567" s="583"/>
      <c r="BF567" s="584"/>
      <c r="BG567" s="259"/>
      <c r="BH567" s="259"/>
      <c r="BI567" s="259"/>
      <c r="BJ567" s="259"/>
      <c r="BK567" s="259"/>
      <c r="BL567" s="259"/>
      <c r="BM567" s="259"/>
      <c r="BN567" s="259"/>
      <c r="BO567" s="259"/>
      <c r="BP567" s="259"/>
      <c r="BQ567" s="259"/>
      <c r="BR567" s="259"/>
      <c r="BS567" s="569"/>
      <c r="BT567" s="569"/>
      <c r="BU567" s="569"/>
      <c r="BV567" s="333" t="s">
        <v>172</v>
      </c>
      <c r="BW567" s="581"/>
      <c r="BX567" s="581"/>
      <c r="BY567" s="331" t="str">
        <f>IF(COUNT(BY549,X582)=2,ROUND(BY549*X582/SUM(X579:X588),#REF!),"")</f>
        <v/>
      </c>
      <c r="BZ567" s="331" t="str">
        <f>IF(COUNT(BZ549,Y582)=2,ROUND(BZ549*Y582/SUM(Y579:Y588),#REF!),"")</f>
        <v/>
      </c>
      <c r="CA567" s="331" t="str">
        <f>IF(COUNT(CA549,Z582)=2,ROUND(CA549*Z582/SUM(Z579:Z588),#REF!),"")</f>
        <v/>
      </c>
      <c r="CB567" s="331" t="str">
        <f>IF(COUNT(CB549,AA582)=2,ROUND(CB549*AA582/SUM(AA579:AA588),#REF!),"")</f>
        <v/>
      </c>
      <c r="CC567" s="331" t="str">
        <f>IF(COUNT(CC549,AB582)=2,ROUND(CC549*AB582/SUM(AB579:AB588),#REF!),"")</f>
        <v/>
      </c>
      <c r="CD567" s="331" t="str">
        <f>IF(COUNT(CD549,AC582)=2,ROUND(CD549*AC582/SUM(AC579:AC588),#REF!),"")</f>
        <v/>
      </c>
      <c r="CE567" s="331" t="str">
        <f>IF(COUNT(CE549,AD582)=2,ROUND(CE549*AD582/SUM(AD579:AD588),#REF!),"")</f>
        <v/>
      </c>
      <c r="CF567" s="331" t="str">
        <f>IF(COUNT(CF549,AE582)=2,ROUND(CF549*AE582/SUM(AE579:AE588),#REF!),"")</f>
        <v/>
      </c>
      <c r="CG567" s="331" t="str">
        <f>IF(COUNT(CG549,AF582)=2,ROUND(CG549*AF582/SUM(AF579:AF588),#REF!),"")</f>
        <v/>
      </c>
      <c r="CH567" s="564" t="str">
        <f>IF(CH566="","",CH566)</f>
        <v>太陽光（全量）</v>
      </c>
      <c r="CI567" s="564"/>
      <c r="CJ567" s="564"/>
      <c r="CK567" s="564"/>
      <c r="CL567" s="564"/>
      <c r="CM567" s="564"/>
      <c r="CN567" s="564"/>
      <c r="CO567" s="564"/>
      <c r="CP567" s="564"/>
      <c r="CQ567" s="564"/>
    </row>
    <row r="568" spans="3:97" s="243" customFormat="1" ht="13.5" customHeight="1">
      <c r="C568" s="606"/>
      <c r="D568" s="607"/>
      <c r="E568" s="608" t="s">
        <v>212</v>
      </c>
      <c r="F568" s="609"/>
      <c r="G568" s="610"/>
      <c r="H568" s="261"/>
      <c r="I568" s="261"/>
      <c r="J568" s="261"/>
      <c r="K568" s="261"/>
      <c r="L568" s="261"/>
      <c r="M568" s="261"/>
      <c r="N568" s="261"/>
      <c r="O568" s="261"/>
      <c r="P568" s="261"/>
      <c r="Q568" s="261"/>
      <c r="R568" s="261"/>
      <c r="S568" s="261"/>
      <c r="T568" s="262" t="str">
        <f>IF(COUNT(H568:S568)=0,"",SUMPRODUCT(ROUND(H568:S568,#REF!)))</f>
        <v/>
      </c>
      <c r="U568" s="621"/>
      <c r="V568" s="622"/>
      <c r="W568" s="622"/>
      <c r="X568" s="622"/>
      <c r="Y568" s="622"/>
      <c r="Z568" s="623"/>
      <c r="AA568" s="257"/>
      <c r="AB568" s="257"/>
      <c r="AC568" s="257"/>
      <c r="AD568" s="606"/>
      <c r="AE568" s="607"/>
      <c r="AF568" s="608" t="s">
        <v>199</v>
      </c>
      <c r="AG568" s="609"/>
      <c r="AH568" s="610"/>
      <c r="AI568" s="264" t="str">
        <f t="shared" ref="AI568:AT568" si="140">IF(COUNT(H567:H568)=0,"",ROUND(H568/(H567*24*AI548/1000),3))</f>
        <v/>
      </c>
      <c r="AJ568" s="264" t="str">
        <f t="shared" si="140"/>
        <v/>
      </c>
      <c r="AK568" s="264" t="str">
        <f t="shared" si="140"/>
        <v/>
      </c>
      <c r="AL568" s="264" t="str">
        <f t="shared" si="140"/>
        <v/>
      </c>
      <c r="AM568" s="264" t="str">
        <f t="shared" si="140"/>
        <v/>
      </c>
      <c r="AN568" s="264" t="str">
        <f t="shared" si="140"/>
        <v/>
      </c>
      <c r="AO568" s="264" t="str">
        <f t="shared" si="140"/>
        <v/>
      </c>
      <c r="AP568" s="264" t="str">
        <f t="shared" si="140"/>
        <v/>
      </c>
      <c r="AQ568" s="264" t="str">
        <f t="shared" si="140"/>
        <v/>
      </c>
      <c r="AR568" s="264" t="str">
        <f t="shared" si="140"/>
        <v/>
      </c>
      <c r="AS568" s="264" t="str">
        <f t="shared" si="140"/>
        <v/>
      </c>
      <c r="AT568" s="264" t="str">
        <f t="shared" si="140"/>
        <v/>
      </c>
      <c r="AU568" s="265" t="str">
        <f>IF(COUNT(AI568:AT568)=0,"",AVERAGE(AI568:AT568))</f>
        <v/>
      </c>
      <c r="AX568" s="569"/>
      <c r="AY568" s="569"/>
      <c r="AZ568" s="589"/>
      <c r="BA568" s="590"/>
      <c r="BB568" s="590"/>
      <c r="BC568" s="590"/>
      <c r="BD568" s="589"/>
      <c r="BE568" s="585" t="e">
        <f>IF(#REF!="発電事業者","月間送電電力量（GWh）","月間受電電力量（GWh）")</f>
        <v>#REF!</v>
      </c>
      <c r="BF568" s="586"/>
      <c r="BG568" s="331" t="str">
        <f>IF(COUNT(BG550,L582)=2,ROUND(BG550*L582/SUM(L579:L588),#REF!),"")</f>
        <v/>
      </c>
      <c r="BH568" s="331" t="str">
        <f>IF(COUNT(BH550,M582)=2,ROUND(BH550*M582/SUM(M579:M588),#REF!),"")</f>
        <v/>
      </c>
      <c r="BI568" s="331" t="str">
        <f>IF(COUNT(BI550,N582)=2,ROUND(BI550*N582/SUM(N579:N588),#REF!),"")</f>
        <v/>
      </c>
      <c r="BJ568" s="331" t="str">
        <f>IF(COUNT(BJ550,O582)=2,ROUND(BJ550*O582/SUM(O579:O588),#REF!),"")</f>
        <v/>
      </c>
      <c r="BK568" s="331" t="str">
        <f>IF(COUNT(BK550,P582)=2,ROUND(BK550*P582/SUM(P579:P588),#REF!),"")</f>
        <v/>
      </c>
      <c r="BL568" s="331" t="str">
        <f>IF(COUNT(BL550,Q582)=2,ROUND(BL550*Q582/SUM(Q579:Q588),#REF!),"")</f>
        <v/>
      </c>
      <c r="BM568" s="331" t="str">
        <f>IF(COUNT(BM550,R582)=2,ROUND(BM550*R582/SUM(R579:R588),#REF!),"")</f>
        <v/>
      </c>
      <c r="BN568" s="331" t="str">
        <f>IF(COUNT(BN550,S582)=2,ROUND(BN550*S582/SUM(S579:S588),#REF!),"")</f>
        <v/>
      </c>
      <c r="BO568" s="331" t="str">
        <f>IF(COUNT(BO550,T582)=2,ROUND(BO550*T582/SUM(T579:T588),#REF!),"")</f>
        <v/>
      </c>
      <c r="BP568" s="331" t="str">
        <f>IF(COUNT(BP550,U582)=2,ROUND(BP550*U582/SUM(U579:U588),#REF!),"")</f>
        <v/>
      </c>
      <c r="BQ568" s="331" t="str">
        <f>IF(COUNT(BQ550,V582)=2,ROUND(BQ550*V582/SUM(V579:V588),#REF!),"")</f>
        <v/>
      </c>
      <c r="BR568" s="331" t="str">
        <f>IF(COUNT(BR550,W582)=2,ROUND(BR550*W582/SUM(W579:W588),#REF!),"")</f>
        <v/>
      </c>
      <c r="BS568" s="569" t="e">
        <f>IF(#REF!="発電事業者","年間送電電力量（GWh）","年間受電電力量（GWh）")</f>
        <v>#REF!</v>
      </c>
      <c r="BT568" s="569"/>
      <c r="BU568" s="569"/>
      <c r="BV568" s="333" t="s">
        <v>25</v>
      </c>
      <c r="BW568" s="582"/>
      <c r="BX568" s="582"/>
      <c r="BY568" s="331" t="str">
        <f>IF(COUNT(BY550,X582)=2,ROUND(BY550*X582/SUM(X579:X588),#REF!),"")</f>
        <v/>
      </c>
      <c r="BZ568" s="331" t="str">
        <f>IF(COUNT(BZ550,Y582)=2,ROUND(BZ550*Y582/SUM(Y579:Y588),#REF!),"")</f>
        <v/>
      </c>
      <c r="CA568" s="331" t="str">
        <f>IF(COUNT(CA550,Z582)=2,ROUND(CA550*Z582/SUM(Z579:Z588),#REF!),"")</f>
        <v/>
      </c>
      <c r="CB568" s="331" t="str">
        <f>IF(COUNT(CB550,AA582)=2,ROUND(CB550*AA582/SUM(AA579:AA588),#REF!),"")</f>
        <v/>
      </c>
      <c r="CC568" s="331" t="str">
        <f>IF(COUNT(CC550,AB582)=2,ROUND(CC550*AB582/SUM(AB579:AB588),#REF!),"")</f>
        <v/>
      </c>
      <c r="CD568" s="331" t="str">
        <f>IF(COUNT(CD550,AC582)=2,ROUND(CD550*AC582/SUM(AC579:AC588),#REF!),"")</f>
        <v/>
      </c>
      <c r="CE568" s="331" t="str">
        <f>IF(COUNT(CE550,AD582)=2,ROUND(CE550*AD582/SUM(AD579:AD588),#REF!),"")</f>
        <v/>
      </c>
      <c r="CF568" s="331" t="str">
        <f>IF(COUNT(CF550,AE582)=2,ROUND(CF550*AE582/SUM(AE579:AE588),#REF!),"")</f>
        <v/>
      </c>
      <c r="CG568" s="331" t="str">
        <f>IF(COUNT(CG550,AF582)=2,ROUND(CG550*AF582/SUM(AF579:AF588),#REF!),"")</f>
        <v/>
      </c>
      <c r="CH568" s="565" t="str">
        <f>IF(COUNTA(AG582)=0,"",AG582)</f>
        <v/>
      </c>
      <c r="CI568" s="565"/>
      <c r="CJ568" s="565"/>
      <c r="CK568" s="565"/>
      <c r="CL568" s="565"/>
      <c r="CM568" s="565"/>
      <c r="CN568" s="565"/>
      <c r="CO568" s="565"/>
      <c r="CP568" s="565"/>
      <c r="CQ568" s="565"/>
    </row>
    <row r="569" spans="3:97" s="243" customFormat="1" ht="13.5" customHeight="1">
      <c r="C569" s="604" t="e">
        <f>DATE(#REF!+8,1,1)</f>
        <v>#REF!</v>
      </c>
      <c r="D569" s="605"/>
      <c r="E569" s="613" t="s">
        <v>275</v>
      </c>
      <c r="F569" s="614"/>
      <c r="G569" s="615"/>
      <c r="H569" s="256"/>
      <c r="I569" s="256"/>
      <c r="J569" s="256"/>
      <c r="K569" s="256"/>
      <c r="L569" s="256"/>
      <c r="M569" s="256"/>
      <c r="N569" s="256"/>
      <c r="O569" s="256"/>
      <c r="P569" s="256"/>
      <c r="Q569" s="256"/>
      <c r="R569" s="256"/>
      <c r="S569" s="256"/>
      <c r="T569" s="255"/>
      <c r="U569" s="621"/>
      <c r="V569" s="622"/>
      <c r="W569" s="622"/>
      <c r="X569" s="622"/>
      <c r="Y569" s="622"/>
      <c r="Z569" s="623"/>
      <c r="AA569" s="257"/>
      <c r="AB569" s="257"/>
      <c r="AC569" s="257"/>
      <c r="AD569" s="604" t="e">
        <f>DATE(#REF!+8,1,1)</f>
        <v>#REF!</v>
      </c>
      <c r="AE569" s="605"/>
      <c r="AF569" s="613" t="s">
        <v>198</v>
      </c>
      <c r="AG569" s="614"/>
      <c r="AH569" s="615"/>
      <c r="AI569" s="258" t="str">
        <f>IF(COUNT(S567,H569)&lt;&gt;2,"",ROUND(MIN(S567,H569)*H548,#REF!))</f>
        <v/>
      </c>
      <c r="AJ569" s="258" t="str">
        <f>IF(COUNT(H569,I569)&lt;&gt;2,"",ROUND(MIN(H569,I569)*I548,#REF!))</f>
        <v/>
      </c>
      <c r="AK569" s="258" t="str">
        <f>IF(COUNT(I569,J569)&lt;&gt;2,"",ROUND(MIN(I569,J569)*J548,#REF!))</f>
        <v/>
      </c>
      <c r="AL569" s="258" t="str">
        <f>IF(COUNT(J569,K569)&lt;&gt;2,"",ROUND(MIN(J569,K569)*K548,#REF!))</f>
        <v/>
      </c>
      <c r="AM569" s="258" t="str">
        <f>IF(COUNT(K569,L569)&lt;&gt;2,"",ROUND(MIN(K569,L569)*L548,#REF!))</f>
        <v/>
      </c>
      <c r="AN569" s="258" t="str">
        <f>IF(COUNT(L569,M569)&lt;&gt;2,"",ROUND(MIN(L569,M569)*M548,#REF!))</f>
        <v/>
      </c>
      <c r="AO569" s="258" t="str">
        <f>IF(COUNT(M569,N569)&lt;&gt;2,"",ROUND(MIN(M569,N569)*N548,#REF!))</f>
        <v/>
      </c>
      <c r="AP569" s="258" t="str">
        <f>IF(COUNT(N569,O569)&lt;&gt;2,"",ROUND(MIN(N569,O569)*O548,#REF!))</f>
        <v/>
      </c>
      <c r="AQ569" s="258" t="str">
        <f>IF(COUNT(O569,P569)&lt;&gt;2,"",ROUND(MIN(O569,P569)*P548,#REF!))</f>
        <v/>
      </c>
      <c r="AR569" s="258" t="str">
        <f>IF(COUNT(P569,Q569)&lt;&gt;2,"",ROUND(MIN(P569,Q569)*Q548,#REF!))</f>
        <v/>
      </c>
      <c r="AS569" s="258" t="str">
        <f>IF(COUNT(Q569,R569)&lt;&gt;2,"",ROUND(MIN(Q569,R569)*R548,#REF!))</f>
        <v/>
      </c>
      <c r="AT569" s="258" t="str">
        <f>IF(COUNT(R569,S569)&lt;&gt;2,"",ROUND(MIN(R569,S569)*S548,#REF!))</f>
        <v/>
      </c>
      <c r="AU569" s="255"/>
      <c r="AX569" s="569" t="str">
        <f>IF(C583="","",C583)</f>
        <v/>
      </c>
      <c r="AY569" s="569"/>
      <c r="AZ569" s="587" t="str">
        <f>IF(E583="","",E583)</f>
        <v/>
      </c>
      <c r="BA569" s="590" t="str">
        <f ca="1">IF(F583="","",F583)</f>
        <v/>
      </c>
      <c r="BB569" s="590"/>
      <c r="BC569" s="590"/>
      <c r="BD569" s="587" t="str">
        <f>IF(I583="","",I583)</f>
        <v/>
      </c>
      <c r="BE569" s="578" t="e">
        <f>IF(#REF!="発電事業者","送電電力（MW）","受電電力（MW）")</f>
        <v>#REF!</v>
      </c>
      <c r="BF569" s="579"/>
      <c r="BG569" s="331" t="str">
        <f>IF(COUNT(BG548,L583)=2,ROUND(BG548*L583/SUM(L579:L588),#REF!),"")</f>
        <v/>
      </c>
      <c r="BH569" s="331" t="str">
        <f>IF(COUNT(BH548,M583)=2,ROUND(BH548*M583/SUM(M579:M588),#REF!),"")</f>
        <v/>
      </c>
      <c r="BI569" s="331" t="str">
        <f>IF(COUNT(BI548,N583)=2,ROUND(BI548*N583/SUM(N579:N588),#REF!),"")</f>
        <v/>
      </c>
      <c r="BJ569" s="331" t="str">
        <f>IF(COUNT(BJ548,O583)=2,ROUND(BJ548*O583/SUM(O579:O588),#REF!),"")</f>
        <v/>
      </c>
      <c r="BK569" s="331" t="str">
        <f>IF(COUNT(BK548,P583)=2,ROUND(BK548*P583/SUM(P579:P588),#REF!),"")</f>
        <v/>
      </c>
      <c r="BL569" s="331" t="str">
        <f>IF(COUNT(BL548,Q583)=2,ROUND(BL548*Q583/SUM(Q579:Q588),#REF!),"")</f>
        <v/>
      </c>
      <c r="BM569" s="331" t="str">
        <f>IF(COUNT(BM548,R583)=2,ROUND(BM548*R583/SUM(R579:R588),#REF!),"")</f>
        <v/>
      </c>
      <c r="BN569" s="331" t="str">
        <f>IF(COUNT(BN548,S583)=2,ROUND(BN548*S583/SUM(S579:S588),#REF!),"")</f>
        <v/>
      </c>
      <c r="BO569" s="331" t="str">
        <f>IF(COUNT(BO548,T583)=2,ROUND(BO548*T583/SUM(T579:T588),#REF!),"")</f>
        <v/>
      </c>
      <c r="BP569" s="331" t="str">
        <f>IF(COUNT(BP548,U583)=2,ROUND(BP548*U583/SUM(U579:U588),#REF!),"")</f>
        <v/>
      </c>
      <c r="BQ569" s="331" t="str">
        <f>IF(COUNT(BQ548,V583)=2,ROUND(BQ548*V583/SUM(V579:V588),#REF!),"")</f>
        <v/>
      </c>
      <c r="BR569" s="331" t="str">
        <f>IF(COUNT(BR548,W583)=2,ROUND(BR548*W583/SUM(W579:W588),#REF!),"")</f>
        <v/>
      </c>
      <c r="BS569" s="569" t="e">
        <f>IF(#REF!="発電事業者","送電電力（MW）","受電電力（MW）")</f>
        <v>#REF!</v>
      </c>
      <c r="BT569" s="569"/>
      <c r="BU569" s="569"/>
      <c r="BV569" s="333" t="s">
        <v>171</v>
      </c>
      <c r="BW569" s="580"/>
      <c r="BX569" s="580"/>
      <c r="BY569" s="331" t="str">
        <f>IF(COUNT(BY548,X583)=2,ROUND(BY548*X583/SUM(X579:X588),#REF!),"")</f>
        <v/>
      </c>
      <c r="BZ569" s="331" t="str">
        <f>IF(COUNT(BZ548,Y583)=2,ROUND(BZ548*Y583/SUM(Y579:Y588),#REF!),"")</f>
        <v/>
      </c>
      <c r="CA569" s="331" t="str">
        <f>IF(COUNT(CA548,Z583)=2,ROUND(CA548*Z583/SUM(Z579:Z588),#REF!),"")</f>
        <v/>
      </c>
      <c r="CB569" s="331" t="str">
        <f>IF(COUNT(CB548,AA583)=2,ROUND(CB548*AA583/SUM(AA579:AA588),#REF!),"")</f>
        <v/>
      </c>
      <c r="CC569" s="331" t="str">
        <f>IF(COUNT(CC548,AB583)=2,ROUND(CC548*AB583/SUM(AB579:AB588),#REF!),"")</f>
        <v/>
      </c>
      <c r="CD569" s="331" t="str">
        <f>IF(COUNT(CD548,AC583)=2,ROUND(CD548*AC583/SUM(AC579:AC588),#REF!),"")</f>
        <v/>
      </c>
      <c r="CE569" s="331" t="str">
        <f>IF(COUNT(CE548,AD583)=2,ROUND(CE548*AD583/SUM(AD579:AD588),#REF!),"")</f>
        <v/>
      </c>
      <c r="CF569" s="331" t="str">
        <f>IF(COUNT(CF548,AE583)=2,ROUND(CF548*AE583/SUM(AE579:AE588),#REF!),"")</f>
        <v/>
      </c>
      <c r="CG569" s="331" t="str">
        <f>IF(COUNT(CG548,AF583)=2,ROUND(CG548*AF583/SUM(AF579:AF588),#REF!),"")</f>
        <v/>
      </c>
      <c r="CH569" s="563" t="s">
        <v>214</v>
      </c>
      <c r="CI569" s="563"/>
      <c r="CJ569" s="563"/>
      <c r="CK569" s="563"/>
      <c r="CL569" s="563"/>
      <c r="CM569" s="563"/>
      <c r="CN569" s="563"/>
      <c r="CO569" s="563"/>
      <c r="CP569" s="563"/>
      <c r="CQ569" s="563"/>
    </row>
    <row r="570" spans="3:97" s="243" customFormat="1" ht="13.5" customHeight="1">
      <c r="C570" s="606"/>
      <c r="D570" s="607"/>
      <c r="E570" s="608" t="s">
        <v>212</v>
      </c>
      <c r="F570" s="609"/>
      <c r="G570" s="610"/>
      <c r="H570" s="261"/>
      <c r="I570" s="261"/>
      <c r="J570" s="261"/>
      <c r="K570" s="261"/>
      <c r="L570" s="261"/>
      <c r="M570" s="261"/>
      <c r="N570" s="261"/>
      <c r="O570" s="261"/>
      <c r="P570" s="261"/>
      <c r="Q570" s="261"/>
      <c r="R570" s="261"/>
      <c r="S570" s="261"/>
      <c r="T570" s="262" t="str">
        <f>IF(COUNT(H570:S570)=0,"",SUMPRODUCT(ROUND(H570:S570,#REF!)))</f>
        <v/>
      </c>
      <c r="U570" s="624"/>
      <c r="V570" s="625"/>
      <c r="W570" s="625"/>
      <c r="X570" s="625"/>
      <c r="Y570" s="625"/>
      <c r="Z570" s="626"/>
      <c r="AA570" s="257"/>
      <c r="AB570" s="257"/>
      <c r="AC570" s="257"/>
      <c r="AD570" s="606"/>
      <c r="AE570" s="607"/>
      <c r="AF570" s="608" t="s">
        <v>199</v>
      </c>
      <c r="AG570" s="609"/>
      <c r="AH570" s="610"/>
      <c r="AI570" s="264" t="str">
        <f t="shared" ref="AI570:AT570" si="141">IF(COUNT(H569:H570)=0,"",ROUND(H570/(H569*24*AI548/1000),3))</f>
        <v/>
      </c>
      <c r="AJ570" s="264" t="str">
        <f t="shared" si="141"/>
        <v/>
      </c>
      <c r="AK570" s="264" t="str">
        <f t="shared" si="141"/>
        <v/>
      </c>
      <c r="AL570" s="264" t="str">
        <f t="shared" si="141"/>
        <v/>
      </c>
      <c r="AM570" s="264" t="str">
        <f t="shared" si="141"/>
        <v/>
      </c>
      <c r="AN570" s="264" t="str">
        <f t="shared" si="141"/>
        <v/>
      </c>
      <c r="AO570" s="264" t="str">
        <f t="shared" si="141"/>
        <v/>
      </c>
      <c r="AP570" s="264" t="str">
        <f t="shared" si="141"/>
        <v/>
      </c>
      <c r="AQ570" s="264" t="str">
        <f t="shared" si="141"/>
        <v/>
      </c>
      <c r="AR570" s="264" t="str">
        <f t="shared" si="141"/>
        <v/>
      </c>
      <c r="AS570" s="264" t="str">
        <f t="shared" si="141"/>
        <v/>
      </c>
      <c r="AT570" s="264" t="str">
        <f t="shared" si="141"/>
        <v/>
      </c>
      <c r="AU570" s="265" t="str">
        <f>IF(COUNT(AI570:AT570)=0,"",AVERAGE(AI570:AT570))</f>
        <v/>
      </c>
      <c r="AX570" s="569"/>
      <c r="AY570" s="569"/>
      <c r="AZ570" s="588"/>
      <c r="BA570" s="590"/>
      <c r="BB570" s="590"/>
      <c r="BC570" s="590"/>
      <c r="BD570" s="588"/>
      <c r="BE570" s="583"/>
      <c r="BF570" s="584"/>
      <c r="BG570" s="259"/>
      <c r="BH570" s="259"/>
      <c r="BI570" s="259"/>
      <c r="BJ570" s="259"/>
      <c r="BK570" s="259"/>
      <c r="BL570" s="259"/>
      <c r="BM570" s="259"/>
      <c r="BN570" s="259"/>
      <c r="BO570" s="259"/>
      <c r="BP570" s="259"/>
      <c r="BQ570" s="259"/>
      <c r="BR570" s="259"/>
      <c r="BS570" s="569"/>
      <c r="BT570" s="569"/>
      <c r="BU570" s="569"/>
      <c r="BV570" s="333" t="s">
        <v>172</v>
      </c>
      <c r="BW570" s="581"/>
      <c r="BX570" s="581"/>
      <c r="BY570" s="331" t="str">
        <f>IF(COUNT(BY549,X583)=2,ROUND(BY549*X583/SUM(X579:X588),#REF!),"")</f>
        <v/>
      </c>
      <c r="BZ570" s="331" t="str">
        <f>IF(COUNT(BZ549,Y583)=2,ROUND(BZ549*Y583/SUM(Y579:Y588),#REF!),"")</f>
        <v/>
      </c>
      <c r="CA570" s="331" t="str">
        <f>IF(COUNT(CA549,Z583)=2,ROUND(CA549*Z583/SUM(Z579:Z588),#REF!),"")</f>
        <v/>
      </c>
      <c r="CB570" s="331" t="str">
        <f>IF(COUNT(CB549,AA583)=2,ROUND(CB549*AA583/SUM(AA579:AA588),#REF!),"")</f>
        <v/>
      </c>
      <c r="CC570" s="331" t="str">
        <f>IF(COUNT(CC549,AB583)=2,ROUND(CC549*AB583/SUM(AB579:AB588),#REF!),"")</f>
        <v/>
      </c>
      <c r="CD570" s="331" t="str">
        <f>IF(COUNT(CD549,AC583)=2,ROUND(CD549*AC583/SUM(AC579:AC588),#REF!),"")</f>
        <v/>
      </c>
      <c r="CE570" s="331" t="str">
        <f>IF(COUNT(CE549,AD583)=2,ROUND(CE549*AD583/SUM(AD579:AD588),#REF!),"")</f>
        <v/>
      </c>
      <c r="CF570" s="331" t="str">
        <f>IF(COUNT(CF549,AE583)=2,ROUND(CF549*AE583/SUM(AE579:AE588),#REF!),"")</f>
        <v/>
      </c>
      <c r="CG570" s="331" t="str">
        <f>IF(COUNT(CG549,AF583)=2,ROUND(CG549*AF583/SUM(AF579:AF588),#REF!),"")</f>
        <v/>
      </c>
      <c r="CH570" s="564" t="str">
        <f>IF(CH569="","",CH569)</f>
        <v>太陽光（全量）</v>
      </c>
      <c r="CI570" s="564"/>
      <c r="CJ570" s="564"/>
      <c r="CK570" s="564"/>
      <c r="CL570" s="564"/>
      <c r="CM570" s="564"/>
      <c r="CN570" s="564"/>
      <c r="CO570" s="564"/>
      <c r="CP570" s="564"/>
      <c r="CQ570" s="564"/>
    </row>
    <row r="571" spans="3:97" s="243" customFormat="1" ht="13.5" customHeight="1">
      <c r="C571" s="604" t="e">
        <f>DATE(#REF!+9,1,1)</f>
        <v>#REF!</v>
      </c>
      <c r="D571" s="605"/>
      <c r="E571" s="613" t="s">
        <v>275</v>
      </c>
      <c r="F571" s="614"/>
      <c r="G571" s="615"/>
      <c r="H571" s="256"/>
      <c r="I571" s="256"/>
      <c r="J571" s="256"/>
      <c r="K571" s="256"/>
      <c r="L571" s="256"/>
      <c r="M571" s="256"/>
      <c r="N571" s="256"/>
      <c r="O571" s="256"/>
      <c r="P571" s="256"/>
      <c r="Q571" s="256"/>
      <c r="R571" s="256"/>
      <c r="S571" s="256"/>
      <c r="T571" s="255"/>
      <c r="U571" s="613" t="s">
        <v>210</v>
      </c>
      <c r="V571" s="614"/>
      <c r="W571" s="614"/>
      <c r="X571" s="615"/>
      <c r="Y571" s="616" t="str">
        <f>IF(COUNT(S571)=0,"",ROUND(S571,#REF!))</f>
        <v/>
      </c>
      <c r="Z571" s="617"/>
      <c r="AA571" s="257"/>
      <c r="AB571" s="257"/>
      <c r="AC571" s="257"/>
      <c r="AD571" s="604" t="e">
        <f>DATE(#REF!+9,1,1)</f>
        <v>#REF!</v>
      </c>
      <c r="AE571" s="605"/>
      <c r="AF571" s="613" t="s">
        <v>198</v>
      </c>
      <c r="AG571" s="614"/>
      <c r="AH571" s="615"/>
      <c r="AI571" s="258" t="str">
        <f>IF(COUNT(S569,H571)&lt;&gt;2,"",ROUND(MIN(S569,H571)*H548,#REF!))</f>
        <v/>
      </c>
      <c r="AJ571" s="258" t="str">
        <f>IF(COUNT(H571,I571)&lt;&gt;2,"",ROUND(MIN(H571,I571)*I548,#REF!))</f>
        <v/>
      </c>
      <c r="AK571" s="258" t="str">
        <f>IF(COUNT(I571,J571)&lt;&gt;2,"",ROUND(MIN(I571,J571)*J548,#REF!))</f>
        <v/>
      </c>
      <c r="AL571" s="258" t="str">
        <f>IF(COUNT(J571,K571)&lt;&gt;2,"",ROUND(MIN(J571,K571)*K548,#REF!))</f>
        <v/>
      </c>
      <c r="AM571" s="258" t="str">
        <f>IF(COUNT(K571,L571)&lt;&gt;2,"",ROUND(MIN(K571,L571)*L548,#REF!))</f>
        <v/>
      </c>
      <c r="AN571" s="258" t="str">
        <f>IF(COUNT(L571,M571)&lt;&gt;2,"",ROUND(MIN(L571,M571)*M548,#REF!))</f>
        <v/>
      </c>
      <c r="AO571" s="258" t="str">
        <f>IF(COUNT(M571,N571)&lt;&gt;2,"",ROUND(MIN(M571,N571)*N548,#REF!))</f>
        <v/>
      </c>
      <c r="AP571" s="258" t="str">
        <f>IF(COUNT(N571,O571)&lt;&gt;2,"",ROUND(MIN(N571,O571)*O548,#REF!))</f>
        <v/>
      </c>
      <c r="AQ571" s="258" t="str">
        <f>IF(COUNT(O571,P571)&lt;&gt;2,"",ROUND(MIN(O571,P571)*P548,#REF!))</f>
        <v/>
      </c>
      <c r="AR571" s="258" t="str">
        <f>IF(COUNT(P571,Q571)&lt;&gt;2,"",ROUND(MIN(P571,Q571)*Q548,#REF!))</f>
        <v/>
      </c>
      <c r="AS571" s="258" t="str">
        <f>IF(COUNT(Q571,R571)&lt;&gt;2,"",ROUND(MIN(Q571,R571)*R548,#REF!))</f>
        <v/>
      </c>
      <c r="AT571" s="258" t="str">
        <f>IF(COUNT(R571,S571)&lt;&gt;2,"",ROUND(MIN(R571,S571)*S548,#REF!))</f>
        <v/>
      </c>
      <c r="AU571" s="255"/>
      <c r="AX571" s="569"/>
      <c r="AY571" s="569"/>
      <c r="AZ571" s="589"/>
      <c r="BA571" s="590"/>
      <c r="BB571" s="590"/>
      <c r="BC571" s="590"/>
      <c r="BD571" s="589"/>
      <c r="BE571" s="585" t="e">
        <f>IF(#REF!="発電事業者","月間送電電力量（GWh）","月間受電電力量（GWh）")</f>
        <v>#REF!</v>
      </c>
      <c r="BF571" s="586"/>
      <c r="BG571" s="331" t="str">
        <f>IF(COUNT(BG550,L583)=2,ROUND(BG550*L583/SUM(L579:L588),#REF!),"")</f>
        <v/>
      </c>
      <c r="BH571" s="331" t="str">
        <f>IF(COUNT(BH550,M583)=2,ROUND(BH550*M583/SUM(M579:M588),#REF!),"")</f>
        <v/>
      </c>
      <c r="BI571" s="331" t="str">
        <f>IF(COUNT(BI550,N583)=2,ROUND(BI550*N583/SUM(N579:N588),#REF!),"")</f>
        <v/>
      </c>
      <c r="BJ571" s="331" t="str">
        <f>IF(COUNT(BJ550,O583)=2,ROUND(BJ550*O583/SUM(O579:O588),#REF!),"")</f>
        <v/>
      </c>
      <c r="BK571" s="331" t="str">
        <f>IF(COUNT(BK550,P583)=2,ROUND(BK550*P583/SUM(P579:P588),#REF!),"")</f>
        <v/>
      </c>
      <c r="BL571" s="331" t="str">
        <f>IF(COUNT(BL550,Q583)=2,ROUND(BL550*Q583/SUM(Q579:Q588),#REF!),"")</f>
        <v/>
      </c>
      <c r="BM571" s="331" t="str">
        <f>IF(COUNT(BM550,R583)=2,ROUND(BM550*R583/SUM(R579:R588),#REF!),"")</f>
        <v/>
      </c>
      <c r="BN571" s="331" t="str">
        <f>IF(COUNT(BN550,S583)=2,ROUND(BN550*S583/SUM(S579:S588),#REF!),"")</f>
        <v/>
      </c>
      <c r="BO571" s="331" t="str">
        <f>IF(COUNT(BO550,T583)=2,ROUND(BO550*T583/SUM(T579:T588),#REF!),"")</f>
        <v/>
      </c>
      <c r="BP571" s="331" t="str">
        <f>IF(COUNT(BP550,U583)=2,ROUND(BP550*U583/SUM(U579:U588),#REF!),"")</f>
        <v/>
      </c>
      <c r="BQ571" s="331" t="str">
        <f>IF(COUNT(BQ550,V583)=2,ROUND(BQ550*V583/SUM(V579:V588),#REF!),"")</f>
        <v/>
      </c>
      <c r="BR571" s="331" t="str">
        <f>IF(COUNT(BR550,W583)=2,ROUND(BR550*W583/SUM(W579:W588),#REF!),"")</f>
        <v/>
      </c>
      <c r="BS571" s="569" t="e">
        <f>IF(#REF!="発電事業者","年間送電電力量（GWh）","年間受電電力量（GWh）")</f>
        <v>#REF!</v>
      </c>
      <c r="BT571" s="569"/>
      <c r="BU571" s="569"/>
      <c r="BV571" s="333" t="s">
        <v>25</v>
      </c>
      <c r="BW571" s="582"/>
      <c r="BX571" s="582"/>
      <c r="BY571" s="331" t="str">
        <f>IF(COUNT(BY550,X583)=2,ROUND(BY550*X583/SUM(X579:X588),#REF!),"")</f>
        <v/>
      </c>
      <c r="BZ571" s="331" t="str">
        <f>IF(COUNT(BZ550,Y583)=2,ROUND(BZ550*Y583/SUM(Y579:Y588),#REF!),"")</f>
        <v/>
      </c>
      <c r="CA571" s="331" t="str">
        <f>IF(COUNT(CA550,Z583)=2,ROUND(CA550*Z583/SUM(Z579:Z588),#REF!),"")</f>
        <v/>
      </c>
      <c r="CB571" s="331" t="str">
        <f>IF(COUNT(CB550,AA583)=2,ROUND(CB550*AA583/SUM(AA579:AA588),#REF!),"")</f>
        <v/>
      </c>
      <c r="CC571" s="331" t="str">
        <f>IF(COUNT(CC550,AB583)=2,ROUND(CC550*AB583/SUM(AB579:AB588),#REF!),"")</f>
        <v/>
      </c>
      <c r="CD571" s="331" t="str">
        <f>IF(COUNT(CD550,AC583)=2,ROUND(CD550*AC583/SUM(AC579:AC588),#REF!),"")</f>
        <v/>
      </c>
      <c r="CE571" s="331" t="str">
        <f>IF(COUNT(CE550,AD583)=2,ROUND(CE550*AD583/SUM(AD579:AD588),#REF!),"")</f>
        <v/>
      </c>
      <c r="CF571" s="331" t="str">
        <f>IF(COUNT(CF550,AE583)=2,ROUND(CF550*AE583/SUM(AE579:AE588),#REF!),"")</f>
        <v/>
      </c>
      <c r="CG571" s="331" t="str">
        <f>IF(COUNT(CG550,AF583)=2,ROUND(CG550*AF583/SUM(AF579:AF588),#REF!),"")</f>
        <v/>
      </c>
      <c r="CH571" s="565" t="str">
        <f>IF(COUNTA(AG583)=0,"",AG583)</f>
        <v/>
      </c>
      <c r="CI571" s="565"/>
      <c r="CJ571" s="565"/>
      <c r="CK571" s="565"/>
      <c r="CL571" s="565"/>
      <c r="CM571" s="565"/>
      <c r="CN571" s="565"/>
      <c r="CO571" s="565"/>
      <c r="CP571" s="565"/>
      <c r="CQ571" s="565"/>
    </row>
    <row r="572" spans="3:97" s="243" customFormat="1" ht="13.5" customHeight="1">
      <c r="C572" s="606"/>
      <c r="D572" s="607"/>
      <c r="E572" s="608" t="s">
        <v>212</v>
      </c>
      <c r="F572" s="609"/>
      <c r="G572" s="610"/>
      <c r="H572" s="261"/>
      <c r="I572" s="261"/>
      <c r="J572" s="261"/>
      <c r="K572" s="261"/>
      <c r="L572" s="261"/>
      <c r="M572" s="261"/>
      <c r="N572" s="261"/>
      <c r="O572" s="261"/>
      <c r="P572" s="261"/>
      <c r="Q572" s="261"/>
      <c r="R572" s="261"/>
      <c r="S572" s="261"/>
      <c r="T572" s="262" t="str">
        <f>IF(COUNT(H572:S572)=0,"",SUMPRODUCT(ROUND(H572:S572,#REF!)))</f>
        <v/>
      </c>
      <c r="U572" s="608" t="s">
        <v>211</v>
      </c>
      <c r="V572" s="609"/>
      <c r="W572" s="609"/>
      <c r="X572" s="610"/>
      <c r="Y572" s="611" t="str">
        <f>IF(COUNT(T572)=0,"",T572)</f>
        <v/>
      </c>
      <c r="Z572" s="612"/>
      <c r="AA572" s="257"/>
      <c r="AB572" s="257"/>
      <c r="AC572" s="257"/>
      <c r="AD572" s="606"/>
      <c r="AE572" s="607"/>
      <c r="AF572" s="608" t="s">
        <v>199</v>
      </c>
      <c r="AG572" s="609"/>
      <c r="AH572" s="610"/>
      <c r="AI572" s="264" t="str">
        <f t="shared" ref="AI572:AS572" si="142">IF(COUNT(H571:H572)=0,"",ROUND(H572/(H571*24*AI548/1000),3))</f>
        <v/>
      </c>
      <c r="AJ572" s="264" t="str">
        <f t="shared" si="142"/>
        <v/>
      </c>
      <c r="AK572" s="264" t="str">
        <f t="shared" si="142"/>
        <v/>
      </c>
      <c r="AL572" s="264" t="str">
        <f t="shared" si="142"/>
        <v/>
      </c>
      <c r="AM572" s="264" t="str">
        <f t="shared" si="142"/>
        <v/>
      </c>
      <c r="AN572" s="264" t="str">
        <f t="shared" si="142"/>
        <v/>
      </c>
      <c r="AO572" s="264" t="str">
        <f t="shared" si="142"/>
        <v/>
      </c>
      <c r="AP572" s="264" t="str">
        <f t="shared" si="142"/>
        <v/>
      </c>
      <c r="AQ572" s="264" t="str">
        <f t="shared" si="142"/>
        <v/>
      </c>
      <c r="AR572" s="264" t="str">
        <f t="shared" si="142"/>
        <v/>
      </c>
      <c r="AS572" s="264" t="str">
        <f t="shared" si="142"/>
        <v/>
      </c>
      <c r="AT572" s="264" t="str">
        <f>IF(COUNT(S571:S572)=0,"",ROUND(S572/(S571*24*AT548/1000),3))</f>
        <v/>
      </c>
      <c r="AU572" s="265" t="str">
        <f>IF(COUNT(AI572:AT572)=0,"",AVERAGE(AI572:AT572))</f>
        <v/>
      </c>
      <c r="AX572" s="569" t="str">
        <f>IF(C584="","",C584)</f>
        <v/>
      </c>
      <c r="AY572" s="569"/>
      <c r="AZ572" s="587" t="str">
        <f>IF(E584="","",E584)</f>
        <v/>
      </c>
      <c r="BA572" s="590" t="str">
        <f ca="1">IF(F584="","",F584)</f>
        <v/>
      </c>
      <c r="BB572" s="590"/>
      <c r="BC572" s="590"/>
      <c r="BD572" s="587" t="str">
        <f>IF(I584="","",I584)</f>
        <v/>
      </c>
      <c r="BE572" s="578" t="e">
        <f>IF(#REF!="発電事業者","送電電力（MW）","受電電力（MW）")</f>
        <v>#REF!</v>
      </c>
      <c r="BF572" s="579"/>
      <c r="BG572" s="331" t="str">
        <f>IF(COUNT(BG548,L584)=2,ROUND(BG548*L584/SUM(L579:L588),#REF!),"")</f>
        <v/>
      </c>
      <c r="BH572" s="331" t="str">
        <f>IF(COUNT(BH548,M584)=2,ROUND(BH548*M584/SUM(M579:M588),#REF!),"")</f>
        <v/>
      </c>
      <c r="BI572" s="331" t="str">
        <f>IF(COUNT(BI548,N584)=2,ROUND(BI548*N584/SUM(N579:N588),#REF!),"")</f>
        <v/>
      </c>
      <c r="BJ572" s="331" t="str">
        <f>IF(COUNT(BJ548,O584)=2,ROUND(BJ548*O584/SUM(O579:O588),#REF!),"")</f>
        <v/>
      </c>
      <c r="BK572" s="331" t="str">
        <f>IF(COUNT(BK548,P584)=2,ROUND(BK548*P584/SUM(P579:P588),#REF!),"")</f>
        <v/>
      </c>
      <c r="BL572" s="331" t="str">
        <f>IF(COUNT(BL548,Q584)=2,ROUND(BL548*Q584/SUM(Q579:Q588),#REF!),"")</f>
        <v/>
      </c>
      <c r="BM572" s="331" t="str">
        <f>IF(COUNT(BM548,R584)=2,ROUND(BM548*R584/SUM(R579:R588),#REF!),"")</f>
        <v/>
      </c>
      <c r="BN572" s="331" t="str">
        <f>IF(COUNT(BN548,S584)=2,ROUND(BN548*S584/SUM(S579:S588),#REF!),"")</f>
        <v/>
      </c>
      <c r="BO572" s="331" t="str">
        <f>IF(COUNT(BO548,T584)=2,ROUND(BO548*T584/SUM(T579:T588),#REF!),"")</f>
        <v/>
      </c>
      <c r="BP572" s="331" t="str">
        <f>IF(COUNT(BP548,U584)=2,ROUND(BP548*U584/SUM(U579:U588),#REF!),"")</f>
        <v/>
      </c>
      <c r="BQ572" s="331" t="str">
        <f>IF(COUNT(BQ548,V584)=2,ROUND(BQ548*V584/SUM(V579:V588),#REF!),"")</f>
        <v/>
      </c>
      <c r="BR572" s="331" t="str">
        <f>IF(COUNT(BR548,W584)=2,ROUND(BR548*W584/SUM(W579:W588),#REF!),"")</f>
        <v/>
      </c>
      <c r="BS572" s="569" t="e">
        <f>IF(#REF!="発電事業者","送電電力（MW）","受電電力（MW）")</f>
        <v>#REF!</v>
      </c>
      <c r="BT572" s="569"/>
      <c r="BU572" s="569"/>
      <c r="BV572" s="333" t="s">
        <v>171</v>
      </c>
      <c r="BW572" s="580"/>
      <c r="BX572" s="580"/>
      <c r="BY572" s="331" t="str">
        <f>IF(COUNT(BY548,X584)=2,ROUND(BY548*X584/SUM(X579:X588),#REF!),"")</f>
        <v/>
      </c>
      <c r="BZ572" s="331" t="str">
        <f>IF(COUNT(BZ548,Y584)=2,ROUND(BZ548*Y584/SUM(Y579:Y588),#REF!),"")</f>
        <v/>
      </c>
      <c r="CA572" s="331" t="str">
        <f>IF(COUNT(CA548,Z584)=2,ROUND(CA548*Z584/SUM(Z579:Z588),#REF!),"")</f>
        <v/>
      </c>
      <c r="CB572" s="331" t="str">
        <f>IF(COUNT(CB548,AA584)=2,ROUND(CB548*AA584/SUM(AA579:AA588),#REF!),"")</f>
        <v/>
      </c>
      <c r="CC572" s="331" t="str">
        <f>IF(COUNT(CC548,AB584)=2,ROUND(CC548*AB584/SUM(AB579:AB588),#REF!),"")</f>
        <v/>
      </c>
      <c r="CD572" s="331" t="str">
        <f>IF(COUNT(CD548,AC584)=2,ROUND(CD548*AC584/SUM(AC579:AC588),#REF!),"")</f>
        <v/>
      </c>
      <c r="CE572" s="331" t="str">
        <f>IF(COUNT(CE548,AD584)=2,ROUND(CE548*AD584/SUM(AD579:AD588),#REF!),"")</f>
        <v/>
      </c>
      <c r="CF572" s="331" t="str">
        <f>IF(COUNT(CF548,AE584)=2,ROUND(CF548*AE584/SUM(AE579:AE588),#REF!),"")</f>
        <v/>
      </c>
      <c r="CG572" s="331" t="str">
        <f>IF(COUNT(CG548,AF584)=2,ROUND(CG548*AF584/SUM(AF579:AF588),#REF!),"")</f>
        <v/>
      </c>
      <c r="CH572" s="563" t="s">
        <v>214</v>
      </c>
      <c r="CI572" s="563"/>
      <c r="CJ572" s="563"/>
      <c r="CK572" s="563"/>
      <c r="CL572" s="563"/>
      <c r="CM572" s="563"/>
      <c r="CN572" s="563"/>
      <c r="CO572" s="563"/>
      <c r="CP572" s="563"/>
      <c r="CQ572" s="563"/>
    </row>
    <row r="573" spans="3:97" s="243" customFormat="1" ht="13.5" customHeight="1">
      <c r="C573" s="273"/>
      <c r="D573" s="273"/>
      <c r="E573" s="245"/>
      <c r="F573" s="245"/>
      <c r="G573" s="245"/>
      <c r="H573" s="257"/>
      <c r="I573" s="257"/>
      <c r="J573" s="257"/>
      <c r="K573" s="257"/>
      <c r="L573" s="257"/>
      <c r="M573" s="257"/>
      <c r="N573" s="257"/>
      <c r="O573" s="257"/>
      <c r="P573" s="257"/>
      <c r="Q573" s="257"/>
      <c r="R573" s="257"/>
      <c r="S573" s="257"/>
      <c r="T573" s="257"/>
      <c r="U573" s="245"/>
      <c r="V573" s="245"/>
      <c r="W573" s="245"/>
      <c r="X573" s="245"/>
      <c r="Y573" s="274"/>
      <c r="Z573" s="274"/>
      <c r="AA573" s="257"/>
      <c r="AB573" s="257"/>
      <c r="AC573" s="257"/>
      <c r="AD573" s="273"/>
      <c r="AE573" s="273"/>
      <c r="AF573" s="245"/>
      <c r="AG573" s="245"/>
      <c r="AH573" s="245"/>
      <c r="AI573" s="271"/>
      <c r="AJ573" s="271"/>
      <c r="AK573" s="271"/>
      <c r="AL573" s="271"/>
      <c r="AM573" s="271"/>
      <c r="AN573" s="271"/>
      <c r="AO573" s="271"/>
      <c r="AP573" s="271"/>
      <c r="AQ573" s="271"/>
      <c r="AR573" s="271"/>
      <c r="AS573" s="271"/>
      <c r="AT573" s="271"/>
      <c r="AU573" s="272"/>
      <c r="AV573" s="275"/>
      <c r="AX573" s="569"/>
      <c r="AY573" s="569"/>
      <c r="AZ573" s="588"/>
      <c r="BA573" s="590"/>
      <c r="BB573" s="590"/>
      <c r="BC573" s="590"/>
      <c r="BD573" s="588"/>
      <c r="BE573" s="583"/>
      <c r="BF573" s="584"/>
      <c r="BG573" s="259"/>
      <c r="BH573" s="259"/>
      <c r="BI573" s="259"/>
      <c r="BJ573" s="259"/>
      <c r="BK573" s="259"/>
      <c r="BL573" s="259"/>
      <c r="BM573" s="259"/>
      <c r="BN573" s="259"/>
      <c r="BO573" s="259"/>
      <c r="BP573" s="259"/>
      <c r="BQ573" s="259"/>
      <c r="BR573" s="259"/>
      <c r="BS573" s="569"/>
      <c r="BT573" s="569"/>
      <c r="BU573" s="569"/>
      <c r="BV573" s="333" t="s">
        <v>172</v>
      </c>
      <c r="BW573" s="581"/>
      <c r="BX573" s="581"/>
      <c r="BY573" s="331" t="str">
        <f>IF(COUNT(BY549,X584)=2,ROUND(BY549*X584/SUM(X579:X588),#REF!),"")</f>
        <v/>
      </c>
      <c r="BZ573" s="331" t="str">
        <f>IF(COUNT(BZ549,Y584)=2,ROUND(BZ549*Y584/SUM(Y579:Y588),#REF!),"")</f>
        <v/>
      </c>
      <c r="CA573" s="331" t="str">
        <f>IF(COUNT(CA549,Z584)=2,ROUND(CA549*Z584/SUM(Z579:Z588),#REF!),"")</f>
        <v/>
      </c>
      <c r="CB573" s="331" t="str">
        <f>IF(COUNT(CB549,AA584)=2,ROUND(CB549*AA584/SUM(AA579:AA588),#REF!),"")</f>
        <v/>
      </c>
      <c r="CC573" s="331" t="str">
        <f>IF(COUNT(CC549,AB584)=2,ROUND(CC549*AB584/SUM(AB579:AB588),#REF!),"")</f>
        <v/>
      </c>
      <c r="CD573" s="331" t="str">
        <f>IF(COUNT(CD549,AC584)=2,ROUND(CD549*AC584/SUM(AC579:AC588),#REF!),"")</f>
        <v/>
      </c>
      <c r="CE573" s="331" t="str">
        <f>IF(COUNT(CE549,AD584)=2,ROUND(CE549*AD584/SUM(AD579:AD588),#REF!),"")</f>
        <v/>
      </c>
      <c r="CF573" s="331" t="str">
        <f>IF(COUNT(CF549,AE584)=2,ROUND(CF549*AE584/SUM(AE579:AE588),#REF!),"")</f>
        <v/>
      </c>
      <c r="CG573" s="331" t="str">
        <f>IF(COUNT(CG549,AF584)=2,ROUND(CG549*AF584/SUM(AF579:AF588),#REF!),"")</f>
        <v/>
      </c>
      <c r="CH573" s="564" t="str">
        <f>IF(CH572="","",CH572)</f>
        <v>太陽光（全量）</v>
      </c>
      <c r="CI573" s="564"/>
      <c r="CJ573" s="564"/>
      <c r="CK573" s="564"/>
      <c r="CL573" s="564"/>
      <c r="CM573" s="564"/>
      <c r="CN573" s="564"/>
      <c r="CO573" s="564"/>
      <c r="CP573" s="564"/>
      <c r="CQ573" s="564"/>
      <c r="CR573" s="271"/>
      <c r="CS573" s="271"/>
    </row>
    <row r="574" spans="3:97" s="243" customFormat="1" ht="13.5" customHeight="1">
      <c r="I574" s="257"/>
      <c r="J574" s="257"/>
      <c r="K574" s="257"/>
      <c r="L574" s="257"/>
      <c r="M574" s="257"/>
      <c r="N574" s="257"/>
      <c r="O574" s="257"/>
      <c r="P574" s="257"/>
      <c r="Q574" s="257"/>
      <c r="R574" s="257"/>
      <c r="S574" s="257"/>
      <c r="T574" s="257"/>
      <c r="U574" s="245"/>
      <c r="V574" s="245"/>
      <c r="W574" s="245"/>
      <c r="X574" s="245"/>
      <c r="Y574" s="274"/>
      <c r="Z574" s="274"/>
      <c r="AA574" s="257"/>
      <c r="AB574" s="257"/>
      <c r="AC574" s="257"/>
      <c r="AD574" s="273"/>
      <c r="AE574" s="273"/>
      <c r="AF574" s="245"/>
      <c r="AG574" s="245"/>
      <c r="AH574" s="245"/>
      <c r="AI574" s="271"/>
      <c r="AJ574" s="271"/>
      <c r="AK574" s="271"/>
      <c r="AL574" s="271"/>
      <c r="AM574" s="271"/>
      <c r="AN574" s="271"/>
      <c r="AO574" s="271"/>
      <c r="AP574" s="271"/>
      <c r="AQ574" s="271"/>
      <c r="AR574" s="271"/>
      <c r="AS574" s="271"/>
      <c r="AT574" s="271"/>
      <c r="AU574" s="272"/>
      <c r="AV574" s="257"/>
      <c r="AX574" s="569"/>
      <c r="AY574" s="569"/>
      <c r="AZ574" s="589"/>
      <c r="BA574" s="590"/>
      <c r="BB574" s="590"/>
      <c r="BC574" s="590"/>
      <c r="BD574" s="589"/>
      <c r="BE574" s="585" t="e">
        <f>IF(#REF!="発電事業者","月間送電電力量（GWh）","月間受電電力量（GWh）")</f>
        <v>#REF!</v>
      </c>
      <c r="BF574" s="586"/>
      <c r="BG574" s="331" t="str">
        <f>IF(COUNT(BG550,L584)=2,ROUND(BG550*L584/SUM(L579:L588),#REF!),"")</f>
        <v/>
      </c>
      <c r="BH574" s="331" t="str">
        <f>IF(COUNT(BH550,M584)=2,ROUND(BH550*M584/SUM(M579:M588),#REF!),"")</f>
        <v/>
      </c>
      <c r="BI574" s="331" t="str">
        <f>IF(COUNT(BI550,N584)=2,ROUND(BI550*N584/SUM(N579:N588),#REF!),"")</f>
        <v/>
      </c>
      <c r="BJ574" s="331" t="str">
        <f>IF(COUNT(BJ550,O584)=2,ROUND(BJ550*O584/SUM(O579:O588),#REF!),"")</f>
        <v/>
      </c>
      <c r="BK574" s="331" t="str">
        <f>IF(COUNT(BK550,P584)=2,ROUND(BK550*P584/SUM(P579:P588),#REF!),"")</f>
        <v/>
      </c>
      <c r="BL574" s="331" t="str">
        <f>IF(COUNT(BL550,Q584)=2,ROUND(BL550*Q584/SUM(Q579:Q588),#REF!),"")</f>
        <v/>
      </c>
      <c r="BM574" s="331" t="str">
        <f>IF(COUNT(BM550,R584)=2,ROUND(BM550*R584/SUM(R579:R588),#REF!),"")</f>
        <v/>
      </c>
      <c r="BN574" s="331" t="str">
        <f>IF(COUNT(BN550,S584)=2,ROUND(BN550*S584/SUM(S579:S588),#REF!),"")</f>
        <v/>
      </c>
      <c r="BO574" s="331" t="str">
        <f>IF(COUNT(BO550,T584)=2,ROUND(BO550*T584/SUM(T579:T588),#REF!),"")</f>
        <v/>
      </c>
      <c r="BP574" s="331" t="str">
        <f>IF(COUNT(BP550,U584)=2,ROUND(BP550*U584/SUM(U579:U588),#REF!),"")</f>
        <v/>
      </c>
      <c r="BQ574" s="331" t="str">
        <f>IF(COUNT(BQ550,V584)=2,ROUND(BQ550*V584/SUM(V579:V588),#REF!),"")</f>
        <v/>
      </c>
      <c r="BR574" s="331" t="str">
        <f>IF(COUNT(BR550,W584)=2,ROUND(BR550*W584/SUM(W579:W588),#REF!),"")</f>
        <v/>
      </c>
      <c r="BS574" s="569" t="e">
        <f>IF(#REF!="発電事業者","年間送電電力量（GWh）","年間受電電力量（GWh）")</f>
        <v>#REF!</v>
      </c>
      <c r="BT574" s="569"/>
      <c r="BU574" s="569"/>
      <c r="BV574" s="333" t="s">
        <v>25</v>
      </c>
      <c r="BW574" s="582"/>
      <c r="BX574" s="582"/>
      <c r="BY574" s="331" t="str">
        <f>IF(COUNT(BY550,X584)=2,ROUND(BY550*X584/SUM(X579:X588),#REF!),"")</f>
        <v/>
      </c>
      <c r="BZ574" s="331" t="str">
        <f>IF(COUNT(BZ550,Y584)=2,ROUND(BZ550*Y584/SUM(Y579:Y588),#REF!),"")</f>
        <v/>
      </c>
      <c r="CA574" s="331" t="str">
        <f>IF(COUNT(CA550,Z584)=2,ROUND(CA550*Z584/SUM(Z579:Z588),#REF!),"")</f>
        <v/>
      </c>
      <c r="CB574" s="331" t="str">
        <f>IF(COUNT(CB550,AA584)=2,ROUND(CB550*AA584/SUM(AA579:AA588),#REF!),"")</f>
        <v/>
      </c>
      <c r="CC574" s="331" t="str">
        <f>IF(COUNT(CC550,AB584)=2,ROUND(CC550*AB584/SUM(AB579:AB588),#REF!),"")</f>
        <v/>
      </c>
      <c r="CD574" s="331" t="str">
        <f>IF(COUNT(CD550,AC584)=2,ROUND(CD550*AC584/SUM(AC579:AC588),#REF!),"")</f>
        <v/>
      </c>
      <c r="CE574" s="331" t="str">
        <f>IF(COUNT(CE550,AD584)=2,ROUND(CE550*AD584/SUM(AD579:AD588),#REF!),"")</f>
        <v/>
      </c>
      <c r="CF574" s="331" t="str">
        <f>IF(COUNT(CF550,AE584)=2,ROUND(CF550*AE584/SUM(AE579:AE588),#REF!),"")</f>
        <v/>
      </c>
      <c r="CG574" s="331" t="str">
        <f>IF(COUNT(CG550,AF584)=2,ROUND(CG550*AF584/SUM(AF579:AF588),#REF!),"")</f>
        <v/>
      </c>
      <c r="CH574" s="565" t="str">
        <f>IF(COUNTA(AG584)=0,"",AG584)</f>
        <v/>
      </c>
      <c r="CI574" s="565"/>
      <c r="CJ574" s="565"/>
      <c r="CK574" s="565"/>
      <c r="CL574" s="565"/>
      <c r="CM574" s="565"/>
      <c r="CN574" s="565"/>
      <c r="CO574" s="565"/>
      <c r="CP574" s="565"/>
      <c r="CQ574" s="565"/>
    </row>
    <row r="575" spans="3:97" s="243" customFormat="1" ht="13.5" customHeight="1">
      <c r="C575" s="273"/>
      <c r="D575" s="273"/>
      <c r="E575" s="245"/>
      <c r="F575" s="245"/>
      <c r="G575" s="245"/>
      <c r="H575" s="257"/>
      <c r="I575" s="257"/>
      <c r="J575" s="257"/>
      <c r="K575" s="257"/>
      <c r="L575" s="257"/>
      <c r="M575" s="257"/>
      <c r="N575" s="257"/>
      <c r="O575" s="257"/>
      <c r="P575" s="257"/>
      <c r="Q575" s="257"/>
      <c r="R575" s="257"/>
      <c r="S575" s="257"/>
      <c r="T575" s="257"/>
      <c r="U575" s="257"/>
      <c r="V575" s="257"/>
      <c r="W575" s="257"/>
      <c r="X575" s="257"/>
      <c r="Y575" s="257"/>
      <c r="Z575" s="257"/>
      <c r="AA575" s="257"/>
      <c r="AB575" s="257"/>
      <c r="AC575" s="257"/>
      <c r="AD575" s="257"/>
      <c r="AE575" s="257"/>
      <c r="AF575" s="257"/>
      <c r="AG575" s="257"/>
      <c r="AH575" s="257"/>
      <c r="AI575" s="257"/>
      <c r="AJ575" s="257"/>
      <c r="AK575" s="257"/>
      <c r="AL575" s="257"/>
      <c r="AM575" s="257"/>
      <c r="AN575" s="257"/>
      <c r="AO575" s="257"/>
      <c r="AP575" s="257"/>
      <c r="AQ575" s="257"/>
      <c r="AR575" s="257"/>
      <c r="AS575" s="257"/>
      <c r="AT575" s="257"/>
      <c r="AU575" s="257"/>
      <c r="AV575" s="275"/>
      <c r="AX575" s="569" t="str">
        <f>IF(C585="","",C585)</f>
        <v/>
      </c>
      <c r="AY575" s="569"/>
      <c r="AZ575" s="587" t="str">
        <f>IF(E585="","",E585)</f>
        <v/>
      </c>
      <c r="BA575" s="590" t="str">
        <f ca="1">IF(F585="","",F585)</f>
        <v/>
      </c>
      <c r="BB575" s="590"/>
      <c r="BC575" s="590"/>
      <c r="BD575" s="587" t="str">
        <f>IF(I585="","",I585)</f>
        <v/>
      </c>
      <c r="BE575" s="578" t="e">
        <f>IF(#REF!="発電事業者","送電電力（MW）","受電電力（MW）")</f>
        <v>#REF!</v>
      </c>
      <c r="BF575" s="579"/>
      <c r="BG575" s="331" t="str">
        <f>IF(COUNT(BG548,L585)=2,ROUND(BG548*L585/SUM(L579:L588),#REF!),"")</f>
        <v/>
      </c>
      <c r="BH575" s="331" t="str">
        <f>IF(COUNT(BH548,M585)=2,ROUND(BH548*M585/SUM(M579:M588),#REF!),"")</f>
        <v/>
      </c>
      <c r="BI575" s="331" t="str">
        <f>IF(COUNT(BI548,N585)=2,ROUND(BI548*N585/SUM(N579:N588),#REF!),"")</f>
        <v/>
      </c>
      <c r="BJ575" s="331" t="str">
        <f>IF(COUNT(BJ548,O585)=2,ROUND(BJ548*O585/SUM(O579:O588),#REF!),"")</f>
        <v/>
      </c>
      <c r="BK575" s="331" t="str">
        <f>IF(COUNT(BK548,P585)=2,ROUND(BK548*P585/SUM(P579:P588),#REF!),"")</f>
        <v/>
      </c>
      <c r="BL575" s="331" t="str">
        <f>IF(COUNT(BL548,Q585)=2,ROUND(BL548*Q585/SUM(Q579:Q588),#REF!),"")</f>
        <v/>
      </c>
      <c r="BM575" s="331" t="str">
        <f>IF(COUNT(BM548,R585)=2,ROUND(BM548*R585/SUM(R579:R588),#REF!),"")</f>
        <v/>
      </c>
      <c r="BN575" s="331" t="str">
        <f>IF(COUNT(BN548,S585)=2,ROUND(BN548*S585/SUM(S579:S588),#REF!),"")</f>
        <v/>
      </c>
      <c r="BO575" s="331" t="str">
        <f>IF(COUNT(BO548,T585)=2,ROUND(BO548*T585/SUM(T579:T588),#REF!),"")</f>
        <v/>
      </c>
      <c r="BP575" s="331" t="str">
        <f>IF(COUNT(BP548,U585)=2,ROUND(BP548*U585/SUM(U579:U588),#REF!),"")</f>
        <v/>
      </c>
      <c r="BQ575" s="331" t="str">
        <f>IF(COUNT(BQ548,V585)=2,ROUND(BQ548*V585/SUM(V579:V588),#REF!),"")</f>
        <v/>
      </c>
      <c r="BR575" s="331" t="str">
        <f>IF(COUNT(BR548,W585)=2,ROUND(BR548*W585/SUM(W579:W588),#REF!),"")</f>
        <v/>
      </c>
      <c r="BS575" s="569" t="e">
        <f>IF(#REF!="発電事業者","送電電力（MW）","受電電力（MW）")</f>
        <v>#REF!</v>
      </c>
      <c r="BT575" s="569"/>
      <c r="BU575" s="569"/>
      <c r="BV575" s="333" t="s">
        <v>171</v>
      </c>
      <c r="BW575" s="580"/>
      <c r="BX575" s="580"/>
      <c r="BY575" s="331" t="str">
        <f>IF(COUNT(BY548,X585)=2,ROUND(BY548*X585/SUM(X579:X588),#REF!),"")</f>
        <v/>
      </c>
      <c r="BZ575" s="331" t="str">
        <f>IF(COUNT(BZ548,Y585)=2,ROUND(BZ548*Y585/SUM(Y579:Y588),#REF!),"")</f>
        <v/>
      </c>
      <c r="CA575" s="331" t="str">
        <f>IF(COUNT(CA548,Z585)=2,ROUND(CA548*Z585/SUM(Z579:Z588),#REF!),"")</f>
        <v/>
      </c>
      <c r="CB575" s="331" t="str">
        <f>IF(COUNT(CB548,AA585)=2,ROUND(CB548*AA585/SUM(AA579:AA588),#REF!),"")</f>
        <v/>
      </c>
      <c r="CC575" s="331" t="str">
        <f>IF(COUNT(CC548,AB585)=2,ROUND(CC548*AB585/SUM(AB579:AB588),#REF!),"")</f>
        <v/>
      </c>
      <c r="CD575" s="331" t="str">
        <f>IF(COUNT(CD548,AC585)=2,ROUND(CD548*AC585/SUM(AC579:AC588),#REF!),"")</f>
        <v/>
      </c>
      <c r="CE575" s="331" t="str">
        <f>IF(COUNT(CE548,AD585)=2,ROUND(CE548*AD585/SUM(AD579:AD588),#REF!),"")</f>
        <v/>
      </c>
      <c r="CF575" s="331" t="str">
        <f>IF(COUNT(CF548,AE585)=2,ROUND(CF548*AE585/SUM(AE579:AE588),#REF!),"")</f>
        <v/>
      </c>
      <c r="CG575" s="331" t="str">
        <f>IF(COUNT(CG548,AF585)=2,ROUND(CG548*AF585/SUM(AF579:AF588),#REF!),"")</f>
        <v/>
      </c>
      <c r="CH575" s="563" t="s">
        <v>214</v>
      </c>
      <c r="CI575" s="563"/>
      <c r="CJ575" s="563"/>
      <c r="CK575" s="563"/>
      <c r="CL575" s="563"/>
      <c r="CM575" s="563"/>
      <c r="CN575" s="563"/>
      <c r="CO575" s="563"/>
      <c r="CP575" s="563"/>
      <c r="CQ575" s="563"/>
    </row>
    <row r="576" spans="3:97" s="243" customFormat="1" ht="13.5" customHeight="1">
      <c r="C576" s="241" t="e">
        <f>IF(#REF!="発電事業者","送電相手先諸元","購入相手先諸元")</f>
        <v>#REF!</v>
      </c>
      <c r="D576" s="236"/>
      <c r="E576" s="236"/>
      <c r="F576" s="242">
        <v>0</v>
      </c>
      <c r="G576" s="237" t="s">
        <v>255</v>
      </c>
      <c r="H576" s="236"/>
      <c r="I576" s="236"/>
      <c r="J576" s="236"/>
      <c r="K576" s="236"/>
      <c r="AV576" s="257"/>
      <c r="AX576" s="569"/>
      <c r="AY576" s="569"/>
      <c r="AZ576" s="588"/>
      <c r="BA576" s="590"/>
      <c r="BB576" s="590"/>
      <c r="BC576" s="590"/>
      <c r="BD576" s="588"/>
      <c r="BE576" s="583"/>
      <c r="BF576" s="584"/>
      <c r="BG576" s="259"/>
      <c r="BH576" s="259"/>
      <c r="BI576" s="259"/>
      <c r="BJ576" s="259"/>
      <c r="BK576" s="259"/>
      <c r="BL576" s="259"/>
      <c r="BM576" s="259"/>
      <c r="BN576" s="259"/>
      <c r="BO576" s="259"/>
      <c r="BP576" s="259"/>
      <c r="BQ576" s="259"/>
      <c r="BR576" s="259"/>
      <c r="BS576" s="569"/>
      <c r="BT576" s="569"/>
      <c r="BU576" s="569"/>
      <c r="BV576" s="333" t="s">
        <v>172</v>
      </c>
      <c r="BW576" s="581"/>
      <c r="BX576" s="581"/>
      <c r="BY576" s="331" t="str">
        <f>IF(COUNT(BY549,X585)=2,ROUND(BY549*X585/SUM(X579:X588),#REF!),"")</f>
        <v/>
      </c>
      <c r="BZ576" s="331" t="str">
        <f>IF(COUNT(BZ549,Y585)=2,ROUND(BZ549*Y585/SUM(Y579:Y588),#REF!),"")</f>
        <v/>
      </c>
      <c r="CA576" s="331" t="str">
        <f>IF(COUNT(CA549,Z585)=2,ROUND(CA549*Z585/SUM(Z579:Z588),#REF!),"")</f>
        <v/>
      </c>
      <c r="CB576" s="331" t="str">
        <f>IF(COUNT(CB549,AA585)=2,ROUND(CB549*AA585/SUM(AA579:AA588),#REF!),"")</f>
        <v/>
      </c>
      <c r="CC576" s="331" t="str">
        <f>IF(COUNT(CC549,AB585)=2,ROUND(CC549*AB585/SUM(AB579:AB588),#REF!),"")</f>
        <v/>
      </c>
      <c r="CD576" s="331" t="str">
        <f>IF(COUNT(CD549,AC585)=2,ROUND(CD549*AC585/SUM(AC579:AC588),#REF!),"")</f>
        <v/>
      </c>
      <c r="CE576" s="331" t="str">
        <f>IF(COUNT(CE549,AD585)=2,ROUND(CE549*AD585/SUM(AD579:AD588),#REF!),"")</f>
        <v/>
      </c>
      <c r="CF576" s="331" t="str">
        <f>IF(COUNT(CF549,AE585)=2,ROUND(CF549*AE585/SUM(AE579:AE588),#REF!),"")</f>
        <v/>
      </c>
      <c r="CG576" s="331" t="str">
        <f>IF(COUNT(CG549,AF585)=2,ROUND(CG549*AF585/SUM(AF579:AF588),#REF!),"")</f>
        <v/>
      </c>
      <c r="CH576" s="564" t="str">
        <f>IF(CH575="","",CH575)</f>
        <v>太陽光（全量）</v>
      </c>
      <c r="CI576" s="564"/>
      <c r="CJ576" s="564"/>
      <c r="CK576" s="564"/>
      <c r="CL576" s="564"/>
      <c r="CM576" s="564"/>
      <c r="CN576" s="564"/>
      <c r="CO576" s="564"/>
      <c r="CP576" s="564"/>
      <c r="CQ576" s="564"/>
    </row>
    <row r="577" spans="3:95" s="243" customFormat="1" ht="13.5" customHeight="1">
      <c r="C577" s="594" t="s">
        <v>200</v>
      </c>
      <c r="D577" s="594"/>
      <c r="E577" s="594" t="s">
        <v>201</v>
      </c>
      <c r="F577" s="594" t="s">
        <v>202</v>
      </c>
      <c r="G577" s="594"/>
      <c r="H577" s="594"/>
      <c r="I577" s="595" t="s">
        <v>203</v>
      </c>
      <c r="J577" s="597" t="e">
        <f>IF(#REF!="発電事業者","送電先","購入先")</f>
        <v>#REF!</v>
      </c>
      <c r="K577" s="598"/>
      <c r="L577" s="601" t="e">
        <f>DATE(#REF!,1,1)</f>
        <v>#REF!</v>
      </c>
      <c r="M577" s="602"/>
      <c r="N577" s="602"/>
      <c r="O577" s="602"/>
      <c r="P577" s="602"/>
      <c r="Q577" s="602"/>
      <c r="R577" s="602"/>
      <c r="S577" s="602"/>
      <c r="T577" s="602"/>
      <c r="U577" s="602"/>
      <c r="V577" s="602"/>
      <c r="W577" s="603"/>
      <c r="X577" s="592" t="e">
        <f>DATE(#REF!+1,1,1)</f>
        <v>#REF!</v>
      </c>
      <c r="Y577" s="592" t="e">
        <f>DATE(#REF!+2,1,1)</f>
        <v>#REF!</v>
      </c>
      <c r="Z577" s="592" t="e">
        <f>DATE(#REF!+3,1,1)</f>
        <v>#REF!</v>
      </c>
      <c r="AA577" s="592" t="e">
        <f>DATE(#REF!+4,1,1)</f>
        <v>#REF!</v>
      </c>
      <c r="AB577" s="592" t="e">
        <f>DATE(#REF!+5,1,1)</f>
        <v>#REF!</v>
      </c>
      <c r="AC577" s="592" t="e">
        <f>DATE(#REF!+6,1,1)</f>
        <v>#REF!</v>
      </c>
      <c r="AD577" s="592" t="e">
        <f>DATE(#REF!+7,1,1)</f>
        <v>#REF!</v>
      </c>
      <c r="AE577" s="592" t="e">
        <f>DATE(#REF!+8,1,1)</f>
        <v>#REF!</v>
      </c>
      <c r="AF577" s="592" t="e">
        <f>DATE(#REF!+9,1,1)</f>
        <v>#REF!</v>
      </c>
      <c r="AG577" s="594" t="s">
        <v>253</v>
      </c>
      <c r="AH577" s="594"/>
      <c r="AI577" s="594"/>
      <c r="AJ577" s="594"/>
      <c r="AK577" s="594"/>
      <c r="AL577" s="594"/>
      <c r="AM577" s="594"/>
      <c r="AN577" s="594"/>
      <c r="AO577" s="594"/>
      <c r="AP577" s="594"/>
      <c r="AV577" s="275"/>
      <c r="AX577" s="569"/>
      <c r="AY577" s="569"/>
      <c r="AZ577" s="589"/>
      <c r="BA577" s="590"/>
      <c r="BB577" s="590"/>
      <c r="BC577" s="590"/>
      <c r="BD577" s="589"/>
      <c r="BE577" s="585" t="e">
        <f>IF(#REF!="発電事業者","月間送電電力量（GWh）","月間受電電力量（GWh）")</f>
        <v>#REF!</v>
      </c>
      <c r="BF577" s="586"/>
      <c r="BG577" s="331" t="str">
        <f>IF(COUNT(BG550,L585)=2,ROUND(BG550*L585/SUM(L579:L588),#REF!),"")</f>
        <v/>
      </c>
      <c r="BH577" s="331" t="str">
        <f>IF(COUNT(BH550,M585)=2,ROUND(BH550*M585/SUM(M579:M588),#REF!),"")</f>
        <v/>
      </c>
      <c r="BI577" s="331" t="str">
        <f>IF(COUNT(BI550,N585)=2,ROUND(BI550*N585/SUM(N579:N588),#REF!),"")</f>
        <v/>
      </c>
      <c r="BJ577" s="331" t="str">
        <f>IF(COUNT(BJ550,O585)=2,ROUND(BJ550*O585/SUM(O579:O588),#REF!),"")</f>
        <v/>
      </c>
      <c r="BK577" s="331" t="str">
        <f>IF(COUNT(BK550,P585)=2,ROUND(BK550*P585/SUM(P579:P588),#REF!),"")</f>
        <v/>
      </c>
      <c r="BL577" s="331" t="str">
        <f>IF(COUNT(BL550,Q585)=2,ROUND(BL550*Q585/SUM(Q579:Q588),#REF!),"")</f>
        <v/>
      </c>
      <c r="BM577" s="331" t="str">
        <f>IF(COUNT(BM550,R585)=2,ROUND(BM550*R585/SUM(R579:R588),#REF!),"")</f>
        <v/>
      </c>
      <c r="BN577" s="331" t="str">
        <f>IF(COUNT(BN550,S585)=2,ROUND(BN550*S585/SUM(S579:S588),#REF!),"")</f>
        <v/>
      </c>
      <c r="BO577" s="331" t="str">
        <f>IF(COUNT(BO550,T585)=2,ROUND(BO550*T585/SUM(T579:T588),#REF!),"")</f>
        <v/>
      </c>
      <c r="BP577" s="331" t="str">
        <f>IF(COUNT(BP550,U585)=2,ROUND(BP550*U585/SUM(U579:U588),#REF!),"")</f>
        <v/>
      </c>
      <c r="BQ577" s="331" t="str">
        <f>IF(COUNT(BQ550,V585)=2,ROUND(BQ550*V585/SUM(V579:V588),#REF!),"")</f>
        <v/>
      </c>
      <c r="BR577" s="331" t="str">
        <f>IF(COUNT(BR550,W585)=2,ROUND(BR550*W585/SUM(W579:W588),#REF!),"")</f>
        <v/>
      </c>
      <c r="BS577" s="569" t="e">
        <f>IF(#REF!="発電事業者","年間送電電力量（GWh）","年間受電電力量（GWh）")</f>
        <v>#REF!</v>
      </c>
      <c r="BT577" s="569"/>
      <c r="BU577" s="569"/>
      <c r="BV577" s="333" t="s">
        <v>25</v>
      </c>
      <c r="BW577" s="582"/>
      <c r="BX577" s="582"/>
      <c r="BY577" s="331" t="str">
        <f>IF(COUNT(BY550,X585)=2,ROUND(BY550*X585/SUM(X579:X588),#REF!),"")</f>
        <v/>
      </c>
      <c r="BZ577" s="331" t="str">
        <f>IF(COUNT(BZ550,Y585)=2,ROUND(BZ550*Y585/SUM(Y579:Y588),#REF!),"")</f>
        <v/>
      </c>
      <c r="CA577" s="331" t="str">
        <f>IF(COUNT(CA550,Z585)=2,ROUND(CA550*Z585/SUM(Z579:Z588),#REF!),"")</f>
        <v/>
      </c>
      <c r="CB577" s="331" t="str">
        <f>IF(COUNT(CB550,AA585)=2,ROUND(CB550*AA585/SUM(AA579:AA588),#REF!),"")</f>
        <v/>
      </c>
      <c r="CC577" s="331" t="str">
        <f>IF(COUNT(CC550,AB585)=2,ROUND(CC550*AB585/SUM(AB579:AB588),#REF!),"")</f>
        <v/>
      </c>
      <c r="CD577" s="331" t="str">
        <f>IF(COUNT(CD550,AC585)=2,ROUND(CD550*AC585/SUM(AC579:AC588),#REF!),"")</f>
        <v/>
      </c>
      <c r="CE577" s="331" t="str">
        <f>IF(COUNT(CE550,AD585)=2,ROUND(CE550*AD585/SUM(AD579:AD588),#REF!),"")</f>
        <v/>
      </c>
      <c r="CF577" s="331" t="str">
        <f>IF(COUNT(CF550,AE585)=2,ROUND(CF550*AE585/SUM(AE579:AE588),#REF!),"")</f>
        <v/>
      </c>
      <c r="CG577" s="331" t="str">
        <f>IF(COUNT(CG550,AF585)=2,ROUND(CG550*AF585/SUM(AF579:AF588),#REF!),"")</f>
        <v/>
      </c>
      <c r="CH577" s="565" t="str">
        <f>IF(COUNTA(AG585)=0,"",AG585)</f>
        <v/>
      </c>
      <c r="CI577" s="565"/>
      <c r="CJ577" s="565"/>
      <c r="CK577" s="565"/>
      <c r="CL577" s="565"/>
      <c r="CM577" s="565"/>
      <c r="CN577" s="565"/>
      <c r="CO577" s="565"/>
      <c r="CP577" s="565"/>
      <c r="CQ577" s="565"/>
    </row>
    <row r="578" spans="3:95" s="243" customFormat="1" ht="13.5" customHeight="1">
      <c r="C578" s="594"/>
      <c r="D578" s="594"/>
      <c r="E578" s="594"/>
      <c r="F578" s="594"/>
      <c r="G578" s="594"/>
      <c r="H578" s="594"/>
      <c r="I578" s="596"/>
      <c r="J578" s="599"/>
      <c r="K578" s="600"/>
      <c r="L578" s="320" t="s">
        <v>194</v>
      </c>
      <c r="M578" s="320" t="s">
        <v>195</v>
      </c>
      <c r="N578" s="320" t="s">
        <v>161</v>
      </c>
      <c r="O578" s="320" t="s">
        <v>162</v>
      </c>
      <c r="P578" s="320" t="s">
        <v>163</v>
      </c>
      <c r="Q578" s="320" t="s">
        <v>164</v>
      </c>
      <c r="R578" s="320" t="s">
        <v>165</v>
      </c>
      <c r="S578" s="320" t="s">
        <v>166</v>
      </c>
      <c r="T578" s="320" t="s">
        <v>167</v>
      </c>
      <c r="U578" s="320" t="s">
        <v>168</v>
      </c>
      <c r="V578" s="320" t="s">
        <v>169</v>
      </c>
      <c r="W578" s="320" t="s">
        <v>170</v>
      </c>
      <c r="X578" s="593">
        <v>43101</v>
      </c>
      <c r="Y578" s="593">
        <v>43466</v>
      </c>
      <c r="Z578" s="593">
        <v>43831</v>
      </c>
      <c r="AA578" s="593">
        <v>44197</v>
      </c>
      <c r="AB578" s="593">
        <v>44562</v>
      </c>
      <c r="AC578" s="593">
        <v>44927</v>
      </c>
      <c r="AD578" s="593">
        <v>45292</v>
      </c>
      <c r="AE578" s="593">
        <v>45658</v>
      </c>
      <c r="AF578" s="593">
        <v>46023</v>
      </c>
      <c r="AG578" s="594"/>
      <c r="AH578" s="594"/>
      <c r="AI578" s="594"/>
      <c r="AJ578" s="594"/>
      <c r="AK578" s="594"/>
      <c r="AL578" s="594"/>
      <c r="AM578" s="594"/>
      <c r="AN578" s="594"/>
      <c r="AO578" s="594"/>
      <c r="AP578" s="594"/>
      <c r="AV578" s="275"/>
      <c r="AX578" s="569" t="str">
        <f>IF(C586="","",C586)</f>
        <v/>
      </c>
      <c r="AY578" s="569"/>
      <c r="AZ578" s="587" t="str">
        <f>IF(E586="","",E586)</f>
        <v/>
      </c>
      <c r="BA578" s="590" t="str">
        <f ca="1">IF(F586="","",F586)</f>
        <v/>
      </c>
      <c r="BB578" s="590"/>
      <c r="BC578" s="590"/>
      <c r="BD578" s="587" t="str">
        <f>IF(I586="","",I586)</f>
        <v/>
      </c>
      <c r="BE578" s="578" t="e">
        <f>IF(#REF!="発電事業者","送電電力（MW）","受電電力（MW）")</f>
        <v>#REF!</v>
      </c>
      <c r="BF578" s="579"/>
      <c r="BG578" s="331" t="str">
        <f>IF(COUNT(BG548,L586)=2,ROUND(BG548*L586/SUM(L579:L588),#REF!),"")</f>
        <v/>
      </c>
      <c r="BH578" s="331" t="str">
        <f>IF(COUNT(BH548,M586)=2,ROUND(BH548*M586/SUM(M579:M588),#REF!),"")</f>
        <v/>
      </c>
      <c r="BI578" s="331" t="str">
        <f>IF(COUNT(BI548,N586)=2,ROUND(BI548*N586/SUM(N579:N588),#REF!),"")</f>
        <v/>
      </c>
      <c r="BJ578" s="331" t="str">
        <f>IF(COUNT(BJ548,O586)=2,ROUND(BJ548*O586/SUM(O579:O588),#REF!),"")</f>
        <v/>
      </c>
      <c r="BK578" s="331" t="str">
        <f>IF(COUNT(BK548,P586)=2,ROUND(BK548*P586/SUM(P579:P588),#REF!),"")</f>
        <v/>
      </c>
      <c r="BL578" s="331" t="str">
        <f>IF(COUNT(BL548,Q586)=2,ROUND(BL548*Q586/SUM(Q579:Q588),#REF!),"")</f>
        <v/>
      </c>
      <c r="BM578" s="331" t="str">
        <f>IF(COUNT(BM548,R586)=2,ROUND(BM548*R586/SUM(R579:R588),#REF!),"")</f>
        <v/>
      </c>
      <c r="BN578" s="331" t="str">
        <f>IF(COUNT(BN548,S586)=2,ROUND(BN548*S586/SUM(S579:S588),#REF!),"")</f>
        <v/>
      </c>
      <c r="BO578" s="331" t="str">
        <f>IF(COUNT(BO548,T586)=2,ROUND(BO548*T586/SUM(T579:T588),#REF!),"")</f>
        <v/>
      </c>
      <c r="BP578" s="331" t="str">
        <f>IF(COUNT(BP548,U586)=2,ROUND(BP548*U586/SUM(U579:U588),#REF!),"")</f>
        <v/>
      </c>
      <c r="BQ578" s="331" t="str">
        <f>IF(COUNT(BQ548,V586)=2,ROUND(BQ548*V586/SUM(V579:V588),#REF!),"")</f>
        <v/>
      </c>
      <c r="BR578" s="331" t="str">
        <f>IF(COUNT(BR548,W586)=2,ROUND(BR548*W586/SUM(W579:W588),#REF!),"")</f>
        <v/>
      </c>
      <c r="BS578" s="569" t="e">
        <f>IF(#REF!="発電事業者","送電電力（MW）","受電電力（MW）")</f>
        <v>#REF!</v>
      </c>
      <c r="BT578" s="569"/>
      <c r="BU578" s="569"/>
      <c r="BV578" s="333" t="s">
        <v>171</v>
      </c>
      <c r="BW578" s="580"/>
      <c r="BX578" s="580"/>
      <c r="BY578" s="331" t="str">
        <f>IF(COUNT(BY548,X586)=2,ROUND(BY548*X586/SUM(X579:X588),#REF!),"")</f>
        <v/>
      </c>
      <c r="BZ578" s="331" t="str">
        <f>IF(COUNT(BZ548,Y586)=2,ROUND(BZ548*Y586/SUM(Y579:Y588),#REF!),"")</f>
        <v/>
      </c>
      <c r="CA578" s="331" t="str">
        <f>IF(COUNT(CA548,Z586)=2,ROUND(CA548*Z586/SUM(Z579:Z588),#REF!),"")</f>
        <v/>
      </c>
      <c r="CB578" s="331" t="str">
        <f>IF(COUNT(CB548,AA586)=2,ROUND(CB548*AA586/SUM(AA579:AA588),#REF!),"")</f>
        <v/>
      </c>
      <c r="CC578" s="331" t="str">
        <f>IF(COUNT(CC548,AB586)=2,ROUND(CC548*AB586/SUM(AB579:AB588),#REF!),"")</f>
        <v/>
      </c>
      <c r="CD578" s="331" t="str">
        <f>IF(COUNT(CD548,AC586)=2,ROUND(CD548*AC586/SUM(AC579:AC588),#REF!),"")</f>
        <v/>
      </c>
      <c r="CE578" s="331" t="str">
        <f>IF(COUNT(CE548,AD586)=2,ROUND(CE548*AD586/SUM(AD579:AD588),#REF!),"")</f>
        <v/>
      </c>
      <c r="CF578" s="331" t="str">
        <f>IF(COUNT(CF548,AE586)=2,ROUND(CF548*AE586/SUM(AE579:AE588),#REF!),"")</f>
        <v/>
      </c>
      <c r="CG578" s="331" t="str">
        <f>IF(COUNT(CG548,AF586)=2,ROUND(CG548*AF586/SUM(AF579:AF588),#REF!),"")</f>
        <v/>
      </c>
      <c r="CH578" s="563" t="s">
        <v>214</v>
      </c>
      <c r="CI578" s="563"/>
      <c r="CJ578" s="563"/>
      <c r="CK578" s="563"/>
      <c r="CL578" s="563"/>
      <c r="CM578" s="563"/>
      <c r="CN578" s="563"/>
      <c r="CO578" s="563"/>
      <c r="CP578" s="563"/>
      <c r="CQ578" s="563"/>
    </row>
    <row r="579" spans="3:95" s="243" customFormat="1" ht="13.5" customHeight="1">
      <c r="C579" s="568"/>
      <c r="D579" s="568"/>
      <c r="E579" s="332"/>
      <c r="F579" s="569" t="str">
        <f ca="1">IF(E579="","",VLOOKUP(E579,INDIRECT(AR579),2,FALSE))</f>
        <v/>
      </c>
      <c r="G579" s="569"/>
      <c r="H579" s="569"/>
      <c r="I579" s="333" t="str">
        <f>IF(E579="","",E543)</f>
        <v/>
      </c>
      <c r="J579" s="569" t="e">
        <f>J577&amp;"１"</f>
        <v>#REF!</v>
      </c>
      <c r="K579" s="569"/>
      <c r="L579" s="277">
        <f t="shared" ref="L579:W579" si="143">IF($F576=0,IF(100-SUM(L580:L588)=0,"",100-SUM(L580:L588)),IF(H553-SUM(L580:L588)=0,"",H553-SUM(L580:L588)))</f>
        <v>100</v>
      </c>
      <c r="M579" s="277">
        <f t="shared" si="143"/>
        <v>100</v>
      </c>
      <c r="N579" s="277">
        <f t="shared" si="143"/>
        <v>100</v>
      </c>
      <c r="O579" s="277">
        <f t="shared" si="143"/>
        <v>100</v>
      </c>
      <c r="P579" s="277">
        <f t="shared" si="143"/>
        <v>100</v>
      </c>
      <c r="Q579" s="277">
        <f t="shared" si="143"/>
        <v>100</v>
      </c>
      <c r="R579" s="277">
        <f t="shared" si="143"/>
        <v>100</v>
      </c>
      <c r="S579" s="277">
        <f t="shared" si="143"/>
        <v>100</v>
      </c>
      <c r="T579" s="277">
        <f t="shared" si="143"/>
        <v>100</v>
      </c>
      <c r="U579" s="277">
        <f t="shared" si="143"/>
        <v>100</v>
      </c>
      <c r="V579" s="277">
        <f t="shared" si="143"/>
        <v>100</v>
      </c>
      <c r="W579" s="277">
        <f t="shared" si="143"/>
        <v>100</v>
      </c>
      <c r="X579" s="277">
        <f>IF($F576=0,IF(100-SUM(X580:X588)=0,"",100-SUM(X580:X588)),IF(H555-SUM(X580:X588)=0,"",H555-SUM(X580:X588)))</f>
        <v>100</v>
      </c>
      <c r="Y579" s="277">
        <f>IF($F576=0,IF(100-SUM(Y580:Y588)=0,"",100-SUM(Y580:Y588)),IF(H557-SUM(Y580:Y588)=0,"",H557-SUM(Y580:Y588)))</f>
        <v>100</v>
      </c>
      <c r="Z579" s="277">
        <f>IF($F576=0,IF(100-SUM(Z580:Z588)=0,"",100-SUM(Z580:Z588)),IF(H559-SUM(Z580:Z588)=0,"",H559-SUM(Z580:Z588)))</f>
        <v>100</v>
      </c>
      <c r="AA579" s="277">
        <f>IF($F576=0,IF(100-SUM(AA580:AA588)=0,"",100-SUM(AA580:AA588)),IF(H561-SUM(AA580:AA588)=0,"",H561-SUM(AA580:AA588)))</f>
        <v>100</v>
      </c>
      <c r="AB579" s="277">
        <f>IF($F576=0,IF(100-SUM(AB580:AB588)=0,"",100-SUM(AB580:AB588)),IF(H563-SUM(AB580:AB588)=0,"",H563-SUM(AB580:AB588)))</f>
        <v>100</v>
      </c>
      <c r="AC579" s="277">
        <f>IF($F576=0,IF(100-SUM(AC580:AC588)=0,"",100-SUM(AC580:AC588)),IF(H565-SUM(AC580:AC588)=0,"",H565-SUM(AC580:AC588)))</f>
        <v>100</v>
      </c>
      <c r="AD579" s="277">
        <f>IF($F576=0,IF(100-SUM(AD580:AD588)=0,"",100-SUM(AD580:AD588)),IF(H567-SUM(AD580:AD588)=0,"",H567-SUM(AD580:AD588)))</f>
        <v>100</v>
      </c>
      <c r="AE579" s="277">
        <f>IF($F576=0,IF(100-SUM(AE580:AE588)=0,"",100-SUM(AE580:AE588)),IF(H569-SUM(AE580:AE588)=0,"",H569-SUM(AE580:AE588)))</f>
        <v>100</v>
      </c>
      <c r="AF579" s="277">
        <f>IF($F576=0,IF(100-SUM(AF580:AF588)=0,"",100-SUM(AF580:AF588)),IF(H571-SUM(AF580:AF588)=0,"",H571-SUM(AF580:AF588)))</f>
        <v>100</v>
      </c>
      <c r="AG579" s="570"/>
      <c r="AH579" s="570"/>
      <c r="AI579" s="570"/>
      <c r="AJ579" s="570"/>
      <c r="AK579" s="570"/>
      <c r="AL579" s="570"/>
      <c r="AM579" s="570"/>
      <c r="AN579" s="570"/>
      <c r="AO579" s="570"/>
      <c r="AP579" s="570"/>
      <c r="AR579" s="591" t="b">
        <f t="shared" ref="AR579:AR588" si="144">IF(C579="発電事業者","事業者リスト一覧!D3:E1002", IF(C579="小売電気事業者","事業者リスト一覧!J3:K1002", IF(C579="一般送配電事業者","事業者リスト一覧!G3:H13", IF(C579="送電事業者","事業者リスト一覧!G16:H21", IF(C579="特定送配電事業者","事業者リスト一覧!G24:H44", IF(C579="登録特定送配電事業者","事業者リスト一覧!G47:H87", IF(C579="その他事業者","事業者リスト一覧!G90:H100")))))))</f>
        <v>0</v>
      </c>
      <c r="AS579" s="591"/>
      <c r="AT579" s="591"/>
      <c r="AU579" s="281" t="s">
        <v>160</v>
      </c>
      <c r="AV579" s="275"/>
      <c r="AX579" s="569"/>
      <c r="AY579" s="569"/>
      <c r="AZ579" s="588"/>
      <c r="BA579" s="590"/>
      <c r="BB579" s="590"/>
      <c r="BC579" s="590"/>
      <c r="BD579" s="588"/>
      <c r="BE579" s="583"/>
      <c r="BF579" s="584"/>
      <c r="BG579" s="259"/>
      <c r="BH579" s="259"/>
      <c r="BI579" s="259"/>
      <c r="BJ579" s="259"/>
      <c r="BK579" s="259"/>
      <c r="BL579" s="259"/>
      <c r="BM579" s="259"/>
      <c r="BN579" s="259"/>
      <c r="BO579" s="259"/>
      <c r="BP579" s="259"/>
      <c r="BQ579" s="259"/>
      <c r="BR579" s="259"/>
      <c r="BS579" s="569"/>
      <c r="BT579" s="569"/>
      <c r="BU579" s="569"/>
      <c r="BV579" s="333" t="s">
        <v>172</v>
      </c>
      <c r="BW579" s="581"/>
      <c r="BX579" s="581"/>
      <c r="BY579" s="331" t="str">
        <f>IF(COUNT(BY549,X586)=2,ROUND(BY549*X586/SUM(X579:X588),#REF!),"")</f>
        <v/>
      </c>
      <c r="BZ579" s="331" t="str">
        <f>IF(COUNT(BZ549,Y586)=2,ROUND(BZ549*Y586/SUM(Y579:Y588),#REF!),"")</f>
        <v/>
      </c>
      <c r="CA579" s="331" t="str">
        <f>IF(COUNT(CA549,Z586)=2,ROUND(CA549*Z586/SUM(Z579:Z588),#REF!),"")</f>
        <v/>
      </c>
      <c r="CB579" s="331" t="str">
        <f>IF(COUNT(CB549,AA586)=2,ROUND(CB549*AA586/SUM(AA579:AA588),#REF!),"")</f>
        <v/>
      </c>
      <c r="CC579" s="331" t="str">
        <f>IF(COUNT(CC549,AB586)=2,ROUND(CC549*AB586/SUM(AB579:AB588),#REF!),"")</f>
        <v/>
      </c>
      <c r="CD579" s="331" t="str">
        <f>IF(COUNT(CD549,AC586)=2,ROUND(CD549*AC586/SUM(AC579:AC588),#REF!),"")</f>
        <v/>
      </c>
      <c r="CE579" s="331" t="str">
        <f>IF(COUNT(CE549,AD586)=2,ROUND(CE549*AD586/SUM(AD579:AD588),#REF!),"")</f>
        <v/>
      </c>
      <c r="CF579" s="331" t="str">
        <f>IF(COUNT(CF549,AE586)=2,ROUND(CF549*AE586/SUM(AE579:AE588),#REF!),"")</f>
        <v/>
      </c>
      <c r="CG579" s="331" t="str">
        <f>IF(COUNT(CG549,AF586)=2,ROUND(CG549*AF586/SUM(AF579:AF588),#REF!),"")</f>
        <v/>
      </c>
      <c r="CH579" s="564" t="str">
        <f>IF(CH578="","",CH578)</f>
        <v>太陽光（全量）</v>
      </c>
      <c r="CI579" s="564"/>
      <c r="CJ579" s="564"/>
      <c r="CK579" s="564"/>
      <c r="CL579" s="564"/>
      <c r="CM579" s="564"/>
      <c r="CN579" s="564"/>
      <c r="CO579" s="564"/>
      <c r="CP579" s="564"/>
      <c r="CQ579" s="564"/>
    </row>
    <row r="580" spans="3:95" s="243" customFormat="1" ht="13.5" customHeight="1">
      <c r="C580" s="568"/>
      <c r="D580" s="568"/>
      <c r="E580" s="332"/>
      <c r="F580" s="569" t="str">
        <f t="shared" ref="F580:F587" ca="1" si="145">IF(E580="","",VLOOKUP(E580,INDIRECT(AR580),2,FALSE))</f>
        <v/>
      </c>
      <c r="G580" s="569"/>
      <c r="H580" s="569"/>
      <c r="I580" s="333" t="str">
        <f>IF(E580="","",E543)</f>
        <v/>
      </c>
      <c r="J580" s="569" t="e">
        <f>J577&amp;"２"</f>
        <v>#REF!</v>
      </c>
      <c r="K580" s="569"/>
      <c r="L580" s="256"/>
      <c r="M580" s="256"/>
      <c r="N580" s="256"/>
      <c r="O580" s="256"/>
      <c r="P580" s="256"/>
      <c r="Q580" s="256"/>
      <c r="R580" s="256"/>
      <c r="S580" s="256"/>
      <c r="T580" s="256"/>
      <c r="U580" s="256"/>
      <c r="V580" s="256"/>
      <c r="W580" s="256"/>
      <c r="X580" s="256"/>
      <c r="Y580" s="256"/>
      <c r="Z580" s="256"/>
      <c r="AA580" s="256"/>
      <c r="AB580" s="256"/>
      <c r="AC580" s="256"/>
      <c r="AD580" s="256"/>
      <c r="AE580" s="256"/>
      <c r="AF580" s="256"/>
      <c r="AG580" s="570"/>
      <c r="AH580" s="570"/>
      <c r="AI580" s="570"/>
      <c r="AJ580" s="570"/>
      <c r="AK580" s="570"/>
      <c r="AL580" s="570"/>
      <c r="AM580" s="570"/>
      <c r="AN580" s="570"/>
      <c r="AO580" s="570"/>
      <c r="AP580" s="570"/>
      <c r="AR580" s="571" t="b">
        <f t="shared" si="144"/>
        <v>0</v>
      </c>
      <c r="AS580" s="571"/>
      <c r="AT580" s="571"/>
      <c r="AU580" s="282" t="s">
        <v>160</v>
      </c>
      <c r="AV580" s="275"/>
      <c r="AX580" s="569"/>
      <c r="AY580" s="569"/>
      <c r="AZ580" s="589"/>
      <c r="BA580" s="590"/>
      <c r="BB580" s="590"/>
      <c r="BC580" s="590"/>
      <c r="BD580" s="589"/>
      <c r="BE580" s="585" t="e">
        <f>IF(#REF!="発電事業者","月間送電電力量（GWh）","月間受電電力量（GWh）")</f>
        <v>#REF!</v>
      </c>
      <c r="BF580" s="586"/>
      <c r="BG580" s="331" t="str">
        <f>IF(COUNT(BG550,L586)=2,ROUND(BG550*L586/SUM(L579:L588),#REF!),"")</f>
        <v/>
      </c>
      <c r="BH580" s="331" t="str">
        <f>IF(COUNT(BH550,M586)=2,ROUND(BH550*M586/SUM(M579:M588),#REF!),"")</f>
        <v/>
      </c>
      <c r="BI580" s="331" t="str">
        <f>IF(COUNT(BI550,N586)=2,ROUND(BI550*N586/SUM(N579:N588),#REF!),"")</f>
        <v/>
      </c>
      <c r="BJ580" s="331" t="str">
        <f>IF(COUNT(BJ550,O586)=2,ROUND(BJ550*O586/SUM(O579:O588),#REF!),"")</f>
        <v/>
      </c>
      <c r="BK580" s="331" t="str">
        <f>IF(COUNT(BK550,P586)=2,ROUND(BK550*P586/SUM(P579:P588),#REF!),"")</f>
        <v/>
      </c>
      <c r="BL580" s="331" t="str">
        <f>IF(COUNT(BL550,Q586)=2,ROUND(BL550*Q586/SUM(Q579:Q588),#REF!),"")</f>
        <v/>
      </c>
      <c r="BM580" s="331" t="str">
        <f>IF(COUNT(BM550,R586)=2,ROUND(BM550*R586/SUM(R579:R588),#REF!),"")</f>
        <v/>
      </c>
      <c r="BN580" s="331" t="str">
        <f>IF(COUNT(BN550,S586)=2,ROUND(BN550*S586/SUM(S579:S588),#REF!),"")</f>
        <v/>
      </c>
      <c r="BO580" s="331" t="str">
        <f>IF(COUNT(BO550,T586)=2,ROUND(BO550*T586/SUM(T579:T588),#REF!),"")</f>
        <v/>
      </c>
      <c r="BP580" s="331" t="str">
        <f>IF(COUNT(BP550,U586)=2,ROUND(BP550*U586/SUM(U579:U588),#REF!),"")</f>
        <v/>
      </c>
      <c r="BQ580" s="331" t="str">
        <f>IF(COUNT(BQ550,V586)=2,ROUND(BQ550*V586/SUM(V579:V588),#REF!),"")</f>
        <v/>
      </c>
      <c r="BR580" s="331" t="str">
        <f>IF(COUNT(BR550,W586)=2,ROUND(BR550*W586/SUM(W579:W588),#REF!),"")</f>
        <v/>
      </c>
      <c r="BS580" s="569" t="e">
        <f>IF(#REF!="発電事業者","年間送電電力量（GWh）","年間受電電力量（GWh）")</f>
        <v>#REF!</v>
      </c>
      <c r="BT580" s="569"/>
      <c r="BU580" s="569"/>
      <c r="BV580" s="333" t="s">
        <v>25</v>
      </c>
      <c r="BW580" s="582"/>
      <c r="BX580" s="582"/>
      <c r="BY580" s="331" t="str">
        <f>IF(COUNT(BY550,X586)=2,ROUND(BY550*X586/SUM(X579:X588),#REF!),"")</f>
        <v/>
      </c>
      <c r="BZ580" s="331" t="str">
        <f>IF(COUNT(BZ550,Y586)=2,ROUND(BZ550*Y586/SUM(Y579:Y588),#REF!),"")</f>
        <v/>
      </c>
      <c r="CA580" s="331" t="str">
        <f>IF(COUNT(CA550,Z586)=2,ROUND(CA550*Z586/SUM(Z579:Z588),#REF!),"")</f>
        <v/>
      </c>
      <c r="CB580" s="331" t="str">
        <f>IF(COUNT(CB550,AA586)=2,ROUND(CB550*AA586/SUM(AA579:AA588),#REF!),"")</f>
        <v/>
      </c>
      <c r="CC580" s="331" t="str">
        <f>IF(COUNT(CC550,AB586)=2,ROUND(CC550*AB586/SUM(AB579:AB588),#REF!),"")</f>
        <v/>
      </c>
      <c r="CD580" s="331" t="str">
        <f>IF(COUNT(CD550,AC586)=2,ROUND(CD550*AC586/SUM(AC579:AC588),#REF!),"")</f>
        <v/>
      </c>
      <c r="CE580" s="331" t="str">
        <f>IF(COUNT(CE550,AD586)=2,ROUND(CE550*AD586/SUM(AD579:AD588),#REF!),"")</f>
        <v/>
      </c>
      <c r="CF580" s="331" t="str">
        <f>IF(COUNT(CF550,AE586)=2,ROUND(CF550*AE586/SUM(AE579:AE588),#REF!),"")</f>
        <v/>
      </c>
      <c r="CG580" s="331" t="str">
        <f>IF(COUNT(CG550,AF586)=2,ROUND(CG550*AF586/SUM(AF579:AF588),#REF!),"")</f>
        <v/>
      </c>
      <c r="CH580" s="565" t="str">
        <f>IF(COUNTA(AG586)=0,"",AG586)</f>
        <v/>
      </c>
      <c r="CI580" s="565"/>
      <c r="CJ580" s="565"/>
      <c r="CK580" s="565"/>
      <c r="CL580" s="565"/>
      <c r="CM580" s="565"/>
      <c r="CN580" s="565"/>
      <c r="CO580" s="565"/>
      <c r="CP580" s="565"/>
      <c r="CQ580" s="565"/>
    </row>
    <row r="581" spans="3:95" s="243" customFormat="1" ht="13.5" customHeight="1">
      <c r="C581" s="568"/>
      <c r="D581" s="568"/>
      <c r="E581" s="332"/>
      <c r="F581" s="569" t="str">
        <f t="shared" ca="1" si="145"/>
        <v/>
      </c>
      <c r="G581" s="569"/>
      <c r="H581" s="569"/>
      <c r="I581" s="333" t="str">
        <f>IF(E581="","",E543)</f>
        <v/>
      </c>
      <c r="J581" s="569" t="e">
        <f>J577&amp;"３"</f>
        <v>#REF!</v>
      </c>
      <c r="K581" s="569"/>
      <c r="L581" s="256"/>
      <c r="M581" s="256"/>
      <c r="N581" s="256"/>
      <c r="O581" s="256"/>
      <c r="P581" s="256"/>
      <c r="Q581" s="256"/>
      <c r="R581" s="256"/>
      <c r="S581" s="256"/>
      <c r="T581" s="256"/>
      <c r="U581" s="256"/>
      <c r="V581" s="256"/>
      <c r="W581" s="256"/>
      <c r="X581" s="256"/>
      <c r="Y581" s="256"/>
      <c r="Z581" s="256"/>
      <c r="AA581" s="256"/>
      <c r="AB581" s="256"/>
      <c r="AC581" s="256"/>
      <c r="AD581" s="256"/>
      <c r="AE581" s="256"/>
      <c r="AF581" s="256"/>
      <c r="AG581" s="570"/>
      <c r="AH581" s="570"/>
      <c r="AI581" s="570"/>
      <c r="AJ581" s="570"/>
      <c r="AK581" s="570"/>
      <c r="AL581" s="570"/>
      <c r="AM581" s="570"/>
      <c r="AN581" s="570"/>
      <c r="AO581" s="570"/>
      <c r="AP581" s="570"/>
      <c r="AR581" s="571" t="b">
        <f t="shared" si="144"/>
        <v>0</v>
      </c>
      <c r="AS581" s="571"/>
      <c r="AT581" s="571"/>
      <c r="AU581" s="282" t="s">
        <v>160</v>
      </c>
      <c r="AV581" s="275"/>
      <c r="AX581" s="569" t="str">
        <f>IF(C587="","",C587)</f>
        <v/>
      </c>
      <c r="AY581" s="569"/>
      <c r="AZ581" s="587" t="str">
        <f>IF(E587="","",E587)</f>
        <v/>
      </c>
      <c r="BA581" s="590" t="str">
        <f ca="1">IF(F587="","",F587)</f>
        <v/>
      </c>
      <c r="BB581" s="590"/>
      <c r="BC581" s="590"/>
      <c r="BD581" s="587" t="str">
        <f>IF(I587="","",I587)</f>
        <v/>
      </c>
      <c r="BE581" s="578" t="e">
        <f>IF(#REF!="発電事業者","送電電力（MW）","受電電力（MW）")</f>
        <v>#REF!</v>
      </c>
      <c r="BF581" s="579"/>
      <c r="BG581" s="331" t="str">
        <f>IF(COUNT(BG548,L587)=2,ROUND(BG548*L587/SUM(L579:L588),#REF!),"")</f>
        <v/>
      </c>
      <c r="BH581" s="331" t="str">
        <f>IF(COUNT(BH548,M587)=2,ROUND(BH548*M587/SUM(M579:M588),#REF!),"")</f>
        <v/>
      </c>
      <c r="BI581" s="331" t="str">
        <f>IF(COUNT(BI548,N587)=2,ROUND(BI548*N587/SUM(N579:N588),#REF!),"")</f>
        <v/>
      </c>
      <c r="BJ581" s="331" t="str">
        <f>IF(COUNT(BJ548,O587)=2,ROUND(BJ548*O587/SUM(O579:O588),#REF!),"")</f>
        <v/>
      </c>
      <c r="BK581" s="331" t="str">
        <f>IF(COUNT(BK548,P587)=2,ROUND(BK548*P587/SUM(P579:P588),#REF!),"")</f>
        <v/>
      </c>
      <c r="BL581" s="331" t="str">
        <f>IF(COUNT(BL548,Q587)=2,ROUND(BL548*Q587/SUM(Q579:Q588),#REF!),"")</f>
        <v/>
      </c>
      <c r="BM581" s="331" t="str">
        <f>IF(COUNT(BM548,R587)=2,ROUND(BM548*R587/SUM(R579:R588),#REF!),"")</f>
        <v/>
      </c>
      <c r="BN581" s="331" t="str">
        <f>IF(COUNT(BN548,S587)=2,ROUND(BN548*S587/SUM(S579:S588),#REF!),"")</f>
        <v/>
      </c>
      <c r="BO581" s="331" t="str">
        <f>IF(COUNT(BO548,T587)=2,ROUND(BO548*T587/SUM(T579:T588),#REF!),"")</f>
        <v/>
      </c>
      <c r="BP581" s="331" t="str">
        <f>IF(COUNT(BP548,U587)=2,ROUND(BP548*U587/SUM(U579:U588),#REF!),"")</f>
        <v/>
      </c>
      <c r="BQ581" s="331" t="str">
        <f>IF(COUNT(BQ548,V587)=2,ROUND(BQ548*V587/SUM(V579:V588),#REF!),"")</f>
        <v/>
      </c>
      <c r="BR581" s="331" t="str">
        <f>IF(COUNT(BR548,W587)=2,ROUND(BR548*W587/SUM(W579:W588),#REF!),"")</f>
        <v/>
      </c>
      <c r="BS581" s="569" t="e">
        <f>IF(#REF!="発電事業者","送電電力（MW）","受電電力（MW）")</f>
        <v>#REF!</v>
      </c>
      <c r="BT581" s="569"/>
      <c r="BU581" s="569"/>
      <c r="BV581" s="333" t="s">
        <v>171</v>
      </c>
      <c r="BW581" s="580"/>
      <c r="BX581" s="580"/>
      <c r="BY581" s="331" t="str">
        <f>IF(COUNT(BY548,X587)=2,ROUND(BY548*X587/SUM(X579:X588),#REF!),"")</f>
        <v/>
      </c>
      <c r="BZ581" s="331" t="str">
        <f>IF(COUNT(BZ548,Y587)=2,ROUND(BZ548*Y587/SUM(Y579:Y588),#REF!),"")</f>
        <v/>
      </c>
      <c r="CA581" s="331" t="str">
        <f>IF(COUNT(CA548,Z587)=2,ROUND(CA548*Z587/SUM(Z579:Z588),#REF!),"")</f>
        <v/>
      </c>
      <c r="CB581" s="331" t="str">
        <f>IF(COUNT(CB548,AA587)=2,ROUND(CB548*AA587/SUM(AA579:AA588),#REF!),"")</f>
        <v/>
      </c>
      <c r="CC581" s="331" t="str">
        <f>IF(COUNT(CC548,AB587)=2,ROUND(CC548*AB587/SUM(AB579:AB588),#REF!),"")</f>
        <v/>
      </c>
      <c r="CD581" s="331" t="str">
        <f>IF(COUNT(CD548,AC587)=2,ROUND(CD548*AC587/SUM(AC579:AC588),#REF!),"")</f>
        <v/>
      </c>
      <c r="CE581" s="331" t="str">
        <f>IF(COUNT(CE548,AD587)=2,ROUND(CE548*AD587/SUM(AD579:AD588),#REF!),"")</f>
        <v/>
      </c>
      <c r="CF581" s="331" t="str">
        <f>IF(COUNT(CF548,AE587)=2,ROUND(CF548*AE587/SUM(AE579:AE588),#REF!),"")</f>
        <v/>
      </c>
      <c r="CG581" s="331" t="str">
        <f>IF(COUNT(CG548,AF587)=2,ROUND(CG548*AF587/SUM(AF579:AF588),#REF!),"")</f>
        <v/>
      </c>
      <c r="CH581" s="563" t="s">
        <v>214</v>
      </c>
      <c r="CI581" s="563"/>
      <c r="CJ581" s="563"/>
      <c r="CK581" s="563"/>
      <c r="CL581" s="563"/>
      <c r="CM581" s="563"/>
      <c r="CN581" s="563"/>
      <c r="CO581" s="563"/>
      <c r="CP581" s="563"/>
      <c r="CQ581" s="563"/>
    </row>
    <row r="582" spans="3:95" s="243" customFormat="1" ht="13.5" customHeight="1">
      <c r="C582" s="568"/>
      <c r="D582" s="568"/>
      <c r="E582" s="332"/>
      <c r="F582" s="569" t="str">
        <f t="shared" ca="1" si="145"/>
        <v/>
      </c>
      <c r="G582" s="569"/>
      <c r="H582" s="569"/>
      <c r="I582" s="333" t="str">
        <f>IF(E582="","",E543)</f>
        <v/>
      </c>
      <c r="J582" s="569" t="e">
        <f>J577&amp;"４"</f>
        <v>#REF!</v>
      </c>
      <c r="K582" s="569"/>
      <c r="L582" s="256"/>
      <c r="M582" s="256"/>
      <c r="N582" s="256"/>
      <c r="O582" s="256"/>
      <c r="P582" s="256"/>
      <c r="Q582" s="256"/>
      <c r="R582" s="256"/>
      <c r="S582" s="256"/>
      <c r="T582" s="256"/>
      <c r="U582" s="256"/>
      <c r="V582" s="256"/>
      <c r="W582" s="256"/>
      <c r="X582" s="256"/>
      <c r="Y582" s="256"/>
      <c r="Z582" s="256"/>
      <c r="AA582" s="256"/>
      <c r="AB582" s="256"/>
      <c r="AC582" s="256"/>
      <c r="AD582" s="256"/>
      <c r="AE582" s="256"/>
      <c r="AF582" s="256"/>
      <c r="AG582" s="570"/>
      <c r="AH582" s="570"/>
      <c r="AI582" s="570"/>
      <c r="AJ582" s="570"/>
      <c r="AK582" s="570"/>
      <c r="AL582" s="570"/>
      <c r="AM582" s="570"/>
      <c r="AN582" s="570"/>
      <c r="AO582" s="570"/>
      <c r="AP582" s="570"/>
      <c r="AR582" s="571" t="b">
        <f t="shared" si="144"/>
        <v>0</v>
      </c>
      <c r="AS582" s="571"/>
      <c r="AT582" s="571"/>
      <c r="AU582" s="282" t="s">
        <v>160</v>
      </c>
      <c r="AV582" s="275"/>
      <c r="AX582" s="569"/>
      <c r="AY582" s="569"/>
      <c r="AZ582" s="588"/>
      <c r="BA582" s="590"/>
      <c r="BB582" s="590"/>
      <c r="BC582" s="590"/>
      <c r="BD582" s="588"/>
      <c r="BE582" s="583"/>
      <c r="BF582" s="584"/>
      <c r="BG582" s="259"/>
      <c r="BH582" s="259"/>
      <c r="BI582" s="259"/>
      <c r="BJ582" s="259"/>
      <c r="BK582" s="259"/>
      <c r="BL582" s="259"/>
      <c r="BM582" s="259"/>
      <c r="BN582" s="259"/>
      <c r="BO582" s="259"/>
      <c r="BP582" s="259"/>
      <c r="BQ582" s="259"/>
      <c r="BR582" s="259"/>
      <c r="BS582" s="569"/>
      <c r="BT582" s="569"/>
      <c r="BU582" s="569"/>
      <c r="BV582" s="333" t="s">
        <v>172</v>
      </c>
      <c r="BW582" s="581"/>
      <c r="BX582" s="581"/>
      <c r="BY582" s="331" t="str">
        <f>IF(COUNT(BY549,X587)=2,ROUND(BY549*X587/SUM(X579:X588),#REF!),"")</f>
        <v/>
      </c>
      <c r="BZ582" s="331" t="str">
        <f>IF(COUNT(BZ549,Y587)=2,ROUND(BZ549*Y587/SUM(Y579:Y588),#REF!),"")</f>
        <v/>
      </c>
      <c r="CA582" s="331" t="str">
        <f>IF(COUNT(CA549,Z587)=2,ROUND(CA549*Z587/SUM(Z579:Z588),#REF!),"")</f>
        <v/>
      </c>
      <c r="CB582" s="331" t="str">
        <f>IF(COUNT(CB549,AA587)=2,ROUND(CB549*AA587/SUM(AA579:AA588),#REF!),"")</f>
        <v/>
      </c>
      <c r="CC582" s="331" t="str">
        <f>IF(COUNT(CC549,AB587)=2,ROUND(CC549*AB587/SUM(AB579:AB588),#REF!),"")</f>
        <v/>
      </c>
      <c r="CD582" s="331" t="str">
        <f>IF(COUNT(CD549,AC587)=2,ROUND(CD549*AC587/SUM(AC579:AC588),#REF!),"")</f>
        <v/>
      </c>
      <c r="CE582" s="331" t="str">
        <f>IF(COUNT(CE549,AD587)=2,ROUND(CE549*AD587/SUM(AD579:AD588),#REF!),"")</f>
        <v/>
      </c>
      <c r="CF582" s="331" t="str">
        <f>IF(COUNT(CF549,AE587)=2,ROUND(CF549*AE587/SUM(AE579:AE588),#REF!),"")</f>
        <v/>
      </c>
      <c r="CG582" s="331" t="str">
        <f>IF(COUNT(CG549,AF587)=2,ROUND(CG549*AF587/SUM(AF579:AF588),#REF!),"")</f>
        <v/>
      </c>
      <c r="CH582" s="564" t="str">
        <f>IF(CH581="","",CH581)</f>
        <v>太陽光（全量）</v>
      </c>
      <c r="CI582" s="564"/>
      <c r="CJ582" s="564"/>
      <c r="CK582" s="564"/>
      <c r="CL582" s="564"/>
      <c r="CM582" s="564"/>
      <c r="CN582" s="564"/>
      <c r="CO582" s="564"/>
      <c r="CP582" s="564"/>
      <c r="CQ582" s="564"/>
    </row>
    <row r="583" spans="3:95" s="243" customFormat="1" ht="13.5" customHeight="1">
      <c r="C583" s="568"/>
      <c r="D583" s="568"/>
      <c r="E583" s="332"/>
      <c r="F583" s="569" t="str">
        <f t="shared" ca="1" si="145"/>
        <v/>
      </c>
      <c r="G583" s="569"/>
      <c r="H583" s="569"/>
      <c r="I583" s="333" t="str">
        <f>IF(E583="","",E543)</f>
        <v/>
      </c>
      <c r="J583" s="569" t="e">
        <f>J577&amp;"５"</f>
        <v>#REF!</v>
      </c>
      <c r="K583" s="569"/>
      <c r="L583" s="256"/>
      <c r="M583" s="256"/>
      <c r="N583" s="256"/>
      <c r="O583" s="256"/>
      <c r="P583" s="256"/>
      <c r="Q583" s="256"/>
      <c r="R583" s="256"/>
      <c r="S583" s="256"/>
      <c r="T583" s="256"/>
      <c r="U583" s="256"/>
      <c r="V583" s="256"/>
      <c r="W583" s="256"/>
      <c r="X583" s="256"/>
      <c r="Y583" s="256"/>
      <c r="Z583" s="256"/>
      <c r="AA583" s="256"/>
      <c r="AB583" s="256"/>
      <c r="AC583" s="256"/>
      <c r="AD583" s="256"/>
      <c r="AE583" s="256"/>
      <c r="AF583" s="256"/>
      <c r="AG583" s="570"/>
      <c r="AH583" s="570"/>
      <c r="AI583" s="570"/>
      <c r="AJ583" s="570"/>
      <c r="AK583" s="570"/>
      <c r="AL583" s="570"/>
      <c r="AM583" s="570"/>
      <c r="AN583" s="570"/>
      <c r="AO583" s="570"/>
      <c r="AP583" s="570"/>
      <c r="AR583" s="571" t="b">
        <f t="shared" si="144"/>
        <v>0</v>
      </c>
      <c r="AS583" s="571"/>
      <c r="AT583" s="571"/>
      <c r="AU583" s="282" t="s">
        <v>160</v>
      </c>
      <c r="AV583" s="275"/>
      <c r="AX583" s="569"/>
      <c r="AY583" s="569"/>
      <c r="AZ583" s="589"/>
      <c r="BA583" s="590"/>
      <c r="BB583" s="590"/>
      <c r="BC583" s="590"/>
      <c r="BD583" s="589"/>
      <c r="BE583" s="585" t="e">
        <f>IF(#REF!="発電事業者","月間送電電力量（GWh）","月間受電電力量（GWh）")</f>
        <v>#REF!</v>
      </c>
      <c r="BF583" s="586"/>
      <c r="BG583" s="331" t="str">
        <f>IF(COUNT(BG550,L587)=2,ROUND(BG550*L587/SUM(L579:L588),#REF!),"")</f>
        <v/>
      </c>
      <c r="BH583" s="331" t="str">
        <f>IF(COUNT(BH550,M587)=2,ROUND(BH550*M587/SUM(M579:M588),#REF!),"")</f>
        <v/>
      </c>
      <c r="BI583" s="331" t="str">
        <f>IF(COUNT(BI550,N587)=2,ROUND(BI550*N587/SUM(N579:N588),#REF!),"")</f>
        <v/>
      </c>
      <c r="BJ583" s="331" t="str">
        <f>IF(COUNT(BJ550,O587)=2,ROUND(BJ550*O587/SUM(O579:O588),#REF!),"")</f>
        <v/>
      </c>
      <c r="BK583" s="331" t="str">
        <f>IF(COUNT(BK550,P587)=2,ROUND(BK550*P587/SUM(P579:P588),#REF!),"")</f>
        <v/>
      </c>
      <c r="BL583" s="331" t="str">
        <f>IF(COUNT(BL550,Q587)=2,ROUND(BL550*Q587/SUM(Q579:Q588),#REF!),"")</f>
        <v/>
      </c>
      <c r="BM583" s="331" t="str">
        <f>IF(COUNT(BM550,R587)=2,ROUND(BM550*R587/SUM(R579:R588),#REF!),"")</f>
        <v/>
      </c>
      <c r="BN583" s="331" t="str">
        <f>IF(COUNT(BN550,S587)=2,ROUND(BN550*S587/SUM(S579:S588),#REF!),"")</f>
        <v/>
      </c>
      <c r="BO583" s="331" t="str">
        <f>IF(COUNT(BO550,T587)=2,ROUND(BO550*T587/SUM(T579:T588),#REF!),"")</f>
        <v/>
      </c>
      <c r="BP583" s="331" t="str">
        <f>IF(COUNT(BP550,U587)=2,ROUND(BP550*U587/SUM(U579:U588),#REF!),"")</f>
        <v/>
      </c>
      <c r="BQ583" s="331" t="str">
        <f>IF(COUNT(BQ550,V587)=2,ROUND(BQ550*V587/SUM(V579:V588),#REF!),"")</f>
        <v/>
      </c>
      <c r="BR583" s="331" t="str">
        <f>IF(COUNT(BR550,W587)=2,ROUND(BR550*W587/SUM(W579:W588),#REF!),"")</f>
        <v/>
      </c>
      <c r="BS583" s="569" t="e">
        <f>IF(#REF!="発電事業者","年間送電電力量（GWh）","年間受電電力量（GWh）")</f>
        <v>#REF!</v>
      </c>
      <c r="BT583" s="569"/>
      <c r="BU583" s="569"/>
      <c r="BV583" s="333" t="s">
        <v>25</v>
      </c>
      <c r="BW583" s="582"/>
      <c r="BX583" s="582"/>
      <c r="BY583" s="331" t="str">
        <f>IF(COUNT(BY550,X587)=2,ROUND(BY550*X587/SUM(X579:X588),#REF!),"")</f>
        <v/>
      </c>
      <c r="BZ583" s="331" t="str">
        <f>IF(COUNT(BZ550,Y587)=2,ROUND(BZ550*Y587/SUM(Y579:Y588),#REF!),"")</f>
        <v/>
      </c>
      <c r="CA583" s="331" t="str">
        <f>IF(COUNT(CA550,Z587)=2,ROUND(CA550*Z587/SUM(Z579:Z588),#REF!),"")</f>
        <v/>
      </c>
      <c r="CB583" s="331" t="str">
        <f>IF(COUNT(CB550,AA587)=2,ROUND(CB550*AA587/SUM(AA579:AA588),#REF!),"")</f>
        <v/>
      </c>
      <c r="CC583" s="331" t="str">
        <f>IF(COUNT(CC550,AB587)=2,ROUND(CC550*AB587/SUM(AB579:AB588),#REF!),"")</f>
        <v/>
      </c>
      <c r="CD583" s="331" t="str">
        <f>IF(COUNT(CD550,AC587)=2,ROUND(CD550*AC587/SUM(AC579:AC588),#REF!),"")</f>
        <v/>
      </c>
      <c r="CE583" s="331" t="str">
        <f>IF(COUNT(CE550,AD587)=2,ROUND(CE550*AD587/SUM(AD579:AD588),#REF!),"")</f>
        <v/>
      </c>
      <c r="CF583" s="331" t="str">
        <f>IF(COUNT(CF550,AE587)=2,ROUND(CF550*AE587/SUM(AE579:AE588),#REF!),"")</f>
        <v/>
      </c>
      <c r="CG583" s="331" t="str">
        <f>IF(COUNT(CG550,AF587)=2,ROUND(CG550*AF587/SUM(AF579:AF588),#REF!),"")</f>
        <v/>
      </c>
      <c r="CH583" s="565" t="str">
        <f>IF(COUNTA(AG587)=0,"",AG587)</f>
        <v/>
      </c>
      <c r="CI583" s="565"/>
      <c r="CJ583" s="565"/>
      <c r="CK583" s="565"/>
      <c r="CL583" s="565"/>
      <c r="CM583" s="565"/>
      <c r="CN583" s="565"/>
      <c r="CO583" s="565"/>
      <c r="CP583" s="565"/>
      <c r="CQ583" s="565"/>
    </row>
    <row r="584" spans="3:95" s="243" customFormat="1" ht="13.5" customHeight="1">
      <c r="C584" s="568"/>
      <c r="D584" s="568"/>
      <c r="E584" s="332"/>
      <c r="F584" s="569" t="str">
        <f t="shared" ca="1" si="145"/>
        <v/>
      </c>
      <c r="G584" s="569"/>
      <c r="H584" s="569"/>
      <c r="I584" s="333" t="str">
        <f>IF(E584="","",E543)</f>
        <v/>
      </c>
      <c r="J584" s="569" t="e">
        <f>J577&amp;"６"</f>
        <v>#REF!</v>
      </c>
      <c r="K584" s="569"/>
      <c r="L584" s="256"/>
      <c r="M584" s="256"/>
      <c r="N584" s="256"/>
      <c r="O584" s="256"/>
      <c r="P584" s="256"/>
      <c r="Q584" s="256"/>
      <c r="R584" s="256"/>
      <c r="S584" s="256"/>
      <c r="T584" s="256"/>
      <c r="U584" s="256"/>
      <c r="V584" s="256"/>
      <c r="W584" s="256"/>
      <c r="X584" s="256"/>
      <c r="Y584" s="256"/>
      <c r="Z584" s="256"/>
      <c r="AA584" s="256"/>
      <c r="AB584" s="256"/>
      <c r="AC584" s="256"/>
      <c r="AD584" s="256"/>
      <c r="AE584" s="256"/>
      <c r="AF584" s="256"/>
      <c r="AG584" s="570"/>
      <c r="AH584" s="570"/>
      <c r="AI584" s="570"/>
      <c r="AJ584" s="570"/>
      <c r="AK584" s="570"/>
      <c r="AL584" s="570"/>
      <c r="AM584" s="570"/>
      <c r="AN584" s="570"/>
      <c r="AO584" s="570"/>
      <c r="AP584" s="570"/>
      <c r="AR584" s="571" t="b">
        <f t="shared" si="144"/>
        <v>0</v>
      </c>
      <c r="AS584" s="571"/>
      <c r="AT584" s="571"/>
      <c r="AU584" s="282" t="s">
        <v>160</v>
      </c>
      <c r="AV584" s="275"/>
      <c r="AX584" s="569" t="str">
        <f>IF(C588="","",C588)</f>
        <v>自者保有電源</v>
      </c>
      <c r="AY584" s="569"/>
      <c r="AZ584" s="587" t="str">
        <f>IF(E588="","",E588)</f>
        <v/>
      </c>
      <c r="BA584" s="590" t="str">
        <f>IF(F588="","",F588)</f>
        <v/>
      </c>
      <c r="BB584" s="590"/>
      <c r="BC584" s="590"/>
      <c r="BD584" s="587" t="str">
        <f>IF(I588="","",I588)</f>
        <v/>
      </c>
      <c r="BE584" s="578" t="e">
        <f>IF(#REF!="発電事業者","送電電力（MW）","受電電力（MW）")</f>
        <v>#REF!</v>
      </c>
      <c r="BF584" s="579"/>
      <c r="BG584" s="331" t="str">
        <f>IF(COUNT(BG548,L588)=2,ROUND(BG548*L588/SUM(L579:L588),#REF!),"")</f>
        <v/>
      </c>
      <c r="BH584" s="331" t="str">
        <f>IF(COUNT(BH548,M588)=2,ROUND(BH548*M588/SUM(M579:M588),#REF!),"")</f>
        <v/>
      </c>
      <c r="BI584" s="331" t="str">
        <f>IF(COUNT(BI548,N588)=2,ROUND(BI548*N588/SUM(N579:N588),#REF!),"")</f>
        <v/>
      </c>
      <c r="BJ584" s="331" t="str">
        <f>IF(COUNT(BJ548,O588)=2,ROUND(BJ548*O588/SUM(O579:O588),#REF!),"")</f>
        <v/>
      </c>
      <c r="BK584" s="331" t="str">
        <f>IF(COUNT(BK548,P588)=2,ROUND(BK548*P588/SUM(P579:P588),#REF!),"")</f>
        <v/>
      </c>
      <c r="BL584" s="331" t="str">
        <f>IF(COUNT(BL548,Q588)=2,ROUND(BL548*Q588/SUM(Q579:Q588),#REF!),"")</f>
        <v/>
      </c>
      <c r="BM584" s="331" t="str">
        <f>IF(COUNT(BM548,R588)=2,ROUND(BM548*R588/SUM(R579:R588),#REF!),"")</f>
        <v/>
      </c>
      <c r="BN584" s="331" t="str">
        <f>IF(COUNT(BN548,S588)=2,ROUND(BN548*S588/SUM(S579:S588),#REF!),"")</f>
        <v/>
      </c>
      <c r="BO584" s="331" t="str">
        <f>IF(COUNT(BO548,T588)=2,ROUND(BO548*T588/SUM(T579:T588),#REF!),"")</f>
        <v/>
      </c>
      <c r="BP584" s="331" t="str">
        <f>IF(COUNT(BP548,U588)=2,ROUND(BP548*U588/SUM(U579:U588),#REF!),"")</f>
        <v/>
      </c>
      <c r="BQ584" s="331" t="str">
        <f>IF(COUNT(BQ548,V588)=2,ROUND(BQ548*V588/SUM(V579:V588),#REF!),"")</f>
        <v/>
      </c>
      <c r="BR584" s="331" t="str">
        <f>IF(COUNT(BR548,W588)=2,ROUND(BR548*W588/SUM(W579:W588),#REF!),"")</f>
        <v/>
      </c>
      <c r="BS584" s="569" t="e">
        <f>IF(#REF!="発電事業者","送電電力（MW）","受電電力（MW）")</f>
        <v>#REF!</v>
      </c>
      <c r="BT584" s="569"/>
      <c r="BU584" s="569"/>
      <c r="BV584" s="333" t="s">
        <v>171</v>
      </c>
      <c r="BW584" s="355" t="str">
        <f>IF(F576=0,IF(COUNT(BW548,I588)=2,ROUND(BW548*I588/100,#REF!),""),IF(COUNT(BW548,I588)=2,ROUND(BW548*I588/L551,#REF!),""))</f>
        <v/>
      </c>
      <c r="BX584" s="580"/>
      <c r="BY584" s="331" t="str">
        <f>IF(COUNT(BY548,X588)=2,ROUND(BY548*X588/SUM(X579:X588),#REF!),"")</f>
        <v/>
      </c>
      <c r="BZ584" s="331" t="str">
        <f>IF(COUNT(BZ548,Y588)=2,ROUND(BZ548*Y588/SUM(Y579:Y588),#REF!),"")</f>
        <v/>
      </c>
      <c r="CA584" s="331" t="str">
        <f>IF(COUNT(CA548,Z588)=2,ROUND(CA548*Z588/SUM(Z579:Z588),#REF!),"")</f>
        <v/>
      </c>
      <c r="CB584" s="331" t="str">
        <f>IF(COUNT(CB548,AA588)=2,ROUND(CB548*AA588/SUM(AA579:AA588),#REF!),"")</f>
        <v/>
      </c>
      <c r="CC584" s="331" t="str">
        <f>IF(COUNT(CC548,AB588)=2,ROUND(CC548*AB588/SUM(AB579:AB588),#REF!),"")</f>
        <v/>
      </c>
      <c r="CD584" s="331" t="str">
        <f>IF(COUNT(CD548,AC588)=2,ROUND(CD548*AC588/SUM(AC579:AC588),#REF!),"")</f>
        <v/>
      </c>
      <c r="CE584" s="331" t="str">
        <f>IF(COUNT(CE548,AD588)=2,ROUND(CE548*AD588/SUM(AD579:AD588),#REF!),"")</f>
        <v/>
      </c>
      <c r="CF584" s="331" t="str">
        <f>IF(COUNT(CF548,AE588)=2,ROUND(CF548*AE588/SUM(AE579:AE588),#REF!),"")</f>
        <v/>
      </c>
      <c r="CG584" s="331" t="str">
        <f>IF(COUNT(CG548,AF588)=2,ROUND(CG548*AF588/SUM(AF579:AF588),#REF!),"")</f>
        <v/>
      </c>
      <c r="CH584" s="563" t="s">
        <v>214</v>
      </c>
      <c r="CI584" s="563"/>
      <c r="CJ584" s="563"/>
      <c r="CK584" s="563"/>
      <c r="CL584" s="563"/>
      <c r="CM584" s="563"/>
      <c r="CN584" s="563"/>
      <c r="CO584" s="563"/>
      <c r="CP584" s="563"/>
      <c r="CQ584" s="563"/>
    </row>
    <row r="585" spans="3:95" s="243" customFormat="1" ht="13.5" customHeight="1">
      <c r="C585" s="568"/>
      <c r="D585" s="568"/>
      <c r="E585" s="332"/>
      <c r="F585" s="569" t="str">
        <f t="shared" ca="1" si="145"/>
        <v/>
      </c>
      <c r="G585" s="569"/>
      <c r="H585" s="569"/>
      <c r="I585" s="333" t="str">
        <f>IF(E585="","",E543)</f>
        <v/>
      </c>
      <c r="J585" s="569" t="e">
        <f>J577&amp;"７"</f>
        <v>#REF!</v>
      </c>
      <c r="K585" s="569"/>
      <c r="L585" s="256"/>
      <c r="M585" s="256"/>
      <c r="N585" s="256"/>
      <c r="O585" s="256"/>
      <c r="P585" s="256"/>
      <c r="Q585" s="256"/>
      <c r="R585" s="256"/>
      <c r="S585" s="256"/>
      <c r="T585" s="256"/>
      <c r="U585" s="256"/>
      <c r="V585" s="256"/>
      <c r="W585" s="256"/>
      <c r="X585" s="256"/>
      <c r="Y585" s="256"/>
      <c r="Z585" s="256"/>
      <c r="AA585" s="256"/>
      <c r="AB585" s="256"/>
      <c r="AC585" s="256"/>
      <c r="AD585" s="256"/>
      <c r="AE585" s="256"/>
      <c r="AF585" s="256"/>
      <c r="AG585" s="570"/>
      <c r="AH585" s="570"/>
      <c r="AI585" s="570"/>
      <c r="AJ585" s="570"/>
      <c r="AK585" s="570"/>
      <c r="AL585" s="570"/>
      <c r="AM585" s="570"/>
      <c r="AN585" s="570"/>
      <c r="AO585" s="570"/>
      <c r="AP585" s="570"/>
      <c r="AR585" s="571" t="b">
        <f t="shared" si="144"/>
        <v>0</v>
      </c>
      <c r="AS585" s="571"/>
      <c r="AT585" s="571"/>
      <c r="AU585" s="282" t="s">
        <v>160</v>
      </c>
      <c r="AV585" s="275"/>
      <c r="AX585" s="569"/>
      <c r="AY585" s="569"/>
      <c r="AZ585" s="588"/>
      <c r="BA585" s="590"/>
      <c r="BB585" s="590"/>
      <c r="BC585" s="590"/>
      <c r="BD585" s="588"/>
      <c r="BE585" s="583"/>
      <c r="BF585" s="584"/>
      <c r="BG585" s="259"/>
      <c r="BH585" s="259"/>
      <c r="BI585" s="259"/>
      <c r="BJ585" s="259"/>
      <c r="BK585" s="259"/>
      <c r="BL585" s="259"/>
      <c r="BM585" s="259"/>
      <c r="BN585" s="259"/>
      <c r="BO585" s="259"/>
      <c r="BP585" s="259"/>
      <c r="BQ585" s="259"/>
      <c r="BR585" s="259"/>
      <c r="BS585" s="569"/>
      <c r="BT585" s="569"/>
      <c r="BU585" s="569"/>
      <c r="BV585" s="333" t="s">
        <v>172</v>
      </c>
      <c r="BW585" s="355" t="str">
        <f>IF(F576=0,IF(COUNT(BW549,F588)=2,ROUND(BW549*F588/100,#REF!),""),IF(COUNT(BW549,F588)=2,ROUND(BW549*F588/Q549,#REF!),""))</f>
        <v/>
      </c>
      <c r="BX585" s="581"/>
      <c r="BY585" s="331" t="str">
        <f>IF(COUNT(BY549,X588)=2,ROUND(BY549*X588/SUM(X579:X588),#REF!),"")</f>
        <v/>
      </c>
      <c r="BZ585" s="331" t="str">
        <f>IF(COUNT(BZ549,Y588)=2,ROUND(BZ549*Y588/SUM(Y579:Y588),#REF!),"")</f>
        <v/>
      </c>
      <c r="CA585" s="331" t="str">
        <f>IF(COUNT(CA549,Z588)=2,ROUND(CA549*Z588/SUM(Z579:Z588),#REF!),"")</f>
        <v/>
      </c>
      <c r="CB585" s="331" t="str">
        <f>IF(COUNT(CB549,AA588)=2,ROUND(CB549*AA588/SUM(AA579:AA588),#REF!),"")</f>
        <v/>
      </c>
      <c r="CC585" s="331" t="str">
        <f>IF(COUNT(CC549,AB588)=2,ROUND(CC549*AB588/SUM(AB579:AB588),#REF!),"")</f>
        <v/>
      </c>
      <c r="CD585" s="331" t="str">
        <f>IF(COUNT(CD549,AC588)=2,ROUND(CD549*AC588/SUM(AC579:AC588),#REF!),"")</f>
        <v/>
      </c>
      <c r="CE585" s="331" t="str">
        <f>IF(COUNT(CE549,AD588)=2,ROUND(CE549*AD588/SUM(AD579:AD588),#REF!),"")</f>
        <v/>
      </c>
      <c r="CF585" s="331" t="str">
        <f>IF(COUNT(CF549,AE588)=2,ROUND(CF549*AE588/SUM(AE579:AE588),#REF!),"")</f>
        <v/>
      </c>
      <c r="CG585" s="331" t="str">
        <f>IF(COUNT(CG549,AF588)=2,ROUND(CG549*AF588/SUM(AF579:AF588),#REF!),"")</f>
        <v/>
      </c>
      <c r="CH585" s="564" t="str">
        <f>IF(CH584="","",CH584)</f>
        <v>太陽光（全量）</v>
      </c>
      <c r="CI585" s="564"/>
      <c r="CJ585" s="564"/>
      <c r="CK585" s="564"/>
      <c r="CL585" s="564"/>
      <c r="CM585" s="564"/>
      <c r="CN585" s="564"/>
      <c r="CO585" s="564"/>
      <c r="CP585" s="564"/>
      <c r="CQ585" s="564"/>
    </row>
    <row r="586" spans="3:95" s="243" customFormat="1" ht="13.5" customHeight="1">
      <c r="C586" s="568"/>
      <c r="D586" s="568"/>
      <c r="E586" s="332"/>
      <c r="F586" s="569" t="str">
        <f t="shared" ca="1" si="145"/>
        <v/>
      </c>
      <c r="G586" s="569"/>
      <c r="H586" s="569"/>
      <c r="I586" s="333" t="str">
        <f>IF(E586="","",E543)</f>
        <v/>
      </c>
      <c r="J586" s="569" t="e">
        <f>J577&amp;"８"</f>
        <v>#REF!</v>
      </c>
      <c r="K586" s="569"/>
      <c r="L586" s="256"/>
      <c r="M586" s="256"/>
      <c r="N586" s="256"/>
      <c r="O586" s="256"/>
      <c r="P586" s="256"/>
      <c r="Q586" s="256"/>
      <c r="R586" s="256"/>
      <c r="S586" s="256"/>
      <c r="T586" s="256"/>
      <c r="U586" s="256"/>
      <c r="V586" s="256"/>
      <c r="W586" s="256"/>
      <c r="X586" s="256"/>
      <c r="Y586" s="256"/>
      <c r="Z586" s="256"/>
      <c r="AA586" s="256"/>
      <c r="AB586" s="256"/>
      <c r="AC586" s="256"/>
      <c r="AD586" s="256"/>
      <c r="AE586" s="256"/>
      <c r="AF586" s="256"/>
      <c r="AG586" s="570"/>
      <c r="AH586" s="570"/>
      <c r="AI586" s="570"/>
      <c r="AJ586" s="570"/>
      <c r="AK586" s="570"/>
      <c r="AL586" s="570"/>
      <c r="AM586" s="570"/>
      <c r="AN586" s="570"/>
      <c r="AO586" s="570"/>
      <c r="AP586" s="570"/>
      <c r="AR586" s="571" t="b">
        <f t="shared" si="144"/>
        <v>0</v>
      </c>
      <c r="AS586" s="571"/>
      <c r="AT586" s="571"/>
      <c r="AU586" s="282" t="s">
        <v>160</v>
      </c>
      <c r="AV586" s="257"/>
      <c r="AX586" s="569"/>
      <c r="AY586" s="569"/>
      <c r="AZ586" s="589"/>
      <c r="BA586" s="590"/>
      <c r="BB586" s="590"/>
      <c r="BC586" s="590"/>
      <c r="BD586" s="589"/>
      <c r="BE586" s="585" t="e">
        <f>IF(#REF!="発電事業者","月間送電電力量（GWh）","月間受電電力量（GWh）")</f>
        <v>#REF!</v>
      </c>
      <c r="BF586" s="586"/>
      <c r="BG586" s="297" t="str">
        <f>IF(COUNT(BG550,L588)=2,ROUND(BG550*L588/SUM(L579:L588),#REF!),"")</f>
        <v/>
      </c>
      <c r="BH586" s="297" t="str">
        <f>IF(COUNT(BH550,M588)=2,ROUND(BH550*M588/SUM(M579:M588),#REF!),"")</f>
        <v/>
      </c>
      <c r="BI586" s="297" t="str">
        <f>IF(COUNT(BI550,N588)=2,ROUND(BI550*N588/SUM(N579:N588),#REF!),"")</f>
        <v/>
      </c>
      <c r="BJ586" s="297" t="str">
        <f>IF(COUNT(BJ550,O588)=2,ROUND(BJ550*O588/SUM(O579:O588),#REF!),"")</f>
        <v/>
      </c>
      <c r="BK586" s="297" t="str">
        <f>IF(COUNT(BK550,P588)=2,ROUND(BK550*P588/SUM(P579:P588),#REF!),"")</f>
        <v/>
      </c>
      <c r="BL586" s="297" t="str">
        <f>IF(COUNT(BL550,Q588)=2,ROUND(BL550*Q588/SUM(Q579:Q588),#REF!),"")</f>
        <v/>
      </c>
      <c r="BM586" s="297" t="str">
        <f>IF(COUNT(BM550,R588)=2,ROUND(BM550*R588/SUM(R579:R588),#REF!),"")</f>
        <v/>
      </c>
      <c r="BN586" s="297" t="str">
        <f>IF(COUNT(BN550,S588)=2,ROUND(BN550*S588/SUM(S579:S588),#REF!),"")</f>
        <v/>
      </c>
      <c r="BO586" s="297" t="str">
        <f>IF(COUNT(BO550,T588)=2,ROUND(BO550*T588/SUM(T579:T588),#REF!),"")</f>
        <v/>
      </c>
      <c r="BP586" s="297" t="str">
        <f>IF(COUNT(BP550,U588)=2,ROUND(BP550*U588/SUM(U579:U588),#REF!),"")</f>
        <v/>
      </c>
      <c r="BQ586" s="297" t="str">
        <f>IF(COUNT(BQ550,V588)=2,ROUND(BQ550*V588/SUM(V579:V588),#REF!),"")</f>
        <v/>
      </c>
      <c r="BR586" s="297" t="str">
        <f>IF(COUNT(BR550,W588)=2,ROUND(BR550*W588/SUM(W579:W588),#REF!),"")</f>
        <v/>
      </c>
      <c r="BS586" s="569" t="e">
        <f>IF(#REF!="発電事業者","年間送電電力量（GWh）","年間受電電力量（GWh）")</f>
        <v>#REF!</v>
      </c>
      <c r="BT586" s="569"/>
      <c r="BU586" s="569"/>
      <c r="BV586" s="333" t="s">
        <v>25</v>
      </c>
      <c r="BW586" s="352"/>
      <c r="BX586" s="582"/>
      <c r="BY586" s="297" t="str">
        <f>IF(COUNT(BY550,X588)=2,ROUND(BY550*X588/SUM(X579:X588),#REF!),"")</f>
        <v/>
      </c>
      <c r="BZ586" s="297" t="str">
        <f>IF(COUNT(BZ550,Y588)=2,ROUND(BZ550*Y588/SUM(Y579:Y588),#REF!),"")</f>
        <v/>
      </c>
      <c r="CA586" s="297" t="str">
        <f>IF(COUNT(CA550,Z588)=2,ROUND(CA550*Z588/SUM(Z579:Z588),#REF!),"")</f>
        <v/>
      </c>
      <c r="CB586" s="297" t="str">
        <f>IF(COUNT(CB550,AA588)=2,ROUND(CB550*AA588/SUM(AA579:AA588),#REF!),"")</f>
        <v/>
      </c>
      <c r="CC586" s="297" t="str">
        <f>IF(COUNT(CC550,AB588)=2,ROUND(CC550*AB588/SUM(AB579:AB588),#REF!),"")</f>
        <v/>
      </c>
      <c r="CD586" s="297" t="str">
        <f>IF(COUNT(CD550,AC588)=2,ROUND(CD550*AC588/SUM(AC579:AC588),#REF!),"")</f>
        <v/>
      </c>
      <c r="CE586" s="297" t="str">
        <f>IF(COUNT(CE550,AD588)=2,ROUND(CE550*AD588/SUM(AD579:AD588),#REF!),"")</f>
        <v/>
      </c>
      <c r="CF586" s="297" t="str">
        <f>IF(COUNT(CF550,AE588)=2,ROUND(CF550*AE588/SUM(AE579:AE588),#REF!),"")</f>
        <v/>
      </c>
      <c r="CG586" s="297" t="str">
        <f>IF(COUNT(CG550,AF588)=2,ROUND(CG550*AF588/SUM(AF579:AF588),#REF!),"")</f>
        <v/>
      </c>
      <c r="CH586" s="565" t="str">
        <f>IF(COUNTA(AG588)=0,"",AG588)</f>
        <v/>
      </c>
      <c r="CI586" s="565"/>
      <c r="CJ586" s="565"/>
      <c r="CK586" s="565"/>
      <c r="CL586" s="565"/>
      <c r="CM586" s="565"/>
      <c r="CN586" s="565"/>
      <c r="CO586" s="565"/>
      <c r="CP586" s="565"/>
      <c r="CQ586" s="565"/>
    </row>
    <row r="587" spans="3:95" s="243" customFormat="1" ht="13.5" customHeight="1">
      <c r="C587" s="568"/>
      <c r="D587" s="568"/>
      <c r="E587" s="332"/>
      <c r="F587" s="569" t="str">
        <f t="shared" ca="1" si="145"/>
        <v/>
      </c>
      <c r="G587" s="569"/>
      <c r="H587" s="569"/>
      <c r="I587" s="333" t="str">
        <f>IF(E587="","",E543)</f>
        <v/>
      </c>
      <c r="J587" s="569" t="e">
        <f>J577&amp;"９"</f>
        <v>#REF!</v>
      </c>
      <c r="K587" s="569"/>
      <c r="L587" s="256"/>
      <c r="M587" s="256"/>
      <c r="N587" s="256"/>
      <c r="O587" s="256"/>
      <c r="P587" s="256"/>
      <c r="Q587" s="256"/>
      <c r="R587" s="256"/>
      <c r="S587" s="256"/>
      <c r="T587" s="256"/>
      <c r="U587" s="256"/>
      <c r="V587" s="256"/>
      <c r="W587" s="256"/>
      <c r="X587" s="256"/>
      <c r="Y587" s="256"/>
      <c r="Z587" s="256"/>
      <c r="AA587" s="256"/>
      <c r="AB587" s="256"/>
      <c r="AC587" s="256"/>
      <c r="AD587" s="256"/>
      <c r="AE587" s="256"/>
      <c r="AF587" s="256"/>
      <c r="AG587" s="570"/>
      <c r="AH587" s="570"/>
      <c r="AI587" s="570"/>
      <c r="AJ587" s="570"/>
      <c r="AK587" s="570"/>
      <c r="AL587" s="570"/>
      <c r="AM587" s="570"/>
      <c r="AN587" s="570"/>
      <c r="AO587" s="570"/>
      <c r="AP587" s="570"/>
      <c r="AR587" s="571" t="b">
        <f t="shared" si="144"/>
        <v>0</v>
      </c>
      <c r="AS587" s="571"/>
      <c r="AT587" s="571"/>
      <c r="AU587" s="282" t="s">
        <v>160</v>
      </c>
      <c r="AV587" s="275"/>
    </row>
    <row r="588" spans="3:95" s="243" customFormat="1" ht="13.5" customHeight="1">
      <c r="C588" s="572" t="s">
        <v>307</v>
      </c>
      <c r="D588" s="573"/>
      <c r="E588" s="353"/>
      <c r="F588" s="574"/>
      <c r="G588" s="575"/>
      <c r="H588" s="576"/>
      <c r="I588" s="354"/>
      <c r="J588" s="577"/>
      <c r="K588" s="577"/>
      <c r="L588" s="308"/>
      <c r="M588" s="308"/>
      <c r="N588" s="308"/>
      <c r="O588" s="308"/>
      <c r="P588" s="308"/>
      <c r="Q588" s="308"/>
      <c r="R588" s="308"/>
      <c r="S588" s="308"/>
      <c r="T588" s="308"/>
      <c r="U588" s="308"/>
      <c r="V588" s="308"/>
      <c r="W588" s="308"/>
      <c r="X588" s="308"/>
      <c r="Y588" s="308"/>
      <c r="Z588" s="308"/>
      <c r="AA588" s="308"/>
      <c r="AB588" s="308"/>
      <c r="AC588" s="308"/>
      <c r="AD588" s="308"/>
      <c r="AE588" s="308"/>
      <c r="AF588" s="308"/>
      <c r="AG588" s="570"/>
      <c r="AH588" s="570"/>
      <c r="AI588" s="570"/>
      <c r="AJ588" s="570"/>
      <c r="AK588" s="570"/>
      <c r="AL588" s="570"/>
      <c r="AM588" s="570"/>
      <c r="AN588" s="570"/>
      <c r="AO588" s="570"/>
      <c r="AP588" s="570"/>
      <c r="AR588" s="571" t="b">
        <f t="shared" si="144"/>
        <v>0</v>
      </c>
      <c r="AS588" s="571"/>
      <c r="AT588" s="571"/>
      <c r="AU588" s="282" t="s">
        <v>160</v>
      </c>
    </row>
    <row r="589" spans="3:95" s="243" customFormat="1" ht="13.5" hidden="1" customHeight="1"/>
    <row r="590" spans="3:95" s="243" customFormat="1" ht="13.5" hidden="1" customHeight="1">
      <c r="AV590" s="268"/>
    </row>
    <row r="591" spans="3:95" s="243" customFormat="1" ht="13.5" hidden="1" customHeight="1">
      <c r="AV591" s="268"/>
    </row>
    <row r="592" spans="3:95" s="243" customFormat="1" ht="13.5" hidden="1" customHeight="1">
      <c r="AV592" s="268"/>
    </row>
    <row r="593" spans="3:100" s="243" customFormat="1" ht="13.5" hidden="1" customHeight="1">
      <c r="AV593" s="268"/>
    </row>
    <row r="594" spans="3:100" s="243" customFormat="1" ht="13.5" hidden="1" customHeight="1">
      <c r="AV594" s="268"/>
    </row>
    <row r="595" spans="3:100" s="243" customFormat="1" ht="13.5" hidden="1" customHeight="1">
      <c r="AV595" s="268"/>
    </row>
    <row r="596" spans="3:100" s="243" customFormat="1" ht="13.5" hidden="1" customHeight="1">
      <c r="AV596" s="268"/>
    </row>
    <row r="597" spans="3:100" s="243" customFormat="1" ht="13.5" hidden="1" customHeight="1">
      <c r="AV597" s="268"/>
    </row>
    <row r="598" spans="3:100" s="243" customFormat="1" ht="13.5" hidden="1" customHeight="1">
      <c r="AV598" s="268"/>
    </row>
    <row r="599" spans="3:100" s="243" customFormat="1" ht="13.5" hidden="1" customHeight="1">
      <c r="AV599" s="268"/>
    </row>
    <row r="600" spans="3:100" s="243" customFormat="1" ht="13.5" hidden="1" customHeight="1">
      <c r="AV600" s="268"/>
    </row>
    <row r="601" spans="3:100" s="243" customFormat="1" ht="13.5" hidden="1" customHeight="1">
      <c r="AV601" s="268"/>
    </row>
    <row r="602" spans="3:100" s="243" customFormat="1" ht="13.5" customHeight="1">
      <c r="AQ602" s="268"/>
      <c r="AR602" s="268"/>
      <c r="AS602" s="268"/>
      <c r="AT602" s="268"/>
      <c r="AU602" s="268"/>
    </row>
    <row r="603" spans="3:100" s="243" customFormat="1" ht="13.5" customHeight="1">
      <c r="C603" s="651" t="s">
        <v>8</v>
      </c>
      <c r="D603" s="651"/>
      <c r="E603" s="562" t="s">
        <v>113</v>
      </c>
      <c r="F603" s="562"/>
      <c r="G603" s="279"/>
    </row>
    <row r="604" spans="3:100" s="243" customFormat="1" ht="13.5" customHeight="1">
      <c r="C604" s="651"/>
      <c r="D604" s="651"/>
      <c r="E604" s="562"/>
      <c r="F604" s="562"/>
      <c r="G604" s="279"/>
      <c r="I604" s="244"/>
    </row>
    <row r="605" spans="3:100" s="243" customFormat="1" ht="13.5" customHeight="1">
      <c r="C605" s="235" t="s">
        <v>254</v>
      </c>
      <c r="D605" s="279"/>
      <c r="E605" s="279"/>
      <c r="F605" s="279"/>
      <c r="G605" s="279"/>
      <c r="I605" s="244"/>
      <c r="BC605" s="239" t="e">
        <f>IF(#REF!="発電事業者","算定結果　様式第３２第１表～第４表（保有電源新エネ欄他）","算定結果　様式第３２第１表・第２表（年度末電源構成・発電端電力量）")</f>
        <v>#REF!</v>
      </c>
      <c r="CT605" s="296" t="s">
        <v>114</v>
      </c>
      <c r="CV605" s="286" t="str">
        <f>IF(COUNT(H609:S632)&gt;0,"○","")</f>
        <v/>
      </c>
    </row>
    <row r="606" spans="3:100" s="243" customFormat="1" ht="13.5" customHeight="1">
      <c r="C606" s="652"/>
      <c r="D606" s="653"/>
      <c r="E606" s="653"/>
      <c r="F606" s="653"/>
      <c r="G606" s="654"/>
      <c r="H606" s="594" t="str">
        <f>$H$66</f>
        <v>太陽光（全量）</v>
      </c>
      <c r="I606" s="594"/>
      <c r="J606" s="594"/>
      <c r="K606" s="594"/>
      <c r="L606" s="594"/>
      <c r="M606" s="594"/>
      <c r="N606" s="594"/>
      <c r="O606" s="594"/>
      <c r="P606" s="594"/>
      <c r="Q606" s="594"/>
      <c r="R606" s="594"/>
      <c r="S606" s="594"/>
      <c r="T606" s="594"/>
      <c r="U606" s="594"/>
      <c r="V606" s="594"/>
      <c r="W606" s="594"/>
      <c r="X606" s="594"/>
      <c r="Y606" s="594"/>
      <c r="Z606" s="594"/>
      <c r="AA606" s="245"/>
      <c r="AB606" s="245"/>
      <c r="AC606" s="245"/>
      <c r="AD606" s="658"/>
      <c r="AE606" s="658"/>
      <c r="AF606" s="658"/>
      <c r="AG606" s="658"/>
      <c r="AH606" s="658"/>
      <c r="AI606" s="594" t="str">
        <f>$H$66</f>
        <v>太陽光（全量）</v>
      </c>
      <c r="AJ606" s="594"/>
      <c r="AK606" s="594"/>
      <c r="AL606" s="594"/>
      <c r="AM606" s="594"/>
      <c r="AN606" s="594"/>
      <c r="AO606" s="594"/>
      <c r="AP606" s="594"/>
      <c r="AQ606" s="594"/>
      <c r="AR606" s="594"/>
      <c r="AS606" s="594"/>
      <c r="AT606" s="594"/>
      <c r="AU606" s="594"/>
      <c r="BB606" s="246"/>
      <c r="BC606" s="659" t="s">
        <v>256</v>
      </c>
      <c r="BD606" s="659"/>
      <c r="BE606" s="659"/>
      <c r="BF606" s="659"/>
      <c r="BG606" s="601" t="e">
        <f>DATE(#REF!,1,1)</f>
        <v>#REF!</v>
      </c>
      <c r="BH606" s="602"/>
      <c r="BI606" s="602"/>
      <c r="BJ606" s="602"/>
      <c r="BK606" s="602"/>
      <c r="BL606" s="602"/>
      <c r="BM606" s="602"/>
      <c r="BN606" s="602"/>
      <c r="BO606" s="602"/>
      <c r="BP606" s="602"/>
      <c r="BQ606" s="602"/>
      <c r="BR606" s="603"/>
      <c r="BS606" s="659" t="s">
        <v>257</v>
      </c>
      <c r="BT606" s="659"/>
      <c r="BU606" s="659"/>
      <c r="BV606" s="659"/>
      <c r="BW606" s="592" t="e">
        <f>DATE(#REF!-1,1,1)</f>
        <v>#REF!</v>
      </c>
      <c r="BX606" s="592" t="e">
        <f>DATE(#REF!,1,1)</f>
        <v>#REF!</v>
      </c>
      <c r="BY606" s="592" t="e">
        <f>DATE(#REF!+1,1,1)</f>
        <v>#REF!</v>
      </c>
      <c r="BZ606" s="592" t="e">
        <f>DATE(#REF!+2,1,1)</f>
        <v>#REF!</v>
      </c>
      <c r="CA606" s="592" t="e">
        <f>DATE(#REF!+3,1,1)</f>
        <v>#REF!</v>
      </c>
      <c r="CB606" s="592" t="e">
        <f>DATE(#REF!+4,1,1)</f>
        <v>#REF!</v>
      </c>
      <c r="CC606" s="592" t="e">
        <f>DATE(#REF!+5,1,1)</f>
        <v>#REF!</v>
      </c>
      <c r="CD606" s="592" t="e">
        <f>DATE(#REF!+6,1,1)</f>
        <v>#REF!</v>
      </c>
      <c r="CE606" s="592" t="e">
        <f>DATE(#REF!+7,1,1)</f>
        <v>#REF!</v>
      </c>
      <c r="CF606" s="592" t="e">
        <f>DATE(#REF!+8,1,1)</f>
        <v>#REF!</v>
      </c>
      <c r="CG606" s="592" t="e">
        <f>DATE(#REF!+9,1,1)</f>
        <v>#REF!</v>
      </c>
      <c r="CH606" s="273"/>
      <c r="CI606" s="273"/>
      <c r="CJ606" s="273"/>
      <c r="CK606" s="273"/>
      <c r="CL606" s="273"/>
      <c r="CM606" s="273"/>
      <c r="CN606" s="273"/>
      <c r="CO606" s="273"/>
      <c r="CP606" s="273"/>
      <c r="CQ606" s="273"/>
    </row>
    <row r="607" spans="3:100" s="243" customFormat="1" ht="13.5" customHeight="1">
      <c r="C607" s="655"/>
      <c r="D607" s="656"/>
      <c r="E607" s="656"/>
      <c r="F607" s="656"/>
      <c r="G607" s="657"/>
      <c r="H607" s="307" t="s">
        <v>194</v>
      </c>
      <c r="I607" s="307" t="s">
        <v>195</v>
      </c>
      <c r="J607" s="307" t="s">
        <v>161</v>
      </c>
      <c r="K607" s="307" t="s">
        <v>162</v>
      </c>
      <c r="L607" s="307" t="s">
        <v>163</v>
      </c>
      <c r="M607" s="307" t="s">
        <v>164</v>
      </c>
      <c r="N607" s="307" t="s">
        <v>165</v>
      </c>
      <c r="O607" s="307" t="s">
        <v>166</v>
      </c>
      <c r="P607" s="307" t="s">
        <v>167</v>
      </c>
      <c r="Q607" s="307" t="s">
        <v>168</v>
      </c>
      <c r="R607" s="307" t="s">
        <v>169</v>
      </c>
      <c r="S607" s="307" t="s">
        <v>170</v>
      </c>
      <c r="T607" s="307" t="s">
        <v>25</v>
      </c>
      <c r="U607" s="637"/>
      <c r="V607" s="638"/>
      <c r="W607" s="638"/>
      <c r="X607" s="638"/>
      <c r="Y607" s="638"/>
      <c r="Z607" s="639"/>
      <c r="AA607" s="245"/>
      <c r="AB607" s="245"/>
      <c r="AC607" s="245"/>
      <c r="AD607" s="658"/>
      <c r="AE607" s="658"/>
      <c r="AF607" s="658"/>
      <c r="AG607" s="658"/>
      <c r="AH607" s="658"/>
      <c r="AI607" s="307" t="s">
        <v>194</v>
      </c>
      <c r="AJ607" s="307" t="s">
        <v>195</v>
      </c>
      <c r="AK607" s="307" t="s">
        <v>161</v>
      </c>
      <c r="AL607" s="307" t="s">
        <v>162</v>
      </c>
      <c r="AM607" s="307" t="s">
        <v>163</v>
      </c>
      <c r="AN607" s="307" t="s">
        <v>164</v>
      </c>
      <c r="AO607" s="307" t="s">
        <v>165</v>
      </c>
      <c r="AP607" s="307" t="s">
        <v>166</v>
      </c>
      <c r="AQ607" s="307" t="s">
        <v>167</v>
      </c>
      <c r="AR607" s="307" t="s">
        <v>168</v>
      </c>
      <c r="AS607" s="307" t="s">
        <v>169</v>
      </c>
      <c r="AT607" s="307" t="s">
        <v>170</v>
      </c>
      <c r="AU607" s="307" t="s">
        <v>25</v>
      </c>
      <c r="AX607" s="280"/>
      <c r="AY607" s="280"/>
      <c r="AZ607" s="280"/>
      <c r="BA607" s="280"/>
      <c r="BB607" s="246"/>
      <c r="BC607" s="659"/>
      <c r="BD607" s="659"/>
      <c r="BE607" s="659"/>
      <c r="BF607" s="659"/>
      <c r="BG607" s="334" t="s">
        <v>194</v>
      </c>
      <c r="BH607" s="334" t="s">
        <v>195</v>
      </c>
      <c r="BI607" s="334" t="s">
        <v>161</v>
      </c>
      <c r="BJ607" s="334" t="s">
        <v>162</v>
      </c>
      <c r="BK607" s="334" t="s">
        <v>163</v>
      </c>
      <c r="BL607" s="334" t="s">
        <v>164</v>
      </c>
      <c r="BM607" s="334" t="s">
        <v>165</v>
      </c>
      <c r="BN607" s="334" t="s">
        <v>166</v>
      </c>
      <c r="BO607" s="334" t="s">
        <v>167</v>
      </c>
      <c r="BP607" s="334" t="s">
        <v>168</v>
      </c>
      <c r="BQ607" s="334" t="s">
        <v>169</v>
      </c>
      <c r="BR607" s="334" t="s">
        <v>170</v>
      </c>
      <c r="BS607" s="659"/>
      <c r="BT607" s="659"/>
      <c r="BU607" s="659"/>
      <c r="BV607" s="659"/>
      <c r="BW607" s="593"/>
      <c r="BX607" s="593"/>
      <c r="BY607" s="593"/>
      <c r="BZ607" s="593"/>
      <c r="CA607" s="593"/>
      <c r="CB607" s="593"/>
      <c r="CC607" s="593"/>
      <c r="CD607" s="593"/>
      <c r="CE607" s="593"/>
      <c r="CF607" s="593"/>
      <c r="CG607" s="593"/>
      <c r="CH607" s="273"/>
      <c r="CI607" s="273"/>
      <c r="CJ607" s="273"/>
      <c r="CK607" s="273"/>
      <c r="CL607" s="273"/>
      <c r="CM607" s="273"/>
      <c r="CN607" s="273"/>
      <c r="CO607" s="273"/>
      <c r="CP607" s="273"/>
      <c r="CQ607" s="273"/>
    </row>
    <row r="608" spans="3:100" s="243" customFormat="1" ht="13.5" customHeight="1">
      <c r="C608" s="594" t="s">
        <v>196</v>
      </c>
      <c r="D608" s="594"/>
      <c r="E608" s="594"/>
      <c r="F608" s="594"/>
      <c r="G608" s="594"/>
      <c r="H608" s="248">
        <f t="shared" ref="H608:S608" si="146">IF($E603="","",VLOOKUP($E603,$CT$84:$DG$93,CV$94,FALSE))</f>
        <v>0</v>
      </c>
      <c r="I608" s="248">
        <f t="shared" si="146"/>
        <v>8.2000000000000003E-2</v>
      </c>
      <c r="J608" s="248">
        <f t="shared" si="146"/>
        <v>0.24600000000000002</v>
      </c>
      <c r="K608" s="248">
        <f t="shared" si="146"/>
        <v>0.22699999999999998</v>
      </c>
      <c r="L608" s="248">
        <f t="shared" si="146"/>
        <v>0.25900000000000001</v>
      </c>
      <c r="M608" s="248">
        <f t="shared" si="146"/>
        <v>0.20300000000000001</v>
      </c>
      <c r="N608" s="248">
        <f t="shared" si="146"/>
        <v>0.11900000000000001</v>
      </c>
      <c r="O608" s="248">
        <f t="shared" si="146"/>
        <v>0</v>
      </c>
      <c r="P608" s="248">
        <f t="shared" si="146"/>
        <v>0</v>
      </c>
      <c r="Q608" s="248">
        <f t="shared" si="146"/>
        <v>0</v>
      </c>
      <c r="R608" s="248">
        <f t="shared" si="146"/>
        <v>0</v>
      </c>
      <c r="S608" s="248">
        <f t="shared" si="146"/>
        <v>0</v>
      </c>
      <c r="T608" s="249"/>
      <c r="U608" s="640"/>
      <c r="V608" s="641"/>
      <c r="W608" s="641"/>
      <c r="X608" s="641"/>
      <c r="Y608" s="641"/>
      <c r="Z608" s="642"/>
      <c r="AA608" s="250"/>
      <c r="AB608" s="250"/>
      <c r="AC608" s="250"/>
      <c r="AD608" s="594" t="s">
        <v>197</v>
      </c>
      <c r="AE608" s="594"/>
      <c r="AF608" s="594"/>
      <c r="AG608" s="594"/>
      <c r="AH608" s="594"/>
      <c r="AI608" s="251">
        <v>30</v>
      </c>
      <c r="AJ608" s="251">
        <v>31</v>
      </c>
      <c r="AK608" s="251">
        <v>30</v>
      </c>
      <c r="AL608" s="251">
        <v>31</v>
      </c>
      <c r="AM608" s="251">
        <v>31</v>
      </c>
      <c r="AN608" s="251">
        <v>30</v>
      </c>
      <c r="AO608" s="251">
        <v>31</v>
      </c>
      <c r="AP608" s="251">
        <v>30</v>
      </c>
      <c r="AQ608" s="251">
        <v>31</v>
      </c>
      <c r="AR608" s="251">
        <v>31</v>
      </c>
      <c r="AS608" s="251">
        <v>28</v>
      </c>
      <c r="AT608" s="251">
        <v>31</v>
      </c>
      <c r="AU608" s="249"/>
      <c r="AX608" s="280"/>
      <c r="AY608" s="280"/>
      <c r="AZ608" s="280"/>
      <c r="BA608" s="280"/>
      <c r="BB608" s="246"/>
      <c r="BC608" s="634" t="s">
        <v>198</v>
      </c>
      <c r="BD608" s="635"/>
      <c r="BE608" s="635"/>
      <c r="BF608" s="636"/>
      <c r="BG608" s="297" t="str">
        <f t="shared" ref="BG608:BR608" si="147">IF(COUNT(AI613)=0,"",AI613)</f>
        <v/>
      </c>
      <c r="BH608" s="297" t="str">
        <f t="shared" si="147"/>
        <v/>
      </c>
      <c r="BI608" s="297" t="str">
        <f t="shared" si="147"/>
        <v/>
      </c>
      <c r="BJ608" s="297" t="str">
        <f t="shared" si="147"/>
        <v/>
      </c>
      <c r="BK608" s="297" t="str">
        <f t="shared" si="147"/>
        <v/>
      </c>
      <c r="BL608" s="297" t="str">
        <f t="shared" si="147"/>
        <v/>
      </c>
      <c r="BM608" s="297" t="str">
        <f t="shared" si="147"/>
        <v/>
      </c>
      <c r="BN608" s="297" t="str">
        <f t="shared" si="147"/>
        <v/>
      </c>
      <c r="BO608" s="297" t="str">
        <f t="shared" si="147"/>
        <v/>
      </c>
      <c r="BP608" s="297" t="str">
        <f t="shared" si="147"/>
        <v/>
      </c>
      <c r="BQ608" s="297" t="str">
        <f t="shared" si="147"/>
        <v/>
      </c>
      <c r="BR608" s="297" t="str">
        <f t="shared" si="147"/>
        <v/>
      </c>
      <c r="BS608" s="597" t="s">
        <v>198</v>
      </c>
      <c r="BT608" s="633"/>
      <c r="BU608" s="598"/>
      <c r="BV608" s="334" t="s">
        <v>171</v>
      </c>
      <c r="BW608" s="253" t="str">
        <f>IF(COUNT(AM611)=0,"",AM611)</f>
        <v/>
      </c>
      <c r="BX608" s="253" t="str">
        <f>IF(COUNT(AM613)=0,"",AM613)</f>
        <v/>
      </c>
      <c r="BY608" s="253" t="str">
        <f>IF(COUNT(AM615)=0,"",AM615)</f>
        <v/>
      </c>
      <c r="BZ608" s="253" t="str">
        <f>IF(COUNT(AM617)=0,"",AM617)</f>
        <v/>
      </c>
      <c r="CA608" s="253" t="str">
        <f>IF(COUNT(AM619)=0,"",AM619)</f>
        <v/>
      </c>
      <c r="CB608" s="253" t="str">
        <f>IF(COUNT(AM621)=0,"",AM621)</f>
        <v/>
      </c>
      <c r="CC608" s="253" t="str">
        <f>IF(COUNT(AM623)=0,"",AM623)</f>
        <v/>
      </c>
      <c r="CD608" s="253" t="str">
        <f>IF(COUNT(AM625)=0,"",AM625)</f>
        <v/>
      </c>
      <c r="CE608" s="253" t="str">
        <f>IF(COUNT(AM627)=0,"",AM627)</f>
        <v/>
      </c>
      <c r="CF608" s="253" t="str">
        <f>IF(COUNT(AM629)=0,"",AM629)</f>
        <v/>
      </c>
      <c r="CG608" s="253" t="str">
        <f>IF(COUNT(AM631)=0,"",AM631)</f>
        <v/>
      </c>
      <c r="CH608" s="257"/>
      <c r="CI608" s="257"/>
      <c r="CJ608" s="257"/>
      <c r="CK608" s="257"/>
      <c r="CL608" s="257"/>
      <c r="CM608" s="257"/>
      <c r="CN608" s="257"/>
      <c r="CO608" s="257"/>
      <c r="CP608" s="257"/>
      <c r="CQ608" s="257"/>
    </row>
    <row r="609" spans="3:95" s="243" customFormat="1" ht="13.5" customHeight="1">
      <c r="C609" s="604" t="e">
        <f>DATE(#REF!-2,1,1)</f>
        <v>#REF!</v>
      </c>
      <c r="D609" s="605"/>
      <c r="E609" s="613" t="s">
        <v>275</v>
      </c>
      <c r="F609" s="614"/>
      <c r="G609" s="615"/>
      <c r="H609" s="255"/>
      <c r="I609" s="255"/>
      <c r="J609" s="255"/>
      <c r="K609" s="255"/>
      <c r="L609" s="255"/>
      <c r="M609" s="255"/>
      <c r="N609" s="255"/>
      <c r="O609" s="255"/>
      <c r="P609" s="256"/>
      <c r="Q609" s="256"/>
      <c r="R609" s="256"/>
      <c r="S609" s="256"/>
      <c r="T609" s="255"/>
      <c r="U609" s="578"/>
      <c r="V609" s="644"/>
      <c r="W609" s="644"/>
      <c r="X609" s="644"/>
      <c r="Y609" s="644"/>
      <c r="Z609" s="579"/>
      <c r="AA609" s="257"/>
      <c r="AB609" s="257"/>
      <c r="AC609" s="257"/>
      <c r="AD609" s="604" t="e">
        <f>DATE(#REF!-2,1,1)</f>
        <v>#REF!</v>
      </c>
      <c r="AE609" s="605"/>
      <c r="AF609" s="613" t="s">
        <v>198</v>
      </c>
      <c r="AG609" s="614"/>
      <c r="AH609" s="615"/>
      <c r="AI609" s="255"/>
      <c r="AJ609" s="255"/>
      <c r="AK609" s="255"/>
      <c r="AL609" s="255"/>
      <c r="AM609" s="255"/>
      <c r="AN609" s="255"/>
      <c r="AO609" s="255"/>
      <c r="AP609" s="255"/>
      <c r="AQ609" s="255"/>
      <c r="AR609" s="258" t="str">
        <f>IF(COUNT(P609,Q609)&lt;&gt;2,"",ROUND(MIN(P609,Q609)*Q608,#REF!))</f>
        <v/>
      </c>
      <c r="AS609" s="258" t="str">
        <f>IF(COUNT(Q609,R609)&lt;&gt;2,"",ROUND(MIN(Q609,R609)*R608,#REF!))</f>
        <v/>
      </c>
      <c r="AT609" s="258" t="str">
        <f>IF(COUNT(R609,S609)&lt;&gt;2,"",ROUND(MIN(R609,S609)*S608,#REF!))</f>
        <v/>
      </c>
      <c r="AU609" s="255"/>
      <c r="AX609" s="280"/>
      <c r="AY609" s="280"/>
      <c r="AZ609" s="280"/>
      <c r="BA609" s="280"/>
      <c r="BB609" s="246"/>
      <c r="BC609" s="648"/>
      <c r="BD609" s="649"/>
      <c r="BE609" s="649"/>
      <c r="BF609" s="650"/>
      <c r="BG609" s="259"/>
      <c r="BH609" s="259"/>
      <c r="BI609" s="259"/>
      <c r="BJ609" s="259"/>
      <c r="BK609" s="259"/>
      <c r="BL609" s="259"/>
      <c r="BM609" s="259"/>
      <c r="BN609" s="259"/>
      <c r="BO609" s="259"/>
      <c r="BP609" s="259"/>
      <c r="BQ609" s="259"/>
      <c r="BR609" s="259"/>
      <c r="BS609" s="599"/>
      <c r="BT609" s="643"/>
      <c r="BU609" s="600"/>
      <c r="BV609" s="334" t="s">
        <v>172</v>
      </c>
      <c r="BW609" s="253" t="str">
        <f>IF(COUNT(AR609)=0,"",AR609)</f>
        <v/>
      </c>
      <c r="BX609" s="253" t="str">
        <f>IF(COUNT(AR613)=0,"",AR613)</f>
        <v/>
      </c>
      <c r="BY609" s="253" t="str">
        <f>IF(COUNT(AR615)=0,"",AR615)</f>
        <v/>
      </c>
      <c r="BZ609" s="253" t="str">
        <f>IF(COUNT(AR617)=0,"",AR617)</f>
        <v/>
      </c>
      <c r="CA609" s="253" t="str">
        <f>IF(COUNT(AR619)=0,"",AR619)</f>
        <v/>
      </c>
      <c r="CB609" s="253" t="str">
        <f>IF(COUNT(AR621)=0,"",AR621)</f>
        <v/>
      </c>
      <c r="CC609" s="253" t="str">
        <f>IF(COUNT(AR623)=0,"",AR623)</f>
        <v/>
      </c>
      <c r="CD609" s="253" t="str">
        <f>IF(COUNT(AR625)=0,"",AR625)</f>
        <v/>
      </c>
      <c r="CE609" s="253" t="str">
        <f>IF(COUNT(AR627)=0,"",AR627)</f>
        <v/>
      </c>
      <c r="CF609" s="253" t="str">
        <f>IF(COUNT(AR629)=0,"",AR629)</f>
        <v/>
      </c>
      <c r="CG609" s="253" t="str">
        <f>IF(COUNT(AR631)=0,"",AR631)</f>
        <v/>
      </c>
      <c r="CH609" s="257"/>
      <c r="CI609" s="257"/>
      <c r="CJ609" s="257"/>
      <c r="CK609" s="257"/>
      <c r="CL609" s="257"/>
      <c r="CM609" s="257"/>
      <c r="CN609" s="257"/>
      <c r="CO609" s="257"/>
      <c r="CP609" s="257"/>
      <c r="CQ609" s="257"/>
    </row>
    <row r="610" spans="3:95" s="243" customFormat="1" ht="13.5" customHeight="1">
      <c r="C610" s="606"/>
      <c r="D610" s="607"/>
      <c r="E610" s="608" t="s">
        <v>252</v>
      </c>
      <c r="F610" s="609"/>
      <c r="G610" s="610"/>
      <c r="H610" s="260"/>
      <c r="I610" s="260"/>
      <c r="J610" s="260"/>
      <c r="K610" s="260"/>
      <c r="L610" s="260"/>
      <c r="M610" s="260"/>
      <c r="N610" s="260"/>
      <c r="O610" s="260"/>
      <c r="P610" s="261"/>
      <c r="Q610" s="261"/>
      <c r="R610" s="261"/>
      <c r="S610" s="261"/>
      <c r="T610" s="262" t="str">
        <f>IF(COUNT(H610:S610)=0,"",SUMPRODUCT(ROUND(H610:S610,#REF!)))</f>
        <v/>
      </c>
      <c r="U610" s="645"/>
      <c r="V610" s="646"/>
      <c r="W610" s="646"/>
      <c r="X610" s="646"/>
      <c r="Y610" s="646"/>
      <c r="Z610" s="647"/>
      <c r="AA610" s="257"/>
      <c r="AB610" s="257"/>
      <c r="AC610" s="257"/>
      <c r="AD610" s="606"/>
      <c r="AE610" s="607"/>
      <c r="AF610" s="608" t="s">
        <v>199</v>
      </c>
      <c r="AG610" s="609"/>
      <c r="AH610" s="610"/>
      <c r="AI610" s="263"/>
      <c r="AJ610" s="263"/>
      <c r="AK610" s="263"/>
      <c r="AL610" s="263"/>
      <c r="AM610" s="263"/>
      <c r="AN610" s="263"/>
      <c r="AO610" s="263"/>
      <c r="AP610" s="263"/>
      <c r="AQ610" s="263"/>
      <c r="AR610" s="264" t="str">
        <f>IF(COUNT(Q609:Q610)=0,"",ROUND(Q610/(Q609*24*AR608/1000),3))</f>
        <v/>
      </c>
      <c r="AS610" s="264" t="str">
        <f>IF(COUNT(R609:R610)=0,"",ROUND(R610/(R609*24*AS608/1000),3))</f>
        <v/>
      </c>
      <c r="AT610" s="264" t="str">
        <f>IF(COUNT(S609:S610)=0,"",ROUND(S610/(S609*24*AT608/1000),3))</f>
        <v/>
      </c>
      <c r="AU610" s="265" t="str">
        <f>IF(COUNT(AI610:AT610)=0,"",AVERAGE(AI610:AT610))</f>
        <v/>
      </c>
      <c r="AX610" s="280"/>
      <c r="AY610" s="280"/>
      <c r="AZ610" s="280"/>
      <c r="BA610" s="280"/>
      <c r="BB610" s="246"/>
      <c r="BC610" s="594" t="s">
        <v>205</v>
      </c>
      <c r="BD610" s="594"/>
      <c r="BE610" s="594"/>
      <c r="BF610" s="594"/>
      <c r="BG610" s="253" t="str">
        <f>IF(COUNT(H614)=0,"",ROUND(H614,#REF!))</f>
        <v/>
      </c>
      <c r="BH610" s="253" t="str">
        <f>IF(COUNT(I614)=0,"",ROUND(I614,#REF!))</f>
        <v/>
      </c>
      <c r="BI610" s="253" t="str">
        <f>IF(COUNT(J614)=0,"",ROUND(J614,#REF!))</f>
        <v/>
      </c>
      <c r="BJ610" s="253" t="str">
        <f>IF(COUNT(K614)=0,"",ROUND(K614,#REF!))</f>
        <v/>
      </c>
      <c r="BK610" s="253" t="str">
        <f>IF(COUNT(L614)=0,"",ROUND(L614,#REF!))</f>
        <v/>
      </c>
      <c r="BL610" s="253" t="str">
        <f>IF(COUNT(M614)=0,"",ROUND(M614,#REF!))</f>
        <v/>
      </c>
      <c r="BM610" s="253" t="str">
        <f>IF(COUNT(N614)=0,"",ROUND(N614,#REF!))</f>
        <v/>
      </c>
      <c r="BN610" s="253" t="str">
        <f>IF(COUNT(O614)=0,"",ROUND(O614,#REF!))</f>
        <v/>
      </c>
      <c r="BO610" s="253" t="str">
        <f>IF(COUNT(P614)=0,"",ROUND(P614,#REF!))</f>
        <v/>
      </c>
      <c r="BP610" s="253" t="str">
        <f>IF(COUNT(Q614)=0,"",ROUND(Q614,#REF!))</f>
        <v/>
      </c>
      <c r="BQ610" s="253" t="str">
        <f>IF(COUNT(R614)=0,"",ROUND(R614,#REF!))</f>
        <v/>
      </c>
      <c r="BR610" s="253" t="str">
        <f>IF(COUNT(S614)=0,"",ROUND(S614,#REF!))</f>
        <v/>
      </c>
      <c r="BS610" s="634" t="s">
        <v>205</v>
      </c>
      <c r="BT610" s="635"/>
      <c r="BU610" s="636"/>
      <c r="BV610" s="334" t="s">
        <v>25</v>
      </c>
      <c r="BW610" s="253" t="str">
        <f>IF(COUNT(T612)=0,"",T612)</f>
        <v/>
      </c>
      <c r="BX610" s="253" t="str">
        <f>IF(COUNT(T614)=0,"",T614)</f>
        <v/>
      </c>
      <c r="BY610" s="253" t="str">
        <f>IF(COUNT(T616)=0,"",T616)</f>
        <v/>
      </c>
      <c r="BZ610" s="266" t="str">
        <f>IF(COUNT(T618)=0,"",T618)</f>
        <v/>
      </c>
      <c r="CA610" s="253" t="str">
        <f>IF(COUNT(T620)=0,"",T620)</f>
        <v/>
      </c>
      <c r="CB610" s="253" t="str">
        <f>IF(COUNT(T622)=0,"",T622)</f>
        <v/>
      </c>
      <c r="CC610" s="253" t="str">
        <f>IF(COUNT(T624)=0,"",T624)</f>
        <v/>
      </c>
      <c r="CD610" s="253" t="str">
        <f>IF(COUNT(T626)=0,"",T626)</f>
        <v/>
      </c>
      <c r="CE610" s="253" t="str">
        <f>IF(COUNT(T628)=0,"",T628)</f>
        <v/>
      </c>
      <c r="CF610" s="253" t="str">
        <f>IF(COUNT(T630)=0,"",T630)</f>
        <v/>
      </c>
      <c r="CG610" s="253" t="str">
        <f>IF(COUNT(T632)=0,"",T632)</f>
        <v/>
      </c>
      <c r="CH610" s="257"/>
      <c r="CI610" s="257"/>
      <c r="CJ610" s="257"/>
      <c r="CK610" s="257"/>
      <c r="CL610" s="257"/>
      <c r="CM610" s="257"/>
      <c r="CN610" s="257"/>
      <c r="CO610" s="257"/>
      <c r="CP610" s="257"/>
      <c r="CQ610" s="257"/>
    </row>
    <row r="611" spans="3:95" s="243" customFormat="1" ht="13.5" customHeight="1">
      <c r="C611" s="604" t="e">
        <f>DATE(#REF!-1,1,1)</f>
        <v>#REF!</v>
      </c>
      <c r="D611" s="605"/>
      <c r="E611" s="613" t="s">
        <v>275</v>
      </c>
      <c r="F611" s="614"/>
      <c r="G611" s="615"/>
      <c r="H611" s="256"/>
      <c r="I611" s="256"/>
      <c r="J611" s="256"/>
      <c r="K611" s="256"/>
      <c r="L611" s="256"/>
      <c r="M611" s="256"/>
      <c r="N611" s="256"/>
      <c r="O611" s="256"/>
      <c r="P611" s="256"/>
      <c r="Q611" s="256"/>
      <c r="R611" s="256"/>
      <c r="S611" s="256"/>
      <c r="T611" s="255"/>
      <c r="U611" s="613" t="s">
        <v>210</v>
      </c>
      <c r="V611" s="614"/>
      <c r="W611" s="614"/>
      <c r="X611" s="615"/>
      <c r="Y611" s="616" t="str">
        <f>IF(COUNT(S611)=0,"",ROUND(S611,#REF!))</f>
        <v/>
      </c>
      <c r="Z611" s="617"/>
      <c r="AA611" s="257"/>
      <c r="AB611" s="257"/>
      <c r="AC611" s="257"/>
      <c r="AD611" s="604" t="e">
        <f>DATE(#REF!-1,1,1)</f>
        <v>#REF!</v>
      </c>
      <c r="AE611" s="605"/>
      <c r="AF611" s="613" t="s">
        <v>198</v>
      </c>
      <c r="AG611" s="614"/>
      <c r="AH611" s="615"/>
      <c r="AI611" s="258" t="str">
        <f>IF(COUNT(S609,H611)&lt;&gt;2,"",ROUND(MIN(S609,H611)*H608,#REF!))</f>
        <v/>
      </c>
      <c r="AJ611" s="258" t="str">
        <f>IF(COUNT(H611,I611)&lt;&gt;2,"",ROUND(MIN(H611,I611)*I608,#REF!))</f>
        <v/>
      </c>
      <c r="AK611" s="258" t="str">
        <f>IF(COUNT(I611,J611)&lt;&gt;2,"",ROUND(MIN(I611,J611)*J608,#REF!))</f>
        <v/>
      </c>
      <c r="AL611" s="258" t="str">
        <f>IF(COUNT(J611,K611)&lt;&gt;2,"",ROUND(MIN(J611,K611)*K608,#REF!))</f>
        <v/>
      </c>
      <c r="AM611" s="258" t="str">
        <f>IF(COUNT(K611,L611)&lt;&gt;2,"",ROUND(MIN(K611,L611)*L608,#REF!))</f>
        <v/>
      </c>
      <c r="AN611" s="258" t="str">
        <f>IF(COUNT(L611,M611)&lt;&gt;2,"",ROUND(MIN(L611,M611)*M608,#REF!))</f>
        <v/>
      </c>
      <c r="AO611" s="258" t="str">
        <f>IF(COUNT(M611,N611)&lt;&gt;2,"",ROUND(MIN(M611,N611)*N608,#REF!))</f>
        <v/>
      </c>
      <c r="AP611" s="258" t="str">
        <f>IF(COUNT(N611,O611)&lt;&gt;2,"",ROUND(MIN(N611,O611)*O608,#REF!))</f>
        <v/>
      </c>
      <c r="AQ611" s="258" t="str">
        <f>IF(COUNT(O611,P611)&lt;&gt;2,"",ROUND(MIN(O611,P611)*P608,#REF!))</f>
        <v/>
      </c>
      <c r="AR611" s="258" t="str">
        <f>IF(COUNT(P611,Q611)&lt;&gt;2,"",ROUND(MIN(P611,Q611)*Q608,#REF!))</f>
        <v/>
      </c>
      <c r="AS611" s="258" t="str">
        <f>IF(COUNT(Q611,R611)&lt;&gt;2,"",ROUND(MIN(Q611,R611)*R608,#REF!))</f>
        <v/>
      </c>
      <c r="AT611" s="258" t="str">
        <f>IF(COUNT(R611,S611)&lt;&gt;2,"",ROUND(MIN(R611,S611)*S608,#REF!))</f>
        <v/>
      </c>
      <c r="AU611" s="255"/>
      <c r="AX611" s="280"/>
      <c r="AY611" s="280"/>
      <c r="AZ611" s="280"/>
      <c r="BB611" s="246"/>
      <c r="BC611" s="627"/>
      <c r="BD611" s="628"/>
      <c r="BE611" s="628"/>
      <c r="BF611" s="628"/>
      <c r="BG611" s="628"/>
      <c r="BH611" s="628"/>
      <c r="BI611" s="628"/>
      <c r="BJ611" s="628"/>
      <c r="BK611" s="628"/>
      <c r="BL611" s="628"/>
      <c r="BM611" s="628"/>
      <c r="BN611" s="628"/>
      <c r="BO611" s="628"/>
      <c r="BP611" s="628"/>
      <c r="BQ611" s="628"/>
      <c r="BR611" s="629"/>
      <c r="BS611" s="597" t="s">
        <v>206</v>
      </c>
      <c r="BT611" s="633"/>
      <c r="BU611" s="598"/>
      <c r="BV611" s="334" t="s">
        <v>25</v>
      </c>
      <c r="BW611" s="253" t="str">
        <f>IF(COUNT(Y611)=0,"",IF(#REF!="発電事業者",Y611,IF(SUMIF($C639:$D648,"その他事業者",L639:L648)=0,IF(Y611*L648/SUM(L639:L648)=0,"",Y611*L648/SUM(L639:L648)),ROUND(Y611*SUMIF($C639:$D648,"その他事業者",L639:L648)/SUM(L639:L648),#REF!)+Y611*L648/SUM(L639:L648))))</f>
        <v/>
      </c>
      <c r="BX611" s="253" t="str">
        <f>IF(COUNT(Y613)=0,"",IF(#REF!="発電事業者",Y613,IF(SUMIF($C639:$D648,"その他事業者",W639:W648)=0,IF(Y613*W648/SUM(W639:W648)=0,"",Y613*W648/SUM(W639:W648)),ROUND(Y613*SUMIF($C639:$D648,"その他事業者",W639:W648)/SUM(W639:W648),#REF!)+Y613*W648/SUM(W639:W648))))</f>
        <v/>
      </c>
      <c r="BY611" s="267"/>
      <c r="BZ611" s="267"/>
      <c r="CA611" s="267"/>
      <c r="CB611" s="253" t="str">
        <f>IF(COUNT(Y621)=0,"",IF(#REF!="発電事業者",Y621,IF(SUMIF($C639:$D648,"その他事業者",AA639:AA648)=0,IF(Y621*AA648/SUM(AA639:AA648)=0,"",Y621*AA648/SUM(AA639:AA648)),ROUND(Y621*SUMIF($C639:$D648,"その他事業者",AA639:AA648)/SUM(AA639:AA648),#REF!)+Y621*AA648/SUM(AA639:AA648))))</f>
        <v/>
      </c>
      <c r="CC611" s="267"/>
      <c r="CD611" s="267"/>
      <c r="CE611" s="267"/>
      <c r="CF611" s="267"/>
      <c r="CG611" s="253" t="str">
        <f>IF(COUNT(Y631)=0,"",IF(#REF!="発電事業者",Y631,IF(SUMIF($C639:$D648,"その他事業者",AF639:AF648)=0,IF(Y631*AF648/SUM(AF639:AF648)=0,"",Y631*AF648/SUM(AF639:AF648)),ROUND(Y631*SUMIF($C639:$D648,"その他事業者",AF639:AF648)/SUM(AF639:AF648),#REF!)+Y631*AF648/SUM(AF639:AF648))))</f>
        <v/>
      </c>
      <c r="CH611" s="257"/>
      <c r="CI611" s="257"/>
      <c r="CJ611" s="257"/>
      <c r="CK611" s="257"/>
      <c r="CL611" s="257"/>
      <c r="CM611" s="257"/>
      <c r="CN611" s="257"/>
      <c r="CO611" s="257"/>
      <c r="CP611" s="257"/>
      <c r="CQ611" s="257"/>
    </row>
    <row r="612" spans="3:95" s="243" customFormat="1" ht="13.5" customHeight="1">
      <c r="C612" s="606"/>
      <c r="D612" s="607"/>
      <c r="E612" s="608" t="s">
        <v>252</v>
      </c>
      <c r="F612" s="609"/>
      <c r="G612" s="610"/>
      <c r="H612" s="261"/>
      <c r="I612" s="261"/>
      <c r="J612" s="261"/>
      <c r="K612" s="261"/>
      <c r="L612" s="261"/>
      <c r="M612" s="261"/>
      <c r="N612" s="261"/>
      <c r="O612" s="261"/>
      <c r="P612" s="261"/>
      <c r="Q612" s="261"/>
      <c r="R612" s="261"/>
      <c r="S612" s="261"/>
      <c r="T612" s="262" t="str">
        <f>IF(COUNT(H612:S612)=0,"",SUMPRODUCT(ROUND(H612:S612,#REF!)))</f>
        <v/>
      </c>
      <c r="U612" s="608" t="s">
        <v>211</v>
      </c>
      <c r="V612" s="609"/>
      <c r="W612" s="609"/>
      <c r="X612" s="610"/>
      <c r="Y612" s="611" t="str">
        <f>IF(COUNT(T612)=0,"",T612)</f>
        <v/>
      </c>
      <c r="Z612" s="612"/>
      <c r="AA612" s="257"/>
      <c r="AB612" s="257"/>
      <c r="AC612" s="257"/>
      <c r="AD612" s="606"/>
      <c r="AE612" s="607"/>
      <c r="AF612" s="608" t="s">
        <v>199</v>
      </c>
      <c r="AG612" s="609"/>
      <c r="AH612" s="610"/>
      <c r="AI612" s="264" t="str">
        <f t="shared" ref="AI612:AT612" si="148">IF(COUNT(H611:H612)=0,"",ROUND(H612/(H611*24*AI608/1000),3))</f>
        <v/>
      </c>
      <c r="AJ612" s="264" t="str">
        <f t="shared" si="148"/>
        <v/>
      </c>
      <c r="AK612" s="264" t="str">
        <f t="shared" si="148"/>
        <v/>
      </c>
      <c r="AL612" s="264" t="str">
        <f t="shared" si="148"/>
        <v/>
      </c>
      <c r="AM612" s="264" t="str">
        <f t="shared" si="148"/>
        <v/>
      </c>
      <c r="AN612" s="264" t="str">
        <f t="shared" si="148"/>
        <v/>
      </c>
      <c r="AO612" s="264" t="str">
        <f t="shared" si="148"/>
        <v/>
      </c>
      <c r="AP612" s="264" t="str">
        <f t="shared" si="148"/>
        <v/>
      </c>
      <c r="AQ612" s="264" t="str">
        <f t="shared" si="148"/>
        <v/>
      </c>
      <c r="AR612" s="264" t="str">
        <f t="shared" si="148"/>
        <v/>
      </c>
      <c r="AS612" s="264" t="str">
        <f t="shared" si="148"/>
        <v/>
      </c>
      <c r="AT612" s="264" t="str">
        <f t="shared" si="148"/>
        <v/>
      </c>
      <c r="AU612" s="265" t="str">
        <f>IF(COUNT(AI612:AT612)=0,"",AVERAGE(AI612:AT612))</f>
        <v/>
      </c>
      <c r="AX612" s="280"/>
      <c r="AY612" s="280"/>
      <c r="AZ612" s="280"/>
      <c r="BB612" s="246"/>
      <c r="BC612" s="630"/>
      <c r="BD612" s="631"/>
      <c r="BE612" s="631"/>
      <c r="BF612" s="631"/>
      <c r="BG612" s="631"/>
      <c r="BH612" s="631"/>
      <c r="BI612" s="631"/>
      <c r="BJ612" s="631"/>
      <c r="BK612" s="631"/>
      <c r="BL612" s="631"/>
      <c r="BM612" s="631"/>
      <c r="BN612" s="631"/>
      <c r="BO612" s="631"/>
      <c r="BP612" s="631"/>
      <c r="BQ612" s="631"/>
      <c r="BR612" s="632"/>
      <c r="BS612" s="634" t="s">
        <v>207</v>
      </c>
      <c r="BT612" s="635"/>
      <c r="BU612" s="636"/>
      <c r="BV612" s="334" t="s">
        <v>25</v>
      </c>
      <c r="BW612" s="253" t="str">
        <f>IF(COUNT(Y612)=0,"",Y612)</f>
        <v/>
      </c>
      <c r="BX612" s="253" t="str">
        <f>IF(COUNT(Y614)=0,"",Y614)</f>
        <v/>
      </c>
      <c r="BY612" s="267"/>
      <c r="BZ612" s="267"/>
      <c r="CA612" s="267"/>
      <c r="CB612" s="253" t="str">
        <f>IF(COUNT(Y622)=0,"",Y622)</f>
        <v/>
      </c>
      <c r="CC612" s="267"/>
      <c r="CD612" s="267"/>
      <c r="CE612" s="267"/>
      <c r="CF612" s="267"/>
      <c r="CG612" s="253" t="str">
        <f>IF(COUNT(Y632)=0,"",Y632)</f>
        <v/>
      </c>
      <c r="CH612" s="257"/>
      <c r="CI612" s="257"/>
      <c r="CJ612" s="257"/>
      <c r="CK612" s="257"/>
      <c r="CL612" s="257"/>
      <c r="CM612" s="257"/>
      <c r="CN612" s="257"/>
      <c r="CO612" s="257"/>
      <c r="CP612" s="257"/>
      <c r="CQ612" s="257"/>
    </row>
    <row r="613" spans="3:95" s="243" customFormat="1" ht="13.5" customHeight="1">
      <c r="C613" s="604" t="e">
        <f>DATE(#REF!,1,1)</f>
        <v>#REF!</v>
      </c>
      <c r="D613" s="605"/>
      <c r="E613" s="613" t="s">
        <v>275</v>
      </c>
      <c r="F613" s="614"/>
      <c r="G613" s="615"/>
      <c r="H613" s="256"/>
      <c r="I613" s="256"/>
      <c r="J613" s="256"/>
      <c r="K613" s="256"/>
      <c r="L613" s="256"/>
      <c r="M613" s="256"/>
      <c r="N613" s="256"/>
      <c r="O613" s="256"/>
      <c r="P613" s="256"/>
      <c r="Q613" s="256"/>
      <c r="R613" s="256"/>
      <c r="S613" s="256"/>
      <c r="T613" s="255"/>
      <c r="U613" s="613" t="s">
        <v>210</v>
      </c>
      <c r="V613" s="614"/>
      <c r="W613" s="614"/>
      <c r="X613" s="615"/>
      <c r="Y613" s="616" t="str">
        <f>IF(COUNT(S613)=0,"",ROUND(S613,#REF!))</f>
        <v/>
      </c>
      <c r="Z613" s="617"/>
      <c r="AA613" s="257"/>
      <c r="AB613" s="257"/>
      <c r="AC613" s="257"/>
      <c r="AD613" s="604" t="e">
        <f>DATE(#REF!,1,1)</f>
        <v>#REF!</v>
      </c>
      <c r="AE613" s="605"/>
      <c r="AF613" s="613" t="s">
        <v>198</v>
      </c>
      <c r="AG613" s="614"/>
      <c r="AH613" s="615"/>
      <c r="AI613" s="258" t="str">
        <f>IF(COUNT(S611,H613)&lt;&gt;2,"",ROUND(MIN(S611,H613)*H608,#REF!))</f>
        <v/>
      </c>
      <c r="AJ613" s="258" t="str">
        <f>IF(COUNT(H613,I613)&lt;&gt;2,"",ROUND(MIN(H613,I613)*I608,#REF!))</f>
        <v/>
      </c>
      <c r="AK613" s="258" t="str">
        <f>IF(COUNT(I613,J613)&lt;&gt;2,"",ROUND(MIN(I613,J613)*J608,#REF!))</f>
        <v/>
      </c>
      <c r="AL613" s="258" t="str">
        <f>IF(COUNT(J613,K613)&lt;&gt;2,"",ROUND(MIN(J613,K613)*K608,#REF!))</f>
        <v/>
      </c>
      <c r="AM613" s="258" t="str">
        <f>IF(COUNT(K613,L613)&lt;&gt;2,"",ROUND(MIN(K613,L613)*L608,#REF!))</f>
        <v/>
      </c>
      <c r="AN613" s="258" t="str">
        <f>IF(COUNT(L613,M613)&lt;&gt;2,"",ROUND(MIN(L613,M613)*M608,#REF!))</f>
        <v/>
      </c>
      <c r="AO613" s="258" t="str">
        <f>IF(COUNT(M613,N613)&lt;&gt;2,"",ROUND(MIN(M613,N613)*N608,#REF!))</f>
        <v/>
      </c>
      <c r="AP613" s="258" t="str">
        <f>IF(COUNT(N613,O613)&lt;&gt;2,"",ROUND(MIN(N613,O613)*O608,#REF!))</f>
        <v/>
      </c>
      <c r="AQ613" s="258" t="str">
        <f>IF(COUNT(O613,P613)&lt;&gt;2,"",ROUND(MIN(O613,P613)*P608,#REF!))</f>
        <v/>
      </c>
      <c r="AR613" s="258" t="str">
        <f>IF(COUNT(P613,Q613)&lt;&gt;2,"",ROUND(MIN(P613,Q613)*Q608,#REF!))</f>
        <v/>
      </c>
      <c r="AS613" s="258" t="str">
        <f>IF(COUNT(Q613,R613)&lt;&gt;2,"",ROUND(MIN(Q613,R613)*R608,#REF!))</f>
        <v/>
      </c>
      <c r="AT613" s="258" t="str">
        <f>IF(COUNT(R613,S613)&lt;&gt;2,"",ROUND(MIN(R613,S613)*S608,#REF!))</f>
        <v/>
      </c>
      <c r="AU613" s="255"/>
      <c r="AX613" s="268"/>
      <c r="BB613" s="268"/>
      <c r="BC613" s="245"/>
      <c r="BD613" s="245"/>
      <c r="BE613" s="245"/>
      <c r="BF613" s="245"/>
      <c r="BG613" s="245"/>
      <c r="BH613" s="245"/>
      <c r="BI613" s="245"/>
      <c r="BJ613" s="245"/>
      <c r="BK613" s="245"/>
      <c r="BL613" s="245"/>
      <c r="BM613" s="245"/>
      <c r="BN613" s="245"/>
      <c r="BO613" s="245"/>
      <c r="BP613" s="245"/>
      <c r="BQ613" s="245"/>
      <c r="BR613" s="245"/>
      <c r="BS613" s="245"/>
      <c r="BT613" s="245"/>
      <c r="BU613" s="245"/>
      <c r="BV613" s="245"/>
      <c r="BW613" s="245"/>
      <c r="BX613" s="257"/>
      <c r="BY613" s="257"/>
      <c r="BZ613" s="257"/>
      <c r="CA613" s="257"/>
      <c r="CB613" s="257"/>
      <c r="CC613" s="257"/>
      <c r="CD613" s="257"/>
      <c r="CE613" s="257"/>
      <c r="CF613" s="257"/>
      <c r="CG613" s="257"/>
      <c r="CH613" s="257"/>
      <c r="CI613" s="257"/>
      <c r="CJ613" s="257"/>
      <c r="CK613" s="257"/>
      <c r="CL613" s="257"/>
      <c r="CM613" s="257"/>
      <c r="CN613" s="257"/>
      <c r="CO613" s="257"/>
      <c r="CP613" s="257"/>
      <c r="CQ613" s="257"/>
    </row>
    <row r="614" spans="3:95" s="243" customFormat="1" ht="13.5" customHeight="1">
      <c r="C614" s="606"/>
      <c r="D614" s="607"/>
      <c r="E614" s="608" t="s">
        <v>212</v>
      </c>
      <c r="F614" s="609"/>
      <c r="G614" s="610"/>
      <c r="H614" s="261"/>
      <c r="I614" s="261"/>
      <c r="J614" s="261"/>
      <c r="K614" s="261"/>
      <c r="L614" s="261"/>
      <c r="M614" s="261"/>
      <c r="N614" s="261"/>
      <c r="O614" s="261"/>
      <c r="P614" s="261"/>
      <c r="Q614" s="261"/>
      <c r="R614" s="261"/>
      <c r="S614" s="261"/>
      <c r="T614" s="262" t="str">
        <f>IF(COUNT(H614:S614)=0,"",SUMPRODUCT(ROUND(H614:S614,#REF!)))</f>
        <v/>
      </c>
      <c r="U614" s="608" t="s">
        <v>211</v>
      </c>
      <c r="V614" s="609"/>
      <c r="W614" s="609"/>
      <c r="X614" s="610"/>
      <c r="Y614" s="611" t="str">
        <f>IF(COUNT(T614)=0,"",T614)</f>
        <v/>
      </c>
      <c r="Z614" s="612"/>
      <c r="AA614" s="257"/>
      <c r="AB614" s="257"/>
      <c r="AC614" s="257"/>
      <c r="AD614" s="606"/>
      <c r="AE614" s="607"/>
      <c r="AF614" s="608" t="s">
        <v>199</v>
      </c>
      <c r="AG614" s="609"/>
      <c r="AH614" s="610"/>
      <c r="AI614" s="264" t="str">
        <f t="shared" ref="AI614:AT614" si="149">IF(COUNT(H613:H614)=0,"",ROUND(H614/(H613*24*AI608/1000),3))</f>
        <v/>
      </c>
      <c r="AJ614" s="264" t="str">
        <f t="shared" si="149"/>
        <v/>
      </c>
      <c r="AK614" s="264" t="str">
        <f t="shared" si="149"/>
        <v/>
      </c>
      <c r="AL614" s="264" t="str">
        <f t="shared" si="149"/>
        <v/>
      </c>
      <c r="AM614" s="264" t="str">
        <f t="shared" si="149"/>
        <v/>
      </c>
      <c r="AN614" s="264" t="str">
        <f t="shared" si="149"/>
        <v/>
      </c>
      <c r="AO614" s="264" t="str">
        <f t="shared" si="149"/>
        <v/>
      </c>
      <c r="AP614" s="264" t="str">
        <f t="shared" si="149"/>
        <v/>
      </c>
      <c r="AQ614" s="264" t="str">
        <f t="shared" si="149"/>
        <v/>
      </c>
      <c r="AR614" s="264" t="str">
        <f t="shared" si="149"/>
        <v/>
      </c>
      <c r="AS614" s="264" t="str">
        <f t="shared" si="149"/>
        <v/>
      </c>
      <c r="AT614" s="264" t="str">
        <f t="shared" si="149"/>
        <v/>
      </c>
      <c r="AU614" s="265" t="str">
        <f>IF(COUNT(AI614:AT614)=0,"",AVERAGE(AI614:AT614))</f>
        <v/>
      </c>
      <c r="AX614" s="240" t="e">
        <f>IF(#REF!="発電事業者","算定結果　送電取引帳票","算定結果　受電取引帳票")</f>
        <v>#REF!</v>
      </c>
      <c r="BR614" s="268"/>
    </row>
    <row r="615" spans="3:95" s="243" customFormat="1" ht="13.5" customHeight="1">
      <c r="C615" s="604" t="e">
        <f>DATE(#REF!+1,1,1)</f>
        <v>#REF!</v>
      </c>
      <c r="D615" s="605"/>
      <c r="E615" s="613" t="s">
        <v>275</v>
      </c>
      <c r="F615" s="614"/>
      <c r="G615" s="615"/>
      <c r="H615" s="256"/>
      <c r="I615" s="256"/>
      <c r="J615" s="256"/>
      <c r="K615" s="256"/>
      <c r="L615" s="256"/>
      <c r="M615" s="256"/>
      <c r="N615" s="256"/>
      <c r="O615" s="256"/>
      <c r="P615" s="256"/>
      <c r="Q615" s="256"/>
      <c r="R615" s="256"/>
      <c r="S615" s="256"/>
      <c r="T615" s="255"/>
      <c r="U615" s="618"/>
      <c r="V615" s="619"/>
      <c r="W615" s="619"/>
      <c r="X615" s="619"/>
      <c r="Y615" s="619"/>
      <c r="Z615" s="620"/>
      <c r="AA615" s="257"/>
      <c r="AB615" s="257"/>
      <c r="AC615" s="257"/>
      <c r="AD615" s="604" t="e">
        <f>DATE(#REF!+1,1,1)</f>
        <v>#REF!</v>
      </c>
      <c r="AE615" s="605"/>
      <c r="AF615" s="613" t="s">
        <v>198</v>
      </c>
      <c r="AG615" s="614"/>
      <c r="AH615" s="615"/>
      <c r="AI615" s="258" t="str">
        <f>IF(COUNT(S613,H615)&lt;&gt;2,"",ROUND(MIN(S613,H615)*H608,#REF!))</f>
        <v/>
      </c>
      <c r="AJ615" s="258" t="str">
        <f>IF(COUNT(H615,I615)&lt;&gt;2,"",ROUND(MIN(H615,I615)*I608,#REF!))</f>
        <v/>
      </c>
      <c r="AK615" s="258" t="str">
        <f>IF(COUNT(I615,J615)&lt;&gt;2,"",ROUND(MIN(I615,J615)*J608,#REF!))</f>
        <v/>
      </c>
      <c r="AL615" s="258" t="str">
        <f>IF(COUNT(J615,K615)&lt;&gt;2,"",ROUND(MIN(J615,K615)*K608,#REF!))</f>
        <v/>
      </c>
      <c r="AM615" s="258" t="str">
        <f>IF(COUNT(K615,L615)&lt;&gt;2,"",ROUND(MIN(K615,L615)*L608,#REF!))</f>
        <v/>
      </c>
      <c r="AN615" s="258" t="str">
        <f>IF(COUNT(L615,M615)&lt;&gt;2,"",ROUND(MIN(L615,M615)*M608,#REF!))</f>
        <v/>
      </c>
      <c r="AO615" s="258" t="str">
        <f>IF(COUNT(M615,N615)&lt;&gt;2,"",ROUND(MIN(M615,N615)*N608,#REF!))</f>
        <v/>
      </c>
      <c r="AP615" s="258" t="str">
        <f>IF(COUNT(N615,O615)&lt;&gt;2,"",ROUND(MIN(N615,O615)*O608,#REF!))</f>
        <v/>
      </c>
      <c r="AQ615" s="258" t="str">
        <f>IF(COUNT(O615,P615)&lt;&gt;2,"",ROUND(MIN(O615,P615)*P608,#REF!))</f>
        <v/>
      </c>
      <c r="AR615" s="258" t="str">
        <f>IF(COUNT(P615,Q615)&lt;&gt;2,"",ROUND(MIN(P615,Q615)*Q608,#REF!))</f>
        <v/>
      </c>
      <c r="AS615" s="258" t="str">
        <f>IF(COUNT(Q615,R615)&lt;&gt;2,"",ROUND(MIN(Q615,R615)*R608,#REF!))</f>
        <v/>
      </c>
      <c r="AT615" s="258" t="str">
        <f>IF(COUNT(R615,S615)&lt;&gt;2,"",ROUND(MIN(R615,S615)*S608,#REF!))</f>
        <v/>
      </c>
      <c r="AU615" s="255"/>
      <c r="AX615" s="594" t="s">
        <v>200</v>
      </c>
      <c r="AY615" s="594"/>
      <c r="AZ615" s="595" t="s">
        <v>201</v>
      </c>
      <c r="BA615" s="594" t="s">
        <v>202</v>
      </c>
      <c r="BB615" s="594"/>
      <c r="BC615" s="594"/>
      <c r="BD615" s="595" t="s">
        <v>203</v>
      </c>
      <c r="BE615" s="597" t="s">
        <v>176</v>
      </c>
      <c r="BF615" s="598"/>
      <c r="BG615" s="601" t="e">
        <f>DATE(#REF!,1,1)</f>
        <v>#REF!</v>
      </c>
      <c r="BH615" s="602"/>
      <c r="BI615" s="602"/>
      <c r="BJ615" s="602"/>
      <c r="BK615" s="602"/>
      <c r="BL615" s="602"/>
      <c r="BM615" s="602"/>
      <c r="BN615" s="602"/>
      <c r="BO615" s="602"/>
      <c r="BP615" s="602"/>
      <c r="BQ615" s="602"/>
      <c r="BR615" s="603"/>
      <c r="BS615" s="594" t="s">
        <v>175</v>
      </c>
      <c r="BT615" s="594"/>
      <c r="BU615" s="594"/>
      <c r="BV615" s="594"/>
      <c r="BW615" s="592" t="e">
        <f>DATE(#REF!-1,1,1)</f>
        <v>#REF!</v>
      </c>
      <c r="BX615" s="592" t="e">
        <f>DATE(#REF!,1,1)</f>
        <v>#REF!</v>
      </c>
      <c r="BY615" s="592" t="e">
        <f>DATE(#REF!+1,1,1)</f>
        <v>#REF!</v>
      </c>
      <c r="BZ615" s="592" t="e">
        <f>DATE(#REF!+2,1,1)</f>
        <v>#REF!</v>
      </c>
      <c r="CA615" s="592" t="e">
        <f>DATE(#REF!+3,1,1)</f>
        <v>#REF!</v>
      </c>
      <c r="CB615" s="592" t="e">
        <f>DATE(#REF!+4,1,1)</f>
        <v>#REF!</v>
      </c>
      <c r="CC615" s="592" t="e">
        <f>DATE(#REF!+5,1,1)</f>
        <v>#REF!</v>
      </c>
      <c r="CD615" s="592" t="e">
        <f>DATE(#REF!+6,1,1)</f>
        <v>#REF!</v>
      </c>
      <c r="CE615" s="592" t="e">
        <f>DATE(#REF!+7,1,1)</f>
        <v>#REF!</v>
      </c>
      <c r="CF615" s="592" t="e">
        <f>DATE(#REF!+8,1,1)</f>
        <v>#REF!</v>
      </c>
      <c r="CG615" s="592" t="e">
        <f>DATE(#REF!+9,1,1)</f>
        <v>#REF!</v>
      </c>
      <c r="CH615" s="566" t="s">
        <v>268</v>
      </c>
      <c r="CI615" s="567"/>
      <c r="CJ615" s="567"/>
      <c r="CK615" s="567"/>
      <c r="CL615" s="567"/>
      <c r="CM615" s="567"/>
      <c r="CN615" s="567"/>
      <c r="CO615" s="567"/>
      <c r="CP615" s="567"/>
      <c r="CQ615" s="567"/>
    </row>
    <row r="616" spans="3:95" s="243" customFormat="1" ht="13.5" customHeight="1">
      <c r="C616" s="606"/>
      <c r="D616" s="607"/>
      <c r="E616" s="608" t="s">
        <v>212</v>
      </c>
      <c r="F616" s="609"/>
      <c r="G616" s="610"/>
      <c r="H616" s="261"/>
      <c r="I616" s="261"/>
      <c r="J616" s="261"/>
      <c r="K616" s="261"/>
      <c r="L616" s="261"/>
      <c r="M616" s="261"/>
      <c r="N616" s="261"/>
      <c r="O616" s="261"/>
      <c r="P616" s="261"/>
      <c r="Q616" s="261"/>
      <c r="R616" s="261"/>
      <c r="S616" s="261"/>
      <c r="T616" s="262" t="str">
        <f>IF(COUNT(H616:S616)=0,"",SUMPRODUCT(ROUND(H616:S616,#REF!)))</f>
        <v/>
      </c>
      <c r="U616" s="621"/>
      <c r="V616" s="622"/>
      <c r="W616" s="622"/>
      <c r="X616" s="622"/>
      <c r="Y616" s="622"/>
      <c r="Z616" s="623"/>
      <c r="AA616" s="257"/>
      <c r="AB616" s="257"/>
      <c r="AC616" s="257"/>
      <c r="AD616" s="606"/>
      <c r="AE616" s="607"/>
      <c r="AF616" s="608" t="s">
        <v>199</v>
      </c>
      <c r="AG616" s="609"/>
      <c r="AH616" s="610"/>
      <c r="AI616" s="264" t="str">
        <f t="shared" ref="AI616:AT616" si="150">IF(COUNT(H615:H616)=0,"",ROUND(H616/(H615*24*AI608/1000),3))</f>
        <v/>
      </c>
      <c r="AJ616" s="264" t="str">
        <f t="shared" si="150"/>
        <v/>
      </c>
      <c r="AK616" s="264" t="str">
        <f t="shared" si="150"/>
        <v/>
      </c>
      <c r="AL616" s="264" t="str">
        <f t="shared" si="150"/>
        <v/>
      </c>
      <c r="AM616" s="264" t="str">
        <f t="shared" si="150"/>
        <v/>
      </c>
      <c r="AN616" s="264" t="str">
        <f t="shared" si="150"/>
        <v/>
      </c>
      <c r="AO616" s="264" t="str">
        <f t="shared" si="150"/>
        <v/>
      </c>
      <c r="AP616" s="264" t="str">
        <f t="shared" si="150"/>
        <v/>
      </c>
      <c r="AQ616" s="264" t="str">
        <f t="shared" si="150"/>
        <v/>
      </c>
      <c r="AR616" s="264" t="str">
        <f t="shared" si="150"/>
        <v/>
      </c>
      <c r="AS616" s="264" t="str">
        <f t="shared" si="150"/>
        <v/>
      </c>
      <c r="AT616" s="264" t="str">
        <f t="shared" si="150"/>
        <v/>
      </c>
      <c r="AU616" s="265" t="str">
        <f>IF(COUNT(AI616:AT616)=0,"",AVERAGE(AI616:AT616))</f>
        <v/>
      </c>
      <c r="AX616" s="594"/>
      <c r="AY616" s="594"/>
      <c r="AZ616" s="596"/>
      <c r="BA616" s="594"/>
      <c r="BB616" s="594"/>
      <c r="BC616" s="594"/>
      <c r="BD616" s="596"/>
      <c r="BE616" s="599"/>
      <c r="BF616" s="600"/>
      <c r="BG616" s="334" t="s">
        <v>194</v>
      </c>
      <c r="BH616" s="334" t="s">
        <v>195</v>
      </c>
      <c r="BI616" s="334" t="s">
        <v>161</v>
      </c>
      <c r="BJ616" s="334" t="s">
        <v>162</v>
      </c>
      <c r="BK616" s="334" t="s">
        <v>163</v>
      </c>
      <c r="BL616" s="334" t="s">
        <v>164</v>
      </c>
      <c r="BM616" s="334" t="s">
        <v>165</v>
      </c>
      <c r="BN616" s="334" t="s">
        <v>166</v>
      </c>
      <c r="BO616" s="334" t="s">
        <v>167</v>
      </c>
      <c r="BP616" s="334" t="s">
        <v>168</v>
      </c>
      <c r="BQ616" s="334" t="s">
        <v>169</v>
      </c>
      <c r="BR616" s="334" t="s">
        <v>170</v>
      </c>
      <c r="BS616" s="594"/>
      <c r="BT616" s="594"/>
      <c r="BU616" s="594"/>
      <c r="BV616" s="594"/>
      <c r="BW616" s="593"/>
      <c r="BX616" s="593"/>
      <c r="BY616" s="593">
        <v>43101</v>
      </c>
      <c r="BZ616" s="593">
        <v>43466</v>
      </c>
      <c r="CA616" s="593">
        <v>43831</v>
      </c>
      <c r="CB616" s="593">
        <v>44197</v>
      </c>
      <c r="CC616" s="593">
        <v>44562</v>
      </c>
      <c r="CD616" s="593">
        <v>44927</v>
      </c>
      <c r="CE616" s="593">
        <v>45292</v>
      </c>
      <c r="CF616" s="593">
        <v>45658</v>
      </c>
      <c r="CG616" s="593">
        <v>46023</v>
      </c>
      <c r="CH616" s="567"/>
      <c r="CI616" s="567"/>
      <c r="CJ616" s="567"/>
      <c r="CK616" s="567"/>
      <c r="CL616" s="567"/>
      <c r="CM616" s="567"/>
      <c r="CN616" s="567"/>
      <c r="CO616" s="567"/>
      <c r="CP616" s="567"/>
      <c r="CQ616" s="567"/>
    </row>
    <row r="617" spans="3:95" s="243" customFormat="1" ht="13.5" customHeight="1">
      <c r="C617" s="604" t="e">
        <f>DATE(#REF!+2,1,1)</f>
        <v>#REF!</v>
      </c>
      <c r="D617" s="605"/>
      <c r="E617" s="613" t="s">
        <v>275</v>
      </c>
      <c r="F617" s="614"/>
      <c r="G617" s="615"/>
      <c r="H617" s="256"/>
      <c r="I617" s="256"/>
      <c r="J617" s="256"/>
      <c r="K617" s="256"/>
      <c r="L617" s="256"/>
      <c r="M617" s="256"/>
      <c r="N617" s="256"/>
      <c r="O617" s="256"/>
      <c r="P617" s="256"/>
      <c r="Q617" s="256"/>
      <c r="R617" s="256"/>
      <c r="S617" s="256"/>
      <c r="T617" s="255"/>
      <c r="U617" s="621"/>
      <c r="V617" s="622"/>
      <c r="W617" s="622"/>
      <c r="X617" s="622"/>
      <c r="Y617" s="622"/>
      <c r="Z617" s="623"/>
      <c r="AA617" s="257"/>
      <c r="AB617" s="257"/>
      <c r="AC617" s="257"/>
      <c r="AD617" s="604" t="e">
        <f>DATE(#REF!+2,1,1)</f>
        <v>#REF!</v>
      </c>
      <c r="AE617" s="605"/>
      <c r="AF617" s="613" t="s">
        <v>198</v>
      </c>
      <c r="AG617" s="614"/>
      <c r="AH617" s="615"/>
      <c r="AI617" s="258" t="str">
        <f>IF(COUNT(S615,H617)&lt;&gt;2,"",ROUND(MIN(S615,H617)*H608,#REF!))</f>
        <v/>
      </c>
      <c r="AJ617" s="258" t="str">
        <f>IF(COUNT(H617,I617)&lt;&gt;2,"",ROUND(MIN(H617,I617)*I608,#REF!))</f>
        <v/>
      </c>
      <c r="AK617" s="258" t="str">
        <f>IF(COUNT(I617,J617)&lt;&gt;2,"",ROUND(MIN(I617,J617)*J608,#REF!))</f>
        <v/>
      </c>
      <c r="AL617" s="258" t="str">
        <f>IF(COUNT(J617,K617)&lt;&gt;2,"",ROUND(MIN(J617,K617)*K608,#REF!))</f>
        <v/>
      </c>
      <c r="AM617" s="258" t="str">
        <f>IF(COUNT(K617,L617)&lt;&gt;2,"",ROUND(MIN(K617,L617)*L608,#REF!))</f>
        <v/>
      </c>
      <c r="AN617" s="258" t="str">
        <f>IF(COUNT(L617,M617)&lt;&gt;2,"",ROUND(MIN(L617,M617)*M608,#REF!))</f>
        <v/>
      </c>
      <c r="AO617" s="258" t="str">
        <f>IF(COUNT(M617,N617)&lt;&gt;2,"",ROUND(MIN(M617,N617)*N608,#REF!))</f>
        <v/>
      </c>
      <c r="AP617" s="258" t="str">
        <f>IF(COUNT(N617,O617)&lt;&gt;2,"",ROUND(MIN(N617,O617)*O608,#REF!))</f>
        <v/>
      </c>
      <c r="AQ617" s="258" t="str">
        <f>IF(COUNT(O617,P617)&lt;&gt;2,"",ROUND(MIN(O617,P617)*P608,#REF!))</f>
        <v/>
      </c>
      <c r="AR617" s="258" t="str">
        <f>IF(COUNT(P617,Q617)&lt;&gt;2,"",ROUND(MIN(P617,Q617)*Q608,#REF!))</f>
        <v/>
      </c>
      <c r="AS617" s="258" t="str">
        <f>IF(COUNT(Q617,R617)&lt;&gt;2,"",ROUND(MIN(Q617,R617)*R608,#REF!))</f>
        <v/>
      </c>
      <c r="AT617" s="258" t="str">
        <f>IF(COUNT(R617,S617)&lt;&gt;2,"",ROUND(MIN(R617,S617)*S608,#REF!))</f>
        <v/>
      </c>
      <c r="AU617" s="255"/>
      <c r="AX617" s="569" t="str">
        <f>IF(C639="","",C639)</f>
        <v/>
      </c>
      <c r="AY617" s="569"/>
      <c r="AZ617" s="587" t="str">
        <f>IF(E639="","",E639)</f>
        <v/>
      </c>
      <c r="BA617" s="590" t="str">
        <f ca="1">IF(F639="","",F639)</f>
        <v/>
      </c>
      <c r="BB617" s="590"/>
      <c r="BC617" s="590"/>
      <c r="BD617" s="587" t="str">
        <f>IF(I639="","",I639)</f>
        <v/>
      </c>
      <c r="BE617" s="578" t="e">
        <f>IF(#REF!="発電事業者","送電電力（MW）","受電電力（MW）")</f>
        <v>#REF!</v>
      </c>
      <c r="BF617" s="579"/>
      <c r="BG617" s="331" t="str">
        <f>IF(AND(COUNT(BG608)+COUNTA(E639)=2,L639&lt;&gt;""),ROUND(BG608-SUMIF(BE620:BF646,BE617,BG620:BG646),#REF!),"")</f>
        <v/>
      </c>
      <c r="BH617" s="331" t="str">
        <f>IF(AND(COUNT(BH608)+COUNTA(E639)=2,M639&lt;&gt;""),ROUND(BH608-SUMIF(BE620:BF646,BE617,BH620:BH646),#REF!),"")</f>
        <v/>
      </c>
      <c r="BI617" s="331" t="str">
        <f>IF(AND(COUNT(BI608)+COUNTA(E639)=2,N639&lt;&gt;""),ROUND(BI608-SUMIF(BE620:BF646,BE617,BI620:BI646),#REF!),"")</f>
        <v/>
      </c>
      <c r="BJ617" s="331" t="str">
        <f>IF(AND(COUNT(BJ608)+COUNTA(E639)=2,O639&lt;&gt;""),ROUND(BJ608-SUMIF(BE620:BF646,BE617,BJ620:BJ646),#REF!),"")</f>
        <v/>
      </c>
      <c r="BK617" s="331" t="str">
        <f>IF(AND(COUNT(BK608)+COUNTA(E639)=2,P639&lt;&gt;""),ROUND(BK608-SUMIF(BE620:BF646,BE617,BK620:BK646),#REF!),"")</f>
        <v/>
      </c>
      <c r="BL617" s="331" t="str">
        <f>IF(AND(COUNT(BL608)+COUNTA(E639)=2,Q639&lt;&gt;""),ROUND(BL608-SUMIF(BE620:BF646,BE617,BL620:BL646),#REF!),"")</f>
        <v/>
      </c>
      <c r="BM617" s="331" t="str">
        <f>IF(AND(COUNT(BM608)+COUNTA(E639)=2,R639&lt;&gt;""),ROUND(BM608-SUMIF(BE620:BF646,BE617,BM620:BM646),#REF!),"")</f>
        <v/>
      </c>
      <c r="BN617" s="331" t="str">
        <f>IF(AND(COUNT(BN608)+COUNTA(E639)=2,S639&lt;&gt;""),ROUND(BN608-SUMIF(BE620:BF646,BE617,BN620:BN646),#REF!),"")</f>
        <v/>
      </c>
      <c r="BO617" s="331" t="str">
        <f>IF(AND(COUNT(BO608)+COUNTA(E639)=2,T639&lt;&gt;""),ROUND(BO608-SUMIF(BE620:BF646,BE617,BO620:BO646),#REF!),"")</f>
        <v/>
      </c>
      <c r="BP617" s="331" t="str">
        <f>IF(AND(COUNT(BP608)+COUNTA(E639)=2,U639&lt;&gt;""),ROUND(BP608-SUMIF(BE620:BF646,BE617,BP620:BP646),#REF!),"")</f>
        <v/>
      </c>
      <c r="BQ617" s="331" t="str">
        <f>IF(AND(COUNT(BQ608)+COUNTA(E639)=2,V639&lt;&gt;""),ROUND(BQ608-SUMIF(BE620:BF646,BE617,BQ620:BQ646),#REF!),"")</f>
        <v/>
      </c>
      <c r="BR617" s="331" t="str">
        <f>IF(AND(COUNT(BR608)+COUNTA(E639)=2,W639&lt;&gt;""),ROUND(BR608-SUMIF(BE620:BF646,BE617,BR620:BR646),#REF!),"")</f>
        <v/>
      </c>
      <c r="BS617" s="569" t="e">
        <f>IF(#REF!="発電事業者","送電電力（MW）","受電電力（MW）")</f>
        <v>#REF!</v>
      </c>
      <c r="BT617" s="569"/>
      <c r="BU617" s="569"/>
      <c r="BV617" s="333" t="s">
        <v>171</v>
      </c>
      <c r="BW617" s="580"/>
      <c r="BX617" s="580"/>
      <c r="BY617" s="331" t="str">
        <f>IF(AND(COUNT(BY608)+COUNTA(E639)=2,X639&lt;&gt;""),ROUND(BY608-SUMIF(BV620:BV646,BV617,BY620:BY646),#REF!),"")</f>
        <v/>
      </c>
      <c r="BZ617" s="331" t="str">
        <f>IF(AND(COUNT(BZ608)+COUNTA(E639)=2,Y639&lt;&gt;""),ROUND(BZ608-SUMIF(BV620:BV646,BV617,BZ620:BZ646),#REF!),"")</f>
        <v/>
      </c>
      <c r="CA617" s="331" t="str">
        <f>IF(AND(COUNT(CA608)+COUNTA(E639)=2,Z639&lt;&gt;""),ROUND(CA608-SUMIF(BV620:BV646,BV617,CA620:CA646),#REF!),"")</f>
        <v/>
      </c>
      <c r="CB617" s="331" t="str">
        <f>IF(AND(COUNT(CB608)+COUNTA(E639)=2,AA639&lt;&gt;""),ROUND(CB608-SUMIF(BV620:BV646,BV617,CB620:CB646),#REF!),"")</f>
        <v/>
      </c>
      <c r="CC617" s="331" t="str">
        <f>IF(AND(COUNT(CC608)+COUNTA(E639)=2,AB639&lt;&gt;""),ROUND(CC608-SUMIF(BV620:BV646,BV617,CC620:CC646),#REF!),"")</f>
        <v/>
      </c>
      <c r="CD617" s="331" t="str">
        <f>IF(AND(COUNT(CD608)+COUNTA(E639)=2,AC639&lt;&gt;""),ROUND(CD608-SUMIF(BV620:BV646,BV617,CD620:CD646),#REF!),"")</f>
        <v/>
      </c>
      <c r="CE617" s="331" t="str">
        <f>IF(AND(COUNT(CE608)+COUNTA(E639)=2,AD639&lt;&gt;""),ROUND(CE608-SUMIF(BV620:BV646,BV617,CE620:CE646),#REF!),"")</f>
        <v/>
      </c>
      <c r="CF617" s="331" t="str">
        <f>IF(AND(COUNT(CF608)+COUNTA(E639)=2,AE639&lt;&gt;""),ROUND(CF608-SUMIF(BV620:BV646,BV617,CF620:CF646),#REF!),"")</f>
        <v/>
      </c>
      <c r="CG617" s="331" t="str">
        <f>IF(AND(COUNT(CG608)+COUNTA(E639)=2,AF639&lt;&gt;""),ROUND(CG608-SUMIF(BV620:BV646,BV617,CG620:CG646),#REF!),"")</f>
        <v/>
      </c>
      <c r="CH617" s="563" t="s">
        <v>214</v>
      </c>
      <c r="CI617" s="563"/>
      <c r="CJ617" s="563"/>
      <c r="CK617" s="563"/>
      <c r="CL617" s="563"/>
      <c r="CM617" s="563"/>
      <c r="CN617" s="563"/>
      <c r="CO617" s="563"/>
      <c r="CP617" s="563"/>
      <c r="CQ617" s="563"/>
    </row>
    <row r="618" spans="3:95" s="243" customFormat="1" ht="13.5" customHeight="1">
      <c r="C618" s="606"/>
      <c r="D618" s="607"/>
      <c r="E618" s="608" t="s">
        <v>212</v>
      </c>
      <c r="F618" s="609"/>
      <c r="G618" s="610"/>
      <c r="H618" s="261"/>
      <c r="I618" s="261"/>
      <c r="J618" s="261"/>
      <c r="K618" s="261"/>
      <c r="L618" s="261"/>
      <c r="M618" s="261"/>
      <c r="N618" s="261"/>
      <c r="O618" s="261"/>
      <c r="P618" s="261"/>
      <c r="Q618" s="261"/>
      <c r="R618" s="261"/>
      <c r="S618" s="261"/>
      <c r="T618" s="262" t="str">
        <f>IF(COUNT(H618:S618)=0,"",SUMPRODUCT(ROUND(H618:S618,#REF!)))</f>
        <v/>
      </c>
      <c r="U618" s="621"/>
      <c r="V618" s="622"/>
      <c r="W618" s="622"/>
      <c r="X618" s="622"/>
      <c r="Y618" s="622"/>
      <c r="Z618" s="623"/>
      <c r="AA618" s="257"/>
      <c r="AB618" s="257"/>
      <c r="AC618" s="257"/>
      <c r="AD618" s="606"/>
      <c r="AE618" s="607"/>
      <c r="AF618" s="608" t="s">
        <v>199</v>
      </c>
      <c r="AG618" s="609"/>
      <c r="AH618" s="610"/>
      <c r="AI618" s="264" t="str">
        <f t="shared" ref="AI618:AT618" si="151">IF(COUNT(H617:H618)=0,"",ROUND(H618/(H617*24*AI608/1000),3))</f>
        <v/>
      </c>
      <c r="AJ618" s="264" t="str">
        <f t="shared" si="151"/>
        <v/>
      </c>
      <c r="AK618" s="264" t="str">
        <f t="shared" si="151"/>
        <v/>
      </c>
      <c r="AL618" s="264" t="str">
        <f t="shared" si="151"/>
        <v/>
      </c>
      <c r="AM618" s="264" t="str">
        <f t="shared" si="151"/>
        <v/>
      </c>
      <c r="AN618" s="264" t="str">
        <f t="shared" si="151"/>
        <v/>
      </c>
      <c r="AO618" s="264" t="str">
        <f t="shared" si="151"/>
        <v/>
      </c>
      <c r="AP618" s="264" t="str">
        <f t="shared" si="151"/>
        <v/>
      </c>
      <c r="AQ618" s="264" t="str">
        <f t="shared" si="151"/>
        <v/>
      </c>
      <c r="AR618" s="264" t="str">
        <f t="shared" si="151"/>
        <v/>
      </c>
      <c r="AS618" s="264" t="str">
        <f t="shared" si="151"/>
        <v/>
      </c>
      <c r="AT618" s="264" t="str">
        <f t="shared" si="151"/>
        <v/>
      </c>
      <c r="AU618" s="265" t="str">
        <f>IF(COUNT(AI618:AT618)=0,"",AVERAGE(AI618:AT618))</f>
        <v/>
      </c>
      <c r="AX618" s="569"/>
      <c r="AY618" s="569"/>
      <c r="AZ618" s="588"/>
      <c r="BA618" s="590"/>
      <c r="BB618" s="590"/>
      <c r="BC618" s="590"/>
      <c r="BD618" s="588"/>
      <c r="BE618" s="583"/>
      <c r="BF618" s="584"/>
      <c r="BG618" s="259"/>
      <c r="BH618" s="259"/>
      <c r="BI618" s="259"/>
      <c r="BJ618" s="259"/>
      <c r="BK618" s="259"/>
      <c r="BL618" s="259"/>
      <c r="BM618" s="259"/>
      <c r="BN618" s="259"/>
      <c r="BO618" s="259"/>
      <c r="BP618" s="259"/>
      <c r="BQ618" s="259"/>
      <c r="BR618" s="259"/>
      <c r="BS618" s="569"/>
      <c r="BT618" s="569"/>
      <c r="BU618" s="569"/>
      <c r="BV618" s="333" t="s">
        <v>172</v>
      </c>
      <c r="BW618" s="581"/>
      <c r="BX618" s="581"/>
      <c r="BY618" s="331" t="str">
        <f>IF(AND(COUNT(BY609)+COUNTA(E639)=2,X639&lt;&gt;""),ROUND(BY609-SUMIF(BV620:BV646,BV618,BY620:BY646),#REF!),"")</f>
        <v/>
      </c>
      <c r="BZ618" s="331" t="str">
        <f>IF(AND(COUNT(BZ609)+COUNTA(E639)=2,Y639&lt;&gt;""),ROUND(BZ609-SUMIF(BV620:BV646,BV618,BZ620:BZ646),#REF!),"")</f>
        <v/>
      </c>
      <c r="CA618" s="331" t="str">
        <f>IF(AND(COUNT(CA609)+COUNTA(E639)=2,Z639&lt;&gt;""),ROUND(CA609-SUMIF(BV620:BV646,BV618,CA620:CA646),#REF!),"")</f>
        <v/>
      </c>
      <c r="CB618" s="331" t="str">
        <f>IF(AND(COUNT(CB609)+COUNTA(E639)=2,AA639&lt;&gt;""),ROUND(CB609-SUMIF(BV620:BV646,BV618,CB620:CB646),#REF!),"")</f>
        <v/>
      </c>
      <c r="CC618" s="331" t="str">
        <f>IF(AND(COUNT(CC609)+COUNTA(E639)=2,AB639&lt;&gt;""),ROUND(CC609-SUMIF(BV620:BV646,BV618,CC620:CC646),#REF!),"")</f>
        <v/>
      </c>
      <c r="CD618" s="331" t="str">
        <f>IF(AND(COUNT(CD609)+COUNTA(E639)=2,AC639&lt;&gt;""),ROUND(CD609-SUMIF(BV620:BV646,BV618,CD620:CD646),#REF!),"")</f>
        <v/>
      </c>
      <c r="CE618" s="331" t="str">
        <f>IF(AND(COUNT(CE609)+COUNTA(E639)=2,AD639&lt;&gt;""),ROUND(CE609-SUMIF(BV620:BV646,BV618,CE620:CE646),#REF!),"")</f>
        <v/>
      </c>
      <c r="CF618" s="331" t="str">
        <f>IF(AND(COUNT(CF609)+COUNTA(E639)=2,AE639&lt;&gt;""),ROUND(CF609-SUMIF(BV620:BV646,BV618,CF620:CF646),#REF!),"")</f>
        <v/>
      </c>
      <c r="CG618" s="331" t="str">
        <f>IF(AND(COUNT(CG609)+COUNTA(E639)=2,AF639&lt;&gt;""),ROUND(CG609-SUMIF(BV620:BV646,BV618,CG620:CG646),#REF!),"")</f>
        <v/>
      </c>
      <c r="CH618" s="564" t="str">
        <f>IF(CH617="","",CH617)</f>
        <v>太陽光（全量）</v>
      </c>
      <c r="CI618" s="564"/>
      <c r="CJ618" s="564"/>
      <c r="CK618" s="564"/>
      <c r="CL618" s="564"/>
      <c r="CM618" s="564"/>
      <c r="CN618" s="564"/>
      <c r="CO618" s="564"/>
      <c r="CP618" s="564"/>
      <c r="CQ618" s="564"/>
    </row>
    <row r="619" spans="3:95" s="243" customFormat="1" ht="13.5" customHeight="1">
      <c r="C619" s="604" t="e">
        <f>DATE(#REF!+3,1,1)</f>
        <v>#REF!</v>
      </c>
      <c r="D619" s="605"/>
      <c r="E619" s="613" t="s">
        <v>275</v>
      </c>
      <c r="F619" s="614"/>
      <c r="G619" s="615"/>
      <c r="H619" s="256"/>
      <c r="I619" s="256"/>
      <c r="J619" s="256"/>
      <c r="K619" s="256"/>
      <c r="L619" s="256"/>
      <c r="M619" s="256"/>
      <c r="N619" s="256"/>
      <c r="O619" s="256"/>
      <c r="P619" s="256"/>
      <c r="Q619" s="256"/>
      <c r="R619" s="256"/>
      <c r="S619" s="256"/>
      <c r="T619" s="255"/>
      <c r="U619" s="621"/>
      <c r="V619" s="622"/>
      <c r="W619" s="622"/>
      <c r="X619" s="622"/>
      <c r="Y619" s="622"/>
      <c r="Z619" s="623"/>
      <c r="AA619" s="257"/>
      <c r="AB619" s="257"/>
      <c r="AC619" s="257"/>
      <c r="AD619" s="604" t="e">
        <f>DATE(#REF!+3,1,1)</f>
        <v>#REF!</v>
      </c>
      <c r="AE619" s="605"/>
      <c r="AF619" s="613" t="s">
        <v>198</v>
      </c>
      <c r="AG619" s="614"/>
      <c r="AH619" s="615"/>
      <c r="AI619" s="258" t="str">
        <f>IF(COUNT(S617,H619)&lt;&gt;2,"",ROUND(MIN(S617,H619)*H608,#REF!))</f>
        <v/>
      </c>
      <c r="AJ619" s="258" t="str">
        <f>IF(COUNT(H619,I619)&lt;&gt;2,"",ROUND(MIN(H619,I619)*I608,#REF!))</f>
        <v/>
      </c>
      <c r="AK619" s="258" t="str">
        <f>IF(COUNT(I619,J619)&lt;&gt;2,"",ROUND(MIN(I619,J619)*J608,#REF!))</f>
        <v/>
      </c>
      <c r="AL619" s="258" t="str">
        <f>IF(COUNT(J619,K619)&lt;&gt;2,"",ROUND(MIN(J619,K619)*K608,#REF!))</f>
        <v/>
      </c>
      <c r="AM619" s="258" t="str">
        <f>IF(COUNT(K619,L619)&lt;&gt;2,"",ROUND(MIN(K619,L619)*L608,#REF!))</f>
        <v/>
      </c>
      <c r="AN619" s="258" t="str">
        <f>IF(COUNT(L619,M619)&lt;&gt;2,"",ROUND(MIN(L619,M619)*M608,#REF!))</f>
        <v/>
      </c>
      <c r="AO619" s="258" t="str">
        <f>IF(COUNT(M619,N619)&lt;&gt;2,"",ROUND(MIN(M619,N619)*N608,#REF!))</f>
        <v/>
      </c>
      <c r="AP619" s="258" t="str">
        <f>IF(COUNT(N619,O619)&lt;&gt;2,"",ROUND(MIN(N619,O619)*O608,#REF!))</f>
        <v/>
      </c>
      <c r="AQ619" s="258" t="str">
        <f>IF(COUNT(O619,P619)&lt;&gt;2,"",ROUND(MIN(O619,P619)*P608,#REF!))</f>
        <v/>
      </c>
      <c r="AR619" s="258" t="str">
        <f>IF(COUNT(P619,Q619)&lt;&gt;2,"",ROUND(MIN(P619,Q619)*Q608,#REF!))</f>
        <v/>
      </c>
      <c r="AS619" s="258" t="str">
        <f>IF(COUNT(Q619,R619)&lt;&gt;2,"",ROUND(MIN(Q619,R619)*R608,#REF!))</f>
        <v/>
      </c>
      <c r="AT619" s="258" t="str">
        <f>IF(COUNT(R619,S619)&lt;&gt;2,"",ROUND(MIN(R619,S619)*S608,#REF!))</f>
        <v/>
      </c>
      <c r="AU619" s="255"/>
      <c r="AX619" s="569"/>
      <c r="AY619" s="569"/>
      <c r="AZ619" s="589"/>
      <c r="BA619" s="590"/>
      <c r="BB619" s="590"/>
      <c r="BC619" s="590"/>
      <c r="BD619" s="589"/>
      <c r="BE619" s="585" t="e">
        <f>IF(#REF!="発電事業者","月間送電電力量（GWh）","月間受電電力量（GWh）")</f>
        <v>#REF!</v>
      </c>
      <c r="BF619" s="586"/>
      <c r="BG619" s="297" t="str">
        <f>IF(AND(COUNT(BG610)+COUNTA(E639)=2,L639&lt;&gt;""),ROUND(BG610-SUMIF(BE620:BF646,BE619,BG620:BG646),#REF!),"")</f>
        <v/>
      </c>
      <c r="BH619" s="297" t="str">
        <f>IF(AND(COUNT(BH610)+COUNTA(E639)=2,M639&lt;&gt;""),ROUND(BH610-SUMIF(BE620:BF646,BE619,BH620:BH646),#REF!),"")</f>
        <v/>
      </c>
      <c r="BI619" s="297" t="str">
        <f>IF(AND(COUNT(BI610)+COUNTA(E639)=2,N639&lt;&gt;""),ROUND(BI610-SUMIF(BE620:BF646,BE619,BI620:BI646),#REF!),"")</f>
        <v/>
      </c>
      <c r="BJ619" s="297" t="str">
        <f>IF(AND(COUNT(BJ610)+COUNTA(E639)=2,O639&lt;&gt;""),ROUND(BJ610-SUMIF(BE620:BF646,BE619,BJ620:BJ646),#REF!),"")</f>
        <v/>
      </c>
      <c r="BK619" s="297" t="str">
        <f>IF(AND(COUNT(BK610)+COUNTA(E639)=2,P639&lt;&gt;""),ROUND(BK610-SUMIF(BE620:BF646,BE619,BK620:BK646),#REF!),"")</f>
        <v/>
      </c>
      <c r="BL619" s="297" t="str">
        <f>IF(AND(COUNT(BL610)+COUNTA(E639)=2,Q639&lt;&gt;""),ROUND(BL610-SUMIF(BE620:BF646,BE619,BL620:BL646),#REF!),"")</f>
        <v/>
      </c>
      <c r="BM619" s="297" t="str">
        <f>IF(AND(COUNT(BM610)+COUNTA(E639)=2,R639&lt;&gt;""),ROUND(BM610-SUMIF(BE620:BF646,BE619,BM620:BM646),#REF!),"")</f>
        <v/>
      </c>
      <c r="BN619" s="297" t="str">
        <f>IF(AND(COUNT(BN610)+COUNTA(E639)=2,S639&lt;&gt;""),ROUND(BN610-SUMIF(BE620:BF646,BE619,BN620:BN646),#REF!),"")</f>
        <v/>
      </c>
      <c r="BO619" s="297" t="str">
        <f>IF(AND(COUNT(BO610)+COUNTA(E639)=2,T639&lt;&gt;""),ROUND(BO610-SUMIF(BE620:BF646,BE619,BO620:BO646),#REF!),"")</f>
        <v/>
      </c>
      <c r="BP619" s="297" t="str">
        <f>IF(AND(COUNT(BP610)+COUNTA(E639)=2,U639&lt;&gt;""),ROUND(BP610-SUMIF(BE620:BF646,BE619,BP620:BP646),#REF!),"")</f>
        <v/>
      </c>
      <c r="BQ619" s="297" t="str">
        <f>IF(AND(COUNT(BQ610)+COUNTA(E639)=2,V639&lt;&gt;""),ROUND(BQ610-SUMIF(BE620:BF646,BE619,BQ620:BQ646),#REF!),"")</f>
        <v/>
      </c>
      <c r="BR619" s="297" t="str">
        <f>IF(AND(COUNT(BR610)+COUNTA(E639)=2,W639&lt;&gt;""),ROUND(BR610-SUMIF(BE620:BF646,BE619,BR620:BR646),#REF!),"")</f>
        <v/>
      </c>
      <c r="BS619" s="569" t="e">
        <f>IF(#REF!="発電事業者","年間送電電力量（GWh）","年間受電電力量（GWh）")</f>
        <v>#REF!</v>
      </c>
      <c r="BT619" s="569"/>
      <c r="BU619" s="569"/>
      <c r="BV619" s="333" t="s">
        <v>25</v>
      </c>
      <c r="BW619" s="582"/>
      <c r="BX619" s="582"/>
      <c r="BY619" s="331" t="str">
        <f>IF(AND(COUNT(BY610)+COUNTA(E639)=2,X639&lt;&gt;""),ROUND(BY610-SUMIF(BV620:BV646,BV619,BY620:BY646),#REF!),"")</f>
        <v/>
      </c>
      <c r="BZ619" s="331" t="str">
        <f>IF(AND(COUNT(BZ610)+COUNTA(E639)=2,Y639&lt;&gt;""),ROUND(BZ610-SUMIF(BV620:BV646,BV619,BZ620:BZ646),#REF!),"")</f>
        <v/>
      </c>
      <c r="CA619" s="331" t="str">
        <f>IF(AND(COUNT(CA610)+COUNTA(E639)=2,Z639&lt;&gt;""),ROUND(CA610-SUMIF(BV620:BV646,BV619,CA620:CA646),#REF!),"")</f>
        <v/>
      </c>
      <c r="CB619" s="331" t="str">
        <f>IF(AND(COUNT(CB610)+COUNTA(E639)=2,AA639&lt;&gt;""),ROUND(CB610-SUMIF(BV620:BV646,BV619,CB620:CB646),#REF!),"")</f>
        <v/>
      </c>
      <c r="CC619" s="331" t="str">
        <f>IF(AND(COUNT(CC610)+COUNTA(E639)=2,AB639&lt;&gt;""),ROUND(CC610-SUMIF(BV620:BV646,BV619,CC620:CC646),#REF!),"")</f>
        <v/>
      </c>
      <c r="CD619" s="331" t="str">
        <f>IF(AND(COUNT(CD610)+COUNTA(E639)=2,AC639&lt;&gt;""),ROUND(CD610-SUMIF(BV620:BV646,BV619,CD620:CD646),#REF!),"")</f>
        <v/>
      </c>
      <c r="CE619" s="331" t="str">
        <f>IF(AND(COUNT(CE610)+COUNTA(E639)=2,AD639&lt;&gt;""),ROUND(CE610-SUMIF(BV620:BV646,BV619,CE620:CE646),#REF!),"")</f>
        <v/>
      </c>
      <c r="CF619" s="331" t="str">
        <f>IF(AND(COUNT(CF610)+COUNTA(E639)=2,AE639&lt;&gt;""),ROUND(CF610-SUMIF(BV620:BV646,BV619,CF620:CF646),#REF!),"")</f>
        <v/>
      </c>
      <c r="CG619" s="331" t="str">
        <f>IF(AND(COUNT(CG610)+COUNTA(E639)=2,AF639&lt;&gt;""),ROUND(CG610-SUMIF(BV620:BV646,BV619,CG620:CG646),#REF!),"")</f>
        <v/>
      </c>
      <c r="CH619" s="565" t="str">
        <f>IF(COUNTA(AG639)=0,"",AG639)</f>
        <v/>
      </c>
      <c r="CI619" s="565"/>
      <c r="CJ619" s="565"/>
      <c r="CK619" s="565"/>
      <c r="CL619" s="565"/>
      <c r="CM619" s="565"/>
      <c r="CN619" s="565"/>
      <c r="CO619" s="565"/>
      <c r="CP619" s="565"/>
      <c r="CQ619" s="565"/>
    </row>
    <row r="620" spans="3:95" s="243" customFormat="1" ht="13.5" customHeight="1">
      <c r="C620" s="606"/>
      <c r="D620" s="607"/>
      <c r="E620" s="608" t="s">
        <v>212</v>
      </c>
      <c r="F620" s="609"/>
      <c r="G620" s="610"/>
      <c r="H620" s="261"/>
      <c r="I620" s="261"/>
      <c r="J620" s="261"/>
      <c r="K620" s="261"/>
      <c r="L620" s="261"/>
      <c r="M620" s="261"/>
      <c r="N620" s="261"/>
      <c r="O620" s="261"/>
      <c r="P620" s="261"/>
      <c r="Q620" s="261"/>
      <c r="R620" s="261"/>
      <c r="S620" s="261"/>
      <c r="T620" s="262" t="str">
        <f>IF(COUNT(H620:S620)=0,"",SUMPRODUCT(ROUND(H620:S620,#REF!)))</f>
        <v/>
      </c>
      <c r="U620" s="624"/>
      <c r="V620" s="625"/>
      <c r="W620" s="625"/>
      <c r="X620" s="625"/>
      <c r="Y620" s="625"/>
      <c r="Z620" s="626"/>
      <c r="AA620" s="257"/>
      <c r="AB620" s="257"/>
      <c r="AC620" s="257"/>
      <c r="AD620" s="606"/>
      <c r="AE620" s="607"/>
      <c r="AF620" s="608" t="s">
        <v>199</v>
      </c>
      <c r="AG620" s="609"/>
      <c r="AH620" s="610"/>
      <c r="AI620" s="264" t="str">
        <f t="shared" ref="AI620:AT620" si="152">IF(COUNT(H619:H620)=0,"",ROUND(H620/(H619*24*AI608/1000),3))</f>
        <v/>
      </c>
      <c r="AJ620" s="264" t="str">
        <f t="shared" si="152"/>
        <v/>
      </c>
      <c r="AK620" s="264" t="str">
        <f t="shared" si="152"/>
        <v/>
      </c>
      <c r="AL620" s="264" t="str">
        <f t="shared" si="152"/>
        <v/>
      </c>
      <c r="AM620" s="264" t="str">
        <f t="shared" si="152"/>
        <v/>
      </c>
      <c r="AN620" s="264" t="str">
        <f t="shared" si="152"/>
        <v/>
      </c>
      <c r="AO620" s="264" t="str">
        <f t="shared" si="152"/>
        <v/>
      </c>
      <c r="AP620" s="264" t="str">
        <f t="shared" si="152"/>
        <v/>
      </c>
      <c r="AQ620" s="264" t="str">
        <f t="shared" si="152"/>
        <v/>
      </c>
      <c r="AR620" s="264" t="str">
        <f t="shared" si="152"/>
        <v/>
      </c>
      <c r="AS620" s="264" t="str">
        <f t="shared" si="152"/>
        <v/>
      </c>
      <c r="AT620" s="264" t="str">
        <f t="shared" si="152"/>
        <v/>
      </c>
      <c r="AU620" s="265" t="str">
        <f>IF(COUNT(AI620:AT620)=0,"",AVERAGE(AI620:AT620))</f>
        <v/>
      </c>
      <c r="AX620" s="569" t="str">
        <f>IF(C640="","",C640)</f>
        <v/>
      </c>
      <c r="AY620" s="569"/>
      <c r="AZ620" s="587" t="str">
        <f>IF(E640="","",E640)</f>
        <v/>
      </c>
      <c r="BA620" s="590" t="str">
        <f ca="1">IF(F640="","",F640)</f>
        <v/>
      </c>
      <c r="BB620" s="590"/>
      <c r="BC620" s="590"/>
      <c r="BD620" s="587" t="str">
        <f>IF(I640="","",I640)</f>
        <v/>
      </c>
      <c r="BE620" s="578" t="e">
        <f>IF(#REF!="発電事業者","送電電力（MW）","受電電力（MW）")</f>
        <v>#REF!</v>
      </c>
      <c r="BF620" s="579"/>
      <c r="BG620" s="331" t="str">
        <f>IF(COUNT(BG608,L640)=2,ROUND(BG608*L640/SUM(L639:L648),#REF!),"")</f>
        <v/>
      </c>
      <c r="BH620" s="331" t="str">
        <f>IF(COUNT(BH608,M640)=2,ROUND(BH608*M640/SUM(M639:M648),#REF!),"")</f>
        <v/>
      </c>
      <c r="BI620" s="331" t="str">
        <f>IF(COUNT(BI608,N640)=2,ROUND(BI608*N640/SUM(N639:N648),#REF!),"")</f>
        <v/>
      </c>
      <c r="BJ620" s="331" t="str">
        <f>IF(COUNT(BJ608,O640)=2,ROUND(BJ608*O640/SUM(O639:O648),#REF!),"")</f>
        <v/>
      </c>
      <c r="BK620" s="331" t="str">
        <f>IF(COUNT(BK608,P640)=2,ROUND(BK608*P640/SUM(P639:P648),#REF!),"")</f>
        <v/>
      </c>
      <c r="BL620" s="331" t="str">
        <f>IF(COUNT(BL608,Q640)=2,ROUND(BL608*Q640/SUM(Q639:Q648),#REF!),"")</f>
        <v/>
      </c>
      <c r="BM620" s="331" t="str">
        <f>IF(COUNT(BM608,R640)=2,ROUND(BM608*R640/SUM(R639:R648),#REF!),"")</f>
        <v/>
      </c>
      <c r="BN620" s="331" t="str">
        <f>IF(COUNT(BN608,S640)=2,ROUND(BN608*S640/SUM(S639:S648),#REF!),"")</f>
        <v/>
      </c>
      <c r="BO620" s="331" t="str">
        <f>IF(COUNT(BO608,T640)=2,ROUND(BO608*T640/SUM(T639:T648),#REF!),"")</f>
        <v/>
      </c>
      <c r="BP620" s="331" t="str">
        <f>IF(COUNT(BP608,U640)=2,ROUND(BP608*U640/SUM(U639:U648),#REF!),"")</f>
        <v/>
      </c>
      <c r="BQ620" s="331" t="str">
        <f>IF(COUNT(BQ608,V640)=2,ROUND(BQ608*V640/SUM(V639:V648),#REF!),"")</f>
        <v/>
      </c>
      <c r="BR620" s="331" t="str">
        <f>IF(COUNT(BR608,W640)=2,ROUND(BR608*W640/SUM(W639:W648),#REF!),"")</f>
        <v/>
      </c>
      <c r="BS620" s="569" t="e">
        <f>IF(#REF!="発電事業者","送電電力（MW）","受電電力（MW）")</f>
        <v>#REF!</v>
      </c>
      <c r="BT620" s="569"/>
      <c r="BU620" s="569"/>
      <c r="BV620" s="333" t="s">
        <v>171</v>
      </c>
      <c r="BW620" s="580"/>
      <c r="BX620" s="580"/>
      <c r="BY620" s="331" t="str">
        <f>IF(COUNT(BY608,X640)=2,ROUND(BY608*X640/SUM(X639:X648),#REF!),"")</f>
        <v/>
      </c>
      <c r="BZ620" s="331" t="str">
        <f>IF(COUNT(BZ608,Y640)=2,ROUND(BZ608*Y640/SUM(Y639:Y648),#REF!),"")</f>
        <v/>
      </c>
      <c r="CA620" s="331" t="str">
        <f>IF(COUNT(CA608,Z640)=2,ROUND(CA608*Z640/SUM(Z639:Z648),#REF!),"")</f>
        <v/>
      </c>
      <c r="CB620" s="331" t="str">
        <f>IF(COUNT(CB608,AA640)=2,ROUND(CB608*AA640/SUM(AA639:AA648),#REF!),"")</f>
        <v/>
      </c>
      <c r="CC620" s="331" t="str">
        <f>IF(COUNT(CC608,AB640)=2,ROUND(CC608*AB640/SUM(AB639:AB648),#REF!),"")</f>
        <v/>
      </c>
      <c r="CD620" s="331" t="str">
        <f>IF(COUNT(CD608,AC640)=2,ROUND(CD608*AC640/SUM(AC639:AC648),#REF!),"")</f>
        <v/>
      </c>
      <c r="CE620" s="331" t="str">
        <f>IF(COUNT(CE608,AD640)=2,ROUND(CE608*AD640/SUM(AD639:AD648),#REF!),"")</f>
        <v/>
      </c>
      <c r="CF620" s="331" t="str">
        <f>IF(COUNT(CF608,AE640)=2,ROUND(CF608*AE640/SUM(AE639:AE648),#REF!),"")</f>
        <v/>
      </c>
      <c r="CG620" s="331" t="str">
        <f>IF(COUNT(CG608,AF640)=2,ROUND(CG608*AF640/SUM(AF639:AF648),#REF!),"")</f>
        <v/>
      </c>
      <c r="CH620" s="563" t="s">
        <v>214</v>
      </c>
      <c r="CI620" s="563"/>
      <c r="CJ620" s="563"/>
      <c r="CK620" s="563"/>
      <c r="CL620" s="563"/>
      <c r="CM620" s="563"/>
      <c r="CN620" s="563"/>
      <c r="CO620" s="563"/>
      <c r="CP620" s="563"/>
      <c r="CQ620" s="563"/>
    </row>
    <row r="621" spans="3:95" s="243" customFormat="1" ht="13.5" customHeight="1">
      <c r="C621" s="604" t="e">
        <f>DATE(#REF!+4,1,1)</f>
        <v>#REF!</v>
      </c>
      <c r="D621" s="605"/>
      <c r="E621" s="613" t="s">
        <v>275</v>
      </c>
      <c r="F621" s="614"/>
      <c r="G621" s="615"/>
      <c r="H621" s="256"/>
      <c r="I621" s="256"/>
      <c r="J621" s="256"/>
      <c r="K621" s="256"/>
      <c r="L621" s="256"/>
      <c r="M621" s="256"/>
      <c r="N621" s="256"/>
      <c r="O621" s="256"/>
      <c r="P621" s="256"/>
      <c r="Q621" s="256"/>
      <c r="R621" s="256"/>
      <c r="S621" s="256"/>
      <c r="T621" s="255"/>
      <c r="U621" s="613" t="s">
        <v>210</v>
      </c>
      <c r="V621" s="614"/>
      <c r="W621" s="614"/>
      <c r="X621" s="615"/>
      <c r="Y621" s="616" t="str">
        <f>IF(COUNT(S621)=0,"",ROUND(S621,#REF!))</f>
        <v/>
      </c>
      <c r="Z621" s="617"/>
      <c r="AA621" s="257"/>
      <c r="AB621" s="257"/>
      <c r="AC621" s="257"/>
      <c r="AD621" s="604" t="e">
        <f>DATE(#REF!+4,1,1)</f>
        <v>#REF!</v>
      </c>
      <c r="AE621" s="605"/>
      <c r="AF621" s="613" t="s">
        <v>198</v>
      </c>
      <c r="AG621" s="614"/>
      <c r="AH621" s="615"/>
      <c r="AI621" s="258" t="str">
        <f>IF(COUNT(S619,H621)&lt;&gt;2,"",ROUND(MIN(S619,H621)*H608,#REF!))</f>
        <v/>
      </c>
      <c r="AJ621" s="258" t="str">
        <f>IF(COUNT(H621,I621)&lt;&gt;2,"",ROUND(MIN(H621,I621)*I608,#REF!))</f>
        <v/>
      </c>
      <c r="AK621" s="258" t="str">
        <f>IF(COUNT(I621,J621)&lt;&gt;2,"",ROUND(MIN(I621,J621)*J608,#REF!))</f>
        <v/>
      </c>
      <c r="AL621" s="258" t="str">
        <f>IF(COUNT(J621,K621)&lt;&gt;2,"",ROUND(MIN(J621,K621)*K608,#REF!))</f>
        <v/>
      </c>
      <c r="AM621" s="258" t="str">
        <f>IF(COUNT(K621,L621)&lt;&gt;2,"",ROUND(MIN(K621,L621)*L608,#REF!))</f>
        <v/>
      </c>
      <c r="AN621" s="258" t="str">
        <f>IF(COUNT(L621,M621)&lt;&gt;2,"",ROUND(MIN(L621,M621)*M608,#REF!))</f>
        <v/>
      </c>
      <c r="AO621" s="258" t="str">
        <f>IF(COUNT(M621,N621)&lt;&gt;2,"",ROUND(MIN(M621,N621)*N608,#REF!))</f>
        <v/>
      </c>
      <c r="AP621" s="258" t="str">
        <f>IF(COUNT(N621,O621)&lt;&gt;2,"",ROUND(MIN(N621,O621)*O608,#REF!))</f>
        <v/>
      </c>
      <c r="AQ621" s="258" t="str">
        <f>IF(COUNT(O621,P621)&lt;&gt;2,"",ROUND(MIN(O621,P621)*P608,#REF!))</f>
        <v/>
      </c>
      <c r="AR621" s="258" t="str">
        <f>IF(COUNT(P621,Q621)&lt;&gt;2,"",ROUND(MIN(P621,Q621)*Q608,#REF!))</f>
        <v/>
      </c>
      <c r="AS621" s="258" t="str">
        <f>IF(COUNT(Q621,R621)&lt;&gt;2,"",ROUND(MIN(Q621,R621)*R608,#REF!))</f>
        <v/>
      </c>
      <c r="AT621" s="258" t="str">
        <f>IF(COUNT(R621,S621)&lt;&gt;2,"",ROUND(MIN(R621,S621)*S608,#REF!))</f>
        <v/>
      </c>
      <c r="AU621" s="255"/>
      <c r="AX621" s="569"/>
      <c r="AY621" s="569"/>
      <c r="AZ621" s="588"/>
      <c r="BA621" s="590"/>
      <c r="BB621" s="590"/>
      <c r="BC621" s="590"/>
      <c r="BD621" s="588"/>
      <c r="BE621" s="583"/>
      <c r="BF621" s="584"/>
      <c r="BG621" s="259"/>
      <c r="BH621" s="259"/>
      <c r="BI621" s="259"/>
      <c r="BJ621" s="259"/>
      <c r="BK621" s="259"/>
      <c r="BL621" s="259"/>
      <c r="BM621" s="259"/>
      <c r="BN621" s="259"/>
      <c r="BO621" s="259"/>
      <c r="BP621" s="259"/>
      <c r="BQ621" s="259"/>
      <c r="BR621" s="259"/>
      <c r="BS621" s="569"/>
      <c r="BT621" s="569"/>
      <c r="BU621" s="569"/>
      <c r="BV621" s="333" t="s">
        <v>172</v>
      </c>
      <c r="BW621" s="581"/>
      <c r="BX621" s="581"/>
      <c r="BY621" s="331" t="str">
        <f>IF(COUNT(BY609,X640)=2,ROUND(BY609*X640/SUM(X639:X648),#REF!),"")</f>
        <v/>
      </c>
      <c r="BZ621" s="331" t="str">
        <f>IF(COUNT(BZ609,Y640)=2,ROUND(BZ609*Y640/SUM(Y639:Y648),#REF!),"")</f>
        <v/>
      </c>
      <c r="CA621" s="331" t="str">
        <f>IF(COUNT(CA609,Z640)=2,ROUND(CA609*Z640/SUM(Z639:Z648),#REF!),"")</f>
        <v/>
      </c>
      <c r="CB621" s="331" t="str">
        <f>IF(COUNT(CB609,AA640)=2,ROUND(CB609*AA640/SUM(AA639:AA648),#REF!),"")</f>
        <v/>
      </c>
      <c r="CC621" s="331" t="str">
        <f>IF(COUNT(CC609,AB640)=2,ROUND(CC609*AB640/SUM(AB639:AB648),#REF!),"")</f>
        <v/>
      </c>
      <c r="CD621" s="331" t="str">
        <f>IF(COUNT(CD609,AC640)=2,ROUND(CD609*AC640/SUM(AC639:AC648),#REF!),"")</f>
        <v/>
      </c>
      <c r="CE621" s="331" t="str">
        <f>IF(COUNT(CE609,AD640)=2,ROUND(CE609*AD640/SUM(AD639:AD648),#REF!),"")</f>
        <v/>
      </c>
      <c r="CF621" s="331" t="str">
        <f>IF(COUNT(CF609,AE640)=2,ROUND(CF609*AE640/SUM(AE639:AE648),#REF!),"")</f>
        <v/>
      </c>
      <c r="CG621" s="331" t="str">
        <f>IF(COUNT(CG609,AF640)=2,ROUND(CG609*AF640/SUM(AF639:AF648),#REF!),"")</f>
        <v/>
      </c>
      <c r="CH621" s="564" t="str">
        <f>IF(CH620="","",CH620)</f>
        <v>太陽光（全量）</v>
      </c>
      <c r="CI621" s="564"/>
      <c r="CJ621" s="564"/>
      <c r="CK621" s="564"/>
      <c r="CL621" s="564"/>
      <c r="CM621" s="564"/>
      <c r="CN621" s="564"/>
      <c r="CO621" s="564"/>
      <c r="CP621" s="564"/>
      <c r="CQ621" s="564"/>
    </row>
    <row r="622" spans="3:95" s="243" customFormat="1" ht="13.5" customHeight="1">
      <c r="C622" s="606"/>
      <c r="D622" s="607"/>
      <c r="E622" s="608" t="s">
        <v>212</v>
      </c>
      <c r="F622" s="609"/>
      <c r="G622" s="610"/>
      <c r="H622" s="261"/>
      <c r="I622" s="261"/>
      <c r="J622" s="261"/>
      <c r="K622" s="261"/>
      <c r="L622" s="261"/>
      <c r="M622" s="261"/>
      <c r="N622" s="261"/>
      <c r="O622" s="261"/>
      <c r="P622" s="261"/>
      <c r="Q622" s="261"/>
      <c r="R622" s="261"/>
      <c r="S622" s="261"/>
      <c r="T622" s="262" t="str">
        <f>IF(COUNT(H622:S622)=0,"",SUMPRODUCT(ROUND(H622:S622,#REF!)))</f>
        <v/>
      </c>
      <c r="U622" s="608" t="s">
        <v>211</v>
      </c>
      <c r="V622" s="609"/>
      <c r="W622" s="609"/>
      <c r="X622" s="610"/>
      <c r="Y622" s="611" t="str">
        <f>IF(COUNT(T622)=0,"",T622)</f>
        <v/>
      </c>
      <c r="Z622" s="612"/>
      <c r="AA622" s="257"/>
      <c r="AB622" s="257"/>
      <c r="AC622" s="257"/>
      <c r="AD622" s="606"/>
      <c r="AE622" s="607"/>
      <c r="AF622" s="608" t="s">
        <v>199</v>
      </c>
      <c r="AG622" s="609"/>
      <c r="AH622" s="610"/>
      <c r="AI622" s="264" t="str">
        <f t="shared" ref="AI622:AT622" si="153">IF(COUNT(H621:H622)=0,"",ROUND(H622/(H621*24*AI608/1000),3))</f>
        <v/>
      </c>
      <c r="AJ622" s="264" t="str">
        <f t="shared" si="153"/>
        <v/>
      </c>
      <c r="AK622" s="264" t="str">
        <f t="shared" si="153"/>
        <v/>
      </c>
      <c r="AL622" s="264" t="str">
        <f t="shared" si="153"/>
        <v/>
      </c>
      <c r="AM622" s="264" t="str">
        <f t="shared" si="153"/>
        <v/>
      </c>
      <c r="AN622" s="264" t="str">
        <f t="shared" si="153"/>
        <v/>
      </c>
      <c r="AO622" s="264" t="str">
        <f t="shared" si="153"/>
        <v/>
      </c>
      <c r="AP622" s="264" t="str">
        <f t="shared" si="153"/>
        <v/>
      </c>
      <c r="AQ622" s="264" t="str">
        <f t="shared" si="153"/>
        <v/>
      </c>
      <c r="AR622" s="264" t="str">
        <f t="shared" si="153"/>
        <v/>
      </c>
      <c r="AS622" s="264" t="str">
        <f t="shared" si="153"/>
        <v/>
      </c>
      <c r="AT622" s="264" t="str">
        <f t="shared" si="153"/>
        <v/>
      </c>
      <c r="AU622" s="265" t="str">
        <f>IF(COUNT(AI622:AT622)=0,"",AVERAGE(AI622:AT622))</f>
        <v/>
      </c>
      <c r="AX622" s="569"/>
      <c r="AY622" s="569"/>
      <c r="AZ622" s="589"/>
      <c r="BA622" s="590"/>
      <c r="BB622" s="590"/>
      <c r="BC622" s="590"/>
      <c r="BD622" s="589"/>
      <c r="BE622" s="585" t="e">
        <f>IF(#REF!="発電事業者","月間送電電力量（GWh）","月間受電電力量（GWh）")</f>
        <v>#REF!</v>
      </c>
      <c r="BF622" s="586"/>
      <c r="BG622" s="331" t="str">
        <f>IF(COUNT(BG610,L640)=2,ROUND(BG610*L640/SUM(L639:L648),#REF!),"")</f>
        <v/>
      </c>
      <c r="BH622" s="331" t="str">
        <f>IF(COUNT(BH610,M640)=2,ROUND(BH610*M640/SUM(M639:M648),#REF!),"")</f>
        <v/>
      </c>
      <c r="BI622" s="331" t="str">
        <f>IF(COUNT(BI610,N640)=2,ROUND(BI610*N640/SUM(N639:N648),#REF!),"")</f>
        <v/>
      </c>
      <c r="BJ622" s="331" t="str">
        <f>IF(COUNT(BJ610,O640)=2,ROUND(BJ610*O640/SUM(O639:O648),#REF!),"")</f>
        <v/>
      </c>
      <c r="BK622" s="331" t="str">
        <f>IF(COUNT(BK610,P640)=2,ROUND(BK610*P640/SUM(P639:P648),#REF!),"")</f>
        <v/>
      </c>
      <c r="BL622" s="331" t="str">
        <f>IF(COUNT(BL610,Q640)=2,ROUND(BL610*Q640/SUM(Q639:Q648),#REF!),"")</f>
        <v/>
      </c>
      <c r="BM622" s="331" t="str">
        <f>IF(COUNT(BM610,R640)=2,ROUND(BM610*R640/SUM(R639:R648),#REF!),"")</f>
        <v/>
      </c>
      <c r="BN622" s="331" t="str">
        <f>IF(COUNT(BN610,S640)=2,ROUND(BN610*S640/SUM(S639:S648),#REF!),"")</f>
        <v/>
      </c>
      <c r="BO622" s="331" t="str">
        <f>IF(COUNT(BO610,T640)=2,ROUND(BO610*T640/SUM(T639:T648),#REF!),"")</f>
        <v/>
      </c>
      <c r="BP622" s="331" t="str">
        <f>IF(COUNT(BP610,U640)=2,ROUND(BP610*U640/SUM(U639:U648),#REF!),"")</f>
        <v/>
      </c>
      <c r="BQ622" s="331" t="str">
        <f>IF(COUNT(BQ610,V640)=2,ROUND(BQ610*V640/SUM(V639:V648),#REF!),"")</f>
        <v/>
      </c>
      <c r="BR622" s="331" t="str">
        <f>IF(COUNT(BR610,W640)=2,ROUND(BR610*W640/SUM(W639:W648),#REF!),"")</f>
        <v/>
      </c>
      <c r="BS622" s="569" t="e">
        <f>IF(#REF!="発電事業者","年間送電電力量（GWh）","年間受電電力量（GWh）")</f>
        <v>#REF!</v>
      </c>
      <c r="BT622" s="569"/>
      <c r="BU622" s="569"/>
      <c r="BV622" s="333" t="s">
        <v>25</v>
      </c>
      <c r="BW622" s="582"/>
      <c r="BX622" s="582"/>
      <c r="BY622" s="331" t="str">
        <f>IF(COUNT(BY610,X640)=2,ROUND(BY610*X640/SUM(X639:X648),#REF!),"")</f>
        <v/>
      </c>
      <c r="BZ622" s="331" t="str">
        <f>IF(COUNT(BZ610,Y640)=2,ROUND(BZ610*Y640/SUM(Y639:Y648),#REF!),"")</f>
        <v/>
      </c>
      <c r="CA622" s="331" t="str">
        <f>IF(COUNT(CA610,Z640)=2,ROUND(CA610*Z640/SUM(Z639:Z648),#REF!),"")</f>
        <v/>
      </c>
      <c r="CB622" s="331" t="str">
        <f>IF(COUNT(CB610,AA640)=2,ROUND(CB610*AA640/SUM(AA639:AA648),#REF!),"")</f>
        <v/>
      </c>
      <c r="CC622" s="331" t="str">
        <f>IF(COUNT(CC610,AB640)=2,ROUND(CC610*AB640/SUM(AB639:AB648),#REF!),"")</f>
        <v/>
      </c>
      <c r="CD622" s="331" t="str">
        <f>IF(COUNT(CD610,AC640)=2,ROUND(CD610*AC640/SUM(AC639:AC648),#REF!),"")</f>
        <v/>
      </c>
      <c r="CE622" s="331" t="str">
        <f>IF(COUNT(CE610,AD640)=2,ROUND(CE610*AD640/SUM(AD639:AD648),#REF!),"")</f>
        <v/>
      </c>
      <c r="CF622" s="331" t="str">
        <f>IF(COUNT(CF610,AE640)=2,ROUND(CF610*AE640/SUM(AE639:AE648),#REF!),"")</f>
        <v/>
      </c>
      <c r="CG622" s="331" t="str">
        <f>IF(COUNT(CG610,AF640)=2,ROUND(CG610*AF640/SUM(AF639:AF648),#REF!),"")</f>
        <v/>
      </c>
      <c r="CH622" s="565" t="str">
        <f>IF(COUNTA(AG640)=0,"",AG640)</f>
        <v/>
      </c>
      <c r="CI622" s="565"/>
      <c r="CJ622" s="565"/>
      <c r="CK622" s="565"/>
      <c r="CL622" s="565"/>
      <c r="CM622" s="565"/>
      <c r="CN622" s="565"/>
      <c r="CO622" s="565"/>
      <c r="CP622" s="565"/>
      <c r="CQ622" s="565"/>
    </row>
    <row r="623" spans="3:95" s="243" customFormat="1" ht="13.5" customHeight="1">
      <c r="C623" s="604" t="e">
        <f>DATE(#REF!+5,1,1)</f>
        <v>#REF!</v>
      </c>
      <c r="D623" s="605"/>
      <c r="E623" s="613" t="s">
        <v>275</v>
      </c>
      <c r="F623" s="614"/>
      <c r="G623" s="615"/>
      <c r="H623" s="256"/>
      <c r="I623" s="256"/>
      <c r="J623" s="256"/>
      <c r="K623" s="256"/>
      <c r="L623" s="256"/>
      <c r="M623" s="256"/>
      <c r="N623" s="256"/>
      <c r="O623" s="256"/>
      <c r="P623" s="256"/>
      <c r="Q623" s="256"/>
      <c r="R623" s="256"/>
      <c r="S623" s="256"/>
      <c r="T623" s="255"/>
      <c r="U623" s="618"/>
      <c r="V623" s="619"/>
      <c r="W623" s="619"/>
      <c r="X623" s="619"/>
      <c r="Y623" s="619"/>
      <c r="Z623" s="620"/>
      <c r="AA623" s="257"/>
      <c r="AB623" s="257"/>
      <c r="AC623" s="257"/>
      <c r="AD623" s="604" t="e">
        <f>DATE(#REF!+5,1,1)</f>
        <v>#REF!</v>
      </c>
      <c r="AE623" s="605"/>
      <c r="AF623" s="613" t="s">
        <v>198</v>
      </c>
      <c r="AG623" s="614"/>
      <c r="AH623" s="615"/>
      <c r="AI623" s="258" t="str">
        <f>IF(COUNT(S621,H623)&lt;&gt;2,"",ROUND(MIN(S621,H623)*H608,#REF!))</f>
        <v/>
      </c>
      <c r="AJ623" s="258" t="str">
        <f>IF(COUNT(H623,I623)&lt;&gt;2,"",ROUND(MIN(H623,I623)*I608,#REF!))</f>
        <v/>
      </c>
      <c r="AK623" s="258" t="str">
        <f>IF(COUNT(I623,J623)&lt;&gt;2,"",ROUND(MIN(I623,J623)*J608,#REF!))</f>
        <v/>
      </c>
      <c r="AL623" s="258" t="str">
        <f>IF(COUNT(J623,K623)&lt;&gt;2,"",ROUND(MIN(J623,K623)*K608,#REF!))</f>
        <v/>
      </c>
      <c r="AM623" s="258" t="str">
        <f>IF(COUNT(K623,L623)&lt;&gt;2,"",ROUND(MIN(K623,L623)*L608,#REF!))</f>
        <v/>
      </c>
      <c r="AN623" s="258" t="str">
        <f>IF(COUNT(L623,M623)&lt;&gt;2,"",ROUND(MIN(L623,M623)*M608,#REF!))</f>
        <v/>
      </c>
      <c r="AO623" s="258" t="str">
        <f>IF(COUNT(M623,N623)&lt;&gt;2,"",ROUND(MIN(M623,N623)*N608,#REF!))</f>
        <v/>
      </c>
      <c r="AP623" s="258" t="str">
        <f>IF(COUNT(N623,O623)&lt;&gt;2,"",ROUND(MIN(N623,O623)*O608,#REF!))</f>
        <v/>
      </c>
      <c r="AQ623" s="258" t="str">
        <f>IF(COUNT(O623,P623)&lt;&gt;2,"",ROUND(MIN(O623,P623)*P608,#REF!))</f>
        <v/>
      </c>
      <c r="AR623" s="258" t="str">
        <f>IF(COUNT(P623,Q623)&lt;&gt;2,"",ROUND(MIN(P623,Q623)*Q608,#REF!))</f>
        <v/>
      </c>
      <c r="AS623" s="258" t="str">
        <f>IF(COUNT(Q623,R623)&lt;&gt;2,"",ROUND(MIN(Q623,R623)*R608,#REF!))</f>
        <v/>
      </c>
      <c r="AT623" s="258" t="str">
        <f>IF(COUNT(R623,S623)&lt;&gt;2,"",ROUND(MIN(R623,S623)*S608,#REF!))</f>
        <v/>
      </c>
      <c r="AU623" s="255"/>
      <c r="AX623" s="569" t="str">
        <f>IF(C641="","",C641)</f>
        <v/>
      </c>
      <c r="AY623" s="569"/>
      <c r="AZ623" s="587" t="str">
        <f>IF(E641="","",E641)</f>
        <v/>
      </c>
      <c r="BA623" s="590" t="str">
        <f ca="1">IF(F641="","",F641)</f>
        <v/>
      </c>
      <c r="BB623" s="590"/>
      <c r="BC623" s="590"/>
      <c r="BD623" s="587" t="str">
        <f>IF(I641="","",I641)</f>
        <v/>
      </c>
      <c r="BE623" s="578" t="e">
        <f>IF(#REF!="発電事業者","送電電力（MW）","受電電力（MW）")</f>
        <v>#REF!</v>
      </c>
      <c r="BF623" s="579"/>
      <c r="BG623" s="331" t="str">
        <f>IF(COUNT(BG608,L641)=2,ROUND(BG608*L641/SUM(L639:L648),#REF!),"")</f>
        <v/>
      </c>
      <c r="BH623" s="331" t="str">
        <f>IF(COUNT(BH608,M641)=2,ROUND(BH608*M641/SUM(M639:M648),#REF!),"")</f>
        <v/>
      </c>
      <c r="BI623" s="331" t="str">
        <f>IF(COUNT(BI608,N641)=2,ROUND(BI608*N641/SUM(N639:N648),#REF!),"")</f>
        <v/>
      </c>
      <c r="BJ623" s="331" t="str">
        <f>IF(COUNT(BJ608,O641)=2,ROUND(BJ608*O641/SUM(O639:O648),#REF!),"")</f>
        <v/>
      </c>
      <c r="BK623" s="331" t="str">
        <f>IF(COUNT(BK608,P641)=2,ROUND(BK608*P641/SUM(P639:P648),#REF!),"")</f>
        <v/>
      </c>
      <c r="BL623" s="331" t="str">
        <f>IF(COUNT(BL608,Q641)=2,ROUND(BL608*Q641/SUM(Q639:Q648),#REF!),"")</f>
        <v/>
      </c>
      <c r="BM623" s="331" t="str">
        <f>IF(COUNT(BM608,R641)=2,ROUND(BM608*R641/SUM(R639:R648),#REF!),"")</f>
        <v/>
      </c>
      <c r="BN623" s="331" t="str">
        <f>IF(COUNT(BN608,S641)=2,ROUND(BN608*S641/SUM(S639:S648),#REF!),"")</f>
        <v/>
      </c>
      <c r="BO623" s="331" t="str">
        <f>IF(COUNT(BO608,T641)=2,ROUND(BO608*T641/SUM(T639:T648),#REF!),"")</f>
        <v/>
      </c>
      <c r="BP623" s="331" t="str">
        <f>IF(COUNT(BP608,U641)=2,ROUND(BP608*U641/SUM(U639:U648),#REF!),"")</f>
        <v/>
      </c>
      <c r="BQ623" s="331" t="str">
        <f>IF(COUNT(BQ608,V641)=2,ROUND(BQ608*V641/SUM(V639:V648),#REF!),"")</f>
        <v/>
      </c>
      <c r="BR623" s="331" t="str">
        <f>IF(COUNT(BR608,W641)=2,ROUND(BR608*W641/SUM(W639:W648),#REF!),"")</f>
        <v/>
      </c>
      <c r="BS623" s="569" t="e">
        <f>IF(#REF!="発電事業者","送電電力（MW）","受電電力（MW）")</f>
        <v>#REF!</v>
      </c>
      <c r="BT623" s="569"/>
      <c r="BU623" s="569"/>
      <c r="BV623" s="333" t="s">
        <v>171</v>
      </c>
      <c r="BW623" s="580"/>
      <c r="BX623" s="580"/>
      <c r="BY623" s="331" t="str">
        <f>IF(COUNT(BY608,X641)=2,ROUND(BY608*X641/SUM(X639:X648),#REF!),"")</f>
        <v/>
      </c>
      <c r="BZ623" s="331" t="str">
        <f>IF(COUNT(BZ608,Y641)=2,ROUND(BZ608*Y641/SUM(Y639:Y648),#REF!),"")</f>
        <v/>
      </c>
      <c r="CA623" s="331" t="str">
        <f>IF(COUNT(CA608,Z641)=2,ROUND(CA608*Z641/SUM(Z639:Z648),#REF!),"")</f>
        <v/>
      </c>
      <c r="CB623" s="331" t="str">
        <f>IF(COUNT(CB608,AA641)=2,ROUND(CB608*AA641/SUM(AA639:AA648),#REF!),"")</f>
        <v/>
      </c>
      <c r="CC623" s="331" t="str">
        <f>IF(COUNT(CC608,AB641)=2,ROUND(CC608*AB641/SUM(AB639:AB648),#REF!),"")</f>
        <v/>
      </c>
      <c r="CD623" s="331" t="str">
        <f>IF(COUNT(CD608,AC641)=2,ROUND(CD608*AC641/SUM(AC639:AC648),#REF!),"")</f>
        <v/>
      </c>
      <c r="CE623" s="331" t="str">
        <f>IF(COUNT(CE608,AD641)=2,ROUND(CE608*AD641/SUM(AD639:AD648),#REF!),"")</f>
        <v/>
      </c>
      <c r="CF623" s="331" t="str">
        <f>IF(COUNT(CF608,AE641)=2,ROUND(CF608*AE641/SUM(AE639:AE648),#REF!),"")</f>
        <v/>
      </c>
      <c r="CG623" s="331" t="str">
        <f>IF(COUNT(CG608,AF641)=2,ROUND(CG608*AF641/SUM(AF639:AF648),#REF!),"")</f>
        <v/>
      </c>
      <c r="CH623" s="563" t="s">
        <v>214</v>
      </c>
      <c r="CI623" s="563"/>
      <c r="CJ623" s="563"/>
      <c r="CK623" s="563"/>
      <c r="CL623" s="563"/>
      <c r="CM623" s="563"/>
      <c r="CN623" s="563"/>
      <c r="CO623" s="563"/>
      <c r="CP623" s="563"/>
      <c r="CQ623" s="563"/>
    </row>
    <row r="624" spans="3:95" s="243" customFormat="1" ht="13.5" customHeight="1">
      <c r="C624" s="606"/>
      <c r="D624" s="607"/>
      <c r="E624" s="608" t="s">
        <v>212</v>
      </c>
      <c r="F624" s="609"/>
      <c r="G624" s="610"/>
      <c r="H624" s="261"/>
      <c r="I624" s="261"/>
      <c r="J624" s="261"/>
      <c r="K624" s="261"/>
      <c r="L624" s="261"/>
      <c r="M624" s="261"/>
      <c r="N624" s="261"/>
      <c r="O624" s="261"/>
      <c r="P624" s="261"/>
      <c r="Q624" s="261"/>
      <c r="R624" s="261"/>
      <c r="S624" s="261"/>
      <c r="T624" s="262" t="str">
        <f>IF(COUNT(H624:S624)=0,"",SUMPRODUCT(ROUND(H624:S624,#REF!)))</f>
        <v/>
      </c>
      <c r="U624" s="621"/>
      <c r="V624" s="622"/>
      <c r="W624" s="622"/>
      <c r="X624" s="622"/>
      <c r="Y624" s="622"/>
      <c r="Z624" s="623"/>
      <c r="AA624" s="257"/>
      <c r="AB624" s="257"/>
      <c r="AC624" s="257"/>
      <c r="AD624" s="606"/>
      <c r="AE624" s="607"/>
      <c r="AF624" s="608" t="s">
        <v>199</v>
      </c>
      <c r="AG624" s="609"/>
      <c r="AH624" s="610"/>
      <c r="AI624" s="264" t="str">
        <f t="shared" ref="AI624:AT624" si="154">IF(COUNT(H623:H624)=0,"",ROUND(H624/(H623*24*AI608/1000),3))</f>
        <v/>
      </c>
      <c r="AJ624" s="264" t="str">
        <f t="shared" si="154"/>
        <v/>
      </c>
      <c r="AK624" s="264" t="str">
        <f t="shared" si="154"/>
        <v/>
      </c>
      <c r="AL624" s="264" t="str">
        <f t="shared" si="154"/>
        <v/>
      </c>
      <c r="AM624" s="264" t="str">
        <f t="shared" si="154"/>
        <v/>
      </c>
      <c r="AN624" s="264" t="str">
        <f t="shared" si="154"/>
        <v/>
      </c>
      <c r="AO624" s="264" t="str">
        <f t="shared" si="154"/>
        <v/>
      </c>
      <c r="AP624" s="264" t="str">
        <f t="shared" si="154"/>
        <v/>
      </c>
      <c r="AQ624" s="264" t="str">
        <f t="shared" si="154"/>
        <v/>
      </c>
      <c r="AR624" s="264" t="str">
        <f t="shared" si="154"/>
        <v/>
      </c>
      <c r="AS624" s="264" t="str">
        <f t="shared" si="154"/>
        <v/>
      </c>
      <c r="AT624" s="264" t="str">
        <f t="shared" si="154"/>
        <v/>
      </c>
      <c r="AU624" s="265" t="str">
        <f>IF(COUNT(AI624:AT624)=0,"",AVERAGE(AI624:AT624))</f>
        <v/>
      </c>
      <c r="AX624" s="569"/>
      <c r="AY624" s="569"/>
      <c r="AZ624" s="588"/>
      <c r="BA624" s="590"/>
      <c r="BB624" s="590"/>
      <c r="BC624" s="590"/>
      <c r="BD624" s="588"/>
      <c r="BE624" s="583"/>
      <c r="BF624" s="584"/>
      <c r="BG624" s="259"/>
      <c r="BH624" s="259"/>
      <c r="BI624" s="259"/>
      <c r="BJ624" s="259"/>
      <c r="BK624" s="259"/>
      <c r="BL624" s="259"/>
      <c r="BM624" s="259"/>
      <c r="BN624" s="259"/>
      <c r="BO624" s="259"/>
      <c r="BP624" s="259"/>
      <c r="BQ624" s="259"/>
      <c r="BR624" s="259"/>
      <c r="BS624" s="569"/>
      <c r="BT624" s="569"/>
      <c r="BU624" s="569"/>
      <c r="BV624" s="333" t="s">
        <v>172</v>
      </c>
      <c r="BW624" s="581"/>
      <c r="BX624" s="581"/>
      <c r="BY624" s="331" t="str">
        <f>IF(COUNT(BY609,X641)=2,ROUND(BY609*X641/SUM(X639:X648),#REF!),"")</f>
        <v/>
      </c>
      <c r="BZ624" s="331" t="str">
        <f>IF(COUNT(BZ609,Y641)=2,ROUND(BZ609*Y641/SUM(Y639:Y648),#REF!),"")</f>
        <v/>
      </c>
      <c r="CA624" s="331" t="str">
        <f>IF(COUNT(CA609,Z641)=2,ROUND(CA609*Z641/SUM(Z639:Z648),#REF!),"")</f>
        <v/>
      </c>
      <c r="CB624" s="331" t="str">
        <f>IF(COUNT(CB609,AA641)=2,ROUND(CB609*AA641/SUM(AA639:AA648),#REF!),"")</f>
        <v/>
      </c>
      <c r="CC624" s="331" t="str">
        <f>IF(COUNT(CC609,AB641)=2,ROUND(CC609*AB641/SUM(AB639:AB648),#REF!),"")</f>
        <v/>
      </c>
      <c r="CD624" s="331" t="str">
        <f>IF(COUNT(CD609,AC641)=2,ROUND(CD609*AC641/SUM(AC639:AC648),#REF!),"")</f>
        <v/>
      </c>
      <c r="CE624" s="331" t="str">
        <f>IF(COUNT(CE609,AD641)=2,ROUND(CE609*AD641/SUM(AD639:AD648),#REF!),"")</f>
        <v/>
      </c>
      <c r="CF624" s="331" t="str">
        <f>IF(COUNT(CF609,AE641)=2,ROUND(CF609*AE641/SUM(AE639:AE648),#REF!),"")</f>
        <v/>
      </c>
      <c r="CG624" s="331" t="str">
        <f>IF(COUNT(CG609,AF641)=2,ROUND(CG609*AF641/SUM(AF639:AF648),#REF!),"")</f>
        <v/>
      </c>
      <c r="CH624" s="564" t="str">
        <f>IF(CH623="","",CH623)</f>
        <v>太陽光（全量）</v>
      </c>
      <c r="CI624" s="564"/>
      <c r="CJ624" s="564"/>
      <c r="CK624" s="564"/>
      <c r="CL624" s="564"/>
      <c r="CM624" s="564"/>
      <c r="CN624" s="564"/>
      <c r="CO624" s="564"/>
      <c r="CP624" s="564"/>
      <c r="CQ624" s="564"/>
    </row>
    <row r="625" spans="3:97" s="243" customFormat="1" ht="13.5" customHeight="1">
      <c r="C625" s="604" t="e">
        <f>DATE(#REF!+6,1,1)</f>
        <v>#REF!</v>
      </c>
      <c r="D625" s="605"/>
      <c r="E625" s="613" t="s">
        <v>275</v>
      </c>
      <c r="F625" s="614"/>
      <c r="G625" s="615"/>
      <c r="H625" s="256"/>
      <c r="I625" s="256"/>
      <c r="J625" s="256"/>
      <c r="K625" s="256"/>
      <c r="L625" s="256"/>
      <c r="M625" s="256"/>
      <c r="N625" s="256"/>
      <c r="O625" s="256"/>
      <c r="P625" s="256"/>
      <c r="Q625" s="256"/>
      <c r="R625" s="256"/>
      <c r="S625" s="256"/>
      <c r="T625" s="255"/>
      <c r="U625" s="621"/>
      <c r="V625" s="622"/>
      <c r="W625" s="622"/>
      <c r="X625" s="622"/>
      <c r="Y625" s="622"/>
      <c r="Z625" s="623"/>
      <c r="AA625" s="257"/>
      <c r="AB625" s="257"/>
      <c r="AC625" s="257"/>
      <c r="AD625" s="604" t="e">
        <f>DATE(#REF!+6,1,1)</f>
        <v>#REF!</v>
      </c>
      <c r="AE625" s="605"/>
      <c r="AF625" s="613" t="s">
        <v>198</v>
      </c>
      <c r="AG625" s="614"/>
      <c r="AH625" s="615"/>
      <c r="AI625" s="258" t="str">
        <f>IF(COUNT(S623,H625)&lt;&gt;2,"",ROUND(MIN(S623,H625)*H608,#REF!))</f>
        <v/>
      </c>
      <c r="AJ625" s="258" t="str">
        <f>IF(COUNT(H625,I625)&lt;&gt;2,"",ROUND(MIN(H625,I625)*I608,#REF!))</f>
        <v/>
      </c>
      <c r="AK625" s="258" t="str">
        <f>IF(COUNT(I625,J625)&lt;&gt;2,"",ROUND(MIN(I625,J625)*J608,#REF!))</f>
        <v/>
      </c>
      <c r="AL625" s="258" t="str">
        <f>IF(COUNT(J625,K625)&lt;&gt;2,"",ROUND(MIN(J625,K625)*K608,#REF!))</f>
        <v/>
      </c>
      <c r="AM625" s="258" t="str">
        <f>IF(COUNT(K625,L625)&lt;&gt;2,"",ROUND(MIN(K625,L625)*L608,#REF!))</f>
        <v/>
      </c>
      <c r="AN625" s="258" t="str">
        <f>IF(COUNT(L625,M625)&lt;&gt;2,"",ROUND(MIN(L625,M625)*M608,#REF!))</f>
        <v/>
      </c>
      <c r="AO625" s="258" t="str">
        <f>IF(COUNT(M625,N625)&lt;&gt;2,"",ROUND(MIN(M625,N625)*N608,#REF!))</f>
        <v/>
      </c>
      <c r="AP625" s="258" t="str">
        <f>IF(COUNT(N625,O625)&lt;&gt;2,"",ROUND(MIN(N625,O625)*O608,#REF!))</f>
        <v/>
      </c>
      <c r="AQ625" s="258" t="str">
        <f>IF(COUNT(O625,P625)&lt;&gt;2,"",ROUND(MIN(O625,P625)*P608,#REF!))</f>
        <v/>
      </c>
      <c r="AR625" s="258" t="str">
        <f>IF(COUNT(P625,Q625)&lt;&gt;2,"",ROUND(MIN(P625,Q625)*Q608,#REF!))</f>
        <v/>
      </c>
      <c r="AS625" s="258" t="str">
        <f>IF(COUNT(Q625,R625)&lt;&gt;2,"",ROUND(MIN(Q625,R625)*R608,#REF!))</f>
        <v/>
      </c>
      <c r="AT625" s="258" t="str">
        <f>IF(COUNT(R625,S625)&lt;&gt;2,"",ROUND(MIN(R625,S625)*S608,#REF!))</f>
        <v/>
      </c>
      <c r="AU625" s="255"/>
      <c r="AX625" s="569"/>
      <c r="AY625" s="569"/>
      <c r="AZ625" s="589"/>
      <c r="BA625" s="590"/>
      <c r="BB625" s="590"/>
      <c r="BC625" s="590"/>
      <c r="BD625" s="589"/>
      <c r="BE625" s="585" t="e">
        <f>IF(#REF!="発電事業者","月間送電電力量（GWh）","月間受電電力量（GWh）")</f>
        <v>#REF!</v>
      </c>
      <c r="BF625" s="586"/>
      <c r="BG625" s="331" t="str">
        <f>IF(COUNT(BG610,L641)=2,ROUND(BG610*L641/SUM(L639:L648),#REF!),"")</f>
        <v/>
      </c>
      <c r="BH625" s="331" t="str">
        <f>IF(COUNT(BH610,M641)=2,ROUND(BH610*M641/SUM(M639:M648),#REF!),"")</f>
        <v/>
      </c>
      <c r="BI625" s="331" t="str">
        <f>IF(COUNT(BI610,N641)=2,ROUND(BI610*N641/SUM(N639:N648),#REF!),"")</f>
        <v/>
      </c>
      <c r="BJ625" s="331" t="str">
        <f>IF(COUNT(BJ610,O641)=2,ROUND(BJ610*O641/SUM(O639:O648),#REF!),"")</f>
        <v/>
      </c>
      <c r="BK625" s="331" t="str">
        <f>IF(COUNT(BK610,P641)=2,ROUND(BK610*P641/SUM(P639:P648),#REF!),"")</f>
        <v/>
      </c>
      <c r="BL625" s="331" t="str">
        <f>IF(COUNT(BL610,Q641)=2,ROUND(BL610*Q641/SUM(Q639:Q648),#REF!),"")</f>
        <v/>
      </c>
      <c r="BM625" s="331" t="str">
        <f>IF(COUNT(BM610,R641)=2,ROUND(BM610*R641/SUM(R639:R648),#REF!),"")</f>
        <v/>
      </c>
      <c r="BN625" s="331" t="str">
        <f>IF(COUNT(BN610,S641)=2,ROUND(BN610*S641/SUM(S639:S648),#REF!),"")</f>
        <v/>
      </c>
      <c r="BO625" s="331" t="str">
        <f>IF(COUNT(BO610,T641)=2,ROUND(BO610*T641/SUM(T639:T648),#REF!),"")</f>
        <v/>
      </c>
      <c r="BP625" s="331" t="str">
        <f>IF(COUNT(BP610,U641)=2,ROUND(BP610*U641/SUM(U639:U648),#REF!),"")</f>
        <v/>
      </c>
      <c r="BQ625" s="331" t="str">
        <f>IF(COUNT(BQ610,V641)=2,ROUND(BQ610*V641/SUM(V639:V648),#REF!),"")</f>
        <v/>
      </c>
      <c r="BR625" s="331" t="str">
        <f>IF(COUNT(BR610,W641)=2,ROUND(BR610*W641/SUM(W639:W648),#REF!),"")</f>
        <v/>
      </c>
      <c r="BS625" s="569" t="e">
        <f>IF(#REF!="発電事業者","年間送電電力量（GWh）","年間受電電力量（GWh）")</f>
        <v>#REF!</v>
      </c>
      <c r="BT625" s="569"/>
      <c r="BU625" s="569"/>
      <c r="BV625" s="333" t="s">
        <v>25</v>
      </c>
      <c r="BW625" s="582"/>
      <c r="BX625" s="582"/>
      <c r="BY625" s="331" t="str">
        <f>IF(COUNT(BY610,X641)=2,ROUND(BY610*X641/SUM(X639:X648),#REF!),"")</f>
        <v/>
      </c>
      <c r="BZ625" s="331" t="str">
        <f>IF(COUNT(BZ610,Y641)=2,ROUND(BZ610*Y641/SUM(Y639:Y648),#REF!),"")</f>
        <v/>
      </c>
      <c r="CA625" s="331" t="str">
        <f>IF(COUNT(CA610,Z641)=2,ROUND(CA610*Z641/SUM(Z639:Z648),#REF!),"")</f>
        <v/>
      </c>
      <c r="CB625" s="331" t="str">
        <f>IF(COUNT(CB610,AA641)=2,ROUND(CB610*AA641/SUM(AA639:AA648),#REF!),"")</f>
        <v/>
      </c>
      <c r="CC625" s="331" t="str">
        <f>IF(COUNT(CC610,AB641)=2,ROUND(CC610*AB641/SUM(AB639:AB648),#REF!),"")</f>
        <v/>
      </c>
      <c r="CD625" s="331" t="str">
        <f>IF(COUNT(CD610,AC641)=2,ROUND(CD610*AC641/SUM(AC639:AC648),#REF!),"")</f>
        <v/>
      </c>
      <c r="CE625" s="331" t="str">
        <f>IF(COUNT(CE610,AD641)=2,ROUND(CE610*AD641/SUM(AD639:AD648),#REF!),"")</f>
        <v/>
      </c>
      <c r="CF625" s="331" t="str">
        <f>IF(COUNT(CF610,AE641)=2,ROUND(CF610*AE641/SUM(AE639:AE648),#REF!),"")</f>
        <v/>
      </c>
      <c r="CG625" s="331" t="str">
        <f>IF(COUNT(CG610,AF641)=2,ROUND(CG610*AF641/SUM(AF639:AF648),#REF!),"")</f>
        <v/>
      </c>
      <c r="CH625" s="565" t="str">
        <f>IF(COUNTA(AG641)=0,"",AG641)</f>
        <v/>
      </c>
      <c r="CI625" s="565"/>
      <c r="CJ625" s="565"/>
      <c r="CK625" s="565"/>
      <c r="CL625" s="565"/>
      <c r="CM625" s="565"/>
      <c r="CN625" s="565"/>
      <c r="CO625" s="565"/>
      <c r="CP625" s="565"/>
      <c r="CQ625" s="565"/>
    </row>
    <row r="626" spans="3:97" s="243" customFormat="1" ht="13.5" customHeight="1">
      <c r="C626" s="606"/>
      <c r="D626" s="607"/>
      <c r="E626" s="608" t="s">
        <v>212</v>
      </c>
      <c r="F626" s="609"/>
      <c r="G626" s="610"/>
      <c r="H626" s="261"/>
      <c r="I626" s="261"/>
      <c r="J626" s="261"/>
      <c r="K626" s="261"/>
      <c r="L626" s="261"/>
      <c r="M626" s="261"/>
      <c r="N626" s="261"/>
      <c r="O626" s="261"/>
      <c r="P626" s="261"/>
      <c r="Q626" s="261"/>
      <c r="R626" s="261"/>
      <c r="S626" s="261"/>
      <c r="T626" s="262" t="str">
        <f>IF(COUNT(H626:S626)=0,"",SUMPRODUCT(ROUND(H626:S626,#REF!)))</f>
        <v/>
      </c>
      <c r="U626" s="621"/>
      <c r="V626" s="622"/>
      <c r="W626" s="622"/>
      <c r="X626" s="622"/>
      <c r="Y626" s="622"/>
      <c r="Z626" s="623"/>
      <c r="AA626" s="257"/>
      <c r="AB626" s="257"/>
      <c r="AC626" s="257"/>
      <c r="AD626" s="606"/>
      <c r="AE626" s="607"/>
      <c r="AF626" s="608" t="s">
        <v>199</v>
      </c>
      <c r="AG626" s="609"/>
      <c r="AH626" s="610"/>
      <c r="AI626" s="264" t="str">
        <f t="shared" ref="AI626:AT626" si="155">IF(COUNT(H625:H626)=0,"",ROUND(H626/(H625*24*AI608/1000),3))</f>
        <v/>
      </c>
      <c r="AJ626" s="264" t="str">
        <f t="shared" si="155"/>
        <v/>
      </c>
      <c r="AK626" s="264" t="str">
        <f t="shared" si="155"/>
        <v/>
      </c>
      <c r="AL626" s="264" t="str">
        <f t="shared" si="155"/>
        <v/>
      </c>
      <c r="AM626" s="264" t="str">
        <f t="shared" si="155"/>
        <v/>
      </c>
      <c r="AN626" s="264" t="str">
        <f t="shared" si="155"/>
        <v/>
      </c>
      <c r="AO626" s="264" t="str">
        <f t="shared" si="155"/>
        <v/>
      </c>
      <c r="AP626" s="264" t="str">
        <f t="shared" si="155"/>
        <v/>
      </c>
      <c r="AQ626" s="264" t="str">
        <f t="shared" si="155"/>
        <v/>
      </c>
      <c r="AR626" s="264" t="str">
        <f t="shared" si="155"/>
        <v/>
      </c>
      <c r="AS626" s="264" t="str">
        <f t="shared" si="155"/>
        <v/>
      </c>
      <c r="AT626" s="264" t="str">
        <f t="shared" si="155"/>
        <v/>
      </c>
      <c r="AU626" s="265" t="str">
        <f>IF(COUNT(AI626:AT626)=0,"",AVERAGE(AI626:AT626))</f>
        <v/>
      </c>
      <c r="AX626" s="569" t="str">
        <f>IF(C642="","",C642)</f>
        <v/>
      </c>
      <c r="AY626" s="569"/>
      <c r="AZ626" s="587" t="str">
        <f>IF(E642="","",E642)</f>
        <v/>
      </c>
      <c r="BA626" s="590" t="str">
        <f ca="1">IF(F642="","",F642)</f>
        <v/>
      </c>
      <c r="BB626" s="590"/>
      <c r="BC626" s="590"/>
      <c r="BD626" s="587" t="str">
        <f>IF(I642="","",I642)</f>
        <v/>
      </c>
      <c r="BE626" s="578" t="e">
        <f>IF(#REF!="発電事業者","送電電力（MW）","受電電力（MW）")</f>
        <v>#REF!</v>
      </c>
      <c r="BF626" s="579"/>
      <c r="BG626" s="331" t="str">
        <f>IF(COUNT(BG608,L642)=2,ROUND(BG608*L642/SUM(L639:L648),#REF!),"")</f>
        <v/>
      </c>
      <c r="BH626" s="331" t="str">
        <f>IF(COUNT(BH608,M642)=2,ROUND(BH608*M642/SUM(M639:M648),#REF!),"")</f>
        <v/>
      </c>
      <c r="BI626" s="331" t="str">
        <f>IF(COUNT(BI608,N642)=2,ROUND(BI608*N642/SUM(N639:N648),#REF!),"")</f>
        <v/>
      </c>
      <c r="BJ626" s="331" t="str">
        <f>IF(COUNT(BJ608,O642)=2,ROUND(BJ608*O642/SUM(O639:O648),#REF!),"")</f>
        <v/>
      </c>
      <c r="BK626" s="331" t="str">
        <f>IF(COUNT(BK608,P642)=2,ROUND(BK608*P642/SUM(P639:P648),#REF!),"")</f>
        <v/>
      </c>
      <c r="BL626" s="331" t="str">
        <f>IF(COUNT(BL608,Q642)=2,ROUND(BL608*Q642/SUM(Q639:Q648),#REF!),"")</f>
        <v/>
      </c>
      <c r="BM626" s="331" t="str">
        <f>IF(COUNT(BM608,R642)=2,ROUND(BM608*R642/SUM(R639:R648),#REF!),"")</f>
        <v/>
      </c>
      <c r="BN626" s="331" t="str">
        <f>IF(COUNT(BN608,S642)=2,ROUND(BN608*S642/SUM(S639:S648),#REF!),"")</f>
        <v/>
      </c>
      <c r="BO626" s="331" t="str">
        <f>IF(COUNT(BO608,T642)=2,ROUND(BO608*T642/SUM(T639:T648),#REF!),"")</f>
        <v/>
      </c>
      <c r="BP626" s="331" t="str">
        <f>IF(COUNT(BP608,U642)=2,ROUND(BP608*U642/SUM(U639:U648),#REF!),"")</f>
        <v/>
      </c>
      <c r="BQ626" s="331" t="str">
        <f>IF(COUNT(BQ608,V642)=2,ROUND(BQ608*V642/SUM(V639:V648),#REF!),"")</f>
        <v/>
      </c>
      <c r="BR626" s="331" t="str">
        <f>IF(COUNT(BR608,W642)=2,ROUND(BR608*W642/SUM(W639:W648),#REF!),"")</f>
        <v/>
      </c>
      <c r="BS626" s="569" t="e">
        <f>IF(#REF!="発電事業者","送電電力（MW）","受電電力（MW）")</f>
        <v>#REF!</v>
      </c>
      <c r="BT626" s="569"/>
      <c r="BU626" s="569"/>
      <c r="BV626" s="333" t="s">
        <v>171</v>
      </c>
      <c r="BW626" s="580"/>
      <c r="BX626" s="580"/>
      <c r="BY626" s="331" t="str">
        <f>IF(COUNT(BY608,X642)=2,ROUND(BY608*X642/SUM(X639:X648),#REF!),"")</f>
        <v/>
      </c>
      <c r="BZ626" s="331" t="str">
        <f>IF(COUNT(BZ608,Y642)=2,ROUND(BZ608*Y642/SUM(Y639:Y648),#REF!),"")</f>
        <v/>
      </c>
      <c r="CA626" s="331" t="str">
        <f>IF(COUNT(CA608,Z642)=2,ROUND(CA608*Z642/SUM(Z639:Z648),#REF!),"")</f>
        <v/>
      </c>
      <c r="CB626" s="331" t="str">
        <f>IF(COUNT(CB608,AA642)=2,ROUND(CB608*AA642/SUM(AA639:AA648),#REF!),"")</f>
        <v/>
      </c>
      <c r="CC626" s="331" t="str">
        <f>IF(COUNT(CC608,AB642)=2,ROUND(CC608*AB642/SUM(AB639:AB648),#REF!),"")</f>
        <v/>
      </c>
      <c r="CD626" s="331" t="str">
        <f>IF(COUNT(CD608,AC642)=2,ROUND(CD608*AC642/SUM(AC639:AC648),#REF!),"")</f>
        <v/>
      </c>
      <c r="CE626" s="331" t="str">
        <f>IF(COUNT(CE608,AD642)=2,ROUND(CE608*AD642/SUM(AD639:AD648),#REF!),"")</f>
        <v/>
      </c>
      <c r="CF626" s="331" t="str">
        <f>IF(COUNT(CF608,AE642)=2,ROUND(CF608*AE642/SUM(AE639:AE648),#REF!),"")</f>
        <v/>
      </c>
      <c r="CG626" s="331" t="str">
        <f>IF(COUNT(CG608,AF642)=2,ROUND(CG608*AF642/SUM(AF639:AF648),#REF!),"")</f>
        <v/>
      </c>
      <c r="CH626" s="563" t="s">
        <v>214</v>
      </c>
      <c r="CI626" s="563"/>
      <c r="CJ626" s="563"/>
      <c r="CK626" s="563"/>
      <c r="CL626" s="563"/>
      <c r="CM626" s="563"/>
      <c r="CN626" s="563"/>
      <c r="CO626" s="563"/>
      <c r="CP626" s="563"/>
      <c r="CQ626" s="563"/>
    </row>
    <row r="627" spans="3:97" s="243" customFormat="1" ht="13.5" customHeight="1">
      <c r="C627" s="604" t="e">
        <f>DATE(#REF!+7,1,1)</f>
        <v>#REF!</v>
      </c>
      <c r="D627" s="605"/>
      <c r="E627" s="613" t="s">
        <v>275</v>
      </c>
      <c r="F627" s="614"/>
      <c r="G627" s="615"/>
      <c r="H627" s="256"/>
      <c r="I627" s="256"/>
      <c r="J627" s="256"/>
      <c r="K627" s="256"/>
      <c r="L627" s="256"/>
      <c r="M627" s="256"/>
      <c r="N627" s="256"/>
      <c r="O627" s="256"/>
      <c r="P627" s="256"/>
      <c r="Q627" s="256"/>
      <c r="R627" s="256"/>
      <c r="S627" s="256"/>
      <c r="T627" s="255"/>
      <c r="U627" s="621"/>
      <c r="V627" s="622"/>
      <c r="W627" s="622"/>
      <c r="X627" s="622"/>
      <c r="Y627" s="622"/>
      <c r="Z627" s="623"/>
      <c r="AA627" s="257"/>
      <c r="AB627" s="257"/>
      <c r="AC627" s="257"/>
      <c r="AD627" s="604" t="e">
        <f>DATE(#REF!+7,1,1)</f>
        <v>#REF!</v>
      </c>
      <c r="AE627" s="605"/>
      <c r="AF627" s="613" t="s">
        <v>198</v>
      </c>
      <c r="AG627" s="614"/>
      <c r="AH627" s="615"/>
      <c r="AI627" s="258" t="str">
        <f>IF(COUNT(S625,H627)&lt;&gt;2,"",ROUND(MIN(S625,H627)*H608,#REF!))</f>
        <v/>
      </c>
      <c r="AJ627" s="258" t="str">
        <f>IF(COUNT(H627,I627)&lt;&gt;2,"",ROUND(MIN(H627,I627)*I608,#REF!))</f>
        <v/>
      </c>
      <c r="AK627" s="258" t="str">
        <f>IF(COUNT(I627,J627)&lt;&gt;2,"",ROUND(MIN(I627,J627)*J608,#REF!))</f>
        <v/>
      </c>
      <c r="AL627" s="258" t="str">
        <f>IF(COUNT(J627,K627)&lt;&gt;2,"",ROUND(MIN(J627,K627)*K608,#REF!))</f>
        <v/>
      </c>
      <c r="AM627" s="258" t="str">
        <f>IF(COUNT(K627,L627)&lt;&gt;2,"",ROUND(MIN(K627,L627)*L608,#REF!))</f>
        <v/>
      </c>
      <c r="AN627" s="258" t="str">
        <f>IF(COUNT(L627,M627)&lt;&gt;2,"",ROUND(MIN(L627,M627)*M608,#REF!))</f>
        <v/>
      </c>
      <c r="AO627" s="258" t="str">
        <f>IF(COUNT(M627,N627)&lt;&gt;2,"",ROUND(MIN(M627,N627)*N608,#REF!))</f>
        <v/>
      </c>
      <c r="AP627" s="258" t="str">
        <f>IF(COUNT(N627,O627)&lt;&gt;2,"",ROUND(MIN(N627,O627)*O608,#REF!))</f>
        <v/>
      </c>
      <c r="AQ627" s="258" t="str">
        <f>IF(COUNT(O627,P627)&lt;&gt;2,"",ROUND(MIN(O627,P627)*P608,#REF!))</f>
        <v/>
      </c>
      <c r="AR627" s="258" t="str">
        <f>IF(COUNT(P627,Q627)&lt;&gt;2,"",ROUND(MIN(P627,Q627)*Q608,#REF!))</f>
        <v/>
      </c>
      <c r="AS627" s="258" t="str">
        <f>IF(COUNT(Q627,R627)&lt;&gt;2,"",ROUND(MIN(Q627,R627)*R608,#REF!))</f>
        <v/>
      </c>
      <c r="AT627" s="258" t="str">
        <f>IF(COUNT(R627,S627)&lt;&gt;2,"",ROUND(MIN(R627,S627)*S608,#REF!))</f>
        <v/>
      </c>
      <c r="AU627" s="255"/>
      <c r="AX627" s="569"/>
      <c r="AY627" s="569"/>
      <c r="AZ627" s="588"/>
      <c r="BA627" s="590"/>
      <c r="BB627" s="590"/>
      <c r="BC627" s="590"/>
      <c r="BD627" s="588"/>
      <c r="BE627" s="583"/>
      <c r="BF627" s="584"/>
      <c r="BG627" s="259"/>
      <c r="BH627" s="259"/>
      <c r="BI627" s="259"/>
      <c r="BJ627" s="259"/>
      <c r="BK627" s="259"/>
      <c r="BL627" s="259"/>
      <c r="BM627" s="259"/>
      <c r="BN627" s="259"/>
      <c r="BO627" s="259"/>
      <c r="BP627" s="259"/>
      <c r="BQ627" s="259"/>
      <c r="BR627" s="259"/>
      <c r="BS627" s="569"/>
      <c r="BT627" s="569"/>
      <c r="BU627" s="569"/>
      <c r="BV627" s="333" t="s">
        <v>172</v>
      </c>
      <c r="BW627" s="581"/>
      <c r="BX627" s="581"/>
      <c r="BY627" s="331" t="str">
        <f>IF(COUNT(BY609,X642)=2,ROUND(BY609*X642/SUM(X639:X648),#REF!),"")</f>
        <v/>
      </c>
      <c r="BZ627" s="331" t="str">
        <f>IF(COUNT(BZ609,Y642)=2,ROUND(BZ609*Y642/SUM(Y639:Y648),#REF!),"")</f>
        <v/>
      </c>
      <c r="CA627" s="331" t="str">
        <f>IF(COUNT(CA609,Z642)=2,ROUND(CA609*Z642/SUM(Z639:Z648),#REF!),"")</f>
        <v/>
      </c>
      <c r="CB627" s="331" t="str">
        <f>IF(COUNT(CB609,AA642)=2,ROUND(CB609*AA642/SUM(AA639:AA648),#REF!),"")</f>
        <v/>
      </c>
      <c r="CC627" s="331" t="str">
        <f>IF(COUNT(CC609,AB642)=2,ROUND(CC609*AB642/SUM(AB639:AB648),#REF!),"")</f>
        <v/>
      </c>
      <c r="CD627" s="331" t="str">
        <f>IF(COUNT(CD609,AC642)=2,ROUND(CD609*AC642/SUM(AC639:AC648),#REF!),"")</f>
        <v/>
      </c>
      <c r="CE627" s="331" t="str">
        <f>IF(COUNT(CE609,AD642)=2,ROUND(CE609*AD642/SUM(AD639:AD648),#REF!),"")</f>
        <v/>
      </c>
      <c r="CF627" s="331" t="str">
        <f>IF(COUNT(CF609,AE642)=2,ROUND(CF609*AE642/SUM(AE639:AE648),#REF!),"")</f>
        <v/>
      </c>
      <c r="CG627" s="331" t="str">
        <f>IF(COUNT(CG609,AF642)=2,ROUND(CG609*AF642/SUM(AF639:AF648),#REF!),"")</f>
        <v/>
      </c>
      <c r="CH627" s="564" t="str">
        <f>IF(CH626="","",CH626)</f>
        <v>太陽光（全量）</v>
      </c>
      <c r="CI627" s="564"/>
      <c r="CJ627" s="564"/>
      <c r="CK627" s="564"/>
      <c r="CL627" s="564"/>
      <c r="CM627" s="564"/>
      <c r="CN627" s="564"/>
      <c r="CO627" s="564"/>
      <c r="CP627" s="564"/>
      <c r="CQ627" s="564"/>
    </row>
    <row r="628" spans="3:97" s="243" customFormat="1" ht="13.5" customHeight="1">
      <c r="C628" s="606"/>
      <c r="D628" s="607"/>
      <c r="E628" s="608" t="s">
        <v>212</v>
      </c>
      <c r="F628" s="609"/>
      <c r="G628" s="610"/>
      <c r="H628" s="261"/>
      <c r="I628" s="261"/>
      <c r="J628" s="261"/>
      <c r="K628" s="261"/>
      <c r="L628" s="261"/>
      <c r="M628" s="261"/>
      <c r="N628" s="261"/>
      <c r="O628" s="261"/>
      <c r="P628" s="261"/>
      <c r="Q628" s="261"/>
      <c r="R628" s="261"/>
      <c r="S628" s="261"/>
      <c r="T628" s="262" t="str">
        <f>IF(COUNT(H628:S628)=0,"",SUMPRODUCT(ROUND(H628:S628,#REF!)))</f>
        <v/>
      </c>
      <c r="U628" s="621"/>
      <c r="V628" s="622"/>
      <c r="W628" s="622"/>
      <c r="X628" s="622"/>
      <c r="Y628" s="622"/>
      <c r="Z628" s="623"/>
      <c r="AA628" s="257"/>
      <c r="AB628" s="257"/>
      <c r="AC628" s="257"/>
      <c r="AD628" s="606"/>
      <c r="AE628" s="607"/>
      <c r="AF628" s="608" t="s">
        <v>199</v>
      </c>
      <c r="AG628" s="609"/>
      <c r="AH628" s="610"/>
      <c r="AI628" s="264" t="str">
        <f t="shared" ref="AI628:AT628" si="156">IF(COUNT(H627:H628)=0,"",ROUND(H628/(H627*24*AI608/1000),3))</f>
        <v/>
      </c>
      <c r="AJ628" s="264" t="str">
        <f t="shared" si="156"/>
        <v/>
      </c>
      <c r="AK628" s="264" t="str">
        <f t="shared" si="156"/>
        <v/>
      </c>
      <c r="AL628" s="264" t="str">
        <f t="shared" si="156"/>
        <v/>
      </c>
      <c r="AM628" s="264" t="str">
        <f t="shared" si="156"/>
        <v/>
      </c>
      <c r="AN628" s="264" t="str">
        <f t="shared" si="156"/>
        <v/>
      </c>
      <c r="AO628" s="264" t="str">
        <f t="shared" si="156"/>
        <v/>
      </c>
      <c r="AP628" s="264" t="str">
        <f t="shared" si="156"/>
        <v/>
      </c>
      <c r="AQ628" s="264" t="str">
        <f t="shared" si="156"/>
        <v/>
      </c>
      <c r="AR628" s="264" t="str">
        <f t="shared" si="156"/>
        <v/>
      </c>
      <c r="AS628" s="264" t="str">
        <f t="shared" si="156"/>
        <v/>
      </c>
      <c r="AT628" s="264" t="str">
        <f t="shared" si="156"/>
        <v/>
      </c>
      <c r="AU628" s="265" t="str">
        <f>IF(COUNT(AI628:AT628)=0,"",AVERAGE(AI628:AT628))</f>
        <v/>
      </c>
      <c r="AX628" s="569"/>
      <c r="AY628" s="569"/>
      <c r="AZ628" s="589"/>
      <c r="BA628" s="590"/>
      <c r="BB628" s="590"/>
      <c r="BC628" s="590"/>
      <c r="BD628" s="589"/>
      <c r="BE628" s="585" t="e">
        <f>IF(#REF!="発電事業者","月間送電電力量（GWh）","月間受電電力量（GWh）")</f>
        <v>#REF!</v>
      </c>
      <c r="BF628" s="586"/>
      <c r="BG628" s="331" t="str">
        <f>IF(COUNT(BG610,L642)=2,ROUND(BG610*L642/SUM(L639:L648),#REF!),"")</f>
        <v/>
      </c>
      <c r="BH628" s="331" t="str">
        <f>IF(COUNT(BH610,M642)=2,ROUND(BH610*M642/SUM(M639:M648),#REF!),"")</f>
        <v/>
      </c>
      <c r="BI628" s="331" t="str">
        <f>IF(COUNT(BI610,N642)=2,ROUND(BI610*N642/SUM(N639:N648),#REF!),"")</f>
        <v/>
      </c>
      <c r="BJ628" s="331" t="str">
        <f>IF(COUNT(BJ610,O642)=2,ROUND(BJ610*O642/SUM(O639:O648),#REF!),"")</f>
        <v/>
      </c>
      <c r="BK628" s="331" t="str">
        <f>IF(COUNT(BK610,P642)=2,ROUND(BK610*P642/SUM(P639:P648),#REF!),"")</f>
        <v/>
      </c>
      <c r="BL628" s="331" t="str">
        <f>IF(COUNT(BL610,Q642)=2,ROUND(BL610*Q642/SUM(Q639:Q648),#REF!),"")</f>
        <v/>
      </c>
      <c r="BM628" s="331" t="str">
        <f>IF(COUNT(BM610,R642)=2,ROUND(BM610*R642/SUM(R639:R648),#REF!),"")</f>
        <v/>
      </c>
      <c r="BN628" s="331" t="str">
        <f>IF(COUNT(BN610,S642)=2,ROUND(BN610*S642/SUM(S639:S648),#REF!),"")</f>
        <v/>
      </c>
      <c r="BO628" s="331" t="str">
        <f>IF(COUNT(BO610,T642)=2,ROUND(BO610*T642/SUM(T639:T648),#REF!),"")</f>
        <v/>
      </c>
      <c r="BP628" s="331" t="str">
        <f>IF(COUNT(BP610,U642)=2,ROUND(BP610*U642/SUM(U639:U648),#REF!),"")</f>
        <v/>
      </c>
      <c r="BQ628" s="331" t="str">
        <f>IF(COUNT(BQ610,V642)=2,ROUND(BQ610*V642/SUM(V639:V648),#REF!),"")</f>
        <v/>
      </c>
      <c r="BR628" s="331" t="str">
        <f>IF(COUNT(BR610,W642)=2,ROUND(BR610*W642/SUM(W639:W648),#REF!),"")</f>
        <v/>
      </c>
      <c r="BS628" s="569" t="e">
        <f>IF(#REF!="発電事業者","年間送電電力量（GWh）","年間受電電力量（GWh）")</f>
        <v>#REF!</v>
      </c>
      <c r="BT628" s="569"/>
      <c r="BU628" s="569"/>
      <c r="BV628" s="333" t="s">
        <v>25</v>
      </c>
      <c r="BW628" s="582"/>
      <c r="BX628" s="582"/>
      <c r="BY628" s="331" t="str">
        <f>IF(COUNT(BY610,X642)=2,ROUND(BY610*X642/SUM(X639:X648),#REF!),"")</f>
        <v/>
      </c>
      <c r="BZ628" s="331" t="str">
        <f>IF(COUNT(BZ610,Y642)=2,ROUND(BZ610*Y642/SUM(Y639:Y648),#REF!),"")</f>
        <v/>
      </c>
      <c r="CA628" s="331" t="str">
        <f>IF(COUNT(CA610,Z642)=2,ROUND(CA610*Z642/SUM(Z639:Z648),#REF!),"")</f>
        <v/>
      </c>
      <c r="CB628" s="331" t="str">
        <f>IF(COUNT(CB610,AA642)=2,ROUND(CB610*AA642/SUM(AA639:AA648),#REF!),"")</f>
        <v/>
      </c>
      <c r="CC628" s="331" t="str">
        <f>IF(COUNT(CC610,AB642)=2,ROUND(CC610*AB642/SUM(AB639:AB648),#REF!),"")</f>
        <v/>
      </c>
      <c r="CD628" s="331" t="str">
        <f>IF(COUNT(CD610,AC642)=2,ROUND(CD610*AC642/SUM(AC639:AC648),#REF!),"")</f>
        <v/>
      </c>
      <c r="CE628" s="331" t="str">
        <f>IF(COUNT(CE610,AD642)=2,ROUND(CE610*AD642/SUM(AD639:AD648),#REF!),"")</f>
        <v/>
      </c>
      <c r="CF628" s="331" t="str">
        <f>IF(COUNT(CF610,AE642)=2,ROUND(CF610*AE642/SUM(AE639:AE648),#REF!),"")</f>
        <v/>
      </c>
      <c r="CG628" s="331" t="str">
        <f>IF(COUNT(CG610,AF642)=2,ROUND(CG610*AF642/SUM(AF639:AF648),#REF!),"")</f>
        <v/>
      </c>
      <c r="CH628" s="565" t="str">
        <f>IF(COUNTA(AG642)=0,"",AG642)</f>
        <v/>
      </c>
      <c r="CI628" s="565"/>
      <c r="CJ628" s="565"/>
      <c r="CK628" s="565"/>
      <c r="CL628" s="565"/>
      <c r="CM628" s="565"/>
      <c r="CN628" s="565"/>
      <c r="CO628" s="565"/>
      <c r="CP628" s="565"/>
      <c r="CQ628" s="565"/>
    </row>
    <row r="629" spans="3:97" s="243" customFormat="1" ht="13.5" customHeight="1">
      <c r="C629" s="604" t="e">
        <f>DATE(#REF!+8,1,1)</f>
        <v>#REF!</v>
      </c>
      <c r="D629" s="605"/>
      <c r="E629" s="613" t="s">
        <v>275</v>
      </c>
      <c r="F629" s="614"/>
      <c r="G629" s="615"/>
      <c r="H629" s="256"/>
      <c r="I629" s="256"/>
      <c r="J629" s="256"/>
      <c r="K629" s="256"/>
      <c r="L629" s="256"/>
      <c r="M629" s="256"/>
      <c r="N629" s="256"/>
      <c r="O629" s="256"/>
      <c r="P629" s="256"/>
      <c r="Q629" s="256"/>
      <c r="R629" s="256"/>
      <c r="S629" s="256"/>
      <c r="T629" s="255"/>
      <c r="U629" s="621"/>
      <c r="V629" s="622"/>
      <c r="W629" s="622"/>
      <c r="X629" s="622"/>
      <c r="Y629" s="622"/>
      <c r="Z629" s="623"/>
      <c r="AA629" s="257"/>
      <c r="AB629" s="257"/>
      <c r="AC629" s="257"/>
      <c r="AD629" s="604" t="e">
        <f>DATE(#REF!+8,1,1)</f>
        <v>#REF!</v>
      </c>
      <c r="AE629" s="605"/>
      <c r="AF629" s="613" t="s">
        <v>198</v>
      </c>
      <c r="AG629" s="614"/>
      <c r="AH629" s="615"/>
      <c r="AI629" s="258" t="str">
        <f>IF(COUNT(S627,H629)&lt;&gt;2,"",ROUND(MIN(S627,H629)*H608,#REF!))</f>
        <v/>
      </c>
      <c r="AJ629" s="258" t="str">
        <f>IF(COUNT(H629,I629)&lt;&gt;2,"",ROUND(MIN(H629,I629)*I608,#REF!))</f>
        <v/>
      </c>
      <c r="AK629" s="258" t="str">
        <f>IF(COUNT(I629,J629)&lt;&gt;2,"",ROUND(MIN(I629,J629)*J608,#REF!))</f>
        <v/>
      </c>
      <c r="AL629" s="258" t="str">
        <f>IF(COUNT(J629,K629)&lt;&gt;2,"",ROUND(MIN(J629,K629)*K608,#REF!))</f>
        <v/>
      </c>
      <c r="AM629" s="258" t="str">
        <f>IF(COUNT(K629,L629)&lt;&gt;2,"",ROUND(MIN(K629,L629)*L608,#REF!))</f>
        <v/>
      </c>
      <c r="AN629" s="258" t="str">
        <f>IF(COUNT(L629,M629)&lt;&gt;2,"",ROUND(MIN(L629,M629)*M608,#REF!))</f>
        <v/>
      </c>
      <c r="AO629" s="258" t="str">
        <f>IF(COUNT(M629,N629)&lt;&gt;2,"",ROUND(MIN(M629,N629)*N608,#REF!))</f>
        <v/>
      </c>
      <c r="AP629" s="258" t="str">
        <f>IF(COUNT(N629,O629)&lt;&gt;2,"",ROUND(MIN(N629,O629)*O608,#REF!))</f>
        <v/>
      </c>
      <c r="AQ629" s="258" t="str">
        <f>IF(COUNT(O629,P629)&lt;&gt;2,"",ROUND(MIN(O629,P629)*P608,#REF!))</f>
        <v/>
      </c>
      <c r="AR629" s="258" t="str">
        <f>IF(COUNT(P629,Q629)&lt;&gt;2,"",ROUND(MIN(P629,Q629)*Q608,#REF!))</f>
        <v/>
      </c>
      <c r="AS629" s="258" t="str">
        <f>IF(COUNT(Q629,R629)&lt;&gt;2,"",ROUND(MIN(Q629,R629)*R608,#REF!))</f>
        <v/>
      </c>
      <c r="AT629" s="258" t="str">
        <f>IF(COUNT(R629,S629)&lt;&gt;2,"",ROUND(MIN(R629,S629)*S608,#REF!))</f>
        <v/>
      </c>
      <c r="AU629" s="255"/>
      <c r="AX629" s="569" t="str">
        <f>IF(C643="","",C643)</f>
        <v/>
      </c>
      <c r="AY629" s="569"/>
      <c r="AZ629" s="587" t="str">
        <f>IF(E643="","",E643)</f>
        <v/>
      </c>
      <c r="BA629" s="590" t="str">
        <f ca="1">IF(F643="","",F643)</f>
        <v/>
      </c>
      <c r="BB629" s="590"/>
      <c r="BC629" s="590"/>
      <c r="BD629" s="587" t="str">
        <f>IF(I643="","",I643)</f>
        <v/>
      </c>
      <c r="BE629" s="578" t="e">
        <f>IF(#REF!="発電事業者","送電電力（MW）","受電電力（MW）")</f>
        <v>#REF!</v>
      </c>
      <c r="BF629" s="579"/>
      <c r="BG629" s="331" t="str">
        <f>IF(COUNT(BG608,L643)=2,ROUND(BG608*L643/SUM(L639:L648),#REF!),"")</f>
        <v/>
      </c>
      <c r="BH629" s="331" t="str">
        <f>IF(COUNT(BH608,M643)=2,ROUND(BH608*M643/SUM(M639:M648),#REF!),"")</f>
        <v/>
      </c>
      <c r="BI629" s="331" t="str">
        <f>IF(COUNT(BI608,N643)=2,ROUND(BI608*N643/SUM(N639:N648),#REF!),"")</f>
        <v/>
      </c>
      <c r="BJ629" s="331" t="str">
        <f>IF(COUNT(BJ608,O643)=2,ROUND(BJ608*O643/SUM(O639:O648),#REF!),"")</f>
        <v/>
      </c>
      <c r="BK629" s="331" t="str">
        <f>IF(COUNT(BK608,P643)=2,ROUND(BK608*P643/SUM(P639:P648),#REF!),"")</f>
        <v/>
      </c>
      <c r="BL629" s="331" t="str">
        <f>IF(COUNT(BL608,Q643)=2,ROUND(BL608*Q643/SUM(Q639:Q648),#REF!),"")</f>
        <v/>
      </c>
      <c r="BM629" s="331" t="str">
        <f>IF(COUNT(BM608,R643)=2,ROUND(BM608*R643/SUM(R639:R648),#REF!),"")</f>
        <v/>
      </c>
      <c r="BN629" s="331" t="str">
        <f>IF(COUNT(BN608,S643)=2,ROUND(BN608*S643/SUM(S639:S648),#REF!),"")</f>
        <v/>
      </c>
      <c r="BO629" s="331" t="str">
        <f>IF(COUNT(BO608,T643)=2,ROUND(BO608*T643/SUM(T639:T648),#REF!),"")</f>
        <v/>
      </c>
      <c r="BP629" s="331" t="str">
        <f>IF(COUNT(BP608,U643)=2,ROUND(BP608*U643/SUM(U639:U648),#REF!),"")</f>
        <v/>
      </c>
      <c r="BQ629" s="331" t="str">
        <f>IF(COUNT(BQ608,V643)=2,ROUND(BQ608*V643/SUM(V639:V648),#REF!),"")</f>
        <v/>
      </c>
      <c r="BR629" s="331" t="str">
        <f>IF(COUNT(BR608,W643)=2,ROUND(BR608*W643/SUM(W639:W648),#REF!),"")</f>
        <v/>
      </c>
      <c r="BS629" s="569" t="e">
        <f>IF(#REF!="発電事業者","送電電力（MW）","受電電力（MW）")</f>
        <v>#REF!</v>
      </c>
      <c r="BT629" s="569"/>
      <c r="BU629" s="569"/>
      <c r="BV629" s="333" t="s">
        <v>171</v>
      </c>
      <c r="BW629" s="580"/>
      <c r="BX629" s="580"/>
      <c r="BY629" s="331" t="str">
        <f>IF(COUNT(BY608,X643)=2,ROUND(BY608*X643/SUM(X639:X648),#REF!),"")</f>
        <v/>
      </c>
      <c r="BZ629" s="331" t="str">
        <f>IF(COUNT(BZ608,Y643)=2,ROUND(BZ608*Y643/SUM(Y639:Y648),#REF!),"")</f>
        <v/>
      </c>
      <c r="CA629" s="331" t="str">
        <f>IF(COUNT(CA608,Z643)=2,ROUND(CA608*Z643/SUM(Z639:Z648),#REF!),"")</f>
        <v/>
      </c>
      <c r="CB629" s="331" t="str">
        <f>IF(COUNT(CB608,AA643)=2,ROUND(CB608*AA643/SUM(AA639:AA648),#REF!),"")</f>
        <v/>
      </c>
      <c r="CC629" s="331" t="str">
        <f>IF(COUNT(CC608,AB643)=2,ROUND(CC608*AB643/SUM(AB639:AB648),#REF!),"")</f>
        <v/>
      </c>
      <c r="CD629" s="331" t="str">
        <f>IF(COUNT(CD608,AC643)=2,ROUND(CD608*AC643/SUM(AC639:AC648),#REF!),"")</f>
        <v/>
      </c>
      <c r="CE629" s="331" t="str">
        <f>IF(COUNT(CE608,AD643)=2,ROUND(CE608*AD643/SUM(AD639:AD648),#REF!),"")</f>
        <v/>
      </c>
      <c r="CF629" s="331" t="str">
        <f>IF(COUNT(CF608,AE643)=2,ROUND(CF608*AE643/SUM(AE639:AE648),#REF!),"")</f>
        <v/>
      </c>
      <c r="CG629" s="331" t="str">
        <f>IF(COUNT(CG608,AF643)=2,ROUND(CG608*AF643/SUM(AF639:AF648),#REF!),"")</f>
        <v/>
      </c>
      <c r="CH629" s="563" t="s">
        <v>214</v>
      </c>
      <c r="CI629" s="563"/>
      <c r="CJ629" s="563"/>
      <c r="CK629" s="563"/>
      <c r="CL629" s="563"/>
      <c r="CM629" s="563"/>
      <c r="CN629" s="563"/>
      <c r="CO629" s="563"/>
      <c r="CP629" s="563"/>
      <c r="CQ629" s="563"/>
    </row>
    <row r="630" spans="3:97" s="243" customFormat="1" ht="13.5" customHeight="1">
      <c r="C630" s="606"/>
      <c r="D630" s="607"/>
      <c r="E630" s="608" t="s">
        <v>212</v>
      </c>
      <c r="F630" s="609"/>
      <c r="G630" s="610"/>
      <c r="H630" s="261"/>
      <c r="I630" s="261"/>
      <c r="J630" s="261"/>
      <c r="K630" s="261"/>
      <c r="L630" s="261"/>
      <c r="M630" s="261"/>
      <c r="N630" s="261"/>
      <c r="O630" s="261"/>
      <c r="P630" s="261"/>
      <c r="Q630" s="261"/>
      <c r="R630" s="261"/>
      <c r="S630" s="261"/>
      <c r="T630" s="262" t="str">
        <f>IF(COUNT(H630:S630)=0,"",SUMPRODUCT(ROUND(H630:S630,#REF!)))</f>
        <v/>
      </c>
      <c r="U630" s="624"/>
      <c r="V630" s="625"/>
      <c r="W630" s="625"/>
      <c r="X630" s="625"/>
      <c r="Y630" s="625"/>
      <c r="Z630" s="626"/>
      <c r="AA630" s="257"/>
      <c r="AB630" s="257"/>
      <c r="AC630" s="257"/>
      <c r="AD630" s="606"/>
      <c r="AE630" s="607"/>
      <c r="AF630" s="608" t="s">
        <v>199</v>
      </c>
      <c r="AG630" s="609"/>
      <c r="AH630" s="610"/>
      <c r="AI630" s="264" t="str">
        <f t="shared" ref="AI630:AT630" si="157">IF(COUNT(H629:H630)=0,"",ROUND(H630/(H629*24*AI608/1000),3))</f>
        <v/>
      </c>
      <c r="AJ630" s="264" t="str">
        <f t="shared" si="157"/>
        <v/>
      </c>
      <c r="AK630" s="264" t="str">
        <f t="shared" si="157"/>
        <v/>
      </c>
      <c r="AL630" s="264" t="str">
        <f t="shared" si="157"/>
        <v/>
      </c>
      <c r="AM630" s="264" t="str">
        <f t="shared" si="157"/>
        <v/>
      </c>
      <c r="AN630" s="264" t="str">
        <f t="shared" si="157"/>
        <v/>
      </c>
      <c r="AO630" s="264" t="str">
        <f t="shared" si="157"/>
        <v/>
      </c>
      <c r="AP630" s="264" t="str">
        <f t="shared" si="157"/>
        <v/>
      </c>
      <c r="AQ630" s="264" t="str">
        <f t="shared" si="157"/>
        <v/>
      </c>
      <c r="AR630" s="264" t="str">
        <f t="shared" si="157"/>
        <v/>
      </c>
      <c r="AS630" s="264" t="str">
        <f t="shared" si="157"/>
        <v/>
      </c>
      <c r="AT630" s="264" t="str">
        <f t="shared" si="157"/>
        <v/>
      </c>
      <c r="AU630" s="265" t="str">
        <f>IF(COUNT(AI630:AT630)=0,"",AVERAGE(AI630:AT630))</f>
        <v/>
      </c>
      <c r="AX630" s="569"/>
      <c r="AY630" s="569"/>
      <c r="AZ630" s="588"/>
      <c r="BA630" s="590"/>
      <c r="BB630" s="590"/>
      <c r="BC630" s="590"/>
      <c r="BD630" s="588"/>
      <c r="BE630" s="583"/>
      <c r="BF630" s="584"/>
      <c r="BG630" s="259"/>
      <c r="BH630" s="259"/>
      <c r="BI630" s="259"/>
      <c r="BJ630" s="259"/>
      <c r="BK630" s="259"/>
      <c r="BL630" s="259"/>
      <c r="BM630" s="259"/>
      <c r="BN630" s="259"/>
      <c r="BO630" s="259"/>
      <c r="BP630" s="259"/>
      <c r="BQ630" s="259"/>
      <c r="BR630" s="259"/>
      <c r="BS630" s="569"/>
      <c r="BT630" s="569"/>
      <c r="BU630" s="569"/>
      <c r="BV630" s="333" t="s">
        <v>172</v>
      </c>
      <c r="BW630" s="581"/>
      <c r="BX630" s="581"/>
      <c r="BY630" s="331" t="str">
        <f>IF(COUNT(BY609,X643)=2,ROUND(BY609*X643/SUM(X639:X648),#REF!),"")</f>
        <v/>
      </c>
      <c r="BZ630" s="331" t="str">
        <f>IF(COUNT(BZ609,Y643)=2,ROUND(BZ609*Y643/SUM(Y639:Y648),#REF!),"")</f>
        <v/>
      </c>
      <c r="CA630" s="331" t="str">
        <f>IF(COUNT(CA609,Z643)=2,ROUND(CA609*Z643/SUM(Z639:Z648),#REF!),"")</f>
        <v/>
      </c>
      <c r="CB630" s="331" t="str">
        <f>IF(COUNT(CB609,AA643)=2,ROUND(CB609*AA643/SUM(AA639:AA648),#REF!),"")</f>
        <v/>
      </c>
      <c r="CC630" s="331" t="str">
        <f>IF(COUNT(CC609,AB643)=2,ROUND(CC609*AB643/SUM(AB639:AB648),#REF!),"")</f>
        <v/>
      </c>
      <c r="CD630" s="331" t="str">
        <f>IF(COUNT(CD609,AC643)=2,ROUND(CD609*AC643/SUM(AC639:AC648),#REF!),"")</f>
        <v/>
      </c>
      <c r="CE630" s="331" t="str">
        <f>IF(COUNT(CE609,AD643)=2,ROUND(CE609*AD643/SUM(AD639:AD648),#REF!),"")</f>
        <v/>
      </c>
      <c r="CF630" s="331" t="str">
        <f>IF(COUNT(CF609,AE643)=2,ROUND(CF609*AE643/SUM(AE639:AE648),#REF!),"")</f>
        <v/>
      </c>
      <c r="CG630" s="331" t="str">
        <f>IF(COUNT(CG609,AF643)=2,ROUND(CG609*AF643/SUM(AF639:AF648),#REF!),"")</f>
        <v/>
      </c>
      <c r="CH630" s="564" t="str">
        <f>IF(CH629="","",CH629)</f>
        <v>太陽光（全量）</v>
      </c>
      <c r="CI630" s="564"/>
      <c r="CJ630" s="564"/>
      <c r="CK630" s="564"/>
      <c r="CL630" s="564"/>
      <c r="CM630" s="564"/>
      <c r="CN630" s="564"/>
      <c r="CO630" s="564"/>
      <c r="CP630" s="564"/>
      <c r="CQ630" s="564"/>
    </row>
    <row r="631" spans="3:97" s="243" customFormat="1" ht="13.5" customHeight="1">
      <c r="C631" s="604" t="e">
        <f>DATE(#REF!+9,1,1)</f>
        <v>#REF!</v>
      </c>
      <c r="D631" s="605"/>
      <c r="E631" s="613" t="s">
        <v>275</v>
      </c>
      <c r="F631" s="614"/>
      <c r="G631" s="615"/>
      <c r="H631" s="256"/>
      <c r="I631" s="256"/>
      <c r="J631" s="256"/>
      <c r="K631" s="256"/>
      <c r="L631" s="256"/>
      <c r="M631" s="256"/>
      <c r="N631" s="256"/>
      <c r="O631" s="256"/>
      <c r="P631" s="256"/>
      <c r="Q631" s="256"/>
      <c r="R631" s="256"/>
      <c r="S631" s="256"/>
      <c r="T631" s="255"/>
      <c r="U631" s="613" t="s">
        <v>210</v>
      </c>
      <c r="V631" s="614"/>
      <c r="W631" s="614"/>
      <c r="X631" s="615"/>
      <c r="Y631" s="616" t="str">
        <f>IF(COUNT(S631)=0,"",ROUND(S631,#REF!))</f>
        <v/>
      </c>
      <c r="Z631" s="617"/>
      <c r="AA631" s="257"/>
      <c r="AB631" s="257"/>
      <c r="AC631" s="257"/>
      <c r="AD631" s="604" t="e">
        <f>DATE(#REF!+9,1,1)</f>
        <v>#REF!</v>
      </c>
      <c r="AE631" s="605"/>
      <c r="AF631" s="613" t="s">
        <v>198</v>
      </c>
      <c r="AG631" s="614"/>
      <c r="AH631" s="615"/>
      <c r="AI631" s="258" t="str">
        <f>IF(COUNT(S629,H631)&lt;&gt;2,"",ROUND(MIN(S629,H631)*H608,#REF!))</f>
        <v/>
      </c>
      <c r="AJ631" s="258" t="str">
        <f>IF(COUNT(H631,I631)&lt;&gt;2,"",ROUND(MIN(H631,I631)*I608,#REF!))</f>
        <v/>
      </c>
      <c r="AK631" s="258" t="str">
        <f>IF(COUNT(I631,J631)&lt;&gt;2,"",ROUND(MIN(I631,J631)*J608,#REF!))</f>
        <v/>
      </c>
      <c r="AL631" s="258" t="str">
        <f>IF(COUNT(J631,K631)&lt;&gt;2,"",ROUND(MIN(J631,K631)*K608,#REF!))</f>
        <v/>
      </c>
      <c r="AM631" s="258" t="str">
        <f>IF(COUNT(K631,L631)&lt;&gt;2,"",ROUND(MIN(K631,L631)*L608,#REF!))</f>
        <v/>
      </c>
      <c r="AN631" s="258" t="str">
        <f>IF(COUNT(L631,M631)&lt;&gt;2,"",ROUND(MIN(L631,M631)*M608,#REF!))</f>
        <v/>
      </c>
      <c r="AO631" s="258" t="str">
        <f>IF(COUNT(M631,N631)&lt;&gt;2,"",ROUND(MIN(M631,N631)*N608,#REF!))</f>
        <v/>
      </c>
      <c r="AP631" s="258" t="str">
        <f>IF(COUNT(N631,O631)&lt;&gt;2,"",ROUND(MIN(N631,O631)*O608,#REF!))</f>
        <v/>
      </c>
      <c r="AQ631" s="258" t="str">
        <f>IF(COUNT(O631,P631)&lt;&gt;2,"",ROUND(MIN(O631,P631)*P608,#REF!))</f>
        <v/>
      </c>
      <c r="AR631" s="258" t="str">
        <f>IF(COUNT(P631,Q631)&lt;&gt;2,"",ROUND(MIN(P631,Q631)*Q608,#REF!))</f>
        <v/>
      </c>
      <c r="AS631" s="258" t="str">
        <f>IF(COUNT(Q631,R631)&lt;&gt;2,"",ROUND(MIN(Q631,R631)*R608,#REF!))</f>
        <v/>
      </c>
      <c r="AT631" s="258" t="str">
        <f>IF(COUNT(R631,S631)&lt;&gt;2,"",ROUND(MIN(R631,S631)*S608,#REF!))</f>
        <v/>
      </c>
      <c r="AU631" s="255"/>
      <c r="AX631" s="569"/>
      <c r="AY631" s="569"/>
      <c r="AZ631" s="589"/>
      <c r="BA631" s="590"/>
      <c r="BB631" s="590"/>
      <c r="BC631" s="590"/>
      <c r="BD631" s="589"/>
      <c r="BE631" s="585" t="e">
        <f>IF(#REF!="発電事業者","月間送電電力量（GWh）","月間受電電力量（GWh）")</f>
        <v>#REF!</v>
      </c>
      <c r="BF631" s="586"/>
      <c r="BG631" s="331" t="str">
        <f>IF(COUNT(BG610,L643)=2,ROUND(BG610*L643/SUM(L639:L648),#REF!),"")</f>
        <v/>
      </c>
      <c r="BH631" s="331" t="str">
        <f>IF(COUNT(BH610,M643)=2,ROUND(BH610*M643/SUM(M639:M648),#REF!),"")</f>
        <v/>
      </c>
      <c r="BI631" s="331" t="str">
        <f>IF(COUNT(BI610,N643)=2,ROUND(BI610*N643/SUM(N639:N648),#REF!),"")</f>
        <v/>
      </c>
      <c r="BJ631" s="331" t="str">
        <f>IF(COUNT(BJ610,O643)=2,ROUND(BJ610*O643/SUM(O639:O648),#REF!),"")</f>
        <v/>
      </c>
      <c r="BK631" s="331" t="str">
        <f>IF(COUNT(BK610,P643)=2,ROUND(BK610*P643/SUM(P639:P648),#REF!),"")</f>
        <v/>
      </c>
      <c r="BL631" s="331" t="str">
        <f>IF(COUNT(BL610,Q643)=2,ROUND(BL610*Q643/SUM(Q639:Q648),#REF!),"")</f>
        <v/>
      </c>
      <c r="BM631" s="331" t="str">
        <f>IF(COUNT(BM610,R643)=2,ROUND(BM610*R643/SUM(R639:R648),#REF!),"")</f>
        <v/>
      </c>
      <c r="BN631" s="331" t="str">
        <f>IF(COUNT(BN610,S643)=2,ROUND(BN610*S643/SUM(S639:S648),#REF!),"")</f>
        <v/>
      </c>
      <c r="BO631" s="331" t="str">
        <f>IF(COUNT(BO610,T643)=2,ROUND(BO610*T643/SUM(T639:T648),#REF!),"")</f>
        <v/>
      </c>
      <c r="BP631" s="331" t="str">
        <f>IF(COUNT(BP610,U643)=2,ROUND(BP610*U643/SUM(U639:U648),#REF!),"")</f>
        <v/>
      </c>
      <c r="BQ631" s="331" t="str">
        <f>IF(COUNT(BQ610,V643)=2,ROUND(BQ610*V643/SUM(V639:V648),#REF!),"")</f>
        <v/>
      </c>
      <c r="BR631" s="331" t="str">
        <f>IF(COUNT(BR610,W643)=2,ROUND(BR610*W643/SUM(W639:W648),#REF!),"")</f>
        <v/>
      </c>
      <c r="BS631" s="569" t="e">
        <f>IF(#REF!="発電事業者","年間送電電力量（GWh）","年間受電電力量（GWh）")</f>
        <v>#REF!</v>
      </c>
      <c r="BT631" s="569"/>
      <c r="BU631" s="569"/>
      <c r="BV631" s="333" t="s">
        <v>25</v>
      </c>
      <c r="BW631" s="582"/>
      <c r="BX631" s="582"/>
      <c r="BY631" s="331" t="str">
        <f>IF(COUNT(BY610,X643)=2,ROUND(BY610*X643/SUM(X639:X648),#REF!),"")</f>
        <v/>
      </c>
      <c r="BZ631" s="331" t="str">
        <f>IF(COUNT(BZ610,Y643)=2,ROUND(BZ610*Y643/SUM(Y639:Y648),#REF!),"")</f>
        <v/>
      </c>
      <c r="CA631" s="331" t="str">
        <f>IF(COUNT(CA610,Z643)=2,ROUND(CA610*Z643/SUM(Z639:Z648),#REF!),"")</f>
        <v/>
      </c>
      <c r="CB631" s="331" t="str">
        <f>IF(COUNT(CB610,AA643)=2,ROUND(CB610*AA643/SUM(AA639:AA648),#REF!),"")</f>
        <v/>
      </c>
      <c r="CC631" s="331" t="str">
        <f>IF(COUNT(CC610,AB643)=2,ROUND(CC610*AB643/SUM(AB639:AB648),#REF!),"")</f>
        <v/>
      </c>
      <c r="CD631" s="331" t="str">
        <f>IF(COUNT(CD610,AC643)=2,ROUND(CD610*AC643/SUM(AC639:AC648),#REF!),"")</f>
        <v/>
      </c>
      <c r="CE631" s="331" t="str">
        <f>IF(COUNT(CE610,AD643)=2,ROUND(CE610*AD643/SUM(AD639:AD648),#REF!),"")</f>
        <v/>
      </c>
      <c r="CF631" s="331" t="str">
        <f>IF(COUNT(CF610,AE643)=2,ROUND(CF610*AE643/SUM(AE639:AE648),#REF!),"")</f>
        <v/>
      </c>
      <c r="CG631" s="331" t="str">
        <f>IF(COUNT(CG610,AF643)=2,ROUND(CG610*AF643/SUM(AF639:AF648),#REF!),"")</f>
        <v/>
      </c>
      <c r="CH631" s="565" t="str">
        <f>IF(COUNTA(AG643)=0,"",AG643)</f>
        <v/>
      </c>
      <c r="CI631" s="565"/>
      <c r="CJ631" s="565"/>
      <c r="CK631" s="565"/>
      <c r="CL631" s="565"/>
      <c r="CM631" s="565"/>
      <c r="CN631" s="565"/>
      <c r="CO631" s="565"/>
      <c r="CP631" s="565"/>
      <c r="CQ631" s="565"/>
    </row>
    <row r="632" spans="3:97" s="243" customFormat="1" ht="13.5" customHeight="1">
      <c r="C632" s="606"/>
      <c r="D632" s="607"/>
      <c r="E632" s="608" t="s">
        <v>212</v>
      </c>
      <c r="F632" s="609"/>
      <c r="G632" s="610"/>
      <c r="H632" s="261"/>
      <c r="I632" s="261"/>
      <c r="J632" s="261"/>
      <c r="K632" s="261"/>
      <c r="L632" s="261"/>
      <c r="M632" s="261"/>
      <c r="N632" s="261"/>
      <c r="O632" s="261"/>
      <c r="P632" s="261"/>
      <c r="Q632" s="261"/>
      <c r="R632" s="261"/>
      <c r="S632" s="261"/>
      <c r="T632" s="262" t="str">
        <f>IF(COUNT(H632:S632)=0,"",SUMPRODUCT(ROUND(H632:S632,#REF!)))</f>
        <v/>
      </c>
      <c r="U632" s="608" t="s">
        <v>211</v>
      </c>
      <c r="V632" s="609"/>
      <c r="W632" s="609"/>
      <c r="X632" s="610"/>
      <c r="Y632" s="611" t="str">
        <f>IF(COUNT(T632)=0,"",T632)</f>
        <v/>
      </c>
      <c r="Z632" s="612"/>
      <c r="AA632" s="257"/>
      <c r="AB632" s="257"/>
      <c r="AC632" s="257"/>
      <c r="AD632" s="606"/>
      <c r="AE632" s="607"/>
      <c r="AF632" s="608" t="s">
        <v>199</v>
      </c>
      <c r="AG632" s="609"/>
      <c r="AH632" s="610"/>
      <c r="AI632" s="264" t="str">
        <f t="shared" ref="AI632:AS632" si="158">IF(COUNT(H631:H632)=0,"",ROUND(H632/(H631*24*AI608/1000),3))</f>
        <v/>
      </c>
      <c r="AJ632" s="264" t="str">
        <f t="shared" si="158"/>
        <v/>
      </c>
      <c r="AK632" s="264" t="str">
        <f t="shared" si="158"/>
        <v/>
      </c>
      <c r="AL632" s="264" t="str">
        <f t="shared" si="158"/>
        <v/>
      </c>
      <c r="AM632" s="264" t="str">
        <f t="shared" si="158"/>
        <v/>
      </c>
      <c r="AN632" s="264" t="str">
        <f t="shared" si="158"/>
        <v/>
      </c>
      <c r="AO632" s="264" t="str">
        <f t="shared" si="158"/>
        <v/>
      </c>
      <c r="AP632" s="264" t="str">
        <f t="shared" si="158"/>
        <v/>
      </c>
      <c r="AQ632" s="264" t="str">
        <f t="shared" si="158"/>
        <v/>
      </c>
      <c r="AR632" s="264" t="str">
        <f t="shared" si="158"/>
        <v/>
      </c>
      <c r="AS632" s="264" t="str">
        <f t="shared" si="158"/>
        <v/>
      </c>
      <c r="AT632" s="264" t="str">
        <f>IF(COUNT(S631:S632)=0,"",ROUND(S632/(S631*24*AT608/1000),3))</f>
        <v/>
      </c>
      <c r="AU632" s="265" t="str">
        <f>IF(COUNT(AI632:AT632)=0,"",AVERAGE(AI632:AT632))</f>
        <v/>
      </c>
      <c r="AX632" s="569" t="str">
        <f>IF(C644="","",C644)</f>
        <v/>
      </c>
      <c r="AY632" s="569"/>
      <c r="AZ632" s="587" t="str">
        <f>IF(E644="","",E644)</f>
        <v/>
      </c>
      <c r="BA632" s="590" t="str">
        <f ca="1">IF(F644="","",F644)</f>
        <v/>
      </c>
      <c r="BB632" s="590"/>
      <c r="BC632" s="590"/>
      <c r="BD632" s="587" t="str">
        <f>IF(I644="","",I644)</f>
        <v/>
      </c>
      <c r="BE632" s="578" t="e">
        <f>IF(#REF!="発電事業者","送電電力（MW）","受電電力（MW）")</f>
        <v>#REF!</v>
      </c>
      <c r="BF632" s="579"/>
      <c r="BG632" s="331" t="str">
        <f>IF(COUNT(BG608,L644)=2,ROUND(BG608*L644/SUM(L639:L648),#REF!),"")</f>
        <v/>
      </c>
      <c r="BH632" s="331" t="str">
        <f>IF(COUNT(BH608,M644)=2,ROUND(BH608*M644/SUM(M639:M648),#REF!),"")</f>
        <v/>
      </c>
      <c r="BI632" s="331" t="str">
        <f>IF(COUNT(BI608,N644)=2,ROUND(BI608*N644/SUM(N639:N648),#REF!),"")</f>
        <v/>
      </c>
      <c r="BJ632" s="331" t="str">
        <f>IF(COUNT(BJ608,O644)=2,ROUND(BJ608*O644/SUM(O639:O648),#REF!),"")</f>
        <v/>
      </c>
      <c r="BK632" s="331" t="str">
        <f>IF(COUNT(BK608,P644)=2,ROUND(BK608*P644/SUM(P639:P648),#REF!),"")</f>
        <v/>
      </c>
      <c r="BL632" s="331" t="str">
        <f>IF(COUNT(BL608,Q644)=2,ROUND(BL608*Q644/SUM(Q639:Q648),#REF!),"")</f>
        <v/>
      </c>
      <c r="BM632" s="331" t="str">
        <f>IF(COUNT(BM608,R644)=2,ROUND(BM608*R644/SUM(R639:R648),#REF!),"")</f>
        <v/>
      </c>
      <c r="BN632" s="331" t="str">
        <f>IF(COUNT(BN608,S644)=2,ROUND(BN608*S644/SUM(S639:S648),#REF!),"")</f>
        <v/>
      </c>
      <c r="BO632" s="331" t="str">
        <f>IF(COUNT(BO608,T644)=2,ROUND(BO608*T644/SUM(T639:T648),#REF!),"")</f>
        <v/>
      </c>
      <c r="BP632" s="331" t="str">
        <f>IF(COUNT(BP608,U644)=2,ROUND(BP608*U644/SUM(U639:U648),#REF!),"")</f>
        <v/>
      </c>
      <c r="BQ632" s="331" t="str">
        <f>IF(COUNT(BQ608,V644)=2,ROUND(BQ608*V644/SUM(V639:V648),#REF!),"")</f>
        <v/>
      </c>
      <c r="BR632" s="331" t="str">
        <f>IF(COUNT(BR608,W644)=2,ROUND(BR608*W644/SUM(W639:W648),#REF!),"")</f>
        <v/>
      </c>
      <c r="BS632" s="569" t="e">
        <f>IF(#REF!="発電事業者","送電電力（MW）","受電電力（MW）")</f>
        <v>#REF!</v>
      </c>
      <c r="BT632" s="569"/>
      <c r="BU632" s="569"/>
      <c r="BV632" s="333" t="s">
        <v>171</v>
      </c>
      <c r="BW632" s="580"/>
      <c r="BX632" s="580"/>
      <c r="BY632" s="331" t="str">
        <f>IF(COUNT(BY608,X644)=2,ROUND(BY608*X644/SUM(X639:X648),#REF!),"")</f>
        <v/>
      </c>
      <c r="BZ632" s="331" t="str">
        <f>IF(COUNT(BZ608,Y644)=2,ROUND(BZ608*Y644/SUM(Y639:Y648),#REF!),"")</f>
        <v/>
      </c>
      <c r="CA632" s="331" t="str">
        <f>IF(COUNT(CA608,Z644)=2,ROUND(CA608*Z644/SUM(Z639:Z648),#REF!),"")</f>
        <v/>
      </c>
      <c r="CB632" s="331" t="str">
        <f>IF(COUNT(CB608,AA644)=2,ROUND(CB608*AA644/SUM(AA639:AA648),#REF!),"")</f>
        <v/>
      </c>
      <c r="CC632" s="331" t="str">
        <f>IF(COUNT(CC608,AB644)=2,ROUND(CC608*AB644/SUM(AB639:AB648),#REF!),"")</f>
        <v/>
      </c>
      <c r="CD632" s="331" t="str">
        <f>IF(COUNT(CD608,AC644)=2,ROUND(CD608*AC644/SUM(AC639:AC648),#REF!),"")</f>
        <v/>
      </c>
      <c r="CE632" s="331" t="str">
        <f>IF(COUNT(CE608,AD644)=2,ROUND(CE608*AD644/SUM(AD639:AD648),#REF!),"")</f>
        <v/>
      </c>
      <c r="CF632" s="331" t="str">
        <f>IF(COUNT(CF608,AE644)=2,ROUND(CF608*AE644/SUM(AE639:AE648),#REF!),"")</f>
        <v/>
      </c>
      <c r="CG632" s="331" t="str">
        <f>IF(COUNT(CG608,AF644)=2,ROUND(CG608*AF644/SUM(AF639:AF648),#REF!),"")</f>
        <v/>
      </c>
      <c r="CH632" s="563" t="s">
        <v>214</v>
      </c>
      <c r="CI632" s="563"/>
      <c r="CJ632" s="563"/>
      <c r="CK632" s="563"/>
      <c r="CL632" s="563"/>
      <c r="CM632" s="563"/>
      <c r="CN632" s="563"/>
      <c r="CO632" s="563"/>
      <c r="CP632" s="563"/>
      <c r="CQ632" s="563"/>
    </row>
    <row r="633" spans="3:97" s="243" customFormat="1" ht="13.5" customHeight="1">
      <c r="C633" s="273"/>
      <c r="D633" s="273"/>
      <c r="E633" s="245"/>
      <c r="F633" s="245"/>
      <c r="G633" s="245"/>
      <c r="H633" s="257"/>
      <c r="I633" s="257"/>
      <c r="J633" s="257"/>
      <c r="K633" s="257"/>
      <c r="L633" s="257"/>
      <c r="M633" s="257"/>
      <c r="N633" s="257"/>
      <c r="O633" s="257"/>
      <c r="P633" s="257"/>
      <c r="Q633" s="257"/>
      <c r="R633" s="257"/>
      <c r="S633" s="257"/>
      <c r="T633" s="257"/>
      <c r="U633" s="245"/>
      <c r="V633" s="245"/>
      <c r="W633" s="245"/>
      <c r="X633" s="245"/>
      <c r="Y633" s="274"/>
      <c r="Z633" s="274"/>
      <c r="AA633" s="257"/>
      <c r="AB633" s="257"/>
      <c r="AC633" s="257"/>
      <c r="AD633" s="273"/>
      <c r="AE633" s="273"/>
      <c r="AF633" s="245"/>
      <c r="AG633" s="245"/>
      <c r="AH633" s="245"/>
      <c r="AI633" s="271"/>
      <c r="AJ633" s="271"/>
      <c r="AK633" s="271"/>
      <c r="AL633" s="271"/>
      <c r="AM633" s="271"/>
      <c r="AN633" s="271"/>
      <c r="AO633" s="271"/>
      <c r="AP633" s="271"/>
      <c r="AQ633" s="271"/>
      <c r="AR633" s="271"/>
      <c r="AS633" s="271"/>
      <c r="AT633" s="271"/>
      <c r="AU633" s="272"/>
      <c r="AV633" s="275"/>
      <c r="AX633" s="569"/>
      <c r="AY633" s="569"/>
      <c r="AZ633" s="588"/>
      <c r="BA633" s="590"/>
      <c r="BB633" s="590"/>
      <c r="BC633" s="590"/>
      <c r="BD633" s="588"/>
      <c r="BE633" s="583"/>
      <c r="BF633" s="584"/>
      <c r="BG633" s="259"/>
      <c r="BH633" s="259"/>
      <c r="BI633" s="259"/>
      <c r="BJ633" s="259"/>
      <c r="BK633" s="259"/>
      <c r="BL633" s="259"/>
      <c r="BM633" s="259"/>
      <c r="BN633" s="259"/>
      <c r="BO633" s="259"/>
      <c r="BP633" s="259"/>
      <c r="BQ633" s="259"/>
      <c r="BR633" s="259"/>
      <c r="BS633" s="569"/>
      <c r="BT633" s="569"/>
      <c r="BU633" s="569"/>
      <c r="BV633" s="333" t="s">
        <v>172</v>
      </c>
      <c r="BW633" s="581"/>
      <c r="BX633" s="581"/>
      <c r="BY633" s="331" t="str">
        <f>IF(COUNT(BY609,X644)=2,ROUND(BY609*X644/SUM(X639:X648),#REF!),"")</f>
        <v/>
      </c>
      <c r="BZ633" s="331" t="str">
        <f>IF(COUNT(BZ609,Y644)=2,ROUND(BZ609*Y644/SUM(Y639:Y648),#REF!),"")</f>
        <v/>
      </c>
      <c r="CA633" s="331" t="str">
        <f>IF(COUNT(CA609,Z644)=2,ROUND(CA609*Z644/SUM(Z639:Z648),#REF!),"")</f>
        <v/>
      </c>
      <c r="CB633" s="331" t="str">
        <f>IF(COUNT(CB609,AA644)=2,ROUND(CB609*AA644/SUM(AA639:AA648),#REF!),"")</f>
        <v/>
      </c>
      <c r="CC633" s="331" t="str">
        <f>IF(COUNT(CC609,AB644)=2,ROUND(CC609*AB644/SUM(AB639:AB648),#REF!),"")</f>
        <v/>
      </c>
      <c r="CD633" s="331" t="str">
        <f>IF(COUNT(CD609,AC644)=2,ROUND(CD609*AC644/SUM(AC639:AC648),#REF!),"")</f>
        <v/>
      </c>
      <c r="CE633" s="331" t="str">
        <f>IF(COUNT(CE609,AD644)=2,ROUND(CE609*AD644/SUM(AD639:AD648),#REF!),"")</f>
        <v/>
      </c>
      <c r="CF633" s="331" t="str">
        <f>IF(COUNT(CF609,AE644)=2,ROUND(CF609*AE644/SUM(AE639:AE648),#REF!),"")</f>
        <v/>
      </c>
      <c r="CG633" s="331" t="str">
        <f>IF(COUNT(CG609,AF644)=2,ROUND(CG609*AF644/SUM(AF639:AF648),#REF!),"")</f>
        <v/>
      </c>
      <c r="CH633" s="564" t="str">
        <f>IF(CH632="","",CH632)</f>
        <v>太陽光（全量）</v>
      </c>
      <c r="CI633" s="564"/>
      <c r="CJ633" s="564"/>
      <c r="CK633" s="564"/>
      <c r="CL633" s="564"/>
      <c r="CM633" s="564"/>
      <c r="CN633" s="564"/>
      <c r="CO633" s="564"/>
      <c r="CP633" s="564"/>
      <c r="CQ633" s="564"/>
      <c r="CR633" s="271"/>
      <c r="CS633" s="271"/>
    </row>
    <row r="634" spans="3:97" s="243" customFormat="1" ht="13.5" customHeight="1">
      <c r="I634" s="257"/>
      <c r="J634" s="257"/>
      <c r="K634" s="257"/>
      <c r="L634" s="257"/>
      <c r="M634" s="257"/>
      <c r="N634" s="257"/>
      <c r="O634" s="257"/>
      <c r="P634" s="257"/>
      <c r="Q634" s="257"/>
      <c r="R634" s="257"/>
      <c r="S634" s="257"/>
      <c r="T634" s="257"/>
      <c r="U634" s="245"/>
      <c r="V634" s="245"/>
      <c r="W634" s="245"/>
      <c r="X634" s="245"/>
      <c r="Y634" s="274"/>
      <c r="Z634" s="274"/>
      <c r="AA634" s="257"/>
      <c r="AB634" s="257"/>
      <c r="AC634" s="257"/>
      <c r="AD634" s="273"/>
      <c r="AE634" s="273"/>
      <c r="AF634" s="245"/>
      <c r="AG634" s="245"/>
      <c r="AH634" s="245"/>
      <c r="AI634" s="271"/>
      <c r="AJ634" s="271"/>
      <c r="AK634" s="271"/>
      <c r="AL634" s="271"/>
      <c r="AM634" s="271"/>
      <c r="AN634" s="271"/>
      <c r="AO634" s="271"/>
      <c r="AP634" s="271"/>
      <c r="AQ634" s="271"/>
      <c r="AR634" s="271"/>
      <c r="AS634" s="271"/>
      <c r="AT634" s="271"/>
      <c r="AU634" s="272"/>
      <c r="AV634" s="257"/>
      <c r="AX634" s="569"/>
      <c r="AY634" s="569"/>
      <c r="AZ634" s="589"/>
      <c r="BA634" s="590"/>
      <c r="BB634" s="590"/>
      <c r="BC634" s="590"/>
      <c r="BD634" s="589"/>
      <c r="BE634" s="585" t="e">
        <f>IF(#REF!="発電事業者","月間送電電力量（GWh）","月間受電電力量（GWh）")</f>
        <v>#REF!</v>
      </c>
      <c r="BF634" s="586"/>
      <c r="BG634" s="331" t="str">
        <f>IF(COUNT(BG610,L644)=2,ROUND(BG610*L644/SUM(L639:L648),#REF!),"")</f>
        <v/>
      </c>
      <c r="BH634" s="331" t="str">
        <f>IF(COUNT(BH610,M644)=2,ROUND(BH610*M644/SUM(M639:M648),#REF!),"")</f>
        <v/>
      </c>
      <c r="BI634" s="331" t="str">
        <f>IF(COUNT(BI610,N644)=2,ROUND(BI610*N644/SUM(N639:N648),#REF!),"")</f>
        <v/>
      </c>
      <c r="BJ634" s="331" t="str">
        <f>IF(COUNT(BJ610,O644)=2,ROUND(BJ610*O644/SUM(O639:O648),#REF!),"")</f>
        <v/>
      </c>
      <c r="BK634" s="331" t="str">
        <f>IF(COUNT(BK610,P644)=2,ROUND(BK610*P644/SUM(P639:P648),#REF!),"")</f>
        <v/>
      </c>
      <c r="BL634" s="331" t="str">
        <f>IF(COUNT(BL610,Q644)=2,ROUND(BL610*Q644/SUM(Q639:Q648),#REF!),"")</f>
        <v/>
      </c>
      <c r="BM634" s="331" t="str">
        <f>IF(COUNT(BM610,R644)=2,ROUND(BM610*R644/SUM(R639:R648),#REF!),"")</f>
        <v/>
      </c>
      <c r="BN634" s="331" t="str">
        <f>IF(COUNT(BN610,S644)=2,ROUND(BN610*S644/SUM(S639:S648),#REF!),"")</f>
        <v/>
      </c>
      <c r="BO634" s="331" t="str">
        <f>IF(COUNT(BO610,T644)=2,ROUND(BO610*T644/SUM(T639:T648),#REF!),"")</f>
        <v/>
      </c>
      <c r="BP634" s="331" t="str">
        <f>IF(COUNT(BP610,U644)=2,ROUND(BP610*U644/SUM(U639:U648),#REF!),"")</f>
        <v/>
      </c>
      <c r="BQ634" s="331" t="str">
        <f>IF(COUNT(BQ610,V644)=2,ROUND(BQ610*V644/SUM(V639:V648),#REF!),"")</f>
        <v/>
      </c>
      <c r="BR634" s="331" t="str">
        <f>IF(COUNT(BR610,W644)=2,ROUND(BR610*W644/SUM(W639:W648),#REF!),"")</f>
        <v/>
      </c>
      <c r="BS634" s="569" t="e">
        <f>IF(#REF!="発電事業者","年間送電電力量（GWh）","年間受電電力量（GWh）")</f>
        <v>#REF!</v>
      </c>
      <c r="BT634" s="569"/>
      <c r="BU634" s="569"/>
      <c r="BV634" s="333" t="s">
        <v>25</v>
      </c>
      <c r="BW634" s="582"/>
      <c r="BX634" s="582"/>
      <c r="BY634" s="331" t="str">
        <f>IF(COUNT(BY610,X644)=2,ROUND(BY610*X644/SUM(X639:X648),#REF!),"")</f>
        <v/>
      </c>
      <c r="BZ634" s="331" t="str">
        <f>IF(COUNT(BZ610,Y644)=2,ROUND(BZ610*Y644/SUM(Y639:Y648),#REF!),"")</f>
        <v/>
      </c>
      <c r="CA634" s="331" t="str">
        <f>IF(COUNT(CA610,Z644)=2,ROUND(CA610*Z644/SUM(Z639:Z648),#REF!),"")</f>
        <v/>
      </c>
      <c r="CB634" s="331" t="str">
        <f>IF(COUNT(CB610,AA644)=2,ROUND(CB610*AA644/SUM(AA639:AA648),#REF!),"")</f>
        <v/>
      </c>
      <c r="CC634" s="331" t="str">
        <f>IF(COUNT(CC610,AB644)=2,ROUND(CC610*AB644/SUM(AB639:AB648),#REF!),"")</f>
        <v/>
      </c>
      <c r="CD634" s="331" t="str">
        <f>IF(COUNT(CD610,AC644)=2,ROUND(CD610*AC644/SUM(AC639:AC648),#REF!),"")</f>
        <v/>
      </c>
      <c r="CE634" s="331" t="str">
        <f>IF(COUNT(CE610,AD644)=2,ROUND(CE610*AD644/SUM(AD639:AD648),#REF!),"")</f>
        <v/>
      </c>
      <c r="CF634" s="331" t="str">
        <f>IF(COUNT(CF610,AE644)=2,ROUND(CF610*AE644/SUM(AE639:AE648),#REF!),"")</f>
        <v/>
      </c>
      <c r="CG634" s="331" t="str">
        <f>IF(COUNT(CG610,AF644)=2,ROUND(CG610*AF644/SUM(AF639:AF648),#REF!),"")</f>
        <v/>
      </c>
      <c r="CH634" s="565" t="str">
        <f>IF(COUNTA(AG644)=0,"",AG644)</f>
        <v/>
      </c>
      <c r="CI634" s="565"/>
      <c r="CJ634" s="565"/>
      <c r="CK634" s="565"/>
      <c r="CL634" s="565"/>
      <c r="CM634" s="565"/>
      <c r="CN634" s="565"/>
      <c r="CO634" s="565"/>
      <c r="CP634" s="565"/>
      <c r="CQ634" s="565"/>
    </row>
    <row r="635" spans="3:97" s="243" customFormat="1" ht="13.5" customHeight="1">
      <c r="C635" s="273"/>
      <c r="D635" s="273"/>
      <c r="E635" s="245"/>
      <c r="F635" s="245"/>
      <c r="G635" s="245"/>
      <c r="H635" s="257"/>
      <c r="I635" s="257"/>
      <c r="J635" s="257"/>
      <c r="K635" s="257"/>
      <c r="L635" s="257"/>
      <c r="M635" s="257"/>
      <c r="N635" s="257"/>
      <c r="O635" s="257"/>
      <c r="P635" s="257"/>
      <c r="Q635" s="257"/>
      <c r="R635" s="257"/>
      <c r="S635" s="257"/>
      <c r="T635" s="257"/>
      <c r="U635" s="257"/>
      <c r="V635" s="257"/>
      <c r="W635" s="257"/>
      <c r="X635" s="257"/>
      <c r="Y635" s="257"/>
      <c r="Z635" s="257"/>
      <c r="AA635" s="257"/>
      <c r="AB635" s="257"/>
      <c r="AC635" s="257"/>
      <c r="AD635" s="257"/>
      <c r="AE635" s="257"/>
      <c r="AF635" s="257"/>
      <c r="AG635" s="257"/>
      <c r="AH635" s="257"/>
      <c r="AI635" s="257"/>
      <c r="AJ635" s="257"/>
      <c r="AK635" s="257"/>
      <c r="AL635" s="257"/>
      <c r="AM635" s="257"/>
      <c r="AN635" s="257"/>
      <c r="AO635" s="257"/>
      <c r="AP635" s="257"/>
      <c r="AQ635" s="257"/>
      <c r="AR635" s="257"/>
      <c r="AS635" s="257"/>
      <c r="AT635" s="257"/>
      <c r="AU635" s="257"/>
      <c r="AV635" s="275"/>
      <c r="AX635" s="569" t="str">
        <f>IF(C645="","",C645)</f>
        <v/>
      </c>
      <c r="AY635" s="569"/>
      <c r="AZ635" s="587" t="str">
        <f>IF(E645="","",E645)</f>
        <v/>
      </c>
      <c r="BA635" s="590" t="str">
        <f ca="1">IF(F645="","",F645)</f>
        <v/>
      </c>
      <c r="BB635" s="590"/>
      <c r="BC635" s="590"/>
      <c r="BD635" s="587" t="str">
        <f>IF(I645="","",I645)</f>
        <v/>
      </c>
      <c r="BE635" s="578" t="e">
        <f>IF(#REF!="発電事業者","送電電力（MW）","受電電力（MW）")</f>
        <v>#REF!</v>
      </c>
      <c r="BF635" s="579"/>
      <c r="BG635" s="331" t="str">
        <f>IF(COUNT(BG608,L645)=2,ROUND(BG608*L645/SUM(L639:L648),#REF!),"")</f>
        <v/>
      </c>
      <c r="BH635" s="331" t="str">
        <f>IF(COUNT(BH608,M645)=2,ROUND(BH608*M645/SUM(M639:M648),#REF!),"")</f>
        <v/>
      </c>
      <c r="BI635" s="331" t="str">
        <f>IF(COUNT(BI608,N645)=2,ROUND(BI608*N645/SUM(N639:N648),#REF!),"")</f>
        <v/>
      </c>
      <c r="BJ635" s="331" t="str">
        <f>IF(COUNT(BJ608,O645)=2,ROUND(BJ608*O645/SUM(O639:O648),#REF!),"")</f>
        <v/>
      </c>
      <c r="BK635" s="331" t="str">
        <f>IF(COUNT(BK608,P645)=2,ROUND(BK608*P645/SUM(P639:P648),#REF!),"")</f>
        <v/>
      </c>
      <c r="BL635" s="331" t="str">
        <f>IF(COUNT(BL608,Q645)=2,ROUND(BL608*Q645/SUM(Q639:Q648),#REF!),"")</f>
        <v/>
      </c>
      <c r="BM635" s="331" t="str">
        <f>IF(COUNT(BM608,R645)=2,ROUND(BM608*R645/SUM(R639:R648),#REF!),"")</f>
        <v/>
      </c>
      <c r="BN635" s="331" t="str">
        <f>IF(COUNT(BN608,S645)=2,ROUND(BN608*S645/SUM(S639:S648),#REF!),"")</f>
        <v/>
      </c>
      <c r="BO635" s="331" t="str">
        <f>IF(COUNT(BO608,T645)=2,ROUND(BO608*T645/SUM(T639:T648),#REF!),"")</f>
        <v/>
      </c>
      <c r="BP635" s="331" t="str">
        <f>IF(COUNT(BP608,U645)=2,ROUND(BP608*U645/SUM(U639:U648),#REF!),"")</f>
        <v/>
      </c>
      <c r="BQ635" s="331" t="str">
        <f>IF(COUNT(BQ608,V645)=2,ROUND(BQ608*V645/SUM(V639:V648),#REF!),"")</f>
        <v/>
      </c>
      <c r="BR635" s="331" t="str">
        <f>IF(COUNT(BR608,W645)=2,ROUND(BR608*W645/SUM(W639:W648),#REF!),"")</f>
        <v/>
      </c>
      <c r="BS635" s="569" t="e">
        <f>IF(#REF!="発電事業者","送電電力（MW）","受電電力（MW）")</f>
        <v>#REF!</v>
      </c>
      <c r="BT635" s="569"/>
      <c r="BU635" s="569"/>
      <c r="BV635" s="333" t="s">
        <v>171</v>
      </c>
      <c r="BW635" s="580"/>
      <c r="BX635" s="580"/>
      <c r="BY635" s="331" t="str">
        <f>IF(COUNT(BY608,X645)=2,ROUND(BY608*X645/SUM(X639:X648),#REF!),"")</f>
        <v/>
      </c>
      <c r="BZ635" s="331" t="str">
        <f>IF(COUNT(BZ608,Y645)=2,ROUND(BZ608*Y645/SUM(Y639:Y648),#REF!),"")</f>
        <v/>
      </c>
      <c r="CA635" s="331" t="str">
        <f>IF(COUNT(CA608,Z645)=2,ROUND(CA608*Z645/SUM(Z639:Z648),#REF!),"")</f>
        <v/>
      </c>
      <c r="CB635" s="331" t="str">
        <f>IF(COUNT(CB608,AA645)=2,ROUND(CB608*AA645/SUM(AA639:AA648),#REF!),"")</f>
        <v/>
      </c>
      <c r="CC635" s="331" t="str">
        <f>IF(COUNT(CC608,AB645)=2,ROUND(CC608*AB645/SUM(AB639:AB648),#REF!),"")</f>
        <v/>
      </c>
      <c r="CD635" s="331" t="str">
        <f>IF(COUNT(CD608,AC645)=2,ROUND(CD608*AC645/SUM(AC639:AC648),#REF!),"")</f>
        <v/>
      </c>
      <c r="CE635" s="331" t="str">
        <f>IF(COUNT(CE608,AD645)=2,ROUND(CE608*AD645/SUM(AD639:AD648),#REF!),"")</f>
        <v/>
      </c>
      <c r="CF635" s="331" t="str">
        <f>IF(COUNT(CF608,AE645)=2,ROUND(CF608*AE645/SUM(AE639:AE648),#REF!),"")</f>
        <v/>
      </c>
      <c r="CG635" s="331" t="str">
        <f>IF(COUNT(CG608,AF645)=2,ROUND(CG608*AF645/SUM(AF639:AF648),#REF!),"")</f>
        <v/>
      </c>
      <c r="CH635" s="563" t="s">
        <v>214</v>
      </c>
      <c r="CI635" s="563"/>
      <c r="CJ635" s="563"/>
      <c r="CK635" s="563"/>
      <c r="CL635" s="563"/>
      <c r="CM635" s="563"/>
      <c r="CN635" s="563"/>
      <c r="CO635" s="563"/>
      <c r="CP635" s="563"/>
      <c r="CQ635" s="563"/>
    </row>
    <row r="636" spans="3:97" s="243" customFormat="1" ht="13.5" customHeight="1">
      <c r="C636" s="241" t="e">
        <f>IF(#REF!="発電事業者","送電相手先諸元","購入相手先諸元")</f>
        <v>#REF!</v>
      </c>
      <c r="D636" s="236"/>
      <c r="E636" s="236"/>
      <c r="F636" s="242">
        <v>0</v>
      </c>
      <c r="G636" s="237" t="s">
        <v>255</v>
      </c>
      <c r="H636" s="236"/>
      <c r="I636" s="236"/>
      <c r="J636" s="236"/>
      <c r="K636" s="236"/>
      <c r="AV636" s="257"/>
      <c r="AX636" s="569"/>
      <c r="AY636" s="569"/>
      <c r="AZ636" s="588"/>
      <c r="BA636" s="590"/>
      <c r="BB636" s="590"/>
      <c r="BC636" s="590"/>
      <c r="BD636" s="588"/>
      <c r="BE636" s="583"/>
      <c r="BF636" s="584"/>
      <c r="BG636" s="259"/>
      <c r="BH636" s="259"/>
      <c r="BI636" s="259"/>
      <c r="BJ636" s="259"/>
      <c r="BK636" s="259"/>
      <c r="BL636" s="259"/>
      <c r="BM636" s="259"/>
      <c r="BN636" s="259"/>
      <c r="BO636" s="259"/>
      <c r="BP636" s="259"/>
      <c r="BQ636" s="259"/>
      <c r="BR636" s="259"/>
      <c r="BS636" s="569"/>
      <c r="BT636" s="569"/>
      <c r="BU636" s="569"/>
      <c r="BV636" s="333" t="s">
        <v>172</v>
      </c>
      <c r="BW636" s="581"/>
      <c r="BX636" s="581"/>
      <c r="BY636" s="331" t="str">
        <f>IF(COUNT(BY609,X645)=2,ROUND(BY609*X645/SUM(X639:X648),#REF!),"")</f>
        <v/>
      </c>
      <c r="BZ636" s="331" t="str">
        <f>IF(COUNT(BZ609,Y645)=2,ROUND(BZ609*Y645/SUM(Y639:Y648),#REF!),"")</f>
        <v/>
      </c>
      <c r="CA636" s="331" t="str">
        <f>IF(COUNT(CA609,Z645)=2,ROUND(CA609*Z645/SUM(Z639:Z648),#REF!),"")</f>
        <v/>
      </c>
      <c r="CB636" s="331" t="str">
        <f>IF(COUNT(CB609,AA645)=2,ROUND(CB609*AA645/SUM(AA639:AA648),#REF!),"")</f>
        <v/>
      </c>
      <c r="CC636" s="331" t="str">
        <f>IF(COUNT(CC609,AB645)=2,ROUND(CC609*AB645/SUM(AB639:AB648),#REF!),"")</f>
        <v/>
      </c>
      <c r="CD636" s="331" t="str">
        <f>IF(COUNT(CD609,AC645)=2,ROUND(CD609*AC645/SUM(AC639:AC648),#REF!),"")</f>
        <v/>
      </c>
      <c r="CE636" s="331" t="str">
        <f>IF(COUNT(CE609,AD645)=2,ROUND(CE609*AD645/SUM(AD639:AD648),#REF!),"")</f>
        <v/>
      </c>
      <c r="CF636" s="331" t="str">
        <f>IF(COUNT(CF609,AE645)=2,ROUND(CF609*AE645/SUM(AE639:AE648),#REF!),"")</f>
        <v/>
      </c>
      <c r="CG636" s="331" t="str">
        <f>IF(COUNT(CG609,AF645)=2,ROUND(CG609*AF645/SUM(AF639:AF648),#REF!),"")</f>
        <v/>
      </c>
      <c r="CH636" s="564" t="str">
        <f>IF(CH635="","",CH635)</f>
        <v>太陽光（全量）</v>
      </c>
      <c r="CI636" s="564"/>
      <c r="CJ636" s="564"/>
      <c r="CK636" s="564"/>
      <c r="CL636" s="564"/>
      <c r="CM636" s="564"/>
      <c r="CN636" s="564"/>
      <c r="CO636" s="564"/>
      <c r="CP636" s="564"/>
      <c r="CQ636" s="564"/>
    </row>
    <row r="637" spans="3:97" s="243" customFormat="1" ht="13.5" customHeight="1">
      <c r="C637" s="594" t="s">
        <v>200</v>
      </c>
      <c r="D637" s="594"/>
      <c r="E637" s="594" t="s">
        <v>201</v>
      </c>
      <c r="F637" s="594" t="s">
        <v>202</v>
      </c>
      <c r="G637" s="594"/>
      <c r="H637" s="594"/>
      <c r="I637" s="595" t="s">
        <v>203</v>
      </c>
      <c r="J637" s="597" t="e">
        <f>IF(#REF!="発電事業者","送電先","購入先")</f>
        <v>#REF!</v>
      </c>
      <c r="K637" s="598"/>
      <c r="L637" s="601" t="e">
        <f>DATE(#REF!,1,1)</f>
        <v>#REF!</v>
      </c>
      <c r="M637" s="602"/>
      <c r="N637" s="602"/>
      <c r="O637" s="602"/>
      <c r="P637" s="602"/>
      <c r="Q637" s="602"/>
      <c r="R637" s="602"/>
      <c r="S637" s="602"/>
      <c r="T637" s="602"/>
      <c r="U637" s="602"/>
      <c r="V637" s="602"/>
      <c r="W637" s="603"/>
      <c r="X637" s="592" t="e">
        <f>DATE(#REF!+1,1,1)</f>
        <v>#REF!</v>
      </c>
      <c r="Y637" s="592" t="e">
        <f>DATE(#REF!+2,1,1)</f>
        <v>#REF!</v>
      </c>
      <c r="Z637" s="592" t="e">
        <f>DATE(#REF!+3,1,1)</f>
        <v>#REF!</v>
      </c>
      <c r="AA637" s="592" t="e">
        <f>DATE(#REF!+4,1,1)</f>
        <v>#REF!</v>
      </c>
      <c r="AB637" s="592" t="e">
        <f>DATE(#REF!+5,1,1)</f>
        <v>#REF!</v>
      </c>
      <c r="AC637" s="592" t="e">
        <f>DATE(#REF!+6,1,1)</f>
        <v>#REF!</v>
      </c>
      <c r="AD637" s="592" t="e">
        <f>DATE(#REF!+7,1,1)</f>
        <v>#REF!</v>
      </c>
      <c r="AE637" s="592" t="e">
        <f>DATE(#REF!+8,1,1)</f>
        <v>#REF!</v>
      </c>
      <c r="AF637" s="592" t="e">
        <f>DATE(#REF!+9,1,1)</f>
        <v>#REF!</v>
      </c>
      <c r="AG637" s="594" t="s">
        <v>253</v>
      </c>
      <c r="AH637" s="594"/>
      <c r="AI637" s="594"/>
      <c r="AJ637" s="594"/>
      <c r="AK637" s="594"/>
      <c r="AL637" s="594"/>
      <c r="AM637" s="594"/>
      <c r="AN637" s="594"/>
      <c r="AO637" s="594"/>
      <c r="AP637" s="594"/>
      <c r="AV637" s="275"/>
      <c r="AX637" s="569"/>
      <c r="AY637" s="569"/>
      <c r="AZ637" s="589"/>
      <c r="BA637" s="590"/>
      <c r="BB637" s="590"/>
      <c r="BC637" s="590"/>
      <c r="BD637" s="589"/>
      <c r="BE637" s="585" t="e">
        <f>IF(#REF!="発電事業者","月間送電電力量（GWh）","月間受電電力量（GWh）")</f>
        <v>#REF!</v>
      </c>
      <c r="BF637" s="586"/>
      <c r="BG637" s="331" t="str">
        <f>IF(COUNT(BG610,L645)=2,ROUND(BG610*L645/SUM(L639:L648),#REF!),"")</f>
        <v/>
      </c>
      <c r="BH637" s="331" t="str">
        <f>IF(COUNT(BH610,M645)=2,ROUND(BH610*M645/SUM(M639:M648),#REF!),"")</f>
        <v/>
      </c>
      <c r="BI637" s="331" t="str">
        <f>IF(COUNT(BI610,N645)=2,ROUND(BI610*N645/SUM(N639:N648),#REF!),"")</f>
        <v/>
      </c>
      <c r="BJ637" s="331" t="str">
        <f>IF(COUNT(BJ610,O645)=2,ROUND(BJ610*O645/SUM(O639:O648),#REF!),"")</f>
        <v/>
      </c>
      <c r="BK637" s="331" t="str">
        <f>IF(COUNT(BK610,P645)=2,ROUND(BK610*P645/SUM(P639:P648),#REF!),"")</f>
        <v/>
      </c>
      <c r="BL637" s="331" t="str">
        <f>IF(COUNT(BL610,Q645)=2,ROUND(BL610*Q645/SUM(Q639:Q648),#REF!),"")</f>
        <v/>
      </c>
      <c r="BM637" s="331" t="str">
        <f>IF(COUNT(BM610,R645)=2,ROUND(BM610*R645/SUM(R639:R648),#REF!),"")</f>
        <v/>
      </c>
      <c r="BN637" s="331" t="str">
        <f>IF(COUNT(BN610,S645)=2,ROUND(BN610*S645/SUM(S639:S648),#REF!),"")</f>
        <v/>
      </c>
      <c r="BO637" s="331" t="str">
        <f>IF(COUNT(BO610,T645)=2,ROUND(BO610*T645/SUM(T639:T648),#REF!),"")</f>
        <v/>
      </c>
      <c r="BP637" s="331" t="str">
        <f>IF(COUNT(BP610,U645)=2,ROUND(BP610*U645/SUM(U639:U648),#REF!),"")</f>
        <v/>
      </c>
      <c r="BQ637" s="331" t="str">
        <f>IF(COUNT(BQ610,V645)=2,ROUND(BQ610*V645/SUM(V639:V648),#REF!),"")</f>
        <v/>
      </c>
      <c r="BR637" s="331" t="str">
        <f>IF(COUNT(BR610,W645)=2,ROUND(BR610*W645/SUM(W639:W648),#REF!),"")</f>
        <v/>
      </c>
      <c r="BS637" s="569" t="e">
        <f>IF(#REF!="発電事業者","年間送電電力量（GWh）","年間受電電力量（GWh）")</f>
        <v>#REF!</v>
      </c>
      <c r="BT637" s="569"/>
      <c r="BU637" s="569"/>
      <c r="BV637" s="333" t="s">
        <v>25</v>
      </c>
      <c r="BW637" s="582"/>
      <c r="BX637" s="582"/>
      <c r="BY637" s="331" t="str">
        <f>IF(COUNT(BY610,X645)=2,ROUND(BY610*X645/SUM(X639:X648),#REF!),"")</f>
        <v/>
      </c>
      <c r="BZ637" s="331" t="str">
        <f>IF(COUNT(BZ610,Y645)=2,ROUND(BZ610*Y645/SUM(Y639:Y648),#REF!),"")</f>
        <v/>
      </c>
      <c r="CA637" s="331" t="str">
        <f>IF(COUNT(CA610,Z645)=2,ROUND(CA610*Z645/SUM(Z639:Z648),#REF!),"")</f>
        <v/>
      </c>
      <c r="CB637" s="331" t="str">
        <f>IF(COUNT(CB610,AA645)=2,ROUND(CB610*AA645/SUM(AA639:AA648),#REF!),"")</f>
        <v/>
      </c>
      <c r="CC637" s="331" t="str">
        <f>IF(COUNT(CC610,AB645)=2,ROUND(CC610*AB645/SUM(AB639:AB648),#REF!),"")</f>
        <v/>
      </c>
      <c r="CD637" s="331" t="str">
        <f>IF(COUNT(CD610,AC645)=2,ROUND(CD610*AC645/SUM(AC639:AC648),#REF!),"")</f>
        <v/>
      </c>
      <c r="CE637" s="331" t="str">
        <f>IF(COUNT(CE610,AD645)=2,ROUND(CE610*AD645/SUM(AD639:AD648),#REF!),"")</f>
        <v/>
      </c>
      <c r="CF637" s="331" t="str">
        <f>IF(COUNT(CF610,AE645)=2,ROUND(CF610*AE645/SUM(AE639:AE648),#REF!),"")</f>
        <v/>
      </c>
      <c r="CG637" s="331" t="str">
        <f>IF(COUNT(CG610,AF645)=2,ROUND(CG610*AF645/SUM(AF639:AF648),#REF!),"")</f>
        <v/>
      </c>
      <c r="CH637" s="565" t="str">
        <f>IF(COUNTA(AG645)=0,"",AG645)</f>
        <v/>
      </c>
      <c r="CI637" s="565"/>
      <c r="CJ637" s="565"/>
      <c r="CK637" s="565"/>
      <c r="CL637" s="565"/>
      <c r="CM637" s="565"/>
      <c r="CN637" s="565"/>
      <c r="CO637" s="565"/>
      <c r="CP637" s="565"/>
      <c r="CQ637" s="565"/>
    </row>
    <row r="638" spans="3:97" s="243" customFormat="1" ht="13.5" customHeight="1">
      <c r="C638" s="594"/>
      <c r="D638" s="594"/>
      <c r="E638" s="594"/>
      <c r="F638" s="594"/>
      <c r="G638" s="594"/>
      <c r="H638" s="594"/>
      <c r="I638" s="596"/>
      <c r="J638" s="599"/>
      <c r="K638" s="600"/>
      <c r="L638" s="320" t="s">
        <v>194</v>
      </c>
      <c r="M638" s="320" t="s">
        <v>195</v>
      </c>
      <c r="N638" s="320" t="s">
        <v>161</v>
      </c>
      <c r="O638" s="320" t="s">
        <v>162</v>
      </c>
      <c r="P638" s="320" t="s">
        <v>163</v>
      </c>
      <c r="Q638" s="320" t="s">
        <v>164</v>
      </c>
      <c r="R638" s="320" t="s">
        <v>165</v>
      </c>
      <c r="S638" s="320" t="s">
        <v>166</v>
      </c>
      <c r="T638" s="320" t="s">
        <v>167</v>
      </c>
      <c r="U638" s="320" t="s">
        <v>168</v>
      </c>
      <c r="V638" s="320" t="s">
        <v>169</v>
      </c>
      <c r="W638" s="320" t="s">
        <v>170</v>
      </c>
      <c r="X638" s="593">
        <v>43101</v>
      </c>
      <c r="Y638" s="593">
        <v>43466</v>
      </c>
      <c r="Z638" s="593">
        <v>43831</v>
      </c>
      <c r="AA638" s="593">
        <v>44197</v>
      </c>
      <c r="AB638" s="593">
        <v>44562</v>
      </c>
      <c r="AC638" s="593">
        <v>44927</v>
      </c>
      <c r="AD638" s="593">
        <v>45292</v>
      </c>
      <c r="AE638" s="593">
        <v>45658</v>
      </c>
      <c r="AF638" s="593">
        <v>46023</v>
      </c>
      <c r="AG638" s="594"/>
      <c r="AH638" s="594"/>
      <c r="AI638" s="594"/>
      <c r="AJ638" s="594"/>
      <c r="AK638" s="594"/>
      <c r="AL638" s="594"/>
      <c r="AM638" s="594"/>
      <c r="AN638" s="594"/>
      <c r="AO638" s="594"/>
      <c r="AP638" s="594"/>
      <c r="AV638" s="275"/>
      <c r="AX638" s="569" t="str">
        <f>IF(C646="","",C646)</f>
        <v/>
      </c>
      <c r="AY638" s="569"/>
      <c r="AZ638" s="587" t="str">
        <f>IF(E646="","",E646)</f>
        <v/>
      </c>
      <c r="BA638" s="590" t="str">
        <f ca="1">IF(F646="","",F646)</f>
        <v/>
      </c>
      <c r="BB638" s="590"/>
      <c r="BC638" s="590"/>
      <c r="BD638" s="587" t="str">
        <f>IF(I646="","",I646)</f>
        <v/>
      </c>
      <c r="BE638" s="578" t="e">
        <f>IF(#REF!="発電事業者","送電電力（MW）","受電電力（MW）")</f>
        <v>#REF!</v>
      </c>
      <c r="BF638" s="579"/>
      <c r="BG638" s="331" t="str">
        <f>IF(COUNT(BG608,L646)=2,ROUND(BG608*L646/SUM(L639:L648),#REF!),"")</f>
        <v/>
      </c>
      <c r="BH638" s="331" t="str">
        <f>IF(COUNT(BH608,M646)=2,ROUND(BH608*M646/SUM(M639:M648),#REF!),"")</f>
        <v/>
      </c>
      <c r="BI638" s="331" t="str">
        <f>IF(COUNT(BI608,N646)=2,ROUND(BI608*N646/SUM(N639:N648),#REF!),"")</f>
        <v/>
      </c>
      <c r="BJ638" s="331" t="str">
        <f>IF(COUNT(BJ608,O646)=2,ROUND(BJ608*O646/SUM(O639:O648),#REF!),"")</f>
        <v/>
      </c>
      <c r="BK638" s="331" t="str">
        <f>IF(COUNT(BK608,P646)=2,ROUND(BK608*P646/SUM(P639:P648),#REF!),"")</f>
        <v/>
      </c>
      <c r="BL638" s="331" t="str">
        <f>IF(COUNT(BL608,Q646)=2,ROUND(BL608*Q646/SUM(Q639:Q648),#REF!),"")</f>
        <v/>
      </c>
      <c r="BM638" s="331" t="str">
        <f>IF(COUNT(BM608,R646)=2,ROUND(BM608*R646/SUM(R639:R648),#REF!),"")</f>
        <v/>
      </c>
      <c r="BN638" s="331" t="str">
        <f>IF(COUNT(BN608,S646)=2,ROUND(BN608*S646/SUM(S639:S648),#REF!),"")</f>
        <v/>
      </c>
      <c r="BO638" s="331" t="str">
        <f>IF(COUNT(BO608,T646)=2,ROUND(BO608*T646/SUM(T639:T648),#REF!),"")</f>
        <v/>
      </c>
      <c r="BP638" s="331" t="str">
        <f>IF(COUNT(BP608,U646)=2,ROUND(BP608*U646/SUM(U639:U648),#REF!),"")</f>
        <v/>
      </c>
      <c r="BQ638" s="331" t="str">
        <f>IF(COUNT(BQ608,V646)=2,ROUND(BQ608*V646/SUM(V639:V648),#REF!),"")</f>
        <v/>
      </c>
      <c r="BR638" s="331" t="str">
        <f>IF(COUNT(BR608,W646)=2,ROUND(BR608*W646/SUM(W639:W648),#REF!),"")</f>
        <v/>
      </c>
      <c r="BS638" s="569" t="e">
        <f>IF(#REF!="発電事業者","送電電力（MW）","受電電力（MW）")</f>
        <v>#REF!</v>
      </c>
      <c r="BT638" s="569"/>
      <c r="BU638" s="569"/>
      <c r="BV638" s="333" t="s">
        <v>171</v>
      </c>
      <c r="BW638" s="580"/>
      <c r="BX638" s="580"/>
      <c r="BY638" s="331" t="str">
        <f>IF(COUNT(BY608,X646)=2,ROUND(BY608*X646/SUM(X639:X648),#REF!),"")</f>
        <v/>
      </c>
      <c r="BZ638" s="331" t="str">
        <f>IF(COUNT(BZ608,Y646)=2,ROUND(BZ608*Y646/SUM(Y639:Y648),#REF!),"")</f>
        <v/>
      </c>
      <c r="CA638" s="331" t="str">
        <f>IF(COUNT(CA608,Z646)=2,ROUND(CA608*Z646/SUM(Z639:Z648),#REF!),"")</f>
        <v/>
      </c>
      <c r="CB638" s="331" t="str">
        <f>IF(COUNT(CB608,AA646)=2,ROUND(CB608*AA646/SUM(AA639:AA648),#REF!),"")</f>
        <v/>
      </c>
      <c r="CC638" s="331" t="str">
        <f>IF(COUNT(CC608,AB646)=2,ROUND(CC608*AB646/SUM(AB639:AB648),#REF!),"")</f>
        <v/>
      </c>
      <c r="CD638" s="331" t="str">
        <f>IF(COUNT(CD608,AC646)=2,ROUND(CD608*AC646/SUM(AC639:AC648),#REF!),"")</f>
        <v/>
      </c>
      <c r="CE638" s="331" t="str">
        <f>IF(COUNT(CE608,AD646)=2,ROUND(CE608*AD646/SUM(AD639:AD648),#REF!),"")</f>
        <v/>
      </c>
      <c r="CF638" s="331" t="str">
        <f>IF(COUNT(CF608,AE646)=2,ROUND(CF608*AE646/SUM(AE639:AE648),#REF!),"")</f>
        <v/>
      </c>
      <c r="CG638" s="331" t="str">
        <f>IF(COUNT(CG608,AF646)=2,ROUND(CG608*AF646/SUM(AF639:AF648),#REF!),"")</f>
        <v/>
      </c>
      <c r="CH638" s="563" t="s">
        <v>214</v>
      </c>
      <c r="CI638" s="563"/>
      <c r="CJ638" s="563"/>
      <c r="CK638" s="563"/>
      <c r="CL638" s="563"/>
      <c r="CM638" s="563"/>
      <c r="CN638" s="563"/>
      <c r="CO638" s="563"/>
      <c r="CP638" s="563"/>
      <c r="CQ638" s="563"/>
    </row>
    <row r="639" spans="3:97" s="243" customFormat="1" ht="13.5" customHeight="1">
      <c r="C639" s="568"/>
      <c r="D639" s="568"/>
      <c r="E639" s="332"/>
      <c r="F639" s="569" t="str">
        <f ca="1">IF(E639="","",VLOOKUP(E639,INDIRECT(AR639),2,FALSE))</f>
        <v/>
      </c>
      <c r="G639" s="569"/>
      <c r="H639" s="569"/>
      <c r="I639" s="333" t="str">
        <f>IF(E639="","",E603)</f>
        <v/>
      </c>
      <c r="J639" s="569" t="e">
        <f>J637&amp;"１"</f>
        <v>#REF!</v>
      </c>
      <c r="K639" s="569"/>
      <c r="L639" s="277">
        <f t="shared" ref="L639:W639" si="159">IF($F636=0,IF(100-SUM(L640:L648)=0,"",100-SUM(L640:L648)),IF(H613-SUM(L640:L648)=0,"",H613-SUM(L640:L648)))</f>
        <v>100</v>
      </c>
      <c r="M639" s="277">
        <f t="shared" si="159"/>
        <v>100</v>
      </c>
      <c r="N639" s="277">
        <f t="shared" si="159"/>
        <v>100</v>
      </c>
      <c r="O639" s="277">
        <f t="shared" si="159"/>
        <v>100</v>
      </c>
      <c r="P639" s="277">
        <f t="shared" si="159"/>
        <v>100</v>
      </c>
      <c r="Q639" s="277">
        <f t="shared" si="159"/>
        <v>100</v>
      </c>
      <c r="R639" s="277">
        <f t="shared" si="159"/>
        <v>100</v>
      </c>
      <c r="S639" s="277">
        <f t="shared" si="159"/>
        <v>100</v>
      </c>
      <c r="T639" s="277">
        <f t="shared" si="159"/>
        <v>100</v>
      </c>
      <c r="U639" s="277">
        <f t="shared" si="159"/>
        <v>100</v>
      </c>
      <c r="V639" s="277">
        <f t="shared" si="159"/>
        <v>100</v>
      </c>
      <c r="W639" s="277">
        <f t="shared" si="159"/>
        <v>100</v>
      </c>
      <c r="X639" s="277">
        <f>IF($F636=0,IF(100-SUM(X640:X648)=0,"",100-SUM(X640:X648)),IF(H615-SUM(X640:X648)=0,"",H615-SUM(X640:X648)))</f>
        <v>100</v>
      </c>
      <c r="Y639" s="277">
        <f>IF($F636=0,IF(100-SUM(Y640:Y648)=0,"",100-SUM(Y640:Y648)),IF(H617-SUM(Y640:Y648)=0,"",H617-SUM(Y640:Y648)))</f>
        <v>100</v>
      </c>
      <c r="Z639" s="277">
        <f>IF($F636=0,IF(100-SUM(Z640:Z648)=0,"",100-SUM(Z640:Z648)),IF(H619-SUM(Z640:Z648)=0,"",H619-SUM(Z640:Z648)))</f>
        <v>100</v>
      </c>
      <c r="AA639" s="277">
        <f>IF($F636=0,IF(100-SUM(AA640:AA648)=0,"",100-SUM(AA640:AA648)),IF(H621-SUM(AA640:AA648)=0,"",H621-SUM(AA640:AA648)))</f>
        <v>100</v>
      </c>
      <c r="AB639" s="277">
        <f>IF($F636=0,IF(100-SUM(AB640:AB648)=0,"",100-SUM(AB640:AB648)),IF(H623-SUM(AB640:AB648)=0,"",H623-SUM(AB640:AB648)))</f>
        <v>100</v>
      </c>
      <c r="AC639" s="277">
        <f>IF($F636=0,IF(100-SUM(AC640:AC648)=0,"",100-SUM(AC640:AC648)),IF(H625-SUM(AC640:AC648)=0,"",H625-SUM(AC640:AC648)))</f>
        <v>100</v>
      </c>
      <c r="AD639" s="277">
        <f>IF($F636=0,IF(100-SUM(AD640:AD648)=0,"",100-SUM(AD640:AD648)),IF(H627-SUM(AD640:AD648)=0,"",H627-SUM(AD640:AD648)))</f>
        <v>100</v>
      </c>
      <c r="AE639" s="277">
        <f>IF($F636=0,IF(100-SUM(AE640:AE648)=0,"",100-SUM(AE640:AE648)),IF(H629-SUM(AE640:AE648)=0,"",H629-SUM(AE640:AE648)))</f>
        <v>100</v>
      </c>
      <c r="AF639" s="277">
        <f>IF($F636=0,IF(100-SUM(AF640:AF648)=0,"",100-SUM(AF640:AF648)),IF(H631-SUM(AF640:AF648)=0,"",H631-SUM(AF640:AF648)))</f>
        <v>100</v>
      </c>
      <c r="AG639" s="570"/>
      <c r="AH639" s="570"/>
      <c r="AI639" s="570"/>
      <c r="AJ639" s="570"/>
      <c r="AK639" s="570"/>
      <c r="AL639" s="570"/>
      <c r="AM639" s="570"/>
      <c r="AN639" s="570"/>
      <c r="AO639" s="570"/>
      <c r="AP639" s="570"/>
      <c r="AR639" s="591" t="b">
        <f t="shared" ref="AR639:AR648" si="160">IF(C639="発電事業者","事業者リスト一覧!D3:E1002", IF(C639="小売電気事業者","事業者リスト一覧!J3:K1002", IF(C639="一般送配電事業者","事業者リスト一覧!G3:H13", IF(C639="送電事業者","事業者リスト一覧!G16:H21", IF(C639="特定送配電事業者","事業者リスト一覧!G24:H44", IF(C639="登録特定送配電事業者","事業者リスト一覧!G47:H87", IF(C639="その他事業者","事業者リスト一覧!G90:H100")))))))</f>
        <v>0</v>
      </c>
      <c r="AS639" s="591"/>
      <c r="AT639" s="591"/>
      <c r="AU639" s="281" t="s">
        <v>160</v>
      </c>
      <c r="AV639" s="275"/>
      <c r="AX639" s="569"/>
      <c r="AY639" s="569"/>
      <c r="AZ639" s="588"/>
      <c r="BA639" s="590"/>
      <c r="BB639" s="590"/>
      <c r="BC639" s="590"/>
      <c r="BD639" s="588"/>
      <c r="BE639" s="583"/>
      <c r="BF639" s="584"/>
      <c r="BG639" s="259"/>
      <c r="BH639" s="259"/>
      <c r="BI639" s="259"/>
      <c r="BJ639" s="259"/>
      <c r="BK639" s="259"/>
      <c r="BL639" s="259"/>
      <c r="BM639" s="259"/>
      <c r="BN639" s="259"/>
      <c r="BO639" s="259"/>
      <c r="BP639" s="259"/>
      <c r="BQ639" s="259"/>
      <c r="BR639" s="259"/>
      <c r="BS639" s="569"/>
      <c r="BT639" s="569"/>
      <c r="BU639" s="569"/>
      <c r="BV639" s="333" t="s">
        <v>172</v>
      </c>
      <c r="BW639" s="581"/>
      <c r="BX639" s="581"/>
      <c r="BY639" s="331" t="str">
        <f>IF(COUNT(BY609,X646)=2,ROUND(BY609*X646/SUM(X639:X648),#REF!),"")</f>
        <v/>
      </c>
      <c r="BZ639" s="331" t="str">
        <f>IF(COUNT(BZ609,Y646)=2,ROUND(BZ609*Y646/SUM(Y639:Y648),#REF!),"")</f>
        <v/>
      </c>
      <c r="CA639" s="331" t="str">
        <f>IF(COUNT(CA609,Z646)=2,ROUND(CA609*Z646/SUM(Z639:Z648),#REF!),"")</f>
        <v/>
      </c>
      <c r="CB639" s="331" t="str">
        <f>IF(COUNT(CB609,AA646)=2,ROUND(CB609*AA646/SUM(AA639:AA648),#REF!),"")</f>
        <v/>
      </c>
      <c r="CC639" s="331" t="str">
        <f>IF(COUNT(CC609,AB646)=2,ROUND(CC609*AB646/SUM(AB639:AB648),#REF!),"")</f>
        <v/>
      </c>
      <c r="CD639" s="331" t="str">
        <f>IF(COUNT(CD609,AC646)=2,ROUND(CD609*AC646/SUM(AC639:AC648),#REF!),"")</f>
        <v/>
      </c>
      <c r="CE639" s="331" t="str">
        <f>IF(COUNT(CE609,AD646)=2,ROUND(CE609*AD646/SUM(AD639:AD648),#REF!),"")</f>
        <v/>
      </c>
      <c r="CF639" s="331" t="str">
        <f>IF(COUNT(CF609,AE646)=2,ROUND(CF609*AE646/SUM(AE639:AE648),#REF!),"")</f>
        <v/>
      </c>
      <c r="CG639" s="331" t="str">
        <f>IF(COUNT(CG609,AF646)=2,ROUND(CG609*AF646/SUM(AF639:AF648),#REF!),"")</f>
        <v/>
      </c>
      <c r="CH639" s="564" t="str">
        <f>IF(CH638="","",CH638)</f>
        <v>太陽光（全量）</v>
      </c>
      <c r="CI639" s="564"/>
      <c r="CJ639" s="564"/>
      <c r="CK639" s="564"/>
      <c r="CL639" s="564"/>
      <c r="CM639" s="564"/>
      <c r="CN639" s="564"/>
      <c r="CO639" s="564"/>
      <c r="CP639" s="564"/>
      <c r="CQ639" s="564"/>
    </row>
    <row r="640" spans="3:97" s="243" customFormat="1" ht="13.5" customHeight="1">
      <c r="C640" s="568"/>
      <c r="D640" s="568"/>
      <c r="E640" s="332"/>
      <c r="F640" s="569" t="str">
        <f t="shared" ref="F640:F647" ca="1" si="161">IF(E640="","",VLOOKUP(E640,INDIRECT(AR640),2,FALSE))</f>
        <v/>
      </c>
      <c r="G640" s="569"/>
      <c r="H640" s="569"/>
      <c r="I640" s="333" t="str">
        <f>IF(E640="","",E603)</f>
        <v/>
      </c>
      <c r="J640" s="569" t="e">
        <f>J637&amp;"２"</f>
        <v>#REF!</v>
      </c>
      <c r="K640" s="569"/>
      <c r="L640" s="256"/>
      <c r="M640" s="256"/>
      <c r="N640" s="256"/>
      <c r="O640" s="256"/>
      <c r="P640" s="256"/>
      <c r="Q640" s="256"/>
      <c r="R640" s="256"/>
      <c r="S640" s="256"/>
      <c r="T640" s="256"/>
      <c r="U640" s="256"/>
      <c r="V640" s="256"/>
      <c r="W640" s="256"/>
      <c r="X640" s="256"/>
      <c r="Y640" s="256"/>
      <c r="Z640" s="256"/>
      <c r="AA640" s="256"/>
      <c r="AB640" s="256"/>
      <c r="AC640" s="256"/>
      <c r="AD640" s="256"/>
      <c r="AE640" s="256"/>
      <c r="AF640" s="256"/>
      <c r="AG640" s="570"/>
      <c r="AH640" s="570"/>
      <c r="AI640" s="570"/>
      <c r="AJ640" s="570"/>
      <c r="AK640" s="570"/>
      <c r="AL640" s="570"/>
      <c r="AM640" s="570"/>
      <c r="AN640" s="570"/>
      <c r="AO640" s="570"/>
      <c r="AP640" s="570"/>
      <c r="AR640" s="571" t="b">
        <f t="shared" si="160"/>
        <v>0</v>
      </c>
      <c r="AS640" s="571"/>
      <c r="AT640" s="571"/>
      <c r="AU640" s="282" t="s">
        <v>160</v>
      </c>
      <c r="AV640" s="275"/>
      <c r="AX640" s="569"/>
      <c r="AY640" s="569"/>
      <c r="AZ640" s="589"/>
      <c r="BA640" s="590"/>
      <c r="BB640" s="590"/>
      <c r="BC640" s="590"/>
      <c r="BD640" s="589"/>
      <c r="BE640" s="585" t="e">
        <f>IF(#REF!="発電事業者","月間送電電力量（GWh）","月間受電電力量（GWh）")</f>
        <v>#REF!</v>
      </c>
      <c r="BF640" s="586"/>
      <c r="BG640" s="331" t="str">
        <f>IF(COUNT(BG610,L646)=2,ROUND(BG610*L646/SUM(L639:L648),#REF!),"")</f>
        <v/>
      </c>
      <c r="BH640" s="331" t="str">
        <f>IF(COUNT(BH610,M646)=2,ROUND(BH610*M646/SUM(M639:M648),#REF!),"")</f>
        <v/>
      </c>
      <c r="BI640" s="331" t="str">
        <f>IF(COUNT(BI610,N646)=2,ROUND(BI610*N646/SUM(N639:N648),#REF!),"")</f>
        <v/>
      </c>
      <c r="BJ640" s="331" t="str">
        <f>IF(COUNT(BJ610,O646)=2,ROUND(BJ610*O646/SUM(O639:O648),#REF!),"")</f>
        <v/>
      </c>
      <c r="BK640" s="331" t="str">
        <f>IF(COUNT(BK610,P646)=2,ROUND(BK610*P646/SUM(P639:P648),#REF!),"")</f>
        <v/>
      </c>
      <c r="BL640" s="331" t="str">
        <f>IF(COUNT(BL610,Q646)=2,ROUND(BL610*Q646/SUM(Q639:Q648),#REF!),"")</f>
        <v/>
      </c>
      <c r="BM640" s="331" t="str">
        <f>IF(COUNT(BM610,R646)=2,ROUND(BM610*R646/SUM(R639:R648),#REF!),"")</f>
        <v/>
      </c>
      <c r="BN640" s="331" t="str">
        <f>IF(COUNT(BN610,S646)=2,ROUND(BN610*S646/SUM(S639:S648),#REF!),"")</f>
        <v/>
      </c>
      <c r="BO640" s="331" t="str">
        <f>IF(COUNT(BO610,T646)=2,ROUND(BO610*T646/SUM(T639:T648),#REF!),"")</f>
        <v/>
      </c>
      <c r="BP640" s="331" t="str">
        <f>IF(COUNT(BP610,U646)=2,ROUND(BP610*U646/SUM(U639:U648),#REF!),"")</f>
        <v/>
      </c>
      <c r="BQ640" s="331" t="str">
        <f>IF(COUNT(BQ610,V646)=2,ROUND(BQ610*V646/SUM(V639:V648),#REF!),"")</f>
        <v/>
      </c>
      <c r="BR640" s="331" t="str">
        <f>IF(COUNT(BR610,W646)=2,ROUND(BR610*W646/SUM(W639:W648),#REF!),"")</f>
        <v/>
      </c>
      <c r="BS640" s="569" t="e">
        <f>IF(#REF!="発電事業者","年間送電電力量（GWh）","年間受電電力量（GWh）")</f>
        <v>#REF!</v>
      </c>
      <c r="BT640" s="569"/>
      <c r="BU640" s="569"/>
      <c r="BV640" s="333" t="s">
        <v>25</v>
      </c>
      <c r="BW640" s="582"/>
      <c r="BX640" s="582"/>
      <c r="BY640" s="331" t="str">
        <f>IF(COUNT(BY610,X646)=2,ROUND(BY610*X646/SUM(X639:X648),#REF!),"")</f>
        <v/>
      </c>
      <c r="BZ640" s="331" t="str">
        <f>IF(COUNT(BZ610,Y646)=2,ROUND(BZ610*Y646/SUM(Y639:Y648),#REF!),"")</f>
        <v/>
      </c>
      <c r="CA640" s="331" t="str">
        <f>IF(COUNT(CA610,Z646)=2,ROUND(CA610*Z646/SUM(Z639:Z648),#REF!),"")</f>
        <v/>
      </c>
      <c r="CB640" s="331" t="str">
        <f>IF(COUNT(CB610,AA646)=2,ROUND(CB610*AA646/SUM(AA639:AA648),#REF!),"")</f>
        <v/>
      </c>
      <c r="CC640" s="331" t="str">
        <f>IF(COUNT(CC610,AB646)=2,ROUND(CC610*AB646/SUM(AB639:AB648),#REF!),"")</f>
        <v/>
      </c>
      <c r="CD640" s="331" t="str">
        <f>IF(COUNT(CD610,AC646)=2,ROUND(CD610*AC646/SUM(AC639:AC648),#REF!),"")</f>
        <v/>
      </c>
      <c r="CE640" s="331" t="str">
        <f>IF(COUNT(CE610,AD646)=2,ROUND(CE610*AD646/SUM(AD639:AD648),#REF!),"")</f>
        <v/>
      </c>
      <c r="CF640" s="331" t="str">
        <f>IF(COUNT(CF610,AE646)=2,ROUND(CF610*AE646/SUM(AE639:AE648),#REF!),"")</f>
        <v/>
      </c>
      <c r="CG640" s="331" t="str">
        <f>IF(COUNT(CG610,AF646)=2,ROUND(CG610*AF646/SUM(AF639:AF648),#REF!),"")</f>
        <v/>
      </c>
      <c r="CH640" s="565" t="str">
        <f>IF(COUNTA(AG646)=0,"",AG646)</f>
        <v/>
      </c>
      <c r="CI640" s="565"/>
      <c r="CJ640" s="565"/>
      <c r="CK640" s="565"/>
      <c r="CL640" s="565"/>
      <c r="CM640" s="565"/>
      <c r="CN640" s="565"/>
      <c r="CO640" s="565"/>
      <c r="CP640" s="565"/>
      <c r="CQ640" s="565"/>
    </row>
    <row r="641" spans="3:95" s="243" customFormat="1" ht="13.5" customHeight="1">
      <c r="C641" s="568"/>
      <c r="D641" s="568"/>
      <c r="E641" s="332"/>
      <c r="F641" s="569" t="str">
        <f t="shared" ca="1" si="161"/>
        <v/>
      </c>
      <c r="G641" s="569"/>
      <c r="H641" s="569"/>
      <c r="I641" s="333" t="str">
        <f>IF(E641="","",E603)</f>
        <v/>
      </c>
      <c r="J641" s="569" t="e">
        <f>J637&amp;"３"</f>
        <v>#REF!</v>
      </c>
      <c r="K641" s="569"/>
      <c r="L641" s="256"/>
      <c r="M641" s="256"/>
      <c r="N641" s="256"/>
      <c r="O641" s="256"/>
      <c r="P641" s="256"/>
      <c r="Q641" s="256"/>
      <c r="R641" s="256"/>
      <c r="S641" s="256"/>
      <c r="T641" s="256"/>
      <c r="U641" s="256"/>
      <c r="V641" s="256"/>
      <c r="W641" s="256"/>
      <c r="X641" s="256"/>
      <c r="Y641" s="256"/>
      <c r="Z641" s="256"/>
      <c r="AA641" s="256"/>
      <c r="AB641" s="256"/>
      <c r="AC641" s="256"/>
      <c r="AD641" s="256"/>
      <c r="AE641" s="256"/>
      <c r="AF641" s="256"/>
      <c r="AG641" s="570"/>
      <c r="AH641" s="570"/>
      <c r="AI641" s="570"/>
      <c r="AJ641" s="570"/>
      <c r="AK641" s="570"/>
      <c r="AL641" s="570"/>
      <c r="AM641" s="570"/>
      <c r="AN641" s="570"/>
      <c r="AO641" s="570"/>
      <c r="AP641" s="570"/>
      <c r="AR641" s="571" t="b">
        <f t="shared" si="160"/>
        <v>0</v>
      </c>
      <c r="AS641" s="571"/>
      <c r="AT641" s="571"/>
      <c r="AU641" s="282" t="s">
        <v>160</v>
      </c>
      <c r="AV641" s="275"/>
      <c r="AX641" s="569" t="str">
        <f>IF(C647="","",C647)</f>
        <v/>
      </c>
      <c r="AY641" s="569"/>
      <c r="AZ641" s="587" t="str">
        <f>IF(E647="","",E647)</f>
        <v/>
      </c>
      <c r="BA641" s="590" t="str">
        <f ca="1">IF(F647="","",F647)</f>
        <v/>
      </c>
      <c r="BB641" s="590"/>
      <c r="BC641" s="590"/>
      <c r="BD641" s="587" t="str">
        <f>IF(I647="","",I647)</f>
        <v/>
      </c>
      <c r="BE641" s="578" t="e">
        <f>IF(#REF!="発電事業者","送電電力（MW）","受電電力（MW）")</f>
        <v>#REF!</v>
      </c>
      <c r="BF641" s="579"/>
      <c r="BG641" s="331" t="str">
        <f>IF(COUNT(BG608,L647)=2,ROUND(BG608*L647/SUM(L639:L648),#REF!),"")</f>
        <v/>
      </c>
      <c r="BH641" s="331" t="str">
        <f>IF(COUNT(BH608,M647)=2,ROUND(BH608*M647/SUM(M639:M648),#REF!),"")</f>
        <v/>
      </c>
      <c r="BI641" s="331" t="str">
        <f>IF(COUNT(BI608,N647)=2,ROUND(BI608*N647/SUM(N639:N648),#REF!),"")</f>
        <v/>
      </c>
      <c r="BJ641" s="331" t="str">
        <f>IF(COUNT(BJ608,O647)=2,ROUND(BJ608*O647/SUM(O639:O648),#REF!),"")</f>
        <v/>
      </c>
      <c r="BK641" s="331" t="str">
        <f>IF(COUNT(BK608,P647)=2,ROUND(BK608*P647/SUM(P639:P648),#REF!),"")</f>
        <v/>
      </c>
      <c r="BL641" s="331" t="str">
        <f>IF(COUNT(BL608,Q647)=2,ROUND(BL608*Q647/SUM(Q639:Q648),#REF!),"")</f>
        <v/>
      </c>
      <c r="BM641" s="331" t="str">
        <f>IF(COUNT(BM608,R647)=2,ROUND(BM608*R647/SUM(R639:R648),#REF!),"")</f>
        <v/>
      </c>
      <c r="BN641" s="331" t="str">
        <f>IF(COUNT(BN608,S647)=2,ROUND(BN608*S647/SUM(S639:S648),#REF!),"")</f>
        <v/>
      </c>
      <c r="BO641" s="331" t="str">
        <f>IF(COUNT(BO608,T647)=2,ROUND(BO608*T647/SUM(T639:T648),#REF!),"")</f>
        <v/>
      </c>
      <c r="BP641" s="331" t="str">
        <f>IF(COUNT(BP608,U647)=2,ROUND(BP608*U647/SUM(U639:U648),#REF!),"")</f>
        <v/>
      </c>
      <c r="BQ641" s="331" t="str">
        <f>IF(COUNT(BQ608,V647)=2,ROUND(BQ608*V647/SUM(V639:V648),#REF!),"")</f>
        <v/>
      </c>
      <c r="BR641" s="331" t="str">
        <f>IF(COUNT(BR608,W647)=2,ROUND(BR608*W647/SUM(W639:W648),#REF!),"")</f>
        <v/>
      </c>
      <c r="BS641" s="569" t="e">
        <f>IF(#REF!="発電事業者","送電電力（MW）","受電電力（MW）")</f>
        <v>#REF!</v>
      </c>
      <c r="BT641" s="569"/>
      <c r="BU641" s="569"/>
      <c r="BV641" s="333" t="s">
        <v>171</v>
      </c>
      <c r="BW641" s="580"/>
      <c r="BX641" s="580"/>
      <c r="BY641" s="331" t="str">
        <f>IF(COUNT(BY608,X647)=2,ROUND(BY608*X647/SUM(X639:X648),#REF!),"")</f>
        <v/>
      </c>
      <c r="BZ641" s="331" t="str">
        <f>IF(COUNT(BZ608,Y647)=2,ROUND(BZ608*Y647/SUM(Y639:Y648),#REF!),"")</f>
        <v/>
      </c>
      <c r="CA641" s="331" t="str">
        <f>IF(COUNT(CA608,Z647)=2,ROUND(CA608*Z647/SUM(Z639:Z648),#REF!),"")</f>
        <v/>
      </c>
      <c r="CB641" s="331" t="str">
        <f>IF(COUNT(CB608,AA647)=2,ROUND(CB608*AA647/SUM(AA639:AA648),#REF!),"")</f>
        <v/>
      </c>
      <c r="CC641" s="331" t="str">
        <f>IF(COUNT(CC608,AB647)=2,ROUND(CC608*AB647/SUM(AB639:AB648),#REF!),"")</f>
        <v/>
      </c>
      <c r="CD641" s="331" t="str">
        <f>IF(COUNT(CD608,AC647)=2,ROUND(CD608*AC647/SUM(AC639:AC648),#REF!),"")</f>
        <v/>
      </c>
      <c r="CE641" s="331" t="str">
        <f>IF(COUNT(CE608,AD647)=2,ROUND(CE608*AD647/SUM(AD639:AD648),#REF!),"")</f>
        <v/>
      </c>
      <c r="CF641" s="331" t="str">
        <f>IF(COUNT(CF608,AE647)=2,ROUND(CF608*AE647/SUM(AE639:AE648),#REF!),"")</f>
        <v/>
      </c>
      <c r="CG641" s="331" t="str">
        <f>IF(COUNT(CG608,AF647)=2,ROUND(CG608*AF647/SUM(AF639:AF648),#REF!),"")</f>
        <v/>
      </c>
      <c r="CH641" s="563" t="s">
        <v>214</v>
      </c>
      <c r="CI641" s="563"/>
      <c r="CJ641" s="563"/>
      <c r="CK641" s="563"/>
      <c r="CL641" s="563"/>
      <c r="CM641" s="563"/>
      <c r="CN641" s="563"/>
      <c r="CO641" s="563"/>
      <c r="CP641" s="563"/>
      <c r="CQ641" s="563"/>
    </row>
    <row r="642" spans="3:95" s="243" customFormat="1" ht="13.5" customHeight="1">
      <c r="C642" s="568"/>
      <c r="D642" s="568"/>
      <c r="E642" s="332"/>
      <c r="F642" s="569" t="str">
        <f t="shared" ca="1" si="161"/>
        <v/>
      </c>
      <c r="G642" s="569"/>
      <c r="H642" s="569"/>
      <c r="I642" s="333" t="str">
        <f>IF(E642="","",E603)</f>
        <v/>
      </c>
      <c r="J642" s="569" t="e">
        <f>J637&amp;"４"</f>
        <v>#REF!</v>
      </c>
      <c r="K642" s="569"/>
      <c r="L642" s="256"/>
      <c r="M642" s="256"/>
      <c r="N642" s="256"/>
      <c r="O642" s="256"/>
      <c r="P642" s="256"/>
      <c r="Q642" s="256"/>
      <c r="R642" s="256"/>
      <c r="S642" s="256"/>
      <c r="T642" s="256"/>
      <c r="U642" s="256"/>
      <c r="V642" s="256"/>
      <c r="W642" s="256"/>
      <c r="X642" s="256"/>
      <c r="Y642" s="256"/>
      <c r="Z642" s="256"/>
      <c r="AA642" s="256"/>
      <c r="AB642" s="256"/>
      <c r="AC642" s="256"/>
      <c r="AD642" s="256"/>
      <c r="AE642" s="256"/>
      <c r="AF642" s="256"/>
      <c r="AG642" s="570"/>
      <c r="AH642" s="570"/>
      <c r="AI642" s="570"/>
      <c r="AJ642" s="570"/>
      <c r="AK642" s="570"/>
      <c r="AL642" s="570"/>
      <c r="AM642" s="570"/>
      <c r="AN642" s="570"/>
      <c r="AO642" s="570"/>
      <c r="AP642" s="570"/>
      <c r="AR642" s="571" t="b">
        <f t="shared" si="160"/>
        <v>0</v>
      </c>
      <c r="AS642" s="571"/>
      <c r="AT642" s="571"/>
      <c r="AU642" s="282" t="s">
        <v>160</v>
      </c>
      <c r="AV642" s="275"/>
      <c r="AX642" s="569"/>
      <c r="AY642" s="569"/>
      <c r="AZ642" s="588"/>
      <c r="BA642" s="590"/>
      <c r="BB642" s="590"/>
      <c r="BC642" s="590"/>
      <c r="BD642" s="588"/>
      <c r="BE642" s="583"/>
      <c r="BF642" s="584"/>
      <c r="BG642" s="259"/>
      <c r="BH642" s="259"/>
      <c r="BI642" s="259"/>
      <c r="BJ642" s="259"/>
      <c r="BK642" s="259"/>
      <c r="BL642" s="259"/>
      <c r="BM642" s="259"/>
      <c r="BN642" s="259"/>
      <c r="BO642" s="259"/>
      <c r="BP642" s="259"/>
      <c r="BQ642" s="259"/>
      <c r="BR642" s="259"/>
      <c r="BS642" s="569"/>
      <c r="BT642" s="569"/>
      <c r="BU642" s="569"/>
      <c r="BV642" s="333" t="s">
        <v>172</v>
      </c>
      <c r="BW642" s="581"/>
      <c r="BX642" s="581"/>
      <c r="BY642" s="331" t="str">
        <f>IF(COUNT(BY609,X647)=2,ROUND(BY609*X647/SUM(X639:X648),#REF!),"")</f>
        <v/>
      </c>
      <c r="BZ642" s="331" t="str">
        <f>IF(COUNT(BZ609,Y647)=2,ROUND(BZ609*Y647/SUM(Y639:Y648),#REF!),"")</f>
        <v/>
      </c>
      <c r="CA642" s="331" t="str">
        <f>IF(COUNT(CA609,Z647)=2,ROUND(CA609*Z647/SUM(Z639:Z648),#REF!),"")</f>
        <v/>
      </c>
      <c r="CB642" s="331" t="str">
        <f>IF(COUNT(CB609,AA647)=2,ROUND(CB609*AA647/SUM(AA639:AA648),#REF!),"")</f>
        <v/>
      </c>
      <c r="CC642" s="331" t="str">
        <f>IF(COUNT(CC609,AB647)=2,ROUND(CC609*AB647/SUM(AB639:AB648),#REF!),"")</f>
        <v/>
      </c>
      <c r="CD642" s="331" t="str">
        <f>IF(COUNT(CD609,AC647)=2,ROUND(CD609*AC647/SUM(AC639:AC648),#REF!),"")</f>
        <v/>
      </c>
      <c r="CE642" s="331" t="str">
        <f>IF(COUNT(CE609,AD647)=2,ROUND(CE609*AD647/SUM(AD639:AD648),#REF!),"")</f>
        <v/>
      </c>
      <c r="CF642" s="331" t="str">
        <f>IF(COUNT(CF609,AE647)=2,ROUND(CF609*AE647/SUM(AE639:AE648),#REF!),"")</f>
        <v/>
      </c>
      <c r="CG642" s="331" t="str">
        <f>IF(COUNT(CG609,AF647)=2,ROUND(CG609*AF647/SUM(AF639:AF648),#REF!),"")</f>
        <v/>
      </c>
      <c r="CH642" s="564" t="str">
        <f>IF(CH641="","",CH641)</f>
        <v>太陽光（全量）</v>
      </c>
      <c r="CI642" s="564"/>
      <c r="CJ642" s="564"/>
      <c r="CK642" s="564"/>
      <c r="CL642" s="564"/>
      <c r="CM642" s="564"/>
      <c r="CN642" s="564"/>
      <c r="CO642" s="564"/>
      <c r="CP642" s="564"/>
      <c r="CQ642" s="564"/>
    </row>
    <row r="643" spans="3:95" s="243" customFormat="1" ht="13.5" customHeight="1">
      <c r="C643" s="568"/>
      <c r="D643" s="568"/>
      <c r="E643" s="332"/>
      <c r="F643" s="569" t="str">
        <f t="shared" ca="1" si="161"/>
        <v/>
      </c>
      <c r="G643" s="569"/>
      <c r="H643" s="569"/>
      <c r="I643" s="333" t="str">
        <f>IF(E643="","",E603)</f>
        <v/>
      </c>
      <c r="J643" s="569" t="e">
        <f>J637&amp;"５"</f>
        <v>#REF!</v>
      </c>
      <c r="K643" s="569"/>
      <c r="L643" s="256"/>
      <c r="M643" s="256"/>
      <c r="N643" s="256"/>
      <c r="O643" s="256"/>
      <c r="P643" s="256"/>
      <c r="Q643" s="256"/>
      <c r="R643" s="256"/>
      <c r="S643" s="256"/>
      <c r="T643" s="256"/>
      <c r="U643" s="256"/>
      <c r="V643" s="256"/>
      <c r="W643" s="256"/>
      <c r="X643" s="256"/>
      <c r="Y643" s="256"/>
      <c r="Z643" s="256"/>
      <c r="AA643" s="256"/>
      <c r="AB643" s="256"/>
      <c r="AC643" s="256"/>
      <c r="AD643" s="256"/>
      <c r="AE643" s="256"/>
      <c r="AF643" s="256"/>
      <c r="AG643" s="570"/>
      <c r="AH643" s="570"/>
      <c r="AI643" s="570"/>
      <c r="AJ643" s="570"/>
      <c r="AK643" s="570"/>
      <c r="AL643" s="570"/>
      <c r="AM643" s="570"/>
      <c r="AN643" s="570"/>
      <c r="AO643" s="570"/>
      <c r="AP643" s="570"/>
      <c r="AR643" s="571" t="b">
        <f t="shared" si="160"/>
        <v>0</v>
      </c>
      <c r="AS643" s="571"/>
      <c r="AT643" s="571"/>
      <c r="AU643" s="282" t="s">
        <v>160</v>
      </c>
      <c r="AV643" s="275"/>
      <c r="AX643" s="569"/>
      <c r="AY643" s="569"/>
      <c r="AZ643" s="589"/>
      <c r="BA643" s="590"/>
      <c r="BB643" s="590"/>
      <c r="BC643" s="590"/>
      <c r="BD643" s="589"/>
      <c r="BE643" s="585" t="e">
        <f>IF(#REF!="発電事業者","月間送電電力量（GWh）","月間受電電力量（GWh）")</f>
        <v>#REF!</v>
      </c>
      <c r="BF643" s="586"/>
      <c r="BG643" s="331" t="str">
        <f>IF(COUNT(BG610,L647)=2,ROUND(BG610*L647/SUM(L639:L648),#REF!),"")</f>
        <v/>
      </c>
      <c r="BH643" s="331" t="str">
        <f>IF(COUNT(BH610,M647)=2,ROUND(BH610*M647/SUM(M639:M648),#REF!),"")</f>
        <v/>
      </c>
      <c r="BI643" s="331" t="str">
        <f>IF(COUNT(BI610,N647)=2,ROUND(BI610*N647/SUM(N639:N648),#REF!),"")</f>
        <v/>
      </c>
      <c r="BJ643" s="331" t="str">
        <f>IF(COUNT(BJ610,O647)=2,ROUND(BJ610*O647/SUM(O639:O648),#REF!),"")</f>
        <v/>
      </c>
      <c r="BK643" s="331" t="str">
        <f>IF(COUNT(BK610,P647)=2,ROUND(BK610*P647/SUM(P639:P648),#REF!),"")</f>
        <v/>
      </c>
      <c r="BL643" s="331" t="str">
        <f>IF(COUNT(BL610,Q647)=2,ROUND(BL610*Q647/SUM(Q639:Q648),#REF!),"")</f>
        <v/>
      </c>
      <c r="BM643" s="331" t="str">
        <f>IF(COUNT(BM610,R647)=2,ROUND(BM610*R647/SUM(R639:R648),#REF!),"")</f>
        <v/>
      </c>
      <c r="BN643" s="331" t="str">
        <f>IF(COUNT(BN610,S647)=2,ROUND(BN610*S647/SUM(S639:S648),#REF!),"")</f>
        <v/>
      </c>
      <c r="BO643" s="331" t="str">
        <f>IF(COUNT(BO610,T647)=2,ROUND(BO610*T647/SUM(T639:T648),#REF!),"")</f>
        <v/>
      </c>
      <c r="BP643" s="331" t="str">
        <f>IF(COUNT(BP610,U647)=2,ROUND(BP610*U647/SUM(U639:U648),#REF!),"")</f>
        <v/>
      </c>
      <c r="BQ643" s="331" t="str">
        <f>IF(COUNT(BQ610,V647)=2,ROUND(BQ610*V647/SUM(V639:V648),#REF!),"")</f>
        <v/>
      </c>
      <c r="BR643" s="331" t="str">
        <f>IF(COUNT(BR610,W647)=2,ROUND(BR610*W647/SUM(W639:W648),#REF!),"")</f>
        <v/>
      </c>
      <c r="BS643" s="569" t="e">
        <f>IF(#REF!="発電事業者","年間送電電力量（GWh）","年間受電電力量（GWh）")</f>
        <v>#REF!</v>
      </c>
      <c r="BT643" s="569"/>
      <c r="BU643" s="569"/>
      <c r="BV643" s="333" t="s">
        <v>25</v>
      </c>
      <c r="BW643" s="582"/>
      <c r="BX643" s="582"/>
      <c r="BY643" s="331" t="str">
        <f>IF(COUNT(BY610,X647)=2,ROUND(BY610*X647/SUM(X639:X648),#REF!),"")</f>
        <v/>
      </c>
      <c r="BZ643" s="331" t="str">
        <f>IF(COUNT(BZ610,Y647)=2,ROUND(BZ610*Y647/SUM(Y639:Y648),#REF!),"")</f>
        <v/>
      </c>
      <c r="CA643" s="331" t="str">
        <f>IF(COUNT(CA610,Z647)=2,ROUND(CA610*Z647/SUM(Z639:Z648),#REF!),"")</f>
        <v/>
      </c>
      <c r="CB643" s="331" t="str">
        <f>IF(COUNT(CB610,AA647)=2,ROUND(CB610*AA647/SUM(AA639:AA648),#REF!),"")</f>
        <v/>
      </c>
      <c r="CC643" s="331" t="str">
        <f>IF(COUNT(CC610,AB647)=2,ROUND(CC610*AB647/SUM(AB639:AB648),#REF!),"")</f>
        <v/>
      </c>
      <c r="CD643" s="331" t="str">
        <f>IF(COUNT(CD610,AC647)=2,ROUND(CD610*AC647/SUM(AC639:AC648),#REF!),"")</f>
        <v/>
      </c>
      <c r="CE643" s="331" t="str">
        <f>IF(COUNT(CE610,AD647)=2,ROUND(CE610*AD647/SUM(AD639:AD648),#REF!),"")</f>
        <v/>
      </c>
      <c r="CF643" s="331" t="str">
        <f>IF(COUNT(CF610,AE647)=2,ROUND(CF610*AE647/SUM(AE639:AE648),#REF!),"")</f>
        <v/>
      </c>
      <c r="CG643" s="331" t="str">
        <f>IF(COUNT(CG610,AF647)=2,ROUND(CG610*AF647/SUM(AF639:AF648),#REF!),"")</f>
        <v/>
      </c>
      <c r="CH643" s="565" t="str">
        <f>IF(COUNTA(AG647)=0,"",AG647)</f>
        <v/>
      </c>
      <c r="CI643" s="565"/>
      <c r="CJ643" s="565"/>
      <c r="CK643" s="565"/>
      <c r="CL643" s="565"/>
      <c r="CM643" s="565"/>
      <c r="CN643" s="565"/>
      <c r="CO643" s="565"/>
      <c r="CP643" s="565"/>
      <c r="CQ643" s="565"/>
    </row>
    <row r="644" spans="3:95" s="243" customFormat="1" ht="13.5" customHeight="1">
      <c r="C644" s="568"/>
      <c r="D644" s="568"/>
      <c r="E644" s="332"/>
      <c r="F644" s="569" t="str">
        <f t="shared" ca="1" si="161"/>
        <v/>
      </c>
      <c r="G644" s="569"/>
      <c r="H644" s="569"/>
      <c r="I644" s="333" t="str">
        <f>IF(E644="","",E603)</f>
        <v/>
      </c>
      <c r="J644" s="569" t="e">
        <f>J637&amp;"６"</f>
        <v>#REF!</v>
      </c>
      <c r="K644" s="569"/>
      <c r="L644" s="256"/>
      <c r="M644" s="256"/>
      <c r="N644" s="256"/>
      <c r="O644" s="256"/>
      <c r="P644" s="256"/>
      <c r="Q644" s="256"/>
      <c r="R644" s="256"/>
      <c r="S644" s="256"/>
      <c r="T644" s="256"/>
      <c r="U644" s="256"/>
      <c r="V644" s="256"/>
      <c r="W644" s="256"/>
      <c r="X644" s="256"/>
      <c r="Y644" s="256"/>
      <c r="Z644" s="256"/>
      <c r="AA644" s="256"/>
      <c r="AB644" s="256"/>
      <c r="AC644" s="256"/>
      <c r="AD644" s="256"/>
      <c r="AE644" s="256"/>
      <c r="AF644" s="256"/>
      <c r="AG644" s="570"/>
      <c r="AH644" s="570"/>
      <c r="AI644" s="570"/>
      <c r="AJ644" s="570"/>
      <c r="AK644" s="570"/>
      <c r="AL644" s="570"/>
      <c r="AM644" s="570"/>
      <c r="AN644" s="570"/>
      <c r="AO644" s="570"/>
      <c r="AP644" s="570"/>
      <c r="AR644" s="571" t="b">
        <f t="shared" si="160"/>
        <v>0</v>
      </c>
      <c r="AS644" s="571"/>
      <c r="AT644" s="571"/>
      <c r="AU644" s="282" t="s">
        <v>160</v>
      </c>
      <c r="AV644" s="275"/>
      <c r="AX644" s="569" t="str">
        <f>IF(C648="","",C648)</f>
        <v>自者保有電源</v>
      </c>
      <c r="AY644" s="569"/>
      <c r="AZ644" s="587" t="str">
        <f>IF(E648="","",E648)</f>
        <v/>
      </c>
      <c r="BA644" s="590" t="str">
        <f>IF(F648="","",F648)</f>
        <v/>
      </c>
      <c r="BB644" s="590"/>
      <c r="BC644" s="590"/>
      <c r="BD644" s="587" t="str">
        <f>IF(I648="","",I648)</f>
        <v/>
      </c>
      <c r="BE644" s="578" t="e">
        <f>IF(#REF!="発電事業者","送電電力（MW）","受電電力（MW）")</f>
        <v>#REF!</v>
      </c>
      <c r="BF644" s="579"/>
      <c r="BG644" s="331" t="str">
        <f>IF(COUNT(BG608,L648)=2,ROUND(BG608*L648/SUM(L639:L648),#REF!),"")</f>
        <v/>
      </c>
      <c r="BH644" s="331" t="str">
        <f>IF(COUNT(BH608,M648)=2,ROUND(BH608*M648/SUM(M639:M648),#REF!),"")</f>
        <v/>
      </c>
      <c r="BI644" s="331" t="str">
        <f>IF(COUNT(BI608,N648)=2,ROUND(BI608*N648/SUM(N639:N648),#REF!),"")</f>
        <v/>
      </c>
      <c r="BJ644" s="331" t="str">
        <f>IF(COUNT(BJ608,O648)=2,ROUND(BJ608*O648/SUM(O639:O648),#REF!),"")</f>
        <v/>
      </c>
      <c r="BK644" s="331" t="str">
        <f>IF(COUNT(BK608,P648)=2,ROUND(BK608*P648/SUM(P639:P648),#REF!),"")</f>
        <v/>
      </c>
      <c r="BL644" s="331" t="str">
        <f>IF(COUNT(BL608,Q648)=2,ROUND(BL608*Q648/SUM(Q639:Q648),#REF!),"")</f>
        <v/>
      </c>
      <c r="BM644" s="331" t="str">
        <f>IF(COUNT(BM608,R648)=2,ROUND(BM608*R648/SUM(R639:R648),#REF!),"")</f>
        <v/>
      </c>
      <c r="BN644" s="331" t="str">
        <f>IF(COUNT(BN608,S648)=2,ROUND(BN608*S648/SUM(S639:S648),#REF!),"")</f>
        <v/>
      </c>
      <c r="BO644" s="331" t="str">
        <f>IF(COUNT(BO608,T648)=2,ROUND(BO608*T648/SUM(T639:T648),#REF!),"")</f>
        <v/>
      </c>
      <c r="BP644" s="331" t="str">
        <f>IF(COUNT(BP608,U648)=2,ROUND(BP608*U648/SUM(U639:U648),#REF!),"")</f>
        <v/>
      </c>
      <c r="BQ644" s="331" t="str">
        <f>IF(COUNT(BQ608,V648)=2,ROUND(BQ608*V648/SUM(V639:V648),#REF!),"")</f>
        <v/>
      </c>
      <c r="BR644" s="331" t="str">
        <f>IF(COUNT(BR608,W648)=2,ROUND(BR608*W648/SUM(W639:W648),#REF!),"")</f>
        <v/>
      </c>
      <c r="BS644" s="569" t="e">
        <f>IF(#REF!="発電事業者","送電電力（MW）","受電電力（MW）")</f>
        <v>#REF!</v>
      </c>
      <c r="BT644" s="569"/>
      <c r="BU644" s="569"/>
      <c r="BV644" s="333" t="s">
        <v>171</v>
      </c>
      <c r="BW644" s="355" t="str">
        <f>IF(F636=0,IF(COUNT(BW608,I648)=2,ROUND(BW608*I648/100,#REF!),""),IF(COUNT(BW608,I648)=2,ROUND(BW608*I648/L611,#REF!),""))</f>
        <v/>
      </c>
      <c r="BX644" s="580"/>
      <c r="BY644" s="331" t="str">
        <f>IF(COUNT(BY608,X648)=2,ROUND(BY608*X648/SUM(X639:X648),#REF!),"")</f>
        <v/>
      </c>
      <c r="BZ644" s="331" t="str">
        <f>IF(COUNT(BZ608,Y648)=2,ROUND(BZ608*Y648/SUM(Y639:Y648),#REF!),"")</f>
        <v/>
      </c>
      <c r="CA644" s="331" t="str">
        <f>IF(COUNT(CA608,Z648)=2,ROUND(CA608*Z648/SUM(Z639:Z648),#REF!),"")</f>
        <v/>
      </c>
      <c r="CB644" s="331" t="str">
        <f>IF(COUNT(CB608,AA648)=2,ROUND(CB608*AA648/SUM(AA639:AA648),#REF!),"")</f>
        <v/>
      </c>
      <c r="CC644" s="331" t="str">
        <f>IF(COUNT(CC608,AB648)=2,ROUND(CC608*AB648/SUM(AB639:AB648),#REF!),"")</f>
        <v/>
      </c>
      <c r="CD644" s="331" t="str">
        <f>IF(COUNT(CD608,AC648)=2,ROUND(CD608*AC648/SUM(AC639:AC648),#REF!),"")</f>
        <v/>
      </c>
      <c r="CE644" s="331" t="str">
        <f>IF(COUNT(CE608,AD648)=2,ROUND(CE608*AD648/SUM(AD639:AD648),#REF!),"")</f>
        <v/>
      </c>
      <c r="CF644" s="331" t="str">
        <f>IF(COUNT(CF608,AE648)=2,ROUND(CF608*AE648/SUM(AE639:AE648),#REF!),"")</f>
        <v/>
      </c>
      <c r="CG644" s="331" t="str">
        <f>IF(COUNT(CG608,AF648)=2,ROUND(CG608*AF648/SUM(AF639:AF648),#REF!),"")</f>
        <v/>
      </c>
      <c r="CH644" s="563" t="s">
        <v>214</v>
      </c>
      <c r="CI644" s="563"/>
      <c r="CJ644" s="563"/>
      <c r="CK644" s="563"/>
      <c r="CL644" s="563"/>
      <c r="CM644" s="563"/>
      <c r="CN644" s="563"/>
      <c r="CO644" s="563"/>
      <c r="CP644" s="563"/>
      <c r="CQ644" s="563"/>
    </row>
    <row r="645" spans="3:95" s="243" customFormat="1" ht="13.5" customHeight="1">
      <c r="C645" s="568"/>
      <c r="D645" s="568"/>
      <c r="E645" s="332"/>
      <c r="F645" s="569" t="str">
        <f t="shared" ca="1" si="161"/>
        <v/>
      </c>
      <c r="G645" s="569"/>
      <c r="H645" s="569"/>
      <c r="I645" s="333" t="str">
        <f>IF(E645="","",E603)</f>
        <v/>
      </c>
      <c r="J645" s="569" t="e">
        <f>J637&amp;"７"</f>
        <v>#REF!</v>
      </c>
      <c r="K645" s="569"/>
      <c r="L645" s="256"/>
      <c r="M645" s="256"/>
      <c r="N645" s="256"/>
      <c r="O645" s="256"/>
      <c r="P645" s="256"/>
      <c r="Q645" s="256"/>
      <c r="R645" s="256"/>
      <c r="S645" s="256"/>
      <c r="T645" s="256"/>
      <c r="U645" s="256"/>
      <c r="V645" s="256"/>
      <c r="W645" s="256"/>
      <c r="X645" s="256"/>
      <c r="Y645" s="256"/>
      <c r="Z645" s="256"/>
      <c r="AA645" s="256"/>
      <c r="AB645" s="256"/>
      <c r="AC645" s="256"/>
      <c r="AD645" s="256"/>
      <c r="AE645" s="256"/>
      <c r="AF645" s="256"/>
      <c r="AG645" s="570"/>
      <c r="AH645" s="570"/>
      <c r="AI645" s="570"/>
      <c r="AJ645" s="570"/>
      <c r="AK645" s="570"/>
      <c r="AL645" s="570"/>
      <c r="AM645" s="570"/>
      <c r="AN645" s="570"/>
      <c r="AO645" s="570"/>
      <c r="AP645" s="570"/>
      <c r="AR645" s="571" t="b">
        <f t="shared" si="160"/>
        <v>0</v>
      </c>
      <c r="AS645" s="571"/>
      <c r="AT645" s="571"/>
      <c r="AU645" s="282" t="s">
        <v>160</v>
      </c>
      <c r="AV645" s="275"/>
      <c r="AX645" s="569"/>
      <c r="AY645" s="569"/>
      <c r="AZ645" s="588"/>
      <c r="BA645" s="590"/>
      <c r="BB645" s="590"/>
      <c r="BC645" s="590"/>
      <c r="BD645" s="588"/>
      <c r="BE645" s="583"/>
      <c r="BF645" s="584"/>
      <c r="BG645" s="259"/>
      <c r="BH645" s="259"/>
      <c r="BI645" s="259"/>
      <c r="BJ645" s="259"/>
      <c r="BK645" s="259"/>
      <c r="BL645" s="259"/>
      <c r="BM645" s="259"/>
      <c r="BN645" s="259"/>
      <c r="BO645" s="259"/>
      <c r="BP645" s="259"/>
      <c r="BQ645" s="259"/>
      <c r="BR645" s="259"/>
      <c r="BS645" s="569"/>
      <c r="BT645" s="569"/>
      <c r="BU645" s="569"/>
      <c r="BV645" s="333" t="s">
        <v>172</v>
      </c>
      <c r="BW645" s="355" t="str">
        <f>IF(F636=0,IF(COUNT(BW609,F648)=2,ROUND(BW609*F648/100,#REF!),""),IF(COUNT(BW609,F648)=2,ROUND(BW609*F648/Q609,#REF!),""))</f>
        <v/>
      </c>
      <c r="BX645" s="581"/>
      <c r="BY645" s="331" t="str">
        <f>IF(COUNT(BY609,X648)=2,ROUND(BY609*X648/SUM(X639:X648),#REF!),"")</f>
        <v/>
      </c>
      <c r="BZ645" s="331" t="str">
        <f>IF(COUNT(BZ609,Y648)=2,ROUND(BZ609*Y648/SUM(Y639:Y648),#REF!),"")</f>
        <v/>
      </c>
      <c r="CA645" s="331" t="str">
        <f>IF(COUNT(CA609,Z648)=2,ROUND(CA609*Z648/SUM(Z639:Z648),#REF!),"")</f>
        <v/>
      </c>
      <c r="CB645" s="331" t="str">
        <f>IF(COUNT(CB609,AA648)=2,ROUND(CB609*AA648/SUM(AA639:AA648),#REF!),"")</f>
        <v/>
      </c>
      <c r="CC645" s="331" t="str">
        <f>IF(COUNT(CC609,AB648)=2,ROUND(CC609*AB648/SUM(AB639:AB648),#REF!),"")</f>
        <v/>
      </c>
      <c r="CD645" s="331" t="str">
        <f>IF(COUNT(CD609,AC648)=2,ROUND(CD609*AC648/SUM(AC639:AC648),#REF!),"")</f>
        <v/>
      </c>
      <c r="CE645" s="331" t="str">
        <f>IF(COUNT(CE609,AD648)=2,ROUND(CE609*AD648/SUM(AD639:AD648),#REF!),"")</f>
        <v/>
      </c>
      <c r="CF645" s="331" t="str">
        <f>IF(COUNT(CF609,AE648)=2,ROUND(CF609*AE648/SUM(AE639:AE648),#REF!),"")</f>
        <v/>
      </c>
      <c r="CG645" s="331" t="str">
        <f>IF(COUNT(CG609,AF648)=2,ROUND(CG609*AF648/SUM(AF639:AF648),#REF!),"")</f>
        <v/>
      </c>
      <c r="CH645" s="564" t="str">
        <f>IF(CH644="","",CH644)</f>
        <v>太陽光（全量）</v>
      </c>
      <c r="CI645" s="564"/>
      <c r="CJ645" s="564"/>
      <c r="CK645" s="564"/>
      <c r="CL645" s="564"/>
      <c r="CM645" s="564"/>
      <c r="CN645" s="564"/>
      <c r="CO645" s="564"/>
      <c r="CP645" s="564"/>
      <c r="CQ645" s="564"/>
    </row>
    <row r="646" spans="3:95" s="243" customFormat="1" ht="13.5" customHeight="1">
      <c r="C646" s="568"/>
      <c r="D646" s="568"/>
      <c r="E646" s="332"/>
      <c r="F646" s="569" t="str">
        <f t="shared" ca="1" si="161"/>
        <v/>
      </c>
      <c r="G646" s="569"/>
      <c r="H646" s="569"/>
      <c r="I646" s="333" t="str">
        <f>IF(E646="","",E603)</f>
        <v/>
      </c>
      <c r="J646" s="569" t="e">
        <f>J637&amp;"８"</f>
        <v>#REF!</v>
      </c>
      <c r="K646" s="569"/>
      <c r="L646" s="256"/>
      <c r="M646" s="256"/>
      <c r="N646" s="256"/>
      <c r="O646" s="256"/>
      <c r="P646" s="256"/>
      <c r="Q646" s="256"/>
      <c r="R646" s="256"/>
      <c r="S646" s="256"/>
      <c r="T646" s="256"/>
      <c r="U646" s="256"/>
      <c r="V646" s="256"/>
      <c r="W646" s="256"/>
      <c r="X646" s="256"/>
      <c r="Y646" s="256"/>
      <c r="Z646" s="256"/>
      <c r="AA646" s="256"/>
      <c r="AB646" s="256"/>
      <c r="AC646" s="256"/>
      <c r="AD646" s="256"/>
      <c r="AE646" s="256"/>
      <c r="AF646" s="256"/>
      <c r="AG646" s="570"/>
      <c r="AH646" s="570"/>
      <c r="AI646" s="570"/>
      <c r="AJ646" s="570"/>
      <c r="AK646" s="570"/>
      <c r="AL646" s="570"/>
      <c r="AM646" s="570"/>
      <c r="AN646" s="570"/>
      <c r="AO646" s="570"/>
      <c r="AP646" s="570"/>
      <c r="AR646" s="571" t="b">
        <f t="shared" si="160"/>
        <v>0</v>
      </c>
      <c r="AS646" s="571"/>
      <c r="AT646" s="571"/>
      <c r="AU646" s="282" t="s">
        <v>160</v>
      </c>
      <c r="AV646" s="257"/>
      <c r="AX646" s="569"/>
      <c r="AY646" s="569"/>
      <c r="AZ646" s="589"/>
      <c r="BA646" s="590"/>
      <c r="BB646" s="590"/>
      <c r="BC646" s="590"/>
      <c r="BD646" s="589"/>
      <c r="BE646" s="585" t="e">
        <f>IF(#REF!="発電事業者","月間送電電力量（GWh）","月間受電電力量（GWh）")</f>
        <v>#REF!</v>
      </c>
      <c r="BF646" s="586"/>
      <c r="BG646" s="297" t="str">
        <f>IF(COUNT(BG610,L648)=2,ROUND(BG610*L648/SUM(L639:L648),#REF!),"")</f>
        <v/>
      </c>
      <c r="BH646" s="297" t="str">
        <f>IF(COUNT(BH610,M648)=2,ROUND(BH610*M648/SUM(M639:M648),#REF!),"")</f>
        <v/>
      </c>
      <c r="BI646" s="297" t="str">
        <f>IF(COUNT(BI610,N648)=2,ROUND(BI610*N648/SUM(N639:N648),#REF!),"")</f>
        <v/>
      </c>
      <c r="BJ646" s="297" t="str">
        <f>IF(COUNT(BJ610,O648)=2,ROUND(BJ610*O648/SUM(O639:O648),#REF!),"")</f>
        <v/>
      </c>
      <c r="BK646" s="297" t="str">
        <f>IF(COUNT(BK610,P648)=2,ROUND(BK610*P648/SUM(P639:P648),#REF!),"")</f>
        <v/>
      </c>
      <c r="BL646" s="297" t="str">
        <f>IF(COUNT(BL610,Q648)=2,ROUND(BL610*Q648/SUM(Q639:Q648),#REF!),"")</f>
        <v/>
      </c>
      <c r="BM646" s="297" t="str">
        <f>IF(COUNT(BM610,R648)=2,ROUND(BM610*R648/SUM(R639:R648),#REF!),"")</f>
        <v/>
      </c>
      <c r="BN646" s="297" t="str">
        <f>IF(COUNT(BN610,S648)=2,ROUND(BN610*S648/SUM(S639:S648),#REF!),"")</f>
        <v/>
      </c>
      <c r="BO646" s="297" t="str">
        <f>IF(COUNT(BO610,T648)=2,ROUND(BO610*T648/SUM(T639:T648),#REF!),"")</f>
        <v/>
      </c>
      <c r="BP646" s="297" t="str">
        <f>IF(COUNT(BP610,U648)=2,ROUND(BP610*U648/SUM(U639:U648),#REF!),"")</f>
        <v/>
      </c>
      <c r="BQ646" s="297" t="str">
        <f>IF(COUNT(BQ610,V648)=2,ROUND(BQ610*V648/SUM(V639:V648),#REF!),"")</f>
        <v/>
      </c>
      <c r="BR646" s="297" t="str">
        <f>IF(COUNT(BR610,W648)=2,ROUND(BR610*W648/SUM(W639:W648),#REF!),"")</f>
        <v/>
      </c>
      <c r="BS646" s="569" t="e">
        <f>IF(#REF!="発電事業者","年間送電電力量（GWh）","年間受電電力量（GWh）")</f>
        <v>#REF!</v>
      </c>
      <c r="BT646" s="569"/>
      <c r="BU646" s="569"/>
      <c r="BV646" s="333" t="s">
        <v>25</v>
      </c>
      <c r="BW646" s="352"/>
      <c r="BX646" s="582"/>
      <c r="BY646" s="297" t="str">
        <f>IF(COUNT(BY610,X648)=2,ROUND(BY610*X648/SUM(X639:X648),#REF!),"")</f>
        <v/>
      </c>
      <c r="BZ646" s="297" t="str">
        <f>IF(COUNT(BZ610,Y648)=2,ROUND(BZ610*Y648/SUM(Y639:Y648),#REF!),"")</f>
        <v/>
      </c>
      <c r="CA646" s="297" t="str">
        <f>IF(COUNT(CA610,Z648)=2,ROUND(CA610*Z648/SUM(Z639:Z648),#REF!),"")</f>
        <v/>
      </c>
      <c r="CB646" s="297" t="str">
        <f>IF(COUNT(CB610,AA648)=2,ROUND(CB610*AA648/SUM(AA639:AA648),#REF!),"")</f>
        <v/>
      </c>
      <c r="CC646" s="297" t="str">
        <f>IF(COUNT(CC610,AB648)=2,ROUND(CC610*AB648/SUM(AB639:AB648),#REF!),"")</f>
        <v/>
      </c>
      <c r="CD646" s="297" t="str">
        <f>IF(COUNT(CD610,AC648)=2,ROUND(CD610*AC648/SUM(AC639:AC648),#REF!),"")</f>
        <v/>
      </c>
      <c r="CE646" s="297" t="str">
        <f>IF(COUNT(CE610,AD648)=2,ROUND(CE610*AD648/SUM(AD639:AD648),#REF!),"")</f>
        <v/>
      </c>
      <c r="CF646" s="297" t="str">
        <f>IF(COUNT(CF610,AE648)=2,ROUND(CF610*AE648/SUM(AE639:AE648),#REF!),"")</f>
        <v/>
      </c>
      <c r="CG646" s="297" t="str">
        <f>IF(COUNT(CG610,AF648)=2,ROUND(CG610*AF648/SUM(AF639:AF648),#REF!),"")</f>
        <v/>
      </c>
      <c r="CH646" s="565" t="str">
        <f>IF(COUNTA(AG648)=0,"",AG648)</f>
        <v/>
      </c>
      <c r="CI646" s="565"/>
      <c r="CJ646" s="565"/>
      <c r="CK646" s="565"/>
      <c r="CL646" s="565"/>
      <c r="CM646" s="565"/>
      <c r="CN646" s="565"/>
      <c r="CO646" s="565"/>
      <c r="CP646" s="565"/>
      <c r="CQ646" s="565"/>
    </row>
    <row r="647" spans="3:95" s="243" customFormat="1" ht="13.5" customHeight="1">
      <c r="C647" s="568"/>
      <c r="D647" s="568"/>
      <c r="E647" s="332"/>
      <c r="F647" s="569" t="str">
        <f t="shared" ca="1" si="161"/>
        <v/>
      </c>
      <c r="G647" s="569"/>
      <c r="H647" s="569"/>
      <c r="I647" s="333" t="str">
        <f>IF(E647="","",E603)</f>
        <v/>
      </c>
      <c r="J647" s="569" t="e">
        <f>J637&amp;"９"</f>
        <v>#REF!</v>
      </c>
      <c r="K647" s="569"/>
      <c r="L647" s="256"/>
      <c r="M647" s="256"/>
      <c r="N647" s="256"/>
      <c r="O647" s="256"/>
      <c r="P647" s="256"/>
      <c r="Q647" s="256"/>
      <c r="R647" s="256"/>
      <c r="S647" s="256"/>
      <c r="T647" s="256"/>
      <c r="U647" s="256"/>
      <c r="V647" s="256"/>
      <c r="W647" s="256"/>
      <c r="X647" s="256"/>
      <c r="Y647" s="256"/>
      <c r="Z647" s="256"/>
      <c r="AA647" s="256"/>
      <c r="AB647" s="256"/>
      <c r="AC647" s="256"/>
      <c r="AD647" s="256"/>
      <c r="AE647" s="256"/>
      <c r="AF647" s="256"/>
      <c r="AG647" s="570"/>
      <c r="AH647" s="570"/>
      <c r="AI647" s="570"/>
      <c r="AJ647" s="570"/>
      <c r="AK647" s="570"/>
      <c r="AL647" s="570"/>
      <c r="AM647" s="570"/>
      <c r="AN647" s="570"/>
      <c r="AO647" s="570"/>
      <c r="AP647" s="570"/>
      <c r="AR647" s="571" t="b">
        <f t="shared" si="160"/>
        <v>0</v>
      </c>
      <c r="AS647" s="571"/>
      <c r="AT647" s="571"/>
      <c r="AU647" s="282" t="s">
        <v>160</v>
      </c>
      <c r="AV647" s="275"/>
    </row>
    <row r="648" spans="3:95" s="243" customFormat="1" ht="13.5" customHeight="1">
      <c r="C648" s="572" t="s">
        <v>307</v>
      </c>
      <c r="D648" s="573"/>
      <c r="E648" s="353"/>
      <c r="F648" s="574"/>
      <c r="G648" s="575"/>
      <c r="H648" s="576"/>
      <c r="I648" s="354"/>
      <c r="J648" s="577"/>
      <c r="K648" s="577"/>
      <c r="L648" s="308"/>
      <c r="M648" s="308"/>
      <c r="N648" s="308"/>
      <c r="O648" s="308"/>
      <c r="P648" s="308"/>
      <c r="Q648" s="308"/>
      <c r="R648" s="308"/>
      <c r="S648" s="308"/>
      <c r="T648" s="308"/>
      <c r="U648" s="308"/>
      <c r="V648" s="308"/>
      <c r="W648" s="308"/>
      <c r="X648" s="308"/>
      <c r="Y648" s="308"/>
      <c r="Z648" s="308"/>
      <c r="AA648" s="308"/>
      <c r="AB648" s="308"/>
      <c r="AC648" s="308"/>
      <c r="AD648" s="308"/>
      <c r="AE648" s="308"/>
      <c r="AF648" s="308"/>
      <c r="AG648" s="570"/>
      <c r="AH648" s="570"/>
      <c r="AI648" s="570"/>
      <c r="AJ648" s="570"/>
      <c r="AK648" s="570"/>
      <c r="AL648" s="570"/>
      <c r="AM648" s="570"/>
      <c r="AN648" s="570"/>
      <c r="AO648" s="570"/>
      <c r="AP648" s="570"/>
      <c r="AR648" s="571" t="b">
        <f t="shared" si="160"/>
        <v>0</v>
      </c>
      <c r="AS648" s="571"/>
      <c r="AT648" s="571"/>
      <c r="AU648" s="282" t="s">
        <v>160</v>
      </c>
    </row>
    <row r="649" spans="3:95" s="243" customFormat="1" ht="13.5" hidden="1" customHeight="1"/>
    <row r="650" spans="3:95" s="243" customFormat="1" ht="13.5" hidden="1" customHeight="1">
      <c r="AV650" s="268"/>
    </row>
    <row r="651" spans="3:95" s="243" customFormat="1" ht="13.5" hidden="1" customHeight="1">
      <c r="AV651" s="268"/>
    </row>
    <row r="652" spans="3:95" s="243" customFormat="1" ht="13.5" hidden="1" customHeight="1">
      <c r="AV652" s="268"/>
    </row>
    <row r="653" spans="3:95" s="243" customFormat="1" ht="13.5" hidden="1" customHeight="1">
      <c r="AV653" s="268"/>
    </row>
    <row r="654" spans="3:95" s="243" customFormat="1" ht="13.5" hidden="1" customHeight="1">
      <c r="AV654" s="268"/>
    </row>
    <row r="655" spans="3:95" s="243" customFormat="1" ht="13.5" hidden="1" customHeight="1">
      <c r="AV655" s="268"/>
    </row>
    <row r="656" spans="3:95" s="243" customFormat="1" ht="13.5" hidden="1" customHeight="1">
      <c r="AV656" s="268"/>
    </row>
    <row r="657" spans="43:48" s="243" customFormat="1" ht="13.5" hidden="1" customHeight="1">
      <c r="AV657" s="268"/>
    </row>
    <row r="658" spans="43:48" s="243" customFormat="1" ht="13.5" hidden="1" customHeight="1">
      <c r="AV658" s="268"/>
    </row>
    <row r="659" spans="43:48" s="243" customFormat="1" ht="13.5" hidden="1" customHeight="1">
      <c r="AV659" s="268"/>
    </row>
    <row r="660" spans="43:48" s="243" customFormat="1" ht="13.5" hidden="1" customHeight="1">
      <c r="AV660" s="268"/>
    </row>
    <row r="661" spans="43:48" s="243" customFormat="1" ht="13.5" hidden="1" customHeight="1">
      <c r="AV661" s="268"/>
    </row>
    <row r="662" spans="43:48" s="243" customFormat="1" ht="13.5" customHeight="1">
      <c r="AQ662" s="268"/>
      <c r="AR662" s="268"/>
      <c r="AS662" s="268"/>
      <c r="AT662" s="268"/>
      <c r="AU662" s="268"/>
    </row>
  </sheetData>
  <sheetProtection formatCells="0"/>
  <dataConsolidate/>
  <mergeCells count="3473">
    <mergeCell ref="C63:D64"/>
    <mergeCell ref="C66:G67"/>
    <mergeCell ref="H66:Z66"/>
    <mergeCell ref="AD66:AH67"/>
    <mergeCell ref="AI66:AU66"/>
    <mergeCell ref="E63:F64"/>
    <mergeCell ref="CF66:CF67"/>
    <mergeCell ref="CG66:CG67"/>
    <mergeCell ref="U67:Z68"/>
    <mergeCell ref="C68:G68"/>
    <mergeCell ref="AD68:AH68"/>
    <mergeCell ref="BC68:BF68"/>
    <mergeCell ref="BS68:BU69"/>
    <mergeCell ref="C69:D70"/>
    <mergeCell ref="E69:G69"/>
    <mergeCell ref="U69:Z70"/>
    <mergeCell ref="BZ66:BZ67"/>
    <mergeCell ref="CA66:CA67"/>
    <mergeCell ref="CB66:CB67"/>
    <mergeCell ref="CC66:CC67"/>
    <mergeCell ref="CD66:CD67"/>
    <mergeCell ref="CE66:CE67"/>
    <mergeCell ref="BC66:BF67"/>
    <mergeCell ref="BG66:BR66"/>
    <mergeCell ref="BS66:BV67"/>
    <mergeCell ref="BW66:BW67"/>
    <mergeCell ref="BX66:BX67"/>
    <mergeCell ref="BY66:BY67"/>
    <mergeCell ref="U72:X72"/>
    <mergeCell ref="Y72:Z72"/>
    <mergeCell ref="AF72:AH72"/>
    <mergeCell ref="BS72:BU72"/>
    <mergeCell ref="C73:D74"/>
    <mergeCell ref="E73:G73"/>
    <mergeCell ref="U73:X73"/>
    <mergeCell ref="Y73:Z73"/>
    <mergeCell ref="AD73:AE74"/>
    <mergeCell ref="AF73:AH73"/>
    <mergeCell ref="BS70:BU70"/>
    <mergeCell ref="C71:D72"/>
    <mergeCell ref="E71:G71"/>
    <mergeCell ref="U71:X71"/>
    <mergeCell ref="Y71:Z71"/>
    <mergeCell ref="AD71:AE72"/>
    <mergeCell ref="AF71:AH71"/>
    <mergeCell ref="BC71:BR72"/>
    <mergeCell ref="BS71:BU71"/>
    <mergeCell ref="E72:G72"/>
    <mergeCell ref="AD69:AE70"/>
    <mergeCell ref="AF69:AH69"/>
    <mergeCell ref="BC69:BF69"/>
    <mergeCell ref="E70:G70"/>
    <mergeCell ref="AF70:AH70"/>
    <mergeCell ref="BC70:BF70"/>
    <mergeCell ref="BS75:BV76"/>
    <mergeCell ref="BW75:BW76"/>
    <mergeCell ref="BX75:BX76"/>
    <mergeCell ref="BY75:BY76"/>
    <mergeCell ref="BZ75:BZ76"/>
    <mergeCell ref="CA75:CA76"/>
    <mergeCell ref="AX75:AY76"/>
    <mergeCell ref="AZ75:AZ76"/>
    <mergeCell ref="BA75:BC76"/>
    <mergeCell ref="BD75:BD76"/>
    <mergeCell ref="BE75:BF76"/>
    <mergeCell ref="BG75:BR75"/>
    <mergeCell ref="E74:G74"/>
    <mergeCell ref="U74:X74"/>
    <mergeCell ref="Y74:Z74"/>
    <mergeCell ref="AF74:AH74"/>
    <mergeCell ref="C75:D76"/>
    <mergeCell ref="E75:G75"/>
    <mergeCell ref="U75:Z80"/>
    <mergeCell ref="AD75:AE76"/>
    <mergeCell ref="AF75:AH75"/>
    <mergeCell ref="E78:G78"/>
    <mergeCell ref="AF78:AH78"/>
    <mergeCell ref="BE78:BF78"/>
    <mergeCell ref="BW80:BW82"/>
    <mergeCell ref="BX80:BX82"/>
    <mergeCell ref="CH78:CQ78"/>
    <mergeCell ref="C79:D80"/>
    <mergeCell ref="E79:G79"/>
    <mergeCell ref="AD79:AE80"/>
    <mergeCell ref="AF79:AH79"/>
    <mergeCell ref="BE79:BF79"/>
    <mergeCell ref="BS79:BU79"/>
    <mergeCell ref="CH79:CQ79"/>
    <mergeCell ref="BD77:BD79"/>
    <mergeCell ref="BE77:BF77"/>
    <mergeCell ref="BS77:BU78"/>
    <mergeCell ref="BW77:BW79"/>
    <mergeCell ref="BX77:BX79"/>
    <mergeCell ref="CH77:CQ77"/>
    <mergeCell ref="CH75:CQ76"/>
    <mergeCell ref="E76:G76"/>
    <mergeCell ref="AF76:AH76"/>
    <mergeCell ref="C77:D78"/>
    <mergeCell ref="E77:G77"/>
    <mergeCell ref="AD77:AE78"/>
    <mergeCell ref="AF77:AH77"/>
    <mergeCell ref="AX77:AY79"/>
    <mergeCell ref="AZ77:AZ79"/>
    <mergeCell ref="BA77:BC79"/>
    <mergeCell ref="CB75:CB76"/>
    <mergeCell ref="CC75:CC76"/>
    <mergeCell ref="CD75:CD76"/>
    <mergeCell ref="CE75:CE76"/>
    <mergeCell ref="CF75:CF76"/>
    <mergeCell ref="CG75:CG76"/>
    <mergeCell ref="BE80:BF80"/>
    <mergeCell ref="BS80:BU81"/>
    <mergeCell ref="CH80:CQ80"/>
    <mergeCell ref="C81:D82"/>
    <mergeCell ref="E81:G81"/>
    <mergeCell ref="U81:X81"/>
    <mergeCell ref="Y81:Z81"/>
    <mergeCell ref="AD81:AE82"/>
    <mergeCell ref="E80:G80"/>
    <mergeCell ref="AF80:AH80"/>
    <mergeCell ref="AX80:AY82"/>
    <mergeCell ref="AZ80:AZ82"/>
    <mergeCell ref="BA80:BC82"/>
    <mergeCell ref="BD80:BD82"/>
    <mergeCell ref="AF81:AH81"/>
    <mergeCell ref="CV82:DG82"/>
    <mergeCell ref="C83:D84"/>
    <mergeCell ref="E83:G83"/>
    <mergeCell ref="U83:Z90"/>
    <mergeCell ref="AD83:AE84"/>
    <mergeCell ref="AF83:AH83"/>
    <mergeCell ref="AX83:AY85"/>
    <mergeCell ref="AZ83:AZ85"/>
    <mergeCell ref="BA83:BC85"/>
    <mergeCell ref="BE81:BF81"/>
    <mergeCell ref="CH81:CQ81"/>
    <mergeCell ref="E82:G82"/>
    <mergeCell ref="U82:X82"/>
    <mergeCell ref="Y82:Z82"/>
    <mergeCell ref="AF82:AH82"/>
    <mergeCell ref="BE82:BF82"/>
    <mergeCell ref="BS82:BU82"/>
    <mergeCell ref="CH82:CQ82"/>
    <mergeCell ref="CT85:CU85"/>
    <mergeCell ref="E84:G84"/>
    <mergeCell ref="AF84:AH84"/>
    <mergeCell ref="BE84:BF84"/>
    <mergeCell ref="CH84:CQ84"/>
    <mergeCell ref="CT84:CU84"/>
    <mergeCell ref="C85:D86"/>
    <mergeCell ref="E85:G85"/>
    <mergeCell ref="AD85:AE86"/>
    <mergeCell ref="AF85:AH85"/>
    <mergeCell ref="BE85:BF85"/>
    <mergeCell ref="BD83:BD85"/>
    <mergeCell ref="BE83:BF83"/>
    <mergeCell ref="BS83:BU84"/>
    <mergeCell ref="BW83:BW85"/>
    <mergeCell ref="BX83:BX85"/>
    <mergeCell ref="CH83:CQ83"/>
    <mergeCell ref="BS85:BU85"/>
    <mergeCell ref="CH85:CQ85"/>
    <mergeCell ref="CT82:CU83"/>
    <mergeCell ref="E88:G88"/>
    <mergeCell ref="AF88:AH88"/>
    <mergeCell ref="BE88:BF88"/>
    <mergeCell ref="BS88:BU88"/>
    <mergeCell ref="CH88:CQ88"/>
    <mergeCell ref="CT88:CU88"/>
    <mergeCell ref="BX86:BX88"/>
    <mergeCell ref="CH86:CQ86"/>
    <mergeCell ref="CT86:CU86"/>
    <mergeCell ref="C87:D88"/>
    <mergeCell ref="E87:G87"/>
    <mergeCell ref="AD87:AE88"/>
    <mergeCell ref="AF87:AH87"/>
    <mergeCell ref="BE87:BF87"/>
    <mergeCell ref="CH87:CQ87"/>
    <mergeCell ref="CT87:CU87"/>
    <mergeCell ref="E92:G92"/>
    <mergeCell ref="U92:X92"/>
    <mergeCell ref="Y92:Z92"/>
    <mergeCell ref="AF92:AH92"/>
    <mergeCell ref="AX92:AY94"/>
    <mergeCell ref="AZ92:AZ94"/>
    <mergeCell ref="E86:G86"/>
    <mergeCell ref="AF86:AH86"/>
    <mergeCell ref="AX86:AY88"/>
    <mergeCell ref="AZ86:AZ88"/>
    <mergeCell ref="BA86:BC88"/>
    <mergeCell ref="BD86:BD88"/>
    <mergeCell ref="BE86:BF86"/>
    <mergeCell ref="BS86:BU87"/>
    <mergeCell ref="BW86:BW88"/>
    <mergeCell ref="CH89:CQ89"/>
    <mergeCell ref="CT89:CU89"/>
    <mergeCell ref="E90:G90"/>
    <mergeCell ref="AF90:AH90"/>
    <mergeCell ref="BE90:BF90"/>
    <mergeCell ref="CH90:CQ90"/>
    <mergeCell ref="CT90:CU90"/>
    <mergeCell ref="BA89:BC91"/>
    <mergeCell ref="BD89:BD91"/>
    <mergeCell ref="BE89:BF89"/>
    <mergeCell ref="BS89:BU90"/>
    <mergeCell ref="BW89:BW91"/>
    <mergeCell ref="BX89:BX91"/>
    <mergeCell ref="CT94:CU94"/>
    <mergeCell ref="C89:D90"/>
    <mergeCell ref="E89:G89"/>
    <mergeCell ref="AD89:AE90"/>
    <mergeCell ref="AF89:AH89"/>
    <mergeCell ref="AX89:AY91"/>
    <mergeCell ref="AZ89:AZ91"/>
    <mergeCell ref="C91:D92"/>
    <mergeCell ref="E91:G91"/>
    <mergeCell ref="U91:X91"/>
    <mergeCell ref="Y91:Z91"/>
    <mergeCell ref="BW92:BW94"/>
    <mergeCell ref="BX92:BX94"/>
    <mergeCell ref="CH92:CQ92"/>
    <mergeCell ref="CT92:CU92"/>
    <mergeCell ref="BE93:BF93"/>
    <mergeCell ref="CH93:CQ93"/>
    <mergeCell ref="CT93:CU93"/>
    <mergeCell ref="BE94:BF94"/>
    <mergeCell ref="BS94:BU94"/>
    <mergeCell ref="CH94:CQ94"/>
    <mergeCell ref="AD91:AE92"/>
    <mergeCell ref="AF91:AH91"/>
    <mergeCell ref="BE91:BF91"/>
    <mergeCell ref="BS91:BU91"/>
    <mergeCell ref="CH91:CQ91"/>
    <mergeCell ref="CT91:CU91"/>
    <mergeCell ref="BA92:BC94"/>
    <mergeCell ref="BD92:BD94"/>
    <mergeCell ref="BE92:BF92"/>
    <mergeCell ref="BS92:BU93"/>
    <mergeCell ref="BA98:BC100"/>
    <mergeCell ref="BD98:BD100"/>
    <mergeCell ref="BE98:BF98"/>
    <mergeCell ref="Z97:Z98"/>
    <mergeCell ref="AA97:AA98"/>
    <mergeCell ref="AB97:AB98"/>
    <mergeCell ref="AC97:AC98"/>
    <mergeCell ref="AD97:AD98"/>
    <mergeCell ref="AE97:AE98"/>
    <mergeCell ref="BE96:BF96"/>
    <mergeCell ref="CH96:CQ96"/>
    <mergeCell ref="C97:D98"/>
    <mergeCell ref="E97:E98"/>
    <mergeCell ref="F97:H98"/>
    <mergeCell ref="I97:I98"/>
    <mergeCell ref="J97:K98"/>
    <mergeCell ref="L97:W97"/>
    <mergeCell ref="X97:X98"/>
    <mergeCell ref="Y97:Y98"/>
    <mergeCell ref="AX95:AY97"/>
    <mergeCell ref="AZ95:AZ97"/>
    <mergeCell ref="BA95:BC97"/>
    <mergeCell ref="BD95:BD97"/>
    <mergeCell ref="BE95:BF95"/>
    <mergeCell ref="BS95:BU96"/>
    <mergeCell ref="BW95:BW97"/>
    <mergeCell ref="BX95:BX97"/>
    <mergeCell ref="CH95:CQ95"/>
    <mergeCell ref="AR101:AT101"/>
    <mergeCell ref="AX101:AY103"/>
    <mergeCell ref="F103:H103"/>
    <mergeCell ref="J103:K103"/>
    <mergeCell ref="AG103:AP103"/>
    <mergeCell ref="AR103:AT103"/>
    <mergeCell ref="CH99:CQ99"/>
    <mergeCell ref="C100:D100"/>
    <mergeCell ref="F100:H100"/>
    <mergeCell ref="J100:K100"/>
    <mergeCell ref="AG100:AP100"/>
    <mergeCell ref="AR100:AT100"/>
    <mergeCell ref="BE100:BF100"/>
    <mergeCell ref="BS100:BU100"/>
    <mergeCell ref="CH100:CQ100"/>
    <mergeCell ref="BS98:BU99"/>
    <mergeCell ref="BW98:BW100"/>
    <mergeCell ref="BX98:BX100"/>
    <mergeCell ref="CH98:CQ98"/>
    <mergeCell ref="C99:D99"/>
    <mergeCell ref="F99:H99"/>
    <mergeCell ref="J99:K99"/>
    <mergeCell ref="AG99:AP99"/>
    <mergeCell ref="AR99:AT99"/>
    <mergeCell ref="BE99:BF99"/>
    <mergeCell ref="AF97:AF98"/>
    <mergeCell ref="AG97:AP98"/>
    <mergeCell ref="BE97:BF97"/>
    <mergeCell ref="BS97:BU97"/>
    <mergeCell ref="CH97:CQ97"/>
    <mergeCell ref="AX98:AY100"/>
    <mergeCell ref="AZ98:AZ100"/>
    <mergeCell ref="CH103:CQ103"/>
    <mergeCell ref="C104:D104"/>
    <mergeCell ref="F104:H104"/>
    <mergeCell ref="J104:K104"/>
    <mergeCell ref="AG104:AP104"/>
    <mergeCell ref="AR104:AT104"/>
    <mergeCell ref="AX104:AY106"/>
    <mergeCell ref="AZ104:AZ106"/>
    <mergeCell ref="BA104:BC106"/>
    <mergeCell ref="BD104:BD106"/>
    <mergeCell ref="BX101:BX103"/>
    <mergeCell ref="CH101:CQ101"/>
    <mergeCell ref="C102:D102"/>
    <mergeCell ref="F102:H102"/>
    <mergeCell ref="J102:K102"/>
    <mergeCell ref="AG102:AP102"/>
    <mergeCell ref="AR102:AT102"/>
    <mergeCell ref="BE102:BF102"/>
    <mergeCell ref="CH102:CQ102"/>
    <mergeCell ref="C103:D103"/>
    <mergeCell ref="AZ101:AZ103"/>
    <mergeCell ref="BA101:BC103"/>
    <mergeCell ref="BD101:BD103"/>
    <mergeCell ref="BE101:BF101"/>
    <mergeCell ref="BS101:BU102"/>
    <mergeCell ref="BW101:BW103"/>
    <mergeCell ref="BE103:BF103"/>
    <mergeCell ref="BS103:BU103"/>
    <mergeCell ref="C101:D101"/>
    <mergeCell ref="F101:H101"/>
    <mergeCell ref="J101:K101"/>
    <mergeCell ref="AG101:AP101"/>
    <mergeCell ref="CH105:CQ105"/>
    <mergeCell ref="C106:D106"/>
    <mergeCell ref="F106:H106"/>
    <mergeCell ref="J106:K106"/>
    <mergeCell ref="AG106:AP106"/>
    <mergeCell ref="AR106:AT106"/>
    <mergeCell ref="BE106:BF106"/>
    <mergeCell ref="BS106:BU106"/>
    <mergeCell ref="CH106:CQ106"/>
    <mergeCell ref="BE104:BF104"/>
    <mergeCell ref="BS104:BU105"/>
    <mergeCell ref="BX104:BX106"/>
    <mergeCell ref="CH104:CQ104"/>
    <mergeCell ref="C105:D105"/>
    <mergeCell ref="F105:H105"/>
    <mergeCell ref="J105:K105"/>
    <mergeCell ref="AG105:AP105"/>
    <mergeCell ref="AR105:AT105"/>
    <mergeCell ref="C123:D124"/>
    <mergeCell ref="C126:G127"/>
    <mergeCell ref="H126:Z126"/>
    <mergeCell ref="AD126:AH127"/>
    <mergeCell ref="AI126:AU126"/>
    <mergeCell ref="E123:F124"/>
    <mergeCell ref="C107:D107"/>
    <mergeCell ref="F107:H107"/>
    <mergeCell ref="J107:K107"/>
    <mergeCell ref="AG107:AP107"/>
    <mergeCell ref="AR107:AT107"/>
    <mergeCell ref="C108:D108"/>
    <mergeCell ref="F108:H108"/>
    <mergeCell ref="J108:K108"/>
    <mergeCell ref="AG108:AP108"/>
    <mergeCell ref="AR108:AT108"/>
    <mergeCell ref="BE105:BF105"/>
    <mergeCell ref="CF126:CF127"/>
    <mergeCell ref="CG126:CG127"/>
    <mergeCell ref="U127:Z128"/>
    <mergeCell ref="C128:G128"/>
    <mergeCell ref="AD128:AH128"/>
    <mergeCell ref="BC128:BF128"/>
    <mergeCell ref="BS128:BU129"/>
    <mergeCell ref="C129:D130"/>
    <mergeCell ref="E129:G129"/>
    <mergeCell ref="U129:Z130"/>
    <mergeCell ref="BZ126:BZ127"/>
    <mergeCell ref="CA126:CA127"/>
    <mergeCell ref="CB126:CB127"/>
    <mergeCell ref="CC126:CC127"/>
    <mergeCell ref="CD126:CD127"/>
    <mergeCell ref="CE126:CE127"/>
    <mergeCell ref="BC126:BF127"/>
    <mergeCell ref="BG126:BR126"/>
    <mergeCell ref="BS126:BV127"/>
    <mergeCell ref="BW126:BW127"/>
    <mergeCell ref="BX126:BX127"/>
    <mergeCell ref="BY126:BY127"/>
    <mergeCell ref="U132:X132"/>
    <mergeCell ref="Y132:Z132"/>
    <mergeCell ref="AF132:AH132"/>
    <mergeCell ref="BS132:BU132"/>
    <mergeCell ref="C133:D134"/>
    <mergeCell ref="E133:G133"/>
    <mergeCell ref="U133:X133"/>
    <mergeCell ref="Y133:Z133"/>
    <mergeCell ref="AD133:AE134"/>
    <mergeCell ref="AF133:AH133"/>
    <mergeCell ref="BS130:BU130"/>
    <mergeCell ref="C131:D132"/>
    <mergeCell ref="E131:G131"/>
    <mergeCell ref="U131:X131"/>
    <mergeCell ref="Y131:Z131"/>
    <mergeCell ref="AD131:AE132"/>
    <mergeCell ref="AF131:AH131"/>
    <mergeCell ref="BC131:BR132"/>
    <mergeCell ref="BS131:BU131"/>
    <mergeCell ref="E132:G132"/>
    <mergeCell ref="AD129:AE130"/>
    <mergeCell ref="AF129:AH129"/>
    <mergeCell ref="BC129:BF129"/>
    <mergeCell ref="E130:G130"/>
    <mergeCell ref="AF130:AH130"/>
    <mergeCell ref="BC130:BF130"/>
    <mergeCell ref="BS135:BV136"/>
    <mergeCell ref="BW135:BW136"/>
    <mergeCell ref="BX135:BX136"/>
    <mergeCell ref="BY135:BY136"/>
    <mergeCell ref="BZ135:BZ136"/>
    <mergeCell ref="CA135:CA136"/>
    <mergeCell ref="AX135:AY136"/>
    <mergeCell ref="AZ135:AZ136"/>
    <mergeCell ref="BA135:BC136"/>
    <mergeCell ref="BD135:BD136"/>
    <mergeCell ref="BE135:BF136"/>
    <mergeCell ref="BG135:BR135"/>
    <mergeCell ref="E134:G134"/>
    <mergeCell ref="U134:X134"/>
    <mergeCell ref="Y134:Z134"/>
    <mergeCell ref="AF134:AH134"/>
    <mergeCell ref="C135:D136"/>
    <mergeCell ref="E135:G135"/>
    <mergeCell ref="U135:Z140"/>
    <mergeCell ref="AD135:AE136"/>
    <mergeCell ref="AF135:AH135"/>
    <mergeCell ref="E138:G138"/>
    <mergeCell ref="AF138:AH138"/>
    <mergeCell ref="BE138:BF138"/>
    <mergeCell ref="BW140:BW142"/>
    <mergeCell ref="BX140:BX142"/>
    <mergeCell ref="CH138:CQ138"/>
    <mergeCell ref="C139:D140"/>
    <mergeCell ref="E139:G139"/>
    <mergeCell ref="AD139:AE140"/>
    <mergeCell ref="AF139:AH139"/>
    <mergeCell ref="BE139:BF139"/>
    <mergeCell ref="BS139:BU139"/>
    <mergeCell ref="CH139:CQ139"/>
    <mergeCell ref="BD137:BD139"/>
    <mergeCell ref="BE137:BF137"/>
    <mergeCell ref="BS137:BU138"/>
    <mergeCell ref="BW137:BW139"/>
    <mergeCell ref="BX137:BX139"/>
    <mergeCell ref="CH137:CQ137"/>
    <mergeCell ref="CH135:CQ136"/>
    <mergeCell ref="E136:G136"/>
    <mergeCell ref="AF136:AH136"/>
    <mergeCell ref="C137:D138"/>
    <mergeCell ref="E137:G137"/>
    <mergeCell ref="AD137:AE138"/>
    <mergeCell ref="AF137:AH137"/>
    <mergeCell ref="AX137:AY139"/>
    <mergeCell ref="AZ137:AZ139"/>
    <mergeCell ref="BA137:BC139"/>
    <mergeCell ref="CB135:CB136"/>
    <mergeCell ref="CC135:CC136"/>
    <mergeCell ref="CD135:CD136"/>
    <mergeCell ref="CE135:CE136"/>
    <mergeCell ref="CF135:CF136"/>
    <mergeCell ref="CG135:CG136"/>
    <mergeCell ref="BE140:BF140"/>
    <mergeCell ref="BS140:BU141"/>
    <mergeCell ref="CH140:CQ140"/>
    <mergeCell ref="C141:D142"/>
    <mergeCell ref="E141:G141"/>
    <mergeCell ref="U141:X141"/>
    <mergeCell ref="Y141:Z141"/>
    <mergeCell ref="AD141:AE142"/>
    <mergeCell ref="E140:G140"/>
    <mergeCell ref="AF140:AH140"/>
    <mergeCell ref="AX140:AY142"/>
    <mergeCell ref="AZ140:AZ142"/>
    <mergeCell ref="BA140:BC142"/>
    <mergeCell ref="BD140:BD142"/>
    <mergeCell ref="AF141:AH141"/>
    <mergeCell ref="C143:D144"/>
    <mergeCell ref="E143:G143"/>
    <mergeCell ref="U143:Z150"/>
    <mergeCell ref="AD143:AE144"/>
    <mergeCell ref="AF143:AH143"/>
    <mergeCell ref="AX143:AY145"/>
    <mergeCell ref="C145:D146"/>
    <mergeCell ref="E150:G150"/>
    <mergeCell ref="AF150:AH150"/>
    <mergeCell ref="BE141:BF141"/>
    <mergeCell ref="CH141:CQ141"/>
    <mergeCell ref="E142:G142"/>
    <mergeCell ref="U142:X142"/>
    <mergeCell ref="Y142:Z142"/>
    <mergeCell ref="AF142:AH142"/>
    <mergeCell ref="BE142:BF142"/>
    <mergeCell ref="BS142:BU142"/>
    <mergeCell ref="CH142:CQ142"/>
    <mergeCell ref="CH145:CQ145"/>
    <mergeCell ref="BX143:BX145"/>
    <mergeCell ref="CH143:CQ143"/>
    <mergeCell ref="E144:G144"/>
    <mergeCell ref="AF144:AH144"/>
    <mergeCell ref="BE144:BF144"/>
    <mergeCell ref="CH144:CQ144"/>
    <mergeCell ref="E145:G145"/>
    <mergeCell ref="AD145:AE146"/>
    <mergeCell ref="AF145:AH145"/>
    <mergeCell ref="BE145:BF145"/>
    <mergeCell ref="AZ143:AZ145"/>
    <mergeCell ref="BA143:BC145"/>
    <mergeCell ref="BD143:BD145"/>
    <mergeCell ref="BE143:BF143"/>
    <mergeCell ref="BS143:BU144"/>
    <mergeCell ref="BW143:BW145"/>
    <mergeCell ref="BS145:BU145"/>
    <mergeCell ref="BX146:BX148"/>
    <mergeCell ref="CH146:CQ146"/>
    <mergeCell ref="C147:D148"/>
    <mergeCell ref="E147:G147"/>
    <mergeCell ref="AD147:AE148"/>
    <mergeCell ref="AF147:AH147"/>
    <mergeCell ref="BE147:BF147"/>
    <mergeCell ref="CH147:CQ147"/>
    <mergeCell ref="E148:G148"/>
    <mergeCell ref="AF148:AH148"/>
    <mergeCell ref="CH151:CQ151"/>
    <mergeCell ref="BS149:BU150"/>
    <mergeCell ref="BW149:BW151"/>
    <mergeCell ref="BX149:BX151"/>
    <mergeCell ref="CH149:CQ149"/>
    <mergeCell ref="CH150:CQ150"/>
    <mergeCell ref="BS151:BU151"/>
    <mergeCell ref="E146:G146"/>
    <mergeCell ref="AF146:AH146"/>
    <mergeCell ref="AX146:AY148"/>
    <mergeCell ref="AZ146:AZ148"/>
    <mergeCell ref="BA146:BC148"/>
    <mergeCell ref="BD146:BD148"/>
    <mergeCell ref="BE146:BF146"/>
    <mergeCell ref="BS146:BU147"/>
    <mergeCell ref="BW146:BW148"/>
    <mergeCell ref="BE148:BF148"/>
    <mergeCell ref="BS148:BU148"/>
    <mergeCell ref="CH148:CQ148"/>
    <mergeCell ref="E152:G152"/>
    <mergeCell ref="U152:X152"/>
    <mergeCell ref="Y152:Z152"/>
    <mergeCell ref="AF152:AH152"/>
    <mergeCell ref="AX152:AY154"/>
    <mergeCell ref="AZ152:AZ154"/>
    <mergeCell ref="BA152:BC154"/>
    <mergeCell ref="BD152:BD154"/>
    <mergeCell ref="BE152:BF152"/>
    <mergeCell ref="C151:D152"/>
    <mergeCell ref="E151:G151"/>
    <mergeCell ref="U151:X151"/>
    <mergeCell ref="Y151:Z151"/>
    <mergeCell ref="AD151:AE152"/>
    <mergeCell ref="AF151:AH151"/>
    <mergeCell ref="BD149:BD151"/>
    <mergeCell ref="BE149:BF149"/>
    <mergeCell ref="BE150:BF150"/>
    <mergeCell ref="BE151:BF151"/>
    <mergeCell ref="C149:D150"/>
    <mergeCell ref="E149:G149"/>
    <mergeCell ref="AD149:AE150"/>
    <mergeCell ref="AF149:AH149"/>
    <mergeCell ref="AX149:AY151"/>
    <mergeCell ref="AZ149:AZ151"/>
    <mergeCell ref="BA149:BC151"/>
    <mergeCell ref="C157:D158"/>
    <mergeCell ref="E157:E158"/>
    <mergeCell ref="F157:H158"/>
    <mergeCell ref="I157:I158"/>
    <mergeCell ref="J157:K158"/>
    <mergeCell ref="AX155:AY157"/>
    <mergeCell ref="AZ155:AZ157"/>
    <mergeCell ref="BA155:BC157"/>
    <mergeCell ref="BD155:BD157"/>
    <mergeCell ref="BE155:BF155"/>
    <mergeCell ref="BS155:BU156"/>
    <mergeCell ref="BS157:BU157"/>
    <mergeCell ref="BS152:BU153"/>
    <mergeCell ref="BW152:BW154"/>
    <mergeCell ref="BX152:BX154"/>
    <mergeCell ref="CH152:CQ152"/>
    <mergeCell ref="BE153:BF153"/>
    <mergeCell ref="CH153:CQ153"/>
    <mergeCell ref="BE154:BF154"/>
    <mergeCell ref="BS154:BU154"/>
    <mergeCell ref="CH154:CQ154"/>
    <mergeCell ref="CH157:CQ157"/>
    <mergeCell ref="AX158:AY160"/>
    <mergeCell ref="AZ158:AZ160"/>
    <mergeCell ref="BA158:BC160"/>
    <mergeCell ref="BD158:BD160"/>
    <mergeCell ref="BE158:BF158"/>
    <mergeCell ref="BS158:BU159"/>
    <mergeCell ref="BW158:BW160"/>
    <mergeCell ref="BX158:BX160"/>
    <mergeCell ref="CH158:CQ158"/>
    <mergeCell ref="AC157:AC158"/>
    <mergeCell ref="CH159:CQ159"/>
    <mergeCell ref="C160:D160"/>
    <mergeCell ref="F160:H160"/>
    <mergeCell ref="J160:K160"/>
    <mergeCell ref="AG160:AP160"/>
    <mergeCell ref="AR160:AT160"/>
    <mergeCell ref="BE160:BF160"/>
    <mergeCell ref="BS160:BU160"/>
    <mergeCell ref="CH160:CQ160"/>
    <mergeCell ref="C159:D159"/>
    <mergeCell ref="F159:H159"/>
    <mergeCell ref="J159:K159"/>
    <mergeCell ref="AG159:AP159"/>
    <mergeCell ref="AR159:AT159"/>
    <mergeCell ref="BE159:BF159"/>
    <mergeCell ref="CH163:CQ163"/>
    <mergeCell ref="AD157:AD158"/>
    <mergeCell ref="AE157:AE158"/>
    <mergeCell ref="AF157:AF158"/>
    <mergeCell ref="AG157:AP158"/>
    <mergeCell ref="BE157:BF157"/>
    <mergeCell ref="L157:W157"/>
    <mergeCell ref="X157:X158"/>
    <mergeCell ref="Y157:Y158"/>
    <mergeCell ref="Z157:Z158"/>
    <mergeCell ref="AA157:AA158"/>
    <mergeCell ref="AB157:AB158"/>
    <mergeCell ref="BW155:BW157"/>
    <mergeCell ref="BX155:BX157"/>
    <mergeCell ref="CH155:CQ155"/>
    <mergeCell ref="BE156:BF156"/>
    <mergeCell ref="CH156:CQ156"/>
    <mergeCell ref="BX161:BX163"/>
    <mergeCell ref="CH161:CQ161"/>
    <mergeCell ref="C162:D162"/>
    <mergeCell ref="F162:H162"/>
    <mergeCell ref="J162:K162"/>
    <mergeCell ref="AG162:AP162"/>
    <mergeCell ref="AR162:AT162"/>
    <mergeCell ref="BE162:BF162"/>
    <mergeCell ref="CH162:CQ162"/>
    <mergeCell ref="C163:D163"/>
    <mergeCell ref="AZ161:AZ163"/>
    <mergeCell ref="BA161:BC163"/>
    <mergeCell ref="BD161:BD163"/>
    <mergeCell ref="BE161:BF161"/>
    <mergeCell ref="BS161:BU162"/>
    <mergeCell ref="BW161:BW163"/>
    <mergeCell ref="BE163:BF163"/>
    <mergeCell ref="BS163:BU163"/>
    <mergeCell ref="C161:D161"/>
    <mergeCell ref="F161:H161"/>
    <mergeCell ref="J161:K161"/>
    <mergeCell ref="AG161:AP161"/>
    <mergeCell ref="F163:H163"/>
    <mergeCell ref="J163:K163"/>
    <mergeCell ref="AG163:AP163"/>
    <mergeCell ref="AR163:AT163"/>
    <mergeCell ref="AR161:AT161"/>
    <mergeCell ref="AX161:AY163"/>
    <mergeCell ref="BS166:BU166"/>
    <mergeCell ref="CH166:CQ166"/>
    <mergeCell ref="BE164:BF164"/>
    <mergeCell ref="BS164:BU165"/>
    <mergeCell ref="BX164:BX166"/>
    <mergeCell ref="CH164:CQ164"/>
    <mergeCell ref="C165:D165"/>
    <mergeCell ref="F165:H165"/>
    <mergeCell ref="J165:K165"/>
    <mergeCell ref="AG165:AP165"/>
    <mergeCell ref="AR165:AT165"/>
    <mergeCell ref="C164:D164"/>
    <mergeCell ref="F164:H164"/>
    <mergeCell ref="J164:K164"/>
    <mergeCell ref="AG164:AP164"/>
    <mergeCell ref="AR164:AT164"/>
    <mergeCell ref="AX164:AY166"/>
    <mergeCell ref="AZ164:AZ166"/>
    <mergeCell ref="BA164:BC166"/>
    <mergeCell ref="BD164:BD166"/>
    <mergeCell ref="CH165:CQ165"/>
    <mergeCell ref="C183:D184"/>
    <mergeCell ref="C186:G187"/>
    <mergeCell ref="H186:Z186"/>
    <mergeCell ref="AD186:AH187"/>
    <mergeCell ref="AI186:AU186"/>
    <mergeCell ref="E183:F184"/>
    <mergeCell ref="C167:D167"/>
    <mergeCell ref="F167:H167"/>
    <mergeCell ref="J167:K167"/>
    <mergeCell ref="AG167:AP167"/>
    <mergeCell ref="AR167:AT167"/>
    <mergeCell ref="C168:D168"/>
    <mergeCell ref="F168:H168"/>
    <mergeCell ref="J168:K168"/>
    <mergeCell ref="AG168:AP168"/>
    <mergeCell ref="AR168:AT168"/>
    <mergeCell ref="BE165:BF165"/>
    <mergeCell ref="C166:D166"/>
    <mergeCell ref="F166:H166"/>
    <mergeCell ref="J166:K166"/>
    <mergeCell ref="AG166:AP166"/>
    <mergeCell ref="AR166:AT166"/>
    <mergeCell ref="BE166:BF166"/>
    <mergeCell ref="CF186:CF187"/>
    <mergeCell ref="CG186:CG187"/>
    <mergeCell ref="U187:Z188"/>
    <mergeCell ref="C188:G188"/>
    <mergeCell ref="AD188:AH188"/>
    <mergeCell ref="BC188:BF188"/>
    <mergeCell ref="BS188:BU189"/>
    <mergeCell ref="C189:D190"/>
    <mergeCell ref="E189:G189"/>
    <mergeCell ref="U189:Z190"/>
    <mergeCell ref="BZ186:BZ187"/>
    <mergeCell ref="CA186:CA187"/>
    <mergeCell ref="CB186:CB187"/>
    <mergeCell ref="CC186:CC187"/>
    <mergeCell ref="CD186:CD187"/>
    <mergeCell ref="CE186:CE187"/>
    <mergeCell ref="BC186:BF187"/>
    <mergeCell ref="BG186:BR186"/>
    <mergeCell ref="BS186:BV187"/>
    <mergeCell ref="BW186:BW187"/>
    <mergeCell ref="BX186:BX187"/>
    <mergeCell ref="BY186:BY187"/>
    <mergeCell ref="U192:X192"/>
    <mergeCell ref="Y192:Z192"/>
    <mergeCell ref="AF192:AH192"/>
    <mergeCell ref="BS192:BU192"/>
    <mergeCell ref="C193:D194"/>
    <mergeCell ref="E193:G193"/>
    <mergeCell ref="U193:X193"/>
    <mergeCell ref="Y193:Z193"/>
    <mergeCell ref="AD193:AE194"/>
    <mergeCell ref="AF193:AH193"/>
    <mergeCell ref="BS190:BU190"/>
    <mergeCell ref="C191:D192"/>
    <mergeCell ref="E191:G191"/>
    <mergeCell ref="U191:X191"/>
    <mergeCell ref="Y191:Z191"/>
    <mergeCell ref="AD191:AE192"/>
    <mergeCell ref="AF191:AH191"/>
    <mergeCell ref="BC191:BR192"/>
    <mergeCell ref="BS191:BU191"/>
    <mergeCell ref="E192:G192"/>
    <mergeCell ref="AD189:AE190"/>
    <mergeCell ref="AF189:AH189"/>
    <mergeCell ref="BC189:BF189"/>
    <mergeCell ref="E190:G190"/>
    <mergeCell ref="AF190:AH190"/>
    <mergeCell ref="BC190:BF190"/>
    <mergeCell ref="BS195:BV196"/>
    <mergeCell ref="BW195:BW196"/>
    <mergeCell ref="BX195:BX196"/>
    <mergeCell ref="BY195:BY196"/>
    <mergeCell ref="BZ195:BZ196"/>
    <mergeCell ref="CA195:CA196"/>
    <mergeCell ref="AX195:AY196"/>
    <mergeCell ref="AZ195:AZ196"/>
    <mergeCell ref="BA195:BC196"/>
    <mergeCell ref="BD195:BD196"/>
    <mergeCell ref="BE195:BF196"/>
    <mergeCell ref="BG195:BR195"/>
    <mergeCell ref="E194:G194"/>
    <mergeCell ref="U194:X194"/>
    <mergeCell ref="Y194:Z194"/>
    <mergeCell ref="AF194:AH194"/>
    <mergeCell ref="C195:D196"/>
    <mergeCell ref="E195:G195"/>
    <mergeCell ref="U195:Z200"/>
    <mergeCell ref="AD195:AE196"/>
    <mergeCell ref="AF195:AH195"/>
    <mergeCell ref="E198:G198"/>
    <mergeCell ref="AF198:AH198"/>
    <mergeCell ref="BE198:BF198"/>
    <mergeCell ref="BW200:BW202"/>
    <mergeCell ref="BX200:BX202"/>
    <mergeCell ref="CH198:CQ198"/>
    <mergeCell ref="C199:D200"/>
    <mergeCell ref="E199:G199"/>
    <mergeCell ref="AD199:AE200"/>
    <mergeCell ref="AF199:AH199"/>
    <mergeCell ref="BE199:BF199"/>
    <mergeCell ref="BS199:BU199"/>
    <mergeCell ref="CH199:CQ199"/>
    <mergeCell ref="BD197:BD199"/>
    <mergeCell ref="BE197:BF197"/>
    <mergeCell ref="BS197:BU198"/>
    <mergeCell ref="BW197:BW199"/>
    <mergeCell ref="BX197:BX199"/>
    <mergeCell ref="CH197:CQ197"/>
    <mergeCell ref="CH195:CQ196"/>
    <mergeCell ref="E196:G196"/>
    <mergeCell ref="AF196:AH196"/>
    <mergeCell ref="C197:D198"/>
    <mergeCell ref="E197:G197"/>
    <mergeCell ref="AD197:AE198"/>
    <mergeCell ref="AF197:AH197"/>
    <mergeCell ref="AX197:AY199"/>
    <mergeCell ref="AZ197:AZ199"/>
    <mergeCell ref="BA197:BC199"/>
    <mergeCell ref="CB195:CB196"/>
    <mergeCell ref="CC195:CC196"/>
    <mergeCell ref="CD195:CD196"/>
    <mergeCell ref="CE195:CE196"/>
    <mergeCell ref="CF195:CF196"/>
    <mergeCell ref="CG195:CG196"/>
    <mergeCell ref="BE200:BF200"/>
    <mergeCell ref="BS200:BU201"/>
    <mergeCell ref="CH200:CQ200"/>
    <mergeCell ref="C201:D202"/>
    <mergeCell ref="E201:G201"/>
    <mergeCell ref="U201:X201"/>
    <mergeCell ref="Y201:Z201"/>
    <mergeCell ref="AD201:AE202"/>
    <mergeCell ref="E200:G200"/>
    <mergeCell ref="AF200:AH200"/>
    <mergeCell ref="AX200:AY202"/>
    <mergeCell ref="AZ200:AZ202"/>
    <mergeCell ref="BA200:BC202"/>
    <mergeCell ref="BD200:BD202"/>
    <mergeCell ref="AF201:AH201"/>
    <mergeCell ref="C203:D204"/>
    <mergeCell ref="E203:G203"/>
    <mergeCell ref="U203:Z210"/>
    <mergeCell ref="AD203:AE204"/>
    <mergeCell ref="AF203:AH203"/>
    <mergeCell ref="AX203:AY205"/>
    <mergeCell ref="C205:D206"/>
    <mergeCell ref="E210:G210"/>
    <mergeCell ref="AF210:AH210"/>
    <mergeCell ref="BE201:BF201"/>
    <mergeCell ref="CH201:CQ201"/>
    <mergeCell ref="E202:G202"/>
    <mergeCell ref="U202:X202"/>
    <mergeCell ref="Y202:Z202"/>
    <mergeCell ref="AF202:AH202"/>
    <mergeCell ref="BE202:BF202"/>
    <mergeCell ref="BS202:BU202"/>
    <mergeCell ref="CH202:CQ202"/>
    <mergeCell ref="CH205:CQ205"/>
    <mergeCell ref="BX203:BX205"/>
    <mergeCell ref="CH203:CQ203"/>
    <mergeCell ref="E204:G204"/>
    <mergeCell ref="AF204:AH204"/>
    <mergeCell ref="BE204:BF204"/>
    <mergeCell ref="CH204:CQ204"/>
    <mergeCell ref="E205:G205"/>
    <mergeCell ref="AD205:AE206"/>
    <mergeCell ref="AF205:AH205"/>
    <mergeCell ref="BE205:BF205"/>
    <mergeCell ref="AZ203:AZ205"/>
    <mergeCell ref="BA203:BC205"/>
    <mergeCell ref="BD203:BD205"/>
    <mergeCell ref="BE203:BF203"/>
    <mergeCell ref="BS203:BU204"/>
    <mergeCell ref="BW203:BW205"/>
    <mergeCell ref="BS205:BU205"/>
    <mergeCell ref="BX206:BX208"/>
    <mergeCell ref="CH206:CQ206"/>
    <mergeCell ref="C207:D208"/>
    <mergeCell ref="E207:G207"/>
    <mergeCell ref="AD207:AE208"/>
    <mergeCell ref="AF207:AH207"/>
    <mergeCell ref="BE207:BF207"/>
    <mergeCell ref="CH207:CQ207"/>
    <mergeCell ref="E208:G208"/>
    <mergeCell ref="AF208:AH208"/>
    <mergeCell ref="CH211:CQ211"/>
    <mergeCell ref="BS209:BU210"/>
    <mergeCell ref="BW209:BW211"/>
    <mergeCell ref="BX209:BX211"/>
    <mergeCell ref="CH209:CQ209"/>
    <mergeCell ref="CH210:CQ210"/>
    <mergeCell ref="BS211:BU211"/>
    <mergeCell ref="E206:G206"/>
    <mergeCell ref="AF206:AH206"/>
    <mergeCell ref="AX206:AY208"/>
    <mergeCell ref="AZ206:AZ208"/>
    <mergeCell ref="BA206:BC208"/>
    <mergeCell ref="BD206:BD208"/>
    <mergeCell ref="BE206:BF206"/>
    <mergeCell ref="BS206:BU207"/>
    <mergeCell ref="BW206:BW208"/>
    <mergeCell ref="BE208:BF208"/>
    <mergeCell ref="BS208:BU208"/>
    <mergeCell ref="CH208:CQ208"/>
    <mergeCell ref="E212:G212"/>
    <mergeCell ref="U212:X212"/>
    <mergeCell ref="Y212:Z212"/>
    <mergeCell ref="AF212:AH212"/>
    <mergeCell ref="AX212:AY214"/>
    <mergeCell ref="AZ212:AZ214"/>
    <mergeCell ref="BA212:BC214"/>
    <mergeCell ref="BD212:BD214"/>
    <mergeCell ref="BE212:BF212"/>
    <mergeCell ref="C211:D212"/>
    <mergeCell ref="E211:G211"/>
    <mergeCell ref="U211:X211"/>
    <mergeCell ref="Y211:Z211"/>
    <mergeCell ref="AD211:AE212"/>
    <mergeCell ref="AF211:AH211"/>
    <mergeCell ref="BD209:BD211"/>
    <mergeCell ref="BE209:BF209"/>
    <mergeCell ref="BE210:BF210"/>
    <mergeCell ref="BE211:BF211"/>
    <mergeCell ref="C209:D210"/>
    <mergeCell ref="E209:G209"/>
    <mergeCell ref="AD209:AE210"/>
    <mergeCell ref="AF209:AH209"/>
    <mergeCell ref="AX209:AY211"/>
    <mergeCell ref="AZ209:AZ211"/>
    <mergeCell ref="BA209:BC211"/>
    <mergeCell ref="C217:D218"/>
    <mergeCell ref="E217:E218"/>
    <mergeCell ref="F217:H218"/>
    <mergeCell ref="I217:I218"/>
    <mergeCell ref="J217:K218"/>
    <mergeCell ref="AX215:AY217"/>
    <mergeCell ref="AZ215:AZ217"/>
    <mergeCell ref="BA215:BC217"/>
    <mergeCell ref="BD215:BD217"/>
    <mergeCell ref="BE215:BF215"/>
    <mergeCell ref="BS215:BU216"/>
    <mergeCell ref="BS217:BU217"/>
    <mergeCell ref="BS212:BU213"/>
    <mergeCell ref="BW212:BW214"/>
    <mergeCell ref="BX212:BX214"/>
    <mergeCell ref="CH212:CQ212"/>
    <mergeCell ref="BE213:BF213"/>
    <mergeCell ref="CH213:CQ213"/>
    <mergeCell ref="BE214:BF214"/>
    <mergeCell ref="BS214:BU214"/>
    <mergeCell ref="CH214:CQ214"/>
    <mergeCell ref="CH217:CQ217"/>
    <mergeCell ref="AX218:AY220"/>
    <mergeCell ref="AZ218:AZ220"/>
    <mergeCell ref="BA218:BC220"/>
    <mergeCell ref="BD218:BD220"/>
    <mergeCell ref="BE218:BF218"/>
    <mergeCell ref="BS218:BU219"/>
    <mergeCell ref="BW218:BW220"/>
    <mergeCell ref="BX218:BX220"/>
    <mergeCell ref="CH218:CQ218"/>
    <mergeCell ref="AC217:AC218"/>
    <mergeCell ref="CH219:CQ219"/>
    <mergeCell ref="C220:D220"/>
    <mergeCell ref="F220:H220"/>
    <mergeCell ref="J220:K220"/>
    <mergeCell ref="AG220:AP220"/>
    <mergeCell ref="AR220:AT220"/>
    <mergeCell ref="BE220:BF220"/>
    <mergeCell ref="BS220:BU220"/>
    <mergeCell ref="CH220:CQ220"/>
    <mergeCell ref="C219:D219"/>
    <mergeCell ref="F219:H219"/>
    <mergeCell ref="J219:K219"/>
    <mergeCell ref="AG219:AP219"/>
    <mergeCell ref="AR219:AT219"/>
    <mergeCell ref="BE219:BF219"/>
    <mergeCell ref="CH223:CQ223"/>
    <mergeCell ref="AD217:AD218"/>
    <mergeCell ref="AE217:AE218"/>
    <mergeCell ref="AF217:AF218"/>
    <mergeCell ref="AG217:AP218"/>
    <mergeCell ref="BE217:BF217"/>
    <mergeCell ref="L217:W217"/>
    <mergeCell ref="X217:X218"/>
    <mergeCell ref="Y217:Y218"/>
    <mergeCell ref="Z217:Z218"/>
    <mergeCell ref="AA217:AA218"/>
    <mergeCell ref="AB217:AB218"/>
    <mergeCell ref="BW215:BW217"/>
    <mergeCell ref="BX215:BX217"/>
    <mergeCell ref="CH215:CQ215"/>
    <mergeCell ref="BE216:BF216"/>
    <mergeCell ref="CH216:CQ216"/>
    <mergeCell ref="BX221:BX223"/>
    <mergeCell ref="CH221:CQ221"/>
    <mergeCell ref="C222:D222"/>
    <mergeCell ref="F222:H222"/>
    <mergeCell ref="J222:K222"/>
    <mergeCell ref="AG222:AP222"/>
    <mergeCell ref="AR222:AT222"/>
    <mergeCell ref="BE222:BF222"/>
    <mergeCell ref="CH222:CQ222"/>
    <mergeCell ref="C223:D223"/>
    <mergeCell ref="AZ221:AZ223"/>
    <mergeCell ref="BA221:BC223"/>
    <mergeCell ref="BD221:BD223"/>
    <mergeCell ref="BE221:BF221"/>
    <mergeCell ref="BS221:BU222"/>
    <mergeCell ref="BW221:BW223"/>
    <mergeCell ref="BE223:BF223"/>
    <mergeCell ref="BS223:BU223"/>
    <mergeCell ref="C221:D221"/>
    <mergeCell ref="F221:H221"/>
    <mergeCell ref="J221:K221"/>
    <mergeCell ref="AG221:AP221"/>
    <mergeCell ref="F223:H223"/>
    <mergeCell ref="J223:K223"/>
    <mergeCell ref="AG223:AP223"/>
    <mergeCell ref="AR223:AT223"/>
    <mergeCell ref="AR221:AT221"/>
    <mergeCell ref="AX221:AY223"/>
    <mergeCell ref="BS226:BU226"/>
    <mergeCell ref="CH226:CQ226"/>
    <mergeCell ref="BE224:BF224"/>
    <mergeCell ref="BS224:BU225"/>
    <mergeCell ref="BX224:BX226"/>
    <mergeCell ref="CH224:CQ224"/>
    <mergeCell ref="C225:D225"/>
    <mergeCell ref="F225:H225"/>
    <mergeCell ref="J225:K225"/>
    <mergeCell ref="AG225:AP225"/>
    <mergeCell ref="AR225:AT225"/>
    <mergeCell ref="C224:D224"/>
    <mergeCell ref="F224:H224"/>
    <mergeCell ref="J224:K224"/>
    <mergeCell ref="AG224:AP224"/>
    <mergeCell ref="AR224:AT224"/>
    <mergeCell ref="AX224:AY226"/>
    <mergeCell ref="AZ224:AZ226"/>
    <mergeCell ref="BA224:BC226"/>
    <mergeCell ref="BD224:BD226"/>
    <mergeCell ref="CH225:CQ225"/>
    <mergeCell ref="C243:D244"/>
    <mergeCell ref="C246:G247"/>
    <mergeCell ref="H246:Z246"/>
    <mergeCell ref="AD246:AH247"/>
    <mergeCell ref="AI246:AU246"/>
    <mergeCell ref="E243:F244"/>
    <mergeCell ref="C227:D227"/>
    <mergeCell ref="F227:H227"/>
    <mergeCell ref="J227:K227"/>
    <mergeCell ref="AG227:AP227"/>
    <mergeCell ref="AR227:AT227"/>
    <mergeCell ref="C228:D228"/>
    <mergeCell ref="F228:H228"/>
    <mergeCell ref="J228:K228"/>
    <mergeCell ref="AG228:AP228"/>
    <mergeCell ref="AR228:AT228"/>
    <mergeCell ref="BE225:BF225"/>
    <mergeCell ref="C226:D226"/>
    <mergeCell ref="F226:H226"/>
    <mergeCell ref="J226:K226"/>
    <mergeCell ref="AG226:AP226"/>
    <mergeCell ref="AR226:AT226"/>
    <mergeCell ref="BE226:BF226"/>
    <mergeCell ref="CF246:CF247"/>
    <mergeCell ref="CG246:CG247"/>
    <mergeCell ref="U247:Z248"/>
    <mergeCell ref="C248:G248"/>
    <mergeCell ref="AD248:AH248"/>
    <mergeCell ref="BC248:BF248"/>
    <mergeCell ref="BS248:BU249"/>
    <mergeCell ref="C249:D250"/>
    <mergeCell ref="E249:G249"/>
    <mergeCell ref="U249:Z250"/>
    <mergeCell ref="BZ246:BZ247"/>
    <mergeCell ref="CA246:CA247"/>
    <mergeCell ref="CB246:CB247"/>
    <mergeCell ref="CC246:CC247"/>
    <mergeCell ref="CD246:CD247"/>
    <mergeCell ref="CE246:CE247"/>
    <mergeCell ref="BC246:BF247"/>
    <mergeCell ref="BG246:BR246"/>
    <mergeCell ref="BS246:BV247"/>
    <mergeCell ref="BW246:BW247"/>
    <mergeCell ref="BX246:BX247"/>
    <mergeCell ref="BY246:BY247"/>
    <mergeCell ref="U252:X252"/>
    <mergeCell ref="Y252:Z252"/>
    <mergeCell ref="AF252:AH252"/>
    <mergeCell ref="BS252:BU252"/>
    <mergeCell ref="C253:D254"/>
    <mergeCell ref="E253:G253"/>
    <mergeCell ref="U253:X253"/>
    <mergeCell ref="Y253:Z253"/>
    <mergeCell ref="AD253:AE254"/>
    <mergeCell ref="AF253:AH253"/>
    <mergeCell ref="BS250:BU250"/>
    <mergeCell ref="C251:D252"/>
    <mergeCell ref="E251:G251"/>
    <mergeCell ref="U251:X251"/>
    <mergeCell ref="Y251:Z251"/>
    <mergeCell ref="AD251:AE252"/>
    <mergeCell ref="AF251:AH251"/>
    <mergeCell ref="BC251:BR252"/>
    <mergeCell ref="BS251:BU251"/>
    <mergeCell ref="E252:G252"/>
    <mergeCell ref="AD249:AE250"/>
    <mergeCell ref="AF249:AH249"/>
    <mergeCell ref="BC249:BF249"/>
    <mergeCell ref="E250:G250"/>
    <mergeCell ref="AF250:AH250"/>
    <mergeCell ref="BC250:BF250"/>
    <mergeCell ref="BS255:BV256"/>
    <mergeCell ref="BW255:BW256"/>
    <mergeCell ref="BX255:BX256"/>
    <mergeCell ref="BY255:BY256"/>
    <mergeCell ref="BZ255:BZ256"/>
    <mergeCell ref="CA255:CA256"/>
    <mergeCell ref="AX255:AY256"/>
    <mergeCell ref="AZ255:AZ256"/>
    <mergeCell ref="BA255:BC256"/>
    <mergeCell ref="BD255:BD256"/>
    <mergeCell ref="BE255:BF256"/>
    <mergeCell ref="BG255:BR255"/>
    <mergeCell ref="E254:G254"/>
    <mergeCell ref="U254:X254"/>
    <mergeCell ref="Y254:Z254"/>
    <mergeCell ref="AF254:AH254"/>
    <mergeCell ref="C255:D256"/>
    <mergeCell ref="E255:G255"/>
    <mergeCell ref="U255:Z260"/>
    <mergeCell ref="AD255:AE256"/>
    <mergeCell ref="AF255:AH255"/>
    <mergeCell ref="E258:G258"/>
    <mergeCell ref="AF258:AH258"/>
    <mergeCell ref="BE258:BF258"/>
    <mergeCell ref="BW260:BW262"/>
    <mergeCell ref="BX260:BX262"/>
    <mergeCell ref="CH258:CQ258"/>
    <mergeCell ref="C259:D260"/>
    <mergeCell ref="E259:G259"/>
    <mergeCell ref="AD259:AE260"/>
    <mergeCell ref="AF259:AH259"/>
    <mergeCell ref="BE259:BF259"/>
    <mergeCell ref="BS259:BU259"/>
    <mergeCell ref="CH259:CQ259"/>
    <mergeCell ref="BD257:BD259"/>
    <mergeCell ref="BE257:BF257"/>
    <mergeCell ref="BS257:BU258"/>
    <mergeCell ref="BW257:BW259"/>
    <mergeCell ref="BX257:BX259"/>
    <mergeCell ref="CH257:CQ257"/>
    <mergeCell ref="CH255:CQ256"/>
    <mergeCell ref="E256:G256"/>
    <mergeCell ref="AF256:AH256"/>
    <mergeCell ref="C257:D258"/>
    <mergeCell ref="E257:G257"/>
    <mergeCell ref="AD257:AE258"/>
    <mergeCell ref="AF257:AH257"/>
    <mergeCell ref="AX257:AY259"/>
    <mergeCell ref="AZ257:AZ259"/>
    <mergeCell ref="BA257:BC259"/>
    <mergeCell ref="CB255:CB256"/>
    <mergeCell ref="CC255:CC256"/>
    <mergeCell ref="CD255:CD256"/>
    <mergeCell ref="CE255:CE256"/>
    <mergeCell ref="CF255:CF256"/>
    <mergeCell ref="CG255:CG256"/>
    <mergeCell ref="BE260:BF260"/>
    <mergeCell ref="BS260:BU261"/>
    <mergeCell ref="CH260:CQ260"/>
    <mergeCell ref="C261:D262"/>
    <mergeCell ref="E261:G261"/>
    <mergeCell ref="U261:X261"/>
    <mergeCell ref="Y261:Z261"/>
    <mergeCell ref="AD261:AE262"/>
    <mergeCell ref="E260:G260"/>
    <mergeCell ref="AF260:AH260"/>
    <mergeCell ref="AX260:AY262"/>
    <mergeCell ref="AZ260:AZ262"/>
    <mergeCell ref="BA260:BC262"/>
    <mergeCell ref="BD260:BD262"/>
    <mergeCell ref="AF261:AH261"/>
    <mergeCell ref="C263:D264"/>
    <mergeCell ref="E263:G263"/>
    <mergeCell ref="U263:Z270"/>
    <mergeCell ref="AD263:AE264"/>
    <mergeCell ref="AF263:AH263"/>
    <mergeCell ref="AX263:AY265"/>
    <mergeCell ref="C265:D266"/>
    <mergeCell ref="E270:G270"/>
    <mergeCell ref="AF270:AH270"/>
    <mergeCell ref="BE261:BF261"/>
    <mergeCell ref="CH261:CQ261"/>
    <mergeCell ref="E262:G262"/>
    <mergeCell ref="U262:X262"/>
    <mergeCell ref="Y262:Z262"/>
    <mergeCell ref="AF262:AH262"/>
    <mergeCell ref="BE262:BF262"/>
    <mergeCell ref="BS262:BU262"/>
    <mergeCell ref="CH262:CQ262"/>
    <mergeCell ref="CH265:CQ265"/>
    <mergeCell ref="BX263:BX265"/>
    <mergeCell ref="CH263:CQ263"/>
    <mergeCell ref="E264:G264"/>
    <mergeCell ref="AF264:AH264"/>
    <mergeCell ref="BE264:BF264"/>
    <mergeCell ref="CH264:CQ264"/>
    <mergeCell ref="E265:G265"/>
    <mergeCell ref="AD265:AE266"/>
    <mergeCell ref="AF265:AH265"/>
    <mergeCell ref="BE265:BF265"/>
    <mergeCell ref="AZ263:AZ265"/>
    <mergeCell ref="BA263:BC265"/>
    <mergeCell ref="BD263:BD265"/>
    <mergeCell ref="BE263:BF263"/>
    <mergeCell ref="BS263:BU264"/>
    <mergeCell ref="BW263:BW265"/>
    <mergeCell ref="BS265:BU265"/>
    <mergeCell ref="BX266:BX268"/>
    <mergeCell ref="CH266:CQ266"/>
    <mergeCell ref="C267:D268"/>
    <mergeCell ref="E267:G267"/>
    <mergeCell ref="AD267:AE268"/>
    <mergeCell ref="AF267:AH267"/>
    <mergeCell ref="BE267:BF267"/>
    <mergeCell ref="CH267:CQ267"/>
    <mergeCell ref="E268:G268"/>
    <mergeCell ref="AF268:AH268"/>
    <mergeCell ref="CH271:CQ271"/>
    <mergeCell ref="BS269:BU270"/>
    <mergeCell ref="BW269:BW271"/>
    <mergeCell ref="BX269:BX271"/>
    <mergeCell ref="CH269:CQ269"/>
    <mergeCell ref="CH270:CQ270"/>
    <mergeCell ref="BS271:BU271"/>
    <mergeCell ref="E266:G266"/>
    <mergeCell ref="AF266:AH266"/>
    <mergeCell ref="AX266:AY268"/>
    <mergeCell ref="AZ266:AZ268"/>
    <mergeCell ref="BA266:BC268"/>
    <mergeCell ref="BD266:BD268"/>
    <mergeCell ref="BE266:BF266"/>
    <mergeCell ref="BS266:BU267"/>
    <mergeCell ref="BW266:BW268"/>
    <mergeCell ref="BE268:BF268"/>
    <mergeCell ref="BS268:BU268"/>
    <mergeCell ref="CH268:CQ268"/>
    <mergeCell ref="E272:G272"/>
    <mergeCell ref="U272:X272"/>
    <mergeCell ref="Y272:Z272"/>
    <mergeCell ref="AF272:AH272"/>
    <mergeCell ref="AX272:AY274"/>
    <mergeCell ref="AZ272:AZ274"/>
    <mergeCell ref="BA272:BC274"/>
    <mergeCell ref="BD272:BD274"/>
    <mergeCell ref="BE272:BF272"/>
    <mergeCell ref="C271:D272"/>
    <mergeCell ref="E271:G271"/>
    <mergeCell ref="U271:X271"/>
    <mergeCell ref="Y271:Z271"/>
    <mergeCell ref="AD271:AE272"/>
    <mergeCell ref="AF271:AH271"/>
    <mergeCell ref="BD269:BD271"/>
    <mergeCell ref="BE269:BF269"/>
    <mergeCell ref="BE270:BF270"/>
    <mergeCell ref="BE271:BF271"/>
    <mergeCell ref="C269:D270"/>
    <mergeCell ref="E269:G269"/>
    <mergeCell ref="AD269:AE270"/>
    <mergeCell ref="AF269:AH269"/>
    <mergeCell ref="AX269:AY271"/>
    <mergeCell ref="AZ269:AZ271"/>
    <mergeCell ref="BA269:BC271"/>
    <mergeCell ref="C277:D278"/>
    <mergeCell ref="E277:E278"/>
    <mergeCell ref="F277:H278"/>
    <mergeCell ref="I277:I278"/>
    <mergeCell ref="J277:K278"/>
    <mergeCell ref="AX275:AY277"/>
    <mergeCell ref="AZ275:AZ277"/>
    <mergeCell ref="BA275:BC277"/>
    <mergeCell ref="BD275:BD277"/>
    <mergeCell ref="BE275:BF275"/>
    <mergeCell ref="BS275:BU276"/>
    <mergeCell ref="BS277:BU277"/>
    <mergeCell ref="BS272:BU273"/>
    <mergeCell ref="BW272:BW274"/>
    <mergeCell ref="BX272:BX274"/>
    <mergeCell ref="CH272:CQ272"/>
    <mergeCell ref="BE273:BF273"/>
    <mergeCell ref="CH273:CQ273"/>
    <mergeCell ref="BE274:BF274"/>
    <mergeCell ref="BS274:BU274"/>
    <mergeCell ref="CH274:CQ274"/>
    <mergeCell ref="CH277:CQ277"/>
    <mergeCell ref="AX278:AY280"/>
    <mergeCell ref="AZ278:AZ280"/>
    <mergeCell ref="BA278:BC280"/>
    <mergeCell ref="BD278:BD280"/>
    <mergeCell ref="BE278:BF278"/>
    <mergeCell ref="BS278:BU279"/>
    <mergeCell ref="BW278:BW280"/>
    <mergeCell ref="BX278:BX280"/>
    <mergeCell ref="CH278:CQ278"/>
    <mergeCell ref="AC277:AC278"/>
    <mergeCell ref="CH279:CQ279"/>
    <mergeCell ref="C280:D280"/>
    <mergeCell ref="F280:H280"/>
    <mergeCell ref="J280:K280"/>
    <mergeCell ref="AG280:AP280"/>
    <mergeCell ref="AR280:AT280"/>
    <mergeCell ref="BE280:BF280"/>
    <mergeCell ref="BS280:BU280"/>
    <mergeCell ref="CH280:CQ280"/>
    <mergeCell ref="C279:D279"/>
    <mergeCell ref="F279:H279"/>
    <mergeCell ref="J279:K279"/>
    <mergeCell ref="AG279:AP279"/>
    <mergeCell ref="AR279:AT279"/>
    <mergeCell ref="BE279:BF279"/>
    <mergeCell ref="CH283:CQ283"/>
    <mergeCell ref="AD277:AD278"/>
    <mergeCell ref="AE277:AE278"/>
    <mergeCell ref="AF277:AF278"/>
    <mergeCell ref="AG277:AP278"/>
    <mergeCell ref="BE277:BF277"/>
    <mergeCell ref="L277:W277"/>
    <mergeCell ref="X277:X278"/>
    <mergeCell ref="Y277:Y278"/>
    <mergeCell ref="Z277:Z278"/>
    <mergeCell ref="AA277:AA278"/>
    <mergeCell ref="AB277:AB278"/>
    <mergeCell ref="BW275:BW277"/>
    <mergeCell ref="BX275:BX277"/>
    <mergeCell ref="CH275:CQ275"/>
    <mergeCell ref="BE276:BF276"/>
    <mergeCell ref="CH276:CQ276"/>
    <mergeCell ref="BX281:BX283"/>
    <mergeCell ref="CH281:CQ281"/>
    <mergeCell ref="C282:D282"/>
    <mergeCell ref="F282:H282"/>
    <mergeCell ref="J282:K282"/>
    <mergeCell ref="AG282:AP282"/>
    <mergeCell ref="AR282:AT282"/>
    <mergeCell ref="BE282:BF282"/>
    <mergeCell ref="CH282:CQ282"/>
    <mergeCell ref="C283:D283"/>
    <mergeCell ref="AZ281:AZ283"/>
    <mergeCell ref="BA281:BC283"/>
    <mergeCell ref="BD281:BD283"/>
    <mergeCell ref="BE281:BF281"/>
    <mergeCell ref="BS281:BU282"/>
    <mergeCell ref="BW281:BW283"/>
    <mergeCell ref="BE283:BF283"/>
    <mergeCell ref="BS283:BU283"/>
    <mergeCell ref="C281:D281"/>
    <mergeCell ref="F281:H281"/>
    <mergeCell ref="J281:K281"/>
    <mergeCell ref="AG281:AP281"/>
    <mergeCell ref="F283:H283"/>
    <mergeCell ref="J283:K283"/>
    <mergeCell ref="AG283:AP283"/>
    <mergeCell ref="AR283:AT283"/>
    <mergeCell ref="AR281:AT281"/>
    <mergeCell ref="AX281:AY283"/>
    <mergeCell ref="BS286:BU286"/>
    <mergeCell ref="CH286:CQ286"/>
    <mergeCell ref="BE284:BF284"/>
    <mergeCell ref="BS284:BU285"/>
    <mergeCell ref="BX284:BX286"/>
    <mergeCell ref="CH284:CQ284"/>
    <mergeCell ref="C285:D285"/>
    <mergeCell ref="F285:H285"/>
    <mergeCell ref="J285:K285"/>
    <mergeCell ref="AG285:AP285"/>
    <mergeCell ref="AR285:AT285"/>
    <mergeCell ref="C284:D284"/>
    <mergeCell ref="F284:H284"/>
    <mergeCell ref="J284:K284"/>
    <mergeCell ref="AG284:AP284"/>
    <mergeCell ref="AR284:AT284"/>
    <mergeCell ref="AX284:AY286"/>
    <mergeCell ref="AZ284:AZ286"/>
    <mergeCell ref="BA284:BC286"/>
    <mergeCell ref="BD284:BD286"/>
    <mergeCell ref="CH285:CQ285"/>
    <mergeCell ref="C303:D304"/>
    <mergeCell ref="C306:G307"/>
    <mergeCell ref="H306:Z306"/>
    <mergeCell ref="AD306:AH307"/>
    <mergeCell ref="AI306:AU306"/>
    <mergeCell ref="E303:F304"/>
    <mergeCell ref="C287:D287"/>
    <mergeCell ref="F287:H287"/>
    <mergeCell ref="J287:K287"/>
    <mergeCell ref="AG287:AP287"/>
    <mergeCell ref="AR287:AT287"/>
    <mergeCell ref="C288:D288"/>
    <mergeCell ref="F288:H288"/>
    <mergeCell ref="J288:K288"/>
    <mergeCell ref="AG288:AP288"/>
    <mergeCell ref="AR288:AT288"/>
    <mergeCell ref="BE285:BF285"/>
    <mergeCell ref="C286:D286"/>
    <mergeCell ref="F286:H286"/>
    <mergeCell ref="J286:K286"/>
    <mergeCell ref="AG286:AP286"/>
    <mergeCell ref="AR286:AT286"/>
    <mergeCell ref="BE286:BF286"/>
    <mergeCell ref="CF306:CF307"/>
    <mergeCell ref="CG306:CG307"/>
    <mergeCell ref="U307:Z308"/>
    <mergeCell ref="C308:G308"/>
    <mergeCell ref="AD308:AH308"/>
    <mergeCell ref="BC308:BF308"/>
    <mergeCell ref="BS308:BU309"/>
    <mergeCell ref="C309:D310"/>
    <mergeCell ref="E309:G309"/>
    <mergeCell ref="U309:Z310"/>
    <mergeCell ref="BZ306:BZ307"/>
    <mergeCell ref="CA306:CA307"/>
    <mergeCell ref="CB306:CB307"/>
    <mergeCell ref="CC306:CC307"/>
    <mergeCell ref="CD306:CD307"/>
    <mergeCell ref="CE306:CE307"/>
    <mergeCell ref="BC306:BF307"/>
    <mergeCell ref="BG306:BR306"/>
    <mergeCell ref="BS306:BV307"/>
    <mergeCell ref="BW306:BW307"/>
    <mergeCell ref="BX306:BX307"/>
    <mergeCell ref="BY306:BY307"/>
    <mergeCell ref="U312:X312"/>
    <mergeCell ref="Y312:Z312"/>
    <mergeCell ref="AF312:AH312"/>
    <mergeCell ref="BS312:BU312"/>
    <mergeCell ref="C313:D314"/>
    <mergeCell ref="E313:G313"/>
    <mergeCell ref="U313:X313"/>
    <mergeCell ref="Y313:Z313"/>
    <mergeCell ref="AD313:AE314"/>
    <mergeCell ref="AF313:AH313"/>
    <mergeCell ref="BS310:BU310"/>
    <mergeCell ref="C311:D312"/>
    <mergeCell ref="E311:G311"/>
    <mergeCell ref="U311:X311"/>
    <mergeCell ref="Y311:Z311"/>
    <mergeCell ref="AD311:AE312"/>
    <mergeCell ref="AF311:AH311"/>
    <mergeCell ref="BC311:BR312"/>
    <mergeCell ref="BS311:BU311"/>
    <mergeCell ref="E312:G312"/>
    <mergeCell ref="AD309:AE310"/>
    <mergeCell ref="AF309:AH309"/>
    <mergeCell ref="BC309:BF309"/>
    <mergeCell ref="E310:G310"/>
    <mergeCell ref="AF310:AH310"/>
    <mergeCell ref="BC310:BF310"/>
    <mergeCell ref="BS315:BV316"/>
    <mergeCell ref="BW315:BW316"/>
    <mergeCell ref="BX315:BX316"/>
    <mergeCell ref="BY315:BY316"/>
    <mergeCell ref="BZ315:BZ316"/>
    <mergeCell ref="CA315:CA316"/>
    <mergeCell ref="AX315:AY316"/>
    <mergeCell ref="AZ315:AZ316"/>
    <mergeCell ref="BA315:BC316"/>
    <mergeCell ref="BD315:BD316"/>
    <mergeCell ref="BE315:BF316"/>
    <mergeCell ref="BG315:BR315"/>
    <mergeCell ref="E314:G314"/>
    <mergeCell ref="U314:X314"/>
    <mergeCell ref="Y314:Z314"/>
    <mergeCell ref="AF314:AH314"/>
    <mergeCell ref="C315:D316"/>
    <mergeCell ref="E315:G315"/>
    <mergeCell ref="U315:Z320"/>
    <mergeCell ref="AD315:AE316"/>
    <mergeCell ref="AF315:AH315"/>
    <mergeCell ref="E318:G318"/>
    <mergeCell ref="AF318:AH318"/>
    <mergeCell ref="BE318:BF318"/>
    <mergeCell ref="BW320:BW322"/>
    <mergeCell ref="BX320:BX322"/>
    <mergeCell ref="CH318:CQ318"/>
    <mergeCell ref="C319:D320"/>
    <mergeCell ref="E319:G319"/>
    <mergeCell ref="AD319:AE320"/>
    <mergeCell ref="AF319:AH319"/>
    <mergeCell ref="BE319:BF319"/>
    <mergeCell ref="BS319:BU319"/>
    <mergeCell ref="CH319:CQ319"/>
    <mergeCell ref="BD317:BD319"/>
    <mergeCell ref="BE317:BF317"/>
    <mergeCell ref="BS317:BU318"/>
    <mergeCell ref="BW317:BW319"/>
    <mergeCell ref="BX317:BX319"/>
    <mergeCell ref="CH317:CQ317"/>
    <mergeCell ref="CH315:CQ316"/>
    <mergeCell ref="E316:G316"/>
    <mergeCell ref="AF316:AH316"/>
    <mergeCell ref="C317:D318"/>
    <mergeCell ref="E317:G317"/>
    <mergeCell ref="AD317:AE318"/>
    <mergeCell ref="AF317:AH317"/>
    <mergeCell ref="AX317:AY319"/>
    <mergeCell ref="AZ317:AZ319"/>
    <mergeCell ref="BA317:BC319"/>
    <mergeCell ref="CB315:CB316"/>
    <mergeCell ref="CC315:CC316"/>
    <mergeCell ref="CD315:CD316"/>
    <mergeCell ref="CE315:CE316"/>
    <mergeCell ref="CF315:CF316"/>
    <mergeCell ref="CG315:CG316"/>
    <mergeCell ref="BE320:BF320"/>
    <mergeCell ref="BS320:BU321"/>
    <mergeCell ref="CH320:CQ320"/>
    <mergeCell ref="C321:D322"/>
    <mergeCell ref="E321:G321"/>
    <mergeCell ref="U321:X321"/>
    <mergeCell ref="Y321:Z321"/>
    <mergeCell ref="AD321:AE322"/>
    <mergeCell ref="E320:G320"/>
    <mergeCell ref="AF320:AH320"/>
    <mergeCell ref="AX320:AY322"/>
    <mergeCell ref="AZ320:AZ322"/>
    <mergeCell ref="BA320:BC322"/>
    <mergeCell ref="BD320:BD322"/>
    <mergeCell ref="AF321:AH321"/>
    <mergeCell ref="C323:D324"/>
    <mergeCell ref="E323:G323"/>
    <mergeCell ref="U323:Z330"/>
    <mergeCell ref="AD323:AE324"/>
    <mergeCell ref="AF323:AH323"/>
    <mergeCell ref="AX323:AY325"/>
    <mergeCell ref="C325:D326"/>
    <mergeCell ref="E330:G330"/>
    <mergeCell ref="AF330:AH330"/>
    <mergeCell ref="BE321:BF321"/>
    <mergeCell ref="CH321:CQ321"/>
    <mergeCell ref="E322:G322"/>
    <mergeCell ref="U322:X322"/>
    <mergeCell ref="Y322:Z322"/>
    <mergeCell ref="AF322:AH322"/>
    <mergeCell ref="BE322:BF322"/>
    <mergeCell ref="BS322:BU322"/>
    <mergeCell ref="CH322:CQ322"/>
    <mergeCell ref="CH325:CQ325"/>
    <mergeCell ref="BX323:BX325"/>
    <mergeCell ref="CH323:CQ323"/>
    <mergeCell ref="E324:G324"/>
    <mergeCell ref="AF324:AH324"/>
    <mergeCell ref="BE324:BF324"/>
    <mergeCell ref="CH324:CQ324"/>
    <mergeCell ref="E325:G325"/>
    <mergeCell ref="AD325:AE326"/>
    <mergeCell ref="AF325:AH325"/>
    <mergeCell ref="BE325:BF325"/>
    <mergeCell ref="AZ323:AZ325"/>
    <mergeCell ref="BA323:BC325"/>
    <mergeCell ref="BD323:BD325"/>
    <mergeCell ref="BE323:BF323"/>
    <mergeCell ref="BS323:BU324"/>
    <mergeCell ref="BW323:BW325"/>
    <mergeCell ref="BS325:BU325"/>
    <mergeCell ref="BX326:BX328"/>
    <mergeCell ref="CH326:CQ326"/>
    <mergeCell ref="C327:D328"/>
    <mergeCell ref="E327:G327"/>
    <mergeCell ref="AD327:AE328"/>
    <mergeCell ref="AF327:AH327"/>
    <mergeCell ref="BE327:BF327"/>
    <mergeCell ref="CH327:CQ327"/>
    <mergeCell ref="E328:G328"/>
    <mergeCell ref="AF328:AH328"/>
    <mergeCell ref="CH331:CQ331"/>
    <mergeCell ref="BS329:BU330"/>
    <mergeCell ref="BW329:BW331"/>
    <mergeCell ref="BX329:BX331"/>
    <mergeCell ref="CH329:CQ329"/>
    <mergeCell ref="CH330:CQ330"/>
    <mergeCell ref="BS331:BU331"/>
    <mergeCell ref="E326:G326"/>
    <mergeCell ref="AF326:AH326"/>
    <mergeCell ref="AX326:AY328"/>
    <mergeCell ref="AZ326:AZ328"/>
    <mergeCell ref="BA326:BC328"/>
    <mergeCell ref="BD326:BD328"/>
    <mergeCell ref="BE326:BF326"/>
    <mergeCell ref="BS326:BU327"/>
    <mergeCell ref="BW326:BW328"/>
    <mergeCell ref="BE328:BF328"/>
    <mergeCell ref="BS328:BU328"/>
    <mergeCell ref="CH328:CQ328"/>
    <mergeCell ref="E332:G332"/>
    <mergeCell ref="U332:X332"/>
    <mergeCell ref="Y332:Z332"/>
    <mergeCell ref="AF332:AH332"/>
    <mergeCell ref="AX332:AY334"/>
    <mergeCell ref="AZ332:AZ334"/>
    <mergeCell ref="BA332:BC334"/>
    <mergeCell ref="BD332:BD334"/>
    <mergeCell ref="BE332:BF332"/>
    <mergeCell ref="C331:D332"/>
    <mergeCell ref="E331:G331"/>
    <mergeCell ref="U331:X331"/>
    <mergeCell ref="Y331:Z331"/>
    <mergeCell ref="AD331:AE332"/>
    <mergeCell ref="AF331:AH331"/>
    <mergeCell ref="BD329:BD331"/>
    <mergeCell ref="BE329:BF329"/>
    <mergeCell ref="BE330:BF330"/>
    <mergeCell ref="BE331:BF331"/>
    <mergeCell ref="C329:D330"/>
    <mergeCell ref="E329:G329"/>
    <mergeCell ref="AD329:AE330"/>
    <mergeCell ref="AF329:AH329"/>
    <mergeCell ref="AX329:AY331"/>
    <mergeCell ref="AZ329:AZ331"/>
    <mergeCell ref="BA329:BC331"/>
    <mergeCell ref="C337:D338"/>
    <mergeCell ref="E337:E338"/>
    <mergeCell ref="F337:H338"/>
    <mergeCell ref="I337:I338"/>
    <mergeCell ref="J337:K338"/>
    <mergeCell ref="AX335:AY337"/>
    <mergeCell ref="AZ335:AZ337"/>
    <mergeCell ref="BA335:BC337"/>
    <mergeCell ref="BD335:BD337"/>
    <mergeCell ref="BE335:BF335"/>
    <mergeCell ref="BS335:BU336"/>
    <mergeCell ref="BS337:BU337"/>
    <mergeCell ref="BS332:BU333"/>
    <mergeCell ref="BW332:BW334"/>
    <mergeCell ref="BX332:BX334"/>
    <mergeCell ref="CH332:CQ332"/>
    <mergeCell ref="BE333:BF333"/>
    <mergeCell ref="CH333:CQ333"/>
    <mergeCell ref="BE334:BF334"/>
    <mergeCell ref="BS334:BU334"/>
    <mergeCell ref="CH334:CQ334"/>
    <mergeCell ref="CH337:CQ337"/>
    <mergeCell ref="AX338:AY340"/>
    <mergeCell ref="AZ338:AZ340"/>
    <mergeCell ref="BA338:BC340"/>
    <mergeCell ref="BD338:BD340"/>
    <mergeCell ref="BE338:BF338"/>
    <mergeCell ref="BS338:BU339"/>
    <mergeCell ref="BW338:BW340"/>
    <mergeCell ref="BX338:BX340"/>
    <mergeCell ref="CH338:CQ338"/>
    <mergeCell ref="AC337:AC338"/>
    <mergeCell ref="CH339:CQ339"/>
    <mergeCell ref="C340:D340"/>
    <mergeCell ref="F340:H340"/>
    <mergeCell ref="J340:K340"/>
    <mergeCell ref="AG340:AP340"/>
    <mergeCell ref="AR340:AT340"/>
    <mergeCell ref="BE340:BF340"/>
    <mergeCell ref="BS340:BU340"/>
    <mergeCell ref="CH340:CQ340"/>
    <mergeCell ref="C339:D339"/>
    <mergeCell ref="F339:H339"/>
    <mergeCell ref="J339:K339"/>
    <mergeCell ref="AG339:AP339"/>
    <mergeCell ref="AR339:AT339"/>
    <mergeCell ref="BE339:BF339"/>
    <mergeCell ref="CH343:CQ343"/>
    <mergeCell ref="AD337:AD338"/>
    <mergeCell ref="AE337:AE338"/>
    <mergeCell ref="AF337:AF338"/>
    <mergeCell ref="AG337:AP338"/>
    <mergeCell ref="BE337:BF337"/>
    <mergeCell ref="L337:W337"/>
    <mergeCell ref="X337:X338"/>
    <mergeCell ref="Y337:Y338"/>
    <mergeCell ref="Z337:Z338"/>
    <mergeCell ref="AA337:AA338"/>
    <mergeCell ref="AB337:AB338"/>
    <mergeCell ref="BW335:BW337"/>
    <mergeCell ref="BX335:BX337"/>
    <mergeCell ref="CH335:CQ335"/>
    <mergeCell ref="BE336:BF336"/>
    <mergeCell ref="CH336:CQ336"/>
    <mergeCell ref="BX341:BX343"/>
    <mergeCell ref="CH341:CQ341"/>
    <mergeCell ref="C342:D342"/>
    <mergeCell ref="F342:H342"/>
    <mergeCell ref="J342:K342"/>
    <mergeCell ref="AG342:AP342"/>
    <mergeCell ref="AR342:AT342"/>
    <mergeCell ref="BE342:BF342"/>
    <mergeCell ref="CH342:CQ342"/>
    <mergeCell ref="C343:D343"/>
    <mergeCell ref="AZ341:AZ343"/>
    <mergeCell ref="BA341:BC343"/>
    <mergeCell ref="BD341:BD343"/>
    <mergeCell ref="BE341:BF341"/>
    <mergeCell ref="BS341:BU342"/>
    <mergeCell ref="BW341:BW343"/>
    <mergeCell ref="BE343:BF343"/>
    <mergeCell ref="BS343:BU343"/>
    <mergeCell ref="C341:D341"/>
    <mergeCell ref="F341:H341"/>
    <mergeCell ref="J341:K341"/>
    <mergeCell ref="AG341:AP341"/>
    <mergeCell ref="F343:H343"/>
    <mergeCell ref="J343:K343"/>
    <mergeCell ref="AG343:AP343"/>
    <mergeCell ref="AR343:AT343"/>
    <mergeCell ref="AR341:AT341"/>
    <mergeCell ref="AX341:AY343"/>
    <mergeCell ref="BS346:BU346"/>
    <mergeCell ref="CH346:CQ346"/>
    <mergeCell ref="BE344:BF344"/>
    <mergeCell ref="BS344:BU345"/>
    <mergeCell ref="BX344:BX346"/>
    <mergeCell ref="CH344:CQ344"/>
    <mergeCell ref="C345:D345"/>
    <mergeCell ref="F345:H345"/>
    <mergeCell ref="J345:K345"/>
    <mergeCell ref="AG345:AP345"/>
    <mergeCell ref="AR345:AT345"/>
    <mergeCell ref="C344:D344"/>
    <mergeCell ref="F344:H344"/>
    <mergeCell ref="J344:K344"/>
    <mergeCell ref="AG344:AP344"/>
    <mergeCell ref="AR344:AT344"/>
    <mergeCell ref="AX344:AY346"/>
    <mergeCell ref="AZ344:AZ346"/>
    <mergeCell ref="BA344:BC346"/>
    <mergeCell ref="BD344:BD346"/>
    <mergeCell ref="CH345:CQ345"/>
    <mergeCell ref="C363:D364"/>
    <mergeCell ref="C366:G367"/>
    <mergeCell ref="H366:Z366"/>
    <mergeCell ref="AD366:AH367"/>
    <mergeCell ref="AI366:AU366"/>
    <mergeCell ref="E363:F364"/>
    <mergeCell ref="C347:D347"/>
    <mergeCell ref="F347:H347"/>
    <mergeCell ref="J347:K347"/>
    <mergeCell ref="AG347:AP347"/>
    <mergeCell ref="AR347:AT347"/>
    <mergeCell ref="C348:D348"/>
    <mergeCell ref="F348:H348"/>
    <mergeCell ref="J348:K348"/>
    <mergeCell ref="AG348:AP348"/>
    <mergeCell ref="AR348:AT348"/>
    <mergeCell ref="BE345:BF345"/>
    <mergeCell ref="C346:D346"/>
    <mergeCell ref="F346:H346"/>
    <mergeCell ref="J346:K346"/>
    <mergeCell ref="AG346:AP346"/>
    <mergeCell ref="AR346:AT346"/>
    <mergeCell ref="BE346:BF346"/>
    <mergeCell ref="CF366:CF367"/>
    <mergeCell ref="CG366:CG367"/>
    <mergeCell ref="U367:Z368"/>
    <mergeCell ref="C368:G368"/>
    <mergeCell ref="AD368:AH368"/>
    <mergeCell ref="BC368:BF368"/>
    <mergeCell ref="BS368:BU369"/>
    <mergeCell ref="C369:D370"/>
    <mergeCell ref="E369:G369"/>
    <mergeCell ref="U369:Z370"/>
    <mergeCell ref="BZ366:BZ367"/>
    <mergeCell ref="CA366:CA367"/>
    <mergeCell ref="CB366:CB367"/>
    <mergeCell ref="CC366:CC367"/>
    <mergeCell ref="CD366:CD367"/>
    <mergeCell ref="CE366:CE367"/>
    <mergeCell ref="BC366:BF367"/>
    <mergeCell ref="BG366:BR366"/>
    <mergeCell ref="BS366:BV367"/>
    <mergeCell ref="BW366:BW367"/>
    <mergeCell ref="BX366:BX367"/>
    <mergeCell ref="BY366:BY367"/>
    <mergeCell ref="U372:X372"/>
    <mergeCell ref="Y372:Z372"/>
    <mergeCell ref="AF372:AH372"/>
    <mergeCell ref="BS372:BU372"/>
    <mergeCell ref="C373:D374"/>
    <mergeCell ref="E373:G373"/>
    <mergeCell ref="U373:X373"/>
    <mergeCell ref="Y373:Z373"/>
    <mergeCell ref="AD373:AE374"/>
    <mergeCell ref="AF373:AH373"/>
    <mergeCell ref="BS370:BU370"/>
    <mergeCell ref="C371:D372"/>
    <mergeCell ref="E371:G371"/>
    <mergeCell ref="U371:X371"/>
    <mergeCell ref="Y371:Z371"/>
    <mergeCell ref="AD371:AE372"/>
    <mergeCell ref="AF371:AH371"/>
    <mergeCell ref="BC371:BR372"/>
    <mergeCell ref="BS371:BU371"/>
    <mergeCell ref="E372:G372"/>
    <mergeCell ref="AD369:AE370"/>
    <mergeCell ref="AF369:AH369"/>
    <mergeCell ref="BC369:BF369"/>
    <mergeCell ref="E370:G370"/>
    <mergeCell ref="AF370:AH370"/>
    <mergeCell ref="BC370:BF370"/>
    <mergeCell ref="BS375:BV376"/>
    <mergeCell ref="BW375:BW376"/>
    <mergeCell ref="BX375:BX376"/>
    <mergeCell ref="BY375:BY376"/>
    <mergeCell ref="BZ375:BZ376"/>
    <mergeCell ref="CA375:CA376"/>
    <mergeCell ref="AX375:AY376"/>
    <mergeCell ref="AZ375:AZ376"/>
    <mergeCell ref="BA375:BC376"/>
    <mergeCell ref="BD375:BD376"/>
    <mergeCell ref="BE375:BF376"/>
    <mergeCell ref="BG375:BR375"/>
    <mergeCell ref="E374:G374"/>
    <mergeCell ref="U374:X374"/>
    <mergeCell ref="Y374:Z374"/>
    <mergeCell ref="AF374:AH374"/>
    <mergeCell ref="C375:D376"/>
    <mergeCell ref="E375:G375"/>
    <mergeCell ref="U375:Z380"/>
    <mergeCell ref="AD375:AE376"/>
    <mergeCell ref="AF375:AH375"/>
    <mergeCell ref="E378:G378"/>
    <mergeCell ref="AF378:AH378"/>
    <mergeCell ref="BE378:BF378"/>
    <mergeCell ref="BW380:BW382"/>
    <mergeCell ref="BX380:BX382"/>
    <mergeCell ref="CH378:CQ378"/>
    <mergeCell ref="C379:D380"/>
    <mergeCell ref="E379:G379"/>
    <mergeCell ref="AD379:AE380"/>
    <mergeCell ref="AF379:AH379"/>
    <mergeCell ref="BE379:BF379"/>
    <mergeCell ref="BS379:BU379"/>
    <mergeCell ref="CH379:CQ379"/>
    <mergeCell ref="BD377:BD379"/>
    <mergeCell ref="BE377:BF377"/>
    <mergeCell ref="BS377:BU378"/>
    <mergeCell ref="BW377:BW379"/>
    <mergeCell ref="BX377:BX379"/>
    <mergeCell ref="CH377:CQ377"/>
    <mergeCell ref="CH375:CQ376"/>
    <mergeCell ref="E376:G376"/>
    <mergeCell ref="AF376:AH376"/>
    <mergeCell ref="C377:D378"/>
    <mergeCell ref="E377:G377"/>
    <mergeCell ref="AD377:AE378"/>
    <mergeCell ref="AF377:AH377"/>
    <mergeCell ref="AX377:AY379"/>
    <mergeCell ref="AZ377:AZ379"/>
    <mergeCell ref="BA377:BC379"/>
    <mergeCell ref="CB375:CB376"/>
    <mergeCell ref="CC375:CC376"/>
    <mergeCell ref="CD375:CD376"/>
    <mergeCell ref="CE375:CE376"/>
    <mergeCell ref="CF375:CF376"/>
    <mergeCell ref="CG375:CG376"/>
    <mergeCell ref="BE380:BF380"/>
    <mergeCell ref="BS380:BU381"/>
    <mergeCell ref="CH380:CQ380"/>
    <mergeCell ref="C381:D382"/>
    <mergeCell ref="E381:G381"/>
    <mergeCell ref="U381:X381"/>
    <mergeCell ref="Y381:Z381"/>
    <mergeCell ref="AD381:AE382"/>
    <mergeCell ref="E380:G380"/>
    <mergeCell ref="AF380:AH380"/>
    <mergeCell ref="AX380:AY382"/>
    <mergeCell ref="AZ380:AZ382"/>
    <mergeCell ref="BA380:BC382"/>
    <mergeCell ref="BD380:BD382"/>
    <mergeCell ref="AF381:AH381"/>
    <mergeCell ref="C383:D384"/>
    <mergeCell ref="E383:G383"/>
    <mergeCell ref="U383:Z390"/>
    <mergeCell ref="AD383:AE384"/>
    <mergeCell ref="AF383:AH383"/>
    <mergeCell ref="AX383:AY385"/>
    <mergeCell ref="C385:D386"/>
    <mergeCell ref="E390:G390"/>
    <mergeCell ref="AF390:AH390"/>
    <mergeCell ref="BE381:BF381"/>
    <mergeCell ref="CH381:CQ381"/>
    <mergeCell ref="E382:G382"/>
    <mergeCell ref="U382:X382"/>
    <mergeCell ref="Y382:Z382"/>
    <mergeCell ref="AF382:AH382"/>
    <mergeCell ref="BE382:BF382"/>
    <mergeCell ref="BS382:BU382"/>
    <mergeCell ref="CH382:CQ382"/>
    <mergeCell ref="CH385:CQ385"/>
    <mergeCell ref="BX383:BX385"/>
    <mergeCell ref="CH383:CQ383"/>
    <mergeCell ref="E384:G384"/>
    <mergeCell ref="AF384:AH384"/>
    <mergeCell ref="BE384:BF384"/>
    <mergeCell ref="CH384:CQ384"/>
    <mergeCell ref="E385:G385"/>
    <mergeCell ref="AD385:AE386"/>
    <mergeCell ref="AF385:AH385"/>
    <mergeCell ref="BE385:BF385"/>
    <mergeCell ref="AZ383:AZ385"/>
    <mergeCell ref="BA383:BC385"/>
    <mergeCell ref="BD383:BD385"/>
    <mergeCell ref="BE383:BF383"/>
    <mergeCell ref="BS383:BU384"/>
    <mergeCell ref="BW383:BW385"/>
    <mergeCell ref="BS385:BU385"/>
    <mergeCell ref="BX386:BX388"/>
    <mergeCell ref="CH386:CQ386"/>
    <mergeCell ref="C387:D388"/>
    <mergeCell ref="E387:G387"/>
    <mergeCell ref="AD387:AE388"/>
    <mergeCell ref="AF387:AH387"/>
    <mergeCell ref="BE387:BF387"/>
    <mergeCell ref="CH387:CQ387"/>
    <mergeCell ref="E388:G388"/>
    <mergeCell ref="AF388:AH388"/>
    <mergeCell ref="CH391:CQ391"/>
    <mergeCell ref="BS389:BU390"/>
    <mergeCell ref="BW389:BW391"/>
    <mergeCell ref="BX389:BX391"/>
    <mergeCell ref="CH389:CQ389"/>
    <mergeCell ref="CH390:CQ390"/>
    <mergeCell ref="BS391:BU391"/>
    <mergeCell ref="E386:G386"/>
    <mergeCell ref="AF386:AH386"/>
    <mergeCell ref="AX386:AY388"/>
    <mergeCell ref="AZ386:AZ388"/>
    <mergeCell ref="BA386:BC388"/>
    <mergeCell ref="BD386:BD388"/>
    <mergeCell ref="BE386:BF386"/>
    <mergeCell ref="BS386:BU387"/>
    <mergeCell ref="BW386:BW388"/>
    <mergeCell ref="BE388:BF388"/>
    <mergeCell ref="BS388:BU388"/>
    <mergeCell ref="CH388:CQ388"/>
    <mergeCell ref="E392:G392"/>
    <mergeCell ref="U392:X392"/>
    <mergeCell ref="Y392:Z392"/>
    <mergeCell ref="AF392:AH392"/>
    <mergeCell ref="AX392:AY394"/>
    <mergeCell ref="AZ392:AZ394"/>
    <mergeCell ref="BA392:BC394"/>
    <mergeCell ref="BD392:BD394"/>
    <mergeCell ref="BE392:BF392"/>
    <mergeCell ref="C391:D392"/>
    <mergeCell ref="E391:G391"/>
    <mergeCell ref="U391:X391"/>
    <mergeCell ref="Y391:Z391"/>
    <mergeCell ref="AD391:AE392"/>
    <mergeCell ref="AF391:AH391"/>
    <mergeCell ref="BD389:BD391"/>
    <mergeCell ref="BE389:BF389"/>
    <mergeCell ref="BE390:BF390"/>
    <mergeCell ref="BE391:BF391"/>
    <mergeCell ref="C389:D390"/>
    <mergeCell ref="E389:G389"/>
    <mergeCell ref="AD389:AE390"/>
    <mergeCell ref="AF389:AH389"/>
    <mergeCell ref="AX389:AY391"/>
    <mergeCell ref="AZ389:AZ391"/>
    <mergeCell ref="BA389:BC391"/>
    <mergeCell ref="C397:D398"/>
    <mergeCell ref="E397:E398"/>
    <mergeCell ref="F397:H398"/>
    <mergeCell ref="I397:I398"/>
    <mergeCell ref="J397:K398"/>
    <mergeCell ref="AX395:AY397"/>
    <mergeCell ref="AZ395:AZ397"/>
    <mergeCell ref="BA395:BC397"/>
    <mergeCell ref="BD395:BD397"/>
    <mergeCell ref="BE395:BF395"/>
    <mergeCell ref="BS395:BU396"/>
    <mergeCell ref="BS397:BU397"/>
    <mergeCell ref="BS392:BU393"/>
    <mergeCell ref="BW392:BW394"/>
    <mergeCell ref="BX392:BX394"/>
    <mergeCell ref="CH392:CQ392"/>
    <mergeCell ref="BE393:BF393"/>
    <mergeCell ref="CH393:CQ393"/>
    <mergeCell ref="BE394:BF394"/>
    <mergeCell ref="BS394:BU394"/>
    <mergeCell ref="CH394:CQ394"/>
    <mergeCell ref="CH397:CQ397"/>
    <mergeCell ref="AX398:AY400"/>
    <mergeCell ref="AZ398:AZ400"/>
    <mergeCell ref="BA398:BC400"/>
    <mergeCell ref="BD398:BD400"/>
    <mergeCell ref="BE398:BF398"/>
    <mergeCell ref="BS398:BU399"/>
    <mergeCell ref="BW398:BW400"/>
    <mergeCell ref="BX398:BX400"/>
    <mergeCell ref="CH398:CQ398"/>
    <mergeCell ref="AC397:AC398"/>
    <mergeCell ref="CH399:CQ399"/>
    <mergeCell ref="C400:D400"/>
    <mergeCell ref="F400:H400"/>
    <mergeCell ref="J400:K400"/>
    <mergeCell ref="AG400:AP400"/>
    <mergeCell ref="AR400:AT400"/>
    <mergeCell ref="BE400:BF400"/>
    <mergeCell ref="BS400:BU400"/>
    <mergeCell ref="CH400:CQ400"/>
    <mergeCell ref="C399:D399"/>
    <mergeCell ref="F399:H399"/>
    <mergeCell ref="J399:K399"/>
    <mergeCell ref="AG399:AP399"/>
    <mergeCell ref="AR399:AT399"/>
    <mergeCell ref="BE399:BF399"/>
    <mergeCell ref="CH403:CQ403"/>
    <mergeCell ref="AD397:AD398"/>
    <mergeCell ref="AE397:AE398"/>
    <mergeCell ref="AF397:AF398"/>
    <mergeCell ref="AG397:AP398"/>
    <mergeCell ref="BE397:BF397"/>
    <mergeCell ref="L397:W397"/>
    <mergeCell ref="X397:X398"/>
    <mergeCell ref="Y397:Y398"/>
    <mergeCell ref="Z397:Z398"/>
    <mergeCell ref="AA397:AA398"/>
    <mergeCell ref="AB397:AB398"/>
    <mergeCell ref="BW395:BW397"/>
    <mergeCell ref="BX395:BX397"/>
    <mergeCell ref="CH395:CQ395"/>
    <mergeCell ref="BE396:BF396"/>
    <mergeCell ref="CH396:CQ396"/>
    <mergeCell ref="BX401:BX403"/>
    <mergeCell ref="CH401:CQ401"/>
    <mergeCell ref="C402:D402"/>
    <mergeCell ref="F402:H402"/>
    <mergeCell ref="J402:K402"/>
    <mergeCell ref="AG402:AP402"/>
    <mergeCell ref="AR402:AT402"/>
    <mergeCell ref="BE402:BF402"/>
    <mergeCell ref="CH402:CQ402"/>
    <mergeCell ref="C403:D403"/>
    <mergeCell ref="AZ401:AZ403"/>
    <mergeCell ref="BA401:BC403"/>
    <mergeCell ref="BD401:BD403"/>
    <mergeCell ref="BE401:BF401"/>
    <mergeCell ref="BS401:BU402"/>
    <mergeCell ref="BW401:BW403"/>
    <mergeCell ref="BE403:BF403"/>
    <mergeCell ref="BS403:BU403"/>
    <mergeCell ref="C401:D401"/>
    <mergeCell ref="F401:H401"/>
    <mergeCell ref="J401:K401"/>
    <mergeCell ref="AG401:AP401"/>
    <mergeCell ref="F403:H403"/>
    <mergeCell ref="J403:K403"/>
    <mergeCell ref="AG403:AP403"/>
    <mergeCell ref="AR403:AT403"/>
    <mergeCell ref="AR401:AT401"/>
    <mergeCell ref="AX401:AY403"/>
    <mergeCell ref="BS406:BU406"/>
    <mergeCell ref="CH406:CQ406"/>
    <mergeCell ref="BE404:BF404"/>
    <mergeCell ref="BS404:BU405"/>
    <mergeCell ref="BX404:BX406"/>
    <mergeCell ref="CH404:CQ404"/>
    <mergeCell ref="C405:D405"/>
    <mergeCell ref="F405:H405"/>
    <mergeCell ref="J405:K405"/>
    <mergeCell ref="AG405:AP405"/>
    <mergeCell ref="AR405:AT405"/>
    <mergeCell ref="C404:D404"/>
    <mergeCell ref="F404:H404"/>
    <mergeCell ref="J404:K404"/>
    <mergeCell ref="AG404:AP404"/>
    <mergeCell ref="AR404:AT404"/>
    <mergeCell ref="AX404:AY406"/>
    <mergeCell ref="AZ404:AZ406"/>
    <mergeCell ref="BA404:BC406"/>
    <mergeCell ref="BD404:BD406"/>
    <mergeCell ref="CH405:CQ405"/>
    <mergeCell ref="C423:D424"/>
    <mergeCell ref="C426:G427"/>
    <mergeCell ref="H426:Z426"/>
    <mergeCell ref="AD426:AH427"/>
    <mergeCell ref="AI426:AU426"/>
    <mergeCell ref="E423:F424"/>
    <mergeCell ref="C407:D407"/>
    <mergeCell ref="F407:H407"/>
    <mergeCell ref="J407:K407"/>
    <mergeCell ref="AG407:AP407"/>
    <mergeCell ref="AR407:AT407"/>
    <mergeCell ref="C408:D408"/>
    <mergeCell ref="F408:H408"/>
    <mergeCell ref="J408:K408"/>
    <mergeCell ref="AG408:AP408"/>
    <mergeCell ref="AR408:AT408"/>
    <mergeCell ref="BE405:BF405"/>
    <mergeCell ref="C406:D406"/>
    <mergeCell ref="F406:H406"/>
    <mergeCell ref="J406:K406"/>
    <mergeCell ref="AG406:AP406"/>
    <mergeCell ref="AR406:AT406"/>
    <mergeCell ref="BE406:BF406"/>
    <mergeCell ref="CF426:CF427"/>
    <mergeCell ref="CG426:CG427"/>
    <mergeCell ref="U427:Z428"/>
    <mergeCell ref="C428:G428"/>
    <mergeCell ref="AD428:AH428"/>
    <mergeCell ref="BC428:BF428"/>
    <mergeCell ref="BS428:BU429"/>
    <mergeCell ref="C429:D430"/>
    <mergeCell ref="E429:G429"/>
    <mergeCell ref="U429:Z430"/>
    <mergeCell ref="BZ426:BZ427"/>
    <mergeCell ref="CA426:CA427"/>
    <mergeCell ref="CB426:CB427"/>
    <mergeCell ref="CC426:CC427"/>
    <mergeCell ref="CD426:CD427"/>
    <mergeCell ref="CE426:CE427"/>
    <mergeCell ref="BC426:BF427"/>
    <mergeCell ref="BG426:BR426"/>
    <mergeCell ref="BS426:BV427"/>
    <mergeCell ref="BW426:BW427"/>
    <mergeCell ref="BX426:BX427"/>
    <mergeCell ref="BY426:BY427"/>
    <mergeCell ref="U432:X432"/>
    <mergeCell ref="Y432:Z432"/>
    <mergeCell ref="AF432:AH432"/>
    <mergeCell ref="BS432:BU432"/>
    <mergeCell ref="C433:D434"/>
    <mergeCell ref="E433:G433"/>
    <mergeCell ref="U433:X433"/>
    <mergeCell ref="Y433:Z433"/>
    <mergeCell ref="AD433:AE434"/>
    <mergeCell ref="AF433:AH433"/>
    <mergeCell ref="BS430:BU430"/>
    <mergeCell ref="C431:D432"/>
    <mergeCell ref="E431:G431"/>
    <mergeCell ref="U431:X431"/>
    <mergeCell ref="Y431:Z431"/>
    <mergeCell ref="AD431:AE432"/>
    <mergeCell ref="AF431:AH431"/>
    <mergeCell ref="BC431:BR432"/>
    <mergeCell ref="BS431:BU431"/>
    <mergeCell ref="E432:G432"/>
    <mergeCell ref="AD429:AE430"/>
    <mergeCell ref="AF429:AH429"/>
    <mergeCell ref="BC429:BF429"/>
    <mergeCell ref="E430:G430"/>
    <mergeCell ref="AF430:AH430"/>
    <mergeCell ref="BC430:BF430"/>
    <mergeCell ref="BS435:BV436"/>
    <mergeCell ref="BW435:BW436"/>
    <mergeCell ref="BX435:BX436"/>
    <mergeCell ref="BY435:BY436"/>
    <mergeCell ref="BZ435:BZ436"/>
    <mergeCell ref="CA435:CA436"/>
    <mergeCell ref="AX435:AY436"/>
    <mergeCell ref="AZ435:AZ436"/>
    <mergeCell ref="BA435:BC436"/>
    <mergeCell ref="BD435:BD436"/>
    <mergeCell ref="BE435:BF436"/>
    <mergeCell ref="BG435:BR435"/>
    <mergeCell ref="E434:G434"/>
    <mergeCell ref="U434:X434"/>
    <mergeCell ref="Y434:Z434"/>
    <mergeCell ref="AF434:AH434"/>
    <mergeCell ref="C435:D436"/>
    <mergeCell ref="E435:G435"/>
    <mergeCell ref="U435:Z440"/>
    <mergeCell ref="AD435:AE436"/>
    <mergeCell ref="AF435:AH435"/>
    <mergeCell ref="E438:G438"/>
    <mergeCell ref="AF438:AH438"/>
    <mergeCell ref="BE438:BF438"/>
    <mergeCell ref="BW440:BW442"/>
    <mergeCell ref="BX440:BX442"/>
    <mergeCell ref="CH438:CQ438"/>
    <mergeCell ref="C439:D440"/>
    <mergeCell ref="E439:G439"/>
    <mergeCell ref="AD439:AE440"/>
    <mergeCell ref="AF439:AH439"/>
    <mergeCell ref="BE439:BF439"/>
    <mergeCell ref="BS439:BU439"/>
    <mergeCell ref="CH439:CQ439"/>
    <mergeCell ref="BD437:BD439"/>
    <mergeCell ref="BE437:BF437"/>
    <mergeCell ref="BS437:BU438"/>
    <mergeCell ref="BW437:BW439"/>
    <mergeCell ref="BX437:BX439"/>
    <mergeCell ref="CH437:CQ437"/>
    <mergeCell ref="CH435:CQ436"/>
    <mergeCell ref="E436:G436"/>
    <mergeCell ref="AF436:AH436"/>
    <mergeCell ref="C437:D438"/>
    <mergeCell ref="E437:G437"/>
    <mergeCell ref="AD437:AE438"/>
    <mergeCell ref="AF437:AH437"/>
    <mergeCell ref="AX437:AY439"/>
    <mergeCell ref="AZ437:AZ439"/>
    <mergeCell ref="BA437:BC439"/>
    <mergeCell ref="CB435:CB436"/>
    <mergeCell ref="CC435:CC436"/>
    <mergeCell ref="CD435:CD436"/>
    <mergeCell ref="CE435:CE436"/>
    <mergeCell ref="CF435:CF436"/>
    <mergeCell ref="CG435:CG436"/>
    <mergeCell ref="BE440:BF440"/>
    <mergeCell ref="BS440:BU441"/>
    <mergeCell ref="CH440:CQ440"/>
    <mergeCell ref="C441:D442"/>
    <mergeCell ref="E441:G441"/>
    <mergeCell ref="U441:X441"/>
    <mergeCell ref="Y441:Z441"/>
    <mergeCell ref="AD441:AE442"/>
    <mergeCell ref="E440:G440"/>
    <mergeCell ref="AF440:AH440"/>
    <mergeCell ref="AX440:AY442"/>
    <mergeCell ref="AZ440:AZ442"/>
    <mergeCell ref="BA440:BC442"/>
    <mergeCell ref="BD440:BD442"/>
    <mergeCell ref="AF441:AH441"/>
    <mergeCell ref="C443:D444"/>
    <mergeCell ref="E443:G443"/>
    <mergeCell ref="U443:Z450"/>
    <mergeCell ref="AD443:AE444"/>
    <mergeCell ref="AF443:AH443"/>
    <mergeCell ref="AX443:AY445"/>
    <mergeCell ref="C445:D446"/>
    <mergeCell ref="E450:G450"/>
    <mergeCell ref="AF450:AH450"/>
    <mergeCell ref="BE441:BF441"/>
    <mergeCell ref="CH441:CQ441"/>
    <mergeCell ref="E442:G442"/>
    <mergeCell ref="U442:X442"/>
    <mergeCell ref="Y442:Z442"/>
    <mergeCell ref="AF442:AH442"/>
    <mergeCell ref="BE442:BF442"/>
    <mergeCell ref="BS442:BU442"/>
    <mergeCell ref="CH442:CQ442"/>
    <mergeCell ref="CH445:CQ445"/>
    <mergeCell ref="BX443:BX445"/>
    <mergeCell ref="CH443:CQ443"/>
    <mergeCell ref="E444:G444"/>
    <mergeCell ref="AF444:AH444"/>
    <mergeCell ref="BE444:BF444"/>
    <mergeCell ref="CH444:CQ444"/>
    <mergeCell ref="E445:G445"/>
    <mergeCell ref="AD445:AE446"/>
    <mergeCell ref="AF445:AH445"/>
    <mergeCell ref="BE445:BF445"/>
    <mergeCell ref="AZ443:AZ445"/>
    <mergeCell ref="BA443:BC445"/>
    <mergeCell ref="BD443:BD445"/>
    <mergeCell ref="BE443:BF443"/>
    <mergeCell ref="BS443:BU444"/>
    <mergeCell ref="BW443:BW445"/>
    <mergeCell ref="BS445:BU445"/>
    <mergeCell ref="BX446:BX448"/>
    <mergeCell ref="CH446:CQ446"/>
    <mergeCell ref="C447:D448"/>
    <mergeCell ref="E447:G447"/>
    <mergeCell ref="AD447:AE448"/>
    <mergeCell ref="AF447:AH447"/>
    <mergeCell ref="BE447:BF447"/>
    <mergeCell ref="CH447:CQ447"/>
    <mergeCell ref="E448:G448"/>
    <mergeCell ref="AF448:AH448"/>
    <mergeCell ref="CH451:CQ451"/>
    <mergeCell ref="BS449:BU450"/>
    <mergeCell ref="BW449:BW451"/>
    <mergeCell ref="BX449:BX451"/>
    <mergeCell ref="CH449:CQ449"/>
    <mergeCell ref="CH450:CQ450"/>
    <mergeCell ref="BS451:BU451"/>
    <mergeCell ref="E446:G446"/>
    <mergeCell ref="AF446:AH446"/>
    <mergeCell ref="AX446:AY448"/>
    <mergeCell ref="AZ446:AZ448"/>
    <mergeCell ref="BA446:BC448"/>
    <mergeCell ref="BD446:BD448"/>
    <mergeCell ref="BE446:BF446"/>
    <mergeCell ref="BS446:BU447"/>
    <mergeCell ref="BW446:BW448"/>
    <mergeCell ref="BE448:BF448"/>
    <mergeCell ref="BS448:BU448"/>
    <mergeCell ref="CH448:CQ448"/>
    <mergeCell ref="E452:G452"/>
    <mergeCell ref="U452:X452"/>
    <mergeCell ref="Y452:Z452"/>
    <mergeCell ref="AF452:AH452"/>
    <mergeCell ref="AX452:AY454"/>
    <mergeCell ref="AZ452:AZ454"/>
    <mergeCell ref="BA452:BC454"/>
    <mergeCell ref="BD452:BD454"/>
    <mergeCell ref="BE452:BF452"/>
    <mergeCell ref="C451:D452"/>
    <mergeCell ref="E451:G451"/>
    <mergeCell ref="U451:X451"/>
    <mergeCell ref="Y451:Z451"/>
    <mergeCell ref="AD451:AE452"/>
    <mergeCell ref="AF451:AH451"/>
    <mergeCell ref="BD449:BD451"/>
    <mergeCell ref="BE449:BF449"/>
    <mergeCell ref="BE450:BF450"/>
    <mergeCell ref="BE451:BF451"/>
    <mergeCell ref="C449:D450"/>
    <mergeCell ref="E449:G449"/>
    <mergeCell ref="AD449:AE450"/>
    <mergeCell ref="AF449:AH449"/>
    <mergeCell ref="AX449:AY451"/>
    <mergeCell ref="AZ449:AZ451"/>
    <mergeCell ref="BA449:BC451"/>
    <mergeCell ref="C457:D458"/>
    <mergeCell ref="E457:E458"/>
    <mergeCell ref="F457:H458"/>
    <mergeCell ref="I457:I458"/>
    <mergeCell ref="J457:K458"/>
    <mergeCell ref="AX455:AY457"/>
    <mergeCell ref="AZ455:AZ457"/>
    <mergeCell ref="BA455:BC457"/>
    <mergeCell ref="BD455:BD457"/>
    <mergeCell ref="BE455:BF455"/>
    <mergeCell ref="BS455:BU456"/>
    <mergeCell ref="BS457:BU457"/>
    <mergeCell ref="BS452:BU453"/>
    <mergeCell ref="BW452:BW454"/>
    <mergeCell ref="BX452:BX454"/>
    <mergeCell ref="CH452:CQ452"/>
    <mergeCell ref="BE453:BF453"/>
    <mergeCell ref="CH453:CQ453"/>
    <mergeCell ref="BE454:BF454"/>
    <mergeCell ref="BS454:BU454"/>
    <mergeCell ref="CH454:CQ454"/>
    <mergeCell ref="CH457:CQ457"/>
    <mergeCell ref="AX458:AY460"/>
    <mergeCell ref="AZ458:AZ460"/>
    <mergeCell ref="BA458:BC460"/>
    <mergeCell ref="BD458:BD460"/>
    <mergeCell ref="BE458:BF458"/>
    <mergeCell ref="BS458:BU459"/>
    <mergeCell ref="BW458:BW460"/>
    <mergeCell ref="BX458:BX460"/>
    <mergeCell ref="CH458:CQ458"/>
    <mergeCell ref="AC457:AC458"/>
    <mergeCell ref="CH459:CQ459"/>
    <mergeCell ref="C460:D460"/>
    <mergeCell ref="F460:H460"/>
    <mergeCell ref="J460:K460"/>
    <mergeCell ref="AG460:AP460"/>
    <mergeCell ref="AR460:AT460"/>
    <mergeCell ref="BE460:BF460"/>
    <mergeCell ref="BS460:BU460"/>
    <mergeCell ref="CH460:CQ460"/>
    <mergeCell ref="C459:D459"/>
    <mergeCell ref="F459:H459"/>
    <mergeCell ref="J459:K459"/>
    <mergeCell ref="AG459:AP459"/>
    <mergeCell ref="AR459:AT459"/>
    <mergeCell ref="BE459:BF459"/>
    <mergeCell ref="CH463:CQ463"/>
    <mergeCell ref="AD457:AD458"/>
    <mergeCell ref="AE457:AE458"/>
    <mergeCell ref="AF457:AF458"/>
    <mergeCell ref="AG457:AP458"/>
    <mergeCell ref="BE457:BF457"/>
    <mergeCell ref="L457:W457"/>
    <mergeCell ref="X457:X458"/>
    <mergeCell ref="Y457:Y458"/>
    <mergeCell ref="Z457:Z458"/>
    <mergeCell ref="AA457:AA458"/>
    <mergeCell ref="AB457:AB458"/>
    <mergeCell ref="BW455:BW457"/>
    <mergeCell ref="BX455:BX457"/>
    <mergeCell ref="CH455:CQ455"/>
    <mergeCell ref="BE456:BF456"/>
    <mergeCell ref="CH456:CQ456"/>
    <mergeCell ref="BX461:BX463"/>
    <mergeCell ref="CH461:CQ461"/>
    <mergeCell ref="C462:D462"/>
    <mergeCell ref="F462:H462"/>
    <mergeCell ref="J462:K462"/>
    <mergeCell ref="AG462:AP462"/>
    <mergeCell ref="AR462:AT462"/>
    <mergeCell ref="BE462:BF462"/>
    <mergeCell ref="CH462:CQ462"/>
    <mergeCell ref="C463:D463"/>
    <mergeCell ref="AZ461:AZ463"/>
    <mergeCell ref="BA461:BC463"/>
    <mergeCell ref="BD461:BD463"/>
    <mergeCell ref="BE461:BF461"/>
    <mergeCell ref="BS461:BU462"/>
    <mergeCell ref="BW461:BW463"/>
    <mergeCell ref="BE463:BF463"/>
    <mergeCell ref="BS463:BU463"/>
    <mergeCell ref="C461:D461"/>
    <mergeCell ref="F461:H461"/>
    <mergeCell ref="J461:K461"/>
    <mergeCell ref="AG461:AP461"/>
    <mergeCell ref="F463:H463"/>
    <mergeCell ref="J463:K463"/>
    <mergeCell ref="AG463:AP463"/>
    <mergeCell ref="AR463:AT463"/>
    <mergeCell ref="AR461:AT461"/>
    <mergeCell ref="AX461:AY463"/>
    <mergeCell ref="BS466:BU466"/>
    <mergeCell ref="CH466:CQ466"/>
    <mergeCell ref="BE464:BF464"/>
    <mergeCell ref="BS464:BU465"/>
    <mergeCell ref="BX464:BX466"/>
    <mergeCell ref="CH464:CQ464"/>
    <mergeCell ref="C465:D465"/>
    <mergeCell ref="F465:H465"/>
    <mergeCell ref="J465:K465"/>
    <mergeCell ref="AG465:AP465"/>
    <mergeCell ref="AR465:AT465"/>
    <mergeCell ref="C464:D464"/>
    <mergeCell ref="F464:H464"/>
    <mergeCell ref="J464:K464"/>
    <mergeCell ref="AG464:AP464"/>
    <mergeCell ref="AR464:AT464"/>
    <mergeCell ref="AX464:AY466"/>
    <mergeCell ref="AZ464:AZ466"/>
    <mergeCell ref="BA464:BC466"/>
    <mergeCell ref="BD464:BD466"/>
    <mergeCell ref="CH465:CQ465"/>
    <mergeCell ref="C483:D484"/>
    <mergeCell ref="C486:G487"/>
    <mergeCell ref="H486:Z486"/>
    <mergeCell ref="AD486:AH487"/>
    <mergeCell ref="AI486:AU486"/>
    <mergeCell ref="E483:F484"/>
    <mergeCell ref="C467:D467"/>
    <mergeCell ref="F467:H467"/>
    <mergeCell ref="J467:K467"/>
    <mergeCell ref="AG467:AP467"/>
    <mergeCell ref="AR467:AT467"/>
    <mergeCell ref="C468:D468"/>
    <mergeCell ref="F468:H468"/>
    <mergeCell ref="J468:K468"/>
    <mergeCell ref="AG468:AP468"/>
    <mergeCell ref="AR468:AT468"/>
    <mergeCell ref="BE465:BF465"/>
    <mergeCell ref="C466:D466"/>
    <mergeCell ref="F466:H466"/>
    <mergeCell ref="J466:K466"/>
    <mergeCell ref="AG466:AP466"/>
    <mergeCell ref="AR466:AT466"/>
    <mergeCell ref="BE466:BF466"/>
    <mergeCell ref="CF486:CF487"/>
    <mergeCell ref="CG486:CG487"/>
    <mergeCell ref="U487:Z488"/>
    <mergeCell ref="C488:G488"/>
    <mergeCell ref="AD488:AH488"/>
    <mergeCell ref="BC488:BF488"/>
    <mergeCell ref="BS488:BU489"/>
    <mergeCell ref="C489:D490"/>
    <mergeCell ref="E489:G489"/>
    <mergeCell ref="U489:Z490"/>
    <mergeCell ref="BZ486:BZ487"/>
    <mergeCell ref="CA486:CA487"/>
    <mergeCell ref="CB486:CB487"/>
    <mergeCell ref="CC486:CC487"/>
    <mergeCell ref="CD486:CD487"/>
    <mergeCell ref="CE486:CE487"/>
    <mergeCell ref="BC486:BF487"/>
    <mergeCell ref="BG486:BR486"/>
    <mergeCell ref="BS486:BV487"/>
    <mergeCell ref="BW486:BW487"/>
    <mergeCell ref="BX486:BX487"/>
    <mergeCell ref="BY486:BY487"/>
    <mergeCell ref="U492:X492"/>
    <mergeCell ref="Y492:Z492"/>
    <mergeCell ref="AF492:AH492"/>
    <mergeCell ref="BS492:BU492"/>
    <mergeCell ref="C493:D494"/>
    <mergeCell ref="E493:G493"/>
    <mergeCell ref="U493:X493"/>
    <mergeCell ref="Y493:Z493"/>
    <mergeCell ref="AD493:AE494"/>
    <mergeCell ref="AF493:AH493"/>
    <mergeCell ref="BS490:BU490"/>
    <mergeCell ref="C491:D492"/>
    <mergeCell ref="E491:G491"/>
    <mergeCell ref="U491:X491"/>
    <mergeCell ref="Y491:Z491"/>
    <mergeCell ref="AD491:AE492"/>
    <mergeCell ref="AF491:AH491"/>
    <mergeCell ref="BC491:BR492"/>
    <mergeCell ref="BS491:BU491"/>
    <mergeCell ref="E492:G492"/>
    <mergeCell ref="AD489:AE490"/>
    <mergeCell ref="AF489:AH489"/>
    <mergeCell ref="BC489:BF489"/>
    <mergeCell ref="E490:G490"/>
    <mergeCell ref="AF490:AH490"/>
    <mergeCell ref="BC490:BF490"/>
    <mergeCell ref="BS495:BV496"/>
    <mergeCell ref="BW495:BW496"/>
    <mergeCell ref="BX495:BX496"/>
    <mergeCell ref="BY495:BY496"/>
    <mergeCell ref="BZ495:BZ496"/>
    <mergeCell ref="CA495:CA496"/>
    <mergeCell ref="AX495:AY496"/>
    <mergeCell ref="AZ495:AZ496"/>
    <mergeCell ref="BA495:BC496"/>
    <mergeCell ref="BD495:BD496"/>
    <mergeCell ref="BE495:BF496"/>
    <mergeCell ref="BG495:BR495"/>
    <mergeCell ref="E494:G494"/>
    <mergeCell ref="U494:X494"/>
    <mergeCell ref="Y494:Z494"/>
    <mergeCell ref="AF494:AH494"/>
    <mergeCell ref="C495:D496"/>
    <mergeCell ref="E495:G495"/>
    <mergeCell ref="U495:Z500"/>
    <mergeCell ref="AD495:AE496"/>
    <mergeCell ref="AF495:AH495"/>
    <mergeCell ref="E498:G498"/>
    <mergeCell ref="AF498:AH498"/>
    <mergeCell ref="BE498:BF498"/>
    <mergeCell ref="BW500:BW502"/>
    <mergeCell ref="BX500:BX502"/>
    <mergeCell ref="CH498:CQ498"/>
    <mergeCell ref="C499:D500"/>
    <mergeCell ref="E499:G499"/>
    <mergeCell ref="AD499:AE500"/>
    <mergeCell ref="AF499:AH499"/>
    <mergeCell ref="BE499:BF499"/>
    <mergeCell ref="BS499:BU499"/>
    <mergeCell ref="CH499:CQ499"/>
    <mergeCell ref="BD497:BD499"/>
    <mergeCell ref="BE497:BF497"/>
    <mergeCell ref="BS497:BU498"/>
    <mergeCell ref="BW497:BW499"/>
    <mergeCell ref="BX497:BX499"/>
    <mergeCell ref="CH497:CQ497"/>
    <mergeCell ref="CH495:CQ496"/>
    <mergeCell ref="E496:G496"/>
    <mergeCell ref="AF496:AH496"/>
    <mergeCell ref="C497:D498"/>
    <mergeCell ref="E497:G497"/>
    <mergeCell ref="AD497:AE498"/>
    <mergeCell ref="AF497:AH497"/>
    <mergeCell ref="AX497:AY499"/>
    <mergeCell ref="AZ497:AZ499"/>
    <mergeCell ref="BA497:BC499"/>
    <mergeCell ref="CB495:CB496"/>
    <mergeCell ref="CC495:CC496"/>
    <mergeCell ref="CD495:CD496"/>
    <mergeCell ref="CE495:CE496"/>
    <mergeCell ref="CF495:CF496"/>
    <mergeCell ref="CG495:CG496"/>
    <mergeCell ref="BE500:BF500"/>
    <mergeCell ref="BS500:BU501"/>
    <mergeCell ref="CH500:CQ500"/>
    <mergeCell ref="C501:D502"/>
    <mergeCell ref="E501:G501"/>
    <mergeCell ref="U501:X501"/>
    <mergeCell ref="Y501:Z501"/>
    <mergeCell ref="AD501:AE502"/>
    <mergeCell ref="E500:G500"/>
    <mergeCell ref="AF500:AH500"/>
    <mergeCell ref="AX500:AY502"/>
    <mergeCell ref="AZ500:AZ502"/>
    <mergeCell ref="BA500:BC502"/>
    <mergeCell ref="BD500:BD502"/>
    <mergeCell ref="AF501:AH501"/>
    <mergeCell ref="C503:D504"/>
    <mergeCell ref="E503:G503"/>
    <mergeCell ref="U503:Z510"/>
    <mergeCell ref="AD503:AE504"/>
    <mergeCell ref="AF503:AH503"/>
    <mergeCell ref="AX503:AY505"/>
    <mergeCell ref="C505:D506"/>
    <mergeCell ref="E510:G510"/>
    <mergeCell ref="AF510:AH510"/>
    <mergeCell ref="BE501:BF501"/>
    <mergeCell ref="CH501:CQ501"/>
    <mergeCell ref="E502:G502"/>
    <mergeCell ref="U502:X502"/>
    <mergeCell ref="Y502:Z502"/>
    <mergeCell ref="AF502:AH502"/>
    <mergeCell ref="BE502:BF502"/>
    <mergeCell ref="BS502:BU502"/>
    <mergeCell ref="CH502:CQ502"/>
    <mergeCell ref="CH505:CQ505"/>
    <mergeCell ref="BX503:BX505"/>
    <mergeCell ref="CH503:CQ503"/>
    <mergeCell ref="E504:G504"/>
    <mergeCell ref="AF504:AH504"/>
    <mergeCell ref="BE504:BF504"/>
    <mergeCell ref="CH504:CQ504"/>
    <mergeCell ref="E505:G505"/>
    <mergeCell ref="AD505:AE506"/>
    <mergeCell ref="AF505:AH505"/>
    <mergeCell ref="BE505:BF505"/>
    <mergeCell ref="AZ503:AZ505"/>
    <mergeCell ref="BA503:BC505"/>
    <mergeCell ref="BD503:BD505"/>
    <mergeCell ref="BE503:BF503"/>
    <mergeCell ref="BS503:BU504"/>
    <mergeCell ref="BW503:BW505"/>
    <mergeCell ref="BS505:BU505"/>
    <mergeCell ref="BX506:BX508"/>
    <mergeCell ref="CH506:CQ506"/>
    <mergeCell ref="C507:D508"/>
    <mergeCell ref="E507:G507"/>
    <mergeCell ref="AD507:AE508"/>
    <mergeCell ref="AF507:AH507"/>
    <mergeCell ref="BE507:BF507"/>
    <mergeCell ref="CH507:CQ507"/>
    <mergeCell ref="E508:G508"/>
    <mergeCell ref="AF508:AH508"/>
    <mergeCell ref="CH511:CQ511"/>
    <mergeCell ref="BS509:BU510"/>
    <mergeCell ref="BW509:BW511"/>
    <mergeCell ref="BX509:BX511"/>
    <mergeCell ref="CH509:CQ509"/>
    <mergeCell ref="CH510:CQ510"/>
    <mergeCell ref="BS511:BU511"/>
    <mergeCell ref="E506:G506"/>
    <mergeCell ref="AF506:AH506"/>
    <mergeCell ref="AX506:AY508"/>
    <mergeCell ref="AZ506:AZ508"/>
    <mergeCell ref="BA506:BC508"/>
    <mergeCell ref="BD506:BD508"/>
    <mergeCell ref="BE506:BF506"/>
    <mergeCell ref="BS506:BU507"/>
    <mergeCell ref="BW506:BW508"/>
    <mergeCell ref="BE508:BF508"/>
    <mergeCell ref="BS508:BU508"/>
    <mergeCell ref="CH508:CQ508"/>
    <mergeCell ref="E512:G512"/>
    <mergeCell ref="U512:X512"/>
    <mergeCell ref="Y512:Z512"/>
    <mergeCell ref="AF512:AH512"/>
    <mergeCell ref="AX512:AY514"/>
    <mergeCell ref="AZ512:AZ514"/>
    <mergeCell ref="BA512:BC514"/>
    <mergeCell ref="BD512:BD514"/>
    <mergeCell ref="BE512:BF512"/>
    <mergeCell ref="C511:D512"/>
    <mergeCell ref="E511:G511"/>
    <mergeCell ref="U511:X511"/>
    <mergeCell ref="Y511:Z511"/>
    <mergeCell ref="AD511:AE512"/>
    <mergeCell ref="AF511:AH511"/>
    <mergeCell ref="BD509:BD511"/>
    <mergeCell ref="BE509:BF509"/>
    <mergeCell ref="BE510:BF510"/>
    <mergeCell ref="BE511:BF511"/>
    <mergeCell ref="C509:D510"/>
    <mergeCell ref="E509:G509"/>
    <mergeCell ref="AD509:AE510"/>
    <mergeCell ref="AF509:AH509"/>
    <mergeCell ref="AX509:AY511"/>
    <mergeCell ref="AZ509:AZ511"/>
    <mergeCell ref="BA509:BC511"/>
    <mergeCell ref="C517:D518"/>
    <mergeCell ref="E517:E518"/>
    <mergeCell ref="F517:H518"/>
    <mergeCell ref="I517:I518"/>
    <mergeCell ref="J517:K518"/>
    <mergeCell ref="AX515:AY517"/>
    <mergeCell ref="AZ515:AZ517"/>
    <mergeCell ref="BA515:BC517"/>
    <mergeCell ref="BD515:BD517"/>
    <mergeCell ref="BE515:BF515"/>
    <mergeCell ref="BS515:BU516"/>
    <mergeCell ref="BS517:BU517"/>
    <mergeCell ref="BS512:BU513"/>
    <mergeCell ref="BW512:BW514"/>
    <mergeCell ref="BX512:BX514"/>
    <mergeCell ref="CH512:CQ512"/>
    <mergeCell ref="BE513:BF513"/>
    <mergeCell ref="CH513:CQ513"/>
    <mergeCell ref="BE514:BF514"/>
    <mergeCell ref="BS514:BU514"/>
    <mergeCell ref="CH514:CQ514"/>
    <mergeCell ref="CH517:CQ517"/>
    <mergeCell ref="AX518:AY520"/>
    <mergeCell ref="AZ518:AZ520"/>
    <mergeCell ref="BA518:BC520"/>
    <mergeCell ref="BD518:BD520"/>
    <mergeCell ref="BE518:BF518"/>
    <mergeCell ref="BS518:BU519"/>
    <mergeCell ref="BW518:BW520"/>
    <mergeCell ref="BX518:BX520"/>
    <mergeCell ref="CH518:CQ518"/>
    <mergeCell ref="AC517:AC518"/>
    <mergeCell ref="CH519:CQ519"/>
    <mergeCell ref="C520:D520"/>
    <mergeCell ref="F520:H520"/>
    <mergeCell ref="J520:K520"/>
    <mergeCell ref="AG520:AP520"/>
    <mergeCell ref="AR520:AT520"/>
    <mergeCell ref="BE520:BF520"/>
    <mergeCell ref="BS520:BU520"/>
    <mergeCell ref="CH520:CQ520"/>
    <mergeCell ref="C519:D519"/>
    <mergeCell ref="F519:H519"/>
    <mergeCell ref="J519:K519"/>
    <mergeCell ref="AG519:AP519"/>
    <mergeCell ref="AR519:AT519"/>
    <mergeCell ref="BE519:BF519"/>
    <mergeCell ref="CH523:CQ523"/>
    <mergeCell ref="AD517:AD518"/>
    <mergeCell ref="AE517:AE518"/>
    <mergeCell ref="AF517:AF518"/>
    <mergeCell ref="AG517:AP518"/>
    <mergeCell ref="BE517:BF517"/>
    <mergeCell ref="L517:W517"/>
    <mergeCell ref="X517:X518"/>
    <mergeCell ref="Y517:Y518"/>
    <mergeCell ref="Z517:Z518"/>
    <mergeCell ref="AA517:AA518"/>
    <mergeCell ref="AB517:AB518"/>
    <mergeCell ref="BW515:BW517"/>
    <mergeCell ref="BX515:BX517"/>
    <mergeCell ref="CH515:CQ515"/>
    <mergeCell ref="BE516:BF516"/>
    <mergeCell ref="CH516:CQ516"/>
    <mergeCell ref="BX521:BX523"/>
    <mergeCell ref="CH521:CQ521"/>
    <mergeCell ref="C522:D522"/>
    <mergeCell ref="F522:H522"/>
    <mergeCell ref="J522:K522"/>
    <mergeCell ref="AG522:AP522"/>
    <mergeCell ref="AR522:AT522"/>
    <mergeCell ref="BE522:BF522"/>
    <mergeCell ref="CH522:CQ522"/>
    <mergeCell ref="C523:D523"/>
    <mergeCell ref="AZ521:AZ523"/>
    <mergeCell ref="BA521:BC523"/>
    <mergeCell ref="BD521:BD523"/>
    <mergeCell ref="BE521:BF521"/>
    <mergeCell ref="BS521:BU522"/>
    <mergeCell ref="BW521:BW523"/>
    <mergeCell ref="BE523:BF523"/>
    <mergeCell ref="BS523:BU523"/>
    <mergeCell ref="C521:D521"/>
    <mergeCell ref="F521:H521"/>
    <mergeCell ref="J521:K521"/>
    <mergeCell ref="AG521:AP521"/>
    <mergeCell ref="F523:H523"/>
    <mergeCell ref="J523:K523"/>
    <mergeCell ref="AG523:AP523"/>
    <mergeCell ref="AR523:AT523"/>
    <mergeCell ref="AR521:AT521"/>
    <mergeCell ref="AX521:AY523"/>
    <mergeCell ref="BS526:BU526"/>
    <mergeCell ref="CH526:CQ526"/>
    <mergeCell ref="BE524:BF524"/>
    <mergeCell ref="BS524:BU525"/>
    <mergeCell ref="BX524:BX526"/>
    <mergeCell ref="CH524:CQ524"/>
    <mergeCell ref="C525:D525"/>
    <mergeCell ref="F525:H525"/>
    <mergeCell ref="J525:K525"/>
    <mergeCell ref="AG525:AP525"/>
    <mergeCell ref="AR525:AT525"/>
    <mergeCell ref="C524:D524"/>
    <mergeCell ref="F524:H524"/>
    <mergeCell ref="J524:K524"/>
    <mergeCell ref="AG524:AP524"/>
    <mergeCell ref="AR524:AT524"/>
    <mergeCell ref="AX524:AY526"/>
    <mergeCell ref="AZ524:AZ526"/>
    <mergeCell ref="BA524:BC526"/>
    <mergeCell ref="BD524:BD526"/>
    <mergeCell ref="CH525:CQ525"/>
    <mergeCell ref="C543:D544"/>
    <mergeCell ref="C546:G547"/>
    <mergeCell ref="H546:Z546"/>
    <mergeCell ref="AD546:AH547"/>
    <mergeCell ref="AI546:AU546"/>
    <mergeCell ref="E543:F544"/>
    <mergeCell ref="C527:D527"/>
    <mergeCell ref="F527:H527"/>
    <mergeCell ref="J527:K527"/>
    <mergeCell ref="AG527:AP527"/>
    <mergeCell ref="AR527:AT527"/>
    <mergeCell ref="C528:D528"/>
    <mergeCell ref="F528:H528"/>
    <mergeCell ref="J528:K528"/>
    <mergeCell ref="AG528:AP528"/>
    <mergeCell ref="AR528:AT528"/>
    <mergeCell ref="BE525:BF525"/>
    <mergeCell ref="C526:D526"/>
    <mergeCell ref="F526:H526"/>
    <mergeCell ref="J526:K526"/>
    <mergeCell ref="AG526:AP526"/>
    <mergeCell ref="AR526:AT526"/>
    <mergeCell ref="BE526:BF526"/>
    <mergeCell ref="CF546:CF547"/>
    <mergeCell ref="CG546:CG547"/>
    <mergeCell ref="U547:Z548"/>
    <mergeCell ref="C548:G548"/>
    <mergeCell ref="AD548:AH548"/>
    <mergeCell ref="BC548:BF548"/>
    <mergeCell ref="BS548:BU549"/>
    <mergeCell ref="C549:D550"/>
    <mergeCell ref="E549:G549"/>
    <mergeCell ref="U549:Z550"/>
    <mergeCell ref="BZ546:BZ547"/>
    <mergeCell ref="CA546:CA547"/>
    <mergeCell ref="CB546:CB547"/>
    <mergeCell ref="CC546:CC547"/>
    <mergeCell ref="CD546:CD547"/>
    <mergeCell ref="CE546:CE547"/>
    <mergeCell ref="BC546:BF547"/>
    <mergeCell ref="BG546:BR546"/>
    <mergeCell ref="BS546:BV547"/>
    <mergeCell ref="BW546:BW547"/>
    <mergeCell ref="BX546:BX547"/>
    <mergeCell ref="BY546:BY547"/>
    <mergeCell ref="U552:X552"/>
    <mergeCell ref="Y552:Z552"/>
    <mergeCell ref="AF552:AH552"/>
    <mergeCell ref="BS552:BU552"/>
    <mergeCell ref="C553:D554"/>
    <mergeCell ref="E553:G553"/>
    <mergeCell ref="U553:X553"/>
    <mergeCell ref="Y553:Z553"/>
    <mergeCell ref="AD553:AE554"/>
    <mergeCell ref="AF553:AH553"/>
    <mergeCell ref="BS550:BU550"/>
    <mergeCell ref="C551:D552"/>
    <mergeCell ref="E551:G551"/>
    <mergeCell ref="U551:X551"/>
    <mergeCell ref="Y551:Z551"/>
    <mergeCell ref="AD551:AE552"/>
    <mergeCell ref="AF551:AH551"/>
    <mergeCell ref="BC551:BR552"/>
    <mergeCell ref="BS551:BU551"/>
    <mergeCell ref="E552:G552"/>
    <mergeCell ref="AD549:AE550"/>
    <mergeCell ref="AF549:AH549"/>
    <mergeCell ref="BC549:BF549"/>
    <mergeCell ref="E550:G550"/>
    <mergeCell ref="AF550:AH550"/>
    <mergeCell ref="BC550:BF550"/>
    <mergeCell ref="BS555:BV556"/>
    <mergeCell ref="BW555:BW556"/>
    <mergeCell ref="BX555:BX556"/>
    <mergeCell ref="BY555:BY556"/>
    <mergeCell ref="BZ555:BZ556"/>
    <mergeCell ref="CA555:CA556"/>
    <mergeCell ref="AX555:AY556"/>
    <mergeCell ref="AZ555:AZ556"/>
    <mergeCell ref="BA555:BC556"/>
    <mergeCell ref="BD555:BD556"/>
    <mergeCell ref="BE555:BF556"/>
    <mergeCell ref="BG555:BR555"/>
    <mergeCell ref="E554:G554"/>
    <mergeCell ref="U554:X554"/>
    <mergeCell ref="Y554:Z554"/>
    <mergeCell ref="AF554:AH554"/>
    <mergeCell ref="C555:D556"/>
    <mergeCell ref="E555:G555"/>
    <mergeCell ref="U555:Z560"/>
    <mergeCell ref="AD555:AE556"/>
    <mergeCell ref="AF555:AH555"/>
    <mergeCell ref="E558:G558"/>
    <mergeCell ref="AF558:AH558"/>
    <mergeCell ref="BE558:BF558"/>
    <mergeCell ref="BW560:BW562"/>
    <mergeCell ref="BX560:BX562"/>
    <mergeCell ref="CH558:CQ558"/>
    <mergeCell ref="C559:D560"/>
    <mergeCell ref="E559:G559"/>
    <mergeCell ref="AD559:AE560"/>
    <mergeCell ref="AF559:AH559"/>
    <mergeCell ref="BE559:BF559"/>
    <mergeCell ref="BS559:BU559"/>
    <mergeCell ref="CH559:CQ559"/>
    <mergeCell ref="BD557:BD559"/>
    <mergeCell ref="BE557:BF557"/>
    <mergeCell ref="BS557:BU558"/>
    <mergeCell ref="BW557:BW559"/>
    <mergeCell ref="BX557:BX559"/>
    <mergeCell ref="CH557:CQ557"/>
    <mergeCell ref="CH555:CQ556"/>
    <mergeCell ref="E556:G556"/>
    <mergeCell ref="AF556:AH556"/>
    <mergeCell ref="C557:D558"/>
    <mergeCell ref="E557:G557"/>
    <mergeCell ref="AD557:AE558"/>
    <mergeCell ref="AF557:AH557"/>
    <mergeCell ref="AX557:AY559"/>
    <mergeCell ref="AZ557:AZ559"/>
    <mergeCell ref="BA557:BC559"/>
    <mergeCell ref="CB555:CB556"/>
    <mergeCell ref="CC555:CC556"/>
    <mergeCell ref="CD555:CD556"/>
    <mergeCell ref="CE555:CE556"/>
    <mergeCell ref="CF555:CF556"/>
    <mergeCell ref="CG555:CG556"/>
    <mergeCell ref="BE560:BF560"/>
    <mergeCell ref="BS560:BU561"/>
    <mergeCell ref="CH560:CQ560"/>
    <mergeCell ref="C561:D562"/>
    <mergeCell ref="E561:G561"/>
    <mergeCell ref="U561:X561"/>
    <mergeCell ref="Y561:Z561"/>
    <mergeCell ref="AD561:AE562"/>
    <mergeCell ref="E560:G560"/>
    <mergeCell ref="AF560:AH560"/>
    <mergeCell ref="AX560:AY562"/>
    <mergeCell ref="AZ560:AZ562"/>
    <mergeCell ref="BA560:BC562"/>
    <mergeCell ref="BD560:BD562"/>
    <mergeCell ref="AF561:AH561"/>
    <mergeCell ref="C563:D564"/>
    <mergeCell ref="E563:G563"/>
    <mergeCell ref="U563:Z570"/>
    <mergeCell ref="AD563:AE564"/>
    <mergeCell ref="AF563:AH563"/>
    <mergeCell ref="AX563:AY565"/>
    <mergeCell ref="C565:D566"/>
    <mergeCell ref="E570:G570"/>
    <mergeCell ref="AF570:AH570"/>
    <mergeCell ref="BE561:BF561"/>
    <mergeCell ref="CH561:CQ561"/>
    <mergeCell ref="E562:G562"/>
    <mergeCell ref="U562:X562"/>
    <mergeCell ref="Y562:Z562"/>
    <mergeCell ref="AF562:AH562"/>
    <mergeCell ref="BE562:BF562"/>
    <mergeCell ref="BS562:BU562"/>
    <mergeCell ref="CH562:CQ562"/>
    <mergeCell ref="CH565:CQ565"/>
    <mergeCell ref="BX563:BX565"/>
    <mergeCell ref="CH563:CQ563"/>
    <mergeCell ref="E564:G564"/>
    <mergeCell ref="AF564:AH564"/>
    <mergeCell ref="BE564:BF564"/>
    <mergeCell ref="CH564:CQ564"/>
    <mergeCell ref="E565:G565"/>
    <mergeCell ref="AD565:AE566"/>
    <mergeCell ref="AF565:AH565"/>
    <mergeCell ref="BE565:BF565"/>
    <mergeCell ref="AZ563:AZ565"/>
    <mergeCell ref="BA563:BC565"/>
    <mergeCell ref="BD563:BD565"/>
    <mergeCell ref="BE563:BF563"/>
    <mergeCell ref="BS563:BU564"/>
    <mergeCell ref="BW563:BW565"/>
    <mergeCell ref="BS565:BU565"/>
    <mergeCell ref="BX566:BX568"/>
    <mergeCell ref="CH566:CQ566"/>
    <mergeCell ref="C567:D568"/>
    <mergeCell ref="E567:G567"/>
    <mergeCell ref="AD567:AE568"/>
    <mergeCell ref="AF567:AH567"/>
    <mergeCell ref="BE567:BF567"/>
    <mergeCell ref="CH567:CQ567"/>
    <mergeCell ref="E568:G568"/>
    <mergeCell ref="AF568:AH568"/>
    <mergeCell ref="CH571:CQ571"/>
    <mergeCell ref="BS569:BU570"/>
    <mergeCell ref="BW569:BW571"/>
    <mergeCell ref="BX569:BX571"/>
    <mergeCell ref="CH569:CQ569"/>
    <mergeCell ref="CH570:CQ570"/>
    <mergeCell ref="BS571:BU571"/>
    <mergeCell ref="E566:G566"/>
    <mergeCell ref="AF566:AH566"/>
    <mergeCell ref="AX566:AY568"/>
    <mergeCell ref="AZ566:AZ568"/>
    <mergeCell ref="BA566:BC568"/>
    <mergeCell ref="BD566:BD568"/>
    <mergeCell ref="BE566:BF566"/>
    <mergeCell ref="BS566:BU567"/>
    <mergeCell ref="BW566:BW568"/>
    <mergeCell ref="BE568:BF568"/>
    <mergeCell ref="BS568:BU568"/>
    <mergeCell ref="CH568:CQ568"/>
    <mergeCell ref="E572:G572"/>
    <mergeCell ref="U572:X572"/>
    <mergeCell ref="Y572:Z572"/>
    <mergeCell ref="AF572:AH572"/>
    <mergeCell ref="AX572:AY574"/>
    <mergeCell ref="AZ572:AZ574"/>
    <mergeCell ref="BA572:BC574"/>
    <mergeCell ref="BD572:BD574"/>
    <mergeCell ref="BE572:BF572"/>
    <mergeCell ref="C571:D572"/>
    <mergeCell ref="E571:G571"/>
    <mergeCell ref="U571:X571"/>
    <mergeCell ref="Y571:Z571"/>
    <mergeCell ref="AD571:AE572"/>
    <mergeCell ref="AF571:AH571"/>
    <mergeCell ref="BD569:BD571"/>
    <mergeCell ref="BE569:BF569"/>
    <mergeCell ref="BE570:BF570"/>
    <mergeCell ref="BE571:BF571"/>
    <mergeCell ref="C569:D570"/>
    <mergeCell ref="E569:G569"/>
    <mergeCell ref="AD569:AE570"/>
    <mergeCell ref="AF569:AH569"/>
    <mergeCell ref="AX569:AY571"/>
    <mergeCell ref="AZ569:AZ571"/>
    <mergeCell ref="BA569:BC571"/>
    <mergeCell ref="C577:D578"/>
    <mergeCell ref="E577:E578"/>
    <mergeCell ref="F577:H578"/>
    <mergeCell ref="I577:I578"/>
    <mergeCell ref="J577:K578"/>
    <mergeCell ref="AX575:AY577"/>
    <mergeCell ref="AZ575:AZ577"/>
    <mergeCell ref="BA575:BC577"/>
    <mergeCell ref="BD575:BD577"/>
    <mergeCell ref="BE575:BF575"/>
    <mergeCell ref="BS575:BU576"/>
    <mergeCell ref="BS577:BU577"/>
    <mergeCell ref="BS572:BU573"/>
    <mergeCell ref="BW572:BW574"/>
    <mergeCell ref="BX572:BX574"/>
    <mergeCell ref="CH572:CQ572"/>
    <mergeCell ref="BE573:BF573"/>
    <mergeCell ref="CH573:CQ573"/>
    <mergeCell ref="BE574:BF574"/>
    <mergeCell ref="BS574:BU574"/>
    <mergeCell ref="CH574:CQ574"/>
    <mergeCell ref="CH577:CQ577"/>
    <mergeCell ref="AX578:AY580"/>
    <mergeCell ref="AZ578:AZ580"/>
    <mergeCell ref="BA578:BC580"/>
    <mergeCell ref="BD578:BD580"/>
    <mergeCell ref="BE578:BF578"/>
    <mergeCell ref="BS578:BU579"/>
    <mergeCell ref="BW578:BW580"/>
    <mergeCell ref="BX578:BX580"/>
    <mergeCell ref="CH578:CQ578"/>
    <mergeCell ref="AC577:AC578"/>
    <mergeCell ref="CH579:CQ579"/>
    <mergeCell ref="C580:D580"/>
    <mergeCell ref="F580:H580"/>
    <mergeCell ref="J580:K580"/>
    <mergeCell ref="AG580:AP580"/>
    <mergeCell ref="AR580:AT580"/>
    <mergeCell ref="BE580:BF580"/>
    <mergeCell ref="BS580:BU580"/>
    <mergeCell ref="CH580:CQ580"/>
    <mergeCell ref="C579:D579"/>
    <mergeCell ref="F579:H579"/>
    <mergeCell ref="J579:K579"/>
    <mergeCell ref="AG579:AP579"/>
    <mergeCell ref="AR579:AT579"/>
    <mergeCell ref="BE579:BF579"/>
    <mergeCell ref="CH583:CQ583"/>
    <mergeCell ref="AD577:AD578"/>
    <mergeCell ref="AE577:AE578"/>
    <mergeCell ref="AF577:AF578"/>
    <mergeCell ref="AG577:AP578"/>
    <mergeCell ref="BE577:BF577"/>
    <mergeCell ref="L577:W577"/>
    <mergeCell ref="X577:X578"/>
    <mergeCell ref="Y577:Y578"/>
    <mergeCell ref="Z577:Z578"/>
    <mergeCell ref="AA577:AA578"/>
    <mergeCell ref="AB577:AB578"/>
    <mergeCell ref="BW575:BW577"/>
    <mergeCell ref="BX575:BX577"/>
    <mergeCell ref="CH575:CQ575"/>
    <mergeCell ref="BE576:BF576"/>
    <mergeCell ref="CH576:CQ576"/>
    <mergeCell ref="BX581:BX583"/>
    <mergeCell ref="CH581:CQ581"/>
    <mergeCell ref="C582:D582"/>
    <mergeCell ref="F582:H582"/>
    <mergeCell ref="J582:K582"/>
    <mergeCell ref="AG582:AP582"/>
    <mergeCell ref="AR582:AT582"/>
    <mergeCell ref="BE582:BF582"/>
    <mergeCell ref="CH582:CQ582"/>
    <mergeCell ref="C583:D583"/>
    <mergeCell ref="AZ581:AZ583"/>
    <mergeCell ref="BA581:BC583"/>
    <mergeCell ref="BD581:BD583"/>
    <mergeCell ref="BE581:BF581"/>
    <mergeCell ref="BS581:BU582"/>
    <mergeCell ref="BW581:BW583"/>
    <mergeCell ref="BE583:BF583"/>
    <mergeCell ref="BS583:BU583"/>
    <mergeCell ref="C581:D581"/>
    <mergeCell ref="F581:H581"/>
    <mergeCell ref="J581:K581"/>
    <mergeCell ref="AG581:AP581"/>
    <mergeCell ref="F583:H583"/>
    <mergeCell ref="J583:K583"/>
    <mergeCell ref="AG583:AP583"/>
    <mergeCell ref="AR583:AT583"/>
    <mergeCell ref="AR581:AT581"/>
    <mergeCell ref="AX581:AY583"/>
    <mergeCell ref="BS586:BU586"/>
    <mergeCell ref="CH586:CQ586"/>
    <mergeCell ref="BE584:BF584"/>
    <mergeCell ref="BS584:BU585"/>
    <mergeCell ref="BX584:BX586"/>
    <mergeCell ref="CH584:CQ584"/>
    <mergeCell ref="C585:D585"/>
    <mergeCell ref="F585:H585"/>
    <mergeCell ref="J585:K585"/>
    <mergeCell ref="AG585:AP585"/>
    <mergeCell ref="AR585:AT585"/>
    <mergeCell ref="C584:D584"/>
    <mergeCell ref="F584:H584"/>
    <mergeCell ref="J584:K584"/>
    <mergeCell ref="AG584:AP584"/>
    <mergeCell ref="AR584:AT584"/>
    <mergeCell ref="AX584:AY586"/>
    <mergeCell ref="AZ584:AZ586"/>
    <mergeCell ref="BA584:BC586"/>
    <mergeCell ref="BD584:BD586"/>
    <mergeCell ref="CH585:CQ585"/>
    <mergeCell ref="C603:D604"/>
    <mergeCell ref="C606:G607"/>
    <mergeCell ref="H606:Z606"/>
    <mergeCell ref="AD606:AH607"/>
    <mergeCell ref="AI606:AU606"/>
    <mergeCell ref="E603:F604"/>
    <mergeCell ref="C587:D587"/>
    <mergeCell ref="F587:H587"/>
    <mergeCell ref="J587:K587"/>
    <mergeCell ref="AG587:AP587"/>
    <mergeCell ref="AR587:AT587"/>
    <mergeCell ref="C588:D588"/>
    <mergeCell ref="F588:H588"/>
    <mergeCell ref="J588:K588"/>
    <mergeCell ref="AG588:AP588"/>
    <mergeCell ref="AR588:AT588"/>
    <mergeCell ref="BE585:BF585"/>
    <mergeCell ref="C586:D586"/>
    <mergeCell ref="F586:H586"/>
    <mergeCell ref="J586:K586"/>
    <mergeCell ref="AG586:AP586"/>
    <mergeCell ref="AR586:AT586"/>
    <mergeCell ref="BE586:BF586"/>
    <mergeCell ref="CF606:CF607"/>
    <mergeCell ref="CG606:CG607"/>
    <mergeCell ref="U607:Z608"/>
    <mergeCell ref="C608:G608"/>
    <mergeCell ref="AD608:AH608"/>
    <mergeCell ref="BC608:BF608"/>
    <mergeCell ref="BS608:BU609"/>
    <mergeCell ref="C609:D610"/>
    <mergeCell ref="E609:G609"/>
    <mergeCell ref="U609:Z610"/>
    <mergeCell ref="BZ606:BZ607"/>
    <mergeCell ref="CA606:CA607"/>
    <mergeCell ref="CB606:CB607"/>
    <mergeCell ref="CC606:CC607"/>
    <mergeCell ref="CD606:CD607"/>
    <mergeCell ref="CE606:CE607"/>
    <mergeCell ref="BC606:BF607"/>
    <mergeCell ref="BG606:BR606"/>
    <mergeCell ref="BS606:BV607"/>
    <mergeCell ref="BW606:BW607"/>
    <mergeCell ref="BX606:BX607"/>
    <mergeCell ref="BY606:BY607"/>
    <mergeCell ref="U612:X612"/>
    <mergeCell ref="Y612:Z612"/>
    <mergeCell ref="AF612:AH612"/>
    <mergeCell ref="BS612:BU612"/>
    <mergeCell ref="C613:D614"/>
    <mergeCell ref="E613:G613"/>
    <mergeCell ref="U613:X613"/>
    <mergeCell ref="Y613:Z613"/>
    <mergeCell ref="AD613:AE614"/>
    <mergeCell ref="AF613:AH613"/>
    <mergeCell ref="BS610:BU610"/>
    <mergeCell ref="C611:D612"/>
    <mergeCell ref="E611:G611"/>
    <mergeCell ref="U611:X611"/>
    <mergeCell ref="Y611:Z611"/>
    <mergeCell ref="AD611:AE612"/>
    <mergeCell ref="AF611:AH611"/>
    <mergeCell ref="BC611:BR612"/>
    <mergeCell ref="BS611:BU611"/>
    <mergeCell ref="E612:G612"/>
    <mergeCell ref="AD609:AE610"/>
    <mergeCell ref="AF609:AH609"/>
    <mergeCell ref="BC609:BF609"/>
    <mergeCell ref="E610:G610"/>
    <mergeCell ref="AF610:AH610"/>
    <mergeCell ref="BC610:BF610"/>
    <mergeCell ref="BS615:BV616"/>
    <mergeCell ref="BW615:BW616"/>
    <mergeCell ref="BX615:BX616"/>
    <mergeCell ref="BY615:BY616"/>
    <mergeCell ref="BZ615:BZ616"/>
    <mergeCell ref="CA615:CA616"/>
    <mergeCell ref="AX615:AY616"/>
    <mergeCell ref="AZ615:AZ616"/>
    <mergeCell ref="BA615:BC616"/>
    <mergeCell ref="BD615:BD616"/>
    <mergeCell ref="BE615:BF616"/>
    <mergeCell ref="BG615:BR615"/>
    <mergeCell ref="E614:G614"/>
    <mergeCell ref="U614:X614"/>
    <mergeCell ref="Y614:Z614"/>
    <mergeCell ref="AF614:AH614"/>
    <mergeCell ref="C615:D616"/>
    <mergeCell ref="E615:G615"/>
    <mergeCell ref="U615:Z620"/>
    <mergeCell ref="AD615:AE616"/>
    <mergeCell ref="AF615:AH615"/>
    <mergeCell ref="E618:G618"/>
    <mergeCell ref="AF618:AH618"/>
    <mergeCell ref="BE618:BF618"/>
    <mergeCell ref="BW620:BW622"/>
    <mergeCell ref="BX620:BX622"/>
    <mergeCell ref="CH618:CQ618"/>
    <mergeCell ref="C619:D620"/>
    <mergeCell ref="E619:G619"/>
    <mergeCell ref="AD619:AE620"/>
    <mergeCell ref="AF619:AH619"/>
    <mergeCell ref="BE619:BF619"/>
    <mergeCell ref="BS619:BU619"/>
    <mergeCell ref="CH619:CQ619"/>
    <mergeCell ref="BD617:BD619"/>
    <mergeCell ref="BE617:BF617"/>
    <mergeCell ref="BS617:BU618"/>
    <mergeCell ref="BW617:BW619"/>
    <mergeCell ref="BX617:BX619"/>
    <mergeCell ref="CH617:CQ617"/>
    <mergeCell ref="CH615:CQ616"/>
    <mergeCell ref="E616:G616"/>
    <mergeCell ref="AF616:AH616"/>
    <mergeCell ref="C617:D618"/>
    <mergeCell ref="E617:G617"/>
    <mergeCell ref="AD617:AE618"/>
    <mergeCell ref="AF617:AH617"/>
    <mergeCell ref="AX617:AY619"/>
    <mergeCell ref="AZ617:AZ619"/>
    <mergeCell ref="BA617:BC619"/>
    <mergeCell ref="CB615:CB616"/>
    <mergeCell ref="CC615:CC616"/>
    <mergeCell ref="CD615:CD616"/>
    <mergeCell ref="CE615:CE616"/>
    <mergeCell ref="CF615:CF616"/>
    <mergeCell ref="CG615:CG616"/>
    <mergeCell ref="BE620:BF620"/>
    <mergeCell ref="BS620:BU621"/>
    <mergeCell ref="CH620:CQ620"/>
    <mergeCell ref="C621:D622"/>
    <mergeCell ref="E621:G621"/>
    <mergeCell ref="U621:X621"/>
    <mergeCell ref="Y621:Z621"/>
    <mergeCell ref="AD621:AE622"/>
    <mergeCell ref="E620:G620"/>
    <mergeCell ref="AF620:AH620"/>
    <mergeCell ref="AX620:AY622"/>
    <mergeCell ref="AZ620:AZ622"/>
    <mergeCell ref="BA620:BC622"/>
    <mergeCell ref="BD620:BD622"/>
    <mergeCell ref="AF621:AH621"/>
    <mergeCell ref="C623:D624"/>
    <mergeCell ref="E623:G623"/>
    <mergeCell ref="U623:Z630"/>
    <mergeCell ref="AD623:AE624"/>
    <mergeCell ref="AF623:AH623"/>
    <mergeCell ref="AX623:AY625"/>
    <mergeCell ref="C625:D626"/>
    <mergeCell ref="E630:G630"/>
    <mergeCell ref="AF630:AH630"/>
    <mergeCell ref="BE621:BF621"/>
    <mergeCell ref="CH621:CQ621"/>
    <mergeCell ref="E622:G622"/>
    <mergeCell ref="U622:X622"/>
    <mergeCell ref="Y622:Z622"/>
    <mergeCell ref="AF622:AH622"/>
    <mergeCell ref="BE622:BF622"/>
    <mergeCell ref="BS622:BU622"/>
    <mergeCell ref="CH622:CQ622"/>
    <mergeCell ref="CH625:CQ625"/>
    <mergeCell ref="BX623:BX625"/>
    <mergeCell ref="CH623:CQ623"/>
    <mergeCell ref="E624:G624"/>
    <mergeCell ref="AF624:AH624"/>
    <mergeCell ref="BE624:BF624"/>
    <mergeCell ref="CH624:CQ624"/>
    <mergeCell ref="E625:G625"/>
    <mergeCell ref="AD625:AE626"/>
    <mergeCell ref="AF625:AH625"/>
    <mergeCell ref="BE625:BF625"/>
    <mergeCell ref="AZ623:AZ625"/>
    <mergeCell ref="BA623:BC625"/>
    <mergeCell ref="BD623:BD625"/>
    <mergeCell ref="BE623:BF623"/>
    <mergeCell ref="BS623:BU624"/>
    <mergeCell ref="BW623:BW625"/>
    <mergeCell ref="BS625:BU625"/>
    <mergeCell ref="BX626:BX628"/>
    <mergeCell ref="CH626:CQ626"/>
    <mergeCell ref="C627:D628"/>
    <mergeCell ref="E627:G627"/>
    <mergeCell ref="AD627:AE628"/>
    <mergeCell ref="AF627:AH627"/>
    <mergeCell ref="BE627:BF627"/>
    <mergeCell ref="CH627:CQ627"/>
    <mergeCell ref="E628:G628"/>
    <mergeCell ref="AF628:AH628"/>
    <mergeCell ref="CH631:CQ631"/>
    <mergeCell ref="BS629:BU630"/>
    <mergeCell ref="BW629:BW631"/>
    <mergeCell ref="BX629:BX631"/>
    <mergeCell ref="CH629:CQ629"/>
    <mergeCell ref="CH630:CQ630"/>
    <mergeCell ref="BS631:BU631"/>
    <mergeCell ref="E626:G626"/>
    <mergeCell ref="AF626:AH626"/>
    <mergeCell ref="AX626:AY628"/>
    <mergeCell ref="AZ626:AZ628"/>
    <mergeCell ref="BA626:BC628"/>
    <mergeCell ref="BD626:BD628"/>
    <mergeCell ref="BE626:BF626"/>
    <mergeCell ref="BS626:BU627"/>
    <mergeCell ref="BW626:BW628"/>
    <mergeCell ref="BE628:BF628"/>
    <mergeCell ref="BS628:BU628"/>
    <mergeCell ref="CH628:CQ628"/>
    <mergeCell ref="E632:G632"/>
    <mergeCell ref="U632:X632"/>
    <mergeCell ref="Y632:Z632"/>
    <mergeCell ref="AF632:AH632"/>
    <mergeCell ref="AX632:AY634"/>
    <mergeCell ref="AZ632:AZ634"/>
    <mergeCell ref="BA632:BC634"/>
    <mergeCell ref="BD632:BD634"/>
    <mergeCell ref="BE632:BF632"/>
    <mergeCell ref="C631:D632"/>
    <mergeCell ref="E631:G631"/>
    <mergeCell ref="U631:X631"/>
    <mergeCell ref="Y631:Z631"/>
    <mergeCell ref="AD631:AE632"/>
    <mergeCell ref="AF631:AH631"/>
    <mergeCell ref="BD629:BD631"/>
    <mergeCell ref="BE629:BF629"/>
    <mergeCell ref="BE630:BF630"/>
    <mergeCell ref="BE631:BF631"/>
    <mergeCell ref="C629:D630"/>
    <mergeCell ref="E629:G629"/>
    <mergeCell ref="AD629:AE630"/>
    <mergeCell ref="AF629:AH629"/>
    <mergeCell ref="AX629:AY631"/>
    <mergeCell ref="AZ629:AZ631"/>
    <mergeCell ref="BA629:BC631"/>
    <mergeCell ref="C637:D638"/>
    <mergeCell ref="E637:E638"/>
    <mergeCell ref="F637:H638"/>
    <mergeCell ref="I637:I638"/>
    <mergeCell ref="J637:K638"/>
    <mergeCell ref="AX635:AY637"/>
    <mergeCell ref="AZ635:AZ637"/>
    <mergeCell ref="BA635:BC637"/>
    <mergeCell ref="BD635:BD637"/>
    <mergeCell ref="BE635:BF635"/>
    <mergeCell ref="BS635:BU636"/>
    <mergeCell ref="BS637:BU637"/>
    <mergeCell ref="BS632:BU633"/>
    <mergeCell ref="BW632:BW634"/>
    <mergeCell ref="BX632:BX634"/>
    <mergeCell ref="CH632:CQ632"/>
    <mergeCell ref="BE633:BF633"/>
    <mergeCell ref="CH633:CQ633"/>
    <mergeCell ref="BE634:BF634"/>
    <mergeCell ref="BS634:BU634"/>
    <mergeCell ref="CH634:CQ634"/>
    <mergeCell ref="CH637:CQ637"/>
    <mergeCell ref="AX638:AY640"/>
    <mergeCell ref="AZ638:AZ640"/>
    <mergeCell ref="BA638:BC640"/>
    <mergeCell ref="BD638:BD640"/>
    <mergeCell ref="BE638:BF638"/>
    <mergeCell ref="BS638:BU639"/>
    <mergeCell ref="BW638:BW640"/>
    <mergeCell ref="BX638:BX640"/>
    <mergeCell ref="CH638:CQ638"/>
    <mergeCell ref="AC637:AC638"/>
    <mergeCell ref="AD637:AD638"/>
    <mergeCell ref="AE637:AE638"/>
    <mergeCell ref="AF637:AF638"/>
    <mergeCell ref="AG637:AP638"/>
    <mergeCell ref="BE637:BF637"/>
    <mergeCell ref="L637:W637"/>
    <mergeCell ref="X637:X638"/>
    <mergeCell ref="Y637:Y638"/>
    <mergeCell ref="Z637:Z638"/>
    <mergeCell ref="AA637:AA638"/>
    <mergeCell ref="AB637:AB638"/>
    <mergeCell ref="BW635:BW637"/>
    <mergeCell ref="BX635:BX637"/>
    <mergeCell ref="CH635:CQ635"/>
    <mergeCell ref="BE636:BF636"/>
    <mergeCell ref="CH636:CQ636"/>
    <mergeCell ref="BD641:BD643"/>
    <mergeCell ref="BE641:BF641"/>
    <mergeCell ref="BS641:BU642"/>
    <mergeCell ref="BW641:BW643"/>
    <mergeCell ref="BE643:BF643"/>
    <mergeCell ref="BS643:BU643"/>
    <mergeCell ref="F641:H641"/>
    <mergeCell ref="J641:K641"/>
    <mergeCell ref="AG641:AP641"/>
    <mergeCell ref="AR641:AT641"/>
    <mergeCell ref="AX641:AY643"/>
    <mergeCell ref="F643:H643"/>
    <mergeCell ref="J643:K643"/>
    <mergeCell ref="AG643:AP643"/>
    <mergeCell ref="AR643:AT643"/>
    <mergeCell ref="CH639:CQ639"/>
    <mergeCell ref="C640:D640"/>
    <mergeCell ref="F640:H640"/>
    <mergeCell ref="J640:K640"/>
    <mergeCell ref="AG640:AP640"/>
    <mergeCell ref="AR640:AT640"/>
    <mergeCell ref="BE640:BF640"/>
    <mergeCell ref="BS640:BU640"/>
    <mergeCell ref="CH640:CQ640"/>
    <mergeCell ref="C639:D639"/>
    <mergeCell ref="F639:H639"/>
    <mergeCell ref="J639:K639"/>
    <mergeCell ref="AG639:AP639"/>
    <mergeCell ref="AR639:AT639"/>
    <mergeCell ref="BE639:BF639"/>
    <mergeCell ref="BE644:BF644"/>
    <mergeCell ref="BS644:BU645"/>
    <mergeCell ref="BX644:BX646"/>
    <mergeCell ref="CH644:CQ644"/>
    <mergeCell ref="C645:D645"/>
    <mergeCell ref="F645:H645"/>
    <mergeCell ref="J645:K645"/>
    <mergeCell ref="AG645:AP645"/>
    <mergeCell ref="AR645:AT645"/>
    <mergeCell ref="CH643:CQ643"/>
    <mergeCell ref="C644:D644"/>
    <mergeCell ref="F644:H644"/>
    <mergeCell ref="J644:K644"/>
    <mergeCell ref="AG644:AP644"/>
    <mergeCell ref="AR644:AT644"/>
    <mergeCell ref="AX644:AY646"/>
    <mergeCell ref="AZ644:AZ646"/>
    <mergeCell ref="BA644:BC646"/>
    <mergeCell ref="BD644:BD646"/>
    <mergeCell ref="BX641:BX643"/>
    <mergeCell ref="CH641:CQ641"/>
    <mergeCell ref="C642:D642"/>
    <mergeCell ref="F642:H642"/>
    <mergeCell ref="J642:K642"/>
    <mergeCell ref="AG642:AP642"/>
    <mergeCell ref="AR642:AT642"/>
    <mergeCell ref="BE642:BF642"/>
    <mergeCell ref="CH642:CQ642"/>
    <mergeCell ref="C643:D643"/>
    <mergeCell ref="AZ641:AZ643"/>
    <mergeCell ref="BA641:BC643"/>
    <mergeCell ref="C641:D641"/>
    <mergeCell ref="C647:D647"/>
    <mergeCell ref="F647:H647"/>
    <mergeCell ref="J647:K647"/>
    <mergeCell ref="AG647:AP647"/>
    <mergeCell ref="AR647:AT647"/>
    <mergeCell ref="C648:D648"/>
    <mergeCell ref="F648:H648"/>
    <mergeCell ref="J648:K648"/>
    <mergeCell ref="AG648:AP648"/>
    <mergeCell ref="AR648:AT648"/>
    <mergeCell ref="BE645:BF645"/>
    <mergeCell ref="CH645:CQ645"/>
    <mergeCell ref="C646:D646"/>
    <mergeCell ref="F646:H646"/>
    <mergeCell ref="J646:K646"/>
    <mergeCell ref="AG646:AP646"/>
    <mergeCell ref="AR646:AT646"/>
    <mergeCell ref="BE646:BF646"/>
    <mergeCell ref="BS646:BU646"/>
    <mergeCell ref="CH646:CQ646"/>
  </mergeCells>
  <phoneticPr fontId="34"/>
  <dataValidations count="6">
    <dataValidation type="list" allowBlank="1" showInputMessage="1" showErrorMessage="1" errorTitle="小数点以下入力エラー" error="小数点以下は１桁までとして下さい。" sqref="F576 F516 F96 F156 F216 F276 F336 F396 F456 F636" xr:uid="{00000000-0002-0000-1000-000000000000}">
      <formula1>"0,1"</formula1>
    </dataValidation>
    <dataValidation allowBlank="1" showInputMessage="1" showErrorMessage="1" errorTitle="小数点以下入力エラー" error="小数点以下は１桁までとして下さい。" sqref="U549 U309 U249 Y563:Z570 Y555:Z560 Y263:Z270 U369 Y383:Z390 U429 U551:X572 Y323:Z330 Y443:Z450 U489 Y435:Z440 U431:X452 Y375:Z380 Y503:Z510 U129 Y495:Z500 U491:X512 Y315:Z320 Y143:Z150 U69 Y135:Z140 U131:X152 U371:X392 Y83:Z90 U189 Y75:Z80 U71:X92 Y255:Z260 Y203:Z210 U251:X272 Y195:Z200 U191:X212 U311:X332 U609 Y623:Z630 Y615:Z620 U611:X632" xr:uid="{00000000-0002-0000-1000-000001000000}"/>
    <dataValidation type="custom" allowBlank="1" showInputMessage="1" showErrorMessage="1" errorTitle="小数点以下入力エラー" error="小数点以下は１桁までとして下さい。" sqref="Y321:Z322 AV456 Y261:Z262 Y251:Z254 AV96 AV106 Y561:Z562 Y311:Z314 L460:AF468 L520:AF528 AV466 Y381:Z382 L100:AF108 Y441:Z442 AV576 AV586 Y501:Z502 L160:AF168 H549:S572 Y371:Z374 H369:S392 Y431:Z434 H309:S332 Y331:Z332 AV516 L640:AF648 Y141:Z142 L580:AF588 H429:S452 AV526 Y391:Z392 Y451:Z452 AV216 AV226 Y131:Z134 H129:S152 Y81:Z82 AV276 Y71:Z74 L220:AF228 AV286 Y631:Z632 L280:AF288 Y491:Z494 H69:S92 Y201:Z202 AV336 Y151:Z152 Y91:Z92 AV346 Y191:Z194 L340:AF348 H489:S512 Y551:Z554 H249:S272 AV396 H189:S212 Y211:Z212 AV406 Y271:Z272 L400:AF408 AV156 AV166 Y511:Z512 AV636 AV646 Y571:Z572 Y621:Z622 Y611:Z614 H609:S632" xr:uid="{00000000-0002-0000-1000-000002000000}">
      <formula1>ROUND(H69,1)=H69</formula1>
    </dataValidation>
    <dataValidation type="list" allowBlank="1" showInputMessage="1" showErrorMessage="1" sqref="C459:D467 C519:D527 C579:D587 C99:D107 C159:D167 C219:D227 C279:D287 C339:D347 C399:D407 C639:D647" xr:uid="{00000000-0002-0000-1000-000003000000}">
      <formula1>ライセンス区分</formula1>
    </dataValidation>
    <dataValidation type="list" allowBlank="1" showInputMessage="1" showErrorMessage="1" sqref="E459:E467 E519:E527 E579:E587 E99:E107 E159:E167 E219:E227 E279:E287 E339:E347 E399:E407 E639:E647" xr:uid="{00000000-0002-0000-1000-000004000000}">
      <formula1>INDIRECT(C99 &amp; "コード")</formula1>
    </dataValidation>
    <dataValidation type="list" allowBlank="1" showInputMessage="1" showErrorMessage="1" sqref="I459:I467 I399:I407 I519:I527 I579:I587 I99:I107 I159:I167 I219:I227 I279:I287 I339:I347 I639:I647" xr:uid="{00000000-0002-0000-1000-000005000000}">
      <formula1>エリア</formula1>
    </dataValidation>
  </dataValidations>
  <printOptions horizontalCentered="1"/>
  <pageMargins left="0.23622047244094491" right="0.23622047244094491" top="0.74803149606299213" bottom="0.74803149606299213" header="0.31496062992125984" footer="0.31496062992125984"/>
  <pageSetup paperSize="9" scale="51" fitToHeight="0" pageOrder="overThenDown" orientation="landscape" r:id="rId1"/>
  <rowBreaks count="9" manualBreakCount="9">
    <brk id="122" min="1" max="47" man="1"/>
    <brk id="182" min="1" max="47" man="1"/>
    <brk id="242" min="1" max="47" man="1"/>
    <brk id="302" min="1" max="47" man="1"/>
    <brk id="362" min="1" max="47" man="1"/>
    <brk id="422" min="1" max="47" man="1"/>
    <brk id="482" min="1" max="47" man="1"/>
    <brk id="542" min="1" max="47" man="1"/>
    <brk id="602" min="1" max="47" man="1"/>
  </rowBreaks>
  <colBreaks count="1" manualBreakCount="1">
    <brk id="48"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345089" r:id="rId4" name="Button 1">
              <controlPr defaultSize="0" print="0" autoFill="0" autoPict="0" macro="[0]!帳票作成" altText="">
                <anchor moveWithCells="1" sizeWithCells="1">
                  <from>
                    <xdr:col>2</xdr:col>
                    <xdr:colOff>0</xdr:colOff>
                    <xdr:row>1</xdr:row>
                    <xdr:rowOff>95250</xdr:rowOff>
                  </from>
                  <to>
                    <xdr:col>3</xdr:col>
                    <xdr:colOff>336550</xdr:colOff>
                    <xdr:row>1</xdr:row>
                    <xdr:rowOff>457200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8">
    <tabColor rgb="FFFFFF00"/>
  </sheetPr>
  <dimension ref="B1:DG662"/>
  <sheetViews>
    <sheetView workbookViewId="0"/>
  </sheetViews>
  <sheetFormatPr defaultColWidth="9.33203125" defaultRowHeight="13.5" customHeight="1"/>
  <cols>
    <col min="1" max="2" width="1.77734375" style="13" customWidth="1"/>
    <col min="3" max="47" width="6.77734375" style="13" customWidth="1"/>
    <col min="48" max="49" width="1.77734375" style="13" customWidth="1"/>
    <col min="50" max="95" width="6.33203125" style="13" customWidth="1"/>
    <col min="96" max="97" width="1.77734375" style="13" customWidth="1"/>
    <col min="98" max="114" width="4.77734375" style="13" customWidth="1"/>
    <col min="115" max="115" width="1.77734375" style="13" customWidth="1"/>
    <col min="116" max="16384" width="9.33203125" style="13"/>
  </cols>
  <sheetData>
    <row r="1" spans="2:2" ht="13.5" customHeight="1">
      <c r="B1" s="16" t="s">
        <v>264</v>
      </c>
    </row>
    <row r="2" spans="2:2" ht="69" customHeight="1"/>
    <row r="3" spans="2:2" ht="13.5" hidden="1" customHeight="1"/>
    <row r="4" spans="2:2" ht="13.5" hidden="1" customHeight="1"/>
    <row r="5" spans="2:2" ht="13.5" hidden="1" customHeight="1"/>
    <row r="6" spans="2:2" ht="13.5" hidden="1" customHeight="1"/>
    <row r="7" spans="2:2" ht="13.5" hidden="1" customHeight="1"/>
    <row r="8" spans="2:2" ht="13.5" hidden="1" customHeight="1"/>
    <row r="9" spans="2:2" ht="13.5" hidden="1" customHeight="1"/>
    <row r="10" spans="2:2" ht="13.5" hidden="1" customHeight="1"/>
    <row r="11" spans="2:2" ht="13.5" hidden="1" customHeight="1"/>
    <row r="12" spans="2:2" ht="13.5" hidden="1" customHeight="1"/>
    <row r="13" spans="2:2" ht="13.5" hidden="1" customHeight="1"/>
    <row r="14" spans="2:2" ht="13.5" hidden="1" customHeight="1"/>
    <row r="15" spans="2:2" ht="13.5" hidden="1" customHeight="1"/>
    <row r="16" spans="2:2" ht="13.5" hidden="1" customHeight="1"/>
    <row r="17" ht="13.5" hidden="1" customHeight="1"/>
    <row r="18" ht="13.5" hidden="1" customHeight="1"/>
    <row r="19" ht="13.5" hidden="1" customHeight="1"/>
    <row r="20" ht="13.5" hidden="1" customHeight="1"/>
    <row r="21" ht="13.5" hidden="1" customHeight="1"/>
    <row r="22" ht="13.5" hidden="1" customHeight="1"/>
    <row r="23" ht="13.5" hidden="1" customHeight="1"/>
    <row r="24" ht="13.5" hidden="1" customHeight="1"/>
    <row r="25" ht="13.5" hidden="1" customHeight="1"/>
    <row r="26" ht="13.5" hidden="1" customHeight="1"/>
    <row r="27" ht="13.5" hidden="1" customHeight="1"/>
    <row r="28" ht="13.5" hidden="1" customHeight="1"/>
    <row r="29" ht="13.5" hidden="1" customHeight="1"/>
    <row r="30" ht="13.5" hidden="1" customHeight="1"/>
    <row r="31" ht="13.5" hidden="1" customHeight="1"/>
    <row r="32" ht="13.5" hidden="1" customHeight="1"/>
    <row r="33" ht="13.5" hidden="1" customHeight="1"/>
    <row r="34" ht="13.5" hidden="1" customHeight="1"/>
    <row r="35" ht="13.5" hidden="1" customHeight="1"/>
    <row r="36" ht="13.5" hidden="1" customHeight="1"/>
    <row r="37" ht="13.5" hidden="1" customHeight="1"/>
    <row r="38" ht="13.5" hidden="1" customHeight="1"/>
    <row r="39" ht="13.5" hidden="1" customHeight="1"/>
    <row r="40" ht="13.5" hidden="1" customHeight="1"/>
    <row r="41" ht="13.5" hidden="1" customHeight="1"/>
    <row r="42" ht="13.5" hidden="1" customHeight="1"/>
    <row r="43" ht="13.5" hidden="1" customHeight="1"/>
    <row r="44" ht="13.5" hidden="1" customHeight="1"/>
    <row r="45" ht="13.5" hidden="1" customHeight="1"/>
    <row r="46" ht="13.5" hidden="1" customHeight="1"/>
    <row r="47" ht="13.5" hidden="1" customHeight="1"/>
    <row r="48" ht="13.5" hidden="1" customHeight="1"/>
    <row r="49" spans="3:9" ht="13.5" hidden="1" customHeight="1"/>
    <row r="50" spans="3:9" ht="13.5" hidden="1" customHeight="1"/>
    <row r="51" spans="3:9" ht="13.5" hidden="1" customHeight="1"/>
    <row r="52" spans="3:9" ht="13.5" hidden="1" customHeight="1"/>
    <row r="53" spans="3:9" ht="13.5" hidden="1" customHeight="1"/>
    <row r="54" spans="3:9" ht="13.5" hidden="1" customHeight="1"/>
    <row r="55" spans="3:9" ht="13.5" hidden="1" customHeight="1"/>
    <row r="56" spans="3:9" ht="13.5" hidden="1" customHeight="1"/>
    <row r="57" spans="3:9" ht="13.5" hidden="1" customHeight="1"/>
    <row r="58" spans="3:9" ht="13.5" hidden="1" customHeight="1"/>
    <row r="59" spans="3:9" ht="13.5" hidden="1" customHeight="1"/>
    <row r="60" spans="3:9" ht="13.5" hidden="1" customHeight="1"/>
    <row r="61" spans="3:9" ht="13.5" hidden="1" customHeight="1"/>
    <row r="62" spans="3:9" ht="13.5" hidden="1" customHeight="1"/>
    <row r="63" spans="3:9" s="243" customFormat="1" ht="13.5" customHeight="1">
      <c r="C63" s="651" t="s">
        <v>8</v>
      </c>
      <c r="D63" s="651"/>
      <c r="E63" s="562" t="s">
        <v>109</v>
      </c>
      <c r="F63" s="562"/>
      <c r="G63" s="279"/>
    </row>
    <row r="64" spans="3:9" s="243" customFormat="1" ht="13.5" customHeight="1">
      <c r="C64" s="651"/>
      <c r="D64" s="651"/>
      <c r="E64" s="562"/>
      <c r="F64" s="562"/>
      <c r="G64" s="279"/>
      <c r="I64" s="244"/>
    </row>
    <row r="65" spans="3:102" s="243" customFormat="1" ht="13.5" customHeight="1">
      <c r="C65" s="235" t="s">
        <v>254</v>
      </c>
      <c r="D65" s="279"/>
      <c r="E65" s="279"/>
      <c r="F65" s="279"/>
      <c r="G65" s="279"/>
      <c r="I65" s="244"/>
      <c r="BC65" s="239" t="e">
        <f>IF(#REF!="発電事業者","算定結果　様式第３２第１表～第４表（保有電源新エネ欄他）","算定結果　様式第３２第１表・第２表（年度末電源構成・発電端電力量）")</f>
        <v>#REF!</v>
      </c>
      <c r="CT65" s="296" t="s">
        <v>114</v>
      </c>
      <c r="CV65" s="286" t="str">
        <f>IF(COUNT(H69:S92)&gt;0,"○","")</f>
        <v/>
      </c>
    </row>
    <row r="66" spans="3:102" s="243" customFormat="1" ht="13.5" customHeight="1">
      <c r="C66" s="652"/>
      <c r="D66" s="653"/>
      <c r="E66" s="653"/>
      <c r="F66" s="653"/>
      <c r="G66" s="654"/>
      <c r="H66" s="594" t="s">
        <v>215</v>
      </c>
      <c r="I66" s="594"/>
      <c r="J66" s="594"/>
      <c r="K66" s="594"/>
      <c r="L66" s="594"/>
      <c r="M66" s="594"/>
      <c r="N66" s="594"/>
      <c r="O66" s="594"/>
      <c r="P66" s="594"/>
      <c r="Q66" s="594"/>
      <c r="R66" s="594"/>
      <c r="S66" s="594"/>
      <c r="T66" s="594"/>
      <c r="U66" s="594"/>
      <c r="V66" s="594"/>
      <c r="W66" s="594"/>
      <c r="X66" s="594"/>
      <c r="Y66" s="594"/>
      <c r="Z66" s="594"/>
      <c r="AA66" s="245"/>
      <c r="AB66" s="245"/>
      <c r="AC66" s="245"/>
      <c r="AD66" s="658"/>
      <c r="AE66" s="658"/>
      <c r="AF66" s="658"/>
      <c r="AG66" s="658"/>
      <c r="AH66" s="658"/>
      <c r="AI66" s="594" t="str">
        <f>$H$66</f>
        <v>太陽光（余剰）</v>
      </c>
      <c r="AJ66" s="594"/>
      <c r="AK66" s="594"/>
      <c r="AL66" s="594"/>
      <c r="AM66" s="594"/>
      <c r="AN66" s="594"/>
      <c r="AO66" s="594"/>
      <c r="AP66" s="594"/>
      <c r="AQ66" s="594"/>
      <c r="AR66" s="594"/>
      <c r="AS66" s="594"/>
      <c r="AT66" s="594"/>
      <c r="AU66" s="594"/>
      <c r="BB66" s="246"/>
      <c r="BC66" s="659" t="s">
        <v>256</v>
      </c>
      <c r="BD66" s="659"/>
      <c r="BE66" s="659"/>
      <c r="BF66" s="659"/>
      <c r="BG66" s="601" t="e">
        <f>DATE(#REF!,1,1)</f>
        <v>#REF!</v>
      </c>
      <c r="BH66" s="602"/>
      <c r="BI66" s="602"/>
      <c r="BJ66" s="602"/>
      <c r="BK66" s="602"/>
      <c r="BL66" s="602"/>
      <c r="BM66" s="602"/>
      <c r="BN66" s="602"/>
      <c r="BO66" s="602"/>
      <c r="BP66" s="602"/>
      <c r="BQ66" s="602"/>
      <c r="BR66" s="603"/>
      <c r="BS66" s="659" t="s">
        <v>257</v>
      </c>
      <c r="BT66" s="659"/>
      <c r="BU66" s="659"/>
      <c r="BV66" s="659"/>
      <c r="BW66" s="592" t="e">
        <f>DATE(#REF!-1,1,1)</f>
        <v>#REF!</v>
      </c>
      <c r="BX66" s="592" t="e">
        <f>DATE(#REF!,1,1)</f>
        <v>#REF!</v>
      </c>
      <c r="BY66" s="592" t="e">
        <f>DATE(#REF!+1,1,1)</f>
        <v>#REF!</v>
      </c>
      <c r="BZ66" s="592" t="e">
        <f>DATE(#REF!+2,1,1)</f>
        <v>#REF!</v>
      </c>
      <c r="CA66" s="592" t="e">
        <f>DATE(#REF!+3,1,1)</f>
        <v>#REF!</v>
      </c>
      <c r="CB66" s="592" t="e">
        <f>DATE(#REF!+4,1,1)</f>
        <v>#REF!</v>
      </c>
      <c r="CC66" s="592" t="e">
        <f>DATE(#REF!+5,1,1)</f>
        <v>#REF!</v>
      </c>
      <c r="CD66" s="592" t="e">
        <f>DATE(#REF!+6,1,1)</f>
        <v>#REF!</v>
      </c>
      <c r="CE66" s="592" t="e">
        <f>DATE(#REF!+7,1,1)</f>
        <v>#REF!</v>
      </c>
      <c r="CF66" s="592" t="e">
        <f>DATE(#REF!+8,1,1)</f>
        <v>#REF!</v>
      </c>
      <c r="CG66" s="592" t="e">
        <f>DATE(#REF!+9,1,1)</f>
        <v>#REF!</v>
      </c>
      <c r="CH66" s="273"/>
      <c r="CI66" s="273"/>
      <c r="CJ66" s="273"/>
      <c r="CK66" s="273"/>
      <c r="CL66" s="273"/>
      <c r="CM66" s="273"/>
      <c r="CN66" s="273"/>
      <c r="CO66" s="273"/>
      <c r="CP66" s="273"/>
      <c r="CQ66" s="273"/>
    </row>
    <row r="67" spans="3:102" s="243" customFormat="1" ht="13.5" customHeight="1">
      <c r="C67" s="655"/>
      <c r="D67" s="656"/>
      <c r="E67" s="656"/>
      <c r="F67" s="656"/>
      <c r="G67" s="657"/>
      <c r="H67" s="307" t="s">
        <v>194</v>
      </c>
      <c r="I67" s="307" t="s">
        <v>195</v>
      </c>
      <c r="J67" s="307" t="s">
        <v>161</v>
      </c>
      <c r="K67" s="307" t="s">
        <v>162</v>
      </c>
      <c r="L67" s="307" t="s">
        <v>163</v>
      </c>
      <c r="M67" s="307" t="s">
        <v>164</v>
      </c>
      <c r="N67" s="307" t="s">
        <v>165</v>
      </c>
      <c r="O67" s="307" t="s">
        <v>166</v>
      </c>
      <c r="P67" s="307" t="s">
        <v>167</v>
      </c>
      <c r="Q67" s="307" t="s">
        <v>168</v>
      </c>
      <c r="R67" s="307" t="s">
        <v>169</v>
      </c>
      <c r="S67" s="307" t="s">
        <v>170</v>
      </c>
      <c r="T67" s="307" t="s">
        <v>25</v>
      </c>
      <c r="U67" s="637"/>
      <c r="V67" s="638"/>
      <c r="W67" s="638"/>
      <c r="X67" s="638"/>
      <c r="Y67" s="638"/>
      <c r="Z67" s="639"/>
      <c r="AA67" s="245"/>
      <c r="AB67" s="245"/>
      <c r="AC67" s="245"/>
      <c r="AD67" s="658"/>
      <c r="AE67" s="658"/>
      <c r="AF67" s="658"/>
      <c r="AG67" s="658"/>
      <c r="AH67" s="658"/>
      <c r="AI67" s="307" t="s">
        <v>194</v>
      </c>
      <c r="AJ67" s="307" t="s">
        <v>195</v>
      </c>
      <c r="AK67" s="307" t="s">
        <v>161</v>
      </c>
      <c r="AL67" s="307" t="s">
        <v>162</v>
      </c>
      <c r="AM67" s="307" t="s">
        <v>163</v>
      </c>
      <c r="AN67" s="307" t="s">
        <v>164</v>
      </c>
      <c r="AO67" s="307" t="s">
        <v>165</v>
      </c>
      <c r="AP67" s="307" t="s">
        <v>166</v>
      </c>
      <c r="AQ67" s="307" t="s">
        <v>167</v>
      </c>
      <c r="AR67" s="307" t="s">
        <v>168</v>
      </c>
      <c r="AS67" s="307" t="s">
        <v>169</v>
      </c>
      <c r="AT67" s="307" t="s">
        <v>170</v>
      </c>
      <c r="AU67" s="307" t="s">
        <v>25</v>
      </c>
      <c r="AX67" s="280"/>
      <c r="AY67" s="280"/>
      <c r="AZ67" s="280"/>
      <c r="BA67" s="280"/>
      <c r="BB67" s="246"/>
      <c r="BC67" s="659"/>
      <c r="BD67" s="659"/>
      <c r="BE67" s="659"/>
      <c r="BF67" s="659"/>
      <c r="BG67" s="334" t="s">
        <v>194</v>
      </c>
      <c r="BH67" s="334" t="s">
        <v>195</v>
      </c>
      <c r="BI67" s="334" t="s">
        <v>161</v>
      </c>
      <c r="BJ67" s="334" t="s">
        <v>162</v>
      </c>
      <c r="BK67" s="334" t="s">
        <v>163</v>
      </c>
      <c r="BL67" s="334" t="s">
        <v>164</v>
      </c>
      <c r="BM67" s="334" t="s">
        <v>165</v>
      </c>
      <c r="BN67" s="334" t="s">
        <v>166</v>
      </c>
      <c r="BO67" s="334" t="s">
        <v>167</v>
      </c>
      <c r="BP67" s="334" t="s">
        <v>168</v>
      </c>
      <c r="BQ67" s="334" t="s">
        <v>169</v>
      </c>
      <c r="BR67" s="334" t="s">
        <v>170</v>
      </c>
      <c r="BS67" s="659"/>
      <c r="BT67" s="659"/>
      <c r="BU67" s="659"/>
      <c r="BV67" s="659"/>
      <c r="BW67" s="593"/>
      <c r="BX67" s="593"/>
      <c r="BY67" s="593"/>
      <c r="BZ67" s="593"/>
      <c r="CA67" s="593"/>
      <c r="CB67" s="593"/>
      <c r="CC67" s="593"/>
      <c r="CD67" s="593"/>
      <c r="CE67" s="593"/>
      <c r="CF67" s="593"/>
      <c r="CG67" s="593"/>
      <c r="CH67" s="273"/>
      <c r="CI67" s="273"/>
      <c r="CJ67" s="273"/>
      <c r="CK67" s="273"/>
      <c r="CL67" s="273"/>
      <c r="CM67" s="273"/>
      <c r="CN67" s="273"/>
      <c r="CO67" s="273"/>
      <c r="CP67" s="273"/>
      <c r="CQ67" s="273"/>
      <c r="CT67" s="287" t="s">
        <v>158</v>
      </c>
    </row>
    <row r="68" spans="3:102" s="243" customFormat="1" ht="13.5" customHeight="1">
      <c r="C68" s="594" t="s">
        <v>196</v>
      </c>
      <c r="D68" s="594"/>
      <c r="E68" s="594"/>
      <c r="F68" s="594"/>
      <c r="G68" s="594"/>
      <c r="H68" s="248">
        <f>IF($E63="","",VLOOKUP($E63,$CT$84:$DG$93,CV$94,FALSE))</f>
        <v>0</v>
      </c>
      <c r="I68" s="248">
        <f t="shared" ref="I68:S68" si="0">IF($E63="","",VLOOKUP($E63,$CT$84:$DG$93,CW$94,FALSE))</f>
        <v>0</v>
      </c>
      <c r="J68" s="248">
        <f t="shared" si="0"/>
        <v>5.8999999999999997E-2</v>
      </c>
      <c r="K68" s="248">
        <f t="shared" si="0"/>
        <v>3.4000000000000002E-2</v>
      </c>
      <c r="L68" s="248">
        <f t="shared" si="0"/>
        <v>2.7E-2</v>
      </c>
      <c r="M68" s="248">
        <f t="shared" si="0"/>
        <v>0</v>
      </c>
      <c r="N68" s="248">
        <f t="shared" si="0"/>
        <v>0</v>
      </c>
      <c r="O68" s="248">
        <f t="shared" si="0"/>
        <v>0</v>
      </c>
      <c r="P68" s="248">
        <f t="shared" si="0"/>
        <v>0</v>
      </c>
      <c r="Q68" s="248">
        <f t="shared" si="0"/>
        <v>0</v>
      </c>
      <c r="R68" s="248">
        <f t="shared" si="0"/>
        <v>0</v>
      </c>
      <c r="S68" s="248">
        <f t="shared" si="0"/>
        <v>0</v>
      </c>
      <c r="T68" s="249"/>
      <c r="U68" s="640"/>
      <c r="V68" s="641"/>
      <c r="W68" s="641"/>
      <c r="X68" s="641"/>
      <c r="Y68" s="641"/>
      <c r="Z68" s="642"/>
      <c r="AA68" s="250"/>
      <c r="AB68" s="250"/>
      <c r="AC68" s="250"/>
      <c r="AD68" s="594" t="s">
        <v>197</v>
      </c>
      <c r="AE68" s="594"/>
      <c r="AF68" s="594"/>
      <c r="AG68" s="594"/>
      <c r="AH68" s="594"/>
      <c r="AI68" s="251">
        <v>30</v>
      </c>
      <c r="AJ68" s="251">
        <v>31</v>
      </c>
      <c r="AK68" s="251">
        <v>30</v>
      </c>
      <c r="AL68" s="251">
        <v>31</v>
      </c>
      <c r="AM68" s="251">
        <v>31</v>
      </c>
      <c r="AN68" s="251">
        <v>30</v>
      </c>
      <c r="AO68" s="251">
        <v>31</v>
      </c>
      <c r="AP68" s="251">
        <v>30</v>
      </c>
      <c r="AQ68" s="251">
        <v>31</v>
      </c>
      <c r="AR68" s="251">
        <v>31</v>
      </c>
      <c r="AS68" s="251">
        <v>28</v>
      </c>
      <c r="AT68" s="251">
        <v>31</v>
      </c>
      <c r="AU68" s="249"/>
      <c r="AX68" s="280"/>
      <c r="AY68" s="280"/>
      <c r="AZ68" s="280"/>
      <c r="BA68" s="280"/>
      <c r="BB68" s="246"/>
      <c r="BC68" s="634" t="s">
        <v>198</v>
      </c>
      <c r="BD68" s="635"/>
      <c r="BE68" s="635"/>
      <c r="BF68" s="636"/>
      <c r="BG68" s="297" t="str">
        <f t="shared" ref="BG68:BR68" si="1">IF(COUNT(AI73)=0,"",AI73)</f>
        <v/>
      </c>
      <c r="BH68" s="297" t="str">
        <f t="shared" si="1"/>
        <v/>
      </c>
      <c r="BI68" s="297" t="str">
        <f t="shared" si="1"/>
        <v/>
      </c>
      <c r="BJ68" s="297" t="str">
        <f t="shared" si="1"/>
        <v/>
      </c>
      <c r="BK68" s="297" t="str">
        <f t="shared" si="1"/>
        <v/>
      </c>
      <c r="BL68" s="297" t="str">
        <f t="shared" si="1"/>
        <v/>
      </c>
      <c r="BM68" s="297" t="str">
        <f t="shared" si="1"/>
        <v/>
      </c>
      <c r="BN68" s="297" t="str">
        <f t="shared" si="1"/>
        <v/>
      </c>
      <c r="BO68" s="297" t="str">
        <f t="shared" si="1"/>
        <v/>
      </c>
      <c r="BP68" s="297" t="str">
        <f t="shared" si="1"/>
        <v/>
      </c>
      <c r="BQ68" s="297" t="str">
        <f t="shared" si="1"/>
        <v/>
      </c>
      <c r="BR68" s="297" t="str">
        <f t="shared" si="1"/>
        <v/>
      </c>
      <c r="BS68" s="597" t="s">
        <v>198</v>
      </c>
      <c r="BT68" s="633"/>
      <c r="BU68" s="598"/>
      <c r="BV68" s="334" t="s">
        <v>171</v>
      </c>
      <c r="BW68" s="253" t="str">
        <f>IF(COUNT(AM71)=0,"",AM71)</f>
        <v/>
      </c>
      <c r="BX68" s="253" t="str">
        <f>IF(COUNT(AM73)=0,"",AM73)</f>
        <v/>
      </c>
      <c r="BY68" s="253" t="str">
        <f>IF(COUNT(AM75)=0,"",AM75)</f>
        <v/>
      </c>
      <c r="BZ68" s="253" t="str">
        <f>IF(COUNT(AM77)=0,"",AM77)</f>
        <v/>
      </c>
      <c r="CA68" s="253" t="str">
        <f>IF(COUNT(AM79)=0,"",AM79)</f>
        <v/>
      </c>
      <c r="CB68" s="253" t="str">
        <f>IF(COUNT(AM81)=0,"",AM81)</f>
        <v/>
      </c>
      <c r="CC68" s="253" t="str">
        <f>IF(COUNT(AM83)=0,"",AM83)</f>
        <v/>
      </c>
      <c r="CD68" s="253" t="str">
        <f>IF(COUNT(AM85)=0,"",AM85)</f>
        <v/>
      </c>
      <c r="CE68" s="253" t="str">
        <f>IF(COUNT(AM87)=0,"",AM87)</f>
        <v/>
      </c>
      <c r="CF68" s="253" t="str">
        <f>IF(COUNT(AM89)=0,"",AM89)</f>
        <v/>
      </c>
      <c r="CG68" s="253" t="str">
        <f>IF(COUNT(AM91)=0,"",AM91)</f>
        <v/>
      </c>
      <c r="CH68" s="257"/>
      <c r="CI68" s="257"/>
      <c r="CJ68" s="257"/>
      <c r="CK68" s="257"/>
      <c r="CL68" s="257"/>
      <c r="CM68" s="257"/>
      <c r="CN68" s="257"/>
      <c r="CO68" s="257"/>
      <c r="CP68" s="257"/>
      <c r="CQ68" s="257"/>
      <c r="CT68" s="288"/>
      <c r="CU68" s="289" t="s">
        <v>115</v>
      </c>
      <c r="CV68" s="247" t="s">
        <v>261</v>
      </c>
    </row>
    <row r="69" spans="3:102" s="243" customFormat="1" ht="13.5" customHeight="1">
      <c r="C69" s="604" t="e">
        <f>DATE(#REF!-2,1,1)</f>
        <v>#REF!</v>
      </c>
      <c r="D69" s="605"/>
      <c r="E69" s="613" t="s">
        <v>275</v>
      </c>
      <c r="F69" s="614"/>
      <c r="G69" s="615"/>
      <c r="H69" s="255"/>
      <c r="I69" s="255"/>
      <c r="J69" s="255"/>
      <c r="K69" s="255"/>
      <c r="L69" s="255"/>
      <c r="M69" s="255"/>
      <c r="N69" s="255"/>
      <c r="O69" s="255"/>
      <c r="P69" s="256"/>
      <c r="Q69" s="256"/>
      <c r="R69" s="256"/>
      <c r="S69" s="256"/>
      <c r="T69" s="255"/>
      <c r="U69" s="578"/>
      <c r="V69" s="644"/>
      <c r="W69" s="644"/>
      <c r="X69" s="644"/>
      <c r="Y69" s="644"/>
      <c r="Z69" s="579"/>
      <c r="AA69" s="257"/>
      <c r="AB69" s="257"/>
      <c r="AC69" s="257"/>
      <c r="AD69" s="604" t="e">
        <f>DATE(#REF!-2,1,1)</f>
        <v>#REF!</v>
      </c>
      <c r="AE69" s="605"/>
      <c r="AF69" s="613" t="s">
        <v>198</v>
      </c>
      <c r="AG69" s="614"/>
      <c r="AH69" s="615"/>
      <c r="AI69" s="255"/>
      <c r="AJ69" s="255"/>
      <c r="AK69" s="255"/>
      <c r="AL69" s="255"/>
      <c r="AM69" s="255"/>
      <c r="AN69" s="255"/>
      <c r="AO69" s="255"/>
      <c r="AP69" s="255"/>
      <c r="AQ69" s="255"/>
      <c r="AR69" s="258" t="str">
        <f>IF(COUNT(P69,Q69)&lt;&gt;2,"",ROUND(MIN(P69,Q69)*Q68,#REF!))</f>
        <v/>
      </c>
      <c r="AS69" s="258" t="str">
        <f>IF(COUNT(Q69,R69)&lt;&gt;2,"",ROUND(MIN(Q69,R69)*R68,#REF!))</f>
        <v/>
      </c>
      <c r="AT69" s="258" t="str">
        <f>IF(COUNT(R69,S69)&lt;&gt;2,"",ROUND(MIN(R69,S69)*S68,#REF!))</f>
        <v/>
      </c>
      <c r="AU69" s="255"/>
      <c r="AX69" s="280"/>
      <c r="AY69" s="280"/>
      <c r="AZ69" s="280"/>
      <c r="BA69" s="280"/>
      <c r="BB69" s="246"/>
      <c r="BC69" s="648"/>
      <c r="BD69" s="649"/>
      <c r="BE69" s="649"/>
      <c r="BF69" s="650"/>
      <c r="BG69" s="259"/>
      <c r="BH69" s="259"/>
      <c r="BI69" s="259"/>
      <c r="BJ69" s="259"/>
      <c r="BK69" s="259"/>
      <c r="BL69" s="259"/>
      <c r="BM69" s="259"/>
      <c r="BN69" s="259"/>
      <c r="BO69" s="259"/>
      <c r="BP69" s="259"/>
      <c r="BQ69" s="259"/>
      <c r="BR69" s="259"/>
      <c r="BS69" s="599"/>
      <c r="BT69" s="643"/>
      <c r="BU69" s="600"/>
      <c r="BV69" s="334" t="s">
        <v>172</v>
      </c>
      <c r="BW69" s="253" t="str">
        <f>IF(COUNT(AR69)=0,"",AR69)</f>
        <v/>
      </c>
      <c r="BX69" s="253" t="str">
        <f>IF(COUNT(AR73)=0,"",AR73)</f>
        <v/>
      </c>
      <c r="BY69" s="253" t="str">
        <f>IF(COUNT(AR75)=0,"",AR75)</f>
        <v/>
      </c>
      <c r="BZ69" s="253" t="str">
        <f>IF(COUNT(AR77)=0,"",AR77)</f>
        <v/>
      </c>
      <c r="CA69" s="253" t="str">
        <f>IF(COUNT(AR79)=0,"",AR79)</f>
        <v/>
      </c>
      <c r="CB69" s="253" t="str">
        <f>IF(COUNT(AR81)=0,"",AR81)</f>
        <v/>
      </c>
      <c r="CC69" s="253" t="str">
        <f>IF(COUNT(AR83)=0,"",AR83)</f>
        <v/>
      </c>
      <c r="CD69" s="253" t="str">
        <f>IF(COUNT(AR85)=0,"",AR85)</f>
        <v/>
      </c>
      <c r="CE69" s="253" t="str">
        <f>IF(COUNT(AR87)=0,"",AR87)</f>
        <v/>
      </c>
      <c r="CF69" s="253" t="str">
        <f>IF(COUNT(AR89)=0,"",AR89)</f>
        <v/>
      </c>
      <c r="CG69" s="253" t="str">
        <f>IF(COUNT(AR91)=0,"",AR91)</f>
        <v/>
      </c>
      <c r="CH69" s="257"/>
      <c r="CI69" s="257"/>
      <c r="CJ69" s="257"/>
      <c r="CK69" s="257"/>
      <c r="CL69" s="257"/>
      <c r="CM69" s="257"/>
      <c r="CN69" s="257"/>
      <c r="CO69" s="257"/>
      <c r="CP69" s="257"/>
      <c r="CQ69" s="257"/>
      <c r="CT69" s="290" t="s">
        <v>109</v>
      </c>
      <c r="CU69" s="291" t="str">
        <f t="shared" ref="CU69:CU78" ca="1" si="2">INDIRECT(CU$79&amp;$CV69)</f>
        <v/>
      </c>
      <c r="CV69" s="284">
        <v>65</v>
      </c>
    </row>
    <row r="70" spans="3:102" s="243" customFormat="1" ht="13.5" customHeight="1">
      <c r="C70" s="606"/>
      <c r="D70" s="607"/>
      <c r="E70" s="608" t="s">
        <v>252</v>
      </c>
      <c r="F70" s="609"/>
      <c r="G70" s="610"/>
      <c r="H70" s="260"/>
      <c r="I70" s="260"/>
      <c r="J70" s="260"/>
      <c r="K70" s="260"/>
      <c r="L70" s="260"/>
      <c r="M70" s="260"/>
      <c r="N70" s="260"/>
      <c r="O70" s="260"/>
      <c r="P70" s="261"/>
      <c r="Q70" s="261"/>
      <c r="R70" s="261"/>
      <c r="S70" s="261"/>
      <c r="T70" s="262" t="str">
        <f>IF(COUNT(H70:S70)=0,"",SUMPRODUCT(ROUND(H70:S70,#REF!)))</f>
        <v/>
      </c>
      <c r="U70" s="645"/>
      <c r="V70" s="646"/>
      <c r="W70" s="646"/>
      <c r="X70" s="646"/>
      <c r="Y70" s="646"/>
      <c r="Z70" s="647"/>
      <c r="AA70" s="257"/>
      <c r="AB70" s="257"/>
      <c r="AC70" s="257"/>
      <c r="AD70" s="606"/>
      <c r="AE70" s="607"/>
      <c r="AF70" s="608" t="s">
        <v>199</v>
      </c>
      <c r="AG70" s="609"/>
      <c r="AH70" s="610"/>
      <c r="AI70" s="263"/>
      <c r="AJ70" s="263"/>
      <c r="AK70" s="263"/>
      <c r="AL70" s="263"/>
      <c r="AM70" s="263"/>
      <c r="AN70" s="263"/>
      <c r="AO70" s="263"/>
      <c r="AP70" s="263"/>
      <c r="AQ70" s="263"/>
      <c r="AR70" s="264" t="str">
        <f>IF(COUNT(Q69:Q70)=0,"",ROUND(Q70/(Q69*24*AR68/1000),3))</f>
        <v/>
      </c>
      <c r="AS70" s="264" t="str">
        <f>IF(COUNT(R69:R70)=0,"",ROUND(R70/(R69*24*AS68/1000),3))</f>
        <v/>
      </c>
      <c r="AT70" s="264" t="str">
        <f>IF(COUNT(S69:S70)=0,"",ROUND(S70/(S69*24*AT68/1000),3))</f>
        <v/>
      </c>
      <c r="AU70" s="265" t="str">
        <f>IF(COUNT(AI70:AT70)=0,"",AVERAGE(AI70:AT70))</f>
        <v/>
      </c>
      <c r="AX70" s="280"/>
      <c r="AY70" s="280"/>
      <c r="AZ70" s="280"/>
      <c r="BA70" s="280"/>
      <c r="BB70" s="246"/>
      <c r="BC70" s="594" t="s">
        <v>205</v>
      </c>
      <c r="BD70" s="594"/>
      <c r="BE70" s="594"/>
      <c r="BF70" s="594"/>
      <c r="BG70" s="253" t="str">
        <f>IF(COUNT(H74)=0,"",ROUND(H74,#REF!))</f>
        <v/>
      </c>
      <c r="BH70" s="253" t="str">
        <f>IF(COUNT(I74)=0,"",ROUND(I74,#REF!))</f>
        <v/>
      </c>
      <c r="BI70" s="253" t="str">
        <f>IF(COUNT(J74)=0,"",ROUND(J74,#REF!))</f>
        <v/>
      </c>
      <c r="BJ70" s="253" t="str">
        <f>IF(COUNT(K74)=0,"",ROUND(K74,#REF!))</f>
        <v/>
      </c>
      <c r="BK70" s="253" t="str">
        <f>IF(COUNT(L74)=0,"",ROUND(L74,#REF!))</f>
        <v/>
      </c>
      <c r="BL70" s="253" t="str">
        <f>IF(COUNT(M74)=0,"",ROUND(M74,#REF!))</f>
        <v/>
      </c>
      <c r="BM70" s="253" t="str">
        <f>IF(COUNT(N74)=0,"",ROUND(N74,#REF!))</f>
        <v/>
      </c>
      <c r="BN70" s="253" t="str">
        <f>IF(COUNT(O74)=0,"",ROUND(O74,#REF!))</f>
        <v/>
      </c>
      <c r="BO70" s="253" t="str">
        <f>IF(COUNT(P74)=0,"",ROUND(P74,#REF!))</f>
        <v/>
      </c>
      <c r="BP70" s="253" t="str">
        <f>IF(COUNT(Q74)=0,"",ROUND(Q74,#REF!))</f>
        <v/>
      </c>
      <c r="BQ70" s="253" t="str">
        <f>IF(COUNT(R74)=0,"",ROUND(R74,#REF!))</f>
        <v/>
      </c>
      <c r="BR70" s="253" t="str">
        <f>IF(COUNT(S74)=0,"",ROUND(S74,#REF!))</f>
        <v/>
      </c>
      <c r="BS70" s="634" t="s">
        <v>205</v>
      </c>
      <c r="BT70" s="635"/>
      <c r="BU70" s="636"/>
      <c r="BV70" s="334" t="s">
        <v>25</v>
      </c>
      <c r="BW70" s="253" t="str">
        <f>IF(COUNT(T72)=0,"",T72)</f>
        <v/>
      </c>
      <c r="BX70" s="253" t="str">
        <f>IF(COUNT(T74)=0,"",T74)</f>
        <v/>
      </c>
      <c r="BY70" s="253" t="str">
        <f>IF(COUNT(T76)=0,"",T76)</f>
        <v/>
      </c>
      <c r="BZ70" s="266" t="str">
        <f>IF(COUNT(T78)=0,"",T78)</f>
        <v/>
      </c>
      <c r="CA70" s="253" t="str">
        <f>IF(COUNT(T80)=0,"",T80)</f>
        <v/>
      </c>
      <c r="CB70" s="253" t="str">
        <f>IF(COUNT(T82)=0,"",T82)</f>
        <v/>
      </c>
      <c r="CC70" s="253" t="str">
        <f>IF(COUNT(T84)=0,"",T84)</f>
        <v/>
      </c>
      <c r="CD70" s="253" t="str">
        <f>IF(COUNT(T86)=0,"",T86)</f>
        <v/>
      </c>
      <c r="CE70" s="253" t="str">
        <f>IF(COUNT(T88)=0,"",T88)</f>
        <v/>
      </c>
      <c r="CF70" s="253" t="str">
        <f>IF(COUNT(T90)=0,"",T90)</f>
        <v/>
      </c>
      <c r="CG70" s="253" t="str">
        <f>IF(COUNT(T92)=0,"",T92)</f>
        <v/>
      </c>
      <c r="CH70" s="257"/>
      <c r="CI70" s="257"/>
      <c r="CJ70" s="257"/>
      <c r="CK70" s="257"/>
      <c r="CL70" s="257"/>
      <c r="CM70" s="257"/>
      <c r="CN70" s="257"/>
      <c r="CO70" s="257"/>
      <c r="CP70" s="257"/>
      <c r="CQ70" s="257"/>
      <c r="CT70" s="290" t="s">
        <v>103</v>
      </c>
      <c r="CU70" s="291" t="str">
        <f t="shared" ca="1" si="2"/>
        <v/>
      </c>
      <c r="CV70" s="284">
        <f>CV69+60</f>
        <v>125</v>
      </c>
    </row>
    <row r="71" spans="3:102" s="243" customFormat="1" ht="13.5" customHeight="1">
      <c r="C71" s="604" t="e">
        <f>DATE(#REF!-1,1,1)</f>
        <v>#REF!</v>
      </c>
      <c r="D71" s="605"/>
      <c r="E71" s="613" t="s">
        <v>275</v>
      </c>
      <c r="F71" s="614"/>
      <c r="G71" s="615"/>
      <c r="H71" s="256"/>
      <c r="I71" s="256"/>
      <c r="J71" s="256"/>
      <c r="K71" s="256"/>
      <c r="L71" s="256"/>
      <c r="M71" s="256"/>
      <c r="N71" s="256"/>
      <c r="O71" s="256"/>
      <c r="P71" s="256"/>
      <c r="Q71" s="256"/>
      <c r="R71" s="256"/>
      <c r="S71" s="256"/>
      <c r="T71" s="255"/>
      <c r="U71" s="613" t="s">
        <v>210</v>
      </c>
      <c r="V71" s="614"/>
      <c r="W71" s="614"/>
      <c r="X71" s="615"/>
      <c r="Y71" s="616" t="str">
        <f>IF(COUNT(S71)=0,"",ROUND(S71,#REF!))</f>
        <v/>
      </c>
      <c r="Z71" s="617"/>
      <c r="AA71" s="257"/>
      <c r="AB71" s="257"/>
      <c r="AC71" s="257"/>
      <c r="AD71" s="604" t="e">
        <f>DATE(#REF!-1,1,1)</f>
        <v>#REF!</v>
      </c>
      <c r="AE71" s="605"/>
      <c r="AF71" s="613" t="s">
        <v>198</v>
      </c>
      <c r="AG71" s="614"/>
      <c r="AH71" s="615"/>
      <c r="AI71" s="258" t="str">
        <f>IF(COUNT(S69,H71)&lt;&gt;2,"",ROUND(MIN(S69,H71)*H68,#REF!))</f>
        <v/>
      </c>
      <c r="AJ71" s="258" t="str">
        <f>IF(COUNT(H71,I71)&lt;&gt;2,"",ROUND(MIN(H71,I71)*I68,#REF!))</f>
        <v/>
      </c>
      <c r="AK71" s="258" t="str">
        <f>IF(COUNT(I71,J71)&lt;&gt;2,"",ROUND(MIN(I71,J71)*J68,#REF!))</f>
        <v/>
      </c>
      <c r="AL71" s="258" t="str">
        <f>IF(COUNT(J71,K71)&lt;&gt;2,"",ROUND(MIN(J71,K71)*K68,#REF!))</f>
        <v/>
      </c>
      <c r="AM71" s="258" t="str">
        <f>IF(COUNT(K71,L71)&lt;&gt;2,"",ROUND(MIN(K71,L71)*L68,#REF!))</f>
        <v/>
      </c>
      <c r="AN71" s="258" t="str">
        <f>IF(COUNT(L71,M71)&lt;&gt;2,"",ROUND(MIN(L71,M71)*M68,#REF!))</f>
        <v/>
      </c>
      <c r="AO71" s="258" t="str">
        <f>IF(COUNT(M71,N71)&lt;&gt;2,"",ROUND(MIN(M71,N71)*N68,#REF!))</f>
        <v/>
      </c>
      <c r="AP71" s="258" t="str">
        <f>IF(COUNT(N71,O71)&lt;&gt;2,"",ROUND(MIN(N71,O71)*O68,#REF!))</f>
        <v/>
      </c>
      <c r="AQ71" s="258" t="str">
        <f>IF(COUNT(O71,P71)&lt;&gt;2,"",ROUND(MIN(O71,P71)*P68,#REF!))</f>
        <v/>
      </c>
      <c r="AR71" s="258" t="str">
        <f>IF(COUNT(P71,Q71)&lt;&gt;2,"",ROUND(MIN(P71,Q71)*Q68,#REF!))</f>
        <v/>
      </c>
      <c r="AS71" s="258" t="str">
        <f>IF(COUNT(Q71,R71)&lt;&gt;2,"",ROUND(MIN(Q71,R71)*R68,#REF!))</f>
        <v/>
      </c>
      <c r="AT71" s="258" t="str">
        <f>IF(COUNT(R71,S71)&lt;&gt;2,"",ROUND(MIN(R71,S71)*S68,#REF!))</f>
        <v/>
      </c>
      <c r="AU71" s="255"/>
      <c r="AX71" s="280"/>
      <c r="AY71" s="280"/>
      <c r="AZ71" s="280"/>
      <c r="BB71" s="246"/>
      <c r="BC71" s="627"/>
      <c r="BD71" s="628"/>
      <c r="BE71" s="628"/>
      <c r="BF71" s="628"/>
      <c r="BG71" s="628"/>
      <c r="BH71" s="628"/>
      <c r="BI71" s="628"/>
      <c r="BJ71" s="628"/>
      <c r="BK71" s="628"/>
      <c r="BL71" s="628"/>
      <c r="BM71" s="628"/>
      <c r="BN71" s="628"/>
      <c r="BO71" s="628"/>
      <c r="BP71" s="628"/>
      <c r="BQ71" s="628"/>
      <c r="BR71" s="629"/>
      <c r="BS71" s="597" t="s">
        <v>206</v>
      </c>
      <c r="BT71" s="633"/>
      <c r="BU71" s="598"/>
      <c r="BV71" s="334" t="s">
        <v>25</v>
      </c>
      <c r="BW71" s="253" t="str">
        <f>IF(COUNT(Y71)=0,"",IF(#REF!="発電事業者",Y71,IF(SUMIF($C99:$D108,"その他事業者",L99:L108)=0,IF(Y71*L108/SUM(L99:L108)=0,"",Y71*L108/SUM(L99:L108)),ROUND(Y71*SUMIF($C99:$D108,"その他事業者",L99:L108)/SUM(L99:L108),#REF!)+Y71*L108/SUM(L99:L108))))</f>
        <v/>
      </c>
      <c r="BX71" s="253" t="str">
        <f>IF(COUNT(Y73)=0,"",IF(#REF!="発電事業者",Y73,IF(SUMIF($C99:$D108,"その他事業者",W99:W108)=0,IF(Y73*W108/SUM(W99:W108)=0,"",Y73*W108/SUM(W99:W108)),ROUND(Y73*SUMIF($C99:$D108,"その他事業者",W99:W108)/SUM(W99:W108),#REF!)+Y73*W108/SUM(W99:W108))))</f>
        <v/>
      </c>
      <c r="BY71" s="267"/>
      <c r="BZ71" s="267"/>
      <c r="CA71" s="267"/>
      <c r="CB71" s="253" t="str">
        <f>IF(COUNT(Y81)=0,"",IF(#REF!="発電事業者",Y81,IF(SUMIF($C99:$D108,"その他事業者",AA99:AA108)=0,IF(Y81*AA108/SUM(AA99:AA108)=0,"",Y81*AA108/SUM(AA99:AA108)),ROUND(Y81*SUMIF($C99:$D108,"その他事業者",AA99:AA108)/SUM(AA99:AA108),#REF!)+Y81*AA108/SUM(AA99:AA108))))</f>
        <v/>
      </c>
      <c r="CC71" s="267"/>
      <c r="CD71" s="267"/>
      <c r="CE71" s="267"/>
      <c r="CF71" s="267"/>
      <c r="CG71" s="253" t="str">
        <f>IF(COUNT(Y91)=0,"",IF(#REF!="発電事業者",Y91,IF(SUMIF($C99:$D108,"その他事業者",AF99:AF108)=0,IF(Y91*AF108/SUM(AF99:AF108)=0,"",Y91*AF108/SUM(AF99:AF108)),ROUND(Y91*SUMIF($C99:$D108,"その他事業者",AF99:AF108)/SUM(AF99:AF108),#REF!)+Y91*AF108/SUM(AF99:AF108))))</f>
        <v/>
      </c>
      <c r="CH71" s="257"/>
      <c r="CI71" s="257"/>
      <c r="CJ71" s="257"/>
      <c r="CK71" s="257"/>
      <c r="CL71" s="257"/>
      <c r="CM71" s="257"/>
      <c r="CN71" s="257"/>
      <c r="CO71" s="257"/>
      <c r="CP71" s="257"/>
      <c r="CQ71" s="257"/>
      <c r="CT71" s="290" t="s">
        <v>104</v>
      </c>
      <c r="CU71" s="291" t="str">
        <f t="shared" ca="1" si="2"/>
        <v/>
      </c>
      <c r="CV71" s="284">
        <f t="shared" ref="CV71:CV78" si="3">CV70+60</f>
        <v>185</v>
      </c>
    </row>
    <row r="72" spans="3:102" s="243" customFormat="1" ht="13.5" customHeight="1">
      <c r="C72" s="606"/>
      <c r="D72" s="607"/>
      <c r="E72" s="608" t="s">
        <v>252</v>
      </c>
      <c r="F72" s="609"/>
      <c r="G72" s="610"/>
      <c r="H72" s="261"/>
      <c r="I72" s="261"/>
      <c r="J72" s="261"/>
      <c r="K72" s="261"/>
      <c r="L72" s="261"/>
      <c r="M72" s="261"/>
      <c r="N72" s="261"/>
      <c r="O72" s="261"/>
      <c r="P72" s="261"/>
      <c r="Q72" s="261"/>
      <c r="R72" s="261"/>
      <c r="S72" s="261"/>
      <c r="T72" s="262" t="str">
        <f>IF(COUNT(H72:S72)=0,"",SUMPRODUCT(ROUND(H72:S72,#REF!)))</f>
        <v/>
      </c>
      <c r="U72" s="608" t="s">
        <v>211</v>
      </c>
      <c r="V72" s="609"/>
      <c r="W72" s="609"/>
      <c r="X72" s="610"/>
      <c r="Y72" s="611" t="str">
        <f>IF(COUNT(T72)=0,"",T72)</f>
        <v/>
      </c>
      <c r="Z72" s="612"/>
      <c r="AA72" s="257"/>
      <c r="AB72" s="257"/>
      <c r="AC72" s="257"/>
      <c r="AD72" s="606"/>
      <c r="AE72" s="607"/>
      <c r="AF72" s="608" t="s">
        <v>199</v>
      </c>
      <c r="AG72" s="609"/>
      <c r="AH72" s="610"/>
      <c r="AI72" s="264" t="str">
        <f t="shared" ref="AI72:AT72" si="4">IF(COUNT(H71:H72)=0,"",ROUND(H72/(H71*24*AI68/1000),3))</f>
        <v/>
      </c>
      <c r="AJ72" s="264" t="str">
        <f t="shared" si="4"/>
        <v/>
      </c>
      <c r="AK72" s="264" t="str">
        <f t="shared" si="4"/>
        <v/>
      </c>
      <c r="AL72" s="264" t="str">
        <f t="shared" si="4"/>
        <v/>
      </c>
      <c r="AM72" s="264" t="str">
        <f t="shared" si="4"/>
        <v/>
      </c>
      <c r="AN72" s="264" t="str">
        <f t="shared" si="4"/>
        <v/>
      </c>
      <c r="AO72" s="264" t="str">
        <f t="shared" si="4"/>
        <v/>
      </c>
      <c r="AP72" s="264" t="str">
        <f t="shared" si="4"/>
        <v/>
      </c>
      <c r="AQ72" s="264" t="str">
        <f t="shared" si="4"/>
        <v/>
      </c>
      <c r="AR72" s="264" t="str">
        <f t="shared" si="4"/>
        <v/>
      </c>
      <c r="AS72" s="264" t="str">
        <f t="shared" si="4"/>
        <v/>
      </c>
      <c r="AT72" s="264" t="str">
        <f t="shared" si="4"/>
        <v/>
      </c>
      <c r="AU72" s="265" t="str">
        <f>IF(COUNT(AI72:AT72)=0,"",AVERAGE(AI72:AT72))</f>
        <v/>
      </c>
      <c r="AX72" s="280"/>
      <c r="AY72" s="280"/>
      <c r="AZ72" s="280"/>
      <c r="BB72" s="246"/>
      <c r="BC72" s="630"/>
      <c r="BD72" s="631"/>
      <c r="BE72" s="631"/>
      <c r="BF72" s="631"/>
      <c r="BG72" s="631"/>
      <c r="BH72" s="631"/>
      <c r="BI72" s="631"/>
      <c r="BJ72" s="631"/>
      <c r="BK72" s="631"/>
      <c r="BL72" s="631"/>
      <c r="BM72" s="631"/>
      <c r="BN72" s="631"/>
      <c r="BO72" s="631"/>
      <c r="BP72" s="631"/>
      <c r="BQ72" s="631"/>
      <c r="BR72" s="632"/>
      <c r="BS72" s="634" t="s">
        <v>207</v>
      </c>
      <c r="BT72" s="635"/>
      <c r="BU72" s="636"/>
      <c r="BV72" s="334" t="s">
        <v>25</v>
      </c>
      <c r="BW72" s="253" t="str">
        <f>IF(COUNT(Y72)=0,"",Y72)</f>
        <v/>
      </c>
      <c r="BX72" s="253" t="str">
        <f>IF(COUNT(Y74)=0,"",Y74)</f>
        <v/>
      </c>
      <c r="BY72" s="267"/>
      <c r="BZ72" s="267"/>
      <c r="CA72" s="267"/>
      <c r="CB72" s="253" t="str">
        <f>IF(COUNT(Y82)=0,"",Y82)</f>
        <v/>
      </c>
      <c r="CC72" s="267"/>
      <c r="CD72" s="267"/>
      <c r="CE72" s="267"/>
      <c r="CF72" s="267"/>
      <c r="CG72" s="253" t="str">
        <f>IF(COUNT(Y92)=0,"",Y92)</f>
        <v/>
      </c>
      <c r="CH72" s="257"/>
      <c r="CI72" s="257"/>
      <c r="CJ72" s="257"/>
      <c r="CK72" s="257"/>
      <c r="CL72" s="257"/>
      <c r="CM72" s="257"/>
      <c r="CN72" s="257"/>
      <c r="CO72" s="257"/>
      <c r="CP72" s="257"/>
      <c r="CQ72" s="257"/>
      <c r="CT72" s="290" t="s">
        <v>105</v>
      </c>
      <c r="CU72" s="291" t="str">
        <f t="shared" ca="1" si="2"/>
        <v/>
      </c>
      <c r="CV72" s="284">
        <f t="shared" si="3"/>
        <v>245</v>
      </c>
    </row>
    <row r="73" spans="3:102" s="243" customFormat="1" ht="13.5" customHeight="1">
      <c r="C73" s="604" t="e">
        <f>DATE(#REF!,1,1)</f>
        <v>#REF!</v>
      </c>
      <c r="D73" s="605"/>
      <c r="E73" s="613" t="s">
        <v>275</v>
      </c>
      <c r="F73" s="614"/>
      <c r="G73" s="615"/>
      <c r="H73" s="256"/>
      <c r="I73" s="256"/>
      <c r="J73" s="256"/>
      <c r="K73" s="256"/>
      <c r="L73" s="256"/>
      <c r="M73" s="256"/>
      <c r="N73" s="256"/>
      <c r="O73" s="256"/>
      <c r="P73" s="256"/>
      <c r="Q73" s="256"/>
      <c r="R73" s="256"/>
      <c r="S73" s="256"/>
      <c r="T73" s="255"/>
      <c r="U73" s="613" t="s">
        <v>210</v>
      </c>
      <c r="V73" s="614"/>
      <c r="W73" s="614"/>
      <c r="X73" s="615"/>
      <c r="Y73" s="616" t="str">
        <f>IF(COUNT(S73)=0,"",ROUND(S73,#REF!))</f>
        <v/>
      </c>
      <c r="Z73" s="617"/>
      <c r="AA73" s="257"/>
      <c r="AB73" s="257"/>
      <c r="AC73" s="257"/>
      <c r="AD73" s="604" t="e">
        <f>DATE(#REF!,1,1)</f>
        <v>#REF!</v>
      </c>
      <c r="AE73" s="605"/>
      <c r="AF73" s="613" t="s">
        <v>198</v>
      </c>
      <c r="AG73" s="614"/>
      <c r="AH73" s="615"/>
      <c r="AI73" s="258" t="str">
        <f>IF(COUNT(S71,H73)&lt;&gt;2,"",ROUND(MIN(S71,H73)*H68,#REF!))</f>
        <v/>
      </c>
      <c r="AJ73" s="258" t="str">
        <f>IF(COUNT(H73,I73)&lt;&gt;2,"",ROUND(MIN(H73,I73)*I68,#REF!))</f>
        <v/>
      </c>
      <c r="AK73" s="258" t="str">
        <f>IF(COUNT(I73,J73)&lt;&gt;2,"",ROUND(MIN(I73,J73)*J68,#REF!))</f>
        <v/>
      </c>
      <c r="AL73" s="258" t="str">
        <f>IF(COUNT(J73,K73)&lt;&gt;2,"",ROUND(MIN(J73,K73)*K68,#REF!))</f>
        <v/>
      </c>
      <c r="AM73" s="258" t="str">
        <f>IF(COUNT(K73,L73)&lt;&gt;2,"",ROUND(MIN(K73,L73)*L68,#REF!))</f>
        <v/>
      </c>
      <c r="AN73" s="258" t="str">
        <f>IF(COUNT(L73,M73)&lt;&gt;2,"",ROUND(MIN(L73,M73)*M68,#REF!))</f>
        <v/>
      </c>
      <c r="AO73" s="258" t="str">
        <f>IF(COUNT(M73,N73)&lt;&gt;2,"",ROUND(MIN(M73,N73)*N68,#REF!))</f>
        <v/>
      </c>
      <c r="AP73" s="258" t="str">
        <f>IF(COUNT(N73,O73)&lt;&gt;2,"",ROUND(MIN(N73,O73)*O68,#REF!))</f>
        <v/>
      </c>
      <c r="AQ73" s="258" t="str">
        <f>IF(COUNT(O73,P73)&lt;&gt;2,"",ROUND(MIN(O73,P73)*P68,#REF!))</f>
        <v/>
      </c>
      <c r="AR73" s="258" t="str">
        <f>IF(COUNT(P73,Q73)&lt;&gt;2,"",ROUND(MIN(P73,Q73)*Q68,#REF!))</f>
        <v/>
      </c>
      <c r="AS73" s="258" t="str">
        <f>IF(COUNT(Q73,R73)&lt;&gt;2,"",ROUND(MIN(Q73,R73)*R68,#REF!))</f>
        <v/>
      </c>
      <c r="AT73" s="258" t="str">
        <f>IF(COUNT(R73,S73)&lt;&gt;2,"",ROUND(MIN(R73,S73)*S68,#REF!))</f>
        <v/>
      </c>
      <c r="AU73" s="255"/>
      <c r="AX73" s="268"/>
      <c r="BB73" s="268"/>
      <c r="BC73" s="245"/>
      <c r="BD73" s="245"/>
      <c r="BE73" s="245"/>
      <c r="BF73" s="245"/>
      <c r="BG73" s="245"/>
      <c r="BH73" s="245"/>
      <c r="BI73" s="245"/>
      <c r="BJ73" s="245"/>
      <c r="BK73" s="245"/>
      <c r="BL73" s="245"/>
      <c r="BM73" s="245"/>
      <c r="BN73" s="245"/>
      <c r="BO73" s="245"/>
      <c r="BP73" s="245"/>
      <c r="BQ73" s="245"/>
      <c r="BR73" s="245"/>
      <c r="BS73" s="245"/>
      <c r="BT73" s="245"/>
      <c r="BU73" s="245"/>
      <c r="BV73" s="245"/>
      <c r="BW73" s="245"/>
      <c r="BX73" s="257"/>
      <c r="BY73" s="257"/>
      <c r="BZ73" s="257"/>
      <c r="CA73" s="257"/>
      <c r="CB73" s="257"/>
      <c r="CC73" s="257"/>
      <c r="CD73" s="257"/>
      <c r="CE73" s="257"/>
      <c r="CF73" s="257"/>
      <c r="CG73" s="257"/>
      <c r="CH73" s="257"/>
      <c r="CI73" s="257"/>
      <c r="CJ73" s="257"/>
      <c r="CK73" s="257"/>
      <c r="CL73" s="257"/>
      <c r="CM73" s="257"/>
      <c r="CN73" s="257"/>
      <c r="CO73" s="257"/>
      <c r="CP73" s="257"/>
      <c r="CQ73" s="257"/>
      <c r="CT73" s="290" t="s">
        <v>106</v>
      </c>
      <c r="CU73" s="291" t="str">
        <f t="shared" ca="1" si="2"/>
        <v/>
      </c>
      <c r="CV73" s="284">
        <f t="shared" si="3"/>
        <v>305</v>
      </c>
    </row>
    <row r="74" spans="3:102" s="243" customFormat="1" ht="13.5" customHeight="1">
      <c r="C74" s="606"/>
      <c r="D74" s="607"/>
      <c r="E74" s="608" t="s">
        <v>212</v>
      </c>
      <c r="F74" s="609"/>
      <c r="G74" s="610"/>
      <c r="H74" s="261"/>
      <c r="I74" s="261"/>
      <c r="J74" s="261"/>
      <c r="K74" s="261"/>
      <c r="L74" s="261"/>
      <c r="M74" s="261"/>
      <c r="N74" s="261"/>
      <c r="O74" s="261"/>
      <c r="P74" s="261"/>
      <c r="Q74" s="261"/>
      <c r="R74" s="261"/>
      <c r="S74" s="261"/>
      <c r="T74" s="262" t="str">
        <f>IF(COUNT(H74:S74)=0,"",SUMPRODUCT(ROUND(H74:S74,#REF!)))</f>
        <v/>
      </c>
      <c r="U74" s="608" t="s">
        <v>211</v>
      </c>
      <c r="V74" s="609"/>
      <c r="W74" s="609"/>
      <c r="X74" s="610"/>
      <c r="Y74" s="611" t="str">
        <f>IF(COUNT(T74)=0,"",T74)</f>
        <v/>
      </c>
      <c r="Z74" s="612"/>
      <c r="AA74" s="257"/>
      <c r="AB74" s="257"/>
      <c r="AC74" s="257"/>
      <c r="AD74" s="606"/>
      <c r="AE74" s="607"/>
      <c r="AF74" s="608" t="s">
        <v>199</v>
      </c>
      <c r="AG74" s="609"/>
      <c r="AH74" s="610"/>
      <c r="AI74" s="264" t="str">
        <f t="shared" ref="AI74:AT74" si="5">IF(COUNT(H73:H74)=0,"",ROUND(H74/(H73*24*AI68/1000),3))</f>
        <v/>
      </c>
      <c r="AJ74" s="264" t="str">
        <f t="shared" si="5"/>
        <v/>
      </c>
      <c r="AK74" s="264" t="str">
        <f t="shared" si="5"/>
        <v/>
      </c>
      <c r="AL74" s="264" t="str">
        <f t="shared" si="5"/>
        <v/>
      </c>
      <c r="AM74" s="264" t="str">
        <f t="shared" si="5"/>
        <v/>
      </c>
      <c r="AN74" s="264" t="str">
        <f t="shared" si="5"/>
        <v/>
      </c>
      <c r="AO74" s="264" t="str">
        <f t="shared" si="5"/>
        <v/>
      </c>
      <c r="AP74" s="264" t="str">
        <f t="shared" si="5"/>
        <v/>
      </c>
      <c r="AQ74" s="264" t="str">
        <f t="shared" si="5"/>
        <v/>
      </c>
      <c r="AR74" s="264" t="str">
        <f t="shared" si="5"/>
        <v/>
      </c>
      <c r="AS74" s="264" t="str">
        <f t="shared" si="5"/>
        <v/>
      </c>
      <c r="AT74" s="264" t="str">
        <f t="shared" si="5"/>
        <v/>
      </c>
      <c r="AU74" s="265" t="str">
        <f>IF(COUNT(AI74:AT74)=0,"",AVERAGE(AI74:AT74))</f>
        <v/>
      </c>
      <c r="AX74" s="240" t="e">
        <f>IF(#REF!="発電事業者","算定結果　送電取引帳票","算定結果　受電取引帳票")</f>
        <v>#REF!</v>
      </c>
      <c r="BR74" s="268"/>
      <c r="CT74" s="290" t="s">
        <v>107</v>
      </c>
      <c r="CU74" s="291" t="str">
        <f t="shared" ca="1" si="2"/>
        <v/>
      </c>
      <c r="CV74" s="284">
        <f t="shared" si="3"/>
        <v>365</v>
      </c>
    </row>
    <row r="75" spans="3:102" s="243" customFormat="1" ht="13.5" customHeight="1">
      <c r="C75" s="604" t="e">
        <f>DATE(#REF!+1,1,1)</f>
        <v>#REF!</v>
      </c>
      <c r="D75" s="605"/>
      <c r="E75" s="613" t="s">
        <v>275</v>
      </c>
      <c r="F75" s="614"/>
      <c r="G75" s="615"/>
      <c r="H75" s="256"/>
      <c r="I75" s="256"/>
      <c r="J75" s="256"/>
      <c r="K75" s="256"/>
      <c r="L75" s="256"/>
      <c r="M75" s="256"/>
      <c r="N75" s="256"/>
      <c r="O75" s="256"/>
      <c r="P75" s="256"/>
      <c r="Q75" s="256"/>
      <c r="R75" s="256"/>
      <c r="S75" s="256"/>
      <c r="T75" s="255"/>
      <c r="U75" s="618"/>
      <c r="V75" s="619"/>
      <c r="W75" s="619"/>
      <c r="X75" s="619"/>
      <c r="Y75" s="619"/>
      <c r="Z75" s="620"/>
      <c r="AA75" s="257"/>
      <c r="AB75" s="257"/>
      <c r="AC75" s="257"/>
      <c r="AD75" s="604" t="e">
        <f>DATE(#REF!+1,1,1)</f>
        <v>#REF!</v>
      </c>
      <c r="AE75" s="605"/>
      <c r="AF75" s="613" t="s">
        <v>198</v>
      </c>
      <c r="AG75" s="614"/>
      <c r="AH75" s="615"/>
      <c r="AI75" s="258" t="str">
        <f>IF(COUNT(S73,H75)&lt;&gt;2,"",ROUND(MIN(S73,H75)*H68,#REF!))</f>
        <v/>
      </c>
      <c r="AJ75" s="258" t="str">
        <f>IF(COUNT(H75,I75)&lt;&gt;2,"",ROUND(MIN(H75,I75)*I68,#REF!))</f>
        <v/>
      </c>
      <c r="AK75" s="258" t="str">
        <f>IF(COUNT(I75,J75)&lt;&gt;2,"",ROUND(MIN(I75,J75)*J68,#REF!))</f>
        <v/>
      </c>
      <c r="AL75" s="258" t="str">
        <f>IF(COUNT(J75,K75)&lt;&gt;2,"",ROUND(MIN(J75,K75)*K68,#REF!))</f>
        <v/>
      </c>
      <c r="AM75" s="258" t="str">
        <f>IF(COUNT(K75,L75)&lt;&gt;2,"",ROUND(MIN(K75,L75)*L68,#REF!))</f>
        <v/>
      </c>
      <c r="AN75" s="258" t="str">
        <f>IF(COUNT(L75,M75)&lt;&gt;2,"",ROUND(MIN(L75,M75)*M68,#REF!))</f>
        <v/>
      </c>
      <c r="AO75" s="258" t="str">
        <f>IF(COUNT(M75,N75)&lt;&gt;2,"",ROUND(MIN(M75,N75)*N68,#REF!))</f>
        <v/>
      </c>
      <c r="AP75" s="258" t="str">
        <f>IF(COUNT(N75,O75)&lt;&gt;2,"",ROUND(MIN(N75,O75)*O68,#REF!))</f>
        <v/>
      </c>
      <c r="AQ75" s="258" t="str">
        <f>IF(COUNT(O75,P75)&lt;&gt;2,"",ROUND(MIN(O75,P75)*P68,#REF!))</f>
        <v/>
      </c>
      <c r="AR75" s="258" t="str">
        <f>IF(COUNT(P75,Q75)&lt;&gt;2,"",ROUND(MIN(P75,Q75)*Q68,#REF!))</f>
        <v/>
      </c>
      <c r="AS75" s="258" t="str">
        <f>IF(COUNT(Q75,R75)&lt;&gt;2,"",ROUND(MIN(Q75,R75)*R68,#REF!))</f>
        <v/>
      </c>
      <c r="AT75" s="258" t="str">
        <f>IF(COUNT(R75,S75)&lt;&gt;2,"",ROUND(MIN(R75,S75)*S68,#REF!))</f>
        <v/>
      </c>
      <c r="AU75" s="255"/>
      <c r="AX75" s="594" t="s">
        <v>200</v>
      </c>
      <c r="AY75" s="594"/>
      <c r="AZ75" s="595" t="s">
        <v>201</v>
      </c>
      <c r="BA75" s="594" t="s">
        <v>202</v>
      </c>
      <c r="BB75" s="594"/>
      <c r="BC75" s="594"/>
      <c r="BD75" s="595" t="s">
        <v>203</v>
      </c>
      <c r="BE75" s="597" t="s">
        <v>176</v>
      </c>
      <c r="BF75" s="598"/>
      <c r="BG75" s="601" t="e">
        <f>DATE(#REF!,1,1)</f>
        <v>#REF!</v>
      </c>
      <c r="BH75" s="602"/>
      <c r="BI75" s="602"/>
      <c r="BJ75" s="602"/>
      <c r="BK75" s="602"/>
      <c r="BL75" s="602"/>
      <c r="BM75" s="602"/>
      <c r="BN75" s="602"/>
      <c r="BO75" s="602"/>
      <c r="BP75" s="602"/>
      <c r="BQ75" s="602"/>
      <c r="BR75" s="603"/>
      <c r="BS75" s="594" t="s">
        <v>175</v>
      </c>
      <c r="BT75" s="594"/>
      <c r="BU75" s="594"/>
      <c r="BV75" s="594"/>
      <c r="BW75" s="592" t="e">
        <f>DATE(#REF!-1,1,1)</f>
        <v>#REF!</v>
      </c>
      <c r="BX75" s="592" t="e">
        <f>DATE(#REF!,1,1)</f>
        <v>#REF!</v>
      </c>
      <c r="BY75" s="592" t="e">
        <f>DATE(#REF!+1,1,1)</f>
        <v>#REF!</v>
      </c>
      <c r="BZ75" s="592" t="e">
        <f>DATE(#REF!+2,1,1)</f>
        <v>#REF!</v>
      </c>
      <c r="CA75" s="592" t="e">
        <f>DATE(#REF!+3,1,1)</f>
        <v>#REF!</v>
      </c>
      <c r="CB75" s="592" t="e">
        <f>DATE(#REF!+4,1,1)</f>
        <v>#REF!</v>
      </c>
      <c r="CC75" s="592" t="e">
        <f>DATE(#REF!+5,1,1)</f>
        <v>#REF!</v>
      </c>
      <c r="CD75" s="592" t="e">
        <f>DATE(#REF!+6,1,1)</f>
        <v>#REF!</v>
      </c>
      <c r="CE75" s="592" t="e">
        <f>DATE(#REF!+7,1,1)</f>
        <v>#REF!</v>
      </c>
      <c r="CF75" s="592" t="e">
        <f>DATE(#REF!+8,1,1)</f>
        <v>#REF!</v>
      </c>
      <c r="CG75" s="592" t="e">
        <f>DATE(#REF!+9,1,1)</f>
        <v>#REF!</v>
      </c>
      <c r="CH75" s="566" t="s">
        <v>268</v>
      </c>
      <c r="CI75" s="567"/>
      <c r="CJ75" s="567"/>
      <c r="CK75" s="567"/>
      <c r="CL75" s="567"/>
      <c r="CM75" s="567"/>
      <c r="CN75" s="567"/>
      <c r="CO75" s="567"/>
      <c r="CP75" s="567"/>
      <c r="CQ75" s="567"/>
      <c r="CT75" s="290" t="s">
        <v>110</v>
      </c>
      <c r="CU75" s="291" t="str">
        <f t="shared" ca="1" si="2"/>
        <v/>
      </c>
      <c r="CV75" s="284">
        <f t="shared" si="3"/>
        <v>425</v>
      </c>
    </row>
    <row r="76" spans="3:102" s="243" customFormat="1" ht="13.5" customHeight="1">
      <c r="C76" s="606"/>
      <c r="D76" s="607"/>
      <c r="E76" s="608" t="s">
        <v>212</v>
      </c>
      <c r="F76" s="609"/>
      <c r="G76" s="610"/>
      <c r="H76" s="261"/>
      <c r="I76" s="261"/>
      <c r="J76" s="261"/>
      <c r="K76" s="261"/>
      <c r="L76" s="261"/>
      <c r="M76" s="261"/>
      <c r="N76" s="261"/>
      <c r="O76" s="261"/>
      <c r="P76" s="261"/>
      <c r="Q76" s="261"/>
      <c r="R76" s="261"/>
      <c r="S76" s="261"/>
      <c r="T76" s="262" t="str">
        <f>IF(COUNT(H76:S76)=0,"",SUMPRODUCT(ROUND(H76:S76,#REF!)))</f>
        <v/>
      </c>
      <c r="U76" s="621"/>
      <c r="V76" s="622"/>
      <c r="W76" s="622"/>
      <c r="X76" s="622"/>
      <c r="Y76" s="622"/>
      <c r="Z76" s="623"/>
      <c r="AA76" s="257"/>
      <c r="AB76" s="257"/>
      <c r="AC76" s="257"/>
      <c r="AD76" s="606"/>
      <c r="AE76" s="607"/>
      <c r="AF76" s="608" t="s">
        <v>199</v>
      </c>
      <c r="AG76" s="609"/>
      <c r="AH76" s="610"/>
      <c r="AI76" s="264" t="str">
        <f t="shared" ref="AI76:AT76" si="6">IF(COUNT(H75:H76)=0,"",ROUND(H76/(H75*24*AI68/1000),3))</f>
        <v/>
      </c>
      <c r="AJ76" s="264" t="str">
        <f t="shared" si="6"/>
        <v/>
      </c>
      <c r="AK76" s="264" t="str">
        <f t="shared" si="6"/>
        <v/>
      </c>
      <c r="AL76" s="264" t="str">
        <f t="shared" si="6"/>
        <v/>
      </c>
      <c r="AM76" s="264" t="str">
        <f t="shared" si="6"/>
        <v/>
      </c>
      <c r="AN76" s="264" t="str">
        <f t="shared" si="6"/>
        <v/>
      </c>
      <c r="AO76" s="264" t="str">
        <f t="shared" si="6"/>
        <v/>
      </c>
      <c r="AP76" s="264" t="str">
        <f t="shared" si="6"/>
        <v/>
      </c>
      <c r="AQ76" s="264" t="str">
        <f t="shared" si="6"/>
        <v/>
      </c>
      <c r="AR76" s="264" t="str">
        <f t="shared" si="6"/>
        <v/>
      </c>
      <c r="AS76" s="264" t="str">
        <f t="shared" si="6"/>
        <v/>
      </c>
      <c r="AT76" s="264" t="str">
        <f t="shared" si="6"/>
        <v/>
      </c>
      <c r="AU76" s="265" t="str">
        <f>IF(COUNT(AI76:AT76)=0,"",AVERAGE(AI76:AT76))</f>
        <v/>
      </c>
      <c r="AX76" s="594"/>
      <c r="AY76" s="594"/>
      <c r="AZ76" s="596"/>
      <c r="BA76" s="594"/>
      <c r="BB76" s="594"/>
      <c r="BC76" s="594"/>
      <c r="BD76" s="596"/>
      <c r="BE76" s="599"/>
      <c r="BF76" s="600"/>
      <c r="BG76" s="334" t="s">
        <v>194</v>
      </c>
      <c r="BH76" s="334" t="s">
        <v>195</v>
      </c>
      <c r="BI76" s="334" t="s">
        <v>161</v>
      </c>
      <c r="BJ76" s="334" t="s">
        <v>162</v>
      </c>
      <c r="BK76" s="334" t="s">
        <v>163</v>
      </c>
      <c r="BL76" s="334" t="s">
        <v>164</v>
      </c>
      <c r="BM76" s="334" t="s">
        <v>165</v>
      </c>
      <c r="BN76" s="334" t="s">
        <v>166</v>
      </c>
      <c r="BO76" s="334" t="s">
        <v>167</v>
      </c>
      <c r="BP76" s="334" t="s">
        <v>168</v>
      </c>
      <c r="BQ76" s="334" t="s">
        <v>169</v>
      </c>
      <c r="BR76" s="334" t="s">
        <v>170</v>
      </c>
      <c r="BS76" s="594"/>
      <c r="BT76" s="594"/>
      <c r="BU76" s="594"/>
      <c r="BV76" s="594"/>
      <c r="BW76" s="593"/>
      <c r="BX76" s="593"/>
      <c r="BY76" s="593">
        <v>43101</v>
      </c>
      <c r="BZ76" s="593">
        <v>43466</v>
      </c>
      <c r="CA76" s="593">
        <v>43831</v>
      </c>
      <c r="CB76" s="593">
        <v>44197</v>
      </c>
      <c r="CC76" s="593">
        <v>44562</v>
      </c>
      <c r="CD76" s="593">
        <v>44927</v>
      </c>
      <c r="CE76" s="593">
        <v>45292</v>
      </c>
      <c r="CF76" s="593">
        <v>45658</v>
      </c>
      <c r="CG76" s="593">
        <v>46023</v>
      </c>
      <c r="CH76" s="567"/>
      <c r="CI76" s="567"/>
      <c r="CJ76" s="567"/>
      <c r="CK76" s="567"/>
      <c r="CL76" s="567"/>
      <c r="CM76" s="567"/>
      <c r="CN76" s="567"/>
      <c r="CO76" s="567"/>
      <c r="CP76" s="567"/>
      <c r="CQ76" s="567"/>
      <c r="CT76" s="290" t="s">
        <v>111</v>
      </c>
      <c r="CU76" s="291" t="str">
        <f t="shared" ca="1" si="2"/>
        <v/>
      </c>
      <c r="CV76" s="284">
        <f t="shared" si="3"/>
        <v>485</v>
      </c>
    </row>
    <row r="77" spans="3:102" s="243" customFormat="1" ht="13.5" customHeight="1">
      <c r="C77" s="604" t="e">
        <f>DATE(#REF!+2,1,1)</f>
        <v>#REF!</v>
      </c>
      <c r="D77" s="605"/>
      <c r="E77" s="613" t="s">
        <v>275</v>
      </c>
      <c r="F77" s="614"/>
      <c r="G77" s="615"/>
      <c r="H77" s="256"/>
      <c r="I77" s="256"/>
      <c r="J77" s="256"/>
      <c r="K77" s="256"/>
      <c r="L77" s="256"/>
      <c r="M77" s="256"/>
      <c r="N77" s="256"/>
      <c r="O77" s="256"/>
      <c r="P77" s="256"/>
      <c r="Q77" s="256"/>
      <c r="R77" s="256"/>
      <c r="S77" s="256"/>
      <c r="T77" s="255"/>
      <c r="U77" s="621"/>
      <c r="V77" s="622"/>
      <c r="W77" s="622"/>
      <c r="X77" s="622"/>
      <c r="Y77" s="622"/>
      <c r="Z77" s="623"/>
      <c r="AA77" s="257"/>
      <c r="AB77" s="257"/>
      <c r="AC77" s="257"/>
      <c r="AD77" s="604" t="e">
        <f>DATE(#REF!+2,1,1)</f>
        <v>#REF!</v>
      </c>
      <c r="AE77" s="605"/>
      <c r="AF77" s="613" t="s">
        <v>198</v>
      </c>
      <c r="AG77" s="614"/>
      <c r="AH77" s="615"/>
      <c r="AI77" s="258" t="str">
        <f>IF(COUNT(S75,H77)&lt;&gt;2,"",ROUND(MIN(S75,H77)*H68,#REF!))</f>
        <v/>
      </c>
      <c r="AJ77" s="258" t="str">
        <f>IF(COUNT(H77,I77)&lt;&gt;2,"",ROUND(MIN(H77,I77)*I68,#REF!))</f>
        <v/>
      </c>
      <c r="AK77" s="258" t="str">
        <f>IF(COUNT(I77,J77)&lt;&gt;2,"",ROUND(MIN(I77,J77)*J68,#REF!))</f>
        <v/>
      </c>
      <c r="AL77" s="258" t="str">
        <f>IF(COUNT(J77,K77)&lt;&gt;2,"",ROUND(MIN(J77,K77)*K68,#REF!))</f>
        <v/>
      </c>
      <c r="AM77" s="258" t="str">
        <f>IF(COUNT(K77,L77)&lt;&gt;2,"",ROUND(MIN(K77,L77)*L68,#REF!))</f>
        <v/>
      </c>
      <c r="AN77" s="258" t="str">
        <f>IF(COUNT(L77,M77)&lt;&gt;2,"",ROUND(MIN(L77,M77)*M68,#REF!))</f>
        <v/>
      </c>
      <c r="AO77" s="258" t="str">
        <f>IF(COUNT(M77,N77)&lt;&gt;2,"",ROUND(MIN(M77,N77)*N68,#REF!))</f>
        <v/>
      </c>
      <c r="AP77" s="258" t="str">
        <f>IF(COUNT(N77,O77)&lt;&gt;2,"",ROUND(MIN(N77,O77)*O68,#REF!))</f>
        <v/>
      </c>
      <c r="AQ77" s="258" t="str">
        <f>IF(COUNT(O77,P77)&lt;&gt;2,"",ROUND(MIN(O77,P77)*P68,#REF!))</f>
        <v/>
      </c>
      <c r="AR77" s="258" t="str">
        <f>IF(COUNT(P77,Q77)&lt;&gt;2,"",ROUND(MIN(P77,Q77)*Q68,#REF!))</f>
        <v/>
      </c>
      <c r="AS77" s="258" t="str">
        <f>IF(COUNT(Q77,R77)&lt;&gt;2,"",ROUND(MIN(Q77,R77)*R68,#REF!))</f>
        <v/>
      </c>
      <c r="AT77" s="258" t="str">
        <f>IF(COUNT(R77,S77)&lt;&gt;2,"",ROUND(MIN(R77,S77)*S68,#REF!))</f>
        <v/>
      </c>
      <c r="AU77" s="255"/>
      <c r="AX77" s="569" t="str">
        <f>IF(C99="","",C99)</f>
        <v/>
      </c>
      <c r="AY77" s="569"/>
      <c r="AZ77" s="587" t="str">
        <f>IF(E99="","",E99)</f>
        <v/>
      </c>
      <c r="BA77" s="590" t="str">
        <f ca="1">IF(F99="","",F99)</f>
        <v/>
      </c>
      <c r="BB77" s="590"/>
      <c r="BC77" s="590"/>
      <c r="BD77" s="587" t="str">
        <f>IF(I99="","",I99)</f>
        <v/>
      </c>
      <c r="BE77" s="578" t="e">
        <f>IF(#REF!="発電事業者","送電電力（MW）","受電電力（MW）")</f>
        <v>#REF!</v>
      </c>
      <c r="BF77" s="579"/>
      <c r="BG77" s="331" t="str">
        <f>IF(AND(COUNT(BG68)+COUNTA(E99)=2,L99&lt;&gt;""),ROUND(BG68-SUMIF(BE80:BF106,BE77,BG80:BG106),#REF!),"")</f>
        <v/>
      </c>
      <c r="BH77" s="331" t="str">
        <f>IF(AND(COUNT(BH68)+COUNTA(E99)=2,M99&lt;&gt;""),ROUND(BH68-SUMIF(BE80:BF106,BE77,BH80:BH106),#REF!),"")</f>
        <v/>
      </c>
      <c r="BI77" s="331" t="str">
        <f>IF(AND(COUNT(BI68)+COUNTA(E99)=2,N99&lt;&gt;""),ROUND(BI68-SUMIF(BE80:BF106,BE77,BI80:BI106),#REF!),"")</f>
        <v/>
      </c>
      <c r="BJ77" s="331" t="str">
        <f>IF(AND(COUNT(BJ68)+COUNTA(E99)=2,O99&lt;&gt;""),ROUND(BJ68-SUMIF(BE80:BF106,BE77,BJ80:BJ106),#REF!),"")</f>
        <v/>
      </c>
      <c r="BK77" s="331" t="str">
        <f>IF(AND(COUNT(BK68)+COUNTA(E99)=2,P99&lt;&gt;""),ROUND(BK68-SUMIF(BE80:BF106,BE77,BK80:BK106),#REF!),"")</f>
        <v/>
      </c>
      <c r="BL77" s="331" t="str">
        <f>IF(AND(COUNT(BL68)+COUNTA(E99)=2,Q99&lt;&gt;""),ROUND(BL68-SUMIF(BE80:BF106,BE77,BL80:BL106),#REF!),"")</f>
        <v/>
      </c>
      <c r="BM77" s="331" t="str">
        <f>IF(AND(COUNT(BM68)+COUNTA(E99)=2,R99&lt;&gt;""),ROUND(BM68-SUMIF(BE80:BF106,BE77,BM80:BM106),#REF!),"")</f>
        <v/>
      </c>
      <c r="BN77" s="331" t="str">
        <f>IF(AND(COUNT(BN68)+COUNTA(E99)=2,S99&lt;&gt;""),ROUND(BN68-SUMIF(BE80:BF106,BE77,BN80:BN106),#REF!),"")</f>
        <v/>
      </c>
      <c r="BO77" s="331" t="str">
        <f>IF(AND(COUNT(BO68)+COUNTA(E99)=2,T99&lt;&gt;""),ROUND(BO68-SUMIF(BE80:BF106,BE77,BO80:BO106),#REF!),"")</f>
        <v/>
      </c>
      <c r="BP77" s="331" t="str">
        <f>IF(AND(COUNT(BP68)+COUNTA(E99)=2,U99&lt;&gt;""),ROUND(BP68-SUMIF(BE80:BF106,BE77,BP80:BP106),#REF!),"")</f>
        <v/>
      </c>
      <c r="BQ77" s="331" t="str">
        <f>IF(AND(COUNT(BQ68)+COUNTA(E99)=2,V99&lt;&gt;""),ROUND(BQ68-SUMIF(BE80:BF106,BE77,BQ80:BQ106),#REF!),"")</f>
        <v/>
      </c>
      <c r="BR77" s="331" t="str">
        <f>IF(AND(COUNT(BR68)+COUNTA(E99)=2,W99&lt;&gt;""),ROUND(BR68-SUMIF(BE80:BF106,BE77,BR80:BR106),#REF!),"")</f>
        <v/>
      </c>
      <c r="BS77" s="569" t="e">
        <f>IF(#REF!="発電事業者","送電電力（MW）","受電電力（MW）")</f>
        <v>#REF!</v>
      </c>
      <c r="BT77" s="569"/>
      <c r="BU77" s="569"/>
      <c r="BV77" s="333" t="s">
        <v>171</v>
      </c>
      <c r="BW77" s="580"/>
      <c r="BX77" s="580"/>
      <c r="BY77" s="331" t="str">
        <f>IF(AND(COUNT(BY68)+COUNTA(E99)=2,X99&lt;&gt;""),ROUND(BY68-SUMIF(BV80:BV106,BV77,BY80:BY106),#REF!),"")</f>
        <v/>
      </c>
      <c r="BZ77" s="331" t="str">
        <f>IF(AND(COUNT(BZ68)+COUNTA(E99)=2,Y99&lt;&gt;""),ROUND(BZ68-SUMIF(BV80:BV106,BV77,BZ80:BZ106),#REF!),"")</f>
        <v/>
      </c>
      <c r="CA77" s="331" t="str">
        <f>IF(AND(COUNT(CA68)+COUNTA(E99)=2,Z99&lt;&gt;""),ROUND(CA68-SUMIF(BV80:BV106,BV77,CA80:CA106),#REF!),"")</f>
        <v/>
      </c>
      <c r="CB77" s="331" t="str">
        <f>IF(AND(COUNT(CB68)+COUNTA(E99)=2,AA99&lt;&gt;""),ROUND(CB68-SUMIF(BV80:BV106,BV77,CB80:CB106),#REF!),"")</f>
        <v/>
      </c>
      <c r="CC77" s="331" t="str">
        <f>IF(AND(COUNT(CC68)+COUNTA(E99)=2,AB99&lt;&gt;""),ROUND(CC68-SUMIF(BV80:BV106,BV77,CC80:CC106),#REF!),"")</f>
        <v/>
      </c>
      <c r="CD77" s="331" t="str">
        <f>IF(AND(COUNT(CD68)+COUNTA(E99)=2,AC99&lt;&gt;""),ROUND(CD68-SUMIF(BV80:BV106,BV77,CD80:CD106),#REF!),"")</f>
        <v/>
      </c>
      <c r="CE77" s="331" t="str">
        <f>IF(AND(COUNT(CE68)+COUNTA(E99)=2,AD99&lt;&gt;""),ROUND(CE68-SUMIF(BV80:BV106,BV77,CE80:CE106),#REF!),"")</f>
        <v/>
      </c>
      <c r="CF77" s="331" t="str">
        <f>IF(AND(COUNT(CF68)+COUNTA(E99)=2,AE99&lt;&gt;""),ROUND(CF68-SUMIF(BV80:BV106,BV77,CF80:CF106),#REF!),"")</f>
        <v/>
      </c>
      <c r="CG77" s="331" t="str">
        <f>IF(AND(COUNT(CG68)+COUNTA(E99)=2,AF99&lt;&gt;""),ROUND(CG68-SUMIF(BV80:BV106,BV77,CG80:CG106),#REF!),"")</f>
        <v/>
      </c>
      <c r="CH77" s="563" t="s">
        <v>215</v>
      </c>
      <c r="CI77" s="563"/>
      <c r="CJ77" s="563"/>
      <c r="CK77" s="563"/>
      <c r="CL77" s="563"/>
      <c r="CM77" s="563"/>
      <c r="CN77" s="563"/>
      <c r="CO77" s="563"/>
      <c r="CP77" s="563"/>
      <c r="CQ77" s="563"/>
      <c r="CT77" s="290" t="s">
        <v>112</v>
      </c>
      <c r="CU77" s="291" t="str">
        <f t="shared" ca="1" si="2"/>
        <v/>
      </c>
      <c r="CV77" s="284">
        <f t="shared" si="3"/>
        <v>545</v>
      </c>
    </row>
    <row r="78" spans="3:102" s="243" customFormat="1" ht="13.5" customHeight="1">
      <c r="C78" s="606"/>
      <c r="D78" s="607"/>
      <c r="E78" s="608" t="s">
        <v>212</v>
      </c>
      <c r="F78" s="609"/>
      <c r="G78" s="610"/>
      <c r="H78" s="261"/>
      <c r="I78" s="261"/>
      <c r="J78" s="261"/>
      <c r="K78" s="261"/>
      <c r="L78" s="261"/>
      <c r="M78" s="261"/>
      <c r="N78" s="261"/>
      <c r="O78" s="261"/>
      <c r="P78" s="261"/>
      <c r="Q78" s="261"/>
      <c r="R78" s="261"/>
      <c r="S78" s="261"/>
      <c r="T78" s="262" t="str">
        <f>IF(COUNT(H78:S78)=0,"",SUMPRODUCT(ROUND(H78:S78,#REF!)))</f>
        <v/>
      </c>
      <c r="U78" s="621"/>
      <c r="V78" s="622"/>
      <c r="W78" s="622"/>
      <c r="X78" s="622"/>
      <c r="Y78" s="622"/>
      <c r="Z78" s="623"/>
      <c r="AA78" s="257"/>
      <c r="AB78" s="257"/>
      <c r="AC78" s="257"/>
      <c r="AD78" s="606"/>
      <c r="AE78" s="607"/>
      <c r="AF78" s="608" t="s">
        <v>199</v>
      </c>
      <c r="AG78" s="609"/>
      <c r="AH78" s="610"/>
      <c r="AI78" s="264" t="str">
        <f t="shared" ref="AI78:AT78" si="7">IF(COUNT(H77:H78)=0,"",ROUND(H78/(H77*24*AI68/1000),3))</f>
        <v/>
      </c>
      <c r="AJ78" s="264" t="str">
        <f t="shared" si="7"/>
        <v/>
      </c>
      <c r="AK78" s="264" t="str">
        <f t="shared" si="7"/>
        <v/>
      </c>
      <c r="AL78" s="264" t="str">
        <f t="shared" si="7"/>
        <v/>
      </c>
      <c r="AM78" s="264" t="str">
        <f t="shared" si="7"/>
        <v/>
      </c>
      <c r="AN78" s="264" t="str">
        <f t="shared" si="7"/>
        <v/>
      </c>
      <c r="AO78" s="264" t="str">
        <f t="shared" si="7"/>
        <v/>
      </c>
      <c r="AP78" s="264" t="str">
        <f t="shared" si="7"/>
        <v/>
      </c>
      <c r="AQ78" s="264" t="str">
        <f t="shared" si="7"/>
        <v/>
      </c>
      <c r="AR78" s="264" t="str">
        <f t="shared" si="7"/>
        <v/>
      </c>
      <c r="AS78" s="264" t="str">
        <f t="shared" si="7"/>
        <v/>
      </c>
      <c r="AT78" s="264" t="str">
        <f t="shared" si="7"/>
        <v/>
      </c>
      <c r="AU78" s="265" t="str">
        <f>IF(COUNT(AI78:AT78)=0,"",AVERAGE(AI78:AT78))</f>
        <v/>
      </c>
      <c r="AX78" s="569"/>
      <c r="AY78" s="569"/>
      <c r="AZ78" s="588"/>
      <c r="BA78" s="590"/>
      <c r="BB78" s="590"/>
      <c r="BC78" s="590"/>
      <c r="BD78" s="588"/>
      <c r="BE78" s="583"/>
      <c r="BF78" s="584"/>
      <c r="BG78" s="259"/>
      <c r="BH78" s="259"/>
      <c r="BI78" s="259"/>
      <c r="BJ78" s="259"/>
      <c r="BK78" s="259"/>
      <c r="BL78" s="259"/>
      <c r="BM78" s="259"/>
      <c r="BN78" s="259"/>
      <c r="BO78" s="259"/>
      <c r="BP78" s="259"/>
      <c r="BQ78" s="259"/>
      <c r="BR78" s="259"/>
      <c r="BS78" s="569"/>
      <c r="BT78" s="569"/>
      <c r="BU78" s="569"/>
      <c r="BV78" s="333" t="s">
        <v>172</v>
      </c>
      <c r="BW78" s="581"/>
      <c r="BX78" s="581"/>
      <c r="BY78" s="331" t="str">
        <f>IF(AND(COUNT(BY69)+COUNTA(E99)=2,X99&lt;&gt;""),ROUND(BY69-SUMIF(BV80:BV106,BV78,BY80:BY106),#REF!),"")</f>
        <v/>
      </c>
      <c r="BZ78" s="331" t="str">
        <f>IF(AND(COUNT(BZ69)+COUNTA(E99)=2,Y99&lt;&gt;""),ROUND(BZ69-SUMIF(BV80:BV106,BV78,BZ80:BZ106),#REF!),"")</f>
        <v/>
      </c>
      <c r="CA78" s="331" t="str">
        <f>IF(AND(COUNT(CA69)+COUNTA(E99)=2,Z99&lt;&gt;""),ROUND(CA69-SUMIF(BV80:BV106,BV78,CA80:CA106),#REF!),"")</f>
        <v/>
      </c>
      <c r="CB78" s="331" t="str">
        <f>IF(AND(COUNT(CB69)+COUNTA(E99)=2,AA99&lt;&gt;""),ROUND(CB69-SUMIF(BV80:BV106,BV78,CB80:CB106),#REF!),"")</f>
        <v/>
      </c>
      <c r="CC78" s="331" t="str">
        <f>IF(AND(COUNT(CC69)+COUNTA(E99)=2,AB99&lt;&gt;""),ROUND(CC69-SUMIF(BV80:BV106,BV78,CC80:CC106),#REF!),"")</f>
        <v/>
      </c>
      <c r="CD78" s="331" t="str">
        <f>IF(AND(COUNT(CD69)+COUNTA(E99)=2,AC99&lt;&gt;""),ROUND(CD69-SUMIF(BV80:BV106,BV78,CD80:CD106),#REF!),"")</f>
        <v/>
      </c>
      <c r="CE78" s="331" t="str">
        <f>IF(AND(COUNT(CE69)+COUNTA(E99)=2,AD99&lt;&gt;""),ROUND(CE69-SUMIF(BV80:BV106,BV78,CE80:CE106),#REF!),"")</f>
        <v/>
      </c>
      <c r="CF78" s="331" t="str">
        <f>IF(AND(COUNT(CF69)+COUNTA(E99)=2,AE99&lt;&gt;""),ROUND(CF69-SUMIF(BV80:BV106,BV78,CF80:CF106),#REF!),"")</f>
        <v/>
      </c>
      <c r="CG78" s="331" t="str">
        <f>IF(AND(COUNT(CG69)+COUNTA(E99)=2,AF99&lt;&gt;""),ROUND(CG69-SUMIF(BV80:BV106,BV78,CG80:CG106),#REF!),"")</f>
        <v/>
      </c>
      <c r="CH78" s="564" t="str">
        <f>IF(CH77="","",CH77)</f>
        <v>太陽光（余剰）</v>
      </c>
      <c r="CI78" s="564"/>
      <c r="CJ78" s="564"/>
      <c r="CK78" s="564"/>
      <c r="CL78" s="564"/>
      <c r="CM78" s="564"/>
      <c r="CN78" s="564"/>
      <c r="CO78" s="564"/>
      <c r="CP78" s="564"/>
      <c r="CQ78" s="564"/>
      <c r="CT78" s="290" t="s">
        <v>113</v>
      </c>
      <c r="CU78" s="291" t="str">
        <f t="shared" ca="1" si="2"/>
        <v/>
      </c>
      <c r="CV78" s="284">
        <f t="shared" si="3"/>
        <v>605</v>
      </c>
      <c r="CX78" s="292"/>
    </row>
    <row r="79" spans="3:102" s="243" customFormat="1" ht="13.5" customHeight="1">
      <c r="C79" s="604" t="e">
        <f>DATE(#REF!+3,1,1)</f>
        <v>#REF!</v>
      </c>
      <c r="D79" s="605"/>
      <c r="E79" s="613" t="s">
        <v>275</v>
      </c>
      <c r="F79" s="614"/>
      <c r="G79" s="615"/>
      <c r="H79" s="256"/>
      <c r="I79" s="256"/>
      <c r="J79" s="256"/>
      <c r="K79" s="256"/>
      <c r="L79" s="256"/>
      <c r="M79" s="256"/>
      <c r="N79" s="256"/>
      <c r="O79" s="256"/>
      <c r="P79" s="256"/>
      <c r="Q79" s="256"/>
      <c r="R79" s="256"/>
      <c r="S79" s="256"/>
      <c r="T79" s="255"/>
      <c r="U79" s="621"/>
      <c r="V79" s="622"/>
      <c r="W79" s="622"/>
      <c r="X79" s="622"/>
      <c r="Y79" s="622"/>
      <c r="Z79" s="623"/>
      <c r="AA79" s="257"/>
      <c r="AB79" s="257"/>
      <c r="AC79" s="257"/>
      <c r="AD79" s="604" t="e">
        <f>DATE(#REF!+3,1,1)</f>
        <v>#REF!</v>
      </c>
      <c r="AE79" s="605"/>
      <c r="AF79" s="613" t="s">
        <v>198</v>
      </c>
      <c r="AG79" s="614"/>
      <c r="AH79" s="615"/>
      <c r="AI79" s="258" t="str">
        <f>IF(COUNT(S77,H79)&lt;&gt;2,"",ROUND(MIN(S77,H79)*H68,#REF!))</f>
        <v/>
      </c>
      <c r="AJ79" s="258" t="str">
        <f>IF(COUNT(H79,I79)&lt;&gt;2,"",ROUND(MIN(H79,I79)*I68,#REF!))</f>
        <v/>
      </c>
      <c r="AK79" s="258" t="str">
        <f>IF(COUNT(I79,J79)&lt;&gt;2,"",ROUND(MIN(I79,J79)*J68,#REF!))</f>
        <v/>
      </c>
      <c r="AL79" s="258" t="str">
        <f>IF(COUNT(J79,K79)&lt;&gt;2,"",ROUND(MIN(J79,K79)*K68,#REF!))</f>
        <v/>
      </c>
      <c r="AM79" s="258" t="str">
        <f>IF(COUNT(K79,L79)&lt;&gt;2,"",ROUND(MIN(K79,L79)*L68,#REF!))</f>
        <v/>
      </c>
      <c r="AN79" s="258" t="str">
        <f>IF(COUNT(L79,M79)&lt;&gt;2,"",ROUND(MIN(L79,M79)*M68,#REF!))</f>
        <v/>
      </c>
      <c r="AO79" s="258" t="str">
        <f>IF(COUNT(M79,N79)&lt;&gt;2,"",ROUND(MIN(M79,N79)*N68,#REF!))</f>
        <v/>
      </c>
      <c r="AP79" s="258" t="str">
        <f>IF(COUNT(N79,O79)&lt;&gt;2,"",ROUND(MIN(N79,O79)*O68,#REF!))</f>
        <v/>
      </c>
      <c r="AQ79" s="258" t="str">
        <f>IF(COUNT(O79,P79)&lt;&gt;2,"",ROUND(MIN(O79,P79)*P68,#REF!))</f>
        <v/>
      </c>
      <c r="AR79" s="258" t="str">
        <f>IF(COUNT(P79,Q79)&lt;&gt;2,"",ROUND(MIN(P79,Q79)*Q68,#REF!))</f>
        <v/>
      </c>
      <c r="AS79" s="258" t="str">
        <f>IF(COUNT(Q79,R79)&lt;&gt;2,"",ROUND(MIN(Q79,R79)*R68,#REF!))</f>
        <v/>
      </c>
      <c r="AT79" s="258" t="str">
        <f>IF(COUNT(R79,S79)&lt;&gt;2,"",ROUND(MIN(R79,S79)*S68,#REF!))</f>
        <v/>
      </c>
      <c r="AU79" s="255"/>
      <c r="AX79" s="569"/>
      <c r="AY79" s="569"/>
      <c r="AZ79" s="589"/>
      <c r="BA79" s="590"/>
      <c r="BB79" s="590"/>
      <c r="BC79" s="590"/>
      <c r="BD79" s="589"/>
      <c r="BE79" s="585" t="e">
        <f>IF(#REF!="発電事業者","月間送電電力量（GWh）","月間受電電力量（GWh）")</f>
        <v>#REF!</v>
      </c>
      <c r="BF79" s="586"/>
      <c r="BG79" s="297" t="str">
        <f>IF(AND(COUNT(BG70)+COUNTA(E99)=2,L99&lt;&gt;""),ROUND(BG70-SUMIF(BE80:BF106,BE79,BG80:BG106),#REF!),"")</f>
        <v/>
      </c>
      <c r="BH79" s="297" t="str">
        <f>IF(AND(COUNT(BH70)+COUNTA(E99)=2,M99&lt;&gt;""),ROUND(BH70-SUMIF(BE80:BF106,BE79,BH80:BH106),#REF!),"")</f>
        <v/>
      </c>
      <c r="BI79" s="297" t="str">
        <f>IF(AND(COUNT(BI70)+COUNTA(E99)=2,N99&lt;&gt;""),ROUND(BI70-SUMIF(BE80:BF106,BE79,BI80:BI106),#REF!),"")</f>
        <v/>
      </c>
      <c r="BJ79" s="297" t="str">
        <f>IF(AND(COUNT(BJ70)+COUNTA(E99)=2,O99&lt;&gt;""),ROUND(BJ70-SUMIF(BE80:BF106,BE79,BJ80:BJ106),#REF!),"")</f>
        <v/>
      </c>
      <c r="BK79" s="297" t="str">
        <f>IF(AND(COUNT(BK70)+COUNTA(E99)=2,P99&lt;&gt;""),ROUND(BK70-SUMIF(BE80:BF106,BE79,BK80:BK106),#REF!),"")</f>
        <v/>
      </c>
      <c r="BL79" s="297" t="str">
        <f>IF(AND(COUNT(BL70)+COUNTA(E99)=2,Q99&lt;&gt;""),ROUND(BL70-SUMIF(BE80:BF106,BE79,BL80:BL106),#REF!),"")</f>
        <v/>
      </c>
      <c r="BM79" s="297" t="str">
        <f>IF(AND(COUNT(BM70)+COUNTA(E99)=2,R99&lt;&gt;""),ROUND(BM70-SUMIF(BE80:BF106,BE79,BM80:BM106),#REF!),"")</f>
        <v/>
      </c>
      <c r="BN79" s="297" t="str">
        <f>IF(AND(COUNT(BN70)+COUNTA(E99)=2,S99&lt;&gt;""),ROUND(BN70-SUMIF(BE80:BF106,BE79,BN80:BN106),#REF!),"")</f>
        <v/>
      </c>
      <c r="BO79" s="297" t="str">
        <f>IF(AND(COUNT(BO70)+COUNTA(E99)=2,T99&lt;&gt;""),ROUND(BO70-SUMIF(BE80:BF106,BE79,BO80:BO106),#REF!),"")</f>
        <v/>
      </c>
      <c r="BP79" s="297" t="str">
        <f>IF(AND(COUNT(BP70)+COUNTA(E99)=2,U99&lt;&gt;""),ROUND(BP70-SUMIF(BE80:BF106,BE79,BP80:BP106),#REF!),"")</f>
        <v/>
      </c>
      <c r="BQ79" s="297" t="str">
        <f>IF(AND(COUNT(BQ70)+COUNTA(E99)=2,V99&lt;&gt;""),ROUND(BQ70-SUMIF(BE80:BF106,BE79,BQ80:BQ106),#REF!),"")</f>
        <v/>
      </c>
      <c r="BR79" s="297" t="str">
        <f>IF(AND(COUNT(BR70)+COUNTA(E99)=2,W99&lt;&gt;""),ROUND(BR70-SUMIF(BE80:BF106,BE79,BR80:BR106),#REF!),"")</f>
        <v/>
      </c>
      <c r="BS79" s="569" t="e">
        <f>IF(#REF!="発電事業者","年間送電電力量（GWh）","年間受電電力量（GWh）")</f>
        <v>#REF!</v>
      </c>
      <c r="BT79" s="569"/>
      <c r="BU79" s="569"/>
      <c r="BV79" s="333" t="s">
        <v>25</v>
      </c>
      <c r="BW79" s="582"/>
      <c r="BX79" s="582"/>
      <c r="BY79" s="331" t="str">
        <f>IF(AND(COUNT(BY70)+COUNTA(E99)=2,X99&lt;&gt;""),ROUND(BY70-SUMIF(BV80:BV106,BV79,BY80:BY106),#REF!),"")</f>
        <v/>
      </c>
      <c r="BZ79" s="331" t="str">
        <f>IF(AND(COUNT(BZ70)+COUNTA(E99)=2,Y99&lt;&gt;""),ROUND(BZ70-SUMIF(BV80:BV106,BV79,BZ80:BZ106),#REF!),"")</f>
        <v/>
      </c>
      <c r="CA79" s="331" t="str">
        <f>IF(AND(COUNT(CA70)+COUNTA(E99)=2,Z99&lt;&gt;""),ROUND(CA70-SUMIF(BV80:BV106,BV79,CA80:CA106),#REF!),"")</f>
        <v/>
      </c>
      <c r="CB79" s="331" t="str">
        <f>IF(AND(COUNT(CB70)+COUNTA(E99)=2,AA99&lt;&gt;""),ROUND(CB70-SUMIF(BV80:BV106,BV79,CB80:CB106),#REF!),"")</f>
        <v/>
      </c>
      <c r="CC79" s="331" t="str">
        <f>IF(AND(COUNT(CC70)+COUNTA(E99)=2,AB99&lt;&gt;""),ROUND(CC70-SUMIF(BV80:BV106,BV79,CC80:CC106),#REF!),"")</f>
        <v/>
      </c>
      <c r="CD79" s="331" t="str">
        <f>IF(AND(COUNT(CD70)+COUNTA(E99)=2,AC99&lt;&gt;""),ROUND(CD70-SUMIF(BV80:BV106,BV79,CD80:CD106),#REF!),"")</f>
        <v/>
      </c>
      <c r="CE79" s="331" t="str">
        <f>IF(AND(COUNT(CE70)+COUNTA(E99)=2,AD99&lt;&gt;""),ROUND(CE70-SUMIF(BV80:BV106,BV79,CE80:CE106),#REF!),"")</f>
        <v/>
      </c>
      <c r="CF79" s="331" t="str">
        <f>IF(AND(COUNT(CF70)+COUNTA(E99)=2,AE99&lt;&gt;""),ROUND(CF70-SUMIF(BV80:BV106,BV79,CF80:CF106),#REF!),"")</f>
        <v/>
      </c>
      <c r="CG79" s="331" t="str">
        <f>IF(AND(COUNT(CG70)+COUNTA(E99)=2,AF99&lt;&gt;""),ROUND(CG70-SUMIF(BV80:BV106,BV79,CG80:CG106),#REF!),"")</f>
        <v/>
      </c>
      <c r="CH79" s="565" t="str">
        <f>IF(COUNTA(AG99)=0,"",AG99)</f>
        <v/>
      </c>
      <c r="CI79" s="565"/>
      <c r="CJ79" s="565"/>
      <c r="CK79" s="565"/>
      <c r="CL79" s="565"/>
      <c r="CM79" s="565"/>
      <c r="CN79" s="565"/>
      <c r="CO79" s="565"/>
      <c r="CP79" s="565"/>
      <c r="CQ79" s="565"/>
      <c r="CT79" s="247" t="s">
        <v>260</v>
      </c>
      <c r="CU79" s="270" t="s">
        <v>263</v>
      </c>
      <c r="CV79" s="293"/>
    </row>
    <row r="80" spans="3:102" s="243" customFormat="1" ht="13.5" customHeight="1">
      <c r="C80" s="606"/>
      <c r="D80" s="607"/>
      <c r="E80" s="608" t="s">
        <v>212</v>
      </c>
      <c r="F80" s="609"/>
      <c r="G80" s="610"/>
      <c r="H80" s="261"/>
      <c r="I80" s="261"/>
      <c r="J80" s="261"/>
      <c r="K80" s="261"/>
      <c r="L80" s="261"/>
      <c r="M80" s="261"/>
      <c r="N80" s="261"/>
      <c r="O80" s="261"/>
      <c r="P80" s="261"/>
      <c r="Q80" s="261"/>
      <c r="R80" s="261"/>
      <c r="S80" s="261"/>
      <c r="T80" s="262" t="str">
        <f>IF(COUNT(H80:S80)=0,"",SUMPRODUCT(ROUND(H80:S80,#REF!)))</f>
        <v/>
      </c>
      <c r="U80" s="624"/>
      <c r="V80" s="625"/>
      <c r="W80" s="625"/>
      <c r="X80" s="625"/>
      <c r="Y80" s="625"/>
      <c r="Z80" s="626"/>
      <c r="AA80" s="257"/>
      <c r="AB80" s="257"/>
      <c r="AC80" s="257"/>
      <c r="AD80" s="606"/>
      <c r="AE80" s="607"/>
      <c r="AF80" s="608" t="s">
        <v>199</v>
      </c>
      <c r="AG80" s="609"/>
      <c r="AH80" s="610"/>
      <c r="AI80" s="264" t="str">
        <f t="shared" ref="AI80:AT80" si="8">IF(COUNT(H79:H80)=0,"",ROUND(H80/(H79*24*AI68/1000),3))</f>
        <v/>
      </c>
      <c r="AJ80" s="264" t="str">
        <f t="shared" si="8"/>
        <v/>
      </c>
      <c r="AK80" s="264" t="str">
        <f t="shared" si="8"/>
        <v/>
      </c>
      <c r="AL80" s="264" t="str">
        <f t="shared" si="8"/>
        <v/>
      </c>
      <c r="AM80" s="264" t="str">
        <f t="shared" si="8"/>
        <v/>
      </c>
      <c r="AN80" s="264" t="str">
        <f t="shared" si="8"/>
        <v/>
      </c>
      <c r="AO80" s="264" t="str">
        <f t="shared" si="8"/>
        <v/>
      </c>
      <c r="AP80" s="264" t="str">
        <f t="shared" si="8"/>
        <v/>
      </c>
      <c r="AQ80" s="264" t="str">
        <f t="shared" si="8"/>
        <v/>
      </c>
      <c r="AR80" s="264" t="str">
        <f t="shared" si="8"/>
        <v/>
      </c>
      <c r="AS80" s="264" t="str">
        <f t="shared" si="8"/>
        <v/>
      </c>
      <c r="AT80" s="264" t="str">
        <f t="shared" si="8"/>
        <v/>
      </c>
      <c r="AU80" s="265" t="str">
        <f>IF(COUNT(AI80:AT80)=0,"",AVERAGE(AI80:AT80))</f>
        <v/>
      </c>
      <c r="AX80" s="569" t="str">
        <f>IF(C100="","",C100)</f>
        <v/>
      </c>
      <c r="AY80" s="569"/>
      <c r="AZ80" s="587" t="str">
        <f>IF(E100="","",E100)</f>
        <v/>
      </c>
      <c r="BA80" s="590" t="str">
        <f ca="1">IF(F100="","",F100)</f>
        <v/>
      </c>
      <c r="BB80" s="590"/>
      <c r="BC80" s="590"/>
      <c r="BD80" s="587" t="str">
        <f>IF(I100="","",I100)</f>
        <v/>
      </c>
      <c r="BE80" s="578" t="e">
        <f>IF(#REF!="発電事業者","送電電力（MW）","受電電力（MW）")</f>
        <v>#REF!</v>
      </c>
      <c r="BF80" s="579"/>
      <c r="BG80" s="331" t="str">
        <f>IF(COUNT(BG68,L100)=2,ROUND(BG68*L100/SUM(L99:L108),#REF!),"")</f>
        <v/>
      </c>
      <c r="BH80" s="331" t="str">
        <f>IF(COUNT(BH68,M100)=2,ROUND(BH68*M100/SUM(M99:M108),#REF!),"")</f>
        <v/>
      </c>
      <c r="BI80" s="331" t="str">
        <f>IF(COUNT(BI68,N100)=2,ROUND(BI68*N100/SUM(N99:N108),#REF!),"")</f>
        <v/>
      </c>
      <c r="BJ80" s="331" t="str">
        <f>IF(COUNT(BJ68,O100)=2,ROUND(BJ68*O100/SUM(O99:O108),#REF!),"")</f>
        <v/>
      </c>
      <c r="BK80" s="331" t="str">
        <f>IF(COUNT(BK68,P100)=2,ROUND(BK68*P100/SUM(P99:P108),#REF!),"")</f>
        <v/>
      </c>
      <c r="BL80" s="331" t="str">
        <f>IF(COUNT(BL68,Q100)=2,ROUND(BL68*Q100/SUM(Q99:Q108),#REF!),"")</f>
        <v/>
      </c>
      <c r="BM80" s="331" t="str">
        <f>IF(COUNT(BM68,R100)=2,ROUND(BM68*R100/SUM(R99:R108),#REF!),"")</f>
        <v/>
      </c>
      <c r="BN80" s="331" t="str">
        <f>IF(COUNT(BN68,S100)=2,ROUND(BN68*S100/SUM(S99:S108),#REF!),"")</f>
        <v/>
      </c>
      <c r="BO80" s="331" t="str">
        <f>IF(COUNT(BO68,T100)=2,ROUND(BO68*T100/SUM(T99:T108),#REF!),"")</f>
        <v/>
      </c>
      <c r="BP80" s="331" t="str">
        <f>IF(COUNT(BP68,U100)=2,ROUND(BP68*U100/SUM(U99:U108),#REF!),"")</f>
        <v/>
      </c>
      <c r="BQ80" s="331" t="str">
        <f>IF(COUNT(BQ68,V100)=2,ROUND(BQ68*V100/SUM(V99:V108),#REF!),"")</f>
        <v/>
      </c>
      <c r="BR80" s="331" t="str">
        <f>IF(COUNT(BR68,W100)=2,ROUND(BR68*W100/SUM(W99:W108),#REF!),"")</f>
        <v/>
      </c>
      <c r="BS80" s="569" t="e">
        <f>IF(#REF!="発電事業者","送電電力（MW）","受電電力（MW）")</f>
        <v>#REF!</v>
      </c>
      <c r="BT80" s="569"/>
      <c r="BU80" s="569"/>
      <c r="BV80" s="333" t="s">
        <v>171</v>
      </c>
      <c r="BW80" s="580"/>
      <c r="BX80" s="580"/>
      <c r="BY80" s="331" t="str">
        <f>IF(COUNT(BY68,X100)=2,ROUND(BY68*X100/SUM(X99:X108),#REF!),"")</f>
        <v/>
      </c>
      <c r="BZ80" s="331" t="str">
        <f>IF(COUNT(BZ68,Y100)=2,ROUND(BZ68*Y100/SUM(Y99:Y108),#REF!),"")</f>
        <v/>
      </c>
      <c r="CA80" s="331" t="str">
        <f>IF(COUNT(CA68,Z100)=2,ROUND(CA68*Z100/SUM(Z99:Z108),#REF!),"")</f>
        <v/>
      </c>
      <c r="CB80" s="331" t="str">
        <f>IF(COUNT(CB68,AA100)=2,ROUND(CB68*AA100/SUM(AA99:AA108),#REF!),"")</f>
        <v/>
      </c>
      <c r="CC80" s="331" t="str">
        <f>IF(COUNT(CC68,AB100)=2,ROUND(CC68*AB100/SUM(AB99:AB108),#REF!),"")</f>
        <v/>
      </c>
      <c r="CD80" s="331" t="str">
        <f>IF(COUNT(CD68,AC100)=2,ROUND(CD68*AC100/SUM(AC99:AC108),#REF!),"")</f>
        <v/>
      </c>
      <c r="CE80" s="331" t="str">
        <f>IF(COUNT(CE68,AD100)=2,ROUND(CE68*AD100/SUM(AD99:AD108),#REF!),"")</f>
        <v/>
      </c>
      <c r="CF80" s="331" t="str">
        <f>IF(COUNT(CF68,AE100)=2,ROUND(CF68*AE100/SUM(AE99:AE108),#REF!),"")</f>
        <v/>
      </c>
      <c r="CG80" s="331" t="str">
        <f>IF(COUNT(CG68,AF100)=2,ROUND(CG68*AF100/SUM(AF99:AF108),#REF!),"")</f>
        <v/>
      </c>
      <c r="CH80" s="563" t="s">
        <v>215</v>
      </c>
      <c r="CI80" s="563"/>
      <c r="CJ80" s="563"/>
      <c r="CK80" s="563"/>
      <c r="CL80" s="563"/>
      <c r="CM80" s="563"/>
      <c r="CN80" s="563"/>
      <c r="CO80" s="563"/>
      <c r="CP80" s="563"/>
      <c r="CQ80" s="563"/>
    </row>
    <row r="81" spans="3:111" s="243" customFormat="1" ht="13.5" customHeight="1">
      <c r="C81" s="604" t="e">
        <f>DATE(#REF!+4,1,1)</f>
        <v>#REF!</v>
      </c>
      <c r="D81" s="605"/>
      <c r="E81" s="613" t="s">
        <v>275</v>
      </c>
      <c r="F81" s="614"/>
      <c r="G81" s="615"/>
      <c r="H81" s="256"/>
      <c r="I81" s="256"/>
      <c r="J81" s="256"/>
      <c r="K81" s="256"/>
      <c r="L81" s="256"/>
      <c r="M81" s="256"/>
      <c r="N81" s="256"/>
      <c r="O81" s="256"/>
      <c r="P81" s="256"/>
      <c r="Q81" s="256"/>
      <c r="R81" s="256"/>
      <c r="S81" s="256"/>
      <c r="T81" s="255"/>
      <c r="U81" s="613" t="s">
        <v>210</v>
      </c>
      <c r="V81" s="614"/>
      <c r="W81" s="614"/>
      <c r="X81" s="615"/>
      <c r="Y81" s="616" t="str">
        <f>IF(COUNT(S81)=0,"",ROUND(S81,#REF!))</f>
        <v/>
      </c>
      <c r="Z81" s="617"/>
      <c r="AA81" s="257"/>
      <c r="AB81" s="257"/>
      <c r="AC81" s="257"/>
      <c r="AD81" s="604" t="e">
        <f>DATE(#REF!+4,1,1)</f>
        <v>#REF!</v>
      </c>
      <c r="AE81" s="605"/>
      <c r="AF81" s="613" t="s">
        <v>198</v>
      </c>
      <c r="AG81" s="614"/>
      <c r="AH81" s="615"/>
      <c r="AI81" s="258" t="str">
        <f>IF(COUNT(S79,H81)&lt;&gt;2,"",ROUND(MIN(S79,H81)*H68,#REF!))</f>
        <v/>
      </c>
      <c r="AJ81" s="258" t="str">
        <f>IF(COUNT(H81,I81)&lt;&gt;2,"",ROUND(MIN(H81,I81)*I68,#REF!))</f>
        <v/>
      </c>
      <c r="AK81" s="258" t="str">
        <f>IF(COUNT(I81,J81)&lt;&gt;2,"",ROUND(MIN(I81,J81)*J68,#REF!))</f>
        <v/>
      </c>
      <c r="AL81" s="258" t="str">
        <f>IF(COUNT(J81,K81)&lt;&gt;2,"",ROUND(MIN(J81,K81)*K68,#REF!))</f>
        <v/>
      </c>
      <c r="AM81" s="258" t="str">
        <f>IF(COUNT(K81,L81)&lt;&gt;2,"",ROUND(MIN(K81,L81)*L68,#REF!))</f>
        <v/>
      </c>
      <c r="AN81" s="258" t="str">
        <f>IF(COUNT(L81,M81)&lt;&gt;2,"",ROUND(MIN(L81,M81)*M68,#REF!))</f>
        <v/>
      </c>
      <c r="AO81" s="258" t="str">
        <f>IF(COUNT(M81,N81)&lt;&gt;2,"",ROUND(MIN(M81,N81)*N68,#REF!))</f>
        <v/>
      </c>
      <c r="AP81" s="258" t="str">
        <f>IF(COUNT(N81,O81)&lt;&gt;2,"",ROUND(MIN(N81,O81)*O68,#REF!))</f>
        <v/>
      </c>
      <c r="AQ81" s="258" t="str">
        <f>IF(COUNT(O81,P81)&lt;&gt;2,"",ROUND(MIN(O81,P81)*P68,#REF!))</f>
        <v/>
      </c>
      <c r="AR81" s="258" t="str">
        <f>IF(COUNT(P81,Q81)&lt;&gt;2,"",ROUND(MIN(P81,Q81)*Q68,#REF!))</f>
        <v/>
      </c>
      <c r="AS81" s="258" t="str">
        <f>IF(COUNT(Q81,R81)&lt;&gt;2,"",ROUND(MIN(Q81,R81)*R68,#REF!))</f>
        <v/>
      </c>
      <c r="AT81" s="258" t="str">
        <f>IF(COUNT(R81,S81)&lt;&gt;2,"",ROUND(MIN(R81,S81)*S68,#REF!))</f>
        <v/>
      </c>
      <c r="AU81" s="255"/>
      <c r="AX81" s="569"/>
      <c r="AY81" s="569"/>
      <c r="AZ81" s="588"/>
      <c r="BA81" s="590"/>
      <c r="BB81" s="590"/>
      <c r="BC81" s="590"/>
      <c r="BD81" s="588"/>
      <c r="BE81" s="583"/>
      <c r="BF81" s="584"/>
      <c r="BG81" s="259"/>
      <c r="BH81" s="259"/>
      <c r="BI81" s="259"/>
      <c r="BJ81" s="259"/>
      <c r="BK81" s="259"/>
      <c r="BL81" s="259"/>
      <c r="BM81" s="259"/>
      <c r="BN81" s="259"/>
      <c r="BO81" s="259"/>
      <c r="BP81" s="259"/>
      <c r="BQ81" s="259"/>
      <c r="BR81" s="259"/>
      <c r="BS81" s="569"/>
      <c r="BT81" s="569"/>
      <c r="BU81" s="569"/>
      <c r="BV81" s="333" t="s">
        <v>172</v>
      </c>
      <c r="BW81" s="581"/>
      <c r="BX81" s="581"/>
      <c r="BY81" s="331" t="str">
        <f>IF(COUNT(BY69,X100)=2,ROUND(BY69*X100/SUM(X99:X108),#REF!),"")</f>
        <v/>
      </c>
      <c r="BZ81" s="331" t="str">
        <f>IF(COUNT(BZ69,Y100)=2,ROUND(BZ69*Y100/SUM(Y99:Y108),#REF!),"")</f>
        <v/>
      </c>
      <c r="CA81" s="331" t="str">
        <f>IF(COUNT(CA69,Z100)=2,ROUND(CA69*Z100/SUM(Z99:Z108),#REF!),"")</f>
        <v/>
      </c>
      <c r="CB81" s="331" t="str">
        <f>IF(COUNT(CB69,AA100)=2,ROUND(CB69*AA100/SUM(AA99:AA108),#REF!),"")</f>
        <v/>
      </c>
      <c r="CC81" s="331" t="str">
        <f>IF(COUNT(CC69,AB100)=2,ROUND(CC69*AB100/SUM(AB99:AB108),#REF!),"")</f>
        <v/>
      </c>
      <c r="CD81" s="331" t="str">
        <f>IF(COUNT(CD69,AC100)=2,ROUND(CD69*AC100/SUM(AC99:AC108),#REF!),"")</f>
        <v/>
      </c>
      <c r="CE81" s="331" t="str">
        <f>IF(COUNT(CE69,AD100)=2,ROUND(CE69*AD100/SUM(AD99:AD108),#REF!),"")</f>
        <v/>
      </c>
      <c r="CF81" s="331" t="str">
        <f>IF(COUNT(CF69,AE100)=2,ROUND(CF69*AE100/SUM(AE99:AE108),#REF!),"")</f>
        <v/>
      </c>
      <c r="CG81" s="331" t="str">
        <f>IF(COUNT(CG69,AF100)=2,ROUND(CG69*AF100/SUM(AF99:AF108),#REF!),"")</f>
        <v/>
      </c>
      <c r="CH81" s="564" t="str">
        <f>IF(CH80="","",CH80)</f>
        <v>太陽光（余剰）</v>
      </c>
      <c r="CI81" s="564"/>
      <c r="CJ81" s="564"/>
      <c r="CK81" s="564"/>
      <c r="CL81" s="564"/>
      <c r="CM81" s="564"/>
      <c r="CN81" s="564"/>
      <c r="CO81" s="564"/>
      <c r="CP81" s="564"/>
      <c r="CQ81" s="564"/>
      <c r="CT81" s="238" t="s">
        <v>259</v>
      </c>
    </row>
    <row r="82" spans="3:111" s="243" customFormat="1" ht="13.5" customHeight="1">
      <c r="C82" s="606"/>
      <c r="D82" s="607"/>
      <c r="E82" s="608" t="s">
        <v>212</v>
      </c>
      <c r="F82" s="609"/>
      <c r="G82" s="610"/>
      <c r="H82" s="261"/>
      <c r="I82" s="261"/>
      <c r="J82" s="261"/>
      <c r="K82" s="261"/>
      <c r="L82" s="261"/>
      <c r="M82" s="261"/>
      <c r="N82" s="261"/>
      <c r="O82" s="261"/>
      <c r="P82" s="261"/>
      <c r="Q82" s="261"/>
      <c r="R82" s="261"/>
      <c r="S82" s="261"/>
      <c r="T82" s="262" t="str">
        <f>IF(COUNT(H82:S82)=0,"",SUMPRODUCT(ROUND(H82:S82,#REF!)))</f>
        <v/>
      </c>
      <c r="U82" s="608" t="s">
        <v>211</v>
      </c>
      <c r="V82" s="609"/>
      <c r="W82" s="609"/>
      <c r="X82" s="610"/>
      <c r="Y82" s="611" t="str">
        <f>IF(COUNT(T82)=0,"",T82)</f>
        <v/>
      </c>
      <c r="Z82" s="612"/>
      <c r="AA82" s="257"/>
      <c r="AB82" s="257"/>
      <c r="AC82" s="257"/>
      <c r="AD82" s="606"/>
      <c r="AE82" s="607"/>
      <c r="AF82" s="608" t="s">
        <v>199</v>
      </c>
      <c r="AG82" s="609"/>
      <c r="AH82" s="610"/>
      <c r="AI82" s="264" t="str">
        <f t="shared" ref="AI82:AT82" si="9">IF(COUNT(H81:H82)=0,"",ROUND(H82/(H81*24*AI68/1000),3))</f>
        <v/>
      </c>
      <c r="AJ82" s="264" t="str">
        <f t="shared" si="9"/>
        <v/>
      </c>
      <c r="AK82" s="264" t="str">
        <f t="shared" si="9"/>
        <v/>
      </c>
      <c r="AL82" s="264" t="str">
        <f t="shared" si="9"/>
        <v/>
      </c>
      <c r="AM82" s="264" t="str">
        <f t="shared" si="9"/>
        <v/>
      </c>
      <c r="AN82" s="264" t="str">
        <f t="shared" si="9"/>
        <v/>
      </c>
      <c r="AO82" s="264" t="str">
        <f t="shared" si="9"/>
        <v/>
      </c>
      <c r="AP82" s="264" t="str">
        <f t="shared" si="9"/>
        <v/>
      </c>
      <c r="AQ82" s="264" t="str">
        <f t="shared" si="9"/>
        <v/>
      </c>
      <c r="AR82" s="264" t="str">
        <f t="shared" si="9"/>
        <v/>
      </c>
      <c r="AS82" s="264" t="str">
        <f t="shared" si="9"/>
        <v/>
      </c>
      <c r="AT82" s="264" t="str">
        <f t="shared" si="9"/>
        <v/>
      </c>
      <c r="AU82" s="265" t="str">
        <f>IF(COUNT(AI82:AT82)=0,"",AVERAGE(AI82:AT82))</f>
        <v/>
      </c>
      <c r="AX82" s="569"/>
      <c r="AY82" s="569"/>
      <c r="AZ82" s="589"/>
      <c r="BA82" s="590"/>
      <c r="BB82" s="590"/>
      <c r="BC82" s="590"/>
      <c r="BD82" s="589"/>
      <c r="BE82" s="585" t="e">
        <f>IF(#REF!="発電事業者","月間送電電力量（GWh）","月間受電電力量（GWh）")</f>
        <v>#REF!</v>
      </c>
      <c r="BF82" s="586"/>
      <c r="BG82" s="331" t="str">
        <f>IF(COUNT(BG70,L100)=2,ROUND(BG70*L100/SUM(L99:L108),#REF!),"")</f>
        <v/>
      </c>
      <c r="BH82" s="331" t="str">
        <f>IF(COUNT(BH70,M100)=2,ROUND(BH70*M100/SUM(M99:M108),#REF!),"")</f>
        <v/>
      </c>
      <c r="BI82" s="331" t="str">
        <f>IF(COUNT(BI70,N100)=2,ROUND(BI70*N100/SUM(N99:N108),#REF!),"")</f>
        <v/>
      </c>
      <c r="BJ82" s="331" t="str">
        <f>IF(COUNT(BJ70,O100)=2,ROUND(BJ70*O100/SUM(O99:O108),#REF!),"")</f>
        <v/>
      </c>
      <c r="BK82" s="331" t="str">
        <f>IF(COUNT(BK70,P100)=2,ROUND(BK70*P100/SUM(P99:P108),#REF!),"")</f>
        <v/>
      </c>
      <c r="BL82" s="331" t="str">
        <f>IF(COUNT(BL70,Q100)=2,ROUND(BL70*Q100/SUM(Q99:Q108),#REF!),"")</f>
        <v/>
      </c>
      <c r="BM82" s="331" t="str">
        <f>IF(COUNT(BM70,R100)=2,ROUND(BM70*R100/SUM(R99:R108),#REF!),"")</f>
        <v/>
      </c>
      <c r="BN82" s="331" t="str">
        <f>IF(COUNT(BN70,S100)=2,ROUND(BN70*S100/SUM(S99:S108),#REF!),"")</f>
        <v/>
      </c>
      <c r="BO82" s="331" t="str">
        <f>IF(COUNT(BO70,T100)=2,ROUND(BO70*T100/SUM(T99:T108),#REF!),"")</f>
        <v/>
      </c>
      <c r="BP82" s="331" t="str">
        <f>IF(COUNT(BP70,U100)=2,ROUND(BP70*U100/SUM(U99:U108),#REF!),"")</f>
        <v/>
      </c>
      <c r="BQ82" s="331" t="str">
        <f>IF(COUNT(BQ70,V100)=2,ROUND(BQ70*V100/SUM(V99:V108),#REF!),"")</f>
        <v/>
      </c>
      <c r="BR82" s="331" t="str">
        <f>IF(COUNT(BR70,W100)=2,ROUND(BR70*W100/SUM(W99:W108),#REF!),"")</f>
        <v/>
      </c>
      <c r="BS82" s="569" t="e">
        <f>IF(#REF!="発電事業者","年間送電電力量（GWh）","年間受電電力量（GWh）")</f>
        <v>#REF!</v>
      </c>
      <c r="BT82" s="569"/>
      <c r="BU82" s="569"/>
      <c r="BV82" s="333" t="s">
        <v>25</v>
      </c>
      <c r="BW82" s="582"/>
      <c r="BX82" s="582"/>
      <c r="BY82" s="331" t="str">
        <f>IF(COUNT(BY70,X100)=2,ROUND(BY70*X100/SUM(X99:X108),#REF!),"")</f>
        <v/>
      </c>
      <c r="BZ82" s="331" t="str">
        <f>IF(COUNT(BZ70,Y100)=2,ROUND(BZ70*Y100/SUM(Y99:Y108),#REF!),"")</f>
        <v/>
      </c>
      <c r="CA82" s="331" t="str">
        <f>IF(COUNT(CA70,Z100)=2,ROUND(CA70*Z100/SUM(Z99:Z108),#REF!),"")</f>
        <v/>
      </c>
      <c r="CB82" s="331" t="str">
        <f>IF(COUNT(CB70,AA100)=2,ROUND(CB70*AA100/SUM(AA99:AA108),#REF!),"")</f>
        <v/>
      </c>
      <c r="CC82" s="331" t="str">
        <f>IF(COUNT(CC70,AB100)=2,ROUND(CC70*AB100/SUM(AB99:AB108),#REF!),"")</f>
        <v/>
      </c>
      <c r="CD82" s="331" t="str">
        <f>IF(COUNT(CD70,AC100)=2,ROUND(CD70*AC100/SUM(AC99:AC108),#REF!),"")</f>
        <v/>
      </c>
      <c r="CE82" s="331" t="str">
        <f>IF(COUNT(CE70,AD100)=2,ROUND(CE70*AD100/SUM(AD99:AD108),#REF!),"")</f>
        <v/>
      </c>
      <c r="CF82" s="331" t="str">
        <f>IF(COUNT(CF70,AE100)=2,ROUND(CF70*AE100/SUM(AE99:AE108),#REF!),"")</f>
        <v/>
      </c>
      <c r="CG82" s="331" t="str">
        <f>IF(COUNT(CG70,AF100)=2,ROUND(CG70*AF100/SUM(AF99:AF108),#REF!),"")</f>
        <v/>
      </c>
      <c r="CH82" s="565" t="str">
        <f>IF(COUNTA(AG100)=0,"",AG100)</f>
        <v/>
      </c>
      <c r="CI82" s="565"/>
      <c r="CJ82" s="565"/>
      <c r="CK82" s="565"/>
      <c r="CL82" s="565"/>
      <c r="CM82" s="565"/>
      <c r="CN82" s="565"/>
      <c r="CO82" s="565"/>
      <c r="CP82" s="565"/>
      <c r="CQ82" s="565"/>
      <c r="CT82" s="660"/>
      <c r="CU82" s="598"/>
      <c r="CV82" s="594" t="str">
        <f>$H$66</f>
        <v>太陽光（余剰）</v>
      </c>
      <c r="CW82" s="594"/>
      <c r="CX82" s="594"/>
      <c r="CY82" s="594"/>
      <c r="CZ82" s="594"/>
      <c r="DA82" s="594"/>
      <c r="DB82" s="594"/>
      <c r="DC82" s="594"/>
      <c r="DD82" s="594"/>
      <c r="DE82" s="594"/>
      <c r="DF82" s="594"/>
      <c r="DG82" s="594"/>
    </row>
    <row r="83" spans="3:111" s="243" customFormat="1" ht="13.5" customHeight="1">
      <c r="C83" s="604" t="e">
        <f>DATE(#REF!+5,1,1)</f>
        <v>#REF!</v>
      </c>
      <c r="D83" s="605"/>
      <c r="E83" s="613" t="s">
        <v>275</v>
      </c>
      <c r="F83" s="614"/>
      <c r="G83" s="615"/>
      <c r="H83" s="256"/>
      <c r="I83" s="256"/>
      <c r="J83" s="256"/>
      <c r="K83" s="256"/>
      <c r="L83" s="256"/>
      <c r="M83" s="256"/>
      <c r="N83" s="256"/>
      <c r="O83" s="256"/>
      <c r="P83" s="256"/>
      <c r="Q83" s="256"/>
      <c r="R83" s="256"/>
      <c r="S83" s="256"/>
      <c r="T83" s="255"/>
      <c r="U83" s="618"/>
      <c r="V83" s="619"/>
      <c r="W83" s="619"/>
      <c r="X83" s="619"/>
      <c r="Y83" s="619"/>
      <c r="Z83" s="620"/>
      <c r="AA83" s="257"/>
      <c r="AB83" s="257"/>
      <c r="AC83" s="257"/>
      <c r="AD83" s="604" t="e">
        <f>DATE(#REF!+5,1,1)</f>
        <v>#REF!</v>
      </c>
      <c r="AE83" s="605"/>
      <c r="AF83" s="613" t="s">
        <v>198</v>
      </c>
      <c r="AG83" s="614"/>
      <c r="AH83" s="615"/>
      <c r="AI83" s="258" t="str">
        <f>IF(COUNT(S81,H83)&lt;&gt;2,"",ROUND(MIN(S81,H83)*H68,#REF!))</f>
        <v/>
      </c>
      <c r="AJ83" s="258" t="str">
        <f>IF(COUNT(H83,I83)&lt;&gt;2,"",ROUND(MIN(H83,I83)*I68,#REF!))</f>
        <v/>
      </c>
      <c r="AK83" s="258" t="str">
        <f>IF(COUNT(I83,J83)&lt;&gt;2,"",ROUND(MIN(I83,J83)*J68,#REF!))</f>
        <v/>
      </c>
      <c r="AL83" s="258" t="str">
        <f>IF(COUNT(J83,K83)&lt;&gt;2,"",ROUND(MIN(J83,K83)*K68,#REF!))</f>
        <v/>
      </c>
      <c r="AM83" s="258" t="str">
        <f>IF(COUNT(K83,L83)&lt;&gt;2,"",ROUND(MIN(K83,L83)*L68,#REF!))</f>
        <v/>
      </c>
      <c r="AN83" s="258" t="str">
        <f>IF(COUNT(L83,M83)&lt;&gt;2,"",ROUND(MIN(L83,M83)*M68,#REF!))</f>
        <v/>
      </c>
      <c r="AO83" s="258" t="str">
        <f>IF(COUNT(M83,N83)&lt;&gt;2,"",ROUND(MIN(M83,N83)*N68,#REF!))</f>
        <v/>
      </c>
      <c r="AP83" s="258" t="str">
        <f>IF(COUNT(N83,O83)&lt;&gt;2,"",ROUND(MIN(N83,O83)*O68,#REF!))</f>
        <v/>
      </c>
      <c r="AQ83" s="258" t="str">
        <f>IF(COUNT(O83,P83)&lt;&gt;2,"",ROUND(MIN(O83,P83)*P68,#REF!))</f>
        <v/>
      </c>
      <c r="AR83" s="258" t="str">
        <f>IF(COUNT(P83,Q83)&lt;&gt;2,"",ROUND(MIN(P83,Q83)*Q68,#REF!))</f>
        <v/>
      </c>
      <c r="AS83" s="258" t="str">
        <f>IF(COUNT(Q83,R83)&lt;&gt;2,"",ROUND(MIN(Q83,R83)*R68,#REF!))</f>
        <v/>
      </c>
      <c r="AT83" s="258" t="str">
        <f>IF(COUNT(R83,S83)&lt;&gt;2,"",ROUND(MIN(R83,S83)*S68,#REF!))</f>
        <v/>
      </c>
      <c r="AU83" s="255"/>
      <c r="AX83" s="569" t="str">
        <f>IF(C101="","",C101)</f>
        <v/>
      </c>
      <c r="AY83" s="569"/>
      <c r="AZ83" s="587" t="str">
        <f>IF(E101="","",E101)</f>
        <v/>
      </c>
      <c r="BA83" s="590" t="str">
        <f ca="1">IF(F101="","",F101)</f>
        <v/>
      </c>
      <c r="BB83" s="590"/>
      <c r="BC83" s="590"/>
      <c r="BD83" s="587" t="str">
        <f>IF(I101="","",I101)</f>
        <v/>
      </c>
      <c r="BE83" s="578" t="e">
        <f>IF(#REF!="発電事業者","送電電力（MW）","受電電力（MW）")</f>
        <v>#REF!</v>
      </c>
      <c r="BF83" s="579"/>
      <c r="BG83" s="331" t="str">
        <f>IF(COUNT(BG68,L101)=2,ROUND(BG68*L101/SUM(L99:L108),#REF!),"")</f>
        <v/>
      </c>
      <c r="BH83" s="331" t="str">
        <f>IF(COUNT(BH68,M101)=2,ROUND(BH68*M101/SUM(M99:M108),#REF!),"")</f>
        <v/>
      </c>
      <c r="BI83" s="331" t="str">
        <f>IF(COUNT(BI68,N101)=2,ROUND(BI68*N101/SUM(N99:N108),#REF!),"")</f>
        <v/>
      </c>
      <c r="BJ83" s="331" t="str">
        <f>IF(COUNT(BJ68,O101)=2,ROUND(BJ68*O101/SUM(O99:O108),#REF!),"")</f>
        <v/>
      </c>
      <c r="BK83" s="331" t="str">
        <f>IF(COUNT(BK68,P101)=2,ROUND(BK68*P101/SUM(P99:P108),#REF!),"")</f>
        <v/>
      </c>
      <c r="BL83" s="331" t="str">
        <f>IF(COUNT(BL68,Q101)=2,ROUND(BL68*Q101/SUM(Q99:Q108),#REF!),"")</f>
        <v/>
      </c>
      <c r="BM83" s="331" t="str">
        <f>IF(COUNT(BM68,R101)=2,ROUND(BM68*R101/SUM(R99:R108),#REF!),"")</f>
        <v/>
      </c>
      <c r="BN83" s="331" t="str">
        <f>IF(COUNT(BN68,S101)=2,ROUND(BN68*S101/SUM(S99:S108),#REF!),"")</f>
        <v/>
      </c>
      <c r="BO83" s="331" t="str">
        <f>IF(COUNT(BO68,T101)=2,ROUND(BO68*T101/SUM(T99:T108),#REF!),"")</f>
        <v/>
      </c>
      <c r="BP83" s="331" t="str">
        <f>IF(COUNT(BP68,U101)=2,ROUND(BP68*U101/SUM(U99:U108),#REF!),"")</f>
        <v/>
      </c>
      <c r="BQ83" s="331" t="str">
        <f>IF(COUNT(BQ68,V101)=2,ROUND(BQ68*V101/SUM(V99:V108),#REF!),"")</f>
        <v/>
      </c>
      <c r="BR83" s="331" t="str">
        <f>IF(COUNT(BR68,W101)=2,ROUND(BR68*W101/SUM(W99:W108),#REF!),"")</f>
        <v/>
      </c>
      <c r="BS83" s="569" t="e">
        <f>IF(#REF!="発電事業者","送電電力（MW）","受電電力（MW）")</f>
        <v>#REF!</v>
      </c>
      <c r="BT83" s="569"/>
      <c r="BU83" s="569"/>
      <c r="BV83" s="333" t="s">
        <v>171</v>
      </c>
      <c r="BW83" s="580"/>
      <c r="BX83" s="580"/>
      <c r="BY83" s="331" t="str">
        <f>IF(COUNT(BY68,X101)=2,ROUND(BY68*X101/SUM(X99:X108),#REF!),"")</f>
        <v/>
      </c>
      <c r="BZ83" s="331" t="str">
        <f>IF(COUNT(BZ68,Y101)=2,ROUND(BZ68*Y101/SUM(Y99:Y108),#REF!),"")</f>
        <v/>
      </c>
      <c r="CA83" s="331" t="str">
        <f>IF(COUNT(CA68,Z101)=2,ROUND(CA68*Z101/SUM(Z99:Z108),#REF!),"")</f>
        <v/>
      </c>
      <c r="CB83" s="331" t="str">
        <f>IF(COUNT(CB68,AA101)=2,ROUND(CB68*AA101/SUM(AA99:AA108),#REF!),"")</f>
        <v/>
      </c>
      <c r="CC83" s="331" t="str">
        <f>IF(COUNT(CC68,AB101)=2,ROUND(CC68*AB101/SUM(AB99:AB108),#REF!),"")</f>
        <v/>
      </c>
      <c r="CD83" s="331" t="str">
        <f>IF(COUNT(CD68,AC101)=2,ROUND(CD68*AC101/SUM(AC99:AC108),#REF!),"")</f>
        <v/>
      </c>
      <c r="CE83" s="331" t="str">
        <f>IF(COUNT(CE68,AD101)=2,ROUND(CE68*AD101/SUM(AD99:AD108),#REF!),"")</f>
        <v/>
      </c>
      <c r="CF83" s="331" t="str">
        <f>IF(COUNT(CF68,AE101)=2,ROUND(CF68*AE101/SUM(AE99:AE108),#REF!),"")</f>
        <v/>
      </c>
      <c r="CG83" s="331" t="str">
        <f>IF(COUNT(CG68,AF101)=2,ROUND(CG68*AF101/SUM(AF99:AF108),#REF!),"")</f>
        <v/>
      </c>
      <c r="CH83" s="563" t="s">
        <v>215</v>
      </c>
      <c r="CI83" s="563"/>
      <c r="CJ83" s="563"/>
      <c r="CK83" s="563"/>
      <c r="CL83" s="563"/>
      <c r="CM83" s="563"/>
      <c r="CN83" s="563"/>
      <c r="CO83" s="563"/>
      <c r="CP83" s="563"/>
      <c r="CQ83" s="563"/>
      <c r="CT83" s="599"/>
      <c r="CU83" s="600"/>
      <c r="CV83" s="247" t="s">
        <v>194</v>
      </c>
      <c r="CW83" s="247" t="s">
        <v>195</v>
      </c>
      <c r="CX83" s="247" t="s">
        <v>161</v>
      </c>
      <c r="CY83" s="247" t="s">
        <v>162</v>
      </c>
      <c r="CZ83" s="247" t="s">
        <v>163</v>
      </c>
      <c r="DA83" s="247" t="s">
        <v>164</v>
      </c>
      <c r="DB83" s="247" t="s">
        <v>165</v>
      </c>
      <c r="DC83" s="247" t="s">
        <v>166</v>
      </c>
      <c r="DD83" s="247" t="s">
        <v>167</v>
      </c>
      <c r="DE83" s="247" t="s">
        <v>168</v>
      </c>
      <c r="DF83" s="247" t="s">
        <v>169</v>
      </c>
      <c r="DG83" s="247" t="s">
        <v>170</v>
      </c>
    </row>
    <row r="84" spans="3:111" s="243" customFormat="1" ht="13.5" customHeight="1">
      <c r="C84" s="606"/>
      <c r="D84" s="607"/>
      <c r="E84" s="608" t="s">
        <v>212</v>
      </c>
      <c r="F84" s="609"/>
      <c r="G84" s="610"/>
      <c r="H84" s="261"/>
      <c r="I84" s="261"/>
      <c r="J84" s="261"/>
      <c r="K84" s="261"/>
      <c r="L84" s="261"/>
      <c r="M84" s="261"/>
      <c r="N84" s="261"/>
      <c r="O84" s="261"/>
      <c r="P84" s="261"/>
      <c r="Q84" s="261"/>
      <c r="R84" s="261"/>
      <c r="S84" s="261"/>
      <c r="T84" s="262" t="str">
        <f>IF(COUNT(H84:S84)=0,"",SUMPRODUCT(ROUND(H84:S84,#REF!)))</f>
        <v/>
      </c>
      <c r="U84" s="621"/>
      <c r="V84" s="622"/>
      <c r="W84" s="622"/>
      <c r="X84" s="622"/>
      <c r="Y84" s="622"/>
      <c r="Z84" s="623"/>
      <c r="AA84" s="257"/>
      <c r="AB84" s="257"/>
      <c r="AC84" s="257"/>
      <c r="AD84" s="606"/>
      <c r="AE84" s="607"/>
      <c r="AF84" s="608" t="s">
        <v>199</v>
      </c>
      <c r="AG84" s="609"/>
      <c r="AH84" s="610"/>
      <c r="AI84" s="264" t="str">
        <f t="shared" ref="AI84:AT84" si="10">IF(COUNT(H83:H84)=0,"",ROUND(H84/(H83*24*AI68/1000),3))</f>
        <v/>
      </c>
      <c r="AJ84" s="264" t="str">
        <f t="shared" si="10"/>
        <v/>
      </c>
      <c r="AK84" s="264" t="str">
        <f t="shared" si="10"/>
        <v/>
      </c>
      <c r="AL84" s="264" t="str">
        <f t="shared" si="10"/>
        <v/>
      </c>
      <c r="AM84" s="264" t="str">
        <f t="shared" si="10"/>
        <v/>
      </c>
      <c r="AN84" s="264" t="str">
        <f t="shared" si="10"/>
        <v/>
      </c>
      <c r="AO84" s="264" t="str">
        <f t="shared" si="10"/>
        <v/>
      </c>
      <c r="AP84" s="264" t="str">
        <f t="shared" si="10"/>
        <v/>
      </c>
      <c r="AQ84" s="264" t="str">
        <f t="shared" si="10"/>
        <v/>
      </c>
      <c r="AR84" s="264" t="str">
        <f t="shared" si="10"/>
        <v/>
      </c>
      <c r="AS84" s="264" t="str">
        <f t="shared" si="10"/>
        <v/>
      </c>
      <c r="AT84" s="264" t="str">
        <f t="shared" si="10"/>
        <v/>
      </c>
      <c r="AU84" s="265" t="str">
        <f>IF(COUNT(AI84:AT84)=0,"",AVERAGE(AI84:AT84))</f>
        <v/>
      </c>
      <c r="AX84" s="569"/>
      <c r="AY84" s="569"/>
      <c r="AZ84" s="588"/>
      <c r="BA84" s="590"/>
      <c r="BB84" s="590"/>
      <c r="BC84" s="590"/>
      <c r="BD84" s="588"/>
      <c r="BE84" s="583"/>
      <c r="BF84" s="584"/>
      <c r="BG84" s="259"/>
      <c r="BH84" s="259"/>
      <c r="BI84" s="259"/>
      <c r="BJ84" s="259"/>
      <c r="BK84" s="259"/>
      <c r="BL84" s="259"/>
      <c r="BM84" s="259"/>
      <c r="BN84" s="259"/>
      <c r="BO84" s="259"/>
      <c r="BP84" s="259"/>
      <c r="BQ84" s="259"/>
      <c r="BR84" s="259"/>
      <c r="BS84" s="569"/>
      <c r="BT84" s="569"/>
      <c r="BU84" s="569"/>
      <c r="BV84" s="333" t="s">
        <v>172</v>
      </c>
      <c r="BW84" s="581"/>
      <c r="BX84" s="581"/>
      <c r="BY84" s="331" t="str">
        <f>IF(COUNT(BY69,X101)=2,ROUND(BY69*X101/SUM(X99:X108),#REF!),"")</f>
        <v/>
      </c>
      <c r="BZ84" s="331" t="str">
        <f>IF(COUNT(BZ69,Y101)=2,ROUND(BZ69*Y101/SUM(Y99:Y108),#REF!),"")</f>
        <v/>
      </c>
      <c r="CA84" s="331" t="str">
        <f>IF(COUNT(CA69,Z101)=2,ROUND(CA69*Z101/SUM(Z99:Z108),#REF!),"")</f>
        <v/>
      </c>
      <c r="CB84" s="331" t="str">
        <f>IF(COUNT(CB69,AA101)=2,ROUND(CB69*AA101/SUM(AA99:AA108),#REF!),"")</f>
        <v/>
      </c>
      <c r="CC84" s="331" t="str">
        <f>IF(COUNT(CC69,AB101)=2,ROUND(CC69*AB101/SUM(AB99:AB108),#REF!),"")</f>
        <v/>
      </c>
      <c r="CD84" s="331" t="str">
        <f>IF(COUNT(CD69,AC101)=2,ROUND(CD69*AC101/SUM(AC99:AC108),#REF!),"")</f>
        <v/>
      </c>
      <c r="CE84" s="331" t="str">
        <f>IF(COUNT(CE69,AD101)=2,ROUND(CE69*AD101/SUM(AD99:AD108),#REF!),"")</f>
        <v/>
      </c>
      <c r="CF84" s="331" t="str">
        <f>IF(COUNT(CF69,AE101)=2,ROUND(CF69*AE101/SUM(AE99:AE108),#REF!),"")</f>
        <v/>
      </c>
      <c r="CG84" s="331" t="str">
        <f>IF(COUNT(CG69,AF101)=2,ROUND(CG69*AF101/SUM(AF99:AF108),#REF!),"")</f>
        <v/>
      </c>
      <c r="CH84" s="564" t="str">
        <f>IF(CH83="","",CH83)</f>
        <v>太陽光（余剰）</v>
      </c>
      <c r="CI84" s="564"/>
      <c r="CJ84" s="564"/>
      <c r="CK84" s="564"/>
      <c r="CL84" s="564"/>
      <c r="CM84" s="564"/>
      <c r="CN84" s="564"/>
      <c r="CO84" s="564"/>
      <c r="CP84" s="564"/>
      <c r="CQ84" s="564"/>
      <c r="CT84" s="634" t="s">
        <v>122</v>
      </c>
      <c r="CU84" s="636"/>
      <c r="CV84" s="254">
        <v>0</v>
      </c>
      <c r="CW84" s="254">
        <v>0</v>
      </c>
      <c r="CX84" s="254">
        <v>5.8999999999999997E-2</v>
      </c>
      <c r="CY84" s="254">
        <v>3.4000000000000002E-2</v>
      </c>
      <c r="CZ84" s="254">
        <v>2.7E-2</v>
      </c>
      <c r="DA84" s="254">
        <v>0</v>
      </c>
      <c r="DB84" s="254">
        <v>0</v>
      </c>
      <c r="DC84" s="254">
        <v>0</v>
      </c>
      <c r="DD84" s="254">
        <v>0</v>
      </c>
      <c r="DE84" s="254">
        <v>0</v>
      </c>
      <c r="DF84" s="254">
        <v>0</v>
      </c>
      <c r="DG84" s="254">
        <v>0</v>
      </c>
    </row>
    <row r="85" spans="3:111" s="243" customFormat="1" ht="13.5" customHeight="1">
      <c r="C85" s="604" t="e">
        <f>DATE(#REF!+6,1,1)</f>
        <v>#REF!</v>
      </c>
      <c r="D85" s="605"/>
      <c r="E85" s="613" t="s">
        <v>275</v>
      </c>
      <c r="F85" s="614"/>
      <c r="G85" s="615"/>
      <c r="H85" s="256"/>
      <c r="I85" s="256"/>
      <c r="J85" s="256"/>
      <c r="K85" s="256"/>
      <c r="L85" s="256"/>
      <c r="M85" s="256"/>
      <c r="N85" s="256"/>
      <c r="O85" s="256"/>
      <c r="P85" s="256"/>
      <c r="Q85" s="256"/>
      <c r="R85" s="256"/>
      <c r="S85" s="256"/>
      <c r="T85" s="255"/>
      <c r="U85" s="621"/>
      <c r="V85" s="622"/>
      <c r="W85" s="622"/>
      <c r="X85" s="622"/>
      <c r="Y85" s="622"/>
      <c r="Z85" s="623"/>
      <c r="AA85" s="257"/>
      <c r="AB85" s="257"/>
      <c r="AC85" s="257"/>
      <c r="AD85" s="604" t="e">
        <f>DATE(#REF!+6,1,1)</f>
        <v>#REF!</v>
      </c>
      <c r="AE85" s="605"/>
      <c r="AF85" s="613" t="s">
        <v>198</v>
      </c>
      <c r="AG85" s="614"/>
      <c r="AH85" s="615"/>
      <c r="AI85" s="258" t="str">
        <f>IF(COUNT(S83,H85)&lt;&gt;2,"",ROUND(MIN(S83,H85)*H68,#REF!))</f>
        <v/>
      </c>
      <c r="AJ85" s="258" t="str">
        <f>IF(COUNT(H85,I85)&lt;&gt;2,"",ROUND(MIN(H85,I85)*I68,#REF!))</f>
        <v/>
      </c>
      <c r="AK85" s="258" t="str">
        <f>IF(COUNT(I85,J85)&lt;&gt;2,"",ROUND(MIN(I85,J85)*J68,#REF!))</f>
        <v/>
      </c>
      <c r="AL85" s="258" t="str">
        <f>IF(COUNT(J85,K85)&lt;&gt;2,"",ROUND(MIN(J85,K85)*K68,#REF!))</f>
        <v/>
      </c>
      <c r="AM85" s="258" t="str">
        <f>IF(COUNT(K85,L85)&lt;&gt;2,"",ROUND(MIN(K85,L85)*L68,#REF!))</f>
        <v/>
      </c>
      <c r="AN85" s="258" t="str">
        <f>IF(COUNT(L85,M85)&lt;&gt;2,"",ROUND(MIN(L85,M85)*M68,#REF!))</f>
        <v/>
      </c>
      <c r="AO85" s="258" t="str">
        <f>IF(COUNT(M85,N85)&lt;&gt;2,"",ROUND(MIN(M85,N85)*N68,#REF!))</f>
        <v/>
      </c>
      <c r="AP85" s="258" t="str">
        <f>IF(COUNT(N85,O85)&lt;&gt;2,"",ROUND(MIN(N85,O85)*O68,#REF!))</f>
        <v/>
      </c>
      <c r="AQ85" s="258" t="str">
        <f>IF(COUNT(O85,P85)&lt;&gt;2,"",ROUND(MIN(O85,P85)*P68,#REF!))</f>
        <v/>
      </c>
      <c r="AR85" s="258" t="str">
        <f>IF(COUNT(P85,Q85)&lt;&gt;2,"",ROUND(MIN(P85,Q85)*Q68,#REF!))</f>
        <v/>
      </c>
      <c r="AS85" s="258" t="str">
        <f>IF(COUNT(Q85,R85)&lt;&gt;2,"",ROUND(MIN(Q85,R85)*R68,#REF!))</f>
        <v/>
      </c>
      <c r="AT85" s="258" t="str">
        <f>IF(COUNT(R85,S85)&lt;&gt;2,"",ROUND(MIN(R85,S85)*S68,#REF!))</f>
        <v/>
      </c>
      <c r="AU85" s="255"/>
      <c r="AX85" s="569"/>
      <c r="AY85" s="569"/>
      <c r="AZ85" s="589"/>
      <c r="BA85" s="590"/>
      <c r="BB85" s="590"/>
      <c r="BC85" s="590"/>
      <c r="BD85" s="589"/>
      <c r="BE85" s="585" t="e">
        <f>IF(#REF!="発電事業者","月間送電電力量（GWh）","月間受電電力量（GWh）")</f>
        <v>#REF!</v>
      </c>
      <c r="BF85" s="586"/>
      <c r="BG85" s="331" t="str">
        <f>IF(COUNT(BG70,L101)=2,ROUND(BG70*L101/SUM(L99:L108),#REF!),"")</f>
        <v/>
      </c>
      <c r="BH85" s="331" t="str">
        <f>IF(COUNT(BH70,M101)=2,ROUND(BH70*M101/SUM(M99:M108),#REF!),"")</f>
        <v/>
      </c>
      <c r="BI85" s="331" t="str">
        <f>IF(COUNT(BI70,N101)=2,ROUND(BI70*N101/SUM(N99:N108),#REF!),"")</f>
        <v/>
      </c>
      <c r="BJ85" s="331" t="str">
        <f>IF(COUNT(BJ70,O101)=2,ROUND(BJ70*O101/SUM(O99:O108),#REF!),"")</f>
        <v/>
      </c>
      <c r="BK85" s="331" t="str">
        <f>IF(COUNT(BK70,P101)=2,ROUND(BK70*P101/SUM(P99:P108),#REF!),"")</f>
        <v/>
      </c>
      <c r="BL85" s="331" t="str">
        <f>IF(COUNT(BL70,Q101)=2,ROUND(BL70*Q101/SUM(Q99:Q108),#REF!),"")</f>
        <v/>
      </c>
      <c r="BM85" s="331" t="str">
        <f>IF(COUNT(BM70,R101)=2,ROUND(BM70*R101/SUM(R99:R108),#REF!),"")</f>
        <v/>
      </c>
      <c r="BN85" s="331" t="str">
        <f>IF(COUNT(BN70,S101)=2,ROUND(BN70*S101/SUM(S99:S108),#REF!),"")</f>
        <v/>
      </c>
      <c r="BO85" s="331" t="str">
        <f>IF(COUNT(BO70,T101)=2,ROUND(BO70*T101/SUM(T99:T108),#REF!),"")</f>
        <v/>
      </c>
      <c r="BP85" s="331" t="str">
        <f>IF(COUNT(BP70,U101)=2,ROUND(BP70*U101/SUM(U99:U108),#REF!),"")</f>
        <v/>
      </c>
      <c r="BQ85" s="331" t="str">
        <f>IF(COUNT(BQ70,V101)=2,ROUND(BQ70*V101/SUM(V99:V108),#REF!),"")</f>
        <v/>
      </c>
      <c r="BR85" s="331" t="str">
        <f>IF(COUNT(BR70,W101)=2,ROUND(BR70*W101/SUM(W99:W108),#REF!),"")</f>
        <v/>
      </c>
      <c r="BS85" s="569" t="e">
        <f>IF(#REF!="発電事業者","年間送電電力量（GWh）","年間受電電力量（GWh）")</f>
        <v>#REF!</v>
      </c>
      <c r="BT85" s="569"/>
      <c r="BU85" s="569"/>
      <c r="BV85" s="333" t="s">
        <v>25</v>
      </c>
      <c r="BW85" s="582"/>
      <c r="BX85" s="582"/>
      <c r="BY85" s="331" t="str">
        <f>IF(COUNT(BY70,X101)=2,ROUND(BY70*X101/SUM(X99:X108),#REF!),"")</f>
        <v/>
      </c>
      <c r="BZ85" s="331" t="str">
        <f>IF(COUNT(BZ70,Y101)=2,ROUND(BZ70*Y101/SUM(Y99:Y108),#REF!),"")</f>
        <v/>
      </c>
      <c r="CA85" s="331" t="str">
        <f>IF(COUNT(CA70,Z101)=2,ROUND(CA70*Z101/SUM(Z99:Z108),#REF!),"")</f>
        <v/>
      </c>
      <c r="CB85" s="331" t="str">
        <f>IF(COUNT(CB70,AA101)=2,ROUND(CB70*AA101/SUM(AA99:AA108),#REF!),"")</f>
        <v/>
      </c>
      <c r="CC85" s="331" t="str">
        <f>IF(COUNT(CC70,AB101)=2,ROUND(CC70*AB101/SUM(AB99:AB108),#REF!),"")</f>
        <v/>
      </c>
      <c r="CD85" s="331" t="str">
        <f>IF(COUNT(CD70,AC101)=2,ROUND(CD70*AC101/SUM(AC99:AC108),#REF!),"")</f>
        <v/>
      </c>
      <c r="CE85" s="331" t="str">
        <f>IF(COUNT(CE70,AD101)=2,ROUND(CE70*AD101/SUM(AD99:AD108),#REF!),"")</f>
        <v/>
      </c>
      <c r="CF85" s="331" t="str">
        <f>IF(COUNT(CF70,AE101)=2,ROUND(CF70*AE101/SUM(AE99:AE108),#REF!),"")</f>
        <v/>
      </c>
      <c r="CG85" s="331" t="str">
        <f>IF(COUNT(CG70,AF101)=2,ROUND(CG70*AF101/SUM(AF99:AF108),#REF!),"")</f>
        <v/>
      </c>
      <c r="CH85" s="565" t="str">
        <f>IF(COUNTA(AG101)=0,"",AG101)</f>
        <v/>
      </c>
      <c r="CI85" s="565"/>
      <c r="CJ85" s="565"/>
      <c r="CK85" s="565"/>
      <c r="CL85" s="565"/>
      <c r="CM85" s="565"/>
      <c r="CN85" s="565"/>
      <c r="CO85" s="565"/>
      <c r="CP85" s="565"/>
      <c r="CQ85" s="565"/>
      <c r="CT85" s="634" t="s">
        <v>123</v>
      </c>
      <c r="CU85" s="636"/>
      <c r="CV85" s="254">
        <v>0</v>
      </c>
      <c r="CW85" s="254">
        <v>5.1999999999999998E-2</v>
      </c>
      <c r="CX85" s="254">
        <v>9.7000000000000003E-2</v>
      </c>
      <c r="CY85" s="254">
        <v>0.1</v>
      </c>
      <c r="CZ85" s="254">
        <v>0.106</v>
      </c>
      <c r="DA85" s="254">
        <v>2.4E-2</v>
      </c>
      <c r="DB85" s="254">
        <v>0</v>
      </c>
      <c r="DC85" s="254">
        <v>0</v>
      </c>
      <c r="DD85" s="254">
        <v>0</v>
      </c>
      <c r="DE85" s="254">
        <v>0</v>
      </c>
      <c r="DF85" s="254">
        <v>0</v>
      </c>
      <c r="DG85" s="254">
        <v>0</v>
      </c>
    </row>
    <row r="86" spans="3:111" s="243" customFormat="1" ht="13.5" customHeight="1">
      <c r="C86" s="606"/>
      <c r="D86" s="607"/>
      <c r="E86" s="608" t="s">
        <v>212</v>
      </c>
      <c r="F86" s="609"/>
      <c r="G86" s="610"/>
      <c r="H86" s="261"/>
      <c r="I86" s="261"/>
      <c r="J86" s="261"/>
      <c r="K86" s="261"/>
      <c r="L86" s="261"/>
      <c r="M86" s="261"/>
      <c r="N86" s="261"/>
      <c r="O86" s="261"/>
      <c r="P86" s="261"/>
      <c r="Q86" s="261"/>
      <c r="R86" s="261"/>
      <c r="S86" s="261"/>
      <c r="T86" s="262" t="str">
        <f>IF(COUNT(H86:S86)=0,"",SUMPRODUCT(ROUND(H86:S86,#REF!)))</f>
        <v/>
      </c>
      <c r="U86" s="621"/>
      <c r="V86" s="622"/>
      <c r="W86" s="622"/>
      <c r="X86" s="622"/>
      <c r="Y86" s="622"/>
      <c r="Z86" s="623"/>
      <c r="AA86" s="257"/>
      <c r="AB86" s="257"/>
      <c r="AC86" s="257"/>
      <c r="AD86" s="606"/>
      <c r="AE86" s="607"/>
      <c r="AF86" s="608" t="s">
        <v>199</v>
      </c>
      <c r="AG86" s="609"/>
      <c r="AH86" s="610"/>
      <c r="AI86" s="264" t="str">
        <f t="shared" ref="AI86:AT86" si="11">IF(COUNT(H85:H86)=0,"",ROUND(H86/(H85*24*AI68/1000),3))</f>
        <v/>
      </c>
      <c r="AJ86" s="264" t="str">
        <f t="shared" si="11"/>
        <v/>
      </c>
      <c r="AK86" s="264" t="str">
        <f t="shared" si="11"/>
        <v/>
      </c>
      <c r="AL86" s="264" t="str">
        <f t="shared" si="11"/>
        <v/>
      </c>
      <c r="AM86" s="264" t="str">
        <f t="shared" si="11"/>
        <v/>
      </c>
      <c r="AN86" s="264" t="str">
        <f t="shared" si="11"/>
        <v/>
      </c>
      <c r="AO86" s="264" t="str">
        <f t="shared" si="11"/>
        <v/>
      </c>
      <c r="AP86" s="264" t="str">
        <f t="shared" si="11"/>
        <v/>
      </c>
      <c r="AQ86" s="264" t="str">
        <f t="shared" si="11"/>
        <v/>
      </c>
      <c r="AR86" s="264" t="str">
        <f t="shared" si="11"/>
        <v/>
      </c>
      <c r="AS86" s="264" t="str">
        <f t="shared" si="11"/>
        <v/>
      </c>
      <c r="AT86" s="264" t="str">
        <f t="shared" si="11"/>
        <v/>
      </c>
      <c r="AU86" s="265" t="str">
        <f>IF(COUNT(AI86:AT86)=0,"",AVERAGE(AI86:AT86))</f>
        <v/>
      </c>
      <c r="AX86" s="569" t="str">
        <f>IF(C102="","",C102)</f>
        <v/>
      </c>
      <c r="AY86" s="569"/>
      <c r="AZ86" s="587" t="str">
        <f>IF(E102="","",E102)</f>
        <v/>
      </c>
      <c r="BA86" s="590" t="str">
        <f ca="1">IF(F102="","",F102)</f>
        <v/>
      </c>
      <c r="BB86" s="590"/>
      <c r="BC86" s="590"/>
      <c r="BD86" s="587" t="str">
        <f>IF(I102="","",I102)</f>
        <v/>
      </c>
      <c r="BE86" s="578" t="e">
        <f>IF(#REF!="発電事業者","送電電力（MW）","受電電力（MW）")</f>
        <v>#REF!</v>
      </c>
      <c r="BF86" s="579"/>
      <c r="BG86" s="331" t="str">
        <f>IF(COUNT(BG68,L102)=2,ROUND(BG68*L102/SUM(L99:L108),#REF!),"")</f>
        <v/>
      </c>
      <c r="BH86" s="331" t="str">
        <f>IF(COUNT(BH68,M102)=2,ROUND(BH68*M102/SUM(M99:M108),#REF!),"")</f>
        <v/>
      </c>
      <c r="BI86" s="331" t="str">
        <f>IF(COUNT(BI68,N102)=2,ROUND(BI68*N102/SUM(N99:N108),#REF!),"")</f>
        <v/>
      </c>
      <c r="BJ86" s="331" t="str">
        <f>IF(COUNT(BJ68,O102)=2,ROUND(BJ68*O102/SUM(O99:O108),#REF!),"")</f>
        <v/>
      </c>
      <c r="BK86" s="331" t="str">
        <f>IF(COUNT(BK68,P102)=2,ROUND(BK68*P102/SUM(P99:P108),#REF!),"")</f>
        <v/>
      </c>
      <c r="BL86" s="331" t="str">
        <f>IF(COUNT(BL68,Q102)=2,ROUND(BL68*Q102/SUM(Q99:Q108),#REF!),"")</f>
        <v/>
      </c>
      <c r="BM86" s="331" t="str">
        <f>IF(COUNT(BM68,R102)=2,ROUND(BM68*R102/SUM(R99:R108),#REF!),"")</f>
        <v/>
      </c>
      <c r="BN86" s="331" t="str">
        <f>IF(COUNT(BN68,S102)=2,ROUND(BN68*S102/SUM(S99:S108),#REF!),"")</f>
        <v/>
      </c>
      <c r="BO86" s="331" t="str">
        <f>IF(COUNT(BO68,T102)=2,ROUND(BO68*T102/SUM(T99:T108),#REF!),"")</f>
        <v/>
      </c>
      <c r="BP86" s="331" t="str">
        <f>IF(COUNT(BP68,U102)=2,ROUND(BP68*U102/SUM(U99:U108),#REF!),"")</f>
        <v/>
      </c>
      <c r="BQ86" s="331" t="str">
        <f>IF(COUNT(BQ68,V102)=2,ROUND(BQ68*V102/SUM(V99:V108),#REF!),"")</f>
        <v/>
      </c>
      <c r="BR86" s="331" t="str">
        <f>IF(COUNT(BR68,W102)=2,ROUND(BR68*W102/SUM(W99:W108),#REF!),"")</f>
        <v/>
      </c>
      <c r="BS86" s="569" t="e">
        <f>IF(#REF!="発電事業者","送電電力（MW）","受電電力（MW）")</f>
        <v>#REF!</v>
      </c>
      <c r="BT86" s="569"/>
      <c r="BU86" s="569"/>
      <c r="BV86" s="333" t="s">
        <v>171</v>
      </c>
      <c r="BW86" s="580"/>
      <c r="BX86" s="580"/>
      <c r="BY86" s="331" t="str">
        <f>IF(COUNT(BY68,X102)=2,ROUND(BY68*X102/SUM(X99:X108),#REF!),"")</f>
        <v/>
      </c>
      <c r="BZ86" s="331" t="str">
        <f>IF(COUNT(BZ68,Y102)=2,ROUND(BZ68*Y102/SUM(Y99:Y108),#REF!),"")</f>
        <v/>
      </c>
      <c r="CA86" s="331" t="str">
        <f>IF(COUNT(CA68,Z102)=2,ROUND(CA68*Z102/SUM(Z99:Z108),#REF!),"")</f>
        <v/>
      </c>
      <c r="CB86" s="331" t="str">
        <f>IF(COUNT(CB68,AA102)=2,ROUND(CB68*AA102/SUM(AA99:AA108),#REF!),"")</f>
        <v/>
      </c>
      <c r="CC86" s="331" t="str">
        <f>IF(COUNT(CC68,AB102)=2,ROUND(CC68*AB102/SUM(AB99:AB108),#REF!),"")</f>
        <v/>
      </c>
      <c r="CD86" s="331" t="str">
        <f>IF(COUNT(CD68,AC102)=2,ROUND(CD68*AC102/SUM(AC99:AC108),#REF!),"")</f>
        <v/>
      </c>
      <c r="CE86" s="331" t="str">
        <f>IF(COUNT(CE68,AD102)=2,ROUND(CE68*AD102/SUM(AD99:AD108),#REF!),"")</f>
        <v/>
      </c>
      <c r="CF86" s="331" t="str">
        <f>IF(COUNT(CF68,AE102)=2,ROUND(CF68*AE102/SUM(AE99:AE108),#REF!),"")</f>
        <v/>
      </c>
      <c r="CG86" s="331" t="str">
        <f>IF(COUNT(CG68,AF102)=2,ROUND(CG68*AF102/SUM(AF99:AF108),#REF!),"")</f>
        <v/>
      </c>
      <c r="CH86" s="563" t="s">
        <v>215</v>
      </c>
      <c r="CI86" s="563"/>
      <c r="CJ86" s="563"/>
      <c r="CK86" s="563"/>
      <c r="CL86" s="563"/>
      <c r="CM86" s="563"/>
      <c r="CN86" s="563"/>
      <c r="CO86" s="563"/>
      <c r="CP86" s="563"/>
      <c r="CQ86" s="563"/>
      <c r="CT86" s="634" t="s">
        <v>124</v>
      </c>
      <c r="CU86" s="636"/>
      <c r="CV86" s="254">
        <v>0</v>
      </c>
      <c r="CW86" s="254">
        <v>1.8893082641566216E-3</v>
      </c>
      <c r="CX86" s="254">
        <v>5.9662502627209013E-2</v>
      </c>
      <c r="CY86" s="254">
        <v>7.812622095451234E-2</v>
      </c>
      <c r="CZ86" s="254">
        <v>7.812622095451234E-2</v>
      </c>
      <c r="DA86" s="254">
        <v>4.4640038922405999E-2</v>
      </c>
      <c r="DB86" s="254">
        <v>0</v>
      </c>
      <c r="DC86" s="254">
        <v>0</v>
      </c>
      <c r="DD86" s="254">
        <v>0</v>
      </c>
      <c r="DE86" s="254">
        <v>0</v>
      </c>
      <c r="DF86" s="254">
        <v>0</v>
      </c>
      <c r="DG86" s="254">
        <v>0</v>
      </c>
    </row>
    <row r="87" spans="3:111" s="243" customFormat="1" ht="13.5" customHeight="1">
      <c r="C87" s="604" t="e">
        <f>DATE(#REF!+7,1,1)</f>
        <v>#REF!</v>
      </c>
      <c r="D87" s="605"/>
      <c r="E87" s="613" t="s">
        <v>275</v>
      </c>
      <c r="F87" s="614"/>
      <c r="G87" s="615"/>
      <c r="H87" s="256"/>
      <c r="I87" s="256"/>
      <c r="J87" s="256"/>
      <c r="K87" s="256"/>
      <c r="L87" s="256"/>
      <c r="M87" s="256"/>
      <c r="N87" s="256"/>
      <c r="O87" s="256"/>
      <c r="P87" s="256"/>
      <c r="Q87" s="256"/>
      <c r="R87" s="256"/>
      <c r="S87" s="256"/>
      <c r="T87" s="255"/>
      <c r="U87" s="621"/>
      <c r="V87" s="622"/>
      <c r="W87" s="622"/>
      <c r="X87" s="622"/>
      <c r="Y87" s="622"/>
      <c r="Z87" s="623"/>
      <c r="AA87" s="257"/>
      <c r="AB87" s="257"/>
      <c r="AC87" s="257"/>
      <c r="AD87" s="604" t="e">
        <f>DATE(#REF!+7,1,1)</f>
        <v>#REF!</v>
      </c>
      <c r="AE87" s="605"/>
      <c r="AF87" s="613" t="s">
        <v>198</v>
      </c>
      <c r="AG87" s="614"/>
      <c r="AH87" s="615"/>
      <c r="AI87" s="258" t="str">
        <f>IF(COUNT(S85,H87)&lt;&gt;2,"",ROUND(MIN(S85,H87)*H68,#REF!))</f>
        <v/>
      </c>
      <c r="AJ87" s="258" t="str">
        <f>IF(COUNT(H87,I87)&lt;&gt;2,"",ROUND(MIN(H87,I87)*I68,#REF!))</f>
        <v/>
      </c>
      <c r="AK87" s="258" t="str">
        <f>IF(COUNT(I87,J87)&lt;&gt;2,"",ROUND(MIN(I87,J87)*J68,#REF!))</f>
        <v/>
      </c>
      <c r="AL87" s="258" t="str">
        <f>IF(COUNT(J87,K87)&lt;&gt;2,"",ROUND(MIN(J87,K87)*K68,#REF!))</f>
        <v/>
      </c>
      <c r="AM87" s="258" t="str">
        <f>IF(COUNT(K87,L87)&lt;&gt;2,"",ROUND(MIN(K87,L87)*L68,#REF!))</f>
        <v/>
      </c>
      <c r="AN87" s="258" t="str">
        <f>IF(COUNT(L87,M87)&lt;&gt;2,"",ROUND(MIN(L87,M87)*M68,#REF!))</f>
        <v/>
      </c>
      <c r="AO87" s="258" t="str">
        <f>IF(COUNT(M87,N87)&lt;&gt;2,"",ROUND(MIN(M87,N87)*N68,#REF!))</f>
        <v/>
      </c>
      <c r="AP87" s="258" t="str">
        <f>IF(COUNT(N87,O87)&lt;&gt;2,"",ROUND(MIN(N87,O87)*O68,#REF!))</f>
        <v/>
      </c>
      <c r="AQ87" s="258" t="str">
        <f>IF(COUNT(O87,P87)&lt;&gt;2,"",ROUND(MIN(O87,P87)*P68,#REF!))</f>
        <v/>
      </c>
      <c r="AR87" s="258" t="str">
        <f>IF(COUNT(P87,Q87)&lt;&gt;2,"",ROUND(MIN(P87,Q87)*Q68,#REF!))</f>
        <v/>
      </c>
      <c r="AS87" s="258" t="str">
        <f>IF(COUNT(Q87,R87)&lt;&gt;2,"",ROUND(MIN(Q87,R87)*R68,#REF!))</f>
        <v/>
      </c>
      <c r="AT87" s="258" t="str">
        <f>IF(COUNT(R87,S87)&lt;&gt;2,"",ROUND(MIN(R87,S87)*S68,#REF!))</f>
        <v/>
      </c>
      <c r="AU87" s="255"/>
      <c r="AX87" s="569"/>
      <c r="AY87" s="569"/>
      <c r="AZ87" s="588"/>
      <c r="BA87" s="590"/>
      <c r="BB87" s="590"/>
      <c r="BC87" s="590"/>
      <c r="BD87" s="588"/>
      <c r="BE87" s="583"/>
      <c r="BF87" s="584"/>
      <c r="BG87" s="259"/>
      <c r="BH87" s="259"/>
      <c r="BI87" s="259"/>
      <c r="BJ87" s="259"/>
      <c r="BK87" s="259"/>
      <c r="BL87" s="259"/>
      <c r="BM87" s="259"/>
      <c r="BN87" s="259"/>
      <c r="BO87" s="259"/>
      <c r="BP87" s="259"/>
      <c r="BQ87" s="259"/>
      <c r="BR87" s="259"/>
      <c r="BS87" s="569"/>
      <c r="BT87" s="569"/>
      <c r="BU87" s="569"/>
      <c r="BV87" s="333" t="s">
        <v>172</v>
      </c>
      <c r="BW87" s="581"/>
      <c r="BX87" s="581"/>
      <c r="BY87" s="331" t="str">
        <f>IF(COUNT(BY69,X102)=2,ROUND(BY69*X102/SUM(X99:X108),#REF!),"")</f>
        <v/>
      </c>
      <c r="BZ87" s="331" t="str">
        <f>IF(COUNT(BZ69,Y102)=2,ROUND(BZ69*Y102/SUM(Y99:Y108),#REF!),"")</f>
        <v/>
      </c>
      <c r="CA87" s="331" t="str">
        <f>IF(COUNT(CA69,Z102)=2,ROUND(CA69*Z102/SUM(Z99:Z108),#REF!),"")</f>
        <v/>
      </c>
      <c r="CB87" s="331" t="str">
        <f>IF(COUNT(CB69,AA102)=2,ROUND(CB69*AA102/SUM(AA99:AA108),#REF!),"")</f>
        <v/>
      </c>
      <c r="CC87" s="331" t="str">
        <f>IF(COUNT(CC69,AB102)=2,ROUND(CC69*AB102/SUM(AB99:AB108),#REF!),"")</f>
        <v/>
      </c>
      <c r="CD87" s="331" t="str">
        <f>IF(COUNT(CD69,AC102)=2,ROUND(CD69*AC102/SUM(AC99:AC108),#REF!),"")</f>
        <v/>
      </c>
      <c r="CE87" s="331" t="str">
        <f>IF(COUNT(CE69,AD102)=2,ROUND(CE69*AD102/SUM(AD99:AD108),#REF!),"")</f>
        <v/>
      </c>
      <c r="CF87" s="331" t="str">
        <f>IF(COUNT(CF69,AE102)=2,ROUND(CF69*AE102/SUM(AE99:AE108),#REF!),"")</f>
        <v/>
      </c>
      <c r="CG87" s="331" t="str">
        <f>IF(COUNT(CG69,AF102)=2,ROUND(CG69*AF102/SUM(AF99:AF108),#REF!),"")</f>
        <v/>
      </c>
      <c r="CH87" s="564" t="str">
        <f>IF(CH86="","",CH86)</f>
        <v>太陽光（余剰）</v>
      </c>
      <c r="CI87" s="564"/>
      <c r="CJ87" s="564"/>
      <c r="CK87" s="564"/>
      <c r="CL87" s="564"/>
      <c r="CM87" s="564"/>
      <c r="CN87" s="564"/>
      <c r="CO87" s="564"/>
      <c r="CP87" s="564"/>
      <c r="CQ87" s="564"/>
      <c r="CT87" s="634" t="s">
        <v>125</v>
      </c>
      <c r="CU87" s="636"/>
      <c r="CV87" s="254">
        <v>1.9E-2</v>
      </c>
      <c r="CW87" s="254">
        <v>2.1999999999999999E-2</v>
      </c>
      <c r="CX87" s="254">
        <v>8.3000000000000004E-2</v>
      </c>
      <c r="CY87" s="254">
        <v>0.23100000000000001</v>
      </c>
      <c r="CZ87" s="254">
        <v>0.23100000000000001</v>
      </c>
      <c r="DA87" s="254">
        <v>0.14499999999999999</v>
      </c>
      <c r="DB87" s="254">
        <v>0</v>
      </c>
      <c r="DC87" s="254">
        <v>0</v>
      </c>
      <c r="DD87" s="254">
        <v>0</v>
      </c>
      <c r="DE87" s="254">
        <v>0</v>
      </c>
      <c r="DF87" s="254">
        <v>0</v>
      </c>
      <c r="DG87" s="254">
        <v>0</v>
      </c>
    </row>
    <row r="88" spans="3:111" s="243" customFormat="1" ht="13.5" customHeight="1">
      <c r="C88" s="606"/>
      <c r="D88" s="607"/>
      <c r="E88" s="608" t="s">
        <v>212</v>
      </c>
      <c r="F88" s="609"/>
      <c r="G88" s="610"/>
      <c r="H88" s="261"/>
      <c r="I88" s="261"/>
      <c r="J88" s="261"/>
      <c r="K88" s="261"/>
      <c r="L88" s="261"/>
      <c r="M88" s="261"/>
      <c r="N88" s="261"/>
      <c r="O88" s="261"/>
      <c r="P88" s="261"/>
      <c r="Q88" s="261"/>
      <c r="R88" s="261"/>
      <c r="S88" s="261"/>
      <c r="T88" s="262" t="str">
        <f>IF(COUNT(H88:S88)=0,"",SUMPRODUCT(ROUND(H88:S88,#REF!)))</f>
        <v/>
      </c>
      <c r="U88" s="621"/>
      <c r="V88" s="622"/>
      <c r="W88" s="622"/>
      <c r="X88" s="622"/>
      <c r="Y88" s="622"/>
      <c r="Z88" s="623"/>
      <c r="AA88" s="257"/>
      <c r="AB88" s="257"/>
      <c r="AC88" s="257"/>
      <c r="AD88" s="606"/>
      <c r="AE88" s="607"/>
      <c r="AF88" s="608" t="s">
        <v>199</v>
      </c>
      <c r="AG88" s="609"/>
      <c r="AH88" s="610"/>
      <c r="AI88" s="264" t="str">
        <f t="shared" ref="AI88:AT88" si="12">IF(COUNT(H87:H88)=0,"",ROUND(H88/(H87*24*AI68/1000),3))</f>
        <v/>
      </c>
      <c r="AJ88" s="264" t="str">
        <f t="shared" si="12"/>
        <v/>
      </c>
      <c r="AK88" s="264" t="str">
        <f t="shared" si="12"/>
        <v/>
      </c>
      <c r="AL88" s="264" t="str">
        <f t="shared" si="12"/>
        <v/>
      </c>
      <c r="AM88" s="264" t="str">
        <f t="shared" si="12"/>
        <v/>
      </c>
      <c r="AN88" s="264" t="str">
        <f t="shared" si="12"/>
        <v/>
      </c>
      <c r="AO88" s="264" t="str">
        <f t="shared" si="12"/>
        <v/>
      </c>
      <c r="AP88" s="264" t="str">
        <f t="shared" si="12"/>
        <v/>
      </c>
      <c r="AQ88" s="264" t="str">
        <f t="shared" si="12"/>
        <v/>
      </c>
      <c r="AR88" s="264" t="str">
        <f t="shared" si="12"/>
        <v/>
      </c>
      <c r="AS88" s="264" t="str">
        <f t="shared" si="12"/>
        <v/>
      </c>
      <c r="AT88" s="264" t="str">
        <f t="shared" si="12"/>
        <v/>
      </c>
      <c r="AU88" s="265" t="str">
        <f>IF(COUNT(AI88:AT88)=0,"",AVERAGE(AI88:AT88))</f>
        <v/>
      </c>
      <c r="AX88" s="569"/>
      <c r="AY88" s="569"/>
      <c r="AZ88" s="589"/>
      <c r="BA88" s="590"/>
      <c r="BB88" s="590"/>
      <c r="BC88" s="590"/>
      <c r="BD88" s="589"/>
      <c r="BE88" s="585" t="e">
        <f>IF(#REF!="発電事業者","月間送電電力量（GWh）","月間受電電力量（GWh）")</f>
        <v>#REF!</v>
      </c>
      <c r="BF88" s="586"/>
      <c r="BG88" s="331" t="str">
        <f>IF(COUNT(BG70,L102)=2,ROUND(BG70*L102/SUM(L99:L108),#REF!),"")</f>
        <v/>
      </c>
      <c r="BH88" s="331" t="str">
        <f>IF(COUNT(BH70,M102)=2,ROUND(BH70*M102/SUM(M99:M108),#REF!),"")</f>
        <v/>
      </c>
      <c r="BI88" s="331" t="str">
        <f>IF(COUNT(BI70,N102)=2,ROUND(BI70*N102/SUM(N99:N108),#REF!),"")</f>
        <v/>
      </c>
      <c r="BJ88" s="331" t="str">
        <f>IF(COUNT(BJ70,O102)=2,ROUND(BJ70*O102/SUM(O99:O108),#REF!),"")</f>
        <v/>
      </c>
      <c r="BK88" s="331" t="str">
        <f>IF(COUNT(BK70,P102)=2,ROUND(BK70*P102/SUM(P99:P108),#REF!),"")</f>
        <v/>
      </c>
      <c r="BL88" s="331" t="str">
        <f>IF(COUNT(BL70,Q102)=2,ROUND(BL70*Q102/SUM(Q99:Q108),#REF!),"")</f>
        <v/>
      </c>
      <c r="BM88" s="331" t="str">
        <f>IF(COUNT(BM70,R102)=2,ROUND(BM70*R102/SUM(R99:R108),#REF!),"")</f>
        <v/>
      </c>
      <c r="BN88" s="331" t="str">
        <f>IF(COUNT(BN70,S102)=2,ROUND(BN70*S102/SUM(S99:S108),#REF!),"")</f>
        <v/>
      </c>
      <c r="BO88" s="331" t="str">
        <f>IF(COUNT(BO70,T102)=2,ROUND(BO70*T102/SUM(T99:T108),#REF!),"")</f>
        <v/>
      </c>
      <c r="BP88" s="331" t="str">
        <f>IF(COUNT(BP70,U102)=2,ROUND(BP70*U102/SUM(U99:U108),#REF!),"")</f>
        <v/>
      </c>
      <c r="BQ88" s="331" t="str">
        <f>IF(COUNT(BQ70,V102)=2,ROUND(BQ70*V102/SUM(V99:V108),#REF!),"")</f>
        <v/>
      </c>
      <c r="BR88" s="331" t="str">
        <f>IF(COUNT(BR70,W102)=2,ROUND(BR70*W102/SUM(W99:W108),#REF!),"")</f>
        <v/>
      </c>
      <c r="BS88" s="569" t="e">
        <f>IF(#REF!="発電事業者","年間送電電力量（GWh）","年間受電電力量（GWh）")</f>
        <v>#REF!</v>
      </c>
      <c r="BT88" s="569"/>
      <c r="BU88" s="569"/>
      <c r="BV88" s="333" t="s">
        <v>25</v>
      </c>
      <c r="BW88" s="582"/>
      <c r="BX88" s="582"/>
      <c r="BY88" s="331" t="str">
        <f>IF(COUNT(BY70,X102)=2,ROUND(BY70*X102/SUM(X99:X108),#REF!),"")</f>
        <v/>
      </c>
      <c r="BZ88" s="331" t="str">
        <f>IF(COUNT(BZ70,Y102)=2,ROUND(BZ70*Y102/SUM(Y99:Y108),#REF!),"")</f>
        <v/>
      </c>
      <c r="CA88" s="331" t="str">
        <f>IF(COUNT(CA70,Z102)=2,ROUND(CA70*Z102/SUM(Z99:Z108),#REF!),"")</f>
        <v/>
      </c>
      <c r="CB88" s="331" t="str">
        <f>IF(COUNT(CB70,AA102)=2,ROUND(CB70*AA102/SUM(AA99:AA108),#REF!),"")</f>
        <v/>
      </c>
      <c r="CC88" s="331" t="str">
        <f>IF(COUNT(CC70,AB102)=2,ROUND(CC70*AB102/SUM(AB99:AB108),#REF!),"")</f>
        <v/>
      </c>
      <c r="CD88" s="331" t="str">
        <f>IF(COUNT(CD70,AC102)=2,ROUND(CD70*AC102/SUM(AC99:AC108),#REF!),"")</f>
        <v/>
      </c>
      <c r="CE88" s="331" t="str">
        <f>IF(COUNT(CE70,AD102)=2,ROUND(CE70*AD102/SUM(AD99:AD108),#REF!),"")</f>
        <v/>
      </c>
      <c r="CF88" s="331" t="str">
        <f>IF(COUNT(CF70,AE102)=2,ROUND(CF70*AE102/SUM(AE99:AE108),#REF!),"")</f>
        <v/>
      </c>
      <c r="CG88" s="331" t="str">
        <f>IF(COUNT(CG70,AF102)=2,ROUND(CG70*AF102/SUM(AF99:AF108),#REF!),"")</f>
        <v/>
      </c>
      <c r="CH88" s="565" t="str">
        <f>IF(COUNTA(AG102)=0,"",AG102)</f>
        <v/>
      </c>
      <c r="CI88" s="565"/>
      <c r="CJ88" s="565"/>
      <c r="CK88" s="565"/>
      <c r="CL88" s="565"/>
      <c r="CM88" s="565"/>
      <c r="CN88" s="565"/>
      <c r="CO88" s="565"/>
      <c r="CP88" s="565"/>
      <c r="CQ88" s="565"/>
      <c r="CT88" s="634" t="s">
        <v>126</v>
      </c>
      <c r="CU88" s="636"/>
      <c r="CV88" s="254">
        <v>0</v>
      </c>
      <c r="CW88" s="254">
        <v>0</v>
      </c>
      <c r="CX88" s="254">
        <v>5.3999999999999999E-2</v>
      </c>
      <c r="CY88" s="254">
        <v>0.14799999999999999</v>
      </c>
      <c r="CZ88" s="254">
        <v>0.14799999999999999</v>
      </c>
      <c r="DA88" s="254">
        <v>8.0000000000000002E-3</v>
      </c>
      <c r="DB88" s="254">
        <v>0</v>
      </c>
      <c r="DC88" s="254">
        <v>0</v>
      </c>
      <c r="DD88" s="254">
        <v>0</v>
      </c>
      <c r="DE88" s="254">
        <v>0</v>
      </c>
      <c r="DF88" s="254">
        <v>0</v>
      </c>
      <c r="DG88" s="254">
        <v>0</v>
      </c>
    </row>
    <row r="89" spans="3:111" s="243" customFormat="1" ht="13.5" customHeight="1">
      <c r="C89" s="604" t="e">
        <f>DATE(#REF!+8,1,1)</f>
        <v>#REF!</v>
      </c>
      <c r="D89" s="605"/>
      <c r="E89" s="613" t="s">
        <v>275</v>
      </c>
      <c r="F89" s="614"/>
      <c r="G89" s="615"/>
      <c r="H89" s="256"/>
      <c r="I89" s="256"/>
      <c r="J89" s="256"/>
      <c r="K89" s="256"/>
      <c r="L89" s="256"/>
      <c r="M89" s="256"/>
      <c r="N89" s="256"/>
      <c r="O89" s="256"/>
      <c r="P89" s="256"/>
      <c r="Q89" s="256"/>
      <c r="R89" s="256"/>
      <c r="S89" s="256"/>
      <c r="T89" s="255"/>
      <c r="U89" s="621"/>
      <c r="V89" s="622"/>
      <c r="W89" s="622"/>
      <c r="X89" s="622"/>
      <c r="Y89" s="622"/>
      <c r="Z89" s="623"/>
      <c r="AA89" s="257"/>
      <c r="AB89" s="257"/>
      <c r="AC89" s="257"/>
      <c r="AD89" s="604" t="e">
        <f>DATE(#REF!+8,1,1)</f>
        <v>#REF!</v>
      </c>
      <c r="AE89" s="605"/>
      <c r="AF89" s="613" t="s">
        <v>198</v>
      </c>
      <c r="AG89" s="614"/>
      <c r="AH89" s="615"/>
      <c r="AI89" s="258" t="str">
        <f>IF(COUNT(S87,H89)&lt;&gt;2,"",ROUND(MIN(S87,H89)*H68,#REF!))</f>
        <v/>
      </c>
      <c r="AJ89" s="258" t="str">
        <f>IF(COUNT(H89,I89)&lt;&gt;2,"",ROUND(MIN(H89,I89)*I68,#REF!))</f>
        <v/>
      </c>
      <c r="AK89" s="258" t="str">
        <f>IF(COUNT(I89,J89)&lt;&gt;2,"",ROUND(MIN(I89,J89)*J68,#REF!))</f>
        <v/>
      </c>
      <c r="AL89" s="258" t="str">
        <f>IF(COUNT(J89,K89)&lt;&gt;2,"",ROUND(MIN(J89,K89)*K68,#REF!))</f>
        <v/>
      </c>
      <c r="AM89" s="258" t="str">
        <f>IF(COUNT(K89,L89)&lt;&gt;2,"",ROUND(MIN(K89,L89)*L68,#REF!))</f>
        <v/>
      </c>
      <c r="AN89" s="258" t="str">
        <f>IF(COUNT(L89,M89)&lt;&gt;2,"",ROUND(MIN(L89,M89)*M68,#REF!))</f>
        <v/>
      </c>
      <c r="AO89" s="258" t="str">
        <f>IF(COUNT(M89,N89)&lt;&gt;2,"",ROUND(MIN(M89,N89)*N68,#REF!))</f>
        <v/>
      </c>
      <c r="AP89" s="258" t="str">
        <f>IF(COUNT(N89,O89)&lt;&gt;2,"",ROUND(MIN(N89,O89)*O68,#REF!))</f>
        <v/>
      </c>
      <c r="AQ89" s="258" t="str">
        <f>IF(COUNT(O89,P89)&lt;&gt;2,"",ROUND(MIN(O89,P89)*P68,#REF!))</f>
        <v/>
      </c>
      <c r="AR89" s="258" t="str">
        <f>IF(COUNT(P89,Q89)&lt;&gt;2,"",ROUND(MIN(P89,Q89)*Q68,#REF!))</f>
        <v/>
      </c>
      <c r="AS89" s="258" t="str">
        <f>IF(COUNT(Q89,R89)&lt;&gt;2,"",ROUND(MIN(Q89,R89)*R68,#REF!))</f>
        <v/>
      </c>
      <c r="AT89" s="258" t="str">
        <f>IF(COUNT(R89,S89)&lt;&gt;2,"",ROUND(MIN(R89,S89)*S68,#REF!))</f>
        <v/>
      </c>
      <c r="AU89" s="255"/>
      <c r="AX89" s="569" t="str">
        <f>IF(C103="","",C103)</f>
        <v/>
      </c>
      <c r="AY89" s="569"/>
      <c r="AZ89" s="587" t="str">
        <f>IF(E103="","",E103)</f>
        <v/>
      </c>
      <c r="BA89" s="590" t="str">
        <f ca="1">IF(F103="","",F103)</f>
        <v/>
      </c>
      <c r="BB89" s="590"/>
      <c r="BC89" s="590"/>
      <c r="BD89" s="587" t="str">
        <f>IF(I103="","",I103)</f>
        <v/>
      </c>
      <c r="BE89" s="578" t="e">
        <f>IF(#REF!="発電事業者","送電電力（MW）","受電電力（MW）")</f>
        <v>#REF!</v>
      </c>
      <c r="BF89" s="579"/>
      <c r="BG89" s="331" t="str">
        <f>IF(COUNT(BG68,L103)=2,ROUND(BG68*L103/SUM(L99:L108),#REF!),"")</f>
        <v/>
      </c>
      <c r="BH89" s="331" t="str">
        <f>IF(COUNT(BH68,M103)=2,ROUND(BH68*M103/SUM(M99:M108),#REF!),"")</f>
        <v/>
      </c>
      <c r="BI89" s="331" t="str">
        <f>IF(COUNT(BI68,N103)=2,ROUND(BI68*N103/SUM(N99:N108),#REF!),"")</f>
        <v/>
      </c>
      <c r="BJ89" s="331" t="str">
        <f>IF(COUNT(BJ68,O103)=2,ROUND(BJ68*O103/SUM(O99:O108),#REF!),"")</f>
        <v/>
      </c>
      <c r="BK89" s="331" t="str">
        <f>IF(COUNT(BK68,P103)=2,ROUND(BK68*P103/SUM(P99:P108),#REF!),"")</f>
        <v/>
      </c>
      <c r="BL89" s="331" t="str">
        <f>IF(COUNT(BL68,Q103)=2,ROUND(BL68*Q103/SUM(Q99:Q108),#REF!),"")</f>
        <v/>
      </c>
      <c r="BM89" s="331" t="str">
        <f>IF(COUNT(BM68,R103)=2,ROUND(BM68*R103/SUM(R99:R108),#REF!),"")</f>
        <v/>
      </c>
      <c r="BN89" s="331" t="str">
        <f>IF(COUNT(BN68,S103)=2,ROUND(BN68*S103/SUM(S99:S108),#REF!),"")</f>
        <v/>
      </c>
      <c r="BO89" s="331" t="str">
        <f>IF(COUNT(BO68,T103)=2,ROUND(BO68*T103/SUM(T99:T108),#REF!),"")</f>
        <v/>
      </c>
      <c r="BP89" s="331" t="str">
        <f>IF(COUNT(BP68,U103)=2,ROUND(BP68*U103/SUM(U99:U108),#REF!),"")</f>
        <v/>
      </c>
      <c r="BQ89" s="331" t="str">
        <f>IF(COUNT(BQ68,V103)=2,ROUND(BQ68*V103/SUM(V99:V108),#REF!),"")</f>
        <v/>
      </c>
      <c r="BR89" s="331" t="str">
        <f>IF(COUNT(BR68,W103)=2,ROUND(BR68*W103/SUM(W99:W108),#REF!),"")</f>
        <v/>
      </c>
      <c r="BS89" s="569" t="e">
        <f>IF(#REF!="発電事業者","送電電力（MW）","受電電力（MW）")</f>
        <v>#REF!</v>
      </c>
      <c r="BT89" s="569"/>
      <c r="BU89" s="569"/>
      <c r="BV89" s="333" t="s">
        <v>171</v>
      </c>
      <c r="BW89" s="580"/>
      <c r="BX89" s="580"/>
      <c r="BY89" s="331" t="str">
        <f>IF(COUNT(BY68,X103)=2,ROUND(BY68*X103/SUM(X99:X108),#REF!),"")</f>
        <v/>
      </c>
      <c r="BZ89" s="331" t="str">
        <f>IF(COUNT(BZ68,Y103)=2,ROUND(BZ68*Y103/SUM(Y99:Y108),#REF!),"")</f>
        <v/>
      </c>
      <c r="CA89" s="331" t="str">
        <f>IF(COUNT(CA68,Z103)=2,ROUND(CA68*Z103/SUM(Z99:Z108),#REF!),"")</f>
        <v/>
      </c>
      <c r="CB89" s="331" t="str">
        <f>IF(COUNT(CB68,AA103)=2,ROUND(CB68*AA103/SUM(AA99:AA108),#REF!),"")</f>
        <v/>
      </c>
      <c r="CC89" s="331" t="str">
        <f>IF(COUNT(CC68,AB103)=2,ROUND(CC68*AB103/SUM(AB99:AB108),#REF!),"")</f>
        <v/>
      </c>
      <c r="CD89" s="331" t="str">
        <f>IF(COUNT(CD68,AC103)=2,ROUND(CD68*AC103/SUM(AC99:AC108),#REF!),"")</f>
        <v/>
      </c>
      <c r="CE89" s="331" t="str">
        <f>IF(COUNT(CE68,AD103)=2,ROUND(CE68*AD103/SUM(AD99:AD108),#REF!),"")</f>
        <v/>
      </c>
      <c r="CF89" s="331" t="str">
        <f>IF(COUNT(CF68,AE103)=2,ROUND(CF68*AE103/SUM(AE99:AE108),#REF!),"")</f>
        <v/>
      </c>
      <c r="CG89" s="331" t="str">
        <f>IF(COUNT(CG68,AF103)=2,ROUND(CG68*AF103/SUM(AF99:AF108),#REF!),"")</f>
        <v/>
      </c>
      <c r="CH89" s="563" t="s">
        <v>215</v>
      </c>
      <c r="CI89" s="563"/>
      <c r="CJ89" s="563"/>
      <c r="CK89" s="563"/>
      <c r="CL89" s="563"/>
      <c r="CM89" s="563"/>
      <c r="CN89" s="563"/>
      <c r="CO89" s="563"/>
      <c r="CP89" s="563"/>
      <c r="CQ89" s="563"/>
      <c r="CT89" s="634" t="s">
        <v>127</v>
      </c>
      <c r="CU89" s="636"/>
      <c r="CV89" s="254">
        <v>0</v>
      </c>
      <c r="CW89" s="254">
        <v>1.2999999999999999E-2</v>
      </c>
      <c r="CX89" s="254">
        <v>6.4000000000000001E-2</v>
      </c>
      <c r="CY89" s="254">
        <v>0.186</v>
      </c>
      <c r="CZ89" s="254">
        <v>0.186</v>
      </c>
      <c r="DA89" s="254">
        <v>4.1000000000000002E-2</v>
      </c>
      <c r="DB89" s="254">
        <v>0</v>
      </c>
      <c r="DC89" s="254">
        <v>0</v>
      </c>
      <c r="DD89" s="254">
        <v>0</v>
      </c>
      <c r="DE89" s="254">
        <v>0</v>
      </c>
      <c r="DF89" s="254">
        <v>0</v>
      </c>
      <c r="DG89" s="254">
        <v>0</v>
      </c>
    </row>
    <row r="90" spans="3:111" s="243" customFormat="1" ht="13.5" customHeight="1">
      <c r="C90" s="606"/>
      <c r="D90" s="607"/>
      <c r="E90" s="608" t="s">
        <v>212</v>
      </c>
      <c r="F90" s="609"/>
      <c r="G90" s="610"/>
      <c r="H90" s="261"/>
      <c r="I90" s="261"/>
      <c r="J90" s="261"/>
      <c r="K90" s="261"/>
      <c r="L90" s="261"/>
      <c r="M90" s="261"/>
      <c r="N90" s="261"/>
      <c r="O90" s="261"/>
      <c r="P90" s="261"/>
      <c r="Q90" s="261"/>
      <c r="R90" s="261"/>
      <c r="S90" s="261"/>
      <c r="T90" s="262" t="str">
        <f>IF(COUNT(H90:S90)=0,"",SUMPRODUCT(ROUND(H90:S90,#REF!)))</f>
        <v/>
      </c>
      <c r="U90" s="624"/>
      <c r="V90" s="625"/>
      <c r="W90" s="625"/>
      <c r="X90" s="625"/>
      <c r="Y90" s="625"/>
      <c r="Z90" s="626"/>
      <c r="AA90" s="257"/>
      <c r="AB90" s="257"/>
      <c r="AC90" s="257"/>
      <c r="AD90" s="606"/>
      <c r="AE90" s="607"/>
      <c r="AF90" s="608" t="s">
        <v>199</v>
      </c>
      <c r="AG90" s="609"/>
      <c r="AH90" s="610"/>
      <c r="AI90" s="264" t="str">
        <f t="shared" ref="AI90:AT90" si="13">IF(COUNT(H89:H90)=0,"",ROUND(H90/(H89*24*AI68/1000),3))</f>
        <v/>
      </c>
      <c r="AJ90" s="264" t="str">
        <f t="shared" si="13"/>
        <v/>
      </c>
      <c r="AK90" s="264" t="str">
        <f t="shared" si="13"/>
        <v/>
      </c>
      <c r="AL90" s="264" t="str">
        <f t="shared" si="13"/>
        <v/>
      </c>
      <c r="AM90" s="264" t="str">
        <f t="shared" si="13"/>
        <v/>
      </c>
      <c r="AN90" s="264" t="str">
        <f t="shared" si="13"/>
        <v/>
      </c>
      <c r="AO90" s="264" t="str">
        <f t="shared" si="13"/>
        <v/>
      </c>
      <c r="AP90" s="264" t="str">
        <f t="shared" si="13"/>
        <v/>
      </c>
      <c r="AQ90" s="264" t="str">
        <f t="shared" si="13"/>
        <v/>
      </c>
      <c r="AR90" s="264" t="str">
        <f t="shared" si="13"/>
        <v/>
      </c>
      <c r="AS90" s="264" t="str">
        <f t="shared" si="13"/>
        <v/>
      </c>
      <c r="AT90" s="264" t="str">
        <f t="shared" si="13"/>
        <v/>
      </c>
      <c r="AU90" s="265" t="str">
        <f>IF(COUNT(AI90:AT90)=0,"",AVERAGE(AI90:AT90))</f>
        <v/>
      </c>
      <c r="AX90" s="569"/>
      <c r="AY90" s="569"/>
      <c r="AZ90" s="588"/>
      <c r="BA90" s="590"/>
      <c r="BB90" s="590"/>
      <c r="BC90" s="590"/>
      <c r="BD90" s="588"/>
      <c r="BE90" s="583"/>
      <c r="BF90" s="584"/>
      <c r="BG90" s="259"/>
      <c r="BH90" s="259"/>
      <c r="BI90" s="259"/>
      <c r="BJ90" s="259"/>
      <c r="BK90" s="259"/>
      <c r="BL90" s="259"/>
      <c r="BM90" s="259"/>
      <c r="BN90" s="259"/>
      <c r="BO90" s="259"/>
      <c r="BP90" s="259"/>
      <c r="BQ90" s="259"/>
      <c r="BR90" s="259"/>
      <c r="BS90" s="569"/>
      <c r="BT90" s="569"/>
      <c r="BU90" s="569"/>
      <c r="BV90" s="333" t="s">
        <v>172</v>
      </c>
      <c r="BW90" s="581"/>
      <c r="BX90" s="581"/>
      <c r="BY90" s="331" t="str">
        <f>IF(COUNT(BY69,X103)=2,ROUND(BY69*X103/SUM(X99:X108),#REF!),"")</f>
        <v/>
      </c>
      <c r="BZ90" s="331" t="str">
        <f>IF(COUNT(BZ69,Y103)=2,ROUND(BZ69*Y103/SUM(Y99:Y108),#REF!),"")</f>
        <v/>
      </c>
      <c r="CA90" s="331" t="str">
        <f>IF(COUNT(CA69,Z103)=2,ROUND(CA69*Z103/SUM(Z99:Z108),#REF!),"")</f>
        <v/>
      </c>
      <c r="CB90" s="331" t="str">
        <f>IF(COUNT(CB69,AA103)=2,ROUND(CB69*AA103/SUM(AA99:AA108),#REF!),"")</f>
        <v/>
      </c>
      <c r="CC90" s="331" t="str">
        <f>IF(COUNT(CC69,AB103)=2,ROUND(CC69*AB103/SUM(AB99:AB108),#REF!),"")</f>
        <v/>
      </c>
      <c r="CD90" s="331" t="str">
        <f>IF(COUNT(CD69,AC103)=2,ROUND(CD69*AC103/SUM(AC99:AC108),#REF!),"")</f>
        <v/>
      </c>
      <c r="CE90" s="331" t="str">
        <f>IF(COUNT(CE69,AD103)=2,ROUND(CE69*AD103/SUM(AD99:AD108),#REF!),"")</f>
        <v/>
      </c>
      <c r="CF90" s="331" t="str">
        <f>IF(COUNT(CF69,AE103)=2,ROUND(CF69*AE103/SUM(AE99:AE108),#REF!),"")</f>
        <v/>
      </c>
      <c r="CG90" s="331" t="str">
        <f>IF(COUNT(CG69,AF103)=2,ROUND(CG69*AF103/SUM(AF99:AF108),#REF!),"")</f>
        <v/>
      </c>
      <c r="CH90" s="564" t="str">
        <f>IF(CH89="","",CH89)</f>
        <v>太陽光（余剰）</v>
      </c>
      <c r="CI90" s="564"/>
      <c r="CJ90" s="564"/>
      <c r="CK90" s="564"/>
      <c r="CL90" s="564"/>
      <c r="CM90" s="564"/>
      <c r="CN90" s="564"/>
      <c r="CO90" s="564"/>
      <c r="CP90" s="564"/>
      <c r="CQ90" s="564"/>
      <c r="CT90" s="634" t="s">
        <v>128</v>
      </c>
      <c r="CU90" s="636"/>
      <c r="CV90" s="254">
        <v>1.2E-2</v>
      </c>
      <c r="CW90" s="254">
        <v>2E-3</v>
      </c>
      <c r="CX90" s="254">
        <v>7.5999999999999998E-2</v>
      </c>
      <c r="CY90" s="254">
        <v>0.22700000000000001</v>
      </c>
      <c r="CZ90" s="254">
        <v>0.22700000000000001</v>
      </c>
      <c r="DA90" s="254">
        <v>0.11</v>
      </c>
      <c r="DB90" s="254">
        <v>0</v>
      </c>
      <c r="DC90" s="254">
        <v>0</v>
      </c>
      <c r="DD90" s="254">
        <v>0</v>
      </c>
      <c r="DE90" s="254">
        <v>0</v>
      </c>
      <c r="DF90" s="254">
        <v>0</v>
      </c>
      <c r="DG90" s="254">
        <v>0</v>
      </c>
    </row>
    <row r="91" spans="3:111" s="243" customFormat="1" ht="13.5" customHeight="1">
      <c r="C91" s="604" t="e">
        <f>DATE(#REF!+9,1,1)</f>
        <v>#REF!</v>
      </c>
      <c r="D91" s="605"/>
      <c r="E91" s="613" t="s">
        <v>275</v>
      </c>
      <c r="F91" s="614"/>
      <c r="G91" s="615"/>
      <c r="H91" s="256"/>
      <c r="I91" s="256"/>
      <c r="J91" s="256"/>
      <c r="K91" s="256"/>
      <c r="L91" s="256"/>
      <c r="M91" s="256"/>
      <c r="N91" s="256"/>
      <c r="O91" s="256"/>
      <c r="P91" s="256"/>
      <c r="Q91" s="256"/>
      <c r="R91" s="256"/>
      <c r="S91" s="256"/>
      <c r="T91" s="255"/>
      <c r="U91" s="613" t="s">
        <v>210</v>
      </c>
      <c r="V91" s="614"/>
      <c r="W91" s="614"/>
      <c r="X91" s="615"/>
      <c r="Y91" s="616" t="str">
        <f>IF(COUNT(S91)=0,"",ROUND(S91,#REF!))</f>
        <v/>
      </c>
      <c r="Z91" s="617"/>
      <c r="AA91" s="257"/>
      <c r="AB91" s="257"/>
      <c r="AC91" s="257"/>
      <c r="AD91" s="604" t="e">
        <f>DATE(#REF!+9,1,1)</f>
        <v>#REF!</v>
      </c>
      <c r="AE91" s="605"/>
      <c r="AF91" s="613" t="s">
        <v>198</v>
      </c>
      <c r="AG91" s="614"/>
      <c r="AH91" s="615"/>
      <c r="AI91" s="258" t="str">
        <f>IF(COUNT(S89,H91)&lt;&gt;2,"",ROUND(MIN(S89,H91)*H68,#REF!))</f>
        <v/>
      </c>
      <c r="AJ91" s="258" t="str">
        <f>IF(COUNT(H91,I91)&lt;&gt;2,"",ROUND(MIN(H91,I91)*I68,#REF!))</f>
        <v/>
      </c>
      <c r="AK91" s="258" t="str">
        <f>IF(COUNT(I91,J91)&lt;&gt;2,"",ROUND(MIN(I91,J91)*J68,#REF!))</f>
        <v/>
      </c>
      <c r="AL91" s="258" t="str">
        <f>IF(COUNT(J91,K91)&lt;&gt;2,"",ROUND(MIN(J91,K91)*K68,#REF!))</f>
        <v/>
      </c>
      <c r="AM91" s="258" t="str">
        <f>IF(COUNT(K91,L91)&lt;&gt;2,"",ROUND(MIN(K91,L91)*L68,#REF!))</f>
        <v/>
      </c>
      <c r="AN91" s="258" t="str">
        <f>IF(COUNT(L91,M91)&lt;&gt;2,"",ROUND(MIN(L91,M91)*M68,#REF!))</f>
        <v/>
      </c>
      <c r="AO91" s="258" t="str">
        <f>IF(COUNT(M91,N91)&lt;&gt;2,"",ROUND(MIN(M91,N91)*N68,#REF!))</f>
        <v/>
      </c>
      <c r="AP91" s="258" t="str">
        <f>IF(COUNT(N91,O91)&lt;&gt;2,"",ROUND(MIN(N91,O91)*O68,#REF!))</f>
        <v/>
      </c>
      <c r="AQ91" s="258" t="str">
        <f>IF(COUNT(O91,P91)&lt;&gt;2,"",ROUND(MIN(O91,P91)*P68,#REF!))</f>
        <v/>
      </c>
      <c r="AR91" s="258" t="str">
        <f>IF(COUNT(P91,Q91)&lt;&gt;2,"",ROUND(MIN(P91,Q91)*Q68,#REF!))</f>
        <v/>
      </c>
      <c r="AS91" s="258" t="str">
        <f>IF(COUNT(Q91,R91)&lt;&gt;2,"",ROUND(MIN(Q91,R91)*R68,#REF!))</f>
        <v/>
      </c>
      <c r="AT91" s="258" t="str">
        <f>IF(COUNT(R91,S91)&lt;&gt;2,"",ROUND(MIN(R91,S91)*S68,#REF!))</f>
        <v/>
      </c>
      <c r="AU91" s="255"/>
      <c r="AX91" s="569"/>
      <c r="AY91" s="569"/>
      <c r="AZ91" s="589"/>
      <c r="BA91" s="590"/>
      <c r="BB91" s="590"/>
      <c r="BC91" s="590"/>
      <c r="BD91" s="589"/>
      <c r="BE91" s="585" t="e">
        <f>IF(#REF!="発電事業者","月間送電電力量（GWh）","月間受電電力量（GWh）")</f>
        <v>#REF!</v>
      </c>
      <c r="BF91" s="586"/>
      <c r="BG91" s="331" t="str">
        <f>IF(COUNT(BG70,L103)=2,ROUND(BG70*L103/SUM(L99:L108),#REF!),"")</f>
        <v/>
      </c>
      <c r="BH91" s="331" t="str">
        <f>IF(COUNT(BH70,M103)=2,ROUND(BH70*M103/SUM(M99:M108),#REF!),"")</f>
        <v/>
      </c>
      <c r="BI91" s="331" t="str">
        <f>IF(COUNT(BI70,N103)=2,ROUND(BI70*N103/SUM(N99:N108),#REF!),"")</f>
        <v/>
      </c>
      <c r="BJ91" s="331" t="str">
        <f>IF(COUNT(BJ70,O103)=2,ROUND(BJ70*O103/SUM(O99:O108),#REF!),"")</f>
        <v/>
      </c>
      <c r="BK91" s="331" t="str">
        <f>IF(COUNT(BK70,P103)=2,ROUND(BK70*P103/SUM(P99:P108),#REF!),"")</f>
        <v/>
      </c>
      <c r="BL91" s="331" t="str">
        <f>IF(COUNT(BL70,Q103)=2,ROUND(BL70*Q103/SUM(Q99:Q108),#REF!),"")</f>
        <v/>
      </c>
      <c r="BM91" s="331" t="str">
        <f>IF(COUNT(BM70,R103)=2,ROUND(BM70*R103/SUM(R99:R108),#REF!),"")</f>
        <v/>
      </c>
      <c r="BN91" s="331" t="str">
        <f>IF(COUNT(BN70,S103)=2,ROUND(BN70*S103/SUM(S99:S108),#REF!),"")</f>
        <v/>
      </c>
      <c r="BO91" s="331" t="str">
        <f>IF(COUNT(BO70,T103)=2,ROUND(BO70*T103/SUM(T99:T108),#REF!),"")</f>
        <v/>
      </c>
      <c r="BP91" s="331" t="str">
        <f>IF(COUNT(BP70,U103)=2,ROUND(BP70*U103/SUM(U99:U108),#REF!),"")</f>
        <v/>
      </c>
      <c r="BQ91" s="331" t="str">
        <f>IF(COUNT(BQ70,V103)=2,ROUND(BQ70*V103/SUM(V99:V108),#REF!),"")</f>
        <v/>
      </c>
      <c r="BR91" s="331" t="str">
        <f>IF(COUNT(BR70,W103)=2,ROUND(BR70*W103/SUM(W99:W108),#REF!),"")</f>
        <v/>
      </c>
      <c r="BS91" s="569" t="e">
        <f>IF(#REF!="発電事業者","年間送電電力量（GWh）","年間受電電力量（GWh）")</f>
        <v>#REF!</v>
      </c>
      <c r="BT91" s="569"/>
      <c r="BU91" s="569"/>
      <c r="BV91" s="333" t="s">
        <v>25</v>
      </c>
      <c r="BW91" s="582"/>
      <c r="BX91" s="582"/>
      <c r="BY91" s="331" t="str">
        <f>IF(COUNT(BY70,X103)=2,ROUND(BY70*X103/SUM(X99:X108),#REF!),"")</f>
        <v/>
      </c>
      <c r="BZ91" s="331" t="str">
        <f>IF(COUNT(BZ70,Y103)=2,ROUND(BZ70*Y103/SUM(Y99:Y108),#REF!),"")</f>
        <v/>
      </c>
      <c r="CA91" s="331" t="str">
        <f>IF(COUNT(CA70,Z103)=2,ROUND(CA70*Z103/SUM(Z99:Z108),#REF!),"")</f>
        <v/>
      </c>
      <c r="CB91" s="331" t="str">
        <f>IF(COUNT(CB70,AA103)=2,ROUND(CB70*AA103/SUM(AA99:AA108),#REF!),"")</f>
        <v/>
      </c>
      <c r="CC91" s="331" t="str">
        <f>IF(COUNT(CC70,AB103)=2,ROUND(CC70*AB103/SUM(AB99:AB108),#REF!),"")</f>
        <v/>
      </c>
      <c r="CD91" s="331" t="str">
        <f>IF(COUNT(CD70,AC103)=2,ROUND(CD70*AC103/SUM(AC99:AC108),#REF!),"")</f>
        <v/>
      </c>
      <c r="CE91" s="331" t="str">
        <f>IF(COUNT(CE70,AD103)=2,ROUND(CE70*AD103/SUM(AD99:AD108),#REF!),"")</f>
        <v/>
      </c>
      <c r="CF91" s="331" t="str">
        <f>IF(COUNT(CF70,AE103)=2,ROUND(CF70*AE103/SUM(AE99:AE108),#REF!),"")</f>
        <v/>
      </c>
      <c r="CG91" s="331" t="str">
        <f>IF(COUNT(CG70,AF103)=2,ROUND(CG70*AF103/SUM(AF99:AF108),#REF!),"")</f>
        <v/>
      </c>
      <c r="CH91" s="565" t="str">
        <f>IF(COUNTA(AG103)=0,"",AG103)</f>
        <v/>
      </c>
      <c r="CI91" s="565"/>
      <c r="CJ91" s="565"/>
      <c r="CK91" s="565"/>
      <c r="CL91" s="565"/>
      <c r="CM91" s="565"/>
      <c r="CN91" s="565"/>
      <c r="CO91" s="565"/>
      <c r="CP91" s="565"/>
      <c r="CQ91" s="565"/>
      <c r="CT91" s="634" t="s">
        <v>129</v>
      </c>
      <c r="CU91" s="636"/>
      <c r="CV91" s="254">
        <v>0</v>
      </c>
      <c r="CW91" s="254">
        <v>0</v>
      </c>
      <c r="CX91" s="254">
        <v>9.5000000000000001E-2</v>
      </c>
      <c r="CY91" s="254">
        <v>0.215</v>
      </c>
      <c r="CZ91" s="254">
        <v>0.215</v>
      </c>
      <c r="DA91" s="254">
        <v>5.3999999999999999E-2</v>
      </c>
      <c r="DB91" s="254">
        <v>0</v>
      </c>
      <c r="DC91" s="254">
        <v>0</v>
      </c>
      <c r="DD91" s="254">
        <v>0</v>
      </c>
      <c r="DE91" s="254">
        <v>0</v>
      </c>
      <c r="DF91" s="254">
        <v>0</v>
      </c>
      <c r="DG91" s="254">
        <v>0</v>
      </c>
    </row>
    <row r="92" spans="3:111" s="243" customFormat="1" ht="13.5" customHeight="1">
      <c r="C92" s="606"/>
      <c r="D92" s="607"/>
      <c r="E92" s="608" t="s">
        <v>212</v>
      </c>
      <c r="F92" s="609"/>
      <c r="G92" s="610"/>
      <c r="H92" s="261"/>
      <c r="I92" s="261"/>
      <c r="J92" s="261"/>
      <c r="K92" s="261"/>
      <c r="L92" s="261"/>
      <c r="M92" s="261"/>
      <c r="N92" s="261"/>
      <c r="O92" s="261"/>
      <c r="P92" s="261"/>
      <c r="Q92" s="261"/>
      <c r="R92" s="261"/>
      <c r="S92" s="261"/>
      <c r="T92" s="262" t="str">
        <f>IF(COUNT(H92:S92)=0,"",SUMPRODUCT(ROUND(H92:S92,#REF!)))</f>
        <v/>
      </c>
      <c r="U92" s="608" t="s">
        <v>211</v>
      </c>
      <c r="V92" s="609"/>
      <c r="W92" s="609"/>
      <c r="X92" s="610"/>
      <c r="Y92" s="611" t="str">
        <f>IF(COUNT(T92)=0,"",T92)</f>
        <v/>
      </c>
      <c r="Z92" s="612"/>
      <c r="AA92" s="257"/>
      <c r="AB92" s="257"/>
      <c r="AC92" s="257"/>
      <c r="AD92" s="606"/>
      <c r="AE92" s="607"/>
      <c r="AF92" s="608" t="s">
        <v>199</v>
      </c>
      <c r="AG92" s="609"/>
      <c r="AH92" s="610"/>
      <c r="AI92" s="264" t="str">
        <f t="shared" ref="AI92:AS92" si="14">IF(COUNT(H91:H92)=0,"",ROUND(H92/(H91*24*AI68/1000),3))</f>
        <v/>
      </c>
      <c r="AJ92" s="264" t="str">
        <f t="shared" si="14"/>
        <v/>
      </c>
      <c r="AK92" s="264" t="str">
        <f t="shared" si="14"/>
        <v/>
      </c>
      <c r="AL92" s="264" t="str">
        <f t="shared" si="14"/>
        <v/>
      </c>
      <c r="AM92" s="264" t="str">
        <f t="shared" si="14"/>
        <v/>
      </c>
      <c r="AN92" s="264" t="str">
        <f t="shared" si="14"/>
        <v/>
      </c>
      <c r="AO92" s="264" t="str">
        <f t="shared" si="14"/>
        <v/>
      </c>
      <c r="AP92" s="264" t="str">
        <f t="shared" si="14"/>
        <v/>
      </c>
      <c r="AQ92" s="264" t="str">
        <f t="shared" si="14"/>
        <v/>
      </c>
      <c r="AR92" s="264" t="str">
        <f t="shared" si="14"/>
        <v/>
      </c>
      <c r="AS92" s="264" t="str">
        <f t="shared" si="14"/>
        <v/>
      </c>
      <c r="AT92" s="264" t="str">
        <f>IF(COUNT(S91:S92)=0,"",ROUND(S92/(S91*24*AT68/1000),3))</f>
        <v/>
      </c>
      <c r="AU92" s="265" t="str">
        <f>IF(COUNT(AI92:AT92)=0,"",AVERAGE(AI92:AT92))</f>
        <v/>
      </c>
      <c r="AX92" s="569" t="str">
        <f>IF(C104="","",C104)</f>
        <v/>
      </c>
      <c r="AY92" s="569"/>
      <c r="AZ92" s="587" t="str">
        <f>IF(E104="","",E104)</f>
        <v/>
      </c>
      <c r="BA92" s="590" t="str">
        <f ca="1">IF(F104="","",F104)</f>
        <v/>
      </c>
      <c r="BB92" s="590"/>
      <c r="BC92" s="590"/>
      <c r="BD92" s="587" t="str">
        <f>IF(I104="","",I104)</f>
        <v/>
      </c>
      <c r="BE92" s="578" t="e">
        <f>IF(#REF!="発電事業者","送電電力（MW）","受電電力（MW）")</f>
        <v>#REF!</v>
      </c>
      <c r="BF92" s="579"/>
      <c r="BG92" s="331" t="str">
        <f>IF(COUNT(BG68,L104)=2,ROUND(BG68*L104/SUM(L99:L108),#REF!),"")</f>
        <v/>
      </c>
      <c r="BH92" s="331" t="str">
        <f>IF(COUNT(BH68,M104)=2,ROUND(BH68*M104/SUM(M99:M108),#REF!),"")</f>
        <v/>
      </c>
      <c r="BI92" s="331" t="str">
        <f>IF(COUNT(BI68,N104)=2,ROUND(BI68*N104/SUM(N99:N108),#REF!),"")</f>
        <v/>
      </c>
      <c r="BJ92" s="331" t="str">
        <f>IF(COUNT(BJ68,O104)=2,ROUND(BJ68*O104/SUM(O99:O108),#REF!),"")</f>
        <v/>
      </c>
      <c r="BK92" s="331" t="str">
        <f>IF(COUNT(BK68,P104)=2,ROUND(BK68*P104/SUM(P99:P108),#REF!),"")</f>
        <v/>
      </c>
      <c r="BL92" s="331" t="str">
        <f>IF(COUNT(BL68,Q104)=2,ROUND(BL68*Q104/SUM(Q99:Q108),#REF!),"")</f>
        <v/>
      </c>
      <c r="BM92" s="331" t="str">
        <f>IF(COUNT(BM68,R104)=2,ROUND(BM68*R104/SUM(R99:R108),#REF!),"")</f>
        <v/>
      </c>
      <c r="BN92" s="331" t="str">
        <f>IF(COUNT(BN68,S104)=2,ROUND(BN68*S104/SUM(S99:S108),#REF!),"")</f>
        <v/>
      </c>
      <c r="BO92" s="331" t="str">
        <f>IF(COUNT(BO68,T104)=2,ROUND(BO68*T104/SUM(T99:T108),#REF!),"")</f>
        <v/>
      </c>
      <c r="BP92" s="331" t="str">
        <f>IF(COUNT(BP68,U104)=2,ROUND(BP68*U104/SUM(U99:U108),#REF!),"")</f>
        <v/>
      </c>
      <c r="BQ92" s="331" t="str">
        <f>IF(COUNT(BQ68,V104)=2,ROUND(BQ68*V104/SUM(V99:V108),#REF!),"")</f>
        <v/>
      </c>
      <c r="BR92" s="331" t="str">
        <f>IF(COUNT(BR68,W104)=2,ROUND(BR68*W104/SUM(W99:W108),#REF!),"")</f>
        <v/>
      </c>
      <c r="BS92" s="569" t="e">
        <f>IF(#REF!="発電事業者","送電電力（MW）","受電電力（MW）")</f>
        <v>#REF!</v>
      </c>
      <c r="BT92" s="569"/>
      <c r="BU92" s="569"/>
      <c r="BV92" s="333" t="s">
        <v>171</v>
      </c>
      <c r="BW92" s="580"/>
      <c r="BX92" s="580"/>
      <c r="BY92" s="331" t="str">
        <f>IF(COUNT(BY68,X104)=2,ROUND(BY68*X104/SUM(X99:X108),#REF!),"")</f>
        <v/>
      </c>
      <c r="BZ92" s="331" t="str">
        <f>IF(COUNT(BZ68,Y104)=2,ROUND(BZ68*Y104/SUM(Y99:Y108),#REF!),"")</f>
        <v/>
      </c>
      <c r="CA92" s="331" t="str">
        <f>IF(COUNT(CA68,Z104)=2,ROUND(CA68*Z104/SUM(Z99:Z108),#REF!),"")</f>
        <v/>
      </c>
      <c r="CB92" s="331" t="str">
        <f>IF(COUNT(CB68,AA104)=2,ROUND(CB68*AA104/SUM(AA99:AA108),#REF!),"")</f>
        <v/>
      </c>
      <c r="CC92" s="331" t="str">
        <f>IF(COUNT(CC68,AB104)=2,ROUND(CC68*AB104/SUM(AB99:AB108),#REF!),"")</f>
        <v/>
      </c>
      <c r="CD92" s="331" t="str">
        <f>IF(COUNT(CD68,AC104)=2,ROUND(CD68*AC104/SUM(AC99:AC108),#REF!),"")</f>
        <v/>
      </c>
      <c r="CE92" s="331" t="str">
        <f>IF(COUNT(CE68,AD104)=2,ROUND(CE68*AD104/SUM(AD99:AD108),#REF!),"")</f>
        <v/>
      </c>
      <c r="CF92" s="331" t="str">
        <f>IF(COUNT(CF68,AE104)=2,ROUND(CF68*AE104/SUM(AE99:AE108),#REF!),"")</f>
        <v/>
      </c>
      <c r="CG92" s="331" t="str">
        <f>IF(COUNT(CG68,AF104)=2,ROUND(CG68*AF104/SUM(AF99:AF108),#REF!),"")</f>
        <v/>
      </c>
      <c r="CH92" s="563" t="s">
        <v>215</v>
      </c>
      <c r="CI92" s="563"/>
      <c r="CJ92" s="563"/>
      <c r="CK92" s="563"/>
      <c r="CL92" s="563"/>
      <c r="CM92" s="563"/>
      <c r="CN92" s="563"/>
      <c r="CO92" s="563"/>
      <c r="CP92" s="563"/>
      <c r="CQ92" s="563"/>
      <c r="CT92" s="634" t="s">
        <v>130</v>
      </c>
      <c r="CU92" s="636"/>
      <c r="CV92" s="254">
        <v>0</v>
      </c>
      <c r="CW92" s="254">
        <v>0</v>
      </c>
      <c r="CX92" s="254">
        <v>6.7753142187809215E-2</v>
      </c>
      <c r="CY92" s="254">
        <v>0.29210204161667586</v>
      </c>
      <c r="CZ92" s="254">
        <v>0.29210204161667586</v>
      </c>
      <c r="DA92" s="254">
        <v>1.8479306218579308E-2</v>
      </c>
      <c r="DB92" s="254">
        <v>0</v>
      </c>
      <c r="DC92" s="254">
        <v>0</v>
      </c>
      <c r="DD92" s="254">
        <v>0</v>
      </c>
      <c r="DE92" s="254">
        <v>0</v>
      </c>
      <c r="DF92" s="254">
        <v>0</v>
      </c>
      <c r="DG92" s="254">
        <v>0</v>
      </c>
    </row>
    <row r="93" spans="3:111" s="243" customFormat="1" ht="13.5" customHeight="1">
      <c r="C93" s="273"/>
      <c r="D93" s="273"/>
      <c r="E93" s="245"/>
      <c r="F93" s="245"/>
      <c r="G93" s="245"/>
      <c r="H93" s="257"/>
      <c r="I93" s="257"/>
      <c r="J93" s="257"/>
      <c r="K93" s="257"/>
      <c r="L93" s="257"/>
      <c r="M93" s="257"/>
      <c r="N93" s="257"/>
      <c r="O93" s="257"/>
      <c r="P93" s="257"/>
      <c r="Q93" s="257"/>
      <c r="R93" s="257"/>
      <c r="S93" s="257"/>
      <c r="T93" s="257"/>
      <c r="U93" s="245"/>
      <c r="V93" s="245"/>
      <c r="W93" s="245"/>
      <c r="X93" s="245"/>
      <c r="Y93" s="274"/>
      <c r="Z93" s="274"/>
      <c r="AA93" s="257"/>
      <c r="AB93" s="257"/>
      <c r="AC93" s="257"/>
      <c r="AD93" s="273"/>
      <c r="AE93" s="273"/>
      <c r="AF93" s="245"/>
      <c r="AG93" s="245"/>
      <c r="AH93" s="245"/>
      <c r="AI93" s="271"/>
      <c r="AJ93" s="271"/>
      <c r="AK93" s="271"/>
      <c r="AL93" s="271"/>
      <c r="AM93" s="271"/>
      <c r="AN93" s="271"/>
      <c r="AO93" s="271"/>
      <c r="AP93" s="271"/>
      <c r="AQ93" s="271"/>
      <c r="AR93" s="271"/>
      <c r="AS93" s="271"/>
      <c r="AT93" s="271"/>
      <c r="AU93" s="272"/>
      <c r="AV93" s="275"/>
      <c r="AX93" s="569"/>
      <c r="AY93" s="569"/>
      <c r="AZ93" s="588"/>
      <c r="BA93" s="590"/>
      <c r="BB93" s="590"/>
      <c r="BC93" s="590"/>
      <c r="BD93" s="588"/>
      <c r="BE93" s="583"/>
      <c r="BF93" s="584"/>
      <c r="BG93" s="259"/>
      <c r="BH93" s="259"/>
      <c r="BI93" s="259"/>
      <c r="BJ93" s="259"/>
      <c r="BK93" s="259"/>
      <c r="BL93" s="259"/>
      <c r="BM93" s="259"/>
      <c r="BN93" s="259"/>
      <c r="BO93" s="259"/>
      <c r="BP93" s="259"/>
      <c r="BQ93" s="259"/>
      <c r="BR93" s="259"/>
      <c r="BS93" s="569"/>
      <c r="BT93" s="569"/>
      <c r="BU93" s="569"/>
      <c r="BV93" s="333" t="s">
        <v>172</v>
      </c>
      <c r="BW93" s="581"/>
      <c r="BX93" s="581"/>
      <c r="BY93" s="331" t="str">
        <f>IF(COUNT(BY69,X104)=2,ROUND(BY69*X104/SUM(X99:X108),#REF!),"")</f>
        <v/>
      </c>
      <c r="BZ93" s="331" t="str">
        <f>IF(COUNT(BZ69,Y104)=2,ROUND(BZ69*Y104/SUM(Y99:Y108),#REF!),"")</f>
        <v/>
      </c>
      <c r="CA93" s="331" t="str">
        <f>IF(COUNT(CA69,Z104)=2,ROUND(CA69*Z104/SUM(Z99:Z108),#REF!),"")</f>
        <v/>
      </c>
      <c r="CB93" s="331" t="str">
        <f>IF(COUNT(CB69,AA104)=2,ROUND(CB69*AA104/SUM(AA99:AA108),#REF!),"")</f>
        <v/>
      </c>
      <c r="CC93" s="331" t="str">
        <f>IF(COUNT(CC69,AB104)=2,ROUND(CC69*AB104/SUM(AB99:AB108),#REF!),"")</f>
        <v/>
      </c>
      <c r="CD93" s="331" t="str">
        <f>IF(COUNT(CD69,AC104)=2,ROUND(CD69*AC104/SUM(AC99:AC108),#REF!),"")</f>
        <v/>
      </c>
      <c r="CE93" s="331" t="str">
        <f>IF(COUNT(CE69,AD104)=2,ROUND(CE69*AD104/SUM(AD99:AD108),#REF!),"")</f>
        <v/>
      </c>
      <c r="CF93" s="331" t="str">
        <f>IF(COUNT(CF69,AE104)=2,ROUND(CF69*AE104/SUM(AE99:AE108),#REF!),"")</f>
        <v/>
      </c>
      <c r="CG93" s="331" t="str">
        <f>IF(COUNT(CG69,AF104)=2,ROUND(CG69*AF104/SUM(AF99:AF108),#REF!),"")</f>
        <v/>
      </c>
      <c r="CH93" s="564" t="str">
        <f>IF(CH92="","",CH92)</f>
        <v>太陽光（余剰）</v>
      </c>
      <c r="CI93" s="564"/>
      <c r="CJ93" s="564"/>
      <c r="CK93" s="564"/>
      <c r="CL93" s="564"/>
      <c r="CM93" s="564"/>
      <c r="CN93" s="564"/>
      <c r="CO93" s="564"/>
      <c r="CP93" s="564"/>
      <c r="CQ93" s="564"/>
      <c r="CR93" s="271"/>
      <c r="CS93" s="271"/>
      <c r="CT93" s="634" t="s">
        <v>131</v>
      </c>
      <c r="CU93" s="636"/>
      <c r="CV93" s="254">
        <v>0</v>
      </c>
      <c r="CW93" s="254">
        <v>1.0999999999999999E-2</v>
      </c>
      <c r="CX93" s="254">
        <v>0.16900000000000001</v>
      </c>
      <c r="CY93" s="254">
        <v>0.13100000000000001</v>
      </c>
      <c r="CZ93" s="254">
        <v>0.14099999999999999</v>
      </c>
      <c r="DA93" s="254">
        <v>9.5000000000000001E-2</v>
      </c>
      <c r="DB93" s="254">
        <v>3.2000000000000001E-2</v>
      </c>
      <c r="DC93" s="254">
        <v>0</v>
      </c>
      <c r="DD93" s="254">
        <v>0</v>
      </c>
      <c r="DE93" s="254">
        <v>0</v>
      </c>
      <c r="DF93" s="254">
        <v>0</v>
      </c>
      <c r="DG93" s="254">
        <v>0</v>
      </c>
    </row>
    <row r="94" spans="3:111" s="243" customFormat="1" ht="13.5" customHeight="1">
      <c r="I94" s="257"/>
      <c r="J94" s="257"/>
      <c r="K94" s="257"/>
      <c r="L94" s="257"/>
      <c r="M94" s="257"/>
      <c r="N94" s="257"/>
      <c r="O94" s="257"/>
      <c r="P94" s="257"/>
      <c r="Q94" s="257"/>
      <c r="R94" s="257"/>
      <c r="S94" s="257"/>
      <c r="T94" s="257"/>
      <c r="U94" s="245"/>
      <c r="V94" s="245"/>
      <c r="W94" s="245"/>
      <c r="X94" s="245"/>
      <c r="Y94" s="274"/>
      <c r="Z94" s="274"/>
      <c r="AA94" s="257"/>
      <c r="AB94" s="257"/>
      <c r="AC94" s="257"/>
      <c r="AD94" s="273"/>
      <c r="AE94" s="273"/>
      <c r="AF94" s="245"/>
      <c r="AG94" s="245"/>
      <c r="AH94" s="245"/>
      <c r="AI94" s="271"/>
      <c r="AJ94" s="271"/>
      <c r="AK94" s="271"/>
      <c r="AL94" s="271"/>
      <c r="AM94" s="271"/>
      <c r="AN94" s="271"/>
      <c r="AO94" s="271"/>
      <c r="AP94" s="271"/>
      <c r="AQ94" s="271"/>
      <c r="AR94" s="271"/>
      <c r="AS94" s="271"/>
      <c r="AT94" s="271"/>
      <c r="AU94" s="272"/>
      <c r="AV94" s="257"/>
      <c r="AX94" s="569"/>
      <c r="AY94" s="569"/>
      <c r="AZ94" s="589"/>
      <c r="BA94" s="590"/>
      <c r="BB94" s="590"/>
      <c r="BC94" s="590"/>
      <c r="BD94" s="589"/>
      <c r="BE94" s="585" t="e">
        <f>IF(#REF!="発電事業者","月間送電電力量（GWh）","月間受電電力量（GWh）")</f>
        <v>#REF!</v>
      </c>
      <c r="BF94" s="586"/>
      <c r="BG94" s="331" t="str">
        <f>IF(COUNT(BG70,L104)=2,ROUND(BG70*L104/SUM(L99:L108),#REF!),"")</f>
        <v/>
      </c>
      <c r="BH94" s="331" t="str">
        <f>IF(COUNT(BH70,M104)=2,ROUND(BH70*M104/SUM(M99:M108),#REF!),"")</f>
        <v/>
      </c>
      <c r="BI94" s="331" t="str">
        <f>IF(COUNT(BI70,N104)=2,ROUND(BI70*N104/SUM(N99:N108),#REF!),"")</f>
        <v/>
      </c>
      <c r="BJ94" s="331" t="str">
        <f>IF(COUNT(BJ70,O104)=2,ROUND(BJ70*O104/SUM(O99:O108),#REF!),"")</f>
        <v/>
      </c>
      <c r="BK94" s="331" t="str">
        <f>IF(COUNT(BK70,P104)=2,ROUND(BK70*P104/SUM(P99:P108),#REF!),"")</f>
        <v/>
      </c>
      <c r="BL94" s="331" t="str">
        <f>IF(COUNT(BL70,Q104)=2,ROUND(BL70*Q104/SUM(Q99:Q108),#REF!),"")</f>
        <v/>
      </c>
      <c r="BM94" s="331" t="str">
        <f>IF(COUNT(BM70,R104)=2,ROUND(BM70*R104/SUM(R99:R108),#REF!),"")</f>
        <v/>
      </c>
      <c r="BN94" s="331" t="str">
        <f>IF(COUNT(BN70,S104)=2,ROUND(BN70*S104/SUM(S99:S108),#REF!),"")</f>
        <v/>
      </c>
      <c r="BO94" s="331" t="str">
        <f>IF(COUNT(BO70,T104)=2,ROUND(BO70*T104/SUM(T99:T108),#REF!),"")</f>
        <v/>
      </c>
      <c r="BP94" s="331" t="str">
        <f>IF(COUNT(BP70,U104)=2,ROUND(BP70*U104/SUM(U99:U108),#REF!),"")</f>
        <v/>
      </c>
      <c r="BQ94" s="331" t="str">
        <f>IF(COUNT(BQ70,V104)=2,ROUND(BQ70*V104/SUM(V99:V108),#REF!),"")</f>
        <v/>
      </c>
      <c r="BR94" s="331" t="str">
        <f>IF(COUNT(BR70,W104)=2,ROUND(BR70*W104/SUM(W99:W108),#REF!),"")</f>
        <v/>
      </c>
      <c r="BS94" s="569" t="e">
        <f>IF(#REF!="発電事業者","年間送電電力量（GWh）","年間受電電力量（GWh）")</f>
        <v>#REF!</v>
      </c>
      <c r="BT94" s="569"/>
      <c r="BU94" s="569"/>
      <c r="BV94" s="333" t="s">
        <v>25</v>
      </c>
      <c r="BW94" s="582"/>
      <c r="BX94" s="582"/>
      <c r="BY94" s="331" t="str">
        <f>IF(COUNT(BY70,X104)=2,ROUND(BY70*X104/SUM(X99:X108),#REF!),"")</f>
        <v/>
      </c>
      <c r="BZ94" s="331" t="str">
        <f>IF(COUNT(BZ70,Y104)=2,ROUND(BZ70*Y104/SUM(Y99:Y108),#REF!),"")</f>
        <v/>
      </c>
      <c r="CA94" s="331" t="str">
        <f>IF(COUNT(CA70,Z104)=2,ROUND(CA70*Z104/SUM(Z99:Z108),#REF!),"")</f>
        <v/>
      </c>
      <c r="CB94" s="331" t="str">
        <f>IF(COUNT(CB70,AA104)=2,ROUND(CB70*AA104/SUM(AA99:AA108),#REF!),"")</f>
        <v/>
      </c>
      <c r="CC94" s="331" t="str">
        <f>IF(COUNT(CC70,AB104)=2,ROUND(CC70*AB104/SUM(AB99:AB108),#REF!),"")</f>
        <v/>
      </c>
      <c r="CD94" s="331" t="str">
        <f>IF(COUNT(CD70,AC104)=2,ROUND(CD70*AC104/SUM(AC99:AC108),#REF!),"")</f>
        <v/>
      </c>
      <c r="CE94" s="331" t="str">
        <f>IF(COUNT(CE70,AD104)=2,ROUND(CE70*AD104/SUM(AD99:AD108),#REF!),"")</f>
        <v/>
      </c>
      <c r="CF94" s="331" t="str">
        <f>IF(COUNT(CF70,AE104)=2,ROUND(CF70*AE104/SUM(AE99:AE108),#REF!),"")</f>
        <v/>
      </c>
      <c r="CG94" s="331" t="str">
        <f>IF(COUNT(CG70,AF104)=2,ROUND(CG70*AF104/SUM(AF99:AF108),#REF!),"")</f>
        <v/>
      </c>
      <c r="CH94" s="565" t="str">
        <f>IF(COUNTA(AG104)=0,"",AG104)</f>
        <v/>
      </c>
      <c r="CI94" s="565"/>
      <c r="CJ94" s="565"/>
      <c r="CK94" s="565"/>
      <c r="CL94" s="565"/>
      <c r="CM94" s="565"/>
      <c r="CN94" s="565"/>
      <c r="CO94" s="565"/>
      <c r="CP94" s="565"/>
      <c r="CQ94" s="565"/>
      <c r="CT94" s="594" t="s">
        <v>258</v>
      </c>
      <c r="CU94" s="594"/>
      <c r="CV94" s="283">
        <v>3</v>
      </c>
      <c r="CW94" s="283">
        <v>4</v>
      </c>
      <c r="CX94" s="283">
        <v>5</v>
      </c>
      <c r="CY94" s="283">
        <v>6</v>
      </c>
      <c r="CZ94" s="283">
        <v>7</v>
      </c>
      <c r="DA94" s="283">
        <v>8</v>
      </c>
      <c r="DB94" s="283">
        <v>9</v>
      </c>
      <c r="DC94" s="283">
        <v>10</v>
      </c>
      <c r="DD94" s="283">
        <v>11</v>
      </c>
      <c r="DE94" s="283">
        <v>12</v>
      </c>
      <c r="DF94" s="283">
        <v>13</v>
      </c>
      <c r="DG94" s="283">
        <v>14</v>
      </c>
    </row>
    <row r="95" spans="3:111" s="243" customFormat="1" ht="13.5" customHeight="1">
      <c r="C95" s="273"/>
      <c r="D95" s="273"/>
      <c r="E95" s="245"/>
      <c r="F95" s="245"/>
      <c r="G95" s="245"/>
      <c r="H95" s="257"/>
      <c r="I95" s="257"/>
      <c r="J95" s="257"/>
      <c r="K95" s="257"/>
      <c r="L95" s="257"/>
      <c r="M95" s="257"/>
      <c r="N95" s="257"/>
      <c r="O95" s="257"/>
      <c r="P95" s="257"/>
      <c r="Q95" s="257"/>
      <c r="R95" s="257"/>
      <c r="S95" s="257"/>
      <c r="T95" s="257"/>
      <c r="U95" s="257"/>
      <c r="V95" s="257"/>
      <c r="W95" s="257"/>
      <c r="X95" s="257"/>
      <c r="Y95" s="257"/>
      <c r="Z95" s="257"/>
      <c r="AA95" s="257"/>
      <c r="AB95" s="257"/>
      <c r="AC95" s="257"/>
      <c r="AD95" s="257"/>
      <c r="AE95" s="257"/>
      <c r="AF95" s="257"/>
      <c r="AG95" s="257"/>
      <c r="AH95" s="257"/>
      <c r="AI95" s="257"/>
      <c r="AJ95" s="257"/>
      <c r="AK95" s="257"/>
      <c r="AL95" s="257"/>
      <c r="AM95" s="257"/>
      <c r="AN95" s="257"/>
      <c r="AO95" s="257"/>
      <c r="AP95" s="257"/>
      <c r="AQ95" s="257"/>
      <c r="AR95" s="257"/>
      <c r="AS95" s="257"/>
      <c r="AT95" s="257"/>
      <c r="AU95" s="257"/>
      <c r="AV95" s="275"/>
      <c r="AX95" s="569" t="str">
        <f>IF(C105="","",C105)</f>
        <v/>
      </c>
      <c r="AY95" s="569"/>
      <c r="AZ95" s="587" t="str">
        <f>IF(E105="","",E105)</f>
        <v/>
      </c>
      <c r="BA95" s="590" t="str">
        <f ca="1">IF(F105="","",F105)</f>
        <v/>
      </c>
      <c r="BB95" s="590"/>
      <c r="BC95" s="590"/>
      <c r="BD95" s="587" t="str">
        <f>IF(I105="","",I105)</f>
        <v/>
      </c>
      <c r="BE95" s="578" t="e">
        <f>IF(#REF!="発電事業者","送電電力（MW）","受電電力（MW）")</f>
        <v>#REF!</v>
      </c>
      <c r="BF95" s="579"/>
      <c r="BG95" s="331" t="str">
        <f>IF(COUNT(BG68,L105)=2,ROUND(BG68*L105/SUM(L99:L108),#REF!),"")</f>
        <v/>
      </c>
      <c r="BH95" s="331" t="str">
        <f>IF(COUNT(BH68,M105)=2,ROUND(BH68*M105/SUM(M99:M108),#REF!),"")</f>
        <v/>
      </c>
      <c r="BI95" s="331" t="str">
        <f>IF(COUNT(BI68,N105)=2,ROUND(BI68*N105/SUM(N99:N108),#REF!),"")</f>
        <v/>
      </c>
      <c r="BJ95" s="331" t="str">
        <f>IF(COUNT(BJ68,O105)=2,ROUND(BJ68*O105/SUM(O99:O108),#REF!),"")</f>
        <v/>
      </c>
      <c r="BK95" s="331" t="str">
        <f>IF(COUNT(BK68,P105)=2,ROUND(BK68*P105/SUM(P99:P108),#REF!),"")</f>
        <v/>
      </c>
      <c r="BL95" s="331" t="str">
        <f>IF(COUNT(BL68,Q105)=2,ROUND(BL68*Q105/SUM(Q99:Q108),#REF!),"")</f>
        <v/>
      </c>
      <c r="BM95" s="331" t="str">
        <f>IF(COUNT(BM68,R105)=2,ROUND(BM68*R105/SUM(R99:R108),#REF!),"")</f>
        <v/>
      </c>
      <c r="BN95" s="331" t="str">
        <f>IF(COUNT(BN68,S105)=2,ROUND(BN68*S105/SUM(S99:S108),#REF!),"")</f>
        <v/>
      </c>
      <c r="BO95" s="331" t="str">
        <f>IF(COUNT(BO68,T105)=2,ROUND(BO68*T105/SUM(T99:T108),#REF!),"")</f>
        <v/>
      </c>
      <c r="BP95" s="331" t="str">
        <f>IF(COUNT(BP68,U105)=2,ROUND(BP68*U105/SUM(U99:U108),#REF!),"")</f>
        <v/>
      </c>
      <c r="BQ95" s="331" t="str">
        <f>IF(COUNT(BQ68,V105)=2,ROUND(BQ68*V105/SUM(V99:V108),#REF!),"")</f>
        <v/>
      </c>
      <c r="BR95" s="331" t="str">
        <f>IF(COUNT(BR68,W105)=2,ROUND(BR68*W105/SUM(W99:W108),#REF!),"")</f>
        <v/>
      </c>
      <c r="BS95" s="569" t="e">
        <f>IF(#REF!="発電事業者","送電電力（MW）","受電電力（MW）")</f>
        <v>#REF!</v>
      </c>
      <c r="BT95" s="569"/>
      <c r="BU95" s="569"/>
      <c r="BV95" s="333" t="s">
        <v>171</v>
      </c>
      <c r="BW95" s="580"/>
      <c r="BX95" s="580"/>
      <c r="BY95" s="331" t="str">
        <f>IF(COUNT(BY68,X105)=2,ROUND(BY68*X105/SUM(X99:X108),#REF!),"")</f>
        <v/>
      </c>
      <c r="BZ95" s="331" t="str">
        <f>IF(COUNT(BZ68,Y105)=2,ROUND(BZ68*Y105/SUM(Y99:Y108),#REF!),"")</f>
        <v/>
      </c>
      <c r="CA95" s="331" t="str">
        <f>IF(COUNT(CA68,Z105)=2,ROUND(CA68*Z105/SUM(Z99:Z108),#REF!),"")</f>
        <v/>
      </c>
      <c r="CB95" s="331" t="str">
        <f>IF(COUNT(CB68,AA105)=2,ROUND(CB68*AA105/SUM(AA99:AA108),#REF!),"")</f>
        <v/>
      </c>
      <c r="CC95" s="331" t="str">
        <f>IF(COUNT(CC68,AB105)=2,ROUND(CC68*AB105/SUM(AB99:AB108),#REF!),"")</f>
        <v/>
      </c>
      <c r="CD95" s="331" t="str">
        <f>IF(COUNT(CD68,AC105)=2,ROUND(CD68*AC105/SUM(AC99:AC108),#REF!),"")</f>
        <v/>
      </c>
      <c r="CE95" s="331" t="str">
        <f>IF(COUNT(CE68,AD105)=2,ROUND(CE68*AD105/SUM(AD99:AD108),#REF!),"")</f>
        <v/>
      </c>
      <c r="CF95" s="331" t="str">
        <f>IF(COUNT(CF68,AE105)=2,ROUND(CF68*AE105/SUM(AE99:AE108),#REF!),"")</f>
        <v/>
      </c>
      <c r="CG95" s="331" t="str">
        <f>IF(COUNT(CG68,AF105)=2,ROUND(CG68*AF105/SUM(AF99:AF108),#REF!),"")</f>
        <v/>
      </c>
      <c r="CH95" s="563" t="s">
        <v>215</v>
      </c>
      <c r="CI95" s="563"/>
      <c r="CJ95" s="563"/>
      <c r="CK95" s="563"/>
      <c r="CL95" s="563"/>
      <c r="CM95" s="563"/>
      <c r="CN95" s="563"/>
      <c r="CO95" s="563"/>
      <c r="CP95" s="563"/>
      <c r="CQ95" s="563"/>
    </row>
    <row r="96" spans="3:111" s="243" customFormat="1" ht="13.5" customHeight="1">
      <c r="C96" s="241" t="e">
        <f>IF(#REF!="発電事業者","送電相手先諸元","購入相手先諸元")</f>
        <v>#REF!</v>
      </c>
      <c r="D96" s="236"/>
      <c r="E96" s="236"/>
      <c r="F96" s="242">
        <v>0</v>
      </c>
      <c r="G96" s="237" t="s">
        <v>255</v>
      </c>
      <c r="H96" s="236"/>
      <c r="I96" s="236"/>
      <c r="J96" s="236"/>
      <c r="K96" s="236"/>
      <c r="AV96" s="257"/>
      <c r="AX96" s="569"/>
      <c r="AY96" s="569"/>
      <c r="AZ96" s="588"/>
      <c r="BA96" s="590"/>
      <c r="BB96" s="590"/>
      <c r="BC96" s="590"/>
      <c r="BD96" s="588"/>
      <c r="BE96" s="583"/>
      <c r="BF96" s="584"/>
      <c r="BG96" s="259"/>
      <c r="BH96" s="259"/>
      <c r="BI96" s="259"/>
      <c r="BJ96" s="259"/>
      <c r="BK96" s="259"/>
      <c r="BL96" s="259"/>
      <c r="BM96" s="259"/>
      <c r="BN96" s="259"/>
      <c r="BO96" s="259"/>
      <c r="BP96" s="259"/>
      <c r="BQ96" s="259"/>
      <c r="BR96" s="259"/>
      <c r="BS96" s="569"/>
      <c r="BT96" s="569"/>
      <c r="BU96" s="569"/>
      <c r="BV96" s="333" t="s">
        <v>172</v>
      </c>
      <c r="BW96" s="581"/>
      <c r="BX96" s="581"/>
      <c r="BY96" s="331" t="str">
        <f>IF(COUNT(BY69,X105)=2,ROUND(BY69*X105/SUM(X99:X108),#REF!),"")</f>
        <v/>
      </c>
      <c r="BZ96" s="331" t="str">
        <f>IF(COUNT(BZ69,Y105)=2,ROUND(BZ69*Y105/SUM(Y99:Y108),#REF!),"")</f>
        <v/>
      </c>
      <c r="CA96" s="331" t="str">
        <f>IF(COUNT(CA69,Z105)=2,ROUND(CA69*Z105/SUM(Z99:Z108),#REF!),"")</f>
        <v/>
      </c>
      <c r="CB96" s="331" t="str">
        <f>IF(COUNT(CB69,AA105)=2,ROUND(CB69*AA105/SUM(AA99:AA108),#REF!),"")</f>
        <v/>
      </c>
      <c r="CC96" s="331" t="str">
        <f>IF(COUNT(CC69,AB105)=2,ROUND(CC69*AB105/SUM(AB99:AB108),#REF!),"")</f>
        <v/>
      </c>
      <c r="CD96" s="331" t="str">
        <f>IF(COUNT(CD69,AC105)=2,ROUND(CD69*AC105/SUM(AC99:AC108),#REF!),"")</f>
        <v/>
      </c>
      <c r="CE96" s="331" t="str">
        <f>IF(COUNT(CE69,AD105)=2,ROUND(CE69*AD105/SUM(AD99:AD108),#REF!),"")</f>
        <v/>
      </c>
      <c r="CF96" s="331" t="str">
        <f>IF(COUNT(CF69,AE105)=2,ROUND(CF69*AE105/SUM(AE99:AE108),#REF!),"")</f>
        <v/>
      </c>
      <c r="CG96" s="331" t="str">
        <f>IF(COUNT(CG69,AF105)=2,ROUND(CG69*AF105/SUM(AF99:AF108),#REF!),"")</f>
        <v/>
      </c>
      <c r="CH96" s="564" t="str">
        <f>IF(CH95="","",CH95)</f>
        <v>太陽光（余剰）</v>
      </c>
      <c r="CI96" s="564"/>
      <c r="CJ96" s="564"/>
      <c r="CK96" s="564"/>
      <c r="CL96" s="564"/>
      <c r="CM96" s="564"/>
      <c r="CN96" s="564"/>
      <c r="CO96" s="564"/>
      <c r="CP96" s="564"/>
      <c r="CQ96" s="564"/>
    </row>
    <row r="97" spans="3:111" s="243" customFormat="1" ht="13.5" customHeight="1">
      <c r="C97" s="594" t="s">
        <v>200</v>
      </c>
      <c r="D97" s="594"/>
      <c r="E97" s="594" t="s">
        <v>201</v>
      </c>
      <c r="F97" s="594" t="s">
        <v>202</v>
      </c>
      <c r="G97" s="594"/>
      <c r="H97" s="594"/>
      <c r="I97" s="595" t="s">
        <v>203</v>
      </c>
      <c r="J97" s="597" t="e">
        <f>IF(#REF!="発電事業者","送電先","購入先")</f>
        <v>#REF!</v>
      </c>
      <c r="K97" s="598"/>
      <c r="L97" s="601" t="e">
        <f>DATE(#REF!,1,1)</f>
        <v>#REF!</v>
      </c>
      <c r="M97" s="602"/>
      <c r="N97" s="602"/>
      <c r="O97" s="602"/>
      <c r="P97" s="602"/>
      <c r="Q97" s="602"/>
      <c r="R97" s="602"/>
      <c r="S97" s="602"/>
      <c r="T97" s="602"/>
      <c r="U97" s="602"/>
      <c r="V97" s="602"/>
      <c r="W97" s="603"/>
      <c r="X97" s="592" t="e">
        <f>DATE(#REF!+1,1,1)</f>
        <v>#REF!</v>
      </c>
      <c r="Y97" s="592" t="e">
        <f>DATE(#REF!+2,1,1)</f>
        <v>#REF!</v>
      </c>
      <c r="Z97" s="592" t="e">
        <f>DATE(#REF!+3,1,1)</f>
        <v>#REF!</v>
      </c>
      <c r="AA97" s="592" t="e">
        <f>DATE(#REF!+4,1,1)</f>
        <v>#REF!</v>
      </c>
      <c r="AB97" s="592" t="e">
        <f>DATE(#REF!+5,1,1)</f>
        <v>#REF!</v>
      </c>
      <c r="AC97" s="592" t="e">
        <f>DATE(#REF!+6,1,1)</f>
        <v>#REF!</v>
      </c>
      <c r="AD97" s="592" t="e">
        <f>DATE(#REF!+7,1,1)</f>
        <v>#REF!</v>
      </c>
      <c r="AE97" s="592" t="e">
        <f>DATE(#REF!+8,1,1)</f>
        <v>#REF!</v>
      </c>
      <c r="AF97" s="592" t="e">
        <f>DATE(#REF!+9,1,1)</f>
        <v>#REF!</v>
      </c>
      <c r="AG97" s="594" t="s">
        <v>253</v>
      </c>
      <c r="AH97" s="594"/>
      <c r="AI97" s="594"/>
      <c r="AJ97" s="594"/>
      <c r="AK97" s="594"/>
      <c r="AL97" s="594"/>
      <c r="AM97" s="594"/>
      <c r="AN97" s="594"/>
      <c r="AO97" s="594"/>
      <c r="AP97" s="594"/>
      <c r="AV97" s="275"/>
      <c r="AX97" s="569"/>
      <c r="AY97" s="569"/>
      <c r="AZ97" s="589"/>
      <c r="BA97" s="590"/>
      <c r="BB97" s="590"/>
      <c r="BC97" s="590"/>
      <c r="BD97" s="589"/>
      <c r="BE97" s="585" t="e">
        <f>IF(#REF!="発電事業者","月間送電電力量（GWh）","月間受電電力量（GWh）")</f>
        <v>#REF!</v>
      </c>
      <c r="BF97" s="586"/>
      <c r="BG97" s="331" t="str">
        <f>IF(COUNT(BG70,L105)=2,ROUND(BG70*L105/SUM(L99:L108),#REF!),"")</f>
        <v/>
      </c>
      <c r="BH97" s="331" t="str">
        <f>IF(COUNT(BH70,M105)=2,ROUND(BH70*M105/SUM(M99:M108),#REF!),"")</f>
        <v/>
      </c>
      <c r="BI97" s="331" t="str">
        <f>IF(COUNT(BI70,N105)=2,ROUND(BI70*N105/SUM(N99:N108),#REF!),"")</f>
        <v/>
      </c>
      <c r="BJ97" s="331" t="str">
        <f>IF(COUNT(BJ70,O105)=2,ROUND(BJ70*O105/SUM(O99:O108),#REF!),"")</f>
        <v/>
      </c>
      <c r="BK97" s="331" t="str">
        <f>IF(COUNT(BK70,P105)=2,ROUND(BK70*P105/SUM(P99:P108),#REF!),"")</f>
        <v/>
      </c>
      <c r="BL97" s="331" t="str">
        <f>IF(COUNT(BL70,Q105)=2,ROUND(BL70*Q105/SUM(Q99:Q108),#REF!),"")</f>
        <v/>
      </c>
      <c r="BM97" s="331" t="str">
        <f>IF(COUNT(BM70,R105)=2,ROUND(BM70*R105/SUM(R99:R108),#REF!),"")</f>
        <v/>
      </c>
      <c r="BN97" s="331" t="str">
        <f>IF(COUNT(BN70,S105)=2,ROUND(BN70*S105/SUM(S99:S108),#REF!),"")</f>
        <v/>
      </c>
      <c r="BO97" s="331" t="str">
        <f>IF(COUNT(BO70,T105)=2,ROUND(BO70*T105/SUM(T99:T108),#REF!),"")</f>
        <v/>
      </c>
      <c r="BP97" s="331" t="str">
        <f>IF(COUNT(BP70,U105)=2,ROUND(BP70*U105/SUM(U99:U108),#REF!),"")</f>
        <v/>
      </c>
      <c r="BQ97" s="331" t="str">
        <f>IF(COUNT(BQ70,V105)=2,ROUND(BQ70*V105/SUM(V99:V108),#REF!),"")</f>
        <v/>
      </c>
      <c r="BR97" s="331" t="str">
        <f>IF(COUNT(BR70,W105)=2,ROUND(BR70*W105/SUM(W99:W108),#REF!),"")</f>
        <v/>
      </c>
      <c r="BS97" s="569" t="e">
        <f>IF(#REF!="発電事業者","年間送電電力量（GWh）","年間受電電力量（GWh）")</f>
        <v>#REF!</v>
      </c>
      <c r="BT97" s="569"/>
      <c r="BU97" s="569"/>
      <c r="BV97" s="333" t="s">
        <v>25</v>
      </c>
      <c r="BW97" s="582"/>
      <c r="BX97" s="582"/>
      <c r="BY97" s="331" t="str">
        <f>IF(COUNT(BY70,X105)=2,ROUND(BY70*X105/SUM(X99:X108),#REF!),"")</f>
        <v/>
      </c>
      <c r="BZ97" s="331" t="str">
        <f>IF(COUNT(BZ70,Y105)=2,ROUND(BZ70*Y105/SUM(Y99:Y108),#REF!),"")</f>
        <v/>
      </c>
      <c r="CA97" s="331" t="str">
        <f>IF(COUNT(CA70,Z105)=2,ROUND(CA70*Z105/SUM(Z99:Z108),#REF!),"")</f>
        <v/>
      </c>
      <c r="CB97" s="331" t="str">
        <f>IF(COUNT(CB70,AA105)=2,ROUND(CB70*AA105/SUM(AA99:AA108),#REF!),"")</f>
        <v/>
      </c>
      <c r="CC97" s="331" t="str">
        <f>IF(COUNT(CC70,AB105)=2,ROUND(CC70*AB105/SUM(AB99:AB108),#REF!),"")</f>
        <v/>
      </c>
      <c r="CD97" s="331" t="str">
        <f>IF(COUNT(CD70,AC105)=2,ROUND(CD70*AC105/SUM(AC99:AC108),#REF!),"")</f>
        <v/>
      </c>
      <c r="CE97" s="331" t="str">
        <f>IF(COUNT(CE70,AD105)=2,ROUND(CE70*AD105/SUM(AD99:AD108),#REF!),"")</f>
        <v/>
      </c>
      <c r="CF97" s="331" t="str">
        <f>IF(COUNT(CF70,AE105)=2,ROUND(CF70*AE105/SUM(AE99:AE108),#REF!),"")</f>
        <v/>
      </c>
      <c r="CG97" s="331" t="str">
        <f>IF(COUNT(CG70,AF105)=2,ROUND(CG70*AF105/SUM(AF99:AF108),#REF!),"")</f>
        <v/>
      </c>
      <c r="CH97" s="565" t="str">
        <f>IF(COUNTA(AG105)=0,"",AG105)</f>
        <v/>
      </c>
      <c r="CI97" s="565"/>
      <c r="CJ97" s="565"/>
      <c r="CK97" s="565"/>
      <c r="CL97" s="565"/>
      <c r="CM97" s="565"/>
      <c r="CN97" s="565"/>
      <c r="CO97" s="565"/>
      <c r="CP97" s="565"/>
      <c r="CQ97" s="565"/>
      <c r="CV97" s="408"/>
      <c r="CW97" s="408"/>
      <c r="CX97" s="408"/>
      <c r="CY97" s="408"/>
      <c r="CZ97" s="408"/>
      <c r="DA97" s="408"/>
      <c r="DB97" s="408"/>
      <c r="DC97" s="408"/>
      <c r="DD97" s="408"/>
      <c r="DE97" s="408"/>
      <c r="DF97" s="408"/>
      <c r="DG97" s="408"/>
    </row>
    <row r="98" spans="3:111" s="243" customFormat="1" ht="13.5" customHeight="1">
      <c r="C98" s="594"/>
      <c r="D98" s="594"/>
      <c r="E98" s="594"/>
      <c r="F98" s="594"/>
      <c r="G98" s="594"/>
      <c r="H98" s="594"/>
      <c r="I98" s="596"/>
      <c r="J98" s="599"/>
      <c r="K98" s="600"/>
      <c r="L98" s="307" t="s">
        <v>194</v>
      </c>
      <c r="M98" s="307" t="s">
        <v>195</v>
      </c>
      <c r="N98" s="307" t="s">
        <v>161</v>
      </c>
      <c r="O98" s="307" t="s">
        <v>162</v>
      </c>
      <c r="P98" s="307" t="s">
        <v>163</v>
      </c>
      <c r="Q98" s="307" t="s">
        <v>164</v>
      </c>
      <c r="R98" s="307" t="s">
        <v>165</v>
      </c>
      <c r="S98" s="307" t="s">
        <v>166</v>
      </c>
      <c r="T98" s="307" t="s">
        <v>167</v>
      </c>
      <c r="U98" s="307" t="s">
        <v>168</v>
      </c>
      <c r="V98" s="307" t="s">
        <v>169</v>
      </c>
      <c r="W98" s="307" t="s">
        <v>170</v>
      </c>
      <c r="X98" s="593">
        <v>43101</v>
      </c>
      <c r="Y98" s="593">
        <v>43466</v>
      </c>
      <c r="Z98" s="593">
        <v>43831</v>
      </c>
      <c r="AA98" s="593">
        <v>44197</v>
      </c>
      <c r="AB98" s="593">
        <v>44562</v>
      </c>
      <c r="AC98" s="593">
        <v>44927</v>
      </c>
      <c r="AD98" s="593">
        <v>45292</v>
      </c>
      <c r="AE98" s="593">
        <v>45658</v>
      </c>
      <c r="AF98" s="593">
        <v>46023</v>
      </c>
      <c r="AG98" s="594"/>
      <c r="AH98" s="594"/>
      <c r="AI98" s="594"/>
      <c r="AJ98" s="594"/>
      <c r="AK98" s="594"/>
      <c r="AL98" s="594"/>
      <c r="AM98" s="594"/>
      <c r="AN98" s="594"/>
      <c r="AO98" s="594"/>
      <c r="AP98" s="594"/>
      <c r="AV98" s="275"/>
      <c r="AX98" s="569" t="str">
        <f>IF(C106="","",C106)</f>
        <v/>
      </c>
      <c r="AY98" s="569"/>
      <c r="AZ98" s="587" t="str">
        <f>IF(E106="","",E106)</f>
        <v/>
      </c>
      <c r="BA98" s="590" t="str">
        <f ca="1">IF(F106="","",F106)</f>
        <v/>
      </c>
      <c r="BB98" s="590"/>
      <c r="BC98" s="590"/>
      <c r="BD98" s="587" t="str">
        <f>IF(I106="","",I106)</f>
        <v/>
      </c>
      <c r="BE98" s="578" t="e">
        <f>IF(#REF!="発電事業者","送電電力（MW）","受電電力（MW）")</f>
        <v>#REF!</v>
      </c>
      <c r="BF98" s="579"/>
      <c r="BG98" s="331" t="str">
        <f>IF(COUNT(BG68,L106)=2,ROUND(BG68*L106/SUM(L99:L108),#REF!),"")</f>
        <v/>
      </c>
      <c r="BH98" s="331" t="str">
        <f>IF(COUNT(BH68,M106)=2,ROUND(BH68*M106/SUM(M99:M108),#REF!),"")</f>
        <v/>
      </c>
      <c r="BI98" s="331" t="str">
        <f>IF(COUNT(BI68,N106)=2,ROUND(BI68*N106/SUM(N99:N108),#REF!),"")</f>
        <v/>
      </c>
      <c r="BJ98" s="331" t="str">
        <f>IF(COUNT(BJ68,O106)=2,ROUND(BJ68*O106/SUM(O99:O108),#REF!),"")</f>
        <v/>
      </c>
      <c r="BK98" s="331" t="str">
        <f>IF(COUNT(BK68,P106)=2,ROUND(BK68*P106/SUM(P99:P108),#REF!),"")</f>
        <v/>
      </c>
      <c r="BL98" s="331" t="str">
        <f>IF(COUNT(BL68,Q106)=2,ROUND(BL68*Q106/SUM(Q99:Q108),#REF!),"")</f>
        <v/>
      </c>
      <c r="BM98" s="331" t="str">
        <f>IF(COUNT(BM68,R106)=2,ROUND(BM68*R106/SUM(R99:R108),#REF!),"")</f>
        <v/>
      </c>
      <c r="BN98" s="331" t="str">
        <f>IF(COUNT(BN68,S106)=2,ROUND(BN68*S106/SUM(S99:S108),#REF!),"")</f>
        <v/>
      </c>
      <c r="BO98" s="331" t="str">
        <f>IF(COUNT(BO68,T106)=2,ROUND(BO68*T106/SUM(T99:T108),#REF!),"")</f>
        <v/>
      </c>
      <c r="BP98" s="331" t="str">
        <f>IF(COUNT(BP68,U106)=2,ROUND(BP68*U106/SUM(U99:U108),#REF!),"")</f>
        <v/>
      </c>
      <c r="BQ98" s="331" t="str">
        <f>IF(COUNT(BQ68,V106)=2,ROUND(BQ68*V106/SUM(V99:V108),#REF!),"")</f>
        <v/>
      </c>
      <c r="BR98" s="331" t="str">
        <f>IF(COUNT(BR68,W106)=2,ROUND(BR68*W106/SUM(W99:W108),#REF!),"")</f>
        <v/>
      </c>
      <c r="BS98" s="569" t="e">
        <f>IF(#REF!="発電事業者","送電電力（MW）","受電電力（MW）")</f>
        <v>#REF!</v>
      </c>
      <c r="BT98" s="569"/>
      <c r="BU98" s="569"/>
      <c r="BV98" s="333" t="s">
        <v>171</v>
      </c>
      <c r="BW98" s="580"/>
      <c r="BX98" s="580"/>
      <c r="BY98" s="331" t="str">
        <f>IF(COUNT(BY68,X106)=2,ROUND(BY68*X106/SUM(X99:X108),#REF!),"")</f>
        <v/>
      </c>
      <c r="BZ98" s="331" t="str">
        <f>IF(COUNT(BZ68,Y106)=2,ROUND(BZ68*Y106/SUM(Y99:Y108),#REF!),"")</f>
        <v/>
      </c>
      <c r="CA98" s="331" t="str">
        <f>IF(COUNT(CA68,Z106)=2,ROUND(CA68*Z106/SUM(Z99:Z108),#REF!),"")</f>
        <v/>
      </c>
      <c r="CB98" s="331" t="str">
        <f>IF(COUNT(CB68,AA106)=2,ROUND(CB68*AA106/SUM(AA99:AA108),#REF!),"")</f>
        <v/>
      </c>
      <c r="CC98" s="331" t="str">
        <f>IF(COUNT(CC68,AB106)=2,ROUND(CC68*AB106/SUM(AB99:AB108),#REF!),"")</f>
        <v/>
      </c>
      <c r="CD98" s="331" t="str">
        <f>IF(COUNT(CD68,AC106)=2,ROUND(CD68*AC106/SUM(AC99:AC108),#REF!),"")</f>
        <v/>
      </c>
      <c r="CE98" s="331" t="str">
        <f>IF(COUNT(CE68,AD106)=2,ROUND(CE68*AD106/SUM(AD99:AD108),#REF!),"")</f>
        <v/>
      </c>
      <c r="CF98" s="331" t="str">
        <f>IF(COUNT(CF68,AE106)=2,ROUND(CF68*AE106/SUM(AE99:AE108),#REF!),"")</f>
        <v/>
      </c>
      <c r="CG98" s="331" t="str">
        <f>IF(COUNT(CG68,AF106)=2,ROUND(CG68*AF106/SUM(AF99:AF108),#REF!),"")</f>
        <v/>
      </c>
      <c r="CH98" s="563" t="s">
        <v>215</v>
      </c>
      <c r="CI98" s="563"/>
      <c r="CJ98" s="563"/>
      <c r="CK98" s="563"/>
      <c r="CL98" s="563"/>
      <c r="CM98" s="563"/>
      <c r="CN98" s="563"/>
      <c r="CO98" s="563"/>
      <c r="CP98" s="563"/>
      <c r="CQ98" s="563"/>
      <c r="CV98" s="408"/>
      <c r="CW98" s="408"/>
      <c r="CX98" s="408"/>
      <c r="CY98" s="408"/>
      <c r="CZ98" s="408"/>
      <c r="DA98" s="408"/>
      <c r="DB98" s="408"/>
      <c r="DC98" s="408"/>
      <c r="DD98" s="408"/>
      <c r="DE98" s="408"/>
      <c r="DF98" s="408"/>
      <c r="DG98" s="408"/>
    </row>
    <row r="99" spans="3:111" s="243" customFormat="1" ht="13.5" customHeight="1">
      <c r="C99" s="568"/>
      <c r="D99" s="568"/>
      <c r="E99" s="332"/>
      <c r="F99" s="569" t="str">
        <f ca="1">IF(E99="","",VLOOKUP(E99,INDIRECT(AR99),2,FALSE))</f>
        <v/>
      </c>
      <c r="G99" s="569"/>
      <c r="H99" s="569"/>
      <c r="I99" s="333" t="str">
        <f>IF(E99="","",E63)</f>
        <v/>
      </c>
      <c r="J99" s="569" t="e">
        <f>J97&amp;"１"</f>
        <v>#REF!</v>
      </c>
      <c r="K99" s="569"/>
      <c r="L99" s="277">
        <f t="shared" ref="L99:W99" si="15">IF($F96=0,IF(100-SUM(L100:L108)=0,"",100-SUM(L100:L108)),IF(H73-SUM(L100:L108)=0,"",H73-SUM(L100:L108)))</f>
        <v>100</v>
      </c>
      <c r="M99" s="277">
        <f t="shared" si="15"/>
        <v>100</v>
      </c>
      <c r="N99" s="277">
        <f t="shared" si="15"/>
        <v>100</v>
      </c>
      <c r="O99" s="277">
        <f t="shared" si="15"/>
        <v>100</v>
      </c>
      <c r="P99" s="277">
        <f t="shared" si="15"/>
        <v>100</v>
      </c>
      <c r="Q99" s="277">
        <f t="shared" si="15"/>
        <v>100</v>
      </c>
      <c r="R99" s="277">
        <f t="shared" si="15"/>
        <v>100</v>
      </c>
      <c r="S99" s="277">
        <f t="shared" si="15"/>
        <v>100</v>
      </c>
      <c r="T99" s="277">
        <f t="shared" si="15"/>
        <v>100</v>
      </c>
      <c r="U99" s="277">
        <f t="shared" si="15"/>
        <v>100</v>
      </c>
      <c r="V99" s="277">
        <f t="shared" si="15"/>
        <v>100</v>
      </c>
      <c r="W99" s="277">
        <f t="shared" si="15"/>
        <v>100</v>
      </c>
      <c r="X99" s="277">
        <f>IF($F96=0,IF(100-SUM(X100:X108)=0,"",100-SUM(X100:X108)),IF(H75-SUM(X100:X108)=0,"",H75-SUM(X100:X108)))</f>
        <v>100</v>
      </c>
      <c r="Y99" s="277">
        <f>IF($F96=0,IF(100-SUM(Y100:Y108)=0,"",100-SUM(Y100:Y108)),IF(H77-SUM(Y100:Y108)=0,"",H77-SUM(Y100:Y108)))</f>
        <v>100</v>
      </c>
      <c r="Z99" s="277">
        <f>IF($F96=0,IF(100-SUM(Z100:Z108)=0,"",100-SUM(Z100:Z108)),IF(H79-SUM(Z100:Z108)=0,"",H79-SUM(Z100:Z108)))</f>
        <v>100</v>
      </c>
      <c r="AA99" s="277">
        <f>IF($F96=0,IF(100-SUM(AA100:AA108)=0,"",100-SUM(AA100:AA108)),IF(H81-SUM(AA100:AA108)=0,"",H81-SUM(AA100:AA108)))</f>
        <v>100</v>
      </c>
      <c r="AB99" s="277">
        <f>IF($F96=0,IF(100-SUM(AB100:AB108)=0,"",100-SUM(AB100:AB108)),IF(H83-SUM(AB100:AB108)=0,"",H83-SUM(AB100:AB108)))</f>
        <v>100</v>
      </c>
      <c r="AC99" s="277">
        <f>IF($F96=0,IF(100-SUM(AC100:AC108)=0,"",100-SUM(AC100:AC108)),IF(H85-SUM(AC100:AC108)=0,"",H85-SUM(AC100:AC108)))</f>
        <v>100</v>
      </c>
      <c r="AD99" s="277">
        <f>IF($F96=0,IF(100-SUM(AD100:AD108)=0,"",100-SUM(AD100:AD108)),IF(H87-SUM(AD100:AD108)=0,"",H87-SUM(AD100:AD108)))</f>
        <v>100</v>
      </c>
      <c r="AE99" s="277">
        <f>IF($F96=0,IF(100-SUM(AE100:AE108)=0,"",100-SUM(AE100:AE108)),IF(H89-SUM(AE100:AE108)=0,"",H89-SUM(AE100:AE108)))</f>
        <v>100</v>
      </c>
      <c r="AF99" s="277">
        <f>IF($F96=0,IF(100-SUM(AF100:AF108)=0,"",100-SUM(AF100:AF108)),IF(H91-SUM(AF100:AF108)=0,"",H91-SUM(AF100:AF108)))</f>
        <v>100</v>
      </c>
      <c r="AG99" s="570"/>
      <c r="AH99" s="570"/>
      <c r="AI99" s="570"/>
      <c r="AJ99" s="570"/>
      <c r="AK99" s="570"/>
      <c r="AL99" s="570"/>
      <c r="AM99" s="570"/>
      <c r="AN99" s="570"/>
      <c r="AO99" s="570"/>
      <c r="AP99" s="570"/>
      <c r="AR99" s="591" t="b">
        <f t="shared" ref="AR99:AR108" si="16">IF(C99="発電事業者","事業者リスト一覧!D3:E1002", IF(C99="小売電気事業者","事業者リスト一覧!J3:K1002", IF(C99="一般送配電事業者","事業者リスト一覧!G3:H13", IF(C99="送電事業者","事業者リスト一覧!G16:H21", IF(C99="特定送配電事業者","事業者リスト一覧!G24:H44", IF(C99="登録特定送配電事業者","事業者リスト一覧!G47:H87", IF(C99="その他事業者","事業者リスト一覧!G90:H100")))))))</f>
        <v>0</v>
      </c>
      <c r="AS99" s="591"/>
      <c r="AT99" s="591"/>
      <c r="AU99" s="281" t="s">
        <v>160</v>
      </c>
      <c r="AV99" s="275"/>
      <c r="AX99" s="569"/>
      <c r="AY99" s="569"/>
      <c r="AZ99" s="588"/>
      <c r="BA99" s="590"/>
      <c r="BB99" s="590"/>
      <c r="BC99" s="590"/>
      <c r="BD99" s="588"/>
      <c r="BE99" s="583"/>
      <c r="BF99" s="584"/>
      <c r="BG99" s="259"/>
      <c r="BH99" s="259"/>
      <c r="BI99" s="259"/>
      <c r="BJ99" s="259"/>
      <c r="BK99" s="259"/>
      <c r="BL99" s="259"/>
      <c r="BM99" s="259"/>
      <c r="BN99" s="259"/>
      <c r="BO99" s="259"/>
      <c r="BP99" s="259"/>
      <c r="BQ99" s="259"/>
      <c r="BR99" s="259"/>
      <c r="BS99" s="569"/>
      <c r="BT99" s="569"/>
      <c r="BU99" s="569"/>
      <c r="BV99" s="333" t="s">
        <v>172</v>
      </c>
      <c r="BW99" s="581"/>
      <c r="BX99" s="581"/>
      <c r="BY99" s="331" t="str">
        <f>IF(COUNT(BY69,X106)=2,ROUND(BY69*X106/SUM(X99:X108),#REF!),"")</f>
        <v/>
      </c>
      <c r="BZ99" s="331" t="str">
        <f>IF(COUNT(BZ69,Y106)=2,ROUND(BZ69*Y106/SUM(Y99:Y108),#REF!),"")</f>
        <v/>
      </c>
      <c r="CA99" s="331" t="str">
        <f>IF(COUNT(CA69,Z106)=2,ROUND(CA69*Z106/SUM(Z99:Z108),#REF!),"")</f>
        <v/>
      </c>
      <c r="CB99" s="331" t="str">
        <f>IF(COUNT(CB69,AA106)=2,ROUND(CB69*AA106/SUM(AA99:AA108),#REF!),"")</f>
        <v/>
      </c>
      <c r="CC99" s="331" t="str">
        <f>IF(COUNT(CC69,AB106)=2,ROUND(CC69*AB106/SUM(AB99:AB108),#REF!),"")</f>
        <v/>
      </c>
      <c r="CD99" s="331" t="str">
        <f>IF(COUNT(CD69,AC106)=2,ROUND(CD69*AC106/SUM(AC99:AC108),#REF!),"")</f>
        <v/>
      </c>
      <c r="CE99" s="331" t="str">
        <f>IF(COUNT(CE69,AD106)=2,ROUND(CE69*AD106/SUM(AD99:AD108),#REF!),"")</f>
        <v/>
      </c>
      <c r="CF99" s="331" t="str">
        <f>IF(COUNT(CF69,AE106)=2,ROUND(CF69*AE106/SUM(AE99:AE108),#REF!),"")</f>
        <v/>
      </c>
      <c r="CG99" s="331" t="str">
        <f>IF(COUNT(CG69,AF106)=2,ROUND(CG69*AF106/SUM(AF99:AF108),#REF!),"")</f>
        <v/>
      </c>
      <c r="CH99" s="564" t="str">
        <f>IF(CH98="","",CH98)</f>
        <v>太陽光（余剰）</v>
      </c>
      <c r="CI99" s="564"/>
      <c r="CJ99" s="564"/>
      <c r="CK99" s="564"/>
      <c r="CL99" s="564"/>
      <c r="CM99" s="564"/>
      <c r="CN99" s="564"/>
      <c r="CO99" s="564"/>
      <c r="CP99" s="564"/>
      <c r="CQ99" s="564"/>
      <c r="CV99" s="408"/>
      <c r="CW99" s="408"/>
      <c r="CX99" s="408"/>
      <c r="CY99" s="408"/>
      <c r="CZ99" s="408"/>
      <c r="DA99" s="408"/>
      <c r="DB99" s="408"/>
      <c r="DC99" s="408"/>
      <c r="DD99" s="408"/>
      <c r="DE99" s="408"/>
      <c r="DF99" s="408"/>
      <c r="DG99" s="408"/>
    </row>
    <row r="100" spans="3:111" s="243" customFormat="1" ht="13.5" customHeight="1">
      <c r="C100" s="568"/>
      <c r="D100" s="568"/>
      <c r="E100" s="332"/>
      <c r="F100" s="569" t="str">
        <f t="shared" ref="F100:F107" ca="1" si="17">IF(E100="","",VLOOKUP(E100,INDIRECT(AR100),2,FALSE))</f>
        <v/>
      </c>
      <c r="G100" s="569"/>
      <c r="H100" s="569"/>
      <c r="I100" s="333" t="str">
        <f>IF(E100="","",E63)</f>
        <v/>
      </c>
      <c r="J100" s="569" t="e">
        <f>J97&amp;"２"</f>
        <v>#REF!</v>
      </c>
      <c r="K100" s="569"/>
      <c r="L100" s="256"/>
      <c r="M100" s="256"/>
      <c r="N100" s="256"/>
      <c r="O100" s="256"/>
      <c r="P100" s="256"/>
      <c r="Q100" s="256"/>
      <c r="R100" s="256"/>
      <c r="S100" s="256"/>
      <c r="T100" s="256"/>
      <c r="U100" s="256"/>
      <c r="V100" s="256"/>
      <c r="W100" s="256"/>
      <c r="X100" s="256"/>
      <c r="Y100" s="256"/>
      <c r="Z100" s="256"/>
      <c r="AA100" s="256"/>
      <c r="AB100" s="256"/>
      <c r="AC100" s="256"/>
      <c r="AD100" s="256"/>
      <c r="AE100" s="256"/>
      <c r="AF100" s="256"/>
      <c r="AG100" s="570"/>
      <c r="AH100" s="570"/>
      <c r="AI100" s="570"/>
      <c r="AJ100" s="570"/>
      <c r="AK100" s="570"/>
      <c r="AL100" s="570"/>
      <c r="AM100" s="570"/>
      <c r="AN100" s="570"/>
      <c r="AO100" s="570"/>
      <c r="AP100" s="570"/>
      <c r="AR100" s="571" t="b">
        <f t="shared" si="16"/>
        <v>0</v>
      </c>
      <c r="AS100" s="571"/>
      <c r="AT100" s="571"/>
      <c r="AU100" s="282" t="s">
        <v>160</v>
      </c>
      <c r="AV100" s="275"/>
      <c r="AX100" s="569"/>
      <c r="AY100" s="569"/>
      <c r="AZ100" s="589"/>
      <c r="BA100" s="590"/>
      <c r="BB100" s="590"/>
      <c r="BC100" s="590"/>
      <c r="BD100" s="589"/>
      <c r="BE100" s="585" t="e">
        <f>IF(#REF!="発電事業者","月間送電電力量（GWh）","月間受電電力量（GWh）")</f>
        <v>#REF!</v>
      </c>
      <c r="BF100" s="586"/>
      <c r="BG100" s="331" t="str">
        <f>IF(COUNT(BG70,L106)=2,ROUND(BG70*L106/SUM(L99:L108),#REF!),"")</f>
        <v/>
      </c>
      <c r="BH100" s="331" t="str">
        <f>IF(COUNT(BH70,M106)=2,ROUND(BH70*M106/SUM(M99:M108),#REF!),"")</f>
        <v/>
      </c>
      <c r="BI100" s="331" t="str">
        <f>IF(COUNT(BI70,N106)=2,ROUND(BI70*N106/SUM(N99:N108),#REF!),"")</f>
        <v/>
      </c>
      <c r="BJ100" s="331" t="str">
        <f>IF(COUNT(BJ70,O106)=2,ROUND(BJ70*O106/SUM(O99:O108),#REF!),"")</f>
        <v/>
      </c>
      <c r="BK100" s="331" t="str">
        <f>IF(COUNT(BK70,P106)=2,ROUND(BK70*P106/SUM(P99:P108),#REF!),"")</f>
        <v/>
      </c>
      <c r="BL100" s="331" t="str">
        <f>IF(COUNT(BL70,Q106)=2,ROUND(BL70*Q106/SUM(Q99:Q108),#REF!),"")</f>
        <v/>
      </c>
      <c r="BM100" s="331" t="str">
        <f>IF(COUNT(BM70,R106)=2,ROUND(BM70*R106/SUM(R99:R108),#REF!),"")</f>
        <v/>
      </c>
      <c r="BN100" s="331" t="str">
        <f>IF(COUNT(BN70,S106)=2,ROUND(BN70*S106/SUM(S99:S108),#REF!),"")</f>
        <v/>
      </c>
      <c r="BO100" s="331" t="str">
        <f>IF(COUNT(BO70,T106)=2,ROUND(BO70*T106/SUM(T99:T108),#REF!),"")</f>
        <v/>
      </c>
      <c r="BP100" s="331" t="str">
        <f>IF(COUNT(BP70,U106)=2,ROUND(BP70*U106/SUM(U99:U108),#REF!),"")</f>
        <v/>
      </c>
      <c r="BQ100" s="331" t="str">
        <f>IF(COUNT(BQ70,V106)=2,ROUND(BQ70*V106/SUM(V99:V108),#REF!),"")</f>
        <v/>
      </c>
      <c r="BR100" s="331" t="str">
        <f>IF(COUNT(BR70,W106)=2,ROUND(BR70*W106/SUM(W99:W108),#REF!),"")</f>
        <v/>
      </c>
      <c r="BS100" s="569" t="e">
        <f>IF(#REF!="発電事業者","年間送電電力量（GWh）","年間受電電力量（GWh）")</f>
        <v>#REF!</v>
      </c>
      <c r="BT100" s="569"/>
      <c r="BU100" s="569"/>
      <c r="BV100" s="333" t="s">
        <v>25</v>
      </c>
      <c r="BW100" s="582"/>
      <c r="BX100" s="582"/>
      <c r="BY100" s="331" t="str">
        <f>IF(COUNT(BY70,X106)=2,ROUND(BY70*X106/SUM(X99:X108),#REF!),"")</f>
        <v/>
      </c>
      <c r="BZ100" s="331" t="str">
        <f>IF(COUNT(BZ70,Y106)=2,ROUND(BZ70*Y106/SUM(Y99:Y108),#REF!),"")</f>
        <v/>
      </c>
      <c r="CA100" s="331" t="str">
        <f>IF(COUNT(CA70,Z106)=2,ROUND(CA70*Z106/SUM(Z99:Z108),#REF!),"")</f>
        <v/>
      </c>
      <c r="CB100" s="331" t="str">
        <f>IF(COUNT(CB70,AA106)=2,ROUND(CB70*AA106/SUM(AA99:AA108),#REF!),"")</f>
        <v/>
      </c>
      <c r="CC100" s="331" t="str">
        <f>IF(COUNT(CC70,AB106)=2,ROUND(CC70*AB106/SUM(AB99:AB108),#REF!),"")</f>
        <v/>
      </c>
      <c r="CD100" s="331" t="str">
        <f>IF(COUNT(CD70,AC106)=2,ROUND(CD70*AC106/SUM(AC99:AC108),#REF!),"")</f>
        <v/>
      </c>
      <c r="CE100" s="331" t="str">
        <f>IF(COUNT(CE70,AD106)=2,ROUND(CE70*AD106/SUM(AD99:AD108),#REF!),"")</f>
        <v/>
      </c>
      <c r="CF100" s="331" t="str">
        <f>IF(COUNT(CF70,AE106)=2,ROUND(CF70*AE106/SUM(AE99:AE108),#REF!),"")</f>
        <v/>
      </c>
      <c r="CG100" s="331" t="str">
        <f>IF(COUNT(CG70,AF106)=2,ROUND(CG70*AF106/SUM(AF99:AF108),#REF!),"")</f>
        <v/>
      </c>
      <c r="CH100" s="565" t="str">
        <f>IF(COUNTA(AG106)=0,"",AG106)</f>
        <v/>
      </c>
      <c r="CI100" s="565"/>
      <c r="CJ100" s="565"/>
      <c r="CK100" s="565"/>
      <c r="CL100" s="565"/>
      <c r="CM100" s="565"/>
      <c r="CN100" s="565"/>
      <c r="CO100" s="565"/>
      <c r="CP100" s="565"/>
      <c r="CQ100" s="565"/>
      <c r="CV100" s="408"/>
      <c r="CW100" s="408"/>
      <c r="CX100" s="408"/>
      <c r="CY100" s="408"/>
      <c r="CZ100" s="408"/>
      <c r="DA100" s="408"/>
      <c r="DB100" s="408"/>
      <c r="DC100" s="408"/>
      <c r="DD100" s="408"/>
      <c r="DE100" s="408"/>
      <c r="DF100" s="408"/>
      <c r="DG100" s="408"/>
    </row>
    <row r="101" spans="3:111" s="243" customFormat="1" ht="13.5" customHeight="1">
      <c r="C101" s="568"/>
      <c r="D101" s="568"/>
      <c r="E101" s="332"/>
      <c r="F101" s="569" t="str">
        <f t="shared" ca="1" si="17"/>
        <v/>
      </c>
      <c r="G101" s="569"/>
      <c r="H101" s="569"/>
      <c r="I101" s="333" t="str">
        <f>IF(E101="","",E63)</f>
        <v/>
      </c>
      <c r="J101" s="569" t="e">
        <f>J97&amp;"３"</f>
        <v>#REF!</v>
      </c>
      <c r="K101" s="569"/>
      <c r="L101" s="256"/>
      <c r="M101" s="256"/>
      <c r="N101" s="256"/>
      <c r="O101" s="256"/>
      <c r="P101" s="256"/>
      <c r="Q101" s="256"/>
      <c r="R101" s="256"/>
      <c r="S101" s="256"/>
      <c r="T101" s="256"/>
      <c r="U101" s="256"/>
      <c r="V101" s="256"/>
      <c r="W101" s="256"/>
      <c r="X101" s="256"/>
      <c r="Y101" s="256"/>
      <c r="Z101" s="256"/>
      <c r="AA101" s="256"/>
      <c r="AB101" s="256"/>
      <c r="AC101" s="256"/>
      <c r="AD101" s="256"/>
      <c r="AE101" s="256"/>
      <c r="AF101" s="256"/>
      <c r="AG101" s="570"/>
      <c r="AH101" s="570"/>
      <c r="AI101" s="570"/>
      <c r="AJ101" s="570"/>
      <c r="AK101" s="570"/>
      <c r="AL101" s="570"/>
      <c r="AM101" s="570"/>
      <c r="AN101" s="570"/>
      <c r="AO101" s="570"/>
      <c r="AP101" s="570"/>
      <c r="AR101" s="571" t="b">
        <f t="shared" si="16"/>
        <v>0</v>
      </c>
      <c r="AS101" s="571"/>
      <c r="AT101" s="571"/>
      <c r="AU101" s="282" t="s">
        <v>160</v>
      </c>
      <c r="AV101" s="275"/>
      <c r="AX101" s="569" t="str">
        <f>IF(C107="","",C107)</f>
        <v/>
      </c>
      <c r="AY101" s="569"/>
      <c r="AZ101" s="587" t="str">
        <f>IF(E107="","",E107)</f>
        <v/>
      </c>
      <c r="BA101" s="590" t="str">
        <f ca="1">IF(F107="","",F107)</f>
        <v/>
      </c>
      <c r="BB101" s="590"/>
      <c r="BC101" s="590"/>
      <c r="BD101" s="587" t="str">
        <f>IF(I107="","",I107)</f>
        <v/>
      </c>
      <c r="BE101" s="578" t="e">
        <f>IF(#REF!="発電事業者","送電電力（MW）","受電電力（MW）")</f>
        <v>#REF!</v>
      </c>
      <c r="BF101" s="579"/>
      <c r="BG101" s="331" t="str">
        <f>IF(COUNT(BG68,L107)=2,ROUND(BG68*L107/SUM(L99:L108),#REF!),"")</f>
        <v/>
      </c>
      <c r="BH101" s="331" t="str">
        <f>IF(COUNT(BH68,M107)=2,ROUND(BH68*M107/SUM(M99:M108),#REF!),"")</f>
        <v/>
      </c>
      <c r="BI101" s="331" t="str">
        <f>IF(COUNT(BI68,N107)=2,ROUND(BI68*N107/SUM(N99:N108),#REF!),"")</f>
        <v/>
      </c>
      <c r="BJ101" s="331" t="str">
        <f>IF(COUNT(BJ68,O107)=2,ROUND(BJ68*O107/SUM(O99:O108),#REF!),"")</f>
        <v/>
      </c>
      <c r="BK101" s="331" t="str">
        <f>IF(COUNT(BK68,P107)=2,ROUND(BK68*P107/SUM(P99:P108),#REF!),"")</f>
        <v/>
      </c>
      <c r="BL101" s="331" t="str">
        <f>IF(COUNT(BL68,Q107)=2,ROUND(BL68*Q107/SUM(Q99:Q108),#REF!),"")</f>
        <v/>
      </c>
      <c r="BM101" s="331" t="str">
        <f>IF(COUNT(BM68,R107)=2,ROUND(BM68*R107/SUM(R99:R108),#REF!),"")</f>
        <v/>
      </c>
      <c r="BN101" s="331" t="str">
        <f>IF(COUNT(BN68,S107)=2,ROUND(BN68*S107/SUM(S99:S108),#REF!),"")</f>
        <v/>
      </c>
      <c r="BO101" s="331" t="str">
        <f>IF(COUNT(BO68,T107)=2,ROUND(BO68*T107/SUM(T99:T108),#REF!),"")</f>
        <v/>
      </c>
      <c r="BP101" s="331" t="str">
        <f>IF(COUNT(BP68,U107)=2,ROUND(BP68*U107/SUM(U99:U108),#REF!),"")</f>
        <v/>
      </c>
      <c r="BQ101" s="331" t="str">
        <f>IF(COUNT(BQ68,V107)=2,ROUND(BQ68*V107/SUM(V99:V108),#REF!),"")</f>
        <v/>
      </c>
      <c r="BR101" s="331" t="str">
        <f>IF(COUNT(BR68,W107)=2,ROUND(BR68*W107/SUM(W99:W108),#REF!),"")</f>
        <v/>
      </c>
      <c r="BS101" s="569" t="e">
        <f>IF(#REF!="発電事業者","送電電力（MW）","受電電力（MW）")</f>
        <v>#REF!</v>
      </c>
      <c r="BT101" s="569"/>
      <c r="BU101" s="569"/>
      <c r="BV101" s="333" t="s">
        <v>171</v>
      </c>
      <c r="BW101" s="580"/>
      <c r="BX101" s="580"/>
      <c r="BY101" s="331" t="str">
        <f>IF(COUNT(BY68,X107)=2,ROUND(BY68*X107/SUM(X99:X108),#REF!),"")</f>
        <v/>
      </c>
      <c r="BZ101" s="331" t="str">
        <f>IF(COUNT(BZ68,Y107)=2,ROUND(BZ68*Y107/SUM(Y99:Y108),#REF!),"")</f>
        <v/>
      </c>
      <c r="CA101" s="331" t="str">
        <f>IF(COUNT(CA68,Z107)=2,ROUND(CA68*Z107/SUM(Z99:Z108),#REF!),"")</f>
        <v/>
      </c>
      <c r="CB101" s="331" t="str">
        <f>IF(COUNT(CB68,AA107)=2,ROUND(CB68*AA107/SUM(AA99:AA108),#REF!),"")</f>
        <v/>
      </c>
      <c r="CC101" s="331" t="str">
        <f>IF(COUNT(CC68,AB107)=2,ROUND(CC68*AB107/SUM(AB99:AB108),#REF!),"")</f>
        <v/>
      </c>
      <c r="CD101" s="331" t="str">
        <f>IF(COUNT(CD68,AC107)=2,ROUND(CD68*AC107/SUM(AC99:AC108),#REF!),"")</f>
        <v/>
      </c>
      <c r="CE101" s="331" t="str">
        <f>IF(COUNT(CE68,AD107)=2,ROUND(CE68*AD107/SUM(AD99:AD108),#REF!),"")</f>
        <v/>
      </c>
      <c r="CF101" s="331" t="str">
        <f>IF(COUNT(CF68,AE107)=2,ROUND(CF68*AE107/SUM(AE99:AE108),#REF!),"")</f>
        <v/>
      </c>
      <c r="CG101" s="331" t="str">
        <f>IF(COUNT(CG68,AF107)=2,ROUND(CG68*AF107/SUM(AF99:AF108),#REF!),"")</f>
        <v/>
      </c>
      <c r="CH101" s="563" t="s">
        <v>215</v>
      </c>
      <c r="CI101" s="563"/>
      <c r="CJ101" s="563"/>
      <c r="CK101" s="563"/>
      <c r="CL101" s="563"/>
      <c r="CM101" s="563"/>
      <c r="CN101" s="563"/>
      <c r="CO101" s="563"/>
      <c r="CP101" s="563"/>
      <c r="CQ101" s="563"/>
      <c r="CV101" s="408"/>
      <c r="CW101" s="408"/>
      <c r="CX101" s="408"/>
      <c r="CY101" s="408"/>
      <c r="CZ101" s="408"/>
      <c r="DA101" s="408"/>
      <c r="DB101" s="408"/>
      <c r="DC101" s="408"/>
      <c r="DD101" s="408"/>
      <c r="DE101" s="408"/>
      <c r="DF101" s="408"/>
      <c r="DG101" s="408"/>
    </row>
    <row r="102" spans="3:111" s="243" customFormat="1" ht="13.5" customHeight="1">
      <c r="C102" s="568"/>
      <c r="D102" s="568"/>
      <c r="E102" s="332"/>
      <c r="F102" s="569" t="str">
        <f t="shared" ca="1" si="17"/>
        <v/>
      </c>
      <c r="G102" s="569"/>
      <c r="H102" s="569"/>
      <c r="I102" s="333" t="str">
        <f>IF(E102="","",E63)</f>
        <v/>
      </c>
      <c r="J102" s="569" t="e">
        <f>J97&amp;"４"</f>
        <v>#REF!</v>
      </c>
      <c r="K102" s="569"/>
      <c r="L102" s="256"/>
      <c r="M102" s="256"/>
      <c r="N102" s="256"/>
      <c r="O102" s="256"/>
      <c r="P102" s="256"/>
      <c r="Q102" s="256"/>
      <c r="R102" s="256"/>
      <c r="S102" s="256"/>
      <c r="T102" s="256"/>
      <c r="U102" s="256"/>
      <c r="V102" s="256"/>
      <c r="W102" s="256"/>
      <c r="X102" s="256"/>
      <c r="Y102" s="256"/>
      <c r="Z102" s="256"/>
      <c r="AA102" s="256"/>
      <c r="AB102" s="256"/>
      <c r="AC102" s="256"/>
      <c r="AD102" s="256"/>
      <c r="AE102" s="256"/>
      <c r="AF102" s="256"/>
      <c r="AG102" s="570"/>
      <c r="AH102" s="570"/>
      <c r="AI102" s="570"/>
      <c r="AJ102" s="570"/>
      <c r="AK102" s="570"/>
      <c r="AL102" s="570"/>
      <c r="AM102" s="570"/>
      <c r="AN102" s="570"/>
      <c r="AO102" s="570"/>
      <c r="AP102" s="570"/>
      <c r="AR102" s="571" t="b">
        <f t="shared" si="16"/>
        <v>0</v>
      </c>
      <c r="AS102" s="571"/>
      <c r="AT102" s="571"/>
      <c r="AU102" s="282" t="s">
        <v>160</v>
      </c>
      <c r="AV102" s="275"/>
      <c r="AX102" s="569"/>
      <c r="AY102" s="569"/>
      <c r="AZ102" s="588"/>
      <c r="BA102" s="590"/>
      <c r="BB102" s="590"/>
      <c r="BC102" s="590"/>
      <c r="BD102" s="588"/>
      <c r="BE102" s="583"/>
      <c r="BF102" s="584"/>
      <c r="BG102" s="259"/>
      <c r="BH102" s="259"/>
      <c r="BI102" s="259"/>
      <c r="BJ102" s="259"/>
      <c r="BK102" s="259"/>
      <c r="BL102" s="259"/>
      <c r="BM102" s="259"/>
      <c r="BN102" s="259"/>
      <c r="BO102" s="259"/>
      <c r="BP102" s="259"/>
      <c r="BQ102" s="259"/>
      <c r="BR102" s="259"/>
      <c r="BS102" s="569"/>
      <c r="BT102" s="569"/>
      <c r="BU102" s="569"/>
      <c r="BV102" s="333" t="s">
        <v>172</v>
      </c>
      <c r="BW102" s="581"/>
      <c r="BX102" s="581"/>
      <c r="BY102" s="331" t="str">
        <f>IF(COUNT(BY69,X107)=2,ROUND(BY69*X107/SUM(X99:X108),#REF!),"")</f>
        <v/>
      </c>
      <c r="BZ102" s="331" t="str">
        <f>IF(COUNT(BZ69,Y107)=2,ROUND(BZ69*Y107/SUM(Y99:Y108),#REF!),"")</f>
        <v/>
      </c>
      <c r="CA102" s="331" t="str">
        <f>IF(COUNT(CA69,Z107)=2,ROUND(CA69*Z107/SUM(Z99:Z108),#REF!),"")</f>
        <v/>
      </c>
      <c r="CB102" s="331" t="str">
        <f>IF(COUNT(CB69,AA107)=2,ROUND(CB69*AA107/SUM(AA99:AA108),#REF!),"")</f>
        <v/>
      </c>
      <c r="CC102" s="331" t="str">
        <f>IF(COUNT(CC69,AB107)=2,ROUND(CC69*AB107/SUM(AB99:AB108),#REF!),"")</f>
        <v/>
      </c>
      <c r="CD102" s="331" t="str">
        <f>IF(COUNT(CD69,AC107)=2,ROUND(CD69*AC107/SUM(AC99:AC108),#REF!),"")</f>
        <v/>
      </c>
      <c r="CE102" s="331" t="str">
        <f>IF(COUNT(CE69,AD107)=2,ROUND(CE69*AD107/SUM(AD99:AD108),#REF!),"")</f>
        <v/>
      </c>
      <c r="CF102" s="331" t="str">
        <f>IF(COUNT(CF69,AE107)=2,ROUND(CF69*AE107/SUM(AE99:AE108),#REF!),"")</f>
        <v/>
      </c>
      <c r="CG102" s="331" t="str">
        <f>IF(COUNT(CG69,AF107)=2,ROUND(CG69*AF107/SUM(AF99:AF108),#REF!),"")</f>
        <v/>
      </c>
      <c r="CH102" s="564" t="str">
        <f>IF(CH101="","",CH101)</f>
        <v>太陽光（余剰）</v>
      </c>
      <c r="CI102" s="564"/>
      <c r="CJ102" s="564"/>
      <c r="CK102" s="564"/>
      <c r="CL102" s="564"/>
      <c r="CM102" s="564"/>
      <c r="CN102" s="564"/>
      <c r="CO102" s="564"/>
      <c r="CP102" s="564"/>
      <c r="CQ102" s="564"/>
      <c r="CV102" s="408"/>
      <c r="CW102" s="408"/>
      <c r="CX102" s="408"/>
      <c r="CY102" s="408"/>
      <c r="CZ102" s="408"/>
      <c r="DA102" s="408"/>
      <c r="DB102" s="408"/>
      <c r="DC102" s="408"/>
      <c r="DD102" s="408"/>
      <c r="DE102" s="408"/>
      <c r="DF102" s="408"/>
      <c r="DG102" s="408"/>
    </row>
    <row r="103" spans="3:111" s="243" customFormat="1" ht="13.5" customHeight="1">
      <c r="C103" s="568"/>
      <c r="D103" s="568"/>
      <c r="E103" s="332"/>
      <c r="F103" s="569" t="str">
        <f t="shared" ca="1" si="17"/>
        <v/>
      </c>
      <c r="G103" s="569"/>
      <c r="H103" s="569"/>
      <c r="I103" s="333" t="str">
        <f>IF(E103="","",E63)</f>
        <v/>
      </c>
      <c r="J103" s="569" t="e">
        <f>J97&amp;"５"</f>
        <v>#REF!</v>
      </c>
      <c r="K103" s="569"/>
      <c r="L103" s="256"/>
      <c r="M103" s="256"/>
      <c r="N103" s="256"/>
      <c r="O103" s="256"/>
      <c r="P103" s="256"/>
      <c r="Q103" s="256"/>
      <c r="R103" s="256"/>
      <c r="S103" s="256"/>
      <c r="T103" s="256"/>
      <c r="U103" s="256"/>
      <c r="V103" s="256"/>
      <c r="W103" s="256"/>
      <c r="X103" s="256"/>
      <c r="Y103" s="256"/>
      <c r="Z103" s="256"/>
      <c r="AA103" s="256"/>
      <c r="AB103" s="256"/>
      <c r="AC103" s="256"/>
      <c r="AD103" s="256"/>
      <c r="AE103" s="256"/>
      <c r="AF103" s="256"/>
      <c r="AG103" s="570"/>
      <c r="AH103" s="570"/>
      <c r="AI103" s="570"/>
      <c r="AJ103" s="570"/>
      <c r="AK103" s="570"/>
      <c r="AL103" s="570"/>
      <c r="AM103" s="570"/>
      <c r="AN103" s="570"/>
      <c r="AO103" s="570"/>
      <c r="AP103" s="570"/>
      <c r="AR103" s="571" t="b">
        <f t="shared" si="16"/>
        <v>0</v>
      </c>
      <c r="AS103" s="571"/>
      <c r="AT103" s="571"/>
      <c r="AU103" s="282" t="s">
        <v>160</v>
      </c>
      <c r="AV103" s="275"/>
      <c r="AX103" s="569"/>
      <c r="AY103" s="569"/>
      <c r="AZ103" s="589"/>
      <c r="BA103" s="590"/>
      <c r="BB103" s="590"/>
      <c r="BC103" s="590"/>
      <c r="BD103" s="589"/>
      <c r="BE103" s="585" t="e">
        <f>IF(#REF!="発電事業者","月間送電電力量（GWh）","月間受電電力量（GWh）")</f>
        <v>#REF!</v>
      </c>
      <c r="BF103" s="586"/>
      <c r="BG103" s="331" t="str">
        <f>IF(COUNT(BG70,L107)=2,ROUND(BG70*L107/SUM(L99:L108),#REF!),"")</f>
        <v/>
      </c>
      <c r="BH103" s="331" t="str">
        <f>IF(COUNT(BH70,M107)=2,ROUND(BH70*M107/SUM(M99:M108),#REF!),"")</f>
        <v/>
      </c>
      <c r="BI103" s="331" t="str">
        <f>IF(COUNT(BI70,N107)=2,ROUND(BI70*N107/SUM(N99:N108),#REF!),"")</f>
        <v/>
      </c>
      <c r="BJ103" s="331" t="str">
        <f>IF(COUNT(BJ70,O107)=2,ROUND(BJ70*O107/SUM(O99:O108),#REF!),"")</f>
        <v/>
      </c>
      <c r="BK103" s="331" t="str">
        <f>IF(COUNT(BK70,P107)=2,ROUND(BK70*P107/SUM(P99:P108),#REF!),"")</f>
        <v/>
      </c>
      <c r="BL103" s="331" t="str">
        <f>IF(COUNT(BL70,Q107)=2,ROUND(BL70*Q107/SUM(Q99:Q108),#REF!),"")</f>
        <v/>
      </c>
      <c r="BM103" s="331" t="str">
        <f>IF(COUNT(BM70,R107)=2,ROUND(BM70*R107/SUM(R99:R108),#REF!),"")</f>
        <v/>
      </c>
      <c r="BN103" s="331" t="str">
        <f>IF(COUNT(BN70,S107)=2,ROUND(BN70*S107/SUM(S99:S108),#REF!),"")</f>
        <v/>
      </c>
      <c r="BO103" s="331" t="str">
        <f>IF(COUNT(BO70,T107)=2,ROUND(BO70*T107/SUM(T99:T108),#REF!),"")</f>
        <v/>
      </c>
      <c r="BP103" s="331" t="str">
        <f>IF(COUNT(BP70,U107)=2,ROUND(BP70*U107/SUM(U99:U108),#REF!),"")</f>
        <v/>
      </c>
      <c r="BQ103" s="331" t="str">
        <f>IF(COUNT(BQ70,V107)=2,ROUND(BQ70*V107/SUM(V99:V108),#REF!),"")</f>
        <v/>
      </c>
      <c r="BR103" s="331" t="str">
        <f>IF(COUNT(BR70,W107)=2,ROUND(BR70*W107/SUM(W99:W108),#REF!),"")</f>
        <v/>
      </c>
      <c r="BS103" s="569" t="e">
        <f>IF(#REF!="発電事業者","年間送電電力量（GWh）","年間受電電力量（GWh）")</f>
        <v>#REF!</v>
      </c>
      <c r="BT103" s="569"/>
      <c r="BU103" s="569"/>
      <c r="BV103" s="333" t="s">
        <v>25</v>
      </c>
      <c r="BW103" s="582"/>
      <c r="BX103" s="582"/>
      <c r="BY103" s="331" t="str">
        <f>IF(COUNT(BY70,X107)=2,ROUND(BY70*X107/SUM(X99:X108),#REF!),"")</f>
        <v/>
      </c>
      <c r="BZ103" s="331" t="str">
        <f>IF(COUNT(BZ70,Y107)=2,ROUND(BZ70*Y107/SUM(Y99:Y108),#REF!),"")</f>
        <v/>
      </c>
      <c r="CA103" s="331" t="str">
        <f>IF(COUNT(CA70,Z107)=2,ROUND(CA70*Z107/SUM(Z99:Z108),#REF!),"")</f>
        <v/>
      </c>
      <c r="CB103" s="331" t="str">
        <f>IF(COUNT(CB70,AA107)=2,ROUND(CB70*AA107/SUM(AA99:AA108),#REF!),"")</f>
        <v/>
      </c>
      <c r="CC103" s="331" t="str">
        <f>IF(COUNT(CC70,AB107)=2,ROUND(CC70*AB107/SUM(AB99:AB108),#REF!),"")</f>
        <v/>
      </c>
      <c r="CD103" s="331" t="str">
        <f>IF(COUNT(CD70,AC107)=2,ROUND(CD70*AC107/SUM(AC99:AC108),#REF!),"")</f>
        <v/>
      </c>
      <c r="CE103" s="331" t="str">
        <f>IF(COUNT(CE70,AD107)=2,ROUND(CE70*AD107/SUM(AD99:AD108),#REF!),"")</f>
        <v/>
      </c>
      <c r="CF103" s="331" t="str">
        <f>IF(COUNT(CF70,AE107)=2,ROUND(CF70*AE107/SUM(AE99:AE108),#REF!),"")</f>
        <v/>
      </c>
      <c r="CG103" s="331" t="str">
        <f>IF(COUNT(CG70,AF107)=2,ROUND(CG70*AF107/SUM(AF99:AF108),#REF!),"")</f>
        <v/>
      </c>
      <c r="CH103" s="565" t="str">
        <f>IF(COUNTA(AG107)=0,"",AG107)</f>
        <v/>
      </c>
      <c r="CI103" s="565"/>
      <c r="CJ103" s="565"/>
      <c r="CK103" s="565"/>
      <c r="CL103" s="565"/>
      <c r="CM103" s="565"/>
      <c r="CN103" s="565"/>
      <c r="CO103" s="565"/>
      <c r="CP103" s="565"/>
      <c r="CQ103" s="565"/>
      <c r="CV103" s="408"/>
      <c r="CW103" s="408"/>
      <c r="CX103" s="408"/>
      <c r="CY103" s="408"/>
      <c r="CZ103" s="408"/>
      <c r="DA103" s="408"/>
      <c r="DB103" s="408"/>
      <c r="DC103" s="408"/>
      <c r="DD103" s="408"/>
      <c r="DE103" s="408"/>
      <c r="DF103" s="408"/>
      <c r="DG103" s="408"/>
    </row>
    <row r="104" spans="3:111" s="243" customFormat="1" ht="13.5" customHeight="1">
      <c r="C104" s="568"/>
      <c r="D104" s="568"/>
      <c r="E104" s="332"/>
      <c r="F104" s="569" t="str">
        <f t="shared" ca="1" si="17"/>
        <v/>
      </c>
      <c r="G104" s="569"/>
      <c r="H104" s="569"/>
      <c r="I104" s="333" t="str">
        <f>IF(E104="","",E63)</f>
        <v/>
      </c>
      <c r="J104" s="569" t="e">
        <f>J97&amp;"６"</f>
        <v>#REF!</v>
      </c>
      <c r="K104" s="569"/>
      <c r="L104" s="256"/>
      <c r="M104" s="256"/>
      <c r="N104" s="256"/>
      <c r="O104" s="256"/>
      <c r="P104" s="256"/>
      <c r="Q104" s="256"/>
      <c r="R104" s="256"/>
      <c r="S104" s="256"/>
      <c r="T104" s="256"/>
      <c r="U104" s="256"/>
      <c r="V104" s="256"/>
      <c r="W104" s="256"/>
      <c r="X104" s="256"/>
      <c r="Y104" s="256"/>
      <c r="Z104" s="256"/>
      <c r="AA104" s="256"/>
      <c r="AB104" s="256"/>
      <c r="AC104" s="256"/>
      <c r="AD104" s="256"/>
      <c r="AE104" s="256"/>
      <c r="AF104" s="256"/>
      <c r="AG104" s="570"/>
      <c r="AH104" s="570"/>
      <c r="AI104" s="570"/>
      <c r="AJ104" s="570"/>
      <c r="AK104" s="570"/>
      <c r="AL104" s="570"/>
      <c r="AM104" s="570"/>
      <c r="AN104" s="570"/>
      <c r="AO104" s="570"/>
      <c r="AP104" s="570"/>
      <c r="AR104" s="571" t="b">
        <f t="shared" si="16"/>
        <v>0</v>
      </c>
      <c r="AS104" s="571"/>
      <c r="AT104" s="571"/>
      <c r="AU104" s="282" t="s">
        <v>160</v>
      </c>
      <c r="AV104" s="275"/>
      <c r="AX104" s="569" t="str">
        <f>IF(C108="","",C108)</f>
        <v>自者保有電源</v>
      </c>
      <c r="AY104" s="569"/>
      <c r="AZ104" s="587" t="str">
        <f>IF(E108="","",E108)</f>
        <v/>
      </c>
      <c r="BA104" s="590" t="str">
        <f>IF(F108="","",F108)</f>
        <v/>
      </c>
      <c r="BB104" s="590"/>
      <c r="BC104" s="590"/>
      <c r="BD104" s="587" t="str">
        <f>IF(I108="","",I108)</f>
        <v/>
      </c>
      <c r="BE104" s="578" t="e">
        <f>IF(#REF!="発電事業者","送電電力（MW）","受電電力（MW）")</f>
        <v>#REF!</v>
      </c>
      <c r="BF104" s="579"/>
      <c r="BG104" s="331" t="str">
        <f>IF(COUNT(BG68,L108)=2,ROUND(BG68*L108/SUM(L99:L108),#REF!),"")</f>
        <v/>
      </c>
      <c r="BH104" s="331" t="str">
        <f>IF(COUNT(BH68,M108)=2,ROUND(BH68*M108/SUM(M99:M108),#REF!),"")</f>
        <v/>
      </c>
      <c r="BI104" s="331" t="str">
        <f>IF(COUNT(BI68,N108)=2,ROUND(BI68*N108/SUM(N99:N108),#REF!),"")</f>
        <v/>
      </c>
      <c r="BJ104" s="331" t="str">
        <f>IF(COUNT(BJ68,O108)=2,ROUND(BJ68*O108/SUM(O99:O108),#REF!),"")</f>
        <v/>
      </c>
      <c r="BK104" s="331" t="str">
        <f>IF(COUNT(BK68,P108)=2,ROUND(BK68*P108/SUM(P99:P108),#REF!),"")</f>
        <v/>
      </c>
      <c r="BL104" s="331" t="str">
        <f>IF(COUNT(BL68,Q108)=2,ROUND(BL68*Q108/SUM(Q99:Q108),#REF!),"")</f>
        <v/>
      </c>
      <c r="BM104" s="331" t="str">
        <f>IF(COUNT(BM68,R108)=2,ROUND(BM68*R108/SUM(R99:R108),#REF!),"")</f>
        <v/>
      </c>
      <c r="BN104" s="331" t="str">
        <f>IF(COUNT(BN68,S108)=2,ROUND(BN68*S108/SUM(S99:S108),#REF!),"")</f>
        <v/>
      </c>
      <c r="BO104" s="331" t="str">
        <f>IF(COUNT(BO68,T108)=2,ROUND(BO68*T108/SUM(T99:T108),#REF!),"")</f>
        <v/>
      </c>
      <c r="BP104" s="331" t="str">
        <f>IF(COUNT(BP68,U108)=2,ROUND(BP68*U108/SUM(U99:U108),#REF!),"")</f>
        <v/>
      </c>
      <c r="BQ104" s="331" t="str">
        <f>IF(COUNT(BQ68,V108)=2,ROUND(BQ68*V108/SUM(V99:V108),#REF!),"")</f>
        <v/>
      </c>
      <c r="BR104" s="331" t="str">
        <f>IF(COUNT(BR68,W108)=2,ROUND(BR68*W108/SUM(W99:W108),#REF!),"")</f>
        <v/>
      </c>
      <c r="BS104" s="569" t="e">
        <f>IF(#REF!="発電事業者","送電電力（MW）","受電電力（MW）")</f>
        <v>#REF!</v>
      </c>
      <c r="BT104" s="569"/>
      <c r="BU104" s="569"/>
      <c r="BV104" s="333" t="s">
        <v>171</v>
      </c>
      <c r="BW104" s="355" t="str">
        <f>IF(F96=0,IF(COUNT(BW68,I108)=2,ROUND(BW68*I108/100,#REF!),""),IF(COUNT(BW68,I108)=2,ROUND(BW68*I108/L71,#REF!),""))</f>
        <v/>
      </c>
      <c r="BX104" s="580"/>
      <c r="BY104" s="331" t="str">
        <f>IF(COUNT(BY68,X108)=2,ROUND(BY68*X108/SUM(X99:X108),#REF!),"")</f>
        <v/>
      </c>
      <c r="BZ104" s="331" t="str">
        <f>IF(COUNT(BZ68,Y108)=2,ROUND(BZ68*Y108/SUM(Y99:Y108),#REF!),"")</f>
        <v/>
      </c>
      <c r="CA104" s="331" t="str">
        <f>IF(COUNT(CA68,Z108)=2,ROUND(CA68*Z108/SUM(Z99:Z108),#REF!),"")</f>
        <v/>
      </c>
      <c r="CB104" s="331" t="str">
        <f>IF(COUNT(CB68,AA108)=2,ROUND(CB68*AA108/SUM(AA99:AA108),#REF!),"")</f>
        <v/>
      </c>
      <c r="CC104" s="331" t="str">
        <f>IF(COUNT(CC68,AB108)=2,ROUND(CC68*AB108/SUM(AB99:AB108),#REF!),"")</f>
        <v/>
      </c>
      <c r="CD104" s="331" t="str">
        <f>IF(COUNT(CD68,AC108)=2,ROUND(CD68*AC108/SUM(AC99:AC108),#REF!),"")</f>
        <v/>
      </c>
      <c r="CE104" s="331" t="str">
        <f>IF(COUNT(CE68,AD108)=2,ROUND(CE68*AD108/SUM(AD99:AD108),#REF!),"")</f>
        <v/>
      </c>
      <c r="CF104" s="331" t="str">
        <f>IF(COUNT(CF68,AE108)=2,ROUND(CF68*AE108/SUM(AE99:AE108),#REF!),"")</f>
        <v/>
      </c>
      <c r="CG104" s="331" t="str">
        <f>IF(COUNT(CG68,AF108)=2,ROUND(CG68*AF108/SUM(AF99:AF108),#REF!),"")</f>
        <v/>
      </c>
      <c r="CH104" s="563" t="s">
        <v>215</v>
      </c>
      <c r="CI104" s="563"/>
      <c r="CJ104" s="563"/>
      <c r="CK104" s="563"/>
      <c r="CL104" s="563"/>
      <c r="CM104" s="563"/>
      <c r="CN104" s="563"/>
      <c r="CO104" s="563"/>
      <c r="CP104" s="563"/>
      <c r="CQ104" s="563"/>
      <c r="CV104" s="408"/>
      <c r="CW104" s="408"/>
      <c r="CX104" s="408"/>
      <c r="CY104" s="408"/>
      <c r="CZ104" s="408"/>
      <c r="DA104" s="408"/>
      <c r="DB104" s="408"/>
      <c r="DC104" s="408"/>
      <c r="DD104" s="408"/>
      <c r="DE104" s="408"/>
      <c r="DF104" s="408"/>
      <c r="DG104" s="408"/>
    </row>
    <row r="105" spans="3:111" s="243" customFormat="1" ht="13.5" customHeight="1">
      <c r="C105" s="568"/>
      <c r="D105" s="568"/>
      <c r="E105" s="332"/>
      <c r="F105" s="569" t="str">
        <f t="shared" ca="1" si="17"/>
        <v/>
      </c>
      <c r="G105" s="569"/>
      <c r="H105" s="569"/>
      <c r="I105" s="333" t="str">
        <f>IF(E105="","",E63)</f>
        <v/>
      </c>
      <c r="J105" s="569" t="e">
        <f>J97&amp;"７"</f>
        <v>#REF!</v>
      </c>
      <c r="K105" s="569"/>
      <c r="L105" s="256"/>
      <c r="M105" s="256"/>
      <c r="N105" s="256"/>
      <c r="O105" s="256"/>
      <c r="P105" s="256"/>
      <c r="Q105" s="256"/>
      <c r="R105" s="256"/>
      <c r="S105" s="256"/>
      <c r="T105" s="256"/>
      <c r="U105" s="256"/>
      <c r="V105" s="256"/>
      <c r="W105" s="256"/>
      <c r="X105" s="256"/>
      <c r="Y105" s="256"/>
      <c r="Z105" s="256"/>
      <c r="AA105" s="256"/>
      <c r="AB105" s="256"/>
      <c r="AC105" s="256"/>
      <c r="AD105" s="256"/>
      <c r="AE105" s="256"/>
      <c r="AF105" s="256"/>
      <c r="AG105" s="570"/>
      <c r="AH105" s="570"/>
      <c r="AI105" s="570"/>
      <c r="AJ105" s="570"/>
      <c r="AK105" s="570"/>
      <c r="AL105" s="570"/>
      <c r="AM105" s="570"/>
      <c r="AN105" s="570"/>
      <c r="AO105" s="570"/>
      <c r="AP105" s="570"/>
      <c r="AR105" s="571" t="b">
        <f t="shared" si="16"/>
        <v>0</v>
      </c>
      <c r="AS105" s="571"/>
      <c r="AT105" s="571"/>
      <c r="AU105" s="282" t="s">
        <v>160</v>
      </c>
      <c r="AV105" s="275"/>
      <c r="AX105" s="569"/>
      <c r="AY105" s="569"/>
      <c r="AZ105" s="588"/>
      <c r="BA105" s="590"/>
      <c r="BB105" s="590"/>
      <c r="BC105" s="590"/>
      <c r="BD105" s="588"/>
      <c r="BE105" s="583"/>
      <c r="BF105" s="584"/>
      <c r="BG105" s="259"/>
      <c r="BH105" s="259"/>
      <c r="BI105" s="259"/>
      <c r="BJ105" s="259"/>
      <c r="BK105" s="259"/>
      <c r="BL105" s="259"/>
      <c r="BM105" s="259"/>
      <c r="BN105" s="259"/>
      <c r="BO105" s="259"/>
      <c r="BP105" s="259"/>
      <c r="BQ105" s="259"/>
      <c r="BR105" s="259"/>
      <c r="BS105" s="569"/>
      <c r="BT105" s="569"/>
      <c r="BU105" s="569"/>
      <c r="BV105" s="333" t="s">
        <v>172</v>
      </c>
      <c r="BW105" s="355" t="str">
        <f>IF(F96=0,IF(COUNT(BW69,F108)=2,ROUND(BW69*F108/100,#REF!),""),IF(COUNT(BW69,F108)=2,ROUND(BW69*F108/Q69,#REF!),""))</f>
        <v/>
      </c>
      <c r="BX105" s="581"/>
      <c r="BY105" s="331" t="str">
        <f>IF(COUNT(BY69,X108)=2,ROUND(BY69*X108/SUM(X99:X108),#REF!),"")</f>
        <v/>
      </c>
      <c r="BZ105" s="331" t="str">
        <f>IF(COUNT(BZ69,Y108)=2,ROUND(BZ69*Y108/SUM(Y99:Y108),#REF!),"")</f>
        <v/>
      </c>
      <c r="CA105" s="331" t="str">
        <f>IF(COUNT(CA69,Z108)=2,ROUND(CA69*Z108/SUM(Z99:Z108),#REF!),"")</f>
        <v/>
      </c>
      <c r="CB105" s="331" t="str">
        <f>IF(COUNT(CB69,AA108)=2,ROUND(CB69*AA108/SUM(AA99:AA108),#REF!),"")</f>
        <v/>
      </c>
      <c r="CC105" s="331" t="str">
        <f>IF(COUNT(CC69,AB108)=2,ROUND(CC69*AB108/SUM(AB99:AB108),#REF!),"")</f>
        <v/>
      </c>
      <c r="CD105" s="331" t="str">
        <f>IF(COUNT(CD69,AC108)=2,ROUND(CD69*AC108/SUM(AC99:AC108),#REF!),"")</f>
        <v/>
      </c>
      <c r="CE105" s="331" t="str">
        <f>IF(COUNT(CE69,AD108)=2,ROUND(CE69*AD108/SUM(AD99:AD108),#REF!),"")</f>
        <v/>
      </c>
      <c r="CF105" s="331" t="str">
        <f>IF(COUNT(CF69,AE108)=2,ROUND(CF69*AE108/SUM(AE99:AE108),#REF!),"")</f>
        <v/>
      </c>
      <c r="CG105" s="331" t="str">
        <f>IF(COUNT(CG69,AF108)=2,ROUND(CG69*AF108/SUM(AF99:AF108),#REF!),"")</f>
        <v/>
      </c>
      <c r="CH105" s="564" t="str">
        <f>IF(CH104="","",CH104)</f>
        <v>太陽光（余剰）</v>
      </c>
      <c r="CI105" s="564"/>
      <c r="CJ105" s="564"/>
      <c r="CK105" s="564"/>
      <c r="CL105" s="564"/>
      <c r="CM105" s="564"/>
      <c r="CN105" s="564"/>
      <c r="CO105" s="564"/>
      <c r="CP105" s="564"/>
      <c r="CQ105" s="564"/>
      <c r="CV105" s="408"/>
      <c r="CW105" s="408"/>
      <c r="CX105" s="408"/>
      <c r="CY105" s="408"/>
      <c r="CZ105" s="408"/>
      <c r="DA105" s="408"/>
      <c r="DB105" s="408"/>
      <c r="DC105" s="408"/>
      <c r="DD105" s="408"/>
      <c r="DE105" s="408"/>
      <c r="DF105" s="408"/>
      <c r="DG105" s="408"/>
    </row>
    <row r="106" spans="3:111" s="243" customFormat="1" ht="13.5" customHeight="1">
      <c r="C106" s="568"/>
      <c r="D106" s="568"/>
      <c r="E106" s="332"/>
      <c r="F106" s="569" t="str">
        <f t="shared" ca="1" si="17"/>
        <v/>
      </c>
      <c r="G106" s="569"/>
      <c r="H106" s="569"/>
      <c r="I106" s="333" t="str">
        <f>IF(E106="","",E63)</f>
        <v/>
      </c>
      <c r="J106" s="569" t="e">
        <f>J97&amp;"８"</f>
        <v>#REF!</v>
      </c>
      <c r="K106" s="569"/>
      <c r="L106" s="256"/>
      <c r="M106" s="256"/>
      <c r="N106" s="256"/>
      <c r="O106" s="256"/>
      <c r="P106" s="256"/>
      <c r="Q106" s="256"/>
      <c r="R106" s="256"/>
      <c r="S106" s="256"/>
      <c r="T106" s="256"/>
      <c r="U106" s="256"/>
      <c r="V106" s="256"/>
      <c r="W106" s="256"/>
      <c r="X106" s="256"/>
      <c r="Y106" s="256"/>
      <c r="Z106" s="256"/>
      <c r="AA106" s="256"/>
      <c r="AB106" s="256"/>
      <c r="AC106" s="256"/>
      <c r="AD106" s="256"/>
      <c r="AE106" s="256"/>
      <c r="AF106" s="256"/>
      <c r="AG106" s="570"/>
      <c r="AH106" s="570"/>
      <c r="AI106" s="570"/>
      <c r="AJ106" s="570"/>
      <c r="AK106" s="570"/>
      <c r="AL106" s="570"/>
      <c r="AM106" s="570"/>
      <c r="AN106" s="570"/>
      <c r="AO106" s="570"/>
      <c r="AP106" s="570"/>
      <c r="AR106" s="571" t="b">
        <f t="shared" si="16"/>
        <v>0</v>
      </c>
      <c r="AS106" s="571"/>
      <c r="AT106" s="571"/>
      <c r="AU106" s="282" t="s">
        <v>160</v>
      </c>
      <c r="AV106" s="257"/>
      <c r="AX106" s="569"/>
      <c r="AY106" s="569"/>
      <c r="AZ106" s="589"/>
      <c r="BA106" s="590"/>
      <c r="BB106" s="590"/>
      <c r="BC106" s="590"/>
      <c r="BD106" s="589"/>
      <c r="BE106" s="585" t="e">
        <f>IF(#REF!="発電事業者","月間送電電力量（GWh）","月間受電電力量（GWh）")</f>
        <v>#REF!</v>
      </c>
      <c r="BF106" s="586"/>
      <c r="BG106" s="297" t="str">
        <f>IF(COUNT(BG70,L108)=2,ROUND(BG70*L108/SUM(L99:L108),#REF!),"")</f>
        <v/>
      </c>
      <c r="BH106" s="297" t="str">
        <f>IF(COUNT(BH70,M108)=2,ROUND(BH70*M108/SUM(M99:M108),#REF!),"")</f>
        <v/>
      </c>
      <c r="BI106" s="297" t="str">
        <f>IF(COUNT(BI70,N108)=2,ROUND(BI70*N108/SUM(N99:N108),#REF!),"")</f>
        <v/>
      </c>
      <c r="BJ106" s="297" t="str">
        <f>IF(COUNT(BJ70,O108)=2,ROUND(BJ70*O108/SUM(O99:O108),#REF!),"")</f>
        <v/>
      </c>
      <c r="BK106" s="297" t="str">
        <f>IF(COUNT(BK70,P108)=2,ROUND(BK70*P108/SUM(P99:P108),#REF!),"")</f>
        <v/>
      </c>
      <c r="BL106" s="297" t="str">
        <f>IF(COUNT(BL70,Q108)=2,ROUND(BL70*Q108/SUM(Q99:Q108),#REF!),"")</f>
        <v/>
      </c>
      <c r="BM106" s="297" t="str">
        <f>IF(COUNT(BM70,R108)=2,ROUND(BM70*R108/SUM(R99:R108),#REF!),"")</f>
        <v/>
      </c>
      <c r="BN106" s="297" t="str">
        <f>IF(COUNT(BN70,S108)=2,ROUND(BN70*S108/SUM(S99:S108),#REF!),"")</f>
        <v/>
      </c>
      <c r="BO106" s="297" t="str">
        <f>IF(COUNT(BO70,T108)=2,ROUND(BO70*T108/SUM(T99:T108),#REF!),"")</f>
        <v/>
      </c>
      <c r="BP106" s="297" t="str">
        <f>IF(COUNT(BP70,U108)=2,ROUND(BP70*U108/SUM(U99:U108),#REF!),"")</f>
        <v/>
      </c>
      <c r="BQ106" s="297" t="str">
        <f>IF(COUNT(BQ70,V108)=2,ROUND(BQ70*V108/SUM(V99:V108),#REF!),"")</f>
        <v/>
      </c>
      <c r="BR106" s="297" t="str">
        <f>IF(COUNT(BR70,W108)=2,ROUND(BR70*W108/SUM(W99:W108),#REF!),"")</f>
        <v/>
      </c>
      <c r="BS106" s="569" t="e">
        <f>IF(#REF!="発電事業者","年間送電電力量（GWh）","年間受電電力量（GWh）")</f>
        <v>#REF!</v>
      </c>
      <c r="BT106" s="569"/>
      <c r="BU106" s="569"/>
      <c r="BV106" s="333" t="s">
        <v>25</v>
      </c>
      <c r="BW106" s="352"/>
      <c r="BX106" s="582"/>
      <c r="BY106" s="297" t="str">
        <f>IF(COUNT(BY70,X108)=2,ROUND(BY70*X108/SUM(X99:X108),#REF!),"")</f>
        <v/>
      </c>
      <c r="BZ106" s="297" t="str">
        <f>IF(COUNT(BZ70,Y108)=2,ROUND(BZ70*Y108/SUM(Y99:Y108),#REF!),"")</f>
        <v/>
      </c>
      <c r="CA106" s="297" t="str">
        <f>IF(COUNT(CA70,Z108)=2,ROUND(CA70*Z108/SUM(Z99:Z108),#REF!),"")</f>
        <v/>
      </c>
      <c r="CB106" s="297" t="str">
        <f>IF(COUNT(CB70,AA108)=2,ROUND(CB70*AA108/SUM(AA99:AA108),#REF!),"")</f>
        <v/>
      </c>
      <c r="CC106" s="297" t="str">
        <f>IF(COUNT(CC70,AB108)=2,ROUND(CC70*AB108/SUM(AB99:AB108),#REF!),"")</f>
        <v/>
      </c>
      <c r="CD106" s="297" t="str">
        <f>IF(COUNT(CD70,AC108)=2,ROUND(CD70*AC108/SUM(AC99:AC108),#REF!),"")</f>
        <v/>
      </c>
      <c r="CE106" s="297" t="str">
        <f>IF(COUNT(CE70,AD108)=2,ROUND(CE70*AD108/SUM(AD99:AD108),#REF!),"")</f>
        <v/>
      </c>
      <c r="CF106" s="297" t="str">
        <f>IF(COUNT(CF70,AE108)=2,ROUND(CF70*AE108/SUM(AE99:AE108),#REF!),"")</f>
        <v/>
      </c>
      <c r="CG106" s="297" t="str">
        <f>IF(COUNT(CG70,AF108)=2,ROUND(CG70*AF108/SUM(AF99:AF108),#REF!),"")</f>
        <v/>
      </c>
      <c r="CH106" s="565" t="str">
        <f>IF(COUNTA(AG108)=0,"",AG108)</f>
        <v/>
      </c>
      <c r="CI106" s="565"/>
      <c r="CJ106" s="565"/>
      <c r="CK106" s="565"/>
      <c r="CL106" s="565"/>
      <c r="CM106" s="565"/>
      <c r="CN106" s="565"/>
      <c r="CO106" s="565"/>
      <c r="CP106" s="565"/>
      <c r="CQ106" s="565"/>
      <c r="CV106" s="408"/>
      <c r="CW106" s="408"/>
      <c r="CX106" s="408"/>
      <c r="CY106" s="408"/>
      <c r="CZ106" s="408"/>
      <c r="DA106" s="408"/>
      <c r="DB106" s="408"/>
      <c r="DC106" s="408"/>
      <c r="DD106" s="408"/>
      <c r="DE106" s="408"/>
      <c r="DF106" s="408"/>
      <c r="DG106" s="408"/>
    </row>
    <row r="107" spans="3:111" s="243" customFormat="1" ht="13.5" customHeight="1">
      <c r="C107" s="568"/>
      <c r="D107" s="568"/>
      <c r="E107" s="332"/>
      <c r="F107" s="569" t="str">
        <f t="shared" ca="1" si="17"/>
        <v/>
      </c>
      <c r="G107" s="569"/>
      <c r="H107" s="569"/>
      <c r="I107" s="333" t="str">
        <f>IF(E107="","",E63)</f>
        <v/>
      </c>
      <c r="J107" s="569" t="e">
        <f>J97&amp;"９"</f>
        <v>#REF!</v>
      </c>
      <c r="K107" s="569"/>
      <c r="L107" s="256"/>
      <c r="M107" s="256"/>
      <c r="N107" s="256"/>
      <c r="O107" s="256"/>
      <c r="P107" s="256"/>
      <c r="Q107" s="256"/>
      <c r="R107" s="256"/>
      <c r="S107" s="256"/>
      <c r="T107" s="256"/>
      <c r="U107" s="256"/>
      <c r="V107" s="256"/>
      <c r="W107" s="256"/>
      <c r="X107" s="256"/>
      <c r="Y107" s="256"/>
      <c r="Z107" s="256"/>
      <c r="AA107" s="256"/>
      <c r="AB107" s="256"/>
      <c r="AC107" s="256"/>
      <c r="AD107" s="256"/>
      <c r="AE107" s="256"/>
      <c r="AF107" s="256"/>
      <c r="AG107" s="570"/>
      <c r="AH107" s="570"/>
      <c r="AI107" s="570"/>
      <c r="AJ107" s="570"/>
      <c r="AK107" s="570"/>
      <c r="AL107" s="570"/>
      <c r="AM107" s="570"/>
      <c r="AN107" s="570"/>
      <c r="AO107" s="570"/>
      <c r="AP107" s="570"/>
      <c r="AR107" s="571" t="b">
        <f t="shared" si="16"/>
        <v>0</v>
      </c>
      <c r="AS107" s="571"/>
      <c r="AT107" s="571"/>
      <c r="AU107" s="282" t="s">
        <v>160</v>
      </c>
      <c r="AV107" s="275"/>
    </row>
    <row r="108" spans="3:111" s="243" customFormat="1" ht="13.5" customHeight="1">
      <c r="C108" s="572" t="s">
        <v>307</v>
      </c>
      <c r="D108" s="573"/>
      <c r="E108" s="353"/>
      <c r="F108" s="574"/>
      <c r="G108" s="575"/>
      <c r="H108" s="576"/>
      <c r="I108" s="354"/>
      <c r="J108" s="577"/>
      <c r="K108" s="577"/>
      <c r="L108" s="308"/>
      <c r="M108" s="308"/>
      <c r="N108" s="308"/>
      <c r="O108" s="308"/>
      <c r="P108" s="308"/>
      <c r="Q108" s="308"/>
      <c r="R108" s="308"/>
      <c r="S108" s="308"/>
      <c r="T108" s="308"/>
      <c r="U108" s="308"/>
      <c r="V108" s="308"/>
      <c r="W108" s="308"/>
      <c r="X108" s="308"/>
      <c r="Y108" s="308"/>
      <c r="Z108" s="308"/>
      <c r="AA108" s="308"/>
      <c r="AB108" s="308"/>
      <c r="AC108" s="308"/>
      <c r="AD108" s="308"/>
      <c r="AE108" s="308"/>
      <c r="AF108" s="308"/>
      <c r="AG108" s="570"/>
      <c r="AH108" s="570"/>
      <c r="AI108" s="570"/>
      <c r="AJ108" s="570"/>
      <c r="AK108" s="570"/>
      <c r="AL108" s="570"/>
      <c r="AM108" s="570"/>
      <c r="AN108" s="570"/>
      <c r="AO108" s="570"/>
      <c r="AP108" s="570"/>
      <c r="AR108" s="571" t="b">
        <f t="shared" si="16"/>
        <v>0</v>
      </c>
      <c r="AS108" s="571"/>
      <c r="AT108" s="571"/>
      <c r="AU108" s="282" t="s">
        <v>160</v>
      </c>
    </row>
    <row r="109" spans="3:111" s="243" customFormat="1" ht="13.5" hidden="1" customHeight="1"/>
    <row r="110" spans="3:111" s="243" customFormat="1" ht="13.5" hidden="1" customHeight="1">
      <c r="AV110" s="268"/>
    </row>
    <row r="111" spans="3:111" s="243" customFormat="1" ht="13.5" hidden="1" customHeight="1">
      <c r="AV111" s="268"/>
    </row>
    <row r="112" spans="3:111" s="243" customFormat="1" ht="13.5" hidden="1" customHeight="1">
      <c r="AV112" s="268"/>
    </row>
    <row r="113" spans="3:100" s="243" customFormat="1" ht="13.5" hidden="1" customHeight="1">
      <c r="AV113" s="268"/>
    </row>
    <row r="114" spans="3:100" s="243" customFormat="1" ht="13.5" hidden="1" customHeight="1">
      <c r="AV114" s="268"/>
    </row>
    <row r="115" spans="3:100" s="243" customFormat="1" ht="13.5" hidden="1" customHeight="1">
      <c r="AV115" s="268"/>
    </row>
    <row r="116" spans="3:100" s="243" customFormat="1" ht="13.5" hidden="1" customHeight="1">
      <c r="AV116" s="268"/>
    </row>
    <row r="117" spans="3:100" s="243" customFormat="1" ht="13.5" hidden="1" customHeight="1">
      <c r="AV117" s="268"/>
    </row>
    <row r="118" spans="3:100" s="243" customFormat="1" ht="13.5" hidden="1" customHeight="1">
      <c r="AV118" s="268"/>
    </row>
    <row r="119" spans="3:100" s="243" customFormat="1" ht="13.5" hidden="1" customHeight="1">
      <c r="AV119" s="268"/>
    </row>
    <row r="120" spans="3:100" s="243" customFormat="1" ht="13.5" hidden="1" customHeight="1">
      <c r="AV120" s="268"/>
    </row>
    <row r="121" spans="3:100" s="243" customFormat="1" ht="13.5" hidden="1" customHeight="1">
      <c r="AV121" s="268"/>
    </row>
    <row r="122" spans="3:100" s="243" customFormat="1" ht="13.5" customHeight="1">
      <c r="AQ122" s="268"/>
      <c r="AR122" s="268"/>
      <c r="AS122" s="268"/>
      <c r="AT122" s="268"/>
      <c r="AU122" s="268"/>
    </row>
    <row r="123" spans="3:100" s="243" customFormat="1" ht="13.5" customHeight="1">
      <c r="C123" s="651" t="s">
        <v>8</v>
      </c>
      <c r="D123" s="651"/>
      <c r="E123" s="562" t="s">
        <v>103</v>
      </c>
      <c r="F123" s="562"/>
      <c r="G123" s="279"/>
    </row>
    <row r="124" spans="3:100" s="243" customFormat="1" ht="13.5" customHeight="1">
      <c r="C124" s="651"/>
      <c r="D124" s="651"/>
      <c r="E124" s="562"/>
      <c r="F124" s="562"/>
      <c r="G124" s="279"/>
      <c r="I124" s="244"/>
    </row>
    <row r="125" spans="3:100" s="243" customFormat="1" ht="13.5" customHeight="1">
      <c r="C125" s="235" t="s">
        <v>254</v>
      </c>
      <c r="D125" s="279"/>
      <c r="E125" s="279"/>
      <c r="F125" s="279"/>
      <c r="G125" s="279"/>
      <c r="I125" s="244"/>
      <c r="BC125" s="239" t="e">
        <f>IF(#REF!="発電事業者","算定結果　様式第３２第１表～第４表（保有電源新エネ欄他）","算定結果　様式第３２第１表・第２表（年度末電源構成・発電端電力量）")</f>
        <v>#REF!</v>
      </c>
      <c r="CT125" s="296" t="s">
        <v>114</v>
      </c>
      <c r="CV125" s="286" t="str">
        <f>IF(COUNT(H129:S152)&gt;0,"○","")</f>
        <v/>
      </c>
    </row>
    <row r="126" spans="3:100" s="243" customFormat="1" ht="13.5" customHeight="1">
      <c r="C126" s="652"/>
      <c r="D126" s="653"/>
      <c r="E126" s="653"/>
      <c r="F126" s="653"/>
      <c r="G126" s="654"/>
      <c r="H126" s="594" t="str">
        <f>$H$66</f>
        <v>太陽光（余剰）</v>
      </c>
      <c r="I126" s="594"/>
      <c r="J126" s="594"/>
      <c r="K126" s="594"/>
      <c r="L126" s="594"/>
      <c r="M126" s="594"/>
      <c r="N126" s="594"/>
      <c r="O126" s="594"/>
      <c r="P126" s="594"/>
      <c r="Q126" s="594"/>
      <c r="R126" s="594"/>
      <c r="S126" s="594"/>
      <c r="T126" s="594"/>
      <c r="U126" s="594"/>
      <c r="V126" s="594"/>
      <c r="W126" s="594"/>
      <c r="X126" s="594"/>
      <c r="Y126" s="594"/>
      <c r="Z126" s="594"/>
      <c r="AA126" s="245"/>
      <c r="AB126" s="245"/>
      <c r="AC126" s="245"/>
      <c r="AD126" s="658"/>
      <c r="AE126" s="658"/>
      <c r="AF126" s="658"/>
      <c r="AG126" s="658"/>
      <c r="AH126" s="658"/>
      <c r="AI126" s="594" t="str">
        <f>$H$66</f>
        <v>太陽光（余剰）</v>
      </c>
      <c r="AJ126" s="594"/>
      <c r="AK126" s="594"/>
      <c r="AL126" s="594"/>
      <c r="AM126" s="594"/>
      <c r="AN126" s="594"/>
      <c r="AO126" s="594"/>
      <c r="AP126" s="594"/>
      <c r="AQ126" s="594"/>
      <c r="AR126" s="594"/>
      <c r="AS126" s="594"/>
      <c r="AT126" s="594"/>
      <c r="AU126" s="594"/>
      <c r="BB126" s="246"/>
      <c r="BC126" s="659" t="s">
        <v>256</v>
      </c>
      <c r="BD126" s="659"/>
      <c r="BE126" s="659"/>
      <c r="BF126" s="659"/>
      <c r="BG126" s="601" t="e">
        <f>DATE(#REF!,1,1)</f>
        <v>#REF!</v>
      </c>
      <c r="BH126" s="602"/>
      <c r="BI126" s="602"/>
      <c r="BJ126" s="602"/>
      <c r="BK126" s="602"/>
      <c r="BL126" s="602"/>
      <c r="BM126" s="602"/>
      <c r="BN126" s="602"/>
      <c r="BO126" s="602"/>
      <c r="BP126" s="602"/>
      <c r="BQ126" s="602"/>
      <c r="BR126" s="603"/>
      <c r="BS126" s="659" t="s">
        <v>257</v>
      </c>
      <c r="BT126" s="659"/>
      <c r="BU126" s="659"/>
      <c r="BV126" s="659"/>
      <c r="BW126" s="592" t="e">
        <f>DATE(#REF!-1,1,1)</f>
        <v>#REF!</v>
      </c>
      <c r="BX126" s="592" t="e">
        <f>DATE(#REF!,1,1)</f>
        <v>#REF!</v>
      </c>
      <c r="BY126" s="592" t="e">
        <f>DATE(#REF!+1,1,1)</f>
        <v>#REF!</v>
      </c>
      <c r="BZ126" s="592" t="e">
        <f>DATE(#REF!+2,1,1)</f>
        <v>#REF!</v>
      </c>
      <c r="CA126" s="592" t="e">
        <f>DATE(#REF!+3,1,1)</f>
        <v>#REF!</v>
      </c>
      <c r="CB126" s="592" t="e">
        <f>DATE(#REF!+4,1,1)</f>
        <v>#REF!</v>
      </c>
      <c r="CC126" s="592" t="e">
        <f>DATE(#REF!+5,1,1)</f>
        <v>#REF!</v>
      </c>
      <c r="CD126" s="592" t="e">
        <f>DATE(#REF!+6,1,1)</f>
        <v>#REF!</v>
      </c>
      <c r="CE126" s="592" t="e">
        <f>DATE(#REF!+7,1,1)</f>
        <v>#REF!</v>
      </c>
      <c r="CF126" s="592" t="e">
        <f>DATE(#REF!+8,1,1)</f>
        <v>#REF!</v>
      </c>
      <c r="CG126" s="592" t="e">
        <f>DATE(#REF!+9,1,1)</f>
        <v>#REF!</v>
      </c>
      <c r="CH126" s="273"/>
      <c r="CI126" s="273"/>
      <c r="CJ126" s="273"/>
      <c r="CK126" s="273"/>
      <c r="CL126" s="273"/>
      <c r="CM126" s="273"/>
      <c r="CN126" s="273"/>
      <c r="CO126" s="273"/>
      <c r="CP126" s="273"/>
      <c r="CQ126" s="273"/>
    </row>
    <row r="127" spans="3:100" s="243" customFormat="1" ht="13.5" customHeight="1">
      <c r="C127" s="655"/>
      <c r="D127" s="656"/>
      <c r="E127" s="656"/>
      <c r="F127" s="656"/>
      <c r="G127" s="657"/>
      <c r="H127" s="307" t="s">
        <v>194</v>
      </c>
      <c r="I127" s="307" t="s">
        <v>195</v>
      </c>
      <c r="J127" s="307" t="s">
        <v>161</v>
      </c>
      <c r="K127" s="307" t="s">
        <v>162</v>
      </c>
      <c r="L127" s="307" t="s">
        <v>163</v>
      </c>
      <c r="M127" s="307" t="s">
        <v>164</v>
      </c>
      <c r="N127" s="307" t="s">
        <v>165</v>
      </c>
      <c r="O127" s="307" t="s">
        <v>166</v>
      </c>
      <c r="P127" s="307" t="s">
        <v>167</v>
      </c>
      <c r="Q127" s="307" t="s">
        <v>168</v>
      </c>
      <c r="R127" s="307" t="s">
        <v>169</v>
      </c>
      <c r="S127" s="307" t="s">
        <v>170</v>
      </c>
      <c r="T127" s="307" t="s">
        <v>25</v>
      </c>
      <c r="U127" s="637"/>
      <c r="V127" s="638"/>
      <c r="W127" s="638"/>
      <c r="X127" s="638"/>
      <c r="Y127" s="638"/>
      <c r="Z127" s="639"/>
      <c r="AA127" s="245"/>
      <c r="AB127" s="245"/>
      <c r="AC127" s="245"/>
      <c r="AD127" s="658"/>
      <c r="AE127" s="658"/>
      <c r="AF127" s="658"/>
      <c r="AG127" s="658"/>
      <c r="AH127" s="658"/>
      <c r="AI127" s="307" t="s">
        <v>194</v>
      </c>
      <c r="AJ127" s="307" t="s">
        <v>195</v>
      </c>
      <c r="AK127" s="307" t="s">
        <v>161</v>
      </c>
      <c r="AL127" s="307" t="s">
        <v>162</v>
      </c>
      <c r="AM127" s="307" t="s">
        <v>163</v>
      </c>
      <c r="AN127" s="307" t="s">
        <v>164</v>
      </c>
      <c r="AO127" s="307" t="s">
        <v>165</v>
      </c>
      <c r="AP127" s="307" t="s">
        <v>166</v>
      </c>
      <c r="AQ127" s="307" t="s">
        <v>167</v>
      </c>
      <c r="AR127" s="307" t="s">
        <v>168</v>
      </c>
      <c r="AS127" s="307" t="s">
        <v>169</v>
      </c>
      <c r="AT127" s="307" t="s">
        <v>170</v>
      </c>
      <c r="AU127" s="307" t="s">
        <v>25</v>
      </c>
      <c r="AX127" s="280"/>
      <c r="AY127" s="280"/>
      <c r="AZ127" s="280"/>
      <c r="BA127" s="280"/>
      <c r="BB127" s="246"/>
      <c r="BC127" s="659"/>
      <c r="BD127" s="659"/>
      <c r="BE127" s="659"/>
      <c r="BF127" s="659"/>
      <c r="BG127" s="334" t="s">
        <v>194</v>
      </c>
      <c r="BH127" s="334" t="s">
        <v>195</v>
      </c>
      <c r="BI127" s="334" t="s">
        <v>161</v>
      </c>
      <c r="BJ127" s="334" t="s">
        <v>162</v>
      </c>
      <c r="BK127" s="334" t="s">
        <v>163</v>
      </c>
      <c r="BL127" s="334" t="s">
        <v>164</v>
      </c>
      <c r="BM127" s="334" t="s">
        <v>165</v>
      </c>
      <c r="BN127" s="334" t="s">
        <v>166</v>
      </c>
      <c r="BO127" s="334" t="s">
        <v>167</v>
      </c>
      <c r="BP127" s="334" t="s">
        <v>168</v>
      </c>
      <c r="BQ127" s="334" t="s">
        <v>169</v>
      </c>
      <c r="BR127" s="334" t="s">
        <v>170</v>
      </c>
      <c r="BS127" s="659"/>
      <c r="BT127" s="659"/>
      <c r="BU127" s="659"/>
      <c r="BV127" s="659"/>
      <c r="BW127" s="593"/>
      <c r="BX127" s="593"/>
      <c r="BY127" s="593"/>
      <c r="BZ127" s="593"/>
      <c r="CA127" s="593"/>
      <c r="CB127" s="593"/>
      <c r="CC127" s="593"/>
      <c r="CD127" s="593"/>
      <c r="CE127" s="593"/>
      <c r="CF127" s="593"/>
      <c r="CG127" s="593"/>
      <c r="CH127" s="273"/>
      <c r="CI127" s="273"/>
      <c r="CJ127" s="273"/>
      <c r="CK127" s="273"/>
      <c r="CL127" s="273"/>
      <c r="CM127" s="273"/>
      <c r="CN127" s="273"/>
      <c r="CO127" s="273"/>
      <c r="CP127" s="273"/>
      <c r="CQ127" s="273"/>
    </row>
    <row r="128" spans="3:100" s="243" customFormat="1" ht="13.5" customHeight="1">
      <c r="C128" s="594" t="s">
        <v>196</v>
      </c>
      <c r="D128" s="594"/>
      <c r="E128" s="594"/>
      <c r="F128" s="594"/>
      <c r="G128" s="594"/>
      <c r="H128" s="248">
        <f>IF($E123="","",VLOOKUP($E123,$CT$84:$DG$93,CV$94,FALSE))</f>
        <v>0</v>
      </c>
      <c r="I128" s="248">
        <f t="shared" ref="I128:S128" si="18">IF($E123="","",VLOOKUP($E123,$CT$84:$DG$93,CW$94,FALSE))</f>
        <v>5.1999999999999998E-2</v>
      </c>
      <c r="J128" s="248">
        <f t="shared" si="18"/>
        <v>9.7000000000000003E-2</v>
      </c>
      <c r="K128" s="248">
        <f t="shared" si="18"/>
        <v>0.1</v>
      </c>
      <c r="L128" s="248">
        <f t="shared" si="18"/>
        <v>0.106</v>
      </c>
      <c r="M128" s="248">
        <f t="shared" si="18"/>
        <v>2.4E-2</v>
      </c>
      <c r="N128" s="248">
        <f t="shared" si="18"/>
        <v>0</v>
      </c>
      <c r="O128" s="248">
        <f t="shared" si="18"/>
        <v>0</v>
      </c>
      <c r="P128" s="248">
        <f t="shared" si="18"/>
        <v>0</v>
      </c>
      <c r="Q128" s="248">
        <f t="shared" si="18"/>
        <v>0</v>
      </c>
      <c r="R128" s="248">
        <f t="shared" si="18"/>
        <v>0</v>
      </c>
      <c r="S128" s="248">
        <f t="shared" si="18"/>
        <v>0</v>
      </c>
      <c r="T128" s="249"/>
      <c r="U128" s="640"/>
      <c r="V128" s="641"/>
      <c r="W128" s="641"/>
      <c r="X128" s="641"/>
      <c r="Y128" s="641"/>
      <c r="Z128" s="642"/>
      <c r="AA128" s="250"/>
      <c r="AB128" s="250"/>
      <c r="AC128" s="250"/>
      <c r="AD128" s="594" t="s">
        <v>197</v>
      </c>
      <c r="AE128" s="594"/>
      <c r="AF128" s="594"/>
      <c r="AG128" s="594"/>
      <c r="AH128" s="594"/>
      <c r="AI128" s="251">
        <v>30</v>
      </c>
      <c r="AJ128" s="251">
        <v>31</v>
      </c>
      <c r="AK128" s="251">
        <v>30</v>
      </c>
      <c r="AL128" s="251">
        <v>31</v>
      </c>
      <c r="AM128" s="251">
        <v>31</v>
      </c>
      <c r="AN128" s="251">
        <v>30</v>
      </c>
      <c r="AO128" s="251">
        <v>31</v>
      </c>
      <c r="AP128" s="251">
        <v>30</v>
      </c>
      <c r="AQ128" s="251">
        <v>31</v>
      </c>
      <c r="AR128" s="251">
        <v>31</v>
      </c>
      <c r="AS128" s="251">
        <v>28</v>
      </c>
      <c r="AT128" s="251">
        <v>31</v>
      </c>
      <c r="AU128" s="249"/>
      <c r="AX128" s="280"/>
      <c r="AY128" s="280"/>
      <c r="AZ128" s="280"/>
      <c r="BA128" s="280"/>
      <c r="BB128" s="246"/>
      <c r="BC128" s="634" t="s">
        <v>198</v>
      </c>
      <c r="BD128" s="635"/>
      <c r="BE128" s="635"/>
      <c r="BF128" s="636"/>
      <c r="BG128" s="297" t="str">
        <f t="shared" ref="BG128:BR128" si="19">IF(COUNT(AI133)=0,"",AI133)</f>
        <v/>
      </c>
      <c r="BH128" s="297" t="str">
        <f t="shared" si="19"/>
        <v/>
      </c>
      <c r="BI128" s="297" t="str">
        <f t="shared" si="19"/>
        <v/>
      </c>
      <c r="BJ128" s="297" t="str">
        <f t="shared" si="19"/>
        <v/>
      </c>
      <c r="BK128" s="297" t="str">
        <f t="shared" si="19"/>
        <v/>
      </c>
      <c r="BL128" s="297" t="str">
        <f t="shared" si="19"/>
        <v/>
      </c>
      <c r="BM128" s="297" t="str">
        <f t="shared" si="19"/>
        <v/>
      </c>
      <c r="BN128" s="297" t="str">
        <f t="shared" si="19"/>
        <v/>
      </c>
      <c r="BO128" s="297" t="str">
        <f t="shared" si="19"/>
        <v/>
      </c>
      <c r="BP128" s="297" t="str">
        <f t="shared" si="19"/>
        <v/>
      </c>
      <c r="BQ128" s="297" t="str">
        <f t="shared" si="19"/>
        <v/>
      </c>
      <c r="BR128" s="297" t="str">
        <f t="shared" si="19"/>
        <v/>
      </c>
      <c r="BS128" s="597" t="s">
        <v>198</v>
      </c>
      <c r="BT128" s="633"/>
      <c r="BU128" s="598"/>
      <c r="BV128" s="334" t="s">
        <v>171</v>
      </c>
      <c r="BW128" s="253" t="str">
        <f>IF(COUNT(AM131)=0,"",AM131)</f>
        <v/>
      </c>
      <c r="BX128" s="253" t="str">
        <f>IF(COUNT(AM133)=0,"",AM133)</f>
        <v/>
      </c>
      <c r="BY128" s="253" t="str">
        <f>IF(COUNT(AM135)=0,"",AM135)</f>
        <v/>
      </c>
      <c r="BZ128" s="253" t="str">
        <f>IF(COUNT(AM137)=0,"",AM137)</f>
        <v/>
      </c>
      <c r="CA128" s="253" t="str">
        <f>IF(COUNT(AM139)=0,"",AM139)</f>
        <v/>
      </c>
      <c r="CB128" s="253" t="str">
        <f>IF(COUNT(AM141)=0,"",AM141)</f>
        <v/>
      </c>
      <c r="CC128" s="253" t="str">
        <f>IF(COUNT(AM143)=0,"",AM143)</f>
        <v/>
      </c>
      <c r="CD128" s="253" t="str">
        <f>IF(COUNT(AM145)=0,"",AM145)</f>
        <v/>
      </c>
      <c r="CE128" s="253" t="str">
        <f>IF(COUNT(AM147)=0,"",AM147)</f>
        <v/>
      </c>
      <c r="CF128" s="253" t="str">
        <f>IF(COUNT(AM149)=0,"",AM149)</f>
        <v/>
      </c>
      <c r="CG128" s="253" t="str">
        <f>IF(COUNT(AM151)=0,"",AM151)</f>
        <v/>
      </c>
      <c r="CH128" s="257"/>
      <c r="CI128" s="257"/>
      <c r="CJ128" s="257"/>
      <c r="CK128" s="257"/>
      <c r="CL128" s="257"/>
      <c r="CM128" s="257"/>
      <c r="CN128" s="257"/>
      <c r="CO128" s="257"/>
      <c r="CP128" s="257"/>
      <c r="CQ128" s="257"/>
    </row>
    <row r="129" spans="3:95" s="243" customFormat="1" ht="13.5" customHeight="1">
      <c r="C129" s="604" t="e">
        <f>DATE(#REF!-2,1,1)</f>
        <v>#REF!</v>
      </c>
      <c r="D129" s="605"/>
      <c r="E129" s="613" t="s">
        <v>275</v>
      </c>
      <c r="F129" s="614"/>
      <c r="G129" s="615"/>
      <c r="H129" s="255"/>
      <c r="I129" s="255"/>
      <c r="J129" s="255"/>
      <c r="K129" s="255"/>
      <c r="L129" s="255"/>
      <c r="M129" s="255"/>
      <c r="N129" s="255"/>
      <c r="O129" s="255"/>
      <c r="P129" s="256"/>
      <c r="Q129" s="256"/>
      <c r="R129" s="256"/>
      <c r="S129" s="256"/>
      <c r="T129" s="255"/>
      <c r="U129" s="578"/>
      <c r="V129" s="644"/>
      <c r="W129" s="644"/>
      <c r="X129" s="644"/>
      <c r="Y129" s="644"/>
      <c r="Z129" s="579"/>
      <c r="AA129" s="257"/>
      <c r="AB129" s="257"/>
      <c r="AC129" s="257"/>
      <c r="AD129" s="604" t="e">
        <f>DATE(#REF!-2,1,1)</f>
        <v>#REF!</v>
      </c>
      <c r="AE129" s="605"/>
      <c r="AF129" s="613" t="s">
        <v>198</v>
      </c>
      <c r="AG129" s="614"/>
      <c r="AH129" s="615"/>
      <c r="AI129" s="255"/>
      <c r="AJ129" s="255"/>
      <c r="AK129" s="255"/>
      <c r="AL129" s="255"/>
      <c r="AM129" s="255"/>
      <c r="AN129" s="255"/>
      <c r="AO129" s="255"/>
      <c r="AP129" s="255"/>
      <c r="AQ129" s="255"/>
      <c r="AR129" s="258" t="str">
        <f>IF(COUNT(P129,Q129)&lt;&gt;2,"",ROUND(MIN(P129,Q129)*Q128,#REF!))</f>
        <v/>
      </c>
      <c r="AS129" s="258" t="str">
        <f>IF(COUNT(Q129,R129)&lt;&gt;2,"",ROUND(MIN(Q129,R129)*R128,#REF!))</f>
        <v/>
      </c>
      <c r="AT129" s="258" t="str">
        <f>IF(COUNT(R129,S129)&lt;&gt;2,"",ROUND(MIN(R129,S129)*S128,#REF!))</f>
        <v/>
      </c>
      <c r="AU129" s="255"/>
      <c r="AX129" s="280"/>
      <c r="AY129" s="280"/>
      <c r="AZ129" s="280"/>
      <c r="BA129" s="280"/>
      <c r="BB129" s="246"/>
      <c r="BC129" s="648"/>
      <c r="BD129" s="649"/>
      <c r="BE129" s="649"/>
      <c r="BF129" s="650"/>
      <c r="BG129" s="259"/>
      <c r="BH129" s="259"/>
      <c r="BI129" s="259"/>
      <c r="BJ129" s="259"/>
      <c r="BK129" s="259"/>
      <c r="BL129" s="259"/>
      <c r="BM129" s="259"/>
      <c r="BN129" s="259"/>
      <c r="BO129" s="259"/>
      <c r="BP129" s="259"/>
      <c r="BQ129" s="259"/>
      <c r="BR129" s="259"/>
      <c r="BS129" s="599"/>
      <c r="BT129" s="643"/>
      <c r="BU129" s="600"/>
      <c r="BV129" s="334" t="s">
        <v>172</v>
      </c>
      <c r="BW129" s="253" t="str">
        <f>IF(COUNT(AR129)=0,"",AR129)</f>
        <v/>
      </c>
      <c r="BX129" s="253" t="str">
        <f>IF(COUNT(AR133)=0,"",AR133)</f>
        <v/>
      </c>
      <c r="BY129" s="253" t="str">
        <f>IF(COUNT(AR135)=0,"",AR135)</f>
        <v/>
      </c>
      <c r="BZ129" s="253" t="str">
        <f>IF(COUNT(AR137)=0,"",AR137)</f>
        <v/>
      </c>
      <c r="CA129" s="253" t="str">
        <f>IF(COUNT(AR139)=0,"",AR139)</f>
        <v/>
      </c>
      <c r="CB129" s="253" t="str">
        <f>IF(COUNT(AR141)=0,"",AR141)</f>
        <v/>
      </c>
      <c r="CC129" s="253" t="str">
        <f>IF(COUNT(AR143)=0,"",AR143)</f>
        <v/>
      </c>
      <c r="CD129" s="253" t="str">
        <f>IF(COUNT(AR145)=0,"",AR145)</f>
        <v/>
      </c>
      <c r="CE129" s="253" t="str">
        <f>IF(COUNT(AR147)=0,"",AR147)</f>
        <v/>
      </c>
      <c r="CF129" s="253" t="str">
        <f>IF(COUNT(AR149)=0,"",AR149)</f>
        <v/>
      </c>
      <c r="CG129" s="253" t="str">
        <f>IF(COUNT(AR151)=0,"",AR151)</f>
        <v/>
      </c>
      <c r="CH129" s="257"/>
      <c r="CI129" s="257"/>
      <c r="CJ129" s="257"/>
      <c r="CK129" s="257"/>
      <c r="CL129" s="257"/>
      <c r="CM129" s="257"/>
      <c r="CN129" s="257"/>
      <c r="CO129" s="257"/>
      <c r="CP129" s="257"/>
      <c r="CQ129" s="257"/>
    </row>
    <row r="130" spans="3:95" s="243" customFormat="1" ht="13.5" customHeight="1">
      <c r="C130" s="606"/>
      <c r="D130" s="607"/>
      <c r="E130" s="608" t="s">
        <v>252</v>
      </c>
      <c r="F130" s="609"/>
      <c r="G130" s="610"/>
      <c r="H130" s="260"/>
      <c r="I130" s="260"/>
      <c r="J130" s="260"/>
      <c r="K130" s="260"/>
      <c r="L130" s="260"/>
      <c r="M130" s="260"/>
      <c r="N130" s="260"/>
      <c r="O130" s="260"/>
      <c r="P130" s="261"/>
      <c r="Q130" s="261"/>
      <c r="R130" s="261"/>
      <c r="S130" s="261"/>
      <c r="T130" s="262" t="str">
        <f>IF(COUNT(H130:S130)=0,"",SUMPRODUCT(ROUND(H130:S130,#REF!)))</f>
        <v/>
      </c>
      <c r="U130" s="645"/>
      <c r="V130" s="646"/>
      <c r="W130" s="646"/>
      <c r="X130" s="646"/>
      <c r="Y130" s="646"/>
      <c r="Z130" s="647"/>
      <c r="AA130" s="257"/>
      <c r="AB130" s="257"/>
      <c r="AC130" s="257"/>
      <c r="AD130" s="606"/>
      <c r="AE130" s="607"/>
      <c r="AF130" s="608" t="s">
        <v>199</v>
      </c>
      <c r="AG130" s="609"/>
      <c r="AH130" s="610"/>
      <c r="AI130" s="263"/>
      <c r="AJ130" s="263"/>
      <c r="AK130" s="263"/>
      <c r="AL130" s="263"/>
      <c r="AM130" s="263"/>
      <c r="AN130" s="263"/>
      <c r="AO130" s="263"/>
      <c r="AP130" s="263"/>
      <c r="AQ130" s="263"/>
      <c r="AR130" s="264" t="str">
        <f>IF(COUNT(Q129:Q130)=0,"",ROUND(Q130/(Q129*24*AR128/1000),3))</f>
        <v/>
      </c>
      <c r="AS130" s="264" t="str">
        <f>IF(COUNT(R129:R130)=0,"",ROUND(R130/(R129*24*AS128/1000),3))</f>
        <v/>
      </c>
      <c r="AT130" s="264" t="str">
        <f>IF(COUNT(S129:S130)=0,"",ROUND(S130/(S129*24*AT128/1000),3))</f>
        <v/>
      </c>
      <c r="AU130" s="265" t="str">
        <f>IF(COUNT(AI130:AT130)=0,"",AVERAGE(AI130:AT130))</f>
        <v/>
      </c>
      <c r="AX130" s="280"/>
      <c r="AY130" s="280"/>
      <c r="AZ130" s="280"/>
      <c r="BA130" s="280"/>
      <c r="BB130" s="246"/>
      <c r="BC130" s="594" t="s">
        <v>205</v>
      </c>
      <c r="BD130" s="594"/>
      <c r="BE130" s="594"/>
      <c r="BF130" s="594"/>
      <c r="BG130" s="253" t="str">
        <f>IF(COUNT(H134)=0,"",ROUND(H134,#REF!))</f>
        <v/>
      </c>
      <c r="BH130" s="253" t="str">
        <f>IF(COUNT(I134)=0,"",ROUND(I134,#REF!))</f>
        <v/>
      </c>
      <c r="BI130" s="253" t="str">
        <f>IF(COUNT(J134)=0,"",ROUND(J134,#REF!))</f>
        <v/>
      </c>
      <c r="BJ130" s="253" t="str">
        <f>IF(COUNT(K134)=0,"",ROUND(K134,#REF!))</f>
        <v/>
      </c>
      <c r="BK130" s="253" t="str">
        <f>IF(COUNT(L134)=0,"",ROUND(L134,#REF!))</f>
        <v/>
      </c>
      <c r="BL130" s="253" t="str">
        <f>IF(COUNT(M134)=0,"",ROUND(M134,#REF!))</f>
        <v/>
      </c>
      <c r="BM130" s="253" t="str">
        <f>IF(COUNT(N134)=0,"",ROUND(N134,#REF!))</f>
        <v/>
      </c>
      <c r="BN130" s="253" t="str">
        <f>IF(COUNT(O134)=0,"",ROUND(O134,#REF!))</f>
        <v/>
      </c>
      <c r="BO130" s="253" t="str">
        <f>IF(COUNT(P134)=0,"",ROUND(P134,#REF!))</f>
        <v/>
      </c>
      <c r="BP130" s="253" t="str">
        <f>IF(COUNT(Q134)=0,"",ROUND(Q134,#REF!))</f>
        <v/>
      </c>
      <c r="BQ130" s="253" t="str">
        <f>IF(COUNT(R134)=0,"",ROUND(R134,#REF!))</f>
        <v/>
      </c>
      <c r="BR130" s="253" t="str">
        <f>IF(COUNT(S134)=0,"",ROUND(S134,#REF!))</f>
        <v/>
      </c>
      <c r="BS130" s="634" t="s">
        <v>205</v>
      </c>
      <c r="BT130" s="635"/>
      <c r="BU130" s="636"/>
      <c r="BV130" s="334" t="s">
        <v>25</v>
      </c>
      <c r="BW130" s="253" t="str">
        <f>IF(COUNT(T132)=0,"",T132)</f>
        <v/>
      </c>
      <c r="BX130" s="253" t="str">
        <f>IF(COUNT(T134)=0,"",T134)</f>
        <v/>
      </c>
      <c r="BY130" s="253" t="str">
        <f>IF(COUNT(T136)=0,"",T136)</f>
        <v/>
      </c>
      <c r="BZ130" s="266" t="str">
        <f>IF(COUNT(T138)=0,"",T138)</f>
        <v/>
      </c>
      <c r="CA130" s="253" t="str">
        <f>IF(COUNT(T140)=0,"",T140)</f>
        <v/>
      </c>
      <c r="CB130" s="253" t="str">
        <f>IF(COUNT(T142)=0,"",T142)</f>
        <v/>
      </c>
      <c r="CC130" s="253" t="str">
        <f>IF(COUNT(T144)=0,"",T144)</f>
        <v/>
      </c>
      <c r="CD130" s="253" t="str">
        <f>IF(COUNT(T146)=0,"",T146)</f>
        <v/>
      </c>
      <c r="CE130" s="253" t="str">
        <f>IF(COUNT(T148)=0,"",T148)</f>
        <v/>
      </c>
      <c r="CF130" s="253" t="str">
        <f>IF(COUNT(T150)=0,"",T150)</f>
        <v/>
      </c>
      <c r="CG130" s="253" t="str">
        <f>IF(COUNT(T152)=0,"",T152)</f>
        <v/>
      </c>
      <c r="CH130" s="257"/>
      <c r="CI130" s="257"/>
      <c r="CJ130" s="257"/>
      <c r="CK130" s="257"/>
      <c r="CL130" s="257"/>
      <c r="CM130" s="257"/>
      <c r="CN130" s="257"/>
      <c r="CO130" s="257"/>
      <c r="CP130" s="257"/>
      <c r="CQ130" s="257"/>
    </row>
    <row r="131" spans="3:95" s="243" customFormat="1" ht="13.5" customHeight="1">
      <c r="C131" s="604" t="e">
        <f>DATE(#REF!-1,1,1)</f>
        <v>#REF!</v>
      </c>
      <c r="D131" s="605"/>
      <c r="E131" s="613" t="s">
        <v>275</v>
      </c>
      <c r="F131" s="614"/>
      <c r="G131" s="615"/>
      <c r="H131" s="256"/>
      <c r="I131" s="256"/>
      <c r="J131" s="256"/>
      <c r="K131" s="256"/>
      <c r="L131" s="256"/>
      <c r="M131" s="256"/>
      <c r="N131" s="256"/>
      <c r="O131" s="256"/>
      <c r="P131" s="256"/>
      <c r="Q131" s="256"/>
      <c r="R131" s="256"/>
      <c r="S131" s="256"/>
      <c r="T131" s="255"/>
      <c r="U131" s="613" t="s">
        <v>210</v>
      </c>
      <c r="V131" s="614"/>
      <c r="W131" s="614"/>
      <c r="X131" s="615"/>
      <c r="Y131" s="616" t="str">
        <f>IF(COUNT(S131)=0,"",ROUND(S131,#REF!))</f>
        <v/>
      </c>
      <c r="Z131" s="617"/>
      <c r="AA131" s="257"/>
      <c r="AB131" s="257"/>
      <c r="AC131" s="257"/>
      <c r="AD131" s="604" t="e">
        <f>DATE(#REF!-1,1,1)</f>
        <v>#REF!</v>
      </c>
      <c r="AE131" s="605"/>
      <c r="AF131" s="613" t="s">
        <v>198</v>
      </c>
      <c r="AG131" s="614"/>
      <c r="AH131" s="615"/>
      <c r="AI131" s="258" t="str">
        <f>IF(COUNT(S129,H131)&lt;&gt;2,"",ROUND(MIN(S129,H131)*H128,#REF!))</f>
        <v/>
      </c>
      <c r="AJ131" s="258" t="str">
        <f>IF(COUNT(H131,I131)&lt;&gt;2,"",ROUND(MIN(H131,I131)*I128,#REF!))</f>
        <v/>
      </c>
      <c r="AK131" s="258" t="str">
        <f>IF(COUNT(I131,J131)&lt;&gt;2,"",ROUND(MIN(I131,J131)*J128,#REF!))</f>
        <v/>
      </c>
      <c r="AL131" s="258" t="str">
        <f>IF(COUNT(J131,K131)&lt;&gt;2,"",ROUND(MIN(J131,K131)*K128,#REF!))</f>
        <v/>
      </c>
      <c r="AM131" s="258" t="str">
        <f>IF(COUNT(K131,L131)&lt;&gt;2,"",ROUND(MIN(K131,L131)*L128,#REF!))</f>
        <v/>
      </c>
      <c r="AN131" s="258" t="str">
        <f>IF(COUNT(L131,M131)&lt;&gt;2,"",ROUND(MIN(L131,M131)*M128,#REF!))</f>
        <v/>
      </c>
      <c r="AO131" s="258" t="str">
        <f>IF(COUNT(M131,N131)&lt;&gt;2,"",ROUND(MIN(M131,N131)*N128,#REF!))</f>
        <v/>
      </c>
      <c r="AP131" s="258" t="str">
        <f>IF(COUNT(N131,O131)&lt;&gt;2,"",ROUND(MIN(N131,O131)*O128,#REF!))</f>
        <v/>
      </c>
      <c r="AQ131" s="258" t="str">
        <f>IF(COUNT(O131,P131)&lt;&gt;2,"",ROUND(MIN(O131,P131)*P128,#REF!))</f>
        <v/>
      </c>
      <c r="AR131" s="258" t="str">
        <f>IF(COUNT(P131,Q131)&lt;&gt;2,"",ROUND(MIN(P131,Q131)*Q128,#REF!))</f>
        <v/>
      </c>
      <c r="AS131" s="258" t="str">
        <f>IF(COUNT(Q131,R131)&lt;&gt;2,"",ROUND(MIN(Q131,R131)*R128,#REF!))</f>
        <v/>
      </c>
      <c r="AT131" s="258" t="str">
        <f>IF(COUNT(R131,S131)&lt;&gt;2,"",ROUND(MIN(R131,S131)*S128,#REF!))</f>
        <v/>
      </c>
      <c r="AU131" s="255"/>
      <c r="AX131" s="280"/>
      <c r="AY131" s="280"/>
      <c r="AZ131" s="280"/>
      <c r="BB131" s="246"/>
      <c r="BC131" s="627"/>
      <c r="BD131" s="628"/>
      <c r="BE131" s="628"/>
      <c r="BF131" s="628"/>
      <c r="BG131" s="628"/>
      <c r="BH131" s="628"/>
      <c r="BI131" s="628"/>
      <c r="BJ131" s="628"/>
      <c r="BK131" s="628"/>
      <c r="BL131" s="628"/>
      <c r="BM131" s="628"/>
      <c r="BN131" s="628"/>
      <c r="BO131" s="628"/>
      <c r="BP131" s="628"/>
      <c r="BQ131" s="628"/>
      <c r="BR131" s="629"/>
      <c r="BS131" s="597" t="s">
        <v>206</v>
      </c>
      <c r="BT131" s="633"/>
      <c r="BU131" s="598"/>
      <c r="BV131" s="334" t="s">
        <v>25</v>
      </c>
      <c r="BW131" s="253" t="str">
        <f>IF(COUNT(Y131)=0,"",IF(#REF!="発電事業者",Y131,IF(SUMIF($C159:$D168,"その他事業者",L159:L168)=0,IF(Y131*L168/SUM(L159:L168)=0,"",Y131*L168/SUM(L159:L168)),ROUND(Y131*SUMIF($C159:$D168,"その他事業者",L159:L168)/SUM(L159:L168),#REF!)+Y131*L168/SUM(L159:L168))))</f>
        <v/>
      </c>
      <c r="BX131" s="253" t="str">
        <f>IF(COUNT(Y133)=0,"",IF(#REF!="発電事業者",Y133,IF(SUMIF($C159:$D168,"その他事業者",W159:W168)=0,IF(Y133*W168/SUM(W159:W168)=0,"",Y133*W168/SUM(W159:W168)),ROUND(Y133*SUMIF($C159:$D168,"その他事業者",W159:W168)/SUM(W159:W168),#REF!)+Y133*W168/SUM(W159:W168))))</f>
        <v/>
      </c>
      <c r="BY131" s="267"/>
      <c r="BZ131" s="267"/>
      <c r="CA131" s="267"/>
      <c r="CB131" s="253" t="str">
        <f>IF(COUNT(Y141)=0,"",IF(#REF!="発電事業者",Y141,IF(SUMIF($C159:$D168,"その他事業者",AA159:AA168)=0,IF(Y141*AA168/SUM(AA159:AA168)=0,"",Y141*AA168/SUM(AA159:AA168)),ROUND(Y141*SUMIF($C159:$D168,"その他事業者",AA159:AA168)/SUM(AA159:AA168),#REF!)+Y141*AA168/SUM(AA159:AA168))))</f>
        <v/>
      </c>
      <c r="CC131" s="267"/>
      <c r="CD131" s="267"/>
      <c r="CE131" s="267"/>
      <c r="CF131" s="267"/>
      <c r="CG131" s="253" t="str">
        <f>IF(COUNT(Y151)=0,"",IF(#REF!="発電事業者",Y151,IF(SUMIF($C159:$D168,"その他事業者",AF159:AF168)=0,IF(Y151*AF168/SUM(AF159:AF168)=0,"",Y151*AF168/SUM(AF159:AF168)),ROUND(Y151*SUMIF($C159:$D168,"その他事業者",AF159:AF168)/SUM(AF159:AF168),#REF!)+Y151*AF168/SUM(AF159:AF168))))</f>
        <v/>
      </c>
      <c r="CH131" s="257"/>
      <c r="CI131" s="257"/>
      <c r="CJ131" s="257"/>
      <c r="CK131" s="257"/>
      <c r="CL131" s="257"/>
      <c r="CM131" s="257"/>
      <c r="CN131" s="257"/>
      <c r="CO131" s="257"/>
      <c r="CP131" s="257"/>
      <c r="CQ131" s="257"/>
    </row>
    <row r="132" spans="3:95" s="243" customFormat="1" ht="13.5" customHeight="1">
      <c r="C132" s="606"/>
      <c r="D132" s="607"/>
      <c r="E132" s="608" t="s">
        <v>252</v>
      </c>
      <c r="F132" s="609"/>
      <c r="G132" s="610"/>
      <c r="H132" s="261"/>
      <c r="I132" s="261"/>
      <c r="J132" s="261"/>
      <c r="K132" s="261"/>
      <c r="L132" s="261"/>
      <c r="M132" s="261"/>
      <c r="N132" s="261"/>
      <c r="O132" s="261"/>
      <c r="P132" s="261"/>
      <c r="Q132" s="261"/>
      <c r="R132" s="261"/>
      <c r="S132" s="261"/>
      <c r="T132" s="262" t="str">
        <f>IF(COUNT(H132:S132)=0,"",SUMPRODUCT(ROUND(H132:S132,#REF!)))</f>
        <v/>
      </c>
      <c r="U132" s="608" t="s">
        <v>211</v>
      </c>
      <c r="V132" s="609"/>
      <c r="W132" s="609"/>
      <c r="X132" s="610"/>
      <c r="Y132" s="611" t="str">
        <f>IF(COUNT(T132)=0,"",T132)</f>
        <v/>
      </c>
      <c r="Z132" s="612"/>
      <c r="AA132" s="257"/>
      <c r="AB132" s="257"/>
      <c r="AC132" s="257"/>
      <c r="AD132" s="606"/>
      <c r="AE132" s="607"/>
      <c r="AF132" s="608" t="s">
        <v>199</v>
      </c>
      <c r="AG132" s="609"/>
      <c r="AH132" s="610"/>
      <c r="AI132" s="264" t="str">
        <f t="shared" ref="AI132:AT132" si="20">IF(COUNT(H131:H132)=0,"",ROUND(H132/(H131*24*AI128/1000),3))</f>
        <v/>
      </c>
      <c r="AJ132" s="264" t="str">
        <f t="shared" si="20"/>
        <v/>
      </c>
      <c r="AK132" s="264" t="str">
        <f t="shared" si="20"/>
        <v/>
      </c>
      <c r="AL132" s="264" t="str">
        <f t="shared" si="20"/>
        <v/>
      </c>
      <c r="AM132" s="264" t="str">
        <f t="shared" si="20"/>
        <v/>
      </c>
      <c r="AN132" s="264" t="str">
        <f t="shared" si="20"/>
        <v/>
      </c>
      <c r="AO132" s="264" t="str">
        <f t="shared" si="20"/>
        <v/>
      </c>
      <c r="AP132" s="264" t="str">
        <f t="shared" si="20"/>
        <v/>
      </c>
      <c r="AQ132" s="264" t="str">
        <f t="shared" si="20"/>
        <v/>
      </c>
      <c r="AR132" s="264" t="str">
        <f t="shared" si="20"/>
        <v/>
      </c>
      <c r="AS132" s="264" t="str">
        <f t="shared" si="20"/>
        <v/>
      </c>
      <c r="AT132" s="264" t="str">
        <f t="shared" si="20"/>
        <v/>
      </c>
      <c r="AU132" s="265" t="str">
        <f>IF(COUNT(AI132:AT132)=0,"",AVERAGE(AI132:AT132))</f>
        <v/>
      </c>
      <c r="AX132" s="280"/>
      <c r="AY132" s="280"/>
      <c r="AZ132" s="280"/>
      <c r="BB132" s="246"/>
      <c r="BC132" s="630"/>
      <c r="BD132" s="631"/>
      <c r="BE132" s="631"/>
      <c r="BF132" s="631"/>
      <c r="BG132" s="631"/>
      <c r="BH132" s="631"/>
      <c r="BI132" s="631"/>
      <c r="BJ132" s="631"/>
      <c r="BK132" s="631"/>
      <c r="BL132" s="631"/>
      <c r="BM132" s="631"/>
      <c r="BN132" s="631"/>
      <c r="BO132" s="631"/>
      <c r="BP132" s="631"/>
      <c r="BQ132" s="631"/>
      <c r="BR132" s="632"/>
      <c r="BS132" s="634" t="s">
        <v>207</v>
      </c>
      <c r="BT132" s="635"/>
      <c r="BU132" s="636"/>
      <c r="BV132" s="334" t="s">
        <v>25</v>
      </c>
      <c r="BW132" s="253" t="str">
        <f>IF(COUNT(Y132)=0,"",Y132)</f>
        <v/>
      </c>
      <c r="BX132" s="253" t="str">
        <f>IF(COUNT(Y134)=0,"",Y134)</f>
        <v/>
      </c>
      <c r="BY132" s="267"/>
      <c r="BZ132" s="267"/>
      <c r="CA132" s="267"/>
      <c r="CB132" s="253" t="str">
        <f>IF(COUNT(Y142)=0,"",Y142)</f>
        <v/>
      </c>
      <c r="CC132" s="267"/>
      <c r="CD132" s="267"/>
      <c r="CE132" s="267"/>
      <c r="CF132" s="267"/>
      <c r="CG132" s="253" t="str">
        <f>IF(COUNT(Y152)=0,"",Y152)</f>
        <v/>
      </c>
      <c r="CH132" s="257"/>
      <c r="CI132" s="257"/>
      <c r="CJ132" s="257"/>
      <c r="CK132" s="257"/>
      <c r="CL132" s="257"/>
      <c r="CM132" s="257"/>
      <c r="CN132" s="257"/>
      <c r="CO132" s="257"/>
      <c r="CP132" s="257"/>
      <c r="CQ132" s="257"/>
    </row>
    <row r="133" spans="3:95" s="243" customFormat="1" ht="13.5" customHeight="1">
      <c r="C133" s="604" t="e">
        <f>DATE(#REF!,1,1)</f>
        <v>#REF!</v>
      </c>
      <c r="D133" s="605"/>
      <c r="E133" s="613" t="s">
        <v>275</v>
      </c>
      <c r="F133" s="614"/>
      <c r="G133" s="615"/>
      <c r="H133" s="256"/>
      <c r="I133" s="256"/>
      <c r="J133" s="256"/>
      <c r="K133" s="256"/>
      <c r="L133" s="256"/>
      <c r="M133" s="256"/>
      <c r="N133" s="256"/>
      <c r="O133" s="256"/>
      <c r="P133" s="256"/>
      <c r="Q133" s="256"/>
      <c r="R133" s="256"/>
      <c r="S133" s="256"/>
      <c r="T133" s="255"/>
      <c r="U133" s="613" t="s">
        <v>210</v>
      </c>
      <c r="V133" s="614"/>
      <c r="W133" s="614"/>
      <c r="X133" s="615"/>
      <c r="Y133" s="616" t="str">
        <f>IF(COUNT(S133)=0,"",ROUND(S133,#REF!))</f>
        <v/>
      </c>
      <c r="Z133" s="617"/>
      <c r="AA133" s="257"/>
      <c r="AB133" s="257"/>
      <c r="AC133" s="257"/>
      <c r="AD133" s="604" t="e">
        <f>DATE(#REF!,1,1)</f>
        <v>#REF!</v>
      </c>
      <c r="AE133" s="605"/>
      <c r="AF133" s="613" t="s">
        <v>198</v>
      </c>
      <c r="AG133" s="614"/>
      <c r="AH133" s="615"/>
      <c r="AI133" s="258" t="str">
        <f>IF(COUNT(S131,H133)&lt;&gt;2,"",ROUND(MIN(S131,H133)*H128,#REF!))</f>
        <v/>
      </c>
      <c r="AJ133" s="258" t="str">
        <f>IF(COUNT(H133,I133)&lt;&gt;2,"",ROUND(MIN(H133,I133)*I128,#REF!))</f>
        <v/>
      </c>
      <c r="AK133" s="258" t="str">
        <f>IF(COUNT(I133,J133)&lt;&gt;2,"",ROUND(MIN(I133,J133)*J128,#REF!))</f>
        <v/>
      </c>
      <c r="AL133" s="258" t="str">
        <f>IF(COUNT(J133,K133)&lt;&gt;2,"",ROUND(MIN(J133,K133)*K128,#REF!))</f>
        <v/>
      </c>
      <c r="AM133" s="258" t="str">
        <f>IF(COUNT(K133,L133)&lt;&gt;2,"",ROUND(MIN(K133,L133)*L128,#REF!))</f>
        <v/>
      </c>
      <c r="AN133" s="258" t="str">
        <f>IF(COUNT(L133,M133)&lt;&gt;2,"",ROUND(MIN(L133,M133)*M128,#REF!))</f>
        <v/>
      </c>
      <c r="AO133" s="258" t="str">
        <f>IF(COUNT(M133,N133)&lt;&gt;2,"",ROUND(MIN(M133,N133)*N128,#REF!))</f>
        <v/>
      </c>
      <c r="AP133" s="258" t="str">
        <f>IF(COUNT(N133,O133)&lt;&gt;2,"",ROUND(MIN(N133,O133)*O128,#REF!))</f>
        <v/>
      </c>
      <c r="AQ133" s="258" t="str">
        <f>IF(COUNT(O133,P133)&lt;&gt;2,"",ROUND(MIN(O133,P133)*P128,#REF!))</f>
        <v/>
      </c>
      <c r="AR133" s="258" t="str">
        <f>IF(COUNT(P133,Q133)&lt;&gt;2,"",ROUND(MIN(P133,Q133)*Q128,#REF!))</f>
        <v/>
      </c>
      <c r="AS133" s="258" t="str">
        <f>IF(COUNT(Q133,R133)&lt;&gt;2,"",ROUND(MIN(Q133,R133)*R128,#REF!))</f>
        <v/>
      </c>
      <c r="AT133" s="258" t="str">
        <f>IF(COUNT(R133,S133)&lt;&gt;2,"",ROUND(MIN(R133,S133)*S128,#REF!))</f>
        <v/>
      </c>
      <c r="AU133" s="255"/>
      <c r="AX133" s="268"/>
      <c r="BB133" s="268"/>
      <c r="BC133" s="245"/>
      <c r="BD133" s="245"/>
      <c r="BE133" s="245"/>
      <c r="BF133" s="245"/>
      <c r="BG133" s="245"/>
      <c r="BH133" s="245"/>
      <c r="BI133" s="245"/>
      <c r="BJ133" s="245"/>
      <c r="BK133" s="245"/>
      <c r="BL133" s="245"/>
      <c r="BM133" s="245"/>
      <c r="BN133" s="245"/>
      <c r="BO133" s="245"/>
      <c r="BP133" s="245"/>
      <c r="BQ133" s="245"/>
      <c r="BR133" s="245"/>
      <c r="BS133" s="245"/>
      <c r="BT133" s="245"/>
      <c r="BU133" s="245"/>
      <c r="BV133" s="245"/>
      <c r="BW133" s="245"/>
      <c r="BX133" s="257"/>
      <c r="BY133" s="257"/>
      <c r="BZ133" s="257"/>
      <c r="CA133" s="257"/>
      <c r="CB133" s="257"/>
      <c r="CC133" s="257"/>
      <c r="CD133" s="257"/>
      <c r="CE133" s="257"/>
      <c r="CF133" s="257"/>
      <c r="CG133" s="257"/>
      <c r="CH133" s="257"/>
      <c r="CI133" s="257"/>
      <c r="CJ133" s="257"/>
      <c r="CK133" s="257"/>
      <c r="CL133" s="257"/>
      <c r="CM133" s="257"/>
      <c r="CN133" s="257"/>
      <c r="CO133" s="257"/>
      <c r="CP133" s="257"/>
      <c r="CQ133" s="257"/>
    </row>
    <row r="134" spans="3:95" s="243" customFormat="1" ht="13.5" customHeight="1">
      <c r="C134" s="606"/>
      <c r="D134" s="607"/>
      <c r="E134" s="608" t="s">
        <v>212</v>
      </c>
      <c r="F134" s="609"/>
      <c r="G134" s="610"/>
      <c r="H134" s="261"/>
      <c r="I134" s="261"/>
      <c r="J134" s="261"/>
      <c r="K134" s="261"/>
      <c r="L134" s="261"/>
      <c r="M134" s="261"/>
      <c r="N134" s="261"/>
      <c r="O134" s="261"/>
      <c r="P134" s="261"/>
      <c r="Q134" s="261"/>
      <c r="R134" s="261"/>
      <c r="S134" s="261"/>
      <c r="T134" s="262" t="str">
        <f>IF(COUNT(H134:S134)=0,"",SUMPRODUCT(ROUND(H134:S134,#REF!)))</f>
        <v/>
      </c>
      <c r="U134" s="608" t="s">
        <v>211</v>
      </c>
      <c r="V134" s="609"/>
      <c r="W134" s="609"/>
      <c r="X134" s="610"/>
      <c r="Y134" s="611" t="str">
        <f>IF(COUNT(T134)=0,"",T134)</f>
        <v/>
      </c>
      <c r="Z134" s="612"/>
      <c r="AA134" s="257"/>
      <c r="AB134" s="257"/>
      <c r="AC134" s="257"/>
      <c r="AD134" s="606"/>
      <c r="AE134" s="607"/>
      <c r="AF134" s="608" t="s">
        <v>199</v>
      </c>
      <c r="AG134" s="609"/>
      <c r="AH134" s="610"/>
      <c r="AI134" s="264" t="str">
        <f t="shared" ref="AI134:AT134" si="21">IF(COUNT(H133:H134)=0,"",ROUND(H134/(H133*24*AI128/1000),3))</f>
        <v/>
      </c>
      <c r="AJ134" s="264" t="str">
        <f t="shared" si="21"/>
        <v/>
      </c>
      <c r="AK134" s="264" t="str">
        <f t="shared" si="21"/>
        <v/>
      </c>
      <c r="AL134" s="264" t="str">
        <f t="shared" si="21"/>
        <v/>
      </c>
      <c r="AM134" s="264" t="str">
        <f t="shared" si="21"/>
        <v/>
      </c>
      <c r="AN134" s="264" t="str">
        <f t="shared" si="21"/>
        <v/>
      </c>
      <c r="AO134" s="264" t="str">
        <f t="shared" si="21"/>
        <v/>
      </c>
      <c r="AP134" s="264" t="str">
        <f t="shared" si="21"/>
        <v/>
      </c>
      <c r="AQ134" s="264" t="str">
        <f t="shared" si="21"/>
        <v/>
      </c>
      <c r="AR134" s="264" t="str">
        <f t="shared" si="21"/>
        <v/>
      </c>
      <c r="AS134" s="264" t="str">
        <f t="shared" si="21"/>
        <v/>
      </c>
      <c r="AT134" s="264" t="str">
        <f t="shared" si="21"/>
        <v/>
      </c>
      <c r="AU134" s="265" t="str">
        <f>IF(COUNT(AI134:AT134)=0,"",AVERAGE(AI134:AT134))</f>
        <v/>
      </c>
      <c r="AX134" s="240" t="e">
        <f>IF(#REF!="発電事業者","算定結果　送電取引帳票","算定結果　受電取引帳票")</f>
        <v>#REF!</v>
      </c>
      <c r="BR134" s="268"/>
    </row>
    <row r="135" spans="3:95" s="243" customFormat="1" ht="13.5" customHeight="1">
      <c r="C135" s="604" t="e">
        <f>DATE(#REF!+1,1,1)</f>
        <v>#REF!</v>
      </c>
      <c r="D135" s="605"/>
      <c r="E135" s="613" t="s">
        <v>275</v>
      </c>
      <c r="F135" s="614"/>
      <c r="G135" s="615"/>
      <c r="H135" s="256"/>
      <c r="I135" s="256"/>
      <c r="J135" s="256"/>
      <c r="K135" s="256"/>
      <c r="L135" s="256"/>
      <c r="M135" s="256"/>
      <c r="N135" s="256"/>
      <c r="O135" s="256"/>
      <c r="P135" s="256"/>
      <c r="Q135" s="256"/>
      <c r="R135" s="256"/>
      <c r="S135" s="256"/>
      <c r="T135" s="255"/>
      <c r="U135" s="618"/>
      <c r="V135" s="619"/>
      <c r="W135" s="619"/>
      <c r="X135" s="619"/>
      <c r="Y135" s="619"/>
      <c r="Z135" s="620"/>
      <c r="AA135" s="257"/>
      <c r="AB135" s="257"/>
      <c r="AC135" s="257"/>
      <c r="AD135" s="604" t="e">
        <f>DATE(#REF!+1,1,1)</f>
        <v>#REF!</v>
      </c>
      <c r="AE135" s="605"/>
      <c r="AF135" s="613" t="s">
        <v>198</v>
      </c>
      <c r="AG135" s="614"/>
      <c r="AH135" s="615"/>
      <c r="AI135" s="258" t="str">
        <f>IF(COUNT(S133,H135)&lt;&gt;2,"",ROUND(MIN(S133,H135)*H128,#REF!))</f>
        <v/>
      </c>
      <c r="AJ135" s="258" t="str">
        <f>IF(COUNT(H135,I135)&lt;&gt;2,"",ROUND(MIN(H135,I135)*I128,#REF!))</f>
        <v/>
      </c>
      <c r="AK135" s="258" t="str">
        <f>IF(COUNT(I135,J135)&lt;&gt;2,"",ROUND(MIN(I135,J135)*J128,#REF!))</f>
        <v/>
      </c>
      <c r="AL135" s="258" t="str">
        <f>IF(COUNT(J135,K135)&lt;&gt;2,"",ROUND(MIN(J135,K135)*K128,#REF!))</f>
        <v/>
      </c>
      <c r="AM135" s="258" t="str">
        <f>IF(COUNT(K135,L135)&lt;&gt;2,"",ROUND(MIN(K135,L135)*L128,#REF!))</f>
        <v/>
      </c>
      <c r="AN135" s="258" t="str">
        <f>IF(COUNT(L135,M135)&lt;&gt;2,"",ROUND(MIN(L135,M135)*M128,#REF!))</f>
        <v/>
      </c>
      <c r="AO135" s="258" t="str">
        <f>IF(COUNT(M135,N135)&lt;&gt;2,"",ROUND(MIN(M135,N135)*N128,#REF!))</f>
        <v/>
      </c>
      <c r="AP135" s="258" t="str">
        <f>IF(COUNT(N135,O135)&lt;&gt;2,"",ROUND(MIN(N135,O135)*O128,#REF!))</f>
        <v/>
      </c>
      <c r="AQ135" s="258" t="str">
        <f>IF(COUNT(O135,P135)&lt;&gt;2,"",ROUND(MIN(O135,P135)*P128,#REF!))</f>
        <v/>
      </c>
      <c r="AR135" s="258" t="str">
        <f>IF(COUNT(P135,Q135)&lt;&gt;2,"",ROUND(MIN(P135,Q135)*Q128,#REF!))</f>
        <v/>
      </c>
      <c r="AS135" s="258" t="str">
        <f>IF(COUNT(Q135,R135)&lt;&gt;2,"",ROUND(MIN(Q135,R135)*R128,#REF!))</f>
        <v/>
      </c>
      <c r="AT135" s="258" t="str">
        <f>IF(COUNT(R135,S135)&lt;&gt;2,"",ROUND(MIN(R135,S135)*S128,#REF!))</f>
        <v/>
      </c>
      <c r="AU135" s="255"/>
      <c r="AX135" s="594" t="s">
        <v>200</v>
      </c>
      <c r="AY135" s="594"/>
      <c r="AZ135" s="595" t="s">
        <v>201</v>
      </c>
      <c r="BA135" s="594" t="s">
        <v>202</v>
      </c>
      <c r="BB135" s="594"/>
      <c r="BC135" s="594"/>
      <c r="BD135" s="595" t="s">
        <v>203</v>
      </c>
      <c r="BE135" s="597" t="s">
        <v>176</v>
      </c>
      <c r="BF135" s="598"/>
      <c r="BG135" s="601" t="e">
        <f>DATE(#REF!,1,1)</f>
        <v>#REF!</v>
      </c>
      <c r="BH135" s="602"/>
      <c r="BI135" s="602"/>
      <c r="BJ135" s="602"/>
      <c r="BK135" s="602"/>
      <c r="BL135" s="602"/>
      <c r="BM135" s="602"/>
      <c r="BN135" s="602"/>
      <c r="BO135" s="602"/>
      <c r="BP135" s="602"/>
      <c r="BQ135" s="602"/>
      <c r="BR135" s="603"/>
      <c r="BS135" s="594" t="s">
        <v>175</v>
      </c>
      <c r="BT135" s="594"/>
      <c r="BU135" s="594"/>
      <c r="BV135" s="594"/>
      <c r="BW135" s="592" t="e">
        <f>DATE(#REF!-1,1,1)</f>
        <v>#REF!</v>
      </c>
      <c r="BX135" s="592" t="e">
        <f>DATE(#REF!,1,1)</f>
        <v>#REF!</v>
      </c>
      <c r="BY135" s="592" t="e">
        <f>DATE(#REF!+1,1,1)</f>
        <v>#REF!</v>
      </c>
      <c r="BZ135" s="592" t="e">
        <f>DATE(#REF!+2,1,1)</f>
        <v>#REF!</v>
      </c>
      <c r="CA135" s="592" t="e">
        <f>DATE(#REF!+3,1,1)</f>
        <v>#REF!</v>
      </c>
      <c r="CB135" s="592" t="e">
        <f>DATE(#REF!+4,1,1)</f>
        <v>#REF!</v>
      </c>
      <c r="CC135" s="592" t="e">
        <f>DATE(#REF!+5,1,1)</f>
        <v>#REF!</v>
      </c>
      <c r="CD135" s="592" t="e">
        <f>DATE(#REF!+6,1,1)</f>
        <v>#REF!</v>
      </c>
      <c r="CE135" s="592" t="e">
        <f>DATE(#REF!+7,1,1)</f>
        <v>#REF!</v>
      </c>
      <c r="CF135" s="592" t="e">
        <f>DATE(#REF!+8,1,1)</f>
        <v>#REF!</v>
      </c>
      <c r="CG135" s="592" t="e">
        <f>DATE(#REF!+9,1,1)</f>
        <v>#REF!</v>
      </c>
      <c r="CH135" s="566" t="s">
        <v>268</v>
      </c>
      <c r="CI135" s="567"/>
      <c r="CJ135" s="567"/>
      <c r="CK135" s="567"/>
      <c r="CL135" s="567"/>
      <c r="CM135" s="567"/>
      <c r="CN135" s="567"/>
      <c r="CO135" s="567"/>
      <c r="CP135" s="567"/>
      <c r="CQ135" s="567"/>
    </row>
    <row r="136" spans="3:95" s="243" customFormat="1" ht="13.5" customHeight="1">
      <c r="C136" s="606"/>
      <c r="D136" s="607"/>
      <c r="E136" s="608" t="s">
        <v>212</v>
      </c>
      <c r="F136" s="609"/>
      <c r="G136" s="610"/>
      <c r="H136" s="261"/>
      <c r="I136" s="261"/>
      <c r="J136" s="261"/>
      <c r="K136" s="261"/>
      <c r="L136" s="261"/>
      <c r="M136" s="261"/>
      <c r="N136" s="261"/>
      <c r="O136" s="261"/>
      <c r="P136" s="261"/>
      <c r="Q136" s="261"/>
      <c r="R136" s="261"/>
      <c r="S136" s="261"/>
      <c r="T136" s="262" t="str">
        <f>IF(COUNT(H136:S136)=0,"",SUMPRODUCT(ROUND(H136:S136,#REF!)))</f>
        <v/>
      </c>
      <c r="U136" s="621"/>
      <c r="V136" s="622"/>
      <c r="W136" s="622"/>
      <c r="X136" s="622"/>
      <c r="Y136" s="622"/>
      <c r="Z136" s="623"/>
      <c r="AA136" s="257"/>
      <c r="AB136" s="257"/>
      <c r="AC136" s="257"/>
      <c r="AD136" s="606"/>
      <c r="AE136" s="607"/>
      <c r="AF136" s="608" t="s">
        <v>199</v>
      </c>
      <c r="AG136" s="609"/>
      <c r="AH136" s="610"/>
      <c r="AI136" s="264" t="str">
        <f t="shared" ref="AI136:AT136" si="22">IF(COUNT(H135:H136)=0,"",ROUND(H136/(H135*24*AI128/1000),3))</f>
        <v/>
      </c>
      <c r="AJ136" s="264" t="str">
        <f t="shared" si="22"/>
        <v/>
      </c>
      <c r="AK136" s="264" t="str">
        <f t="shared" si="22"/>
        <v/>
      </c>
      <c r="AL136" s="264" t="str">
        <f t="shared" si="22"/>
        <v/>
      </c>
      <c r="AM136" s="264" t="str">
        <f t="shared" si="22"/>
        <v/>
      </c>
      <c r="AN136" s="264" t="str">
        <f t="shared" si="22"/>
        <v/>
      </c>
      <c r="AO136" s="264" t="str">
        <f t="shared" si="22"/>
        <v/>
      </c>
      <c r="AP136" s="264" t="str">
        <f t="shared" si="22"/>
        <v/>
      </c>
      <c r="AQ136" s="264" t="str">
        <f t="shared" si="22"/>
        <v/>
      </c>
      <c r="AR136" s="264" t="str">
        <f t="shared" si="22"/>
        <v/>
      </c>
      <c r="AS136" s="264" t="str">
        <f t="shared" si="22"/>
        <v/>
      </c>
      <c r="AT136" s="264" t="str">
        <f t="shared" si="22"/>
        <v/>
      </c>
      <c r="AU136" s="265" t="str">
        <f>IF(COUNT(AI136:AT136)=0,"",AVERAGE(AI136:AT136))</f>
        <v/>
      </c>
      <c r="AX136" s="594"/>
      <c r="AY136" s="594"/>
      <c r="AZ136" s="596"/>
      <c r="BA136" s="594"/>
      <c r="BB136" s="594"/>
      <c r="BC136" s="594"/>
      <c r="BD136" s="596"/>
      <c r="BE136" s="599"/>
      <c r="BF136" s="600"/>
      <c r="BG136" s="334" t="s">
        <v>194</v>
      </c>
      <c r="BH136" s="334" t="s">
        <v>195</v>
      </c>
      <c r="BI136" s="334" t="s">
        <v>161</v>
      </c>
      <c r="BJ136" s="334" t="s">
        <v>162</v>
      </c>
      <c r="BK136" s="334" t="s">
        <v>163</v>
      </c>
      <c r="BL136" s="334" t="s">
        <v>164</v>
      </c>
      <c r="BM136" s="334" t="s">
        <v>165</v>
      </c>
      <c r="BN136" s="334" t="s">
        <v>166</v>
      </c>
      <c r="BO136" s="334" t="s">
        <v>167</v>
      </c>
      <c r="BP136" s="334" t="s">
        <v>168</v>
      </c>
      <c r="BQ136" s="334" t="s">
        <v>169</v>
      </c>
      <c r="BR136" s="334" t="s">
        <v>170</v>
      </c>
      <c r="BS136" s="594"/>
      <c r="BT136" s="594"/>
      <c r="BU136" s="594"/>
      <c r="BV136" s="594"/>
      <c r="BW136" s="593"/>
      <c r="BX136" s="593"/>
      <c r="BY136" s="593">
        <v>43101</v>
      </c>
      <c r="BZ136" s="593">
        <v>43466</v>
      </c>
      <c r="CA136" s="593">
        <v>43831</v>
      </c>
      <c r="CB136" s="593">
        <v>44197</v>
      </c>
      <c r="CC136" s="593">
        <v>44562</v>
      </c>
      <c r="CD136" s="593">
        <v>44927</v>
      </c>
      <c r="CE136" s="593">
        <v>45292</v>
      </c>
      <c r="CF136" s="593">
        <v>45658</v>
      </c>
      <c r="CG136" s="593">
        <v>46023</v>
      </c>
      <c r="CH136" s="567"/>
      <c r="CI136" s="567"/>
      <c r="CJ136" s="567"/>
      <c r="CK136" s="567"/>
      <c r="CL136" s="567"/>
      <c r="CM136" s="567"/>
      <c r="CN136" s="567"/>
      <c r="CO136" s="567"/>
      <c r="CP136" s="567"/>
      <c r="CQ136" s="567"/>
    </row>
    <row r="137" spans="3:95" s="243" customFormat="1" ht="13.5" customHeight="1">
      <c r="C137" s="604" t="e">
        <f>DATE(#REF!+2,1,1)</f>
        <v>#REF!</v>
      </c>
      <c r="D137" s="605"/>
      <c r="E137" s="613" t="s">
        <v>275</v>
      </c>
      <c r="F137" s="614"/>
      <c r="G137" s="615"/>
      <c r="H137" s="256"/>
      <c r="I137" s="256"/>
      <c r="J137" s="256"/>
      <c r="K137" s="256"/>
      <c r="L137" s="256"/>
      <c r="M137" s="256"/>
      <c r="N137" s="256"/>
      <c r="O137" s="256"/>
      <c r="P137" s="256"/>
      <c r="Q137" s="256"/>
      <c r="R137" s="256"/>
      <c r="S137" s="256"/>
      <c r="T137" s="255"/>
      <c r="U137" s="621"/>
      <c r="V137" s="622"/>
      <c r="W137" s="622"/>
      <c r="X137" s="622"/>
      <c r="Y137" s="622"/>
      <c r="Z137" s="623"/>
      <c r="AA137" s="257"/>
      <c r="AB137" s="257"/>
      <c r="AC137" s="257"/>
      <c r="AD137" s="604" t="e">
        <f>DATE(#REF!+2,1,1)</f>
        <v>#REF!</v>
      </c>
      <c r="AE137" s="605"/>
      <c r="AF137" s="613" t="s">
        <v>198</v>
      </c>
      <c r="AG137" s="614"/>
      <c r="AH137" s="615"/>
      <c r="AI137" s="258" t="str">
        <f>IF(COUNT(S135,H137)&lt;&gt;2,"",ROUND(MIN(S135,H137)*H128,#REF!))</f>
        <v/>
      </c>
      <c r="AJ137" s="258" t="str">
        <f>IF(COUNT(H137,I137)&lt;&gt;2,"",ROUND(MIN(H137,I137)*I128,#REF!))</f>
        <v/>
      </c>
      <c r="AK137" s="258" t="str">
        <f>IF(COUNT(I137,J137)&lt;&gt;2,"",ROUND(MIN(I137,J137)*J128,#REF!))</f>
        <v/>
      </c>
      <c r="AL137" s="258" t="str">
        <f>IF(COUNT(J137,K137)&lt;&gt;2,"",ROUND(MIN(J137,K137)*K128,#REF!))</f>
        <v/>
      </c>
      <c r="AM137" s="258" t="str">
        <f>IF(COUNT(K137,L137)&lt;&gt;2,"",ROUND(MIN(K137,L137)*L128,#REF!))</f>
        <v/>
      </c>
      <c r="AN137" s="258" t="str">
        <f>IF(COUNT(L137,M137)&lt;&gt;2,"",ROUND(MIN(L137,M137)*M128,#REF!))</f>
        <v/>
      </c>
      <c r="AO137" s="258" t="str">
        <f>IF(COUNT(M137,N137)&lt;&gt;2,"",ROUND(MIN(M137,N137)*N128,#REF!))</f>
        <v/>
      </c>
      <c r="AP137" s="258" t="str">
        <f>IF(COUNT(N137,O137)&lt;&gt;2,"",ROUND(MIN(N137,O137)*O128,#REF!))</f>
        <v/>
      </c>
      <c r="AQ137" s="258" t="str">
        <f>IF(COUNT(O137,P137)&lt;&gt;2,"",ROUND(MIN(O137,P137)*P128,#REF!))</f>
        <v/>
      </c>
      <c r="AR137" s="258" t="str">
        <f>IF(COUNT(P137,Q137)&lt;&gt;2,"",ROUND(MIN(P137,Q137)*Q128,#REF!))</f>
        <v/>
      </c>
      <c r="AS137" s="258" t="str">
        <f>IF(COUNT(Q137,R137)&lt;&gt;2,"",ROUND(MIN(Q137,R137)*R128,#REF!))</f>
        <v/>
      </c>
      <c r="AT137" s="258" t="str">
        <f>IF(COUNT(R137,S137)&lt;&gt;2,"",ROUND(MIN(R137,S137)*S128,#REF!))</f>
        <v/>
      </c>
      <c r="AU137" s="255"/>
      <c r="AX137" s="569" t="str">
        <f>IF(C159="","",C159)</f>
        <v/>
      </c>
      <c r="AY137" s="569"/>
      <c r="AZ137" s="587" t="str">
        <f>IF(E159="","",E159)</f>
        <v/>
      </c>
      <c r="BA137" s="590" t="str">
        <f ca="1">IF(F159="","",F159)</f>
        <v/>
      </c>
      <c r="BB137" s="590"/>
      <c r="BC137" s="590"/>
      <c r="BD137" s="587" t="str">
        <f>IF(I159="","",I159)</f>
        <v/>
      </c>
      <c r="BE137" s="578" t="e">
        <f>IF(#REF!="発電事業者","送電電力（MW）","受電電力（MW）")</f>
        <v>#REF!</v>
      </c>
      <c r="BF137" s="579"/>
      <c r="BG137" s="331" t="str">
        <f>IF(AND(COUNT(BG128)+COUNTA(E159)=2,L159&lt;&gt;""),ROUND(BG128-SUMIF(BE140:BF166,BE137,BG140:BG166),#REF!),"")</f>
        <v/>
      </c>
      <c r="BH137" s="331" t="str">
        <f>IF(AND(COUNT(BH128)+COUNTA(E159)=2,M159&lt;&gt;""),ROUND(BH128-SUMIF(BE140:BF166,BE137,BH140:BH166),#REF!),"")</f>
        <v/>
      </c>
      <c r="BI137" s="331" t="str">
        <f>IF(AND(COUNT(BI128)+COUNTA(E159)=2,N159&lt;&gt;""),ROUND(BI128-SUMIF(BE140:BF166,BE137,BI140:BI166),#REF!),"")</f>
        <v/>
      </c>
      <c r="BJ137" s="331" t="str">
        <f>IF(AND(COUNT(BJ128)+COUNTA(E159)=2,O159&lt;&gt;""),ROUND(BJ128-SUMIF(BE140:BF166,BE137,BJ140:BJ166),#REF!),"")</f>
        <v/>
      </c>
      <c r="BK137" s="331" t="str">
        <f>IF(AND(COUNT(BK128)+COUNTA(E159)=2,P159&lt;&gt;""),ROUND(BK128-SUMIF(BE140:BF166,BE137,BK140:BK166),#REF!),"")</f>
        <v/>
      </c>
      <c r="BL137" s="331" t="str">
        <f>IF(AND(COUNT(BL128)+COUNTA(E159)=2,Q159&lt;&gt;""),ROUND(BL128-SUMIF(BE140:BF166,BE137,BL140:BL166),#REF!),"")</f>
        <v/>
      </c>
      <c r="BM137" s="331" t="str">
        <f>IF(AND(COUNT(BM128)+COUNTA(E159)=2,R159&lt;&gt;""),ROUND(BM128-SUMIF(BE140:BF166,BE137,BM140:BM166),#REF!),"")</f>
        <v/>
      </c>
      <c r="BN137" s="331" t="str">
        <f>IF(AND(COUNT(BN128)+COUNTA(E159)=2,S159&lt;&gt;""),ROUND(BN128-SUMIF(BE140:BF166,BE137,BN140:BN166),#REF!),"")</f>
        <v/>
      </c>
      <c r="BO137" s="331" t="str">
        <f>IF(AND(COUNT(BO128)+COUNTA(E159)=2,T159&lt;&gt;""),ROUND(BO128-SUMIF(BE140:BF166,BE137,BO140:BO166),#REF!),"")</f>
        <v/>
      </c>
      <c r="BP137" s="331" t="str">
        <f>IF(AND(COUNT(BP128)+COUNTA(E159)=2,U159&lt;&gt;""),ROUND(BP128-SUMIF(BE140:BF166,BE137,BP140:BP166),#REF!),"")</f>
        <v/>
      </c>
      <c r="BQ137" s="331" t="str">
        <f>IF(AND(COUNT(BQ128)+COUNTA(E159)=2,V159&lt;&gt;""),ROUND(BQ128-SUMIF(BE140:BF166,BE137,BQ140:BQ166),#REF!),"")</f>
        <v/>
      </c>
      <c r="BR137" s="331" t="str">
        <f>IF(AND(COUNT(BR128)+COUNTA(E159)=2,W159&lt;&gt;""),ROUND(BR128-SUMIF(BE140:BF166,BE137,BR140:BR166),#REF!),"")</f>
        <v/>
      </c>
      <c r="BS137" s="569" t="e">
        <f>IF(#REF!="発電事業者","送電電力（MW）","受電電力（MW）")</f>
        <v>#REF!</v>
      </c>
      <c r="BT137" s="569"/>
      <c r="BU137" s="569"/>
      <c r="BV137" s="333" t="s">
        <v>171</v>
      </c>
      <c r="BW137" s="580"/>
      <c r="BX137" s="580"/>
      <c r="BY137" s="331" t="str">
        <f>IF(AND(COUNT(BY128)+COUNTA(E159)=2,X159&lt;&gt;""),ROUND(BY128-SUMIF(BV140:BV166,BV137,BY140:BY166),#REF!),"")</f>
        <v/>
      </c>
      <c r="BZ137" s="331" t="str">
        <f>IF(AND(COUNT(BZ128)+COUNTA(E159)=2,Y159&lt;&gt;""),ROUND(BZ128-SUMIF(BV140:BV166,BV137,BZ140:BZ166),#REF!),"")</f>
        <v/>
      </c>
      <c r="CA137" s="331" t="str">
        <f>IF(AND(COUNT(CA128)+COUNTA(E159)=2,Z159&lt;&gt;""),ROUND(CA128-SUMIF(BV140:BV166,BV137,CA140:CA166),#REF!),"")</f>
        <v/>
      </c>
      <c r="CB137" s="331" t="str">
        <f>IF(AND(COUNT(CB128)+COUNTA(E159)=2,AA159&lt;&gt;""),ROUND(CB128-SUMIF(BV140:BV166,BV137,CB140:CB166),#REF!),"")</f>
        <v/>
      </c>
      <c r="CC137" s="331" t="str">
        <f>IF(AND(COUNT(CC128)+COUNTA(E159)=2,AB159&lt;&gt;""),ROUND(CC128-SUMIF(BV140:BV166,BV137,CC140:CC166),#REF!),"")</f>
        <v/>
      </c>
      <c r="CD137" s="331" t="str">
        <f>IF(AND(COUNT(CD128)+COUNTA(E159)=2,AC159&lt;&gt;""),ROUND(CD128-SUMIF(BV140:BV166,BV137,CD140:CD166),#REF!),"")</f>
        <v/>
      </c>
      <c r="CE137" s="331" t="str">
        <f>IF(AND(COUNT(CE128)+COUNTA(E159)=2,AD159&lt;&gt;""),ROUND(CE128-SUMIF(BV140:BV166,BV137,CE140:CE166),#REF!),"")</f>
        <v/>
      </c>
      <c r="CF137" s="331" t="str">
        <f>IF(AND(COUNT(CF128)+COUNTA(E159)=2,AE159&lt;&gt;""),ROUND(CF128-SUMIF(BV140:BV166,BV137,CF140:CF166),#REF!),"")</f>
        <v/>
      </c>
      <c r="CG137" s="331" t="str">
        <f>IF(AND(COUNT(CG128)+COUNTA(E159)=2,AF159&lt;&gt;""),ROUND(CG128-SUMIF(BV140:BV166,BV137,CG140:CG166),#REF!),"")</f>
        <v/>
      </c>
      <c r="CH137" s="563" t="s">
        <v>215</v>
      </c>
      <c r="CI137" s="563"/>
      <c r="CJ137" s="563"/>
      <c r="CK137" s="563"/>
      <c r="CL137" s="563"/>
      <c r="CM137" s="563"/>
      <c r="CN137" s="563"/>
      <c r="CO137" s="563"/>
      <c r="CP137" s="563"/>
      <c r="CQ137" s="563"/>
    </row>
    <row r="138" spans="3:95" s="243" customFormat="1" ht="13.5" customHeight="1">
      <c r="C138" s="606"/>
      <c r="D138" s="607"/>
      <c r="E138" s="608" t="s">
        <v>212</v>
      </c>
      <c r="F138" s="609"/>
      <c r="G138" s="610"/>
      <c r="H138" s="261"/>
      <c r="I138" s="261"/>
      <c r="J138" s="261"/>
      <c r="K138" s="261"/>
      <c r="L138" s="261"/>
      <c r="M138" s="261"/>
      <c r="N138" s="261"/>
      <c r="O138" s="261"/>
      <c r="P138" s="261"/>
      <c r="Q138" s="261"/>
      <c r="R138" s="261"/>
      <c r="S138" s="261"/>
      <c r="T138" s="262" t="str">
        <f>IF(COUNT(H138:S138)=0,"",SUMPRODUCT(ROUND(H138:S138,#REF!)))</f>
        <v/>
      </c>
      <c r="U138" s="621"/>
      <c r="V138" s="622"/>
      <c r="W138" s="622"/>
      <c r="X138" s="622"/>
      <c r="Y138" s="622"/>
      <c r="Z138" s="623"/>
      <c r="AA138" s="257"/>
      <c r="AB138" s="257"/>
      <c r="AC138" s="257"/>
      <c r="AD138" s="606"/>
      <c r="AE138" s="607"/>
      <c r="AF138" s="608" t="s">
        <v>199</v>
      </c>
      <c r="AG138" s="609"/>
      <c r="AH138" s="610"/>
      <c r="AI138" s="264" t="str">
        <f t="shared" ref="AI138:AT138" si="23">IF(COUNT(H137:H138)=0,"",ROUND(H138/(H137*24*AI128/1000),3))</f>
        <v/>
      </c>
      <c r="AJ138" s="264" t="str">
        <f t="shared" si="23"/>
        <v/>
      </c>
      <c r="AK138" s="264" t="str">
        <f t="shared" si="23"/>
        <v/>
      </c>
      <c r="AL138" s="264" t="str">
        <f t="shared" si="23"/>
        <v/>
      </c>
      <c r="AM138" s="264" t="str">
        <f t="shared" si="23"/>
        <v/>
      </c>
      <c r="AN138" s="264" t="str">
        <f t="shared" si="23"/>
        <v/>
      </c>
      <c r="AO138" s="264" t="str">
        <f t="shared" si="23"/>
        <v/>
      </c>
      <c r="AP138" s="264" t="str">
        <f t="shared" si="23"/>
        <v/>
      </c>
      <c r="AQ138" s="264" t="str">
        <f t="shared" si="23"/>
        <v/>
      </c>
      <c r="AR138" s="264" t="str">
        <f t="shared" si="23"/>
        <v/>
      </c>
      <c r="AS138" s="264" t="str">
        <f t="shared" si="23"/>
        <v/>
      </c>
      <c r="AT138" s="264" t="str">
        <f t="shared" si="23"/>
        <v/>
      </c>
      <c r="AU138" s="265" t="str">
        <f>IF(COUNT(AI138:AT138)=0,"",AVERAGE(AI138:AT138))</f>
        <v/>
      </c>
      <c r="AX138" s="569"/>
      <c r="AY138" s="569"/>
      <c r="AZ138" s="588"/>
      <c r="BA138" s="590"/>
      <c r="BB138" s="590"/>
      <c r="BC138" s="590"/>
      <c r="BD138" s="588"/>
      <c r="BE138" s="583"/>
      <c r="BF138" s="584"/>
      <c r="BG138" s="259"/>
      <c r="BH138" s="259"/>
      <c r="BI138" s="259"/>
      <c r="BJ138" s="259"/>
      <c r="BK138" s="259"/>
      <c r="BL138" s="259"/>
      <c r="BM138" s="259"/>
      <c r="BN138" s="259"/>
      <c r="BO138" s="259"/>
      <c r="BP138" s="259"/>
      <c r="BQ138" s="259"/>
      <c r="BR138" s="259"/>
      <c r="BS138" s="569"/>
      <c r="BT138" s="569"/>
      <c r="BU138" s="569"/>
      <c r="BV138" s="333" t="s">
        <v>172</v>
      </c>
      <c r="BW138" s="581"/>
      <c r="BX138" s="581"/>
      <c r="BY138" s="331" t="str">
        <f>IF(AND(COUNT(BY129)+COUNTA(E159)=2,X159&lt;&gt;""),ROUND(BY129-SUMIF(BV140:BV166,BV138,BY140:BY166),#REF!),"")</f>
        <v/>
      </c>
      <c r="BZ138" s="331" t="str">
        <f>IF(AND(COUNT(BZ129)+COUNTA(E159)=2,Y159&lt;&gt;""),ROUND(BZ129-SUMIF(BV140:BV166,BV138,BZ140:BZ166),#REF!),"")</f>
        <v/>
      </c>
      <c r="CA138" s="331" t="str">
        <f>IF(AND(COUNT(CA129)+COUNTA(E159)=2,Z159&lt;&gt;""),ROUND(CA129-SUMIF(BV140:BV166,BV138,CA140:CA166),#REF!),"")</f>
        <v/>
      </c>
      <c r="CB138" s="331" t="str">
        <f>IF(AND(COUNT(CB129)+COUNTA(E159)=2,AA159&lt;&gt;""),ROUND(CB129-SUMIF(BV140:BV166,BV138,CB140:CB166),#REF!),"")</f>
        <v/>
      </c>
      <c r="CC138" s="331" t="str">
        <f>IF(AND(COUNT(CC129)+COUNTA(E159)=2,AB159&lt;&gt;""),ROUND(CC129-SUMIF(BV140:BV166,BV138,CC140:CC166),#REF!),"")</f>
        <v/>
      </c>
      <c r="CD138" s="331" t="str">
        <f>IF(AND(COUNT(CD129)+COUNTA(E159)=2,AC159&lt;&gt;""),ROUND(CD129-SUMIF(BV140:BV166,BV138,CD140:CD166),#REF!),"")</f>
        <v/>
      </c>
      <c r="CE138" s="331" t="str">
        <f>IF(AND(COUNT(CE129)+COUNTA(E159)=2,AD159&lt;&gt;""),ROUND(CE129-SUMIF(BV140:BV166,BV138,CE140:CE166),#REF!),"")</f>
        <v/>
      </c>
      <c r="CF138" s="331" t="str">
        <f>IF(AND(COUNT(CF129)+COUNTA(E159)=2,AE159&lt;&gt;""),ROUND(CF129-SUMIF(BV140:BV166,BV138,CF140:CF166),#REF!),"")</f>
        <v/>
      </c>
      <c r="CG138" s="331" t="str">
        <f>IF(AND(COUNT(CG129)+COUNTA(E159)=2,AF159&lt;&gt;""),ROUND(CG129-SUMIF(BV140:BV166,BV138,CG140:CG166),#REF!),"")</f>
        <v/>
      </c>
      <c r="CH138" s="564" t="str">
        <f>IF(CH137="","",CH137)</f>
        <v>太陽光（余剰）</v>
      </c>
      <c r="CI138" s="564"/>
      <c r="CJ138" s="564"/>
      <c r="CK138" s="564"/>
      <c r="CL138" s="564"/>
      <c r="CM138" s="564"/>
      <c r="CN138" s="564"/>
      <c r="CO138" s="564"/>
      <c r="CP138" s="564"/>
      <c r="CQ138" s="564"/>
    </row>
    <row r="139" spans="3:95" s="243" customFormat="1" ht="13.5" customHeight="1">
      <c r="C139" s="604" t="e">
        <f>DATE(#REF!+3,1,1)</f>
        <v>#REF!</v>
      </c>
      <c r="D139" s="605"/>
      <c r="E139" s="613" t="s">
        <v>275</v>
      </c>
      <c r="F139" s="614"/>
      <c r="G139" s="615"/>
      <c r="H139" s="256"/>
      <c r="I139" s="256"/>
      <c r="J139" s="256"/>
      <c r="K139" s="256"/>
      <c r="L139" s="256"/>
      <c r="M139" s="256"/>
      <c r="N139" s="256"/>
      <c r="O139" s="256"/>
      <c r="P139" s="256"/>
      <c r="Q139" s="256"/>
      <c r="R139" s="256"/>
      <c r="S139" s="256"/>
      <c r="T139" s="255"/>
      <c r="U139" s="621"/>
      <c r="V139" s="622"/>
      <c r="W139" s="622"/>
      <c r="X139" s="622"/>
      <c r="Y139" s="622"/>
      <c r="Z139" s="623"/>
      <c r="AA139" s="257"/>
      <c r="AB139" s="257"/>
      <c r="AC139" s="257"/>
      <c r="AD139" s="604" t="e">
        <f>DATE(#REF!+3,1,1)</f>
        <v>#REF!</v>
      </c>
      <c r="AE139" s="605"/>
      <c r="AF139" s="613" t="s">
        <v>198</v>
      </c>
      <c r="AG139" s="614"/>
      <c r="AH139" s="615"/>
      <c r="AI139" s="258" t="str">
        <f>IF(COUNT(S137,H139)&lt;&gt;2,"",ROUND(MIN(S137,H139)*H128,#REF!))</f>
        <v/>
      </c>
      <c r="AJ139" s="258" t="str">
        <f>IF(COUNT(H139,I139)&lt;&gt;2,"",ROUND(MIN(H139,I139)*I128,#REF!))</f>
        <v/>
      </c>
      <c r="AK139" s="258" t="str">
        <f>IF(COUNT(I139,J139)&lt;&gt;2,"",ROUND(MIN(I139,J139)*J128,#REF!))</f>
        <v/>
      </c>
      <c r="AL139" s="258" t="str">
        <f>IF(COUNT(J139,K139)&lt;&gt;2,"",ROUND(MIN(J139,K139)*K128,#REF!))</f>
        <v/>
      </c>
      <c r="AM139" s="258" t="str">
        <f>IF(COUNT(K139,L139)&lt;&gt;2,"",ROUND(MIN(K139,L139)*L128,#REF!))</f>
        <v/>
      </c>
      <c r="AN139" s="258" t="str">
        <f>IF(COUNT(L139,M139)&lt;&gt;2,"",ROUND(MIN(L139,M139)*M128,#REF!))</f>
        <v/>
      </c>
      <c r="AO139" s="258" t="str">
        <f>IF(COUNT(M139,N139)&lt;&gt;2,"",ROUND(MIN(M139,N139)*N128,#REF!))</f>
        <v/>
      </c>
      <c r="AP139" s="258" t="str">
        <f>IF(COUNT(N139,O139)&lt;&gt;2,"",ROUND(MIN(N139,O139)*O128,#REF!))</f>
        <v/>
      </c>
      <c r="AQ139" s="258" t="str">
        <f>IF(COUNT(O139,P139)&lt;&gt;2,"",ROUND(MIN(O139,P139)*P128,#REF!))</f>
        <v/>
      </c>
      <c r="AR139" s="258" t="str">
        <f>IF(COUNT(P139,Q139)&lt;&gt;2,"",ROUND(MIN(P139,Q139)*Q128,#REF!))</f>
        <v/>
      </c>
      <c r="AS139" s="258" t="str">
        <f>IF(COUNT(Q139,R139)&lt;&gt;2,"",ROUND(MIN(Q139,R139)*R128,#REF!))</f>
        <v/>
      </c>
      <c r="AT139" s="258" t="str">
        <f>IF(COUNT(R139,S139)&lt;&gt;2,"",ROUND(MIN(R139,S139)*S128,#REF!))</f>
        <v/>
      </c>
      <c r="AU139" s="255"/>
      <c r="AX139" s="569"/>
      <c r="AY139" s="569"/>
      <c r="AZ139" s="589"/>
      <c r="BA139" s="590"/>
      <c r="BB139" s="590"/>
      <c r="BC139" s="590"/>
      <c r="BD139" s="589"/>
      <c r="BE139" s="585" t="e">
        <f>IF(#REF!="発電事業者","月間送電電力量（GWh）","月間受電電力量（GWh）")</f>
        <v>#REF!</v>
      </c>
      <c r="BF139" s="586"/>
      <c r="BG139" s="297" t="str">
        <f>IF(AND(COUNT(BG130)+COUNTA(E159)=2,L159&lt;&gt;""),ROUND(BG130-SUMIF(BE140:BF166,BE139,BG140:BG166),#REF!),"")</f>
        <v/>
      </c>
      <c r="BH139" s="297" t="str">
        <f>IF(AND(COUNT(BH130)+COUNTA(E159)=2,M159&lt;&gt;""),ROUND(BH130-SUMIF(BE140:BF166,BE139,BH140:BH166),#REF!),"")</f>
        <v/>
      </c>
      <c r="BI139" s="297" t="str">
        <f>IF(AND(COUNT(BI130)+COUNTA(E159)=2,N159&lt;&gt;""),ROUND(BI130-SUMIF(BE140:BF166,BE139,BI140:BI166),#REF!),"")</f>
        <v/>
      </c>
      <c r="BJ139" s="297" t="str">
        <f>IF(AND(COUNT(BJ130)+COUNTA(E159)=2,O159&lt;&gt;""),ROUND(BJ130-SUMIF(BE140:BF166,BE139,BJ140:BJ166),#REF!),"")</f>
        <v/>
      </c>
      <c r="BK139" s="297" t="str">
        <f>IF(AND(COUNT(BK130)+COUNTA(E159)=2,P159&lt;&gt;""),ROUND(BK130-SUMIF(BE140:BF166,BE139,BK140:BK166),#REF!),"")</f>
        <v/>
      </c>
      <c r="BL139" s="297" t="str">
        <f>IF(AND(COUNT(BL130)+COUNTA(E159)=2,Q159&lt;&gt;""),ROUND(BL130-SUMIF(BE140:BF166,BE139,BL140:BL166),#REF!),"")</f>
        <v/>
      </c>
      <c r="BM139" s="297" t="str">
        <f>IF(AND(COUNT(BM130)+COUNTA(E159)=2,R159&lt;&gt;""),ROUND(BM130-SUMIF(BE140:BF166,BE139,BM140:BM166),#REF!),"")</f>
        <v/>
      </c>
      <c r="BN139" s="297" t="str">
        <f>IF(AND(COUNT(BN130)+COUNTA(E159)=2,S159&lt;&gt;""),ROUND(BN130-SUMIF(BE140:BF166,BE139,BN140:BN166),#REF!),"")</f>
        <v/>
      </c>
      <c r="BO139" s="297" t="str">
        <f>IF(AND(COUNT(BO130)+COUNTA(E159)=2,T159&lt;&gt;""),ROUND(BO130-SUMIF(BE140:BF166,BE139,BO140:BO166),#REF!),"")</f>
        <v/>
      </c>
      <c r="BP139" s="297" t="str">
        <f>IF(AND(COUNT(BP130)+COUNTA(E159)=2,U159&lt;&gt;""),ROUND(BP130-SUMIF(BE140:BF166,BE139,BP140:BP166),#REF!),"")</f>
        <v/>
      </c>
      <c r="BQ139" s="297" t="str">
        <f>IF(AND(COUNT(BQ130)+COUNTA(E159)=2,V159&lt;&gt;""),ROUND(BQ130-SUMIF(BE140:BF166,BE139,BQ140:BQ166),#REF!),"")</f>
        <v/>
      </c>
      <c r="BR139" s="297" t="str">
        <f>IF(AND(COUNT(BR130)+COUNTA(E159)=2,W159&lt;&gt;""),ROUND(BR130-SUMIF(BE140:BF166,BE139,BR140:BR166),#REF!),"")</f>
        <v/>
      </c>
      <c r="BS139" s="569" t="e">
        <f>IF(#REF!="発電事業者","年間送電電力量（GWh）","年間受電電力量（GWh）")</f>
        <v>#REF!</v>
      </c>
      <c r="BT139" s="569"/>
      <c r="BU139" s="569"/>
      <c r="BV139" s="333" t="s">
        <v>25</v>
      </c>
      <c r="BW139" s="582"/>
      <c r="BX139" s="582"/>
      <c r="BY139" s="331" t="str">
        <f>IF(AND(COUNT(BY130)+COUNTA(E159)=2,X159&lt;&gt;""),ROUND(BY130-SUMIF(BV140:BV166,BV139,BY140:BY166),#REF!),"")</f>
        <v/>
      </c>
      <c r="BZ139" s="331" t="str">
        <f>IF(AND(COUNT(BZ130)+COUNTA(E159)=2,Y159&lt;&gt;""),ROUND(BZ130-SUMIF(BV140:BV166,BV139,BZ140:BZ166),#REF!),"")</f>
        <v/>
      </c>
      <c r="CA139" s="331" t="str">
        <f>IF(AND(COUNT(CA130)+COUNTA(E159)=2,Z159&lt;&gt;""),ROUND(CA130-SUMIF(BV140:BV166,BV139,CA140:CA166),#REF!),"")</f>
        <v/>
      </c>
      <c r="CB139" s="331" t="str">
        <f>IF(AND(COUNT(CB130)+COUNTA(E159)=2,AA159&lt;&gt;""),ROUND(CB130-SUMIF(BV140:BV166,BV139,CB140:CB166),#REF!),"")</f>
        <v/>
      </c>
      <c r="CC139" s="331" t="str">
        <f>IF(AND(COUNT(CC130)+COUNTA(E159)=2,AB159&lt;&gt;""),ROUND(CC130-SUMIF(BV140:BV166,BV139,CC140:CC166),#REF!),"")</f>
        <v/>
      </c>
      <c r="CD139" s="331" t="str">
        <f>IF(AND(COUNT(CD130)+COUNTA(E159)=2,AC159&lt;&gt;""),ROUND(CD130-SUMIF(BV140:BV166,BV139,CD140:CD166),#REF!),"")</f>
        <v/>
      </c>
      <c r="CE139" s="331" t="str">
        <f>IF(AND(COUNT(CE130)+COUNTA(E159)=2,AD159&lt;&gt;""),ROUND(CE130-SUMIF(BV140:BV166,BV139,CE140:CE166),#REF!),"")</f>
        <v/>
      </c>
      <c r="CF139" s="331" t="str">
        <f>IF(AND(COUNT(CF130)+COUNTA(E159)=2,AE159&lt;&gt;""),ROUND(CF130-SUMIF(BV140:BV166,BV139,CF140:CF166),#REF!),"")</f>
        <v/>
      </c>
      <c r="CG139" s="331" t="str">
        <f>IF(AND(COUNT(CG130)+COUNTA(E159)=2,AF159&lt;&gt;""),ROUND(CG130-SUMIF(BV140:BV166,BV139,CG140:CG166),#REF!),"")</f>
        <v/>
      </c>
      <c r="CH139" s="565" t="str">
        <f>IF(COUNTA(AG159)=0,"",AG159)</f>
        <v/>
      </c>
      <c r="CI139" s="565"/>
      <c r="CJ139" s="565"/>
      <c r="CK139" s="565"/>
      <c r="CL139" s="565"/>
      <c r="CM139" s="565"/>
      <c r="CN139" s="565"/>
      <c r="CO139" s="565"/>
      <c r="CP139" s="565"/>
      <c r="CQ139" s="565"/>
    </row>
    <row r="140" spans="3:95" s="243" customFormat="1" ht="13.5" customHeight="1">
      <c r="C140" s="606"/>
      <c r="D140" s="607"/>
      <c r="E140" s="608" t="s">
        <v>212</v>
      </c>
      <c r="F140" s="609"/>
      <c r="G140" s="610"/>
      <c r="H140" s="261"/>
      <c r="I140" s="261"/>
      <c r="J140" s="261"/>
      <c r="K140" s="261"/>
      <c r="L140" s="261"/>
      <c r="M140" s="261"/>
      <c r="N140" s="261"/>
      <c r="O140" s="261"/>
      <c r="P140" s="261"/>
      <c r="Q140" s="261"/>
      <c r="R140" s="261"/>
      <c r="S140" s="261"/>
      <c r="T140" s="262" t="str">
        <f>IF(COUNT(H140:S140)=0,"",SUMPRODUCT(ROUND(H140:S140,#REF!)))</f>
        <v/>
      </c>
      <c r="U140" s="624"/>
      <c r="V140" s="625"/>
      <c r="W140" s="625"/>
      <c r="X140" s="625"/>
      <c r="Y140" s="625"/>
      <c r="Z140" s="626"/>
      <c r="AA140" s="257"/>
      <c r="AB140" s="257"/>
      <c r="AC140" s="257"/>
      <c r="AD140" s="606"/>
      <c r="AE140" s="607"/>
      <c r="AF140" s="608" t="s">
        <v>199</v>
      </c>
      <c r="AG140" s="609"/>
      <c r="AH140" s="610"/>
      <c r="AI140" s="264" t="str">
        <f t="shared" ref="AI140:AT140" si="24">IF(COUNT(H139:H140)=0,"",ROUND(H140/(H139*24*AI128/1000),3))</f>
        <v/>
      </c>
      <c r="AJ140" s="264" t="str">
        <f t="shared" si="24"/>
        <v/>
      </c>
      <c r="AK140" s="264" t="str">
        <f t="shared" si="24"/>
        <v/>
      </c>
      <c r="AL140" s="264" t="str">
        <f t="shared" si="24"/>
        <v/>
      </c>
      <c r="AM140" s="264" t="str">
        <f t="shared" si="24"/>
        <v/>
      </c>
      <c r="AN140" s="264" t="str">
        <f t="shared" si="24"/>
        <v/>
      </c>
      <c r="AO140" s="264" t="str">
        <f t="shared" si="24"/>
        <v/>
      </c>
      <c r="AP140" s="264" t="str">
        <f t="shared" si="24"/>
        <v/>
      </c>
      <c r="AQ140" s="264" t="str">
        <f t="shared" si="24"/>
        <v/>
      </c>
      <c r="AR140" s="264" t="str">
        <f t="shared" si="24"/>
        <v/>
      </c>
      <c r="AS140" s="264" t="str">
        <f t="shared" si="24"/>
        <v/>
      </c>
      <c r="AT140" s="264" t="str">
        <f t="shared" si="24"/>
        <v/>
      </c>
      <c r="AU140" s="265" t="str">
        <f>IF(COUNT(AI140:AT140)=0,"",AVERAGE(AI140:AT140))</f>
        <v/>
      </c>
      <c r="AX140" s="569" t="str">
        <f>IF(C160="","",C160)</f>
        <v/>
      </c>
      <c r="AY140" s="569"/>
      <c r="AZ140" s="587" t="str">
        <f>IF(E160="","",E160)</f>
        <v/>
      </c>
      <c r="BA140" s="590" t="str">
        <f ca="1">IF(F160="","",F160)</f>
        <v/>
      </c>
      <c r="BB140" s="590"/>
      <c r="BC140" s="590"/>
      <c r="BD140" s="587" t="str">
        <f>IF(I160="","",I160)</f>
        <v/>
      </c>
      <c r="BE140" s="578" t="e">
        <f>IF(#REF!="発電事業者","送電電力（MW）","受電電力（MW）")</f>
        <v>#REF!</v>
      </c>
      <c r="BF140" s="579"/>
      <c r="BG140" s="331" t="str">
        <f>IF(COUNT(BG128,L160)=2,ROUND(BG128*L160/SUM(L159:L168),#REF!),"")</f>
        <v/>
      </c>
      <c r="BH140" s="331" t="str">
        <f>IF(COUNT(BH128,M160)=2,ROUND(BH128*M160/SUM(M159:M168),#REF!),"")</f>
        <v/>
      </c>
      <c r="BI140" s="331" t="str">
        <f>IF(COUNT(BI128,N160)=2,ROUND(BI128*N160/SUM(N159:N168),#REF!),"")</f>
        <v/>
      </c>
      <c r="BJ140" s="331" t="str">
        <f>IF(COUNT(BJ128,O160)=2,ROUND(BJ128*O160/SUM(O159:O168),#REF!),"")</f>
        <v/>
      </c>
      <c r="BK140" s="331" t="str">
        <f>IF(COUNT(BK128,P160)=2,ROUND(BK128*P160/SUM(P159:P168),#REF!),"")</f>
        <v/>
      </c>
      <c r="BL140" s="331" t="str">
        <f>IF(COUNT(BL128,Q160)=2,ROUND(BL128*Q160/SUM(Q159:Q168),#REF!),"")</f>
        <v/>
      </c>
      <c r="BM140" s="331" t="str">
        <f>IF(COUNT(BM128,R160)=2,ROUND(BM128*R160/SUM(R159:R168),#REF!),"")</f>
        <v/>
      </c>
      <c r="BN140" s="331" t="str">
        <f>IF(COUNT(BN128,S160)=2,ROUND(BN128*S160/SUM(S159:S168),#REF!),"")</f>
        <v/>
      </c>
      <c r="BO140" s="331" t="str">
        <f>IF(COUNT(BO128,T160)=2,ROUND(BO128*T160/SUM(T159:T168),#REF!),"")</f>
        <v/>
      </c>
      <c r="BP140" s="331" t="str">
        <f>IF(COUNT(BP128,U160)=2,ROUND(BP128*U160/SUM(U159:U168),#REF!),"")</f>
        <v/>
      </c>
      <c r="BQ140" s="331" t="str">
        <f>IF(COUNT(BQ128,V160)=2,ROUND(BQ128*V160/SUM(V159:V168),#REF!),"")</f>
        <v/>
      </c>
      <c r="BR140" s="331" t="str">
        <f>IF(COUNT(BR128,W160)=2,ROUND(BR128*W160/SUM(W159:W168),#REF!),"")</f>
        <v/>
      </c>
      <c r="BS140" s="569" t="e">
        <f>IF(#REF!="発電事業者","送電電力（MW）","受電電力（MW）")</f>
        <v>#REF!</v>
      </c>
      <c r="BT140" s="569"/>
      <c r="BU140" s="569"/>
      <c r="BV140" s="333" t="s">
        <v>171</v>
      </c>
      <c r="BW140" s="580"/>
      <c r="BX140" s="580"/>
      <c r="BY140" s="331" t="str">
        <f>IF(COUNT(BY128,X160)=2,ROUND(BY128*X160/SUM(X159:X168),#REF!),"")</f>
        <v/>
      </c>
      <c r="BZ140" s="331" t="str">
        <f>IF(COUNT(BZ128,Y160)=2,ROUND(BZ128*Y160/SUM(Y159:Y168),#REF!),"")</f>
        <v/>
      </c>
      <c r="CA140" s="331" t="str">
        <f>IF(COUNT(CA128,Z160)=2,ROUND(CA128*Z160/SUM(Z159:Z168),#REF!),"")</f>
        <v/>
      </c>
      <c r="CB140" s="331" t="str">
        <f>IF(COUNT(CB128,AA160)=2,ROUND(CB128*AA160/SUM(AA159:AA168),#REF!),"")</f>
        <v/>
      </c>
      <c r="CC140" s="331" t="str">
        <f>IF(COUNT(CC128,AB160)=2,ROUND(CC128*AB160/SUM(AB159:AB168),#REF!),"")</f>
        <v/>
      </c>
      <c r="CD140" s="331" t="str">
        <f>IF(COUNT(CD128,AC160)=2,ROUND(CD128*AC160/SUM(AC159:AC168),#REF!),"")</f>
        <v/>
      </c>
      <c r="CE140" s="331" t="str">
        <f>IF(COUNT(CE128,AD160)=2,ROUND(CE128*AD160/SUM(AD159:AD168),#REF!),"")</f>
        <v/>
      </c>
      <c r="CF140" s="331" t="str">
        <f>IF(COUNT(CF128,AE160)=2,ROUND(CF128*AE160/SUM(AE159:AE168),#REF!),"")</f>
        <v/>
      </c>
      <c r="CG140" s="331" t="str">
        <f>IF(COUNT(CG128,AF160)=2,ROUND(CG128*AF160/SUM(AF159:AF168),#REF!),"")</f>
        <v/>
      </c>
      <c r="CH140" s="563" t="s">
        <v>215</v>
      </c>
      <c r="CI140" s="563"/>
      <c r="CJ140" s="563"/>
      <c r="CK140" s="563"/>
      <c r="CL140" s="563"/>
      <c r="CM140" s="563"/>
      <c r="CN140" s="563"/>
      <c r="CO140" s="563"/>
      <c r="CP140" s="563"/>
      <c r="CQ140" s="563"/>
    </row>
    <row r="141" spans="3:95" s="243" customFormat="1" ht="13.5" customHeight="1">
      <c r="C141" s="604" t="e">
        <f>DATE(#REF!+4,1,1)</f>
        <v>#REF!</v>
      </c>
      <c r="D141" s="605"/>
      <c r="E141" s="613" t="s">
        <v>275</v>
      </c>
      <c r="F141" s="614"/>
      <c r="G141" s="615"/>
      <c r="H141" s="256"/>
      <c r="I141" s="256"/>
      <c r="J141" s="256"/>
      <c r="K141" s="256"/>
      <c r="L141" s="256"/>
      <c r="M141" s="256"/>
      <c r="N141" s="256"/>
      <c r="O141" s="256"/>
      <c r="P141" s="256"/>
      <c r="Q141" s="256"/>
      <c r="R141" s="256"/>
      <c r="S141" s="256"/>
      <c r="T141" s="255"/>
      <c r="U141" s="613" t="s">
        <v>210</v>
      </c>
      <c r="V141" s="614"/>
      <c r="W141" s="614"/>
      <c r="X141" s="615"/>
      <c r="Y141" s="616" t="str">
        <f>IF(COUNT(S141)=0,"",ROUND(S141,#REF!))</f>
        <v/>
      </c>
      <c r="Z141" s="617"/>
      <c r="AA141" s="257"/>
      <c r="AB141" s="257"/>
      <c r="AC141" s="257"/>
      <c r="AD141" s="604" t="e">
        <f>DATE(#REF!+4,1,1)</f>
        <v>#REF!</v>
      </c>
      <c r="AE141" s="605"/>
      <c r="AF141" s="613" t="s">
        <v>198</v>
      </c>
      <c r="AG141" s="614"/>
      <c r="AH141" s="615"/>
      <c r="AI141" s="258" t="str">
        <f>IF(COUNT(S139,H141)&lt;&gt;2,"",ROUND(MIN(S139,H141)*H128,#REF!))</f>
        <v/>
      </c>
      <c r="AJ141" s="258" t="str">
        <f>IF(COUNT(H141,I141)&lt;&gt;2,"",ROUND(MIN(H141,I141)*I128,#REF!))</f>
        <v/>
      </c>
      <c r="AK141" s="258" t="str">
        <f>IF(COUNT(I141,J141)&lt;&gt;2,"",ROUND(MIN(I141,J141)*J128,#REF!))</f>
        <v/>
      </c>
      <c r="AL141" s="258" t="str">
        <f>IF(COUNT(J141,K141)&lt;&gt;2,"",ROUND(MIN(J141,K141)*K128,#REF!))</f>
        <v/>
      </c>
      <c r="AM141" s="258" t="str">
        <f>IF(COUNT(K141,L141)&lt;&gt;2,"",ROUND(MIN(K141,L141)*L128,#REF!))</f>
        <v/>
      </c>
      <c r="AN141" s="258" t="str">
        <f>IF(COUNT(L141,M141)&lt;&gt;2,"",ROUND(MIN(L141,M141)*M128,#REF!))</f>
        <v/>
      </c>
      <c r="AO141" s="258" t="str">
        <f>IF(COUNT(M141,N141)&lt;&gt;2,"",ROUND(MIN(M141,N141)*N128,#REF!))</f>
        <v/>
      </c>
      <c r="AP141" s="258" t="str">
        <f>IF(COUNT(N141,O141)&lt;&gt;2,"",ROUND(MIN(N141,O141)*O128,#REF!))</f>
        <v/>
      </c>
      <c r="AQ141" s="258" t="str">
        <f>IF(COUNT(O141,P141)&lt;&gt;2,"",ROUND(MIN(O141,P141)*P128,#REF!))</f>
        <v/>
      </c>
      <c r="AR141" s="258" t="str">
        <f>IF(COUNT(P141,Q141)&lt;&gt;2,"",ROUND(MIN(P141,Q141)*Q128,#REF!))</f>
        <v/>
      </c>
      <c r="AS141" s="258" t="str">
        <f>IF(COUNT(Q141,R141)&lt;&gt;2,"",ROUND(MIN(Q141,R141)*R128,#REF!))</f>
        <v/>
      </c>
      <c r="AT141" s="258" t="str">
        <f>IF(COUNT(R141,S141)&lt;&gt;2,"",ROUND(MIN(R141,S141)*S128,#REF!))</f>
        <v/>
      </c>
      <c r="AU141" s="255"/>
      <c r="AX141" s="569"/>
      <c r="AY141" s="569"/>
      <c r="AZ141" s="588"/>
      <c r="BA141" s="590"/>
      <c r="BB141" s="590"/>
      <c r="BC141" s="590"/>
      <c r="BD141" s="588"/>
      <c r="BE141" s="583"/>
      <c r="BF141" s="584"/>
      <c r="BG141" s="259"/>
      <c r="BH141" s="259"/>
      <c r="BI141" s="259"/>
      <c r="BJ141" s="259"/>
      <c r="BK141" s="259"/>
      <c r="BL141" s="259"/>
      <c r="BM141" s="259"/>
      <c r="BN141" s="259"/>
      <c r="BO141" s="259"/>
      <c r="BP141" s="259"/>
      <c r="BQ141" s="259"/>
      <c r="BR141" s="259"/>
      <c r="BS141" s="569"/>
      <c r="BT141" s="569"/>
      <c r="BU141" s="569"/>
      <c r="BV141" s="333" t="s">
        <v>172</v>
      </c>
      <c r="BW141" s="581"/>
      <c r="BX141" s="581"/>
      <c r="BY141" s="331" t="str">
        <f>IF(COUNT(BY129,X160)=2,ROUND(BY129*X160/SUM(X159:X168),#REF!),"")</f>
        <v/>
      </c>
      <c r="BZ141" s="331" t="str">
        <f>IF(COUNT(BZ129,Y160)=2,ROUND(BZ129*Y160/SUM(Y159:Y168),#REF!),"")</f>
        <v/>
      </c>
      <c r="CA141" s="331" t="str">
        <f>IF(COUNT(CA129,Z160)=2,ROUND(CA129*Z160/SUM(Z159:Z168),#REF!),"")</f>
        <v/>
      </c>
      <c r="CB141" s="331" t="str">
        <f>IF(COUNT(CB129,AA160)=2,ROUND(CB129*AA160/SUM(AA159:AA168),#REF!),"")</f>
        <v/>
      </c>
      <c r="CC141" s="331" t="str">
        <f>IF(COUNT(CC129,AB160)=2,ROUND(CC129*AB160/SUM(AB159:AB168),#REF!),"")</f>
        <v/>
      </c>
      <c r="CD141" s="331" t="str">
        <f>IF(COUNT(CD129,AC160)=2,ROUND(CD129*AC160/SUM(AC159:AC168),#REF!),"")</f>
        <v/>
      </c>
      <c r="CE141" s="331" t="str">
        <f>IF(COUNT(CE129,AD160)=2,ROUND(CE129*AD160/SUM(AD159:AD168),#REF!),"")</f>
        <v/>
      </c>
      <c r="CF141" s="331" t="str">
        <f>IF(COUNT(CF129,AE160)=2,ROUND(CF129*AE160/SUM(AE159:AE168),#REF!),"")</f>
        <v/>
      </c>
      <c r="CG141" s="331" t="str">
        <f>IF(COUNT(CG129,AF160)=2,ROUND(CG129*AF160/SUM(AF159:AF168),#REF!),"")</f>
        <v/>
      </c>
      <c r="CH141" s="564" t="str">
        <f>IF(CH140="","",CH140)</f>
        <v>太陽光（余剰）</v>
      </c>
      <c r="CI141" s="564"/>
      <c r="CJ141" s="564"/>
      <c r="CK141" s="564"/>
      <c r="CL141" s="564"/>
      <c r="CM141" s="564"/>
      <c r="CN141" s="564"/>
      <c r="CO141" s="564"/>
      <c r="CP141" s="564"/>
      <c r="CQ141" s="564"/>
    </row>
    <row r="142" spans="3:95" s="243" customFormat="1" ht="13.5" customHeight="1">
      <c r="C142" s="606"/>
      <c r="D142" s="607"/>
      <c r="E142" s="608" t="s">
        <v>212</v>
      </c>
      <c r="F142" s="609"/>
      <c r="G142" s="610"/>
      <c r="H142" s="261"/>
      <c r="I142" s="261"/>
      <c r="J142" s="261"/>
      <c r="K142" s="261"/>
      <c r="L142" s="261"/>
      <c r="M142" s="261"/>
      <c r="N142" s="261"/>
      <c r="O142" s="261"/>
      <c r="P142" s="261"/>
      <c r="Q142" s="261"/>
      <c r="R142" s="261"/>
      <c r="S142" s="261"/>
      <c r="T142" s="262" t="str">
        <f>IF(COUNT(H142:S142)=0,"",SUMPRODUCT(ROUND(H142:S142,#REF!)))</f>
        <v/>
      </c>
      <c r="U142" s="608" t="s">
        <v>211</v>
      </c>
      <c r="V142" s="609"/>
      <c r="W142" s="609"/>
      <c r="X142" s="610"/>
      <c r="Y142" s="611" t="str">
        <f>IF(COUNT(T142)=0,"",T142)</f>
        <v/>
      </c>
      <c r="Z142" s="612"/>
      <c r="AA142" s="257"/>
      <c r="AB142" s="257"/>
      <c r="AC142" s="257"/>
      <c r="AD142" s="606"/>
      <c r="AE142" s="607"/>
      <c r="AF142" s="608" t="s">
        <v>199</v>
      </c>
      <c r="AG142" s="609"/>
      <c r="AH142" s="610"/>
      <c r="AI142" s="264" t="str">
        <f t="shared" ref="AI142:AT142" si="25">IF(COUNT(H141:H142)=0,"",ROUND(H142/(H141*24*AI128/1000),3))</f>
        <v/>
      </c>
      <c r="AJ142" s="264" t="str">
        <f t="shared" si="25"/>
        <v/>
      </c>
      <c r="AK142" s="264" t="str">
        <f t="shared" si="25"/>
        <v/>
      </c>
      <c r="AL142" s="264" t="str">
        <f t="shared" si="25"/>
        <v/>
      </c>
      <c r="AM142" s="264" t="str">
        <f t="shared" si="25"/>
        <v/>
      </c>
      <c r="AN142" s="264" t="str">
        <f t="shared" si="25"/>
        <v/>
      </c>
      <c r="AO142" s="264" t="str">
        <f t="shared" si="25"/>
        <v/>
      </c>
      <c r="AP142" s="264" t="str">
        <f t="shared" si="25"/>
        <v/>
      </c>
      <c r="AQ142" s="264" t="str">
        <f t="shared" si="25"/>
        <v/>
      </c>
      <c r="AR142" s="264" t="str">
        <f t="shared" si="25"/>
        <v/>
      </c>
      <c r="AS142" s="264" t="str">
        <f t="shared" si="25"/>
        <v/>
      </c>
      <c r="AT142" s="264" t="str">
        <f t="shared" si="25"/>
        <v/>
      </c>
      <c r="AU142" s="265" t="str">
        <f>IF(COUNT(AI142:AT142)=0,"",AVERAGE(AI142:AT142))</f>
        <v/>
      </c>
      <c r="AX142" s="569"/>
      <c r="AY142" s="569"/>
      <c r="AZ142" s="589"/>
      <c r="BA142" s="590"/>
      <c r="BB142" s="590"/>
      <c r="BC142" s="590"/>
      <c r="BD142" s="589"/>
      <c r="BE142" s="585" t="e">
        <f>IF(#REF!="発電事業者","月間送電電力量（GWh）","月間受電電力量（GWh）")</f>
        <v>#REF!</v>
      </c>
      <c r="BF142" s="586"/>
      <c r="BG142" s="331" t="str">
        <f>IF(COUNT(BG130,L160)=2,ROUND(BG130*L160/SUM(L159:L168),#REF!),"")</f>
        <v/>
      </c>
      <c r="BH142" s="331" t="str">
        <f>IF(COUNT(BH130,M160)=2,ROUND(BH130*M160/SUM(M159:M168),#REF!),"")</f>
        <v/>
      </c>
      <c r="BI142" s="331" t="str">
        <f>IF(COUNT(BI130,N160)=2,ROUND(BI130*N160/SUM(N159:N168),#REF!),"")</f>
        <v/>
      </c>
      <c r="BJ142" s="331" t="str">
        <f>IF(COUNT(BJ130,O160)=2,ROUND(BJ130*O160/SUM(O159:O168),#REF!),"")</f>
        <v/>
      </c>
      <c r="BK142" s="331" t="str">
        <f>IF(COUNT(BK130,P160)=2,ROUND(BK130*P160/SUM(P159:P168),#REF!),"")</f>
        <v/>
      </c>
      <c r="BL142" s="331" t="str">
        <f>IF(COUNT(BL130,Q160)=2,ROUND(BL130*Q160/SUM(Q159:Q168),#REF!),"")</f>
        <v/>
      </c>
      <c r="BM142" s="331" t="str">
        <f>IF(COUNT(BM130,R160)=2,ROUND(BM130*R160/SUM(R159:R168),#REF!),"")</f>
        <v/>
      </c>
      <c r="BN142" s="331" t="str">
        <f>IF(COUNT(BN130,S160)=2,ROUND(BN130*S160/SUM(S159:S168),#REF!),"")</f>
        <v/>
      </c>
      <c r="BO142" s="331" t="str">
        <f>IF(COUNT(BO130,T160)=2,ROUND(BO130*T160/SUM(T159:T168),#REF!),"")</f>
        <v/>
      </c>
      <c r="BP142" s="331" t="str">
        <f>IF(COUNT(BP130,U160)=2,ROUND(BP130*U160/SUM(U159:U168),#REF!),"")</f>
        <v/>
      </c>
      <c r="BQ142" s="331" t="str">
        <f>IF(COUNT(BQ130,V160)=2,ROUND(BQ130*V160/SUM(V159:V168),#REF!),"")</f>
        <v/>
      </c>
      <c r="BR142" s="331" t="str">
        <f>IF(COUNT(BR130,W160)=2,ROUND(BR130*W160/SUM(W159:W168),#REF!),"")</f>
        <v/>
      </c>
      <c r="BS142" s="569" t="e">
        <f>IF(#REF!="発電事業者","年間送電電力量（GWh）","年間受電電力量（GWh）")</f>
        <v>#REF!</v>
      </c>
      <c r="BT142" s="569"/>
      <c r="BU142" s="569"/>
      <c r="BV142" s="333" t="s">
        <v>25</v>
      </c>
      <c r="BW142" s="582"/>
      <c r="BX142" s="582"/>
      <c r="BY142" s="331" t="str">
        <f>IF(COUNT(BY130,X160)=2,ROUND(BY130*X160/SUM(X159:X168),#REF!),"")</f>
        <v/>
      </c>
      <c r="BZ142" s="331" t="str">
        <f>IF(COUNT(BZ130,Y160)=2,ROUND(BZ130*Y160/SUM(Y159:Y168),#REF!),"")</f>
        <v/>
      </c>
      <c r="CA142" s="331" t="str">
        <f>IF(COUNT(CA130,Z160)=2,ROUND(CA130*Z160/SUM(Z159:Z168),#REF!),"")</f>
        <v/>
      </c>
      <c r="CB142" s="331" t="str">
        <f>IF(COUNT(CB130,AA160)=2,ROUND(CB130*AA160/SUM(AA159:AA168),#REF!),"")</f>
        <v/>
      </c>
      <c r="CC142" s="331" t="str">
        <f>IF(COUNT(CC130,AB160)=2,ROUND(CC130*AB160/SUM(AB159:AB168),#REF!),"")</f>
        <v/>
      </c>
      <c r="CD142" s="331" t="str">
        <f>IF(COUNT(CD130,AC160)=2,ROUND(CD130*AC160/SUM(AC159:AC168),#REF!),"")</f>
        <v/>
      </c>
      <c r="CE142" s="331" t="str">
        <f>IF(COUNT(CE130,AD160)=2,ROUND(CE130*AD160/SUM(AD159:AD168),#REF!),"")</f>
        <v/>
      </c>
      <c r="CF142" s="331" t="str">
        <f>IF(COUNT(CF130,AE160)=2,ROUND(CF130*AE160/SUM(AE159:AE168),#REF!),"")</f>
        <v/>
      </c>
      <c r="CG142" s="331" t="str">
        <f>IF(COUNT(CG130,AF160)=2,ROUND(CG130*AF160/SUM(AF159:AF168),#REF!),"")</f>
        <v/>
      </c>
      <c r="CH142" s="565" t="str">
        <f>IF(COUNTA(AG160)=0,"",AG160)</f>
        <v/>
      </c>
      <c r="CI142" s="565"/>
      <c r="CJ142" s="565"/>
      <c r="CK142" s="565"/>
      <c r="CL142" s="565"/>
      <c r="CM142" s="565"/>
      <c r="CN142" s="565"/>
      <c r="CO142" s="565"/>
      <c r="CP142" s="565"/>
      <c r="CQ142" s="565"/>
    </row>
    <row r="143" spans="3:95" s="243" customFormat="1" ht="13.5" customHeight="1">
      <c r="C143" s="604" t="e">
        <f>DATE(#REF!+5,1,1)</f>
        <v>#REF!</v>
      </c>
      <c r="D143" s="605"/>
      <c r="E143" s="613" t="s">
        <v>275</v>
      </c>
      <c r="F143" s="614"/>
      <c r="G143" s="615"/>
      <c r="H143" s="256"/>
      <c r="I143" s="256"/>
      <c r="J143" s="256"/>
      <c r="K143" s="256"/>
      <c r="L143" s="256"/>
      <c r="M143" s="256"/>
      <c r="N143" s="256"/>
      <c r="O143" s="256"/>
      <c r="P143" s="256"/>
      <c r="Q143" s="256"/>
      <c r="R143" s="256"/>
      <c r="S143" s="256"/>
      <c r="T143" s="255"/>
      <c r="U143" s="618"/>
      <c r="V143" s="619"/>
      <c r="W143" s="619"/>
      <c r="X143" s="619"/>
      <c r="Y143" s="619"/>
      <c r="Z143" s="620"/>
      <c r="AA143" s="257"/>
      <c r="AB143" s="257"/>
      <c r="AC143" s="257"/>
      <c r="AD143" s="604" t="e">
        <f>DATE(#REF!+5,1,1)</f>
        <v>#REF!</v>
      </c>
      <c r="AE143" s="605"/>
      <c r="AF143" s="613" t="s">
        <v>198</v>
      </c>
      <c r="AG143" s="614"/>
      <c r="AH143" s="615"/>
      <c r="AI143" s="258" t="str">
        <f>IF(COUNT(S141,H143)&lt;&gt;2,"",ROUND(MIN(S141,H143)*H128,#REF!))</f>
        <v/>
      </c>
      <c r="AJ143" s="258" t="str">
        <f>IF(COUNT(H143,I143)&lt;&gt;2,"",ROUND(MIN(H143,I143)*I128,#REF!))</f>
        <v/>
      </c>
      <c r="AK143" s="258" t="str">
        <f>IF(COUNT(I143,J143)&lt;&gt;2,"",ROUND(MIN(I143,J143)*J128,#REF!))</f>
        <v/>
      </c>
      <c r="AL143" s="258" t="str">
        <f>IF(COUNT(J143,K143)&lt;&gt;2,"",ROUND(MIN(J143,K143)*K128,#REF!))</f>
        <v/>
      </c>
      <c r="AM143" s="258" t="str">
        <f>IF(COUNT(K143,L143)&lt;&gt;2,"",ROUND(MIN(K143,L143)*L128,#REF!))</f>
        <v/>
      </c>
      <c r="AN143" s="258" t="str">
        <f>IF(COUNT(L143,M143)&lt;&gt;2,"",ROUND(MIN(L143,M143)*M128,#REF!))</f>
        <v/>
      </c>
      <c r="AO143" s="258" t="str">
        <f>IF(COUNT(M143,N143)&lt;&gt;2,"",ROUND(MIN(M143,N143)*N128,#REF!))</f>
        <v/>
      </c>
      <c r="AP143" s="258" t="str">
        <f>IF(COUNT(N143,O143)&lt;&gt;2,"",ROUND(MIN(N143,O143)*O128,#REF!))</f>
        <v/>
      </c>
      <c r="AQ143" s="258" t="str">
        <f>IF(COUNT(O143,P143)&lt;&gt;2,"",ROUND(MIN(O143,P143)*P128,#REF!))</f>
        <v/>
      </c>
      <c r="AR143" s="258" t="str">
        <f>IF(COUNT(P143,Q143)&lt;&gt;2,"",ROUND(MIN(P143,Q143)*Q128,#REF!))</f>
        <v/>
      </c>
      <c r="AS143" s="258" t="str">
        <f>IF(COUNT(Q143,R143)&lt;&gt;2,"",ROUND(MIN(Q143,R143)*R128,#REF!))</f>
        <v/>
      </c>
      <c r="AT143" s="258" t="str">
        <f>IF(COUNT(R143,S143)&lt;&gt;2,"",ROUND(MIN(R143,S143)*S128,#REF!))</f>
        <v/>
      </c>
      <c r="AU143" s="255"/>
      <c r="AX143" s="569" t="str">
        <f>IF(C161="","",C161)</f>
        <v/>
      </c>
      <c r="AY143" s="569"/>
      <c r="AZ143" s="587" t="str">
        <f>IF(E161="","",E161)</f>
        <v/>
      </c>
      <c r="BA143" s="590" t="str">
        <f ca="1">IF(F161="","",F161)</f>
        <v/>
      </c>
      <c r="BB143" s="590"/>
      <c r="BC143" s="590"/>
      <c r="BD143" s="587" t="str">
        <f>IF(I161="","",I161)</f>
        <v/>
      </c>
      <c r="BE143" s="578" t="e">
        <f>IF(#REF!="発電事業者","送電電力（MW）","受電電力（MW）")</f>
        <v>#REF!</v>
      </c>
      <c r="BF143" s="579"/>
      <c r="BG143" s="331" t="str">
        <f>IF(COUNT(BG128,L161)=2,ROUND(BG128*L161/SUM(L159:L168),#REF!),"")</f>
        <v/>
      </c>
      <c r="BH143" s="331" t="str">
        <f>IF(COUNT(BH128,M161)=2,ROUND(BH128*M161/SUM(M159:M168),#REF!),"")</f>
        <v/>
      </c>
      <c r="BI143" s="331" t="str">
        <f>IF(COUNT(BI128,N161)=2,ROUND(BI128*N161/SUM(N159:N168),#REF!),"")</f>
        <v/>
      </c>
      <c r="BJ143" s="331" t="str">
        <f>IF(COUNT(BJ128,O161)=2,ROUND(BJ128*O161/SUM(O159:O168),#REF!),"")</f>
        <v/>
      </c>
      <c r="BK143" s="331" t="str">
        <f>IF(COUNT(BK128,P161)=2,ROUND(BK128*P161/SUM(P159:P168),#REF!),"")</f>
        <v/>
      </c>
      <c r="BL143" s="331" t="str">
        <f>IF(COUNT(BL128,Q161)=2,ROUND(BL128*Q161/SUM(Q159:Q168),#REF!),"")</f>
        <v/>
      </c>
      <c r="BM143" s="331" t="str">
        <f>IF(COUNT(BM128,R161)=2,ROUND(BM128*R161/SUM(R159:R168),#REF!),"")</f>
        <v/>
      </c>
      <c r="BN143" s="331" t="str">
        <f>IF(COUNT(BN128,S161)=2,ROUND(BN128*S161/SUM(S159:S168),#REF!),"")</f>
        <v/>
      </c>
      <c r="BO143" s="331" t="str">
        <f>IF(COUNT(BO128,T161)=2,ROUND(BO128*T161/SUM(T159:T168),#REF!),"")</f>
        <v/>
      </c>
      <c r="BP143" s="331" t="str">
        <f>IF(COUNT(BP128,U161)=2,ROUND(BP128*U161/SUM(U159:U168),#REF!),"")</f>
        <v/>
      </c>
      <c r="BQ143" s="331" t="str">
        <f>IF(COUNT(BQ128,V161)=2,ROUND(BQ128*V161/SUM(V159:V168),#REF!),"")</f>
        <v/>
      </c>
      <c r="BR143" s="331" t="str">
        <f>IF(COUNT(BR128,W161)=2,ROUND(BR128*W161/SUM(W159:W168),#REF!),"")</f>
        <v/>
      </c>
      <c r="BS143" s="569" t="e">
        <f>IF(#REF!="発電事業者","送電電力（MW）","受電電力（MW）")</f>
        <v>#REF!</v>
      </c>
      <c r="BT143" s="569"/>
      <c r="BU143" s="569"/>
      <c r="BV143" s="333" t="s">
        <v>171</v>
      </c>
      <c r="BW143" s="580"/>
      <c r="BX143" s="580"/>
      <c r="BY143" s="331" t="str">
        <f>IF(COUNT(BY128,X161)=2,ROUND(BY128*X161/SUM(X159:X168),#REF!),"")</f>
        <v/>
      </c>
      <c r="BZ143" s="331" t="str">
        <f>IF(COUNT(BZ128,Y161)=2,ROUND(BZ128*Y161/SUM(Y159:Y168),#REF!),"")</f>
        <v/>
      </c>
      <c r="CA143" s="331" t="str">
        <f>IF(COUNT(CA128,Z161)=2,ROUND(CA128*Z161/SUM(Z159:Z168),#REF!),"")</f>
        <v/>
      </c>
      <c r="CB143" s="331" t="str">
        <f>IF(COUNT(CB128,AA161)=2,ROUND(CB128*AA161/SUM(AA159:AA168),#REF!),"")</f>
        <v/>
      </c>
      <c r="CC143" s="331" t="str">
        <f>IF(COUNT(CC128,AB161)=2,ROUND(CC128*AB161/SUM(AB159:AB168),#REF!),"")</f>
        <v/>
      </c>
      <c r="CD143" s="331" t="str">
        <f>IF(COUNT(CD128,AC161)=2,ROUND(CD128*AC161/SUM(AC159:AC168),#REF!),"")</f>
        <v/>
      </c>
      <c r="CE143" s="331" t="str">
        <f>IF(COUNT(CE128,AD161)=2,ROUND(CE128*AD161/SUM(AD159:AD168),#REF!),"")</f>
        <v/>
      </c>
      <c r="CF143" s="331" t="str">
        <f>IF(COUNT(CF128,AE161)=2,ROUND(CF128*AE161/SUM(AE159:AE168),#REF!),"")</f>
        <v/>
      </c>
      <c r="CG143" s="331" t="str">
        <f>IF(COUNT(CG128,AF161)=2,ROUND(CG128*AF161/SUM(AF159:AF168),#REF!),"")</f>
        <v/>
      </c>
      <c r="CH143" s="563" t="s">
        <v>215</v>
      </c>
      <c r="CI143" s="563"/>
      <c r="CJ143" s="563"/>
      <c r="CK143" s="563"/>
      <c r="CL143" s="563"/>
      <c r="CM143" s="563"/>
      <c r="CN143" s="563"/>
      <c r="CO143" s="563"/>
      <c r="CP143" s="563"/>
      <c r="CQ143" s="563"/>
    </row>
    <row r="144" spans="3:95" s="243" customFormat="1" ht="13.5" customHeight="1">
      <c r="C144" s="606"/>
      <c r="D144" s="607"/>
      <c r="E144" s="608" t="s">
        <v>212</v>
      </c>
      <c r="F144" s="609"/>
      <c r="G144" s="610"/>
      <c r="H144" s="261"/>
      <c r="I144" s="261"/>
      <c r="J144" s="261"/>
      <c r="K144" s="261"/>
      <c r="L144" s="261"/>
      <c r="M144" s="261"/>
      <c r="N144" s="261"/>
      <c r="O144" s="261"/>
      <c r="P144" s="261"/>
      <c r="Q144" s="261"/>
      <c r="R144" s="261"/>
      <c r="S144" s="261"/>
      <c r="T144" s="262" t="str">
        <f>IF(COUNT(H144:S144)=0,"",SUMPRODUCT(ROUND(H144:S144,#REF!)))</f>
        <v/>
      </c>
      <c r="U144" s="621"/>
      <c r="V144" s="622"/>
      <c r="W144" s="622"/>
      <c r="X144" s="622"/>
      <c r="Y144" s="622"/>
      <c r="Z144" s="623"/>
      <c r="AA144" s="257"/>
      <c r="AB144" s="257"/>
      <c r="AC144" s="257"/>
      <c r="AD144" s="606"/>
      <c r="AE144" s="607"/>
      <c r="AF144" s="608" t="s">
        <v>199</v>
      </c>
      <c r="AG144" s="609"/>
      <c r="AH144" s="610"/>
      <c r="AI144" s="264" t="str">
        <f t="shared" ref="AI144:AT144" si="26">IF(COUNT(H143:H144)=0,"",ROUND(H144/(H143*24*AI128/1000),3))</f>
        <v/>
      </c>
      <c r="AJ144" s="264" t="str">
        <f t="shared" si="26"/>
        <v/>
      </c>
      <c r="AK144" s="264" t="str">
        <f t="shared" si="26"/>
        <v/>
      </c>
      <c r="AL144" s="264" t="str">
        <f t="shared" si="26"/>
        <v/>
      </c>
      <c r="AM144" s="264" t="str">
        <f t="shared" si="26"/>
        <v/>
      </c>
      <c r="AN144" s="264" t="str">
        <f t="shared" si="26"/>
        <v/>
      </c>
      <c r="AO144" s="264" t="str">
        <f t="shared" si="26"/>
        <v/>
      </c>
      <c r="AP144" s="264" t="str">
        <f t="shared" si="26"/>
        <v/>
      </c>
      <c r="AQ144" s="264" t="str">
        <f t="shared" si="26"/>
        <v/>
      </c>
      <c r="AR144" s="264" t="str">
        <f t="shared" si="26"/>
        <v/>
      </c>
      <c r="AS144" s="264" t="str">
        <f t="shared" si="26"/>
        <v/>
      </c>
      <c r="AT144" s="264" t="str">
        <f t="shared" si="26"/>
        <v/>
      </c>
      <c r="AU144" s="265" t="str">
        <f>IF(COUNT(AI144:AT144)=0,"",AVERAGE(AI144:AT144))</f>
        <v/>
      </c>
      <c r="AX144" s="569"/>
      <c r="AY144" s="569"/>
      <c r="AZ144" s="588"/>
      <c r="BA144" s="590"/>
      <c r="BB144" s="590"/>
      <c r="BC144" s="590"/>
      <c r="BD144" s="588"/>
      <c r="BE144" s="583"/>
      <c r="BF144" s="584"/>
      <c r="BG144" s="259"/>
      <c r="BH144" s="259"/>
      <c r="BI144" s="259"/>
      <c r="BJ144" s="259"/>
      <c r="BK144" s="259"/>
      <c r="BL144" s="259"/>
      <c r="BM144" s="259"/>
      <c r="BN144" s="259"/>
      <c r="BO144" s="259"/>
      <c r="BP144" s="259"/>
      <c r="BQ144" s="259"/>
      <c r="BR144" s="259"/>
      <c r="BS144" s="569"/>
      <c r="BT144" s="569"/>
      <c r="BU144" s="569"/>
      <c r="BV144" s="333" t="s">
        <v>172</v>
      </c>
      <c r="BW144" s="581"/>
      <c r="BX144" s="581"/>
      <c r="BY144" s="331" t="str">
        <f>IF(COUNT(BY129,X161)=2,ROUND(BY129*X161/SUM(X159:X168),#REF!),"")</f>
        <v/>
      </c>
      <c r="BZ144" s="331" t="str">
        <f>IF(COUNT(BZ129,Y161)=2,ROUND(BZ129*Y161/SUM(Y159:Y168),#REF!),"")</f>
        <v/>
      </c>
      <c r="CA144" s="331" t="str">
        <f>IF(COUNT(CA129,Z161)=2,ROUND(CA129*Z161/SUM(Z159:Z168),#REF!),"")</f>
        <v/>
      </c>
      <c r="CB144" s="331" t="str">
        <f>IF(COUNT(CB129,AA161)=2,ROUND(CB129*AA161/SUM(AA159:AA168),#REF!),"")</f>
        <v/>
      </c>
      <c r="CC144" s="331" t="str">
        <f>IF(COUNT(CC129,AB161)=2,ROUND(CC129*AB161/SUM(AB159:AB168),#REF!),"")</f>
        <v/>
      </c>
      <c r="CD144" s="331" t="str">
        <f>IF(COUNT(CD129,AC161)=2,ROUND(CD129*AC161/SUM(AC159:AC168),#REF!),"")</f>
        <v/>
      </c>
      <c r="CE144" s="331" t="str">
        <f>IF(COUNT(CE129,AD161)=2,ROUND(CE129*AD161/SUM(AD159:AD168),#REF!),"")</f>
        <v/>
      </c>
      <c r="CF144" s="331" t="str">
        <f>IF(COUNT(CF129,AE161)=2,ROUND(CF129*AE161/SUM(AE159:AE168),#REF!),"")</f>
        <v/>
      </c>
      <c r="CG144" s="331" t="str">
        <f>IF(COUNT(CG129,AF161)=2,ROUND(CG129*AF161/SUM(AF159:AF168),#REF!),"")</f>
        <v/>
      </c>
      <c r="CH144" s="564" t="str">
        <f>IF(CH143="","",CH143)</f>
        <v>太陽光（余剰）</v>
      </c>
      <c r="CI144" s="564"/>
      <c r="CJ144" s="564"/>
      <c r="CK144" s="564"/>
      <c r="CL144" s="564"/>
      <c r="CM144" s="564"/>
      <c r="CN144" s="564"/>
      <c r="CO144" s="564"/>
      <c r="CP144" s="564"/>
      <c r="CQ144" s="564"/>
    </row>
    <row r="145" spans="3:97" s="243" customFormat="1" ht="13.5" customHeight="1">
      <c r="C145" s="604" t="e">
        <f>DATE(#REF!+6,1,1)</f>
        <v>#REF!</v>
      </c>
      <c r="D145" s="605"/>
      <c r="E145" s="613" t="s">
        <v>275</v>
      </c>
      <c r="F145" s="614"/>
      <c r="G145" s="615"/>
      <c r="H145" s="256"/>
      <c r="I145" s="256"/>
      <c r="J145" s="256"/>
      <c r="K145" s="256"/>
      <c r="L145" s="256"/>
      <c r="M145" s="256"/>
      <c r="N145" s="256"/>
      <c r="O145" s="256"/>
      <c r="P145" s="256"/>
      <c r="Q145" s="256"/>
      <c r="R145" s="256"/>
      <c r="S145" s="256"/>
      <c r="T145" s="255"/>
      <c r="U145" s="621"/>
      <c r="V145" s="622"/>
      <c r="W145" s="622"/>
      <c r="X145" s="622"/>
      <c r="Y145" s="622"/>
      <c r="Z145" s="623"/>
      <c r="AA145" s="257"/>
      <c r="AB145" s="257"/>
      <c r="AC145" s="257"/>
      <c r="AD145" s="604" t="e">
        <f>DATE(#REF!+6,1,1)</f>
        <v>#REF!</v>
      </c>
      <c r="AE145" s="605"/>
      <c r="AF145" s="613" t="s">
        <v>198</v>
      </c>
      <c r="AG145" s="614"/>
      <c r="AH145" s="615"/>
      <c r="AI145" s="258" t="str">
        <f>IF(COUNT(S143,H145)&lt;&gt;2,"",ROUND(MIN(S143,H145)*H128,#REF!))</f>
        <v/>
      </c>
      <c r="AJ145" s="258" t="str">
        <f>IF(COUNT(H145,I145)&lt;&gt;2,"",ROUND(MIN(H145,I145)*I128,#REF!))</f>
        <v/>
      </c>
      <c r="AK145" s="258" t="str">
        <f>IF(COUNT(I145,J145)&lt;&gt;2,"",ROUND(MIN(I145,J145)*J128,#REF!))</f>
        <v/>
      </c>
      <c r="AL145" s="258" t="str">
        <f>IF(COUNT(J145,K145)&lt;&gt;2,"",ROUND(MIN(J145,K145)*K128,#REF!))</f>
        <v/>
      </c>
      <c r="AM145" s="258" t="str">
        <f>IF(COUNT(K145,L145)&lt;&gt;2,"",ROUND(MIN(K145,L145)*L128,#REF!))</f>
        <v/>
      </c>
      <c r="AN145" s="258" t="str">
        <f>IF(COUNT(L145,M145)&lt;&gt;2,"",ROUND(MIN(L145,M145)*M128,#REF!))</f>
        <v/>
      </c>
      <c r="AO145" s="258" t="str">
        <f>IF(COUNT(M145,N145)&lt;&gt;2,"",ROUND(MIN(M145,N145)*N128,#REF!))</f>
        <v/>
      </c>
      <c r="AP145" s="258" t="str">
        <f>IF(COUNT(N145,O145)&lt;&gt;2,"",ROUND(MIN(N145,O145)*O128,#REF!))</f>
        <v/>
      </c>
      <c r="AQ145" s="258" t="str">
        <f>IF(COUNT(O145,P145)&lt;&gt;2,"",ROUND(MIN(O145,P145)*P128,#REF!))</f>
        <v/>
      </c>
      <c r="AR145" s="258" t="str">
        <f>IF(COUNT(P145,Q145)&lt;&gt;2,"",ROUND(MIN(P145,Q145)*Q128,#REF!))</f>
        <v/>
      </c>
      <c r="AS145" s="258" t="str">
        <f>IF(COUNT(Q145,R145)&lt;&gt;2,"",ROUND(MIN(Q145,R145)*R128,#REF!))</f>
        <v/>
      </c>
      <c r="AT145" s="258" t="str">
        <f>IF(COUNT(R145,S145)&lt;&gt;2,"",ROUND(MIN(R145,S145)*S128,#REF!))</f>
        <v/>
      </c>
      <c r="AU145" s="255"/>
      <c r="AX145" s="569"/>
      <c r="AY145" s="569"/>
      <c r="AZ145" s="589"/>
      <c r="BA145" s="590"/>
      <c r="BB145" s="590"/>
      <c r="BC145" s="590"/>
      <c r="BD145" s="589"/>
      <c r="BE145" s="585" t="e">
        <f>IF(#REF!="発電事業者","月間送電電力量（GWh）","月間受電電力量（GWh）")</f>
        <v>#REF!</v>
      </c>
      <c r="BF145" s="586"/>
      <c r="BG145" s="331" t="str">
        <f>IF(COUNT(BG130,L161)=2,ROUND(BG130*L161/SUM(L159:L168),#REF!),"")</f>
        <v/>
      </c>
      <c r="BH145" s="331" t="str">
        <f>IF(COUNT(BH130,M161)=2,ROUND(BH130*M161/SUM(M159:M168),#REF!),"")</f>
        <v/>
      </c>
      <c r="BI145" s="331" t="str">
        <f>IF(COUNT(BI130,N161)=2,ROUND(BI130*N161/SUM(N159:N168),#REF!),"")</f>
        <v/>
      </c>
      <c r="BJ145" s="331" t="str">
        <f>IF(COUNT(BJ130,O161)=2,ROUND(BJ130*O161/SUM(O159:O168),#REF!),"")</f>
        <v/>
      </c>
      <c r="BK145" s="331" t="str">
        <f>IF(COUNT(BK130,P161)=2,ROUND(BK130*P161/SUM(P159:P168),#REF!),"")</f>
        <v/>
      </c>
      <c r="BL145" s="331" t="str">
        <f>IF(COUNT(BL130,Q161)=2,ROUND(BL130*Q161/SUM(Q159:Q168),#REF!),"")</f>
        <v/>
      </c>
      <c r="BM145" s="331" t="str">
        <f>IF(COUNT(BM130,R161)=2,ROUND(BM130*R161/SUM(R159:R168),#REF!),"")</f>
        <v/>
      </c>
      <c r="BN145" s="331" t="str">
        <f>IF(COUNT(BN130,S161)=2,ROUND(BN130*S161/SUM(S159:S168),#REF!),"")</f>
        <v/>
      </c>
      <c r="BO145" s="331" t="str">
        <f>IF(COUNT(BO130,T161)=2,ROUND(BO130*T161/SUM(T159:T168),#REF!),"")</f>
        <v/>
      </c>
      <c r="BP145" s="331" t="str">
        <f>IF(COUNT(BP130,U161)=2,ROUND(BP130*U161/SUM(U159:U168),#REF!),"")</f>
        <v/>
      </c>
      <c r="BQ145" s="331" t="str">
        <f>IF(COUNT(BQ130,V161)=2,ROUND(BQ130*V161/SUM(V159:V168),#REF!),"")</f>
        <v/>
      </c>
      <c r="BR145" s="331" t="str">
        <f>IF(COUNT(BR130,W161)=2,ROUND(BR130*W161/SUM(W159:W168),#REF!),"")</f>
        <v/>
      </c>
      <c r="BS145" s="569" t="e">
        <f>IF(#REF!="発電事業者","年間送電電力量（GWh）","年間受電電力量（GWh）")</f>
        <v>#REF!</v>
      </c>
      <c r="BT145" s="569"/>
      <c r="BU145" s="569"/>
      <c r="BV145" s="333" t="s">
        <v>25</v>
      </c>
      <c r="BW145" s="582"/>
      <c r="BX145" s="582"/>
      <c r="BY145" s="331" t="str">
        <f>IF(COUNT(BY130,X161)=2,ROUND(BY130*X161/SUM(X159:X168),#REF!),"")</f>
        <v/>
      </c>
      <c r="BZ145" s="331" t="str">
        <f>IF(COUNT(BZ130,Y161)=2,ROUND(BZ130*Y161/SUM(Y159:Y168),#REF!),"")</f>
        <v/>
      </c>
      <c r="CA145" s="331" t="str">
        <f>IF(COUNT(CA130,Z161)=2,ROUND(CA130*Z161/SUM(Z159:Z168),#REF!),"")</f>
        <v/>
      </c>
      <c r="CB145" s="331" t="str">
        <f>IF(COUNT(CB130,AA161)=2,ROUND(CB130*AA161/SUM(AA159:AA168),#REF!),"")</f>
        <v/>
      </c>
      <c r="CC145" s="331" t="str">
        <f>IF(COUNT(CC130,AB161)=2,ROUND(CC130*AB161/SUM(AB159:AB168),#REF!),"")</f>
        <v/>
      </c>
      <c r="CD145" s="331" t="str">
        <f>IF(COUNT(CD130,AC161)=2,ROUND(CD130*AC161/SUM(AC159:AC168),#REF!),"")</f>
        <v/>
      </c>
      <c r="CE145" s="331" t="str">
        <f>IF(COUNT(CE130,AD161)=2,ROUND(CE130*AD161/SUM(AD159:AD168),#REF!),"")</f>
        <v/>
      </c>
      <c r="CF145" s="331" t="str">
        <f>IF(COUNT(CF130,AE161)=2,ROUND(CF130*AE161/SUM(AE159:AE168),#REF!),"")</f>
        <v/>
      </c>
      <c r="CG145" s="331" t="str">
        <f>IF(COUNT(CG130,AF161)=2,ROUND(CG130*AF161/SUM(AF159:AF168),#REF!),"")</f>
        <v/>
      </c>
      <c r="CH145" s="565" t="str">
        <f>IF(COUNTA(AG161)=0,"",AG161)</f>
        <v/>
      </c>
      <c r="CI145" s="565"/>
      <c r="CJ145" s="565"/>
      <c r="CK145" s="565"/>
      <c r="CL145" s="565"/>
      <c r="CM145" s="565"/>
      <c r="CN145" s="565"/>
      <c r="CO145" s="565"/>
      <c r="CP145" s="565"/>
      <c r="CQ145" s="565"/>
    </row>
    <row r="146" spans="3:97" s="243" customFormat="1" ht="13.5" customHeight="1">
      <c r="C146" s="606"/>
      <c r="D146" s="607"/>
      <c r="E146" s="608" t="s">
        <v>212</v>
      </c>
      <c r="F146" s="609"/>
      <c r="G146" s="610"/>
      <c r="H146" s="261"/>
      <c r="I146" s="261"/>
      <c r="J146" s="261"/>
      <c r="K146" s="261"/>
      <c r="L146" s="261"/>
      <c r="M146" s="261"/>
      <c r="N146" s="261"/>
      <c r="O146" s="261"/>
      <c r="P146" s="261"/>
      <c r="Q146" s="261"/>
      <c r="R146" s="261"/>
      <c r="S146" s="261"/>
      <c r="T146" s="262" t="str">
        <f>IF(COUNT(H146:S146)=0,"",SUMPRODUCT(ROUND(H146:S146,#REF!)))</f>
        <v/>
      </c>
      <c r="U146" s="621"/>
      <c r="V146" s="622"/>
      <c r="W146" s="622"/>
      <c r="X146" s="622"/>
      <c r="Y146" s="622"/>
      <c r="Z146" s="623"/>
      <c r="AA146" s="257"/>
      <c r="AB146" s="257"/>
      <c r="AC146" s="257"/>
      <c r="AD146" s="606"/>
      <c r="AE146" s="607"/>
      <c r="AF146" s="608" t="s">
        <v>199</v>
      </c>
      <c r="AG146" s="609"/>
      <c r="AH146" s="610"/>
      <c r="AI146" s="264" t="str">
        <f t="shared" ref="AI146:AT146" si="27">IF(COUNT(H145:H146)=0,"",ROUND(H146/(H145*24*AI128/1000),3))</f>
        <v/>
      </c>
      <c r="AJ146" s="264" t="str">
        <f t="shared" si="27"/>
        <v/>
      </c>
      <c r="AK146" s="264" t="str">
        <f t="shared" si="27"/>
        <v/>
      </c>
      <c r="AL146" s="264" t="str">
        <f t="shared" si="27"/>
        <v/>
      </c>
      <c r="AM146" s="264" t="str">
        <f t="shared" si="27"/>
        <v/>
      </c>
      <c r="AN146" s="264" t="str">
        <f t="shared" si="27"/>
        <v/>
      </c>
      <c r="AO146" s="264" t="str">
        <f t="shared" si="27"/>
        <v/>
      </c>
      <c r="AP146" s="264" t="str">
        <f t="shared" si="27"/>
        <v/>
      </c>
      <c r="AQ146" s="264" t="str">
        <f t="shared" si="27"/>
        <v/>
      </c>
      <c r="AR146" s="264" t="str">
        <f t="shared" si="27"/>
        <v/>
      </c>
      <c r="AS146" s="264" t="str">
        <f t="shared" si="27"/>
        <v/>
      </c>
      <c r="AT146" s="264" t="str">
        <f t="shared" si="27"/>
        <v/>
      </c>
      <c r="AU146" s="265" t="str">
        <f>IF(COUNT(AI146:AT146)=0,"",AVERAGE(AI146:AT146))</f>
        <v/>
      </c>
      <c r="AX146" s="569" t="str">
        <f>IF(C162="","",C162)</f>
        <v/>
      </c>
      <c r="AY146" s="569"/>
      <c r="AZ146" s="587" t="str">
        <f>IF(E162="","",E162)</f>
        <v/>
      </c>
      <c r="BA146" s="590" t="str">
        <f ca="1">IF(F162="","",F162)</f>
        <v/>
      </c>
      <c r="BB146" s="590"/>
      <c r="BC146" s="590"/>
      <c r="BD146" s="587" t="str">
        <f>IF(I162="","",I162)</f>
        <v/>
      </c>
      <c r="BE146" s="578" t="e">
        <f>IF(#REF!="発電事業者","送電電力（MW）","受電電力（MW）")</f>
        <v>#REF!</v>
      </c>
      <c r="BF146" s="579"/>
      <c r="BG146" s="331" t="str">
        <f>IF(COUNT(BG128,L162)=2,ROUND(BG128*L162/SUM(L159:L168),#REF!),"")</f>
        <v/>
      </c>
      <c r="BH146" s="331" t="str">
        <f>IF(COUNT(BH128,M162)=2,ROUND(BH128*M162/SUM(M159:M168),#REF!),"")</f>
        <v/>
      </c>
      <c r="BI146" s="331" t="str">
        <f>IF(COUNT(BI128,N162)=2,ROUND(BI128*N162/SUM(N159:N168),#REF!),"")</f>
        <v/>
      </c>
      <c r="BJ146" s="331" t="str">
        <f>IF(COUNT(BJ128,O162)=2,ROUND(BJ128*O162/SUM(O159:O168),#REF!),"")</f>
        <v/>
      </c>
      <c r="BK146" s="331" t="str">
        <f>IF(COUNT(BK128,P162)=2,ROUND(BK128*P162/SUM(P159:P168),#REF!),"")</f>
        <v/>
      </c>
      <c r="BL146" s="331" t="str">
        <f>IF(COUNT(BL128,Q162)=2,ROUND(BL128*Q162/SUM(Q159:Q168),#REF!),"")</f>
        <v/>
      </c>
      <c r="BM146" s="331" t="str">
        <f>IF(COUNT(BM128,R162)=2,ROUND(BM128*R162/SUM(R159:R168),#REF!),"")</f>
        <v/>
      </c>
      <c r="BN146" s="331" t="str">
        <f>IF(COUNT(BN128,S162)=2,ROUND(BN128*S162/SUM(S159:S168),#REF!),"")</f>
        <v/>
      </c>
      <c r="BO146" s="331" t="str">
        <f>IF(COUNT(BO128,T162)=2,ROUND(BO128*T162/SUM(T159:T168),#REF!),"")</f>
        <v/>
      </c>
      <c r="BP146" s="331" t="str">
        <f>IF(COUNT(BP128,U162)=2,ROUND(BP128*U162/SUM(U159:U168),#REF!),"")</f>
        <v/>
      </c>
      <c r="BQ146" s="331" t="str">
        <f>IF(COUNT(BQ128,V162)=2,ROUND(BQ128*V162/SUM(V159:V168),#REF!),"")</f>
        <v/>
      </c>
      <c r="BR146" s="331" t="str">
        <f>IF(COUNT(BR128,W162)=2,ROUND(BR128*W162/SUM(W159:W168),#REF!),"")</f>
        <v/>
      </c>
      <c r="BS146" s="569" t="e">
        <f>IF(#REF!="発電事業者","送電電力（MW）","受電電力（MW）")</f>
        <v>#REF!</v>
      </c>
      <c r="BT146" s="569"/>
      <c r="BU146" s="569"/>
      <c r="BV146" s="333" t="s">
        <v>171</v>
      </c>
      <c r="BW146" s="580"/>
      <c r="BX146" s="580"/>
      <c r="BY146" s="331" t="str">
        <f>IF(COUNT(BY128,X162)=2,ROUND(BY128*X162/SUM(X159:X168),#REF!),"")</f>
        <v/>
      </c>
      <c r="BZ146" s="331" t="str">
        <f>IF(COUNT(BZ128,Y162)=2,ROUND(BZ128*Y162/SUM(Y159:Y168),#REF!),"")</f>
        <v/>
      </c>
      <c r="CA146" s="331" t="str">
        <f>IF(COUNT(CA128,Z162)=2,ROUND(CA128*Z162/SUM(Z159:Z168),#REF!),"")</f>
        <v/>
      </c>
      <c r="CB146" s="331" t="str">
        <f>IF(COUNT(CB128,AA162)=2,ROUND(CB128*AA162/SUM(AA159:AA168),#REF!),"")</f>
        <v/>
      </c>
      <c r="CC146" s="331" t="str">
        <f>IF(COUNT(CC128,AB162)=2,ROUND(CC128*AB162/SUM(AB159:AB168),#REF!),"")</f>
        <v/>
      </c>
      <c r="CD146" s="331" t="str">
        <f>IF(COUNT(CD128,AC162)=2,ROUND(CD128*AC162/SUM(AC159:AC168),#REF!),"")</f>
        <v/>
      </c>
      <c r="CE146" s="331" t="str">
        <f>IF(COUNT(CE128,AD162)=2,ROUND(CE128*AD162/SUM(AD159:AD168),#REF!),"")</f>
        <v/>
      </c>
      <c r="CF146" s="331" t="str">
        <f>IF(COUNT(CF128,AE162)=2,ROUND(CF128*AE162/SUM(AE159:AE168),#REF!),"")</f>
        <v/>
      </c>
      <c r="CG146" s="331" t="str">
        <f>IF(COUNT(CG128,AF162)=2,ROUND(CG128*AF162/SUM(AF159:AF168),#REF!),"")</f>
        <v/>
      </c>
      <c r="CH146" s="563" t="s">
        <v>215</v>
      </c>
      <c r="CI146" s="563"/>
      <c r="CJ146" s="563"/>
      <c r="CK146" s="563"/>
      <c r="CL146" s="563"/>
      <c r="CM146" s="563"/>
      <c r="CN146" s="563"/>
      <c r="CO146" s="563"/>
      <c r="CP146" s="563"/>
      <c r="CQ146" s="563"/>
    </row>
    <row r="147" spans="3:97" s="243" customFormat="1" ht="13.5" customHeight="1">
      <c r="C147" s="604" t="e">
        <f>DATE(#REF!+7,1,1)</f>
        <v>#REF!</v>
      </c>
      <c r="D147" s="605"/>
      <c r="E147" s="613" t="s">
        <v>275</v>
      </c>
      <c r="F147" s="614"/>
      <c r="G147" s="615"/>
      <c r="H147" s="256"/>
      <c r="I147" s="256"/>
      <c r="J147" s="256"/>
      <c r="K147" s="256"/>
      <c r="L147" s="256"/>
      <c r="M147" s="256"/>
      <c r="N147" s="256"/>
      <c r="O147" s="256"/>
      <c r="P147" s="256"/>
      <c r="Q147" s="256"/>
      <c r="R147" s="256"/>
      <c r="S147" s="256"/>
      <c r="T147" s="255"/>
      <c r="U147" s="621"/>
      <c r="V147" s="622"/>
      <c r="W147" s="622"/>
      <c r="X147" s="622"/>
      <c r="Y147" s="622"/>
      <c r="Z147" s="623"/>
      <c r="AA147" s="257"/>
      <c r="AB147" s="257"/>
      <c r="AC147" s="257"/>
      <c r="AD147" s="604" t="e">
        <f>DATE(#REF!+7,1,1)</f>
        <v>#REF!</v>
      </c>
      <c r="AE147" s="605"/>
      <c r="AF147" s="613" t="s">
        <v>198</v>
      </c>
      <c r="AG147" s="614"/>
      <c r="AH147" s="615"/>
      <c r="AI147" s="258" t="str">
        <f>IF(COUNT(S145,H147)&lt;&gt;2,"",ROUND(MIN(S145,H147)*H128,#REF!))</f>
        <v/>
      </c>
      <c r="AJ147" s="258" t="str">
        <f>IF(COUNT(H147,I147)&lt;&gt;2,"",ROUND(MIN(H147,I147)*I128,#REF!))</f>
        <v/>
      </c>
      <c r="AK147" s="258" t="str">
        <f>IF(COUNT(I147,J147)&lt;&gt;2,"",ROUND(MIN(I147,J147)*J128,#REF!))</f>
        <v/>
      </c>
      <c r="AL147" s="258" t="str">
        <f>IF(COUNT(J147,K147)&lt;&gt;2,"",ROUND(MIN(J147,K147)*K128,#REF!))</f>
        <v/>
      </c>
      <c r="AM147" s="258" t="str">
        <f>IF(COUNT(K147,L147)&lt;&gt;2,"",ROUND(MIN(K147,L147)*L128,#REF!))</f>
        <v/>
      </c>
      <c r="AN147" s="258" t="str">
        <f>IF(COUNT(L147,M147)&lt;&gt;2,"",ROUND(MIN(L147,M147)*M128,#REF!))</f>
        <v/>
      </c>
      <c r="AO147" s="258" t="str">
        <f>IF(COUNT(M147,N147)&lt;&gt;2,"",ROUND(MIN(M147,N147)*N128,#REF!))</f>
        <v/>
      </c>
      <c r="AP147" s="258" t="str">
        <f>IF(COUNT(N147,O147)&lt;&gt;2,"",ROUND(MIN(N147,O147)*O128,#REF!))</f>
        <v/>
      </c>
      <c r="AQ147" s="258" t="str">
        <f>IF(COUNT(O147,P147)&lt;&gt;2,"",ROUND(MIN(O147,P147)*P128,#REF!))</f>
        <v/>
      </c>
      <c r="AR147" s="258" t="str">
        <f>IF(COUNT(P147,Q147)&lt;&gt;2,"",ROUND(MIN(P147,Q147)*Q128,#REF!))</f>
        <v/>
      </c>
      <c r="AS147" s="258" t="str">
        <f>IF(COUNT(Q147,R147)&lt;&gt;2,"",ROUND(MIN(Q147,R147)*R128,#REF!))</f>
        <v/>
      </c>
      <c r="AT147" s="258" t="str">
        <f>IF(COUNT(R147,S147)&lt;&gt;2,"",ROUND(MIN(R147,S147)*S128,#REF!))</f>
        <v/>
      </c>
      <c r="AU147" s="255"/>
      <c r="AX147" s="569"/>
      <c r="AY147" s="569"/>
      <c r="AZ147" s="588"/>
      <c r="BA147" s="590"/>
      <c r="BB147" s="590"/>
      <c r="BC147" s="590"/>
      <c r="BD147" s="588"/>
      <c r="BE147" s="583"/>
      <c r="BF147" s="584"/>
      <c r="BG147" s="259"/>
      <c r="BH147" s="259"/>
      <c r="BI147" s="259"/>
      <c r="BJ147" s="259"/>
      <c r="BK147" s="259"/>
      <c r="BL147" s="259"/>
      <c r="BM147" s="259"/>
      <c r="BN147" s="259"/>
      <c r="BO147" s="259"/>
      <c r="BP147" s="259"/>
      <c r="BQ147" s="259"/>
      <c r="BR147" s="259"/>
      <c r="BS147" s="569"/>
      <c r="BT147" s="569"/>
      <c r="BU147" s="569"/>
      <c r="BV147" s="333" t="s">
        <v>172</v>
      </c>
      <c r="BW147" s="581"/>
      <c r="BX147" s="581"/>
      <c r="BY147" s="331" t="str">
        <f>IF(COUNT(BY129,X162)=2,ROUND(BY129*X162/SUM(X159:X168),#REF!),"")</f>
        <v/>
      </c>
      <c r="BZ147" s="331" t="str">
        <f>IF(COUNT(BZ129,Y162)=2,ROUND(BZ129*Y162/SUM(Y159:Y168),#REF!),"")</f>
        <v/>
      </c>
      <c r="CA147" s="331" t="str">
        <f>IF(COUNT(CA129,Z162)=2,ROUND(CA129*Z162/SUM(Z159:Z168),#REF!),"")</f>
        <v/>
      </c>
      <c r="CB147" s="331" t="str">
        <f>IF(COUNT(CB129,AA162)=2,ROUND(CB129*AA162/SUM(AA159:AA168),#REF!),"")</f>
        <v/>
      </c>
      <c r="CC147" s="331" t="str">
        <f>IF(COUNT(CC129,AB162)=2,ROUND(CC129*AB162/SUM(AB159:AB168),#REF!),"")</f>
        <v/>
      </c>
      <c r="CD147" s="331" t="str">
        <f>IF(COUNT(CD129,AC162)=2,ROUND(CD129*AC162/SUM(AC159:AC168),#REF!),"")</f>
        <v/>
      </c>
      <c r="CE147" s="331" t="str">
        <f>IF(COUNT(CE129,AD162)=2,ROUND(CE129*AD162/SUM(AD159:AD168),#REF!),"")</f>
        <v/>
      </c>
      <c r="CF147" s="331" t="str">
        <f>IF(COUNT(CF129,AE162)=2,ROUND(CF129*AE162/SUM(AE159:AE168),#REF!),"")</f>
        <v/>
      </c>
      <c r="CG147" s="331" t="str">
        <f>IF(COUNT(CG129,AF162)=2,ROUND(CG129*AF162/SUM(AF159:AF168),#REF!),"")</f>
        <v/>
      </c>
      <c r="CH147" s="564" t="str">
        <f>IF(CH146="","",CH146)</f>
        <v>太陽光（余剰）</v>
      </c>
      <c r="CI147" s="564"/>
      <c r="CJ147" s="564"/>
      <c r="CK147" s="564"/>
      <c r="CL147" s="564"/>
      <c r="CM147" s="564"/>
      <c r="CN147" s="564"/>
      <c r="CO147" s="564"/>
      <c r="CP147" s="564"/>
      <c r="CQ147" s="564"/>
    </row>
    <row r="148" spans="3:97" s="243" customFormat="1" ht="13.5" customHeight="1">
      <c r="C148" s="606"/>
      <c r="D148" s="607"/>
      <c r="E148" s="608" t="s">
        <v>212</v>
      </c>
      <c r="F148" s="609"/>
      <c r="G148" s="610"/>
      <c r="H148" s="261"/>
      <c r="I148" s="261"/>
      <c r="J148" s="261"/>
      <c r="K148" s="261"/>
      <c r="L148" s="261"/>
      <c r="M148" s="261"/>
      <c r="N148" s="261"/>
      <c r="O148" s="261"/>
      <c r="P148" s="261"/>
      <c r="Q148" s="261"/>
      <c r="R148" s="261"/>
      <c r="S148" s="261"/>
      <c r="T148" s="262" t="str">
        <f>IF(COUNT(H148:S148)=0,"",SUMPRODUCT(ROUND(H148:S148,#REF!)))</f>
        <v/>
      </c>
      <c r="U148" s="621"/>
      <c r="V148" s="622"/>
      <c r="W148" s="622"/>
      <c r="X148" s="622"/>
      <c r="Y148" s="622"/>
      <c r="Z148" s="623"/>
      <c r="AA148" s="257"/>
      <c r="AB148" s="257"/>
      <c r="AC148" s="257"/>
      <c r="AD148" s="606"/>
      <c r="AE148" s="607"/>
      <c r="AF148" s="608" t="s">
        <v>199</v>
      </c>
      <c r="AG148" s="609"/>
      <c r="AH148" s="610"/>
      <c r="AI148" s="264" t="str">
        <f t="shared" ref="AI148:AT148" si="28">IF(COUNT(H147:H148)=0,"",ROUND(H148/(H147*24*AI128/1000),3))</f>
        <v/>
      </c>
      <c r="AJ148" s="264" t="str">
        <f t="shared" si="28"/>
        <v/>
      </c>
      <c r="AK148" s="264" t="str">
        <f t="shared" si="28"/>
        <v/>
      </c>
      <c r="AL148" s="264" t="str">
        <f t="shared" si="28"/>
        <v/>
      </c>
      <c r="AM148" s="264" t="str">
        <f t="shared" si="28"/>
        <v/>
      </c>
      <c r="AN148" s="264" t="str">
        <f t="shared" si="28"/>
        <v/>
      </c>
      <c r="AO148" s="264" t="str">
        <f t="shared" si="28"/>
        <v/>
      </c>
      <c r="AP148" s="264" t="str">
        <f t="shared" si="28"/>
        <v/>
      </c>
      <c r="AQ148" s="264" t="str">
        <f t="shared" si="28"/>
        <v/>
      </c>
      <c r="AR148" s="264" t="str">
        <f t="shared" si="28"/>
        <v/>
      </c>
      <c r="AS148" s="264" t="str">
        <f t="shared" si="28"/>
        <v/>
      </c>
      <c r="AT148" s="264" t="str">
        <f t="shared" si="28"/>
        <v/>
      </c>
      <c r="AU148" s="265" t="str">
        <f>IF(COUNT(AI148:AT148)=0,"",AVERAGE(AI148:AT148))</f>
        <v/>
      </c>
      <c r="AX148" s="569"/>
      <c r="AY148" s="569"/>
      <c r="AZ148" s="589"/>
      <c r="BA148" s="590"/>
      <c r="BB148" s="590"/>
      <c r="BC148" s="590"/>
      <c r="BD148" s="589"/>
      <c r="BE148" s="585" t="e">
        <f>IF(#REF!="発電事業者","月間送電電力量（GWh）","月間受電電力量（GWh）")</f>
        <v>#REF!</v>
      </c>
      <c r="BF148" s="586"/>
      <c r="BG148" s="331" t="str">
        <f>IF(COUNT(BG130,L162)=2,ROUND(BG130*L162/SUM(L159:L168),#REF!),"")</f>
        <v/>
      </c>
      <c r="BH148" s="331" t="str">
        <f>IF(COUNT(BH130,M162)=2,ROUND(BH130*M162/SUM(M159:M168),#REF!),"")</f>
        <v/>
      </c>
      <c r="BI148" s="331" t="str">
        <f>IF(COUNT(BI130,N162)=2,ROUND(BI130*N162/SUM(N159:N168),#REF!),"")</f>
        <v/>
      </c>
      <c r="BJ148" s="331" t="str">
        <f>IF(COUNT(BJ130,O162)=2,ROUND(BJ130*O162/SUM(O159:O168),#REF!),"")</f>
        <v/>
      </c>
      <c r="BK148" s="331" t="str">
        <f>IF(COUNT(BK130,P162)=2,ROUND(BK130*P162/SUM(P159:P168),#REF!),"")</f>
        <v/>
      </c>
      <c r="BL148" s="331" t="str">
        <f>IF(COUNT(BL130,Q162)=2,ROUND(BL130*Q162/SUM(Q159:Q168),#REF!),"")</f>
        <v/>
      </c>
      <c r="BM148" s="331" t="str">
        <f>IF(COUNT(BM130,R162)=2,ROUND(BM130*R162/SUM(R159:R168),#REF!),"")</f>
        <v/>
      </c>
      <c r="BN148" s="331" t="str">
        <f>IF(COUNT(BN130,S162)=2,ROUND(BN130*S162/SUM(S159:S168),#REF!),"")</f>
        <v/>
      </c>
      <c r="BO148" s="331" t="str">
        <f>IF(COUNT(BO130,T162)=2,ROUND(BO130*T162/SUM(T159:T168),#REF!),"")</f>
        <v/>
      </c>
      <c r="BP148" s="331" t="str">
        <f>IF(COUNT(BP130,U162)=2,ROUND(BP130*U162/SUM(U159:U168),#REF!),"")</f>
        <v/>
      </c>
      <c r="BQ148" s="331" t="str">
        <f>IF(COUNT(BQ130,V162)=2,ROUND(BQ130*V162/SUM(V159:V168),#REF!),"")</f>
        <v/>
      </c>
      <c r="BR148" s="331" t="str">
        <f>IF(COUNT(BR130,W162)=2,ROUND(BR130*W162/SUM(W159:W168),#REF!),"")</f>
        <v/>
      </c>
      <c r="BS148" s="569" t="e">
        <f>IF(#REF!="発電事業者","年間送電電力量（GWh）","年間受電電力量（GWh）")</f>
        <v>#REF!</v>
      </c>
      <c r="BT148" s="569"/>
      <c r="BU148" s="569"/>
      <c r="BV148" s="333" t="s">
        <v>25</v>
      </c>
      <c r="BW148" s="582"/>
      <c r="BX148" s="582"/>
      <c r="BY148" s="331" t="str">
        <f>IF(COUNT(BY130,X162)=2,ROUND(BY130*X162/SUM(X159:X168),#REF!),"")</f>
        <v/>
      </c>
      <c r="BZ148" s="331" t="str">
        <f>IF(COUNT(BZ130,Y162)=2,ROUND(BZ130*Y162/SUM(Y159:Y168),#REF!),"")</f>
        <v/>
      </c>
      <c r="CA148" s="331" t="str">
        <f>IF(COUNT(CA130,Z162)=2,ROUND(CA130*Z162/SUM(Z159:Z168),#REF!),"")</f>
        <v/>
      </c>
      <c r="CB148" s="331" t="str">
        <f>IF(COUNT(CB130,AA162)=2,ROUND(CB130*AA162/SUM(AA159:AA168),#REF!),"")</f>
        <v/>
      </c>
      <c r="CC148" s="331" t="str">
        <f>IF(COUNT(CC130,AB162)=2,ROUND(CC130*AB162/SUM(AB159:AB168),#REF!),"")</f>
        <v/>
      </c>
      <c r="CD148" s="331" t="str">
        <f>IF(COUNT(CD130,AC162)=2,ROUND(CD130*AC162/SUM(AC159:AC168),#REF!),"")</f>
        <v/>
      </c>
      <c r="CE148" s="331" t="str">
        <f>IF(COUNT(CE130,AD162)=2,ROUND(CE130*AD162/SUM(AD159:AD168),#REF!),"")</f>
        <v/>
      </c>
      <c r="CF148" s="331" t="str">
        <f>IF(COUNT(CF130,AE162)=2,ROUND(CF130*AE162/SUM(AE159:AE168),#REF!),"")</f>
        <v/>
      </c>
      <c r="CG148" s="331" t="str">
        <f>IF(COUNT(CG130,AF162)=2,ROUND(CG130*AF162/SUM(AF159:AF168),#REF!),"")</f>
        <v/>
      </c>
      <c r="CH148" s="565" t="str">
        <f>IF(COUNTA(AG162)=0,"",AG162)</f>
        <v/>
      </c>
      <c r="CI148" s="565"/>
      <c r="CJ148" s="565"/>
      <c r="CK148" s="565"/>
      <c r="CL148" s="565"/>
      <c r="CM148" s="565"/>
      <c r="CN148" s="565"/>
      <c r="CO148" s="565"/>
      <c r="CP148" s="565"/>
      <c r="CQ148" s="565"/>
    </row>
    <row r="149" spans="3:97" s="243" customFormat="1" ht="13.5" customHeight="1">
      <c r="C149" s="604" t="e">
        <f>DATE(#REF!+8,1,1)</f>
        <v>#REF!</v>
      </c>
      <c r="D149" s="605"/>
      <c r="E149" s="613" t="s">
        <v>275</v>
      </c>
      <c r="F149" s="614"/>
      <c r="G149" s="615"/>
      <c r="H149" s="256"/>
      <c r="I149" s="256"/>
      <c r="J149" s="256"/>
      <c r="K149" s="256"/>
      <c r="L149" s="256"/>
      <c r="M149" s="256"/>
      <c r="N149" s="256"/>
      <c r="O149" s="256"/>
      <c r="P149" s="256"/>
      <c r="Q149" s="256"/>
      <c r="R149" s="256"/>
      <c r="S149" s="256"/>
      <c r="T149" s="255"/>
      <c r="U149" s="621"/>
      <c r="V149" s="622"/>
      <c r="W149" s="622"/>
      <c r="X149" s="622"/>
      <c r="Y149" s="622"/>
      <c r="Z149" s="623"/>
      <c r="AA149" s="257"/>
      <c r="AB149" s="257"/>
      <c r="AC149" s="257"/>
      <c r="AD149" s="604" t="e">
        <f>DATE(#REF!+8,1,1)</f>
        <v>#REF!</v>
      </c>
      <c r="AE149" s="605"/>
      <c r="AF149" s="613" t="s">
        <v>198</v>
      </c>
      <c r="AG149" s="614"/>
      <c r="AH149" s="615"/>
      <c r="AI149" s="258" t="str">
        <f>IF(COUNT(S147,H149)&lt;&gt;2,"",ROUND(MIN(S147,H149)*H128,#REF!))</f>
        <v/>
      </c>
      <c r="AJ149" s="258" t="str">
        <f>IF(COUNT(H149,I149)&lt;&gt;2,"",ROUND(MIN(H149,I149)*I128,#REF!))</f>
        <v/>
      </c>
      <c r="AK149" s="258" t="str">
        <f>IF(COUNT(I149,J149)&lt;&gt;2,"",ROUND(MIN(I149,J149)*J128,#REF!))</f>
        <v/>
      </c>
      <c r="AL149" s="258" t="str">
        <f>IF(COUNT(J149,K149)&lt;&gt;2,"",ROUND(MIN(J149,K149)*K128,#REF!))</f>
        <v/>
      </c>
      <c r="AM149" s="258" t="str">
        <f>IF(COUNT(K149,L149)&lt;&gt;2,"",ROUND(MIN(K149,L149)*L128,#REF!))</f>
        <v/>
      </c>
      <c r="AN149" s="258" t="str">
        <f>IF(COUNT(L149,M149)&lt;&gt;2,"",ROUND(MIN(L149,M149)*M128,#REF!))</f>
        <v/>
      </c>
      <c r="AO149" s="258" t="str">
        <f>IF(COUNT(M149,N149)&lt;&gt;2,"",ROUND(MIN(M149,N149)*N128,#REF!))</f>
        <v/>
      </c>
      <c r="AP149" s="258" t="str">
        <f>IF(COUNT(N149,O149)&lt;&gt;2,"",ROUND(MIN(N149,O149)*O128,#REF!))</f>
        <v/>
      </c>
      <c r="AQ149" s="258" t="str">
        <f>IF(COUNT(O149,P149)&lt;&gt;2,"",ROUND(MIN(O149,P149)*P128,#REF!))</f>
        <v/>
      </c>
      <c r="AR149" s="258" t="str">
        <f>IF(COUNT(P149,Q149)&lt;&gt;2,"",ROUND(MIN(P149,Q149)*Q128,#REF!))</f>
        <v/>
      </c>
      <c r="AS149" s="258" t="str">
        <f>IF(COUNT(Q149,R149)&lt;&gt;2,"",ROUND(MIN(Q149,R149)*R128,#REF!))</f>
        <v/>
      </c>
      <c r="AT149" s="258" t="str">
        <f>IF(COUNT(R149,S149)&lt;&gt;2,"",ROUND(MIN(R149,S149)*S128,#REF!))</f>
        <v/>
      </c>
      <c r="AU149" s="255"/>
      <c r="AX149" s="569" t="str">
        <f>IF(C163="","",C163)</f>
        <v/>
      </c>
      <c r="AY149" s="569"/>
      <c r="AZ149" s="587" t="str">
        <f>IF(E163="","",E163)</f>
        <v/>
      </c>
      <c r="BA149" s="590" t="str">
        <f ca="1">IF(F163="","",F163)</f>
        <v/>
      </c>
      <c r="BB149" s="590"/>
      <c r="BC149" s="590"/>
      <c r="BD149" s="587" t="str">
        <f>IF(I163="","",I163)</f>
        <v/>
      </c>
      <c r="BE149" s="578" t="e">
        <f>IF(#REF!="発電事業者","送電電力（MW）","受電電力（MW）")</f>
        <v>#REF!</v>
      </c>
      <c r="BF149" s="579"/>
      <c r="BG149" s="331" t="str">
        <f>IF(COUNT(BG128,L163)=2,ROUND(BG128*L163/SUM(L159:L168),#REF!),"")</f>
        <v/>
      </c>
      <c r="BH149" s="331" t="str">
        <f>IF(COUNT(BH128,M163)=2,ROUND(BH128*M163/SUM(M159:M168),#REF!),"")</f>
        <v/>
      </c>
      <c r="BI149" s="331" t="str">
        <f>IF(COUNT(BI128,N163)=2,ROUND(BI128*N163/SUM(N159:N168),#REF!),"")</f>
        <v/>
      </c>
      <c r="BJ149" s="331" t="str">
        <f>IF(COUNT(BJ128,O163)=2,ROUND(BJ128*O163/SUM(O159:O168),#REF!),"")</f>
        <v/>
      </c>
      <c r="BK149" s="331" t="str">
        <f>IF(COUNT(BK128,P163)=2,ROUND(BK128*P163/SUM(P159:P168),#REF!),"")</f>
        <v/>
      </c>
      <c r="BL149" s="331" t="str">
        <f>IF(COUNT(BL128,Q163)=2,ROUND(BL128*Q163/SUM(Q159:Q168),#REF!),"")</f>
        <v/>
      </c>
      <c r="BM149" s="331" t="str">
        <f>IF(COUNT(BM128,R163)=2,ROUND(BM128*R163/SUM(R159:R168),#REF!),"")</f>
        <v/>
      </c>
      <c r="BN149" s="331" t="str">
        <f>IF(COUNT(BN128,S163)=2,ROUND(BN128*S163/SUM(S159:S168),#REF!),"")</f>
        <v/>
      </c>
      <c r="BO149" s="331" t="str">
        <f>IF(COUNT(BO128,T163)=2,ROUND(BO128*T163/SUM(T159:T168),#REF!),"")</f>
        <v/>
      </c>
      <c r="BP149" s="331" t="str">
        <f>IF(COUNT(BP128,U163)=2,ROUND(BP128*U163/SUM(U159:U168),#REF!),"")</f>
        <v/>
      </c>
      <c r="BQ149" s="331" t="str">
        <f>IF(COUNT(BQ128,V163)=2,ROUND(BQ128*V163/SUM(V159:V168),#REF!),"")</f>
        <v/>
      </c>
      <c r="BR149" s="331" t="str">
        <f>IF(COUNT(BR128,W163)=2,ROUND(BR128*W163/SUM(W159:W168),#REF!),"")</f>
        <v/>
      </c>
      <c r="BS149" s="569" t="e">
        <f>IF(#REF!="発電事業者","送電電力（MW）","受電電力（MW）")</f>
        <v>#REF!</v>
      </c>
      <c r="BT149" s="569"/>
      <c r="BU149" s="569"/>
      <c r="BV149" s="333" t="s">
        <v>171</v>
      </c>
      <c r="BW149" s="580"/>
      <c r="BX149" s="580"/>
      <c r="BY149" s="331" t="str">
        <f>IF(COUNT(BY128,X163)=2,ROUND(BY128*X163/SUM(X159:X168),#REF!),"")</f>
        <v/>
      </c>
      <c r="BZ149" s="331" t="str">
        <f>IF(COUNT(BZ128,Y163)=2,ROUND(BZ128*Y163/SUM(Y159:Y168),#REF!),"")</f>
        <v/>
      </c>
      <c r="CA149" s="331" t="str">
        <f>IF(COUNT(CA128,Z163)=2,ROUND(CA128*Z163/SUM(Z159:Z168),#REF!),"")</f>
        <v/>
      </c>
      <c r="CB149" s="331" t="str">
        <f>IF(COUNT(CB128,AA163)=2,ROUND(CB128*AA163/SUM(AA159:AA168),#REF!),"")</f>
        <v/>
      </c>
      <c r="CC149" s="331" t="str">
        <f>IF(COUNT(CC128,AB163)=2,ROUND(CC128*AB163/SUM(AB159:AB168),#REF!),"")</f>
        <v/>
      </c>
      <c r="CD149" s="331" t="str">
        <f>IF(COUNT(CD128,AC163)=2,ROUND(CD128*AC163/SUM(AC159:AC168),#REF!),"")</f>
        <v/>
      </c>
      <c r="CE149" s="331" t="str">
        <f>IF(COUNT(CE128,AD163)=2,ROUND(CE128*AD163/SUM(AD159:AD168),#REF!),"")</f>
        <v/>
      </c>
      <c r="CF149" s="331" t="str">
        <f>IF(COUNT(CF128,AE163)=2,ROUND(CF128*AE163/SUM(AE159:AE168),#REF!),"")</f>
        <v/>
      </c>
      <c r="CG149" s="331" t="str">
        <f>IF(COUNT(CG128,AF163)=2,ROUND(CG128*AF163/SUM(AF159:AF168),#REF!),"")</f>
        <v/>
      </c>
      <c r="CH149" s="563" t="s">
        <v>215</v>
      </c>
      <c r="CI149" s="563"/>
      <c r="CJ149" s="563"/>
      <c r="CK149" s="563"/>
      <c r="CL149" s="563"/>
      <c r="CM149" s="563"/>
      <c r="CN149" s="563"/>
      <c r="CO149" s="563"/>
      <c r="CP149" s="563"/>
      <c r="CQ149" s="563"/>
    </row>
    <row r="150" spans="3:97" s="243" customFormat="1" ht="13.5" customHeight="1">
      <c r="C150" s="606"/>
      <c r="D150" s="607"/>
      <c r="E150" s="608" t="s">
        <v>212</v>
      </c>
      <c r="F150" s="609"/>
      <c r="G150" s="610"/>
      <c r="H150" s="261"/>
      <c r="I150" s="261"/>
      <c r="J150" s="261"/>
      <c r="K150" s="261"/>
      <c r="L150" s="261"/>
      <c r="M150" s="261"/>
      <c r="N150" s="261"/>
      <c r="O150" s="261"/>
      <c r="P150" s="261"/>
      <c r="Q150" s="261"/>
      <c r="R150" s="261"/>
      <c r="S150" s="261"/>
      <c r="T150" s="262" t="str">
        <f>IF(COUNT(H150:S150)=0,"",SUMPRODUCT(ROUND(H150:S150,#REF!)))</f>
        <v/>
      </c>
      <c r="U150" s="624"/>
      <c r="V150" s="625"/>
      <c r="W150" s="625"/>
      <c r="X150" s="625"/>
      <c r="Y150" s="625"/>
      <c r="Z150" s="626"/>
      <c r="AA150" s="257"/>
      <c r="AB150" s="257"/>
      <c r="AC150" s="257"/>
      <c r="AD150" s="606"/>
      <c r="AE150" s="607"/>
      <c r="AF150" s="608" t="s">
        <v>199</v>
      </c>
      <c r="AG150" s="609"/>
      <c r="AH150" s="610"/>
      <c r="AI150" s="264" t="str">
        <f t="shared" ref="AI150:AT150" si="29">IF(COUNT(H149:H150)=0,"",ROUND(H150/(H149*24*AI128/1000),3))</f>
        <v/>
      </c>
      <c r="AJ150" s="264" t="str">
        <f t="shared" si="29"/>
        <v/>
      </c>
      <c r="AK150" s="264" t="str">
        <f t="shared" si="29"/>
        <v/>
      </c>
      <c r="AL150" s="264" t="str">
        <f t="shared" si="29"/>
        <v/>
      </c>
      <c r="AM150" s="264" t="str">
        <f t="shared" si="29"/>
        <v/>
      </c>
      <c r="AN150" s="264" t="str">
        <f t="shared" si="29"/>
        <v/>
      </c>
      <c r="AO150" s="264" t="str">
        <f t="shared" si="29"/>
        <v/>
      </c>
      <c r="AP150" s="264" t="str">
        <f t="shared" si="29"/>
        <v/>
      </c>
      <c r="AQ150" s="264" t="str">
        <f t="shared" si="29"/>
        <v/>
      </c>
      <c r="AR150" s="264" t="str">
        <f t="shared" si="29"/>
        <v/>
      </c>
      <c r="AS150" s="264" t="str">
        <f t="shared" si="29"/>
        <v/>
      </c>
      <c r="AT150" s="264" t="str">
        <f t="shared" si="29"/>
        <v/>
      </c>
      <c r="AU150" s="265" t="str">
        <f>IF(COUNT(AI150:AT150)=0,"",AVERAGE(AI150:AT150))</f>
        <v/>
      </c>
      <c r="AX150" s="569"/>
      <c r="AY150" s="569"/>
      <c r="AZ150" s="588"/>
      <c r="BA150" s="590"/>
      <c r="BB150" s="590"/>
      <c r="BC150" s="590"/>
      <c r="BD150" s="588"/>
      <c r="BE150" s="583"/>
      <c r="BF150" s="584"/>
      <c r="BG150" s="259"/>
      <c r="BH150" s="259"/>
      <c r="BI150" s="259"/>
      <c r="BJ150" s="259"/>
      <c r="BK150" s="259"/>
      <c r="BL150" s="259"/>
      <c r="BM150" s="259"/>
      <c r="BN150" s="259"/>
      <c r="BO150" s="259"/>
      <c r="BP150" s="259"/>
      <c r="BQ150" s="259"/>
      <c r="BR150" s="259"/>
      <c r="BS150" s="569"/>
      <c r="BT150" s="569"/>
      <c r="BU150" s="569"/>
      <c r="BV150" s="333" t="s">
        <v>172</v>
      </c>
      <c r="BW150" s="581"/>
      <c r="BX150" s="581"/>
      <c r="BY150" s="331" t="str">
        <f>IF(COUNT(BY129,X163)=2,ROUND(BY129*X163/SUM(X159:X168),#REF!),"")</f>
        <v/>
      </c>
      <c r="BZ150" s="331" t="str">
        <f>IF(COUNT(BZ129,Y163)=2,ROUND(BZ129*Y163/SUM(Y159:Y168),#REF!),"")</f>
        <v/>
      </c>
      <c r="CA150" s="331" t="str">
        <f>IF(COUNT(CA129,Z163)=2,ROUND(CA129*Z163/SUM(Z159:Z168),#REF!),"")</f>
        <v/>
      </c>
      <c r="CB150" s="331" t="str">
        <f>IF(COUNT(CB129,AA163)=2,ROUND(CB129*AA163/SUM(AA159:AA168),#REF!),"")</f>
        <v/>
      </c>
      <c r="CC150" s="331" t="str">
        <f>IF(COUNT(CC129,AB163)=2,ROUND(CC129*AB163/SUM(AB159:AB168),#REF!),"")</f>
        <v/>
      </c>
      <c r="CD150" s="331" t="str">
        <f>IF(COUNT(CD129,AC163)=2,ROUND(CD129*AC163/SUM(AC159:AC168),#REF!),"")</f>
        <v/>
      </c>
      <c r="CE150" s="331" t="str">
        <f>IF(COUNT(CE129,AD163)=2,ROUND(CE129*AD163/SUM(AD159:AD168),#REF!),"")</f>
        <v/>
      </c>
      <c r="CF150" s="331" t="str">
        <f>IF(COUNT(CF129,AE163)=2,ROUND(CF129*AE163/SUM(AE159:AE168),#REF!),"")</f>
        <v/>
      </c>
      <c r="CG150" s="331" t="str">
        <f>IF(COUNT(CG129,AF163)=2,ROUND(CG129*AF163/SUM(AF159:AF168),#REF!),"")</f>
        <v/>
      </c>
      <c r="CH150" s="564" t="str">
        <f>IF(CH149="","",CH149)</f>
        <v>太陽光（余剰）</v>
      </c>
      <c r="CI150" s="564"/>
      <c r="CJ150" s="564"/>
      <c r="CK150" s="564"/>
      <c r="CL150" s="564"/>
      <c r="CM150" s="564"/>
      <c r="CN150" s="564"/>
      <c r="CO150" s="564"/>
      <c r="CP150" s="564"/>
      <c r="CQ150" s="564"/>
    </row>
    <row r="151" spans="3:97" s="243" customFormat="1" ht="13.5" customHeight="1">
      <c r="C151" s="604" t="e">
        <f>DATE(#REF!+9,1,1)</f>
        <v>#REF!</v>
      </c>
      <c r="D151" s="605"/>
      <c r="E151" s="613" t="s">
        <v>275</v>
      </c>
      <c r="F151" s="614"/>
      <c r="G151" s="615"/>
      <c r="H151" s="256"/>
      <c r="I151" s="256"/>
      <c r="J151" s="256"/>
      <c r="K151" s="256"/>
      <c r="L151" s="256"/>
      <c r="M151" s="256"/>
      <c r="N151" s="256"/>
      <c r="O151" s="256"/>
      <c r="P151" s="256"/>
      <c r="Q151" s="256"/>
      <c r="R151" s="256"/>
      <c r="S151" s="256"/>
      <c r="T151" s="255"/>
      <c r="U151" s="613" t="s">
        <v>210</v>
      </c>
      <c r="V151" s="614"/>
      <c r="W151" s="614"/>
      <c r="X151" s="615"/>
      <c r="Y151" s="616" t="str">
        <f>IF(COUNT(S151)=0,"",ROUND(S151,#REF!))</f>
        <v/>
      </c>
      <c r="Z151" s="617"/>
      <c r="AA151" s="257"/>
      <c r="AB151" s="257"/>
      <c r="AC151" s="257"/>
      <c r="AD151" s="604" t="e">
        <f>DATE(#REF!+9,1,1)</f>
        <v>#REF!</v>
      </c>
      <c r="AE151" s="605"/>
      <c r="AF151" s="613" t="s">
        <v>198</v>
      </c>
      <c r="AG151" s="614"/>
      <c r="AH151" s="615"/>
      <c r="AI151" s="258" t="str">
        <f>IF(COUNT(S149,H151)&lt;&gt;2,"",ROUND(MIN(S149,H151)*H128,#REF!))</f>
        <v/>
      </c>
      <c r="AJ151" s="258" t="str">
        <f>IF(COUNT(H151,I151)&lt;&gt;2,"",ROUND(MIN(H151,I151)*I128,#REF!))</f>
        <v/>
      </c>
      <c r="AK151" s="258" t="str">
        <f>IF(COUNT(I151,J151)&lt;&gt;2,"",ROUND(MIN(I151,J151)*J128,#REF!))</f>
        <v/>
      </c>
      <c r="AL151" s="258" t="str">
        <f>IF(COUNT(J151,K151)&lt;&gt;2,"",ROUND(MIN(J151,K151)*K128,#REF!))</f>
        <v/>
      </c>
      <c r="AM151" s="258" t="str">
        <f>IF(COUNT(K151,L151)&lt;&gt;2,"",ROUND(MIN(K151,L151)*L128,#REF!))</f>
        <v/>
      </c>
      <c r="AN151" s="258" t="str">
        <f>IF(COUNT(L151,M151)&lt;&gt;2,"",ROUND(MIN(L151,M151)*M128,#REF!))</f>
        <v/>
      </c>
      <c r="AO151" s="258" t="str">
        <f>IF(COUNT(M151,N151)&lt;&gt;2,"",ROUND(MIN(M151,N151)*N128,#REF!))</f>
        <v/>
      </c>
      <c r="AP151" s="258" t="str">
        <f>IF(COUNT(N151,O151)&lt;&gt;2,"",ROUND(MIN(N151,O151)*O128,#REF!))</f>
        <v/>
      </c>
      <c r="AQ151" s="258" t="str">
        <f>IF(COUNT(O151,P151)&lt;&gt;2,"",ROUND(MIN(O151,P151)*P128,#REF!))</f>
        <v/>
      </c>
      <c r="AR151" s="258" t="str">
        <f>IF(COUNT(P151,Q151)&lt;&gt;2,"",ROUND(MIN(P151,Q151)*Q128,#REF!))</f>
        <v/>
      </c>
      <c r="AS151" s="258" t="str">
        <f>IF(COUNT(Q151,R151)&lt;&gt;2,"",ROUND(MIN(Q151,R151)*R128,#REF!))</f>
        <v/>
      </c>
      <c r="AT151" s="258" t="str">
        <f>IF(COUNT(R151,S151)&lt;&gt;2,"",ROUND(MIN(R151,S151)*S128,#REF!))</f>
        <v/>
      </c>
      <c r="AU151" s="255"/>
      <c r="AX151" s="569"/>
      <c r="AY151" s="569"/>
      <c r="AZ151" s="589"/>
      <c r="BA151" s="590"/>
      <c r="BB151" s="590"/>
      <c r="BC151" s="590"/>
      <c r="BD151" s="589"/>
      <c r="BE151" s="585" t="e">
        <f>IF(#REF!="発電事業者","月間送電電力量（GWh）","月間受電電力量（GWh）")</f>
        <v>#REF!</v>
      </c>
      <c r="BF151" s="586"/>
      <c r="BG151" s="331" t="str">
        <f>IF(COUNT(BG130,L163)=2,ROUND(BG130*L163/SUM(L159:L168),#REF!),"")</f>
        <v/>
      </c>
      <c r="BH151" s="331" t="str">
        <f>IF(COUNT(BH130,M163)=2,ROUND(BH130*M163/SUM(M159:M168),#REF!),"")</f>
        <v/>
      </c>
      <c r="BI151" s="331" t="str">
        <f>IF(COUNT(BI130,N163)=2,ROUND(BI130*N163/SUM(N159:N168),#REF!),"")</f>
        <v/>
      </c>
      <c r="BJ151" s="331" t="str">
        <f>IF(COUNT(BJ130,O163)=2,ROUND(BJ130*O163/SUM(O159:O168),#REF!),"")</f>
        <v/>
      </c>
      <c r="BK151" s="331" t="str">
        <f>IF(COUNT(BK130,P163)=2,ROUND(BK130*P163/SUM(P159:P168),#REF!),"")</f>
        <v/>
      </c>
      <c r="BL151" s="331" t="str">
        <f>IF(COUNT(BL130,Q163)=2,ROUND(BL130*Q163/SUM(Q159:Q168),#REF!),"")</f>
        <v/>
      </c>
      <c r="BM151" s="331" t="str">
        <f>IF(COUNT(BM130,R163)=2,ROUND(BM130*R163/SUM(R159:R168),#REF!),"")</f>
        <v/>
      </c>
      <c r="BN151" s="331" t="str">
        <f>IF(COUNT(BN130,S163)=2,ROUND(BN130*S163/SUM(S159:S168),#REF!),"")</f>
        <v/>
      </c>
      <c r="BO151" s="331" t="str">
        <f>IF(COUNT(BO130,T163)=2,ROUND(BO130*T163/SUM(T159:T168),#REF!),"")</f>
        <v/>
      </c>
      <c r="BP151" s="331" t="str">
        <f>IF(COUNT(BP130,U163)=2,ROUND(BP130*U163/SUM(U159:U168),#REF!),"")</f>
        <v/>
      </c>
      <c r="BQ151" s="331" t="str">
        <f>IF(COUNT(BQ130,V163)=2,ROUND(BQ130*V163/SUM(V159:V168),#REF!),"")</f>
        <v/>
      </c>
      <c r="BR151" s="331" t="str">
        <f>IF(COUNT(BR130,W163)=2,ROUND(BR130*W163/SUM(W159:W168),#REF!),"")</f>
        <v/>
      </c>
      <c r="BS151" s="569" t="e">
        <f>IF(#REF!="発電事業者","年間送電電力量（GWh）","年間受電電力量（GWh）")</f>
        <v>#REF!</v>
      </c>
      <c r="BT151" s="569"/>
      <c r="BU151" s="569"/>
      <c r="BV151" s="333" t="s">
        <v>25</v>
      </c>
      <c r="BW151" s="582"/>
      <c r="BX151" s="582"/>
      <c r="BY151" s="331" t="str">
        <f>IF(COUNT(BY130,X163)=2,ROUND(BY130*X163/SUM(X159:X168),#REF!),"")</f>
        <v/>
      </c>
      <c r="BZ151" s="331" t="str">
        <f>IF(COUNT(BZ130,Y163)=2,ROUND(BZ130*Y163/SUM(Y159:Y168),#REF!),"")</f>
        <v/>
      </c>
      <c r="CA151" s="331" t="str">
        <f>IF(COUNT(CA130,Z163)=2,ROUND(CA130*Z163/SUM(Z159:Z168),#REF!),"")</f>
        <v/>
      </c>
      <c r="CB151" s="331" t="str">
        <f>IF(COUNT(CB130,AA163)=2,ROUND(CB130*AA163/SUM(AA159:AA168),#REF!),"")</f>
        <v/>
      </c>
      <c r="CC151" s="331" t="str">
        <f>IF(COUNT(CC130,AB163)=2,ROUND(CC130*AB163/SUM(AB159:AB168),#REF!),"")</f>
        <v/>
      </c>
      <c r="CD151" s="331" t="str">
        <f>IF(COUNT(CD130,AC163)=2,ROUND(CD130*AC163/SUM(AC159:AC168),#REF!),"")</f>
        <v/>
      </c>
      <c r="CE151" s="331" t="str">
        <f>IF(COUNT(CE130,AD163)=2,ROUND(CE130*AD163/SUM(AD159:AD168),#REF!),"")</f>
        <v/>
      </c>
      <c r="CF151" s="331" t="str">
        <f>IF(COUNT(CF130,AE163)=2,ROUND(CF130*AE163/SUM(AE159:AE168),#REF!),"")</f>
        <v/>
      </c>
      <c r="CG151" s="331" t="str">
        <f>IF(COUNT(CG130,AF163)=2,ROUND(CG130*AF163/SUM(AF159:AF168),#REF!),"")</f>
        <v/>
      </c>
      <c r="CH151" s="565" t="str">
        <f>IF(COUNTA(AG163)=0,"",AG163)</f>
        <v/>
      </c>
      <c r="CI151" s="565"/>
      <c r="CJ151" s="565"/>
      <c r="CK151" s="565"/>
      <c r="CL151" s="565"/>
      <c r="CM151" s="565"/>
      <c r="CN151" s="565"/>
      <c r="CO151" s="565"/>
      <c r="CP151" s="565"/>
      <c r="CQ151" s="565"/>
    </row>
    <row r="152" spans="3:97" s="243" customFormat="1" ht="13.5" customHeight="1">
      <c r="C152" s="606"/>
      <c r="D152" s="607"/>
      <c r="E152" s="608" t="s">
        <v>212</v>
      </c>
      <c r="F152" s="609"/>
      <c r="G152" s="610"/>
      <c r="H152" s="261"/>
      <c r="I152" s="261"/>
      <c r="J152" s="261"/>
      <c r="K152" s="261"/>
      <c r="L152" s="261"/>
      <c r="M152" s="261"/>
      <c r="N152" s="261"/>
      <c r="O152" s="261"/>
      <c r="P152" s="261"/>
      <c r="Q152" s="261"/>
      <c r="R152" s="261"/>
      <c r="S152" s="261"/>
      <c r="T152" s="262" t="str">
        <f>IF(COUNT(H152:S152)=0,"",SUMPRODUCT(ROUND(H152:S152,#REF!)))</f>
        <v/>
      </c>
      <c r="U152" s="608" t="s">
        <v>211</v>
      </c>
      <c r="V152" s="609"/>
      <c r="W152" s="609"/>
      <c r="X152" s="610"/>
      <c r="Y152" s="611" t="str">
        <f>IF(COUNT(T152)=0,"",T152)</f>
        <v/>
      </c>
      <c r="Z152" s="612"/>
      <c r="AA152" s="257"/>
      <c r="AB152" s="257"/>
      <c r="AC152" s="257"/>
      <c r="AD152" s="606"/>
      <c r="AE152" s="607"/>
      <c r="AF152" s="608" t="s">
        <v>199</v>
      </c>
      <c r="AG152" s="609"/>
      <c r="AH152" s="610"/>
      <c r="AI152" s="264" t="str">
        <f t="shared" ref="AI152:AT152" si="30">IF(COUNT(H151:H152)=0,"",ROUND(H152/(H151*24*AI128/1000),3))</f>
        <v/>
      </c>
      <c r="AJ152" s="264" t="str">
        <f t="shared" si="30"/>
        <v/>
      </c>
      <c r="AK152" s="264" t="str">
        <f t="shared" si="30"/>
        <v/>
      </c>
      <c r="AL152" s="264" t="str">
        <f t="shared" si="30"/>
        <v/>
      </c>
      <c r="AM152" s="264" t="str">
        <f t="shared" si="30"/>
        <v/>
      </c>
      <c r="AN152" s="264" t="str">
        <f t="shared" si="30"/>
        <v/>
      </c>
      <c r="AO152" s="264" t="str">
        <f t="shared" si="30"/>
        <v/>
      </c>
      <c r="AP152" s="264" t="str">
        <f t="shared" si="30"/>
        <v/>
      </c>
      <c r="AQ152" s="264" t="str">
        <f t="shared" si="30"/>
        <v/>
      </c>
      <c r="AR152" s="264" t="str">
        <f t="shared" si="30"/>
        <v/>
      </c>
      <c r="AS152" s="264" t="str">
        <f t="shared" si="30"/>
        <v/>
      </c>
      <c r="AT152" s="264" t="str">
        <f t="shared" si="30"/>
        <v/>
      </c>
      <c r="AU152" s="265" t="str">
        <f>IF(COUNT(AI152:AT152)=0,"",AVERAGE(AI152:AT152))</f>
        <v/>
      </c>
      <c r="AX152" s="569" t="str">
        <f>IF(C164="","",C164)</f>
        <v/>
      </c>
      <c r="AY152" s="569"/>
      <c r="AZ152" s="587" t="str">
        <f>IF(E164="","",E164)</f>
        <v/>
      </c>
      <c r="BA152" s="590" t="str">
        <f ca="1">IF(F164="","",F164)</f>
        <v/>
      </c>
      <c r="BB152" s="590"/>
      <c r="BC152" s="590"/>
      <c r="BD152" s="587" t="str">
        <f>IF(I164="","",I164)</f>
        <v/>
      </c>
      <c r="BE152" s="578" t="e">
        <f>IF(#REF!="発電事業者","送電電力（MW）","受電電力（MW）")</f>
        <v>#REF!</v>
      </c>
      <c r="BF152" s="579"/>
      <c r="BG152" s="331" t="str">
        <f>IF(COUNT(BG128,L164)=2,ROUND(BG128*L164/SUM(L159:L168),#REF!),"")</f>
        <v/>
      </c>
      <c r="BH152" s="331" t="str">
        <f>IF(COUNT(BH128,M164)=2,ROUND(BH128*M164/SUM(M159:M168),#REF!),"")</f>
        <v/>
      </c>
      <c r="BI152" s="331" t="str">
        <f>IF(COUNT(BI128,N164)=2,ROUND(BI128*N164/SUM(N159:N168),#REF!),"")</f>
        <v/>
      </c>
      <c r="BJ152" s="331" t="str">
        <f>IF(COUNT(BJ128,O164)=2,ROUND(BJ128*O164/SUM(O159:O168),#REF!),"")</f>
        <v/>
      </c>
      <c r="BK152" s="331" t="str">
        <f>IF(COUNT(BK128,P164)=2,ROUND(BK128*P164/SUM(P159:P168),#REF!),"")</f>
        <v/>
      </c>
      <c r="BL152" s="331" t="str">
        <f>IF(COUNT(BL128,Q164)=2,ROUND(BL128*Q164/SUM(Q159:Q168),#REF!),"")</f>
        <v/>
      </c>
      <c r="BM152" s="331" t="str">
        <f>IF(COUNT(BM128,R164)=2,ROUND(BM128*R164/SUM(R159:R168),#REF!),"")</f>
        <v/>
      </c>
      <c r="BN152" s="331" t="str">
        <f>IF(COUNT(BN128,S164)=2,ROUND(BN128*S164/SUM(S159:S168),#REF!),"")</f>
        <v/>
      </c>
      <c r="BO152" s="331" t="str">
        <f>IF(COUNT(BO128,T164)=2,ROUND(BO128*T164/SUM(T159:T168),#REF!),"")</f>
        <v/>
      </c>
      <c r="BP152" s="331" t="str">
        <f>IF(COUNT(BP128,U164)=2,ROUND(BP128*U164/SUM(U159:U168),#REF!),"")</f>
        <v/>
      </c>
      <c r="BQ152" s="331" t="str">
        <f>IF(COUNT(BQ128,V164)=2,ROUND(BQ128*V164/SUM(V159:V168),#REF!),"")</f>
        <v/>
      </c>
      <c r="BR152" s="331" t="str">
        <f>IF(COUNT(BR128,W164)=2,ROUND(BR128*W164/SUM(W159:W168),#REF!),"")</f>
        <v/>
      </c>
      <c r="BS152" s="569" t="e">
        <f>IF(#REF!="発電事業者","送電電力（MW）","受電電力（MW）")</f>
        <v>#REF!</v>
      </c>
      <c r="BT152" s="569"/>
      <c r="BU152" s="569"/>
      <c r="BV152" s="333" t="s">
        <v>171</v>
      </c>
      <c r="BW152" s="580"/>
      <c r="BX152" s="580"/>
      <c r="BY152" s="331" t="str">
        <f>IF(COUNT(BY128,X164)=2,ROUND(BY128*X164/SUM(X159:X168),#REF!),"")</f>
        <v/>
      </c>
      <c r="BZ152" s="331" t="str">
        <f>IF(COUNT(BZ128,Y164)=2,ROUND(BZ128*Y164/SUM(Y159:Y168),#REF!),"")</f>
        <v/>
      </c>
      <c r="CA152" s="331" t="str">
        <f>IF(COUNT(CA128,Z164)=2,ROUND(CA128*Z164/SUM(Z159:Z168),#REF!),"")</f>
        <v/>
      </c>
      <c r="CB152" s="331" t="str">
        <f>IF(COUNT(CB128,AA164)=2,ROUND(CB128*AA164/SUM(AA159:AA168),#REF!),"")</f>
        <v/>
      </c>
      <c r="CC152" s="331" t="str">
        <f>IF(COUNT(CC128,AB164)=2,ROUND(CC128*AB164/SUM(AB159:AB168),#REF!),"")</f>
        <v/>
      </c>
      <c r="CD152" s="331" t="str">
        <f>IF(COUNT(CD128,AC164)=2,ROUND(CD128*AC164/SUM(AC159:AC168),#REF!),"")</f>
        <v/>
      </c>
      <c r="CE152" s="331" t="str">
        <f>IF(COUNT(CE128,AD164)=2,ROUND(CE128*AD164/SUM(AD159:AD168),#REF!),"")</f>
        <v/>
      </c>
      <c r="CF152" s="331" t="str">
        <f>IF(COUNT(CF128,AE164)=2,ROUND(CF128*AE164/SUM(AE159:AE168),#REF!),"")</f>
        <v/>
      </c>
      <c r="CG152" s="331" t="str">
        <f>IF(COUNT(CG128,AF164)=2,ROUND(CG128*AF164/SUM(AF159:AF168),#REF!),"")</f>
        <v/>
      </c>
      <c r="CH152" s="563" t="s">
        <v>215</v>
      </c>
      <c r="CI152" s="563"/>
      <c r="CJ152" s="563"/>
      <c r="CK152" s="563"/>
      <c r="CL152" s="563"/>
      <c r="CM152" s="563"/>
      <c r="CN152" s="563"/>
      <c r="CO152" s="563"/>
      <c r="CP152" s="563"/>
      <c r="CQ152" s="563"/>
    </row>
    <row r="153" spans="3:97" s="243" customFormat="1" ht="13.5" customHeight="1">
      <c r="C153" s="273"/>
      <c r="D153" s="273"/>
      <c r="E153" s="245"/>
      <c r="F153" s="245"/>
      <c r="G153" s="245"/>
      <c r="H153" s="257"/>
      <c r="I153" s="257"/>
      <c r="J153" s="257"/>
      <c r="K153" s="257"/>
      <c r="L153" s="257"/>
      <c r="M153" s="257"/>
      <c r="N153" s="257"/>
      <c r="O153" s="257"/>
      <c r="P153" s="257"/>
      <c r="Q153" s="257"/>
      <c r="R153" s="257"/>
      <c r="S153" s="257"/>
      <c r="T153" s="257"/>
      <c r="U153" s="245"/>
      <c r="V153" s="245"/>
      <c r="W153" s="245"/>
      <c r="X153" s="245"/>
      <c r="Y153" s="274"/>
      <c r="Z153" s="274"/>
      <c r="AA153" s="257"/>
      <c r="AB153" s="257"/>
      <c r="AC153" s="257"/>
      <c r="AD153" s="273"/>
      <c r="AE153" s="273"/>
      <c r="AF153" s="245"/>
      <c r="AG153" s="245"/>
      <c r="AH153" s="245"/>
      <c r="AI153" s="271"/>
      <c r="AJ153" s="271"/>
      <c r="AK153" s="271"/>
      <c r="AL153" s="271"/>
      <c r="AM153" s="271"/>
      <c r="AN153" s="271"/>
      <c r="AO153" s="271"/>
      <c r="AP153" s="271"/>
      <c r="AQ153" s="271"/>
      <c r="AR153" s="271"/>
      <c r="AS153" s="271"/>
      <c r="AT153" s="271"/>
      <c r="AU153" s="272"/>
      <c r="AV153" s="275"/>
      <c r="AX153" s="569"/>
      <c r="AY153" s="569"/>
      <c r="AZ153" s="588"/>
      <c r="BA153" s="590"/>
      <c r="BB153" s="590"/>
      <c r="BC153" s="590"/>
      <c r="BD153" s="588"/>
      <c r="BE153" s="583"/>
      <c r="BF153" s="584"/>
      <c r="BG153" s="259"/>
      <c r="BH153" s="259"/>
      <c r="BI153" s="259"/>
      <c r="BJ153" s="259"/>
      <c r="BK153" s="259"/>
      <c r="BL153" s="259"/>
      <c r="BM153" s="259"/>
      <c r="BN153" s="259"/>
      <c r="BO153" s="259"/>
      <c r="BP153" s="259"/>
      <c r="BQ153" s="259"/>
      <c r="BR153" s="259"/>
      <c r="BS153" s="569"/>
      <c r="BT153" s="569"/>
      <c r="BU153" s="569"/>
      <c r="BV153" s="333" t="s">
        <v>172</v>
      </c>
      <c r="BW153" s="581"/>
      <c r="BX153" s="581"/>
      <c r="BY153" s="331" t="str">
        <f>IF(COUNT(BY129,X164)=2,ROUND(BY129*X164/SUM(X159:X168),#REF!),"")</f>
        <v/>
      </c>
      <c r="BZ153" s="331" t="str">
        <f>IF(COUNT(BZ129,Y164)=2,ROUND(BZ129*Y164/SUM(Y159:Y168),#REF!),"")</f>
        <v/>
      </c>
      <c r="CA153" s="331" t="str">
        <f>IF(COUNT(CA129,Z164)=2,ROUND(CA129*Z164/SUM(Z159:Z168),#REF!),"")</f>
        <v/>
      </c>
      <c r="CB153" s="331" t="str">
        <f>IF(COUNT(CB129,AA164)=2,ROUND(CB129*AA164/SUM(AA159:AA168),#REF!),"")</f>
        <v/>
      </c>
      <c r="CC153" s="331" t="str">
        <f>IF(COUNT(CC129,AB164)=2,ROUND(CC129*AB164/SUM(AB159:AB168),#REF!),"")</f>
        <v/>
      </c>
      <c r="CD153" s="331" t="str">
        <f>IF(COUNT(CD129,AC164)=2,ROUND(CD129*AC164/SUM(AC159:AC168),#REF!),"")</f>
        <v/>
      </c>
      <c r="CE153" s="331" t="str">
        <f>IF(COUNT(CE129,AD164)=2,ROUND(CE129*AD164/SUM(AD159:AD168),#REF!),"")</f>
        <v/>
      </c>
      <c r="CF153" s="331" t="str">
        <f>IF(COUNT(CF129,AE164)=2,ROUND(CF129*AE164/SUM(AE159:AE168),#REF!),"")</f>
        <v/>
      </c>
      <c r="CG153" s="331" t="str">
        <f>IF(COUNT(CG129,AF164)=2,ROUND(CG129*AF164/SUM(AF159:AF168),#REF!),"")</f>
        <v/>
      </c>
      <c r="CH153" s="564" t="str">
        <f>IF(CH152="","",CH152)</f>
        <v>太陽光（余剰）</v>
      </c>
      <c r="CI153" s="564"/>
      <c r="CJ153" s="564"/>
      <c r="CK153" s="564"/>
      <c r="CL153" s="564"/>
      <c r="CM153" s="564"/>
      <c r="CN153" s="564"/>
      <c r="CO153" s="564"/>
      <c r="CP153" s="564"/>
      <c r="CQ153" s="564"/>
      <c r="CR153" s="271"/>
      <c r="CS153" s="271"/>
    </row>
    <row r="154" spans="3:97" s="243" customFormat="1" ht="13.5" customHeight="1">
      <c r="I154" s="257"/>
      <c r="J154" s="257"/>
      <c r="K154" s="257"/>
      <c r="L154" s="257"/>
      <c r="M154" s="257"/>
      <c r="N154" s="257"/>
      <c r="O154" s="257"/>
      <c r="P154" s="257"/>
      <c r="Q154" s="257"/>
      <c r="R154" s="257"/>
      <c r="S154" s="257"/>
      <c r="T154" s="257"/>
      <c r="U154" s="245"/>
      <c r="V154" s="245"/>
      <c r="W154" s="245"/>
      <c r="X154" s="245"/>
      <c r="Y154" s="274"/>
      <c r="Z154" s="274"/>
      <c r="AA154" s="257"/>
      <c r="AB154" s="257"/>
      <c r="AC154" s="257"/>
      <c r="AD154" s="273"/>
      <c r="AE154" s="273"/>
      <c r="AF154" s="245"/>
      <c r="AG154" s="245"/>
      <c r="AH154" s="245"/>
      <c r="AI154" s="271"/>
      <c r="AJ154" s="271"/>
      <c r="AK154" s="271"/>
      <c r="AL154" s="271"/>
      <c r="AM154" s="271"/>
      <c r="AN154" s="271"/>
      <c r="AO154" s="271"/>
      <c r="AP154" s="271"/>
      <c r="AQ154" s="271"/>
      <c r="AR154" s="271"/>
      <c r="AS154" s="271"/>
      <c r="AT154" s="271"/>
      <c r="AU154" s="272"/>
      <c r="AV154" s="257"/>
      <c r="AX154" s="569"/>
      <c r="AY154" s="569"/>
      <c r="AZ154" s="589"/>
      <c r="BA154" s="590"/>
      <c r="BB154" s="590"/>
      <c r="BC154" s="590"/>
      <c r="BD154" s="589"/>
      <c r="BE154" s="585" t="e">
        <f>IF(#REF!="発電事業者","月間送電電力量（GWh）","月間受電電力量（GWh）")</f>
        <v>#REF!</v>
      </c>
      <c r="BF154" s="586"/>
      <c r="BG154" s="331" t="str">
        <f>IF(COUNT(BG130,L164)=2,ROUND(BG130*L164/SUM(L159:L168),#REF!),"")</f>
        <v/>
      </c>
      <c r="BH154" s="331" t="str">
        <f>IF(COUNT(BH130,M164)=2,ROUND(BH130*M164/SUM(M159:M168),#REF!),"")</f>
        <v/>
      </c>
      <c r="BI154" s="331" t="str">
        <f>IF(COUNT(BI130,N164)=2,ROUND(BI130*N164/SUM(N159:N168),#REF!),"")</f>
        <v/>
      </c>
      <c r="BJ154" s="331" t="str">
        <f>IF(COUNT(BJ130,O164)=2,ROUND(BJ130*O164/SUM(O159:O168),#REF!),"")</f>
        <v/>
      </c>
      <c r="BK154" s="331" t="str">
        <f>IF(COUNT(BK130,P164)=2,ROUND(BK130*P164/SUM(P159:P168),#REF!),"")</f>
        <v/>
      </c>
      <c r="BL154" s="331" t="str">
        <f>IF(COUNT(BL130,Q164)=2,ROUND(BL130*Q164/SUM(Q159:Q168),#REF!),"")</f>
        <v/>
      </c>
      <c r="BM154" s="331" t="str">
        <f>IF(COUNT(BM130,R164)=2,ROUND(BM130*R164/SUM(R159:R168),#REF!),"")</f>
        <v/>
      </c>
      <c r="BN154" s="331" t="str">
        <f>IF(COUNT(BN130,S164)=2,ROUND(BN130*S164/SUM(S159:S168),#REF!),"")</f>
        <v/>
      </c>
      <c r="BO154" s="331" t="str">
        <f>IF(COUNT(BO130,T164)=2,ROUND(BO130*T164/SUM(T159:T168),#REF!),"")</f>
        <v/>
      </c>
      <c r="BP154" s="331" t="str">
        <f>IF(COUNT(BP130,U164)=2,ROUND(BP130*U164/SUM(U159:U168),#REF!),"")</f>
        <v/>
      </c>
      <c r="BQ154" s="331" t="str">
        <f>IF(COUNT(BQ130,V164)=2,ROUND(BQ130*V164/SUM(V159:V168),#REF!),"")</f>
        <v/>
      </c>
      <c r="BR154" s="331" t="str">
        <f>IF(COUNT(BR130,W164)=2,ROUND(BR130*W164/SUM(W159:W168),#REF!),"")</f>
        <v/>
      </c>
      <c r="BS154" s="569" t="e">
        <f>IF(#REF!="発電事業者","年間送電電力量（GWh）","年間受電電力量（GWh）")</f>
        <v>#REF!</v>
      </c>
      <c r="BT154" s="569"/>
      <c r="BU154" s="569"/>
      <c r="BV154" s="333" t="s">
        <v>25</v>
      </c>
      <c r="BW154" s="582"/>
      <c r="BX154" s="582"/>
      <c r="BY154" s="331" t="str">
        <f>IF(COUNT(BY130,X164)=2,ROUND(BY130*X164/SUM(X159:X168),#REF!),"")</f>
        <v/>
      </c>
      <c r="BZ154" s="331" t="str">
        <f>IF(COUNT(BZ130,Y164)=2,ROUND(BZ130*Y164/SUM(Y159:Y168),#REF!),"")</f>
        <v/>
      </c>
      <c r="CA154" s="331" t="str">
        <f>IF(COUNT(CA130,Z164)=2,ROUND(CA130*Z164/SUM(Z159:Z168),#REF!),"")</f>
        <v/>
      </c>
      <c r="CB154" s="331" t="str">
        <f>IF(COUNT(CB130,AA164)=2,ROUND(CB130*AA164/SUM(AA159:AA168),#REF!),"")</f>
        <v/>
      </c>
      <c r="CC154" s="331" t="str">
        <f>IF(COUNT(CC130,AB164)=2,ROUND(CC130*AB164/SUM(AB159:AB168),#REF!),"")</f>
        <v/>
      </c>
      <c r="CD154" s="331" t="str">
        <f>IF(COUNT(CD130,AC164)=2,ROUND(CD130*AC164/SUM(AC159:AC168),#REF!),"")</f>
        <v/>
      </c>
      <c r="CE154" s="331" t="str">
        <f>IF(COUNT(CE130,AD164)=2,ROUND(CE130*AD164/SUM(AD159:AD168),#REF!),"")</f>
        <v/>
      </c>
      <c r="CF154" s="331" t="str">
        <f>IF(COUNT(CF130,AE164)=2,ROUND(CF130*AE164/SUM(AE159:AE168),#REF!),"")</f>
        <v/>
      </c>
      <c r="CG154" s="331" t="str">
        <f>IF(COUNT(CG130,AF164)=2,ROUND(CG130*AF164/SUM(AF159:AF168),#REF!),"")</f>
        <v/>
      </c>
      <c r="CH154" s="565" t="str">
        <f>IF(COUNTA(AG164)=0,"",AG164)</f>
        <v/>
      </c>
      <c r="CI154" s="565"/>
      <c r="CJ154" s="565"/>
      <c r="CK154" s="565"/>
      <c r="CL154" s="565"/>
      <c r="CM154" s="565"/>
      <c r="CN154" s="565"/>
      <c r="CO154" s="565"/>
      <c r="CP154" s="565"/>
      <c r="CQ154" s="565"/>
    </row>
    <row r="155" spans="3:97" s="243" customFormat="1" ht="13.5" customHeight="1">
      <c r="C155" s="273"/>
      <c r="D155" s="273"/>
      <c r="E155" s="245"/>
      <c r="F155" s="245"/>
      <c r="G155" s="245"/>
      <c r="H155" s="257"/>
      <c r="I155" s="257"/>
      <c r="J155" s="257"/>
      <c r="K155" s="257"/>
      <c r="L155" s="257"/>
      <c r="M155" s="257"/>
      <c r="N155" s="257"/>
      <c r="O155" s="257"/>
      <c r="P155" s="257"/>
      <c r="Q155" s="257"/>
      <c r="R155" s="257"/>
      <c r="S155" s="257"/>
      <c r="T155" s="257"/>
      <c r="U155" s="257"/>
      <c r="V155" s="257"/>
      <c r="W155" s="257"/>
      <c r="X155" s="257"/>
      <c r="Y155" s="257"/>
      <c r="Z155" s="257"/>
      <c r="AA155" s="257"/>
      <c r="AB155" s="257"/>
      <c r="AC155" s="257"/>
      <c r="AD155" s="257"/>
      <c r="AE155" s="257"/>
      <c r="AF155" s="257"/>
      <c r="AG155" s="257"/>
      <c r="AH155" s="257"/>
      <c r="AI155" s="257"/>
      <c r="AJ155" s="257"/>
      <c r="AK155" s="257"/>
      <c r="AL155" s="257"/>
      <c r="AM155" s="257"/>
      <c r="AN155" s="257"/>
      <c r="AO155" s="257"/>
      <c r="AP155" s="257"/>
      <c r="AQ155" s="257"/>
      <c r="AR155" s="257"/>
      <c r="AS155" s="257"/>
      <c r="AT155" s="257"/>
      <c r="AU155" s="257"/>
      <c r="AV155" s="275"/>
      <c r="AX155" s="569" t="str">
        <f>IF(C165="","",C165)</f>
        <v/>
      </c>
      <c r="AY155" s="569"/>
      <c r="AZ155" s="587" t="str">
        <f>IF(E165="","",E165)</f>
        <v/>
      </c>
      <c r="BA155" s="590" t="str">
        <f ca="1">IF(F165="","",F165)</f>
        <v/>
      </c>
      <c r="BB155" s="590"/>
      <c r="BC155" s="590"/>
      <c r="BD155" s="587" t="str">
        <f>IF(I165="","",I165)</f>
        <v/>
      </c>
      <c r="BE155" s="578" t="e">
        <f>IF(#REF!="発電事業者","送電電力（MW）","受電電力（MW）")</f>
        <v>#REF!</v>
      </c>
      <c r="BF155" s="579"/>
      <c r="BG155" s="331" t="str">
        <f>IF(COUNT(BG128,L165)=2,ROUND(BG128*L165/SUM(L159:L168),#REF!),"")</f>
        <v/>
      </c>
      <c r="BH155" s="331" t="str">
        <f>IF(COUNT(BH128,M165)=2,ROUND(BH128*M165/SUM(M159:M168),#REF!),"")</f>
        <v/>
      </c>
      <c r="BI155" s="331" t="str">
        <f>IF(COUNT(BI128,N165)=2,ROUND(BI128*N165/SUM(N159:N168),#REF!),"")</f>
        <v/>
      </c>
      <c r="BJ155" s="331" t="str">
        <f>IF(COUNT(BJ128,O165)=2,ROUND(BJ128*O165/SUM(O159:O168),#REF!),"")</f>
        <v/>
      </c>
      <c r="BK155" s="331" t="str">
        <f>IF(COUNT(BK128,P165)=2,ROUND(BK128*P165/SUM(P159:P168),#REF!),"")</f>
        <v/>
      </c>
      <c r="BL155" s="331" t="str">
        <f>IF(COUNT(BL128,Q165)=2,ROUND(BL128*Q165/SUM(Q159:Q168),#REF!),"")</f>
        <v/>
      </c>
      <c r="BM155" s="331" t="str">
        <f>IF(COUNT(BM128,R165)=2,ROUND(BM128*R165/SUM(R159:R168),#REF!),"")</f>
        <v/>
      </c>
      <c r="BN155" s="331" t="str">
        <f>IF(COUNT(BN128,S165)=2,ROUND(BN128*S165/SUM(S159:S168),#REF!),"")</f>
        <v/>
      </c>
      <c r="BO155" s="331" t="str">
        <f>IF(COUNT(BO128,T165)=2,ROUND(BO128*T165/SUM(T159:T168),#REF!),"")</f>
        <v/>
      </c>
      <c r="BP155" s="331" t="str">
        <f>IF(COUNT(BP128,U165)=2,ROUND(BP128*U165/SUM(U159:U168),#REF!),"")</f>
        <v/>
      </c>
      <c r="BQ155" s="331" t="str">
        <f>IF(COUNT(BQ128,V165)=2,ROUND(BQ128*V165/SUM(V159:V168),#REF!),"")</f>
        <v/>
      </c>
      <c r="BR155" s="331" t="str">
        <f>IF(COUNT(BR128,W165)=2,ROUND(BR128*W165/SUM(W159:W168),#REF!),"")</f>
        <v/>
      </c>
      <c r="BS155" s="569" t="e">
        <f>IF(#REF!="発電事業者","送電電力（MW）","受電電力（MW）")</f>
        <v>#REF!</v>
      </c>
      <c r="BT155" s="569"/>
      <c r="BU155" s="569"/>
      <c r="BV155" s="333" t="s">
        <v>171</v>
      </c>
      <c r="BW155" s="580"/>
      <c r="BX155" s="580"/>
      <c r="BY155" s="331" t="str">
        <f>IF(COUNT(BY128,X165)=2,ROUND(BY128*X165/SUM(X159:X168),#REF!),"")</f>
        <v/>
      </c>
      <c r="BZ155" s="331" t="str">
        <f>IF(COUNT(BZ128,Y165)=2,ROUND(BZ128*Y165/SUM(Y159:Y168),#REF!),"")</f>
        <v/>
      </c>
      <c r="CA155" s="331" t="str">
        <f>IF(COUNT(CA128,Z165)=2,ROUND(CA128*Z165/SUM(Z159:Z168),#REF!),"")</f>
        <v/>
      </c>
      <c r="CB155" s="331" t="str">
        <f>IF(COUNT(CB128,AA165)=2,ROUND(CB128*AA165/SUM(AA159:AA168),#REF!),"")</f>
        <v/>
      </c>
      <c r="CC155" s="331" t="str">
        <f>IF(COUNT(CC128,AB165)=2,ROUND(CC128*AB165/SUM(AB159:AB168),#REF!),"")</f>
        <v/>
      </c>
      <c r="CD155" s="331" t="str">
        <f>IF(COUNT(CD128,AC165)=2,ROUND(CD128*AC165/SUM(AC159:AC168),#REF!),"")</f>
        <v/>
      </c>
      <c r="CE155" s="331" t="str">
        <f>IF(COUNT(CE128,AD165)=2,ROUND(CE128*AD165/SUM(AD159:AD168),#REF!),"")</f>
        <v/>
      </c>
      <c r="CF155" s="331" t="str">
        <f>IF(COUNT(CF128,AE165)=2,ROUND(CF128*AE165/SUM(AE159:AE168),#REF!),"")</f>
        <v/>
      </c>
      <c r="CG155" s="331" t="str">
        <f>IF(COUNT(CG128,AF165)=2,ROUND(CG128*AF165/SUM(AF159:AF168),#REF!),"")</f>
        <v/>
      </c>
      <c r="CH155" s="563" t="s">
        <v>215</v>
      </c>
      <c r="CI155" s="563"/>
      <c r="CJ155" s="563"/>
      <c r="CK155" s="563"/>
      <c r="CL155" s="563"/>
      <c r="CM155" s="563"/>
      <c r="CN155" s="563"/>
      <c r="CO155" s="563"/>
      <c r="CP155" s="563"/>
      <c r="CQ155" s="563"/>
    </row>
    <row r="156" spans="3:97" s="243" customFormat="1" ht="13.5" customHeight="1">
      <c r="C156" s="241" t="e">
        <f>IF(#REF!="発電事業者","送電相手先諸元","購入相手先諸元")</f>
        <v>#REF!</v>
      </c>
      <c r="D156" s="236"/>
      <c r="E156" s="236"/>
      <c r="F156" s="242">
        <v>0</v>
      </c>
      <c r="G156" s="237" t="s">
        <v>255</v>
      </c>
      <c r="H156" s="236"/>
      <c r="I156" s="236"/>
      <c r="J156" s="236"/>
      <c r="K156" s="236"/>
      <c r="AV156" s="257"/>
      <c r="AX156" s="569"/>
      <c r="AY156" s="569"/>
      <c r="AZ156" s="588"/>
      <c r="BA156" s="590"/>
      <c r="BB156" s="590"/>
      <c r="BC156" s="590"/>
      <c r="BD156" s="588"/>
      <c r="BE156" s="583"/>
      <c r="BF156" s="584"/>
      <c r="BG156" s="259"/>
      <c r="BH156" s="259"/>
      <c r="BI156" s="259"/>
      <c r="BJ156" s="259"/>
      <c r="BK156" s="259"/>
      <c r="BL156" s="259"/>
      <c r="BM156" s="259"/>
      <c r="BN156" s="259"/>
      <c r="BO156" s="259"/>
      <c r="BP156" s="259"/>
      <c r="BQ156" s="259"/>
      <c r="BR156" s="259"/>
      <c r="BS156" s="569"/>
      <c r="BT156" s="569"/>
      <c r="BU156" s="569"/>
      <c r="BV156" s="333" t="s">
        <v>172</v>
      </c>
      <c r="BW156" s="581"/>
      <c r="BX156" s="581"/>
      <c r="BY156" s="331" t="str">
        <f>IF(COUNT(BY129,X165)=2,ROUND(BY129*X165/SUM(X159:X168),#REF!),"")</f>
        <v/>
      </c>
      <c r="BZ156" s="331" t="str">
        <f>IF(COUNT(BZ129,Y165)=2,ROUND(BZ129*Y165/SUM(Y159:Y168),#REF!),"")</f>
        <v/>
      </c>
      <c r="CA156" s="331" t="str">
        <f>IF(COUNT(CA129,Z165)=2,ROUND(CA129*Z165/SUM(Z159:Z168),#REF!),"")</f>
        <v/>
      </c>
      <c r="CB156" s="331" t="str">
        <f>IF(COUNT(CB129,AA165)=2,ROUND(CB129*AA165/SUM(AA159:AA168),#REF!),"")</f>
        <v/>
      </c>
      <c r="CC156" s="331" t="str">
        <f>IF(COUNT(CC129,AB165)=2,ROUND(CC129*AB165/SUM(AB159:AB168),#REF!),"")</f>
        <v/>
      </c>
      <c r="CD156" s="331" t="str">
        <f>IF(COUNT(CD129,AC165)=2,ROUND(CD129*AC165/SUM(AC159:AC168),#REF!),"")</f>
        <v/>
      </c>
      <c r="CE156" s="331" t="str">
        <f>IF(COUNT(CE129,AD165)=2,ROUND(CE129*AD165/SUM(AD159:AD168),#REF!),"")</f>
        <v/>
      </c>
      <c r="CF156" s="331" t="str">
        <f>IF(COUNT(CF129,AE165)=2,ROUND(CF129*AE165/SUM(AE159:AE168),#REF!),"")</f>
        <v/>
      </c>
      <c r="CG156" s="331" t="str">
        <f>IF(COUNT(CG129,AF165)=2,ROUND(CG129*AF165/SUM(AF159:AF168),#REF!),"")</f>
        <v/>
      </c>
      <c r="CH156" s="564" t="str">
        <f>IF(CH155="","",CH155)</f>
        <v>太陽光（余剰）</v>
      </c>
      <c r="CI156" s="564"/>
      <c r="CJ156" s="564"/>
      <c r="CK156" s="564"/>
      <c r="CL156" s="564"/>
      <c r="CM156" s="564"/>
      <c r="CN156" s="564"/>
      <c r="CO156" s="564"/>
      <c r="CP156" s="564"/>
      <c r="CQ156" s="564"/>
    </row>
    <row r="157" spans="3:97" s="243" customFormat="1" ht="13.5" customHeight="1">
      <c r="C157" s="594" t="s">
        <v>200</v>
      </c>
      <c r="D157" s="594"/>
      <c r="E157" s="594" t="s">
        <v>201</v>
      </c>
      <c r="F157" s="594" t="s">
        <v>202</v>
      </c>
      <c r="G157" s="594"/>
      <c r="H157" s="594"/>
      <c r="I157" s="595" t="s">
        <v>203</v>
      </c>
      <c r="J157" s="597" t="e">
        <f>IF(#REF!="発電事業者","送電先","購入先")</f>
        <v>#REF!</v>
      </c>
      <c r="K157" s="598"/>
      <c r="L157" s="601" t="e">
        <f>DATE(#REF!,1,1)</f>
        <v>#REF!</v>
      </c>
      <c r="M157" s="602"/>
      <c r="N157" s="602"/>
      <c r="O157" s="602"/>
      <c r="P157" s="602"/>
      <c r="Q157" s="602"/>
      <c r="R157" s="602"/>
      <c r="S157" s="602"/>
      <c r="T157" s="602"/>
      <c r="U157" s="602"/>
      <c r="V157" s="602"/>
      <c r="W157" s="603"/>
      <c r="X157" s="592" t="e">
        <f>DATE(#REF!+1,1,1)</f>
        <v>#REF!</v>
      </c>
      <c r="Y157" s="592" t="e">
        <f>DATE(#REF!+2,1,1)</f>
        <v>#REF!</v>
      </c>
      <c r="Z157" s="592" t="e">
        <f>DATE(#REF!+3,1,1)</f>
        <v>#REF!</v>
      </c>
      <c r="AA157" s="592" t="e">
        <f>DATE(#REF!+4,1,1)</f>
        <v>#REF!</v>
      </c>
      <c r="AB157" s="592" t="e">
        <f>DATE(#REF!+5,1,1)</f>
        <v>#REF!</v>
      </c>
      <c r="AC157" s="592" t="e">
        <f>DATE(#REF!+6,1,1)</f>
        <v>#REF!</v>
      </c>
      <c r="AD157" s="592" t="e">
        <f>DATE(#REF!+7,1,1)</f>
        <v>#REF!</v>
      </c>
      <c r="AE157" s="592" t="e">
        <f>DATE(#REF!+8,1,1)</f>
        <v>#REF!</v>
      </c>
      <c r="AF157" s="592" t="e">
        <f>DATE(#REF!+9,1,1)</f>
        <v>#REF!</v>
      </c>
      <c r="AG157" s="594" t="s">
        <v>253</v>
      </c>
      <c r="AH157" s="594"/>
      <c r="AI157" s="594"/>
      <c r="AJ157" s="594"/>
      <c r="AK157" s="594"/>
      <c r="AL157" s="594"/>
      <c r="AM157" s="594"/>
      <c r="AN157" s="594"/>
      <c r="AO157" s="594"/>
      <c r="AP157" s="594"/>
      <c r="AV157" s="275"/>
      <c r="AX157" s="569"/>
      <c r="AY157" s="569"/>
      <c r="AZ157" s="589"/>
      <c r="BA157" s="590"/>
      <c r="BB157" s="590"/>
      <c r="BC157" s="590"/>
      <c r="BD157" s="589"/>
      <c r="BE157" s="585" t="e">
        <f>IF(#REF!="発電事業者","月間送電電力量（GWh）","月間受電電力量（GWh）")</f>
        <v>#REF!</v>
      </c>
      <c r="BF157" s="586"/>
      <c r="BG157" s="331" t="str">
        <f>IF(COUNT(BG130,L165)=2,ROUND(BG130*L165/SUM(L159:L168),#REF!),"")</f>
        <v/>
      </c>
      <c r="BH157" s="331" t="str">
        <f>IF(COUNT(BH130,M165)=2,ROUND(BH130*M165/SUM(M159:M168),#REF!),"")</f>
        <v/>
      </c>
      <c r="BI157" s="331" t="str">
        <f>IF(COUNT(BI130,N165)=2,ROUND(BI130*N165/SUM(N159:N168),#REF!),"")</f>
        <v/>
      </c>
      <c r="BJ157" s="331" t="str">
        <f>IF(COUNT(BJ130,O165)=2,ROUND(BJ130*O165/SUM(O159:O168),#REF!),"")</f>
        <v/>
      </c>
      <c r="BK157" s="331" t="str">
        <f>IF(COUNT(BK130,P165)=2,ROUND(BK130*P165/SUM(P159:P168),#REF!),"")</f>
        <v/>
      </c>
      <c r="BL157" s="331" t="str">
        <f>IF(COUNT(BL130,Q165)=2,ROUND(BL130*Q165/SUM(Q159:Q168),#REF!),"")</f>
        <v/>
      </c>
      <c r="BM157" s="331" t="str">
        <f>IF(COUNT(BM130,R165)=2,ROUND(BM130*R165/SUM(R159:R168),#REF!),"")</f>
        <v/>
      </c>
      <c r="BN157" s="331" t="str">
        <f>IF(COUNT(BN130,S165)=2,ROUND(BN130*S165/SUM(S159:S168),#REF!),"")</f>
        <v/>
      </c>
      <c r="BO157" s="331" t="str">
        <f>IF(COUNT(BO130,T165)=2,ROUND(BO130*T165/SUM(T159:T168),#REF!),"")</f>
        <v/>
      </c>
      <c r="BP157" s="331" t="str">
        <f>IF(COUNT(BP130,U165)=2,ROUND(BP130*U165/SUM(U159:U168),#REF!),"")</f>
        <v/>
      </c>
      <c r="BQ157" s="331" t="str">
        <f>IF(COUNT(BQ130,V165)=2,ROUND(BQ130*V165/SUM(V159:V168),#REF!),"")</f>
        <v/>
      </c>
      <c r="BR157" s="331" t="str">
        <f>IF(COUNT(BR130,W165)=2,ROUND(BR130*W165/SUM(W159:W168),#REF!),"")</f>
        <v/>
      </c>
      <c r="BS157" s="569" t="e">
        <f>IF(#REF!="発電事業者","年間送電電力量（GWh）","年間受電電力量（GWh）")</f>
        <v>#REF!</v>
      </c>
      <c r="BT157" s="569"/>
      <c r="BU157" s="569"/>
      <c r="BV157" s="333" t="s">
        <v>25</v>
      </c>
      <c r="BW157" s="582"/>
      <c r="BX157" s="582"/>
      <c r="BY157" s="331" t="str">
        <f>IF(COUNT(BY130,X165)=2,ROUND(BY130*X165/SUM(X159:X168),#REF!),"")</f>
        <v/>
      </c>
      <c r="BZ157" s="331" t="str">
        <f>IF(COUNT(BZ130,Y165)=2,ROUND(BZ130*Y165/SUM(Y159:Y168),#REF!),"")</f>
        <v/>
      </c>
      <c r="CA157" s="331" t="str">
        <f>IF(COUNT(CA130,Z165)=2,ROUND(CA130*Z165/SUM(Z159:Z168),#REF!),"")</f>
        <v/>
      </c>
      <c r="CB157" s="331" t="str">
        <f>IF(COUNT(CB130,AA165)=2,ROUND(CB130*AA165/SUM(AA159:AA168),#REF!),"")</f>
        <v/>
      </c>
      <c r="CC157" s="331" t="str">
        <f>IF(COUNT(CC130,AB165)=2,ROUND(CC130*AB165/SUM(AB159:AB168),#REF!),"")</f>
        <v/>
      </c>
      <c r="CD157" s="331" t="str">
        <f>IF(COUNT(CD130,AC165)=2,ROUND(CD130*AC165/SUM(AC159:AC168),#REF!),"")</f>
        <v/>
      </c>
      <c r="CE157" s="331" t="str">
        <f>IF(COUNT(CE130,AD165)=2,ROUND(CE130*AD165/SUM(AD159:AD168),#REF!),"")</f>
        <v/>
      </c>
      <c r="CF157" s="331" t="str">
        <f>IF(COUNT(CF130,AE165)=2,ROUND(CF130*AE165/SUM(AE159:AE168),#REF!),"")</f>
        <v/>
      </c>
      <c r="CG157" s="331" t="str">
        <f>IF(COUNT(CG130,AF165)=2,ROUND(CG130*AF165/SUM(AF159:AF168),#REF!),"")</f>
        <v/>
      </c>
      <c r="CH157" s="565" t="str">
        <f>IF(COUNTA(AG165)=0,"",AG165)</f>
        <v/>
      </c>
      <c r="CI157" s="565"/>
      <c r="CJ157" s="565"/>
      <c r="CK157" s="565"/>
      <c r="CL157" s="565"/>
      <c r="CM157" s="565"/>
      <c r="CN157" s="565"/>
      <c r="CO157" s="565"/>
      <c r="CP157" s="565"/>
      <c r="CQ157" s="565"/>
    </row>
    <row r="158" spans="3:97" s="243" customFormat="1" ht="13.5" customHeight="1">
      <c r="C158" s="594"/>
      <c r="D158" s="594"/>
      <c r="E158" s="594"/>
      <c r="F158" s="594"/>
      <c r="G158" s="594"/>
      <c r="H158" s="594"/>
      <c r="I158" s="596"/>
      <c r="J158" s="599"/>
      <c r="K158" s="600"/>
      <c r="L158" s="320" t="s">
        <v>194</v>
      </c>
      <c r="M158" s="320" t="s">
        <v>195</v>
      </c>
      <c r="N158" s="320" t="s">
        <v>161</v>
      </c>
      <c r="O158" s="320" t="s">
        <v>162</v>
      </c>
      <c r="P158" s="320" t="s">
        <v>163</v>
      </c>
      <c r="Q158" s="320" t="s">
        <v>164</v>
      </c>
      <c r="R158" s="320" t="s">
        <v>165</v>
      </c>
      <c r="S158" s="320" t="s">
        <v>166</v>
      </c>
      <c r="T158" s="320" t="s">
        <v>167</v>
      </c>
      <c r="U158" s="320" t="s">
        <v>168</v>
      </c>
      <c r="V158" s="320" t="s">
        <v>169</v>
      </c>
      <c r="W158" s="320" t="s">
        <v>170</v>
      </c>
      <c r="X158" s="593">
        <v>43101</v>
      </c>
      <c r="Y158" s="593">
        <v>43466</v>
      </c>
      <c r="Z158" s="593">
        <v>43831</v>
      </c>
      <c r="AA158" s="593">
        <v>44197</v>
      </c>
      <c r="AB158" s="593">
        <v>44562</v>
      </c>
      <c r="AC158" s="593">
        <v>44927</v>
      </c>
      <c r="AD158" s="593">
        <v>45292</v>
      </c>
      <c r="AE158" s="593">
        <v>45658</v>
      </c>
      <c r="AF158" s="593">
        <v>46023</v>
      </c>
      <c r="AG158" s="594"/>
      <c r="AH158" s="594"/>
      <c r="AI158" s="594"/>
      <c r="AJ158" s="594"/>
      <c r="AK158" s="594"/>
      <c r="AL158" s="594"/>
      <c r="AM158" s="594"/>
      <c r="AN158" s="594"/>
      <c r="AO158" s="594"/>
      <c r="AP158" s="594"/>
      <c r="AV158" s="275"/>
      <c r="AX158" s="569" t="str">
        <f>IF(C166="","",C166)</f>
        <v/>
      </c>
      <c r="AY158" s="569"/>
      <c r="AZ158" s="587" t="str">
        <f>IF(E166="","",E166)</f>
        <v/>
      </c>
      <c r="BA158" s="590" t="str">
        <f ca="1">IF(F166="","",F166)</f>
        <v/>
      </c>
      <c r="BB158" s="590"/>
      <c r="BC158" s="590"/>
      <c r="BD158" s="587" t="str">
        <f>IF(I166="","",I166)</f>
        <v/>
      </c>
      <c r="BE158" s="578" t="e">
        <f>IF(#REF!="発電事業者","送電電力（MW）","受電電力（MW）")</f>
        <v>#REF!</v>
      </c>
      <c r="BF158" s="579"/>
      <c r="BG158" s="331" t="str">
        <f>IF(COUNT(BG128,L166)=2,ROUND(BG128*L166/SUM(L159:L168),#REF!),"")</f>
        <v/>
      </c>
      <c r="BH158" s="331" t="str">
        <f>IF(COUNT(BH128,M166)=2,ROUND(BH128*M166/SUM(M159:M168),#REF!),"")</f>
        <v/>
      </c>
      <c r="BI158" s="331" t="str">
        <f>IF(COUNT(BI128,N166)=2,ROUND(BI128*N166/SUM(N159:N168),#REF!),"")</f>
        <v/>
      </c>
      <c r="BJ158" s="331" t="str">
        <f>IF(COUNT(BJ128,O166)=2,ROUND(BJ128*O166/SUM(O159:O168),#REF!),"")</f>
        <v/>
      </c>
      <c r="BK158" s="331" t="str">
        <f>IF(COUNT(BK128,P166)=2,ROUND(BK128*P166/SUM(P159:P168),#REF!),"")</f>
        <v/>
      </c>
      <c r="BL158" s="331" t="str">
        <f>IF(COUNT(BL128,Q166)=2,ROUND(BL128*Q166/SUM(Q159:Q168),#REF!),"")</f>
        <v/>
      </c>
      <c r="BM158" s="331" t="str">
        <f>IF(COUNT(BM128,R166)=2,ROUND(BM128*R166/SUM(R159:R168),#REF!),"")</f>
        <v/>
      </c>
      <c r="BN158" s="331" t="str">
        <f>IF(COUNT(BN128,S166)=2,ROUND(BN128*S166/SUM(S159:S168),#REF!),"")</f>
        <v/>
      </c>
      <c r="BO158" s="331" t="str">
        <f>IF(COUNT(BO128,T166)=2,ROUND(BO128*T166/SUM(T159:T168),#REF!),"")</f>
        <v/>
      </c>
      <c r="BP158" s="331" t="str">
        <f>IF(COUNT(BP128,U166)=2,ROUND(BP128*U166/SUM(U159:U168),#REF!),"")</f>
        <v/>
      </c>
      <c r="BQ158" s="331" t="str">
        <f>IF(COUNT(BQ128,V166)=2,ROUND(BQ128*V166/SUM(V159:V168),#REF!),"")</f>
        <v/>
      </c>
      <c r="BR158" s="331" t="str">
        <f>IF(COUNT(BR128,W166)=2,ROUND(BR128*W166/SUM(W159:W168),#REF!),"")</f>
        <v/>
      </c>
      <c r="BS158" s="569" t="e">
        <f>IF(#REF!="発電事業者","送電電力（MW）","受電電力（MW）")</f>
        <v>#REF!</v>
      </c>
      <c r="BT158" s="569"/>
      <c r="BU158" s="569"/>
      <c r="BV158" s="333" t="s">
        <v>171</v>
      </c>
      <c r="BW158" s="580"/>
      <c r="BX158" s="580"/>
      <c r="BY158" s="331" t="str">
        <f>IF(COUNT(BY128,X166)=2,ROUND(BY128*X166/SUM(X159:X168),#REF!),"")</f>
        <v/>
      </c>
      <c r="BZ158" s="331" t="str">
        <f>IF(COUNT(BZ128,Y166)=2,ROUND(BZ128*Y166/SUM(Y159:Y168),#REF!),"")</f>
        <v/>
      </c>
      <c r="CA158" s="331" t="str">
        <f>IF(COUNT(CA128,Z166)=2,ROUND(CA128*Z166/SUM(Z159:Z168),#REF!),"")</f>
        <v/>
      </c>
      <c r="CB158" s="331" t="str">
        <f>IF(COUNT(CB128,AA166)=2,ROUND(CB128*AA166/SUM(AA159:AA168),#REF!),"")</f>
        <v/>
      </c>
      <c r="CC158" s="331" t="str">
        <f>IF(COUNT(CC128,AB166)=2,ROUND(CC128*AB166/SUM(AB159:AB168),#REF!),"")</f>
        <v/>
      </c>
      <c r="CD158" s="331" t="str">
        <f>IF(COUNT(CD128,AC166)=2,ROUND(CD128*AC166/SUM(AC159:AC168),#REF!),"")</f>
        <v/>
      </c>
      <c r="CE158" s="331" t="str">
        <f>IF(COUNT(CE128,AD166)=2,ROUND(CE128*AD166/SUM(AD159:AD168),#REF!),"")</f>
        <v/>
      </c>
      <c r="CF158" s="331" t="str">
        <f>IF(COUNT(CF128,AE166)=2,ROUND(CF128*AE166/SUM(AE159:AE168),#REF!),"")</f>
        <v/>
      </c>
      <c r="CG158" s="331" t="str">
        <f>IF(COUNT(CG128,AF166)=2,ROUND(CG128*AF166/SUM(AF159:AF168),#REF!),"")</f>
        <v/>
      </c>
      <c r="CH158" s="563" t="s">
        <v>215</v>
      </c>
      <c r="CI158" s="563"/>
      <c r="CJ158" s="563"/>
      <c r="CK158" s="563"/>
      <c r="CL158" s="563"/>
      <c r="CM158" s="563"/>
      <c r="CN158" s="563"/>
      <c r="CO158" s="563"/>
      <c r="CP158" s="563"/>
      <c r="CQ158" s="563"/>
    </row>
    <row r="159" spans="3:97" s="243" customFormat="1" ht="13.5" customHeight="1">
      <c r="C159" s="568"/>
      <c r="D159" s="568"/>
      <c r="E159" s="332"/>
      <c r="F159" s="569" t="str">
        <f ca="1">IF(E159="","",VLOOKUP(E159,INDIRECT(AR159),2,FALSE))</f>
        <v/>
      </c>
      <c r="G159" s="569"/>
      <c r="H159" s="569"/>
      <c r="I159" s="333" t="str">
        <f>IF(E159="","",E123)</f>
        <v/>
      </c>
      <c r="J159" s="569" t="e">
        <f>J157&amp;"１"</f>
        <v>#REF!</v>
      </c>
      <c r="K159" s="569"/>
      <c r="L159" s="277">
        <f t="shared" ref="L159:W159" si="31">IF($F156=0,IF(100-SUM(L160:L168)=0,"",100-SUM(L160:L168)),IF(H133-SUM(L160:L168)=0,"",H133-SUM(L160:L168)))</f>
        <v>100</v>
      </c>
      <c r="M159" s="277">
        <f t="shared" si="31"/>
        <v>100</v>
      </c>
      <c r="N159" s="277">
        <f t="shared" si="31"/>
        <v>100</v>
      </c>
      <c r="O159" s="277">
        <f t="shared" si="31"/>
        <v>100</v>
      </c>
      <c r="P159" s="277">
        <f t="shared" si="31"/>
        <v>100</v>
      </c>
      <c r="Q159" s="277">
        <f t="shared" si="31"/>
        <v>100</v>
      </c>
      <c r="R159" s="277">
        <f t="shared" si="31"/>
        <v>100</v>
      </c>
      <c r="S159" s="277">
        <f t="shared" si="31"/>
        <v>100</v>
      </c>
      <c r="T159" s="277">
        <f t="shared" si="31"/>
        <v>100</v>
      </c>
      <c r="U159" s="277">
        <f t="shared" si="31"/>
        <v>100</v>
      </c>
      <c r="V159" s="277">
        <f t="shared" si="31"/>
        <v>100</v>
      </c>
      <c r="W159" s="277">
        <f t="shared" si="31"/>
        <v>100</v>
      </c>
      <c r="X159" s="277">
        <f>IF($F156=0,IF(100-SUM(X160:X168)=0,"",100-SUM(X160:X168)),IF(H135-SUM(X160:X168)=0,"",H135-SUM(X160:X168)))</f>
        <v>100</v>
      </c>
      <c r="Y159" s="277">
        <f>IF($F156=0,IF(100-SUM(Y160:Y168)=0,"",100-SUM(Y160:Y168)),IF(H137-SUM(Y160:Y168)=0,"",H137-SUM(Y160:Y168)))</f>
        <v>100</v>
      </c>
      <c r="Z159" s="277">
        <f>IF($F156=0,IF(100-SUM(Z160:Z168)=0,"",100-SUM(Z160:Z168)),IF(H139-SUM(Z160:Z168)=0,"",H139-SUM(Z160:Z168)))</f>
        <v>100</v>
      </c>
      <c r="AA159" s="277">
        <f>IF($F156=0,IF(100-SUM(AA160:AA168)=0,"",100-SUM(AA160:AA168)),IF(H141-SUM(AA160:AA168)=0,"",H141-SUM(AA160:AA168)))</f>
        <v>100</v>
      </c>
      <c r="AB159" s="277">
        <f>IF($F156=0,IF(100-SUM(AB160:AB168)=0,"",100-SUM(AB160:AB168)),IF(H143-SUM(AB160:AB168)=0,"",H143-SUM(AB160:AB168)))</f>
        <v>100</v>
      </c>
      <c r="AC159" s="277">
        <f>IF($F156=0,IF(100-SUM(AC160:AC168)=0,"",100-SUM(AC160:AC168)),IF(H145-SUM(AC160:AC168)=0,"",H145-SUM(AC160:AC168)))</f>
        <v>100</v>
      </c>
      <c r="AD159" s="277">
        <f>IF($F156=0,IF(100-SUM(AD160:AD168)=0,"",100-SUM(AD160:AD168)),IF(H147-SUM(AD160:AD168)=0,"",H147-SUM(AD160:AD168)))</f>
        <v>100</v>
      </c>
      <c r="AE159" s="277">
        <f>IF($F156=0,IF(100-SUM(AE160:AE168)=0,"",100-SUM(AE160:AE168)),IF(H149-SUM(AE160:AE168)=0,"",H149-SUM(AE160:AE168)))</f>
        <v>100</v>
      </c>
      <c r="AF159" s="277">
        <f>IF($F156=0,IF(100-SUM(AF160:AF168)=0,"",100-SUM(AF160:AF168)),IF(H151-SUM(AF160:AF168)=0,"",H151-SUM(AF160:AF168)))</f>
        <v>100</v>
      </c>
      <c r="AG159" s="570"/>
      <c r="AH159" s="570"/>
      <c r="AI159" s="570"/>
      <c r="AJ159" s="570"/>
      <c r="AK159" s="570"/>
      <c r="AL159" s="570"/>
      <c r="AM159" s="570"/>
      <c r="AN159" s="570"/>
      <c r="AO159" s="570"/>
      <c r="AP159" s="570"/>
      <c r="AR159" s="591" t="b">
        <f t="shared" ref="AR159:AR168" si="32">IF(C159="発電事業者","事業者リスト一覧!D3:E1002", IF(C159="小売電気事業者","事業者リスト一覧!J3:K1002", IF(C159="一般送配電事業者","事業者リスト一覧!G3:H13", IF(C159="送電事業者","事業者リスト一覧!G16:H21", IF(C159="特定送配電事業者","事業者リスト一覧!G24:H44", IF(C159="登録特定送配電事業者","事業者リスト一覧!G47:H87", IF(C159="その他事業者","事業者リスト一覧!G90:H100")))))))</f>
        <v>0</v>
      </c>
      <c r="AS159" s="591"/>
      <c r="AT159" s="591"/>
      <c r="AU159" s="281" t="s">
        <v>160</v>
      </c>
      <c r="AV159" s="275"/>
      <c r="AX159" s="569"/>
      <c r="AY159" s="569"/>
      <c r="AZ159" s="588"/>
      <c r="BA159" s="590"/>
      <c r="BB159" s="590"/>
      <c r="BC159" s="590"/>
      <c r="BD159" s="588"/>
      <c r="BE159" s="583"/>
      <c r="BF159" s="584"/>
      <c r="BG159" s="259"/>
      <c r="BH159" s="259"/>
      <c r="BI159" s="259"/>
      <c r="BJ159" s="259"/>
      <c r="BK159" s="259"/>
      <c r="BL159" s="259"/>
      <c r="BM159" s="259"/>
      <c r="BN159" s="259"/>
      <c r="BO159" s="259"/>
      <c r="BP159" s="259"/>
      <c r="BQ159" s="259"/>
      <c r="BR159" s="259"/>
      <c r="BS159" s="569"/>
      <c r="BT159" s="569"/>
      <c r="BU159" s="569"/>
      <c r="BV159" s="333" t="s">
        <v>172</v>
      </c>
      <c r="BW159" s="581"/>
      <c r="BX159" s="581"/>
      <c r="BY159" s="331" t="str">
        <f>IF(COUNT(BY129,X166)=2,ROUND(BY129*X166/SUM(X159:X168),#REF!),"")</f>
        <v/>
      </c>
      <c r="BZ159" s="331" t="str">
        <f>IF(COUNT(BZ129,Y166)=2,ROUND(BZ129*Y166/SUM(Y159:Y168),#REF!),"")</f>
        <v/>
      </c>
      <c r="CA159" s="331" t="str">
        <f>IF(COUNT(CA129,Z166)=2,ROUND(CA129*Z166/SUM(Z159:Z168),#REF!),"")</f>
        <v/>
      </c>
      <c r="CB159" s="331" t="str">
        <f>IF(COUNT(CB129,AA166)=2,ROUND(CB129*AA166/SUM(AA159:AA168),#REF!),"")</f>
        <v/>
      </c>
      <c r="CC159" s="331" t="str">
        <f>IF(COUNT(CC129,AB166)=2,ROUND(CC129*AB166/SUM(AB159:AB168),#REF!),"")</f>
        <v/>
      </c>
      <c r="CD159" s="331" t="str">
        <f>IF(COUNT(CD129,AC166)=2,ROUND(CD129*AC166/SUM(AC159:AC168),#REF!),"")</f>
        <v/>
      </c>
      <c r="CE159" s="331" t="str">
        <f>IF(COUNT(CE129,AD166)=2,ROUND(CE129*AD166/SUM(AD159:AD168),#REF!),"")</f>
        <v/>
      </c>
      <c r="CF159" s="331" t="str">
        <f>IF(COUNT(CF129,AE166)=2,ROUND(CF129*AE166/SUM(AE159:AE168),#REF!),"")</f>
        <v/>
      </c>
      <c r="CG159" s="331" t="str">
        <f>IF(COUNT(CG129,AF166)=2,ROUND(CG129*AF166/SUM(AF159:AF168),#REF!),"")</f>
        <v/>
      </c>
      <c r="CH159" s="564" t="str">
        <f>IF(CH158="","",CH158)</f>
        <v>太陽光（余剰）</v>
      </c>
      <c r="CI159" s="564"/>
      <c r="CJ159" s="564"/>
      <c r="CK159" s="564"/>
      <c r="CL159" s="564"/>
      <c r="CM159" s="564"/>
      <c r="CN159" s="564"/>
      <c r="CO159" s="564"/>
      <c r="CP159" s="564"/>
      <c r="CQ159" s="564"/>
    </row>
    <row r="160" spans="3:97" s="243" customFormat="1" ht="13.5" customHeight="1">
      <c r="C160" s="568"/>
      <c r="D160" s="568"/>
      <c r="E160" s="332"/>
      <c r="F160" s="569" t="str">
        <f t="shared" ref="F160:F167" ca="1" si="33">IF(E160="","",VLOOKUP(E160,INDIRECT(AR160),2,FALSE))</f>
        <v/>
      </c>
      <c r="G160" s="569"/>
      <c r="H160" s="569"/>
      <c r="I160" s="333" t="str">
        <f>IF(E160="","",E123)</f>
        <v/>
      </c>
      <c r="J160" s="569" t="e">
        <f>J157&amp;"２"</f>
        <v>#REF!</v>
      </c>
      <c r="K160" s="569"/>
      <c r="L160" s="256"/>
      <c r="M160" s="256"/>
      <c r="N160" s="256"/>
      <c r="O160" s="256"/>
      <c r="P160" s="256"/>
      <c r="Q160" s="256"/>
      <c r="R160" s="256"/>
      <c r="S160" s="256"/>
      <c r="T160" s="256"/>
      <c r="U160" s="256"/>
      <c r="V160" s="256"/>
      <c r="W160" s="256"/>
      <c r="X160" s="256"/>
      <c r="Y160" s="256"/>
      <c r="Z160" s="256"/>
      <c r="AA160" s="256"/>
      <c r="AB160" s="256"/>
      <c r="AC160" s="256"/>
      <c r="AD160" s="256"/>
      <c r="AE160" s="256"/>
      <c r="AF160" s="256"/>
      <c r="AG160" s="570"/>
      <c r="AH160" s="570"/>
      <c r="AI160" s="570"/>
      <c r="AJ160" s="570"/>
      <c r="AK160" s="570"/>
      <c r="AL160" s="570"/>
      <c r="AM160" s="570"/>
      <c r="AN160" s="570"/>
      <c r="AO160" s="570"/>
      <c r="AP160" s="570"/>
      <c r="AR160" s="571" t="b">
        <f t="shared" si="32"/>
        <v>0</v>
      </c>
      <c r="AS160" s="571"/>
      <c r="AT160" s="571"/>
      <c r="AU160" s="282" t="s">
        <v>160</v>
      </c>
      <c r="AV160" s="275"/>
      <c r="AX160" s="569"/>
      <c r="AY160" s="569"/>
      <c r="AZ160" s="589"/>
      <c r="BA160" s="590"/>
      <c r="BB160" s="590"/>
      <c r="BC160" s="590"/>
      <c r="BD160" s="589"/>
      <c r="BE160" s="585" t="e">
        <f>IF(#REF!="発電事業者","月間送電電力量（GWh）","月間受電電力量（GWh）")</f>
        <v>#REF!</v>
      </c>
      <c r="BF160" s="586"/>
      <c r="BG160" s="331" t="str">
        <f>IF(COUNT(BG130,L166)=2,ROUND(BG130*L166/SUM(L159:L168),#REF!),"")</f>
        <v/>
      </c>
      <c r="BH160" s="331" t="str">
        <f>IF(COUNT(BH130,M166)=2,ROUND(BH130*M166/SUM(M159:M168),#REF!),"")</f>
        <v/>
      </c>
      <c r="BI160" s="331" t="str">
        <f>IF(COUNT(BI130,N166)=2,ROUND(BI130*N166/SUM(N159:N168),#REF!),"")</f>
        <v/>
      </c>
      <c r="BJ160" s="331" t="str">
        <f>IF(COUNT(BJ130,O166)=2,ROUND(BJ130*O166/SUM(O159:O168),#REF!),"")</f>
        <v/>
      </c>
      <c r="BK160" s="331" t="str">
        <f>IF(COUNT(BK130,P166)=2,ROUND(BK130*P166/SUM(P159:P168),#REF!),"")</f>
        <v/>
      </c>
      <c r="BL160" s="331" t="str">
        <f>IF(COUNT(BL130,Q166)=2,ROUND(BL130*Q166/SUM(Q159:Q168),#REF!),"")</f>
        <v/>
      </c>
      <c r="BM160" s="331" t="str">
        <f>IF(COUNT(BM130,R166)=2,ROUND(BM130*R166/SUM(R159:R168),#REF!),"")</f>
        <v/>
      </c>
      <c r="BN160" s="331" t="str">
        <f>IF(COUNT(BN130,S166)=2,ROUND(BN130*S166/SUM(S159:S168),#REF!),"")</f>
        <v/>
      </c>
      <c r="BO160" s="331" t="str">
        <f>IF(COUNT(BO130,T166)=2,ROUND(BO130*T166/SUM(T159:T168),#REF!),"")</f>
        <v/>
      </c>
      <c r="BP160" s="331" t="str">
        <f>IF(COUNT(BP130,U166)=2,ROUND(BP130*U166/SUM(U159:U168),#REF!),"")</f>
        <v/>
      </c>
      <c r="BQ160" s="331" t="str">
        <f>IF(COUNT(BQ130,V166)=2,ROUND(BQ130*V166/SUM(V159:V168),#REF!),"")</f>
        <v/>
      </c>
      <c r="BR160" s="331" t="str">
        <f>IF(COUNT(BR130,W166)=2,ROUND(BR130*W166/SUM(W159:W168),#REF!),"")</f>
        <v/>
      </c>
      <c r="BS160" s="569" t="e">
        <f>IF(#REF!="発電事業者","年間送電電力量（GWh）","年間受電電力量（GWh）")</f>
        <v>#REF!</v>
      </c>
      <c r="BT160" s="569"/>
      <c r="BU160" s="569"/>
      <c r="BV160" s="333" t="s">
        <v>25</v>
      </c>
      <c r="BW160" s="582"/>
      <c r="BX160" s="582"/>
      <c r="BY160" s="331" t="str">
        <f>IF(COUNT(BY130,X166)=2,ROUND(BY130*X166/SUM(X159:X168),#REF!),"")</f>
        <v/>
      </c>
      <c r="BZ160" s="331" t="str">
        <f>IF(COUNT(BZ130,Y166)=2,ROUND(BZ130*Y166/SUM(Y159:Y168),#REF!),"")</f>
        <v/>
      </c>
      <c r="CA160" s="331" t="str">
        <f>IF(COUNT(CA130,Z166)=2,ROUND(CA130*Z166/SUM(Z159:Z168),#REF!),"")</f>
        <v/>
      </c>
      <c r="CB160" s="331" t="str">
        <f>IF(COUNT(CB130,AA166)=2,ROUND(CB130*AA166/SUM(AA159:AA168),#REF!),"")</f>
        <v/>
      </c>
      <c r="CC160" s="331" t="str">
        <f>IF(COUNT(CC130,AB166)=2,ROUND(CC130*AB166/SUM(AB159:AB168),#REF!),"")</f>
        <v/>
      </c>
      <c r="CD160" s="331" t="str">
        <f>IF(COUNT(CD130,AC166)=2,ROUND(CD130*AC166/SUM(AC159:AC168),#REF!),"")</f>
        <v/>
      </c>
      <c r="CE160" s="331" t="str">
        <f>IF(COUNT(CE130,AD166)=2,ROUND(CE130*AD166/SUM(AD159:AD168),#REF!),"")</f>
        <v/>
      </c>
      <c r="CF160" s="331" t="str">
        <f>IF(COUNT(CF130,AE166)=2,ROUND(CF130*AE166/SUM(AE159:AE168),#REF!),"")</f>
        <v/>
      </c>
      <c r="CG160" s="331" t="str">
        <f>IF(COUNT(CG130,AF166)=2,ROUND(CG130*AF166/SUM(AF159:AF168),#REF!),"")</f>
        <v/>
      </c>
      <c r="CH160" s="565" t="str">
        <f>IF(COUNTA(AG166)=0,"",AG166)</f>
        <v/>
      </c>
      <c r="CI160" s="565"/>
      <c r="CJ160" s="565"/>
      <c r="CK160" s="565"/>
      <c r="CL160" s="565"/>
      <c r="CM160" s="565"/>
      <c r="CN160" s="565"/>
      <c r="CO160" s="565"/>
      <c r="CP160" s="565"/>
      <c r="CQ160" s="565"/>
    </row>
    <row r="161" spans="3:95" s="243" customFormat="1" ht="13.5" customHeight="1">
      <c r="C161" s="568"/>
      <c r="D161" s="568"/>
      <c r="E161" s="332"/>
      <c r="F161" s="569" t="str">
        <f t="shared" ca="1" si="33"/>
        <v/>
      </c>
      <c r="G161" s="569"/>
      <c r="H161" s="569"/>
      <c r="I161" s="333" t="str">
        <f>IF(E161="","",E123)</f>
        <v/>
      </c>
      <c r="J161" s="569" t="e">
        <f>J157&amp;"３"</f>
        <v>#REF!</v>
      </c>
      <c r="K161" s="569"/>
      <c r="L161" s="256"/>
      <c r="M161" s="256"/>
      <c r="N161" s="256"/>
      <c r="O161" s="256"/>
      <c r="P161" s="256"/>
      <c r="Q161" s="256"/>
      <c r="R161" s="256"/>
      <c r="S161" s="256"/>
      <c r="T161" s="256"/>
      <c r="U161" s="256"/>
      <c r="V161" s="256"/>
      <c r="W161" s="256"/>
      <c r="X161" s="256"/>
      <c r="Y161" s="256"/>
      <c r="Z161" s="256"/>
      <c r="AA161" s="256"/>
      <c r="AB161" s="256"/>
      <c r="AC161" s="256"/>
      <c r="AD161" s="256"/>
      <c r="AE161" s="256"/>
      <c r="AF161" s="256"/>
      <c r="AG161" s="570"/>
      <c r="AH161" s="570"/>
      <c r="AI161" s="570"/>
      <c r="AJ161" s="570"/>
      <c r="AK161" s="570"/>
      <c r="AL161" s="570"/>
      <c r="AM161" s="570"/>
      <c r="AN161" s="570"/>
      <c r="AO161" s="570"/>
      <c r="AP161" s="570"/>
      <c r="AR161" s="571" t="b">
        <f t="shared" si="32"/>
        <v>0</v>
      </c>
      <c r="AS161" s="571"/>
      <c r="AT161" s="571"/>
      <c r="AU161" s="282" t="s">
        <v>160</v>
      </c>
      <c r="AV161" s="275"/>
      <c r="AX161" s="569" t="str">
        <f>IF(C167="","",C167)</f>
        <v/>
      </c>
      <c r="AY161" s="569"/>
      <c r="AZ161" s="587" t="str">
        <f>IF(E167="","",E167)</f>
        <v/>
      </c>
      <c r="BA161" s="590" t="str">
        <f ca="1">IF(F167="","",F167)</f>
        <v/>
      </c>
      <c r="BB161" s="590"/>
      <c r="BC161" s="590"/>
      <c r="BD161" s="587" t="str">
        <f>IF(I167="","",I167)</f>
        <v/>
      </c>
      <c r="BE161" s="578" t="e">
        <f>IF(#REF!="発電事業者","送電電力（MW）","受電電力（MW）")</f>
        <v>#REF!</v>
      </c>
      <c r="BF161" s="579"/>
      <c r="BG161" s="331" t="str">
        <f>IF(COUNT(BG128,L167)=2,ROUND(BG128*L167/SUM(L159:L168),#REF!),"")</f>
        <v/>
      </c>
      <c r="BH161" s="331" t="str">
        <f>IF(COUNT(BH128,M167)=2,ROUND(BH128*M167/SUM(M159:M168),#REF!),"")</f>
        <v/>
      </c>
      <c r="BI161" s="331" t="str">
        <f>IF(COUNT(BI128,N167)=2,ROUND(BI128*N167/SUM(N159:N168),#REF!),"")</f>
        <v/>
      </c>
      <c r="BJ161" s="331" t="str">
        <f>IF(COUNT(BJ128,O167)=2,ROUND(BJ128*O167/SUM(O159:O168),#REF!),"")</f>
        <v/>
      </c>
      <c r="BK161" s="331" t="str">
        <f>IF(COUNT(BK128,P167)=2,ROUND(BK128*P167/SUM(P159:P168),#REF!),"")</f>
        <v/>
      </c>
      <c r="BL161" s="331" t="str">
        <f>IF(COUNT(BL128,Q167)=2,ROUND(BL128*Q167/SUM(Q159:Q168),#REF!),"")</f>
        <v/>
      </c>
      <c r="BM161" s="331" t="str">
        <f>IF(COUNT(BM128,R167)=2,ROUND(BM128*R167/SUM(R159:R168),#REF!),"")</f>
        <v/>
      </c>
      <c r="BN161" s="331" t="str">
        <f>IF(COUNT(BN128,S167)=2,ROUND(BN128*S167/SUM(S159:S168),#REF!),"")</f>
        <v/>
      </c>
      <c r="BO161" s="331" t="str">
        <f>IF(COUNT(BO128,T167)=2,ROUND(BO128*T167/SUM(T159:T168),#REF!),"")</f>
        <v/>
      </c>
      <c r="BP161" s="331" t="str">
        <f>IF(COUNT(BP128,U167)=2,ROUND(BP128*U167/SUM(U159:U168),#REF!),"")</f>
        <v/>
      </c>
      <c r="BQ161" s="331" t="str">
        <f>IF(COUNT(BQ128,V167)=2,ROUND(BQ128*V167/SUM(V159:V168),#REF!),"")</f>
        <v/>
      </c>
      <c r="BR161" s="331" t="str">
        <f>IF(COUNT(BR128,W167)=2,ROUND(BR128*W167/SUM(W159:W168),#REF!),"")</f>
        <v/>
      </c>
      <c r="BS161" s="569" t="e">
        <f>IF(#REF!="発電事業者","送電電力（MW）","受電電力（MW）")</f>
        <v>#REF!</v>
      </c>
      <c r="BT161" s="569"/>
      <c r="BU161" s="569"/>
      <c r="BV161" s="333" t="s">
        <v>171</v>
      </c>
      <c r="BW161" s="580"/>
      <c r="BX161" s="580"/>
      <c r="BY161" s="331" t="str">
        <f>IF(COUNT(BY128,X167)=2,ROUND(BY128*X167/SUM(X159:X168),#REF!),"")</f>
        <v/>
      </c>
      <c r="BZ161" s="331" t="str">
        <f>IF(COUNT(BZ128,Y167)=2,ROUND(BZ128*Y167/SUM(Y159:Y168),#REF!),"")</f>
        <v/>
      </c>
      <c r="CA161" s="331" t="str">
        <f>IF(COUNT(CA128,Z167)=2,ROUND(CA128*Z167/SUM(Z159:Z168),#REF!),"")</f>
        <v/>
      </c>
      <c r="CB161" s="331" t="str">
        <f>IF(COUNT(CB128,AA167)=2,ROUND(CB128*AA167/SUM(AA159:AA168),#REF!),"")</f>
        <v/>
      </c>
      <c r="CC161" s="331" t="str">
        <f>IF(COUNT(CC128,AB167)=2,ROUND(CC128*AB167/SUM(AB159:AB168),#REF!),"")</f>
        <v/>
      </c>
      <c r="CD161" s="331" t="str">
        <f>IF(COUNT(CD128,AC167)=2,ROUND(CD128*AC167/SUM(AC159:AC168),#REF!),"")</f>
        <v/>
      </c>
      <c r="CE161" s="331" t="str">
        <f>IF(COUNT(CE128,AD167)=2,ROUND(CE128*AD167/SUM(AD159:AD168),#REF!),"")</f>
        <v/>
      </c>
      <c r="CF161" s="331" t="str">
        <f>IF(COUNT(CF128,AE167)=2,ROUND(CF128*AE167/SUM(AE159:AE168),#REF!),"")</f>
        <v/>
      </c>
      <c r="CG161" s="331" t="str">
        <f>IF(COUNT(CG128,AF167)=2,ROUND(CG128*AF167/SUM(AF159:AF168),#REF!),"")</f>
        <v/>
      </c>
      <c r="CH161" s="563" t="s">
        <v>215</v>
      </c>
      <c r="CI161" s="563"/>
      <c r="CJ161" s="563"/>
      <c r="CK161" s="563"/>
      <c r="CL161" s="563"/>
      <c r="CM161" s="563"/>
      <c r="CN161" s="563"/>
      <c r="CO161" s="563"/>
      <c r="CP161" s="563"/>
      <c r="CQ161" s="563"/>
    </row>
    <row r="162" spans="3:95" s="243" customFormat="1" ht="13.5" customHeight="1">
      <c r="C162" s="568"/>
      <c r="D162" s="568"/>
      <c r="E162" s="332"/>
      <c r="F162" s="569" t="str">
        <f t="shared" ca="1" si="33"/>
        <v/>
      </c>
      <c r="G162" s="569"/>
      <c r="H162" s="569"/>
      <c r="I162" s="333" t="str">
        <f>IF(E162="","",E123)</f>
        <v/>
      </c>
      <c r="J162" s="569" t="e">
        <f>J157&amp;"４"</f>
        <v>#REF!</v>
      </c>
      <c r="K162" s="569"/>
      <c r="L162" s="256"/>
      <c r="M162" s="256"/>
      <c r="N162" s="256"/>
      <c r="O162" s="256"/>
      <c r="P162" s="256"/>
      <c r="Q162" s="256"/>
      <c r="R162" s="256"/>
      <c r="S162" s="256"/>
      <c r="T162" s="256"/>
      <c r="U162" s="256"/>
      <c r="V162" s="256"/>
      <c r="W162" s="256"/>
      <c r="X162" s="256"/>
      <c r="Y162" s="256"/>
      <c r="Z162" s="256"/>
      <c r="AA162" s="256"/>
      <c r="AB162" s="256"/>
      <c r="AC162" s="256"/>
      <c r="AD162" s="256"/>
      <c r="AE162" s="256"/>
      <c r="AF162" s="256"/>
      <c r="AG162" s="570"/>
      <c r="AH162" s="570"/>
      <c r="AI162" s="570"/>
      <c r="AJ162" s="570"/>
      <c r="AK162" s="570"/>
      <c r="AL162" s="570"/>
      <c r="AM162" s="570"/>
      <c r="AN162" s="570"/>
      <c r="AO162" s="570"/>
      <c r="AP162" s="570"/>
      <c r="AR162" s="571" t="b">
        <f t="shared" si="32"/>
        <v>0</v>
      </c>
      <c r="AS162" s="571"/>
      <c r="AT162" s="571"/>
      <c r="AU162" s="282" t="s">
        <v>160</v>
      </c>
      <c r="AV162" s="275"/>
      <c r="AX162" s="569"/>
      <c r="AY162" s="569"/>
      <c r="AZ162" s="588"/>
      <c r="BA162" s="590"/>
      <c r="BB162" s="590"/>
      <c r="BC162" s="590"/>
      <c r="BD162" s="588"/>
      <c r="BE162" s="583"/>
      <c r="BF162" s="584"/>
      <c r="BG162" s="259"/>
      <c r="BH162" s="259"/>
      <c r="BI162" s="259"/>
      <c r="BJ162" s="259"/>
      <c r="BK162" s="259"/>
      <c r="BL162" s="259"/>
      <c r="BM162" s="259"/>
      <c r="BN162" s="259"/>
      <c r="BO162" s="259"/>
      <c r="BP162" s="259"/>
      <c r="BQ162" s="259"/>
      <c r="BR162" s="259"/>
      <c r="BS162" s="569"/>
      <c r="BT162" s="569"/>
      <c r="BU162" s="569"/>
      <c r="BV162" s="333" t="s">
        <v>172</v>
      </c>
      <c r="BW162" s="581"/>
      <c r="BX162" s="581"/>
      <c r="BY162" s="331" t="str">
        <f>IF(COUNT(BY129,X167)=2,ROUND(BY129*X167/SUM(X159:X168),#REF!),"")</f>
        <v/>
      </c>
      <c r="BZ162" s="331" t="str">
        <f>IF(COUNT(BZ129,Y167)=2,ROUND(BZ129*Y167/SUM(Y159:Y168),#REF!),"")</f>
        <v/>
      </c>
      <c r="CA162" s="331" t="str">
        <f>IF(COUNT(CA129,Z167)=2,ROUND(CA129*Z167/SUM(Z159:Z168),#REF!),"")</f>
        <v/>
      </c>
      <c r="CB162" s="331" t="str">
        <f>IF(COUNT(CB129,AA167)=2,ROUND(CB129*AA167/SUM(AA159:AA168),#REF!),"")</f>
        <v/>
      </c>
      <c r="CC162" s="331" t="str">
        <f>IF(COUNT(CC129,AB167)=2,ROUND(CC129*AB167/SUM(AB159:AB168),#REF!),"")</f>
        <v/>
      </c>
      <c r="CD162" s="331" t="str">
        <f>IF(COUNT(CD129,AC167)=2,ROUND(CD129*AC167/SUM(AC159:AC168),#REF!),"")</f>
        <v/>
      </c>
      <c r="CE162" s="331" t="str">
        <f>IF(COUNT(CE129,AD167)=2,ROUND(CE129*AD167/SUM(AD159:AD168),#REF!),"")</f>
        <v/>
      </c>
      <c r="CF162" s="331" t="str">
        <f>IF(COUNT(CF129,AE167)=2,ROUND(CF129*AE167/SUM(AE159:AE168),#REF!),"")</f>
        <v/>
      </c>
      <c r="CG162" s="331" t="str">
        <f>IF(COUNT(CG129,AF167)=2,ROUND(CG129*AF167/SUM(AF159:AF168),#REF!),"")</f>
        <v/>
      </c>
      <c r="CH162" s="564" t="str">
        <f>IF(CH161="","",CH161)</f>
        <v>太陽光（余剰）</v>
      </c>
      <c r="CI162" s="564"/>
      <c r="CJ162" s="564"/>
      <c r="CK162" s="564"/>
      <c r="CL162" s="564"/>
      <c r="CM162" s="564"/>
      <c r="CN162" s="564"/>
      <c r="CO162" s="564"/>
      <c r="CP162" s="564"/>
      <c r="CQ162" s="564"/>
    </row>
    <row r="163" spans="3:95" s="243" customFormat="1" ht="13.5" customHeight="1">
      <c r="C163" s="568"/>
      <c r="D163" s="568"/>
      <c r="E163" s="332"/>
      <c r="F163" s="569" t="str">
        <f t="shared" ca="1" si="33"/>
        <v/>
      </c>
      <c r="G163" s="569"/>
      <c r="H163" s="569"/>
      <c r="I163" s="333" t="str">
        <f>IF(E163="","",E123)</f>
        <v/>
      </c>
      <c r="J163" s="569" t="e">
        <f>J157&amp;"５"</f>
        <v>#REF!</v>
      </c>
      <c r="K163" s="569"/>
      <c r="L163" s="256"/>
      <c r="M163" s="256"/>
      <c r="N163" s="256"/>
      <c r="O163" s="256"/>
      <c r="P163" s="256"/>
      <c r="Q163" s="256"/>
      <c r="R163" s="256"/>
      <c r="S163" s="256"/>
      <c r="T163" s="256"/>
      <c r="U163" s="256"/>
      <c r="V163" s="256"/>
      <c r="W163" s="256"/>
      <c r="X163" s="256"/>
      <c r="Y163" s="256"/>
      <c r="Z163" s="256"/>
      <c r="AA163" s="256"/>
      <c r="AB163" s="256"/>
      <c r="AC163" s="256"/>
      <c r="AD163" s="256"/>
      <c r="AE163" s="256"/>
      <c r="AF163" s="256"/>
      <c r="AG163" s="570"/>
      <c r="AH163" s="570"/>
      <c r="AI163" s="570"/>
      <c r="AJ163" s="570"/>
      <c r="AK163" s="570"/>
      <c r="AL163" s="570"/>
      <c r="AM163" s="570"/>
      <c r="AN163" s="570"/>
      <c r="AO163" s="570"/>
      <c r="AP163" s="570"/>
      <c r="AR163" s="571" t="b">
        <f t="shared" si="32"/>
        <v>0</v>
      </c>
      <c r="AS163" s="571"/>
      <c r="AT163" s="571"/>
      <c r="AU163" s="282" t="s">
        <v>160</v>
      </c>
      <c r="AV163" s="275"/>
      <c r="AX163" s="569"/>
      <c r="AY163" s="569"/>
      <c r="AZ163" s="589"/>
      <c r="BA163" s="590"/>
      <c r="BB163" s="590"/>
      <c r="BC163" s="590"/>
      <c r="BD163" s="589"/>
      <c r="BE163" s="585" t="e">
        <f>IF(#REF!="発電事業者","月間送電電力量（GWh）","月間受電電力量（GWh）")</f>
        <v>#REF!</v>
      </c>
      <c r="BF163" s="586"/>
      <c r="BG163" s="331" t="str">
        <f>IF(COUNT(BG130,L167)=2,ROUND(BG130*L167/SUM(L159:L168),#REF!),"")</f>
        <v/>
      </c>
      <c r="BH163" s="331" t="str">
        <f>IF(COUNT(BH130,M167)=2,ROUND(BH130*M167/SUM(M159:M168),#REF!),"")</f>
        <v/>
      </c>
      <c r="BI163" s="331" t="str">
        <f>IF(COUNT(BI130,N167)=2,ROUND(BI130*N167/SUM(N159:N168),#REF!),"")</f>
        <v/>
      </c>
      <c r="BJ163" s="331" t="str">
        <f>IF(COUNT(BJ130,O167)=2,ROUND(BJ130*O167/SUM(O159:O168),#REF!),"")</f>
        <v/>
      </c>
      <c r="BK163" s="331" t="str">
        <f>IF(COUNT(BK130,P167)=2,ROUND(BK130*P167/SUM(P159:P168),#REF!),"")</f>
        <v/>
      </c>
      <c r="BL163" s="331" t="str">
        <f>IF(COUNT(BL130,Q167)=2,ROUND(BL130*Q167/SUM(Q159:Q168),#REF!),"")</f>
        <v/>
      </c>
      <c r="BM163" s="331" t="str">
        <f>IF(COUNT(BM130,R167)=2,ROUND(BM130*R167/SUM(R159:R168),#REF!),"")</f>
        <v/>
      </c>
      <c r="BN163" s="331" t="str">
        <f>IF(COUNT(BN130,S167)=2,ROUND(BN130*S167/SUM(S159:S168),#REF!),"")</f>
        <v/>
      </c>
      <c r="BO163" s="331" t="str">
        <f>IF(COUNT(BO130,T167)=2,ROUND(BO130*T167/SUM(T159:T168),#REF!),"")</f>
        <v/>
      </c>
      <c r="BP163" s="331" t="str">
        <f>IF(COUNT(BP130,U167)=2,ROUND(BP130*U167/SUM(U159:U168),#REF!),"")</f>
        <v/>
      </c>
      <c r="BQ163" s="331" t="str">
        <f>IF(COUNT(BQ130,V167)=2,ROUND(BQ130*V167/SUM(V159:V168),#REF!),"")</f>
        <v/>
      </c>
      <c r="BR163" s="331" t="str">
        <f>IF(COUNT(BR130,W167)=2,ROUND(BR130*W167/SUM(W159:W168),#REF!),"")</f>
        <v/>
      </c>
      <c r="BS163" s="569" t="e">
        <f>IF(#REF!="発電事業者","年間送電電力量（GWh）","年間受電電力量（GWh）")</f>
        <v>#REF!</v>
      </c>
      <c r="BT163" s="569"/>
      <c r="BU163" s="569"/>
      <c r="BV163" s="333" t="s">
        <v>25</v>
      </c>
      <c r="BW163" s="582"/>
      <c r="BX163" s="582"/>
      <c r="BY163" s="331" t="str">
        <f>IF(COUNT(BY130,X167)=2,ROUND(BY130*X167/SUM(X159:X168),#REF!),"")</f>
        <v/>
      </c>
      <c r="BZ163" s="331" t="str">
        <f>IF(COUNT(BZ130,Y167)=2,ROUND(BZ130*Y167/SUM(Y159:Y168),#REF!),"")</f>
        <v/>
      </c>
      <c r="CA163" s="331" t="str">
        <f>IF(COUNT(CA130,Z167)=2,ROUND(CA130*Z167/SUM(Z159:Z168),#REF!),"")</f>
        <v/>
      </c>
      <c r="CB163" s="331" t="str">
        <f>IF(COUNT(CB130,AA167)=2,ROUND(CB130*AA167/SUM(AA159:AA168),#REF!),"")</f>
        <v/>
      </c>
      <c r="CC163" s="331" t="str">
        <f>IF(COUNT(CC130,AB167)=2,ROUND(CC130*AB167/SUM(AB159:AB168),#REF!),"")</f>
        <v/>
      </c>
      <c r="CD163" s="331" t="str">
        <f>IF(COUNT(CD130,AC167)=2,ROUND(CD130*AC167/SUM(AC159:AC168),#REF!),"")</f>
        <v/>
      </c>
      <c r="CE163" s="331" t="str">
        <f>IF(COUNT(CE130,AD167)=2,ROUND(CE130*AD167/SUM(AD159:AD168),#REF!),"")</f>
        <v/>
      </c>
      <c r="CF163" s="331" t="str">
        <f>IF(COUNT(CF130,AE167)=2,ROUND(CF130*AE167/SUM(AE159:AE168),#REF!),"")</f>
        <v/>
      </c>
      <c r="CG163" s="331" t="str">
        <f>IF(COUNT(CG130,AF167)=2,ROUND(CG130*AF167/SUM(AF159:AF168),#REF!),"")</f>
        <v/>
      </c>
      <c r="CH163" s="565" t="str">
        <f>IF(COUNTA(AG167)=0,"",AG167)</f>
        <v/>
      </c>
      <c r="CI163" s="565"/>
      <c r="CJ163" s="565"/>
      <c r="CK163" s="565"/>
      <c r="CL163" s="565"/>
      <c r="CM163" s="565"/>
      <c r="CN163" s="565"/>
      <c r="CO163" s="565"/>
      <c r="CP163" s="565"/>
      <c r="CQ163" s="565"/>
    </row>
    <row r="164" spans="3:95" s="243" customFormat="1" ht="13.5" customHeight="1">
      <c r="C164" s="568"/>
      <c r="D164" s="568"/>
      <c r="E164" s="332"/>
      <c r="F164" s="569" t="str">
        <f t="shared" ca="1" si="33"/>
        <v/>
      </c>
      <c r="G164" s="569"/>
      <c r="H164" s="569"/>
      <c r="I164" s="333" t="str">
        <f>IF(E164="","",E123)</f>
        <v/>
      </c>
      <c r="J164" s="569" t="e">
        <f>J157&amp;"６"</f>
        <v>#REF!</v>
      </c>
      <c r="K164" s="569"/>
      <c r="L164" s="256"/>
      <c r="M164" s="256"/>
      <c r="N164" s="256"/>
      <c r="O164" s="256"/>
      <c r="P164" s="256"/>
      <c r="Q164" s="256"/>
      <c r="R164" s="256"/>
      <c r="S164" s="256"/>
      <c r="T164" s="256"/>
      <c r="U164" s="256"/>
      <c r="V164" s="256"/>
      <c r="W164" s="256"/>
      <c r="X164" s="256"/>
      <c r="Y164" s="256"/>
      <c r="Z164" s="256"/>
      <c r="AA164" s="256"/>
      <c r="AB164" s="256"/>
      <c r="AC164" s="256"/>
      <c r="AD164" s="256"/>
      <c r="AE164" s="256"/>
      <c r="AF164" s="256"/>
      <c r="AG164" s="570"/>
      <c r="AH164" s="570"/>
      <c r="AI164" s="570"/>
      <c r="AJ164" s="570"/>
      <c r="AK164" s="570"/>
      <c r="AL164" s="570"/>
      <c r="AM164" s="570"/>
      <c r="AN164" s="570"/>
      <c r="AO164" s="570"/>
      <c r="AP164" s="570"/>
      <c r="AR164" s="571" t="b">
        <f t="shared" si="32"/>
        <v>0</v>
      </c>
      <c r="AS164" s="571"/>
      <c r="AT164" s="571"/>
      <c r="AU164" s="282" t="s">
        <v>160</v>
      </c>
      <c r="AV164" s="275"/>
      <c r="AX164" s="569" t="str">
        <f>IF(C168="","",C168)</f>
        <v>自者保有電源</v>
      </c>
      <c r="AY164" s="569"/>
      <c r="AZ164" s="587" t="str">
        <f>IF(E168="","",E168)</f>
        <v/>
      </c>
      <c r="BA164" s="590" t="str">
        <f>IF(F168="","",F168)</f>
        <v/>
      </c>
      <c r="BB164" s="590"/>
      <c r="BC164" s="590"/>
      <c r="BD164" s="587" t="str">
        <f>IF(I168="","",I168)</f>
        <v/>
      </c>
      <c r="BE164" s="578" t="e">
        <f>IF(#REF!="発電事業者","送電電力（MW）","受電電力（MW）")</f>
        <v>#REF!</v>
      </c>
      <c r="BF164" s="579"/>
      <c r="BG164" s="331" t="str">
        <f>IF(COUNT(BG128,L168)=2,ROUND(BG128*L168/SUM(L159:L168),#REF!),"")</f>
        <v/>
      </c>
      <c r="BH164" s="331" t="str">
        <f>IF(COUNT(BH128,M168)=2,ROUND(BH128*M168/SUM(M159:M168),#REF!),"")</f>
        <v/>
      </c>
      <c r="BI164" s="331" t="str">
        <f>IF(COUNT(BI128,N168)=2,ROUND(BI128*N168/SUM(N159:N168),#REF!),"")</f>
        <v/>
      </c>
      <c r="BJ164" s="331" t="str">
        <f>IF(COUNT(BJ128,O168)=2,ROUND(BJ128*O168/SUM(O159:O168),#REF!),"")</f>
        <v/>
      </c>
      <c r="BK164" s="331" t="str">
        <f>IF(COUNT(BK128,P168)=2,ROUND(BK128*P168/SUM(P159:P168),#REF!),"")</f>
        <v/>
      </c>
      <c r="BL164" s="331" t="str">
        <f>IF(COUNT(BL128,Q168)=2,ROUND(BL128*Q168/SUM(Q159:Q168),#REF!),"")</f>
        <v/>
      </c>
      <c r="BM164" s="331" t="str">
        <f>IF(COUNT(BM128,R168)=2,ROUND(BM128*R168/SUM(R159:R168),#REF!),"")</f>
        <v/>
      </c>
      <c r="BN164" s="331" t="str">
        <f>IF(COUNT(BN128,S168)=2,ROUND(BN128*S168/SUM(S159:S168),#REF!),"")</f>
        <v/>
      </c>
      <c r="BO164" s="331" t="str">
        <f>IF(COUNT(BO128,T168)=2,ROUND(BO128*T168/SUM(T159:T168),#REF!),"")</f>
        <v/>
      </c>
      <c r="BP164" s="331" t="str">
        <f>IF(COUNT(BP128,U168)=2,ROUND(BP128*U168/SUM(U159:U168),#REF!),"")</f>
        <v/>
      </c>
      <c r="BQ164" s="331" t="str">
        <f>IF(COUNT(BQ128,V168)=2,ROUND(BQ128*V168/SUM(V159:V168),#REF!),"")</f>
        <v/>
      </c>
      <c r="BR164" s="331" t="str">
        <f>IF(COUNT(BR128,W168)=2,ROUND(BR128*W168/SUM(W159:W168),#REF!),"")</f>
        <v/>
      </c>
      <c r="BS164" s="569" t="e">
        <f>IF(#REF!="発電事業者","送電電力（MW）","受電電力（MW）")</f>
        <v>#REF!</v>
      </c>
      <c r="BT164" s="569"/>
      <c r="BU164" s="569"/>
      <c r="BV164" s="333" t="s">
        <v>171</v>
      </c>
      <c r="BW164" s="355" t="str">
        <f>IF(F156=0,IF(COUNT(BW128,I168)=2,ROUND(BW128*I168/100,#REF!),""),IF(COUNT(BW128,I168)=2,ROUND(BW128*I168/L131,#REF!),""))</f>
        <v/>
      </c>
      <c r="BX164" s="580"/>
      <c r="BY164" s="331" t="str">
        <f>IF(COUNT(BY128,X168)=2,ROUND(BY128*X168/SUM(X159:X168),#REF!),"")</f>
        <v/>
      </c>
      <c r="BZ164" s="331" t="str">
        <f>IF(COUNT(BZ128,Y168)=2,ROUND(BZ128*Y168/SUM(Y159:Y168),#REF!),"")</f>
        <v/>
      </c>
      <c r="CA164" s="331" t="str">
        <f>IF(COUNT(CA128,Z168)=2,ROUND(CA128*Z168/SUM(Z159:Z168),#REF!),"")</f>
        <v/>
      </c>
      <c r="CB164" s="331" t="str">
        <f>IF(COUNT(CB128,AA168)=2,ROUND(CB128*AA168/SUM(AA159:AA168),#REF!),"")</f>
        <v/>
      </c>
      <c r="CC164" s="331" t="str">
        <f>IF(COUNT(CC128,AB168)=2,ROUND(CC128*AB168/SUM(AB159:AB168),#REF!),"")</f>
        <v/>
      </c>
      <c r="CD164" s="331" t="str">
        <f>IF(COUNT(CD128,AC168)=2,ROUND(CD128*AC168/SUM(AC159:AC168),#REF!),"")</f>
        <v/>
      </c>
      <c r="CE164" s="331" t="str">
        <f>IF(COUNT(CE128,AD168)=2,ROUND(CE128*AD168/SUM(AD159:AD168),#REF!),"")</f>
        <v/>
      </c>
      <c r="CF164" s="331" t="str">
        <f>IF(COUNT(CF128,AE168)=2,ROUND(CF128*AE168/SUM(AE159:AE168),#REF!),"")</f>
        <v/>
      </c>
      <c r="CG164" s="331" t="str">
        <f>IF(COUNT(CG128,AF168)=2,ROUND(CG128*AF168/SUM(AF159:AF168),#REF!),"")</f>
        <v/>
      </c>
      <c r="CH164" s="563" t="s">
        <v>215</v>
      </c>
      <c r="CI164" s="563"/>
      <c r="CJ164" s="563"/>
      <c r="CK164" s="563"/>
      <c r="CL164" s="563"/>
      <c r="CM164" s="563"/>
      <c r="CN164" s="563"/>
      <c r="CO164" s="563"/>
      <c r="CP164" s="563"/>
      <c r="CQ164" s="563"/>
    </row>
    <row r="165" spans="3:95" s="243" customFormat="1" ht="13.5" customHeight="1">
      <c r="C165" s="568"/>
      <c r="D165" s="568"/>
      <c r="E165" s="332"/>
      <c r="F165" s="569" t="str">
        <f t="shared" ca="1" si="33"/>
        <v/>
      </c>
      <c r="G165" s="569"/>
      <c r="H165" s="569"/>
      <c r="I165" s="333" t="str">
        <f>IF(E165="","",E123)</f>
        <v/>
      </c>
      <c r="J165" s="569" t="e">
        <f>J157&amp;"７"</f>
        <v>#REF!</v>
      </c>
      <c r="K165" s="569"/>
      <c r="L165" s="256"/>
      <c r="M165" s="256"/>
      <c r="N165" s="256"/>
      <c r="O165" s="256"/>
      <c r="P165" s="256"/>
      <c r="Q165" s="256"/>
      <c r="R165" s="256"/>
      <c r="S165" s="256"/>
      <c r="T165" s="256"/>
      <c r="U165" s="256"/>
      <c r="V165" s="256"/>
      <c r="W165" s="256"/>
      <c r="X165" s="256"/>
      <c r="Y165" s="256"/>
      <c r="Z165" s="256"/>
      <c r="AA165" s="256"/>
      <c r="AB165" s="256"/>
      <c r="AC165" s="256"/>
      <c r="AD165" s="256"/>
      <c r="AE165" s="256"/>
      <c r="AF165" s="256"/>
      <c r="AG165" s="570"/>
      <c r="AH165" s="570"/>
      <c r="AI165" s="570"/>
      <c r="AJ165" s="570"/>
      <c r="AK165" s="570"/>
      <c r="AL165" s="570"/>
      <c r="AM165" s="570"/>
      <c r="AN165" s="570"/>
      <c r="AO165" s="570"/>
      <c r="AP165" s="570"/>
      <c r="AR165" s="571" t="b">
        <f t="shared" si="32"/>
        <v>0</v>
      </c>
      <c r="AS165" s="571"/>
      <c r="AT165" s="571"/>
      <c r="AU165" s="282" t="s">
        <v>160</v>
      </c>
      <c r="AV165" s="275"/>
      <c r="AX165" s="569"/>
      <c r="AY165" s="569"/>
      <c r="AZ165" s="588"/>
      <c r="BA165" s="590"/>
      <c r="BB165" s="590"/>
      <c r="BC165" s="590"/>
      <c r="BD165" s="588"/>
      <c r="BE165" s="583"/>
      <c r="BF165" s="584"/>
      <c r="BG165" s="259"/>
      <c r="BH165" s="259"/>
      <c r="BI165" s="259"/>
      <c r="BJ165" s="259"/>
      <c r="BK165" s="259"/>
      <c r="BL165" s="259"/>
      <c r="BM165" s="259"/>
      <c r="BN165" s="259"/>
      <c r="BO165" s="259"/>
      <c r="BP165" s="259"/>
      <c r="BQ165" s="259"/>
      <c r="BR165" s="259"/>
      <c r="BS165" s="569"/>
      <c r="BT165" s="569"/>
      <c r="BU165" s="569"/>
      <c r="BV165" s="333" t="s">
        <v>172</v>
      </c>
      <c r="BW165" s="355" t="str">
        <f>IF(F156=0,IF(COUNT(BW129,F168)=2,ROUND(BW129*F168/100,#REF!),""),IF(COUNT(BW129,F168)=2,ROUND(BW129*F168/Q129,#REF!),""))</f>
        <v/>
      </c>
      <c r="BX165" s="581"/>
      <c r="BY165" s="331" t="str">
        <f>IF(COUNT(BY129,X168)=2,ROUND(BY129*X168/SUM(X159:X168),#REF!),"")</f>
        <v/>
      </c>
      <c r="BZ165" s="331" t="str">
        <f>IF(COUNT(BZ129,Y168)=2,ROUND(BZ129*Y168/SUM(Y159:Y168),#REF!),"")</f>
        <v/>
      </c>
      <c r="CA165" s="331" t="str">
        <f>IF(COUNT(CA129,Z168)=2,ROUND(CA129*Z168/SUM(Z159:Z168),#REF!),"")</f>
        <v/>
      </c>
      <c r="CB165" s="331" t="str">
        <f>IF(COUNT(CB129,AA168)=2,ROUND(CB129*AA168/SUM(AA159:AA168),#REF!),"")</f>
        <v/>
      </c>
      <c r="CC165" s="331" t="str">
        <f>IF(COUNT(CC129,AB168)=2,ROUND(CC129*AB168/SUM(AB159:AB168),#REF!),"")</f>
        <v/>
      </c>
      <c r="CD165" s="331" t="str">
        <f>IF(COUNT(CD129,AC168)=2,ROUND(CD129*AC168/SUM(AC159:AC168),#REF!),"")</f>
        <v/>
      </c>
      <c r="CE165" s="331" t="str">
        <f>IF(COUNT(CE129,AD168)=2,ROUND(CE129*AD168/SUM(AD159:AD168),#REF!),"")</f>
        <v/>
      </c>
      <c r="CF165" s="331" t="str">
        <f>IF(COUNT(CF129,AE168)=2,ROUND(CF129*AE168/SUM(AE159:AE168),#REF!),"")</f>
        <v/>
      </c>
      <c r="CG165" s="331" t="str">
        <f>IF(COUNT(CG129,AF168)=2,ROUND(CG129*AF168/SUM(AF159:AF168),#REF!),"")</f>
        <v/>
      </c>
      <c r="CH165" s="564" t="str">
        <f>IF(CH164="","",CH164)</f>
        <v>太陽光（余剰）</v>
      </c>
      <c r="CI165" s="564"/>
      <c r="CJ165" s="564"/>
      <c r="CK165" s="564"/>
      <c r="CL165" s="564"/>
      <c r="CM165" s="564"/>
      <c r="CN165" s="564"/>
      <c r="CO165" s="564"/>
      <c r="CP165" s="564"/>
      <c r="CQ165" s="564"/>
    </row>
    <row r="166" spans="3:95" s="243" customFormat="1" ht="13.5" customHeight="1">
      <c r="C166" s="568"/>
      <c r="D166" s="568"/>
      <c r="E166" s="332"/>
      <c r="F166" s="569" t="str">
        <f t="shared" ca="1" si="33"/>
        <v/>
      </c>
      <c r="G166" s="569"/>
      <c r="H166" s="569"/>
      <c r="I166" s="333" t="str">
        <f>IF(E166="","",E123)</f>
        <v/>
      </c>
      <c r="J166" s="569" t="e">
        <f>J157&amp;"８"</f>
        <v>#REF!</v>
      </c>
      <c r="K166" s="569"/>
      <c r="L166" s="256"/>
      <c r="M166" s="256"/>
      <c r="N166" s="256"/>
      <c r="O166" s="256"/>
      <c r="P166" s="256"/>
      <c r="Q166" s="256"/>
      <c r="R166" s="256"/>
      <c r="S166" s="256"/>
      <c r="T166" s="256"/>
      <c r="U166" s="256"/>
      <c r="V166" s="256"/>
      <c r="W166" s="256"/>
      <c r="X166" s="256"/>
      <c r="Y166" s="256"/>
      <c r="Z166" s="256"/>
      <c r="AA166" s="256"/>
      <c r="AB166" s="256"/>
      <c r="AC166" s="256"/>
      <c r="AD166" s="256"/>
      <c r="AE166" s="256"/>
      <c r="AF166" s="256"/>
      <c r="AG166" s="570"/>
      <c r="AH166" s="570"/>
      <c r="AI166" s="570"/>
      <c r="AJ166" s="570"/>
      <c r="AK166" s="570"/>
      <c r="AL166" s="570"/>
      <c r="AM166" s="570"/>
      <c r="AN166" s="570"/>
      <c r="AO166" s="570"/>
      <c r="AP166" s="570"/>
      <c r="AR166" s="571" t="b">
        <f t="shared" si="32"/>
        <v>0</v>
      </c>
      <c r="AS166" s="571"/>
      <c r="AT166" s="571"/>
      <c r="AU166" s="282" t="s">
        <v>160</v>
      </c>
      <c r="AV166" s="257"/>
      <c r="AX166" s="569"/>
      <c r="AY166" s="569"/>
      <c r="AZ166" s="589"/>
      <c r="BA166" s="590"/>
      <c r="BB166" s="590"/>
      <c r="BC166" s="590"/>
      <c r="BD166" s="589"/>
      <c r="BE166" s="585" t="e">
        <f>IF(#REF!="発電事業者","月間送電電力量（GWh）","月間受電電力量（GWh）")</f>
        <v>#REF!</v>
      </c>
      <c r="BF166" s="586"/>
      <c r="BG166" s="297" t="str">
        <f>IF(COUNT(BG130,L168)=2,ROUND(BG130*L168/SUM(L159:L168),#REF!),"")</f>
        <v/>
      </c>
      <c r="BH166" s="297" t="str">
        <f>IF(COUNT(BH130,M168)=2,ROUND(BH130*M168/SUM(M159:M168),#REF!),"")</f>
        <v/>
      </c>
      <c r="BI166" s="297" t="str">
        <f>IF(COUNT(BI130,N168)=2,ROUND(BI130*N168/SUM(N159:N168),#REF!),"")</f>
        <v/>
      </c>
      <c r="BJ166" s="297" t="str">
        <f>IF(COUNT(BJ130,O168)=2,ROUND(BJ130*O168/SUM(O159:O168),#REF!),"")</f>
        <v/>
      </c>
      <c r="BK166" s="297" t="str">
        <f>IF(COUNT(BK130,P168)=2,ROUND(BK130*P168/SUM(P159:P168),#REF!),"")</f>
        <v/>
      </c>
      <c r="BL166" s="297" t="str">
        <f>IF(COUNT(BL130,Q168)=2,ROUND(BL130*Q168/SUM(Q159:Q168),#REF!),"")</f>
        <v/>
      </c>
      <c r="BM166" s="297" t="str">
        <f>IF(COUNT(BM130,R168)=2,ROUND(BM130*R168/SUM(R159:R168),#REF!),"")</f>
        <v/>
      </c>
      <c r="BN166" s="297" t="str">
        <f>IF(COUNT(BN130,S168)=2,ROUND(BN130*S168/SUM(S159:S168),#REF!),"")</f>
        <v/>
      </c>
      <c r="BO166" s="297" t="str">
        <f>IF(COUNT(BO130,T168)=2,ROUND(BO130*T168/SUM(T159:T168),#REF!),"")</f>
        <v/>
      </c>
      <c r="BP166" s="297" t="str">
        <f>IF(COUNT(BP130,U168)=2,ROUND(BP130*U168/SUM(U159:U168),#REF!),"")</f>
        <v/>
      </c>
      <c r="BQ166" s="297" t="str">
        <f>IF(COUNT(BQ130,V168)=2,ROUND(BQ130*V168/SUM(V159:V168),#REF!),"")</f>
        <v/>
      </c>
      <c r="BR166" s="297" t="str">
        <f>IF(COUNT(BR130,W168)=2,ROUND(BR130*W168/SUM(W159:W168),#REF!),"")</f>
        <v/>
      </c>
      <c r="BS166" s="569" t="e">
        <f>IF(#REF!="発電事業者","年間送電電力量（GWh）","年間受電電力量（GWh）")</f>
        <v>#REF!</v>
      </c>
      <c r="BT166" s="569"/>
      <c r="BU166" s="569"/>
      <c r="BV166" s="333" t="s">
        <v>25</v>
      </c>
      <c r="BW166" s="352"/>
      <c r="BX166" s="582"/>
      <c r="BY166" s="297" t="str">
        <f>IF(COUNT(BY130,X168)=2,ROUND(BY130*X168/SUM(X159:X168),#REF!),"")</f>
        <v/>
      </c>
      <c r="BZ166" s="297" t="str">
        <f>IF(COUNT(BZ130,Y168)=2,ROUND(BZ130*Y168/SUM(Y159:Y168),#REF!),"")</f>
        <v/>
      </c>
      <c r="CA166" s="297" t="str">
        <f>IF(COUNT(CA130,Z168)=2,ROUND(CA130*Z168/SUM(Z159:Z168),#REF!),"")</f>
        <v/>
      </c>
      <c r="CB166" s="297" t="str">
        <f>IF(COUNT(CB130,AA168)=2,ROUND(CB130*AA168/SUM(AA159:AA168),#REF!),"")</f>
        <v/>
      </c>
      <c r="CC166" s="297" t="str">
        <f>IF(COUNT(CC130,AB168)=2,ROUND(CC130*AB168/SUM(AB159:AB168),#REF!),"")</f>
        <v/>
      </c>
      <c r="CD166" s="297" t="str">
        <f>IF(COUNT(CD130,AC168)=2,ROUND(CD130*AC168/SUM(AC159:AC168),#REF!),"")</f>
        <v/>
      </c>
      <c r="CE166" s="297" t="str">
        <f>IF(COUNT(CE130,AD168)=2,ROUND(CE130*AD168/SUM(AD159:AD168),#REF!),"")</f>
        <v/>
      </c>
      <c r="CF166" s="297" t="str">
        <f>IF(COUNT(CF130,AE168)=2,ROUND(CF130*AE168/SUM(AE159:AE168),#REF!),"")</f>
        <v/>
      </c>
      <c r="CG166" s="297" t="str">
        <f>IF(COUNT(CG130,AF168)=2,ROUND(CG130*AF168/SUM(AF159:AF168),#REF!),"")</f>
        <v/>
      </c>
      <c r="CH166" s="565" t="str">
        <f>IF(COUNTA(AG168)=0,"",AG168)</f>
        <v/>
      </c>
      <c r="CI166" s="565"/>
      <c r="CJ166" s="565"/>
      <c r="CK166" s="565"/>
      <c r="CL166" s="565"/>
      <c r="CM166" s="565"/>
      <c r="CN166" s="565"/>
      <c r="CO166" s="565"/>
      <c r="CP166" s="565"/>
      <c r="CQ166" s="565"/>
    </row>
    <row r="167" spans="3:95" s="243" customFormat="1" ht="13.5" customHeight="1">
      <c r="C167" s="568"/>
      <c r="D167" s="568"/>
      <c r="E167" s="332"/>
      <c r="F167" s="569" t="str">
        <f t="shared" ca="1" si="33"/>
        <v/>
      </c>
      <c r="G167" s="569"/>
      <c r="H167" s="569"/>
      <c r="I167" s="333" t="str">
        <f>IF(E167="","",E123)</f>
        <v/>
      </c>
      <c r="J167" s="569" t="e">
        <f>J157&amp;"９"</f>
        <v>#REF!</v>
      </c>
      <c r="K167" s="569"/>
      <c r="L167" s="256"/>
      <c r="M167" s="256"/>
      <c r="N167" s="256"/>
      <c r="O167" s="256"/>
      <c r="P167" s="256"/>
      <c r="Q167" s="256"/>
      <c r="R167" s="256"/>
      <c r="S167" s="256"/>
      <c r="T167" s="256"/>
      <c r="U167" s="256"/>
      <c r="V167" s="256"/>
      <c r="W167" s="256"/>
      <c r="X167" s="256"/>
      <c r="Y167" s="256"/>
      <c r="Z167" s="256"/>
      <c r="AA167" s="256"/>
      <c r="AB167" s="256"/>
      <c r="AC167" s="256"/>
      <c r="AD167" s="256"/>
      <c r="AE167" s="256"/>
      <c r="AF167" s="256"/>
      <c r="AG167" s="570"/>
      <c r="AH167" s="570"/>
      <c r="AI167" s="570"/>
      <c r="AJ167" s="570"/>
      <c r="AK167" s="570"/>
      <c r="AL167" s="570"/>
      <c r="AM167" s="570"/>
      <c r="AN167" s="570"/>
      <c r="AO167" s="570"/>
      <c r="AP167" s="570"/>
      <c r="AR167" s="571" t="b">
        <f t="shared" si="32"/>
        <v>0</v>
      </c>
      <c r="AS167" s="571"/>
      <c r="AT167" s="571"/>
      <c r="AU167" s="282" t="s">
        <v>160</v>
      </c>
      <c r="AV167" s="275"/>
    </row>
    <row r="168" spans="3:95" s="243" customFormat="1" ht="13.5" customHeight="1">
      <c r="C168" s="572" t="s">
        <v>307</v>
      </c>
      <c r="D168" s="573"/>
      <c r="E168" s="353"/>
      <c r="F168" s="574"/>
      <c r="G168" s="575"/>
      <c r="H168" s="576"/>
      <c r="I168" s="354"/>
      <c r="J168" s="577"/>
      <c r="K168" s="577"/>
      <c r="L168" s="308"/>
      <c r="M168" s="308"/>
      <c r="N168" s="308"/>
      <c r="O168" s="308"/>
      <c r="P168" s="308"/>
      <c r="Q168" s="308"/>
      <c r="R168" s="308"/>
      <c r="S168" s="308"/>
      <c r="T168" s="308"/>
      <c r="U168" s="308"/>
      <c r="V168" s="308"/>
      <c r="W168" s="308"/>
      <c r="X168" s="308"/>
      <c r="Y168" s="308"/>
      <c r="Z168" s="308"/>
      <c r="AA168" s="308"/>
      <c r="AB168" s="308"/>
      <c r="AC168" s="308"/>
      <c r="AD168" s="308"/>
      <c r="AE168" s="308"/>
      <c r="AF168" s="308"/>
      <c r="AG168" s="570"/>
      <c r="AH168" s="570"/>
      <c r="AI168" s="570"/>
      <c r="AJ168" s="570"/>
      <c r="AK168" s="570"/>
      <c r="AL168" s="570"/>
      <c r="AM168" s="570"/>
      <c r="AN168" s="570"/>
      <c r="AO168" s="570"/>
      <c r="AP168" s="570"/>
      <c r="AR168" s="571" t="b">
        <f t="shared" si="32"/>
        <v>0</v>
      </c>
      <c r="AS168" s="571"/>
      <c r="AT168" s="571"/>
      <c r="AU168" s="282" t="s">
        <v>160</v>
      </c>
    </row>
    <row r="169" spans="3:95" s="243" customFormat="1" ht="13.5" hidden="1" customHeight="1"/>
    <row r="170" spans="3:95" s="243" customFormat="1" ht="13.5" hidden="1" customHeight="1">
      <c r="AV170" s="268"/>
    </row>
    <row r="171" spans="3:95" s="243" customFormat="1" ht="13.5" hidden="1" customHeight="1">
      <c r="AV171" s="268"/>
    </row>
    <row r="172" spans="3:95" s="243" customFormat="1" ht="13.5" hidden="1" customHeight="1">
      <c r="AV172" s="268"/>
    </row>
    <row r="173" spans="3:95" s="243" customFormat="1" ht="13.5" hidden="1" customHeight="1">
      <c r="AV173" s="268"/>
    </row>
    <row r="174" spans="3:95" s="243" customFormat="1" ht="13.5" hidden="1" customHeight="1">
      <c r="AV174" s="268"/>
    </row>
    <row r="175" spans="3:95" s="243" customFormat="1" ht="13.5" hidden="1" customHeight="1">
      <c r="AV175" s="268"/>
    </row>
    <row r="176" spans="3:95" s="243" customFormat="1" ht="13.5" hidden="1" customHeight="1">
      <c r="AV176" s="268"/>
    </row>
    <row r="177" spans="3:100" s="243" customFormat="1" ht="13.5" hidden="1" customHeight="1">
      <c r="AV177" s="268"/>
    </row>
    <row r="178" spans="3:100" s="243" customFormat="1" ht="13.5" hidden="1" customHeight="1">
      <c r="AV178" s="268"/>
    </row>
    <row r="179" spans="3:100" s="243" customFormat="1" ht="13.5" hidden="1" customHeight="1">
      <c r="AV179" s="268"/>
    </row>
    <row r="180" spans="3:100" s="243" customFormat="1" ht="13.5" hidden="1" customHeight="1">
      <c r="AV180" s="268"/>
    </row>
    <row r="181" spans="3:100" s="243" customFormat="1" ht="13.5" hidden="1" customHeight="1">
      <c r="AV181" s="268"/>
    </row>
    <row r="182" spans="3:100" s="243" customFormat="1" ht="13.5" customHeight="1">
      <c r="AQ182" s="268"/>
      <c r="AR182" s="268"/>
      <c r="AS182" s="268"/>
      <c r="AT182" s="268"/>
      <c r="AU182" s="268"/>
    </row>
    <row r="183" spans="3:100" s="243" customFormat="1" ht="13.5" customHeight="1">
      <c r="C183" s="651" t="s">
        <v>8</v>
      </c>
      <c r="D183" s="651"/>
      <c r="E183" s="562" t="s">
        <v>104</v>
      </c>
      <c r="F183" s="562"/>
      <c r="G183" s="279"/>
    </row>
    <row r="184" spans="3:100" s="243" customFormat="1" ht="13.5" customHeight="1">
      <c r="C184" s="651"/>
      <c r="D184" s="651"/>
      <c r="E184" s="562"/>
      <c r="F184" s="562"/>
      <c r="G184" s="279"/>
      <c r="I184" s="244"/>
    </row>
    <row r="185" spans="3:100" s="243" customFormat="1" ht="13.5" customHeight="1">
      <c r="C185" s="235" t="s">
        <v>254</v>
      </c>
      <c r="D185" s="279"/>
      <c r="E185" s="279"/>
      <c r="F185" s="279"/>
      <c r="G185" s="279"/>
      <c r="I185" s="244"/>
      <c r="BC185" s="239" t="e">
        <f>IF(#REF!="発電事業者","算定結果　様式第３２第１表～第４表（保有電源新エネ欄他）","算定結果　様式第３２第１表・第２表（年度末電源構成・発電端電力量）")</f>
        <v>#REF!</v>
      </c>
      <c r="CT185" s="296" t="s">
        <v>114</v>
      </c>
      <c r="CV185" s="286" t="str">
        <f>IF(COUNT(H189:S212)&gt;0,"○","")</f>
        <v/>
      </c>
    </row>
    <row r="186" spans="3:100" s="243" customFormat="1" ht="13.5" customHeight="1">
      <c r="C186" s="652"/>
      <c r="D186" s="653"/>
      <c r="E186" s="653"/>
      <c r="F186" s="653"/>
      <c r="G186" s="654"/>
      <c r="H186" s="594" t="str">
        <f>$H$66</f>
        <v>太陽光（余剰）</v>
      </c>
      <c r="I186" s="594"/>
      <c r="J186" s="594"/>
      <c r="K186" s="594"/>
      <c r="L186" s="594"/>
      <c r="M186" s="594"/>
      <c r="N186" s="594"/>
      <c r="O186" s="594"/>
      <c r="P186" s="594"/>
      <c r="Q186" s="594"/>
      <c r="R186" s="594"/>
      <c r="S186" s="594"/>
      <c r="T186" s="594"/>
      <c r="U186" s="594"/>
      <c r="V186" s="594"/>
      <c r="W186" s="594"/>
      <c r="X186" s="594"/>
      <c r="Y186" s="594"/>
      <c r="Z186" s="594"/>
      <c r="AA186" s="245"/>
      <c r="AB186" s="245"/>
      <c r="AC186" s="245"/>
      <c r="AD186" s="658"/>
      <c r="AE186" s="658"/>
      <c r="AF186" s="658"/>
      <c r="AG186" s="658"/>
      <c r="AH186" s="658"/>
      <c r="AI186" s="594" t="str">
        <f>$H$66</f>
        <v>太陽光（余剰）</v>
      </c>
      <c r="AJ186" s="594"/>
      <c r="AK186" s="594"/>
      <c r="AL186" s="594"/>
      <c r="AM186" s="594"/>
      <c r="AN186" s="594"/>
      <c r="AO186" s="594"/>
      <c r="AP186" s="594"/>
      <c r="AQ186" s="594"/>
      <c r="AR186" s="594"/>
      <c r="AS186" s="594"/>
      <c r="AT186" s="594"/>
      <c r="AU186" s="594"/>
      <c r="BB186" s="246"/>
      <c r="BC186" s="659" t="s">
        <v>256</v>
      </c>
      <c r="BD186" s="659"/>
      <c r="BE186" s="659"/>
      <c r="BF186" s="659"/>
      <c r="BG186" s="601" t="e">
        <f>DATE(#REF!,1,1)</f>
        <v>#REF!</v>
      </c>
      <c r="BH186" s="602"/>
      <c r="BI186" s="602"/>
      <c r="BJ186" s="602"/>
      <c r="BK186" s="602"/>
      <c r="BL186" s="602"/>
      <c r="BM186" s="602"/>
      <c r="BN186" s="602"/>
      <c r="BO186" s="602"/>
      <c r="BP186" s="602"/>
      <c r="BQ186" s="602"/>
      <c r="BR186" s="603"/>
      <c r="BS186" s="659" t="s">
        <v>257</v>
      </c>
      <c r="BT186" s="659"/>
      <c r="BU186" s="659"/>
      <c r="BV186" s="659"/>
      <c r="BW186" s="592" t="e">
        <f>DATE(#REF!-1,1,1)</f>
        <v>#REF!</v>
      </c>
      <c r="BX186" s="592" t="e">
        <f>DATE(#REF!,1,1)</f>
        <v>#REF!</v>
      </c>
      <c r="BY186" s="592" t="e">
        <f>DATE(#REF!+1,1,1)</f>
        <v>#REF!</v>
      </c>
      <c r="BZ186" s="592" t="e">
        <f>DATE(#REF!+2,1,1)</f>
        <v>#REF!</v>
      </c>
      <c r="CA186" s="592" t="e">
        <f>DATE(#REF!+3,1,1)</f>
        <v>#REF!</v>
      </c>
      <c r="CB186" s="592" t="e">
        <f>DATE(#REF!+4,1,1)</f>
        <v>#REF!</v>
      </c>
      <c r="CC186" s="592" t="e">
        <f>DATE(#REF!+5,1,1)</f>
        <v>#REF!</v>
      </c>
      <c r="CD186" s="592" t="e">
        <f>DATE(#REF!+6,1,1)</f>
        <v>#REF!</v>
      </c>
      <c r="CE186" s="592" t="e">
        <f>DATE(#REF!+7,1,1)</f>
        <v>#REF!</v>
      </c>
      <c r="CF186" s="592" t="e">
        <f>DATE(#REF!+8,1,1)</f>
        <v>#REF!</v>
      </c>
      <c r="CG186" s="592" t="e">
        <f>DATE(#REF!+9,1,1)</f>
        <v>#REF!</v>
      </c>
      <c r="CH186" s="273"/>
      <c r="CI186" s="273"/>
      <c r="CJ186" s="273"/>
      <c r="CK186" s="273"/>
      <c r="CL186" s="273"/>
      <c r="CM186" s="273"/>
      <c r="CN186" s="273"/>
      <c r="CO186" s="273"/>
      <c r="CP186" s="273"/>
      <c r="CQ186" s="273"/>
    </row>
    <row r="187" spans="3:100" s="243" customFormat="1" ht="13.5" customHeight="1">
      <c r="C187" s="655"/>
      <c r="D187" s="656"/>
      <c r="E187" s="656"/>
      <c r="F187" s="656"/>
      <c r="G187" s="657"/>
      <c r="H187" s="307" t="s">
        <v>194</v>
      </c>
      <c r="I187" s="307" t="s">
        <v>195</v>
      </c>
      <c r="J187" s="307" t="s">
        <v>161</v>
      </c>
      <c r="K187" s="307" t="s">
        <v>162</v>
      </c>
      <c r="L187" s="307" t="s">
        <v>163</v>
      </c>
      <c r="M187" s="307" t="s">
        <v>164</v>
      </c>
      <c r="N187" s="307" t="s">
        <v>165</v>
      </c>
      <c r="O187" s="307" t="s">
        <v>166</v>
      </c>
      <c r="P187" s="307" t="s">
        <v>167</v>
      </c>
      <c r="Q187" s="307" t="s">
        <v>168</v>
      </c>
      <c r="R187" s="307" t="s">
        <v>169</v>
      </c>
      <c r="S187" s="307" t="s">
        <v>170</v>
      </c>
      <c r="T187" s="307" t="s">
        <v>25</v>
      </c>
      <c r="U187" s="637"/>
      <c r="V187" s="638"/>
      <c r="W187" s="638"/>
      <c r="X187" s="638"/>
      <c r="Y187" s="638"/>
      <c r="Z187" s="639"/>
      <c r="AA187" s="245"/>
      <c r="AB187" s="245"/>
      <c r="AC187" s="245"/>
      <c r="AD187" s="658"/>
      <c r="AE187" s="658"/>
      <c r="AF187" s="658"/>
      <c r="AG187" s="658"/>
      <c r="AH187" s="658"/>
      <c r="AI187" s="307" t="s">
        <v>194</v>
      </c>
      <c r="AJ187" s="307" t="s">
        <v>195</v>
      </c>
      <c r="AK187" s="307" t="s">
        <v>161</v>
      </c>
      <c r="AL187" s="307" t="s">
        <v>162</v>
      </c>
      <c r="AM187" s="307" t="s">
        <v>163</v>
      </c>
      <c r="AN187" s="307" t="s">
        <v>164</v>
      </c>
      <c r="AO187" s="307" t="s">
        <v>165</v>
      </c>
      <c r="AP187" s="307" t="s">
        <v>166</v>
      </c>
      <c r="AQ187" s="307" t="s">
        <v>167</v>
      </c>
      <c r="AR187" s="307" t="s">
        <v>168</v>
      </c>
      <c r="AS187" s="307" t="s">
        <v>169</v>
      </c>
      <c r="AT187" s="307" t="s">
        <v>170</v>
      </c>
      <c r="AU187" s="307" t="s">
        <v>25</v>
      </c>
      <c r="AX187" s="280"/>
      <c r="AY187" s="280"/>
      <c r="AZ187" s="280"/>
      <c r="BA187" s="280"/>
      <c r="BB187" s="246"/>
      <c r="BC187" s="659"/>
      <c r="BD187" s="659"/>
      <c r="BE187" s="659"/>
      <c r="BF187" s="659"/>
      <c r="BG187" s="334" t="s">
        <v>194</v>
      </c>
      <c r="BH187" s="334" t="s">
        <v>195</v>
      </c>
      <c r="BI187" s="334" t="s">
        <v>161</v>
      </c>
      <c r="BJ187" s="334" t="s">
        <v>162</v>
      </c>
      <c r="BK187" s="334" t="s">
        <v>163</v>
      </c>
      <c r="BL187" s="334" t="s">
        <v>164</v>
      </c>
      <c r="BM187" s="334" t="s">
        <v>165</v>
      </c>
      <c r="BN187" s="334" t="s">
        <v>166</v>
      </c>
      <c r="BO187" s="334" t="s">
        <v>167</v>
      </c>
      <c r="BP187" s="334" t="s">
        <v>168</v>
      </c>
      <c r="BQ187" s="334" t="s">
        <v>169</v>
      </c>
      <c r="BR187" s="334" t="s">
        <v>170</v>
      </c>
      <c r="BS187" s="659"/>
      <c r="BT187" s="659"/>
      <c r="BU187" s="659"/>
      <c r="BV187" s="659"/>
      <c r="BW187" s="593"/>
      <c r="BX187" s="593"/>
      <c r="BY187" s="593"/>
      <c r="BZ187" s="593"/>
      <c r="CA187" s="593"/>
      <c r="CB187" s="593"/>
      <c r="CC187" s="593"/>
      <c r="CD187" s="593"/>
      <c r="CE187" s="593"/>
      <c r="CF187" s="593"/>
      <c r="CG187" s="593"/>
      <c r="CH187" s="273"/>
      <c r="CI187" s="273"/>
      <c r="CJ187" s="273"/>
      <c r="CK187" s="273"/>
      <c r="CL187" s="273"/>
      <c r="CM187" s="273"/>
      <c r="CN187" s="273"/>
      <c r="CO187" s="273"/>
      <c r="CP187" s="273"/>
      <c r="CQ187" s="273"/>
    </row>
    <row r="188" spans="3:100" s="243" customFormat="1" ht="13.5" customHeight="1">
      <c r="C188" s="594" t="s">
        <v>196</v>
      </c>
      <c r="D188" s="594"/>
      <c r="E188" s="594"/>
      <c r="F188" s="594"/>
      <c r="G188" s="594"/>
      <c r="H188" s="248">
        <f t="shared" ref="H188:S188" si="34">IF($E183="","",VLOOKUP($E183,$CT$84:$DG$93,CV$94,FALSE))</f>
        <v>0</v>
      </c>
      <c r="I188" s="248">
        <f t="shared" si="34"/>
        <v>1.8893082641566216E-3</v>
      </c>
      <c r="J188" s="248">
        <f t="shared" si="34"/>
        <v>5.9662502627209013E-2</v>
      </c>
      <c r="K188" s="248">
        <f t="shared" si="34"/>
        <v>7.812622095451234E-2</v>
      </c>
      <c r="L188" s="248">
        <f t="shared" si="34"/>
        <v>7.812622095451234E-2</v>
      </c>
      <c r="M188" s="248">
        <f t="shared" si="34"/>
        <v>4.4640038922405999E-2</v>
      </c>
      <c r="N188" s="248">
        <f t="shared" si="34"/>
        <v>0</v>
      </c>
      <c r="O188" s="248">
        <f t="shared" si="34"/>
        <v>0</v>
      </c>
      <c r="P188" s="248">
        <f t="shared" si="34"/>
        <v>0</v>
      </c>
      <c r="Q188" s="248">
        <f t="shared" si="34"/>
        <v>0</v>
      </c>
      <c r="R188" s="248">
        <f t="shared" si="34"/>
        <v>0</v>
      </c>
      <c r="S188" s="248">
        <f t="shared" si="34"/>
        <v>0</v>
      </c>
      <c r="T188" s="249"/>
      <c r="U188" s="640"/>
      <c r="V188" s="641"/>
      <c r="W188" s="641"/>
      <c r="X188" s="641"/>
      <c r="Y188" s="641"/>
      <c r="Z188" s="642"/>
      <c r="AA188" s="250"/>
      <c r="AB188" s="250"/>
      <c r="AC188" s="250"/>
      <c r="AD188" s="594" t="s">
        <v>197</v>
      </c>
      <c r="AE188" s="594"/>
      <c r="AF188" s="594"/>
      <c r="AG188" s="594"/>
      <c r="AH188" s="594"/>
      <c r="AI188" s="251">
        <v>30</v>
      </c>
      <c r="AJ188" s="251">
        <v>31</v>
      </c>
      <c r="AK188" s="251">
        <v>30</v>
      </c>
      <c r="AL188" s="251">
        <v>31</v>
      </c>
      <c r="AM188" s="251">
        <v>31</v>
      </c>
      <c r="AN188" s="251">
        <v>30</v>
      </c>
      <c r="AO188" s="251">
        <v>31</v>
      </c>
      <c r="AP188" s="251">
        <v>30</v>
      </c>
      <c r="AQ188" s="251">
        <v>31</v>
      </c>
      <c r="AR188" s="251">
        <v>31</v>
      </c>
      <c r="AS188" s="251">
        <v>28</v>
      </c>
      <c r="AT188" s="251">
        <v>31</v>
      </c>
      <c r="AU188" s="249"/>
      <c r="AX188" s="280"/>
      <c r="AY188" s="280"/>
      <c r="AZ188" s="280"/>
      <c r="BA188" s="280"/>
      <c r="BB188" s="246"/>
      <c r="BC188" s="634" t="s">
        <v>198</v>
      </c>
      <c r="BD188" s="635"/>
      <c r="BE188" s="635"/>
      <c r="BF188" s="636"/>
      <c r="BG188" s="297" t="str">
        <f t="shared" ref="BG188:BR188" si="35">IF(COUNT(AI193)=0,"",AI193)</f>
        <v/>
      </c>
      <c r="BH188" s="297" t="str">
        <f t="shared" si="35"/>
        <v/>
      </c>
      <c r="BI188" s="297" t="str">
        <f t="shared" si="35"/>
        <v/>
      </c>
      <c r="BJ188" s="297" t="str">
        <f t="shared" si="35"/>
        <v/>
      </c>
      <c r="BK188" s="297" t="str">
        <f t="shared" si="35"/>
        <v/>
      </c>
      <c r="BL188" s="297" t="str">
        <f t="shared" si="35"/>
        <v/>
      </c>
      <c r="BM188" s="297" t="str">
        <f t="shared" si="35"/>
        <v/>
      </c>
      <c r="BN188" s="297" t="str">
        <f t="shared" si="35"/>
        <v/>
      </c>
      <c r="BO188" s="297" t="str">
        <f t="shared" si="35"/>
        <v/>
      </c>
      <c r="BP188" s="297" t="str">
        <f t="shared" si="35"/>
        <v/>
      </c>
      <c r="BQ188" s="297" t="str">
        <f t="shared" si="35"/>
        <v/>
      </c>
      <c r="BR188" s="297" t="str">
        <f t="shared" si="35"/>
        <v/>
      </c>
      <c r="BS188" s="597" t="s">
        <v>198</v>
      </c>
      <c r="BT188" s="633"/>
      <c r="BU188" s="598"/>
      <c r="BV188" s="334" t="s">
        <v>171</v>
      </c>
      <c r="BW188" s="253" t="str">
        <f>IF(COUNT(AM191)=0,"",AM191)</f>
        <v/>
      </c>
      <c r="BX188" s="253" t="str">
        <f>IF(COUNT(AM193)=0,"",AM193)</f>
        <v/>
      </c>
      <c r="BY188" s="253" t="str">
        <f>IF(COUNT(AM195)=0,"",AM195)</f>
        <v/>
      </c>
      <c r="BZ188" s="253" t="str">
        <f>IF(COUNT(AM197)=0,"",AM197)</f>
        <v/>
      </c>
      <c r="CA188" s="253" t="str">
        <f>IF(COUNT(AM199)=0,"",AM199)</f>
        <v/>
      </c>
      <c r="CB188" s="253" t="str">
        <f>IF(COUNT(AM201)=0,"",AM201)</f>
        <v/>
      </c>
      <c r="CC188" s="253" t="str">
        <f>IF(COUNT(AM203)=0,"",AM203)</f>
        <v/>
      </c>
      <c r="CD188" s="253" t="str">
        <f>IF(COUNT(AM205)=0,"",AM205)</f>
        <v/>
      </c>
      <c r="CE188" s="253" t="str">
        <f>IF(COUNT(AM207)=0,"",AM207)</f>
        <v/>
      </c>
      <c r="CF188" s="253" t="str">
        <f>IF(COUNT(AM209)=0,"",AM209)</f>
        <v/>
      </c>
      <c r="CG188" s="253" t="str">
        <f>IF(COUNT(AM211)=0,"",AM211)</f>
        <v/>
      </c>
      <c r="CH188" s="257"/>
      <c r="CI188" s="257"/>
      <c r="CJ188" s="257"/>
      <c r="CK188" s="257"/>
      <c r="CL188" s="257"/>
      <c r="CM188" s="257"/>
      <c r="CN188" s="257"/>
      <c r="CO188" s="257"/>
      <c r="CP188" s="257"/>
      <c r="CQ188" s="257"/>
    </row>
    <row r="189" spans="3:100" s="243" customFormat="1" ht="13.5" customHeight="1">
      <c r="C189" s="604" t="e">
        <f>DATE(#REF!-2,1,1)</f>
        <v>#REF!</v>
      </c>
      <c r="D189" s="605"/>
      <c r="E189" s="613" t="s">
        <v>275</v>
      </c>
      <c r="F189" s="614"/>
      <c r="G189" s="615"/>
      <c r="H189" s="255"/>
      <c r="I189" s="255"/>
      <c r="J189" s="255"/>
      <c r="K189" s="255"/>
      <c r="L189" s="255"/>
      <c r="M189" s="255"/>
      <c r="N189" s="255"/>
      <c r="O189" s="255"/>
      <c r="P189" s="256"/>
      <c r="Q189" s="256"/>
      <c r="R189" s="256"/>
      <c r="S189" s="256"/>
      <c r="T189" s="255"/>
      <c r="U189" s="578"/>
      <c r="V189" s="644"/>
      <c r="W189" s="644"/>
      <c r="X189" s="644"/>
      <c r="Y189" s="644"/>
      <c r="Z189" s="579"/>
      <c r="AA189" s="257"/>
      <c r="AB189" s="257"/>
      <c r="AC189" s="257"/>
      <c r="AD189" s="604" t="e">
        <f>DATE(#REF!-2,1,1)</f>
        <v>#REF!</v>
      </c>
      <c r="AE189" s="605"/>
      <c r="AF189" s="613" t="s">
        <v>198</v>
      </c>
      <c r="AG189" s="614"/>
      <c r="AH189" s="615"/>
      <c r="AI189" s="255"/>
      <c r="AJ189" s="255"/>
      <c r="AK189" s="255"/>
      <c r="AL189" s="255"/>
      <c r="AM189" s="255"/>
      <c r="AN189" s="255"/>
      <c r="AO189" s="255"/>
      <c r="AP189" s="255"/>
      <c r="AQ189" s="255"/>
      <c r="AR189" s="258" t="str">
        <f>IF(COUNT(P189,Q189)&lt;&gt;2,"",ROUND(MIN(P189,Q189)*Q188,#REF!))</f>
        <v/>
      </c>
      <c r="AS189" s="258" t="str">
        <f>IF(COUNT(Q189,R189)&lt;&gt;2,"",ROUND(MIN(Q189,R189)*R188,#REF!))</f>
        <v/>
      </c>
      <c r="AT189" s="258" t="str">
        <f>IF(COUNT(R189,S189)&lt;&gt;2,"",ROUND(MIN(R189,S189)*S188,#REF!))</f>
        <v/>
      </c>
      <c r="AU189" s="255"/>
      <c r="AX189" s="280"/>
      <c r="AY189" s="280"/>
      <c r="AZ189" s="280"/>
      <c r="BA189" s="280"/>
      <c r="BB189" s="246"/>
      <c r="BC189" s="648"/>
      <c r="BD189" s="649"/>
      <c r="BE189" s="649"/>
      <c r="BF189" s="650"/>
      <c r="BG189" s="259"/>
      <c r="BH189" s="259"/>
      <c r="BI189" s="259"/>
      <c r="BJ189" s="259"/>
      <c r="BK189" s="259"/>
      <c r="BL189" s="259"/>
      <c r="BM189" s="259"/>
      <c r="BN189" s="259"/>
      <c r="BO189" s="259"/>
      <c r="BP189" s="259"/>
      <c r="BQ189" s="259"/>
      <c r="BR189" s="259"/>
      <c r="BS189" s="599"/>
      <c r="BT189" s="643"/>
      <c r="BU189" s="600"/>
      <c r="BV189" s="334" t="s">
        <v>172</v>
      </c>
      <c r="BW189" s="253" t="str">
        <f>IF(COUNT(AR189)=0,"",AR189)</f>
        <v/>
      </c>
      <c r="BX189" s="253" t="str">
        <f>IF(COUNT(AR193)=0,"",AR193)</f>
        <v/>
      </c>
      <c r="BY189" s="253" t="str">
        <f>IF(COUNT(AR195)=0,"",AR195)</f>
        <v/>
      </c>
      <c r="BZ189" s="253" t="str">
        <f>IF(COUNT(AR197)=0,"",AR197)</f>
        <v/>
      </c>
      <c r="CA189" s="253" t="str">
        <f>IF(COUNT(AR199)=0,"",AR199)</f>
        <v/>
      </c>
      <c r="CB189" s="253" t="str">
        <f>IF(COUNT(AR201)=0,"",AR201)</f>
        <v/>
      </c>
      <c r="CC189" s="253" t="str">
        <f>IF(COUNT(AR203)=0,"",AR203)</f>
        <v/>
      </c>
      <c r="CD189" s="253" t="str">
        <f>IF(COUNT(AR205)=0,"",AR205)</f>
        <v/>
      </c>
      <c r="CE189" s="253" t="str">
        <f>IF(COUNT(AR207)=0,"",AR207)</f>
        <v/>
      </c>
      <c r="CF189" s="253" t="str">
        <f>IF(COUNT(AR209)=0,"",AR209)</f>
        <v/>
      </c>
      <c r="CG189" s="253" t="str">
        <f>IF(COUNT(AR211)=0,"",AR211)</f>
        <v/>
      </c>
      <c r="CH189" s="257"/>
      <c r="CI189" s="257"/>
      <c r="CJ189" s="257"/>
      <c r="CK189" s="257"/>
      <c r="CL189" s="257"/>
      <c r="CM189" s="257"/>
      <c r="CN189" s="257"/>
      <c r="CO189" s="257"/>
      <c r="CP189" s="257"/>
      <c r="CQ189" s="257"/>
    </row>
    <row r="190" spans="3:100" s="243" customFormat="1" ht="13.5" customHeight="1">
      <c r="C190" s="606"/>
      <c r="D190" s="607"/>
      <c r="E190" s="608" t="s">
        <v>252</v>
      </c>
      <c r="F190" s="609"/>
      <c r="G190" s="610"/>
      <c r="H190" s="260"/>
      <c r="I190" s="260"/>
      <c r="J190" s="260"/>
      <c r="K190" s="260"/>
      <c r="L190" s="260"/>
      <c r="M190" s="260"/>
      <c r="N190" s="260"/>
      <c r="O190" s="260"/>
      <c r="P190" s="261"/>
      <c r="Q190" s="261"/>
      <c r="R190" s="261"/>
      <c r="S190" s="261"/>
      <c r="T190" s="262" t="str">
        <f>IF(COUNT(H190:S190)=0,"",SUMPRODUCT(ROUND(H190:S190,#REF!)))</f>
        <v/>
      </c>
      <c r="U190" s="645"/>
      <c r="V190" s="646"/>
      <c r="W190" s="646"/>
      <c r="X190" s="646"/>
      <c r="Y190" s="646"/>
      <c r="Z190" s="647"/>
      <c r="AA190" s="257"/>
      <c r="AB190" s="257"/>
      <c r="AC190" s="257"/>
      <c r="AD190" s="606"/>
      <c r="AE190" s="607"/>
      <c r="AF190" s="608" t="s">
        <v>199</v>
      </c>
      <c r="AG190" s="609"/>
      <c r="AH190" s="610"/>
      <c r="AI190" s="263"/>
      <c r="AJ190" s="263"/>
      <c r="AK190" s="263"/>
      <c r="AL190" s="263"/>
      <c r="AM190" s="263"/>
      <c r="AN190" s="263"/>
      <c r="AO190" s="263"/>
      <c r="AP190" s="263"/>
      <c r="AQ190" s="263"/>
      <c r="AR190" s="264" t="str">
        <f>IF(COUNT(Q189:Q190)=0,"",ROUND(Q190/(Q189*24*AR188/1000),3))</f>
        <v/>
      </c>
      <c r="AS190" s="264" t="str">
        <f>IF(COUNT(R189:R190)=0,"",ROUND(R190/(R189*24*AS188/1000),3))</f>
        <v/>
      </c>
      <c r="AT190" s="264" t="str">
        <f>IF(COUNT(S189:S190)=0,"",ROUND(S190/(S189*24*AT188/1000),3))</f>
        <v/>
      </c>
      <c r="AU190" s="265" t="str">
        <f>IF(COUNT(AI190:AT190)=0,"",AVERAGE(AI190:AT190))</f>
        <v/>
      </c>
      <c r="AX190" s="280"/>
      <c r="AY190" s="280"/>
      <c r="AZ190" s="280"/>
      <c r="BA190" s="280"/>
      <c r="BB190" s="246"/>
      <c r="BC190" s="594" t="s">
        <v>205</v>
      </c>
      <c r="BD190" s="594"/>
      <c r="BE190" s="594"/>
      <c r="BF190" s="594"/>
      <c r="BG190" s="253" t="str">
        <f>IF(COUNT(H194)=0,"",ROUND(H194,#REF!))</f>
        <v/>
      </c>
      <c r="BH190" s="253" t="str">
        <f>IF(COUNT(I194)=0,"",ROUND(I194,#REF!))</f>
        <v/>
      </c>
      <c r="BI190" s="253" t="str">
        <f>IF(COUNT(J194)=0,"",ROUND(J194,#REF!))</f>
        <v/>
      </c>
      <c r="BJ190" s="253" t="str">
        <f>IF(COUNT(K194)=0,"",ROUND(K194,#REF!))</f>
        <v/>
      </c>
      <c r="BK190" s="253" t="str">
        <f>IF(COUNT(L194)=0,"",ROUND(L194,#REF!))</f>
        <v/>
      </c>
      <c r="BL190" s="253" t="str">
        <f>IF(COUNT(M194)=0,"",ROUND(M194,#REF!))</f>
        <v/>
      </c>
      <c r="BM190" s="253" t="str">
        <f>IF(COUNT(N194)=0,"",ROUND(N194,#REF!))</f>
        <v/>
      </c>
      <c r="BN190" s="253" t="str">
        <f>IF(COUNT(O194)=0,"",ROUND(O194,#REF!))</f>
        <v/>
      </c>
      <c r="BO190" s="253" t="str">
        <f>IF(COUNT(P194)=0,"",ROUND(P194,#REF!))</f>
        <v/>
      </c>
      <c r="BP190" s="253" t="str">
        <f>IF(COUNT(Q194)=0,"",ROUND(Q194,#REF!))</f>
        <v/>
      </c>
      <c r="BQ190" s="253" t="str">
        <f>IF(COUNT(R194)=0,"",ROUND(R194,#REF!))</f>
        <v/>
      </c>
      <c r="BR190" s="253" t="str">
        <f>IF(COUNT(S194)=0,"",ROUND(S194,#REF!))</f>
        <v/>
      </c>
      <c r="BS190" s="634" t="s">
        <v>205</v>
      </c>
      <c r="BT190" s="635"/>
      <c r="BU190" s="636"/>
      <c r="BV190" s="334" t="s">
        <v>25</v>
      </c>
      <c r="BW190" s="253" t="str">
        <f>IF(COUNT(T192)=0,"",T192)</f>
        <v/>
      </c>
      <c r="BX190" s="253" t="str">
        <f>IF(COUNT(T194)=0,"",T194)</f>
        <v/>
      </c>
      <c r="BY190" s="253" t="str">
        <f>IF(COUNT(T196)=0,"",T196)</f>
        <v/>
      </c>
      <c r="BZ190" s="266" t="str">
        <f>IF(COUNT(T198)=0,"",T198)</f>
        <v/>
      </c>
      <c r="CA190" s="253" t="str">
        <f>IF(COUNT(T200)=0,"",T200)</f>
        <v/>
      </c>
      <c r="CB190" s="253" t="str">
        <f>IF(COUNT(T202)=0,"",T202)</f>
        <v/>
      </c>
      <c r="CC190" s="253" t="str">
        <f>IF(COUNT(T204)=0,"",T204)</f>
        <v/>
      </c>
      <c r="CD190" s="253" t="str">
        <f>IF(COUNT(T206)=0,"",T206)</f>
        <v/>
      </c>
      <c r="CE190" s="253" t="str">
        <f>IF(COUNT(T208)=0,"",T208)</f>
        <v/>
      </c>
      <c r="CF190" s="253" t="str">
        <f>IF(COUNT(T210)=0,"",T210)</f>
        <v/>
      </c>
      <c r="CG190" s="253" t="str">
        <f>IF(COUNT(T212)=0,"",T212)</f>
        <v/>
      </c>
      <c r="CH190" s="257"/>
      <c r="CI190" s="257"/>
      <c r="CJ190" s="257"/>
      <c r="CK190" s="257"/>
      <c r="CL190" s="257"/>
      <c r="CM190" s="257"/>
      <c r="CN190" s="257"/>
      <c r="CO190" s="257"/>
      <c r="CP190" s="257"/>
      <c r="CQ190" s="257"/>
    </row>
    <row r="191" spans="3:100" s="243" customFormat="1" ht="13.5" customHeight="1">
      <c r="C191" s="604" t="e">
        <f>DATE(#REF!-1,1,1)</f>
        <v>#REF!</v>
      </c>
      <c r="D191" s="605"/>
      <c r="E191" s="613" t="s">
        <v>275</v>
      </c>
      <c r="F191" s="614"/>
      <c r="G191" s="615"/>
      <c r="H191" s="256"/>
      <c r="I191" s="256"/>
      <c r="J191" s="256"/>
      <c r="K191" s="256"/>
      <c r="L191" s="256"/>
      <c r="M191" s="256"/>
      <c r="N191" s="256"/>
      <c r="O191" s="256"/>
      <c r="P191" s="256"/>
      <c r="Q191" s="256"/>
      <c r="R191" s="256"/>
      <c r="S191" s="256"/>
      <c r="T191" s="255"/>
      <c r="U191" s="613" t="s">
        <v>210</v>
      </c>
      <c r="V191" s="614"/>
      <c r="W191" s="614"/>
      <c r="X191" s="615"/>
      <c r="Y191" s="616" t="str">
        <f>IF(COUNT(S191)=0,"",ROUND(S191,#REF!))</f>
        <v/>
      </c>
      <c r="Z191" s="617"/>
      <c r="AA191" s="257"/>
      <c r="AB191" s="257"/>
      <c r="AC191" s="257"/>
      <c r="AD191" s="604" t="e">
        <f>DATE(#REF!-1,1,1)</f>
        <v>#REF!</v>
      </c>
      <c r="AE191" s="605"/>
      <c r="AF191" s="613" t="s">
        <v>198</v>
      </c>
      <c r="AG191" s="614"/>
      <c r="AH191" s="615"/>
      <c r="AI191" s="258" t="str">
        <f>IF(COUNT(S189,H191)&lt;&gt;2,"",ROUND(MIN(S189,H191)*H188,#REF!))</f>
        <v/>
      </c>
      <c r="AJ191" s="258" t="str">
        <f>IF(COUNT(H191,I191)&lt;&gt;2,"",ROUND(MIN(H191,I191)*I188,#REF!))</f>
        <v/>
      </c>
      <c r="AK191" s="258" t="str">
        <f>IF(COUNT(I191,J191)&lt;&gt;2,"",ROUND(MIN(I191,J191)*J188,#REF!))</f>
        <v/>
      </c>
      <c r="AL191" s="258" t="str">
        <f>IF(COUNT(J191,K191)&lt;&gt;2,"",ROUND(MIN(J191,K191)*K188,#REF!))</f>
        <v/>
      </c>
      <c r="AM191" s="258" t="str">
        <f>IF(COUNT(K191,L191)&lt;&gt;2,"",ROUND(MIN(K191,L191)*L188,#REF!))</f>
        <v/>
      </c>
      <c r="AN191" s="258" t="str">
        <f>IF(COUNT(L191,M191)&lt;&gt;2,"",ROUND(MIN(L191,M191)*M188,#REF!))</f>
        <v/>
      </c>
      <c r="AO191" s="258" t="str">
        <f>IF(COUNT(M191,N191)&lt;&gt;2,"",ROUND(MIN(M191,N191)*N188,#REF!))</f>
        <v/>
      </c>
      <c r="AP191" s="258" t="str">
        <f>IF(COUNT(N191,O191)&lt;&gt;2,"",ROUND(MIN(N191,O191)*O188,#REF!))</f>
        <v/>
      </c>
      <c r="AQ191" s="258" t="str">
        <f>IF(COUNT(O191,P191)&lt;&gt;2,"",ROUND(MIN(O191,P191)*P188,#REF!))</f>
        <v/>
      </c>
      <c r="AR191" s="258" t="str">
        <f>IF(COUNT(P191,Q191)&lt;&gt;2,"",ROUND(MIN(P191,Q191)*Q188,#REF!))</f>
        <v/>
      </c>
      <c r="AS191" s="258" t="str">
        <f>IF(COUNT(Q191,R191)&lt;&gt;2,"",ROUND(MIN(Q191,R191)*R188,#REF!))</f>
        <v/>
      </c>
      <c r="AT191" s="258" t="str">
        <f>IF(COUNT(R191,S191)&lt;&gt;2,"",ROUND(MIN(R191,S191)*S188,#REF!))</f>
        <v/>
      </c>
      <c r="AU191" s="255"/>
      <c r="AX191" s="280"/>
      <c r="AY191" s="280"/>
      <c r="AZ191" s="280"/>
      <c r="BB191" s="246"/>
      <c r="BC191" s="627"/>
      <c r="BD191" s="628"/>
      <c r="BE191" s="628"/>
      <c r="BF191" s="628"/>
      <c r="BG191" s="628"/>
      <c r="BH191" s="628"/>
      <c r="BI191" s="628"/>
      <c r="BJ191" s="628"/>
      <c r="BK191" s="628"/>
      <c r="BL191" s="628"/>
      <c r="BM191" s="628"/>
      <c r="BN191" s="628"/>
      <c r="BO191" s="628"/>
      <c r="BP191" s="628"/>
      <c r="BQ191" s="628"/>
      <c r="BR191" s="629"/>
      <c r="BS191" s="597" t="s">
        <v>206</v>
      </c>
      <c r="BT191" s="633"/>
      <c r="BU191" s="598"/>
      <c r="BV191" s="334" t="s">
        <v>25</v>
      </c>
      <c r="BW191" s="253" t="str">
        <f>IF(COUNT(Y191)=0,"",IF(#REF!="発電事業者",Y191,IF(SUMIF($C219:$D228,"その他事業者",L219:L228)=0,IF(Y191*L228/SUM(L219:L228)=0,"",Y191*L228/SUM(L219:L228)),ROUND(Y191*SUMIF($C219:$D228,"その他事業者",L219:L228)/SUM(L219:L228),#REF!)+Y191*L228/SUM(L219:L228))))</f>
        <v/>
      </c>
      <c r="BX191" s="253" t="str">
        <f>IF(COUNT(Y193)=0,"",IF(#REF!="発電事業者",Y193,IF(SUMIF($C219:$D228,"その他事業者",W219:W228)=0,IF(Y193*W228/SUM(W219:W228)=0,"",Y193*W228/SUM(W219:W228)),ROUND(Y193*SUMIF($C219:$D228,"その他事業者",W219:W228)/SUM(W219:W228),#REF!)+Y193*W228/SUM(W219:W228))))</f>
        <v/>
      </c>
      <c r="BY191" s="267"/>
      <c r="BZ191" s="267"/>
      <c r="CA191" s="267"/>
      <c r="CB191" s="253" t="str">
        <f>IF(COUNT(Y201)=0,"",IF(#REF!="発電事業者",Y201,IF(SUMIF($C219:$D228,"その他事業者",AA219:AA228)=0,IF(Y201*AA228/SUM(AA219:AA228)=0,"",Y201*AA228/SUM(AA219:AA228)),ROUND(Y201*SUMIF($C219:$D228,"その他事業者",AA219:AA228)/SUM(AA219:AA228),#REF!)+Y201*AA228/SUM(AA219:AA228))))</f>
        <v/>
      </c>
      <c r="CC191" s="267"/>
      <c r="CD191" s="267"/>
      <c r="CE191" s="267"/>
      <c r="CF191" s="267"/>
      <c r="CG191" s="253" t="str">
        <f>IF(COUNT(Y211)=0,"",IF(#REF!="発電事業者",Y211,IF(SUMIF($C219:$D228,"その他事業者",AF219:AF228)=0,IF(Y211*AF228/SUM(AF219:AF228)=0,"",Y211*AF228/SUM(AF219:AF228)),ROUND(Y211*SUMIF($C219:$D228,"その他事業者",AF219:AF228)/SUM(AF219:AF228),#REF!)+Y211*AF228/SUM(AF219:AF228))))</f>
        <v/>
      </c>
      <c r="CH191" s="257"/>
      <c r="CI191" s="257"/>
      <c r="CJ191" s="257"/>
      <c r="CK191" s="257"/>
      <c r="CL191" s="257"/>
      <c r="CM191" s="257"/>
      <c r="CN191" s="257"/>
      <c r="CO191" s="257"/>
      <c r="CP191" s="257"/>
      <c r="CQ191" s="257"/>
    </row>
    <row r="192" spans="3:100" s="243" customFormat="1" ht="13.5" customHeight="1">
      <c r="C192" s="606"/>
      <c r="D192" s="607"/>
      <c r="E192" s="608" t="s">
        <v>252</v>
      </c>
      <c r="F192" s="609"/>
      <c r="G192" s="610"/>
      <c r="H192" s="261"/>
      <c r="I192" s="261"/>
      <c r="J192" s="261"/>
      <c r="K192" s="261"/>
      <c r="L192" s="261"/>
      <c r="M192" s="261"/>
      <c r="N192" s="261"/>
      <c r="O192" s="261"/>
      <c r="P192" s="261"/>
      <c r="Q192" s="261"/>
      <c r="R192" s="261"/>
      <c r="S192" s="261"/>
      <c r="T192" s="262" t="str">
        <f>IF(COUNT(H192:S192)=0,"",SUMPRODUCT(ROUND(H192:S192,#REF!)))</f>
        <v/>
      </c>
      <c r="U192" s="608" t="s">
        <v>211</v>
      </c>
      <c r="V192" s="609"/>
      <c r="W192" s="609"/>
      <c r="X192" s="610"/>
      <c r="Y192" s="611" t="str">
        <f>IF(COUNT(T192)=0,"",T192)</f>
        <v/>
      </c>
      <c r="Z192" s="612"/>
      <c r="AA192" s="257"/>
      <c r="AB192" s="257"/>
      <c r="AC192" s="257"/>
      <c r="AD192" s="606"/>
      <c r="AE192" s="607"/>
      <c r="AF192" s="608" t="s">
        <v>199</v>
      </c>
      <c r="AG192" s="609"/>
      <c r="AH192" s="610"/>
      <c r="AI192" s="264" t="str">
        <f t="shared" ref="AI192:AT192" si="36">IF(COUNT(H191:H192)=0,"",ROUND(H192/(H191*24*AI188/1000),3))</f>
        <v/>
      </c>
      <c r="AJ192" s="264" t="str">
        <f t="shared" si="36"/>
        <v/>
      </c>
      <c r="AK192" s="264" t="str">
        <f t="shared" si="36"/>
        <v/>
      </c>
      <c r="AL192" s="264" t="str">
        <f t="shared" si="36"/>
        <v/>
      </c>
      <c r="AM192" s="264" t="str">
        <f t="shared" si="36"/>
        <v/>
      </c>
      <c r="AN192" s="264" t="str">
        <f t="shared" si="36"/>
        <v/>
      </c>
      <c r="AO192" s="264" t="str">
        <f t="shared" si="36"/>
        <v/>
      </c>
      <c r="AP192" s="264" t="str">
        <f t="shared" si="36"/>
        <v/>
      </c>
      <c r="AQ192" s="264" t="str">
        <f t="shared" si="36"/>
        <v/>
      </c>
      <c r="AR192" s="264" t="str">
        <f t="shared" si="36"/>
        <v/>
      </c>
      <c r="AS192" s="264" t="str">
        <f t="shared" si="36"/>
        <v/>
      </c>
      <c r="AT192" s="264" t="str">
        <f t="shared" si="36"/>
        <v/>
      </c>
      <c r="AU192" s="265" t="str">
        <f>IF(COUNT(AI192:AT192)=0,"",AVERAGE(AI192:AT192))</f>
        <v/>
      </c>
      <c r="AX192" s="280"/>
      <c r="AY192" s="280"/>
      <c r="AZ192" s="280"/>
      <c r="BB192" s="246"/>
      <c r="BC192" s="630"/>
      <c r="BD192" s="631"/>
      <c r="BE192" s="631"/>
      <c r="BF192" s="631"/>
      <c r="BG192" s="631"/>
      <c r="BH192" s="631"/>
      <c r="BI192" s="631"/>
      <c r="BJ192" s="631"/>
      <c r="BK192" s="631"/>
      <c r="BL192" s="631"/>
      <c r="BM192" s="631"/>
      <c r="BN192" s="631"/>
      <c r="BO192" s="631"/>
      <c r="BP192" s="631"/>
      <c r="BQ192" s="631"/>
      <c r="BR192" s="632"/>
      <c r="BS192" s="634" t="s">
        <v>207</v>
      </c>
      <c r="BT192" s="635"/>
      <c r="BU192" s="636"/>
      <c r="BV192" s="334" t="s">
        <v>25</v>
      </c>
      <c r="BW192" s="253" t="str">
        <f>IF(COUNT(Y192)=0,"",Y192)</f>
        <v/>
      </c>
      <c r="BX192" s="253" t="str">
        <f>IF(COUNT(Y194)=0,"",Y194)</f>
        <v/>
      </c>
      <c r="BY192" s="267"/>
      <c r="BZ192" s="267"/>
      <c r="CA192" s="267"/>
      <c r="CB192" s="253" t="str">
        <f>IF(COUNT(Y202)=0,"",Y202)</f>
        <v/>
      </c>
      <c r="CC192" s="267"/>
      <c r="CD192" s="267"/>
      <c r="CE192" s="267"/>
      <c r="CF192" s="267"/>
      <c r="CG192" s="253" t="str">
        <f>IF(COUNT(Y212)=0,"",Y212)</f>
        <v/>
      </c>
      <c r="CH192" s="257"/>
      <c r="CI192" s="257"/>
      <c r="CJ192" s="257"/>
      <c r="CK192" s="257"/>
      <c r="CL192" s="257"/>
      <c r="CM192" s="257"/>
      <c r="CN192" s="257"/>
      <c r="CO192" s="257"/>
      <c r="CP192" s="257"/>
      <c r="CQ192" s="257"/>
    </row>
    <row r="193" spans="3:95" s="243" customFormat="1" ht="13.5" customHeight="1">
      <c r="C193" s="604" t="e">
        <f>DATE(#REF!,1,1)</f>
        <v>#REF!</v>
      </c>
      <c r="D193" s="605"/>
      <c r="E193" s="613" t="s">
        <v>275</v>
      </c>
      <c r="F193" s="614"/>
      <c r="G193" s="615"/>
      <c r="H193" s="256"/>
      <c r="I193" s="256"/>
      <c r="J193" s="256"/>
      <c r="K193" s="256"/>
      <c r="L193" s="256"/>
      <c r="M193" s="256"/>
      <c r="N193" s="256"/>
      <c r="O193" s="256"/>
      <c r="P193" s="256"/>
      <c r="Q193" s="256"/>
      <c r="R193" s="256"/>
      <c r="S193" s="256"/>
      <c r="T193" s="255"/>
      <c r="U193" s="613" t="s">
        <v>210</v>
      </c>
      <c r="V193" s="614"/>
      <c r="W193" s="614"/>
      <c r="X193" s="615"/>
      <c r="Y193" s="616" t="str">
        <f>IF(COUNT(S193)=0,"",ROUND(S193,#REF!))</f>
        <v/>
      </c>
      <c r="Z193" s="617"/>
      <c r="AA193" s="257"/>
      <c r="AB193" s="257"/>
      <c r="AC193" s="257"/>
      <c r="AD193" s="604" t="e">
        <f>DATE(#REF!,1,1)</f>
        <v>#REF!</v>
      </c>
      <c r="AE193" s="605"/>
      <c r="AF193" s="613" t="s">
        <v>198</v>
      </c>
      <c r="AG193" s="614"/>
      <c r="AH193" s="615"/>
      <c r="AI193" s="258" t="str">
        <f>IF(COUNT(S191,H193)&lt;&gt;2,"",ROUND(MIN(S191,H193)*H188,#REF!))</f>
        <v/>
      </c>
      <c r="AJ193" s="258" t="str">
        <f>IF(COUNT(H193,I193)&lt;&gt;2,"",ROUND(MIN(H193,I193)*I188,#REF!))</f>
        <v/>
      </c>
      <c r="AK193" s="258" t="str">
        <f>IF(COUNT(I193,J193)&lt;&gt;2,"",ROUND(MIN(I193,J193)*J188,#REF!))</f>
        <v/>
      </c>
      <c r="AL193" s="258" t="str">
        <f>IF(COUNT(J193,K193)&lt;&gt;2,"",ROUND(MIN(J193,K193)*K188,#REF!))</f>
        <v/>
      </c>
      <c r="AM193" s="258" t="str">
        <f>IF(COUNT(K193,L193)&lt;&gt;2,"",ROUND(MIN(K193,L193)*L188,#REF!))</f>
        <v/>
      </c>
      <c r="AN193" s="258" t="str">
        <f>IF(COUNT(L193,M193)&lt;&gt;2,"",ROUND(MIN(L193,M193)*M188,#REF!))</f>
        <v/>
      </c>
      <c r="AO193" s="258" t="str">
        <f>IF(COUNT(M193,N193)&lt;&gt;2,"",ROUND(MIN(M193,N193)*N188,#REF!))</f>
        <v/>
      </c>
      <c r="AP193" s="258" t="str">
        <f>IF(COUNT(N193,O193)&lt;&gt;2,"",ROUND(MIN(N193,O193)*O188,#REF!))</f>
        <v/>
      </c>
      <c r="AQ193" s="258" t="str">
        <f>IF(COUNT(O193,P193)&lt;&gt;2,"",ROUND(MIN(O193,P193)*P188,#REF!))</f>
        <v/>
      </c>
      <c r="AR193" s="258" t="str">
        <f>IF(COUNT(P193,Q193)&lt;&gt;2,"",ROUND(MIN(P193,Q193)*Q188,#REF!))</f>
        <v/>
      </c>
      <c r="AS193" s="258" t="str">
        <f>IF(COUNT(Q193,R193)&lt;&gt;2,"",ROUND(MIN(Q193,R193)*R188,#REF!))</f>
        <v/>
      </c>
      <c r="AT193" s="258" t="str">
        <f>IF(COUNT(R193,S193)&lt;&gt;2,"",ROUND(MIN(R193,S193)*S188,#REF!))</f>
        <v/>
      </c>
      <c r="AU193" s="255"/>
      <c r="AX193" s="268"/>
      <c r="BB193" s="268"/>
      <c r="BC193" s="245"/>
      <c r="BD193" s="245"/>
      <c r="BE193" s="245"/>
      <c r="BF193" s="245"/>
      <c r="BG193" s="245"/>
      <c r="BH193" s="245"/>
      <c r="BI193" s="245"/>
      <c r="BJ193" s="245"/>
      <c r="BK193" s="245"/>
      <c r="BL193" s="245"/>
      <c r="BM193" s="245"/>
      <c r="BN193" s="245"/>
      <c r="BO193" s="245"/>
      <c r="BP193" s="245"/>
      <c r="BQ193" s="245"/>
      <c r="BR193" s="245"/>
      <c r="BS193" s="245"/>
      <c r="BT193" s="245"/>
      <c r="BU193" s="245"/>
      <c r="BV193" s="245"/>
      <c r="BW193" s="245"/>
      <c r="BX193" s="257"/>
      <c r="BY193" s="257"/>
      <c r="BZ193" s="257"/>
      <c r="CA193" s="257"/>
      <c r="CB193" s="257"/>
      <c r="CC193" s="257"/>
      <c r="CD193" s="257"/>
      <c r="CE193" s="257"/>
      <c r="CF193" s="257"/>
      <c r="CG193" s="257"/>
      <c r="CH193" s="257"/>
      <c r="CI193" s="257"/>
      <c r="CJ193" s="257"/>
      <c r="CK193" s="257"/>
      <c r="CL193" s="257"/>
      <c r="CM193" s="257"/>
      <c r="CN193" s="257"/>
      <c r="CO193" s="257"/>
      <c r="CP193" s="257"/>
      <c r="CQ193" s="257"/>
    </row>
    <row r="194" spans="3:95" s="243" customFormat="1" ht="13.5" customHeight="1">
      <c r="C194" s="606"/>
      <c r="D194" s="607"/>
      <c r="E194" s="608" t="s">
        <v>212</v>
      </c>
      <c r="F194" s="609"/>
      <c r="G194" s="610"/>
      <c r="H194" s="261"/>
      <c r="I194" s="261"/>
      <c r="J194" s="261"/>
      <c r="K194" s="261"/>
      <c r="L194" s="261"/>
      <c r="M194" s="261"/>
      <c r="N194" s="261"/>
      <c r="O194" s="261"/>
      <c r="P194" s="261"/>
      <c r="Q194" s="261"/>
      <c r="R194" s="261"/>
      <c r="S194" s="261"/>
      <c r="T194" s="262" t="str">
        <f>IF(COUNT(H194:S194)=0,"",SUMPRODUCT(ROUND(H194:S194,#REF!)))</f>
        <v/>
      </c>
      <c r="U194" s="608" t="s">
        <v>211</v>
      </c>
      <c r="V194" s="609"/>
      <c r="W194" s="609"/>
      <c r="X194" s="610"/>
      <c r="Y194" s="611" t="str">
        <f>IF(COUNT(T194)=0,"",T194)</f>
        <v/>
      </c>
      <c r="Z194" s="612"/>
      <c r="AA194" s="257"/>
      <c r="AB194" s="257"/>
      <c r="AC194" s="257"/>
      <c r="AD194" s="606"/>
      <c r="AE194" s="607"/>
      <c r="AF194" s="608" t="s">
        <v>199</v>
      </c>
      <c r="AG194" s="609"/>
      <c r="AH194" s="610"/>
      <c r="AI194" s="264" t="str">
        <f t="shared" ref="AI194:AT194" si="37">IF(COUNT(H193:H194)=0,"",ROUND(H194/(H193*24*AI188/1000),3))</f>
        <v/>
      </c>
      <c r="AJ194" s="264" t="str">
        <f t="shared" si="37"/>
        <v/>
      </c>
      <c r="AK194" s="264" t="str">
        <f t="shared" si="37"/>
        <v/>
      </c>
      <c r="AL194" s="264" t="str">
        <f t="shared" si="37"/>
        <v/>
      </c>
      <c r="AM194" s="264" t="str">
        <f t="shared" si="37"/>
        <v/>
      </c>
      <c r="AN194" s="264" t="str">
        <f t="shared" si="37"/>
        <v/>
      </c>
      <c r="AO194" s="264" t="str">
        <f t="shared" si="37"/>
        <v/>
      </c>
      <c r="AP194" s="264" t="str">
        <f t="shared" si="37"/>
        <v/>
      </c>
      <c r="AQ194" s="264" t="str">
        <f t="shared" si="37"/>
        <v/>
      </c>
      <c r="AR194" s="264" t="str">
        <f t="shared" si="37"/>
        <v/>
      </c>
      <c r="AS194" s="264" t="str">
        <f t="shared" si="37"/>
        <v/>
      </c>
      <c r="AT194" s="264" t="str">
        <f t="shared" si="37"/>
        <v/>
      </c>
      <c r="AU194" s="265" t="str">
        <f>IF(COUNT(AI194:AT194)=0,"",AVERAGE(AI194:AT194))</f>
        <v/>
      </c>
      <c r="AX194" s="240" t="e">
        <f>IF(#REF!="発電事業者","算定結果　送電取引帳票","算定結果　受電取引帳票")</f>
        <v>#REF!</v>
      </c>
      <c r="BR194" s="268"/>
    </row>
    <row r="195" spans="3:95" s="243" customFormat="1" ht="13.5" customHeight="1">
      <c r="C195" s="604" t="e">
        <f>DATE(#REF!+1,1,1)</f>
        <v>#REF!</v>
      </c>
      <c r="D195" s="605"/>
      <c r="E195" s="613" t="s">
        <v>275</v>
      </c>
      <c r="F195" s="614"/>
      <c r="G195" s="615"/>
      <c r="H195" s="256"/>
      <c r="I195" s="256"/>
      <c r="J195" s="256"/>
      <c r="K195" s="256"/>
      <c r="L195" s="256"/>
      <c r="M195" s="256"/>
      <c r="N195" s="256"/>
      <c r="O195" s="256"/>
      <c r="P195" s="256"/>
      <c r="Q195" s="256"/>
      <c r="R195" s="256"/>
      <c r="S195" s="256"/>
      <c r="T195" s="255"/>
      <c r="U195" s="618"/>
      <c r="V195" s="619"/>
      <c r="W195" s="619"/>
      <c r="X195" s="619"/>
      <c r="Y195" s="619"/>
      <c r="Z195" s="620"/>
      <c r="AA195" s="257"/>
      <c r="AB195" s="257"/>
      <c r="AC195" s="257"/>
      <c r="AD195" s="604" t="e">
        <f>DATE(#REF!+1,1,1)</f>
        <v>#REF!</v>
      </c>
      <c r="AE195" s="605"/>
      <c r="AF195" s="613" t="s">
        <v>198</v>
      </c>
      <c r="AG195" s="614"/>
      <c r="AH195" s="615"/>
      <c r="AI195" s="258" t="str">
        <f>IF(COUNT(S193,H195)&lt;&gt;2,"",ROUND(MIN(S193,H195)*H188,#REF!))</f>
        <v/>
      </c>
      <c r="AJ195" s="258" t="str">
        <f>IF(COUNT(H195,I195)&lt;&gt;2,"",ROUND(MIN(H195,I195)*I188,#REF!))</f>
        <v/>
      </c>
      <c r="AK195" s="258" t="str">
        <f>IF(COUNT(I195,J195)&lt;&gt;2,"",ROUND(MIN(I195,J195)*J188,#REF!))</f>
        <v/>
      </c>
      <c r="AL195" s="258" t="str">
        <f>IF(COUNT(J195,K195)&lt;&gt;2,"",ROUND(MIN(J195,K195)*K188,#REF!))</f>
        <v/>
      </c>
      <c r="AM195" s="258" t="str">
        <f>IF(COUNT(K195,L195)&lt;&gt;2,"",ROUND(MIN(K195,L195)*L188,#REF!))</f>
        <v/>
      </c>
      <c r="AN195" s="258" t="str">
        <f>IF(COUNT(L195,M195)&lt;&gt;2,"",ROUND(MIN(L195,M195)*M188,#REF!))</f>
        <v/>
      </c>
      <c r="AO195" s="258" t="str">
        <f>IF(COUNT(M195,N195)&lt;&gt;2,"",ROUND(MIN(M195,N195)*N188,#REF!))</f>
        <v/>
      </c>
      <c r="AP195" s="258" t="str">
        <f>IF(COUNT(N195,O195)&lt;&gt;2,"",ROUND(MIN(N195,O195)*O188,#REF!))</f>
        <v/>
      </c>
      <c r="AQ195" s="258" t="str">
        <f>IF(COUNT(O195,P195)&lt;&gt;2,"",ROUND(MIN(O195,P195)*P188,#REF!))</f>
        <v/>
      </c>
      <c r="AR195" s="258" t="str">
        <f>IF(COUNT(P195,Q195)&lt;&gt;2,"",ROUND(MIN(P195,Q195)*Q188,#REF!))</f>
        <v/>
      </c>
      <c r="AS195" s="258" t="str">
        <f>IF(COUNT(Q195,R195)&lt;&gt;2,"",ROUND(MIN(Q195,R195)*R188,#REF!))</f>
        <v/>
      </c>
      <c r="AT195" s="258" t="str">
        <f>IF(COUNT(R195,S195)&lt;&gt;2,"",ROUND(MIN(R195,S195)*S188,#REF!))</f>
        <v/>
      </c>
      <c r="AU195" s="255"/>
      <c r="AX195" s="594" t="s">
        <v>200</v>
      </c>
      <c r="AY195" s="594"/>
      <c r="AZ195" s="595" t="s">
        <v>201</v>
      </c>
      <c r="BA195" s="594" t="s">
        <v>202</v>
      </c>
      <c r="BB195" s="594"/>
      <c r="BC195" s="594"/>
      <c r="BD195" s="595" t="s">
        <v>203</v>
      </c>
      <c r="BE195" s="597" t="s">
        <v>176</v>
      </c>
      <c r="BF195" s="598"/>
      <c r="BG195" s="601" t="e">
        <f>DATE(#REF!,1,1)</f>
        <v>#REF!</v>
      </c>
      <c r="BH195" s="602"/>
      <c r="BI195" s="602"/>
      <c r="BJ195" s="602"/>
      <c r="BK195" s="602"/>
      <c r="BL195" s="602"/>
      <c r="BM195" s="602"/>
      <c r="BN195" s="602"/>
      <c r="BO195" s="602"/>
      <c r="BP195" s="602"/>
      <c r="BQ195" s="602"/>
      <c r="BR195" s="603"/>
      <c r="BS195" s="594" t="s">
        <v>175</v>
      </c>
      <c r="BT195" s="594"/>
      <c r="BU195" s="594"/>
      <c r="BV195" s="594"/>
      <c r="BW195" s="592" t="e">
        <f>DATE(#REF!-1,1,1)</f>
        <v>#REF!</v>
      </c>
      <c r="BX195" s="592" t="e">
        <f>DATE(#REF!,1,1)</f>
        <v>#REF!</v>
      </c>
      <c r="BY195" s="592" t="e">
        <f>DATE(#REF!+1,1,1)</f>
        <v>#REF!</v>
      </c>
      <c r="BZ195" s="592" t="e">
        <f>DATE(#REF!+2,1,1)</f>
        <v>#REF!</v>
      </c>
      <c r="CA195" s="592" t="e">
        <f>DATE(#REF!+3,1,1)</f>
        <v>#REF!</v>
      </c>
      <c r="CB195" s="592" t="e">
        <f>DATE(#REF!+4,1,1)</f>
        <v>#REF!</v>
      </c>
      <c r="CC195" s="592" t="e">
        <f>DATE(#REF!+5,1,1)</f>
        <v>#REF!</v>
      </c>
      <c r="CD195" s="592" t="e">
        <f>DATE(#REF!+6,1,1)</f>
        <v>#REF!</v>
      </c>
      <c r="CE195" s="592" t="e">
        <f>DATE(#REF!+7,1,1)</f>
        <v>#REF!</v>
      </c>
      <c r="CF195" s="592" t="e">
        <f>DATE(#REF!+8,1,1)</f>
        <v>#REF!</v>
      </c>
      <c r="CG195" s="592" t="e">
        <f>DATE(#REF!+9,1,1)</f>
        <v>#REF!</v>
      </c>
      <c r="CH195" s="566" t="s">
        <v>268</v>
      </c>
      <c r="CI195" s="567"/>
      <c r="CJ195" s="567"/>
      <c r="CK195" s="567"/>
      <c r="CL195" s="567"/>
      <c r="CM195" s="567"/>
      <c r="CN195" s="567"/>
      <c r="CO195" s="567"/>
      <c r="CP195" s="567"/>
      <c r="CQ195" s="567"/>
    </row>
    <row r="196" spans="3:95" s="243" customFormat="1" ht="13.5" customHeight="1">
      <c r="C196" s="606"/>
      <c r="D196" s="607"/>
      <c r="E196" s="608" t="s">
        <v>212</v>
      </c>
      <c r="F196" s="609"/>
      <c r="G196" s="610"/>
      <c r="H196" s="261"/>
      <c r="I196" s="261"/>
      <c r="J196" s="261"/>
      <c r="K196" s="261"/>
      <c r="L196" s="261"/>
      <c r="M196" s="261"/>
      <c r="N196" s="261"/>
      <c r="O196" s="261"/>
      <c r="P196" s="261"/>
      <c r="Q196" s="261"/>
      <c r="R196" s="261"/>
      <c r="S196" s="261"/>
      <c r="T196" s="262" t="str">
        <f>IF(COUNT(H196:S196)=0,"",SUMPRODUCT(ROUND(H196:S196,#REF!)))</f>
        <v/>
      </c>
      <c r="U196" s="621"/>
      <c r="V196" s="622"/>
      <c r="W196" s="622"/>
      <c r="X196" s="622"/>
      <c r="Y196" s="622"/>
      <c r="Z196" s="623"/>
      <c r="AA196" s="257"/>
      <c r="AB196" s="257"/>
      <c r="AC196" s="257"/>
      <c r="AD196" s="606"/>
      <c r="AE196" s="607"/>
      <c r="AF196" s="608" t="s">
        <v>199</v>
      </c>
      <c r="AG196" s="609"/>
      <c r="AH196" s="610"/>
      <c r="AI196" s="264" t="str">
        <f t="shared" ref="AI196:AT196" si="38">IF(COUNT(H195:H196)=0,"",ROUND(H196/(H195*24*AI188/1000),3))</f>
        <v/>
      </c>
      <c r="AJ196" s="264" t="str">
        <f t="shared" si="38"/>
        <v/>
      </c>
      <c r="AK196" s="264" t="str">
        <f t="shared" si="38"/>
        <v/>
      </c>
      <c r="AL196" s="264" t="str">
        <f t="shared" si="38"/>
        <v/>
      </c>
      <c r="AM196" s="264" t="str">
        <f t="shared" si="38"/>
        <v/>
      </c>
      <c r="AN196" s="264" t="str">
        <f t="shared" si="38"/>
        <v/>
      </c>
      <c r="AO196" s="264" t="str">
        <f t="shared" si="38"/>
        <v/>
      </c>
      <c r="AP196" s="264" t="str">
        <f t="shared" si="38"/>
        <v/>
      </c>
      <c r="AQ196" s="264" t="str">
        <f t="shared" si="38"/>
        <v/>
      </c>
      <c r="AR196" s="264" t="str">
        <f t="shared" si="38"/>
        <v/>
      </c>
      <c r="AS196" s="264" t="str">
        <f t="shared" si="38"/>
        <v/>
      </c>
      <c r="AT196" s="264" t="str">
        <f t="shared" si="38"/>
        <v/>
      </c>
      <c r="AU196" s="265" t="str">
        <f>IF(COUNT(AI196:AT196)=0,"",AVERAGE(AI196:AT196))</f>
        <v/>
      </c>
      <c r="AX196" s="594"/>
      <c r="AY196" s="594"/>
      <c r="AZ196" s="596"/>
      <c r="BA196" s="594"/>
      <c r="BB196" s="594"/>
      <c r="BC196" s="594"/>
      <c r="BD196" s="596"/>
      <c r="BE196" s="599"/>
      <c r="BF196" s="600"/>
      <c r="BG196" s="334" t="s">
        <v>194</v>
      </c>
      <c r="BH196" s="334" t="s">
        <v>195</v>
      </c>
      <c r="BI196" s="334" t="s">
        <v>161</v>
      </c>
      <c r="BJ196" s="334" t="s">
        <v>162</v>
      </c>
      <c r="BK196" s="334" t="s">
        <v>163</v>
      </c>
      <c r="BL196" s="334" t="s">
        <v>164</v>
      </c>
      <c r="BM196" s="334" t="s">
        <v>165</v>
      </c>
      <c r="BN196" s="334" t="s">
        <v>166</v>
      </c>
      <c r="BO196" s="334" t="s">
        <v>167</v>
      </c>
      <c r="BP196" s="334" t="s">
        <v>168</v>
      </c>
      <c r="BQ196" s="334" t="s">
        <v>169</v>
      </c>
      <c r="BR196" s="334" t="s">
        <v>170</v>
      </c>
      <c r="BS196" s="594"/>
      <c r="BT196" s="594"/>
      <c r="BU196" s="594"/>
      <c r="BV196" s="594"/>
      <c r="BW196" s="593"/>
      <c r="BX196" s="593"/>
      <c r="BY196" s="593">
        <v>43101</v>
      </c>
      <c r="BZ196" s="593">
        <v>43466</v>
      </c>
      <c r="CA196" s="593">
        <v>43831</v>
      </c>
      <c r="CB196" s="593">
        <v>44197</v>
      </c>
      <c r="CC196" s="593">
        <v>44562</v>
      </c>
      <c r="CD196" s="593">
        <v>44927</v>
      </c>
      <c r="CE196" s="593">
        <v>45292</v>
      </c>
      <c r="CF196" s="593">
        <v>45658</v>
      </c>
      <c r="CG196" s="593">
        <v>46023</v>
      </c>
      <c r="CH196" s="567"/>
      <c r="CI196" s="567"/>
      <c r="CJ196" s="567"/>
      <c r="CK196" s="567"/>
      <c r="CL196" s="567"/>
      <c r="CM196" s="567"/>
      <c r="CN196" s="567"/>
      <c r="CO196" s="567"/>
      <c r="CP196" s="567"/>
      <c r="CQ196" s="567"/>
    </row>
    <row r="197" spans="3:95" s="243" customFormat="1" ht="13.5" customHeight="1">
      <c r="C197" s="604" t="e">
        <f>DATE(#REF!+2,1,1)</f>
        <v>#REF!</v>
      </c>
      <c r="D197" s="605"/>
      <c r="E197" s="613" t="s">
        <v>275</v>
      </c>
      <c r="F197" s="614"/>
      <c r="G197" s="615"/>
      <c r="H197" s="256"/>
      <c r="I197" s="256"/>
      <c r="J197" s="256"/>
      <c r="K197" s="256"/>
      <c r="L197" s="256"/>
      <c r="M197" s="256"/>
      <c r="N197" s="256"/>
      <c r="O197" s="256"/>
      <c r="P197" s="256"/>
      <c r="Q197" s="256"/>
      <c r="R197" s="256"/>
      <c r="S197" s="256"/>
      <c r="T197" s="255"/>
      <c r="U197" s="621"/>
      <c r="V197" s="622"/>
      <c r="W197" s="622"/>
      <c r="X197" s="622"/>
      <c r="Y197" s="622"/>
      <c r="Z197" s="623"/>
      <c r="AA197" s="257"/>
      <c r="AB197" s="257"/>
      <c r="AC197" s="257"/>
      <c r="AD197" s="604" t="e">
        <f>DATE(#REF!+2,1,1)</f>
        <v>#REF!</v>
      </c>
      <c r="AE197" s="605"/>
      <c r="AF197" s="613" t="s">
        <v>198</v>
      </c>
      <c r="AG197" s="614"/>
      <c r="AH197" s="615"/>
      <c r="AI197" s="258" t="str">
        <f>IF(COUNT(S195,H197)&lt;&gt;2,"",ROUND(MIN(S195,H197)*H188,#REF!))</f>
        <v/>
      </c>
      <c r="AJ197" s="258" t="str">
        <f>IF(COUNT(H197,I197)&lt;&gt;2,"",ROUND(MIN(H197,I197)*I188,#REF!))</f>
        <v/>
      </c>
      <c r="AK197" s="258" t="str">
        <f>IF(COUNT(I197,J197)&lt;&gt;2,"",ROUND(MIN(I197,J197)*J188,#REF!))</f>
        <v/>
      </c>
      <c r="AL197" s="258" t="str">
        <f>IF(COUNT(J197,K197)&lt;&gt;2,"",ROUND(MIN(J197,K197)*K188,#REF!))</f>
        <v/>
      </c>
      <c r="AM197" s="258" t="str">
        <f>IF(COUNT(K197,L197)&lt;&gt;2,"",ROUND(MIN(K197,L197)*L188,#REF!))</f>
        <v/>
      </c>
      <c r="AN197" s="258" t="str">
        <f>IF(COUNT(L197,M197)&lt;&gt;2,"",ROUND(MIN(L197,M197)*M188,#REF!))</f>
        <v/>
      </c>
      <c r="AO197" s="258" t="str">
        <f>IF(COUNT(M197,N197)&lt;&gt;2,"",ROUND(MIN(M197,N197)*N188,#REF!))</f>
        <v/>
      </c>
      <c r="AP197" s="258" t="str">
        <f>IF(COUNT(N197,O197)&lt;&gt;2,"",ROUND(MIN(N197,O197)*O188,#REF!))</f>
        <v/>
      </c>
      <c r="AQ197" s="258" t="str">
        <f>IF(COUNT(O197,P197)&lt;&gt;2,"",ROUND(MIN(O197,P197)*P188,#REF!))</f>
        <v/>
      </c>
      <c r="AR197" s="258" t="str">
        <f>IF(COUNT(P197,Q197)&lt;&gt;2,"",ROUND(MIN(P197,Q197)*Q188,#REF!))</f>
        <v/>
      </c>
      <c r="AS197" s="258" t="str">
        <f>IF(COUNT(Q197,R197)&lt;&gt;2,"",ROUND(MIN(Q197,R197)*R188,#REF!))</f>
        <v/>
      </c>
      <c r="AT197" s="258" t="str">
        <f>IF(COUNT(R197,S197)&lt;&gt;2,"",ROUND(MIN(R197,S197)*S188,#REF!))</f>
        <v/>
      </c>
      <c r="AU197" s="255"/>
      <c r="AX197" s="569" t="str">
        <f>IF(C219="","",C219)</f>
        <v/>
      </c>
      <c r="AY197" s="569"/>
      <c r="AZ197" s="587" t="str">
        <f>IF(E219="","",E219)</f>
        <v/>
      </c>
      <c r="BA197" s="590" t="str">
        <f ca="1">IF(F219="","",F219)</f>
        <v/>
      </c>
      <c r="BB197" s="590"/>
      <c r="BC197" s="590"/>
      <c r="BD197" s="587" t="str">
        <f>IF(I219="","",I219)</f>
        <v/>
      </c>
      <c r="BE197" s="578" t="e">
        <f>IF(#REF!="発電事業者","送電電力（MW）","受電電力（MW）")</f>
        <v>#REF!</v>
      </c>
      <c r="BF197" s="579"/>
      <c r="BG197" s="331" t="str">
        <f>IF(AND(COUNT(BG188)+COUNTA(E219)=2,L219&lt;&gt;""),ROUND(BG188-SUMIF(BE200:BF226,BE197,BG200:BG226),#REF!),"")</f>
        <v/>
      </c>
      <c r="BH197" s="331" t="str">
        <f>IF(AND(COUNT(BH188)+COUNTA(E219)=2,M219&lt;&gt;""),ROUND(BH188-SUMIF(BE200:BF226,BE197,BH200:BH226),#REF!),"")</f>
        <v/>
      </c>
      <c r="BI197" s="331" t="str">
        <f>IF(AND(COUNT(BI188)+COUNTA(E219)=2,N219&lt;&gt;""),ROUND(BI188-SUMIF(BE200:BF226,BE197,BI200:BI226),#REF!),"")</f>
        <v/>
      </c>
      <c r="BJ197" s="331" t="str">
        <f>IF(AND(COUNT(BJ188)+COUNTA(E219)=2,O219&lt;&gt;""),ROUND(BJ188-SUMIF(BE200:BF226,BE197,BJ200:BJ226),#REF!),"")</f>
        <v/>
      </c>
      <c r="BK197" s="331" t="str">
        <f>IF(AND(COUNT(BK188)+COUNTA(E219)=2,P219&lt;&gt;""),ROUND(BK188-SUMIF(BE200:BF226,BE197,BK200:BK226),#REF!),"")</f>
        <v/>
      </c>
      <c r="BL197" s="331" t="str">
        <f>IF(AND(COUNT(BL188)+COUNTA(E219)=2,Q219&lt;&gt;""),ROUND(BL188-SUMIF(BE200:BF226,BE197,BL200:BL226),#REF!),"")</f>
        <v/>
      </c>
      <c r="BM197" s="331" t="str">
        <f>IF(AND(COUNT(BM188)+COUNTA(E219)=2,R219&lt;&gt;""),ROUND(BM188-SUMIF(BE200:BF226,BE197,BM200:BM226),#REF!),"")</f>
        <v/>
      </c>
      <c r="BN197" s="331" t="str">
        <f>IF(AND(COUNT(BN188)+COUNTA(E219)=2,S219&lt;&gt;""),ROUND(BN188-SUMIF(BE200:BF226,BE197,BN200:BN226),#REF!),"")</f>
        <v/>
      </c>
      <c r="BO197" s="331" t="str">
        <f>IF(AND(COUNT(BO188)+COUNTA(E219)=2,T219&lt;&gt;""),ROUND(BO188-SUMIF(BE200:BF226,BE197,BO200:BO226),#REF!),"")</f>
        <v/>
      </c>
      <c r="BP197" s="331" t="str">
        <f>IF(AND(COUNT(BP188)+COUNTA(E219)=2,U219&lt;&gt;""),ROUND(BP188-SUMIF(BE200:BF226,BE197,BP200:BP226),#REF!),"")</f>
        <v/>
      </c>
      <c r="BQ197" s="331" t="str">
        <f>IF(AND(COUNT(BQ188)+COUNTA(E219)=2,V219&lt;&gt;""),ROUND(BQ188-SUMIF(BE200:BF226,BE197,BQ200:BQ226),#REF!),"")</f>
        <v/>
      </c>
      <c r="BR197" s="331" t="str">
        <f>IF(AND(COUNT(BR188)+COUNTA(E219)=2,W219&lt;&gt;""),ROUND(BR188-SUMIF(BE200:BF226,BE197,BR200:BR226),#REF!),"")</f>
        <v/>
      </c>
      <c r="BS197" s="569" t="e">
        <f>IF(#REF!="発電事業者","送電電力（MW）","受電電力（MW）")</f>
        <v>#REF!</v>
      </c>
      <c r="BT197" s="569"/>
      <c r="BU197" s="569"/>
      <c r="BV197" s="333" t="s">
        <v>171</v>
      </c>
      <c r="BW197" s="580"/>
      <c r="BX197" s="580"/>
      <c r="BY197" s="331" t="str">
        <f>IF(AND(COUNT(BY188)+COUNTA(E219)=2,X219&lt;&gt;""),ROUND(BY188-SUMIF(BV200:BV226,BV197,BY200:BY226),#REF!),"")</f>
        <v/>
      </c>
      <c r="BZ197" s="331" t="str">
        <f>IF(AND(COUNT(BZ188)+COUNTA(E219)=2,Y219&lt;&gt;""),ROUND(BZ188-SUMIF(BV200:BV226,BV197,BZ200:BZ226),#REF!),"")</f>
        <v/>
      </c>
      <c r="CA197" s="331" t="str">
        <f>IF(AND(COUNT(CA188)+COUNTA(E219)=2,Z219&lt;&gt;""),ROUND(CA188-SUMIF(BV200:BV226,BV197,CA200:CA226),#REF!),"")</f>
        <v/>
      </c>
      <c r="CB197" s="331" t="str">
        <f>IF(AND(COUNT(CB188)+COUNTA(E219)=2,AA219&lt;&gt;""),ROUND(CB188-SUMIF(BV200:BV226,BV197,CB200:CB226),#REF!),"")</f>
        <v/>
      </c>
      <c r="CC197" s="331" t="str">
        <f>IF(AND(COUNT(CC188)+COUNTA(E219)=2,AB219&lt;&gt;""),ROUND(CC188-SUMIF(BV200:BV226,BV197,CC200:CC226),#REF!),"")</f>
        <v/>
      </c>
      <c r="CD197" s="331" t="str">
        <f>IF(AND(COUNT(CD188)+COUNTA(E219)=2,AC219&lt;&gt;""),ROUND(CD188-SUMIF(BV200:BV226,BV197,CD200:CD226),#REF!),"")</f>
        <v/>
      </c>
      <c r="CE197" s="331" t="str">
        <f>IF(AND(COUNT(CE188)+COUNTA(E219)=2,AD219&lt;&gt;""),ROUND(CE188-SUMIF(BV200:BV226,BV197,CE200:CE226),#REF!),"")</f>
        <v/>
      </c>
      <c r="CF197" s="331" t="str">
        <f>IF(AND(COUNT(CF188)+COUNTA(E219)=2,AE219&lt;&gt;""),ROUND(CF188-SUMIF(BV200:BV226,BV197,CF200:CF226),#REF!),"")</f>
        <v/>
      </c>
      <c r="CG197" s="331" t="str">
        <f>IF(AND(COUNT(CG188)+COUNTA(E219)=2,AF219&lt;&gt;""),ROUND(CG188-SUMIF(BV200:BV226,BV197,CG200:CG226),#REF!),"")</f>
        <v/>
      </c>
      <c r="CH197" s="563" t="s">
        <v>215</v>
      </c>
      <c r="CI197" s="563"/>
      <c r="CJ197" s="563"/>
      <c r="CK197" s="563"/>
      <c r="CL197" s="563"/>
      <c r="CM197" s="563"/>
      <c r="CN197" s="563"/>
      <c r="CO197" s="563"/>
      <c r="CP197" s="563"/>
      <c r="CQ197" s="563"/>
    </row>
    <row r="198" spans="3:95" s="243" customFormat="1" ht="13.5" customHeight="1">
      <c r="C198" s="606"/>
      <c r="D198" s="607"/>
      <c r="E198" s="608" t="s">
        <v>212</v>
      </c>
      <c r="F198" s="609"/>
      <c r="G198" s="610"/>
      <c r="H198" s="261"/>
      <c r="I198" s="261"/>
      <c r="J198" s="261"/>
      <c r="K198" s="261"/>
      <c r="L198" s="261"/>
      <c r="M198" s="261"/>
      <c r="N198" s="261"/>
      <c r="O198" s="261"/>
      <c r="P198" s="261"/>
      <c r="Q198" s="261"/>
      <c r="R198" s="261"/>
      <c r="S198" s="261"/>
      <c r="T198" s="262" t="str">
        <f>IF(COUNT(H198:S198)=0,"",SUMPRODUCT(ROUND(H198:S198,#REF!)))</f>
        <v/>
      </c>
      <c r="U198" s="621"/>
      <c r="V198" s="622"/>
      <c r="W198" s="622"/>
      <c r="X198" s="622"/>
      <c r="Y198" s="622"/>
      <c r="Z198" s="623"/>
      <c r="AA198" s="257"/>
      <c r="AB198" s="257"/>
      <c r="AC198" s="257"/>
      <c r="AD198" s="606"/>
      <c r="AE198" s="607"/>
      <c r="AF198" s="608" t="s">
        <v>199</v>
      </c>
      <c r="AG198" s="609"/>
      <c r="AH198" s="610"/>
      <c r="AI198" s="264" t="str">
        <f t="shared" ref="AI198:AT198" si="39">IF(COUNT(H197:H198)=0,"",ROUND(H198/(H197*24*AI188/1000),3))</f>
        <v/>
      </c>
      <c r="AJ198" s="264" t="str">
        <f t="shared" si="39"/>
        <v/>
      </c>
      <c r="AK198" s="264" t="str">
        <f t="shared" si="39"/>
        <v/>
      </c>
      <c r="AL198" s="264" t="str">
        <f t="shared" si="39"/>
        <v/>
      </c>
      <c r="AM198" s="264" t="str">
        <f t="shared" si="39"/>
        <v/>
      </c>
      <c r="AN198" s="264" t="str">
        <f t="shared" si="39"/>
        <v/>
      </c>
      <c r="AO198" s="264" t="str">
        <f t="shared" si="39"/>
        <v/>
      </c>
      <c r="AP198" s="264" t="str">
        <f t="shared" si="39"/>
        <v/>
      </c>
      <c r="AQ198" s="264" t="str">
        <f t="shared" si="39"/>
        <v/>
      </c>
      <c r="AR198" s="264" t="str">
        <f t="shared" si="39"/>
        <v/>
      </c>
      <c r="AS198" s="264" t="str">
        <f t="shared" si="39"/>
        <v/>
      </c>
      <c r="AT198" s="264" t="str">
        <f t="shared" si="39"/>
        <v/>
      </c>
      <c r="AU198" s="265" t="str">
        <f>IF(COUNT(AI198:AT198)=0,"",AVERAGE(AI198:AT198))</f>
        <v/>
      </c>
      <c r="AX198" s="569"/>
      <c r="AY198" s="569"/>
      <c r="AZ198" s="588"/>
      <c r="BA198" s="590"/>
      <c r="BB198" s="590"/>
      <c r="BC198" s="590"/>
      <c r="BD198" s="588"/>
      <c r="BE198" s="583"/>
      <c r="BF198" s="584"/>
      <c r="BG198" s="259"/>
      <c r="BH198" s="259"/>
      <c r="BI198" s="259"/>
      <c r="BJ198" s="259"/>
      <c r="BK198" s="259"/>
      <c r="BL198" s="259"/>
      <c r="BM198" s="259"/>
      <c r="BN198" s="259"/>
      <c r="BO198" s="259"/>
      <c r="BP198" s="259"/>
      <c r="BQ198" s="259"/>
      <c r="BR198" s="259"/>
      <c r="BS198" s="569"/>
      <c r="BT198" s="569"/>
      <c r="BU198" s="569"/>
      <c r="BV198" s="333" t="s">
        <v>172</v>
      </c>
      <c r="BW198" s="581"/>
      <c r="BX198" s="581"/>
      <c r="BY198" s="331" t="str">
        <f>IF(AND(COUNT(BY189)+COUNTA(E219)=2,X219&lt;&gt;""),ROUND(BY189-SUMIF(BV200:BV226,BV198,BY200:BY226),#REF!),"")</f>
        <v/>
      </c>
      <c r="BZ198" s="331" t="str">
        <f>IF(AND(COUNT(BZ189)+COUNTA(E219)=2,Y219&lt;&gt;""),ROUND(BZ189-SUMIF(BV200:BV226,BV198,BZ200:BZ226),#REF!),"")</f>
        <v/>
      </c>
      <c r="CA198" s="331" t="str">
        <f>IF(AND(COUNT(CA189)+COUNTA(E219)=2,Z219&lt;&gt;""),ROUND(CA189-SUMIF(BV200:BV226,BV198,CA200:CA226),#REF!),"")</f>
        <v/>
      </c>
      <c r="CB198" s="331" t="str">
        <f>IF(AND(COUNT(CB189)+COUNTA(E219)=2,AA219&lt;&gt;""),ROUND(CB189-SUMIF(BV200:BV226,BV198,CB200:CB226),#REF!),"")</f>
        <v/>
      </c>
      <c r="CC198" s="331" t="str">
        <f>IF(AND(COUNT(CC189)+COUNTA(E219)=2,AB219&lt;&gt;""),ROUND(CC189-SUMIF(BV200:BV226,BV198,CC200:CC226),#REF!),"")</f>
        <v/>
      </c>
      <c r="CD198" s="331" t="str">
        <f>IF(AND(COUNT(CD189)+COUNTA(E219)=2,AC219&lt;&gt;""),ROUND(CD189-SUMIF(BV200:BV226,BV198,CD200:CD226),#REF!),"")</f>
        <v/>
      </c>
      <c r="CE198" s="331" t="str">
        <f>IF(AND(COUNT(CE189)+COUNTA(E219)=2,AD219&lt;&gt;""),ROUND(CE189-SUMIF(BV200:BV226,BV198,CE200:CE226),#REF!),"")</f>
        <v/>
      </c>
      <c r="CF198" s="331" t="str">
        <f>IF(AND(COUNT(CF189)+COUNTA(E219)=2,AE219&lt;&gt;""),ROUND(CF189-SUMIF(BV200:BV226,BV198,CF200:CF226),#REF!),"")</f>
        <v/>
      </c>
      <c r="CG198" s="331" t="str">
        <f>IF(AND(COUNT(CG189)+COUNTA(E219)=2,AF219&lt;&gt;""),ROUND(CG189-SUMIF(BV200:BV226,BV198,CG200:CG226),#REF!),"")</f>
        <v/>
      </c>
      <c r="CH198" s="564" t="str">
        <f>IF(CH197="","",CH197)</f>
        <v>太陽光（余剰）</v>
      </c>
      <c r="CI198" s="564"/>
      <c r="CJ198" s="564"/>
      <c r="CK198" s="564"/>
      <c r="CL198" s="564"/>
      <c r="CM198" s="564"/>
      <c r="CN198" s="564"/>
      <c r="CO198" s="564"/>
      <c r="CP198" s="564"/>
      <c r="CQ198" s="564"/>
    </row>
    <row r="199" spans="3:95" s="243" customFormat="1" ht="13.5" customHeight="1">
      <c r="C199" s="604" t="e">
        <f>DATE(#REF!+3,1,1)</f>
        <v>#REF!</v>
      </c>
      <c r="D199" s="605"/>
      <c r="E199" s="613" t="s">
        <v>275</v>
      </c>
      <c r="F199" s="614"/>
      <c r="G199" s="615"/>
      <c r="H199" s="256"/>
      <c r="I199" s="256"/>
      <c r="J199" s="256"/>
      <c r="K199" s="256"/>
      <c r="L199" s="256"/>
      <c r="M199" s="256"/>
      <c r="N199" s="256"/>
      <c r="O199" s="256"/>
      <c r="P199" s="256"/>
      <c r="Q199" s="256"/>
      <c r="R199" s="256"/>
      <c r="S199" s="256"/>
      <c r="T199" s="255"/>
      <c r="U199" s="621"/>
      <c r="V199" s="622"/>
      <c r="W199" s="622"/>
      <c r="X199" s="622"/>
      <c r="Y199" s="622"/>
      <c r="Z199" s="623"/>
      <c r="AA199" s="257"/>
      <c r="AB199" s="257"/>
      <c r="AC199" s="257"/>
      <c r="AD199" s="604" t="e">
        <f>DATE(#REF!+3,1,1)</f>
        <v>#REF!</v>
      </c>
      <c r="AE199" s="605"/>
      <c r="AF199" s="613" t="s">
        <v>198</v>
      </c>
      <c r="AG199" s="614"/>
      <c r="AH199" s="615"/>
      <c r="AI199" s="258" t="str">
        <f>IF(COUNT(S197,H199)&lt;&gt;2,"",ROUND(MIN(S197,H199)*H188,#REF!))</f>
        <v/>
      </c>
      <c r="AJ199" s="258" t="str">
        <f>IF(COUNT(H199,I199)&lt;&gt;2,"",ROUND(MIN(H199,I199)*I188,#REF!))</f>
        <v/>
      </c>
      <c r="AK199" s="258" t="str">
        <f>IF(COUNT(I199,J199)&lt;&gt;2,"",ROUND(MIN(I199,J199)*J188,#REF!))</f>
        <v/>
      </c>
      <c r="AL199" s="258" t="str">
        <f>IF(COUNT(J199,K199)&lt;&gt;2,"",ROUND(MIN(J199,K199)*K188,#REF!))</f>
        <v/>
      </c>
      <c r="AM199" s="258" t="str">
        <f>IF(COUNT(K199,L199)&lt;&gt;2,"",ROUND(MIN(K199,L199)*L188,#REF!))</f>
        <v/>
      </c>
      <c r="AN199" s="258" t="str">
        <f>IF(COUNT(L199,M199)&lt;&gt;2,"",ROUND(MIN(L199,M199)*M188,#REF!))</f>
        <v/>
      </c>
      <c r="AO199" s="258" t="str">
        <f>IF(COUNT(M199,N199)&lt;&gt;2,"",ROUND(MIN(M199,N199)*N188,#REF!))</f>
        <v/>
      </c>
      <c r="AP199" s="258" t="str">
        <f>IF(COUNT(N199,O199)&lt;&gt;2,"",ROUND(MIN(N199,O199)*O188,#REF!))</f>
        <v/>
      </c>
      <c r="AQ199" s="258" t="str">
        <f>IF(COUNT(O199,P199)&lt;&gt;2,"",ROUND(MIN(O199,P199)*P188,#REF!))</f>
        <v/>
      </c>
      <c r="AR199" s="258" t="str">
        <f>IF(COUNT(P199,Q199)&lt;&gt;2,"",ROUND(MIN(P199,Q199)*Q188,#REF!))</f>
        <v/>
      </c>
      <c r="AS199" s="258" t="str">
        <f>IF(COUNT(Q199,R199)&lt;&gt;2,"",ROUND(MIN(Q199,R199)*R188,#REF!))</f>
        <v/>
      </c>
      <c r="AT199" s="258" t="str">
        <f>IF(COUNT(R199,S199)&lt;&gt;2,"",ROUND(MIN(R199,S199)*S188,#REF!))</f>
        <v/>
      </c>
      <c r="AU199" s="255"/>
      <c r="AX199" s="569"/>
      <c r="AY199" s="569"/>
      <c r="AZ199" s="589"/>
      <c r="BA199" s="590"/>
      <c r="BB199" s="590"/>
      <c r="BC199" s="590"/>
      <c r="BD199" s="589"/>
      <c r="BE199" s="585" t="e">
        <f>IF(#REF!="発電事業者","月間送電電力量（GWh）","月間受電電力量（GWh）")</f>
        <v>#REF!</v>
      </c>
      <c r="BF199" s="586"/>
      <c r="BG199" s="297" t="str">
        <f>IF(AND(COUNT(BG190)+COUNTA(E219)=2,L219&lt;&gt;""),ROUND(BG190-SUMIF(BE200:BF226,BE199,BG200:BG226),#REF!),"")</f>
        <v/>
      </c>
      <c r="BH199" s="297" t="str">
        <f>IF(AND(COUNT(BH190)+COUNTA(E219)=2,M219&lt;&gt;""),ROUND(BH190-SUMIF(BE200:BF226,BE199,BH200:BH226),#REF!),"")</f>
        <v/>
      </c>
      <c r="BI199" s="297" t="str">
        <f>IF(AND(COUNT(BI190)+COUNTA(E219)=2,N219&lt;&gt;""),ROUND(BI190-SUMIF(BE200:BF226,BE199,BI200:BI226),#REF!),"")</f>
        <v/>
      </c>
      <c r="BJ199" s="297" t="str">
        <f>IF(AND(COUNT(BJ190)+COUNTA(E219)=2,O219&lt;&gt;""),ROUND(BJ190-SUMIF(BE200:BF226,BE199,BJ200:BJ226),#REF!),"")</f>
        <v/>
      </c>
      <c r="BK199" s="297" t="str">
        <f>IF(AND(COUNT(BK190)+COUNTA(E219)=2,P219&lt;&gt;""),ROUND(BK190-SUMIF(BE200:BF226,BE199,BK200:BK226),#REF!),"")</f>
        <v/>
      </c>
      <c r="BL199" s="297" t="str">
        <f>IF(AND(COUNT(BL190)+COUNTA(E219)=2,Q219&lt;&gt;""),ROUND(BL190-SUMIF(BE200:BF226,BE199,BL200:BL226),#REF!),"")</f>
        <v/>
      </c>
      <c r="BM199" s="297" t="str">
        <f>IF(AND(COUNT(BM190)+COUNTA(E219)=2,R219&lt;&gt;""),ROUND(BM190-SUMIF(BE200:BF226,BE199,BM200:BM226),#REF!),"")</f>
        <v/>
      </c>
      <c r="BN199" s="297" t="str">
        <f>IF(AND(COUNT(BN190)+COUNTA(E219)=2,S219&lt;&gt;""),ROUND(BN190-SUMIF(BE200:BF226,BE199,BN200:BN226),#REF!),"")</f>
        <v/>
      </c>
      <c r="BO199" s="297" t="str">
        <f>IF(AND(COUNT(BO190)+COUNTA(E219)=2,T219&lt;&gt;""),ROUND(BO190-SUMIF(BE200:BF226,BE199,BO200:BO226),#REF!),"")</f>
        <v/>
      </c>
      <c r="BP199" s="297" t="str">
        <f>IF(AND(COUNT(BP190)+COUNTA(E219)=2,U219&lt;&gt;""),ROUND(BP190-SUMIF(BE200:BF226,BE199,BP200:BP226),#REF!),"")</f>
        <v/>
      </c>
      <c r="BQ199" s="297" t="str">
        <f>IF(AND(COUNT(BQ190)+COUNTA(E219)=2,V219&lt;&gt;""),ROUND(BQ190-SUMIF(BE200:BF226,BE199,BQ200:BQ226),#REF!),"")</f>
        <v/>
      </c>
      <c r="BR199" s="297" t="str">
        <f>IF(AND(COUNT(BR190)+COUNTA(E219)=2,W219&lt;&gt;""),ROUND(BR190-SUMIF(BE200:BF226,BE199,BR200:BR226),#REF!),"")</f>
        <v/>
      </c>
      <c r="BS199" s="569" t="e">
        <f>IF(#REF!="発電事業者","年間送電電力量（GWh）","年間受電電力量（GWh）")</f>
        <v>#REF!</v>
      </c>
      <c r="BT199" s="569"/>
      <c r="BU199" s="569"/>
      <c r="BV199" s="333" t="s">
        <v>25</v>
      </c>
      <c r="BW199" s="582"/>
      <c r="BX199" s="582"/>
      <c r="BY199" s="331" t="str">
        <f>IF(AND(COUNT(BY190)+COUNTA(E219)=2,X219&lt;&gt;""),ROUND(BY190-SUMIF(BV200:BV226,BV199,BY200:BY226),#REF!),"")</f>
        <v/>
      </c>
      <c r="BZ199" s="331" t="str">
        <f>IF(AND(COUNT(BZ190)+COUNTA(E219)=2,Y219&lt;&gt;""),ROUND(BZ190-SUMIF(BV200:BV226,BV199,BZ200:BZ226),#REF!),"")</f>
        <v/>
      </c>
      <c r="CA199" s="331" t="str">
        <f>IF(AND(COUNT(CA190)+COUNTA(E219)=2,Z219&lt;&gt;""),ROUND(CA190-SUMIF(BV200:BV226,BV199,CA200:CA226),#REF!),"")</f>
        <v/>
      </c>
      <c r="CB199" s="331" t="str">
        <f>IF(AND(COUNT(CB190)+COUNTA(E219)=2,AA219&lt;&gt;""),ROUND(CB190-SUMIF(BV200:BV226,BV199,CB200:CB226),#REF!),"")</f>
        <v/>
      </c>
      <c r="CC199" s="331" t="str">
        <f>IF(AND(COUNT(CC190)+COUNTA(E219)=2,AB219&lt;&gt;""),ROUND(CC190-SUMIF(BV200:BV226,BV199,CC200:CC226),#REF!),"")</f>
        <v/>
      </c>
      <c r="CD199" s="331" t="str">
        <f>IF(AND(COUNT(CD190)+COUNTA(E219)=2,AC219&lt;&gt;""),ROUND(CD190-SUMIF(BV200:BV226,BV199,CD200:CD226),#REF!),"")</f>
        <v/>
      </c>
      <c r="CE199" s="331" t="str">
        <f>IF(AND(COUNT(CE190)+COUNTA(E219)=2,AD219&lt;&gt;""),ROUND(CE190-SUMIF(BV200:BV226,BV199,CE200:CE226),#REF!),"")</f>
        <v/>
      </c>
      <c r="CF199" s="331" t="str">
        <f>IF(AND(COUNT(CF190)+COUNTA(E219)=2,AE219&lt;&gt;""),ROUND(CF190-SUMIF(BV200:BV226,BV199,CF200:CF226),#REF!),"")</f>
        <v/>
      </c>
      <c r="CG199" s="331" t="str">
        <f>IF(AND(COUNT(CG190)+COUNTA(E219)=2,AF219&lt;&gt;""),ROUND(CG190-SUMIF(BV200:BV226,BV199,CG200:CG226),#REF!),"")</f>
        <v/>
      </c>
      <c r="CH199" s="565" t="str">
        <f>IF(COUNTA(AG219)=0,"",AG219)</f>
        <v/>
      </c>
      <c r="CI199" s="565"/>
      <c r="CJ199" s="565"/>
      <c r="CK199" s="565"/>
      <c r="CL199" s="565"/>
      <c r="CM199" s="565"/>
      <c r="CN199" s="565"/>
      <c r="CO199" s="565"/>
      <c r="CP199" s="565"/>
      <c r="CQ199" s="565"/>
    </row>
    <row r="200" spans="3:95" s="243" customFormat="1" ht="13.5" customHeight="1">
      <c r="C200" s="606"/>
      <c r="D200" s="607"/>
      <c r="E200" s="608" t="s">
        <v>212</v>
      </c>
      <c r="F200" s="609"/>
      <c r="G200" s="610"/>
      <c r="H200" s="261"/>
      <c r="I200" s="261"/>
      <c r="J200" s="261"/>
      <c r="K200" s="261"/>
      <c r="L200" s="261"/>
      <c r="M200" s="261"/>
      <c r="N200" s="261"/>
      <c r="O200" s="261"/>
      <c r="P200" s="261"/>
      <c r="Q200" s="261"/>
      <c r="R200" s="261"/>
      <c r="S200" s="261"/>
      <c r="T200" s="262" t="str">
        <f>IF(COUNT(H200:S200)=0,"",SUMPRODUCT(ROUND(H200:S200,#REF!)))</f>
        <v/>
      </c>
      <c r="U200" s="624"/>
      <c r="V200" s="625"/>
      <c r="W200" s="625"/>
      <c r="X200" s="625"/>
      <c r="Y200" s="625"/>
      <c r="Z200" s="626"/>
      <c r="AA200" s="257"/>
      <c r="AB200" s="257"/>
      <c r="AC200" s="257"/>
      <c r="AD200" s="606"/>
      <c r="AE200" s="607"/>
      <c r="AF200" s="608" t="s">
        <v>199</v>
      </c>
      <c r="AG200" s="609"/>
      <c r="AH200" s="610"/>
      <c r="AI200" s="264" t="str">
        <f t="shared" ref="AI200:AT200" si="40">IF(COUNT(H199:H200)=0,"",ROUND(H200/(H199*24*AI188/1000),3))</f>
        <v/>
      </c>
      <c r="AJ200" s="264" t="str">
        <f t="shared" si="40"/>
        <v/>
      </c>
      <c r="AK200" s="264" t="str">
        <f t="shared" si="40"/>
        <v/>
      </c>
      <c r="AL200" s="264" t="str">
        <f t="shared" si="40"/>
        <v/>
      </c>
      <c r="AM200" s="264" t="str">
        <f t="shared" si="40"/>
        <v/>
      </c>
      <c r="AN200" s="264" t="str">
        <f t="shared" si="40"/>
        <v/>
      </c>
      <c r="AO200" s="264" t="str">
        <f t="shared" si="40"/>
        <v/>
      </c>
      <c r="AP200" s="264" t="str">
        <f t="shared" si="40"/>
        <v/>
      </c>
      <c r="AQ200" s="264" t="str">
        <f t="shared" si="40"/>
        <v/>
      </c>
      <c r="AR200" s="264" t="str">
        <f t="shared" si="40"/>
        <v/>
      </c>
      <c r="AS200" s="264" t="str">
        <f t="shared" si="40"/>
        <v/>
      </c>
      <c r="AT200" s="264" t="str">
        <f t="shared" si="40"/>
        <v/>
      </c>
      <c r="AU200" s="265" t="str">
        <f>IF(COUNT(AI200:AT200)=0,"",AVERAGE(AI200:AT200))</f>
        <v/>
      </c>
      <c r="AX200" s="569" t="str">
        <f>IF(C220="","",C220)</f>
        <v/>
      </c>
      <c r="AY200" s="569"/>
      <c r="AZ200" s="587" t="str">
        <f>IF(E220="","",E220)</f>
        <v/>
      </c>
      <c r="BA200" s="590" t="str">
        <f ca="1">IF(F220="","",F220)</f>
        <v/>
      </c>
      <c r="BB200" s="590"/>
      <c r="BC200" s="590"/>
      <c r="BD200" s="587" t="str">
        <f>IF(I220="","",I220)</f>
        <v/>
      </c>
      <c r="BE200" s="578" t="e">
        <f>IF(#REF!="発電事業者","送電電力（MW）","受電電力（MW）")</f>
        <v>#REF!</v>
      </c>
      <c r="BF200" s="579"/>
      <c r="BG200" s="331" t="str">
        <f>IF(COUNT(BG188,L220)=2,ROUND(BG188*L220/SUM(L219:L228),#REF!),"")</f>
        <v/>
      </c>
      <c r="BH200" s="331" t="str">
        <f>IF(COUNT(BH188,M220)=2,ROUND(BH188*M220/SUM(M219:M228),#REF!),"")</f>
        <v/>
      </c>
      <c r="BI200" s="331" t="str">
        <f>IF(COUNT(BI188,N220)=2,ROUND(BI188*N220/SUM(N219:N228),#REF!),"")</f>
        <v/>
      </c>
      <c r="BJ200" s="331" t="str">
        <f>IF(COUNT(BJ188,O220)=2,ROUND(BJ188*O220/SUM(O219:O228),#REF!),"")</f>
        <v/>
      </c>
      <c r="BK200" s="331" t="str">
        <f>IF(COUNT(BK188,P220)=2,ROUND(BK188*P220/SUM(P219:P228),#REF!),"")</f>
        <v/>
      </c>
      <c r="BL200" s="331" t="str">
        <f>IF(COUNT(BL188,Q220)=2,ROUND(BL188*Q220/SUM(Q219:Q228),#REF!),"")</f>
        <v/>
      </c>
      <c r="BM200" s="331" t="str">
        <f>IF(COUNT(BM188,R220)=2,ROUND(BM188*R220/SUM(R219:R228),#REF!),"")</f>
        <v/>
      </c>
      <c r="BN200" s="331" t="str">
        <f>IF(COUNT(BN188,S220)=2,ROUND(BN188*S220/SUM(S219:S228),#REF!),"")</f>
        <v/>
      </c>
      <c r="BO200" s="331" t="str">
        <f>IF(COUNT(BO188,T220)=2,ROUND(BO188*T220/SUM(T219:T228),#REF!),"")</f>
        <v/>
      </c>
      <c r="BP200" s="331" t="str">
        <f>IF(COUNT(BP188,U220)=2,ROUND(BP188*U220/SUM(U219:U228),#REF!),"")</f>
        <v/>
      </c>
      <c r="BQ200" s="331" t="str">
        <f>IF(COUNT(BQ188,V220)=2,ROUND(BQ188*V220/SUM(V219:V228),#REF!),"")</f>
        <v/>
      </c>
      <c r="BR200" s="331" t="str">
        <f>IF(COUNT(BR188,W220)=2,ROUND(BR188*W220/SUM(W219:W228),#REF!),"")</f>
        <v/>
      </c>
      <c r="BS200" s="569" t="e">
        <f>IF(#REF!="発電事業者","送電電力（MW）","受電電力（MW）")</f>
        <v>#REF!</v>
      </c>
      <c r="BT200" s="569"/>
      <c r="BU200" s="569"/>
      <c r="BV200" s="333" t="s">
        <v>171</v>
      </c>
      <c r="BW200" s="580"/>
      <c r="BX200" s="580"/>
      <c r="BY200" s="331" t="str">
        <f>IF(COUNT(BY188,X220)=2,ROUND(BY188*X220/SUM(X219:X228),#REF!),"")</f>
        <v/>
      </c>
      <c r="BZ200" s="331" t="str">
        <f>IF(COUNT(BZ188,Y220)=2,ROUND(BZ188*Y220/SUM(Y219:Y228),#REF!),"")</f>
        <v/>
      </c>
      <c r="CA200" s="331" t="str">
        <f>IF(COUNT(CA188,Z220)=2,ROUND(CA188*Z220/SUM(Z219:Z228),#REF!),"")</f>
        <v/>
      </c>
      <c r="CB200" s="331" t="str">
        <f>IF(COUNT(CB188,AA220)=2,ROUND(CB188*AA220/SUM(AA219:AA228),#REF!),"")</f>
        <v/>
      </c>
      <c r="CC200" s="331" t="str">
        <f>IF(COUNT(CC188,AB220)=2,ROUND(CC188*AB220/SUM(AB219:AB228),#REF!),"")</f>
        <v/>
      </c>
      <c r="CD200" s="331" t="str">
        <f>IF(COUNT(CD188,AC220)=2,ROUND(CD188*AC220/SUM(AC219:AC228),#REF!),"")</f>
        <v/>
      </c>
      <c r="CE200" s="331" t="str">
        <f>IF(COUNT(CE188,AD220)=2,ROUND(CE188*AD220/SUM(AD219:AD228),#REF!),"")</f>
        <v/>
      </c>
      <c r="CF200" s="331" t="str">
        <f>IF(COUNT(CF188,AE220)=2,ROUND(CF188*AE220/SUM(AE219:AE228),#REF!),"")</f>
        <v/>
      </c>
      <c r="CG200" s="331" t="str">
        <f>IF(COUNT(CG188,AF220)=2,ROUND(CG188*AF220/SUM(AF219:AF228),#REF!),"")</f>
        <v/>
      </c>
      <c r="CH200" s="563" t="s">
        <v>215</v>
      </c>
      <c r="CI200" s="563"/>
      <c r="CJ200" s="563"/>
      <c r="CK200" s="563"/>
      <c r="CL200" s="563"/>
      <c r="CM200" s="563"/>
      <c r="CN200" s="563"/>
      <c r="CO200" s="563"/>
      <c r="CP200" s="563"/>
      <c r="CQ200" s="563"/>
    </row>
    <row r="201" spans="3:95" s="243" customFormat="1" ht="13.5" customHeight="1">
      <c r="C201" s="604" t="e">
        <f>DATE(#REF!+4,1,1)</f>
        <v>#REF!</v>
      </c>
      <c r="D201" s="605"/>
      <c r="E201" s="613" t="s">
        <v>275</v>
      </c>
      <c r="F201" s="614"/>
      <c r="G201" s="615"/>
      <c r="H201" s="256"/>
      <c r="I201" s="256"/>
      <c r="J201" s="256"/>
      <c r="K201" s="256"/>
      <c r="L201" s="256"/>
      <c r="M201" s="256"/>
      <c r="N201" s="256"/>
      <c r="O201" s="256"/>
      <c r="P201" s="256"/>
      <c r="Q201" s="256"/>
      <c r="R201" s="256"/>
      <c r="S201" s="256"/>
      <c r="T201" s="255"/>
      <c r="U201" s="613" t="s">
        <v>210</v>
      </c>
      <c r="V201" s="614"/>
      <c r="W201" s="614"/>
      <c r="X201" s="615"/>
      <c r="Y201" s="616" t="str">
        <f>IF(COUNT(S201)=0,"",ROUND(S201,#REF!))</f>
        <v/>
      </c>
      <c r="Z201" s="617"/>
      <c r="AA201" s="257"/>
      <c r="AB201" s="257"/>
      <c r="AC201" s="257"/>
      <c r="AD201" s="604" t="e">
        <f>DATE(#REF!+4,1,1)</f>
        <v>#REF!</v>
      </c>
      <c r="AE201" s="605"/>
      <c r="AF201" s="613" t="s">
        <v>198</v>
      </c>
      <c r="AG201" s="614"/>
      <c r="AH201" s="615"/>
      <c r="AI201" s="258" t="str">
        <f>IF(COUNT(S199,H201)&lt;&gt;2,"",ROUND(MIN(S199,H201)*H188,#REF!))</f>
        <v/>
      </c>
      <c r="AJ201" s="258" t="str">
        <f>IF(COUNT(H201,I201)&lt;&gt;2,"",ROUND(MIN(H201,I201)*I188,#REF!))</f>
        <v/>
      </c>
      <c r="AK201" s="258" t="str">
        <f>IF(COUNT(I201,J201)&lt;&gt;2,"",ROUND(MIN(I201,J201)*J188,#REF!))</f>
        <v/>
      </c>
      <c r="AL201" s="258" t="str">
        <f>IF(COUNT(J201,K201)&lt;&gt;2,"",ROUND(MIN(J201,K201)*K188,#REF!))</f>
        <v/>
      </c>
      <c r="AM201" s="258" t="str">
        <f>IF(COUNT(K201,L201)&lt;&gt;2,"",ROUND(MIN(K201,L201)*L188,#REF!))</f>
        <v/>
      </c>
      <c r="AN201" s="258" t="str">
        <f>IF(COUNT(L201,M201)&lt;&gt;2,"",ROUND(MIN(L201,M201)*M188,#REF!))</f>
        <v/>
      </c>
      <c r="AO201" s="258" t="str">
        <f>IF(COUNT(M201,N201)&lt;&gt;2,"",ROUND(MIN(M201,N201)*N188,#REF!))</f>
        <v/>
      </c>
      <c r="AP201" s="258" t="str">
        <f>IF(COUNT(N201,O201)&lt;&gt;2,"",ROUND(MIN(N201,O201)*O188,#REF!))</f>
        <v/>
      </c>
      <c r="AQ201" s="258" t="str">
        <f>IF(COUNT(O201,P201)&lt;&gt;2,"",ROUND(MIN(O201,P201)*P188,#REF!))</f>
        <v/>
      </c>
      <c r="AR201" s="258" t="str">
        <f>IF(COUNT(P201,Q201)&lt;&gt;2,"",ROUND(MIN(P201,Q201)*Q188,#REF!))</f>
        <v/>
      </c>
      <c r="AS201" s="258" t="str">
        <f>IF(COUNT(Q201,R201)&lt;&gt;2,"",ROUND(MIN(Q201,R201)*R188,#REF!))</f>
        <v/>
      </c>
      <c r="AT201" s="258" t="str">
        <f>IF(COUNT(R201,S201)&lt;&gt;2,"",ROUND(MIN(R201,S201)*S188,#REF!))</f>
        <v/>
      </c>
      <c r="AU201" s="255"/>
      <c r="AX201" s="569"/>
      <c r="AY201" s="569"/>
      <c r="AZ201" s="588"/>
      <c r="BA201" s="590"/>
      <c r="BB201" s="590"/>
      <c r="BC201" s="590"/>
      <c r="BD201" s="588"/>
      <c r="BE201" s="583"/>
      <c r="BF201" s="584"/>
      <c r="BG201" s="259"/>
      <c r="BH201" s="259"/>
      <c r="BI201" s="259"/>
      <c r="BJ201" s="259"/>
      <c r="BK201" s="259"/>
      <c r="BL201" s="259"/>
      <c r="BM201" s="259"/>
      <c r="BN201" s="259"/>
      <c r="BO201" s="259"/>
      <c r="BP201" s="259"/>
      <c r="BQ201" s="259"/>
      <c r="BR201" s="259"/>
      <c r="BS201" s="569"/>
      <c r="BT201" s="569"/>
      <c r="BU201" s="569"/>
      <c r="BV201" s="333" t="s">
        <v>172</v>
      </c>
      <c r="BW201" s="581"/>
      <c r="BX201" s="581"/>
      <c r="BY201" s="331" t="str">
        <f>IF(COUNT(BY189,X220)=2,ROUND(BY189*X220/SUM(X219:X228),#REF!),"")</f>
        <v/>
      </c>
      <c r="BZ201" s="331" t="str">
        <f>IF(COUNT(BZ189,Y220)=2,ROUND(BZ189*Y220/SUM(Y219:Y228),#REF!),"")</f>
        <v/>
      </c>
      <c r="CA201" s="331" t="str">
        <f>IF(COUNT(CA189,Z220)=2,ROUND(CA189*Z220/SUM(Z219:Z228),#REF!),"")</f>
        <v/>
      </c>
      <c r="CB201" s="331" t="str">
        <f>IF(COUNT(CB189,AA220)=2,ROUND(CB189*AA220/SUM(AA219:AA228),#REF!),"")</f>
        <v/>
      </c>
      <c r="CC201" s="331" t="str">
        <f>IF(COUNT(CC189,AB220)=2,ROUND(CC189*AB220/SUM(AB219:AB228),#REF!),"")</f>
        <v/>
      </c>
      <c r="CD201" s="331" t="str">
        <f>IF(COUNT(CD189,AC220)=2,ROUND(CD189*AC220/SUM(AC219:AC228),#REF!),"")</f>
        <v/>
      </c>
      <c r="CE201" s="331" t="str">
        <f>IF(COUNT(CE189,AD220)=2,ROUND(CE189*AD220/SUM(AD219:AD228),#REF!),"")</f>
        <v/>
      </c>
      <c r="CF201" s="331" t="str">
        <f>IF(COUNT(CF189,AE220)=2,ROUND(CF189*AE220/SUM(AE219:AE228),#REF!),"")</f>
        <v/>
      </c>
      <c r="CG201" s="331" t="str">
        <f>IF(COUNT(CG189,AF220)=2,ROUND(CG189*AF220/SUM(AF219:AF228),#REF!),"")</f>
        <v/>
      </c>
      <c r="CH201" s="564" t="str">
        <f>IF(CH200="","",CH200)</f>
        <v>太陽光（余剰）</v>
      </c>
      <c r="CI201" s="564"/>
      <c r="CJ201" s="564"/>
      <c r="CK201" s="564"/>
      <c r="CL201" s="564"/>
      <c r="CM201" s="564"/>
      <c r="CN201" s="564"/>
      <c r="CO201" s="564"/>
      <c r="CP201" s="564"/>
      <c r="CQ201" s="564"/>
    </row>
    <row r="202" spans="3:95" s="243" customFormat="1" ht="13.5" customHeight="1">
      <c r="C202" s="606"/>
      <c r="D202" s="607"/>
      <c r="E202" s="608" t="s">
        <v>212</v>
      </c>
      <c r="F202" s="609"/>
      <c r="G202" s="610"/>
      <c r="H202" s="261"/>
      <c r="I202" s="261"/>
      <c r="J202" s="261"/>
      <c r="K202" s="261"/>
      <c r="L202" s="261"/>
      <c r="M202" s="261"/>
      <c r="N202" s="261"/>
      <c r="O202" s="261"/>
      <c r="P202" s="261"/>
      <c r="Q202" s="261"/>
      <c r="R202" s="261"/>
      <c r="S202" s="261"/>
      <c r="T202" s="262" t="str">
        <f>IF(COUNT(H202:S202)=0,"",SUMPRODUCT(ROUND(H202:S202,#REF!)))</f>
        <v/>
      </c>
      <c r="U202" s="608" t="s">
        <v>211</v>
      </c>
      <c r="V202" s="609"/>
      <c r="W202" s="609"/>
      <c r="X202" s="610"/>
      <c r="Y202" s="611" t="str">
        <f>IF(COUNT(T202)=0,"",T202)</f>
        <v/>
      </c>
      <c r="Z202" s="612"/>
      <c r="AA202" s="257"/>
      <c r="AB202" s="257"/>
      <c r="AC202" s="257"/>
      <c r="AD202" s="606"/>
      <c r="AE202" s="607"/>
      <c r="AF202" s="608" t="s">
        <v>199</v>
      </c>
      <c r="AG202" s="609"/>
      <c r="AH202" s="610"/>
      <c r="AI202" s="264" t="str">
        <f t="shared" ref="AI202:AT202" si="41">IF(COUNT(H201:H202)=0,"",ROUND(H202/(H201*24*AI188/1000),3))</f>
        <v/>
      </c>
      <c r="AJ202" s="264" t="str">
        <f t="shared" si="41"/>
        <v/>
      </c>
      <c r="AK202" s="264" t="str">
        <f t="shared" si="41"/>
        <v/>
      </c>
      <c r="AL202" s="264" t="str">
        <f t="shared" si="41"/>
        <v/>
      </c>
      <c r="AM202" s="264" t="str">
        <f t="shared" si="41"/>
        <v/>
      </c>
      <c r="AN202" s="264" t="str">
        <f t="shared" si="41"/>
        <v/>
      </c>
      <c r="AO202" s="264" t="str">
        <f t="shared" si="41"/>
        <v/>
      </c>
      <c r="AP202" s="264" t="str">
        <f t="shared" si="41"/>
        <v/>
      </c>
      <c r="AQ202" s="264" t="str">
        <f t="shared" si="41"/>
        <v/>
      </c>
      <c r="AR202" s="264" t="str">
        <f t="shared" si="41"/>
        <v/>
      </c>
      <c r="AS202" s="264" t="str">
        <f t="shared" si="41"/>
        <v/>
      </c>
      <c r="AT202" s="264" t="str">
        <f t="shared" si="41"/>
        <v/>
      </c>
      <c r="AU202" s="265" t="str">
        <f>IF(COUNT(AI202:AT202)=0,"",AVERAGE(AI202:AT202))</f>
        <v/>
      </c>
      <c r="AX202" s="569"/>
      <c r="AY202" s="569"/>
      <c r="AZ202" s="589"/>
      <c r="BA202" s="590"/>
      <c r="BB202" s="590"/>
      <c r="BC202" s="590"/>
      <c r="BD202" s="589"/>
      <c r="BE202" s="585" t="e">
        <f>IF(#REF!="発電事業者","月間送電電力量（GWh）","月間受電電力量（GWh）")</f>
        <v>#REF!</v>
      </c>
      <c r="BF202" s="586"/>
      <c r="BG202" s="331" t="str">
        <f>IF(COUNT(BG190,L220)=2,ROUND(BG190*L220/SUM(L219:L228),#REF!),"")</f>
        <v/>
      </c>
      <c r="BH202" s="331" t="str">
        <f>IF(COUNT(BH190,M220)=2,ROUND(BH190*M220/SUM(M219:M228),#REF!),"")</f>
        <v/>
      </c>
      <c r="BI202" s="331" t="str">
        <f>IF(COUNT(BI190,N220)=2,ROUND(BI190*N220/SUM(N219:N228),#REF!),"")</f>
        <v/>
      </c>
      <c r="BJ202" s="331" t="str">
        <f>IF(COUNT(BJ190,O220)=2,ROUND(BJ190*O220/SUM(O219:O228),#REF!),"")</f>
        <v/>
      </c>
      <c r="BK202" s="331" t="str">
        <f>IF(COUNT(BK190,P220)=2,ROUND(BK190*P220/SUM(P219:P228),#REF!),"")</f>
        <v/>
      </c>
      <c r="BL202" s="331" t="str">
        <f>IF(COUNT(BL190,Q220)=2,ROUND(BL190*Q220/SUM(Q219:Q228),#REF!),"")</f>
        <v/>
      </c>
      <c r="BM202" s="331" t="str">
        <f>IF(COUNT(BM190,R220)=2,ROUND(BM190*R220/SUM(R219:R228),#REF!),"")</f>
        <v/>
      </c>
      <c r="BN202" s="331" t="str">
        <f>IF(COUNT(BN190,S220)=2,ROUND(BN190*S220/SUM(S219:S228),#REF!),"")</f>
        <v/>
      </c>
      <c r="BO202" s="331" t="str">
        <f>IF(COUNT(BO190,T220)=2,ROUND(BO190*T220/SUM(T219:T228),#REF!),"")</f>
        <v/>
      </c>
      <c r="BP202" s="331" t="str">
        <f>IF(COUNT(BP190,U220)=2,ROUND(BP190*U220/SUM(U219:U228),#REF!),"")</f>
        <v/>
      </c>
      <c r="BQ202" s="331" t="str">
        <f>IF(COUNT(BQ190,V220)=2,ROUND(BQ190*V220/SUM(V219:V228),#REF!),"")</f>
        <v/>
      </c>
      <c r="BR202" s="331" t="str">
        <f>IF(COUNT(BR190,W220)=2,ROUND(BR190*W220/SUM(W219:W228),#REF!),"")</f>
        <v/>
      </c>
      <c r="BS202" s="569" t="e">
        <f>IF(#REF!="発電事業者","年間送電電力量（GWh）","年間受電電力量（GWh）")</f>
        <v>#REF!</v>
      </c>
      <c r="BT202" s="569"/>
      <c r="BU202" s="569"/>
      <c r="BV202" s="333" t="s">
        <v>25</v>
      </c>
      <c r="BW202" s="582"/>
      <c r="BX202" s="582"/>
      <c r="BY202" s="331" t="str">
        <f>IF(COUNT(BY190,X220)=2,ROUND(BY190*X220/SUM(X219:X228),#REF!),"")</f>
        <v/>
      </c>
      <c r="BZ202" s="331" t="str">
        <f>IF(COUNT(BZ190,Y220)=2,ROUND(BZ190*Y220/SUM(Y219:Y228),#REF!),"")</f>
        <v/>
      </c>
      <c r="CA202" s="331" t="str">
        <f>IF(COUNT(CA190,Z220)=2,ROUND(CA190*Z220/SUM(Z219:Z228),#REF!),"")</f>
        <v/>
      </c>
      <c r="CB202" s="331" t="str">
        <f>IF(COUNT(CB190,AA220)=2,ROUND(CB190*AA220/SUM(AA219:AA228),#REF!),"")</f>
        <v/>
      </c>
      <c r="CC202" s="331" t="str">
        <f>IF(COUNT(CC190,AB220)=2,ROUND(CC190*AB220/SUM(AB219:AB228),#REF!),"")</f>
        <v/>
      </c>
      <c r="CD202" s="331" t="str">
        <f>IF(COUNT(CD190,AC220)=2,ROUND(CD190*AC220/SUM(AC219:AC228),#REF!),"")</f>
        <v/>
      </c>
      <c r="CE202" s="331" t="str">
        <f>IF(COUNT(CE190,AD220)=2,ROUND(CE190*AD220/SUM(AD219:AD228),#REF!),"")</f>
        <v/>
      </c>
      <c r="CF202" s="331" t="str">
        <f>IF(COUNT(CF190,AE220)=2,ROUND(CF190*AE220/SUM(AE219:AE228),#REF!),"")</f>
        <v/>
      </c>
      <c r="CG202" s="331" t="str">
        <f>IF(COUNT(CG190,AF220)=2,ROUND(CG190*AF220/SUM(AF219:AF228),#REF!),"")</f>
        <v/>
      </c>
      <c r="CH202" s="565" t="str">
        <f>IF(COUNTA(AG220)=0,"",AG220)</f>
        <v/>
      </c>
      <c r="CI202" s="565"/>
      <c r="CJ202" s="565"/>
      <c r="CK202" s="565"/>
      <c r="CL202" s="565"/>
      <c r="CM202" s="565"/>
      <c r="CN202" s="565"/>
      <c r="CO202" s="565"/>
      <c r="CP202" s="565"/>
      <c r="CQ202" s="565"/>
    </row>
    <row r="203" spans="3:95" s="243" customFormat="1" ht="13.5" customHeight="1">
      <c r="C203" s="604" t="e">
        <f>DATE(#REF!+5,1,1)</f>
        <v>#REF!</v>
      </c>
      <c r="D203" s="605"/>
      <c r="E203" s="613" t="s">
        <v>275</v>
      </c>
      <c r="F203" s="614"/>
      <c r="G203" s="615"/>
      <c r="H203" s="256"/>
      <c r="I203" s="256"/>
      <c r="J203" s="256"/>
      <c r="K203" s="256"/>
      <c r="L203" s="256"/>
      <c r="M203" s="256"/>
      <c r="N203" s="256"/>
      <c r="O203" s="256"/>
      <c r="P203" s="256"/>
      <c r="Q203" s="256"/>
      <c r="R203" s="256"/>
      <c r="S203" s="256"/>
      <c r="T203" s="255"/>
      <c r="U203" s="618"/>
      <c r="V203" s="619"/>
      <c r="W203" s="619"/>
      <c r="X203" s="619"/>
      <c r="Y203" s="619"/>
      <c r="Z203" s="620"/>
      <c r="AA203" s="257"/>
      <c r="AB203" s="257"/>
      <c r="AC203" s="257"/>
      <c r="AD203" s="604" t="e">
        <f>DATE(#REF!+5,1,1)</f>
        <v>#REF!</v>
      </c>
      <c r="AE203" s="605"/>
      <c r="AF203" s="613" t="s">
        <v>198</v>
      </c>
      <c r="AG203" s="614"/>
      <c r="AH203" s="615"/>
      <c r="AI203" s="258" t="str">
        <f>IF(COUNT(S201,H203)&lt;&gt;2,"",ROUND(MIN(S201,H203)*H188,#REF!))</f>
        <v/>
      </c>
      <c r="AJ203" s="258" t="str">
        <f>IF(COUNT(H203,I203)&lt;&gt;2,"",ROUND(MIN(H203,I203)*I188,#REF!))</f>
        <v/>
      </c>
      <c r="AK203" s="258" t="str">
        <f>IF(COUNT(I203,J203)&lt;&gt;2,"",ROUND(MIN(I203,J203)*J188,#REF!))</f>
        <v/>
      </c>
      <c r="AL203" s="258" t="str">
        <f>IF(COUNT(J203,K203)&lt;&gt;2,"",ROUND(MIN(J203,K203)*K188,#REF!))</f>
        <v/>
      </c>
      <c r="AM203" s="258" t="str">
        <f>IF(COUNT(K203,L203)&lt;&gt;2,"",ROUND(MIN(K203,L203)*L188,#REF!))</f>
        <v/>
      </c>
      <c r="AN203" s="258" t="str">
        <f>IF(COUNT(L203,M203)&lt;&gt;2,"",ROUND(MIN(L203,M203)*M188,#REF!))</f>
        <v/>
      </c>
      <c r="AO203" s="258" t="str">
        <f>IF(COUNT(M203,N203)&lt;&gt;2,"",ROUND(MIN(M203,N203)*N188,#REF!))</f>
        <v/>
      </c>
      <c r="AP203" s="258" t="str">
        <f>IF(COUNT(N203,O203)&lt;&gt;2,"",ROUND(MIN(N203,O203)*O188,#REF!))</f>
        <v/>
      </c>
      <c r="AQ203" s="258" t="str">
        <f>IF(COUNT(O203,P203)&lt;&gt;2,"",ROUND(MIN(O203,P203)*P188,#REF!))</f>
        <v/>
      </c>
      <c r="AR203" s="258" t="str">
        <f>IF(COUNT(P203,Q203)&lt;&gt;2,"",ROUND(MIN(P203,Q203)*Q188,#REF!))</f>
        <v/>
      </c>
      <c r="AS203" s="258" t="str">
        <f>IF(COUNT(Q203,R203)&lt;&gt;2,"",ROUND(MIN(Q203,R203)*R188,#REF!))</f>
        <v/>
      </c>
      <c r="AT203" s="258" t="str">
        <f>IF(COUNT(R203,S203)&lt;&gt;2,"",ROUND(MIN(R203,S203)*S188,#REF!))</f>
        <v/>
      </c>
      <c r="AU203" s="255"/>
      <c r="AX203" s="569" t="str">
        <f>IF(C221="","",C221)</f>
        <v/>
      </c>
      <c r="AY203" s="569"/>
      <c r="AZ203" s="587" t="str">
        <f>IF(E221="","",E221)</f>
        <v/>
      </c>
      <c r="BA203" s="590" t="str">
        <f ca="1">IF(F221="","",F221)</f>
        <v/>
      </c>
      <c r="BB203" s="590"/>
      <c r="BC203" s="590"/>
      <c r="BD203" s="587" t="str">
        <f>IF(I221="","",I221)</f>
        <v/>
      </c>
      <c r="BE203" s="578" t="e">
        <f>IF(#REF!="発電事業者","送電電力（MW）","受電電力（MW）")</f>
        <v>#REF!</v>
      </c>
      <c r="BF203" s="579"/>
      <c r="BG203" s="331" t="str">
        <f>IF(COUNT(BG188,L221)=2,ROUND(BG188*L221/SUM(L219:L228),#REF!),"")</f>
        <v/>
      </c>
      <c r="BH203" s="331" t="str">
        <f>IF(COUNT(BH188,M221)=2,ROUND(BH188*M221/SUM(M219:M228),#REF!),"")</f>
        <v/>
      </c>
      <c r="BI203" s="331" t="str">
        <f>IF(COUNT(BI188,N221)=2,ROUND(BI188*N221/SUM(N219:N228),#REF!),"")</f>
        <v/>
      </c>
      <c r="BJ203" s="331" t="str">
        <f>IF(COUNT(BJ188,O221)=2,ROUND(BJ188*O221/SUM(O219:O228),#REF!),"")</f>
        <v/>
      </c>
      <c r="BK203" s="331" t="str">
        <f>IF(COUNT(BK188,P221)=2,ROUND(BK188*P221/SUM(P219:P228),#REF!),"")</f>
        <v/>
      </c>
      <c r="BL203" s="331" t="str">
        <f>IF(COUNT(BL188,Q221)=2,ROUND(BL188*Q221/SUM(Q219:Q228),#REF!),"")</f>
        <v/>
      </c>
      <c r="BM203" s="331" t="str">
        <f>IF(COUNT(BM188,R221)=2,ROUND(BM188*R221/SUM(R219:R228),#REF!),"")</f>
        <v/>
      </c>
      <c r="BN203" s="331" t="str">
        <f>IF(COUNT(BN188,S221)=2,ROUND(BN188*S221/SUM(S219:S228),#REF!),"")</f>
        <v/>
      </c>
      <c r="BO203" s="331" t="str">
        <f>IF(COUNT(BO188,T221)=2,ROUND(BO188*T221/SUM(T219:T228),#REF!),"")</f>
        <v/>
      </c>
      <c r="BP203" s="331" t="str">
        <f>IF(COUNT(BP188,U221)=2,ROUND(BP188*U221/SUM(U219:U228),#REF!),"")</f>
        <v/>
      </c>
      <c r="BQ203" s="331" t="str">
        <f>IF(COUNT(BQ188,V221)=2,ROUND(BQ188*V221/SUM(V219:V228),#REF!),"")</f>
        <v/>
      </c>
      <c r="BR203" s="331" t="str">
        <f>IF(COUNT(BR188,W221)=2,ROUND(BR188*W221/SUM(W219:W228),#REF!),"")</f>
        <v/>
      </c>
      <c r="BS203" s="569" t="e">
        <f>IF(#REF!="発電事業者","送電電力（MW）","受電電力（MW）")</f>
        <v>#REF!</v>
      </c>
      <c r="BT203" s="569"/>
      <c r="BU203" s="569"/>
      <c r="BV203" s="333" t="s">
        <v>171</v>
      </c>
      <c r="BW203" s="580"/>
      <c r="BX203" s="580"/>
      <c r="BY203" s="331" t="str">
        <f>IF(COUNT(BY188,X221)=2,ROUND(BY188*X221/SUM(X219:X228),#REF!),"")</f>
        <v/>
      </c>
      <c r="BZ203" s="331" t="str">
        <f>IF(COUNT(BZ188,Y221)=2,ROUND(BZ188*Y221/SUM(Y219:Y228),#REF!),"")</f>
        <v/>
      </c>
      <c r="CA203" s="331" t="str">
        <f>IF(COUNT(CA188,Z221)=2,ROUND(CA188*Z221/SUM(Z219:Z228),#REF!),"")</f>
        <v/>
      </c>
      <c r="CB203" s="331" t="str">
        <f>IF(COUNT(CB188,AA221)=2,ROUND(CB188*AA221/SUM(AA219:AA228),#REF!),"")</f>
        <v/>
      </c>
      <c r="CC203" s="331" t="str">
        <f>IF(COUNT(CC188,AB221)=2,ROUND(CC188*AB221/SUM(AB219:AB228),#REF!),"")</f>
        <v/>
      </c>
      <c r="CD203" s="331" t="str">
        <f>IF(COUNT(CD188,AC221)=2,ROUND(CD188*AC221/SUM(AC219:AC228),#REF!),"")</f>
        <v/>
      </c>
      <c r="CE203" s="331" t="str">
        <f>IF(COUNT(CE188,AD221)=2,ROUND(CE188*AD221/SUM(AD219:AD228),#REF!),"")</f>
        <v/>
      </c>
      <c r="CF203" s="331" t="str">
        <f>IF(COUNT(CF188,AE221)=2,ROUND(CF188*AE221/SUM(AE219:AE228),#REF!),"")</f>
        <v/>
      </c>
      <c r="CG203" s="331" t="str">
        <f>IF(COUNT(CG188,AF221)=2,ROUND(CG188*AF221/SUM(AF219:AF228),#REF!),"")</f>
        <v/>
      </c>
      <c r="CH203" s="563" t="s">
        <v>215</v>
      </c>
      <c r="CI203" s="563"/>
      <c r="CJ203" s="563"/>
      <c r="CK203" s="563"/>
      <c r="CL203" s="563"/>
      <c r="CM203" s="563"/>
      <c r="CN203" s="563"/>
      <c r="CO203" s="563"/>
      <c r="CP203" s="563"/>
      <c r="CQ203" s="563"/>
    </row>
    <row r="204" spans="3:95" s="243" customFormat="1" ht="13.5" customHeight="1">
      <c r="C204" s="606"/>
      <c r="D204" s="607"/>
      <c r="E204" s="608" t="s">
        <v>212</v>
      </c>
      <c r="F204" s="609"/>
      <c r="G204" s="610"/>
      <c r="H204" s="261"/>
      <c r="I204" s="261"/>
      <c r="J204" s="261"/>
      <c r="K204" s="261"/>
      <c r="L204" s="261"/>
      <c r="M204" s="261"/>
      <c r="N204" s="261"/>
      <c r="O204" s="261"/>
      <c r="P204" s="261"/>
      <c r="Q204" s="261"/>
      <c r="R204" s="261"/>
      <c r="S204" s="261"/>
      <c r="T204" s="262" t="str">
        <f>IF(COUNT(H204:S204)=0,"",SUMPRODUCT(ROUND(H204:S204,#REF!)))</f>
        <v/>
      </c>
      <c r="U204" s="621"/>
      <c r="V204" s="622"/>
      <c r="W204" s="622"/>
      <c r="X204" s="622"/>
      <c r="Y204" s="622"/>
      <c r="Z204" s="623"/>
      <c r="AA204" s="257"/>
      <c r="AB204" s="257"/>
      <c r="AC204" s="257"/>
      <c r="AD204" s="606"/>
      <c r="AE204" s="607"/>
      <c r="AF204" s="608" t="s">
        <v>199</v>
      </c>
      <c r="AG204" s="609"/>
      <c r="AH204" s="610"/>
      <c r="AI204" s="264" t="str">
        <f t="shared" ref="AI204:AT204" si="42">IF(COUNT(H203:H204)=0,"",ROUND(H204/(H203*24*AI188/1000),3))</f>
        <v/>
      </c>
      <c r="AJ204" s="264" t="str">
        <f t="shared" si="42"/>
        <v/>
      </c>
      <c r="AK204" s="264" t="str">
        <f t="shared" si="42"/>
        <v/>
      </c>
      <c r="AL204" s="264" t="str">
        <f t="shared" si="42"/>
        <v/>
      </c>
      <c r="AM204" s="264" t="str">
        <f t="shared" si="42"/>
        <v/>
      </c>
      <c r="AN204" s="264" t="str">
        <f t="shared" si="42"/>
        <v/>
      </c>
      <c r="AO204" s="264" t="str">
        <f t="shared" si="42"/>
        <v/>
      </c>
      <c r="AP204" s="264" t="str">
        <f t="shared" si="42"/>
        <v/>
      </c>
      <c r="AQ204" s="264" t="str">
        <f t="shared" si="42"/>
        <v/>
      </c>
      <c r="AR204" s="264" t="str">
        <f t="shared" si="42"/>
        <v/>
      </c>
      <c r="AS204" s="264" t="str">
        <f t="shared" si="42"/>
        <v/>
      </c>
      <c r="AT204" s="264" t="str">
        <f t="shared" si="42"/>
        <v/>
      </c>
      <c r="AU204" s="265" t="str">
        <f>IF(COUNT(AI204:AT204)=0,"",AVERAGE(AI204:AT204))</f>
        <v/>
      </c>
      <c r="AX204" s="569"/>
      <c r="AY204" s="569"/>
      <c r="AZ204" s="588"/>
      <c r="BA204" s="590"/>
      <c r="BB204" s="590"/>
      <c r="BC204" s="590"/>
      <c r="BD204" s="588"/>
      <c r="BE204" s="583"/>
      <c r="BF204" s="584"/>
      <c r="BG204" s="259"/>
      <c r="BH204" s="259"/>
      <c r="BI204" s="259"/>
      <c r="BJ204" s="259"/>
      <c r="BK204" s="259"/>
      <c r="BL204" s="259"/>
      <c r="BM204" s="259"/>
      <c r="BN204" s="259"/>
      <c r="BO204" s="259"/>
      <c r="BP204" s="259"/>
      <c r="BQ204" s="259"/>
      <c r="BR204" s="259"/>
      <c r="BS204" s="569"/>
      <c r="BT204" s="569"/>
      <c r="BU204" s="569"/>
      <c r="BV204" s="333" t="s">
        <v>172</v>
      </c>
      <c r="BW204" s="581"/>
      <c r="BX204" s="581"/>
      <c r="BY204" s="331" t="str">
        <f>IF(COUNT(BY189,X221)=2,ROUND(BY189*X221/SUM(X219:X228),#REF!),"")</f>
        <v/>
      </c>
      <c r="BZ204" s="331" t="str">
        <f>IF(COUNT(BZ189,Y221)=2,ROUND(BZ189*Y221/SUM(Y219:Y228),#REF!),"")</f>
        <v/>
      </c>
      <c r="CA204" s="331" t="str">
        <f>IF(COUNT(CA189,Z221)=2,ROUND(CA189*Z221/SUM(Z219:Z228),#REF!),"")</f>
        <v/>
      </c>
      <c r="CB204" s="331" t="str">
        <f>IF(COUNT(CB189,AA221)=2,ROUND(CB189*AA221/SUM(AA219:AA228),#REF!),"")</f>
        <v/>
      </c>
      <c r="CC204" s="331" t="str">
        <f>IF(COUNT(CC189,AB221)=2,ROUND(CC189*AB221/SUM(AB219:AB228),#REF!),"")</f>
        <v/>
      </c>
      <c r="CD204" s="331" t="str">
        <f>IF(COUNT(CD189,AC221)=2,ROUND(CD189*AC221/SUM(AC219:AC228),#REF!),"")</f>
        <v/>
      </c>
      <c r="CE204" s="331" t="str">
        <f>IF(COUNT(CE189,AD221)=2,ROUND(CE189*AD221/SUM(AD219:AD228),#REF!),"")</f>
        <v/>
      </c>
      <c r="CF204" s="331" t="str">
        <f>IF(COUNT(CF189,AE221)=2,ROUND(CF189*AE221/SUM(AE219:AE228),#REF!),"")</f>
        <v/>
      </c>
      <c r="CG204" s="331" t="str">
        <f>IF(COUNT(CG189,AF221)=2,ROUND(CG189*AF221/SUM(AF219:AF228),#REF!),"")</f>
        <v/>
      </c>
      <c r="CH204" s="564" t="str">
        <f>IF(CH203="","",CH203)</f>
        <v>太陽光（余剰）</v>
      </c>
      <c r="CI204" s="564"/>
      <c r="CJ204" s="564"/>
      <c r="CK204" s="564"/>
      <c r="CL204" s="564"/>
      <c r="CM204" s="564"/>
      <c r="CN204" s="564"/>
      <c r="CO204" s="564"/>
      <c r="CP204" s="564"/>
      <c r="CQ204" s="564"/>
    </row>
    <row r="205" spans="3:95" s="243" customFormat="1" ht="13.5" customHeight="1">
      <c r="C205" s="604" t="e">
        <f>DATE(#REF!+6,1,1)</f>
        <v>#REF!</v>
      </c>
      <c r="D205" s="605"/>
      <c r="E205" s="613" t="s">
        <v>275</v>
      </c>
      <c r="F205" s="614"/>
      <c r="G205" s="615"/>
      <c r="H205" s="256"/>
      <c r="I205" s="256"/>
      <c r="J205" s="256"/>
      <c r="K205" s="256"/>
      <c r="L205" s="256"/>
      <c r="M205" s="256"/>
      <c r="N205" s="256"/>
      <c r="O205" s="256"/>
      <c r="P205" s="256"/>
      <c r="Q205" s="256"/>
      <c r="R205" s="256"/>
      <c r="S205" s="256"/>
      <c r="T205" s="255"/>
      <c r="U205" s="621"/>
      <c r="V205" s="622"/>
      <c r="W205" s="622"/>
      <c r="X205" s="622"/>
      <c r="Y205" s="622"/>
      <c r="Z205" s="623"/>
      <c r="AA205" s="257"/>
      <c r="AB205" s="257"/>
      <c r="AC205" s="257"/>
      <c r="AD205" s="604" t="e">
        <f>DATE(#REF!+6,1,1)</f>
        <v>#REF!</v>
      </c>
      <c r="AE205" s="605"/>
      <c r="AF205" s="613" t="s">
        <v>198</v>
      </c>
      <c r="AG205" s="614"/>
      <c r="AH205" s="615"/>
      <c r="AI205" s="258" t="str">
        <f>IF(COUNT(S203,H205)&lt;&gt;2,"",ROUND(MIN(S203,H205)*H188,#REF!))</f>
        <v/>
      </c>
      <c r="AJ205" s="258" t="str">
        <f>IF(COUNT(H205,I205)&lt;&gt;2,"",ROUND(MIN(H205,I205)*I188,#REF!))</f>
        <v/>
      </c>
      <c r="AK205" s="258" t="str">
        <f>IF(COUNT(I205,J205)&lt;&gt;2,"",ROUND(MIN(I205,J205)*J188,#REF!))</f>
        <v/>
      </c>
      <c r="AL205" s="258" t="str">
        <f>IF(COUNT(J205,K205)&lt;&gt;2,"",ROUND(MIN(J205,K205)*K188,#REF!))</f>
        <v/>
      </c>
      <c r="AM205" s="258" t="str">
        <f>IF(COUNT(K205,L205)&lt;&gt;2,"",ROUND(MIN(K205,L205)*L188,#REF!))</f>
        <v/>
      </c>
      <c r="AN205" s="258" t="str">
        <f>IF(COUNT(L205,M205)&lt;&gt;2,"",ROUND(MIN(L205,M205)*M188,#REF!))</f>
        <v/>
      </c>
      <c r="AO205" s="258" t="str">
        <f>IF(COUNT(M205,N205)&lt;&gt;2,"",ROUND(MIN(M205,N205)*N188,#REF!))</f>
        <v/>
      </c>
      <c r="AP205" s="258" t="str">
        <f>IF(COUNT(N205,O205)&lt;&gt;2,"",ROUND(MIN(N205,O205)*O188,#REF!))</f>
        <v/>
      </c>
      <c r="AQ205" s="258" t="str">
        <f>IF(COUNT(O205,P205)&lt;&gt;2,"",ROUND(MIN(O205,P205)*P188,#REF!))</f>
        <v/>
      </c>
      <c r="AR205" s="258" t="str">
        <f>IF(COUNT(P205,Q205)&lt;&gt;2,"",ROUND(MIN(P205,Q205)*Q188,#REF!))</f>
        <v/>
      </c>
      <c r="AS205" s="258" t="str">
        <f>IF(COUNT(Q205,R205)&lt;&gt;2,"",ROUND(MIN(Q205,R205)*R188,#REF!))</f>
        <v/>
      </c>
      <c r="AT205" s="258" t="str">
        <f>IF(COUNT(R205,S205)&lt;&gt;2,"",ROUND(MIN(R205,S205)*S188,#REF!))</f>
        <v/>
      </c>
      <c r="AU205" s="255"/>
      <c r="AX205" s="569"/>
      <c r="AY205" s="569"/>
      <c r="AZ205" s="589"/>
      <c r="BA205" s="590"/>
      <c r="BB205" s="590"/>
      <c r="BC205" s="590"/>
      <c r="BD205" s="589"/>
      <c r="BE205" s="585" t="e">
        <f>IF(#REF!="発電事業者","月間送電電力量（GWh）","月間受電電力量（GWh）")</f>
        <v>#REF!</v>
      </c>
      <c r="BF205" s="586"/>
      <c r="BG205" s="331" t="str">
        <f>IF(COUNT(BG190,L221)=2,ROUND(BG190*L221/SUM(L219:L228),#REF!),"")</f>
        <v/>
      </c>
      <c r="BH205" s="331" t="str">
        <f>IF(COUNT(BH190,M221)=2,ROUND(BH190*M221/SUM(M219:M228),#REF!),"")</f>
        <v/>
      </c>
      <c r="BI205" s="331" t="str">
        <f>IF(COUNT(BI190,N221)=2,ROUND(BI190*N221/SUM(N219:N228),#REF!),"")</f>
        <v/>
      </c>
      <c r="BJ205" s="331" t="str">
        <f>IF(COUNT(BJ190,O221)=2,ROUND(BJ190*O221/SUM(O219:O228),#REF!),"")</f>
        <v/>
      </c>
      <c r="BK205" s="331" t="str">
        <f>IF(COUNT(BK190,P221)=2,ROUND(BK190*P221/SUM(P219:P228),#REF!),"")</f>
        <v/>
      </c>
      <c r="BL205" s="331" t="str">
        <f>IF(COUNT(BL190,Q221)=2,ROUND(BL190*Q221/SUM(Q219:Q228),#REF!),"")</f>
        <v/>
      </c>
      <c r="BM205" s="331" t="str">
        <f>IF(COUNT(BM190,R221)=2,ROUND(BM190*R221/SUM(R219:R228),#REF!),"")</f>
        <v/>
      </c>
      <c r="BN205" s="331" t="str">
        <f>IF(COUNT(BN190,S221)=2,ROUND(BN190*S221/SUM(S219:S228),#REF!),"")</f>
        <v/>
      </c>
      <c r="BO205" s="331" t="str">
        <f>IF(COUNT(BO190,T221)=2,ROUND(BO190*T221/SUM(T219:T228),#REF!),"")</f>
        <v/>
      </c>
      <c r="BP205" s="331" t="str">
        <f>IF(COUNT(BP190,U221)=2,ROUND(BP190*U221/SUM(U219:U228),#REF!),"")</f>
        <v/>
      </c>
      <c r="BQ205" s="331" t="str">
        <f>IF(COUNT(BQ190,V221)=2,ROUND(BQ190*V221/SUM(V219:V228),#REF!),"")</f>
        <v/>
      </c>
      <c r="BR205" s="331" t="str">
        <f>IF(COUNT(BR190,W221)=2,ROUND(BR190*W221/SUM(W219:W228),#REF!),"")</f>
        <v/>
      </c>
      <c r="BS205" s="569" t="e">
        <f>IF(#REF!="発電事業者","年間送電電力量（GWh）","年間受電電力量（GWh）")</f>
        <v>#REF!</v>
      </c>
      <c r="BT205" s="569"/>
      <c r="BU205" s="569"/>
      <c r="BV205" s="333" t="s">
        <v>25</v>
      </c>
      <c r="BW205" s="582"/>
      <c r="BX205" s="582"/>
      <c r="BY205" s="331" t="str">
        <f>IF(COUNT(BY190,X221)=2,ROUND(BY190*X221/SUM(X219:X228),#REF!),"")</f>
        <v/>
      </c>
      <c r="BZ205" s="331" t="str">
        <f>IF(COUNT(BZ190,Y221)=2,ROUND(BZ190*Y221/SUM(Y219:Y228),#REF!),"")</f>
        <v/>
      </c>
      <c r="CA205" s="331" t="str">
        <f>IF(COUNT(CA190,Z221)=2,ROUND(CA190*Z221/SUM(Z219:Z228),#REF!),"")</f>
        <v/>
      </c>
      <c r="CB205" s="331" t="str">
        <f>IF(COUNT(CB190,AA221)=2,ROUND(CB190*AA221/SUM(AA219:AA228),#REF!),"")</f>
        <v/>
      </c>
      <c r="CC205" s="331" t="str">
        <f>IF(COUNT(CC190,AB221)=2,ROUND(CC190*AB221/SUM(AB219:AB228),#REF!),"")</f>
        <v/>
      </c>
      <c r="CD205" s="331" t="str">
        <f>IF(COUNT(CD190,AC221)=2,ROUND(CD190*AC221/SUM(AC219:AC228),#REF!),"")</f>
        <v/>
      </c>
      <c r="CE205" s="331" t="str">
        <f>IF(COUNT(CE190,AD221)=2,ROUND(CE190*AD221/SUM(AD219:AD228),#REF!),"")</f>
        <v/>
      </c>
      <c r="CF205" s="331" t="str">
        <f>IF(COUNT(CF190,AE221)=2,ROUND(CF190*AE221/SUM(AE219:AE228),#REF!),"")</f>
        <v/>
      </c>
      <c r="CG205" s="331" t="str">
        <f>IF(COUNT(CG190,AF221)=2,ROUND(CG190*AF221/SUM(AF219:AF228),#REF!),"")</f>
        <v/>
      </c>
      <c r="CH205" s="565" t="str">
        <f>IF(COUNTA(AG221)=0,"",AG221)</f>
        <v/>
      </c>
      <c r="CI205" s="565"/>
      <c r="CJ205" s="565"/>
      <c r="CK205" s="565"/>
      <c r="CL205" s="565"/>
      <c r="CM205" s="565"/>
      <c r="CN205" s="565"/>
      <c r="CO205" s="565"/>
      <c r="CP205" s="565"/>
      <c r="CQ205" s="565"/>
    </row>
    <row r="206" spans="3:95" s="243" customFormat="1" ht="13.5" customHeight="1">
      <c r="C206" s="606"/>
      <c r="D206" s="607"/>
      <c r="E206" s="608" t="s">
        <v>212</v>
      </c>
      <c r="F206" s="609"/>
      <c r="G206" s="610"/>
      <c r="H206" s="261"/>
      <c r="I206" s="261"/>
      <c r="J206" s="261"/>
      <c r="K206" s="261"/>
      <c r="L206" s="261"/>
      <c r="M206" s="261"/>
      <c r="N206" s="261"/>
      <c r="O206" s="261"/>
      <c r="P206" s="261"/>
      <c r="Q206" s="261"/>
      <c r="R206" s="261"/>
      <c r="S206" s="261"/>
      <c r="T206" s="262" t="str">
        <f>IF(COUNT(H206:S206)=0,"",SUMPRODUCT(ROUND(H206:S206,#REF!)))</f>
        <v/>
      </c>
      <c r="U206" s="621"/>
      <c r="V206" s="622"/>
      <c r="W206" s="622"/>
      <c r="X206" s="622"/>
      <c r="Y206" s="622"/>
      <c r="Z206" s="623"/>
      <c r="AA206" s="257"/>
      <c r="AB206" s="257"/>
      <c r="AC206" s="257"/>
      <c r="AD206" s="606"/>
      <c r="AE206" s="607"/>
      <c r="AF206" s="608" t="s">
        <v>199</v>
      </c>
      <c r="AG206" s="609"/>
      <c r="AH206" s="610"/>
      <c r="AI206" s="264" t="str">
        <f t="shared" ref="AI206:AT206" si="43">IF(COUNT(H205:H206)=0,"",ROUND(H206/(H205*24*AI188/1000),3))</f>
        <v/>
      </c>
      <c r="AJ206" s="264" t="str">
        <f t="shared" si="43"/>
        <v/>
      </c>
      <c r="AK206" s="264" t="str">
        <f t="shared" si="43"/>
        <v/>
      </c>
      <c r="AL206" s="264" t="str">
        <f t="shared" si="43"/>
        <v/>
      </c>
      <c r="AM206" s="264" t="str">
        <f t="shared" si="43"/>
        <v/>
      </c>
      <c r="AN206" s="264" t="str">
        <f t="shared" si="43"/>
        <v/>
      </c>
      <c r="AO206" s="264" t="str">
        <f t="shared" si="43"/>
        <v/>
      </c>
      <c r="AP206" s="264" t="str">
        <f t="shared" si="43"/>
        <v/>
      </c>
      <c r="AQ206" s="264" t="str">
        <f t="shared" si="43"/>
        <v/>
      </c>
      <c r="AR206" s="264" t="str">
        <f t="shared" si="43"/>
        <v/>
      </c>
      <c r="AS206" s="264" t="str">
        <f t="shared" si="43"/>
        <v/>
      </c>
      <c r="AT206" s="264" t="str">
        <f t="shared" si="43"/>
        <v/>
      </c>
      <c r="AU206" s="265" t="str">
        <f>IF(COUNT(AI206:AT206)=0,"",AVERAGE(AI206:AT206))</f>
        <v/>
      </c>
      <c r="AX206" s="569" t="str">
        <f>IF(C222="","",C222)</f>
        <v/>
      </c>
      <c r="AY206" s="569"/>
      <c r="AZ206" s="587" t="str">
        <f>IF(E222="","",E222)</f>
        <v/>
      </c>
      <c r="BA206" s="590" t="str">
        <f ca="1">IF(F222="","",F222)</f>
        <v/>
      </c>
      <c r="BB206" s="590"/>
      <c r="BC206" s="590"/>
      <c r="BD206" s="587" t="str">
        <f>IF(I222="","",I222)</f>
        <v/>
      </c>
      <c r="BE206" s="578" t="e">
        <f>IF(#REF!="発電事業者","送電電力（MW）","受電電力（MW）")</f>
        <v>#REF!</v>
      </c>
      <c r="BF206" s="579"/>
      <c r="BG206" s="331" t="str">
        <f>IF(COUNT(BG188,L222)=2,ROUND(BG188*L222/SUM(L219:L228),#REF!),"")</f>
        <v/>
      </c>
      <c r="BH206" s="331" t="str">
        <f>IF(COUNT(BH188,M222)=2,ROUND(BH188*M222/SUM(M219:M228),#REF!),"")</f>
        <v/>
      </c>
      <c r="BI206" s="331" t="str">
        <f>IF(COUNT(BI188,N222)=2,ROUND(BI188*N222/SUM(N219:N228),#REF!),"")</f>
        <v/>
      </c>
      <c r="BJ206" s="331" t="str">
        <f>IF(COUNT(BJ188,O222)=2,ROUND(BJ188*O222/SUM(O219:O228),#REF!),"")</f>
        <v/>
      </c>
      <c r="BK206" s="331" t="str">
        <f>IF(COUNT(BK188,P222)=2,ROUND(BK188*P222/SUM(P219:P228),#REF!),"")</f>
        <v/>
      </c>
      <c r="BL206" s="331" t="str">
        <f>IF(COUNT(BL188,Q222)=2,ROUND(BL188*Q222/SUM(Q219:Q228),#REF!),"")</f>
        <v/>
      </c>
      <c r="BM206" s="331" t="str">
        <f>IF(COUNT(BM188,R222)=2,ROUND(BM188*R222/SUM(R219:R228),#REF!),"")</f>
        <v/>
      </c>
      <c r="BN206" s="331" t="str">
        <f>IF(COUNT(BN188,S222)=2,ROUND(BN188*S222/SUM(S219:S228),#REF!),"")</f>
        <v/>
      </c>
      <c r="BO206" s="331" t="str">
        <f>IF(COUNT(BO188,T222)=2,ROUND(BO188*T222/SUM(T219:T228),#REF!),"")</f>
        <v/>
      </c>
      <c r="BP206" s="331" t="str">
        <f>IF(COUNT(BP188,U222)=2,ROUND(BP188*U222/SUM(U219:U228),#REF!),"")</f>
        <v/>
      </c>
      <c r="BQ206" s="331" t="str">
        <f>IF(COUNT(BQ188,V222)=2,ROUND(BQ188*V222/SUM(V219:V228),#REF!),"")</f>
        <v/>
      </c>
      <c r="BR206" s="331" t="str">
        <f>IF(COUNT(BR188,W222)=2,ROUND(BR188*W222/SUM(W219:W228),#REF!),"")</f>
        <v/>
      </c>
      <c r="BS206" s="569" t="e">
        <f>IF(#REF!="発電事業者","送電電力（MW）","受電電力（MW）")</f>
        <v>#REF!</v>
      </c>
      <c r="BT206" s="569"/>
      <c r="BU206" s="569"/>
      <c r="BV206" s="333" t="s">
        <v>171</v>
      </c>
      <c r="BW206" s="580"/>
      <c r="BX206" s="580"/>
      <c r="BY206" s="331" t="str">
        <f>IF(COUNT(BY188,X222)=2,ROUND(BY188*X222/SUM(X219:X228),#REF!),"")</f>
        <v/>
      </c>
      <c r="BZ206" s="331" t="str">
        <f>IF(COUNT(BZ188,Y222)=2,ROUND(BZ188*Y222/SUM(Y219:Y228),#REF!),"")</f>
        <v/>
      </c>
      <c r="CA206" s="331" t="str">
        <f>IF(COUNT(CA188,Z222)=2,ROUND(CA188*Z222/SUM(Z219:Z228),#REF!),"")</f>
        <v/>
      </c>
      <c r="CB206" s="331" t="str">
        <f>IF(COUNT(CB188,AA222)=2,ROUND(CB188*AA222/SUM(AA219:AA228),#REF!),"")</f>
        <v/>
      </c>
      <c r="CC206" s="331" t="str">
        <f>IF(COUNT(CC188,AB222)=2,ROUND(CC188*AB222/SUM(AB219:AB228),#REF!),"")</f>
        <v/>
      </c>
      <c r="CD206" s="331" t="str">
        <f>IF(COUNT(CD188,AC222)=2,ROUND(CD188*AC222/SUM(AC219:AC228),#REF!),"")</f>
        <v/>
      </c>
      <c r="CE206" s="331" t="str">
        <f>IF(COUNT(CE188,AD222)=2,ROUND(CE188*AD222/SUM(AD219:AD228),#REF!),"")</f>
        <v/>
      </c>
      <c r="CF206" s="331" t="str">
        <f>IF(COUNT(CF188,AE222)=2,ROUND(CF188*AE222/SUM(AE219:AE228),#REF!),"")</f>
        <v/>
      </c>
      <c r="CG206" s="331" t="str">
        <f>IF(COUNT(CG188,AF222)=2,ROUND(CG188*AF222/SUM(AF219:AF228),#REF!),"")</f>
        <v/>
      </c>
      <c r="CH206" s="563" t="s">
        <v>215</v>
      </c>
      <c r="CI206" s="563"/>
      <c r="CJ206" s="563"/>
      <c r="CK206" s="563"/>
      <c r="CL206" s="563"/>
      <c r="CM206" s="563"/>
      <c r="CN206" s="563"/>
      <c r="CO206" s="563"/>
      <c r="CP206" s="563"/>
      <c r="CQ206" s="563"/>
    </row>
    <row r="207" spans="3:95" s="243" customFormat="1" ht="13.5" customHeight="1">
      <c r="C207" s="604" t="e">
        <f>DATE(#REF!+7,1,1)</f>
        <v>#REF!</v>
      </c>
      <c r="D207" s="605"/>
      <c r="E207" s="613" t="s">
        <v>275</v>
      </c>
      <c r="F207" s="614"/>
      <c r="G207" s="615"/>
      <c r="H207" s="256"/>
      <c r="I207" s="256"/>
      <c r="J207" s="256"/>
      <c r="K207" s="256"/>
      <c r="L207" s="256"/>
      <c r="M207" s="256"/>
      <c r="N207" s="256"/>
      <c r="O207" s="256"/>
      <c r="P207" s="256"/>
      <c r="Q207" s="256"/>
      <c r="R207" s="256"/>
      <c r="S207" s="256"/>
      <c r="T207" s="255"/>
      <c r="U207" s="621"/>
      <c r="V207" s="622"/>
      <c r="W207" s="622"/>
      <c r="X207" s="622"/>
      <c r="Y207" s="622"/>
      <c r="Z207" s="623"/>
      <c r="AA207" s="257"/>
      <c r="AB207" s="257"/>
      <c r="AC207" s="257"/>
      <c r="AD207" s="604" t="e">
        <f>DATE(#REF!+7,1,1)</f>
        <v>#REF!</v>
      </c>
      <c r="AE207" s="605"/>
      <c r="AF207" s="613" t="s">
        <v>198</v>
      </c>
      <c r="AG207" s="614"/>
      <c r="AH207" s="615"/>
      <c r="AI207" s="258" t="str">
        <f>IF(COUNT(S205,H207)&lt;&gt;2,"",ROUND(MIN(S205,H207)*H188,#REF!))</f>
        <v/>
      </c>
      <c r="AJ207" s="258" t="str">
        <f>IF(COUNT(H207,I207)&lt;&gt;2,"",ROUND(MIN(H207,I207)*I188,#REF!))</f>
        <v/>
      </c>
      <c r="AK207" s="258" t="str">
        <f>IF(COUNT(I207,J207)&lt;&gt;2,"",ROUND(MIN(I207,J207)*J188,#REF!))</f>
        <v/>
      </c>
      <c r="AL207" s="258" t="str">
        <f>IF(COUNT(J207,K207)&lt;&gt;2,"",ROUND(MIN(J207,K207)*K188,#REF!))</f>
        <v/>
      </c>
      <c r="AM207" s="258" t="str">
        <f>IF(COUNT(K207,L207)&lt;&gt;2,"",ROUND(MIN(K207,L207)*L188,#REF!))</f>
        <v/>
      </c>
      <c r="AN207" s="258" t="str">
        <f>IF(COUNT(L207,M207)&lt;&gt;2,"",ROUND(MIN(L207,M207)*M188,#REF!))</f>
        <v/>
      </c>
      <c r="AO207" s="258" t="str">
        <f>IF(COUNT(M207,N207)&lt;&gt;2,"",ROUND(MIN(M207,N207)*N188,#REF!))</f>
        <v/>
      </c>
      <c r="AP207" s="258" t="str">
        <f>IF(COUNT(N207,O207)&lt;&gt;2,"",ROUND(MIN(N207,O207)*O188,#REF!))</f>
        <v/>
      </c>
      <c r="AQ207" s="258" t="str">
        <f>IF(COUNT(O207,P207)&lt;&gt;2,"",ROUND(MIN(O207,P207)*P188,#REF!))</f>
        <v/>
      </c>
      <c r="AR207" s="258" t="str">
        <f>IF(COUNT(P207,Q207)&lt;&gt;2,"",ROUND(MIN(P207,Q207)*Q188,#REF!))</f>
        <v/>
      </c>
      <c r="AS207" s="258" t="str">
        <f>IF(COUNT(Q207,R207)&lt;&gt;2,"",ROUND(MIN(Q207,R207)*R188,#REF!))</f>
        <v/>
      </c>
      <c r="AT207" s="258" t="str">
        <f>IF(COUNT(R207,S207)&lt;&gt;2,"",ROUND(MIN(R207,S207)*S188,#REF!))</f>
        <v/>
      </c>
      <c r="AU207" s="255"/>
      <c r="AX207" s="569"/>
      <c r="AY207" s="569"/>
      <c r="AZ207" s="588"/>
      <c r="BA207" s="590"/>
      <c r="BB207" s="590"/>
      <c r="BC207" s="590"/>
      <c r="BD207" s="588"/>
      <c r="BE207" s="583"/>
      <c r="BF207" s="584"/>
      <c r="BG207" s="259"/>
      <c r="BH207" s="259"/>
      <c r="BI207" s="259"/>
      <c r="BJ207" s="259"/>
      <c r="BK207" s="259"/>
      <c r="BL207" s="259"/>
      <c r="BM207" s="259"/>
      <c r="BN207" s="259"/>
      <c r="BO207" s="259"/>
      <c r="BP207" s="259"/>
      <c r="BQ207" s="259"/>
      <c r="BR207" s="259"/>
      <c r="BS207" s="569"/>
      <c r="BT207" s="569"/>
      <c r="BU207" s="569"/>
      <c r="BV207" s="333" t="s">
        <v>172</v>
      </c>
      <c r="BW207" s="581"/>
      <c r="BX207" s="581"/>
      <c r="BY207" s="331" t="str">
        <f>IF(COUNT(BY189,X222)=2,ROUND(BY189*X222/SUM(X219:X228),#REF!),"")</f>
        <v/>
      </c>
      <c r="BZ207" s="331" t="str">
        <f>IF(COUNT(BZ189,Y222)=2,ROUND(BZ189*Y222/SUM(Y219:Y228),#REF!),"")</f>
        <v/>
      </c>
      <c r="CA207" s="331" t="str">
        <f>IF(COUNT(CA189,Z222)=2,ROUND(CA189*Z222/SUM(Z219:Z228),#REF!),"")</f>
        <v/>
      </c>
      <c r="CB207" s="331" t="str">
        <f>IF(COUNT(CB189,AA222)=2,ROUND(CB189*AA222/SUM(AA219:AA228),#REF!),"")</f>
        <v/>
      </c>
      <c r="CC207" s="331" t="str">
        <f>IF(COUNT(CC189,AB222)=2,ROUND(CC189*AB222/SUM(AB219:AB228),#REF!),"")</f>
        <v/>
      </c>
      <c r="CD207" s="331" t="str">
        <f>IF(COUNT(CD189,AC222)=2,ROUND(CD189*AC222/SUM(AC219:AC228),#REF!),"")</f>
        <v/>
      </c>
      <c r="CE207" s="331" t="str">
        <f>IF(COUNT(CE189,AD222)=2,ROUND(CE189*AD222/SUM(AD219:AD228),#REF!),"")</f>
        <v/>
      </c>
      <c r="CF207" s="331" t="str">
        <f>IF(COUNT(CF189,AE222)=2,ROUND(CF189*AE222/SUM(AE219:AE228),#REF!),"")</f>
        <v/>
      </c>
      <c r="CG207" s="331" t="str">
        <f>IF(COUNT(CG189,AF222)=2,ROUND(CG189*AF222/SUM(AF219:AF228),#REF!),"")</f>
        <v/>
      </c>
      <c r="CH207" s="564" t="str">
        <f>IF(CH206="","",CH206)</f>
        <v>太陽光（余剰）</v>
      </c>
      <c r="CI207" s="564"/>
      <c r="CJ207" s="564"/>
      <c r="CK207" s="564"/>
      <c r="CL207" s="564"/>
      <c r="CM207" s="564"/>
      <c r="CN207" s="564"/>
      <c r="CO207" s="564"/>
      <c r="CP207" s="564"/>
      <c r="CQ207" s="564"/>
    </row>
    <row r="208" spans="3:95" s="243" customFormat="1" ht="13.5" customHeight="1">
      <c r="C208" s="606"/>
      <c r="D208" s="607"/>
      <c r="E208" s="608" t="s">
        <v>212</v>
      </c>
      <c r="F208" s="609"/>
      <c r="G208" s="610"/>
      <c r="H208" s="261"/>
      <c r="I208" s="261"/>
      <c r="J208" s="261"/>
      <c r="K208" s="261"/>
      <c r="L208" s="261"/>
      <c r="M208" s="261"/>
      <c r="N208" s="261"/>
      <c r="O208" s="261"/>
      <c r="P208" s="261"/>
      <c r="Q208" s="261"/>
      <c r="R208" s="261"/>
      <c r="S208" s="261"/>
      <c r="T208" s="262" t="str">
        <f>IF(COUNT(H208:S208)=0,"",SUMPRODUCT(ROUND(H208:S208,#REF!)))</f>
        <v/>
      </c>
      <c r="U208" s="621"/>
      <c r="V208" s="622"/>
      <c r="W208" s="622"/>
      <c r="X208" s="622"/>
      <c r="Y208" s="622"/>
      <c r="Z208" s="623"/>
      <c r="AA208" s="257"/>
      <c r="AB208" s="257"/>
      <c r="AC208" s="257"/>
      <c r="AD208" s="606"/>
      <c r="AE208" s="607"/>
      <c r="AF208" s="608" t="s">
        <v>199</v>
      </c>
      <c r="AG208" s="609"/>
      <c r="AH208" s="610"/>
      <c r="AI208" s="264" t="str">
        <f t="shared" ref="AI208:AT208" si="44">IF(COUNT(H207:H208)=0,"",ROUND(H208/(H207*24*AI188/1000),3))</f>
        <v/>
      </c>
      <c r="AJ208" s="264" t="str">
        <f t="shared" si="44"/>
        <v/>
      </c>
      <c r="AK208" s="264" t="str">
        <f t="shared" si="44"/>
        <v/>
      </c>
      <c r="AL208" s="264" t="str">
        <f t="shared" si="44"/>
        <v/>
      </c>
      <c r="AM208" s="264" t="str">
        <f t="shared" si="44"/>
        <v/>
      </c>
      <c r="AN208" s="264" t="str">
        <f t="shared" si="44"/>
        <v/>
      </c>
      <c r="AO208" s="264" t="str">
        <f t="shared" si="44"/>
        <v/>
      </c>
      <c r="AP208" s="264" t="str">
        <f t="shared" si="44"/>
        <v/>
      </c>
      <c r="AQ208" s="264" t="str">
        <f t="shared" si="44"/>
        <v/>
      </c>
      <c r="AR208" s="264" t="str">
        <f t="shared" si="44"/>
        <v/>
      </c>
      <c r="AS208" s="264" t="str">
        <f t="shared" si="44"/>
        <v/>
      </c>
      <c r="AT208" s="264" t="str">
        <f t="shared" si="44"/>
        <v/>
      </c>
      <c r="AU208" s="265" t="str">
        <f>IF(COUNT(AI208:AT208)=0,"",AVERAGE(AI208:AT208))</f>
        <v/>
      </c>
      <c r="AX208" s="569"/>
      <c r="AY208" s="569"/>
      <c r="AZ208" s="589"/>
      <c r="BA208" s="590"/>
      <c r="BB208" s="590"/>
      <c r="BC208" s="590"/>
      <c r="BD208" s="589"/>
      <c r="BE208" s="585" t="e">
        <f>IF(#REF!="発電事業者","月間送電電力量（GWh）","月間受電電力量（GWh）")</f>
        <v>#REF!</v>
      </c>
      <c r="BF208" s="586"/>
      <c r="BG208" s="331" t="str">
        <f>IF(COUNT(BG190,L222)=2,ROUND(BG190*L222/SUM(L219:L228),#REF!),"")</f>
        <v/>
      </c>
      <c r="BH208" s="331" t="str">
        <f>IF(COUNT(BH190,M222)=2,ROUND(BH190*M222/SUM(M219:M228),#REF!),"")</f>
        <v/>
      </c>
      <c r="BI208" s="331" t="str">
        <f>IF(COUNT(BI190,N222)=2,ROUND(BI190*N222/SUM(N219:N228),#REF!),"")</f>
        <v/>
      </c>
      <c r="BJ208" s="331" t="str">
        <f>IF(COUNT(BJ190,O222)=2,ROUND(BJ190*O222/SUM(O219:O228),#REF!),"")</f>
        <v/>
      </c>
      <c r="BK208" s="331" t="str">
        <f>IF(COUNT(BK190,P222)=2,ROUND(BK190*P222/SUM(P219:P228),#REF!),"")</f>
        <v/>
      </c>
      <c r="BL208" s="331" t="str">
        <f>IF(COUNT(BL190,Q222)=2,ROUND(BL190*Q222/SUM(Q219:Q228),#REF!),"")</f>
        <v/>
      </c>
      <c r="BM208" s="331" t="str">
        <f>IF(COUNT(BM190,R222)=2,ROUND(BM190*R222/SUM(R219:R228),#REF!),"")</f>
        <v/>
      </c>
      <c r="BN208" s="331" t="str">
        <f>IF(COUNT(BN190,S222)=2,ROUND(BN190*S222/SUM(S219:S228),#REF!),"")</f>
        <v/>
      </c>
      <c r="BO208" s="331" t="str">
        <f>IF(COUNT(BO190,T222)=2,ROUND(BO190*T222/SUM(T219:T228),#REF!),"")</f>
        <v/>
      </c>
      <c r="BP208" s="331" t="str">
        <f>IF(COUNT(BP190,U222)=2,ROUND(BP190*U222/SUM(U219:U228),#REF!),"")</f>
        <v/>
      </c>
      <c r="BQ208" s="331" t="str">
        <f>IF(COUNT(BQ190,V222)=2,ROUND(BQ190*V222/SUM(V219:V228),#REF!),"")</f>
        <v/>
      </c>
      <c r="BR208" s="331" t="str">
        <f>IF(COUNT(BR190,W222)=2,ROUND(BR190*W222/SUM(W219:W228),#REF!),"")</f>
        <v/>
      </c>
      <c r="BS208" s="569" t="e">
        <f>IF(#REF!="発電事業者","年間送電電力量（GWh）","年間受電電力量（GWh）")</f>
        <v>#REF!</v>
      </c>
      <c r="BT208" s="569"/>
      <c r="BU208" s="569"/>
      <c r="BV208" s="333" t="s">
        <v>25</v>
      </c>
      <c r="BW208" s="582"/>
      <c r="BX208" s="582"/>
      <c r="BY208" s="331" t="str">
        <f>IF(COUNT(BY190,X222)=2,ROUND(BY190*X222/SUM(X219:X228),#REF!),"")</f>
        <v/>
      </c>
      <c r="BZ208" s="331" t="str">
        <f>IF(COUNT(BZ190,Y222)=2,ROUND(BZ190*Y222/SUM(Y219:Y228),#REF!),"")</f>
        <v/>
      </c>
      <c r="CA208" s="331" t="str">
        <f>IF(COUNT(CA190,Z222)=2,ROUND(CA190*Z222/SUM(Z219:Z228),#REF!),"")</f>
        <v/>
      </c>
      <c r="CB208" s="331" t="str">
        <f>IF(COUNT(CB190,AA222)=2,ROUND(CB190*AA222/SUM(AA219:AA228),#REF!),"")</f>
        <v/>
      </c>
      <c r="CC208" s="331" t="str">
        <f>IF(COUNT(CC190,AB222)=2,ROUND(CC190*AB222/SUM(AB219:AB228),#REF!),"")</f>
        <v/>
      </c>
      <c r="CD208" s="331" t="str">
        <f>IF(COUNT(CD190,AC222)=2,ROUND(CD190*AC222/SUM(AC219:AC228),#REF!),"")</f>
        <v/>
      </c>
      <c r="CE208" s="331" t="str">
        <f>IF(COUNT(CE190,AD222)=2,ROUND(CE190*AD222/SUM(AD219:AD228),#REF!),"")</f>
        <v/>
      </c>
      <c r="CF208" s="331" t="str">
        <f>IF(COUNT(CF190,AE222)=2,ROUND(CF190*AE222/SUM(AE219:AE228),#REF!),"")</f>
        <v/>
      </c>
      <c r="CG208" s="331" t="str">
        <f>IF(COUNT(CG190,AF222)=2,ROUND(CG190*AF222/SUM(AF219:AF228),#REF!),"")</f>
        <v/>
      </c>
      <c r="CH208" s="565" t="str">
        <f>IF(COUNTA(AG222)=0,"",AG222)</f>
        <v/>
      </c>
      <c r="CI208" s="565"/>
      <c r="CJ208" s="565"/>
      <c r="CK208" s="565"/>
      <c r="CL208" s="565"/>
      <c r="CM208" s="565"/>
      <c r="CN208" s="565"/>
      <c r="CO208" s="565"/>
      <c r="CP208" s="565"/>
      <c r="CQ208" s="565"/>
    </row>
    <row r="209" spans="3:97" s="243" customFormat="1" ht="13.5" customHeight="1">
      <c r="C209" s="604" t="e">
        <f>DATE(#REF!+8,1,1)</f>
        <v>#REF!</v>
      </c>
      <c r="D209" s="605"/>
      <c r="E209" s="613" t="s">
        <v>275</v>
      </c>
      <c r="F209" s="614"/>
      <c r="G209" s="615"/>
      <c r="H209" s="256"/>
      <c r="I209" s="256"/>
      <c r="J209" s="256"/>
      <c r="K209" s="256"/>
      <c r="L209" s="256"/>
      <c r="M209" s="256"/>
      <c r="N209" s="256"/>
      <c r="O209" s="256"/>
      <c r="P209" s="256"/>
      <c r="Q209" s="256"/>
      <c r="R209" s="256"/>
      <c r="S209" s="256"/>
      <c r="T209" s="255"/>
      <c r="U209" s="621"/>
      <c r="V209" s="622"/>
      <c r="W209" s="622"/>
      <c r="X209" s="622"/>
      <c r="Y209" s="622"/>
      <c r="Z209" s="623"/>
      <c r="AA209" s="257"/>
      <c r="AB209" s="257"/>
      <c r="AC209" s="257"/>
      <c r="AD209" s="604" t="e">
        <f>DATE(#REF!+8,1,1)</f>
        <v>#REF!</v>
      </c>
      <c r="AE209" s="605"/>
      <c r="AF209" s="613" t="s">
        <v>198</v>
      </c>
      <c r="AG209" s="614"/>
      <c r="AH209" s="615"/>
      <c r="AI209" s="258" t="str">
        <f>IF(COUNT(S207,H209)&lt;&gt;2,"",ROUND(MIN(S207,H209)*H188,#REF!))</f>
        <v/>
      </c>
      <c r="AJ209" s="258" t="str">
        <f>IF(COUNT(H209,I209)&lt;&gt;2,"",ROUND(MIN(H209,I209)*I188,#REF!))</f>
        <v/>
      </c>
      <c r="AK209" s="258" t="str">
        <f>IF(COUNT(I209,J209)&lt;&gt;2,"",ROUND(MIN(I209,J209)*J188,#REF!))</f>
        <v/>
      </c>
      <c r="AL209" s="258" t="str">
        <f>IF(COUNT(J209,K209)&lt;&gt;2,"",ROUND(MIN(J209,K209)*K188,#REF!))</f>
        <v/>
      </c>
      <c r="AM209" s="258" t="str">
        <f>IF(COUNT(K209,L209)&lt;&gt;2,"",ROUND(MIN(K209,L209)*L188,#REF!))</f>
        <v/>
      </c>
      <c r="AN209" s="258" t="str">
        <f>IF(COUNT(L209,M209)&lt;&gt;2,"",ROUND(MIN(L209,M209)*M188,#REF!))</f>
        <v/>
      </c>
      <c r="AO209" s="258" t="str">
        <f>IF(COUNT(M209,N209)&lt;&gt;2,"",ROUND(MIN(M209,N209)*N188,#REF!))</f>
        <v/>
      </c>
      <c r="AP209" s="258" t="str">
        <f>IF(COUNT(N209,O209)&lt;&gt;2,"",ROUND(MIN(N209,O209)*O188,#REF!))</f>
        <v/>
      </c>
      <c r="AQ209" s="258" t="str">
        <f>IF(COUNT(O209,P209)&lt;&gt;2,"",ROUND(MIN(O209,P209)*P188,#REF!))</f>
        <v/>
      </c>
      <c r="AR209" s="258" t="str">
        <f>IF(COUNT(P209,Q209)&lt;&gt;2,"",ROUND(MIN(P209,Q209)*Q188,#REF!))</f>
        <v/>
      </c>
      <c r="AS209" s="258" t="str">
        <f>IF(COUNT(Q209,R209)&lt;&gt;2,"",ROUND(MIN(Q209,R209)*R188,#REF!))</f>
        <v/>
      </c>
      <c r="AT209" s="258" t="str">
        <f>IF(COUNT(R209,S209)&lt;&gt;2,"",ROUND(MIN(R209,S209)*S188,#REF!))</f>
        <v/>
      </c>
      <c r="AU209" s="255"/>
      <c r="AX209" s="569" t="str">
        <f>IF(C223="","",C223)</f>
        <v/>
      </c>
      <c r="AY209" s="569"/>
      <c r="AZ209" s="587" t="str">
        <f>IF(E223="","",E223)</f>
        <v/>
      </c>
      <c r="BA209" s="590" t="str">
        <f ca="1">IF(F223="","",F223)</f>
        <v/>
      </c>
      <c r="BB209" s="590"/>
      <c r="BC209" s="590"/>
      <c r="BD209" s="587" t="str">
        <f>IF(I223="","",I223)</f>
        <v/>
      </c>
      <c r="BE209" s="578" t="e">
        <f>IF(#REF!="発電事業者","送電電力（MW）","受電電力（MW）")</f>
        <v>#REF!</v>
      </c>
      <c r="BF209" s="579"/>
      <c r="BG209" s="331" t="str">
        <f>IF(COUNT(BG188,L223)=2,ROUND(BG188*L223/SUM(L219:L228),#REF!),"")</f>
        <v/>
      </c>
      <c r="BH209" s="331" t="str">
        <f>IF(COUNT(BH188,M223)=2,ROUND(BH188*M223/SUM(M219:M228),#REF!),"")</f>
        <v/>
      </c>
      <c r="BI209" s="331" t="str">
        <f>IF(COUNT(BI188,N223)=2,ROUND(BI188*N223/SUM(N219:N228),#REF!),"")</f>
        <v/>
      </c>
      <c r="BJ209" s="331" t="str">
        <f>IF(COUNT(BJ188,O223)=2,ROUND(BJ188*O223/SUM(O219:O228),#REF!),"")</f>
        <v/>
      </c>
      <c r="BK209" s="331" t="str">
        <f>IF(COUNT(BK188,P223)=2,ROUND(BK188*P223/SUM(P219:P228),#REF!),"")</f>
        <v/>
      </c>
      <c r="BL209" s="331" t="str">
        <f>IF(COUNT(BL188,Q223)=2,ROUND(BL188*Q223/SUM(Q219:Q228),#REF!),"")</f>
        <v/>
      </c>
      <c r="BM209" s="331" t="str">
        <f>IF(COUNT(BM188,R223)=2,ROUND(BM188*R223/SUM(R219:R228),#REF!),"")</f>
        <v/>
      </c>
      <c r="BN209" s="331" t="str">
        <f>IF(COUNT(BN188,S223)=2,ROUND(BN188*S223/SUM(S219:S228),#REF!),"")</f>
        <v/>
      </c>
      <c r="BO209" s="331" t="str">
        <f>IF(COUNT(BO188,T223)=2,ROUND(BO188*T223/SUM(T219:T228),#REF!),"")</f>
        <v/>
      </c>
      <c r="BP209" s="331" t="str">
        <f>IF(COUNT(BP188,U223)=2,ROUND(BP188*U223/SUM(U219:U228),#REF!),"")</f>
        <v/>
      </c>
      <c r="BQ209" s="331" t="str">
        <f>IF(COUNT(BQ188,V223)=2,ROUND(BQ188*V223/SUM(V219:V228),#REF!),"")</f>
        <v/>
      </c>
      <c r="BR209" s="331" t="str">
        <f>IF(COUNT(BR188,W223)=2,ROUND(BR188*W223/SUM(W219:W228),#REF!),"")</f>
        <v/>
      </c>
      <c r="BS209" s="569" t="e">
        <f>IF(#REF!="発電事業者","送電電力（MW）","受電電力（MW）")</f>
        <v>#REF!</v>
      </c>
      <c r="BT209" s="569"/>
      <c r="BU209" s="569"/>
      <c r="BV209" s="333" t="s">
        <v>171</v>
      </c>
      <c r="BW209" s="580"/>
      <c r="BX209" s="580"/>
      <c r="BY209" s="331" t="str">
        <f>IF(COUNT(BY188,X223)=2,ROUND(BY188*X223/SUM(X219:X228),#REF!),"")</f>
        <v/>
      </c>
      <c r="BZ209" s="331" t="str">
        <f>IF(COUNT(BZ188,Y223)=2,ROUND(BZ188*Y223/SUM(Y219:Y228),#REF!),"")</f>
        <v/>
      </c>
      <c r="CA209" s="331" t="str">
        <f>IF(COUNT(CA188,Z223)=2,ROUND(CA188*Z223/SUM(Z219:Z228),#REF!),"")</f>
        <v/>
      </c>
      <c r="CB209" s="331" t="str">
        <f>IF(COUNT(CB188,AA223)=2,ROUND(CB188*AA223/SUM(AA219:AA228),#REF!),"")</f>
        <v/>
      </c>
      <c r="CC209" s="331" t="str">
        <f>IF(COUNT(CC188,AB223)=2,ROUND(CC188*AB223/SUM(AB219:AB228),#REF!),"")</f>
        <v/>
      </c>
      <c r="CD209" s="331" t="str">
        <f>IF(COUNT(CD188,AC223)=2,ROUND(CD188*AC223/SUM(AC219:AC228),#REF!),"")</f>
        <v/>
      </c>
      <c r="CE209" s="331" t="str">
        <f>IF(COUNT(CE188,AD223)=2,ROUND(CE188*AD223/SUM(AD219:AD228),#REF!),"")</f>
        <v/>
      </c>
      <c r="CF209" s="331" t="str">
        <f>IF(COUNT(CF188,AE223)=2,ROUND(CF188*AE223/SUM(AE219:AE228),#REF!),"")</f>
        <v/>
      </c>
      <c r="CG209" s="331" t="str">
        <f>IF(COUNT(CG188,AF223)=2,ROUND(CG188*AF223/SUM(AF219:AF228),#REF!),"")</f>
        <v/>
      </c>
      <c r="CH209" s="563" t="s">
        <v>215</v>
      </c>
      <c r="CI209" s="563"/>
      <c r="CJ209" s="563"/>
      <c r="CK209" s="563"/>
      <c r="CL209" s="563"/>
      <c r="CM209" s="563"/>
      <c r="CN209" s="563"/>
      <c r="CO209" s="563"/>
      <c r="CP209" s="563"/>
      <c r="CQ209" s="563"/>
    </row>
    <row r="210" spans="3:97" s="243" customFormat="1" ht="13.5" customHeight="1">
      <c r="C210" s="606"/>
      <c r="D210" s="607"/>
      <c r="E210" s="608" t="s">
        <v>212</v>
      </c>
      <c r="F210" s="609"/>
      <c r="G210" s="610"/>
      <c r="H210" s="261"/>
      <c r="I210" s="261"/>
      <c r="J210" s="261"/>
      <c r="K210" s="261"/>
      <c r="L210" s="261"/>
      <c r="M210" s="261"/>
      <c r="N210" s="261"/>
      <c r="O210" s="261"/>
      <c r="P210" s="261"/>
      <c r="Q210" s="261"/>
      <c r="R210" s="261"/>
      <c r="S210" s="261"/>
      <c r="T210" s="262" t="str">
        <f>IF(COUNT(H210:S210)=0,"",SUMPRODUCT(ROUND(H210:S210,#REF!)))</f>
        <v/>
      </c>
      <c r="U210" s="624"/>
      <c r="V210" s="625"/>
      <c r="W210" s="625"/>
      <c r="X210" s="625"/>
      <c r="Y210" s="625"/>
      <c r="Z210" s="626"/>
      <c r="AA210" s="257"/>
      <c r="AB210" s="257"/>
      <c r="AC210" s="257"/>
      <c r="AD210" s="606"/>
      <c r="AE210" s="607"/>
      <c r="AF210" s="608" t="s">
        <v>199</v>
      </c>
      <c r="AG210" s="609"/>
      <c r="AH210" s="610"/>
      <c r="AI210" s="264" t="str">
        <f t="shared" ref="AI210:AT210" si="45">IF(COUNT(H209:H210)=0,"",ROUND(H210/(H209*24*AI188/1000),3))</f>
        <v/>
      </c>
      <c r="AJ210" s="264" t="str">
        <f t="shared" si="45"/>
        <v/>
      </c>
      <c r="AK210" s="264" t="str">
        <f t="shared" si="45"/>
        <v/>
      </c>
      <c r="AL210" s="264" t="str">
        <f t="shared" si="45"/>
        <v/>
      </c>
      <c r="AM210" s="264" t="str">
        <f t="shared" si="45"/>
        <v/>
      </c>
      <c r="AN210" s="264" t="str">
        <f t="shared" si="45"/>
        <v/>
      </c>
      <c r="AO210" s="264" t="str">
        <f t="shared" si="45"/>
        <v/>
      </c>
      <c r="AP210" s="264" t="str">
        <f t="shared" si="45"/>
        <v/>
      </c>
      <c r="AQ210" s="264" t="str">
        <f t="shared" si="45"/>
        <v/>
      </c>
      <c r="AR210" s="264" t="str">
        <f t="shared" si="45"/>
        <v/>
      </c>
      <c r="AS210" s="264" t="str">
        <f t="shared" si="45"/>
        <v/>
      </c>
      <c r="AT210" s="264" t="str">
        <f t="shared" si="45"/>
        <v/>
      </c>
      <c r="AU210" s="265" t="str">
        <f>IF(COUNT(AI210:AT210)=0,"",AVERAGE(AI210:AT210))</f>
        <v/>
      </c>
      <c r="AX210" s="569"/>
      <c r="AY210" s="569"/>
      <c r="AZ210" s="588"/>
      <c r="BA210" s="590"/>
      <c r="BB210" s="590"/>
      <c r="BC210" s="590"/>
      <c r="BD210" s="588"/>
      <c r="BE210" s="583"/>
      <c r="BF210" s="584"/>
      <c r="BG210" s="259"/>
      <c r="BH210" s="259"/>
      <c r="BI210" s="259"/>
      <c r="BJ210" s="259"/>
      <c r="BK210" s="259"/>
      <c r="BL210" s="259"/>
      <c r="BM210" s="259"/>
      <c r="BN210" s="259"/>
      <c r="BO210" s="259"/>
      <c r="BP210" s="259"/>
      <c r="BQ210" s="259"/>
      <c r="BR210" s="259"/>
      <c r="BS210" s="569"/>
      <c r="BT210" s="569"/>
      <c r="BU210" s="569"/>
      <c r="BV210" s="333" t="s">
        <v>172</v>
      </c>
      <c r="BW210" s="581"/>
      <c r="BX210" s="581"/>
      <c r="BY210" s="331" t="str">
        <f>IF(COUNT(BY189,X223)=2,ROUND(BY189*X223/SUM(X219:X228),#REF!),"")</f>
        <v/>
      </c>
      <c r="BZ210" s="331" t="str">
        <f>IF(COUNT(BZ189,Y223)=2,ROUND(BZ189*Y223/SUM(Y219:Y228),#REF!),"")</f>
        <v/>
      </c>
      <c r="CA210" s="331" t="str">
        <f>IF(COUNT(CA189,Z223)=2,ROUND(CA189*Z223/SUM(Z219:Z228),#REF!),"")</f>
        <v/>
      </c>
      <c r="CB210" s="331" t="str">
        <f>IF(COUNT(CB189,AA223)=2,ROUND(CB189*AA223/SUM(AA219:AA228),#REF!),"")</f>
        <v/>
      </c>
      <c r="CC210" s="331" t="str">
        <f>IF(COUNT(CC189,AB223)=2,ROUND(CC189*AB223/SUM(AB219:AB228),#REF!),"")</f>
        <v/>
      </c>
      <c r="CD210" s="331" t="str">
        <f>IF(COUNT(CD189,AC223)=2,ROUND(CD189*AC223/SUM(AC219:AC228),#REF!),"")</f>
        <v/>
      </c>
      <c r="CE210" s="331" t="str">
        <f>IF(COUNT(CE189,AD223)=2,ROUND(CE189*AD223/SUM(AD219:AD228),#REF!),"")</f>
        <v/>
      </c>
      <c r="CF210" s="331" t="str">
        <f>IF(COUNT(CF189,AE223)=2,ROUND(CF189*AE223/SUM(AE219:AE228),#REF!),"")</f>
        <v/>
      </c>
      <c r="CG210" s="331" t="str">
        <f>IF(COUNT(CG189,AF223)=2,ROUND(CG189*AF223/SUM(AF219:AF228),#REF!),"")</f>
        <v/>
      </c>
      <c r="CH210" s="564" t="str">
        <f>IF(CH209="","",CH209)</f>
        <v>太陽光（余剰）</v>
      </c>
      <c r="CI210" s="564"/>
      <c r="CJ210" s="564"/>
      <c r="CK210" s="564"/>
      <c r="CL210" s="564"/>
      <c r="CM210" s="564"/>
      <c r="CN210" s="564"/>
      <c r="CO210" s="564"/>
      <c r="CP210" s="564"/>
      <c r="CQ210" s="564"/>
    </row>
    <row r="211" spans="3:97" s="243" customFormat="1" ht="13.5" customHeight="1">
      <c r="C211" s="604" t="e">
        <f>DATE(#REF!+9,1,1)</f>
        <v>#REF!</v>
      </c>
      <c r="D211" s="605"/>
      <c r="E211" s="613" t="s">
        <v>275</v>
      </c>
      <c r="F211" s="614"/>
      <c r="G211" s="615"/>
      <c r="H211" s="256"/>
      <c r="I211" s="256"/>
      <c r="J211" s="256"/>
      <c r="K211" s="256"/>
      <c r="L211" s="256"/>
      <c r="M211" s="256"/>
      <c r="N211" s="256"/>
      <c r="O211" s="256"/>
      <c r="P211" s="256"/>
      <c r="Q211" s="256"/>
      <c r="R211" s="256"/>
      <c r="S211" s="256"/>
      <c r="T211" s="255"/>
      <c r="U211" s="613" t="s">
        <v>210</v>
      </c>
      <c r="V211" s="614"/>
      <c r="W211" s="614"/>
      <c r="X211" s="615"/>
      <c r="Y211" s="616" t="str">
        <f>IF(COUNT(S211)=0,"",ROUND(S211,#REF!))</f>
        <v/>
      </c>
      <c r="Z211" s="617"/>
      <c r="AA211" s="257"/>
      <c r="AB211" s="257"/>
      <c r="AC211" s="257"/>
      <c r="AD211" s="604" t="e">
        <f>DATE(#REF!+9,1,1)</f>
        <v>#REF!</v>
      </c>
      <c r="AE211" s="605"/>
      <c r="AF211" s="613" t="s">
        <v>198</v>
      </c>
      <c r="AG211" s="614"/>
      <c r="AH211" s="615"/>
      <c r="AI211" s="258" t="str">
        <f>IF(COUNT(S209,H211)&lt;&gt;2,"",ROUND(MIN(S209,H211)*H188,#REF!))</f>
        <v/>
      </c>
      <c r="AJ211" s="258" t="str">
        <f>IF(COUNT(H211,I211)&lt;&gt;2,"",ROUND(MIN(H211,I211)*I188,#REF!))</f>
        <v/>
      </c>
      <c r="AK211" s="258" t="str">
        <f>IF(COUNT(I211,J211)&lt;&gt;2,"",ROUND(MIN(I211,J211)*J188,#REF!))</f>
        <v/>
      </c>
      <c r="AL211" s="258" t="str">
        <f>IF(COUNT(J211,K211)&lt;&gt;2,"",ROUND(MIN(J211,K211)*K188,#REF!))</f>
        <v/>
      </c>
      <c r="AM211" s="258" t="str">
        <f>IF(COUNT(K211,L211)&lt;&gt;2,"",ROUND(MIN(K211,L211)*L188,#REF!))</f>
        <v/>
      </c>
      <c r="AN211" s="258" t="str">
        <f>IF(COUNT(L211,M211)&lt;&gt;2,"",ROUND(MIN(L211,M211)*M188,#REF!))</f>
        <v/>
      </c>
      <c r="AO211" s="258" t="str">
        <f>IF(COUNT(M211,N211)&lt;&gt;2,"",ROUND(MIN(M211,N211)*N188,#REF!))</f>
        <v/>
      </c>
      <c r="AP211" s="258" t="str">
        <f>IF(COUNT(N211,O211)&lt;&gt;2,"",ROUND(MIN(N211,O211)*O188,#REF!))</f>
        <v/>
      </c>
      <c r="AQ211" s="258" t="str">
        <f>IF(COUNT(O211,P211)&lt;&gt;2,"",ROUND(MIN(O211,P211)*P188,#REF!))</f>
        <v/>
      </c>
      <c r="AR211" s="258" t="str">
        <f>IF(COUNT(P211,Q211)&lt;&gt;2,"",ROUND(MIN(P211,Q211)*Q188,#REF!))</f>
        <v/>
      </c>
      <c r="AS211" s="258" t="str">
        <f>IF(COUNT(Q211,R211)&lt;&gt;2,"",ROUND(MIN(Q211,R211)*R188,#REF!))</f>
        <v/>
      </c>
      <c r="AT211" s="258" t="str">
        <f>IF(COUNT(R211,S211)&lt;&gt;2,"",ROUND(MIN(R211,S211)*S188,#REF!))</f>
        <v/>
      </c>
      <c r="AU211" s="255"/>
      <c r="AX211" s="569"/>
      <c r="AY211" s="569"/>
      <c r="AZ211" s="589"/>
      <c r="BA211" s="590"/>
      <c r="BB211" s="590"/>
      <c r="BC211" s="590"/>
      <c r="BD211" s="589"/>
      <c r="BE211" s="585" t="e">
        <f>IF(#REF!="発電事業者","月間送電電力量（GWh）","月間受電電力量（GWh）")</f>
        <v>#REF!</v>
      </c>
      <c r="BF211" s="586"/>
      <c r="BG211" s="331" t="str">
        <f>IF(COUNT(BG190,L223)=2,ROUND(BG190*L223/SUM(L219:L228),#REF!),"")</f>
        <v/>
      </c>
      <c r="BH211" s="331" t="str">
        <f>IF(COUNT(BH190,M223)=2,ROUND(BH190*M223/SUM(M219:M228),#REF!),"")</f>
        <v/>
      </c>
      <c r="BI211" s="331" t="str">
        <f>IF(COUNT(BI190,N223)=2,ROUND(BI190*N223/SUM(N219:N228),#REF!),"")</f>
        <v/>
      </c>
      <c r="BJ211" s="331" t="str">
        <f>IF(COUNT(BJ190,O223)=2,ROUND(BJ190*O223/SUM(O219:O228),#REF!),"")</f>
        <v/>
      </c>
      <c r="BK211" s="331" t="str">
        <f>IF(COUNT(BK190,P223)=2,ROUND(BK190*P223/SUM(P219:P228),#REF!),"")</f>
        <v/>
      </c>
      <c r="BL211" s="331" t="str">
        <f>IF(COUNT(BL190,Q223)=2,ROUND(BL190*Q223/SUM(Q219:Q228),#REF!),"")</f>
        <v/>
      </c>
      <c r="BM211" s="331" t="str">
        <f>IF(COUNT(BM190,R223)=2,ROUND(BM190*R223/SUM(R219:R228),#REF!),"")</f>
        <v/>
      </c>
      <c r="BN211" s="331" t="str">
        <f>IF(COUNT(BN190,S223)=2,ROUND(BN190*S223/SUM(S219:S228),#REF!),"")</f>
        <v/>
      </c>
      <c r="BO211" s="331" t="str">
        <f>IF(COUNT(BO190,T223)=2,ROUND(BO190*T223/SUM(T219:T228),#REF!),"")</f>
        <v/>
      </c>
      <c r="BP211" s="331" t="str">
        <f>IF(COUNT(BP190,U223)=2,ROUND(BP190*U223/SUM(U219:U228),#REF!),"")</f>
        <v/>
      </c>
      <c r="BQ211" s="331" t="str">
        <f>IF(COUNT(BQ190,V223)=2,ROUND(BQ190*V223/SUM(V219:V228),#REF!),"")</f>
        <v/>
      </c>
      <c r="BR211" s="331" t="str">
        <f>IF(COUNT(BR190,W223)=2,ROUND(BR190*W223/SUM(W219:W228),#REF!),"")</f>
        <v/>
      </c>
      <c r="BS211" s="569" t="e">
        <f>IF(#REF!="発電事業者","年間送電電力量（GWh）","年間受電電力量（GWh）")</f>
        <v>#REF!</v>
      </c>
      <c r="BT211" s="569"/>
      <c r="BU211" s="569"/>
      <c r="BV211" s="333" t="s">
        <v>25</v>
      </c>
      <c r="BW211" s="582"/>
      <c r="BX211" s="582"/>
      <c r="BY211" s="331" t="str">
        <f>IF(COUNT(BY190,X223)=2,ROUND(BY190*X223/SUM(X219:X228),#REF!),"")</f>
        <v/>
      </c>
      <c r="BZ211" s="331" t="str">
        <f>IF(COUNT(BZ190,Y223)=2,ROUND(BZ190*Y223/SUM(Y219:Y228),#REF!),"")</f>
        <v/>
      </c>
      <c r="CA211" s="331" t="str">
        <f>IF(COUNT(CA190,Z223)=2,ROUND(CA190*Z223/SUM(Z219:Z228),#REF!),"")</f>
        <v/>
      </c>
      <c r="CB211" s="331" t="str">
        <f>IF(COUNT(CB190,AA223)=2,ROUND(CB190*AA223/SUM(AA219:AA228),#REF!),"")</f>
        <v/>
      </c>
      <c r="CC211" s="331" t="str">
        <f>IF(COUNT(CC190,AB223)=2,ROUND(CC190*AB223/SUM(AB219:AB228),#REF!),"")</f>
        <v/>
      </c>
      <c r="CD211" s="331" t="str">
        <f>IF(COUNT(CD190,AC223)=2,ROUND(CD190*AC223/SUM(AC219:AC228),#REF!),"")</f>
        <v/>
      </c>
      <c r="CE211" s="331" t="str">
        <f>IF(COUNT(CE190,AD223)=2,ROUND(CE190*AD223/SUM(AD219:AD228),#REF!),"")</f>
        <v/>
      </c>
      <c r="CF211" s="331" t="str">
        <f>IF(COUNT(CF190,AE223)=2,ROUND(CF190*AE223/SUM(AE219:AE228),#REF!),"")</f>
        <v/>
      </c>
      <c r="CG211" s="331" t="str">
        <f>IF(COUNT(CG190,AF223)=2,ROUND(CG190*AF223/SUM(AF219:AF228),#REF!),"")</f>
        <v/>
      </c>
      <c r="CH211" s="565" t="str">
        <f>IF(COUNTA(AG223)=0,"",AG223)</f>
        <v/>
      </c>
      <c r="CI211" s="565"/>
      <c r="CJ211" s="565"/>
      <c r="CK211" s="565"/>
      <c r="CL211" s="565"/>
      <c r="CM211" s="565"/>
      <c r="CN211" s="565"/>
      <c r="CO211" s="565"/>
      <c r="CP211" s="565"/>
      <c r="CQ211" s="565"/>
    </row>
    <row r="212" spans="3:97" s="243" customFormat="1" ht="13.5" customHeight="1">
      <c r="C212" s="606"/>
      <c r="D212" s="607"/>
      <c r="E212" s="608" t="s">
        <v>212</v>
      </c>
      <c r="F212" s="609"/>
      <c r="G212" s="610"/>
      <c r="H212" s="261"/>
      <c r="I212" s="261"/>
      <c r="J212" s="261"/>
      <c r="K212" s="261"/>
      <c r="L212" s="261"/>
      <c r="M212" s="261"/>
      <c r="N212" s="261"/>
      <c r="O212" s="261"/>
      <c r="P212" s="261"/>
      <c r="Q212" s="261"/>
      <c r="R212" s="261"/>
      <c r="S212" s="261"/>
      <c r="T212" s="262" t="str">
        <f>IF(COUNT(H212:S212)=0,"",SUMPRODUCT(ROUND(H212:S212,#REF!)))</f>
        <v/>
      </c>
      <c r="U212" s="608" t="s">
        <v>211</v>
      </c>
      <c r="V212" s="609"/>
      <c r="W212" s="609"/>
      <c r="X212" s="610"/>
      <c r="Y212" s="611" t="str">
        <f>IF(COUNT(T212)=0,"",T212)</f>
        <v/>
      </c>
      <c r="Z212" s="612"/>
      <c r="AA212" s="257"/>
      <c r="AB212" s="257"/>
      <c r="AC212" s="257"/>
      <c r="AD212" s="606"/>
      <c r="AE212" s="607"/>
      <c r="AF212" s="608" t="s">
        <v>199</v>
      </c>
      <c r="AG212" s="609"/>
      <c r="AH212" s="610"/>
      <c r="AI212" s="264" t="str">
        <f t="shared" ref="AI212:AT212" si="46">IF(COUNT(H211:H212)=0,"",ROUND(H212/(H211*24*AI188/1000),3))</f>
        <v/>
      </c>
      <c r="AJ212" s="264" t="str">
        <f t="shared" si="46"/>
        <v/>
      </c>
      <c r="AK212" s="264" t="str">
        <f t="shared" si="46"/>
        <v/>
      </c>
      <c r="AL212" s="264" t="str">
        <f t="shared" si="46"/>
        <v/>
      </c>
      <c r="AM212" s="264" t="str">
        <f t="shared" si="46"/>
        <v/>
      </c>
      <c r="AN212" s="264" t="str">
        <f t="shared" si="46"/>
        <v/>
      </c>
      <c r="AO212" s="264" t="str">
        <f t="shared" si="46"/>
        <v/>
      </c>
      <c r="AP212" s="264" t="str">
        <f t="shared" si="46"/>
        <v/>
      </c>
      <c r="AQ212" s="264" t="str">
        <f t="shared" si="46"/>
        <v/>
      </c>
      <c r="AR212" s="264" t="str">
        <f t="shared" si="46"/>
        <v/>
      </c>
      <c r="AS212" s="264" t="str">
        <f t="shared" si="46"/>
        <v/>
      </c>
      <c r="AT212" s="264" t="str">
        <f t="shared" si="46"/>
        <v/>
      </c>
      <c r="AU212" s="265" t="str">
        <f>IF(COUNT(AI212:AT212)=0,"",AVERAGE(AI212:AT212))</f>
        <v/>
      </c>
      <c r="AX212" s="569" t="str">
        <f>IF(C224="","",C224)</f>
        <v/>
      </c>
      <c r="AY212" s="569"/>
      <c r="AZ212" s="587" t="str">
        <f>IF(E224="","",E224)</f>
        <v/>
      </c>
      <c r="BA212" s="590" t="str">
        <f ca="1">IF(F224="","",F224)</f>
        <v/>
      </c>
      <c r="BB212" s="590"/>
      <c r="BC212" s="590"/>
      <c r="BD212" s="587" t="str">
        <f>IF(I224="","",I224)</f>
        <v/>
      </c>
      <c r="BE212" s="578" t="e">
        <f>IF(#REF!="発電事業者","送電電力（MW）","受電電力（MW）")</f>
        <v>#REF!</v>
      </c>
      <c r="BF212" s="579"/>
      <c r="BG212" s="331" t="str">
        <f>IF(COUNT(BG188,L224)=2,ROUND(BG188*L224/SUM(L219:L228),#REF!),"")</f>
        <v/>
      </c>
      <c r="BH212" s="331" t="str">
        <f>IF(COUNT(BH188,M224)=2,ROUND(BH188*M224/SUM(M219:M228),#REF!),"")</f>
        <v/>
      </c>
      <c r="BI212" s="331" t="str">
        <f>IF(COUNT(BI188,N224)=2,ROUND(BI188*N224/SUM(N219:N228),#REF!),"")</f>
        <v/>
      </c>
      <c r="BJ212" s="331" t="str">
        <f>IF(COUNT(BJ188,O224)=2,ROUND(BJ188*O224/SUM(O219:O228),#REF!),"")</f>
        <v/>
      </c>
      <c r="BK212" s="331" t="str">
        <f>IF(COUNT(BK188,P224)=2,ROUND(BK188*P224/SUM(P219:P228),#REF!),"")</f>
        <v/>
      </c>
      <c r="BL212" s="331" t="str">
        <f>IF(COUNT(BL188,Q224)=2,ROUND(BL188*Q224/SUM(Q219:Q228),#REF!),"")</f>
        <v/>
      </c>
      <c r="BM212" s="331" t="str">
        <f>IF(COUNT(BM188,R224)=2,ROUND(BM188*R224/SUM(R219:R228),#REF!),"")</f>
        <v/>
      </c>
      <c r="BN212" s="331" t="str">
        <f>IF(COUNT(BN188,S224)=2,ROUND(BN188*S224/SUM(S219:S228),#REF!),"")</f>
        <v/>
      </c>
      <c r="BO212" s="331" t="str">
        <f>IF(COUNT(BO188,T224)=2,ROUND(BO188*T224/SUM(T219:T228),#REF!),"")</f>
        <v/>
      </c>
      <c r="BP212" s="331" t="str">
        <f>IF(COUNT(BP188,U224)=2,ROUND(BP188*U224/SUM(U219:U228),#REF!),"")</f>
        <v/>
      </c>
      <c r="BQ212" s="331" t="str">
        <f>IF(COUNT(BQ188,V224)=2,ROUND(BQ188*V224/SUM(V219:V228),#REF!),"")</f>
        <v/>
      </c>
      <c r="BR212" s="331" t="str">
        <f>IF(COUNT(BR188,W224)=2,ROUND(BR188*W224/SUM(W219:W228),#REF!),"")</f>
        <v/>
      </c>
      <c r="BS212" s="569" t="e">
        <f>IF(#REF!="発電事業者","送電電力（MW）","受電電力（MW）")</f>
        <v>#REF!</v>
      </c>
      <c r="BT212" s="569"/>
      <c r="BU212" s="569"/>
      <c r="BV212" s="333" t="s">
        <v>171</v>
      </c>
      <c r="BW212" s="580"/>
      <c r="BX212" s="580"/>
      <c r="BY212" s="331" t="str">
        <f>IF(COUNT(BY188,X224)=2,ROUND(BY188*X224/SUM(X219:X228),#REF!),"")</f>
        <v/>
      </c>
      <c r="BZ212" s="331" t="str">
        <f>IF(COUNT(BZ188,Y224)=2,ROUND(BZ188*Y224/SUM(Y219:Y228),#REF!),"")</f>
        <v/>
      </c>
      <c r="CA212" s="331" t="str">
        <f>IF(COUNT(CA188,Z224)=2,ROUND(CA188*Z224/SUM(Z219:Z228),#REF!),"")</f>
        <v/>
      </c>
      <c r="CB212" s="331" t="str">
        <f>IF(COUNT(CB188,AA224)=2,ROUND(CB188*AA224/SUM(AA219:AA228),#REF!),"")</f>
        <v/>
      </c>
      <c r="CC212" s="331" t="str">
        <f>IF(COUNT(CC188,AB224)=2,ROUND(CC188*AB224/SUM(AB219:AB228),#REF!),"")</f>
        <v/>
      </c>
      <c r="CD212" s="331" t="str">
        <f>IF(COUNT(CD188,AC224)=2,ROUND(CD188*AC224/SUM(AC219:AC228),#REF!),"")</f>
        <v/>
      </c>
      <c r="CE212" s="331" t="str">
        <f>IF(COUNT(CE188,AD224)=2,ROUND(CE188*AD224/SUM(AD219:AD228),#REF!),"")</f>
        <v/>
      </c>
      <c r="CF212" s="331" t="str">
        <f>IF(COUNT(CF188,AE224)=2,ROUND(CF188*AE224/SUM(AE219:AE228),#REF!),"")</f>
        <v/>
      </c>
      <c r="CG212" s="331" t="str">
        <f>IF(COUNT(CG188,AF224)=2,ROUND(CG188*AF224/SUM(AF219:AF228),#REF!),"")</f>
        <v/>
      </c>
      <c r="CH212" s="563" t="s">
        <v>215</v>
      </c>
      <c r="CI212" s="563"/>
      <c r="CJ212" s="563"/>
      <c r="CK212" s="563"/>
      <c r="CL212" s="563"/>
      <c r="CM212" s="563"/>
      <c r="CN212" s="563"/>
      <c r="CO212" s="563"/>
      <c r="CP212" s="563"/>
      <c r="CQ212" s="563"/>
    </row>
    <row r="213" spans="3:97" s="243" customFormat="1" ht="13.5" customHeight="1">
      <c r="C213" s="273"/>
      <c r="D213" s="273"/>
      <c r="E213" s="245"/>
      <c r="F213" s="245"/>
      <c r="G213" s="245"/>
      <c r="H213" s="257"/>
      <c r="I213" s="257"/>
      <c r="J213" s="257"/>
      <c r="K213" s="257"/>
      <c r="L213" s="257"/>
      <c r="M213" s="257"/>
      <c r="N213" s="257"/>
      <c r="O213" s="257"/>
      <c r="P213" s="257"/>
      <c r="Q213" s="257"/>
      <c r="R213" s="257"/>
      <c r="S213" s="257"/>
      <c r="T213" s="257"/>
      <c r="U213" s="245"/>
      <c r="V213" s="245"/>
      <c r="W213" s="245"/>
      <c r="X213" s="245"/>
      <c r="Y213" s="274"/>
      <c r="Z213" s="274"/>
      <c r="AA213" s="257"/>
      <c r="AB213" s="257"/>
      <c r="AC213" s="257"/>
      <c r="AD213" s="273"/>
      <c r="AE213" s="273"/>
      <c r="AF213" s="245"/>
      <c r="AG213" s="245"/>
      <c r="AH213" s="245"/>
      <c r="AI213" s="271"/>
      <c r="AJ213" s="271"/>
      <c r="AK213" s="271"/>
      <c r="AL213" s="271"/>
      <c r="AM213" s="271"/>
      <c r="AN213" s="271"/>
      <c r="AO213" s="271"/>
      <c r="AP213" s="271"/>
      <c r="AQ213" s="271"/>
      <c r="AR213" s="271"/>
      <c r="AS213" s="271"/>
      <c r="AT213" s="271"/>
      <c r="AU213" s="272"/>
      <c r="AV213" s="275"/>
      <c r="AX213" s="569"/>
      <c r="AY213" s="569"/>
      <c r="AZ213" s="588"/>
      <c r="BA213" s="590"/>
      <c r="BB213" s="590"/>
      <c r="BC213" s="590"/>
      <c r="BD213" s="588"/>
      <c r="BE213" s="583"/>
      <c r="BF213" s="584"/>
      <c r="BG213" s="259"/>
      <c r="BH213" s="259"/>
      <c r="BI213" s="259"/>
      <c r="BJ213" s="259"/>
      <c r="BK213" s="259"/>
      <c r="BL213" s="259"/>
      <c r="BM213" s="259"/>
      <c r="BN213" s="259"/>
      <c r="BO213" s="259"/>
      <c r="BP213" s="259"/>
      <c r="BQ213" s="259"/>
      <c r="BR213" s="259"/>
      <c r="BS213" s="569"/>
      <c r="BT213" s="569"/>
      <c r="BU213" s="569"/>
      <c r="BV213" s="333" t="s">
        <v>172</v>
      </c>
      <c r="BW213" s="581"/>
      <c r="BX213" s="581"/>
      <c r="BY213" s="331" t="str">
        <f>IF(COUNT(BY189,X224)=2,ROUND(BY189*X224/SUM(X219:X228),#REF!),"")</f>
        <v/>
      </c>
      <c r="BZ213" s="331" t="str">
        <f>IF(COUNT(BZ189,Y224)=2,ROUND(BZ189*Y224/SUM(Y219:Y228),#REF!),"")</f>
        <v/>
      </c>
      <c r="CA213" s="331" t="str">
        <f>IF(COUNT(CA189,Z224)=2,ROUND(CA189*Z224/SUM(Z219:Z228),#REF!),"")</f>
        <v/>
      </c>
      <c r="CB213" s="331" t="str">
        <f>IF(COUNT(CB189,AA224)=2,ROUND(CB189*AA224/SUM(AA219:AA228),#REF!),"")</f>
        <v/>
      </c>
      <c r="CC213" s="331" t="str">
        <f>IF(COUNT(CC189,AB224)=2,ROUND(CC189*AB224/SUM(AB219:AB228),#REF!),"")</f>
        <v/>
      </c>
      <c r="CD213" s="331" t="str">
        <f>IF(COUNT(CD189,AC224)=2,ROUND(CD189*AC224/SUM(AC219:AC228),#REF!),"")</f>
        <v/>
      </c>
      <c r="CE213" s="331" t="str">
        <f>IF(COUNT(CE189,AD224)=2,ROUND(CE189*AD224/SUM(AD219:AD228),#REF!),"")</f>
        <v/>
      </c>
      <c r="CF213" s="331" t="str">
        <f>IF(COUNT(CF189,AE224)=2,ROUND(CF189*AE224/SUM(AE219:AE228),#REF!),"")</f>
        <v/>
      </c>
      <c r="CG213" s="331" t="str">
        <f>IF(COUNT(CG189,AF224)=2,ROUND(CG189*AF224/SUM(AF219:AF228),#REF!),"")</f>
        <v/>
      </c>
      <c r="CH213" s="564" t="str">
        <f>IF(CH212="","",CH212)</f>
        <v>太陽光（余剰）</v>
      </c>
      <c r="CI213" s="564"/>
      <c r="CJ213" s="564"/>
      <c r="CK213" s="564"/>
      <c r="CL213" s="564"/>
      <c r="CM213" s="564"/>
      <c r="CN213" s="564"/>
      <c r="CO213" s="564"/>
      <c r="CP213" s="564"/>
      <c r="CQ213" s="564"/>
      <c r="CR213" s="271"/>
      <c r="CS213" s="271"/>
    </row>
    <row r="214" spans="3:97" s="243" customFormat="1" ht="13.5" customHeight="1">
      <c r="I214" s="257"/>
      <c r="J214" s="257"/>
      <c r="K214" s="257"/>
      <c r="L214" s="257"/>
      <c r="M214" s="257"/>
      <c r="N214" s="257"/>
      <c r="O214" s="257"/>
      <c r="P214" s="257"/>
      <c r="Q214" s="257"/>
      <c r="R214" s="257"/>
      <c r="S214" s="257"/>
      <c r="T214" s="257"/>
      <c r="U214" s="245"/>
      <c r="V214" s="245"/>
      <c r="W214" s="245"/>
      <c r="X214" s="245"/>
      <c r="Y214" s="274"/>
      <c r="Z214" s="274"/>
      <c r="AA214" s="257"/>
      <c r="AB214" s="257"/>
      <c r="AC214" s="257"/>
      <c r="AD214" s="273"/>
      <c r="AE214" s="273"/>
      <c r="AF214" s="245"/>
      <c r="AG214" s="245"/>
      <c r="AH214" s="245"/>
      <c r="AI214" s="271"/>
      <c r="AJ214" s="271"/>
      <c r="AK214" s="271"/>
      <c r="AL214" s="271"/>
      <c r="AM214" s="271"/>
      <c r="AN214" s="271"/>
      <c r="AO214" s="271"/>
      <c r="AP214" s="271"/>
      <c r="AQ214" s="271"/>
      <c r="AR214" s="271"/>
      <c r="AS214" s="271"/>
      <c r="AT214" s="271"/>
      <c r="AU214" s="272"/>
      <c r="AV214" s="257"/>
      <c r="AX214" s="569"/>
      <c r="AY214" s="569"/>
      <c r="AZ214" s="589"/>
      <c r="BA214" s="590"/>
      <c r="BB214" s="590"/>
      <c r="BC214" s="590"/>
      <c r="BD214" s="589"/>
      <c r="BE214" s="585" t="e">
        <f>IF(#REF!="発電事業者","月間送電電力量（GWh）","月間受電電力量（GWh）")</f>
        <v>#REF!</v>
      </c>
      <c r="BF214" s="586"/>
      <c r="BG214" s="331" t="str">
        <f>IF(COUNT(BG190,L224)=2,ROUND(BG190*L224/SUM(L219:L228),#REF!),"")</f>
        <v/>
      </c>
      <c r="BH214" s="331" t="str">
        <f>IF(COUNT(BH190,M224)=2,ROUND(BH190*M224/SUM(M219:M228),#REF!),"")</f>
        <v/>
      </c>
      <c r="BI214" s="331" t="str">
        <f>IF(COUNT(BI190,N224)=2,ROUND(BI190*N224/SUM(N219:N228),#REF!),"")</f>
        <v/>
      </c>
      <c r="BJ214" s="331" t="str">
        <f>IF(COUNT(BJ190,O224)=2,ROUND(BJ190*O224/SUM(O219:O228),#REF!),"")</f>
        <v/>
      </c>
      <c r="BK214" s="331" t="str">
        <f>IF(COUNT(BK190,P224)=2,ROUND(BK190*P224/SUM(P219:P228),#REF!),"")</f>
        <v/>
      </c>
      <c r="BL214" s="331" t="str">
        <f>IF(COUNT(BL190,Q224)=2,ROUND(BL190*Q224/SUM(Q219:Q228),#REF!),"")</f>
        <v/>
      </c>
      <c r="BM214" s="331" t="str">
        <f>IF(COUNT(BM190,R224)=2,ROUND(BM190*R224/SUM(R219:R228),#REF!),"")</f>
        <v/>
      </c>
      <c r="BN214" s="331" t="str">
        <f>IF(COUNT(BN190,S224)=2,ROUND(BN190*S224/SUM(S219:S228),#REF!),"")</f>
        <v/>
      </c>
      <c r="BO214" s="331" t="str">
        <f>IF(COUNT(BO190,T224)=2,ROUND(BO190*T224/SUM(T219:T228),#REF!),"")</f>
        <v/>
      </c>
      <c r="BP214" s="331" t="str">
        <f>IF(COUNT(BP190,U224)=2,ROUND(BP190*U224/SUM(U219:U228),#REF!),"")</f>
        <v/>
      </c>
      <c r="BQ214" s="331" t="str">
        <f>IF(COUNT(BQ190,V224)=2,ROUND(BQ190*V224/SUM(V219:V228),#REF!),"")</f>
        <v/>
      </c>
      <c r="BR214" s="331" t="str">
        <f>IF(COUNT(BR190,W224)=2,ROUND(BR190*W224/SUM(W219:W228),#REF!),"")</f>
        <v/>
      </c>
      <c r="BS214" s="569" t="e">
        <f>IF(#REF!="発電事業者","年間送電電力量（GWh）","年間受電電力量（GWh）")</f>
        <v>#REF!</v>
      </c>
      <c r="BT214" s="569"/>
      <c r="BU214" s="569"/>
      <c r="BV214" s="333" t="s">
        <v>25</v>
      </c>
      <c r="BW214" s="582"/>
      <c r="BX214" s="582"/>
      <c r="BY214" s="331" t="str">
        <f>IF(COUNT(BY190,X224)=2,ROUND(BY190*X224/SUM(X219:X228),#REF!),"")</f>
        <v/>
      </c>
      <c r="BZ214" s="331" t="str">
        <f>IF(COUNT(BZ190,Y224)=2,ROUND(BZ190*Y224/SUM(Y219:Y228),#REF!),"")</f>
        <v/>
      </c>
      <c r="CA214" s="331" t="str">
        <f>IF(COUNT(CA190,Z224)=2,ROUND(CA190*Z224/SUM(Z219:Z228),#REF!),"")</f>
        <v/>
      </c>
      <c r="CB214" s="331" t="str">
        <f>IF(COUNT(CB190,AA224)=2,ROUND(CB190*AA224/SUM(AA219:AA228),#REF!),"")</f>
        <v/>
      </c>
      <c r="CC214" s="331" t="str">
        <f>IF(COUNT(CC190,AB224)=2,ROUND(CC190*AB224/SUM(AB219:AB228),#REF!),"")</f>
        <v/>
      </c>
      <c r="CD214" s="331" t="str">
        <f>IF(COUNT(CD190,AC224)=2,ROUND(CD190*AC224/SUM(AC219:AC228),#REF!),"")</f>
        <v/>
      </c>
      <c r="CE214" s="331" t="str">
        <f>IF(COUNT(CE190,AD224)=2,ROUND(CE190*AD224/SUM(AD219:AD228),#REF!),"")</f>
        <v/>
      </c>
      <c r="CF214" s="331" t="str">
        <f>IF(COUNT(CF190,AE224)=2,ROUND(CF190*AE224/SUM(AE219:AE228),#REF!),"")</f>
        <v/>
      </c>
      <c r="CG214" s="331" t="str">
        <f>IF(COUNT(CG190,AF224)=2,ROUND(CG190*AF224/SUM(AF219:AF228),#REF!),"")</f>
        <v/>
      </c>
      <c r="CH214" s="565" t="str">
        <f>IF(COUNTA(AG224)=0,"",AG224)</f>
        <v/>
      </c>
      <c r="CI214" s="565"/>
      <c r="CJ214" s="565"/>
      <c r="CK214" s="565"/>
      <c r="CL214" s="565"/>
      <c r="CM214" s="565"/>
      <c r="CN214" s="565"/>
      <c r="CO214" s="565"/>
      <c r="CP214" s="565"/>
      <c r="CQ214" s="565"/>
    </row>
    <row r="215" spans="3:97" s="243" customFormat="1" ht="13.5" customHeight="1">
      <c r="C215" s="273"/>
      <c r="D215" s="273"/>
      <c r="E215" s="245"/>
      <c r="F215" s="245"/>
      <c r="G215" s="245"/>
      <c r="H215" s="257"/>
      <c r="I215" s="257"/>
      <c r="J215" s="257"/>
      <c r="K215" s="257"/>
      <c r="L215" s="257"/>
      <c r="M215" s="257"/>
      <c r="N215" s="257"/>
      <c r="O215" s="257"/>
      <c r="P215" s="257"/>
      <c r="Q215" s="257"/>
      <c r="R215" s="257"/>
      <c r="S215" s="257"/>
      <c r="T215" s="257"/>
      <c r="U215" s="257"/>
      <c r="V215" s="257"/>
      <c r="W215" s="257"/>
      <c r="X215" s="257"/>
      <c r="Y215" s="257"/>
      <c r="Z215" s="257"/>
      <c r="AA215" s="257"/>
      <c r="AB215" s="257"/>
      <c r="AC215" s="257"/>
      <c r="AD215" s="257"/>
      <c r="AE215" s="257"/>
      <c r="AF215" s="257"/>
      <c r="AG215" s="257"/>
      <c r="AH215" s="257"/>
      <c r="AI215" s="257"/>
      <c r="AJ215" s="257"/>
      <c r="AK215" s="257"/>
      <c r="AL215" s="257"/>
      <c r="AM215" s="257"/>
      <c r="AN215" s="257"/>
      <c r="AO215" s="257"/>
      <c r="AP215" s="257"/>
      <c r="AQ215" s="257"/>
      <c r="AR215" s="257"/>
      <c r="AS215" s="257"/>
      <c r="AT215" s="257"/>
      <c r="AU215" s="257"/>
      <c r="AV215" s="275"/>
      <c r="AX215" s="569" t="str">
        <f>IF(C225="","",C225)</f>
        <v/>
      </c>
      <c r="AY215" s="569"/>
      <c r="AZ215" s="587" t="str">
        <f>IF(E225="","",E225)</f>
        <v/>
      </c>
      <c r="BA215" s="590" t="str">
        <f ca="1">IF(F225="","",F225)</f>
        <v/>
      </c>
      <c r="BB215" s="590"/>
      <c r="BC215" s="590"/>
      <c r="BD215" s="587" t="str">
        <f>IF(I225="","",I225)</f>
        <v/>
      </c>
      <c r="BE215" s="578" t="e">
        <f>IF(#REF!="発電事業者","送電電力（MW）","受電電力（MW）")</f>
        <v>#REF!</v>
      </c>
      <c r="BF215" s="579"/>
      <c r="BG215" s="331" t="str">
        <f>IF(COUNT(BG188,L225)=2,ROUND(BG188*L225/SUM(L219:L228),#REF!),"")</f>
        <v/>
      </c>
      <c r="BH215" s="331" t="str">
        <f>IF(COUNT(BH188,M225)=2,ROUND(BH188*M225/SUM(M219:M228),#REF!),"")</f>
        <v/>
      </c>
      <c r="BI215" s="331" t="str">
        <f>IF(COUNT(BI188,N225)=2,ROUND(BI188*N225/SUM(N219:N228),#REF!),"")</f>
        <v/>
      </c>
      <c r="BJ215" s="331" t="str">
        <f>IF(COUNT(BJ188,O225)=2,ROUND(BJ188*O225/SUM(O219:O228),#REF!),"")</f>
        <v/>
      </c>
      <c r="BK215" s="331" t="str">
        <f>IF(COUNT(BK188,P225)=2,ROUND(BK188*P225/SUM(P219:P228),#REF!),"")</f>
        <v/>
      </c>
      <c r="BL215" s="331" t="str">
        <f>IF(COUNT(BL188,Q225)=2,ROUND(BL188*Q225/SUM(Q219:Q228),#REF!),"")</f>
        <v/>
      </c>
      <c r="BM215" s="331" t="str">
        <f>IF(COUNT(BM188,R225)=2,ROUND(BM188*R225/SUM(R219:R228),#REF!),"")</f>
        <v/>
      </c>
      <c r="BN215" s="331" t="str">
        <f>IF(COUNT(BN188,S225)=2,ROUND(BN188*S225/SUM(S219:S228),#REF!),"")</f>
        <v/>
      </c>
      <c r="BO215" s="331" t="str">
        <f>IF(COUNT(BO188,T225)=2,ROUND(BO188*T225/SUM(T219:T228),#REF!),"")</f>
        <v/>
      </c>
      <c r="BP215" s="331" t="str">
        <f>IF(COUNT(BP188,U225)=2,ROUND(BP188*U225/SUM(U219:U228),#REF!),"")</f>
        <v/>
      </c>
      <c r="BQ215" s="331" t="str">
        <f>IF(COUNT(BQ188,V225)=2,ROUND(BQ188*V225/SUM(V219:V228),#REF!),"")</f>
        <v/>
      </c>
      <c r="BR215" s="331" t="str">
        <f>IF(COUNT(BR188,W225)=2,ROUND(BR188*W225/SUM(W219:W228),#REF!),"")</f>
        <v/>
      </c>
      <c r="BS215" s="569" t="e">
        <f>IF(#REF!="発電事業者","送電電力（MW）","受電電力（MW）")</f>
        <v>#REF!</v>
      </c>
      <c r="BT215" s="569"/>
      <c r="BU215" s="569"/>
      <c r="BV215" s="333" t="s">
        <v>171</v>
      </c>
      <c r="BW215" s="580"/>
      <c r="BX215" s="580"/>
      <c r="BY215" s="331" t="str">
        <f>IF(COUNT(BY188,X225)=2,ROUND(BY188*X225/SUM(X219:X228),#REF!),"")</f>
        <v/>
      </c>
      <c r="BZ215" s="331" t="str">
        <f>IF(COUNT(BZ188,Y225)=2,ROUND(BZ188*Y225/SUM(Y219:Y228),#REF!),"")</f>
        <v/>
      </c>
      <c r="CA215" s="331" t="str">
        <f>IF(COUNT(CA188,Z225)=2,ROUND(CA188*Z225/SUM(Z219:Z228),#REF!),"")</f>
        <v/>
      </c>
      <c r="CB215" s="331" t="str">
        <f>IF(COUNT(CB188,AA225)=2,ROUND(CB188*AA225/SUM(AA219:AA228),#REF!),"")</f>
        <v/>
      </c>
      <c r="CC215" s="331" t="str">
        <f>IF(COUNT(CC188,AB225)=2,ROUND(CC188*AB225/SUM(AB219:AB228),#REF!),"")</f>
        <v/>
      </c>
      <c r="CD215" s="331" t="str">
        <f>IF(COUNT(CD188,AC225)=2,ROUND(CD188*AC225/SUM(AC219:AC228),#REF!),"")</f>
        <v/>
      </c>
      <c r="CE215" s="331" t="str">
        <f>IF(COUNT(CE188,AD225)=2,ROUND(CE188*AD225/SUM(AD219:AD228),#REF!),"")</f>
        <v/>
      </c>
      <c r="CF215" s="331" t="str">
        <f>IF(COUNT(CF188,AE225)=2,ROUND(CF188*AE225/SUM(AE219:AE228),#REF!),"")</f>
        <v/>
      </c>
      <c r="CG215" s="331" t="str">
        <f>IF(COUNT(CG188,AF225)=2,ROUND(CG188*AF225/SUM(AF219:AF228),#REF!),"")</f>
        <v/>
      </c>
      <c r="CH215" s="563" t="s">
        <v>215</v>
      </c>
      <c r="CI215" s="563"/>
      <c r="CJ215" s="563"/>
      <c r="CK215" s="563"/>
      <c r="CL215" s="563"/>
      <c r="CM215" s="563"/>
      <c r="CN215" s="563"/>
      <c r="CO215" s="563"/>
      <c r="CP215" s="563"/>
      <c r="CQ215" s="563"/>
    </row>
    <row r="216" spans="3:97" s="243" customFormat="1" ht="13.5" customHeight="1">
      <c r="C216" s="241" t="e">
        <f>IF(#REF!="発電事業者","送電相手先諸元","購入相手先諸元")</f>
        <v>#REF!</v>
      </c>
      <c r="D216" s="236"/>
      <c r="E216" s="236"/>
      <c r="F216" s="242">
        <v>0</v>
      </c>
      <c r="G216" s="237" t="s">
        <v>255</v>
      </c>
      <c r="H216" s="236"/>
      <c r="I216" s="236"/>
      <c r="J216" s="236"/>
      <c r="K216" s="236"/>
      <c r="AV216" s="257"/>
      <c r="AX216" s="569"/>
      <c r="AY216" s="569"/>
      <c r="AZ216" s="588"/>
      <c r="BA216" s="590"/>
      <c r="BB216" s="590"/>
      <c r="BC216" s="590"/>
      <c r="BD216" s="588"/>
      <c r="BE216" s="583"/>
      <c r="BF216" s="584"/>
      <c r="BG216" s="259"/>
      <c r="BH216" s="259"/>
      <c r="BI216" s="259"/>
      <c r="BJ216" s="259"/>
      <c r="BK216" s="259"/>
      <c r="BL216" s="259"/>
      <c r="BM216" s="259"/>
      <c r="BN216" s="259"/>
      <c r="BO216" s="259"/>
      <c r="BP216" s="259"/>
      <c r="BQ216" s="259"/>
      <c r="BR216" s="259"/>
      <c r="BS216" s="569"/>
      <c r="BT216" s="569"/>
      <c r="BU216" s="569"/>
      <c r="BV216" s="333" t="s">
        <v>172</v>
      </c>
      <c r="BW216" s="581"/>
      <c r="BX216" s="581"/>
      <c r="BY216" s="331" t="str">
        <f>IF(COUNT(BY189,X225)=2,ROUND(BY189*X225/SUM(X219:X228),#REF!),"")</f>
        <v/>
      </c>
      <c r="BZ216" s="331" t="str">
        <f>IF(COUNT(BZ189,Y225)=2,ROUND(BZ189*Y225/SUM(Y219:Y228),#REF!),"")</f>
        <v/>
      </c>
      <c r="CA216" s="331" t="str">
        <f>IF(COUNT(CA189,Z225)=2,ROUND(CA189*Z225/SUM(Z219:Z228),#REF!),"")</f>
        <v/>
      </c>
      <c r="CB216" s="331" t="str">
        <f>IF(COUNT(CB189,AA225)=2,ROUND(CB189*AA225/SUM(AA219:AA228),#REF!),"")</f>
        <v/>
      </c>
      <c r="CC216" s="331" t="str">
        <f>IF(COUNT(CC189,AB225)=2,ROUND(CC189*AB225/SUM(AB219:AB228),#REF!),"")</f>
        <v/>
      </c>
      <c r="CD216" s="331" t="str">
        <f>IF(COUNT(CD189,AC225)=2,ROUND(CD189*AC225/SUM(AC219:AC228),#REF!),"")</f>
        <v/>
      </c>
      <c r="CE216" s="331" t="str">
        <f>IF(COUNT(CE189,AD225)=2,ROUND(CE189*AD225/SUM(AD219:AD228),#REF!),"")</f>
        <v/>
      </c>
      <c r="CF216" s="331" t="str">
        <f>IF(COUNT(CF189,AE225)=2,ROUND(CF189*AE225/SUM(AE219:AE228),#REF!),"")</f>
        <v/>
      </c>
      <c r="CG216" s="331" t="str">
        <f>IF(COUNT(CG189,AF225)=2,ROUND(CG189*AF225/SUM(AF219:AF228),#REF!),"")</f>
        <v/>
      </c>
      <c r="CH216" s="564" t="str">
        <f>IF(CH215="","",CH215)</f>
        <v>太陽光（余剰）</v>
      </c>
      <c r="CI216" s="564"/>
      <c r="CJ216" s="564"/>
      <c r="CK216" s="564"/>
      <c r="CL216" s="564"/>
      <c r="CM216" s="564"/>
      <c r="CN216" s="564"/>
      <c r="CO216" s="564"/>
      <c r="CP216" s="564"/>
      <c r="CQ216" s="564"/>
    </row>
    <row r="217" spans="3:97" s="243" customFormat="1" ht="13.5" customHeight="1">
      <c r="C217" s="594" t="s">
        <v>200</v>
      </c>
      <c r="D217" s="594"/>
      <c r="E217" s="594" t="s">
        <v>201</v>
      </c>
      <c r="F217" s="594" t="s">
        <v>202</v>
      </c>
      <c r="G217" s="594"/>
      <c r="H217" s="594"/>
      <c r="I217" s="595" t="s">
        <v>203</v>
      </c>
      <c r="J217" s="597" t="e">
        <f>IF(#REF!="発電事業者","送電先","購入先")</f>
        <v>#REF!</v>
      </c>
      <c r="K217" s="598"/>
      <c r="L217" s="601" t="e">
        <f>DATE(#REF!,1,1)</f>
        <v>#REF!</v>
      </c>
      <c r="M217" s="602"/>
      <c r="N217" s="602"/>
      <c r="O217" s="602"/>
      <c r="P217" s="602"/>
      <c r="Q217" s="602"/>
      <c r="R217" s="602"/>
      <c r="S217" s="602"/>
      <c r="T217" s="602"/>
      <c r="U217" s="602"/>
      <c r="V217" s="602"/>
      <c r="W217" s="603"/>
      <c r="X217" s="592" t="e">
        <f>DATE(#REF!+1,1,1)</f>
        <v>#REF!</v>
      </c>
      <c r="Y217" s="592" t="e">
        <f>DATE(#REF!+2,1,1)</f>
        <v>#REF!</v>
      </c>
      <c r="Z217" s="592" t="e">
        <f>DATE(#REF!+3,1,1)</f>
        <v>#REF!</v>
      </c>
      <c r="AA217" s="592" t="e">
        <f>DATE(#REF!+4,1,1)</f>
        <v>#REF!</v>
      </c>
      <c r="AB217" s="592" t="e">
        <f>DATE(#REF!+5,1,1)</f>
        <v>#REF!</v>
      </c>
      <c r="AC217" s="592" t="e">
        <f>DATE(#REF!+6,1,1)</f>
        <v>#REF!</v>
      </c>
      <c r="AD217" s="592" t="e">
        <f>DATE(#REF!+7,1,1)</f>
        <v>#REF!</v>
      </c>
      <c r="AE217" s="592" t="e">
        <f>DATE(#REF!+8,1,1)</f>
        <v>#REF!</v>
      </c>
      <c r="AF217" s="592" t="e">
        <f>DATE(#REF!+9,1,1)</f>
        <v>#REF!</v>
      </c>
      <c r="AG217" s="594" t="s">
        <v>253</v>
      </c>
      <c r="AH217" s="594"/>
      <c r="AI217" s="594"/>
      <c r="AJ217" s="594"/>
      <c r="AK217" s="594"/>
      <c r="AL217" s="594"/>
      <c r="AM217" s="594"/>
      <c r="AN217" s="594"/>
      <c r="AO217" s="594"/>
      <c r="AP217" s="594"/>
      <c r="AV217" s="275"/>
      <c r="AX217" s="569"/>
      <c r="AY217" s="569"/>
      <c r="AZ217" s="589"/>
      <c r="BA217" s="590"/>
      <c r="BB217" s="590"/>
      <c r="BC217" s="590"/>
      <c r="BD217" s="589"/>
      <c r="BE217" s="585" t="e">
        <f>IF(#REF!="発電事業者","月間送電電力量（GWh）","月間受電電力量（GWh）")</f>
        <v>#REF!</v>
      </c>
      <c r="BF217" s="586"/>
      <c r="BG217" s="331" t="str">
        <f>IF(COUNT(BG190,L225)=2,ROUND(BG190*L225/SUM(L219:L228),#REF!),"")</f>
        <v/>
      </c>
      <c r="BH217" s="331" t="str">
        <f>IF(COUNT(BH190,M225)=2,ROUND(BH190*M225/SUM(M219:M228),#REF!),"")</f>
        <v/>
      </c>
      <c r="BI217" s="331" t="str">
        <f>IF(COUNT(BI190,N225)=2,ROUND(BI190*N225/SUM(N219:N228),#REF!),"")</f>
        <v/>
      </c>
      <c r="BJ217" s="331" t="str">
        <f>IF(COUNT(BJ190,O225)=2,ROUND(BJ190*O225/SUM(O219:O228),#REF!),"")</f>
        <v/>
      </c>
      <c r="BK217" s="331" t="str">
        <f>IF(COUNT(BK190,P225)=2,ROUND(BK190*P225/SUM(P219:P228),#REF!),"")</f>
        <v/>
      </c>
      <c r="BL217" s="331" t="str">
        <f>IF(COUNT(BL190,Q225)=2,ROUND(BL190*Q225/SUM(Q219:Q228),#REF!),"")</f>
        <v/>
      </c>
      <c r="BM217" s="331" t="str">
        <f>IF(COUNT(BM190,R225)=2,ROUND(BM190*R225/SUM(R219:R228),#REF!),"")</f>
        <v/>
      </c>
      <c r="BN217" s="331" t="str">
        <f>IF(COUNT(BN190,S225)=2,ROUND(BN190*S225/SUM(S219:S228),#REF!),"")</f>
        <v/>
      </c>
      <c r="BO217" s="331" t="str">
        <f>IF(COUNT(BO190,T225)=2,ROUND(BO190*T225/SUM(T219:T228),#REF!),"")</f>
        <v/>
      </c>
      <c r="BP217" s="331" t="str">
        <f>IF(COUNT(BP190,U225)=2,ROUND(BP190*U225/SUM(U219:U228),#REF!),"")</f>
        <v/>
      </c>
      <c r="BQ217" s="331" t="str">
        <f>IF(COUNT(BQ190,V225)=2,ROUND(BQ190*V225/SUM(V219:V228),#REF!),"")</f>
        <v/>
      </c>
      <c r="BR217" s="331" t="str">
        <f>IF(COUNT(BR190,W225)=2,ROUND(BR190*W225/SUM(W219:W228),#REF!),"")</f>
        <v/>
      </c>
      <c r="BS217" s="569" t="e">
        <f>IF(#REF!="発電事業者","年間送電電力量（GWh）","年間受電電力量（GWh）")</f>
        <v>#REF!</v>
      </c>
      <c r="BT217" s="569"/>
      <c r="BU217" s="569"/>
      <c r="BV217" s="333" t="s">
        <v>25</v>
      </c>
      <c r="BW217" s="582"/>
      <c r="BX217" s="582"/>
      <c r="BY217" s="331" t="str">
        <f>IF(COUNT(BY190,X225)=2,ROUND(BY190*X225/SUM(X219:X228),#REF!),"")</f>
        <v/>
      </c>
      <c r="BZ217" s="331" t="str">
        <f>IF(COUNT(BZ190,Y225)=2,ROUND(BZ190*Y225/SUM(Y219:Y228),#REF!),"")</f>
        <v/>
      </c>
      <c r="CA217" s="331" t="str">
        <f>IF(COUNT(CA190,Z225)=2,ROUND(CA190*Z225/SUM(Z219:Z228),#REF!),"")</f>
        <v/>
      </c>
      <c r="CB217" s="331" t="str">
        <f>IF(COUNT(CB190,AA225)=2,ROUND(CB190*AA225/SUM(AA219:AA228),#REF!),"")</f>
        <v/>
      </c>
      <c r="CC217" s="331" t="str">
        <f>IF(COUNT(CC190,AB225)=2,ROUND(CC190*AB225/SUM(AB219:AB228),#REF!),"")</f>
        <v/>
      </c>
      <c r="CD217" s="331" t="str">
        <f>IF(COUNT(CD190,AC225)=2,ROUND(CD190*AC225/SUM(AC219:AC228),#REF!),"")</f>
        <v/>
      </c>
      <c r="CE217" s="331" t="str">
        <f>IF(COUNT(CE190,AD225)=2,ROUND(CE190*AD225/SUM(AD219:AD228),#REF!),"")</f>
        <v/>
      </c>
      <c r="CF217" s="331" t="str">
        <f>IF(COUNT(CF190,AE225)=2,ROUND(CF190*AE225/SUM(AE219:AE228),#REF!),"")</f>
        <v/>
      </c>
      <c r="CG217" s="331" t="str">
        <f>IF(COUNT(CG190,AF225)=2,ROUND(CG190*AF225/SUM(AF219:AF228),#REF!),"")</f>
        <v/>
      </c>
      <c r="CH217" s="565" t="str">
        <f>IF(COUNTA(AG225)=0,"",AG225)</f>
        <v/>
      </c>
      <c r="CI217" s="565"/>
      <c r="CJ217" s="565"/>
      <c r="CK217" s="565"/>
      <c r="CL217" s="565"/>
      <c r="CM217" s="565"/>
      <c r="CN217" s="565"/>
      <c r="CO217" s="565"/>
      <c r="CP217" s="565"/>
      <c r="CQ217" s="565"/>
    </row>
    <row r="218" spans="3:97" s="243" customFormat="1" ht="13.5" customHeight="1">
      <c r="C218" s="594"/>
      <c r="D218" s="594"/>
      <c r="E218" s="594"/>
      <c r="F218" s="594"/>
      <c r="G218" s="594"/>
      <c r="H218" s="594"/>
      <c r="I218" s="596"/>
      <c r="J218" s="599"/>
      <c r="K218" s="600"/>
      <c r="L218" s="320" t="s">
        <v>194</v>
      </c>
      <c r="M218" s="320" t="s">
        <v>195</v>
      </c>
      <c r="N218" s="320" t="s">
        <v>161</v>
      </c>
      <c r="O218" s="320" t="s">
        <v>162</v>
      </c>
      <c r="P218" s="320" t="s">
        <v>163</v>
      </c>
      <c r="Q218" s="320" t="s">
        <v>164</v>
      </c>
      <c r="R218" s="320" t="s">
        <v>165</v>
      </c>
      <c r="S218" s="320" t="s">
        <v>166</v>
      </c>
      <c r="T218" s="320" t="s">
        <v>167</v>
      </c>
      <c r="U218" s="320" t="s">
        <v>168</v>
      </c>
      <c r="V218" s="320" t="s">
        <v>169</v>
      </c>
      <c r="W218" s="320" t="s">
        <v>170</v>
      </c>
      <c r="X218" s="593">
        <v>43101</v>
      </c>
      <c r="Y218" s="593">
        <v>43466</v>
      </c>
      <c r="Z218" s="593">
        <v>43831</v>
      </c>
      <c r="AA218" s="593">
        <v>44197</v>
      </c>
      <c r="AB218" s="593">
        <v>44562</v>
      </c>
      <c r="AC218" s="593">
        <v>44927</v>
      </c>
      <c r="AD218" s="593">
        <v>45292</v>
      </c>
      <c r="AE218" s="593">
        <v>45658</v>
      </c>
      <c r="AF218" s="593">
        <v>46023</v>
      </c>
      <c r="AG218" s="594"/>
      <c r="AH218" s="594"/>
      <c r="AI218" s="594"/>
      <c r="AJ218" s="594"/>
      <c r="AK218" s="594"/>
      <c r="AL218" s="594"/>
      <c r="AM218" s="594"/>
      <c r="AN218" s="594"/>
      <c r="AO218" s="594"/>
      <c r="AP218" s="594"/>
      <c r="AV218" s="275"/>
      <c r="AX218" s="569" t="str">
        <f>IF(C226="","",C226)</f>
        <v/>
      </c>
      <c r="AY218" s="569"/>
      <c r="AZ218" s="587" t="str">
        <f>IF(E226="","",E226)</f>
        <v/>
      </c>
      <c r="BA218" s="590" t="str">
        <f ca="1">IF(F226="","",F226)</f>
        <v/>
      </c>
      <c r="BB218" s="590"/>
      <c r="BC218" s="590"/>
      <c r="BD218" s="587" t="str">
        <f>IF(I226="","",I226)</f>
        <v/>
      </c>
      <c r="BE218" s="578" t="e">
        <f>IF(#REF!="発電事業者","送電電力（MW）","受電電力（MW）")</f>
        <v>#REF!</v>
      </c>
      <c r="BF218" s="579"/>
      <c r="BG218" s="331" t="str">
        <f>IF(COUNT(BG188,L226)=2,ROUND(BG188*L226/SUM(L219:L228),#REF!),"")</f>
        <v/>
      </c>
      <c r="BH218" s="331" t="str">
        <f>IF(COUNT(BH188,M226)=2,ROUND(BH188*M226/SUM(M219:M228),#REF!),"")</f>
        <v/>
      </c>
      <c r="BI218" s="331" t="str">
        <f>IF(COUNT(BI188,N226)=2,ROUND(BI188*N226/SUM(N219:N228),#REF!),"")</f>
        <v/>
      </c>
      <c r="BJ218" s="331" t="str">
        <f>IF(COUNT(BJ188,O226)=2,ROUND(BJ188*O226/SUM(O219:O228),#REF!),"")</f>
        <v/>
      </c>
      <c r="BK218" s="331" t="str">
        <f>IF(COUNT(BK188,P226)=2,ROUND(BK188*P226/SUM(P219:P228),#REF!),"")</f>
        <v/>
      </c>
      <c r="BL218" s="331" t="str">
        <f>IF(COUNT(BL188,Q226)=2,ROUND(BL188*Q226/SUM(Q219:Q228),#REF!),"")</f>
        <v/>
      </c>
      <c r="BM218" s="331" t="str">
        <f>IF(COUNT(BM188,R226)=2,ROUND(BM188*R226/SUM(R219:R228),#REF!),"")</f>
        <v/>
      </c>
      <c r="BN218" s="331" t="str">
        <f>IF(COUNT(BN188,S226)=2,ROUND(BN188*S226/SUM(S219:S228),#REF!),"")</f>
        <v/>
      </c>
      <c r="BO218" s="331" t="str">
        <f>IF(COUNT(BO188,T226)=2,ROUND(BO188*T226/SUM(T219:T228),#REF!),"")</f>
        <v/>
      </c>
      <c r="BP218" s="331" t="str">
        <f>IF(COUNT(BP188,U226)=2,ROUND(BP188*U226/SUM(U219:U228),#REF!),"")</f>
        <v/>
      </c>
      <c r="BQ218" s="331" t="str">
        <f>IF(COUNT(BQ188,V226)=2,ROUND(BQ188*V226/SUM(V219:V228),#REF!),"")</f>
        <v/>
      </c>
      <c r="BR218" s="331" t="str">
        <f>IF(COUNT(BR188,W226)=2,ROUND(BR188*W226/SUM(W219:W228),#REF!),"")</f>
        <v/>
      </c>
      <c r="BS218" s="569" t="e">
        <f>IF(#REF!="発電事業者","送電電力（MW）","受電電力（MW）")</f>
        <v>#REF!</v>
      </c>
      <c r="BT218" s="569"/>
      <c r="BU218" s="569"/>
      <c r="BV218" s="333" t="s">
        <v>171</v>
      </c>
      <c r="BW218" s="580"/>
      <c r="BX218" s="580"/>
      <c r="BY218" s="331" t="str">
        <f>IF(COUNT(BY188,X226)=2,ROUND(BY188*X226/SUM(X219:X228),#REF!),"")</f>
        <v/>
      </c>
      <c r="BZ218" s="331" t="str">
        <f>IF(COUNT(BZ188,Y226)=2,ROUND(BZ188*Y226/SUM(Y219:Y228),#REF!),"")</f>
        <v/>
      </c>
      <c r="CA218" s="331" t="str">
        <f>IF(COUNT(CA188,Z226)=2,ROUND(CA188*Z226/SUM(Z219:Z228),#REF!),"")</f>
        <v/>
      </c>
      <c r="CB218" s="331" t="str">
        <f>IF(COUNT(CB188,AA226)=2,ROUND(CB188*AA226/SUM(AA219:AA228),#REF!),"")</f>
        <v/>
      </c>
      <c r="CC218" s="331" t="str">
        <f>IF(COUNT(CC188,AB226)=2,ROUND(CC188*AB226/SUM(AB219:AB228),#REF!),"")</f>
        <v/>
      </c>
      <c r="CD218" s="331" t="str">
        <f>IF(COUNT(CD188,AC226)=2,ROUND(CD188*AC226/SUM(AC219:AC228),#REF!),"")</f>
        <v/>
      </c>
      <c r="CE218" s="331" t="str">
        <f>IF(COUNT(CE188,AD226)=2,ROUND(CE188*AD226/SUM(AD219:AD228),#REF!),"")</f>
        <v/>
      </c>
      <c r="CF218" s="331" t="str">
        <f>IF(COUNT(CF188,AE226)=2,ROUND(CF188*AE226/SUM(AE219:AE228),#REF!),"")</f>
        <v/>
      </c>
      <c r="CG218" s="331" t="str">
        <f>IF(COUNT(CG188,AF226)=2,ROUND(CG188*AF226/SUM(AF219:AF228),#REF!),"")</f>
        <v/>
      </c>
      <c r="CH218" s="563" t="s">
        <v>215</v>
      </c>
      <c r="CI218" s="563"/>
      <c r="CJ218" s="563"/>
      <c r="CK218" s="563"/>
      <c r="CL218" s="563"/>
      <c r="CM218" s="563"/>
      <c r="CN218" s="563"/>
      <c r="CO218" s="563"/>
      <c r="CP218" s="563"/>
      <c r="CQ218" s="563"/>
    </row>
    <row r="219" spans="3:97" s="243" customFormat="1" ht="13.5" customHeight="1">
      <c r="C219" s="568"/>
      <c r="D219" s="568"/>
      <c r="E219" s="332"/>
      <c r="F219" s="569" t="str">
        <f ca="1">IF(E219="","",VLOOKUP(E219,INDIRECT(AR219),2,FALSE))</f>
        <v/>
      </c>
      <c r="G219" s="569"/>
      <c r="H219" s="569"/>
      <c r="I219" s="333" t="str">
        <f>IF(E219="","",E183)</f>
        <v/>
      </c>
      <c r="J219" s="569" t="e">
        <f>J217&amp;"１"</f>
        <v>#REF!</v>
      </c>
      <c r="K219" s="569"/>
      <c r="L219" s="277">
        <f t="shared" ref="L219:W219" si="47">IF($F216=0,IF(100-SUM(L220:L228)=0,"",100-SUM(L220:L228)),IF(H193-SUM(L220:L228)=0,"",H193-SUM(L220:L228)))</f>
        <v>100</v>
      </c>
      <c r="M219" s="277">
        <f t="shared" si="47"/>
        <v>100</v>
      </c>
      <c r="N219" s="277">
        <f t="shared" si="47"/>
        <v>100</v>
      </c>
      <c r="O219" s="277">
        <f t="shared" si="47"/>
        <v>100</v>
      </c>
      <c r="P219" s="277">
        <f t="shared" si="47"/>
        <v>100</v>
      </c>
      <c r="Q219" s="277">
        <f t="shared" si="47"/>
        <v>100</v>
      </c>
      <c r="R219" s="277">
        <f t="shared" si="47"/>
        <v>100</v>
      </c>
      <c r="S219" s="277">
        <f t="shared" si="47"/>
        <v>100</v>
      </c>
      <c r="T219" s="277">
        <f t="shared" si="47"/>
        <v>100</v>
      </c>
      <c r="U219" s="277">
        <f t="shared" si="47"/>
        <v>100</v>
      </c>
      <c r="V219" s="277">
        <f t="shared" si="47"/>
        <v>100</v>
      </c>
      <c r="W219" s="277">
        <f t="shared" si="47"/>
        <v>100</v>
      </c>
      <c r="X219" s="277">
        <f>IF($F216=0,IF(100-SUM(X220:X228)=0,"",100-SUM(X220:X228)),IF(H195-SUM(X220:X228)=0,"",H195-SUM(X220:X228)))</f>
        <v>100</v>
      </c>
      <c r="Y219" s="277">
        <f>IF($F216=0,IF(100-SUM(Y220:Y228)=0,"",100-SUM(Y220:Y228)),IF(H197-SUM(Y220:Y228)=0,"",H197-SUM(Y220:Y228)))</f>
        <v>100</v>
      </c>
      <c r="Z219" s="277">
        <f>IF($F216=0,IF(100-SUM(Z220:Z228)=0,"",100-SUM(Z220:Z228)),IF(H199-SUM(Z220:Z228)=0,"",H199-SUM(Z220:Z228)))</f>
        <v>100</v>
      </c>
      <c r="AA219" s="277">
        <f>IF($F216=0,IF(100-SUM(AA220:AA228)=0,"",100-SUM(AA220:AA228)),IF(H201-SUM(AA220:AA228)=0,"",H201-SUM(AA220:AA228)))</f>
        <v>100</v>
      </c>
      <c r="AB219" s="277">
        <f>IF($F216=0,IF(100-SUM(AB220:AB228)=0,"",100-SUM(AB220:AB228)),IF(H203-SUM(AB220:AB228)=0,"",H203-SUM(AB220:AB228)))</f>
        <v>100</v>
      </c>
      <c r="AC219" s="277">
        <f>IF($F216=0,IF(100-SUM(AC220:AC228)=0,"",100-SUM(AC220:AC228)),IF(H205-SUM(AC220:AC228)=0,"",H205-SUM(AC220:AC228)))</f>
        <v>100</v>
      </c>
      <c r="AD219" s="277">
        <f>IF($F216=0,IF(100-SUM(AD220:AD228)=0,"",100-SUM(AD220:AD228)),IF(H207-SUM(AD220:AD228)=0,"",H207-SUM(AD220:AD228)))</f>
        <v>100</v>
      </c>
      <c r="AE219" s="277">
        <f>IF($F216=0,IF(100-SUM(AE220:AE228)=0,"",100-SUM(AE220:AE228)),IF(H209-SUM(AE220:AE228)=0,"",H209-SUM(AE220:AE228)))</f>
        <v>100</v>
      </c>
      <c r="AF219" s="277">
        <f>IF($F216=0,IF(100-SUM(AF220:AF228)=0,"",100-SUM(AF220:AF228)),IF(H211-SUM(AF220:AF228)=0,"",H211-SUM(AF220:AF228)))</f>
        <v>100</v>
      </c>
      <c r="AG219" s="570"/>
      <c r="AH219" s="570"/>
      <c r="AI219" s="570"/>
      <c r="AJ219" s="570"/>
      <c r="AK219" s="570"/>
      <c r="AL219" s="570"/>
      <c r="AM219" s="570"/>
      <c r="AN219" s="570"/>
      <c r="AO219" s="570"/>
      <c r="AP219" s="570"/>
      <c r="AR219" s="591" t="b">
        <f t="shared" ref="AR219:AR228" si="48">IF(C219="発電事業者","事業者リスト一覧!D3:E1002", IF(C219="小売電気事業者","事業者リスト一覧!J3:K1002", IF(C219="一般送配電事業者","事業者リスト一覧!G3:H13", IF(C219="送電事業者","事業者リスト一覧!G16:H21", IF(C219="特定送配電事業者","事業者リスト一覧!G24:H44", IF(C219="登録特定送配電事業者","事業者リスト一覧!G47:H87", IF(C219="その他事業者","事業者リスト一覧!G90:H100")))))))</f>
        <v>0</v>
      </c>
      <c r="AS219" s="591"/>
      <c r="AT219" s="591"/>
      <c r="AU219" s="281" t="s">
        <v>160</v>
      </c>
      <c r="AV219" s="275"/>
      <c r="AX219" s="569"/>
      <c r="AY219" s="569"/>
      <c r="AZ219" s="588"/>
      <c r="BA219" s="590"/>
      <c r="BB219" s="590"/>
      <c r="BC219" s="590"/>
      <c r="BD219" s="588"/>
      <c r="BE219" s="583"/>
      <c r="BF219" s="584"/>
      <c r="BG219" s="259"/>
      <c r="BH219" s="259"/>
      <c r="BI219" s="259"/>
      <c r="BJ219" s="259"/>
      <c r="BK219" s="259"/>
      <c r="BL219" s="259"/>
      <c r="BM219" s="259"/>
      <c r="BN219" s="259"/>
      <c r="BO219" s="259"/>
      <c r="BP219" s="259"/>
      <c r="BQ219" s="259"/>
      <c r="BR219" s="259"/>
      <c r="BS219" s="569"/>
      <c r="BT219" s="569"/>
      <c r="BU219" s="569"/>
      <c r="BV219" s="333" t="s">
        <v>172</v>
      </c>
      <c r="BW219" s="581"/>
      <c r="BX219" s="581"/>
      <c r="BY219" s="331" t="str">
        <f>IF(COUNT(BY189,X226)=2,ROUND(BY189*X226/SUM(X219:X228),#REF!),"")</f>
        <v/>
      </c>
      <c r="BZ219" s="331" t="str">
        <f>IF(COUNT(BZ189,Y226)=2,ROUND(BZ189*Y226/SUM(Y219:Y228),#REF!),"")</f>
        <v/>
      </c>
      <c r="CA219" s="331" t="str">
        <f>IF(COUNT(CA189,Z226)=2,ROUND(CA189*Z226/SUM(Z219:Z228),#REF!),"")</f>
        <v/>
      </c>
      <c r="CB219" s="331" t="str">
        <f>IF(COUNT(CB189,AA226)=2,ROUND(CB189*AA226/SUM(AA219:AA228),#REF!),"")</f>
        <v/>
      </c>
      <c r="CC219" s="331" t="str">
        <f>IF(COUNT(CC189,AB226)=2,ROUND(CC189*AB226/SUM(AB219:AB228),#REF!),"")</f>
        <v/>
      </c>
      <c r="CD219" s="331" t="str">
        <f>IF(COUNT(CD189,AC226)=2,ROUND(CD189*AC226/SUM(AC219:AC228),#REF!),"")</f>
        <v/>
      </c>
      <c r="CE219" s="331" t="str">
        <f>IF(COUNT(CE189,AD226)=2,ROUND(CE189*AD226/SUM(AD219:AD228),#REF!),"")</f>
        <v/>
      </c>
      <c r="CF219" s="331" t="str">
        <f>IF(COUNT(CF189,AE226)=2,ROUND(CF189*AE226/SUM(AE219:AE228),#REF!),"")</f>
        <v/>
      </c>
      <c r="CG219" s="331" t="str">
        <f>IF(COUNT(CG189,AF226)=2,ROUND(CG189*AF226/SUM(AF219:AF228),#REF!),"")</f>
        <v/>
      </c>
      <c r="CH219" s="564" t="str">
        <f>IF(CH218="","",CH218)</f>
        <v>太陽光（余剰）</v>
      </c>
      <c r="CI219" s="564"/>
      <c r="CJ219" s="564"/>
      <c r="CK219" s="564"/>
      <c r="CL219" s="564"/>
      <c r="CM219" s="564"/>
      <c r="CN219" s="564"/>
      <c r="CO219" s="564"/>
      <c r="CP219" s="564"/>
      <c r="CQ219" s="564"/>
    </row>
    <row r="220" spans="3:97" s="243" customFormat="1" ht="13.5" customHeight="1">
      <c r="C220" s="568"/>
      <c r="D220" s="568"/>
      <c r="E220" s="332"/>
      <c r="F220" s="569" t="str">
        <f t="shared" ref="F220:F227" ca="1" si="49">IF(E220="","",VLOOKUP(E220,INDIRECT(AR220),2,FALSE))</f>
        <v/>
      </c>
      <c r="G220" s="569"/>
      <c r="H220" s="569"/>
      <c r="I220" s="333" t="str">
        <f>IF(E220="","",E183)</f>
        <v/>
      </c>
      <c r="J220" s="569" t="e">
        <f>J217&amp;"２"</f>
        <v>#REF!</v>
      </c>
      <c r="K220" s="569"/>
      <c r="L220" s="256"/>
      <c r="M220" s="256"/>
      <c r="N220" s="256"/>
      <c r="O220" s="256"/>
      <c r="P220" s="256"/>
      <c r="Q220" s="256"/>
      <c r="R220" s="256"/>
      <c r="S220" s="256"/>
      <c r="T220" s="256"/>
      <c r="U220" s="256"/>
      <c r="V220" s="256"/>
      <c r="W220" s="256"/>
      <c r="X220" s="256"/>
      <c r="Y220" s="256"/>
      <c r="Z220" s="256"/>
      <c r="AA220" s="256"/>
      <c r="AB220" s="256"/>
      <c r="AC220" s="256"/>
      <c r="AD220" s="256"/>
      <c r="AE220" s="256"/>
      <c r="AF220" s="256"/>
      <c r="AG220" s="570"/>
      <c r="AH220" s="570"/>
      <c r="AI220" s="570"/>
      <c r="AJ220" s="570"/>
      <c r="AK220" s="570"/>
      <c r="AL220" s="570"/>
      <c r="AM220" s="570"/>
      <c r="AN220" s="570"/>
      <c r="AO220" s="570"/>
      <c r="AP220" s="570"/>
      <c r="AR220" s="571" t="b">
        <f t="shared" si="48"/>
        <v>0</v>
      </c>
      <c r="AS220" s="571"/>
      <c r="AT220" s="571"/>
      <c r="AU220" s="282" t="s">
        <v>160</v>
      </c>
      <c r="AV220" s="275"/>
      <c r="AX220" s="569"/>
      <c r="AY220" s="569"/>
      <c r="AZ220" s="589"/>
      <c r="BA220" s="590"/>
      <c r="BB220" s="590"/>
      <c r="BC220" s="590"/>
      <c r="BD220" s="589"/>
      <c r="BE220" s="585" t="e">
        <f>IF(#REF!="発電事業者","月間送電電力量（GWh）","月間受電電力量（GWh）")</f>
        <v>#REF!</v>
      </c>
      <c r="BF220" s="586"/>
      <c r="BG220" s="331" t="str">
        <f>IF(COUNT(BG190,L226)=2,ROUND(BG190*L226/SUM(L219:L228),#REF!),"")</f>
        <v/>
      </c>
      <c r="BH220" s="331" t="str">
        <f>IF(COUNT(BH190,M226)=2,ROUND(BH190*M226/SUM(M219:M228),#REF!),"")</f>
        <v/>
      </c>
      <c r="BI220" s="331" t="str">
        <f>IF(COUNT(BI190,N226)=2,ROUND(BI190*N226/SUM(N219:N228),#REF!),"")</f>
        <v/>
      </c>
      <c r="BJ220" s="331" t="str">
        <f>IF(COUNT(BJ190,O226)=2,ROUND(BJ190*O226/SUM(O219:O228),#REF!),"")</f>
        <v/>
      </c>
      <c r="BK220" s="331" t="str">
        <f>IF(COUNT(BK190,P226)=2,ROUND(BK190*P226/SUM(P219:P228),#REF!),"")</f>
        <v/>
      </c>
      <c r="BL220" s="331" t="str">
        <f>IF(COUNT(BL190,Q226)=2,ROUND(BL190*Q226/SUM(Q219:Q228),#REF!),"")</f>
        <v/>
      </c>
      <c r="BM220" s="331" t="str">
        <f>IF(COUNT(BM190,R226)=2,ROUND(BM190*R226/SUM(R219:R228),#REF!),"")</f>
        <v/>
      </c>
      <c r="BN220" s="331" t="str">
        <f>IF(COUNT(BN190,S226)=2,ROUND(BN190*S226/SUM(S219:S228),#REF!),"")</f>
        <v/>
      </c>
      <c r="BO220" s="331" t="str">
        <f>IF(COUNT(BO190,T226)=2,ROUND(BO190*T226/SUM(T219:T228),#REF!),"")</f>
        <v/>
      </c>
      <c r="BP220" s="331" t="str">
        <f>IF(COUNT(BP190,U226)=2,ROUND(BP190*U226/SUM(U219:U228),#REF!),"")</f>
        <v/>
      </c>
      <c r="BQ220" s="331" t="str">
        <f>IF(COUNT(BQ190,V226)=2,ROUND(BQ190*V226/SUM(V219:V228),#REF!),"")</f>
        <v/>
      </c>
      <c r="BR220" s="331" t="str">
        <f>IF(COUNT(BR190,W226)=2,ROUND(BR190*W226/SUM(W219:W228),#REF!),"")</f>
        <v/>
      </c>
      <c r="BS220" s="569" t="e">
        <f>IF(#REF!="発電事業者","年間送電電力量（GWh）","年間受電電力量（GWh）")</f>
        <v>#REF!</v>
      </c>
      <c r="BT220" s="569"/>
      <c r="BU220" s="569"/>
      <c r="BV220" s="333" t="s">
        <v>25</v>
      </c>
      <c r="BW220" s="582"/>
      <c r="BX220" s="582"/>
      <c r="BY220" s="331" t="str">
        <f>IF(COUNT(BY190,X226)=2,ROUND(BY190*X226/SUM(X219:X228),#REF!),"")</f>
        <v/>
      </c>
      <c r="BZ220" s="331" t="str">
        <f>IF(COUNT(BZ190,Y226)=2,ROUND(BZ190*Y226/SUM(Y219:Y228),#REF!),"")</f>
        <v/>
      </c>
      <c r="CA220" s="331" t="str">
        <f>IF(COUNT(CA190,Z226)=2,ROUND(CA190*Z226/SUM(Z219:Z228),#REF!),"")</f>
        <v/>
      </c>
      <c r="CB220" s="331" t="str">
        <f>IF(COUNT(CB190,AA226)=2,ROUND(CB190*AA226/SUM(AA219:AA228),#REF!),"")</f>
        <v/>
      </c>
      <c r="CC220" s="331" t="str">
        <f>IF(COUNT(CC190,AB226)=2,ROUND(CC190*AB226/SUM(AB219:AB228),#REF!),"")</f>
        <v/>
      </c>
      <c r="CD220" s="331" t="str">
        <f>IF(COUNT(CD190,AC226)=2,ROUND(CD190*AC226/SUM(AC219:AC228),#REF!),"")</f>
        <v/>
      </c>
      <c r="CE220" s="331" t="str">
        <f>IF(COUNT(CE190,AD226)=2,ROUND(CE190*AD226/SUM(AD219:AD228),#REF!),"")</f>
        <v/>
      </c>
      <c r="CF220" s="331" t="str">
        <f>IF(COUNT(CF190,AE226)=2,ROUND(CF190*AE226/SUM(AE219:AE228),#REF!),"")</f>
        <v/>
      </c>
      <c r="CG220" s="331" t="str">
        <f>IF(COUNT(CG190,AF226)=2,ROUND(CG190*AF226/SUM(AF219:AF228),#REF!),"")</f>
        <v/>
      </c>
      <c r="CH220" s="565" t="str">
        <f>IF(COUNTA(AG226)=0,"",AG226)</f>
        <v/>
      </c>
      <c r="CI220" s="565"/>
      <c r="CJ220" s="565"/>
      <c r="CK220" s="565"/>
      <c r="CL220" s="565"/>
      <c r="CM220" s="565"/>
      <c r="CN220" s="565"/>
      <c r="CO220" s="565"/>
      <c r="CP220" s="565"/>
      <c r="CQ220" s="565"/>
    </row>
    <row r="221" spans="3:97" s="243" customFormat="1" ht="13.5" customHeight="1">
      <c r="C221" s="568"/>
      <c r="D221" s="568"/>
      <c r="E221" s="332"/>
      <c r="F221" s="569" t="str">
        <f t="shared" ca="1" si="49"/>
        <v/>
      </c>
      <c r="G221" s="569"/>
      <c r="H221" s="569"/>
      <c r="I221" s="333" t="str">
        <f>IF(E221="","",E183)</f>
        <v/>
      </c>
      <c r="J221" s="569" t="e">
        <f>J217&amp;"３"</f>
        <v>#REF!</v>
      </c>
      <c r="K221" s="569"/>
      <c r="L221" s="256"/>
      <c r="M221" s="256"/>
      <c r="N221" s="256"/>
      <c r="O221" s="256"/>
      <c r="P221" s="256"/>
      <c r="Q221" s="256"/>
      <c r="R221" s="256"/>
      <c r="S221" s="256"/>
      <c r="T221" s="256"/>
      <c r="U221" s="256"/>
      <c r="V221" s="256"/>
      <c r="W221" s="256"/>
      <c r="X221" s="256"/>
      <c r="Y221" s="256"/>
      <c r="Z221" s="256"/>
      <c r="AA221" s="256"/>
      <c r="AB221" s="256"/>
      <c r="AC221" s="256"/>
      <c r="AD221" s="256"/>
      <c r="AE221" s="256"/>
      <c r="AF221" s="256"/>
      <c r="AG221" s="570"/>
      <c r="AH221" s="570"/>
      <c r="AI221" s="570"/>
      <c r="AJ221" s="570"/>
      <c r="AK221" s="570"/>
      <c r="AL221" s="570"/>
      <c r="AM221" s="570"/>
      <c r="AN221" s="570"/>
      <c r="AO221" s="570"/>
      <c r="AP221" s="570"/>
      <c r="AR221" s="571" t="b">
        <f t="shared" si="48"/>
        <v>0</v>
      </c>
      <c r="AS221" s="571"/>
      <c r="AT221" s="571"/>
      <c r="AU221" s="282" t="s">
        <v>160</v>
      </c>
      <c r="AV221" s="275"/>
      <c r="AX221" s="569" t="str">
        <f>IF(C227="","",C227)</f>
        <v/>
      </c>
      <c r="AY221" s="569"/>
      <c r="AZ221" s="587" t="str">
        <f>IF(E227="","",E227)</f>
        <v/>
      </c>
      <c r="BA221" s="590" t="str">
        <f ca="1">IF(F227="","",F227)</f>
        <v/>
      </c>
      <c r="BB221" s="590"/>
      <c r="BC221" s="590"/>
      <c r="BD221" s="587" t="str">
        <f>IF(I227="","",I227)</f>
        <v/>
      </c>
      <c r="BE221" s="578" t="e">
        <f>IF(#REF!="発電事業者","送電電力（MW）","受電電力（MW）")</f>
        <v>#REF!</v>
      </c>
      <c r="BF221" s="579"/>
      <c r="BG221" s="331" t="str">
        <f>IF(COUNT(BG188,L227)=2,ROUND(BG188*L227/SUM(L219:L228),#REF!),"")</f>
        <v/>
      </c>
      <c r="BH221" s="331" t="str">
        <f>IF(COUNT(BH188,M227)=2,ROUND(BH188*M227/SUM(M219:M228),#REF!),"")</f>
        <v/>
      </c>
      <c r="BI221" s="331" t="str">
        <f>IF(COUNT(BI188,N227)=2,ROUND(BI188*N227/SUM(N219:N228),#REF!),"")</f>
        <v/>
      </c>
      <c r="BJ221" s="331" t="str">
        <f>IF(COUNT(BJ188,O227)=2,ROUND(BJ188*O227/SUM(O219:O228),#REF!),"")</f>
        <v/>
      </c>
      <c r="BK221" s="331" t="str">
        <f>IF(COUNT(BK188,P227)=2,ROUND(BK188*P227/SUM(P219:P228),#REF!),"")</f>
        <v/>
      </c>
      <c r="BL221" s="331" t="str">
        <f>IF(COUNT(BL188,Q227)=2,ROUND(BL188*Q227/SUM(Q219:Q228),#REF!),"")</f>
        <v/>
      </c>
      <c r="BM221" s="331" t="str">
        <f>IF(COUNT(BM188,R227)=2,ROUND(BM188*R227/SUM(R219:R228),#REF!),"")</f>
        <v/>
      </c>
      <c r="BN221" s="331" t="str">
        <f>IF(COUNT(BN188,S227)=2,ROUND(BN188*S227/SUM(S219:S228),#REF!),"")</f>
        <v/>
      </c>
      <c r="BO221" s="331" t="str">
        <f>IF(COUNT(BO188,T227)=2,ROUND(BO188*T227/SUM(T219:T228),#REF!),"")</f>
        <v/>
      </c>
      <c r="BP221" s="331" t="str">
        <f>IF(COUNT(BP188,U227)=2,ROUND(BP188*U227/SUM(U219:U228),#REF!),"")</f>
        <v/>
      </c>
      <c r="BQ221" s="331" t="str">
        <f>IF(COUNT(BQ188,V227)=2,ROUND(BQ188*V227/SUM(V219:V228),#REF!),"")</f>
        <v/>
      </c>
      <c r="BR221" s="331" t="str">
        <f>IF(COUNT(BR188,W227)=2,ROUND(BR188*W227/SUM(W219:W228),#REF!),"")</f>
        <v/>
      </c>
      <c r="BS221" s="569" t="e">
        <f>IF(#REF!="発電事業者","送電電力（MW）","受電電力（MW）")</f>
        <v>#REF!</v>
      </c>
      <c r="BT221" s="569"/>
      <c r="BU221" s="569"/>
      <c r="BV221" s="333" t="s">
        <v>171</v>
      </c>
      <c r="BW221" s="580"/>
      <c r="BX221" s="580"/>
      <c r="BY221" s="331" t="str">
        <f>IF(COUNT(BY188,X227)=2,ROUND(BY188*X227/SUM(X219:X228),#REF!),"")</f>
        <v/>
      </c>
      <c r="BZ221" s="331" t="str">
        <f>IF(COUNT(BZ188,Y227)=2,ROUND(BZ188*Y227/SUM(Y219:Y228),#REF!),"")</f>
        <v/>
      </c>
      <c r="CA221" s="331" t="str">
        <f>IF(COUNT(CA188,Z227)=2,ROUND(CA188*Z227/SUM(Z219:Z228),#REF!),"")</f>
        <v/>
      </c>
      <c r="CB221" s="331" t="str">
        <f>IF(COUNT(CB188,AA227)=2,ROUND(CB188*AA227/SUM(AA219:AA228),#REF!),"")</f>
        <v/>
      </c>
      <c r="CC221" s="331" t="str">
        <f>IF(COUNT(CC188,AB227)=2,ROUND(CC188*AB227/SUM(AB219:AB228),#REF!),"")</f>
        <v/>
      </c>
      <c r="CD221" s="331" t="str">
        <f>IF(COUNT(CD188,AC227)=2,ROUND(CD188*AC227/SUM(AC219:AC228),#REF!),"")</f>
        <v/>
      </c>
      <c r="CE221" s="331" t="str">
        <f>IF(COUNT(CE188,AD227)=2,ROUND(CE188*AD227/SUM(AD219:AD228),#REF!),"")</f>
        <v/>
      </c>
      <c r="CF221" s="331" t="str">
        <f>IF(COUNT(CF188,AE227)=2,ROUND(CF188*AE227/SUM(AE219:AE228),#REF!),"")</f>
        <v/>
      </c>
      <c r="CG221" s="331" t="str">
        <f>IF(COUNT(CG188,AF227)=2,ROUND(CG188*AF227/SUM(AF219:AF228),#REF!),"")</f>
        <v/>
      </c>
      <c r="CH221" s="563" t="s">
        <v>215</v>
      </c>
      <c r="CI221" s="563"/>
      <c r="CJ221" s="563"/>
      <c r="CK221" s="563"/>
      <c r="CL221" s="563"/>
      <c r="CM221" s="563"/>
      <c r="CN221" s="563"/>
      <c r="CO221" s="563"/>
      <c r="CP221" s="563"/>
      <c r="CQ221" s="563"/>
    </row>
    <row r="222" spans="3:97" s="243" customFormat="1" ht="13.5" customHeight="1">
      <c r="C222" s="568"/>
      <c r="D222" s="568"/>
      <c r="E222" s="332"/>
      <c r="F222" s="569" t="str">
        <f t="shared" ca="1" si="49"/>
        <v/>
      </c>
      <c r="G222" s="569"/>
      <c r="H222" s="569"/>
      <c r="I222" s="333" t="str">
        <f>IF(E222="","",E183)</f>
        <v/>
      </c>
      <c r="J222" s="569" t="e">
        <f>J217&amp;"４"</f>
        <v>#REF!</v>
      </c>
      <c r="K222" s="569"/>
      <c r="L222" s="256"/>
      <c r="M222" s="256"/>
      <c r="N222" s="256"/>
      <c r="O222" s="256"/>
      <c r="P222" s="256"/>
      <c r="Q222" s="256"/>
      <c r="R222" s="256"/>
      <c r="S222" s="256"/>
      <c r="T222" s="256"/>
      <c r="U222" s="256"/>
      <c r="V222" s="256"/>
      <c r="W222" s="256"/>
      <c r="X222" s="256"/>
      <c r="Y222" s="256"/>
      <c r="Z222" s="256"/>
      <c r="AA222" s="256"/>
      <c r="AB222" s="256"/>
      <c r="AC222" s="256"/>
      <c r="AD222" s="256"/>
      <c r="AE222" s="256"/>
      <c r="AF222" s="256"/>
      <c r="AG222" s="570"/>
      <c r="AH222" s="570"/>
      <c r="AI222" s="570"/>
      <c r="AJ222" s="570"/>
      <c r="AK222" s="570"/>
      <c r="AL222" s="570"/>
      <c r="AM222" s="570"/>
      <c r="AN222" s="570"/>
      <c r="AO222" s="570"/>
      <c r="AP222" s="570"/>
      <c r="AR222" s="571" t="b">
        <f t="shared" si="48"/>
        <v>0</v>
      </c>
      <c r="AS222" s="571"/>
      <c r="AT222" s="571"/>
      <c r="AU222" s="282" t="s">
        <v>160</v>
      </c>
      <c r="AV222" s="275"/>
      <c r="AX222" s="569"/>
      <c r="AY222" s="569"/>
      <c r="AZ222" s="588"/>
      <c r="BA222" s="590"/>
      <c r="BB222" s="590"/>
      <c r="BC222" s="590"/>
      <c r="BD222" s="588"/>
      <c r="BE222" s="583"/>
      <c r="BF222" s="584"/>
      <c r="BG222" s="259"/>
      <c r="BH222" s="259"/>
      <c r="BI222" s="259"/>
      <c r="BJ222" s="259"/>
      <c r="BK222" s="259"/>
      <c r="BL222" s="259"/>
      <c r="BM222" s="259"/>
      <c r="BN222" s="259"/>
      <c r="BO222" s="259"/>
      <c r="BP222" s="259"/>
      <c r="BQ222" s="259"/>
      <c r="BR222" s="259"/>
      <c r="BS222" s="569"/>
      <c r="BT222" s="569"/>
      <c r="BU222" s="569"/>
      <c r="BV222" s="333" t="s">
        <v>172</v>
      </c>
      <c r="BW222" s="581"/>
      <c r="BX222" s="581"/>
      <c r="BY222" s="331" t="str">
        <f>IF(COUNT(BY189,X227)=2,ROUND(BY189*X227/SUM(X219:X228),#REF!),"")</f>
        <v/>
      </c>
      <c r="BZ222" s="331" t="str">
        <f>IF(COUNT(BZ189,Y227)=2,ROUND(BZ189*Y227/SUM(Y219:Y228),#REF!),"")</f>
        <v/>
      </c>
      <c r="CA222" s="331" t="str">
        <f>IF(COUNT(CA189,Z227)=2,ROUND(CA189*Z227/SUM(Z219:Z228),#REF!),"")</f>
        <v/>
      </c>
      <c r="CB222" s="331" t="str">
        <f>IF(COUNT(CB189,AA227)=2,ROUND(CB189*AA227/SUM(AA219:AA228),#REF!),"")</f>
        <v/>
      </c>
      <c r="CC222" s="331" t="str">
        <f>IF(COUNT(CC189,AB227)=2,ROUND(CC189*AB227/SUM(AB219:AB228),#REF!),"")</f>
        <v/>
      </c>
      <c r="CD222" s="331" t="str">
        <f>IF(COUNT(CD189,AC227)=2,ROUND(CD189*AC227/SUM(AC219:AC228),#REF!),"")</f>
        <v/>
      </c>
      <c r="CE222" s="331" t="str">
        <f>IF(COUNT(CE189,AD227)=2,ROUND(CE189*AD227/SUM(AD219:AD228),#REF!),"")</f>
        <v/>
      </c>
      <c r="CF222" s="331" t="str">
        <f>IF(COUNT(CF189,AE227)=2,ROUND(CF189*AE227/SUM(AE219:AE228),#REF!),"")</f>
        <v/>
      </c>
      <c r="CG222" s="331" t="str">
        <f>IF(COUNT(CG189,AF227)=2,ROUND(CG189*AF227/SUM(AF219:AF228),#REF!),"")</f>
        <v/>
      </c>
      <c r="CH222" s="564" t="str">
        <f>IF(CH221="","",CH221)</f>
        <v>太陽光（余剰）</v>
      </c>
      <c r="CI222" s="564"/>
      <c r="CJ222" s="564"/>
      <c r="CK222" s="564"/>
      <c r="CL222" s="564"/>
      <c r="CM222" s="564"/>
      <c r="CN222" s="564"/>
      <c r="CO222" s="564"/>
      <c r="CP222" s="564"/>
      <c r="CQ222" s="564"/>
    </row>
    <row r="223" spans="3:97" s="243" customFormat="1" ht="13.5" customHeight="1">
      <c r="C223" s="568"/>
      <c r="D223" s="568"/>
      <c r="E223" s="332"/>
      <c r="F223" s="569" t="str">
        <f t="shared" ca="1" si="49"/>
        <v/>
      </c>
      <c r="G223" s="569"/>
      <c r="H223" s="569"/>
      <c r="I223" s="333" t="str">
        <f>IF(E223="","",E183)</f>
        <v/>
      </c>
      <c r="J223" s="569" t="e">
        <f>J217&amp;"５"</f>
        <v>#REF!</v>
      </c>
      <c r="K223" s="569"/>
      <c r="L223" s="256"/>
      <c r="M223" s="256"/>
      <c r="N223" s="256"/>
      <c r="O223" s="256"/>
      <c r="P223" s="256"/>
      <c r="Q223" s="256"/>
      <c r="R223" s="256"/>
      <c r="S223" s="256"/>
      <c r="T223" s="256"/>
      <c r="U223" s="256"/>
      <c r="V223" s="256"/>
      <c r="W223" s="256"/>
      <c r="X223" s="256"/>
      <c r="Y223" s="256"/>
      <c r="Z223" s="256"/>
      <c r="AA223" s="256"/>
      <c r="AB223" s="256"/>
      <c r="AC223" s="256"/>
      <c r="AD223" s="256"/>
      <c r="AE223" s="256"/>
      <c r="AF223" s="256"/>
      <c r="AG223" s="570"/>
      <c r="AH223" s="570"/>
      <c r="AI223" s="570"/>
      <c r="AJ223" s="570"/>
      <c r="AK223" s="570"/>
      <c r="AL223" s="570"/>
      <c r="AM223" s="570"/>
      <c r="AN223" s="570"/>
      <c r="AO223" s="570"/>
      <c r="AP223" s="570"/>
      <c r="AR223" s="571" t="b">
        <f t="shared" si="48"/>
        <v>0</v>
      </c>
      <c r="AS223" s="571"/>
      <c r="AT223" s="571"/>
      <c r="AU223" s="282" t="s">
        <v>160</v>
      </c>
      <c r="AV223" s="275"/>
      <c r="AX223" s="569"/>
      <c r="AY223" s="569"/>
      <c r="AZ223" s="589"/>
      <c r="BA223" s="590"/>
      <c r="BB223" s="590"/>
      <c r="BC223" s="590"/>
      <c r="BD223" s="589"/>
      <c r="BE223" s="585" t="e">
        <f>IF(#REF!="発電事業者","月間送電電力量（GWh）","月間受電電力量（GWh）")</f>
        <v>#REF!</v>
      </c>
      <c r="BF223" s="586"/>
      <c r="BG223" s="331" t="str">
        <f>IF(COUNT(BG190,L227)=2,ROUND(BG190*L227/SUM(L219:L228),#REF!),"")</f>
        <v/>
      </c>
      <c r="BH223" s="331" t="str">
        <f>IF(COUNT(BH190,M227)=2,ROUND(BH190*M227/SUM(M219:M228),#REF!),"")</f>
        <v/>
      </c>
      <c r="BI223" s="331" t="str">
        <f>IF(COUNT(BI190,N227)=2,ROUND(BI190*N227/SUM(N219:N228),#REF!),"")</f>
        <v/>
      </c>
      <c r="BJ223" s="331" t="str">
        <f>IF(COUNT(BJ190,O227)=2,ROUND(BJ190*O227/SUM(O219:O228),#REF!),"")</f>
        <v/>
      </c>
      <c r="BK223" s="331" t="str">
        <f>IF(COUNT(BK190,P227)=2,ROUND(BK190*P227/SUM(P219:P228),#REF!),"")</f>
        <v/>
      </c>
      <c r="BL223" s="331" t="str">
        <f>IF(COUNT(BL190,Q227)=2,ROUND(BL190*Q227/SUM(Q219:Q228),#REF!),"")</f>
        <v/>
      </c>
      <c r="BM223" s="331" t="str">
        <f>IF(COUNT(BM190,R227)=2,ROUND(BM190*R227/SUM(R219:R228),#REF!),"")</f>
        <v/>
      </c>
      <c r="BN223" s="331" t="str">
        <f>IF(COUNT(BN190,S227)=2,ROUND(BN190*S227/SUM(S219:S228),#REF!),"")</f>
        <v/>
      </c>
      <c r="BO223" s="331" t="str">
        <f>IF(COUNT(BO190,T227)=2,ROUND(BO190*T227/SUM(T219:T228),#REF!),"")</f>
        <v/>
      </c>
      <c r="BP223" s="331" t="str">
        <f>IF(COUNT(BP190,U227)=2,ROUND(BP190*U227/SUM(U219:U228),#REF!),"")</f>
        <v/>
      </c>
      <c r="BQ223" s="331" t="str">
        <f>IF(COUNT(BQ190,V227)=2,ROUND(BQ190*V227/SUM(V219:V228),#REF!),"")</f>
        <v/>
      </c>
      <c r="BR223" s="331" t="str">
        <f>IF(COUNT(BR190,W227)=2,ROUND(BR190*W227/SUM(W219:W228),#REF!),"")</f>
        <v/>
      </c>
      <c r="BS223" s="569" t="e">
        <f>IF(#REF!="発電事業者","年間送電電力量（GWh）","年間受電電力量（GWh）")</f>
        <v>#REF!</v>
      </c>
      <c r="BT223" s="569"/>
      <c r="BU223" s="569"/>
      <c r="BV223" s="333" t="s">
        <v>25</v>
      </c>
      <c r="BW223" s="582"/>
      <c r="BX223" s="582"/>
      <c r="BY223" s="331" t="str">
        <f>IF(COUNT(BY190,X227)=2,ROUND(BY190*X227/SUM(X219:X228),#REF!),"")</f>
        <v/>
      </c>
      <c r="BZ223" s="331" t="str">
        <f>IF(COUNT(BZ190,Y227)=2,ROUND(BZ190*Y227/SUM(Y219:Y228),#REF!),"")</f>
        <v/>
      </c>
      <c r="CA223" s="331" t="str">
        <f>IF(COUNT(CA190,Z227)=2,ROUND(CA190*Z227/SUM(Z219:Z228),#REF!),"")</f>
        <v/>
      </c>
      <c r="CB223" s="331" t="str">
        <f>IF(COUNT(CB190,AA227)=2,ROUND(CB190*AA227/SUM(AA219:AA228),#REF!),"")</f>
        <v/>
      </c>
      <c r="CC223" s="331" t="str">
        <f>IF(COUNT(CC190,AB227)=2,ROUND(CC190*AB227/SUM(AB219:AB228),#REF!),"")</f>
        <v/>
      </c>
      <c r="CD223" s="331" t="str">
        <f>IF(COUNT(CD190,AC227)=2,ROUND(CD190*AC227/SUM(AC219:AC228),#REF!),"")</f>
        <v/>
      </c>
      <c r="CE223" s="331" t="str">
        <f>IF(COUNT(CE190,AD227)=2,ROUND(CE190*AD227/SUM(AD219:AD228),#REF!),"")</f>
        <v/>
      </c>
      <c r="CF223" s="331" t="str">
        <f>IF(COUNT(CF190,AE227)=2,ROUND(CF190*AE227/SUM(AE219:AE228),#REF!),"")</f>
        <v/>
      </c>
      <c r="CG223" s="331" t="str">
        <f>IF(COUNT(CG190,AF227)=2,ROUND(CG190*AF227/SUM(AF219:AF228),#REF!),"")</f>
        <v/>
      </c>
      <c r="CH223" s="565" t="str">
        <f>IF(COUNTA(AG227)=0,"",AG227)</f>
        <v/>
      </c>
      <c r="CI223" s="565"/>
      <c r="CJ223" s="565"/>
      <c r="CK223" s="565"/>
      <c r="CL223" s="565"/>
      <c r="CM223" s="565"/>
      <c r="CN223" s="565"/>
      <c r="CO223" s="565"/>
      <c r="CP223" s="565"/>
      <c r="CQ223" s="565"/>
    </row>
    <row r="224" spans="3:97" s="243" customFormat="1" ht="13.5" customHeight="1">
      <c r="C224" s="568"/>
      <c r="D224" s="568"/>
      <c r="E224" s="332"/>
      <c r="F224" s="569" t="str">
        <f t="shared" ca="1" si="49"/>
        <v/>
      </c>
      <c r="G224" s="569"/>
      <c r="H224" s="569"/>
      <c r="I224" s="333" t="str">
        <f>IF(E224="","",E183)</f>
        <v/>
      </c>
      <c r="J224" s="569" t="e">
        <f>J217&amp;"６"</f>
        <v>#REF!</v>
      </c>
      <c r="K224" s="569"/>
      <c r="L224" s="256"/>
      <c r="M224" s="256"/>
      <c r="N224" s="256"/>
      <c r="O224" s="256"/>
      <c r="P224" s="256"/>
      <c r="Q224" s="256"/>
      <c r="R224" s="256"/>
      <c r="S224" s="256"/>
      <c r="T224" s="256"/>
      <c r="U224" s="256"/>
      <c r="V224" s="256"/>
      <c r="W224" s="256"/>
      <c r="X224" s="256"/>
      <c r="Y224" s="256"/>
      <c r="Z224" s="256"/>
      <c r="AA224" s="256"/>
      <c r="AB224" s="256"/>
      <c r="AC224" s="256"/>
      <c r="AD224" s="256"/>
      <c r="AE224" s="256"/>
      <c r="AF224" s="256"/>
      <c r="AG224" s="570"/>
      <c r="AH224" s="570"/>
      <c r="AI224" s="570"/>
      <c r="AJ224" s="570"/>
      <c r="AK224" s="570"/>
      <c r="AL224" s="570"/>
      <c r="AM224" s="570"/>
      <c r="AN224" s="570"/>
      <c r="AO224" s="570"/>
      <c r="AP224" s="570"/>
      <c r="AR224" s="571" t="b">
        <f t="shared" si="48"/>
        <v>0</v>
      </c>
      <c r="AS224" s="571"/>
      <c r="AT224" s="571"/>
      <c r="AU224" s="282" t="s">
        <v>160</v>
      </c>
      <c r="AV224" s="275"/>
      <c r="AX224" s="569" t="str">
        <f>IF(C228="","",C228)</f>
        <v>自者保有電源</v>
      </c>
      <c r="AY224" s="569"/>
      <c r="AZ224" s="587" t="str">
        <f>IF(E228="","",E228)</f>
        <v/>
      </c>
      <c r="BA224" s="590">
        <f>IF(F228="","",F228)</f>
        <v>5</v>
      </c>
      <c r="BB224" s="590"/>
      <c r="BC224" s="590"/>
      <c r="BD224" s="587" t="str">
        <f>IF(I228="","",I228)</f>
        <v/>
      </c>
      <c r="BE224" s="578" t="e">
        <f>IF(#REF!="発電事業者","送電電力（MW）","受電電力（MW）")</f>
        <v>#REF!</v>
      </c>
      <c r="BF224" s="579"/>
      <c r="BG224" s="331" t="str">
        <f>IF(COUNT(BG188,L228)=2,ROUND(BG188*L228/SUM(L219:L228),#REF!),"")</f>
        <v/>
      </c>
      <c r="BH224" s="331" t="str">
        <f>IF(COUNT(BH188,M228)=2,ROUND(BH188*M228/SUM(M219:M228),#REF!),"")</f>
        <v/>
      </c>
      <c r="BI224" s="331" t="str">
        <f>IF(COUNT(BI188,N228)=2,ROUND(BI188*N228/SUM(N219:N228),#REF!),"")</f>
        <v/>
      </c>
      <c r="BJ224" s="331" t="str">
        <f>IF(COUNT(BJ188,O228)=2,ROUND(BJ188*O228/SUM(O219:O228),#REF!),"")</f>
        <v/>
      </c>
      <c r="BK224" s="331" t="str">
        <f>IF(COUNT(BK188,P228)=2,ROUND(BK188*P228/SUM(P219:P228),#REF!),"")</f>
        <v/>
      </c>
      <c r="BL224" s="331" t="str">
        <f>IF(COUNT(BL188,Q228)=2,ROUND(BL188*Q228/SUM(Q219:Q228),#REF!),"")</f>
        <v/>
      </c>
      <c r="BM224" s="331" t="str">
        <f>IF(COUNT(BM188,R228)=2,ROUND(BM188*R228/SUM(R219:R228),#REF!),"")</f>
        <v/>
      </c>
      <c r="BN224" s="331" t="str">
        <f>IF(COUNT(BN188,S228)=2,ROUND(BN188*S228/SUM(S219:S228),#REF!),"")</f>
        <v/>
      </c>
      <c r="BO224" s="331" t="str">
        <f>IF(COUNT(BO188,T228)=2,ROUND(BO188*T228/SUM(T219:T228),#REF!),"")</f>
        <v/>
      </c>
      <c r="BP224" s="331" t="str">
        <f>IF(COUNT(BP188,U228)=2,ROUND(BP188*U228/SUM(U219:U228),#REF!),"")</f>
        <v/>
      </c>
      <c r="BQ224" s="331" t="str">
        <f>IF(COUNT(BQ188,V228)=2,ROUND(BQ188*V228/SUM(V219:V228),#REF!),"")</f>
        <v/>
      </c>
      <c r="BR224" s="331" t="str">
        <f>IF(COUNT(BR188,W228)=2,ROUND(BR188*W228/SUM(W219:W228),#REF!),"")</f>
        <v/>
      </c>
      <c r="BS224" s="569" t="e">
        <f>IF(#REF!="発電事業者","送電電力（MW）","受電電力（MW）")</f>
        <v>#REF!</v>
      </c>
      <c r="BT224" s="569"/>
      <c r="BU224" s="569"/>
      <c r="BV224" s="333" t="s">
        <v>171</v>
      </c>
      <c r="BW224" s="355" t="str">
        <f>IF(F216=0,IF(COUNT(BW188,I228)=2,ROUND(BW188*I228/100,#REF!),""),IF(COUNT(BW188,I228)=2,ROUND(BW188*I228/L191,#REF!),""))</f>
        <v/>
      </c>
      <c r="BX224" s="580"/>
      <c r="BY224" s="331" t="str">
        <f>IF(COUNT(BY188,X228)=2,ROUND(BY188*X228/SUM(X219:X228),#REF!),"")</f>
        <v/>
      </c>
      <c r="BZ224" s="331" t="str">
        <f>IF(COUNT(BZ188,Y228)=2,ROUND(BZ188*Y228/SUM(Y219:Y228),#REF!),"")</f>
        <v/>
      </c>
      <c r="CA224" s="331" t="str">
        <f>IF(COUNT(CA188,Z228)=2,ROUND(CA188*Z228/SUM(Z219:Z228),#REF!),"")</f>
        <v/>
      </c>
      <c r="CB224" s="331" t="str">
        <f>IF(COUNT(CB188,AA228)=2,ROUND(CB188*AA228/SUM(AA219:AA228),#REF!),"")</f>
        <v/>
      </c>
      <c r="CC224" s="331" t="str">
        <f>IF(COUNT(CC188,AB228)=2,ROUND(CC188*AB228/SUM(AB219:AB228),#REF!),"")</f>
        <v/>
      </c>
      <c r="CD224" s="331" t="str">
        <f>IF(COUNT(CD188,AC228)=2,ROUND(CD188*AC228/SUM(AC219:AC228),#REF!),"")</f>
        <v/>
      </c>
      <c r="CE224" s="331" t="str">
        <f>IF(COUNT(CE188,AD228)=2,ROUND(CE188*AD228/SUM(AD219:AD228),#REF!),"")</f>
        <v/>
      </c>
      <c r="CF224" s="331" t="str">
        <f>IF(COUNT(CF188,AE228)=2,ROUND(CF188*AE228/SUM(AE219:AE228),#REF!),"")</f>
        <v/>
      </c>
      <c r="CG224" s="331" t="str">
        <f>IF(COUNT(CG188,AF228)=2,ROUND(CG188*AF228/SUM(AF219:AF228),#REF!),"")</f>
        <v/>
      </c>
      <c r="CH224" s="563" t="s">
        <v>215</v>
      </c>
      <c r="CI224" s="563"/>
      <c r="CJ224" s="563"/>
      <c r="CK224" s="563"/>
      <c r="CL224" s="563"/>
      <c r="CM224" s="563"/>
      <c r="CN224" s="563"/>
      <c r="CO224" s="563"/>
      <c r="CP224" s="563"/>
      <c r="CQ224" s="563"/>
    </row>
    <row r="225" spans="3:95" s="243" customFormat="1" ht="13.5" customHeight="1">
      <c r="C225" s="568"/>
      <c r="D225" s="568"/>
      <c r="E225" s="332"/>
      <c r="F225" s="569" t="str">
        <f t="shared" ca="1" si="49"/>
        <v/>
      </c>
      <c r="G225" s="569"/>
      <c r="H225" s="569"/>
      <c r="I225" s="333" t="str">
        <f>IF(E225="","",E183)</f>
        <v/>
      </c>
      <c r="J225" s="569" t="e">
        <f>J217&amp;"７"</f>
        <v>#REF!</v>
      </c>
      <c r="K225" s="569"/>
      <c r="L225" s="256"/>
      <c r="M225" s="256"/>
      <c r="N225" s="256"/>
      <c r="O225" s="256"/>
      <c r="P225" s="256"/>
      <c r="Q225" s="256"/>
      <c r="R225" s="256"/>
      <c r="S225" s="256"/>
      <c r="T225" s="256"/>
      <c r="U225" s="256"/>
      <c r="V225" s="256"/>
      <c r="W225" s="256"/>
      <c r="X225" s="256"/>
      <c r="Y225" s="256"/>
      <c r="Z225" s="256"/>
      <c r="AA225" s="256"/>
      <c r="AB225" s="256"/>
      <c r="AC225" s="256"/>
      <c r="AD225" s="256"/>
      <c r="AE225" s="256"/>
      <c r="AF225" s="256"/>
      <c r="AG225" s="570"/>
      <c r="AH225" s="570"/>
      <c r="AI225" s="570"/>
      <c r="AJ225" s="570"/>
      <c r="AK225" s="570"/>
      <c r="AL225" s="570"/>
      <c r="AM225" s="570"/>
      <c r="AN225" s="570"/>
      <c r="AO225" s="570"/>
      <c r="AP225" s="570"/>
      <c r="AR225" s="571" t="b">
        <f t="shared" si="48"/>
        <v>0</v>
      </c>
      <c r="AS225" s="571"/>
      <c r="AT225" s="571"/>
      <c r="AU225" s="282" t="s">
        <v>160</v>
      </c>
      <c r="AV225" s="275"/>
      <c r="AX225" s="569"/>
      <c r="AY225" s="569"/>
      <c r="AZ225" s="588"/>
      <c r="BA225" s="590"/>
      <c r="BB225" s="590"/>
      <c r="BC225" s="590"/>
      <c r="BD225" s="588"/>
      <c r="BE225" s="583"/>
      <c r="BF225" s="584"/>
      <c r="BG225" s="259"/>
      <c r="BH225" s="259"/>
      <c r="BI225" s="259"/>
      <c r="BJ225" s="259"/>
      <c r="BK225" s="259"/>
      <c r="BL225" s="259"/>
      <c r="BM225" s="259"/>
      <c r="BN225" s="259"/>
      <c r="BO225" s="259"/>
      <c r="BP225" s="259"/>
      <c r="BQ225" s="259"/>
      <c r="BR225" s="259"/>
      <c r="BS225" s="569"/>
      <c r="BT225" s="569"/>
      <c r="BU225" s="569"/>
      <c r="BV225" s="333" t="s">
        <v>172</v>
      </c>
      <c r="BW225" s="355" t="str">
        <f>IF(F216=0,IF(COUNT(BW189,F228)=2,ROUND(BW189*F228/100,#REF!),""),IF(COUNT(BW189,F228)=2,ROUND(BW189*F228/Q189,#REF!),""))</f>
        <v/>
      </c>
      <c r="BX225" s="581"/>
      <c r="BY225" s="331" t="str">
        <f>IF(COUNT(BY189,X228)=2,ROUND(BY189*X228/SUM(X219:X228),#REF!),"")</f>
        <v/>
      </c>
      <c r="BZ225" s="331" t="str">
        <f>IF(COUNT(BZ189,Y228)=2,ROUND(BZ189*Y228/SUM(Y219:Y228),#REF!),"")</f>
        <v/>
      </c>
      <c r="CA225" s="331" t="str">
        <f>IF(COUNT(CA189,Z228)=2,ROUND(CA189*Z228/SUM(Z219:Z228),#REF!),"")</f>
        <v/>
      </c>
      <c r="CB225" s="331" t="str">
        <f>IF(COUNT(CB189,AA228)=2,ROUND(CB189*AA228/SUM(AA219:AA228),#REF!),"")</f>
        <v/>
      </c>
      <c r="CC225" s="331" t="str">
        <f>IF(COUNT(CC189,AB228)=2,ROUND(CC189*AB228/SUM(AB219:AB228),#REF!),"")</f>
        <v/>
      </c>
      <c r="CD225" s="331" t="str">
        <f>IF(COUNT(CD189,AC228)=2,ROUND(CD189*AC228/SUM(AC219:AC228),#REF!),"")</f>
        <v/>
      </c>
      <c r="CE225" s="331" t="str">
        <f>IF(COUNT(CE189,AD228)=2,ROUND(CE189*AD228/SUM(AD219:AD228),#REF!),"")</f>
        <v/>
      </c>
      <c r="CF225" s="331" t="str">
        <f>IF(COUNT(CF189,AE228)=2,ROUND(CF189*AE228/SUM(AE219:AE228),#REF!),"")</f>
        <v/>
      </c>
      <c r="CG225" s="331" t="str">
        <f>IF(COUNT(CG189,AF228)=2,ROUND(CG189*AF228/SUM(AF219:AF228),#REF!),"")</f>
        <v/>
      </c>
      <c r="CH225" s="564" t="str">
        <f>IF(CH224="","",CH224)</f>
        <v>太陽光（余剰）</v>
      </c>
      <c r="CI225" s="564"/>
      <c r="CJ225" s="564"/>
      <c r="CK225" s="564"/>
      <c r="CL225" s="564"/>
      <c r="CM225" s="564"/>
      <c r="CN225" s="564"/>
      <c r="CO225" s="564"/>
      <c r="CP225" s="564"/>
      <c r="CQ225" s="564"/>
    </row>
    <row r="226" spans="3:95" s="243" customFormat="1" ht="13.5" customHeight="1">
      <c r="C226" s="568"/>
      <c r="D226" s="568"/>
      <c r="E226" s="332"/>
      <c r="F226" s="569" t="str">
        <f t="shared" ca="1" si="49"/>
        <v/>
      </c>
      <c r="G226" s="569"/>
      <c r="H226" s="569"/>
      <c r="I226" s="333" t="str">
        <f>IF(E226="","",E183)</f>
        <v/>
      </c>
      <c r="J226" s="569" t="e">
        <f>J217&amp;"８"</f>
        <v>#REF!</v>
      </c>
      <c r="K226" s="569"/>
      <c r="L226" s="256"/>
      <c r="M226" s="256"/>
      <c r="N226" s="256"/>
      <c r="O226" s="256"/>
      <c r="P226" s="256"/>
      <c r="Q226" s="256"/>
      <c r="R226" s="256"/>
      <c r="S226" s="256"/>
      <c r="T226" s="256"/>
      <c r="U226" s="256"/>
      <c r="V226" s="256"/>
      <c r="W226" s="256"/>
      <c r="X226" s="256"/>
      <c r="Y226" s="256"/>
      <c r="Z226" s="256"/>
      <c r="AA226" s="256"/>
      <c r="AB226" s="256"/>
      <c r="AC226" s="256"/>
      <c r="AD226" s="256"/>
      <c r="AE226" s="256"/>
      <c r="AF226" s="256"/>
      <c r="AG226" s="570"/>
      <c r="AH226" s="570"/>
      <c r="AI226" s="570"/>
      <c r="AJ226" s="570"/>
      <c r="AK226" s="570"/>
      <c r="AL226" s="570"/>
      <c r="AM226" s="570"/>
      <c r="AN226" s="570"/>
      <c r="AO226" s="570"/>
      <c r="AP226" s="570"/>
      <c r="AR226" s="571" t="b">
        <f t="shared" si="48"/>
        <v>0</v>
      </c>
      <c r="AS226" s="571"/>
      <c r="AT226" s="571"/>
      <c r="AU226" s="282" t="s">
        <v>160</v>
      </c>
      <c r="AV226" s="257"/>
      <c r="AX226" s="569"/>
      <c r="AY226" s="569"/>
      <c r="AZ226" s="589"/>
      <c r="BA226" s="590"/>
      <c r="BB226" s="590"/>
      <c r="BC226" s="590"/>
      <c r="BD226" s="589"/>
      <c r="BE226" s="585" t="e">
        <f>IF(#REF!="発電事業者","月間送電電力量（GWh）","月間受電電力量（GWh）")</f>
        <v>#REF!</v>
      </c>
      <c r="BF226" s="586"/>
      <c r="BG226" s="297" t="str">
        <f>IF(COUNT(BG190,L228)=2,ROUND(BG190*L228/SUM(L219:L228),#REF!),"")</f>
        <v/>
      </c>
      <c r="BH226" s="297" t="str">
        <f>IF(COUNT(BH190,M228)=2,ROUND(BH190*M228/SUM(M219:M228),#REF!),"")</f>
        <v/>
      </c>
      <c r="BI226" s="297" t="str">
        <f>IF(COUNT(BI190,N228)=2,ROUND(BI190*N228/SUM(N219:N228),#REF!),"")</f>
        <v/>
      </c>
      <c r="BJ226" s="297" t="str">
        <f>IF(COUNT(BJ190,O228)=2,ROUND(BJ190*O228/SUM(O219:O228),#REF!),"")</f>
        <v/>
      </c>
      <c r="BK226" s="297" t="str">
        <f>IF(COUNT(BK190,P228)=2,ROUND(BK190*P228/SUM(P219:P228),#REF!),"")</f>
        <v/>
      </c>
      <c r="BL226" s="297" t="str">
        <f>IF(COUNT(BL190,Q228)=2,ROUND(BL190*Q228/SUM(Q219:Q228),#REF!),"")</f>
        <v/>
      </c>
      <c r="BM226" s="297" t="str">
        <f>IF(COUNT(BM190,R228)=2,ROUND(BM190*R228/SUM(R219:R228),#REF!),"")</f>
        <v/>
      </c>
      <c r="BN226" s="297" t="str">
        <f>IF(COUNT(BN190,S228)=2,ROUND(BN190*S228/SUM(S219:S228),#REF!),"")</f>
        <v/>
      </c>
      <c r="BO226" s="297" t="str">
        <f>IF(COUNT(BO190,T228)=2,ROUND(BO190*T228/SUM(T219:T228),#REF!),"")</f>
        <v/>
      </c>
      <c r="BP226" s="297" t="str">
        <f>IF(COUNT(BP190,U228)=2,ROUND(BP190*U228/SUM(U219:U228),#REF!),"")</f>
        <v/>
      </c>
      <c r="BQ226" s="297" t="str">
        <f>IF(COUNT(BQ190,V228)=2,ROUND(BQ190*V228/SUM(V219:V228),#REF!),"")</f>
        <v/>
      </c>
      <c r="BR226" s="297" t="str">
        <f>IF(COUNT(BR190,W228)=2,ROUND(BR190*W228/SUM(W219:W228),#REF!),"")</f>
        <v/>
      </c>
      <c r="BS226" s="569" t="e">
        <f>IF(#REF!="発電事業者","年間送電電力量（GWh）","年間受電電力量（GWh）")</f>
        <v>#REF!</v>
      </c>
      <c r="BT226" s="569"/>
      <c r="BU226" s="569"/>
      <c r="BV226" s="333" t="s">
        <v>25</v>
      </c>
      <c r="BW226" s="352"/>
      <c r="BX226" s="582"/>
      <c r="BY226" s="297" t="str">
        <f>IF(COUNT(BY190,X228)=2,ROUND(BY190*X228/SUM(X219:X228),#REF!),"")</f>
        <v/>
      </c>
      <c r="BZ226" s="297" t="str">
        <f>IF(COUNT(BZ190,Y228)=2,ROUND(BZ190*Y228/SUM(Y219:Y228),#REF!),"")</f>
        <v/>
      </c>
      <c r="CA226" s="297" t="str">
        <f>IF(COUNT(CA190,Z228)=2,ROUND(CA190*Z228/SUM(Z219:Z228),#REF!),"")</f>
        <v/>
      </c>
      <c r="CB226" s="297" t="str">
        <f>IF(COUNT(CB190,AA228)=2,ROUND(CB190*AA228/SUM(AA219:AA228),#REF!),"")</f>
        <v/>
      </c>
      <c r="CC226" s="297" t="str">
        <f>IF(COUNT(CC190,AB228)=2,ROUND(CC190*AB228/SUM(AB219:AB228),#REF!),"")</f>
        <v/>
      </c>
      <c r="CD226" s="297" t="str">
        <f>IF(COUNT(CD190,AC228)=2,ROUND(CD190*AC228/SUM(AC219:AC228),#REF!),"")</f>
        <v/>
      </c>
      <c r="CE226" s="297" t="str">
        <f>IF(COUNT(CE190,AD228)=2,ROUND(CE190*AD228/SUM(AD219:AD228),#REF!),"")</f>
        <v/>
      </c>
      <c r="CF226" s="297" t="str">
        <f>IF(COUNT(CF190,AE228)=2,ROUND(CF190*AE228/SUM(AE219:AE228),#REF!),"")</f>
        <v/>
      </c>
      <c r="CG226" s="297" t="str">
        <f>IF(COUNT(CG190,AF228)=2,ROUND(CG190*AF228/SUM(AF219:AF228),#REF!),"")</f>
        <v/>
      </c>
      <c r="CH226" s="565" t="str">
        <f>IF(COUNTA(AG228)=0,"",AG228)</f>
        <v/>
      </c>
      <c r="CI226" s="565"/>
      <c r="CJ226" s="565"/>
      <c r="CK226" s="565"/>
      <c r="CL226" s="565"/>
      <c r="CM226" s="565"/>
      <c r="CN226" s="565"/>
      <c r="CO226" s="565"/>
      <c r="CP226" s="565"/>
      <c r="CQ226" s="565"/>
    </row>
    <row r="227" spans="3:95" s="243" customFormat="1" ht="13.5" customHeight="1">
      <c r="C227" s="568"/>
      <c r="D227" s="568"/>
      <c r="E227" s="332"/>
      <c r="F227" s="569" t="str">
        <f t="shared" ca="1" si="49"/>
        <v/>
      </c>
      <c r="G227" s="569"/>
      <c r="H227" s="569"/>
      <c r="I227" s="333" t="str">
        <f>IF(E227="","",E183)</f>
        <v/>
      </c>
      <c r="J227" s="569" t="e">
        <f>J217&amp;"９"</f>
        <v>#REF!</v>
      </c>
      <c r="K227" s="569"/>
      <c r="L227" s="256"/>
      <c r="M227" s="256"/>
      <c r="N227" s="256"/>
      <c r="O227" s="256"/>
      <c r="P227" s="256"/>
      <c r="Q227" s="256"/>
      <c r="R227" s="256"/>
      <c r="S227" s="256"/>
      <c r="T227" s="256"/>
      <c r="U227" s="256"/>
      <c r="V227" s="256"/>
      <c r="W227" s="256"/>
      <c r="X227" s="256"/>
      <c r="Y227" s="256"/>
      <c r="Z227" s="256"/>
      <c r="AA227" s="256"/>
      <c r="AB227" s="256"/>
      <c r="AC227" s="256"/>
      <c r="AD227" s="256"/>
      <c r="AE227" s="256"/>
      <c r="AF227" s="256"/>
      <c r="AG227" s="570"/>
      <c r="AH227" s="570"/>
      <c r="AI227" s="570"/>
      <c r="AJ227" s="570"/>
      <c r="AK227" s="570"/>
      <c r="AL227" s="570"/>
      <c r="AM227" s="570"/>
      <c r="AN227" s="570"/>
      <c r="AO227" s="570"/>
      <c r="AP227" s="570"/>
      <c r="AR227" s="571" t="b">
        <f t="shared" si="48"/>
        <v>0</v>
      </c>
      <c r="AS227" s="571"/>
      <c r="AT227" s="571"/>
      <c r="AU227" s="282" t="s">
        <v>160</v>
      </c>
      <c r="AV227" s="275"/>
    </row>
    <row r="228" spans="3:95" s="243" customFormat="1" ht="13.5" customHeight="1">
      <c r="C228" s="572" t="s">
        <v>307</v>
      </c>
      <c r="D228" s="573"/>
      <c r="E228" s="353"/>
      <c r="F228" s="574">
        <v>5</v>
      </c>
      <c r="G228" s="575"/>
      <c r="H228" s="576"/>
      <c r="I228" s="354"/>
      <c r="J228" s="577"/>
      <c r="K228" s="577"/>
      <c r="L228" s="308"/>
      <c r="M228" s="308"/>
      <c r="N228" s="308"/>
      <c r="O228" s="308"/>
      <c r="P228" s="308"/>
      <c r="Q228" s="308"/>
      <c r="R228" s="308"/>
      <c r="S228" s="308"/>
      <c r="T228" s="308"/>
      <c r="U228" s="308"/>
      <c r="V228" s="308"/>
      <c r="W228" s="308"/>
      <c r="X228" s="308"/>
      <c r="Y228" s="308"/>
      <c r="Z228" s="308"/>
      <c r="AA228" s="308"/>
      <c r="AB228" s="308"/>
      <c r="AC228" s="308"/>
      <c r="AD228" s="308"/>
      <c r="AE228" s="308"/>
      <c r="AF228" s="308"/>
      <c r="AG228" s="570"/>
      <c r="AH228" s="570"/>
      <c r="AI228" s="570"/>
      <c r="AJ228" s="570"/>
      <c r="AK228" s="570"/>
      <c r="AL228" s="570"/>
      <c r="AM228" s="570"/>
      <c r="AN228" s="570"/>
      <c r="AO228" s="570"/>
      <c r="AP228" s="570"/>
      <c r="AR228" s="571" t="b">
        <f t="shared" si="48"/>
        <v>0</v>
      </c>
      <c r="AS228" s="571"/>
      <c r="AT228" s="571"/>
      <c r="AU228" s="282" t="s">
        <v>160</v>
      </c>
    </row>
    <row r="229" spans="3:95" s="243" customFormat="1" ht="13.5" hidden="1" customHeight="1"/>
    <row r="230" spans="3:95" s="243" customFormat="1" ht="13.5" hidden="1" customHeight="1">
      <c r="AV230" s="268"/>
    </row>
    <row r="231" spans="3:95" s="243" customFormat="1" ht="13.5" hidden="1" customHeight="1">
      <c r="AV231" s="268"/>
    </row>
    <row r="232" spans="3:95" s="243" customFormat="1" ht="13.5" hidden="1" customHeight="1">
      <c r="AV232" s="268"/>
    </row>
    <row r="233" spans="3:95" s="243" customFormat="1" ht="13.5" hidden="1" customHeight="1">
      <c r="AV233" s="268"/>
    </row>
    <row r="234" spans="3:95" s="243" customFormat="1" ht="13.5" hidden="1" customHeight="1">
      <c r="AV234" s="268"/>
    </row>
    <row r="235" spans="3:95" s="243" customFormat="1" ht="13.5" hidden="1" customHeight="1">
      <c r="AV235" s="268"/>
    </row>
    <row r="236" spans="3:95" s="243" customFormat="1" ht="13.5" hidden="1" customHeight="1">
      <c r="AV236" s="268"/>
    </row>
    <row r="237" spans="3:95" s="243" customFormat="1" ht="13.5" hidden="1" customHeight="1">
      <c r="AV237" s="268"/>
    </row>
    <row r="238" spans="3:95" s="243" customFormat="1" ht="13.5" hidden="1" customHeight="1">
      <c r="AV238" s="268"/>
    </row>
    <row r="239" spans="3:95" s="243" customFormat="1" ht="13.5" hidden="1" customHeight="1">
      <c r="AV239" s="268"/>
    </row>
    <row r="240" spans="3:95" s="243" customFormat="1" ht="13.5" hidden="1" customHeight="1">
      <c r="AV240" s="268"/>
    </row>
    <row r="241" spans="3:100" s="243" customFormat="1" ht="13.5" hidden="1" customHeight="1">
      <c r="AV241" s="268"/>
    </row>
    <row r="242" spans="3:100" s="243" customFormat="1" ht="13.5" customHeight="1">
      <c r="AQ242" s="268"/>
      <c r="AR242" s="268"/>
      <c r="AS242" s="268"/>
      <c r="AT242" s="268"/>
      <c r="AU242" s="268"/>
    </row>
    <row r="243" spans="3:100" s="243" customFormat="1" ht="13.5" customHeight="1">
      <c r="C243" s="651" t="s">
        <v>8</v>
      </c>
      <c r="D243" s="651"/>
      <c r="E243" s="562" t="s">
        <v>105</v>
      </c>
      <c r="F243" s="562"/>
      <c r="G243" s="279"/>
    </row>
    <row r="244" spans="3:100" s="243" customFormat="1" ht="13.5" customHeight="1">
      <c r="C244" s="651"/>
      <c r="D244" s="651"/>
      <c r="E244" s="562"/>
      <c r="F244" s="562"/>
      <c r="G244" s="279"/>
      <c r="I244" s="244"/>
    </row>
    <row r="245" spans="3:100" s="243" customFormat="1" ht="13.5" customHeight="1">
      <c r="C245" s="235" t="s">
        <v>254</v>
      </c>
      <c r="D245" s="279"/>
      <c r="E245" s="279"/>
      <c r="F245" s="279"/>
      <c r="G245" s="279"/>
      <c r="I245" s="244"/>
      <c r="BC245" s="239" t="e">
        <f>IF(#REF!="発電事業者","算定結果　様式第３２第１表～第４表（保有電源新エネ欄他）","算定結果　様式第３２第１表・第２表（年度末電源構成・発電端電力量）")</f>
        <v>#REF!</v>
      </c>
      <c r="CT245" s="296" t="s">
        <v>114</v>
      </c>
      <c r="CV245" s="286" t="str">
        <f>IF(COUNT(H249:S272)&gt;0,"○","")</f>
        <v/>
      </c>
    </row>
    <row r="246" spans="3:100" s="243" customFormat="1" ht="13.5" customHeight="1">
      <c r="C246" s="652"/>
      <c r="D246" s="653"/>
      <c r="E246" s="653"/>
      <c r="F246" s="653"/>
      <c r="G246" s="654"/>
      <c r="H246" s="594" t="str">
        <f>$H$66</f>
        <v>太陽光（余剰）</v>
      </c>
      <c r="I246" s="594"/>
      <c r="J246" s="594"/>
      <c r="K246" s="594"/>
      <c r="L246" s="594"/>
      <c r="M246" s="594"/>
      <c r="N246" s="594"/>
      <c r="O246" s="594"/>
      <c r="P246" s="594"/>
      <c r="Q246" s="594"/>
      <c r="R246" s="594"/>
      <c r="S246" s="594"/>
      <c r="T246" s="594"/>
      <c r="U246" s="594"/>
      <c r="V246" s="594"/>
      <c r="W246" s="594"/>
      <c r="X246" s="594"/>
      <c r="Y246" s="594"/>
      <c r="Z246" s="594"/>
      <c r="AA246" s="245"/>
      <c r="AB246" s="245"/>
      <c r="AC246" s="245"/>
      <c r="AD246" s="658"/>
      <c r="AE246" s="658"/>
      <c r="AF246" s="658"/>
      <c r="AG246" s="658"/>
      <c r="AH246" s="658"/>
      <c r="AI246" s="594" t="str">
        <f>$H$66</f>
        <v>太陽光（余剰）</v>
      </c>
      <c r="AJ246" s="594"/>
      <c r="AK246" s="594"/>
      <c r="AL246" s="594"/>
      <c r="AM246" s="594"/>
      <c r="AN246" s="594"/>
      <c r="AO246" s="594"/>
      <c r="AP246" s="594"/>
      <c r="AQ246" s="594"/>
      <c r="AR246" s="594"/>
      <c r="AS246" s="594"/>
      <c r="AT246" s="594"/>
      <c r="AU246" s="594"/>
      <c r="BB246" s="246"/>
      <c r="BC246" s="659" t="s">
        <v>256</v>
      </c>
      <c r="BD246" s="659"/>
      <c r="BE246" s="659"/>
      <c r="BF246" s="659"/>
      <c r="BG246" s="601" t="e">
        <f>DATE(#REF!,1,1)</f>
        <v>#REF!</v>
      </c>
      <c r="BH246" s="602"/>
      <c r="BI246" s="602"/>
      <c r="BJ246" s="602"/>
      <c r="BK246" s="602"/>
      <c r="BL246" s="602"/>
      <c r="BM246" s="602"/>
      <c r="BN246" s="602"/>
      <c r="BO246" s="602"/>
      <c r="BP246" s="602"/>
      <c r="BQ246" s="602"/>
      <c r="BR246" s="603"/>
      <c r="BS246" s="659" t="s">
        <v>257</v>
      </c>
      <c r="BT246" s="659"/>
      <c r="BU246" s="659"/>
      <c r="BV246" s="659"/>
      <c r="BW246" s="592" t="e">
        <f>DATE(#REF!-1,1,1)</f>
        <v>#REF!</v>
      </c>
      <c r="BX246" s="592" t="e">
        <f>DATE(#REF!,1,1)</f>
        <v>#REF!</v>
      </c>
      <c r="BY246" s="592" t="e">
        <f>DATE(#REF!+1,1,1)</f>
        <v>#REF!</v>
      </c>
      <c r="BZ246" s="592" t="e">
        <f>DATE(#REF!+2,1,1)</f>
        <v>#REF!</v>
      </c>
      <c r="CA246" s="592" t="e">
        <f>DATE(#REF!+3,1,1)</f>
        <v>#REF!</v>
      </c>
      <c r="CB246" s="592" t="e">
        <f>DATE(#REF!+4,1,1)</f>
        <v>#REF!</v>
      </c>
      <c r="CC246" s="592" t="e">
        <f>DATE(#REF!+5,1,1)</f>
        <v>#REF!</v>
      </c>
      <c r="CD246" s="592" t="e">
        <f>DATE(#REF!+6,1,1)</f>
        <v>#REF!</v>
      </c>
      <c r="CE246" s="592" t="e">
        <f>DATE(#REF!+7,1,1)</f>
        <v>#REF!</v>
      </c>
      <c r="CF246" s="592" t="e">
        <f>DATE(#REF!+8,1,1)</f>
        <v>#REF!</v>
      </c>
      <c r="CG246" s="592" t="e">
        <f>DATE(#REF!+9,1,1)</f>
        <v>#REF!</v>
      </c>
      <c r="CH246" s="273"/>
      <c r="CI246" s="273"/>
      <c r="CJ246" s="273"/>
      <c r="CK246" s="273"/>
      <c r="CL246" s="273"/>
      <c r="CM246" s="273"/>
      <c r="CN246" s="273"/>
      <c r="CO246" s="273"/>
      <c r="CP246" s="273"/>
      <c r="CQ246" s="273"/>
    </row>
    <row r="247" spans="3:100" s="243" customFormat="1" ht="13.5" customHeight="1">
      <c r="C247" s="655"/>
      <c r="D247" s="656"/>
      <c r="E247" s="656"/>
      <c r="F247" s="656"/>
      <c r="G247" s="657"/>
      <c r="H247" s="307" t="s">
        <v>194</v>
      </c>
      <c r="I247" s="307" t="s">
        <v>195</v>
      </c>
      <c r="J247" s="307" t="s">
        <v>161</v>
      </c>
      <c r="K247" s="307" t="s">
        <v>162</v>
      </c>
      <c r="L247" s="307" t="s">
        <v>163</v>
      </c>
      <c r="M247" s="307" t="s">
        <v>164</v>
      </c>
      <c r="N247" s="307" t="s">
        <v>165</v>
      </c>
      <c r="O247" s="307" t="s">
        <v>166</v>
      </c>
      <c r="P247" s="307" t="s">
        <v>167</v>
      </c>
      <c r="Q247" s="307" t="s">
        <v>168</v>
      </c>
      <c r="R247" s="307" t="s">
        <v>169</v>
      </c>
      <c r="S247" s="307" t="s">
        <v>170</v>
      </c>
      <c r="T247" s="307" t="s">
        <v>25</v>
      </c>
      <c r="U247" s="637"/>
      <c r="V247" s="638"/>
      <c r="W247" s="638"/>
      <c r="X247" s="638"/>
      <c r="Y247" s="638"/>
      <c r="Z247" s="639"/>
      <c r="AA247" s="245"/>
      <c r="AB247" s="245"/>
      <c r="AC247" s="245"/>
      <c r="AD247" s="658"/>
      <c r="AE247" s="658"/>
      <c r="AF247" s="658"/>
      <c r="AG247" s="658"/>
      <c r="AH247" s="658"/>
      <c r="AI247" s="307" t="s">
        <v>194</v>
      </c>
      <c r="AJ247" s="307" t="s">
        <v>195</v>
      </c>
      <c r="AK247" s="307" t="s">
        <v>161</v>
      </c>
      <c r="AL247" s="307" t="s">
        <v>162</v>
      </c>
      <c r="AM247" s="307" t="s">
        <v>163</v>
      </c>
      <c r="AN247" s="307" t="s">
        <v>164</v>
      </c>
      <c r="AO247" s="307" t="s">
        <v>165</v>
      </c>
      <c r="AP247" s="307" t="s">
        <v>166</v>
      </c>
      <c r="AQ247" s="307" t="s">
        <v>167</v>
      </c>
      <c r="AR247" s="307" t="s">
        <v>168</v>
      </c>
      <c r="AS247" s="307" t="s">
        <v>169</v>
      </c>
      <c r="AT247" s="307" t="s">
        <v>170</v>
      </c>
      <c r="AU247" s="307" t="s">
        <v>25</v>
      </c>
      <c r="AX247" s="280"/>
      <c r="AY247" s="280"/>
      <c r="AZ247" s="280"/>
      <c r="BA247" s="280"/>
      <c r="BB247" s="246"/>
      <c r="BC247" s="659"/>
      <c r="BD247" s="659"/>
      <c r="BE247" s="659"/>
      <c r="BF247" s="659"/>
      <c r="BG247" s="334" t="s">
        <v>194</v>
      </c>
      <c r="BH247" s="334" t="s">
        <v>195</v>
      </c>
      <c r="BI247" s="334" t="s">
        <v>161</v>
      </c>
      <c r="BJ247" s="334" t="s">
        <v>162</v>
      </c>
      <c r="BK247" s="334" t="s">
        <v>163</v>
      </c>
      <c r="BL247" s="334" t="s">
        <v>164</v>
      </c>
      <c r="BM247" s="334" t="s">
        <v>165</v>
      </c>
      <c r="BN247" s="334" t="s">
        <v>166</v>
      </c>
      <c r="BO247" s="334" t="s">
        <v>167</v>
      </c>
      <c r="BP247" s="334" t="s">
        <v>168</v>
      </c>
      <c r="BQ247" s="334" t="s">
        <v>169</v>
      </c>
      <c r="BR247" s="334" t="s">
        <v>170</v>
      </c>
      <c r="BS247" s="659"/>
      <c r="BT247" s="659"/>
      <c r="BU247" s="659"/>
      <c r="BV247" s="659"/>
      <c r="BW247" s="593"/>
      <c r="BX247" s="593"/>
      <c r="BY247" s="593"/>
      <c r="BZ247" s="593"/>
      <c r="CA247" s="593"/>
      <c r="CB247" s="593"/>
      <c r="CC247" s="593"/>
      <c r="CD247" s="593"/>
      <c r="CE247" s="593"/>
      <c r="CF247" s="593"/>
      <c r="CG247" s="593"/>
      <c r="CH247" s="273"/>
      <c r="CI247" s="273"/>
      <c r="CJ247" s="273"/>
      <c r="CK247" s="273"/>
      <c r="CL247" s="273"/>
      <c r="CM247" s="273"/>
      <c r="CN247" s="273"/>
      <c r="CO247" s="273"/>
      <c r="CP247" s="273"/>
      <c r="CQ247" s="273"/>
    </row>
    <row r="248" spans="3:100" s="243" customFormat="1" ht="13.5" customHeight="1">
      <c r="C248" s="594" t="s">
        <v>196</v>
      </c>
      <c r="D248" s="594"/>
      <c r="E248" s="594"/>
      <c r="F248" s="594"/>
      <c r="G248" s="594"/>
      <c r="H248" s="248">
        <f t="shared" ref="H248:S248" si="50">IF($E243="","",VLOOKUP($E243,$CT$84:$DG$93,CV$94,FALSE))</f>
        <v>1.9E-2</v>
      </c>
      <c r="I248" s="248">
        <f t="shared" si="50"/>
        <v>2.1999999999999999E-2</v>
      </c>
      <c r="J248" s="248">
        <f t="shared" si="50"/>
        <v>8.3000000000000004E-2</v>
      </c>
      <c r="K248" s="248">
        <f t="shared" si="50"/>
        <v>0.23100000000000001</v>
      </c>
      <c r="L248" s="248">
        <f t="shared" si="50"/>
        <v>0.23100000000000001</v>
      </c>
      <c r="M248" s="248">
        <f t="shared" si="50"/>
        <v>0.14499999999999999</v>
      </c>
      <c r="N248" s="248">
        <f t="shared" si="50"/>
        <v>0</v>
      </c>
      <c r="O248" s="248">
        <f t="shared" si="50"/>
        <v>0</v>
      </c>
      <c r="P248" s="248">
        <f t="shared" si="50"/>
        <v>0</v>
      </c>
      <c r="Q248" s="248">
        <f t="shared" si="50"/>
        <v>0</v>
      </c>
      <c r="R248" s="248">
        <f t="shared" si="50"/>
        <v>0</v>
      </c>
      <c r="S248" s="248">
        <f t="shared" si="50"/>
        <v>0</v>
      </c>
      <c r="T248" s="249"/>
      <c r="U248" s="640"/>
      <c r="V248" s="641"/>
      <c r="W248" s="641"/>
      <c r="X248" s="641"/>
      <c r="Y248" s="641"/>
      <c r="Z248" s="642"/>
      <c r="AA248" s="250"/>
      <c r="AB248" s="250"/>
      <c r="AC248" s="250"/>
      <c r="AD248" s="594" t="s">
        <v>197</v>
      </c>
      <c r="AE248" s="594"/>
      <c r="AF248" s="594"/>
      <c r="AG248" s="594"/>
      <c r="AH248" s="594"/>
      <c r="AI248" s="251">
        <v>30</v>
      </c>
      <c r="AJ248" s="251">
        <v>31</v>
      </c>
      <c r="AK248" s="251">
        <v>30</v>
      </c>
      <c r="AL248" s="251">
        <v>31</v>
      </c>
      <c r="AM248" s="251">
        <v>31</v>
      </c>
      <c r="AN248" s="251">
        <v>30</v>
      </c>
      <c r="AO248" s="251">
        <v>31</v>
      </c>
      <c r="AP248" s="251">
        <v>30</v>
      </c>
      <c r="AQ248" s="251">
        <v>31</v>
      </c>
      <c r="AR248" s="251">
        <v>31</v>
      </c>
      <c r="AS248" s="251">
        <v>28</v>
      </c>
      <c r="AT248" s="251">
        <v>31</v>
      </c>
      <c r="AU248" s="249"/>
      <c r="AX248" s="280"/>
      <c r="AY248" s="280"/>
      <c r="AZ248" s="280"/>
      <c r="BA248" s="280"/>
      <c r="BB248" s="246"/>
      <c r="BC248" s="634" t="s">
        <v>198</v>
      </c>
      <c r="BD248" s="635"/>
      <c r="BE248" s="635"/>
      <c r="BF248" s="636"/>
      <c r="BG248" s="297" t="str">
        <f t="shared" ref="BG248:BR248" si="51">IF(COUNT(AI253)=0,"",AI253)</f>
        <v/>
      </c>
      <c r="BH248" s="297" t="str">
        <f t="shared" si="51"/>
        <v/>
      </c>
      <c r="BI248" s="297" t="str">
        <f t="shared" si="51"/>
        <v/>
      </c>
      <c r="BJ248" s="297" t="str">
        <f t="shared" si="51"/>
        <v/>
      </c>
      <c r="BK248" s="297" t="str">
        <f t="shared" si="51"/>
        <v/>
      </c>
      <c r="BL248" s="297" t="str">
        <f t="shared" si="51"/>
        <v/>
      </c>
      <c r="BM248" s="297" t="str">
        <f t="shared" si="51"/>
        <v/>
      </c>
      <c r="BN248" s="297" t="str">
        <f t="shared" si="51"/>
        <v/>
      </c>
      <c r="BO248" s="297" t="str">
        <f t="shared" si="51"/>
        <v/>
      </c>
      <c r="BP248" s="297" t="str">
        <f t="shared" si="51"/>
        <v/>
      </c>
      <c r="BQ248" s="297" t="str">
        <f t="shared" si="51"/>
        <v/>
      </c>
      <c r="BR248" s="297" t="str">
        <f t="shared" si="51"/>
        <v/>
      </c>
      <c r="BS248" s="597" t="s">
        <v>198</v>
      </c>
      <c r="BT248" s="633"/>
      <c r="BU248" s="598"/>
      <c r="BV248" s="334" t="s">
        <v>171</v>
      </c>
      <c r="BW248" s="253" t="str">
        <f>IF(COUNT(AM251)=0,"",AM251)</f>
        <v/>
      </c>
      <c r="BX248" s="253" t="str">
        <f>IF(COUNT(AM253)=0,"",AM253)</f>
        <v/>
      </c>
      <c r="BY248" s="253" t="str">
        <f>IF(COUNT(AM255)=0,"",AM255)</f>
        <v/>
      </c>
      <c r="BZ248" s="253" t="str">
        <f>IF(COUNT(AM257)=0,"",AM257)</f>
        <v/>
      </c>
      <c r="CA248" s="253" t="str">
        <f>IF(COUNT(AM259)=0,"",AM259)</f>
        <v/>
      </c>
      <c r="CB248" s="253" t="str">
        <f>IF(COUNT(AM261)=0,"",AM261)</f>
        <v/>
      </c>
      <c r="CC248" s="253" t="str">
        <f>IF(COUNT(AM263)=0,"",AM263)</f>
        <v/>
      </c>
      <c r="CD248" s="253" t="str">
        <f>IF(COUNT(AM265)=0,"",AM265)</f>
        <v/>
      </c>
      <c r="CE248" s="253" t="str">
        <f>IF(COUNT(AM267)=0,"",AM267)</f>
        <v/>
      </c>
      <c r="CF248" s="253" t="str">
        <f>IF(COUNT(AM269)=0,"",AM269)</f>
        <v/>
      </c>
      <c r="CG248" s="253" t="str">
        <f>IF(COUNT(AM271)=0,"",AM271)</f>
        <v/>
      </c>
      <c r="CH248" s="257"/>
      <c r="CI248" s="257"/>
      <c r="CJ248" s="257"/>
      <c r="CK248" s="257"/>
      <c r="CL248" s="257"/>
      <c r="CM248" s="257"/>
      <c r="CN248" s="257"/>
      <c r="CO248" s="257"/>
      <c r="CP248" s="257"/>
      <c r="CQ248" s="257"/>
    </row>
    <row r="249" spans="3:100" s="243" customFormat="1" ht="13.5" customHeight="1">
      <c r="C249" s="604" t="e">
        <f>DATE(#REF!-2,1,1)</f>
        <v>#REF!</v>
      </c>
      <c r="D249" s="605"/>
      <c r="E249" s="613" t="s">
        <v>275</v>
      </c>
      <c r="F249" s="614"/>
      <c r="G249" s="615"/>
      <c r="H249" s="255"/>
      <c r="I249" s="255"/>
      <c r="J249" s="255"/>
      <c r="K249" s="255"/>
      <c r="L249" s="255"/>
      <c r="M249" s="255"/>
      <c r="N249" s="255"/>
      <c r="O249" s="255"/>
      <c r="P249" s="256"/>
      <c r="Q249" s="256"/>
      <c r="R249" s="256"/>
      <c r="S249" s="256"/>
      <c r="T249" s="255"/>
      <c r="U249" s="578"/>
      <c r="V249" s="644"/>
      <c r="W249" s="644"/>
      <c r="X249" s="644"/>
      <c r="Y249" s="644"/>
      <c r="Z249" s="579"/>
      <c r="AA249" s="257"/>
      <c r="AB249" s="257"/>
      <c r="AC249" s="257"/>
      <c r="AD249" s="604" t="e">
        <f>DATE(#REF!-2,1,1)</f>
        <v>#REF!</v>
      </c>
      <c r="AE249" s="605"/>
      <c r="AF249" s="613" t="s">
        <v>198</v>
      </c>
      <c r="AG249" s="614"/>
      <c r="AH249" s="615"/>
      <c r="AI249" s="255"/>
      <c r="AJ249" s="255"/>
      <c r="AK249" s="255"/>
      <c r="AL249" s="255"/>
      <c r="AM249" s="255"/>
      <c r="AN249" s="255"/>
      <c r="AO249" s="255"/>
      <c r="AP249" s="255"/>
      <c r="AQ249" s="255"/>
      <c r="AR249" s="258" t="str">
        <f>IF(COUNT(P249,Q249)&lt;&gt;2,"",ROUND(MIN(P249,Q249)*Q248,#REF!))</f>
        <v/>
      </c>
      <c r="AS249" s="258" t="str">
        <f>IF(COUNT(Q249,R249)&lt;&gt;2,"",ROUND(MIN(Q249,R249)*R248,#REF!))</f>
        <v/>
      </c>
      <c r="AT249" s="258" t="str">
        <f>IF(COUNT(R249,S249)&lt;&gt;2,"",ROUND(MIN(R249,S249)*S248,#REF!))</f>
        <v/>
      </c>
      <c r="AU249" s="255"/>
      <c r="AX249" s="280"/>
      <c r="AY249" s="280"/>
      <c r="AZ249" s="280"/>
      <c r="BA249" s="280"/>
      <c r="BB249" s="246"/>
      <c r="BC249" s="648"/>
      <c r="BD249" s="649"/>
      <c r="BE249" s="649"/>
      <c r="BF249" s="650"/>
      <c r="BG249" s="259"/>
      <c r="BH249" s="259"/>
      <c r="BI249" s="259"/>
      <c r="BJ249" s="259"/>
      <c r="BK249" s="259"/>
      <c r="BL249" s="259"/>
      <c r="BM249" s="259"/>
      <c r="BN249" s="259"/>
      <c r="BO249" s="259"/>
      <c r="BP249" s="259"/>
      <c r="BQ249" s="259"/>
      <c r="BR249" s="259"/>
      <c r="BS249" s="599"/>
      <c r="BT249" s="643"/>
      <c r="BU249" s="600"/>
      <c r="BV249" s="334" t="s">
        <v>172</v>
      </c>
      <c r="BW249" s="253" t="str">
        <f>IF(COUNT(AR249)=0,"",AR249)</f>
        <v/>
      </c>
      <c r="BX249" s="253" t="str">
        <f>IF(COUNT(AR253)=0,"",AR253)</f>
        <v/>
      </c>
      <c r="BY249" s="253" t="str">
        <f>IF(COUNT(AR255)=0,"",AR255)</f>
        <v/>
      </c>
      <c r="BZ249" s="253" t="str">
        <f>IF(COUNT(AR257)=0,"",AR257)</f>
        <v/>
      </c>
      <c r="CA249" s="253" t="str">
        <f>IF(COUNT(AR259)=0,"",AR259)</f>
        <v/>
      </c>
      <c r="CB249" s="253" t="str">
        <f>IF(COUNT(AR261)=0,"",AR261)</f>
        <v/>
      </c>
      <c r="CC249" s="253" t="str">
        <f>IF(COUNT(AR263)=0,"",AR263)</f>
        <v/>
      </c>
      <c r="CD249" s="253" t="str">
        <f>IF(COUNT(AR265)=0,"",AR265)</f>
        <v/>
      </c>
      <c r="CE249" s="253" t="str">
        <f>IF(COUNT(AR267)=0,"",AR267)</f>
        <v/>
      </c>
      <c r="CF249" s="253" t="str">
        <f>IF(COUNT(AR269)=0,"",AR269)</f>
        <v/>
      </c>
      <c r="CG249" s="253" t="str">
        <f>IF(COUNT(AR271)=0,"",AR271)</f>
        <v/>
      </c>
      <c r="CH249" s="257"/>
      <c r="CI249" s="257"/>
      <c r="CJ249" s="257"/>
      <c r="CK249" s="257"/>
      <c r="CL249" s="257"/>
      <c r="CM249" s="257"/>
      <c r="CN249" s="257"/>
      <c r="CO249" s="257"/>
      <c r="CP249" s="257"/>
      <c r="CQ249" s="257"/>
    </row>
    <row r="250" spans="3:100" s="243" customFormat="1" ht="13.5" customHeight="1">
      <c r="C250" s="606"/>
      <c r="D250" s="607"/>
      <c r="E250" s="608" t="s">
        <v>252</v>
      </c>
      <c r="F250" s="609"/>
      <c r="G250" s="610"/>
      <c r="H250" s="260"/>
      <c r="I250" s="260"/>
      <c r="J250" s="260"/>
      <c r="K250" s="260"/>
      <c r="L250" s="260"/>
      <c r="M250" s="260"/>
      <c r="N250" s="260"/>
      <c r="O250" s="260"/>
      <c r="P250" s="261"/>
      <c r="Q250" s="261"/>
      <c r="R250" s="261"/>
      <c r="S250" s="261"/>
      <c r="T250" s="262" t="str">
        <f>IF(COUNT(H250:S250)=0,"",SUMPRODUCT(ROUND(H250:S250,#REF!)))</f>
        <v/>
      </c>
      <c r="U250" s="645"/>
      <c r="V250" s="646"/>
      <c r="W250" s="646"/>
      <c r="X250" s="646"/>
      <c r="Y250" s="646"/>
      <c r="Z250" s="647"/>
      <c r="AA250" s="257"/>
      <c r="AB250" s="257"/>
      <c r="AC250" s="257"/>
      <c r="AD250" s="606"/>
      <c r="AE250" s="607"/>
      <c r="AF250" s="608" t="s">
        <v>199</v>
      </c>
      <c r="AG250" s="609"/>
      <c r="AH250" s="610"/>
      <c r="AI250" s="263"/>
      <c r="AJ250" s="263"/>
      <c r="AK250" s="263"/>
      <c r="AL250" s="263"/>
      <c r="AM250" s="263"/>
      <c r="AN250" s="263"/>
      <c r="AO250" s="263"/>
      <c r="AP250" s="263"/>
      <c r="AQ250" s="263"/>
      <c r="AR250" s="264" t="str">
        <f>IF(COUNT(Q249:Q250)=0,"",ROUND(Q250/(Q249*24*AR248/1000),3))</f>
        <v/>
      </c>
      <c r="AS250" s="264" t="str">
        <f>IF(COUNT(R249:R250)=0,"",ROUND(R250/(R249*24*AS248/1000),3))</f>
        <v/>
      </c>
      <c r="AT250" s="264" t="str">
        <f>IF(COUNT(S249:S250)=0,"",ROUND(S250/(S249*24*AT248/1000),3))</f>
        <v/>
      </c>
      <c r="AU250" s="265" t="str">
        <f>IF(COUNT(AI250:AT250)=0,"",AVERAGE(AI250:AT250))</f>
        <v/>
      </c>
      <c r="AX250" s="280"/>
      <c r="AY250" s="280"/>
      <c r="AZ250" s="280"/>
      <c r="BA250" s="280"/>
      <c r="BB250" s="246"/>
      <c r="BC250" s="594" t="s">
        <v>205</v>
      </c>
      <c r="BD250" s="594"/>
      <c r="BE250" s="594"/>
      <c r="BF250" s="594"/>
      <c r="BG250" s="253" t="str">
        <f>IF(COUNT(H254)=0,"",ROUND(H254,#REF!))</f>
        <v/>
      </c>
      <c r="BH250" s="253" t="str">
        <f>IF(COUNT(I254)=0,"",ROUND(I254,#REF!))</f>
        <v/>
      </c>
      <c r="BI250" s="253" t="str">
        <f>IF(COUNT(J254)=0,"",ROUND(J254,#REF!))</f>
        <v/>
      </c>
      <c r="BJ250" s="253" t="str">
        <f>IF(COUNT(K254)=0,"",ROUND(K254,#REF!))</f>
        <v/>
      </c>
      <c r="BK250" s="253" t="str">
        <f>IF(COUNT(L254)=0,"",ROUND(L254,#REF!))</f>
        <v/>
      </c>
      <c r="BL250" s="253" t="str">
        <f>IF(COUNT(M254)=0,"",ROUND(M254,#REF!))</f>
        <v/>
      </c>
      <c r="BM250" s="253" t="str">
        <f>IF(COUNT(N254)=0,"",ROUND(N254,#REF!))</f>
        <v/>
      </c>
      <c r="BN250" s="253" t="str">
        <f>IF(COUNT(O254)=0,"",ROUND(O254,#REF!))</f>
        <v/>
      </c>
      <c r="BO250" s="253" t="str">
        <f>IF(COUNT(P254)=0,"",ROUND(P254,#REF!))</f>
        <v/>
      </c>
      <c r="BP250" s="253" t="str">
        <f>IF(COUNT(Q254)=0,"",ROUND(Q254,#REF!))</f>
        <v/>
      </c>
      <c r="BQ250" s="253" t="str">
        <f>IF(COUNT(R254)=0,"",ROUND(R254,#REF!))</f>
        <v/>
      </c>
      <c r="BR250" s="253" t="str">
        <f>IF(COUNT(S254)=0,"",ROUND(S254,#REF!))</f>
        <v/>
      </c>
      <c r="BS250" s="634" t="s">
        <v>205</v>
      </c>
      <c r="BT250" s="635"/>
      <c r="BU250" s="636"/>
      <c r="BV250" s="334" t="s">
        <v>25</v>
      </c>
      <c r="BW250" s="253" t="str">
        <f>IF(COUNT(T252)=0,"",T252)</f>
        <v/>
      </c>
      <c r="BX250" s="253" t="str">
        <f>IF(COUNT(T254)=0,"",T254)</f>
        <v/>
      </c>
      <c r="BY250" s="253" t="str">
        <f>IF(COUNT(T256)=0,"",T256)</f>
        <v/>
      </c>
      <c r="BZ250" s="266" t="str">
        <f>IF(COUNT(T258)=0,"",T258)</f>
        <v/>
      </c>
      <c r="CA250" s="253" t="str">
        <f>IF(COUNT(T260)=0,"",T260)</f>
        <v/>
      </c>
      <c r="CB250" s="253" t="str">
        <f>IF(COUNT(T262)=0,"",T262)</f>
        <v/>
      </c>
      <c r="CC250" s="253" t="str">
        <f>IF(COUNT(T264)=0,"",T264)</f>
        <v/>
      </c>
      <c r="CD250" s="253" t="str">
        <f>IF(COUNT(T266)=0,"",T266)</f>
        <v/>
      </c>
      <c r="CE250" s="253" t="str">
        <f>IF(COUNT(T268)=0,"",T268)</f>
        <v/>
      </c>
      <c r="CF250" s="253" t="str">
        <f>IF(COUNT(T270)=0,"",T270)</f>
        <v/>
      </c>
      <c r="CG250" s="253" t="str">
        <f>IF(COUNT(T272)=0,"",T272)</f>
        <v/>
      </c>
      <c r="CH250" s="257"/>
      <c r="CI250" s="257"/>
      <c r="CJ250" s="257"/>
      <c r="CK250" s="257"/>
      <c r="CL250" s="257"/>
      <c r="CM250" s="257"/>
      <c r="CN250" s="257"/>
      <c r="CO250" s="257"/>
      <c r="CP250" s="257"/>
      <c r="CQ250" s="257"/>
    </row>
    <row r="251" spans="3:100" s="243" customFormat="1" ht="13.5" customHeight="1">
      <c r="C251" s="604" t="e">
        <f>DATE(#REF!-1,1,1)</f>
        <v>#REF!</v>
      </c>
      <c r="D251" s="605"/>
      <c r="E251" s="613" t="s">
        <v>275</v>
      </c>
      <c r="F251" s="614"/>
      <c r="G251" s="615"/>
      <c r="H251" s="256"/>
      <c r="I251" s="256"/>
      <c r="J251" s="256"/>
      <c r="K251" s="256"/>
      <c r="L251" s="256"/>
      <c r="M251" s="256"/>
      <c r="N251" s="256"/>
      <c r="O251" s="256"/>
      <c r="P251" s="256"/>
      <c r="Q251" s="256"/>
      <c r="R251" s="256"/>
      <c r="S251" s="256"/>
      <c r="T251" s="255"/>
      <c r="U251" s="613" t="s">
        <v>210</v>
      </c>
      <c r="V251" s="614"/>
      <c r="W251" s="614"/>
      <c r="X251" s="615"/>
      <c r="Y251" s="616" t="str">
        <f>IF(COUNT(S251)=0,"",ROUND(S251,#REF!))</f>
        <v/>
      </c>
      <c r="Z251" s="617"/>
      <c r="AA251" s="257"/>
      <c r="AB251" s="257"/>
      <c r="AC251" s="257"/>
      <c r="AD251" s="604" t="e">
        <f>DATE(#REF!-1,1,1)</f>
        <v>#REF!</v>
      </c>
      <c r="AE251" s="605"/>
      <c r="AF251" s="613" t="s">
        <v>198</v>
      </c>
      <c r="AG251" s="614"/>
      <c r="AH251" s="615"/>
      <c r="AI251" s="258" t="str">
        <f>IF(COUNT(S249,H251)&lt;&gt;2,"",ROUND(MIN(S249,H251)*H248,#REF!))</f>
        <v/>
      </c>
      <c r="AJ251" s="258" t="str">
        <f>IF(COUNT(H251,I251)&lt;&gt;2,"",ROUND(MIN(H251,I251)*I248,#REF!))</f>
        <v/>
      </c>
      <c r="AK251" s="258" t="str">
        <f>IF(COUNT(I251,J251)&lt;&gt;2,"",ROUND(MIN(I251,J251)*J248,#REF!))</f>
        <v/>
      </c>
      <c r="AL251" s="258" t="str">
        <f>IF(COUNT(J251,K251)&lt;&gt;2,"",ROUND(MIN(J251,K251)*K248,#REF!))</f>
        <v/>
      </c>
      <c r="AM251" s="258" t="str">
        <f>IF(COUNT(K251,L251)&lt;&gt;2,"",ROUND(MIN(K251,L251)*L248,#REF!))</f>
        <v/>
      </c>
      <c r="AN251" s="258" t="str">
        <f>IF(COUNT(L251,M251)&lt;&gt;2,"",ROUND(MIN(L251,M251)*M248,#REF!))</f>
        <v/>
      </c>
      <c r="AO251" s="258" t="str">
        <f>IF(COUNT(M251,N251)&lt;&gt;2,"",ROUND(MIN(M251,N251)*N248,#REF!))</f>
        <v/>
      </c>
      <c r="AP251" s="258" t="str">
        <f>IF(COUNT(N251,O251)&lt;&gt;2,"",ROUND(MIN(N251,O251)*O248,#REF!))</f>
        <v/>
      </c>
      <c r="AQ251" s="258" t="str">
        <f>IF(COUNT(O251,P251)&lt;&gt;2,"",ROUND(MIN(O251,P251)*P248,#REF!))</f>
        <v/>
      </c>
      <c r="AR251" s="258" t="str">
        <f>IF(COUNT(P251,Q251)&lt;&gt;2,"",ROUND(MIN(P251,Q251)*Q248,#REF!))</f>
        <v/>
      </c>
      <c r="AS251" s="258" t="str">
        <f>IF(COUNT(Q251,R251)&lt;&gt;2,"",ROUND(MIN(Q251,R251)*R248,#REF!))</f>
        <v/>
      </c>
      <c r="AT251" s="258" t="str">
        <f>IF(COUNT(R251,S251)&lt;&gt;2,"",ROUND(MIN(R251,S251)*S248,#REF!))</f>
        <v/>
      </c>
      <c r="AU251" s="255"/>
      <c r="AX251" s="280"/>
      <c r="AY251" s="280"/>
      <c r="AZ251" s="280"/>
      <c r="BB251" s="246"/>
      <c r="BC251" s="627"/>
      <c r="BD251" s="628"/>
      <c r="BE251" s="628"/>
      <c r="BF251" s="628"/>
      <c r="BG251" s="628"/>
      <c r="BH251" s="628"/>
      <c r="BI251" s="628"/>
      <c r="BJ251" s="628"/>
      <c r="BK251" s="628"/>
      <c r="BL251" s="628"/>
      <c r="BM251" s="628"/>
      <c r="BN251" s="628"/>
      <c r="BO251" s="628"/>
      <c r="BP251" s="628"/>
      <c r="BQ251" s="628"/>
      <c r="BR251" s="629"/>
      <c r="BS251" s="597" t="s">
        <v>206</v>
      </c>
      <c r="BT251" s="633"/>
      <c r="BU251" s="598"/>
      <c r="BV251" s="334" t="s">
        <v>25</v>
      </c>
      <c r="BW251" s="253" t="str">
        <f>IF(COUNT(Y251)=0,"",IF(#REF!="発電事業者",Y251,IF(SUMIF($C279:$D288,"その他事業者",L279:L288)=0,IF(Y251*L288/SUM(L279:L288)=0,"",Y251*L288/SUM(L279:L288)),ROUND(Y251*SUMIF($C279:$D288,"その他事業者",L279:L288)/SUM(L279:L288),#REF!)+Y251*L288/SUM(L279:L288))))</f>
        <v/>
      </c>
      <c r="BX251" s="253" t="str">
        <f>IF(COUNT(Y253)=0,"",IF(#REF!="発電事業者",Y253,IF(SUMIF($C279:$D288,"その他事業者",W279:W288)=0,IF(Y253*W288/SUM(W279:W288)=0,"",Y253*W288/SUM(W279:W288)),ROUND(Y253*SUMIF($C279:$D288,"その他事業者",W279:W288)/SUM(W279:W288),#REF!)+Y253*W288/SUM(W279:W288))))</f>
        <v/>
      </c>
      <c r="BY251" s="267"/>
      <c r="BZ251" s="267"/>
      <c r="CA251" s="267"/>
      <c r="CB251" s="253" t="str">
        <f>IF(COUNT(Y261)=0,"",IF(#REF!="発電事業者",Y261,IF(SUMIF($C279:$D288,"その他事業者",AA279:AA288)=0,IF(Y261*AA288/SUM(AA279:AA288)=0,"",Y261*AA288/SUM(AA279:AA288)),ROUND(Y261*SUMIF($C279:$D288,"その他事業者",AA279:AA288)/SUM(AA279:AA288),#REF!)+Y261*AA288/SUM(AA279:AA288))))</f>
        <v/>
      </c>
      <c r="CC251" s="267"/>
      <c r="CD251" s="267"/>
      <c r="CE251" s="267"/>
      <c r="CF251" s="267"/>
      <c r="CG251" s="253" t="str">
        <f>IF(COUNT(Y271)=0,"",IF(#REF!="発電事業者",Y271,IF(SUMIF($C279:$D288,"その他事業者",AF279:AF288)=0,IF(Y271*AF288/SUM(AF279:AF288)=0,"",Y271*AF288/SUM(AF279:AF288)),ROUND(Y271*SUMIF($C279:$D288,"その他事業者",AF279:AF288)/SUM(AF279:AF288),#REF!)+Y271*AF288/SUM(AF279:AF288))))</f>
        <v/>
      </c>
      <c r="CH251" s="257"/>
      <c r="CI251" s="257"/>
      <c r="CJ251" s="257"/>
      <c r="CK251" s="257"/>
      <c r="CL251" s="257"/>
      <c r="CM251" s="257"/>
      <c r="CN251" s="257"/>
      <c r="CO251" s="257"/>
      <c r="CP251" s="257"/>
      <c r="CQ251" s="257"/>
    </row>
    <row r="252" spans="3:100" s="243" customFormat="1" ht="13.5" customHeight="1">
      <c r="C252" s="606"/>
      <c r="D252" s="607"/>
      <c r="E252" s="608" t="s">
        <v>252</v>
      </c>
      <c r="F252" s="609"/>
      <c r="G252" s="610"/>
      <c r="H252" s="261"/>
      <c r="I252" s="261"/>
      <c r="J252" s="261"/>
      <c r="K252" s="261"/>
      <c r="L252" s="261"/>
      <c r="M252" s="261"/>
      <c r="N252" s="261"/>
      <c r="O252" s="261"/>
      <c r="P252" s="261"/>
      <c r="Q252" s="261"/>
      <c r="R252" s="261"/>
      <c r="S252" s="261"/>
      <c r="T252" s="262" t="str">
        <f>IF(COUNT(H252:S252)=0,"",SUMPRODUCT(ROUND(H252:S252,#REF!)))</f>
        <v/>
      </c>
      <c r="U252" s="608" t="s">
        <v>211</v>
      </c>
      <c r="V252" s="609"/>
      <c r="W252" s="609"/>
      <c r="X252" s="610"/>
      <c r="Y252" s="611" t="str">
        <f>IF(COUNT(T252)=0,"",T252)</f>
        <v/>
      </c>
      <c r="Z252" s="612"/>
      <c r="AA252" s="257"/>
      <c r="AB252" s="257"/>
      <c r="AC252" s="257"/>
      <c r="AD252" s="606"/>
      <c r="AE252" s="607"/>
      <c r="AF252" s="608" t="s">
        <v>199</v>
      </c>
      <c r="AG252" s="609"/>
      <c r="AH252" s="610"/>
      <c r="AI252" s="264" t="str">
        <f t="shared" ref="AI252:AT252" si="52">IF(COUNT(H251:H252)=0,"",ROUND(H252/(H251*24*AI248/1000),3))</f>
        <v/>
      </c>
      <c r="AJ252" s="264" t="str">
        <f t="shared" si="52"/>
        <v/>
      </c>
      <c r="AK252" s="264" t="str">
        <f t="shared" si="52"/>
        <v/>
      </c>
      <c r="AL252" s="264" t="str">
        <f t="shared" si="52"/>
        <v/>
      </c>
      <c r="AM252" s="264" t="str">
        <f t="shared" si="52"/>
        <v/>
      </c>
      <c r="AN252" s="264" t="str">
        <f t="shared" si="52"/>
        <v/>
      </c>
      <c r="AO252" s="264" t="str">
        <f t="shared" si="52"/>
        <v/>
      </c>
      <c r="AP252" s="264" t="str">
        <f t="shared" si="52"/>
        <v/>
      </c>
      <c r="AQ252" s="264" t="str">
        <f t="shared" si="52"/>
        <v/>
      </c>
      <c r="AR252" s="264" t="str">
        <f t="shared" si="52"/>
        <v/>
      </c>
      <c r="AS252" s="264" t="str">
        <f t="shared" si="52"/>
        <v/>
      </c>
      <c r="AT252" s="264" t="str">
        <f t="shared" si="52"/>
        <v/>
      </c>
      <c r="AU252" s="265" t="str">
        <f>IF(COUNT(AI252:AT252)=0,"",AVERAGE(AI252:AT252))</f>
        <v/>
      </c>
      <c r="AX252" s="280"/>
      <c r="AY252" s="280"/>
      <c r="AZ252" s="280"/>
      <c r="BB252" s="246"/>
      <c r="BC252" s="630"/>
      <c r="BD252" s="631"/>
      <c r="BE252" s="631"/>
      <c r="BF252" s="631"/>
      <c r="BG252" s="631"/>
      <c r="BH252" s="631"/>
      <c r="BI252" s="631"/>
      <c r="BJ252" s="631"/>
      <c r="BK252" s="631"/>
      <c r="BL252" s="631"/>
      <c r="BM252" s="631"/>
      <c r="BN252" s="631"/>
      <c r="BO252" s="631"/>
      <c r="BP252" s="631"/>
      <c r="BQ252" s="631"/>
      <c r="BR252" s="632"/>
      <c r="BS252" s="634" t="s">
        <v>207</v>
      </c>
      <c r="BT252" s="635"/>
      <c r="BU252" s="636"/>
      <c r="BV252" s="334" t="s">
        <v>25</v>
      </c>
      <c r="BW252" s="253" t="str">
        <f>IF(COUNT(Y252)=0,"",Y252)</f>
        <v/>
      </c>
      <c r="BX252" s="253" t="str">
        <f>IF(COUNT(Y254)=0,"",Y254)</f>
        <v/>
      </c>
      <c r="BY252" s="267"/>
      <c r="BZ252" s="267"/>
      <c r="CA252" s="267"/>
      <c r="CB252" s="253" t="str">
        <f>IF(COUNT(Y262)=0,"",Y262)</f>
        <v/>
      </c>
      <c r="CC252" s="267"/>
      <c r="CD252" s="267"/>
      <c r="CE252" s="267"/>
      <c r="CF252" s="267"/>
      <c r="CG252" s="253" t="str">
        <f>IF(COUNT(Y272)=0,"",Y272)</f>
        <v/>
      </c>
      <c r="CH252" s="257"/>
      <c r="CI252" s="257"/>
      <c r="CJ252" s="257"/>
      <c r="CK252" s="257"/>
      <c r="CL252" s="257"/>
      <c r="CM252" s="257"/>
      <c r="CN252" s="257"/>
      <c r="CO252" s="257"/>
      <c r="CP252" s="257"/>
      <c r="CQ252" s="257"/>
    </row>
    <row r="253" spans="3:100" s="243" customFormat="1" ht="13.5" customHeight="1">
      <c r="C253" s="604" t="e">
        <f>DATE(#REF!,1,1)</f>
        <v>#REF!</v>
      </c>
      <c r="D253" s="605"/>
      <c r="E253" s="613" t="s">
        <v>275</v>
      </c>
      <c r="F253" s="614"/>
      <c r="G253" s="615"/>
      <c r="H253" s="256"/>
      <c r="I253" s="256"/>
      <c r="J253" s="256"/>
      <c r="K253" s="256"/>
      <c r="L253" s="256"/>
      <c r="M253" s="256"/>
      <c r="N253" s="256"/>
      <c r="O253" s="256"/>
      <c r="P253" s="256"/>
      <c r="Q253" s="256"/>
      <c r="R253" s="256"/>
      <c r="S253" s="256"/>
      <c r="T253" s="255"/>
      <c r="U253" s="613" t="s">
        <v>210</v>
      </c>
      <c r="V253" s="614"/>
      <c r="W253" s="614"/>
      <c r="X253" s="615"/>
      <c r="Y253" s="616" t="str">
        <f>IF(COUNT(S253)=0,"",ROUND(S253,#REF!))</f>
        <v/>
      </c>
      <c r="Z253" s="617"/>
      <c r="AA253" s="257"/>
      <c r="AB253" s="257"/>
      <c r="AC253" s="257"/>
      <c r="AD253" s="604" t="e">
        <f>DATE(#REF!,1,1)</f>
        <v>#REF!</v>
      </c>
      <c r="AE253" s="605"/>
      <c r="AF253" s="613" t="s">
        <v>198</v>
      </c>
      <c r="AG253" s="614"/>
      <c r="AH253" s="615"/>
      <c r="AI253" s="258" t="str">
        <f>IF(COUNT(S251,H253)&lt;&gt;2,"",ROUND(MIN(S251,H253)*H248,#REF!))</f>
        <v/>
      </c>
      <c r="AJ253" s="258" t="str">
        <f>IF(COUNT(H253,I253)&lt;&gt;2,"",ROUND(MIN(H253,I253)*I248,#REF!))</f>
        <v/>
      </c>
      <c r="AK253" s="258" t="str">
        <f>IF(COUNT(I253,J253)&lt;&gt;2,"",ROUND(MIN(I253,J253)*J248,#REF!))</f>
        <v/>
      </c>
      <c r="AL253" s="258" t="str">
        <f>IF(COUNT(J253,K253)&lt;&gt;2,"",ROUND(MIN(J253,K253)*K248,#REF!))</f>
        <v/>
      </c>
      <c r="AM253" s="258" t="str">
        <f>IF(COUNT(K253,L253)&lt;&gt;2,"",ROUND(MIN(K253,L253)*L248,#REF!))</f>
        <v/>
      </c>
      <c r="AN253" s="258" t="str">
        <f>IF(COUNT(L253,M253)&lt;&gt;2,"",ROUND(MIN(L253,M253)*M248,#REF!))</f>
        <v/>
      </c>
      <c r="AO253" s="258" t="str">
        <f>IF(COUNT(M253,N253)&lt;&gt;2,"",ROUND(MIN(M253,N253)*N248,#REF!))</f>
        <v/>
      </c>
      <c r="AP253" s="258" t="str">
        <f>IF(COUNT(N253,O253)&lt;&gt;2,"",ROUND(MIN(N253,O253)*O248,#REF!))</f>
        <v/>
      </c>
      <c r="AQ253" s="258" t="str">
        <f>IF(COUNT(O253,P253)&lt;&gt;2,"",ROUND(MIN(O253,P253)*P248,#REF!))</f>
        <v/>
      </c>
      <c r="AR253" s="258" t="str">
        <f>IF(COUNT(P253,Q253)&lt;&gt;2,"",ROUND(MIN(P253,Q253)*Q248,#REF!))</f>
        <v/>
      </c>
      <c r="AS253" s="258" t="str">
        <f>IF(COUNT(Q253,R253)&lt;&gt;2,"",ROUND(MIN(Q253,R253)*R248,#REF!))</f>
        <v/>
      </c>
      <c r="AT253" s="258" t="str">
        <f>IF(COUNT(R253,S253)&lt;&gt;2,"",ROUND(MIN(R253,S253)*S248,#REF!))</f>
        <v/>
      </c>
      <c r="AU253" s="255"/>
      <c r="AX253" s="268"/>
      <c r="BB253" s="268"/>
      <c r="BC253" s="245"/>
      <c r="BD253" s="245"/>
      <c r="BE253" s="245"/>
      <c r="BF253" s="245"/>
      <c r="BG253" s="245"/>
      <c r="BH253" s="245"/>
      <c r="BI253" s="245"/>
      <c r="BJ253" s="245"/>
      <c r="BK253" s="245"/>
      <c r="BL253" s="245"/>
      <c r="BM253" s="245"/>
      <c r="BN253" s="245"/>
      <c r="BO253" s="245"/>
      <c r="BP253" s="245"/>
      <c r="BQ253" s="245"/>
      <c r="BR253" s="245"/>
      <c r="BS253" s="245"/>
      <c r="BT253" s="245"/>
      <c r="BU253" s="245"/>
      <c r="BV253" s="245"/>
      <c r="BW253" s="245"/>
      <c r="BX253" s="257"/>
      <c r="BY253" s="257"/>
      <c r="BZ253" s="257"/>
      <c r="CA253" s="257"/>
      <c r="CB253" s="257"/>
      <c r="CC253" s="257"/>
      <c r="CD253" s="257"/>
      <c r="CE253" s="257"/>
      <c r="CF253" s="257"/>
      <c r="CG253" s="257"/>
      <c r="CH253" s="257"/>
      <c r="CI253" s="257"/>
      <c r="CJ253" s="257"/>
      <c r="CK253" s="257"/>
      <c r="CL253" s="257"/>
      <c r="CM253" s="257"/>
      <c r="CN253" s="257"/>
      <c r="CO253" s="257"/>
      <c r="CP253" s="257"/>
      <c r="CQ253" s="257"/>
    </row>
    <row r="254" spans="3:100" s="243" customFormat="1" ht="13.5" customHeight="1">
      <c r="C254" s="606"/>
      <c r="D254" s="607"/>
      <c r="E254" s="608" t="s">
        <v>212</v>
      </c>
      <c r="F254" s="609"/>
      <c r="G254" s="610"/>
      <c r="H254" s="261"/>
      <c r="I254" s="261"/>
      <c r="J254" s="261"/>
      <c r="K254" s="261"/>
      <c r="L254" s="261"/>
      <c r="M254" s="261"/>
      <c r="N254" s="261"/>
      <c r="O254" s="261"/>
      <c r="P254" s="261"/>
      <c r="Q254" s="261"/>
      <c r="R254" s="261"/>
      <c r="S254" s="261"/>
      <c r="T254" s="262" t="str">
        <f>IF(COUNT(H254:S254)=0,"",SUMPRODUCT(ROUND(H254:S254,#REF!)))</f>
        <v/>
      </c>
      <c r="U254" s="608" t="s">
        <v>211</v>
      </c>
      <c r="V254" s="609"/>
      <c r="W254" s="609"/>
      <c r="X254" s="610"/>
      <c r="Y254" s="611" t="str">
        <f>IF(COUNT(T254)=0,"",T254)</f>
        <v/>
      </c>
      <c r="Z254" s="612"/>
      <c r="AA254" s="257"/>
      <c r="AB254" s="257"/>
      <c r="AC254" s="257"/>
      <c r="AD254" s="606"/>
      <c r="AE254" s="607"/>
      <c r="AF254" s="608" t="s">
        <v>199</v>
      </c>
      <c r="AG254" s="609"/>
      <c r="AH254" s="610"/>
      <c r="AI254" s="264" t="str">
        <f t="shared" ref="AI254:AT254" si="53">IF(COUNT(H253:H254)=0,"",ROUND(H254/(H253*24*AI248/1000),3))</f>
        <v/>
      </c>
      <c r="AJ254" s="264" t="str">
        <f t="shared" si="53"/>
        <v/>
      </c>
      <c r="AK254" s="264" t="str">
        <f t="shared" si="53"/>
        <v/>
      </c>
      <c r="AL254" s="264" t="str">
        <f t="shared" si="53"/>
        <v/>
      </c>
      <c r="AM254" s="264" t="str">
        <f t="shared" si="53"/>
        <v/>
      </c>
      <c r="AN254" s="264" t="str">
        <f t="shared" si="53"/>
        <v/>
      </c>
      <c r="AO254" s="264" t="str">
        <f t="shared" si="53"/>
        <v/>
      </c>
      <c r="AP254" s="264" t="str">
        <f t="shared" si="53"/>
        <v/>
      </c>
      <c r="AQ254" s="264" t="str">
        <f t="shared" si="53"/>
        <v/>
      </c>
      <c r="AR254" s="264" t="str">
        <f t="shared" si="53"/>
        <v/>
      </c>
      <c r="AS254" s="264" t="str">
        <f t="shared" si="53"/>
        <v/>
      </c>
      <c r="AT254" s="264" t="str">
        <f t="shared" si="53"/>
        <v/>
      </c>
      <c r="AU254" s="265" t="str">
        <f>IF(COUNT(AI254:AT254)=0,"",AVERAGE(AI254:AT254))</f>
        <v/>
      </c>
      <c r="AX254" s="240" t="e">
        <f>IF(#REF!="発電事業者","算定結果　送電取引帳票","算定結果　受電取引帳票")</f>
        <v>#REF!</v>
      </c>
      <c r="BR254" s="268"/>
    </row>
    <row r="255" spans="3:100" s="243" customFormat="1" ht="13.5" customHeight="1">
      <c r="C255" s="604" t="e">
        <f>DATE(#REF!+1,1,1)</f>
        <v>#REF!</v>
      </c>
      <c r="D255" s="605"/>
      <c r="E255" s="613" t="s">
        <v>275</v>
      </c>
      <c r="F255" s="614"/>
      <c r="G255" s="615"/>
      <c r="H255" s="256"/>
      <c r="I255" s="256"/>
      <c r="J255" s="256"/>
      <c r="K255" s="256"/>
      <c r="L255" s="256"/>
      <c r="M255" s="256"/>
      <c r="N255" s="256"/>
      <c r="O255" s="256"/>
      <c r="P255" s="256"/>
      <c r="Q255" s="256"/>
      <c r="R255" s="256"/>
      <c r="S255" s="256"/>
      <c r="T255" s="255"/>
      <c r="U255" s="618"/>
      <c r="V255" s="619"/>
      <c r="W255" s="619"/>
      <c r="X255" s="619"/>
      <c r="Y255" s="619"/>
      <c r="Z255" s="620"/>
      <c r="AA255" s="257"/>
      <c r="AB255" s="257"/>
      <c r="AC255" s="257"/>
      <c r="AD255" s="604" t="e">
        <f>DATE(#REF!+1,1,1)</f>
        <v>#REF!</v>
      </c>
      <c r="AE255" s="605"/>
      <c r="AF255" s="613" t="s">
        <v>198</v>
      </c>
      <c r="AG255" s="614"/>
      <c r="AH255" s="615"/>
      <c r="AI255" s="258" t="str">
        <f>IF(COUNT(S253,H255)&lt;&gt;2,"",ROUND(MIN(S253,H255)*H248,#REF!))</f>
        <v/>
      </c>
      <c r="AJ255" s="258" t="str">
        <f>IF(COUNT(H255,I255)&lt;&gt;2,"",ROUND(MIN(H255,I255)*I248,#REF!))</f>
        <v/>
      </c>
      <c r="AK255" s="258" t="str">
        <f>IF(COUNT(I255,J255)&lt;&gt;2,"",ROUND(MIN(I255,J255)*J248,#REF!))</f>
        <v/>
      </c>
      <c r="AL255" s="258" t="str">
        <f>IF(COUNT(J255,K255)&lt;&gt;2,"",ROUND(MIN(J255,K255)*K248,#REF!))</f>
        <v/>
      </c>
      <c r="AM255" s="258" t="str">
        <f>IF(COUNT(K255,L255)&lt;&gt;2,"",ROUND(MIN(K255,L255)*L248,#REF!))</f>
        <v/>
      </c>
      <c r="AN255" s="258" t="str">
        <f>IF(COUNT(L255,M255)&lt;&gt;2,"",ROUND(MIN(L255,M255)*M248,#REF!))</f>
        <v/>
      </c>
      <c r="AO255" s="258" t="str">
        <f>IF(COUNT(M255,N255)&lt;&gt;2,"",ROUND(MIN(M255,N255)*N248,#REF!))</f>
        <v/>
      </c>
      <c r="AP255" s="258" t="str">
        <f>IF(COUNT(N255,O255)&lt;&gt;2,"",ROUND(MIN(N255,O255)*O248,#REF!))</f>
        <v/>
      </c>
      <c r="AQ255" s="258" t="str">
        <f>IF(COUNT(O255,P255)&lt;&gt;2,"",ROUND(MIN(O255,P255)*P248,#REF!))</f>
        <v/>
      </c>
      <c r="AR255" s="258" t="str">
        <f>IF(COUNT(P255,Q255)&lt;&gt;2,"",ROUND(MIN(P255,Q255)*Q248,#REF!))</f>
        <v/>
      </c>
      <c r="AS255" s="258" t="str">
        <f>IF(COUNT(Q255,R255)&lt;&gt;2,"",ROUND(MIN(Q255,R255)*R248,#REF!))</f>
        <v/>
      </c>
      <c r="AT255" s="258" t="str">
        <f>IF(COUNT(R255,S255)&lt;&gt;2,"",ROUND(MIN(R255,S255)*S248,#REF!))</f>
        <v/>
      </c>
      <c r="AU255" s="255"/>
      <c r="AX255" s="594" t="s">
        <v>200</v>
      </c>
      <c r="AY255" s="594"/>
      <c r="AZ255" s="595" t="s">
        <v>201</v>
      </c>
      <c r="BA255" s="594" t="s">
        <v>202</v>
      </c>
      <c r="BB255" s="594"/>
      <c r="BC255" s="594"/>
      <c r="BD255" s="595" t="s">
        <v>203</v>
      </c>
      <c r="BE255" s="597" t="s">
        <v>176</v>
      </c>
      <c r="BF255" s="598"/>
      <c r="BG255" s="601" t="e">
        <f>DATE(#REF!,1,1)</f>
        <v>#REF!</v>
      </c>
      <c r="BH255" s="602"/>
      <c r="BI255" s="602"/>
      <c r="BJ255" s="602"/>
      <c r="BK255" s="602"/>
      <c r="BL255" s="602"/>
      <c r="BM255" s="602"/>
      <c r="BN255" s="602"/>
      <c r="BO255" s="602"/>
      <c r="BP255" s="602"/>
      <c r="BQ255" s="602"/>
      <c r="BR255" s="603"/>
      <c r="BS255" s="594" t="s">
        <v>175</v>
      </c>
      <c r="BT255" s="594"/>
      <c r="BU255" s="594"/>
      <c r="BV255" s="594"/>
      <c r="BW255" s="592" t="e">
        <f>DATE(#REF!-1,1,1)</f>
        <v>#REF!</v>
      </c>
      <c r="BX255" s="592" t="e">
        <f>DATE(#REF!,1,1)</f>
        <v>#REF!</v>
      </c>
      <c r="BY255" s="592" t="e">
        <f>DATE(#REF!+1,1,1)</f>
        <v>#REF!</v>
      </c>
      <c r="BZ255" s="592" t="e">
        <f>DATE(#REF!+2,1,1)</f>
        <v>#REF!</v>
      </c>
      <c r="CA255" s="592" t="e">
        <f>DATE(#REF!+3,1,1)</f>
        <v>#REF!</v>
      </c>
      <c r="CB255" s="592" t="e">
        <f>DATE(#REF!+4,1,1)</f>
        <v>#REF!</v>
      </c>
      <c r="CC255" s="592" t="e">
        <f>DATE(#REF!+5,1,1)</f>
        <v>#REF!</v>
      </c>
      <c r="CD255" s="592" t="e">
        <f>DATE(#REF!+6,1,1)</f>
        <v>#REF!</v>
      </c>
      <c r="CE255" s="592" t="e">
        <f>DATE(#REF!+7,1,1)</f>
        <v>#REF!</v>
      </c>
      <c r="CF255" s="592" t="e">
        <f>DATE(#REF!+8,1,1)</f>
        <v>#REF!</v>
      </c>
      <c r="CG255" s="592" t="e">
        <f>DATE(#REF!+9,1,1)</f>
        <v>#REF!</v>
      </c>
      <c r="CH255" s="566" t="s">
        <v>268</v>
      </c>
      <c r="CI255" s="567"/>
      <c r="CJ255" s="567"/>
      <c r="CK255" s="567"/>
      <c r="CL255" s="567"/>
      <c r="CM255" s="567"/>
      <c r="CN255" s="567"/>
      <c r="CO255" s="567"/>
      <c r="CP255" s="567"/>
      <c r="CQ255" s="567"/>
    </row>
    <row r="256" spans="3:100" s="243" customFormat="1" ht="13.5" customHeight="1">
      <c r="C256" s="606"/>
      <c r="D256" s="607"/>
      <c r="E256" s="608" t="s">
        <v>212</v>
      </c>
      <c r="F256" s="609"/>
      <c r="G256" s="610"/>
      <c r="H256" s="261"/>
      <c r="I256" s="261"/>
      <c r="J256" s="261"/>
      <c r="K256" s="261"/>
      <c r="L256" s="261"/>
      <c r="M256" s="261"/>
      <c r="N256" s="261"/>
      <c r="O256" s="261"/>
      <c r="P256" s="261"/>
      <c r="Q256" s="261"/>
      <c r="R256" s="261"/>
      <c r="S256" s="261"/>
      <c r="T256" s="262" t="str">
        <f>IF(COUNT(H256:S256)=0,"",SUMPRODUCT(ROUND(H256:S256,#REF!)))</f>
        <v/>
      </c>
      <c r="U256" s="621"/>
      <c r="V256" s="622"/>
      <c r="W256" s="622"/>
      <c r="X256" s="622"/>
      <c r="Y256" s="622"/>
      <c r="Z256" s="623"/>
      <c r="AA256" s="257"/>
      <c r="AB256" s="257"/>
      <c r="AC256" s="257"/>
      <c r="AD256" s="606"/>
      <c r="AE256" s="607"/>
      <c r="AF256" s="608" t="s">
        <v>199</v>
      </c>
      <c r="AG256" s="609"/>
      <c r="AH256" s="610"/>
      <c r="AI256" s="264" t="str">
        <f t="shared" ref="AI256:AT256" si="54">IF(COUNT(H255:H256)=0,"",ROUND(H256/(H255*24*AI248/1000),3))</f>
        <v/>
      </c>
      <c r="AJ256" s="264" t="str">
        <f t="shared" si="54"/>
        <v/>
      </c>
      <c r="AK256" s="264" t="str">
        <f t="shared" si="54"/>
        <v/>
      </c>
      <c r="AL256" s="264" t="str">
        <f t="shared" si="54"/>
        <v/>
      </c>
      <c r="AM256" s="264" t="str">
        <f t="shared" si="54"/>
        <v/>
      </c>
      <c r="AN256" s="264" t="str">
        <f t="shared" si="54"/>
        <v/>
      </c>
      <c r="AO256" s="264" t="str">
        <f t="shared" si="54"/>
        <v/>
      </c>
      <c r="AP256" s="264" t="str">
        <f t="shared" si="54"/>
        <v/>
      </c>
      <c r="AQ256" s="264" t="str">
        <f t="shared" si="54"/>
        <v/>
      </c>
      <c r="AR256" s="264" t="str">
        <f t="shared" si="54"/>
        <v/>
      </c>
      <c r="AS256" s="264" t="str">
        <f t="shared" si="54"/>
        <v/>
      </c>
      <c r="AT256" s="264" t="str">
        <f t="shared" si="54"/>
        <v/>
      </c>
      <c r="AU256" s="265" t="str">
        <f>IF(COUNT(AI256:AT256)=0,"",AVERAGE(AI256:AT256))</f>
        <v/>
      </c>
      <c r="AX256" s="594"/>
      <c r="AY256" s="594"/>
      <c r="AZ256" s="596"/>
      <c r="BA256" s="594"/>
      <c r="BB256" s="594"/>
      <c r="BC256" s="594"/>
      <c r="BD256" s="596"/>
      <c r="BE256" s="599"/>
      <c r="BF256" s="600"/>
      <c r="BG256" s="334" t="s">
        <v>194</v>
      </c>
      <c r="BH256" s="334" t="s">
        <v>195</v>
      </c>
      <c r="BI256" s="334" t="s">
        <v>161</v>
      </c>
      <c r="BJ256" s="334" t="s">
        <v>162</v>
      </c>
      <c r="BK256" s="334" t="s">
        <v>163</v>
      </c>
      <c r="BL256" s="334" t="s">
        <v>164</v>
      </c>
      <c r="BM256" s="334" t="s">
        <v>165</v>
      </c>
      <c r="BN256" s="334" t="s">
        <v>166</v>
      </c>
      <c r="BO256" s="334" t="s">
        <v>167</v>
      </c>
      <c r="BP256" s="334" t="s">
        <v>168</v>
      </c>
      <c r="BQ256" s="334" t="s">
        <v>169</v>
      </c>
      <c r="BR256" s="334" t="s">
        <v>170</v>
      </c>
      <c r="BS256" s="594"/>
      <c r="BT256" s="594"/>
      <c r="BU256" s="594"/>
      <c r="BV256" s="594"/>
      <c r="BW256" s="593"/>
      <c r="BX256" s="593"/>
      <c r="BY256" s="593">
        <v>43101</v>
      </c>
      <c r="BZ256" s="593">
        <v>43466</v>
      </c>
      <c r="CA256" s="593">
        <v>43831</v>
      </c>
      <c r="CB256" s="593">
        <v>44197</v>
      </c>
      <c r="CC256" s="593">
        <v>44562</v>
      </c>
      <c r="CD256" s="593">
        <v>44927</v>
      </c>
      <c r="CE256" s="593">
        <v>45292</v>
      </c>
      <c r="CF256" s="593">
        <v>45658</v>
      </c>
      <c r="CG256" s="593">
        <v>46023</v>
      </c>
      <c r="CH256" s="567"/>
      <c r="CI256" s="567"/>
      <c r="CJ256" s="567"/>
      <c r="CK256" s="567"/>
      <c r="CL256" s="567"/>
      <c r="CM256" s="567"/>
      <c r="CN256" s="567"/>
      <c r="CO256" s="567"/>
      <c r="CP256" s="567"/>
      <c r="CQ256" s="567"/>
    </row>
    <row r="257" spans="3:95" s="243" customFormat="1" ht="13.5" customHeight="1">
      <c r="C257" s="604" t="e">
        <f>DATE(#REF!+2,1,1)</f>
        <v>#REF!</v>
      </c>
      <c r="D257" s="605"/>
      <c r="E257" s="613" t="s">
        <v>275</v>
      </c>
      <c r="F257" s="614"/>
      <c r="G257" s="615"/>
      <c r="H257" s="256"/>
      <c r="I257" s="256"/>
      <c r="J257" s="256"/>
      <c r="K257" s="256"/>
      <c r="L257" s="256"/>
      <c r="M257" s="256"/>
      <c r="N257" s="256"/>
      <c r="O257" s="256"/>
      <c r="P257" s="256"/>
      <c r="Q257" s="256"/>
      <c r="R257" s="256"/>
      <c r="S257" s="256"/>
      <c r="T257" s="255"/>
      <c r="U257" s="621"/>
      <c r="V257" s="622"/>
      <c r="W257" s="622"/>
      <c r="X257" s="622"/>
      <c r="Y257" s="622"/>
      <c r="Z257" s="623"/>
      <c r="AA257" s="257"/>
      <c r="AB257" s="257"/>
      <c r="AC257" s="257"/>
      <c r="AD257" s="604" t="e">
        <f>DATE(#REF!+2,1,1)</f>
        <v>#REF!</v>
      </c>
      <c r="AE257" s="605"/>
      <c r="AF257" s="613" t="s">
        <v>198</v>
      </c>
      <c r="AG257" s="614"/>
      <c r="AH257" s="615"/>
      <c r="AI257" s="258" t="str">
        <f>IF(COUNT(S255,H257)&lt;&gt;2,"",ROUND(MIN(S255,H257)*H248,#REF!))</f>
        <v/>
      </c>
      <c r="AJ257" s="258" t="str">
        <f>IF(COUNT(H257,I257)&lt;&gt;2,"",ROUND(MIN(H257,I257)*I248,#REF!))</f>
        <v/>
      </c>
      <c r="AK257" s="258" t="str">
        <f>IF(COUNT(I257,J257)&lt;&gt;2,"",ROUND(MIN(I257,J257)*J248,#REF!))</f>
        <v/>
      </c>
      <c r="AL257" s="258" t="str">
        <f>IF(COUNT(J257,K257)&lt;&gt;2,"",ROUND(MIN(J257,K257)*K248,#REF!))</f>
        <v/>
      </c>
      <c r="AM257" s="258" t="str">
        <f>IF(COUNT(K257,L257)&lt;&gt;2,"",ROUND(MIN(K257,L257)*L248,#REF!))</f>
        <v/>
      </c>
      <c r="AN257" s="258" t="str">
        <f>IF(COUNT(L257,M257)&lt;&gt;2,"",ROUND(MIN(L257,M257)*M248,#REF!))</f>
        <v/>
      </c>
      <c r="AO257" s="258" t="str">
        <f>IF(COUNT(M257,N257)&lt;&gt;2,"",ROUND(MIN(M257,N257)*N248,#REF!))</f>
        <v/>
      </c>
      <c r="AP257" s="258" t="str">
        <f>IF(COUNT(N257,O257)&lt;&gt;2,"",ROUND(MIN(N257,O257)*O248,#REF!))</f>
        <v/>
      </c>
      <c r="AQ257" s="258" t="str">
        <f>IF(COUNT(O257,P257)&lt;&gt;2,"",ROUND(MIN(O257,P257)*P248,#REF!))</f>
        <v/>
      </c>
      <c r="AR257" s="258" t="str">
        <f>IF(COUNT(P257,Q257)&lt;&gt;2,"",ROUND(MIN(P257,Q257)*Q248,#REF!))</f>
        <v/>
      </c>
      <c r="AS257" s="258" t="str">
        <f>IF(COUNT(Q257,R257)&lt;&gt;2,"",ROUND(MIN(Q257,R257)*R248,#REF!))</f>
        <v/>
      </c>
      <c r="AT257" s="258" t="str">
        <f>IF(COUNT(R257,S257)&lt;&gt;2,"",ROUND(MIN(R257,S257)*S248,#REF!))</f>
        <v/>
      </c>
      <c r="AU257" s="255"/>
      <c r="AX257" s="569" t="str">
        <f>IF(C279="","",C279)</f>
        <v/>
      </c>
      <c r="AY257" s="569"/>
      <c r="AZ257" s="587" t="str">
        <f>IF(E279="","",E279)</f>
        <v/>
      </c>
      <c r="BA257" s="590" t="str">
        <f ca="1">IF(F279="","",F279)</f>
        <v/>
      </c>
      <c r="BB257" s="590"/>
      <c r="BC257" s="590"/>
      <c r="BD257" s="587" t="str">
        <f>IF(I279="","",I279)</f>
        <v/>
      </c>
      <c r="BE257" s="578" t="e">
        <f>IF(#REF!="発電事業者","送電電力（MW）","受電電力（MW）")</f>
        <v>#REF!</v>
      </c>
      <c r="BF257" s="579"/>
      <c r="BG257" s="331" t="str">
        <f>IF(AND(COUNT(BG248)+COUNTA(E279)=2,L279&lt;&gt;""),ROUND(BG248-SUMIF(BE260:BF286,BE257,BG260:BG286),#REF!),"")</f>
        <v/>
      </c>
      <c r="BH257" s="331" t="str">
        <f>IF(AND(COUNT(BH248)+COUNTA(E279)=2,M279&lt;&gt;""),ROUND(BH248-SUMIF(BE260:BF286,BE257,BH260:BH286),#REF!),"")</f>
        <v/>
      </c>
      <c r="BI257" s="331" t="str">
        <f>IF(AND(COUNT(BI248)+COUNTA(E279)=2,N279&lt;&gt;""),ROUND(BI248-SUMIF(BE260:BF286,BE257,BI260:BI286),#REF!),"")</f>
        <v/>
      </c>
      <c r="BJ257" s="331" t="str">
        <f>IF(AND(COUNT(BJ248)+COUNTA(E279)=2,O279&lt;&gt;""),ROUND(BJ248-SUMIF(BE260:BF286,BE257,BJ260:BJ286),#REF!),"")</f>
        <v/>
      </c>
      <c r="BK257" s="331" t="str">
        <f>IF(AND(COUNT(BK248)+COUNTA(E279)=2,P279&lt;&gt;""),ROUND(BK248-SUMIF(BE260:BF286,BE257,BK260:BK286),#REF!),"")</f>
        <v/>
      </c>
      <c r="BL257" s="331" t="str">
        <f>IF(AND(COUNT(BL248)+COUNTA(E279)=2,Q279&lt;&gt;""),ROUND(BL248-SUMIF(BE260:BF286,BE257,BL260:BL286),#REF!),"")</f>
        <v/>
      </c>
      <c r="BM257" s="331" t="str">
        <f>IF(AND(COUNT(BM248)+COUNTA(E279)=2,R279&lt;&gt;""),ROUND(BM248-SUMIF(BE260:BF286,BE257,BM260:BM286),#REF!),"")</f>
        <v/>
      </c>
      <c r="BN257" s="331" t="str">
        <f>IF(AND(COUNT(BN248)+COUNTA(E279)=2,S279&lt;&gt;""),ROUND(BN248-SUMIF(BE260:BF286,BE257,BN260:BN286),#REF!),"")</f>
        <v/>
      </c>
      <c r="BO257" s="331" t="str">
        <f>IF(AND(COUNT(BO248)+COUNTA(E279)=2,T279&lt;&gt;""),ROUND(BO248-SUMIF(BE260:BF286,BE257,BO260:BO286),#REF!),"")</f>
        <v/>
      </c>
      <c r="BP257" s="331" t="str">
        <f>IF(AND(COUNT(BP248)+COUNTA(E279)=2,U279&lt;&gt;""),ROUND(BP248-SUMIF(BE260:BF286,BE257,BP260:BP286),#REF!),"")</f>
        <v/>
      </c>
      <c r="BQ257" s="331" t="str">
        <f>IF(AND(COUNT(BQ248)+COUNTA(E279)=2,V279&lt;&gt;""),ROUND(BQ248-SUMIF(BE260:BF286,BE257,BQ260:BQ286),#REF!),"")</f>
        <v/>
      </c>
      <c r="BR257" s="331" t="str">
        <f>IF(AND(COUNT(BR248)+COUNTA(E279)=2,W279&lt;&gt;""),ROUND(BR248-SUMIF(BE260:BF286,BE257,BR260:BR286),#REF!),"")</f>
        <v/>
      </c>
      <c r="BS257" s="569" t="e">
        <f>IF(#REF!="発電事業者","送電電力（MW）","受電電力（MW）")</f>
        <v>#REF!</v>
      </c>
      <c r="BT257" s="569"/>
      <c r="BU257" s="569"/>
      <c r="BV257" s="333" t="s">
        <v>171</v>
      </c>
      <c r="BW257" s="580"/>
      <c r="BX257" s="580"/>
      <c r="BY257" s="331" t="str">
        <f>IF(AND(COUNT(BY248)+COUNTA(E279)=2,X279&lt;&gt;""),ROUND(BY248-SUMIF(BV260:BV286,BV257,BY260:BY286),#REF!),"")</f>
        <v/>
      </c>
      <c r="BZ257" s="331" t="str">
        <f>IF(AND(COUNT(BZ248)+COUNTA(E279)=2,Y279&lt;&gt;""),ROUND(BZ248-SUMIF(BV260:BV286,BV257,BZ260:BZ286),#REF!),"")</f>
        <v/>
      </c>
      <c r="CA257" s="331" t="str">
        <f>IF(AND(COUNT(CA248)+COUNTA(E279)=2,Z279&lt;&gt;""),ROUND(CA248-SUMIF(BV260:BV286,BV257,CA260:CA286),#REF!),"")</f>
        <v/>
      </c>
      <c r="CB257" s="331" t="str">
        <f>IF(AND(COUNT(CB248)+COUNTA(E279)=2,AA279&lt;&gt;""),ROUND(CB248-SUMIF(BV260:BV286,BV257,CB260:CB286),#REF!),"")</f>
        <v/>
      </c>
      <c r="CC257" s="331" t="str">
        <f>IF(AND(COUNT(CC248)+COUNTA(E279)=2,AB279&lt;&gt;""),ROUND(CC248-SUMIF(BV260:BV286,BV257,CC260:CC286),#REF!),"")</f>
        <v/>
      </c>
      <c r="CD257" s="331" t="str">
        <f>IF(AND(COUNT(CD248)+COUNTA(E279)=2,AC279&lt;&gt;""),ROUND(CD248-SUMIF(BV260:BV286,BV257,CD260:CD286),#REF!),"")</f>
        <v/>
      </c>
      <c r="CE257" s="331" t="str">
        <f>IF(AND(COUNT(CE248)+COUNTA(E279)=2,AD279&lt;&gt;""),ROUND(CE248-SUMIF(BV260:BV286,BV257,CE260:CE286),#REF!),"")</f>
        <v/>
      </c>
      <c r="CF257" s="331" t="str">
        <f>IF(AND(COUNT(CF248)+COUNTA(E279)=2,AE279&lt;&gt;""),ROUND(CF248-SUMIF(BV260:BV286,BV257,CF260:CF286),#REF!),"")</f>
        <v/>
      </c>
      <c r="CG257" s="331" t="str">
        <f>IF(AND(COUNT(CG248)+COUNTA(E279)=2,AF279&lt;&gt;""),ROUND(CG248-SUMIF(BV260:BV286,BV257,CG260:CG286),#REF!),"")</f>
        <v/>
      </c>
      <c r="CH257" s="563" t="s">
        <v>215</v>
      </c>
      <c r="CI257" s="563"/>
      <c r="CJ257" s="563"/>
      <c r="CK257" s="563"/>
      <c r="CL257" s="563"/>
      <c r="CM257" s="563"/>
      <c r="CN257" s="563"/>
      <c r="CO257" s="563"/>
      <c r="CP257" s="563"/>
      <c r="CQ257" s="563"/>
    </row>
    <row r="258" spans="3:95" s="243" customFormat="1" ht="13.5" customHeight="1">
      <c r="C258" s="606"/>
      <c r="D258" s="607"/>
      <c r="E258" s="608" t="s">
        <v>212</v>
      </c>
      <c r="F258" s="609"/>
      <c r="G258" s="610"/>
      <c r="H258" s="261"/>
      <c r="I258" s="261"/>
      <c r="J258" s="261"/>
      <c r="K258" s="261"/>
      <c r="L258" s="261"/>
      <c r="M258" s="261"/>
      <c r="N258" s="261"/>
      <c r="O258" s="261"/>
      <c r="P258" s="261"/>
      <c r="Q258" s="261"/>
      <c r="R258" s="261"/>
      <c r="S258" s="261"/>
      <c r="T258" s="262" t="str">
        <f>IF(COUNT(H258:S258)=0,"",SUMPRODUCT(ROUND(H258:S258,#REF!)))</f>
        <v/>
      </c>
      <c r="U258" s="621"/>
      <c r="V258" s="622"/>
      <c r="W258" s="622"/>
      <c r="X258" s="622"/>
      <c r="Y258" s="622"/>
      <c r="Z258" s="623"/>
      <c r="AA258" s="257"/>
      <c r="AB258" s="257"/>
      <c r="AC258" s="257"/>
      <c r="AD258" s="606"/>
      <c r="AE258" s="607"/>
      <c r="AF258" s="608" t="s">
        <v>199</v>
      </c>
      <c r="AG258" s="609"/>
      <c r="AH258" s="610"/>
      <c r="AI258" s="264" t="str">
        <f t="shared" ref="AI258:AT258" si="55">IF(COUNT(H257:H258)=0,"",ROUND(H258/(H257*24*AI248/1000),3))</f>
        <v/>
      </c>
      <c r="AJ258" s="264" t="str">
        <f t="shared" si="55"/>
        <v/>
      </c>
      <c r="AK258" s="264" t="str">
        <f t="shared" si="55"/>
        <v/>
      </c>
      <c r="AL258" s="264" t="str">
        <f t="shared" si="55"/>
        <v/>
      </c>
      <c r="AM258" s="264" t="str">
        <f t="shared" si="55"/>
        <v/>
      </c>
      <c r="AN258" s="264" t="str">
        <f t="shared" si="55"/>
        <v/>
      </c>
      <c r="AO258" s="264" t="str">
        <f t="shared" si="55"/>
        <v/>
      </c>
      <c r="AP258" s="264" t="str">
        <f t="shared" si="55"/>
        <v/>
      </c>
      <c r="AQ258" s="264" t="str">
        <f t="shared" si="55"/>
        <v/>
      </c>
      <c r="AR258" s="264" t="str">
        <f t="shared" si="55"/>
        <v/>
      </c>
      <c r="AS258" s="264" t="str">
        <f t="shared" si="55"/>
        <v/>
      </c>
      <c r="AT258" s="264" t="str">
        <f t="shared" si="55"/>
        <v/>
      </c>
      <c r="AU258" s="265" t="str">
        <f>IF(COUNT(AI258:AT258)=0,"",AVERAGE(AI258:AT258))</f>
        <v/>
      </c>
      <c r="AX258" s="569"/>
      <c r="AY258" s="569"/>
      <c r="AZ258" s="588"/>
      <c r="BA258" s="590"/>
      <c r="BB258" s="590"/>
      <c r="BC258" s="590"/>
      <c r="BD258" s="588"/>
      <c r="BE258" s="583"/>
      <c r="BF258" s="584"/>
      <c r="BG258" s="259"/>
      <c r="BH258" s="259"/>
      <c r="BI258" s="259"/>
      <c r="BJ258" s="259"/>
      <c r="BK258" s="259"/>
      <c r="BL258" s="259"/>
      <c r="BM258" s="259"/>
      <c r="BN258" s="259"/>
      <c r="BO258" s="259"/>
      <c r="BP258" s="259"/>
      <c r="BQ258" s="259"/>
      <c r="BR258" s="259"/>
      <c r="BS258" s="569"/>
      <c r="BT258" s="569"/>
      <c r="BU258" s="569"/>
      <c r="BV258" s="333" t="s">
        <v>172</v>
      </c>
      <c r="BW258" s="581"/>
      <c r="BX258" s="581"/>
      <c r="BY258" s="331" t="str">
        <f>IF(AND(COUNT(BY249)+COUNTA(E279)=2,X279&lt;&gt;""),ROUND(BY249-SUMIF(BV260:BV286,BV258,BY260:BY286),#REF!),"")</f>
        <v/>
      </c>
      <c r="BZ258" s="331" t="str">
        <f>IF(AND(COUNT(BZ249)+COUNTA(E279)=2,Y279&lt;&gt;""),ROUND(BZ249-SUMIF(BV260:BV286,BV258,BZ260:BZ286),#REF!),"")</f>
        <v/>
      </c>
      <c r="CA258" s="331" t="str">
        <f>IF(AND(COUNT(CA249)+COUNTA(E279)=2,Z279&lt;&gt;""),ROUND(CA249-SUMIF(BV260:BV286,BV258,CA260:CA286),#REF!),"")</f>
        <v/>
      </c>
      <c r="CB258" s="331" t="str">
        <f>IF(AND(COUNT(CB249)+COUNTA(E279)=2,AA279&lt;&gt;""),ROUND(CB249-SUMIF(BV260:BV286,BV258,CB260:CB286),#REF!),"")</f>
        <v/>
      </c>
      <c r="CC258" s="331" t="str">
        <f>IF(AND(COUNT(CC249)+COUNTA(E279)=2,AB279&lt;&gt;""),ROUND(CC249-SUMIF(BV260:BV286,BV258,CC260:CC286),#REF!),"")</f>
        <v/>
      </c>
      <c r="CD258" s="331" t="str">
        <f>IF(AND(COUNT(CD249)+COUNTA(E279)=2,AC279&lt;&gt;""),ROUND(CD249-SUMIF(BV260:BV286,BV258,CD260:CD286),#REF!),"")</f>
        <v/>
      </c>
      <c r="CE258" s="331" t="str">
        <f>IF(AND(COUNT(CE249)+COUNTA(E279)=2,AD279&lt;&gt;""),ROUND(CE249-SUMIF(BV260:BV286,BV258,CE260:CE286),#REF!),"")</f>
        <v/>
      </c>
      <c r="CF258" s="331" t="str">
        <f>IF(AND(COUNT(CF249)+COUNTA(E279)=2,AE279&lt;&gt;""),ROUND(CF249-SUMIF(BV260:BV286,BV258,CF260:CF286),#REF!),"")</f>
        <v/>
      </c>
      <c r="CG258" s="331" t="str">
        <f>IF(AND(COUNT(CG249)+COUNTA(E279)=2,AF279&lt;&gt;""),ROUND(CG249-SUMIF(BV260:BV286,BV258,CG260:CG286),#REF!),"")</f>
        <v/>
      </c>
      <c r="CH258" s="564" t="str">
        <f>IF(CH257="","",CH257)</f>
        <v>太陽光（余剰）</v>
      </c>
      <c r="CI258" s="564"/>
      <c r="CJ258" s="564"/>
      <c r="CK258" s="564"/>
      <c r="CL258" s="564"/>
      <c r="CM258" s="564"/>
      <c r="CN258" s="564"/>
      <c r="CO258" s="564"/>
      <c r="CP258" s="564"/>
      <c r="CQ258" s="564"/>
    </row>
    <row r="259" spans="3:95" s="243" customFormat="1" ht="13.5" customHeight="1">
      <c r="C259" s="604" t="e">
        <f>DATE(#REF!+3,1,1)</f>
        <v>#REF!</v>
      </c>
      <c r="D259" s="605"/>
      <c r="E259" s="613" t="s">
        <v>275</v>
      </c>
      <c r="F259" s="614"/>
      <c r="G259" s="615"/>
      <c r="H259" s="256"/>
      <c r="I259" s="256"/>
      <c r="J259" s="256"/>
      <c r="K259" s="256"/>
      <c r="L259" s="256"/>
      <c r="M259" s="256"/>
      <c r="N259" s="256"/>
      <c r="O259" s="256"/>
      <c r="P259" s="256"/>
      <c r="Q259" s="256"/>
      <c r="R259" s="256"/>
      <c r="S259" s="256"/>
      <c r="T259" s="255"/>
      <c r="U259" s="621"/>
      <c r="V259" s="622"/>
      <c r="W259" s="622"/>
      <c r="X259" s="622"/>
      <c r="Y259" s="622"/>
      <c r="Z259" s="623"/>
      <c r="AA259" s="257"/>
      <c r="AB259" s="257"/>
      <c r="AC259" s="257"/>
      <c r="AD259" s="604" t="e">
        <f>DATE(#REF!+3,1,1)</f>
        <v>#REF!</v>
      </c>
      <c r="AE259" s="605"/>
      <c r="AF259" s="613" t="s">
        <v>198</v>
      </c>
      <c r="AG259" s="614"/>
      <c r="AH259" s="615"/>
      <c r="AI259" s="258" t="str">
        <f>IF(COUNT(S257,H259)&lt;&gt;2,"",ROUND(MIN(S257,H259)*H248,#REF!))</f>
        <v/>
      </c>
      <c r="AJ259" s="258" t="str">
        <f>IF(COUNT(H259,I259)&lt;&gt;2,"",ROUND(MIN(H259,I259)*I248,#REF!))</f>
        <v/>
      </c>
      <c r="AK259" s="258" t="str">
        <f>IF(COUNT(I259,J259)&lt;&gt;2,"",ROUND(MIN(I259,J259)*J248,#REF!))</f>
        <v/>
      </c>
      <c r="AL259" s="258" t="str">
        <f>IF(COUNT(J259,K259)&lt;&gt;2,"",ROUND(MIN(J259,K259)*K248,#REF!))</f>
        <v/>
      </c>
      <c r="AM259" s="258" t="str">
        <f>IF(COUNT(K259,L259)&lt;&gt;2,"",ROUND(MIN(K259,L259)*L248,#REF!))</f>
        <v/>
      </c>
      <c r="AN259" s="258" t="str">
        <f>IF(COUNT(L259,M259)&lt;&gt;2,"",ROUND(MIN(L259,M259)*M248,#REF!))</f>
        <v/>
      </c>
      <c r="AO259" s="258" t="str">
        <f>IF(COUNT(M259,N259)&lt;&gt;2,"",ROUND(MIN(M259,N259)*N248,#REF!))</f>
        <v/>
      </c>
      <c r="AP259" s="258" t="str">
        <f>IF(COUNT(N259,O259)&lt;&gt;2,"",ROUND(MIN(N259,O259)*O248,#REF!))</f>
        <v/>
      </c>
      <c r="AQ259" s="258" t="str">
        <f>IF(COUNT(O259,P259)&lt;&gt;2,"",ROUND(MIN(O259,P259)*P248,#REF!))</f>
        <v/>
      </c>
      <c r="AR259" s="258" t="str">
        <f>IF(COUNT(P259,Q259)&lt;&gt;2,"",ROUND(MIN(P259,Q259)*Q248,#REF!))</f>
        <v/>
      </c>
      <c r="AS259" s="258" t="str">
        <f>IF(COUNT(Q259,R259)&lt;&gt;2,"",ROUND(MIN(Q259,R259)*R248,#REF!))</f>
        <v/>
      </c>
      <c r="AT259" s="258" t="str">
        <f>IF(COUNT(R259,S259)&lt;&gt;2,"",ROUND(MIN(R259,S259)*S248,#REF!))</f>
        <v/>
      </c>
      <c r="AU259" s="255"/>
      <c r="AX259" s="569"/>
      <c r="AY259" s="569"/>
      <c r="AZ259" s="589"/>
      <c r="BA259" s="590"/>
      <c r="BB259" s="590"/>
      <c r="BC259" s="590"/>
      <c r="BD259" s="589"/>
      <c r="BE259" s="585" t="e">
        <f>IF(#REF!="発電事業者","月間送電電力量（GWh）","月間受電電力量（GWh）")</f>
        <v>#REF!</v>
      </c>
      <c r="BF259" s="586"/>
      <c r="BG259" s="297" t="str">
        <f>IF(AND(COUNT(BG250)+COUNTA(E279)=2,L279&lt;&gt;""),ROUND(BG250-SUMIF(BE260:BF286,BE259,BG260:BG286),#REF!),"")</f>
        <v/>
      </c>
      <c r="BH259" s="297" t="str">
        <f>IF(AND(COUNT(BH250)+COUNTA(E279)=2,M279&lt;&gt;""),ROUND(BH250-SUMIF(BE260:BF286,BE259,BH260:BH286),#REF!),"")</f>
        <v/>
      </c>
      <c r="BI259" s="297" t="str">
        <f>IF(AND(COUNT(BI250)+COUNTA(E279)=2,N279&lt;&gt;""),ROUND(BI250-SUMIF(BE260:BF286,BE259,BI260:BI286),#REF!),"")</f>
        <v/>
      </c>
      <c r="BJ259" s="297" t="str">
        <f>IF(AND(COUNT(BJ250)+COUNTA(E279)=2,O279&lt;&gt;""),ROUND(BJ250-SUMIF(BE260:BF286,BE259,BJ260:BJ286),#REF!),"")</f>
        <v/>
      </c>
      <c r="BK259" s="297" t="str">
        <f>IF(AND(COUNT(BK250)+COUNTA(E279)=2,P279&lt;&gt;""),ROUND(BK250-SUMIF(BE260:BF286,BE259,BK260:BK286),#REF!),"")</f>
        <v/>
      </c>
      <c r="BL259" s="297" t="str">
        <f>IF(AND(COUNT(BL250)+COUNTA(E279)=2,Q279&lt;&gt;""),ROUND(BL250-SUMIF(BE260:BF286,BE259,BL260:BL286),#REF!),"")</f>
        <v/>
      </c>
      <c r="BM259" s="297" t="str">
        <f>IF(AND(COUNT(BM250)+COUNTA(E279)=2,R279&lt;&gt;""),ROUND(BM250-SUMIF(BE260:BF286,BE259,BM260:BM286),#REF!),"")</f>
        <v/>
      </c>
      <c r="BN259" s="297" t="str">
        <f>IF(AND(COUNT(BN250)+COUNTA(E279)=2,S279&lt;&gt;""),ROUND(BN250-SUMIF(BE260:BF286,BE259,BN260:BN286),#REF!),"")</f>
        <v/>
      </c>
      <c r="BO259" s="297" t="str">
        <f>IF(AND(COUNT(BO250)+COUNTA(E279)=2,T279&lt;&gt;""),ROUND(BO250-SUMIF(BE260:BF286,BE259,BO260:BO286),#REF!),"")</f>
        <v/>
      </c>
      <c r="BP259" s="297" t="str">
        <f>IF(AND(COUNT(BP250)+COUNTA(E279)=2,U279&lt;&gt;""),ROUND(BP250-SUMIF(BE260:BF286,BE259,BP260:BP286),#REF!),"")</f>
        <v/>
      </c>
      <c r="BQ259" s="297" t="str">
        <f>IF(AND(COUNT(BQ250)+COUNTA(E279)=2,V279&lt;&gt;""),ROUND(BQ250-SUMIF(BE260:BF286,BE259,BQ260:BQ286),#REF!),"")</f>
        <v/>
      </c>
      <c r="BR259" s="297" t="str">
        <f>IF(AND(COUNT(BR250)+COUNTA(E279)=2,W279&lt;&gt;""),ROUND(BR250-SUMIF(BE260:BF286,BE259,BR260:BR286),#REF!),"")</f>
        <v/>
      </c>
      <c r="BS259" s="569" t="e">
        <f>IF(#REF!="発電事業者","年間送電電力量（GWh）","年間受電電力量（GWh）")</f>
        <v>#REF!</v>
      </c>
      <c r="BT259" s="569"/>
      <c r="BU259" s="569"/>
      <c r="BV259" s="333" t="s">
        <v>25</v>
      </c>
      <c r="BW259" s="582"/>
      <c r="BX259" s="582"/>
      <c r="BY259" s="331" t="str">
        <f>IF(AND(COUNT(BY250)+COUNTA(E279)=2,X279&lt;&gt;""),ROUND(BY250-SUMIF(BV260:BV286,BV259,BY260:BY286),#REF!),"")</f>
        <v/>
      </c>
      <c r="BZ259" s="331" t="str">
        <f>IF(AND(COUNT(BZ250)+COUNTA(E279)=2,Y279&lt;&gt;""),ROUND(BZ250-SUMIF(BV260:BV286,BV259,BZ260:BZ286),#REF!),"")</f>
        <v/>
      </c>
      <c r="CA259" s="331" t="str">
        <f>IF(AND(COUNT(CA250)+COUNTA(E279)=2,Z279&lt;&gt;""),ROUND(CA250-SUMIF(BV260:BV286,BV259,CA260:CA286),#REF!),"")</f>
        <v/>
      </c>
      <c r="CB259" s="331" t="str">
        <f>IF(AND(COUNT(CB250)+COUNTA(E279)=2,AA279&lt;&gt;""),ROUND(CB250-SUMIF(BV260:BV286,BV259,CB260:CB286),#REF!),"")</f>
        <v/>
      </c>
      <c r="CC259" s="331" t="str">
        <f>IF(AND(COUNT(CC250)+COUNTA(E279)=2,AB279&lt;&gt;""),ROUND(CC250-SUMIF(BV260:BV286,BV259,CC260:CC286),#REF!),"")</f>
        <v/>
      </c>
      <c r="CD259" s="331" t="str">
        <f>IF(AND(COUNT(CD250)+COUNTA(E279)=2,AC279&lt;&gt;""),ROUND(CD250-SUMIF(BV260:BV286,BV259,CD260:CD286),#REF!),"")</f>
        <v/>
      </c>
      <c r="CE259" s="331" t="str">
        <f>IF(AND(COUNT(CE250)+COUNTA(E279)=2,AD279&lt;&gt;""),ROUND(CE250-SUMIF(BV260:BV286,BV259,CE260:CE286),#REF!),"")</f>
        <v/>
      </c>
      <c r="CF259" s="331" t="str">
        <f>IF(AND(COUNT(CF250)+COUNTA(E279)=2,AE279&lt;&gt;""),ROUND(CF250-SUMIF(BV260:BV286,BV259,CF260:CF286),#REF!),"")</f>
        <v/>
      </c>
      <c r="CG259" s="331" t="str">
        <f>IF(AND(COUNT(CG250)+COUNTA(E279)=2,AF279&lt;&gt;""),ROUND(CG250-SUMIF(BV260:BV286,BV259,CG260:CG286),#REF!),"")</f>
        <v/>
      </c>
      <c r="CH259" s="565" t="str">
        <f>IF(COUNTA(AG279)=0,"",AG279)</f>
        <v/>
      </c>
      <c r="CI259" s="565"/>
      <c r="CJ259" s="565"/>
      <c r="CK259" s="565"/>
      <c r="CL259" s="565"/>
      <c r="CM259" s="565"/>
      <c r="CN259" s="565"/>
      <c r="CO259" s="565"/>
      <c r="CP259" s="565"/>
      <c r="CQ259" s="565"/>
    </row>
    <row r="260" spans="3:95" s="243" customFormat="1" ht="13.5" customHeight="1">
      <c r="C260" s="606"/>
      <c r="D260" s="607"/>
      <c r="E260" s="608" t="s">
        <v>212</v>
      </c>
      <c r="F260" s="609"/>
      <c r="G260" s="610"/>
      <c r="H260" s="261"/>
      <c r="I260" s="261"/>
      <c r="J260" s="261"/>
      <c r="K260" s="261"/>
      <c r="L260" s="261"/>
      <c r="M260" s="261"/>
      <c r="N260" s="261"/>
      <c r="O260" s="261"/>
      <c r="P260" s="261"/>
      <c r="Q260" s="261"/>
      <c r="R260" s="261"/>
      <c r="S260" s="261"/>
      <c r="T260" s="262" t="str">
        <f>IF(COUNT(H260:S260)=0,"",SUMPRODUCT(ROUND(H260:S260,#REF!)))</f>
        <v/>
      </c>
      <c r="U260" s="624"/>
      <c r="V260" s="625"/>
      <c r="W260" s="625"/>
      <c r="X260" s="625"/>
      <c r="Y260" s="625"/>
      <c r="Z260" s="626"/>
      <c r="AA260" s="257"/>
      <c r="AB260" s="257"/>
      <c r="AC260" s="257"/>
      <c r="AD260" s="606"/>
      <c r="AE260" s="607"/>
      <c r="AF260" s="608" t="s">
        <v>199</v>
      </c>
      <c r="AG260" s="609"/>
      <c r="AH260" s="610"/>
      <c r="AI260" s="264" t="str">
        <f t="shared" ref="AI260:AT260" si="56">IF(COUNT(H259:H260)=0,"",ROUND(H260/(H259*24*AI248/1000),3))</f>
        <v/>
      </c>
      <c r="AJ260" s="264" t="str">
        <f t="shared" si="56"/>
        <v/>
      </c>
      <c r="AK260" s="264" t="str">
        <f t="shared" si="56"/>
        <v/>
      </c>
      <c r="AL260" s="264" t="str">
        <f t="shared" si="56"/>
        <v/>
      </c>
      <c r="AM260" s="264" t="str">
        <f t="shared" si="56"/>
        <v/>
      </c>
      <c r="AN260" s="264" t="str">
        <f t="shared" si="56"/>
        <v/>
      </c>
      <c r="AO260" s="264" t="str">
        <f t="shared" si="56"/>
        <v/>
      </c>
      <c r="AP260" s="264" t="str">
        <f t="shared" si="56"/>
        <v/>
      </c>
      <c r="AQ260" s="264" t="str">
        <f t="shared" si="56"/>
        <v/>
      </c>
      <c r="AR260" s="264" t="str">
        <f t="shared" si="56"/>
        <v/>
      </c>
      <c r="AS260" s="264" t="str">
        <f t="shared" si="56"/>
        <v/>
      </c>
      <c r="AT260" s="264" t="str">
        <f t="shared" si="56"/>
        <v/>
      </c>
      <c r="AU260" s="265" t="str">
        <f>IF(COUNT(AI260:AT260)=0,"",AVERAGE(AI260:AT260))</f>
        <v/>
      </c>
      <c r="AX260" s="569" t="str">
        <f>IF(C280="","",C280)</f>
        <v/>
      </c>
      <c r="AY260" s="569"/>
      <c r="AZ260" s="587" t="str">
        <f>IF(E280="","",E280)</f>
        <v/>
      </c>
      <c r="BA260" s="590" t="str">
        <f ca="1">IF(F280="","",F280)</f>
        <v/>
      </c>
      <c r="BB260" s="590"/>
      <c r="BC260" s="590"/>
      <c r="BD260" s="587" t="str">
        <f>IF(I280="","",I280)</f>
        <v/>
      </c>
      <c r="BE260" s="578" t="e">
        <f>IF(#REF!="発電事業者","送電電力（MW）","受電電力（MW）")</f>
        <v>#REF!</v>
      </c>
      <c r="BF260" s="579"/>
      <c r="BG260" s="331" t="str">
        <f>IF(COUNT(BG248,L280)=2,ROUND(BG248*L280/SUM(L279:L288),#REF!),"")</f>
        <v/>
      </c>
      <c r="BH260" s="331" t="str">
        <f>IF(COUNT(BH248,M280)=2,ROUND(BH248*M280/SUM(M279:M288),#REF!),"")</f>
        <v/>
      </c>
      <c r="BI260" s="331" t="str">
        <f>IF(COUNT(BI248,N280)=2,ROUND(BI248*N280/SUM(N279:N288),#REF!),"")</f>
        <v/>
      </c>
      <c r="BJ260" s="331" t="str">
        <f>IF(COUNT(BJ248,O280)=2,ROUND(BJ248*O280/SUM(O279:O288),#REF!),"")</f>
        <v/>
      </c>
      <c r="BK260" s="331" t="str">
        <f>IF(COUNT(BK248,P280)=2,ROUND(BK248*P280/SUM(P279:P288),#REF!),"")</f>
        <v/>
      </c>
      <c r="BL260" s="331" t="str">
        <f>IF(COUNT(BL248,Q280)=2,ROUND(BL248*Q280/SUM(Q279:Q288),#REF!),"")</f>
        <v/>
      </c>
      <c r="BM260" s="331" t="str">
        <f>IF(COUNT(BM248,R280)=2,ROUND(BM248*R280/SUM(R279:R288),#REF!),"")</f>
        <v/>
      </c>
      <c r="BN260" s="331" t="str">
        <f>IF(COUNT(BN248,S280)=2,ROUND(BN248*S280/SUM(S279:S288),#REF!),"")</f>
        <v/>
      </c>
      <c r="BO260" s="331" t="str">
        <f>IF(COUNT(BO248,T280)=2,ROUND(BO248*T280/SUM(T279:T288),#REF!),"")</f>
        <v/>
      </c>
      <c r="BP260" s="331" t="str">
        <f>IF(COUNT(BP248,U280)=2,ROUND(BP248*U280/SUM(U279:U288),#REF!),"")</f>
        <v/>
      </c>
      <c r="BQ260" s="331" t="str">
        <f>IF(COUNT(BQ248,V280)=2,ROUND(BQ248*V280/SUM(V279:V288),#REF!),"")</f>
        <v/>
      </c>
      <c r="BR260" s="331" t="str">
        <f>IF(COUNT(BR248,W280)=2,ROUND(BR248*W280/SUM(W279:W288),#REF!),"")</f>
        <v/>
      </c>
      <c r="BS260" s="569" t="e">
        <f>IF(#REF!="発電事業者","送電電力（MW）","受電電力（MW）")</f>
        <v>#REF!</v>
      </c>
      <c r="BT260" s="569"/>
      <c r="BU260" s="569"/>
      <c r="BV260" s="333" t="s">
        <v>171</v>
      </c>
      <c r="BW260" s="580"/>
      <c r="BX260" s="580"/>
      <c r="BY260" s="331" t="str">
        <f>IF(COUNT(BY248,X280)=2,ROUND(BY248*X280/SUM(X279:X288),#REF!),"")</f>
        <v/>
      </c>
      <c r="BZ260" s="331" t="str">
        <f>IF(COUNT(BZ248,Y280)=2,ROUND(BZ248*Y280/SUM(Y279:Y288),#REF!),"")</f>
        <v/>
      </c>
      <c r="CA260" s="331" t="str">
        <f>IF(COUNT(CA248,Z280)=2,ROUND(CA248*Z280/SUM(Z279:Z288),#REF!),"")</f>
        <v/>
      </c>
      <c r="CB260" s="331" t="str">
        <f>IF(COUNT(CB248,AA280)=2,ROUND(CB248*AA280/SUM(AA279:AA288),#REF!),"")</f>
        <v/>
      </c>
      <c r="CC260" s="331" t="str">
        <f>IF(COUNT(CC248,AB280)=2,ROUND(CC248*AB280/SUM(AB279:AB288),#REF!),"")</f>
        <v/>
      </c>
      <c r="CD260" s="331" t="str">
        <f>IF(COUNT(CD248,AC280)=2,ROUND(CD248*AC280/SUM(AC279:AC288),#REF!),"")</f>
        <v/>
      </c>
      <c r="CE260" s="331" t="str">
        <f>IF(COUNT(CE248,AD280)=2,ROUND(CE248*AD280/SUM(AD279:AD288),#REF!),"")</f>
        <v/>
      </c>
      <c r="CF260" s="331" t="str">
        <f>IF(COUNT(CF248,AE280)=2,ROUND(CF248*AE280/SUM(AE279:AE288),#REF!),"")</f>
        <v/>
      </c>
      <c r="CG260" s="331" t="str">
        <f>IF(COUNT(CG248,AF280)=2,ROUND(CG248*AF280/SUM(AF279:AF288),#REF!),"")</f>
        <v/>
      </c>
      <c r="CH260" s="563" t="s">
        <v>215</v>
      </c>
      <c r="CI260" s="563"/>
      <c r="CJ260" s="563"/>
      <c r="CK260" s="563"/>
      <c r="CL260" s="563"/>
      <c r="CM260" s="563"/>
      <c r="CN260" s="563"/>
      <c r="CO260" s="563"/>
      <c r="CP260" s="563"/>
      <c r="CQ260" s="563"/>
    </row>
    <row r="261" spans="3:95" s="243" customFormat="1" ht="13.5" customHeight="1">
      <c r="C261" s="604" t="e">
        <f>DATE(#REF!+4,1,1)</f>
        <v>#REF!</v>
      </c>
      <c r="D261" s="605"/>
      <c r="E261" s="613" t="s">
        <v>275</v>
      </c>
      <c r="F261" s="614"/>
      <c r="G261" s="615"/>
      <c r="H261" s="256"/>
      <c r="I261" s="256"/>
      <c r="J261" s="256"/>
      <c r="K261" s="256"/>
      <c r="L261" s="256"/>
      <c r="M261" s="256"/>
      <c r="N261" s="256"/>
      <c r="O261" s="256"/>
      <c r="P261" s="256"/>
      <c r="Q261" s="256"/>
      <c r="R261" s="256"/>
      <c r="S261" s="256"/>
      <c r="T261" s="255"/>
      <c r="U261" s="613" t="s">
        <v>210</v>
      </c>
      <c r="V261" s="614"/>
      <c r="W261" s="614"/>
      <c r="X261" s="615"/>
      <c r="Y261" s="616" t="str">
        <f>IF(COUNT(S261)=0,"",ROUND(S261,#REF!))</f>
        <v/>
      </c>
      <c r="Z261" s="617"/>
      <c r="AA261" s="257"/>
      <c r="AB261" s="257"/>
      <c r="AC261" s="257"/>
      <c r="AD261" s="604" t="e">
        <f>DATE(#REF!+4,1,1)</f>
        <v>#REF!</v>
      </c>
      <c r="AE261" s="605"/>
      <c r="AF261" s="613" t="s">
        <v>198</v>
      </c>
      <c r="AG261" s="614"/>
      <c r="AH261" s="615"/>
      <c r="AI261" s="258" t="str">
        <f>IF(COUNT(S259,H261)&lt;&gt;2,"",ROUND(MIN(S259,H261)*H248,#REF!))</f>
        <v/>
      </c>
      <c r="AJ261" s="258" t="str">
        <f>IF(COUNT(H261,I261)&lt;&gt;2,"",ROUND(MIN(H261,I261)*I248,#REF!))</f>
        <v/>
      </c>
      <c r="AK261" s="258" t="str">
        <f>IF(COUNT(I261,J261)&lt;&gt;2,"",ROUND(MIN(I261,J261)*J248,#REF!))</f>
        <v/>
      </c>
      <c r="AL261" s="258" t="str">
        <f>IF(COUNT(J261,K261)&lt;&gt;2,"",ROUND(MIN(J261,K261)*K248,#REF!))</f>
        <v/>
      </c>
      <c r="AM261" s="258" t="str">
        <f>IF(COUNT(K261,L261)&lt;&gt;2,"",ROUND(MIN(K261,L261)*L248,#REF!))</f>
        <v/>
      </c>
      <c r="AN261" s="258" t="str">
        <f>IF(COUNT(L261,M261)&lt;&gt;2,"",ROUND(MIN(L261,M261)*M248,#REF!))</f>
        <v/>
      </c>
      <c r="AO261" s="258" t="str">
        <f>IF(COUNT(M261,N261)&lt;&gt;2,"",ROUND(MIN(M261,N261)*N248,#REF!))</f>
        <v/>
      </c>
      <c r="AP261" s="258" t="str">
        <f>IF(COUNT(N261,O261)&lt;&gt;2,"",ROUND(MIN(N261,O261)*O248,#REF!))</f>
        <v/>
      </c>
      <c r="AQ261" s="258" t="str">
        <f>IF(COUNT(O261,P261)&lt;&gt;2,"",ROUND(MIN(O261,P261)*P248,#REF!))</f>
        <v/>
      </c>
      <c r="AR261" s="258" t="str">
        <f>IF(COUNT(P261,Q261)&lt;&gt;2,"",ROUND(MIN(P261,Q261)*Q248,#REF!))</f>
        <v/>
      </c>
      <c r="AS261" s="258" t="str">
        <f>IF(COUNT(Q261,R261)&lt;&gt;2,"",ROUND(MIN(Q261,R261)*R248,#REF!))</f>
        <v/>
      </c>
      <c r="AT261" s="258" t="str">
        <f>IF(COUNT(R261,S261)&lt;&gt;2,"",ROUND(MIN(R261,S261)*S248,#REF!))</f>
        <v/>
      </c>
      <c r="AU261" s="255"/>
      <c r="AX261" s="569"/>
      <c r="AY261" s="569"/>
      <c r="AZ261" s="588"/>
      <c r="BA261" s="590"/>
      <c r="BB261" s="590"/>
      <c r="BC261" s="590"/>
      <c r="BD261" s="588"/>
      <c r="BE261" s="583"/>
      <c r="BF261" s="584"/>
      <c r="BG261" s="259"/>
      <c r="BH261" s="259"/>
      <c r="BI261" s="259"/>
      <c r="BJ261" s="259"/>
      <c r="BK261" s="259"/>
      <c r="BL261" s="259"/>
      <c r="BM261" s="259"/>
      <c r="BN261" s="259"/>
      <c r="BO261" s="259"/>
      <c r="BP261" s="259"/>
      <c r="BQ261" s="259"/>
      <c r="BR261" s="259"/>
      <c r="BS261" s="569"/>
      <c r="BT261" s="569"/>
      <c r="BU261" s="569"/>
      <c r="BV261" s="333" t="s">
        <v>172</v>
      </c>
      <c r="BW261" s="581"/>
      <c r="BX261" s="581"/>
      <c r="BY261" s="331" t="str">
        <f>IF(COUNT(BY249,X280)=2,ROUND(BY249*X280/SUM(X279:X288),#REF!),"")</f>
        <v/>
      </c>
      <c r="BZ261" s="331" t="str">
        <f>IF(COUNT(BZ249,Y280)=2,ROUND(BZ249*Y280/SUM(Y279:Y288),#REF!),"")</f>
        <v/>
      </c>
      <c r="CA261" s="331" t="str">
        <f>IF(COUNT(CA249,Z280)=2,ROUND(CA249*Z280/SUM(Z279:Z288),#REF!),"")</f>
        <v/>
      </c>
      <c r="CB261" s="331" t="str">
        <f>IF(COUNT(CB249,AA280)=2,ROUND(CB249*AA280/SUM(AA279:AA288),#REF!),"")</f>
        <v/>
      </c>
      <c r="CC261" s="331" t="str">
        <f>IF(COUNT(CC249,AB280)=2,ROUND(CC249*AB280/SUM(AB279:AB288),#REF!),"")</f>
        <v/>
      </c>
      <c r="CD261" s="331" t="str">
        <f>IF(COUNT(CD249,AC280)=2,ROUND(CD249*AC280/SUM(AC279:AC288),#REF!),"")</f>
        <v/>
      </c>
      <c r="CE261" s="331" t="str">
        <f>IF(COUNT(CE249,AD280)=2,ROUND(CE249*AD280/SUM(AD279:AD288),#REF!),"")</f>
        <v/>
      </c>
      <c r="CF261" s="331" t="str">
        <f>IF(COUNT(CF249,AE280)=2,ROUND(CF249*AE280/SUM(AE279:AE288),#REF!),"")</f>
        <v/>
      </c>
      <c r="CG261" s="331" t="str">
        <f>IF(COUNT(CG249,AF280)=2,ROUND(CG249*AF280/SUM(AF279:AF288),#REF!),"")</f>
        <v/>
      </c>
      <c r="CH261" s="564" t="str">
        <f>IF(CH260="","",CH260)</f>
        <v>太陽光（余剰）</v>
      </c>
      <c r="CI261" s="564"/>
      <c r="CJ261" s="564"/>
      <c r="CK261" s="564"/>
      <c r="CL261" s="564"/>
      <c r="CM261" s="564"/>
      <c r="CN261" s="564"/>
      <c r="CO261" s="564"/>
      <c r="CP261" s="564"/>
      <c r="CQ261" s="564"/>
    </row>
    <row r="262" spans="3:95" s="243" customFormat="1" ht="13.5" customHeight="1">
      <c r="C262" s="606"/>
      <c r="D262" s="607"/>
      <c r="E262" s="608" t="s">
        <v>212</v>
      </c>
      <c r="F262" s="609"/>
      <c r="G262" s="610"/>
      <c r="H262" s="261"/>
      <c r="I262" s="261"/>
      <c r="J262" s="261"/>
      <c r="K262" s="261"/>
      <c r="L262" s="261"/>
      <c r="M262" s="261"/>
      <c r="N262" s="261"/>
      <c r="O262" s="261"/>
      <c r="P262" s="261"/>
      <c r="Q262" s="261"/>
      <c r="R262" s="261"/>
      <c r="S262" s="261"/>
      <c r="T262" s="262" t="str">
        <f>IF(COUNT(H262:S262)=0,"",SUMPRODUCT(ROUND(H262:S262,#REF!)))</f>
        <v/>
      </c>
      <c r="U262" s="608" t="s">
        <v>211</v>
      </c>
      <c r="V262" s="609"/>
      <c r="W262" s="609"/>
      <c r="X262" s="610"/>
      <c r="Y262" s="611" t="str">
        <f>IF(COUNT(T262)=0,"",T262)</f>
        <v/>
      </c>
      <c r="Z262" s="612"/>
      <c r="AA262" s="257"/>
      <c r="AB262" s="257"/>
      <c r="AC262" s="257"/>
      <c r="AD262" s="606"/>
      <c r="AE262" s="607"/>
      <c r="AF262" s="608" t="s">
        <v>199</v>
      </c>
      <c r="AG262" s="609"/>
      <c r="AH262" s="610"/>
      <c r="AI262" s="264" t="str">
        <f t="shared" ref="AI262:AT262" si="57">IF(COUNT(H261:H262)=0,"",ROUND(H262/(H261*24*AI248/1000),3))</f>
        <v/>
      </c>
      <c r="AJ262" s="264" t="str">
        <f t="shared" si="57"/>
        <v/>
      </c>
      <c r="AK262" s="264" t="str">
        <f t="shared" si="57"/>
        <v/>
      </c>
      <c r="AL262" s="264" t="str">
        <f t="shared" si="57"/>
        <v/>
      </c>
      <c r="AM262" s="264" t="str">
        <f t="shared" si="57"/>
        <v/>
      </c>
      <c r="AN262" s="264" t="str">
        <f t="shared" si="57"/>
        <v/>
      </c>
      <c r="AO262" s="264" t="str">
        <f t="shared" si="57"/>
        <v/>
      </c>
      <c r="AP262" s="264" t="str">
        <f t="shared" si="57"/>
        <v/>
      </c>
      <c r="AQ262" s="264" t="str">
        <f t="shared" si="57"/>
        <v/>
      </c>
      <c r="AR262" s="264" t="str">
        <f t="shared" si="57"/>
        <v/>
      </c>
      <c r="AS262" s="264" t="str">
        <f t="shared" si="57"/>
        <v/>
      </c>
      <c r="AT262" s="264" t="str">
        <f t="shared" si="57"/>
        <v/>
      </c>
      <c r="AU262" s="265" t="str">
        <f>IF(COUNT(AI262:AT262)=0,"",AVERAGE(AI262:AT262))</f>
        <v/>
      </c>
      <c r="AX262" s="569"/>
      <c r="AY262" s="569"/>
      <c r="AZ262" s="589"/>
      <c r="BA262" s="590"/>
      <c r="BB262" s="590"/>
      <c r="BC262" s="590"/>
      <c r="BD262" s="589"/>
      <c r="BE262" s="585" t="e">
        <f>IF(#REF!="発電事業者","月間送電電力量（GWh）","月間受電電力量（GWh）")</f>
        <v>#REF!</v>
      </c>
      <c r="BF262" s="586"/>
      <c r="BG262" s="331" t="str">
        <f>IF(COUNT(BG250,L280)=2,ROUND(BG250*L280/SUM(L279:L288),#REF!),"")</f>
        <v/>
      </c>
      <c r="BH262" s="331" t="str">
        <f>IF(COUNT(BH250,M280)=2,ROUND(BH250*M280/SUM(M279:M288),#REF!),"")</f>
        <v/>
      </c>
      <c r="BI262" s="331" t="str">
        <f>IF(COUNT(BI250,N280)=2,ROUND(BI250*N280/SUM(N279:N288),#REF!),"")</f>
        <v/>
      </c>
      <c r="BJ262" s="331" t="str">
        <f>IF(COUNT(BJ250,O280)=2,ROUND(BJ250*O280/SUM(O279:O288),#REF!),"")</f>
        <v/>
      </c>
      <c r="BK262" s="331" t="str">
        <f>IF(COUNT(BK250,P280)=2,ROUND(BK250*P280/SUM(P279:P288),#REF!),"")</f>
        <v/>
      </c>
      <c r="BL262" s="331" t="str">
        <f>IF(COUNT(BL250,Q280)=2,ROUND(BL250*Q280/SUM(Q279:Q288),#REF!),"")</f>
        <v/>
      </c>
      <c r="BM262" s="331" t="str">
        <f>IF(COUNT(BM250,R280)=2,ROUND(BM250*R280/SUM(R279:R288),#REF!),"")</f>
        <v/>
      </c>
      <c r="BN262" s="331" t="str">
        <f>IF(COUNT(BN250,S280)=2,ROUND(BN250*S280/SUM(S279:S288),#REF!),"")</f>
        <v/>
      </c>
      <c r="BO262" s="331" t="str">
        <f>IF(COUNT(BO250,T280)=2,ROUND(BO250*T280/SUM(T279:T288),#REF!),"")</f>
        <v/>
      </c>
      <c r="BP262" s="331" t="str">
        <f>IF(COUNT(BP250,U280)=2,ROUND(BP250*U280/SUM(U279:U288),#REF!),"")</f>
        <v/>
      </c>
      <c r="BQ262" s="331" t="str">
        <f>IF(COUNT(BQ250,V280)=2,ROUND(BQ250*V280/SUM(V279:V288),#REF!),"")</f>
        <v/>
      </c>
      <c r="BR262" s="331" t="str">
        <f>IF(COUNT(BR250,W280)=2,ROUND(BR250*W280/SUM(W279:W288),#REF!),"")</f>
        <v/>
      </c>
      <c r="BS262" s="569" t="e">
        <f>IF(#REF!="発電事業者","年間送電電力量（GWh）","年間受電電力量（GWh）")</f>
        <v>#REF!</v>
      </c>
      <c r="BT262" s="569"/>
      <c r="BU262" s="569"/>
      <c r="BV262" s="333" t="s">
        <v>25</v>
      </c>
      <c r="BW262" s="582"/>
      <c r="BX262" s="582"/>
      <c r="BY262" s="331" t="str">
        <f>IF(COUNT(BY250,X280)=2,ROUND(BY250*X280/SUM(X279:X288),#REF!),"")</f>
        <v/>
      </c>
      <c r="BZ262" s="331" t="str">
        <f>IF(COUNT(BZ250,Y280)=2,ROUND(BZ250*Y280/SUM(Y279:Y288),#REF!),"")</f>
        <v/>
      </c>
      <c r="CA262" s="331" t="str">
        <f>IF(COUNT(CA250,Z280)=2,ROUND(CA250*Z280/SUM(Z279:Z288),#REF!),"")</f>
        <v/>
      </c>
      <c r="CB262" s="331" t="str">
        <f>IF(COUNT(CB250,AA280)=2,ROUND(CB250*AA280/SUM(AA279:AA288),#REF!),"")</f>
        <v/>
      </c>
      <c r="CC262" s="331" t="str">
        <f>IF(COUNT(CC250,AB280)=2,ROUND(CC250*AB280/SUM(AB279:AB288),#REF!),"")</f>
        <v/>
      </c>
      <c r="CD262" s="331" t="str">
        <f>IF(COUNT(CD250,AC280)=2,ROUND(CD250*AC280/SUM(AC279:AC288),#REF!),"")</f>
        <v/>
      </c>
      <c r="CE262" s="331" t="str">
        <f>IF(COUNT(CE250,AD280)=2,ROUND(CE250*AD280/SUM(AD279:AD288),#REF!),"")</f>
        <v/>
      </c>
      <c r="CF262" s="331" t="str">
        <f>IF(COUNT(CF250,AE280)=2,ROUND(CF250*AE280/SUM(AE279:AE288),#REF!),"")</f>
        <v/>
      </c>
      <c r="CG262" s="331" t="str">
        <f>IF(COUNT(CG250,AF280)=2,ROUND(CG250*AF280/SUM(AF279:AF288),#REF!),"")</f>
        <v/>
      </c>
      <c r="CH262" s="565" t="str">
        <f>IF(COUNTA(AG280)=0,"",AG280)</f>
        <v/>
      </c>
      <c r="CI262" s="565"/>
      <c r="CJ262" s="565"/>
      <c r="CK262" s="565"/>
      <c r="CL262" s="565"/>
      <c r="CM262" s="565"/>
      <c r="CN262" s="565"/>
      <c r="CO262" s="565"/>
      <c r="CP262" s="565"/>
      <c r="CQ262" s="565"/>
    </row>
    <row r="263" spans="3:95" s="243" customFormat="1" ht="13.5" customHeight="1">
      <c r="C263" s="604" t="e">
        <f>DATE(#REF!+5,1,1)</f>
        <v>#REF!</v>
      </c>
      <c r="D263" s="605"/>
      <c r="E263" s="613" t="s">
        <v>275</v>
      </c>
      <c r="F263" s="614"/>
      <c r="G263" s="615"/>
      <c r="H263" s="256"/>
      <c r="I263" s="256"/>
      <c r="J263" s="256"/>
      <c r="K263" s="256"/>
      <c r="L263" s="256"/>
      <c r="M263" s="256"/>
      <c r="N263" s="256"/>
      <c r="O263" s="256"/>
      <c r="P263" s="256"/>
      <c r="Q263" s="256"/>
      <c r="R263" s="256"/>
      <c r="S263" s="256"/>
      <c r="T263" s="255"/>
      <c r="U263" s="618"/>
      <c r="V263" s="619"/>
      <c r="W263" s="619"/>
      <c r="X263" s="619"/>
      <c r="Y263" s="619"/>
      <c r="Z263" s="620"/>
      <c r="AA263" s="257"/>
      <c r="AB263" s="257"/>
      <c r="AC263" s="257"/>
      <c r="AD263" s="604" t="e">
        <f>DATE(#REF!+5,1,1)</f>
        <v>#REF!</v>
      </c>
      <c r="AE263" s="605"/>
      <c r="AF263" s="613" t="s">
        <v>198</v>
      </c>
      <c r="AG263" s="614"/>
      <c r="AH263" s="615"/>
      <c r="AI263" s="258" t="str">
        <f>IF(COUNT(S261,H263)&lt;&gt;2,"",ROUND(MIN(S261,H263)*H248,#REF!))</f>
        <v/>
      </c>
      <c r="AJ263" s="258" t="str">
        <f>IF(COUNT(H263,I263)&lt;&gt;2,"",ROUND(MIN(H263,I263)*I248,#REF!))</f>
        <v/>
      </c>
      <c r="AK263" s="258" t="str">
        <f>IF(COUNT(I263,J263)&lt;&gt;2,"",ROUND(MIN(I263,J263)*J248,#REF!))</f>
        <v/>
      </c>
      <c r="AL263" s="258" t="str">
        <f>IF(COUNT(J263,K263)&lt;&gt;2,"",ROUND(MIN(J263,K263)*K248,#REF!))</f>
        <v/>
      </c>
      <c r="AM263" s="258" t="str">
        <f>IF(COUNT(K263,L263)&lt;&gt;2,"",ROUND(MIN(K263,L263)*L248,#REF!))</f>
        <v/>
      </c>
      <c r="AN263" s="258" t="str">
        <f>IF(COUNT(L263,M263)&lt;&gt;2,"",ROUND(MIN(L263,M263)*M248,#REF!))</f>
        <v/>
      </c>
      <c r="AO263" s="258" t="str">
        <f>IF(COUNT(M263,N263)&lt;&gt;2,"",ROUND(MIN(M263,N263)*N248,#REF!))</f>
        <v/>
      </c>
      <c r="AP263" s="258" t="str">
        <f>IF(COUNT(N263,O263)&lt;&gt;2,"",ROUND(MIN(N263,O263)*O248,#REF!))</f>
        <v/>
      </c>
      <c r="AQ263" s="258" t="str">
        <f>IF(COUNT(O263,P263)&lt;&gt;2,"",ROUND(MIN(O263,P263)*P248,#REF!))</f>
        <v/>
      </c>
      <c r="AR263" s="258" t="str">
        <f>IF(COUNT(P263,Q263)&lt;&gt;2,"",ROUND(MIN(P263,Q263)*Q248,#REF!))</f>
        <v/>
      </c>
      <c r="AS263" s="258" t="str">
        <f>IF(COUNT(Q263,R263)&lt;&gt;2,"",ROUND(MIN(Q263,R263)*R248,#REF!))</f>
        <v/>
      </c>
      <c r="AT263" s="258" t="str">
        <f>IF(COUNT(R263,S263)&lt;&gt;2,"",ROUND(MIN(R263,S263)*S248,#REF!))</f>
        <v/>
      </c>
      <c r="AU263" s="255"/>
      <c r="AX263" s="569" t="str">
        <f>IF(C281="","",C281)</f>
        <v/>
      </c>
      <c r="AY263" s="569"/>
      <c r="AZ263" s="587" t="str">
        <f>IF(E281="","",E281)</f>
        <v/>
      </c>
      <c r="BA263" s="590" t="str">
        <f ca="1">IF(F281="","",F281)</f>
        <v/>
      </c>
      <c r="BB263" s="590"/>
      <c r="BC263" s="590"/>
      <c r="BD263" s="587" t="str">
        <f>IF(I281="","",I281)</f>
        <v/>
      </c>
      <c r="BE263" s="578" t="e">
        <f>IF(#REF!="発電事業者","送電電力（MW）","受電電力（MW）")</f>
        <v>#REF!</v>
      </c>
      <c r="BF263" s="579"/>
      <c r="BG263" s="331" t="str">
        <f>IF(COUNT(BG248,L281)=2,ROUND(BG248*L281/SUM(L279:L288),#REF!),"")</f>
        <v/>
      </c>
      <c r="BH263" s="331" t="str">
        <f>IF(COUNT(BH248,M281)=2,ROUND(BH248*M281/SUM(M279:M288),#REF!),"")</f>
        <v/>
      </c>
      <c r="BI263" s="331" t="str">
        <f>IF(COUNT(BI248,N281)=2,ROUND(BI248*N281/SUM(N279:N288),#REF!),"")</f>
        <v/>
      </c>
      <c r="BJ263" s="331" t="str">
        <f>IF(COUNT(BJ248,O281)=2,ROUND(BJ248*O281/SUM(O279:O288),#REF!),"")</f>
        <v/>
      </c>
      <c r="BK263" s="331" t="str">
        <f>IF(COUNT(BK248,P281)=2,ROUND(BK248*P281/SUM(P279:P288),#REF!),"")</f>
        <v/>
      </c>
      <c r="BL263" s="331" t="str">
        <f>IF(COUNT(BL248,Q281)=2,ROUND(BL248*Q281/SUM(Q279:Q288),#REF!),"")</f>
        <v/>
      </c>
      <c r="BM263" s="331" t="str">
        <f>IF(COUNT(BM248,R281)=2,ROUND(BM248*R281/SUM(R279:R288),#REF!),"")</f>
        <v/>
      </c>
      <c r="BN263" s="331" t="str">
        <f>IF(COUNT(BN248,S281)=2,ROUND(BN248*S281/SUM(S279:S288),#REF!),"")</f>
        <v/>
      </c>
      <c r="BO263" s="331" t="str">
        <f>IF(COUNT(BO248,T281)=2,ROUND(BO248*T281/SUM(T279:T288),#REF!),"")</f>
        <v/>
      </c>
      <c r="BP263" s="331" t="str">
        <f>IF(COUNT(BP248,U281)=2,ROUND(BP248*U281/SUM(U279:U288),#REF!),"")</f>
        <v/>
      </c>
      <c r="BQ263" s="331" t="str">
        <f>IF(COUNT(BQ248,V281)=2,ROUND(BQ248*V281/SUM(V279:V288),#REF!),"")</f>
        <v/>
      </c>
      <c r="BR263" s="331" t="str">
        <f>IF(COUNT(BR248,W281)=2,ROUND(BR248*W281/SUM(W279:W288),#REF!),"")</f>
        <v/>
      </c>
      <c r="BS263" s="569" t="e">
        <f>IF(#REF!="発電事業者","送電電力（MW）","受電電力（MW）")</f>
        <v>#REF!</v>
      </c>
      <c r="BT263" s="569"/>
      <c r="BU263" s="569"/>
      <c r="BV263" s="333" t="s">
        <v>171</v>
      </c>
      <c r="BW263" s="580"/>
      <c r="BX263" s="580"/>
      <c r="BY263" s="331" t="str">
        <f>IF(COUNT(BY248,X281)=2,ROUND(BY248*X281/SUM(X279:X288),#REF!),"")</f>
        <v/>
      </c>
      <c r="BZ263" s="331" t="str">
        <f>IF(COUNT(BZ248,Y281)=2,ROUND(BZ248*Y281/SUM(Y279:Y288),#REF!),"")</f>
        <v/>
      </c>
      <c r="CA263" s="331" t="str">
        <f>IF(COUNT(CA248,Z281)=2,ROUND(CA248*Z281/SUM(Z279:Z288),#REF!),"")</f>
        <v/>
      </c>
      <c r="CB263" s="331" t="str">
        <f>IF(COUNT(CB248,AA281)=2,ROUND(CB248*AA281/SUM(AA279:AA288),#REF!),"")</f>
        <v/>
      </c>
      <c r="CC263" s="331" t="str">
        <f>IF(COUNT(CC248,AB281)=2,ROUND(CC248*AB281/SUM(AB279:AB288),#REF!),"")</f>
        <v/>
      </c>
      <c r="CD263" s="331" t="str">
        <f>IF(COUNT(CD248,AC281)=2,ROUND(CD248*AC281/SUM(AC279:AC288),#REF!),"")</f>
        <v/>
      </c>
      <c r="CE263" s="331" t="str">
        <f>IF(COUNT(CE248,AD281)=2,ROUND(CE248*AD281/SUM(AD279:AD288),#REF!),"")</f>
        <v/>
      </c>
      <c r="CF263" s="331" t="str">
        <f>IF(COUNT(CF248,AE281)=2,ROUND(CF248*AE281/SUM(AE279:AE288),#REF!),"")</f>
        <v/>
      </c>
      <c r="CG263" s="331" t="str">
        <f>IF(COUNT(CG248,AF281)=2,ROUND(CG248*AF281/SUM(AF279:AF288),#REF!),"")</f>
        <v/>
      </c>
      <c r="CH263" s="563" t="s">
        <v>215</v>
      </c>
      <c r="CI263" s="563"/>
      <c r="CJ263" s="563"/>
      <c r="CK263" s="563"/>
      <c r="CL263" s="563"/>
      <c r="CM263" s="563"/>
      <c r="CN263" s="563"/>
      <c r="CO263" s="563"/>
      <c r="CP263" s="563"/>
      <c r="CQ263" s="563"/>
    </row>
    <row r="264" spans="3:95" s="243" customFormat="1" ht="13.5" customHeight="1">
      <c r="C264" s="606"/>
      <c r="D264" s="607"/>
      <c r="E264" s="608" t="s">
        <v>212</v>
      </c>
      <c r="F264" s="609"/>
      <c r="G264" s="610"/>
      <c r="H264" s="261"/>
      <c r="I264" s="261"/>
      <c r="J264" s="261"/>
      <c r="K264" s="261"/>
      <c r="L264" s="261"/>
      <c r="M264" s="261"/>
      <c r="N264" s="261"/>
      <c r="O264" s="261"/>
      <c r="P264" s="261"/>
      <c r="Q264" s="261"/>
      <c r="R264" s="261"/>
      <c r="S264" s="261"/>
      <c r="T264" s="262" t="str">
        <f>IF(COUNT(H264:S264)=0,"",SUMPRODUCT(ROUND(H264:S264,#REF!)))</f>
        <v/>
      </c>
      <c r="U264" s="621"/>
      <c r="V264" s="622"/>
      <c r="W264" s="622"/>
      <c r="X264" s="622"/>
      <c r="Y264" s="622"/>
      <c r="Z264" s="623"/>
      <c r="AA264" s="257"/>
      <c r="AB264" s="257"/>
      <c r="AC264" s="257"/>
      <c r="AD264" s="606"/>
      <c r="AE264" s="607"/>
      <c r="AF264" s="608" t="s">
        <v>199</v>
      </c>
      <c r="AG264" s="609"/>
      <c r="AH264" s="610"/>
      <c r="AI264" s="264" t="str">
        <f t="shared" ref="AI264:AT264" si="58">IF(COUNT(H263:H264)=0,"",ROUND(H264/(H263*24*AI248/1000),3))</f>
        <v/>
      </c>
      <c r="AJ264" s="264" t="str">
        <f t="shared" si="58"/>
        <v/>
      </c>
      <c r="AK264" s="264" t="str">
        <f t="shared" si="58"/>
        <v/>
      </c>
      <c r="AL264" s="264" t="str">
        <f t="shared" si="58"/>
        <v/>
      </c>
      <c r="AM264" s="264" t="str">
        <f t="shared" si="58"/>
        <v/>
      </c>
      <c r="AN264" s="264" t="str">
        <f t="shared" si="58"/>
        <v/>
      </c>
      <c r="AO264" s="264" t="str">
        <f t="shared" si="58"/>
        <v/>
      </c>
      <c r="AP264" s="264" t="str">
        <f t="shared" si="58"/>
        <v/>
      </c>
      <c r="AQ264" s="264" t="str">
        <f t="shared" si="58"/>
        <v/>
      </c>
      <c r="AR264" s="264" t="str">
        <f t="shared" si="58"/>
        <v/>
      </c>
      <c r="AS264" s="264" t="str">
        <f t="shared" si="58"/>
        <v/>
      </c>
      <c r="AT264" s="264" t="str">
        <f t="shared" si="58"/>
        <v/>
      </c>
      <c r="AU264" s="265" t="str">
        <f>IF(COUNT(AI264:AT264)=0,"",AVERAGE(AI264:AT264))</f>
        <v/>
      </c>
      <c r="AX264" s="569"/>
      <c r="AY264" s="569"/>
      <c r="AZ264" s="588"/>
      <c r="BA264" s="590"/>
      <c r="BB264" s="590"/>
      <c r="BC264" s="590"/>
      <c r="BD264" s="588"/>
      <c r="BE264" s="583"/>
      <c r="BF264" s="584"/>
      <c r="BG264" s="259"/>
      <c r="BH264" s="259"/>
      <c r="BI264" s="259"/>
      <c r="BJ264" s="259"/>
      <c r="BK264" s="259"/>
      <c r="BL264" s="259"/>
      <c r="BM264" s="259"/>
      <c r="BN264" s="259"/>
      <c r="BO264" s="259"/>
      <c r="BP264" s="259"/>
      <c r="BQ264" s="259"/>
      <c r="BR264" s="259"/>
      <c r="BS264" s="569"/>
      <c r="BT264" s="569"/>
      <c r="BU264" s="569"/>
      <c r="BV264" s="333" t="s">
        <v>172</v>
      </c>
      <c r="BW264" s="581"/>
      <c r="BX264" s="581"/>
      <c r="BY264" s="331" t="str">
        <f>IF(COUNT(BY249,X281)=2,ROUND(BY249*X281/SUM(X279:X288),#REF!),"")</f>
        <v/>
      </c>
      <c r="BZ264" s="331" t="str">
        <f>IF(COUNT(BZ249,Y281)=2,ROUND(BZ249*Y281/SUM(Y279:Y288),#REF!),"")</f>
        <v/>
      </c>
      <c r="CA264" s="331" t="str">
        <f>IF(COUNT(CA249,Z281)=2,ROUND(CA249*Z281/SUM(Z279:Z288),#REF!),"")</f>
        <v/>
      </c>
      <c r="CB264" s="331" t="str">
        <f>IF(COUNT(CB249,AA281)=2,ROUND(CB249*AA281/SUM(AA279:AA288),#REF!),"")</f>
        <v/>
      </c>
      <c r="CC264" s="331" t="str">
        <f>IF(COUNT(CC249,AB281)=2,ROUND(CC249*AB281/SUM(AB279:AB288),#REF!),"")</f>
        <v/>
      </c>
      <c r="CD264" s="331" t="str">
        <f>IF(COUNT(CD249,AC281)=2,ROUND(CD249*AC281/SUM(AC279:AC288),#REF!),"")</f>
        <v/>
      </c>
      <c r="CE264" s="331" t="str">
        <f>IF(COUNT(CE249,AD281)=2,ROUND(CE249*AD281/SUM(AD279:AD288),#REF!),"")</f>
        <v/>
      </c>
      <c r="CF264" s="331" t="str">
        <f>IF(COUNT(CF249,AE281)=2,ROUND(CF249*AE281/SUM(AE279:AE288),#REF!),"")</f>
        <v/>
      </c>
      <c r="CG264" s="331" t="str">
        <f>IF(COUNT(CG249,AF281)=2,ROUND(CG249*AF281/SUM(AF279:AF288),#REF!),"")</f>
        <v/>
      </c>
      <c r="CH264" s="564" t="str">
        <f>IF(CH263="","",CH263)</f>
        <v>太陽光（余剰）</v>
      </c>
      <c r="CI264" s="564"/>
      <c r="CJ264" s="564"/>
      <c r="CK264" s="564"/>
      <c r="CL264" s="564"/>
      <c r="CM264" s="564"/>
      <c r="CN264" s="564"/>
      <c r="CO264" s="564"/>
      <c r="CP264" s="564"/>
      <c r="CQ264" s="564"/>
    </row>
    <row r="265" spans="3:95" s="243" customFormat="1" ht="13.5" customHeight="1">
      <c r="C265" s="604" t="e">
        <f>DATE(#REF!+6,1,1)</f>
        <v>#REF!</v>
      </c>
      <c r="D265" s="605"/>
      <c r="E265" s="613" t="s">
        <v>275</v>
      </c>
      <c r="F265" s="614"/>
      <c r="G265" s="615"/>
      <c r="H265" s="256"/>
      <c r="I265" s="256"/>
      <c r="J265" s="256"/>
      <c r="K265" s="256"/>
      <c r="L265" s="256"/>
      <c r="M265" s="256"/>
      <c r="N265" s="256"/>
      <c r="O265" s="256"/>
      <c r="P265" s="256"/>
      <c r="Q265" s="256"/>
      <c r="R265" s="256"/>
      <c r="S265" s="256"/>
      <c r="T265" s="255"/>
      <c r="U265" s="621"/>
      <c r="V265" s="622"/>
      <c r="W265" s="622"/>
      <c r="X265" s="622"/>
      <c r="Y265" s="622"/>
      <c r="Z265" s="623"/>
      <c r="AA265" s="257"/>
      <c r="AB265" s="257"/>
      <c r="AC265" s="257"/>
      <c r="AD265" s="604" t="e">
        <f>DATE(#REF!+6,1,1)</f>
        <v>#REF!</v>
      </c>
      <c r="AE265" s="605"/>
      <c r="AF265" s="613" t="s">
        <v>198</v>
      </c>
      <c r="AG265" s="614"/>
      <c r="AH265" s="615"/>
      <c r="AI265" s="258" t="str">
        <f>IF(COUNT(S263,H265)&lt;&gt;2,"",ROUND(MIN(S263,H265)*H248,#REF!))</f>
        <v/>
      </c>
      <c r="AJ265" s="258" t="str">
        <f>IF(COUNT(H265,I265)&lt;&gt;2,"",ROUND(MIN(H265,I265)*I248,#REF!))</f>
        <v/>
      </c>
      <c r="AK265" s="258" t="str">
        <f>IF(COUNT(I265,J265)&lt;&gt;2,"",ROUND(MIN(I265,J265)*J248,#REF!))</f>
        <v/>
      </c>
      <c r="AL265" s="258" t="str">
        <f>IF(COUNT(J265,K265)&lt;&gt;2,"",ROUND(MIN(J265,K265)*K248,#REF!))</f>
        <v/>
      </c>
      <c r="AM265" s="258" t="str">
        <f>IF(COUNT(K265,L265)&lt;&gt;2,"",ROUND(MIN(K265,L265)*L248,#REF!))</f>
        <v/>
      </c>
      <c r="AN265" s="258" t="str">
        <f>IF(COUNT(L265,M265)&lt;&gt;2,"",ROUND(MIN(L265,M265)*M248,#REF!))</f>
        <v/>
      </c>
      <c r="AO265" s="258" t="str">
        <f>IF(COUNT(M265,N265)&lt;&gt;2,"",ROUND(MIN(M265,N265)*N248,#REF!))</f>
        <v/>
      </c>
      <c r="AP265" s="258" t="str">
        <f>IF(COUNT(N265,O265)&lt;&gt;2,"",ROUND(MIN(N265,O265)*O248,#REF!))</f>
        <v/>
      </c>
      <c r="AQ265" s="258" t="str">
        <f>IF(COUNT(O265,P265)&lt;&gt;2,"",ROUND(MIN(O265,P265)*P248,#REF!))</f>
        <v/>
      </c>
      <c r="AR265" s="258" t="str">
        <f>IF(COUNT(P265,Q265)&lt;&gt;2,"",ROUND(MIN(P265,Q265)*Q248,#REF!))</f>
        <v/>
      </c>
      <c r="AS265" s="258" t="str">
        <f>IF(COUNT(Q265,R265)&lt;&gt;2,"",ROUND(MIN(Q265,R265)*R248,#REF!))</f>
        <v/>
      </c>
      <c r="AT265" s="258" t="str">
        <f>IF(COUNT(R265,S265)&lt;&gt;2,"",ROUND(MIN(R265,S265)*S248,#REF!))</f>
        <v/>
      </c>
      <c r="AU265" s="255"/>
      <c r="AX265" s="569"/>
      <c r="AY265" s="569"/>
      <c r="AZ265" s="589"/>
      <c r="BA265" s="590"/>
      <c r="BB265" s="590"/>
      <c r="BC265" s="590"/>
      <c r="BD265" s="589"/>
      <c r="BE265" s="585" t="e">
        <f>IF(#REF!="発電事業者","月間送電電力量（GWh）","月間受電電力量（GWh）")</f>
        <v>#REF!</v>
      </c>
      <c r="BF265" s="586"/>
      <c r="BG265" s="331" t="str">
        <f>IF(COUNT(BG250,L281)=2,ROUND(BG250*L281/SUM(L279:L288),#REF!),"")</f>
        <v/>
      </c>
      <c r="BH265" s="331" t="str">
        <f>IF(COUNT(BH250,M281)=2,ROUND(BH250*M281/SUM(M279:M288),#REF!),"")</f>
        <v/>
      </c>
      <c r="BI265" s="331" t="str">
        <f>IF(COUNT(BI250,N281)=2,ROUND(BI250*N281/SUM(N279:N288),#REF!),"")</f>
        <v/>
      </c>
      <c r="BJ265" s="331" t="str">
        <f>IF(COUNT(BJ250,O281)=2,ROUND(BJ250*O281/SUM(O279:O288),#REF!),"")</f>
        <v/>
      </c>
      <c r="BK265" s="331" t="str">
        <f>IF(COUNT(BK250,P281)=2,ROUND(BK250*P281/SUM(P279:P288),#REF!),"")</f>
        <v/>
      </c>
      <c r="BL265" s="331" t="str">
        <f>IF(COUNT(BL250,Q281)=2,ROUND(BL250*Q281/SUM(Q279:Q288),#REF!),"")</f>
        <v/>
      </c>
      <c r="BM265" s="331" t="str">
        <f>IF(COUNT(BM250,R281)=2,ROUND(BM250*R281/SUM(R279:R288),#REF!),"")</f>
        <v/>
      </c>
      <c r="BN265" s="331" t="str">
        <f>IF(COUNT(BN250,S281)=2,ROUND(BN250*S281/SUM(S279:S288),#REF!),"")</f>
        <v/>
      </c>
      <c r="BO265" s="331" t="str">
        <f>IF(COUNT(BO250,T281)=2,ROUND(BO250*T281/SUM(T279:T288),#REF!),"")</f>
        <v/>
      </c>
      <c r="BP265" s="331" t="str">
        <f>IF(COUNT(BP250,U281)=2,ROUND(BP250*U281/SUM(U279:U288),#REF!),"")</f>
        <v/>
      </c>
      <c r="BQ265" s="331" t="str">
        <f>IF(COUNT(BQ250,V281)=2,ROUND(BQ250*V281/SUM(V279:V288),#REF!),"")</f>
        <v/>
      </c>
      <c r="BR265" s="331" t="str">
        <f>IF(COUNT(BR250,W281)=2,ROUND(BR250*W281/SUM(W279:W288),#REF!),"")</f>
        <v/>
      </c>
      <c r="BS265" s="569" t="e">
        <f>IF(#REF!="発電事業者","年間送電電力量（GWh）","年間受電電力量（GWh）")</f>
        <v>#REF!</v>
      </c>
      <c r="BT265" s="569"/>
      <c r="BU265" s="569"/>
      <c r="BV265" s="333" t="s">
        <v>25</v>
      </c>
      <c r="BW265" s="582"/>
      <c r="BX265" s="582"/>
      <c r="BY265" s="331" t="str">
        <f>IF(COUNT(BY250,X281)=2,ROUND(BY250*X281/SUM(X279:X288),#REF!),"")</f>
        <v/>
      </c>
      <c r="BZ265" s="331" t="str">
        <f>IF(COUNT(BZ250,Y281)=2,ROUND(BZ250*Y281/SUM(Y279:Y288),#REF!),"")</f>
        <v/>
      </c>
      <c r="CA265" s="331" t="str">
        <f>IF(COUNT(CA250,Z281)=2,ROUND(CA250*Z281/SUM(Z279:Z288),#REF!),"")</f>
        <v/>
      </c>
      <c r="CB265" s="331" t="str">
        <f>IF(COUNT(CB250,AA281)=2,ROUND(CB250*AA281/SUM(AA279:AA288),#REF!),"")</f>
        <v/>
      </c>
      <c r="CC265" s="331" t="str">
        <f>IF(COUNT(CC250,AB281)=2,ROUND(CC250*AB281/SUM(AB279:AB288),#REF!),"")</f>
        <v/>
      </c>
      <c r="CD265" s="331" t="str">
        <f>IF(COUNT(CD250,AC281)=2,ROUND(CD250*AC281/SUM(AC279:AC288),#REF!),"")</f>
        <v/>
      </c>
      <c r="CE265" s="331" t="str">
        <f>IF(COUNT(CE250,AD281)=2,ROUND(CE250*AD281/SUM(AD279:AD288),#REF!),"")</f>
        <v/>
      </c>
      <c r="CF265" s="331" t="str">
        <f>IF(COUNT(CF250,AE281)=2,ROUND(CF250*AE281/SUM(AE279:AE288),#REF!),"")</f>
        <v/>
      </c>
      <c r="CG265" s="331" t="str">
        <f>IF(COUNT(CG250,AF281)=2,ROUND(CG250*AF281/SUM(AF279:AF288),#REF!),"")</f>
        <v/>
      </c>
      <c r="CH265" s="565" t="str">
        <f>IF(COUNTA(AG281)=0,"",AG281)</f>
        <v/>
      </c>
      <c r="CI265" s="565"/>
      <c r="CJ265" s="565"/>
      <c r="CK265" s="565"/>
      <c r="CL265" s="565"/>
      <c r="CM265" s="565"/>
      <c r="CN265" s="565"/>
      <c r="CO265" s="565"/>
      <c r="CP265" s="565"/>
      <c r="CQ265" s="565"/>
    </row>
    <row r="266" spans="3:95" s="243" customFormat="1" ht="13.5" customHeight="1">
      <c r="C266" s="606"/>
      <c r="D266" s="607"/>
      <c r="E266" s="608" t="s">
        <v>212</v>
      </c>
      <c r="F266" s="609"/>
      <c r="G266" s="610"/>
      <c r="H266" s="261"/>
      <c r="I266" s="261"/>
      <c r="J266" s="261"/>
      <c r="K266" s="261"/>
      <c r="L266" s="261"/>
      <c r="M266" s="261"/>
      <c r="N266" s="261"/>
      <c r="O266" s="261"/>
      <c r="P266" s="261"/>
      <c r="Q266" s="261"/>
      <c r="R266" s="261"/>
      <c r="S266" s="261"/>
      <c r="T266" s="262" t="str">
        <f>IF(COUNT(H266:S266)=0,"",SUMPRODUCT(ROUND(H266:S266,#REF!)))</f>
        <v/>
      </c>
      <c r="U266" s="621"/>
      <c r="V266" s="622"/>
      <c r="W266" s="622"/>
      <c r="X266" s="622"/>
      <c r="Y266" s="622"/>
      <c r="Z266" s="623"/>
      <c r="AA266" s="257"/>
      <c r="AB266" s="257"/>
      <c r="AC266" s="257"/>
      <c r="AD266" s="606"/>
      <c r="AE266" s="607"/>
      <c r="AF266" s="608" t="s">
        <v>199</v>
      </c>
      <c r="AG266" s="609"/>
      <c r="AH266" s="610"/>
      <c r="AI266" s="264" t="str">
        <f t="shared" ref="AI266:AT266" si="59">IF(COUNT(H265:H266)=0,"",ROUND(H266/(H265*24*AI248/1000),3))</f>
        <v/>
      </c>
      <c r="AJ266" s="264" t="str">
        <f t="shared" si="59"/>
        <v/>
      </c>
      <c r="AK266" s="264" t="str">
        <f t="shared" si="59"/>
        <v/>
      </c>
      <c r="AL266" s="264" t="str">
        <f t="shared" si="59"/>
        <v/>
      </c>
      <c r="AM266" s="264" t="str">
        <f t="shared" si="59"/>
        <v/>
      </c>
      <c r="AN266" s="264" t="str">
        <f t="shared" si="59"/>
        <v/>
      </c>
      <c r="AO266" s="264" t="str">
        <f t="shared" si="59"/>
        <v/>
      </c>
      <c r="AP266" s="264" t="str">
        <f t="shared" si="59"/>
        <v/>
      </c>
      <c r="AQ266" s="264" t="str">
        <f t="shared" si="59"/>
        <v/>
      </c>
      <c r="AR266" s="264" t="str">
        <f t="shared" si="59"/>
        <v/>
      </c>
      <c r="AS266" s="264" t="str">
        <f t="shared" si="59"/>
        <v/>
      </c>
      <c r="AT266" s="264" t="str">
        <f t="shared" si="59"/>
        <v/>
      </c>
      <c r="AU266" s="265" t="str">
        <f>IF(COUNT(AI266:AT266)=0,"",AVERAGE(AI266:AT266))</f>
        <v/>
      </c>
      <c r="AX266" s="569" t="str">
        <f>IF(C282="","",C282)</f>
        <v/>
      </c>
      <c r="AY266" s="569"/>
      <c r="AZ266" s="587" t="str">
        <f>IF(E282="","",E282)</f>
        <v/>
      </c>
      <c r="BA266" s="590" t="str">
        <f ca="1">IF(F282="","",F282)</f>
        <v/>
      </c>
      <c r="BB266" s="590"/>
      <c r="BC266" s="590"/>
      <c r="BD266" s="587" t="str">
        <f>IF(I282="","",I282)</f>
        <v/>
      </c>
      <c r="BE266" s="578" t="e">
        <f>IF(#REF!="発電事業者","送電電力（MW）","受電電力（MW）")</f>
        <v>#REF!</v>
      </c>
      <c r="BF266" s="579"/>
      <c r="BG266" s="331" t="str">
        <f>IF(COUNT(BG248,L282)=2,ROUND(BG248*L282/SUM(L279:L288),#REF!),"")</f>
        <v/>
      </c>
      <c r="BH266" s="331" t="str">
        <f>IF(COUNT(BH248,M282)=2,ROUND(BH248*M282/SUM(M279:M288),#REF!),"")</f>
        <v/>
      </c>
      <c r="BI266" s="331" t="str">
        <f>IF(COUNT(BI248,N282)=2,ROUND(BI248*N282/SUM(N279:N288),#REF!),"")</f>
        <v/>
      </c>
      <c r="BJ266" s="331" t="str">
        <f>IF(COUNT(BJ248,O282)=2,ROUND(BJ248*O282/SUM(O279:O288),#REF!),"")</f>
        <v/>
      </c>
      <c r="BK266" s="331" t="str">
        <f>IF(COUNT(BK248,P282)=2,ROUND(BK248*P282/SUM(P279:P288),#REF!),"")</f>
        <v/>
      </c>
      <c r="BL266" s="331" t="str">
        <f>IF(COUNT(BL248,Q282)=2,ROUND(BL248*Q282/SUM(Q279:Q288),#REF!),"")</f>
        <v/>
      </c>
      <c r="BM266" s="331" t="str">
        <f>IF(COUNT(BM248,R282)=2,ROUND(BM248*R282/SUM(R279:R288),#REF!),"")</f>
        <v/>
      </c>
      <c r="BN266" s="331" t="str">
        <f>IF(COUNT(BN248,S282)=2,ROUND(BN248*S282/SUM(S279:S288),#REF!),"")</f>
        <v/>
      </c>
      <c r="BO266" s="331" t="str">
        <f>IF(COUNT(BO248,T282)=2,ROUND(BO248*T282/SUM(T279:T288),#REF!),"")</f>
        <v/>
      </c>
      <c r="BP266" s="331" t="str">
        <f>IF(COUNT(BP248,U282)=2,ROUND(BP248*U282/SUM(U279:U288),#REF!),"")</f>
        <v/>
      </c>
      <c r="BQ266" s="331" t="str">
        <f>IF(COUNT(BQ248,V282)=2,ROUND(BQ248*V282/SUM(V279:V288),#REF!),"")</f>
        <v/>
      </c>
      <c r="BR266" s="331" t="str">
        <f>IF(COUNT(BR248,W282)=2,ROUND(BR248*W282/SUM(W279:W288),#REF!),"")</f>
        <v/>
      </c>
      <c r="BS266" s="569" t="e">
        <f>IF(#REF!="発電事業者","送電電力（MW）","受電電力（MW）")</f>
        <v>#REF!</v>
      </c>
      <c r="BT266" s="569"/>
      <c r="BU266" s="569"/>
      <c r="BV266" s="333" t="s">
        <v>171</v>
      </c>
      <c r="BW266" s="580"/>
      <c r="BX266" s="580"/>
      <c r="BY266" s="331" t="str">
        <f>IF(COUNT(BY248,X282)=2,ROUND(BY248*X282/SUM(X279:X288),#REF!),"")</f>
        <v/>
      </c>
      <c r="BZ266" s="331" t="str">
        <f>IF(COUNT(BZ248,Y282)=2,ROUND(BZ248*Y282/SUM(Y279:Y288),#REF!),"")</f>
        <v/>
      </c>
      <c r="CA266" s="331" t="str">
        <f>IF(COUNT(CA248,Z282)=2,ROUND(CA248*Z282/SUM(Z279:Z288),#REF!),"")</f>
        <v/>
      </c>
      <c r="CB266" s="331" t="str">
        <f>IF(COUNT(CB248,AA282)=2,ROUND(CB248*AA282/SUM(AA279:AA288),#REF!),"")</f>
        <v/>
      </c>
      <c r="CC266" s="331" t="str">
        <f>IF(COUNT(CC248,AB282)=2,ROUND(CC248*AB282/SUM(AB279:AB288),#REF!),"")</f>
        <v/>
      </c>
      <c r="CD266" s="331" t="str">
        <f>IF(COUNT(CD248,AC282)=2,ROUND(CD248*AC282/SUM(AC279:AC288),#REF!),"")</f>
        <v/>
      </c>
      <c r="CE266" s="331" t="str">
        <f>IF(COUNT(CE248,AD282)=2,ROUND(CE248*AD282/SUM(AD279:AD288),#REF!),"")</f>
        <v/>
      </c>
      <c r="CF266" s="331" t="str">
        <f>IF(COUNT(CF248,AE282)=2,ROUND(CF248*AE282/SUM(AE279:AE288),#REF!),"")</f>
        <v/>
      </c>
      <c r="CG266" s="331" t="str">
        <f>IF(COUNT(CG248,AF282)=2,ROUND(CG248*AF282/SUM(AF279:AF288),#REF!),"")</f>
        <v/>
      </c>
      <c r="CH266" s="563" t="s">
        <v>215</v>
      </c>
      <c r="CI266" s="563"/>
      <c r="CJ266" s="563"/>
      <c r="CK266" s="563"/>
      <c r="CL266" s="563"/>
      <c r="CM266" s="563"/>
      <c r="CN266" s="563"/>
      <c r="CO266" s="563"/>
      <c r="CP266" s="563"/>
      <c r="CQ266" s="563"/>
    </row>
    <row r="267" spans="3:95" s="243" customFormat="1" ht="13.5" customHeight="1">
      <c r="C267" s="604" t="e">
        <f>DATE(#REF!+7,1,1)</f>
        <v>#REF!</v>
      </c>
      <c r="D267" s="605"/>
      <c r="E267" s="613" t="s">
        <v>275</v>
      </c>
      <c r="F267" s="614"/>
      <c r="G267" s="615"/>
      <c r="H267" s="256"/>
      <c r="I267" s="256"/>
      <c r="J267" s="256"/>
      <c r="K267" s="256"/>
      <c r="L267" s="256"/>
      <c r="M267" s="256"/>
      <c r="N267" s="256"/>
      <c r="O267" s="256"/>
      <c r="P267" s="256"/>
      <c r="Q267" s="256"/>
      <c r="R267" s="256"/>
      <c r="S267" s="256"/>
      <c r="T267" s="255"/>
      <c r="U267" s="621"/>
      <c r="V267" s="622"/>
      <c r="W267" s="622"/>
      <c r="X267" s="622"/>
      <c r="Y267" s="622"/>
      <c r="Z267" s="623"/>
      <c r="AA267" s="257"/>
      <c r="AB267" s="257"/>
      <c r="AC267" s="257"/>
      <c r="AD267" s="604" t="e">
        <f>DATE(#REF!+7,1,1)</f>
        <v>#REF!</v>
      </c>
      <c r="AE267" s="605"/>
      <c r="AF267" s="613" t="s">
        <v>198</v>
      </c>
      <c r="AG267" s="614"/>
      <c r="AH267" s="615"/>
      <c r="AI267" s="258" t="str">
        <f>IF(COUNT(S265,H267)&lt;&gt;2,"",ROUND(MIN(S265,H267)*H248,#REF!))</f>
        <v/>
      </c>
      <c r="AJ267" s="258" t="str">
        <f>IF(COUNT(H267,I267)&lt;&gt;2,"",ROUND(MIN(H267,I267)*I248,#REF!))</f>
        <v/>
      </c>
      <c r="AK267" s="258" t="str">
        <f>IF(COUNT(I267,J267)&lt;&gt;2,"",ROUND(MIN(I267,J267)*J248,#REF!))</f>
        <v/>
      </c>
      <c r="AL267" s="258" t="str">
        <f>IF(COUNT(J267,K267)&lt;&gt;2,"",ROUND(MIN(J267,K267)*K248,#REF!))</f>
        <v/>
      </c>
      <c r="AM267" s="258" t="str">
        <f>IF(COUNT(K267,L267)&lt;&gt;2,"",ROUND(MIN(K267,L267)*L248,#REF!))</f>
        <v/>
      </c>
      <c r="AN267" s="258" t="str">
        <f>IF(COUNT(L267,M267)&lt;&gt;2,"",ROUND(MIN(L267,M267)*M248,#REF!))</f>
        <v/>
      </c>
      <c r="AO267" s="258" t="str">
        <f>IF(COUNT(M267,N267)&lt;&gt;2,"",ROUND(MIN(M267,N267)*N248,#REF!))</f>
        <v/>
      </c>
      <c r="AP267" s="258" t="str">
        <f>IF(COUNT(N267,O267)&lt;&gt;2,"",ROUND(MIN(N267,O267)*O248,#REF!))</f>
        <v/>
      </c>
      <c r="AQ267" s="258" t="str">
        <f>IF(COUNT(O267,P267)&lt;&gt;2,"",ROUND(MIN(O267,P267)*P248,#REF!))</f>
        <v/>
      </c>
      <c r="AR267" s="258" t="str">
        <f>IF(COUNT(P267,Q267)&lt;&gt;2,"",ROUND(MIN(P267,Q267)*Q248,#REF!))</f>
        <v/>
      </c>
      <c r="AS267" s="258" t="str">
        <f>IF(COUNT(Q267,R267)&lt;&gt;2,"",ROUND(MIN(Q267,R267)*R248,#REF!))</f>
        <v/>
      </c>
      <c r="AT267" s="258" t="str">
        <f>IF(COUNT(R267,S267)&lt;&gt;2,"",ROUND(MIN(R267,S267)*S248,#REF!))</f>
        <v/>
      </c>
      <c r="AU267" s="255"/>
      <c r="AX267" s="569"/>
      <c r="AY267" s="569"/>
      <c r="AZ267" s="588"/>
      <c r="BA267" s="590"/>
      <c r="BB267" s="590"/>
      <c r="BC267" s="590"/>
      <c r="BD267" s="588"/>
      <c r="BE267" s="583"/>
      <c r="BF267" s="584"/>
      <c r="BG267" s="259"/>
      <c r="BH267" s="259"/>
      <c r="BI267" s="259"/>
      <c r="BJ267" s="259"/>
      <c r="BK267" s="259"/>
      <c r="BL267" s="259"/>
      <c r="BM267" s="259"/>
      <c r="BN267" s="259"/>
      <c r="BO267" s="259"/>
      <c r="BP267" s="259"/>
      <c r="BQ267" s="259"/>
      <c r="BR267" s="259"/>
      <c r="BS267" s="569"/>
      <c r="BT267" s="569"/>
      <c r="BU267" s="569"/>
      <c r="BV267" s="333" t="s">
        <v>172</v>
      </c>
      <c r="BW267" s="581"/>
      <c r="BX267" s="581"/>
      <c r="BY267" s="331" t="str">
        <f>IF(COUNT(BY249,X282)=2,ROUND(BY249*X282/SUM(X279:X288),#REF!),"")</f>
        <v/>
      </c>
      <c r="BZ267" s="331" t="str">
        <f>IF(COUNT(BZ249,Y282)=2,ROUND(BZ249*Y282/SUM(Y279:Y288),#REF!),"")</f>
        <v/>
      </c>
      <c r="CA267" s="331" t="str">
        <f>IF(COUNT(CA249,Z282)=2,ROUND(CA249*Z282/SUM(Z279:Z288),#REF!),"")</f>
        <v/>
      </c>
      <c r="CB267" s="331" t="str">
        <f>IF(COUNT(CB249,AA282)=2,ROUND(CB249*AA282/SUM(AA279:AA288),#REF!),"")</f>
        <v/>
      </c>
      <c r="CC267" s="331" t="str">
        <f>IF(COUNT(CC249,AB282)=2,ROUND(CC249*AB282/SUM(AB279:AB288),#REF!),"")</f>
        <v/>
      </c>
      <c r="CD267" s="331" t="str">
        <f>IF(COUNT(CD249,AC282)=2,ROUND(CD249*AC282/SUM(AC279:AC288),#REF!),"")</f>
        <v/>
      </c>
      <c r="CE267" s="331" t="str">
        <f>IF(COUNT(CE249,AD282)=2,ROUND(CE249*AD282/SUM(AD279:AD288),#REF!),"")</f>
        <v/>
      </c>
      <c r="CF267" s="331" t="str">
        <f>IF(COUNT(CF249,AE282)=2,ROUND(CF249*AE282/SUM(AE279:AE288),#REF!),"")</f>
        <v/>
      </c>
      <c r="CG267" s="331" t="str">
        <f>IF(COUNT(CG249,AF282)=2,ROUND(CG249*AF282/SUM(AF279:AF288),#REF!),"")</f>
        <v/>
      </c>
      <c r="CH267" s="564" t="str">
        <f>IF(CH266="","",CH266)</f>
        <v>太陽光（余剰）</v>
      </c>
      <c r="CI267" s="564"/>
      <c r="CJ267" s="564"/>
      <c r="CK267" s="564"/>
      <c r="CL267" s="564"/>
      <c r="CM267" s="564"/>
      <c r="CN267" s="564"/>
      <c r="CO267" s="564"/>
      <c r="CP267" s="564"/>
      <c r="CQ267" s="564"/>
    </row>
    <row r="268" spans="3:95" s="243" customFormat="1" ht="13.5" customHeight="1">
      <c r="C268" s="606"/>
      <c r="D268" s="607"/>
      <c r="E268" s="608" t="s">
        <v>212</v>
      </c>
      <c r="F268" s="609"/>
      <c r="G268" s="610"/>
      <c r="H268" s="261"/>
      <c r="I268" s="261"/>
      <c r="J268" s="261"/>
      <c r="K268" s="261"/>
      <c r="L268" s="261"/>
      <c r="M268" s="261"/>
      <c r="N268" s="261"/>
      <c r="O268" s="261"/>
      <c r="P268" s="261"/>
      <c r="Q268" s="261"/>
      <c r="R268" s="261"/>
      <c r="S268" s="261"/>
      <c r="T268" s="262" t="str">
        <f>IF(COUNT(H268:S268)=0,"",SUMPRODUCT(ROUND(H268:S268,#REF!)))</f>
        <v/>
      </c>
      <c r="U268" s="621"/>
      <c r="V268" s="622"/>
      <c r="W268" s="622"/>
      <c r="X268" s="622"/>
      <c r="Y268" s="622"/>
      <c r="Z268" s="623"/>
      <c r="AA268" s="257"/>
      <c r="AB268" s="257"/>
      <c r="AC268" s="257"/>
      <c r="AD268" s="606"/>
      <c r="AE268" s="607"/>
      <c r="AF268" s="608" t="s">
        <v>199</v>
      </c>
      <c r="AG268" s="609"/>
      <c r="AH268" s="610"/>
      <c r="AI268" s="264" t="str">
        <f t="shared" ref="AI268:AT268" si="60">IF(COUNT(H267:H268)=0,"",ROUND(H268/(H267*24*AI248/1000),3))</f>
        <v/>
      </c>
      <c r="AJ268" s="264" t="str">
        <f t="shared" si="60"/>
        <v/>
      </c>
      <c r="AK268" s="264" t="str">
        <f t="shared" si="60"/>
        <v/>
      </c>
      <c r="AL268" s="264" t="str">
        <f t="shared" si="60"/>
        <v/>
      </c>
      <c r="AM268" s="264" t="str">
        <f t="shared" si="60"/>
        <v/>
      </c>
      <c r="AN268" s="264" t="str">
        <f t="shared" si="60"/>
        <v/>
      </c>
      <c r="AO268" s="264" t="str">
        <f t="shared" si="60"/>
        <v/>
      </c>
      <c r="AP268" s="264" t="str">
        <f t="shared" si="60"/>
        <v/>
      </c>
      <c r="AQ268" s="264" t="str">
        <f t="shared" si="60"/>
        <v/>
      </c>
      <c r="AR268" s="264" t="str">
        <f t="shared" si="60"/>
        <v/>
      </c>
      <c r="AS268" s="264" t="str">
        <f t="shared" si="60"/>
        <v/>
      </c>
      <c r="AT268" s="264" t="str">
        <f t="shared" si="60"/>
        <v/>
      </c>
      <c r="AU268" s="265" t="str">
        <f>IF(COUNT(AI268:AT268)=0,"",AVERAGE(AI268:AT268))</f>
        <v/>
      </c>
      <c r="AX268" s="569"/>
      <c r="AY268" s="569"/>
      <c r="AZ268" s="589"/>
      <c r="BA268" s="590"/>
      <c r="BB268" s="590"/>
      <c r="BC268" s="590"/>
      <c r="BD268" s="589"/>
      <c r="BE268" s="585" t="e">
        <f>IF(#REF!="発電事業者","月間送電電力量（GWh）","月間受電電力量（GWh）")</f>
        <v>#REF!</v>
      </c>
      <c r="BF268" s="586"/>
      <c r="BG268" s="331" t="str">
        <f>IF(COUNT(BG250,L282)=2,ROUND(BG250*L282/SUM(L279:L288),#REF!),"")</f>
        <v/>
      </c>
      <c r="BH268" s="331" t="str">
        <f>IF(COUNT(BH250,M282)=2,ROUND(BH250*M282/SUM(M279:M288),#REF!),"")</f>
        <v/>
      </c>
      <c r="BI268" s="331" t="str">
        <f>IF(COUNT(BI250,N282)=2,ROUND(BI250*N282/SUM(N279:N288),#REF!),"")</f>
        <v/>
      </c>
      <c r="BJ268" s="331" t="str">
        <f>IF(COUNT(BJ250,O282)=2,ROUND(BJ250*O282/SUM(O279:O288),#REF!),"")</f>
        <v/>
      </c>
      <c r="BK268" s="331" t="str">
        <f>IF(COUNT(BK250,P282)=2,ROUND(BK250*P282/SUM(P279:P288),#REF!),"")</f>
        <v/>
      </c>
      <c r="BL268" s="331" t="str">
        <f>IF(COUNT(BL250,Q282)=2,ROUND(BL250*Q282/SUM(Q279:Q288),#REF!),"")</f>
        <v/>
      </c>
      <c r="BM268" s="331" t="str">
        <f>IF(COUNT(BM250,R282)=2,ROUND(BM250*R282/SUM(R279:R288),#REF!),"")</f>
        <v/>
      </c>
      <c r="BN268" s="331" t="str">
        <f>IF(COUNT(BN250,S282)=2,ROUND(BN250*S282/SUM(S279:S288),#REF!),"")</f>
        <v/>
      </c>
      <c r="BO268" s="331" t="str">
        <f>IF(COUNT(BO250,T282)=2,ROUND(BO250*T282/SUM(T279:T288),#REF!),"")</f>
        <v/>
      </c>
      <c r="BP268" s="331" t="str">
        <f>IF(COUNT(BP250,U282)=2,ROUND(BP250*U282/SUM(U279:U288),#REF!),"")</f>
        <v/>
      </c>
      <c r="BQ268" s="331" t="str">
        <f>IF(COUNT(BQ250,V282)=2,ROUND(BQ250*V282/SUM(V279:V288),#REF!),"")</f>
        <v/>
      </c>
      <c r="BR268" s="331" t="str">
        <f>IF(COUNT(BR250,W282)=2,ROUND(BR250*W282/SUM(W279:W288),#REF!),"")</f>
        <v/>
      </c>
      <c r="BS268" s="569" t="e">
        <f>IF(#REF!="発電事業者","年間送電電力量（GWh）","年間受電電力量（GWh）")</f>
        <v>#REF!</v>
      </c>
      <c r="BT268" s="569"/>
      <c r="BU268" s="569"/>
      <c r="BV268" s="333" t="s">
        <v>25</v>
      </c>
      <c r="BW268" s="582"/>
      <c r="BX268" s="582"/>
      <c r="BY268" s="331" t="str">
        <f>IF(COUNT(BY250,X282)=2,ROUND(BY250*X282/SUM(X279:X288),#REF!),"")</f>
        <v/>
      </c>
      <c r="BZ268" s="331" t="str">
        <f>IF(COUNT(BZ250,Y282)=2,ROUND(BZ250*Y282/SUM(Y279:Y288),#REF!),"")</f>
        <v/>
      </c>
      <c r="CA268" s="331" t="str">
        <f>IF(COUNT(CA250,Z282)=2,ROUND(CA250*Z282/SUM(Z279:Z288),#REF!),"")</f>
        <v/>
      </c>
      <c r="CB268" s="331" t="str">
        <f>IF(COUNT(CB250,AA282)=2,ROUND(CB250*AA282/SUM(AA279:AA288),#REF!),"")</f>
        <v/>
      </c>
      <c r="CC268" s="331" t="str">
        <f>IF(COUNT(CC250,AB282)=2,ROUND(CC250*AB282/SUM(AB279:AB288),#REF!),"")</f>
        <v/>
      </c>
      <c r="CD268" s="331" t="str">
        <f>IF(COUNT(CD250,AC282)=2,ROUND(CD250*AC282/SUM(AC279:AC288),#REF!),"")</f>
        <v/>
      </c>
      <c r="CE268" s="331" t="str">
        <f>IF(COUNT(CE250,AD282)=2,ROUND(CE250*AD282/SUM(AD279:AD288),#REF!),"")</f>
        <v/>
      </c>
      <c r="CF268" s="331" t="str">
        <f>IF(COUNT(CF250,AE282)=2,ROUND(CF250*AE282/SUM(AE279:AE288),#REF!),"")</f>
        <v/>
      </c>
      <c r="CG268" s="331" t="str">
        <f>IF(COUNT(CG250,AF282)=2,ROUND(CG250*AF282/SUM(AF279:AF288),#REF!),"")</f>
        <v/>
      </c>
      <c r="CH268" s="565" t="str">
        <f>IF(COUNTA(AG282)=0,"",AG282)</f>
        <v/>
      </c>
      <c r="CI268" s="565"/>
      <c r="CJ268" s="565"/>
      <c r="CK268" s="565"/>
      <c r="CL268" s="565"/>
      <c r="CM268" s="565"/>
      <c r="CN268" s="565"/>
      <c r="CO268" s="565"/>
      <c r="CP268" s="565"/>
      <c r="CQ268" s="565"/>
    </row>
    <row r="269" spans="3:95" s="243" customFormat="1" ht="13.5" customHeight="1">
      <c r="C269" s="604" t="e">
        <f>DATE(#REF!+8,1,1)</f>
        <v>#REF!</v>
      </c>
      <c r="D269" s="605"/>
      <c r="E269" s="613" t="s">
        <v>275</v>
      </c>
      <c r="F269" s="614"/>
      <c r="G269" s="615"/>
      <c r="H269" s="256"/>
      <c r="I269" s="256"/>
      <c r="J269" s="256"/>
      <c r="K269" s="256"/>
      <c r="L269" s="256"/>
      <c r="M269" s="256"/>
      <c r="N269" s="256"/>
      <c r="O269" s="256"/>
      <c r="P269" s="256"/>
      <c r="Q269" s="256"/>
      <c r="R269" s="256"/>
      <c r="S269" s="256"/>
      <c r="T269" s="255"/>
      <c r="U269" s="621"/>
      <c r="V269" s="622"/>
      <c r="W269" s="622"/>
      <c r="X269" s="622"/>
      <c r="Y269" s="622"/>
      <c r="Z269" s="623"/>
      <c r="AA269" s="257"/>
      <c r="AB269" s="257"/>
      <c r="AC269" s="257"/>
      <c r="AD269" s="604" t="e">
        <f>DATE(#REF!+8,1,1)</f>
        <v>#REF!</v>
      </c>
      <c r="AE269" s="605"/>
      <c r="AF269" s="613" t="s">
        <v>198</v>
      </c>
      <c r="AG269" s="614"/>
      <c r="AH269" s="615"/>
      <c r="AI269" s="258" t="str">
        <f>IF(COUNT(S267,H269)&lt;&gt;2,"",ROUND(MIN(S267,H269)*H248,#REF!))</f>
        <v/>
      </c>
      <c r="AJ269" s="258" t="str">
        <f>IF(COUNT(H269,I269)&lt;&gt;2,"",ROUND(MIN(H269,I269)*I248,#REF!))</f>
        <v/>
      </c>
      <c r="AK269" s="258" t="str">
        <f>IF(COUNT(I269,J269)&lt;&gt;2,"",ROUND(MIN(I269,J269)*J248,#REF!))</f>
        <v/>
      </c>
      <c r="AL269" s="258" t="str">
        <f>IF(COUNT(J269,K269)&lt;&gt;2,"",ROUND(MIN(J269,K269)*K248,#REF!))</f>
        <v/>
      </c>
      <c r="AM269" s="258" t="str">
        <f>IF(COUNT(K269,L269)&lt;&gt;2,"",ROUND(MIN(K269,L269)*L248,#REF!))</f>
        <v/>
      </c>
      <c r="AN269" s="258" t="str">
        <f>IF(COUNT(L269,M269)&lt;&gt;2,"",ROUND(MIN(L269,M269)*M248,#REF!))</f>
        <v/>
      </c>
      <c r="AO269" s="258" t="str">
        <f>IF(COUNT(M269,N269)&lt;&gt;2,"",ROUND(MIN(M269,N269)*N248,#REF!))</f>
        <v/>
      </c>
      <c r="AP269" s="258" t="str">
        <f>IF(COUNT(N269,O269)&lt;&gt;2,"",ROUND(MIN(N269,O269)*O248,#REF!))</f>
        <v/>
      </c>
      <c r="AQ269" s="258" t="str">
        <f>IF(COUNT(O269,P269)&lt;&gt;2,"",ROUND(MIN(O269,P269)*P248,#REF!))</f>
        <v/>
      </c>
      <c r="AR269" s="258" t="str">
        <f>IF(COUNT(P269,Q269)&lt;&gt;2,"",ROUND(MIN(P269,Q269)*Q248,#REF!))</f>
        <v/>
      </c>
      <c r="AS269" s="258" t="str">
        <f>IF(COUNT(Q269,R269)&lt;&gt;2,"",ROUND(MIN(Q269,R269)*R248,#REF!))</f>
        <v/>
      </c>
      <c r="AT269" s="258" t="str">
        <f>IF(COUNT(R269,S269)&lt;&gt;2,"",ROUND(MIN(R269,S269)*S248,#REF!))</f>
        <v/>
      </c>
      <c r="AU269" s="255"/>
      <c r="AX269" s="569" t="str">
        <f>IF(C283="","",C283)</f>
        <v/>
      </c>
      <c r="AY269" s="569"/>
      <c r="AZ269" s="587" t="str">
        <f>IF(E283="","",E283)</f>
        <v/>
      </c>
      <c r="BA269" s="590" t="str">
        <f ca="1">IF(F283="","",F283)</f>
        <v/>
      </c>
      <c r="BB269" s="590"/>
      <c r="BC269" s="590"/>
      <c r="BD269" s="587" t="str">
        <f>IF(I283="","",I283)</f>
        <v/>
      </c>
      <c r="BE269" s="578" t="e">
        <f>IF(#REF!="発電事業者","送電電力（MW）","受電電力（MW）")</f>
        <v>#REF!</v>
      </c>
      <c r="BF269" s="579"/>
      <c r="BG269" s="331" t="str">
        <f>IF(COUNT(BG248,L283)=2,ROUND(BG248*L283/SUM(L279:L288),#REF!),"")</f>
        <v/>
      </c>
      <c r="BH269" s="331" t="str">
        <f>IF(COUNT(BH248,M283)=2,ROUND(BH248*M283/SUM(M279:M288),#REF!),"")</f>
        <v/>
      </c>
      <c r="BI269" s="331" t="str">
        <f>IF(COUNT(BI248,N283)=2,ROUND(BI248*N283/SUM(N279:N288),#REF!),"")</f>
        <v/>
      </c>
      <c r="BJ269" s="331" t="str">
        <f>IF(COUNT(BJ248,O283)=2,ROUND(BJ248*O283/SUM(O279:O288),#REF!),"")</f>
        <v/>
      </c>
      <c r="BK269" s="331" t="str">
        <f>IF(COUNT(BK248,P283)=2,ROUND(BK248*P283/SUM(P279:P288),#REF!),"")</f>
        <v/>
      </c>
      <c r="BL269" s="331" t="str">
        <f>IF(COUNT(BL248,Q283)=2,ROUND(BL248*Q283/SUM(Q279:Q288),#REF!),"")</f>
        <v/>
      </c>
      <c r="BM269" s="331" t="str">
        <f>IF(COUNT(BM248,R283)=2,ROUND(BM248*R283/SUM(R279:R288),#REF!),"")</f>
        <v/>
      </c>
      <c r="BN269" s="331" t="str">
        <f>IF(COUNT(BN248,S283)=2,ROUND(BN248*S283/SUM(S279:S288),#REF!),"")</f>
        <v/>
      </c>
      <c r="BO269" s="331" t="str">
        <f>IF(COUNT(BO248,T283)=2,ROUND(BO248*T283/SUM(T279:T288),#REF!),"")</f>
        <v/>
      </c>
      <c r="BP269" s="331" t="str">
        <f>IF(COUNT(BP248,U283)=2,ROUND(BP248*U283/SUM(U279:U288),#REF!),"")</f>
        <v/>
      </c>
      <c r="BQ269" s="331" t="str">
        <f>IF(COUNT(BQ248,V283)=2,ROUND(BQ248*V283/SUM(V279:V288),#REF!),"")</f>
        <v/>
      </c>
      <c r="BR269" s="331" t="str">
        <f>IF(COUNT(BR248,W283)=2,ROUND(BR248*W283/SUM(W279:W288),#REF!),"")</f>
        <v/>
      </c>
      <c r="BS269" s="569" t="e">
        <f>IF(#REF!="発電事業者","送電電力（MW）","受電電力（MW）")</f>
        <v>#REF!</v>
      </c>
      <c r="BT269" s="569"/>
      <c r="BU269" s="569"/>
      <c r="BV269" s="333" t="s">
        <v>171</v>
      </c>
      <c r="BW269" s="580"/>
      <c r="BX269" s="580"/>
      <c r="BY269" s="331" t="str">
        <f>IF(COUNT(BY248,X283)=2,ROUND(BY248*X283/SUM(X279:X288),#REF!),"")</f>
        <v/>
      </c>
      <c r="BZ269" s="331" t="str">
        <f>IF(COUNT(BZ248,Y283)=2,ROUND(BZ248*Y283/SUM(Y279:Y288),#REF!),"")</f>
        <v/>
      </c>
      <c r="CA269" s="331" t="str">
        <f>IF(COUNT(CA248,Z283)=2,ROUND(CA248*Z283/SUM(Z279:Z288),#REF!),"")</f>
        <v/>
      </c>
      <c r="CB269" s="331" t="str">
        <f>IF(COUNT(CB248,AA283)=2,ROUND(CB248*AA283/SUM(AA279:AA288),#REF!),"")</f>
        <v/>
      </c>
      <c r="CC269" s="331" t="str">
        <f>IF(COUNT(CC248,AB283)=2,ROUND(CC248*AB283/SUM(AB279:AB288),#REF!),"")</f>
        <v/>
      </c>
      <c r="CD269" s="331" t="str">
        <f>IF(COUNT(CD248,AC283)=2,ROUND(CD248*AC283/SUM(AC279:AC288),#REF!),"")</f>
        <v/>
      </c>
      <c r="CE269" s="331" t="str">
        <f>IF(COUNT(CE248,AD283)=2,ROUND(CE248*AD283/SUM(AD279:AD288),#REF!),"")</f>
        <v/>
      </c>
      <c r="CF269" s="331" t="str">
        <f>IF(COUNT(CF248,AE283)=2,ROUND(CF248*AE283/SUM(AE279:AE288),#REF!),"")</f>
        <v/>
      </c>
      <c r="CG269" s="331" t="str">
        <f>IF(COUNT(CG248,AF283)=2,ROUND(CG248*AF283/SUM(AF279:AF288),#REF!),"")</f>
        <v/>
      </c>
      <c r="CH269" s="563" t="s">
        <v>215</v>
      </c>
      <c r="CI269" s="563"/>
      <c r="CJ269" s="563"/>
      <c r="CK269" s="563"/>
      <c r="CL269" s="563"/>
      <c r="CM269" s="563"/>
      <c r="CN269" s="563"/>
      <c r="CO269" s="563"/>
      <c r="CP269" s="563"/>
      <c r="CQ269" s="563"/>
    </row>
    <row r="270" spans="3:95" s="243" customFormat="1" ht="13.5" customHeight="1">
      <c r="C270" s="606"/>
      <c r="D270" s="607"/>
      <c r="E270" s="608" t="s">
        <v>212</v>
      </c>
      <c r="F270" s="609"/>
      <c r="G270" s="610"/>
      <c r="H270" s="261"/>
      <c r="I270" s="261"/>
      <c r="J270" s="261"/>
      <c r="K270" s="261"/>
      <c r="L270" s="261"/>
      <c r="M270" s="261"/>
      <c r="N270" s="261"/>
      <c r="O270" s="261"/>
      <c r="P270" s="261"/>
      <c r="Q270" s="261"/>
      <c r="R270" s="261"/>
      <c r="S270" s="261"/>
      <c r="T270" s="262" t="str">
        <f>IF(COUNT(H270:S270)=0,"",SUMPRODUCT(ROUND(H270:S270,#REF!)))</f>
        <v/>
      </c>
      <c r="U270" s="624"/>
      <c r="V270" s="625"/>
      <c r="W270" s="625"/>
      <c r="X270" s="625"/>
      <c r="Y270" s="625"/>
      <c r="Z270" s="626"/>
      <c r="AA270" s="257"/>
      <c r="AB270" s="257"/>
      <c r="AC270" s="257"/>
      <c r="AD270" s="606"/>
      <c r="AE270" s="607"/>
      <c r="AF270" s="608" t="s">
        <v>199</v>
      </c>
      <c r="AG270" s="609"/>
      <c r="AH270" s="610"/>
      <c r="AI270" s="264" t="str">
        <f t="shared" ref="AI270:AT270" si="61">IF(COUNT(H269:H270)=0,"",ROUND(H270/(H269*24*AI248/1000),3))</f>
        <v/>
      </c>
      <c r="AJ270" s="264" t="str">
        <f t="shared" si="61"/>
        <v/>
      </c>
      <c r="AK270" s="264" t="str">
        <f t="shared" si="61"/>
        <v/>
      </c>
      <c r="AL270" s="264" t="str">
        <f t="shared" si="61"/>
        <v/>
      </c>
      <c r="AM270" s="264" t="str">
        <f t="shared" si="61"/>
        <v/>
      </c>
      <c r="AN270" s="264" t="str">
        <f t="shared" si="61"/>
        <v/>
      </c>
      <c r="AO270" s="264" t="str">
        <f t="shared" si="61"/>
        <v/>
      </c>
      <c r="AP270" s="264" t="str">
        <f t="shared" si="61"/>
        <v/>
      </c>
      <c r="AQ270" s="264" t="str">
        <f t="shared" si="61"/>
        <v/>
      </c>
      <c r="AR270" s="264" t="str">
        <f t="shared" si="61"/>
        <v/>
      </c>
      <c r="AS270" s="264" t="str">
        <f t="shared" si="61"/>
        <v/>
      </c>
      <c r="AT270" s="264" t="str">
        <f t="shared" si="61"/>
        <v/>
      </c>
      <c r="AU270" s="265" t="str">
        <f>IF(COUNT(AI270:AT270)=0,"",AVERAGE(AI270:AT270))</f>
        <v/>
      </c>
      <c r="AX270" s="569"/>
      <c r="AY270" s="569"/>
      <c r="AZ270" s="588"/>
      <c r="BA270" s="590"/>
      <c r="BB270" s="590"/>
      <c r="BC270" s="590"/>
      <c r="BD270" s="588"/>
      <c r="BE270" s="583"/>
      <c r="BF270" s="584"/>
      <c r="BG270" s="259"/>
      <c r="BH270" s="259"/>
      <c r="BI270" s="259"/>
      <c r="BJ270" s="259"/>
      <c r="BK270" s="259"/>
      <c r="BL270" s="259"/>
      <c r="BM270" s="259"/>
      <c r="BN270" s="259"/>
      <c r="BO270" s="259"/>
      <c r="BP270" s="259"/>
      <c r="BQ270" s="259"/>
      <c r="BR270" s="259"/>
      <c r="BS270" s="569"/>
      <c r="BT270" s="569"/>
      <c r="BU270" s="569"/>
      <c r="BV270" s="333" t="s">
        <v>172</v>
      </c>
      <c r="BW270" s="581"/>
      <c r="BX270" s="581"/>
      <c r="BY270" s="331" t="str">
        <f>IF(COUNT(BY249,X283)=2,ROUND(BY249*X283/SUM(X279:X288),#REF!),"")</f>
        <v/>
      </c>
      <c r="BZ270" s="331" t="str">
        <f>IF(COUNT(BZ249,Y283)=2,ROUND(BZ249*Y283/SUM(Y279:Y288),#REF!),"")</f>
        <v/>
      </c>
      <c r="CA270" s="331" t="str">
        <f>IF(COUNT(CA249,Z283)=2,ROUND(CA249*Z283/SUM(Z279:Z288),#REF!),"")</f>
        <v/>
      </c>
      <c r="CB270" s="331" t="str">
        <f>IF(COUNT(CB249,AA283)=2,ROUND(CB249*AA283/SUM(AA279:AA288),#REF!),"")</f>
        <v/>
      </c>
      <c r="CC270" s="331" t="str">
        <f>IF(COUNT(CC249,AB283)=2,ROUND(CC249*AB283/SUM(AB279:AB288),#REF!),"")</f>
        <v/>
      </c>
      <c r="CD270" s="331" t="str">
        <f>IF(COUNT(CD249,AC283)=2,ROUND(CD249*AC283/SUM(AC279:AC288),#REF!),"")</f>
        <v/>
      </c>
      <c r="CE270" s="331" t="str">
        <f>IF(COUNT(CE249,AD283)=2,ROUND(CE249*AD283/SUM(AD279:AD288),#REF!),"")</f>
        <v/>
      </c>
      <c r="CF270" s="331" t="str">
        <f>IF(COUNT(CF249,AE283)=2,ROUND(CF249*AE283/SUM(AE279:AE288),#REF!),"")</f>
        <v/>
      </c>
      <c r="CG270" s="331" t="str">
        <f>IF(COUNT(CG249,AF283)=2,ROUND(CG249*AF283/SUM(AF279:AF288),#REF!),"")</f>
        <v/>
      </c>
      <c r="CH270" s="564" t="str">
        <f>IF(CH269="","",CH269)</f>
        <v>太陽光（余剰）</v>
      </c>
      <c r="CI270" s="564"/>
      <c r="CJ270" s="564"/>
      <c r="CK270" s="564"/>
      <c r="CL270" s="564"/>
      <c r="CM270" s="564"/>
      <c r="CN270" s="564"/>
      <c r="CO270" s="564"/>
      <c r="CP270" s="564"/>
      <c r="CQ270" s="564"/>
    </row>
    <row r="271" spans="3:95" s="243" customFormat="1" ht="13.5" customHeight="1">
      <c r="C271" s="604" t="e">
        <f>DATE(#REF!+9,1,1)</f>
        <v>#REF!</v>
      </c>
      <c r="D271" s="605"/>
      <c r="E271" s="613" t="s">
        <v>275</v>
      </c>
      <c r="F271" s="614"/>
      <c r="G271" s="615"/>
      <c r="H271" s="256"/>
      <c r="I271" s="256"/>
      <c r="J271" s="256"/>
      <c r="K271" s="256"/>
      <c r="L271" s="256"/>
      <c r="M271" s="256"/>
      <c r="N271" s="256"/>
      <c r="O271" s="256"/>
      <c r="P271" s="256"/>
      <c r="Q271" s="256"/>
      <c r="R271" s="256"/>
      <c r="S271" s="256"/>
      <c r="T271" s="255"/>
      <c r="U271" s="613" t="s">
        <v>210</v>
      </c>
      <c r="V271" s="614"/>
      <c r="W271" s="614"/>
      <c r="X271" s="615"/>
      <c r="Y271" s="616" t="str">
        <f>IF(COUNT(S271)=0,"",ROUND(S271,#REF!))</f>
        <v/>
      </c>
      <c r="Z271" s="617"/>
      <c r="AA271" s="257"/>
      <c r="AB271" s="257"/>
      <c r="AC271" s="257"/>
      <c r="AD271" s="604" t="e">
        <f>DATE(#REF!+9,1,1)</f>
        <v>#REF!</v>
      </c>
      <c r="AE271" s="605"/>
      <c r="AF271" s="613" t="s">
        <v>198</v>
      </c>
      <c r="AG271" s="614"/>
      <c r="AH271" s="615"/>
      <c r="AI271" s="258" t="str">
        <f>IF(COUNT(S269,H271)&lt;&gt;2,"",ROUND(MIN(S269,H271)*H248,#REF!))</f>
        <v/>
      </c>
      <c r="AJ271" s="258" t="str">
        <f>IF(COUNT(H271,I271)&lt;&gt;2,"",ROUND(MIN(H271,I271)*I248,#REF!))</f>
        <v/>
      </c>
      <c r="AK271" s="258" t="str">
        <f>IF(COUNT(I271,J271)&lt;&gt;2,"",ROUND(MIN(I271,J271)*J248,#REF!))</f>
        <v/>
      </c>
      <c r="AL271" s="258" t="str">
        <f>IF(COUNT(J271,K271)&lt;&gt;2,"",ROUND(MIN(J271,K271)*K248,#REF!))</f>
        <v/>
      </c>
      <c r="AM271" s="258" t="str">
        <f>IF(COUNT(K271,L271)&lt;&gt;2,"",ROUND(MIN(K271,L271)*L248,#REF!))</f>
        <v/>
      </c>
      <c r="AN271" s="258" t="str">
        <f>IF(COUNT(L271,M271)&lt;&gt;2,"",ROUND(MIN(L271,M271)*M248,#REF!))</f>
        <v/>
      </c>
      <c r="AO271" s="258" t="str">
        <f>IF(COUNT(M271,N271)&lt;&gt;2,"",ROUND(MIN(M271,N271)*N248,#REF!))</f>
        <v/>
      </c>
      <c r="AP271" s="258" t="str">
        <f>IF(COUNT(N271,O271)&lt;&gt;2,"",ROUND(MIN(N271,O271)*O248,#REF!))</f>
        <v/>
      </c>
      <c r="AQ271" s="258" t="str">
        <f>IF(COUNT(O271,P271)&lt;&gt;2,"",ROUND(MIN(O271,P271)*P248,#REF!))</f>
        <v/>
      </c>
      <c r="AR271" s="258" t="str">
        <f>IF(COUNT(P271,Q271)&lt;&gt;2,"",ROUND(MIN(P271,Q271)*Q248,#REF!))</f>
        <v/>
      </c>
      <c r="AS271" s="258" t="str">
        <f>IF(COUNT(Q271,R271)&lt;&gt;2,"",ROUND(MIN(Q271,R271)*R248,#REF!))</f>
        <v/>
      </c>
      <c r="AT271" s="258" t="str">
        <f>IF(COUNT(R271,S271)&lt;&gt;2,"",ROUND(MIN(R271,S271)*S248,#REF!))</f>
        <v/>
      </c>
      <c r="AU271" s="255"/>
      <c r="AX271" s="569"/>
      <c r="AY271" s="569"/>
      <c r="AZ271" s="589"/>
      <c r="BA271" s="590"/>
      <c r="BB271" s="590"/>
      <c r="BC271" s="590"/>
      <c r="BD271" s="589"/>
      <c r="BE271" s="585" t="e">
        <f>IF(#REF!="発電事業者","月間送電電力量（GWh）","月間受電電力量（GWh）")</f>
        <v>#REF!</v>
      </c>
      <c r="BF271" s="586"/>
      <c r="BG271" s="331" t="str">
        <f>IF(COUNT(BG250,L283)=2,ROUND(BG250*L283/SUM(L279:L288),#REF!),"")</f>
        <v/>
      </c>
      <c r="BH271" s="331" t="str">
        <f>IF(COUNT(BH250,M283)=2,ROUND(BH250*M283/SUM(M279:M288),#REF!),"")</f>
        <v/>
      </c>
      <c r="BI271" s="331" t="str">
        <f>IF(COUNT(BI250,N283)=2,ROUND(BI250*N283/SUM(N279:N288),#REF!),"")</f>
        <v/>
      </c>
      <c r="BJ271" s="331" t="str">
        <f>IF(COUNT(BJ250,O283)=2,ROUND(BJ250*O283/SUM(O279:O288),#REF!),"")</f>
        <v/>
      </c>
      <c r="BK271" s="331" t="str">
        <f>IF(COUNT(BK250,P283)=2,ROUND(BK250*P283/SUM(P279:P288),#REF!),"")</f>
        <v/>
      </c>
      <c r="BL271" s="331" t="str">
        <f>IF(COUNT(BL250,Q283)=2,ROUND(BL250*Q283/SUM(Q279:Q288),#REF!),"")</f>
        <v/>
      </c>
      <c r="BM271" s="331" t="str">
        <f>IF(COUNT(BM250,R283)=2,ROUND(BM250*R283/SUM(R279:R288),#REF!),"")</f>
        <v/>
      </c>
      <c r="BN271" s="331" t="str">
        <f>IF(COUNT(BN250,S283)=2,ROUND(BN250*S283/SUM(S279:S288),#REF!),"")</f>
        <v/>
      </c>
      <c r="BO271" s="331" t="str">
        <f>IF(COUNT(BO250,T283)=2,ROUND(BO250*T283/SUM(T279:T288),#REF!),"")</f>
        <v/>
      </c>
      <c r="BP271" s="331" t="str">
        <f>IF(COUNT(BP250,U283)=2,ROUND(BP250*U283/SUM(U279:U288),#REF!),"")</f>
        <v/>
      </c>
      <c r="BQ271" s="331" t="str">
        <f>IF(COUNT(BQ250,V283)=2,ROUND(BQ250*V283/SUM(V279:V288),#REF!),"")</f>
        <v/>
      </c>
      <c r="BR271" s="331" t="str">
        <f>IF(COUNT(BR250,W283)=2,ROUND(BR250*W283/SUM(W279:W288),#REF!),"")</f>
        <v/>
      </c>
      <c r="BS271" s="569" t="e">
        <f>IF(#REF!="発電事業者","年間送電電力量（GWh）","年間受電電力量（GWh）")</f>
        <v>#REF!</v>
      </c>
      <c r="BT271" s="569"/>
      <c r="BU271" s="569"/>
      <c r="BV271" s="333" t="s">
        <v>25</v>
      </c>
      <c r="BW271" s="582"/>
      <c r="BX271" s="582"/>
      <c r="BY271" s="331" t="str">
        <f>IF(COUNT(BY250,X283)=2,ROUND(BY250*X283/SUM(X279:X288),#REF!),"")</f>
        <v/>
      </c>
      <c r="BZ271" s="331" t="str">
        <f>IF(COUNT(BZ250,Y283)=2,ROUND(BZ250*Y283/SUM(Y279:Y288),#REF!),"")</f>
        <v/>
      </c>
      <c r="CA271" s="331" t="str">
        <f>IF(COUNT(CA250,Z283)=2,ROUND(CA250*Z283/SUM(Z279:Z288),#REF!),"")</f>
        <v/>
      </c>
      <c r="CB271" s="331" t="str">
        <f>IF(COUNT(CB250,AA283)=2,ROUND(CB250*AA283/SUM(AA279:AA288),#REF!),"")</f>
        <v/>
      </c>
      <c r="CC271" s="331" t="str">
        <f>IF(COUNT(CC250,AB283)=2,ROUND(CC250*AB283/SUM(AB279:AB288),#REF!),"")</f>
        <v/>
      </c>
      <c r="CD271" s="331" t="str">
        <f>IF(COUNT(CD250,AC283)=2,ROUND(CD250*AC283/SUM(AC279:AC288),#REF!),"")</f>
        <v/>
      </c>
      <c r="CE271" s="331" t="str">
        <f>IF(COUNT(CE250,AD283)=2,ROUND(CE250*AD283/SUM(AD279:AD288),#REF!),"")</f>
        <v/>
      </c>
      <c r="CF271" s="331" t="str">
        <f>IF(COUNT(CF250,AE283)=2,ROUND(CF250*AE283/SUM(AE279:AE288),#REF!),"")</f>
        <v/>
      </c>
      <c r="CG271" s="331" t="str">
        <f>IF(COUNT(CG250,AF283)=2,ROUND(CG250*AF283/SUM(AF279:AF288),#REF!),"")</f>
        <v/>
      </c>
      <c r="CH271" s="565" t="str">
        <f>IF(COUNTA(AG283)=0,"",AG283)</f>
        <v/>
      </c>
      <c r="CI271" s="565"/>
      <c r="CJ271" s="565"/>
      <c r="CK271" s="565"/>
      <c r="CL271" s="565"/>
      <c r="CM271" s="565"/>
      <c r="CN271" s="565"/>
      <c r="CO271" s="565"/>
      <c r="CP271" s="565"/>
      <c r="CQ271" s="565"/>
    </row>
    <row r="272" spans="3:95" s="243" customFormat="1" ht="13.5" customHeight="1">
      <c r="C272" s="606"/>
      <c r="D272" s="607"/>
      <c r="E272" s="608" t="s">
        <v>212</v>
      </c>
      <c r="F272" s="609"/>
      <c r="G272" s="610"/>
      <c r="H272" s="261"/>
      <c r="I272" s="261"/>
      <c r="J272" s="261"/>
      <c r="K272" s="261"/>
      <c r="L272" s="261"/>
      <c r="M272" s="261"/>
      <c r="N272" s="261"/>
      <c r="O272" s="261"/>
      <c r="P272" s="261"/>
      <c r="Q272" s="261"/>
      <c r="R272" s="261"/>
      <c r="S272" s="261"/>
      <c r="T272" s="262" t="str">
        <f>IF(COUNT(H272:S272)=0,"",SUMPRODUCT(ROUND(H272:S272,#REF!)))</f>
        <v/>
      </c>
      <c r="U272" s="608" t="s">
        <v>211</v>
      </c>
      <c r="V272" s="609"/>
      <c r="W272" s="609"/>
      <c r="X272" s="610"/>
      <c r="Y272" s="611" t="str">
        <f>IF(COUNT(T272)=0,"",T272)</f>
        <v/>
      </c>
      <c r="Z272" s="612"/>
      <c r="AA272" s="257"/>
      <c r="AB272" s="257"/>
      <c r="AC272" s="257"/>
      <c r="AD272" s="606"/>
      <c r="AE272" s="607"/>
      <c r="AF272" s="608" t="s">
        <v>199</v>
      </c>
      <c r="AG272" s="609"/>
      <c r="AH272" s="610"/>
      <c r="AI272" s="264" t="str">
        <f t="shared" ref="AI272:AT272" si="62">IF(COUNT(H271:H272)=0,"",ROUND(H272/(H271*24*AI248/1000),3))</f>
        <v/>
      </c>
      <c r="AJ272" s="264" t="str">
        <f t="shared" si="62"/>
        <v/>
      </c>
      <c r="AK272" s="264" t="str">
        <f t="shared" si="62"/>
        <v/>
      </c>
      <c r="AL272" s="264" t="str">
        <f t="shared" si="62"/>
        <v/>
      </c>
      <c r="AM272" s="264" t="str">
        <f t="shared" si="62"/>
        <v/>
      </c>
      <c r="AN272" s="264" t="str">
        <f t="shared" si="62"/>
        <v/>
      </c>
      <c r="AO272" s="264" t="str">
        <f t="shared" si="62"/>
        <v/>
      </c>
      <c r="AP272" s="264" t="str">
        <f t="shared" si="62"/>
        <v/>
      </c>
      <c r="AQ272" s="264" t="str">
        <f t="shared" si="62"/>
        <v/>
      </c>
      <c r="AR272" s="264" t="str">
        <f t="shared" si="62"/>
        <v/>
      </c>
      <c r="AS272" s="264" t="str">
        <f t="shared" si="62"/>
        <v/>
      </c>
      <c r="AT272" s="264" t="str">
        <f t="shared" si="62"/>
        <v/>
      </c>
      <c r="AU272" s="265" t="str">
        <f>IF(COUNT(AI272:AT272)=0,"",AVERAGE(AI272:AT272))</f>
        <v/>
      </c>
      <c r="AX272" s="569" t="str">
        <f>IF(C284="","",C284)</f>
        <v/>
      </c>
      <c r="AY272" s="569"/>
      <c r="AZ272" s="587" t="str">
        <f>IF(E284="","",E284)</f>
        <v/>
      </c>
      <c r="BA272" s="590" t="str">
        <f ca="1">IF(F284="","",F284)</f>
        <v/>
      </c>
      <c r="BB272" s="590"/>
      <c r="BC272" s="590"/>
      <c r="BD272" s="587" t="str">
        <f>IF(I284="","",I284)</f>
        <v/>
      </c>
      <c r="BE272" s="578" t="e">
        <f>IF(#REF!="発電事業者","送電電力（MW）","受電電力（MW）")</f>
        <v>#REF!</v>
      </c>
      <c r="BF272" s="579"/>
      <c r="BG272" s="331" t="str">
        <f>IF(COUNT(BG248,L284)=2,ROUND(BG248*L284/SUM(L279:L288),#REF!),"")</f>
        <v/>
      </c>
      <c r="BH272" s="331" t="str">
        <f>IF(COUNT(BH248,M284)=2,ROUND(BH248*M284/SUM(M279:M288),#REF!),"")</f>
        <v/>
      </c>
      <c r="BI272" s="331" t="str">
        <f>IF(COUNT(BI248,N284)=2,ROUND(BI248*N284/SUM(N279:N288),#REF!),"")</f>
        <v/>
      </c>
      <c r="BJ272" s="331" t="str">
        <f>IF(COUNT(BJ248,O284)=2,ROUND(BJ248*O284/SUM(O279:O288),#REF!),"")</f>
        <v/>
      </c>
      <c r="BK272" s="331" t="str">
        <f>IF(COUNT(BK248,P284)=2,ROUND(BK248*P284/SUM(P279:P288),#REF!),"")</f>
        <v/>
      </c>
      <c r="BL272" s="331" t="str">
        <f>IF(COUNT(BL248,Q284)=2,ROUND(BL248*Q284/SUM(Q279:Q288),#REF!),"")</f>
        <v/>
      </c>
      <c r="BM272" s="331" t="str">
        <f>IF(COUNT(BM248,R284)=2,ROUND(BM248*R284/SUM(R279:R288),#REF!),"")</f>
        <v/>
      </c>
      <c r="BN272" s="331" t="str">
        <f>IF(COUNT(BN248,S284)=2,ROUND(BN248*S284/SUM(S279:S288),#REF!),"")</f>
        <v/>
      </c>
      <c r="BO272" s="331" t="str">
        <f>IF(COUNT(BO248,T284)=2,ROUND(BO248*T284/SUM(T279:T288),#REF!),"")</f>
        <v/>
      </c>
      <c r="BP272" s="331" t="str">
        <f>IF(COUNT(BP248,U284)=2,ROUND(BP248*U284/SUM(U279:U288),#REF!),"")</f>
        <v/>
      </c>
      <c r="BQ272" s="331" t="str">
        <f>IF(COUNT(BQ248,V284)=2,ROUND(BQ248*V284/SUM(V279:V288),#REF!),"")</f>
        <v/>
      </c>
      <c r="BR272" s="331" t="str">
        <f>IF(COUNT(BR248,W284)=2,ROUND(BR248*W284/SUM(W279:W288),#REF!),"")</f>
        <v/>
      </c>
      <c r="BS272" s="569" t="e">
        <f>IF(#REF!="発電事業者","送電電力（MW）","受電電力（MW）")</f>
        <v>#REF!</v>
      </c>
      <c r="BT272" s="569"/>
      <c r="BU272" s="569"/>
      <c r="BV272" s="333" t="s">
        <v>171</v>
      </c>
      <c r="BW272" s="580"/>
      <c r="BX272" s="580"/>
      <c r="BY272" s="331" t="str">
        <f>IF(COUNT(BY248,X284)=2,ROUND(BY248*X284/SUM(X279:X288),#REF!),"")</f>
        <v/>
      </c>
      <c r="BZ272" s="331" t="str">
        <f>IF(COUNT(BZ248,Y284)=2,ROUND(BZ248*Y284/SUM(Y279:Y288),#REF!),"")</f>
        <v/>
      </c>
      <c r="CA272" s="331" t="str">
        <f>IF(COUNT(CA248,Z284)=2,ROUND(CA248*Z284/SUM(Z279:Z288),#REF!),"")</f>
        <v/>
      </c>
      <c r="CB272" s="331" t="str">
        <f>IF(COUNT(CB248,AA284)=2,ROUND(CB248*AA284/SUM(AA279:AA288),#REF!),"")</f>
        <v/>
      </c>
      <c r="CC272" s="331" t="str">
        <f>IF(COUNT(CC248,AB284)=2,ROUND(CC248*AB284/SUM(AB279:AB288),#REF!),"")</f>
        <v/>
      </c>
      <c r="CD272" s="331" t="str">
        <f>IF(COUNT(CD248,AC284)=2,ROUND(CD248*AC284/SUM(AC279:AC288),#REF!),"")</f>
        <v/>
      </c>
      <c r="CE272" s="331" t="str">
        <f>IF(COUNT(CE248,AD284)=2,ROUND(CE248*AD284/SUM(AD279:AD288),#REF!),"")</f>
        <v/>
      </c>
      <c r="CF272" s="331" t="str">
        <f>IF(COUNT(CF248,AE284)=2,ROUND(CF248*AE284/SUM(AE279:AE288),#REF!),"")</f>
        <v/>
      </c>
      <c r="CG272" s="331" t="str">
        <f>IF(COUNT(CG248,AF284)=2,ROUND(CG248*AF284/SUM(AF279:AF288),#REF!),"")</f>
        <v/>
      </c>
      <c r="CH272" s="563" t="s">
        <v>215</v>
      </c>
      <c r="CI272" s="563"/>
      <c r="CJ272" s="563"/>
      <c r="CK272" s="563"/>
      <c r="CL272" s="563"/>
      <c r="CM272" s="563"/>
      <c r="CN272" s="563"/>
      <c r="CO272" s="563"/>
      <c r="CP272" s="563"/>
      <c r="CQ272" s="563"/>
    </row>
    <row r="273" spans="3:97" s="243" customFormat="1" ht="13.5" customHeight="1">
      <c r="C273" s="273"/>
      <c r="D273" s="273"/>
      <c r="E273" s="245"/>
      <c r="F273" s="245"/>
      <c r="G273" s="245"/>
      <c r="H273" s="257"/>
      <c r="I273" s="257"/>
      <c r="J273" s="257"/>
      <c r="K273" s="257"/>
      <c r="L273" s="257"/>
      <c r="M273" s="257"/>
      <c r="N273" s="257"/>
      <c r="O273" s="257"/>
      <c r="P273" s="257"/>
      <c r="Q273" s="257"/>
      <c r="R273" s="257"/>
      <c r="S273" s="257"/>
      <c r="T273" s="257"/>
      <c r="U273" s="245"/>
      <c r="V273" s="245"/>
      <c r="W273" s="245"/>
      <c r="X273" s="245"/>
      <c r="Y273" s="274"/>
      <c r="Z273" s="274"/>
      <c r="AA273" s="257"/>
      <c r="AB273" s="257"/>
      <c r="AC273" s="257"/>
      <c r="AD273" s="273"/>
      <c r="AE273" s="273"/>
      <c r="AF273" s="245"/>
      <c r="AG273" s="245"/>
      <c r="AH273" s="245"/>
      <c r="AI273" s="271"/>
      <c r="AJ273" s="271"/>
      <c r="AK273" s="271"/>
      <c r="AL273" s="271"/>
      <c r="AM273" s="271"/>
      <c r="AN273" s="271"/>
      <c r="AO273" s="271"/>
      <c r="AP273" s="271"/>
      <c r="AQ273" s="271"/>
      <c r="AR273" s="271"/>
      <c r="AS273" s="271"/>
      <c r="AT273" s="271"/>
      <c r="AU273" s="272"/>
      <c r="AV273" s="275"/>
      <c r="AX273" s="569"/>
      <c r="AY273" s="569"/>
      <c r="AZ273" s="588"/>
      <c r="BA273" s="590"/>
      <c r="BB273" s="590"/>
      <c r="BC273" s="590"/>
      <c r="BD273" s="588"/>
      <c r="BE273" s="583"/>
      <c r="BF273" s="584"/>
      <c r="BG273" s="259"/>
      <c r="BH273" s="259"/>
      <c r="BI273" s="259"/>
      <c r="BJ273" s="259"/>
      <c r="BK273" s="259"/>
      <c r="BL273" s="259"/>
      <c r="BM273" s="259"/>
      <c r="BN273" s="259"/>
      <c r="BO273" s="259"/>
      <c r="BP273" s="259"/>
      <c r="BQ273" s="259"/>
      <c r="BR273" s="259"/>
      <c r="BS273" s="569"/>
      <c r="BT273" s="569"/>
      <c r="BU273" s="569"/>
      <c r="BV273" s="333" t="s">
        <v>172</v>
      </c>
      <c r="BW273" s="581"/>
      <c r="BX273" s="581"/>
      <c r="BY273" s="331" t="str">
        <f>IF(COUNT(BY249,X284)=2,ROUND(BY249*X284/SUM(X279:X288),#REF!),"")</f>
        <v/>
      </c>
      <c r="BZ273" s="331" t="str">
        <f>IF(COUNT(BZ249,Y284)=2,ROUND(BZ249*Y284/SUM(Y279:Y288),#REF!),"")</f>
        <v/>
      </c>
      <c r="CA273" s="331" t="str">
        <f>IF(COUNT(CA249,Z284)=2,ROUND(CA249*Z284/SUM(Z279:Z288),#REF!),"")</f>
        <v/>
      </c>
      <c r="CB273" s="331" t="str">
        <f>IF(COUNT(CB249,AA284)=2,ROUND(CB249*AA284/SUM(AA279:AA288),#REF!),"")</f>
        <v/>
      </c>
      <c r="CC273" s="331" t="str">
        <f>IF(COUNT(CC249,AB284)=2,ROUND(CC249*AB284/SUM(AB279:AB288),#REF!),"")</f>
        <v/>
      </c>
      <c r="CD273" s="331" t="str">
        <f>IF(COUNT(CD249,AC284)=2,ROUND(CD249*AC284/SUM(AC279:AC288),#REF!),"")</f>
        <v/>
      </c>
      <c r="CE273" s="331" t="str">
        <f>IF(COUNT(CE249,AD284)=2,ROUND(CE249*AD284/SUM(AD279:AD288),#REF!),"")</f>
        <v/>
      </c>
      <c r="CF273" s="331" t="str">
        <f>IF(COUNT(CF249,AE284)=2,ROUND(CF249*AE284/SUM(AE279:AE288),#REF!),"")</f>
        <v/>
      </c>
      <c r="CG273" s="331" t="str">
        <f>IF(COUNT(CG249,AF284)=2,ROUND(CG249*AF284/SUM(AF279:AF288),#REF!),"")</f>
        <v/>
      </c>
      <c r="CH273" s="564" t="str">
        <f>IF(CH272="","",CH272)</f>
        <v>太陽光（余剰）</v>
      </c>
      <c r="CI273" s="564"/>
      <c r="CJ273" s="564"/>
      <c r="CK273" s="564"/>
      <c r="CL273" s="564"/>
      <c r="CM273" s="564"/>
      <c r="CN273" s="564"/>
      <c r="CO273" s="564"/>
      <c r="CP273" s="564"/>
      <c r="CQ273" s="564"/>
      <c r="CR273" s="271"/>
      <c r="CS273" s="271"/>
    </row>
    <row r="274" spans="3:97" s="243" customFormat="1" ht="13.5" customHeight="1">
      <c r="I274" s="257"/>
      <c r="J274" s="257"/>
      <c r="K274" s="257"/>
      <c r="L274" s="257"/>
      <c r="M274" s="257"/>
      <c r="N274" s="257"/>
      <c r="O274" s="257"/>
      <c r="P274" s="257"/>
      <c r="Q274" s="257"/>
      <c r="R274" s="257"/>
      <c r="S274" s="257"/>
      <c r="T274" s="257"/>
      <c r="U274" s="245"/>
      <c r="V274" s="245"/>
      <c r="W274" s="245"/>
      <c r="X274" s="245"/>
      <c r="Y274" s="274"/>
      <c r="Z274" s="274"/>
      <c r="AA274" s="257"/>
      <c r="AB274" s="257"/>
      <c r="AC274" s="257"/>
      <c r="AD274" s="273"/>
      <c r="AE274" s="273"/>
      <c r="AF274" s="245"/>
      <c r="AG274" s="245"/>
      <c r="AH274" s="245"/>
      <c r="AI274" s="271"/>
      <c r="AJ274" s="271"/>
      <c r="AK274" s="271"/>
      <c r="AL274" s="271"/>
      <c r="AM274" s="271"/>
      <c r="AN274" s="271"/>
      <c r="AO274" s="271"/>
      <c r="AP274" s="271"/>
      <c r="AQ274" s="271"/>
      <c r="AR274" s="271"/>
      <c r="AS274" s="271"/>
      <c r="AT274" s="271"/>
      <c r="AU274" s="272"/>
      <c r="AV274" s="257"/>
      <c r="AX274" s="569"/>
      <c r="AY274" s="569"/>
      <c r="AZ274" s="589"/>
      <c r="BA274" s="590"/>
      <c r="BB274" s="590"/>
      <c r="BC274" s="590"/>
      <c r="BD274" s="589"/>
      <c r="BE274" s="585" t="e">
        <f>IF(#REF!="発電事業者","月間送電電力量（GWh）","月間受電電力量（GWh）")</f>
        <v>#REF!</v>
      </c>
      <c r="BF274" s="586"/>
      <c r="BG274" s="331" t="str">
        <f>IF(COUNT(BG250,L284)=2,ROUND(BG250*L284/SUM(L279:L288),#REF!),"")</f>
        <v/>
      </c>
      <c r="BH274" s="331" t="str">
        <f>IF(COUNT(BH250,M284)=2,ROUND(BH250*M284/SUM(M279:M288),#REF!),"")</f>
        <v/>
      </c>
      <c r="BI274" s="331" t="str">
        <f>IF(COUNT(BI250,N284)=2,ROUND(BI250*N284/SUM(N279:N288),#REF!),"")</f>
        <v/>
      </c>
      <c r="BJ274" s="331" t="str">
        <f>IF(COUNT(BJ250,O284)=2,ROUND(BJ250*O284/SUM(O279:O288),#REF!),"")</f>
        <v/>
      </c>
      <c r="BK274" s="331" t="str">
        <f>IF(COUNT(BK250,P284)=2,ROUND(BK250*P284/SUM(P279:P288),#REF!),"")</f>
        <v/>
      </c>
      <c r="BL274" s="331" t="str">
        <f>IF(COUNT(BL250,Q284)=2,ROUND(BL250*Q284/SUM(Q279:Q288),#REF!),"")</f>
        <v/>
      </c>
      <c r="BM274" s="331" t="str">
        <f>IF(COUNT(BM250,R284)=2,ROUND(BM250*R284/SUM(R279:R288),#REF!),"")</f>
        <v/>
      </c>
      <c r="BN274" s="331" t="str">
        <f>IF(COUNT(BN250,S284)=2,ROUND(BN250*S284/SUM(S279:S288),#REF!),"")</f>
        <v/>
      </c>
      <c r="BO274" s="331" t="str">
        <f>IF(COUNT(BO250,T284)=2,ROUND(BO250*T284/SUM(T279:T288),#REF!),"")</f>
        <v/>
      </c>
      <c r="BP274" s="331" t="str">
        <f>IF(COUNT(BP250,U284)=2,ROUND(BP250*U284/SUM(U279:U288),#REF!),"")</f>
        <v/>
      </c>
      <c r="BQ274" s="331" t="str">
        <f>IF(COUNT(BQ250,V284)=2,ROUND(BQ250*V284/SUM(V279:V288),#REF!),"")</f>
        <v/>
      </c>
      <c r="BR274" s="331" t="str">
        <f>IF(COUNT(BR250,W284)=2,ROUND(BR250*W284/SUM(W279:W288),#REF!),"")</f>
        <v/>
      </c>
      <c r="BS274" s="569" t="e">
        <f>IF(#REF!="発電事業者","年間送電電力量（GWh）","年間受電電力量（GWh）")</f>
        <v>#REF!</v>
      </c>
      <c r="BT274" s="569"/>
      <c r="BU274" s="569"/>
      <c r="BV274" s="333" t="s">
        <v>25</v>
      </c>
      <c r="BW274" s="582"/>
      <c r="BX274" s="582"/>
      <c r="BY274" s="331" t="str">
        <f>IF(COUNT(BY250,X284)=2,ROUND(BY250*X284/SUM(X279:X288),#REF!),"")</f>
        <v/>
      </c>
      <c r="BZ274" s="331" t="str">
        <f>IF(COUNT(BZ250,Y284)=2,ROUND(BZ250*Y284/SUM(Y279:Y288),#REF!),"")</f>
        <v/>
      </c>
      <c r="CA274" s="331" t="str">
        <f>IF(COUNT(CA250,Z284)=2,ROUND(CA250*Z284/SUM(Z279:Z288),#REF!),"")</f>
        <v/>
      </c>
      <c r="CB274" s="331" t="str">
        <f>IF(COUNT(CB250,AA284)=2,ROUND(CB250*AA284/SUM(AA279:AA288),#REF!),"")</f>
        <v/>
      </c>
      <c r="CC274" s="331" t="str">
        <f>IF(COUNT(CC250,AB284)=2,ROUND(CC250*AB284/SUM(AB279:AB288),#REF!),"")</f>
        <v/>
      </c>
      <c r="CD274" s="331" t="str">
        <f>IF(COUNT(CD250,AC284)=2,ROUND(CD250*AC284/SUM(AC279:AC288),#REF!),"")</f>
        <v/>
      </c>
      <c r="CE274" s="331" t="str">
        <f>IF(COUNT(CE250,AD284)=2,ROUND(CE250*AD284/SUM(AD279:AD288),#REF!),"")</f>
        <v/>
      </c>
      <c r="CF274" s="331" t="str">
        <f>IF(COUNT(CF250,AE284)=2,ROUND(CF250*AE284/SUM(AE279:AE288),#REF!),"")</f>
        <v/>
      </c>
      <c r="CG274" s="331" t="str">
        <f>IF(COUNT(CG250,AF284)=2,ROUND(CG250*AF284/SUM(AF279:AF288),#REF!),"")</f>
        <v/>
      </c>
      <c r="CH274" s="565" t="str">
        <f>IF(COUNTA(AG284)=0,"",AG284)</f>
        <v/>
      </c>
      <c r="CI274" s="565"/>
      <c r="CJ274" s="565"/>
      <c r="CK274" s="565"/>
      <c r="CL274" s="565"/>
      <c r="CM274" s="565"/>
      <c r="CN274" s="565"/>
      <c r="CO274" s="565"/>
      <c r="CP274" s="565"/>
      <c r="CQ274" s="565"/>
    </row>
    <row r="275" spans="3:97" s="243" customFormat="1" ht="13.5" customHeight="1">
      <c r="C275" s="273"/>
      <c r="D275" s="273"/>
      <c r="E275" s="245"/>
      <c r="F275" s="245"/>
      <c r="G275" s="245"/>
      <c r="H275" s="257"/>
      <c r="I275" s="257"/>
      <c r="J275" s="257"/>
      <c r="K275" s="257"/>
      <c r="L275" s="257"/>
      <c r="M275" s="257"/>
      <c r="N275" s="257"/>
      <c r="O275" s="257"/>
      <c r="P275" s="257"/>
      <c r="Q275" s="257"/>
      <c r="R275" s="257"/>
      <c r="S275" s="257"/>
      <c r="T275" s="257"/>
      <c r="U275" s="257"/>
      <c r="V275" s="257"/>
      <c r="W275" s="257"/>
      <c r="X275" s="257"/>
      <c r="Y275" s="257"/>
      <c r="Z275" s="257"/>
      <c r="AA275" s="257"/>
      <c r="AB275" s="257"/>
      <c r="AC275" s="257"/>
      <c r="AD275" s="257"/>
      <c r="AE275" s="257"/>
      <c r="AF275" s="257"/>
      <c r="AG275" s="257"/>
      <c r="AH275" s="257"/>
      <c r="AI275" s="257"/>
      <c r="AJ275" s="257"/>
      <c r="AK275" s="257"/>
      <c r="AL275" s="257"/>
      <c r="AM275" s="257"/>
      <c r="AN275" s="257"/>
      <c r="AO275" s="257"/>
      <c r="AP275" s="257"/>
      <c r="AQ275" s="257"/>
      <c r="AR275" s="257"/>
      <c r="AS275" s="257"/>
      <c r="AT275" s="257"/>
      <c r="AU275" s="257"/>
      <c r="AV275" s="275"/>
      <c r="AX275" s="569" t="str">
        <f>IF(C285="","",C285)</f>
        <v/>
      </c>
      <c r="AY275" s="569"/>
      <c r="AZ275" s="587" t="str">
        <f>IF(E285="","",E285)</f>
        <v/>
      </c>
      <c r="BA275" s="590" t="str">
        <f ca="1">IF(F285="","",F285)</f>
        <v/>
      </c>
      <c r="BB275" s="590"/>
      <c r="BC275" s="590"/>
      <c r="BD275" s="587" t="str">
        <f>IF(I285="","",I285)</f>
        <v/>
      </c>
      <c r="BE275" s="578" t="e">
        <f>IF(#REF!="発電事業者","送電電力（MW）","受電電力（MW）")</f>
        <v>#REF!</v>
      </c>
      <c r="BF275" s="579"/>
      <c r="BG275" s="331" t="str">
        <f>IF(COUNT(BG248,L285)=2,ROUND(BG248*L285/SUM(L279:L288),#REF!),"")</f>
        <v/>
      </c>
      <c r="BH275" s="331" t="str">
        <f>IF(COUNT(BH248,M285)=2,ROUND(BH248*M285/SUM(M279:M288),#REF!),"")</f>
        <v/>
      </c>
      <c r="BI275" s="331" t="str">
        <f>IF(COUNT(BI248,N285)=2,ROUND(BI248*N285/SUM(N279:N288),#REF!),"")</f>
        <v/>
      </c>
      <c r="BJ275" s="331" t="str">
        <f>IF(COUNT(BJ248,O285)=2,ROUND(BJ248*O285/SUM(O279:O288),#REF!),"")</f>
        <v/>
      </c>
      <c r="BK275" s="331" t="str">
        <f>IF(COUNT(BK248,P285)=2,ROUND(BK248*P285/SUM(P279:P288),#REF!),"")</f>
        <v/>
      </c>
      <c r="BL275" s="331" t="str">
        <f>IF(COUNT(BL248,Q285)=2,ROUND(BL248*Q285/SUM(Q279:Q288),#REF!),"")</f>
        <v/>
      </c>
      <c r="BM275" s="331" t="str">
        <f>IF(COUNT(BM248,R285)=2,ROUND(BM248*R285/SUM(R279:R288),#REF!),"")</f>
        <v/>
      </c>
      <c r="BN275" s="331" t="str">
        <f>IF(COUNT(BN248,S285)=2,ROUND(BN248*S285/SUM(S279:S288),#REF!),"")</f>
        <v/>
      </c>
      <c r="BO275" s="331" t="str">
        <f>IF(COUNT(BO248,T285)=2,ROUND(BO248*T285/SUM(T279:T288),#REF!),"")</f>
        <v/>
      </c>
      <c r="BP275" s="331" t="str">
        <f>IF(COUNT(BP248,U285)=2,ROUND(BP248*U285/SUM(U279:U288),#REF!),"")</f>
        <v/>
      </c>
      <c r="BQ275" s="331" t="str">
        <f>IF(COUNT(BQ248,V285)=2,ROUND(BQ248*V285/SUM(V279:V288),#REF!),"")</f>
        <v/>
      </c>
      <c r="BR275" s="331" t="str">
        <f>IF(COUNT(BR248,W285)=2,ROUND(BR248*W285/SUM(W279:W288),#REF!),"")</f>
        <v/>
      </c>
      <c r="BS275" s="569" t="e">
        <f>IF(#REF!="発電事業者","送電電力（MW）","受電電力（MW）")</f>
        <v>#REF!</v>
      </c>
      <c r="BT275" s="569"/>
      <c r="BU275" s="569"/>
      <c r="BV275" s="333" t="s">
        <v>171</v>
      </c>
      <c r="BW275" s="580"/>
      <c r="BX275" s="580"/>
      <c r="BY275" s="331" t="str">
        <f>IF(COUNT(BY248,X285)=2,ROUND(BY248*X285/SUM(X279:X288),#REF!),"")</f>
        <v/>
      </c>
      <c r="BZ275" s="331" t="str">
        <f>IF(COUNT(BZ248,Y285)=2,ROUND(BZ248*Y285/SUM(Y279:Y288),#REF!),"")</f>
        <v/>
      </c>
      <c r="CA275" s="331" t="str">
        <f>IF(COUNT(CA248,Z285)=2,ROUND(CA248*Z285/SUM(Z279:Z288),#REF!),"")</f>
        <v/>
      </c>
      <c r="CB275" s="331" t="str">
        <f>IF(COUNT(CB248,AA285)=2,ROUND(CB248*AA285/SUM(AA279:AA288),#REF!),"")</f>
        <v/>
      </c>
      <c r="CC275" s="331" t="str">
        <f>IF(COUNT(CC248,AB285)=2,ROUND(CC248*AB285/SUM(AB279:AB288),#REF!),"")</f>
        <v/>
      </c>
      <c r="CD275" s="331" t="str">
        <f>IF(COUNT(CD248,AC285)=2,ROUND(CD248*AC285/SUM(AC279:AC288),#REF!),"")</f>
        <v/>
      </c>
      <c r="CE275" s="331" t="str">
        <f>IF(COUNT(CE248,AD285)=2,ROUND(CE248*AD285/SUM(AD279:AD288),#REF!),"")</f>
        <v/>
      </c>
      <c r="CF275" s="331" t="str">
        <f>IF(COUNT(CF248,AE285)=2,ROUND(CF248*AE285/SUM(AE279:AE288),#REF!),"")</f>
        <v/>
      </c>
      <c r="CG275" s="331" t="str">
        <f>IF(COUNT(CG248,AF285)=2,ROUND(CG248*AF285/SUM(AF279:AF288),#REF!),"")</f>
        <v/>
      </c>
      <c r="CH275" s="563" t="s">
        <v>215</v>
      </c>
      <c r="CI275" s="563"/>
      <c r="CJ275" s="563"/>
      <c r="CK275" s="563"/>
      <c r="CL275" s="563"/>
      <c r="CM275" s="563"/>
      <c r="CN275" s="563"/>
      <c r="CO275" s="563"/>
      <c r="CP275" s="563"/>
      <c r="CQ275" s="563"/>
    </row>
    <row r="276" spans="3:97" s="243" customFormat="1" ht="13.5" customHeight="1">
      <c r="C276" s="241" t="e">
        <f>IF(#REF!="発電事業者","送電相手先諸元","購入相手先諸元")</f>
        <v>#REF!</v>
      </c>
      <c r="D276" s="236"/>
      <c r="E276" s="236"/>
      <c r="F276" s="242">
        <v>0</v>
      </c>
      <c r="G276" s="237" t="s">
        <v>255</v>
      </c>
      <c r="H276" s="236"/>
      <c r="I276" s="236"/>
      <c r="J276" s="236"/>
      <c r="K276" s="236"/>
      <c r="AV276" s="257"/>
      <c r="AX276" s="569"/>
      <c r="AY276" s="569"/>
      <c r="AZ276" s="588"/>
      <c r="BA276" s="590"/>
      <c r="BB276" s="590"/>
      <c r="BC276" s="590"/>
      <c r="BD276" s="588"/>
      <c r="BE276" s="583"/>
      <c r="BF276" s="584"/>
      <c r="BG276" s="259"/>
      <c r="BH276" s="259"/>
      <c r="BI276" s="259"/>
      <c r="BJ276" s="259"/>
      <c r="BK276" s="259"/>
      <c r="BL276" s="259"/>
      <c r="BM276" s="259"/>
      <c r="BN276" s="259"/>
      <c r="BO276" s="259"/>
      <c r="BP276" s="259"/>
      <c r="BQ276" s="259"/>
      <c r="BR276" s="259"/>
      <c r="BS276" s="569"/>
      <c r="BT276" s="569"/>
      <c r="BU276" s="569"/>
      <c r="BV276" s="333" t="s">
        <v>172</v>
      </c>
      <c r="BW276" s="581"/>
      <c r="BX276" s="581"/>
      <c r="BY276" s="331" t="str">
        <f>IF(COUNT(BY249,X285)=2,ROUND(BY249*X285/SUM(X279:X288),#REF!),"")</f>
        <v/>
      </c>
      <c r="BZ276" s="331" t="str">
        <f>IF(COUNT(BZ249,Y285)=2,ROUND(BZ249*Y285/SUM(Y279:Y288),#REF!),"")</f>
        <v/>
      </c>
      <c r="CA276" s="331" t="str">
        <f>IF(COUNT(CA249,Z285)=2,ROUND(CA249*Z285/SUM(Z279:Z288),#REF!),"")</f>
        <v/>
      </c>
      <c r="CB276" s="331" t="str">
        <f>IF(COUNT(CB249,AA285)=2,ROUND(CB249*AA285/SUM(AA279:AA288),#REF!),"")</f>
        <v/>
      </c>
      <c r="CC276" s="331" t="str">
        <f>IF(COUNT(CC249,AB285)=2,ROUND(CC249*AB285/SUM(AB279:AB288),#REF!),"")</f>
        <v/>
      </c>
      <c r="CD276" s="331" t="str">
        <f>IF(COUNT(CD249,AC285)=2,ROUND(CD249*AC285/SUM(AC279:AC288),#REF!),"")</f>
        <v/>
      </c>
      <c r="CE276" s="331" t="str">
        <f>IF(COUNT(CE249,AD285)=2,ROUND(CE249*AD285/SUM(AD279:AD288),#REF!),"")</f>
        <v/>
      </c>
      <c r="CF276" s="331" t="str">
        <f>IF(COUNT(CF249,AE285)=2,ROUND(CF249*AE285/SUM(AE279:AE288),#REF!),"")</f>
        <v/>
      </c>
      <c r="CG276" s="331" t="str">
        <f>IF(COUNT(CG249,AF285)=2,ROUND(CG249*AF285/SUM(AF279:AF288),#REF!),"")</f>
        <v/>
      </c>
      <c r="CH276" s="564" t="str">
        <f>IF(CH275="","",CH275)</f>
        <v>太陽光（余剰）</v>
      </c>
      <c r="CI276" s="564"/>
      <c r="CJ276" s="564"/>
      <c r="CK276" s="564"/>
      <c r="CL276" s="564"/>
      <c r="CM276" s="564"/>
      <c r="CN276" s="564"/>
      <c r="CO276" s="564"/>
      <c r="CP276" s="564"/>
      <c r="CQ276" s="564"/>
    </row>
    <row r="277" spans="3:97" s="243" customFormat="1" ht="13.5" customHeight="1">
      <c r="C277" s="594" t="s">
        <v>200</v>
      </c>
      <c r="D277" s="594"/>
      <c r="E277" s="594" t="s">
        <v>201</v>
      </c>
      <c r="F277" s="594" t="s">
        <v>202</v>
      </c>
      <c r="G277" s="594"/>
      <c r="H277" s="594"/>
      <c r="I277" s="595" t="s">
        <v>203</v>
      </c>
      <c r="J277" s="597" t="e">
        <f>IF(#REF!="発電事業者","送電先","購入先")</f>
        <v>#REF!</v>
      </c>
      <c r="K277" s="598"/>
      <c r="L277" s="601" t="e">
        <f>DATE(#REF!,1,1)</f>
        <v>#REF!</v>
      </c>
      <c r="M277" s="602"/>
      <c r="N277" s="602"/>
      <c r="O277" s="602"/>
      <c r="P277" s="602"/>
      <c r="Q277" s="602"/>
      <c r="R277" s="602"/>
      <c r="S277" s="602"/>
      <c r="T277" s="602"/>
      <c r="U277" s="602"/>
      <c r="V277" s="602"/>
      <c r="W277" s="603"/>
      <c r="X277" s="592" t="e">
        <f>DATE(#REF!+1,1,1)</f>
        <v>#REF!</v>
      </c>
      <c r="Y277" s="592" t="e">
        <f>DATE(#REF!+2,1,1)</f>
        <v>#REF!</v>
      </c>
      <c r="Z277" s="592" t="e">
        <f>DATE(#REF!+3,1,1)</f>
        <v>#REF!</v>
      </c>
      <c r="AA277" s="592" t="e">
        <f>DATE(#REF!+4,1,1)</f>
        <v>#REF!</v>
      </c>
      <c r="AB277" s="592" t="e">
        <f>DATE(#REF!+5,1,1)</f>
        <v>#REF!</v>
      </c>
      <c r="AC277" s="592" t="e">
        <f>DATE(#REF!+6,1,1)</f>
        <v>#REF!</v>
      </c>
      <c r="AD277" s="592" t="e">
        <f>DATE(#REF!+7,1,1)</f>
        <v>#REF!</v>
      </c>
      <c r="AE277" s="592" t="e">
        <f>DATE(#REF!+8,1,1)</f>
        <v>#REF!</v>
      </c>
      <c r="AF277" s="592" t="e">
        <f>DATE(#REF!+9,1,1)</f>
        <v>#REF!</v>
      </c>
      <c r="AG277" s="594" t="s">
        <v>253</v>
      </c>
      <c r="AH277" s="594"/>
      <c r="AI277" s="594"/>
      <c r="AJ277" s="594"/>
      <c r="AK277" s="594"/>
      <c r="AL277" s="594"/>
      <c r="AM277" s="594"/>
      <c r="AN277" s="594"/>
      <c r="AO277" s="594"/>
      <c r="AP277" s="594"/>
      <c r="AV277" s="275"/>
      <c r="AX277" s="569"/>
      <c r="AY277" s="569"/>
      <c r="AZ277" s="589"/>
      <c r="BA277" s="590"/>
      <c r="BB277" s="590"/>
      <c r="BC277" s="590"/>
      <c r="BD277" s="589"/>
      <c r="BE277" s="585" t="e">
        <f>IF(#REF!="発電事業者","月間送電電力量（GWh）","月間受電電力量（GWh）")</f>
        <v>#REF!</v>
      </c>
      <c r="BF277" s="586"/>
      <c r="BG277" s="331" t="str">
        <f>IF(COUNT(BG250,L285)=2,ROUND(BG250*L285/SUM(L279:L288),#REF!),"")</f>
        <v/>
      </c>
      <c r="BH277" s="331" t="str">
        <f>IF(COUNT(BH250,M285)=2,ROUND(BH250*M285/SUM(M279:M288),#REF!),"")</f>
        <v/>
      </c>
      <c r="BI277" s="331" t="str">
        <f>IF(COUNT(BI250,N285)=2,ROUND(BI250*N285/SUM(N279:N288),#REF!),"")</f>
        <v/>
      </c>
      <c r="BJ277" s="331" t="str">
        <f>IF(COUNT(BJ250,O285)=2,ROUND(BJ250*O285/SUM(O279:O288),#REF!),"")</f>
        <v/>
      </c>
      <c r="BK277" s="331" t="str">
        <f>IF(COUNT(BK250,P285)=2,ROUND(BK250*P285/SUM(P279:P288),#REF!),"")</f>
        <v/>
      </c>
      <c r="BL277" s="331" t="str">
        <f>IF(COUNT(BL250,Q285)=2,ROUND(BL250*Q285/SUM(Q279:Q288),#REF!),"")</f>
        <v/>
      </c>
      <c r="BM277" s="331" t="str">
        <f>IF(COUNT(BM250,R285)=2,ROUND(BM250*R285/SUM(R279:R288),#REF!),"")</f>
        <v/>
      </c>
      <c r="BN277" s="331" t="str">
        <f>IF(COUNT(BN250,S285)=2,ROUND(BN250*S285/SUM(S279:S288),#REF!),"")</f>
        <v/>
      </c>
      <c r="BO277" s="331" t="str">
        <f>IF(COUNT(BO250,T285)=2,ROUND(BO250*T285/SUM(T279:T288),#REF!),"")</f>
        <v/>
      </c>
      <c r="BP277" s="331" t="str">
        <f>IF(COUNT(BP250,U285)=2,ROUND(BP250*U285/SUM(U279:U288),#REF!),"")</f>
        <v/>
      </c>
      <c r="BQ277" s="331" t="str">
        <f>IF(COUNT(BQ250,V285)=2,ROUND(BQ250*V285/SUM(V279:V288),#REF!),"")</f>
        <v/>
      </c>
      <c r="BR277" s="331" t="str">
        <f>IF(COUNT(BR250,W285)=2,ROUND(BR250*W285/SUM(W279:W288),#REF!),"")</f>
        <v/>
      </c>
      <c r="BS277" s="569" t="e">
        <f>IF(#REF!="発電事業者","年間送電電力量（GWh）","年間受電電力量（GWh）")</f>
        <v>#REF!</v>
      </c>
      <c r="BT277" s="569"/>
      <c r="BU277" s="569"/>
      <c r="BV277" s="333" t="s">
        <v>25</v>
      </c>
      <c r="BW277" s="582"/>
      <c r="BX277" s="582"/>
      <c r="BY277" s="331" t="str">
        <f>IF(COUNT(BY250,X285)=2,ROUND(BY250*X285/SUM(X279:X288),#REF!),"")</f>
        <v/>
      </c>
      <c r="BZ277" s="331" t="str">
        <f>IF(COUNT(BZ250,Y285)=2,ROUND(BZ250*Y285/SUM(Y279:Y288),#REF!),"")</f>
        <v/>
      </c>
      <c r="CA277" s="331" t="str">
        <f>IF(COUNT(CA250,Z285)=2,ROUND(CA250*Z285/SUM(Z279:Z288),#REF!),"")</f>
        <v/>
      </c>
      <c r="CB277" s="331" t="str">
        <f>IF(COUNT(CB250,AA285)=2,ROUND(CB250*AA285/SUM(AA279:AA288),#REF!),"")</f>
        <v/>
      </c>
      <c r="CC277" s="331" t="str">
        <f>IF(COUNT(CC250,AB285)=2,ROUND(CC250*AB285/SUM(AB279:AB288),#REF!),"")</f>
        <v/>
      </c>
      <c r="CD277" s="331" t="str">
        <f>IF(COUNT(CD250,AC285)=2,ROUND(CD250*AC285/SUM(AC279:AC288),#REF!),"")</f>
        <v/>
      </c>
      <c r="CE277" s="331" t="str">
        <f>IF(COUNT(CE250,AD285)=2,ROUND(CE250*AD285/SUM(AD279:AD288),#REF!),"")</f>
        <v/>
      </c>
      <c r="CF277" s="331" t="str">
        <f>IF(COUNT(CF250,AE285)=2,ROUND(CF250*AE285/SUM(AE279:AE288),#REF!),"")</f>
        <v/>
      </c>
      <c r="CG277" s="331" t="str">
        <f>IF(COUNT(CG250,AF285)=2,ROUND(CG250*AF285/SUM(AF279:AF288),#REF!),"")</f>
        <v/>
      </c>
      <c r="CH277" s="565" t="str">
        <f>IF(COUNTA(AG285)=0,"",AG285)</f>
        <v/>
      </c>
      <c r="CI277" s="565"/>
      <c r="CJ277" s="565"/>
      <c r="CK277" s="565"/>
      <c r="CL277" s="565"/>
      <c r="CM277" s="565"/>
      <c r="CN277" s="565"/>
      <c r="CO277" s="565"/>
      <c r="CP277" s="565"/>
      <c r="CQ277" s="565"/>
    </row>
    <row r="278" spans="3:97" s="243" customFormat="1" ht="13.5" customHeight="1">
      <c r="C278" s="594"/>
      <c r="D278" s="594"/>
      <c r="E278" s="594"/>
      <c r="F278" s="594"/>
      <c r="G278" s="594"/>
      <c r="H278" s="594"/>
      <c r="I278" s="596"/>
      <c r="J278" s="599"/>
      <c r="K278" s="600"/>
      <c r="L278" s="320" t="s">
        <v>194</v>
      </c>
      <c r="M278" s="320" t="s">
        <v>195</v>
      </c>
      <c r="N278" s="320" t="s">
        <v>161</v>
      </c>
      <c r="O278" s="320" t="s">
        <v>162</v>
      </c>
      <c r="P278" s="320" t="s">
        <v>163</v>
      </c>
      <c r="Q278" s="320" t="s">
        <v>164</v>
      </c>
      <c r="R278" s="320" t="s">
        <v>165</v>
      </c>
      <c r="S278" s="320" t="s">
        <v>166</v>
      </c>
      <c r="T278" s="320" t="s">
        <v>167</v>
      </c>
      <c r="U278" s="320" t="s">
        <v>168</v>
      </c>
      <c r="V278" s="320" t="s">
        <v>169</v>
      </c>
      <c r="W278" s="320" t="s">
        <v>170</v>
      </c>
      <c r="X278" s="593">
        <v>43101</v>
      </c>
      <c r="Y278" s="593">
        <v>43466</v>
      </c>
      <c r="Z278" s="593">
        <v>43831</v>
      </c>
      <c r="AA278" s="593">
        <v>44197</v>
      </c>
      <c r="AB278" s="593">
        <v>44562</v>
      </c>
      <c r="AC278" s="593">
        <v>44927</v>
      </c>
      <c r="AD278" s="593">
        <v>45292</v>
      </c>
      <c r="AE278" s="593">
        <v>45658</v>
      </c>
      <c r="AF278" s="593">
        <v>46023</v>
      </c>
      <c r="AG278" s="594"/>
      <c r="AH278" s="594"/>
      <c r="AI278" s="594"/>
      <c r="AJ278" s="594"/>
      <c r="AK278" s="594"/>
      <c r="AL278" s="594"/>
      <c r="AM278" s="594"/>
      <c r="AN278" s="594"/>
      <c r="AO278" s="594"/>
      <c r="AP278" s="594"/>
      <c r="AV278" s="275"/>
      <c r="AX278" s="569" t="str">
        <f>IF(C286="","",C286)</f>
        <v/>
      </c>
      <c r="AY278" s="569"/>
      <c r="AZ278" s="587" t="str">
        <f>IF(E286="","",E286)</f>
        <v/>
      </c>
      <c r="BA278" s="590" t="str">
        <f ca="1">IF(F286="","",F286)</f>
        <v/>
      </c>
      <c r="BB278" s="590"/>
      <c r="BC278" s="590"/>
      <c r="BD278" s="587" t="str">
        <f>IF(I286="","",I286)</f>
        <v/>
      </c>
      <c r="BE278" s="578" t="e">
        <f>IF(#REF!="発電事業者","送電電力（MW）","受電電力（MW）")</f>
        <v>#REF!</v>
      </c>
      <c r="BF278" s="579"/>
      <c r="BG278" s="331" t="str">
        <f>IF(COUNT(BG248,L286)=2,ROUND(BG248*L286/SUM(L279:L288),#REF!),"")</f>
        <v/>
      </c>
      <c r="BH278" s="331" t="str">
        <f>IF(COUNT(BH248,M286)=2,ROUND(BH248*M286/SUM(M279:M288),#REF!),"")</f>
        <v/>
      </c>
      <c r="BI278" s="331" t="str">
        <f>IF(COUNT(BI248,N286)=2,ROUND(BI248*N286/SUM(N279:N288),#REF!),"")</f>
        <v/>
      </c>
      <c r="BJ278" s="331" t="str">
        <f>IF(COUNT(BJ248,O286)=2,ROUND(BJ248*O286/SUM(O279:O288),#REF!),"")</f>
        <v/>
      </c>
      <c r="BK278" s="331" t="str">
        <f>IF(COUNT(BK248,P286)=2,ROUND(BK248*P286/SUM(P279:P288),#REF!),"")</f>
        <v/>
      </c>
      <c r="BL278" s="331" t="str">
        <f>IF(COUNT(BL248,Q286)=2,ROUND(BL248*Q286/SUM(Q279:Q288),#REF!),"")</f>
        <v/>
      </c>
      <c r="BM278" s="331" t="str">
        <f>IF(COUNT(BM248,R286)=2,ROUND(BM248*R286/SUM(R279:R288),#REF!),"")</f>
        <v/>
      </c>
      <c r="BN278" s="331" t="str">
        <f>IF(COUNT(BN248,S286)=2,ROUND(BN248*S286/SUM(S279:S288),#REF!),"")</f>
        <v/>
      </c>
      <c r="BO278" s="331" t="str">
        <f>IF(COUNT(BO248,T286)=2,ROUND(BO248*T286/SUM(T279:T288),#REF!),"")</f>
        <v/>
      </c>
      <c r="BP278" s="331" t="str">
        <f>IF(COUNT(BP248,U286)=2,ROUND(BP248*U286/SUM(U279:U288),#REF!),"")</f>
        <v/>
      </c>
      <c r="BQ278" s="331" t="str">
        <f>IF(COUNT(BQ248,V286)=2,ROUND(BQ248*V286/SUM(V279:V288),#REF!),"")</f>
        <v/>
      </c>
      <c r="BR278" s="331" t="str">
        <f>IF(COUNT(BR248,W286)=2,ROUND(BR248*W286/SUM(W279:W288),#REF!),"")</f>
        <v/>
      </c>
      <c r="BS278" s="569" t="e">
        <f>IF(#REF!="発電事業者","送電電力（MW）","受電電力（MW）")</f>
        <v>#REF!</v>
      </c>
      <c r="BT278" s="569"/>
      <c r="BU278" s="569"/>
      <c r="BV278" s="333" t="s">
        <v>171</v>
      </c>
      <c r="BW278" s="580"/>
      <c r="BX278" s="580"/>
      <c r="BY278" s="331" t="str">
        <f>IF(COUNT(BY248,X286)=2,ROUND(BY248*X286/SUM(X279:X288),#REF!),"")</f>
        <v/>
      </c>
      <c r="BZ278" s="331" t="str">
        <f>IF(COUNT(BZ248,Y286)=2,ROUND(BZ248*Y286/SUM(Y279:Y288),#REF!),"")</f>
        <v/>
      </c>
      <c r="CA278" s="331" t="str">
        <f>IF(COUNT(CA248,Z286)=2,ROUND(CA248*Z286/SUM(Z279:Z288),#REF!),"")</f>
        <v/>
      </c>
      <c r="CB278" s="331" t="str">
        <f>IF(COUNT(CB248,AA286)=2,ROUND(CB248*AA286/SUM(AA279:AA288),#REF!),"")</f>
        <v/>
      </c>
      <c r="CC278" s="331" t="str">
        <f>IF(COUNT(CC248,AB286)=2,ROUND(CC248*AB286/SUM(AB279:AB288),#REF!),"")</f>
        <v/>
      </c>
      <c r="CD278" s="331" t="str">
        <f>IF(COUNT(CD248,AC286)=2,ROUND(CD248*AC286/SUM(AC279:AC288),#REF!),"")</f>
        <v/>
      </c>
      <c r="CE278" s="331" t="str">
        <f>IF(COUNT(CE248,AD286)=2,ROUND(CE248*AD286/SUM(AD279:AD288),#REF!),"")</f>
        <v/>
      </c>
      <c r="CF278" s="331" t="str">
        <f>IF(COUNT(CF248,AE286)=2,ROUND(CF248*AE286/SUM(AE279:AE288),#REF!),"")</f>
        <v/>
      </c>
      <c r="CG278" s="331" t="str">
        <f>IF(COUNT(CG248,AF286)=2,ROUND(CG248*AF286/SUM(AF279:AF288),#REF!),"")</f>
        <v/>
      </c>
      <c r="CH278" s="563" t="s">
        <v>215</v>
      </c>
      <c r="CI278" s="563"/>
      <c r="CJ278" s="563"/>
      <c r="CK278" s="563"/>
      <c r="CL278" s="563"/>
      <c r="CM278" s="563"/>
      <c r="CN278" s="563"/>
      <c r="CO278" s="563"/>
      <c r="CP278" s="563"/>
      <c r="CQ278" s="563"/>
    </row>
    <row r="279" spans="3:97" s="243" customFormat="1" ht="13.5" customHeight="1">
      <c r="C279" s="568"/>
      <c r="D279" s="568"/>
      <c r="E279" s="332"/>
      <c r="F279" s="569" t="str">
        <f ca="1">IF(E279="","",VLOOKUP(E279,INDIRECT(AR279),2,FALSE))</f>
        <v/>
      </c>
      <c r="G279" s="569"/>
      <c r="H279" s="569"/>
      <c r="I279" s="333" t="str">
        <f>IF(E279="","",E243)</f>
        <v/>
      </c>
      <c r="J279" s="569" t="e">
        <f>J277&amp;"１"</f>
        <v>#REF!</v>
      </c>
      <c r="K279" s="569"/>
      <c r="L279" s="277">
        <f t="shared" ref="L279:W279" si="63">IF($F276=0,IF(100-SUM(L280:L288)=0,"",100-SUM(L280:L288)),IF(H253-SUM(L280:L288)=0,"",H253-SUM(L280:L288)))</f>
        <v>100</v>
      </c>
      <c r="M279" s="277">
        <f t="shared" si="63"/>
        <v>100</v>
      </c>
      <c r="N279" s="277">
        <f t="shared" si="63"/>
        <v>100</v>
      </c>
      <c r="O279" s="277">
        <f t="shared" si="63"/>
        <v>100</v>
      </c>
      <c r="P279" s="277">
        <f t="shared" si="63"/>
        <v>100</v>
      </c>
      <c r="Q279" s="277">
        <f t="shared" si="63"/>
        <v>100</v>
      </c>
      <c r="R279" s="277">
        <f t="shared" si="63"/>
        <v>100</v>
      </c>
      <c r="S279" s="277">
        <f t="shared" si="63"/>
        <v>100</v>
      </c>
      <c r="T279" s="277">
        <f t="shared" si="63"/>
        <v>100</v>
      </c>
      <c r="U279" s="277">
        <f t="shared" si="63"/>
        <v>100</v>
      </c>
      <c r="V279" s="277">
        <f t="shared" si="63"/>
        <v>100</v>
      </c>
      <c r="W279" s="277">
        <f t="shared" si="63"/>
        <v>100</v>
      </c>
      <c r="X279" s="277">
        <f>IF($F276=0,IF(100-SUM(X280:X288)=0,"",100-SUM(X280:X288)),IF(H255-SUM(X280:X288)=0,"",H255-SUM(X280:X288)))</f>
        <v>100</v>
      </c>
      <c r="Y279" s="277">
        <f>IF($F276=0,IF(100-SUM(Y280:Y288)=0,"",100-SUM(Y280:Y288)),IF(H257-SUM(Y280:Y288)=0,"",H257-SUM(Y280:Y288)))</f>
        <v>100</v>
      </c>
      <c r="Z279" s="277">
        <f>IF($F276=0,IF(100-SUM(Z280:Z288)=0,"",100-SUM(Z280:Z288)),IF(H259-SUM(Z280:Z288)=0,"",H259-SUM(Z280:Z288)))</f>
        <v>100</v>
      </c>
      <c r="AA279" s="277">
        <f>IF($F276=0,IF(100-SUM(AA280:AA288)=0,"",100-SUM(AA280:AA288)),IF(H261-SUM(AA280:AA288)=0,"",H261-SUM(AA280:AA288)))</f>
        <v>100</v>
      </c>
      <c r="AB279" s="277">
        <f>IF($F276=0,IF(100-SUM(AB280:AB288)=0,"",100-SUM(AB280:AB288)),IF(H263-SUM(AB280:AB288)=0,"",H263-SUM(AB280:AB288)))</f>
        <v>100</v>
      </c>
      <c r="AC279" s="277">
        <f>IF($F276=0,IF(100-SUM(AC280:AC288)=0,"",100-SUM(AC280:AC288)),IF(H265-SUM(AC280:AC288)=0,"",H265-SUM(AC280:AC288)))</f>
        <v>100</v>
      </c>
      <c r="AD279" s="277">
        <f>IF($F276=0,IF(100-SUM(AD280:AD288)=0,"",100-SUM(AD280:AD288)),IF(H267-SUM(AD280:AD288)=0,"",H267-SUM(AD280:AD288)))</f>
        <v>100</v>
      </c>
      <c r="AE279" s="277">
        <f>IF($F276=0,IF(100-SUM(AE280:AE288)=0,"",100-SUM(AE280:AE288)),IF(H269-SUM(AE280:AE288)=0,"",H269-SUM(AE280:AE288)))</f>
        <v>100</v>
      </c>
      <c r="AF279" s="277">
        <f>IF($F276=0,IF(100-SUM(AF280:AF288)=0,"",100-SUM(AF280:AF288)),IF(H271-SUM(AF280:AF288)=0,"",H271-SUM(AF280:AF288)))</f>
        <v>100</v>
      </c>
      <c r="AG279" s="570"/>
      <c r="AH279" s="570"/>
      <c r="AI279" s="570"/>
      <c r="AJ279" s="570"/>
      <c r="AK279" s="570"/>
      <c r="AL279" s="570"/>
      <c r="AM279" s="570"/>
      <c r="AN279" s="570"/>
      <c r="AO279" s="570"/>
      <c r="AP279" s="570"/>
      <c r="AR279" s="591" t="b">
        <f t="shared" ref="AR279:AR288" si="64">IF(C279="発電事業者","事業者リスト一覧!D3:E1002", IF(C279="小売電気事業者","事業者リスト一覧!J3:K1002", IF(C279="一般送配電事業者","事業者リスト一覧!G3:H13", IF(C279="送電事業者","事業者リスト一覧!G16:H21", IF(C279="特定送配電事業者","事業者リスト一覧!G24:H44", IF(C279="登録特定送配電事業者","事業者リスト一覧!G47:H87", IF(C279="その他事業者","事業者リスト一覧!G90:H100")))))))</f>
        <v>0</v>
      </c>
      <c r="AS279" s="591"/>
      <c r="AT279" s="591"/>
      <c r="AU279" s="281" t="s">
        <v>160</v>
      </c>
      <c r="AV279" s="275"/>
      <c r="AX279" s="569"/>
      <c r="AY279" s="569"/>
      <c r="AZ279" s="588"/>
      <c r="BA279" s="590"/>
      <c r="BB279" s="590"/>
      <c r="BC279" s="590"/>
      <c r="BD279" s="588"/>
      <c r="BE279" s="583"/>
      <c r="BF279" s="584"/>
      <c r="BG279" s="259"/>
      <c r="BH279" s="259"/>
      <c r="BI279" s="259"/>
      <c r="BJ279" s="259"/>
      <c r="BK279" s="259"/>
      <c r="BL279" s="259"/>
      <c r="BM279" s="259"/>
      <c r="BN279" s="259"/>
      <c r="BO279" s="259"/>
      <c r="BP279" s="259"/>
      <c r="BQ279" s="259"/>
      <c r="BR279" s="259"/>
      <c r="BS279" s="569"/>
      <c r="BT279" s="569"/>
      <c r="BU279" s="569"/>
      <c r="BV279" s="333" t="s">
        <v>172</v>
      </c>
      <c r="BW279" s="581"/>
      <c r="BX279" s="581"/>
      <c r="BY279" s="331" t="str">
        <f>IF(COUNT(BY249,X286)=2,ROUND(BY249*X286/SUM(X279:X288),#REF!),"")</f>
        <v/>
      </c>
      <c r="BZ279" s="331" t="str">
        <f>IF(COUNT(BZ249,Y286)=2,ROUND(BZ249*Y286/SUM(Y279:Y288),#REF!),"")</f>
        <v/>
      </c>
      <c r="CA279" s="331" t="str">
        <f>IF(COUNT(CA249,Z286)=2,ROUND(CA249*Z286/SUM(Z279:Z288),#REF!),"")</f>
        <v/>
      </c>
      <c r="CB279" s="331" t="str">
        <f>IF(COUNT(CB249,AA286)=2,ROUND(CB249*AA286/SUM(AA279:AA288),#REF!),"")</f>
        <v/>
      </c>
      <c r="CC279" s="331" t="str">
        <f>IF(COUNT(CC249,AB286)=2,ROUND(CC249*AB286/SUM(AB279:AB288),#REF!),"")</f>
        <v/>
      </c>
      <c r="CD279" s="331" t="str">
        <f>IF(COUNT(CD249,AC286)=2,ROUND(CD249*AC286/SUM(AC279:AC288),#REF!),"")</f>
        <v/>
      </c>
      <c r="CE279" s="331" t="str">
        <f>IF(COUNT(CE249,AD286)=2,ROUND(CE249*AD286/SUM(AD279:AD288),#REF!),"")</f>
        <v/>
      </c>
      <c r="CF279" s="331" t="str">
        <f>IF(COUNT(CF249,AE286)=2,ROUND(CF249*AE286/SUM(AE279:AE288),#REF!),"")</f>
        <v/>
      </c>
      <c r="CG279" s="331" t="str">
        <f>IF(COUNT(CG249,AF286)=2,ROUND(CG249*AF286/SUM(AF279:AF288),#REF!),"")</f>
        <v/>
      </c>
      <c r="CH279" s="564" t="str">
        <f>IF(CH278="","",CH278)</f>
        <v>太陽光（余剰）</v>
      </c>
      <c r="CI279" s="564"/>
      <c r="CJ279" s="564"/>
      <c r="CK279" s="564"/>
      <c r="CL279" s="564"/>
      <c r="CM279" s="564"/>
      <c r="CN279" s="564"/>
      <c r="CO279" s="564"/>
      <c r="CP279" s="564"/>
      <c r="CQ279" s="564"/>
    </row>
    <row r="280" spans="3:97" s="243" customFormat="1" ht="13.5" customHeight="1">
      <c r="C280" s="568"/>
      <c r="D280" s="568"/>
      <c r="E280" s="332"/>
      <c r="F280" s="569" t="str">
        <f t="shared" ref="F280:F287" ca="1" si="65">IF(E280="","",VLOOKUP(E280,INDIRECT(AR280),2,FALSE))</f>
        <v/>
      </c>
      <c r="G280" s="569"/>
      <c r="H280" s="569"/>
      <c r="I280" s="333" t="str">
        <f>IF(E280="","",E243)</f>
        <v/>
      </c>
      <c r="J280" s="569" t="e">
        <f>J277&amp;"２"</f>
        <v>#REF!</v>
      </c>
      <c r="K280" s="569"/>
      <c r="L280" s="256"/>
      <c r="M280" s="256"/>
      <c r="N280" s="256"/>
      <c r="O280" s="256"/>
      <c r="P280" s="256"/>
      <c r="Q280" s="256"/>
      <c r="R280" s="256"/>
      <c r="S280" s="256"/>
      <c r="T280" s="256"/>
      <c r="U280" s="256"/>
      <c r="V280" s="256"/>
      <c r="W280" s="256"/>
      <c r="X280" s="256"/>
      <c r="Y280" s="256"/>
      <c r="Z280" s="256"/>
      <c r="AA280" s="256"/>
      <c r="AB280" s="256"/>
      <c r="AC280" s="256"/>
      <c r="AD280" s="256"/>
      <c r="AE280" s="256"/>
      <c r="AF280" s="256"/>
      <c r="AG280" s="570"/>
      <c r="AH280" s="570"/>
      <c r="AI280" s="570"/>
      <c r="AJ280" s="570"/>
      <c r="AK280" s="570"/>
      <c r="AL280" s="570"/>
      <c r="AM280" s="570"/>
      <c r="AN280" s="570"/>
      <c r="AO280" s="570"/>
      <c r="AP280" s="570"/>
      <c r="AR280" s="571" t="b">
        <f t="shared" si="64"/>
        <v>0</v>
      </c>
      <c r="AS280" s="571"/>
      <c r="AT280" s="571"/>
      <c r="AU280" s="282" t="s">
        <v>160</v>
      </c>
      <c r="AV280" s="275"/>
      <c r="AX280" s="569"/>
      <c r="AY280" s="569"/>
      <c r="AZ280" s="589"/>
      <c r="BA280" s="590"/>
      <c r="BB280" s="590"/>
      <c r="BC280" s="590"/>
      <c r="BD280" s="589"/>
      <c r="BE280" s="585" t="e">
        <f>IF(#REF!="発電事業者","月間送電電力量（GWh）","月間受電電力量（GWh）")</f>
        <v>#REF!</v>
      </c>
      <c r="BF280" s="586"/>
      <c r="BG280" s="331" t="str">
        <f>IF(COUNT(BG250,L286)=2,ROUND(BG250*L286/SUM(L279:L288),#REF!),"")</f>
        <v/>
      </c>
      <c r="BH280" s="331" t="str">
        <f>IF(COUNT(BH250,M286)=2,ROUND(BH250*M286/SUM(M279:M288),#REF!),"")</f>
        <v/>
      </c>
      <c r="BI280" s="331" t="str">
        <f>IF(COUNT(BI250,N286)=2,ROUND(BI250*N286/SUM(N279:N288),#REF!),"")</f>
        <v/>
      </c>
      <c r="BJ280" s="331" t="str">
        <f>IF(COUNT(BJ250,O286)=2,ROUND(BJ250*O286/SUM(O279:O288),#REF!),"")</f>
        <v/>
      </c>
      <c r="BK280" s="331" t="str">
        <f>IF(COUNT(BK250,P286)=2,ROUND(BK250*P286/SUM(P279:P288),#REF!),"")</f>
        <v/>
      </c>
      <c r="BL280" s="331" t="str">
        <f>IF(COUNT(BL250,Q286)=2,ROUND(BL250*Q286/SUM(Q279:Q288),#REF!),"")</f>
        <v/>
      </c>
      <c r="BM280" s="331" t="str">
        <f>IF(COUNT(BM250,R286)=2,ROUND(BM250*R286/SUM(R279:R288),#REF!),"")</f>
        <v/>
      </c>
      <c r="BN280" s="331" t="str">
        <f>IF(COUNT(BN250,S286)=2,ROUND(BN250*S286/SUM(S279:S288),#REF!),"")</f>
        <v/>
      </c>
      <c r="BO280" s="331" t="str">
        <f>IF(COUNT(BO250,T286)=2,ROUND(BO250*T286/SUM(T279:T288),#REF!),"")</f>
        <v/>
      </c>
      <c r="BP280" s="331" t="str">
        <f>IF(COUNT(BP250,U286)=2,ROUND(BP250*U286/SUM(U279:U288),#REF!),"")</f>
        <v/>
      </c>
      <c r="BQ280" s="331" t="str">
        <f>IF(COUNT(BQ250,V286)=2,ROUND(BQ250*V286/SUM(V279:V288),#REF!),"")</f>
        <v/>
      </c>
      <c r="BR280" s="331" t="str">
        <f>IF(COUNT(BR250,W286)=2,ROUND(BR250*W286/SUM(W279:W288),#REF!),"")</f>
        <v/>
      </c>
      <c r="BS280" s="569" t="e">
        <f>IF(#REF!="発電事業者","年間送電電力量（GWh）","年間受電電力量（GWh）")</f>
        <v>#REF!</v>
      </c>
      <c r="BT280" s="569"/>
      <c r="BU280" s="569"/>
      <c r="BV280" s="333" t="s">
        <v>25</v>
      </c>
      <c r="BW280" s="582"/>
      <c r="BX280" s="582"/>
      <c r="BY280" s="331" t="str">
        <f>IF(COUNT(BY250,X286)=2,ROUND(BY250*X286/SUM(X279:X288),#REF!),"")</f>
        <v/>
      </c>
      <c r="BZ280" s="331" t="str">
        <f>IF(COUNT(BZ250,Y286)=2,ROUND(BZ250*Y286/SUM(Y279:Y288),#REF!),"")</f>
        <v/>
      </c>
      <c r="CA280" s="331" t="str">
        <f>IF(COUNT(CA250,Z286)=2,ROUND(CA250*Z286/SUM(Z279:Z288),#REF!),"")</f>
        <v/>
      </c>
      <c r="CB280" s="331" t="str">
        <f>IF(COUNT(CB250,AA286)=2,ROUND(CB250*AA286/SUM(AA279:AA288),#REF!),"")</f>
        <v/>
      </c>
      <c r="CC280" s="331" t="str">
        <f>IF(COUNT(CC250,AB286)=2,ROUND(CC250*AB286/SUM(AB279:AB288),#REF!),"")</f>
        <v/>
      </c>
      <c r="CD280" s="331" t="str">
        <f>IF(COUNT(CD250,AC286)=2,ROUND(CD250*AC286/SUM(AC279:AC288),#REF!),"")</f>
        <v/>
      </c>
      <c r="CE280" s="331" t="str">
        <f>IF(COUNT(CE250,AD286)=2,ROUND(CE250*AD286/SUM(AD279:AD288),#REF!),"")</f>
        <v/>
      </c>
      <c r="CF280" s="331" t="str">
        <f>IF(COUNT(CF250,AE286)=2,ROUND(CF250*AE286/SUM(AE279:AE288),#REF!),"")</f>
        <v/>
      </c>
      <c r="CG280" s="331" t="str">
        <f>IF(COUNT(CG250,AF286)=2,ROUND(CG250*AF286/SUM(AF279:AF288),#REF!),"")</f>
        <v/>
      </c>
      <c r="CH280" s="565" t="str">
        <f>IF(COUNTA(AG286)=0,"",AG286)</f>
        <v/>
      </c>
      <c r="CI280" s="565"/>
      <c r="CJ280" s="565"/>
      <c r="CK280" s="565"/>
      <c r="CL280" s="565"/>
      <c r="CM280" s="565"/>
      <c r="CN280" s="565"/>
      <c r="CO280" s="565"/>
      <c r="CP280" s="565"/>
      <c r="CQ280" s="565"/>
    </row>
    <row r="281" spans="3:97" s="243" customFormat="1" ht="13.5" customHeight="1">
      <c r="C281" s="568"/>
      <c r="D281" s="568"/>
      <c r="E281" s="332"/>
      <c r="F281" s="569" t="str">
        <f t="shared" ca="1" si="65"/>
        <v/>
      </c>
      <c r="G281" s="569"/>
      <c r="H281" s="569"/>
      <c r="I281" s="333" t="str">
        <f>IF(E281="","",E243)</f>
        <v/>
      </c>
      <c r="J281" s="569" t="e">
        <f>J277&amp;"３"</f>
        <v>#REF!</v>
      </c>
      <c r="K281" s="569"/>
      <c r="L281" s="256"/>
      <c r="M281" s="256"/>
      <c r="N281" s="256"/>
      <c r="O281" s="256"/>
      <c r="P281" s="256"/>
      <c r="Q281" s="256"/>
      <c r="R281" s="256"/>
      <c r="S281" s="256"/>
      <c r="T281" s="256"/>
      <c r="U281" s="256"/>
      <c r="V281" s="256"/>
      <c r="W281" s="256"/>
      <c r="X281" s="256"/>
      <c r="Y281" s="256"/>
      <c r="Z281" s="256"/>
      <c r="AA281" s="256"/>
      <c r="AB281" s="256"/>
      <c r="AC281" s="256"/>
      <c r="AD281" s="256"/>
      <c r="AE281" s="256"/>
      <c r="AF281" s="256"/>
      <c r="AG281" s="570"/>
      <c r="AH281" s="570"/>
      <c r="AI281" s="570"/>
      <c r="AJ281" s="570"/>
      <c r="AK281" s="570"/>
      <c r="AL281" s="570"/>
      <c r="AM281" s="570"/>
      <c r="AN281" s="570"/>
      <c r="AO281" s="570"/>
      <c r="AP281" s="570"/>
      <c r="AR281" s="571" t="b">
        <f t="shared" si="64"/>
        <v>0</v>
      </c>
      <c r="AS281" s="571"/>
      <c r="AT281" s="571"/>
      <c r="AU281" s="282" t="s">
        <v>160</v>
      </c>
      <c r="AV281" s="275"/>
      <c r="AX281" s="569" t="str">
        <f>IF(C287="","",C287)</f>
        <v/>
      </c>
      <c r="AY281" s="569"/>
      <c r="AZ281" s="587" t="str">
        <f>IF(E287="","",E287)</f>
        <v/>
      </c>
      <c r="BA281" s="590" t="str">
        <f ca="1">IF(F287="","",F287)</f>
        <v/>
      </c>
      <c r="BB281" s="590"/>
      <c r="BC281" s="590"/>
      <c r="BD281" s="587" t="str">
        <f>IF(I287="","",I287)</f>
        <v/>
      </c>
      <c r="BE281" s="578" t="e">
        <f>IF(#REF!="発電事業者","送電電力（MW）","受電電力（MW）")</f>
        <v>#REF!</v>
      </c>
      <c r="BF281" s="579"/>
      <c r="BG281" s="331" t="str">
        <f>IF(COUNT(BG248,L287)=2,ROUND(BG248*L287/SUM(L279:L288),#REF!),"")</f>
        <v/>
      </c>
      <c r="BH281" s="331" t="str">
        <f>IF(COUNT(BH248,M287)=2,ROUND(BH248*M287/SUM(M279:M288),#REF!),"")</f>
        <v/>
      </c>
      <c r="BI281" s="331" t="str">
        <f>IF(COUNT(BI248,N287)=2,ROUND(BI248*N287/SUM(N279:N288),#REF!),"")</f>
        <v/>
      </c>
      <c r="BJ281" s="331" t="str">
        <f>IF(COUNT(BJ248,O287)=2,ROUND(BJ248*O287/SUM(O279:O288),#REF!),"")</f>
        <v/>
      </c>
      <c r="BK281" s="331" t="str">
        <f>IF(COUNT(BK248,P287)=2,ROUND(BK248*P287/SUM(P279:P288),#REF!),"")</f>
        <v/>
      </c>
      <c r="BL281" s="331" t="str">
        <f>IF(COUNT(BL248,Q287)=2,ROUND(BL248*Q287/SUM(Q279:Q288),#REF!),"")</f>
        <v/>
      </c>
      <c r="BM281" s="331" t="str">
        <f>IF(COUNT(BM248,R287)=2,ROUND(BM248*R287/SUM(R279:R288),#REF!),"")</f>
        <v/>
      </c>
      <c r="BN281" s="331" t="str">
        <f>IF(COUNT(BN248,S287)=2,ROUND(BN248*S287/SUM(S279:S288),#REF!),"")</f>
        <v/>
      </c>
      <c r="BO281" s="331" t="str">
        <f>IF(COUNT(BO248,T287)=2,ROUND(BO248*T287/SUM(T279:T288),#REF!),"")</f>
        <v/>
      </c>
      <c r="BP281" s="331" t="str">
        <f>IF(COUNT(BP248,U287)=2,ROUND(BP248*U287/SUM(U279:U288),#REF!),"")</f>
        <v/>
      </c>
      <c r="BQ281" s="331" t="str">
        <f>IF(COUNT(BQ248,V287)=2,ROUND(BQ248*V287/SUM(V279:V288),#REF!),"")</f>
        <v/>
      </c>
      <c r="BR281" s="331" t="str">
        <f>IF(COUNT(BR248,W287)=2,ROUND(BR248*W287/SUM(W279:W288),#REF!),"")</f>
        <v/>
      </c>
      <c r="BS281" s="569" t="e">
        <f>IF(#REF!="発電事業者","送電電力（MW）","受電電力（MW）")</f>
        <v>#REF!</v>
      </c>
      <c r="BT281" s="569"/>
      <c r="BU281" s="569"/>
      <c r="BV281" s="333" t="s">
        <v>171</v>
      </c>
      <c r="BW281" s="580"/>
      <c r="BX281" s="580"/>
      <c r="BY281" s="331" t="str">
        <f>IF(COUNT(BY248,X287)=2,ROUND(BY248*X287/SUM(X279:X288),#REF!),"")</f>
        <v/>
      </c>
      <c r="BZ281" s="331" t="str">
        <f>IF(COUNT(BZ248,Y287)=2,ROUND(BZ248*Y287/SUM(Y279:Y288),#REF!),"")</f>
        <v/>
      </c>
      <c r="CA281" s="331" t="str">
        <f>IF(COUNT(CA248,Z287)=2,ROUND(CA248*Z287/SUM(Z279:Z288),#REF!),"")</f>
        <v/>
      </c>
      <c r="CB281" s="331" t="str">
        <f>IF(COUNT(CB248,AA287)=2,ROUND(CB248*AA287/SUM(AA279:AA288),#REF!),"")</f>
        <v/>
      </c>
      <c r="CC281" s="331" t="str">
        <f>IF(COUNT(CC248,AB287)=2,ROUND(CC248*AB287/SUM(AB279:AB288),#REF!),"")</f>
        <v/>
      </c>
      <c r="CD281" s="331" t="str">
        <f>IF(COUNT(CD248,AC287)=2,ROUND(CD248*AC287/SUM(AC279:AC288),#REF!),"")</f>
        <v/>
      </c>
      <c r="CE281" s="331" t="str">
        <f>IF(COUNT(CE248,AD287)=2,ROUND(CE248*AD287/SUM(AD279:AD288),#REF!),"")</f>
        <v/>
      </c>
      <c r="CF281" s="331" t="str">
        <f>IF(COUNT(CF248,AE287)=2,ROUND(CF248*AE287/SUM(AE279:AE288),#REF!),"")</f>
        <v/>
      </c>
      <c r="CG281" s="331" t="str">
        <f>IF(COUNT(CG248,AF287)=2,ROUND(CG248*AF287/SUM(AF279:AF288),#REF!),"")</f>
        <v/>
      </c>
      <c r="CH281" s="563" t="s">
        <v>215</v>
      </c>
      <c r="CI281" s="563"/>
      <c r="CJ281" s="563"/>
      <c r="CK281" s="563"/>
      <c r="CL281" s="563"/>
      <c r="CM281" s="563"/>
      <c r="CN281" s="563"/>
      <c r="CO281" s="563"/>
      <c r="CP281" s="563"/>
      <c r="CQ281" s="563"/>
    </row>
    <row r="282" spans="3:97" s="243" customFormat="1" ht="13.5" customHeight="1">
      <c r="C282" s="568"/>
      <c r="D282" s="568"/>
      <c r="E282" s="332"/>
      <c r="F282" s="569" t="str">
        <f t="shared" ca="1" si="65"/>
        <v/>
      </c>
      <c r="G282" s="569"/>
      <c r="H282" s="569"/>
      <c r="I282" s="333" t="str">
        <f>IF(E282="","",E243)</f>
        <v/>
      </c>
      <c r="J282" s="569" t="e">
        <f>J277&amp;"４"</f>
        <v>#REF!</v>
      </c>
      <c r="K282" s="569"/>
      <c r="L282" s="256"/>
      <c r="M282" s="256"/>
      <c r="N282" s="256"/>
      <c r="O282" s="256"/>
      <c r="P282" s="256"/>
      <c r="Q282" s="256"/>
      <c r="R282" s="256"/>
      <c r="S282" s="256"/>
      <c r="T282" s="256"/>
      <c r="U282" s="256"/>
      <c r="V282" s="256"/>
      <c r="W282" s="256"/>
      <c r="X282" s="256"/>
      <c r="Y282" s="256"/>
      <c r="Z282" s="256"/>
      <c r="AA282" s="256"/>
      <c r="AB282" s="256"/>
      <c r="AC282" s="256"/>
      <c r="AD282" s="256"/>
      <c r="AE282" s="256"/>
      <c r="AF282" s="256"/>
      <c r="AG282" s="570"/>
      <c r="AH282" s="570"/>
      <c r="AI282" s="570"/>
      <c r="AJ282" s="570"/>
      <c r="AK282" s="570"/>
      <c r="AL282" s="570"/>
      <c r="AM282" s="570"/>
      <c r="AN282" s="570"/>
      <c r="AO282" s="570"/>
      <c r="AP282" s="570"/>
      <c r="AR282" s="571" t="b">
        <f t="shared" si="64"/>
        <v>0</v>
      </c>
      <c r="AS282" s="571"/>
      <c r="AT282" s="571"/>
      <c r="AU282" s="282" t="s">
        <v>160</v>
      </c>
      <c r="AV282" s="275"/>
      <c r="AX282" s="569"/>
      <c r="AY282" s="569"/>
      <c r="AZ282" s="588"/>
      <c r="BA282" s="590"/>
      <c r="BB282" s="590"/>
      <c r="BC282" s="590"/>
      <c r="BD282" s="588"/>
      <c r="BE282" s="583"/>
      <c r="BF282" s="584"/>
      <c r="BG282" s="259"/>
      <c r="BH282" s="259"/>
      <c r="BI282" s="259"/>
      <c r="BJ282" s="259"/>
      <c r="BK282" s="259"/>
      <c r="BL282" s="259"/>
      <c r="BM282" s="259"/>
      <c r="BN282" s="259"/>
      <c r="BO282" s="259"/>
      <c r="BP282" s="259"/>
      <c r="BQ282" s="259"/>
      <c r="BR282" s="259"/>
      <c r="BS282" s="569"/>
      <c r="BT282" s="569"/>
      <c r="BU282" s="569"/>
      <c r="BV282" s="333" t="s">
        <v>172</v>
      </c>
      <c r="BW282" s="581"/>
      <c r="BX282" s="581"/>
      <c r="BY282" s="331" t="str">
        <f>IF(COUNT(BY249,X287)=2,ROUND(BY249*X287/SUM(X279:X288),#REF!),"")</f>
        <v/>
      </c>
      <c r="BZ282" s="331" t="str">
        <f>IF(COUNT(BZ249,Y287)=2,ROUND(BZ249*Y287/SUM(Y279:Y288),#REF!),"")</f>
        <v/>
      </c>
      <c r="CA282" s="331" t="str">
        <f>IF(COUNT(CA249,Z287)=2,ROUND(CA249*Z287/SUM(Z279:Z288),#REF!),"")</f>
        <v/>
      </c>
      <c r="CB282" s="331" t="str">
        <f>IF(COUNT(CB249,AA287)=2,ROUND(CB249*AA287/SUM(AA279:AA288),#REF!),"")</f>
        <v/>
      </c>
      <c r="CC282" s="331" t="str">
        <f>IF(COUNT(CC249,AB287)=2,ROUND(CC249*AB287/SUM(AB279:AB288),#REF!),"")</f>
        <v/>
      </c>
      <c r="CD282" s="331" t="str">
        <f>IF(COUNT(CD249,AC287)=2,ROUND(CD249*AC287/SUM(AC279:AC288),#REF!),"")</f>
        <v/>
      </c>
      <c r="CE282" s="331" t="str">
        <f>IF(COUNT(CE249,AD287)=2,ROUND(CE249*AD287/SUM(AD279:AD288),#REF!),"")</f>
        <v/>
      </c>
      <c r="CF282" s="331" t="str">
        <f>IF(COUNT(CF249,AE287)=2,ROUND(CF249*AE287/SUM(AE279:AE288),#REF!),"")</f>
        <v/>
      </c>
      <c r="CG282" s="331" t="str">
        <f>IF(COUNT(CG249,AF287)=2,ROUND(CG249*AF287/SUM(AF279:AF288),#REF!),"")</f>
        <v/>
      </c>
      <c r="CH282" s="564" t="str">
        <f>IF(CH281="","",CH281)</f>
        <v>太陽光（余剰）</v>
      </c>
      <c r="CI282" s="564"/>
      <c r="CJ282" s="564"/>
      <c r="CK282" s="564"/>
      <c r="CL282" s="564"/>
      <c r="CM282" s="564"/>
      <c r="CN282" s="564"/>
      <c r="CO282" s="564"/>
      <c r="CP282" s="564"/>
      <c r="CQ282" s="564"/>
    </row>
    <row r="283" spans="3:97" s="243" customFormat="1" ht="13.5" customHeight="1">
      <c r="C283" s="568"/>
      <c r="D283" s="568"/>
      <c r="E283" s="332"/>
      <c r="F283" s="569" t="str">
        <f t="shared" ca="1" si="65"/>
        <v/>
      </c>
      <c r="G283" s="569"/>
      <c r="H283" s="569"/>
      <c r="I283" s="333" t="str">
        <f>IF(E283="","",E243)</f>
        <v/>
      </c>
      <c r="J283" s="569" t="e">
        <f>J277&amp;"５"</f>
        <v>#REF!</v>
      </c>
      <c r="K283" s="569"/>
      <c r="L283" s="256"/>
      <c r="M283" s="256"/>
      <c r="N283" s="256"/>
      <c r="O283" s="256"/>
      <c r="P283" s="256"/>
      <c r="Q283" s="256"/>
      <c r="R283" s="256"/>
      <c r="S283" s="256"/>
      <c r="T283" s="256"/>
      <c r="U283" s="256"/>
      <c r="V283" s="256"/>
      <c r="W283" s="256"/>
      <c r="X283" s="256"/>
      <c r="Y283" s="256"/>
      <c r="Z283" s="256"/>
      <c r="AA283" s="256"/>
      <c r="AB283" s="256"/>
      <c r="AC283" s="256"/>
      <c r="AD283" s="256"/>
      <c r="AE283" s="256"/>
      <c r="AF283" s="256"/>
      <c r="AG283" s="570"/>
      <c r="AH283" s="570"/>
      <c r="AI283" s="570"/>
      <c r="AJ283" s="570"/>
      <c r="AK283" s="570"/>
      <c r="AL283" s="570"/>
      <c r="AM283" s="570"/>
      <c r="AN283" s="570"/>
      <c r="AO283" s="570"/>
      <c r="AP283" s="570"/>
      <c r="AR283" s="571" t="b">
        <f t="shared" si="64"/>
        <v>0</v>
      </c>
      <c r="AS283" s="571"/>
      <c r="AT283" s="571"/>
      <c r="AU283" s="282" t="s">
        <v>160</v>
      </c>
      <c r="AV283" s="275"/>
      <c r="AX283" s="569"/>
      <c r="AY283" s="569"/>
      <c r="AZ283" s="589"/>
      <c r="BA283" s="590"/>
      <c r="BB283" s="590"/>
      <c r="BC283" s="590"/>
      <c r="BD283" s="589"/>
      <c r="BE283" s="585" t="e">
        <f>IF(#REF!="発電事業者","月間送電電力量（GWh）","月間受電電力量（GWh）")</f>
        <v>#REF!</v>
      </c>
      <c r="BF283" s="586"/>
      <c r="BG283" s="331" t="str">
        <f>IF(COUNT(BG250,L287)=2,ROUND(BG250*L287/SUM(L279:L288),#REF!),"")</f>
        <v/>
      </c>
      <c r="BH283" s="331" t="str">
        <f>IF(COUNT(BH250,M287)=2,ROUND(BH250*M287/SUM(M279:M288),#REF!),"")</f>
        <v/>
      </c>
      <c r="BI283" s="331" t="str">
        <f>IF(COUNT(BI250,N287)=2,ROUND(BI250*N287/SUM(N279:N288),#REF!),"")</f>
        <v/>
      </c>
      <c r="BJ283" s="331" t="str">
        <f>IF(COUNT(BJ250,O287)=2,ROUND(BJ250*O287/SUM(O279:O288),#REF!),"")</f>
        <v/>
      </c>
      <c r="BK283" s="331" t="str">
        <f>IF(COUNT(BK250,P287)=2,ROUND(BK250*P287/SUM(P279:P288),#REF!),"")</f>
        <v/>
      </c>
      <c r="BL283" s="331" t="str">
        <f>IF(COUNT(BL250,Q287)=2,ROUND(BL250*Q287/SUM(Q279:Q288),#REF!),"")</f>
        <v/>
      </c>
      <c r="BM283" s="331" t="str">
        <f>IF(COUNT(BM250,R287)=2,ROUND(BM250*R287/SUM(R279:R288),#REF!),"")</f>
        <v/>
      </c>
      <c r="BN283" s="331" t="str">
        <f>IF(COUNT(BN250,S287)=2,ROUND(BN250*S287/SUM(S279:S288),#REF!),"")</f>
        <v/>
      </c>
      <c r="BO283" s="331" t="str">
        <f>IF(COUNT(BO250,T287)=2,ROUND(BO250*T287/SUM(T279:T288),#REF!),"")</f>
        <v/>
      </c>
      <c r="BP283" s="331" t="str">
        <f>IF(COUNT(BP250,U287)=2,ROUND(BP250*U287/SUM(U279:U288),#REF!),"")</f>
        <v/>
      </c>
      <c r="BQ283" s="331" t="str">
        <f>IF(COUNT(BQ250,V287)=2,ROUND(BQ250*V287/SUM(V279:V288),#REF!),"")</f>
        <v/>
      </c>
      <c r="BR283" s="331" t="str">
        <f>IF(COUNT(BR250,W287)=2,ROUND(BR250*W287/SUM(W279:W288),#REF!),"")</f>
        <v/>
      </c>
      <c r="BS283" s="569" t="e">
        <f>IF(#REF!="発電事業者","年間送電電力量（GWh）","年間受電電力量（GWh）")</f>
        <v>#REF!</v>
      </c>
      <c r="BT283" s="569"/>
      <c r="BU283" s="569"/>
      <c r="BV283" s="333" t="s">
        <v>25</v>
      </c>
      <c r="BW283" s="582"/>
      <c r="BX283" s="582"/>
      <c r="BY283" s="331" t="str">
        <f>IF(COUNT(BY250,X287)=2,ROUND(BY250*X287/SUM(X279:X288),#REF!),"")</f>
        <v/>
      </c>
      <c r="BZ283" s="331" t="str">
        <f>IF(COUNT(BZ250,Y287)=2,ROUND(BZ250*Y287/SUM(Y279:Y288),#REF!),"")</f>
        <v/>
      </c>
      <c r="CA283" s="331" t="str">
        <f>IF(COUNT(CA250,Z287)=2,ROUND(CA250*Z287/SUM(Z279:Z288),#REF!),"")</f>
        <v/>
      </c>
      <c r="CB283" s="331" t="str">
        <f>IF(COUNT(CB250,AA287)=2,ROUND(CB250*AA287/SUM(AA279:AA288),#REF!),"")</f>
        <v/>
      </c>
      <c r="CC283" s="331" t="str">
        <f>IF(COUNT(CC250,AB287)=2,ROUND(CC250*AB287/SUM(AB279:AB288),#REF!),"")</f>
        <v/>
      </c>
      <c r="CD283" s="331" t="str">
        <f>IF(COUNT(CD250,AC287)=2,ROUND(CD250*AC287/SUM(AC279:AC288),#REF!),"")</f>
        <v/>
      </c>
      <c r="CE283" s="331" t="str">
        <f>IF(COUNT(CE250,AD287)=2,ROUND(CE250*AD287/SUM(AD279:AD288),#REF!),"")</f>
        <v/>
      </c>
      <c r="CF283" s="331" t="str">
        <f>IF(COUNT(CF250,AE287)=2,ROUND(CF250*AE287/SUM(AE279:AE288),#REF!),"")</f>
        <v/>
      </c>
      <c r="CG283" s="331" t="str">
        <f>IF(COUNT(CG250,AF287)=2,ROUND(CG250*AF287/SUM(AF279:AF288),#REF!),"")</f>
        <v/>
      </c>
      <c r="CH283" s="565" t="str">
        <f>IF(COUNTA(AG287)=0,"",AG287)</f>
        <v/>
      </c>
      <c r="CI283" s="565"/>
      <c r="CJ283" s="565"/>
      <c r="CK283" s="565"/>
      <c r="CL283" s="565"/>
      <c r="CM283" s="565"/>
      <c r="CN283" s="565"/>
      <c r="CO283" s="565"/>
      <c r="CP283" s="565"/>
      <c r="CQ283" s="565"/>
    </row>
    <row r="284" spans="3:97" s="243" customFormat="1" ht="13.5" customHeight="1">
      <c r="C284" s="568"/>
      <c r="D284" s="568"/>
      <c r="E284" s="332"/>
      <c r="F284" s="569" t="str">
        <f t="shared" ca="1" si="65"/>
        <v/>
      </c>
      <c r="G284" s="569"/>
      <c r="H284" s="569"/>
      <c r="I284" s="333" t="str">
        <f>IF(E284="","",E243)</f>
        <v/>
      </c>
      <c r="J284" s="569" t="e">
        <f>J277&amp;"６"</f>
        <v>#REF!</v>
      </c>
      <c r="K284" s="569"/>
      <c r="L284" s="256"/>
      <c r="M284" s="256"/>
      <c r="N284" s="256"/>
      <c r="O284" s="256"/>
      <c r="P284" s="256"/>
      <c r="Q284" s="256"/>
      <c r="R284" s="256"/>
      <c r="S284" s="256"/>
      <c r="T284" s="256"/>
      <c r="U284" s="256"/>
      <c r="V284" s="256"/>
      <c r="W284" s="256"/>
      <c r="X284" s="256"/>
      <c r="Y284" s="256"/>
      <c r="Z284" s="256"/>
      <c r="AA284" s="256"/>
      <c r="AB284" s="256"/>
      <c r="AC284" s="256"/>
      <c r="AD284" s="256"/>
      <c r="AE284" s="256"/>
      <c r="AF284" s="256"/>
      <c r="AG284" s="570"/>
      <c r="AH284" s="570"/>
      <c r="AI284" s="570"/>
      <c r="AJ284" s="570"/>
      <c r="AK284" s="570"/>
      <c r="AL284" s="570"/>
      <c r="AM284" s="570"/>
      <c r="AN284" s="570"/>
      <c r="AO284" s="570"/>
      <c r="AP284" s="570"/>
      <c r="AR284" s="571" t="b">
        <f t="shared" si="64"/>
        <v>0</v>
      </c>
      <c r="AS284" s="571"/>
      <c r="AT284" s="571"/>
      <c r="AU284" s="282" t="s">
        <v>160</v>
      </c>
      <c r="AV284" s="275"/>
      <c r="AX284" s="569" t="str">
        <f>IF(C288="","",C288)</f>
        <v>自者保有電源</v>
      </c>
      <c r="AY284" s="569"/>
      <c r="AZ284" s="587" t="str">
        <f>IF(E288="","",E288)</f>
        <v/>
      </c>
      <c r="BA284" s="590" t="str">
        <f>IF(F288="","",F288)</f>
        <v/>
      </c>
      <c r="BB284" s="590"/>
      <c r="BC284" s="590"/>
      <c r="BD284" s="587" t="str">
        <f>IF(I288="","",I288)</f>
        <v/>
      </c>
      <c r="BE284" s="578" t="e">
        <f>IF(#REF!="発電事業者","送電電力（MW）","受電電力（MW）")</f>
        <v>#REF!</v>
      </c>
      <c r="BF284" s="579"/>
      <c r="BG284" s="331" t="str">
        <f>IF(COUNT(BG248,L288)=2,ROUND(BG248*L288/SUM(L279:L288),#REF!),"")</f>
        <v/>
      </c>
      <c r="BH284" s="331" t="str">
        <f>IF(COUNT(BH248,M288)=2,ROUND(BH248*M288/SUM(M279:M288),#REF!),"")</f>
        <v/>
      </c>
      <c r="BI284" s="331" t="str">
        <f>IF(COUNT(BI248,N288)=2,ROUND(BI248*N288/SUM(N279:N288),#REF!),"")</f>
        <v/>
      </c>
      <c r="BJ284" s="331" t="str">
        <f>IF(COUNT(BJ248,O288)=2,ROUND(BJ248*O288/SUM(O279:O288),#REF!),"")</f>
        <v/>
      </c>
      <c r="BK284" s="331" t="str">
        <f>IF(COUNT(BK248,P288)=2,ROUND(BK248*P288/SUM(P279:P288),#REF!),"")</f>
        <v/>
      </c>
      <c r="BL284" s="331" t="str">
        <f>IF(COUNT(BL248,Q288)=2,ROUND(BL248*Q288/SUM(Q279:Q288),#REF!),"")</f>
        <v/>
      </c>
      <c r="BM284" s="331" t="str">
        <f>IF(COUNT(BM248,R288)=2,ROUND(BM248*R288/SUM(R279:R288),#REF!),"")</f>
        <v/>
      </c>
      <c r="BN284" s="331" t="str">
        <f>IF(COUNT(BN248,S288)=2,ROUND(BN248*S288/SUM(S279:S288),#REF!),"")</f>
        <v/>
      </c>
      <c r="BO284" s="331" t="str">
        <f>IF(COUNT(BO248,T288)=2,ROUND(BO248*T288/SUM(T279:T288),#REF!),"")</f>
        <v/>
      </c>
      <c r="BP284" s="331" t="str">
        <f>IF(COUNT(BP248,U288)=2,ROUND(BP248*U288/SUM(U279:U288),#REF!),"")</f>
        <v/>
      </c>
      <c r="BQ284" s="331" t="str">
        <f>IF(COUNT(BQ248,V288)=2,ROUND(BQ248*V288/SUM(V279:V288),#REF!),"")</f>
        <v/>
      </c>
      <c r="BR284" s="331" t="str">
        <f>IF(COUNT(BR248,W288)=2,ROUND(BR248*W288/SUM(W279:W288),#REF!),"")</f>
        <v/>
      </c>
      <c r="BS284" s="569" t="e">
        <f>IF(#REF!="発電事業者","送電電力（MW）","受電電力（MW）")</f>
        <v>#REF!</v>
      </c>
      <c r="BT284" s="569"/>
      <c r="BU284" s="569"/>
      <c r="BV284" s="333" t="s">
        <v>171</v>
      </c>
      <c r="BW284" s="355" t="str">
        <f>IF(F276=0,IF(COUNT(BW248,I288)=2,ROUND(BW248*I288/100,#REF!),""),IF(COUNT(BW248,I288)=2,ROUND(BW248*I288/L251,#REF!),""))</f>
        <v/>
      </c>
      <c r="BX284" s="580"/>
      <c r="BY284" s="331" t="str">
        <f>IF(COUNT(BY248,X288)=2,ROUND(BY248*X288/SUM(X279:X288),#REF!),"")</f>
        <v/>
      </c>
      <c r="BZ284" s="331" t="str">
        <f>IF(COUNT(BZ248,Y288)=2,ROUND(BZ248*Y288/SUM(Y279:Y288),#REF!),"")</f>
        <v/>
      </c>
      <c r="CA284" s="331" t="str">
        <f>IF(COUNT(CA248,Z288)=2,ROUND(CA248*Z288/SUM(Z279:Z288),#REF!),"")</f>
        <v/>
      </c>
      <c r="CB284" s="331" t="str">
        <f>IF(COUNT(CB248,AA288)=2,ROUND(CB248*AA288/SUM(AA279:AA288),#REF!),"")</f>
        <v/>
      </c>
      <c r="CC284" s="331" t="str">
        <f>IF(COUNT(CC248,AB288)=2,ROUND(CC248*AB288/SUM(AB279:AB288),#REF!),"")</f>
        <v/>
      </c>
      <c r="CD284" s="331" t="str">
        <f>IF(COUNT(CD248,AC288)=2,ROUND(CD248*AC288/SUM(AC279:AC288),#REF!),"")</f>
        <v/>
      </c>
      <c r="CE284" s="331" t="str">
        <f>IF(COUNT(CE248,AD288)=2,ROUND(CE248*AD288/SUM(AD279:AD288),#REF!),"")</f>
        <v/>
      </c>
      <c r="CF284" s="331" t="str">
        <f>IF(COUNT(CF248,AE288)=2,ROUND(CF248*AE288/SUM(AE279:AE288),#REF!),"")</f>
        <v/>
      </c>
      <c r="CG284" s="331" t="str">
        <f>IF(COUNT(CG248,AF288)=2,ROUND(CG248*AF288/SUM(AF279:AF288),#REF!),"")</f>
        <v/>
      </c>
      <c r="CH284" s="563" t="s">
        <v>215</v>
      </c>
      <c r="CI284" s="563"/>
      <c r="CJ284" s="563"/>
      <c r="CK284" s="563"/>
      <c r="CL284" s="563"/>
      <c r="CM284" s="563"/>
      <c r="CN284" s="563"/>
      <c r="CO284" s="563"/>
      <c r="CP284" s="563"/>
      <c r="CQ284" s="563"/>
    </row>
    <row r="285" spans="3:97" s="243" customFormat="1" ht="13.5" customHeight="1">
      <c r="C285" s="568"/>
      <c r="D285" s="568"/>
      <c r="E285" s="332"/>
      <c r="F285" s="569" t="str">
        <f t="shared" ca="1" si="65"/>
        <v/>
      </c>
      <c r="G285" s="569"/>
      <c r="H285" s="569"/>
      <c r="I285" s="333" t="str">
        <f>IF(E285="","",E243)</f>
        <v/>
      </c>
      <c r="J285" s="569" t="e">
        <f>J277&amp;"７"</f>
        <v>#REF!</v>
      </c>
      <c r="K285" s="569"/>
      <c r="L285" s="256"/>
      <c r="M285" s="256"/>
      <c r="N285" s="256"/>
      <c r="O285" s="256"/>
      <c r="P285" s="256"/>
      <c r="Q285" s="256"/>
      <c r="R285" s="256"/>
      <c r="S285" s="256"/>
      <c r="T285" s="256"/>
      <c r="U285" s="256"/>
      <c r="V285" s="256"/>
      <c r="W285" s="256"/>
      <c r="X285" s="256"/>
      <c r="Y285" s="256"/>
      <c r="Z285" s="256"/>
      <c r="AA285" s="256"/>
      <c r="AB285" s="256"/>
      <c r="AC285" s="256"/>
      <c r="AD285" s="256"/>
      <c r="AE285" s="256"/>
      <c r="AF285" s="256"/>
      <c r="AG285" s="570"/>
      <c r="AH285" s="570"/>
      <c r="AI285" s="570"/>
      <c r="AJ285" s="570"/>
      <c r="AK285" s="570"/>
      <c r="AL285" s="570"/>
      <c r="AM285" s="570"/>
      <c r="AN285" s="570"/>
      <c r="AO285" s="570"/>
      <c r="AP285" s="570"/>
      <c r="AR285" s="571" t="b">
        <f t="shared" si="64"/>
        <v>0</v>
      </c>
      <c r="AS285" s="571"/>
      <c r="AT285" s="571"/>
      <c r="AU285" s="282" t="s">
        <v>160</v>
      </c>
      <c r="AV285" s="275"/>
      <c r="AX285" s="569"/>
      <c r="AY285" s="569"/>
      <c r="AZ285" s="588"/>
      <c r="BA285" s="590"/>
      <c r="BB285" s="590"/>
      <c r="BC285" s="590"/>
      <c r="BD285" s="588"/>
      <c r="BE285" s="583"/>
      <c r="BF285" s="584"/>
      <c r="BG285" s="259"/>
      <c r="BH285" s="259"/>
      <c r="BI285" s="259"/>
      <c r="BJ285" s="259"/>
      <c r="BK285" s="259"/>
      <c r="BL285" s="259"/>
      <c r="BM285" s="259"/>
      <c r="BN285" s="259"/>
      <c r="BO285" s="259"/>
      <c r="BP285" s="259"/>
      <c r="BQ285" s="259"/>
      <c r="BR285" s="259"/>
      <c r="BS285" s="569"/>
      <c r="BT285" s="569"/>
      <c r="BU285" s="569"/>
      <c r="BV285" s="333" t="s">
        <v>172</v>
      </c>
      <c r="BW285" s="355" t="str">
        <f>IF(F276=0,IF(COUNT(BW249,F288)=2,ROUND(BW249*F288/100,#REF!),""),IF(COUNT(BW249,F288)=2,ROUND(BW249*F288/Q249,#REF!),""))</f>
        <v/>
      </c>
      <c r="BX285" s="581"/>
      <c r="BY285" s="331" t="str">
        <f>IF(COUNT(BY249,X288)=2,ROUND(BY249*X288/SUM(X279:X288),#REF!),"")</f>
        <v/>
      </c>
      <c r="BZ285" s="331" t="str">
        <f>IF(COUNT(BZ249,Y288)=2,ROUND(BZ249*Y288/SUM(Y279:Y288),#REF!),"")</f>
        <v/>
      </c>
      <c r="CA285" s="331" t="str">
        <f>IF(COUNT(CA249,Z288)=2,ROUND(CA249*Z288/SUM(Z279:Z288),#REF!),"")</f>
        <v/>
      </c>
      <c r="CB285" s="331" t="str">
        <f>IF(COUNT(CB249,AA288)=2,ROUND(CB249*AA288/SUM(AA279:AA288),#REF!),"")</f>
        <v/>
      </c>
      <c r="CC285" s="331" t="str">
        <f>IF(COUNT(CC249,AB288)=2,ROUND(CC249*AB288/SUM(AB279:AB288),#REF!),"")</f>
        <v/>
      </c>
      <c r="CD285" s="331" t="str">
        <f>IF(COUNT(CD249,AC288)=2,ROUND(CD249*AC288/SUM(AC279:AC288),#REF!),"")</f>
        <v/>
      </c>
      <c r="CE285" s="331" t="str">
        <f>IF(COUNT(CE249,AD288)=2,ROUND(CE249*AD288/SUM(AD279:AD288),#REF!),"")</f>
        <v/>
      </c>
      <c r="CF285" s="331" t="str">
        <f>IF(COUNT(CF249,AE288)=2,ROUND(CF249*AE288/SUM(AE279:AE288),#REF!),"")</f>
        <v/>
      </c>
      <c r="CG285" s="331" t="str">
        <f>IF(COUNT(CG249,AF288)=2,ROUND(CG249*AF288/SUM(AF279:AF288),#REF!),"")</f>
        <v/>
      </c>
      <c r="CH285" s="564" t="str">
        <f>IF(CH284="","",CH284)</f>
        <v>太陽光（余剰）</v>
      </c>
      <c r="CI285" s="564"/>
      <c r="CJ285" s="564"/>
      <c r="CK285" s="564"/>
      <c r="CL285" s="564"/>
      <c r="CM285" s="564"/>
      <c r="CN285" s="564"/>
      <c r="CO285" s="564"/>
      <c r="CP285" s="564"/>
      <c r="CQ285" s="564"/>
    </row>
    <row r="286" spans="3:97" s="243" customFormat="1" ht="13.5" customHeight="1">
      <c r="C286" s="568"/>
      <c r="D286" s="568"/>
      <c r="E286" s="332"/>
      <c r="F286" s="569" t="str">
        <f t="shared" ca="1" si="65"/>
        <v/>
      </c>
      <c r="G286" s="569"/>
      <c r="H286" s="569"/>
      <c r="I286" s="333" t="str">
        <f>IF(E286="","",E243)</f>
        <v/>
      </c>
      <c r="J286" s="569" t="e">
        <f>J277&amp;"８"</f>
        <v>#REF!</v>
      </c>
      <c r="K286" s="569"/>
      <c r="L286" s="256"/>
      <c r="M286" s="256"/>
      <c r="N286" s="256"/>
      <c r="O286" s="256"/>
      <c r="P286" s="256"/>
      <c r="Q286" s="256"/>
      <c r="R286" s="256"/>
      <c r="S286" s="256"/>
      <c r="T286" s="256"/>
      <c r="U286" s="256"/>
      <c r="V286" s="256"/>
      <c r="W286" s="256"/>
      <c r="X286" s="256"/>
      <c r="Y286" s="256"/>
      <c r="Z286" s="256"/>
      <c r="AA286" s="256"/>
      <c r="AB286" s="256"/>
      <c r="AC286" s="256"/>
      <c r="AD286" s="256"/>
      <c r="AE286" s="256"/>
      <c r="AF286" s="256"/>
      <c r="AG286" s="570"/>
      <c r="AH286" s="570"/>
      <c r="AI286" s="570"/>
      <c r="AJ286" s="570"/>
      <c r="AK286" s="570"/>
      <c r="AL286" s="570"/>
      <c r="AM286" s="570"/>
      <c r="AN286" s="570"/>
      <c r="AO286" s="570"/>
      <c r="AP286" s="570"/>
      <c r="AR286" s="571" t="b">
        <f t="shared" si="64"/>
        <v>0</v>
      </c>
      <c r="AS286" s="571"/>
      <c r="AT286" s="571"/>
      <c r="AU286" s="282" t="s">
        <v>160</v>
      </c>
      <c r="AV286" s="257"/>
      <c r="AX286" s="569"/>
      <c r="AY286" s="569"/>
      <c r="AZ286" s="589"/>
      <c r="BA286" s="590"/>
      <c r="BB286" s="590"/>
      <c r="BC286" s="590"/>
      <c r="BD286" s="589"/>
      <c r="BE286" s="585" t="e">
        <f>IF(#REF!="発電事業者","月間送電電力量（GWh）","月間受電電力量（GWh）")</f>
        <v>#REF!</v>
      </c>
      <c r="BF286" s="586"/>
      <c r="BG286" s="297" t="str">
        <f>IF(COUNT(BG250,L288)=2,ROUND(BG250*L288/SUM(L279:L288),#REF!),"")</f>
        <v/>
      </c>
      <c r="BH286" s="297" t="str">
        <f>IF(COUNT(BH250,M288)=2,ROUND(BH250*M288/SUM(M279:M288),#REF!),"")</f>
        <v/>
      </c>
      <c r="BI286" s="297" t="str">
        <f>IF(COUNT(BI250,N288)=2,ROUND(BI250*N288/SUM(N279:N288),#REF!),"")</f>
        <v/>
      </c>
      <c r="BJ286" s="297" t="str">
        <f>IF(COUNT(BJ250,O288)=2,ROUND(BJ250*O288/SUM(O279:O288),#REF!),"")</f>
        <v/>
      </c>
      <c r="BK286" s="297" t="str">
        <f>IF(COUNT(BK250,P288)=2,ROUND(BK250*P288/SUM(P279:P288),#REF!),"")</f>
        <v/>
      </c>
      <c r="BL286" s="297" t="str">
        <f>IF(COUNT(BL250,Q288)=2,ROUND(BL250*Q288/SUM(Q279:Q288),#REF!),"")</f>
        <v/>
      </c>
      <c r="BM286" s="297" t="str">
        <f>IF(COUNT(BM250,R288)=2,ROUND(BM250*R288/SUM(R279:R288),#REF!),"")</f>
        <v/>
      </c>
      <c r="BN286" s="297" t="str">
        <f>IF(COUNT(BN250,S288)=2,ROUND(BN250*S288/SUM(S279:S288),#REF!),"")</f>
        <v/>
      </c>
      <c r="BO286" s="297" t="str">
        <f>IF(COUNT(BO250,T288)=2,ROUND(BO250*T288/SUM(T279:T288),#REF!),"")</f>
        <v/>
      </c>
      <c r="BP286" s="297" t="str">
        <f>IF(COUNT(BP250,U288)=2,ROUND(BP250*U288/SUM(U279:U288),#REF!),"")</f>
        <v/>
      </c>
      <c r="BQ286" s="297" t="str">
        <f>IF(COUNT(BQ250,V288)=2,ROUND(BQ250*V288/SUM(V279:V288),#REF!),"")</f>
        <v/>
      </c>
      <c r="BR286" s="297" t="str">
        <f>IF(COUNT(BR250,W288)=2,ROUND(BR250*W288/SUM(W279:W288),#REF!),"")</f>
        <v/>
      </c>
      <c r="BS286" s="569" t="e">
        <f>IF(#REF!="発電事業者","年間送電電力量（GWh）","年間受電電力量（GWh）")</f>
        <v>#REF!</v>
      </c>
      <c r="BT286" s="569"/>
      <c r="BU286" s="569"/>
      <c r="BV286" s="333" t="s">
        <v>25</v>
      </c>
      <c r="BW286" s="352"/>
      <c r="BX286" s="582"/>
      <c r="BY286" s="297" t="str">
        <f>IF(COUNT(BY250,X288)=2,ROUND(BY250*X288/SUM(X279:X288),#REF!),"")</f>
        <v/>
      </c>
      <c r="BZ286" s="297" t="str">
        <f>IF(COUNT(BZ250,Y288)=2,ROUND(BZ250*Y288/SUM(Y279:Y288),#REF!),"")</f>
        <v/>
      </c>
      <c r="CA286" s="297" t="str">
        <f>IF(COUNT(CA250,Z288)=2,ROUND(CA250*Z288/SUM(Z279:Z288),#REF!),"")</f>
        <v/>
      </c>
      <c r="CB286" s="297" t="str">
        <f>IF(COUNT(CB250,AA288)=2,ROUND(CB250*AA288/SUM(AA279:AA288),#REF!),"")</f>
        <v/>
      </c>
      <c r="CC286" s="297" t="str">
        <f>IF(COUNT(CC250,AB288)=2,ROUND(CC250*AB288/SUM(AB279:AB288),#REF!),"")</f>
        <v/>
      </c>
      <c r="CD286" s="297" t="str">
        <f>IF(COUNT(CD250,AC288)=2,ROUND(CD250*AC288/SUM(AC279:AC288),#REF!),"")</f>
        <v/>
      </c>
      <c r="CE286" s="297" t="str">
        <f>IF(COUNT(CE250,AD288)=2,ROUND(CE250*AD288/SUM(AD279:AD288),#REF!),"")</f>
        <v/>
      </c>
      <c r="CF286" s="297" t="str">
        <f>IF(COUNT(CF250,AE288)=2,ROUND(CF250*AE288/SUM(AE279:AE288),#REF!),"")</f>
        <v/>
      </c>
      <c r="CG286" s="297" t="str">
        <f>IF(COUNT(CG250,AF288)=2,ROUND(CG250*AF288/SUM(AF279:AF288),#REF!),"")</f>
        <v/>
      </c>
      <c r="CH286" s="565" t="str">
        <f>IF(COUNTA(AG288)=0,"",AG288)</f>
        <v/>
      </c>
      <c r="CI286" s="565"/>
      <c r="CJ286" s="565"/>
      <c r="CK286" s="565"/>
      <c r="CL286" s="565"/>
      <c r="CM286" s="565"/>
      <c r="CN286" s="565"/>
      <c r="CO286" s="565"/>
      <c r="CP286" s="565"/>
      <c r="CQ286" s="565"/>
    </row>
    <row r="287" spans="3:97" s="243" customFormat="1" ht="13.5" customHeight="1">
      <c r="C287" s="568"/>
      <c r="D287" s="568"/>
      <c r="E287" s="332"/>
      <c r="F287" s="569" t="str">
        <f t="shared" ca="1" si="65"/>
        <v/>
      </c>
      <c r="G287" s="569"/>
      <c r="H287" s="569"/>
      <c r="I287" s="333" t="str">
        <f>IF(E287="","",E243)</f>
        <v/>
      </c>
      <c r="J287" s="569" t="e">
        <f>J277&amp;"９"</f>
        <v>#REF!</v>
      </c>
      <c r="K287" s="569"/>
      <c r="L287" s="256"/>
      <c r="M287" s="256"/>
      <c r="N287" s="256"/>
      <c r="O287" s="256"/>
      <c r="P287" s="256"/>
      <c r="Q287" s="256"/>
      <c r="R287" s="256"/>
      <c r="S287" s="256"/>
      <c r="T287" s="256"/>
      <c r="U287" s="256"/>
      <c r="V287" s="256"/>
      <c r="W287" s="256"/>
      <c r="X287" s="256"/>
      <c r="Y287" s="256"/>
      <c r="Z287" s="256"/>
      <c r="AA287" s="256"/>
      <c r="AB287" s="256"/>
      <c r="AC287" s="256"/>
      <c r="AD287" s="256"/>
      <c r="AE287" s="256"/>
      <c r="AF287" s="256"/>
      <c r="AG287" s="570"/>
      <c r="AH287" s="570"/>
      <c r="AI287" s="570"/>
      <c r="AJ287" s="570"/>
      <c r="AK287" s="570"/>
      <c r="AL287" s="570"/>
      <c r="AM287" s="570"/>
      <c r="AN287" s="570"/>
      <c r="AO287" s="570"/>
      <c r="AP287" s="570"/>
      <c r="AR287" s="571" t="b">
        <f t="shared" si="64"/>
        <v>0</v>
      </c>
      <c r="AS287" s="571"/>
      <c r="AT287" s="571"/>
      <c r="AU287" s="282" t="s">
        <v>160</v>
      </c>
      <c r="AV287" s="275"/>
    </row>
    <row r="288" spans="3:97" s="243" customFormat="1" ht="13.5" customHeight="1">
      <c r="C288" s="572" t="s">
        <v>307</v>
      </c>
      <c r="D288" s="573"/>
      <c r="E288" s="353"/>
      <c r="F288" s="574"/>
      <c r="G288" s="575"/>
      <c r="H288" s="576"/>
      <c r="I288" s="354"/>
      <c r="J288" s="577"/>
      <c r="K288" s="577"/>
      <c r="L288" s="308"/>
      <c r="M288" s="308"/>
      <c r="N288" s="308"/>
      <c r="O288" s="308"/>
      <c r="P288" s="308"/>
      <c r="Q288" s="308"/>
      <c r="R288" s="308"/>
      <c r="S288" s="308"/>
      <c r="T288" s="308"/>
      <c r="U288" s="308"/>
      <c r="V288" s="308"/>
      <c r="W288" s="308"/>
      <c r="X288" s="308"/>
      <c r="Y288" s="308"/>
      <c r="Z288" s="308"/>
      <c r="AA288" s="308"/>
      <c r="AB288" s="308"/>
      <c r="AC288" s="308"/>
      <c r="AD288" s="308"/>
      <c r="AE288" s="308"/>
      <c r="AF288" s="308"/>
      <c r="AG288" s="570"/>
      <c r="AH288" s="570"/>
      <c r="AI288" s="570"/>
      <c r="AJ288" s="570"/>
      <c r="AK288" s="570"/>
      <c r="AL288" s="570"/>
      <c r="AM288" s="570"/>
      <c r="AN288" s="570"/>
      <c r="AO288" s="570"/>
      <c r="AP288" s="570"/>
      <c r="AR288" s="571" t="b">
        <f t="shared" si="64"/>
        <v>0</v>
      </c>
      <c r="AS288" s="571"/>
      <c r="AT288" s="571"/>
      <c r="AU288" s="282" t="s">
        <v>160</v>
      </c>
    </row>
    <row r="289" spans="3:48" s="243" customFormat="1" ht="13.5" hidden="1" customHeight="1"/>
    <row r="290" spans="3:48" s="243" customFormat="1" ht="13.5" hidden="1" customHeight="1">
      <c r="AV290" s="268"/>
    </row>
    <row r="291" spans="3:48" s="243" customFormat="1" ht="13.5" hidden="1" customHeight="1">
      <c r="AV291" s="268"/>
    </row>
    <row r="292" spans="3:48" s="243" customFormat="1" ht="13.5" hidden="1" customHeight="1">
      <c r="AV292" s="268"/>
    </row>
    <row r="293" spans="3:48" s="243" customFormat="1" ht="13.5" hidden="1" customHeight="1">
      <c r="AV293" s="268"/>
    </row>
    <row r="294" spans="3:48" s="243" customFormat="1" ht="13.5" hidden="1" customHeight="1">
      <c r="AV294" s="268"/>
    </row>
    <row r="295" spans="3:48" s="243" customFormat="1" ht="13.5" hidden="1" customHeight="1">
      <c r="AV295" s="268"/>
    </row>
    <row r="296" spans="3:48" s="243" customFormat="1" ht="13.5" hidden="1" customHeight="1">
      <c r="AV296" s="268"/>
    </row>
    <row r="297" spans="3:48" s="243" customFormat="1" ht="13.5" hidden="1" customHeight="1">
      <c r="AV297" s="268"/>
    </row>
    <row r="298" spans="3:48" s="243" customFormat="1" ht="13.5" hidden="1" customHeight="1">
      <c r="AV298" s="268"/>
    </row>
    <row r="299" spans="3:48" s="243" customFormat="1" ht="13.5" hidden="1" customHeight="1">
      <c r="AV299" s="268"/>
    </row>
    <row r="300" spans="3:48" s="243" customFormat="1" ht="13.5" hidden="1" customHeight="1">
      <c r="AV300" s="268"/>
    </row>
    <row r="301" spans="3:48" s="243" customFormat="1" ht="13.5" hidden="1" customHeight="1">
      <c r="AV301" s="268"/>
    </row>
    <row r="302" spans="3:48" s="243" customFormat="1" ht="13.5" customHeight="1">
      <c r="AQ302" s="268"/>
      <c r="AR302" s="268"/>
      <c r="AS302" s="268"/>
      <c r="AT302" s="268"/>
      <c r="AU302" s="268"/>
    </row>
    <row r="303" spans="3:48" s="243" customFormat="1" ht="13.5" customHeight="1">
      <c r="C303" s="651" t="s">
        <v>8</v>
      </c>
      <c r="D303" s="651"/>
      <c r="E303" s="562" t="s">
        <v>106</v>
      </c>
      <c r="F303" s="562"/>
      <c r="G303" s="279"/>
    </row>
    <row r="304" spans="3:48" s="243" customFormat="1" ht="13.5" customHeight="1">
      <c r="C304" s="651"/>
      <c r="D304" s="651"/>
      <c r="E304" s="562"/>
      <c r="F304" s="562"/>
      <c r="G304" s="279"/>
      <c r="I304" s="244"/>
    </row>
    <row r="305" spans="3:100" s="243" customFormat="1" ht="13.5" customHeight="1">
      <c r="C305" s="235" t="s">
        <v>254</v>
      </c>
      <c r="D305" s="279"/>
      <c r="E305" s="279"/>
      <c r="F305" s="279"/>
      <c r="G305" s="279"/>
      <c r="I305" s="244"/>
      <c r="BC305" s="239" t="e">
        <f>IF(#REF!="発電事業者","算定結果　様式第３２第１表～第４表（保有電源新エネ欄他）","算定結果　様式第３２第１表・第２表（年度末電源構成・発電端電力量）")</f>
        <v>#REF!</v>
      </c>
      <c r="CT305" s="296" t="s">
        <v>114</v>
      </c>
      <c r="CV305" s="286" t="str">
        <f>IF(COUNT(H309:S332)&gt;0,"○","")</f>
        <v/>
      </c>
    </row>
    <row r="306" spans="3:100" s="243" customFormat="1" ht="13.5" customHeight="1">
      <c r="C306" s="652"/>
      <c r="D306" s="653"/>
      <c r="E306" s="653"/>
      <c r="F306" s="653"/>
      <c r="G306" s="654"/>
      <c r="H306" s="594" t="str">
        <f>$H$66</f>
        <v>太陽光（余剰）</v>
      </c>
      <c r="I306" s="594"/>
      <c r="J306" s="594"/>
      <c r="K306" s="594"/>
      <c r="L306" s="594"/>
      <c r="M306" s="594"/>
      <c r="N306" s="594"/>
      <c r="O306" s="594"/>
      <c r="P306" s="594"/>
      <c r="Q306" s="594"/>
      <c r="R306" s="594"/>
      <c r="S306" s="594"/>
      <c r="T306" s="594"/>
      <c r="U306" s="594"/>
      <c r="V306" s="594"/>
      <c r="W306" s="594"/>
      <c r="X306" s="594"/>
      <c r="Y306" s="594"/>
      <c r="Z306" s="594"/>
      <c r="AA306" s="245"/>
      <c r="AB306" s="245"/>
      <c r="AC306" s="245"/>
      <c r="AD306" s="658"/>
      <c r="AE306" s="658"/>
      <c r="AF306" s="658"/>
      <c r="AG306" s="658"/>
      <c r="AH306" s="658"/>
      <c r="AI306" s="594" t="str">
        <f>$H$66</f>
        <v>太陽光（余剰）</v>
      </c>
      <c r="AJ306" s="594"/>
      <c r="AK306" s="594"/>
      <c r="AL306" s="594"/>
      <c r="AM306" s="594"/>
      <c r="AN306" s="594"/>
      <c r="AO306" s="594"/>
      <c r="AP306" s="594"/>
      <c r="AQ306" s="594"/>
      <c r="AR306" s="594"/>
      <c r="AS306" s="594"/>
      <c r="AT306" s="594"/>
      <c r="AU306" s="594"/>
      <c r="BB306" s="246"/>
      <c r="BC306" s="659" t="s">
        <v>256</v>
      </c>
      <c r="BD306" s="659"/>
      <c r="BE306" s="659"/>
      <c r="BF306" s="659"/>
      <c r="BG306" s="601" t="e">
        <f>DATE(#REF!,1,1)</f>
        <v>#REF!</v>
      </c>
      <c r="BH306" s="602"/>
      <c r="BI306" s="602"/>
      <c r="BJ306" s="602"/>
      <c r="BK306" s="602"/>
      <c r="BL306" s="602"/>
      <c r="BM306" s="602"/>
      <c r="BN306" s="602"/>
      <c r="BO306" s="602"/>
      <c r="BP306" s="602"/>
      <c r="BQ306" s="602"/>
      <c r="BR306" s="603"/>
      <c r="BS306" s="659" t="s">
        <v>257</v>
      </c>
      <c r="BT306" s="659"/>
      <c r="BU306" s="659"/>
      <c r="BV306" s="659"/>
      <c r="BW306" s="592" t="e">
        <f>DATE(#REF!-1,1,1)</f>
        <v>#REF!</v>
      </c>
      <c r="BX306" s="592" t="e">
        <f>DATE(#REF!,1,1)</f>
        <v>#REF!</v>
      </c>
      <c r="BY306" s="592" t="e">
        <f>DATE(#REF!+1,1,1)</f>
        <v>#REF!</v>
      </c>
      <c r="BZ306" s="592" t="e">
        <f>DATE(#REF!+2,1,1)</f>
        <v>#REF!</v>
      </c>
      <c r="CA306" s="592" t="e">
        <f>DATE(#REF!+3,1,1)</f>
        <v>#REF!</v>
      </c>
      <c r="CB306" s="592" t="e">
        <f>DATE(#REF!+4,1,1)</f>
        <v>#REF!</v>
      </c>
      <c r="CC306" s="592" t="e">
        <f>DATE(#REF!+5,1,1)</f>
        <v>#REF!</v>
      </c>
      <c r="CD306" s="592" t="e">
        <f>DATE(#REF!+6,1,1)</f>
        <v>#REF!</v>
      </c>
      <c r="CE306" s="592" t="e">
        <f>DATE(#REF!+7,1,1)</f>
        <v>#REF!</v>
      </c>
      <c r="CF306" s="592" t="e">
        <f>DATE(#REF!+8,1,1)</f>
        <v>#REF!</v>
      </c>
      <c r="CG306" s="592" t="e">
        <f>DATE(#REF!+9,1,1)</f>
        <v>#REF!</v>
      </c>
      <c r="CH306" s="273"/>
      <c r="CI306" s="273"/>
      <c r="CJ306" s="273"/>
      <c r="CK306" s="273"/>
      <c r="CL306" s="273"/>
      <c r="CM306" s="273"/>
      <c r="CN306" s="273"/>
      <c r="CO306" s="273"/>
      <c r="CP306" s="273"/>
      <c r="CQ306" s="273"/>
    </row>
    <row r="307" spans="3:100" s="243" customFormat="1" ht="13.5" customHeight="1">
      <c r="C307" s="655"/>
      <c r="D307" s="656"/>
      <c r="E307" s="656"/>
      <c r="F307" s="656"/>
      <c r="G307" s="657"/>
      <c r="H307" s="307" t="s">
        <v>194</v>
      </c>
      <c r="I307" s="307" t="s">
        <v>195</v>
      </c>
      <c r="J307" s="307" t="s">
        <v>161</v>
      </c>
      <c r="K307" s="307" t="s">
        <v>162</v>
      </c>
      <c r="L307" s="307" t="s">
        <v>163</v>
      </c>
      <c r="M307" s="307" t="s">
        <v>164</v>
      </c>
      <c r="N307" s="307" t="s">
        <v>165</v>
      </c>
      <c r="O307" s="307" t="s">
        <v>166</v>
      </c>
      <c r="P307" s="307" t="s">
        <v>167</v>
      </c>
      <c r="Q307" s="307" t="s">
        <v>168</v>
      </c>
      <c r="R307" s="307" t="s">
        <v>169</v>
      </c>
      <c r="S307" s="307" t="s">
        <v>170</v>
      </c>
      <c r="T307" s="307" t="s">
        <v>25</v>
      </c>
      <c r="U307" s="637"/>
      <c r="V307" s="638"/>
      <c r="W307" s="638"/>
      <c r="X307" s="638"/>
      <c r="Y307" s="638"/>
      <c r="Z307" s="639"/>
      <c r="AA307" s="245"/>
      <c r="AB307" s="245"/>
      <c r="AC307" s="245"/>
      <c r="AD307" s="658"/>
      <c r="AE307" s="658"/>
      <c r="AF307" s="658"/>
      <c r="AG307" s="658"/>
      <c r="AH307" s="658"/>
      <c r="AI307" s="307" t="s">
        <v>194</v>
      </c>
      <c r="AJ307" s="307" t="s">
        <v>195</v>
      </c>
      <c r="AK307" s="307" t="s">
        <v>161</v>
      </c>
      <c r="AL307" s="307" t="s">
        <v>162</v>
      </c>
      <c r="AM307" s="307" t="s">
        <v>163</v>
      </c>
      <c r="AN307" s="307" t="s">
        <v>164</v>
      </c>
      <c r="AO307" s="307" t="s">
        <v>165</v>
      </c>
      <c r="AP307" s="307" t="s">
        <v>166</v>
      </c>
      <c r="AQ307" s="307" t="s">
        <v>167</v>
      </c>
      <c r="AR307" s="307" t="s">
        <v>168</v>
      </c>
      <c r="AS307" s="307" t="s">
        <v>169</v>
      </c>
      <c r="AT307" s="307" t="s">
        <v>170</v>
      </c>
      <c r="AU307" s="307" t="s">
        <v>25</v>
      </c>
      <c r="AX307" s="280"/>
      <c r="AY307" s="280"/>
      <c r="AZ307" s="280"/>
      <c r="BA307" s="280"/>
      <c r="BB307" s="246"/>
      <c r="BC307" s="659"/>
      <c r="BD307" s="659"/>
      <c r="BE307" s="659"/>
      <c r="BF307" s="659"/>
      <c r="BG307" s="334" t="s">
        <v>194</v>
      </c>
      <c r="BH307" s="334" t="s">
        <v>195</v>
      </c>
      <c r="BI307" s="334" t="s">
        <v>161</v>
      </c>
      <c r="BJ307" s="334" t="s">
        <v>162</v>
      </c>
      <c r="BK307" s="334" t="s">
        <v>163</v>
      </c>
      <c r="BL307" s="334" t="s">
        <v>164</v>
      </c>
      <c r="BM307" s="334" t="s">
        <v>165</v>
      </c>
      <c r="BN307" s="334" t="s">
        <v>166</v>
      </c>
      <c r="BO307" s="334" t="s">
        <v>167</v>
      </c>
      <c r="BP307" s="334" t="s">
        <v>168</v>
      </c>
      <c r="BQ307" s="334" t="s">
        <v>169</v>
      </c>
      <c r="BR307" s="334" t="s">
        <v>170</v>
      </c>
      <c r="BS307" s="659"/>
      <c r="BT307" s="659"/>
      <c r="BU307" s="659"/>
      <c r="BV307" s="659"/>
      <c r="BW307" s="593"/>
      <c r="BX307" s="593"/>
      <c r="BY307" s="593"/>
      <c r="BZ307" s="593"/>
      <c r="CA307" s="593"/>
      <c r="CB307" s="593"/>
      <c r="CC307" s="593"/>
      <c r="CD307" s="593"/>
      <c r="CE307" s="593"/>
      <c r="CF307" s="593"/>
      <c r="CG307" s="593"/>
      <c r="CH307" s="273"/>
      <c r="CI307" s="273"/>
      <c r="CJ307" s="273"/>
      <c r="CK307" s="273"/>
      <c r="CL307" s="273"/>
      <c r="CM307" s="273"/>
      <c r="CN307" s="273"/>
      <c r="CO307" s="273"/>
      <c r="CP307" s="273"/>
      <c r="CQ307" s="273"/>
    </row>
    <row r="308" spans="3:100" s="243" customFormat="1" ht="13.5" customHeight="1">
      <c r="C308" s="594" t="s">
        <v>196</v>
      </c>
      <c r="D308" s="594"/>
      <c r="E308" s="594"/>
      <c r="F308" s="594"/>
      <c r="G308" s="594"/>
      <c r="H308" s="248">
        <f t="shared" ref="H308:S308" si="66">IF($E303="","",VLOOKUP($E303,$CT$84:$DG$93,CV$94,FALSE))</f>
        <v>0</v>
      </c>
      <c r="I308" s="248">
        <f t="shared" si="66"/>
        <v>0</v>
      </c>
      <c r="J308" s="248">
        <f t="shared" si="66"/>
        <v>5.3999999999999999E-2</v>
      </c>
      <c r="K308" s="248">
        <f t="shared" si="66"/>
        <v>0.14799999999999999</v>
      </c>
      <c r="L308" s="248">
        <f t="shared" si="66"/>
        <v>0.14799999999999999</v>
      </c>
      <c r="M308" s="248">
        <f t="shared" si="66"/>
        <v>8.0000000000000002E-3</v>
      </c>
      <c r="N308" s="248">
        <f t="shared" si="66"/>
        <v>0</v>
      </c>
      <c r="O308" s="248">
        <f t="shared" si="66"/>
        <v>0</v>
      </c>
      <c r="P308" s="248">
        <f t="shared" si="66"/>
        <v>0</v>
      </c>
      <c r="Q308" s="248">
        <f t="shared" si="66"/>
        <v>0</v>
      </c>
      <c r="R308" s="248">
        <f t="shared" si="66"/>
        <v>0</v>
      </c>
      <c r="S308" s="248">
        <f t="shared" si="66"/>
        <v>0</v>
      </c>
      <c r="T308" s="249"/>
      <c r="U308" s="640"/>
      <c r="V308" s="641"/>
      <c r="W308" s="641"/>
      <c r="X308" s="641"/>
      <c r="Y308" s="641"/>
      <c r="Z308" s="642"/>
      <c r="AA308" s="250"/>
      <c r="AB308" s="250"/>
      <c r="AC308" s="250"/>
      <c r="AD308" s="594" t="s">
        <v>197</v>
      </c>
      <c r="AE308" s="594"/>
      <c r="AF308" s="594"/>
      <c r="AG308" s="594"/>
      <c r="AH308" s="594"/>
      <c r="AI308" s="251">
        <v>30</v>
      </c>
      <c r="AJ308" s="251">
        <v>31</v>
      </c>
      <c r="AK308" s="251">
        <v>30</v>
      </c>
      <c r="AL308" s="251">
        <v>31</v>
      </c>
      <c r="AM308" s="251">
        <v>31</v>
      </c>
      <c r="AN308" s="251">
        <v>30</v>
      </c>
      <c r="AO308" s="251">
        <v>31</v>
      </c>
      <c r="AP308" s="251">
        <v>30</v>
      </c>
      <c r="AQ308" s="251">
        <v>31</v>
      </c>
      <c r="AR308" s="251">
        <v>31</v>
      </c>
      <c r="AS308" s="251">
        <v>28</v>
      </c>
      <c r="AT308" s="251">
        <v>31</v>
      </c>
      <c r="AU308" s="249"/>
      <c r="AX308" s="280"/>
      <c r="AY308" s="280"/>
      <c r="AZ308" s="280"/>
      <c r="BA308" s="280"/>
      <c r="BB308" s="246"/>
      <c r="BC308" s="634" t="s">
        <v>198</v>
      </c>
      <c r="BD308" s="635"/>
      <c r="BE308" s="635"/>
      <c r="BF308" s="636"/>
      <c r="BG308" s="297" t="str">
        <f t="shared" ref="BG308:BR308" si="67">IF(COUNT(AI313)=0,"",AI313)</f>
        <v/>
      </c>
      <c r="BH308" s="297" t="str">
        <f t="shared" si="67"/>
        <v/>
      </c>
      <c r="BI308" s="297" t="str">
        <f t="shared" si="67"/>
        <v/>
      </c>
      <c r="BJ308" s="297" t="str">
        <f t="shared" si="67"/>
        <v/>
      </c>
      <c r="BK308" s="297" t="str">
        <f t="shared" si="67"/>
        <v/>
      </c>
      <c r="BL308" s="297" t="str">
        <f t="shared" si="67"/>
        <v/>
      </c>
      <c r="BM308" s="297" t="str">
        <f t="shared" si="67"/>
        <v/>
      </c>
      <c r="BN308" s="297" t="str">
        <f t="shared" si="67"/>
        <v/>
      </c>
      <c r="BO308" s="297" t="str">
        <f t="shared" si="67"/>
        <v/>
      </c>
      <c r="BP308" s="297" t="str">
        <f t="shared" si="67"/>
        <v/>
      </c>
      <c r="BQ308" s="297" t="str">
        <f t="shared" si="67"/>
        <v/>
      </c>
      <c r="BR308" s="297" t="str">
        <f t="shared" si="67"/>
        <v/>
      </c>
      <c r="BS308" s="597" t="s">
        <v>198</v>
      </c>
      <c r="BT308" s="633"/>
      <c r="BU308" s="598"/>
      <c r="BV308" s="334" t="s">
        <v>171</v>
      </c>
      <c r="BW308" s="253" t="str">
        <f>IF(COUNT(AM311)=0,"",AM311)</f>
        <v/>
      </c>
      <c r="BX308" s="253" t="str">
        <f>IF(COUNT(AM313)=0,"",AM313)</f>
        <v/>
      </c>
      <c r="BY308" s="253" t="str">
        <f>IF(COUNT(AM315)=0,"",AM315)</f>
        <v/>
      </c>
      <c r="BZ308" s="253" t="str">
        <f>IF(COUNT(AM317)=0,"",AM317)</f>
        <v/>
      </c>
      <c r="CA308" s="253" t="str">
        <f>IF(COUNT(AM319)=0,"",AM319)</f>
        <v/>
      </c>
      <c r="CB308" s="253" t="str">
        <f>IF(COUNT(AM321)=0,"",AM321)</f>
        <v/>
      </c>
      <c r="CC308" s="253" t="str">
        <f>IF(COUNT(AM323)=0,"",AM323)</f>
        <v/>
      </c>
      <c r="CD308" s="253" t="str">
        <f>IF(COUNT(AM325)=0,"",AM325)</f>
        <v/>
      </c>
      <c r="CE308" s="253" t="str">
        <f>IF(COUNT(AM327)=0,"",AM327)</f>
        <v/>
      </c>
      <c r="CF308" s="253" t="str">
        <f>IF(COUNT(AM329)=0,"",AM329)</f>
        <v/>
      </c>
      <c r="CG308" s="253" t="str">
        <f>IF(COUNT(AM331)=0,"",AM331)</f>
        <v/>
      </c>
      <c r="CH308" s="257"/>
      <c r="CI308" s="257"/>
      <c r="CJ308" s="257"/>
      <c r="CK308" s="257"/>
      <c r="CL308" s="257"/>
      <c r="CM308" s="257"/>
      <c r="CN308" s="257"/>
      <c r="CO308" s="257"/>
      <c r="CP308" s="257"/>
      <c r="CQ308" s="257"/>
    </row>
    <row r="309" spans="3:100" s="243" customFormat="1" ht="13.5" customHeight="1">
      <c r="C309" s="604" t="e">
        <f>DATE(#REF!-2,1,1)</f>
        <v>#REF!</v>
      </c>
      <c r="D309" s="605"/>
      <c r="E309" s="613" t="s">
        <v>275</v>
      </c>
      <c r="F309" s="614"/>
      <c r="G309" s="615"/>
      <c r="H309" s="255"/>
      <c r="I309" s="255"/>
      <c r="J309" s="255"/>
      <c r="K309" s="255"/>
      <c r="L309" s="255"/>
      <c r="M309" s="255"/>
      <c r="N309" s="255"/>
      <c r="O309" s="255"/>
      <c r="P309" s="256"/>
      <c r="Q309" s="256"/>
      <c r="R309" s="256"/>
      <c r="S309" s="256"/>
      <c r="T309" s="255"/>
      <c r="U309" s="578"/>
      <c r="V309" s="644"/>
      <c r="W309" s="644"/>
      <c r="X309" s="644"/>
      <c r="Y309" s="644"/>
      <c r="Z309" s="579"/>
      <c r="AA309" s="257"/>
      <c r="AB309" s="257"/>
      <c r="AC309" s="257"/>
      <c r="AD309" s="604" t="e">
        <f>DATE(#REF!-2,1,1)</f>
        <v>#REF!</v>
      </c>
      <c r="AE309" s="605"/>
      <c r="AF309" s="613" t="s">
        <v>198</v>
      </c>
      <c r="AG309" s="614"/>
      <c r="AH309" s="615"/>
      <c r="AI309" s="255"/>
      <c r="AJ309" s="255"/>
      <c r="AK309" s="255"/>
      <c r="AL309" s="255"/>
      <c r="AM309" s="255"/>
      <c r="AN309" s="255"/>
      <c r="AO309" s="255"/>
      <c r="AP309" s="255"/>
      <c r="AQ309" s="255"/>
      <c r="AR309" s="258" t="str">
        <f>IF(COUNT(P309,Q309)&lt;&gt;2,"",ROUND(MIN(P309,Q309)*Q308,#REF!))</f>
        <v/>
      </c>
      <c r="AS309" s="258" t="str">
        <f>IF(COUNT(Q309,R309)&lt;&gt;2,"",ROUND(MIN(Q309,R309)*R308,#REF!))</f>
        <v/>
      </c>
      <c r="AT309" s="258" t="str">
        <f>IF(COUNT(R309,S309)&lt;&gt;2,"",ROUND(MIN(R309,S309)*S308,#REF!))</f>
        <v/>
      </c>
      <c r="AU309" s="255"/>
      <c r="AX309" s="280"/>
      <c r="AY309" s="280"/>
      <c r="AZ309" s="280"/>
      <c r="BA309" s="280"/>
      <c r="BB309" s="246"/>
      <c r="BC309" s="648"/>
      <c r="BD309" s="649"/>
      <c r="BE309" s="649"/>
      <c r="BF309" s="650"/>
      <c r="BG309" s="259"/>
      <c r="BH309" s="259"/>
      <c r="BI309" s="259"/>
      <c r="BJ309" s="259"/>
      <c r="BK309" s="259"/>
      <c r="BL309" s="259"/>
      <c r="BM309" s="259"/>
      <c r="BN309" s="259"/>
      <c r="BO309" s="259"/>
      <c r="BP309" s="259"/>
      <c r="BQ309" s="259"/>
      <c r="BR309" s="259"/>
      <c r="BS309" s="599"/>
      <c r="BT309" s="643"/>
      <c r="BU309" s="600"/>
      <c r="BV309" s="334" t="s">
        <v>172</v>
      </c>
      <c r="BW309" s="253" t="str">
        <f>IF(COUNT(AR309)=0,"",AR309)</f>
        <v/>
      </c>
      <c r="BX309" s="253" t="str">
        <f>IF(COUNT(AR313)=0,"",AR313)</f>
        <v/>
      </c>
      <c r="BY309" s="253" t="str">
        <f>IF(COUNT(AR315)=0,"",AR315)</f>
        <v/>
      </c>
      <c r="BZ309" s="253" t="str">
        <f>IF(COUNT(AR317)=0,"",AR317)</f>
        <v/>
      </c>
      <c r="CA309" s="253" t="str">
        <f>IF(COUNT(AR319)=0,"",AR319)</f>
        <v/>
      </c>
      <c r="CB309" s="253" t="str">
        <f>IF(COUNT(AR321)=0,"",AR321)</f>
        <v/>
      </c>
      <c r="CC309" s="253" t="str">
        <f>IF(COUNT(AR323)=0,"",AR323)</f>
        <v/>
      </c>
      <c r="CD309" s="253" t="str">
        <f>IF(COUNT(AR325)=0,"",AR325)</f>
        <v/>
      </c>
      <c r="CE309" s="253" t="str">
        <f>IF(COUNT(AR327)=0,"",AR327)</f>
        <v/>
      </c>
      <c r="CF309" s="253" t="str">
        <f>IF(COUNT(AR329)=0,"",AR329)</f>
        <v/>
      </c>
      <c r="CG309" s="253" t="str">
        <f>IF(COUNT(AR331)=0,"",AR331)</f>
        <v/>
      </c>
      <c r="CH309" s="257"/>
      <c r="CI309" s="257"/>
      <c r="CJ309" s="257"/>
      <c r="CK309" s="257"/>
      <c r="CL309" s="257"/>
      <c r="CM309" s="257"/>
      <c r="CN309" s="257"/>
      <c r="CO309" s="257"/>
      <c r="CP309" s="257"/>
      <c r="CQ309" s="257"/>
    </row>
    <row r="310" spans="3:100" s="243" customFormat="1" ht="13.5" customHeight="1">
      <c r="C310" s="606"/>
      <c r="D310" s="607"/>
      <c r="E310" s="608" t="s">
        <v>252</v>
      </c>
      <c r="F310" s="609"/>
      <c r="G310" s="610"/>
      <c r="H310" s="260"/>
      <c r="I310" s="260"/>
      <c r="J310" s="260"/>
      <c r="K310" s="260"/>
      <c r="L310" s="260"/>
      <c r="M310" s="260"/>
      <c r="N310" s="260"/>
      <c r="O310" s="260"/>
      <c r="P310" s="261"/>
      <c r="Q310" s="261"/>
      <c r="R310" s="261"/>
      <c r="S310" s="261"/>
      <c r="T310" s="262" t="str">
        <f>IF(COUNT(H310:S310)=0,"",SUMPRODUCT(ROUND(H310:S310,#REF!)))</f>
        <v/>
      </c>
      <c r="U310" s="645"/>
      <c r="V310" s="646"/>
      <c r="W310" s="646"/>
      <c r="X310" s="646"/>
      <c r="Y310" s="646"/>
      <c r="Z310" s="647"/>
      <c r="AA310" s="257"/>
      <c r="AB310" s="257"/>
      <c r="AC310" s="257"/>
      <c r="AD310" s="606"/>
      <c r="AE310" s="607"/>
      <c r="AF310" s="608" t="s">
        <v>199</v>
      </c>
      <c r="AG310" s="609"/>
      <c r="AH310" s="610"/>
      <c r="AI310" s="263"/>
      <c r="AJ310" s="263"/>
      <c r="AK310" s="263"/>
      <c r="AL310" s="263"/>
      <c r="AM310" s="263"/>
      <c r="AN310" s="263"/>
      <c r="AO310" s="263"/>
      <c r="AP310" s="263"/>
      <c r="AQ310" s="263"/>
      <c r="AR310" s="264" t="str">
        <f>IF(COUNT(Q309:Q310)=0,"",ROUND(Q310/(Q309*24*AR308/1000),3))</f>
        <v/>
      </c>
      <c r="AS310" s="264" t="str">
        <f>IF(COUNT(R309:R310)=0,"",ROUND(R310/(R309*24*AS308/1000),3))</f>
        <v/>
      </c>
      <c r="AT310" s="264" t="str">
        <f>IF(COUNT(S309:S310)=0,"",ROUND(S310/(S309*24*AT308/1000),3))</f>
        <v/>
      </c>
      <c r="AU310" s="265" t="str">
        <f>IF(COUNT(AI310:AT310)=0,"",AVERAGE(AI310:AT310))</f>
        <v/>
      </c>
      <c r="AX310" s="280"/>
      <c r="AY310" s="280"/>
      <c r="AZ310" s="280"/>
      <c r="BA310" s="280"/>
      <c r="BB310" s="246"/>
      <c r="BC310" s="594" t="s">
        <v>205</v>
      </c>
      <c r="BD310" s="594"/>
      <c r="BE310" s="594"/>
      <c r="BF310" s="594"/>
      <c r="BG310" s="253" t="str">
        <f>IF(COUNT(H314)=0,"",ROUND(H314,#REF!))</f>
        <v/>
      </c>
      <c r="BH310" s="253" t="str">
        <f>IF(COUNT(I314)=0,"",ROUND(I314,#REF!))</f>
        <v/>
      </c>
      <c r="BI310" s="253" t="str">
        <f>IF(COUNT(J314)=0,"",ROUND(J314,#REF!))</f>
        <v/>
      </c>
      <c r="BJ310" s="253" t="str">
        <f>IF(COUNT(K314)=0,"",ROUND(K314,#REF!))</f>
        <v/>
      </c>
      <c r="BK310" s="253" t="str">
        <f>IF(COUNT(L314)=0,"",ROUND(L314,#REF!))</f>
        <v/>
      </c>
      <c r="BL310" s="253" t="str">
        <f>IF(COUNT(M314)=0,"",ROUND(M314,#REF!))</f>
        <v/>
      </c>
      <c r="BM310" s="253" t="str">
        <f>IF(COUNT(N314)=0,"",ROUND(N314,#REF!))</f>
        <v/>
      </c>
      <c r="BN310" s="253" t="str">
        <f>IF(COUNT(O314)=0,"",ROUND(O314,#REF!))</f>
        <v/>
      </c>
      <c r="BO310" s="253" t="str">
        <f>IF(COUNT(P314)=0,"",ROUND(P314,#REF!))</f>
        <v/>
      </c>
      <c r="BP310" s="253" t="str">
        <f>IF(COUNT(Q314)=0,"",ROUND(Q314,#REF!))</f>
        <v/>
      </c>
      <c r="BQ310" s="253" t="str">
        <f>IF(COUNT(R314)=0,"",ROUND(R314,#REF!))</f>
        <v/>
      </c>
      <c r="BR310" s="253" t="str">
        <f>IF(COUNT(S314)=0,"",ROUND(S314,#REF!))</f>
        <v/>
      </c>
      <c r="BS310" s="634" t="s">
        <v>205</v>
      </c>
      <c r="BT310" s="635"/>
      <c r="BU310" s="636"/>
      <c r="BV310" s="334" t="s">
        <v>25</v>
      </c>
      <c r="BW310" s="253" t="str">
        <f>IF(COUNT(T312)=0,"",T312)</f>
        <v/>
      </c>
      <c r="BX310" s="253" t="str">
        <f>IF(COUNT(T314)=0,"",T314)</f>
        <v/>
      </c>
      <c r="BY310" s="253" t="str">
        <f>IF(COUNT(T316)=0,"",T316)</f>
        <v/>
      </c>
      <c r="BZ310" s="266" t="str">
        <f>IF(COUNT(T318)=0,"",T318)</f>
        <v/>
      </c>
      <c r="CA310" s="253" t="str">
        <f>IF(COUNT(T320)=0,"",T320)</f>
        <v/>
      </c>
      <c r="CB310" s="253" t="str">
        <f>IF(COUNT(T322)=0,"",T322)</f>
        <v/>
      </c>
      <c r="CC310" s="253" t="str">
        <f>IF(COUNT(T324)=0,"",T324)</f>
        <v/>
      </c>
      <c r="CD310" s="253" t="str">
        <f>IF(COUNT(T326)=0,"",T326)</f>
        <v/>
      </c>
      <c r="CE310" s="253" t="str">
        <f>IF(COUNT(T328)=0,"",T328)</f>
        <v/>
      </c>
      <c r="CF310" s="253" t="str">
        <f>IF(COUNT(T330)=0,"",T330)</f>
        <v/>
      </c>
      <c r="CG310" s="253" t="str">
        <f>IF(COUNT(T332)=0,"",T332)</f>
        <v/>
      </c>
      <c r="CH310" s="257"/>
      <c r="CI310" s="257"/>
      <c r="CJ310" s="257"/>
      <c r="CK310" s="257"/>
      <c r="CL310" s="257"/>
      <c r="CM310" s="257"/>
      <c r="CN310" s="257"/>
      <c r="CO310" s="257"/>
      <c r="CP310" s="257"/>
      <c r="CQ310" s="257"/>
    </row>
    <row r="311" spans="3:100" s="243" customFormat="1" ht="13.5" customHeight="1">
      <c r="C311" s="604" t="e">
        <f>DATE(#REF!-1,1,1)</f>
        <v>#REF!</v>
      </c>
      <c r="D311" s="605"/>
      <c r="E311" s="613" t="s">
        <v>275</v>
      </c>
      <c r="F311" s="614"/>
      <c r="G311" s="615"/>
      <c r="H311" s="256"/>
      <c r="I311" s="256"/>
      <c r="J311" s="256"/>
      <c r="K311" s="256"/>
      <c r="L311" s="256"/>
      <c r="M311" s="256"/>
      <c r="N311" s="256"/>
      <c r="O311" s="256"/>
      <c r="P311" s="256"/>
      <c r="Q311" s="256"/>
      <c r="R311" s="256"/>
      <c r="S311" s="256"/>
      <c r="T311" s="255"/>
      <c r="U311" s="613" t="s">
        <v>210</v>
      </c>
      <c r="V311" s="614"/>
      <c r="W311" s="614"/>
      <c r="X311" s="615"/>
      <c r="Y311" s="616" t="str">
        <f>IF(COUNT(S311)=0,"",ROUND(S311,#REF!))</f>
        <v/>
      </c>
      <c r="Z311" s="617"/>
      <c r="AA311" s="257"/>
      <c r="AB311" s="257"/>
      <c r="AC311" s="257"/>
      <c r="AD311" s="604" t="e">
        <f>DATE(#REF!-1,1,1)</f>
        <v>#REF!</v>
      </c>
      <c r="AE311" s="605"/>
      <c r="AF311" s="613" t="s">
        <v>198</v>
      </c>
      <c r="AG311" s="614"/>
      <c r="AH311" s="615"/>
      <c r="AI311" s="258" t="str">
        <f>IF(COUNT(S309,H311)&lt;&gt;2,"",ROUND(MIN(S309,H311)*H308,#REF!))</f>
        <v/>
      </c>
      <c r="AJ311" s="258" t="str">
        <f>IF(COUNT(H311,I311)&lt;&gt;2,"",ROUND(MIN(H311,I311)*I308,#REF!))</f>
        <v/>
      </c>
      <c r="AK311" s="258" t="str">
        <f>IF(COUNT(I311,J311)&lt;&gt;2,"",ROUND(MIN(I311,J311)*J308,#REF!))</f>
        <v/>
      </c>
      <c r="AL311" s="258" t="str">
        <f>IF(COUNT(J311,K311)&lt;&gt;2,"",ROUND(MIN(J311,K311)*K308,#REF!))</f>
        <v/>
      </c>
      <c r="AM311" s="258" t="str">
        <f>IF(COUNT(K311,L311)&lt;&gt;2,"",ROUND(MIN(K311,L311)*L308,#REF!))</f>
        <v/>
      </c>
      <c r="AN311" s="258" t="str">
        <f>IF(COUNT(L311,M311)&lt;&gt;2,"",ROUND(MIN(L311,M311)*M308,#REF!))</f>
        <v/>
      </c>
      <c r="AO311" s="258" t="str">
        <f>IF(COUNT(M311,N311)&lt;&gt;2,"",ROUND(MIN(M311,N311)*N308,#REF!))</f>
        <v/>
      </c>
      <c r="AP311" s="258" t="str">
        <f>IF(COUNT(N311,O311)&lt;&gt;2,"",ROUND(MIN(N311,O311)*O308,#REF!))</f>
        <v/>
      </c>
      <c r="AQ311" s="258" t="str">
        <f>IF(COUNT(O311,P311)&lt;&gt;2,"",ROUND(MIN(O311,P311)*P308,#REF!))</f>
        <v/>
      </c>
      <c r="AR311" s="258" t="str">
        <f>IF(COUNT(P311,Q311)&lt;&gt;2,"",ROUND(MIN(P311,Q311)*Q308,#REF!))</f>
        <v/>
      </c>
      <c r="AS311" s="258" t="str">
        <f>IF(COUNT(Q311,R311)&lt;&gt;2,"",ROUND(MIN(Q311,R311)*R308,#REF!))</f>
        <v/>
      </c>
      <c r="AT311" s="258" t="str">
        <f>IF(COUNT(R311,S311)&lt;&gt;2,"",ROUND(MIN(R311,S311)*S308,#REF!))</f>
        <v/>
      </c>
      <c r="AU311" s="255"/>
      <c r="AX311" s="280"/>
      <c r="AY311" s="280"/>
      <c r="AZ311" s="280"/>
      <c r="BB311" s="246"/>
      <c r="BC311" s="627"/>
      <c r="BD311" s="628"/>
      <c r="BE311" s="628"/>
      <c r="BF311" s="628"/>
      <c r="BG311" s="628"/>
      <c r="BH311" s="628"/>
      <c r="BI311" s="628"/>
      <c r="BJ311" s="628"/>
      <c r="BK311" s="628"/>
      <c r="BL311" s="628"/>
      <c r="BM311" s="628"/>
      <c r="BN311" s="628"/>
      <c r="BO311" s="628"/>
      <c r="BP311" s="628"/>
      <c r="BQ311" s="628"/>
      <c r="BR311" s="629"/>
      <c r="BS311" s="597" t="s">
        <v>206</v>
      </c>
      <c r="BT311" s="633"/>
      <c r="BU311" s="598"/>
      <c r="BV311" s="334" t="s">
        <v>25</v>
      </c>
      <c r="BW311" s="253" t="str">
        <f>IF(COUNT(Y311)=0,"",IF(#REF!="発電事業者",Y311,IF(SUMIF($C339:$D348,"その他事業者",L339:L348)=0,IF(Y311*L348/SUM(L339:L348)=0,"",Y311*L348/SUM(L339:L348)),ROUND(Y311*SUMIF($C339:$D348,"その他事業者",L339:L348)/SUM(L339:L348),#REF!)+Y311*L348/SUM(L339:L348))))</f>
        <v/>
      </c>
      <c r="BX311" s="253" t="str">
        <f>IF(COUNT(Y313)=0,"",IF(#REF!="発電事業者",Y313,IF(SUMIF($C339:$D348,"その他事業者",W339:W348)=0,IF(Y313*W348/SUM(W339:W348)=0,"",Y313*W348/SUM(W339:W348)),ROUND(Y313*SUMIF($C339:$D348,"その他事業者",W339:W348)/SUM(W339:W348),#REF!)+Y313*W348/SUM(W339:W348))))</f>
        <v/>
      </c>
      <c r="BY311" s="267"/>
      <c r="BZ311" s="267"/>
      <c r="CA311" s="267"/>
      <c r="CB311" s="253" t="str">
        <f>IF(COUNT(Y321)=0,"",IF(#REF!="発電事業者",Y321,IF(SUMIF($C339:$D348,"その他事業者",AA339:AA348)=0,IF(Y321*AA348/SUM(AA339:AA348)=0,"",Y321*AA348/SUM(AA339:AA348)),ROUND(Y321*SUMIF($C339:$D348,"その他事業者",AA339:AA348)/SUM(AA339:AA348),#REF!)+Y321*AA348/SUM(AA339:AA348))))</f>
        <v/>
      </c>
      <c r="CC311" s="267"/>
      <c r="CD311" s="267"/>
      <c r="CE311" s="267"/>
      <c r="CF311" s="267"/>
      <c r="CG311" s="253" t="str">
        <f>IF(COUNT(Y331)=0,"",IF(#REF!="発電事業者",Y331,IF(SUMIF($C339:$D348,"その他事業者",AF339:AF348)=0,IF(Y331*AF348/SUM(AF339:AF348)=0,"",Y331*AF348/SUM(AF339:AF348)),ROUND(Y331*SUMIF($C339:$D348,"その他事業者",AF339:AF348)/SUM(AF339:AF348),#REF!)+Y331*AF348/SUM(AF339:AF348))))</f>
        <v/>
      </c>
      <c r="CH311" s="257"/>
      <c r="CI311" s="257"/>
      <c r="CJ311" s="257"/>
      <c r="CK311" s="257"/>
      <c r="CL311" s="257"/>
      <c r="CM311" s="257"/>
      <c r="CN311" s="257"/>
      <c r="CO311" s="257"/>
      <c r="CP311" s="257"/>
      <c r="CQ311" s="257"/>
    </row>
    <row r="312" spans="3:100" s="243" customFormat="1" ht="13.5" customHeight="1">
      <c r="C312" s="606"/>
      <c r="D312" s="607"/>
      <c r="E312" s="608" t="s">
        <v>252</v>
      </c>
      <c r="F312" s="609"/>
      <c r="G312" s="610"/>
      <c r="H312" s="261"/>
      <c r="I312" s="261"/>
      <c r="J312" s="261"/>
      <c r="K312" s="261"/>
      <c r="L312" s="261"/>
      <c r="M312" s="261"/>
      <c r="N312" s="261"/>
      <c r="O312" s="261"/>
      <c r="P312" s="261"/>
      <c r="Q312" s="261"/>
      <c r="R312" s="261"/>
      <c r="S312" s="261"/>
      <c r="T312" s="262" t="str">
        <f>IF(COUNT(H312:S312)=0,"",SUMPRODUCT(ROUND(H312:S312,#REF!)))</f>
        <v/>
      </c>
      <c r="U312" s="608" t="s">
        <v>211</v>
      </c>
      <c r="V312" s="609"/>
      <c r="W312" s="609"/>
      <c r="X312" s="610"/>
      <c r="Y312" s="611" t="str">
        <f>IF(COUNT(T312)=0,"",T312)</f>
        <v/>
      </c>
      <c r="Z312" s="612"/>
      <c r="AA312" s="257"/>
      <c r="AB312" s="257"/>
      <c r="AC312" s="257"/>
      <c r="AD312" s="606"/>
      <c r="AE312" s="607"/>
      <c r="AF312" s="608" t="s">
        <v>199</v>
      </c>
      <c r="AG312" s="609"/>
      <c r="AH312" s="610"/>
      <c r="AI312" s="264" t="str">
        <f t="shared" ref="AI312:AT312" si="68">IF(COUNT(H311:H312)=0,"",ROUND(H312/(H311*24*AI308/1000),3))</f>
        <v/>
      </c>
      <c r="AJ312" s="264" t="str">
        <f t="shared" si="68"/>
        <v/>
      </c>
      <c r="AK312" s="264" t="str">
        <f t="shared" si="68"/>
        <v/>
      </c>
      <c r="AL312" s="264" t="str">
        <f t="shared" si="68"/>
        <v/>
      </c>
      <c r="AM312" s="264" t="str">
        <f t="shared" si="68"/>
        <v/>
      </c>
      <c r="AN312" s="264" t="str">
        <f t="shared" si="68"/>
        <v/>
      </c>
      <c r="AO312" s="264" t="str">
        <f t="shared" si="68"/>
        <v/>
      </c>
      <c r="AP312" s="264" t="str">
        <f t="shared" si="68"/>
        <v/>
      </c>
      <c r="AQ312" s="264" t="str">
        <f t="shared" si="68"/>
        <v/>
      </c>
      <c r="AR312" s="264" t="str">
        <f t="shared" si="68"/>
        <v/>
      </c>
      <c r="AS312" s="264" t="str">
        <f t="shared" si="68"/>
        <v/>
      </c>
      <c r="AT312" s="264" t="str">
        <f t="shared" si="68"/>
        <v/>
      </c>
      <c r="AU312" s="265" t="str">
        <f>IF(COUNT(AI312:AT312)=0,"",AVERAGE(AI312:AT312))</f>
        <v/>
      </c>
      <c r="AX312" s="280"/>
      <c r="AY312" s="280"/>
      <c r="AZ312" s="280"/>
      <c r="BB312" s="246"/>
      <c r="BC312" s="630"/>
      <c r="BD312" s="631"/>
      <c r="BE312" s="631"/>
      <c r="BF312" s="631"/>
      <c r="BG312" s="631"/>
      <c r="BH312" s="631"/>
      <c r="BI312" s="631"/>
      <c r="BJ312" s="631"/>
      <c r="BK312" s="631"/>
      <c r="BL312" s="631"/>
      <c r="BM312" s="631"/>
      <c r="BN312" s="631"/>
      <c r="BO312" s="631"/>
      <c r="BP312" s="631"/>
      <c r="BQ312" s="631"/>
      <c r="BR312" s="632"/>
      <c r="BS312" s="634" t="s">
        <v>207</v>
      </c>
      <c r="BT312" s="635"/>
      <c r="BU312" s="636"/>
      <c r="BV312" s="334" t="s">
        <v>25</v>
      </c>
      <c r="BW312" s="253" t="str">
        <f>IF(COUNT(Y312)=0,"",Y312)</f>
        <v/>
      </c>
      <c r="BX312" s="253" t="str">
        <f>IF(COUNT(Y314)=0,"",Y314)</f>
        <v/>
      </c>
      <c r="BY312" s="267"/>
      <c r="BZ312" s="267"/>
      <c r="CA312" s="267"/>
      <c r="CB312" s="253" t="str">
        <f>IF(COUNT(Y322)=0,"",Y322)</f>
        <v/>
      </c>
      <c r="CC312" s="267"/>
      <c r="CD312" s="267"/>
      <c r="CE312" s="267"/>
      <c r="CF312" s="267"/>
      <c r="CG312" s="253" t="str">
        <f>IF(COUNT(Y332)=0,"",Y332)</f>
        <v/>
      </c>
      <c r="CH312" s="257"/>
      <c r="CI312" s="257"/>
      <c r="CJ312" s="257"/>
      <c r="CK312" s="257"/>
      <c r="CL312" s="257"/>
      <c r="CM312" s="257"/>
      <c r="CN312" s="257"/>
      <c r="CO312" s="257"/>
      <c r="CP312" s="257"/>
      <c r="CQ312" s="257"/>
    </row>
    <row r="313" spans="3:100" s="243" customFormat="1" ht="13.5" customHeight="1">
      <c r="C313" s="604" t="e">
        <f>DATE(#REF!,1,1)</f>
        <v>#REF!</v>
      </c>
      <c r="D313" s="605"/>
      <c r="E313" s="613" t="s">
        <v>275</v>
      </c>
      <c r="F313" s="614"/>
      <c r="G313" s="615"/>
      <c r="H313" s="256"/>
      <c r="I313" s="256"/>
      <c r="J313" s="256"/>
      <c r="K313" s="256"/>
      <c r="L313" s="256"/>
      <c r="M313" s="256"/>
      <c r="N313" s="256"/>
      <c r="O313" s="256"/>
      <c r="P313" s="256"/>
      <c r="Q313" s="256"/>
      <c r="R313" s="256"/>
      <c r="S313" s="256"/>
      <c r="T313" s="255"/>
      <c r="U313" s="613" t="s">
        <v>210</v>
      </c>
      <c r="V313" s="614"/>
      <c r="W313" s="614"/>
      <c r="X313" s="615"/>
      <c r="Y313" s="616" t="str">
        <f>IF(COUNT(S313)=0,"",ROUND(S313,#REF!))</f>
        <v/>
      </c>
      <c r="Z313" s="617"/>
      <c r="AA313" s="257"/>
      <c r="AB313" s="257"/>
      <c r="AC313" s="257"/>
      <c r="AD313" s="604" t="e">
        <f>DATE(#REF!,1,1)</f>
        <v>#REF!</v>
      </c>
      <c r="AE313" s="605"/>
      <c r="AF313" s="613" t="s">
        <v>198</v>
      </c>
      <c r="AG313" s="614"/>
      <c r="AH313" s="615"/>
      <c r="AI313" s="258" t="str">
        <f>IF(COUNT(S311,H313)&lt;&gt;2,"",ROUND(MIN(S311,H313)*H308,#REF!))</f>
        <v/>
      </c>
      <c r="AJ313" s="258" t="str">
        <f>IF(COUNT(H313,I313)&lt;&gt;2,"",ROUND(MIN(H313,I313)*I308,#REF!))</f>
        <v/>
      </c>
      <c r="AK313" s="258" t="str">
        <f>IF(COUNT(I313,J313)&lt;&gt;2,"",ROUND(MIN(I313,J313)*J308,#REF!))</f>
        <v/>
      </c>
      <c r="AL313" s="258" t="str">
        <f>IF(COUNT(J313,K313)&lt;&gt;2,"",ROUND(MIN(J313,K313)*K308,#REF!))</f>
        <v/>
      </c>
      <c r="AM313" s="258" t="str">
        <f>IF(COUNT(K313,L313)&lt;&gt;2,"",ROUND(MIN(K313,L313)*L308,#REF!))</f>
        <v/>
      </c>
      <c r="AN313" s="258" t="str">
        <f>IF(COUNT(L313,M313)&lt;&gt;2,"",ROUND(MIN(L313,M313)*M308,#REF!))</f>
        <v/>
      </c>
      <c r="AO313" s="258" t="str">
        <f>IF(COUNT(M313,N313)&lt;&gt;2,"",ROUND(MIN(M313,N313)*N308,#REF!))</f>
        <v/>
      </c>
      <c r="AP313" s="258" t="str">
        <f>IF(COUNT(N313,O313)&lt;&gt;2,"",ROUND(MIN(N313,O313)*O308,#REF!))</f>
        <v/>
      </c>
      <c r="AQ313" s="258" t="str">
        <f>IF(COUNT(O313,P313)&lt;&gt;2,"",ROUND(MIN(O313,P313)*P308,#REF!))</f>
        <v/>
      </c>
      <c r="AR313" s="258" t="str">
        <f>IF(COUNT(P313,Q313)&lt;&gt;2,"",ROUND(MIN(P313,Q313)*Q308,#REF!))</f>
        <v/>
      </c>
      <c r="AS313" s="258" t="str">
        <f>IF(COUNT(Q313,R313)&lt;&gt;2,"",ROUND(MIN(Q313,R313)*R308,#REF!))</f>
        <v/>
      </c>
      <c r="AT313" s="258" t="str">
        <f>IF(COUNT(R313,S313)&lt;&gt;2,"",ROUND(MIN(R313,S313)*S308,#REF!))</f>
        <v/>
      </c>
      <c r="AU313" s="255"/>
      <c r="AX313" s="268"/>
      <c r="BB313" s="268"/>
      <c r="BC313" s="245"/>
      <c r="BD313" s="245"/>
      <c r="BE313" s="245"/>
      <c r="BF313" s="245"/>
      <c r="BG313" s="245"/>
      <c r="BH313" s="245"/>
      <c r="BI313" s="245"/>
      <c r="BJ313" s="245"/>
      <c r="BK313" s="245"/>
      <c r="BL313" s="245"/>
      <c r="BM313" s="245"/>
      <c r="BN313" s="245"/>
      <c r="BO313" s="245"/>
      <c r="BP313" s="245"/>
      <c r="BQ313" s="245"/>
      <c r="BR313" s="245"/>
      <c r="BS313" s="245"/>
      <c r="BT313" s="245"/>
      <c r="BU313" s="245"/>
      <c r="BV313" s="245"/>
      <c r="BW313" s="245"/>
      <c r="BX313" s="257"/>
      <c r="BY313" s="257"/>
      <c r="BZ313" s="257"/>
      <c r="CA313" s="257"/>
      <c r="CB313" s="257"/>
      <c r="CC313" s="257"/>
      <c r="CD313" s="257"/>
      <c r="CE313" s="257"/>
      <c r="CF313" s="257"/>
      <c r="CG313" s="257"/>
      <c r="CH313" s="257"/>
      <c r="CI313" s="257"/>
      <c r="CJ313" s="257"/>
      <c r="CK313" s="257"/>
      <c r="CL313" s="257"/>
      <c r="CM313" s="257"/>
      <c r="CN313" s="257"/>
      <c r="CO313" s="257"/>
      <c r="CP313" s="257"/>
      <c r="CQ313" s="257"/>
    </row>
    <row r="314" spans="3:100" s="243" customFormat="1" ht="13.5" customHeight="1">
      <c r="C314" s="606"/>
      <c r="D314" s="607"/>
      <c r="E314" s="608" t="s">
        <v>212</v>
      </c>
      <c r="F314" s="609"/>
      <c r="G314" s="610"/>
      <c r="H314" s="261"/>
      <c r="I314" s="261"/>
      <c r="J314" s="261"/>
      <c r="K314" s="261"/>
      <c r="L314" s="261"/>
      <c r="M314" s="261"/>
      <c r="N314" s="261"/>
      <c r="O314" s="261"/>
      <c r="P314" s="261"/>
      <c r="Q314" s="261"/>
      <c r="R314" s="261"/>
      <c r="S314" s="261"/>
      <c r="T314" s="262" t="str">
        <f>IF(COUNT(H314:S314)=0,"",SUMPRODUCT(ROUND(H314:S314,#REF!)))</f>
        <v/>
      </c>
      <c r="U314" s="608" t="s">
        <v>211</v>
      </c>
      <c r="V314" s="609"/>
      <c r="W314" s="609"/>
      <c r="X314" s="610"/>
      <c r="Y314" s="611" t="str">
        <f>IF(COUNT(T314)=0,"",T314)</f>
        <v/>
      </c>
      <c r="Z314" s="612"/>
      <c r="AA314" s="257"/>
      <c r="AB314" s="257"/>
      <c r="AC314" s="257"/>
      <c r="AD314" s="606"/>
      <c r="AE314" s="607"/>
      <c r="AF314" s="608" t="s">
        <v>199</v>
      </c>
      <c r="AG314" s="609"/>
      <c r="AH314" s="610"/>
      <c r="AI314" s="264" t="str">
        <f t="shared" ref="AI314:AT314" si="69">IF(COUNT(H313:H314)=0,"",ROUND(H314/(H313*24*AI308/1000),3))</f>
        <v/>
      </c>
      <c r="AJ314" s="264" t="str">
        <f t="shared" si="69"/>
        <v/>
      </c>
      <c r="AK314" s="264" t="str">
        <f t="shared" si="69"/>
        <v/>
      </c>
      <c r="AL314" s="264" t="str">
        <f t="shared" si="69"/>
        <v/>
      </c>
      <c r="AM314" s="264" t="str">
        <f t="shared" si="69"/>
        <v/>
      </c>
      <c r="AN314" s="264" t="str">
        <f t="shared" si="69"/>
        <v/>
      </c>
      <c r="AO314" s="264" t="str">
        <f t="shared" si="69"/>
        <v/>
      </c>
      <c r="AP314" s="264" t="str">
        <f t="shared" si="69"/>
        <v/>
      </c>
      <c r="AQ314" s="264" t="str">
        <f t="shared" si="69"/>
        <v/>
      </c>
      <c r="AR314" s="264" t="str">
        <f t="shared" si="69"/>
        <v/>
      </c>
      <c r="AS314" s="264" t="str">
        <f t="shared" si="69"/>
        <v/>
      </c>
      <c r="AT314" s="264" t="str">
        <f t="shared" si="69"/>
        <v/>
      </c>
      <c r="AU314" s="265" t="str">
        <f>IF(COUNT(AI314:AT314)=0,"",AVERAGE(AI314:AT314))</f>
        <v/>
      </c>
      <c r="AX314" s="240" t="e">
        <f>IF(#REF!="発電事業者","算定結果　送電取引帳票","算定結果　受電取引帳票")</f>
        <v>#REF!</v>
      </c>
      <c r="BR314" s="268"/>
    </row>
    <row r="315" spans="3:100" s="243" customFormat="1" ht="13.5" customHeight="1">
      <c r="C315" s="604" t="e">
        <f>DATE(#REF!+1,1,1)</f>
        <v>#REF!</v>
      </c>
      <c r="D315" s="605"/>
      <c r="E315" s="613" t="s">
        <v>275</v>
      </c>
      <c r="F315" s="614"/>
      <c r="G315" s="615"/>
      <c r="H315" s="256"/>
      <c r="I315" s="256"/>
      <c r="J315" s="256"/>
      <c r="K315" s="256"/>
      <c r="L315" s="256"/>
      <c r="M315" s="256"/>
      <c r="N315" s="256"/>
      <c r="O315" s="256"/>
      <c r="P315" s="256"/>
      <c r="Q315" s="256"/>
      <c r="R315" s="256"/>
      <c r="S315" s="256"/>
      <c r="T315" s="255"/>
      <c r="U315" s="618"/>
      <c r="V315" s="619"/>
      <c r="W315" s="619"/>
      <c r="X315" s="619"/>
      <c r="Y315" s="619"/>
      <c r="Z315" s="620"/>
      <c r="AA315" s="257"/>
      <c r="AB315" s="257"/>
      <c r="AC315" s="257"/>
      <c r="AD315" s="604" t="e">
        <f>DATE(#REF!+1,1,1)</f>
        <v>#REF!</v>
      </c>
      <c r="AE315" s="605"/>
      <c r="AF315" s="613" t="s">
        <v>198</v>
      </c>
      <c r="AG315" s="614"/>
      <c r="AH315" s="615"/>
      <c r="AI315" s="258" t="str">
        <f>IF(COUNT(S313,H315)&lt;&gt;2,"",ROUND(MIN(S313,H315)*H308,#REF!))</f>
        <v/>
      </c>
      <c r="AJ315" s="258" t="str">
        <f>IF(COUNT(H315,I315)&lt;&gt;2,"",ROUND(MIN(H315,I315)*I308,#REF!))</f>
        <v/>
      </c>
      <c r="AK315" s="258" t="str">
        <f>IF(COUNT(I315,J315)&lt;&gt;2,"",ROUND(MIN(I315,J315)*J308,#REF!))</f>
        <v/>
      </c>
      <c r="AL315" s="258" t="str">
        <f>IF(COUNT(J315,K315)&lt;&gt;2,"",ROUND(MIN(J315,K315)*K308,#REF!))</f>
        <v/>
      </c>
      <c r="AM315" s="258" t="str">
        <f>IF(COUNT(K315,L315)&lt;&gt;2,"",ROUND(MIN(K315,L315)*L308,#REF!))</f>
        <v/>
      </c>
      <c r="AN315" s="258" t="str">
        <f>IF(COUNT(L315,M315)&lt;&gt;2,"",ROUND(MIN(L315,M315)*M308,#REF!))</f>
        <v/>
      </c>
      <c r="AO315" s="258" t="str">
        <f>IF(COUNT(M315,N315)&lt;&gt;2,"",ROUND(MIN(M315,N315)*N308,#REF!))</f>
        <v/>
      </c>
      <c r="AP315" s="258" t="str">
        <f>IF(COUNT(N315,O315)&lt;&gt;2,"",ROUND(MIN(N315,O315)*O308,#REF!))</f>
        <v/>
      </c>
      <c r="AQ315" s="258" t="str">
        <f>IF(COUNT(O315,P315)&lt;&gt;2,"",ROUND(MIN(O315,P315)*P308,#REF!))</f>
        <v/>
      </c>
      <c r="AR315" s="258" t="str">
        <f>IF(COUNT(P315,Q315)&lt;&gt;2,"",ROUND(MIN(P315,Q315)*Q308,#REF!))</f>
        <v/>
      </c>
      <c r="AS315" s="258" t="str">
        <f>IF(COUNT(Q315,R315)&lt;&gt;2,"",ROUND(MIN(Q315,R315)*R308,#REF!))</f>
        <v/>
      </c>
      <c r="AT315" s="258" t="str">
        <f>IF(COUNT(R315,S315)&lt;&gt;2,"",ROUND(MIN(R315,S315)*S308,#REF!))</f>
        <v/>
      </c>
      <c r="AU315" s="255"/>
      <c r="AX315" s="594" t="s">
        <v>200</v>
      </c>
      <c r="AY315" s="594"/>
      <c r="AZ315" s="595" t="s">
        <v>201</v>
      </c>
      <c r="BA315" s="594" t="s">
        <v>202</v>
      </c>
      <c r="BB315" s="594"/>
      <c r="BC315" s="594"/>
      <c r="BD315" s="595" t="s">
        <v>203</v>
      </c>
      <c r="BE315" s="597" t="s">
        <v>176</v>
      </c>
      <c r="BF315" s="598"/>
      <c r="BG315" s="601" t="e">
        <f>DATE(#REF!,1,1)</f>
        <v>#REF!</v>
      </c>
      <c r="BH315" s="602"/>
      <c r="BI315" s="602"/>
      <c r="BJ315" s="602"/>
      <c r="BK315" s="602"/>
      <c r="BL315" s="602"/>
      <c r="BM315" s="602"/>
      <c r="BN315" s="602"/>
      <c r="BO315" s="602"/>
      <c r="BP315" s="602"/>
      <c r="BQ315" s="602"/>
      <c r="BR315" s="603"/>
      <c r="BS315" s="594" t="s">
        <v>175</v>
      </c>
      <c r="BT315" s="594"/>
      <c r="BU315" s="594"/>
      <c r="BV315" s="594"/>
      <c r="BW315" s="592" t="e">
        <f>DATE(#REF!-1,1,1)</f>
        <v>#REF!</v>
      </c>
      <c r="BX315" s="592" t="e">
        <f>DATE(#REF!,1,1)</f>
        <v>#REF!</v>
      </c>
      <c r="BY315" s="592" t="e">
        <f>DATE(#REF!+1,1,1)</f>
        <v>#REF!</v>
      </c>
      <c r="BZ315" s="592" t="e">
        <f>DATE(#REF!+2,1,1)</f>
        <v>#REF!</v>
      </c>
      <c r="CA315" s="592" t="e">
        <f>DATE(#REF!+3,1,1)</f>
        <v>#REF!</v>
      </c>
      <c r="CB315" s="592" t="e">
        <f>DATE(#REF!+4,1,1)</f>
        <v>#REF!</v>
      </c>
      <c r="CC315" s="592" t="e">
        <f>DATE(#REF!+5,1,1)</f>
        <v>#REF!</v>
      </c>
      <c r="CD315" s="592" t="e">
        <f>DATE(#REF!+6,1,1)</f>
        <v>#REF!</v>
      </c>
      <c r="CE315" s="592" t="e">
        <f>DATE(#REF!+7,1,1)</f>
        <v>#REF!</v>
      </c>
      <c r="CF315" s="592" t="e">
        <f>DATE(#REF!+8,1,1)</f>
        <v>#REF!</v>
      </c>
      <c r="CG315" s="592" t="e">
        <f>DATE(#REF!+9,1,1)</f>
        <v>#REF!</v>
      </c>
      <c r="CH315" s="566" t="s">
        <v>268</v>
      </c>
      <c r="CI315" s="567"/>
      <c r="CJ315" s="567"/>
      <c r="CK315" s="567"/>
      <c r="CL315" s="567"/>
      <c r="CM315" s="567"/>
      <c r="CN315" s="567"/>
      <c r="CO315" s="567"/>
      <c r="CP315" s="567"/>
      <c r="CQ315" s="567"/>
    </row>
    <row r="316" spans="3:100" s="243" customFormat="1" ht="13.5" customHeight="1">
      <c r="C316" s="606"/>
      <c r="D316" s="607"/>
      <c r="E316" s="608" t="s">
        <v>212</v>
      </c>
      <c r="F316" s="609"/>
      <c r="G316" s="610"/>
      <c r="H316" s="261"/>
      <c r="I316" s="261"/>
      <c r="J316" s="261"/>
      <c r="K316" s="261"/>
      <c r="L316" s="261"/>
      <c r="M316" s="261"/>
      <c r="N316" s="261"/>
      <c r="O316" s="261"/>
      <c r="P316" s="261"/>
      <c r="Q316" s="261"/>
      <c r="R316" s="261"/>
      <c r="S316" s="261"/>
      <c r="T316" s="262" t="str">
        <f>IF(COUNT(H316:S316)=0,"",SUMPRODUCT(ROUND(H316:S316,#REF!)))</f>
        <v/>
      </c>
      <c r="U316" s="621"/>
      <c r="V316" s="622"/>
      <c r="W316" s="622"/>
      <c r="X316" s="622"/>
      <c r="Y316" s="622"/>
      <c r="Z316" s="623"/>
      <c r="AA316" s="257"/>
      <c r="AB316" s="257"/>
      <c r="AC316" s="257"/>
      <c r="AD316" s="606"/>
      <c r="AE316" s="607"/>
      <c r="AF316" s="608" t="s">
        <v>199</v>
      </c>
      <c r="AG316" s="609"/>
      <c r="AH316" s="610"/>
      <c r="AI316" s="264" t="str">
        <f t="shared" ref="AI316:AT316" si="70">IF(COUNT(H315:H316)=0,"",ROUND(H316/(H315*24*AI308/1000),3))</f>
        <v/>
      </c>
      <c r="AJ316" s="264" t="str">
        <f t="shared" si="70"/>
        <v/>
      </c>
      <c r="AK316" s="264" t="str">
        <f t="shared" si="70"/>
        <v/>
      </c>
      <c r="AL316" s="264" t="str">
        <f t="shared" si="70"/>
        <v/>
      </c>
      <c r="AM316" s="264" t="str">
        <f t="shared" si="70"/>
        <v/>
      </c>
      <c r="AN316" s="264" t="str">
        <f t="shared" si="70"/>
        <v/>
      </c>
      <c r="AO316" s="264" t="str">
        <f t="shared" si="70"/>
        <v/>
      </c>
      <c r="AP316" s="264" t="str">
        <f t="shared" si="70"/>
        <v/>
      </c>
      <c r="AQ316" s="264" t="str">
        <f t="shared" si="70"/>
        <v/>
      </c>
      <c r="AR316" s="264" t="str">
        <f t="shared" si="70"/>
        <v/>
      </c>
      <c r="AS316" s="264" t="str">
        <f t="shared" si="70"/>
        <v/>
      </c>
      <c r="AT316" s="264" t="str">
        <f t="shared" si="70"/>
        <v/>
      </c>
      <c r="AU316" s="265" t="str">
        <f>IF(COUNT(AI316:AT316)=0,"",AVERAGE(AI316:AT316))</f>
        <v/>
      </c>
      <c r="AX316" s="594"/>
      <c r="AY316" s="594"/>
      <c r="AZ316" s="596"/>
      <c r="BA316" s="594"/>
      <c r="BB316" s="594"/>
      <c r="BC316" s="594"/>
      <c r="BD316" s="596"/>
      <c r="BE316" s="599"/>
      <c r="BF316" s="600"/>
      <c r="BG316" s="334" t="s">
        <v>194</v>
      </c>
      <c r="BH316" s="334" t="s">
        <v>195</v>
      </c>
      <c r="BI316" s="334" t="s">
        <v>161</v>
      </c>
      <c r="BJ316" s="334" t="s">
        <v>162</v>
      </c>
      <c r="BK316" s="334" t="s">
        <v>163</v>
      </c>
      <c r="BL316" s="334" t="s">
        <v>164</v>
      </c>
      <c r="BM316" s="334" t="s">
        <v>165</v>
      </c>
      <c r="BN316" s="334" t="s">
        <v>166</v>
      </c>
      <c r="BO316" s="334" t="s">
        <v>167</v>
      </c>
      <c r="BP316" s="334" t="s">
        <v>168</v>
      </c>
      <c r="BQ316" s="334" t="s">
        <v>169</v>
      </c>
      <c r="BR316" s="334" t="s">
        <v>170</v>
      </c>
      <c r="BS316" s="594"/>
      <c r="BT316" s="594"/>
      <c r="BU316" s="594"/>
      <c r="BV316" s="594"/>
      <c r="BW316" s="593"/>
      <c r="BX316" s="593"/>
      <c r="BY316" s="593">
        <v>43101</v>
      </c>
      <c r="BZ316" s="593">
        <v>43466</v>
      </c>
      <c r="CA316" s="593">
        <v>43831</v>
      </c>
      <c r="CB316" s="593">
        <v>44197</v>
      </c>
      <c r="CC316" s="593">
        <v>44562</v>
      </c>
      <c r="CD316" s="593">
        <v>44927</v>
      </c>
      <c r="CE316" s="593">
        <v>45292</v>
      </c>
      <c r="CF316" s="593">
        <v>45658</v>
      </c>
      <c r="CG316" s="593">
        <v>46023</v>
      </c>
      <c r="CH316" s="567"/>
      <c r="CI316" s="567"/>
      <c r="CJ316" s="567"/>
      <c r="CK316" s="567"/>
      <c r="CL316" s="567"/>
      <c r="CM316" s="567"/>
      <c r="CN316" s="567"/>
      <c r="CO316" s="567"/>
      <c r="CP316" s="567"/>
      <c r="CQ316" s="567"/>
    </row>
    <row r="317" spans="3:100" s="243" customFormat="1" ht="13.5" customHeight="1">
      <c r="C317" s="604" t="e">
        <f>DATE(#REF!+2,1,1)</f>
        <v>#REF!</v>
      </c>
      <c r="D317" s="605"/>
      <c r="E317" s="613" t="s">
        <v>275</v>
      </c>
      <c r="F317" s="614"/>
      <c r="G317" s="615"/>
      <c r="H317" s="256"/>
      <c r="I317" s="256"/>
      <c r="J317" s="256"/>
      <c r="K317" s="256"/>
      <c r="L317" s="256"/>
      <c r="M317" s="256"/>
      <c r="N317" s="256"/>
      <c r="O317" s="256"/>
      <c r="P317" s="256"/>
      <c r="Q317" s="256"/>
      <c r="R317" s="256"/>
      <c r="S317" s="256"/>
      <c r="T317" s="255"/>
      <c r="U317" s="621"/>
      <c r="V317" s="622"/>
      <c r="W317" s="622"/>
      <c r="X317" s="622"/>
      <c r="Y317" s="622"/>
      <c r="Z317" s="623"/>
      <c r="AA317" s="257"/>
      <c r="AB317" s="257"/>
      <c r="AC317" s="257"/>
      <c r="AD317" s="604" t="e">
        <f>DATE(#REF!+2,1,1)</f>
        <v>#REF!</v>
      </c>
      <c r="AE317" s="605"/>
      <c r="AF317" s="613" t="s">
        <v>198</v>
      </c>
      <c r="AG317" s="614"/>
      <c r="AH317" s="615"/>
      <c r="AI317" s="258" t="str">
        <f>IF(COUNT(S315,H317)&lt;&gt;2,"",ROUND(MIN(S315,H317)*H308,#REF!))</f>
        <v/>
      </c>
      <c r="AJ317" s="258" t="str">
        <f>IF(COUNT(H317,I317)&lt;&gt;2,"",ROUND(MIN(H317,I317)*I308,#REF!))</f>
        <v/>
      </c>
      <c r="AK317" s="258" t="str">
        <f>IF(COUNT(I317,J317)&lt;&gt;2,"",ROUND(MIN(I317,J317)*J308,#REF!))</f>
        <v/>
      </c>
      <c r="AL317" s="258" t="str">
        <f>IF(COUNT(J317,K317)&lt;&gt;2,"",ROUND(MIN(J317,K317)*K308,#REF!))</f>
        <v/>
      </c>
      <c r="AM317" s="258" t="str">
        <f>IF(COUNT(K317,L317)&lt;&gt;2,"",ROUND(MIN(K317,L317)*L308,#REF!))</f>
        <v/>
      </c>
      <c r="AN317" s="258" t="str">
        <f>IF(COUNT(L317,M317)&lt;&gt;2,"",ROUND(MIN(L317,M317)*M308,#REF!))</f>
        <v/>
      </c>
      <c r="AO317" s="258" t="str">
        <f>IF(COUNT(M317,N317)&lt;&gt;2,"",ROUND(MIN(M317,N317)*N308,#REF!))</f>
        <v/>
      </c>
      <c r="AP317" s="258" t="str">
        <f>IF(COUNT(N317,O317)&lt;&gt;2,"",ROUND(MIN(N317,O317)*O308,#REF!))</f>
        <v/>
      </c>
      <c r="AQ317" s="258" t="str">
        <f>IF(COUNT(O317,P317)&lt;&gt;2,"",ROUND(MIN(O317,P317)*P308,#REF!))</f>
        <v/>
      </c>
      <c r="AR317" s="258" t="str">
        <f>IF(COUNT(P317,Q317)&lt;&gt;2,"",ROUND(MIN(P317,Q317)*Q308,#REF!))</f>
        <v/>
      </c>
      <c r="AS317" s="258" t="str">
        <f>IF(COUNT(Q317,R317)&lt;&gt;2,"",ROUND(MIN(Q317,R317)*R308,#REF!))</f>
        <v/>
      </c>
      <c r="AT317" s="258" t="str">
        <f>IF(COUNT(R317,S317)&lt;&gt;2,"",ROUND(MIN(R317,S317)*S308,#REF!))</f>
        <v/>
      </c>
      <c r="AU317" s="255"/>
      <c r="AX317" s="569" t="str">
        <f>IF(C339="","",C339)</f>
        <v/>
      </c>
      <c r="AY317" s="569"/>
      <c r="AZ317" s="587" t="str">
        <f>IF(E339="","",E339)</f>
        <v/>
      </c>
      <c r="BA317" s="590" t="str">
        <f ca="1">IF(F339="","",F339)</f>
        <v/>
      </c>
      <c r="BB317" s="590"/>
      <c r="BC317" s="590"/>
      <c r="BD317" s="587" t="str">
        <f>IF(I339="","",I339)</f>
        <v/>
      </c>
      <c r="BE317" s="578" t="e">
        <f>IF(#REF!="発電事業者","送電電力（MW）","受電電力（MW）")</f>
        <v>#REF!</v>
      </c>
      <c r="BF317" s="579"/>
      <c r="BG317" s="331" t="str">
        <f>IF(AND(COUNT(BG308)+COUNTA(E339)=2,L339&lt;&gt;""),ROUND(BG308-SUMIF(BE320:BF346,BE317,BG320:BG346),#REF!),"")</f>
        <v/>
      </c>
      <c r="BH317" s="331" t="str">
        <f>IF(AND(COUNT(BH308)+COUNTA(E339)=2,M339&lt;&gt;""),ROUND(BH308-SUMIF(BE320:BF346,BE317,BH320:BH346),#REF!),"")</f>
        <v/>
      </c>
      <c r="BI317" s="331" t="str">
        <f>IF(AND(COUNT(BI308)+COUNTA(E339)=2,N339&lt;&gt;""),ROUND(BI308-SUMIF(BE320:BF346,BE317,BI320:BI346),#REF!),"")</f>
        <v/>
      </c>
      <c r="BJ317" s="331" t="str">
        <f>IF(AND(COUNT(BJ308)+COUNTA(E339)=2,O339&lt;&gt;""),ROUND(BJ308-SUMIF(BE320:BF346,BE317,BJ320:BJ346),#REF!),"")</f>
        <v/>
      </c>
      <c r="BK317" s="331" t="str">
        <f>IF(AND(COUNT(BK308)+COUNTA(E339)=2,P339&lt;&gt;""),ROUND(BK308-SUMIF(BE320:BF346,BE317,BK320:BK346),#REF!),"")</f>
        <v/>
      </c>
      <c r="BL317" s="331" t="str">
        <f>IF(AND(COUNT(BL308)+COUNTA(E339)=2,Q339&lt;&gt;""),ROUND(BL308-SUMIF(BE320:BF346,BE317,BL320:BL346),#REF!),"")</f>
        <v/>
      </c>
      <c r="BM317" s="331" t="str">
        <f>IF(AND(COUNT(BM308)+COUNTA(E339)=2,R339&lt;&gt;""),ROUND(BM308-SUMIF(BE320:BF346,BE317,BM320:BM346),#REF!),"")</f>
        <v/>
      </c>
      <c r="BN317" s="331" t="str">
        <f>IF(AND(COUNT(BN308)+COUNTA(E339)=2,S339&lt;&gt;""),ROUND(BN308-SUMIF(BE320:BF346,BE317,BN320:BN346),#REF!),"")</f>
        <v/>
      </c>
      <c r="BO317" s="331" t="str">
        <f>IF(AND(COUNT(BO308)+COUNTA(E339)=2,T339&lt;&gt;""),ROUND(BO308-SUMIF(BE320:BF346,BE317,BO320:BO346),#REF!),"")</f>
        <v/>
      </c>
      <c r="BP317" s="331" t="str">
        <f>IF(AND(COUNT(BP308)+COUNTA(E339)=2,U339&lt;&gt;""),ROUND(BP308-SUMIF(BE320:BF346,BE317,BP320:BP346),#REF!),"")</f>
        <v/>
      </c>
      <c r="BQ317" s="331" t="str">
        <f>IF(AND(COUNT(BQ308)+COUNTA(E339)=2,V339&lt;&gt;""),ROUND(BQ308-SUMIF(BE320:BF346,BE317,BQ320:BQ346),#REF!),"")</f>
        <v/>
      </c>
      <c r="BR317" s="331" t="str">
        <f>IF(AND(COUNT(BR308)+COUNTA(E339)=2,W339&lt;&gt;""),ROUND(BR308-SUMIF(BE320:BF346,BE317,BR320:BR346),#REF!),"")</f>
        <v/>
      </c>
      <c r="BS317" s="569" t="e">
        <f>IF(#REF!="発電事業者","送電電力（MW）","受電電力（MW）")</f>
        <v>#REF!</v>
      </c>
      <c r="BT317" s="569"/>
      <c r="BU317" s="569"/>
      <c r="BV317" s="333" t="s">
        <v>171</v>
      </c>
      <c r="BW317" s="580"/>
      <c r="BX317" s="580"/>
      <c r="BY317" s="331" t="str">
        <f>IF(AND(COUNT(BY308)+COUNTA(E339)=2,X339&lt;&gt;""),ROUND(BY308-SUMIF(BV320:BV346,BV317,BY320:BY346),#REF!),"")</f>
        <v/>
      </c>
      <c r="BZ317" s="331" t="str">
        <f>IF(AND(COUNT(BZ308)+COUNTA(E339)=2,Y339&lt;&gt;""),ROUND(BZ308-SUMIF(BV320:BV346,BV317,BZ320:BZ346),#REF!),"")</f>
        <v/>
      </c>
      <c r="CA317" s="331" t="str">
        <f>IF(AND(COUNT(CA308)+COUNTA(E339)=2,Z339&lt;&gt;""),ROUND(CA308-SUMIF(BV320:BV346,BV317,CA320:CA346),#REF!),"")</f>
        <v/>
      </c>
      <c r="CB317" s="331" t="str">
        <f>IF(AND(COUNT(CB308)+COUNTA(E339)=2,AA339&lt;&gt;""),ROUND(CB308-SUMIF(BV320:BV346,BV317,CB320:CB346),#REF!),"")</f>
        <v/>
      </c>
      <c r="CC317" s="331" t="str">
        <f>IF(AND(COUNT(CC308)+COUNTA(E339)=2,AB339&lt;&gt;""),ROUND(CC308-SUMIF(BV320:BV346,BV317,CC320:CC346),#REF!),"")</f>
        <v/>
      </c>
      <c r="CD317" s="331" t="str">
        <f>IF(AND(COUNT(CD308)+COUNTA(E339)=2,AC339&lt;&gt;""),ROUND(CD308-SUMIF(BV320:BV346,BV317,CD320:CD346),#REF!),"")</f>
        <v/>
      </c>
      <c r="CE317" s="331" t="str">
        <f>IF(AND(COUNT(CE308)+COUNTA(E339)=2,AD339&lt;&gt;""),ROUND(CE308-SUMIF(BV320:BV346,BV317,CE320:CE346),#REF!),"")</f>
        <v/>
      </c>
      <c r="CF317" s="331" t="str">
        <f>IF(AND(COUNT(CF308)+COUNTA(E339)=2,AE339&lt;&gt;""),ROUND(CF308-SUMIF(BV320:BV346,BV317,CF320:CF346),#REF!),"")</f>
        <v/>
      </c>
      <c r="CG317" s="331" t="str">
        <f>IF(AND(COUNT(CG308)+COUNTA(E339)=2,AF339&lt;&gt;""),ROUND(CG308-SUMIF(BV320:BV346,BV317,CG320:CG346),#REF!),"")</f>
        <v/>
      </c>
      <c r="CH317" s="563" t="s">
        <v>215</v>
      </c>
      <c r="CI317" s="563"/>
      <c r="CJ317" s="563"/>
      <c r="CK317" s="563"/>
      <c r="CL317" s="563"/>
      <c r="CM317" s="563"/>
      <c r="CN317" s="563"/>
      <c r="CO317" s="563"/>
      <c r="CP317" s="563"/>
      <c r="CQ317" s="563"/>
    </row>
    <row r="318" spans="3:100" s="243" customFormat="1" ht="13.5" customHeight="1">
      <c r="C318" s="606"/>
      <c r="D318" s="607"/>
      <c r="E318" s="608" t="s">
        <v>212</v>
      </c>
      <c r="F318" s="609"/>
      <c r="G318" s="610"/>
      <c r="H318" s="261"/>
      <c r="I318" s="261"/>
      <c r="J318" s="261"/>
      <c r="K318" s="261"/>
      <c r="L318" s="261"/>
      <c r="M318" s="261"/>
      <c r="N318" s="261"/>
      <c r="O318" s="261"/>
      <c r="P318" s="261"/>
      <c r="Q318" s="261"/>
      <c r="R318" s="261"/>
      <c r="S318" s="261"/>
      <c r="T318" s="262" t="str">
        <f>IF(COUNT(H318:S318)=0,"",SUMPRODUCT(ROUND(H318:S318,#REF!)))</f>
        <v/>
      </c>
      <c r="U318" s="621"/>
      <c r="V318" s="622"/>
      <c r="W318" s="622"/>
      <c r="X318" s="622"/>
      <c r="Y318" s="622"/>
      <c r="Z318" s="623"/>
      <c r="AA318" s="257"/>
      <c r="AB318" s="257"/>
      <c r="AC318" s="257"/>
      <c r="AD318" s="606"/>
      <c r="AE318" s="607"/>
      <c r="AF318" s="608" t="s">
        <v>199</v>
      </c>
      <c r="AG318" s="609"/>
      <c r="AH318" s="610"/>
      <c r="AI318" s="264" t="str">
        <f t="shared" ref="AI318:AT318" si="71">IF(COUNT(H317:H318)=0,"",ROUND(H318/(H317*24*AI308/1000),3))</f>
        <v/>
      </c>
      <c r="AJ318" s="264" t="str">
        <f t="shared" si="71"/>
        <v/>
      </c>
      <c r="AK318" s="264" t="str">
        <f t="shared" si="71"/>
        <v/>
      </c>
      <c r="AL318" s="264" t="str">
        <f t="shared" si="71"/>
        <v/>
      </c>
      <c r="AM318" s="264" t="str">
        <f t="shared" si="71"/>
        <v/>
      </c>
      <c r="AN318" s="264" t="str">
        <f t="shared" si="71"/>
        <v/>
      </c>
      <c r="AO318" s="264" t="str">
        <f t="shared" si="71"/>
        <v/>
      </c>
      <c r="AP318" s="264" t="str">
        <f t="shared" si="71"/>
        <v/>
      </c>
      <c r="AQ318" s="264" t="str">
        <f t="shared" si="71"/>
        <v/>
      </c>
      <c r="AR318" s="264" t="str">
        <f t="shared" si="71"/>
        <v/>
      </c>
      <c r="AS318" s="264" t="str">
        <f t="shared" si="71"/>
        <v/>
      </c>
      <c r="AT318" s="264" t="str">
        <f t="shared" si="71"/>
        <v/>
      </c>
      <c r="AU318" s="265" t="str">
        <f>IF(COUNT(AI318:AT318)=0,"",AVERAGE(AI318:AT318))</f>
        <v/>
      </c>
      <c r="AX318" s="569"/>
      <c r="AY318" s="569"/>
      <c r="AZ318" s="588"/>
      <c r="BA318" s="590"/>
      <c r="BB318" s="590"/>
      <c r="BC318" s="590"/>
      <c r="BD318" s="588"/>
      <c r="BE318" s="583"/>
      <c r="BF318" s="584"/>
      <c r="BG318" s="259"/>
      <c r="BH318" s="259"/>
      <c r="BI318" s="259"/>
      <c r="BJ318" s="259"/>
      <c r="BK318" s="259"/>
      <c r="BL318" s="259"/>
      <c r="BM318" s="259"/>
      <c r="BN318" s="259"/>
      <c r="BO318" s="259"/>
      <c r="BP318" s="259"/>
      <c r="BQ318" s="259"/>
      <c r="BR318" s="259"/>
      <c r="BS318" s="569"/>
      <c r="BT318" s="569"/>
      <c r="BU318" s="569"/>
      <c r="BV318" s="333" t="s">
        <v>172</v>
      </c>
      <c r="BW318" s="581"/>
      <c r="BX318" s="581"/>
      <c r="BY318" s="331" t="str">
        <f>IF(AND(COUNT(BY309)+COUNTA(E339)=2,X339&lt;&gt;""),ROUND(BY309-SUMIF(BV320:BV346,BV318,BY320:BY346),#REF!),"")</f>
        <v/>
      </c>
      <c r="BZ318" s="331" t="str">
        <f>IF(AND(COUNT(BZ309)+COUNTA(E339)=2,Y339&lt;&gt;""),ROUND(BZ309-SUMIF(BV320:BV346,BV318,BZ320:BZ346),#REF!),"")</f>
        <v/>
      </c>
      <c r="CA318" s="331" t="str">
        <f>IF(AND(COUNT(CA309)+COUNTA(E339)=2,Z339&lt;&gt;""),ROUND(CA309-SUMIF(BV320:BV346,BV318,CA320:CA346),#REF!),"")</f>
        <v/>
      </c>
      <c r="CB318" s="331" t="str">
        <f>IF(AND(COUNT(CB309)+COUNTA(E339)=2,AA339&lt;&gt;""),ROUND(CB309-SUMIF(BV320:BV346,BV318,CB320:CB346),#REF!),"")</f>
        <v/>
      </c>
      <c r="CC318" s="331" t="str">
        <f>IF(AND(COUNT(CC309)+COUNTA(E339)=2,AB339&lt;&gt;""),ROUND(CC309-SUMIF(BV320:BV346,BV318,CC320:CC346),#REF!),"")</f>
        <v/>
      </c>
      <c r="CD318" s="331" t="str">
        <f>IF(AND(COUNT(CD309)+COUNTA(E339)=2,AC339&lt;&gt;""),ROUND(CD309-SUMIF(BV320:BV346,BV318,CD320:CD346),#REF!),"")</f>
        <v/>
      </c>
      <c r="CE318" s="331" t="str">
        <f>IF(AND(COUNT(CE309)+COUNTA(E339)=2,AD339&lt;&gt;""),ROUND(CE309-SUMIF(BV320:BV346,BV318,CE320:CE346),#REF!),"")</f>
        <v/>
      </c>
      <c r="CF318" s="331" t="str">
        <f>IF(AND(COUNT(CF309)+COUNTA(E339)=2,AE339&lt;&gt;""),ROUND(CF309-SUMIF(BV320:BV346,BV318,CF320:CF346),#REF!),"")</f>
        <v/>
      </c>
      <c r="CG318" s="331" t="str">
        <f>IF(AND(COUNT(CG309)+COUNTA(E339)=2,AF339&lt;&gt;""),ROUND(CG309-SUMIF(BV320:BV346,BV318,CG320:CG346),#REF!),"")</f>
        <v/>
      </c>
      <c r="CH318" s="564" t="str">
        <f>IF(CH317="","",CH317)</f>
        <v>太陽光（余剰）</v>
      </c>
      <c r="CI318" s="564"/>
      <c r="CJ318" s="564"/>
      <c r="CK318" s="564"/>
      <c r="CL318" s="564"/>
      <c r="CM318" s="564"/>
      <c r="CN318" s="564"/>
      <c r="CO318" s="564"/>
      <c r="CP318" s="564"/>
      <c r="CQ318" s="564"/>
    </row>
    <row r="319" spans="3:100" s="243" customFormat="1" ht="13.5" customHeight="1">
      <c r="C319" s="604" t="e">
        <f>DATE(#REF!+3,1,1)</f>
        <v>#REF!</v>
      </c>
      <c r="D319" s="605"/>
      <c r="E319" s="613" t="s">
        <v>275</v>
      </c>
      <c r="F319" s="614"/>
      <c r="G319" s="615"/>
      <c r="H319" s="256"/>
      <c r="I319" s="256"/>
      <c r="J319" s="256"/>
      <c r="K319" s="256"/>
      <c r="L319" s="256"/>
      <c r="M319" s="256"/>
      <c r="N319" s="256"/>
      <c r="O319" s="256"/>
      <c r="P319" s="256"/>
      <c r="Q319" s="256"/>
      <c r="R319" s="256"/>
      <c r="S319" s="256"/>
      <c r="T319" s="255"/>
      <c r="U319" s="621"/>
      <c r="V319" s="622"/>
      <c r="W319" s="622"/>
      <c r="X319" s="622"/>
      <c r="Y319" s="622"/>
      <c r="Z319" s="623"/>
      <c r="AA319" s="257"/>
      <c r="AB319" s="257"/>
      <c r="AC319" s="257"/>
      <c r="AD319" s="604" t="e">
        <f>DATE(#REF!+3,1,1)</f>
        <v>#REF!</v>
      </c>
      <c r="AE319" s="605"/>
      <c r="AF319" s="613" t="s">
        <v>198</v>
      </c>
      <c r="AG319" s="614"/>
      <c r="AH319" s="615"/>
      <c r="AI319" s="258" t="str">
        <f>IF(COUNT(S317,H319)&lt;&gt;2,"",ROUND(MIN(S317,H319)*H308,#REF!))</f>
        <v/>
      </c>
      <c r="AJ319" s="258" t="str">
        <f>IF(COUNT(H319,I319)&lt;&gt;2,"",ROUND(MIN(H319,I319)*I308,#REF!))</f>
        <v/>
      </c>
      <c r="AK319" s="258" t="str">
        <f>IF(COUNT(I319,J319)&lt;&gt;2,"",ROUND(MIN(I319,J319)*J308,#REF!))</f>
        <v/>
      </c>
      <c r="AL319" s="258" t="str">
        <f>IF(COUNT(J319,K319)&lt;&gt;2,"",ROUND(MIN(J319,K319)*K308,#REF!))</f>
        <v/>
      </c>
      <c r="AM319" s="258" t="str">
        <f>IF(COUNT(K319,L319)&lt;&gt;2,"",ROUND(MIN(K319,L319)*L308,#REF!))</f>
        <v/>
      </c>
      <c r="AN319" s="258" t="str">
        <f>IF(COUNT(L319,M319)&lt;&gt;2,"",ROUND(MIN(L319,M319)*M308,#REF!))</f>
        <v/>
      </c>
      <c r="AO319" s="258" t="str">
        <f>IF(COUNT(M319,N319)&lt;&gt;2,"",ROUND(MIN(M319,N319)*N308,#REF!))</f>
        <v/>
      </c>
      <c r="AP319" s="258" t="str">
        <f>IF(COUNT(N319,O319)&lt;&gt;2,"",ROUND(MIN(N319,O319)*O308,#REF!))</f>
        <v/>
      </c>
      <c r="AQ319" s="258" t="str">
        <f>IF(COUNT(O319,P319)&lt;&gt;2,"",ROUND(MIN(O319,P319)*P308,#REF!))</f>
        <v/>
      </c>
      <c r="AR319" s="258" t="str">
        <f>IF(COUNT(P319,Q319)&lt;&gt;2,"",ROUND(MIN(P319,Q319)*Q308,#REF!))</f>
        <v/>
      </c>
      <c r="AS319" s="258" t="str">
        <f>IF(COUNT(Q319,R319)&lt;&gt;2,"",ROUND(MIN(Q319,R319)*R308,#REF!))</f>
        <v/>
      </c>
      <c r="AT319" s="258" t="str">
        <f>IF(COUNT(R319,S319)&lt;&gt;2,"",ROUND(MIN(R319,S319)*S308,#REF!))</f>
        <v/>
      </c>
      <c r="AU319" s="255"/>
      <c r="AX319" s="569"/>
      <c r="AY319" s="569"/>
      <c r="AZ319" s="589"/>
      <c r="BA319" s="590"/>
      <c r="BB319" s="590"/>
      <c r="BC319" s="590"/>
      <c r="BD319" s="589"/>
      <c r="BE319" s="585" t="e">
        <f>IF(#REF!="発電事業者","月間送電電力量（GWh）","月間受電電力量（GWh）")</f>
        <v>#REF!</v>
      </c>
      <c r="BF319" s="586"/>
      <c r="BG319" s="297" t="str">
        <f>IF(AND(COUNT(BG310)+COUNTA(E339)=2,L339&lt;&gt;""),ROUND(BG310-SUMIF(BE320:BF346,BE319,BG320:BG346),#REF!),"")</f>
        <v/>
      </c>
      <c r="BH319" s="297" t="str">
        <f>IF(AND(COUNT(BH310)+COUNTA(E339)=2,M339&lt;&gt;""),ROUND(BH310-SUMIF(BE320:BF346,BE319,BH320:BH346),#REF!),"")</f>
        <v/>
      </c>
      <c r="BI319" s="297" t="str">
        <f>IF(AND(COUNT(BI310)+COUNTA(E339)=2,N339&lt;&gt;""),ROUND(BI310-SUMIF(BE320:BF346,BE319,BI320:BI346),#REF!),"")</f>
        <v/>
      </c>
      <c r="BJ319" s="297" t="str">
        <f>IF(AND(COUNT(BJ310)+COUNTA(E339)=2,O339&lt;&gt;""),ROUND(BJ310-SUMIF(BE320:BF346,BE319,BJ320:BJ346),#REF!),"")</f>
        <v/>
      </c>
      <c r="BK319" s="297" t="str">
        <f>IF(AND(COUNT(BK310)+COUNTA(E339)=2,P339&lt;&gt;""),ROUND(BK310-SUMIF(BE320:BF346,BE319,BK320:BK346),#REF!),"")</f>
        <v/>
      </c>
      <c r="BL319" s="297" t="str">
        <f>IF(AND(COUNT(BL310)+COUNTA(E339)=2,Q339&lt;&gt;""),ROUND(BL310-SUMIF(BE320:BF346,BE319,BL320:BL346),#REF!),"")</f>
        <v/>
      </c>
      <c r="BM319" s="297" t="str">
        <f>IF(AND(COUNT(BM310)+COUNTA(E339)=2,R339&lt;&gt;""),ROUND(BM310-SUMIF(BE320:BF346,BE319,BM320:BM346),#REF!),"")</f>
        <v/>
      </c>
      <c r="BN319" s="297" t="str">
        <f>IF(AND(COUNT(BN310)+COUNTA(E339)=2,S339&lt;&gt;""),ROUND(BN310-SUMIF(BE320:BF346,BE319,BN320:BN346),#REF!),"")</f>
        <v/>
      </c>
      <c r="BO319" s="297" t="str">
        <f>IF(AND(COUNT(BO310)+COUNTA(E339)=2,T339&lt;&gt;""),ROUND(BO310-SUMIF(BE320:BF346,BE319,BO320:BO346),#REF!),"")</f>
        <v/>
      </c>
      <c r="BP319" s="297" t="str">
        <f>IF(AND(COUNT(BP310)+COUNTA(E339)=2,U339&lt;&gt;""),ROUND(BP310-SUMIF(BE320:BF346,BE319,BP320:BP346),#REF!),"")</f>
        <v/>
      </c>
      <c r="BQ319" s="297" t="str">
        <f>IF(AND(COUNT(BQ310)+COUNTA(E339)=2,V339&lt;&gt;""),ROUND(BQ310-SUMIF(BE320:BF346,BE319,BQ320:BQ346),#REF!),"")</f>
        <v/>
      </c>
      <c r="BR319" s="297" t="str">
        <f>IF(AND(COUNT(BR310)+COUNTA(E339)=2,W339&lt;&gt;""),ROUND(BR310-SUMIF(BE320:BF346,BE319,BR320:BR346),#REF!),"")</f>
        <v/>
      </c>
      <c r="BS319" s="569" t="e">
        <f>IF(#REF!="発電事業者","年間送電電力量（GWh）","年間受電電力量（GWh）")</f>
        <v>#REF!</v>
      </c>
      <c r="BT319" s="569"/>
      <c r="BU319" s="569"/>
      <c r="BV319" s="333" t="s">
        <v>25</v>
      </c>
      <c r="BW319" s="582"/>
      <c r="BX319" s="582"/>
      <c r="BY319" s="331" t="str">
        <f>IF(AND(COUNT(BY310)+COUNTA(E339)=2,X339&lt;&gt;""),ROUND(BY310-SUMIF(BV320:BV346,BV319,BY320:BY346),#REF!),"")</f>
        <v/>
      </c>
      <c r="BZ319" s="331" t="str">
        <f>IF(AND(COUNT(BZ310)+COUNTA(E339)=2,Y339&lt;&gt;""),ROUND(BZ310-SUMIF(BV320:BV346,BV319,BZ320:BZ346),#REF!),"")</f>
        <v/>
      </c>
      <c r="CA319" s="331" t="str">
        <f>IF(AND(COUNT(CA310)+COUNTA(E339)=2,Z339&lt;&gt;""),ROUND(CA310-SUMIF(BV320:BV346,BV319,CA320:CA346),#REF!),"")</f>
        <v/>
      </c>
      <c r="CB319" s="331" t="str">
        <f>IF(AND(COUNT(CB310)+COUNTA(E339)=2,AA339&lt;&gt;""),ROUND(CB310-SUMIF(BV320:BV346,BV319,CB320:CB346),#REF!),"")</f>
        <v/>
      </c>
      <c r="CC319" s="331" t="str">
        <f>IF(AND(COUNT(CC310)+COUNTA(E339)=2,AB339&lt;&gt;""),ROUND(CC310-SUMIF(BV320:BV346,BV319,CC320:CC346),#REF!),"")</f>
        <v/>
      </c>
      <c r="CD319" s="331" t="str">
        <f>IF(AND(COUNT(CD310)+COUNTA(E339)=2,AC339&lt;&gt;""),ROUND(CD310-SUMIF(BV320:BV346,BV319,CD320:CD346),#REF!),"")</f>
        <v/>
      </c>
      <c r="CE319" s="331" t="str">
        <f>IF(AND(COUNT(CE310)+COUNTA(E339)=2,AD339&lt;&gt;""),ROUND(CE310-SUMIF(BV320:BV346,BV319,CE320:CE346),#REF!),"")</f>
        <v/>
      </c>
      <c r="CF319" s="331" t="str">
        <f>IF(AND(COUNT(CF310)+COUNTA(E339)=2,AE339&lt;&gt;""),ROUND(CF310-SUMIF(BV320:BV346,BV319,CF320:CF346),#REF!),"")</f>
        <v/>
      </c>
      <c r="CG319" s="331" t="str">
        <f>IF(AND(COUNT(CG310)+COUNTA(E339)=2,AF339&lt;&gt;""),ROUND(CG310-SUMIF(BV320:BV346,BV319,CG320:CG346),#REF!),"")</f>
        <v/>
      </c>
      <c r="CH319" s="565" t="str">
        <f>IF(COUNTA(AG339)=0,"",AG339)</f>
        <v/>
      </c>
      <c r="CI319" s="565"/>
      <c r="CJ319" s="565"/>
      <c r="CK319" s="565"/>
      <c r="CL319" s="565"/>
      <c r="CM319" s="565"/>
      <c r="CN319" s="565"/>
      <c r="CO319" s="565"/>
      <c r="CP319" s="565"/>
      <c r="CQ319" s="565"/>
    </row>
    <row r="320" spans="3:100" s="243" customFormat="1" ht="13.5" customHeight="1">
      <c r="C320" s="606"/>
      <c r="D320" s="607"/>
      <c r="E320" s="608" t="s">
        <v>212</v>
      </c>
      <c r="F320" s="609"/>
      <c r="G320" s="610"/>
      <c r="H320" s="261"/>
      <c r="I320" s="261"/>
      <c r="J320" s="261"/>
      <c r="K320" s="261"/>
      <c r="L320" s="261"/>
      <c r="M320" s="261"/>
      <c r="N320" s="261"/>
      <c r="O320" s="261"/>
      <c r="P320" s="261"/>
      <c r="Q320" s="261"/>
      <c r="R320" s="261"/>
      <c r="S320" s="261"/>
      <c r="T320" s="262" t="str">
        <f>IF(COUNT(H320:S320)=0,"",SUMPRODUCT(ROUND(H320:S320,#REF!)))</f>
        <v/>
      </c>
      <c r="U320" s="624"/>
      <c r="V320" s="625"/>
      <c r="W320" s="625"/>
      <c r="X320" s="625"/>
      <c r="Y320" s="625"/>
      <c r="Z320" s="626"/>
      <c r="AA320" s="257"/>
      <c r="AB320" s="257"/>
      <c r="AC320" s="257"/>
      <c r="AD320" s="606"/>
      <c r="AE320" s="607"/>
      <c r="AF320" s="608" t="s">
        <v>199</v>
      </c>
      <c r="AG320" s="609"/>
      <c r="AH320" s="610"/>
      <c r="AI320" s="264" t="str">
        <f t="shared" ref="AI320:AT320" si="72">IF(COUNT(H319:H320)=0,"",ROUND(H320/(H319*24*AI308/1000),3))</f>
        <v/>
      </c>
      <c r="AJ320" s="264" t="str">
        <f t="shared" si="72"/>
        <v/>
      </c>
      <c r="AK320" s="264" t="str">
        <f t="shared" si="72"/>
        <v/>
      </c>
      <c r="AL320" s="264" t="str">
        <f t="shared" si="72"/>
        <v/>
      </c>
      <c r="AM320" s="264" t="str">
        <f t="shared" si="72"/>
        <v/>
      </c>
      <c r="AN320" s="264" t="str">
        <f t="shared" si="72"/>
        <v/>
      </c>
      <c r="AO320" s="264" t="str">
        <f t="shared" si="72"/>
        <v/>
      </c>
      <c r="AP320" s="264" t="str">
        <f t="shared" si="72"/>
        <v/>
      </c>
      <c r="AQ320" s="264" t="str">
        <f t="shared" si="72"/>
        <v/>
      </c>
      <c r="AR320" s="264" t="str">
        <f t="shared" si="72"/>
        <v/>
      </c>
      <c r="AS320" s="264" t="str">
        <f t="shared" si="72"/>
        <v/>
      </c>
      <c r="AT320" s="264" t="str">
        <f t="shared" si="72"/>
        <v/>
      </c>
      <c r="AU320" s="265" t="str">
        <f>IF(COUNT(AI320:AT320)=0,"",AVERAGE(AI320:AT320))</f>
        <v/>
      </c>
      <c r="AX320" s="569" t="str">
        <f>IF(C340="","",C340)</f>
        <v/>
      </c>
      <c r="AY320" s="569"/>
      <c r="AZ320" s="587" t="str">
        <f>IF(E340="","",E340)</f>
        <v/>
      </c>
      <c r="BA320" s="590" t="str">
        <f ca="1">IF(F340="","",F340)</f>
        <v/>
      </c>
      <c r="BB320" s="590"/>
      <c r="BC320" s="590"/>
      <c r="BD320" s="587" t="str">
        <f>IF(I340="","",I340)</f>
        <v/>
      </c>
      <c r="BE320" s="578" t="e">
        <f>IF(#REF!="発電事業者","送電電力（MW）","受電電力（MW）")</f>
        <v>#REF!</v>
      </c>
      <c r="BF320" s="579"/>
      <c r="BG320" s="331" t="str">
        <f>IF(COUNT(BG308,L340)=2,ROUND(BG308*L340/SUM(L339:L348),#REF!),"")</f>
        <v/>
      </c>
      <c r="BH320" s="331" t="str">
        <f>IF(COUNT(BH308,M340)=2,ROUND(BH308*M340/SUM(M339:M348),#REF!),"")</f>
        <v/>
      </c>
      <c r="BI320" s="331" t="str">
        <f>IF(COUNT(BI308,N340)=2,ROUND(BI308*N340/SUM(N339:N348),#REF!),"")</f>
        <v/>
      </c>
      <c r="BJ320" s="331" t="str">
        <f>IF(COUNT(BJ308,O340)=2,ROUND(BJ308*O340/SUM(O339:O348),#REF!),"")</f>
        <v/>
      </c>
      <c r="BK320" s="331" t="str">
        <f>IF(COUNT(BK308,P340)=2,ROUND(BK308*P340/SUM(P339:P348),#REF!),"")</f>
        <v/>
      </c>
      <c r="BL320" s="331" t="str">
        <f>IF(COUNT(BL308,Q340)=2,ROUND(BL308*Q340/SUM(Q339:Q348),#REF!),"")</f>
        <v/>
      </c>
      <c r="BM320" s="331" t="str">
        <f>IF(COUNT(BM308,R340)=2,ROUND(BM308*R340/SUM(R339:R348),#REF!),"")</f>
        <v/>
      </c>
      <c r="BN320" s="331" t="str">
        <f>IF(COUNT(BN308,S340)=2,ROUND(BN308*S340/SUM(S339:S348),#REF!),"")</f>
        <v/>
      </c>
      <c r="BO320" s="331" t="str">
        <f>IF(COUNT(BO308,T340)=2,ROUND(BO308*T340/SUM(T339:T348),#REF!),"")</f>
        <v/>
      </c>
      <c r="BP320" s="331" t="str">
        <f>IF(COUNT(BP308,U340)=2,ROUND(BP308*U340/SUM(U339:U348),#REF!),"")</f>
        <v/>
      </c>
      <c r="BQ320" s="331" t="str">
        <f>IF(COUNT(BQ308,V340)=2,ROUND(BQ308*V340/SUM(V339:V348),#REF!),"")</f>
        <v/>
      </c>
      <c r="BR320" s="331" t="str">
        <f>IF(COUNT(BR308,W340)=2,ROUND(BR308*W340/SUM(W339:W348),#REF!),"")</f>
        <v/>
      </c>
      <c r="BS320" s="569" t="e">
        <f>IF(#REF!="発電事業者","送電電力（MW）","受電電力（MW）")</f>
        <v>#REF!</v>
      </c>
      <c r="BT320" s="569"/>
      <c r="BU320" s="569"/>
      <c r="BV320" s="333" t="s">
        <v>171</v>
      </c>
      <c r="BW320" s="580"/>
      <c r="BX320" s="580"/>
      <c r="BY320" s="331" t="str">
        <f>IF(COUNT(BY308,X340)=2,ROUND(BY308*X340/SUM(X339:X348),#REF!),"")</f>
        <v/>
      </c>
      <c r="BZ320" s="331" t="str">
        <f>IF(COUNT(BZ308,Y340)=2,ROUND(BZ308*Y340/SUM(Y339:Y348),#REF!),"")</f>
        <v/>
      </c>
      <c r="CA320" s="331" t="str">
        <f>IF(COUNT(CA308,Z340)=2,ROUND(CA308*Z340/SUM(Z339:Z348),#REF!),"")</f>
        <v/>
      </c>
      <c r="CB320" s="331" t="str">
        <f>IF(COUNT(CB308,AA340)=2,ROUND(CB308*AA340/SUM(AA339:AA348),#REF!),"")</f>
        <v/>
      </c>
      <c r="CC320" s="331" t="str">
        <f>IF(COUNT(CC308,AB340)=2,ROUND(CC308*AB340/SUM(AB339:AB348),#REF!),"")</f>
        <v/>
      </c>
      <c r="CD320" s="331" t="str">
        <f>IF(COUNT(CD308,AC340)=2,ROUND(CD308*AC340/SUM(AC339:AC348),#REF!),"")</f>
        <v/>
      </c>
      <c r="CE320" s="331" t="str">
        <f>IF(COUNT(CE308,AD340)=2,ROUND(CE308*AD340/SUM(AD339:AD348),#REF!),"")</f>
        <v/>
      </c>
      <c r="CF320" s="331" t="str">
        <f>IF(COUNT(CF308,AE340)=2,ROUND(CF308*AE340/SUM(AE339:AE348),#REF!),"")</f>
        <v/>
      </c>
      <c r="CG320" s="331" t="str">
        <f>IF(COUNT(CG308,AF340)=2,ROUND(CG308*AF340/SUM(AF339:AF348),#REF!),"")</f>
        <v/>
      </c>
      <c r="CH320" s="563" t="s">
        <v>215</v>
      </c>
      <c r="CI320" s="563"/>
      <c r="CJ320" s="563"/>
      <c r="CK320" s="563"/>
      <c r="CL320" s="563"/>
      <c r="CM320" s="563"/>
      <c r="CN320" s="563"/>
      <c r="CO320" s="563"/>
      <c r="CP320" s="563"/>
      <c r="CQ320" s="563"/>
    </row>
    <row r="321" spans="3:97" s="243" customFormat="1" ht="13.5" customHeight="1">
      <c r="C321" s="604" t="e">
        <f>DATE(#REF!+4,1,1)</f>
        <v>#REF!</v>
      </c>
      <c r="D321" s="605"/>
      <c r="E321" s="613" t="s">
        <v>275</v>
      </c>
      <c r="F321" s="614"/>
      <c r="G321" s="615"/>
      <c r="H321" s="256"/>
      <c r="I321" s="256"/>
      <c r="J321" s="256"/>
      <c r="K321" s="256"/>
      <c r="L321" s="256"/>
      <c r="M321" s="256"/>
      <c r="N321" s="256"/>
      <c r="O321" s="256"/>
      <c r="P321" s="256"/>
      <c r="Q321" s="256"/>
      <c r="R321" s="256"/>
      <c r="S321" s="256"/>
      <c r="T321" s="255"/>
      <c r="U321" s="613" t="s">
        <v>210</v>
      </c>
      <c r="V321" s="614"/>
      <c r="W321" s="614"/>
      <c r="X321" s="615"/>
      <c r="Y321" s="616" t="str">
        <f>IF(COUNT(S321)=0,"",ROUND(S321,#REF!))</f>
        <v/>
      </c>
      <c r="Z321" s="617"/>
      <c r="AA321" s="257"/>
      <c r="AB321" s="257"/>
      <c r="AC321" s="257"/>
      <c r="AD321" s="604" t="e">
        <f>DATE(#REF!+4,1,1)</f>
        <v>#REF!</v>
      </c>
      <c r="AE321" s="605"/>
      <c r="AF321" s="613" t="s">
        <v>198</v>
      </c>
      <c r="AG321" s="614"/>
      <c r="AH321" s="615"/>
      <c r="AI321" s="258" t="str">
        <f>IF(COUNT(S319,H321)&lt;&gt;2,"",ROUND(MIN(S319,H321)*H308,#REF!))</f>
        <v/>
      </c>
      <c r="AJ321" s="258" t="str">
        <f>IF(COUNT(H321,I321)&lt;&gt;2,"",ROUND(MIN(H321,I321)*I308,#REF!))</f>
        <v/>
      </c>
      <c r="AK321" s="258" t="str">
        <f>IF(COUNT(I321,J321)&lt;&gt;2,"",ROUND(MIN(I321,J321)*J308,#REF!))</f>
        <v/>
      </c>
      <c r="AL321" s="258" t="str">
        <f>IF(COUNT(J321,K321)&lt;&gt;2,"",ROUND(MIN(J321,K321)*K308,#REF!))</f>
        <v/>
      </c>
      <c r="AM321" s="258" t="str">
        <f>IF(COUNT(K321,L321)&lt;&gt;2,"",ROUND(MIN(K321,L321)*L308,#REF!))</f>
        <v/>
      </c>
      <c r="AN321" s="258" t="str">
        <f>IF(COUNT(L321,M321)&lt;&gt;2,"",ROUND(MIN(L321,M321)*M308,#REF!))</f>
        <v/>
      </c>
      <c r="AO321" s="258" t="str">
        <f>IF(COUNT(M321,N321)&lt;&gt;2,"",ROUND(MIN(M321,N321)*N308,#REF!))</f>
        <v/>
      </c>
      <c r="AP321" s="258" t="str">
        <f>IF(COUNT(N321,O321)&lt;&gt;2,"",ROUND(MIN(N321,O321)*O308,#REF!))</f>
        <v/>
      </c>
      <c r="AQ321" s="258" t="str">
        <f>IF(COUNT(O321,P321)&lt;&gt;2,"",ROUND(MIN(O321,P321)*P308,#REF!))</f>
        <v/>
      </c>
      <c r="AR321" s="258" t="str">
        <f>IF(COUNT(P321,Q321)&lt;&gt;2,"",ROUND(MIN(P321,Q321)*Q308,#REF!))</f>
        <v/>
      </c>
      <c r="AS321" s="258" t="str">
        <f>IF(COUNT(Q321,R321)&lt;&gt;2,"",ROUND(MIN(Q321,R321)*R308,#REF!))</f>
        <v/>
      </c>
      <c r="AT321" s="258" t="str">
        <f>IF(COUNT(R321,S321)&lt;&gt;2,"",ROUND(MIN(R321,S321)*S308,#REF!))</f>
        <v/>
      </c>
      <c r="AU321" s="255"/>
      <c r="AX321" s="569"/>
      <c r="AY321" s="569"/>
      <c r="AZ321" s="588"/>
      <c r="BA321" s="590"/>
      <c r="BB321" s="590"/>
      <c r="BC321" s="590"/>
      <c r="BD321" s="588"/>
      <c r="BE321" s="583"/>
      <c r="BF321" s="584"/>
      <c r="BG321" s="259"/>
      <c r="BH321" s="259"/>
      <c r="BI321" s="259"/>
      <c r="BJ321" s="259"/>
      <c r="BK321" s="259"/>
      <c r="BL321" s="259"/>
      <c r="BM321" s="259"/>
      <c r="BN321" s="259"/>
      <c r="BO321" s="259"/>
      <c r="BP321" s="259"/>
      <c r="BQ321" s="259"/>
      <c r="BR321" s="259"/>
      <c r="BS321" s="569"/>
      <c r="BT321" s="569"/>
      <c r="BU321" s="569"/>
      <c r="BV321" s="333" t="s">
        <v>172</v>
      </c>
      <c r="BW321" s="581"/>
      <c r="BX321" s="581"/>
      <c r="BY321" s="331" t="str">
        <f>IF(COUNT(BY309,X340)=2,ROUND(BY309*X340/SUM(X339:X348),#REF!),"")</f>
        <v/>
      </c>
      <c r="BZ321" s="331" t="str">
        <f>IF(COUNT(BZ309,Y340)=2,ROUND(BZ309*Y340/SUM(Y339:Y348),#REF!),"")</f>
        <v/>
      </c>
      <c r="CA321" s="331" t="str">
        <f>IF(COUNT(CA309,Z340)=2,ROUND(CA309*Z340/SUM(Z339:Z348),#REF!),"")</f>
        <v/>
      </c>
      <c r="CB321" s="331" t="str">
        <f>IF(COUNT(CB309,AA340)=2,ROUND(CB309*AA340/SUM(AA339:AA348),#REF!),"")</f>
        <v/>
      </c>
      <c r="CC321" s="331" t="str">
        <f>IF(COUNT(CC309,AB340)=2,ROUND(CC309*AB340/SUM(AB339:AB348),#REF!),"")</f>
        <v/>
      </c>
      <c r="CD321" s="331" t="str">
        <f>IF(COUNT(CD309,AC340)=2,ROUND(CD309*AC340/SUM(AC339:AC348),#REF!),"")</f>
        <v/>
      </c>
      <c r="CE321" s="331" t="str">
        <f>IF(COUNT(CE309,AD340)=2,ROUND(CE309*AD340/SUM(AD339:AD348),#REF!),"")</f>
        <v/>
      </c>
      <c r="CF321" s="331" t="str">
        <f>IF(COUNT(CF309,AE340)=2,ROUND(CF309*AE340/SUM(AE339:AE348),#REF!),"")</f>
        <v/>
      </c>
      <c r="CG321" s="331" t="str">
        <f>IF(COUNT(CG309,AF340)=2,ROUND(CG309*AF340/SUM(AF339:AF348),#REF!),"")</f>
        <v/>
      </c>
      <c r="CH321" s="564" t="str">
        <f>IF(CH320="","",CH320)</f>
        <v>太陽光（余剰）</v>
      </c>
      <c r="CI321" s="564"/>
      <c r="CJ321" s="564"/>
      <c r="CK321" s="564"/>
      <c r="CL321" s="564"/>
      <c r="CM321" s="564"/>
      <c r="CN321" s="564"/>
      <c r="CO321" s="564"/>
      <c r="CP321" s="564"/>
      <c r="CQ321" s="564"/>
    </row>
    <row r="322" spans="3:97" s="243" customFormat="1" ht="13.5" customHeight="1">
      <c r="C322" s="606"/>
      <c r="D322" s="607"/>
      <c r="E322" s="608" t="s">
        <v>212</v>
      </c>
      <c r="F322" s="609"/>
      <c r="G322" s="610"/>
      <c r="H322" s="261"/>
      <c r="I322" s="261"/>
      <c r="J322" s="261"/>
      <c r="K322" s="261"/>
      <c r="L322" s="261"/>
      <c r="M322" s="261"/>
      <c r="N322" s="261"/>
      <c r="O322" s="261"/>
      <c r="P322" s="261"/>
      <c r="Q322" s="261"/>
      <c r="R322" s="261"/>
      <c r="S322" s="261"/>
      <c r="T322" s="262" t="str">
        <f>IF(COUNT(H322:S322)=0,"",SUMPRODUCT(ROUND(H322:S322,#REF!)))</f>
        <v/>
      </c>
      <c r="U322" s="608" t="s">
        <v>211</v>
      </c>
      <c r="V322" s="609"/>
      <c r="W322" s="609"/>
      <c r="X322" s="610"/>
      <c r="Y322" s="611" t="str">
        <f>IF(COUNT(T322)=0,"",T322)</f>
        <v/>
      </c>
      <c r="Z322" s="612"/>
      <c r="AA322" s="257"/>
      <c r="AB322" s="257"/>
      <c r="AC322" s="257"/>
      <c r="AD322" s="606"/>
      <c r="AE322" s="607"/>
      <c r="AF322" s="608" t="s">
        <v>199</v>
      </c>
      <c r="AG322" s="609"/>
      <c r="AH322" s="610"/>
      <c r="AI322" s="264" t="str">
        <f t="shared" ref="AI322:AT322" si="73">IF(COUNT(H321:H322)=0,"",ROUND(H322/(H321*24*AI308/1000),3))</f>
        <v/>
      </c>
      <c r="AJ322" s="264" t="str">
        <f t="shared" si="73"/>
        <v/>
      </c>
      <c r="AK322" s="264" t="str">
        <f t="shared" si="73"/>
        <v/>
      </c>
      <c r="AL322" s="264" t="str">
        <f t="shared" si="73"/>
        <v/>
      </c>
      <c r="AM322" s="264" t="str">
        <f t="shared" si="73"/>
        <v/>
      </c>
      <c r="AN322" s="264" t="str">
        <f t="shared" si="73"/>
        <v/>
      </c>
      <c r="AO322" s="264" t="str">
        <f t="shared" si="73"/>
        <v/>
      </c>
      <c r="AP322" s="264" t="str">
        <f t="shared" si="73"/>
        <v/>
      </c>
      <c r="AQ322" s="264" t="str">
        <f t="shared" si="73"/>
        <v/>
      </c>
      <c r="AR322" s="264" t="str">
        <f t="shared" si="73"/>
        <v/>
      </c>
      <c r="AS322" s="264" t="str">
        <f t="shared" si="73"/>
        <v/>
      </c>
      <c r="AT322" s="264" t="str">
        <f t="shared" si="73"/>
        <v/>
      </c>
      <c r="AU322" s="265" t="str">
        <f>IF(COUNT(AI322:AT322)=0,"",AVERAGE(AI322:AT322))</f>
        <v/>
      </c>
      <c r="AX322" s="569"/>
      <c r="AY322" s="569"/>
      <c r="AZ322" s="589"/>
      <c r="BA322" s="590"/>
      <c r="BB322" s="590"/>
      <c r="BC322" s="590"/>
      <c r="BD322" s="589"/>
      <c r="BE322" s="585" t="e">
        <f>IF(#REF!="発電事業者","月間送電電力量（GWh）","月間受電電力量（GWh）")</f>
        <v>#REF!</v>
      </c>
      <c r="BF322" s="586"/>
      <c r="BG322" s="331" t="str">
        <f>IF(COUNT(BG310,L340)=2,ROUND(BG310*L340/SUM(L339:L348),#REF!),"")</f>
        <v/>
      </c>
      <c r="BH322" s="331" t="str">
        <f>IF(COUNT(BH310,M340)=2,ROUND(BH310*M340/SUM(M339:M348),#REF!),"")</f>
        <v/>
      </c>
      <c r="BI322" s="331" t="str">
        <f>IF(COUNT(BI310,N340)=2,ROUND(BI310*N340/SUM(N339:N348),#REF!),"")</f>
        <v/>
      </c>
      <c r="BJ322" s="331" t="str">
        <f>IF(COUNT(BJ310,O340)=2,ROUND(BJ310*O340/SUM(O339:O348),#REF!),"")</f>
        <v/>
      </c>
      <c r="BK322" s="331" t="str">
        <f>IF(COUNT(BK310,P340)=2,ROUND(BK310*P340/SUM(P339:P348),#REF!),"")</f>
        <v/>
      </c>
      <c r="BL322" s="331" t="str">
        <f>IF(COUNT(BL310,Q340)=2,ROUND(BL310*Q340/SUM(Q339:Q348),#REF!),"")</f>
        <v/>
      </c>
      <c r="BM322" s="331" t="str">
        <f>IF(COUNT(BM310,R340)=2,ROUND(BM310*R340/SUM(R339:R348),#REF!),"")</f>
        <v/>
      </c>
      <c r="BN322" s="331" t="str">
        <f>IF(COUNT(BN310,S340)=2,ROUND(BN310*S340/SUM(S339:S348),#REF!),"")</f>
        <v/>
      </c>
      <c r="BO322" s="331" t="str">
        <f>IF(COUNT(BO310,T340)=2,ROUND(BO310*T340/SUM(T339:T348),#REF!),"")</f>
        <v/>
      </c>
      <c r="BP322" s="331" t="str">
        <f>IF(COUNT(BP310,U340)=2,ROUND(BP310*U340/SUM(U339:U348),#REF!),"")</f>
        <v/>
      </c>
      <c r="BQ322" s="331" t="str">
        <f>IF(COUNT(BQ310,V340)=2,ROUND(BQ310*V340/SUM(V339:V348),#REF!),"")</f>
        <v/>
      </c>
      <c r="BR322" s="331" t="str">
        <f>IF(COUNT(BR310,W340)=2,ROUND(BR310*W340/SUM(W339:W348),#REF!),"")</f>
        <v/>
      </c>
      <c r="BS322" s="569" t="e">
        <f>IF(#REF!="発電事業者","年間送電電力量（GWh）","年間受電電力量（GWh）")</f>
        <v>#REF!</v>
      </c>
      <c r="BT322" s="569"/>
      <c r="BU322" s="569"/>
      <c r="BV322" s="333" t="s">
        <v>25</v>
      </c>
      <c r="BW322" s="582"/>
      <c r="BX322" s="582"/>
      <c r="BY322" s="331" t="str">
        <f>IF(COUNT(BY310,X340)=2,ROUND(BY310*X340/SUM(X339:X348),#REF!),"")</f>
        <v/>
      </c>
      <c r="BZ322" s="331" t="str">
        <f>IF(COUNT(BZ310,Y340)=2,ROUND(BZ310*Y340/SUM(Y339:Y348),#REF!),"")</f>
        <v/>
      </c>
      <c r="CA322" s="331" t="str">
        <f>IF(COUNT(CA310,Z340)=2,ROUND(CA310*Z340/SUM(Z339:Z348),#REF!),"")</f>
        <v/>
      </c>
      <c r="CB322" s="331" t="str">
        <f>IF(COUNT(CB310,AA340)=2,ROUND(CB310*AA340/SUM(AA339:AA348),#REF!),"")</f>
        <v/>
      </c>
      <c r="CC322" s="331" t="str">
        <f>IF(COUNT(CC310,AB340)=2,ROUND(CC310*AB340/SUM(AB339:AB348),#REF!),"")</f>
        <v/>
      </c>
      <c r="CD322" s="331" t="str">
        <f>IF(COUNT(CD310,AC340)=2,ROUND(CD310*AC340/SUM(AC339:AC348),#REF!),"")</f>
        <v/>
      </c>
      <c r="CE322" s="331" t="str">
        <f>IF(COUNT(CE310,AD340)=2,ROUND(CE310*AD340/SUM(AD339:AD348),#REF!),"")</f>
        <v/>
      </c>
      <c r="CF322" s="331" t="str">
        <f>IF(COUNT(CF310,AE340)=2,ROUND(CF310*AE340/SUM(AE339:AE348),#REF!),"")</f>
        <v/>
      </c>
      <c r="CG322" s="331" t="str">
        <f>IF(COUNT(CG310,AF340)=2,ROUND(CG310*AF340/SUM(AF339:AF348),#REF!),"")</f>
        <v/>
      </c>
      <c r="CH322" s="565" t="str">
        <f>IF(COUNTA(AG340)=0,"",AG340)</f>
        <v/>
      </c>
      <c r="CI322" s="565"/>
      <c r="CJ322" s="565"/>
      <c r="CK322" s="565"/>
      <c r="CL322" s="565"/>
      <c r="CM322" s="565"/>
      <c r="CN322" s="565"/>
      <c r="CO322" s="565"/>
      <c r="CP322" s="565"/>
      <c r="CQ322" s="565"/>
    </row>
    <row r="323" spans="3:97" s="243" customFormat="1" ht="13.5" customHeight="1">
      <c r="C323" s="604" t="e">
        <f>DATE(#REF!+5,1,1)</f>
        <v>#REF!</v>
      </c>
      <c r="D323" s="605"/>
      <c r="E323" s="613" t="s">
        <v>275</v>
      </c>
      <c r="F323" s="614"/>
      <c r="G323" s="615"/>
      <c r="H323" s="256"/>
      <c r="I323" s="256"/>
      <c r="J323" s="256"/>
      <c r="K323" s="256"/>
      <c r="L323" s="256"/>
      <c r="M323" s="256"/>
      <c r="N323" s="256"/>
      <c r="O323" s="256"/>
      <c r="P323" s="256"/>
      <c r="Q323" s="256"/>
      <c r="R323" s="256"/>
      <c r="S323" s="256"/>
      <c r="T323" s="255"/>
      <c r="U323" s="618"/>
      <c r="V323" s="619"/>
      <c r="W323" s="619"/>
      <c r="X323" s="619"/>
      <c r="Y323" s="619"/>
      <c r="Z323" s="620"/>
      <c r="AA323" s="257"/>
      <c r="AB323" s="257"/>
      <c r="AC323" s="257"/>
      <c r="AD323" s="604" t="e">
        <f>DATE(#REF!+5,1,1)</f>
        <v>#REF!</v>
      </c>
      <c r="AE323" s="605"/>
      <c r="AF323" s="613" t="s">
        <v>198</v>
      </c>
      <c r="AG323" s="614"/>
      <c r="AH323" s="615"/>
      <c r="AI323" s="258" t="str">
        <f>IF(COUNT(S321,H323)&lt;&gt;2,"",ROUND(MIN(S321,H323)*H308,#REF!))</f>
        <v/>
      </c>
      <c r="AJ323" s="258" t="str">
        <f>IF(COUNT(H323,I323)&lt;&gt;2,"",ROUND(MIN(H323,I323)*I308,#REF!))</f>
        <v/>
      </c>
      <c r="AK323" s="258" t="str">
        <f>IF(COUNT(I323,J323)&lt;&gt;2,"",ROUND(MIN(I323,J323)*J308,#REF!))</f>
        <v/>
      </c>
      <c r="AL323" s="258" t="str">
        <f>IF(COUNT(J323,K323)&lt;&gt;2,"",ROUND(MIN(J323,K323)*K308,#REF!))</f>
        <v/>
      </c>
      <c r="AM323" s="258" t="str">
        <f>IF(COUNT(K323,L323)&lt;&gt;2,"",ROUND(MIN(K323,L323)*L308,#REF!))</f>
        <v/>
      </c>
      <c r="AN323" s="258" t="str">
        <f>IF(COUNT(L323,M323)&lt;&gt;2,"",ROUND(MIN(L323,M323)*M308,#REF!))</f>
        <v/>
      </c>
      <c r="AO323" s="258" t="str">
        <f>IF(COUNT(M323,N323)&lt;&gt;2,"",ROUND(MIN(M323,N323)*N308,#REF!))</f>
        <v/>
      </c>
      <c r="AP323" s="258" t="str">
        <f>IF(COUNT(N323,O323)&lt;&gt;2,"",ROUND(MIN(N323,O323)*O308,#REF!))</f>
        <v/>
      </c>
      <c r="AQ323" s="258" t="str">
        <f>IF(COUNT(O323,P323)&lt;&gt;2,"",ROUND(MIN(O323,P323)*P308,#REF!))</f>
        <v/>
      </c>
      <c r="AR323" s="258" t="str">
        <f>IF(COUNT(P323,Q323)&lt;&gt;2,"",ROUND(MIN(P323,Q323)*Q308,#REF!))</f>
        <v/>
      </c>
      <c r="AS323" s="258" t="str">
        <f>IF(COUNT(Q323,R323)&lt;&gt;2,"",ROUND(MIN(Q323,R323)*R308,#REF!))</f>
        <v/>
      </c>
      <c r="AT323" s="258" t="str">
        <f>IF(COUNT(R323,S323)&lt;&gt;2,"",ROUND(MIN(R323,S323)*S308,#REF!))</f>
        <v/>
      </c>
      <c r="AU323" s="255"/>
      <c r="AX323" s="569" t="str">
        <f>IF(C341="","",C341)</f>
        <v/>
      </c>
      <c r="AY323" s="569"/>
      <c r="AZ323" s="587" t="str">
        <f>IF(E341="","",E341)</f>
        <v/>
      </c>
      <c r="BA323" s="590" t="str">
        <f ca="1">IF(F341="","",F341)</f>
        <v/>
      </c>
      <c r="BB323" s="590"/>
      <c r="BC323" s="590"/>
      <c r="BD323" s="587" t="str">
        <f>IF(I341="","",I341)</f>
        <v/>
      </c>
      <c r="BE323" s="578" t="e">
        <f>IF(#REF!="発電事業者","送電電力（MW）","受電電力（MW）")</f>
        <v>#REF!</v>
      </c>
      <c r="BF323" s="579"/>
      <c r="BG323" s="331" t="str">
        <f>IF(COUNT(BG308,L341)=2,ROUND(BG308*L341/SUM(L339:L348),#REF!),"")</f>
        <v/>
      </c>
      <c r="BH323" s="331" t="str">
        <f>IF(COUNT(BH308,M341)=2,ROUND(BH308*M341/SUM(M339:M348),#REF!),"")</f>
        <v/>
      </c>
      <c r="BI323" s="331" t="str">
        <f>IF(COUNT(BI308,N341)=2,ROUND(BI308*N341/SUM(N339:N348),#REF!),"")</f>
        <v/>
      </c>
      <c r="BJ323" s="331" t="str">
        <f>IF(COUNT(BJ308,O341)=2,ROUND(BJ308*O341/SUM(O339:O348),#REF!),"")</f>
        <v/>
      </c>
      <c r="BK323" s="331" t="str">
        <f>IF(COUNT(BK308,P341)=2,ROUND(BK308*P341/SUM(P339:P348),#REF!),"")</f>
        <v/>
      </c>
      <c r="BL323" s="331" t="str">
        <f>IF(COUNT(BL308,Q341)=2,ROUND(BL308*Q341/SUM(Q339:Q348),#REF!),"")</f>
        <v/>
      </c>
      <c r="BM323" s="331" t="str">
        <f>IF(COUNT(BM308,R341)=2,ROUND(BM308*R341/SUM(R339:R348),#REF!),"")</f>
        <v/>
      </c>
      <c r="BN323" s="331" t="str">
        <f>IF(COUNT(BN308,S341)=2,ROUND(BN308*S341/SUM(S339:S348),#REF!),"")</f>
        <v/>
      </c>
      <c r="BO323" s="331" t="str">
        <f>IF(COUNT(BO308,T341)=2,ROUND(BO308*T341/SUM(T339:T348),#REF!),"")</f>
        <v/>
      </c>
      <c r="BP323" s="331" t="str">
        <f>IF(COUNT(BP308,U341)=2,ROUND(BP308*U341/SUM(U339:U348),#REF!),"")</f>
        <v/>
      </c>
      <c r="BQ323" s="331" t="str">
        <f>IF(COUNT(BQ308,V341)=2,ROUND(BQ308*V341/SUM(V339:V348),#REF!),"")</f>
        <v/>
      </c>
      <c r="BR323" s="331" t="str">
        <f>IF(COUNT(BR308,W341)=2,ROUND(BR308*W341/SUM(W339:W348),#REF!),"")</f>
        <v/>
      </c>
      <c r="BS323" s="569" t="e">
        <f>IF(#REF!="発電事業者","送電電力（MW）","受電電力（MW）")</f>
        <v>#REF!</v>
      </c>
      <c r="BT323" s="569"/>
      <c r="BU323" s="569"/>
      <c r="BV323" s="333" t="s">
        <v>171</v>
      </c>
      <c r="BW323" s="580"/>
      <c r="BX323" s="580"/>
      <c r="BY323" s="331" t="str">
        <f>IF(COUNT(BY308,X341)=2,ROUND(BY308*X341/SUM(X339:X348),#REF!),"")</f>
        <v/>
      </c>
      <c r="BZ323" s="331" t="str">
        <f>IF(COUNT(BZ308,Y341)=2,ROUND(BZ308*Y341/SUM(Y339:Y348),#REF!),"")</f>
        <v/>
      </c>
      <c r="CA323" s="331" t="str">
        <f>IF(COUNT(CA308,Z341)=2,ROUND(CA308*Z341/SUM(Z339:Z348),#REF!),"")</f>
        <v/>
      </c>
      <c r="CB323" s="331" t="str">
        <f>IF(COUNT(CB308,AA341)=2,ROUND(CB308*AA341/SUM(AA339:AA348),#REF!),"")</f>
        <v/>
      </c>
      <c r="CC323" s="331" t="str">
        <f>IF(COUNT(CC308,AB341)=2,ROUND(CC308*AB341/SUM(AB339:AB348),#REF!),"")</f>
        <v/>
      </c>
      <c r="CD323" s="331" t="str">
        <f>IF(COUNT(CD308,AC341)=2,ROUND(CD308*AC341/SUM(AC339:AC348),#REF!),"")</f>
        <v/>
      </c>
      <c r="CE323" s="331" t="str">
        <f>IF(COUNT(CE308,AD341)=2,ROUND(CE308*AD341/SUM(AD339:AD348),#REF!),"")</f>
        <v/>
      </c>
      <c r="CF323" s="331" t="str">
        <f>IF(COUNT(CF308,AE341)=2,ROUND(CF308*AE341/SUM(AE339:AE348),#REF!),"")</f>
        <v/>
      </c>
      <c r="CG323" s="331" t="str">
        <f>IF(COUNT(CG308,AF341)=2,ROUND(CG308*AF341/SUM(AF339:AF348),#REF!),"")</f>
        <v/>
      </c>
      <c r="CH323" s="563" t="s">
        <v>215</v>
      </c>
      <c r="CI323" s="563"/>
      <c r="CJ323" s="563"/>
      <c r="CK323" s="563"/>
      <c r="CL323" s="563"/>
      <c r="CM323" s="563"/>
      <c r="CN323" s="563"/>
      <c r="CO323" s="563"/>
      <c r="CP323" s="563"/>
      <c r="CQ323" s="563"/>
    </row>
    <row r="324" spans="3:97" s="243" customFormat="1" ht="13.5" customHeight="1">
      <c r="C324" s="606"/>
      <c r="D324" s="607"/>
      <c r="E324" s="608" t="s">
        <v>212</v>
      </c>
      <c r="F324" s="609"/>
      <c r="G324" s="610"/>
      <c r="H324" s="261"/>
      <c r="I324" s="261"/>
      <c r="J324" s="261"/>
      <c r="K324" s="261"/>
      <c r="L324" s="261"/>
      <c r="M324" s="261"/>
      <c r="N324" s="261"/>
      <c r="O324" s="261"/>
      <c r="P324" s="261"/>
      <c r="Q324" s="261"/>
      <c r="R324" s="261"/>
      <c r="S324" s="261"/>
      <c r="T324" s="262" t="str">
        <f>IF(COUNT(H324:S324)=0,"",SUMPRODUCT(ROUND(H324:S324,#REF!)))</f>
        <v/>
      </c>
      <c r="U324" s="621"/>
      <c r="V324" s="622"/>
      <c r="W324" s="622"/>
      <c r="X324" s="622"/>
      <c r="Y324" s="622"/>
      <c r="Z324" s="623"/>
      <c r="AA324" s="257"/>
      <c r="AB324" s="257"/>
      <c r="AC324" s="257"/>
      <c r="AD324" s="606"/>
      <c r="AE324" s="607"/>
      <c r="AF324" s="608" t="s">
        <v>199</v>
      </c>
      <c r="AG324" s="609"/>
      <c r="AH324" s="610"/>
      <c r="AI324" s="264" t="str">
        <f t="shared" ref="AI324:AT324" si="74">IF(COUNT(H323:H324)=0,"",ROUND(H324/(H323*24*AI308/1000),3))</f>
        <v/>
      </c>
      <c r="AJ324" s="264" t="str">
        <f t="shared" si="74"/>
        <v/>
      </c>
      <c r="AK324" s="264" t="str">
        <f t="shared" si="74"/>
        <v/>
      </c>
      <c r="AL324" s="264" t="str">
        <f t="shared" si="74"/>
        <v/>
      </c>
      <c r="AM324" s="264" t="str">
        <f t="shared" si="74"/>
        <v/>
      </c>
      <c r="AN324" s="264" t="str">
        <f t="shared" si="74"/>
        <v/>
      </c>
      <c r="AO324" s="264" t="str">
        <f t="shared" si="74"/>
        <v/>
      </c>
      <c r="AP324" s="264" t="str">
        <f t="shared" si="74"/>
        <v/>
      </c>
      <c r="AQ324" s="264" t="str">
        <f t="shared" si="74"/>
        <v/>
      </c>
      <c r="AR324" s="264" t="str">
        <f t="shared" si="74"/>
        <v/>
      </c>
      <c r="AS324" s="264" t="str">
        <f t="shared" si="74"/>
        <v/>
      </c>
      <c r="AT324" s="264" t="str">
        <f t="shared" si="74"/>
        <v/>
      </c>
      <c r="AU324" s="265" t="str">
        <f>IF(COUNT(AI324:AT324)=0,"",AVERAGE(AI324:AT324))</f>
        <v/>
      </c>
      <c r="AX324" s="569"/>
      <c r="AY324" s="569"/>
      <c r="AZ324" s="588"/>
      <c r="BA324" s="590"/>
      <c r="BB324" s="590"/>
      <c r="BC324" s="590"/>
      <c r="BD324" s="588"/>
      <c r="BE324" s="583"/>
      <c r="BF324" s="584"/>
      <c r="BG324" s="259"/>
      <c r="BH324" s="259"/>
      <c r="BI324" s="259"/>
      <c r="BJ324" s="259"/>
      <c r="BK324" s="259"/>
      <c r="BL324" s="259"/>
      <c r="BM324" s="259"/>
      <c r="BN324" s="259"/>
      <c r="BO324" s="259"/>
      <c r="BP324" s="259"/>
      <c r="BQ324" s="259"/>
      <c r="BR324" s="259"/>
      <c r="BS324" s="569"/>
      <c r="BT324" s="569"/>
      <c r="BU324" s="569"/>
      <c r="BV324" s="333" t="s">
        <v>172</v>
      </c>
      <c r="BW324" s="581"/>
      <c r="BX324" s="581"/>
      <c r="BY324" s="331" t="str">
        <f>IF(COUNT(BY309,X341)=2,ROUND(BY309*X341/SUM(X339:X348),#REF!),"")</f>
        <v/>
      </c>
      <c r="BZ324" s="331" t="str">
        <f>IF(COUNT(BZ309,Y341)=2,ROUND(BZ309*Y341/SUM(Y339:Y348),#REF!),"")</f>
        <v/>
      </c>
      <c r="CA324" s="331" t="str">
        <f>IF(COUNT(CA309,Z341)=2,ROUND(CA309*Z341/SUM(Z339:Z348),#REF!),"")</f>
        <v/>
      </c>
      <c r="CB324" s="331" t="str">
        <f>IF(COUNT(CB309,AA341)=2,ROUND(CB309*AA341/SUM(AA339:AA348),#REF!),"")</f>
        <v/>
      </c>
      <c r="CC324" s="331" t="str">
        <f>IF(COUNT(CC309,AB341)=2,ROUND(CC309*AB341/SUM(AB339:AB348),#REF!),"")</f>
        <v/>
      </c>
      <c r="CD324" s="331" t="str">
        <f>IF(COUNT(CD309,AC341)=2,ROUND(CD309*AC341/SUM(AC339:AC348),#REF!),"")</f>
        <v/>
      </c>
      <c r="CE324" s="331" t="str">
        <f>IF(COUNT(CE309,AD341)=2,ROUND(CE309*AD341/SUM(AD339:AD348),#REF!),"")</f>
        <v/>
      </c>
      <c r="CF324" s="331" t="str">
        <f>IF(COUNT(CF309,AE341)=2,ROUND(CF309*AE341/SUM(AE339:AE348),#REF!),"")</f>
        <v/>
      </c>
      <c r="CG324" s="331" t="str">
        <f>IF(COUNT(CG309,AF341)=2,ROUND(CG309*AF341/SUM(AF339:AF348),#REF!),"")</f>
        <v/>
      </c>
      <c r="CH324" s="564" t="str">
        <f>IF(CH323="","",CH323)</f>
        <v>太陽光（余剰）</v>
      </c>
      <c r="CI324" s="564"/>
      <c r="CJ324" s="564"/>
      <c r="CK324" s="564"/>
      <c r="CL324" s="564"/>
      <c r="CM324" s="564"/>
      <c r="CN324" s="564"/>
      <c r="CO324" s="564"/>
      <c r="CP324" s="564"/>
      <c r="CQ324" s="564"/>
    </row>
    <row r="325" spans="3:97" s="243" customFormat="1" ht="13.5" customHeight="1">
      <c r="C325" s="604" t="e">
        <f>DATE(#REF!+6,1,1)</f>
        <v>#REF!</v>
      </c>
      <c r="D325" s="605"/>
      <c r="E325" s="613" t="s">
        <v>275</v>
      </c>
      <c r="F325" s="614"/>
      <c r="G325" s="615"/>
      <c r="H325" s="256"/>
      <c r="I325" s="256"/>
      <c r="J325" s="256"/>
      <c r="K325" s="256"/>
      <c r="L325" s="256"/>
      <c r="M325" s="256"/>
      <c r="N325" s="256"/>
      <c r="O325" s="256"/>
      <c r="P325" s="256"/>
      <c r="Q325" s="256"/>
      <c r="R325" s="256"/>
      <c r="S325" s="256"/>
      <c r="T325" s="255"/>
      <c r="U325" s="621"/>
      <c r="V325" s="622"/>
      <c r="W325" s="622"/>
      <c r="X325" s="622"/>
      <c r="Y325" s="622"/>
      <c r="Z325" s="623"/>
      <c r="AA325" s="257"/>
      <c r="AB325" s="257"/>
      <c r="AC325" s="257"/>
      <c r="AD325" s="604" t="e">
        <f>DATE(#REF!+6,1,1)</f>
        <v>#REF!</v>
      </c>
      <c r="AE325" s="605"/>
      <c r="AF325" s="613" t="s">
        <v>198</v>
      </c>
      <c r="AG325" s="614"/>
      <c r="AH325" s="615"/>
      <c r="AI325" s="258" t="str">
        <f>IF(COUNT(S323,H325)&lt;&gt;2,"",ROUND(MIN(S323,H325)*H308,#REF!))</f>
        <v/>
      </c>
      <c r="AJ325" s="258" t="str">
        <f>IF(COUNT(H325,I325)&lt;&gt;2,"",ROUND(MIN(H325,I325)*I308,#REF!))</f>
        <v/>
      </c>
      <c r="AK325" s="258" t="str">
        <f>IF(COUNT(I325,J325)&lt;&gt;2,"",ROUND(MIN(I325,J325)*J308,#REF!))</f>
        <v/>
      </c>
      <c r="AL325" s="258" t="str">
        <f>IF(COUNT(J325,K325)&lt;&gt;2,"",ROUND(MIN(J325,K325)*K308,#REF!))</f>
        <v/>
      </c>
      <c r="AM325" s="258" t="str">
        <f>IF(COUNT(K325,L325)&lt;&gt;2,"",ROUND(MIN(K325,L325)*L308,#REF!))</f>
        <v/>
      </c>
      <c r="AN325" s="258" t="str">
        <f>IF(COUNT(L325,M325)&lt;&gt;2,"",ROUND(MIN(L325,M325)*M308,#REF!))</f>
        <v/>
      </c>
      <c r="AO325" s="258" t="str">
        <f>IF(COUNT(M325,N325)&lt;&gt;2,"",ROUND(MIN(M325,N325)*N308,#REF!))</f>
        <v/>
      </c>
      <c r="AP325" s="258" t="str">
        <f>IF(COUNT(N325,O325)&lt;&gt;2,"",ROUND(MIN(N325,O325)*O308,#REF!))</f>
        <v/>
      </c>
      <c r="AQ325" s="258" t="str">
        <f>IF(COUNT(O325,P325)&lt;&gt;2,"",ROUND(MIN(O325,P325)*P308,#REF!))</f>
        <v/>
      </c>
      <c r="AR325" s="258" t="str">
        <f>IF(COUNT(P325,Q325)&lt;&gt;2,"",ROUND(MIN(P325,Q325)*Q308,#REF!))</f>
        <v/>
      </c>
      <c r="AS325" s="258" t="str">
        <f>IF(COUNT(Q325,R325)&lt;&gt;2,"",ROUND(MIN(Q325,R325)*R308,#REF!))</f>
        <v/>
      </c>
      <c r="AT325" s="258" t="str">
        <f>IF(COUNT(R325,S325)&lt;&gt;2,"",ROUND(MIN(R325,S325)*S308,#REF!))</f>
        <v/>
      </c>
      <c r="AU325" s="255"/>
      <c r="AX325" s="569"/>
      <c r="AY325" s="569"/>
      <c r="AZ325" s="589"/>
      <c r="BA325" s="590"/>
      <c r="BB325" s="590"/>
      <c r="BC325" s="590"/>
      <c r="BD325" s="589"/>
      <c r="BE325" s="585" t="e">
        <f>IF(#REF!="発電事業者","月間送電電力量（GWh）","月間受電電力量（GWh）")</f>
        <v>#REF!</v>
      </c>
      <c r="BF325" s="586"/>
      <c r="BG325" s="331" t="str">
        <f>IF(COUNT(BG310,L341)=2,ROUND(BG310*L341/SUM(L339:L348),#REF!),"")</f>
        <v/>
      </c>
      <c r="BH325" s="331" t="str">
        <f>IF(COUNT(BH310,M341)=2,ROUND(BH310*M341/SUM(M339:M348),#REF!),"")</f>
        <v/>
      </c>
      <c r="BI325" s="331" t="str">
        <f>IF(COUNT(BI310,N341)=2,ROUND(BI310*N341/SUM(N339:N348),#REF!),"")</f>
        <v/>
      </c>
      <c r="BJ325" s="331" t="str">
        <f>IF(COUNT(BJ310,O341)=2,ROUND(BJ310*O341/SUM(O339:O348),#REF!),"")</f>
        <v/>
      </c>
      <c r="BK325" s="331" t="str">
        <f>IF(COUNT(BK310,P341)=2,ROUND(BK310*P341/SUM(P339:P348),#REF!),"")</f>
        <v/>
      </c>
      <c r="BL325" s="331" t="str">
        <f>IF(COUNT(BL310,Q341)=2,ROUND(BL310*Q341/SUM(Q339:Q348),#REF!),"")</f>
        <v/>
      </c>
      <c r="BM325" s="331" t="str">
        <f>IF(COUNT(BM310,R341)=2,ROUND(BM310*R341/SUM(R339:R348),#REF!),"")</f>
        <v/>
      </c>
      <c r="BN325" s="331" t="str">
        <f>IF(COUNT(BN310,S341)=2,ROUND(BN310*S341/SUM(S339:S348),#REF!),"")</f>
        <v/>
      </c>
      <c r="BO325" s="331" t="str">
        <f>IF(COUNT(BO310,T341)=2,ROUND(BO310*T341/SUM(T339:T348),#REF!),"")</f>
        <v/>
      </c>
      <c r="BP325" s="331" t="str">
        <f>IF(COUNT(BP310,U341)=2,ROUND(BP310*U341/SUM(U339:U348),#REF!),"")</f>
        <v/>
      </c>
      <c r="BQ325" s="331" t="str">
        <f>IF(COUNT(BQ310,V341)=2,ROUND(BQ310*V341/SUM(V339:V348),#REF!),"")</f>
        <v/>
      </c>
      <c r="BR325" s="331" t="str">
        <f>IF(COUNT(BR310,W341)=2,ROUND(BR310*W341/SUM(W339:W348),#REF!),"")</f>
        <v/>
      </c>
      <c r="BS325" s="569" t="e">
        <f>IF(#REF!="発電事業者","年間送電電力量（GWh）","年間受電電力量（GWh）")</f>
        <v>#REF!</v>
      </c>
      <c r="BT325" s="569"/>
      <c r="BU325" s="569"/>
      <c r="BV325" s="333" t="s">
        <v>25</v>
      </c>
      <c r="BW325" s="582"/>
      <c r="BX325" s="582"/>
      <c r="BY325" s="331" t="str">
        <f>IF(COUNT(BY310,X341)=2,ROUND(BY310*X341/SUM(X339:X348),#REF!),"")</f>
        <v/>
      </c>
      <c r="BZ325" s="331" t="str">
        <f>IF(COUNT(BZ310,Y341)=2,ROUND(BZ310*Y341/SUM(Y339:Y348),#REF!),"")</f>
        <v/>
      </c>
      <c r="CA325" s="331" t="str">
        <f>IF(COUNT(CA310,Z341)=2,ROUND(CA310*Z341/SUM(Z339:Z348),#REF!),"")</f>
        <v/>
      </c>
      <c r="CB325" s="331" t="str">
        <f>IF(COUNT(CB310,AA341)=2,ROUND(CB310*AA341/SUM(AA339:AA348),#REF!),"")</f>
        <v/>
      </c>
      <c r="CC325" s="331" t="str">
        <f>IF(COUNT(CC310,AB341)=2,ROUND(CC310*AB341/SUM(AB339:AB348),#REF!),"")</f>
        <v/>
      </c>
      <c r="CD325" s="331" t="str">
        <f>IF(COUNT(CD310,AC341)=2,ROUND(CD310*AC341/SUM(AC339:AC348),#REF!),"")</f>
        <v/>
      </c>
      <c r="CE325" s="331" t="str">
        <f>IF(COUNT(CE310,AD341)=2,ROUND(CE310*AD341/SUM(AD339:AD348),#REF!),"")</f>
        <v/>
      </c>
      <c r="CF325" s="331" t="str">
        <f>IF(COUNT(CF310,AE341)=2,ROUND(CF310*AE341/SUM(AE339:AE348),#REF!),"")</f>
        <v/>
      </c>
      <c r="CG325" s="331" t="str">
        <f>IF(COUNT(CG310,AF341)=2,ROUND(CG310*AF341/SUM(AF339:AF348),#REF!),"")</f>
        <v/>
      </c>
      <c r="CH325" s="565" t="str">
        <f>IF(COUNTA(AG341)=0,"",AG341)</f>
        <v/>
      </c>
      <c r="CI325" s="565"/>
      <c r="CJ325" s="565"/>
      <c r="CK325" s="565"/>
      <c r="CL325" s="565"/>
      <c r="CM325" s="565"/>
      <c r="CN325" s="565"/>
      <c r="CO325" s="565"/>
      <c r="CP325" s="565"/>
      <c r="CQ325" s="565"/>
    </row>
    <row r="326" spans="3:97" s="243" customFormat="1" ht="13.5" customHeight="1">
      <c r="C326" s="606"/>
      <c r="D326" s="607"/>
      <c r="E326" s="608" t="s">
        <v>212</v>
      </c>
      <c r="F326" s="609"/>
      <c r="G326" s="610"/>
      <c r="H326" s="261"/>
      <c r="I326" s="261"/>
      <c r="J326" s="261"/>
      <c r="K326" s="261"/>
      <c r="L326" s="261"/>
      <c r="M326" s="261"/>
      <c r="N326" s="261"/>
      <c r="O326" s="261"/>
      <c r="P326" s="261"/>
      <c r="Q326" s="261"/>
      <c r="R326" s="261"/>
      <c r="S326" s="261"/>
      <c r="T326" s="262" t="str">
        <f>IF(COUNT(H326:S326)=0,"",SUMPRODUCT(ROUND(H326:S326,#REF!)))</f>
        <v/>
      </c>
      <c r="U326" s="621"/>
      <c r="V326" s="622"/>
      <c r="W326" s="622"/>
      <c r="X326" s="622"/>
      <c r="Y326" s="622"/>
      <c r="Z326" s="623"/>
      <c r="AA326" s="257"/>
      <c r="AB326" s="257"/>
      <c r="AC326" s="257"/>
      <c r="AD326" s="606"/>
      <c r="AE326" s="607"/>
      <c r="AF326" s="608" t="s">
        <v>199</v>
      </c>
      <c r="AG326" s="609"/>
      <c r="AH326" s="610"/>
      <c r="AI326" s="264" t="str">
        <f t="shared" ref="AI326:AT326" si="75">IF(COUNT(H325:H326)=0,"",ROUND(H326/(H325*24*AI308/1000),3))</f>
        <v/>
      </c>
      <c r="AJ326" s="264" t="str">
        <f t="shared" si="75"/>
        <v/>
      </c>
      <c r="AK326" s="264" t="str">
        <f t="shared" si="75"/>
        <v/>
      </c>
      <c r="AL326" s="264" t="str">
        <f t="shared" si="75"/>
        <v/>
      </c>
      <c r="AM326" s="264" t="str">
        <f t="shared" si="75"/>
        <v/>
      </c>
      <c r="AN326" s="264" t="str">
        <f t="shared" si="75"/>
        <v/>
      </c>
      <c r="AO326" s="264" t="str">
        <f t="shared" si="75"/>
        <v/>
      </c>
      <c r="AP326" s="264" t="str">
        <f t="shared" si="75"/>
        <v/>
      </c>
      <c r="AQ326" s="264" t="str">
        <f t="shared" si="75"/>
        <v/>
      </c>
      <c r="AR326" s="264" t="str">
        <f t="shared" si="75"/>
        <v/>
      </c>
      <c r="AS326" s="264" t="str">
        <f t="shared" si="75"/>
        <v/>
      </c>
      <c r="AT326" s="264" t="str">
        <f t="shared" si="75"/>
        <v/>
      </c>
      <c r="AU326" s="265" t="str">
        <f>IF(COUNT(AI326:AT326)=0,"",AVERAGE(AI326:AT326))</f>
        <v/>
      </c>
      <c r="AX326" s="569" t="str">
        <f>IF(C342="","",C342)</f>
        <v/>
      </c>
      <c r="AY326" s="569"/>
      <c r="AZ326" s="587" t="str">
        <f>IF(E342="","",E342)</f>
        <v/>
      </c>
      <c r="BA326" s="590" t="str">
        <f ca="1">IF(F342="","",F342)</f>
        <v/>
      </c>
      <c r="BB326" s="590"/>
      <c r="BC326" s="590"/>
      <c r="BD326" s="587" t="str">
        <f>IF(I342="","",I342)</f>
        <v/>
      </c>
      <c r="BE326" s="578" t="e">
        <f>IF(#REF!="発電事業者","送電電力（MW）","受電電力（MW）")</f>
        <v>#REF!</v>
      </c>
      <c r="BF326" s="579"/>
      <c r="BG326" s="331" t="str">
        <f>IF(COUNT(BG308,L342)=2,ROUND(BG308*L342/SUM(L339:L348),#REF!),"")</f>
        <v/>
      </c>
      <c r="BH326" s="331" t="str">
        <f>IF(COUNT(BH308,M342)=2,ROUND(BH308*M342/SUM(M339:M348),#REF!),"")</f>
        <v/>
      </c>
      <c r="BI326" s="331" t="str">
        <f>IF(COUNT(BI308,N342)=2,ROUND(BI308*N342/SUM(N339:N348),#REF!),"")</f>
        <v/>
      </c>
      <c r="BJ326" s="331" t="str">
        <f>IF(COUNT(BJ308,O342)=2,ROUND(BJ308*O342/SUM(O339:O348),#REF!),"")</f>
        <v/>
      </c>
      <c r="BK326" s="331" t="str">
        <f>IF(COUNT(BK308,P342)=2,ROUND(BK308*P342/SUM(P339:P348),#REF!),"")</f>
        <v/>
      </c>
      <c r="BL326" s="331" t="str">
        <f>IF(COUNT(BL308,Q342)=2,ROUND(BL308*Q342/SUM(Q339:Q348),#REF!),"")</f>
        <v/>
      </c>
      <c r="BM326" s="331" t="str">
        <f>IF(COUNT(BM308,R342)=2,ROUND(BM308*R342/SUM(R339:R348),#REF!),"")</f>
        <v/>
      </c>
      <c r="BN326" s="331" t="str">
        <f>IF(COUNT(BN308,S342)=2,ROUND(BN308*S342/SUM(S339:S348),#REF!),"")</f>
        <v/>
      </c>
      <c r="BO326" s="331" t="str">
        <f>IF(COUNT(BO308,T342)=2,ROUND(BO308*T342/SUM(T339:T348),#REF!),"")</f>
        <v/>
      </c>
      <c r="BP326" s="331" t="str">
        <f>IF(COUNT(BP308,U342)=2,ROUND(BP308*U342/SUM(U339:U348),#REF!),"")</f>
        <v/>
      </c>
      <c r="BQ326" s="331" t="str">
        <f>IF(COUNT(BQ308,V342)=2,ROUND(BQ308*V342/SUM(V339:V348),#REF!),"")</f>
        <v/>
      </c>
      <c r="BR326" s="331" t="str">
        <f>IF(COUNT(BR308,W342)=2,ROUND(BR308*W342/SUM(W339:W348),#REF!),"")</f>
        <v/>
      </c>
      <c r="BS326" s="569" t="e">
        <f>IF(#REF!="発電事業者","送電電力（MW）","受電電力（MW）")</f>
        <v>#REF!</v>
      </c>
      <c r="BT326" s="569"/>
      <c r="BU326" s="569"/>
      <c r="BV326" s="333" t="s">
        <v>171</v>
      </c>
      <c r="BW326" s="580"/>
      <c r="BX326" s="580"/>
      <c r="BY326" s="331" t="str">
        <f>IF(COUNT(BY308,X342)=2,ROUND(BY308*X342/SUM(X339:X348),#REF!),"")</f>
        <v/>
      </c>
      <c r="BZ326" s="331" t="str">
        <f>IF(COUNT(BZ308,Y342)=2,ROUND(BZ308*Y342/SUM(Y339:Y348),#REF!),"")</f>
        <v/>
      </c>
      <c r="CA326" s="331" t="str">
        <f>IF(COUNT(CA308,Z342)=2,ROUND(CA308*Z342/SUM(Z339:Z348),#REF!),"")</f>
        <v/>
      </c>
      <c r="CB326" s="331" t="str">
        <f>IF(COUNT(CB308,AA342)=2,ROUND(CB308*AA342/SUM(AA339:AA348),#REF!),"")</f>
        <v/>
      </c>
      <c r="CC326" s="331" t="str">
        <f>IF(COUNT(CC308,AB342)=2,ROUND(CC308*AB342/SUM(AB339:AB348),#REF!),"")</f>
        <v/>
      </c>
      <c r="CD326" s="331" t="str">
        <f>IF(COUNT(CD308,AC342)=2,ROUND(CD308*AC342/SUM(AC339:AC348),#REF!),"")</f>
        <v/>
      </c>
      <c r="CE326" s="331" t="str">
        <f>IF(COUNT(CE308,AD342)=2,ROUND(CE308*AD342/SUM(AD339:AD348),#REF!),"")</f>
        <v/>
      </c>
      <c r="CF326" s="331" t="str">
        <f>IF(COUNT(CF308,AE342)=2,ROUND(CF308*AE342/SUM(AE339:AE348),#REF!),"")</f>
        <v/>
      </c>
      <c r="CG326" s="331" t="str">
        <f>IF(COUNT(CG308,AF342)=2,ROUND(CG308*AF342/SUM(AF339:AF348),#REF!),"")</f>
        <v/>
      </c>
      <c r="CH326" s="563" t="s">
        <v>215</v>
      </c>
      <c r="CI326" s="563"/>
      <c r="CJ326" s="563"/>
      <c r="CK326" s="563"/>
      <c r="CL326" s="563"/>
      <c r="CM326" s="563"/>
      <c r="CN326" s="563"/>
      <c r="CO326" s="563"/>
      <c r="CP326" s="563"/>
      <c r="CQ326" s="563"/>
    </row>
    <row r="327" spans="3:97" s="243" customFormat="1" ht="13.5" customHeight="1">
      <c r="C327" s="604" t="e">
        <f>DATE(#REF!+7,1,1)</f>
        <v>#REF!</v>
      </c>
      <c r="D327" s="605"/>
      <c r="E327" s="613" t="s">
        <v>275</v>
      </c>
      <c r="F327" s="614"/>
      <c r="G327" s="615"/>
      <c r="H327" s="256"/>
      <c r="I327" s="256"/>
      <c r="J327" s="256"/>
      <c r="K327" s="256"/>
      <c r="L327" s="256"/>
      <c r="M327" s="256"/>
      <c r="N327" s="256"/>
      <c r="O327" s="256"/>
      <c r="P327" s="256"/>
      <c r="Q327" s="256"/>
      <c r="R327" s="256"/>
      <c r="S327" s="256"/>
      <c r="T327" s="255"/>
      <c r="U327" s="621"/>
      <c r="V327" s="622"/>
      <c r="W327" s="622"/>
      <c r="X327" s="622"/>
      <c r="Y327" s="622"/>
      <c r="Z327" s="623"/>
      <c r="AA327" s="257"/>
      <c r="AB327" s="257"/>
      <c r="AC327" s="257"/>
      <c r="AD327" s="604" t="e">
        <f>DATE(#REF!+7,1,1)</f>
        <v>#REF!</v>
      </c>
      <c r="AE327" s="605"/>
      <c r="AF327" s="613" t="s">
        <v>198</v>
      </c>
      <c r="AG327" s="614"/>
      <c r="AH327" s="615"/>
      <c r="AI327" s="258" t="str">
        <f>IF(COUNT(S325,H327)&lt;&gt;2,"",ROUND(MIN(S325,H327)*H308,#REF!))</f>
        <v/>
      </c>
      <c r="AJ327" s="258" t="str">
        <f>IF(COUNT(H327,I327)&lt;&gt;2,"",ROUND(MIN(H327,I327)*I308,#REF!))</f>
        <v/>
      </c>
      <c r="AK327" s="258" t="str">
        <f>IF(COUNT(I327,J327)&lt;&gt;2,"",ROUND(MIN(I327,J327)*J308,#REF!))</f>
        <v/>
      </c>
      <c r="AL327" s="258" t="str">
        <f>IF(COUNT(J327,K327)&lt;&gt;2,"",ROUND(MIN(J327,K327)*K308,#REF!))</f>
        <v/>
      </c>
      <c r="AM327" s="258" t="str">
        <f>IF(COUNT(K327,L327)&lt;&gt;2,"",ROUND(MIN(K327,L327)*L308,#REF!))</f>
        <v/>
      </c>
      <c r="AN327" s="258" t="str">
        <f>IF(COUNT(L327,M327)&lt;&gt;2,"",ROUND(MIN(L327,M327)*M308,#REF!))</f>
        <v/>
      </c>
      <c r="AO327" s="258" t="str">
        <f>IF(COUNT(M327,N327)&lt;&gt;2,"",ROUND(MIN(M327,N327)*N308,#REF!))</f>
        <v/>
      </c>
      <c r="AP327" s="258" t="str">
        <f>IF(COUNT(N327,O327)&lt;&gt;2,"",ROUND(MIN(N327,O327)*O308,#REF!))</f>
        <v/>
      </c>
      <c r="AQ327" s="258" t="str">
        <f>IF(COUNT(O327,P327)&lt;&gt;2,"",ROUND(MIN(O327,P327)*P308,#REF!))</f>
        <v/>
      </c>
      <c r="AR327" s="258" t="str">
        <f>IF(COUNT(P327,Q327)&lt;&gt;2,"",ROUND(MIN(P327,Q327)*Q308,#REF!))</f>
        <v/>
      </c>
      <c r="AS327" s="258" t="str">
        <f>IF(COUNT(Q327,R327)&lt;&gt;2,"",ROUND(MIN(Q327,R327)*R308,#REF!))</f>
        <v/>
      </c>
      <c r="AT327" s="258" t="str">
        <f>IF(COUNT(R327,S327)&lt;&gt;2,"",ROUND(MIN(R327,S327)*S308,#REF!))</f>
        <v/>
      </c>
      <c r="AU327" s="255"/>
      <c r="AX327" s="569"/>
      <c r="AY327" s="569"/>
      <c r="AZ327" s="588"/>
      <c r="BA327" s="590"/>
      <c r="BB327" s="590"/>
      <c r="BC327" s="590"/>
      <c r="BD327" s="588"/>
      <c r="BE327" s="583"/>
      <c r="BF327" s="584"/>
      <c r="BG327" s="259"/>
      <c r="BH327" s="259"/>
      <c r="BI327" s="259"/>
      <c r="BJ327" s="259"/>
      <c r="BK327" s="259"/>
      <c r="BL327" s="259"/>
      <c r="BM327" s="259"/>
      <c r="BN327" s="259"/>
      <c r="BO327" s="259"/>
      <c r="BP327" s="259"/>
      <c r="BQ327" s="259"/>
      <c r="BR327" s="259"/>
      <c r="BS327" s="569"/>
      <c r="BT327" s="569"/>
      <c r="BU327" s="569"/>
      <c r="BV327" s="333" t="s">
        <v>172</v>
      </c>
      <c r="BW327" s="581"/>
      <c r="BX327" s="581"/>
      <c r="BY327" s="331" t="str">
        <f>IF(COUNT(BY309,X342)=2,ROUND(BY309*X342/SUM(X339:X348),#REF!),"")</f>
        <v/>
      </c>
      <c r="BZ327" s="331" t="str">
        <f>IF(COUNT(BZ309,Y342)=2,ROUND(BZ309*Y342/SUM(Y339:Y348),#REF!),"")</f>
        <v/>
      </c>
      <c r="CA327" s="331" t="str">
        <f>IF(COUNT(CA309,Z342)=2,ROUND(CA309*Z342/SUM(Z339:Z348),#REF!),"")</f>
        <v/>
      </c>
      <c r="CB327" s="331" t="str">
        <f>IF(COUNT(CB309,AA342)=2,ROUND(CB309*AA342/SUM(AA339:AA348),#REF!),"")</f>
        <v/>
      </c>
      <c r="CC327" s="331" t="str">
        <f>IF(COUNT(CC309,AB342)=2,ROUND(CC309*AB342/SUM(AB339:AB348),#REF!),"")</f>
        <v/>
      </c>
      <c r="CD327" s="331" t="str">
        <f>IF(COUNT(CD309,AC342)=2,ROUND(CD309*AC342/SUM(AC339:AC348),#REF!),"")</f>
        <v/>
      </c>
      <c r="CE327" s="331" t="str">
        <f>IF(COUNT(CE309,AD342)=2,ROUND(CE309*AD342/SUM(AD339:AD348),#REF!),"")</f>
        <v/>
      </c>
      <c r="CF327" s="331" t="str">
        <f>IF(COUNT(CF309,AE342)=2,ROUND(CF309*AE342/SUM(AE339:AE348),#REF!),"")</f>
        <v/>
      </c>
      <c r="CG327" s="331" t="str">
        <f>IF(COUNT(CG309,AF342)=2,ROUND(CG309*AF342/SUM(AF339:AF348),#REF!),"")</f>
        <v/>
      </c>
      <c r="CH327" s="564" t="str">
        <f>IF(CH326="","",CH326)</f>
        <v>太陽光（余剰）</v>
      </c>
      <c r="CI327" s="564"/>
      <c r="CJ327" s="564"/>
      <c r="CK327" s="564"/>
      <c r="CL327" s="564"/>
      <c r="CM327" s="564"/>
      <c r="CN327" s="564"/>
      <c r="CO327" s="564"/>
      <c r="CP327" s="564"/>
      <c r="CQ327" s="564"/>
    </row>
    <row r="328" spans="3:97" s="243" customFormat="1" ht="13.5" customHeight="1">
      <c r="C328" s="606"/>
      <c r="D328" s="607"/>
      <c r="E328" s="608" t="s">
        <v>212</v>
      </c>
      <c r="F328" s="609"/>
      <c r="G328" s="610"/>
      <c r="H328" s="261"/>
      <c r="I328" s="261"/>
      <c r="J328" s="261"/>
      <c r="K328" s="261"/>
      <c r="L328" s="261"/>
      <c r="M328" s="261"/>
      <c r="N328" s="261"/>
      <c r="O328" s="261"/>
      <c r="P328" s="261"/>
      <c r="Q328" s="261"/>
      <c r="R328" s="261"/>
      <c r="S328" s="261"/>
      <c r="T328" s="262" t="str">
        <f>IF(COUNT(H328:S328)=0,"",SUMPRODUCT(ROUND(H328:S328,#REF!)))</f>
        <v/>
      </c>
      <c r="U328" s="621"/>
      <c r="V328" s="622"/>
      <c r="W328" s="622"/>
      <c r="X328" s="622"/>
      <c r="Y328" s="622"/>
      <c r="Z328" s="623"/>
      <c r="AA328" s="257"/>
      <c r="AB328" s="257"/>
      <c r="AC328" s="257"/>
      <c r="AD328" s="606"/>
      <c r="AE328" s="607"/>
      <c r="AF328" s="608" t="s">
        <v>199</v>
      </c>
      <c r="AG328" s="609"/>
      <c r="AH328" s="610"/>
      <c r="AI328" s="264" t="str">
        <f t="shared" ref="AI328:AT328" si="76">IF(COUNT(H327:H328)=0,"",ROUND(H328/(H327*24*AI308/1000),3))</f>
        <v/>
      </c>
      <c r="AJ328" s="264" t="str">
        <f t="shared" si="76"/>
        <v/>
      </c>
      <c r="AK328" s="264" t="str">
        <f t="shared" si="76"/>
        <v/>
      </c>
      <c r="AL328" s="264" t="str">
        <f t="shared" si="76"/>
        <v/>
      </c>
      <c r="AM328" s="264" t="str">
        <f t="shared" si="76"/>
        <v/>
      </c>
      <c r="AN328" s="264" t="str">
        <f t="shared" si="76"/>
        <v/>
      </c>
      <c r="AO328" s="264" t="str">
        <f t="shared" si="76"/>
        <v/>
      </c>
      <c r="AP328" s="264" t="str">
        <f t="shared" si="76"/>
        <v/>
      </c>
      <c r="AQ328" s="264" t="str">
        <f t="shared" si="76"/>
        <v/>
      </c>
      <c r="AR328" s="264" t="str">
        <f t="shared" si="76"/>
        <v/>
      </c>
      <c r="AS328" s="264" t="str">
        <f t="shared" si="76"/>
        <v/>
      </c>
      <c r="AT328" s="264" t="str">
        <f t="shared" si="76"/>
        <v/>
      </c>
      <c r="AU328" s="265" t="str">
        <f>IF(COUNT(AI328:AT328)=0,"",AVERAGE(AI328:AT328))</f>
        <v/>
      </c>
      <c r="AX328" s="569"/>
      <c r="AY328" s="569"/>
      <c r="AZ328" s="589"/>
      <c r="BA328" s="590"/>
      <c r="BB328" s="590"/>
      <c r="BC328" s="590"/>
      <c r="BD328" s="589"/>
      <c r="BE328" s="585" t="e">
        <f>IF(#REF!="発電事業者","月間送電電力量（GWh）","月間受電電力量（GWh）")</f>
        <v>#REF!</v>
      </c>
      <c r="BF328" s="586"/>
      <c r="BG328" s="331" t="str">
        <f>IF(COUNT(BG310,L342)=2,ROUND(BG310*L342/SUM(L339:L348),#REF!),"")</f>
        <v/>
      </c>
      <c r="BH328" s="331" t="str">
        <f>IF(COUNT(BH310,M342)=2,ROUND(BH310*M342/SUM(M339:M348),#REF!),"")</f>
        <v/>
      </c>
      <c r="BI328" s="331" t="str">
        <f>IF(COUNT(BI310,N342)=2,ROUND(BI310*N342/SUM(N339:N348),#REF!),"")</f>
        <v/>
      </c>
      <c r="BJ328" s="331" t="str">
        <f>IF(COUNT(BJ310,O342)=2,ROUND(BJ310*O342/SUM(O339:O348),#REF!),"")</f>
        <v/>
      </c>
      <c r="BK328" s="331" t="str">
        <f>IF(COUNT(BK310,P342)=2,ROUND(BK310*P342/SUM(P339:P348),#REF!),"")</f>
        <v/>
      </c>
      <c r="BL328" s="331" t="str">
        <f>IF(COUNT(BL310,Q342)=2,ROUND(BL310*Q342/SUM(Q339:Q348),#REF!),"")</f>
        <v/>
      </c>
      <c r="BM328" s="331" t="str">
        <f>IF(COUNT(BM310,R342)=2,ROUND(BM310*R342/SUM(R339:R348),#REF!),"")</f>
        <v/>
      </c>
      <c r="BN328" s="331" t="str">
        <f>IF(COUNT(BN310,S342)=2,ROUND(BN310*S342/SUM(S339:S348),#REF!),"")</f>
        <v/>
      </c>
      <c r="BO328" s="331" t="str">
        <f>IF(COUNT(BO310,T342)=2,ROUND(BO310*T342/SUM(T339:T348),#REF!),"")</f>
        <v/>
      </c>
      <c r="BP328" s="331" t="str">
        <f>IF(COUNT(BP310,U342)=2,ROUND(BP310*U342/SUM(U339:U348),#REF!),"")</f>
        <v/>
      </c>
      <c r="BQ328" s="331" t="str">
        <f>IF(COUNT(BQ310,V342)=2,ROUND(BQ310*V342/SUM(V339:V348),#REF!),"")</f>
        <v/>
      </c>
      <c r="BR328" s="331" t="str">
        <f>IF(COUNT(BR310,W342)=2,ROUND(BR310*W342/SUM(W339:W348),#REF!),"")</f>
        <v/>
      </c>
      <c r="BS328" s="569" t="e">
        <f>IF(#REF!="発電事業者","年間送電電力量（GWh）","年間受電電力量（GWh）")</f>
        <v>#REF!</v>
      </c>
      <c r="BT328" s="569"/>
      <c r="BU328" s="569"/>
      <c r="BV328" s="333" t="s">
        <v>25</v>
      </c>
      <c r="BW328" s="582"/>
      <c r="BX328" s="582"/>
      <c r="BY328" s="331" t="str">
        <f>IF(COUNT(BY310,X342)=2,ROUND(BY310*X342/SUM(X339:X348),#REF!),"")</f>
        <v/>
      </c>
      <c r="BZ328" s="331" t="str">
        <f>IF(COUNT(BZ310,Y342)=2,ROUND(BZ310*Y342/SUM(Y339:Y348),#REF!),"")</f>
        <v/>
      </c>
      <c r="CA328" s="331" t="str">
        <f>IF(COUNT(CA310,Z342)=2,ROUND(CA310*Z342/SUM(Z339:Z348),#REF!),"")</f>
        <v/>
      </c>
      <c r="CB328" s="331" t="str">
        <f>IF(COUNT(CB310,AA342)=2,ROUND(CB310*AA342/SUM(AA339:AA348),#REF!),"")</f>
        <v/>
      </c>
      <c r="CC328" s="331" t="str">
        <f>IF(COUNT(CC310,AB342)=2,ROUND(CC310*AB342/SUM(AB339:AB348),#REF!),"")</f>
        <v/>
      </c>
      <c r="CD328" s="331" t="str">
        <f>IF(COUNT(CD310,AC342)=2,ROUND(CD310*AC342/SUM(AC339:AC348),#REF!),"")</f>
        <v/>
      </c>
      <c r="CE328" s="331" t="str">
        <f>IF(COUNT(CE310,AD342)=2,ROUND(CE310*AD342/SUM(AD339:AD348),#REF!),"")</f>
        <v/>
      </c>
      <c r="CF328" s="331" t="str">
        <f>IF(COUNT(CF310,AE342)=2,ROUND(CF310*AE342/SUM(AE339:AE348),#REF!),"")</f>
        <v/>
      </c>
      <c r="CG328" s="331" t="str">
        <f>IF(COUNT(CG310,AF342)=2,ROUND(CG310*AF342/SUM(AF339:AF348),#REF!),"")</f>
        <v/>
      </c>
      <c r="CH328" s="565" t="str">
        <f>IF(COUNTA(AG342)=0,"",AG342)</f>
        <v/>
      </c>
      <c r="CI328" s="565"/>
      <c r="CJ328" s="565"/>
      <c r="CK328" s="565"/>
      <c r="CL328" s="565"/>
      <c r="CM328" s="565"/>
      <c r="CN328" s="565"/>
      <c r="CO328" s="565"/>
      <c r="CP328" s="565"/>
      <c r="CQ328" s="565"/>
    </row>
    <row r="329" spans="3:97" s="243" customFormat="1" ht="13.5" customHeight="1">
      <c r="C329" s="604" t="e">
        <f>DATE(#REF!+8,1,1)</f>
        <v>#REF!</v>
      </c>
      <c r="D329" s="605"/>
      <c r="E329" s="613" t="s">
        <v>275</v>
      </c>
      <c r="F329" s="614"/>
      <c r="G329" s="615"/>
      <c r="H329" s="256"/>
      <c r="I329" s="256"/>
      <c r="J329" s="256"/>
      <c r="K329" s="256"/>
      <c r="L329" s="256"/>
      <c r="M329" s="256"/>
      <c r="N329" s="256"/>
      <c r="O329" s="256"/>
      <c r="P329" s="256"/>
      <c r="Q329" s="256"/>
      <c r="R329" s="256"/>
      <c r="S329" s="256"/>
      <c r="T329" s="255"/>
      <c r="U329" s="621"/>
      <c r="V329" s="622"/>
      <c r="W329" s="622"/>
      <c r="X329" s="622"/>
      <c r="Y329" s="622"/>
      <c r="Z329" s="623"/>
      <c r="AA329" s="257"/>
      <c r="AB329" s="257"/>
      <c r="AC329" s="257"/>
      <c r="AD329" s="604" t="e">
        <f>DATE(#REF!+8,1,1)</f>
        <v>#REF!</v>
      </c>
      <c r="AE329" s="605"/>
      <c r="AF329" s="613" t="s">
        <v>198</v>
      </c>
      <c r="AG329" s="614"/>
      <c r="AH329" s="615"/>
      <c r="AI329" s="258" t="str">
        <f>IF(COUNT(S327,H329)&lt;&gt;2,"",ROUND(MIN(S327,H329)*H308,#REF!))</f>
        <v/>
      </c>
      <c r="AJ329" s="258" t="str">
        <f>IF(COUNT(H329,I329)&lt;&gt;2,"",ROUND(MIN(H329,I329)*I308,#REF!))</f>
        <v/>
      </c>
      <c r="AK329" s="258" t="str">
        <f>IF(COUNT(I329,J329)&lt;&gt;2,"",ROUND(MIN(I329,J329)*J308,#REF!))</f>
        <v/>
      </c>
      <c r="AL329" s="258" t="str">
        <f>IF(COUNT(J329,K329)&lt;&gt;2,"",ROUND(MIN(J329,K329)*K308,#REF!))</f>
        <v/>
      </c>
      <c r="AM329" s="258" t="str">
        <f>IF(COUNT(K329,L329)&lt;&gt;2,"",ROUND(MIN(K329,L329)*L308,#REF!))</f>
        <v/>
      </c>
      <c r="AN329" s="258" t="str">
        <f>IF(COUNT(L329,M329)&lt;&gt;2,"",ROUND(MIN(L329,M329)*M308,#REF!))</f>
        <v/>
      </c>
      <c r="AO329" s="258" t="str">
        <f>IF(COUNT(M329,N329)&lt;&gt;2,"",ROUND(MIN(M329,N329)*N308,#REF!))</f>
        <v/>
      </c>
      <c r="AP329" s="258" t="str">
        <f>IF(COUNT(N329,O329)&lt;&gt;2,"",ROUND(MIN(N329,O329)*O308,#REF!))</f>
        <v/>
      </c>
      <c r="AQ329" s="258" t="str">
        <f>IF(COUNT(O329,P329)&lt;&gt;2,"",ROUND(MIN(O329,P329)*P308,#REF!))</f>
        <v/>
      </c>
      <c r="AR329" s="258" t="str">
        <f>IF(COUNT(P329,Q329)&lt;&gt;2,"",ROUND(MIN(P329,Q329)*Q308,#REF!))</f>
        <v/>
      </c>
      <c r="AS329" s="258" t="str">
        <f>IF(COUNT(Q329,R329)&lt;&gt;2,"",ROUND(MIN(Q329,R329)*R308,#REF!))</f>
        <v/>
      </c>
      <c r="AT329" s="258" t="str">
        <f>IF(COUNT(R329,S329)&lt;&gt;2,"",ROUND(MIN(R329,S329)*S308,#REF!))</f>
        <v/>
      </c>
      <c r="AU329" s="255"/>
      <c r="AX329" s="569" t="str">
        <f>IF(C343="","",C343)</f>
        <v/>
      </c>
      <c r="AY329" s="569"/>
      <c r="AZ329" s="587" t="str">
        <f>IF(E343="","",E343)</f>
        <v/>
      </c>
      <c r="BA329" s="590" t="str">
        <f ca="1">IF(F343="","",F343)</f>
        <v/>
      </c>
      <c r="BB329" s="590"/>
      <c r="BC329" s="590"/>
      <c r="BD329" s="587" t="str">
        <f>IF(I343="","",I343)</f>
        <v/>
      </c>
      <c r="BE329" s="578" t="e">
        <f>IF(#REF!="発電事業者","送電電力（MW）","受電電力（MW）")</f>
        <v>#REF!</v>
      </c>
      <c r="BF329" s="579"/>
      <c r="BG329" s="331" t="str">
        <f>IF(COUNT(BG308,L343)=2,ROUND(BG308*L343/SUM(L339:L348),#REF!),"")</f>
        <v/>
      </c>
      <c r="BH329" s="331" t="str">
        <f>IF(COUNT(BH308,M343)=2,ROUND(BH308*M343/SUM(M339:M348),#REF!),"")</f>
        <v/>
      </c>
      <c r="BI329" s="331" t="str">
        <f>IF(COUNT(BI308,N343)=2,ROUND(BI308*N343/SUM(N339:N348),#REF!),"")</f>
        <v/>
      </c>
      <c r="BJ329" s="331" t="str">
        <f>IF(COUNT(BJ308,O343)=2,ROUND(BJ308*O343/SUM(O339:O348),#REF!),"")</f>
        <v/>
      </c>
      <c r="BK329" s="331" t="str">
        <f>IF(COUNT(BK308,P343)=2,ROUND(BK308*P343/SUM(P339:P348),#REF!),"")</f>
        <v/>
      </c>
      <c r="BL329" s="331" t="str">
        <f>IF(COUNT(BL308,Q343)=2,ROUND(BL308*Q343/SUM(Q339:Q348),#REF!),"")</f>
        <v/>
      </c>
      <c r="BM329" s="331" t="str">
        <f>IF(COUNT(BM308,R343)=2,ROUND(BM308*R343/SUM(R339:R348),#REF!),"")</f>
        <v/>
      </c>
      <c r="BN329" s="331" t="str">
        <f>IF(COUNT(BN308,S343)=2,ROUND(BN308*S343/SUM(S339:S348),#REF!),"")</f>
        <v/>
      </c>
      <c r="BO329" s="331" t="str">
        <f>IF(COUNT(BO308,T343)=2,ROUND(BO308*T343/SUM(T339:T348),#REF!),"")</f>
        <v/>
      </c>
      <c r="BP329" s="331" t="str">
        <f>IF(COUNT(BP308,U343)=2,ROUND(BP308*U343/SUM(U339:U348),#REF!),"")</f>
        <v/>
      </c>
      <c r="BQ329" s="331" t="str">
        <f>IF(COUNT(BQ308,V343)=2,ROUND(BQ308*V343/SUM(V339:V348),#REF!),"")</f>
        <v/>
      </c>
      <c r="BR329" s="331" t="str">
        <f>IF(COUNT(BR308,W343)=2,ROUND(BR308*W343/SUM(W339:W348),#REF!),"")</f>
        <v/>
      </c>
      <c r="BS329" s="569" t="e">
        <f>IF(#REF!="発電事業者","送電電力（MW）","受電電力（MW）")</f>
        <v>#REF!</v>
      </c>
      <c r="BT329" s="569"/>
      <c r="BU329" s="569"/>
      <c r="BV329" s="333" t="s">
        <v>171</v>
      </c>
      <c r="BW329" s="580"/>
      <c r="BX329" s="580"/>
      <c r="BY329" s="331" t="str">
        <f>IF(COUNT(BY308,X343)=2,ROUND(BY308*X343/SUM(X339:X348),#REF!),"")</f>
        <v/>
      </c>
      <c r="BZ329" s="331" t="str">
        <f>IF(COUNT(BZ308,Y343)=2,ROUND(BZ308*Y343/SUM(Y339:Y348),#REF!),"")</f>
        <v/>
      </c>
      <c r="CA329" s="331" t="str">
        <f>IF(COUNT(CA308,Z343)=2,ROUND(CA308*Z343/SUM(Z339:Z348),#REF!),"")</f>
        <v/>
      </c>
      <c r="CB329" s="331" t="str">
        <f>IF(COUNT(CB308,AA343)=2,ROUND(CB308*AA343/SUM(AA339:AA348),#REF!),"")</f>
        <v/>
      </c>
      <c r="CC329" s="331" t="str">
        <f>IF(COUNT(CC308,AB343)=2,ROUND(CC308*AB343/SUM(AB339:AB348),#REF!),"")</f>
        <v/>
      </c>
      <c r="CD329" s="331" t="str">
        <f>IF(COUNT(CD308,AC343)=2,ROUND(CD308*AC343/SUM(AC339:AC348),#REF!),"")</f>
        <v/>
      </c>
      <c r="CE329" s="331" t="str">
        <f>IF(COUNT(CE308,AD343)=2,ROUND(CE308*AD343/SUM(AD339:AD348),#REF!),"")</f>
        <v/>
      </c>
      <c r="CF329" s="331" t="str">
        <f>IF(COUNT(CF308,AE343)=2,ROUND(CF308*AE343/SUM(AE339:AE348),#REF!),"")</f>
        <v/>
      </c>
      <c r="CG329" s="331" t="str">
        <f>IF(COUNT(CG308,AF343)=2,ROUND(CG308*AF343/SUM(AF339:AF348),#REF!),"")</f>
        <v/>
      </c>
      <c r="CH329" s="563" t="s">
        <v>215</v>
      </c>
      <c r="CI329" s="563"/>
      <c r="CJ329" s="563"/>
      <c r="CK329" s="563"/>
      <c r="CL329" s="563"/>
      <c r="CM329" s="563"/>
      <c r="CN329" s="563"/>
      <c r="CO329" s="563"/>
      <c r="CP329" s="563"/>
      <c r="CQ329" s="563"/>
    </row>
    <row r="330" spans="3:97" s="243" customFormat="1" ht="13.5" customHeight="1">
      <c r="C330" s="606"/>
      <c r="D330" s="607"/>
      <c r="E330" s="608" t="s">
        <v>212</v>
      </c>
      <c r="F330" s="609"/>
      <c r="G330" s="610"/>
      <c r="H330" s="261"/>
      <c r="I330" s="261"/>
      <c r="J330" s="261"/>
      <c r="K330" s="261"/>
      <c r="L330" s="261"/>
      <c r="M330" s="261"/>
      <c r="N330" s="261"/>
      <c r="O330" s="261"/>
      <c r="P330" s="261"/>
      <c r="Q330" s="261"/>
      <c r="R330" s="261"/>
      <c r="S330" s="261"/>
      <c r="T330" s="262" t="str">
        <f>IF(COUNT(H330:S330)=0,"",SUMPRODUCT(ROUND(H330:S330,#REF!)))</f>
        <v/>
      </c>
      <c r="U330" s="624"/>
      <c r="V330" s="625"/>
      <c r="W330" s="625"/>
      <c r="X330" s="625"/>
      <c r="Y330" s="625"/>
      <c r="Z330" s="626"/>
      <c r="AA330" s="257"/>
      <c r="AB330" s="257"/>
      <c r="AC330" s="257"/>
      <c r="AD330" s="606"/>
      <c r="AE330" s="607"/>
      <c r="AF330" s="608" t="s">
        <v>199</v>
      </c>
      <c r="AG330" s="609"/>
      <c r="AH330" s="610"/>
      <c r="AI330" s="264" t="str">
        <f t="shared" ref="AI330:AT330" si="77">IF(COUNT(H329:H330)=0,"",ROUND(H330/(H329*24*AI308/1000),3))</f>
        <v/>
      </c>
      <c r="AJ330" s="264" t="str">
        <f t="shared" si="77"/>
        <v/>
      </c>
      <c r="AK330" s="264" t="str">
        <f t="shared" si="77"/>
        <v/>
      </c>
      <c r="AL330" s="264" t="str">
        <f t="shared" si="77"/>
        <v/>
      </c>
      <c r="AM330" s="264" t="str">
        <f t="shared" si="77"/>
        <v/>
      </c>
      <c r="AN330" s="264" t="str">
        <f t="shared" si="77"/>
        <v/>
      </c>
      <c r="AO330" s="264" t="str">
        <f t="shared" si="77"/>
        <v/>
      </c>
      <c r="AP330" s="264" t="str">
        <f t="shared" si="77"/>
        <v/>
      </c>
      <c r="AQ330" s="264" t="str">
        <f t="shared" si="77"/>
        <v/>
      </c>
      <c r="AR330" s="264" t="str">
        <f t="shared" si="77"/>
        <v/>
      </c>
      <c r="AS330" s="264" t="str">
        <f t="shared" si="77"/>
        <v/>
      </c>
      <c r="AT330" s="264" t="str">
        <f t="shared" si="77"/>
        <v/>
      </c>
      <c r="AU330" s="265" t="str">
        <f>IF(COUNT(AI330:AT330)=0,"",AVERAGE(AI330:AT330))</f>
        <v/>
      </c>
      <c r="AX330" s="569"/>
      <c r="AY330" s="569"/>
      <c r="AZ330" s="588"/>
      <c r="BA330" s="590"/>
      <c r="BB330" s="590"/>
      <c r="BC330" s="590"/>
      <c r="BD330" s="588"/>
      <c r="BE330" s="583"/>
      <c r="BF330" s="584"/>
      <c r="BG330" s="259"/>
      <c r="BH330" s="259"/>
      <c r="BI330" s="259"/>
      <c r="BJ330" s="259"/>
      <c r="BK330" s="259"/>
      <c r="BL330" s="259"/>
      <c r="BM330" s="259"/>
      <c r="BN330" s="259"/>
      <c r="BO330" s="259"/>
      <c r="BP330" s="259"/>
      <c r="BQ330" s="259"/>
      <c r="BR330" s="259"/>
      <c r="BS330" s="569"/>
      <c r="BT330" s="569"/>
      <c r="BU330" s="569"/>
      <c r="BV330" s="333" t="s">
        <v>172</v>
      </c>
      <c r="BW330" s="581"/>
      <c r="BX330" s="581"/>
      <c r="BY330" s="331" t="str">
        <f>IF(COUNT(BY309,X343)=2,ROUND(BY309*X343/SUM(X339:X348),#REF!),"")</f>
        <v/>
      </c>
      <c r="BZ330" s="331" t="str">
        <f>IF(COUNT(BZ309,Y343)=2,ROUND(BZ309*Y343/SUM(Y339:Y348),#REF!),"")</f>
        <v/>
      </c>
      <c r="CA330" s="331" t="str">
        <f>IF(COUNT(CA309,Z343)=2,ROUND(CA309*Z343/SUM(Z339:Z348),#REF!),"")</f>
        <v/>
      </c>
      <c r="CB330" s="331" t="str">
        <f>IF(COUNT(CB309,AA343)=2,ROUND(CB309*AA343/SUM(AA339:AA348),#REF!),"")</f>
        <v/>
      </c>
      <c r="CC330" s="331" t="str">
        <f>IF(COUNT(CC309,AB343)=2,ROUND(CC309*AB343/SUM(AB339:AB348),#REF!),"")</f>
        <v/>
      </c>
      <c r="CD330" s="331" t="str">
        <f>IF(COUNT(CD309,AC343)=2,ROUND(CD309*AC343/SUM(AC339:AC348),#REF!),"")</f>
        <v/>
      </c>
      <c r="CE330" s="331" t="str">
        <f>IF(COUNT(CE309,AD343)=2,ROUND(CE309*AD343/SUM(AD339:AD348),#REF!),"")</f>
        <v/>
      </c>
      <c r="CF330" s="331" t="str">
        <f>IF(COUNT(CF309,AE343)=2,ROUND(CF309*AE343/SUM(AE339:AE348),#REF!),"")</f>
        <v/>
      </c>
      <c r="CG330" s="331" t="str">
        <f>IF(COUNT(CG309,AF343)=2,ROUND(CG309*AF343/SUM(AF339:AF348),#REF!),"")</f>
        <v/>
      </c>
      <c r="CH330" s="564" t="str">
        <f>IF(CH329="","",CH329)</f>
        <v>太陽光（余剰）</v>
      </c>
      <c r="CI330" s="564"/>
      <c r="CJ330" s="564"/>
      <c r="CK330" s="564"/>
      <c r="CL330" s="564"/>
      <c r="CM330" s="564"/>
      <c r="CN330" s="564"/>
      <c r="CO330" s="564"/>
      <c r="CP330" s="564"/>
      <c r="CQ330" s="564"/>
    </row>
    <row r="331" spans="3:97" s="243" customFormat="1" ht="13.5" customHeight="1">
      <c r="C331" s="604" t="e">
        <f>DATE(#REF!+9,1,1)</f>
        <v>#REF!</v>
      </c>
      <c r="D331" s="605"/>
      <c r="E331" s="613" t="s">
        <v>275</v>
      </c>
      <c r="F331" s="614"/>
      <c r="G331" s="615"/>
      <c r="H331" s="256"/>
      <c r="I331" s="256"/>
      <c r="J331" s="256"/>
      <c r="K331" s="256"/>
      <c r="L331" s="256"/>
      <c r="M331" s="256"/>
      <c r="N331" s="256"/>
      <c r="O331" s="256"/>
      <c r="P331" s="256"/>
      <c r="Q331" s="256"/>
      <c r="R331" s="256"/>
      <c r="S331" s="256"/>
      <c r="T331" s="255"/>
      <c r="U331" s="613" t="s">
        <v>210</v>
      </c>
      <c r="V331" s="614"/>
      <c r="W331" s="614"/>
      <c r="X331" s="615"/>
      <c r="Y331" s="616" t="str">
        <f>IF(COUNT(S331)=0,"",ROUND(S331,#REF!))</f>
        <v/>
      </c>
      <c r="Z331" s="617"/>
      <c r="AA331" s="257"/>
      <c r="AB331" s="257"/>
      <c r="AC331" s="257"/>
      <c r="AD331" s="604" t="e">
        <f>DATE(#REF!+9,1,1)</f>
        <v>#REF!</v>
      </c>
      <c r="AE331" s="605"/>
      <c r="AF331" s="613" t="s">
        <v>198</v>
      </c>
      <c r="AG331" s="614"/>
      <c r="AH331" s="615"/>
      <c r="AI331" s="258" t="str">
        <f>IF(COUNT(S329,H331)&lt;&gt;2,"",ROUND(MIN(S329,H331)*H308,#REF!))</f>
        <v/>
      </c>
      <c r="AJ331" s="258" t="str">
        <f>IF(COUNT(H331,I331)&lt;&gt;2,"",ROUND(MIN(H331,I331)*I308,#REF!))</f>
        <v/>
      </c>
      <c r="AK331" s="258" t="str">
        <f>IF(COUNT(I331,J331)&lt;&gt;2,"",ROUND(MIN(I331,J331)*J308,#REF!))</f>
        <v/>
      </c>
      <c r="AL331" s="258" t="str">
        <f>IF(COUNT(J331,K331)&lt;&gt;2,"",ROUND(MIN(J331,K331)*K308,#REF!))</f>
        <v/>
      </c>
      <c r="AM331" s="258" t="str">
        <f>IF(COUNT(K331,L331)&lt;&gt;2,"",ROUND(MIN(K331,L331)*L308,#REF!))</f>
        <v/>
      </c>
      <c r="AN331" s="258" t="str">
        <f>IF(COUNT(L331,M331)&lt;&gt;2,"",ROUND(MIN(L331,M331)*M308,#REF!))</f>
        <v/>
      </c>
      <c r="AO331" s="258" t="str">
        <f>IF(COUNT(M331,N331)&lt;&gt;2,"",ROUND(MIN(M331,N331)*N308,#REF!))</f>
        <v/>
      </c>
      <c r="AP331" s="258" t="str">
        <f>IF(COUNT(N331,O331)&lt;&gt;2,"",ROUND(MIN(N331,O331)*O308,#REF!))</f>
        <v/>
      </c>
      <c r="AQ331" s="258" t="str">
        <f>IF(COUNT(O331,P331)&lt;&gt;2,"",ROUND(MIN(O331,P331)*P308,#REF!))</f>
        <v/>
      </c>
      <c r="AR331" s="258" t="str">
        <f>IF(COUNT(P331,Q331)&lt;&gt;2,"",ROUND(MIN(P331,Q331)*Q308,#REF!))</f>
        <v/>
      </c>
      <c r="AS331" s="258" t="str">
        <f>IF(COUNT(Q331,R331)&lt;&gt;2,"",ROUND(MIN(Q331,R331)*R308,#REF!))</f>
        <v/>
      </c>
      <c r="AT331" s="258" t="str">
        <f>IF(COUNT(R331,S331)&lt;&gt;2,"",ROUND(MIN(R331,S331)*S308,#REF!))</f>
        <v/>
      </c>
      <c r="AU331" s="255"/>
      <c r="AX331" s="569"/>
      <c r="AY331" s="569"/>
      <c r="AZ331" s="589"/>
      <c r="BA331" s="590"/>
      <c r="BB331" s="590"/>
      <c r="BC331" s="590"/>
      <c r="BD331" s="589"/>
      <c r="BE331" s="585" t="e">
        <f>IF(#REF!="発電事業者","月間送電電力量（GWh）","月間受電電力量（GWh）")</f>
        <v>#REF!</v>
      </c>
      <c r="BF331" s="586"/>
      <c r="BG331" s="331" t="str">
        <f>IF(COUNT(BG310,L343)=2,ROUND(BG310*L343/SUM(L339:L348),#REF!),"")</f>
        <v/>
      </c>
      <c r="BH331" s="331" t="str">
        <f>IF(COUNT(BH310,M343)=2,ROUND(BH310*M343/SUM(M339:M348),#REF!),"")</f>
        <v/>
      </c>
      <c r="BI331" s="331" t="str">
        <f>IF(COUNT(BI310,N343)=2,ROUND(BI310*N343/SUM(N339:N348),#REF!),"")</f>
        <v/>
      </c>
      <c r="BJ331" s="331" t="str">
        <f>IF(COUNT(BJ310,O343)=2,ROUND(BJ310*O343/SUM(O339:O348),#REF!),"")</f>
        <v/>
      </c>
      <c r="BK331" s="331" t="str">
        <f>IF(COUNT(BK310,P343)=2,ROUND(BK310*P343/SUM(P339:P348),#REF!),"")</f>
        <v/>
      </c>
      <c r="BL331" s="331" t="str">
        <f>IF(COUNT(BL310,Q343)=2,ROUND(BL310*Q343/SUM(Q339:Q348),#REF!),"")</f>
        <v/>
      </c>
      <c r="BM331" s="331" t="str">
        <f>IF(COUNT(BM310,R343)=2,ROUND(BM310*R343/SUM(R339:R348),#REF!),"")</f>
        <v/>
      </c>
      <c r="BN331" s="331" t="str">
        <f>IF(COUNT(BN310,S343)=2,ROUND(BN310*S343/SUM(S339:S348),#REF!),"")</f>
        <v/>
      </c>
      <c r="BO331" s="331" t="str">
        <f>IF(COUNT(BO310,T343)=2,ROUND(BO310*T343/SUM(T339:T348),#REF!),"")</f>
        <v/>
      </c>
      <c r="BP331" s="331" t="str">
        <f>IF(COUNT(BP310,U343)=2,ROUND(BP310*U343/SUM(U339:U348),#REF!),"")</f>
        <v/>
      </c>
      <c r="BQ331" s="331" t="str">
        <f>IF(COUNT(BQ310,V343)=2,ROUND(BQ310*V343/SUM(V339:V348),#REF!),"")</f>
        <v/>
      </c>
      <c r="BR331" s="331" t="str">
        <f>IF(COUNT(BR310,W343)=2,ROUND(BR310*W343/SUM(W339:W348),#REF!),"")</f>
        <v/>
      </c>
      <c r="BS331" s="569" t="e">
        <f>IF(#REF!="発電事業者","年間送電電力量（GWh）","年間受電電力量（GWh）")</f>
        <v>#REF!</v>
      </c>
      <c r="BT331" s="569"/>
      <c r="BU331" s="569"/>
      <c r="BV331" s="333" t="s">
        <v>25</v>
      </c>
      <c r="BW331" s="582"/>
      <c r="BX331" s="582"/>
      <c r="BY331" s="331" t="str">
        <f>IF(COUNT(BY310,X343)=2,ROUND(BY310*X343/SUM(X339:X348),#REF!),"")</f>
        <v/>
      </c>
      <c r="BZ331" s="331" t="str">
        <f>IF(COUNT(BZ310,Y343)=2,ROUND(BZ310*Y343/SUM(Y339:Y348),#REF!),"")</f>
        <v/>
      </c>
      <c r="CA331" s="331" t="str">
        <f>IF(COUNT(CA310,Z343)=2,ROUND(CA310*Z343/SUM(Z339:Z348),#REF!),"")</f>
        <v/>
      </c>
      <c r="CB331" s="331" t="str">
        <f>IF(COUNT(CB310,AA343)=2,ROUND(CB310*AA343/SUM(AA339:AA348),#REF!),"")</f>
        <v/>
      </c>
      <c r="CC331" s="331" t="str">
        <f>IF(COUNT(CC310,AB343)=2,ROUND(CC310*AB343/SUM(AB339:AB348),#REF!),"")</f>
        <v/>
      </c>
      <c r="CD331" s="331" t="str">
        <f>IF(COUNT(CD310,AC343)=2,ROUND(CD310*AC343/SUM(AC339:AC348),#REF!),"")</f>
        <v/>
      </c>
      <c r="CE331" s="331" t="str">
        <f>IF(COUNT(CE310,AD343)=2,ROUND(CE310*AD343/SUM(AD339:AD348),#REF!),"")</f>
        <v/>
      </c>
      <c r="CF331" s="331" t="str">
        <f>IF(COUNT(CF310,AE343)=2,ROUND(CF310*AE343/SUM(AE339:AE348),#REF!),"")</f>
        <v/>
      </c>
      <c r="CG331" s="331" t="str">
        <f>IF(COUNT(CG310,AF343)=2,ROUND(CG310*AF343/SUM(AF339:AF348),#REF!),"")</f>
        <v/>
      </c>
      <c r="CH331" s="565" t="str">
        <f>IF(COUNTA(AG343)=0,"",AG343)</f>
        <v/>
      </c>
      <c r="CI331" s="565"/>
      <c r="CJ331" s="565"/>
      <c r="CK331" s="565"/>
      <c r="CL331" s="565"/>
      <c r="CM331" s="565"/>
      <c r="CN331" s="565"/>
      <c r="CO331" s="565"/>
      <c r="CP331" s="565"/>
      <c r="CQ331" s="565"/>
    </row>
    <row r="332" spans="3:97" s="243" customFormat="1" ht="13.5" customHeight="1">
      <c r="C332" s="606"/>
      <c r="D332" s="607"/>
      <c r="E332" s="608" t="s">
        <v>212</v>
      </c>
      <c r="F332" s="609"/>
      <c r="G332" s="610"/>
      <c r="H332" s="261"/>
      <c r="I332" s="261"/>
      <c r="J332" s="261"/>
      <c r="K332" s="261"/>
      <c r="L332" s="261"/>
      <c r="M332" s="261"/>
      <c r="N332" s="261"/>
      <c r="O332" s="261"/>
      <c r="P332" s="261"/>
      <c r="Q332" s="261"/>
      <c r="R332" s="261"/>
      <c r="S332" s="261"/>
      <c r="T332" s="262" t="str">
        <f>IF(COUNT(H332:S332)=0,"",SUMPRODUCT(ROUND(H332:S332,#REF!)))</f>
        <v/>
      </c>
      <c r="U332" s="608" t="s">
        <v>211</v>
      </c>
      <c r="V332" s="609"/>
      <c r="W332" s="609"/>
      <c r="X332" s="610"/>
      <c r="Y332" s="611" t="str">
        <f>IF(COUNT(T332)=0,"",T332)</f>
        <v/>
      </c>
      <c r="Z332" s="612"/>
      <c r="AA332" s="257"/>
      <c r="AB332" s="257"/>
      <c r="AC332" s="257"/>
      <c r="AD332" s="606"/>
      <c r="AE332" s="607"/>
      <c r="AF332" s="608" t="s">
        <v>199</v>
      </c>
      <c r="AG332" s="609"/>
      <c r="AH332" s="610"/>
      <c r="AI332" s="264" t="str">
        <f t="shared" ref="AI332:AT332" si="78">IF(COUNT(H331:H332)=0,"",ROUND(H332/(H331*24*AI308/1000),3))</f>
        <v/>
      </c>
      <c r="AJ332" s="264" t="str">
        <f t="shared" si="78"/>
        <v/>
      </c>
      <c r="AK332" s="264" t="str">
        <f t="shared" si="78"/>
        <v/>
      </c>
      <c r="AL332" s="264" t="str">
        <f t="shared" si="78"/>
        <v/>
      </c>
      <c r="AM332" s="264" t="str">
        <f t="shared" si="78"/>
        <v/>
      </c>
      <c r="AN332" s="264" t="str">
        <f t="shared" si="78"/>
        <v/>
      </c>
      <c r="AO332" s="264" t="str">
        <f t="shared" si="78"/>
        <v/>
      </c>
      <c r="AP332" s="264" t="str">
        <f t="shared" si="78"/>
        <v/>
      </c>
      <c r="AQ332" s="264" t="str">
        <f t="shared" si="78"/>
        <v/>
      </c>
      <c r="AR332" s="264" t="str">
        <f t="shared" si="78"/>
        <v/>
      </c>
      <c r="AS332" s="264" t="str">
        <f t="shared" si="78"/>
        <v/>
      </c>
      <c r="AT332" s="264" t="str">
        <f t="shared" si="78"/>
        <v/>
      </c>
      <c r="AU332" s="265" t="str">
        <f>IF(COUNT(AI332:AT332)=0,"",AVERAGE(AI332:AT332))</f>
        <v/>
      </c>
      <c r="AX332" s="569" t="str">
        <f>IF(C344="","",C344)</f>
        <v/>
      </c>
      <c r="AY332" s="569"/>
      <c r="AZ332" s="587" t="str">
        <f>IF(E344="","",E344)</f>
        <v/>
      </c>
      <c r="BA332" s="590" t="str">
        <f ca="1">IF(F344="","",F344)</f>
        <v/>
      </c>
      <c r="BB332" s="590"/>
      <c r="BC332" s="590"/>
      <c r="BD332" s="587" t="str">
        <f>IF(I344="","",I344)</f>
        <v/>
      </c>
      <c r="BE332" s="578" t="e">
        <f>IF(#REF!="発電事業者","送電電力（MW）","受電電力（MW）")</f>
        <v>#REF!</v>
      </c>
      <c r="BF332" s="579"/>
      <c r="BG332" s="331" t="str">
        <f>IF(COUNT(BG308,L344)=2,ROUND(BG308*L344/SUM(L339:L348),#REF!),"")</f>
        <v/>
      </c>
      <c r="BH332" s="331" t="str">
        <f>IF(COUNT(BH308,M344)=2,ROUND(BH308*M344/SUM(M339:M348),#REF!),"")</f>
        <v/>
      </c>
      <c r="BI332" s="331" t="str">
        <f>IF(COUNT(BI308,N344)=2,ROUND(BI308*N344/SUM(N339:N348),#REF!),"")</f>
        <v/>
      </c>
      <c r="BJ332" s="331" t="str">
        <f>IF(COUNT(BJ308,O344)=2,ROUND(BJ308*O344/SUM(O339:O348),#REF!),"")</f>
        <v/>
      </c>
      <c r="BK332" s="331" t="str">
        <f>IF(COUNT(BK308,P344)=2,ROUND(BK308*P344/SUM(P339:P348),#REF!),"")</f>
        <v/>
      </c>
      <c r="BL332" s="331" t="str">
        <f>IF(COUNT(BL308,Q344)=2,ROUND(BL308*Q344/SUM(Q339:Q348),#REF!),"")</f>
        <v/>
      </c>
      <c r="BM332" s="331" t="str">
        <f>IF(COUNT(BM308,R344)=2,ROUND(BM308*R344/SUM(R339:R348),#REF!),"")</f>
        <v/>
      </c>
      <c r="BN332" s="331" t="str">
        <f>IF(COUNT(BN308,S344)=2,ROUND(BN308*S344/SUM(S339:S348),#REF!),"")</f>
        <v/>
      </c>
      <c r="BO332" s="331" t="str">
        <f>IF(COUNT(BO308,T344)=2,ROUND(BO308*T344/SUM(T339:T348),#REF!),"")</f>
        <v/>
      </c>
      <c r="BP332" s="331" t="str">
        <f>IF(COUNT(BP308,U344)=2,ROUND(BP308*U344/SUM(U339:U348),#REF!),"")</f>
        <v/>
      </c>
      <c r="BQ332" s="331" t="str">
        <f>IF(COUNT(BQ308,V344)=2,ROUND(BQ308*V344/SUM(V339:V348),#REF!),"")</f>
        <v/>
      </c>
      <c r="BR332" s="331" t="str">
        <f>IF(COUNT(BR308,W344)=2,ROUND(BR308*W344/SUM(W339:W348),#REF!),"")</f>
        <v/>
      </c>
      <c r="BS332" s="569" t="e">
        <f>IF(#REF!="発電事業者","送電電力（MW）","受電電力（MW）")</f>
        <v>#REF!</v>
      </c>
      <c r="BT332" s="569"/>
      <c r="BU332" s="569"/>
      <c r="BV332" s="333" t="s">
        <v>171</v>
      </c>
      <c r="BW332" s="580"/>
      <c r="BX332" s="580"/>
      <c r="BY332" s="331" t="str">
        <f>IF(COUNT(BY308,X344)=2,ROUND(BY308*X344/SUM(X339:X348),#REF!),"")</f>
        <v/>
      </c>
      <c r="BZ332" s="331" t="str">
        <f>IF(COUNT(BZ308,Y344)=2,ROUND(BZ308*Y344/SUM(Y339:Y348),#REF!),"")</f>
        <v/>
      </c>
      <c r="CA332" s="331" t="str">
        <f>IF(COUNT(CA308,Z344)=2,ROUND(CA308*Z344/SUM(Z339:Z348),#REF!),"")</f>
        <v/>
      </c>
      <c r="CB332" s="331" t="str">
        <f>IF(COUNT(CB308,AA344)=2,ROUND(CB308*AA344/SUM(AA339:AA348),#REF!),"")</f>
        <v/>
      </c>
      <c r="CC332" s="331" t="str">
        <f>IF(COUNT(CC308,AB344)=2,ROUND(CC308*AB344/SUM(AB339:AB348),#REF!),"")</f>
        <v/>
      </c>
      <c r="CD332" s="331" t="str">
        <f>IF(COUNT(CD308,AC344)=2,ROUND(CD308*AC344/SUM(AC339:AC348),#REF!),"")</f>
        <v/>
      </c>
      <c r="CE332" s="331" t="str">
        <f>IF(COUNT(CE308,AD344)=2,ROUND(CE308*AD344/SUM(AD339:AD348),#REF!),"")</f>
        <v/>
      </c>
      <c r="CF332" s="331" t="str">
        <f>IF(COUNT(CF308,AE344)=2,ROUND(CF308*AE344/SUM(AE339:AE348),#REF!),"")</f>
        <v/>
      </c>
      <c r="CG332" s="331" t="str">
        <f>IF(COUNT(CG308,AF344)=2,ROUND(CG308*AF344/SUM(AF339:AF348),#REF!),"")</f>
        <v/>
      </c>
      <c r="CH332" s="563" t="s">
        <v>215</v>
      </c>
      <c r="CI332" s="563"/>
      <c r="CJ332" s="563"/>
      <c r="CK332" s="563"/>
      <c r="CL332" s="563"/>
      <c r="CM332" s="563"/>
      <c r="CN332" s="563"/>
      <c r="CO332" s="563"/>
      <c r="CP332" s="563"/>
      <c r="CQ332" s="563"/>
    </row>
    <row r="333" spans="3:97" s="243" customFormat="1" ht="13.5" customHeight="1">
      <c r="C333" s="273"/>
      <c r="D333" s="273"/>
      <c r="E333" s="245"/>
      <c r="F333" s="245"/>
      <c r="G333" s="245"/>
      <c r="H333" s="257"/>
      <c r="I333" s="257"/>
      <c r="J333" s="257"/>
      <c r="K333" s="257"/>
      <c r="L333" s="257"/>
      <c r="M333" s="257"/>
      <c r="N333" s="257"/>
      <c r="O333" s="257"/>
      <c r="P333" s="257"/>
      <c r="Q333" s="257"/>
      <c r="R333" s="257"/>
      <c r="S333" s="257"/>
      <c r="T333" s="257"/>
      <c r="U333" s="245"/>
      <c r="V333" s="245"/>
      <c r="W333" s="245"/>
      <c r="X333" s="245"/>
      <c r="Y333" s="274"/>
      <c r="Z333" s="274"/>
      <c r="AA333" s="257"/>
      <c r="AB333" s="257"/>
      <c r="AC333" s="257"/>
      <c r="AD333" s="273"/>
      <c r="AE333" s="273"/>
      <c r="AF333" s="245"/>
      <c r="AG333" s="245"/>
      <c r="AH333" s="245"/>
      <c r="AI333" s="271"/>
      <c r="AJ333" s="271"/>
      <c r="AK333" s="271"/>
      <c r="AL333" s="271"/>
      <c r="AM333" s="271"/>
      <c r="AN333" s="271"/>
      <c r="AO333" s="271"/>
      <c r="AP333" s="271"/>
      <c r="AQ333" s="271"/>
      <c r="AR333" s="271"/>
      <c r="AS333" s="271"/>
      <c r="AT333" s="271"/>
      <c r="AU333" s="272"/>
      <c r="AV333" s="275"/>
      <c r="AX333" s="569"/>
      <c r="AY333" s="569"/>
      <c r="AZ333" s="588"/>
      <c r="BA333" s="590"/>
      <c r="BB333" s="590"/>
      <c r="BC333" s="590"/>
      <c r="BD333" s="588"/>
      <c r="BE333" s="583"/>
      <c r="BF333" s="584"/>
      <c r="BG333" s="259"/>
      <c r="BH333" s="259"/>
      <c r="BI333" s="259"/>
      <c r="BJ333" s="259"/>
      <c r="BK333" s="259"/>
      <c r="BL333" s="259"/>
      <c r="BM333" s="259"/>
      <c r="BN333" s="259"/>
      <c r="BO333" s="259"/>
      <c r="BP333" s="259"/>
      <c r="BQ333" s="259"/>
      <c r="BR333" s="259"/>
      <c r="BS333" s="569"/>
      <c r="BT333" s="569"/>
      <c r="BU333" s="569"/>
      <c r="BV333" s="333" t="s">
        <v>172</v>
      </c>
      <c r="BW333" s="581"/>
      <c r="BX333" s="581"/>
      <c r="BY333" s="331" t="str">
        <f>IF(COUNT(BY309,X344)=2,ROUND(BY309*X344/SUM(X339:X348),#REF!),"")</f>
        <v/>
      </c>
      <c r="BZ333" s="331" t="str">
        <f>IF(COUNT(BZ309,Y344)=2,ROUND(BZ309*Y344/SUM(Y339:Y348),#REF!),"")</f>
        <v/>
      </c>
      <c r="CA333" s="331" t="str">
        <f>IF(COUNT(CA309,Z344)=2,ROUND(CA309*Z344/SUM(Z339:Z348),#REF!),"")</f>
        <v/>
      </c>
      <c r="CB333" s="331" t="str">
        <f>IF(COUNT(CB309,AA344)=2,ROUND(CB309*AA344/SUM(AA339:AA348),#REF!),"")</f>
        <v/>
      </c>
      <c r="CC333" s="331" t="str">
        <f>IF(COUNT(CC309,AB344)=2,ROUND(CC309*AB344/SUM(AB339:AB348),#REF!),"")</f>
        <v/>
      </c>
      <c r="CD333" s="331" t="str">
        <f>IF(COUNT(CD309,AC344)=2,ROUND(CD309*AC344/SUM(AC339:AC348),#REF!),"")</f>
        <v/>
      </c>
      <c r="CE333" s="331" t="str">
        <f>IF(COUNT(CE309,AD344)=2,ROUND(CE309*AD344/SUM(AD339:AD348),#REF!),"")</f>
        <v/>
      </c>
      <c r="CF333" s="331" t="str">
        <f>IF(COUNT(CF309,AE344)=2,ROUND(CF309*AE344/SUM(AE339:AE348),#REF!),"")</f>
        <v/>
      </c>
      <c r="CG333" s="331" t="str">
        <f>IF(COUNT(CG309,AF344)=2,ROUND(CG309*AF344/SUM(AF339:AF348),#REF!),"")</f>
        <v/>
      </c>
      <c r="CH333" s="564" t="str">
        <f>IF(CH332="","",CH332)</f>
        <v>太陽光（余剰）</v>
      </c>
      <c r="CI333" s="564"/>
      <c r="CJ333" s="564"/>
      <c r="CK333" s="564"/>
      <c r="CL333" s="564"/>
      <c r="CM333" s="564"/>
      <c r="CN333" s="564"/>
      <c r="CO333" s="564"/>
      <c r="CP333" s="564"/>
      <c r="CQ333" s="564"/>
      <c r="CR333" s="271"/>
      <c r="CS333" s="271"/>
    </row>
    <row r="334" spans="3:97" s="243" customFormat="1" ht="13.5" customHeight="1">
      <c r="I334" s="257"/>
      <c r="J334" s="257"/>
      <c r="K334" s="257"/>
      <c r="L334" s="257"/>
      <c r="M334" s="257"/>
      <c r="N334" s="257"/>
      <c r="O334" s="257"/>
      <c r="P334" s="257"/>
      <c r="Q334" s="257"/>
      <c r="R334" s="257"/>
      <c r="S334" s="257"/>
      <c r="T334" s="257"/>
      <c r="U334" s="245"/>
      <c r="V334" s="245"/>
      <c r="W334" s="245"/>
      <c r="X334" s="245"/>
      <c r="Y334" s="274"/>
      <c r="Z334" s="274"/>
      <c r="AA334" s="257"/>
      <c r="AB334" s="257"/>
      <c r="AC334" s="257"/>
      <c r="AD334" s="273"/>
      <c r="AE334" s="273"/>
      <c r="AF334" s="245"/>
      <c r="AG334" s="245"/>
      <c r="AH334" s="245"/>
      <c r="AI334" s="271"/>
      <c r="AJ334" s="271"/>
      <c r="AK334" s="271"/>
      <c r="AL334" s="271"/>
      <c r="AM334" s="271"/>
      <c r="AN334" s="271"/>
      <c r="AO334" s="271"/>
      <c r="AP334" s="271"/>
      <c r="AQ334" s="271"/>
      <c r="AR334" s="271"/>
      <c r="AS334" s="271"/>
      <c r="AT334" s="271"/>
      <c r="AU334" s="272"/>
      <c r="AV334" s="257"/>
      <c r="AX334" s="569"/>
      <c r="AY334" s="569"/>
      <c r="AZ334" s="589"/>
      <c r="BA334" s="590"/>
      <c r="BB334" s="590"/>
      <c r="BC334" s="590"/>
      <c r="BD334" s="589"/>
      <c r="BE334" s="585" t="e">
        <f>IF(#REF!="発電事業者","月間送電電力量（GWh）","月間受電電力量（GWh）")</f>
        <v>#REF!</v>
      </c>
      <c r="BF334" s="586"/>
      <c r="BG334" s="331" t="str">
        <f>IF(COUNT(BG310,L344)=2,ROUND(BG310*L344/SUM(L339:L348),#REF!),"")</f>
        <v/>
      </c>
      <c r="BH334" s="331" t="str">
        <f>IF(COUNT(BH310,M344)=2,ROUND(BH310*M344/SUM(M339:M348),#REF!),"")</f>
        <v/>
      </c>
      <c r="BI334" s="331" t="str">
        <f>IF(COUNT(BI310,N344)=2,ROUND(BI310*N344/SUM(N339:N348),#REF!),"")</f>
        <v/>
      </c>
      <c r="BJ334" s="331" t="str">
        <f>IF(COUNT(BJ310,O344)=2,ROUND(BJ310*O344/SUM(O339:O348),#REF!),"")</f>
        <v/>
      </c>
      <c r="BK334" s="331" t="str">
        <f>IF(COUNT(BK310,P344)=2,ROUND(BK310*P344/SUM(P339:P348),#REF!),"")</f>
        <v/>
      </c>
      <c r="BL334" s="331" t="str">
        <f>IF(COUNT(BL310,Q344)=2,ROUND(BL310*Q344/SUM(Q339:Q348),#REF!),"")</f>
        <v/>
      </c>
      <c r="BM334" s="331" t="str">
        <f>IF(COUNT(BM310,R344)=2,ROUND(BM310*R344/SUM(R339:R348),#REF!),"")</f>
        <v/>
      </c>
      <c r="BN334" s="331" t="str">
        <f>IF(COUNT(BN310,S344)=2,ROUND(BN310*S344/SUM(S339:S348),#REF!),"")</f>
        <v/>
      </c>
      <c r="BO334" s="331" t="str">
        <f>IF(COUNT(BO310,T344)=2,ROUND(BO310*T344/SUM(T339:T348),#REF!),"")</f>
        <v/>
      </c>
      <c r="BP334" s="331" t="str">
        <f>IF(COUNT(BP310,U344)=2,ROUND(BP310*U344/SUM(U339:U348),#REF!),"")</f>
        <v/>
      </c>
      <c r="BQ334" s="331" t="str">
        <f>IF(COUNT(BQ310,V344)=2,ROUND(BQ310*V344/SUM(V339:V348),#REF!),"")</f>
        <v/>
      </c>
      <c r="BR334" s="331" t="str">
        <f>IF(COUNT(BR310,W344)=2,ROUND(BR310*W344/SUM(W339:W348),#REF!),"")</f>
        <v/>
      </c>
      <c r="BS334" s="569" t="e">
        <f>IF(#REF!="発電事業者","年間送電電力量（GWh）","年間受電電力量（GWh）")</f>
        <v>#REF!</v>
      </c>
      <c r="BT334" s="569"/>
      <c r="BU334" s="569"/>
      <c r="BV334" s="333" t="s">
        <v>25</v>
      </c>
      <c r="BW334" s="582"/>
      <c r="BX334" s="582"/>
      <c r="BY334" s="331" t="str">
        <f>IF(COUNT(BY310,X344)=2,ROUND(BY310*X344/SUM(X339:X348),#REF!),"")</f>
        <v/>
      </c>
      <c r="BZ334" s="331" t="str">
        <f>IF(COUNT(BZ310,Y344)=2,ROUND(BZ310*Y344/SUM(Y339:Y348),#REF!),"")</f>
        <v/>
      </c>
      <c r="CA334" s="331" t="str">
        <f>IF(COUNT(CA310,Z344)=2,ROUND(CA310*Z344/SUM(Z339:Z348),#REF!),"")</f>
        <v/>
      </c>
      <c r="CB334" s="331" t="str">
        <f>IF(COUNT(CB310,AA344)=2,ROUND(CB310*AA344/SUM(AA339:AA348),#REF!),"")</f>
        <v/>
      </c>
      <c r="CC334" s="331" t="str">
        <f>IF(COUNT(CC310,AB344)=2,ROUND(CC310*AB344/SUM(AB339:AB348),#REF!),"")</f>
        <v/>
      </c>
      <c r="CD334" s="331" t="str">
        <f>IF(COUNT(CD310,AC344)=2,ROUND(CD310*AC344/SUM(AC339:AC348),#REF!),"")</f>
        <v/>
      </c>
      <c r="CE334" s="331" t="str">
        <f>IF(COUNT(CE310,AD344)=2,ROUND(CE310*AD344/SUM(AD339:AD348),#REF!),"")</f>
        <v/>
      </c>
      <c r="CF334" s="331" t="str">
        <f>IF(COUNT(CF310,AE344)=2,ROUND(CF310*AE344/SUM(AE339:AE348),#REF!),"")</f>
        <v/>
      </c>
      <c r="CG334" s="331" t="str">
        <f>IF(COUNT(CG310,AF344)=2,ROUND(CG310*AF344/SUM(AF339:AF348),#REF!),"")</f>
        <v/>
      </c>
      <c r="CH334" s="565" t="str">
        <f>IF(COUNTA(AG344)=0,"",AG344)</f>
        <v/>
      </c>
      <c r="CI334" s="565"/>
      <c r="CJ334" s="565"/>
      <c r="CK334" s="565"/>
      <c r="CL334" s="565"/>
      <c r="CM334" s="565"/>
      <c r="CN334" s="565"/>
      <c r="CO334" s="565"/>
      <c r="CP334" s="565"/>
      <c r="CQ334" s="565"/>
    </row>
    <row r="335" spans="3:97" s="243" customFormat="1" ht="13.5" customHeight="1">
      <c r="C335" s="273"/>
      <c r="D335" s="273"/>
      <c r="E335" s="245"/>
      <c r="F335" s="245"/>
      <c r="G335" s="245"/>
      <c r="H335" s="257"/>
      <c r="I335" s="257"/>
      <c r="J335" s="257"/>
      <c r="K335" s="257"/>
      <c r="L335" s="257"/>
      <c r="M335" s="257"/>
      <c r="N335" s="257"/>
      <c r="O335" s="257"/>
      <c r="P335" s="257"/>
      <c r="Q335" s="257"/>
      <c r="R335" s="257"/>
      <c r="S335" s="257"/>
      <c r="T335" s="257"/>
      <c r="U335" s="257"/>
      <c r="V335" s="257"/>
      <c r="W335" s="257"/>
      <c r="X335" s="257"/>
      <c r="Y335" s="257"/>
      <c r="Z335" s="257"/>
      <c r="AA335" s="257"/>
      <c r="AB335" s="257"/>
      <c r="AC335" s="257"/>
      <c r="AD335" s="257"/>
      <c r="AE335" s="257"/>
      <c r="AF335" s="257"/>
      <c r="AG335" s="257"/>
      <c r="AH335" s="257"/>
      <c r="AI335" s="257"/>
      <c r="AJ335" s="257"/>
      <c r="AK335" s="257"/>
      <c r="AL335" s="257"/>
      <c r="AM335" s="257"/>
      <c r="AN335" s="257"/>
      <c r="AO335" s="257"/>
      <c r="AP335" s="257"/>
      <c r="AQ335" s="257"/>
      <c r="AR335" s="257"/>
      <c r="AS335" s="257"/>
      <c r="AT335" s="257"/>
      <c r="AU335" s="257"/>
      <c r="AV335" s="275"/>
      <c r="AX335" s="569" t="str">
        <f>IF(C345="","",C345)</f>
        <v/>
      </c>
      <c r="AY335" s="569"/>
      <c r="AZ335" s="587" t="str">
        <f>IF(E345="","",E345)</f>
        <v/>
      </c>
      <c r="BA335" s="590" t="str">
        <f ca="1">IF(F345="","",F345)</f>
        <v/>
      </c>
      <c r="BB335" s="590"/>
      <c r="BC335" s="590"/>
      <c r="BD335" s="587" t="str">
        <f>IF(I345="","",I345)</f>
        <v/>
      </c>
      <c r="BE335" s="578" t="e">
        <f>IF(#REF!="発電事業者","送電電力（MW）","受電電力（MW）")</f>
        <v>#REF!</v>
      </c>
      <c r="BF335" s="579"/>
      <c r="BG335" s="331" t="str">
        <f>IF(COUNT(BG308,L345)=2,ROUND(BG308*L345/SUM(L339:L348),#REF!),"")</f>
        <v/>
      </c>
      <c r="BH335" s="331" t="str">
        <f>IF(COUNT(BH308,M345)=2,ROUND(BH308*M345/SUM(M339:M348),#REF!),"")</f>
        <v/>
      </c>
      <c r="BI335" s="331" t="str">
        <f>IF(COUNT(BI308,N345)=2,ROUND(BI308*N345/SUM(N339:N348),#REF!),"")</f>
        <v/>
      </c>
      <c r="BJ335" s="331" t="str">
        <f>IF(COUNT(BJ308,O345)=2,ROUND(BJ308*O345/SUM(O339:O348),#REF!),"")</f>
        <v/>
      </c>
      <c r="BK335" s="331" t="str">
        <f>IF(COUNT(BK308,P345)=2,ROUND(BK308*P345/SUM(P339:P348),#REF!),"")</f>
        <v/>
      </c>
      <c r="BL335" s="331" t="str">
        <f>IF(COUNT(BL308,Q345)=2,ROUND(BL308*Q345/SUM(Q339:Q348),#REF!),"")</f>
        <v/>
      </c>
      <c r="BM335" s="331" t="str">
        <f>IF(COUNT(BM308,R345)=2,ROUND(BM308*R345/SUM(R339:R348),#REF!),"")</f>
        <v/>
      </c>
      <c r="BN335" s="331" t="str">
        <f>IF(COUNT(BN308,S345)=2,ROUND(BN308*S345/SUM(S339:S348),#REF!),"")</f>
        <v/>
      </c>
      <c r="BO335" s="331" t="str">
        <f>IF(COUNT(BO308,T345)=2,ROUND(BO308*T345/SUM(T339:T348),#REF!),"")</f>
        <v/>
      </c>
      <c r="BP335" s="331" t="str">
        <f>IF(COUNT(BP308,U345)=2,ROUND(BP308*U345/SUM(U339:U348),#REF!),"")</f>
        <v/>
      </c>
      <c r="BQ335" s="331" t="str">
        <f>IF(COUNT(BQ308,V345)=2,ROUND(BQ308*V345/SUM(V339:V348),#REF!),"")</f>
        <v/>
      </c>
      <c r="BR335" s="331" t="str">
        <f>IF(COUNT(BR308,W345)=2,ROUND(BR308*W345/SUM(W339:W348),#REF!),"")</f>
        <v/>
      </c>
      <c r="BS335" s="569" t="e">
        <f>IF(#REF!="発電事業者","送電電力（MW）","受電電力（MW）")</f>
        <v>#REF!</v>
      </c>
      <c r="BT335" s="569"/>
      <c r="BU335" s="569"/>
      <c r="BV335" s="333" t="s">
        <v>171</v>
      </c>
      <c r="BW335" s="580"/>
      <c r="BX335" s="580"/>
      <c r="BY335" s="331" t="str">
        <f>IF(COUNT(BY308,X345)=2,ROUND(BY308*X345/SUM(X339:X348),#REF!),"")</f>
        <v/>
      </c>
      <c r="BZ335" s="331" t="str">
        <f>IF(COUNT(BZ308,Y345)=2,ROUND(BZ308*Y345/SUM(Y339:Y348),#REF!),"")</f>
        <v/>
      </c>
      <c r="CA335" s="331" t="str">
        <f>IF(COUNT(CA308,Z345)=2,ROUND(CA308*Z345/SUM(Z339:Z348),#REF!),"")</f>
        <v/>
      </c>
      <c r="CB335" s="331" t="str">
        <f>IF(COUNT(CB308,AA345)=2,ROUND(CB308*AA345/SUM(AA339:AA348),#REF!),"")</f>
        <v/>
      </c>
      <c r="CC335" s="331" t="str">
        <f>IF(COUNT(CC308,AB345)=2,ROUND(CC308*AB345/SUM(AB339:AB348),#REF!),"")</f>
        <v/>
      </c>
      <c r="CD335" s="331" t="str">
        <f>IF(COUNT(CD308,AC345)=2,ROUND(CD308*AC345/SUM(AC339:AC348),#REF!),"")</f>
        <v/>
      </c>
      <c r="CE335" s="331" t="str">
        <f>IF(COUNT(CE308,AD345)=2,ROUND(CE308*AD345/SUM(AD339:AD348),#REF!),"")</f>
        <v/>
      </c>
      <c r="CF335" s="331" t="str">
        <f>IF(COUNT(CF308,AE345)=2,ROUND(CF308*AE345/SUM(AE339:AE348),#REF!),"")</f>
        <v/>
      </c>
      <c r="CG335" s="331" t="str">
        <f>IF(COUNT(CG308,AF345)=2,ROUND(CG308*AF345/SUM(AF339:AF348),#REF!),"")</f>
        <v/>
      </c>
      <c r="CH335" s="563" t="s">
        <v>215</v>
      </c>
      <c r="CI335" s="563"/>
      <c r="CJ335" s="563"/>
      <c r="CK335" s="563"/>
      <c r="CL335" s="563"/>
      <c r="CM335" s="563"/>
      <c r="CN335" s="563"/>
      <c r="CO335" s="563"/>
      <c r="CP335" s="563"/>
      <c r="CQ335" s="563"/>
    </row>
    <row r="336" spans="3:97" s="243" customFormat="1" ht="13.5" customHeight="1">
      <c r="C336" s="241" t="e">
        <f>IF(#REF!="発電事業者","送電相手先諸元","購入相手先諸元")</f>
        <v>#REF!</v>
      </c>
      <c r="D336" s="236"/>
      <c r="E336" s="236"/>
      <c r="F336" s="242">
        <v>0</v>
      </c>
      <c r="G336" s="237" t="s">
        <v>255</v>
      </c>
      <c r="H336" s="236"/>
      <c r="I336" s="236"/>
      <c r="J336" s="236"/>
      <c r="K336" s="236"/>
      <c r="AV336" s="257"/>
      <c r="AX336" s="569"/>
      <c r="AY336" s="569"/>
      <c r="AZ336" s="588"/>
      <c r="BA336" s="590"/>
      <c r="BB336" s="590"/>
      <c r="BC336" s="590"/>
      <c r="BD336" s="588"/>
      <c r="BE336" s="583"/>
      <c r="BF336" s="584"/>
      <c r="BG336" s="259"/>
      <c r="BH336" s="259"/>
      <c r="BI336" s="259"/>
      <c r="BJ336" s="259"/>
      <c r="BK336" s="259"/>
      <c r="BL336" s="259"/>
      <c r="BM336" s="259"/>
      <c r="BN336" s="259"/>
      <c r="BO336" s="259"/>
      <c r="BP336" s="259"/>
      <c r="BQ336" s="259"/>
      <c r="BR336" s="259"/>
      <c r="BS336" s="569"/>
      <c r="BT336" s="569"/>
      <c r="BU336" s="569"/>
      <c r="BV336" s="333" t="s">
        <v>172</v>
      </c>
      <c r="BW336" s="581"/>
      <c r="BX336" s="581"/>
      <c r="BY336" s="331" t="str">
        <f>IF(COUNT(BY309,X345)=2,ROUND(BY309*X345/SUM(X339:X348),#REF!),"")</f>
        <v/>
      </c>
      <c r="BZ336" s="331" t="str">
        <f>IF(COUNT(BZ309,Y345)=2,ROUND(BZ309*Y345/SUM(Y339:Y348),#REF!),"")</f>
        <v/>
      </c>
      <c r="CA336" s="331" t="str">
        <f>IF(COUNT(CA309,Z345)=2,ROUND(CA309*Z345/SUM(Z339:Z348),#REF!),"")</f>
        <v/>
      </c>
      <c r="CB336" s="331" t="str">
        <f>IF(COUNT(CB309,AA345)=2,ROUND(CB309*AA345/SUM(AA339:AA348),#REF!),"")</f>
        <v/>
      </c>
      <c r="CC336" s="331" t="str">
        <f>IF(COUNT(CC309,AB345)=2,ROUND(CC309*AB345/SUM(AB339:AB348),#REF!),"")</f>
        <v/>
      </c>
      <c r="CD336" s="331" t="str">
        <f>IF(COUNT(CD309,AC345)=2,ROUND(CD309*AC345/SUM(AC339:AC348),#REF!),"")</f>
        <v/>
      </c>
      <c r="CE336" s="331" t="str">
        <f>IF(COUNT(CE309,AD345)=2,ROUND(CE309*AD345/SUM(AD339:AD348),#REF!),"")</f>
        <v/>
      </c>
      <c r="CF336" s="331" t="str">
        <f>IF(COUNT(CF309,AE345)=2,ROUND(CF309*AE345/SUM(AE339:AE348),#REF!),"")</f>
        <v/>
      </c>
      <c r="CG336" s="331" t="str">
        <f>IF(COUNT(CG309,AF345)=2,ROUND(CG309*AF345/SUM(AF339:AF348),#REF!),"")</f>
        <v/>
      </c>
      <c r="CH336" s="564" t="str">
        <f>IF(CH335="","",CH335)</f>
        <v>太陽光（余剰）</v>
      </c>
      <c r="CI336" s="564"/>
      <c r="CJ336" s="564"/>
      <c r="CK336" s="564"/>
      <c r="CL336" s="564"/>
      <c r="CM336" s="564"/>
      <c r="CN336" s="564"/>
      <c r="CO336" s="564"/>
      <c r="CP336" s="564"/>
      <c r="CQ336" s="564"/>
    </row>
    <row r="337" spans="3:95" s="243" customFormat="1" ht="13.5" customHeight="1">
      <c r="C337" s="594" t="s">
        <v>200</v>
      </c>
      <c r="D337" s="594"/>
      <c r="E337" s="594" t="s">
        <v>201</v>
      </c>
      <c r="F337" s="594" t="s">
        <v>202</v>
      </c>
      <c r="G337" s="594"/>
      <c r="H337" s="594"/>
      <c r="I337" s="595" t="s">
        <v>203</v>
      </c>
      <c r="J337" s="597" t="e">
        <f>IF(#REF!="発電事業者","送電先","購入先")</f>
        <v>#REF!</v>
      </c>
      <c r="K337" s="598"/>
      <c r="L337" s="601" t="e">
        <f>DATE(#REF!,1,1)</f>
        <v>#REF!</v>
      </c>
      <c r="M337" s="602"/>
      <c r="N337" s="602"/>
      <c r="O337" s="602"/>
      <c r="P337" s="602"/>
      <c r="Q337" s="602"/>
      <c r="R337" s="602"/>
      <c r="S337" s="602"/>
      <c r="T337" s="602"/>
      <c r="U337" s="602"/>
      <c r="V337" s="602"/>
      <c r="W337" s="603"/>
      <c r="X337" s="592" t="e">
        <f>DATE(#REF!+1,1,1)</f>
        <v>#REF!</v>
      </c>
      <c r="Y337" s="592" t="e">
        <f>DATE(#REF!+2,1,1)</f>
        <v>#REF!</v>
      </c>
      <c r="Z337" s="592" t="e">
        <f>DATE(#REF!+3,1,1)</f>
        <v>#REF!</v>
      </c>
      <c r="AA337" s="592" t="e">
        <f>DATE(#REF!+4,1,1)</f>
        <v>#REF!</v>
      </c>
      <c r="AB337" s="592" t="e">
        <f>DATE(#REF!+5,1,1)</f>
        <v>#REF!</v>
      </c>
      <c r="AC337" s="592" t="e">
        <f>DATE(#REF!+6,1,1)</f>
        <v>#REF!</v>
      </c>
      <c r="AD337" s="592" t="e">
        <f>DATE(#REF!+7,1,1)</f>
        <v>#REF!</v>
      </c>
      <c r="AE337" s="592" t="e">
        <f>DATE(#REF!+8,1,1)</f>
        <v>#REF!</v>
      </c>
      <c r="AF337" s="592" t="e">
        <f>DATE(#REF!+9,1,1)</f>
        <v>#REF!</v>
      </c>
      <c r="AG337" s="594" t="s">
        <v>253</v>
      </c>
      <c r="AH337" s="594"/>
      <c r="AI337" s="594"/>
      <c r="AJ337" s="594"/>
      <c r="AK337" s="594"/>
      <c r="AL337" s="594"/>
      <c r="AM337" s="594"/>
      <c r="AN337" s="594"/>
      <c r="AO337" s="594"/>
      <c r="AP337" s="594"/>
      <c r="AV337" s="275"/>
      <c r="AX337" s="569"/>
      <c r="AY337" s="569"/>
      <c r="AZ337" s="589"/>
      <c r="BA337" s="590"/>
      <c r="BB337" s="590"/>
      <c r="BC337" s="590"/>
      <c r="BD337" s="589"/>
      <c r="BE337" s="585" t="e">
        <f>IF(#REF!="発電事業者","月間送電電力量（GWh）","月間受電電力量（GWh）")</f>
        <v>#REF!</v>
      </c>
      <c r="BF337" s="586"/>
      <c r="BG337" s="331" t="str">
        <f>IF(COUNT(BG310,L345)=2,ROUND(BG310*L345/SUM(L339:L348),#REF!),"")</f>
        <v/>
      </c>
      <c r="BH337" s="331" t="str">
        <f>IF(COUNT(BH310,M345)=2,ROUND(BH310*M345/SUM(M339:M348),#REF!),"")</f>
        <v/>
      </c>
      <c r="BI337" s="331" t="str">
        <f>IF(COUNT(BI310,N345)=2,ROUND(BI310*N345/SUM(N339:N348),#REF!),"")</f>
        <v/>
      </c>
      <c r="BJ337" s="331" t="str">
        <f>IF(COUNT(BJ310,O345)=2,ROUND(BJ310*O345/SUM(O339:O348),#REF!),"")</f>
        <v/>
      </c>
      <c r="BK337" s="331" t="str">
        <f>IF(COUNT(BK310,P345)=2,ROUND(BK310*P345/SUM(P339:P348),#REF!),"")</f>
        <v/>
      </c>
      <c r="BL337" s="331" t="str">
        <f>IF(COUNT(BL310,Q345)=2,ROUND(BL310*Q345/SUM(Q339:Q348),#REF!),"")</f>
        <v/>
      </c>
      <c r="BM337" s="331" t="str">
        <f>IF(COUNT(BM310,R345)=2,ROUND(BM310*R345/SUM(R339:R348),#REF!),"")</f>
        <v/>
      </c>
      <c r="BN337" s="331" t="str">
        <f>IF(COUNT(BN310,S345)=2,ROUND(BN310*S345/SUM(S339:S348),#REF!),"")</f>
        <v/>
      </c>
      <c r="BO337" s="331" t="str">
        <f>IF(COUNT(BO310,T345)=2,ROUND(BO310*T345/SUM(T339:T348),#REF!),"")</f>
        <v/>
      </c>
      <c r="BP337" s="331" t="str">
        <f>IF(COUNT(BP310,U345)=2,ROUND(BP310*U345/SUM(U339:U348),#REF!),"")</f>
        <v/>
      </c>
      <c r="BQ337" s="331" t="str">
        <f>IF(COUNT(BQ310,V345)=2,ROUND(BQ310*V345/SUM(V339:V348),#REF!),"")</f>
        <v/>
      </c>
      <c r="BR337" s="331" t="str">
        <f>IF(COUNT(BR310,W345)=2,ROUND(BR310*W345/SUM(W339:W348),#REF!),"")</f>
        <v/>
      </c>
      <c r="BS337" s="569" t="e">
        <f>IF(#REF!="発電事業者","年間送電電力量（GWh）","年間受電電力量（GWh）")</f>
        <v>#REF!</v>
      </c>
      <c r="BT337" s="569"/>
      <c r="BU337" s="569"/>
      <c r="BV337" s="333" t="s">
        <v>25</v>
      </c>
      <c r="BW337" s="582"/>
      <c r="BX337" s="582"/>
      <c r="BY337" s="331" t="str">
        <f>IF(COUNT(BY310,X345)=2,ROUND(BY310*X345/SUM(X339:X348),#REF!),"")</f>
        <v/>
      </c>
      <c r="BZ337" s="331" t="str">
        <f>IF(COUNT(BZ310,Y345)=2,ROUND(BZ310*Y345/SUM(Y339:Y348),#REF!),"")</f>
        <v/>
      </c>
      <c r="CA337" s="331" t="str">
        <f>IF(COUNT(CA310,Z345)=2,ROUND(CA310*Z345/SUM(Z339:Z348),#REF!),"")</f>
        <v/>
      </c>
      <c r="CB337" s="331" t="str">
        <f>IF(COUNT(CB310,AA345)=2,ROUND(CB310*AA345/SUM(AA339:AA348),#REF!),"")</f>
        <v/>
      </c>
      <c r="CC337" s="331" t="str">
        <f>IF(COUNT(CC310,AB345)=2,ROUND(CC310*AB345/SUM(AB339:AB348),#REF!),"")</f>
        <v/>
      </c>
      <c r="CD337" s="331" t="str">
        <f>IF(COUNT(CD310,AC345)=2,ROUND(CD310*AC345/SUM(AC339:AC348),#REF!),"")</f>
        <v/>
      </c>
      <c r="CE337" s="331" t="str">
        <f>IF(COUNT(CE310,AD345)=2,ROUND(CE310*AD345/SUM(AD339:AD348),#REF!),"")</f>
        <v/>
      </c>
      <c r="CF337" s="331" t="str">
        <f>IF(COUNT(CF310,AE345)=2,ROUND(CF310*AE345/SUM(AE339:AE348),#REF!),"")</f>
        <v/>
      </c>
      <c r="CG337" s="331" t="str">
        <f>IF(COUNT(CG310,AF345)=2,ROUND(CG310*AF345/SUM(AF339:AF348),#REF!),"")</f>
        <v/>
      </c>
      <c r="CH337" s="565" t="str">
        <f>IF(COUNTA(AG345)=0,"",AG345)</f>
        <v/>
      </c>
      <c r="CI337" s="565"/>
      <c r="CJ337" s="565"/>
      <c r="CK337" s="565"/>
      <c r="CL337" s="565"/>
      <c r="CM337" s="565"/>
      <c r="CN337" s="565"/>
      <c r="CO337" s="565"/>
      <c r="CP337" s="565"/>
      <c r="CQ337" s="565"/>
    </row>
    <row r="338" spans="3:95" s="243" customFormat="1" ht="13.5" customHeight="1">
      <c r="C338" s="594"/>
      <c r="D338" s="594"/>
      <c r="E338" s="594"/>
      <c r="F338" s="594"/>
      <c r="G338" s="594"/>
      <c r="H338" s="594"/>
      <c r="I338" s="596"/>
      <c r="J338" s="599"/>
      <c r="K338" s="600"/>
      <c r="L338" s="320" t="s">
        <v>194</v>
      </c>
      <c r="M338" s="320" t="s">
        <v>195</v>
      </c>
      <c r="N338" s="320" t="s">
        <v>161</v>
      </c>
      <c r="O338" s="320" t="s">
        <v>162</v>
      </c>
      <c r="P338" s="320" t="s">
        <v>163</v>
      </c>
      <c r="Q338" s="320" t="s">
        <v>164</v>
      </c>
      <c r="R338" s="320" t="s">
        <v>165</v>
      </c>
      <c r="S338" s="320" t="s">
        <v>166</v>
      </c>
      <c r="T338" s="320" t="s">
        <v>167</v>
      </c>
      <c r="U338" s="320" t="s">
        <v>168</v>
      </c>
      <c r="V338" s="320" t="s">
        <v>169</v>
      </c>
      <c r="W338" s="320" t="s">
        <v>170</v>
      </c>
      <c r="X338" s="593">
        <v>43101</v>
      </c>
      <c r="Y338" s="593">
        <v>43466</v>
      </c>
      <c r="Z338" s="593">
        <v>43831</v>
      </c>
      <c r="AA338" s="593">
        <v>44197</v>
      </c>
      <c r="AB338" s="593">
        <v>44562</v>
      </c>
      <c r="AC338" s="593">
        <v>44927</v>
      </c>
      <c r="AD338" s="593">
        <v>45292</v>
      </c>
      <c r="AE338" s="593">
        <v>45658</v>
      </c>
      <c r="AF338" s="593">
        <v>46023</v>
      </c>
      <c r="AG338" s="594"/>
      <c r="AH338" s="594"/>
      <c r="AI338" s="594"/>
      <c r="AJ338" s="594"/>
      <c r="AK338" s="594"/>
      <c r="AL338" s="594"/>
      <c r="AM338" s="594"/>
      <c r="AN338" s="594"/>
      <c r="AO338" s="594"/>
      <c r="AP338" s="594"/>
      <c r="AV338" s="275"/>
      <c r="AX338" s="569" t="str">
        <f>IF(C346="","",C346)</f>
        <v/>
      </c>
      <c r="AY338" s="569"/>
      <c r="AZ338" s="587" t="str">
        <f>IF(E346="","",E346)</f>
        <v/>
      </c>
      <c r="BA338" s="590" t="str">
        <f ca="1">IF(F346="","",F346)</f>
        <v/>
      </c>
      <c r="BB338" s="590"/>
      <c r="BC338" s="590"/>
      <c r="BD338" s="587" t="str">
        <f>IF(I346="","",I346)</f>
        <v/>
      </c>
      <c r="BE338" s="578" t="e">
        <f>IF(#REF!="発電事業者","送電電力（MW）","受電電力（MW）")</f>
        <v>#REF!</v>
      </c>
      <c r="BF338" s="579"/>
      <c r="BG338" s="331" t="str">
        <f>IF(COUNT(BG308,L346)=2,ROUND(BG308*L346/SUM(L339:L348),#REF!),"")</f>
        <v/>
      </c>
      <c r="BH338" s="331" t="str">
        <f>IF(COUNT(BH308,M346)=2,ROUND(BH308*M346/SUM(M339:M348),#REF!),"")</f>
        <v/>
      </c>
      <c r="BI338" s="331" t="str">
        <f>IF(COUNT(BI308,N346)=2,ROUND(BI308*N346/SUM(N339:N348),#REF!),"")</f>
        <v/>
      </c>
      <c r="BJ338" s="331" t="str">
        <f>IF(COUNT(BJ308,O346)=2,ROUND(BJ308*O346/SUM(O339:O348),#REF!),"")</f>
        <v/>
      </c>
      <c r="BK338" s="331" t="str">
        <f>IF(COUNT(BK308,P346)=2,ROUND(BK308*P346/SUM(P339:P348),#REF!),"")</f>
        <v/>
      </c>
      <c r="BL338" s="331" t="str">
        <f>IF(COUNT(BL308,Q346)=2,ROUND(BL308*Q346/SUM(Q339:Q348),#REF!),"")</f>
        <v/>
      </c>
      <c r="BM338" s="331" t="str">
        <f>IF(COUNT(BM308,R346)=2,ROUND(BM308*R346/SUM(R339:R348),#REF!),"")</f>
        <v/>
      </c>
      <c r="BN338" s="331" t="str">
        <f>IF(COUNT(BN308,S346)=2,ROUND(BN308*S346/SUM(S339:S348),#REF!),"")</f>
        <v/>
      </c>
      <c r="BO338" s="331" t="str">
        <f>IF(COUNT(BO308,T346)=2,ROUND(BO308*T346/SUM(T339:T348),#REF!),"")</f>
        <v/>
      </c>
      <c r="BP338" s="331" t="str">
        <f>IF(COUNT(BP308,U346)=2,ROUND(BP308*U346/SUM(U339:U348),#REF!),"")</f>
        <v/>
      </c>
      <c r="BQ338" s="331" t="str">
        <f>IF(COUNT(BQ308,V346)=2,ROUND(BQ308*V346/SUM(V339:V348),#REF!),"")</f>
        <v/>
      </c>
      <c r="BR338" s="331" t="str">
        <f>IF(COUNT(BR308,W346)=2,ROUND(BR308*W346/SUM(W339:W348),#REF!),"")</f>
        <v/>
      </c>
      <c r="BS338" s="569" t="e">
        <f>IF(#REF!="発電事業者","送電電力（MW）","受電電力（MW）")</f>
        <v>#REF!</v>
      </c>
      <c r="BT338" s="569"/>
      <c r="BU338" s="569"/>
      <c r="BV338" s="333" t="s">
        <v>171</v>
      </c>
      <c r="BW338" s="580"/>
      <c r="BX338" s="580"/>
      <c r="BY338" s="331" t="str">
        <f>IF(COUNT(BY308,X346)=2,ROUND(BY308*X346/SUM(X339:X348),#REF!),"")</f>
        <v/>
      </c>
      <c r="BZ338" s="331" t="str">
        <f>IF(COUNT(BZ308,Y346)=2,ROUND(BZ308*Y346/SUM(Y339:Y348),#REF!),"")</f>
        <v/>
      </c>
      <c r="CA338" s="331" t="str">
        <f>IF(COUNT(CA308,Z346)=2,ROUND(CA308*Z346/SUM(Z339:Z348),#REF!),"")</f>
        <v/>
      </c>
      <c r="CB338" s="331" t="str">
        <f>IF(COUNT(CB308,AA346)=2,ROUND(CB308*AA346/SUM(AA339:AA348),#REF!),"")</f>
        <v/>
      </c>
      <c r="CC338" s="331" t="str">
        <f>IF(COUNT(CC308,AB346)=2,ROUND(CC308*AB346/SUM(AB339:AB348),#REF!),"")</f>
        <v/>
      </c>
      <c r="CD338" s="331" t="str">
        <f>IF(COUNT(CD308,AC346)=2,ROUND(CD308*AC346/SUM(AC339:AC348),#REF!),"")</f>
        <v/>
      </c>
      <c r="CE338" s="331" t="str">
        <f>IF(COUNT(CE308,AD346)=2,ROUND(CE308*AD346/SUM(AD339:AD348),#REF!),"")</f>
        <v/>
      </c>
      <c r="CF338" s="331" t="str">
        <f>IF(COUNT(CF308,AE346)=2,ROUND(CF308*AE346/SUM(AE339:AE348),#REF!),"")</f>
        <v/>
      </c>
      <c r="CG338" s="331" t="str">
        <f>IF(COUNT(CG308,AF346)=2,ROUND(CG308*AF346/SUM(AF339:AF348),#REF!),"")</f>
        <v/>
      </c>
      <c r="CH338" s="563" t="s">
        <v>215</v>
      </c>
      <c r="CI338" s="563"/>
      <c r="CJ338" s="563"/>
      <c r="CK338" s="563"/>
      <c r="CL338" s="563"/>
      <c r="CM338" s="563"/>
      <c r="CN338" s="563"/>
      <c r="CO338" s="563"/>
      <c r="CP338" s="563"/>
      <c r="CQ338" s="563"/>
    </row>
    <row r="339" spans="3:95" s="243" customFormat="1" ht="13.5" customHeight="1">
      <c r="C339" s="568"/>
      <c r="D339" s="568"/>
      <c r="E339" s="332"/>
      <c r="F339" s="569" t="str">
        <f ca="1">IF(E339="","",VLOOKUP(E339,INDIRECT(AR339),2,FALSE))</f>
        <v/>
      </c>
      <c r="G339" s="569"/>
      <c r="H339" s="569"/>
      <c r="I339" s="333" t="str">
        <f>IF(E339="","",E303)</f>
        <v/>
      </c>
      <c r="J339" s="569" t="e">
        <f>J337&amp;"１"</f>
        <v>#REF!</v>
      </c>
      <c r="K339" s="569"/>
      <c r="L339" s="277">
        <f t="shared" ref="L339:W339" si="79">IF($F336=0,IF(100-SUM(L340:L348)=0,"",100-SUM(L340:L348)),IF(H313-SUM(L340:L348)=0,"",H313-SUM(L340:L348)))</f>
        <v>100</v>
      </c>
      <c r="M339" s="277">
        <f t="shared" si="79"/>
        <v>100</v>
      </c>
      <c r="N339" s="277">
        <f t="shared" si="79"/>
        <v>100</v>
      </c>
      <c r="O339" s="277">
        <f t="shared" si="79"/>
        <v>100</v>
      </c>
      <c r="P339" s="277">
        <f t="shared" si="79"/>
        <v>100</v>
      </c>
      <c r="Q339" s="277">
        <f t="shared" si="79"/>
        <v>100</v>
      </c>
      <c r="R339" s="277">
        <f t="shared" si="79"/>
        <v>100</v>
      </c>
      <c r="S339" s="277">
        <f t="shared" si="79"/>
        <v>100</v>
      </c>
      <c r="T339" s="277">
        <f t="shared" si="79"/>
        <v>100</v>
      </c>
      <c r="U339" s="277">
        <f t="shared" si="79"/>
        <v>100</v>
      </c>
      <c r="V339" s="277">
        <f t="shared" si="79"/>
        <v>100</v>
      </c>
      <c r="W339" s="277">
        <f t="shared" si="79"/>
        <v>100</v>
      </c>
      <c r="X339" s="277">
        <f>IF($F336=0,IF(100-SUM(X340:X348)=0,"",100-SUM(X340:X348)),IF(H315-SUM(X340:X348)=0,"",H315-SUM(X340:X348)))</f>
        <v>100</v>
      </c>
      <c r="Y339" s="277">
        <f>IF($F336=0,IF(100-SUM(Y340:Y348)=0,"",100-SUM(Y340:Y348)),IF(H317-SUM(Y340:Y348)=0,"",H317-SUM(Y340:Y348)))</f>
        <v>100</v>
      </c>
      <c r="Z339" s="277">
        <f>IF($F336=0,IF(100-SUM(Z340:Z348)=0,"",100-SUM(Z340:Z348)),IF(H319-SUM(Z340:Z348)=0,"",H319-SUM(Z340:Z348)))</f>
        <v>100</v>
      </c>
      <c r="AA339" s="277">
        <f>IF($F336=0,IF(100-SUM(AA340:AA348)=0,"",100-SUM(AA340:AA348)),IF(H321-SUM(AA340:AA348)=0,"",H321-SUM(AA340:AA348)))</f>
        <v>100</v>
      </c>
      <c r="AB339" s="277">
        <f>IF($F336=0,IF(100-SUM(AB340:AB348)=0,"",100-SUM(AB340:AB348)),IF(H323-SUM(AB340:AB348)=0,"",H323-SUM(AB340:AB348)))</f>
        <v>100</v>
      </c>
      <c r="AC339" s="277">
        <f>IF($F336=0,IF(100-SUM(AC340:AC348)=0,"",100-SUM(AC340:AC348)),IF(H325-SUM(AC340:AC348)=0,"",H325-SUM(AC340:AC348)))</f>
        <v>100</v>
      </c>
      <c r="AD339" s="277">
        <f>IF($F336=0,IF(100-SUM(AD340:AD348)=0,"",100-SUM(AD340:AD348)),IF(H327-SUM(AD340:AD348)=0,"",H327-SUM(AD340:AD348)))</f>
        <v>100</v>
      </c>
      <c r="AE339" s="277">
        <f>IF($F336=0,IF(100-SUM(AE340:AE348)=0,"",100-SUM(AE340:AE348)),IF(H329-SUM(AE340:AE348)=0,"",H329-SUM(AE340:AE348)))</f>
        <v>100</v>
      </c>
      <c r="AF339" s="277">
        <f>IF($F336=0,IF(100-SUM(AF340:AF348)=0,"",100-SUM(AF340:AF348)),IF(H331-SUM(AF340:AF348)=0,"",H331-SUM(AF340:AF348)))</f>
        <v>100</v>
      </c>
      <c r="AG339" s="570"/>
      <c r="AH339" s="570"/>
      <c r="AI339" s="570"/>
      <c r="AJ339" s="570"/>
      <c r="AK339" s="570"/>
      <c r="AL339" s="570"/>
      <c r="AM339" s="570"/>
      <c r="AN339" s="570"/>
      <c r="AO339" s="570"/>
      <c r="AP339" s="570"/>
      <c r="AR339" s="591" t="b">
        <f t="shared" ref="AR339:AR348" si="80">IF(C339="発電事業者","事業者リスト一覧!D3:E1002", IF(C339="小売電気事業者","事業者リスト一覧!J3:K1002", IF(C339="一般送配電事業者","事業者リスト一覧!G3:H13", IF(C339="送電事業者","事業者リスト一覧!G16:H21", IF(C339="特定送配電事業者","事業者リスト一覧!G24:H44", IF(C339="登録特定送配電事業者","事業者リスト一覧!G47:H87", IF(C339="その他事業者","事業者リスト一覧!G90:H100")))))))</f>
        <v>0</v>
      </c>
      <c r="AS339" s="591"/>
      <c r="AT339" s="591"/>
      <c r="AU339" s="281" t="s">
        <v>160</v>
      </c>
      <c r="AV339" s="275"/>
      <c r="AX339" s="569"/>
      <c r="AY339" s="569"/>
      <c r="AZ339" s="588"/>
      <c r="BA339" s="590"/>
      <c r="BB339" s="590"/>
      <c r="BC339" s="590"/>
      <c r="BD339" s="588"/>
      <c r="BE339" s="583"/>
      <c r="BF339" s="584"/>
      <c r="BG339" s="259"/>
      <c r="BH339" s="259"/>
      <c r="BI339" s="259"/>
      <c r="BJ339" s="259"/>
      <c r="BK339" s="259"/>
      <c r="BL339" s="259"/>
      <c r="BM339" s="259"/>
      <c r="BN339" s="259"/>
      <c r="BO339" s="259"/>
      <c r="BP339" s="259"/>
      <c r="BQ339" s="259"/>
      <c r="BR339" s="259"/>
      <c r="BS339" s="569"/>
      <c r="BT339" s="569"/>
      <c r="BU339" s="569"/>
      <c r="BV339" s="333" t="s">
        <v>172</v>
      </c>
      <c r="BW339" s="581"/>
      <c r="BX339" s="581"/>
      <c r="BY339" s="331" t="str">
        <f>IF(COUNT(BY309,X346)=2,ROUND(BY309*X346/SUM(X339:X348),#REF!),"")</f>
        <v/>
      </c>
      <c r="BZ339" s="331" t="str">
        <f>IF(COUNT(BZ309,Y346)=2,ROUND(BZ309*Y346/SUM(Y339:Y348),#REF!),"")</f>
        <v/>
      </c>
      <c r="CA339" s="331" t="str">
        <f>IF(COUNT(CA309,Z346)=2,ROUND(CA309*Z346/SUM(Z339:Z348),#REF!),"")</f>
        <v/>
      </c>
      <c r="CB339" s="331" t="str">
        <f>IF(COUNT(CB309,AA346)=2,ROUND(CB309*AA346/SUM(AA339:AA348),#REF!),"")</f>
        <v/>
      </c>
      <c r="CC339" s="331" t="str">
        <f>IF(COUNT(CC309,AB346)=2,ROUND(CC309*AB346/SUM(AB339:AB348),#REF!),"")</f>
        <v/>
      </c>
      <c r="CD339" s="331" t="str">
        <f>IF(COUNT(CD309,AC346)=2,ROUND(CD309*AC346/SUM(AC339:AC348),#REF!),"")</f>
        <v/>
      </c>
      <c r="CE339" s="331" t="str">
        <f>IF(COUNT(CE309,AD346)=2,ROUND(CE309*AD346/SUM(AD339:AD348),#REF!),"")</f>
        <v/>
      </c>
      <c r="CF339" s="331" t="str">
        <f>IF(COUNT(CF309,AE346)=2,ROUND(CF309*AE346/SUM(AE339:AE348),#REF!),"")</f>
        <v/>
      </c>
      <c r="CG339" s="331" t="str">
        <f>IF(COUNT(CG309,AF346)=2,ROUND(CG309*AF346/SUM(AF339:AF348),#REF!),"")</f>
        <v/>
      </c>
      <c r="CH339" s="564" t="str">
        <f>IF(CH338="","",CH338)</f>
        <v>太陽光（余剰）</v>
      </c>
      <c r="CI339" s="564"/>
      <c r="CJ339" s="564"/>
      <c r="CK339" s="564"/>
      <c r="CL339" s="564"/>
      <c r="CM339" s="564"/>
      <c r="CN339" s="564"/>
      <c r="CO339" s="564"/>
      <c r="CP339" s="564"/>
      <c r="CQ339" s="564"/>
    </row>
    <row r="340" spans="3:95" s="243" customFormat="1" ht="13.5" customHeight="1">
      <c r="C340" s="568"/>
      <c r="D340" s="568"/>
      <c r="E340" s="332"/>
      <c r="F340" s="569" t="str">
        <f t="shared" ref="F340:F347" ca="1" si="81">IF(E340="","",VLOOKUP(E340,INDIRECT(AR340),2,FALSE))</f>
        <v/>
      </c>
      <c r="G340" s="569"/>
      <c r="H340" s="569"/>
      <c r="I340" s="333" t="str">
        <f>IF(E340="","",E303)</f>
        <v/>
      </c>
      <c r="J340" s="569" t="e">
        <f>J337&amp;"２"</f>
        <v>#REF!</v>
      </c>
      <c r="K340" s="569"/>
      <c r="L340" s="256"/>
      <c r="M340" s="256"/>
      <c r="N340" s="256"/>
      <c r="O340" s="256"/>
      <c r="P340" s="256"/>
      <c r="Q340" s="256"/>
      <c r="R340" s="256"/>
      <c r="S340" s="256"/>
      <c r="T340" s="256"/>
      <c r="U340" s="256"/>
      <c r="V340" s="256"/>
      <c r="W340" s="256"/>
      <c r="X340" s="256"/>
      <c r="Y340" s="256"/>
      <c r="Z340" s="256"/>
      <c r="AA340" s="256"/>
      <c r="AB340" s="256"/>
      <c r="AC340" s="256"/>
      <c r="AD340" s="256"/>
      <c r="AE340" s="256"/>
      <c r="AF340" s="256"/>
      <c r="AG340" s="570"/>
      <c r="AH340" s="570"/>
      <c r="AI340" s="570"/>
      <c r="AJ340" s="570"/>
      <c r="AK340" s="570"/>
      <c r="AL340" s="570"/>
      <c r="AM340" s="570"/>
      <c r="AN340" s="570"/>
      <c r="AO340" s="570"/>
      <c r="AP340" s="570"/>
      <c r="AR340" s="571" t="b">
        <f t="shared" si="80"/>
        <v>0</v>
      </c>
      <c r="AS340" s="571"/>
      <c r="AT340" s="571"/>
      <c r="AU340" s="282" t="s">
        <v>160</v>
      </c>
      <c r="AV340" s="275"/>
      <c r="AX340" s="569"/>
      <c r="AY340" s="569"/>
      <c r="AZ340" s="589"/>
      <c r="BA340" s="590"/>
      <c r="BB340" s="590"/>
      <c r="BC340" s="590"/>
      <c r="BD340" s="589"/>
      <c r="BE340" s="585" t="e">
        <f>IF(#REF!="発電事業者","月間送電電力量（GWh）","月間受電電力量（GWh）")</f>
        <v>#REF!</v>
      </c>
      <c r="BF340" s="586"/>
      <c r="BG340" s="331" t="str">
        <f>IF(COUNT(BG310,L346)=2,ROUND(BG310*L346/SUM(L339:L348),#REF!),"")</f>
        <v/>
      </c>
      <c r="BH340" s="331" t="str">
        <f>IF(COUNT(BH310,M346)=2,ROUND(BH310*M346/SUM(M339:M348),#REF!),"")</f>
        <v/>
      </c>
      <c r="BI340" s="331" t="str">
        <f>IF(COUNT(BI310,N346)=2,ROUND(BI310*N346/SUM(N339:N348),#REF!),"")</f>
        <v/>
      </c>
      <c r="BJ340" s="331" t="str">
        <f>IF(COUNT(BJ310,O346)=2,ROUND(BJ310*O346/SUM(O339:O348),#REF!),"")</f>
        <v/>
      </c>
      <c r="BK340" s="331" t="str">
        <f>IF(COUNT(BK310,P346)=2,ROUND(BK310*P346/SUM(P339:P348),#REF!),"")</f>
        <v/>
      </c>
      <c r="BL340" s="331" t="str">
        <f>IF(COUNT(BL310,Q346)=2,ROUND(BL310*Q346/SUM(Q339:Q348),#REF!),"")</f>
        <v/>
      </c>
      <c r="BM340" s="331" t="str">
        <f>IF(COUNT(BM310,R346)=2,ROUND(BM310*R346/SUM(R339:R348),#REF!),"")</f>
        <v/>
      </c>
      <c r="BN340" s="331" t="str">
        <f>IF(COUNT(BN310,S346)=2,ROUND(BN310*S346/SUM(S339:S348),#REF!),"")</f>
        <v/>
      </c>
      <c r="BO340" s="331" t="str">
        <f>IF(COUNT(BO310,T346)=2,ROUND(BO310*T346/SUM(T339:T348),#REF!),"")</f>
        <v/>
      </c>
      <c r="BP340" s="331" t="str">
        <f>IF(COUNT(BP310,U346)=2,ROUND(BP310*U346/SUM(U339:U348),#REF!),"")</f>
        <v/>
      </c>
      <c r="BQ340" s="331" t="str">
        <f>IF(COUNT(BQ310,V346)=2,ROUND(BQ310*V346/SUM(V339:V348),#REF!),"")</f>
        <v/>
      </c>
      <c r="BR340" s="331" t="str">
        <f>IF(COUNT(BR310,W346)=2,ROUND(BR310*W346/SUM(W339:W348),#REF!),"")</f>
        <v/>
      </c>
      <c r="BS340" s="569" t="e">
        <f>IF(#REF!="発電事業者","年間送電電力量（GWh）","年間受電電力量（GWh）")</f>
        <v>#REF!</v>
      </c>
      <c r="BT340" s="569"/>
      <c r="BU340" s="569"/>
      <c r="BV340" s="333" t="s">
        <v>25</v>
      </c>
      <c r="BW340" s="582"/>
      <c r="BX340" s="582"/>
      <c r="BY340" s="331" t="str">
        <f>IF(COUNT(BY310,X346)=2,ROUND(BY310*X346/SUM(X339:X348),#REF!),"")</f>
        <v/>
      </c>
      <c r="BZ340" s="331" t="str">
        <f>IF(COUNT(BZ310,Y346)=2,ROUND(BZ310*Y346/SUM(Y339:Y348),#REF!),"")</f>
        <v/>
      </c>
      <c r="CA340" s="331" t="str">
        <f>IF(COUNT(CA310,Z346)=2,ROUND(CA310*Z346/SUM(Z339:Z348),#REF!),"")</f>
        <v/>
      </c>
      <c r="CB340" s="331" t="str">
        <f>IF(COUNT(CB310,AA346)=2,ROUND(CB310*AA346/SUM(AA339:AA348),#REF!),"")</f>
        <v/>
      </c>
      <c r="CC340" s="331" t="str">
        <f>IF(COUNT(CC310,AB346)=2,ROUND(CC310*AB346/SUM(AB339:AB348),#REF!),"")</f>
        <v/>
      </c>
      <c r="CD340" s="331" t="str">
        <f>IF(COUNT(CD310,AC346)=2,ROUND(CD310*AC346/SUM(AC339:AC348),#REF!),"")</f>
        <v/>
      </c>
      <c r="CE340" s="331" t="str">
        <f>IF(COUNT(CE310,AD346)=2,ROUND(CE310*AD346/SUM(AD339:AD348),#REF!),"")</f>
        <v/>
      </c>
      <c r="CF340" s="331" t="str">
        <f>IF(COUNT(CF310,AE346)=2,ROUND(CF310*AE346/SUM(AE339:AE348),#REF!),"")</f>
        <v/>
      </c>
      <c r="CG340" s="331" t="str">
        <f>IF(COUNT(CG310,AF346)=2,ROUND(CG310*AF346/SUM(AF339:AF348),#REF!),"")</f>
        <v/>
      </c>
      <c r="CH340" s="565" t="str">
        <f>IF(COUNTA(AG346)=0,"",AG346)</f>
        <v/>
      </c>
      <c r="CI340" s="565"/>
      <c r="CJ340" s="565"/>
      <c r="CK340" s="565"/>
      <c r="CL340" s="565"/>
      <c r="CM340" s="565"/>
      <c r="CN340" s="565"/>
      <c r="CO340" s="565"/>
      <c r="CP340" s="565"/>
      <c r="CQ340" s="565"/>
    </row>
    <row r="341" spans="3:95" s="243" customFormat="1" ht="13.5" customHeight="1">
      <c r="C341" s="568"/>
      <c r="D341" s="568"/>
      <c r="E341" s="332"/>
      <c r="F341" s="569" t="str">
        <f t="shared" ca="1" si="81"/>
        <v/>
      </c>
      <c r="G341" s="569"/>
      <c r="H341" s="569"/>
      <c r="I341" s="333" t="str">
        <f>IF(E341="","",E303)</f>
        <v/>
      </c>
      <c r="J341" s="569" t="e">
        <f>J337&amp;"３"</f>
        <v>#REF!</v>
      </c>
      <c r="K341" s="569"/>
      <c r="L341" s="256"/>
      <c r="M341" s="256"/>
      <c r="N341" s="256"/>
      <c r="O341" s="256"/>
      <c r="P341" s="256"/>
      <c r="Q341" s="256"/>
      <c r="R341" s="256"/>
      <c r="S341" s="256"/>
      <c r="T341" s="256"/>
      <c r="U341" s="256"/>
      <c r="V341" s="256"/>
      <c r="W341" s="256"/>
      <c r="X341" s="256"/>
      <c r="Y341" s="256"/>
      <c r="Z341" s="256"/>
      <c r="AA341" s="256"/>
      <c r="AB341" s="256"/>
      <c r="AC341" s="256"/>
      <c r="AD341" s="256"/>
      <c r="AE341" s="256"/>
      <c r="AF341" s="256"/>
      <c r="AG341" s="570"/>
      <c r="AH341" s="570"/>
      <c r="AI341" s="570"/>
      <c r="AJ341" s="570"/>
      <c r="AK341" s="570"/>
      <c r="AL341" s="570"/>
      <c r="AM341" s="570"/>
      <c r="AN341" s="570"/>
      <c r="AO341" s="570"/>
      <c r="AP341" s="570"/>
      <c r="AR341" s="571" t="b">
        <f t="shared" si="80"/>
        <v>0</v>
      </c>
      <c r="AS341" s="571"/>
      <c r="AT341" s="571"/>
      <c r="AU341" s="282" t="s">
        <v>160</v>
      </c>
      <c r="AV341" s="275"/>
      <c r="AX341" s="569" t="str">
        <f>IF(C347="","",C347)</f>
        <v/>
      </c>
      <c r="AY341" s="569"/>
      <c r="AZ341" s="587" t="str">
        <f>IF(E347="","",E347)</f>
        <v/>
      </c>
      <c r="BA341" s="590" t="str">
        <f ca="1">IF(F347="","",F347)</f>
        <v/>
      </c>
      <c r="BB341" s="590"/>
      <c r="BC341" s="590"/>
      <c r="BD341" s="587" t="str">
        <f>IF(I347="","",I347)</f>
        <v/>
      </c>
      <c r="BE341" s="578" t="e">
        <f>IF(#REF!="発電事業者","送電電力（MW）","受電電力（MW）")</f>
        <v>#REF!</v>
      </c>
      <c r="BF341" s="579"/>
      <c r="BG341" s="331" t="str">
        <f>IF(COUNT(BG308,L347)=2,ROUND(BG308*L347/SUM(L339:L348),#REF!),"")</f>
        <v/>
      </c>
      <c r="BH341" s="331" t="str">
        <f>IF(COUNT(BH308,M347)=2,ROUND(BH308*M347/SUM(M339:M348),#REF!),"")</f>
        <v/>
      </c>
      <c r="BI341" s="331" t="str">
        <f>IF(COUNT(BI308,N347)=2,ROUND(BI308*N347/SUM(N339:N348),#REF!),"")</f>
        <v/>
      </c>
      <c r="BJ341" s="331" t="str">
        <f>IF(COUNT(BJ308,O347)=2,ROUND(BJ308*O347/SUM(O339:O348),#REF!),"")</f>
        <v/>
      </c>
      <c r="BK341" s="331" t="str">
        <f>IF(COUNT(BK308,P347)=2,ROUND(BK308*P347/SUM(P339:P348),#REF!),"")</f>
        <v/>
      </c>
      <c r="BL341" s="331" t="str">
        <f>IF(COUNT(BL308,Q347)=2,ROUND(BL308*Q347/SUM(Q339:Q348),#REF!),"")</f>
        <v/>
      </c>
      <c r="BM341" s="331" t="str">
        <f>IF(COUNT(BM308,R347)=2,ROUND(BM308*R347/SUM(R339:R348),#REF!),"")</f>
        <v/>
      </c>
      <c r="BN341" s="331" t="str">
        <f>IF(COUNT(BN308,S347)=2,ROUND(BN308*S347/SUM(S339:S348),#REF!),"")</f>
        <v/>
      </c>
      <c r="BO341" s="331" t="str">
        <f>IF(COUNT(BO308,T347)=2,ROUND(BO308*T347/SUM(T339:T348),#REF!),"")</f>
        <v/>
      </c>
      <c r="BP341" s="331" t="str">
        <f>IF(COUNT(BP308,U347)=2,ROUND(BP308*U347/SUM(U339:U348),#REF!),"")</f>
        <v/>
      </c>
      <c r="BQ341" s="331" t="str">
        <f>IF(COUNT(BQ308,V347)=2,ROUND(BQ308*V347/SUM(V339:V348),#REF!),"")</f>
        <v/>
      </c>
      <c r="BR341" s="331" t="str">
        <f>IF(COUNT(BR308,W347)=2,ROUND(BR308*W347/SUM(W339:W348),#REF!),"")</f>
        <v/>
      </c>
      <c r="BS341" s="569" t="e">
        <f>IF(#REF!="発電事業者","送電電力（MW）","受電電力（MW）")</f>
        <v>#REF!</v>
      </c>
      <c r="BT341" s="569"/>
      <c r="BU341" s="569"/>
      <c r="BV341" s="333" t="s">
        <v>171</v>
      </c>
      <c r="BW341" s="580"/>
      <c r="BX341" s="580"/>
      <c r="BY341" s="331" t="str">
        <f>IF(COUNT(BY308,X347)=2,ROUND(BY308*X347/SUM(X339:X348),#REF!),"")</f>
        <v/>
      </c>
      <c r="BZ341" s="331" t="str">
        <f>IF(COUNT(BZ308,Y347)=2,ROUND(BZ308*Y347/SUM(Y339:Y348),#REF!),"")</f>
        <v/>
      </c>
      <c r="CA341" s="331" t="str">
        <f>IF(COUNT(CA308,Z347)=2,ROUND(CA308*Z347/SUM(Z339:Z348),#REF!),"")</f>
        <v/>
      </c>
      <c r="CB341" s="331" t="str">
        <f>IF(COUNT(CB308,AA347)=2,ROUND(CB308*AA347/SUM(AA339:AA348),#REF!),"")</f>
        <v/>
      </c>
      <c r="CC341" s="331" t="str">
        <f>IF(COUNT(CC308,AB347)=2,ROUND(CC308*AB347/SUM(AB339:AB348),#REF!),"")</f>
        <v/>
      </c>
      <c r="CD341" s="331" t="str">
        <f>IF(COUNT(CD308,AC347)=2,ROUND(CD308*AC347/SUM(AC339:AC348),#REF!),"")</f>
        <v/>
      </c>
      <c r="CE341" s="331" t="str">
        <f>IF(COUNT(CE308,AD347)=2,ROUND(CE308*AD347/SUM(AD339:AD348),#REF!),"")</f>
        <v/>
      </c>
      <c r="CF341" s="331" t="str">
        <f>IF(COUNT(CF308,AE347)=2,ROUND(CF308*AE347/SUM(AE339:AE348),#REF!),"")</f>
        <v/>
      </c>
      <c r="CG341" s="331" t="str">
        <f>IF(COUNT(CG308,AF347)=2,ROUND(CG308*AF347/SUM(AF339:AF348),#REF!),"")</f>
        <v/>
      </c>
      <c r="CH341" s="563" t="s">
        <v>215</v>
      </c>
      <c r="CI341" s="563"/>
      <c r="CJ341" s="563"/>
      <c r="CK341" s="563"/>
      <c r="CL341" s="563"/>
      <c r="CM341" s="563"/>
      <c r="CN341" s="563"/>
      <c r="CO341" s="563"/>
      <c r="CP341" s="563"/>
      <c r="CQ341" s="563"/>
    </row>
    <row r="342" spans="3:95" s="243" customFormat="1" ht="13.5" customHeight="1">
      <c r="C342" s="568"/>
      <c r="D342" s="568"/>
      <c r="E342" s="332"/>
      <c r="F342" s="569" t="str">
        <f t="shared" ca="1" si="81"/>
        <v/>
      </c>
      <c r="G342" s="569"/>
      <c r="H342" s="569"/>
      <c r="I342" s="333" t="str">
        <f>IF(E342="","",E303)</f>
        <v/>
      </c>
      <c r="J342" s="569" t="e">
        <f>J337&amp;"４"</f>
        <v>#REF!</v>
      </c>
      <c r="K342" s="569"/>
      <c r="L342" s="256"/>
      <c r="M342" s="256"/>
      <c r="N342" s="256"/>
      <c r="O342" s="256"/>
      <c r="P342" s="256"/>
      <c r="Q342" s="256"/>
      <c r="R342" s="256"/>
      <c r="S342" s="256"/>
      <c r="T342" s="256"/>
      <c r="U342" s="256"/>
      <c r="V342" s="256"/>
      <c r="W342" s="256"/>
      <c r="X342" s="256"/>
      <c r="Y342" s="256"/>
      <c r="Z342" s="256"/>
      <c r="AA342" s="256"/>
      <c r="AB342" s="256"/>
      <c r="AC342" s="256"/>
      <c r="AD342" s="256"/>
      <c r="AE342" s="256"/>
      <c r="AF342" s="256"/>
      <c r="AG342" s="570"/>
      <c r="AH342" s="570"/>
      <c r="AI342" s="570"/>
      <c r="AJ342" s="570"/>
      <c r="AK342" s="570"/>
      <c r="AL342" s="570"/>
      <c r="AM342" s="570"/>
      <c r="AN342" s="570"/>
      <c r="AO342" s="570"/>
      <c r="AP342" s="570"/>
      <c r="AR342" s="571" t="b">
        <f t="shared" si="80"/>
        <v>0</v>
      </c>
      <c r="AS342" s="571"/>
      <c r="AT342" s="571"/>
      <c r="AU342" s="282" t="s">
        <v>160</v>
      </c>
      <c r="AV342" s="275"/>
      <c r="AX342" s="569"/>
      <c r="AY342" s="569"/>
      <c r="AZ342" s="588"/>
      <c r="BA342" s="590"/>
      <c r="BB342" s="590"/>
      <c r="BC342" s="590"/>
      <c r="BD342" s="588"/>
      <c r="BE342" s="583"/>
      <c r="BF342" s="584"/>
      <c r="BG342" s="259"/>
      <c r="BH342" s="259"/>
      <c r="BI342" s="259"/>
      <c r="BJ342" s="259"/>
      <c r="BK342" s="259"/>
      <c r="BL342" s="259"/>
      <c r="BM342" s="259"/>
      <c r="BN342" s="259"/>
      <c r="BO342" s="259"/>
      <c r="BP342" s="259"/>
      <c r="BQ342" s="259"/>
      <c r="BR342" s="259"/>
      <c r="BS342" s="569"/>
      <c r="BT342" s="569"/>
      <c r="BU342" s="569"/>
      <c r="BV342" s="333" t="s">
        <v>172</v>
      </c>
      <c r="BW342" s="581"/>
      <c r="BX342" s="581"/>
      <c r="BY342" s="331" t="str">
        <f>IF(COUNT(BY309,X347)=2,ROUND(BY309*X347/SUM(X339:X348),#REF!),"")</f>
        <v/>
      </c>
      <c r="BZ342" s="331" t="str">
        <f>IF(COUNT(BZ309,Y347)=2,ROUND(BZ309*Y347/SUM(Y339:Y348),#REF!),"")</f>
        <v/>
      </c>
      <c r="CA342" s="331" t="str">
        <f>IF(COUNT(CA309,Z347)=2,ROUND(CA309*Z347/SUM(Z339:Z348),#REF!),"")</f>
        <v/>
      </c>
      <c r="CB342" s="331" t="str">
        <f>IF(COUNT(CB309,AA347)=2,ROUND(CB309*AA347/SUM(AA339:AA348),#REF!),"")</f>
        <v/>
      </c>
      <c r="CC342" s="331" t="str">
        <f>IF(COUNT(CC309,AB347)=2,ROUND(CC309*AB347/SUM(AB339:AB348),#REF!),"")</f>
        <v/>
      </c>
      <c r="CD342" s="331" t="str">
        <f>IF(COUNT(CD309,AC347)=2,ROUND(CD309*AC347/SUM(AC339:AC348),#REF!),"")</f>
        <v/>
      </c>
      <c r="CE342" s="331" t="str">
        <f>IF(COUNT(CE309,AD347)=2,ROUND(CE309*AD347/SUM(AD339:AD348),#REF!),"")</f>
        <v/>
      </c>
      <c r="CF342" s="331" t="str">
        <f>IF(COUNT(CF309,AE347)=2,ROUND(CF309*AE347/SUM(AE339:AE348),#REF!),"")</f>
        <v/>
      </c>
      <c r="CG342" s="331" t="str">
        <f>IF(COUNT(CG309,AF347)=2,ROUND(CG309*AF347/SUM(AF339:AF348),#REF!),"")</f>
        <v/>
      </c>
      <c r="CH342" s="564" t="str">
        <f>IF(CH341="","",CH341)</f>
        <v>太陽光（余剰）</v>
      </c>
      <c r="CI342" s="564"/>
      <c r="CJ342" s="564"/>
      <c r="CK342" s="564"/>
      <c r="CL342" s="564"/>
      <c r="CM342" s="564"/>
      <c r="CN342" s="564"/>
      <c r="CO342" s="564"/>
      <c r="CP342" s="564"/>
      <c r="CQ342" s="564"/>
    </row>
    <row r="343" spans="3:95" s="243" customFormat="1" ht="13.5" customHeight="1">
      <c r="C343" s="568"/>
      <c r="D343" s="568"/>
      <c r="E343" s="332"/>
      <c r="F343" s="569" t="str">
        <f t="shared" ca="1" si="81"/>
        <v/>
      </c>
      <c r="G343" s="569"/>
      <c r="H343" s="569"/>
      <c r="I343" s="333" t="str">
        <f>IF(E343="","",E303)</f>
        <v/>
      </c>
      <c r="J343" s="569" t="e">
        <f>J337&amp;"５"</f>
        <v>#REF!</v>
      </c>
      <c r="K343" s="569"/>
      <c r="L343" s="256"/>
      <c r="M343" s="256"/>
      <c r="N343" s="256"/>
      <c r="O343" s="256"/>
      <c r="P343" s="256"/>
      <c r="Q343" s="256"/>
      <c r="R343" s="256"/>
      <c r="S343" s="256"/>
      <c r="T343" s="256"/>
      <c r="U343" s="256"/>
      <c r="V343" s="256"/>
      <c r="W343" s="256"/>
      <c r="X343" s="256"/>
      <c r="Y343" s="256"/>
      <c r="Z343" s="256"/>
      <c r="AA343" s="256"/>
      <c r="AB343" s="256"/>
      <c r="AC343" s="256"/>
      <c r="AD343" s="256"/>
      <c r="AE343" s="256"/>
      <c r="AF343" s="256"/>
      <c r="AG343" s="570"/>
      <c r="AH343" s="570"/>
      <c r="AI343" s="570"/>
      <c r="AJ343" s="570"/>
      <c r="AK343" s="570"/>
      <c r="AL343" s="570"/>
      <c r="AM343" s="570"/>
      <c r="AN343" s="570"/>
      <c r="AO343" s="570"/>
      <c r="AP343" s="570"/>
      <c r="AR343" s="571" t="b">
        <f t="shared" si="80"/>
        <v>0</v>
      </c>
      <c r="AS343" s="571"/>
      <c r="AT343" s="571"/>
      <c r="AU343" s="282" t="s">
        <v>160</v>
      </c>
      <c r="AV343" s="275"/>
      <c r="AX343" s="569"/>
      <c r="AY343" s="569"/>
      <c r="AZ343" s="589"/>
      <c r="BA343" s="590"/>
      <c r="BB343" s="590"/>
      <c r="BC343" s="590"/>
      <c r="BD343" s="589"/>
      <c r="BE343" s="585" t="e">
        <f>IF(#REF!="発電事業者","月間送電電力量（GWh）","月間受電電力量（GWh）")</f>
        <v>#REF!</v>
      </c>
      <c r="BF343" s="586"/>
      <c r="BG343" s="331" t="str">
        <f>IF(COUNT(BG310,L347)=2,ROUND(BG310*L347/SUM(L339:L348),#REF!),"")</f>
        <v/>
      </c>
      <c r="BH343" s="331" t="str">
        <f>IF(COUNT(BH310,M347)=2,ROUND(BH310*M347/SUM(M339:M348),#REF!),"")</f>
        <v/>
      </c>
      <c r="BI343" s="331" t="str">
        <f>IF(COUNT(BI310,N347)=2,ROUND(BI310*N347/SUM(N339:N348),#REF!),"")</f>
        <v/>
      </c>
      <c r="BJ343" s="331" t="str">
        <f>IF(COUNT(BJ310,O347)=2,ROUND(BJ310*O347/SUM(O339:O348),#REF!),"")</f>
        <v/>
      </c>
      <c r="BK343" s="331" t="str">
        <f>IF(COUNT(BK310,P347)=2,ROUND(BK310*P347/SUM(P339:P348),#REF!),"")</f>
        <v/>
      </c>
      <c r="BL343" s="331" t="str">
        <f>IF(COUNT(BL310,Q347)=2,ROUND(BL310*Q347/SUM(Q339:Q348),#REF!),"")</f>
        <v/>
      </c>
      <c r="BM343" s="331" t="str">
        <f>IF(COUNT(BM310,R347)=2,ROUND(BM310*R347/SUM(R339:R348),#REF!),"")</f>
        <v/>
      </c>
      <c r="BN343" s="331" t="str">
        <f>IF(COUNT(BN310,S347)=2,ROUND(BN310*S347/SUM(S339:S348),#REF!),"")</f>
        <v/>
      </c>
      <c r="BO343" s="331" t="str">
        <f>IF(COUNT(BO310,T347)=2,ROUND(BO310*T347/SUM(T339:T348),#REF!),"")</f>
        <v/>
      </c>
      <c r="BP343" s="331" t="str">
        <f>IF(COUNT(BP310,U347)=2,ROUND(BP310*U347/SUM(U339:U348),#REF!),"")</f>
        <v/>
      </c>
      <c r="BQ343" s="331" t="str">
        <f>IF(COUNT(BQ310,V347)=2,ROUND(BQ310*V347/SUM(V339:V348),#REF!),"")</f>
        <v/>
      </c>
      <c r="BR343" s="331" t="str">
        <f>IF(COUNT(BR310,W347)=2,ROUND(BR310*W347/SUM(W339:W348),#REF!),"")</f>
        <v/>
      </c>
      <c r="BS343" s="569" t="e">
        <f>IF(#REF!="発電事業者","年間送電電力量（GWh）","年間受電電力量（GWh）")</f>
        <v>#REF!</v>
      </c>
      <c r="BT343" s="569"/>
      <c r="BU343" s="569"/>
      <c r="BV343" s="333" t="s">
        <v>25</v>
      </c>
      <c r="BW343" s="582"/>
      <c r="BX343" s="582"/>
      <c r="BY343" s="331" t="str">
        <f>IF(COUNT(BY310,X347)=2,ROUND(BY310*X347/SUM(X339:X348),#REF!),"")</f>
        <v/>
      </c>
      <c r="BZ343" s="331" t="str">
        <f>IF(COUNT(BZ310,Y347)=2,ROUND(BZ310*Y347/SUM(Y339:Y348),#REF!),"")</f>
        <v/>
      </c>
      <c r="CA343" s="331" t="str">
        <f>IF(COUNT(CA310,Z347)=2,ROUND(CA310*Z347/SUM(Z339:Z348),#REF!),"")</f>
        <v/>
      </c>
      <c r="CB343" s="331" t="str">
        <f>IF(COUNT(CB310,AA347)=2,ROUND(CB310*AA347/SUM(AA339:AA348),#REF!),"")</f>
        <v/>
      </c>
      <c r="CC343" s="331" t="str">
        <f>IF(COUNT(CC310,AB347)=2,ROUND(CC310*AB347/SUM(AB339:AB348),#REF!),"")</f>
        <v/>
      </c>
      <c r="CD343" s="331" t="str">
        <f>IF(COUNT(CD310,AC347)=2,ROUND(CD310*AC347/SUM(AC339:AC348),#REF!),"")</f>
        <v/>
      </c>
      <c r="CE343" s="331" t="str">
        <f>IF(COUNT(CE310,AD347)=2,ROUND(CE310*AD347/SUM(AD339:AD348),#REF!),"")</f>
        <v/>
      </c>
      <c r="CF343" s="331" t="str">
        <f>IF(COUNT(CF310,AE347)=2,ROUND(CF310*AE347/SUM(AE339:AE348),#REF!),"")</f>
        <v/>
      </c>
      <c r="CG343" s="331" t="str">
        <f>IF(COUNT(CG310,AF347)=2,ROUND(CG310*AF347/SUM(AF339:AF348),#REF!),"")</f>
        <v/>
      </c>
      <c r="CH343" s="565" t="str">
        <f>IF(COUNTA(AG347)=0,"",AG347)</f>
        <v/>
      </c>
      <c r="CI343" s="565"/>
      <c r="CJ343" s="565"/>
      <c r="CK343" s="565"/>
      <c r="CL343" s="565"/>
      <c r="CM343" s="565"/>
      <c r="CN343" s="565"/>
      <c r="CO343" s="565"/>
      <c r="CP343" s="565"/>
      <c r="CQ343" s="565"/>
    </row>
    <row r="344" spans="3:95" s="243" customFormat="1" ht="13.5" customHeight="1">
      <c r="C344" s="568"/>
      <c r="D344" s="568"/>
      <c r="E344" s="332"/>
      <c r="F344" s="569" t="str">
        <f t="shared" ca="1" si="81"/>
        <v/>
      </c>
      <c r="G344" s="569"/>
      <c r="H344" s="569"/>
      <c r="I344" s="333" t="str">
        <f>IF(E344="","",E303)</f>
        <v/>
      </c>
      <c r="J344" s="569" t="e">
        <f>J337&amp;"６"</f>
        <v>#REF!</v>
      </c>
      <c r="K344" s="569"/>
      <c r="L344" s="256"/>
      <c r="M344" s="256"/>
      <c r="N344" s="256"/>
      <c r="O344" s="256"/>
      <c r="P344" s="256"/>
      <c r="Q344" s="256"/>
      <c r="R344" s="256"/>
      <c r="S344" s="256"/>
      <c r="T344" s="256"/>
      <c r="U344" s="256"/>
      <c r="V344" s="256"/>
      <c r="W344" s="256"/>
      <c r="X344" s="256"/>
      <c r="Y344" s="256"/>
      <c r="Z344" s="256"/>
      <c r="AA344" s="256"/>
      <c r="AB344" s="256"/>
      <c r="AC344" s="256"/>
      <c r="AD344" s="256"/>
      <c r="AE344" s="256"/>
      <c r="AF344" s="256"/>
      <c r="AG344" s="570"/>
      <c r="AH344" s="570"/>
      <c r="AI344" s="570"/>
      <c r="AJ344" s="570"/>
      <c r="AK344" s="570"/>
      <c r="AL344" s="570"/>
      <c r="AM344" s="570"/>
      <c r="AN344" s="570"/>
      <c r="AO344" s="570"/>
      <c r="AP344" s="570"/>
      <c r="AR344" s="571" t="b">
        <f t="shared" si="80"/>
        <v>0</v>
      </c>
      <c r="AS344" s="571"/>
      <c r="AT344" s="571"/>
      <c r="AU344" s="282" t="s">
        <v>160</v>
      </c>
      <c r="AV344" s="275"/>
      <c r="AX344" s="569" t="str">
        <f>IF(C348="","",C348)</f>
        <v>自者保有電源</v>
      </c>
      <c r="AY344" s="569"/>
      <c r="AZ344" s="587" t="str">
        <f>IF(E348="","",E348)</f>
        <v/>
      </c>
      <c r="BA344" s="590" t="str">
        <f>IF(F348="","",F348)</f>
        <v/>
      </c>
      <c r="BB344" s="590"/>
      <c r="BC344" s="590"/>
      <c r="BD344" s="587" t="str">
        <f>IF(I348="","",I348)</f>
        <v/>
      </c>
      <c r="BE344" s="578" t="e">
        <f>IF(#REF!="発電事業者","送電電力（MW）","受電電力（MW）")</f>
        <v>#REF!</v>
      </c>
      <c r="BF344" s="579"/>
      <c r="BG344" s="331" t="str">
        <f>IF(COUNT(BG308,L348)=2,ROUND(BG308*L348/SUM(L339:L348),#REF!),"")</f>
        <v/>
      </c>
      <c r="BH344" s="331" t="str">
        <f>IF(COUNT(BH308,M348)=2,ROUND(BH308*M348/SUM(M339:M348),#REF!),"")</f>
        <v/>
      </c>
      <c r="BI344" s="331" t="str">
        <f>IF(COUNT(BI308,N348)=2,ROUND(BI308*N348/SUM(N339:N348),#REF!),"")</f>
        <v/>
      </c>
      <c r="BJ344" s="331" t="str">
        <f>IF(COUNT(BJ308,O348)=2,ROUND(BJ308*O348/SUM(O339:O348),#REF!),"")</f>
        <v/>
      </c>
      <c r="BK344" s="331" t="str">
        <f>IF(COUNT(BK308,P348)=2,ROUND(BK308*P348/SUM(P339:P348),#REF!),"")</f>
        <v/>
      </c>
      <c r="BL344" s="331" t="str">
        <f>IF(COUNT(BL308,Q348)=2,ROUND(BL308*Q348/SUM(Q339:Q348),#REF!),"")</f>
        <v/>
      </c>
      <c r="BM344" s="331" t="str">
        <f>IF(COUNT(BM308,R348)=2,ROUND(BM308*R348/SUM(R339:R348),#REF!),"")</f>
        <v/>
      </c>
      <c r="BN344" s="331" t="str">
        <f>IF(COUNT(BN308,S348)=2,ROUND(BN308*S348/SUM(S339:S348),#REF!),"")</f>
        <v/>
      </c>
      <c r="BO344" s="331" t="str">
        <f>IF(COUNT(BO308,T348)=2,ROUND(BO308*T348/SUM(T339:T348),#REF!),"")</f>
        <v/>
      </c>
      <c r="BP344" s="331" t="str">
        <f>IF(COUNT(BP308,U348)=2,ROUND(BP308*U348/SUM(U339:U348),#REF!),"")</f>
        <v/>
      </c>
      <c r="BQ344" s="331" t="str">
        <f>IF(COUNT(BQ308,V348)=2,ROUND(BQ308*V348/SUM(V339:V348),#REF!),"")</f>
        <v/>
      </c>
      <c r="BR344" s="331" t="str">
        <f>IF(COUNT(BR308,W348)=2,ROUND(BR308*W348/SUM(W339:W348),#REF!),"")</f>
        <v/>
      </c>
      <c r="BS344" s="569" t="e">
        <f>IF(#REF!="発電事業者","送電電力（MW）","受電電力（MW）")</f>
        <v>#REF!</v>
      </c>
      <c r="BT344" s="569"/>
      <c r="BU344" s="569"/>
      <c r="BV344" s="333" t="s">
        <v>171</v>
      </c>
      <c r="BW344" s="355" t="str">
        <f>IF(F336=0,IF(COUNT(BW308,I348)=2,ROUND(BW308*I348/100,#REF!),""),IF(COUNT(BW308,I348)=2,ROUND(BW308*I348/L311,#REF!),""))</f>
        <v/>
      </c>
      <c r="BX344" s="580"/>
      <c r="BY344" s="331" t="str">
        <f>IF(COUNT(BY308,X348)=2,ROUND(BY308*X348/SUM(X339:X348),#REF!),"")</f>
        <v/>
      </c>
      <c r="BZ344" s="331" t="str">
        <f>IF(COUNT(BZ308,Y348)=2,ROUND(BZ308*Y348/SUM(Y339:Y348),#REF!),"")</f>
        <v/>
      </c>
      <c r="CA344" s="331" t="str">
        <f>IF(COUNT(CA308,Z348)=2,ROUND(CA308*Z348/SUM(Z339:Z348),#REF!),"")</f>
        <v/>
      </c>
      <c r="CB344" s="331" t="str">
        <f>IF(COUNT(CB308,AA348)=2,ROUND(CB308*AA348/SUM(AA339:AA348),#REF!),"")</f>
        <v/>
      </c>
      <c r="CC344" s="331" t="str">
        <f>IF(COUNT(CC308,AB348)=2,ROUND(CC308*AB348/SUM(AB339:AB348),#REF!),"")</f>
        <v/>
      </c>
      <c r="CD344" s="331" t="str">
        <f>IF(COUNT(CD308,AC348)=2,ROUND(CD308*AC348/SUM(AC339:AC348),#REF!),"")</f>
        <v/>
      </c>
      <c r="CE344" s="331" t="str">
        <f>IF(COUNT(CE308,AD348)=2,ROUND(CE308*AD348/SUM(AD339:AD348),#REF!),"")</f>
        <v/>
      </c>
      <c r="CF344" s="331" t="str">
        <f>IF(COUNT(CF308,AE348)=2,ROUND(CF308*AE348/SUM(AE339:AE348),#REF!),"")</f>
        <v/>
      </c>
      <c r="CG344" s="331" t="str">
        <f>IF(COUNT(CG308,AF348)=2,ROUND(CG308*AF348/SUM(AF339:AF348),#REF!),"")</f>
        <v/>
      </c>
      <c r="CH344" s="563" t="s">
        <v>215</v>
      </c>
      <c r="CI344" s="563"/>
      <c r="CJ344" s="563"/>
      <c r="CK344" s="563"/>
      <c r="CL344" s="563"/>
      <c r="CM344" s="563"/>
      <c r="CN344" s="563"/>
      <c r="CO344" s="563"/>
      <c r="CP344" s="563"/>
      <c r="CQ344" s="563"/>
    </row>
    <row r="345" spans="3:95" s="243" customFormat="1" ht="13.5" customHeight="1">
      <c r="C345" s="568"/>
      <c r="D345" s="568"/>
      <c r="E345" s="332"/>
      <c r="F345" s="569" t="str">
        <f t="shared" ca="1" si="81"/>
        <v/>
      </c>
      <c r="G345" s="569"/>
      <c r="H345" s="569"/>
      <c r="I345" s="333" t="str">
        <f>IF(E345="","",E303)</f>
        <v/>
      </c>
      <c r="J345" s="569" t="e">
        <f>J337&amp;"７"</f>
        <v>#REF!</v>
      </c>
      <c r="K345" s="569"/>
      <c r="L345" s="256"/>
      <c r="M345" s="256"/>
      <c r="N345" s="256"/>
      <c r="O345" s="256"/>
      <c r="P345" s="256"/>
      <c r="Q345" s="256"/>
      <c r="R345" s="256"/>
      <c r="S345" s="256"/>
      <c r="T345" s="256"/>
      <c r="U345" s="256"/>
      <c r="V345" s="256"/>
      <c r="W345" s="256"/>
      <c r="X345" s="256"/>
      <c r="Y345" s="256"/>
      <c r="Z345" s="256"/>
      <c r="AA345" s="256"/>
      <c r="AB345" s="256"/>
      <c r="AC345" s="256"/>
      <c r="AD345" s="256"/>
      <c r="AE345" s="256"/>
      <c r="AF345" s="256"/>
      <c r="AG345" s="570"/>
      <c r="AH345" s="570"/>
      <c r="AI345" s="570"/>
      <c r="AJ345" s="570"/>
      <c r="AK345" s="570"/>
      <c r="AL345" s="570"/>
      <c r="AM345" s="570"/>
      <c r="AN345" s="570"/>
      <c r="AO345" s="570"/>
      <c r="AP345" s="570"/>
      <c r="AR345" s="571" t="b">
        <f t="shared" si="80"/>
        <v>0</v>
      </c>
      <c r="AS345" s="571"/>
      <c r="AT345" s="571"/>
      <c r="AU345" s="282" t="s">
        <v>160</v>
      </c>
      <c r="AV345" s="275"/>
      <c r="AX345" s="569"/>
      <c r="AY345" s="569"/>
      <c r="AZ345" s="588"/>
      <c r="BA345" s="590"/>
      <c r="BB345" s="590"/>
      <c r="BC345" s="590"/>
      <c r="BD345" s="588"/>
      <c r="BE345" s="583"/>
      <c r="BF345" s="584"/>
      <c r="BG345" s="259"/>
      <c r="BH345" s="259"/>
      <c r="BI345" s="259"/>
      <c r="BJ345" s="259"/>
      <c r="BK345" s="259"/>
      <c r="BL345" s="259"/>
      <c r="BM345" s="259"/>
      <c r="BN345" s="259"/>
      <c r="BO345" s="259"/>
      <c r="BP345" s="259"/>
      <c r="BQ345" s="259"/>
      <c r="BR345" s="259"/>
      <c r="BS345" s="569"/>
      <c r="BT345" s="569"/>
      <c r="BU345" s="569"/>
      <c r="BV345" s="333" t="s">
        <v>172</v>
      </c>
      <c r="BW345" s="355" t="str">
        <f>IF(F336=0,IF(COUNT(BW309,F348)=2,ROUND(BW309*F348/100,#REF!),""),IF(COUNT(BW309,F348)=2,ROUND(BW309*F348/Q309,#REF!),""))</f>
        <v/>
      </c>
      <c r="BX345" s="581"/>
      <c r="BY345" s="331" t="str">
        <f>IF(COUNT(BY309,X348)=2,ROUND(BY309*X348/SUM(X339:X348),#REF!),"")</f>
        <v/>
      </c>
      <c r="BZ345" s="331" t="str">
        <f>IF(COUNT(BZ309,Y348)=2,ROUND(BZ309*Y348/SUM(Y339:Y348),#REF!),"")</f>
        <v/>
      </c>
      <c r="CA345" s="331" t="str">
        <f>IF(COUNT(CA309,Z348)=2,ROUND(CA309*Z348/SUM(Z339:Z348),#REF!),"")</f>
        <v/>
      </c>
      <c r="CB345" s="331" t="str">
        <f>IF(COUNT(CB309,AA348)=2,ROUND(CB309*AA348/SUM(AA339:AA348),#REF!),"")</f>
        <v/>
      </c>
      <c r="CC345" s="331" t="str">
        <f>IF(COUNT(CC309,AB348)=2,ROUND(CC309*AB348/SUM(AB339:AB348),#REF!),"")</f>
        <v/>
      </c>
      <c r="CD345" s="331" t="str">
        <f>IF(COUNT(CD309,AC348)=2,ROUND(CD309*AC348/SUM(AC339:AC348),#REF!),"")</f>
        <v/>
      </c>
      <c r="CE345" s="331" t="str">
        <f>IF(COUNT(CE309,AD348)=2,ROUND(CE309*AD348/SUM(AD339:AD348),#REF!),"")</f>
        <v/>
      </c>
      <c r="CF345" s="331" t="str">
        <f>IF(COUNT(CF309,AE348)=2,ROUND(CF309*AE348/SUM(AE339:AE348),#REF!),"")</f>
        <v/>
      </c>
      <c r="CG345" s="331" t="str">
        <f>IF(COUNT(CG309,AF348)=2,ROUND(CG309*AF348/SUM(AF339:AF348),#REF!),"")</f>
        <v/>
      </c>
      <c r="CH345" s="564" t="str">
        <f>IF(CH344="","",CH344)</f>
        <v>太陽光（余剰）</v>
      </c>
      <c r="CI345" s="564"/>
      <c r="CJ345" s="564"/>
      <c r="CK345" s="564"/>
      <c r="CL345" s="564"/>
      <c r="CM345" s="564"/>
      <c r="CN345" s="564"/>
      <c r="CO345" s="564"/>
      <c r="CP345" s="564"/>
      <c r="CQ345" s="564"/>
    </row>
    <row r="346" spans="3:95" s="243" customFormat="1" ht="13.5" customHeight="1">
      <c r="C346" s="568"/>
      <c r="D346" s="568"/>
      <c r="E346" s="332"/>
      <c r="F346" s="569" t="str">
        <f t="shared" ca="1" si="81"/>
        <v/>
      </c>
      <c r="G346" s="569"/>
      <c r="H346" s="569"/>
      <c r="I346" s="333" t="str">
        <f>IF(E346="","",E303)</f>
        <v/>
      </c>
      <c r="J346" s="569" t="e">
        <f>J337&amp;"８"</f>
        <v>#REF!</v>
      </c>
      <c r="K346" s="569"/>
      <c r="L346" s="256"/>
      <c r="M346" s="256"/>
      <c r="N346" s="256"/>
      <c r="O346" s="256"/>
      <c r="P346" s="256"/>
      <c r="Q346" s="256"/>
      <c r="R346" s="256"/>
      <c r="S346" s="256"/>
      <c r="T346" s="256"/>
      <c r="U346" s="256"/>
      <c r="V346" s="256"/>
      <c r="W346" s="256"/>
      <c r="X346" s="256"/>
      <c r="Y346" s="256"/>
      <c r="Z346" s="256"/>
      <c r="AA346" s="256"/>
      <c r="AB346" s="256"/>
      <c r="AC346" s="256"/>
      <c r="AD346" s="256"/>
      <c r="AE346" s="256"/>
      <c r="AF346" s="256"/>
      <c r="AG346" s="570"/>
      <c r="AH346" s="570"/>
      <c r="AI346" s="570"/>
      <c r="AJ346" s="570"/>
      <c r="AK346" s="570"/>
      <c r="AL346" s="570"/>
      <c r="AM346" s="570"/>
      <c r="AN346" s="570"/>
      <c r="AO346" s="570"/>
      <c r="AP346" s="570"/>
      <c r="AR346" s="571" t="b">
        <f t="shared" si="80"/>
        <v>0</v>
      </c>
      <c r="AS346" s="571"/>
      <c r="AT346" s="571"/>
      <c r="AU346" s="282" t="s">
        <v>160</v>
      </c>
      <c r="AV346" s="257"/>
      <c r="AX346" s="569"/>
      <c r="AY346" s="569"/>
      <c r="AZ346" s="589"/>
      <c r="BA346" s="590"/>
      <c r="BB346" s="590"/>
      <c r="BC346" s="590"/>
      <c r="BD346" s="589"/>
      <c r="BE346" s="585" t="e">
        <f>IF(#REF!="発電事業者","月間送電電力量（GWh）","月間受電電力量（GWh）")</f>
        <v>#REF!</v>
      </c>
      <c r="BF346" s="586"/>
      <c r="BG346" s="297" t="str">
        <f>IF(COUNT(BG310,L348)=2,ROUND(BG310*L348/SUM(L339:L348),#REF!),"")</f>
        <v/>
      </c>
      <c r="BH346" s="297" t="str">
        <f>IF(COUNT(BH310,M348)=2,ROUND(BH310*M348/SUM(M339:M348),#REF!),"")</f>
        <v/>
      </c>
      <c r="BI346" s="297" t="str">
        <f>IF(COUNT(BI310,N348)=2,ROUND(BI310*N348/SUM(N339:N348),#REF!),"")</f>
        <v/>
      </c>
      <c r="BJ346" s="297" t="str">
        <f>IF(COUNT(BJ310,O348)=2,ROUND(BJ310*O348/SUM(O339:O348),#REF!),"")</f>
        <v/>
      </c>
      <c r="BK346" s="297" t="str">
        <f>IF(COUNT(BK310,P348)=2,ROUND(BK310*P348/SUM(P339:P348),#REF!),"")</f>
        <v/>
      </c>
      <c r="BL346" s="297" t="str">
        <f>IF(COUNT(BL310,Q348)=2,ROUND(BL310*Q348/SUM(Q339:Q348),#REF!),"")</f>
        <v/>
      </c>
      <c r="BM346" s="297" t="str">
        <f>IF(COUNT(BM310,R348)=2,ROUND(BM310*R348/SUM(R339:R348),#REF!),"")</f>
        <v/>
      </c>
      <c r="BN346" s="297" t="str">
        <f>IF(COUNT(BN310,S348)=2,ROUND(BN310*S348/SUM(S339:S348),#REF!),"")</f>
        <v/>
      </c>
      <c r="BO346" s="297" t="str">
        <f>IF(COUNT(BO310,T348)=2,ROUND(BO310*T348/SUM(T339:T348),#REF!),"")</f>
        <v/>
      </c>
      <c r="BP346" s="297" t="str">
        <f>IF(COUNT(BP310,U348)=2,ROUND(BP310*U348/SUM(U339:U348),#REF!),"")</f>
        <v/>
      </c>
      <c r="BQ346" s="297" t="str">
        <f>IF(COUNT(BQ310,V348)=2,ROUND(BQ310*V348/SUM(V339:V348),#REF!),"")</f>
        <v/>
      </c>
      <c r="BR346" s="297" t="str">
        <f>IF(COUNT(BR310,W348)=2,ROUND(BR310*W348/SUM(W339:W348),#REF!),"")</f>
        <v/>
      </c>
      <c r="BS346" s="569" t="e">
        <f>IF(#REF!="発電事業者","年間送電電力量（GWh）","年間受電電力量（GWh）")</f>
        <v>#REF!</v>
      </c>
      <c r="BT346" s="569"/>
      <c r="BU346" s="569"/>
      <c r="BV346" s="333" t="s">
        <v>25</v>
      </c>
      <c r="BW346" s="352"/>
      <c r="BX346" s="582"/>
      <c r="BY346" s="297" t="str">
        <f>IF(COUNT(BY310,X348)=2,ROUND(BY310*X348/SUM(X339:X348),#REF!),"")</f>
        <v/>
      </c>
      <c r="BZ346" s="297" t="str">
        <f>IF(COUNT(BZ310,Y348)=2,ROUND(BZ310*Y348/SUM(Y339:Y348),#REF!),"")</f>
        <v/>
      </c>
      <c r="CA346" s="297" t="str">
        <f>IF(COUNT(CA310,Z348)=2,ROUND(CA310*Z348/SUM(Z339:Z348),#REF!),"")</f>
        <v/>
      </c>
      <c r="CB346" s="297" t="str">
        <f>IF(COUNT(CB310,AA348)=2,ROUND(CB310*AA348/SUM(AA339:AA348),#REF!),"")</f>
        <v/>
      </c>
      <c r="CC346" s="297" t="str">
        <f>IF(COUNT(CC310,AB348)=2,ROUND(CC310*AB348/SUM(AB339:AB348),#REF!),"")</f>
        <v/>
      </c>
      <c r="CD346" s="297" t="str">
        <f>IF(COUNT(CD310,AC348)=2,ROUND(CD310*AC348/SUM(AC339:AC348),#REF!),"")</f>
        <v/>
      </c>
      <c r="CE346" s="297" t="str">
        <f>IF(COUNT(CE310,AD348)=2,ROUND(CE310*AD348/SUM(AD339:AD348),#REF!),"")</f>
        <v/>
      </c>
      <c r="CF346" s="297" t="str">
        <f>IF(COUNT(CF310,AE348)=2,ROUND(CF310*AE348/SUM(AE339:AE348),#REF!),"")</f>
        <v/>
      </c>
      <c r="CG346" s="297" t="str">
        <f>IF(COUNT(CG310,AF348)=2,ROUND(CG310*AF348/SUM(AF339:AF348),#REF!),"")</f>
        <v/>
      </c>
      <c r="CH346" s="565" t="str">
        <f>IF(COUNTA(AG348)=0,"",AG348)</f>
        <v/>
      </c>
      <c r="CI346" s="565"/>
      <c r="CJ346" s="565"/>
      <c r="CK346" s="565"/>
      <c r="CL346" s="565"/>
      <c r="CM346" s="565"/>
      <c r="CN346" s="565"/>
      <c r="CO346" s="565"/>
      <c r="CP346" s="565"/>
      <c r="CQ346" s="565"/>
    </row>
    <row r="347" spans="3:95" s="243" customFormat="1" ht="13.5" customHeight="1">
      <c r="C347" s="568"/>
      <c r="D347" s="568"/>
      <c r="E347" s="332"/>
      <c r="F347" s="569" t="str">
        <f t="shared" ca="1" si="81"/>
        <v/>
      </c>
      <c r="G347" s="569"/>
      <c r="H347" s="569"/>
      <c r="I347" s="333" t="str">
        <f>IF(E347="","",E303)</f>
        <v/>
      </c>
      <c r="J347" s="569" t="e">
        <f>J337&amp;"９"</f>
        <v>#REF!</v>
      </c>
      <c r="K347" s="569"/>
      <c r="L347" s="256"/>
      <c r="M347" s="256"/>
      <c r="N347" s="256"/>
      <c r="O347" s="256"/>
      <c r="P347" s="256"/>
      <c r="Q347" s="256"/>
      <c r="R347" s="256"/>
      <c r="S347" s="256"/>
      <c r="T347" s="256"/>
      <c r="U347" s="256"/>
      <c r="V347" s="256"/>
      <c r="W347" s="256"/>
      <c r="X347" s="256"/>
      <c r="Y347" s="256"/>
      <c r="Z347" s="256"/>
      <c r="AA347" s="256"/>
      <c r="AB347" s="256"/>
      <c r="AC347" s="256"/>
      <c r="AD347" s="256"/>
      <c r="AE347" s="256"/>
      <c r="AF347" s="256"/>
      <c r="AG347" s="570"/>
      <c r="AH347" s="570"/>
      <c r="AI347" s="570"/>
      <c r="AJ347" s="570"/>
      <c r="AK347" s="570"/>
      <c r="AL347" s="570"/>
      <c r="AM347" s="570"/>
      <c r="AN347" s="570"/>
      <c r="AO347" s="570"/>
      <c r="AP347" s="570"/>
      <c r="AR347" s="571" t="b">
        <f t="shared" si="80"/>
        <v>0</v>
      </c>
      <c r="AS347" s="571"/>
      <c r="AT347" s="571"/>
      <c r="AU347" s="282" t="s">
        <v>160</v>
      </c>
      <c r="AV347" s="275"/>
    </row>
    <row r="348" spans="3:95" s="243" customFormat="1" ht="13.5" customHeight="1">
      <c r="C348" s="572" t="s">
        <v>307</v>
      </c>
      <c r="D348" s="573"/>
      <c r="E348" s="353"/>
      <c r="F348" s="574"/>
      <c r="G348" s="575"/>
      <c r="H348" s="576"/>
      <c r="I348" s="354"/>
      <c r="J348" s="577"/>
      <c r="K348" s="577"/>
      <c r="L348" s="308"/>
      <c r="M348" s="308"/>
      <c r="N348" s="308"/>
      <c r="O348" s="308"/>
      <c r="P348" s="308"/>
      <c r="Q348" s="308"/>
      <c r="R348" s="308"/>
      <c r="S348" s="308"/>
      <c r="T348" s="308"/>
      <c r="U348" s="308"/>
      <c r="V348" s="308"/>
      <c r="W348" s="308"/>
      <c r="X348" s="308"/>
      <c r="Y348" s="308"/>
      <c r="Z348" s="308"/>
      <c r="AA348" s="308"/>
      <c r="AB348" s="308"/>
      <c r="AC348" s="308"/>
      <c r="AD348" s="308"/>
      <c r="AE348" s="308"/>
      <c r="AF348" s="308"/>
      <c r="AG348" s="570"/>
      <c r="AH348" s="570"/>
      <c r="AI348" s="570"/>
      <c r="AJ348" s="570"/>
      <c r="AK348" s="570"/>
      <c r="AL348" s="570"/>
      <c r="AM348" s="570"/>
      <c r="AN348" s="570"/>
      <c r="AO348" s="570"/>
      <c r="AP348" s="570"/>
      <c r="AR348" s="571" t="b">
        <f t="shared" si="80"/>
        <v>0</v>
      </c>
      <c r="AS348" s="571"/>
      <c r="AT348" s="571"/>
      <c r="AU348" s="282" t="s">
        <v>160</v>
      </c>
    </row>
    <row r="349" spans="3:95" s="243" customFormat="1" ht="13.5" hidden="1" customHeight="1"/>
    <row r="350" spans="3:95" s="243" customFormat="1" ht="13.5" hidden="1" customHeight="1">
      <c r="AV350" s="268"/>
    </row>
    <row r="351" spans="3:95" s="243" customFormat="1" ht="13.5" hidden="1" customHeight="1">
      <c r="AV351" s="268"/>
    </row>
    <row r="352" spans="3:95" s="243" customFormat="1" ht="13.5" hidden="1" customHeight="1">
      <c r="AV352" s="268"/>
    </row>
    <row r="353" spans="3:100" s="243" customFormat="1" ht="13.5" hidden="1" customHeight="1">
      <c r="AV353" s="268"/>
    </row>
    <row r="354" spans="3:100" s="243" customFormat="1" ht="13.5" hidden="1" customHeight="1">
      <c r="AV354" s="268"/>
    </row>
    <row r="355" spans="3:100" s="243" customFormat="1" ht="13.5" hidden="1" customHeight="1">
      <c r="AV355" s="268"/>
    </row>
    <row r="356" spans="3:100" s="243" customFormat="1" ht="13.5" hidden="1" customHeight="1">
      <c r="AV356" s="268"/>
    </row>
    <row r="357" spans="3:100" s="243" customFormat="1" ht="13.5" hidden="1" customHeight="1">
      <c r="AV357" s="268"/>
    </row>
    <row r="358" spans="3:100" s="243" customFormat="1" ht="13.5" hidden="1" customHeight="1">
      <c r="AV358" s="268"/>
    </row>
    <row r="359" spans="3:100" s="243" customFormat="1" ht="13.5" hidden="1" customHeight="1">
      <c r="AV359" s="268"/>
    </row>
    <row r="360" spans="3:100" s="243" customFormat="1" ht="13.5" hidden="1" customHeight="1">
      <c r="AV360" s="268"/>
    </row>
    <row r="361" spans="3:100" s="243" customFormat="1" ht="13.5" hidden="1" customHeight="1">
      <c r="AV361" s="268"/>
    </row>
    <row r="362" spans="3:100" s="243" customFormat="1" ht="13.5" customHeight="1">
      <c r="AQ362" s="268"/>
      <c r="AR362" s="268"/>
      <c r="AS362" s="268"/>
      <c r="AT362" s="268"/>
      <c r="AU362" s="268"/>
    </row>
    <row r="363" spans="3:100" s="243" customFormat="1" ht="13.5" customHeight="1">
      <c r="C363" s="651" t="s">
        <v>8</v>
      </c>
      <c r="D363" s="651"/>
      <c r="E363" s="562" t="s">
        <v>107</v>
      </c>
      <c r="F363" s="562"/>
      <c r="G363" s="279"/>
    </row>
    <row r="364" spans="3:100" s="243" customFormat="1" ht="13.5" customHeight="1">
      <c r="C364" s="651"/>
      <c r="D364" s="651"/>
      <c r="E364" s="562"/>
      <c r="F364" s="562"/>
      <c r="G364" s="279"/>
      <c r="I364" s="244"/>
    </row>
    <row r="365" spans="3:100" s="243" customFormat="1" ht="13.5" customHeight="1">
      <c r="C365" s="235" t="s">
        <v>254</v>
      </c>
      <c r="D365" s="279"/>
      <c r="E365" s="279"/>
      <c r="F365" s="279"/>
      <c r="G365" s="279"/>
      <c r="I365" s="244"/>
      <c r="BC365" s="239" t="e">
        <f>IF(#REF!="発電事業者","算定結果　様式第３２第１表～第４表（保有電源新エネ欄他）","算定結果　様式第３２第１表・第２表（年度末電源構成・発電端電力量）")</f>
        <v>#REF!</v>
      </c>
      <c r="CT365" s="296" t="s">
        <v>114</v>
      </c>
      <c r="CV365" s="286" t="str">
        <f>IF(COUNT(H369:S392)&gt;0,"○","")</f>
        <v/>
      </c>
    </row>
    <row r="366" spans="3:100" s="243" customFormat="1" ht="13.5" customHeight="1">
      <c r="C366" s="652"/>
      <c r="D366" s="653"/>
      <c r="E366" s="653"/>
      <c r="F366" s="653"/>
      <c r="G366" s="654"/>
      <c r="H366" s="594" t="str">
        <f>$H$66</f>
        <v>太陽光（余剰）</v>
      </c>
      <c r="I366" s="594"/>
      <c r="J366" s="594"/>
      <c r="K366" s="594"/>
      <c r="L366" s="594"/>
      <c r="M366" s="594"/>
      <c r="N366" s="594"/>
      <c r="O366" s="594"/>
      <c r="P366" s="594"/>
      <c r="Q366" s="594"/>
      <c r="R366" s="594"/>
      <c r="S366" s="594"/>
      <c r="T366" s="594"/>
      <c r="U366" s="594"/>
      <c r="V366" s="594"/>
      <c r="W366" s="594"/>
      <c r="X366" s="594"/>
      <c r="Y366" s="594"/>
      <c r="Z366" s="594"/>
      <c r="AA366" s="245"/>
      <c r="AB366" s="245"/>
      <c r="AC366" s="245"/>
      <c r="AD366" s="658"/>
      <c r="AE366" s="658"/>
      <c r="AF366" s="658"/>
      <c r="AG366" s="658"/>
      <c r="AH366" s="658"/>
      <c r="AI366" s="594" t="str">
        <f>$H$66</f>
        <v>太陽光（余剰）</v>
      </c>
      <c r="AJ366" s="594"/>
      <c r="AK366" s="594"/>
      <c r="AL366" s="594"/>
      <c r="AM366" s="594"/>
      <c r="AN366" s="594"/>
      <c r="AO366" s="594"/>
      <c r="AP366" s="594"/>
      <c r="AQ366" s="594"/>
      <c r="AR366" s="594"/>
      <c r="AS366" s="594"/>
      <c r="AT366" s="594"/>
      <c r="AU366" s="594"/>
      <c r="BB366" s="246"/>
      <c r="BC366" s="659" t="s">
        <v>256</v>
      </c>
      <c r="BD366" s="659"/>
      <c r="BE366" s="659"/>
      <c r="BF366" s="659"/>
      <c r="BG366" s="601" t="e">
        <f>DATE(#REF!,1,1)</f>
        <v>#REF!</v>
      </c>
      <c r="BH366" s="602"/>
      <c r="BI366" s="602"/>
      <c r="BJ366" s="602"/>
      <c r="BK366" s="602"/>
      <c r="BL366" s="602"/>
      <c r="BM366" s="602"/>
      <c r="BN366" s="602"/>
      <c r="BO366" s="602"/>
      <c r="BP366" s="602"/>
      <c r="BQ366" s="602"/>
      <c r="BR366" s="603"/>
      <c r="BS366" s="659" t="s">
        <v>257</v>
      </c>
      <c r="BT366" s="659"/>
      <c r="BU366" s="659"/>
      <c r="BV366" s="659"/>
      <c r="BW366" s="592" t="e">
        <f>DATE(#REF!-1,1,1)</f>
        <v>#REF!</v>
      </c>
      <c r="BX366" s="592" t="e">
        <f>DATE(#REF!,1,1)</f>
        <v>#REF!</v>
      </c>
      <c r="BY366" s="592" t="e">
        <f>DATE(#REF!+1,1,1)</f>
        <v>#REF!</v>
      </c>
      <c r="BZ366" s="592" t="e">
        <f>DATE(#REF!+2,1,1)</f>
        <v>#REF!</v>
      </c>
      <c r="CA366" s="592" t="e">
        <f>DATE(#REF!+3,1,1)</f>
        <v>#REF!</v>
      </c>
      <c r="CB366" s="592" t="e">
        <f>DATE(#REF!+4,1,1)</f>
        <v>#REF!</v>
      </c>
      <c r="CC366" s="592" t="e">
        <f>DATE(#REF!+5,1,1)</f>
        <v>#REF!</v>
      </c>
      <c r="CD366" s="592" t="e">
        <f>DATE(#REF!+6,1,1)</f>
        <v>#REF!</v>
      </c>
      <c r="CE366" s="592" t="e">
        <f>DATE(#REF!+7,1,1)</f>
        <v>#REF!</v>
      </c>
      <c r="CF366" s="592" t="e">
        <f>DATE(#REF!+8,1,1)</f>
        <v>#REF!</v>
      </c>
      <c r="CG366" s="592" t="e">
        <f>DATE(#REF!+9,1,1)</f>
        <v>#REF!</v>
      </c>
      <c r="CH366" s="273"/>
      <c r="CI366" s="273"/>
      <c r="CJ366" s="273"/>
      <c r="CK366" s="273"/>
      <c r="CL366" s="273"/>
      <c r="CM366" s="273"/>
      <c r="CN366" s="273"/>
      <c r="CO366" s="273"/>
      <c r="CP366" s="273"/>
      <c r="CQ366" s="273"/>
    </row>
    <row r="367" spans="3:100" s="243" customFormat="1" ht="13.5" customHeight="1">
      <c r="C367" s="655"/>
      <c r="D367" s="656"/>
      <c r="E367" s="656"/>
      <c r="F367" s="656"/>
      <c r="G367" s="657"/>
      <c r="H367" s="307" t="s">
        <v>194</v>
      </c>
      <c r="I367" s="307" t="s">
        <v>195</v>
      </c>
      <c r="J367" s="307" t="s">
        <v>161</v>
      </c>
      <c r="K367" s="307" t="s">
        <v>162</v>
      </c>
      <c r="L367" s="307" t="s">
        <v>163</v>
      </c>
      <c r="M367" s="307" t="s">
        <v>164</v>
      </c>
      <c r="N367" s="307" t="s">
        <v>165</v>
      </c>
      <c r="O367" s="307" t="s">
        <v>166</v>
      </c>
      <c r="P367" s="307" t="s">
        <v>167</v>
      </c>
      <c r="Q367" s="307" t="s">
        <v>168</v>
      </c>
      <c r="R367" s="307" t="s">
        <v>169</v>
      </c>
      <c r="S367" s="307" t="s">
        <v>170</v>
      </c>
      <c r="T367" s="307" t="s">
        <v>25</v>
      </c>
      <c r="U367" s="637"/>
      <c r="V367" s="638"/>
      <c r="W367" s="638"/>
      <c r="X367" s="638"/>
      <c r="Y367" s="638"/>
      <c r="Z367" s="639"/>
      <c r="AA367" s="245"/>
      <c r="AB367" s="245"/>
      <c r="AC367" s="245"/>
      <c r="AD367" s="658"/>
      <c r="AE367" s="658"/>
      <c r="AF367" s="658"/>
      <c r="AG367" s="658"/>
      <c r="AH367" s="658"/>
      <c r="AI367" s="307" t="s">
        <v>194</v>
      </c>
      <c r="AJ367" s="307" t="s">
        <v>195</v>
      </c>
      <c r="AK367" s="307" t="s">
        <v>161</v>
      </c>
      <c r="AL367" s="307" t="s">
        <v>162</v>
      </c>
      <c r="AM367" s="307" t="s">
        <v>163</v>
      </c>
      <c r="AN367" s="307" t="s">
        <v>164</v>
      </c>
      <c r="AO367" s="307" t="s">
        <v>165</v>
      </c>
      <c r="AP367" s="307" t="s">
        <v>166</v>
      </c>
      <c r="AQ367" s="307" t="s">
        <v>167</v>
      </c>
      <c r="AR367" s="307" t="s">
        <v>168</v>
      </c>
      <c r="AS367" s="307" t="s">
        <v>169</v>
      </c>
      <c r="AT367" s="307" t="s">
        <v>170</v>
      </c>
      <c r="AU367" s="307" t="s">
        <v>25</v>
      </c>
      <c r="AX367" s="280"/>
      <c r="AY367" s="280"/>
      <c r="AZ367" s="280"/>
      <c r="BA367" s="280"/>
      <c r="BB367" s="246"/>
      <c r="BC367" s="659"/>
      <c r="BD367" s="659"/>
      <c r="BE367" s="659"/>
      <c r="BF367" s="659"/>
      <c r="BG367" s="334" t="s">
        <v>194</v>
      </c>
      <c r="BH367" s="334" t="s">
        <v>195</v>
      </c>
      <c r="BI367" s="334" t="s">
        <v>161</v>
      </c>
      <c r="BJ367" s="334" t="s">
        <v>162</v>
      </c>
      <c r="BK367" s="334" t="s">
        <v>163</v>
      </c>
      <c r="BL367" s="334" t="s">
        <v>164</v>
      </c>
      <c r="BM367" s="334" t="s">
        <v>165</v>
      </c>
      <c r="BN367" s="334" t="s">
        <v>166</v>
      </c>
      <c r="BO367" s="334" t="s">
        <v>167</v>
      </c>
      <c r="BP367" s="334" t="s">
        <v>168</v>
      </c>
      <c r="BQ367" s="334" t="s">
        <v>169</v>
      </c>
      <c r="BR367" s="334" t="s">
        <v>170</v>
      </c>
      <c r="BS367" s="659"/>
      <c r="BT367" s="659"/>
      <c r="BU367" s="659"/>
      <c r="BV367" s="659"/>
      <c r="BW367" s="593"/>
      <c r="BX367" s="593"/>
      <c r="BY367" s="593"/>
      <c r="BZ367" s="593"/>
      <c r="CA367" s="593"/>
      <c r="CB367" s="593"/>
      <c r="CC367" s="593"/>
      <c r="CD367" s="593"/>
      <c r="CE367" s="593"/>
      <c r="CF367" s="593"/>
      <c r="CG367" s="593"/>
      <c r="CH367" s="273"/>
      <c r="CI367" s="273"/>
      <c r="CJ367" s="273"/>
      <c r="CK367" s="273"/>
      <c r="CL367" s="273"/>
      <c r="CM367" s="273"/>
      <c r="CN367" s="273"/>
      <c r="CO367" s="273"/>
      <c r="CP367" s="273"/>
      <c r="CQ367" s="273"/>
    </row>
    <row r="368" spans="3:100" s="243" customFormat="1" ht="13.5" customHeight="1">
      <c r="C368" s="594" t="s">
        <v>196</v>
      </c>
      <c r="D368" s="594"/>
      <c r="E368" s="594"/>
      <c r="F368" s="594"/>
      <c r="G368" s="594"/>
      <c r="H368" s="248">
        <f t="shared" ref="H368:S368" si="82">IF($E363="","",VLOOKUP($E363,$CT$84:$DG$93,CV$94,FALSE))</f>
        <v>0</v>
      </c>
      <c r="I368" s="248">
        <f t="shared" si="82"/>
        <v>1.2999999999999999E-2</v>
      </c>
      <c r="J368" s="248">
        <f t="shared" si="82"/>
        <v>6.4000000000000001E-2</v>
      </c>
      <c r="K368" s="248">
        <f t="shared" si="82"/>
        <v>0.186</v>
      </c>
      <c r="L368" s="248">
        <f t="shared" si="82"/>
        <v>0.186</v>
      </c>
      <c r="M368" s="248">
        <f t="shared" si="82"/>
        <v>4.1000000000000002E-2</v>
      </c>
      <c r="N368" s="248">
        <f t="shared" si="82"/>
        <v>0</v>
      </c>
      <c r="O368" s="248">
        <f t="shared" si="82"/>
        <v>0</v>
      </c>
      <c r="P368" s="248">
        <f t="shared" si="82"/>
        <v>0</v>
      </c>
      <c r="Q368" s="248">
        <f t="shared" si="82"/>
        <v>0</v>
      </c>
      <c r="R368" s="248">
        <f t="shared" si="82"/>
        <v>0</v>
      </c>
      <c r="S368" s="248">
        <f t="shared" si="82"/>
        <v>0</v>
      </c>
      <c r="T368" s="249"/>
      <c r="U368" s="640"/>
      <c r="V368" s="641"/>
      <c r="W368" s="641"/>
      <c r="X368" s="641"/>
      <c r="Y368" s="641"/>
      <c r="Z368" s="642"/>
      <c r="AA368" s="250"/>
      <c r="AB368" s="250"/>
      <c r="AC368" s="250"/>
      <c r="AD368" s="594" t="s">
        <v>197</v>
      </c>
      <c r="AE368" s="594"/>
      <c r="AF368" s="594"/>
      <c r="AG368" s="594"/>
      <c r="AH368" s="594"/>
      <c r="AI368" s="251">
        <v>30</v>
      </c>
      <c r="AJ368" s="251">
        <v>31</v>
      </c>
      <c r="AK368" s="251">
        <v>30</v>
      </c>
      <c r="AL368" s="251">
        <v>31</v>
      </c>
      <c r="AM368" s="251">
        <v>31</v>
      </c>
      <c r="AN368" s="251">
        <v>30</v>
      </c>
      <c r="AO368" s="251">
        <v>31</v>
      </c>
      <c r="AP368" s="251">
        <v>30</v>
      </c>
      <c r="AQ368" s="251">
        <v>31</v>
      </c>
      <c r="AR368" s="251">
        <v>31</v>
      </c>
      <c r="AS368" s="251">
        <v>28</v>
      </c>
      <c r="AT368" s="251">
        <v>31</v>
      </c>
      <c r="AU368" s="249"/>
      <c r="AX368" s="280"/>
      <c r="AY368" s="280"/>
      <c r="AZ368" s="280"/>
      <c r="BA368" s="280"/>
      <c r="BB368" s="246"/>
      <c r="BC368" s="634" t="s">
        <v>198</v>
      </c>
      <c r="BD368" s="635"/>
      <c r="BE368" s="635"/>
      <c r="BF368" s="636"/>
      <c r="BG368" s="297" t="str">
        <f t="shared" ref="BG368:BR368" si="83">IF(COUNT(AI373)=0,"",AI373)</f>
        <v/>
      </c>
      <c r="BH368" s="297" t="str">
        <f t="shared" si="83"/>
        <v/>
      </c>
      <c r="BI368" s="297" t="str">
        <f t="shared" si="83"/>
        <v/>
      </c>
      <c r="BJ368" s="297" t="str">
        <f t="shared" si="83"/>
        <v/>
      </c>
      <c r="BK368" s="297" t="str">
        <f t="shared" si="83"/>
        <v/>
      </c>
      <c r="BL368" s="297" t="str">
        <f t="shared" si="83"/>
        <v/>
      </c>
      <c r="BM368" s="297" t="str">
        <f t="shared" si="83"/>
        <v/>
      </c>
      <c r="BN368" s="297" t="str">
        <f t="shared" si="83"/>
        <v/>
      </c>
      <c r="BO368" s="297" t="str">
        <f t="shared" si="83"/>
        <v/>
      </c>
      <c r="BP368" s="297" t="str">
        <f t="shared" si="83"/>
        <v/>
      </c>
      <c r="BQ368" s="297" t="str">
        <f t="shared" si="83"/>
        <v/>
      </c>
      <c r="BR368" s="297" t="str">
        <f t="shared" si="83"/>
        <v/>
      </c>
      <c r="BS368" s="597" t="s">
        <v>198</v>
      </c>
      <c r="BT368" s="633"/>
      <c r="BU368" s="598"/>
      <c r="BV368" s="334" t="s">
        <v>171</v>
      </c>
      <c r="BW368" s="253" t="str">
        <f>IF(COUNT(AM371)=0,"",AM371)</f>
        <v/>
      </c>
      <c r="BX368" s="253" t="str">
        <f>IF(COUNT(AM373)=0,"",AM373)</f>
        <v/>
      </c>
      <c r="BY368" s="253" t="str">
        <f>IF(COUNT(AM375)=0,"",AM375)</f>
        <v/>
      </c>
      <c r="BZ368" s="253" t="str">
        <f>IF(COUNT(AM377)=0,"",AM377)</f>
        <v/>
      </c>
      <c r="CA368" s="253" t="str">
        <f>IF(COUNT(AM379)=0,"",AM379)</f>
        <v/>
      </c>
      <c r="CB368" s="253" t="str">
        <f>IF(COUNT(AM381)=0,"",AM381)</f>
        <v/>
      </c>
      <c r="CC368" s="253" t="str">
        <f>IF(COUNT(AM383)=0,"",AM383)</f>
        <v/>
      </c>
      <c r="CD368" s="253" t="str">
        <f>IF(COUNT(AM385)=0,"",AM385)</f>
        <v/>
      </c>
      <c r="CE368" s="253" t="str">
        <f>IF(COUNT(AM387)=0,"",AM387)</f>
        <v/>
      </c>
      <c r="CF368" s="253" t="str">
        <f>IF(COUNT(AM389)=0,"",AM389)</f>
        <v/>
      </c>
      <c r="CG368" s="253" t="str">
        <f>IF(COUNT(AM391)=0,"",AM391)</f>
        <v/>
      </c>
      <c r="CH368" s="257"/>
      <c r="CI368" s="257"/>
      <c r="CJ368" s="257"/>
      <c r="CK368" s="257"/>
      <c r="CL368" s="257"/>
      <c r="CM368" s="257"/>
      <c r="CN368" s="257"/>
      <c r="CO368" s="257"/>
      <c r="CP368" s="257"/>
      <c r="CQ368" s="257"/>
    </row>
    <row r="369" spans="3:95" s="243" customFormat="1" ht="13.5" customHeight="1">
      <c r="C369" s="604" t="e">
        <f>DATE(#REF!-2,1,1)</f>
        <v>#REF!</v>
      </c>
      <c r="D369" s="605"/>
      <c r="E369" s="613" t="s">
        <v>275</v>
      </c>
      <c r="F369" s="614"/>
      <c r="G369" s="615"/>
      <c r="H369" s="255"/>
      <c r="I369" s="255"/>
      <c r="J369" s="255"/>
      <c r="K369" s="255"/>
      <c r="L369" s="255"/>
      <c r="M369" s="255"/>
      <c r="N369" s="255"/>
      <c r="O369" s="255"/>
      <c r="P369" s="256"/>
      <c r="Q369" s="256"/>
      <c r="R369" s="256"/>
      <c r="S369" s="256"/>
      <c r="T369" s="255"/>
      <c r="U369" s="578"/>
      <c r="V369" s="644"/>
      <c r="W369" s="644"/>
      <c r="X369" s="644"/>
      <c r="Y369" s="644"/>
      <c r="Z369" s="579"/>
      <c r="AA369" s="257"/>
      <c r="AB369" s="257"/>
      <c r="AC369" s="257"/>
      <c r="AD369" s="604" t="e">
        <f>DATE(#REF!-2,1,1)</f>
        <v>#REF!</v>
      </c>
      <c r="AE369" s="605"/>
      <c r="AF369" s="613" t="s">
        <v>198</v>
      </c>
      <c r="AG369" s="614"/>
      <c r="AH369" s="615"/>
      <c r="AI369" s="255"/>
      <c r="AJ369" s="255"/>
      <c r="AK369" s="255"/>
      <c r="AL369" s="255"/>
      <c r="AM369" s="255"/>
      <c r="AN369" s="255"/>
      <c r="AO369" s="255"/>
      <c r="AP369" s="255"/>
      <c r="AQ369" s="255"/>
      <c r="AR369" s="258" t="str">
        <f>IF(COUNT(P369,Q369)&lt;&gt;2,"",ROUND(MIN(P369,Q369)*Q368,#REF!))</f>
        <v/>
      </c>
      <c r="AS369" s="258" t="str">
        <f>IF(COUNT(Q369,R369)&lt;&gt;2,"",ROUND(MIN(Q369,R369)*R368,#REF!))</f>
        <v/>
      </c>
      <c r="AT369" s="258" t="str">
        <f>IF(COUNT(R369,S369)&lt;&gt;2,"",ROUND(MIN(R369,S369)*S368,#REF!))</f>
        <v/>
      </c>
      <c r="AU369" s="255"/>
      <c r="AX369" s="280"/>
      <c r="AY369" s="280"/>
      <c r="AZ369" s="280"/>
      <c r="BA369" s="280"/>
      <c r="BB369" s="246"/>
      <c r="BC369" s="648"/>
      <c r="BD369" s="649"/>
      <c r="BE369" s="649"/>
      <c r="BF369" s="650"/>
      <c r="BG369" s="259"/>
      <c r="BH369" s="259"/>
      <c r="BI369" s="259"/>
      <c r="BJ369" s="259"/>
      <c r="BK369" s="259"/>
      <c r="BL369" s="259"/>
      <c r="BM369" s="259"/>
      <c r="BN369" s="259"/>
      <c r="BO369" s="259"/>
      <c r="BP369" s="259"/>
      <c r="BQ369" s="259"/>
      <c r="BR369" s="259"/>
      <c r="BS369" s="599"/>
      <c r="BT369" s="643"/>
      <c r="BU369" s="600"/>
      <c r="BV369" s="334" t="s">
        <v>172</v>
      </c>
      <c r="BW369" s="253" t="str">
        <f>IF(COUNT(AR369)=0,"",AR369)</f>
        <v/>
      </c>
      <c r="BX369" s="253" t="str">
        <f>IF(COUNT(AR373)=0,"",AR373)</f>
        <v/>
      </c>
      <c r="BY369" s="253" t="str">
        <f>IF(COUNT(AR375)=0,"",AR375)</f>
        <v/>
      </c>
      <c r="BZ369" s="253" t="str">
        <f>IF(COUNT(AR377)=0,"",AR377)</f>
        <v/>
      </c>
      <c r="CA369" s="253" t="str">
        <f>IF(COUNT(AR379)=0,"",AR379)</f>
        <v/>
      </c>
      <c r="CB369" s="253" t="str">
        <f>IF(COUNT(AR381)=0,"",AR381)</f>
        <v/>
      </c>
      <c r="CC369" s="253" t="str">
        <f>IF(COUNT(AR383)=0,"",AR383)</f>
        <v/>
      </c>
      <c r="CD369" s="253" t="str">
        <f>IF(COUNT(AR385)=0,"",AR385)</f>
        <v/>
      </c>
      <c r="CE369" s="253" t="str">
        <f>IF(COUNT(AR387)=0,"",AR387)</f>
        <v/>
      </c>
      <c r="CF369" s="253" t="str">
        <f>IF(COUNT(AR389)=0,"",AR389)</f>
        <v/>
      </c>
      <c r="CG369" s="253" t="str">
        <f>IF(COUNT(AR391)=0,"",AR391)</f>
        <v/>
      </c>
      <c r="CH369" s="257"/>
      <c r="CI369" s="257"/>
      <c r="CJ369" s="257"/>
      <c r="CK369" s="257"/>
      <c r="CL369" s="257"/>
      <c r="CM369" s="257"/>
      <c r="CN369" s="257"/>
      <c r="CO369" s="257"/>
      <c r="CP369" s="257"/>
      <c r="CQ369" s="257"/>
    </row>
    <row r="370" spans="3:95" s="243" customFormat="1" ht="13.5" customHeight="1">
      <c r="C370" s="606"/>
      <c r="D370" s="607"/>
      <c r="E370" s="608" t="s">
        <v>252</v>
      </c>
      <c r="F370" s="609"/>
      <c r="G370" s="610"/>
      <c r="H370" s="260"/>
      <c r="I370" s="260"/>
      <c r="J370" s="260"/>
      <c r="K370" s="260"/>
      <c r="L370" s="260"/>
      <c r="M370" s="260"/>
      <c r="N370" s="260"/>
      <c r="O370" s="260"/>
      <c r="P370" s="261"/>
      <c r="Q370" s="261"/>
      <c r="R370" s="261"/>
      <c r="S370" s="261"/>
      <c r="T370" s="262" t="str">
        <f>IF(COUNT(H370:S370)=0,"",SUMPRODUCT(ROUND(H370:S370,#REF!)))</f>
        <v/>
      </c>
      <c r="U370" s="645"/>
      <c r="V370" s="646"/>
      <c r="W370" s="646"/>
      <c r="X370" s="646"/>
      <c r="Y370" s="646"/>
      <c r="Z370" s="647"/>
      <c r="AA370" s="257"/>
      <c r="AB370" s="257"/>
      <c r="AC370" s="257"/>
      <c r="AD370" s="606"/>
      <c r="AE370" s="607"/>
      <c r="AF370" s="608" t="s">
        <v>199</v>
      </c>
      <c r="AG370" s="609"/>
      <c r="AH370" s="610"/>
      <c r="AI370" s="263"/>
      <c r="AJ370" s="263"/>
      <c r="AK370" s="263"/>
      <c r="AL370" s="263"/>
      <c r="AM370" s="263"/>
      <c r="AN370" s="263"/>
      <c r="AO370" s="263"/>
      <c r="AP370" s="263"/>
      <c r="AQ370" s="263"/>
      <c r="AR370" s="264" t="str">
        <f>IF(COUNT(Q369:Q370)=0,"",ROUND(Q370/(Q369*24*AR368/1000),3))</f>
        <v/>
      </c>
      <c r="AS370" s="264" t="str">
        <f>IF(COUNT(R369:R370)=0,"",ROUND(R370/(R369*24*AS368/1000),3))</f>
        <v/>
      </c>
      <c r="AT370" s="264" t="str">
        <f>IF(COUNT(S369:S370)=0,"",ROUND(S370/(S369*24*AT368/1000),3))</f>
        <v/>
      </c>
      <c r="AU370" s="265" t="str">
        <f>IF(COUNT(AI370:AT370)=0,"",AVERAGE(AI370:AT370))</f>
        <v/>
      </c>
      <c r="AX370" s="280"/>
      <c r="AY370" s="280"/>
      <c r="AZ370" s="280"/>
      <c r="BA370" s="280"/>
      <c r="BB370" s="246"/>
      <c r="BC370" s="594" t="s">
        <v>205</v>
      </c>
      <c r="BD370" s="594"/>
      <c r="BE370" s="594"/>
      <c r="BF370" s="594"/>
      <c r="BG370" s="253" t="str">
        <f>IF(COUNT(H374)=0,"",ROUND(H374,#REF!))</f>
        <v/>
      </c>
      <c r="BH370" s="253" t="str">
        <f>IF(COUNT(I374)=0,"",ROUND(I374,#REF!))</f>
        <v/>
      </c>
      <c r="BI370" s="253" t="str">
        <f>IF(COUNT(J374)=0,"",ROUND(J374,#REF!))</f>
        <v/>
      </c>
      <c r="BJ370" s="253" t="str">
        <f>IF(COUNT(K374)=0,"",ROUND(K374,#REF!))</f>
        <v/>
      </c>
      <c r="BK370" s="253" t="str">
        <f>IF(COUNT(L374)=0,"",ROUND(L374,#REF!))</f>
        <v/>
      </c>
      <c r="BL370" s="253" t="str">
        <f>IF(COUNT(M374)=0,"",ROUND(M374,#REF!))</f>
        <v/>
      </c>
      <c r="BM370" s="253" t="str">
        <f>IF(COUNT(N374)=0,"",ROUND(N374,#REF!))</f>
        <v/>
      </c>
      <c r="BN370" s="253" t="str">
        <f>IF(COUNT(O374)=0,"",ROUND(O374,#REF!))</f>
        <v/>
      </c>
      <c r="BO370" s="253" t="str">
        <f>IF(COUNT(P374)=0,"",ROUND(P374,#REF!))</f>
        <v/>
      </c>
      <c r="BP370" s="253" t="str">
        <f>IF(COUNT(Q374)=0,"",ROUND(Q374,#REF!))</f>
        <v/>
      </c>
      <c r="BQ370" s="253" t="str">
        <f>IF(COUNT(R374)=0,"",ROUND(R374,#REF!))</f>
        <v/>
      </c>
      <c r="BR370" s="253" t="str">
        <f>IF(COUNT(S374)=0,"",ROUND(S374,#REF!))</f>
        <v/>
      </c>
      <c r="BS370" s="634" t="s">
        <v>205</v>
      </c>
      <c r="BT370" s="635"/>
      <c r="BU370" s="636"/>
      <c r="BV370" s="334" t="s">
        <v>25</v>
      </c>
      <c r="BW370" s="253" t="str">
        <f>IF(COUNT(T372)=0,"",T372)</f>
        <v/>
      </c>
      <c r="BX370" s="253" t="str">
        <f>IF(COUNT(T374)=0,"",T374)</f>
        <v/>
      </c>
      <c r="BY370" s="253" t="str">
        <f>IF(COUNT(T376)=0,"",T376)</f>
        <v/>
      </c>
      <c r="BZ370" s="266" t="str">
        <f>IF(COUNT(T378)=0,"",T378)</f>
        <v/>
      </c>
      <c r="CA370" s="253" t="str">
        <f>IF(COUNT(T380)=0,"",T380)</f>
        <v/>
      </c>
      <c r="CB370" s="253" t="str">
        <f>IF(COUNT(T382)=0,"",T382)</f>
        <v/>
      </c>
      <c r="CC370" s="253" t="str">
        <f>IF(COUNT(T384)=0,"",T384)</f>
        <v/>
      </c>
      <c r="CD370" s="253" t="str">
        <f>IF(COUNT(T386)=0,"",T386)</f>
        <v/>
      </c>
      <c r="CE370" s="253" t="str">
        <f>IF(COUNT(T388)=0,"",T388)</f>
        <v/>
      </c>
      <c r="CF370" s="253" t="str">
        <f>IF(COUNT(T390)=0,"",T390)</f>
        <v/>
      </c>
      <c r="CG370" s="253" t="str">
        <f>IF(COUNT(T392)=0,"",T392)</f>
        <v/>
      </c>
      <c r="CH370" s="257"/>
      <c r="CI370" s="257"/>
      <c r="CJ370" s="257"/>
      <c r="CK370" s="257"/>
      <c r="CL370" s="257"/>
      <c r="CM370" s="257"/>
      <c r="CN370" s="257"/>
      <c r="CO370" s="257"/>
      <c r="CP370" s="257"/>
      <c r="CQ370" s="257"/>
    </row>
    <row r="371" spans="3:95" s="243" customFormat="1" ht="13.5" customHeight="1">
      <c r="C371" s="604" t="e">
        <f>DATE(#REF!-1,1,1)</f>
        <v>#REF!</v>
      </c>
      <c r="D371" s="605"/>
      <c r="E371" s="613" t="s">
        <v>275</v>
      </c>
      <c r="F371" s="614"/>
      <c r="G371" s="615"/>
      <c r="H371" s="256"/>
      <c r="I371" s="256"/>
      <c r="J371" s="256"/>
      <c r="K371" s="256"/>
      <c r="L371" s="256"/>
      <c r="M371" s="256"/>
      <c r="N371" s="256"/>
      <c r="O371" s="256"/>
      <c r="P371" s="256"/>
      <c r="Q371" s="256"/>
      <c r="R371" s="256"/>
      <c r="S371" s="256"/>
      <c r="T371" s="255"/>
      <c r="U371" s="613" t="s">
        <v>210</v>
      </c>
      <c r="V371" s="614"/>
      <c r="W371" s="614"/>
      <c r="X371" s="615"/>
      <c r="Y371" s="616" t="str">
        <f>IF(COUNT(S371)=0,"",ROUND(S371,#REF!))</f>
        <v/>
      </c>
      <c r="Z371" s="617"/>
      <c r="AA371" s="257"/>
      <c r="AB371" s="257"/>
      <c r="AC371" s="257"/>
      <c r="AD371" s="604" t="e">
        <f>DATE(#REF!-1,1,1)</f>
        <v>#REF!</v>
      </c>
      <c r="AE371" s="605"/>
      <c r="AF371" s="613" t="s">
        <v>198</v>
      </c>
      <c r="AG371" s="614"/>
      <c r="AH371" s="615"/>
      <c r="AI371" s="258" t="str">
        <f>IF(COUNT(S369,H371)&lt;&gt;2,"",ROUND(MIN(S369,H371)*H368,#REF!))</f>
        <v/>
      </c>
      <c r="AJ371" s="258" t="str">
        <f>IF(COUNT(H371,I371)&lt;&gt;2,"",ROUND(MIN(H371,I371)*I368,#REF!))</f>
        <v/>
      </c>
      <c r="AK371" s="258" t="str">
        <f>IF(COUNT(I371,J371)&lt;&gt;2,"",ROUND(MIN(I371,J371)*J368,#REF!))</f>
        <v/>
      </c>
      <c r="AL371" s="258" t="str">
        <f>IF(COUNT(J371,K371)&lt;&gt;2,"",ROUND(MIN(J371,K371)*K368,#REF!))</f>
        <v/>
      </c>
      <c r="AM371" s="258" t="str">
        <f>IF(COUNT(K371,L371)&lt;&gt;2,"",ROUND(MIN(K371,L371)*L368,#REF!))</f>
        <v/>
      </c>
      <c r="AN371" s="258" t="str">
        <f>IF(COUNT(L371,M371)&lt;&gt;2,"",ROUND(MIN(L371,M371)*M368,#REF!))</f>
        <v/>
      </c>
      <c r="AO371" s="258" t="str">
        <f>IF(COUNT(M371,N371)&lt;&gt;2,"",ROUND(MIN(M371,N371)*N368,#REF!))</f>
        <v/>
      </c>
      <c r="AP371" s="258" t="str">
        <f>IF(COUNT(N371,O371)&lt;&gt;2,"",ROUND(MIN(N371,O371)*O368,#REF!))</f>
        <v/>
      </c>
      <c r="AQ371" s="258" t="str">
        <f>IF(COUNT(O371,P371)&lt;&gt;2,"",ROUND(MIN(O371,P371)*P368,#REF!))</f>
        <v/>
      </c>
      <c r="AR371" s="258" t="str">
        <f>IF(COUNT(P371,Q371)&lt;&gt;2,"",ROUND(MIN(P371,Q371)*Q368,#REF!))</f>
        <v/>
      </c>
      <c r="AS371" s="258" t="str">
        <f>IF(COUNT(Q371,R371)&lt;&gt;2,"",ROUND(MIN(Q371,R371)*R368,#REF!))</f>
        <v/>
      </c>
      <c r="AT371" s="258" t="str">
        <f>IF(COUNT(R371,S371)&lt;&gt;2,"",ROUND(MIN(R371,S371)*S368,#REF!))</f>
        <v/>
      </c>
      <c r="AU371" s="255"/>
      <c r="AX371" s="280"/>
      <c r="AY371" s="280"/>
      <c r="AZ371" s="280"/>
      <c r="BB371" s="246"/>
      <c r="BC371" s="627"/>
      <c r="BD371" s="628"/>
      <c r="BE371" s="628"/>
      <c r="BF371" s="628"/>
      <c r="BG371" s="628"/>
      <c r="BH371" s="628"/>
      <c r="BI371" s="628"/>
      <c r="BJ371" s="628"/>
      <c r="BK371" s="628"/>
      <c r="BL371" s="628"/>
      <c r="BM371" s="628"/>
      <c r="BN371" s="628"/>
      <c r="BO371" s="628"/>
      <c r="BP371" s="628"/>
      <c r="BQ371" s="628"/>
      <c r="BR371" s="629"/>
      <c r="BS371" s="597" t="s">
        <v>206</v>
      </c>
      <c r="BT371" s="633"/>
      <c r="BU371" s="598"/>
      <c r="BV371" s="334" t="s">
        <v>25</v>
      </c>
      <c r="BW371" s="253" t="str">
        <f>IF(COUNT(Y371)=0,"",IF(#REF!="発電事業者",Y371,IF(SUMIF($C399:$D408,"その他事業者",L399:L408)=0,IF(Y371*L408/SUM(L399:L408)=0,"",Y371*L408/SUM(L399:L408)),ROUND(Y371*SUMIF($C399:$D408,"その他事業者",L399:L408)/SUM(L399:L408),#REF!)+Y371*L408/SUM(L399:L408))))</f>
        <v/>
      </c>
      <c r="BX371" s="253" t="str">
        <f>IF(COUNT(Y373)=0,"",IF(#REF!="発電事業者",Y373,IF(SUMIF($C399:$D408,"その他事業者",W399:W408)=0,IF(Y373*W408/SUM(W399:W408)=0,"",Y373*W408/SUM(W399:W408)),ROUND(Y373*SUMIF($C399:$D408,"その他事業者",W399:W408)/SUM(W399:W408),#REF!)+Y373*W408/SUM(W399:W408))))</f>
        <v/>
      </c>
      <c r="BY371" s="267"/>
      <c r="BZ371" s="267"/>
      <c r="CA371" s="267"/>
      <c r="CB371" s="253" t="str">
        <f>IF(COUNT(Y381)=0,"",IF(#REF!="発電事業者",Y381,IF(SUMIF($C399:$D408,"その他事業者",AA399:AA408)=0,IF(Y381*AA408/SUM(AA399:AA408)=0,"",Y381*AA408/SUM(AA399:AA408)),ROUND(Y381*SUMIF($C399:$D408,"その他事業者",AA399:AA408)/SUM(AA399:AA408),#REF!)+Y381*AA408/SUM(AA399:AA408))))</f>
        <v/>
      </c>
      <c r="CC371" s="267"/>
      <c r="CD371" s="267"/>
      <c r="CE371" s="267"/>
      <c r="CF371" s="267"/>
      <c r="CG371" s="253" t="str">
        <f>IF(COUNT(Y391)=0,"",IF(#REF!="発電事業者",Y391,IF(SUMIF($C399:$D408,"その他事業者",AF399:AF408)=0,IF(Y391*AF408/SUM(AF399:AF408)=0,"",Y391*AF408/SUM(AF399:AF408)),ROUND(Y391*SUMIF($C399:$D408,"その他事業者",AF399:AF408)/SUM(AF399:AF408),#REF!)+Y391*AF408/SUM(AF399:AF408))))</f>
        <v/>
      </c>
      <c r="CH371" s="257"/>
      <c r="CI371" s="257"/>
      <c r="CJ371" s="257"/>
      <c r="CK371" s="257"/>
      <c r="CL371" s="257"/>
      <c r="CM371" s="257"/>
      <c r="CN371" s="257"/>
      <c r="CO371" s="257"/>
      <c r="CP371" s="257"/>
      <c r="CQ371" s="257"/>
    </row>
    <row r="372" spans="3:95" s="243" customFormat="1" ht="13.5" customHeight="1">
      <c r="C372" s="606"/>
      <c r="D372" s="607"/>
      <c r="E372" s="608" t="s">
        <v>252</v>
      </c>
      <c r="F372" s="609"/>
      <c r="G372" s="610"/>
      <c r="H372" s="261"/>
      <c r="I372" s="261"/>
      <c r="J372" s="261"/>
      <c r="K372" s="261"/>
      <c r="L372" s="261"/>
      <c r="M372" s="261"/>
      <c r="N372" s="261"/>
      <c r="O372" s="261"/>
      <c r="P372" s="261"/>
      <c r="Q372" s="261"/>
      <c r="R372" s="261"/>
      <c r="S372" s="261"/>
      <c r="T372" s="262" t="str">
        <f>IF(COUNT(H372:S372)=0,"",SUMPRODUCT(ROUND(H372:S372,#REF!)))</f>
        <v/>
      </c>
      <c r="U372" s="608" t="s">
        <v>211</v>
      </c>
      <c r="V372" s="609"/>
      <c r="W372" s="609"/>
      <c r="X372" s="610"/>
      <c r="Y372" s="611" t="str">
        <f>IF(COUNT(T372)=0,"",T372)</f>
        <v/>
      </c>
      <c r="Z372" s="612"/>
      <c r="AA372" s="257"/>
      <c r="AB372" s="257"/>
      <c r="AC372" s="257"/>
      <c r="AD372" s="606"/>
      <c r="AE372" s="607"/>
      <c r="AF372" s="608" t="s">
        <v>199</v>
      </c>
      <c r="AG372" s="609"/>
      <c r="AH372" s="610"/>
      <c r="AI372" s="264" t="str">
        <f t="shared" ref="AI372:AT372" si="84">IF(COUNT(H371:H372)=0,"",ROUND(H372/(H371*24*AI368/1000),3))</f>
        <v/>
      </c>
      <c r="AJ372" s="264" t="str">
        <f t="shared" si="84"/>
        <v/>
      </c>
      <c r="AK372" s="264" t="str">
        <f t="shared" si="84"/>
        <v/>
      </c>
      <c r="AL372" s="264" t="str">
        <f t="shared" si="84"/>
        <v/>
      </c>
      <c r="AM372" s="264" t="str">
        <f t="shared" si="84"/>
        <v/>
      </c>
      <c r="AN372" s="264" t="str">
        <f t="shared" si="84"/>
        <v/>
      </c>
      <c r="AO372" s="264" t="str">
        <f t="shared" si="84"/>
        <v/>
      </c>
      <c r="AP372" s="264" t="str">
        <f t="shared" si="84"/>
        <v/>
      </c>
      <c r="AQ372" s="264" t="str">
        <f t="shared" si="84"/>
        <v/>
      </c>
      <c r="AR372" s="264" t="str">
        <f t="shared" si="84"/>
        <v/>
      </c>
      <c r="AS372" s="264" t="str">
        <f t="shared" si="84"/>
        <v/>
      </c>
      <c r="AT372" s="264" t="str">
        <f t="shared" si="84"/>
        <v/>
      </c>
      <c r="AU372" s="265" t="str">
        <f>IF(COUNT(AI372:AT372)=0,"",AVERAGE(AI372:AT372))</f>
        <v/>
      </c>
      <c r="AX372" s="280"/>
      <c r="AY372" s="280"/>
      <c r="AZ372" s="280"/>
      <c r="BB372" s="246"/>
      <c r="BC372" s="630"/>
      <c r="BD372" s="631"/>
      <c r="BE372" s="631"/>
      <c r="BF372" s="631"/>
      <c r="BG372" s="631"/>
      <c r="BH372" s="631"/>
      <c r="BI372" s="631"/>
      <c r="BJ372" s="631"/>
      <c r="BK372" s="631"/>
      <c r="BL372" s="631"/>
      <c r="BM372" s="631"/>
      <c r="BN372" s="631"/>
      <c r="BO372" s="631"/>
      <c r="BP372" s="631"/>
      <c r="BQ372" s="631"/>
      <c r="BR372" s="632"/>
      <c r="BS372" s="634" t="s">
        <v>207</v>
      </c>
      <c r="BT372" s="635"/>
      <c r="BU372" s="636"/>
      <c r="BV372" s="334" t="s">
        <v>25</v>
      </c>
      <c r="BW372" s="253" t="str">
        <f>IF(COUNT(Y372)=0,"",Y372)</f>
        <v/>
      </c>
      <c r="BX372" s="253" t="str">
        <f>IF(COUNT(Y374)=0,"",Y374)</f>
        <v/>
      </c>
      <c r="BY372" s="267"/>
      <c r="BZ372" s="267"/>
      <c r="CA372" s="267"/>
      <c r="CB372" s="253" t="str">
        <f>IF(COUNT(Y382)=0,"",Y382)</f>
        <v/>
      </c>
      <c r="CC372" s="267"/>
      <c r="CD372" s="267"/>
      <c r="CE372" s="267"/>
      <c r="CF372" s="267"/>
      <c r="CG372" s="253" t="str">
        <f>IF(COUNT(Y392)=0,"",Y392)</f>
        <v/>
      </c>
      <c r="CH372" s="257"/>
      <c r="CI372" s="257"/>
      <c r="CJ372" s="257"/>
      <c r="CK372" s="257"/>
      <c r="CL372" s="257"/>
      <c r="CM372" s="257"/>
      <c r="CN372" s="257"/>
      <c r="CO372" s="257"/>
      <c r="CP372" s="257"/>
      <c r="CQ372" s="257"/>
    </row>
    <row r="373" spans="3:95" s="243" customFormat="1" ht="13.5" customHeight="1">
      <c r="C373" s="604" t="e">
        <f>DATE(#REF!,1,1)</f>
        <v>#REF!</v>
      </c>
      <c r="D373" s="605"/>
      <c r="E373" s="613" t="s">
        <v>275</v>
      </c>
      <c r="F373" s="614"/>
      <c r="G373" s="615"/>
      <c r="H373" s="256"/>
      <c r="I373" s="256"/>
      <c r="J373" s="256"/>
      <c r="K373" s="256"/>
      <c r="L373" s="256"/>
      <c r="M373" s="256"/>
      <c r="N373" s="256"/>
      <c r="O373" s="256"/>
      <c r="P373" s="256"/>
      <c r="Q373" s="256"/>
      <c r="R373" s="256"/>
      <c r="S373" s="256"/>
      <c r="T373" s="255"/>
      <c r="U373" s="613" t="s">
        <v>210</v>
      </c>
      <c r="V373" s="614"/>
      <c r="W373" s="614"/>
      <c r="X373" s="615"/>
      <c r="Y373" s="616" t="str">
        <f>IF(COUNT(S373)=0,"",ROUND(S373,#REF!))</f>
        <v/>
      </c>
      <c r="Z373" s="617"/>
      <c r="AA373" s="257"/>
      <c r="AB373" s="257"/>
      <c r="AC373" s="257"/>
      <c r="AD373" s="604" t="e">
        <f>DATE(#REF!,1,1)</f>
        <v>#REF!</v>
      </c>
      <c r="AE373" s="605"/>
      <c r="AF373" s="613" t="s">
        <v>198</v>
      </c>
      <c r="AG373" s="614"/>
      <c r="AH373" s="615"/>
      <c r="AI373" s="258" t="str">
        <f>IF(COUNT(S371,H373)&lt;&gt;2,"",ROUND(MIN(S371,H373)*H368,#REF!))</f>
        <v/>
      </c>
      <c r="AJ373" s="258" t="str">
        <f>IF(COUNT(H373,I373)&lt;&gt;2,"",ROUND(MIN(H373,I373)*I368,#REF!))</f>
        <v/>
      </c>
      <c r="AK373" s="258" t="str">
        <f>IF(COUNT(I373,J373)&lt;&gt;2,"",ROUND(MIN(I373,J373)*J368,#REF!))</f>
        <v/>
      </c>
      <c r="AL373" s="258" t="str">
        <f>IF(COUNT(J373,K373)&lt;&gt;2,"",ROUND(MIN(J373,K373)*K368,#REF!))</f>
        <v/>
      </c>
      <c r="AM373" s="258" t="str">
        <f>IF(COUNT(K373,L373)&lt;&gt;2,"",ROUND(MIN(K373,L373)*L368,#REF!))</f>
        <v/>
      </c>
      <c r="AN373" s="258" t="str">
        <f>IF(COUNT(L373,M373)&lt;&gt;2,"",ROUND(MIN(L373,M373)*M368,#REF!))</f>
        <v/>
      </c>
      <c r="AO373" s="258" t="str">
        <f>IF(COUNT(M373,N373)&lt;&gt;2,"",ROUND(MIN(M373,N373)*N368,#REF!))</f>
        <v/>
      </c>
      <c r="AP373" s="258" t="str">
        <f>IF(COUNT(N373,O373)&lt;&gt;2,"",ROUND(MIN(N373,O373)*O368,#REF!))</f>
        <v/>
      </c>
      <c r="AQ373" s="258" t="str">
        <f>IF(COUNT(O373,P373)&lt;&gt;2,"",ROUND(MIN(O373,P373)*P368,#REF!))</f>
        <v/>
      </c>
      <c r="AR373" s="258" t="str">
        <f>IF(COUNT(P373,Q373)&lt;&gt;2,"",ROUND(MIN(P373,Q373)*Q368,#REF!))</f>
        <v/>
      </c>
      <c r="AS373" s="258" t="str">
        <f>IF(COUNT(Q373,R373)&lt;&gt;2,"",ROUND(MIN(Q373,R373)*R368,#REF!))</f>
        <v/>
      </c>
      <c r="AT373" s="258" t="str">
        <f>IF(COUNT(R373,S373)&lt;&gt;2,"",ROUND(MIN(R373,S373)*S368,#REF!))</f>
        <v/>
      </c>
      <c r="AU373" s="255"/>
      <c r="AX373" s="268"/>
      <c r="BB373" s="268"/>
      <c r="BC373" s="245"/>
      <c r="BD373" s="245"/>
      <c r="BE373" s="245"/>
      <c r="BF373" s="245"/>
      <c r="BG373" s="245"/>
      <c r="BH373" s="245"/>
      <c r="BI373" s="245"/>
      <c r="BJ373" s="245"/>
      <c r="BK373" s="245"/>
      <c r="BL373" s="245"/>
      <c r="BM373" s="245"/>
      <c r="BN373" s="245"/>
      <c r="BO373" s="245"/>
      <c r="BP373" s="245"/>
      <c r="BQ373" s="245"/>
      <c r="BR373" s="245"/>
      <c r="BS373" s="245"/>
      <c r="BT373" s="245"/>
      <c r="BU373" s="245"/>
      <c r="BV373" s="245"/>
      <c r="BW373" s="245"/>
      <c r="BX373" s="257"/>
      <c r="BY373" s="257"/>
      <c r="BZ373" s="257"/>
      <c r="CA373" s="257"/>
      <c r="CB373" s="257"/>
      <c r="CC373" s="257"/>
      <c r="CD373" s="257"/>
      <c r="CE373" s="257"/>
      <c r="CF373" s="257"/>
      <c r="CG373" s="257"/>
      <c r="CH373" s="257"/>
      <c r="CI373" s="257"/>
      <c r="CJ373" s="257"/>
      <c r="CK373" s="257"/>
      <c r="CL373" s="257"/>
      <c r="CM373" s="257"/>
      <c r="CN373" s="257"/>
      <c r="CO373" s="257"/>
      <c r="CP373" s="257"/>
      <c r="CQ373" s="257"/>
    </row>
    <row r="374" spans="3:95" s="243" customFormat="1" ht="13.5" customHeight="1">
      <c r="C374" s="606"/>
      <c r="D374" s="607"/>
      <c r="E374" s="608" t="s">
        <v>212</v>
      </c>
      <c r="F374" s="609"/>
      <c r="G374" s="610"/>
      <c r="H374" s="261"/>
      <c r="I374" s="261"/>
      <c r="J374" s="261"/>
      <c r="K374" s="261"/>
      <c r="L374" s="261"/>
      <c r="M374" s="261"/>
      <c r="N374" s="261"/>
      <c r="O374" s="261"/>
      <c r="P374" s="261"/>
      <c r="Q374" s="261"/>
      <c r="R374" s="261"/>
      <c r="S374" s="261"/>
      <c r="T374" s="262" t="str">
        <f>IF(COUNT(H374:S374)=0,"",SUMPRODUCT(ROUND(H374:S374,#REF!)))</f>
        <v/>
      </c>
      <c r="U374" s="608" t="s">
        <v>211</v>
      </c>
      <c r="V374" s="609"/>
      <c r="W374" s="609"/>
      <c r="X374" s="610"/>
      <c r="Y374" s="611" t="str">
        <f>IF(COUNT(T374)=0,"",T374)</f>
        <v/>
      </c>
      <c r="Z374" s="612"/>
      <c r="AA374" s="257"/>
      <c r="AB374" s="257"/>
      <c r="AC374" s="257"/>
      <c r="AD374" s="606"/>
      <c r="AE374" s="607"/>
      <c r="AF374" s="608" t="s">
        <v>199</v>
      </c>
      <c r="AG374" s="609"/>
      <c r="AH374" s="610"/>
      <c r="AI374" s="264" t="str">
        <f t="shared" ref="AI374:AT374" si="85">IF(COUNT(H373:H374)=0,"",ROUND(H374/(H373*24*AI368/1000),3))</f>
        <v/>
      </c>
      <c r="AJ374" s="264" t="str">
        <f t="shared" si="85"/>
        <v/>
      </c>
      <c r="AK374" s="264" t="str">
        <f t="shared" si="85"/>
        <v/>
      </c>
      <c r="AL374" s="264" t="str">
        <f t="shared" si="85"/>
        <v/>
      </c>
      <c r="AM374" s="264" t="str">
        <f t="shared" si="85"/>
        <v/>
      </c>
      <c r="AN374" s="264" t="str">
        <f t="shared" si="85"/>
        <v/>
      </c>
      <c r="AO374" s="264" t="str">
        <f t="shared" si="85"/>
        <v/>
      </c>
      <c r="AP374" s="264" t="str">
        <f t="shared" si="85"/>
        <v/>
      </c>
      <c r="AQ374" s="264" t="str">
        <f t="shared" si="85"/>
        <v/>
      </c>
      <c r="AR374" s="264" t="str">
        <f t="shared" si="85"/>
        <v/>
      </c>
      <c r="AS374" s="264" t="str">
        <f t="shared" si="85"/>
        <v/>
      </c>
      <c r="AT374" s="264" t="str">
        <f t="shared" si="85"/>
        <v/>
      </c>
      <c r="AU374" s="265" t="str">
        <f>IF(COUNT(AI374:AT374)=0,"",AVERAGE(AI374:AT374))</f>
        <v/>
      </c>
      <c r="AX374" s="240" t="e">
        <f>IF(#REF!="発電事業者","算定結果　送電取引帳票","算定結果　受電取引帳票")</f>
        <v>#REF!</v>
      </c>
      <c r="BR374" s="268"/>
    </row>
    <row r="375" spans="3:95" s="243" customFormat="1" ht="13.5" customHeight="1">
      <c r="C375" s="604" t="e">
        <f>DATE(#REF!+1,1,1)</f>
        <v>#REF!</v>
      </c>
      <c r="D375" s="605"/>
      <c r="E375" s="613" t="s">
        <v>275</v>
      </c>
      <c r="F375" s="614"/>
      <c r="G375" s="615"/>
      <c r="H375" s="256"/>
      <c r="I375" s="256"/>
      <c r="J375" s="256"/>
      <c r="K375" s="256"/>
      <c r="L375" s="256"/>
      <c r="M375" s="256"/>
      <c r="N375" s="256"/>
      <c r="O375" s="256"/>
      <c r="P375" s="256"/>
      <c r="Q375" s="256"/>
      <c r="R375" s="256"/>
      <c r="S375" s="256"/>
      <c r="T375" s="255"/>
      <c r="U375" s="618"/>
      <c r="V375" s="619"/>
      <c r="W375" s="619"/>
      <c r="X375" s="619"/>
      <c r="Y375" s="619"/>
      <c r="Z375" s="620"/>
      <c r="AA375" s="257"/>
      <c r="AB375" s="257"/>
      <c r="AC375" s="257"/>
      <c r="AD375" s="604" t="e">
        <f>DATE(#REF!+1,1,1)</f>
        <v>#REF!</v>
      </c>
      <c r="AE375" s="605"/>
      <c r="AF375" s="613" t="s">
        <v>198</v>
      </c>
      <c r="AG375" s="614"/>
      <c r="AH375" s="615"/>
      <c r="AI375" s="258" t="str">
        <f>IF(COUNT(S373,H375)&lt;&gt;2,"",ROUND(MIN(S373,H375)*H368,#REF!))</f>
        <v/>
      </c>
      <c r="AJ375" s="258" t="str">
        <f>IF(COUNT(H375,I375)&lt;&gt;2,"",ROUND(MIN(H375,I375)*I368,#REF!))</f>
        <v/>
      </c>
      <c r="AK375" s="258" t="str">
        <f>IF(COUNT(I375,J375)&lt;&gt;2,"",ROUND(MIN(I375,J375)*J368,#REF!))</f>
        <v/>
      </c>
      <c r="AL375" s="258" t="str">
        <f>IF(COUNT(J375,K375)&lt;&gt;2,"",ROUND(MIN(J375,K375)*K368,#REF!))</f>
        <v/>
      </c>
      <c r="AM375" s="258" t="str">
        <f>IF(COUNT(K375,L375)&lt;&gt;2,"",ROUND(MIN(K375,L375)*L368,#REF!))</f>
        <v/>
      </c>
      <c r="AN375" s="258" t="str">
        <f>IF(COUNT(L375,M375)&lt;&gt;2,"",ROUND(MIN(L375,M375)*M368,#REF!))</f>
        <v/>
      </c>
      <c r="AO375" s="258" t="str">
        <f>IF(COUNT(M375,N375)&lt;&gt;2,"",ROUND(MIN(M375,N375)*N368,#REF!))</f>
        <v/>
      </c>
      <c r="AP375" s="258" t="str">
        <f>IF(COUNT(N375,O375)&lt;&gt;2,"",ROUND(MIN(N375,O375)*O368,#REF!))</f>
        <v/>
      </c>
      <c r="AQ375" s="258" t="str">
        <f>IF(COUNT(O375,P375)&lt;&gt;2,"",ROUND(MIN(O375,P375)*P368,#REF!))</f>
        <v/>
      </c>
      <c r="AR375" s="258" t="str">
        <f>IF(COUNT(P375,Q375)&lt;&gt;2,"",ROUND(MIN(P375,Q375)*Q368,#REF!))</f>
        <v/>
      </c>
      <c r="AS375" s="258" t="str">
        <f>IF(COUNT(Q375,R375)&lt;&gt;2,"",ROUND(MIN(Q375,R375)*R368,#REF!))</f>
        <v/>
      </c>
      <c r="AT375" s="258" t="str">
        <f>IF(COUNT(R375,S375)&lt;&gt;2,"",ROUND(MIN(R375,S375)*S368,#REF!))</f>
        <v/>
      </c>
      <c r="AU375" s="255"/>
      <c r="AX375" s="594" t="s">
        <v>200</v>
      </c>
      <c r="AY375" s="594"/>
      <c r="AZ375" s="595" t="s">
        <v>201</v>
      </c>
      <c r="BA375" s="594" t="s">
        <v>202</v>
      </c>
      <c r="BB375" s="594"/>
      <c r="BC375" s="594"/>
      <c r="BD375" s="595" t="s">
        <v>203</v>
      </c>
      <c r="BE375" s="597" t="s">
        <v>176</v>
      </c>
      <c r="BF375" s="598"/>
      <c r="BG375" s="601" t="e">
        <f>DATE(#REF!,1,1)</f>
        <v>#REF!</v>
      </c>
      <c r="BH375" s="602"/>
      <c r="BI375" s="602"/>
      <c r="BJ375" s="602"/>
      <c r="BK375" s="602"/>
      <c r="BL375" s="602"/>
      <c r="BM375" s="602"/>
      <c r="BN375" s="602"/>
      <c r="BO375" s="602"/>
      <c r="BP375" s="602"/>
      <c r="BQ375" s="602"/>
      <c r="BR375" s="603"/>
      <c r="BS375" s="594" t="s">
        <v>175</v>
      </c>
      <c r="BT375" s="594"/>
      <c r="BU375" s="594"/>
      <c r="BV375" s="594"/>
      <c r="BW375" s="592" t="e">
        <f>DATE(#REF!-1,1,1)</f>
        <v>#REF!</v>
      </c>
      <c r="BX375" s="592" t="e">
        <f>DATE(#REF!,1,1)</f>
        <v>#REF!</v>
      </c>
      <c r="BY375" s="592" t="e">
        <f>DATE(#REF!+1,1,1)</f>
        <v>#REF!</v>
      </c>
      <c r="BZ375" s="592" t="e">
        <f>DATE(#REF!+2,1,1)</f>
        <v>#REF!</v>
      </c>
      <c r="CA375" s="592" t="e">
        <f>DATE(#REF!+3,1,1)</f>
        <v>#REF!</v>
      </c>
      <c r="CB375" s="592" t="e">
        <f>DATE(#REF!+4,1,1)</f>
        <v>#REF!</v>
      </c>
      <c r="CC375" s="592" t="e">
        <f>DATE(#REF!+5,1,1)</f>
        <v>#REF!</v>
      </c>
      <c r="CD375" s="592" t="e">
        <f>DATE(#REF!+6,1,1)</f>
        <v>#REF!</v>
      </c>
      <c r="CE375" s="592" t="e">
        <f>DATE(#REF!+7,1,1)</f>
        <v>#REF!</v>
      </c>
      <c r="CF375" s="592" t="e">
        <f>DATE(#REF!+8,1,1)</f>
        <v>#REF!</v>
      </c>
      <c r="CG375" s="592" t="e">
        <f>DATE(#REF!+9,1,1)</f>
        <v>#REF!</v>
      </c>
      <c r="CH375" s="566" t="s">
        <v>268</v>
      </c>
      <c r="CI375" s="567"/>
      <c r="CJ375" s="567"/>
      <c r="CK375" s="567"/>
      <c r="CL375" s="567"/>
      <c r="CM375" s="567"/>
      <c r="CN375" s="567"/>
      <c r="CO375" s="567"/>
      <c r="CP375" s="567"/>
      <c r="CQ375" s="567"/>
    </row>
    <row r="376" spans="3:95" s="243" customFormat="1" ht="13.5" customHeight="1">
      <c r="C376" s="606"/>
      <c r="D376" s="607"/>
      <c r="E376" s="608" t="s">
        <v>212</v>
      </c>
      <c r="F376" s="609"/>
      <c r="G376" s="610"/>
      <c r="H376" s="261"/>
      <c r="I376" s="261"/>
      <c r="J376" s="261"/>
      <c r="K376" s="261"/>
      <c r="L376" s="261"/>
      <c r="M376" s="261"/>
      <c r="N376" s="261"/>
      <c r="O376" s="261"/>
      <c r="P376" s="261"/>
      <c r="Q376" s="261"/>
      <c r="R376" s="261"/>
      <c r="S376" s="261"/>
      <c r="T376" s="262" t="str">
        <f>IF(COUNT(H376:S376)=0,"",SUMPRODUCT(ROUND(H376:S376,#REF!)))</f>
        <v/>
      </c>
      <c r="U376" s="621"/>
      <c r="V376" s="622"/>
      <c r="W376" s="622"/>
      <c r="X376" s="622"/>
      <c r="Y376" s="622"/>
      <c r="Z376" s="623"/>
      <c r="AA376" s="257"/>
      <c r="AB376" s="257"/>
      <c r="AC376" s="257"/>
      <c r="AD376" s="606"/>
      <c r="AE376" s="607"/>
      <c r="AF376" s="608" t="s">
        <v>199</v>
      </c>
      <c r="AG376" s="609"/>
      <c r="AH376" s="610"/>
      <c r="AI376" s="264" t="str">
        <f t="shared" ref="AI376:AT376" si="86">IF(COUNT(H375:H376)=0,"",ROUND(H376/(H375*24*AI368/1000),3))</f>
        <v/>
      </c>
      <c r="AJ376" s="264" t="str">
        <f t="shared" si="86"/>
        <v/>
      </c>
      <c r="AK376" s="264" t="str">
        <f t="shared" si="86"/>
        <v/>
      </c>
      <c r="AL376" s="264" t="str">
        <f t="shared" si="86"/>
        <v/>
      </c>
      <c r="AM376" s="264" t="str">
        <f t="shared" si="86"/>
        <v/>
      </c>
      <c r="AN376" s="264" t="str">
        <f t="shared" si="86"/>
        <v/>
      </c>
      <c r="AO376" s="264" t="str">
        <f t="shared" si="86"/>
        <v/>
      </c>
      <c r="AP376" s="264" t="str">
        <f t="shared" si="86"/>
        <v/>
      </c>
      <c r="AQ376" s="264" t="str">
        <f t="shared" si="86"/>
        <v/>
      </c>
      <c r="AR376" s="264" t="str">
        <f t="shared" si="86"/>
        <v/>
      </c>
      <c r="AS376" s="264" t="str">
        <f t="shared" si="86"/>
        <v/>
      </c>
      <c r="AT376" s="264" t="str">
        <f t="shared" si="86"/>
        <v/>
      </c>
      <c r="AU376" s="265" t="str">
        <f>IF(COUNT(AI376:AT376)=0,"",AVERAGE(AI376:AT376))</f>
        <v/>
      </c>
      <c r="AX376" s="594"/>
      <c r="AY376" s="594"/>
      <c r="AZ376" s="596"/>
      <c r="BA376" s="594"/>
      <c r="BB376" s="594"/>
      <c r="BC376" s="594"/>
      <c r="BD376" s="596"/>
      <c r="BE376" s="599"/>
      <c r="BF376" s="600"/>
      <c r="BG376" s="334" t="s">
        <v>194</v>
      </c>
      <c r="BH376" s="334" t="s">
        <v>195</v>
      </c>
      <c r="BI376" s="334" t="s">
        <v>161</v>
      </c>
      <c r="BJ376" s="334" t="s">
        <v>162</v>
      </c>
      <c r="BK376" s="334" t="s">
        <v>163</v>
      </c>
      <c r="BL376" s="334" t="s">
        <v>164</v>
      </c>
      <c r="BM376" s="334" t="s">
        <v>165</v>
      </c>
      <c r="BN376" s="334" t="s">
        <v>166</v>
      </c>
      <c r="BO376" s="334" t="s">
        <v>167</v>
      </c>
      <c r="BP376" s="334" t="s">
        <v>168</v>
      </c>
      <c r="BQ376" s="334" t="s">
        <v>169</v>
      </c>
      <c r="BR376" s="334" t="s">
        <v>170</v>
      </c>
      <c r="BS376" s="594"/>
      <c r="BT376" s="594"/>
      <c r="BU376" s="594"/>
      <c r="BV376" s="594"/>
      <c r="BW376" s="593"/>
      <c r="BX376" s="593"/>
      <c r="BY376" s="593">
        <v>43101</v>
      </c>
      <c r="BZ376" s="593">
        <v>43466</v>
      </c>
      <c r="CA376" s="593">
        <v>43831</v>
      </c>
      <c r="CB376" s="593">
        <v>44197</v>
      </c>
      <c r="CC376" s="593">
        <v>44562</v>
      </c>
      <c r="CD376" s="593">
        <v>44927</v>
      </c>
      <c r="CE376" s="593">
        <v>45292</v>
      </c>
      <c r="CF376" s="593">
        <v>45658</v>
      </c>
      <c r="CG376" s="593">
        <v>46023</v>
      </c>
      <c r="CH376" s="567"/>
      <c r="CI376" s="567"/>
      <c r="CJ376" s="567"/>
      <c r="CK376" s="567"/>
      <c r="CL376" s="567"/>
      <c r="CM376" s="567"/>
      <c r="CN376" s="567"/>
      <c r="CO376" s="567"/>
      <c r="CP376" s="567"/>
      <c r="CQ376" s="567"/>
    </row>
    <row r="377" spans="3:95" s="243" customFormat="1" ht="13.5" customHeight="1">
      <c r="C377" s="604" t="e">
        <f>DATE(#REF!+2,1,1)</f>
        <v>#REF!</v>
      </c>
      <c r="D377" s="605"/>
      <c r="E377" s="613" t="s">
        <v>275</v>
      </c>
      <c r="F377" s="614"/>
      <c r="G377" s="615"/>
      <c r="H377" s="256"/>
      <c r="I377" s="256"/>
      <c r="J377" s="256"/>
      <c r="K377" s="256"/>
      <c r="L377" s="256"/>
      <c r="M377" s="256"/>
      <c r="N377" s="256"/>
      <c r="O377" s="256"/>
      <c r="P377" s="256"/>
      <c r="Q377" s="256"/>
      <c r="R377" s="256"/>
      <c r="S377" s="256"/>
      <c r="T377" s="255"/>
      <c r="U377" s="621"/>
      <c r="V377" s="622"/>
      <c r="W377" s="622"/>
      <c r="X377" s="622"/>
      <c r="Y377" s="622"/>
      <c r="Z377" s="623"/>
      <c r="AA377" s="257"/>
      <c r="AB377" s="257"/>
      <c r="AC377" s="257"/>
      <c r="AD377" s="604" t="e">
        <f>DATE(#REF!+2,1,1)</f>
        <v>#REF!</v>
      </c>
      <c r="AE377" s="605"/>
      <c r="AF377" s="613" t="s">
        <v>198</v>
      </c>
      <c r="AG377" s="614"/>
      <c r="AH377" s="615"/>
      <c r="AI377" s="258" t="str">
        <f>IF(COUNT(S375,H377)&lt;&gt;2,"",ROUND(MIN(S375,H377)*H368,#REF!))</f>
        <v/>
      </c>
      <c r="AJ377" s="258" t="str">
        <f>IF(COUNT(H377,I377)&lt;&gt;2,"",ROUND(MIN(H377,I377)*I368,#REF!))</f>
        <v/>
      </c>
      <c r="AK377" s="258" t="str">
        <f>IF(COUNT(I377,J377)&lt;&gt;2,"",ROUND(MIN(I377,J377)*J368,#REF!))</f>
        <v/>
      </c>
      <c r="AL377" s="258" t="str">
        <f>IF(COUNT(J377,K377)&lt;&gt;2,"",ROUND(MIN(J377,K377)*K368,#REF!))</f>
        <v/>
      </c>
      <c r="AM377" s="258" t="str">
        <f>IF(COUNT(K377,L377)&lt;&gt;2,"",ROUND(MIN(K377,L377)*L368,#REF!))</f>
        <v/>
      </c>
      <c r="AN377" s="258" t="str">
        <f>IF(COUNT(L377,M377)&lt;&gt;2,"",ROUND(MIN(L377,M377)*M368,#REF!))</f>
        <v/>
      </c>
      <c r="AO377" s="258" t="str">
        <f>IF(COUNT(M377,N377)&lt;&gt;2,"",ROUND(MIN(M377,N377)*N368,#REF!))</f>
        <v/>
      </c>
      <c r="AP377" s="258" t="str">
        <f>IF(COUNT(N377,O377)&lt;&gt;2,"",ROUND(MIN(N377,O377)*O368,#REF!))</f>
        <v/>
      </c>
      <c r="AQ377" s="258" t="str">
        <f>IF(COUNT(O377,P377)&lt;&gt;2,"",ROUND(MIN(O377,P377)*P368,#REF!))</f>
        <v/>
      </c>
      <c r="AR377" s="258" t="str">
        <f>IF(COUNT(P377,Q377)&lt;&gt;2,"",ROUND(MIN(P377,Q377)*Q368,#REF!))</f>
        <v/>
      </c>
      <c r="AS377" s="258" t="str">
        <f>IF(COUNT(Q377,R377)&lt;&gt;2,"",ROUND(MIN(Q377,R377)*R368,#REF!))</f>
        <v/>
      </c>
      <c r="AT377" s="258" t="str">
        <f>IF(COUNT(R377,S377)&lt;&gt;2,"",ROUND(MIN(R377,S377)*S368,#REF!))</f>
        <v/>
      </c>
      <c r="AU377" s="255"/>
      <c r="AX377" s="569" t="str">
        <f>IF(C399="","",C399)</f>
        <v/>
      </c>
      <c r="AY377" s="569"/>
      <c r="AZ377" s="587" t="str">
        <f>IF(E399="","",E399)</f>
        <v/>
      </c>
      <c r="BA377" s="590" t="str">
        <f ca="1">IF(F399="","",F399)</f>
        <v/>
      </c>
      <c r="BB377" s="590"/>
      <c r="BC377" s="590"/>
      <c r="BD377" s="587" t="str">
        <f>IF(I399="","",I399)</f>
        <v/>
      </c>
      <c r="BE377" s="578" t="e">
        <f>IF(#REF!="発電事業者","送電電力（MW）","受電電力（MW）")</f>
        <v>#REF!</v>
      </c>
      <c r="BF377" s="579"/>
      <c r="BG377" s="331" t="str">
        <f>IF(AND(COUNT(BG368)+COUNTA(E399)=2,L399&lt;&gt;""),ROUND(BG368-SUMIF(BE380:BF406,BE377,BG380:BG406),#REF!),"")</f>
        <v/>
      </c>
      <c r="BH377" s="331" t="str">
        <f>IF(AND(COUNT(BH368)+COUNTA(E399)=2,M399&lt;&gt;""),ROUND(BH368-SUMIF(BE380:BF406,BE377,BH380:BH406),#REF!),"")</f>
        <v/>
      </c>
      <c r="BI377" s="331" t="str">
        <f>IF(AND(COUNT(BI368)+COUNTA(E399)=2,N399&lt;&gt;""),ROUND(BI368-SUMIF(BE380:BF406,BE377,BI380:BI406),#REF!),"")</f>
        <v/>
      </c>
      <c r="BJ377" s="331" t="str">
        <f>IF(AND(COUNT(BJ368)+COUNTA(E399)=2,O399&lt;&gt;""),ROUND(BJ368-SUMIF(BE380:BF406,BE377,BJ380:BJ406),#REF!),"")</f>
        <v/>
      </c>
      <c r="BK377" s="331" t="str">
        <f>IF(AND(COUNT(BK368)+COUNTA(E399)=2,P399&lt;&gt;""),ROUND(BK368-SUMIF(BE380:BF406,BE377,BK380:BK406),#REF!),"")</f>
        <v/>
      </c>
      <c r="BL377" s="331" t="str">
        <f>IF(AND(COUNT(BL368)+COUNTA(E399)=2,Q399&lt;&gt;""),ROUND(BL368-SUMIF(BE380:BF406,BE377,BL380:BL406),#REF!),"")</f>
        <v/>
      </c>
      <c r="BM377" s="331" t="str">
        <f>IF(AND(COUNT(BM368)+COUNTA(E399)=2,R399&lt;&gt;""),ROUND(BM368-SUMIF(BE380:BF406,BE377,BM380:BM406),#REF!),"")</f>
        <v/>
      </c>
      <c r="BN377" s="331" t="str">
        <f>IF(AND(COUNT(BN368)+COUNTA(E399)=2,S399&lt;&gt;""),ROUND(BN368-SUMIF(BE380:BF406,BE377,BN380:BN406),#REF!),"")</f>
        <v/>
      </c>
      <c r="BO377" s="331" t="str">
        <f>IF(AND(COUNT(BO368)+COUNTA(E399)=2,T399&lt;&gt;""),ROUND(BO368-SUMIF(BE380:BF406,BE377,BO380:BO406),#REF!),"")</f>
        <v/>
      </c>
      <c r="BP377" s="331" t="str">
        <f>IF(AND(COUNT(BP368)+COUNTA(E399)=2,U399&lt;&gt;""),ROUND(BP368-SUMIF(BE380:BF406,BE377,BP380:BP406),#REF!),"")</f>
        <v/>
      </c>
      <c r="BQ377" s="331" t="str">
        <f>IF(AND(COUNT(BQ368)+COUNTA(E399)=2,V399&lt;&gt;""),ROUND(BQ368-SUMIF(BE380:BF406,BE377,BQ380:BQ406),#REF!),"")</f>
        <v/>
      </c>
      <c r="BR377" s="331" t="str">
        <f>IF(AND(COUNT(BR368)+COUNTA(E399)=2,W399&lt;&gt;""),ROUND(BR368-SUMIF(BE380:BF406,BE377,BR380:BR406),#REF!),"")</f>
        <v/>
      </c>
      <c r="BS377" s="569" t="e">
        <f>IF(#REF!="発電事業者","送電電力（MW）","受電電力（MW）")</f>
        <v>#REF!</v>
      </c>
      <c r="BT377" s="569"/>
      <c r="BU377" s="569"/>
      <c r="BV377" s="333" t="s">
        <v>171</v>
      </c>
      <c r="BW377" s="580"/>
      <c r="BX377" s="580"/>
      <c r="BY377" s="331" t="str">
        <f>IF(AND(COUNT(BY368)+COUNTA(E399)=2,X399&lt;&gt;""),ROUND(BY368-SUMIF(BV380:BV406,BV377,BY380:BY406),#REF!),"")</f>
        <v/>
      </c>
      <c r="BZ377" s="331" t="str">
        <f>IF(AND(COUNT(BZ368)+COUNTA(E399)=2,Y399&lt;&gt;""),ROUND(BZ368-SUMIF(BV380:BV406,BV377,BZ380:BZ406),#REF!),"")</f>
        <v/>
      </c>
      <c r="CA377" s="331" t="str">
        <f>IF(AND(COUNT(CA368)+COUNTA(E399)=2,Z399&lt;&gt;""),ROUND(CA368-SUMIF(BV380:BV406,BV377,CA380:CA406),#REF!),"")</f>
        <v/>
      </c>
      <c r="CB377" s="331" t="str">
        <f>IF(AND(COUNT(CB368)+COUNTA(E399)=2,AA399&lt;&gt;""),ROUND(CB368-SUMIF(BV380:BV406,BV377,CB380:CB406),#REF!),"")</f>
        <v/>
      </c>
      <c r="CC377" s="331" t="str">
        <f>IF(AND(COUNT(CC368)+COUNTA(E399)=2,AB399&lt;&gt;""),ROUND(CC368-SUMIF(BV380:BV406,BV377,CC380:CC406),#REF!),"")</f>
        <v/>
      </c>
      <c r="CD377" s="331" t="str">
        <f>IF(AND(COUNT(CD368)+COUNTA(E399)=2,AC399&lt;&gt;""),ROUND(CD368-SUMIF(BV380:BV406,BV377,CD380:CD406),#REF!),"")</f>
        <v/>
      </c>
      <c r="CE377" s="331" t="str">
        <f>IF(AND(COUNT(CE368)+COUNTA(E399)=2,AD399&lt;&gt;""),ROUND(CE368-SUMIF(BV380:BV406,BV377,CE380:CE406),#REF!),"")</f>
        <v/>
      </c>
      <c r="CF377" s="331" t="str">
        <f>IF(AND(COUNT(CF368)+COUNTA(E399)=2,AE399&lt;&gt;""),ROUND(CF368-SUMIF(BV380:BV406,BV377,CF380:CF406),#REF!),"")</f>
        <v/>
      </c>
      <c r="CG377" s="331" t="str">
        <f>IF(AND(COUNT(CG368)+COUNTA(E399)=2,AF399&lt;&gt;""),ROUND(CG368-SUMIF(BV380:BV406,BV377,CG380:CG406),#REF!),"")</f>
        <v/>
      </c>
      <c r="CH377" s="563" t="s">
        <v>215</v>
      </c>
      <c r="CI377" s="563"/>
      <c r="CJ377" s="563"/>
      <c r="CK377" s="563"/>
      <c r="CL377" s="563"/>
      <c r="CM377" s="563"/>
      <c r="CN377" s="563"/>
      <c r="CO377" s="563"/>
      <c r="CP377" s="563"/>
      <c r="CQ377" s="563"/>
    </row>
    <row r="378" spans="3:95" s="243" customFormat="1" ht="13.5" customHeight="1">
      <c r="C378" s="606"/>
      <c r="D378" s="607"/>
      <c r="E378" s="608" t="s">
        <v>212</v>
      </c>
      <c r="F378" s="609"/>
      <c r="G378" s="610"/>
      <c r="H378" s="261"/>
      <c r="I378" s="261"/>
      <c r="J378" s="261"/>
      <c r="K378" s="261"/>
      <c r="L378" s="261"/>
      <c r="M378" s="261"/>
      <c r="N378" s="261"/>
      <c r="O378" s="261"/>
      <c r="P378" s="261"/>
      <c r="Q378" s="261"/>
      <c r="R378" s="261"/>
      <c r="S378" s="261"/>
      <c r="T378" s="262" t="str">
        <f>IF(COUNT(H378:S378)=0,"",SUMPRODUCT(ROUND(H378:S378,#REF!)))</f>
        <v/>
      </c>
      <c r="U378" s="621"/>
      <c r="V378" s="622"/>
      <c r="W378" s="622"/>
      <c r="X378" s="622"/>
      <c r="Y378" s="622"/>
      <c r="Z378" s="623"/>
      <c r="AA378" s="257"/>
      <c r="AB378" s="257"/>
      <c r="AC378" s="257"/>
      <c r="AD378" s="606"/>
      <c r="AE378" s="607"/>
      <c r="AF378" s="608" t="s">
        <v>199</v>
      </c>
      <c r="AG378" s="609"/>
      <c r="AH378" s="610"/>
      <c r="AI378" s="264" t="str">
        <f t="shared" ref="AI378:AT378" si="87">IF(COUNT(H377:H378)=0,"",ROUND(H378/(H377*24*AI368/1000),3))</f>
        <v/>
      </c>
      <c r="AJ378" s="264" t="str">
        <f t="shared" si="87"/>
        <v/>
      </c>
      <c r="AK378" s="264" t="str">
        <f t="shared" si="87"/>
        <v/>
      </c>
      <c r="AL378" s="264" t="str">
        <f t="shared" si="87"/>
        <v/>
      </c>
      <c r="AM378" s="264" t="str">
        <f t="shared" si="87"/>
        <v/>
      </c>
      <c r="AN378" s="264" t="str">
        <f t="shared" si="87"/>
        <v/>
      </c>
      <c r="AO378" s="264" t="str">
        <f t="shared" si="87"/>
        <v/>
      </c>
      <c r="AP378" s="264" t="str">
        <f t="shared" si="87"/>
        <v/>
      </c>
      <c r="AQ378" s="264" t="str">
        <f t="shared" si="87"/>
        <v/>
      </c>
      <c r="AR378" s="264" t="str">
        <f t="shared" si="87"/>
        <v/>
      </c>
      <c r="AS378" s="264" t="str">
        <f t="shared" si="87"/>
        <v/>
      </c>
      <c r="AT378" s="264" t="str">
        <f t="shared" si="87"/>
        <v/>
      </c>
      <c r="AU378" s="265" t="str">
        <f>IF(COUNT(AI378:AT378)=0,"",AVERAGE(AI378:AT378))</f>
        <v/>
      </c>
      <c r="AX378" s="569"/>
      <c r="AY378" s="569"/>
      <c r="AZ378" s="588"/>
      <c r="BA378" s="590"/>
      <c r="BB378" s="590"/>
      <c r="BC378" s="590"/>
      <c r="BD378" s="588"/>
      <c r="BE378" s="583"/>
      <c r="BF378" s="584"/>
      <c r="BG378" s="259"/>
      <c r="BH378" s="259"/>
      <c r="BI378" s="259"/>
      <c r="BJ378" s="259"/>
      <c r="BK378" s="259"/>
      <c r="BL378" s="259"/>
      <c r="BM378" s="259"/>
      <c r="BN378" s="259"/>
      <c r="BO378" s="259"/>
      <c r="BP378" s="259"/>
      <c r="BQ378" s="259"/>
      <c r="BR378" s="259"/>
      <c r="BS378" s="569"/>
      <c r="BT378" s="569"/>
      <c r="BU378" s="569"/>
      <c r="BV378" s="333" t="s">
        <v>172</v>
      </c>
      <c r="BW378" s="581"/>
      <c r="BX378" s="581"/>
      <c r="BY378" s="331" t="str">
        <f>IF(AND(COUNT(BY369)+COUNTA(E399)=2,X399&lt;&gt;""),ROUND(BY369-SUMIF(BV380:BV406,BV378,BY380:BY406),#REF!),"")</f>
        <v/>
      </c>
      <c r="BZ378" s="331" t="str">
        <f>IF(AND(COUNT(BZ369)+COUNTA(E399)=2,Y399&lt;&gt;""),ROUND(BZ369-SUMIF(BV380:BV406,BV378,BZ380:BZ406),#REF!),"")</f>
        <v/>
      </c>
      <c r="CA378" s="331" t="str">
        <f>IF(AND(COUNT(CA369)+COUNTA(E399)=2,Z399&lt;&gt;""),ROUND(CA369-SUMIF(BV380:BV406,BV378,CA380:CA406),#REF!),"")</f>
        <v/>
      </c>
      <c r="CB378" s="331" t="str">
        <f>IF(AND(COUNT(CB369)+COUNTA(E399)=2,AA399&lt;&gt;""),ROUND(CB369-SUMIF(BV380:BV406,BV378,CB380:CB406),#REF!),"")</f>
        <v/>
      </c>
      <c r="CC378" s="331" t="str">
        <f>IF(AND(COUNT(CC369)+COUNTA(E399)=2,AB399&lt;&gt;""),ROUND(CC369-SUMIF(BV380:BV406,BV378,CC380:CC406),#REF!),"")</f>
        <v/>
      </c>
      <c r="CD378" s="331" t="str">
        <f>IF(AND(COUNT(CD369)+COUNTA(E399)=2,AC399&lt;&gt;""),ROUND(CD369-SUMIF(BV380:BV406,BV378,CD380:CD406),#REF!),"")</f>
        <v/>
      </c>
      <c r="CE378" s="331" t="str">
        <f>IF(AND(COUNT(CE369)+COUNTA(E399)=2,AD399&lt;&gt;""),ROUND(CE369-SUMIF(BV380:BV406,BV378,CE380:CE406),#REF!),"")</f>
        <v/>
      </c>
      <c r="CF378" s="331" t="str">
        <f>IF(AND(COUNT(CF369)+COUNTA(E399)=2,AE399&lt;&gt;""),ROUND(CF369-SUMIF(BV380:BV406,BV378,CF380:CF406),#REF!),"")</f>
        <v/>
      </c>
      <c r="CG378" s="331" t="str">
        <f>IF(AND(COUNT(CG369)+COUNTA(E399)=2,AF399&lt;&gt;""),ROUND(CG369-SUMIF(BV380:BV406,BV378,CG380:CG406),#REF!),"")</f>
        <v/>
      </c>
      <c r="CH378" s="564" t="str">
        <f>IF(CH377="","",CH377)</f>
        <v>太陽光（余剰）</v>
      </c>
      <c r="CI378" s="564"/>
      <c r="CJ378" s="564"/>
      <c r="CK378" s="564"/>
      <c r="CL378" s="564"/>
      <c r="CM378" s="564"/>
      <c r="CN378" s="564"/>
      <c r="CO378" s="564"/>
      <c r="CP378" s="564"/>
      <c r="CQ378" s="564"/>
    </row>
    <row r="379" spans="3:95" s="243" customFormat="1" ht="13.5" customHeight="1">
      <c r="C379" s="604" t="e">
        <f>DATE(#REF!+3,1,1)</f>
        <v>#REF!</v>
      </c>
      <c r="D379" s="605"/>
      <c r="E379" s="613" t="s">
        <v>275</v>
      </c>
      <c r="F379" s="614"/>
      <c r="G379" s="615"/>
      <c r="H379" s="256"/>
      <c r="I379" s="256"/>
      <c r="J379" s="256"/>
      <c r="K379" s="256"/>
      <c r="L379" s="256"/>
      <c r="M379" s="256"/>
      <c r="N379" s="256"/>
      <c r="O379" s="256"/>
      <c r="P379" s="256"/>
      <c r="Q379" s="256"/>
      <c r="R379" s="256"/>
      <c r="S379" s="256"/>
      <c r="T379" s="255"/>
      <c r="U379" s="621"/>
      <c r="V379" s="622"/>
      <c r="W379" s="622"/>
      <c r="X379" s="622"/>
      <c r="Y379" s="622"/>
      <c r="Z379" s="623"/>
      <c r="AA379" s="257"/>
      <c r="AB379" s="257"/>
      <c r="AC379" s="257"/>
      <c r="AD379" s="604" t="e">
        <f>DATE(#REF!+3,1,1)</f>
        <v>#REF!</v>
      </c>
      <c r="AE379" s="605"/>
      <c r="AF379" s="613" t="s">
        <v>198</v>
      </c>
      <c r="AG379" s="614"/>
      <c r="AH379" s="615"/>
      <c r="AI379" s="258" t="str">
        <f>IF(COUNT(S377,H379)&lt;&gt;2,"",ROUND(MIN(S377,H379)*H368,#REF!))</f>
        <v/>
      </c>
      <c r="AJ379" s="258" t="str">
        <f>IF(COUNT(H379,I379)&lt;&gt;2,"",ROUND(MIN(H379,I379)*I368,#REF!))</f>
        <v/>
      </c>
      <c r="AK379" s="258" t="str">
        <f>IF(COUNT(I379,J379)&lt;&gt;2,"",ROUND(MIN(I379,J379)*J368,#REF!))</f>
        <v/>
      </c>
      <c r="AL379" s="258" t="str">
        <f>IF(COUNT(J379,K379)&lt;&gt;2,"",ROUND(MIN(J379,K379)*K368,#REF!))</f>
        <v/>
      </c>
      <c r="AM379" s="258" t="str">
        <f>IF(COUNT(K379,L379)&lt;&gt;2,"",ROUND(MIN(K379,L379)*L368,#REF!))</f>
        <v/>
      </c>
      <c r="AN379" s="258" t="str">
        <f>IF(COUNT(L379,M379)&lt;&gt;2,"",ROUND(MIN(L379,M379)*M368,#REF!))</f>
        <v/>
      </c>
      <c r="AO379" s="258" t="str">
        <f>IF(COUNT(M379,N379)&lt;&gt;2,"",ROUND(MIN(M379,N379)*N368,#REF!))</f>
        <v/>
      </c>
      <c r="AP379" s="258" t="str">
        <f>IF(COUNT(N379,O379)&lt;&gt;2,"",ROUND(MIN(N379,O379)*O368,#REF!))</f>
        <v/>
      </c>
      <c r="AQ379" s="258" t="str">
        <f>IF(COUNT(O379,P379)&lt;&gt;2,"",ROUND(MIN(O379,P379)*P368,#REF!))</f>
        <v/>
      </c>
      <c r="AR379" s="258" t="str">
        <f>IF(COUNT(P379,Q379)&lt;&gt;2,"",ROUND(MIN(P379,Q379)*Q368,#REF!))</f>
        <v/>
      </c>
      <c r="AS379" s="258" t="str">
        <f>IF(COUNT(Q379,R379)&lt;&gt;2,"",ROUND(MIN(Q379,R379)*R368,#REF!))</f>
        <v/>
      </c>
      <c r="AT379" s="258" t="str">
        <f>IF(COUNT(R379,S379)&lt;&gt;2,"",ROUND(MIN(R379,S379)*S368,#REF!))</f>
        <v/>
      </c>
      <c r="AU379" s="255"/>
      <c r="AX379" s="569"/>
      <c r="AY379" s="569"/>
      <c r="AZ379" s="589"/>
      <c r="BA379" s="590"/>
      <c r="BB379" s="590"/>
      <c r="BC379" s="590"/>
      <c r="BD379" s="589"/>
      <c r="BE379" s="585" t="e">
        <f>IF(#REF!="発電事業者","月間送電電力量（GWh）","月間受電電力量（GWh）")</f>
        <v>#REF!</v>
      </c>
      <c r="BF379" s="586"/>
      <c r="BG379" s="297" t="str">
        <f>IF(AND(COUNT(BG370)+COUNTA(E399)=2,L399&lt;&gt;""),ROUND(BG370-SUMIF(BE380:BF406,BE379,BG380:BG406),#REF!),"")</f>
        <v/>
      </c>
      <c r="BH379" s="297" t="str">
        <f>IF(AND(COUNT(BH370)+COUNTA(E399)=2,M399&lt;&gt;""),ROUND(BH370-SUMIF(BE380:BF406,BE379,BH380:BH406),#REF!),"")</f>
        <v/>
      </c>
      <c r="BI379" s="297" t="str">
        <f>IF(AND(COUNT(BI370)+COUNTA(E399)=2,N399&lt;&gt;""),ROUND(BI370-SUMIF(BE380:BF406,BE379,BI380:BI406),#REF!),"")</f>
        <v/>
      </c>
      <c r="BJ379" s="297" t="str">
        <f>IF(AND(COUNT(BJ370)+COUNTA(E399)=2,O399&lt;&gt;""),ROUND(BJ370-SUMIF(BE380:BF406,BE379,BJ380:BJ406),#REF!),"")</f>
        <v/>
      </c>
      <c r="BK379" s="297" t="str">
        <f>IF(AND(COUNT(BK370)+COUNTA(E399)=2,P399&lt;&gt;""),ROUND(BK370-SUMIF(BE380:BF406,BE379,BK380:BK406),#REF!),"")</f>
        <v/>
      </c>
      <c r="BL379" s="297" t="str">
        <f>IF(AND(COUNT(BL370)+COUNTA(E399)=2,Q399&lt;&gt;""),ROUND(BL370-SUMIF(BE380:BF406,BE379,BL380:BL406),#REF!),"")</f>
        <v/>
      </c>
      <c r="BM379" s="297" t="str">
        <f>IF(AND(COUNT(BM370)+COUNTA(E399)=2,R399&lt;&gt;""),ROUND(BM370-SUMIF(BE380:BF406,BE379,BM380:BM406),#REF!),"")</f>
        <v/>
      </c>
      <c r="BN379" s="297" t="str">
        <f>IF(AND(COUNT(BN370)+COUNTA(E399)=2,S399&lt;&gt;""),ROUND(BN370-SUMIF(BE380:BF406,BE379,BN380:BN406),#REF!),"")</f>
        <v/>
      </c>
      <c r="BO379" s="297" t="str">
        <f>IF(AND(COUNT(BO370)+COUNTA(E399)=2,T399&lt;&gt;""),ROUND(BO370-SUMIF(BE380:BF406,BE379,BO380:BO406),#REF!),"")</f>
        <v/>
      </c>
      <c r="BP379" s="297" t="str">
        <f>IF(AND(COUNT(BP370)+COUNTA(E399)=2,U399&lt;&gt;""),ROUND(BP370-SUMIF(BE380:BF406,BE379,BP380:BP406),#REF!),"")</f>
        <v/>
      </c>
      <c r="BQ379" s="297" t="str">
        <f>IF(AND(COUNT(BQ370)+COUNTA(E399)=2,V399&lt;&gt;""),ROUND(BQ370-SUMIF(BE380:BF406,BE379,BQ380:BQ406),#REF!),"")</f>
        <v/>
      </c>
      <c r="BR379" s="297" t="str">
        <f>IF(AND(COUNT(BR370)+COUNTA(E399)=2,W399&lt;&gt;""),ROUND(BR370-SUMIF(BE380:BF406,BE379,BR380:BR406),#REF!),"")</f>
        <v/>
      </c>
      <c r="BS379" s="569" t="e">
        <f>IF(#REF!="発電事業者","年間送電電力量（GWh）","年間受電電力量（GWh）")</f>
        <v>#REF!</v>
      </c>
      <c r="BT379" s="569"/>
      <c r="BU379" s="569"/>
      <c r="BV379" s="333" t="s">
        <v>25</v>
      </c>
      <c r="BW379" s="582"/>
      <c r="BX379" s="582"/>
      <c r="BY379" s="331" t="str">
        <f>IF(AND(COUNT(BY370)+COUNTA(E399)=2,X399&lt;&gt;""),ROUND(BY370-SUMIF(BV380:BV406,BV379,BY380:BY406),#REF!),"")</f>
        <v/>
      </c>
      <c r="BZ379" s="331" t="str">
        <f>IF(AND(COUNT(BZ370)+COUNTA(E399)=2,Y399&lt;&gt;""),ROUND(BZ370-SUMIF(BV380:BV406,BV379,BZ380:BZ406),#REF!),"")</f>
        <v/>
      </c>
      <c r="CA379" s="331" t="str">
        <f>IF(AND(COUNT(CA370)+COUNTA(E399)=2,Z399&lt;&gt;""),ROUND(CA370-SUMIF(BV380:BV406,BV379,CA380:CA406),#REF!),"")</f>
        <v/>
      </c>
      <c r="CB379" s="331" t="str">
        <f>IF(AND(COUNT(CB370)+COUNTA(E399)=2,AA399&lt;&gt;""),ROUND(CB370-SUMIF(BV380:BV406,BV379,CB380:CB406),#REF!),"")</f>
        <v/>
      </c>
      <c r="CC379" s="331" t="str">
        <f>IF(AND(COUNT(CC370)+COUNTA(E399)=2,AB399&lt;&gt;""),ROUND(CC370-SUMIF(BV380:BV406,BV379,CC380:CC406),#REF!),"")</f>
        <v/>
      </c>
      <c r="CD379" s="331" t="str">
        <f>IF(AND(COUNT(CD370)+COUNTA(E399)=2,AC399&lt;&gt;""),ROUND(CD370-SUMIF(BV380:BV406,BV379,CD380:CD406),#REF!),"")</f>
        <v/>
      </c>
      <c r="CE379" s="331" t="str">
        <f>IF(AND(COUNT(CE370)+COUNTA(E399)=2,AD399&lt;&gt;""),ROUND(CE370-SUMIF(BV380:BV406,BV379,CE380:CE406),#REF!),"")</f>
        <v/>
      </c>
      <c r="CF379" s="331" t="str">
        <f>IF(AND(COUNT(CF370)+COUNTA(E399)=2,AE399&lt;&gt;""),ROUND(CF370-SUMIF(BV380:BV406,BV379,CF380:CF406),#REF!),"")</f>
        <v/>
      </c>
      <c r="CG379" s="331" t="str">
        <f>IF(AND(COUNT(CG370)+COUNTA(E399)=2,AF399&lt;&gt;""),ROUND(CG370-SUMIF(BV380:BV406,BV379,CG380:CG406),#REF!),"")</f>
        <v/>
      </c>
      <c r="CH379" s="565" t="str">
        <f>IF(COUNTA(AG399)=0,"",AG399)</f>
        <v/>
      </c>
      <c r="CI379" s="565"/>
      <c r="CJ379" s="565"/>
      <c r="CK379" s="565"/>
      <c r="CL379" s="565"/>
      <c r="CM379" s="565"/>
      <c r="CN379" s="565"/>
      <c r="CO379" s="565"/>
      <c r="CP379" s="565"/>
      <c r="CQ379" s="565"/>
    </row>
    <row r="380" spans="3:95" s="243" customFormat="1" ht="13.5" customHeight="1">
      <c r="C380" s="606"/>
      <c r="D380" s="607"/>
      <c r="E380" s="608" t="s">
        <v>212</v>
      </c>
      <c r="F380" s="609"/>
      <c r="G380" s="610"/>
      <c r="H380" s="261"/>
      <c r="I380" s="261"/>
      <c r="J380" s="261"/>
      <c r="K380" s="261"/>
      <c r="L380" s="261"/>
      <c r="M380" s="261"/>
      <c r="N380" s="261"/>
      <c r="O380" s="261"/>
      <c r="P380" s="261"/>
      <c r="Q380" s="261"/>
      <c r="R380" s="261"/>
      <c r="S380" s="261"/>
      <c r="T380" s="262" t="str">
        <f>IF(COUNT(H380:S380)=0,"",SUMPRODUCT(ROUND(H380:S380,#REF!)))</f>
        <v/>
      </c>
      <c r="U380" s="624"/>
      <c r="V380" s="625"/>
      <c r="W380" s="625"/>
      <c r="X380" s="625"/>
      <c r="Y380" s="625"/>
      <c r="Z380" s="626"/>
      <c r="AA380" s="257"/>
      <c r="AB380" s="257"/>
      <c r="AC380" s="257"/>
      <c r="AD380" s="606"/>
      <c r="AE380" s="607"/>
      <c r="AF380" s="608" t="s">
        <v>199</v>
      </c>
      <c r="AG380" s="609"/>
      <c r="AH380" s="610"/>
      <c r="AI380" s="264" t="str">
        <f t="shared" ref="AI380:AT380" si="88">IF(COUNT(H379:H380)=0,"",ROUND(H380/(H379*24*AI368/1000),3))</f>
        <v/>
      </c>
      <c r="AJ380" s="264" t="str">
        <f t="shared" si="88"/>
        <v/>
      </c>
      <c r="AK380" s="264" t="str">
        <f t="shared" si="88"/>
        <v/>
      </c>
      <c r="AL380" s="264" t="str">
        <f t="shared" si="88"/>
        <v/>
      </c>
      <c r="AM380" s="264" t="str">
        <f t="shared" si="88"/>
        <v/>
      </c>
      <c r="AN380" s="264" t="str">
        <f t="shared" si="88"/>
        <v/>
      </c>
      <c r="AO380" s="264" t="str">
        <f t="shared" si="88"/>
        <v/>
      </c>
      <c r="AP380" s="264" t="str">
        <f t="shared" si="88"/>
        <v/>
      </c>
      <c r="AQ380" s="264" t="str">
        <f t="shared" si="88"/>
        <v/>
      </c>
      <c r="AR380" s="264" t="str">
        <f t="shared" si="88"/>
        <v/>
      </c>
      <c r="AS380" s="264" t="str">
        <f t="shared" si="88"/>
        <v/>
      </c>
      <c r="AT380" s="264" t="str">
        <f t="shared" si="88"/>
        <v/>
      </c>
      <c r="AU380" s="265" t="str">
        <f>IF(COUNT(AI380:AT380)=0,"",AVERAGE(AI380:AT380))</f>
        <v/>
      </c>
      <c r="AX380" s="569" t="str">
        <f>IF(C400="","",C400)</f>
        <v/>
      </c>
      <c r="AY380" s="569"/>
      <c r="AZ380" s="587" t="str">
        <f>IF(E400="","",E400)</f>
        <v/>
      </c>
      <c r="BA380" s="590" t="str">
        <f ca="1">IF(F400="","",F400)</f>
        <v/>
      </c>
      <c r="BB380" s="590"/>
      <c r="BC380" s="590"/>
      <c r="BD380" s="587" t="str">
        <f>IF(I400="","",I400)</f>
        <v/>
      </c>
      <c r="BE380" s="578" t="e">
        <f>IF(#REF!="発電事業者","送電電力（MW）","受電電力（MW）")</f>
        <v>#REF!</v>
      </c>
      <c r="BF380" s="579"/>
      <c r="BG380" s="331" t="str">
        <f>IF(COUNT(BG368,L400)=2,ROUND(BG368*L400/SUM(L399:L408),#REF!),"")</f>
        <v/>
      </c>
      <c r="BH380" s="331" t="str">
        <f>IF(COUNT(BH368,M400)=2,ROUND(BH368*M400/SUM(M399:M408),#REF!),"")</f>
        <v/>
      </c>
      <c r="BI380" s="331" t="str">
        <f>IF(COUNT(BI368,N400)=2,ROUND(BI368*N400/SUM(N399:N408),#REF!),"")</f>
        <v/>
      </c>
      <c r="BJ380" s="331" t="str">
        <f>IF(COUNT(BJ368,O400)=2,ROUND(BJ368*O400/SUM(O399:O408),#REF!),"")</f>
        <v/>
      </c>
      <c r="BK380" s="331" t="str">
        <f>IF(COUNT(BK368,P400)=2,ROUND(BK368*P400/SUM(P399:P408),#REF!),"")</f>
        <v/>
      </c>
      <c r="BL380" s="331" t="str">
        <f>IF(COUNT(BL368,Q400)=2,ROUND(BL368*Q400/SUM(Q399:Q408),#REF!),"")</f>
        <v/>
      </c>
      <c r="BM380" s="331" t="str">
        <f>IF(COUNT(BM368,R400)=2,ROUND(BM368*R400/SUM(R399:R408),#REF!),"")</f>
        <v/>
      </c>
      <c r="BN380" s="331" t="str">
        <f>IF(COUNT(BN368,S400)=2,ROUND(BN368*S400/SUM(S399:S408),#REF!),"")</f>
        <v/>
      </c>
      <c r="BO380" s="331" t="str">
        <f>IF(COUNT(BO368,T400)=2,ROUND(BO368*T400/SUM(T399:T408),#REF!),"")</f>
        <v/>
      </c>
      <c r="BP380" s="331" t="str">
        <f>IF(COUNT(BP368,U400)=2,ROUND(BP368*U400/SUM(U399:U408),#REF!),"")</f>
        <v/>
      </c>
      <c r="BQ380" s="331" t="str">
        <f>IF(COUNT(BQ368,V400)=2,ROUND(BQ368*V400/SUM(V399:V408),#REF!),"")</f>
        <v/>
      </c>
      <c r="BR380" s="331" t="str">
        <f>IF(COUNT(BR368,W400)=2,ROUND(BR368*W400/SUM(W399:W408),#REF!),"")</f>
        <v/>
      </c>
      <c r="BS380" s="569" t="e">
        <f>IF(#REF!="発電事業者","送電電力（MW）","受電電力（MW）")</f>
        <v>#REF!</v>
      </c>
      <c r="BT380" s="569"/>
      <c r="BU380" s="569"/>
      <c r="BV380" s="333" t="s">
        <v>171</v>
      </c>
      <c r="BW380" s="580"/>
      <c r="BX380" s="580"/>
      <c r="BY380" s="331" t="str">
        <f>IF(COUNT(BY368,X400)=2,ROUND(BY368*X400/SUM(X399:X408),#REF!),"")</f>
        <v/>
      </c>
      <c r="BZ380" s="331" t="str">
        <f>IF(COUNT(BZ368,Y400)=2,ROUND(BZ368*Y400/SUM(Y399:Y408),#REF!),"")</f>
        <v/>
      </c>
      <c r="CA380" s="331" t="str">
        <f>IF(COUNT(CA368,Z400)=2,ROUND(CA368*Z400/SUM(Z399:Z408),#REF!),"")</f>
        <v/>
      </c>
      <c r="CB380" s="331" t="str">
        <f>IF(COUNT(CB368,AA400)=2,ROUND(CB368*AA400/SUM(AA399:AA408),#REF!),"")</f>
        <v/>
      </c>
      <c r="CC380" s="331" t="str">
        <f>IF(COUNT(CC368,AB400)=2,ROUND(CC368*AB400/SUM(AB399:AB408),#REF!),"")</f>
        <v/>
      </c>
      <c r="CD380" s="331" t="str">
        <f>IF(COUNT(CD368,AC400)=2,ROUND(CD368*AC400/SUM(AC399:AC408),#REF!),"")</f>
        <v/>
      </c>
      <c r="CE380" s="331" t="str">
        <f>IF(COUNT(CE368,AD400)=2,ROUND(CE368*AD400/SUM(AD399:AD408),#REF!),"")</f>
        <v/>
      </c>
      <c r="CF380" s="331" t="str">
        <f>IF(COUNT(CF368,AE400)=2,ROUND(CF368*AE400/SUM(AE399:AE408),#REF!),"")</f>
        <v/>
      </c>
      <c r="CG380" s="331" t="str">
        <f>IF(COUNT(CG368,AF400)=2,ROUND(CG368*AF400/SUM(AF399:AF408),#REF!),"")</f>
        <v/>
      </c>
      <c r="CH380" s="563" t="s">
        <v>215</v>
      </c>
      <c r="CI380" s="563"/>
      <c r="CJ380" s="563"/>
      <c r="CK380" s="563"/>
      <c r="CL380" s="563"/>
      <c r="CM380" s="563"/>
      <c r="CN380" s="563"/>
      <c r="CO380" s="563"/>
      <c r="CP380" s="563"/>
      <c r="CQ380" s="563"/>
    </row>
    <row r="381" spans="3:95" s="243" customFormat="1" ht="13.5" customHeight="1">
      <c r="C381" s="604" t="e">
        <f>DATE(#REF!+4,1,1)</f>
        <v>#REF!</v>
      </c>
      <c r="D381" s="605"/>
      <c r="E381" s="613" t="s">
        <v>275</v>
      </c>
      <c r="F381" s="614"/>
      <c r="G381" s="615"/>
      <c r="H381" s="256"/>
      <c r="I381" s="256"/>
      <c r="J381" s="256"/>
      <c r="K381" s="256"/>
      <c r="L381" s="256"/>
      <c r="M381" s="256"/>
      <c r="N381" s="256"/>
      <c r="O381" s="256"/>
      <c r="P381" s="256"/>
      <c r="Q381" s="256"/>
      <c r="R381" s="256"/>
      <c r="S381" s="256"/>
      <c r="T381" s="255"/>
      <c r="U381" s="613" t="s">
        <v>210</v>
      </c>
      <c r="V381" s="614"/>
      <c r="W381" s="614"/>
      <c r="X381" s="615"/>
      <c r="Y381" s="616" t="str">
        <f>IF(COUNT(S381)=0,"",ROUND(S381,#REF!))</f>
        <v/>
      </c>
      <c r="Z381" s="617"/>
      <c r="AA381" s="257"/>
      <c r="AB381" s="257"/>
      <c r="AC381" s="257"/>
      <c r="AD381" s="604" t="e">
        <f>DATE(#REF!+4,1,1)</f>
        <v>#REF!</v>
      </c>
      <c r="AE381" s="605"/>
      <c r="AF381" s="613" t="s">
        <v>198</v>
      </c>
      <c r="AG381" s="614"/>
      <c r="AH381" s="615"/>
      <c r="AI381" s="258" t="str">
        <f>IF(COUNT(S379,H381)&lt;&gt;2,"",ROUND(MIN(S379,H381)*H368,#REF!))</f>
        <v/>
      </c>
      <c r="AJ381" s="258" t="str">
        <f>IF(COUNT(H381,I381)&lt;&gt;2,"",ROUND(MIN(H381,I381)*I368,#REF!))</f>
        <v/>
      </c>
      <c r="AK381" s="258" t="str">
        <f>IF(COUNT(I381,J381)&lt;&gt;2,"",ROUND(MIN(I381,J381)*J368,#REF!))</f>
        <v/>
      </c>
      <c r="AL381" s="258" t="str">
        <f>IF(COUNT(J381,K381)&lt;&gt;2,"",ROUND(MIN(J381,K381)*K368,#REF!))</f>
        <v/>
      </c>
      <c r="AM381" s="258" t="str">
        <f>IF(COUNT(K381,L381)&lt;&gt;2,"",ROUND(MIN(K381,L381)*L368,#REF!))</f>
        <v/>
      </c>
      <c r="AN381" s="258" t="str">
        <f>IF(COUNT(L381,M381)&lt;&gt;2,"",ROUND(MIN(L381,M381)*M368,#REF!))</f>
        <v/>
      </c>
      <c r="AO381" s="258" t="str">
        <f>IF(COUNT(M381,N381)&lt;&gt;2,"",ROUND(MIN(M381,N381)*N368,#REF!))</f>
        <v/>
      </c>
      <c r="AP381" s="258" t="str">
        <f>IF(COUNT(N381,O381)&lt;&gt;2,"",ROUND(MIN(N381,O381)*O368,#REF!))</f>
        <v/>
      </c>
      <c r="AQ381" s="258" t="str">
        <f>IF(COUNT(O381,P381)&lt;&gt;2,"",ROUND(MIN(O381,P381)*P368,#REF!))</f>
        <v/>
      </c>
      <c r="AR381" s="258" t="str">
        <f>IF(COUNT(P381,Q381)&lt;&gt;2,"",ROUND(MIN(P381,Q381)*Q368,#REF!))</f>
        <v/>
      </c>
      <c r="AS381" s="258" t="str">
        <f>IF(COUNT(Q381,R381)&lt;&gt;2,"",ROUND(MIN(Q381,R381)*R368,#REF!))</f>
        <v/>
      </c>
      <c r="AT381" s="258" t="str">
        <f>IF(COUNT(R381,S381)&lt;&gt;2,"",ROUND(MIN(R381,S381)*S368,#REF!))</f>
        <v/>
      </c>
      <c r="AU381" s="255"/>
      <c r="AX381" s="569"/>
      <c r="AY381" s="569"/>
      <c r="AZ381" s="588"/>
      <c r="BA381" s="590"/>
      <c r="BB381" s="590"/>
      <c r="BC381" s="590"/>
      <c r="BD381" s="588"/>
      <c r="BE381" s="583"/>
      <c r="BF381" s="584"/>
      <c r="BG381" s="259"/>
      <c r="BH381" s="259"/>
      <c r="BI381" s="259"/>
      <c r="BJ381" s="259"/>
      <c r="BK381" s="259"/>
      <c r="BL381" s="259"/>
      <c r="BM381" s="259"/>
      <c r="BN381" s="259"/>
      <c r="BO381" s="259"/>
      <c r="BP381" s="259"/>
      <c r="BQ381" s="259"/>
      <c r="BR381" s="259"/>
      <c r="BS381" s="569"/>
      <c r="BT381" s="569"/>
      <c r="BU381" s="569"/>
      <c r="BV381" s="333" t="s">
        <v>172</v>
      </c>
      <c r="BW381" s="581"/>
      <c r="BX381" s="581"/>
      <c r="BY381" s="331" t="str">
        <f>IF(COUNT(BY369,X400)=2,ROUND(BY369*X400/SUM(X399:X408),#REF!),"")</f>
        <v/>
      </c>
      <c r="BZ381" s="331" t="str">
        <f>IF(COUNT(BZ369,Y400)=2,ROUND(BZ369*Y400/SUM(Y399:Y408),#REF!),"")</f>
        <v/>
      </c>
      <c r="CA381" s="331" t="str">
        <f>IF(COUNT(CA369,Z400)=2,ROUND(CA369*Z400/SUM(Z399:Z408),#REF!),"")</f>
        <v/>
      </c>
      <c r="CB381" s="331" t="str">
        <f>IF(COUNT(CB369,AA400)=2,ROUND(CB369*AA400/SUM(AA399:AA408),#REF!),"")</f>
        <v/>
      </c>
      <c r="CC381" s="331" t="str">
        <f>IF(COUNT(CC369,AB400)=2,ROUND(CC369*AB400/SUM(AB399:AB408),#REF!),"")</f>
        <v/>
      </c>
      <c r="CD381" s="331" t="str">
        <f>IF(COUNT(CD369,AC400)=2,ROUND(CD369*AC400/SUM(AC399:AC408),#REF!),"")</f>
        <v/>
      </c>
      <c r="CE381" s="331" t="str">
        <f>IF(COUNT(CE369,AD400)=2,ROUND(CE369*AD400/SUM(AD399:AD408),#REF!),"")</f>
        <v/>
      </c>
      <c r="CF381" s="331" t="str">
        <f>IF(COUNT(CF369,AE400)=2,ROUND(CF369*AE400/SUM(AE399:AE408),#REF!),"")</f>
        <v/>
      </c>
      <c r="CG381" s="331" t="str">
        <f>IF(COUNT(CG369,AF400)=2,ROUND(CG369*AF400/SUM(AF399:AF408),#REF!),"")</f>
        <v/>
      </c>
      <c r="CH381" s="564" t="str">
        <f>IF(CH380="","",CH380)</f>
        <v>太陽光（余剰）</v>
      </c>
      <c r="CI381" s="564"/>
      <c r="CJ381" s="564"/>
      <c r="CK381" s="564"/>
      <c r="CL381" s="564"/>
      <c r="CM381" s="564"/>
      <c r="CN381" s="564"/>
      <c r="CO381" s="564"/>
      <c r="CP381" s="564"/>
      <c r="CQ381" s="564"/>
    </row>
    <row r="382" spans="3:95" s="243" customFormat="1" ht="13.5" customHeight="1">
      <c r="C382" s="606"/>
      <c r="D382" s="607"/>
      <c r="E382" s="608" t="s">
        <v>212</v>
      </c>
      <c r="F382" s="609"/>
      <c r="G382" s="610"/>
      <c r="H382" s="261"/>
      <c r="I382" s="261"/>
      <c r="J382" s="261"/>
      <c r="K382" s="261"/>
      <c r="L382" s="261"/>
      <c r="M382" s="261"/>
      <c r="N382" s="261"/>
      <c r="O382" s="261"/>
      <c r="P382" s="261"/>
      <c r="Q382" s="261"/>
      <c r="R382" s="261"/>
      <c r="S382" s="261"/>
      <c r="T382" s="262" t="str">
        <f>IF(COUNT(H382:S382)=0,"",SUMPRODUCT(ROUND(H382:S382,#REF!)))</f>
        <v/>
      </c>
      <c r="U382" s="608" t="s">
        <v>211</v>
      </c>
      <c r="V382" s="609"/>
      <c r="W382" s="609"/>
      <c r="X382" s="610"/>
      <c r="Y382" s="611" t="str">
        <f>IF(COUNT(T382)=0,"",T382)</f>
        <v/>
      </c>
      <c r="Z382" s="612"/>
      <c r="AA382" s="257"/>
      <c r="AB382" s="257"/>
      <c r="AC382" s="257"/>
      <c r="AD382" s="606"/>
      <c r="AE382" s="607"/>
      <c r="AF382" s="608" t="s">
        <v>199</v>
      </c>
      <c r="AG382" s="609"/>
      <c r="AH382" s="610"/>
      <c r="AI382" s="264" t="str">
        <f t="shared" ref="AI382:AT382" si="89">IF(COUNT(H381:H382)=0,"",ROUND(H382/(H381*24*AI368/1000),3))</f>
        <v/>
      </c>
      <c r="AJ382" s="264" t="str">
        <f t="shared" si="89"/>
        <v/>
      </c>
      <c r="AK382" s="264" t="str">
        <f t="shared" si="89"/>
        <v/>
      </c>
      <c r="AL382" s="264" t="str">
        <f t="shared" si="89"/>
        <v/>
      </c>
      <c r="AM382" s="264" t="str">
        <f t="shared" si="89"/>
        <v/>
      </c>
      <c r="AN382" s="264" t="str">
        <f t="shared" si="89"/>
        <v/>
      </c>
      <c r="AO382" s="264" t="str">
        <f t="shared" si="89"/>
        <v/>
      </c>
      <c r="AP382" s="264" t="str">
        <f t="shared" si="89"/>
        <v/>
      </c>
      <c r="AQ382" s="264" t="str">
        <f t="shared" si="89"/>
        <v/>
      </c>
      <c r="AR382" s="264" t="str">
        <f t="shared" si="89"/>
        <v/>
      </c>
      <c r="AS382" s="264" t="str">
        <f t="shared" si="89"/>
        <v/>
      </c>
      <c r="AT382" s="264" t="str">
        <f t="shared" si="89"/>
        <v/>
      </c>
      <c r="AU382" s="265" t="str">
        <f>IF(COUNT(AI382:AT382)=0,"",AVERAGE(AI382:AT382))</f>
        <v/>
      </c>
      <c r="AX382" s="569"/>
      <c r="AY382" s="569"/>
      <c r="AZ382" s="589"/>
      <c r="BA382" s="590"/>
      <c r="BB382" s="590"/>
      <c r="BC382" s="590"/>
      <c r="BD382" s="589"/>
      <c r="BE382" s="585" t="e">
        <f>IF(#REF!="発電事業者","月間送電電力量（GWh）","月間受電電力量（GWh）")</f>
        <v>#REF!</v>
      </c>
      <c r="BF382" s="586"/>
      <c r="BG382" s="331" t="str">
        <f>IF(COUNT(BG370,L400)=2,ROUND(BG370*L400/SUM(L399:L408),#REF!),"")</f>
        <v/>
      </c>
      <c r="BH382" s="331" t="str">
        <f>IF(COUNT(BH370,M400)=2,ROUND(BH370*M400/SUM(M399:M408),#REF!),"")</f>
        <v/>
      </c>
      <c r="BI382" s="331" t="str">
        <f>IF(COUNT(BI370,N400)=2,ROUND(BI370*N400/SUM(N399:N408),#REF!),"")</f>
        <v/>
      </c>
      <c r="BJ382" s="331" t="str">
        <f>IF(COUNT(BJ370,O400)=2,ROUND(BJ370*O400/SUM(O399:O408),#REF!),"")</f>
        <v/>
      </c>
      <c r="BK382" s="331" t="str">
        <f>IF(COUNT(BK370,P400)=2,ROUND(BK370*P400/SUM(P399:P408),#REF!),"")</f>
        <v/>
      </c>
      <c r="BL382" s="331" t="str">
        <f>IF(COUNT(BL370,Q400)=2,ROUND(BL370*Q400/SUM(Q399:Q408),#REF!),"")</f>
        <v/>
      </c>
      <c r="BM382" s="331" t="str">
        <f>IF(COUNT(BM370,R400)=2,ROUND(BM370*R400/SUM(R399:R408),#REF!),"")</f>
        <v/>
      </c>
      <c r="BN382" s="331" t="str">
        <f>IF(COUNT(BN370,S400)=2,ROUND(BN370*S400/SUM(S399:S408),#REF!),"")</f>
        <v/>
      </c>
      <c r="BO382" s="331" t="str">
        <f>IF(COUNT(BO370,T400)=2,ROUND(BO370*T400/SUM(T399:T408),#REF!),"")</f>
        <v/>
      </c>
      <c r="BP382" s="331" t="str">
        <f>IF(COUNT(BP370,U400)=2,ROUND(BP370*U400/SUM(U399:U408),#REF!),"")</f>
        <v/>
      </c>
      <c r="BQ382" s="331" t="str">
        <f>IF(COUNT(BQ370,V400)=2,ROUND(BQ370*V400/SUM(V399:V408),#REF!),"")</f>
        <v/>
      </c>
      <c r="BR382" s="331" t="str">
        <f>IF(COUNT(BR370,W400)=2,ROUND(BR370*W400/SUM(W399:W408),#REF!),"")</f>
        <v/>
      </c>
      <c r="BS382" s="569" t="e">
        <f>IF(#REF!="発電事業者","年間送電電力量（GWh）","年間受電電力量（GWh）")</f>
        <v>#REF!</v>
      </c>
      <c r="BT382" s="569"/>
      <c r="BU382" s="569"/>
      <c r="BV382" s="333" t="s">
        <v>25</v>
      </c>
      <c r="BW382" s="582"/>
      <c r="BX382" s="582"/>
      <c r="BY382" s="331" t="str">
        <f>IF(COUNT(BY370,X400)=2,ROUND(BY370*X400/SUM(X399:X408),#REF!),"")</f>
        <v/>
      </c>
      <c r="BZ382" s="331" t="str">
        <f>IF(COUNT(BZ370,Y400)=2,ROUND(BZ370*Y400/SUM(Y399:Y408),#REF!),"")</f>
        <v/>
      </c>
      <c r="CA382" s="331" t="str">
        <f>IF(COUNT(CA370,Z400)=2,ROUND(CA370*Z400/SUM(Z399:Z408),#REF!),"")</f>
        <v/>
      </c>
      <c r="CB382" s="331" t="str">
        <f>IF(COUNT(CB370,AA400)=2,ROUND(CB370*AA400/SUM(AA399:AA408),#REF!),"")</f>
        <v/>
      </c>
      <c r="CC382" s="331" t="str">
        <f>IF(COUNT(CC370,AB400)=2,ROUND(CC370*AB400/SUM(AB399:AB408),#REF!),"")</f>
        <v/>
      </c>
      <c r="CD382" s="331" t="str">
        <f>IF(COUNT(CD370,AC400)=2,ROUND(CD370*AC400/SUM(AC399:AC408),#REF!),"")</f>
        <v/>
      </c>
      <c r="CE382" s="331" t="str">
        <f>IF(COUNT(CE370,AD400)=2,ROUND(CE370*AD400/SUM(AD399:AD408),#REF!),"")</f>
        <v/>
      </c>
      <c r="CF382" s="331" t="str">
        <f>IF(COUNT(CF370,AE400)=2,ROUND(CF370*AE400/SUM(AE399:AE408),#REF!),"")</f>
        <v/>
      </c>
      <c r="CG382" s="331" t="str">
        <f>IF(COUNT(CG370,AF400)=2,ROUND(CG370*AF400/SUM(AF399:AF408),#REF!),"")</f>
        <v/>
      </c>
      <c r="CH382" s="565" t="str">
        <f>IF(COUNTA(AG400)=0,"",AG400)</f>
        <v/>
      </c>
      <c r="CI382" s="565"/>
      <c r="CJ382" s="565"/>
      <c r="CK382" s="565"/>
      <c r="CL382" s="565"/>
      <c r="CM382" s="565"/>
      <c r="CN382" s="565"/>
      <c r="CO382" s="565"/>
      <c r="CP382" s="565"/>
      <c r="CQ382" s="565"/>
    </row>
    <row r="383" spans="3:95" s="243" customFormat="1" ht="13.5" customHeight="1">
      <c r="C383" s="604" t="e">
        <f>DATE(#REF!+5,1,1)</f>
        <v>#REF!</v>
      </c>
      <c r="D383" s="605"/>
      <c r="E383" s="613" t="s">
        <v>275</v>
      </c>
      <c r="F383" s="614"/>
      <c r="G383" s="615"/>
      <c r="H383" s="256"/>
      <c r="I383" s="256"/>
      <c r="J383" s="256"/>
      <c r="K383" s="256"/>
      <c r="L383" s="256"/>
      <c r="M383" s="256"/>
      <c r="N383" s="256"/>
      <c r="O383" s="256"/>
      <c r="P383" s="256"/>
      <c r="Q383" s="256"/>
      <c r="R383" s="256"/>
      <c r="S383" s="256"/>
      <c r="T383" s="255"/>
      <c r="U383" s="618"/>
      <c r="V383" s="619"/>
      <c r="W383" s="619"/>
      <c r="X383" s="619"/>
      <c r="Y383" s="619"/>
      <c r="Z383" s="620"/>
      <c r="AA383" s="257"/>
      <c r="AB383" s="257"/>
      <c r="AC383" s="257"/>
      <c r="AD383" s="604" t="e">
        <f>DATE(#REF!+5,1,1)</f>
        <v>#REF!</v>
      </c>
      <c r="AE383" s="605"/>
      <c r="AF383" s="613" t="s">
        <v>198</v>
      </c>
      <c r="AG383" s="614"/>
      <c r="AH383" s="615"/>
      <c r="AI383" s="258" t="str">
        <f>IF(COUNT(S381,H383)&lt;&gt;2,"",ROUND(MIN(S381,H383)*H368,#REF!))</f>
        <v/>
      </c>
      <c r="AJ383" s="258" t="str">
        <f>IF(COUNT(H383,I383)&lt;&gt;2,"",ROUND(MIN(H383,I383)*I368,#REF!))</f>
        <v/>
      </c>
      <c r="AK383" s="258" t="str">
        <f>IF(COUNT(I383,J383)&lt;&gt;2,"",ROUND(MIN(I383,J383)*J368,#REF!))</f>
        <v/>
      </c>
      <c r="AL383" s="258" t="str">
        <f>IF(COUNT(J383,K383)&lt;&gt;2,"",ROUND(MIN(J383,K383)*K368,#REF!))</f>
        <v/>
      </c>
      <c r="AM383" s="258" t="str">
        <f>IF(COUNT(K383,L383)&lt;&gt;2,"",ROUND(MIN(K383,L383)*L368,#REF!))</f>
        <v/>
      </c>
      <c r="AN383" s="258" t="str">
        <f>IF(COUNT(L383,M383)&lt;&gt;2,"",ROUND(MIN(L383,M383)*M368,#REF!))</f>
        <v/>
      </c>
      <c r="AO383" s="258" t="str">
        <f>IF(COUNT(M383,N383)&lt;&gt;2,"",ROUND(MIN(M383,N383)*N368,#REF!))</f>
        <v/>
      </c>
      <c r="AP383" s="258" t="str">
        <f>IF(COUNT(N383,O383)&lt;&gt;2,"",ROUND(MIN(N383,O383)*O368,#REF!))</f>
        <v/>
      </c>
      <c r="AQ383" s="258" t="str">
        <f>IF(COUNT(O383,P383)&lt;&gt;2,"",ROUND(MIN(O383,P383)*P368,#REF!))</f>
        <v/>
      </c>
      <c r="AR383" s="258" t="str">
        <f>IF(COUNT(P383,Q383)&lt;&gt;2,"",ROUND(MIN(P383,Q383)*Q368,#REF!))</f>
        <v/>
      </c>
      <c r="AS383" s="258" t="str">
        <f>IF(COUNT(Q383,R383)&lt;&gt;2,"",ROUND(MIN(Q383,R383)*R368,#REF!))</f>
        <v/>
      </c>
      <c r="AT383" s="258" t="str">
        <f>IF(COUNT(R383,S383)&lt;&gt;2,"",ROUND(MIN(R383,S383)*S368,#REF!))</f>
        <v/>
      </c>
      <c r="AU383" s="255"/>
      <c r="AX383" s="569" t="str">
        <f>IF(C401="","",C401)</f>
        <v/>
      </c>
      <c r="AY383" s="569"/>
      <c r="AZ383" s="587" t="str">
        <f>IF(E401="","",E401)</f>
        <v/>
      </c>
      <c r="BA383" s="590" t="str">
        <f ca="1">IF(F401="","",F401)</f>
        <v/>
      </c>
      <c r="BB383" s="590"/>
      <c r="BC383" s="590"/>
      <c r="BD383" s="587" t="str">
        <f>IF(I401="","",I401)</f>
        <v/>
      </c>
      <c r="BE383" s="578" t="e">
        <f>IF(#REF!="発電事業者","送電電力（MW）","受電電力（MW）")</f>
        <v>#REF!</v>
      </c>
      <c r="BF383" s="579"/>
      <c r="BG383" s="331" t="str">
        <f>IF(COUNT(BG368,L401)=2,ROUND(BG368*L401/SUM(L399:L408),#REF!),"")</f>
        <v/>
      </c>
      <c r="BH383" s="331" t="str">
        <f>IF(COUNT(BH368,M401)=2,ROUND(BH368*M401/SUM(M399:M408),#REF!),"")</f>
        <v/>
      </c>
      <c r="BI383" s="331" t="str">
        <f>IF(COUNT(BI368,N401)=2,ROUND(BI368*N401/SUM(N399:N408),#REF!),"")</f>
        <v/>
      </c>
      <c r="BJ383" s="331" t="str">
        <f>IF(COUNT(BJ368,O401)=2,ROUND(BJ368*O401/SUM(O399:O408),#REF!),"")</f>
        <v/>
      </c>
      <c r="BK383" s="331" t="str">
        <f>IF(COUNT(BK368,P401)=2,ROUND(BK368*P401/SUM(P399:P408),#REF!),"")</f>
        <v/>
      </c>
      <c r="BL383" s="331" t="str">
        <f>IF(COUNT(BL368,Q401)=2,ROUND(BL368*Q401/SUM(Q399:Q408),#REF!),"")</f>
        <v/>
      </c>
      <c r="BM383" s="331" t="str">
        <f>IF(COUNT(BM368,R401)=2,ROUND(BM368*R401/SUM(R399:R408),#REF!),"")</f>
        <v/>
      </c>
      <c r="BN383" s="331" t="str">
        <f>IF(COUNT(BN368,S401)=2,ROUND(BN368*S401/SUM(S399:S408),#REF!),"")</f>
        <v/>
      </c>
      <c r="BO383" s="331" t="str">
        <f>IF(COUNT(BO368,T401)=2,ROUND(BO368*T401/SUM(T399:T408),#REF!),"")</f>
        <v/>
      </c>
      <c r="BP383" s="331" t="str">
        <f>IF(COUNT(BP368,U401)=2,ROUND(BP368*U401/SUM(U399:U408),#REF!),"")</f>
        <v/>
      </c>
      <c r="BQ383" s="331" t="str">
        <f>IF(COUNT(BQ368,V401)=2,ROUND(BQ368*V401/SUM(V399:V408),#REF!),"")</f>
        <v/>
      </c>
      <c r="BR383" s="331" t="str">
        <f>IF(COUNT(BR368,W401)=2,ROUND(BR368*W401/SUM(W399:W408),#REF!),"")</f>
        <v/>
      </c>
      <c r="BS383" s="569" t="e">
        <f>IF(#REF!="発電事業者","送電電力（MW）","受電電力（MW）")</f>
        <v>#REF!</v>
      </c>
      <c r="BT383" s="569"/>
      <c r="BU383" s="569"/>
      <c r="BV383" s="333" t="s">
        <v>171</v>
      </c>
      <c r="BW383" s="580"/>
      <c r="BX383" s="580"/>
      <c r="BY383" s="331" t="str">
        <f>IF(COUNT(BY368,X401)=2,ROUND(BY368*X401/SUM(X399:X408),#REF!),"")</f>
        <v/>
      </c>
      <c r="BZ383" s="331" t="str">
        <f>IF(COUNT(BZ368,Y401)=2,ROUND(BZ368*Y401/SUM(Y399:Y408),#REF!),"")</f>
        <v/>
      </c>
      <c r="CA383" s="331" t="str">
        <f>IF(COUNT(CA368,Z401)=2,ROUND(CA368*Z401/SUM(Z399:Z408),#REF!),"")</f>
        <v/>
      </c>
      <c r="CB383" s="331" t="str">
        <f>IF(COUNT(CB368,AA401)=2,ROUND(CB368*AA401/SUM(AA399:AA408),#REF!),"")</f>
        <v/>
      </c>
      <c r="CC383" s="331" t="str">
        <f>IF(COUNT(CC368,AB401)=2,ROUND(CC368*AB401/SUM(AB399:AB408),#REF!),"")</f>
        <v/>
      </c>
      <c r="CD383" s="331" t="str">
        <f>IF(COUNT(CD368,AC401)=2,ROUND(CD368*AC401/SUM(AC399:AC408),#REF!),"")</f>
        <v/>
      </c>
      <c r="CE383" s="331" t="str">
        <f>IF(COUNT(CE368,AD401)=2,ROUND(CE368*AD401/SUM(AD399:AD408),#REF!),"")</f>
        <v/>
      </c>
      <c r="CF383" s="331" t="str">
        <f>IF(COUNT(CF368,AE401)=2,ROUND(CF368*AE401/SUM(AE399:AE408),#REF!),"")</f>
        <v/>
      </c>
      <c r="CG383" s="331" t="str">
        <f>IF(COUNT(CG368,AF401)=2,ROUND(CG368*AF401/SUM(AF399:AF408),#REF!),"")</f>
        <v/>
      </c>
      <c r="CH383" s="563" t="s">
        <v>215</v>
      </c>
      <c r="CI383" s="563"/>
      <c r="CJ383" s="563"/>
      <c r="CK383" s="563"/>
      <c r="CL383" s="563"/>
      <c r="CM383" s="563"/>
      <c r="CN383" s="563"/>
      <c r="CO383" s="563"/>
      <c r="CP383" s="563"/>
      <c r="CQ383" s="563"/>
    </row>
    <row r="384" spans="3:95" s="243" customFormat="1" ht="13.5" customHeight="1">
      <c r="C384" s="606"/>
      <c r="D384" s="607"/>
      <c r="E384" s="608" t="s">
        <v>212</v>
      </c>
      <c r="F384" s="609"/>
      <c r="G384" s="610"/>
      <c r="H384" s="261"/>
      <c r="I384" s="261"/>
      <c r="J384" s="261"/>
      <c r="K384" s="261"/>
      <c r="L384" s="261"/>
      <c r="M384" s="261"/>
      <c r="N384" s="261"/>
      <c r="O384" s="261"/>
      <c r="P384" s="261"/>
      <c r="Q384" s="261"/>
      <c r="R384" s="261"/>
      <c r="S384" s="261"/>
      <c r="T384" s="262" t="str">
        <f>IF(COUNT(H384:S384)=0,"",SUMPRODUCT(ROUND(H384:S384,#REF!)))</f>
        <v/>
      </c>
      <c r="U384" s="621"/>
      <c r="V384" s="622"/>
      <c r="W384" s="622"/>
      <c r="X384" s="622"/>
      <c r="Y384" s="622"/>
      <c r="Z384" s="623"/>
      <c r="AA384" s="257"/>
      <c r="AB384" s="257"/>
      <c r="AC384" s="257"/>
      <c r="AD384" s="606"/>
      <c r="AE384" s="607"/>
      <c r="AF384" s="608" t="s">
        <v>199</v>
      </c>
      <c r="AG384" s="609"/>
      <c r="AH384" s="610"/>
      <c r="AI384" s="264" t="str">
        <f t="shared" ref="AI384:AT384" si="90">IF(COUNT(H383:H384)=0,"",ROUND(H384/(H383*24*AI368/1000),3))</f>
        <v/>
      </c>
      <c r="AJ384" s="264" t="str">
        <f t="shared" si="90"/>
        <v/>
      </c>
      <c r="AK384" s="264" t="str">
        <f t="shared" si="90"/>
        <v/>
      </c>
      <c r="AL384" s="264" t="str">
        <f t="shared" si="90"/>
        <v/>
      </c>
      <c r="AM384" s="264" t="str">
        <f t="shared" si="90"/>
        <v/>
      </c>
      <c r="AN384" s="264" t="str">
        <f t="shared" si="90"/>
        <v/>
      </c>
      <c r="AO384" s="264" t="str">
        <f t="shared" si="90"/>
        <v/>
      </c>
      <c r="AP384" s="264" t="str">
        <f t="shared" si="90"/>
        <v/>
      </c>
      <c r="AQ384" s="264" t="str">
        <f t="shared" si="90"/>
        <v/>
      </c>
      <c r="AR384" s="264" t="str">
        <f t="shared" si="90"/>
        <v/>
      </c>
      <c r="AS384" s="264" t="str">
        <f t="shared" si="90"/>
        <v/>
      </c>
      <c r="AT384" s="264" t="str">
        <f t="shared" si="90"/>
        <v/>
      </c>
      <c r="AU384" s="265" t="str">
        <f>IF(COUNT(AI384:AT384)=0,"",AVERAGE(AI384:AT384))</f>
        <v/>
      </c>
      <c r="AX384" s="569"/>
      <c r="AY384" s="569"/>
      <c r="AZ384" s="588"/>
      <c r="BA384" s="590"/>
      <c r="BB384" s="590"/>
      <c r="BC384" s="590"/>
      <c r="BD384" s="588"/>
      <c r="BE384" s="583"/>
      <c r="BF384" s="584"/>
      <c r="BG384" s="259"/>
      <c r="BH384" s="259"/>
      <c r="BI384" s="259"/>
      <c r="BJ384" s="259"/>
      <c r="BK384" s="259"/>
      <c r="BL384" s="259"/>
      <c r="BM384" s="259"/>
      <c r="BN384" s="259"/>
      <c r="BO384" s="259"/>
      <c r="BP384" s="259"/>
      <c r="BQ384" s="259"/>
      <c r="BR384" s="259"/>
      <c r="BS384" s="569"/>
      <c r="BT384" s="569"/>
      <c r="BU384" s="569"/>
      <c r="BV384" s="333" t="s">
        <v>172</v>
      </c>
      <c r="BW384" s="581"/>
      <c r="BX384" s="581"/>
      <c r="BY384" s="331" t="str">
        <f>IF(COUNT(BY369,X401)=2,ROUND(BY369*X401/SUM(X399:X408),#REF!),"")</f>
        <v/>
      </c>
      <c r="BZ384" s="331" t="str">
        <f>IF(COUNT(BZ369,Y401)=2,ROUND(BZ369*Y401/SUM(Y399:Y408),#REF!),"")</f>
        <v/>
      </c>
      <c r="CA384" s="331" t="str">
        <f>IF(COUNT(CA369,Z401)=2,ROUND(CA369*Z401/SUM(Z399:Z408),#REF!),"")</f>
        <v/>
      </c>
      <c r="CB384" s="331" t="str">
        <f>IF(COUNT(CB369,AA401)=2,ROUND(CB369*AA401/SUM(AA399:AA408),#REF!),"")</f>
        <v/>
      </c>
      <c r="CC384" s="331" t="str">
        <f>IF(COUNT(CC369,AB401)=2,ROUND(CC369*AB401/SUM(AB399:AB408),#REF!),"")</f>
        <v/>
      </c>
      <c r="CD384" s="331" t="str">
        <f>IF(COUNT(CD369,AC401)=2,ROUND(CD369*AC401/SUM(AC399:AC408),#REF!),"")</f>
        <v/>
      </c>
      <c r="CE384" s="331" t="str">
        <f>IF(COUNT(CE369,AD401)=2,ROUND(CE369*AD401/SUM(AD399:AD408),#REF!),"")</f>
        <v/>
      </c>
      <c r="CF384" s="331" t="str">
        <f>IF(COUNT(CF369,AE401)=2,ROUND(CF369*AE401/SUM(AE399:AE408),#REF!),"")</f>
        <v/>
      </c>
      <c r="CG384" s="331" t="str">
        <f>IF(COUNT(CG369,AF401)=2,ROUND(CG369*AF401/SUM(AF399:AF408),#REF!),"")</f>
        <v/>
      </c>
      <c r="CH384" s="564" t="str">
        <f>IF(CH383="","",CH383)</f>
        <v>太陽光（余剰）</v>
      </c>
      <c r="CI384" s="564"/>
      <c r="CJ384" s="564"/>
      <c r="CK384" s="564"/>
      <c r="CL384" s="564"/>
      <c r="CM384" s="564"/>
      <c r="CN384" s="564"/>
      <c r="CO384" s="564"/>
      <c r="CP384" s="564"/>
      <c r="CQ384" s="564"/>
    </row>
    <row r="385" spans="3:97" s="243" customFormat="1" ht="13.5" customHeight="1">
      <c r="C385" s="604" t="e">
        <f>DATE(#REF!+6,1,1)</f>
        <v>#REF!</v>
      </c>
      <c r="D385" s="605"/>
      <c r="E385" s="613" t="s">
        <v>275</v>
      </c>
      <c r="F385" s="614"/>
      <c r="G385" s="615"/>
      <c r="H385" s="256"/>
      <c r="I385" s="256"/>
      <c r="J385" s="256"/>
      <c r="K385" s="256"/>
      <c r="L385" s="256"/>
      <c r="M385" s="256"/>
      <c r="N385" s="256"/>
      <c r="O385" s="256"/>
      <c r="P385" s="256"/>
      <c r="Q385" s="256"/>
      <c r="R385" s="256"/>
      <c r="S385" s="256"/>
      <c r="T385" s="255"/>
      <c r="U385" s="621"/>
      <c r="V385" s="622"/>
      <c r="W385" s="622"/>
      <c r="X385" s="622"/>
      <c r="Y385" s="622"/>
      <c r="Z385" s="623"/>
      <c r="AA385" s="257"/>
      <c r="AB385" s="257"/>
      <c r="AC385" s="257"/>
      <c r="AD385" s="604" t="e">
        <f>DATE(#REF!+6,1,1)</f>
        <v>#REF!</v>
      </c>
      <c r="AE385" s="605"/>
      <c r="AF385" s="613" t="s">
        <v>198</v>
      </c>
      <c r="AG385" s="614"/>
      <c r="AH385" s="615"/>
      <c r="AI385" s="258" t="str">
        <f>IF(COUNT(S383,H385)&lt;&gt;2,"",ROUND(MIN(S383,H385)*H368,#REF!))</f>
        <v/>
      </c>
      <c r="AJ385" s="258" t="str">
        <f>IF(COUNT(H385,I385)&lt;&gt;2,"",ROUND(MIN(H385,I385)*I368,#REF!))</f>
        <v/>
      </c>
      <c r="AK385" s="258" t="str">
        <f>IF(COUNT(I385,J385)&lt;&gt;2,"",ROUND(MIN(I385,J385)*J368,#REF!))</f>
        <v/>
      </c>
      <c r="AL385" s="258" t="str">
        <f>IF(COUNT(J385,K385)&lt;&gt;2,"",ROUND(MIN(J385,K385)*K368,#REF!))</f>
        <v/>
      </c>
      <c r="AM385" s="258" t="str">
        <f>IF(COUNT(K385,L385)&lt;&gt;2,"",ROUND(MIN(K385,L385)*L368,#REF!))</f>
        <v/>
      </c>
      <c r="AN385" s="258" t="str">
        <f>IF(COUNT(L385,M385)&lt;&gt;2,"",ROUND(MIN(L385,M385)*M368,#REF!))</f>
        <v/>
      </c>
      <c r="AO385" s="258" t="str">
        <f>IF(COUNT(M385,N385)&lt;&gt;2,"",ROUND(MIN(M385,N385)*N368,#REF!))</f>
        <v/>
      </c>
      <c r="AP385" s="258" t="str">
        <f>IF(COUNT(N385,O385)&lt;&gt;2,"",ROUND(MIN(N385,O385)*O368,#REF!))</f>
        <v/>
      </c>
      <c r="AQ385" s="258" t="str">
        <f>IF(COUNT(O385,P385)&lt;&gt;2,"",ROUND(MIN(O385,P385)*P368,#REF!))</f>
        <v/>
      </c>
      <c r="AR385" s="258" t="str">
        <f>IF(COUNT(P385,Q385)&lt;&gt;2,"",ROUND(MIN(P385,Q385)*Q368,#REF!))</f>
        <v/>
      </c>
      <c r="AS385" s="258" t="str">
        <f>IF(COUNT(Q385,R385)&lt;&gt;2,"",ROUND(MIN(Q385,R385)*R368,#REF!))</f>
        <v/>
      </c>
      <c r="AT385" s="258" t="str">
        <f>IF(COUNT(R385,S385)&lt;&gt;2,"",ROUND(MIN(R385,S385)*S368,#REF!))</f>
        <v/>
      </c>
      <c r="AU385" s="255"/>
      <c r="AX385" s="569"/>
      <c r="AY385" s="569"/>
      <c r="AZ385" s="589"/>
      <c r="BA385" s="590"/>
      <c r="BB385" s="590"/>
      <c r="BC385" s="590"/>
      <c r="BD385" s="589"/>
      <c r="BE385" s="585" t="e">
        <f>IF(#REF!="発電事業者","月間送電電力量（GWh）","月間受電電力量（GWh）")</f>
        <v>#REF!</v>
      </c>
      <c r="BF385" s="586"/>
      <c r="BG385" s="331" t="str">
        <f>IF(COUNT(BG370,L401)=2,ROUND(BG370*L401/SUM(L399:L408),#REF!),"")</f>
        <v/>
      </c>
      <c r="BH385" s="331" t="str">
        <f>IF(COUNT(BH370,M401)=2,ROUND(BH370*M401/SUM(M399:M408),#REF!),"")</f>
        <v/>
      </c>
      <c r="BI385" s="331" t="str">
        <f>IF(COUNT(BI370,N401)=2,ROUND(BI370*N401/SUM(N399:N408),#REF!),"")</f>
        <v/>
      </c>
      <c r="BJ385" s="331" t="str">
        <f>IF(COUNT(BJ370,O401)=2,ROUND(BJ370*O401/SUM(O399:O408),#REF!),"")</f>
        <v/>
      </c>
      <c r="BK385" s="331" t="str">
        <f>IF(COUNT(BK370,P401)=2,ROUND(BK370*P401/SUM(P399:P408),#REF!),"")</f>
        <v/>
      </c>
      <c r="BL385" s="331" t="str">
        <f>IF(COUNT(BL370,Q401)=2,ROUND(BL370*Q401/SUM(Q399:Q408),#REF!),"")</f>
        <v/>
      </c>
      <c r="BM385" s="331" t="str">
        <f>IF(COUNT(BM370,R401)=2,ROUND(BM370*R401/SUM(R399:R408),#REF!),"")</f>
        <v/>
      </c>
      <c r="BN385" s="331" t="str">
        <f>IF(COUNT(BN370,S401)=2,ROUND(BN370*S401/SUM(S399:S408),#REF!),"")</f>
        <v/>
      </c>
      <c r="BO385" s="331" t="str">
        <f>IF(COUNT(BO370,T401)=2,ROUND(BO370*T401/SUM(T399:T408),#REF!),"")</f>
        <v/>
      </c>
      <c r="BP385" s="331" t="str">
        <f>IF(COUNT(BP370,U401)=2,ROUND(BP370*U401/SUM(U399:U408),#REF!),"")</f>
        <v/>
      </c>
      <c r="BQ385" s="331" t="str">
        <f>IF(COUNT(BQ370,V401)=2,ROUND(BQ370*V401/SUM(V399:V408),#REF!),"")</f>
        <v/>
      </c>
      <c r="BR385" s="331" t="str">
        <f>IF(COUNT(BR370,W401)=2,ROUND(BR370*W401/SUM(W399:W408),#REF!),"")</f>
        <v/>
      </c>
      <c r="BS385" s="569" t="e">
        <f>IF(#REF!="発電事業者","年間送電電力量（GWh）","年間受電電力量（GWh）")</f>
        <v>#REF!</v>
      </c>
      <c r="BT385" s="569"/>
      <c r="BU385" s="569"/>
      <c r="BV385" s="333" t="s">
        <v>25</v>
      </c>
      <c r="BW385" s="582"/>
      <c r="BX385" s="582"/>
      <c r="BY385" s="331" t="str">
        <f>IF(COUNT(BY370,X401)=2,ROUND(BY370*X401/SUM(X399:X408),#REF!),"")</f>
        <v/>
      </c>
      <c r="BZ385" s="331" t="str">
        <f>IF(COUNT(BZ370,Y401)=2,ROUND(BZ370*Y401/SUM(Y399:Y408),#REF!),"")</f>
        <v/>
      </c>
      <c r="CA385" s="331" t="str">
        <f>IF(COUNT(CA370,Z401)=2,ROUND(CA370*Z401/SUM(Z399:Z408),#REF!),"")</f>
        <v/>
      </c>
      <c r="CB385" s="331" t="str">
        <f>IF(COUNT(CB370,AA401)=2,ROUND(CB370*AA401/SUM(AA399:AA408),#REF!),"")</f>
        <v/>
      </c>
      <c r="CC385" s="331" t="str">
        <f>IF(COUNT(CC370,AB401)=2,ROUND(CC370*AB401/SUM(AB399:AB408),#REF!),"")</f>
        <v/>
      </c>
      <c r="CD385" s="331" t="str">
        <f>IF(COUNT(CD370,AC401)=2,ROUND(CD370*AC401/SUM(AC399:AC408),#REF!),"")</f>
        <v/>
      </c>
      <c r="CE385" s="331" t="str">
        <f>IF(COUNT(CE370,AD401)=2,ROUND(CE370*AD401/SUM(AD399:AD408),#REF!),"")</f>
        <v/>
      </c>
      <c r="CF385" s="331" t="str">
        <f>IF(COUNT(CF370,AE401)=2,ROUND(CF370*AE401/SUM(AE399:AE408),#REF!),"")</f>
        <v/>
      </c>
      <c r="CG385" s="331" t="str">
        <f>IF(COUNT(CG370,AF401)=2,ROUND(CG370*AF401/SUM(AF399:AF408),#REF!),"")</f>
        <v/>
      </c>
      <c r="CH385" s="565" t="str">
        <f>IF(COUNTA(AG401)=0,"",AG401)</f>
        <v/>
      </c>
      <c r="CI385" s="565"/>
      <c r="CJ385" s="565"/>
      <c r="CK385" s="565"/>
      <c r="CL385" s="565"/>
      <c r="CM385" s="565"/>
      <c r="CN385" s="565"/>
      <c r="CO385" s="565"/>
      <c r="CP385" s="565"/>
      <c r="CQ385" s="565"/>
    </row>
    <row r="386" spans="3:97" s="243" customFormat="1" ht="13.5" customHeight="1">
      <c r="C386" s="606"/>
      <c r="D386" s="607"/>
      <c r="E386" s="608" t="s">
        <v>212</v>
      </c>
      <c r="F386" s="609"/>
      <c r="G386" s="610"/>
      <c r="H386" s="261"/>
      <c r="I386" s="261"/>
      <c r="J386" s="261"/>
      <c r="K386" s="261"/>
      <c r="L386" s="261"/>
      <c r="M386" s="261"/>
      <c r="N386" s="261"/>
      <c r="O386" s="261"/>
      <c r="P386" s="261"/>
      <c r="Q386" s="261"/>
      <c r="R386" s="261"/>
      <c r="S386" s="261"/>
      <c r="T386" s="262" t="str">
        <f>IF(COUNT(H386:S386)=0,"",SUMPRODUCT(ROUND(H386:S386,#REF!)))</f>
        <v/>
      </c>
      <c r="U386" s="621"/>
      <c r="V386" s="622"/>
      <c r="W386" s="622"/>
      <c r="X386" s="622"/>
      <c r="Y386" s="622"/>
      <c r="Z386" s="623"/>
      <c r="AA386" s="257"/>
      <c r="AB386" s="257"/>
      <c r="AC386" s="257"/>
      <c r="AD386" s="606"/>
      <c r="AE386" s="607"/>
      <c r="AF386" s="608" t="s">
        <v>199</v>
      </c>
      <c r="AG386" s="609"/>
      <c r="AH386" s="610"/>
      <c r="AI386" s="264" t="str">
        <f t="shared" ref="AI386:AT386" si="91">IF(COUNT(H385:H386)=0,"",ROUND(H386/(H385*24*AI368/1000),3))</f>
        <v/>
      </c>
      <c r="AJ386" s="264" t="str">
        <f t="shared" si="91"/>
        <v/>
      </c>
      <c r="AK386" s="264" t="str">
        <f t="shared" si="91"/>
        <v/>
      </c>
      <c r="AL386" s="264" t="str">
        <f t="shared" si="91"/>
        <v/>
      </c>
      <c r="AM386" s="264" t="str">
        <f t="shared" si="91"/>
        <v/>
      </c>
      <c r="AN386" s="264" t="str">
        <f t="shared" si="91"/>
        <v/>
      </c>
      <c r="AO386" s="264" t="str">
        <f t="shared" si="91"/>
        <v/>
      </c>
      <c r="AP386" s="264" t="str">
        <f t="shared" si="91"/>
        <v/>
      </c>
      <c r="AQ386" s="264" t="str">
        <f t="shared" si="91"/>
        <v/>
      </c>
      <c r="AR386" s="264" t="str">
        <f t="shared" si="91"/>
        <v/>
      </c>
      <c r="AS386" s="264" t="str">
        <f t="shared" si="91"/>
        <v/>
      </c>
      <c r="AT386" s="264" t="str">
        <f t="shared" si="91"/>
        <v/>
      </c>
      <c r="AU386" s="265" t="str">
        <f>IF(COUNT(AI386:AT386)=0,"",AVERAGE(AI386:AT386))</f>
        <v/>
      </c>
      <c r="AX386" s="569" t="str">
        <f>IF(C402="","",C402)</f>
        <v/>
      </c>
      <c r="AY386" s="569"/>
      <c r="AZ386" s="587" t="str">
        <f>IF(E402="","",E402)</f>
        <v/>
      </c>
      <c r="BA386" s="590" t="str">
        <f ca="1">IF(F402="","",F402)</f>
        <v/>
      </c>
      <c r="BB386" s="590"/>
      <c r="BC386" s="590"/>
      <c r="BD386" s="587" t="str">
        <f>IF(I402="","",I402)</f>
        <v/>
      </c>
      <c r="BE386" s="578" t="e">
        <f>IF(#REF!="発電事業者","送電電力（MW）","受電電力（MW）")</f>
        <v>#REF!</v>
      </c>
      <c r="BF386" s="579"/>
      <c r="BG386" s="331" t="str">
        <f>IF(COUNT(BG368,L402)=2,ROUND(BG368*L402/SUM(L399:L408),#REF!),"")</f>
        <v/>
      </c>
      <c r="BH386" s="331" t="str">
        <f>IF(COUNT(BH368,M402)=2,ROUND(BH368*M402/SUM(M399:M408),#REF!),"")</f>
        <v/>
      </c>
      <c r="BI386" s="331" t="str">
        <f>IF(COUNT(BI368,N402)=2,ROUND(BI368*N402/SUM(N399:N408),#REF!),"")</f>
        <v/>
      </c>
      <c r="BJ386" s="331" t="str">
        <f>IF(COUNT(BJ368,O402)=2,ROUND(BJ368*O402/SUM(O399:O408),#REF!),"")</f>
        <v/>
      </c>
      <c r="BK386" s="331" t="str">
        <f>IF(COUNT(BK368,P402)=2,ROUND(BK368*P402/SUM(P399:P408),#REF!),"")</f>
        <v/>
      </c>
      <c r="BL386" s="331" t="str">
        <f>IF(COUNT(BL368,Q402)=2,ROUND(BL368*Q402/SUM(Q399:Q408),#REF!),"")</f>
        <v/>
      </c>
      <c r="BM386" s="331" t="str">
        <f>IF(COUNT(BM368,R402)=2,ROUND(BM368*R402/SUM(R399:R408),#REF!),"")</f>
        <v/>
      </c>
      <c r="BN386" s="331" t="str">
        <f>IF(COUNT(BN368,S402)=2,ROUND(BN368*S402/SUM(S399:S408),#REF!),"")</f>
        <v/>
      </c>
      <c r="BO386" s="331" t="str">
        <f>IF(COUNT(BO368,T402)=2,ROUND(BO368*T402/SUM(T399:T408),#REF!),"")</f>
        <v/>
      </c>
      <c r="BP386" s="331" t="str">
        <f>IF(COUNT(BP368,U402)=2,ROUND(BP368*U402/SUM(U399:U408),#REF!),"")</f>
        <v/>
      </c>
      <c r="BQ386" s="331" t="str">
        <f>IF(COUNT(BQ368,V402)=2,ROUND(BQ368*V402/SUM(V399:V408),#REF!),"")</f>
        <v/>
      </c>
      <c r="BR386" s="331" t="str">
        <f>IF(COUNT(BR368,W402)=2,ROUND(BR368*W402/SUM(W399:W408),#REF!),"")</f>
        <v/>
      </c>
      <c r="BS386" s="569" t="e">
        <f>IF(#REF!="発電事業者","送電電力（MW）","受電電力（MW）")</f>
        <v>#REF!</v>
      </c>
      <c r="BT386" s="569"/>
      <c r="BU386" s="569"/>
      <c r="BV386" s="333" t="s">
        <v>171</v>
      </c>
      <c r="BW386" s="580"/>
      <c r="BX386" s="580"/>
      <c r="BY386" s="331" t="str">
        <f>IF(COUNT(BY368,X402)=2,ROUND(BY368*X402/SUM(X399:X408),#REF!),"")</f>
        <v/>
      </c>
      <c r="BZ386" s="331" t="str">
        <f>IF(COUNT(BZ368,Y402)=2,ROUND(BZ368*Y402/SUM(Y399:Y408),#REF!),"")</f>
        <v/>
      </c>
      <c r="CA386" s="331" t="str">
        <f>IF(COUNT(CA368,Z402)=2,ROUND(CA368*Z402/SUM(Z399:Z408),#REF!),"")</f>
        <v/>
      </c>
      <c r="CB386" s="331" t="str">
        <f>IF(COUNT(CB368,AA402)=2,ROUND(CB368*AA402/SUM(AA399:AA408),#REF!),"")</f>
        <v/>
      </c>
      <c r="CC386" s="331" t="str">
        <f>IF(COUNT(CC368,AB402)=2,ROUND(CC368*AB402/SUM(AB399:AB408),#REF!),"")</f>
        <v/>
      </c>
      <c r="CD386" s="331" t="str">
        <f>IF(COUNT(CD368,AC402)=2,ROUND(CD368*AC402/SUM(AC399:AC408),#REF!),"")</f>
        <v/>
      </c>
      <c r="CE386" s="331" t="str">
        <f>IF(COUNT(CE368,AD402)=2,ROUND(CE368*AD402/SUM(AD399:AD408),#REF!),"")</f>
        <v/>
      </c>
      <c r="CF386" s="331" t="str">
        <f>IF(COUNT(CF368,AE402)=2,ROUND(CF368*AE402/SUM(AE399:AE408),#REF!),"")</f>
        <v/>
      </c>
      <c r="CG386" s="331" t="str">
        <f>IF(COUNT(CG368,AF402)=2,ROUND(CG368*AF402/SUM(AF399:AF408),#REF!),"")</f>
        <v/>
      </c>
      <c r="CH386" s="563" t="s">
        <v>215</v>
      </c>
      <c r="CI386" s="563"/>
      <c r="CJ386" s="563"/>
      <c r="CK386" s="563"/>
      <c r="CL386" s="563"/>
      <c r="CM386" s="563"/>
      <c r="CN386" s="563"/>
      <c r="CO386" s="563"/>
      <c r="CP386" s="563"/>
      <c r="CQ386" s="563"/>
    </row>
    <row r="387" spans="3:97" s="243" customFormat="1" ht="13.5" customHeight="1">
      <c r="C387" s="604" t="e">
        <f>DATE(#REF!+7,1,1)</f>
        <v>#REF!</v>
      </c>
      <c r="D387" s="605"/>
      <c r="E387" s="613" t="s">
        <v>275</v>
      </c>
      <c r="F387" s="614"/>
      <c r="G387" s="615"/>
      <c r="H387" s="256"/>
      <c r="I387" s="256"/>
      <c r="J387" s="256"/>
      <c r="K387" s="256"/>
      <c r="L387" s="256"/>
      <c r="M387" s="256"/>
      <c r="N387" s="256"/>
      <c r="O387" s="256"/>
      <c r="P387" s="256"/>
      <c r="Q387" s="256"/>
      <c r="R387" s="256"/>
      <c r="S387" s="256"/>
      <c r="T387" s="255"/>
      <c r="U387" s="621"/>
      <c r="V387" s="622"/>
      <c r="W387" s="622"/>
      <c r="X387" s="622"/>
      <c r="Y387" s="622"/>
      <c r="Z387" s="623"/>
      <c r="AA387" s="257"/>
      <c r="AB387" s="257"/>
      <c r="AC387" s="257"/>
      <c r="AD387" s="604" t="e">
        <f>DATE(#REF!+7,1,1)</f>
        <v>#REF!</v>
      </c>
      <c r="AE387" s="605"/>
      <c r="AF387" s="613" t="s">
        <v>198</v>
      </c>
      <c r="AG387" s="614"/>
      <c r="AH387" s="615"/>
      <c r="AI387" s="258" t="str">
        <f>IF(COUNT(S385,H387)&lt;&gt;2,"",ROUND(MIN(S385,H387)*H368,#REF!))</f>
        <v/>
      </c>
      <c r="AJ387" s="258" t="str">
        <f>IF(COUNT(H387,I387)&lt;&gt;2,"",ROUND(MIN(H387,I387)*I368,#REF!))</f>
        <v/>
      </c>
      <c r="AK387" s="258" t="str">
        <f>IF(COUNT(I387,J387)&lt;&gt;2,"",ROUND(MIN(I387,J387)*J368,#REF!))</f>
        <v/>
      </c>
      <c r="AL387" s="258" t="str">
        <f>IF(COUNT(J387,K387)&lt;&gt;2,"",ROUND(MIN(J387,K387)*K368,#REF!))</f>
        <v/>
      </c>
      <c r="AM387" s="258" t="str">
        <f>IF(COUNT(K387,L387)&lt;&gt;2,"",ROUND(MIN(K387,L387)*L368,#REF!))</f>
        <v/>
      </c>
      <c r="AN387" s="258" t="str">
        <f>IF(COUNT(L387,M387)&lt;&gt;2,"",ROUND(MIN(L387,M387)*M368,#REF!))</f>
        <v/>
      </c>
      <c r="AO387" s="258" t="str">
        <f>IF(COUNT(M387,N387)&lt;&gt;2,"",ROUND(MIN(M387,N387)*N368,#REF!))</f>
        <v/>
      </c>
      <c r="AP387" s="258" t="str">
        <f>IF(COUNT(N387,O387)&lt;&gt;2,"",ROUND(MIN(N387,O387)*O368,#REF!))</f>
        <v/>
      </c>
      <c r="AQ387" s="258" t="str">
        <f>IF(COUNT(O387,P387)&lt;&gt;2,"",ROUND(MIN(O387,P387)*P368,#REF!))</f>
        <v/>
      </c>
      <c r="AR387" s="258" t="str">
        <f>IF(COUNT(P387,Q387)&lt;&gt;2,"",ROUND(MIN(P387,Q387)*Q368,#REF!))</f>
        <v/>
      </c>
      <c r="AS387" s="258" t="str">
        <f>IF(COUNT(Q387,R387)&lt;&gt;2,"",ROUND(MIN(Q387,R387)*R368,#REF!))</f>
        <v/>
      </c>
      <c r="AT387" s="258" t="str">
        <f>IF(COUNT(R387,S387)&lt;&gt;2,"",ROUND(MIN(R387,S387)*S368,#REF!))</f>
        <v/>
      </c>
      <c r="AU387" s="255"/>
      <c r="AX387" s="569"/>
      <c r="AY387" s="569"/>
      <c r="AZ387" s="588"/>
      <c r="BA387" s="590"/>
      <c r="BB387" s="590"/>
      <c r="BC387" s="590"/>
      <c r="BD387" s="588"/>
      <c r="BE387" s="583"/>
      <c r="BF387" s="584"/>
      <c r="BG387" s="259"/>
      <c r="BH387" s="259"/>
      <c r="BI387" s="259"/>
      <c r="BJ387" s="259"/>
      <c r="BK387" s="259"/>
      <c r="BL387" s="259"/>
      <c r="BM387" s="259"/>
      <c r="BN387" s="259"/>
      <c r="BO387" s="259"/>
      <c r="BP387" s="259"/>
      <c r="BQ387" s="259"/>
      <c r="BR387" s="259"/>
      <c r="BS387" s="569"/>
      <c r="BT387" s="569"/>
      <c r="BU387" s="569"/>
      <c r="BV387" s="333" t="s">
        <v>172</v>
      </c>
      <c r="BW387" s="581"/>
      <c r="BX387" s="581"/>
      <c r="BY387" s="331" t="str">
        <f>IF(COUNT(BY369,X402)=2,ROUND(BY369*X402/SUM(X399:X408),#REF!),"")</f>
        <v/>
      </c>
      <c r="BZ387" s="331" t="str">
        <f>IF(COUNT(BZ369,Y402)=2,ROUND(BZ369*Y402/SUM(Y399:Y408),#REF!),"")</f>
        <v/>
      </c>
      <c r="CA387" s="331" t="str">
        <f>IF(COUNT(CA369,Z402)=2,ROUND(CA369*Z402/SUM(Z399:Z408),#REF!),"")</f>
        <v/>
      </c>
      <c r="CB387" s="331" t="str">
        <f>IF(COUNT(CB369,AA402)=2,ROUND(CB369*AA402/SUM(AA399:AA408),#REF!),"")</f>
        <v/>
      </c>
      <c r="CC387" s="331" t="str">
        <f>IF(COUNT(CC369,AB402)=2,ROUND(CC369*AB402/SUM(AB399:AB408),#REF!),"")</f>
        <v/>
      </c>
      <c r="CD387" s="331" t="str">
        <f>IF(COUNT(CD369,AC402)=2,ROUND(CD369*AC402/SUM(AC399:AC408),#REF!),"")</f>
        <v/>
      </c>
      <c r="CE387" s="331" t="str">
        <f>IF(COUNT(CE369,AD402)=2,ROUND(CE369*AD402/SUM(AD399:AD408),#REF!),"")</f>
        <v/>
      </c>
      <c r="CF387" s="331" t="str">
        <f>IF(COUNT(CF369,AE402)=2,ROUND(CF369*AE402/SUM(AE399:AE408),#REF!),"")</f>
        <v/>
      </c>
      <c r="CG387" s="331" t="str">
        <f>IF(COUNT(CG369,AF402)=2,ROUND(CG369*AF402/SUM(AF399:AF408),#REF!),"")</f>
        <v/>
      </c>
      <c r="CH387" s="564" t="str">
        <f>IF(CH386="","",CH386)</f>
        <v>太陽光（余剰）</v>
      </c>
      <c r="CI387" s="564"/>
      <c r="CJ387" s="564"/>
      <c r="CK387" s="564"/>
      <c r="CL387" s="564"/>
      <c r="CM387" s="564"/>
      <c r="CN387" s="564"/>
      <c r="CO387" s="564"/>
      <c r="CP387" s="564"/>
      <c r="CQ387" s="564"/>
    </row>
    <row r="388" spans="3:97" s="243" customFormat="1" ht="13.5" customHeight="1">
      <c r="C388" s="606"/>
      <c r="D388" s="607"/>
      <c r="E388" s="608" t="s">
        <v>212</v>
      </c>
      <c r="F388" s="609"/>
      <c r="G388" s="610"/>
      <c r="H388" s="261"/>
      <c r="I388" s="261"/>
      <c r="J388" s="261"/>
      <c r="K388" s="261"/>
      <c r="L388" s="261"/>
      <c r="M388" s="261"/>
      <c r="N388" s="261"/>
      <c r="O388" s="261"/>
      <c r="P388" s="261"/>
      <c r="Q388" s="261"/>
      <c r="R388" s="261"/>
      <c r="S388" s="261"/>
      <c r="T388" s="262" t="str">
        <f>IF(COUNT(H388:S388)=0,"",SUMPRODUCT(ROUND(H388:S388,#REF!)))</f>
        <v/>
      </c>
      <c r="U388" s="621"/>
      <c r="V388" s="622"/>
      <c r="W388" s="622"/>
      <c r="X388" s="622"/>
      <c r="Y388" s="622"/>
      <c r="Z388" s="623"/>
      <c r="AA388" s="257"/>
      <c r="AB388" s="257"/>
      <c r="AC388" s="257"/>
      <c r="AD388" s="606"/>
      <c r="AE388" s="607"/>
      <c r="AF388" s="608" t="s">
        <v>199</v>
      </c>
      <c r="AG388" s="609"/>
      <c r="AH388" s="610"/>
      <c r="AI388" s="264" t="str">
        <f t="shared" ref="AI388:AT388" si="92">IF(COUNT(H387:H388)=0,"",ROUND(H388/(H387*24*AI368/1000),3))</f>
        <v/>
      </c>
      <c r="AJ388" s="264" t="str">
        <f t="shared" si="92"/>
        <v/>
      </c>
      <c r="AK388" s="264" t="str">
        <f t="shared" si="92"/>
        <v/>
      </c>
      <c r="AL388" s="264" t="str">
        <f t="shared" si="92"/>
        <v/>
      </c>
      <c r="AM388" s="264" t="str">
        <f t="shared" si="92"/>
        <v/>
      </c>
      <c r="AN388" s="264" t="str">
        <f t="shared" si="92"/>
        <v/>
      </c>
      <c r="AO388" s="264" t="str">
        <f t="shared" si="92"/>
        <v/>
      </c>
      <c r="AP388" s="264" t="str">
        <f t="shared" si="92"/>
        <v/>
      </c>
      <c r="AQ388" s="264" t="str">
        <f t="shared" si="92"/>
        <v/>
      </c>
      <c r="AR388" s="264" t="str">
        <f t="shared" si="92"/>
        <v/>
      </c>
      <c r="AS388" s="264" t="str">
        <f t="shared" si="92"/>
        <v/>
      </c>
      <c r="AT388" s="264" t="str">
        <f t="shared" si="92"/>
        <v/>
      </c>
      <c r="AU388" s="265" t="str">
        <f>IF(COUNT(AI388:AT388)=0,"",AVERAGE(AI388:AT388))</f>
        <v/>
      </c>
      <c r="AX388" s="569"/>
      <c r="AY388" s="569"/>
      <c r="AZ388" s="589"/>
      <c r="BA388" s="590"/>
      <c r="BB388" s="590"/>
      <c r="BC388" s="590"/>
      <c r="BD388" s="589"/>
      <c r="BE388" s="585" t="e">
        <f>IF(#REF!="発電事業者","月間送電電力量（GWh）","月間受電電力量（GWh）")</f>
        <v>#REF!</v>
      </c>
      <c r="BF388" s="586"/>
      <c r="BG388" s="331" t="str">
        <f>IF(COUNT(BG370,L402)=2,ROUND(BG370*L402/SUM(L399:L408),#REF!),"")</f>
        <v/>
      </c>
      <c r="BH388" s="331" t="str">
        <f>IF(COUNT(BH370,M402)=2,ROUND(BH370*M402/SUM(M399:M408),#REF!),"")</f>
        <v/>
      </c>
      <c r="BI388" s="331" t="str">
        <f>IF(COUNT(BI370,N402)=2,ROUND(BI370*N402/SUM(N399:N408),#REF!),"")</f>
        <v/>
      </c>
      <c r="BJ388" s="331" t="str">
        <f>IF(COUNT(BJ370,O402)=2,ROUND(BJ370*O402/SUM(O399:O408),#REF!),"")</f>
        <v/>
      </c>
      <c r="BK388" s="331" t="str">
        <f>IF(COUNT(BK370,P402)=2,ROUND(BK370*P402/SUM(P399:P408),#REF!),"")</f>
        <v/>
      </c>
      <c r="BL388" s="331" t="str">
        <f>IF(COUNT(BL370,Q402)=2,ROUND(BL370*Q402/SUM(Q399:Q408),#REF!),"")</f>
        <v/>
      </c>
      <c r="BM388" s="331" t="str">
        <f>IF(COUNT(BM370,R402)=2,ROUND(BM370*R402/SUM(R399:R408),#REF!),"")</f>
        <v/>
      </c>
      <c r="BN388" s="331" t="str">
        <f>IF(COUNT(BN370,S402)=2,ROUND(BN370*S402/SUM(S399:S408),#REF!),"")</f>
        <v/>
      </c>
      <c r="BO388" s="331" t="str">
        <f>IF(COUNT(BO370,T402)=2,ROUND(BO370*T402/SUM(T399:T408),#REF!),"")</f>
        <v/>
      </c>
      <c r="BP388" s="331" t="str">
        <f>IF(COUNT(BP370,U402)=2,ROUND(BP370*U402/SUM(U399:U408),#REF!),"")</f>
        <v/>
      </c>
      <c r="BQ388" s="331" t="str">
        <f>IF(COUNT(BQ370,V402)=2,ROUND(BQ370*V402/SUM(V399:V408),#REF!),"")</f>
        <v/>
      </c>
      <c r="BR388" s="331" t="str">
        <f>IF(COUNT(BR370,W402)=2,ROUND(BR370*W402/SUM(W399:W408),#REF!),"")</f>
        <v/>
      </c>
      <c r="BS388" s="569" t="e">
        <f>IF(#REF!="発電事業者","年間送電電力量（GWh）","年間受電電力量（GWh）")</f>
        <v>#REF!</v>
      </c>
      <c r="BT388" s="569"/>
      <c r="BU388" s="569"/>
      <c r="BV388" s="333" t="s">
        <v>25</v>
      </c>
      <c r="BW388" s="582"/>
      <c r="BX388" s="582"/>
      <c r="BY388" s="331" t="str">
        <f>IF(COUNT(BY370,X402)=2,ROUND(BY370*X402/SUM(X399:X408),#REF!),"")</f>
        <v/>
      </c>
      <c r="BZ388" s="331" t="str">
        <f>IF(COUNT(BZ370,Y402)=2,ROUND(BZ370*Y402/SUM(Y399:Y408),#REF!),"")</f>
        <v/>
      </c>
      <c r="CA388" s="331" t="str">
        <f>IF(COUNT(CA370,Z402)=2,ROUND(CA370*Z402/SUM(Z399:Z408),#REF!),"")</f>
        <v/>
      </c>
      <c r="CB388" s="331" t="str">
        <f>IF(COUNT(CB370,AA402)=2,ROUND(CB370*AA402/SUM(AA399:AA408),#REF!),"")</f>
        <v/>
      </c>
      <c r="CC388" s="331" t="str">
        <f>IF(COUNT(CC370,AB402)=2,ROUND(CC370*AB402/SUM(AB399:AB408),#REF!),"")</f>
        <v/>
      </c>
      <c r="CD388" s="331" t="str">
        <f>IF(COUNT(CD370,AC402)=2,ROUND(CD370*AC402/SUM(AC399:AC408),#REF!),"")</f>
        <v/>
      </c>
      <c r="CE388" s="331" t="str">
        <f>IF(COUNT(CE370,AD402)=2,ROUND(CE370*AD402/SUM(AD399:AD408),#REF!),"")</f>
        <v/>
      </c>
      <c r="CF388" s="331" t="str">
        <f>IF(COUNT(CF370,AE402)=2,ROUND(CF370*AE402/SUM(AE399:AE408),#REF!),"")</f>
        <v/>
      </c>
      <c r="CG388" s="331" t="str">
        <f>IF(COUNT(CG370,AF402)=2,ROUND(CG370*AF402/SUM(AF399:AF408),#REF!),"")</f>
        <v/>
      </c>
      <c r="CH388" s="565" t="str">
        <f>IF(COUNTA(AG402)=0,"",AG402)</f>
        <v/>
      </c>
      <c r="CI388" s="565"/>
      <c r="CJ388" s="565"/>
      <c r="CK388" s="565"/>
      <c r="CL388" s="565"/>
      <c r="CM388" s="565"/>
      <c r="CN388" s="565"/>
      <c r="CO388" s="565"/>
      <c r="CP388" s="565"/>
      <c r="CQ388" s="565"/>
    </row>
    <row r="389" spans="3:97" s="243" customFormat="1" ht="13.5" customHeight="1">
      <c r="C389" s="604" t="e">
        <f>DATE(#REF!+8,1,1)</f>
        <v>#REF!</v>
      </c>
      <c r="D389" s="605"/>
      <c r="E389" s="613" t="s">
        <v>275</v>
      </c>
      <c r="F389" s="614"/>
      <c r="G389" s="615"/>
      <c r="H389" s="256"/>
      <c r="I389" s="256"/>
      <c r="J389" s="256"/>
      <c r="K389" s="256"/>
      <c r="L389" s="256"/>
      <c r="M389" s="256"/>
      <c r="N389" s="256"/>
      <c r="O389" s="256"/>
      <c r="P389" s="256"/>
      <c r="Q389" s="256"/>
      <c r="R389" s="256"/>
      <c r="S389" s="256"/>
      <c r="T389" s="255"/>
      <c r="U389" s="621"/>
      <c r="V389" s="622"/>
      <c r="W389" s="622"/>
      <c r="X389" s="622"/>
      <c r="Y389" s="622"/>
      <c r="Z389" s="623"/>
      <c r="AA389" s="257"/>
      <c r="AB389" s="257"/>
      <c r="AC389" s="257"/>
      <c r="AD389" s="604" t="e">
        <f>DATE(#REF!+8,1,1)</f>
        <v>#REF!</v>
      </c>
      <c r="AE389" s="605"/>
      <c r="AF389" s="613" t="s">
        <v>198</v>
      </c>
      <c r="AG389" s="614"/>
      <c r="AH389" s="615"/>
      <c r="AI389" s="258" t="str">
        <f>IF(COUNT(S387,H389)&lt;&gt;2,"",ROUND(MIN(S387,H389)*H368,#REF!))</f>
        <v/>
      </c>
      <c r="AJ389" s="258" t="str">
        <f>IF(COUNT(H389,I389)&lt;&gt;2,"",ROUND(MIN(H389,I389)*I368,#REF!))</f>
        <v/>
      </c>
      <c r="AK389" s="258" t="str">
        <f>IF(COUNT(I389,J389)&lt;&gt;2,"",ROUND(MIN(I389,J389)*J368,#REF!))</f>
        <v/>
      </c>
      <c r="AL389" s="258" t="str">
        <f>IF(COUNT(J389,K389)&lt;&gt;2,"",ROUND(MIN(J389,K389)*K368,#REF!))</f>
        <v/>
      </c>
      <c r="AM389" s="258" t="str">
        <f>IF(COUNT(K389,L389)&lt;&gt;2,"",ROUND(MIN(K389,L389)*L368,#REF!))</f>
        <v/>
      </c>
      <c r="AN389" s="258" t="str">
        <f>IF(COUNT(L389,M389)&lt;&gt;2,"",ROUND(MIN(L389,M389)*M368,#REF!))</f>
        <v/>
      </c>
      <c r="AO389" s="258" t="str">
        <f>IF(COUNT(M389,N389)&lt;&gt;2,"",ROUND(MIN(M389,N389)*N368,#REF!))</f>
        <v/>
      </c>
      <c r="AP389" s="258" t="str">
        <f>IF(COUNT(N389,O389)&lt;&gt;2,"",ROUND(MIN(N389,O389)*O368,#REF!))</f>
        <v/>
      </c>
      <c r="AQ389" s="258" t="str">
        <f>IF(COUNT(O389,P389)&lt;&gt;2,"",ROUND(MIN(O389,P389)*P368,#REF!))</f>
        <v/>
      </c>
      <c r="AR389" s="258" t="str">
        <f>IF(COUNT(P389,Q389)&lt;&gt;2,"",ROUND(MIN(P389,Q389)*Q368,#REF!))</f>
        <v/>
      </c>
      <c r="AS389" s="258" t="str">
        <f>IF(COUNT(Q389,R389)&lt;&gt;2,"",ROUND(MIN(Q389,R389)*R368,#REF!))</f>
        <v/>
      </c>
      <c r="AT389" s="258" t="str">
        <f>IF(COUNT(R389,S389)&lt;&gt;2,"",ROUND(MIN(R389,S389)*S368,#REF!))</f>
        <v/>
      </c>
      <c r="AU389" s="255"/>
      <c r="AX389" s="569" t="str">
        <f>IF(C403="","",C403)</f>
        <v/>
      </c>
      <c r="AY389" s="569"/>
      <c r="AZ389" s="587" t="str">
        <f>IF(E403="","",E403)</f>
        <v/>
      </c>
      <c r="BA389" s="590" t="str">
        <f ca="1">IF(F403="","",F403)</f>
        <v/>
      </c>
      <c r="BB389" s="590"/>
      <c r="BC389" s="590"/>
      <c r="BD389" s="587" t="str">
        <f>IF(I403="","",I403)</f>
        <v/>
      </c>
      <c r="BE389" s="578" t="e">
        <f>IF(#REF!="発電事業者","送電電力（MW）","受電電力（MW）")</f>
        <v>#REF!</v>
      </c>
      <c r="BF389" s="579"/>
      <c r="BG389" s="331" t="str">
        <f>IF(COUNT(BG368,L403)=2,ROUND(BG368*L403/SUM(L399:L408),#REF!),"")</f>
        <v/>
      </c>
      <c r="BH389" s="331" t="str">
        <f>IF(COUNT(BH368,M403)=2,ROUND(BH368*M403/SUM(M399:M408),#REF!),"")</f>
        <v/>
      </c>
      <c r="BI389" s="331" t="str">
        <f>IF(COUNT(BI368,N403)=2,ROUND(BI368*N403/SUM(N399:N408),#REF!),"")</f>
        <v/>
      </c>
      <c r="BJ389" s="331" t="str">
        <f>IF(COUNT(BJ368,O403)=2,ROUND(BJ368*O403/SUM(O399:O408),#REF!),"")</f>
        <v/>
      </c>
      <c r="BK389" s="331" t="str">
        <f>IF(COUNT(BK368,P403)=2,ROUND(BK368*P403/SUM(P399:P408),#REF!),"")</f>
        <v/>
      </c>
      <c r="BL389" s="331" t="str">
        <f>IF(COUNT(BL368,Q403)=2,ROUND(BL368*Q403/SUM(Q399:Q408),#REF!),"")</f>
        <v/>
      </c>
      <c r="BM389" s="331" t="str">
        <f>IF(COUNT(BM368,R403)=2,ROUND(BM368*R403/SUM(R399:R408),#REF!),"")</f>
        <v/>
      </c>
      <c r="BN389" s="331" t="str">
        <f>IF(COUNT(BN368,S403)=2,ROUND(BN368*S403/SUM(S399:S408),#REF!),"")</f>
        <v/>
      </c>
      <c r="BO389" s="331" t="str">
        <f>IF(COUNT(BO368,T403)=2,ROUND(BO368*T403/SUM(T399:T408),#REF!),"")</f>
        <v/>
      </c>
      <c r="BP389" s="331" t="str">
        <f>IF(COUNT(BP368,U403)=2,ROUND(BP368*U403/SUM(U399:U408),#REF!),"")</f>
        <v/>
      </c>
      <c r="BQ389" s="331" t="str">
        <f>IF(COUNT(BQ368,V403)=2,ROUND(BQ368*V403/SUM(V399:V408),#REF!),"")</f>
        <v/>
      </c>
      <c r="BR389" s="331" t="str">
        <f>IF(COUNT(BR368,W403)=2,ROUND(BR368*W403/SUM(W399:W408),#REF!),"")</f>
        <v/>
      </c>
      <c r="BS389" s="569" t="e">
        <f>IF(#REF!="発電事業者","送電電力（MW）","受電電力（MW）")</f>
        <v>#REF!</v>
      </c>
      <c r="BT389" s="569"/>
      <c r="BU389" s="569"/>
      <c r="BV389" s="333" t="s">
        <v>171</v>
      </c>
      <c r="BW389" s="580"/>
      <c r="BX389" s="580"/>
      <c r="BY389" s="331" t="str">
        <f>IF(COUNT(BY368,X403)=2,ROUND(BY368*X403/SUM(X399:X408),#REF!),"")</f>
        <v/>
      </c>
      <c r="BZ389" s="331" t="str">
        <f>IF(COUNT(BZ368,Y403)=2,ROUND(BZ368*Y403/SUM(Y399:Y408),#REF!),"")</f>
        <v/>
      </c>
      <c r="CA389" s="331" t="str">
        <f>IF(COUNT(CA368,Z403)=2,ROUND(CA368*Z403/SUM(Z399:Z408),#REF!),"")</f>
        <v/>
      </c>
      <c r="CB389" s="331" t="str">
        <f>IF(COUNT(CB368,AA403)=2,ROUND(CB368*AA403/SUM(AA399:AA408),#REF!),"")</f>
        <v/>
      </c>
      <c r="CC389" s="331" t="str">
        <f>IF(COUNT(CC368,AB403)=2,ROUND(CC368*AB403/SUM(AB399:AB408),#REF!),"")</f>
        <v/>
      </c>
      <c r="CD389" s="331" t="str">
        <f>IF(COUNT(CD368,AC403)=2,ROUND(CD368*AC403/SUM(AC399:AC408),#REF!),"")</f>
        <v/>
      </c>
      <c r="CE389" s="331" t="str">
        <f>IF(COUNT(CE368,AD403)=2,ROUND(CE368*AD403/SUM(AD399:AD408),#REF!),"")</f>
        <v/>
      </c>
      <c r="CF389" s="331" t="str">
        <f>IF(COUNT(CF368,AE403)=2,ROUND(CF368*AE403/SUM(AE399:AE408),#REF!),"")</f>
        <v/>
      </c>
      <c r="CG389" s="331" t="str">
        <f>IF(COUNT(CG368,AF403)=2,ROUND(CG368*AF403/SUM(AF399:AF408),#REF!),"")</f>
        <v/>
      </c>
      <c r="CH389" s="563" t="s">
        <v>215</v>
      </c>
      <c r="CI389" s="563"/>
      <c r="CJ389" s="563"/>
      <c r="CK389" s="563"/>
      <c r="CL389" s="563"/>
      <c r="CM389" s="563"/>
      <c r="CN389" s="563"/>
      <c r="CO389" s="563"/>
      <c r="CP389" s="563"/>
      <c r="CQ389" s="563"/>
    </row>
    <row r="390" spans="3:97" s="243" customFormat="1" ht="13.5" customHeight="1">
      <c r="C390" s="606"/>
      <c r="D390" s="607"/>
      <c r="E390" s="608" t="s">
        <v>212</v>
      </c>
      <c r="F390" s="609"/>
      <c r="G390" s="610"/>
      <c r="H390" s="261"/>
      <c r="I390" s="261"/>
      <c r="J390" s="261"/>
      <c r="K390" s="261"/>
      <c r="L390" s="261"/>
      <c r="M390" s="261"/>
      <c r="N390" s="261"/>
      <c r="O390" s="261"/>
      <c r="P390" s="261"/>
      <c r="Q390" s="261"/>
      <c r="R390" s="261"/>
      <c r="S390" s="261"/>
      <c r="T390" s="262" t="str">
        <f>IF(COUNT(H390:S390)=0,"",SUMPRODUCT(ROUND(H390:S390,#REF!)))</f>
        <v/>
      </c>
      <c r="U390" s="624"/>
      <c r="V390" s="625"/>
      <c r="W390" s="625"/>
      <c r="X390" s="625"/>
      <c r="Y390" s="625"/>
      <c r="Z390" s="626"/>
      <c r="AA390" s="257"/>
      <c r="AB390" s="257"/>
      <c r="AC390" s="257"/>
      <c r="AD390" s="606"/>
      <c r="AE390" s="607"/>
      <c r="AF390" s="608" t="s">
        <v>199</v>
      </c>
      <c r="AG390" s="609"/>
      <c r="AH390" s="610"/>
      <c r="AI390" s="264" t="str">
        <f t="shared" ref="AI390:AT390" si="93">IF(COUNT(H389:H390)=0,"",ROUND(H390/(H389*24*AI368/1000),3))</f>
        <v/>
      </c>
      <c r="AJ390" s="264" t="str">
        <f t="shared" si="93"/>
        <v/>
      </c>
      <c r="AK390" s="264" t="str">
        <f t="shared" si="93"/>
        <v/>
      </c>
      <c r="AL390" s="264" t="str">
        <f t="shared" si="93"/>
        <v/>
      </c>
      <c r="AM390" s="264" t="str">
        <f t="shared" si="93"/>
        <v/>
      </c>
      <c r="AN390" s="264" t="str">
        <f t="shared" si="93"/>
        <v/>
      </c>
      <c r="AO390" s="264" t="str">
        <f t="shared" si="93"/>
        <v/>
      </c>
      <c r="AP390" s="264" t="str">
        <f t="shared" si="93"/>
        <v/>
      </c>
      <c r="AQ390" s="264" t="str">
        <f t="shared" si="93"/>
        <v/>
      </c>
      <c r="AR390" s="264" t="str">
        <f t="shared" si="93"/>
        <v/>
      </c>
      <c r="AS390" s="264" t="str">
        <f t="shared" si="93"/>
        <v/>
      </c>
      <c r="AT390" s="264" t="str">
        <f t="shared" si="93"/>
        <v/>
      </c>
      <c r="AU390" s="265" t="str">
        <f>IF(COUNT(AI390:AT390)=0,"",AVERAGE(AI390:AT390))</f>
        <v/>
      </c>
      <c r="AX390" s="569"/>
      <c r="AY390" s="569"/>
      <c r="AZ390" s="588"/>
      <c r="BA390" s="590"/>
      <c r="BB390" s="590"/>
      <c r="BC390" s="590"/>
      <c r="BD390" s="588"/>
      <c r="BE390" s="583"/>
      <c r="BF390" s="584"/>
      <c r="BG390" s="259"/>
      <c r="BH390" s="259"/>
      <c r="BI390" s="259"/>
      <c r="BJ390" s="259"/>
      <c r="BK390" s="259"/>
      <c r="BL390" s="259"/>
      <c r="BM390" s="259"/>
      <c r="BN390" s="259"/>
      <c r="BO390" s="259"/>
      <c r="BP390" s="259"/>
      <c r="BQ390" s="259"/>
      <c r="BR390" s="259"/>
      <c r="BS390" s="569"/>
      <c r="BT390" s="569"/>
      <c r="BU390" s="569"/>
      <c r="BV390" s="333" t="s">
        <v>172</v>
      </c>
      <c r="BW390" s="581"/>
      <c r="BX390" s="581"/>
      <c r="BY390" s="331" t="str">
        <f>IF(COUNT(BY369,X403)=2,ROUND(BY369*X403/SUM(X399:X408),#REF!),"")</f>
        <v/>
      </c>
      <c r="BZ390" s="331" t="str">
        <f>IF(COUNT(BZ369,Y403)=2,ROUND(BZ369*Y403/SUM(Y399:Y408),#REF!),"")</f>
        <v/>
      </c>
      <c r="CA390" s="331" t="str">
        <f>IF(COUNT(CA369,Z403)=2,ROUND(CA369*Z403/SUM(Z399:Z408),#REF!),"")</f>
        <v/>
      </c>
      <c r="CB390" s="331" t="str">
        <f>IF(COUNT(CB369,AA403)=2,ROUND(CB369*AA403/SUM(AA399:AA408),#REF!),"")</f>
        <v/>
      </c>
      <c r="CC390" s="331" t="str">
        <f>IF(COUNT(CC369,AB403)=2,ROUND(CC369*AB403/SUM(AB399:AB408),#REF!),"")</f>
        <v/>
      </c>
      <c r="CD390" s="331" t="str">
        <f>IF(COUNT(CD369,AC403)=2,ROUND(CD369*AC403/SUM(AC399:AC408),#REF!),"")</f>
        <v/>
      </c>
      <c r="CE390" s="331" t="str">
        <f>IF(COUNT(CE369,AD403)=2,ROUND(CE369*AD403/SUM(AD399:AD408),#REF!),"")</f>
        <v/>
      </c>
      <c r="CF390" s="331" t="str">
        <f>IF(COUNT(CF369,AE403)=2,ROUND(CF369*AE403/SUM(AE399:AE408),#REF!),"")</f>
        <v/>
      </c>
      <c r="CG390" s="331" t="str">
        <f>IF(COUNT(CG369,AF403)=2,ROUND(CG369*AF403/SUM(AF399:AF408),#REF!),"")</f>
        <v/>
      </c>
      <c r="CH390" s="564" t="str">
        <f>IF(CH389="","",CH389)</f>
        <v>太陽光（余剰）</v>
      </c>
      <c r="CI390" s="564"/>
      <c r="CJ390" s="564"/>
      <c r="CK390" s="564"/>
      <c r="CL390" s="564"/>
      <c r="CM390" s="564"/>
      <c r="CN390" s="564"/>
      <c r="CO390" s="564"/>
      <c r="CP390" s="564"/>
      <c r="CQ390" s="564"/>
    </row>
    <row r="391" spans="3:97" s="243" customFormat="1" ht="13.5" customHeight="1">
      <c r="C391" s="604" t="e">
        <f>DATE(#REF!+9,1,1)</f>
        <v>#REF!</v>
      </c>
      <c r="D391" s="605"/>
      <c r="E391" s="613" t="s">
        <v>275</v>
      </c>
      <c r="F391" s="614"/>
      <c r="G391" s="615"/>
      <c r="H391" s="256"/>
      <c r="I391" s="256"/>
      <c r="J391" s="256"/>
      <c r="K391" s="256"/>
      <c r="L391" s="256"/>
      <c r="M391" s="256"/>
      <c r="N391" s="256"/>
      <c r="O391" s="256"/>
      <c r="P391" s="256"/>
      <c r="Q391" s="256"/>
      <c r="R391" s="256"/>
      <c r="S391" s="256"/>
      <c r="T391" s="255"/>
      <c r="U391" s="613" t="s">
        <v>210</v>
      </c>
      <c r="V391" s="614"/>
      <c r="W391" s="614"/>
      <c r="X391" s="615"/>
      <c r="Y391" s="616" t="str">
        <f>IF(COUNT(S391)=0,"",ROUND(S391,#REF!))</f>
        <v/>
      </c>
      <c r="Z391" s="617"/>
      <c r="AA391" s="257"/>
      <c r="AB391" s="257"/>
      <c r="AC391" s="257"/>
      <c r="AD391" s="604" t="e">
        <f>DATE(#REF!+9,1,1)</f>
        <v>#REF!</v>
      </c>
      <c r="AE391" s="605"/>
      <c r="AF391" s="613" t="s">
        <v>198</v>
      </c>
      <c r="AG391" s="614"/>
      <c r="AH391" s="615"/>
      <c r="AI391" s="258" t="str">
        <f>IF(COUNT(S389,H391)&lt;&gt;2,"",ROUND(MIN(S389,H391)*H368,#REF!))</f>
        <v/>
      </c>
      <c r="AJ391" s="258" t="str">
        <f>IF(COUNT(H391,I391)&lt;&gt;2,"",ROUND(MIN(H391,I391)*I368,#REF!))</f>
        <v/>
      </c>
      <c r="AK391" s="258" t="str">
        <f>IF(COUNT(I391,J391)&lt;&gt;2,"",ROUND(MIN(I391,J391)*J368,#REF!))</f>
        <v/>
      </c>
      <c r="AL391" s="258" t="str">
        <f>IF(COUNT(J391,K391)&lt;&gt;2,"",ROUND(MIN(J391,K391)*K368,#REF!))</f>
        <v/>
      </c>
      <c r="AM391" s="258" t="str">
        <f>IF(COUNT(K391,L391)&lt;&gt;2,"",ROUND(MIN(K391,L391)*L368,#REF!))</f>
        <v/>
      </c>
      <c r="AN391" s="258" t="str">
        <f>IF(COUNT(L391,M391)&lt;&gt;2,"",ROUND(MIN(L391,M391)*M368,#REF!))</f>
        <v/>
      </c>
      <c r="AO391" s="258" t="str">
        <f>IF(COUNT(M391,N391)&lt;&gt;2,"",ROUND(MIN(M391,N391)*N368,#REF!))</f>
        <v/>
      </c>
      <c r="AP391" s="258" t="str">
        <f>IF(COUNT(N391,O391)&lt;&gt;2,"",ROUND(MIN(N391,O391)*O368,#REF!))</f>
        <v/>
      </c>
      <c r="AQ391" s="258" t="str">
        <f>IF(COUNT(O391,P391)&lt;&gt;2,"",ROUND(MIN(O391,P391)*P368,#REF!))</f>
        <v/>
      </c>
      <c r="AR391" s="258" t="str">
        <f>IF(COUNT(P391,Q391)&lt;&gt;2,"",ROUND(MIN(P391,Q391)*Q368,#REF!))</f>
        <v/>
      </c>
      <c r="AS391" s="258" t="str">
        <f>IF(COUNT(Q391,R391)&lt;&gt;2,"",ROUND(MIN(Q391,R391)*R368,#REF!))</f>
        <v/>
      </c>
      <c r="AT391" s="258" t="str">
        <f>IF(COUNT(R391,S391)&lt;&gt;2,"",ROUND(MIN(R391,S391)*S368,#REF!))</f>
        <v/>
      </c>
      <c r="AU391" s="255"/>
      <c r="AX391" s="569"/>
      <c r="AY391" s="569"/>
      <c r="AZ391" s="589"/>
      <c r="BA391" s="590"/>
      <c r="BB391" s="590"/>
      <c r="BC391" s="590"/>
      <c r="BD391" s="589"/>
      <c r="BE391" s="585" t="e">
        <f>IF(#REF!="発電事業者","月間送電電力量（GWh）","月間受電電力量（GWh）")</f>
        <v>#REF!</v>
      </c>
      <c r="BF391" s="586"/>
      <c r="BG391" s="331" t="str">
        <f>IF(COUNT(BG370,L403)=2,ROUND(BG370*L403/SUM(L399:L408),#REF!),"")</f>
        <v/>
      </c>
      <c r="BH391" s="331" t="str">
        <f>IF(COUNT(BH370,M403)=2,ROUND(BH370*M403/SUM(M399:M408),#REF!),"")</f>
        <v/>
      </c>
      <c r="BI391" s="331" t="str">
        <f>IF(COUNT(BI370,N403)=2,ROUND(BI370*N403/SUM(N399:N408),#REF!),"")</f>
        <v/>
      </c>
      <c r="BJ391" s="331" t="str">
        <f>IF(COUNT(BJ370,O403)=2,ROUND(BJ370*O403/SUM(O399:O408),#REF!),"")</f>
        <v/>
      </c>
      <c r="BK391" s="331" t="str">
        <f>IF(COUNT(BK370,P403)=2,ROUND(BK370*P403/SUM(P399:P408),#REF!),"")</f>
        <v/>
      </c>
      <c r="BL391" s="331" t="str">
        <f>IF(COUNT(BL370,Q403)=2,ROUND(BL370*Q403/SUM(Q399:Q408),#REF!),"")</f>
        <v/>
      </c>
      <c r="BM391" s="331" t="str">
        <f>IF(COUNT(BM370,R403)=2,ROUND(BM370*R403/SUM(R399:R408),#REF!),"")</f>
        <v/>
      </c>
      <c r="BN391" s="331" t="str">
        <f>IF(COUNT(BN370,S403)=2,ROUND(BN370*S403/SUM(S399:S408),#REF!),"")</f>
        <v/>
      </c>
      <c r="BO391" s="331" t="str">
        <f>IF(COUNT(BO370,T403)=2,ROUND(BO370*T403/SUM(T399:T408),#REF!),"")</f>
        <v/>
      </c>
      <c r="BP391" s="331" t="str">
        <f>IF(COUNT(BP370,U403)=2,ROUND(BP370*U403/SUM(U399:U408),#REF!),"")</f>
        <v/>
      </c>
      <c r="BQ391" s="331" t="str">
        <f>IF(COUNT(BQ370,V403)=2,ROUND(BQ370*V403/SUM(V399:V408),#REF!),"")</f>
        <v/>
      </c>
      <c r="BR391" s="331" t="str">
        <f>IF(COUNT(BR370,W403)=2,ROUND(BR370*W403/SUM(W399:W408),#REF!),"")</f>
        <v/>
      </c>
      <c r="BS391" s="569" t="e">
        <f>IF(#REF!="発電事業者","年間送電電力量（GWh）","年間受電電力量（GWh）")</f>
        <v>#REF!</v>
      </c>
      <c r="BT391" s="569"/>
      <c r="BU391" s="569"/>
      <c r="BV391" s="333" t="s">
        <v>25</v>
      </c>
      <c r="BW391" s="582"/>
      <c r="BX391" s="582"/>
      <c r="BY391" s="331" t="str">
        <f>IF(COUNT(BY370,X403)=2,ROUND(BY370*X403/SUM(X399:X408),#REF!),"")</f>
        <v/>
      </c>
      <c r="BZ391" s="331" t="str">
        <f>IF(COUNT(BZ370,Y403)=2,ROUND(BZ370*Y403/SUM(Y399:Y408),#REF!),"")</f>
        <v/>
      </c>
      <c r="CA391" s="331" t="str">
        <f>IF(COUNT(CA370,Z403)=2,ROUND(CA370*Z403/SUM(Z399:Z408),#REF!),"")</f>
        <v/>
      </c>
      <c r="CB391" s="331" t="str">
        <f>IF(COUNT(CB370,AA403)=2,ROUND(CB370*AA403/SUM(AA399:AA408),#REF!),"")</f>
        <v/>
      </c>
      <c r="CC391" s="331" t="str">
        <f>IF(COUNT(CC370,AB403)=2,ROUND(CC370*AB403/SUM(AB399:AB408),#REF!),"")</f>
        <v/>
      </c>
      <c r="CD391" s="331" t="str">
        <f>IF(COUNT(CD370,AC403)=2,ROUND(CD370*AC403/SUM(AC399:AC408),#REF!),"")</f>
        <v/>
      </c>
      <c r="CE391" s="331" t="str">
        <f>IF(COUNT(CE370,AD403)=2,ROUND(CE370*AD403/SUM(AD399:AD408),#REF!),"")</f>
        <v/>
      </c>
      <c r="CF391" s="331" t="str">
        <f>IF(COUNT(CF370,AE403)=2,ROUND(CF370*AE403/SUM(AE399:AE408),#REF!),"")</f>
        <v/>
      </c>
      <c r="CG391" s="331" t="str">
        <f>IF(COUNT(CG370,AF403)=2,ROUND(CG370*AF403/SUM(AF399:AF408),#REF!),"")</f>
        <v/>
      </c>
      <c r="CH391" s="565" t="str">
        <f>IF(COUNTA(AG403)=0,"",AG403)</f>
        <v/>
      </c>
      <c r="CI391" s="565"/>
      <c r="CJ391" s="565"/>
      <c r="CK391" s="565"/>
      <c r="CL391" s="565"/>
      <c r="CM391" s="565"/>
      <c r="CN391" s="565"/>
      <c r="CO391" s="565"/>
      <c r="CP391" s="565"/>
      <c r="CQ391" s="565"/>
    </row>
    <row r="392" spans="3:97" s="243" customFormat="1" ht="13.5" customHeight="1">
      <c r="C392" s="606"/>
      <c r="D392" s="607"/>
      <c r="E392" s="608" t="s">
        <v>212</v>
      </c>
      <c r="F392" s="609"/>
      <c r="G392" s="610"/>
      <c r="H392" s="261"/>
      <c r="I392" s="261"/>
      <c r="J392" s="261"/>
      <c r="K392" s="261"/>
      <c r="L392" s="261"/>
      <c r="M392" s="261"/>
      <c r="N392" s="261"/>
      <c r="O392" s="261"/>
      <c r="P392" s="261"/>
      <c r="Q392" s="261"/>
      <c r="R392" s="261"/>
      <c r="S392" s="261"/>
      <c r="T392" s="262" t="str">
        <f>IF(COUNT(H392:S392)=0,"",SUMPRODUCT(ROUND(H392:S392,#REF!)))</f>
        <v/>
      </c>
      <c r="U392" s="608" t="s">
        <v>211</v>
      </c>
      <c r="V392" s="609"/>
      <c r="W392" s="609"/>
      <c r="X392" s="610"/>
      <c r="Y392" s="611" t="str">
        <f>IF(COUNT(T392)=0,"",T392)</f>
        <v/>
      </c>
      <c r="Z392" s="612"/>
      <c r="AA392" s="257"/>
      <c r="AB392" s="257"/>
      <c r="AC392" s="257"/>
      <c r="AD392" s="606"/>
      <c r="AE392" s="607"/>
      <c r="AF392" s="608" t="s">
        <v>199</v>
      </c>
      <c r="AG392" s="609"/>
      <c r="AH392" s="610"/>
      <c r="AI392" s="264" t="str">
        <f t="shared" ref="AI392:AT392" si="94">IF(COUNT(H391:H392)=0,"",ROUND(H392/(H391*24*AI368/1000),3))</f>
        <v/>
      </c>
      <c r="AJ392" s="264" t="str">
        <f t="shared" si="94"/>
        <v/>
      </c>
      <c r="AK392" s="264" t="str">
        <f t="shared" si="94"/>
        <v/>
      </c>
      <c r="AL392" s="264" t="str">
        <f t="shared" si="94"/>
        <v/>
      </c>
      <c r="AM392" s="264" t="str">
        <f t="shared" si="94"/>
        <v/>
      </c>
      <c r="AN392" s="264" t="str">
        <f t="shared" si="94"/>
        <v/>
      </c>
      <c r="AO392" s="264" t="str">
        <f t="shared" si="94"/>
        <v/>
      </c>
      <c r="AP392" s="264" t="str">
        <f t="shared" si="94"/>
        <v/>
      </c>
      <c r="AQ392" s="264" t="str">
        <f t="shared" si="94"/>
        <v/>
      </c>
      <c r="AR392" s="264" t="str">
        <f t="shared" si="94"/>
        <v/>
      </c>
      <c r="AS392" s="264" t="str">
        <f t="shared" si="94"/>
        <v/>
      </c>
      <c r="AT392" s="264" t="str">
        <f t="shared" si="94"/>
        <v/>
      </c>
      <c r="AU392" s="265" t="str">
        <f>IF(COUNT(AI392:AT392)=0,"",AVERAGE(AI392:AT392))</f>
        <v/>
      </c>
      <c r="AX392" s="569" t="str">
        <f>IF(C404="","",C404)</f>
        <v/>
      </c>
      <c r="AY392" s="569"/>
      <c r="AZ392" s="587" t="str">
        <f>IF(E404="","",E404)</f>
        <v/>
      </c>
      <c r="BA392" s="590" t="str">
        <f ca="1">IF(F404="","",F404)</f>
        <v/>
      </c>
      <c r="BB392" s="590"/>
      <c r="BC392" s="590"/>
      <c r="BD392" s="587" t="str">
        <f>IF(I404="","",I404)</f>
        <v/>
      </c>
      <c r="BE392" s="578" t="e">
        <f>IF(#REF!="発電事業者","送電電力（MW）","受電電力（MW）")</f>
        <v>#REF!</v>
      </c>
      <c r="BF392" s="579"/>
      <c r="BG392" s="331" t="str">
        <f>IF(COUNT(BG368,L404)=2,ROUND(BG368*L404/SUM(L399:L408),#REF!),"")</f>
        <v/>
      </c>
      <c r="BH392" s="331" t="str">
        <f>IF(COUNT(BH368,M404)=2,ROUND(BH368*M404/SUM(M399:M408),#REF!),"")</f>
        <v/>
      </c>
      <c r="BI392" s="331" t="str">
        <f>IF(COUNT(BI368,N404)=2,ROUND(BI368*N404/SUM(N399:N408),#REF!),"")</f>
        <v/>
      </c>
      <c r="BJ392" s="331" t="str">
        <f>IF(COUNT(BJ368,O404)=2,ROUND(BJ368*O404/SUM(O399:O408),#REF!),"")</f>
        <v/>
      </c>
      <c r="BK392" s="331" t="str">
        <f>IF(COUNT(BK368,P404)=2,ROUND(BK368*P404/SUM(P399:P408),#REF!),"")</f>
        <v/>
      </c>
      <c r="BL392" s="331" t="str">
        <f>IF(COUNT(BL368,Q404)=2,ROUND(BL368*Q404/SUM(Q399:Q408),#REF!),"")</f>
        <v/>
      </c>
      <c r="BM392" s="331" t="str">
        <f>IF(COUNT(BM368,R404)=2,ROUND(BM368*R404/SUM(R399:R408),#REF!),"")</f>
        <v/>
      </c>
      <c r="BN392" s="331" t="str">
        <f>IF(COUNT(BN368,S404)=2,ROUND(BN368*S404/SUM(S399:S408),#REF!),"")</f>
        <v/>
      </c>
      <c r="BO392" s="331" t="str">
        <f>IF(COUNT(BO368,T404)=2,ROUND(BO368*T404/SUM(T399:T408),#REF!),"")</f>
        <v/>
      </c>
      <c r="BP392" s="331" t="str">
        <f>IF(COUNT(BP368,U404)=2,ROUND(BP368*U404/SUM(U399:U408),#REF!),"")</f>
        <v/>
      </c>
      <c r="BQ392" s="331" t="str">
        <f>IF(COUNT(BQ368,V404)=2,ROUND(BQ368*V404/SUM(V399:V408),#REF!),"")</f>
        <v/>
      </c>
      <c r="BR392" s="331" t="str">
        <f>IF(COUNT(BR368,W404)=2,ROUND(BR368*W404/SUM(W399:W408),#REF!),"")</f>
        <v/>
      </c>
      <c r="BS392" s="569" t="e">
        <f>IF(#REF!="発電事業者","送電電力（MW）","受電電力（MW）")</f>
        <v>#REF!</v>
      </c>
      <c r="BT392" s="569"/>
      <c r="BU392" s="569"/>
      <c r="BV392" s="333" t="s">
        <v>171</v>
      </c>
      <c r="BW392" s="580"/>
      <c r="BX392" s="580"/>
      <c r="BY392" s="331" t="str">
        <f>IF(COUNT(BY368,X404)=2,ROUND(BY368*X404/SUM(X399:X408),#REF!),"")</f>
        <v/>
      </c>
      <c r="BZ392" s="331" t="str">
        <f>IF(COUNT(BZ368,Y404)=2,ROUND(BZ368*Y404/SUM(Y399:Y408),#REF!),"")</f>
        <v/>
      </c>
      <c r="CA392" s="331" t="str">
        <f>IF(COUNT(CA368,Z404)=2,ROUND(CA368*Z404/SUM(Z399:Z408),#REF!),"")</f>
        <v/>
      </c>
      <c r="CB392" s="331" t="str">
        <f>IF(COUNT(CB368,AA404)=2,ROUND(CB368*AA404/SUM(AA399:AA408),#REF!),"")</f>
        <v/>
      </c>
      <c r="CC392" s="331" t="str">
        <f>IF(COUNT(CC368,AB404)=2,ROUND(CC368*AB404/SUM(AB399:AB408),#REF!),"")</f>
        <v/>
      </c>
      <c r="CD392" s="331" t="str">
        <f>IF(COUNT(CD368,AC404)=2,ROUND(CD368*AC404/SUM(AC399:AC408),#REF!),"")</f>
        <v/>
      </c>
      <c r="CE392" s="331" t="str">
        <f>IF(COUNT(CE368,AD404)=2,ROUND(CE368*AD404/SUM(AD399:AD408),#REF!),"")</f>
        <v/>
      </c>
      <c r="CF392" s="331" t="str">
        <f>IF(COUNT(CF368,AE404)=2,ROUND(CF368*AE404/SUM(AE399:AE408),#REF!),"")</f>
        <v/>
      </c>
      <c r="CG392" s="331" t="str">
        <f>IF(COUNT(CG368,AF404)=2,ROUND(CG368*AF404/SUM(AF399:AF408),#REF!),"")</f>
        <v/>
      </c>
      <c r="CH392" s="563" t="s">
        <v>215</v>
      </c>
      <c r="CI392" s="563"/>
      <c r="CJ392" s="563"/>
      <c r="CK392" s="563"/>
      <c r="CL392" s="563"/>
      <c r="CM392" s="563"/>
      <c r="CN392" s="563"/>
      <c r="CO392" s="563"/>
      <c r="CP392" s="563"/>
      <c r="CQ392" s="563"/>
    </row>
    <row r="393" spans="3:97" s="243" customFormat="1" ht="13.5" customHeight="1">
      <c r="C393" s="273"/>
      <c r="D393" s="273"/>
      <c r="E393" s="245"/>
      <c r="F393" s="245"/>
      <c r="G393" s="245"/>
      <c r="H393" s="257"/>
      <c r="I393" s="257"/>
      <c r="J393" s="257"/>
      <c r="K393" s="257"/>
      <c r="L393" s="257"/>
      <c r="M393" s="257"/>
      <c r="N393" s="257"/>
      <c r="O393" s="257"/>
      <c r="P393" s="257"/>
      <c r="Q393" s="257"/>
      <c r="R393" s="257"/>
      <c r="S393" s="257"/>
      <c r="T393" s="257"/>
      <c r="U393" s="245"/>
      <c r="V393" s="245"/>
      <c r="W393" s="245"/>
      <c r="X393" s="245"/>
      <c r="Y393" s="274"/>
      <c r="Z393" s="274"/>
      <c r="AA393" s="257"/>
      <c r="AB393" s="257"/>
      <c r="AC393" s="257"/>
      <c r="AD393" s="273"/>
      <c r="AE393" s="273"/>
      <c r="AF393" s="245"/>
      <c r="AG393" s="245"/>
      <c r="AH393" s="245"/>
      <c r="AI393" s="271"/>
      <c r="AJ393" s="271"/>
      <c r="AK393" s="271"/>
      <c r="AL393" s="271"/>
      <c r="AM393" s="271"/>
      <c r="AN393" s="271"/>
      <c r="AO393" s="271"/>
      <c r="AP393" s="271"/>
      <c r="AQ393" s="271"/>
      <c r="AR393" s="271"/>
      <c r="AS393" s="271"/>
      <c r="AT393" s="271"/>
      <c r="AU393" s="272"/>
      <c r="AV393" s="275"/>
      <c r="AX393" s="569"/>
      <c r="AY393" s="569"/>
      <c r="AZ393" s="588"/>
      <c r="BA393" s="590"/>
      <c r="BB393" s="590"/>
      <c r="BC393" s="590"/>
      <c r="BD393" s="588"/>
      <c r="BE393" s="583"/>
      <c r="BF393" s="584"/>
      <c r="BG393" s="259"/>
      <c r="BH393" s="259"/>
      <c r="BI393" s="259"/>
      <c r="BJ393" s="259"/>
      <c r="BK393" s="259"/>
      <c r="BL393" s="259"/>
      <c r="BM393" s="259"/>
      <c r="BN393" s="259"/>
      <c r="BO393" s="259"/>
      <c r="BP393" s="259"/>
      <c r="BQ393" s="259"/>
      <c r="BR393" s="259"/>
      <c r="BS393" s="569"/>
      <c r="BT393" s="569"/>
      <c r="BU393" s="569"/>
      <c r="BV393" s="333" t="s">
        <v>172</v>
      </c>
      <c r="BW393" s="581"/>
      <c r="BX393" s="581"/>
      <c r="BY393" s="331" t="str">
        <f>IF(COUNT(BY369,X404)=2,ROUND(BY369*X404/SUM(X399:X408),#REF!),"")</f>
        <v/>
      </c>
      <c r="BZ393" s="331" t="str">
        <f>IF(COUNT(BZ369,Y404)=2,ROUND(BZ369*Y404/SUM(Y399:Y408),#REF!),"")</f>
        <v/>
      </c>
      <c r="CA393" s="331" t="str">
        <f>IF(COUNT(CA369,Z404)=2,ROUND(CA369*Z404/SUM(Z399:Z408),#REF!),"")</f>
        <v/>
      </c>
      <c r="CB393" s="331" t="str">
        <f>IF(COUNT(CB369,AA404)=2,ROUND(CB369*AA404/SUM(AA399:AA408),#REF!),"")</f>
        <v/>
      </c>
      <c r="CC393" s="331" t="str">
        <f>IF(COUNT(CC369,AB404)=2,ROUND(CC369*AB404/SUM(AB399:AB408),#REF!),"")</f>
        <v/>
      </c>
      <c r="CD393" s="331" t="str">
        <f>IF(COUNT(CD369,AC404)=2,ROUND(CD369*AC404/SUM(AC399:AC408),#REF!),"")</f>
        <v/>
      </c>
      <c r="CE393" s="331" t="str">
        <f>IF(COUNT(CE369,AD404)=2,ROUND(CE369*AD404/SUM(AD399:AD408),#REF!),"")</f>
        <v/>
      </c>
      <c r="CF393" s="331" t="str">
        <f>IF(COUNT(CF369,AE404)=2,ROUND(CF369*AE404/SUM(AE399:AE408),#REF!),"")</f>
        <v/>
      </c>
      <c r="CG393" s="331" t="str">
        <f>IF(COUNT(CG369,AF404)=2,ROUND(CG369*AF404/SUM(AF399:AF408),#REF!),"")</f>
        <v/>
      </c>
      <c r="CH393" s="564" t="str">
        <f>IF(CH392="","",CH392)</f>
        <v>太陽光（余剰）</v>
      </c>
      <c r="CI393" s="564"/>
      <c r="CJ393" s="564"/>
      <c r="CK393" s="564"/>
      <c r="CL393" s="564"/>
      <c r="CM393" s="564"/>
      <c r="CN393" s="564"/>
      <c r="CO393" s="564"/>
      <c r="CP393" s="564"/>
      <c r="CQ393" s="564"/>
      <c r="CR393" s="271"/>
      <c r="CS393" s="271"/>
    </row>
    <row r="394" spans="3:97" s="243" customFormat="1" ht="13.5" customHeight="1">
      <c r="I394" s="257"/>
      <c r="J394" s="257"/>
      <c r="K394" s="257"/>
      <c r="L394" s="257"/>
      <c r="M394" s="257"/>
      <c r="N394" s="257"/>
      <c r="O394" s="257"/>
      <c r="P394" s="257"/>
      <c r="Q394" s="257"/>
      <c r="R394" s="257"/>
      <c r="S394" s="257"/>
      <c r="T394" s="257"/>
      <c r="U394" s="245"/>
      <c r="V394" s="245"/>
      <c r="W394" s="245"/>
      <c r="X394" s="245"/>
      <c r="Y394" s="274"/>
      <c r="Z394" s="274"/>
      <c r="AA394" s="257"/>
      <c r="AB394" s="257"/>
      <c r="AC394" s="257"/>
      <c r="AD394" s="273"/>
      <c r="AE394" s="273"/>
      <c r="AF394" s="245"/>
      <c r="AG394" s="245"/>
      <c r="AH394" s="245"/>
      <c r="AI394" s="271"/>
      <c r="AJ394" s="271"/>
      <c r="AK394" s="271"/>
      <c r="AL394" s="271"/>
      <c r="AM394" s="271"/>
      <c r="AN394" s="271"/>
      <c r="AO394" s="271"/>
      <c r="AP394" s="271"/>
      <c r="AQ394" s="271"/>
      <c r="AR394" s="271"/>
      <c r="AS394" s="271"/>
      <c r="AT394" s="271"/>
      <c r="AU394" s="272"/>
      <c r="AV394" s="257"/>
      <c r="AX394" s="569"/>
      <c r="AY394" s="569"/>
      <c r="AZ394" s="589"/>
      <c r="BA394" s="590"/>
      <c r="BB394" s="590"/>
      <c r="BC394" s="590"/>
      <c r="BD394" s="589"/>
      <c r="BE394" s="585" t="e">
        <f>IF(#REF!="発電事業者","月間送電電力量（GWh）","月間受電電力量（GWh）")</f>
        <v>#REF!</v>
      </c>
      <c r="BF394" s="586"/>
      <c r="BG394" s="331" t="str">
        <f>IF(COUNT(BG370,L404)=2,ROUND(BG370*L404/SUM(L399:L408),#REF!),"")</f>
        <v/>
      </c>
      <c r="BH394" s="331" t="str">
        <f>IF(COUNT(BH370,M404)=2,ROUND(BH370*M404/SUM(M399:M408),#REF!),"")</f>
        <v/>
      </c>
      <c r="BI394" s="331" t="str">
        <f>IF(COUNT(BI370,N404)=2,ROUND(BI370*N404/SUM(N399:N408),#REF!),"")</f>
        <v/>
      </c>
      <c r="BJ394" s="331" t="str">
        <f>IF(COUNT(BJ370,O404)=2,ROUND(BJ370*O404/SUM(O399:O408),#REF!),"")</f>
        <v/>
      </c>
      <c r="BK394" s="331" t="str">
        <f>IF(COUNT(BK370,P404)=2,ROUND(BK370*P404/SUM(P399:P408),#REF!),"")</f>
        <v/>
      </c>
      <c r="BL394" s="331" t="str">
        <f>IF(COUNT(BL370,Q404)=2,ROUND(BL370*Q404/SUM(Q399:Q408),#REF!),"")</f>
        <v/>
      </c>
      <c r="BM394" s="331" t="str">
        <f>IF(COUNT(BM370,R404)=2,ROUND(BM370*R404/SUM(R399:R408),#REF!),"")</f>
        <v/>
      </c>
      <c r="BN394" s="331" t="str">
        <f>IF(COUNT(BN370,S404)=2,ROUND(BN370*S404/SUM(S399:S408),#REF!),"")</f>
        <v/>
      </c>
      <c r="BO394" s="331" t="str">
        <f>IF(COUNT(BO370,T404)=2,ROUND(BO370*T404/SUM(T399:T408),#REF!),"")</f>
        <v/>
      </c>
      <c r="BP394" s="331" t="str">
        <f>IF(COUNT(BP370,U404)=2,ROUND(BP370*U404/SUM(U399:U408),#REF!),"")</f>
        <v/>
      </c>
      <c r="BQ394" s="331" t="str">
        <f>IF(COUNT(BQ370,V404)=2,ROUND(BQ370*V404/SUM(V399:V408),#REF!),"")</f>
        <v/>
      </c>
      <c r="BR394" s="331" t="str">
        <f>IF(COUNT(BR370,W404)=2,ROUND(BR370*W404/SUM(W399:W408),#REF!),"")</f>
        <v/>
      </c>
      <c r="BS394" s="569" t="e">
        <f>IF(#REF!="発電事業者","年間送電電力量（GWh）","年間受電電力量（GWh）")</f>
        <v>#REF!</v>
      </c>
      <c r="BT394" s="569"/>
      <c r="BU394" s="569"/>
      <c r="BV394" s="333" t="s">
        <v>25</v>
      </c>
      <c r="BW394" s="582"/>
      <c r="BX394" s="582"/>
      <c r="BY394" s="331" t="str">
        <f>IF(COUNT(BY370,X404)=2,ROUND(BY370*X404/SUM(X399:X408),#REF!),"")</f>
        <v/>
      </c>
      <c r="BZ394" s="331" t="str">
        <f>IF(COUNT(BZ370,Y404)=2,ROUND(BZ370*Y404/SUM(Y399:Y408),#REF!),"")</f>
        <v/>
      </c>
      <c r="CA394" s="331" t="str">
        <f>IF(COUNT(CA370,Z404)=2,ROUND(CA370*Z404/SUM(Z399:Z408),#REF!),"")</f>
        <v/>
      </c>
      <c r="CB394" s="331" t="str">
        <f>IF(COUNT(CB370,AA404)=2,ROUND(CB370*AA404/SUM(AA399:AA408),#REF!),"")</f>
        <v/>
      </c>
      <c r="CC394" s="331" t="str">
        <f>IF(COUNT(CC370,AB404)=2,ROUND(CC370*AB404/SUM(AB399:AB408),#REF!),"")</f>
        <v/>
      </c>
      <c r="CD394" s="331" t="str">
        <f>IF(COUNT(CD370,AC404)=2,ROUND(CD370*AC404/SUM(AC399:AC408),#REF!),"")</f>
        <v/>
      </c>
      <c r="CE394" s="331" t="str">
        <f>IF(COUNT(CE370,AD404)=2,ROUND(CE370*AD404/SUM(AD399:AD408),#REF!),"")</f>
        <v/>
      </c>
      <c r="CF394" s="331" t="str">
        <f>IF(COUNT(CF370,AE404)=2,ROUND(CF370*AE404/SUM(AE399:AE408),#REF!),"")</f>
        <v/>
      </c>
      <c r="CG394" s="331" t="str">
        <f>IF(COUNT(CG370,AF404)=2,ROUND(CG370*AF404/SUM(AF399:AF408),#REF!),"")</f>
        <v/>
      </c>
      <c r="CH394" s="565" t="str">
        <f>IF(COUNTA(AG404)=0,"",AG404)</f>
        <v/>
      </c>
      <c r="CI394" s="565"/>
      <c r="CJ394" s="565"/>
      <c r="CK394" s="565"/>
      <c r="CL394" s="565"/>
      <c r="CM394" s="565"/>
      <c r="CN394" s="565"/>
      <c r="CO394" s="565"/>
      <c r="CP394" s="565"/>
      <c r="CQ394" s="565"/>
    </row>
    <row r="395" spans="3:97" s="243" customFormat="1" ht="13.5" customHeight="1">
      <c r="C395" s="273"/>
      <c r="D395" s="273"/>
      <c r="E395" s="245"/>
      <c r="F395" s="245"/>
      <c r="G395" s="245"/>
      <c r="H395" s="257"/>
      <c r="I395" s="257"/>
      <c r="J395" s="257"/>
      <c r="K395" s="257"/>
      <c r="L395" s="257"/>
      <c r="M395" s="257"/>
      <c r="N395" s="257"/>
      <c r="O395" s="257"/>
      <c r="P395" s="257"/>
      <c r="Q395" s="257"/>
      <c r="R395" s="257"/>
      <c r="S395" s="257"/>
      <c r="T395" s="257"/>
      <c r="U395" s="257"/>
      <c r="V395" s="257"/>
      <c r="W395" s="257"/>
      <c r="X395" s="257"/>
      <c r="Y395" s="257"/>
      <c r="Z395" s="257"/>
      <c r="AA395" s="257"/>
      <c r="AB395" s="257"/>
      <c r="AC395" s="257"/>
      <c r="AD395" s="257"/>
      <c r="AE395" s="257"/>
      <c r="AF395" s="257"/>
      <c r="AG395" s="257"/>
      <c r="AH395" s="257"/>
      <c r="AI395" s="257"/>
      <c r="AJ395" s="257"/>
      <c r="AK395" s="257"/>
      <c r="AL395" s="257"/>
      <c r="AM395" s="257"/>
      <c r="AN395" s="257"/>
      <c r="AO395" s="257"/>
      <c r="AP395" s="257"/>
      <c r="AQ395" s="257"/>
      <c r="AR395" s="257"/>
      <c r="AS395" s="257"/>
      <c r="AT395" s="257"/>
      <c r="AU395" s="257"/>
      <c r="AV395" s="275"/>
      <c r="AX395" s="569" t="str">
        <f>IF(C405="","",C405)</f>
        <v/>
      </c>
      <c r="AY395" s="569"/>
      <c r="AZ395" s="587" t="str">
        <f>IF(E405="","",E405)</f>
        <v/>
      </c>
      <c r="BA395" s="590" t="str">
        <f ca="1">IF(F405="","",F405)</f>
        <v/>
      </c>
      <c r="BB395" s="590"/>
      <c r="BC395" s="590"/>
      <c r="BD395" s="587" t="str">
        <f>IF(I405="","",I405)</f>
        <v/>
      </c>
      <c r="BE395" s="578" t="e">
        <f>IF(#REF!="発電事業者","送電電力（MW）","受電電力（MW）")</f>
        <v>#REF!</v>
      </c>
      <c r="BF395" s="579"/>
      <c r="BG395" s="331" t="str">
        <f>IF(COUNT(BG368,L405)=2,ROUND(BG368*L405/SUM(L399:L408),#REF!),"")</f>
        <v/>
      </c>
      <c r="BH395" s="331" t="str">
        <f>IF(COUNT(BH368,M405)=2,ROUND(BH368*M405/SUM(M399:M408),#REF!),"")</f>
        <v/>
      </c>
      <c r="BI395" s="331" t="str">
        <f>IF(COUNT(BI368,N405)=2,ROUND(BI368*N405/SUM(N399:N408),#REF!),"")</f>
        <v/>
      </c>
      <c r="BJ395" s="331" t="str">
        <f>IF(COUNT(BJ368,O405)=2,ROUND(BJ368*O405/SUM(O399:O408),#REF!),"")</f>
        <v/>
      </c>
      <c r="BK395" s="331" t="str">
        <f>IF(COUNT(BK368,P405)=2,ROUND(BK368*P405/SUM(P399:P408),#REF!),"")</f>
        <v/>
      </c>
      <c r="BL395" s="331" t="str">
        <f>IF(COUNT(BL368,Q405)=2,ROUND(BL368*Q405/SUM(Q399:Q408),#REF!),"")</f>
        <v/>
      </c>
      <c r="BM395" s="331" t="str">
        <f>IF(COUNT(BM368,R405)=2,ROUND(BM368*R405/SUM(R399:R408),#REF!),"")</f>
        <v/>
      </c>
      <c r="BN395" s="331" t="str">
        <f>IF(COUNT(BN368,S405)=2,ROUND(BN368*S405/SUM(S399:S408),#REF!),"")</f>
        <v/>
      </c>
      <c r="BO395" s="331" t="str">
        <f>IF(COUNT(BO368,T405)=2,ROUND(BO368*T405/SUM(T399:T408),#REF!),"")</f>
        <v/>
      </c>
      <c r="BP395" s="331" t="str">
        <f>IF(COUNT(BP368,U405)=2,ROUND(BP368*U405/SUM(U399:U408),#REF!),"")</f>
        <v/>
      </c>
      <c r="BQ395" s="331" t="str">
        <f>IF(COUNT(BQ368,V405)=2,ROUND(BQ368*V405/SUM(V399:V408),#REF!),"")</f>
        <v/>
      </c>
      <c r="BR395" s="331" t="str">
        <f>IF(COUNT(BR368,W405)=2,ROUND(BR368*W405/SUM(W399:W408),#REF!),"")</f>
        <v/>
      </c>
      <c r="BS395" s="569" t="e">
        <f>IF(#REF!="発電事業者","送電電力（MW）","受電電力（MW）")</f>
        <v>#REF!</v>
      </c>
      <c r="BT395" s="569"/>
      <c r="BU395" s="569"/>
      <c r="BV395" s="333" t="s">
        <v>171</v>
      </c>
      <c r="BW395" s="580"/>
      <c r="BX395" s="580"/>
      <c r="BY395" s="331" t="str">
        <f>IF(COUNT(BY368,X405)=2,ROUND(BY368*X405/SUM(X399:X408),#REF!),"")</f>
        <v/>
      </c>
      <c r="BZ395" s="331" t="str">
        <f>IF(COUNT(BZ368,Y405)=2,ROUND(BZ368*Y405/SUM(Y399:Y408),#REF!),"")</f>
        <v/>
      </c>
      <c r="CA395" s="331" t="str">
        <f>IF(COUNT(CA368,Z405)=2,ROUND(CA368*Z405/SUM(Z399:Z408),#REF!),"")</f>
        <v/>
      </c>
      <c r="CB395" s="331" t="str">
        <f>IF(COUNT(CB368,AA405)=2,ROUND(CB368*AA405/SUM(AA399:AA408),#REF!),"")</f>
        <v/>
      </c>
      <c r="CC395" s="331" t="str">
        <f>IF(COUNT(CC368,AB405)=2,ROUND(CC368*AB405/SUM(AB399:AB408),#REF!),"")</f>
        <v/>
      </c>
      <c r="CD395" s="331" t="str">
        <f>IF(COUNT(CD368,AC405)=2,ROUND(CD368*AC405/SUM(AC399:AC408),#REF!),"")</f>
        <v/>
      </c>
      <c r="CE395" s="331" t="str">
        <f>IF(COUNT(CE368,AD405)=2,ROUND(CE368*AD405/SUM(AD399:AD408),#REF!),"")</f>
        <v/>
      </c>
      <c r="CF395" s="331" t="str">
        <f>IF(COUNT(CF368,AE405)=2,ROUND(CF368*AE405/SUM(AE399:AE408),#REF!),"")</f>
        <v/>
      </c>
      <c r="CG395" s="331" t="str">
        <f>IF(COUNT(CG368,AF405)=2,ROUND(CG368*AF405/SUM(AF399:AF408),#REF!),"")</f>
        <v/>
      </c>
      <c r="CH395" s="563" t="s">
        <v>215</v>
      </c>
      <c r="CI395" s="563"/>
      <c r="CJ395" s="563"/>
      <c r="CK395" s="563"/>
      <c r="CL395" s="563"/>
      <c r="CM395" s="563"/>
      <c r="CN395" s="563"/>
      <c r="CO395" s="563"/>
      <c r="CP395" s="563"/>
      <c r="CQ395" s="563"/>
    </row>
    <row r="396" spans="3:97" s="243" customFormat="1" ht="13.5" customHeight="1">
      <c r="C396" s="241" t="e">
        <f>IF(#REF!="発電事業者","送電相手先諸元","購入相手先諸元")</f>
        <v>#REF!</v>
      </c>
      <c r="D396" s="236"/>
      <c r="E396" s="236"/>
      <c r="F396" s="242">
        <v>0</v>
      </c>
      <c r="G396" s="237" t="s">
        <v>255</v>
      </c>
      <c r="H396" s="236"/>
      <c r="I396" s="236"/>
      <c r="J396" s="236"/>
      <c r="K396" s="236"/>
      <c r="AV396" s="257"/>
      <c r="AX396" s="569"/>
      <c r="AY396" s="569"/>
      <c r="AZ396" s="588"/>
      <c r="BA396" s="590"/>
      <c r="BB396" s="590"/>
      <c r="BC396" s="590"/>
      <c r="BD396" s="588"/>
      <c r="BE396" s="583"/>
      <c r="BF396" s="584"/>
      <c r="BG396" s="259"/>
      <c r="BH396" s="259"/>
      <c r="BI396" s="259"/>
      <c r="BJ396" s="259"/>
      <c r="BK396" s="259"/>
      <c r="BL396" s="259"/>
      <c r="BM396" s="259"/>
      <c r="BN396" s="259"/>
      <c r="BO396" s="259"/>
      <c r="BP396" s="259"/>
      <c r="BQ396" s="259"/>
      <c r="BR396" s="259"/>
      <c r="BS396" s="569"/>
      <c r="BT396" s="569"/>
      <c r="BU396" s="569"/>
      <c r="BV396" s="333" t="s">
        <v>172</v>
      </c>
      <c r="BW396" s="581"/>
      <c r="BX396" s="581"/>
      <c r="BY396" s="331" t="str">
        <f>IF(COUNT(BY369,X405)=2,ROUND(BY369*X405/SUM(X399:X408),#REF!),"")</f>
        <v/>
      </c>
      <c r="BZ396" s="331" t="str">
        <f>IF(COUNT(BZ369,Y405)=2,ROUND(BZ369*Y405/SUM(Y399:Y408),#REF!),"")</f>
        <v/>
      </c>
      <c r="CA396" s="331" t="str">
        <f>IF(COUNT(CA369,Z405)=2,ROUND(CA369*Z405/SUM(Z399:Z408),#REF!),"")</f>
        <v/>
      </c>
      <c r="CB396" s="331" t="str">
        <f>IF(COUNT(CB369,AA405)=2,ROUND(CB369*AA405/SUM(AA399:AA408),#REF!),"")</f>
        <v/>
      </c>
      <c r="CC396" s="331" t="str">
        <f>IF(COUNT(CC369,AB405)=2,ROUND(CC369*AB405/SUM(AB399:AB408),#REF!),"")</f>
        <v/>
      </c>
      <c r="CD396" s="331" t="str">
        <f>IF(COUNT(CD369,AC405)=2,ROUND(CD369*AC405/SUM(AC399:AC408),#REF!),"")</f>
        <v/>
      </c>
      <c r="CE396" s="331" t="str">
        <f>IF(COUNT(CE369,AD405)=2,ROUND(CE369*AD405/SUM(AD399:AD408),#REF!),"")</f>
        <v/>
      </c>
      <c r="CF396" s="331" t="str">
        <f>IF(COUNT(CF369,AE405)=2,ROUND(CF369*AE405/SUM(AE399:AE408),#REF!),"")</f>
        <v/>
      </c>
      <c r="CG396" s="331" t="str">
        <f>IF(COUNT(CG369,AF405)=2,ROUND(CG369*AF405/SUM(AF399:AF408),#REF!),"")</f>
        <v/>
      </c>
      <c r="CH396" s="564" t="str">
        <f>IF(CH395="","",CH395)</f>
        <v>太陽光（余剰）</v>
      </c>
      <c r="CI396" s="564"/>
      <c r="CJ396" s="564"/>
      <c r="CK396" s="564"/>
      <c r="CL396" s="564"/>
      <c r="CM396" s="564"/>
      <c r="CN396" s="564"/>
      <c r="CO396" s="564"/>
      <c r="CP396" s="564"/>
      <c r="CQ396" s="564"/>
    </row>
    <row r="397" spans="3:97" s="243" customFormat="1" ht="13.5" customHeight="1">
      <c r="C397" s="594" t="s">
        <v>200</v>
      </c>
      <c r="D397" s="594"/>
      <c r="E397" s="594" t="s">
        <v>201</v>
      </c>
      <c r="F397" s="594" t="s">
        <v>202</v>
      </c>
      <c r="G397" s="594"/>
      <c r="H397" s="594"/>
      <c r="I397" s="595" t="s">
        <v>203</v>
      </c>
      <c r="J397" s="597" t="e">
        <f>IF(#REF!="発電事業者","送電先","購入先")</f>
        <v>#REF!</v>
      </c>
      <c r="K397" s="598"/>
      <c r="L397" s="601" t="e">
        <f>DATE(#REF!,1,1)</f>
        <v>#REF!</v>
      </c>
      <c r="M397" s="602"/>
      <c r="N397" s="602"/>
      <c r="O397" s="602"/>
      <c r="P397" s="602"/>
      <c r="Q397" s="602"/>
      <c r="R397" s="602"/>
      <c r="S397" s="602"/>
      <c r="T397" s="602"/>
      <c r="U397" s="602"/>
      <c r="V397" s="602"/>
      <c r="W397" s="603"/>
      <c r="X397" s="592" t="e">
        <f>DATE(#REF!+1,1,1)</f>
        <v>#REF!</v>
      </c>
      <c r="Y397" s="592" t="e">
        <f>DATE(#REF!+2,1,1)</f>
        <v>#REF!</v>
      </c>
      <c r="Z397" s="592" t="e">
        <f>DATE(#REF!+3,1,1)</f>
        <v>#REF!</v>
      </c>
      <c r="AA397" s="592" t="e">
        <f>DATE(#REF!+4,1,1)</f>
        <v>#REF!</v>
      </c>
      <c r="AB397" s="592" t="e">
        <f>DATE(#REF!+5,1,1)</f>
        <v>#REF!</v>
      </c>
      <c r="AC397" s="592" t="e">
        <f>DATE(#REF!+6,1,1)</f>
        <v>#REF!</v>
      </c>
      <c r="AD397" s="592" t="e">
        <f>DATE(#REF!+7,1,1)</f>
        <v>#REF!</v>
      </c>
      <c r="AE397" s="592" t="e">
        <f>DATE(#REF!+8,1,1)</f>
        <v>#REF!</v>
      </c>
      <c r="AF397" s="592" t="e">
        <f>DATE(#REF!+9,1,1)</f>
        <v>#REF!</v>
      </c>
      <c r="AG397" s="594" t="s">
        <v>253</v>
      </c>
      <c r="AH397" s="594"/>
      <c r="AI397" s="594"/>
      <c r="AJ397" s="594"/>
      <c r="AK397" s="594"/>
      <c r="AL397" s="594"/>
      <c r="AM397" s="594"/>
      <c r="AN397" s="594"/>
      <c r="AO397" s="594"/>
      <c r="AP397" s="594"/>
      <c r="AV397" s="275"/>
      <c r="AX397" s="569"/>
      <c r="AY397" s="569"/>
      <c r="AZ397" s="589"/>
      <c r="BA397" s="590"/>
      <c r="BB397" s="590"/>
      <c r="BC397" s="590"/>
      <c r="BD397" s="589"/>
      <c r="BE397" s="585" t="e">
        <f>IF(#REF!="発電事業者","月間送電電力量（GWh）","月間受電電力量（GWh）")</f>
        <v>#REF!</v>
      </c>
      <c r="BF397" s="586"/>
      <c r="BG397" s="331" t="str">
        <f>IF(COUNT(BG370,L405)=2,ROUND(BG370*L405/SUM(L399:L408),#REF!),"")</f>
        <v/>
      </c>
      <c r="BH397" s="331" t="str">
        <f>IF(COUNT(BH370,M405)=2,ROUND(BH370*M405/SUM(M399:M408),#REF!),"")</f>
        <v/>
      </c>
      <c r="BI397" s="331" t="str">
        <f>IF(COUNT(BI370,N405)=2,ROUND(BI370*N405/SUM(N399:N408),#REF!),"")</f>
        <v/>
      </c>
      <c r="BJ397" s="331" t="str">
        <f>IF(COUNT(BJ370,O405)=2,ROUND(BJ370*O405/SUM(O399:O408),#REF!),"")</f>
        <v/>
      </c>
      <c r="BK397" s="331" t="str">
        <f>IF(COUNT(BK370,P405)=2,ROUND(BK370*P405/SUM(P399:P408),#REF!),"")</f>
        <v/>
      </c>
      <c r="BL397" s="331" t="str">
        <f>IF(COUNT(BL370,Q405)=2,ROUND(BL370*Q405/SUM(Q399:Q408),#REF!),"")</f>
        <v/>
      </c>
      <c r="BM397" s="331" t="str">
        <f>IF(COUNT(BM370,R405)=2,ROUND(BM370*R405/SUM(R399:R408),#REF!),"")</f>
        <v/>
      </c>
      <c r="BN397" s="331" t="str">
        <f>IF(COUNT(BN370,S405)=2,ROUND(BN370*S405/SUM(S399:S408),#REF!),"")</f>
        <v/>
      </c>
      <c r="BO397" s="331" t="str">
        <f>IF(COUNT(BO370,T405)=2,ROUND(BO370*T405/SUM(T399:T408),#REF!),"")</f>
        <v/>
      </c>
      <c r="BP397" s="331" t="str">
        <f>IF(COUNT(BP370,U405)=2,ROUND(BP370*U405/SUM(U399:U408),#REF!),"")</f>
        <v/>
      </c>
      <c r="BQ397" s="331" t="str">
        <f>IF(COUNT(BQ370,V405)=2,ROUND(BQ370*V405/SUM(V399:V408),#REF!),"")</f>
        <v/>
      </c>
      <c r="BR397" s="331" t="str">
        <f>IF(COUNT(BR370,W405)=2,ROUND(BR370*W405/SUM(W399:W408),#REF!),"")</f>
        <v/>
      </c>
      <c r="BS397" s="569" t="e">
        <f>IF(#REF!="発電事業者","年間送電電力量（GWh）","年間受電電力量（GWh）")</f>
        <v>#REF!</v>
      </c>
      <c r="BT397" s="569"/>
      <c r="BU397" s="569"/>
      <c r="BV397" s="333" t="s">
        <v>25</v>
      </c>
      <c r="BW397" s="582"/>
      <c r="BX397" s="582"/>
      <c r="BY397" s="331" t="str">
        <f>IF(COUNT(BY370,X405)=2,ROUND(BY370*X405/SUM(X399:X408),#REF!),"")</f>
        <v/>
      </c>
      <c r="BZ397" s="331" t="str">
        <f>IF(COUNT(BZ370,Y405)=2,ROUND(BZ370*Y405/SUM(Y399:Y408),#REF!),"")</f>
        <v/>
      </c>
      <c r="CA397" s="331" t="str">
        <f>IF(COUNT(CA370,Z405)=2,ROUND(CA370*Z405/SUM(Z399:Z408),#REF!),"")</f>
        <v/>
      </c>
      <c r="CB397" s="331" t="str">
        <f>IF(COUNT(CB370,AA405)=2,ROUND(CB370*AA405/SUM(AA399:AA408),#REF!),"")</f>
        <v/>
      </c>
      <c r="CC397" s="331" t="str">
        <f>IF(COUNT(CC370,AB405)=2,ROUND(CC370*AB405/SUM(AB399:AB408),#REF!),"")</f>
        <v/>
      </c>
      <c r="CD397" s="331" t="str">
        <f>IF(COUNT(CD370,AC405)=2,ROUND(CD370*AC405/SUM(AC399:AC408),#REF!),"")</f>
        <v/>
      </c>
      <c r="CE397" s="331" t="str">
        <f>IF(COUNT(CE370,AD405)=2,ROUND(CE370*AD405/SUM(AD399:AD408),#REF!),"")</f>
        <v/>
      </c>
      <c r="CF397" s="331" t="str">
        <f>IF(COUNT(CF370,AE405)=2,ROUND(CF370*AE405/SUM(AE399:AE408),#REF!),"")</f>
        <v/>
      </c>
      <c r="CG397" s="331" t="str">
        <f>IF(COUNT(CG370,AF405)=2,ROUND(CG370*AF405/SUM(AF399:AF408),#REF!),"")</f>
        <v/>
      </c>
      <c r="CH397" s="565" t="str">
        <f>IF(COUNTA(AG405)=0,"",AG405)</f>
        <v/>
      </c>
      <c r="CI397" s="565"/>
      <c r="CJ397" s="565"/>
      <c r="CK397" s="565"/>
      <c r="CL397" s="565"/>
      <c r="CM397" s="565"/>
      <c r="CN397" s="565"/>
      <c r="CO397" s="565"/>
      <c r="CP397" s="565"/>
      <c r="CQ397" s="565"/>
    </row>
    <row r="398" spans="3:97" s="243" customFormat="1" ht="13.5" customHeight="1">
      <c r="C398" s="594"/>
      <c r="D398" s="594"/>
      <c r="E398" s="594"/>
      <c r="F398" s="594"/>
      <c r="G398" s="594"/>
      <c r="H398" s="594"/>
      <c r="I398" s="596"/>
      <c r="J398" s="599"/>
      <c r="K398" s="600"/>
      <c r="L398" s="320" t="s">
        <v>194</v>
      </c>
      <c r="M398" s="320" t="s">
        <v>195</v>
      </c>
      <c r="N398" s="320" t="s">
        <v>161</v>
      </c>
      <c r="O398" s="320" t="s">
        <v>162</v>
      </c>
      <c r="P398" s="320" t="s">
        <v>163</v>
      </c>
      <c r="Q398" s="320" t="s">
        <v>164</v>
      </c>
      <c r="R398" s="320" t="s">
        <v>165</v>
      </c>
      <c r="S398" s="320" t="s">
        <v>166</v>
      </c>
      <c r="T398" s="320" t="s">
        <v>167</v>
      </c>
      <c r="U398" s="320" t="s">
        <v>168</v>
      </c>
      <c r="V398" s="320" t="s">
        <v>169</v>
      </c>
      <c r="W398" s="320" t="s">
        <v>170</v>
      </c>
      <c r="X398" s="593">
        <v>43101</v>
      </c>
      <c r="Y398" s="593">
        <v>43466</v>
      </c>
      <c r="Z398" s="593">
        <v>43831</v>
      </c>
      <c r="AA398" s="593">
        <v>44197</v>
      </c>
      <c r="AB398" s="593">
        <v>44562</v>
      </c>
      <c r="AC398" s="593">
        <v>44927</v>
      </c>
      <c r="AD398" s="593">
        <v>45292</v>
      </c>
      <c r="AE398" s="593">
        <v>45658</v>
      </c>
      <c r="AF398" s="593">
        <v>46023</v>
      </c>
      <c r="AG398" s="594"/>
      <c r="AH398" s="594"/>
      <c r="AI398" s="594"/>
      <c r="AJ398" s="594"/>
      <c r="AK398" s="594"/>
      <c r="AL398" s="594"/>
      <c r="AM398" s="594"/>
      <c r="AN398" s="594"/>
      <c r="AO398" s="594"/>
      <c r="AP398" s="594"/>
      <c r="AV398" s="275"/>
      <c r="AX398" s="569" t="str">
        <f>IF(C406="","",C406)</f>
        <v/>
      </c>
      <c r="AY398" s="569"/>
      <c r="AZ398" s="587" t="str">
        <f>IF(E406="","",E406)</f>
        <v/>
      </c>
      <c r="BA398" s="590" t="str">
        <f ca="1">IF(F406="","",F406)</f>
        <v/>
      </c>
      <c r="BB398" s="590"/>
      <c r="BC398" s="590"/>
      <c r="BD398" s="587" t="str">
        <f>IF(I406="","",I406)</f>
        <v/>
      </c>
      <c r="BE398" s="578" t="e">
        <f>IF(#REF!="発電事業者","送電電力（MW）","受電電力（MW）")</f>
        <v>#REF!</v>
      </c>
      <c r="BF398" s="579"/>
      <c r="BG398" s="331" t="str">
        <f>IF(COUNT(BG368,L406)=2,ROUND(BG368*L406/SUM(L399:L408),#REF!),"")</f>
        <v/>
      </c>
      <c r="BH398" s="331" t="str">
        <f>IF(COUNT(BH368,M406)=2,ROUND(BH368*M406/SUM(M399:M408),#REF!),"")</f>
        <v/>
      </c>
      <c r="BI398" s="331" t="str">
        <f>IF(COUNT(BI368,N406)=2,ROUND(BI368*N406/SUM(N399:N408),#REF!),"")</f>
        <v/>
      </c>
      <c r="BJ398" s="331" t="str">
        <f>IF(COUNT(BJ368,O406)=2,ROUND(BJ368*O406/SUM(O399:O408),#REF!),"")</f>
        <v/>
      </c>
      <c r="BK398" s="331" t="str">
        <f>IF(COUNT(BK368,P406)=2,ROUND(BK368*P406/SUM(P399:P408),#REF!),"")</f>
        <v/>
      </c>
      <c r="BL398" s="331" t="str">
        <f>IF(COUNT(BL368,Q406)=2,ROUND(BL368*Q406/SUM(Q399:Q408),#REF!),"")</f>
        <v/>
      </c>
      <c r="BM398" s="331" t="str">
        <f>IF(COUNT(BM368,R406)=2,ROUND(BM368*R406/SUM(R399:R408),#REF!),"")</f>
        <v/>
      </c>
      <c r="BN398" s="331" t="str">
        <f>IF(COUNT(BN368,S406)=2,ROUND(BN368*S406/SUM(S399:S408),#REF!),"")</f>
        <v/>
      </c>
      <c r="BO398" s="331" t="str">
        <f>IF(COUNT(BO368,T406)=2,ROUND(BO368*T406/SUM(T399:T408),#REF!),"")</f>
        <v/>
      </c>
      <c r="BP398" s="331" t="str">
        <f>IF(COUNT(BP368,U406)=2,ROUND(BP368*U406/SUM(U399:U408),#REF!),"")</f>
        <v/>
      </c>
      <c r="BQ398" s="331" t="str">
        <f>IF(COUNT(BQ368,V406)=2,ROUND(BQ368*V406/SUM(V399:V408),#REF!),"")</f>
        <v/>
      </c>
      <c r="BR398" s="331" t="str">
        <f>IF(COUNT(BR368,W406)=2,ROUND(BR368*W406/SUM(W399:W408),#REF!),"")</f>
        <v/>
      </c>
      <c r="BS398" s="569" t="e">
        <f>IF(#REF!="発電事業者","送電電力（MW）","受電電力（MW）")</f>
        <v>#REF!</v>
      </c>
      <c r="BT398" s="569"/>
      <c r="BU398" s="569"/>
      <c r="BV398" s="333" t="s">
        <v>171</v>
      </c>
      <c r="BW398" s="580"/>
      <c r="BX398" s="580"/>
      <c r="BY398" s="331" t="str">
        <f>IF(COUNT(BY368,X406)=2,ROUND(BY368*X406/SUM(X399:X408),#REF!),"")</f>
        <v/>
      </c>
      <c r="BZ398" s="331" t="str">
        <f>IF(COUNT(BZ368,Y406)=2,ROUND(BZ368*Y406/SUM(Y399:Y408),#REF!),"")</f>
        <v/>
      </c>
      <c r="CA398" s="331" t="str">
        <f>IF(COUNT(CA368,Z406)=2,ROUND(CA368*Z406/SUM(Z399:Z408),#REF!),"")</f>
        <v/>
      </c>
      <c r="CB398" s="331" t="str">
        <f>IF(COUNT(CB368,AA406)=2,ROUND(CB368*AA406/SUM(AA399:AA408),#REF!),"")</f>
        <v/>
      </c>
      <c r="CC398" s="331" t="str">
        <f>IF(COUNT(CC368,AB406)=2,ROUND(CC368*AB406/SUM(AB399:AB408),#REF!),"")</f>
        <v/>
      </c>
      <c r="CD398" s="331" t="str">
        <f>IF(COUNT(CD368,AC406)=2,ROUND(CD368*AC406/SUM(AC399:AC408),#REF!),"")</f>
        <v/>
      </c>
      <c r="CE398" s="331" t="str">
        <f>IF(COUNT(CE368,AD406)=2,ROUND(CE368*AD406/SUM(AD399:AD408),#REF!),"")</f>
        <v/>
      </c>
      <c r="CF398" s="331" t="str">
        <f>IF(COUNT(CF368,AE406)=2,ROUND(CF368*AE406/SUM(AE399:AE408),#REF!),"")</f>
        <v/>
      </c>
      <c r="CG398" s="331" t="str">
        <f>IF(COUNT(CG368,AF406)=2,ROUND(CG368*AF406/SUM(AF399:AF408),#REF!),"")</f>
        <v/>
      </c>
      <c r="CH398" s="563" t="s">
        <v>215</v>
      </c>
      <c r="CI398" s="563"/>
      <c r="CJ398" s="563"/>
      <c r="CK398" s="563"/>
      <c r="CL398" s="563"/>
      <c r="CM398" s="563"/>
      <c r="CN398" s="563"/>
      <c r="CO398" s="563"/>
      <c r="CP398" s="563"/>
      <c r="CQ398" s="563"/>
    </row>
    <row r="399" spans="3:97" s="243" customFormat="1" ht="13.5" customHeight="1">
      <c r="C399" s="568"/>
      <c r="D399" s="568"/>
      <c r="E399" s="332"/>
      <c r="F399" s="569" t="str">
        <f ca="1">IF(E399="","",VLOOKUP(E399,INDIRECT(AR399),2,FALSE))</f>
        <v/>
      </c>
      <c r="G399" s="569"/>
      <c r="H399" s="569"/>
      <c r="I399" s="333" t="str">
        <f>IF(E399="","",E363)</f>
        <v/>
      </c>
      <c r="J399" s="569" t="e">
        <f>J397&amp;"１"</f>
        <v>#REF!</v>
      </c>
      <c r="K399" s="569"/>
      <c r="L399" s="277">
        <f t="shared" ref="L399:W399" si="95">IF($F396=0,IF(100-SUM(L400:L408)=0,"",100-SUM(L400:L408)),IF(H373-SUM(L400:L408)=0,"",H373-SUM(L400:L408)))</f>
        <v>100</v>
      </c>
      <c r="M399" s="277">
        <f t="shared" si="95"/>
        <v>100</v>
      </c>
      <c r="N399" s="277">
        <f t="shared" si="95"/>
        <v>100</v>
      </c>
      <c r="O399" s="277">
        <f t="shared" si="95"/>
        <v>100</v>
      </c>
      <c r="P399" s="277">
        <f t="shared" si="95"/>
        <v>100</v>
      </c>
      <c r="Q399" s="277">
        <f t="shared" si="95"/>
        <v>100</v>
      </c>
      <c r="R399" s="277">
        <f t="shared" si="95"/>
        <v>100</v>
      </c>
      <c r="S399" s="277">
        <f t="shared" si="95"/>
        <v>100</v>
      </c>
      <c r="T399" s="277">
        <f t="shared" si="95"/>
        <v>100</v>
      </c>
      <c r="U399" s="277">
        <f t="shared" si="95"/>
        <v>100</v>
      </c>
      <c r="V399" s="277">
        <f t="shared" si="95"/>
        <v>100</v>
      </c>
      <c r="W399" s="277">
        <f t="shared" si="95"/>
        <v>100</v>
      </c>
      <c r="X399" s="277">
        <f>IF($F396=0,IF(100-SUM(X400:X408)=0,"",100-SUM(X400:X408)),IF(H375-SUM(X400:X408)=0,"",H375-SUM(X400:X408)))</f>
        <v>100</v>
      </c>
      <c r="Y399" s="277">
        <f>IF($F396=0,IF(100-SUM(Y400:Y408)=0,"",100-SUM(Y400:Y408)),IF(H377-SUM(Y400:Y408)=0,"",H377-SUM(Y400:Y408)))</f>
        <v>100</v>
      </c>
      <c r="Z399" s="277">
        <f>IF($F396=0,IF(100-SUM(Z400:Z408)=0,"",100-SUM(Z400:Z408)),IF(H379-SUM(Z400:Z408)=0,"",H379-SUM(Z400:Z408)))</f>
        <v>100</v>
      </c>
      <c r="AA399" s="277">
        <f>IF($F396=0,IF(100-SUM(AA400:AA408)=0,"",100-SUM(AA400:AA408)),IF(H381-SUM(AA400:AA408)=0,"",H381-SUM(AA400:AA408)))</f>
        <v>100</v>
      </c>
      <c r="AB399" s="277">
        <f>IF($F396=0,IF(100-SUM(AB400:AB408)=0,"",100-SUM(AB400:AB408)),IF(H383-SUM(AB400:AB408)=0,"",H383-SUM(AB400:AB408)))</f>
        <v>100</v>
      </c>
      <c r="AC399" s="277">
        <f>IF($F396=0,IF(100-SUM(AC400:AC408)=0,"",100-SUM(AC400:AC408)),IF(H385-SUM(AC400:AC408)=0,"",H385-SUM(AC400:AC408)))</f>
        <v>100</v>
      </c>
      <c r="AD399" s="277">
        <f>IF($F396=0,IF(100-SUM(AD400:AD408)=0,"",100-SUM(AD400:AD408)),IF(H387-SUM(AD400:AD408)=0,"",H387-SUM(AD400:AD408)))</f>
        <v>100</v>
      </c>
      <c r="AE399" s="277">
        <f>IF($F396=0,IF(100-SUM(AE400:AE408)=0,"",100-SUM(AE400:AE408)),IF(H389-SUM(AE400:AE408)=0,"",H389-SUM(AE400:AE408)))</f>
        <v>100</v>
      </c>
      <c r="AF399" s="277">
        <f>IF($F396=0,IF(100-SUM(AF400:AF408)=0,"",100-SUM(AF400:AF408)),IF(H391-SUM(AF400:AF408)=0,"",H391-SUM(AF400:AF408)))</f>
        <v>100</v>
      </c>
      <c r="AG399" s="570"/>
      <c r="AH399" s="570"/>
      <c r="AI399" s="570"/>
      <c r="AJ399" s="570"/>
      <c r="AK399" s="570"/>
      <c r="AL399" s="570"/>
      <c r="AM399" s="570"/>
      <c r="AN399" s="570"/>
      <c r="AO399" s="570"/>
      <c r="AP399" s="570"/>
      <c r="AR399" s="591" t="b">
        <f t="shared" ref="AR399:AR408" si="96">IF(C399="発電事業者","事業者リスト一覧!D3:E1002", IF(C399="小売電気事業者","事業者リスト一覧!J3:K1002", IF(C399="一般送配電事業者","事業者リスト一覧!G3:H13", IF(C399="送電事業者","事業者リスト一覧!G16:H21", IF(C399="特定送配電事業者","事業者リスト一覧!G24:H44", IF(C399="登録特定送配電事業者","事業者リスト一覧!G47:H87", IF(C399="その他事業者","事業者リスト一覧!G90:H100")))))))</f>
        <v>0</v>
      </c>
      <c r="AS399" s="591"/>
      <c r="AT399" s="591"/>
      <c r="AU399" s="281" t="s">
        <v>160</v>
      </c>
      <c r="AV399" s="275"/>
      <c r="AX399" s="569"/>
      <c r="AY399" s="569"/>
      <c r="AZ399" s="588"/>
      <c r="BA399" s="590"/>
      <c r="BB399" s="590"/>
      <c r="BC399" s="590"/>
      <c r="BD399" s="588"/>
      <c r="BE399" s="583"/>
      <c r="BF399" s="584"/>
      <c r="BG399" s="259"/>
      <c r="BH399" s="259"/>
      <c r="BI399" s="259"/>
      <c r="BJ399" s="259"/>
      <c r="BK399" s="259"/>
      <c r="BL399" s="259"/>
      <c r="BM399" s="259"/>
      <c r="BN399" s="259"/>
      <c r="BO399" s="259"/>
      <c r="BP399" s="259"/>
      <c r="BQ399" s="259"/>
      <c r="BR399" s="259"/>
      <c r="BS399" s="569"/>
      <c r="BT399" s="569"/>
      <c r="BU399" s="569"/>
      <c r="BV399" s="333" t="s">
        <v>172</v>
      </c>
      <c r="BW399" s="581"/>
      <c r="BX399" s="581"/>
      <c r="BY399" s="331" t="str">
        <f>IF(COUNT(BY369,X406)=2,ROUND(BY369*X406/SUM(X399:X408),#REF!),"")</f>
        <v/>
      </c>
      <c r="BZ399" s="331" t="str">
        <f>IF(COUNT(BZ369,Y406)=2,ROUND(BZ369*Y406/SUM(Y399:Y408),#REF!),"")</f>
        <v/>
      </c>
      <c r="CA399" s="331" t="str">
        <f>IF(COUNT(CA369,Z406)=2,ROUND(CA369*Z406/SUM(Z399:Z408),#REF!),"")</f>
        <v/>
      </c>
      <c r="CB399" s="331" t="str">
        <f>IF(COUNT(CB369,AA406)=2,ROUND(CB369*AA406/SUM(AA399:AA408),#REF!),"")</f>
        <v/>
      </c>
      <c r="CC399" s="331" t="str">
        <f>IF(COUNT(CC369,AB406)=2,ROUND(CC369*AB406/SUM(AB399:AB408),#REF!),"")</f>
        <v/>
      </c>
      <c r="CD399" s="331" t="str">
        <f>IF(COUNT(CD369,AC406)=2,ROUND(CD369*AC406/SUM(AC399:AC408),#REF!),"")</f>
        <v/>
      </c>
      <c r="CE399" s="331" t="str">
        <f>IF(COUNT(CE369,AD406)=2,ROUND(CE369*AD406/SUM(AD399:AD408),#REF!),"")</f>
        <v/>
      </c>
      <c r="CF399" s="331" t="str">
        <f>IF(COUNT(CF369,AE406)=2,ROUND(CF369*AE406/SUM(AE399:AE408),#REF!),"")</f>
        <v/>
      </c>
      <c r="CG399" s="331" t="str">
        <f>IF(COUNT(CG369,AF406)=2,ROUND(CG369*AF406/SUM(AF399:AF408),#REF!),"")</f>
        <v/>
      </c>
      <c r="CH399" s="564" t="str">
        <f>IF(CH398="","",CH398)</f>
        <v>太陽光（余剰）</v>
      </c>
      <c r="CI399" s="564"/>
      <c r="CJ399" s="564"/>
      <c r="CK399" s="564"/>
      <c r="CL399" s="564"/>
      <c r="CM399" s="564"/>
      <c r="CN399" s="564"/>
      <c r="CO399" s="564"/>
      <c r="CP399" s="564"/>
      <c r="CQ399" s="564"/>
    </row>
    <row r="400" spans="3:97" s="243" customFormat="1" ht="13.5" customHeight="1">
      <c r="C400" s="568"/>
      <c r="D400" s="568"/>
      <c r="E400" s="332"/>
      <c r="F400" s="569" t="str">
        <f t="shared" ref="F400:F407" ca="1" si="97">IF(E400="","",VLOOKUP(E400,INDIRECT(AR400),2,FALSE))</f>
        <v/>
      </c>
      <c r="G400" s="569"/>
      <c r="H400" s="569"/>
      <c r="I400" s="333" t="str">
        <f>IF(E400="","",E363)</f>
        <v/>
      </c>
      <c r="J400" s="569" t="e">
        <f>J397&amp;"２"</f>
        <v>#REF!</v>
      </c>
      <c r="K400" s="569"/>
      <c r="L400" s="256"/>
      <c r="M400" s="256"/>
      <c r="N400" s="256"/>
      <c r="O400" s="256"/>
      <c r="P400" s="256"/>
      <c r="Q400" s="256"/>
      <c r="R400" s="256"/>
      <c r="S400" s="256"/>
      <c r="T400" s="256"/>
      <c r="U400" s="256"/>
      <c r="V400" s="256"/>
      <c r="W400" s="256"/>
      <c r="X400" s="256"/>
      <c r="Y400" s="256"/>
      <c r="Z400" s="256"/>
      <c r="AA400" s="256"/>
      <c r="AB400" s="256"/>
      <c r="AC400" s="256"/>
      <c r="AD400" s="256"/>
      <c r="AE400" s="256"/>
      <c r="AF400" s="256"/>
      <c r="AG400" s="570"/>
      <c r="AH400" s="570"/>
      <c r="AI400" s="570"/>
      <c r="AJ400" s="570"/>
      <c r="AK400" s="570"/>
      <c r="AL400" s="570"/>
      <c r="AM400" s="570"/>
      <c r="AN400" s="570"/>
      <c r="AO400" s="570"/>
      <c r="AP400" s="570"/>
      <c r="AR400" s="571" t="b">
        <f t="shared" si="96"/>
        <v>0</v>
      </c>
      <c r="AS400" s="571"/>
      <c r="AT400" s="571"/>
      <c r="AU400" s="282" t="s">
        <v>160</v>
      </c>
      <c r="AV400" s="275"/>
      <c r="AX400" s="569"/>
      <c r="AY400" s="569"/>
      <c r="AZ400" s="589"/>
      <c r="BA400" s="590"/>
      <c r="BB400" s="590"/>
      <c r="BC400" s="590"/>
      <c r="BD400" s="589"/>
      <c r="BE400" s="585" t="e">
        <f>IF(#REF!="発電事業者","月間送電電力量（GWh）","月間受電電力量（GWh）")</f>
        <v>#REF!</v>
      </c>
      <c r="BF400" s="586"/>
      <c r="BG400" s="331" t="str">
        <f>IF(COUNT(BG370,L406)=2,ROUND(BG370*L406/SUM(L399:L408),#REF!),"")</f>
        <v/>
      </c>
      <c r="BH400" s="331" t="str">
        <f>IF(COUNT(BH370,M406)=2,ROUND(BH370*M406/SUM(M399:M408),#REF!),"")</f>
        <v/>
      </c>
      <c r="BI400" s="331" t="str">
        <f>IF(COUNT(BI370,N406)=2,ROUND(BI370*N406/SUM(N399:N408),#REF!),"")</f>
        <v/>
      </c>
      <c r="BJ400" s="331" t="str">
        <f>IF(COUNT(BJ370,O406)=2,ROUND(BJ370*O406/SUM(O399:O408),#REF!),"")</f>
        <v/>
      </c>
      <c r="BK400" s="331" t="str">
        <f>IF(COUNT(BK370,P406)=2,ROUND(BK370*P406/SUM(P399:P408),#REF!),"")</f>
        <v/>
      </c>
      <c r="BL400" s="331" t="str">
        <f>IF(COUNT(BL370,Q406)=2,ROUND(BL370*Q406/SUM(Q399:Q408),#REF!),"")</f>
        <v/>
      </c>
      <c r="BM400" s="331" t="str">
        <f>IF(COUNT(BM370,R406)=2,ROUND(BM370*R406/SUM(R399:R408),#REF!),"")</f>
        <v/>
      </c>
      <c r="BN400" s="331" t="str">
        <f>IF(COUNT(BN370,S406)=2,ROUND(BN370*S406/SUM(S399:S408),#REF!),"")</f>
        <v/>
      </c>
      <c r="BO400" s="331" t="str">
        <f>IF(COUNT(BO370,T406)=2,ROUND(BO370*T406/SUM(T399:T408),#REF!),"")</f>
        <v/>
      </c>
      <c r="BP400" s="331" t="str">
        <f>IF(COUNT(BP370,U406)=2,ROUND(BP370*U406/SUM(U399:U408),#REF!),"")</f>
        <v/>
      </c>
      <c r="BQ400" s="331" t="str">
        <f>IF(COUNT(BQ370,V406)=2,ROUND(BQ370*V406/SUM(V399:V408),#REF!),"")</f>
        <v/>
      </c>
      <c r="BR400" s="331" t="str">
        <f>IF(COUNT(BR370,W406)=2,ROUND(BR370*W406/SUM(W399:W408),#REF!),"")</f>
        <v/>
      </c>
      <c r="BS400" s="569" t="e">
        <f>IF(#REF!="発電事業者","年間送電電力量（GWh）","年間受電電力量（GWh）")</f>
        <v>#REF!</v>
      </c>
      <c r="BT400" s="569"/>
      <c r="BU400" s="569"/>
      <c r="BV400" s="333" t="s">
        <v>25</v>
      </c>
      <c r="BW400" s="582"/>
      <c r="BX400" s="582"/>
      <c r="BY400" s="331" t="str">
        <f>IF(COUNT(BY370,X406)=2,ROUND(BY370*X406/SUM(X399:X408),#REF!),"")</f>
        <v/>
      </c>
      <c r="BZ400" s="331" t="str">
        <f>IF(COUNT(BZ370,Y406)=2,ROUND(BZ370*Y406/SUM(Y399:Y408),#REF!),"")</f>
        <v/>
      </c>
      <c r="CA400" s="331" t="str">
        <f>IF(COUNT(CA370,Z406)=2,ROUND(CA370*Z406/SUM(Z399:Z408),#REF!),"")</f>
        <v/>
      </c>
      <c r="CB400" s="331" t="str">
        <f>IF(COUNT(CB370,AA406)=2,ROUND(CB370*AA406/SUM(AA399:AA408),#REF!),"")</f>
        <v/>
      </c>
      <c r="CC400" s="331" t="str">
        <f>IF(COUNT(CC370,AB406)=2,ROUND(CC370*AB406/SUM(AB399:AB408),#REF!),"")</f>
        <v/>
      </c>
      <c r="CD400" s="331" t="str">
        <f>IF(COUNT(CD370,AC406)=2,ROUND(CD370*AC406/SUM(AC399:AC408),#REF!),"")</f>
        <v/>
      </c>
      <c r="CE400" s="331" t="str">
        <f>IF(COUNT(CE370,AD406)=2,ROUND(CE370*AD406/SUM(AD399:AD408),#REF!),"")</f>
        <v/>
      </c>
      <c r="CF400" s="331" t="str">
        <f>IF(COUNT(CF370,AE406)=2,ROUND(CF370*AE406/SUM(AE399:AE408),#REF!),"")</f>
        <v/>
      </c>
      <c r="CG400" s="331" t="str">
        <f>IF(COUNT(CG370,AF406)=2,ROUND(CG370*AF406/SUM(AF399:AF408),#REF!),"")</f>
        <v/>
      </c>
      <c r="CH400" s="565" t="str">
        <f>IF(COUNTA(AG406)=0,"",AG406)</f>
        <v/>
      </c>
      <c r="CI400" s="565"/>
      <c r="CJ400" s="565"/>
      <c r="CK400" s="565"/>
      <c r="CL400" s="565"/>
      <c r="CM400" s="565"/>
      <c r="CN400" s="565"/>
      <c r="CO400" s="565"/>
      <c r="CP400" s="565"/>
      <c r="CQ400" s="565"/>
    </row>
    <row r="401" spans="3:95" s="243" customFormat="1" ht="13.5" customHeight="1">
      <c r="C401" s="568"/>
      <c r="D401" s="568"/>
      <c r="E401" s="332"/>
      <c r="F401" s="569" t="str">
        <f t="shared" ca="1" si="97"/>
        <v/>
      </c>
      <c r="G401" s="569"/>
      <c r="H401" s="569"/>
      <c r="I401" s="333" t="str">
        <f>IF(E401="","",E363)</f>
        <v/>
      </c>
      <c r="J401" s="569" t="e">
        <f>J397&amp;"３"</f>
        <v>#REF!</v>
      </c>
      <c r="K401" s="569"/>
      <c r="L401" s="256"/>
      <c r="M401" s="256"/>
      <c r="N401" s="256"/>
      <c r="O401" s="256"/>
      <c r="P401" s="256"/>
      <c r="Q401" s="256"/>
      <c r="R401" s="256"/>
      <c r="S401" s="256"/>
      <c r="T401" s="256"/>
      <c r="U401" s="256"/>
      <c r="V401" s="256"/>
      <c r="W401" s="256"/>
      <c r="X401" s="256"/>
      <c r="Y401" s="256"/>
      <c r="Z401" s="256"/>
      <c r="AA401" s="256"/>
      <c r="AB401" s="256"/>
      <c r="AC401" s="256"/>
      <c r="AD401" s="256"/>
      <c r="AE401" s="256"/>
      <c r="AF401" s="256"/>
      <c r="AG401" s="570"/>
      <c r="AH401" s="570"/>
      <c r="AI401" s="570"/>
      <c r="AJ401" s="570"/>
      <c r="AK401" s="570"/>
      <c r="AL401" s="570"/>
      <c r="AM401" s="570"/>
      <c r="AN401" s="570"/>
      <c r="AO401" s="570"/>
      <c r="AP401" s="570"/>
      <c r="AR401" s="571" t="b">
        <f t="shared" si="96"/>
        <v>0</v>
      </c>
      <c r="AS401" s="571"/>
      <c r="AT401" s="571"/>
      <c r="AU401" s="282" t="s">
        <v>160</v>
      </c>
      <c r="AV401" s="275"/>
      <c r="AX401" s="569" t="str">
        <f>IF(C407="","",C407)</f>
        <v/>
      </c>
      <c r="AY401" s="569"/>
      <c r="AZ401" s="587" t="str">
        <f>IF(E407="","",E407)</f>
        <v/>
      </c>
      <c r="BA401" s="590" t="str">
        <f ca="1">IF(F407="","",F407)</f>
        <v/>
      </c>
      <c r="BB401" s="590"/>
      <c r="BC401" s="590"/>
      <c r="BD401" s="587" t="str">
        <f>IF(I407="","",I407)</f>
        <v/>
      </c>
      <c r="BE401" s="578" t="e">
        <f>IF(#REF!="発電事業者","送電電力（MW）","受電電力（MW）")</f>
        <v>#REF!</v>
      </c>
      <c r="BF401" s="579"/>
      <c r="BG401" s="331" t="str">
        <f>IF(COUNT(BG368,L407)=2,ROUND(BG368*L407/SUM(L399:L408),#REF!),"")</f>
        <v/>
      </c>
      <c r="BH401" s="331" t="str">
        <f>IF(COUNT(BH368,M407)=2,ROUND(BH368*M407/SUM(M399:M408),#REF!),"")</f>
        <v/>
      </c>
      <c r="BI401" s="331" t="str">
        <f>IF(COUNT(BI368,N407)=2,ROUND(BI368*N407/SUM(N399:N408),#REF!),"")</f>
        <v/>
      </c>
      <c r="BJ401" s="331" t="str">
        <f>IF(COUNT(BJ368,O407)=2,ROUND(BJ368*O407/SUM(O399:O408),#REF!),"")</f>
        <v/>
      </c>
      <c r="BK401" s="331" t="str">
        <f>IF(COUNT(BK368,P407)=2,ROUND(BK368*P407/SUM(P399:P408),#REF!),"")</f>
        <v/>
      </c>
      <c r="BL401" s="331" t="str">
        <f>IF(COUNT(BL368,Q407)=2,ROUND(BL368*Q407/SUM(Q399:Q408),#REF!),"")</f>
        <v/>
      </c>
      <c r="BM401" s="331" t="str">
        <f>IF(COUNT(BM368,R407)=2,ROUND(BM368*R407/SUM(R399:R408),#REF!),"")</f>
        <v/>
      </c>
      <c r="BN401" s="331" t="str">
        <f>IF(COUNT(BN368,S407)=2,ROUND(BN368*S407/SUM(S399:S408),#REF!),"")</f>
        <v/>
      </c>
      <c r="BO401" s="331" t="str">
        <f>IF(COUNT(BO368,T407)=2,ROUND(BO368*T407/SUM(T399:T408),#REF!),"")</f>
        <v/>
      </c>
      <c r="BP401" s="331" t="str">
        <f>IF(COUNT(BP368,U407)=2,ROUND(BP368*U407/SUM(U399:U408),#REF!),"")</f>
        <v/>
      </c>
      <c r="BQ401" s="331" t="str">
        <f>IF(COUNT(BQ368,V407)=2,ROUND(BQ368*V407/SUM(V399:V408),#REF!),"")</f>
        <v/>
      </c>
      <c r="BR401" s="331" t="str">
        <f>IF(COUNT(BR368,W407)=2,ROUND(BR368*W407/SUM(W399:W408),#REF!),"")</f>
        <v/>
      </c>
      <c r="BS401" s="569" t="e">
        <f>IF(#REF!="発電事業者","送電電力（MW）","受電電力（MW）")</f>
        <v>#REF!</v>
      </c>
      <c r="BT401" s="569"/>
      <c r="BU401" s="569"/>
      <c r="BV401" s="333" t="s">
        <v>171</v>
      </c>
      <c r="BW401" s="580"/>
      <c r="BX401" s="580"/>
      <c r="BY401" s="331" t="str">
        <f>IF(COUNT(BY368,X407)=2,ROUND(BY368*X407/SUM(X399:X408),#REF!),"")</f>
        <v/>
      </c>
      <c r="BZ401" s="331" t="str">
        <f>IF(COUNT(BZ368,Y407)=2,ROUND(BZ368*Y407/SUM(Y399:Y408),#REF!),"")</f>
        <v/>
      </c>
      <c r="CA401" s="331" t="str">
        <f>IF(COUNT(CA368,Z407)=2,ROUND(CA368*Z407/SUM(Z399:Z408),#REF!),"")</f>
        <v/>
      </c>
      <c r="CB401" s="331" t="str">
        <f>IF(COUNT(CB368,AA407)=2,ROUND(CB368*AA407/SUM(AA399:AA408),#REF!),"")</f>
        <v/>
      </c>
      <c r="CC401" s="331" t="str">
        <f>IF(COUNT(CC368,AB407)=2,ROUND(CC368*AB407/SUM(AB399:AB408),#REF!),"")</f>
        <v/>
      </c>
      <c r="CD401" s="331" t="str">
        <f>IF(COUNT(CD368,AC407)=2,ROUND(CD368*AC407/SUM(AC399:AC408),#REF!),"")</f>
        <v/>
      </c>
      <c r="CE401" s="331" t="str">
        <f>IF(COUNT(CE368,AD407)=2,ROUND(CE368*AD407/SUM(AD399:AD408),#REF!),"")</f>
        <v/>
      </c>
      <c r="CF401" s="331" t="str">
        <f>IF(COUNT(CF368,AE407)=2,ROUND(CF368*AE407/SUM(AE399:AE408),#REF!),"")</f>
        <v/>
      </c>
      <c r="CG401" s="331" t="str">
        <f>IF(COUNT(CG368,AF407)=2,ROUND(CG368*AF407/SUM(AF399:AF408),#REF!),"")</f>
        <v/>
      </c>
      <c r="CH401" s="563" t="s">
        <v>215</v>
      </c>
      <c r="CI401" s="563"/>
      <c r="CJ401" s="563"/>
      <c r="CK401" s="563"/>
      <c r="CL401" s="563"/>
      <c r="CM401" s="563"/>
      <c r="CN401" s="563"/>
      <c r="CO401" s="563"/>
      <c r="CP401" s="563"/>
      <c r="CQ401" s="563"/>
    </row>
    <row r="402" spans="3:95" s="243" customFormat="1" ht="13.5" customHeight="1">
      <c r="C402" s="568"/>
      <c r="D402" s="568"/>
      <c r="E402" s="332"/>
      <c r="F402" s="569" t="str">
        <f t="shared" ca="1" si="97"/>
        <v/>
      </c>
      <c r="G402" s="569"/>
      <c r="H402" s="569"/>
      <c r="I402" s="333" t="str">
        <f>IF(E402="","",E363)</f>
        <v/>
      </c>
      <c r="J402" s="569" t="e">
        <f>J397&amp;"４"</f>
        <v>#REF!</v>
      </c>
      <c r="K402" s="569"/>
      <c r="L402" s="256"/>
      <c r="M402" s="256"/>
      <c r="N402" s="256"/>
      <c r="O402" s="256"/>
      <c r="P402" s="256"/>
      <c r="Q402" s="256"/>
      <c r="R402" s="256"/>
      <c r="S402" s="256"/>
      <c r="T402" s="256"/>
      <c r="U402" s="256"/>
      <c r="V402" s="256"/>
      <c r="W402" s="256"/>
      <c r="X402" s="256"/>
      <c r="Y402" s="256"/>
      <c r="Z402" s="256"/>
      <c r="AA402" s="256"/>
      <c r="AB402" s="256"/>
      <c r="AC402" s="256"/>
      <c r="AD402" s="256"/>
      <c r="AE402" s="256"/>
      <c r="AF402" s="256"/>
      <c r="AG402" s="570"/>
      <c r="AH402" s="570"/>
      <c r="AI402" s="570"/>
      <c r="AJ402" s="570"/>
      <c r="AK402" s="570"/>
      <c r="AL402" s="570"/>
      <c r="AM402" s="570"/>
      <c r="AN402" s="570"/>
      <c r="AO402" s="570"/>
      <c r="AP402" s="570"/>
      <c r="AR402" s="571" t="b">
        <f t="shared" si="96"/>
        <v>0</v>
      </c>
      <c r="AS402" s="571"/>
      <c r="AT402" s="571"/>
      <c r="AU402" s="282" t="s">
        <v>160</v>
      </c>
      <c r="AV402" s="275"/>
      <c r="AX402" s="569"/>
      <c r="AY402" s="569"/>
      <c r="AZ402" s="588"/>
      <c r="BA402" s="590"/>
      <c r="BB402" s="590"/>
      <c r="BC402" s="590"/>
      <c r="BD402" s="588"/>
      <c r="BE402" s="583"/>
      <c r="BF402" s="584"/>
      <c r="BG402" s="259"/>
      <c r="BH402" s="259"/>
      <c r="BI402" s="259"/>
      <c r="BJ402" s="259"/>
      <c r="BK402" s="259"/>
      <c r="BL402" s="259"/>
      <c r="BM402" s="259"/>
      <c r="BN402" s="259"/>
      <c r="BO402" s="259"/>
      <c r="BP402" s="259"/>
      <c r="BQ402" s="259"/>
      <c r="BR402" s="259"/>
      <c r="BS402" s="569"/>
      <c r="BT402" s="569"/>
      <c r="BU402" s="569"/>
      <c r="BV402" s="333" t="s">
        <v>172</v>
      </c>
      <c r="BW402" s="581"/>
      <c r="BX402" s="581"/>
      <c r="BY402" s="331" t="str">
        <f>IF(COUNT(BY369,X407)=2,ROUND(BY369*X407/SUM(X399:X408),#REF!),"")</f>
        <v/>
      </c>
      <c r="BZ402" s="331" t="str">
        <f>IF(COUNT(BZ369,Y407)=2,ROUND(BZ369*Y407/SUM(Y399:Y408),#REF!),"")</f>
        <v/>
      </c>
      <c r="CA402" s="331" t="str">
        <f>IF(COUNT(CA369,Z407)=2,ROUND(CA369*Z407/SUM(Z399:Z408),#REF!),"")</f>
        <v/>
      </c>
      <c r="CB402" s="331" t="str">
        <f>IF(COUNT(CB369,AA407)=2,ROUND(CB369*AA407/SUM(AA399:AA408),#REF!),"")</f>
        <v/>
      </c>
      <c r="CC402" s="331" t="str">
        <f>IF(COUNT(CC369,AB407)=2,ROUND(CC369*AB407/SUM(AB399:AB408),#REF!),"")</f>
        <v/>
      </c>
      <c r="CD402" s="331" t="str">
        <f>IF(COUNT(CD369,AC407)=2,ROUND(CD369*AC407/SUM(AC399:AC408),#REF!),"")</f>
        <v/>
      </c>
      <c r="CE402" s="331" t="str">
        <f>IF(COUNT(CE369,AD407)=2,ROUND(CE369*AD407/SUM(AD399:AD408),#REF!),"")</f>
        <v/>
      </c>
      <c r="CF402" s="331" t="str">
        <f>IF(COUNT(CF369,AE407)=2,ROUND(CF369*AE407/SUM(AE399:AE408),#REF!),"")</f>
        <v/>
      </c>
      <c r="CG402" s="331" t="str">
        <f>IF(COUNT(CG369,AF407)=2,ROUND(CG369*AF407/SUM(AF399:AF408),#REF!),"")</f>
        <v/>
      </c>
      <c r="CH402" s="564" t="str">
        <f>IF(CH401="","",CH401)</f>
        <v>太陽光（余剰）</v>
      </c>
      <c r="CI402" s="564"/>
      <c r="CJ402" s="564"/>
      <c r="CK402" s="564"/>
      <c r="CL402" s="564"/>
      <c r="CM402" s="564"/>
      <c r="CN402" s="564"/>
      <c r="CO402" s="564"/>
      <c r="CP402" s="564"/>
      <c r="CQ402" s="564"/>
    </row>
    <row r="403" spans="3:95" s="243" customFormat="1" ht="13.5" customHeight="1">
      <c r="C403" s="568"/>
      <c r="D403" s="568"/>
      <c r="E403" s="332"/>
      <c r="F403" s="569" t="str">
        <f t="shared" ca="1" si="97"/>
        <v/>
      </c>
      <c r="G403" s="569"/>
      <c r="H403" s="569"/>
      <c r="I403" s="333" t="str">
        <f>IF(E403="","",E363)</f>
        <v/>
      </c>
      <c r="J403" s="569" t="e">
        <f>J397&amp;"５"</f>
        <v>#REF!</v>
      </c>
      <c r="K403" s="569"/>
      <c r="L403" s="256"/>
      <c r="M403" s="256"/>
      <c r="N403" s="256"/>
      <c r="O403" s="256"/>
      <c r="P403" s="256"/>
      <c r="Q403" s="256"/>
      <c r="R403" s="256"/>
      <c r="S403" s="256"/>
      <c r="T403" s="256"/>
      <c r="U403" s="256"/>
      <c r="V403" s="256"/>
      <c r="W403" s="256"/>
      <c r="X403" s="256"/>
      <c r="Y403" s="256"/>
      <c r="Z403" s="256"/>
      <c r="AA403" s="256"/>
      <c r="AB403" s="256"/>
      <c r="AC403" s="256"/>
      <c r="AD403" s="256"/>
      <c r="AE403" s="256"/>
      <c r="AF403" s="256"/>
      <c r="AG403" s="570"/>
      <c r="AH403" s="570"/>
      <c r="AI403" s="570"/>
      <c r="AJ403" s="570"/>
      <c r="AK403" s="570"/>
      <c r="AL403" s="570"/>
      <c r="AM403" s="570"/>
      <c r="AN403" s="570"/>
      <c r="AO403" s="570"/>
      <c r="AP403" s="570"/>
      <c r="AR403" s="571" t="b">
        <f t="shared" si="96"/>
        <v>0</v>
      </c>
      <c r="AS403" s="571"/>
      <c r="AT403" s="571"/>
      <c r="AU403" s="282" t="s">
        <v>160</v>
      </c>
      <c r="AV403" s="275"/>
      <c r="AX403" s="569"/>
      <c r="AY403" s="569"/>
      <c r="AZ403" s="589"/>
      <c r="BA403" s="590"/>
      <c r="BB403" s="590"/>
      <c r="BC403" s="590"/>
      <c r="BD403" s="589"/>
      <c r="BE403" s="585" t="e">
        <f>IF(#REF!="発電事業者","月間送電電力量（GWh）","月間受電電力量（GWh）")</f>
        <v>#REF!</v>
      </c>
      <c r="BF403" s="586"/>
      <c r="BG403" s="331" t="str">
        <f>IF(COUNT(BG370,L407)=2,ROUND(BG370*L407/SUM(L399:L408),#REF!),"")</f>
        <v/>
      </c>
      <c r="BH403" s="331" t="str">
        <f>IF(COUNT(BH370,M407)=2,ROUND(BH370*M407/SUM(M399:M408),#REF!),"")</f>
        <v/>
      </c>
      <c r="BI403" s="331" t="str">
        <f>IF(COUNT(BI370,N407)=2,ROUND(BI370*N407/SUM(N399:N408),#REF!),"")</f>
        <v/>
      </c>
      <c r="BJ403" s="331" t="str">
        <f>IF(COUNT(BJ370,O407)=2,ROUND(BJ370*O407/SUM(O399:O408),#REF!),"")</f>
        <v/>
      </c>
      <c r="BK403" s="331" t="str">
        <f>IF(COUNT(BK370,P407)=2,ROUND(BK370*P407/SUM(P399:P408),#REF!),"")</f>
        <v/>
      </c>
      <c r="BL403" s="331" t="str">
        <f>IF(COUNT(BL370,Q407)=2,ROUND(BL370*Q407/SUM(Q399:Q408),#REF!),"")</f>
        <v/>
      </c>
      <c r="BM403" s="331" t="str">
        <f>IF(COUNT(BM370,R407)=2,ROUND(BM370*R407/SUM(R399:R408),#REF!),"")</f>
        <v/>
      </c>
      <c r="BN403" s="331" t="str">
        <f>IF(COUNT(BN370,S407)=2,ROUND(BN370*S407/SUM(S399:S408),#REF!),"")</f>
        <v/>
      </c>
      <c r="BO403" s="331" t="str">
        <f>IF(COUNT(BO370,T407)=2,ROUND(BO370*T407/SUM(T399:T408),#REF!),"")</f>
        <v/>
      </c>
      <c r="BP403" s="331" t="str">
        <f>IF(COUNT(BP370,U407)=2,ROUND(BP370*U407/SUM(U399:U408),#REF!),"")</f>
        <v/>
      </c>
      <c r="BQ403" s="331" t="str">
        <f>IF(COUNT(BQ370,V407)=2,ROUND(BQ370*V407/SUM(V399:V408),#REF!),"")</f>
        <v/>
      </c>
      <c r="BR403" s="331" t="str">
        <f>IF(COUNT(BR370,W407)=2,ROUND(BR370*W407/SUM(W399:W408),#REF!),"")</f>
        <v/>
      </c>
      <c r="BS403" s="569" t="e">
        <f>IF(#REF!="発電事業者","年間送電電力量（GWh）","年間受電電力量（GWh）")</f>
        <v>#REF!</v>
      </c>
      <c r="BT403" s="569"/>
      <c r="BU403" s="569"/>
      <c r="BV403" s="333" t="s">
        <v>25</v>
      </c>
      <c r="BW403" s="582"/>
      <c r="BX403" s="582"/>
      <c r="BY403" s="331" t="str">
        <f>IF(COUNT(BY370,X407)=2,ROUND(BY370*X407/SUM(X399:X408),#REF!),"")</f>
        <v/>
      </c>
      <c r="BZ403" s="331" t="str">
        <f>IF(COUNT(BZ370,Y407)=2,ROUND(BZ370*Y407/SUM(Y399:Y408),#REF!),"")</f>
        <v/>
      </c>
      <c r="CA403" s="331" t="str">
        <f>IF(COUNT(CA370,Z407)=2,ROUND(CA370*Z407/SUM(Z399:Z408),#REF!),"")</f>
        <v/>
      </c>
      <c r="CB403" s="331" t="str">
        <f>IF(COUNT(CB370,AA407)=2,ROUND(CB370*AA407/SUM(AA399:AA408),#REF!),"")</f>
        <v/>
      </c>
      <c r="CC403" s="331" t="str">
        <f>IF(COUNT(CC370,AB407)=2,ROUND(CC370*AB407/SUM(AB399:AB408),#REF!),"")</f>
        <v/>
      </c>
      <c r="CD403" s="331" t="str">
        <f>IF(COUNT(CD370,AC407)=2,ROUND(CD370*AC407/SUM(AC399:AC408),#REF!),"")</f>
        <v/>
      </c>
      <c r="CE403" s="331" t="str">
        <f>IF(COUNT(CE370,AD407)=2,ROUND(CE370*AD407/SUM(AD399:AD408),#REF!),"")</f>
        <v/>
      </c>
      <c r="CF403" s="331" t="str">
        <f>IF(COUNT(CF370,AE407)=2,ROUND(CF370*AE407/SUM(AE399:AE408),#REF!),"")</f>
        <v/>
      </c>
      <c r="CG403" s="331" t="str">
        <f>IF(COUNT(CG370,AF407)=2,ROUND(CG370*AF407/SUM(AF399:AF408),#REF!),"")</f>
        <v/>
      </c>
      <c r="CH403" s="565" t="str">
        <f>IF(COUNTA(AG407)=0,"",AG407)</f>
        <v/>
      </c>
      <c r="CI403" s="565"/>
      <c r="CJ403" s="565"/>
      <c r="CK403" s="565"/>
      <c r="CL403" s="565"/>
      <c r="CM403" s="565"/>
      <c r="CN403" s="565"/>
      <c r="CO403" s="565"/>
      <c r="CP403" s="565"/>
      <c r="CQ403" s="565"/>
    </row>
    <row r="404" spans="3:95" s="243" customFormat="1" ht="13.5" customHeight="1">
      <c r="C404" s="568"/>
      <c r="D404" s="568"/>
      <c r="E404" s="332"/>
      <c r="F404" s="569" t="str">
        <f t="shared" ca="1" si="97"/>
        <v/>
      </c>
      <c r="G404" s="569"/>
      <c r="H404" s="569"/>
      <c r="I404" s="333" t="str">
        <f>IF(E404="","",E363)</f>
        <v/>
      </c>
      <c r="J404" s="569" t="e">
        <f>J397&amp;"６"</f>
        <v>#REF!</v>
      </c>
      <c r="K404" s="569"/>
      <c r="L404" s="256"/>
      <c r="M404" s="256"/>
      <c r="N404" s="256"/>
      <c r="O404" s="256"/>
      <c r="P404" s="256"/>
      <c r="Q404" s="256"/>
      <c r="R404" s="256"/>
      <c r="S404" s="256"/>
      <c r="T404" s="256"/>
      <c r="U404" s="256"/>
      <c r="V404" s="256"/>
      <c r="W404" s="256"/>
      <c r="X404" s="256"/>
      <c r="Y404" s="256"/>
      <c r="Z404" s="256"/>
      <c r="AA404" s="256"/>
      <c r="AB404" s="256"/>
      <c r="AC404" s="256"/>
      <c r="AD404" s="256"/>
      <c r="AE404" s="256"/>
      <c r="AF404" s="256"/>
      <c r="AG404" s="570"/>
      <c r="AH404" s="570"/>
      <c r="AI404" s="570"/>
      <c r="AJ404" s="570"/>
      <c r="AK404" s="570"/>
      <c r="AL404" s="570"/>
      <c r="AM404" s="570"/>
      <c r="AN404" s="570"/>
      <c r="AO404" s="570"/>
      <c r="AP404" s="570"/>
      <c r="AR404" s="571" t="b">
        <f t="shared" si="96"/>
        <v>0</v>
      </c>
      <c r="AS404" s="571"/>
      <c r="AT404" s="571"/>
      <c r="AU404" s="282" t="s">
        <v>160</v>
      </c>
      <c r="AV404" s="275"/>
      <c r="AX404" s="569" t="str">
        <f>IF(C408="","",C408)</f>
        <v>自者保有電源</v>
      </c>
      <c r="AY404" s="569"/>
      <c r="AZ404" s="587" t="str">
        <f>IF(E408="","",E408)</f>
        <v/>
      </c>
      <c r="BA404" s="590" t="str">
        <f>IF(F408="","",F408)</f>
        <v/>
      </c>
      <c r="BB404" s="590"/>
      <c r="BC404" s="590"/>
      <c r="BD404" s="587" t="str">
        <f>IF(I408="","",I408)</f>
        <v/>
      </c>
      <c r="BE404" s="578" t="e">
        <f>IF(#REF!="発電事業者","送電電力（MW）","受電電力（MW）")</f>
        <v>#REF!</v>
      </c>
      <c r="BF404" s="579"/>
      <c r="BG404" s="331" t="str">
        <f>IF(COUNT(BG368,L408)=2,ROUND(BG368*L408/SUM(L399:L408),#REF!),"")</f>
        <v/>
      </c>
      <c r="BH404" s="331" t="str">
        <f>IF(COUNT(BH368,M408)=2,ROUND(BH368*M408/SUM(M399:M408),#REF!),"")</f>
        <v/>
      </c>
      <c r="BI404" s="331" t="str">
        <f>IF(COUNT(BI368,N408)=2,ROUND(BI368*N408/SUM(N399:N408),#REF!),"")</f>
        <v/>
      </c>
      <c r="BJ404" s="331" t="str">
        <f>IF(COUNT(BJ368,O408)=2,ROUND(BJ368*O408/SUM(O399:O408),#REF!),"")</f>
        <v/>
      </c>
      <c r="BK404" s="331" t="str">
        <f>IF(COUNT(BK368,P408)=2,ROUND(BK368*P408/SUM(P399:P408),#REF!),"")</f>
        <v/>
      </c>
      <c r="BL404" s="331" t="str">
        <f>IF(COUNT(BL368,Q408)=2,ROUND(BL368*Q408/SUM(Q399:Q408),#REF!),"")</f>
        <v/>
      </c>
      <c r="BM404" s="331" t="str">
        <f>IF(COUNT(BM368,R408)=2,ROUND(BM368*R408/SUM(R399:R408),#REF!),"")</f>
        <v/>
      </c>
      <c r="BN404" s="331" t="str">
        <f>IF(COUNT(BN368,S408)=2,ROUND(BN368*S408/SUM(S399:S408),#REF!),"")</f>
        <v/>
      </c>
      <c r="BO404" s="331" t="str">
        <f>IF(COUNT(BO368,T408)=2,ROUND(BO368*T408/SUM(T399:T408),#REF!),"")</f>
        <v/>
      </c>
      <c r="BP404" s="331" t="str">
        <f>IF(COUNT(BP368,U408)=2,ROUND(BP368*U408/SUM(U399:U408),#REF!),"")</f>
        <v/>
      </c>
      <c r="BQ404" s="331" t="str">
        <f>IF(COUNT(BQ368,V408)=2,ROUND(BQ368*V408/SUM(V399:V408),#REF!),"")</f>
        <v/>
      </c>
      <c r="BR404" s="331" t="str">
        <f>IF(COUNT(BR368,W408)=2,ROUND(BR368*W408/SUM(W399:W408),#REF!),"")</f>
        <v/>
      </c>
      <c r="BS404" s="569" t="e">
        <f>IF(#REF!="発電事業者","送電電力（MW）","受電電力（MW）")</f>
        <v>#REF!</v>
      </c>
      <c r="BT404" s="569"/>
      <c r="BU404" s="569"/>
      <c r="BV404" s="333" t="s">
        <v>171</v>
      </c>
      <c r="BW404" s="355" t="str">
        <f>IF(F396=0,IF(COUNT(BW368,I408)=2,ROUND(BW368*I408/100,#REF!),""),IF(COUNT(BW368,I408)=2,ROUND(BW368*I408/L371,#REF!),""))</f>
        <v/>
      </c>
      <c r="BX404" s="580"/>
      <c r="BY404" s="331" t="str">
        <f>IF(COUNT(BY368,X408)=2,ROUND(BY368*X408/SUM(X399:X408),#REF!),"")</f>
        <v/>
      </c>
      <c r="BZ404" s="331" t="str">
        <f>IF(COUNT(BZ368,Y408)=2,ROUND(BZ368*Y408/SUM(Y399:Y408),#REF!),"")</f>
        <v/>
      </c>
      <c r="CA404" s="331" t="str">
        <f>IF(COUNT(CA368,Z408)=2,ROUND(CA368*Z408/SUM(Z399:Z408),#REF!),"")</f>
        <v/>
      </c>
      <c r="CB404" s="331" t="str">
        <f>IF(COUNT(CB368,AA408)=2,ROUND(CB368*AA408/SUM(AA399:AA408),#REF!),"")</f>
        <v/>
      </c>
      <c r="CC404" s="331" t="str">
        <f>IF(COUNT(CC368,AB408)=2,ROUND(CC368*AB408/SUM(AB399:AB408),#REF!),"")</f>
        <v/>
      </c>
      <c r="CD404" s="331" t="str">
        <f>IF(COUNT(CD368,AC408)=2,ROUND(CD368*AC408/SUM(AC399:AC408),#REF!),"")</f>
        <v/>
      </c>
      <c r="CE404" s="331" t="str">
        <f>IF(COUNT(CE368,AD408)=2,ROUND(CE368*AD408/SUM(AD399:AD408),#REF!),"")</f>
        <v/>
      </c>
      <c r="CF404" s="331" t="str">
        <f>IF(COUNT(CF368,AE408)=2,ROUND(CF368*AE408/SUM(AE399:AE408),#REF!),"")</f>
        <v/>
      </c>
      <c r="CG404" s="331" t="str">
        <f>IF(COUNT(CG368,AF408)=2,ROUND(CG368*AF408/SUM(AF399:AF408),#REF!),"")</f>
        <v/>
      </c>
      <c r="CH404" s="563" t="s">
        <v>215</v>
      </c>
      <c r="CI404" s="563"/>
      <c r="CJ404" s="563"/>
      <c r="CK404" s="563"/>
      <c r="CL404" s="563"/>
      <c r="CM404" s="563"/>
      <c r="CN404" s="563"/>
      <c r="CO404" s="563"/>
      <c r="CP404" s="563"/>
      <c r="CQ404" s="563"/>
    </row>
    <row r="405" spans="3:95" s="243" customFormat="1" ht="13.5" customHeight="1">
      <c r="C405" s="568"/>
      <c r="D405" s="568"/>
      <c r="E405" s="332"/>
      <c r="F405" s="569" t="str">
        <f t="shared" ca="1" si="97"/>
        <v/>
      </c>
      <c r="G405" s="569"/>
      <c r="H405" s="569"/>
      <c r="I405" s="333" t="str">
        <f>IF(E405="","",E363)</f>
        <v/>
      </c>
      <c r="J405" s="569" t="e">
        <f>J397&amp;"７"</f>
        <v>#REF!</v>
      </c>
      <c r="K405" s="569"/>
      <c r="L405" s="256"/>
      <c r="M405" s="256"/>
      <c r="N405" s="256"/>
      <c r="O405" s="256"/>
      <c r="P405" s="256"/>
      <c r="Q405" s="256"/>
      <c r="R405" s="256"/>
      <c r="S405" s="256"/>
      <c r="T405" s="256"/>
      <c r="U405" s="256"/>
      <c r="V405" s="256"/>
      <c r="W405" s="256"/>
      <c r="X405" s="256"/>
      <c r="Y405" s="256"/>
      <c r="Z405" s="256"/>
      <c r="AA405" s="256"/>
      <c r="AB405" s="256"/>
      <c r="AC405" s="256"/>
      <c r="AD405" s="256"/>
      <c r="AE405" s="256"/>
      <c r="AF405" s="256"/>
      <c r="AG405" s="570"/>
      <c r="AH405" s="570"/>
      <c r="AI405" s="570"/>
      <c r="AJ405" s="570"/>
      <c r="AK405" s="570"/>
      <c r="AL405" s="570"/>
      <c r="AM405" s="570"/>
      <c r="AN405" s="570"/>
      <c r="AO405" s="570"/>
      <c r="AP405" s="570"/>
      <c r="AR405" s="571" t="b">
        <f t="shared" si="96"/>
        <v>0</v>
      </c>
      <c r="AS405" s="571"/>
      <c r="AT405" s="571"/>
      <c r="AU405" s="282" t="s">
        <v>160</v>
      </c>
      <c r="AV405" s="275"/>
      <c r="AX405" s="569"/>
      <c r="AY405" s="569"/>
      <c r="AZ405" s="588"/>
      <c r="BA405" s="590"/>
      <c r="BB405" s="590"/>
      <c r="BC405" s="590"/>
      <c r="BD405" s="588"/>
      <c r="BE405" s="583"/>
      <c r="BF405" s="584"/>
      <c r="BG405" s="259"/>
      <c r="BH405" s="259"/>
      <c r="BI405" s="259"/>
      <c r="BJ405" s="259"/>
      <c r="BK405" s="259"/>
      <c r="BL405" s="259"/>
      <c r="BM405" s="259"/>
      <c r="BN405" s="259"/>
      <c r="BO405" s="259"/>
      <c r="BP405" s="259"/>
      <c r="BQ405" s="259"/>
      <c r="BR405" s="259"/>
      <c r="BS405" s="569"/>
      <c r="BT405" s="569"/>
      <c r="BU405" s="569"/>
      <c r="BV405" s="333" t="s">
        <v>172</v>
      </c>
      <c r="BW405" s="355" t="str">
        <f>IF(F396=0,IF(COUNT(BW369,F408)=2,ROUND(BW369*F408/100,#REF!),""),IF(COUNT(BW369,F408)=2,ROUND(BW369*F408/Q369,#REF!),""))</f>
        <v/>
      </c>
      <c r="BX405" s="581"/>
      <c r="BY405" s="331" t="str">
        <f>IF(COUNT(BY369,X408)=2,ROUND(BY369*X408/SUM(X399:X408),#REF!),"")</f>
        <v/>
      </c>
      <c r="BZ405" s="331" t="str">
        <f>IF(COUNT(BZ369,Y408)=2,ROUND(BZ369*Y408/SUM(Y399:Y408),#REF!),"")</f>
        <v/>
      </c>
      <c r="CA405" s="331" t="str">
        <f>IF(COUNT(CA369,Z408)=2,ROUND(CA369*Z408/SUM(Z399:Z408),#REF!),"")</f>
        <v/>
      </c>
      <c r="CB405" s="331" t="str">
        <f>IF(COUNT(CB369,AA408)=2,ROUND(CB369*AA408/SUM(AA399:AA408),#REF!),"")</f>
        <v/>
      </c>
      <c r="CC405" s="331" t="str">
        <f>IF(COUNT(CC369,AB408)=2,ROUND(CC369*AB408/SUM(AB399:AB408),#REF!),"")</f>
        <v/>
      </c>
      <c r="CD405" s="331" t="str">
        <f>IF(COUNT(CD369,AC408)=2,ROUND(CD369*AC408/SUM(AC399:AC408),#REF!),"")</f>
        <v/>
      </c>
      <c r="CE405" s="331" t="str">
        <f>IF(COUNT(CE369,AD408)=2,ROUND(CE369*AD408/SUM(AD399:AD408),#REF!),"")</f>
        <v/>
      </c>
      <c r="CF405" s="331" t="str">
        <f>IF(COUNT(CF369,AE408)=2,ROUND(CF369*AE408/SUM(AE399:AE408),#REF!),"")</f>
        <v/>
      </c>
      <c r="CG405" s="331" t="str">
        <f>IF(COUNT(CG369,AF408)=2,ROUND(CG369*AF408/SUM(AF399:AF408),#REF!),"")</f>
        <v/>
      </c>
      <c r="CH405" s="564" t="str">
        <f>IF(CH404="","",CH404)</f>
        <v>太陽光（余剰）</v>
      </c>
      <c r="CI405" s="564"/>
      <c r="CJ405" s="564"/>
      <c r="CK405" s="564"/>
      <c r="CL405" s="564"/>
      <c r="CM405" s="564"/>
      <c r="CN405" s="564"/>
      <c r="CO405" s="564"/>
      <c r="CP405" s="564"/>
      <c r="CQ405" s="564"/>
    </row>
    <row r="406" spans="3:95" s="243" customFormat="1" ht="13.5" customHeight="1">
      <c r="C406" s="568"/>
      <c r="D406" s="568"/>
      <c r="E406" s="332"/>
      <c r="F406" s="569" t="str">
        <f t="shared" ca="1" si="97"/>
        <v/>
      </c>
      <c r="G406" s="569"/>
      <c r="H406" s="569"/>
      <c r="I406" s="333" t="str">
        <f>IF(E406="","",E363)</f>
        <v/>
      </c>
      <c r="J406" s="569" t="e">
        <f>J397&amp;"８"</f>
        <v>#REF!</v>
      </c>
      <c r="K406" s="569"/>
      <c r="L406" s="256"/>
      <c r="M406" s="256"/>
      <c r="N406" s="256"/>
      <c r="O406" s="256"/>
      <c r="P406" s="256"/>
      <c r="Q406" s="256"/>
      <c r="R406" s="256"/>
      <c r="S406" s="256"/>
      <c r="T406" s="256"/>
      <c r="U406" s="256"/>
      <c r="V406" s="256"/>
      <c r="W406" s="256"/>
      <c r="X406" s="256"/>
      <c r="Y406" s="256"/>
      <c r="Z406" s="256"/>
      <c r="AA406" s="256"/>
      <c r="AB406" s="256"/>
      <c r="AC406" s="256"/>
      <c r="AD406" s="256"/>
      <c r="AE406" s="256"/>
      <c r="AF406" s="256"/>
      <c r="AG406" s="570"/>
      <c r="AH406" s="570"/>
      <c r="AI406" s="570"/>
      <c r="AJ406" s="570"/>
      <c r="AK406" s="570"/>
      <c r="AL406" s="570"/>
      <c r="AM406" s="570"/>
      <c r="AN406" s="570"/>
      <c r="AO406" s="570"/>
      <c r="AP406" s="570"/>
      <c r="AR406" s="571" t="b">
        <f t="shared" si="96"/>
        <v>0</v>
      </c>
      <c r="AS406" s="571"/>
      <c r="AT406" s="571"/>
      <c r="AU406" s="282" t="s">
        <v>160</v>
      </c>
      <c r="AV406" s="257"/>
      <c r="AX406" s="569"/>
      <c r="AY406" s="569"/>
      <c r="AZ406" s="589"/>
      <c r="BA406" s="590"/>
      <c r="BB406" s="590"/>
      <c r="BC406" s="590"/>
      <c r="BD406" s="589"/>
      <c r="BE406" s="585" t="e">
        <f>IF(#REF!="発電事業者","月間送電電力量（GWh）","月間受電電力量（GWh）")</f>
        <v>#REF!</v>
      </c>
      <c r="BF406" s="586"/>
      <c r="BG406" s="297" t="str">
        <f>IF(COUNT(BG370,L408)=2,ROUND(BG370*L408/SUM(L399:L408),#REF!),"")</f>
        <v/>
      </c>
      <c r="BH406" s="297" t="str">
        <f>IF(COUNT(BH370,M408)=2,ROUND(BH370*M408/SUM(M399:M408),#REF!),"")</f>
        <v/>
      </c>
      <c r="BI406" s="297" t="str">
        <f>IF(COUNT(BI370,N408)=2,ROUND(BI370*N408/SUM(N399:N408),#REF!),"")</f>
        <v/>
      </c>
      <c r="BJ406" s="297" t="str">
        <f>IF(COUNT(BJ370,O408)=2,ROUND(BJ370*O408/SUM(O399:O408),#REF!),"")</f>
        <v/>
      </c>
      <c r="BK406" s="297" t="str">
        <f>IF(COUNT(BK370,P408)=2,ROUND(BK370*P408/SUM(P399:P408),#REF!),"")</f>
        <v/>
      </c>
      <c r="BL406" s="297" t="str">
        <f>IF(COUNT(BL370,Q408)=2,ROUND(BL370*Q408/SUM(Q399:Q408),#REF!),"")</f>
        <v/>
      </c>
      <c r="BM406" s="297" t="str">
        <f>IF(COUNT(BM370,R408)=2,ROUND(BM370*R408/SUM(R399:R408),#REF!),"")</f>
        <v/>
      </c>
      <c r="BN406" s="297" t="str">
        <f>IF(COUNT(BN370,S408)=2,ROUND(BN370*S408/SUM(S399:S408),#REF!),"")</f>
        <v/>
      </c>
      <c r="BO406" s="297" t="str">
        <f>IF(COUNT(BO370,T408)=2,ROUND(BO370*T408/SUM(T399:T408),#REF!),"")</f>
        <v/>
      </c>
      <c r="BP406" s="297" t="str">
        <f>IF(COUNT(BP370,U408)=2,ROUND(BP370*U408/SUM(U399:U408),#REF!),"")</f>
        <v/>
      </c>
      <c r="BQ406" s="297" t="str">
        <f>IF(COUNT(BQ370,V408)=2,ROUND(BQ370*V408/SUM(V399:V408),#REF!),"")</f>
        <v/>
      </c>
      <c r="BR406" s="297" t="str">
        <f>IF(COUNT(BR370,W408)=2,ROUND(BR370*W408/SUM(W399:W408),#REF!),"")</f>
        <v/>
      </c>
      <c r="BS406" s="569" t="e">
        <f>IF(#REF!="発電事業者","年間送電電力量（GWh）","年間受電電力量（GWh）")</f>
        <v>#REF!</v>
      </c>
      <c r="BT406" s="569"/>
      <c r="BU406" s="569"/>
      <c r="BV406" s="333" t="s">
        <v>25</v>
      </c>
      <c r="BW406" s="352"/>
      <c r="BX406" s="582"/>
      <c r="BY406" s="297" t="str">
        <f>IF(COUNT(BY370,X408)=2,ROUND(BY370*X408/SUM(X399:X408),#REF!),"")</f>
        <v/>
      </c>
      <c r="BZ406" s="297" t="str">
        <f>IF(COUNT(BZ370,Y408)=2,ROUND(BZ370*Y408/SUM(Y399:Y408),#REF!),"")</f>
        <v/>
      </c>
      <c r="CA406" s="297" t="str">
        <f>IF(COUNT(CA370,Z408)=2,ROUND(CA370*Z408/SUM(Z399:Z408),#REF!),"")</f>
        <v/>
      </c>
      <c r="CB406" s="297" t="str">
        <f>IF(COUNT(CB370,AA408)=2,ROUND(CB370*AA408/SUM(AA399:AA408),#REF!),"")</f>
        <v/>
      </c>
      <c r="CC406" s="297" t="str">
        <f>IF(COUNT(CC370,AB408)=2,ROUND(CC370*AB408/SUM(AB399:AB408),#REF!),"")</f>
        <v/>
      </c>
      <c r="CD406" s="297" t="str">
        <f>IF(COUNT(CD370,AC408)=2,ROUND(CD370*AC408/SUM(AC399:AC408),#REF!),"")</f>
        <v/>
      </c>
      <c r="CE406" s="297" t="str">
        <f>IF(COUNT(CE370,AD408)=2,ROUND(CE370*AD408/SUM(AD399:AD408),#REF!),"")</f>
        <v/>
      </c>
      <c r="CF406" s="297" t="str">
        <f>IF(COUNT(CF370,AE408)=2,ROUND(CF370*AE408/SUM(AE399:AE408),#REF!),"")</f>
        <v/>
      </c>
      <c r="CG406" s="297" t="str">
        <f>IF(COUNT(CG370,AF408)=2,ROUND(CG370*AF408/SUM(AF399:AF408),#REF!),"")</f>
        <v/>
      </c>
      <c r="CH406" s="565" t="str">
        <f>IF(COUNTA(AG408)=0,"",AG408)</f>
        <v/>
      </c>
      <c r="CI406" s="565"/>
      <c r="CJ406" s="565"/>
      <c r="CK406" s="565"/>
      <c r="CL406" s="565"/>
      <c r="CM406" s="565"/>
      <c r="CN406" s="565"/>
      <c r="CO406" s="565"/>
      <c r="CP406" s="565"/>
      <c r="CQ406" s="565"/>
    </row>
    <row r="407" spans="3:95" s="243" customFormat="1" ht="13.5" customHeight="1">
      <c r="C407" s="568"/>
      <c r="D407" s="568"/>
      <c r="E407" s="332"/>
      <c r="F407" s="569" t="str">
        <f t="shared" ca="1" si="97"/>
        <v/>
      </c>
      <c r="G407" s="569"/>
      <c r="H407" s="569"/>
      <c r="I407" s="333" t="str">
        <f>IF(E407="","",E363)</f>
        <v/>
      </c>
      <c r="J407" s="569" t="e">
        <f>J397&amp;"９"</f>
        <v>#REF!</v>
      </c>
      <c r="K407" s="569"/>
      <c r="L407" s="256"/>
      <c r="M407" s="256"/>
      <c r="N407" s="256"/>
      <c r="O407" s="256"/>
      <c r="P407" s="256"/>
      <c r="Q407" s="256"/>
      <c r="R407" s="256"/>
      <c r="S407" s="256"/>
      <c r="T407" s="256"/>
      <c r="U407" s="256"/>
      <c r="V407" s="256"/>
      <c r="W407" s="256"/>
      <c r="X407" s="256"/>
      <c r="Y407" s="256"/>
      <c r="Z407" s="256"/>
      <c r="AA407" s="256"/>
      <c r="AB407" s="256"/>
      <c r="AC407" s="256"/>
      <c r="AD407" s="256"/>
      <c r="AE407" s="256"/>
      <c r="AF407" s="256"/>
      <c r="AG407" s="570"/>
      <c r="AH407" s="570"/>
      <c r="AI407" s="570"/>
      <c r="AJ407" s="570"/>
      <c r="AK407" s="570"/>
      <c r="AL407" s="570"/>
      <c r="AM407" s="570"/>
      <c r="AN407" s="570"/>
      <c r="AO407" s="570"/>
      <c r="AP407" s="570"/>
      <c r="AR407" s="571" t="b">
        <f t="shared" si="96"/>
        <v>0</v>
      </c>
      <c r="AS407" s="571"/>
      <c r="AT407" s="571"/>
      <c r="AU407" s="282" t="s">
        <v>160</v>
      </c>
      <c r="AV407" s="275"/>
    </row>
    <row r="408" spans="3:95" s="243" customFormat="1" ht="13.5" customHeight="1">
      <c r="C408" s="572" t="s">
        <v>307</v>
      </c>
      <c r="D408" s="573"/>
      <c r="E408" s="353"/>
      <c r="F408" s="574"/>
      <c r="G408" s="575"/>
      <c r="H408" s="576"/>
      <c r="I408" s="354"/>
      <c r="J408" s="577"/>
      <c r="K408" s="577"/>
      <c r="L408" s="308"/>
      <c r="M408" s="308"/>
      <c r="N408" s="308"/>
      <c r="O408" s="308"/>
      <c r="P408" s="308"/>
      <c r="Q408" s="308"/>
      <c r="R408" s="308"/>
      <c r="S408" s="308"/>
      <c r="T408" s="308"/>
      <c r="U408" s="308"/>
      <c r="V408" s="308"/>
      <c r="W408" s="308"/>
      <c r="X408" s="308"/>
      <c r="Y408" s="308"/>
      <c r="Z408" s="308"/>
      <c r="AA408" s="308"/>
      <c r="AB408" s="308"/>
      <c r="AC408" s="308"/>
      <c r="AD408" s="308"/>
      <c r="AE408" s="308"/>
      <c r="AF408" s="308"/>
      <c r="AG408" s="570"/>
      <c r="AH408" s="570"/>
      <c r="AI408" s="570"/>
      <c r="AJ408" s="570"/>
      <c r="AK408" s="570"/>
      <c r="AL408" s="570"/>
      <c r="AM408" s="570"/>
      <c r="AN408" s="570"/>
      <c r="AO408" s="570"/>
      <c r="AP408" s="570"/>
      <c r="AR408" s="571" t="b">
        <f t="shared" si="96"/>
        <v>0</v>
      </c>
      <c r="AS408" s="571"/>
      <c r="AT408" s="571"/>
      <c r="AU408" s="282" t="s">
        <v>160</v>
      </c>
    </row>
    <row r="409" spans="3:95" s="243" customFormat="1" ht="13.5" hidden="1" customHeight="1"/>
    <row r="410" spans="3:95" s="243" customFormat="1" ht="13.5" hidden="1" customHeight="1">
      <c r="AV410" s="268"/>
    </row>
    <row r="411" spans="3:95" s="243" customFormat="1" ht="13.5" hidden="1" customHeight="1">
      <c r="AV411" s="268"/>
    </row>
    <row r="412" spans="3:95" s="243" customFormat="1" ht="13.5" hidden="1" customHeight="1">
      <c r="AV412" s="268"/>
    </row>
    <row r="413" spans="3:95" s="243" customFormat="1" ht="13.5" hidden="1" customHeight="1">
      <c r="AV413" s="268"/>
    </row>
    <row r="414" spans="3:95" s="243" customFormat="1" ht="13.5" hidden="1" customHeight="1">
      <c r="AV414" s="268"/>
    </row>
    <row r="415" spans="3:95" s="243" customFormat="1" ht="13.5" hidden="1" customHeight="1">
      <c r="AV415" s="268"/>
    </row>
    <row r="416" spans="3:95" s="243" customFormat="1" ht="13.5" hidden="1" customHeight="1">
      <c r="AV416" s="268"/>
    </row>
    <row r="417" spans="3:100" s="243" customFormat="1" ht="13.5" hidden="1" customHeight="1">
      <c r="AV417" s="268"/>
    </row>
    <row r="418" spans="3:100" s="243" customFormat="1" ht="13.5" hidden="1" customHeight="1">
      <c r="AV418" s="268"/>
    </row>
    <row r="419" spans="3:100" s="243" customFormat="1" ht="13.5" hidden="1" customHeight="1">
      <c r="AV419" s="268"/>
    </row>
    <row r="420" spans="3:100" s="243" customFormat="1" ht="13.5" hidden="1" customHeight="1">
      <c r="AV420" s="268"/>
    </row>
    <row r="421" spans="3:100" s="243" customFormat="1" ht="13.5" hidden="1" customHeight="1">
      <c r="AV421" s="268"/>
    </row>
    <row r="422" spans="3:100" s="243" customFormat="1" ht="13.5" customHeight="1">
      <c r="AQ422" s="268"/>
      <c r="AR422" s="268"/>
      <c r="AS422" s="268"/>
      <c r="AT422" s="268"/>
      <c r="AU422" s="268"/>
    </row>
    <row r="423" spans="3:100" s="243" customFormat="1" ht="13.5" customHeight="1">
      <c r="C423" s="651" t="s">
        <v>8</v>
      </c>
      <c r="D423" s="651"/>
      <c r="E423" s="562" t="s">
        <v>110</v>
      </c>
      <c r="F423" s="562"/>
      <c r="G423" s="279"/>
    </row>
    <row r="424" spans="3:100" s="243" customFormat="1" ht="13.5" customHeight="1">
      <c r="C424" s="651"/>
      <c r="D424" s="651"/>
      <c r="E424" s="562"/>
      <c r="F424" s="562"/>
      <c r="G424" s="279"/>
      <c r="I424" s="244"/>
    </row>
    <row r="425" spans="3:100" s="243" customFormat="1" ht="13.5" customHeight="1">
      <c r="C425" s="235" t="s">
        <v>254</v>
      </c>
      <c r="D425" s="279"/>
      <c r="E425" s="279"/>
      <c r="F425" s="279"/>
      <c r="G425" s="279"/>
      <c r="I425" s="244"/>
      <c r="BC425" s="239" t="e">
        <f>IF(#REF!="発電事業者","算定結果　様式第３２第１表～第４表（保有電源新エネ欄他）","算定結果　様式第３２第１表・第２表（年度末電源構成・発電端電力量）")</f>
        <v>#REF!</v>
      </c>
      <c r="CT425" s="296" t="s">
        <v>114</v>
      </c>
      <c r="CV425" s="286" t="str">
        <f>IF(COUNT(H429:S452)&gt;0,"○","")</f>
        <v/>
      </c>
    </row>
    <row r="426" spans="3:100" s="243" customFormat="1" ht="13.5" customHeight="1">
      <c r="C426" s="652"/>
      <c r="D426" s="653"/>
      <c r="E426" s="653"/>
      <c r="F426" s="653"/>
      <c r="G426" s="654"/>
      <c r="H426" s="594" t="str">
        <f>$H$66</f>
        <v>太陽光（余剰）</v>
      </c>
      <c r="I426" s="594"/>
      <c r="J426" s="594"/>
      <c r="K426" s="594"/>
      <c r="L426" s="594"/>
      <c r="M426" s="594"/>
      <c r="N426" s="594"/>
      <c r="O426" s="594"/>
      <c r="P426" s="594"/>
      <c r="Q426" s="594"/>
      <c r="R426" s="594"/>
      <c r="S426" s="594"/>
      <c r="T426" s="594"/>
      <c r="U426" s="594"/>
      <c r="V426" s="594"/>
      <c r="W426" s="594"/>
      <c r="X426" s="594"/>
      <c r="Y426" s="594"/>
      <c r="Z426" s="594"/>
      <c r="AA426" s="245"/>
      <c r="AB426" s="245"/>
      <c r="AC426" s="245"/>
      <c r="AD426" s="658"/>
      <c r="AE426" s="658"/>
      <c r="AF426" s="658"/>
      <c r="AG426" s="658"/>
      <c r="AH426" s="658"/>
      <c r="AI426" s="594" t="str">
        <f>$H$66</f>
        <v>太陽光（余剰）</v>
      </c>
      <c r="AJ426" s="594"/>
      <c r="AK426" s="594"/>
      <c r="AL426" s="594"/>
      <c r="AM426" s="594"/>
      <c r="AN426" s="594"/>
      <c r="AO426" s="594"/>
      <c r="AP426" s="594"/>
      <c r="AQ426" s="594"/>
      <c r="AR426" s="594"/>
      <c r="AS426" s="594"/>
      <c r="AT426" s="594"/>
      <c r="AU426" s="594"/>
      <c r="BB426" s="246"/>
      <c r="BC426" s="659" t="s">
        <v>256</v>
      </c>
      <c r="BD426" s="659"/>
      <c r="BE426" s="659"/>
      <c r="BF426" s="659"/>
      <c r="BG426" s="601" t="e">
        <f>DATE(#REF!,1,1)</f>
        <v>#REF!</v>
      </c>
      <c r="BH426" s="602"/>
      <c r="BI426" s="602"/>
      <c r="BJ426" s="602"/>
      <c r="BK426" s="602"/>
      <c r="BL426" s="602"/>
      <c r="BM426" s="602"/>
      <c r="BN426" s="602"/>
      <c r="BO426" s="602"/>
      <c r="BP426" s="602"/>
      <c r="BQ426" s="602"/>
      <c r="BR426" s="603"/>
      <c r="BS426" s="659" t="s">
        <v>257</v>
      </c>
      <c r="BT426" s="659"/>
      <c r="BU426" s="659"/>
      <c r="BV426" s="659"/>
      <c r="BW426" s="592" t="e">
        <f>DATE(#REF!-1,1,1)</f>
        <v>#REF!</v>
      </c>
      <c r="BX426" s="592" t="e">
        <f>DATE(#REF!,1,1)</f>
        <v>#REF!</v>
      </c>
      <c r="BY426" s="592" t="e">
        <f>DATE(#REF!+1,1,1)</f>
        <v>#REF!</v>
      </c>
      <c r="BZ426" s="592" t="e">
        <f>DATE(#REF!+2,1,1)</f>
        <v>#REF!</v>
      </c>
      <c r="CA426" s="592" t="e">
        <f>DATE(#REF!+3,1,1)</f>
        <v>#REF!</v>
      </c>
      <c r="CB426" s="592" t="e">
        <f>DATE(#REF!+4,1,1)</f>
        <v>#REF!</v>
      </c>
      <c r="CC426" s="592" t="e">
        <f>DATE(#REF!+5,1,1)</f>
        <v>#REF!</v>
      </c>
      <c r="CD426" s="592" t="e">
        <f>DATE(#REF!+6,1,1)</f>
        <v>#REF!</v>
      </c>
      <c r="CE426" s="592" t="e">
        <f>DATE(#REF!+7,1,1)</f>
        <v>#REF!</v>
      </c>
      <c r="CF426" s="592" t="e">
        <f>DATE(#REF!+8,1,1)</f>
        <v>#REF!</v>
      </c>
      <c r="CG426" s="592" t="e">
        <f>DATE(#REF!+9,1,1)</f>
        <v>#REF!</v>
      </c>
      <c r="CH426" s="273"/>
      <c r="CI426" s="273"/>
      <c r="CJ426" s="273"/>
      <c r="CK426" s="273"/>
      <c r="CL426" s="273"/>
      <c r="CM426" s="273"/>
      <c r="CN426" s="273"/>
      <c r="CO426" s="273"/>
      <c r="CP426" s="273"/>
      <c r="CQ426" s="273"/>
    </row>
    <row r="427" spans="3:100" s="243" customFormat="1" ht="13.5" customHeight="1">
      <c r="C427" s="655"/>
      <c r="D427" s="656"/>
      <c r="E427" s="656"/>
      <c r="F427" s="656"/>
      <c r="G427" s="657"/>
      <c r="H427" s="307" t="s">
        <v>194</v>
      </c>
      <c r="I427" s="307" t="s">
        <v>195</v>
      </c>
      <c r="J427" s="307" t="s">
        <v>161</v>
      </c>
      <c r="K427" s="307" t="s">
        <v>162</v>
      </c>
      <c r="L427" s="307" t="s">
        <v>163</v>
      </c>
      <c r="M427" s="307" t="s">
        <v>164</v>
      </c>
      <c r="N427" s="307" t="s">
        <v>165</v>
      </c>
      <c r="O427" s="307" t="s">
        <v>166</v>
      </c>
      <c r="P427" s="307" t="s">
        <v>167</v>
      </c>
      <c r="Q427" s="307" t="s">
        <v>168</v>
      </c>
      <c r="R427" s="307" t="s">
        <v>169</v>
      </c>
      <c r="S427" s="307" t="s">
        <v>170</v>
      </c>
      <c r="T427" s="307" t="s">
        <v>25</v>
      </c>
      <c r="U427" s="637"/>
      <c r="V427" s="638"/>
      <c r="W427" s="638"/>
      <c r="X427" s="638"/>
      <c r="Y427" s="638"/>
      <c r="Z427" s="639"/>
      <c r="AA427" s="245"/>
      <c r="AB427" s="245"/>
      <c r="AC427" s="245"/>
      <c r="AD427" s="658"/>
      <c r="AE427" s="658"/>
      <c r="AF427" s="658"/>
      <c r="AG427" s="658"/>
      <c r="AH427" s="658"/>
      <c r="AI427" s="307" t="s">
        <v>194</v>
      </c>
      <c r="AJ427" s="307" t="s">
        <v>195</v>
      </c>
      <c r="AK427" s="307" t="s">
        <v>161</v>
      </c>
      <c r="AL427" s="307" t="s">
        <v>162</v>
      </c>
      <c r="AM427" s="307" t="s">
        <v>163</v>
      </c>
      <c r="AN427" s="307" t="s">
        <v>164</v>
      </c>
      <c r="AO427" s="307" t="s">
        <v>165</v>
      </c>
      <c r="AP427" s="307" t="s">
        <v>166</v>
      </c>
      <c r="AQ427" s="307" t="s">
        <v>167</v>
      </c>
      <c r="AR427" s="307" t="s">
        <v>168</v>
      </c>
      <c r="AS427" s="307" t="s">
        <v>169</v>
      </c>
      <c r="AT427" s="307" t="s">
        <v>170</v>
      </c>
      <c r="AU427" s="307" t="s">
        <v>25</v>
      </c>
      <c r="AX427" s="280"/>
      <c r="AY427" s="280"/>
      <c r="AZ427" s="280"/>
      <c r="BA427" s="280"/>
      <c r="BB427" s="246"/>
      <c r="BC427" s="659"/>
      <c r="BD427" s="659"/>
      <c r="BE427" s="659"/>
      <c r="BF427" s="659"/>
      <c r="BG427" s="334" t="s">
        <v>194</v>
      </c>
      <c r="BH427" s="334" t="s">
        <v>195</v>
      </c>
      <c r="BI427" s="334" t="s">
        <v>161</v>
      </c>
      <c r="BJ427" s="334" t="s">
        <v>162</v>
      </c>
      <c r="BK427" s="334" t="s">
        <v>163</v>
      </c>
      <c r="BL427" s="334" t="s">
        <v>164</v>
      </c>
      <c r="BM427" s="334" t="s">
        <v>165</v>
      </c>
      <c r="BN427" s="334" t="s">
        <v>166</v>
      </c>
      <c r="BO427" s="334" t="s">
        <v>167</v>
      </c>
      <c r="BP427" s="334" t="s">
        <v>168</v>
      </c>
      <c r="BQ427" s="334" t="s">
        <v>169</v>
      </c>
      <c r="BR427" s="334" t="s">
        <v>170</v>
      </c>
      <c r="BS427" s="659"/>
      <c r="BT427" s="659"/>
      <c r="BU427" s="659"/>
      <c r="BV427" s="659"/>
      <c r="BW427" s="593"/>
      <c r="BX427" s="593"/>
      <c r="BY427" s="593"/>
      <c r="BZ427" s="593"/>
      <c r="CA427" s="593"/>
      <c r="CB427" s="593"/>
      <c r="CC427" s="593"/>
      <c r="CD427" s="593"/>
      <c r="CE427" s="593"/>
      <c r="CF427" s="593"/>
      <c r="CG427" s="593"/>
      <c r="CH427" s="273"/>
      <c r="CI427" s="273"/>
      <c r="CJ427" s="273"/>
      <c r="CK427" s="273"/>
      <c r="CL427" s="273"/>
      <c r="CM427" s="273"/>
      <c r="CN427" s="273"/>
      <c r="CO427" s="273"/>
      <c r="CP427" s="273"/>
      <c r="CQ427" s="273"/>
    </row>
    <row r="428" spans="3:100" s="243" customFormat="1" ht="13.5" customHeight="1">
      <c r="C428" s="594" t="s">
        <v>196</v>
      </c>
      <c r="D428" s="594"/>
      <c r="E428" s="594"/>
      <c r="F428" s="594"/>
      <c r="G428" s="594"/>
      <c r="H428" s="248">
        <f t="shared" ref="H428:S428" si="98">IF($E423="","",VLOOKUP($E423,$CT$84:$DG$93,CV$94,FALSE))</f>
        <v>1.2E-2</v>
      </c>
      <c r="I428" s="248">
        <f t="shared" si="98"/>
        <v>2E-3</v>
      </c>
      <c r="J428" s="248">
        <f t="shared" si="98"/>
        <v>7.5999999999999998E-2</v>
      </c>
      <c r="K428" s="248">
        <f t="shared" si="98"/>
        <v>0.22700000000000001</v>
      </c>
      <c r="L428" s="248">
        <f t="shared" si="98"/>
        <v>0.22700000000000001</v>
      </c>
      <c r="M428" s="248">
        <f t="shared" si="98"/>
        <v>0.11</v>
      </c>
      <c r="N428" s="248">
        <f t="shared" si="98"/>
        <v>0</v>
      </c>
      <c r="O428" s="248">
        <f t="shared" si="98"/>
        <v>0</v>
      </c>
      <c r="P428" s="248">
        <f t="shared" si="98"/>
        <v>0</v>
      </c>
      <c r="Q428" s="248">
        <f t="shared" si="98"/>
        <v>0</v>
      </c>
      <c r="R428" s="248">
        <f t="shared" si="98"/>
        <v>0</v>
      </c>
      <c r="S428" s="248">
        <f t="shared" si="98"/>
        <v>0</v>
      </c>
      <c r="T428" s="249"/>
      <c r="U428" s="640"/>
      <c r="V428" s="641"/>
      <c r="W428" s="641"/>
      <c r="X428" s="641"/>
      <c r="Y428" s="641"/>
      <c r="Z428" s="642"/>
      <c r="AA428" s="250"/>
      <c r="AB428" s="250"/>
      <c r="AC428" s="250"/>
      <c r="AD428" s="594" t="s">
        <v>197</v>
      </c>
      <c r="AE428" s="594"/>
      <c r="AF428" s="594"/>
      <c r="AG428" s="594"/>
      <c r="AH428" s="594"/>
      <c r="AI428" s="251">
        <v>30</v>
      </c>
      <c r="AJ428" s="251">
        <v>31</v>
      </c>
      <c r="AK428" s="251">
        <v>30</v>
      </c>
      <c r="AL428" s="251">
        <v>31</v>
      </c>
      <c r="AM428" s="251">
        <v>31</v>
      </c>
      <c r="AN428" s="251">
        <v>30</v>
      </c>
      <c r="AO428" s="251">
        <v>31</v>
      </c>
      <c r="AP428" s="251">
        <v>30</v>
      </c>
      <c r="AQ428" s="251">
        <v>31</v>
      </c>
      <c r="AR428" s="251">
        <v>31</v>
      </c>
      <c r="AS428" s="251">
        <v>28</v>
      </c>
      <c r="AT428" s="251">
        <v>31</v>
      </c>
      <c r="AU428" s="249"/>
      <c r="AX428" s="280"/>
      <c r="AY428" s="280"/>
      <c r="AZ428" s="280"/>
      <c r="BA428" s="280"/>
      <c r="BB428" s="246"/>
      <c r="BC428" s="634" t="s">
        <v>198</v>
      </c>
      <c r="BD428" s="635"/>
      <c r="BE428" s="635"/>
      <c r="BF428" s="636"/>
      <c r="BG428" s="297" t="str">
        <f t="shared" ref="BG428:BR428" si="99">IF(COUNT(AI433)=0,"",AI433)</f>
        <v/>
      </c>
      <c r="BH428" s="297" t="str">
        <f t="shared" si="99"/>
        <v/>
      </c>
      <c r="BI428" s="297" t="str">
        <f t="shared" si="99"/>
        <v/>
      </c>
      <c r="BJ428" s="297" t="str">
        <f t="shared" si="99"/>
        <v/>
      </c>
      <c r="BK428" s="297" t="str">
        <f t="shared" si="99"/>
        <v/>
      </c>
      <c r="BL428" s="297" t="str">
        <f t="shared" si="99"/>
        <v/>
      </c>
      <c r="BM428" s="297" t="str">
        <f t="shared" si="99"/>
        <v/>
      </c>
      <c r="BN428" s="297" t="str">
        <f t="shared" si="99"/>
        <v/>
      </c>
      <c r="BO428" s="297" t="str">
        <f t="shared" si="99"/>
        <v/>
      </c>
      <c r="BP428" s="297" t="str">
        <f t="shared" si="99"/>
        <v/>
      </c>
      <c r="BQ428" s="297" t="str">
        <f t="shared" si="99"/>
        <v/>
      </c>
      <c r="BR428" s="297" t="str">
        <f t="shared" si="99"/>
        <v/>
      </c>
      <c r="BS428" s="597" t="s">
        <v>198</v>
      </c>
      <c r="BT428" s="633"/>
      <c r="BU428" s="598"/>
      <c r="BV428" s="334" t="s">
        <v>171</v>
      </c>
      <c r="BW428" s="253" t="str">
        <f>IF(COUNT(AM431)=0,"",AM431)</f>
        <v/>
      </c>
      <c r="BX428" s="253" t="str">
        <f>IF(COUNT(AM433)=0,"",AM433)</f>
        <v/>
      </c>
      <c r="BY428" s="253" t="str">
        <f>IF(COUNT(AM435)=0,"",AM435)</f>
        <v/>
      </c>
      <c r="BZ428" s="253" t="str">
        <f>IF(COUNT(AM437)=0,"",AM437)</f>
        <v/>
      </c>
      <c r="CA428" s="253" t="str">
        <f>IF(COUNT(AM439)=0,"",AM439)</f>
        <v/>
      </c>
      <c r="CB428" s="253" t="str">
        <f>IF(COUNT(AM441)=0,"",AM441)</f>
        <v/>
      </c>
      <c r="CC428" s="253" t="str">
        <f>IF(COUNT(AM443)=0,"",AM443)</f>
        <v/>
      </c>
      <c r="CD428" s="253" t="str">
        <f>IF(COUNT(AM445)=0,"",AM445)</f>
        <v/>
      </c>
      <c r="CE428" s="253" t="str">
        <f>IF(COUNT(AM447)=0,"",AM447)</f>
        <v/>
      </c>
      <c r="CF428" s="253" t="str">
        <f>IF(COUNT(AM449)=0,"",AM449)</f>
        <v/>
      </c>
      <c r="CG428" s="253" t="str">
        <f>IF(COUNT(AM451)=0,"",AM451)</f>
        <v/>
      </c>
      <c r="CH428" s="257"/>
      <c r="CI428" s="257"/>
      <c r="CJ428" s="257"/>
      <c r="CK428" s="257"/>
      <c r="CL428" s="257"/>
      <c r="CM428" s="257"/>
      <c r="CN428" s="257"/>
      <c r="CO428" s="257"/>
      <c r="CP428" s="257"/>
      <c r="CQ428" s="257"/>
    </row>
    <row r="429" spans="3:100" s="243" customFormat="1" ht="13.5" customHeight="1">
      <c r="C429" s="604" t="e">
        <f>DATE(#REF!-2,1,1)</f>
        <v>#REF!</v>
      </c>
      <c r="D429" s="605"/>
      <c r="E429" s="613" t="s">
        <v>275</v>
      </c>
      <c r="F429" s="614"/>
      <c r="G429" s="615"/>
      <c r="H429" s="255"/>
      <c r="I429" s="255"/>
      <c r="J429" s="255"/>
      <c r="K429" s="255"/>
      <c r="L429" s="255"/>
      <c r="M429" s="255"/>
      <c r="N429" s="255"/>
      <c r="O429" s="255"/>
      <c r="P429" s="256"/>
      <c r="Q429" s="256"/>
      <c r="R429" s="256"/>
      <c r="S429" s="256"/>
      <c r="T429" s="255"/>
      <c r="U429" s="578"/>
      <c r="V429" s="644"/>
      <c r="W429" s="644"/>
      <c r="X429" s="644"/>
      <c r="Y429" s="644"/>
      <c r="Z429" s="579"/>
      <c r="AA429" s="257"/>
      <c r="AB429" s="257"/>
      <c r="AC429" s="257"/>
      <c r="AD429" s="604" t="e">
        <f>DATE(#REF!-2,1,1)</f>
        <v>#REF!</v>
      </c>
      <c r="AE429" s="605"/>
      <c r="AF429" s="613" t="s">
        <v>198</v>
      </c>
      <c r="AG429" s="614"/>
      <c r="AH429" s="615"/>
      <c r="AI429" s="255"/>
      <c r="AJ429" s="255"/>
      <c r="AK429" s="255"/>
      <c r="AL429" s="255"/>
      <c r="AM429" s="255"/>
      <c r="AN429" s="255"/>
      <c r="AO429" s="255"/>
      <c r="AP429" s="255"/>
      <c r="AQ429" s="255"/>
      <c r="AR429" s="258" t="str">
        <f>IF(COUNT(P429,Q429)&lt;&gt;2,"",ROUND(MIN(P429,Q429)*Q428,#REF!))</f>
        <v/>
      </c>
      <c r="AS429" s="258" t="str">
        <f>IF(COUNT(Q429,R429)&lt;&gt;2,"",ROUND(MIN(Q429,R429)*R428,#REF!))</f>
        <v/>
      </c>
      <c r="AT429" s="258" t="str">
        <f>IF(COUNT(R429,S429)&lt;&gt;2,"",ROUND(MIN(R429,S429)*S428,#REF!))</f>
        <v/>
      </c>
      <c r="AU429" s="255"/>
      <c r="AX429" s="280"/>
      <c r="AY429" s="280"/>
      <c r="AZ429" s="280"/>
      <c r="BA429" s="280"/>
      <c r="BB429" s="246"/>
      <c r="BC429" s="648"/>
      <c r="BD429" s="649"/>
      <c r="BE429" s="649"/>
      <c r="BF429" s="650"/>
      <c r="BG429" s="259"/>
      <c r="BH429" s="259"/>
      <c r="BI429" s="259"/>
      <c r="BJ429" s="259"/>
      <c r="BK429" s="259"/>
      <c r="BL429" s="259"/>
      <c r="BM429" s="259"/>
      <c r="BN429" s="259"/>
      <c r="BO429" s="259"/>
      <c r="BP429" s="259"/>
      <c r="BQ429" s="259"/>
      <c r="BR429" s="259"/>
      <c r="BS429" s="599"/>
      <c r="BT429" s="643"/>
      <c r="BU429" s="600"/>
      <c r="BV429" s="334" t="s">
        <v>172</v>
      </c>
      <c r="BW429" s="253" t="str">
        <f>IF(COUNT(AR429)=0,"",AR429)</f>
        <v/>
      </c>
      <c r="BX429" s="253" t="str">
        <f>IF(COUNT(AR433)=0,"",AR433)</f>
        <v/>
      </c>
      <c r="BY429" s="253" t="str">
        <f>IF(COUNT(AR435)=0,"",AR435)</f>
        <v/>
      </c>
      <c r="BZ429" s="253" t="str">
        <f>IF(COUNT(AR437)=0,"",AR437)</f>
        <v/>
      </c>
      <c r="CA429" s="253" t="str">
        <f>IF(COUNT(AR439)=0,"",AR439)</f>
        <v/>
      </c>
      <c r="CB429" s="253" t="str">
        <f>IF(COUNT(AR441)=0,"",AR441)</f>
        <v/>
      </c>
      <c r="CC429" s="253" t="str">
        <f>IF(COUNT(AR443)=0,"",AR443)</f>
        <v/>
      </c>
      <c r="CD429" s="253" t="str">
        <f>IF(COUNT(AR445)=0,"",AR445)</f>
        <v/>
      </c>
      <c r="CE429" s="253" t="str">
        <f>IF(COUNT(AR447)=0,"",AR447)</f>
        <v/>
      </c>
      <c r="CF429" s="253" t="str">
        <f>IF(COUNT(AR449)=0,"",AR449)</f>
        <v/>
      </c>
      <c r="CG429" s="253" t="str">
        <f>IF(COUNT(AR451)=0,"",AR451)</f>
        <v/>
      </c>
      <c r="CH429" s="257"/>
      <c r="CI429" s="257"/>
      <c r="CJ429" s="257"/>
      <c r="CK429" s="257"/>
      <c r="CL429" s="257"/>
      <c r="CM429" s="257"/>
      <c r="CN429" s="257"/>
      <c r="CO429" s="257"/>
      <c r="CP429" s="257"/>
      <c r="CQ429" s="257"/>
    </row>
    <row r="430" spans="3:100" s="243" customFormat="1" ht="13.5" customHeight="1">
      <c r="C430" s="606"/>
      <c r="D430" s="607"/>
      <c r="E430" s="608" t="s">
        <v>252</v>
      </c>
      <c r="F430" s="609"/>
      <c r="G430" s="610"/>
      <c r="H430" s="260"/>
      <c r="I430" s="260"/>
      <c r="J430" s="260"/>
      <c r="K430" s="260"/>
      <c r="L430" s="260"/>
      <c r="M430" s="260"/>
      <c r="N430" s="260"/>
      <c r="O430" s="260"/>
      <c r="P430" s="261"/>
      <c r="Q430" s="261"/>
      <c r="R430" s="261"/>
      <c r="S430" s="261"/>
      <c r="T430" s="262" t="str">
        <f>IF(COUNT(H430:S430)=0,"",SUMPRODUCT(ROUND(H430:S430,#REF!)))</f>
        <v/>
      </c>
      <c r="U430" s="645"/>
      <c r="V430" s="646"/>
      <c r="W430" s="646"/>
      <c r="X430" s="646"/>
      <c r="Y430" s="646"/>
      <c r="Z430" s="647"/>
      <c r="AA430" s="257"/>
      <c r="AB430" s="257"/>
      <c r="AC430" s="257"/>
      <c r="AD430" s="606"/>
      <c r="AE430" s="607"/>
      <c r="AF430" s="608" t="s">
        <v>199</v>
      </c>
      <c r="AG430" s="609"/>
      <c r="AH430" s="610"/>
      <c r="AI430" s="263"/>
      <c r="AJ430" s="263"/>
      <c r="AK430" s="263"/>
      <c r="AL430" s="263"/>
      <c r="AM430" s="263"/>
      <c r="AN430" s="263"/>
      <c r="AO430" s="263"/>
      <c r="AP430" s="263"/>
      <c r="AQ430" s="263"/>
      <c r="AR430" s="264" t="str">
        <f>IF(COUNT(Q429:Q430)=0,"",ROUND(Q430/(Q429*24*AR428/1000),3))</f>
        <v/>
      </c>
      <c r="AS430" s="264" t="str">
        <f>IF(COUNT(R429:R430)=0,"",ROUND(R430/(R429*24*AS428/1000),3))</f>
        <v/>
      </c>
      <c r="AT430" s="264" t="str">
        <f>IF(COUNT(S429:S430)=0,"",ROUND(S430/(S429*24*AT428/1000),3))</f>
        <v/>
      </c>
      <c r="AU430" s="265" t="str">
        <f>IF(COUNT(AI430:AT430)=0,"",AVERAGE(AI430:AT430))</f>
        <v/>
      </c>
      <c r="AX430" s="280"/>
      <c r="AY430" s="280"/>
      <c r="AZ430" s="280"/>
      <c r="BA430" s="280"/>
      <c r="BB430" s="246"/>
      <c r="BC430" s="594" t="s">
        <v>205</v>
      </c>
      <c r="BD430" s="594"/>
      <c r="BE430" s="594"/>
      <c r="BF430" s="594"/>
      <c r="BG430" s="253" t="str">
        <f>IF(COUNT(H434)=0,"",ROUND(H434,#REF!))</f>
        <v/>
      </c>
      <c r="BH430" s="253" t="str">
        <f>IF(COUNT(I434)=0,"",ROUND(I434,#REF!))</f>
        <v/>
      </c>
      <c r="BI430" s="253" t="str">
        <f>IF(COUNT(J434)=0,"",ROUND(J434,#REF!))</f>
        <v/>
      </c>
      <c r="BJ430" s="253" t="str">
        <f>IF(COUNT(K434)=0,"",ROUND(K434,#REF!))</f>
        <v/>
      </c>
      <c r="BK430" s="253" t="str">
        <f>IF(COUNT(L434)=0,"",ROUND(L434,#REF!))</f>
        <v/>
      </c>
      <c r="BL430" s="253" t="str">
        <f>IF(COUNT(M434)=0,"",ROUND(M434,#REF!))</f>
        <v/>
      </c>
      <c r="BM430" s="253" t="str">
        <f>IF(COUNT(N434)=0,"",ROUND(N434,#REF!))</f>
        <v/>
      </c>
      <c r="BN430" s="253" t="str">
        <f>IF(COUNT(O434)=0,"",ROUND(O434,#REF!))</f>
        <v/>
      </c>
      <c r="BO430" s="253" t="str">
        <f>IF(COUNT(P434)=0,"",ROUND(P434,#REF!))</f>
        <v/>
      </c>
      <c r="BP430" s="253" t="str">
        <f>IF(COUNT(Q434)=0,"",ROUND(Q434,#REF!))</f>
        <v/>
      </c>
      <c r="BQ430" s="253" t="str">
        <f>IF(COUNT(R434)=0,"",ROUND(R434,#REF!))</f>
        <v/>
      </c>
      <c r="BR430" s="253" t="str">
        <f>IF(COUNT(S434)=0,"",ROUND(S434,#REF!))</f>
        <v/>
      </c>
      <c r="BS430" s="634" t="s">
        <v>205</v>
      </c>
      <c r="BT430" s="635"/>
      <c r="BU430" s="636"/>
      <c r="BV430" s="334" t="s">
        <v>25</v>
      </c>
      <c r="BW430" s="253" t="str">
        <f>IF(COUNT(T432)=0,"",T432)</f>
        <v/>
      </c>
      <c r="BX430" s="253" t="str">
        <f>IF(COUNT(T434)=0,"",T434)</f>
        <v/>
      </c>
      <c r="BY430" s="253" t="str">
        <f>IF(COUNT(T436)=0,"",T436)</f>
        <v/>
      </c>
      <c r="BZ430" s="266" t="str">
        <f>IF(COUNT(T438)=0,"",T438)</f>
        <v/>
      </c>
      <c r="CA430" s="253" t="str">
        <f>IF(COUNT(T440)=0,"",T440)</f>
        <v/>
      </c>
      <c r="CB430" s="253" t="str">
        <f>IF(COUNT(T442)=0,"",T442)</f>
        <v/>
      </c>
      <c r="CC430" s="253" t="str">
        <f>IF(COUNT(T444)=0,"",T444)</f>
        <v/>
      </c>
      <c r="CD430" s="253" t="str">
        <f>IF(COUNT(T446)=0,"",T446)</f>
        <v/>
      </c>
      <c r="CE430" s="253" t="str">
        <f>IF(COUNT(T448)=0,"",T448)</f>
        <v/>
      </c>
      <c r="CF430" s="253" t="str">
        <f>IF(COUNT(T450)=0,"",T450)</f>
        <v/>
      </c>
      <c r="CG430" s="253" t="str">
        <f>IF(COUNT(T452)=0,"",T452)</f>
        <v/>
      </c>
      <c r="CH430" s="257"/>
      <c r="CI430" s="257"/>
      <c r="CJ430" s="257"/>
      <c r="CK430" s="257"/>
      <c r="CL430" s="257"/>
      <c r="CM430" s="257"/>
      <c r="CN430" s="257"/>
      <c r="CO430" s="257"/>
      <c r="CP430" s="257"/>
      <c r="CQ430" s="257"/>
    </row>
    <row r="431" spans="3:100" s="243" customFormat="1" ht="13.5" customHeight="1">
      <c r="C431" s="604" t="e">
        <f>DATE(#REF!-1,1,1)</f>
        <v>#REF!</v>
      </c>
      <c r="D431" s="605"/>
      <c r="E431" s="613" t="s">
        <v>275</v>
      </c>
      <c r="F431" s="614"/>
      <c r="G431" s="615"/>
      <c r="H431" s="256"/>
      <c r="I431" s="256"/>
      <c r="J431" s="256"/>
      <c r="K431" s="256"/>
      <c r="L431" s="256"/>
      <c r="M431" s="256"/>
      <c r="N431" s="256"/>
      <c r="O431" s="256"/>
      <c r="P431" s="256"/>
      <c r="Q431" s="256"/>
      <c r="R431" s="256"/>
      <c r="S431" s="256"/>
      <c r="T431" s="255"/>
      <c r="U431" s="613" t="s">
        <v>210</v>
      </c>
      <c r="V431" s="614"/>
      <c r="W431" s="614"/>
      <c r="X431" s="615"/>
      <c r="Y431" s="616" t="str">
        <f>IF(COUNT(S431)=0,"",ROUND(S431,#REF!))</f>
        <v/>
      </c>
      <c r="Z431" s="617"/>
      <c r="AA431" s="257"/>
      <c r="AB431" s="257"/>
      <c r="AC431" s="257"/>
      <c r="AD431" s="604" t="e">
        <f>DATE(#REF!-1,1,1)</f>
        <v>#REF!</v>
      </c>
      <c r="AE431" s="605"/>
      <c r="AF431" s="613" t="s">
        <v>198</v>
      </c>
      <c r="AG431" s="614"/>
      <c r="AH431" s="615"/>
      <c r="AI431" s="258" t="str">
        <f>IF(COUNT(S429,H431)&lt;&gt;2,"",ROUND(MIN(S429,H431)*H428,#REF!))</f>
        <v/>
      </c>
      <c r="AJ431" s="258" t="str">
        <f>IF(COUNT(H431,I431)&lt;&gt;2,"",ROUND(MIN(H431,I431)*I428,#REF!))</f>
        <v/>
      </c>
      <c r="AK431" s="258" t="str">
        <f>IF(COUNT(I431,J431)&lt;&gt;2,"",ROUND(MIN(I431,J431)*J428,#REF!))</f>
        <v/>
      </c>
      <c r="AL431" s="258" t="str">
        <f>IF(COUNT(J431,K431)&lt;&gt;2,"",ROUND(MIN(J431,K431)*K428,#REF!))</f>
        <v/>
      </c>
      <c r="AM431" s="258" t="str">
        <f>IF(COUNT(K431,L431)&lt;&gt;2,"",ROUND(MIN(K431,L431)*L428,#REF!))</f>
        <v/>
      </c>
      <c r="AN431" s="258" t="str">
        <f>IF(COUNT(L431,M431)&lt;&gt;2,"",ROUND(MIN(L431,M431)*M428,#REF!))</f>
        <v/>
      </c>
      <c r="AO431" s="258" t="str">
        <f>IF(COUNT(M431,N431)&lt;&gt;2,"",ROUND(MIN(M431,N431)*N428,#REF!))</f>
        <v/>
      </c>
      <c r="AP431" s="258" t="str">
        <f>IF(COUNT(N431,O431)&lt;&gt;2,"",ROUND(MIN(N431,O431)*O428,#REF!))</f>
        <v/>
      </c>
      <c r="AQ431" s="258" t="str">
        <f>IF(COUNT(O431,P431)&lt;&gt;2,"",ROUND(MIN(O431,P431)*P428,#REF!))</f>
        <v/>
      </c>
      <c r="AR431" s="258" t="str">
        <f>IF(COUNT(P431,Q431)&lt;&gt;2,"",ROUND(MIN(P431,Q431)*Q428,#REF!))</f>
        <v/>
      </c>
      <c r="AS431" s="258" t="str">
        <f>IF(COUNT(Q431,R431)&lt;&gt;2,"",ROUND(MIN(Q431,R431)*R428,#REF!))</f>
        <v/>
      </c>
      <c r="AT431" s="258" t="str">
        <f>IF(COUNT(R431,S431)&lt;&gt;2,"",ROUND(MIN(R431,S431)*S428,#REF!))</f>
        <v/>
      </c>
      <c r="AU431" s="255"/>
      <c r="AX431" s="280"/>
      <c r="AY431" s="280"/>
      <c r="AZ431" s="280"/>
      <c r="BB431" s="246"/>
      <c r="BC431" s="627"/>
      <c r="BD431" s="628"/>
      <c r="BE431" s="628"/>
      <c r="BF431" s="628"/>
      <c r="BG431" s="628"/>
      <c r="BH431" s="628"/>
      <c r="BI431" s="628"/>
      <c r="BJ431" s="628"/>
      <c r="BK431" s="628"/>
      <c r="BL431" s="628"/>
      <c r="BM431" s="628"/>
      <c r="BN431" s="628"/>
      <c r="BO431" s="628"/>
      <c r="BP431" s="628"/>
      <c r="BQ431" s="628"/>
      <c r="BR431" s="629"/>
      <c r="BS431" s="597" t="s">
        <v>206</v>
      </c>
      <c r="BT431" s="633"/>
      <c r="BU431" s="598"/>
      <c r="BV431" s="334" t="s">
        <v>25</v>
      </c>
      <c r="BW431" s="253" t="str">
        <f>IF(COUNT(Y431)=0,"",IF(#REF!="発電事業者",Y431,IF(SUMIF($C459:$D468,"その他事業者",L459:L468)=0,IF(Y431*L468/SUM(L459:L468)=0,"",Y431*L468/SUM(L459:L468)),ROUND(Y431*SUMIF($C459:$D468,"その他事業者",L459:L468)/SUM(L459:L468),#REF!)+Y431*L468/SUM(L459:L468))))</f>
        <v/>
      </c>
      <c r="BX431" s="253" t="str">
        <f>IF(COUNT(Y433)=0,"",IF(#REF!="発電事業者",Y433,IF(SUMIF($C459:$D468,"その他事業者",W459:W468)=0,IF(Y433*W468/SUM(W459:W468)=0,"",Y433*W468/SUM(W459:W468)),ROUND(Y433*SUMIF($C459:$D468,"その他事業者",W459:W468)/SUM(W459:W468),#REF!)+Y433*W468/SUM(W459:W468))))</f>
        <v/>
      </c>
      <c r="BY431" s="267"/>
      <c r="BZ431" s="267"/>
      <c r="CA431" s="267"/>
      <c r="CB431" s="253" t="str">
        <f>IF(COUNT(Y441)=0,"",IF(#REF!="発電事業者",Y441,IF(SUMIF($C459:$D468,"その他事業者",AA459:AA468)=0,IF(Y441*AA468/SUM(AA459:AA468)=0,"",Y441*AA468/SUM(AA459:AA468)),ROUND(Y441*SUMIF($C459:$D468,"その他事業者",AA459:AA468)/SUM(AA459:AA468),#REF!)+Y441*AA468/SUM(AA459:AA468))))</f>
        <v/>
      </c>
      <c r="CC431" s="267"/>
      <c r="CD431" s="267"/>
      <c r="CE431" s="267"/>
      <c r="CF431" s="267"/>
      <c r="CG431" s="253" t="str">
        <f>IF(COUNT(Y451)=0,"",IF(#REF!="発電事業者",Y451,IF(SUMIF($C459:$D468,"その他事業者",AF459:AF468)=0,IF(Y451*AF468/SUM(AF459:AF468)=0,"",Y451*AF468/SUM(AF459:AF468)),ROUND(Y451*SUMIF($C459:$D468,"その他事業者",AF459:AF468)/SUM(AF459:AF468),#REF!)+Y451*AF468/SUM(AF459:AF468))))</f>
        <v/>
      </c>
      <c r="CH431" s="257"/>
      <c r="CI431" s="257"/>
      <c r="CJ431" s="257"/>
      <c r="CK431" s="257"/>
      <c r="CL431" s="257"/>
      <c r="CM431" s="257"/>
      <c r="CN431" s="257"/>
      <c r="CO431" s="257"/>
      <c r="CP431" s="257"/>
      <c r="CQ431" s="257"/>
    </row>
    <row r="432" spans="3:100" s="243" customFormat="1" ht="13.5" customHeight="1">
      <c r="C432" s="606"/>
      <c r="D432" s="607"/>
      <c r="E432" s="608" t="s">
        <v>252</v>
      </c>
      <c r="F432" s="609"/>
      <c r="G432" s="610"/>
      <c r="H432" s="261"/>
      <c r="I432" s="261"/>
      <c r="J432" s="261"/>
      <c r="K432" s="261"/>
      <c r="L432" s="261"/>
      <c r="M432" s="261"/>
      <c r="N432" s="261"/>
      <c r="O432" s="261"/>
      <c r="P432" s="261"/>
      <c r="Q432" s="261"/>
      <c r="R432" s="261"/>
      <c r="S432" s="261"/>
      <c r="T432" s="262" t="str">
        <f>IF(COUNT(H432:S432)=0,"",SUMPRODUCT(ROUND(H432:S432,#REF!)))</f>
        <v/>
      </c>
      <c r="U432" s="608" t="s">
        <v>211</v>
      </c>
      <c r="V432" s="609"/>
      <c r="W432" s="609"/>
      <c r="X432" s="610"/>
      <c r="Y432" s="611" t="str">
        <f>IF(COUNT(T432)=0,"",T432)</f>
        <v/>
      </c>
      <c r="Z432" s="612"/>
      <c r="AA432" s="257"/>
      <c r="AB432" s="257"/>
      <c r="AC432" s="257"/>
      <c r="AD432" s="606"/>
      <c r="AE432" s="607"/>
      <c r="AF432" s="608" t="s">
        <v>199</v>
      </c>
      <c r="AG432" s="609"/>
      <c r="AH432" s="610"/>
      <c r="AI432" s="264" t="str">
        <f t="shared" ref="AI432:AT432" si="100">IF(COUNT(H431:H432)=0,"",ROUND(H432/(H431*24*AI428/1000),3))</f>
        <v/>
      </c>
      <c r="AJ432" s="264" t="str">
        <f t="shared" si="100"/>
        <v/>
      </c>
      <c r="AK432" s="264" t="str">
        <f t="shared" si="100"/>
        <v/>
      </c>
      <c r="AL432" s="264" t="str">
        <f t="shared" si="100"/>
        <v/>
      </c>
      <c r="AM432" s="264" t="str">
        <f t="shared" si="100"/>
        <v/>
      </c>
      <c r="AN432" s="264" t="str">
        <f t="shared" si="100"/>
        <v/>
      </c>
      <c r="AO432" s="264" t="str">
        <f t="shared" si="100"/>
        <v/>
      </c>
      <c r="AP432" s="264" t="str">
        <f t="shared" si="100"/>
        <v/>
      </c>
      <c r="AQ432" s="264" t="str">
        <f t="shared" si="100"/>
        <v/>
      </c>
      <c r="AR432" s="264" t="str">
        <f t="shared" si="100"/>
        <v/>
      </c>
      <c r="AS432" s="264" t="str">
        <f t="shared" si="100"/>
        <v/>
      </c>
      <c r="AT432" s="264" t="str">
        <f t="shared" si="100"/>
        <v/>
      </c>
      <c r="AU432" s="265" t="str">
        <f>IF(COUNT(AI432:AT432)=0,"",AVERAGE(AI432:AT432))</f>
        <v/>
      </c>
      <c r="AX432" s="280"/>
      <c r="AY432" s="280"/>
      <c r="AZ432" s="280"/>
      <c r="BB432" s="246"/>
      <c r="BC432" s="630"/>
      <c r="BD432" s="631"/>
      <c r="BE432" s="631"/>
      <c r="BF432" s="631"/>
      <c r="BG432" s="631"/>
      <c r="BH432" s="631"/>
      <c r="BI432" s="631"/>
      <c r="BJ432" s="631"/>
      <c r="BK432" s="631"/>
      <c r="BL432" s="631"/>
      <c r="BM432" s="631"/>
      <c r="BN432" s="631"/>
      <c r="BO432" s="631"/>
      <c r="BP432" s="631"/>
      <c r="BQ432" s="631"/>
      <c r="BR432" s="632"/>
      <c r="BS432" s="634" t="s">
        <v>207</v>
      </c>
      <c r="BT432" s="635"/>
      <c r="BU432" s="636"/>
      <c r="BV432" s="334" t="s">
        <v>25</v>
      </c>
      <c r="BW432" s="253" t="str">
        <f>IF(COUNT(Y432)=0,"",Y432)</f>
        <v/>
      </c>
      <c r="BX432" s="253" t="str">
        <f>IF(COUNT(Y434)=0,"",Y434)</f>
        <v/>
      </c>
      <c r="BY432" s="267"/>
      <c r="BZ432" s="267"/>
      <c r="CA432" s="267"/>
      <c r="CB432" s="253" t="str">
        <f>IF(COUNT(Y442)=0,"",Y442)</f>
        <v/>
      </c>
      <c r="CC432" s="267"/>
      <c r="CD432" s="267"/>
      <c r="CE432" s="267"/>
      <c r="CF432" s="267"/>
      <c r="CG432" s="253" t="str">
        <f>IF(COUNT(Y452)=0,"",Y452)</f>
        <v/>
      </c>
      <c r="CH432" s="257"/>
      <c r="CI432" s="257"/>
      <c r="CJ432" s="257"/>
      <c r="CK432" s="257"/>
      <c r="CL432" s="257"/>
      <c r="CM432" s="257"/>
      <c r="CN432" s="257"/>
      <c r="CO432" s="257"/>
      <c r="CP432" s="257"/>
      <c r="CQ432" s="257"/>
    </row>
    <row r="433" spans="3:95" s="243" customFormat="1" ht="13.5" customHeight="1">
      <c r="C433" s="604" t="e">
        <f>DATE(#REF!,1,1)</f>
        <v>#REF!</v>
      </c>
      <c r="D433" s="605"/>
      <c r="E433" s="613" t="s">
        <v>275</v>
      </c>
      <c r="F433" s="614"/>
      <c r="G433" s="615"/>
      <c r="H433" s="256"/>
      <c r="I433" s="256"/>
      <c r="J433" s="256"/>
      <c r="K433" s="256"/>
      <c r="L433" s="256"/>
      <c r="M433" s="256"/>
      <c r="N433" s="256"/>
      <c r="O433" s="256"/>
      <c r="P433" s="256"/>
      <c r="Q433" s="256"/>
      <c r="R433" s="256"/>
      <c r="S433" s="256"/>
      <c r="T433" s="255"/>
      <c r="U433" s="613" t="s">
        <v>210</v>
      </c>
      <c r="V433" s="614"/>
      <c r="W433" s="614"/>
      <c r="X433" s="615"/>
      <c r="Y433" s="616" t="str">
        <f>IF(COUNT(S433)=0,"",ROUND(S433,#REF!))</f>
        <v/>
      </c>
      <c r="Z433" s="617"/>
      <c r="AA433" s="257"/>
      <c r="AB433" s="257"/>
      <c r="AC433" s="257"/>
      <c r="AD433" s="604" t="e">
        <f>DATE(#REF!,1,1)</f>
        <v>#REF!</v>
      </c>
      <c r="AE433" s="605"/>
      <c r="AF433" s="613" t="s">
        <v>198</v>
      </c>
      <c r="AG433" s="614"/>
      <c r="AH433" s="615"/>
      <c r="AI433" s="258" t="str">
        <f>IF(COUNT(S431,H433)&lt;&gt;2,"",ROUND(MIN(S431,H433)*H428,#REF!))</f>
        <v/>
      </c>
      <c r="AJ433" s="258" t="str">
        <f>IF(COUNT(H433,I433)&lt;&gt;2,"",ROUND(MIN(H433,I433)*I428,#REF!))</f>
        <v/>
      </c>
      <c r="AK433" s="258" t="str">
        <f>IF(COUNT(I433,J433)&lt;&gt;2,"",ROUND(MIN(I433,J433)*J428,#REF!))</f>
        <v/>
      </c>
      <c r="AL433" s="258" t="str">
        <f>IF(COUNT(J433,K433)&lt;&gt;2,"",ROUND(MIN(J433,K433)*K428,#REF!))</f>
        <v/>
      </c>
      <c r="AM433" s="258" t="str">
        <f>IF(COUNT(K433,L433)&lt;&gt;2,"",ROUND(MIN(K433,L433)*L428,#REF!))</f>
        <v/>
      </c>
      <c r="AN433" s="258" t="str">
        <f>IF(COUNT(L433,M433)&lt;&gt;2,"",ROUND(MIN(L433,M433)*M428,#REF!))</f>
        <v/>
      </c>
      <c r="AO433" s="258" t="str">
        <f>IF(COUNT(M433,N433)&lt;&gt;2,"",ROUND(MIN(M433,N433)*N428,#REF!))</f>
        <v/>
      </c>
      <c r="AP433" s="258" t="str">
        <f>IF(COUNT(N433,O433)&lt;&gt;2,"",ROUND(MIN(N433,O433)*O428,#REF!))</f>
        <v/>
      </c>
      <c r="AQ433" s="258" t="str">
        <f>IF(COUNT(O433,P433)&lt;&gt;2,"",ROUND(MIN(O433,P433)*P428,#REF!))</f>
        <v/>
      </c>
      <c r="AR433" s="258" t="str">
        <f>IF(COUNT(P433,Q433)&lt;&gt;2,"",ROUND(MIN(P433,Q433)*Q428,#REF!))</f>
        <v/>
      </c>
      <c r="AS433" s="258" t="str">
        <f>IF(COUNT(Q433,R433)&lt;&gt;2,"",ROUND(MIN(Q433,R433)*R428,#REF!))</f>
        <v/>
      </c>
      <c r="AT433" s="258" t="str">
        <f>IF(COUNT(R433,S433)&lt;&gt;2,"",ROUND(MIN(R433,S433)*S428,#REF!))</f>
        <v/>
      </c>
      <c r="AU433" s="255"/>
      <c r="AX433" s="268"/>
      <c r="BB433" s="268"/>
      <c r="BC433" s="245"/>
      <c r="BD433" s="245"/>
      <c r="BE433" s="245"/>
      <c r="BF433" s="245"/>
      <c r="BG433" s="245"/>
      <c r="BH433" s="245"/>
      <c r="BI433" s="245"/>
      <c r="BJ433" s="245"/>
      <c r="BK433" s="245"/>
      <c r="BL433" s="245"/>
      <c r="BM433" s="245"/>
      <c r="BN433" s="245"/>
      <c r="BO433" s="245"/>
      <c r="BP433" s="245"/>
      <c r="BQ433" s="245"/>
      <c r="BR433" s="245"/>
      <c r="BS433" s="245"/>
      <c r="BT433" s="245"/>
      <c r="BU433" s="245"/>
      <c r="BV433" s="245"/>
      <c r="BW433" s="245"/>
      <c r="BX433" s="257"/>
      <c r="BY433" s="257"/>
      <c r="BZ433" s="257"/>
      <c r="CA433" s="257"/>
      <c r="CB433" s="257"/>
      <c r="CC433" s="257"/>
      <c r="CD433" s="257"/>
      <c r="CE433" s="257"/>
      <c r="CF433" s="257"/>
      <c r="CG433" s="257"/>
      <c r="CH433" s="257"/>
      <c r="CI433" s="257"/>
      <c r="CJ433" s="257"/>
      <c r="CK433" s="257"/>
      <c r="CL433" s="257"/>
      <c r="CM433" s="257"/>
      <c r="CN433" s="257"/>
      <c r="CO433" s="257"/>
      <c r="CP433" s="257"/>
      <c r="CQ433" s="257"/>
    </row>
    <row r="434" spans="3:95" s="243" customFormat="1" ht="13.5" customHeight="1">
      <c r="C434" s="606"/>
      <c r="D434" s="607"/>
      <c r="E434" s="608" t="s">
        <v>212</v>
      </c>
      <c r="F434" s="609"/>
      <c r="G434" s="610"/>
      <c r="H434" s="261"/>
      <c r="I434" s="261"/>
      <c r="J434" s="261"/>
      <c r="K434" s="261"/>
      <c r="L434" s="261"/>
      <c r="M434" s="261"/>
      <c r="N434" s="261"/>
      <c r="O434" s="261"/>
      <c r="P434" s="261"/>
      <c r="Q434" s="261"/>
      <c r="R434" s="261"/>
      <c r="S434" s="261"/>
      <c r="T434" s="262" t="str">
        <f>IF(COUNT(H434:S434)=0,"",SUMPRODUCT(ROUND(H434:S434,#REF!)))</f>
        <v/>
      </c>
      <c r="U434" s="608" t="s">
        <v>211</v>
      </c>
      <c r="V434" s="609"/>
      <c r="W434" s="609"/>
      <c r="X434" s="610"/>
      <c r="Y434" s="611" t="str">
        <f>IF(COUNT(T434)=0,"",T434)</f>
        <v/>
      </c>
      <c r="Z434" s="612"/>
      <c r="AA434" s="257"/>
      <c r="AB434" s="257"/>
      <c r="AC434" s="257"/>
      <c r="AD434" s="606"/>
      <c r="AE434" s="607"/>
      <c r="AF434" s="608" t="s">
        <v>199</v>
      </c>
      <c r="AG434" s="609"/>
      <c r="AH434" s="610"/>
      <c r="AI434" s="264" t="str">
        <f t="shared" ref="AI434:AT434" si="101">IF(COUNT(H433:H434)=0,"",ROUND(H434/(H433*24*AI428/1000),3))</f>
        <v/>
      </c>
      <c r="AJ434" s="264" t="str">
        <f t="shared" si="101"/>
        <v/>
      </c>
      <c r="AK434" s="264" t="str">
        <f t="shared" si="101"/>
        <v/>
      </c>
      <c r="AL434" s="264" t="str">
        <f t="shared" si="101"/>
        <v/>
      </c>
      <c r="AM434" s="264" t="str">
        <f t="shared" si="101"/>
        <v/>
      </c>
      <c r="AN434" s="264" t="str">
        <f t="shared" si="101"/>
        <v/>
      </c>
      <c r="AO434" s="264" t="str">
        <f t="shared" si="101"/>
        <v/>
      </c>
      <c r="AP434" s="264" t="str">
        <f t="shared" si="101"/>
        <v/>
      </c>
      <c r="AQ434" s="264" t="str">
        <f t="shared" si="101"/>
        <v/>
      </c>
      <c r="AR434" s="264" t="str">
        <f t="shared" si="101"/>
        <v/>
      </c>
      <c r="AS434" s="264" t="str">
        <f t="shared" si="101"/>
        <v/>
      </c>
      <c r="AT434" s="264" t="str">
        <f t="shared" si="101"/>
        <v/>
      </c>
      <c r="AU434" s="265" t="str">
        <f>IF(COUNT(AI434:AT434)=0,"",AVERAGE(AI434:AT434))</f>
        <v/>
      </c>
      <c r="AX434" s="240" t="e">
        <f>IF(#REF!="発電事業者","算定結果　送電取引帳票","算定結果　受電取引帳票")</f>
        <v>#REF!</v>
      </c>
      <c r="BR434" s="268"/>
    </row>
    <row r="435" spans="3:95" s="243" customFormat="1" ht="13.5" customHeight="1">
      <c r="C435" s="604" t="e">
        <f>DATE(#REF!+1,1,1)</f>
        <v>#REF!</v>
      </c>
      <c r="D435" s="605"/>
      <c r="E435" s="613" t="s">
        <v>275</v>
      </c>
      <c r="F435" s="614"/>
      <c r="G435" s="615"/>
      <c r="H435" s="256"/>
      <c r="I435" s="256"/>
      <c r="J435" s="256"/>
      <c r="K435" s="256"/>
      <c r="L435" s="256"/>
      <c r="M435" s="256"/>
      <c r="N435" s="256"/>
      <c r="O435" s="256"/>
      <c r="P435" s="256"/>
      <c r="Q435" s="256"/>
      <c r="R435" s="256"/>
      <c r="S435" s="256"/>
      <c r="T435" s="255"/>
      <c r="U435" s="618"/>
      <c r="V435" s="619"/>
      <c r="W435" s="619"/>
      <c r="X435" s="619"/>
      <c r="Y435" s="619"/>
      <c r="Z435" s="620"/>
      <c r="AA435" s="257"/>
      <c r="AB435" s="257"/>
      <c r="AC435" s="257"/>
      <c r="AD435" s="604" t="e">
        <f>DATE(#REF!+1,1,1)</f>
        <v>#REF!</v>
      </c>
      <c r="AE435" s="605"/>
      <c r="AF435" s="613" t="s">
        <v>198</v>
      </c>
      <c r="AG435" s="614"/>
      <c r="AH435" s="615"/>
      <c r="AI435" s="258" t="str">
        <f>IF(COUNT(S433,H435)&lt;&gt;2,"",ROUND(MIN(S433,H435)*H428,#REF!))</f>
        <v/>
      </c>
      <c r="AJ435" s="258" t="str">
        <f>IF(COUNT(H435,I435)&lt;&gt;2,"",ROUND(MIN(H435,I435)*I428,#REF!))</f>
        <v/>
      </c>
      <c r="AK435" s="258" t="str">
        <f>IF(COUNT(I435,J435)&lt;&gt;2,"",ROUND(MIN(I435,J435)*J428,#REF!))</f>
        <v/>
      </c>
      <c r="AL435" s="258" t="str">
        <f>IF(COUNT(J435,K435)&lt;&gt;2,"",ROUND(MIN(J435,K435)*K428,#REF!))</f>
        <v/>
      </c>
      <c r="AM435" s="258" t="str">
        <f>IF(COUNT(K435,L435)&lt;&gt;2,"",ROUND(MIN(K435,L435)*L428,#REF!))</f>
        <v/>
      </c>
      <c r="AN435" s="258" t="str">
        <f>IF(COUNT(L435,M435)&lt;&gt;2,"",ROUND(MIN(L435,M435)*M428,#REF!))</f>
        <v/>
      </c>
      <c r="AO435" s="258" t="str">
        <f>IF(COUNT(M435,N435)&lt;&gt;2,"",ROUND(MIN(M435,N435)*N428,#REF!))</f>
        <v/>
      </c>
      <c r="AP435" s="258" t="str">
        <f>IF(COUNT(N435,O435)&lt;&gt;2,"",ROUND(MIN(N435,O435)*O428,#REF!))</f>
        <v/>
      </c>
      <c r="AQ435" s="258" t="str">
        <f>IF(COUNT(O435,P435)&lt;&gt;2,"",ROUND(MIN(O435,P435)*P428,#REF!))</f>
        <v/>
      </c>
      <c r="AR435" s="258" t="str">
        <f>IF(COUNT(P435,Q435)&lt;&gt;2,"",ROUND(MIN(P435,Q435)*Q428,#REF!))</f>
        <v/>
      </c>
      <c r="AS435" s="258" t="str">
        <f>IF(COUNT(Q435,R435)&lt;&gt;2,"",ROUND(MIN(Q435,R435)*R428,#REF!))</f>
        <v/>
      </c>
      <c r="AT435" s="258" t="str">
        <f>IF(COUNT(R435,S435)&lt;&gt;2,"",ROUND(MIN(R435,S435)*S428,#REF!))</f>
        <v/>
      </c>
      <c r="AU435" s="255"/>
      <c r="AX435" s="594" t="s">
        <v>200</v>
      </c>
      <c r="AY435" s="594"/>
      <c r="AZ435" s="595" t="s">
        <v>201</v>
      </c>
      <c r="BA435" s="594" t="s">
        <v>202</v>
      </c>
      <c r="BB435" s="594"/>
      <c r="BC435" s="594"/>
      <c r="BD435" s="595" t="s">
        <v>203</v>
      </c>
      <c r="BE435" s="597" t="s">
        <v>176</v>
      </c>
      <c r="BF435" s="598"/>
      <c r="BG435" s="601" t="e">
        <f>DATE(#REF!,1,1)</f>
        <v>#REF!</v>
      </c>
      <c r="BH435" s="602"/>
      <c r="BI435" s="602"/>
      <c r="BJ435" s="602"/>
      <c r="BK435" s="602"/>
      <c r="BL435" s="602"/>
      <c r="BM435" s="602"/>
      <c r="BN435" s="602"/>
      <c r="BO435" s="602"/>
      <c r="BP435" s="602"/>
      <c r="BQ435" s="602"/>
      <c r="BR435" s="603"/>
      <c r="BS435" s="594" t="s">
        <v>175</v>
      </c>
      <c r="BT435" s="594"/>
      <c r="BU435" s="594"/>
      <c r="BV435" s="594"/>
      <c r="BW435" s="592" t="e">
        <f>DATE(#REF!-1,1,1)</f>
        <v>#REF!</v>
      </c>
      <c r="BX435" s="592" t="e">
        <f>DATE(#REF!,1,1)</f>
        <v>#REF!</v>
      </c>
      <c r="BY435" s="592" t="e">
        <f>DATE(#REF!+1,1,1)</f>
        <v>#REF!</v>
      </c>
      <c r="BZ435" s="592" t="e">
        <f>DATE(#REF!+2,1,1)</f>
        <v>#REF!</v>
      </c>
      <c r="CA435" s="592" t="e">
        <f>DATE(#REF!+3,1,1)</f>
        <v>#REF!</v>
      </c>
      <c r="CB435" s="592" t="e">
        <f>DATE(#REF!+4,1,1)</f>
        <v>#REF!</v>
      </c>
      <c r="CC435" s="592" t="e">
        <f>DATE(#REF!+5,1,1)</f>
        <v>#REF!</v>
      </c>
      <c r="CD435" s="592" t="e">
        <f>DATE(#REF!+6,1,1)</f>
        <v>#REF!</v>
      </c>
      <c r="CE435" s="592" t="e">
        <f>DATE(#REF!+7,1,1)</f>
        <v>#REF!</v>
      </c>
      <c r="CF435" s="592" t="e">
        <f>DATE(#REF!+8,1,1)</f>
        <v>#REF!</v>
      </c>
      <c r="CG435" s="592" t="e">
        <f>DATE(#REF!+9,1,1)</f>
        <v>#REF!</v>
      </c>
      <c r="CH435" s="566" t="s">
        <v>268</v>
      </c>
      <c r="CI435" s="567"/>
      <c r="CJ435" s="567"/>
      <c r="CK435" s="567"/>
      <c r="CL435" s="567"/>
      <c r="CM435" s="567"/>
      <c r="CN435" s="567"/>
      <c r="CO435" s="567"/>
      <c r="CP435" s="567"/>
      <c r="CQ435" s="567"/>
    </row>
    <row r="436" spans="3:95" s="243" customFormat="1" ht="13.5" customHeight="1">
      <c r="C436" s="606"/>
      <c r="D436" s="607"/>
      <c r="E436" s="608" t="s">
        <v>212</v>
      </c>
      <c r="F436" s="609"/>
      <c r="G436" s="610"/>
      <c r="H436" s="261"/>
      <c r="I436" s="261"/>
      <c r="J436" s="261"/>
      <c r="K436" s="261"/>
      <c r="L436" s="261"/>
      <c r="M436" s="261"/>
      <c r="N436" s="261"/>
      <c r="O436" s="261"/>
      <c r="P436" s="261"/>
      <c r="Q436" s="261"/>
      <c r="R436" s="261"/>
      <c r="S436" s="261"/>
      <c r="T436" s="262" t="str">
        <f>IF(COUNT(H436:S436)=0,"",SUMPRODUCT(ROUND(H436:S436,#REF!)))</f>
        <v/>
      </c>
      <c r="U436" s="621"/>
      <c r="V436" s="622"/>
      <c r="W436" s="622"/>
      <c r="X436" s="622"/>
      <c r="Y436" s="622"/>
      <c r="Z436" s="623"/>
      <c r="AA436" s="257"/>
      <c r="AB436" s="257"/>
      <c r="AC436" s="257"/>
      <c r="AD436" s="606"/>
      <c r="AE436" s="607"/>
      <c r="AF436" s="608" t="s">
        <v>199</v>
      </c>
      <c r="AG436" s="609"/>
      <c r="AH436" s="610"/>
      <c r="AI436" s="264" t="str">
        <f t="shared" ref="AI436:AT436" si="102">IF(COUNT(H435:H436)=0,"",ROUND(H436/(H435*24*AI428/1000),3))</f>
        <v/>
      </c>
      <c r="AJ436" s="264" t="str">
        <f t="shared" si="102"/>
        <v/>
      </c>
      <c r="AK436" s="264" t="str">
        <f t="shared" si="102"/>
        <v/>
      </c>
      <c r="AL436" s="264" t="str">
        <f t="shared" si="102"/>
        <v/>
      </c>
      <c r="AM436" s="264" t="str">
        <f t="shared" si="102"/>
        <v/>
      </c>
      <c r="AN436" s="264" t="str">
        <f t="shared" si="102"/>
        <v/>
      </c>
      <c r="AO436" s="264" t="str">
        <f t="shared" si="102"/>
        <v/>
      </c>
      <c r="AP436" s="264" t="str">
        <f t="shared" si="102"/>
        <v/>
      </c>
      <c r="AQ436" s="264" t="str">
        <f t="shared" si="102"/>
        <v/>
      </c>
      <c r="AR436" s="264" t="str">
        <f t="shared" si="102"/>
        <v/>
      </c>
      <c r="AS436" s="264" t="str">
        <f t="shared" si="102"/>
        <v/>
      </c>
      <c r="AT436" s="264" t="str">
        <f t="shared" si="102"/>
        <v/>
      </c>
      <c r="AU436" s="265" t="str">
        <f>IF(COUNT(AI436:AT436)=0,"",AVERAGE(AI436:AT436))</f>
        <v/>
      </c>
      <c r="AX436" s="594"/>
      <c r="AY436" s="594"/>
      <c r="AZ436" s="596"/>
      <c r="BA436" s="594"/>
      <c r="BB436" s="594"/>
      <c r="BC436" s="594"/>
      <c r="BD436" s="596"/>
      <c r="BE436" s="599"/>
      <c r="BF436" s="600"/>
      <c r="BG436" s="334" t="s">
        <v>194</v>
      </c>
      <c r="BH436" s="334" t="s">
        <v>195</v>
      </c>
      <c r="BI436" s="334" t="s">
        <v>161</v>
      </c>
      <c r="BJ436" s="334" t="s">
        <v>162</v>
      </c>
      <c r="BK436" s="334" t="s">
        <v>163</v>
      </c>
      <c r="BL436" s="334" t="s">
        <v>164</v>
      </c>
      <c r="BM436" s="334" t="s">
        <v>165</v>
      </c>
      <c r="BN436" s="334" t="s">
        <v>166</v>
      </c>
      <c r="BO436" s="334" t="s">
        <v>167</v>
      </c>
      <c r="BP436" s="334" t="s">
        <v>168</v>
      </c>
      <c r="BQ436" s="334" t="s">
        <v>169</v>
      </c>
      <c r="BR436" s="334" t="s">
        <v>170</v>
      </c>
      <c r="BS436" s="594"/>
      <c r="BT436" s="594"/>
      <c r="BU436" s="594"/>
      <c r="BV436" s="594"/>
      <c r="BW436" s="593"/>
      <c r="BX436" s="593"/>
      <c r="BY436" s="593">
        <v>43101</v>
      </c>
      <c r="BZ436" s="593">
        <v>43466</v>
      </c>
      <c r="CA436" s="593">
        <v>43831</v>
      </c>
      <c r="CB436" s="593">
        <v>44197</v>
      </c>
      <c r="CC436" s="593">
        <v>44562</v>
      </c>
      <c r="CD436" s="593">
        <v>44927</v>
      </c>
      <c r="CE436" s="593">
        <v>45292</v>
      </c>
      <c r="CF436" s="593">
        <v>45658</v>
      </c>
      <c r="CG436" s="593">
        <v>46023</v>
      </c>
      <c r="CH436" s="567"/>
      <c r="CI436" s="567"/>
      <c r="CJ436" s="567"/>
      <c r="CK436" s="567"/>
      <c r="CL436" s="567"/>
      <c r="CM436" s="567"/>
      <c r="CN436" s="567"/>
      <c r="CO436" s="567"/>
      <c r="CP436" s="567"/>
      <c r="CQ436" s="567"/>
    </row>
    <row r="437" spans="3:95" s="243" customFormat="1" ht="13.5" customHeight="1">
      <c r="C437" s="604" t="e">
        <f>DATE(#REF!+2,1,1)</f>
        <v>#REF!</v>
      </c>
      <c r="D437" s="605"/>
      <c r="E437" s="613" t="s">
        <v>275</v>
      </c>
      <c r="F437" s="614"/>
      <c r="G437" s="615"/>
      <c r="H437" s="256"/>
      <c r="I437" s="256"/>
      <c r="J437" s="256"/>
      <c r="K437" s="256"/>
      <c r="L437" s="256"/>
      <c r="M437" s="256"/>
      <c r="N437" s="256"/>
      <c r="O437" s="256"/>
      <c r="P437" s="256"/>
      <c r="Q437" s="256"/>
      <c r="R437" s="256"/>
      <c r="S437" s="256"/>
      <c r="T437" s="255"/>
      <c r="U437" s="621"/>
      <c r="V437" s="622"/>
      <c r="W437" s="622"/>
      <c r="X437" s="622"/>
      <c r="Y437" s="622"/>
      <c r="Z437" s="623"/>
      <c r="AA437" s="257"/>
      <c r="AB437" s="257"/>
      <c r="AC437" s="257"/>
      <c r="AD437" s="604" t="e">
        <f>DATE(#REF!+2,1,1)</f>
        <v>#REF!</v>
      </c>
      <c r="AE437" s="605"/>
      <c r="AF437" s="613" t="s">
        <v>198</v>
      </c>
      <c r="AG437" s="614"/>
      <c r="AH437" s="615"/>
      <c r="AI437" s="258" t="str">
        <f>IF(COUNT(S435,H437)&lt;&gt;2,"",ROUND(MIN(S435,H437)*H428,#REF!))</f>
        <v/>
      </c>
      <c r="AJ437" s="258" t="str">
        <f>IF(COUNT(H437,I437)&lt;&gt;2,"",ROUND(MIN(H437,I437)*I428,#REF!))</f>
        <v/>
      </c>
      <c r="AK437" s="258" t="str">
        <f>IF(COUNT(I437,J437)&lt;&gt;2,"",ROUND(MIN(I437,J437)*J428,#REF!))</f>
        <v/>
      </c>
      <c r="AL437" s="258" t="str">
        <f>IF(COUNT(J437,K437)&lt;&gt;2,"",ROUND(MIN(J437,K437)*K428,#REF!))</f>
        <v/>
      </c>
      <c r="AM437" s="258" t="str">
        <f>IF(COUNT(K437,L437)&lt;&gt;2,"",ROUND(MIN(K437,L437)*L428,#REF!))</f>
        <v/>
      </c>
      <c r="AN437" s="258" t="str">
        <f>IF(COUNT(L437,M437)&lt;&gt;2,"",ROUND(MIN(L437,M437)*M428,#REF!))</f>
        <v/>
      </c>
      <c r="AO437" s="258" t="str">
        <f>IF(COUNT(M437,N437)&lt;&gt;2,"",ROUND(MIN(M437,N437)*N428,#REF!))</f>
        <v/>
      </c>
      <c r="AP437" s="258" t="str">
        <f>IF(COUNT(N437,O437)&lt;&gt;2,"",ROUND(MIN(N437,O437)*O428,#REF!))</f>
        <v/>
      </c>
      <c r="AQ437" s="258" t="str">
        <f>IF(COUNT(O437,P437)&lt;&gt;2,"",ROUND(MIN(O437,P437)*P428,#REF!))</f>
        <v/>
      </c>
      <c r="AR437" s="258" t="str">
        <f>IF(COUNT(P437,Q437)&lt;&gt;2,"",ROUND(MIN(P437,Q437)*Q428,#REF!))</f>
        <v/>
      </c>
      <c r="AS437" s="258" t="str">
        <f>IF(COUNT(Q437,R437)&lt;&gt;2,"",ROUND(MIN(Q437,R437)*R428,#REF!))</f>
        <v/>
      </c>
      <c r="AT437" s="258" t="str">
        <f>IF(COUNT(R437,S437)&lt;&gt;2,"",ROUND(MIN(R437,S437)*S428,#REF!))</f>
        <v/>
      </c>
      <c r="AU437" s="255"/>
      <c r="AX437" s="569" t="str">
        <f>IF(C459="","",C459)</f>
        <v/>
      </c>
      <c r="AY437" s="569"/>
      <c r="AZ437" s="587" t="str">
        <f>IF(E459="","",E459)</f>
        <v/>
      </c>
      <c r="BA437" s="590" t="str">
        <f ca="1">IF(F459="","",F459)</f>
        <v/>
      </c>
      <c r="BB437" s="590"/>
      <c r="BC437" s="590"/>
      <c r="BD437" s="587" t="str">
        <f>IF(I459="","",I459)</f>
        <v/>
      </c>
      <c r="BE437" s="578" t="e">
        <f>IF(#REF!="発電事業者","送電電力（MW）","受電電力（MW）")</f>
        <v>#REF!</v>
      </c>
      <c r="BF437" s="579"/>
      <c r="BG437" s="331" t="str">
        <f>IF(AND(COUNT(BG428)+COUNTA(E459)=2,L459&lt;&gt;""),ROUND(BG428-SUMIF(BE440:BF466,BE437,BG440:BG466),#REF!),"")</f>
        <v/>
      </c>
      <c r="BH437" s="331" t="str">
        <f>IF(AND(COUNT(BH428)+COUNTA(E459)=2,M459&lt;&gt;""),ROUND(BH428-SUMIF(BE440:BF466,BE437,BH440:BH466),#REF!),"")</f>
        <v/>
      </c>
      <c r="BI437" s="331" t="str">
        <f>IF(AND(COUNT(BI428)+COUNTA(E459)=2,N459&lt;&gt;""),ROUND(BI428-SUMIF(BE440:BF466,BE437,BI440:BI466),#REF!),"")</f>
        <v/>
      </c>
      <c r="BJ437" s="331" t="str">
        <f>IF(AND(COUNT(BJ428)+COUNTA(E459)=2,O459&lt;&gt;""),ROUND(BJ428-SUMIF(BE440:BF466,BE437,BJ440:BJ466),#REF!),"")</f>
        <v/>
      </c>
      <c r="BK437" s="331" t="str">
        <f>IF(AND(COUNT(BK428)+COUNTA(E459)=2,P459&lt;&gt;""),ROUND(BK428-SUMIF(BE440:BF466,BE437,BK440:BK466),#REF!),"")</f>
        <v/>
      </c>
      <c r="BL437" s="331" t="str">
        <f>IF(AND(COUNT(BL428)+COUNTA(E459)=2,Q459&lt;&gt;""),ROUND(BL428-SUMIF(BE440:BF466,BE437,BL440:BL466),#REF!),"")</f>
        <v/>
      </c>
      <c r="BM437" s="331" t="str">
        <f>IF(AND(COUNT(BM428)+COUNTA(E459)=2,R459&lt;&gt;""),ROUND(BM428-SUMIF(BE440:BF466,BE437,BM440:BM466),#REF!),"")</f>
        <v/>
      </c>
      <c r="BN437" s="331" t="str">
        <f>IF(AND(COUNT(BN428)+COUNTA(E459)=2,S459&lt;&gt;""),ROUND(BN428-SUMIF(BE440:BF466,BE437,BN440:BN466),#REF!),"")</f>
        <v/>
      </c>
      <c r="BO437" s="331" t="str">
        <f>IF(AND(COUNT(BO428)+COUNTA(E459)=2,T459&lt;&gt;""),ROUND(BO428-SUMIF(BE440:BF466,BE437,BO440:BO466),#REF!),"")</f>
        <v/>
      </c>
      <c r="BP437" s="331" t="str">
        <f>IF(AND(COUNT(BP428)+COUNTA(E459)=2,U459&lt;&gt;""),ROUND(BP428-SUMIF(BE440:BF466,BE437,BP440:BP466),#REF!),"")</f>
        <v/>
      </c>
      <c r="BQ437" s="331" t="str">
        <f>IF(AND(COUNT(BQ428)+COUNTA(E459)=2,V459&lt;&gt;""),ROUND(BQ428-SUMIF(BE440:BF466,BE437,BQ440:BQ466),#REF!),"")</f>
        <v/>
      </c>
      <c r="BR437" s="331" t="str">
        <f>IF(AND(COUNT(BR428)+COUNTA(E459)=2,W459&lt;&gt;""),ROUND(BR428-SUMIF(BE440:BF466,BE437,BR440:BR466),#REF!),"")</f>
        <v/>
      </c>
      <c r="BS437" s="569" t="e">
        <f>IF(#REF!="発電事業者","送電電力（MW）","受電電力（MW）")</f>
        <v>#REF!</v>
      </c>
      <c r="BT437" s="569"/>
      <c r="BU437" s="569"/>
      <c r="BV437" s="333" t="s">
        <v>171</v>
      </c>
      <c r="BW437" s="580"/>
      <c r="BX437" s="580"/>
      <c r="BY437" s="331" t="str">
        <f>IF(AND(COUNT(BY428)+COUNTA(E459)=2,X459&lt;&gt;""),ROUND(BY428-SUMIF(BV440:BV466,BV437,BY440:BY466),#REF!),"")</f>
        <v/>
      </c>
      <c r="BZ437" s="331" t="str">
        <f>IF(AND(COUNT(BZ428)+COUNTA(E459)=2,Y459&lt;&gt;""),ROUND(BZ428-SUMIF(BV440:BV466,BV437,BZ440:BZ466),#REF!),"")</f>
        <v/>
      </c>
      <c r="CA437" s="331" t="str">
        <f>IF(AND(COUNT(CA428)+COUNTA(E459)=2,Z459&lt;&gt;""),ROUND(CA428-SUMIF(BV440:BV466,BV437,CA440:CA466),#REF!),"")</f>
        <v/>
      </c>
      <c r="CB437" s="331" t="str">
        <f>IF(AND(COUNT(CB428)+COUNTA(E459)=2,AA459&lt;&gt;""),ROUND(CB428-SUMIF(BV440:BV466,BV437,CB440:CB466),#REF!),"")</f>
        <v/>
      </c>
      <c r="CC437" s="331" t="str">
        <f>IF(AND(COUNT(CC428)+COUNTA(E459)=2,AB459&lt;&gt;""),ROUND(CC428-SUMIF(BV440:BV466,BV437,CC440:CC466),#REF!),"")</f>
        <v/>
      </c>
      <c r="CD437" s="331" t="str">
        <f>IF(AND(COUNT(CD428)+COUNTA(E459)=2,AC459&lt;&gt;""),ROUND(CD428-SUMIF(BV440:BV466,BV437,CD440:CD466),#REF!),"")</f>
        <v/>
      </c>
      <c r="CE437" s="331" t="str">
        <f>IF(AND(COUNT(CE428)+COUNTA(E459)=2,AD459&lt;&gt;""),ROUND(CE428-SUMIF(BV440:BV466,BV437,CE440:CE466),#REF!),"")</f>
        <v/>
      </c>
      <c r="CF437" s="331" t="str">
        <f>IF(AND(COUNT(CF428)+COUNTA(E459)=2,AE459&lt;&gt;""),ROUND(CF428-SUMIF(BV440:BV466,BV437,CF440:CF466),#REF!),"")</f>
        <v/>
      </c>
      <c r="CG437" s="331" t="str">
        <f>IF(AND(COUNT(CG428)+COUNTA(E459)=2,AF459&lt;&gt;""),ROUND(CG428-SUMIF(BV440:BV466,BV437,CG440:CG466),#REF!),"")</f>
        <v/>
      </c>
      <c r="CH437" s="563" t="s">
        <v>215</v>
      </c>
      <c r="CI437" s="563"/>
      <c r="CJ437" s="563"/>
      <c r="CK437" s="563"/>
      <c r="CL437" s="563"/>
      <c r="CM437" s="563"/>
      <c r="CN437" s="563"/>
      <c r="CO437" s="563"/>
      <c r="CP437" s="563"/>
      <c r="CQ437" s="563"/>
    </row>
    <row r="438" spans="3:95" s="243" customFormat="1" ht="13.5" customHeight="1">
      <c r="C438" s="606"/>
      <c r="D438" s="607"/>
      <c r="E438" s="608" t="s">
        <v>212</v>
      </c>
      <c r="F438" s="609"/>
      <c r="G438" s="610"/>
      <c r="H438" s="261"/>
      <c r="I438" s="261"/>
      <c r="J438" s="261"/>
      <c r="K438" s="261"/>
      <c r="L438" s="261"/>
      <c r="M438" s="261"/>
      <c r="N438" s="261"/>
      <c r="O438" s="261"/>
      <c r="P438" s="261"/>
      <c r="Q438" s="261"/>
      <c r="R438" s="261"/>
      <c r="S438" s="261"/>
      <c r="T438" s="262" t="str">
        <f>IF(COUNT(H438:S438)=0,"",SUMPRODUCT(ROUND(H438:S438,#REF!)))</f>
        <v/>
      </c>
      <c r="U438" s="621"/>
      <c r="V438" s="622"/>
      <c r="W438" s="622"/>
      <c r="X438" s="622"/>
      <c r="Y438" s="622"/>
      <c r="Z438" s="623"/>
      <c r="AA438" s="257"/>
      <c r="AB438" s="257"/>
      <c r="AC438" s="257"/>
      <c r="AD438" s="606"/>
      <c r="AE438" s="607"/>
      <c r="AF438" s="608" t="s">
        <v>199</v>
      </c>
      <c r="AG438" s="609"/>
      <c r="AH438" s="610"/>
      <c r="AI438" s="264" t="str">
        <f t="shared" ref="AI438:AT438" si="103">IF(COUNT(H437:H438)=0,"",ROUND(H438/(H437*24*AI428/1000),3))</f>
        <v/>
      </c>
      <c r="AJ438" s="264" t="str">
        <f t="shared" si="103"/>
        <v/>
      </c>
      <c r="AK438" s="264" t="str">
        <f t="shared" si="103"/>
        <v/>
      </c>
      <c r="AL438" s="264" t="str">
        <f t="shared" si="103"/>
        <v/>
      </c>
      <c r="AM438" s="264" t="str">
        <f t="shared" si="103"/>
        <v/>
      </c>
      <c r="AN438" s="264" t="str">
        <f t="shared" si="103"/>
        <v/>
      </c>
      <c r="AO438" s="264" t="str">
        <f t="shared" si="103"/>
        <v/>
      </c>
      <c r="AP438" s="264" t="str">
        <f t="shared" si="103"/>
        <v/>
      </c>
      <c r="AQ438" s="264" t="str">
        <f t="shared" si="103"/>
        <v/>
      </c>
      <c r="AR438" s="264" t="str">
        <f t="shared" si="103"/>
        <v/>
      </c>
      <c r="AS438" s="264" t="str">
        <f t="shared" si="103"/>
        <v/>
      </c>
      <c r="AT438" s="264" t="str">
        <f t="shared" si="103"/>
        <v/>
      </c>
      <c r="AU438" s="265" t="str">
        <f>IF(COUNT(AI438:AT438)=0,"",AVERAGE(AI438:AT438))</f>
        <v/>
      </c>
      <c r="AX438" s="569"/>
      <c r="AY438" s="569"/>
      <c r="AZ438" s="588"/>
      <c r="BA438" s="590"/>
      <c r="BB438" s="590"/>
      <c r="BC438" s="590"/>
      <c r="BD438" s="588"/>
      <c r="BE438" s="583"/>
      <c r="BF438" s="584"/>
      <c r="BG438" s="259"/>
      <c r="BH438" s="259"/>
      <c r="BI438" s="259"/>
      <c r="BJ438" s="259"/>
      <c r="BK438" s="259"/>
      <c r="BL438" s="259"/>
      <c r="BM438" s="259"/>
      <c r="BN438" s="259"/>
      <c r="BO438" s="259"/>
      <c r="BP438" s="259"/>
      <c r="BQ438" s="259"/>
      <c r="BR438" s="259"/>
      <c r="BS438" s="569"/>
      <c r="BT438" s="569"/>
      <c r="BU438" s="569"/>
      <c r="BV438" s="333" t="s">
        <v>172</v>
      </c>
      <c r="BW438" s="581"/>
      <c r="BX438" s="581"/>
      <c r="BY438" s="331" t="str">
        <f>IF(AND(COUNT(BY429)+COUNTA(E459)=2,X459&lt;&gt;""),ROUND(BY429-SUMIF(BV440:BV466,BV438,BY440:BY466),#REF!),"")</f>
        <v/>
      </c>
      <c r="BZ438" s="331" t="str">
        <f>IF(AND(COUNT(BZ429)+COUNTA(E459)=2,Y459&lt;&gt;""),ROUND(BZ429-SUMIF(BV440:BV466,BV438,BZ440:BZ466),#REF!),"")</f>
        <v/>
      </c>
      <c r="CA438" s="331" t="str">
        <f>IF(AND(COUNT(CA429)+COUNTA(E459)=2,Z459&lt;&gt;""),ROUND(CA429-SUMIF(BV440:BV466,BV438,CA440:CA466),#REF!),"")</f>
        <v/>
      </c>
      <c r="CB438" s="331" t="str">
        <f>IF(AND(COUNT(CB429)+COUNTA(E459)=2,AA459&lt;&gt;""),ROUND(CB429-SUMIF(BV440:BV466,BV438,CB440:CB466),#REF!),"")</f>
        <v/>
      </c>
      <c r="CC438" s="331" t="str">
        <f>IF(AND(COUNT(CC429)+COUNTA(E459)=2,AB459&lt;&gt;""),ROUND(CC429-SUMIF(BV440:BV466,BV438,CC440:CC466),#REF!),"")</f>
        <v/>
      </c>
      <c r="CD438" s="331" t="str">
        <f>IF(AND(COUNT(CD429)+COUNTA(E459)=2,AC459&lt;&gt;""),ROUND(CD429-SUMIF(BV440:BV466,BV438,CD440:CD466),#REF!),"")</f>
        <v/>
      </c>
      <c r="CE438" s="331" t="str">
        <f>IF(AND(COUNT(CE429)+COUNTA(E459)=2,AD459&lt;&gt;""),ROUND(CE429-SUMIF(BV440:BV466,BV438,CE440:CE466),#REF!),"")</f>
        <v/>
      </c>
      <c r="CF438" s="331" t="str">
        <f>IF(AND(COUNT(CF429)+COUNTA(E459)=2,AE459&lt;&gt;""),ROUND(CF429-SUMIF(BV440:BV466,BV438,CF440:CF466),#REF!),"")</f>
        <v/>
      </c>
      <c r="CG438" s="331" t="str">
        <f>IF(AND(COUNT(CG429)+COUNTA(E459)=2,AF459&lt;&gt;""),ROUND(CG429-SUMIF(BV440:BV466,BV438,CG440:CG466),#REF!),"")</f>
        <v/>
      </c>
      <c r="CH438" s="564" t="str">
        <f>IF(CH437="","",CH437)</f>
        <v>太陽光（余剰）</v>
      </c>
      <c r="CI438" s="564"/>
      <c r="CJ438" s="564"/>
      <c r="CK438" s="564"/>
      <c r="CL438" s="564"/>
      <c r="CM438" s="564"/>
      <c r="CN438" s="564"/>
      <c r="CO438" s="564"/>
      <c r="CP438" s="564"/>
      <c r="CQ438" s="564"/>
    </row>
    <row r="439" spans="3:95" s="243" customFormat="1" ht="13.5" customHeight="1">
      <c r="C439" s="604" t="e">
        <f>DATE(#REF!+3,1,1)</f>
        <v>#REF!</v>
      </c>
      <c r="D439" s="605"/>
      <c r="E439" s="613" t="s">
        <v>275</v>
      </c>
      <c r="F439" s="614"/>
      <c r="G439" s="615"/>
      <c r="H439" s="256"/>
      <c r="I439" s="256"/>
      <c r="J439" s="256"/>
      <c r="K439" s="256"/>
      <c r="L439" s="256"/>
      <c r="M439" s="256"/>
      <c r="N439" s="256"/>
      <c r="O439" s="256"/>
      <c r="P439" s="256"/>
      <c r="Q439" s="256"/>
      <c r="R439" s="256"/>
      <c r="S439" s="256"/>
      <c r="T439" s="255"/>
      <c r="U439" s="621"/>
      <c r="V439" s="622"/>
      <c r="W439" s="622"/>
      <c r="X439" s="622"/>
      <c r="Y439" s="622"/>
      <c r="Z439" s="623"/>
      <c r="AA439" s="257"/>
      <c r="AB439" s="257"/>
      <c r="AC439" s="257"/>
      <c r="AD439" s="604" t="e">
        <f>DATE(#REF!+3,1,1)</f>
        <v>#REF!</v>
      </c>
      <c r="AE439" s="605"/>
      <c r="AF439" s="613" t="s">
        <v>198</v>
      </c>
      <c r="AG439" s="614"/>
      <c r="AH439" s="615"/>
      <c r="AI439" s="258" t="str">
        <f>IF(COUNT(S437,H439)&lt;&gt;2,"",ROUND(MIN(S437,H439)*H428,#REF!))</f>
        <v/>
      </c>
      <c r="AJ439" s="258" t="str">
        <f>IF(COUNT(H439,I439)&lt;&gt;2,"",ROUND(MIN(H439,I439)*I428,#REF!))</f>
        <v/>
      </c>
      <c r="AK439" s="258" t="str">
        <f>IF(COUNT(I439,J439)&lt;&gt;2,"",ROUND(MIN(I439,J439)*J428,#REF!))</f>
        <v/>
      </c>
      <c r="AL439" s="258" t="str">
        <f>IF(COUNT(J439,K439)&lt;&gt;2,"",ROUND(MIN(J439,K439)*K428,#REF!))</f>
        <v/>
      </c>
      <c r="AM439" s="258" t="str">
        <f>IF(COUNT(K439,L439)&lt;&gt;2,"",ROUND(MIN(K439,L439)*L428,#REF!))</f>
        <v/>
      </c>
      <c r="AN439" s="258" t="str">
        <f>IF(COUNT(L439,M439)&lt;&gt;2,"",ROUND(MIN(L439,M439)*M428,#REF!))</f>
        <v/>
      </c>
      <c r="AO439" s="258" t="str">
        <f>IF(COUNT(M439,N439)&lt;&gt;2,"",ROUND(MIN(M439,N439)*N428,#REF!))</f>
        <v/>
      </c>
      <c r="AP439" s="258" t="str">
        <f>IF(COUNT(N439,O439)&lt;&gt;2,"",ROUND(MIN(N439,O439)*O428,#REF!))</f>
        <v/>
      </c>
      <c r="AQ439" s="258" t="str">
        <f>IF(COUNT(O439,P439)&lt;&gt;2,"",ROUND(MIN(O439,P439)*P428,#REF!))</f>
        <v/>
      </c>
      <c r="AR439" s="258" t="str">
        <f>IF(COUNT(P439,Q439)&lt;&gt;2,"",ROUND(MIN(P439,Q439)*Q428,#REF!))</f>
        <v/>
      </c>
      <c r="AS439" s="258" t="str">
        <f>IF(COUNT(Q439,R439)&lt;&gt;2,"",ROUND(MIN(Q439,R439)*R428,#REF!))</f>
        <v/>
      </c>
      <c r="AT439" s="258" t="str">
        <f>IF(COUNT(R439,S439)&lt;&gt;2,"",ROUND(MIN(R439,S439)*S428,#REF!))</f>
        <v/>
      </c>
      <c r="AU439" s="255"/>
      <c r="AX439" s="569"/>
      <c r="AY439" s="569"/>
      <c r="AZ439" s="589"/>
      <c r="BA439" s="590"/>
      <c r="BB439" s="590"/>
      <c r="BC439" s="590"/>
      <c r="BD439" s="589"/>
      <c r="BE439" s="585" t="e">
        <f>IF(#REF!="発電事業者","月間送電電力量（GWh）","月間受電電力量（GWh）")</f>
        <v>#REF!</v>
      </c>
      <c r="BF439" s="586"/>
      <c r="BG439" s="297" t="str">
        <f>IF(AND(COUNT(BG430)+COUNTA(E459)=2,L459&lt;&gt;""),ROUND(BG430-SUMIF(BE440:BF466,BE439,BG440:BG466),#REF!),"")</f>
        <v/>
      </c>
      <c r="BH439" s="297" t="str">
        <f>IF(AND(COUNT(BH430)+COUNTA(E459)=2,M459&lt;&gt;""),ROUND(BH430-SUMIF(BE440:BF466,BE439,BH440:BH466),#REF!),"")</f>
        <v/>
      </c>
      <c r="BI439" s="297" t="str">
        <f>IF(AND(COUNT(BI430)+COUNTA(E459)=2,N459&lt;&gt;""),ROUND(BI430-SUMIF(BE440:BF466,BE439,BI440:BI466),#REF!),"")</f>
        <v/>
      </c>
      <c r="BJ439" s="297" t="str">
        <f>IF(AND(COUNT(BJ430)+COUNTA(E459)=2,O459&lt;&gt;""),ROUND(BJ430-SUMIF(BE440:BF466,BE439,BJ440:BJ466),#REF!),"")</f>
        <v/>
      </c>
      <c r="BK439" s="297" t="str">
        <f>IF(AND(COUNT(BK430)+COUNTA(E459)=2,P459&lt;&gt;""),ROUND(BK430-SUMIF(BE440:BF466,BE439,BK440:BK466),#REF!),"")</f>
        <v/>
      </c>
      <c r="BL439" s="297" t="str">
        <f>IF(AND(COUNT(BL430)+COUNTA(E459)=2,Q459&lt;&gt;""),ROUND(BL430-SUMIF(BE440:BF466,BE439,BL440:BL466),#REF!),"")</f>
        <v/>
      </c>
      <c r="BM439" s="297" t="str">
        <f>IF(AND(COUNT(BM430)+COUNTA(E459)=2,R459&lt;&gt;""),ROUND(BM430-SUMIF(BE440:BF466,BE439,BM440:BM466),#REF!),"")</f>
        <v/>
      </c>
      <c r="BN439" s="297" t="str">
        <f>IF(AND(COUNT(BN430)+COUNTA(E459)=2,S459&lt;&gt;""),ROUND(BN430-SUMIF(BE440:BF466,BE439,BN440:BN466),#REF!),"")</f>
        <v/>
      </c>
      <c r="BO439" s="297" t="str">
        <f>IF(AND(COUNT(BO430)+COUNTA(E459)=2,T459&lt;&gt;""),ROUND(BO430-SUMIF(BE440:BF466,BE439,BO440:BO466),#REF!),"")</f>
        <v/>
      </c>
      <c r="BP439" s="297" t="str">
        <f>IF(AND(COUNT(BP430)+COUNTA(E459)=2,U459&lt;&gt;""),ROUND(BP430-SUMIF(BE440:BF466,BE439,BP440:BP466),#REF!),"")</f>
        <v/>
      </c>
      <c r="BQ439" s="297" t="str">
        <f>IF(AND(COUNT(BQ430)+COUNTA(E459)=2,V459&lt;&gt;""),ROUND(BQ430-SUMIF(BE440:BF466,BE439,BQ440:BQ466),#REF!),"")</f>
        <v/>
      </c>
      <c r="BR439" s="297" t="str">
        <f>IF(AND(COUNT(BR430)+COUNTA(E459)=2,W459&lt;&gt;""),ROUND(BR430-SUMIF(BE440:BF466,BE439,BR440:BR466),#REF!),"")</f>
        <v/>
      </c>
      <c r="BS439" s="569" t="e">
        <f>IF(#REF!="発電事業者","年間送電電力量（GWh）","年間受電電力量（GWh）")</f>
        <v>#REF!</v>
      </c>
      <c r="BT439" s="569"/>
      <c r="BU439" s="569"/>
      <c r="BV439" s="333" t="s">
        <v>25</v>
      </c>
      <c r="BW439" s="582"/>
      <c r="BX439" s="582"/>
      <c r="BY439" s="331" t="str">
        <f>IF(AND(COUNT(BY430)+COUNTA(E459)=2,X459&lt;&gt;""),ROUND(BY430-SUMIF(BV440:BV466,BV439,BY440:BY466),#REF!),"")</f>
        <v/>
      </c>
      <c r="BZ439" s="331" t="str">
        <f>IF(AND(COUNT(BZ430)+COUNTA(E459)=2,Y459&lt;&gt;""),ROUND(BZ430-SUMIF(BV440:BV466,BV439,BZ440:BZ466),#REF!),"")</f>
        <v/>
      </c>
      <c r="CA439" s="331" t="str">
        <f>IF(AND(COUNT(CA430)+COUNTA(E459)=2,Z459&lt;&gt;""),ROUND(CA430-SUMIF(BV440:BV466,BV439,CA440:CA466),#REF!),"")</f>
        <v/>
      </c>
      <c r="CB439" s="331" t="str">
        <f>IF(AND(COUNT(CB430)+COUNTA(E459)=2,AA459&lt;&gt;""),ROUND(CB430-SUMIF(BV440:BV466,BV439,CB440:CB466),#REF!),"")</f>
        <v/>
      </c>
      <c r="CC439" s="331" t="str">
        <f>IF(AND(COUNT(CC430)+COUNTA(E459)=2,AB459&lt;&gt;""),ROUND(CC430-SUMIF(BV440:BV466,BV439,CC440:CC466),#REF!),"")</f>
        <v/>
      </c>
      <c r="CD439" s="331" t="str">
        <f>IF(AND(COUNT(CD430)+COUNTA(E459)=2,AC459&lt;&gt;""),ROUND(CD430-SUMIF(BV440:BV466,BV439,CD440:CD466),#REF!),"")</f>
        <v/>
      </c>
      <c r="CE439" s="331" t="str">
        <f>IF(AND(COUNT(CE430)+COUNTA(E459)=2,AD459&lt;&gt;""),ROUND(CE430-SUMIF(BV440:BV466,BV439,CE440:CE466),#REF!),"")</f>
        <v/>
      </c>
      <c r="CF439" s="331" t="str">
        <f>IF(AND(COUNT(CF430)+COUNTA(E459)=2,AE459&lt;&gt;""),ROUND(CF430-SUMIF(BV440:BV466,BV439,CF440:CF466),#REF!),"")</f>
        <v/>
      </c>
      <c r="CG439" s="331" t="str">
        <f>IF(AND(COUNT(CG430)+COUNTA(E459)=2,AF459&lt;&gt;""),ROUND(CG430-SUMIF(BV440:BV466,BV439,CG440:CG466),#REF!),"")</f>
        <v/>
      </c>
      <c r="CH439" s="565" t="str">
        <f>IF(COUNTA(AG459)=0,"",AG459)</f>
        <v/>
      </c>
      <c r="CI439" s="565"/>
      <c r="CJ439" s="565"/>
      <c r="CK439" s="565"/>
      <c r="CL439" s="565"/>
      <c r="CM439" s="565"/>
      <c r="CN439" s="565"/>
      <c r="CO439" s="565"/>
      <c r="CP439" s="565"/>
      <c r="CQ439" s="565"/>
    </row>
    <row r="440" spans="3:95" s="243" customFormat="1" ht="13.5" customHeight="1">
      <c r="C440" s="606"/>
      <c r="D440" s="607"/>
      <c r="E440" s="608" t="s">
        <v>212</v>
      </c>
      <c r="F440" s="609"/>
      <c r="G440" s="610"/>
      <c r="H440" s="261"/>
      <c r="I440" s="261"/>
      <c r="J440" s="261"/>
      <c r="K440" s="261"/>
      <c r="L440" s="261"/>
      <c r="M440" s="261"/>
      <c r="N440" s="261"/>
      <c r="O440" s="261"/>
      <c r="P440" s="261"/>
      <c r="Q440" s="261"/>
      <c r="R440" s="261"/>
      <c r="S440" s="261"/>
      <c r="T440" s="262" t="str">
        <f>IF(COUNT(H440:S440)=0,"",SUMPRODUCT(ROUND(H440:S440,#REF!)))</f>
        <v/>
      </c>
      <c r="U440" s="624"/>
      <c r="V440" s="625"/>
      <c r="W440" s="625"/>
      <c r="X440" s="625"/>
      <c r="Y440" s="625"/>
      <c r="Z440" s="626"/>
      <c r="AA440" s="257"/>
      <c r="AB440" s="257"/>
      <c r="AC440" s="257"/>
      <c r="AD440" s="606"/>
      <c r="AE440" s="607"/>
      <c r="AF440" s="608" t="s">
        <v>199</v>
      </c>
      <c r="AG440" s="609"/>
      <c r="AH440" s="610"/>
      <c r="AI440" s="264" t="str">
        <f t="shared" ref="AI440:AT440" si="104">IF(COUNT(H439:H440)=0,"",ROUND(H440/(H439*24*AI428/1000),3))</f>
        <v/>
      </c>
      <c r="AJ440" s="264" t="str">
        <f t="shared" si="104"/>
        <v/>
      </c>
      <c r="AK440" s="264" t="str">
        <f t="shared" si="104"/>
        <v/>
      </c>
      <c r="AL440" s="264" t="str">
        <f t="shared" si="104"/>
        <v/>
      </c>
      <c r="AM440" s="264" t="str">
        <f t="shared" si="104"/>
        <v/>
      </c>
      <c r="AN440" s="264" t="str">
        <f t="shared" si="104"/>
        <v/>
      </c>
      <c r="AO440" s="264" t="str">
        <f t="shared" si="104"/>
        <v/>
      </c>
      <c r="AP440" s="264" t="str">
        <f t="shared" si="104"/>
        <v/>
      </c>
      <c r="AQ440" s="264" t="str">
        <f t="shared" si="104"/>
        <v/>
      </c>
      <c r="AR440" s="264" t="str">
        <f t="shared" si="104"/>
        <v/>
      </c>
      <c r="AS440" s="264" t="str">
        <f t="shared" si="104"/>
        <v/>
      </c>
      <c r="AT440" s="264" t="str">
        <f t="shared" si="104"/>
        <v/>
      </c>
      <c r="AU440" s="265" t="str">
        <f>IF(COUNT(AI440:AT440)=0,"",AVERAGE(AI440:AT440))</f>
        <v/>
      </c>
      <c r="AX440" s="569" t="str">
        <f>IF(C460="","",C460)</f>
        <v/>
      </c>
      <c r="AY440" s="569"/>
      <c r="AZ440" s="587" t="str">
        <f>IF(E460="","",E460)</f>
        <v/>
      </c>
      <c r="BA440" s="590" t="str">
        <f ca="1">IF(F460="","",F460)</f>
        <v/>
      </c>
      <c r="BB440" s="590"/>
      <c r="BC440" s="590"/>
      <c r="BD440" s="587" t="str">
        <f>IF(I460="","",I460)</f>
        <v/>
      </c>
      <c r="BE440" s="578" t="e">
        <f>IF(#REF!="発電事業者","送電電力（MW）","受電電力（MW）")</f>
        <v>#REF!</v>
      </c>
      <c r="BF440" s="579"/>
      <c r="BG440" s="331" t="str">
        <f>IF(COUNT(BG428,L460)=2,ROUND(BG428*L460/SUM(L459:L468),#REF!),"")</f>
        <v/>
      </c>
      <c r="BH440" s="331" t="str">
        <f>IF(COUNT(BH428,M460)=2,ROUND(BH428*M460/SUM(M459:M468),#REF!),"")</f>
        <v/>
      </c>
      <c r="BI440" s="331" t="str">
        <f>IF(COUNT(BI428,N460)=2,ROUND(BI428*N460/SUM(N459:N468),#REF!),"")</f>
        <v/>
      </c>
      <c r="BJ440" s="331" t="str">
        <f>IF(COUNT(BJ428,O460)=2,ROUND(BJ428*O460/SUM(O459:O468),#REF!),"")</f>
        <v/>
      </c>
      <c r="BK440" s="331" t="str">
        <f>IF(COUNT(BK428,P460)=2,ROUND(BK428*P460/SUM(P459:P468),#REF!),"")</f>
        <v/>
      </c>
      <c r="BL440" s="331" t="str">
        <f>IF(COUNT(BL428,Q460)=2,ROUND(BL428*Q460/SUM(Q459:Q468),#REF!),"")</f>
        <v/>
      </c>
      <c r="BM440" s="331" t="str">
        <f>IF(COUNT(BM428,R460)=2,ROUND(BM428*R460/SUM(R459:R468),#REF!),"")</f>
        <v/>
      </c>
      <c r="BN440" s="331" t="str">
        <f>IF(COUNT(BN428,S460)=2,ROUND(BN428*S460/SUM(S459:S468),#REF!),"")</f>
        <v/>
      </c>
      <c r="BO440" s="331" t="str">
        <f>IF(COUNT(BO428,T460)=2,ROUND(BO428*T460/SUM(T459:T468),#REF!),"")</f>
        <v/>
      </c>
      <c r="BP440" s="331" t="str">
        <f>IF(COUNT(BP428,U460)=2,ROUND(BP428*U460/SUM(U459:U468),#REF!),"")</f>
        <v/>
      </c>
      <c r="BQ440" s="331" t="str">
        <f>IF(COUNT(BQ428,V460)=2,ROUND(BQ428*V460/SUM(V459:V468),#REF!),"")</f>
        <v/>
      </c>
      <c r="BR440" s="331" t="str">
        <f>IF(COUNT(BR428,W460)=2,ROUND(BR428*W460/SUM(W459:W468),#REF!),"")</f>
        <v/>
      </c>
      <c r="BS440" s="569" t="e">
        <f>IF(#REF!="発電事業者","送電電力（MW）","受電電力（MW）")</f>
        <v>#REF!</v>
      </c>
      <c r="BT440" s="569"/>
      <c r="BU440" s="569"/>
      <c r="BV440" s="333" t="s">
        <v>171</v>
      </c>
      <c r="BW440" s="580"/>
      <c r="BX440" s="580"/>
      <c r="BY440" s="331" t="str">
        <f>IF(COUNT(BY428,X460)=2,ROUND(BY428*X460/SUM(X459:X468),#REF!),"")</f>
        <v/>
      </c>
      <c r="BZ440" s="331" t="str">
        <f>IF(COUNT(BZ428,Y460)=2,ROUND(BZ428*Y460/SUM(Y459:Y468),#REF!),"")</f>
        <v/>
      </c>
      <c r="CA440" s="331" t="str">
        <f>IF(COUNT(CA428,Z460)=2,ROUND(CA428*Z460/SUM(Z459:Z468),#REF!),"")</f>
        <v/>
      </c>
      <c r="CB440" s="331" t="str">
        <f>IF(COUNT(CB428,AA460)=2,ROUND(CB428*AA460/SUM(AA459:AA468),#REF!),"")</f>
        <v/>
      </c>
      <c r="CC440" s="331" t="str">
        <f>IF(COUNT(CC428,AB460)=2,ROUND(CC428*AB460/SUM(AB459:AB468),#REF!),"")</f>
        <v/>
      </c>
      <c r="CD440" s="331" t="str">
        <f>IF(COUNT(CD428,AC460)=2,ROUND(CD428*AC460/SUM(AC459:AC468),#REF!),"")</f>
        <v/>
      </c>
      <c r="CE440" s="331" t="str">
        <f>IF(COUNT(CE428,AD460)=2,ROUND(CE428*AD460/SUM(AD459:AD468),#REF!),"")</f>
        <v/>
      </c>
      <c r="CF440" s="331" t="str">
        <f>IF(COUNT(CF428,AE460)=2,ROUND(CF428*AE460/SUM(AE459:AE468),#REF!),"")</f>
        <v/>
      </c>
      <c r="CG440" s="331" t="str">
        <f>IF(COUNT(CG428,AF460)=2,ROUND(CG428*AF460/SUM(AF459:AF468),#REF!),"")</f>
        <v/>
      </c>
      <c r="CH440" s="563" t="s">
        <v>215</v>
      </c>
      <c r="CI440" s="563"/>
      <c r="CJ440" s="563"/>
      <c r="CK440" s="563"/>
      <c r="CL440" s="563"/>
      <c r="CM440" s="563"/>
      <c r="CN440" s="563"/>
      <c r="CO440" s="563"/>
      <c r="CP440" s="563"/>
      <c r="CQ440" s="563"/>
    </row>
    <row r="441" spans="3:95" s="243" customFormat="1" ht="13.5" customHeight="1">
      <c r="C441" s="604" t="e">
        <f>DATE(#REF!+4,1,1)</f>
        <v>#REF!</v>
      </c>
      <c r="D441" s="605"/>
      <c r="E441" s="613" t="s">
        <v>275</v>
      </c>
      <c r="F441" s="614"/>
      <c r="G441" s="615"/>
      <c r="H441" s="256"/>
      <c r="I441" s="256"/>
      <c r="J441" s="256"/>
      <c r="K441" s="256"/>
      <c r="L441" s="256"/>
      <c r="M441" s="256"/>
      <c r="N441" s="256"/>
      <c r="O441" s="256"/>
      <c r="P441" s="256"/>
      <c r="Q441" s="256"/>
      <c r="R441" s="256"/>
      <c r="S441" s="256"/>
      <c r="T441" s="255"/>
      <c r="U441" s="613" t="s">
        <v>210</v>
      </c>
      <c r="V441" s="614"/>
      <c r="W441" s="614"/>
      <c r="X441" s="615"/>
      <c r="Y441" s="616" t="str">
        <f>IF(COUNT(S441)=0,"",ROUND(S441,#REF!))</f>
        <v/>
      </c>
      <c r="Z441" s="617"/>
      <c r="AA441" s="257"/>
      <c r="AB441" s="257"/>
      <c r="AC441" s="257"/>
      <c r="AD441" s="604" t="e">
        <f>DATE(#REF!+4,1,1)</f>
        <v>#REF!</v>
      </c>
      <c r="AE441" s="605"/>
      <c r="AF441" s="613" t="s">
        <v>198</v>
      </c>
      <c r="AG441" s="614"/>
      <c r="AH441" s="615"/>
      <c r="AI441" s="258" t="str">
        <f>IF(COUNT(S439,H441)&lt;&gt;2,"",ROUND(MIN(S439,H441)*H428,#REF!))</f>
        <v/>
      </c>
      <c r="AJ441" s="258" t="str">
        <f>IF(COUNT(H441,I441)&lt;&gt;2,"",ROUND(MIN(H441,I441)*I428,#REF!))</f>
        <v/>
      </c>
      <c r="AK441" s="258" t="str">
        <f>IF(COUNT(I441,J441)&lt;&gt;2,"",ROUND(MIN(I441,J441)*J428,#REF!))</f>
        <v/>
      </c>
      <c r="AL441" s="258" t="str">
        <f>IF(COUNT(J441,K441)&lt;&gt;2,"",ROUND(MIN(J441,K441)*K428,#REF!))</f>
        <v/>
      </c>
      <c r="AM441" s="258" t="str">
        <f>IF(COUNT(K441,L441)&lt;&gt;2,"",ROUND(MIN(K441,L441)*L428,#REF!))</f>
        <v/>
      </c>
      <c r="AN441" s="258" t="str">
        <f>IF(COUNT(L441,M441)&lt;&gt;2,"",ROUND(MIN(L441,M441)*M428,#REF!))</f>
        <v/>
      </c>
      <c r="AO441" s="258" t="str">
        <f>IF(COUNT(M441,N441)&lt;&gt;2,"",ROUND(MIN(M441,N441)*N428,#REF!))</f>
        <v/>
      </c>
      <c r="AP441" s="258" t="str">
        <f>IF(COUNT(N441,O441)&lt;&gt;2,"",ROUND(MIN(N441,O441)*O428,#REF!))</f>
        <v/>
      </c>
      <c r="AQ441" s="258" t="str">
        <f>IF(COUNT(O441,P441)&lt;&gt;2,"",ROUND(MIN(O441,P441)*P428,#REF!))</f>
        <v/>
      </c>
      <c r="AR441" s="258" t="str">
        <f>IF(COUNT(P441,Q441)&lt;&gt;2,"",ROUND(MIN(P441,Q441)*Q428,#REF!))</f>
        <v/>
      </c>
      <c r="AS441" s="258" t="str">
        <f>IF(COUNT(Q441,R441)&lt;&gt;2,"",ROUND(MIN(Q441,R441)*R428,#REF!))</f>
        <v/>
      </c>
      <c r="AT441" s="258" t="str">
        <f>IF(COUNT(R441,S441)&lt;&gt;2,"",ROUND(MIN(R441,S441)*S428,#REF!))</f>
        <v/>
      </c>
      <c r="AU441" s="255"/>
      <c r="AX441" s="569"/>
      <c r="AY441" s="569"/>
      <c r="AZ441" s="588"/>
      <c r="BA441" s="590"/>
      <c r="BB441" s="590"/>
      <c r="BC441" s="590"/>
      <c r="BD441" s="588"/>
      <c r="BE441" s="583"/>
      <c r="BF441" s="584"/>
      <c r="BG441" s="259"/>
      <c r="BH441" s="259"/>
      <c r="BI441" s="259"/>
      <c r="BJ441" s="259"/>
      <c r="BK441" s="259"/>
      <c r="BL441" s="259"/>
      <c r="BM441" s="259"/>
      <c r="BN441" s="259"/>
      <c r="BO441" s="259"/>
      <c r="BP441" s="259"/>
      <c r="BQ441" s="259"/>
      <c r="BR441" s="259"/>
      <c r="BS441" s="569"/>
      <c r="BT441" s="569"/>
      <c r="BU441" s="569"/>
      <c r="BV441" s="333" t="s">
        <v>172</v>
      </c>
      <c r="BW441" s="581"/>
      <c r="BX441" s="581"/>
      <c r="BY441" s="331" t="str">
        <f>IF(COUNT(BY429,X460)=2,ROUND(BY429*X460/SUM(X459:X468),#REF!),"")</f>
        <v/>
      </c>
      <c r="BZ441" s="331" t="str">
        <f>IF(COUNT(BZ429,Y460)=2,ROUND(BZ429*Y460/SUM(Y459:Y468),#REF!),"")</f>
        <v/>
      </c>
      <c r="CA441" s="331" t="str">
        <f>IF(COUNT(CA429,Z460)=2,ROUND(CA429*Z460/SUM(Z459:Z468),#REF!),"")</f>
        <v/>
      </c>
      <c r="CB441" s="331" t="str">
        <f>IF(COUNT(CB429,AA460)=2,ROUND(CB429*AA460/SUM(AA459:AA468),#REF!),"")</f>
        <v/>
      </c>
      <c r="CC441" s="331" t="str">
        <f>IF(COUNT(CC429,AB460)=2,ROUND(CC429*AB460/SUM(AB459:AB468),#REF!),"")</f>
        <v/>
      </c>
      <c r="CD441" s="331" t="str">
        <f>IF(COUNT(CD429,AC460)=2,ROUND(CD429*AC460/SUM(AC459:AC468),#REF!),"")</f>
        <v/>
      </c>
      <c r="CE441" s="331" t="str">
        <f>IF(COUNT(CE429,AD460)=2,ROUND(CE429*AD460/SUM(AD459:AD468),#REF!),"")</f>
        <v/>
      </c>
      <c r="CF441" s="331" t="str">
        <f>IF(COUNT(CF429,AE460)=2,ROUND(CF429*AE460/SUM(AE459:AE468),#REF!),"")</f>
        <v/>
      </c>
      <c r="CG441" s="331" t="str">
        <f>IF(COUNT(CG429,AF460)=2,ROUND(CG429*AF460/SUM(AF459:AF468),#REF!),"")</f>
        <v/>
      </c>
      <c r="CH441" s="564" t="str">
        <f>IF(CH440="","",CH440)</f>
        <v>太陽光（余剰）</v>
      </c>
      <c r="CI441" s="564"/>
      <c r="CJ441" s="564"/>
      <c r="CK441" s="564"/>
      <c r="CL441" s="564"/>
      <c r="CM441" s="564"/>
      <c r="CN441" s="564"/>
      <c r="CO441" s="564"/>
      <c r="CP441" s="564"/>
      <c r="CQ441" s="564"/>
    </row>
    <row r="442" spans="3:95" s="243" customFormat="1" ht="13.5" customHeight="1">
      <c r="C442" s="606"/>
      <c r="D442" s="607"/>
      <c r="E442" s="608" t="s">
        <v>212</v>
      </c>
      <c r="F442" s="609"/>
      <c r="G442" s="610"/>
      <c r="H442" s="261"/>
      <c r="I442" s="261"/>
      <c r="J442" s="261"/>
      <c r="K442" s="261"/>
      <c r="L442" s="261"/>
      <c r="M442" s="261"/>
      <c r="N442" s="261"/>
      <c r="O442" s="261"/>
      <c r="P442" s="261"/>
      <c r="Q442" s="261"/>
      <c r="R442" s="261"/>
      <c r="S442" s="261"/>
      <c r="T442" s="262" t="str">
        <f>IF(COUNT(H442:S442)=0,"",SUMPRODUCT(ROUND(H442:S442,#REF!)))</f>
        <v/>
      </c>
      <c r="U442" s="608" t="s">
        <v>211</v>
      </c>
      <c r="V442" s="609"/>
      <c r="W442" s="609"/>
      <c r="X442" s="610"/>
      <c r="Y442" s="611" t="str">
        <f>IF(COUNT(T442)=0,"",T442)</f>
        <v/>
      </c>
      <c r="Z442" s="612"/>
      <c r="AA442" s="257"/>
      <c r="AB442" s="257"/>
      <c r="AC442" s="257"/>
      <c r="AD442" s="606"/>
      <c r="AE442" s="607"/>
      <c r="AF442" s="608" t="s">
        <v>199</v>
      </c>
      <c r="AG442" s="609"/>
      <c r="AH442" s="610"/>
      <c r="AI442" s="264" t="str">
        <f t="shared" ref="AI442:AT442" si="105">IF(COUNT(H441:H442)=0,"",ROUND(H442/(H441*24*AI428/1000),3))</f>
        <v/>
      </c>
      <c r="AJ442" s="264" t="str">
        <f t="shared" si="105"/>
        <v/>
      </c>
      <c r="AK442" s="264" t="str">
        <f t="shared" si="105"/>
        <v/>
      </c>
      <c r="AL442" s="264" t="str">
        <f t="shared" si="105"/>
        <v/>
      </c>
      <c r="AM442" s="264" t="str">
        <f t="shared" si="105"/>
        <v/>
      </c>
      <c r="AN442" s="264" t="str">
        <f t="shared" si="105"/>
        <v/>
      </c>
      <c r="AO442" s="264" t="str">
        <f t="shared" si="105"/>
        <v/>
      </c>
      <c r="AP442" s="264" t="str">
        <f t="shared" si="105"/>
        <v/>
      </c>
      <c r="AQ442" s="264" t="str">
        <f t="shared" si="105"/>
        <v/>
      </c>
      <c r="AR442" s="264" t="str">
        <f t="shared" si="105"/>
        <v/>
      </c>
      <c r="AS442" s="264" t="str">
        <f t="shared" si="105"/>
        <v/>
      </c>
      <c r="AT442" s="264" t="str">
        <f t="shared" si="105"/>
        <v/>
      </c>
      <c r="AU442" s="265" t="str">
        <f>IF(COUNT(AI442:AT442)=0,"",AVERAGE(AI442:AT442))</f>
        <v/>
      </c>
      <c r="AX442" s="569"/>
      <c r="AY442" s="569"/>
      <c r="AZ442" s="589"/>
      <c r="BA442" s="590"/>
      <c r="BB442" s="590"/>
      <c r="BC442" s="590"/>
      <c r="BD442" s="589"/>
      <c r="BE442" s="585" t="e">
        <f>IF(#REF!="発電事業者","月間送電電力量（GWh）","月間受電電力量（GWh）")</f>
        <v>#REF!</v>
      </c>
      <c r="BF442" s="586"/>
      <c r="BG442" s="331" t="str">
        <f>IF(COUNT(BG430,L460)=2,ROUND(BG430*L460/SUM(L459:L468),#REF!),"")</f>
        <v/>
      </c>
      <c r="BH442" s="331" t="str">
        <f>IF(COUNT(BH430,M460)=2,ROUND(BH430*M460/SUM(M459:M468),#REF!),"")</f>
        <v/>
      </c>
      <c r="BI442" s="331" t="str">
        <f>IF(COUNT(BI430,N460)=2,ROUND(BI430*N460/SUM(N459:N468),#REF!),"")</f>
        <v/>
      </c>
      <c r="BJ442" s="331" t="str">
        <f>IF(COUNT(BJ430,O460)=2,ROUND(BJ430*O460/SUM(O459:O468),#REF!),"")</f>
        <v/>
      </c>
      <c r="BK442" s="331" t="str">
        <f>IF(COUNT(BK430,P460)=2,ROUND(BK430*P460/SUM(P459:P468),#REF!),"")</f>
        <v/>
      </c>
      <c r="BL442" s="331" t="str">
        <f>IF(COUNT(BL430,Q460)=2,ROUND(BL430*Q460/SUM(Q459:Q468),#REF!),"")</f>
        <v/>
      </c>
      <c r="BM442" s="331" t="str">
        <f>IF(COUNT(BM430,R460)=2,ROUND(BM430*R460/SUM(R459:R468),#REF!),"")</f>
        <v/>
      </c>
      <c r="BN442" s="331" t="str">
        <f>IF(COUNT(BN430,S460)=2,ROUND(BN430*S460/SUM(S459:S468),#REF!),"")</f>
        <v/>
      </c>
      <c r="BO442" s="331" t="str">
        <f>IF(COUNT(BO430,T460)=2,ROUND(BO430*T460/SUM(T459:T468),#REF!),"")</f>
        <v/>
      </c>
      <c r="BP442" s="331" t="str">
        <f>IF(COUNT(BP430,U460)=2,ROUND(BP430*U460/SUM(U459:U468),#REF!),"")</f>
        <v/>
      </c>
      <c r="BQ442" s="331" t="str">
        <f>IF(COUNT(BQ430,V460)=2,ROUND(BQ430*V460/SUM(V459:V468),#REF!),"")</f>
        <v/>
      </c>
      <c r="BR442" s="331" t="str">
        <f>IF(COUNT(BR430,W460)=2,ROUND(BR430*W460/SUM(W459:W468),#REF!),"")</f>
        <v/>
      </c>
      <c r="BS442" s="569" t="e">
        <f>IF(#REF!="発電事業者","年間送電電力量（GWh）","年間受電電力量（GWh）")</f>
        <v>#REF!</v>
      </c>
      <c r="BT442" s="569"/>
      <c r="BU442" s="569"/>
      <c r="BV442" s="333" t="s">
        <v>25</v>
      </c>
      <c r="BW442" s="582"/>
      <c r="BX442" s="582"/>
      <c r="BY442" s="331" t="str">
        <f>IF(COUNT(BY430,X460)=2,ROUND(BY430*X460/SUM(X459:X468),#REF!),"")</f>
        <v/>
      </c>
      <c r="BZ442" s="331" t="str">
        <f>IF(COUNT(BZ430,Y460)=2,ROUND(BZ430*Y460/SUM(Y459:Y468),#REF!),"")</f>
        <v/>
      </c>
      <c r="CA442" s="331" t="str">
        <f>IF(COUNT(CA430,Z460)=2,ROUND(CA430*Z460/SUM(Z459:Z468),#REF!),"")</f>
        <v/>
      </c>
      <c r="CB442" s="331" t="str">
        <f>IF(COUNT(CB430,AA460)=2,ROUND(CB430*AA460/SUM(AA459:AA468),#REF!),"")</f>
        <v/>
      </c>
      <c r="CC442" s="331" t="str">
        <f>IF(COUNT(CC430,AB460)=2,ROUND(CC430*AB460/SUM(AB459:AB468),#REF!),"")</f>
        <v/>
      </c>
      <c r="CD442" s="331" t="str">
        <f>IF(COUNT(CD430,AC460)=2,ROUND(CD430*AC460/SUM(AC459:AC468),#REF!),"")</f>
        <v/>
      </c>
      <c r="CE442" s="331" t="str">
        <f>IF(COUNT(CE430,AD460)=2,ROUND(CE430*AD460/SUM(AD459:AD468),#REF!),"")</f>
        <v/>
      </c>
      <c r="CF442" s="331" t="str">
        <f>IF(COUNT(CF430,AE460)=2,ROUND(CF430*AE460/SUM(AE459:AE468),#REF!),"")</f>
        <v/>
      </c>
      <c r="CG442" s="331" t="str">
        <f>IF(COUNT(CG430,AF460)=2,ROUND(CG430*AF460/SUM(AF459:AF468),#REF!),"")</f>
        <v/>
      </c>
      <c r="CH442" s="565" t="str">
        <f>IF(COUNTA(AG460)=0,"",AG460)</f>
        <v/>
      </c>
      <c r="CI442" s="565"/>
      <c r="CJ442" s="565"/>
      <c r="CK442" s="565"/>
      <c r="CL442" s="565"/>
      <c r="CM442" s="565"/>
      <c r="CN442" s="565"/>
      <c r="CO442" s="565"/>
      <c r="CP442" s="565"/>
      <c r="CQ442" s="565"/>
    </row>
    <row r="443" spans="3:95" s="243" customFormat="1" ht="13.5" customHeight="1">
      <c r="C443" s="604" t="e">
        <f>DATE(#REF!+5,1,1)</f>
        <v>#REF!</v>
      </c>
      <c r="D443" s="605"/>
      <c r="E443" s="613" t="s">
        <v>275</v>
      </c>
      <c r="F443" s="614"/>
      <c r="G443" s="615"/>
      <c r="H443" s="256"/>
      <c r="I443" s="256"/>
      <c r="J443" s="256"/>
      <c r="K443" s="256"/>
      <c r="L443" s="256"/>
      <c r="M443" s="256"/>
      <c r="N443" s="256"/>
      <c r="O443" s="256"/>
      <c r="P443" s="256"/>
      <c r="Q443" s="256"/>
      <c r="R443" s="256"/>
      <c r="S443" s="256"/>
      <c r="T443" s="255"/>
      <c r="U443" s="618"/>
      <c r="V443" s="619"/>
      <c r="W443" s="619"/>
      <c r="X443" s="619"/>
      <c r="Y443" s="619"/>
      <c r="Z443" s="620"/>
      <c r="AA443" s="257"/>
      <c r="AB443" s="257"/>
      <c r="AC443" s="257"/>
      <c r="AD443" s="604" t="e">
        <f>DATE(#REF!+5,1,1)</f>
        <v>#REF!</v>
      </c>
      <c r="AE443" s="605"/>
      <c r="AF443" s="613" t="s">
        <v>198</v>
      </c>
      <c r="AG443" s="614"/>
      <c r="AH443" s="615"/>
      <c r="AI443" s="258" t="str">
        <f>IF(COUNT(S441,H443)&lt;&gt;2,"",ROUND(MIN(S441,H443)*H428,#REF!))</f>
        <v/>
      </c>
      <c r="AJ443" s="258" t="str">
        <f>IF(COUNT(H443,I443)&lt;&gt;2,"",ROUND(MIN(H443,I443)*I428,#REF!))</f>
        <v/>
      </c>
      <c r="AK443" s="258" t="str">
        <f>IF(COUNT(I443,J443)&lt;&gt;2,"",ROUND(MIN(I443,J443)*J428,#REF!))</f>
        <v/>
      </c>
      <c r="AL443" s="258" t="str">
        <f>IF(COUNT(J443,K443)&lt;&gt;2,"",ROUND(MIN(J443,K443)*K428,#REF!))</f>
        <v/>
      </c>
      <c r="AM443" s="258" t="str">
        <f>IF(COUNT(K443,L443)&lt;&gt;2,"",ROUND(MIN(K443,L443)*L428,#REF!))</f>
        <v/>
      </c>
      <c r="AN443" s="258" t="str">
        <f>IF(COUNT(L443,M443)&lt;&gt;2,"",ROUND(MIN(L443,M443)*M428,#REF!))</f>
        <v/>
      </c>
      <c r="AO443" s="258" t="str">
        <f>IF(COUNT(M443,N443)&lt;&gt;2,"",ROUND(MIN(M443,N443)*N428,#REF!))</f>
        <v/>
      </c>
      <c r="AP443" s="258" t="str">
        <f>IF(COUNT(N443,O443)&lt;&gt;2,"",ROUND(MIN(N443,O443)*O428,#REF!))</f>
        <v/>
      </c>
      <c r="AQ443" s="258" t="str">
        <f>IF(COUNT(O443,P443)&lt;&gt;2,"",ROUND(MIN(O443,P443)*P428,#REF!))</f>
        <v/>
      </c>
      <c r="AR443" s="258" t="str">
        <f>IF(COUNT(P443,Q443)&lt;&gt;2,"",ROUND(MIN(P443,Q443)*Q428,#REF!))</f>
        <v/>
      </c>
      <c r="AS443" s="258" t="str">
        <f>IF(COUNT(Q443,R443)&lt;&gt;2,"",ROUND(MIN(Q443,R443)*R428,#REF!))</f>
        <v/>
      </c>
      <c r="AT443" s="258" t="str">
        <f>IF(COUNT(R443,S443)&lt;&gt;2,"",ROUND(MIN(R443,S443)*S428,#REF!))</f>
        <v/>
      </c>
      <c r="AU443" s="255"/>
      <c r="AX443" s="569" t="str">
        <f>IF(C461="","",C461)</f>
        <v/>
      </c>
      <c r="AY443" s="569"/>
      <c r="AZ443" s="587" t="str">
        <f>IF(E461="","",E461)</f>
        <v/>
      </c>
      <c r="BA443" s="590" t="str">
        <f ca="1">IF(F461="","",F461)</f>
        <v/>
      </c>
      <c r="BB443" s="590"/>
      <c r="BC443" s="590"/>
      <c r="BD443" s="587" t="str">
        <f>IF(I461="","",I461)</f>
        <v/>
      </c>
      <c r="BE443" s="578" t="e">
        <f>IF(#REF!="発電事業者","送電電力（MW）","受電電力（MW）")</f>
        <v>#REF!</v>
      </c>
      <c r="BF443" s="579"/>
      <c r="BG443" s="331" t="str">
        <f>IF(COUNT(BG428,L461)=2,ROUND(BG428*L461/SUM(L459:L468),#REF!),"")</f>
        <v/>
      </c>
      <c r="BH443" s="331" t="str">
        <f>IF(COUNT(BH428,M461)=2,ROUND(BH428*M461/SUM(M459:M468),#REF!),"")</f>
        <v/>
      </c>
      <c r="BI443" s="331" t="str">
        <f>IF(COUNT(BI428,N461)=2,ROUND(BI428*N461/SUM(N459:N468),#REF!),"")</f>
        <v/>
      </c>
      <c r="BJ443" s="331" t="str">
        <f>IF(COUNT(BJ428,O461)=2,ROUND(BJ428*O461/SUM(O459:O468),#REF!),"")</f>
        <v/>
      </c>
      <c r="BK443" s="331" t="str">
        <f>IF(COUNT(BK428,P461)=2,ROUND(BK428*P461/SUM(P459:P468),#REF!),"")</f>
        <v/>
      </c>
      <c r="BL443" s="331" t="str">
        <f>IF(COUNT(BL428,Q461)=2,ROUND(BL428*Q461/SUM(Q459:Q468),#REF!),"")</f>
        <v/>
      </c>
      <c r="BM443" s="331" t="str">
        <f>IF(COUNT(BM428,R461)=2,ROUND(BM428*R461/SUM(R459:R468),#REF!),"")</f>
        <v/>
      </c>
      <c r="BN443" s="331" t="str">
        <f>IF(COUNT(BN428,S461)=2,ROUND(BN428*S461/SUM(S459:S468),#REF!),"")</f>
        <v/>
      </c>
      <c r="BO443" s="331" t="str">
        <f>IF(COUNT(BO428,T461)=2,ROUND(BO428*T461/SUM(T459:T468),#REF!),"")</f>
        <v/>
      </c>
      <c r="BP443" s="331" t="str">
        <f>IF(COUNT(BP428,U461)=2,ROUND(BP428*U461/SUM(U459:U468),#REF!),"")</f>
        <v/>
      </c>
      <c r="BQ443" s="331" t="str">
        <f>IF(COUNT(BQ428,V461)=2,ROUND(BQ428*V461/SUM(V459:V468),#REF!),"")</f>
        <v/>
      </c>
      <c r="BR443" s="331" t="str">
        <f>IF(COUNT(BR428,W461)=2,ROUND(BR428*W461/SUM(W459:W468),#REF!),"")</f>
        <v/>
      </c>
      <c r="BS443" s="569" t="e">
        <f>IF(#REF!="発電事業者","送電電力（MW）","受電電力（MW）")</f>
        <v>#REF!</v>
      </c>
      <c r="BT443" s="569"/>
      <c r="BU443" s="569"/>
      <c r="BV443" s="333" t="s">
        <v>171</v>
      </c>
      <c r="BW443" s="580"/>
      <c r="BX443" s="580"/>
      <c r="BY443" s="331" t="str">
        <f>IF(COUNT(BY428,X461)=2,ROUND(BY428*X461/SUM(X459:X468),#REF!),"")</f>
        <v/>
      </c>
      <c r="BZ443" s="331" t="str">
        <f>IF(COUNT(BZ428,Y461)=2,ROUND(BZ428*Y461/SUM(Y459:Y468),#REF!),"")</f>
        <v/>
      </c>
      <c r="CA443" s="331" t="str">
        <f>IF(COUNT(CA428,Z461)=2,ROUND(CA428*Z461/SUM(Z459:Z468),#REF!),"")</f>
        <v/>
      </c>
      <c r="CB443" s="331" t="str">
        <f>IF(COUNT(CB428,AA461)=2,ROUND(CB428*AA461/SUM(AA459:AA468),#REF!),"")</f>
        <v/>
      </c>
      <c r="CC443" s="331" t="str">
        <f>IF(COUNT(CC428,AB461)=2,ROUND(CC428*AB461/SUM(AB459:AB468),#REF!),"")</f>
        <v/>
      </c>
      <c r="CD443" s="331" t="str">
        <f>IF(COUNT(CD428,AC461)=2,ROUND(CD428*AC461/SUM(AC459:AC468),#REF!),"")</f>
        <v/>
      </c>
      <c r="CE443" s="331" t="str">
        <f>IF(COUNT(CE428,AD461)=2,ROUND(CE428*AD461/SUM(AD459:AD468),#REF!),"")</f>
        <v/>
      </c>
      <c r="CF443" s="331" t="str">
        <f>IF(COUNT(CF428,AE461)=2,ROUND(CF428*AE461/SUM(AE459:AE468),#REF!),"")</f>
        <v/>
      </c>
      <c r="CG443" s="331" t="str">
        <f>IF(COUNT(CG428,AF461)=2,ROUND(CG428*AF461/SUM(AF459:AF468),#REF!),"")</f>
        <v/>
      </c>
      <c r="CH443" s="563" t="s">
        <v>215</v>
      </c>
      <c r="CI443" s="563"/>
      <c r="CJ443" s="563"/>
      <c r="CK443" s="563"/>
      <c r="CL443" s="563"/>
      <c r="CM443" s="563"/>
      <c r="CN443" s="563"/>
      <c r="CO443" s="563"/>
      <c r="CP443" s="563"/>
      <c r="CQ443" s="563"/>
    </row>
    <row r="444" spans="3:95" s="243" customFormat="1" ht="13.5" customHeight="1">
      <c r="C444" s="606"/>
      <c r="D444" s="607"/>
      <c r="E444" s="608" t="s">
        <v>212</v>
      </c>
      <c r="F444" s="609"/>
      <c r="G444" s="610"/>
      <c r="H444" s="261"/>
      <c r="I444" s="261"/>
      <c r="J444" s="261"/>
      <c r="K444" s="261"/>
      <c r="L444" s="261"/>
      <c r="M444" s="261"/>
      <c r="N444" s="261"/>
      <c r="O444" s="261"/>
      <c r="P444" s="261"/>
      <c r="Q444" s="261"/>
      <c r="R444" s="261"/>
      <c r="S444" s="261"/>
      <c r="T444" s="262" t="str">
        <f>IF(COUNT(H444:S444)=0,"",SUMPRODUCT(ROUND(H444:S444,#REF!)))</f>
        <v/>
      </c>
      <c r="U444" s="621"/>
      <c r="V444" s="622"/>
      <c r="W444" s="622"/>
      <c r="X444" s="622"/>
      <c r="Y444" s="622"/>
      <c r="Z444" s="623"/>
      <c r="AA444" s="257"/>
      <c r="AB444" s="257"/>
      <c r="AC444" s="257"/>
      <c r="AD444" s="606"/>
      <c r="AE444" s="607"/>
      <c r="AF444" s="608" t="s">
        <v>199</v>
      </c>
      <c r="AG444" s="609"/>
      <c r="AH444" s="610"/>
      <c r="AI444" s="264" t="str">
        <f t="shared" ref="AI444:AT444" si="106">IF(COUNT(H443:H444)=0,"",ROUND(H444/(H443*24*AI428/1000),3))</f>
        <v/>
      </c>
      <c r="AJ444" s="264" t="str">
        <f t="shared" si="106"/>
        <v/>
      </c>
      <c r="AK444" s="264" t="str">
        <f t="shared" si="106"/>
        <v/>
      </c>
      <c r="AL444" s="264" t="str">
        <f t="shared" si="106"/>
        <v/>
      </c>
      <c r="AM444" s="264" t="str">
        <f t="shared" si="106"/>
        <v/>
      </c>
      <c r="AN444" s="264" t="str">
        <f t="shared" si="106"/>
        <v/>
      </c>
      <c r="AO444" s="264" t="str">
        <f t="shared" si="106"/>
        <v/>
      </c>
      <c r="AP444" s="264" t="str">
        <f t="shared" si="106"/>
        <v/>
      </c>
      <c r="AQ444" s="264" t="str">
        <f t="shared" si="106"/>
        <v/>
      </c>
      <c r="AR444" s="264" t="str">
        <f t="shared" si="106"/>
        <v/>
      </c>
      <c r="AS444" s="264" t="str">
        <f t="shared" si="106"/>
        <v/>
      </c>
      <c r="AT444" s="264" t="str">
        <f t="shared" si="106"/>
        <v/>
      </c>
      <c r="AU444" s="265" t="str">
        <f>IF(COUNT(AI444:AT444)=0,"",AVERAGE(AI444:AT444))</f>
        <v/>
      </c>
      <c r="AX444" s="569"/>
      <c r="AY444" s="569"/>
      <c r="AZ444" s="588"/>
      <c r="BA444" s="590"/>
      <c r="BB444" s="590"/>
      <c r="BC444" s="590"/>
      <c r="BD444" s="588"/>
      <c r="BE444" s="583"/>
      <c r="BF444" s="584"/>
      <c r="BG444" s="259"/>
      <c r="BH444" s="259"/>
      <c r="BI444" s="259"/>
      <c r="BJ444" s="259"/>
      <c r="BK444" s="259"/>
      <c r="BL444" s="259"/>
      <c r="BM444" s="259"/>
      <c r="BN444" s="259"/>
      <c r="BO444" s="259"/>
      <c r="BP444" s="259"/>
      <c r="BQ444" s="259"/>
      <c r="BR444" s="259"/>
      <c r="BS444" s="569"/>
      <c r="BT444" s="569"/>
      <c r="BU444" s="569"/>
      <c r="BV444" s="333" t="s">
        <v>172</v>
      </c>
      <c r="BW444" s="581"/>
      <c r="BX444" s="581"/>
      <c r="BY444" s="331" t="str">
        <f>IF(COUNT(BY429,X461)=2,ROUND(BY429*X461/SUM(X459:X468),#REF!),"")</f>
        <v/>
      </c>
      <c r="BZ444" s="331" t="str">
        <f>IF(COUNT(BZ429,Y461)=2,ROUND(BZ429*Y461/SUM(Y459:Y468),#REF!),"")</f>
        <v/>
      </c>
      <c r="CA444" s="331" t="str">
        <f>IF(COUNT(CA429,Z461)=2,ROUND(CA429*Z461/SUM(Z459:Z468),#REF!),"")</f>
        <v/>
      </c>
      <c r="CB444" s="331" t="str">
        <f>IF(COUNT(CB429,AA461)=2,ROUND(CB429*AA461/SUM(AA459:AA468),#REF!),"")</f>
        <v/>
      </c>
      <c r="CC444" s="331" t="str">
        <f>IF(COUNT(CC429,AB461)=2,ROUND(CC429*AB461/SUM(AB459:AB468),#REF!),"")</f>
        <v/>
      </c>
      <c r="CD444" s="331" t="str">
        <f>IF(COUNT(CD429,AC461)=2,ROUND(CD429*AC461/SUM(AC459:AC468),#REF!),"")</f>
        <v/>
      </c>
      <c r="CE444" s="331" t="str">
        <f>IF(COUNT(CE429,AD461)=2,ROUND(CE429*AD461/SUM(AD459:AD468),#REF!),"")</f>
        <v/>
      </c>
      <c r="CF444" s="331" t="str">
        <f>IF(COUNT(CF429,AE461)=2,ROUND(CF429*AE461/SUM(AE459:AE468),#REF!),"")</f>
        <v/>
      </c>
      <c r="CG444" s="331" t="str">
        <f>IF(COUNT(CG429,AF461)=2,ROUND(CG429*AF461/SUM(AF459:AF468),#REF!),"")</f>
        <v/>
      </c>
      <c r="CH444" s="564" t="str">
        <f>IF(CH443="","",CH443)</f>
        <v>太陽光（余剰）</v>
      </c>
      <c r="CI444" s="564"/>
      <c r="CJ444" s="564"/>
      <c r="CK444" s="564"/>
      <c r="CL444" s="564"/>
      <c r="CM444" s="564"/>
      <c r="CN444" s="564"/>
      <c r="CO444" s="564"/>
      <c r="CP444" s="564"/>
      <c r="CQ444" s="564"/>
    </row>
    <row r="445" spans="3:95" s="243" customFormat="1" ht="13.5" customHeight="1">
      <c r="C445" s="604" t="e">
        <f>DATE(#REF!+6,1,1)</f>
        <v>#REF!</v>
      </c>
      <c r="D445" s="605"/>
      <c r="E445" s="613" t="s">
        <v>275</v>
      </c>
      <c r="F445" s="614"/>
      <c r="G445" s="615"/>
      <c r="H445" s="256"/>
      <c r="I445" s="256"/>
      <c r="J445" s="256"/>
      <c r="K445" s="256"/>
      <c r="L445" s="256"/>
      <c r="M445" s="256"/>
      <c r="N445" s="256"/>
      <c r="O445" s="256"/>
      <c r="P445" s="256"/>
      <c r="Q445" s="256"/>
      <c r="R445" s="256"/>
      <c r="S445" s="256"/>
      <c r="T445" s="255"/>
      <c r="U445" s="621"/>
      <c r="V445" s="622"/>
      <c r="W445" s="622"/>
      <c r="X445" s="622"/>
      <c r="Y445" s="622"/>
      <c r="Z445" s="623"/>
      <c r="AA445" s="257"/>
      <c r="AB445" s="257"/>
      <c r="AC445" s="257"/>
      <c r="AD445" s="604" t="e">
        <f>DATE(#REF!+6,1,1)</f>
        <v>#REF!</v>
      </c>
      <c r="AE445" s="605"/>
      <c r="AF445" s="613" t="s">
        <v>198</v>
      </c>
      <c r="AG445" s="614"/>
      <c r="AH445" s="615"/>
      <c r="AI445" s="258" t="str">
        <f>IF(COUNT(S443,H445)&lt;&gt;2,"",ROUND(MIN(S443,H445)*H428,#REF!))</f>
        <v/>
      </c>
      <c r="AJ445" s="258" t="str">
        <f>IF(COUNT(H445,I445)&lt;&gt;2,"",ROUND(MIN(H445,I445)*I428,#REF!))</f>
        <v/>
      </c>
      <c r="AK445" s="258" t="str">
        <f>IF(COUNT(I445,J445)&lt;&gt;2,"",ROUND(MIN(I445,J445)*J428,#REF!))</f>
        <v/>
      </c>
      <c r="AL445" s="258" t="str">
        <f>IF(COUNT(J445,K445)&lt;&gt;2,"",ROUND(MIN(J445,K445)*K428,#REF!))</f>
        <v/>
      </c>
      <c r="AM445" s="258" t="str">
        <f>IF(COUNT(K445,L445)&lt;&gt;2,"",ROUND(MIN(K445,L445)*L428,#REF!))</f>
        <v/>
      </c>
      <c r="AN445" s="258" t="str">
        <f>IF(COUNT(L445,M445)&lt;&gt;2,"",ROUND(MIN(L445,M445)*M428,#REF!))</f>
        <v/>
      </c>
      <c r="AO445" s="258" t="str">
        <f>IF(COUNT(M445,N445)&lt;&gt;2,"",ROUND(MIN(M445,N445)*N428,#REF!))</f>
        <v/>
      </c>
      <c r="AP445" s="258" t="str">
        <f>IF(COUNT(N445,O445)&lt;&gt;2,"",ROUND(MIN(N445,O445)*O428,#REF!))</f>
        <v/>
      </c>
      <c r="AQ445" s="258" t="str">
        <f>IF(COUNT(O445,P445)&lt;&gt;2,"",ROUND(MIN(O445,P445)*P428,#REF!))</f>
        <v/>
      </c>
      <c r="AR445" s="258" t="str">
        <f>IF(COUNT(P445,Q445)&lt;&gt;2,"",ROUND(MIN(P445,Q445)*Q428,#REF!))</f>
        <v/>
      </c>
      <c r="AS445" s="258" t="str">
        <f>IF(COUNT(Q445,R445)&lt;&gt;2,"",ROUND(MIN(Q445,R445)*R428,#REF!))</f>
        <v/>
      </c>
      <c r="AT445" s="258" t="str">
        <f>IF(COUNT(R445,S445)&lt;&gt;2,"",ROUND(MIN(R445,S445)*S428,#REF!))</f>
        <v/>
      </c>
      <c r="AU445" s="255"/>
      <c r="AX445" s="569"/>
      <c r="AY445" s="569"/>
      <c r="AZ445" s="589"/>
      <c r="BA445" s="590"/>
      <c r="BB445" s="590"/>
      <c r="BC445" s="590"/>
      <c r="BD445" s="589"/>
      <c r="BE445" s="585" t="e">
        <f>IF(#REF!="発電事業者","月間送電電力量（GWh）","月間受電電力量（GWh）")</f>
        <v>#REF!</v>
      </c>
      <c r="BF445" s="586"/>
      <c r="BG445" s="331" t="str">
        <f>IF(COUNT(BG430,L461)=2,ROUND(BG430*L461/SUM(L459:L468),#REF!),"")</f>
        <v/>
      </c>
      <c r="BH445" s="331" t="str">
        <f>IF(COUNT(BH430,M461)=2,ROUND(BH430*M461/SUM(M459:M468),#REF!),"")</f>
        <v/>
      </c>
      <c r="BI445" s="331" t="str">
        <f>IF(COUNT(BI430,N461)=2,ROUND(BI430*N461/SUM(N459:N468),#REF!),"")</f>
        <v/>
      </c>
      <c r="BJ445" s="331" t="str">
        <f>IF(COUNT(BJ430,O461)=2,ROUND(BJ430*O461/SUM(O459:O468),#REF!),"")</f>
        <v/>
      </c>
      <c r="BK445" s="331" t="str">
        <f>IF(COUNT(BK430,P461)=2,ROUND(BK430*P461/SUM(P459:P468),#REF!),"")</f>
        <v/>
      </c>
      <c r="BL445" s="331" t="str">
        <f>IF(COUNT(BL430,Q461)=2,ROUND(BL430*Q461/SUM(Q459:Q468),#REF!),"")</f>
        <v/>
      </c>
      <c r="BM445" s="331" t="str">
        <f>IF(COUNT(BM430,R461)=2,ROUND(BM430*R461/SUM(R459:R468),#REF!),"")</f>
        <v/>
      </c>
      <c r="BN445" s="331" t="str">
        <f>IF(COUNT(BN430,S461)=2,ROUND(BN430*S461/SUM(S459:S468),#REF!),"")</f>
        <v/>
      </c>
      <c r="BO445" s="331" t="str">
        <f>IF(COUNT(BO430,T461)=2,ROUND(BO430*T461/SUM(T459:T468),#REF!),"")</f>
        <v/>
      </c>
      <c r="BP445" s="331" t="str">
        <f>IF(COUNT(BP430,U461)=2,ROUND(BP430*U461/SUM(U459:U468),#REF!),"")</f>
        <v/>
      </c>
      <c r="BQ445" s="331" t="str">
        <f>IF(COUNT(BQ430,V461)=2,ROUND(BQ430*V461/SUM(V459:V468),#REF!),"")</f>
        <v/>
      </c>
      <c r="BR445" s="331" t="str">
        <f>IF(COUNT(BR430,W461)=2,ROUND(BR430*W461/SUM(W459:W468),#REF!),"")</f>
        <v/>
      </c>
      <c r="BS445" s="569" t="e">
        <f>IF(#REF!="発電事業者","年間送電電力量（GWh）","年間受電電力量（GWh）")</f>
        <v>#REF!</v>
      </c>
      <c r="BT445" s="569"/>
      <c r="BU445" s="569"/>
      <c r="BV445" s="333" t="s">
        <v>25</v>
      </c>
      <c r="BW445" s="582"/>
      <c r="BX445" s="582"/>
      <c r="BY445" s="331" t="str">
        <f>IF(COUNT(BY430,X461)=2,ROUND(BY430*X461/SUM(X459:X468),#REF!),"")</f>
        <v/>
      </c>
      <c r="BZ445" s="331" t="str">
        <f>IF(COUNT(BZ430,Y461)=2,ROUND(BZ430*Y461/SUM(Y459:Y468),#REF!),"")</f>
        <v/>
      </c>
      <c r="CA445" s="331" t="str">
        <f>IF(COUNT(CA430,Z461)=2,ROUND(CA430*Z461/SUM(Z459:Z468),#REF!),"")</f>
        <v/>
      </c>
      <c r="CB445" s="331" t="str">
        <f>IF(COUNT(CB430,AA461)=2,ROUND(CB430*AA461/SUM(AA459:AA468),#REF!),"")</f>
        <v/>
      </c>
      <c r="CC445" s="331" t="str">
        <f>IF(COUNT(CC430,AB461)=2,ROUND(CC430*AB461/SUM(AB459:AB468),#REF!),"")</f>
        <v/>
      </c>
      <c r="CD445" s="331" t="str">
        <f>IF(COUNT(CD430,AC461)=2,ROUND(CD430*AC461/SUM(AC459:AC468),#REF!),"")</f>
        <v/>
      </c>
      <c r="CE445" s="331" t="str">
        <f>IF(COUNT(CE430,AD461)=2,ROUND(CE430*AD461/SUM(AD459:AD468),#REF!),"")</f>
        <v/>
      </c>
      <c r="CF445" s="331" t="str">
        <f>IF(COUNT(CF430,AE461)=2,ROUND(CF430*AE461/SUM(AE459:AE468),#REF!),"")</f>
        <v/>
      </c>
      <c r="CG445" s="331" t="str">
        <f>IF(COUNT(CG430,AF461)=2,ROUND(CG430*AF461/SUM(AF459:AF468),#REF!),"")</f>
        <v/>
      </c>
      <c r="CH445" s="565" t="str">
        <f>IF(COUNTA(AG461)=0,"",AG461)</f>
        <v/>
      </c>
      <c r="CI445" s="565"/>
      <c r="CJ445" s="565"/>
      <c r="CK445" s="565"/>
      <c r="CL445" s="565"/>
      <c r="CM445" s="565"/>
      <c r="CN445" s="565"/>
      <c r="CO445" s="565"/>
      <c r="CP445" s="565"/>
      <c r="CQ445" s="565"/>
    </row>
    <row r="446" spans="3:95" s="243" customFormat="1" ht="13.5" customHeight="1">
      <c r="C446" s="606"/>
      <c r="D446" s="607"/>
      <c r="E446" s="608" t="s">
        <v>212</v>
      </c>
      <c r="F446" s="609"/>
      <c r="G446" s="610"/>
      <c r="H446" s="261"/>
      <c r="I446" s="261"/>
      <c r="J446" s="261"/>
      <c r="K446" s="261"/>
      <c r="L446" s="261"/>
      <c r="M446" s="261"/>
      <c r="N446" s="261"/>
      <c r="O446" s="261"/>
      <c r="P446" s="261"/>
      <c r="Q446" s="261"/>
      <c r="R446" s="261"/>
      <c r="S446" s="261"/>
      <c r="T446" s="262" t="str">
        <f>IF(COUNT(H446:S446)=0,"",SUMPRODUCT(ROUND(H446:S446,#REF!)))</f>
        <v/>
      </c>
      <c r="U446" s="621"/>
      <c r="V446" s="622"/>
      <c r="W446" s="622"/>
      <c r="X446" s="622"/>
      <c r="Y446" s="622"/>
      <c r="Z446" s="623"/>
      <c r="AA446" s="257"/>
      <c r="AB446" s="257"/>
      <c r="AC446" s="257"/>
      <c r="AD446" s="606"/>
      <c r="AE446" s="607"/>
      <c r="AF446" s="608" t="s">
        <v>199</v>
      </c>
      <c r="AG446" s="609"/>
      <c r="AH446" s="610"/>
      <c r="AI446" s="264" t="str">
        <f t="shared" ref="AI446:AT446" si="107">IF(COUNT(H445:H446)=0,"",ROUND(H446/(H445*24*AI428/1000),3))</f>
        <v/>
      </c>
      <c r="AJ446" s="264" t="str">
        <f t="shared" si="107"/>
        <v/>
      </c>
      <c r="AK446" s="264" t="str">
        <f t="shared" si="107"/>
        <v/>
      </c>
      <c r="AL446" s="264" t="str">
        <f t="shared" si="107"/>
        <v/>
      </c>
      <c r="AM446" s="264" t="str">
        <f t="shared" si="107"/>
        <v/>
      </c>
      <c r="AN446" s="264" t="str">
        <f t="shared" si="107"/>
        <v/>
      </c>
      <c r="AO446" s="264" t="str">
        <f t="shared" si="107"/>
        <v/>
      </c>
      <c r="AP446" s="264" t="str">
        <f t="shared" si="107"/>
        <v/>
      </c>
      <c r="AQ446" s="264" t="str">
        <f t="shared" si="107"/>
        <v/>
      </c>
      <c r="AR446" s="264" t="str">
        <f t="shared" si="107"/>
        <v/>
      </c>
      <c r="AS446" s="264" t="str">
        <f t="shared" si="107"/>
        <v/>
      </c>
      <c r="AT446" s="264" t="str">
        <f t="shared" si="107"/>
        <v/>
      </c>
      <c r="AU446" s="265" t="str">
        <f>IF(COUNT(AI446:AT446)=0,"",AVERAGE(AI446:AT446))</f>
        <v/>
      </c>
      <c r="AX446" s="569" t="str">
        <f>IF(C462="","",C462)</f>
        <v/>
      </c>
      <c r="AY446" s="569"/>
      <c r="AZ446" s="587" t="str">
        <f>IF(E462="","",E462)</f>
        <v/>
      </c>
      <c r="BA446" s="590" t="str">
        <f ca="1">IF(F462="","",F462)</f>
        <v/>
      </c>
      <c r="BB446" s="590"/>
      <c r="BC446" s="590"/>
      <c r="BD446" s="587" t="str">
        <f>IF(I462="","",I462)</f>
        <v/>
      </c>
      <c r="BE446" s="578" t="e">
        <f>IF(#REF!="発電事業者","送電電力（MW）","受電電力（MW）")</f>
        <v>#REF!</v>
      </c>
      <c r="BF446" s="579"/>
      <c r="BG446" s="331" t="str">
        <f>IF(COUNT(BG428,L462)=2,ROUND(BG428*L462/SUM(L459:L468),#REF!),"")</f>
        <v/>
      </c>
      <c r="BH446" s="331" t="str">
        <f>IF(COUNT(BH428,M462)=2,ROUND(BH428*M462/SUM(M459:M468),#REF!),"")</f>
        <v/>
      </c>
      <c r="BI446" s="331" t="str">
        <f>IF(COUNT(BI428,N462)=2,ROUND(BI428*N462/SUM(N459:N468),#REF!),"")</f>
        <v/>
      </c>
      <c r="BJ446" s="331" t="str">
        <f>IF(COUNT(BJ428,O462)=2,ROUND(BJ428*O462/SUM(O459:O468),#REF!),"")</f>
        <v/>
      </c>
      <c r="BK446" s="331" t="str">
        <f>IF(COUNT(BK428,P462)=2,ROUND(BK428*P462/SUM(P459:P468),#REF!),"")</f>
        <v/>
      </c>
      <c r="BL446" s="331" t="str">
        <f>IF(COUNT(BL428,Q462)=2,ROUND(BL428*Q462/SUM(Q459:Q468),#REF!),"")</f>
        <v/>
      </c>
      <c r="BM446" s="331" t="str">
        <f>IF(COUNT(BM428,R462)=2,ROUND(BM428*R462/SUM(R459:R468),#REF!),"")</f>
        <v/>
      </c>
      <c r="BN446" s="331" t="str">
        <f>IF(COUNT(BN428,S462)=2,ROUND(BN428*S462/SUM(S459:S468),#REF!),"")</f>
        <v/>
      </c>
      <c r="BO446" s="331" t="str">
        <f>IF(COUNT(BO428,T462)=2,ROUND(BO428*T462/SUM(T459:T468),#REF!),"")</f>
        <v/>
      </c>
      <c r="BP446" s="331" t="str">
        <f>IF(COUNT(BP428,U462)=2,ROUND(BP428*U462/SUM(U459:U468),#REF!),"")</f>
        <v/>
      </c>
      <c r="BQ446" s="331" t="str">
        <f>IF(COUNT(BQ428,V462)=2,ROUND(BQ428*V462/SUM(V459:V468),#REF!),"")</f>
        <v/>
      </c>
      <c r="BR446" s="331" t="str">
        <f>IF(COUNT(BR428,W462)=2,ROUND(BR428*W462/SUM(W459:W468),#REF!),"")</f>
        <v/>
      </c>
      <c r="BS446" s="569" t="e">
        <f>IF(#REF!="発電事業者","送電電力（MW）","受電電力（MW）")</f>
        <v>#REF!</v>
      </c>
      <c r="BT446" s="569"/>
      <c r="BU446" s="569"/>
      <c r="BV446" s="333" t="s">
        <v>171</v>
      </c>
      <c r="BW446" s="580"/>
      <c r="BX446" s="580"/>
      <c r="BY446" s="331" t="str">
        <f>IF(COUNT(BY428,X462)=2,ROUND(BY428*X462/SUM(X459:X468),#REF!),"")</f>
        <v/>
      </c>
      <c r="BZ446" s="331" t="str">
        <f>IF(COUNT(BZ428,Y462)=2,ROUND(BZ428*Y462/SUM(Y459:Y468),#REF!),"")</f>
        <v/>
      </c>
      <c r="CA446" s="331" t="str">
        <f>IF(COUNT(CA428,Z462)=2,ROUND(CA428*Z462/SUM(Z459:Z468),#REF!),"")</f>
        <v/>
      </c>
      <c r="CB446" s="331" t="str">
        <f>IF(COUNT(CB428,AA462)=2,ROUND(CB428*AA462/SUM(AA459:AA468),#REF!),"")</f>
        <v/>
      </c>
      <c r="CC446" s="331" t="str">
        <f>IF(COUNT(CC428,AB462)=2,ROUND(CC428*AB462/SUM(AB459:AB468),#REF!),"")</f>
        <v/>
      </c>
      <c r="CD446" s="331" t="str">
        <f>IF(COUNT(CD428,AC462)=2,ROUND(CD428*AC462/SUM(AC459:AC468),#REF!),"")</f>
        <v/>
      </c>
      <c r="CE446" s="331" t="str">
        <f>IF(COUNT(CE428,AD462)=2,ROUND(CE428*AD462/SUM(AD459:AD468),#REF!),"")</f>
        <v/>
      </c>
      <c r="CF446" s="331" t="str">
        <f>IF(COUNT(CF428,AE462)=2,ROUND(CF428*AE462/SUM(AE459:AE468),#REF!),"")</f>
        <v/>
      </c>
      <c r="CG446" s="331" t="str">
        <f>IF(COUNT(CG428,AF462)=2,ROUND(CG428*AF462/SUM(AF459:AF468),#REF!),"")</f>
        <v/>
      </c>
      <c r="CH446" s="563" t="s">
        <v>215</v>
      </c>
      <c r="CI446" s="563"/>
      <c r="CJ446" s="563"/>
      <c r="CK446" s="563"/>
      <c r="CL446" s="563"/>
      <c r="CM446" s="563"/>
      <c r="CN446" s="563"/>
      <c r="CO446" s="563"/>
      <c r="CP446" s="563"/>
      <c r="CQ446" s="563"/>
    </row>
    <row r="447" spans="3:95" s="243" customFormat="1" ht="13.5" customHeight="1">
      <c r="C447" s="604" t="e">
        <f>DATE(#REF!+7,1,1)</f>
        <v>#REF!</v>
      </c>
      <c r="D447" s="605"/>
      <c r="E447" s="613" t="s">
        <v>275</v>
      </c>
      <c r="F447" s="614"/>
      <c r="G447" s="615"/>
      <c r="H447" s="256"/>
      <c r="I447" s="256"/>
      <c r="J447" s="256"/>
      <c r="K447" s="256"/>
      <c r="L447" s="256"/>
      <c r="M447" s="256"/>
      <c r="N447" s="256"/>
      <c r="O447" s="256"/>
      <c r="P447" s="256"/>
      <c r="Q447" s="256"/>
      <c r="R447" s="256"/>
      <c r="S447" s="256"/>
      <c r="T447" s="255"/>
      <c r="U447" s="621"/>
      <c r="V447" s="622"/>
      <c r="W447" s="622"/>
      <c r="X447" s="622"/>
      <c r="Y447" s="622"/>
      <c r="Z447" s="623"/>
      <c r="AA447" s="257"/>
      <c r="AB447" s="257"/>
      <c r="AC447" s="257"/>
      <c r="AD447" s="604" t="e">
        <f>DATE(#REF!+7,1,1)</f>
        <v>#REF!</v>
      </c>
      <c r="AE447" s="605"/>
      <c r="AF447" s="613" t="s">
        <v>198</v>
      </c>
      <c r="AG447" s="614"/>
      <c r="AH447" s="615"/>
      <c r="AI447" s="258" t="str">
        <f>IF(COUNT(S445,H447)&lt;&gt;2,"",ROUND(MIN(S445,H447)*H428,#REF!))</f>
        <v/>
      </c>
      <c r="AJ447" s="258" t="str">
        <f>IF(COUNT(H447,I447)&lt;&gt;2,"",ROUND(MIN(H447,I447)*I428,#REF!))</f>
        <v/>
      </c>
      <c r="AK447" s="258" t="str">
        <f>IF(COUNT(I447,J447)&lt;&gt;2,"",ROUND(MIN(I447,J447)*J428,#REF!))</f>
        <v/>
      </c>
      <c r="AL447" s="258" t="str">
        <f>IF(COUNT(J447,K447)&lt;&gt;2,"",ROUND(MIN(J447,K447)*K428,#REF!))</f>
        <v/>
      </c>
      <c r="AM447" s="258" t="str">
        <f>IF(COUNT(K447,L447)&lt;&gt;2,"",ROUND(MIN(K447,L447)*L428,#REF!))</f>
        <v/>
      </c>
      <c r="AN447" s="258" t="str">
        <f>IF(COUNT(L447,M447)&lt;&gt;2,"",ROUND(MIN(L447,M447)*M428,#REF!))</f>
        <v/>
      </c>
      <c r="AO447" s="258" t="str">
        <f>IF(COUNT(M447,N447)&lt;&gt;2,"",ROUND(MIN(M447,N447)*N428,#REF!))</f>
        <v/>
      </c>
      <c r="AP447" s="258" t="str">
        <f>IF(COUNT(N447,O447)&lt;&gt;2,"",ROUND(MIN(N447,O447)*O428,#REF!))</f>
        <v/>
      </c>
      <c r="AQ447" s="258" t="str">
        <f>IF(COUNT(O447,P447)&lt;&gt;2,"",ROUND(MIN(O447,P447)*P428,#REF!))</f>
        <v/>
      </c>
      <c r="AR447" s="258" t="str">
        <f>IF(COUNT(P447,Q447)&lt;&gt;2,"",ROUND(MIN(P447,Q447)*Q428,#REF!))</f>
        <v/>
      </c>
      <c r="AS447" s="258" t="str">
        <f>IF(COUNT(Q447,R447)&lt;&gt;2,"",ROUND(MIN(Q447,R447)*R428,#REF!))</f>
        <v/>
      </c>
      <c r="AT447" s="258" t="str">
        <f>IF(COUNT(R447,S447)&lt;&gt;2,"",ROUND(MIN(R447,S447)*S428,#REF!))</f>
        <v/>
      </c>
      <c r="AU447" s="255"/>
      <c r="AX447" s="569"/>
      <c r="AY447" s="569"/>
      <c r="AZ447" s="588"/>
      <c r="BA447" s="590"/>
      <c r="BB447" s="590"/>
      <c r="BC447" s="590"/>
      <c r="BD447" s="588"/>
      <c r="BE447" s="583"/>
      <c r="BF447" s="584"/>
      <c r="BG447" s="259"/>
      <c r="BH447" s="259"/>
      <c r="BI447" s="259"/>
      <c r="BJ447" s="259"/>
      <c r="BK447" s="259"/>
      <c r="BL447" s="259"/>
      <c r="BM447" s="259"/>
      <c r="BN447" s="259"/>
      <c r="BO447" s="259"/>
      <c r="BP447" s="259"/>
      <c r="BQ447" s="259"/>
      <c r="BR447" s="259"/>
      <c r="BS447" s="569"/>
      <c r="BT447" s="569"/>
      <c r="BU447" s="569"/>
      <c r="BV447" s="333" t="s">
        <v>172</v>
      </c>
      <c r="BW447" s="581"/>
      <c r="BX447" s="581"/>
      <c r="BY447" s="331" t="str">
        <f>IF(COUNT(BY429,X462)=2,ROUND(BY429*X462/SUM(X459:X468),#REF!),"")</f>
        <v/>
      </c>
      <c r="BZ447" s="331" t="str">
        <f>IF(COUNT(BZ429,Y462)=2,ROUND(BZ429*Y462/SUM(Y459:Y468),#REF!),"")</f>
        <v/>
      </c>
      <c r="CA447" s="331" t="str">
        <f>IF(COUNT(CA429,Z462)=2,ROUND(CA429*Z462/SUM(Z459:Z468),#REF!),"")</f>
        <v/>
      </c>
      <c r="CB447" s="331" t="str">
        <f>IF(COUNT(CB429,AA462)=2,ROUND(CB429*AA462/SUM(AA459:AA468),#REF!),"")</f>
        <v/>
      </c>
      <c r="CC447" s="331" t="str">
        <f>IF(COUNT(CC429,AB462)=2,ROUND(CC429*AB462/SUM(AB459:AB468),#REF!),"")</f>
        <v/>
      </c>
      <c r="CD447" s="331" t="str">
        <f>IF(COUNT(CD429,AC462)=2,ROUND(CD429*AC462/SUM(AC459:AC468),#REF!),"")</f>
        <v/>
      </c>
      <c r="CE447" s="331" t="str">
        <f>IF(COUNT(CE429,AD462)=2,ROUND(CE429*AD462/SUM(AD459:AD468),#REF!),"")</f>
        <v/>
      </c>
      <c r="CF447" s="331" t="str">
        <f>IF(COUNT(CF429,AE462)=2,ROUND(CF429*AE462/SUM(AE459:AE468),#REF!),"")</f>
        <v/>
      </c>
      <c r="CG447" s="331" t="str">
        <f>IF(COUNT(CG429,AF462)=2,ROUND(CG429*AF462/SUM(AF459:AF468),#REF!),"")</f>
        <v/>
      </c>
      <c r="CH447" s="564" t="str">
        <f>IF(CH446="","",CH446)</f>
        <v>太陽光（余剰）</v>
      </c>
      <c r="CI447" s="564"/>
      <c r="CJ447" s="564"/>
      <c r="CK447" s="564"/>
      <c r="CL447" s="564"/>
      <c r="CM447" s="564"/>
      <c r="CN447" s="564"/>
      <c r="CO447" s="564"/>
      <c r="CP447" s="564"/>
      <c r="CQ447" s="564"/>
    </row>
    <row r="448" spans="3:95" s="243" customFormat="1" ht="13.5" customHeight="1">
      <c r="C448" s="606"/>
      <c r="D448" s="607"/>
      <c r="E448" s="608" t="s">
        <v>212</v>
      </c>
      <c r="F448" s="609"/>
      <c r="G448" s="610"/>
      <c r="H448" s="261"/>
      <c r="I448" s="261"/>
      <c r="J448" s="261"/>
      <c r="K448" s="261"/>
      <c r="L448" s="261"/>
      <c r="M448" s="261"/>
      <c r="N448" s="261"/>
      <c r="O448" s="261"/>
      <c r="P448" s="261"/>
      <c r="Q448" s="261"/>
      <c r="R448" s="261"/>
      <c r="S448" s="261"/>
      <c r="T448" s="262" t="str">
        <f>IF(COUNT(H448:S448)=0,"",SUMPRODUCT(ROUND(H448:S448,#REF!)))</f>
        <v/>
      </c>
      <c r="U448" s="621"/>
      <c r="V448" s="622"/>
      <c r="W448" s="622"/>
      <c r="X448" s="622"/>
      <c r="Y448" s="622"/>
      <c r="Z448" s="623"/>
      <c r="AA448" s="257"/>
      <c r="AB448" s="257"/>
      <c r="AC448" s="257"/>
      <c r="AD448" s="606"/>
      <c r="AE448" s="607"/>
      <c r="AF448" s="608" t="s">
        <v>199</v>
      </c>
      <c r="AG448" s="609"/>
      <c r="AH448" s="610"/>
      <c r="AI448" s="264" t="str">
        <f t="shared" ref="AI448:AT448" si="108">IF(COUNT(H447:H448)=0,"",ROUND(H448/(H447*24*AI428/1000),3))</f>
        <v/>
      </c>
      <c r="AJ448" s="264" t="str">
        <f t="shared" si="108"/>
        <v/>
      </c>
      <c r="AK448" s="264" t="str">
        <f t="shared" si="108"/>
        <v/>
      </c>
      <c r="AL448" s="264" t="str">
        <f t="shared" si="108"/>
        <v/>
      </c>
      <c r="AM448" s="264" t="str">
        <f t="shared" si="108"/>
        <v/>
      </c>
      <c r="AN448" s="264" t="str">
        <f t="shared" si="108"/>
        <v/>
      </c>
      <c r="AO448" s="264" t="str">
        <f t="shared" si="108"/>
        <v/>
      </c>
      <c r="AP448" s="264" t="str">
        <f t="shared" si="108"/>
        <v/>
      </c>
      <c r="AQ448" s="264" t="str">
        <f t="shared" si="108"/>
        <v/>
      </c>
      <c r="AR448" s="264" t="str">
        <f t="shared" si="108"/>
        <v/>
      </c>
      <c r="AS448" s="264" t="str">
        <f t="shared" si="108"/>
        <v/>
      </c>
      <c r="AT448" s="264" t="str">
        <f t="shared" si="108"/>
        <v/>
      </c>
      <c r="AU448" s="265" t="str">
        <f>IF(COUNT(AI448:AT448)=0,"",AVERAGE(AI448:AT448))</f>
        <v/>
      </c>
      <c r="AX448" s="569"/>
      <c r="AY448" s="569"/>
      <c r="AZ448" s="589"/>
      <c r="BA448" s="590"/>
      <c r="BB448" s="590"/>
      <c r="BC448" s="590"/>
      <c r="BD448" s="589"/>
      <c r="BE448" s="585" t="e">
        <f>IF(#REF!="発電事業者","月間送電電力量（GWh）","月間受電電力量（GWh）")</f>
        <v>#REF!</v>
      </c>
      <c r="BF448" s="586"/>
      <c r="BG448" s="331" t="str">
        <f>IF(COUNT(BG430,L462)=2,ROUND(BG430*L462/SUM(L459:L468),#REF!),"")</f>
        <v/>
      </c>
      <c r="BH448" s="331" t="str">
        <f>IF(COUNT(BH430,M462)=2,ROUND(BH430*M462/SUM(M459:M468),#REF!),"")</f>
        <v/>
      </c>
      <c r="BI448" s="331" t="str">
        <f>IF(COUNT(BI430,N462)=2,ROUND(BI430*N462/SUM(N459:N468),#REF!),"")</f>
        <v/>
      </c>
      <c r="BJ448" s="331" t="str">
        <f>IF(COUNT(BJ430,O462)=2,ROUND(BJ430*O462/SUM(O459:O468),#REF!),"")</f>
        <v/>
      </c>
      <c r="BK448" s="331" t="str">
        <f>IF(COUNT(BK430,P462)=2,ROUND(BK430*P462/SUM(P459:P468),#REF!),"")</f>
        <v/>
      </c>
      <c r="BL448" s="331" t="str">
        <f>IF(COUNT(BL430,Q462)=2,ROUND(BL430*Q462/SUM(Q459:Q468),#REF!),"")</f>
        <v/>
      </c>
      <c r="BM448" s="331" t="str">
        <f>IF(COUNT(BM430,R462)=2,ROUND(BM430*R462/SUM(R459:R468),#REF!),"")</f>
        <v/>
      </c>
      <c r="BN448" s="331" t="str">
        <f>IF(COUNT(BN430,S462)=2,ROUND(BN430*S462/SUM(S459:S468),#REF!),"")</f>
        <v/>
      </c>
      <c r="BO448" s="331" t="str">
        <f>IF(COUNT(BO430,T462)=2,ROUND(BO430*T462/SUM(T459:T468),#REF!),"")</f>
        <v/>
      </c>
      <c r="BP448" s="331" t="str">
        <f>IF(COUNT(BP430,U462)=2,ROUND(BP430*U462/SUM(U459:U468),#REF!),"")</f>
        <v/>
      </c>
      <c r="BQ448" s="331" t="str">
        <f>IF(COUNT(BQ430,V462)=2,ROUND(BQ430*V462/SUM(V459:V468),#REF!),"")</f>
        <v/>
      </c>
      <c r="BR448" s="331" t="str">
        <f>IF(COUNT(BR430,W462)=2,ROUND(BR430*W462/SUM(W459:W468),#REF!),"")</f>
        <v/>
      </c>
      <c r="BS448" s="569" t="e">
        <f>IF(#REF!="発電事業者","年間送電電力量（GWh）","年間受電電力量（GWh）")</f>
        <v>#REF!</v>
      </c>
      <c r="BT448" s="569"/>
      <c r="BU448" s="569"/>
      <c r="BV448" s="333" t="s">
        <v>25</v>
      </c>
      <c r="BW448" s="582"/>
      <c r="BX448" s="582"/>
      <c r="BY448" s="331" t="str">
        <f>IF(COUNT(BY430,X462)=2,ROUND(BY430*X462/SUM(X459:X468),#REF!),"")</f>
        <v/>
      </c>
      <c r="BZ448" s="331" t="str">
        <f>IF(COUNT(BZ430,Y462)=2,ROUND(BZ430*Y462/SUM(Y459:Y468),#REF!),"")</f>
        <v/>
      </c>
      <c r="CA448" s="331" t="str">
        <f>IF(COUNT(CA430,Z462)=2,ROUND(CA430*Z462/SUM(Z459:Z468),#REF!),"")</f>
        <v/>
      </c>
      <c r="CB448" s="331" t="str">
        <f>IF(COUNT(CB430,AA462)=2,ROUND(CB430*AA462/SUM(AA459:AA468),#REF!),"")</f>
        <v/>
      </c>
      <c r="CC448" s="331" t="str">
        <f>IF(COUNT(CC430,AB462)=2,ROUND(CC430*AB462/SUM(AB459:AB468),#REF!),"")</f>
        <v/>
      </c>
      <c r="CD448" s="331" t="str">
        <f>IF(COUNT(CD430,AC462)=2,ROUND(CD430*AC462/SUM(AC459:AC468),#REF!),"")</f>
        <v/>
      </c>
      <c r="CE448" s="331" t="str">
        <f>IF(COUNT(CE430,AD462)=2,ROUND(CE430*AD462/SUM(AD459:AD468),#REF!),"")</f>
        <v/>
      </c>
      <c r="CF448" s="331" t="str">
        <f>IF(COUNT(CF430,AE462)=2,ROUND(CF430*AE462/SUM(AE459:AE468),#REF!),"")</f>
        <v/>
      </c>
      <c r="CG448" s="331" t="str">
        <f>IF(COUNT(CG430,AF462)=2,ROUND(CG430*AF462/SUM(AF459:AF468),#REF!),"")</f>
        <v/>
      </c>
      <c r="CH448" s="565" t="str">
        <f>IF(COUNTA(AG462)=0,"",AG462)</f>
        <v/>
      </c>
      <c r="CI448" s="565"/>
      <c r="CJ448" s="565"/>
      <c r="CK448" s="565"/>
      <c r="CL448" s="565"/>
      <c r="CM448" s="565"/>
      <c r="CN448" s="565"/>
      <c r="CO448" s="565"/>
      <c r="CP448" s="565"/>
      <c r="CQ448" s="565"/>
    </row>
    <row r="449" spans="3:97" s="243" customFormat="1" ht="13.5" customHeight="1">
      <c r="C449" s="604" t="e">
        <f>DATE(#REF!+8,1,1)</f>
        <v>#REF!</v>
      </c>
      <c r="D449" s="605"/>
      <c r="E449" s="613" t="s">
        <v>275</v>
      </c>
      <c r="F449" s="614"/>
      <c r="G449" s="615"/>
      <c r="H449" s="256"/>
      <c r="I449" s="256"/>
      <c r="J449" s="256"/>
      <c r="K449" s="256"/>
      <c r="L449" s="256"/>
      <c r="M449" s="256"/>
      <c r="N449" s="256"/>
      <c r="O449" s="256"/>
      <c r="P449" s="256"/>
      <c r="Q449" s="256"/>
      <c r="R449" s="256"/>
      <c r="S449" s="256"/>
      <c r="T449" s="255"/>
      <c r="U449" s="621"/>
      <c r="V449" s="622"/>
      <c r="W449" s="622"/>
      <c r="X449" s="622"/>
      <c r="Y449" s="622"/>
      <c r="Z449" s="623"/>
      <c r="AA449" s="257"/>
      <c r="AB449" s="257"/>
      <c r="AC449" s="257"/>
      <c r="AD449" s="604" t="e">
        <f>DATE(#REF!+8,1,1)</f>
        <v>#REF!</v>
      </c>
      <c r="AE449" s="605"/>
      <c r="AF449" s="613" t="s">
        <v>198</v>
      </c>
      <c r="AG449" s="614"/>
      <c r="AH449" s="615"/>
      <c r="AI449" s="258" t="str">
        <f>IF(COUNT(S447,H449)&lt;&gt;2,"",ROUND(MIN(S447,H449)*H428,#REF!))</f>
        <v/>
      </c>
      <c r="AJ449" s="258" t="str">
        <f>IF(COUNT(H449,I449)&lt;&gt;2,"",ROUND(MIN(H449,I449)*I428,#REF!))</f>
        <v/>
      </c>
      <c r="AK449" s="258" t="str">
        <f>IF(COUNT(I449,J449)&lt;&gt;2,"",ROUND(MIN(I449,J449)*J428,#REF!))</f>
        <v/>
      </c>
      <c r="AL449" s="258" t="str">
        <f>IF(COUNT(J449,K449)&lt;&gt;2,"",ROUND(MIN(J449,K449)*K428,#REF!))</f>
        <v/>
      </c>
      <c r="AM449" s="258" t="str">
        <f>IF(COUNT(K449,L449)&lt;&gt;2,"",ROUND(MIN(K449,L449)*L428,#REF!))</f>
        <v/>
      </c>
      <c r="AN449" s="258" t="str">
        <f>IF(COUNT(L449,M449)&lt;&gt;2,"",ROUND(MIN(L449,M449)*M428,#REF!))</f>
        <v/>
      </c>
      <c r="AO449" s="258" t="str">
        <f>IF(COUNT(M449,N449)&lt;&gt;2,"",ROUND(MIN(M449,N449)*N428,#REF!))</f>
        <v/>
      </c>
      <c r="AP449" s="258" t="str">
        <f>IF(COUNT(N449,O449)&lt;&gt;2,"",ROUND(MIN(N449,O449)*O428,#REF!))</f>
        <v/>
      </c>
      <c r="AQ449" s="258" t="str">
        <f>IF(COUNT(O449,P449)&lt;&gt;2,"",ROUND(MIN(O449,P449)*P428,#REF!))</f>
        <v/>
      </c>
      <c r="AR449" s="258" t="str">
        <f>IF(COUNT(P449,Q449)&lt;&gt;2,"",ROUND(MIN(P449,Q449)*Q428,#REF!))</f>
        <v/>
      </c>
      <c r="AS449" s="258" t="str">
        <f>IF(COUNT(Q449,R449)&lt;&gt;2,"",ROUND(MIN(Q449,R449)*R428,#REF!))</f>
        <v/>
      </c>
      <c r="AT449" s="258" t="str">
        <f>IF(COUNT(R449,S449)&lt;&gt;2,"",ROUND(MIN(R449,S449)*S428,#REF!))</f>
        <v/>
      </c>
      <c r="AU449" s="255"/>
      <c r="AX449" s="569" t="str">
        <f>IF(C463="","",C463)</f>
        <v/>
      </c>
      <c r="AY449" s="569"/>
      <c r="AZ449" s="587" t="str">
        <f>IF(E463="","",E463)</f>
        <v/>
      </c>
      <c r="BA449" s="590" t="str">
        <f ca="1">IF(F463="","",F463)</f>
        <v/>
      </c>
      <c r="BB449" s="590"/>
      <c r="BC449" s="590"/>
      <c r="BD449" s="587" t="str">
        <f>IF(I463="","",I463)</f>
        <v/>
      </c>
      <c r="BE449" s="578" t="e">
        <f>IF(#REF!="発電事業者","送電電力（MW）","受電電力（MW）")</f>
        <v>#REF!</v>
      </c>
      <c r="BF449" s="579"/>
      <c r="BG449" s="331" t="str">
        <f>IF(COUNT(BG428,L463)=2,ROUND(BG428*L463/SUM(L459:L468),#REF!),"")</f>
        <v/>
      </c>
      <c r="BH449" s="331" t="str">
        <f>IF(COUNT(BH428,M463)=2,ROUND(BH428*M463/SUM(M459:M468),#REF!),"")</f>
        <v/>
      </c>
      <c r="BI449" s="331" t="str">
        <f>IF(COUNT(BI428,N463)=2,ROUND(BI428*N463/SUM(N459:N468),#REF!),"")</f>
        <v/>
      </c>
      <c r="BJ449" s="331" t="str">
        <f>IF(COUNT(BJ428,O463)=2,ROUND(BJ428*O463/SUM(O459:O468),#REF!),"")</f>
        <v/>
      </c>
      <c r="BK449" s="331" t="str">
        <f>IF(COUNT(BK428,P463)=2,ROUND(BK428*P463/SUM(P459:P468),#REF!),"")</f>
        <v/>
      </c>
      <c r="BL449" s="331" t="str">
        <f>IF(COUNT(BL428,Q463)=2,ROUND(BL428*Q463/SUM(Q459:Q468),#REF!),"")</f>
        <v/>
      </c>
      <c r="BM449" s="331" t="str">
        <f>IF(COUNT(BM428,R463)=2,ROUND(BM428*R463/SUM(R459:R468),#REF!),"")</f>
        <v/>
      </c>
      <c r="BN449" s="331" t="str">
        <f>IF(COUNT(BN428,S463)=2,ROUND(BN428*S463/SUM(S459:S468),#REF!),"")</f>
        <v/>
      </c>
      <c r="BO449" s="331" t="str">
        <f>IF(COUNT(BO428,T463)=2,ROUND(BO428*T463/SUM(T459:T468),#REF!),"")</f>
        <v/>
      </c>
      <c r="BP449" s="331" t="str">
        <f>IF(COUNT(BP428,U463)=2,ROUND(BP428*U463/SUM(U459:U468),#REF!),"")</f>
        <v/>
      </c>
      <c r="BQ449" s="331" t="str">
        <f>IF(COUNT(BQ428,V463)=2,ROUND(BQ428*V463/SUM(V459:V468),#REF!),"")</f>
        <v/>
      </c>
      <c r="BR449" s="331" t="str">
        <f>IF(COUNT(BR428,W463)=2,ROUND(BR428*W463/SUM(W459:W468),#REF!),"")</f>
        <v/>
      </c>
      <c r="BS449" s="569" t="e">
        <f>IF(#REF!="発電事業者","送電電力（MW）","受電電力（MW）")</f>
        <v>#REF!</v>
      </c>
      <c r="BT449" s="569"/>
      <c r="BU449" s="569"/>
      <c r="BV449" s="333" t="s">
        <v>171</v>
      </c>
      <c r="BW449" s="580"/>
      <c r="BX449" s="580"/>
      <c r="BY449" s="331" t="str">
        <f>IF(COUNT(BY428,X463)=2,ROUND(BY428*X463/SUM(X459:X468),#REF!),"")</f>
        <v/>
      </c>
      <c r="BZ449" s="331" t="str">
        <f>IF(COUNT(BZ428,Y463)=2,ROUND(BZ428*Y463/SUM(Y459:Y468),#REF!),"")</f>
        <v/>
      </c>
      <c r="CA449" s="331" t="str">
        <f>IF(COUNT(CA428,Z463)=2,ROUND(CA428*Z463/SUM(Z459:Z468),#REF!),"")</f>
        <v/>
      </c>
      <c r="CB449" s="331" t="str">
        <f>IF(COUNT(CB428,AA463)=2,ROUND(CB428*AA463/SUM(AA459:AA468),#REF!),"")</f>
        <v/>
      </c>
      <c r="CC449" s="331" t="str">
        <f>IF(COUNT(CC428,AB463)=2,ROUND(CC428*AB463/SUM(AB459:AB468),#REF!),"")</f>
        <v/>
      </c>
      <c r="CD449" s="331" t="str">
        <f>IF(COUNT(CD428,AC463)=2,ROUND(CD428*AC463/SUM(AC459:AC468),#REF!),"")</f>
        <v/>
      </c>
      <c r="CE449" s="331" t="str">
        <f>IF(COUNT(CE428,AD463)=2,ROUND(CE428*AD463/SUM(AD459:AD468),#REF!),"")</f>
        <v/>
      </c>
      <c r="CF449" s="331" t="str">
        <f>IF(COUNT(CF428,AE463)=2,ROUND(CF428*AE463/SUM(AE459:AE468),#REF!),"")</f>
        <v/>
      </c>
      <c r="CG449" s="331" t="str">
        <f>IF(COUNT(CG428,AF463)=2,ROUND(CG428*AF463/SUM(AF459:AF468),#REF!),"")</f>
        <v/>
      </c>
      <c r="CH449" s="563" t="s">
        <v>215</v>
      </c>
      <c r="CI449" s="563"/>
      <c r="CJ449" s="563"/>
      <c r="CK449" s="563"/>
      <c r="CL449" s="563"/>
      <c r="CM449" s="563"/>
      <c r="CN449" s="563"/>
      <c r="CO449" s="563"/>
      <c r="CP449" s="563"/>
      <c r="CQ449" s="563"/>
    </row>
    <row r="450" spans="3:97" s="243" customFormat="1" ht="13.5" customHeight="1">
      <c r="C450" s="606"/>
      <c r="D450" s="607"/>
      <c r="E450" s="608" t="s">
        <v>212</v>
      </c>
      <c r="F450" s="609"/>
      <c r="G450" s="610"/>
      <c r="H450" s="261"/>
      <c r="I450" s="261"/>
      <c r="J450" s="261"/>
      <c r="K450" s="261"/>
      <c r="L450" s="261"/>
      <c r="M450" s="261"/>
      <c r="N450" s="261"/>
      <c r="O450" s="261"/>
      <c r="P450" s="261"/>
      <c r="Q450" s="261"/>
      <c r="R450" s="261"/>
      <c r="S450" s="261"/>
      <c r="T450" s="262" t="str">
        <f>IF(COUNT(H450:S450)=0,"",SUMPRODUCT(ROUND(H450:S450,#REF!)))</f>
        <v/>
      </c>
      <c r="U450" s="624"/>
      <c r="V450" s="625"/>
      <c r="W450" s="625"/>
      <c r="X450" s="625"/>
      <c r="Y450" s="625"/>
      <c r="Z450" s="626"/>
      <c r="AA450" s="257"/>
      <c r="AB450" s="257"/>
      <c r="AC450" s="257"/>
      <c r="AD450" s="606"/>
      <c r="AE450" s="607"/>
      <c r="AF450" s="608" t="s">
        <v>199</v>
      </c>
      <c r="AG450" s="609"/>
      <c r="AH450" s="610"/>
      <c r="AI450" s="264" t="str">
        <f t="shared" ref="AI450:AT450" si="109">IF(COUNT(H449:H450)=0,"",ROUND(H450/(H449*24*AI428/1000),3))</f>
        <v/>
      </c>
      <c r="AJ450" s="264" t="str">
        <f t="shared" si="109"/>
        <v/>
      </c>
      <c r="AK450" s="264" t="str">
        <f t="shared" si="109"/>
        <v/>
      </c>
      <c r="AL450" s="264" t="str">
        <f t="shared" si="109"/>
        <v/>
      </c>
      <c r="AM450" s="264" t="str">
        <f t="shared" si="109"/>
        <v/>
      </c>
      <c r="AN450" s="264" t="str">
        <f t="shared" si="109"/>
        <v/>
      </c>
      <c r="AO450" s="264" t="str">
        <f t="shared" si="109"/>
        <v/>
      </c>
      <c r="AP450" s="264" t="str">
        <f t="shared" si="109"/>
        <v/>
      </c>
      <c r="AQ450" s="264" t="str">
        <f t="shared" si="109"/>
        <v/>
      </c>
      <c r="AR450" s="264" t="str">
        <f t="shared" si="109"/>
        <v/>
      </c>
      <c r="AS450" s="264" t="str">
        <f t="shared" si="109"/>
        <v/>
      </c>
      <c r="AT450" s="264" t="str">
        <f t="shared" si="109"/>
        <v/>
      </c>
      <c r="AU450" s="265" t="str">
        <f>IF(COUNT(AI450:AT450)=0,"",AVERAGE(AI450:AT450))</f>
        <v/>
      </c>
      <c r="AX450" s="569"/>
      <c r="AY450" s="569"/>
      <c r="AZ450" s="588"/>
      <c r="BA450" s="590"/>
      <c r="BB450" s="590"/>
      <c r="BC450" s="590"/>
      <c r="BD450" s="588"/>
      <c r="BE450" s="583"/>
      <c r="BF450" s="584"/>
      <c r="BG450" s="259"/>
      <c r="BH450" s="259"/>
      <c r="BI450" s="259"/>
      <c r="BJ450" s="259"/>
      <c r="BK450" s="259"/>
      <c r="BL450" s="259"/>
      <c r="BM450" s="259"/>
      <c r="BN450" s="259"/>
      <c r="BO450" s="259"/>
      <c r="BP450" s="259"/>
      <c r="BQ450" s="259"/>
      <c r="BR450" s="259"/>
      <c r="BS450" s="569"/>
      <c r="BT450" s="569"/>
      <c r="BU450" s="569"/>
      <c r="BV450" s="333" t="s">
        <v>172</v>
      </c>
      <c r="BW450" s="581"/>
      <c r="BX450" s="581"/>
      <c r="BY450" s="331" t="str">
        <f>IF(COUNT(BY429,X463)=2,ROUND(BY429*X463/SUM(X459:X468),#REF!),"")</f>
        <v/>
      </c>
      <c r="BZ450" s="331" t="str">
        <f>IF(COUNT(BZ429,Y463)=2,ROUND(BZ429*Y463/SUM(Y459:Y468),#REF!),"")</f>
        <v/>
      </c>
      <c r="CA450" s="331" t="str">
        <f>IF(COUNT(CA429,Z463)=2,ROUND(CA429*Z463/SUM(Z459:Z468),#REF!),"")</f>
        <v/>
      </c>
      <c r="CB450" s="331" t="str">
        <f>IF(COUNT(CB429,AA463)=2,ROUND(CB429*AA463/SUM(AA459:AA468),#REF!),"")</f>
        <v/>
      </c>
      <c r="CC450" s="331" t="str">
        <f>IF(COUNT(CC429,AB463)=2,ROUND(CC429*AB463/SUM(AB459:AB468),#REF!),"")</f>
        <v/>
      </c>
      <c r="CD450" s="331" t="str">
        <f>IF(COUNT(CD429,AC463)=2,ROUND(CD429*AC463/SUM(AC459:AC468),#REF!),"")</f>
        <v/>
      </c>
      <c r="CE450" s="331" t="str">
        <f>IF(COUNT(CE429,AD463)=2,ROUND(CE429*AD463/SUM(AD459:AD468),#REF!),"")</f>
        <v/>
      </c>
      <c r="CF450" s="331" t="str">
        <f>IF(COUNT(CF429,AE463)=2,ROUND(CF429*AE463/SUM(AE459:AE468),#REF!),"")</f>
        <v/>
      </c>
      <c r="CG450" s="331" t="str">
        <f>IF(COUNT(CG429,AF463)=2,ROUND(CG429*AF463/SUM(AF459:AF468),#REF!),"")</f>
        <v/>
      </c>
      <c r="CH450" s="564" t="str">
        <f>IF(CH449="","",CH449)</f>
        <v>太陽光（余剰）</v>
      </c>
      <c r="CI450" s="564"/>
      <c r="CJ450" s="564"/>
      <c r="CK450" s="564"/>
      <c r="CL450" s="564"/>
      <c r="CM450" s="564"/>
      <c r="CN450" s="564"/>
      <c r="CO450" s="564"/>
      <c r="CP450" s="564"/>
      <c r="CQ450" s="564"/>
    </row>
    <row r="451" spans="3:97" s="243" customFormat="1" ht="13.5" customHeight="1">
      <c r="C451" s="604" t="e">
        <f>DATE(#REF!+9,1,1)</f>
        <v>#REF!</v>
      </c>
      <c r="D451" s="605"/>
      <c r="E451" s="613" t="s">
        <v>275</v>
      </c>
      <c r="F451" s="614"/>
      <c r="G451" s="615"/>
      <c r="H451" s="256"/>
      <c r="I451" s="256"/>
      <c r="J451" s="256"/>
      <c r="K451" s="256"/>
      <c r="L451" s="256"/>
      <c r="M451" s="256"/>
      <c r="N451" s="256"/>
      <c r="O451" s="256"/>
      <c r="P451" s="256"/>
      <c r="Q451" s="256"/>
      <c r="R451" s="256"/>
      <c r="S451" s="256"/>
      <c r="T451" s="255"/>
      <c r="U451" s="613" t="s">
        <v>210</v>
      </c>
      <c r="V451" s="614"/>
      <c r="W451" s="614"/>
      <c r="X451" s="615"/>
      <c r="Y451" s="616" t="str">
        <f>IF(COUNT(S451)=0,"",ROUND(S451,#REF!))</f>
        <v/>
      </c>
      <c r="Z451" s="617"/>
      <c r="AA451" s="257"/>
      <c r="AB451" s="257"/>
      <c r="AC451" s="257"/>
      <c r="AD451" s="604" t="e">
        <f>DATE(#REF!+9,1,1)</f>
        <v>#REF!</v>
      </c>
      <c r="AE451" s="605"/>
      <c r="AF451" s="613" t="s">
        <v>198</v>
      </c>
      <c r="AG451" s="614"/>
      <c r="AH451" s="615"/>
      <c r="AI451" s="258" t="str">
        <f>IF(COUNT(S449,H451)&lt;&gt;2,"",ROUND(MIN(S449,H451)*H428,#REF!))</f>
        <v/>
      </c>
      <c r="AJ451" s="258" t="str">
        <f>IF(COUNT(H451,I451)&lt;&gt;2,"",ROUND(MIN(H451,I451)*I428,#REF!))</f>
        <v/>
      </c>
      <c r="AK451" s="258" t="str">
        <f>IF(COUNT(I451,J451)&lt;&gt;2,"",ROUND(MIN(I451,J451)*J428,#REF!))</f>
        <v/>
      </c>
      <c r="AL451" s="258" t="str">
        <f>IF(COUNT(J451,K451)&lt;&gt;2,"",ROUND(MIN(J451,K451)*K428,#REF!))</f>
        <v/>
      </c>
      <c r="AM451" s="258" t="str">
        <f>IF(COUNT(K451,L451)&lt;&gt;2,"",ROUND(MIN(K451,L451)*L428,#REF!))</f>
        <v/>
      </c>
      <c r="AN451" s="258" t="str">
        <f>IF(COUNT(L451,M451)&lt;&gt;2,"",ROUND(MIN(L451,M451)*M428,#REF!))</f>
        <v/>
      </c>
      <c r="AO451" s="258" t="str">
        <f>IF(COUNT(M451,N451)&lt;&gt;2,"",ROUND(MIN(M451,N451)*N428,#REF!))</f>
        <v/>
      </c>
      <c r="AP451" s="258" t="str">
        <f>IF(COUNT(N451,O451)&lt;&gt;2,"",ROUND(MIN(N451,O451)*O428,#REF!))</f>
        <v/>
      </c>
      <c r="AQ451" s="258" t="str">
        <f>IF(COUNT(O451,P451)&lt;&gt;2,"",ROUND(MIN(O451,P451)*P428,#REF!))</f>
        <v/>
      </c>
      <c r="AR451" s="258" t="str">
        <f>IF(COUNT(P451,Q451)&lt;&gt;2,"",ROUND(MIN(P451,Q451)*Q428,#REF!))</f>
        <v/>
      </c>
      <c r="AS451" s="258" t="str">
        <f>IF(COUNT(Q451,R451)&lt;&gt;2,"",ROUND(MIN(Q451,R451)*R428,#REF!))</f>
        <v/>
      </c>
      <c r="AT451" s="258" t="str">
        <f>IF(COUNT(R451,S451)&lt;&gt;2,"",ROUND(MIN(R451,S451)*S428,#REF!))</f>
        <v/>
      </c>
      <c r="AU451" s="255"/>
      <c r="AX451" s="569"/>
      <c r="AY451" s="569"/>
      <c r="AZ451" s="589"/>
      <c r="BA451" s="590"/>
      <c r="BB451" s="590"/>
      <c r="BC451" s="590"/>
      <c r="BD451" s="589"/>
      <c r="BE451" s="585" t="e">
        <f>IF(#REF!="発電事業者","月間送電電力量（GWh）","月間受電電力量（GWh）")</f>
        <v>#REF!</v>
      </c>
      <c r="BF451" s="586"/>
      <c r="BG451" s="331" t="str">
        <f>IF(COUNT(BG430,L463)=2,ROUND(BG430*L463/SUM(L459:L468),#REF!),"")</f>
        <v/>
      </c>
      <c r="BH451" s="331" t="str">
        <f>IF(COUNT(BH430,M463)=2,ROUND(BH430*M463/SUM(M459:M468),#REF!),"")</f>
        <v/>
      </c>
      <c r="BI451" s="331" t="str">
        <f>IF(COUNT(BI430,N463)=2,ROUND(BI430*N463/SUM(N459:N468),#REF!),"")</f>
        <v/>
      </c>
      <c r="BJ451" s="331" t="str">
        <f>IF(COUNT(BJ430,O463)=2,ROUND(BJ430*O463/SUM(O459:O468),#REF!),"")</f>
        <v/>
      </c>
      <c r="BK451" s="331" t="str">
        <f>IF(COUNT(BK430,P463)=2,ROUND(BK430*P463/SUM(P459:P468),#REF!),"")</f>
        <v/>
      </c>
      <c r="BL451" s="331" t="str">
        <f>IF(COUNT(BL430,Q463)=2,ROUND(BL430*Q463/SUM(Q459:Q468),#REF!),"")</f>
        <v/>
      </c>
      <c r="BM451" s="331" t="str">
        <f>IF(COUNT(BM430,R463)=2,ROUND(BM430*R463/SUM(R459:R468),#REF!),"")</f>
        <v/>
      </c>
      <c r="BN451" s="331" t="str">
        <f>IF(COUNT(BN430,S463)=2,ROUND(BN430*S463/SUM(S459:S468),#REF!),"")</f>
        <v/>
      </c>
      <c r="BO451" s="331" t="str">
        <f>IF(COUNT(BO430,T463)=2,ROUND(BO430*T463/SUM(T459:T468),#REF!),"")</f>
        <v/>
      </c>
      <c r="BP451" s="331" t="str">
        <f>IF(COUNT(BP430,U463)=2,ROUND(BP430*U463/SUM(U459:U468),#REF!),"")</f>
        <v/>
      </c>
      <c r="BQ451" s="331" t="str">
        <f>IF(COUNT(BQ430,V463)=2,ROUND(BQ430*V463/SUM(V459:V468),#REF!),"")</f>
        <v/>
      </c>
      <c r="BR451" s="331" t="str">
        <f>IF(COUNT(BR430,W463)=2,ROUND(BR430*W463/SUM(W459:W468),#REF!),"")</f>
        <v/>
      </c>
      <c r="BS451" s="569" t="e">
        <f>IF(#REF!="発電事業者","年間送電電力量（GWh）","年間受電電力量（GWh）")</f>
        <v>#REF!</v>
      </c>
      <c r="BT451" s="569"/>
      <c r="BU451" s="569"/>
      <c r="BV451" s="333" t="s">
        <v>25</v>
      </c>
      <c r="BW451" s="582"/>
      <c r="BX451" s="582"/>
      <c r="BY451" s="331" t="str">
        <f>IF(COUNT(BY430,X463)=2,ROUND(BY430*X463/SUM(X459:X468),#REF!),"")</f>
        <v/>
      </c>
      <c r="BZ451" s="331" t="str">
        <f>IF(COUNT(BZ430,Y463)=2,ROUND(BZ430*Y463/SUM(Y459:Y468),#REF!),"")</f>
        <v/>
      </c>
      <c r="CA451" s="331" t="str">
        <f>IF(COUNT(CA430,Z463)=2,ROUND(CA430*Z463/SUM(Z459:Z468),#REF!),"")</f>
        <v/>
      </c>
      <c r="CB451" s="331" t="str">
        <f>IF(COUNT(CB430,AA463)=2,ROUND(CB430*AA463/SUM(AA459:AA468),#REF!),"")</f>
        <v/>
      </c>
      <c r="CC451" s="331" t="str">
        <f>IF(COUNT(CC430,AB463)=2,ROUND(CC430*AB463/SUM(AB459:AB468),#REF!),"")</f>
        <v/>
      </c>
      <c r="CD451" s="331" t="str">
        <f>IF(COUNT(CD430,AC463)=2,ROUND(CD430*AC463/SUM(AC459:AC468),#REF!),"")</f>
        <v/>
      </c>
      <c r="CE451" s="331" t="str">
        <f>IF(COUNT(CE430,AD463)=2,ROUND(CE430*AD463/SUM(AD459:AD468),#REF!),"")</f>
        <v/>
      </c>
      <c r="CF451" s="331" t="str">
        <f>IF(COUNT(CF430,AE463)=2,ROUND(CF430*AE463/SUM(AE459:AE468),#REF!),"")</f>
        <v/>
      </c>
      <c r="CG451" s="331" t="str">
        <f>IF(COUNT(CG430,AF463)=2,ROUND(CG430*AF463/SUM(AF459:AF468),#REF!),"")</f>
        <v/>
      </c>
      <c r="CH451" s="565" t="str">
        <f>IF(COUNTA(AG463)=0,"",AG463)</f>
        <v/>
      </c>
      <c r="CI451" s="565"/>
      <c r="CJ451" s="565"/>
      <c r="CK451" s="565"/>
      <c r="CL451" s="565"/>
      <c r="CM451" s="565"/>
      <c r="CN451" s="565"/>
      <c r="CO451" s="565"/>
      <c r="CP451" s="565"/>
      <c r="CQ451" s="565"/>
    </row>
    <row r="452" spans="3:97" s="243" customFormat="1" ht="13.5" customHeight="1">
      <c r="C452" s="606"/>
      <c r="D452" s="607"/>
      <c r="E452" s="608" t="s">
        <v>212</v>
      </c>
      <c r="F452" s="609"/>
      <c r="G452" s="610"/>
      <c r="H452" s="261"/>
      <c r="I452" s="261"/>
      <c r="J452" s="261"/>
      <c r="K452" s="261"/>
      <c r="L452" s="261"/>
      <c r="M452" s="261"/>
      <c r="N452" s="261"/>
      <c r="O452" s="261"/>
      <c r="P452" s="261"/>
      <c r="Q452" s="261"/>
      <c r="R452" s="261"/>
      <c r="S452" s="261"/>
      <c r="T452" s="262" t="str">
        <f>IF(COUNT(H452:S452)=0,"",SUMPRODUCT(ROUND(H452:S452,#REF!)))</f>
        <v/>
      </c>
      <c r="U452" s="608" t="s">
        <v>211</v>
      </c>
      <c r="V452" s="609"/>
      <c r="W452" s="609"/>
      <c r="X452" s="610"/>
      <c r="Y452" s="611" t="str">
        <f>IF(COUNT(T452)=0,"",T452)</f>
        <v/>
      </c>
      <c r="Z452" s="612"/>
      <c r="AA452" s="257"/>
      <c r="AB452" s="257"/>
      <c r="AC452" s="257"/>
      <c r="AD452" s="606"/>
      <c r="AE452" s="607"/>
      <c r="AF452" s="608" t="s">
        <v>199</v>
      </c>
      <c r="AG452" s="609"/>
      <c r="AH452" s="610"/>
      <c r="AI452" s="264" t="str">
        <f t="shared" ref="AI452:AT452" si="110">IF(COUNT(H451:H452)=0,"",ROUND(H452/(H451*24*AI428/1000),3))</f>
        <v/>
      </c>
      <c r="AJ452" s="264" t="str">
        <f t="shared" si="110"/>
        <v/>
      </c>
      <c r="AK452" s="264" t="str">
        <f t="shared" si="110"/>
        <v/>
      </c>
      <c r="AL452" s="264" t="str">
        <f t="shared" si="110"/>
        <v/>
      </c>
      <c r="AM452" s="264" t="str">
        <f t="shared" si="110"/>
        <v/>
      </c>
      <c r="AN452" s="264" t="str">
        <f t="shared" si="110"/>
        <v/>
      </c>
      <c r="AO452" s="264" t="str">
        <f t="shared" si="110"/>
        <v/>
      </c>
      <c r="AP452" s="264" t="str">
        <f t="shared" si="110"/>
        <v/>
      </c>
      <c r="AQ452" s="264" t="str">
        <f t="shared" si="110"/>
        <v/>
      </c>
      <c r="AR452" s="264" t="str">
        <f t="shared" si="110"/>
        <v/>
      </c>
      <c r="AS452" s="264" t="str">
        <f t="shared" si="110"/>
        <v/>
      </c>
      <c r="AT452" s="264" t="str">
        <f t="shared" si="110"/>
        <v/>
      </c>
      <c r="AU452" s="265" t="str">
        <f>IF(COUNT(AI452:AT452)=0,"",AVERAGE(AI452:AT452))</f>
        <v/>
      </c>
      <c r="AX452" s="569" t="str">
        <f>IF(C464="","",C464)</f>
        <v/>
      </c>
      <c r="AY452" s="569"/>
      <c r="AZ452" s="587" t="str">
        <f>IF(E464="","",E464)</f>
        <v/>
      </c>
      <c r="BA452" s="590" t="str">
        <f ca="1">IF(F464="","",F464)</f>
        <v/>
      </c>
      <c r="BB452" s="590"/>
      <c r="BC452" s="590"/>
      <c r="BD452" s="587" t="str">
        <f>IF(I464="","",I464)</f>
        <v/>
      </c>
      <c r="BE452" s="578" t="e">
        <f>IF(#REF!="発電事業者","送電電力（MW）","受電電力（MW）")</f>
        <v>#REF!</v>
      </c>
      <c r="BF452" s="579"/>
      <c r="BG452" s="331" t="str">
        <f>IF(COUNT(BG428,L464)=2,ROUND(BG428*L464/SUM(L459:L468),#REF!),"")</f>
        <v/>
      </c>
      <c r="BH452" s="331" t="str">
        <f>IF(COUNT(BH428,M464)=2,ROUND(BH428*M464/SUM(M459:M468),#REF!),"")</f>
        <v/>
      </c>
      <c r="BI452" s="331" t="str">
        <f>IF(COUNT(BI428,N464)=2,ROUND(BI428*N464/SUM(N459:N468),#REF!),"")</f>
        <v/>
      </c>
      <c r="BJ452" s="331" t="str">
        <f>IF(COUNT(BJ428,O464)=2,ROUND(BJ428*O464/SUM(O459:O468),#REF!),"")</f>
        <v/>
      </c>
      <c r="BK452" s="331" t="str">
        <f>IF(COUNT(BK428,P464)=2,ROUND(BK428*P464/SUM(P459:P468),#REF!),"")</f>
        <v/>
      </c>
      <c r="BL452" s="331" t="str">
        <f>IF(COUNT(BL428,Q464)=2,ROUND(BL428*Q464/SUM(Q459:Q468),#REF!),"")</f>
        <v/>
      </c>
      <c r="BM452" s="331" t="str">
        <f>IF(COUNT(BM428,R464)=2,ROUND(BM428*R464/SUM(R459:R468),#REF!),"")</f>
        <v/>
      </c>
      <c r="BN452" s="331" t="str">
        <f>IF(COUNT(BN428,S464)=2,ROUND(BN428*S464/SUM(S459:S468),#REF!),"")</f>
        <v/>
      </c>
      <c r="BO452" s="331" t="str">
        <f>IF(COUNT(BO428,T464)=2,ROUND(BO428*T464/SUM(T459:T468),#REF!),"")</f>
        <v/>
      </c>
      <c r="BP452" s="331" t="str">
        <f>IF(COUNT(BP428,U464)=2,ROUND(BP428*U464/SUM(U459:U468),#REF!),"")</f>
        <v/>
      </c>
      <c r="BQ452" s="331" t="str">
        <f>IF(COUNT(BQ428,V464)=2,ROUND(BQ428*V464/SUM(V459:V468),#REF!),"")</f>
        <v/>
      </c>
      <c r="BR452" s="331" t="str">
        <f>IF(COUNT(BR428,W464)=2,ROUND(BR428*W464/SUM(W459:W468),#REF!),"")</f>
        <v/>
      </c>
      <c r="BS452" s="569" t="e">
        <f>IF(#REF!="発電事業者","送電電力（MW）","受電電力（MW）")</f>
        <v>#REF!</v>
      </c>
      <c r="BT452" s="569"/>
      <c r="BU452" s="569"/>
      <c r="BV452" s="333" t="s">
        <v>171</v>
      </c>
      <c r="BW452" s="580"/>
      <c r="BX452" s="580"/>
      <c r="BY452" s="331" t="str">
        <f>IF(COUNT(BY428,X464)=2,ROUND(BY428*X464/SUM(X459:X468),#REF!),"")</f>
        <v/>
      </c>
      <c r="BZ452" s="331" t="str">
        <f>IF(COUNT(BZ428,Y464)=2,ROUND(BZ428*Y464/SUM(Y459:Y468),#REF!),"")</f>
        <v/>
      </c>
      <c r="CA452" s="331" t="str">
        <f>IF(COUNT(CA428,Z464)=2,ROUND(CA428*Z464/SUM(Z459:Z468),#REF!),"")</f>
        <v/>
      </c>
      <c r="CB452" s="331" t="str">
        <f>IF(COUNT(CB428,AA464)=2,ROUND(CB428*AA464/SUM(AA459:AA468),#REF!),"")</f>
        <v/>
      </c>
      <c r="CC452" s="331" t="str">
        <f>IF(COUNT(CC428,AB464)=2,ROUND(CC428*AB464/SUM(AB459:AB468),#REF!),"")</f>
        <v/>
      </c>
      <c r="CD452" s="331" t="str">
        <f>IF(COUNT(CD428,AC464)=2,ROUND(CD428*AC464/SUM(AC459:AC468),#REF!),"")</f>
        <v/>
      </c>
      <c r="CE452" s="331" t="str">
        <f>IF(COUNT(CE428,AD464)=2,ROUND(CE428*AD464/SUM(AD459:AD468),#REF!),"")</f>
        <v/>
      </c>
      <c r="CF452" s="331" t="str">
        <f>IF(COUNT(CF428,AE464)=2,ROUND(CF428*AE464/SUM(AE459:AE468),#REF!),"")</f>
        <v/>
      </c>
      <c r="CG452" s="331" t="str">
        <f>IF(COUNT(CG428,AF464)=2,ROUND(CG428*AF464/SUM(AF459:AF468),#REF!),"")</f>
        <v/>
      </c>
      <c r="CH452" s="563" t="s">
        <v>215</v>
      </c>
      <c r="CI452" s="563"/>
      <c r="CJ452" s="563"/>
      <c r="CK452" s="563"/>
      <c r="CL452" s="563"/>
      <c r="CM452" s="563"/>
      <c r="CN452" s="563"/>
      <c r="CO452" s="563"/>
      <c r="CP452" s="563"/>
      <c r="CQ452" s="563"/>
    </row>
    <row r="453" spans="3:97" s="243" customFormat="1" ht="13.5" customHeight="1">
      <c r="C453" s="273"/>
      <c r="D453" s="273"/>
      <c r="E453" s="245"/>
      <c r="F453" s="245"/>
      <c r="G453" s="245"/>
      <c r="H453" s="257"/>
      <c r="I453" s="257"/>
      <c r="J453" s="257"/>
      <c r="K453" s="257"/>
      <c r="L453" s="257"/>
      <c r="M453" s="257"/>
      <c r="N453" s="257"/>
      <c r="O453" s="257"/>
      <c r="P453" s="257"/>
      <c r="Q453" s="257"/>
      <c r="R453" s="257"/>
      <c r="S453" s="257"/>
      <c r="T453" s="257"/>
      <c r="U453" s="245"/>
      <c r="V453" s="245"/>
      <c r="W453" s="245"/>
      <c r="X453" s="245"/>
      <c r="Y453" s="274"/>
      <c r="Z453" s="274"/>
      <c r="AA453" s="257"/>
      <c r="AB453" s="257"/>
      <c r="AC453" s="257"/>
      <c r="AD453" s="273"/>
      <c r="AE453" s="273"/>
      <c r="AF453" s="245"/>
      <c r="AG453" s="245"/>
      <c r="AH453" s="245"/>
      <c r="AI453" s="271"/>
      <c r="AJ453" s="271"/>
      <c r="AK453" s="271"/>
      <c r="AL453" s="271"/>
      <c r="AM453" s="271"/>
      <c r="AN453" s="271"/>
      <c r="AO453" s="271"/>
      <c r="AP453" s="271"/>
      <c r="AQ453" s="271"/>
      <c r="AR453" s="271"/>
      <c r="AS453" s="271"/>
      <c r="AT453" s="271"/>
      <c r="AU453" s="272"/>
      <c r="AV453" s="275"/>
      <c r="AX453" s="569"/>
      <c r="AY453" s="569"/>
      <c r="AZ453" s="588"/>
      <c r="BA453" s="590"/>
      <c r="BB453" s="590"/>
      <c r="BC453" s="590"/>
      <c r="BD453" s="588"/>
      <c r="BE453" s="583"/>
      <c r="BF453" s="584"/>
      <c r="BG453" s="259"/>
      <c r="BH453" s="259"/>
      <c r="BI453" s="259"/>
      <c r="BJ453" s="259"/>
      <c r="BK453" s="259"/>
      <c r="BL453" s="259"/>
      <c r="BM453" s="259"/>
      <c r="BN453" s="259"/>
      <c r="BO453" s="259"/>
      <c r="BP453" s="259"/>
      <c r="BQ453" s="259"/>
      <c r="BR453" s="259"/>
      <c r="BS453" s="569"/>
      <c r="BT453" s="569"/>
      <c r="BU453" s="569"/>
      <c r="BV453" s="333" t="s">
        <v>172</v>
      </c>
      <c r="BW453" s="581"/>
      <c r="BX453" s="581"/>
      <c r="BY453" s="331" t="str">
        <f>IF(COUNT(BY429,X464)=2,ROUND(BY429*X464/SUM(X459:X468),#REF!),"")</f>
        <v/>
      </c>
      <c r="BZ453" s="331" t="str">
        <f>IF(COUNT(BZ429,Y464)=2,ROUND(BZ429*Y464/SUM(Y459:Y468),#REF!),"")</f>
        <v/>
      </c>
      <c r="CA453" s="331" t="str">
        <f>IF(COUNT(CA429,Z464)=2,ROUND(CA429*Z464/SUM(Z459:Z468),#REF!),"")</f>
        <v/>
      </c>
      <c r="CB453" s="331" t="str">
        <f>IF(COUNT(CB429,AA464)=2,ROUND(CB429*AA464/SUM(AA459:AA468),#REF!),"")</f>
        <v/>
      </c>
      <c r="CC453" s="331" t="str">
        <f>IF(COUNT(CC429,AB464)=2,ROUND(CC429*AB464/SUM(AB459:AB468),#REF!),"")</f>
        <v/>
      </c>
      <c r="CD453" s="331" t="str">
        <f>IF(COUNT(CD429,AC464)=2,ROUND(CD429*AC464/SUM(AC459:AC468),#REF!),"")</f>
        <v/>
      </c>
      <c r="CE453" s="331" t="str">
        <f>IF(COUNT(CE429,AD464)=2,ROUND(CE429*AD464/SUM(AD459:AD468),#REF!),"")</f>
        <v/>
      </c>
      <c r="CF453" s="331" t="str">
        <f>IF(COUNT(CF429,AE464)=2,ROUND(CF429*AE464/SUM(AE459:AE468),#REF!),"")</f>
        <v/>
      </c>
      <c r="CG453" s="331" t="str">
        <f>IF(COUNT(CG429,AF464)=2,ROUND(CG429*AF464/SUM(AF459:AF468),#REF!),"")</f>
        <v/>
      </c>
      <c r="CH453" s="564" t="str">
        <f>IF(CH452="","",CH452)</f>
        <v>太陽光（余剰）</v>
      </c>
      <c r="CI453" s="564"/>
      <c r="CJ453" s="564"/>
      <c r="CK453" s="564"/>
      <c r="CL453" s="564"/>
      <c r="CM453" s="564"/>
      <c r="CN453" s="564"/>
      <c r="CO453" s="564"/>
      <c r="CP453" s="564"/>
      <c r="CQ453" s="564"/>
      <c r="CR453" s="271"/>
      <c r="CS453" s="271"/>
    </row>
    <row r="454" spans="3:97" s="243" customFormat="1" ht="13.5" customHeight="1">
      <c r="I454" s="257"/>
      <c r="J454" s="257"/>
      <c r="K454" s="257"/>
      <c r="L454" s="257"/>
      <c r="M454" s="257"/>
      <c r="N454" s="257"/>
      <c r="O454" s="257"/>
      <c r="P454" s="257"/>
      <c r="Q454" s="257"/>
      <c r="R454" s="257"/>
      <c r="S454" s="257"/>
      <c r="T454" s="257"/>
      <c r="U454" s="245"/>
      <c r="V454" s="245"/>
      <c r="W454" s="245"/>
      <c r="X454" s="245"/>
      <c r="Y454" s="274"/>
      <c r="Z454" s="274"/>
      <c r="AA454" s="257"/>
      <c r="AB454" s="257"/>
      <c r="AC454" s="257"/>
      <c r="AD454" s="273"/>
      <c r="AE454" s="273"/>
      <c r="AF454" s="245"/>
      <c r="AG454" s="245"/>
      <c r="AH454" s="245"/>
      <c r="AI454" s="271"/>
      <c r="AJ454" s="271"/>
      <c r="AK454" s="271"/>
      <c r="AL454" s="271"/>
      <c r="AM454" s="271"/>
      <c r="AN454" s="271"/>
      <c r="AO454" s="271"/>
      <c r="AP454" s="271"/>
      <c r="AQ454" s="271"/>
      <c r="AR454" s="271"/>
      <c r="AS454" s="271"/>
      <c r="AT454" s="271"/>
      <c r="AU454" s="272"/>
      <c r="AV454" s="257"/>
      <c r="AX454" s="569"/>
      <c r="AY454" s="569"/>
      <c r="AZ454" s="589"/>
      <c r="BA454" s="590"/>
      <c r="BB454" s="590"/>
      <c r="BC454" s="590"/>
      <c r="BD454" s="589"/>
      <c r="BE454" s="585" t="e">
        <f>IF(#REF!="発電事業者","月間送電電力量（GWh）","月間受電電力量（GWh）")</f>
        <v>#REF!</v>
      </c>
      <c r="BF454" s="586"/>
      <c r="BG454" s="331" t="str">
        <f>IF(COUNT(BG430,L464)=2,ROUND(BG430*L464/SUM(L459:L468),#REF!),"")</f>
        <v/>
      </c>
      <c r="BH454" s="331" t="str">
        <f>IF(COUNT(BH430,M464)=2,ROUND(BH430*M464/SUM(M459:M468),#REF!),"")</f>
        <v/>
      </c>
      <c r="BI454" s="331" t="str">
        <f>IF(COUNT(BI430,N464)=2,ROUND(BI430*N464/SUM(N459:N468),#REF!),"")</f>
        <v/>
      </c>
      <c r="BJ454" s="331" t="str">
        <f>IF(COUNT(BJ430,O464)=2,ROUND(BJ430*O464/SUM(O459:O468),#REF!),"")</f>
        <v/>
      </c>
      <c r="BK454" s="331" t="str">
        <f>IF(COUNT(BK430,P464)=2,ROUND(BK430*P464/SUM(P459:P468),#REF!),"")</f>
        <v/>
      </c>
      <c r="BL454" s="331" t="str">
        <f>IF(COUNT(BL430,Q464)=2,ROUND(BL430*Q464/SUM(Q459:Q468),#REF!),"")</f>
        <v/>
      </c>
      <c r="BM454" s="331" t="str">
        <f>IF(COUNT(BM430,R464)=2,ROUND(BM430*R464/SUM(R459:R468),#REF!),"")</f>
        <v/>
      </c>
      <c r="BN454" s="331" t="str">
        <f>IF(COUNT(BN430,S464)=2,ROUND(BN430*S464/SUM(S459:S468),#REF!),"")</f>
        <v/>
      </c>
      <c r="BO454" s="331" t="str">
        <f>IF(COUNT(BO430,T464)=2,ROUND(BO430*T464/SUM(T459:T468),#REF!),"")</f>
        <v/>
      </c>
      <c r="BP454" s="331" t="str">
        <f>IF(COUNT(BP430,U464)=2,ROUND(BP430*U464/SUM(U459:U468),#REF!),"")</f>
        <v/>
      </c>
      <c r="BQ454" s="331" t="str">
        <f>IF(COUNT(BQ430,V464)=2,ROUND(BQ430*V464/SUM(V459:V468),#REF!),"")</f>
        <v/>
      </c>
      <c r="BR454" s="331" t="str">
        <f>IF(COUNT(BR430,W464)=2,ROUND(BR430*W464/SUM(W459:W468),#REF!),"")</f>
        <v/>
      </c>
      <c r="BS454" s="569" t="e">
        <f>IF(#REF!="発電事業者","年間送電電力量（GWh）","年間受電電力量（GWh）")</f>
        <v>#REF!</v>
      </c>
      <c r="BT454" s="569"/>
      <c r="BU454" s="569"/>
      <c r="BV454" s="333" t="s">
        <v>25</v>
      </c>
      <c r="BW454" s="582"/>
      <c r="BX454" s="582"/>
      <c r="BY454" s="331" t="str">
        <f>IF(COUNT(BY430,X464)=2,ROUND(BY430*X464/SUM(X459:X468),#REF!),"")</f>
        <v/>
      </c>
      <c r="BZ454" s="331" t="str">
        <f>IF(COUNT(BZ430,Y464)=2,ROUND(BZ430*Y464/SUM(Y459:Y468),#REF!),"")</f>
        <v/>
      </c>
      <c r="CA454" s="331" t="str">
        <f>IF(COUNT(CA430,Z464)=2,ROUND(CA430*Z464/SUM(Z459:Z468),#REF!),"")</f>
        <v/>
      </c>
      <c r="CB454" s="331" t="str">
        <f>IF(COUNT(CB430,AA464)=2,ROUND(CB430*AA464/SUM(AA459:AA468),#REF!),"")</f>
        <v/>
      </c>
      <c r="CC454" s="331" t="str">
        <f>IF(COUNT(CC430,AB464)=2,ROUND(CC430*AB464/SUM(AB459:AB468),#REF!),"")</f>
        <v/>
      </c>
      <c r="CD454" s="331" t="str">
        <f>IF(COUNT(CD430,AC464)=2,ROUND(CD430*AC464/SUM(AC459:AC468),#REF!),"")</f>
        <v/>
      </c>
      <c r="CE454" s="331" t="str">
        <f>IF(COUNT(CE430,AD464)=2,ROUND(CE430*AD464/SUM(AD459:AD468),#REF!),"")</f>
        <v/>
      </c>
      <c r="CF454" s="331" t="str">
        <f>IF(COUNT(CF430,AE464)=2,ROUND(CF430*AE464/SUM(AE459:AE468),#REF!),"")</f>
        <v/>
      </c>
      <c r="CG454" s="331" t="str">
        <f>IF(COUNT(CG430,AF464)=2,ROUND(CG430*AF464/SUM(AF459:AF468),#REF!),"")</f>
        <v/>
      </c>
      <c r="CH454" s="565" t="str">
        <f>IF(COUNTA(AG464)=0,"",AG464)</f>
        <v/>
      </c>
      <c r="CI454" s="565"/>
      <c r="CJ454" s="565"/>
      <c r="CK454" s="565"/>
      <c r="CL454" s="565"/>
      <c r="CM454" s="565"/>
      <c r="CN454" s="565"/>
      <c r="CO454" s="565"/>
      <c r="CP454" s="565"/>
      <c r="CQ454" s="565"/>
    </row>
    <row r="455" spans="3:97" s="243" customFormat="1" ht="13.5" customHeight="1">
      <c r="C455" s="273"/>
      <c r="D455" s="273"/>
      <c r="E455" s="245"/>
      <c r="F455" s="245"/>
      <c r="G455" s="245"/>
      <c r="H455" s="257"/>
      <c r="I455" s="257"/>
      <c r="J455" s="257"/>
      <c r="K455" s="257"/>
      <c r="L455" s="257"/>
      <c r="M455" s="257"/>
      <c r="N455" s="257"/>
      <c r="O455" s="257"/>
      <c r="P455" s="257"/>
      <c r="Q455" s="257"/>
      <c r="R455" s="257"/>
      <c r="S455" s="257"/>
      <c r="T455" s="257"/>
      <c r="U455" s="257"/>
      <c r="V455" s="257"/>
      <c r="W455" s="257"/>
      <c r="X455" s="257"/>
      <c r="Y455" s="257"/>
      <c r="Z455" s="257"/>
      <c r="AA455" s="257"/>
      <c r="AB455" s="257"/>
      <c r="AC455" s="257"/>
      <c r="AD455" s="257"/>
      <c r="AE455" s="257"/>
      <c r="AF455" s="257"/>
      <c r="AG455" s="257"/>
      <c r="AH455" s="257"/>
      <c r="AI455" s="257"/>
      <c r="AJ455" s="257"/>
      <c r="AK455" s="257"/>
      <c r="AL455" s="257"/>
      <c r="AM455" s="257"/>
      <c r="AN455" s="257"/>
      <c r="AO455" s="257"/>
      <c r="AP455" s="257"/>
      <c r="AQ455" s="257"/>
      <c r="AR455" s="257"/>
      <c r="AS455" s="257"/>
      <c r="AT455" s="257"/>
      <c r="AU455" s="257"/>
      <c r="AV455" s="275"/>
      <c r="AX455" s="569" t="str">
        <f>IF(C465="","",C465)</f>
        <v/>
      </c>
      <c r="AY455" s="569"/>
      <c r="AZ455" s="587" t="str">
        <f>IF(E465="","",E465)</f>
        <v/>
      </c>
      <c r="BA455" s="590" t="str">
        <f ca="1">IF(F465="","",F465)</f>
        <v/>
      </c>
      <c r="BB455" s="590"/>
      <c r="BC455" s="590"/>
      <c r="BD455" s="587" t="str">
        <f>IF(I465="","",I465)</f>
        <v/>
      </c>
      <c r="BE455" s="578" t="e">
        <f>IF(#REF!="発電事業者","送電電力（MW）","受電電力（MW）")</f>
        <v>#REF!</v>
      </c>
      <c r="BF455" s="579"/>
      <c r="BG455" s="331" t="str">
        <f>IF(COUNT(BG428,L465)=2,ROUND(BG428*L465/SUM(L459:L468),#REF!),"")</f>
        <v/>
      </c>
      <c r="BH455" s="331" t="str">
        <f>IF(COUNT(BH428,M465)=2,ROUND(BH428*M465/SUM(M459:M468),#REF!),"")</f>
        <v/>
      </c>
      <c r="BI455" s="331" t="str">
        <f>IF(COUNT(BI428,N465)=2,ROUND(BI428*N465/SUM(N459:N468),#REF!),"")</f>
        <v/>
      </c>
      <c r="BJ455" s="331" t="str">
        <f>IF(COUNT(BJ428,O465)=2,ROUND(BJ428*O465/SUM(O459:O468),#REF!),"")</f>
        <v/>
      </c>
      <c r="BK455" s="331" t="str">
        <f>IF(COUNT(BK428,P465)=2,ROUND(BK428*P465/SUM(P459:P468),#REF!),"")</f>
        <v/>
      </c>
      <c r="BL455" s="331" t="str">
        <f>IF(COUNT(BL428,Q465)=2,ROUND(BL428*Q465/SUM(Q459:Q468),#REF!),"")</f>
        <v/>
      </c>
      <c r="BM455" s="331" t="str">
        <f>IF(COUNT(BM428,R465)=2,ROUND(BM428*R465/SUM(R459:R468),#REF!),"")</f>
        <v/>
      </c>
      <c r="BN455" s="331" t="str">
        <f>IF(COUNT(BN428,S465)=2,ROUND(BN428*S465/SUM(S459:S468),#REF!),"")</f>
        <v/>
      </c>
      <c r="BO455" s="331" t="str">
        <f>IF(COUNT(BO428,T465)=2,ROUND(BO428*T465/SUM(T459:T468),#REF!),"")</f>
        <v/>
      </c>
      <c r="BP455" s="331" t="str">
        <f>IF(COUNT(BP428,U465)=2,ROUND(BP428*U465/SUM(U459:U468),#REF!),"")</f>
        <v/>
      </c>
      <c r="BQ455" s="331" t="str">
        <f>IF(COUNT(BQ428,V465)=2,ROUND(BQ428*V465/SUM(V459:V468),#REF!),"")</f>
        <v/>
      </c>
      <c r="BR455" s="331" t="str">
        <f>IF(COUNT(BR428,W465)=2,ROUND(BR428*W465/SUM(W459:W468),#REF!),"")</f>
        <v/>
      </c>
      <c r="BS455" s="569" t="e">
        <f>IF(#REF!="発電事業者","送電電力（MW）","受電電力（MW）")</f>
        <v>#REF!</v>
      </c>
      <c r="BT455" s="569"/>
      <c r="BU455" s="569"/>
      <c r="BV455" s="333" t="s">
        <v>171</v>
      </c>
      <c r="BW455" s="580"/>
      <c r="BX455" s="580"/>
      <c r="BY455" s="331" t="str">
        <f>IF(COUNT(BY428,X465)=2,ROUND(BY428*X465/SUM(X459:X468),#REF!),"")</f>
        <v/>
      </c>
      <c r="BZ455" s="331" t="str">
        <f>IF(COUNT(BZ428,Y465)=2,ROUND(BZ428*Y465/SUM(Y459:Y468),#REF!),"")</f>
        <v/>
      </c>
      <c r="CA455" s="331" t="str">
        <f>IF(COUNT(CA428,Z465)=2,ROUND(CA428*Z465/SUM(Z459:Z468),#REF!),"")</f>
        <v/>
      </c>
      <c r="CB455" s="331" t="str">
        <f>IF(COUNT(CB428,AA465)=2,ROUND(CB428*AA465/SUM(AA459:AA468),#REF!),"")</f>
        <v/>
      </c>
      <c r="CC455" s="331" t="str">
        <f>IF(COUNT(CC428,AB465)=2,ROUND(CC428*AB465/SUM(AB459:AB468),#REF!),"")</f>
        <v/>
      </c>
      <c r="CD455" s="331" t="str">
        <f>IF(COUNT(CD428,AC465)=2,ROUND(CD428*AC465/SUM(AC459:AC468),#REF!),"")</f>
        <v/>
      </c>
      <c r="CE455" s="331" t="str">
        <f>IF(COUNT(CE428,AD465)=2,ROUND(CE428*AD465/SUM(AD459:AD468),#REF!),"")</f>
        <v/>
      </c>
      <c r="CF455" s="331" t="str">
        <f>IF(COUNT(CF428,AE465)=2,ROUND(CF428*AE465/SUM(AE459:AE468),#REF!),"")</f>
        <v/>
      </c>
      <c r="CG455" s="331" t="str">
        <f>IF(COUNT(CG428,AF465)=2,ROUND(CG428*AF465/SUM(AF459:AF468),#REF!),"")</f>
        <v/>
      </c>
      <c r="CH455" s="563" t="s">
        <v>215</v>
      </c>
      <c r="CI455" s="563"/>
      <c r="CJ455" s="563"/>
      <c r="CK455" s="563"/>
      <c r="CL455" s="563"/>
      <c r="CM455" s="563"/>
      <c r="CN455" s="563"/>
      <c r="CO455" s="563"/>
      <c r="CP455" s="563"/>
      <c r="CQ455" s="563"/>
    </row>
    <row r="456" spans="3:97" s="243" customFormat="1" ht="13.5" customHeight="1">
      <c r="C456" s="241" t="e">
        <f>IF(#REF!="発電事業者","送電相手先諸元","購入相手先諸元")</f>
        <v>#REF!</v>
      </c>
      <c r="D456" s="236"/>
      <c r="E456" s="236"/>
      <c r="F456" s="242">
        <v>0</v>
      </c>
      <c r="G456" s="237" t="s">
        <v>255</v>
      </c>
      <c r="H456" s="236"/>
      <c r="I456" s="236"/>
      <c r="J456" s="236"/>
      <c r="K456" s="236"/>
      <c r="AV456" s="257"/>
      <c r="AX456" s="569"/>
      <c r="AY456" s="569"/>
      <c r="AZ456" s="588"/>
      <c r="BA456" s="590"/>
      <c r="BB456" s="590"/>
      <c r="BC456" s="590"/>
      <c r="BD456" s="588"/>
      <c r="BE456" s="583"/>
      <c r="BF456" s="584"/>
      <c r="BG456" s="259"/>
      <c r="BH456" s="259"/>
      <c r="BI456" s="259"/>
      <c r="BJ456" s="259"/>
      <c r="BK456" s="259"/>
      <c r="BL456" s="259"/>
      <c r="BM456" s="259"/>
      <c r="BN456" s="259"/>
      <c r="BO456" s="259"/>
      <c r="BP456" s="259"/>
      <c r="BQ456" s="259"/>
      <c r="BR456" s="259"/>
      <c r="BS456" s="569"/>
      <c r="BT456" s="569"/>
      <c r="BU456" s="569"/>
      <c r="BV456" s="333" t="s">
        <v>172</v>
      </c>
      <c r="BW456" s="581"/>
      <c r="BX456" s="581"/>
      <c r="BY456" s="331" t="str">
        <f>IF(COUNT(BY429,X465)=2,ROUND(BY429*X465/SUM(X459:X468),#REF!),"")</f>
        <v/>
      </c>
      <c r="BZ456" s="331" t="str">
        <f>IF(COUNT(BZ429,Y465)=2,ROUND(BZ429*Y465/SUM(Y459:Y468),#REF!),"")</f>
        <v/>
      </c>
      <c r="CA456" s="331" t="str">
        <f>IF(COUNT(CA429,Z465)=2,ROUND(CA429*Z465/SUM(Z459:Z468),#REF!),"")</f>
        <v/>
      </c>
      <c r="CB456" s="331" t="str">
        <f>IF(COUNT(CB429,AA465)=2,ROUND(CB429*AA465/SUM(AA459:AA468),#REF!),"")</f>
        <v/>
      </c>
      <c r="CC456" s="331" t="str">
        <f>IF(COUNT(CC429,AB465)=2,ROUND(CC429*AB465/SUM(AB459:AB468),#REF!),"")</f>
        <v/>
      </c>
      <c r="CD456" s="331" t="str">
        <f>IF(COUNT(CD429,AC465)=2,ROUND(CD429*AC465/SUM(AC459:AC468),#REF!),"")</f>
        <v/>
      </c>
      <c r="CE456" s="331" t="str">
        <f>IF(COUNT(CE429,AD465)=2,ROUND(CE429*AD465/SUM(AD459:AD468),#REF!),"")</f>
        <v/>
      </c>
      <c r="CF456" s="331" t="str">
        <f>IF(COUNT(CF429,AE465)=2,ROUND(CF429*AE465/SUM(AE459:AE468),#REF!),"")</f>
        <v/>
      </c>
      <c r="CG456" s="331" t="str">
        <f>IF(COUNT(CG429,AF465)=2,ROUND(CG429*AF465/SUM(AF459:AF468),#REF!),"")</f>
        <v/>
      </c>
      <c r="CH456" s="564" t="str">
        <f>IF(CH455="","",CH455)</f>
        <v>太陽光（余剰）</v>
      </c>
      <c r="CI456" s="564"/>
      <c r="CJ456" s="564"/>
      <c r="CK456" s="564"/>
      <c r="CL456" s="564"/>
      <c r="CM456" s="564"/>
      <c r="CN456" s="564"/>
      <c r="CO456" s="564"/>
      <c r="CP456" s="564"/>
      <c r="CQ456" s="564"/>
    </row>
    <row r="457" spans="3:97" s="243" customFormat="1" ht="13.5" customHeight="1">
      <c r="C457" s="594" t="s">
        <v>200</v>
      </c>
      <c r="D457" s="594"/>
      <c r="E457" s="594" t="s">
        <v>201</v>
      </c>
      <c r="F457" s="594" t="s">
        <v>202</v>
      </c>
      <c r="G457" s="594"/>
      <c r="H457" s="594"/>
      <c r="I457" s="595" t="s">
        <v>203</v>
      </c>
      <c r="J457" s="597" t="e">
        <f>IF(#REF!="発電事業者","送電先","購入先")</f>
        <v>#REF!</v>
      </c>
      <c r="K457" s="598"/>
      <c r="L457" s="601" t="e">
        <f>DATE(#REF!,1,1)</f>
        <v>#REF!</v>
      </c>
      <c r="M457" s="602"/>
      <c r="N457" s="602"/>
      <c r="O457" s="602"/>
      <c r="P457" s="602"/>
      <c r="Q457" s="602"/>
      <c r="R457" s="602"/>
      <c r="S457" s="602"/>
      <c r="T457" s="602"/>
      <c r="U457" s="602"/>
      <c r="V457" s="602"/>
      <c r="W457" s="603"/>
      <c r="X457" s="592" t="e">
        <f>DATE(#REF!+1,1,1)</f>
        <v>#REF!</v>
      </c>
      <c r="Y457" s="592" t="e">
        <f>DATE(#REF!+2,1,1)</f>
        <v>#REF!</v>
      </c>
      <c r="Z457" s="592" t="e">
        <f>DATE(#REF!+3,1,1)</f>
        <v>#REF!</v>
      </c>
      <c r="AA457" s="592" t="e">
        <f>DATE(#REF!+4,1,1)</f>
        <v>#REF!</v>
      </c>
      <c r="AB457" s="592" t="e">
        <f>DATE(#REF!+5,1,1)</f>
        <v>#REF!</v>
      </c>
      <c r="AC457" s="592" t="e">
        <f>DATE(#REF!+6,1,1)</f>
        <v>#REF!</v>
      </c>
      <c r="AD457" s="592" t="e">
        <f>DATE(#REF!+7,1,1)</f>
        <v>#REF!</v>
      </c>
      <c r="AE457" s="592" t="e">
        <f>DATE(#REF!+8,1,1)</f>
        <v>#REF!</v>
      </c>
      <c r="AF457" s="592" t="e">
        <f>DATE(#REF!+9,1,1)</f>
        <v>#REF!</v>
      </c>
      <c r="AG457" s="594" t="s">
        <v>253</v>
      </c>
      <c r="AH457" s="594"/>
      <c r="AI457" s="594"/>
      <c r="AJ457" s="594"/>
      <c r="AK457" s="594"/>
      <c r="AL457" s="594"/>
      <c r="AM457" s="594"/>
      <c r="AN457" s="594"/>
      <c r="AO457" s="594"/>
      <c r="AP457" s="594"/>
      <c r="AV457" s="275"/>
      <c r="AX457" s="569"/>
      <c r="AY457" s="569"/>
      <c r="AZ457" s="589"/>
      <c r="BA457" s="590"/>
      <c r="BB457" s="590"/>
      <c r="BC457" s="590"/>
      <c r="BD457" s="589"/>
      <c r="BE457" s="585" t="e">
        <f>IF(#REF!="発電事業者","月間送電電力量（GWh）","月間受電電力量（GWh）")</f>
        <v>#REF!</v>
      </c>
      <c r="BF457" s="586"/>
      <c r="BG457" s="331" t="str">
        <f>IF(COUNT(BG430,L465)=2,ROUND(BG430*L465/SUM(L459:L468),#REF!),"")</f>
        <v/>
      </c>
      <c r="BH457" s="331" t="str">
        <f>IF(COUNT(BH430,M465)=2,ROUND(BH430*M465/SUM(M459:M468),#REF!),"")</f>
        <v/>
      </c>
      <c r="BI457" s="331" t="str">
        <f>IF(COUNT(BI430,N465)=2,ROUND(BI430*N465/SUM(N459:N468),#REF!),"")</f>
        <v/>
      </c>
      <c r="BJ457" s="331" t="str">
        <f>IF(COUNT(BJ430,O465)=2,ROUND(BJ430*O465/SUM(O459:O468),#REF!),"")</f>
        <v/>
      </c>
      <c r="BK457" s="331" t="str">
        <f>IF(COUNT(BK430,P465)=2,ROUND(BK430*P465/SUM(P459:P468),#REF!),"")</f>
        <v/>
      </c>
      <c r="BL457" s="331" t="str">
        <f>IF(COUNT(BL430,Q465)=2,ROUND(BL430*Q465/SUM(Q459:Q468),#REF!),"")</f>
        <v/>
      </c>
      <c r="BM457" s="331" t="str">
        <f>IF(COUNT(BM430,R465)=2,ROUND(BM430*R465/SUM(R459:R468),#REF!),"")</f>
        <v/>
      </c>
      <c r="BN457" s="331" t="str">
        <f>IF(COUNT(BN430,S465)=2,ROUND(BN430*S465/SUM(S459:S468),#REF!),"")</f>
        <v/>
      </c>
      <c r="BO457" s="331" t="str">
        <f>IF(COUNT(BO430,T465)=2,ROUND(BO430*T465/SUM(T459:T468),#REF!),"")</f>
        <v/>
      </c>
      <c r="BP457" s="331" t="str">
        <f>IF(COUNT(BP430,U465)=2,ROUND(BP430*U465/SUM(U459:U468),#REF!),"")</f>
        <v/>
      </c>
      <c r="BQ457" s="331" t="str">
        <f>IF(COUNT(BQ430,V465)=2,ROUND(BQ430*V465/SUM(V459:V468),#REF!),"")</f>
        <v/>
      </c>
      <c r="BR457" s="331" t="str">
        <f>IF(COUNT(BR430,W465)=2,ROUND(BR430*W465/SUM(W459:W468),#REF!),"")</f>
        <v/>
      </c>
      <c r="BS457" s="569" t="e">
        <f>IF(#REF!="発電事業者","年間送電電力量（GWh）","年間受電電力量（GWh）")</f>
        <v>#REF!</v>
      </c>
      <c r="BT457" s="569"/>
      <c r="BU457" s="569"/>
      <c r="BV457" s="333" t="s">
        <v>25</v>
      </c>
      <c r="BW457" s="582"/>
      <c r="BX457" s="582"/>
      <c r="BY457" s="331" t="str">
        <f>IF(COUNT(BY430,X465)=2,ROUND(BY430*X465/SUM(X459:X468),#REF!),"")</f>
        <v/>
      </c>
      <c r="BZ457" s="331" t="str">
        <f>IF(COUNT(BZ430,Y465)=2,ROUND(BZ430*Y465/SUM(Y459:Y468),#REF!),"")</f>
        <v/>
      </c>
      <c r="CA457" s="331" t="str">
        <f>IF(COUNT(CA430,Z465)=2,ROUND(CA430*Z465/SUM(Z459:Z468),#REF!),"")</f>
        <v/>
      </c>
      <c r="CB457" s="331" t="str">
        <f>IF(COUNT(CB430,AA465)=2,ROUND(CB430*AA465/SUM(AA459:AA468),#REF!),"")</f>
        <v/>
      </c>
      <c r="CC457" s="331" t="str">
        <f>IF(COUNT(CC430,AB465)=2,ROUND(CC430*AB465/SUM(AB459:AB468),#REF!),"")</f>
        <v/>
      </c>
      <c r="CD457" s="331" t="str">
        <f>IF(COUNT(CD430,AC465)=2,ROUND(CD430*AC465/SUM(AC459:AC468),#REF!),"")</f>
        <v/>
      </c>
      <c r="CE457" s="331" t="str">
        <f>IF(COUNT(CE430,AD465)=2,ROUND(CE430*AD465/SUM(AD459:AD468),#REF!),"")</f>
        <v/>
      </c>
      <c r="CF457" s="331" t="str">
        <f>IF(COUNT(CF430,AE465)=2,ROUND(CF430*AE465/SUM(AE459:AE468),#REF!),"")</f>
        <v/>
      </c>
      <c r="CG457" s="331" t="str">
        <f>IF(COUNT(CG430,AF465)=2,ROUND(CG430*AF465/SUM(AF459:AF468),#REF!),"")</f>
        <v/>
      </c>
      <c r="CH457" s="565" t="str">
        <f>IF(COUNTA(AG465)=0,"",AG465)</f>
        <v/>
      </c>
      <c r="CI457" s="565"/>
      <c r="CJ457" s="565"/>
      <c r="CK457" s="565"/>
      <c r="CL457" s="565"/>
      <c r="CM457" s="565"/>
      <c r="CN457" s="565"/>
      <c r="CO457" s="565"/>
      <c r="CP457" s="565"/>
      <c r="CQ457" s="565"/>
    </row>
    <row r="458" spans="3:97" s="243" customFormat="1" ht="13.5" customHeight="1">
      <c r="C458" s="594"/>
      <c r="D458" s="594"/>
      <c r="E458" s="594"/>
      <c r="F458" s="594"/>
      <c r="G458" s="594"/>
      <c r="H458" s="594"/>
      <c r="I458" s="596"/>
      <c r="J458" s="599"/>
      <c r="K458" s="600"/>
      <c r="L458" s="320" t="s">
        <v>194</v>
      </c>
      <c r="M458" s="320" t="s">
        <v>195</v>
      </c>
      <c r="N458" s="320" t="s">
        <v>161</v>
      </c>
      <c r="O458" s="320" t="s">
        <v>162</v>
      </c>
      <c r="P458" s="320" t="s">
        <v>163</v>
      </c>
      <c r="Q458" s="320" t="s">
        <v>164</v>
      </c>
      <c r="R458" s="320" t="s">
        <v>165</v>
      </c>
      <c r="S458" s="320" t="s">
        <v>166</v>
      </c>
      <c r="T458" s="320" t="s">
        <v>167</v>
      </c>
      <c r="U458" s="320" t="s">
        <v>168</v>
      </c>
      <c r="V458" s="320" t="s">
        <v>169</v>
      </c>
      <c r="W458" s="320" t="s">
        <v>170</v>
      </c>
      <c r="X458" s="593">
        <v>43101</v>
      </c>
      <c r="Y458" s="593">
        <v>43466</v>
      </c>
      <c r="Z458" s="593">
        <v>43831</v>
      </c>
      <c r="AA458" s="593">
        <v>44197</v>
      </c>
      <c r="AB458" s="593">
        <v>44562</v>
      </c>
      <c r="AC458" s="593">
        <v>44927</v>
      </c>
      <c r="AD458" s="593">
        <v>45292</v>
      </c>
      <c r="AE458" s="593">
        <v>45658</v>
      </c>
      <c r="AF458" s="593">
        <v>46023</v>
      </c>
      <c r="AG458" s="594"/>
      <c r="AH458" s="594"/>
      <c r="AI458" s="594"/>
      <c r="AJ458" s="594"/>
      <c r="AK458" s="594"/>
      <c r="AL458" s="594"/>
      <c r="AM458" s="594"/>
      <c r="AN458" s="594"/>
      <c r="AO458" s="594"/>
      <c r="AP458" s="594"/>
      <c r="AV458" s="275"/>
      <c r="AX458" s="569" t="str">
        <f>IF(C466="","",C466)</f>
        <v/>
      </c>
      <c r="AY458" s="569"/>
      <c r="AZ458" s="587" t="str">
        <f>IF(E466="","",E466)</f>
        <v/>
      </c>
      <c r="BA458" s="590" t="str">
        <f ca="1">IF(F466="","",F466)</f>
        <v/>
      </c>
      <c r="BB458" s="590"/>
      <c r="BC458" s="590"/>
      <c r="BD458" s="587" t="str">
        <f>IF(I466="","",I466)</f>
        <v/>
      </c>
      <c r="BE458" s="578" t="e">
        <f>IF(#REF!="発電事業者","送電電力（MW）","受電電力（MW）")</f>
        <v>#REF!</v>
      </c>
      <c r="BF458" s="579"/>
      <c r="BG458" s="331" t="str">
        <f>IF(COUNT(BG428,L466)=2,ROUND(BG428*L466/SUM(L459:L468),#REF!),"")</f>
        <v/>
      </c>
      <c r="BH458" s="331" t="str">
        <f>IF(COUNT(BH428,M466)=2,ROUND(BH428*M466/SUM(M459:M468),#REF!),"")</f>
        <v/>
      </c>
      <c r="BI458" s="331" t="str">
        <f>IF(COUNT(BI428,N466)=2,ROUND(BI428*N466/SUM(N459:N468),#REF!),"")</f>
        <v/>
      </c>
      <c r="BJ458" s="331" t="str">
        <f>IF(COUNT(BJ428,O466)=2,ROUND(BJ428*O466/SUM(O459:O468),#REF!),"")</f>
        <v/>
      </c>
      <c r="BK458" s="331" t="str">
        <f>IF(COUNT(BK428,P466)=2,ROUND(BK428*P466/SUM(P459:P468),#REF!),"")</f>
        <v/>
      </c>
      <c r="BL458" s="331" t="str">
        <f>IF(COUNT(BL428,Q466)=2,ROUND(BL428*Q466/SUM(Q459:Q468),#REF!),"")</f>
        <v/>
      </c>
      <c r="BM458" s="331" t="str">
        <f>IF(COUNT(BM428,R466)=2,ROUND(BM428*R466/SUM(R459:R468),#REF!),"")</f>
        <v/>
      </c>
      <c r="BN458" s="331" t="str">
        <f>IF(COUNT(BN428,S466)=2,ROUND(BN428*S466/SUM(S459:S468),#REF!),"")</f>
        <v/>
      </c>
      <c r="BO458" s="331" t="str">
        <f>IF(COUNT(BO428,T466)=2,ROUND(BO428*T466/SUM(T459:T468),#REF!),"")</f>
        <v/>
      </c>
      <c r="BP458" s="331" t="str">
        <f>IF(COUNT(BP428,U466)=2,ROUND(BP428*U466/SUM(U459:U468),#REF!),"")</f>
        <v/>
      </c>
      <c r="BQ458" s="331" t="str">
        <f>IF(COUNT(BQ428,V466)=2,ROUND(BQ428*V466/SUM(V459:V468),#REF!),"")</f>
        <v/>
      </c>
      <c r="BR458" s="331" t="str">
        <f>IF(COUNT(BR428,W466)=2,ROUND(BR428*W466/SUM(W459:W468),#REF!),"")</f>
        <v/>
      </c>
      <c r="BS458" s="569" t="e">
        <f>IF(#REF!="発電事業者","送電電力（MW）","受電電力（MW）")</f>
        <v>#REF!</v>
      </c>
      <c r="BT458" s="569"/>
      <c r="BU458" s="569"/>
      <c r="BV458" s="333" t="s">
        <v>171</v>
      </c>
      <c r="BW458" s="580"/>
      <c r="BX458" s="580"/>
      <c r="BY458" s="331" t="str">
        <f>IF(COUNT(BY428,X466)=2,ROUND(BY428*X466/SUM(X459:X468),#REF!),"")</f>
        <v/>
      </c>
      <c r="BZ458" s="331" t="str">
        <f>IF(COUNT(BZ428,Y466)=2,ROUND(BZ428*Y466/SUM(Y459:Y468),#REF!),"")</f>
        <v/>
      </c>
      <c r="CA458" s="331" t="str">
        <f>IF(COUNT(CA428,Z466)=2,ROUND(CA428*Z466/SUM(Z459:Z468),#REF!),"")</f>
        <v/>
      </c>
      <c r="CB458" s="331" t="str">
        <f>IF(COUNT(CB428,AA466)=2,ROUND(CB428*AA466/SUM(AA459:AA468),#REF!),"")</f>
        <v/>
      </c>
      <c r="CC458" s="331" t="str">
        <f>IF(COUNT(CC428,AB466)=2,ROUND(CC428*AB466/SUM(AB459:AB468),#REF!),"")</f>
        <v/>
      </c>
      <c r="CD458" s="331" t="str">
        <f>IF(COUNT(CD428,AC466)=2,ROUND(CD428*AC466/SUM(AC459:AC468),#REF!),"")</f>
        <v/>
      </c>
      <c r="CE458" s="331" t="str">
        <f>IF(COUNT(CE428,AD466)=2,ROUND(CE428*AD466/SUM(AD459:AD468),#REF!),"")</f>
        <v/>
      </c>
      <c r="CF458" s="331" t="str">
        <f>IF(COUNT(CF428,AE466)=2,ROUND(CF428*AE466/SUM(AE459:AE468),#REF!),"")</f>
        <v/>
      </c>
      <c r="CG458" s="331" t="str">
        <f>IF(COUNT(CG428,AF466)=2,ROUND(CG428*AF466/SUM(AF459:AF468),#REF!),"")</f>
        <v/>
      </c>
      <c r="CH458" s="563" t="s">
        <v>215</v>
      </c>
      <c r="CI458" s="563"/>
      <c r="CJ458" s="563"/>
      <c r="CK458" s="563"/>
      <c r="CL458" s="563"/>
      <c r="CM458" s="563"/>
      <c r="CN458" s="563"/>
      <c r="CO458" s="563"/>
      <c r="CP458" s="563"/>
      <c r="CQ458" s="563"/>
    </row>
    <row r="459" spans="3:97" s="243" customFormat="1" ht="13.5" customHeight="1">
      <c r="C459" s="568"/>
      <c r="D459" s="568"/>
      <c r="E459" s="332"/>
      <c r="F459" s="569" t="str">
        <f ca="1">IF(E459="","",VLOOKUP(E459,INDIRECT(AR459),2,FALSE))</f>
        <v/>
      </c>
      <c r="G459" s="569"/>
      <c r="H459" s="569"/>
      <c r="I459" s="333" t="str">
        <f>IF(E459="","",E423)</f>
        <v/>
      </c>
      <c r="J459" s="569" t="e">
        <f>J457&amp;"１"</f>
        <v>#REF!</v>
      </c>
      <c r="K459" s="569"/>
      <c r="L459" s="277">
        <f t="shared" ref="L459:W459" si="111">IF($F456=0,IF(100-SUM(L460:L468)=0,"",100-SUM(L460:L468)),IF(H433-SUM(L460:L468)=0,"",H433-SUM(L460:L468)))</f>
        <v>100</v>
      </c>
      <c r="M459" s="277">
        <f t="shared" si="111"/>
        <v>100</v>
      </c>
      <c r="N459" s="277">
        <f t="shared" si="111"/>
        <v>100</v>
      </c>
      <c r="O459" s="277">
        <f t="shared" si="111"/>
        <v>100</v>
      </c>
      <c r="P459" s="277">
        <f t="shared" si="111"/>
        <v>100</v>
      </c>
      <c r="Q459" s="277">
        <f t="shared" si="111"/>
        <v>100</v>
      </c>
      <c r="R459" s="277">
        <f t="shared" si="111"/>
        <v>100</v>
      </c>
      <c r="S459" s="277">
        <f t="shared" si="111"/>
        <v>100</v>
      </c>
      <c r="T459" s="277">
        <f t="shared" si="111"/>
        <v>100</v>
      </c>
      <c r="U459" s="277">
        <f t="shared" si="111"/>
        <v>100</v>
      </c>
      <c r="V459" s="277">
        <f t="shared" si="111"/>
        <v>100</v>
      </c>
      <c r="W459" s="277">
        <f t="shared" si="111"/>
        <v>100</v>
      </c>
      <c r="X459" s="277">
        <f>IF($F456=0,IF(100-SUM(X460:X468)=0,"",100-SUM(X460:X468)),IF(H435-SUM(X460:X468)=0,"",H435-SUM(X460:X468)))</f>
        <v>100</v>
      </c>
      <c r="Y459" s="277">
        <f>IF($F456=0,IF(100-SUM(Y460:Y468)=0,"",100-SUM(Y460:Y468)),IF(H437-SUM(Y460:Y468)=0,"",H437-SUM(Y460:Y468)))</f>
        <v>100</v>
      </c>
      <c r="Z459" s="277">
        <f>IF($F456=0,IF(100-SUM(Z460:Z468)=0,"",100-SUM(Z460:Z468)),IF(H439-SUM(Z460:Z468)=0,"",H439-SUM(Z460:Z468)))</f>
        <v>100</v>
      </c>
      <c r="AA459" s="277">
        <f>IF($F456=0,IF(100-SUM(AA460:AA468)=0,"",100-SUM(AA460:AA468)),IF(H441-SUM(AA460:AA468)=0,"",H441-SUM(AA460:AA468)))</f>
        <v>100</v>
      </c>
      <c r="AB459" s="277">
        <f>IF($F456=0,IF(100-SUM(AB460:AB468)=0,"",100-SUM(AB460:AB468)),IF(H443-SUM(AB460:AB468)=0,"",H443-SUM(AB460:AB468)))</f>
        <v>100</v>
      </c>
      <c r="AC459" s="277">
        <f>IF($F456=0,IF(100-SUM(AC460:AC468)=0,"",100-SUM(AC460:AC468)),IF(H445-SUM(AC460:AC468)=0,"",H445-SUM(AC460:AC468)))</f>
        <v>100</v>
      </c>
      <c r="AD459" s="277">
        <f>IF($F456=0,IF(100-SUM(AD460:AD468)=0,"",100-SUM(AD460:AD468)),IF(H447-SUM(AD460:AD468)=0,"",H447-SUM(AD460:AD468)))</f>
        <v>100</v>
      </c>
      <c r="AE459" s="277">
        <f>IF($F456=0,IF(100-SUM(AE460:AE468)=0,"",100-SUM(AE460:AE468)),IF(H449-SUM(AE460:AE468)=0,"",H449-SUM(AE460:AE468)))</f>
        <v>100</v>
      </c>
      <c r="AF459" s="277">
        <f>IF($F456=0,IF(100-SUM(AF460:AF468)=0,"",100-SUM(AF460:AF468)),IF(H451-SUM(AF460:AF468)=0,"",H451-SUM(AF460:AF468)))</f>
        <v>100</v>
      </c>
      <c r="AG459" s="570"/>
      <c r="AH459" s="570"/>
      <c r="AI459" s="570"/>
      <c r="AJ459" s="570"/>
      <c r="AK459" s="570"/>
      <c r="AL459" s="570"/>
      <c r="AM459" s="570"/>
      <c r="AN459" s="570"/>
      <c r="AO459" s="570"/>
      <c r="AP459" s="570"/>
      <c r="AR459" s="591" t="b">
        <f t="shared" ref="AR459:AR468" si="112">IF(C459="発電事業者","事業者リスト一覧!D3:E1002", IF(C459="小売電気事業者","事業者リスト一覧!J3:K1002", IF(C459="一般送配電事業者","事業者リスト一覧!G3:H13", IF(C459="送電事業者","事業者リスト一覧!G16:H21", IF(C459="特定送配電事業者","事業者リスト一覧!G24:H44", IF(C459="登録特定送配電事業者","事業者リスト一覧!G47:H87", IF(C459="その他事業者","事業者リスト一覧!G90:H100")))))))</f>
        <v>0</v>
      </c>
      <c r="AS459" s="591"/>
      <c r="AT459" s="591"/>
      <c r="AU459" s="281" t="s">
        <v>160</v>
      </c>
      <c r="AV459" s="275"/>
      <c r="AX459" s="569"/>
      <c r="AY459" s="569"/>
      <c r="AZ459" s="588"/>
      <c r="BA459" s="590"/>
      <c r="BB459" s="590"/>
      <c r="BC459" s="590"/>
      <c r="BD459" s="588"/>
      <c r="BE459" s="583"/>
      <c r="BF459" s="584"/>
      <c r="BG459" s="259"/>
      <c r="BH459" s="259"/>
      <c r="BI459" s="259"/>
      <c r="BJ459" s="259"/>
      <c r="BK459" s="259"/>
      <c r="BL459" s="259"/>
      <c r="BM459" s="259"/>
      <c r="BN459" s="259"/>
      <c r="BO459" s="259"/>
      <c r="BP459" s="259"/>
      <c r="BQ459" s="259"/>
      <c r="BR459" s="259"/>
      <c r="BS459" s="569"/>
      <c r="BT459" s="569"/>
      <c r="BU459" s="569"/>
      <c r="BV459" s="333" t="s">
        <v>172</v>
      </c>
      <c r="BW459" s="581"/>
      <c r="BX459" s="581"/>
      <c r="BY459" s="331" t="str">
        <f>IF(COUNT(BY429,X466)=2,ROUND(BY429*X466/SUM(X459:X468),#REF!),"")</f>
        <v/>
      </c>
      <c r="BZ459" s="331" t="str">
        <f>IF(COUNT(BZ429,Y466)=2,ROUND(BZ429*Y466/SUM(Y459:Y468),#REF!),"")</f>
        <v/>
      </c>
      <c r="CA459" s="331" t="str">
        <f>IF(COUNT(CA429,Z466)=2,ROUND(CA429*Z466/SUM(Z459:Z468),#REF!),"")</f>
        <v/>
      </c>
      <c r="CB459" s="331" t="str">
        <f>IF(COUNT(CB429,AA466)=2,ROUND(CB429*AA466/SUM(AA459:AA468),#REF!),"")</f>
        <v/>
      </c>
      <c r="CC459" s="331" t="str">
        <f>IF(COUNT(CC429,AB466)=2,ROUND(CC429*AB466/SUM(AB459:AB468),#REF!),"")</f>
        <v/>
      </c>
      <c r="CD459" s="331" t="str">
        <f>IF(COUNT(CD429,AC466)=2,ROUND(CD429*AC466/SUM(AC459:AC468),#REF!),"")</f>
        <v/>
      </c>
      <c r="CE459" s="331" t="str">
        <f>IF(COUNT(CE429,AD466)=2,ROUND(CE429*AD466/SUM(AD459:AD468),#REF!),"")</f>
        <v/>
      </c>
      <c r="CF459" s="331" t="str">
        <f>IF(COUNT(CF429,AE466)=2,ROUND(CF429*AE466/SUM(AE459:AE468),#REF!),"")</f>
        <v/>
      </c>
      <c r="CG459" s="331" t="str">
        <f>IF(COUNT(CG429,AF466)=2,ROUND(CG429*AF466/SUM(AF459:AF468),#REF!),"")</f>
        <v/>
      </c>
      <c r="CH459" s="564" t="str">
        <f>IF(CH458="","",CH458)</f>
        <v>太陽光（余剰）</v>
      </c>
      <c r="CI459" s="564"/>
      <c r="CJ459" s="564"/>
      <c r="CK459" s="564"/>
      <c r="CL459" s="564"/>
      <c r="CM459" s="564"/>
      <c r="CN459" s="564"/>
      <c r="CO459" s="564"/>
      <c r="CP459" s="564"/>
      <c r="CQ459" s="564"/>
    </row>
    <row r="460" spans="3:97" s="243" customFormat="1" ht="13.5" customHeight="1">
      <c r="C460" s="568"/>
      <c r="D460" s="568"/>
      <c r="E460" s="332"/>
      <c r="F460" s="569" t="str">
        <f t="shared" ref="F460:F467" ca="1" si="113">IF(E460="","",VLOOKUP(E460,INDIRECT(AR460),2,FALSE))</f>
        <v/>
      </c>
      <c r="G460" s="569"/>
      <c r="H460" s="569"/>
      <c r="I460" s="333" t="str">
        <f>IF(E460="","",E423)</f>
        <v/>
      </c>
      <c r="J460" s="569" t="e">
        <f>J457&amp;"２"</f>
        <v>#REF!</v>
      </c>
      <c r="K460" s="569"/>
      <c r="L460" s="256"/>
      <c r="M460" s="256"/>
      <c r="N460" s="256"/>
      <c r="O460" s="256"/>
      <c r="P460" s="256"/>
      <c r="Q460" s="256"/>
      <c r="R460" s="256"/>
      <c r="S460" s="256"/>
      <c r="T460" s="256"/>
      <c r="U460" s="256"/>
      <c r="V460" s="256"/>
      <c r="W460" s="256"/>
      <c r="X460" s="256"/>
      <c r="Y460" s="256"/>
      <c r="Z460" s="256"/>
      <c r="AA460" s="256"/>
      <c r="AB460" s="256"/>
      <c r="AC460" s="256"/>
      <c r="AD460" s="256"/>
      <c r="AE460" s="256"/>
      <c r="AF460" s="256"/>
      <c r="AG460" s="570"/>
      <c r="AH460" s="570"/>
      <c r="AI460" s="570"/>
      <c r="AJ460" s="570"/>
      <c r="AK460" s="570"/>
      <c r="AL460" s="570"/>
      <c r="AM460" s="570"/>
      <c r="AN460" s="570"/>
      <c r="AO460" s="570"/>
      <c r="AP460" s="570"/>
      <c r="AR460" s="571" t="b">
        <f t="shared" si="112"/>
        <v>0</v>
      </c>
      <c r="AS460" s="571"/>
      <c r="AT460" s="571"/>
      <c r="AU460" s="282" t="s">
        <v>160</v>
      </c>
      <c r="AV460" s="275"/>
      <c r="AX460" s="569"/>
      <c r="AY460" s="569"/>
      <c r="AZ460" s="589"/>
      <c r="BA460" s="590"/>
      <c r="BB460" s="590"/>
      <c r="BC460" s="590"/>
      <c r="BD460" s="589"/>
      <c r="BE460" s="585" t="e">
        <f>IF(#REF!="発電事業者","月間送電電力量（GWh）","月間受電電力量（GWh）")</f>
        <v>#REF!</v>
      </c>
      <c r="BF460" s="586"/>
      <c r="BG460" s="331" t="str">
        <f>IF(COUNT(BG430,L466)=2,ROUND(BG430*L466/SUM(L459:L468),#REF!),"")</f>
        <v/>
      </c>
      <c r="BH460" s="331" t="str">
        <f>IF(COUNT(BH430,M466)=2,ROUND(BH430*M466/SUM(M459:M468),#REF!),"")</f>
        <v/>
      </c>
      <c r="BI460" s="331" t="str">
        <f>IF(COUNT(BI430,N466)=2,ROUND(BI430*N466/SUM(N459:N468),#REF!),"")</f>
        <v/>
      </c>
      <c r="BJ460" s="331" t="str">
        <f>IF(COUNT(BJ430,O466)=2,ROUND(BJ430*O466/SUM(O459:O468),#REF!),"")</f>
        <v/>
      </c>
      <c r="BK460" s="331" t="str">
        <f>IF(COUNT(BK430,P466)=2,ROUND(BK430*P466/SUM(P459:P468),#REF!),"")</f>
        <v/>
      </c>
      <c r="BL460" s="331" t="str">
        <f>IF(COUNT(BL430,Q466)=2,ROUND(BL430*Q466/SUM(Q459:Q468),#REF!),"")</f>
        <v/>
      </c>
      <c r="BM460" s="331" t="str">
        <f>IF(COUNT(BM430,R466)=2,ROUND(BM430*R466/SUM(R459:R468),#REF!),"")</f>
        <v/>
      </c>
      <c r="BN460" s="331" t="str">
        <f>IF(COUNT(BN430,S466)=2,ROUND(BN430*S466/SUM(S459:S468),#REF!),"")</f>
        <v/>
      </c>
      <c r="BO460" s="331" t="str">
        <f>IF(COUNT(BO430,T466)=2,ROUND(BO430*T466/SUM(T459:T468),#REF!),"")</f>
        <v/>
      </c>
      <c r="BP460" s="331" t="str">
        <f>IF(COUNT(BP430,U466)=2,ROUND(BP430*U466/SUM(U459:U468),#REF!),"")</f>
        <v/>
      </c>
      <c r="BQ460" s="331" t="str">
        <f>IF(COUNT(BQ430,V466)=2,ROUND(BQ430*V466/SUM(V459:V468),#REF!),"")</f>
        <v/>
      </c>
      <c r="BR460" s="331" t="str">
        <f>IF(COUNT(BR430,W466)=2,ROUND(BR430*W466/SUM(W459:W468),#REF!),"")</f>
        <v/>
      </c>
      <c r="BS460" s="569" t="e">
        <f>IF(#REF!="発電事業者","年間送電電力量（GWh）","年間受電電力量（GWh）")</f>
        <v>#REF!</v>
      </c>
      <c r="BT460" s="569"/>
      <c r="BU460" s="569"/>
      <c r="BV460" s="333" t="s">
        <v>25</v>
      </c>
      <c r="BW460" s="582"/>
      <c r="BX460" s="582"/>
      <c r="BY460" s="331" t="str">
        <f>IF(COUNT(BY430,X466)=2,ROUND(BY430*X466/SUM(X459:X468),#REF!),"")</f>
        <v/>
      </c>
      <c r="BZ460" s="331" t="str">
        <f>IF(COUNT(BZ430,Y466)=2,ROUND(BZ430*Y466/SUM(Y459:Y468),#REF!),"")</f>
        <v/>
      </c>
      <c r="CA460" s="331" t="str">
        <f>IF(COUNT(CA430,Z466)=2,ROUND(CA430*Z466/SUM(Z459:Z468),#REF!),"")</f>
        <v/>
      </c>
      <c r="CB460" s="331" t="str">
        <f>IF(COUNT(CB430,AA466)=2,ROUND(CB430*AA466/SUM(AA459:AA468),#REF!),"")</f>
        <v/>
      </c>
      <c r="CC460" s="331" t="str">
        <f>IF(COUNT(CC430,AB466)=2,ROUND(CC430*AB466/SUM(AB459:AB468),#REF!),"")</f>
        <v/>
      </c>
      <c r="CD460" s="331" t="str">
        <f>IF(COUNT(CD430,AC466)=2,ROUND(CD430*AC466/SUM(AC459:AC468),#REF!),"")</f>
        <v/>
      </c>
      <c r="CE460" s="331" t="str">
        <f>IF(COUNT(CE430,AD466)=2,ROUND(CE430*AD466/SUM(AD459:AD468),#REF!),"")</f>
        <v/>
      </c>
      <c r="CF460" s="331" t="str">
        <f>IF(COUNT(CF430,AE466)=2,ROUND(CF430*AE466/SUM(AE459:AE468),#REF!),"")</f>
        <v/>
      </c>
      <c r="CG460" s="331" t="str">
        <f>IF(COUNT(CG430,AF466)=2,ROUND(CG430*AF466/SUM(AF459:AF468),#REF!),"")</f>
        <v/>
      </c>
      <c r="CH460" s="565" t="str">
        <f>IF(COUNTA(AG466)=0,"",AG466)</f>
        <v/>
      </c>
      <c r="CI460" s="565"/>
      <c r="CJ460" s="565"/>
      <c r="CK460" s="565"/>
      <c r="CL460" s="565"/>
      <c r="CM460" s="565"/>
      <c r="CN460" s="565"/>
      <c r="CO460" s="565"/>
      <c r="CP460" s="565"/>
      <c r="CQ460" s="565"/>
    </row>
    <row r="461" spans="3:97" s="243" customFormat="1" ht="13.5" customHeight="1">
      <c r="C461" s="568"/>
      <c r="D461" s="568"/>
      <c r="E461" s="332"/>
      <c r="F461" s="569" t="str">
        <f t="shared" ca="1" si="113"/>
        <v/>
      </c>
      <c r="G461" s="569"/>
      <c r="H461" s="569"/>
      <c r="I461" s="333" t="str">
        <f>IF(E461="","",E423)</f>
        <v/>
      </c>
      <c r="J461" s="569" t="e">
        <f>J457&amp;"３"</f>
        <v>#REF!</v>
      </c>
      <c r="K461" s="569"/>
      <c r="L461" s="256"/>
      <c r="M461" s="256"/>
      <c r="N461" s="256"/>
      <c r="O461" s="256"/>
      <c r="P461" s="256"/>
      <c r="Q461" s="256"/>
      <c r="R461" s="256"/>
      <c r="S461" s="256"/>
      <c r="T461" s="256"/>
      <c r="U461" s="256"/>
      <c r="V461" s="256"/>
      <c r="W461" s="256"/>
      <c r="X461" s="256"/>
      <c r="Y461" s="256"/>
      <c r="Z461" s="256"/>
      <c r="AA461" s="256"/>
      <c r="AB461" s="256"/>
      <c r="AC461" s="256"/>
      <c r="AD461" s="256"/>
      <c r="AE461" s="256"/>
      <c r="AF461" s="256"/>
      <c r="AG461" s="570"/>
      <c r="AH461" s="570"/>
      <c r="AI461" s="570"/>
      <c r="AJ461" s="570"/>
      <c r="AK461" s="570"/>
      <c r="AL461" s="570"/>
      <c r="AM461" s="570"/>
      <c r="AN461" s="570"/>
      <c r="AO461" s="570"/>
      <c r="AP461" s="570"/>
      <c r="AR461" s="571" t="b">
        <f t="shared" si="112"/>
        <v>0</v>
      </c>
      <c r="AS461" s="571"/>
      <c r="AT461" s="571"/>
      <c r="AU461" s="282" t="s">
        <v>160</v>
      </c>
      <c r="AV461" s="275"/>
      <c r="AX461" s="569" t="str">
        <f>IF(C467="","",C467)</f>
        <v/>
      </c>
      <c r="AY461" s="569"/>
      <c r="AZ461" s="587" t="str">
        <f>IF(E467="","",E467)</f>
        <v/>
      </c>
      <c r="BA461" s="590" t="str">
        <f ca="1">IF(F467="","",F467)</f>
        <v/>
      </c>
      <c r="BB461" s="590"/>
      <c r="BC461" s="590"/>
      <c r="BD461" s="587" t="str">
        <f>IF(I467="","",I467)</f>
        <v/>
      </c>
      <c r="BE461" s="578" t="e">
        <f>IF(#REF!="発電事業者","送電電力（MW）","受電電力（MW）")</f>
        <v>#REF!</v>
      </c>
      <c r="BF461" s="579"/>
      <c r="BG461" s="331" t="str">
        <f>IF(COUNT(BG428,L467)=2,ROUND(BG428*L467/SUM(L459:L468),#REF!),"")</f>
        <v/>
      </c>
      <c r="BH461" s="331" t="str">
        <f>IF(COUNT(BH428,M467)=2,ROUND(BH428*M467/SUM(M459:M468),#REF!),"")</f>
        <v/>
      </c>
      <c r="BI461" s="331" t="str">
        <f>IF(COUNT(BI428,N467)=2,ROUND(BI428*N467/SUM(N459:N468),#REF!),"")</f>
        <v/>
      </c>
      <c r="BJ461" s="331" t="str">
        <f>IF(COUNT(BJ428,O467)=2,ROUND(BJ428*O467/SUM(O459:O468),#REF!),"")</f>
        <v/>
      </c>
      <c r="BK461" s="331" t="str">
        <f>IF(COUNT(BK428,P467)=2,ROUND(BK428*P467/SUM(P459:P468),#REF!),"")</f>
        <v/>
      </c>
      <c r="BL461" s="331" t="str">
        <f>IF(COUNT(BL428,Q467)=2,ROUND(BL428*Q467/SUM(Q459:Q468),#REF!),"")</f>
        <v/>
      </c>
      <c r="BM461" s="331" t="str">
        <f>IF(COUNT(BM428,R467)=2,ROUND(BM428*R467/SUM(R459:R468),#REF!),"")</f>
        <v/>
      </c>
      <c r="BN461" s="331" t="str">
        <f>IF(COUNT(BN428,S467)=2,ROUND(BN428*S467/SUM(S459:S468),#REF!),"")</f>
        <v/>
      </c>
      <c r="BO461" s="331" t="str">
        <f>IF(COUNT(BO428,T467)=2,ROUND(BO428*T467/SUM(T459:T468),#REF!),"")</f>
        <v/>
      </c>
      <c r="BP461" s="331" t="str">
        <f>IF(COUNT(BP428,U467)=2,ROUND(BP428*U467/SUM(U459:U468),#REF!),"")</f>
        <v/>
      </c>
      <c r="BQ461" s="331" t="str">
        <f>IF(COUNT(BQ428,V467)=2,ROUND(BQ428*V467/SUM(V459:V468),#REF!),"")</f>
        <v/>
      </c>
      <c r="BR461" s="331" t="str">
        <f>IF(COUNT(BR428,W467)=2,ROUND(BR428*W467/SUM(W459:W468),#REF!),"")</f>
        <v/>
      </c>
      <c r="BS461" s="569" t="e">
        <f>IF(#REF!="発電事業者","送電電力（MW）","受電電力（MW）")</f>
        <v>#REF!</v>
      </c>
      <c r="BT461" s="569"/>
      <c r="BU461" s="569"/>
      <c r="BV461" s="333" t="s">
        <v>171</v>
      </c>
      <c r="BW461" s="580"/>
      <c r="BX461" s="580"/>
      <c r="BY461" s="331" t="str">
        <f>IF(COUNT(BY428,X467)=2,ROUND(BY428*X467/SUM(X459:X468),#REF!),"")</f>
        <v/>
      </c>
      <c r="BZ461" s="331" t="str">
        <f>IF(COUNT(BZ428,Y467)=2,ROUND(BZ428*Y467/SUM(Y459:Y468),#REF!),"")</f>
        <v/>
      </c>
      <c r="CA461" s="331" t="str">
        <f>IF(COUNT(CA428,Z467)=2,ROUND(CA428*Z467/SUM(Z459:Z468),#REF!),"")</f>
        <v/>
      </c>
      <c r="CB461" s="331" t="str">
        <f>IF(COUNT(CB428,AA467)=2,ROUND(CB428*AA467/SUM(AA459:AA468),#REF!),"")</f>
        <v/>
      </c>
      <c r="CC461" s="331" t="str">
        <f>IF(COUNT(CC428,AB467)=2,ROUND(CC428*AB467/SUM(AB459:AB468),#REF!),"")</f>
        <v/>
      </c>
      <c r="CD461" s="331" t="str">
        <f>IF(COUNT(CD428,AC467)=2,ROUND(CD428*AC467/SUM(AC459:AC468),#REF!),"")</f>
        <v/>
      </c>
      <c r="CE461" s="331" t="str">
        <f>IF(COUNT(CE428,AD467)=2,ROUND(CE428*AD467/SUM(AD459:AD468),#REF!),"")</f>
        <v/>
      </c>
      <c r="CF461" s="331" t="str">
        <f>IF(COUNT(CF428,AE467)=2,ROUND(CF428*AE467/SUM(AE459:AE468),#REF!),"")</f>
        <v/>
      </c>
      <c r="CG461" s="331" t="str">
        <f>IF(COUNT(CG428,AF467)=2,ROUND(CG428*AF467/SUM(AF459:AF468),#REF!),"")</f>
        <v/>
      </c>
      <c r="CH461" s="563" t="s">
        <v>215</v>
      </c>
      <c r="CI461" s="563"/>
      <c r="CJ461" s="563"/>
      <c r="CK461" s="563"/>
      <c r="CL461" s="563"/>
      <c r="CM461" s="563"/>
      <c r="CN461" s="563"/>
      <c r="CO461" s="563"/>
      <c r="CP461" s="563"/>
      <c r="CQ461" s="563"/>
    </row>
    <row r="462" spans="3:97" s="243" customFormat="1" ht="13.5" customHeight="1">
      <c r="C462" s="568"/>
      <c r="D462" s="568"/>
      <c r="E462" s="332"/>
      <c r="F462" s="569" t="str">
        <f t="shared" ca="1" si="113"/>
        <v/>
      </c>
      <c r="G462" s="569"/>
      <c r="H462" s="569"/>
      <c r="I462" s="333" t="str">
        <f>IF(E462="","",E423)</f>
        <v/>
      </c>
      <c r="J462" s="569" t="e">
        <f>J457&amp;"４"</f>
        <v>#REF!</v>
      </c>
      <c r="K462" s="569"/>
      <c r="L462" s="256"/>
      <c r="M462" s="256"/>
      <c r="N462" s="256"/>
      <c r="O462" s="256"/>
      <c r="P462" s="256"/>
      <c r="Q462" s="256"/>
      <c r="R462" s="256"/>
      <c r="S462" s="256"/>
      <c r="T462" s="256"/>
      <c r="U462" s="256"/>
      <c r="V462" s="256"/>
      <c r="W462" s="256"/>
      <c r="X462" s="256"/>
      <c r="Y462" s="256"/>
      <c r="Z462" s="256"/>
      <c r="AA462" s="256"/>
      <c r="AB462" s="256"/>
      <c r="AC462" s="256"/>
      <c r="AD462" s="256"/>
      <c r="AE462" s="256"/>
      <c r="AF462" s="256"/>
      <c r="AG462" s="570"/>
      <c r="AH462" s="570"/>
      <c r="AI462" s="570"/>
      <c r="AJ462" s="570"/>
      <c r="AK462" s="570"/>
      <c r="AL462" s="570"/>
      <c r="AM462" s="570"/>
      <c r="AN462" s="570"/>
      <c r="AO462" s="570"/>
      <c r="AP462" s="570"/>
      <c r="AR462" s="571" t="b">
        <f t="shared" si="112"/>
        <v>0</v>
      </c>
      <c r="AS462" s="571"/>
      <c r="AT462" s="571"/>
      <c r="AU462" s="282" t="s">
        <v>160</v>
      </c>
      <c r="AV462" s="275"/>
      <c r="AX462" s="569"/>
      <c r="AY462" s="569"/>
      <c r="AZ462" s="588"/>
      <c r="BA462" s="590"/>
      <c r="BB462" s="590"/>
      <c r="BC462" s="590"/>
      <c r="BD462" s="588"/>
      <c r="BE462" s="583"/>
      <c r="BF462" s="584"/>
      <c r="BG462" s="259"/>
      <c r="BH462" s="259"/>
      <c r="BI462" s="259"/>
      <c r="BJ462" s="259"/>
      <c r="BK462" s="259"/>
      <c r="BL462" s="259"/>
      <c r="BM462" s="259"/>
      <c r="BN462" s="259"/>
      <c r="BO462" s="259"/>
      <c r="BP462" s="259"/>
      <c r="BQ462" s="259"/>
      <c r="BR462" s="259"/>
      <c r="BS462" s="569"/>
      <c r="BT462" s="569"/>
      <c r="BU462" s="569"/>
      <c r="BV462" s="333" t="s">
        <v>172</v>
      </c>
      <c r="BW462" s="581"/>
      <c r="BX462" s="581"/>
      <c r="BY462" s="331" t="str">
        <f>IF(COUNT(BY429,X467)=2,ROUND(BY429*X467/SUM(X459:X468),#REF!),"")</f>
        <v/>
      </c>
      <c r="BZ462" s="331" t="str">
        <f>IF(COUNT(BZ429,Y467)=2,ROUND(BZ429*Y467/SUM(Y459:Y468),#REF!),"")</f>
        <v/>
      </c>
      <c r="CA462" s="331" t="str">
        <f>IF(COUNT(CA429,Z467)=2,ROUND(CA429*Z467/SUM(Z459:Z468),#REF!),"")</f>
        <v/>
      </c>
      <c r="CB462" s="331" t="str">
        <f>IF(COUNT(CB429,AA467)=2,ROUND(CB429*AA467/SUM(AA459:AA468),#REF!),"")</f>
        <v/>
      </c>
      <c r="CC462" s="331" t="str">
        <f>IF(COUNT(CC429,AB467)=2,ROUND(CC429*AB467/SUM(AB459:AB468),#REF!),"")</f>
        <v/>
      </c>
      <c r="CD462" s="331" t="str">
        <f>IF(COUNT(CD429,AC467)=2,ROUND(CD429*AC467/SUM(AC459:AC468),#REF!),"")</f>
        <v/>
      </c>
      <c r="CE462" s="331" t="str">
        <f>IF(COUNT(CE429,AD467)=2,ROUND(CE429*AD467/SUM(AD459:AD468),#REF!),"")</f>
        <v/>
      </c>
      <c r="CF462" s="331" t="str">
        <f>IF(COUNT(CF429,AE467)=2,ROUND(CF429*AE467/SUM(AE459:AE468),#REF!),"")</f>
        <v/>
      </c>
      <c r="CG462" s="331" t="str">
        <f>IF(COUNT(CG429,AF467)=2,ROUND(CG429*AF467/SUM(AF459:AF468),#REF!),"")</f>
        <v/>
      </c>
      <c r="CH462" s="564" t="str">
        <f>IF(CH461="","",CH461)</f>
        <v>太陽光（余剰）</v>
      </c>
      <c r="CI462" s="564"/>
      <c r="CJ462" s="564"/>
      <c r="CK462" s="564"/>
      <c r="CL462" s="564"/>
      <c r="CM462" s="564"/>
      <c r="CN462" s="564"/>
      <c r="CO462" s="564"/>
      <c r="CP462" s="564"/>
      <c r="CQ462" s="564"/>
    </row>
    <row r="463" spans="3:97" s="243" customFormat="1" ht="13.5" customHeight="1">
      <c r="C463" s="568"/>
      <c r="D463" s="568"/>
      <c r="E463" s="332"/>
      <c r="F463" s="569" t="str">
        <f t="shared" ca="1" si="113"/>
        <v/>
      </c>
      <c r="G463" s="569"/>
      <c r="H463" s="569"/>
      <c r="I463" s="333" t="str">
        <f>IF(E463="","",E423)</f>
        <v/>
      </c>
      <c r="J463" s="569" t="e">
        <f>J457&amp;"５"</f>
        <v>#REF!</v>
      </c>
      <c r="K463" s="569"/>
      <c r="L463" s="256"/>
      <c r="M463" s="256"/>
      <c r="N463" s="256"/>
      <c r="O463" s="256"/>
      <c r="P463" s="256"/>
      <c r="Q463" s="256"/>
      <c r="R463" s="256"/>
      <c r="S463" s="256"/>
      <c r="T463" s="256"/>
      <c r="U463" s="256"/>
      <c r="V463" s="256"/>
      <c r="W463" s="256"/>
      <c r="X463" s="256"/>
      <c r="Y463" s="256"/>
      <c r="Z463" s="256"/>
      <c r="AA463" s="256"/>
      <c r="AB463" s="256"/>
      <c r="AC463" s="256"/>
      <c r="AD463" s="256"/>
      <c r="AE463" s="256"/>
      <c r="AF463" s="256"/>
      <c r="AG463" s="570"/>
      <c r="AH463" s="570"/>
      <c r="AI463" s="570"/>
      <c r="AJ463" s="570"/>
      <c r="AK463" s="570"/>
      <c r="AL463" s="570"/>
      <c r="AM463" s="570"/>
      <c r="AN463" s="570"/>
      <c r="AO463" s="570"/>
      <c r="AP463" s="570"/>
      <c r="AR463" s="571" t="b">
        <f t="shared" si="112"/>
        <v>0</v>
      </c>
      <c r="AS463" s="571"/>
      <c r="AT463" s="571"/>
      <c r="AU463" s="282" t="s">
        <v>160</v>
      </c>
      <c r="AV463" s="275"/>
      <c r="AX463" s="569"/>
      <c r="AY463" s="569"/>
      <c r="AZ463" s="589"/>
      <c r="BA463" s="590"/>
      <c r="BB463" s="590"/>
      <c r="BC463" s="590"/>
      <c r="BD463" s="589"/>
      <c r="BE463" s="585" t="e">
        <f>IF(#REF!="発電事業者","月間送電電力量（GWh）","月間受電電力量（GWh）")</f>
        <v>#REF!</v>
      </c>
      <c r="BF463" s="586"/>
      <c r="BG463" s="331" t="str">
        <f>IF(COUNT(BG430,L467)=2,ROUND(BG430*L467/SUM(L459:L468),#REF!),"")</f>
        <v/>
      </c>
      <c r="BH463" s="331" t="str">
        <f>IF(COUNT(BH430,M467)=2,ROUND(BH430*M467/SUM(M459:M468),#REF!),"")</f>
        <v/>
      </c>
      <c r="BI463" s="331" t="str">
        <f>IF(COUNT(BI430,N467)=2,ROUND(BI430*N467/SUM(N459:N468),#REF!),"")</f>
        <v/>
      </c>
      <c r="BJ463" s="331" t="str">
        <f>IF(COUNT(BJ430,O467)=2,ROUND(BJ430*O467/SUM(O459:O468),#REF!),"")</f>
        <v/>
      </c>
      <c r="BK463" s="331" t="str">
        <f>IF(COUNT(BK430,P467)=2,ROUND(BK430*P467/SUM(P459:P468),#REF!),"")</f>
        <v/>
      </c>
      <c r="BL463" s="331" t="str">
        <f>IF(COUNT(BL430,Q467)=2,ROUND(BL430*Q467/SUM(Q459:Q468),#REF!),"")</f>
        <v/>
      </c>
      <c r="BM463" s="331" t="str">
        <f>IF(COUNT(BM430,R467)=2,ROUND(BM430*R467/SUM(R459:R468),#REF!),"")</f>
        <v/>
      </c>
      <c r="BN463" s="331" t="str">
        <f>IF(COUNT(BN430,S467)=2,ROUND(BN430*S467/SUM(S459:S468),#REF!),"")</f>
        <v/>
      </c>
      <c r="BO463" s="331" t="str">
        <f>IF(COUNT(BO430,T467)=2,ROUND(BO430*T467/SUM(T459:T468),#REF!),"")</f>
        <v/>
      </c>
      <c r="BP463" s="331" t="str">
        <f>IF(COUNT(BP430,U467)=2,ROUND(BP430*U467/SUM(U459:U468),#REF!),"")</f>
        <v/>
      </c>
      <c r="BQ463" s="331" t="str">
        <f>IF(COUNT(BQ430,V467)=2,ROUND(BQ430*V467/SUM(V459:V468),#REF!),"")</f>
        <v/>
      </c>
      <c r="BR463" s="331" t="str">
        <f>IF(COUNT(BR430,W467)=2,ROUND(BR430*W467/SUM(W459:W468),#REF!),"")</f>
        <v/>
      </c>
      <c r="BS463" s="569" t="e">
        <f>IF(#REF!="発電事業者","年間送電電力量（GWh）","年間受電電力量（GWh）")</f>
        <v>#REF!</v>
      </c>
      <c r="BT463" s="569"/>
      <c r="BU463" s="569"/>
      <c r="BV463" s="333" t="s">
        <v>25</v>
      </c>
      <c r="BW463" s="582"/>
      <c r="BX463" s="582"/>
      <c r="BY463" s="331" t="str">
        <f>IF(COUNT(BY430,X467)=2,ROUND(BY430*X467/SUM(X459:X468),#REF!),"")</f>
        <v/>
      </c>
      <c r="BZ463" s="331" t="str">
        <f>IF(COUNT(BZ430,Y467)=2,ROUND(BZ430*Y467/SUM(Y459:Y468),#REF!),"")</f>
        <v/>
      </c>
      <c r="CA463" s="331" t="str">
        <f>IF(COUNT(CA430,Z467)=2,ROUND(CA430*Z467/SUM(Z459:Z468),#REF!),"")</f>
        <v/>
      </c>
      <c r="CB463" s="331" t="str">
        <f>IF(COUNT(CB430,AA467)=2,ROUND(CB430*AA467/SUM(AA459:AA468),#REF!),"")</f>
        <v/>
      </c>
      <c r="CC463" s="331" t="str">
        <f>IF(COUNT(CC430,AB467)=2,ROUND(CC430*AB467/SUM(AB459:AB468),#REF!),"")</f>
        <v/>
      </c>
      <c r="CD463" s="331" t="str">
        <f>IF(COUNT(CD430,AC467)=2,ROUND(CD430*AC467/SUM(AC459:AC468),#REF!),"")</f>
        <v/>
      </c>
      <c r="CE463" s="331" t="str">
        <f>IF(COUNT(CE430,AD467)=2,ROUND(CE430*AD467/SUM(AD459:AD468),#REF!),"")</f>
        <v/>
      </c>
      <c r="CF463" s="331" t="str">
        <f>IF(COUNT(CF430,AE467)=2,ROUND(CF430*AE467/SUM(AE459:AE468),#REF!),"")</f>
        <v/>
      </c>
      <c r="CG463" s="331" t="str">
        <f>IF(COUNT(CG430,AF467)=2,ROUND(CG430*AF467/SUM(AF459:AF468),#REF!),"")</f>
        <v/>
      </c>
      <c r="CH463" s="565" t="str">
        <f>IF(COUNTA(AG467)=0,"",AG467)</f>
        <v/>
      </c>
      <c r="CI463" s="565"/>
      <c r="CJ463" s="565"/>
      <c r="CK463" s="565"/>
      <c r="CL463" s="565"/>
      <c r="CM463" s="565"/>
      <c r="CN463" s="565"/>
      <c r="CO463" s="565"/>
      <c r="CP463" s="565"/>
      <c r="CQ463" s="565"/>
    </row>
    <row r="464" spans="3:97" s="243" customFormat="1" ht="13.5" customHeight="1">
      <c r="C464" s="568"/>
      <c r="D464" s="568"/>
      <c r="E464" s="332"/>
      <c r="F464" s="569" t="str">
        <f t="shared" ca="1" si="113"/>
        <v/>
      </c>
      <c r="G464" s="569"/>
      <c r="H464" s="569"/>
      <c r="I464" s="333" t="str">
        <f>IF(E464="","",E423)</f>
        <v/>
      </c>
      <c r="J464" s="569" t="e">
        <f>J457&amp;"６"</f>
        <v>#REF!</v>
      </c>
      <c r="K464" s="569"/>
      <c r="L464" s="256"/>
      <c r="M464" s="256"/>
      <c r="N464" s="256"/>
      <c r="O464" s="256"/>
      <c r="P464" s="256"/>
      <c r="Q464" s="256"/>
      <c r="R464" s="256"/>
      <c r="S464" s="256"/>
      <c r="T464" s="256"/>
      <c r="U464" s="256"/>
      <c r="V464" s="256"/>
      <c r="W464" s="256"/>
      <c r="X464" s="256"/>
      <c r="Y464" s="256"/>
      <c r="Z464" s="256"/>
      <c r="AA464" s="256"/>
      <c r="AB464" s="256"/>
      <c r="AC464" s="256"/>
      <c r="AD464" s="256"/>
      <c r="AE464" s="256"/>
      <c r="AF464" s="256"/>
      <c r="AG464" s="570"/>
      <c r="AH464" s="570"/>
      <c r="AI464" s="570"/>
      <c r="AJ464" s="570"/>
      <c r="AK464" s="570"/>
      <c r="AL464" s="570"/>
      <c r="AM464" s="570"/>
      <c r="AN464" s="570"/>
      <c r="AO464" s="570"/>
      <c r="AP464" s="570"/>
      <c r="AR464" s="571" t="b">
        <f t="shared" si="112"/>
        <v>0</v>
      </c>
      <c r="AS464" s="571"/>
      <c r="AT464" s="571"/>
      <c r="AU464" s="282" t="s">
        <v>160</v>
      </c>
      <c r="AV464" s="275"/>
      <c r="AX464" s="569" t="str">
        <f>IF(C468="","",C468)</f>
        <v>自者保有電源</v>
      </c>
      <c r="AY464" s="569"/>
      <c r="AZ464" s="587" t="str">
        <f>IF(E468="","",E468)</f>
        <v/>
      </c>
      <c r="BA464" s="590" t="str">
        <f>IF(F468="","",F468)</f>
        <v/>
      </c>
      <c r="BB464" s="590"/>
      <c r="BC464" s="590"/>
      <c r="BD464" s="587" t="str">
        <f>IF(I468="","",I468)</f>
        <v/>
      </c>
      <c r="BE464" s="578" t="e">
        <f>IF(#REF!="発電事業者","送電電力（MW）","受電電力（MW）")</f>
        <v>#REF!</v>
      </c>
      <c r="BF464" s="579"/>
      <c r="BG464" s="331" t="str">
        <f>IF(COUNT(BG428,L468)=2,ROUND(BG428*L468/SUM(L459:L468),#REF!),"")</f>
        <v/>
      </c>
      <c r="BH464" s="331" t="str">
        <f>IF(COUNT(BH428,M468)=2,ROUND(BH428*M468/SUM(M459:M468),#REF!),"")</f>
        <v/>
      </c>
      <c r="BI464" s="331" t="str">
        <f>IF(COUNT(BI428,N468)=2,ROUND(BI428*N468/SUM(N459:N468),#REF!),"")</f>
        <v/>
      </c>
      <c r="BJ464" s="331" t="str">
        <f>IF(COUNT(BJ428,O468)=2,ROUND(BJ428*O468/SUM(O459:O468),#REF!),"")</f>
        <v/>
      </c>
      <c r="BK464" s="331" t="str">
        <f>IF(COUNT(BK428,P468)=2,ROUND(BK428*P468/SUM(P459:P468),#REF!),"")</f>
        <v/>
      </c>
      <c r="BL464" s="331" t="str">
        <f>IF(COUNT(BL428,Q468)=2,ROUND(BL428*Q468/SUM(Q459:Q468),#REF!),"")</f>
        <v/>
      </c>
      <c r="BM464" s="331" t="str">
        <f>IF(COUNT(BM428,R468)=2,ROUND(BM428*R468/SUM(R459:R468),#REF!),"")</f>
        <v/>
      </c>
      <c r="BN464" s="331" t="str">
        <f>IF(COUNT(BN428,S468)=2,ROUND(BN428*S468/SUM(S459:S468),#REF!),"")</f>
        <v/>
      </c>
      <c r="BO464" s="331" t="str">
        <f>IF(COUNT(BO428,T468)=2,ROUND(BO428*T468/SUM(T459:T468),#REF!),"")</f>
        <v/>
      </c>
      <c r="BP464" s="331" t="str">
        <f>IF(COUNT(BP428,U468)=2,ROUND(BP428*U468/SUM(U459:U468),#REF!),"")</f>
        <v/>
      </c>
      <c r="BQ464" s="331" t="str">
        <f>IF(COUNT(BQ428,V468)=2,ROUND(BQ428*V468/SUM(V459:V468),#REF!),"")</f>
        <v/>
      </c>
      <c r="BR464" s="331" t="str">
        <f>IF(COUNT(BR428,W468)=2,ROUND(BR428*W468/SUM(W459:W468),#REF!),"")</f>
        <v/>
      </c>
      <c r="BS464" s="569" t="e">
        <f>IF(#REF!="発電事業者","送電電力（MW）","受電電力（MW）")</f>
        <v>#REF!</v>
      </c>
      <c r="BT464" s="569"/>
      <c r="BU464" s="569"/>
      <c r="BV464" s="333" t="s">
        <v>171</v>
      </c>
      <c r="BW464" s="355" t="str">
        <f>IF(F456=0,IF(COUNT(BW428,I468)=2,ROUND(BW428*I468/100,#REF!),""),IF(COUNT(BW428,I468)=2,ROUND(BW428*I468/L431,#REF!),""))</f>
        <v/>
      </c>
      <c r="BX464" s="580"/>
      <c r="BY464" s="331" t="str">
        <f>IF(COUNT(BY428,X468)=2,ROUND(BY428*X468/SUM(X459:X468),#REF!),"")</f>
        <v/>
      </c>
      <c r="BZ464" s="331" t="str">
        <f>IF(COUNT(BZ428,Y468)=2,ROUND(BZ428*Y468/SUM(Y459:Y468),#REF!),"")</f>
        <v/>
      </c>
      <c r="CA464" s="331" t="str">
        <f>IF(COUNT(CA428,Z468)=2,ROUND(CA428*Z468/SUM(Z459:Z468),#REF!),"")</f>
        <v/>
      </c>
      <c r="CB464" s="331" t="str">
        <f>IF(COUNT(CB428,AA468)=2,ROUND(CB428*AA468/SUM(AA459:AA468),#REF!),"")</f>
        <v/>
      </c>
      <c r="CC464" s="331" t="str">
        <f>IF(COUNT(CC428,AB468)=2,ROUND(CC428*AB468/SUM(AB459:AB468),#REF!),"")</f>
        <v/>
      </c>
      <c r="CD464" s="331" t="str">
        <f>IF(COUNT(CD428,AC468)=2,ROUND(CD428*AC468/SUM(AC459:AC468),#REF!),"")</f>
        <v/>
      </c>
      <c r="CE464" s="331" t="str">
        <f>IF(COUNT(CE428,AD468)=2,ROUND(CE428*AD468/SUM(AD459:AD468),#REF!),"")</f>
        <v/>
      </c>
      <c r="CF464" s="331" t="str">
        <f>IF(COUNT(CF428,AE468)=2,ROUND(CF428*AE468/SUM(AE459:AE468),#REF!),"")</f>
        <v/>
      </c>
      <c r="CG464" s="331" t="str">
        <f>IF(COUNT(CG428,AF468)=2,ROUND(CG428*AF468/SUM(AF459:AF468),#REF!),"")</f>
        <v/>
      </c>
      <c r="CH464" s="563" t="s">
        <v>215</v>
      </c>
      <c r="CI464" s="563"/>
      <c r="CJ464" s="563"/>
      <c r="CK464" s="563"/>
      <c r="CL464" s="563"/>
      <c r="CM464" s="563"/>
      <c r="CN464" s="563"/>
      <c r="CO464" s="563"/>
      <c r="CP464" s="563"/>
      <c r="CQ464" s="563"/>
    </row>
    <row r="465" spans="3:95" s="243" customFormat="1" ht="13.5" customHeight="1">
      <c r="C465" s="568"/>
      <c r="D465" s="568"/>
      <c r="E465" s="332"/>
      <c r="F465" s="569" t="str">
        <f t="shared" ca="1" si="113"/>
        <v/>
      </c>
      <c r="G465" s="569"/>
      <c r="H465" s="569"/>
      <c r="I465" s="333" t="str">
        <f>IF(E465="","",E423)</f>
        <v/>
      </c>
      <c r="J465" s="569" t="e">
        <f>J457&amp;"７"</f>
        <v>#REF!</v>
      </c>
      <c r="K465" s="569"/>
      <c r="L465" s="256"/>
      <c r="M465" s="256"/>
      <c r="N465" s="256"/>
      <c r="O465" s="256"/>
      <c r="P465" s="256"/>
      <c r="Q465" s="256"/>
      <c r="R465" s="256"/>
      <c r="S465" s="256"/>
      <c r="T465" s="256"/>
      <c r="U465" s="256"/>
      <c r="V465" s="256"/>
      <c r="W465" s="256"/>
      <c r="X465" s="256"/>
      <c r="Y465" s="256"/>
      <c r="Z465" s="256"/>
      <c r="AA465" s="256"/>
      <c r="AB465" s="256"/>
      <c r="AC465" s="256"/>
      <c r="AD465" s="256"/>
      <c r="AE465" s="256"/>
      <c r="AF465" s="256"/>
      <c r="AG465" s="570"/>
      <c r="AH465" s="570"/>
      <c r="AI465" s="570"/>
      <c r="AJ465" s="570"/>
      <c r="AK465" s="570"/>
      <c r="AL465" s="570"/>
      <c r="AM465" s="570"/>
      <c r="AN465" s="570"/>
      <c r="AO465" s="570"/>
      <c r="AP465" s="570"/>
      <c r="AR465" s="571" t="b">
        <f t="shared" si="112"/>
        <v>0</v>
      </c>
      <c r="AS465" s="571"/>
      <c r="AT465" s="571"/>
      <c r="AU465" s="282" t="s">
        <v>160</v>
      </c>
      <c r="AV465" s="275"/>
      <c r="AX465" s="569"/>
      <c r="AY465" s="569"/>
      <c r="AZ465" s="588"/>
      <c r="BA465" s="590"/>
      <c r="BB465" s="590"/>
      <c r="BC465" s="590"/>
      <c r="BD465" s="588"/>
      <c r="BE465" s="583"/>
      <c r="BF465" s="584"/>
      <c r="BG465" s="259"/>
      <c r="BH465" s="259"/>
      <c r="BI465" s="259"/>
      <c r="BJ465" s="259"/>
      <c r="BK465" s="259"/>
      <c r="BL465" s="259"/>
      <c r="BM465" s="259"/>
      <c r="BN465" s="259"/>
      <c r="BO465" s="259"/>
      <c r="BP465" s="259"/>
      <c r="BQ465" s="259"/>
      <c r="BR465" s="259"/>
      <c r="BS465" s="569"/>
      <c r="BT465" s="569"/>
      <c r="BU465" s="569"/>
      <c r="BV465" s="333" t="s">
        <v>172</v>
      </c>
      <c r="BW465" s="355" t="str">
        <f>IF(F456=0,IF(COUNT(BW429,F468)=2,ROUND(BW429*F468/100,#REF!),""),IF(COUNT(BW429,F468)=2,ROUND(BW429*F468/Q429,#REF!),""))</f>
        <v/>
      </c>
      <c r="BX465" s="581"/>
      <c r="BY465" s="331" t="str">
        <f>IF(COUNT(BY429,X468)=2,ROUND(BY429*X468/SUM(X459:X468),#REF!),"")</f>
        <v/>
      </c>
      <c r="BZ465" s="331" t="str">
        <f>IF(COUNT(BZ429,Y468)=2,ROUND(BZ429*Y468/SUM(Y459:Y468),#REF!),"")</f>
        <v/>
      </c>
      <c r="CA465" s="331" t="str">
        <f>IF(COUNT(CA429,Z468)=2,ROUND(CA429*Z468/SUM(Z459:Z468),#REF!),"")</f>
        <v/>
      </c>
      <c r="CB465" s="331" t="str">
        <f>IF(COUNT(CB429,AA468)=2,ROUND(CB429*AA468/SUM(AA459:AA468),#REF!),"")</f>
        <v/>
      </c>
      <c r="CC465" s="331" t="str">
        <f>IF(COUNT(CC429,AB468)=2,ROUND(CC429*AB468/SUM(AB459:AB468),#REF!),"")</f>
        <v/>
      </c>
      <c r="CD465" s="331" t="str">
        <f>IF(COUNT(CD429,AC468)=2,ROUND(CD429*AC468/SUM(AC459:AC468),#REF!),"")</f>
        <v/>
      </c>
      <c r="CE465" s="331" t="str">
        <f>IF(COUNT(CE429,AD468)=2,ROUND(CE429*AD468/SUM(AD459:AD468),#REF!),"")</f>
        <v/>
      </c>
      <c r="CF465" s="331" t="str">
        <f>IF(COUNT(CF429,AE468)=2,ROUND(CF429*AE468/SUM(AE459:AE468),#REF!),"")</f>
        <v/>
      </c>
      <c r="CG465" s="331" t="str">
        <f>IF(COUNT(CG429,AF468)=2,ROUND(CG429*AF468/SUM(AF459:AF468),#REF!),"")</f>
        <v/>
      </c>
      <c r="CH465" s="564" t="str">
        <f>IF(CH464="","",CH464)</f>
        <v>太陽光（余剰）</v>
      </c>
      <c r="CI465" s="564"/>
      <c r="CJ465" s="564"/>
      <c r="CK465" s="564"/>
      <c r="CL465" s="564"/>
      <c r="CM465" s="564"/>
      <c r="CN465" s="564"/>
      <c r="CO465" s="564"/>
      <c r="CP465" s="564"/>
      <c r="CQ465" s="564"/>
    </row>
    <row r="466" spans="3:95" s="243" customFormat="1" ht="13.5" customHeight="1">
      <c r="C466" s="568"/>
      <c r="D466" s="568"/>
      <c r="E466" s="332"/>
      <c r="F466" s="569" t="str">
        <f t="shared" ca="1" si="113"/>
        <v/>
      </c>
      <c r="G466" s="569"/>
      <c r="H466" s="569"/>
      <c r="I466" s="333" t="str">
        <f>IF(E466="","",E423)</f>
        <v/>
      </c>
      <c r="J466" s="569" t="e">
        <f>J457&amp;"８"</f>
        <v>#REF!</v>
      </c>
      <c r="K466" s="569"/>
      <c r="L466" s="256"/>
      <c r="M466" s="256"/>
      <c r="N466" s="256"/>
      <c r="O466" s="256"/>
      <c r="P466" s="256"/>
      <c r="Q466" s="256"/>
      <c r="R466" s="256"/>
      <c r="S466" s="256"/>
      <c r="T466" s="256"/>
      <c r="U466" s="256"/>
      <c r="V466" s="256"/>
      <c r="W466" s="256"/>
      <c r="X466" s="256"/>
      <c r="Y466" s="256"/>
      <c r="Z466" s="256"/>
      <c r="AA466" s="256"/>
      <c r="AB466" s="256"/>
      <c r="AC466" s="256"/>
      <c r="AD466" s="256"/>
      <c r="AE466" s="256"/>
      <c r="AF466" s="256"/>
      <c r="AG466" s="570"/>
      <c r="AH466" s="570"/>
      <c r="AI466" s="570"/>
      <c r="AJ466" s="570"/>
      <c r="AK466" s="570"/>
      <c r="AL466" s="570"/>
      <c r="AM466" s="570"/>
      <c r="AN466" s="570"/>
      <c r="AO466" s="570"/>
      <c r="AP466" s="570"/>
      <c r="AR466" s="571" t="b">
        <f t="shared" si="112"/>
        <v>0</v>
      </c>
      <c r="AS466" s="571"/>
      <c r="AT466" s="571"/>
      <c r="AU466" s="282" t="s">
        <v>160</v>
      </c>
      <c r="AV466" s="257"/>
      <c r="AX466" s="569"/>
      <c r="AY466" s="569"/>
      <c r="AZ466" s="589"/>
      <c r="BA466" s="590"/>
      <c r="BB466" s="590"/>
      <c r="BC466" s="590"/>
      <c r="BD466" s="589"/>
      <c r="BE466" s="585" t="e">
        <f>IF(#REF!="発電事業者","月間送電電力量（GWh）","月間受電電力量（GWh）")</f>
        <v>#REF!</v>
      </c>
      <c r="BF466" s="586"/>
      <c r="BG466" s="297" t="str">
        <f>IF(COUNT(BG430,L468)=2,ROUND(BG430*L468/SUM(L459:L468),#REF!),"")</f>
        <v/>
      </c>
      <c r="BH466" s="297" t="str">
        <f>IF(COUNT(BH430,M468)=2,ROUND(BH430*M468/SUM(M459:M468),#REF!),"")</f>
        <v/>
      </c>
      <c r="BI466" s="297" t="str">
        <f>IF(COUNT(BI430,N468)=2,ROUND(BI430*N468/SUM(N459:N468),#REF!),"")</f>
        <v/>
      </c>
      <c r="BJ466" s="297" t="str">
        <f>IF(COUNT(BJ430,O468)=2,ROUND(BJ430*O468/SUM(O459:O468),#REF!),"")</f>
        <v/>
      </c>
      <c r="BK466" s="297" t="str">
        <f>IF(COUNT(BK430,P468)=2,ROUND(BK430*P468/SUM(P459:P468),#REF!),"")</f>
        <v/>
      </c>
      <c r="BL466" s="297" t="str">
        <f>IF(COUNT(BL430,Q468)=2,ROUND(BL430*Q468/SUM(Q459:Q468),#REF!),"")</f>
        <v/>
      </c>
      <c r="BM466" s="297" t="str">
        <f>IF(COUNT(BM430,R468)=2,ROUND(BM430*R468/SUM(R459:R468),#REF!),"")</f>
        <v/>
      </c>
      <c r="BN466" s="297" t="str">
        <f>IF(COUNT(BN430,S468)=2,ROUND(BN430*S468/SUM(S459:S468),#REF!),"")</f>
        <v/>
      </c>
      <c r="BO466" s="297" t="str">
        <f>IF(COUNT(BO430,T468)=2,ROUND(BO430*T468/SUM(T459:T468),#REF!),"")</f>
        <v/>
      </c>
      <c r="BP466" s="297" t="str">
        <f>IF(COUNT(BP430,U468)=2,ROUND(BP430*U468/SUM(U459:U468),#REF!),"")</f>
        <v/>
      </c>
      <c r="BQ466" s="297" t="str">
        <f>IF(COUNT(BQ430,V468)=2,ROUND(BQ430*V468/SUM(V459:V468),#REF!),"")</f>
        <v/>
      </c>
      <c r="BR466" s="297" t="str">
        <f>IF(COUNT(BR430,W468)=2,ROUND(BR430*W468/SUM(W459:W468),#REF!),"")</f>
        <v/>
      </c>
      <c r="BS466" s="569" t="e">
        <f>IF(#REF!="発電事業者","年間送電電力量（GWh）","年間受電電力量（GWh）")</f>
        <v>#REF!</v>
      </c>
      <c r="BT466" s="569"/>
      <c r="BU466" s="569"/>
      <c r="BV466" s="333" t="s">
        <v>25</v>
      </c>
      <c r="BW466" s="352"/>
      <c r="BX466" s="582"/>
      <c r="BY466" s="297" t="str">
        <f>IF(COUNT(BY430,X468)=2,ROUND(BY430*X468/SUM(X459:X468),#REF!),"")</f>
        <v/>
      </c>
      <c r="BZ466" s="297" t="str">
        <f>IF(COUNT(BZ430,Y468)=2,ROUND(BZ430*Y468/SUM(Y459:Y468),#REF!),"")</f>
        <v/>
      </c>
      <c r="CA466" s="297" t="str">
        <f>IF(COUNT(CA430,Z468)=2,ROUND(CA430*Z468/SUM(Z459:Z468),#REF!),"")</f>
        <v/>
      </c>
      <c r="CB466" s="297" t="str">
        <f>IF(COUNT(CB430,AA468)=2,ROUND(CB430*AA468/SUM(AA459:AA468),#REF!),"")</f>
        <v/>
      </c>
      <c r="CC466" s="297" t="str">
        <f>IF(COUNT(CC430,AB468)=2,ROUND(CC430*AB468/SUM(AB459:AB468),#REF!),"")</f>
        <v/>
      </c>
      <c r="CD466" s="297" t="str">
        <f>IF(COUNT(CD430,AC468)=2,ROUND(CD430*AC468/SUM(AC459:AC468),#REF!),"")</f>
        <v/>
      </c>
      <c r="CE466" s="297" t="str">
        <f>IF(COUNT(CE430,AD468)=2,ROUND(CE430*AD468/SUM(AD459:AD468),#REF!),"")</f>
        <v/>
      </c>
      <c r="CF466" s="297" t="str">
        <f>IF(COUNT(CF430,AE468)=2,ROUND(CF430*AE468/SUM(AE459:AE468),#REF!),"")</f>
        <v/>
      </c>
      <c r="CG466" s="297" t="str">
        <f>IF(COUNT(CG430,AF468)=2,ROUND(CG430*AF468/SUM(AF459:AF468),#REF!),"")</f>
        <v/>
      </c>
      <c r="CH466" s="565" t="str">
        <f>IF(COUNTA(AG468)=0,"",AG468)</f>
        <v/>
      </c>
      <c r="CI466" s="565"/>
      <c r="CJ466" s="565"/>
      <c r="CK466" s="565"/>
      <c r="CL466" s="565"/>
      <c r="CM466" s="565"/>
      <c r="CN466" s="565"/>
      <c r="CO466" s="565"/>
      <c r="CP466" s="565"/>
      <c r="CQ466" s="565"/>
    </row>
    <row r="467" spans="3:95" s="243" customFormat="1" ht="13.5" customHeight="1">
      <c r="C467" s="568"/>
      <c r="D467" s="568"/>
      <c r="E467" s="332"/>
      <c r="F467" s="569" t="str">
        <f t="shared" ca="1" si="113"/>
        <v/>
      </c>
      <c r="G467" s="569"/>
      <c r="H467" s="569"/>
      <c r="I467" s="333" t="str">
        <f>IF(E467="","",E423)</f>
        <v/>
      </c>
      <c r="J467" s="569" t="e">
        <f>J457&amp;"９"</f>
        <v>#REF!</v>
      </c>
      <c r="K467" s="569"/>
      <c r="L467" s="256"/>
      <c r="M467" s="256"/>
      <c r="N467" s="256"/>
      <c r="O467" s="256"/>
      <c r="P467" s="256"/>
      <c r="Q467" s="256"/>
      <c r="R467" s="256"/>
      <c r="S467" s="256"/>
      <c r="T467" s="256"/>
      <c r="U467" s="256"/>
      <c r="V467" s="256"/>
      <c r="W467" s="256"/>
      <c r="X467" s="256"/>
      <c r="Y467" s="256"/>
      <c r="Z467" s="256"/>
      <c r="AA467" s="256"/>
      <c r="AB467" s="256"/>
      <c r="AC467" s="256"/>
      <c r="AD467" s="256"/>
      <c r="AE467" s="256"/>
      <c r="AF467" s="256"/>
      <c r="AG467" s="570"/>
      <c r="AH467" s="570"/>
      <c r="AI467" s="570"/>
      <c r="AJ467" s="570"/>
      <c r="AK467" s="570"/>
      <c r="AL467" s="570"/>
      <c r="AM467" s="570"/>
      <c r="AN467" s="570"/>
      <c r="AO467" s="570"/>
      <c r="AP467" s="570"/>
      <c r="AR467" s="571" t="b">
        <f t="shared" si="112"/>
        <v>0</v>
      </c>
      <c r="AS467" s="571"/>
      <c r="AT467" s="571"/>
      <c r="AU467" s="282" t="s">
        <v>160</v>
      </c>
      <c r="AV467" s="275"/>
    </row>
    <row r="468" spans="3:95" s="243" customFormat="1" ht="13.5" customHeight="1">
      <c r="C468" s="572" t="s">
        <v>307</v>
      </c>
      <c r="D468" s="573"/>
      <c r="E468" s="353"/>
      <c r="F468" s="574"/>
      <c r="G468" s="575"/>
      <c r="H468" s="576"/>
      <c r="I468" s="354"/>
      <c r="J468" s="577"/>
      <c r="K468" s="577"/>
      <c r="L468" s="308"/>
      <c r="M468" s="308"/>
      <c r="N468" s="308"/>
      <c r="O468" s="308"/>
      <c r="P468" s="308"/>
      <c r="Q468" s="308"/>
      <c r="R468" s="308"/>
      <c r="S468" s="308"/>
      <c r="T468" s="308"/>
      <c r="U468" s="308"/>
      <c r="V468" s="308"/>
      <c r="W468" s="308"/>
      <c r="X468" s="308"/>
      <c r="Y468" s="308"/>
      <c r="Z468" s="308"/>
      <c r="AA468" s="308"/>
      <c r="AB468" s="308"/>
      <c r="AC468" s="308"/>
      <c r="AD468" s="308"/>
      <c r="AE468" s="308"/>
      <c r="AF468" s="308"/>
      <c r="AG468" s="570"/>
      <c r="AH468" s="570"/>
      <c r="AI468" s="570"/>
      <c r="AJ468" s="570"/>
      <c r="AK468" s="570"/>
      <c r="AL468" s="570"/>
      <c r="AM468" s="570"/>
      <c r="AN468" s="570"/>
      <c r="AO468" s="570"/>
      <c r="AP468" s="570"/>
      <c r="AR468" s="571" t="b">
        <f t="shared" si="112"/>
        <v>0</v>
      </c>
      <c r="AS468" s="571"/>
      <c r="AT468" s="571"/>
      <c r="AU468" s="282" t="s">
        <v>160</v>
      </c>
    </row>
    <row r="469" spans="3:95" s="243" customFormat="1" ht="13.5" hidden="1" customHeight="1"/>
    <row r="470" spans="3:95" s="243" customFormat="1" ht="13.5" hidden="1" customHeight="1">
      <c r="AV470" s="268"/>
    </row>
    <row r="471" spans="3:95" s="243" customFormat="1" ht="13.5" hidden="1" customHeight="1">
      <c r="AV471" s="268"/>
    </row>
    <row r="472" spans="3:95" s="243" customFormat="1" ht="13.5" hidden="1" customHeight="1">
      <c r="AV472" s="268"/>
    </row>
    <row r="473" spans="3:95" s="243" customFormat="1" ht="13.5" hidden="1" customHeight="1">
      <c r="AV473" s="268"/>
    </row>
    <row r="474" spans="3:95" s="243" customFormat="1" ht="13.5" hidden="1" customHeight="1">
      <c r="AV474" s="268"/>
    </row>
    <row r="475" spans="3:95" s="243" customFormat="1" ht="13.5" hidden="1" customHeight="1">
      <c r="AV475" s="268"/>
    </row>
    <row r="476" spans="3:95" s="243" customFormat="1" ht="13.5" hidden="1" customHeight="1">
      <c r="AV476" s="268"/>
    </row>
    <row r="477" spans="3:95" s="243" customFormat="1" ht="13.5" hidden="1" customHeight="1">
      <c r="AV477" s="268"/>
    </row>
    <row r="478" spans="3:95" s="243" customFormat="1" ht="13.5" hidden="1" customHeight="1">
      <c r="AV478" s="268"/>
    </row>
    <row r="479" spans="3:95" s="243" customFormat="1" ht="13.5" hidden="1" customHeight="1">
      <c r="AV479" s="268"/>
    </row>
    <row r="480" spans="3:95" s="243" customFormat="1" ht="13.5" hidden="1" customHeight="1">
      <c r="AV480" s="268"/>
    </row>
    <row r="481" spans="3:100" s="243" customFormat="1" ht="13.5" hidden="1" customHeight="1">
      <c r="AV481" s="268"/>
    </row>
    <row r="482" spans="3:100" s="243" customFormat="1" ht="13.5" customHeight="1">
      <c r="AQ482" s="268"/>
      <c r="AR482" s="268"/>
      <c r="AS482" s="268"/>
      <c r="AT482" s="268"/>
      <c r="AU482" s="268"/>
    </row>
    <row r="483" spans="3:100" s="243" customFormat="1" ht="13.5" customHeight="1">
      <c r="C483" s="651" t="s">
        <v>8</v>
      </c>
      <c r="D483" s="651"/>
      <c r="E483" s="562" t="s">
        <v>111</v>
      </c>
      <c r="F483" s="562"/>
      <c r="G483" s="279"/>
    </row>
    <row r="484" spans="3:100" s="243" customFormat="1" ht="13.5" customHeight="1">
      <c r="C484" s="651"/>
      <c r="D484" s="651"/>
      <c r="E484" s="562"/>
      <c r="F484" s="562"/>
      <c r="G484" s="279"/>
      <c r="I484" s="244"/>
    </row>
    <row r="485" spans="3:100" s="243" customFormat="1" ht="13.5" customHeight="1">
      <c r="C485" s="235" t="s">
        <v>254</v>
      </c>
      <c r="D485" s="279"/>
      <c r="E485" s="279"/>
      <c r="F485" s="279"/>
      <c r="G485" s="279"/>
      <c r="I485" s="244"/>
      <c r="BC485" s="239" t="e">
        <f>IF(#REF!="発電事業者","算定結果　様式第３２第１表～第４表（保有電源新エネ欄他）","算定結果　様式第３２第１表・第２表（年度末電源構成・発電端電力量）")</f>
        <v>#REF!</v>
      </c>
      <c r="CT485" s="296" t="s">
        <v>114</v>
      </c>
      <c r="CV485" s="286" t="str">
        <f>IF(COUNT(H489:S512)&gt;0,"○","")</f>
        <v/>
      </c>
    </row>
    <row r="486" spans="3:100" s="243" customFormat="1" ht="13.5" customHeight="1">
      <c r="C486" s="652"/>
      <c r="D486" s="653"/>
      <c r="E486" s="653"/>
      <c r="F486" s="653"/>
      <c r="G486" s="654"/>
      <c r="H486" s="594" t="str">
        <f>$H$66</f>
        <v>太陽光（余剰）</v>
      </c>
      <c r="I486" s="594"/>
      <c r="J486" s="594"/>
      <c r="K486" s="594"/>
      <c r="L486" s="594"/>
      <c r="M486" s="594"/>
      <c r="N486" s="594"/>
      <c r="O486" s="594"/>
      <c r="P486" s="594"/>
      <c r="Q486" s="594"/>
      <c r="R486" s="594"/>
      <c r="S486" s="594"/>
      <c r="T486" s="594"/>
      <c r="U486" s="594"/>
      <c r="V486" s="594"/>
      <c r="W486" s="594"/>
      <c r="X486" s="594"/>
      <c r="Y486" s="594"/>
      <c r="Z486" s="594"/>
      <c r="AA486" s="245"/>
      <c r="AB486" s="245"/>
      <c r="AC486" s="245"/>
      <c r="AD486" s="658"/>
      <c r="AE486" s="658"/>
      <c r="AF486" s="658"/>
      <c r="AG486" s="658"/>
      <c r="AH486" s="658"/>
      <c r="AI486" s="594" t="str">
        <f>$H$66</f>
        <v>太陽光（余剰）</v>
      </c>
      <c r="AJ486" s="594"/>
      <c r="AK486" s="594"/>
      <c r="AL486" s="594"/>
      <c r="AM486" s="594"/>
      <c r="AN486" s="594"/>
      <c r="AO486" s="594"/>
      <c r="AP486" s="594"/>
      <c r="AQ486" s="594"/>
      <c r="AR486" s="594"/>
      <c r="AS486" s="594"/>
      <c r="AT486" s="594"/>
      <c r="AU486" s="594"/>
      <c r="BB486" s="246"/>
      <c r="BC486" s="659" t="s">
        <v>256</v>
      </c>
      <c r="BD486" s="659"/>
      <c r="BE486" s="659"/>
      <c r="BF486" s="659"/>
      <c r="BG486" s="601" t="e">
        <f>DATE(#REF!,1,1)</f>
        <v>#REF!</v>
      </c>
      <c r="BH486" s="602"/>
      <c r="BI486" s="602"/>
      <c r="BJ486" s="602"/>
      <c r="BK486" s="602"/>
      <c r="BL486" s="602"/>
      <c r="BM486" s="602"/>
      <c r="BN486" s="602"/>
      <c r="BO486" s="602"/>
      <c r="BP486" s="602"/>
      <c r="BQ486" s="602"/>
      <c r="BR486" s="603"/>
      <c r="BS486" s="659" t="s">
        <v>257</v>
      </c>
      <c r="BT486" s="659"/>
      <c r="BU486" s="659"/>
      <c r="BV486" s="659"/>
      <c r="BW486" s="592" t="e">
        <f>DATE(#REF!-1,1,1)</f>
        <v>#REF!</v>
      </c>
      <c r="BX486" s="592" t="e">
        <f>DATE(#REF!,1,1)</f>
        <v>#REF!</v>
      </c>
      <c r="BY486" s="592" t="e">
        <f>DATE(#REF!+1,1,1)</f>
        <v>#REF!</v>
      </c>
      <c r="BZ486" s="592" t="e">
        <f>DATE(#REF!+2,1,1)</f>
        <v>#REF!</v>
      </c>
      <c r="CA486" s="592" t="e">
        <f>DATE(#REF!+3,1,1)</f>
        <v>#REF!</v>
      </c>
      <c r="CB486" s="592" t="e">
        <f>DATE(#REF!+4,1,1)</f>
        <v>#REF!</v>
      </c>
      <c r="CC486" s="592" t="e">
        <f>DATE(#REF!+5,1,1)</f>
        <v>#REF!</v>
      </c>
      <c r="CD486" s="592" t="e">
        <f>DATE(#REF!+6,1,1)</f>
        <v>#REF!</v>
      </c>
      <c r="CE486" s="592" t="e">
        <f>DATE(#REF!+7,1,1)</f>
        <v>#REF!</v>
      </c>
      <c r="CF486" s="592" t="e">
        <f>DATE(#REF!+8,1,1)</f>
        <v>#REF!</v>
      </c>
      <c r="CG486" s="592" t="e">
        <f>DATE(#REF!+9,1,1)</f>
        <v>#REF!</v>
      </c>
      <c r="CH486" s="273"/>
      <c r="CI486" s="273"/>
      <c r="CJ486" s="273"/>
      <c r="CK486" s="273"/>
      <c r="CL486" s="273"/>
      <c r="CM486" s="273"/>
      <c r="CN486" s="273"/>
      <c r="CO486" s="273"/>
      <c r="CP486" s="273"/>
      <c r="CQ486" s="273"/>
    </row>
    <row r="487" spans="3:100" s="243" customFormat="1" ht="13.5" customHeight="1">
      <c r="C487" s="655"/>
      <c r="D487" s="656"/>
      <c r="E487" s="656"/>
      <c r="F487" s="656"/>
      <c r="G487" s="657"/>
      <c r="H487" s="307" t="s">
        <v>194</v>
      </c>
      <c r="I487" s="307" t="s">
        <v>195</v>
      </c>
      <c r="J487" s="307" t="s">
        <v>161</v>
      </c>
      <c r="K487" s="307" t="s">
        <v>162</v>
      </c>
      <c r="L487" s="307" t="s">
        <v>163</v>
      </c>
      <c r="M487" s="307" t="s">
        <v>164</v>
      </c>
      <c r="N487" s="307" t="s">
        <v>165</v>
      </c>
      <c r="O487" s="307" t="s">
        <v>166</v>
      </c>
      <c r="P487" s="307" t="s">
        <v>167</v>
      </c>
      <c r="Q487" s="307" t="s">
        <v>168</v>
      </c>
      <c r="R487" s="307" t="s">
        <v>169</v>
      </c>
      <c r="S487" s="307" t="s">
        <v>170</v>
      </c>
      <c r="T487" s="307" t="s">
        <v>25</v>
      </c>
      <c r="U487" s="637"/>
      <c r="V487" s="638"/>
      <c r="W487" s="638"/>
      <c r="X487" s="638"/>
      <c r="Y487" s="638"/>
      <c r="Z487" s="639"/>
      <c r="AA487" s="245"/>
      <c r="AB487" s="245"/>
      <c r="AC487" s="245"/>
      <c r="AD487" s="658"/>
      <c r="AE487" s="658"/>
      <c r="AF487" s="658"/>
      <c r="AG487" s="658"/>
      <c r="AH487" s="658"/>
      <c r="AI487" s="307" t="s">
        <v>194</v>
      </c>
      <c r="AJ487" s="307" t="s">
        <v>195</v>
      </c>
      <c r="AK487" s="307" t="s">
        <v>161</v>
      </c>
      <c r="AL487" s="307" t="s">
        <v>162</v>
      </c>
      <c r="AM487" s="307" t="s">
        <v>163</v>
      </c>
      <c r="AN487" s="307" t="s">
        <v>164</v>
      </c>
      <c r="AO487" s="307" t="s">
        <v>165</v>
      </c>
      <c r="AP487" s="307" t="s">
        <v>166</v>
      </c>
      <c r="AQ487" s="307" t="s">
        <v>167</v>
      </c>
      <c r="AR487" s="307" t="s">
        <v>168</v>
      </c>
      <c r="AS487" s="307" t="s">
        <v>169</v>
      </c>
      <c r="AT487" s="307" t="s">
        <v>170</v>
      </c>
      <c r="AU487" s="307" t="s">
        <v>25</v>
      </c>
      <c r="AX487" s="280"/>
      <c r="AY487" s="280"/>
      <c r="AZ487" s="280"/>
      <c r="BA487" s="280"/>
      <c r="BB487" s="246"/>
      <c r="BC487" s="659"/>
      <c r="BD487" s="659"/>
      <c r="BE487" s="659"/>
      <c r="BF487" s="659"/>
      <c r="BG487" s="334" t="s">
        <v>194</v>
      </c>
      <c r="BH487" s="334" t="s">
        <v>195</v>
      </c>
      <c r="BI487" s="334" t="s">
        <v>161</v>
      </c>
      <c r="BJ487" s="334" t="s">
        <v>162</v>
      </c>
      <c r="BK487" s="334" t="s">
        <v>163</v>
      </c>
      <c r="BL487" s="334" t="s">
        <v>164</v>
      </c>
      <c r="BM487" s="334" t="s">
        <v>165</v>
      </c>
      <c r="BN487" s="334" t="s">
        <v>166</v>
      </c>
      <c r="BO487" s="334" t="s">
        <v>167</v>
      </c>
      <c r="BP487" s="334" t="s">
        <v>168</v>
      </c>
      <c r="BQ487" s="334" t="s">
        <v>169</v>
      </c>
      <c r="BR487" s="334" t="s">
        <v>170</v>
      </c>
      <c r="BS487" s="659"/>
      <c r="BT487" s="659"/>
      <c r="BU487" s="659"/>
      <c r="BV487" s="659"/>
      <c r="BW487" s="593"/>
      <c r="BX487" s="593"/>
      <c r="BY487" s="593"/>
      <c r="BZ487" s="593"/>
      <c r="CA487" s="593"/>
      <c r="CB487" s="593"/>
      <c r="CC487" s="593"/>
      <c r="CD487" s="593"/>
      <c r="CE487" s="593"/>
      <c r="CF487" s="593"/>
      <c r="CG487" s="593"/>
      <c r="CH487" s="273"/>
      <c r="CI487" s="273"/>
      <c r="CJ487" s="273"/>
      <c r="CK487" s="273"/>
      <c r="CL487" s="273"/>
      <c r="CM487" s="273"/>
      <c r="CN487" s="273"/>
      <c r="CO487" s="273"/>
      <c r="CP487" s="273"/>
      <c r="CQ487" s="273"/>
    </row>
    <row r="488" spans="3:100" s="243" customFormat="1" ht="13.5" customHeight="1">
      <c r="C488" s="594" t="s">
        <v>196</v>
      </c>
      <c r="D488" s="594"/>
      <c r="E488" s="594"/>
      <c r="F488" s="594"/>
      <c r="G488" s="594"/>
      <c r="H488" s="248">
        <f t="shared" ref="H488:S488" si="114">IF($E483="","",VLOOKUP($E483,$CT$84:$DG$93,CV$94,FALSE))</f>
        <v>0</v>
      </c>
      <c r="I488" s="248">
        <f t="shared" si="114"/>
        <v>0</v>
      </c>
      <c r="J488" s="248">
        <f t="shared" si="114"/>
        <v>9.5000000000000001E-2</v>
      </c>
      <c r="K488" s="248">
        <f t="shared" si="114"/>
        <v>0.215</v>
      </c>
      <c r="L488" s="248">
        <f t="shared" si="114"/>
        <v>0.215</v>
      </c>
      <c r="M488" s="248">
        <f t="shared" si="114"/>
        <v>5.3999999999999999E-2</v>
      </c>
      <c r="N488" s="248">
        <f t="shared" si="114"/>
        <v>0</v>
      </c>
      <c r="O488" s="248">
        <f t="shared" si="114"/>
        <v>0</v>
      </c>
      <c r="P488" s="248">
        <f t="shared" si="114"/>
        <v>0</v>
      </c>
      <c r="Q488" s="248">
        <f t="shared" si="114"/>
        <v>0</v>
      </c>
      <c r="R488" s="248">
        <f t="shared" si="114"/>
        <v>0</v>
      </c>
      <c r="S488" s="248">
        <f t="shared" si="114"/>
        <v>0</v>
      </c>
      <c r="T488" s="249"/>
      <c r="U488" s="640"/>
      <c r="V488" s="641"/>
      <c r="W488" s="641"/>
      <c r="X488" s="641"/>
      <c r="Y488" s="641"/>
      <c r="Z488" s="642"/>
      <c r="AA488" s="250"/>
      <c r="AB488" s="250"/>
      <c r="AC488" s="250"/>
      <c r="AD488" s="594" t="s">
        <v>197</v>
      </c>
      <c r="AE488" s="594"/>
      <c r="AF488" s="594"/>
      <c r="AG488" s="594"/>
      <c r="AH488" s="594"/>
      <c r="AI488" s="251">
        <v>30</v>
      </c>
      <c r="AJ488" s="251">
        <v>31</v>
      </c>
      <c r="AK488" s="251">
        <v>30</v>
      </c>
      <c r="AL488" s="251">
        <v>31</v>
      </c>
      <c r="AM488" s="251">
        <v>31</v>
      </c>
      <c r="AN488" s="251">
        <v>30</v>
      </c>
      <c r="AO488" s="251">
        <v>31</v>
      </c>
      <c r="AP488" s="251">
        <v>30</v>
      </c>
      <c r="AQ488" s="251">
        <v>31</v>
      </c>
      <c r="AR488" s="251">
        <v>31</v>
      </c>
      <c r="AS488" s="251">
        <v>28</v>
      </c>
      <c r="AT488" s="251">
        <v>31</v>
      </c>
      <c r="AU488" s="249"/>
      <c r="AX488" s="280"/>
      <c r="AY488" s="280"/>
      <c r="AZ488" s="280"/>
      <c r="BA488" s="280"/>
      <c r="BB488" s="246"/>
      <c r="BC488" s="634" t="s">
        <v>198</v>
      </c>
      <c r="BD488" s="635"/>
      <c r="BE488" s="635"/>
      <c r="BF488" s="636"/>
      <c r="BG488" s="297" t="str">
        <f t="shared" ref="BG488:BR488" si="115">IF(COUNT(AI493)=0,"",AI493)</f>
        <v/>
      </c>
      <c r="BH488" s="297" t="str">
        <f t="shared" si="115"/>
        <v/>
      </c>
      <c r="BI488" s="297" t="str">
        <f t="shared" si="115"/>
        <v/>
      </c>
      <c r="BJ488" s="297" t="str">
        <f t="shared" si="115"/>
        <v/>
      </c>
      <c r="BK488" s="297" t="str">
        <f t="shared" si="115"/>
        <v/>
      </c>
      <c r="BL488" s="297" t="str">
        <f t="shared" si="115"/>
        <v/>
      </c>
      <c r="BM488" s="297" t="str">
        <f t="shared" si="115"/>
        <v/>
      </c>
      <c r="BN488" s="297" t="str">
        <f t="shared" si="115"/>
        <v/>
      </c>
      <c r="BO488" s="297" t="str">
        <f t="shared" si="115"/>
        <v/>
      </c>
      <c r="BP488" s="297" t="str">
        <f t="shared" si="115"/>
        <v/>
      </c>
      <c r="BQ488" s="297" t="str">
        <f t="shared" si="115"/>
        <v/>
      </c>
      <c r="BR488" s="297" t="str">
        <f t="shared" si="115"/>
        <v/>
      </c>
      <c r="BS488" s="597" t="s">
        <v>198</v>
      </c>
      <c r="BT488" s="633"/>
      <c r="BU488" s="598"/>
      <c r="BV488" s="334" t="s">
        <v>171</v>
      </c>
      <c r="BW488" s="253" t="str">
        <f>IF(COUNT(AM491)=0,"",AM491)</f>
        <v/>
      </c>
      <c r="BX488" s="253" t="str">
        <f>IF(COUNT(AM493)=0,"",AM493)</f>
        <v/>
      </c>
      <c r="BY488" s="253" t="str">
        <f>IF(COUNT(AM495)=0,"",AM495)</f>
        <v/>
      </c>
      <c r="BZ488" s="253" t="str">
        <f>IF(COUNT(AM497)=0,"",AM497)</f>
        <v/>
      </c>
      <c r="CA488" s="253" t="str">
        <f>IF(COUNT(AM499)=0,"",AM499)</f>
        <v/>
      </c>
      <c r="CB488" s="253" t="str">
        <f>IF(COUNT(AM501)=0,"",AM501)</f>
        <v/>
      </c>
      <c r="CC488" s="253" t="str">
        <f>IF(COUNT(AM503)=0,"",AM503)</f>
        <v/>
      </c>
      <c r="CD488" s="253" t="str">
        <f>IF(COUNT(AM505)=0,"",AM505)</f>
        <v/>
      </c>
      <c r="CE488" s="253" t="str">
        <f>IF(COUNT(AM507)=0,"",AM507)</f>
        <v/>
      </c>
      <c r="CF488" s="253" t="str">
        <f>IF(COUNT(AM509)=0,"",AM509)</f>
        <v/>
      </c>
      <c r="CG488" s="253" t="str">
        <f>IF(COUNT(AM511)=0,"",AM511)</f>
        <v/>
      </c>
      <c r="CH488" s="257"/>
      <c r="CI488" s="257"/>
      <c r="CJ488" s="257"/>
      <c r="CK488" s="257"/>
      <c r="CL488" s="257"/>
      <c r="CM488" s="257"/>
      <c r="CN488" s="257"/>
      <c r="CO488" s="257"/>
      <c r="CP488" s="257"/>
      <c r="CQ488" s="257"/>
    </row>
    <row r="489" spans="3:100" s="243" customFormat="1" ht="13.5" customHeight="1">
      <c r="C489" s="604" t="e">
        <f>DATE(#REF!-2,1,1)</f>
        <v>#REF!</v>
      </c>
      <c r="D489" s="605"/>
      <c r="E489" s="613" t="s">
        <v>275</v>
      </c>
      <c r="F489" s="614"/>
      <c r="G489" s="615"/>
      <c r="H489" s="255"/>
      <c r="I489" s="255"/>
      <c r="J489" s="255"/>
      <c r="K489" s="255"/>
      <c r="L489" s="255"/>
      <c r="M489" s="255"/>
      <c r="N489" s="255"/>
      <c r="O489" s="255"/>
      <c r="P489" s="256"/>
      <c r="Q489" s="256"/>
      <c r="R489" s="256"/>
      <c r="S489" s="256"/>
      <c r="T489" s="255"/>
      <c r="U489" s="578"/>
      <c r="V489" s="644"/>
      <c r="W489" s="644"/>
      <c r="X489" s="644"/>
      <c r="Y489" s="644"/>
      <c r="Z489" s="579"/>
      <c r="AA489" s="257"/>
      <c r="AB489" s="257"/>
      <c r="AC489" s="257"/>
      <c r="AD489" s="604" t="e">
        <f>DATE(#REF!-2,1,1)</f>
        <v>#REF!</v>
      </c>
      <c r="AE489" s="605"/>
      <c r="AF489" s="613" t="s">
        <v>198</v>
      </c>
      <c r="AG489" s="614"/>
      <c r="AH489" s="615"/>
      <c r="AI489" s="255"/>
      <c r="AJ489" s="255"/>
      <c r="AK489" s="255"/>
      <c r="AL489" s="255"/>
      <c r="AM489" s="255"/>
      <c r="AN489" s="255"/>
      <c r="AO489" s="255"/>
      <c r="AP489" s="255"/>
      <c r="AQ489" s="255"/>
      <c r="AR489" s="258" t="str">
        <f>IF(COUNT(P489,Q489)&lt;&gt;2,"",ROUND(MIN(P489,Q489)*Q488,#REF!))</f>
        <v/>
      </c>
      <c r="AS489" s="258" t="str">
        <f>IF(COUNT(Q489,R489)&lt;&gt;2,"",ROUND(MIN(Q489,R489)*R488,#REF!))</f>
        <v/>
      </c>
      <c r="AT489" s="258" t="str">
        <f>IF(COUNT(R489,S489)&lt;&gt;2,"",ROUND(MIN(R489,S489)*S488,#REF!))</f>
        <v/>
      </c>
      <c r="AU489" s="255"/>
      <c r="AX489" s="280"/>
      <c r="AY489" s="280"/>
      <c r="AZ489" s="280"/>
      <c r="BA489" s="280"/>
      <c r="BB489" s="246"/>
      <c r="BC489" s="648"/>
      <c r="BD489" s="649"/>
      <c r="BE489" s="649"/>
      <c r="BF489" s="650"/>
      <c r="BG489" s="259"/>
      <c r="BH489" s="259"/>
      <c r="BI489" s="259"/>
      <c r="BJ489" s="259"/>
      <c r="BK489" s="259"/>
      <c r="BL489" s="259"/>
      <c r="BM489" s="259"/>
      <c r="BN489" s="259"/>
      <c r="BO489" s="259"/>
      <c r="BP489" s="259"/>
      <c r="BQ489" s="259"/>
      <c r="BR489" s="259"/>
      <c r="BS489" s="599"/>
      <c r="BT489" s="643"/>
      <c r="BU489" s="600"/>
      <c r="BV489" s="334" t="s">
        <v>172</v>
      </c>
      <c r="BW489" s="253" t="str">
        <f>IF(COUNT(AR489)=0,"",AR489)</f>
        <v/>
      </c>
      <c r="BX489" s="253" t="str">
        <f>IF(COUNT(AR493)=0,"",AR493)</f>
        <v/>
      </c>
      <c r="BY489" s="253" t="str">
        <f>IF(COUNT(AR495)=0,"",AR495)</f>
        <v/>
      </c>
      <c r="BZ489" s="253" t="str">
        <f>IF(COUNT(AR497)=0,"",AR497)</f>
        <v/>
      </c>
      <c r="CA489" s="253" t="str">
        <f>IF(COUNT(AR499)=0,"",AR499)</f>
        <v/>
      </c>
      <c r="CB489" s="253" t="str">
        <f>IF(COUNT(AR501)=0,"",AR501)</f>
        <v/>
      </c>
      <c r="CC489" s="253" t="str">
        <f>IF(COUNT(AR503)=0,"",AR503)</f>
        <v/>
      </c>
      <c r="CD489" s="253" t="str">
        <f>IF(COUNT(AR505)=0,"",AR505)</f>
        <v/>
      </c>
      <c r="CE489" s="253" t="str">
        <f>IF(COUNT(AR507)=0,"",AR507)</f>
        <v/>
      </c>
      <c r="CF489" s="253" t="str">
        <f>IF(COUNT(AR509)=0,"",AR509)</f>
        <v/>
      </c>
      <c r="CG489" s="253" t="str">
        <f>IF(COUNT(AR511)=0,"",AR511)</f>
        <v/>
      </c>
      <c r="CH489" s="257"/>
      <c r="CI489" s="257"/>
      <c r="CJ489" s="257"/>
      <c r="CK489" s="257"/>
      <c r="CL489" s="257"/>
      <c r="CM489" s="257"/>
      <c r="CN489" s="257"/>
      <c r="CO489" s="257"/>
      <c r="CP489" s="257"/>
      <c r="CQ489" s="257"/>
    </row>
    <row r="490" spans="3:100" s="243" customFormat="1" ht="13.5" customHeight="1">
      <c r="C490" s="606"/>
      <c r="D490" s="607"/>
      <c r="E490" s="608" t="s">
        <v>252</v>
      </c>
      <c r="F490" s="609"/>
      <c r="G490" s="610"/>
      <c r="H490" s="260"/>
      <c r="I490" s="260"/>
      <c r="J490" s="260"/>
      <c r="K490" s="260"/>
      <c r="L490" s="260"/>
      <c r="M490" s="260"/>
      <c r="N490" s="260"/>
      <c r="O490" s="260"/>
      <c r="P490" s="261"/>
      <c r="Q490" s="261"/>
      <c r="R490" s="261"/>
      <c r="S490" s="261"/>
      <c r="T490" s="262" t="str">
        <f>IF(COUNT(H490:S490)=0,"",SUMPRODUCT(ROUND(H490:S490,#REF!)))</f>
        <v/>
      </c>
      <c r="U490" s="645"/>
      <c r="V490" s="646"/>
      <c r="W490" s="646"/>
      <c r="X490" s="646"/>
      <c r="Y490" s="646"/>
      <c r="Z490" s="647"/>
      <c r="AA490" s="257"/>
      <c r="AB490" s="257"/>
      <c r="AC490" s="257"/>
      <c r="AD490" s="606"/>
      <c r="AE490" s="607"/>
      <c r="AF490" s="608" t="s">
        <v>199</v>
      </c>
      <c r="AG490" s="609"/>
      <c r="AH490" s="610"/>
      <c r="AI490" s="263"/>
      <c r="AJ490" s="263"/>
      <c r="AK490" s="263"/>
      <c r="AL490" s="263"/>
      <c r="AM490" s="263"/>
      <c r="AN490" s="263"/>
      <c r="AO490" s="263"/>
      <c r="AP490" s="263"/>
      <c r="AQ490" s="263"/>
      <c r="AR490" s="264" t="str">
        <f>IF(COUNT(Q489:Q490)=0,"",ROUND(Q490/(Q489*24*AR488/1000),3))</f>
        <v/>
      </c>
      <c r="AS490" s="264" t="str">
        <f>IF(COUNT(R489:R490)=0,"",ROUND(R490/(R489*24*AS488/1000),3))</f>
        <v/>
      </c>
      <c r="AT490" s="264" t="str">
        <f>IF(COUNT(S489:S490)=0,"",ROUND(S490/(S489*24*AT488/1000),3))</f>
        <v/>
      </c>
      <c r="AU490" s="265" t="str">
        <f>IF(COUNT(AI490:AT490)=0,"",AVERAGE(AI490:AT490))</f>
        <v/>
      </c>
      <c r="AX490" s="280"/>
      <c r="AY490" s="280"/>
      <c r="AZ490" s="280"/>
      <c r="BA490" s="280"/>
      <c r="BB490" s="246"/>
      <c r="BC490" s="594" t="s">
        <v>205</v>
      </c>
      <c r="BD490" s="594"/>
      <c r="BE490" s="594"/>
      <c r="BF490" s="594"/>
      <c r="BG490" s="253" t="str">
        <f>IF(COUNT(H494)=0,"",ROUND(H494,#REF!))</f>
        <v/>
      </c>
      <c r="BH490" s="253" t="str">
        <f>IF(COUNT(I494)=0,"",ROUND(I494,#REF!))</f>
        <v/>
      </c>
      <c r="BI490" s="253" t="str">
        <f>IF(COUNT(J494)=0,"",ROUND(J494,#REF!))</f>
        <v/>
      </c>
      <c r="BJ490" s="253" t="str">
        <f>IF(COUNT(K494)=0,"",ROUND(K494,#REF!))</f>
        <v/>
      </c>
      <c r="BK490" s="253" t="str">
        <f>IF(COUNT(L494)=0,"",ROUND(L494,#REF!))</f>
        <v/>
      </c>
      <c r="BL490" s="253" t="str">
        <f>IF(COUNT(M494)=0,"",ROUND(M494,#REF!))</f>
        <v/>
      </c>
      <c r="BM490" s="253" t="str">
        <f>IF(COUNT(N494)=0,"",ROUND(N494,#REF!))</f>
        <v/>
      </c>
      <c r="BN490" s="253" t="str">
        <f>IF(COUNT(O494)=0,"",ROUND(O494,#REF!))</f>
        <v/>
      </c>
      <c r="BO490" s="253" t="str">
        <f>IF(COUNT(P494)=0,"",ROUND(P494,#REF!))</f>
        <v/>
      </c>
      <c r="BP490" s="253" t="str">
        <f>IF(COUNT(Q494)=0,"",ROUND(Q494,#REF!))</f>
        <v/>
      </c>
      <c r="BQ490" s="253" t="str">
        <f>IF(COUNT(R494)=0,"",ROUND(R494,#REF!))</f>
        <v/>
      </c>
      <c r="BR490" s="253" t="str">
        <f>IF(COUNT(S494)=0,"",ROUND(S494,#REF!))</f>
        <v/>
      </c>
      <c r="BS490" s="634" t="s">
        <v>205</v>
      </c>
      <c r="BT490" s="635"/>
      <c r="BU490" s="636"/>
      <c r="BV490" s="334" t="s">
        <v>25</v>
      </c>
      <c r="BW490" s="253" t="str">
        <f>IF(COUNT(T492)=0,"",T492)</f>
        <v/>
      </c>
      <c r="BX490" s="253" t="str">
        <f>IF(COUNT(T494)=0,"",T494)</f>
        <v/>
      </c>
      <c r="BY490" s="253" t="str">
        <f>IF(COUNT(T496)=0,"",T496)</f>
        <v/>
      </c>
      <c r="BZ490" s="266" t="str">
        <f>IF(COUNT(T498)=0,"",T498)</f>
        <v/>
      </c>
      <c r="CA490" s="253" t="str">
        <f>IF(COUNT(T500)=0,"",T500)</f>
        <v/>
      </c>
      <c r="CB490" s="253" t="str">
        <f>IF(COUNT(T502)=0,"",T502)</f>
        <v/>
      </c>
      <c r="CC490" s="253" t="str">
        <f>IF(COUNT(T504)=0,"",T504)</f>
        <v/>
      </c>
      <c r="CD490" s="253" t="str">
        <f>IF(COUNT(T506)=0,"",T506)</f>
        <v/>
      </c>
      <c r="CE490" s="253" t="str">
        <f>IF(COUNT(T508)=0,"",T508)</f>
        <v/>
      </c>
      <c r="CF490" s="253" t="str">
        <f>IF(COUNT(T510)=0,"",T510)</f>
        <v/>
      </c>
      <c r="CG490" s="253" t="str">
        <f>IF(COUNT(T512)=0,"",T512)</f>
        <v/>
      </c>
      <c r="CH490" s="257"/>
      <c r="CI490" s="257"/>
      <c r="CJ490" s="257"/>
      <c r="CK490" s="257"/>
      <c r="CL490" s="257"/>
      <c r="CM490" s="257"/>
      <c r="CN490" s="257"/>
      <c r="CO490" s="257"/>
      <c r="CP490" s="257"/>
      <c r="CQ490" s="257"/>
    </row>
    <row r="491" spans="3:100" s="243" customFormat="1" ht="13.5" customHeight="1">
      <c r="C491" s="604" t="e">
        <f>DATE(#REF!-1,1,1)</f>
        <v>#REF!</v>
      </c>
      <c r="D491" s="605"/>
      <c r="E491" s="613" t="s">
        <v>275</v>
      </c>
      <c r="F491" s="614"/>
      <c r="G491" s="615"/>
      <c r="H491" s="256"/>
      <c r="I491" s="256"/>
      <c r="J491" s="256"/>
      <c r="K491" s="256"/>
      <c r="L491" s="256"/>
      <c r="M491" s="256"/>
      <c r="N491" s="256"/>
      <c r="O491" s="256"/>
      <c r="P491" s="256"/>
      <c r="Q491" s="256"/>
      <c r="R491" s="256"/>
      <c r="S491" s="256"/>
      <c r="T491" s="255"/>
      <c r="U491" s="613" t="s">
        <v>210</v>
      </c>
      <c r="V491" s="614"/>
      <c r="W491" s="614"/>
      <c r="X491" s="615"/>
      <c r="Y491" s="616" t="str">
        <f>IF(COUNT(S491)=0,"",ROUND(S491,#REF!))</f>
        <v/>
      </c>
      <c r="Z491" s="617"/>
      <c r="AA491" s="257"/>
      <c r="AB491" s="257"/>
      <c r="AC491" s="257"/>
      <c r="AD491" s="604" t="e">
        <f>DATE(#REF!-1,1,1)</f>
        <v>#REF!</v>
      </c>
      <c r="AE491" s="605"/>
      <c r="AF491" s="613" t="s">
        <v>198</v>
      </c>
      <c r="AG491" s="614"/>
      <c r="AH491" s="615"/>
      <c r="AI491" s="258" t="str">
        <f>IF(COUNT(S489,H491)&lt;&gt;2,"",ROUND(MIN(S489,H491)*H488,#REF!))</f>
        <v/>
      </c>
      <c r="AJ491" s="258" t="str">
        <f>IF(COUNT(H491,I491)&lt;&gt;2,"",ROUND(MIN(H491,I491)*I488,#REF!))</f>
        <v/>
      </c>
      <c r="AK491" s="258" t="str">
        <f>IF(COUNT(I491,J491)&lt;&gt;2,"",ROUND(MIN(I491,J491)*J488,#REF!))</f>
        <v/>
      </c>
      <c r="AL491" s="258" t="str">
        <f>IF(COUNT(J491,K491)&lt;&gt;2,"",ROUND(MIN(J491,K491)*K488,#REF!))</f>
        <v/>
      </c>
      <c r="AM491" s="258" t="str">
        <f>IF(COUNT(K491,L491)&lt;&gt;2,"",ROUND(MIN(K491,L491)*L488,#REF!))</f>
        <v/>
      </c>
      <c r="AN491" s="258" t="str">
        <f>IF(COUNT(L491,M491)&lt;&gt;2,"",ROUND(MIN(L491,M491)*M488,#REF!))</f>
        <v/>
      </c>
      <c r="AO491" s="258" t="str">
        <f>IF(COUNT(M491,N491)&lt;&gt;2,"",ROUND(MIN(M491,N491)*N488,#REF!))</f>
        <v/>
      </c>
      <c r="AP491" s="258" t="str">
        <f>IF(COUNT(N491,O491)&lt;&gt;2,"",ROUND(MIN(N491,O491)*O488,#REF!))</f>
        <v/>
      </c>
      <c r="AQ491" s="258" t="str">
        <f>IF(COUNT(O491,P491)&lt;&gt;2,"",ROUND(MIN(O491,P491)*P488,#REF!))</f>
        <v/>
      </c>
      <c r="AR491" s="258" t="str">
        <f>IF(COUNT(P491,Q491)&lt;&gt;2,"",ROUND(MIN(P491,Q491)*Q488,#REF!))</f>
        <v/>
      </c>
      <c r="AS491" s="258" t="str">
        <f>IF(COUNT(Q491,R491)&lt;&gt;2,"",ROUND(MIN(Q491,R491)*R488,#REF!))</f>
        <v/>
      </c>
      <c r="AT491" s="258" t="str">
        <f>IF(COUNT(R491,S491)&lt;&gt;2,"",ROUND(MIN(R491,S491)*S488,#REF!))</f>
        <v/>
      </c>
      <c r="AU491" s="255"/>
      <c r="AX491" s="280"/>
      <c r="AY491" s="280"/>
      <c r="AZ491" s="280"/>
      <c r="BB491" s="246"/>
      <c r="BC491" s="627"/>
      <c r="BD491" s="628"/>
      <c r="BE491" s="628"/>
      <c r="BF491" s="628"/>
      <c r="BG491" s="628"/>
      <c r="BH491" s="628"/>
      <c r="BI491" s="628"/>
      <c r="BJ491" s="628"/>
      <c r="BK491" s="628"/>
      <c r="BL491" s="628"/>
      <c r="BM491" s="628"/>
      <c r="BN491" s="628"/>
      <c r="BO491" s="628"/>
      <c r="BP491" s="628"/>
      <c r="BQ491" s="628"/>
      <c r="BR491" s="629"/>
      <c r="BS491" s="597" t="s">
        <v>206</v>
      </c>
      <c r="BT491" s="633"/>
      <c r="BU491" s="598"/>
      <c r="BV491" s="334" t="s">
        <v>25</v>
      </c>
      <c r="BW491" s="253" t="str">
        <f>IF(COUNT(Y491)=0,"",IF(#REF!="発電事業者",Y491,IF(SUMIF($C519:$D528,"その他事業者",L519:L528)=0,IF(Y491*L528/SUM(L519:L528)=0,"",Y491*L528/SUM(L519:L528)),ROUND(Y491*SUMIF($C519:$D528,"その他事業者",L519:L528)/SUM(L519:L528),#REF!)+Y491*L528/SUM(L519:L528))))</f>
        <v/>
      </c>
      <c r="BX491" s="253" t="str">
        <f>IF(COUNT(Y493)=0,"",IF(#REF!="発電事業者",Y493,IF(SUMIF($C519:$D528,"その他事業者",W519:W528)=0,IF(Y493*W528/SUM(W519:W528)=0,"",Y493*W528/SUM(W519:W528)),ROUND(Y493*SUMIF($C519:$D528,"その他事業者",W519:W528)/SUM(W519:W528),#REF!)+Y493*W528/SUM(W519:W528))))</f>
        <v/>
      </c>
      <c r="BY491" s="267"/>
      <c r="BZ491" s="267"/>
      <c r="CA491" s="267"/>
      <c r="CB491" s="253" t="str">
        <f>IF(COUNT(Y501)=0,"",IF(#REF!="発電事業者",Y501,IF(SUMIF($C519:$D528,"その他事業者",AA519:AA528)=0,IF(Y501*AA528/SUM(AA519:AA528)=0,"",Y501*AA528/SUM(AA519:AA528)),ROUND(Y501*SUMIF($C519:$D528,"その他事業者",AA519:AA528)/SUM(AA519:AA528),#REF!)+Y501*AA528/SUM(AA519:AA528))))</f>
        <v/>
      </c>
      <c r="CC491" s="267"/>
      <c r="CD491" s="267"/>
      <c r="CE491" s="267"/>
      <c r="CF491" s="267"/>
      <c r="CG491" s="253" t="str">
        <f>IF(COUNT(Y511)=0,"",IF(#REF!="発電事業者",Y511,IF(SUMIF($C519:$D528,"その他事業者",AF519:AF528)=0,IF(Y511*AF528/SUM(AF519:AF528)=0,"",Y511*AF528/SUM(AF519:AF528)),ROUND(Y511*SUMIF($C519:$D528,"その他事業者",AF519:AF528)/SUM(AF519:AF528),#REF!)+Y511*AF528/SUM(AF519:AF528))))</f>
        <v/>
      </c>
      <c r="CH491" s="257"/>
      <c r="CI491" s="257"/>
      <c r="CJ491" s="257"/>
      <c r="CK491" s="257"/>
      <c r="CL491" s="257"/>
      <c r="CM491" s="257"/>
      <c r="CN491" s="257"/>
      <c r="CO491" s="257"/>
      <c r="CP491" s="257"/>
      <c r="CQ491" s="257"/>
    </row>
    <row r="492" spans="3:100" s="243" customFormat="1" ht="13.5" customHeight="1">
      <c r="C492" s="606"/>
      <c r="D492" s="607"/>
      <c r="E492" s="608" t="s">
        <v>252</v>
      </c>
      <c r="F492" s="609"/>
      <c r="G492" s="610"/>
      <c r="H492" s="261"/>
      <c r="I492" s="261"/>
      <c r="J492" s="261"/>
      <c r="K492" s="261"/>
      <c r="L492" s="261"/>
      <c r="M492" s="261"/>
      <c r="N492" s="261"/>
      <c r="O492" s="261"/>
      <c r="P492" s="261"/>
      <c r="Q492" s="261"/>
      <c r="R492" s="261"/>
      <c r="S492" s="261"/>
      <c r="T492" s="262" t="str">
        <f>IF(COUNT(H492:S492)=0,"",SUMPRODUCT(ROUND(H492:S492,#REF!)))</f>
        <v/>
      </c>
      <c r="U492" s="608" t="s">
        <v>211</v>
      </c>
      <c r="V492" s="609"/>
      <c r="W492" s="609"/>
      <c r="X492" s="610"/>
      <c r="Y492" s="611" t="str">
        <f>IF(COUNT(T492)=0,"",T492)</f>
        <v/>
      </c>
      <c r="Z492" s="612"/>
      <c r="AA492" s="257"/>
      <c r="AB492" s="257"/>
      <c r="AC492" s="257"/>
      <c r="AD492" s="606"/>
      <c r="AE492" s="607"/>
      <c r="AF492" s="608" t="s">
        <v>199</v>
      </c>
      <c r="AG492" s="609"/>
      <c r="AH492" s="610"/>
      <c r="AI492" s="264" t="str">
        <f t="shared" ref="AI492:AT492" si="116">IF(COUNT(H491:H492)=0,"",ROUND(H492/(H491*24*AI488/1000),3))</f>
        <v/>
      </c>
      <c r="AJ492" s="264" t="str">
        <f t="shared" si="116"/>
        <v/>
      </c>
      <c r="AK492" s="264" t="str">
        <f t="shared" si="116"/>
        <v/>
      </c>
      <c r="AL492" s="264" t="str">
        <f t="shared" si="116"/>
        <v/>
      </c>
      <c r="AM492" s="264" t="str">
        <f t="shared" si="116"/>
        <v/>
      </c>
      <c r="AN492" s="264" t="str">
        <f t="shared" si="116"/>
        <v/>
      </c>
      <c r="AO492" s="264" t="str">
        <f t="shared" si="116"/>
        <v/>
      </c>
      <c r="AP492" s="264" t="str">
        <f t="shared" si="116"/>
        <v/>
      </c>
      <c r="AQ492" s="264" t="str">
        <f t="shared" si="116"/>
        <v/>
      </c>
      <c r="AR492" s="264" t="str">
        <f t="shared" si="116"/>
        <v/>
      </c>
      <c r="AS492" s="264" t="str">
        <f t="shared" si="116"/>
        <v/>
      </c>
      <c r="AT492" s="264" t="str">
        <f t="shared" si="116"/>
        <v/>
      </c>
      <c r="AU492" s="265" t="str">
        <f>IF(COUNT(AI492:AT492)=0,"",AVERAGE(AI492:AT492))</f>
        <v/>
      </c>
      <c r="AX492" s="280"/>
      <c r="AY492" s="280"/>
      <c r="AZ492" s="280"/>
      <c r="BB492" s="246"/>
      <c r="BC492" s="630"/>
      <c r="BD492" s="631"/>
      <c r="BE492" s="631"/>
      <c r="BF492" s="631"/>
      <c r="BG492" s="631"/>
      <c r="BH492" s="631"/>
      <c r="BI492" s="631"/>
      <c r="BJ492" s="631"/>
      <c r="BK492" s="631"/>
      <c r="BL492" s="631"/>
      <c r="BM492" s="631"/>
      <c r="BN492" s="631"/>
      <c r="BO492" s="631"/>
      <c r="BP492" s="631"/>
      <c r="BQ492" s="631"/>
      <c r="BR492" s="632"/>
      <c r="BS492" s="634" t="s">
        <v>207</v>
      </c>
      <c r="BT492" s="635"/>
      <c r="BU492" s="636"/>
      <c r="BV492" s="334" t="s">
        <v>25</v>
      </c>
      <c r="BW492" s="253" t="str">
        <f>IF(COUNT(Y492)=0,"",Y492)</f>
        <v/>
      </c>
      <c r="BX492" s="253" t="str">
        <f>IF(COUNT(Y494)=0,"",Y494)</f>
        <v/>
      </c>
      <c r="BY492" s="267"/>
      <c r="BZ492" s="267"/>
      <c r="CA492" s="267"/>
      <c r="CB492" s="253" t="str">
        <f>IF(COUNT(Y502)=0,"",Y502)</f>
        <v/>
      </c>
      <c r="CC492" s="267"/>
      <c r="CD492" s="267"/>
      <c r="CE492" s="267"/>
      <c r="CF492" s="267"/>
      <c r="CG492" s="253" t="str">
        <f>IF(COUNT(Y512)=0,"",Y512)</f>
        <v/>
      </c>
      <c r="CH492" s="257"/>
      <c r="CI492" s="257"/>
      <c r="CJ492" s="257"/>
      <c r="CK492" s="257"/>
      <c r="CL492" s="257"/>
      <c r="CM492" s="257"/>
      <c r="CN492" s="257"/>
      <c r="CO492" s="257"/>
      <c r="CP492" s="257"/>
      <c r="CQ492" s="257"/>
    </row>
    <row r="493" spans="3:100" s="243" customFormat="1" ht="13.5" customHeight="1">
      <c r="C493" s="604" t="e">
        <f>DATE(#REF!,1,1)</f>
        <v>#REF!</v>
      </c>
      <c r="D493" s="605"/>
      <c r="E493" s="613" t="s">
        <v>275</v>
      </c>
      <c r="F493" s="614"/>
      <c r="G493" s="615"/>
      <c r="H493" s="256"/>
      <c r="I493" s="256"/>
      <c r="J493" s="256"/>
      <c r="K493" s="256"/>
      <c r="L493" s="256"/>
      <c r="M493" s="256"/>
      <c r="N493" s="256"/>
      <c r="O493" s="256"/>
      <c r="P493" s="256"/>
      <c r="Q493" s="256"/>
      <c r="R493" s="256"/>
      <c r="S493" s="256"/>
      <c r="T493" s="255"/>
      <c r="U493" s="613" t="s">
        <v>210</v>
      </c>
      <c r="V493" s="614"/>
      <c r="W493" s="614"/>
      <c r="X493" s="615"/>
      <c r="Y493" s="616" t="str">
        <f>IF(COUNT(S493)=0,"",ROUND(S493,#REF!))</f>
        <v/>
      </c>
      <c r="Z493" s="617"/>
      <c r="AA493" s="257"/>
      <c r="AB493" s="257"/>
      <c r="AC493" s="257"/>
      <c r="AD493" s="604" t="e">
        <f>DATE(#REF!,1,1)</f>
        <v>#REF!</v>
      </c>
      <c r="AE493" s="605"/>
      <c r="AF493" s="613" t="s">
        <v>198</v>
      </c>
      <c r="AG493" s="614"/>
      <c r="AH493" s="615"/>
      <c r="AI493" s="258" t="str">
        <f>IF(COUNT(S491,H493)&lt;&gt;2,"",ROUND(MIN(S491,H493)*H488,#REF!))</f>
        <v/>
      </c>
      <c r="AJ493" s="258" t="str">
        <f>IF(COUNT(H493,I493)&lt;&gt;2,"",ROUND(MIN(H493,I493)*I488,#REF!))</f>
        <v/>
      </c>
      <c r="AK493" s="258" t="str">
        <f>IF(COUNT(I493,J493)&lt;&gt;2,"",ROUND(MIN(I493,J493)*J488,#REF!))</f>
        <v/>
      </c>
      <c r="AL493" s="258" t="str">
        <f>IF(COUNT(J493,K493)&lt;&gt;2,"",ROUND(MIN(J493,K493)*K488,#REF!))</f>
        <v/>
      </c>
      <c r="AM493" s="258" t="str">
        <f>IF(COUNT(K493,L493)&lt;&gt;2,"",ROUND(MIN(K493,L493)*L488,#REF!))</f>
        <v/>
      </c>
      <c r="AN493" s="258" t="str">
        <f>IF(COUNT(L493,M493)&lt;&gt;2,"",ROUND(MIN(L493,M493)*M488,#REF!))</f>
        <v/>
      </c>
      <c r="AO493" s="258" t="str">
        <f>IF(COUNT(M493,N493)&lt;&gt;2,"",ROUND(MIN(M493,N493)*N488,#REF!))</f>
        <v/>
      </c>
      <c r="AP493" s="258" t="str">
        <f>IF(COUNT(N493,O493)&lt;&gt;2,"",ROUND(MIN(N493,O493)*O488,#REF!))</f>
        <v/>
      </c>
      <c r="AQ493" s="258" t="str">
        <f>IF(COUNT(O493,P493)&lt;&gt;2,"",ROUND(MIN(O493,P493)*P488,#REF!))</f>
        <v/>
      </c>
      <c r="AR493" s="258" t="str">
        <f>IF(COUNT(P493,Q493)&lt;&gt;2,"",ROUND(MIN(P493,Q493)*Q488,#REF!))</f>
        <v/>
      </c>
      <c r="AS493" s="258" t="str">
        <f>IF(COUNT(Q493,R493)&lt;&gt;2,"",ROUND(MIN(Q493,R493)*R488,#REF!))</f>
        <v/>
      </c>
      <c r="AT493" s="258" t="str">
        <f>IF(COUNT(R493,S493)&lt;&gt;2,"",ROUND(MIN(R493,S493)*S488,#REF!))</f>
        <v/>
      </c>
      <c r="AU493" s="255"/>
      <c r="AX493" s="268"/>
      <c r="BB493" s="268"/>
      <c r="BC493" s="245"/>
      <c r="BD493" s="245"/>
      <c r="BE493" s="245"/>
      <c r="BF493" s="245"/>
      <c r="BG493" s="245"/>
      <c r="BH493" s="245"/>
      <c r="BI493" s="245"/>
      <c r="BJ493" s="245"/>
      <c r="BK493" s="245"/>
      <c r="BL493" s="245"/>
      <c r="BM493" s="245"/>
      <c r="BN493" s="245"/>
      <c r="BO493" s="245"/>
      <c r="BP493" s="245"/>
      <c r="BQ493" s="245"/>
      <c r="BR493" s="245"/>
      <c r="BS493" s="245"/>
      <c r="BT493" s="245"/>
      <c r="BU493" s="245"/>
      <c r="BV493" s="245"/>
      <c r="BW493" s="245"/>
      <c r="BX493" s="257"/>
      <c r="BY493" s="257"/>
      <c r="BZ493" s="257"/>
      <c r="CA493" s="257"/>
      <c r="CB493" s="257"/>
      <c r="CC493" s="257"/>
      <c r="CD493" s="257"/>
      <c r="CE493" s="257"/>
      <c r="CF493" s="257"/>
      <c r="CG493" s="257"/>
      <c r="CH493" s="257"/>
      <c r="CI493" s="257"/>
      <c r="CJ493" s="257"/>
      <c r="CK493" s="257"/>
      <c r="CL493" s="257"/>
      <c r="CM493" s="257"/>
      <c r="CN493" s="257"/>
      <c r="CO493" s="257"/>
      <c r="CP493" s="257"/>
      <c r="CQ493" s="257"/>
    </row>
    <row r="494" spans="3:100" s="243" customFormat="1" ht="13.5" customHeight="1">
      <c r="C494" s="606"/>
      <c r="D494" s="607"/>
      <c r="E494" s="608" t="s">
        <v>212</v>
      </c>
      <c r="F494" s="609"/>
      <c r="G494" s="610"/>
      <c r="H494" s="261"/>
      <c r="I494" s="261"/>
      <c r="J494" s="261"/>
      <c r="K494" s="261"/>
      <c r="L494" s="261"/>
      <c r="M494" s="261"/>
      <c r="N494" s="261"/>
      <c r="O494" s="261"/>
      <c r="P494" s="261"/>
      <c r="Q494" s="261"/>
      <c r="R494" s="261"/>
      <c r="S494" s="261"/>
      <c r="T494" s="262" t="str">
        <f>IF(COUNT(H494:S494)=0,"",SUMPRODUCT(ROUND(H494:S494,#REF!)))</f>
        <v/>
      </c>
      <c r="U494" s="608" t="s">
        <v>211</v>
      </c>
      <c r="V494" s="609"/>
      <c r="W494" s="609"/>
      <c r="X494" s="610"/>
      <c r="Y494" s="611" t="str">
        <f>IF(COUNT(T494)=0,"",T494)</f>
        <v/>
      </c>
      <c r="Z494" s="612"/>
      <c r="AA494" s="257"/>
      <c r="AB494" s="257"/>
      <c r="AC494" s="257"/>
      <c r="AD494" s="606"/>
      <c r="AE494" s="607"/>
      <c r="AF494" s="608" t="s">
        <v>199</v>
      </c>
      <c r="AG494" s="609"/>
      <c r="AH494" s="610"/>
      <c r="AI494" s="264" t="str">
        <f t="shared" ref="AI494:AT494" si="117">IF(COUNT(H493:H494)=0,"",ROUND(H494/(H493*24*AI488/1000),3))</f>
        <v/>
      </c>
      <c r="AJ494" s="264" t="str">
        <f t="shared" si="117"/>
        <v/>
      </c>
      <c r="AK494" s="264" t="str">
        <f t="shared" si="117"/>
        <v/>
      </c>
      <c r="AL494" s="264" t="str">
        <f t="shared" si="117"/>
        <v/>
      </c>
      <c r="AM494" s="264" t="str">
        <f t="shared" si="117"/>
        <v/>
      </c>
      <c r="AN494" s="264" t="str">
        <f t="shared" si="117"/>
        <v/>
      </c>
      <c r="AO494" s="264" t="str">
        <f t="shared" si="117"/>
        <v/>
      </c>
      <c r="AP494" s="264" t="str">
        <f t="shared" si="117"/>
        <v/>
      </c>
      <c r="AQ494" s="264" t="str">
        <f t="shared" si="117"/>
        <v/>
      </c>
      <c r="AR494" s="264" t="str">
        <f t="shared" si="117"/>
        <v/>
      </c>
      <c r="AS494" s="264" t="str">
        <f t="shared" si="117"/>
        <v/>
      </c>
      <c r="AT494" s="264" t="str">
        <f t="shared" si="117"/>
        <v/>
      </c>
      <c r="AU494" s="265" t="str">
        <f>IF(COUNT(AI494:AT494)=0,"",AVERAGE(AI494:AT494))</f>
        <v/>
      </c>
      <c r="AX494" s="240" t="e">
        <f>IF(#REF!="発電事業者","算定結果　送電取引帳票","算定結果　受電取引帳票")</f>
        <v>#REF!</v>
      </c>
      <c r="BR494" s="268"/>
    </row>
    <row r="495" spans="3:100" s="243" customFormat="1" ht="13.5" customHeight="1">
      <c r="C495" s="604" t="e">
        <f>DATE(#REF!+1,1,1)</f>
        <v>#REF!</v>
      </c>
      <c r="D495" s="605"/>
      <c r="E495" s="613" t="s">
        <v>275</v>
      </c>
      <c r="F495" s="614"/>
      <c r="G495" s="615"/>
      <c r="H495" s="256"/>
      <c r="I495" s="256"/>
      <c r="J495" s="256"/>
      <c r="K495" s="256"/>
      <c r="L495" s="256"/>
      <c r="M495" s="256"/>
      <c r="N495" s="256"/>
      <c r="O495" s="256"/>
      <c r="P495" s="256"/>
      <c r="Q495" s="256"/>
      <c r="R495" s="256"/>
      <c r="S495" s="256"/>
      <c r="T495" s="255"/>
      <c r="U495" s="618"/>
      <c r="V495" s="619"/>
      <c r="W495" s="619"/>
      <c r="X495" s="619"/>
      <c r="Y495" s="619"/>
      <c r="Z495" s="620"/>
      <c r="AA495" s="257"/>
      <c r="AB495" s="257"/>
      <c r="AC495" s="257"/>
      <c r="AD495" s="604" t="e">
        <f>DATE(#REF!+1,1,1)</f>
        <v>#REF!</v>
      </c>
      <c r="AE495" s="605"/>
      <c r="AF495" s="613" t="s">
        <v>198</v>
      </c>
      <c r="AG495" s="614"/>
      <c r="AH495" s="615"/>
      <c r="AI495" s="258" t="str">
        <f>IF(COUNT(S493,H495)&lt;&gt;2,"",ROUND(MIN(S493,H495)*H488,#REF!))</f>
        <v/>
      </c>
      <c r="AJ495" s="258" t="str">
        <f>IF(COUNT(H495,I495)&lt;&gt;2,"",ROUND(MIN(H495,I495)*I488,#REF!))</f>
        <v/>
      </c>
      <c r="AK495" s="258" t="str">
        <f>IF(COUNT(I495,J495)&lt;&gt;2,"",ROUND(MIN(I495,J495)*J488,#REF!))</f>
        <v/>
      </c>
      <c r="AL495" s="258" t="str">
        <f>IF(COUNT(J495,K495)&lt;&gt;2,"",ROUND(MIN(J495,K495)*K488,#REF!))</f>
        <v/>
      </c>
      <c r="AM495" s="258" t="str">
        <f>IF(COUNT(K495,L495)&lt;&gt;2,"",ROUND(MIN(K495,L495)*L488,#REF!))</f>
        <v/>
      </c>
      <c r="AN495" s="258" t="str">
        <f>IF(COUNT(L495,M495)&lt;&gt;2,"",ROUND(MIN(L495,M495)*M488,#REF!))</f>
        <v/>
      </c>
      <c r="AO495" s="258" t="str">
        <f>IF(COUNT(M495,N495)&lt;&gt;2,"",ROUND(MIN(M495,N495)*N488,#REF!))</f>
        <v/>
      </c>
      <c r="AP495" s="258" t="str">
        <f>IF(COUNT(N495,O495)&lt;&gt;2,"",ROUND(MIN(N495,O495)*O488,#REF!))</f>
        <v/>
      </c>
      <c r="AQ495" s="258" t="str">
        <f>IF(COUNT(O495,P495)&lt;&gt;2,"",ROUND(MIN(O495,P495)*P488,#REF!))</f>
        <v/>
      </c>
      <c r="AR495" s="258" t="str">
        <f>IF(COUNT(P495,Q495)&lt;&gt;2,"",ROUND(MIN(P495,Q495)*Q488,#REF!))</f>
        <v/>
      </c>
      <c r="AS495" s="258" t="str">
        <f>IF(COUNT(Q495,R495)&lt;&gt;2,"",ROUND(MIN(Q495,R495)*R488,#REF!))</f>
        <v/>
      </c>
      <c r="AT495" s="258" t="str">
        <f>IF(COUNT(R495,S495)&lt;&gt;2,"",ROUND(MIN(R495,S495)*S488,#REF!))</f>
        <v/>
      </c>
      <c r="AU495" s="255"/>
      <c r="AX495" s="594" t="s">
        <v>200</v>
      </c>
      <c r="AY495" s="594"/>
      <c r="AZ495" s="595" t="s">
        <v>201</v>
      </c>
      <c r="BA495" s="594" t="s">
        <v>202</v>
      </c>
      <c r="BB495" s="594"/>
      <c r="BC495" s="594"/>
      <c r="BD495" s="595" t="s">
        <v>203</v>
      </c>
      <c r="BE495" s="597" t="s">
        <v>176</v>
      </c>
      <c r="BF495" s="598"/>
      <c r="BG495" s="601" t="e">
        <f>DATE(#REF!,1,1)</f>
        <v>#REF!</v>
      </c>
      <c r="BH495" s="602"/>
      <c r="BI495" s="602"/>
      <c r="BJ495" s="602"/>
      <c r="BK495" s="602"/>
      <c r="BL495" s="602"/>
      <c r="BM495" s="602"/>
      <c r="BN495" s="602"/>
      <c r="BO495" s="602"/>
      <c r="BP495" s="602"/>
      <c r="BQ495" s="602"/>
      <c r="BR495" s="603"/>
      <c r="BS495" s="594" t="s">
        <v>175</v>
      </c>
      <c r="BT495" s="594"/>
      <c r="BU495" s="594"/>
      <c r="BV495" s="594"/>
      <c r="BW495" s="592" t="e">
        <f>DATE(#REF!-1,1,1)</f>
        <v>#REF!</v>
      </c>
      <c r="BX495" s="592" t="e">
        <f>DATE(#REF!,1,1)</f>
        <v>#REF!</v>
      </c>
      <c r="BY495" s="592" t="e">
        <f>DATE(#REF!+1,1,1)</f>
        <v>#REF!</v>
      </c>
      <c r="BZ495" s="592" t="e">
        <f>DATE(#REF!+2,1,1)</f>
        <v>#REF!</v>
      </c>
      <c r="CA495" s="592" t="e">
        <f>DATE(#REF!+3,1,1)</f>
        <v>#REF!</v>
      </c>
      <c r="CB495" s="592" t="e">
        <f>DATE(#REF!+4,1,1)</f>
        <v>#REF!</v>
      </c>
      <c r="CC495" s="592" t="e">
        <f>DATE(#REF!+5,1,1)</f>
        <v>#REF!</v>
      </c>
      <c r="CD495" s="592" t="e">
        <f>DATE(#REF!+6,1,1)</f>
        <v>#REF!</v>
      </c>
      <c r="CE495" s="592" t="e">
        <f>DATE(#REF!+7,1,1)</f>
        <v>#REF!</v>
      </c>
      <c r="CF495" s="592" t="e">
        <f>DATE(#REF!+8,1,1)</f>
        <v>#REF!</v>
      </c>
      <c r="CG495" s="592" t="e">
        <f>DATE(#REF!+9,1,1)</f>
        <v>#REF!</v>
      </c>
      <c r="CH495" s="566" t="s">
        <v>268</v>
      </c>
      <c r="CI495" s="567"/>
      <c r="CJ495" s="567"/>
      <c r="CK495" s="567"/>
      <c r="CL495" s="567"/>
      <c r="CM495" s="567"/>
      <c r="CN495" s="567"/>
      <c r="CO495" s="567"/>
      <c r="CP495" s="567"/>
      <c r="CQ495" s="567"/>
    </row>
    <row r="496" spans="3:100" s="243" customFormat="1" ht="13.5" customHeight="1">
      <c r="C496" s="606"/>
      <c r="D496" s="607"/>
      <c r="E496" s="608" t="s">
        <v>212</v>
      </c>
      <c r="F496" s="609"/>
      <c r="G496" s="610"/>
      <c r="H496" s="261"/>
      <c r="I496" s="261"/>
      <c r="J496" s="261"/>
      <c r="K496" s="261"/>
      <c r="L496" s="261"/>
      <c r="M496" s="261"/>
      <c r="N496" s="261"/>
      <c r="O496" s="261"/>
      <c r="P496" s="261"/>
      <c r="Q496" s="261"/>
      <c r="R496" s="261"/>
      <c r="S496" s="261"/>
      <c r="T496" s="262" t="str">
        <f>IF(COUNT(H496:S496)=0,"",SUMPRODUCT(ROUND(H496:S496,#REF!)))</f>
        <v/>
      </c>
      <c r="U496" s="621"/>
      <c r="V496" s="622"/>
      <c r="W496" s="622"/>
      <c r="X496" s="622"/>
      <c r="Y496" s="622"/>
      <c r="Z496" s="623"/>
      <c r="AA496" s="257"/>
      <c r="AB496" s="257"/>
      <c r="AC496" s="257"/>
      <c r="AD496" s="606"/>
      <c r="AE496" s="607"/>
      <c r="AF496" s="608" t="s">
        <v>199</v>
      </c>
      <c r="AG496" s="609"/>
      <c r="AH496" s="610"/>
      <c r="AI496" s="264" t="str">
        <f t="shared" ref="AI496:AT496" si="118">IF(COUNT(H495:H496)=0,"",ROUND(H496/(H495*24*AI488/1000),3))</f>
        <v/>
      </c>
      <c r="AJ496" s="264" t="str">
        <f t="shared" si="118"/>
        <v/>
      </c>
      <c r="AK496" s="264" t="str">
        <f t="shared" si="118"/>
        <v/>
      </c>
      <c r="AL496" s="264" t="str">
        <f t="shared" si="118"/>
        <v/>
      </c>
      <c r="AM496" s="264" t="str">
        <f t="shared" si="118"/>
        <v/>
      </c>
      <c r="AN496" s="264" t="str">
        <f t="shared" si="118"/>
        <v/>
      </c>
      <c r="AO496" s="264" t="str">
        <f t="shared" si="118"/>
        <v/>
      </c>
      <c r="AP496" s="264" t="str">
        <f t="shared" si="118"/>
        <v/>
      </c>
      <c r="AQ496" s="264" t="str">
        <f t="shared" si="118"/>
        <v/>
      </c>
      <c r="AR496" s="264" t="str">
        <f t="shared" si="118"/>
        <v/>
      </c>
      <c r="AS496" s="264" t="str">
        <f t="shared" si="118"/>
        <v/>
      </c>
      <c r="AT496" s="264" t="str">
        <f t="shared" si="118"/>
        <v/>
      </c>
      <c r="AU496" s="265" t="str">
        <f>IF(COUNT(AI496:AT496)=0,"",AVERAGE(AI496:AT496))</f>
        <v/>
      </c>
      <c r="AX496" s="594"/>
      <c r="AY496" s="594"/>
      <c r="AZ496" s="596"/>
      <c r="BA496" s="594"/>
      <c r="BB496" s="594"/>
      <c r="BC496" s="594"/>
      <c r="BD496" s="596"/>
      <c r="BE496" s="599"/>
      <c r="BF496" s="600"/>
      <c r="BG496" s="334" t="s">
        <v>194</v>
      </c>
      <c r="BH496" s="334" t="s">
        <v>195</v>
      </c>
      <c r="BI496" s="334" t="s">
        <v>161</v>
      </c>
      <c r="BJ496" s="334" t="s">
        <v>162</v>
      </c>
      <c r="BK496" s="334" t="s">
        <v>163</v>
      </c>
      <c r="BL496" s="334" t="s">
        <v>164</v>
      </c>
      <c r="BM496" s="334" t="s">
        <v>165</v>
      </c>
      <c r="BN496" s="334" t="s">
        <v>166</v>
      </c>
      <c r="BO496" s="334" t="s">
        <v>167</v>
      </c>
      <c r="BP496" s="334" t="s">
        <v>168</v>
      </c>
      <c r="BQ496" s="334" t="s">
        <v>169</v>
      </c>
      <c r="BR496" s="334" t="s">
        <v>170</v>
      </c>
      <c r="BS496" s="594"/>
      <c r="BT496" s="594"/>
      <c r="BU496" s="594"/>
      <c r="BV496" s="594"/>
      <c r="BW496" s="593"/>
      <c r="BX496" s="593"/>
      <c r="BY496" s="593">
        <v>43101</v>
      </c>
      <c r="BZ496" s="593">
        <v>43466</v>
      </c>
      <c r="CA496" s="593">
        <v>43831</v>
      </c>
      <c r="CB496" s="593">
        <v>44197</v>
      </c>
      <c r="CC496" s="593">
        <v>44562</v>
      </c>
      <c r="CD496" s="593">
        <v>44927</v>
      </c>
      <c r="CE496" s="593">
        <v>45292</v>
      </c>
      <c r="CF496" s="593">
        <v>45658</v>
      </c>
      <c r="CG496" s="593">
        <v>46023</v>
      </c>
      <c r="CH496" s="567"/>
      <c r="CI496" s="567"/>
      <c r="CJ496" s="567"/>
      <c r="CK496" s="567"/>
      <c r="CL496" s="567"/>
      <c r="CM496" s="567"/>
      <c r="CN496" s="567"/>
      <c r="CO496" s="567"/>
      <c r="CP496" s="567"/>
      <c r="CQ496" s="567"/>
    </row>
    <row r="497" spans="3:95" s="243" customFormat="1" ht="13.5" customHeight="1">
      <c r="C497" s="604" t="e">
        <f>DATE(#REF!+2,1,1)</f>
        <v>#REF!</v>
      </c>
      <c r="D497" s="605"/>
      <c r="E497" s="613" t="s">
        <v>275</v>
      </c>
      <c r="F497" s="614"/>
      <c r="G497" s="615"/>
      <c r="H497" s="256"/>
      <c r="I497" s="256"/>
      <c r="J497" s="256"/>
      <c r="K497" s="256"/>
      <c r="L497" s="256"/>
      <c r="M497" s="256"/>
      <c r="N497" s="256"/>
      <c r="O497" s="256"/>
      <c r="P497" s="256"/>
      <c r="Q497" s="256"/>
      <c r="R497" s="256"/>
      <c r="S497" s="256"/>
      <c r="T497" s="255"/>
      <c r="U497" s="621"/>
      <c r="V497" s="622"/>
      <c r="W497" s="622"/>
      <c r="X497" s="622"/>
      <c r="Y497" s="622"/>
      <c r="Z497" s="623"/>
      <c r="AA497" s="257"/>
      <c r="AB497" s="257"/>
      <c r="AC497" s="257"/>
      <c r="AD497" s="604" t="e">
        <f>DATE(#REF!+2,1,1)</f>
        <v>#REF!</v>
      </c>
      <c r="AE497" s="605"/>
      <c r="AF497" s="613" t="s">
        <v>198</v>
      </c>
      <c r="AG497" s="614"/>
      <c r="AH497" s="615"/>
      <c r="AI497" s="258" t="str">
        <f>IF(COUNT(S495,H497)&lt;&gt;2,"",ROUND(MIN(S495,H497)*H488,#REF!))</f>
        <v/>
      </c>
      <c r="AJ497" s="258" t="str">
        <f>IF(COUNT(H497,I497)&lt;&gt;2,"",ROUND(MIN(H497,I497)*I488,#REF!))</f>
        <v/>
      </c>
      <c r="AK497" s="258" t="str">
        <f>IF(COUNT(I497,J497)&lt;&gt;2,"",ROUND(MIN(I497,J497)*J488,#REF!))</f>
        <v/>
      </c>
      <c r="AL497" s="258" t="str">
        <f>IF(COUNT(J497,K497)&lt;&gt;2,"",ROUND(MIN(J497,K497)*K488,#REF!))</f>
        <v/>
      </c>
      <c r="AM497" s="258" t="str">
        <f>IF(COUNT(K497,L497)&lt;&gt;2,"",ROUND(MIN(K497,L497)*L488,#REF!))</f>
        <v/>
      </c>
      <c r="AN497" s="258" t="str">
        <f>IF(COUNT(L497,M497)&lt;&gt;2,"",ROUND(MIN(L497,M497)*M488,#REF!))</f>
        <v/>
      </c>
      <c r="AO497" s="258" t="str">
        <f>IF(COUNT(M497,N497)&lt;&gt;2,"",ROUND(MIN(M497,N497)*N488,#REF!))</f>
        <v/>
      </c>
      <c r="AP497" s="258" t="str">
        <f>IF(COUNT(N497,O497)&lt;&gt;2,"",ROUND(MIN(N497,O497)*O488,#REF!))</f>
        <v/>
      </c>
      <c r="AQ497" s="258" t="str">
        <f>IF(COUNT(O497,P497)&lt;&gt;2,"",ROUND(MIN(O497,P497)*P488,#REF!))</f>
        <v/>
      </c>
      <c r="AR497" s="258" t="str">
        <f>IF(COUNT(P497,Q497)&lt;&gt;2,"",ROUND(MIN(P497,Q497)*Q488,#REF!))</f>
        <v/>
      </c>
      <c r="AS497" s="258" t="str">
        <f>IF(COUNT(Q497,R497)&lt;&gt;2,"",ROUND(MIN(Q497,R497)*R488,#REF!))</f>
        <v/>
      </c>
      <c r="AT497" s="258" t="str">
        <f>IF(COUNT(R497,S497)&lt;&gt;2,"",ROUND(MIN(R497,S497)*S488,#REF!))</f>
        <v/>
      </c>
      <c r="AU497" s="255"/>
      <c r="AX497" s="569" t="str">
        <f>IF(C519="","",C519)</f>
        <v/>
      </c>
      <c r="AY497" s="569"/>
      <c r="AZ497" s="587" t="str">
        <f>IF(E519="","",E519)</f>
        <v/>
      </c>
      <c r="BA497" s="590" t="str">
        <f ca="1">IF(F519="","",F519)</f>
        <v/>
      </c>
      <c r="BB497" s="590"/>
      <c r="BC497" s="590"/>
      <c r="BD497" s="587" t="str">
        <f>IF(I519="","",I519)</f>
        <v/>
      </c>
      <c r="BE497" s="578" t="e">
        <f>IF(#REF!="発電事業者","送電電力（MW）","受電電力（MW）")</f>
        <v>#REF!</v>
      </c>
      <c r="BF497" s="579"/>
      <c r="BG497" s="331" t="str">
        <f>IF(AND(COUNT(BG488)+COUNTA(E519)=2,L519&lt;&gt;""),ROUND(BG488-SUMIF(BE500:BF526,BE497,BG500:BG526),#REF!),"")</f>
        <v/>
      </c>
      <c r="BH497" s="331" t="str">
        <f>IF(AND(COUNT(BH488)+COUNTA(E519)=2,M519&lt;&gt;""),ROUND(BH488-SUMIF(BE500:BF526,BE497,BH500:BH526),#REF!),"")</f>
        <v/>
      </c>
      <c r="BI497" s="331" t="str">
        <f>IF(AND(COUNT(BI488)+COUNTA(E519)=2,N519&lt;&gt;""),ROUND(BI488-SUMIF(BE500:BF526,BE497,BI500:BI526),#REF!),"")</f>
        <v/>
      </c>
      <c r="BJ497" s="331" t="str">
        <f>IF(AND(COUNT(BJ488)+COUNTA(E519)=2,O519&lt;&gt;""),ROUND(BJ488-SUMIF(BE500:BF526,BE497,BJ500:BJ526),#REF!),"")</f>
        <v/>
      </c>
      <c r="BK497" s="331" t="str">
        <f>IF(AND(COUNT(BK488)+COUNTA(E519)=2,P519&lt;&gt;""),ROUND(BK488-SUMIF(BE500:BF526,BE497,BK500:BK526),#REF!),"")</f>
        <v/>
      </c>
      <c r="BL497" s="331" t="str">
        <f>IF(AND(COUNT(BL488)+COUNTA(E519)=2,Q519&lt;&gt;""),ROUND(BL488-SUMIF(BE500:BF526,BE497,BL500:BL526),#REF!),"")</f>
        <v/>
      </c>
      <c r="BM497" s="331" t="str">
        <f>IF(AND(COUNT(BM488)+COUNTA(E519)=2,R519&lt;&gt;""),ROUND(BM488-SUMIF(BE500:BF526,BE497,BM500:BM526),#REF!),"")</f>
        <v/>
      </c>
      <c r="BN497" s="331" t="str">
        <f>IF(AND(COUNT(BN488)+COUNTA(E519)=2,S519&lt;&gt;""),ROUND(BN488-SUMIF(BE500:BF526,BE497,BN500:BN526),#REF!),"")</f>
        <v/>
      </c>
      <c r="BO497" s="331" t="str">
        <f>IF(AND(COUNT(BO488)+COUNTA(E519)=2,T519&lt;&gt;""),ROUND(BO488-SUMIF(BE500:BF526,BE497,BO500:BO526),#REF!),"")</f>
        <v/>
      </c>
      <c r="BP497" s="331" t="str">
        <f>IF(AND(COUNT(BP488)+COUNTA(E519)=2,U519&lt;&gt;""),ROUND(BP488-SUMIF(BE500:BF526,BE497,BP500:BP526),#REF!),"")</f>
        <v/>
      </c>
      <c r="BQ497" s="331" t="str">
        <f>IF(AND(COUNT(BQ488)+COUNTA(E519)=2,V519&lt;&gt;""),ROUND(BQ488-SUMIF(BE500:BF526,BE497,BQ500:BQ526),#REF!),"")</f>
        <v/>
      </c>
      <c r="BR497" s="331" t="str">
        <f>IF(AND(COUNT(BR488)+COUNTA(E519)=2,W519&lt;&gt;""),ROUND(BR488-SUMIF(BE500:BF526,BE497,BR500:BR526),#REF!),"")</f>
        <v/>
      </c>
      <c r="BS497" s="569" t="e">
        <f>IF(#REF!="発電事業者","送電電力（MW）","受電電力（MW）")</f>
        <v>#REF!</v>
      </c>
      <c r="BT497" s="569"/>
      <c r="BU497" s="569"/>
      <c r="BV497" s="333" t="s">
        <v>171</v>
      </c>
      <c r="BW497" s="580"/>
      <c r="BX497" s="580"/>
      <c r="BY497" s="331" t="str">
        <f>IF(AND(COUNT(BY488)+COUNTA(E519)=2,X519&lt;&gt;""),ROUND(BY488-SUMIF(BV500:BV526,BV497,BY500:BY526),#REF!),"")</f>
        <v/>
      </c>
      <c r="BZ497" s="331" t="str">
        <f>IF(AND(COUNT(BZ488)+COUNTA(E519)=2,Y519&lt;&gt;""),ROUND(BZ488-SUMIF(BV500:BV526,BV497,BZ500:BZ526),#REF!),"")</f>
        <v/>
      </c>
      <c r="CA497" s="331" t="str">
        <f>IF(AND(COUNT(CA488)+COUNTA(E519)=2,Z519&lt;&gt;""),ROUND(CA488-SUMIF(BV500:BV526,BV497,CA500:CA526),#REF!),"")</f>
        <v/>
      </c>
      <c r="CB497" s="331" t="str">
        <f>IF(AND(COUNT(CB488)+COUNTA(E519)=2,AA519&lt;&gt;""),ROUND(CB488-SUMIF(BV500:BV526,BV497,CB500:CB526),#REF!),"")</f>
        <v/>
      </c>
      <c r="CC497" s="331" t="str">
        <f>IF(AND(COUNT(CC488)+COUNTA(E519)=2,AB519&lt;&gt;""),ROUND(CC488-SUMIF(BV500:BV526,BV497,CC500:CC526),#REF!),"")</f>
        <v/>
      </c>
      <c r="CD497" s="331" t="str">
        <f>IF(AND(COUNT(CD488)+COUNTA(E519)=2,AC519&lt;&gt;""),ROUND(CD488-SUMIF(BV500:BV526,BV497,CD500:CD526),#REF!),"")</f>
        <v/>
      </c>
      <c r="CE497" s="331" t="str">
        <f>IF(AND(COUNT(CE488)+COUNTA(E519)=2,AD519&lt;&gt;""),ROUND(CE488-SUMIF(BV500:BV526,BV497,CE500:CE526),#REF!),"")</f>
        <v/>
      </c>
      <c r="CF497" s="331" t="str">
        <f>IF(AND(COUNT(CF488)+COUNTA(E519)=2,AE519&lt;&gt;""),ROUND(CF488-SUMIF(BV500:BV526,BV497,CF500:CF526),#REF!),"")</f>
        <v/>
      </c>
      <c r="CG497" s="331" t="str">
        <f>IF(AND(COUNT(CG488)+COUNTA(E519)=2,AF519&lt;&gt;""),ROUND(CG488-SUMIF(BV500:BV526,BV497,CG500:CG526),#REF!),"")</f>
        <v/>
      </c>
      <c r="CH497" s="563" t="s">
        <v>215</v>
      </c>
      <c r="CI497" s="563"/>
      <c r="CJ497" s="563"/>
      <c r="CK497" s="563"/>
      <c r="CL497" s="563"/>
      <c r="CM497" s="563"/>
      <c r="CN497" s="563"/>
      <c r="CO497" s="563"/>
      <c r="CP497" s="563"/>
      <c r="CQ497" s="563"/>
    </row>
    <row r="498" spans="3:95" s="243" customFormat="1" ht="13.5" customHeight="1">
      <c r="C498" s="606"/>
      <c r="D498" s="607"/>
      <c r="E498" s="608" t="s">
        <v>212</v>
      </c>
      <c r="F498" s="609"/>
      <c r="G498" s="610"/>
      <c r="H498" s="261"/>
      <c r="I498" s="261"/>
      <c r="J498" s="261"/>
      <c r="K498" s="261"/>
      <c r="L498" s="261"/>
      <c r="M498" s="261"/>
      <c r="N498" s="261"/>
      <c r="O498" s="261"/>
      <c r="P498" s="261"/>
      <c r="Q498" s="261"/>
      <c r="R498" s="261"/>
      <c r="S498" s="261"/>
      <c r="T498" s="262" t="str">
        <f>IF(COUNT(H498:S498)=0,"",SUMPRODUCT(ROUND(H498:S498,#REF!)))</f>
        <v/>
      </c>
      <c r="U498" s="621"/>
      <c r="V498" s="622"/>
      <c r="W498" s="622"/>
      <c r="X498" s="622"/>
      <c r="Y498" s="622"/>
      <c r="Z498" s="623"/>
      <c r="AA498" s="257"/>
      <c r="AB498" s="257"/>
      <c r="AC498" s="257"/>
      <c r="AD498" s="606"/>
      <c r="AE498" s="607"/>
      <c r="AF498" s="608" t="s">
        <v>199</v>
      </c>
      <c r="AG498" s="609"/>
      <c r="AH498" s="610"/>
      <c r="AI498" s="264" t="str">
        <f t="shared" ref="AI498:AT498" si="119">IF(COUNT(H497:H498)=0,"",ROUND(H498/(H497*24*AI488/1000),3))</f>
        <v/>
      </c>
      <c r="AJ498" s="264" t="str">
        <f t="shared" si="119"/>
        <v/>
      </c>
      <c r="AK498" s="264" t="str">
        <f t="shared" si="119"/>
        <v/>
      </c>
      <c r="AL498" s="264" t="str">
        <f t="shared" si="119"/>
        <v/>
      </c>
      <c r="AM498" s="264" t="str">
        <f t="shared" si="119"/>
        <v/>
      </c>
      <c r="AN498" s="264" t="str">
        <f t="shared" si="119"/>
        <v/>
      </c>
      <c r="AO498" s="264" t="str">
        <f t="shared" si="119"/>
        <v/>
      </c>
      <c r="AP498" s="264" t="str">
        <f t="shared" si="119"/>
        <v/>
      </c>
      <c r="AQ498" s="264" t="str">
        <f t="shared" si="119"/>
        <v/>
      </c>
      <c r="AR498" s="264" t="str">
        <f t="shared" si="119"/>
        <v/>
      </c>
      <c r="AS498" s="264" t="str">
        <f t="shared" si="119"/>
        <v/>
      </c>
      <c r="AT498" s="264" t="str">
        <f t="shared" si="119"/>
        <v/>
      </c>
      <c r="AU498" s="265" t="str">
        <f>IF(COUNT(AI498:AT498)=0,"",AVERAGE(AI498:AT498))</f>
        <v/>
      </c>
      <c r="AX498" s="569"/>
      <c r="AY498" s="569"/>
      <c r="AZ498" s="588"/>
      <c r="BA498" s="590"/>
      <c r="BB498" s="590"/>
      <c r="BC498" s="590"/>
      <c r="BD498" s="588"/>
      <c r="BE498" s="583"/>
      <c r="BF498" s="584"/>
      <c r="BG498" s="259"/>
      <c r="BH498" s="259"/>
      <c r="BI498" s="259"/>
      <c r="BJ498" s="259"/>
      <c r="BK498" s="259"/>
      <c r="BL498" s="259"/>
      <c r="BM498" s="259"/>
      <c r="BN498" s="259"/>
      <c r="BO498" s="259"/>
      <c r="BP498" s="259"/>
      <c r="BQ498" s="259"/>
      <c r="BR498" s="259"/>
      <c r="BS498" s="569"/>
      <c r="BT498" s="569"/>
      <c r="BU498" s="569"/>
      <c r="BV498" s="333" t="s">
        <v>172</v>
      </c>
      <c r="BW498" s="581"/>
      <c r="BX498" s="581"/>
      <c r="BY498" s="331" t="str">
        <f>IF(AND(COUNT(BY489)+COUNTA(E519)=2,X519&lt;&gt;""),ROUND(BY489-SUMIF(BV500:BV526,BV498,BY500:BY526),#REF!),"")</f>
        <v/>
      </c>
      <c r="BZ498" s="331" t="str">
        <f>IF(AND(COUNT(BZ489)+COUNTA(E519)=2,Y519&lt;&gt;""),ROUND(BZ489-SUMIF(BV500:BV526,BV498,BZ500:BZ526),#REF!),"")</f>
        <v/>
      </c>
      <c r="CA498" s="331" t="str">
        <f>IF(AND(COUNT(CA489)+COUNTA(E519)=2,Z519&lt;&gt;""),ROUND(CA489-SUMIF(BV500:BV526,BV498,CA500:CA526),#REF!),"")</f>
        <v/>
      </c>
      <c r="CB498" s="331" t="str">
        <f>IF(AND(COUNT(CB489)+COUNTA(E519)=2,AA519&lt;&gt;""),ROUND(CB489-SUMIF(BV500:BV526,BV498,CB500:CB526),#REF!),"")</f>
        <v/>
      </c>
      <c r="CC498" s="331" t="str">
        <f>IF(AND(COUNT(CC489)+COUNTA(E519)=2,AB519&lt;&gt;""),ROUND(CC489-SUMIF(BV500:BV526,BV498,CC500:CC526),#REF!),"")</f>
        <v/>
      </c>
      <c r="CD498" s="331" t="str">
        <f>IF(AND(COUNT(CD489)+COUNTA(E519)=2,AC519&lt;&gt;""),ROUND(CD489-SUMIF(BV500:BV526,BV498,CD500:CD526),#REF!),"")</f>
        <v/>
      </c>
      <c r="CE498" s="331" t="str">
        <f>IF(AND(COUNT(CE489)+COUNTA(E519)=2,AD519&lt;&gt;""),ROUND(CE489-SUMIF(BV500:BV526,BV498,CE500:CE526),#REF!),"")</f>
        <v/>
      </c>
      <c r="CF498" s="331" t="str">
        <f>IF(AND(COUNT(CF489)+COUNTA(E519)=2,AE519&lt;&gt;""),ROUND(CF489-SUMIF(BV500:BV526,BV498,CF500:CF526),#REF!),"")</f>
        <v/>
      </c>
      <c r="CG498" s="331" t="str">
        <f>IF(AND(COUNT(CG489)+COUNTA(E519)=2,AF519&lt;&gt;""),ROUND(CG489-SUMIF(BV500:BV526,BV498,CG500:CG526),#REF!),"")</f>
        <v/>
      </c>
      <c r="CH498" s="564" t="str">
        <f>IF(CH497="","",CH497)</f>
        <v>太陽光（余剰）</v>
      </c>
      <c r="CI498" s="564"/>
      <c r="CJ498" s="564"/>
      <c r="CK498" s="564"/>
      <c r="CL498" s="564"/>
      <c r="CM498" s="564"/>
      <c r="CN498" s="564"/>
      <c r="CO498" s="564"/>
      <c r="CP498" s="564"/>
      <c r="CQ498" s="564"/>
    </row>
    <row r="499" spans="3:95" s="243" customFormat="1" ht="13.5" customHeight="1">
      <c r="C499" s="604" t="e">
        <f>DATE(#REF!+3,1,1)</f>
        <v>#REF!</v>
      </c>
      <c r="D499" s="605"/>
      <c r="E499" s="613" t="s">
        <v>275</v>
      </c>
      <c r="F499" s="614"/>
      <c r="G499" s="615"/>
      <c r="H499" s="256"/>
      <c r="I499" s="256"/>
      <c r="J499" s="256"/>
      <c r="K499" s="256"/>
      <c r="L499" s="256"/>
      <c r="M499" s="256"/>
      <c r="N499" s="256"/>
      <c r="O499" s="256"/>
      <c r="P499" s="256"/>
      <c r="Q499" s="256"/>
      <c r="R499" s="256"/>
      <c r="S499" s="256"/>
      <c r="T499" s="255"/>
      <c r="U499" s="621"/>
      <c r="V499" s="622"/>
      <c r="W499" s="622"/>
      <c r="X499" s="622"/>
      <c r="Y499" s="622"/>
      <c r="Z499" s="623"/>
      <c r="AA499" s="257"/>
      <c r="AB499" s="257"/>
      <c r="AC499" s="257"/>
      <c r="AD499" s="604" t="e">
        <f>DATE(#REF!+3,1,1)</f>
        <v>#REF!</v>
      </c>
      <c r="AE499" s="605"/>
      <c r="AF499" s="613" t="s">
        <v>198</v>
      </c>
      <c r="AG499" s="614"/>
      <c r="AH499" s="615"/>
      <c r="AI499" s="258" t="str">
        <f>IF(COUNT(S497,H499)&lt;&gt;2,"",ROUND(MIN(S497,H499)*H488,#REF!))</f>
        <v/>
      </c>
      <c r="AJ499" s="258" t="str">
        <f>IF(COUNT(H499,I499)&lt;&gt;2,"",ROUND(MIN(H499,I499)*I488,#REF!))</f>
        <v/>
      </c>
      <c r="AK499" s="258" t="str">
        <f>IF(COUNT(I499,J499)&lt;&gt;2,"",ROUND(MIN(I499,J499)*J488,#REF!))</f>
        <v/>
      </c>
      <c r="AL499" s="258" t="str">
        <f>IF(COUNT(J499,K499)&lt;&gt;2,"",ROUND(MIN(J499,K499)*K488,#REF!))</f>
        <v/>
      </c>
      <c r="AM499" s="258" t="str">
        <f>IF(COUNT(K499,L499)&lt;&gt;2,"",ROUND(MIN(K499,L499)*L488,#REF!))</f>
        <v/>
      </c>
      <c r="AN499" s="258" t="str">
        <f>IF(COUNT(L499,M499)&lt;&gt;2,"",ROUND(MIN(L499,M499)*M488,#REF!))</f>
        <v/>
      </c>
      <c r="AO499" s="258" t="str">
        <f>IF(COUNT(M499,N499)&lt;&gt;2,"",ROUND(MIN(M499,N499)*N488,#REF!))</f>
        <v/>
      </c>
      <c r="AP499" s="258" t="str">
        <f>IF(COUNT(N499,O499)&lt;&gt;2,"",ROUND(MIN(N499,O499)*O488,#REF!))</f>
        <v/>
      </c>
      <c r="AQ499" s="258" t="str">
        <f>IF(COUNT(O499,P499)&lt;&gt;2,"",ROUND(MIN(O499,P499)*P488,#REF!))</f>
        <v/>
      </c>
      <c r="AR499" s="258" t="str">
        <f>IF(COUNT(P499,Q499)&lt;&gt;2,"",ROUND(MIN(P499,Q499)*Q488,#REF!))</f>
        <v/>
      </c>
      <c r="AS499" s="258" t="str">
        <f>IF(COUNT(Q499,R499)&lt;&gt;2,"",ROUND(MIN(Q499,R499)*R488,#REF!))</f>
        <v/>
      </c>
      <c r="AT499" s="258" t="str">
        <f>IF(COUNT(R499,S499)&lt;&gt;2,"",ROUND(MIN(R499,S499)*S488,#REF!))</f>
        <v/>
      </c>
      <c r="AU499" s="255"/>
      <c r="AX499" s="569"/>
      <c r="AY499" s="569"/>
      <c r="AZ499" s="589"/>
      <c r="BA499" s="590"/>
      <c r="BB499" s="590"/>
      <c r="BC499" s="590"/>
      <c r="BD499" s="589"/>
      <c r="BE499" s="585" t="e">
        <f>IF(#REF!="発電事業者","月間送電電力量（GWh）","月間受電電力量（GWh）")</f>
        <v>#REF!</v>
      </c>
      <c r="BF499" s="586"/>
      <c r="BG499" s="297" t="str">
        <f>IF(AND(COUNT(BG490)+COUNTA(E519)=2,L519&lt;&gt;""),ROUND(BG490-SUMIF(BE500:BF526,BE499,BG500:BG526),#REF!),"")</f>
        <v/>
      </c>
      <c r="BH499" s="297" t="str">
        <f>IF(AND(COUNT(BH490)+COUNTA(E519)=2,M519&lt;&gt;""),ROUND(BH490-SUMIF(BE500:BF526,BE499,BH500:BH526),#REF!),"")</f>
        <v/>
      </c>
      <c r="BI499" s="297" t="str">
        <f>IF(AND(COUNT(BI490)+COUNTA(E519)=2,N519&lt;&gt;""),ROUND(BI490-SUMIF(BE500:BF526,BE499,BI500:BI526),#REF!),"")</f>
        <v/>
      </c>
      <c r="BJ499" s="297" t="str">
        <f>IF(AND(COUNT(BJ490)+COUNTA(E519)=2,O519&lt;&gt;""),ROUND(BJ490-SUMIF(BE500:BF526,BE499,BJ500:BJ526),#REF!),"")</f>
        <v/>
      </c>
      <c r="BK499" s="297" t="str">
        <f>IF(AND(COUNT(BK490)+COUNTA(E519)=2,P519&lt;&gt;""),ROUND(BK490-SUMIF(BE500:BF526,BE499,BK500:BK526),#REF!),"")</f>
        <v/>
      </c>
      <c r="BL499" s="297" t="str">
        <f>IF(AND(COUNT(BL490)+COUNTA(E519)=2,Q519&lt;&gt;""),ROUND(BL490-SUMIF(BE500:BF526,BE499,BL500:BL526),#REF!),"")</f>
        <v/>
      </c>
      <c r="BM499" s="297" t="str">
        <f>IF(AND(COUNT(BM490)+COUNTA(E519)=2,R519&lt;&gt;""),ROUND(BM490-SUMIF(BE500:BF526,BE499,BM500:BM526),#REF!),"")</f>
        <v/>
      </c>
      <c r="BN499" s="297" t="str">
        <f>IF(AND(COUNT(BN490)+COUNTA(E519)=2,S519&lt;&gt;""),ROUND(BN490-SUMIF(BE500:BF526,BE499,BN500:BN526),#REF!),"")</f>
        <v/>
      </c>
      <c r="BO499" s="297" t="str">
        <f>IF(AND(COUNT(BO490)+COUNTA(E519)=2,T519&lt;&gt;""),ROUND(BO490-SUMIF(BE500:BF526,BE499,BO500:BO526),#REF!),"")</f>
        <v/>
      </c>
      <c r="BP499" s="297" t="str">
        <f>IF(AND(COUNT(BP490)+COUNTA(E519)=2,U519&lt;&gt;""),ROUND(BP490-SUMIF(BE500:BF526,BE499,BP500:BP526),#REF!),"")</f>
        <v/>
      </c>
      <c r="BQ499" s="297" t="str">
        <f>IF(AND(COUNT(BQ490)+COUNTA(E519)=2,V519&lt;&gt;""),ROUND(BQ490-SUMIF(BE500:BF526,BE499,BQ500:BQ526),#REF!),"")</f>
        <v/>
      </c>
      <c r="BR499" s="297" t="str">
        <f>IF(AND(COUNT(BR490)+COUNTA(E519)=2,W519&lt;&gt;""),ROUND(BR490-SUMIF(BE500:BF526,BE499,BR500:BR526),#REF!),"")</f>
        <v/>
      </c>
      <c r="BS499" s="569" t="e">
        <f>IF(#REF!="発電事業者","年間送電電力量（GWh）","年間受電電力量（GWh）")</f>
        <v>#REF!</v>
      </c>
      <c r="BT499" s="569"/>
      <c r="BU499" s="569"/>
      <c r="BV499" s="333" t="s">
        <v>25</v>
      </c>
      <c r="BW499" s="582"/>
      <c r="BX499" s="582"/>
      <c r="BY499" s="331" t="str">
        <f>IF(AND(COUNT(BY490)+COUNTA(E519)=2,X519&lt;&gt;""),ROUND(BY490-SUMIF(BV500:BV526,BV499,BY500:BY526),#REF!),"")</f>
        <v/>
      </c>
      <c r="BZ499" s="331" t="str">
        <f>IF(AND(COUNT(BZ490)+COUNTA(E519)=2,Y519&lt;&gt;""),ROUND(BZ490-SUMIF(BV500:BV526,BV499,BZ500:BZ526),#REF!),"")</f>
        <v/>
      </c>
      <c r="CA499" s="331" t="str">
        <f>IF(AND(COUNT(CA490)+COUNTA(E519)=2,Z519&lt;&gt;""),ROUND(CA490-SUMIF(BV500:BV526,BV499,CA500:CA526),#REF!),"")</f>
        <v/>
      </c>
      <c r="CB499" s="331" t="str">
        <f>IF(AND(COUNT(CB490)+COUNTA(E519)=2,AA519&lt;&gt;""),ROUND(CB490-SUMIF(BV500:BV526,BV499,CB500:CB526),#REF!),"")</f>
        <v/>
      </c>
      <c r="CC499" s="331" t="str">
        <f>IF(AND(COUNT(CC490)+COUNTA(E519)=2,AB519&lt;&gt;""),ROUND(CC490-SUMIF(BV500:BV526,BV499,CC500:CC526),#REF!),"")</f>
        <v/>
      </c>
      <c r="CD499" s="331" t="str">
        <f>IF(AND(COUNT(CD490)+COUNTA(E519)=2,AC519&lt;&gt;""),ROUND(CD490-SUMIF(BV500:BV526,BV499,CD500:CD526),#REF!),"")</f>
        <v/>
      </c>
      <c r="CE499" s="331" t="str">
        <f>IF(AND(COUNT(CE490)+COUNTA(E519)=2,AD519&lt;&gt;""),ROUND(CE490-SUMIF(BV500:BV526,BV499,CE500:CE526),#REF!),"")</f>
        <v/>
      </c>
      <c r="CF499" s="331" t="str">
        <f>IF(AND(COUNT(CF490)+COUNTA(E519)=2,AE519&lt;&gt;""),ROUND(CF490-SUMIF(BV500:BV526,BV499,CF500:CF526),#REF!),"")</f>
        <v/>
      </c>
      <c r="CG499" s="331" t="str">
        <f>IF(AND(COUNT(CG490)+COUNTA(E519)=2,AF519&lt;&gt;""),ROUND(CG490-SUMIF(BV500:BV526,BV499,CG500:CG526),#REF!),"")</f>
        <v/>
      </c>
      <c r="CH499" s="565" t="str">
        <f>IF(COUNTA(AG519)=0,"",AG519)</f>
        <v/>
      </c>
      <c r="CI499" s="565"/>
      <c r="CJ499" s="565"/>
      <c r="CK499" s="565"/>
      <c r="CL499" s="565"/>
      <c r="CM499" s="565"/>
      <c r="CN499" s="565"/>
      <c r="CO499" s="565"/>
      <c r="CP499" s="565"/>
      <c r="CQ499" s="565"/>
    </row>
    <row r="500" spans="3:95" s="243" customFormat="1" ht="13.5" customHeight="1">
      <c r="C500" s="606"/>
      <c r="D500" s="607"/>
      <c r="E500" s="608" t="s">
        <v>212</v>
      </c>
      <c r="F500" s="609"/>
      <c r="G500" s="610"/>
      <c r="H500" s="261"/>
      <c r="I500" s="261"/>
      <c r="J500" s="261"/>
      <c r="K500" s="261"/>
      <c r="L500" s="261"/>
      <c r="M500" s="261"/>
      <c r="N500" s="261"/>
      <c r="O500" s="261"/>
      <c r="P500" s="261"/>
      <c r="Q500" s="261"/>
      <c r="R500" s="261"/>
      <c r="S500" s="261"/>
      <c r="T500" s="262" t="str">
        <f>IF(COUNT(H500:S500)=0,"",SUMPRODUCT(ROUND(H500:S500,#REF!)))</f>
        <v/>
      </c>
      <c r="U500" s="624"/>
      <c r="V500" s="625"/>
      <c r="W500" s="625"/>
      <c r="X500" s="625"/>
      <c r="Y500" s="625"/>
      <c r="Z500" s="626"/>
      <c r="AA500" s="257"/>
      <c r="AB500" s="257"/>
      <c r="AC500" s="257"/>
      <c r="AD500" s="606"/>
      <c r="AE500" s="607"/>
      <c r="AF500" s="608" t="s">
        <v>199</v>
      </c>
      <c r="AG500" s="609"/>
      <c r="AH500" s="610"/>
      <c r="AI500" s="264" t="str">
        <f t="shared" ref="AI500:AT500" si="120">IF(COUNT(H499:H500)=0,"",ROUND(H500/(H499*24*AI488/1000),3))</f>
        <v/>
      </c>
      <c r="AJ500" s="264" t="str">
        <f t="shared" si="120"/>
        <v/>
      </c>
      <c r="AK500" s="264" t="str">
        <f t="shared" si="120"/>
        <v/>
      </c>
      <c r="AL500" s="264" t="str">
        <f t="shared" si="120"/>
        <v/>
      </c>
      <c r="AM500" s="264" t="str">
        <f t="shared" si="120"/>
        <v/>
      </c>
      <c r="AN500" s="264" t="str">
        <f t="shared" si="120"/>
        <v/>
      </c>
      <c r="AO500" s="264" t="str">
        <f t="shared" si="120"/>
        <v/>
      </c>
      <c r="AP500" s="264" t="str">
        <f t="shared" si="120"/>
        <v/>
      </c>
      <c r="AQ500" s="264" t="str">
        <f t="shared" si="120"/>
        <v/>
      </c>
      <c r="AR500" s="264" t="str">
        <f t="shared" si="120"/>
        <v/>
      </c>
      <c r="AS500" s="264" t="str">
        <f t="shared" si="120"/>
        <v/>
      </c>
      <c r="AT500" s="264" t="str">
        <f t="shared" si="120"/>
        <v/>
      </c>
      <c r="AU500" s="265" t="str">
        <f>IF(COUNT(AI500:AT500)=0,"",AVERAGE(AI500:AT500))</f>
        <v/>
      </c>
      <c r="AX500" s="569" t="str">
        <f>IF(C520="","",C520)</f>
        <v/>
      </c>
      <c r="AY500" s="569"/>
      <c r="AZ500" s="587" t="str">
        <f>IF(E520="","",E520)</f>
        <v/>
      </c>
      <c r="BA500" s="590" t="str">
        <f ca="1">IF(F520="","",F520)</f>
        <v/>
      </c>
      <c r="BB500" s="590"/>
      <c r="BC500" s="590"/>
      <c r="BD500" s="587" t="str">
        <f>IF(I520="","",I520)</f>
        <v/>
      </c>
      <c r="BE500" s="578" t="e">
        <f>IF(#REF!="発電事業者","送電電力（MW）","受電電力（MW）")</f>
        <v>#REF!</v>
      </c>
      <c r="BF500" s="579"/>
      <c r="BG500" s="331" t="str">
        <f>IF(COUNT(BG488,L520)=2,ROUND(BG488*L520/SUM(L519:L528),#REF!),"")</f>
        <v/>
      </c>
      <c r="BH500" s="331" t="str">
        <f>IF(COUNT(BH488,M520)=2,ROUND(BH488*M520/SUM(M519:M528),#REF!),"")</f>
        <v/>
      </c>
      <c r="BI500" s="331" t="str">
        <f>IF(COUNT(BI488,N520)=2,ROUND(BI488*N520/SUM(N519:N528),#REF!),"")</f>
        <v/>
      </c>
      <c r="BJ500" s="331" t="str">
        <f>IF(COUNT(BJ488,O520)=2,ROUND(BJ488*O520/SUM(O519:O528),#REF!),"")</f>
        <v/>
      </c>
      <c r="BK500" s="331" t="str">
        <f>IF(COUNT(BK488,P520)=2,ROUND(BK488*P520/SUM(P519:P528),#REF!),"")</f>
        <v/>
      </c>
      <c r="BL500" s="331" t="str">
        <f>IF(COUNT(BL488,Q520)=2,ROUND(BL488*Q520/SUM(Q519:Q528),#REF!),"")</f>
        <v/>
      </c>
      <c r="BM500" s="331" t="str">
        <f>IF(COUNT(BM488,R520)=2,ROUND(BM488*R520/SUM(R519:R528),#REF!),"")</f>
        <v/>
      </c>
      <c r="BN500" s="331" t="str">
        <f>IF(COUNT(BN488,S520)=2,ROUND(BN488*S520/SUM(S519:S528),#REF!),"")</f>
        <v/>
      </c>
      <c r="BO500" s="331" t="str">
        <f>IF(COUNT(BO488,T520)=2,ROUND(BO488*T520/SUM(T519:T528),#REF!),"")</f>
        <v/>
      </c>
      <c r="BP500" s="331" t="str">
        <f>IF(COUNT(BP488,U520)=2,ROUND(BP488*U520/SUM(U519:U528),#REF!),"")</f>
        <v/>
      </c>
      <c r="BQ500" s="331" t="str">
        <f>IF(COUNT(BQ488,V520)=2,ROUND(BQ488*V520/SUM(V519:V528),#REF!),"")</f>
        <v/>
      </c>
      <c r="BR500" s="331" t="str">
        <f>IF(COUNT(BR488,W520)=2,ROUND(BR488*W520/SUM(W519:W528),#REF!),"")</f>
        <v/>
      </c>
      <c r="BS500" s="569" t="e">
        <f>IF(#REF!="発電事業者","送電電力（MW）","受電電力（MW）")</f>
        <v>#REF!</v>
      </c>
      <c r="BT500" s="569"/>
      <c r="BU500" s="569"/>
      <c r="BV500" s="333" t="s">
        <v>171</v>
      </c>
      <c r="BW500" s="580"/>
      <c r="BX500" s="580"/>
      <c r="BY500" s="331" t="str">
        <f>IF(COUNT(BY488,X520)=2,ROUND(BY488*X520/SUM(X519:X528),#REF!),"")</f>
        <v/>
      </c>
      <c r="BZ500" s="331" t="str">
        <f>IF(COUNT(BZ488,Y520)=2,ROUND(BZ488*Y520/SUM(Y519:Y528),#REF!),"")</f>
        <v/>
      </c>
      <c r="CA500" s="331" t="str">
        <f>IF(COUNT(CA488,Z520)=2,ROUND(CA488*Z520/SUM(Z519:Z528),#REF!),"")</f>
        <v/>
      </c>
      <c r="CB500" s="331" t="str">
        <f>IF(COUNT(CB488,AA520)=2,ROUND(CB488*AA520/SUM(AA519:AA528),#REF!),"")</f>
        <v/>
      </c>
      <c r="CC500" s="331" t="str">
        <f>IF(COUNT(CC488,AB520)=2,ROUND(CC488*AB520/SUM(AB519:AB528),#REF!),"")</f>
        <v/>
      </c>
      <c r="CD500" s="331" t="str">
        <f>IF(COUNT(CD488,AC520)=2,ROUND(CD488*AC520/SUM(AC519:AC528),#REF!),"")</f>
        <v/>
      </c>
      <c r="CE500" s="331" t="str">
        <f>IF(COUNT(CE488,AD520)=2,ROUND(CE488*AD520/SUM(AD519:AD528),#REF!),"")</f>
        <v/>
      </c>
      <c r="CF500" s="331" t="str">
        <f>IF(COUNT(CF488,AE520)=2,ROUND(CF488*AE520/SUM(AE519:AE528),#REF!),"")</f>
        <v/>
      </c>
      <c r="CG500" s="331" t="str">
        <f>IF(COUNT(CG488,AF520)=2,ROUND(CG488*AF520/SUM(AF519:AF528),#REF!),"")</f>
        <v/>
      </c>
      <c r="CH500" s="563" t="s">
        <v>215</v>
      </c>
      <c r="CI500" s="563"/>
      <c r="CJ500" s="563"/>
      <c r="CK500" s="563"/>
      <c r="CL500" s="563"/>
      <c r="CM500" s="563"/>
      <c r="CN500" s="563"/>
      <c r="CO500" s="563"/>
      <c r="CP500" s="563"/>
      <c r="CQ500" s="563"/>
    </row>
    <row r="501" spans="3:95" s="243" customFormat="1" ht="13.5" customHeight="1">
      <c r="C501" s="604" t="e">
        <f>DATE(#REF!+4,1,1)</f>
        <v>#REF!</v>
      </c>
      <c r="D501" s="605"/>
      <c r="E501" s="613" t="s">
        <v>275</v>
      </c>
      <c r="F501" s="614"/>
      <c r="G501" s="615"/>
      <c r="H501" s="256"/>
      <c r="I501" s="256"/>
      <c r="J501" s="256"/>
      <c r="K501" s="256"/>
      <c r="L501" s="256"/>
      <c r="M501" s="256"/>
      <c r="N501" s="256"/>
      <c r="O501" s="256"/>
      <c r="P501" s="256"/>
      <c r="Q501" s="256"/>
      <c r="R501" s="256"/>
      <c r="S501" s="256"/>
      <c r="T501" s="255"/>
      <c r="U501" s="613" t="s">
        <v>210</v>
      </c>
      <c r="V501" s="614"/>
      <c r="W501" s="614"/>
      <c r="X501" s="615"/>
      <c r="Y501" s="616" t="str">
        <f>IF(COUNT(S501)=0,"",ROUND(S501,#REF!))</f>
        <v/>
      </c>
      <c r="Z501" s="617"/>
      <c r="AA501" s="257"/>
      <c r="AB501" s="257"/>
      <c r="AC501" s="257"/>
      <c r="AD501" s="604" t="e">
        <f>DATE(#REF!+4,1,1)</f>
        <v>#REF!</v>
      </c>
      <c r="AE501" s="605"/>
      <c r="AF501" s="613" t="s">
        <v>198</v>
      </c>
      <c r="AG501" s="614"/>
      <c r="AH501" s="615"/>
      <c r="AI501" s="258" t="str">
        <f>IF(COUNT(S499,H501)&lt;&gt;2,"",ROUND(MIN(S499,H501)*H488,#REF!))</f>
        <v/>
      </c>
      <c r="AJ501" s="258" t="str">
        <f>IF(COUNT(H501,I501)&lt;&gt;2,"",ROUND(MIN(H501,I501)*I488,#REF!))</f>
        <v/>
      </c>
      <c r="AK501" s="258" t="str">
        <f>IF(COUNT(I501,J501)&lt;&gt;2,"",ROUND(MIN(I501,J501)*J488,#REF!))</f>
        <v/>
      </c>
      <c r="AL501" s="258" t="str">
        <f>IF(COUNT(J501,K501)&lt;&gt;2,"",ROUND(MIN(J501,K501)*K488,#REF!))</f>
        <v/>
      </c>
      <c r="AM501" s="258" t="str">
        <f>IF(COUNT(K501,L501)&lt;&gt;2,"",ROUND(MIN(K501,L501)*L488,#REF!))</f>
        <v/>
      </c>
      <c r="AN501" s="258" t="str">
        <f>IF(COUNT(L501,M501)&lt;&gt;2,"",ROUND(MIN(L501,M501)*M488,#REF!))</f>
        <v/>
      </c>
      <c r="AO501" s="258" t="str">
        <f>IF(COUNT(M501,N501)&lt;&gt;2,"",ROUND(MIN(M501,N501)*N488,#REF!))</f>
        <v/>
      </c>
      <c r="AP501" s="258" t="str">
        <f>IF(COUNT(N501,O501)&lt;&gt;2,"",ROUND(MIN(N501,O501)*O488,#REF!))</f>
        <v/>
      </c>
      <c r="AQ501" s="258" t="str">
        <f>IF(COUNT(O501,P501)&lt;&gt;2,"",ROUND(MIN(O501,P501)*P488,#REF!))</f>
        <v/>
      </c>
      <c r="AR501" s="258" t="str">
        <f>IF(COUNT(P501,Q501)&lt;&gt;2,"",ROUND(MIN(P501,Q501)*Q488,#REF!))</f>
        <v/>
      </c>
      <c r="AS501" s="258" t="str">
        <f>IF(COUNT(Q501,R501)&lt;&gt;2,"",ROUND(MIN(Q501,R501)*R488,#REF!))</f>
        <v/>
      </c>
      <c r="AT501" s="258" t="str">
        <f>IF(COUNT(R501,S501)&lt;&gt;2,"",ROUND(MIN(R501,S501)*S488,#REF!))</f>
        <v/>
      </c>
      <c r="AU501" s="255"/>
      <c r="AX501" s="569"/>
      <c r="AY501" s="569"/>
      <c r="AZ501" s="588"/>
      <c r="BA501" s="590"/>
      <c r="BB501" s="590"/>
      <c r="BC501" s="590"/>
      <c r="BD501" s="588"/>
      <c r="BE501" s="583"/>
      <c r="BF501" s="584"/>
      <c r="BG501" s="259"/>
      <c r="BH501" s="259"/>
      <c r="BI501" s="259"/>
      <c r="BJ501" s="259"/>
      <c r="BK501" s="259"/>
      <c r="BL501" s="259"/>
      <c r="BM501" s="259"/>
      <c r="BN501" s="259"/>
      <c r="BO501" s="259"/>
      <c r="BP501" s="259"/>
      <c r="BQ501" s="259"/>
      <c r="BR501" s="259"/>
      <c r="BS501" s="569"/>
      <c r="BT501" s="569"/>
      <c r="BU501" s="569"/>
      <c r="BV501" s="333" t="s">
        <v>172</v>
      </c>
      <c r="BW501" s="581"/>
      <c r="BX501" s="581"/>
      <c r="BY501" s="331" t="str">
        <f>IF(COUNT(BY489,X520)=2,ROUND(BY489*X520/SUM(X519:X528),#REF!),"")</f>
        <v/>
      </c>
      <c r="BZ501" s="331" t="str">
        <f>IF(COUNT(BZ489,Y520)=2,ROUND(BZ489*Y520/SUM(Y519:Y528),#REF!),"")</f>
        <v/>
      </c>
      <c r="CA501" s="331" t="str">
        <f>IF(COUNT(CA489,Z520)=2,ROUND(CA489*Z520/SUM(Z519:Z528),#REF!),"")</f>
        <v/>
      </c>
      <c r="CB501" s="331" t="str">
        <f>IF(COUNT(CB489,AA520)=2,ROUND(CB489*AA520/SUM(AA519:AA528),#REF!),"")</f>
        <v/>
      </c>
      <c r="CC501" s="331" t="str">
        <f>IF(COUNT(CC489,AB520)=2,ROUND(CC489*AB520/SUM(AB519:AB528),#REF!),"")</f>
        <v/>
      </c>
      <c r="CD501" s="331" t="str">
        <f>IF(COUNT(CD489,AC520)=2,ROUND(CD489*AC520/SUM(AC519:AC528),#REF!),"")</f>
        <v/>
      </c>
      <c r="CE501" s="331" t="str">
        <f>IF(COUNT(CE489,AD520)=2,ROUND(CE489*AD520/SUM(AD519:AD528),#REF!),"")</f>
        <v/>
      </c>
      <c r="CF501" s="331" t="str">
        <f>IF(COUNT(CF489,AE520)=2,ROUND(CF489*AE520/SUM(AE519:AE528),#REF!),"")</f>
        <v/>
      </c>
      <c r="CG501" s="331" t="str">
        <f>IF(COUNT(CG489,AF520)=2,ROUND(CG489*AF520/SUM(AF519:AF528),#REF!),"")</f>
        <v/>
      </c>
      <c r="CH501" s="564" t="str">
        <f>IF(CH500="","",CH500)</f>
        <v>太陽光（余剰）</v>
      </c>
      <c r="CI501" s="564"/>
      <c r="CJ501" s="564"/>
      <c r="CK501" s="564"/>
      <c r="CL501" s="564"/>
      <c r="CM501" s="564"/>
      <c r="CN501" s="564"/>
      <c r="CO501" s="564"/>
      <c r="CP501" s="564"/>
      <c r="CQ501" s="564"/>
    </row>
    <row r="502" spans="3:95" s="243" customFormat="1" ht="13.5" customHeight="1">
      <c r="C502" s="606"/>
      <c r="D502" s="607"/>
      <c r="E502" s="608" t="s">
        <v>212</v>
      </c>
      <c r="F502" s="609"/>
      <c r="G502" s="610"/>
      <c r="H502" s="261"/>
      <c r="I502" s="261"/>
      <c r="J502" s="261"/>
      <c r="K502" s="261"/>
      <c r="L502" s="261"/>
      <c r="M502" s="261"/>
      <c r="N502" s="261"/>
      <c r="O502" s="261"/>
      <c r="P502" s="261"/>
      <c r="Q502" s="261"/>
      <c r="R502" s="261"/>
      <c r="S502" s="261"/>
      <c r="T502" s="262" t="str">
        <f>IF(COUNT(H502:S502)=0,"",SUMPRODUCT(ROUND(H502:S502,#REF!)))</f>
        <v/>
      </c>
      <c r="U502" s="608" t="s">
        <v>211</v>
      </c>
      <c r="V502" s="609"/>
      <c r="W502" s="609"/>
      <c r="X502" s="610"/>
      <c r="Y502" s="611" t="str">
        <f>IF(COUNT(T502)=0,"",T502)</f>
        <v/>
      </c>
      <c r="Z502" s="612"/>
      <c r="AA502" s="257"/>
      <c r="AB502" s="257"/>
      <c r="AC502" s="257"/>
      <c r="AD502" s="606"/>
      <c r="AE502" s="607"/>
      <c r="AF502" s="608" t="s">
        <v>199</v>
      </c>
      <c r="AG502" s="609"/>
      <c r="AH502" s="610"/>
      <c r="AI502" s="264" t="str">
        <f t="shared" ref="AI502:AT502" si="121">IF(COUNT(H501:H502)=0,"",ROUND(H502/(H501*24*AI488/1000),3))</f>
        <v/>
      </c>
      <c r="AJ502" s="264" t="str">
        <f t="shared" si="121"/>
        <v/>
      </c>
      <c r="AK502" s="264" t="str">
        <f t="shared" si="121"/>
        <v/>
      </c>
      <c r="AL502" s="264" t="str">
        <f t="shared" si="121"/>
        <v/>
      </c>
      <c r="AM502" s="264" t="str">
        <f t="shared" si="121"/>
        <v/>
      </c>
      <c r="AN502" s="264" t="str">
        <f t="shared" si="121"/>
        <v/>
      </c>
      <c r="AO502" s="264" t="str">
        <f t="shared" si="121"/>
        <v/>
      </c>
      <c r="AP502" s="264" t="str">
        <f t="shared" si="121"/>
        <v/>
      </c>
      <c r="AQ502" s="264" t="str">
        <f t="shared" si="121"/>
        <v/>
      </c>
      <c r="AR502" s="264" t="str">
        <f t="shared" si="121"/>
        <v/>
      </c>
      <c r="AS502" s="264" t="str">
        <f t="shared" si="121"/>
        <v/>
      </c>
      <c r="AT502" s="264" t="str">
        <f t="shared" si="121"/>
        <v/>
      </c>
      <c r="AU502" s="265" t="str">
        <f>IF(COUNT(AI502:AT502)=0,"",AVERAGE(AI502:AT502))</f>
        <v/>
      </c>
      <c r="AX502" s="569"/>
      <c r="AY502" s="569"/>
      <c r="AZ502" s="589"/>
      <c r="BA502" s="590"/>
      <c r="BB502" s="590"/>
      <c r="BC502" s="590"/>
      <c r="BD502" s="589"/>
      <c r="BE502" s="585" t="e">
        <f>IF(#REF!="発電事業者","月間送電電力量（GWh）","月間受電電力量（GWh）")</f>
        <v>#REF!</v>
      </c>
      <c r="BF502" s="586"/>
      <c r="BG502" s="331" t="str">
        <f>IF(COUNT(BG490,L520)=2,ROUND(BG490*L520/SUM(L519:L528),#REF!),"")</f>
        <v/>
      </c>
      <c r="BH502" s="331" t="str">
        <f>IF(COUNT(BH490,M520)=2,ROUND(BH490*M520/SUM(M519:M528),#REF!),"")</f>
        <v/>
      </c>
      <c r="BI502" s="331" t="str">
        <f>IF(COUNT(BI490,N520)=2,ROUND(BI490*N520/SUM(N519:N528),#REF!),"")</f>
        <v/>
      </c>
      <c r="BJ502" s="331" t="str">
        <f>IF(COUNT(BJ490,O520)=2,ROUND(BJ490*O520/SUM(O519:O528),#REF!),"")</f>
        <v/>
      </c>
      <c r="BK502" s="331" t="str">
        <f>IF(COUNT(BK490,P520)=2,ROUND(BK490*P520/SUM(P519:P528),#REF!),"")</f>
        <v/>
      </c>
      <c r="BL502" s="331" t="str">
        <f>IF(COUNT(BL490,Q520)=2,ROUND(BL490*Q520/SUM(Q519:Q528),#REF!),"")</f>
        <v/>
      </c>
      <c r="BM502" s="331" t="str">
        <f>IF(COUNT(BM490,R520)=2,ROUND(BM490*R520/SUM(R519:R528),#REF!),"")</f>
        <v/>
      </c>
      <c r="BN502" s="331" t="str">
        <f>IF(COUNT(BN490,S520)=2,ROUND(BN490*S520/SUM(S519:S528),#REF!),"")</f>
        <v/>
      </c>
      <c r="BO502" s="331" t="str">
        <f>IF(COUNT(BO490,T520)=2,ROUND(BO490*T520/SUM(T519:T528),#REF!),"")</f>
        <v/>
      </c>
      <c r="BP502" s="331" t="str">
        <f>IF(COUNT(BP490,U520)=2,ROUND(BP490*U520/SUM(U519:U528),#REF!),"")</f>
        <v/>
      </c>
      <c r="BQ502" s="331" t="str">
        <f>IF(COUNT(BQ490,V520)=2,ROUND(BQ490*V520/SUM(V519:V528),#REF!),"")</f>
        <v/>
      </c>
      <c r="BR502" s="331" t="str">
        <f>IF(COUNT(BR490,W520)=2,ROUND(BR490*W520/SUM(W519:W528),#REF!),"")</f>
        <v/>
      </c>
      <c r="BS502" s="569" t="e">
        <f>IF(#REF!="発電事業者","年間送電電力量（GWh）","年間受電電力量（GWh）")</f>
        <v>#REF!</v>
      </c>
      <c r="BT502" s="569"/>
      <c r="BU502" s="569"/>
      <c r="BV502" s="333" t="s">
        <v>25</v>
      </c>
      <c r="BW502" s="582"/>
      <c r="BX502" s="582"/>
      <c r="BY502" s="331" t="str">
        <f>IF(COUNT(BY490,X520)=2,ROUND(BY490*X520/SUM(X519:X528),#REF!),"")</f>
        <v/>
      </c>
      <c r="BZ502" s="331" t="str">
        <f>IF(COUNT(BZ490,Y520)=2,ROUND(BZ490*Y520/SUM(Y519:Y528),#REF!),"")</f>
        <v/>
      </c>
      <c r="CA502" s="331" t="str">
        <f>IF(COUNT(CA490,Z520)=2,ROUND(CA490*Z520/SUM(Z519:Z528),#REF!),"")</f>
        <v/>
      </c>
      <c r="CB502" s="331" t="str">
        <f>IF(COUNT(CB490,AA520)=2,ROUND(CB490*AA520/SUM(AA519:AA528),#REF!),"")</f>
        <v/>
      </c>
      <c r="CC502" s="331" t="str">
        <f>IF(COUNT(CC490,AB520)=2,ROUND(CC490*AB520/SUM(AB519:AB528),#REF!),"")</f>
        <v/>
      </c>
      <c r="CD502" s="331" t="str">
        <f>IF(COUNT(CD490,AC520)=2,ROUND(CD490*AC520/SUM(AC519:AC528),#REF!),"")</f>
        <v/>
      </c>
      <c r="CE502" s="331" t="str">
        <f>IF(COUNT(CE490,AD520)=2,ROUND(CE490*AD520/SUM(AD519:AD528),#REF!),"")</f>
        <v/>
      </c>
      <c r="CF502" s="331" t="str">
        <f>IF(COUNT(CF490,AE520)=2,ROUND(CF490*AE520/SUM(AE519:AE528),#REF!),"")</f>
        <v/>
      </c>
      <c r="CG502" s="331" t="str">
        <f>IF(COUNT(CG490,AF520)=2,ROUND(CG490*AF520/SUM(AF519:AF528),#REF!),"")</f>
        <v/>
      </c>
      <c r="CH502" s="565" t="str">
        <f>IF(COUNTA(AG520)=0,"",AG520)</f>
        <v/>
      </c>
      <c r="CI502" s="565"/>
      <c r="CJ502" s="565"/>
      <c r="CK502" s="565"/>
      <c r="CL502" s="565"/>
      <c r="CM502" s="565"/>
      <c r="CN502" s="565"/>
      <c r="CO502" s="565"/>
      <c r="CP502" s="565"/>
      <c r="CQ502" s="565"/>
    </row>
    <row r="503" spans="3:95" s="243" customFormat="1" ht="13.5" customHeight="1">
      <c r="C503" s="604" t="e">
        <f>DATE(#REF!+5,1,1)</f>
        <v>#REF!</v>
      </c>
      <c r="D503" s="605"/>
      <c r="E503" s="613" t="s">
        <v>275</v>
      </c>
      <c r="F503" s="614"/>
      <c r="G503" s="615"/>
      <c r="H503" s="256"/>
      <c r="I503" s="256"/>
      <c r="J503" s="256"/>
      <c r="K503" s="256"/>
      <c r="L503" s="256"/>
      <c r="M503" s="256"/>
      <c r="N503" s="256"/>
      <c r="O503" s="256"/>
      <c r="P503" s="256"/>
      <c r="Q503" s="256"/>
      <c r="R503" s="256"/>
      <c r="S503" s="256"/>
      <c r="T503" s="255"/>
      <c r="U503" s="618"/>
      <c r="V503" s="619"/>
      <c r="W503" s="619"/>
      <c r="X503" s="619"/>
      <c r="Y503" s="619"/>
      <c r="Z503" s="620"/>
      <c r="AA503" s="257"/>
      <c r="AB503" s="257"/>
      <c r="AC503" s="257"/>
      <c r="AD503" s="604" t="e">
        <f>DATE(#REF!+5,1,1)</f>
        <v>#REF!</v>
      </c>
      <c r="AE503" s="605"/>
      <c r="AF503" s="613" t="s">
        <v>198</v>
      </c>
      <c r="AG503" s="614"/>
      <c r="AH503" s="615"/>
      <c r="AI503" s="258" t="str">
        <f>IF(COUNT(S501,H503)&lt;&gt;2,"",ROUND(MIN(S501,H503)*H488,#REF!))</f>
        <v/>
      </c>
      <c r="AJ503" s="258" t="str">
        <f>IF(COUNT(H503,I503)&lt;&gt;2,"",ROUND(MIN(H503,I503)*I488,#REF!))</f>
        <v/>
      </c>
      <c r="AK503" s="258" t="str">
        <f>IF(COUNT(I503,J503)&lt;&gt;2,"",ROUND(MIN(I503,J503)*J488,#REF!))</f>
        <v/>
      </c>
      <c r="AL503" s="258" t="str">
        <f>IF(COUNT(J503,K503)&lt;&gt;2,"",ROUND(MIN(J503,K503)*K488,#REF!))</f>
        <v/>
      </c>
      <c r="AM503" s="258" t="str">
        <f>IF(COUNT(K503,L503)&lt;&gt;2,"",ROUND(MIN(K503,L503)*L488,#REF!))</f>
        <v/>
      </c>
      <c r="AN503" s="258" t="str">
        <f>IF(COUNT(L503,M503)&lt;&gt;2,"",ROUND(MIN(L503,M503)*M488,#REF!))</f>
        <v/>
      </c>
      <c r="AO503" s="258" t="str">
        <f>IF(COUNT(M503,N503)&lt;&gt;2,"",ROUND(MIN(M503,N503)*N488,#REF!))</f>
        <v/>
      </c>
      <c r="AP503" s="258" t="str">
        <f>IF(COUNT(N503,O503)&lt;&gt;2,"",ROUND(MIN(N503,O503)*O488,#REF!))</f>
        <v/>
      </c>
      <c r="AQ503" s="258" t="str">
        <f>IF(COUNT(O503,P503)&lt;&gt;2,"",ROUND(MIN(O503,P503)*P488,#REF!))</f>
        <v/>
      </c>
      <c r="AR503" s="258" t="str">
        <f>IF(COUNT(P503,Q503)&lt;&gt;2,"",ROUND(MIN(P503,Q503)*Q488,#REF!))</f>
        <v/>
      </c>
      <c r="AS503" s="258" t="str">
        <f>IF(COUNT(Q503,R503)&lt;&gt;2,"",ROUND(MIN(Q503,R503)*R488,#REF!))</f>
        <v/>
      </c>
      <c r="AT503" s="258" t="str">
        <f>IF(COUNT(R503,S503)&lt;&gt;2,"",ROUND(MIN(R503,S503)*S488,#REF!))</f>
        <v/>
      </c>
      <c r="AU503" s="255"/>
      <c r="AX503" s="569" t="str">
        <f>IF(C521="","",C521)</f>
        <v/>
      </c>
      <c r="AY503" s="569"/>
      <c r="AZ503" s="587" t="str">
        <f>IF(E521="","",E521)</f>
        <v/>
      </c>
      <c r="BA503" s="590" t="str">
        <f ca="1">IF(F521="","",F521)</f>
        <v/>
      </c>
      <c r="BB503" s="590"/>
      <c r="BC503" s="590"/>
      <c r="BD503" s="587" t="str">
        <f>IF(I521="","",I521)</f>
        <v/>
      </c>
      <c r="BE503" s="578" t="e">
        <f>IF(#REF!="発電事業者","送電電力（MW）","受電電力（MW）")</f>
        <v>#REF!</v>
      </c>
      <c r="BF503" s="579"/>
      <c r="BG503" s="331" t="str">
        <f>IF(COUNT(BG488,L521)=2,ROUND(BG488*L521/SUM(L519:L528),#REF!),"")</f>
        <v/>
      </c>
      <c r="BH503" s="331" t="str">
        <f>IF(COUNT(BH488,M521)=2,ROUND(BH488*M521/SUM(M519:M528),#REF!),"")</f>
        <v/>
      </c>
      <c r="BI503" s="331" t="str">
        <f>IF(COUNT(BI488,N521)=2,ROUND(BI488*N521/SUM(N519:N528),#REF!),"")</f>
        <v/>
      </c>
      <c r="BJ503" s="331" t="str">
        <f>IF(COUNT(BJ488,O521)=2,ROUND(BJ488*O521/SUM(O519:O528),#REF!),"")</f>
        <v/>
      </c>
      <c r="BK503" s="331" t="str">
        <f>IF(COUNT(BK488,P521)=2,ROUND(BK488*P521/SUM(P519:P528),#REF!),"")</f>
        <v/>
      </c>
      <c r="BL503" s="331" t="str">
        <f>IF(COUNT(BL488,Q521)=2,ROUND(BL488*Q521/SUM(Q519:Q528),#REF!),"")</f>
        <v/>
      </c>
      <c r="BM503" s="331" t="str">
        <f>IF(COUNT(BM488,R521)=2,ROUND(BM488*R521/SUM(R519:R528),#REF!),"")</f>
        <v/>
      </c>
      <c r="BN503" s="331" t="str">
        <f>IF(COUNT(BN488,S521)=2,ROUND(BN488*S521/SUM(S519:S528),#REF!),"")</f>
        <v/>
      </c>
      <c r="BO503" s="331" t="str">
        <f>IF(COUNT(BO488,T521)=2,ROUND(BO488*T521/SUM(T519:T528),#REF!),"")</f>
        <v/>
      </c>
      <c r="BP503" s="331" t="str">
        <f>IF(COUNT(BP488,U521)=2,ROUND(BP488*U521/SUM(U519:U528),#REF!),"")</f>
        <v/>
      </c>
      <c r="BQ503" s="331" t="str">
        <f>IF(COUNT(BQ488,V521)=2,ROUND(BQ488*V521/SUM(V519:V528),#REF!),"")</f>
        <v/>
      </c>
      <c r="BR503" s="331" t="str">
        <f>IF(COUNT(BR488,W521)=2,ROUND(BR488*W521/SUM(W519:W528),#REF!),"")</f>
        <v/>
      </c>
      <c r="BS503" s="569" t="e">
        <f>IF(#REF!="発電事業者","送電電力（MW）","受電電力（MW）")</f>
        <v>#REF!</v>
      </c>
      <c r="BT503" s="569"/>
      <c r="BU503" s="569"/>
      <c r="BV503" s="333" t="s">
        <v>171</v>
      </c>
      <c r="BW503" s="580"/>
      <c r="BX503" s="580"/>
      <c r="BY503" s="331" t="str">
        <f>IF(COUNT(BY488,X521)=2,ROUND(BY488*X521/SUM(X519:X528),#REF!),"")</f>
        <v/>
      </c>
      <c r="BZ503" s="331" t="str">
        <f>IF(COUNT(BZ488,Y521)=2,ROUND(BZ488*Y521/SUM(Y519:Y528),#REF!),"")</f>
        <v/>
      </c>
      <c r="CA503" s="331" t="str">
        <f>IF(COUNT(CA488,Z521)=2,ROUND(CA488*Z521/SUM(Z519:Z528),#REF!),"")</f>
        <v/>
      </c>
      <c r="CB503" s="331" t="str">
        <f>IF(COUNT(CB488,AA521)=2,ROUND(CB488*AA521/SUM(AA519:AA528),#REF!),"")</f>
        <v/>
      </c>
      <c r="CC503" s="331" t="str">
        <f>IF(COUNT(CC488,AB521)=2,ROUND(CC488*AB521/SUM(AB519:AB528),#REF!),"")</f>
        <v/>
      </c>
      <c r="CD503" s="331" t="str">
        <f>IF(COUNT(CD488,AC521)=2,ROUND(CD488*AC521/SUM(AC519:AC528),#REF!),"")</f>
        <v/>
      </c>
      <c r="CE503" s="331" t="str">
        <f>IF(COUNT(CE488,AD521)=2,ROUND(CE488*AD521/SUM(AD519:AD528),#REF!),"")</f>
        <v/>
      </c>
      <c r="CF503" s="331" t="str">
        <f>IF(COUNT(CF488,AE521)=2,ROUND(CF488*AE521/SUM(AE519:AE528),#REF!),"")</f>
        <v/>
      </c>
      <c r="CG503" s="331" t="str">
        <f>IF(COUNT(CG488,AF521)=2,ROUND(CG488*AF521/SUM(AF519:AF528),#REF!),"")</f>
        <v/>
      </c>
      <c r="CH503" s="563" t="s">
        <v>215</v>
      </c>
      <c r="CI503" s="563"/>
      <c r="CJ503" s="563"/>
      <c r="CK503" s="563"/>
      <c r="CL503" s="563"/>
      <c r="CM503" s="563"/>
      <c r="CN503" s="563"/>
      <c r="CO503" s="563"/>
      <c r="CP503" s="563"/>
      <c r="CQ503" s="563"/>
    </row>
    <row r="504" spans="3:95" s="243" customFormat="1" ht="13.5" customHeight="1">
      <c r="C504" s="606"/>
      <c r="D504" s="607"/>
      <c r="E504" s="608" t="s">
        <v>212</v>
      </c>
      <c r="F504" s="609"/>
      <c r="G504" s="610"/>
      <c r="H504" s="261"/>
      <c r="I504" s="261"/>
      <c r="J504" s="261"/>
      <c r="K504" s="261"/>
      <c r="L504" s="261"/>
      <c r="M504" s="261"/>
      <c r="N504" s="261"/>
      <c r="O504" s="261"/>
      <c r="P504" s="261"/>
      <c r="Q504" s="261"/>
      <c r="R504" s="261"/>
      <c r="S504" s="261"/>
      <c r="T504" s="262" t="str">
        <f>IF(COUNT(H504:S504)=0,"",SUMPRODUCT(ROUND(H504:S504,#REF!)))</f>
        <v/>
      </c>
      <c r="U504" s="621"/>
      <c r="V504" s="622"/>
      <c r="W504" s="622"/>
      <c r="X504" s="622"/>
      <c r="Y504" s="622"/>
      <c r="Z504" s="623"/>
      <c r="AA504" s="257"/>
      <c r="AB504" s="257"/>
      <c r="AC504" s="257"/>
      <c r="AD504" s="606"/>
      <c r="AE504" s="607"/>
      <c r="AF504" s="608" t="s">
        <v>199</v>
      </c>
      <c r="AG504" s="609"/>
      <c r="AH504" s="610"/>
      <c r="AI504" s="264" t="str">
        <f t="shared" ref="AI504:AT504" si="122">IF(COUNT(H503:H504)=0,"",ROUND(H504/(H503*24*AI488/1000),3))</f>
        <v/>
      </c>
      <c r="AJ504" s="264" t="str">
        <f t="shared" si="122"/>
        <v/>
      </c>
      <c r="AK504" s="264" t="str">
        <f t="shared" si="122"/>
        <v/>
      </c>
      <c r="AL504" s="264" t="str">
        <f t="shared" si="122"/>
        <v/>
      </c>
      <c r="AM504" s="264" t="str">
        <f t="shared" si="122"/>
        <v/>
      </c>
      <c r="AN504" s="264" t="str">
        <f t="shared" si="122"/>
        <v/>
      </c>
      <c r="AO504" s="264" t="str">
        <f t="shared" si="122"/>
        <v/>
      </c>
      <c r="AP504" s="264" t="str">
        <f t="shared" si="122"/>
        <v/>
      </c>
      <c r="AQ504" s="264" t="str">
        <f t="shared" si="122"/>
        <v/>
      </c>
      <c r="AR504" s="264" t="str">
        <f t="shared" si="122"/>
        <v/>
      </c>
      <c r="AS504" s="264" t="str">
        <f t="shared" si="122"/>
        <v/>
      </c>
      <c r="AT504" s="264" t="str">
        <f t="shared" si="122"/>
        <v/>
      </c>
      <c r="AU504" s="265" t="str">
        <f>IF(COUNT(AI504:AT504)=0,"",AVERAGE(AI504:AT504))</f>
        <v/>
      </c>
      <c r="AX504" s="569"/>
      <c r="AY504" s="569"/>
      <c r="AZ504" s="588"/>
      <c r="BA504" s="590"/>
      <c r="BB504" s="590"/>
      <c r="BC504" s="590"/>
      <c r="BD504" s="588"/>
      <c r="BE504" s="583"/>
      <c r="BF504" s="584"/>
      <c r="BG504" s="259"/>
      <c r="BH504" s="259"/>
      <c r="BI504" s="259"/>
      <c r="BJ504" s="259"/>
      <c r="BK504" s="259"/>
      <c r="BL504" s="259"/>
      <c r="BM504" s="259"/>
      <c r="BN504" s="259"/>
      <c r="BO504" s="259"/>
      <c r="BP504" s="259"/>
      <c r="BQ504" s="259"/>
      <c r="BR504" s="259"/>
      <c r="BS504" s="569"/>
      <c r="BT504" s="569"/>
      <c r="BU504" s="569"/>
      <c r="BV504" s="333" t="s">
        <v>172</v>
      </c>
      <c r="BW504" s="581"/>
      <c r="BX504" s="581"/>
      <c r="BY504" s="331" t="str">
        <f>IF(COUNT(BY489,X521)=2,ROUND(BY489*X521/SUM(X519:X528),#REF!),"")</f>
        <v/>
      </c>
      <c r="BZ504" s="331" t="str">
        <f>IF(COUNT(BZ489,Y521)=2,ROUND(BZ489*Y521/SUM(Y519:Y528),#REF!),"")</f>
        <v/>
      </c>
      <c r="CA504" s="331" t="str">
        <f>IF(COUNT(CA489,Z521)=2,ROUND(CA489*Z521/SUM(Z519:Z528),#REF!),"")</f>
        <v/>
      </c>
      <c r="CB504" s="331" t="str">
        <f>IF(COUNT(CB489,AA521)=2,ROUND(CB489*AA521/SUM(AA519:AA528),#REF!),"")</f>
        <v/>
      </c>
      <c r="CC504" s="331" t="str">
        <f>IF(COUNT(CC489,AB521)=2,ROUND(CC489*AB521/SUM(AB519:AB528),#REF!),"")</f>
        <v/>
      </c>
      <c r="CD504" s="331" t="str">
        <f>IF(COUNT(CD489,AC521)=2,ROUND(CD489*AC521/SUM(AC519:AC528),#REF!),"")</f>
        <v/>
      </c>
      <c r="CE504" s="331" t="str">
        <f>IF(COUNT(CE489,AD521)=2,ROUND(CE489*AD521/SUM(AD519:AD528),#REF!),"")</f>
        <v/>
      </c>
      <c r="CF504" s="331" t="str">
        <f>IF(COUNT(CF489,AE521)=2,ROUND(CF489*AE521/SUM(AE519:AE528),#REF!),"")</f>
        <v/>
      </c>
      <c r="CG504" s="331" t="str">
        <f>IF(COUNT(CG489,AF521)=2,ROUND(CG489*AF521/SUM(AF519:AF528),#REF!),"")</f>
        <v/>
      </c>
      <c r="CH504" s="564" t="str">
        <f>IF(CH503="","",CH503)</f>
        <v>太陽光（余剰）</v>
      </c>
      <c r="CI504" s="564"/>
      <c r="CJ504" s="564"/>
      <c r="CK504" s="564"/>
      <c r="CL504" s="564"/>
      <c r="CM504" s="564"/>
      <c r="CN504" s="564"/>
      <c r="CO504" s="564"/>
      <c r="CP504" s="564"/>
      <c r="CQ504" s="564"/>
    </row>
    <row r="505" spans="3:95" s="243" customFormat="1" ht="13.5" customHeight="1">
      <c r="C505" s="604" t="e">
        <f>DATE(#REF!+6,1,1)</f>
        <v>#REF!</v>
      </c>
      <c r="D505" s="605"/>
      <c r="E505" s="613" t="s">
        <v>275</v>
      </c>
      <c r="F505" s="614"/>
      <c r="G505" s="615"/>
      <c r="H505" s="256"/>
      <c r="I505" s="256"/>
      <c r="J505" s="256"/>
      <c r="K505" s="256"/>
      <c r="L505" s="256"/>
      <c r="M505" s="256"/>
      <c r="N505" s="256"/>
      <c r="O505" s="256"/>
      <c r="P505" s="256"/>
      <c r="Q505" s="256"/>
      <c r="R505" s="256"/>
      <c r="S505" s="256"/>
      <c r="T505" s="255"/>
      <c r="U505" s="621"/>
      <c r="V505" s="622"/>
      <c r="W505" s="622"/>
      <c r="X505" s="622"/>
      <c r="Y505" s="622"/>
      <c r="Z505" s="623"/>
      <c r="AA505" s="257"/>
      <c r="AB505" s="257"/>
      <c r="AC505" s="257"/>
      <c r="AD505" s="604" t="e">
        <f>DATE(#REF!+6,1,1)</f>
        <v>#REF!</v>
      </c>
      <c r="AE505" s="605"/>
      <c r="AF505" s="613" t="s">
        <v>198</v>
      </c>
      <c r="AG505" s="614"/>
      <c r="AH505" s="615"/>
      <c r="AI505" s="258" t="str">
        <f>IF(COUNT(S503,H505)&lt;&gt;2,"",ROUND(MIN(S503,H505)*H488,#REF!))</f>
        <v/>
      </c>
      <c r="AJ505" s="258" t="str">
        <f>IF(COUNT(H505,I505)&lt;&gt;2,"",ROUND(MIN(H505,I505)*I488,#REF!))</f>
        <v/>
      </c>
      <c r="AK505" s="258" t="str">
        <f>IF(COUNT(I505,J505)&lt;&gt;2,"",ROUND(MIN(I505,J505)*J488,#REF!))</f>
        <v/>
      </c>
      <c r="AL505" s="258" t="str">
        <f>IF(COUNT(J505,K505)&lt;&gt;2,"",ROUND(MIN(J505,K505)*K488,#REF!))</f>
        <v/>
      </c>
      <c r="AM505" s="258" t="str">
        <f>IF(COUNT(K505,L505)&lt;&gt;2,"",ROUND(MIN(K505,L505)*L488,#REF!))</f>
        <v/>
      </c>
      <c r="AN505" s="258" t="str">
        <f>IF(COUNT(L505,M505)&lt;&gt;2,"",ROUND(MIN(L505,M505)*M488,#REF!))</f>
        <v/>
      </c>
      <c r="AO505" s="258" t="str">
        <f>IF(COUNT(M505,N505)&lt;&gt;2,"",ROUND(MIN(M505,N505)*N488,#REF!))</f>
        <v/>
      </c>
      <c r="AP505" s="258" t="str">
        <f>IF(COUNT(N505,O505)&lt;&gt;2,"",ROUND(MIN(N505,O505)*O488,#REF!))</f>
        <v/>
      </c>
      <c r="AQ505" s="258" t="str">
        <f>IF(COUNT(O505,P505)&lt;&gt;2,"",ROUND(MIN(O505,P505)*P488,#REF!))</f>
        <v/>
      </c>
      <c r="AR505" s="258" t="str">
        <f>IF(COUNT(P505,Q505)&lt;&gt;2,"",ROUND(MIN(P505,Q505)*Q488,#REF!))</f>
        <v/>
      </c>
      <c r="AS505" s="258" t="str">
        <f>IF(COUNT(Q505,R505)&lt;&gt;2,"",ROUND(MIN(Q505,R505)*R488,#REF!))</f>
        <v/>
      </c>
      <c r="AT505" s="258" t="str">
        <f>IF(COUNT(R505,S505)&lt;&gt;2,"",ROUND(MIN(R505,S505)*S488,#REF!))</f>
        <v/>
      </c>
      <c r="AU505" s="255"/>
      <c r="AX505" s="569"/>
      <c r="AY505" s="569"/>
      <c r="AZ505" s="589"/>
      <c r="BA505" s="590"/>
      <c r="BB505" s="590"/>
      <c r="BC505" s="590"/>
      <c r="BD505" s="589"/>
      <c r="BE505" s="585" t="e">
        <f>IF(#REF!="発電事業者","月間送電電力量（GWh）","月間受電電力量（GWh）")</f>
        <v>#REF!</v>
      </c>
      <c r="BF505" s="586"/>
      <c r="BG505" s="331" t="str">
        <f>IF(COUNT(BG490,L521)=2,ROUND(BG490*L521/SUM(L519:L528),#REF!),"")</f>
        <v/>
      </c>
      <c r="BH505" s="331" t="str">
        <f>IF(COUNT(BH490,M521)=2,ROUND(BH490*M521/SUM(M519:M528),#REF!),"")</f>
        <v/>
      </c>
      <c r="BI505" s="331" t="str">
        <f>IF(COUNT(BI490,N521)=2,ROUND(BI490*N521/SUM(N519:N528),#REF!),"")</f>
        <v/>
      </c>
      <c r="BJ505" s="331" t="str">
        <f>IF(COUNT(BJ490,O521)=2,ROUND(BJ490*O521/SUM(O519:O528),#REF!),"")</f>
        <v/>
      </c>
      <c r="BK505" s="331" t="str">
        <f>IF(COUNT(BK490,P521)=2,ROUND(BK490*P521/SUM(P519:P528),#REF!),"")</f>
        <v/>
      </c>
      <c r="BL505" s="331" t="str">
        <f>IF(COUNT(BL490,Q521)=2,ROUND(BL490*Q521/SUM(Q519:Q528),#REF!),"")</f>
        <v/>
      </c>
      <c r="BM505" s="331" t="str">
        <f>IF(COUNT(BM490,R521)=2,ROUND(BM490*R521/SUM(R519:R528),#REF!),"")</f>
        <v/>
      </c>
      <c r="BN505" s="331" t="str">
        <f>IF(COUNT(BN490,S521)=2,ROUND(BN490*S521/SUM(S519:S528),#REF!),"")</f>
        <v/>
      </c>
      <c r="BO505" s="331" t="str">
        <f>IF(COUNT(BO490,T521)=2,ROUND(BO490*T521/SUM(T519:T528),#REF!),"")</f>
        <v/>
      </c>
      <c r="BP505" s="331" t="str">
        <f>IF(COUNT(BP490,U521)=2,ROUND(BP490*U521/SUM(U519:U528),#REF!),"")</f>
        <v/>
      </c>
      <c r="BQ505" s="331" t="str">
        <f>IF(COUNT(BQ490,V521)=2,ROUND(BQ490*V521/SUM(V519:V528),#REF!),"")</f>
        <v/>
      </c>
      <c r="BR505" s="331" t="str">
        <f>IF(COUNT(BR490,W521)=2,ROUND(BR490*W521/SUM(W519:W528),#REF!),"")</f>
        <v/>
      </c>
      <c r="BS505" s="569" t="e">
        <f>IF(#REF!="発電事業者","年間送電電力量（GWh）","年間受電電力量（GWh）")</f>
        <v>#REF!</v>
      </c>
      <c r="BT505" s="569"/>
      <c r="BU505" s="569"/>
      <c r="BV505" s="333" t="s">
        <v>25</v>
      </c>
      <c r="BW505" s="582"/>
      <c r="BX505" s="582"/>
      <c r="BY505" s="331" t="str">
        <f>IF(COUNT(BY490,X521)=2,ROUND(BY490*X521/SUM(X519:X528),#REF!),"")</f>
        <v/>
      </c>
      <c r="BZ505" s="331" t="str">
        <f>IF(COUNT(BZ490,Y521)=2,ROUND(BZ490*Y521/SUM(Y519:Y528),#REF!),"")</f>
        <v/>
      </c>
      <c r="CA505" s="331" t="str">
        <f>IF(COUNT(CA490,Z521)=2,ROUND(CA490*Z521/SUM(Z519:Z528),#REF!),"")</f>
        <v/>
      </c>
      <c r="CB505" s="331" t="str">
        <f>IF(COUNT(CB490,AA521)=2,ROUND(CB490*AA521/SUM(AA519:AA528),#REF!),"")</f>
        <v/>
      </c>
      <c r="CC505" s="331" t="str">
        <f>IF(COUNT(CC490,AB521)=2,ROUND(CC490*AB521/SUM(AB519:AB528),#REF!),"")</f>
        <v/>
      </c>
      <c r="CD505" s="331" t="str">
        <f>IF(COUNT(CD490,AC521)=2,ROUND(CD490*AC521/SUM(AC519:AC528),#REF!),"")</f>
        <v/>
      </c>
      <c r="CE505" s="331" t="str">
        <f>IF(COUNT(CE490,AD521)=2,ROUND(CE490*AD521/SUM(AD519:AD528),#REF!),"")</f>
        <v/>
      </c>
      <c r="CF505" s="331" t="str">
        <f>IF(COUNT(CF490,AE521)=2,ROUND(CF490*AE521/SUM(AE519:AE528),#REF!),"")</f>
        <v/>
      </c>
      <c r="CG505" s="331" t="str">
        <f>IF(COUNT(CG490,AF521)=2,ROUND(CG490*AF521/SUM(AF519:AF528),#REF!),"")</f>
        <v/>
      </c>
      <c r="CH505" s="565" t="str">
        <f>IF(COUNTA(AG521)=0,"",AG521)</f>
        <v/>
      </c>
      <c r="CI505" s="565"/>
      <c r="CJ505" s="565"/>
      <c r="CK505" s="565"/>
      <c r="CL505" s="565"/>
      <c r="CM505" s="565"/>
      <c r="CN505" s="565"/>
      <c r="CO505" s="565"/>
      <c r="CP505" s="565"/>
      <c r="CQ505" s="565"/>
    </row>
    <row r="506" spans="3:95" s="243" customFormat="1" ht="13.5" customHeight="1">
      <c r="C506" s="606"/>
      <c r="D506" s="607"/>
      <c r="E506" s="608" t="s">
        <v>212</v>
      </c>
      <c r="F506" s="609"/>
      <c r="G506" s="610"/>
      <c r="H506" s="261"/>
      <c r="I506" s="261"/>
      <c r="J506" s="261"/>
      <c r="K506" s="261"/>
      <c r="L506" s="261"/>
      <c r="M506" s="261"/>
      <c r="N506" s="261"/>
      <c r="O506" s="261"/>
      <c r="P506" s="261"/>
      <c r="Q506" s="261"/>
      <c r="R506" s="261"/>
      <c r="S506" s="261"/>
      <c r="T506" s="262" t="str">
        <f>IF(COUNT(H506:S506)=0,"",SUMPRODUCT(ROUND(H506:S506,#REF!)))</f>
        <v/>
      </c>
      <c r="U506" s="621"/>
      <c r="V506" s="622"/>
      <c r="W506" s="622"/>
      <c r="X506" s="622"/>
      <c r="Y506" s="622"/>
      <c r="Z506" s="623"/>
      <c r="AA506" s="257"/>
      <c r="AB506" s="257"/>
      <c r="AC506" s="257"/>
      <c r="AD506" s="606"/>
      <c r="AE506" s="607"/>
      <c r="AF506" s="608" t="s">
        <v>199</v>
      </c>
      <c r="AG506" s="609"/>
      <c r="AH506" s="610"/>
      <c r="AI506" s="264" t="str">
        <f t="shared" ref="AI506:AT506" si="123">IF(COUNT(H505:H506)=0,"",ROUND(H506/(H505*24*AI488/1000),3))</f>
        <v/>
      </c>
      <c r="AJ506" s="264" t="str">
        <f t="shared" si="123"/>
        <v/>
      </c>
      <c r="AK506" s="264" t="str">
        <f t="shared" si="123"/>
        <v/>
      </c>
      <c r="AL506" s="264" t="str">
        <f t="shared" si="123"/>
        <v/>
      </c>
      <c r="AM506" s="264" t="str">
        <f t="shared" si="123"/>
        <v/>
      </c>
      <c r="AN506" s="264" t="str">
        <f t="shared" si="123"/>
        <v/>
      </c>
      <c r="AO506" s="264" t="str">
        <f t="shared" si="123"/>
        <v/>
      </c>
      <c r="AP506" s="264" t="str">
        <f t="shared" si="123"/>
        <v/>
      </c>
      <c r="AQ506" s="264" t="str">
        <f t="shared" si="123"/>
        <v/>
      </c>
      <c r="AR506" s="264" t="str">
        <f t="shared" si="123"/>
        <v/>
      </c>
      <c r="AS506" s="264" t="str">
        <f t="shared" si="123"/>
        <v/>
      </c>
      <c r="AT506" s="264" t="str">
        <f t="shared" si="123"/>
        <v/>
      </c>
      <c r="AU506" s="265" t="str">
        <f>IF(COUNT(AI506:AT506)=0,"",AVERAGE(AI506:AT506))</f>
        <v/>
      </c>
      <c r="AX506" s="569" t="str">
        <f>IF(C522="","",C522)</f>
        <v/>
      </c>
      <c r="AY506" s="569"/>
      <c r="AZ506" s="587" t="str">
        <f>IF(E522="","",E522)</f>
        <v/>
      </c>
      <c r="BA506" s="590" t="str">
        <f ca="1">IF(F522="","",F522)</f>
        <v/>
      </c>
      <c r="BB506" s="590"/>
      <c r="BC506" s="590"/>
      <c r="BD506" s="587" t="str">
        <f>IF(I522="","",I522)</f>
        <v/>
      </c>
      <c r="BE506" s="578" t="e">
        <f>IF(#REF!="発電事業者","送電電力（MW）","受電電力（MW）")</f>
        <v>#REF!</v>
      </c>
      <c r="BF506" s="579"/>
      <c r="BG506" s="331" t="str">
        <f>IF(COUNT(BG488,L522)=2,ROUND(BG488*L522/SUM(L519:L528),#REF!),"")</f>
        <v/>
      </c>
      <c r="BH506" s="331" t="str">
        <f>IF(COUNT(BH488,M522)=2,ROUND(BH488*M522/SUM(M519:M528),#REF!),"")</f>
        <v/>
      </c>
      <c r="BI506" s="331" t="str">
        <f>IF(COUNT(BI488,N522)=2,ROUND(BI488*N522/SUM(N519:N528),#REF!),"")</f>
        <v/>
      </c>
      <c r="BJ506" s="331" t="str">
        <f>IF(COUNT(BJ488,O522)=2,ROUND(BJ488*O522/SUM(O519:O528),#REF!),"")</f>
        <v/>
      </c>
      <c r="BK506" s="331" t="str">
        <f>IF(COUNT(BK488,P522)=2,ROUND(BK488*P522/SUM(P519:P528),#REF!),"")</f>
        <v/>
      </c>
      <c r="BL506" s="331" t="str">
        <f>IF(COUNT(BL488,Q522)=2,ROUND(BL488*Q522/SUM(Q519:Q528),#REF!),"")</f>
        <v/>
      </c>
      <c r="BM506" s="331" t="str">
        <f>IF(COUNT(BM488,R522)=2,ROUND(BM488*R522/SUM(R519:R528),#REF!),"")</f>
        <v/>
      </c>
      <c r="BN506" s="331" t="str">
        <f>IF(COUNT(BN488,S522)=2,ROUND(BN488*S522/SUM(S519:S528),#REF!),"")</f>
        <v/>
      </c>
      <c r="BO506" s="331" t="str">
        <f>IF(COUNT(BO488,T522)=2,ROUND(BO488*T522/SUM(T519:T528),#REF!),"")</f>
        <v/>
      </c>
      <c r="BP506" s="331" t="str">
        <f>IF(COUNT(BP488,U522)=2,ROUND(BP488*U522/SUM(U519:U528),#REF!),"")</f>
        <v/>
      </c>
      <c r="BQ506" s="331" t="str">
        <f>IF(COUNT(BQ488,V522)=2,ROUND(BQ488*V522/SUM(V519:V528),#REF!),"")</f>
        <v/>
      </c>
      <c r="BR506" s="331" t="str">
        <f>IF(COUNT(BR488,W522)=2,ROUND(BR488*W522/SUM(W519:W528),#REF!),"")</f>
        <v/>
      </c>
      <c r="BS506" s="569" t="e">
        <f>IF(#REF!="発電事業者","送電電力（MW）","受電電力（MW）")</f>
        <v>#REF!</v>
      </c>
      <c r="BT506" s="569"/>
      <c r="BU506" s="569"/>
      <c r="BV506" s="333" t="s">
        <v>171</v>
      </c>
      <c r="BW506" s="580"/>
      <c r="BX506" s="580"/>
      <c r="BY506" s="331" t="str">
        <f>IF(COUNT(BY488,X522)=2,ROUND(BY488*X522/SUM(X519:X528),#REF!),"")</f>
        <v/>
      </c>
      <c r="BZ506" s="331" t="str">
        <f>IF(COUNT(BZ488,Y522)=2,ROUND(BZ488*Y522/SUM(Y519:Y528),#REF!),"")</f>
        <v/>
      </c>
      <c r="CA506" s="331" t="str">
        <f>IF(COUNT(CA488,Z522)=2,ROUND(CA488*Z522/SUM(Z519:Z528),#REF!),"")</f>
        <v/>
      </c>
      <c r="CB506" s="331" t="str">
        <f>IF(COUNT(CB488,AA522)=2,ROUND(CB488*AA522/SUM(AA519:AA528),#REF!),"")</f>
        <v/>
      </c>
      <c r="CC506" s="331" t="str">
        <f>IF(COUNT(CC488,AB522)=2,ROUND(CC488*AB522/SUM(AB519:AB528),#REF!),"")</f>
        <v/>
      </c>
      <c r="CD506" s="331" t="str">
        <f>IF(COUNT(CD488,AC522)=2,ROUND(CD488*AC522/SUM(AC519:AC528),#REF!),"")</f>
        <v/>
      </c>
      <c r="CE506" s="331" t="str">
        <f>IF(COUNT(CE488,AD522)=2,ROUND(CE488*AD522/SUM(AD519:AD528),#REF!),"")</f>
        <v/>
      </c>
      <c r="CF506" s="331" t="str">
        <f>IF(COUNT(CF488,AE522)=2,ROUND(CF488*AE522/SUM(AE519:AE528),#REF!),"")</f>
        <v/>
      </c>
      <c r="CG506" s="331" t="str">
        <f>IF(COUNT(CG488,AF522)=2,ROUND(CG488*AF522/SUM(AF519:AF528),#REF!),"")</f>
        <v/>
      </c>
      <c r="CH506" s="563" t="s">
        <v>215</v>
      </c>
      <c r="CI506" s="563"/>
      <c r="CJ506" s="563"/>
      <c r="CK506" s="563"/>
      <c r="CL506" s="563"/>
      <c r="CM506" s="563"/>
      <c r="CN506" s="563"/>
      <c r="CO506" s="563"/>
      <c r="CP506" s="563"/>
      <c r="CQ506" s="563"/>
    </row>
    <row r="507" spans="3:95" s="243" customFormat="1" ht="13.5" customHeight="1">
      <c r="C507" s="604" t="e">
        <f>DATE(#REF!+7,1,1)</f>
        <v>#REF!</v>
      </c>
      <c r="D507" s="605"/>
      <c r="E507" s="613" t="s">
        <v>275</v>
      </c>
      <c r="F507" s="614"/>
      <c r="G507" s="615"/>
      <c r="H507" s="256"/>
      <c r="I507" s="256"/>
      <c r="J507" s="256"/>
      <c r="K507" s="256"/>
      <c r="L507" s="256"/>
      <c r="M507" s="256"/>
      <c r="N507" s="256"/>
      <c r="O507" s="256"/>
      <c r="P507" s="256"/>
      <c r="Q507" s="256"/>
      <c r="R507" s="256"/>
      <c r="S507" s="256"/>
      <c r="T507" s="255"/>
      <c r="U507" s="621"/>
      <c r="V507" s="622"/>
      <c r="W507" s="622"/>
      <c r="X507" s="622"/>
      <c r="Y507" s="622"/>
      <c r="Z507" s="623"/>
      <c r="AA507" s="257"/>
      <c r="AB507" s="257"/>
      <c r="AC507" s="257"/>
      <c r="AD507" s="604" t="e">
        <f>DATE(#REF!+7,1,1)</f>
        <v>#REF!</v>
      </c>
      <c r="AE507" s="605"/>
      <c r="AF507" s="613" t="s">
        <v>198</v>
      </c>
      <c r="AG507" s="614"/>
      <c r="AH507" s="615"/>
      <c r="AI507" s="258" t="str">
        <f>IF(COUNT(S505,H507)&lt;&gt;2,"",ROUND(MIN(S505,H507)*H488,#REF!))</f>
        <v/>
      </c>
      <c r="AJ507" s="258" t="str">
        <f>IF(COUNT(H507,I507)&lt;&gt;2,"",ROUND(MIN(H507,I507)*I488,#REF!))</f>
        <v/>
      </c>
      <c r="AK507" s="258" t="str">
        <f>IF(COUNT(I507,J507)&lt;&gt;2,"",ROUND(MIN(I507,J507)*J488,#REF!))</f>
        <v/>
      </c>
      <c r="AL507" s="258" t="str">
        <f>IF(COUNT(J507,K507)&lt;&gt;2,"",ROUND(MIN(J507,K507)*K488,#REF!))</f>
        <v/>
      </c>
      <c r="AM507" s="258" t="str">
        <f>IF(COUNT(K507,L507)&lt;&gt;2,"",ROUND(MIN(K507,L507)*L488,#REF!))</f>
        <v/>
      </c>
      <c r="AN507" s="258" t="str">
        <f>IF(COUNT(L507,M507)&lt;&gt;2,"",ROUND(MIN(L507,M507)*M488,#REF!))</f>
        <v/>
      </c>
      <c r="AO507" s="258" t="str">
        <f>IF(COUNT(M507,N507)&lt;&gt;2,"",ROUND(MIN(M507,N507)*N488,#REF!))</f>
        <v/>
      </c>
      <c r="AP507" s="258" t="str">
        <f>IF(COUNT(N507,O507)&lt;&gt;2,"",ROUND(MIN(N507,O507)*O488,#REF!))</f>
        <v/>
      </c>
      <c r="AQ507" s="258" t="str">
        <f>IF(COUNT(O507,P507)&lt;&gt;2,"",ROUND(MIN(O507,P507)*P488,#REF!))</f>
        <v/>
      </c>
      <c r="AR507" s="258" t="str">
        <f>IF(COUNT(P507,Q507)&lt;&gt;2,"",ROUND(MIN(P507,Q507)*Q488,#REF!))</f>
        <v/>
      </c>
      <c r="AS507" s="258" t="str">
        <f>IF(COUNT(Q507,R507)&lt;&gt;2,"",ROUND(MIN(Q507,R507)*R488,#REF!))</f>
        <v/>
      </c>
      <c r="AT507" s="258" t="str">
        <f>IF(COUNT(R507,S507)&lt;&gt;2,"",ROUND(MIN(R507,S507)*S488,#REF!))</f>
        <v/>
      </c>
      <c r="AU507" s="255"/>
      <c r="AX507" s="569"/>
      <c r="AY507" s="569"/>
      <c r="AZ507" s="588"/>
      <c r="BA507" s="590"/>
      <c r="BB507" s="590"/>
      <c r="BC507" s="590"/>
      <c r="BD507" s="588"/>
      <c r="BE507" s="583"/>
      <c r="BF507" s="584"/>
      <c r="BG507" s="259"/>
      <c r="BH507" s="259"/>
      <c r="BI507" s="259"/>
      <c r="BJ507" s="259"/>
      <c r="BK507" s="259"/>
      <c r="BL507" s="259"/>
      <c r="BM507" s="259"/>
      <c r="BN507" s="259"/>
      <c r="BO507" s="259"/>
      <c r="BP507" s="259"/>
      <c r="BQ507" s="259"/>
      <c r="BR507" s="259"/>
      <c r="BS507" s="569"/>
      <c r="BT507" s="569"/>
      <c r="BU507" s="569"/>
      <c r="BV507" s="333" t="s">
        <v>172</v>
      </c>
      <c r="BW507" s="581"/>
      <c r="BX507" s="581"/>
      <c r="BY507" s="331" t="str">
        <f>IF(COUNT(BY489,X522)=2,ROUND(BY489*X522/SUM(X519:X528),#REF!),"")</f>
        <v/>
      </c>
      <c r="BZ507" s="331" t="str">
        <f>IF(COUNT(BZ489,Y522)=2,ROUND(BZ489*Y522/SUM(Y519:Y528),#REF!),"")</f>
        <v/>
      </c>
      <c r="CA507" s="331" t="str">
        <f>IF(COUNT(CA489,Z522)=2,ROUND(CA489*Z522/SUM(Z519:Z528),#REF!),"")</f>
        <v/>
      </c>
      <c r="CB507" s="331" t="str">
        <f>IF(COUNT(CB489,AA522)=2,ROUND(CB489*AA522/SUM(AA519:AA528),#REF!),"")</f>
        <v/>
      </c>
      <c r="CC507" s="331" t="str">
        <f>IF(COUNT(CC489,AB522)=2,ROUND(CC489*AB522/SUM(AB519:AB528),#REF!),"")</f>
        <v/>
      </c>
      <c r="CD507" s="331" t="str">
        <f>IF(COUNT(CD489,AC522)=2,ROUND(CD489*AC522/SUM(AC519:AC528),#REF!),"")</f>
        <v/>
      </c>
      <c r="CE507" s="331" t="str">
        <f>IF(COUNT(CE489,AD522)=2,ROUND(CE489*AD522/SUM(AD519:AD528),#REF!),"")</f>
        <v/>
      </c>
      <c r="CF507" s="331" t="str">
        <f>IF(COUNT(CF489,AE522)=2,ROUND(CF489*AE522/SUM(AE519:AE528),#REF!),"")</f>
        <v/>
      </c>
      <c r="CG507" s="331" t="str">
        <f>IF(COUNT(CG489,AF522)=2,ROUND(CG489*AF522/SUM(AF519:AF528),#REF!),"")</f>
        <v/>
      </c>
      <c r="CH507" s="564" t="str">
        <f>IF(CH506="","",CH506)</f>
        <v>太陽光（余剰）</v>
      </c>
      <c r="CI507" s="564"/>
      <c r="CJ507" s="564"/>
      <c r="CK507" s="564"/>
      <c r="CL507" s="564"/>
      <c r="CM507" s="564"/>
      <c r="CN507" s="564"/>
      <c r="CO507" s="564"/>
      <c r="CP507" s="564"/>
      <c r="CQ507" s="564"/>
    </row>
    <row r="508" spans="3:95" s="243" customFormat="1" ht="13.5" customHeight="1">
      <c r="C508" s="606"/>
      <c r="D508" s="607"/>
      <c r="E508" s="608" t="s">
        <v>212</v>
      </c>
      <c r="F508" s="609"/>
      <c r="G508" s="610"/>
      <c r="H508" s="261"/>
      <c r="I508" s="261"/>
      <c r="J508" s="261"/>
      <c r="K508" s="261"/>
      <c r="L508" s="261"/>
      <c r="M508" s="261"/>
      <c r="N508" s="261"/>
      <c r="O508" s="261"/>
      <c r="P508" s="261"/>
      <c r="Q508" s="261"/>
      <c r="R508" s="261"/>
      <c r="S508" s="261"/>
      <c r="T508" s="262" t="str">
        <f>IF(COUNT(H508:S508)=0,"",SUMPRODUCT(ROUND(H508:S508,#REF!)))</f>
        <v/>
      </c>
      <c r="U508" s="621"/>
      <c r="V508" s="622"/>
      <c r="W508" s="622"/>
      <c r="X508" s="622"/>
      <c r="Y508" s="622"/>
      <c r="Z508" s="623"/>
      <c r="AA508" s="257"/>
      <c r="AB508" s="257"/>
      <c r="AC508" s="257"/>
      <c r="AD508" s="606"/>
      <c r="AE508" s="607"/>
      <c r="AF508" s="608" t="s">
        <v>199</v>
      </c>
      <c r="AG508" s="609"/>
      <c r="AH508" s="610"/>
      <c r="AI508" s="264" t="str">
        <f t="shared" ref="AI508:AT508" si="124">IF(COUNT(H507:H508)=0,"",ROUND(H508/(H507*24*AI488/1000),3))</f>
        <v/>
      </c>
      <c r="AJ508" s="264" t="str">
        <f t="shared" si="124"/>
        <v/>
      </c>
      <c r="AK508" s="264" t="str">
        <f t="shared" si="124"/>
        <v/>
      </c>
      <c r="AL508" s="264" t="str">
        <f t="shared" si="124"/>
        <v/>
      </c>
      <c r="AM508" s="264" t="str">
        <f t="shared" si="124"/>
        <v/>
      </c>
      <c r="AN508" s="264" t="str">
        <f t="shared" si="124"/>
        <v/>
      </c>
      <c r="AO508" s="264" t="str">
        <f t="shared" si="124"/>
        <v/>
      </c>
      <c r="AP508" s="264" t="str">
        <f t="shared" si="124"/>
        <v/>
      </c>
      <c r="AQ508" s="264" t="str">
        <f t="shared" si="124"/>
        <v/>
      </c>
      <c r="AR508" s="264" t="str">
        <f t="shared" si="124"/>
        <v/>
      </c>
      <c r="AS508" s="264" t="str">
        <f t="shared" si="124"/>
        <v/>
      </c>
      <c r="AT508" s="264" t="str">
        <f t="shared" si="124"/>
        <v/>
      </c>
      <c r="AU508" s="265" t="str">
        <f>IF(COUNT(AI508:AT508)=0,"",AVERAGE(AI508:AT508))</f>
        <v/>
      </c>
      <c r="AX508" s="569"/>
      <c r="AY508" s="569"/>
      <c r="AZ508" s="589"/>
      <c r="BA508" s="590"/>
      <c r="BB508" s="590"/>
      <c r="BC508" s="590"/>
      <c r="BD508" s="589"/>
      <c r="BE508" s="585" t="e">
        <f>IF(#REF!="発電事業者","月間送電電力量（GWh）","月間受電電力量（GWh）")</f>
        <v>#REF!</v>
      </c>
      <c r="BF508" s="586"/>
      <c r="BG508" s="331" t="str">
        <f>IF(COUNT(BG490,L522)=2,ROUND(BG490*L522/SUM(L519:L528),#REF!),"")</f>
        <v/>
      </c>
      <c r="BH508" s="331" t="str">
        <f>IF(COUNT(BH490,M522)=2,ROUND(BH490*M522/SUM(M519:M528),#REF!),"")</f>
        <v/>
      </c>
      <c r="BI508" s="331" t="str">
        <f>IF(COUNT(BI490,N522)=2,ROUND(BI490*N522/SUM(N519:N528),#REF!),"")</f>
        <v/>
      </c>
      <c r="BJ508" s="331" t="str">
        <f>IF(COUNT(BJ490,O522)=2,ROUND(BJ490*O522/SUM(O519:O528),#REF!),"")</f>
        <v/>
      </c>
      <c r="BK508" s="331" t="str">
        <f>IF(COUNT(BK490,P522)=2,ROUND(BK490*P522/SUM(P519:P528),#REF!),"")</f>
        <v/>
      </c>
      <c r="BL508" s="331" t="str">
        <f>IF(COUNT(BL490,Q522)=2,ROUND(BL490*Q522/SUM(Q519:Q528),#REF!),"")</f>
        <v/>
      </c>
      <c r="BM508" s="331" t="str">
        <f>IF(COUNT(BM490,R522)=2,ROUND(BM490*R522/SUM(R519:R528),#REF!),"")</f>
        <v/>
      </c>
      <c r="BN508" s="331" t="str">
        <f>IF(COUNT(BN490,S522)=2,ROUND(BN490*S522/SUM(S519:S528),#REF!),"")</f>
        <v/>
      </c>
      <c r="BO508" s="331" t="str">
        <f>IF(COUNT(BO490,T522)=2,ROUND(BO490*T522/SUM(T519:T528),#REF!),"")</f>
        <v/>
      </c>
      <c r="BP508" s="331" t="str">
        <f>IF(COUNT(BP490,U522)=2,ROUND(BP490*U522/SUM(U519:U528),#REF!),"")</f>
        <v/>
      </c>
      <c r="BQ508" s="331" t="str">
        <f>IF(COUNT(BQ490,V522)=2,ROUND(BQ490*V522/SUM(V519:V528),#REF!),"")</f>
        <v/>
      </c>
      <c r="BR508" s="331" t="str">
        <f>IF(COUNT(BR490,W522)=2,ROUND(BR490*W522/SUM(W519:W528),#REF!),"")</f>
        <v/>
      </c>
      <c r="BS508" s="569" t="e">
        <f>IF(#REF!="発電事業者","年間送電電力量（GWh）","年間受電電力量（GWh）")</f>
        <v>#REF!</v>
      </c>
      <c r="BT508" s="569"/>
      <c r="BU508" s="569"/>
      <c r="BV508" s="333" t="s">
        <v>25</v>
      </c>
      <c r="BW508" s="582"/>
      <c r="BX508" s="582"/>
      <c r="BY508" s="331" t="str">
        <f>IF(COUNT(BY490,X522)=2,ROUND(BY490*X522/SUM(X519:X528),#REF!),"")</f>
        <v/>
      </c>
      <c r="BZ508" s="331" t="str">
        <f>IF(COUNT(BZ490,Y522)=2,ROUND(BZ490*Y522/SUM(Y519:Y528),#REF!),"")</f>
        <v/>
      </c>
      <c r="CA508" s="331" t="str">
        <f>IF(COUNT(CA490,Z522)=2,ROUND(CA490*Z522/SUM(Z519:Z528),#REF!),"")</f>
        <v/>
      </c>
      <c r="CB508" s="331" t="str">
        <f>IF(COUNT(CB490,AA522)=2,ROUND(CB490*AA522/SUM(AA519:AA528),#REF!),"")</f>
        <v/>
      </c>
      <c r="CC508" s="331" t="str">
        <f>IF(COUNT(CC490,AB522)=2,ROUND(CC490*AB522/SUM(AB519:AB528),#REF!),"")</f>
        <v/>
      </c>
      <c r="CD508" s="331" t="str">
        <f>IF(COUNT(CD490,AC522)=2,ROUND(CD490*AC522/SUM(AC519:AC528),#REF!),"")</f>
        <v/>
      </c>
      <c r="CE508" s="331" t="str">
        <f>IF(COUNT(CE490,AD522)=2,ROUND(CE490*AD522/SUM(AD519:AD528),#REF!),"")</f>
        <v/>
      </c>
      <c r="CF508" s="331" t="str">
        <f>IF(COUNT(CF490,AE522)=2,ROUND(CF490*AE522/SUM(AE519:AE528),#REF!),"")</f>
        <v/>
      </c>
      <c r="CG508" s="331" t="str">
        <f>IF(COUNT(CG490,AF522)=2,ROUND(CG490*AF522/SUM(AF519:AF528),#REF!),"")</f>
        <v/>
      </c>
      <c r="CH508" s="565" t="str">
        <f>IF(COUNTA(AG522)=0,"",AG522)</f>
        <v/>
      </c>
      <c r="CI508" s="565"/>
      <c r="CJ508" s="565"/>
      <c r="CK508" s="565"/>
      <c r="CL508" s="565"/>
      <c r="CM508" s="565"/>
      <c r="CN508" s="565"/>
      <c r="CO508" s="565"/>
      <c r="CP508" s="565"/>
      <c r="CQ508" s="565"/>
    </row>
    <row r="509" spans="3:95" s="243" customFormat="1" ht="13.5" customHeight="1">
      <c r="C509" s="604" t="e">
        <f>DATE(#REF!+8,1,1)</f>
        <v>#REF!</v>
      </c>
      <c r="D509" s="605"/>
      <c r="E509" s="613" t="s">
        <v>275</v>
      </c>
      <c r="F509" s="614"/>
      <c r="G509" s="615"/>
      <c r="H509" s="256"/>
      <c r="I509" s="256"/>
      <c r="J509" s="256"/>
      <c r="K509" s="256"/>
      <c r="L509" s="256"/>
      <c r="M509" s="256"/>
      <c r="N509" s="256"/>
      <c r="O509" s="256"/>
      <c r="P509" s="256"/>
      <c r="Q509" s="256"/>
      <c r="R509" s="256"/>
      <c r="S509" s="256"/>
      <c r="T509" s="255"/>
      <c r="U509" s="621"/>
      <c r="V509" s="622"/>
      <c r="W509" s="622"/>
      <c r="X509" s="622"/>
      <c r="Y509" s="622"/>
      <c r="Z509" s="623"/>
      <c r="AA509" s="257"/>
      <c r="AB509" s="257"/>
      <c r="AC509" s="257"/>
      <c r="AD509" s="604" t="e">
        <f>DATE(#REF!+8,1,1)</f>
        <v>#REF!</v>
      </c>
      <c r="AE509" s="605"/>
      <c r="AF509" s="613" t="s">
        <v>198</v>
      </c>
      <c r="AG509" s="614"/>
      <c r="AH509" s="615"/>
      <c r="AI509" s="258" t="str">
        <f>IF(COUNT(S507,H509)&lt;&gt;2,"",ROUND(MIN(S507,H509)*H488,#REF!))</f>
        <v/>
      </c>
      <c r="AJ509" s="258" t="str">
        <f>IF(COUNT(H509,I509)&lt;&gt;2,"",ROUND(MIN(H509,I509)*I488,#REF!))</f>
        <v/>
      </c>
      <c r="AK509" s="258" t="str">
        <f>IF(COUNT(I509,J509)&lt;&gt;2,"",ROUND(MIN(I509,J509)*J488,#REF!))</f>
        <v/>
      </c>
      <c r="AL509" s="258" t="str">
        <f>IF(COUNT(J509,K509)&lt;&gt;2,"",ROUND(MIN(J509,K509)*K488,#REF!))</f>
        <v/>
      </c>
      <c r="AM509" s="258" t="str">
        <f>IF(COUNT(K509,L509)&lt;&gt;2,"",ROUND(MIN(K509,L509)*L488,#REF!))</f>
        <v/>
      </c>
      <c r="AN509" s="258" t="str">
        <f>IF(COUNT(L509,M509)&lt;&gt;2,"",ROUND(MIN(L509,M509)*M488,#REF!))</f>
        <v/>
      </c>
      <c r="AO509" s="258" t="str">
        <f>IF(COUNT(M509,N509)&lt;&gt;2,"",ROUND(MIN(M509,N509)*N488,#REF!))</f>
        <v/>
      </c>
      <c r="AP509" s="258" t="str">
        <f>IF(COUNT(N509,O509)&lt;&gt;2,"",ROUND(MIN(N509,O509)*O488,#REF!))</f>
        <v/>
      </c>
      <c r="AQ509" s="258" t="str">
        <f>IF(COUNT(O509,P509)&lt;&gt;2,"",ROUND(MIN(O509,P509)*P488,#REF!))</f>
        <v/>
      </c>
      <c r="AR509" s="258" t="str">
        <f>IF(COUNT(P509,Q509)&lt;&gt;2,"",ROUND(MIN(P509,Q509)*Q488,#REF!))</f>
        <v/>
      </c>
      <c r="AS509" s="258" t="str">
        <f>IF(COUNT(Q509,R509)&lt;&gt;2,"",ROUND(MIN(Q509,R509)*R488,#REF!))</f>
        <v/>
      </c>
      <c r="AT509" s="258" t="str">
        <f>IF(COUNT(R509,S509)&lt;&gt;2,"",ROUND(MIN(R509,S509)*S488,#REF!))</f>
        <v/>
      </c>
      <c r="AU509" s="255"/>
      <c r="AX509" s="569" t="str">
        <f>IF(C523="","",C523)</f>
        <v/>
      </c>
      <c r="AY509" s="569"/>
      <c r="AZ509" s="587" t="str">
        <f>IF(E523="","",E523)</f>
        <v/>
      </c>
      <c r="BA509" s="590" t="str">
        <f ca="1">IF(F523="","",F523)</f>
        <v/>
      </c>
      <c r="BB509" s="590"/>
      <c r="BC509" s="590"/>
      <c r="BD509" s="587" t="str">
        <f>IF(I523="","",I523)</f>
        <v/>
      </c>
      <c r="BE509" s="578" t="e">
        <f>IF(#REF!="発電事業者","送電電力（MW）","受電電力（MW）")</f>
        <v>#REF!</v>
      </c>
      <c r="BF509" s="579"/>
      <c r="BG509" s="331" t="str">
        <f>IF(COUNT(BG488,L523)=2,ROUND(BG488*L523/SUM(L519:L528),#REF!),"")</f>
        <v/>
      </c>
      <c r="BH509" s="331" t="str">
        <f>IF(COUNT(BH488,M523)=2,ROUND(BH488*M523/SUM(M519:M528),#REF!),"")</f>
        <v/>
      </c>
      <c r="BI509" s="331" t="str">
        <f>IF(COUNT(BI488,N523)=2,ROUND(BI488*N523/SUM(N519:N528),#REF!),"")</f>
        <v/>
      </c>
      <c r="BJ509" s="331" t="str">
        <f>IF(COUNT(BJ488,O523)=2,ROUND(BJ488*O523/SUM(O519:O528),#REF!),"")</f>
        <v/>
      </c>
      <c r="BK509" s="331" t="str">
        <f>IF(COUNT(BK488,P523)=2,ROUND(BK488*P523/SUM(P519:P528),#REF!),"")</f>
        <v/>
      </c>
      <c r="BL509" s="331" t="str">
        <f>IF(COUNT(BL488,Q523)=2,ROUND(BL488*Q523/SUM(Q519:Q528),#REF!),"")</f>
        <v/>
      </c>
      <c r="BM509" s="331" t="str">
        <f>IF(COUNT(BM488,R523)=2,ROUND(BM488*R523/SUM(R519:R528),#REF!),"")</f>
        <v/>
      </c>
      <c r="BN509" s="331" t="str">
        <f>IF(COUNT(BN488,S523)=2,ROUND(BN488*S523/SUM(S519:S528),#REF!),"")</f>
        <v/>
      </c>
      <c r="BO509" s="331" t="str">
        <f>IF(COUNT(BO488,T523)=2,ROUND(BO488*T523/SUM(T519:T528),#REF!),"")</f>
        <v/>
      </c>
      <c r="BP509" s="331" t="str">
        <f>IF(COUNT(BP488,U523)=2,ROUND(BP488*U523/SUM(U519:U528),#REF!),"")</f>
        <v/>
      </c>
      <c r="BQ509" s="331" t="str">
        <f>IF(COUNT(BQ488,V523)=2,ROUND(BQ488*V523/SUM(V519:V528),#REF!),"")</f>
        <v/>
      </c>
      <c r="BR509" s="331" t="str">
        <f>IF(COUNT(BR488,W523)=2,ROUND(BR488*W523/SUM(W519:W528),#REF!),"")</f>
        <v/>
      </c>
      <c r="BS509" s="569" t="e">
        <f>IF(#REF!="発電事業者","送電電力（MW）","受電電力（MW）")</f>
        <v>#REF!</v>
      </c>
      <c r="BT509" s="569"/>
      <c r="BU509" s="569"/>
      <c r="BV509" s="333" t="s">
        <v>171</v>
      </c>
      <c r="BW509" s="580"/>
      <c r="BX509" s="580"/>
      <c r="BY509" s="331" t="str">
        <f>IF(COUNT(BY488,X523)=2,ROUND(BY488*X523/SUM(X519:X528),#REF!),"")</f>
        <v/>
      </c>
      <c r="BZ509" s="331" t="str">
        <f>IF(COUNT(BZ488,Y523)=2,ROUND(BZ488*Y523/SUM(Y519:Y528),#REF!),"")</f>
        <v/>
      </c>
      <c r="CA509" s="331" t="str">
        <f>IF(COUNT(CA488,Z523)=2,ROUND(CA488*Z523/SUM(Z519:Z528),#REF!),"")</f>
        <v/>
      </c>
      <c r="CB509" s="331" t="str">
        <f>IF(COUNT(CB488,AA523)=2,ROUND(CB488*AA523/SUM(AA519:AA528),#REF!),"")</f>
        <v/>
      </c>
      <c r="CC509" s="331" t="str">
        <f>IF(COUNT(CC488,AB523)=2,ROUND(CC488*AB523/SUM(AB519:AB528),#REF!),"")</f>
        <v/>
      </c>
      <c r="CD509" s="331" t="str">
        <f>IF(COUNT(CD488,AC523)=2,ROUND(CD488*AC523/SUM(AC519:AC528),#REF!),"")</f>
        <v/>
      </c>
      <c r="CE509" s="331" t="str">
        <f>IF(COUNT(CE488,AD523)=2,ROUND(CE488*AD523/SUM(AD519:AD528),#REF!),"")</f>
        <v/>
      </c>
      <c r="CF509" s="331" t="str">
        <f>IF(COUNT(CF488,AE523)=2,ROUND(CF488*AE523/SUM(AE519:AE528),#REF!),"")</f>
        <v/>
      </c>
      <c r="CG509" s="331" t="str">
        <f>IF(COUNT(CG488,AF523)=2,ROUND(CG488*AF523/SUM(AF519:AF528),#REF!),"")</f>
        <v/>
      </c>
      <c r="CH509" s="563" t="s">
        <v>215</v>
      </c>
      <c r="CI509" s="563"/>
      <c r="CJ509" s="563"/>
      <c r="CK509" s="563"/>
      <c r="CL509" s="563"/>
      <c r="CM509" s="563"/>
      <c r="CN509" s="563"/>
      <c r="CO509" s="563"/>
      <c r="CP509" s="563"/>
      <c r="CQ509" s="563"/>
    </row>
    <row r="510" spans="3:95" s="243" customFormat="1" ht="13.5" customHeight="1">
      <c r="C510" s="606"/>
      <c r="D510" s="607"/>
      <c r="E510" s="608" t="s">
        <v>212</v>
      </c>
      <c r="F510" s="609"/>
      <c r="G510" s="610"/>
      <c r="H510" s="261"/>
      <c r="I510" s="261"/>
      <c r="J510" s="261"/>
      <c r="K510" s="261"/>
      <c r="L510" s="261"/>
      <c r="M510" s="261"/>
      <c r="N510" s="261"/>
      <c r="O510" s="261"/>
      <c r="P510" s="261"/>
      <c r="Q510" s="261"/>
      <c r="R510" s="261"/>
      <c r="S510" s="261"/>
      <c r="T510" s="262" t="str">
        <f>IF(COUNT(H510:S510)=0,"",SUMPRODUCT(ROUND(H510:S510,#REF!)))</f>
        <v/>
      </c>
      <c r="U510" s="624"/>
      <c r="V510" s="625"/>
      <c r="W510" s="625"/>
      <c r="X510" s="625"/>
      <c r="Y510" s="625"/>
      <c r="Z510" s="626"/>
      <c r="AA510" s="257"/>
      <c r="AB510" s="257"/>
      <c r="AC510" s="257"/>
      <c r="AD510" s="606"/>
      <c r="AE510" s="607"/>
      <c r="AF510" s="608" t="s">
        <v>199</v>
      </c>
      <c r="AG510" s="609"/>
      <c r="AH510" s="610"/>
      <c r="AI510" s="264" t="str">
        <f t="shared" ref="AI510:AT510" si="125">IF(COUNT(H509:H510)=0,"",ROUND(H510/(H509*24*AI488/1000),3))</f>
        <v/>
      </c>
      <c r="AJ510" s="264" t="str">
        <f t="shared" si="125"/>
        <v/>
      </c>
      <c r="AK510" s="264" t="str">
        <f t="shared" si="125"/>
        <v/>
      </c>
      <c r="AL510" s="264" t="str">
        <f t="shared" si="125"/>
        <v/>
      </c>
      <c r="AM510" s="264" t="str">
        <f t="shared" si="125"/>
        <v/>
      </c>
      <c r="AN510" s="264" t="str">
        <f t="shared" si="125"/>
        <v/>
      </c>
      <c r="AO510" s="264" t="str">
        <f t="shared" si="125"/>
        <v/>
      </c>
      <c r="AP510" s="264" t="str">
        <f t="shared" si="125"/>
        <v/>
      </c>
      <c r="AQ510" s="264" t="str">
        <f t="shared" si="125"/>
        <v/>
      </c>
      <c r="AR510" s="264" t="str">
        <f t="shared" si="125"/>
        <v/>
      </c>
      <c r="AS510" s="264" t="str">
        <f t="shared" si="125"/>
        <v/>
      </c>
      <c r="AT510" s="264" t="str">
        <f t="shared" si="125"/>
        <v/>
      </c>
      <c r="AU510" s="265" t="str">
        <f>IF(COUNT(AI510:AT510)=0,"",AVERAGE(AI510:AT510))</f>
        <v/>
      </c>
      <c r="AX510" s="569"/>
      <c r="AY510" s="569"/>
      <c r="AZ510" s="588"/>
      <c r="BA510" s="590"/>
      <c r="BB510" s="590"/>
      <c r="BC510" s="590"/>
      <c r="BD510" s="588"/>
      <c r="BE510" s="583"/>
      <c r="BF510" s="584"/>
      <c r="BG510" s="259"/>
      <c r="BH510" s="259"/>
      <c r="BI510" s="259"/>
      <c r="BJ510" s="259"/>
      <c r="BK510" s="259"/>
      <c r="BL510" s="259"/>
      <c r="BM510" s="259"/>
      <c r="BN510" s="259"/>
      <c r="BO510" s="259"/>
      <c r="BP510" s="259"/>
      <c r="BQ510" s="259"/>
      <c r="BR510" s="259"/>
      <c r="BS510" s="569"/>
      <c r="BT510" s="569"/>
      <c r="BU510" s="569"/>
      <c r="BV510" s="333" t="s">
        <v>172</v>
      </c>
      <c r="BW510" s="581"/>
      <c r="BX510" s="581"/>
      <c r="BY510" s="331" t="str">
        <f>IF(COUNT(BY489,X523)=2,ROUND(BY489*X523/SUM(X519:X528),#REF!),"")</f>
        <v/>
      </c>
      <c r="BZ510" s="331" t="str">
        <f>IF(COUNT(BZ489,Y523)=2,ROUND(BZ489*Y523/SUM(Y519:Y528),#REF!),"")</f>
        <v/>
      </c>
      <c r="CA510" s="331" t="str">
        <f>IF(COUNT(CA489,Z523)=2,ROUND(CA489*Z523/SUM(Z519:Z528),#REF!),"")</f>
        <v/>
      </c>
      <c r="CB510" s="331" t="str">
        <f>IF(COUNT(CB489,AA523)=2,ROUND(CB489*AA523/SUM(AA519:AA528),#REF!),"")</f>
        <v/>
      </c>
      <c r="CC510" s="331" t="str">
        <f>IF(COUNT(CC489,AB523)=2,ROUND(CC489*AB523/SUM(AB519:AB528),#REF!),"")</f>
        <v/>
      </c>
      <c r="CD510" s="331" t="str">
        <f>IF(COUNT(CD489,AC523)=2,ROUND(CD489*AC523/SUM(AC519:AC528),#REF!),"")</f>
        <v/>
      </c>
      <c r="CE510" s="331" t="str">
        <f>IF(COUNT(CE489,AD523)=2,ROUND(CE489*AD523/SUM(AD519:AD528),#REF!),"")</f>
        <v/>
      </c>
      <c r="CF510" s="331" t="str">
        <f>IF(COUNT(CF489,AE523)=2,ROUND(CF489*AE523/SUM(AE519:AE528),#REF!),"")</f>
        <v/>
      </c>
      <c r="CG510" s="331" t="str">
        <f>IF(COUNT(CG489,AF523)=2,ROUND(CG489*AF523/SUM(AF519:AF528),#REF!),"")</f>
        <v/>
      </c>
      <c r="CH510" s="564" t="str">
        <f>IF(CH509="","",CH509)</f>
        <v>太陽光（余剰）</v>
      </c>
      <c r="CI510" s="564"/>
      <c r="CJ510" s="564"/>
      <c r="CK510" s="564"/>
      <c r="CL510" s="564"/>
      <c r="CM510" s="564"/>
      <c r="CN510" s="564"/>
      <c r="CO510" s="564"/>
      <c r="CP510" s="564"/>
      <c r="CQ510" s="564"/>
    </row>
    <row r="511" spans="3:95" s="243" customFormat="1" ht="13.5" customHeight="1">
      <c r="C511" s="604" t="e">
        <f>DATE(#REF!+9,1,1)</f>
        <v>#REF!</v>
      </c>
      <c r="D511" s="605"/>
      <c r="E511" s="613" t="s">
        <v>275</v>
      </c>
      <c r="F511" s="614"/>
      <c r="G511" s="615"/>
      <c r="H511" s="256"/>
      <c r="I511" s="256"/>
      <c r="J511" s="256"/>
      <c r="K511" s="256"/>
      <c r="L511" s="256"/>
      <c r="M511" s="256"/>
      <c r="N511" s="256"/>
      <c r="O511" s="256"/>
      <c r="P511" s="256"/>
      <c r="Q511" s="256"/>
      <c r="R511" s="256"/>
      <c r="S511" s="256"/>
      <c r="T511" s="255"/>
      <c r="U511" s="613" t="s">
        <v>210</v>
      </c>
      <c r="V511" s="614"/>
      <c r="W511" s="614"/>
      <c r="X511" s="615"/>
      <c r="Y511" s="616" t="str">
        <f>IF(COUNT(S511)=0,"",ROUND(S511,#REF!))</f>
        <v/>
      </c>
      <c r="Z511" s="617"/>
      <c r="AA511" s="257"/>
      <c r="AB511" s="257"/>
      <c r="AC511" s="257"/>
      <c r="AD511" s="604" t="e">
        <f>DATE(#REF!+9,1,1)</f>
        <v>#REF!</v>
      </c>
      <c r="AE511" s="605"/>
      <c r="AF511" s="613" t="s">
        <v>198</v>
      </c>
      <c r="AG511" s="614"/>
      <c r="AH511" s="615"/>
      <c r="AI511" s="258" t="str">
        <f>IF(COUNT(S509,H511)&lt;&gt;2,"",ROUND(MIN(S509,H511)*H488,#REF!))</f>
        <v/>
      </c>
      <c r="AJ511" s="258" t="str">
        <f>IF(COUNT(H511,I511)&lt;&gt;2,"",ROUND(MIN(H511,I511)*I488,#REF!))</f>
        <v/>
      </c>
      <c r="AK511" s="258" t="str">
        <f>IF(COUNT(I511,J511)&lt;&gt;2,"",ROUND(MIN(I511,J511)*J488,#REF!))</f>
        <v/>
      </c>
      <c r="AL511" s="258" t="str">
        <f>IF(COUNT(J511,K511)&lt;&gt;2,"",ROUND(MIN(J511,K511)*K488,#REF!))</f>
        <v/>
      </c>
      <c r="AM511" s="258" t="str">
        <f>IF(COUNT(K511,L511)&lt;&gt;2,"",ROUND(MIN(K511,L511)*L488,#REF!))</f>
        <v/>
      </c>
      <c r="AN511" s="258" t="str">
        <f>IF(COUNT(L511,M511)&lt;&gt;2,"",ROUND(MIN(L511,M511)*M488,#REF!))</f>
        <v/>
      </c>
      <c r="AO511" s="258" t="str">
        <f>IF(COUNT(M511,N511)&lt;&gt;2,"",ROUND(MIN(M511,N511)*N488,#REF!))</f>
        <v/>
      </c>
      <c r="AP511" s="258" t="str">
        <f>IF(COUNT(N511,O511)&lt;&gt;2,"",ROUND(MIN(N511,O511)*O488,#REF!))</f>
        <v/>
      </c>
      <c r="AQ511" s="258" t="str">
        <f>IF(COUNT(O511,P511)&lt;&gt;2,"",ROUND(MIN(O511,P511)*P488,#REF!))</f>
        <v/>
      </c>
      <c r="AR511" s="258" t="str">
        <f>IF(COUNT(P511,Q511)&lt;&gt;2,"",ROUND(MIN(P511,Q511)*Q488,#REF!))</f>
        <v/>
      </c>
      <c r="AS511" s="258" t="str">
        <f>IF(COUNT(Q511,R511)&lt;&gt;2,"",ROUND(MIN(Q511,R511)*R488,#REF!))</f>
        <v/>
      </c>
      <c r="AT511" s="258" t="str">
        <f>IF(COUNT(R511,S511)&lt;&gt;2,"",ROUND(MIN(R511,S511)*S488,#REF!))</f>
        <v/>
      </c>
      <c r="AU511" s="255"/>
      <c r="AX511" s="569"/>
      <c r="AY511" s="569"/>
      <c r="AZ511" s="589"/>
      <c r="BA511" s="590"/>
      <c r="BB511" s="590"/>
      <c r="BC511" s="590"/>
      <c r="BD511" s="589"/>
      <c r="BE511" s="585" t="e">
        <f>IF(#REF!="発電事業者","月間送電電力量（GWh）","月間受電電力量（GWh）")</f>
        <v>#REF!</v>
      </c>
      <c r="BF511" s="586"/>
      <c r="BG511" s="331" t="str">
        <f>IF(COUNT(BG490,L523)=2,ROUND(BG490*L523/SUM(L519:L528),#REF!),"")</f>
        <v/>
      </c>
      <c r="BH511" s="331" t="str">
        <f>IF(COUNT(BH490,M523)=2,ROUND(BH490*M523/SUM(M519:M528),#REF!),"")</f>
        <v/>
      </c>
      <c r="BI511" s="331" t="str">
        <f>IF(COUNT(BI490,N523)=2,ROUND(BI490*N523/SUM(N519:N528),#REF!),"")</f>
        <v/>
      </c>
      <c r="BJ511" s="331" t="str">
        <f>IF(COUNT(BJ490,O523)=2,ROUND(BJ490*O523/SUM(O519:O528),#REF!),"")</f>
        <v/>
      </c>
      <c r="BK511" s="331" t="str">
        <f>IF(COUNT(BK490,P523)=2,ROUND(BK490*P523/SUM(P519:P528),#REF!),"")</f>
        <v/>
      </c>
      <c r="BL511" s="331" t="str">
        <f>IF(COUNT(BL490,Q523)=2,ROUND(BL490*Q523/SUM(Q519:Q528),#REF!),"")</f>
        <v/>
      </c>
      <c r="BM511" s="331" t="str">
        <f>IF(COUNT(BM490,R523)=2,ROUND(BM490*R523/SUM(R519:R528),#REF!),"")</f>
        <v/>
      </c>
      <c r="BN511" s="331" t="str">
        <f>IF(COUNT(BN490,S523)=2,ROUND(BN490*S523/SUM(S519:S528),#REF!),"")</f>
        <v/>
      </c>
      <c r="BO511" s="331" t="str">
        <f>IF(COUNT(BO490,T523)=2,ROUND(BO490*T523/SUM(T519:T528),#REF!),"")</f>
        <v/>
      </c>
      <c r="BP511" s="331" t="str">
        <f>IF(COUNT(BP490,U523)=2,ROUND(BP490*U523/SUM(U519:U528),#REF!),"")</f>
        <v/>
      </c>
      <c r="BQ511" s="331" t="str">
        <f>IF(COUNT(BQ490,V523)=2,ROUND(BQ490*V523/SUM(V519:V528),#REF!),"")</f>
        <v/>
      </c>
      <c r="BR511" s="331" t="str">
        <f>IF(COUNT(BR490,W523)=2,ROUND(BR490*W523/SUM(W519:W528),#REF!),"")</f>
        <v/>
      </c>
      <c r="BS511" s="569" t="e">
        <f>IF(#REF!="発電事業者","年間送電電力量（GWh）","年間受電電力量（GWh）")</f>
        <v>#REF!</v>
      </c>
      <c r="BT511" s="569"/>
      <c r="BU511" s="569"/>
      <c r="BV511" s="333" t="s">
        <v>25</v>
      </c>
      <c r="BW511" s="582"/>
      <c r="BX511" s="582"/>
      <c r="BY511" s="331" t="str">
        <f>IF(COUNT(BY490,X523)=2,ROUND(BY490*X523/SUM(X519:X528),#REF!),"")</f>
        <v/>
      </c>
      <c r="BZ511" s="331" t="str">
        <f>IF(COUNT(BZ490,Y523)=2,ROUND(BZ490*Y523/SUM(Y519:Y528),#REF!),"")</f>
        <v/>
      </c>
      <c r="CA511" s="331" t="str">
        <f>IF(COUNT(CA490,Z523)=2,ROUND(CA490*Z523/SUM(Z519:Z528),#REF!),"")</f>
        <v/>
      </c>
      <c r="CB511" s="331" t="str">
        <f>IF(COUNT(CB490,AA523)=2,ROUND(CB490*AA523/SUM(AA519:AA528),#REF!),"")</f>
        <v/>
      </c>
      <c r="CC511" s="331" t="str">
        <f>IF(COUNT(CC490,AB523)=2,ROUND(CC490*AB523/SUM(AB519:AB528),#REF!),"")</f>
        <v/>
      </c>
      <c r="CD511" s="331" t="str">
        <f>IF(COUNT(CD490,AC523)=2,ROUND(CD490*AC523/SUM(AC519:AC528),#REF!),"")</f>
        <v/>
      </c>
      <c r="CE511" s="331" t="str">
        <f>IF(COUNT(CE490,AD523)=2,ROUND(CE490*AD523/SUM(AD519:AD528),#REF!),"")</f>
        <v/>
      </c>
      <c r="CF511" s="331" t="str">
        <f>IF(COUNT(CF490,AE523)=2,ROUND(CF490*AE523/SUM(AE519:AE528),#REF!),"")</f>
        <v/>
      </c>
      <c r="CG511" s="331" t="str">
        <f>IF(COUNT(CG490,AF523)=2,ROUND(CG490*AF523/SUM(AF519:AF528),#REF!),"")</f>
        <v/>
      </c>
      <c r="CH511" s="565" t="str">
        <f>IF(COUNTA(AG523)=0,"",AG523)</f>
        <v/>
      </c>
      <c r="CI511" s="565"/>
      <c r="CJ511" s="565"/>
      <c r="CK511" s="565"/>
      <c r="CL511" s="565"/>
      <c r="CM511" s="565"/>
      <c r="CN511" s="565"/>
      <c r="CO511" s="565"/>
      <c r="CP511" s="565"/>
      <c r="CQ511" s="565"/>
    </row>
    <row r="512" spans="3:95" s="243" customFormat="1" ht="13.5" customHeight="1">
      <c r="C512" s="606"/>
      <c r="D512" s="607"/>
      <c r="E512" s="608" t="s">
        <v>212</v>
      </c>
      <c r="F512" s="609"/>
      <c r="G512" s="610"/>
      <c r="H512" s="261"/>
      <c r="I512" s="261"/>
      <c r="J512" s="261"/>
      <c r="K512" s="261"/>
      <c r="L512" s="261"/>
      <c r="M512" s="261"/>
      <c r="N512" s="261"/>
      <c r="O512" s="261"/>
      <c r="P512" s="261"/>
      <c r="Q512" s="261"/>
      <c r="R512" s="261"/>
      <c r="S512" s="261"/>
      <c r="T512" s="262" t="str">
        <f>IF(COUNT(H512:S512)=0,"",SUMPRODUCT(ROUND(H512:S512,#REF!)))</f>
        <v/>
      </c>
      <c r="U512" s="608" t="s">
        <v>211</v>
      </c>
      <c r="V512" s="609"/>
      <c r="W512" s="609"/>
      <c r="X512" s="610"/>
      <c r="Y512" s="611" t="str">
        <f>IF(COUNT(T512)=0,"",T512)</f>
        <v/>
      </c>
      <c r="Z512" s="612"/>
      <c r="AA512" s="257"/>
      <c r="AB512" s="257"/>
      <c r="AC512" s="257"/>
      <c r="AD512" s="606"/>
      <c r="AE512" s="607"/>
      <c r="AF512" s="608" t="s">
        <v>199</v>
      </c>
      <c r="AG512" s="609"/>
      <c r="AH512" s="610"/>
      <c r="AI512" s="264" t="str">
        <f t="shared" ref="AI512:AT512" si="126">IF(COUNT(H511:H512)=0,"",ROUND(H512/(H511*24*AI488/1000),3))</f>
        <v/>
      </c>
      <c r="AJ512" s="264" t="str">
        <f t="shared" si="126"/>
        <v/>
      </c>
      <c r="AK512" s="264" t="str">
        <f t="shared" si="126"/>
        <v/>
      </c>
      <c r="AL512" s="264" t="str">
        <f t="shared" si="126"/>
        <v/>
      </c>
      <c r="AM512" s="264" t="str">
        <f t="shared" si="126"/>
        <v/>
      </c>
      <c r="AN512" s="264" t="str">
        <f t="shared" si="126"/>
        <v/>
      </c>
      <c r="AO512" s="264" t="str">
        <f t="shared" si="126"/>
        <v/>
      </c>
      <c r="AP512" s="264" t="str">
        <f t="shared" si="126"/>
        <v/>
      </c>
      <c r="AQ512" s="264" t="str">
        <f t="shared" si="126"/>
        <v/>
      </c>
      <c r="AR512" s="264" t="str">
        <f t="shared" si="126"/>
        <v/>
      </c>
      <c r="AS512" s="264" t="str">
        <f t="shared" si="126"/>
        <v/>
      </c>
      <c r="AT512" s="264" t="str">
        <f t="shared" si="126"/>
        <v/>
      </c>
      <c r="AU512" s="265" t="str">
        <f>IF(COUNT(AI512:AT512)=0,"",AVERAGE(AI512:AT512))</f>
        <v/>
      </c>
      <c r="AX512" s="569" t="str">
        <f>IF(C524="","",C524)</f>
        <v/>
      </c>
      <c r="AY512" s="569"/>
      <c r="AZ512" s="587" t="str">
        <f>IF(E524="","",E524)</f>
        <v/>
      </c>
      <c r="BA512" s="590" t="str">
        <f ca="1">IF(F524="","",F524)</f>
        <v/>
      </c>
      <c r="BB512" s="590"/>
      <c r="BC512" s="590"/>
      <c r="BD512" s="587" t="str">
        <f>IF(I524="","",I524)</f>
        <v/>
      </c>
      <c r="BE512" s="578" t="e">
        <f>IF(#REF!="発電事業者","送電電力（MW）","受電電力（MW）")</f>
        <v>#REF!</v>
      </c>
      <c r="BF512" s="579"/>
      <c r="BG512" s="331" t="str">
        <f>IF(COUNT(BG488,L524)=2,ROUND(BG488*L524/SUM(L519:L528),#REF!),"")</f>
        <v/>
      </c>
      <c r="BH512" s="331" t="str">
        <f>IF(COUNT(BH488,M524)=2,ROUND(BH488*M524/SUM(M519:M528),#REF!),"")</f>
        <v/>
      </c>
      <c r="BI512" s="331" t="str">
        <f>IF(COUNT(BI488,N524)=2,ROUND(BI488*N524/SUM(N519:N528),#REF!),"")</f>
        <v/>
      </c>
      <c r="BJ512" s="331" t="str">
        <f>IF(COUNT(BJ488,O524)=2,ROUND(BJ488*O524/SUM(O519:O528),#REF!),"")</f>
        <v/>
      </c>
      <c r="BK512" s="331" t="str">
        <f>IF(COUNT(BK488,P524)=2,ROUND(BK488*P524/SUM(P519:P528),#REF!),"")</f>
        <v/>
      </c>
      <c r="BL512" s="331" t="str">
        <f>IF(COUNT(BL488,Q524)=2,ROUND(BL488*Q524/SUM(Q519:Q528),#REF!),"")</f>
        <v/>
      </c>
      <c r="BM512" s="331" t="str">
        <f>IF(COUNT(BM488,R524)=2,ROUND(BM488*R524/SUM(R519:R528),#REF!),"")</f>
        <v/>
      </c>
      <c r="BN512" s="331" t="str">
        <f>IF(COUNT(BN488,S524)=2,ROUND(BN488*S524/SUM(S519:S528),#REF!),"")</f>
        <v/>
      </c>
      <c r="BO512" s="331" t="str">
        <f>IF(COUNT(BO488,T524)=2,ROUND(BO488*T524/SUM(T519:T528),#REF!),"")</f>
        <v/>
      </c>
      <c r="BP512" s="331" t="str">
        <f>IF(COUNT(BP488,U524)=2,ROUND(BP488*U524/SUM(U519:U528),#REF!),"")</f>
        <v/>
      </c>
      <c r="BQ512" s="331" t="str">
        <f>IF(COUNT(BQ488,V524)=2,ROUND(BQ488*V524/SUM(V519:V528),#REF!),"")</f>
        <v/>
      </c>
      <c r="BR512" s="331" t="str">
        <f>IF(COUNT(BR488,W524)=2,ROUND(BR488*W524/SUM(W519:W528),#REF!),"")</f>
        <v/>
      </c>
      <c r="BS512" s="569" t="e">
        <f>IF(#REF!="発電事業者","送電電力（MW）","受電電力（MW）")</f>
        <v>#REF!</v>
      </c>
      <c r="BT512" s="569"/>
      <c r="BU512" s="569"/>
      <c r="BV512" s="333" t="s">
        <v>171</v>
      </c>
      <c r="BW512" s="580"/>
      <c r="BX512" s="580"/>
      <c r="BY512" s="331" t="str">
        <f>IF(COUNT(BY488,X524)=2,ROUND(BY488*X524/SUM(X519:X528),#REF!),"")</f>
        <v/>
      </c>
      <c r="BZ512" s="331" t="str">
        <f>IF(COUNT(BZ488,Y524)=2,ROUND(BZ488*Y524/SUM(Y519:Y528),#REF!),"")</f>
        <v/>
      </c>
      <c r="CA512" s="331" t="str">
        <f>IF(COUNT(CA488,Z524)=2,ROUND(CA488*Z524/SUM(Z519:Z528),#REF!),"")</f>
        <v/>
      </c>
      <c r="CB512" s="331" t="str">
        <f>IF(COUNT(CB488,AA524)=2,ROUND(CB488*AA524/SUM(AA519:AA528),#REF!),"")</f>
        <v/>
      </c>
      <c r="CC512" s="331" t="str">
        <f>IF(COUNT(CC488,AB524)=2,ROUND(CC488*AB524/SUM(AB519:AB528),#REF!),"")</f>
        <v/>
      </c>
      <c r="CD512" s="331" t="str">
        <f>IF(COUNT(CD488,AC524)=2,ROUND(CD488*AC524/SUM(AC519:AC528),#REF!),"")</f>
        <v/>
      </c>
      <c r="CE512" s="331" t="str">
        <f>IF(COUNT(CE488,AD524)=2,ROUND(CE488*AD524/SUM(AD519:AD528),#REF!),"")</f>
        <v/>
      </c>
      <c r="CF512" s="331" t="str">
        <f>IF(COUNT(CF488,AE524)=2,ROUND(CF488*AE524/SUM(AE519:AE528),#REF!),"")</f>
        <v/>
      </c>
      <c r="CG512" s="331" t="str">
        <f>IF(COUNT(CG488,AF524)=2,ROUND(CG488*AF524/SUM(AF519:AF528),#REF!),"")</f>
        <v/>
      </c>
      <c r="CH512" s="563" t="s">
        <v>215</v>
      </c>
      <c r="CI512" s="563"/>
      <c r="CJ512" s="563"/>
      <c r="CK512" s="563"/>
      <c r="CL512" s="563"/>
      <c r="CM512" s="563"/>
      <c r="CN512" s="563"/>
      <c r="CO512" s="563"/>
      <c r="CP512" s="563"/>
      <c r="CQ512" s="563"/>
    </row>
    <row r="513" spans="3:97" s="243" customFormat="1" ht="13.5" customHeight="1">
      <c r="C513" s="273"/>
      <c r="D513" s="273"/>
      <c r="E513" s="245"/>
      <c r="F513" s="245"/>
      <c r="G513" s="245"/>
      <c r="H513" s="257"/>
      <c r="I513" s="257"/>
      <c r="J513" s="257"/>
      <c r="K513" s="257"/>
      <c r="L513" s="257"/>
      <c r="M513" s="257"/>
      <c r="N513" s="257"/>
      <c r="O513" s="257"/>
      <c r="P513" s="257"/>
      <c r="Q513" s="257"/>
      <c r="R513" s="257"/>
      <c r="S513" s="257"/>
      <c r="T513" s="257"/>
      <c r="U513" s="245"/>
      <c r="V513" s="245"/>
      <c r="W513" s="245"/>
      <c r="X513" s="245"/>
      <c r="Y513" s="274"/>
      <c r="Z513" s="274"/>
      <c r="AA513" s="257"/>
      <c r="AB513" s="257"/>
      <c r="AC513" s="257"/>
      <c r="AD513" s="273"/>
      <c r="AE513" s="273"/>
      <c r="AF513" s="245"/>
      <c r="AG513" s="245"/>
      <c r="AH513" s="245"/>
      <c r="AI513" s="271"/>
      <c r="AJ513" s="271"/>
      <c r="AK513" s="271"/>
      <c r="AL513" s="271"/>
      <c r="AM513" s="271"/>
      <c r="AN513" s="271"/>
      <c r="AO513" s="271"/>
      <c r="AP513" s="271"/>
      <c r="AQ513" s="271"/>
      <c r="AR513" s="271"/>
      <c r="AS513" s="271"/>
      <c r="AT513" s="271"/>
      <c r="AU513" s="272"/>
      <c r="AV513" s="275"/>
      <c r="AX513" s="569"/>
      <c r="AY513" s="569"/>
      <c r="AZ513" s="588"/>
      <c r="BA513" s="590"/>
      <c r="BB513" s="590"/>
      <c r="BC513" s="590"/>
      <c r="BD513" s="588"/>
      <c r="BE513" s="583"/>
      <c r="BF513" s="584"/>
      <c r="BG513" s="259"/>
      <c r="BH513" s="259"/>
      <c r="BI513" s="259"/>
      <c r="BJ513" s="259"/>
      <c r="BK513" s="259"/>
      <c r="BL513" s="259"/>
      <c r="BM513" s="259"/>
      <c r="BN513" s="259"/>
      <c r="BO513" s="259"/>
      <c r="BP513" s="259"/>
      <c r="BQ513" s="259"/>
      <c r="BR513" s="259"/>
      <c r="BS513" s="569"/>
      <c r="BT513" s="569"/>
      <c r="BU513" s="569"/>
      <c r="BV513" s="333" t="s">
        <v>172</v>
      </c>
      <c r="BW513" s="581"/>
      <c r="BX513" s="581"/>
      <c r="BY513" s="331" t="str">
        <f>IF(COUNT(BY489,X524)=2,ROUND(BY489*X524/SUM(X519:X528),#REF!),"")</f>
        <v/>
      </c>
      <c r="BZ513" s="331" t="str">
        <f>IF(COUNT(BZ489,Y524)=2,ROUND(BZ489*Y524/SUM(Y519:Y528),#REF!),"")</f>
        <v/>
      </c>
      <c r="CA513" s="331" t="str">
        <f>IF(COUNT(CA489,Z524)=2,ROUND(CA489*Z524/SUM(Z519:Z528),#REF!),"")</f>
        <v/>
      </c>
      <c r="CB513" s="331" t="str">
        <f>IF(COUNT(CB489,AA524)=2,ROUND(CB489*AA524/SUM(AA519:AA528),#REF!),"")</f>
        <v/>
      </c>
      <c r="CC513" s="331" t="str">
        <f>IF(COUNT(CC489,AB524)=2,ROUND(CC489*AB524/SUM(AB519:AB528),#REF!),"")</f>
        <v/>
      </c>
      <c r="CD513" s="331" t="str">
        <f>IF(COUNT(CD489,AC524)=2,ROUND(CD489*AC524/SUM(AC519:AC528),#REF!),"")</f>
        <v/>
      </c>
      <c r="CE513" s="331" t="str">
        <f>IF(COUNT(CE489,AD524)=2,ROUND(CE489*AD524/SUM(AD519:AD528),#REF!),"")</f>
        <v/>
      </c>
      <c r="CF513" s="331" t="str">
        <f>IF(COUNT(CF489,AE524)=2,ROUND(CF489*AE524/SUM(AE519:AE528),#REF!),"")</f>
        <v/>
      </c>
      <c r="CG513" s="331" t="str">
        <f>IF(COUNT(CG489,AF524)=2,ROUND(CG489*AF524/SUM(AF519:AF528),#REF!),"")</f>
        <v/>
      </c>
      <c r="CH513" s="564" t="str">
        <f>IF(CH512="","",CH512)</f>
        <v>太陽光（余剰）</v>
      </c>
      <c r="CI513" s="564"/>
      <c r="CJ513" s="564"/>
      <c r="CK513" s="564"/>
      <c r="CL513" s="564"/>
      <c r="CM513" s="564"/>
      <c r="CN513" s="564"/>
      <c r="CO513" s="564"/>
      <c r="CP513" s="564"/>
      <c r="CQ513" s="564"/>
      <c r="CR513" s="271"/>
      <c r="CS513" s="271"/>
    </row>
    <row r="514" spans="3:97" s="243" customFormat="1" ht="13.5" customHeight="1">
      <c r="I514" s="257"/>
      <c r="J514" s="257"/>
      <c r="K514" s="257"/>
      <c r="L514" s="257"/>
      <c r="M514" s="257"/>
      <c r="N514" s="257"/>
      <c r="O514" s="257"/>
      <c r="P514" s="257"/>
      <c r="Q514" s="257"/>
      <c r="R514" s="257"/>
      <c r="S514" s="257"/>
      <c r="T514" s="257"/>
      <c r="U514" s="245"/>
      <c r="V514" s="245"/>
      <c r="W514" s="245"/>
      <c r="X514" s="245"/>
      <c r="Y514" s="274"/>
      <c r="Z514" s="274"/>
      <c r="AA514" s="257"/>
      <c r="AB514" s="257"/>
      <c r="AC514" s="257"/>
      <c r="AD514" s="273"/>
      <c r="AE514" s="273"/>
      <c r="AF514" s="245"/>
      <c r="AG514" s="245"/>
      <c r="AH514" s="245"/>
      <c r="AI514" s="271"/>
      <c r="AJ514" s="271"/>
      <c r="AK514" s="271"/>
      <c r="AL514" s="271"/>
      <c r="AM514" s="271"/>
      <c r="AN514" s="271"/>
      <c r="AO514" s="271"/>
      <c r="AP514" s="271"/>
      <c r="AQ514" s="271"/>
      <c r="AR514" s="271"/>
      <c r="AS514" s="271"/>
      <c r="AT514" s="271"/>
      <c r="AU514" s="272"/>
      <c r="AV514" s="257"/>
      <c r="AX514" s="569"/>
      <c r="AY514" s="569"/>
      <c r="AZ514" s="589"/>
      <c r="BA514" s="590"/>
      <c r="BB514" s="590"/>
      <c r="BC514" s="590"/>
      <c r="BD514" s="589"/>
      <c r="BE514" s="585" t="e">
        <f>IF(#REF!="発電事業者","月間送電電力量（GWh）","月間受電電力量（GWh）")</f>
        <v>#REF!</v>
      </c>
      <c r="BF514" s="586"/>
      <c r="BG514" s="331" t="str">
        <f>IF(COUNT(BG490,L524)=2,ROUND(BG490*L524/SUM(L519:L528),#REF!),"")</f>
        <v/>
      </c>
      <c r="BH514" s="331" t="str">
        <f>IF(COUNT(BH490,M524)=2,ROUND(BH490*M524/SUM(M519:M528),#REF!),"")</f>
        <v/>
      </c>
      <c r="BI514" s="331" t="str">
        <f>IF(COUNT(BI490,N524)=2,ROUND(BI490*N524/SUM(N519:N528),#REF!),"")</f>
        <v/>
      </c>
      <c r="BJ514" s="331" t="str">
        <f>IF(COUNT(BJ490,O524)=2,ROUND(BJ490*O524/SUM(O519:O528),#REF!),"")</f>
        <v/>
      </c>
      <c r="BK514" s="331" t="str">
        <f>IF(COUNT(BK490,P524)=2,ROUND(BK490*P524/SUM(P519:P528),#REF!),"")</f>
        <v/>
      </c>
      <c r="BL514" s="331" t="str">
        <f>IF(COUNT(BL490,Q524)=2,ROUND(BL490*Q524/SUM(Q519:Q528),#REF!),"")</f>
        <v/>
      </c>
      <c r="BM514" s="331" t="str">
        <f>IF(COUNT(BM490,R524)=2,ROUND(BM490*R524/SUM(R519:R528),#REF!),"")</f>
        <v/>
      </c>
      <c r="BN514" s="331" t="str">
        <f>IF(COUNT(BN490,S524)=2,ROUND(BN490*S524/SUM(S519:S528),#REF!),"")</f>
        <v/>
      </c>
      <c r="BO514" s="331" t="str">
        <f>IF(COUNT(BO490,T524)=2,ROUND(BO490*T524/SUM(T519:T528),#REF!),"")</f>
        <v/>
      </c>
      <c r="BP514" s="331" t="str">
        <f>IF(COUNT(BP490,U524)=2,ROUND(BP490*U524/SUM(U519:U528),#REF!),"")</f>
        <v/>
      </c>
      <c r="BQ514" s="331" t="str">
        <f>IF(COUNT(BQ490,V524)=2,ROUND(BQ490*V524/SUM(V519:V528),#REF!),"")</f>
        <v/>
      </c>
      <c r="BR514" s="331" t="str">
        <f>IF(COUNT(BR490,W524)=2,ROUND(BR490*W524/SUM(W519:W528),#REF!),"")</f>
        <v/>
      </c>
      <c r="BS514" s="569" t="e">
        <f>IF(#REF!="発電事業者","年間送電電力量（GWh）","年間受電電力量（GWh）")</f>
        <v>#REF!</v>
      </c>
      <c r="BT514" s="569"/>
      <c r="BU514" s="569"/>
      <c r="BV514" s="333" t="s">
        <v>25</v>
      </c>
      <c r="BW514" s="582"/>
      <c r="BX514" s="582"/>
      <c r="BY514" s="331" t="str">
        <f>IF(COUNT(BY490,X524)=2,ROUND(BY490*X524/SUM(X519:X528),#REF!),"")</f>
        <v/>
      </c>
      <c r="BZ514" s="331" t="str">
        <f>IF(COUNT(BZ490,Y524)=2,ROUND(BZ490*Y524/SUM(Y519:Y528),#REF!),"")</f>
        <v/>
      </c>
      <c r="CA514" s="331" t="str">
        <f>IF(COUNT(CA490,Z524)=2,ROUND(CA490*Z524/SUM(Z519:Z528),#REF!),"")</f>
        <v/>
      </c>
      <c r="CB514" s="331" t="str">
        <f>IF(COUNT(CB490,AA524)=2,ROUND(CB490*AA524/SUM(AA519:AA528),#REF!),"")</f>
        <v/>
      </c>
      <c r="CC514" s="331" t="str">
        <f>IF(COUNT(CC490,AB524)=2,ROUND(CC490*AB524/SUM(AB519:AB528),#REF!),"")</f>
        <v/>
      </c>
      <c r="CD514" s="331" t="str">
        <f>IF(COUNT(CD490,AC524)=2,ROUND(CD490*AC524/SUM(AC519:AC528),#REF!),"")</f>
        <v/>
      </c>
      <c r="CE514" s="331" t="str">
        <f>IF(COUNT(CE490,AD524)=2,ROUND(CE490*AD524/SUM(AD519:AD528),#REF!),"")</f>
        <v/>
      </c>
      <c r="CF514" s="331" t="str">
        <f>IF(COUNT(CF490,AE524)=2,ROUND(CF490*AE524/SUM(AE519:AE528),#REF!),"")</f>
        <v/>
      </c>
      <c r="CG514" s="331" t="str">
        <f>IF(COUNT(CG490,AF524)=2,ROUND(CG490*AF524/SUM(AF519:AF528),#REF!),"")</f>
        <v/>
      </c>
      <c r="CH514" s="565" t="str">
        <f>IF(COUNTA(AG524)=0,"",AG524)</f>
        <v/>
      </c>
      <c r="CI514" s="565"/>
      <c r="CJ514" s="565"/>
      <c r="CK514" s="565"/>
      <c r="CL514" s="565"/>
      <c r="CM514" s="565"/>
      <c r="CN514" s="565"/>
      <c r="CO514" s="565"/>
      <c r="CP514" s="565"/>
      <c r="CQ514" s="565"/>
    </row>
    <row r="515" spans="3:97" s="243" customFormat="1" ht="13.5" customHeight="1">
      <c r="C515" s="273"/>
      <c r="D515" s="273"/>
      <c r="E515" s="245"/>
      <c r="F515" s="245"/>
      <c r="G515" s="245"/>
      <c r="H515" s="257"/>
      <c r="I515" s="257"/>
      <c r="J515" s="257"/>
      <c r="K515" s="257"/>
      <c r="L515" s="257"/>
      <c r="M515" s="257"/>
      <c r="N515" s="257"/>
      <c r="O515" s="257"/>
      <c r="P515" s="257"/>
      <c r="Q515" s="257"/>
      <c r="R515" s="257"/>
      <c r="S515" s="257"/>
      <c r="T515" s="257"/>
      <c r="U515" s="257"/>
      <c r="V515" s="257"/>
      <c r="W515" s="257"/>
      <c r="X515" s="257"/>
      <c r="Y515" s="257"/>
      <c r="Z515" s="257"/>
      <c r="AA515" s="257"/>
      <c r="AB515" s="257"/>
      <c r="AC515" s="257"/>
      <c r="AD515" s="257"/>
      <c r="AE515" s="257"/>
      <c r="AF515" s="257"/>
      <c r="AG515" s="257"/>
      <c r="AH515" s="257"/>
      <c r="AI515" s="257"/>
      <c r="AJ515" s="257"/>
      <c r="AK515" s="257"/>
      <c r="AL515" s="257"/>
      <c r="AM515" s="257"/>
      <c r="AN515" s="257"/>
      <c r="AO515" s="257"/>
      <c r="AP515" s="257"/>
      <c r="AQ515" s="257"/>
      <c r="AR515" s="257"/>
      <c r="AS515" s="257"/>
      <c r="AT515" s="257"/>
      <c r="AU515" s="257"/>
      <c r="AV515" s="275"/>
      <c r="AX515" s="569" t="str">
        <f>IF(C525="","",C525)</f>
        <v/>
      </c>
      <c r="AY515" s="569"/>
      <c r="AZ515" s="587" t="str">
        <f>IF(E525="","",E525)</f>
        <v/>
      </c>
      <c r="BA515" s="590" t="str">
        <f ca="1">IF(F525="","",F525)</f>
        <v/>
      </c>
      <c r="BB515" s="590"/>
      <c r="BC515" s="590"/>
      <c r="BD515" s="587" t="str">
        <f>IF(I525="","",I525)</f>
        <v/>
      </c>
      <c r="BE515" s="578" t="e">
        <f>IF(#REF!="発電事業者","送電電力（MW）","受電電力（MW）")</f>
        <v>#REF!</v>
      </c>
      <c r="BF515" s="579"/>
      <c r="BG515" s="331" t="str">
        <f>IF(COUNT(BG488,L525)=2,ROUND(BG488*L525/SUM(L519:L528),#REF!),"")</f>
        <v/>
      </c>
      <c r="BH515" s="331" t="str">
        <f>IF(COUNT(BH488,M525)=2,ROUND(BH488*M525/SUM(M519:M528),#REF!),"")</f>
        <v/>
      </c>
      <c r="BI515" s="331" t="str">
        <f>IF(COUNT(BI488,N525)=2,ROUND(BI488*N525/SUM(N519:N528),#REF!),"")</f>
        <v/>
      </c>
      <c r="BJ515" s="331" t="str">
        <f>IF(COUNT(BJ488,O525)=2,ROUND(BJ488*O525/SUM(O519:O528),#REF!),"")</f>
        <v/>
      </c>
      <c r="BK515" s="331" t="str">
        <f>IF(COUNT(BK488,P525)=2,ROUND(BK488*P525/SUM(P519:P528),#REF!),"")</f>
        <v/>
      </c>
      <c r="BL515" s="331" t="str">
        <f>IF(COUNT(BL488,Q525)=2,ROUND(BL488*Q525/SUM(Q519:Q528),#REF!),"")</f>
        <v/>
      </c>
      <c r="BM515" s="331" t="str">
        <f>IF(COUNT(BM488,R525)=2,ROUND(BM488*R525/SUM(R519:R528),#REF!),"")</f>
        <v/>
      </c>
      <c r="BN515" s="331" t="str">
        <f>IF(COUNT(BN488,S525)=2,ROUND(BN488*S525/SUM(S519:S528),#REF!),"")</f>
        <v/>
      </c>
      <c r="BO515" s="331" t="str">
        <f>IF(COUNT(BO488,T525)=2,ROUND(BO488*T525/SUM(T519:T528),#REF!),"")</f>
        <v/>
      </c>
      <c r="BP515" s="331" t="str">
        <f>IF(COUNT(BP488,U525)=2,ROUND(BP488*U525/SUM(U519:U528),#REF!),"")</f>
        <v/>
      </c>
      <c r="BQ515" s="331" t="str">
        <f>IF(COUNT(BQ488,V525)=2,ROUND(BQ488*V525/SUM(V519:V528),#REF!),"")</f>
        <v/>
      </c>
      <c r="BR515" s="331" t="str">
        <f>IF(COUNT(BR488,W525)=2,ROUND(BR488*W525/SUM(W519:W528),#REF!),"")</f>
        <v/>
      </c>
      <c r="BS515" s="569" t="e">
        <f>IF(#REF!="発電事業者","送電電力（MW）","受電電力（MW）")</f>
        <v>#REF!</v>
      </c>
      <c r="BT515" s="569"/>
      <c r="BU515" s="569"/>
      <c r="BV515" s="333" t="s">
        <v>171</v>
      </c>
      <c r="BW515" s="580"/>
      <c r="BX515" s="580"/>
      <c r="BY515" s="331" t="str">
        <f>IF(COUNT(BY488,X525)=2,ROUND(BY488*X525/SUM(X519:X528),#REF!),"")</f>
        <v/>
      </c>
      <c r="BZ515" s="331" t="str">
        <f>IF(COUNT(BZ488,Y525)=2,ROUND(BZ488*Y525/SUM(Y519:Y528),#REF!),"")</f>
        <v/>
      </c>
      <c r="CA515" s="331" t="str">
        <f>IF(COUNT(CA488,Z525)=2,ROUND(CA488*Z525/SUM(Z519:Z528),#REF!),"")</f>
        <v/>
      </c>
      <c r="CB515" s="331" t="str">
        <f>IF(COUNT(CB488,AA525)=2,ROUND(CB488*AA525/SUM(AA519:AA528),#REF!),"")</f>
        <v/>
      </c>
      <c r="CC515" s="331" t="str">
        <f>IF(COUNT(CC488,AB525)=2,ROUND(CC488*AB525/SUM(AB519:AB528),#REF!),"")</f>
        <v/>
      </c>
      <c r="CD515" s="331" t="str">
        <f>IF(COUNT(CD488,AC525)=2,ROUND(CD488*AC525/SUM(AC519:AC528),#REF!),"")</f>
        <v/>
      </c>
      <c r="CE515" s="331" t="str">
        <f>IF(COUNT(CE488,AD525)=2,ROUND(CE488*AD525/SUM(AD519:AD528),#REF!),"")</f>
        <v/>
      </c>
      <c r="CF515" s="331" t="str">
        <f>IF(COUNT(CF488,AE525)=2,ROUND(CF488*AE525/SUM(AE519:AE528),#REF!),"")</f>
        <v/>
      </c>
      <c r="CG515" s="331" t="str">
        <f>IF(COUNT(CG488,AF525)=2,ROUND(CG488*AF525/SUM(AF519:AF528),#REF!),"")</f>
        <v/>
      </c>
      <c r="CH515" s="563" t="s">
        <v>215</v>
      </c>
      <c r="CI515" s="563"/>
      <c r="CJ515" s="563"/>
      <c r="CK515" s="563"/>
      <c r="CL515" s="563"/>
      <c r="CM515" s="563"/>
      <c r="CN515" s="563"/>
      <c r="CO515" s="563"/>
      <c r="CP515" s="563"/>
      <c r="CQ515" s="563"/>
    </row>
    <row r="516" spans="3:97" s="243" customFormat="1" ht="13.5" customHeight="1">
      <c r="C516" s="241" t="e">
        <f>IF(#REF!="発電事業者","送電相手先諸元","購入相手先諸元")</f>
        <v>#REF!</v>
      </c>
      <c r="D516" s="236"/>
      <c r="E516" s="236"/>
      <c r="F516" s="242">
        <v>0</v>
      </c>
      <c r="G516" s="237" t="s">
        <v>255</v>
      </c>
      <c r="H516" s="236"/>
      <c r="I516" s="236"/>
      <c r="J516" s="236"/>
      <c r="K516" s="236"/>
      <c r="AV516" s="257"/>
      <c r="AX516" s="569"/>
      <c r="AY516" s="569"/>
      <c r="AZ516" s="588"/>
      <c r="BA516" s="590"/>
      <c r="BB516" s="590"/>
      <c r="BC516" s="590"/>
      <c r="BD516" s="588"/>
      <c r="BE516" s="583"/>
      <c r="BF516" s="584"/>
      <c r="BG516" s="259"/>
      <c r="BH516" s="259"/>
      <c r="BI516" s="259"/>
      <c r="BJ516" s="259"/>
      <c r="BK516" s="259"/>
      <c r="BL516" s="259"/>
      <c r="BM516" s="259"/>
      <c r="BN516" s="259"/>
      <c r="BO516" s="259"/>
      <c r="BP516" s="259"/>
      <c r="BQ516" s="259"/>
      <c r="BR516" s="259"/>
      <c r="BS516" s="569"/>
      <c r="BT516" s="569"/>
      <c r="BU516" s="569"/>
      <c r="BV516" s="333" t="s">
        <v>172</v>
      </c>
      <c r="BW516" s="581"/>
      <c r="BX516" s="581"/>
      <c r="BY516" s="331" t="str">
        <f>IF(COUNT(BY489,X525)=2,ROUND(BY489*X525/SUM(X519:X528),#REF!),"")</f>
        <v/>
      </c>
      <c r="BZ516" s="331" t="str">
        <f>IF(COUNT(BZ489,Y525)=2,ROUND(BZ489*Y525/SUM(Y519:Y528),#REF!),"")</f>
        <v/>
      </c>
      <c r="CA516" s="331" t="str">
        <f>IF(COUNT(CA489,Z525)=2,ROUND(CA489*Z525/SUM(Z519:Z528),#REF!),"")</f>
        <v/>
      </c>
      <c r="CB516" s="331" t="str">
        <f>IF(COUNT(CB489,AA525)=2,ROUND(CB489*AA525/SUM(AA519:AA528),#REF!),"")</f>
        <v/>
      </c>
      <c r="CC516" s="331" t="str">
        <f>IF(COUNT(CC489,AB525)=2,ROUND(CC489*AB525/SUM(AB519:AB528),#REF!),"")</f>
        <v/>
      </c>
      <c r="CD516" s="331" t="str">
        <f>IF(COUNT(CD489,AC525)=2,ROUND(CD489*AC525/SUM(AC519:AC528),#REF!),"")</f>
        <v/>
      </c>
      <c r="CE516" s="331" t="str">
        <f>IF(COUNT(CE489,AD525)=2,ROUND(CE489*AD525/SUM(AD519:AD528),#REF!),"")</f>
        <v/>
      </c>
      <c r="CF516" s="331" t="str">
        <f>IF(COUNT(CF489,AE525)=2,ROUND(CF489*AE525/SUM(AE519:AE528),#REF!),"")</f>
        <v/>
      </c>
      <c r="CG516" s="331" t="str">
        <f>IF(COUNT(CG489,AF525)=2,ROUND(CG489*AF525/SUM(AF519:AF528),#REF!),"")</f>
        <v/>
      </c>
      <c r="CH516" s="564" t="str">
        <f>IF(CH515="","",CH515)</f>
        <v>太陽光（余剰）</v>
      </c>
      <c r="CI516" s="564"/>
      <c r="CJ516" s="564"/>
      <c r="CK516" s="564"/>
      <c r="CL516" s="564"/>
      <c r="CM516" s="564"/>
      <c r="CN516" s="564"/>
      <c r="CO516" s="564"/>
      <c r="CP516" s="564"/>
      <c r="CQ516" s="564"/>
    </row>
    <row r="517" spans="3:97" s="243" customFormat="1" ht="13.5" customHeight="1">
      <c r="C517" s="594" t="s">
        <v>200</v>
      </c>
      <c r="D517" s="594"/>
      <c r="E517" s="594" t="s">
        <v>201</v>
      </c>
      <c r="F517" s="594" t="s">
        <v>202</v>
      </c>
      <c r="G517" s="594"/>
      <c r="H517" s="594"/>
      <c r="I517" s="595" t="s">
        <v>203</v>
      </c>
      <c r="J517" s="597" t="e">
        <f>IF(#REF!="発電事業者","送電先","購入先")</f>
        <v>#REF!</v>
      </c>
      <c r="K517" s="598"/>
      <c r="L517" s="601" t="e">
        <f>DATE(#REF!,1,1)</f>
        <v>#REF!</v>
      </c>
      <c r="M517" s="602"/>
      <c r="N517" s="602"/>
      <c r="O517" s="602"/>
      <c r="P517" s="602"/>
      <c r="Q517" s="602"/>
      <c r="R517" s="602"/>
      <c r="S517" s="602"/>
      <c r="T517" s="602"/>
      <c r="U517" s="602"/>
      <c r="V517" s="602"/>
      <c r="W517" s="603"/>
      <c r="X517" s="592" t="e">
        <f>DATE(#REF!+1,1,1)</f>
        <v>#REF!</v>
      </c>
      <c r="Y517" s="592" t="e">
        <f>DATE(#REF!+2,1,1)</f>
        <v>#REF!</v>
      </c>
      <c r="Z517" s="592" t="e">
        <f>DATE(#REF!+3,1,1)</f>
        <v>#REF!</v>
      </c>
      <c r="AA517" s="592" t="e">
        <f>DATE(#REF!+4,1,1)</f>
        <v>#REF!</v>
      </c>
      <c r="AB517" s="592" t="e">
        <f>DATE(#REF!+5,1,1)</f>
        <v>#REF!</v>
      </c>
      <c r="AC517" s="592" t="e">
        <f>DATE(#REF!+6,1,1)</f>
        <v>#REF!</v>
      </c>
      <c r="AD517" s="592" t="e">
        <f>DATE(#REF!+7,1,1)</f>
        <v>#REF!</v>
      </c>
      <c r="AE517" s="592" t="e">
        <f>DATE(#REF!+8,1,1)</f>
        <v>#REF!</v>
      </c>
      <c r="AF517" s="592" t="e">
        <f>DATE(#REF!+9,1,1)</f>
        <v>#REF!</v>
      </c>
      <c r="AG517" s="594" t="s">
        <v>253</v>
      </c>
      <c r="AH517" s="594"/>
      <c r="AI517" s="594"/>
      <c r="AJ517" s="594"/>
      <c r="AK517" s="594"/>
      <c r="AL517" s="594"/>
      <c r="AM517" s="594"/>
      <c r="AN517" s="594"/>
      <c r="AO517" s="594"/>
      <c r="AP517" s="594"/>
      <c r="AV517" s="275"/>
      <c r="AX517" s="569"/>
      <c r="AY517" s="569"/>
      <c r="AZ517" s="589"/>
      <c r="BA517" s="590"/>
      <c r="BB517" s="590"/>
      <c r="BC517" s="590"/>
      <c r="BD517" s="589"/>
      <c r="BE517" s="585" t="e">
        <f>IF(#REF!="発電事業者","月間送電電力量（GWh）","月間受電電力量（GWh）")</f>
        <v>#REF!</v>
      </c>
      <c r="BF517" s="586"/>
      <c r="BG517" s="331" t="str">
        <f>IF(COUNT(BG490,L525)=2,ROUND(BG490*L525/SUM(L519:L528),#REF!),"")</f>
        <v/>
      </c>
      <c r="BH517" s="331" t="str">
        <f>IF(COUNT(BH490,M525)=2,ROUND(BH490*M525/SUM(M519:M528),#REF!),"")</f>
        <v/>
      </c>
      <c r="BI517" s="331" t="str">
        <f>IF(COUNT(BI490,N525)=2,ROUND(BI490*N525/SUM(N519:N528),#REF!),"")</f>
        <v/>
      </c>
      <c r="BJ517" s="331" t="str">
        <f>IF(COUNT(BJ490,O525)=2,ROUND(BJ490*O525/SUM(O519:O528),#REF!),"")</f>
        <v/>
      </c>
      <c r="BK517" s="331" t="str">
        <f>IF(COUNT(BK490,P525)=2,ROUND(BK490*P525/SUM(P519:P528),#REF!),"")</f>
        <v/>
      </c>
      <c r="BL517" s="331" t="str">
        <f>IF(COUNT(BL490,Q525)=2,ROUND(BL490*Q525/SUM(Q519:Q528),#REF!),"")</f>
        <v/>
      </c>
      <c r="BM517" s="331" t="str">
        <f>IF(COUNT(BM490,R525)=2,ROUND(BM490*R525/SUM(R519:R528),#REF!),"")</f>
        <v/>
      </c>
      <c r="BN517" s="331" t="str">
        <f>IF(COUNT(BN490,S525)=2,ROUND(BN490*S525/SUM(S519:S528),#REF!),"")</f>
        <v/>
      </c>
      <c r="BO517" s="331" t="str">
        <f>IF(COUNT(BO490,T525)=2,ROUND(BO490*T525/SUM(T519:T528),#REF!),"")</f>
        <v/>
      </c>
      <c r="BP517" s="331" t="str">
        <f>IF(COUNT(BP490,U525)=2,ROUND(BP490*U525/SUM(U519:U528),#REF!),"")</f>
        <v/>
      </c>
      <c r="BQ517" s="331" t="str">
        <f>IF(COUNT(BQ490,V525)=2,ROUND(BQ490*V525/SUM(V519:V528),#REF!),"")</f>
        <v/>
      </c>
      <c r="BR517" s="331" t="str">
        <f>IF(COUNT(BR490,W525)=2,ROUND(BR490*W525/SUM(W519:W528),#REF!),"")</f>
        <v/>
      </c>
      <c r="BS517" s="569" t="e">
        <f>IF(#REF!="発電事業者","年間送電電力量（GWh）","年間受電電力量（GWh）")</f>
        <v>#REF!</v>
      </c>
      <c r="BT517" s="569"/>
      <c r="BU517" s="569"/>
      <c r="BV517" s="333" t="s">
        <v>25</v>
      </c>
      <c r="BW517" s="582"/>
      <c r="BX517" s="582"/>
      <c r="BY517" s="331" t="str">
        <f>IF(COUNT(BY490,X525)=2,ROUND(BY490*X525/SUM(X519:X528),#REF!),"")</f>
        <v/>
      </c>
      <c r="BZ517" s="331" t="str">
        <f>IF(COUNT(BZ490,Y525)=2,ROUND(BZ490*Y525/SUM(Y519:Y528),#REF!),"")</f>
        <v/>
      </c>
      <c r="CA517" s="331" t="str">
        <f>IF(COUNT(CA490,Z525)=2,ROUND(CA490*Z525/SUM(Z519:Z528),#REF!),"")</f>
        <v/>
      </c>
      <c r="CB517" s="331" t="str">
        <f>IF(COUNT(CB490,AA525)=2,ROUND(CB490*AA525/SUM(AA519:AA528),#REF!),"")</f>
        <v/>
      </c>
      <c r="CC517" s="331" t="str">
        <f>IF(COUNT(CC490,AB525)=2,ROUND(CC490*AB525/SUM(AB519:AB528),#REF!),"")</f>
        <v/>
      </c>
      <c r="CD517" s="331" t="str">
        <f>IF(COUNT(CD490,AC525)=2,ROUND(CD490*AC525/SUM(AC519:AC528),#REF!),"")</f>
        <v/>
      </c>
      <c r="CE517" s="331" t="str">
        <f>IF(COUNT(CE490,AD525)=2,ROUND(CE490*AD525/SUM(AD519:AD528),#REF!),"")</f>
        <v/>
      </c>
      <c r="CF517" s="331" t="str">
        <f>IF(COUNT(CF490,AE525)=2,ROUND(CF490*AE525/SUM(AE519:AE528),#REF!),"")</f>
        <v/>
      </c>
      <c r="CG517" s="331" t="str">
        <f>IF(COUNT(CG490,AF525)=2,ROUND(CG490*AF525/SUM(AF519:AF528),#REF!),"")</f>
        <v/>
      </c>
      <c r="CH517" s="565" t="str">
        <f>IF(COUNTA(AG525)=0,"",AG525)</f>
        <v/>
      </c>
      <c r="CI517" s="565"/>
      <c r="CJ517" s="565"/>
      <c r="CK517" s="565"/>
      <c r="CL517" s="565"/>
      <c r="CM517" s="565"/>
      <c r="CN517" s="565"/>
      <c r="CO517" s="565"/>
      <c r="CP517" s="565"/>
      <c r="CQ517" s="565"/>
    </row>
    <row r="518" spans="3:97" s="243" customFormat="1" ht="13.5" customHeight="1">
      <c r="C518" s="594"/>
      <c r="D518" s="594"/>
      <c r="E518" s="594"/>
      <c r="F518" s="594"/>
      <c r="G518" s="594"/>
      <c r="H518" s="594"/>
      <c r="I518" s="596"/>
      <c r="J518" s="599"/>
      <c r="K518" s="600"/>
      <c r="L518" s="320" t="s">
        <v>194</v>
      </c>
      <c r="M518" s="320" t="s">
        <v>195</v>
      </c>
      <c r="N518" s="320" t="s">
        <v>161</v>
      </c>
      <c r="O518" s="320" t="s">
        <v>162</v>
      </c>
      <c r="P518" s="320" t="s">
        <v>163</v>
      </c>
      <c r="Q518" s="320" t="s">
        <v>164</v>
      </c>
      <c r="R518" s="320" t="s">
        <v>165</v>
      </c>
      <c r="S518" s="320" t="s">
        <v>166</v>
      </c>
      <c r="T518" s="320" t="s">
        <v>167</v>
      </c>
      <c r="U518" s="320" t="s">
        <v>168</v>
      </c>
      <c r="V518" s="320" t="s">
        <v>169</v>
      </c>
      <c r="W518" s="320" t="s">
        <v>170</v>
      </c>
      <c r="X518" s="593">
        <v>43101</v>
      </c>
      <c r="Y518" s="593">
        <v>43466</v>
      </c>
      <c r="Z518" s="593">
        <v>43831</v>
      </c>
      <c r="AA518" s="593">
        <v>44197</v>
      </c>
      <c r="AB518" s="593">
        <v>44562</v>
      </c>
      <c r="AC518" s="593">
        <v>44927</v>
      </c>
      <c r="AD518" s="593">
        <v>45292</v>
      </c>
      <c r="AE518" s="593">
        <v>45658</v>
      </c>
      <c r="AF518" s="593">
        <v>46023</v>
      </c>
      <c r="AG518" s="594"/>
      <c r="AH518" s="594"/>
      <c r="AI518" s="594"/>
      <c r="AJ518" s="594"/>
      <c r="AK518" s="594"/>
      <c r="AL518" s="594"/>
      <c r="AM518" s="594"/>
      <c r="AN518" s="594"/>
      <c r="AO518" s="594"/>
      <c r="AP518" s="594"/>
      <c r="AV518" s="275"/>
      <c r="AX518" s="569" t="str">
        <f>IF(C526="","",C526)</f>
        <v/>
      </c>
      <c r="AY518" s="569"/>
      <c r="AZ518" s="587" t="str">
        <f>IF(E526="","",E526)</f>
        <v/>
      </c>
      <c r="BA518" s="590" t="str">
        <f ca="1">IF(F526="","",F526)</f>
        <v/>
      </c>
      <c r="BB518" s="590"/>
      <c r="BC518" s="590"/>
      <c r="BD518" s="587" t="str">
        <f>IF(I526="","",I526)</f>
        <v/>
      </c>
      <c r="BE518" s="578" t="e">
        <f>IF(#REF!="発電事業者","送電電力（MW）","受電電力（MW）")</f>
        <v>#REF!</v>
      </c>
      <c r="BF518" s="579"/>
      <c r="BG518" s="331" t="str">
        <f>IF(COUNT(BG488,L526)=2,ROUND(BG488*L526/SUM(L519:L528),#REF!),"")</f>
        <v/>
      </c>
      <c r="BH518" s="331" t="str">
        <f>IF(COUNT(BH488,M526)=2,ROUND(BH488*M526/SUM(M519:M528),#REF!),"")</f>
        <v/>
      </c>
      <c r="BI518" s="331" t="str">
        <f>IF(COUNT(BI488,N526)=2,ROUND(BI488*N526/SUM(N519:N528),#REF!),"")</f>
        <v/>
      </c>
      <c r="BJ518" s="331" t="str">
        <f>IF(COUNT(BJ488,O526)=2,ROUND(BJ488*O526/SUM(O519:O528),#REF!),"")</f>
        <v/>
      </c>
      <c r="BK518" s="331" t="str">
        <f>IF(COUNT(BK488,P526)=2,ROUND(BK488*P526/SUM(P519:P528),#REF!),"")</f>
        <v/>
      </c>
      <c r="BL518" s="331" t="str">
        <f>IF(COUNT(BL488,Q526)=2,ROUND(BL488*Q526/SUM(Q519:Q528),#REF!),"")</f>
        <v/>
      </c>
      <c r="BM518" s="331" t="str">
        <f>IF(COUNT(BM488,R526)=2,ROUND(BM488*R526/SUM(R519:R528),#REF!),"")</f>
        <v/>
      </c>
      <c r="BN518" s="331" t="str">
        <f>IF(COUNT(BN488,S526)=2,ROUND(BN488*S526/SUM(S519:S528),#REF!),"")</f>
        <v/>
      </c>
      <c r="BO518" s="331" t="str">
        <f>IF(COUNT(BO488,T526)=2,ROUND(BO488*T526/SUM(T519:T528),#REF!),"")</f>
        <v/>
      </c>
      <c r="BP518" s="331" t="str">
        <f>IF(COUNT(BP488,U526)=2,ROUND(BP488*U526/SUM(U519:U528),#REF!),"")</f>
        <v/>
      </c>
      <c r="BQ518" s="331" t="str">
        <f>IF(COUNT(BQ488,V526)=2,ROUND(BQ488*V526/SUM(V519:V528),#REF!),"")</f>
        <v/>
      </c>
      <c r="BR518" s="331" t="str">
        <f>IF(COUNT(BR488,W526)=2,ROUND(BR488*W526/SUM(W519:W528),#REF!),"")</f>
        <v/>
      </c>
      <c r="BS518" s="569" t="e">
        <f>IF(#REF!="発電事業者","送電電力（MW）","受電電力（MW）")</f>
        <v>#REF!</v>
      </c>
      <c r="BT518" s="569"/>
      <c r="BU518" s="569"/>
      <c r="BV518" s="333" t="s">
        <v>171</v>
      </c>
      <c r="BW518" s="580"/>
      <c r="BX518" s="580"/>
      <c r="BY518" s="331" t="str">
        <f>IF(COUNT(BY488,X526)=2,ROUND(BY488*X526/SUM(X519:X528),#REF!),"")</f>
        <v/>
      </c>
      <c r="BZ518" s="331" t="str">
        <f>IF(COUNT(BZ488,Y526)=2,ROUND(BZ488*Y526/SUM(Y519:Y528),#REF!),"")</f>
        <v/>
      </c>
      <c r="CA518" s="331" t="str">
        <f>IF(COUNT(CA488,Z526)=2,ROUND(CA488*Z526/SUM(Z519:Z528),#REF!),"")</f>
        <v/>
      </c>
      <c r="CB518" s="331" t="str">
        <f>IF(COUNT(CB488,AA526)=2,ROUND(CB488*AA526/SUM(AA519:AA528),#REF!),"")</f>
        <v/>
      </c>
      <c r="CC518" s="331" t="str">
        <f>IF(COUNT(CC488,AB526)=2,ROUND(CC488*AB526/SUM(AB519:AB528),#REF!),"")</f>
        <v/>
      </c>
      <c r="CD518" s="331" t="str">
        <f>IF(COUNT(CD488,AC526)=2,ROUND(CD488*AC526/SUM(AC519:AC528),#REF!),"")</f>
        <v/>
      </c>
      <c r="CE518" s="331" t="str">
        <f>IF(COUNT(CE488,AD526)=2,ROUND(CE488*AD526/SUM(AD519:AD528),#REF!),"")</f>
        <v/>
      </c>
      <c r="CF518" s="331" t="str">
        <f>IF(COUNT(CF488,AE526)=2,ROUND(CF488*AE526/SUM(AE519:AE528),#REF!),"")</f>
        <v/>
      </c>
      <c r="CG518" s="331" t="str">
        <f>IF(COUNT(CG488,AF526)=2,ROUND(CG488*AF526/SUM(AF519:AF528),#REF!),"")</f>
        <v/>
      </c>
      <c r="CH518" s="563" t="s">
        <v>215</v>
      </c>
      <c r="CI518" s="563"/>
      <c r="CJ518" s="563"/>
      <c r="CK518" s="563"/>
      <c r="CL518" s="563"/>
      <c r="CM518" s="563"/>
      <c r="CN518" s="563"/>
      <c r="CO518" s="563"/>
      <c r="CP518" s="563"/>
      <c r="CQ518" s="563"/>
    </row>
    <row r="519" spans="3:97" s="243" customFormat="1" ht="13.5" customHeight="1">
      <c r="C519" s="568"/>
      <c r="D519" s="568"/>
      <c r="E519" s="332"/>
      <c r="F519" s="569" t="str">
        <f ca="1">IF(E519="","",VLOOKUP(E519,INDIRECT(AR519),2,FALSE))</f>
        <v/>
      </c>
      <c r="G519" s="569"/>
      <c r="H519" s="569"/>
      <c r="I519" s="333" t="str">
        <f>IF(E519="","",E483)</f>
        <v/>
      </c>
      <c r="J519" s="569" t="e">
        <f>J517&amp;"１"</f>
        <v>#REF!</v>
      </c>
      <c r="K519" s="569"/>
      <c r="L519" s="277">
        <f t="shared" ref="L519:W519" si="127">IF($F516=0,IF(100-SUM(L520:L528)=0,"",100-SUM(L520:L528)),IF(H493-SUM(L520:L528)=0,"",H493-SUM(L520:L528)))</f>
        <v>100</v>
      </c>
      <c r="M519" s="277">
        <f t="shared" si="127"/>
        <v>100</v>
      </c>
      <c r="N519" s="277">
        <f t="shared" si="127"/>
        <v>100</v>
      </c>
      <c r="O519" s="277">
        <f t="shared" si="127"/>
        <v>100</v>
      </c>
      <c r="P519" s="277">
        <f t="shared" si="127"/>
        <v>100</v>
      </c>
      <c r="Q519" s="277">
        <f t="shared" si="127"/>
        <v>100</v>
      </c>
      <c r="R519" s="277">
        <f t="shared" si="127"/>
        <v>100</v>
      </c>
      <c r="S519" s="277">
        <f t="shared" si="127"/>
        <v>100</v>
      </c>
      <c r="T519" s="277">
        <f t="shared" si="127"/>
        <v>100</v>
      </c>
      <c r="U519" s="277">
        <f t="shared" si="127"/>
        <v>100</v>
      </c>
      <c r="V519" s="277">
        <f t="shared" si="127"/>
        <v>100</v>
      </c>
      <c r="W519" s="277">
        <f t="shared" si="127"/>
        <v>100</v>
      </c>
      <c r="X519" s="277">
        <f>IF($F516=0,IF(100-SUM(X520:X528)=0,"",100-SUM(X520:X528)),IF(H495-SUM(X520:X528)=0,"",H495-SUM(X520:X528)))</f>
        <v>100</v>
      </c>
      <c r="Y519" s="277">
        <f>IF($F516=0,IF(100-SUM(Y520:Y528)=0,"",100-SUM(Y520:Y528)),IF(H497-SUM(Y520:Y528)=0,"",H497-SUM(Y520:Y528)))</f>
        <v>100</v>
      </c>
      <c r="Z519" s="277">
        <f>IF($F516=0,IF(100-SUM(Z520:Z528)=0,"",100-SUM(Z520:Z528)),IF(H499-SUM(Z520:Z528)=0,"",H499-SUM(Z520:Z528)))</f>
        <v>100</v>
      </c>
      <c r="AA519" s="277">
        <f>IF($F516=0,IF(100-SUM(AA520:AA528)=0,"",100-SUM(AA520:AA528)),IF(H501-SUM(AA520:AA528)=0,"",H501-SUM(AA520:AA528)))</f>
        <v>100</v>
      </c>
      <c r="AB519" s="277">
        <f>IF($F516=0,IF(100-SUM(AB520:AB528)=0,"",100-SUM(AB520:AB528)),IF(H503-SUM(AB520:AB528)=0,"",H503-SUM(AB520:AB528)))</f>
        <v>100</v>
      </c>
      <c r="AC519" s="277">
        <f>IF($F516=0,IF(100-SUM(AC520:AC528)=0,"",100-SUM(AC520:AC528)),IF(H505-SUM(AC520:AC528)=0,"",H505-SUM(AC520:AC528)))</f>
        <v>100</v>
      </c>
      <c r="AD519" s="277">
        <f>IF($F516=0,IF(100-SUM(AD520:AD528)=0,"",100-SUM(AD520:AD528)),IF(H507-SUM(AD520:AD528)=0,"",H507-SUM(AD520:AD528)))</f>
        <v>100</v>
      </c>
      <c r="AE519" s="277">
        <f>IF($F516=0,IF(100-SUM(AE520:AE528)=0,"",100-SUM(AE520:AE528)),IF(H509-SUM(AE520:AE528)=0,"",H509-SUM(AE520:AE528)))</f>
        <v>100</v>
      </c>
      <c r="AF519" s="277">
        <f>IF($F516=0,IF(100-SUM(AF520:AF528)=0,"",100-SUM(AF520:AF528)),IF(H511-SUM(AF520:AF528)=0,"",H511-SUM(AF520:AF528)))</f>
        <v>100</v>
      </c>
      <c r="AG519" s="570"/>
      <c r="AH519" s="570"/>
      <c r="AI519" s="570"/>
      <c r="AJ519" s="570"/>
      <c r="AK519" s="570"/>
      <c r="AL519" s="570"/>
      <c r="AM519" s="570"/>
      <c r="AN519" s="570"/>
      <c r="AO519" s="570"/>
      <c r="AP519" s="570"/>
      <c r="AR519" s="591" t="b">
        <f t="shared" ref="AR519:AR528" si="128">IF(C519="発電事業者","事業者リスト一覧!D3:E1002", IF(C519="小売電気事業者","事業者リスト一覧!J3:K1002", IF(C519="一般送配電事業者","事業者リスト一覧!G3:H13", IF(C519="送電事業者","事業者リスト一覧!G16:H21", IF(C519="特定送配電事業者","事業者リスト一覧!G24:H44", IF(C519="登録特定送配電事業者","事業者リスト一覧!G47:H87", IF(C519="その他事業者","事業者リスト一覧!G90:H100")))))))</f>
        <v>0</v>
      </c>
      <c r="AS519" s="591"/>
      <c r="AT519" s="591"/>
      <c r="AU519" s="281" t="s">
        <v>160</v>
      </c>
      <c r="AV519" s="275"/>
      <c r="AX519" s="569"/>
      <c r="AY519" s="569"/>
      <c r="AZ519" s="588"/>
      <c r="BA519" s="590"/>
      <c r="BB519" s="590"/>
      <c r="BC519" s="590"/>
      <c r="BD519" s="588"/>
      <c r="BE519" s="583"/>
      <c r="BF519" s="584"/>
      <c r="BG519" s="259"/>
      <c r="BH519" s="259"/>
      <c r="BI519" s="259"/>
      <c r="BJ519" s="259"/>
      <c r="BK519" s="259"/>
      <c r="BL519" s="259"/>
      <c r="BM519" s="259"/>
      <c r="BN519" s="259"/>
      <c r="BO519" s="259"/>
      <c r="BP519" s="259"/>
      <c r="BQ519" s="259"/>
      <c r="BR519" s="259"/>
      <c r="BS519" s="569"/>
      <c r="BT519" s="569"/>
      <c r="BU519" s="569"/>
      <c r="BV519" s="333" t="s">
        <v>172</v>
      </c>
      <c r="BW519" s="581"/>
      <c r="BX519" s="581"/>
      <c r="BY519" s="331" t="str">
        <f>IF(COUNT(BY489,X526)=2,ROUND(BY489*X526/SUM(X519:X528),#REF!),"")</f>
        <v/>
      </c>
      <c r="BZ519" s="331" t="str">
        <f>IF(COUNT(BZ489,Y526)=2,ROUND(BZ489*Y526/SUM(Y519:Y528),#REF!),"")</f>
        <v/>
      </c>
      <c r="CA519" s="331" t="str">
        <f>IF(COUNT(CA489,Z526)=2,ROUND(CA489*Z526/SUM(Z519:Z528),#REF!),"")</f>
        <v/>
      </c>
      <c r="CB519" s="331" t="str">
        <f>IF(COUNT(CB489,AA526)=2,ROUND(CB489*AA526/SUM(AA519:AA528),#REF!),"")</f>
        <v/>
      </c>
      <c r="CC519" s="331" t="str">
        <f>IF(COUNT(CC489,AB526)=2,ROUND(CC489*AB526/SUM(AB519:AB528),#REF!),"")</f>
        <v/>
      </c>
      <c r="CD519" s="331" t="str">
        <f>IF(COUNT(CD489,AC526)=2,ROUND(CD489*AC526/SUM(AC519:AC528),#REF!),"")</f>
        <v/>
      </c>
      <c r="CE519" s="331" t="str">
        <f>IF(COUNT(CE489,AD526)=2,ROUND(CE489*AD526/SUM(AD519:AD528),#REF!),"")</f>
        <v/>
      </c>
      <c r="CF519" s="331" t="str">
        <f>IF(COUNT(CF489,AE526)=2,ROUND(CF489*AE526/SUM(AE519:AE528),#REF!),"")</f>
        <v/>
      </c>
      <c r="CG519" s="331" t="str">
        <f>IF(COUNT(CG489,AF526)=2,ROUND(CG489*AF526/SUM(AF519:AF528),#REF!),"")</f>
        <v/>
      </c>
      <c r="CH519" s="564" t="str">
        <f>IF(CH518="","",CH518)</f>
        <v>太陽光（余剰）</v>
      </c>
      <c r="CI519" s="564"/>
      <c r="CJ519" s="564"/>
      <c r="CK519" s="564"/>
      <c r="CL519" s="564"/>
      <c r="CM519" s="564"/>
      <c r="CN519" s="564"/>
      <c r="CO519" s="564"/>
      <c r="CP519" s="564"/>
      <c r="CQ519" s="564"/>
    </row>
    <row r="520" spans="3:97" s="243" customFormat="1" ht="13.5" customHeight="1">
      <c r="C520" s="568"/>
      <c r="D520" s="568"/>
      <c r="E520" s="332"/>
      <c r="F520" s="569" t="str">
        <f t="shared" ref="F520:F527" ca="1" si="129">IF(E520="","",VLOOKUP(E520,INDIRECT(AR520),2,FALSE))</f>
        <v/>
      </c>
      <c r="G520" s="569"/>
      <c r="H520" s="569"/>
      <c r="I520" s="333" t="str">
        <f>IF(E520="","",E483)</f>
        <v/>
      </c>
      <c r="J520" s="569" t="e">
        <f>J517&amp;"２"</f>
        <v>#REF!</v>
      </c>
      <c r="K520" s="569"/>
      <c r="L520" s="256"/>
      <c r="M520" s="256"/>
      <c r="N520" s="256"/>
      <c r="O520" s="256"/>
      <c r="P520" s="256"/>
      <c r="Q520" s="256"/>
      <c r="R520" s="256"/>
      <c r="S520" s="256"/>
      <c r="T520" s="256"/>
      <c r="U520" s="256"/>
      <c r="V520" s="256"/>
      <c r="W520" s="256"/>
      <c r="X520" s="256"/>
      <c r="Y520" s="256"/>
      <c r="Z520" s="256"/>
      <c r="AA520" s="256"/>
      <c r="AB520" s="256"/>
      <c r="AC520" s="256"/>
      <c r="AD520" s="256"/>
      <c r="AE520" s="256"/>
      <c r="AF520" s="256"/>
      <c r="AG520" s="570"/>
      <c r="AH520" s="570"/>
      <c r="AI520" s="570"/>
      <c r="AJ520" s="570"/>
      <c r="AK520" s="570"/>
      <c r="AL520" s="570"/>
      <c r="AM520" s="570"/>
      <c r="AN520" s="570"/>
      <c r="AO520" s="570"/>
      <c r="AP520" s="570"/>
      <c r="AR520" s="571" t="b">
        <f t="shared" si="128"/>
        <v>0</v>
      </c>
      <c r="AS520" s="571"/>
      <c r="AT520" s="571"/>
      <c r="AU520" s="282" t="s">
        <v>160</v>
      </c>
      <c r="AV520" s="275"/>
      <c r="AX520" s="569"/>
      <c r="AY520" s="569"/>
      <c r="AZ520" s="589"/>
      <c r="BA520" s="590"/>
      <c r="BB520" s="590"/>
      <c r="BC520" s="590"/>
      <c r="BD520" s="589"/>
      <c r="BE520" s="585" t="e">
        <f>IF(#REF!="発電事業者","月間送電電力量（GWh）","月間受電電力量（GWh）")</f>
        <v>#REF!</v>
      </c>
      <c r="BF520" s="586"/>
      <c r="BG520" s="331" t="str">
        <f>IF(COUNT(BG490,L526)=2,ROUND(BG490*L526/SUM(L519:L528),#REF!),"")</f>
        <v/>
      </c>
      <c r="BH520" s="331" t="str">
        <f>IF(COUNT(BH490,M526)=2,ROUND(BH490*M526/SUM(M519:M528),#REF!),"")</f>
        <v/>
      </c>
      <c r="BI520" s="331" t="str">
        <f>IF(COUNT(BI490,N526)=2,ROUND(BI490*N526/SUM(N519:N528),#REF!),"")</f>
        <v/>
      </c>
      <c r="BJ520" s="331" t="str">
        <f>IF(COUNT(BJ490,O526)=2,ROUND(BJ490*O526/SUM(O519:O528),#REF!),"")</f>
        <v/>
      </c>
      <c r="BK520" s="331" t="str">
        <f>IF(COUNT(BK490,P526)=2,ROUND(BK490*P526/SUM(P519:P528),#REF!),"")</f>
        <v/>
      </c>
      <c r="BL520" s="331" t="str">
        <f>IF(COUNT(BL490,Q526)=2,ROUND(BL490*Q526/SUM(Q519:Q528),#REF!),"")</f>
        <v/>
      </c>
      <c r="BM520" s="331" t="str">
        <f>IF(COUNT(BM490,R526)=2,ROUND(BM490*R526/SUM(R519:R528),#REF!),"")</f>
        <v/>
      </c>
      <c r="BN520" s="331" t="str">
        <f>IF(COUNT(BN490,S526)=2,ROUND(BN490*S526/SUM(S519:S528),#REF!),"")</f>
        <v/>
      </c>
      <c r="BO520" s="331" t="str">
        <f>IF(COUNT(BO490,T526)=2,ROUND(BO490*T526/SUM(T519:T528),#REF!),"")</f>
        <v/>
      </c>
      <c r="BP520" s="331" t="str">
        <f>IF(COUNT(BP490,U526)=2,ROUND(BP490*U526/SUM(U519:U528),#REF!),"")</f>
        <v/>
      </c>
      <c r="BQ520" s="331" t="str">
        <f>IF(COUNT(BQ490,V526)=2,ROUND(BQ490*V526/SUM(V519:V528),#REF!),"")</f>
        <v/>
      </c>
      <c r="BR520" s="331" t="str">
        <f>IF(COUNT(BR490,W526)=2,ROUND(BR490*W526/SUM(W519:W528),#REF!),"")</f>
        <v/>
      </c>
      <c r="BS520" s="569" t="e">
        <f>IF(#REF!="発電事業者","年間送電電力量（GWh）","年間受電電力量（GWh）")</f>
        <v>#REF!</v>
      </c>
      <c r="BT520" s="569"/>
      <c r="BU520" s="569"/>
      <c r="BV520" s="333" t="s">
        <v>25</v>
      </c>
      <c r="BW520" s="582"/>
      <c r="BX520" s="582"/>
      <c r="BY520" s="331" t="str">
        <f>IF(COUNT(BY490,X526)=2,ROUND(BY490*X526/SUM(X519:X528),#REF!),"")</f>
        <v/>
      </c>
      <c r="BZ520" s="331" t="str">
        <f>IF(COUNT(BZ490,Y526)=2,ROUND(BZ490*Y526/SUM(Y519:Y528),#REF!),"")</f>
        <v/>
      </c>
      <c r="CA520" s="331" t="str">
        <f>IF(COUNT(CA490,Z526)=2,ROUND(CA490*Z526/SUM(Z519:Z528),#REF!),"")</f>
        <v/>
      </c>
      <c r="CB520" s="331" t="str">
        <f>IF(COUNT(CB490,AA526)=2,ROUND(CB490*AA526/SUM(AA519:AA528),#REF!),"")</f>
        <v/>
      </c>
      <c r="CC520" s="331" t="str">
        <f>IF(COUNT(CC490,AB526)=2,ROUND(CC490*AB526/SUM(AB519:AB528),#REF!),"")</f>
        <v/>
      </c>
      <c r="CD520" s="331" t="str">
        <f>IF(COUNT(CD490,AC526)=2,ROUND(CD490*AC526/SUM(AC519:AC528),#REF!),"")</f>
        <v/>
      </c>
      <c r="CE520" s="331" t="str">
        <f>IF(COUNT(CE490,AD526)=2,ROUND(CE490*AD526/SUM(AD519:AD528),#REF!),"")</f>
        <v/>
      </c>
      <c r="CF520" s="331" t="str">
        <f>IF(COUNT(CF490,AE526)=2,ROUND(CF490*AE526/SUM(AE519:AE528),#REF!),"")</f>
        <v/>
      </c>
      <c r="CG520" s="331" t="str">
        <f>IF(COUNT(CG490,AF526)=2,ROUND(CG490*AF526/SUM(AF519:AF528),#REF!),"")</f>
        <v/>
      </c>
      <c r="CH520" s="565" t="str">
        <f>IF(COUNTA(AG526)=0,"",AG526)</f>
        <v/>
      </c>
      <c r="CI520" s="565"/>
      <c r="CJ520" s="565"/>
      <c r="CK520" s="565"/>
      <c r="CL520" s="565"/>
      <c r="CM520" s="565"/>
      <c r="CN520" s="565"/>
      <c r="CO520" s="565"/>
      <c r="CP520" s="565"/>
      <c r="CQ520" s="565"/>
    </row>
    <row r="521" spans="3:97" s="243" customFormat="1" ht="13.5" customHeight="1">
      <c r="C521" s="568"/>
      <c r="D521" s="568"/>
      <c r="E521" s="332"/>
      <c r="F521" s="569" t="str">
        <f t="shared" ca="1" si="129"/>
        <v/>
      </c>
      <c r="G521" s="569"/>
      <c r="H521" s="569"/>
      <c r="I521" s="333" t="str">
        <f>IF(E521="","",E483)</f>
        <v/>
      </c>
      <c r="J521" s="569" t="e">
        <f>J517&amp;"３"</f>
        <v>#REF!</v>
      </c>
      <c r="K521" s="569"/>
      <c r="L521" s="256"/>
      <c r="M521" s="256"/>
      <c r="N521" s="256"/>
      <c r="O521" s="256"/>
      <c r="P521" s="256"/>
      <c r="Q521" s="256"/>
      <c r="R521" s="256"/>
      <c r="S521" s="256"/>
      <c r="T521" s="256"/>
      <c r="U521" s="256"/>
      <c r="V521" s="256"/>
      <c r="W521" s="256"/>
      <c r="X521" s="256"/>
      <c r="Y521" s="256"/>
      <c r="Z521" s="256"/>
      <c r="AA521" s="256"/>
      <c r="AB521" s="256"/>
      <c r="AC521" s="256"/>
      <c r="AD521" s="256"/>
      <c r="AE521" s="256"/>
      <c r="AF521" s="256"/>
      <c r="AG521" s="570"/>
      <c r="AH521" s="570"/>
      <c r="AI521" s="570"/>
      <c r="AJ521" s="570"/>
      <c r="AK521" s="570"/>
      <c r="AL521" s="570"/>
      <c r="AM521" s="570"/>
      <c r="AN521" s="570"/>
      <c r="AO521" s="570"/>
      <c r="AP521" s="570"/>
      <c r="AR521" s="571" t="b">
        <f t="shared" si="128"/>
        <v>0</v>
      </c>
      <c r="AS521" s="571"/>
      <c r="AT521" s="571"/>
      <c r="AU521" s="282" t="s">
        <v>160</v>
      </c>
      <c r="AV521" s="275"/>
      <c r="AX521" s="569" t="str">
        <f>IF(C527="","",C527)</f>
        <v/>
      </c>
      <c r="AY521" s="569"/>
      <c r="AZ521" s="587" t="str">
        <f>IF(E527="","",E527)</f>
        <v/>
      </c>
      <c r="BA521" s="590" t="str">
        <f ca="1">IF(F527="","",F527)</f>
        <v/>
      </c>
      <c r="BB521" s="590"/>
      <c r="BC521" s="590"/>
      <c r="BD521" s="587" t="str">
        <f>IF(I527="","",I527)</f>
        <v/>
      </c>
      <c r="BE521" s="578" t="e">
        <f>IF(#REF!="発電事業者","送電電力（MW）","受電電力（MW）")</f>
        <v>#REF!</v>
      </c>
      <c r="BF521" s="579"/>
      <c r="BG521" s="331" t="str">
        <f>IF(COUNT(BG488,L527)=2,ROUND(BG488*L527/SUM(L519:L528),#REF!),"")</f>
        <v/>
      </c>
      <c r="BH521" s="331" t="str">
        <f>IF(COUNT(BH488,M527)=2,ROUND(BH488*M527/SUM(M519:M528),#REF!),"")</f>
        <v/>
      </c>
      <c r="BI521" s="331" t="str">
        <f>IF(COUNT(BI488,N527)=2,ROUND(BI488*N527/SUM(N519:N528),#REF!),"")</f>
        <v/>
      </c>
      <c r="BJ521" s="331" t="str">
        <f>IF(COUNT(BJ488,O527)=2,ROUND(BJ488*O527/SUM(O519:O528),#REF!),"")</f>
        <v/>
      </c>
      <c r="BK521" s="331" t="str">
        <f>IF(COUNT(BK488,P527)=2,ROUND(BK488*P527/SUM(P519:P528),#REF!),"")</f>
        <v/>
      </c>
      <c r="BL521" s="331" t="str">
        <f>IF(COUNT(BL488,Q527)=2,ROUND(BL488*Q527/SUM(Q519:Q528),#REF!),"")</f>
        <v/>
      </c>
      <c r="BM521" s="331" t="str">
        <f>IF(COUNT(BM488,R527)=2,ROUND(BM488*R527/SUM(R519:R528),#REF!),"")</f>
        <v/>
      </c>
      <c r="BN521" s="331" t="str">
        <f>IF(COUNT(BN488,S527)=2,ROUND(BN488*S527/SUM(S519:S528),#REF!),"")</f>
        <v/>
      </c>
      <c r="BO521" s="331" t="str">
        <f>IF(COUNT(BO488,T527)=2,ROUND(BO488*T527/SUM(T519:T528),#REF!),"")</f>
        <v/>
      </c>
      <c r="BP521" s="331" t="str">
        <f>IF(COUNT(BP488,U527)=2,ROUND(BP488*U527/SUM(U519:U528),#REF!),"")</f>
        <v/>
      </c>
      <c r="BQ521" s="331" t="str">
        <f>IF(COUNT(BQ488,V527)=2,ROUND(BQ488*V527/SUM(V519:V528),#REF!),"")</f>
        <v/>
      </c>
      <c r="BR521" s="331" t="str">
        <f>IF(COUNT(BR488,W527)=2,ROUND(BR488*W527/SUM(W519:W528),#REF!),"")</f>
        <v/>
      </c>
      <c r="BS521" s="569" t="e">
        <f>IF(#REF!="発電事業者","送電電力（MW）","受電電力（MW）")</f>
        <v>#REF!</v>
      </c>
      <c r="BT521" s="569"/>
      <c r="BU521" s="569"/>
      <c r="BV521" s="333" t="s">
        <v>171</v>
      </c>
      <c r="BW521" s="580"/>
      <c r="BX521" s="580"/>
      <c r="BY521" s="331" t="str">
        <f>IF(COUNT(BY488,X527)=2,ROUND(BY488*X527/SUM(X519:X528),#REF!),"")</f>
        <v/>
      </c>
      <c r="BZ521" s="331" t="str">
        <f>IF(COUNT(BZ488,Y527)=2,ROUND(BZ488*Y527/SUM(Y519:Y528),#REF!),"")</f>
        <v/>
      </c>
      <c r="CA521" s="331" t="str">
        <f>IF(COUNT(CA488,Z527)=2,ROUND(CA488*Z527/SUM(Z519:Z528),#REF!),"")</f>
        <v/>
      </c>
      <c r="CB521" s="331" t="str">
        <f>IF(COUNT(CB488,AA527)=2,ROUND(CB488*AA527/SUM(AA519:AA528),#REF!),"")</f>
        <v/>
      </c>
      <c r="CC521" s="331" t="str">
        <f>IF(COUNT(CC488,AB527)=2,ROUND(CC488*AB527/SUM(AB519:AB528),#REF!),"")</f>
        <v/>
      </c>
      <c r="CD521" s="331" t="str">
        <f>IF(COUNT(CD488,AC527)=2,ROUND(CD488*AC527/SUM(AC519:AC528),#REF!),"")</f>
        <v/>
      </c>
      <c r="CE521" s="331" t="str">
        <f>IF(COUNT(CE488,AD527)=2,ROUND(CE488*AD527/SUM(AD519:AD528),#REF!),"")</f>
        <v/>
      </c>
      <c r="CF521" s="331" t="str">
        <f>IF(COUNT(CF488,AE527)=2,ROUND(CF488*AE527/SUM(AE519:AE528),#REF!),"")</f>
        <v/>
      </c>
      <c r="CG521" s="331" t="str">
        <f>IF(COUNT(CG488,AF527)=2,ROUND(CG488*AF527/SUM(AF519:AF528),#REF!),"")</f>
        <v/>
      </c>
      <c r="CH521" s="563" t="s">
        <v>215</v>
      </c>
      <c r="CI521" s="563"/>
      <c r="CJ521" s="563"/>
      <c r="CK521" s="563"/>
      <c r="CL521" s="563"/>
      <c r="CM521" s="563"/>
      <c r="CN521" s="563"/>
      <c r="CO521" s="563"/>
      <c r="CP521" s="563"/>
      <c r="CQ521" s="563"/>
    </row>
    <row r="522" spans="3:97" s="243" customFormat="1" ht="13.5" customHeight="1">
      <c r="C522" s="568"/>
      <c r="D522" s="568"/>
      <c r="E522" s="332"/>
      <c r="F522" s="569" t="str">
        <f t="shared" ca="1" si="129"/>
        <v/>
      </c>
      <c r="G522" s="569"/>
      <c r="H522" s="569"/>
      <c r="I522" s="333" t="str">
        <f>IF(E522="","",E483)</f>
        <v/>
      </c>
      <c r="J522" s="569" t="e">
        <f>J517&amp;"４"</f>
        <v>#REF!</v>
      </c>
      <c r="K522" s="569"/>
      <c r="L522" s="256"/>
      <c r="M522" s="256"/>
      <c r="N522" s="256"/>
      <c r="O522" s="256"/>
      <c r="P522" s="256"/>
      <c r="Q522" s="256"/>
      <c r="R522" s="256"/>
      <c r="S522" s="256"/>
      <c r="T522" s="256"/>
      <c r="U522" s="256"/>
      <c r="V522" s="256"/>
      <c r="W522" s="256"/>
      <c r="X522" s="256"/>
      <c r="Y522" s="256"/>
      <c r="Z522" s="256"/>
      <c r="AA522" s="256"/>
      <c r="AB522" s="256"/>
      <c r="AC522" s="256"/>
      <c r="AD522" s="256"/>
      <c r="AE522" s="256"/>
      <c r="AF522" s="256"/>
      <c r="AG522" s="570"/>
      <c r="AH522" s="570"/>
      <c r="AI522" s="570"/>
      <c r="AJ522" s="570"/>
      <c r="AK522" s="570"/>
      <c r="AL522" s="570"/>
      <c r="AM522" s="570"/>
      <c r="AN522" s="570"/>
      <c r="AO522" s="570"/>
      <c r="AP522" s="570"/>
      <c r="AR522" s="571" t="b">
        <f t="shared" si="128"/>
        <v>0</v>
      </c>
      <c r="AS522" s="571"/>
      <c r="AT522" s="571"/>
      <c r="AU522" s="282" t="s">
        <v>160</v>
      </c>
      <c r="AV522" s="275"/>
      <c r="AX522" s="569"/>
      <c r="AY522" s="569"/>
      <c r="AZ522" s="588"/>
      <c r="BA522" s="590"/>
      <c r="BB522" s="590"/>
      <c r="BC522" s="590"/>
      <c r="BD522" s="588"/>
      <c r="BE522" s="583"/>
      <c r="BF522" s="584"/>
      <c r="BG522" s="259"/>
      <c r="BH522" s="259"/>
      <c r="BI522" s="259"/>
      <c r="BJ522" s="259"/>
      <c r="BK522" s="259"/>
      <c r="BL522" s="259"/>
      <c r="BM522" s="259"/>
      <c r="BN522" s="259"/>
      <c r="BO522" s="259"/>
      <c r="BP522" s="259"/>
      <c r="BQ522" s="259"/>
      <c r="BR522" s="259"/>
      <c r="BS522" s="569"/>
      <c r="BT522" s="569"/>
      <c r="BU522" s="569"/>
      <c r="BV522" s="333" t="s">
        <v>172</v>
      </c>
      <c r="BW522" s="581"/>
      <c r="BX522" s="581"/>
      <c r="BY522" s="331" t="str">
        <f>IF(COUNT(BY489,X527)=2,ROUND(BY489*X527/SUM(X519:X528),#REF!),"")</f>
        <v/>
      </c>
      <c r="BZ522" s="331" t="str">
        <f>IF(COUNT(BZ489,Y527)=2,ROUND(BZ489*Y527/SUM(Y519:Y528),#REF!),"")</f>
        <v/>
      </c>
      <c r="CA522" s="331" t="str">
        <f>IF(COUNT(CA489,Z527)=2,ROUND(CA489*Z527/SUM(Z519:Z528),#REF!),"")</f>
        <v/>
      </c>
      <c r="CB522" s="331" t="str">
        <f>IF(COUNT(CB489,AA527)=2,ROUND(CB489*AA527/SUM(AA519:AA528),#REF!),"")</f>
        <v/>
      </c>
      <c r="CC522" s="331" t="str">
        <f>IF(COUNT(CC489,AB527)=2,ROUND(CC489*AB527/SUM(AB519:AB528),#REF!),"")</f>
        <v/>
      </c>
      <c r="CD522" s="331" t="str">
        <f>IF(COUNT(CD489,AC527)=2,ROUND(CD489*AC527/SUM(AC519:AC528),#REF!),"")</f>
        <v/>
      </c>
      <c r="CE522" s="331" t="str">
        <f>IF(COUNT(CE489,AD527)=2,ROUND(CE489*AD527/SUM(AD519:AD528),#REF!),"")</f>
        <v/>
      </c>
      <c r="CF522" s="331" t="str">
        <f>IF(COUNT(CF489,AE527)=2,ROUND(CF489*AE527/SUM(AE519:AE528),#REF!),"")</f>
        <v/>
      </c>
      <c r="CG522" s="331" t="str">
        <f>IF(COUNT(CG489,AF527)=2,ROUND(CG489*AF527/SUM(AF519:AF528),#REF!),"")</f>
        <v/>
      </c>
      <c r="CH522" s="564" t="str">
        <f>IF(CH521="","",CH521)</f>
        <v>太陽光（余剰）</v>
      </c>
      <c r="CI522" s="564"/>
      <c r="CJ522" s="564"/>
      <c r="CK522" s="564"/>
      <c r="CL522" s="564"/>
      <c r="CM522" s="564"/>
      <c r="CN522" s="564"/>
      <c r="CO522" s="564"/>
      <c r="CP522" s="564"/>
      <c r="CQ522" s="564"/>
    </row>
    <row r="523" spans="3:97" s="243" customFormat="1" ht="13.5" customHeight="1">
      <c r="C523" s="568"/>
      <c r="D523" s="568"/>
      <c r="E523" s="332"/>
      <c r="F523" s="569" t="str">
        <f t="shared" ca="1" si="129"/>
        <v/>
      </c>
      <c r="G523" s="569"/>
      <c r="H523" s="569"/>
      <c r="I523" s="333" t="str">
        <f>IF(E523="","",E483)</f>
        <v/>
      </c>
      <c r="J523" s="569" t="e">
        <f>J517&amp;"５"</f>
        <v>#REF!</v>
      </c>
      <c r="K523" s="569"/>
      <c r="L523" s="256"/>
      <c r="M523" s="256"/>
      <c r="N523" s="256"/>
      <c r="O523" s="256"/>
      <c r="P523" s="256"/>
      <c r="Q523" s="256"/>
      <c r="R523" s="256"/>
      <c r="S523" s="256"/>
      <c r="T523" s="256"/>
      <c r="U523" s="256"/>
      <c r="V523" s="256"/>
      <c r="W523" s="256"/>
      <c r="X523" s="256"/>
      <c r="Y523" s="256"/>
      <c r="Z523" s="256"/>
      <c r="AA523" s="256"/>
      <c r="AB523" s="256"/>
      <c r="AC523" s="256"/>
      <c r="AD523" s="256"/>
      <c r="AE523" s="256"/>
      <c r="AF523" s="256"/>
      <c r="AG523" s="570"/>
      <c r="AH523" s="570"/>
      <c r="AI523" s="570"/>
      <c r="AJ523" s="570"/>
      <c r="AK523" s="570"/>
      <c r="AL523" s="570"/>
      <c r="AM523" s="570"/>
      <c r="AN523" s="570"/>
      <c r="AO523" s="570"/>
      <c r="AP523" s="570"/>
      <c r="AR523" s="571" t="b">
        <f t="shared" si="128"/>
        <v>0</v>
      </c>
      <c r="AS523" s="571"/>
      <c r="AT523" s="571"/>
      <c r="AU523" s="282" t="s">
        <v>160</v>
      </c>
      <c r="AV523" s="275"/>
      <c r="AX523" s="569"/>
      <c r="AY523" s="569"/>
      <c r="AZ523" s="589"/>
      <c r="BA523" s="590"/>
      <c r="BB523" s="590"/>
      <c r="BC523" s="590"/>
      <c r="BD523" s="589"/>
      <c r="BE523" s="585" t="e">
        <f>IF(#REF!="発電事業者","月間送電電力量（GWh）","月間受電電力量（GWh）")</f>
        <v>#REF!</v>
      </c>
      <c r="BF523" s="586"/>
      <c r="BG523" s="331" t="str">
        <f>IF(COUNT(BG490,L527)=2,ROUND(BG490*L527/SUM(L519:L528),#REF!),"")</f>
        <v/>
      </c>
      <c r="BH523" s="331" t="str">
        <f>IF(COUNT(BH490,M527)=2,ROUND(BH490*M527/SUM(M519:M528),#REF!),"")</f>
        <v/>
      </c>
      <c r="BI523" s="331" t="str">
        <f>IF(COUNT(BI490,N527)=2,ROUND(BI490*N527/SUM(N519:N528),#REF!),"")</f>
        <v/>
      </c>
      <c r="BJ523" s="331" t="str">
        <f>IF(COUNT(BJ490,O527)=2,ROUND(BJ490*O527/SUM(O519:O528),#REF!),"")</f>
        <v/>
      </c>
      <c r="BK523" s="331" t="str">
        <f>IF(COUNT(BK490,P527)=2,ROUND(BK490*P527/SUM(P519:P528),#REF!),"")</f>
        <v/>
      </c>
      <c r="BL523" s="331" t="str">
        <f>IF(COUNT(BL490,Q527)=2,ROUND(BL490*Q527/SUM(Q519:Q528),#REF!),"")</f>
        <v/>
      </c>
      <c r="BM523" s="331" t="str">
        <f>IF(COUNT(BM490,R527)=2,ROUND(BM490*R527/SUM(R519:R528),#REF!),"")</f>
        <v/>
      </c>
      <c r="BN523" s="331" t="str">
        <f>IF(COUNT(BN490,S527)=2,ROUND(BN490*S527/SUM(S519:S528),#REF!),"")</f>
        <v/>
      </c>
      <c r="BO523" s="331" t="str">
        <f>IF(COUNT(BO490,T527)=2,ROUND(BO490*T527/SUM(T519:T528),#REF!),"")</f>
        <v/>
      </c>
      <c r="BP523" s="331" t="str">
        <f>IF(COUNT(BP490,U527)=2,ROUND(BP490*U527/SUM(U519:U528),#REF!),"")</f>
        <v/>
      </c>
      <c r="BQ523" s="331" t="str">
        <f>IF(COUNT(BQ490,V527)=2,ROUND(BQ490*V527/SUM(V519:V528),#REF!),"")</f>
        <v/>
      </c>
      <c r="BR523" s="331" t="str">
        <f>IF(COUNT(BR490,W527)=2,ROUND(BR490*W527/SUM(W519:W528),#REF!),"")</f>
        <v/>
      </c>
      <c r="BS523" s="569" t="e">
        <f>IF(#REF!="発電事業者","年間送電電力量（GWh）","年間受電電力量（GWh）")</f>
        <v>#REF!</v>
      </c>
      <c r="BT523" s="569"/>
      <c r="BU523" s="569"/>
      <c r="BV523" s="333" t="s">
        <v>25</v>
      </c>
      <c r="BW523" s="582"/>
      <c r="BX523" s="582"/>
      <c r="BY523" s="331" t="str">
        <f>IF(COUNT(BY490,X527)=2,ROUND(BY490*X527/SUM(X519:X528),#REF!),"")</f>
        <v/>
      </c>
      <c r="BZ523" s="331" t="str">
        <f>IF(COUNT(BZ490,Y527)=2,ROUND(BZ490*Y527/SUM(Y519:Y528),#REF!),"")</f>
        <v/>
      </c>
      <c r="CA523" s="331" t="str">
        <f>IF(COUNT(CA490,Z527)=2,ROUND(CA490*Z527/SUM(Z519:Z528),#REF!),"")</f>
        <v/>
      </c>
      <c r="CB523" s="331" t="str">
        <f>IF(COUNT(CB490,AA527)=2,ROUND(CB490*AA527/SUM(AA519:AA528),#REF!),"")</f>
        <v/>
      </c>
      <c r="CC523" s="331" t="str">
        <f>IF(COUNT(CC490,AB527)=2,ROUND(CC490*AB527/SUM(AB519:AB528),#REF!),"")</f>
        <v/>
      </c>
      <c r="CD523" s="331" t="str">
        <f>IF(COUNT(CD490,AC527)=2,ROUND(CD490*AC527/SUM(AC519:AC528),#REF!),"")</f>
        <v/>
      </c>
      <c r="CE523" s="331" t="str">
        <f>IF(COUNT(CE490,AD527)=2,ROUND(CE490*AD527/SUM(AD519:AD528),#REF!),"")</f>
        <v/>
      </c>
      <c r="CF523" s="331" t="str">
        <f>IF(COUNT(CF490,AE527)=2,ROUND(CF490*AE527/SUM(AE519:AE528),#REF!),"")</f>
        <v/>
      </c>
      <c r="CG523" s="331" t="str">
        <f>IF(COUNT(CG490,AF527)=2,ROUND(CG490*AF527/SUM(AF519:AF528),#REF!),"")</f>
        <v/>
      </c>
      <c r="CH523" s="565" t="str">
        <f>IF(COUNTA(AG527)=0,"",AG527)</f>
        <v/>
      </c>
      <c r="CI523" s="565"/>
      <c r="CJ523" s="565"/>
      <c r="CK523" s="565"/>
      <c r="CL523" s="565"/>
      <c r="CM523" s="565"/>
      <c r="CN523" s="565"/>
      <c r="CO523" s="565"/>
      <c r="CP523" s="565"/>
      <c r="CQ523" s="565"/>
    </row>
    <row r="524" spans="3:97" s="243" customFormat="1" ht="13.5" customHeight="1">
      <c r="C524" s="568"/>
      <c r="D524" s="568"/>
      <c r="E524" s="332"/>
      <c r="F524" s="569" t="str">
        <f t="shared" ca="1" si="129"/>
        <v/>
      </c>
      <c r="G524" s="569"/>
      <c r="H524" s="569"/>
      <c r="I524" s="333" t="str">
        <f>IF(E524="","",E483)</f>
        <v/>
      </c>
      <c r="J524" s="569" t="e">
        <f>J517&amp;"６"</f>
        <v>#REF!</v>
      </c>
      <c r="K524" s="569"/>
      <c r="L524" s="256"/>
      <c r="M524" s="256"/>
      <c r="N524" s="256"/>
      <c r="O524" s="256"/>
      <c r="P524" s="256"/>
      <c r="Q524" s="256"/>
      <c r="R524" s="256"/>
      <c r="S524" s="256"/>
      <c r="T524" s="256"/>
      <c r="U524" s="256"/>
      <c r="V524" s="256"/>
      <c r="W524" s="256"/>
      <c r="X524" s="256"/>
      <c r="Y524" s="256"/>
      <c r="Z524" s="256"/>
      <c r="AA524" s="256"/>
      <c r="AB524" s="256"/>
      <c r="AC524" s="256"/>
      <c r="AD524" s="256"/>
      <c r="AE524" s="256"/>
      <c r="AF524" s="256"/>
      <c r="AG524" s="570"/>
      <c r="AH524" s="570"/>
      <c r="AI524" s="570"/>
      <c r="AJ524" s="570"/>
      <c r="AK524" s="570"/>
      <c r="AL524" s="570"/>
      <c r="AM524" s="570"/>
      <c r="AN524" s="570"/>
      <c r="AO524" s="570"/>
      <c r="AP524" s="570"/>
      <c r="AR524" s="571" t="b">
        <f t="shared" si="128"/>
        <v>0</v>
      </c>
      <c r="AS524" s="571"/>
      <c r="AT524" s="571"/>
      <c r="AU524" s="282" t="s">
        <v>160</v>
      </c>
      <c r="AV524" s="275"/>
      <c r="AX524" s="569" t="str">
        <f>IF(C528="","",C528)</f>
        <v>自者保有電源</v>
      </c>
      <c r="AY524" s="569"/>
      <c r="AZ524" s="587" t="str">
        <f>IF(E528="","",E528)</f>
        <v/>
      </c>
      <c r="BA524" s="590" t="str">
        <f>IF(F528="","",F528)</f>
        <v/>
      </c>
      <c r="BB524" s="590"/>
      <c r="BC524" s="590"/>
      <c r="BD524" s="587" t="str">
        <f>IF(I528="","",I528)</f>
        <v/>
      </c>
      <c r="BE524" s="578" t="e">
        <f>IF(#REF!="発電事業者","送電電力（MW）","受電電力（MW）")</f>
        <v>#REF!</v>
      </c>
      <c r="BF524" s="579"/>
      <c r="BG524" s="331" t="str">
        <f>IF(COUNT(BG488,L528)=2,ROUND(BG488*L528/SUM(L519:L528),#REF!),"")</f>
        <v/>
      </c>
      <c r="BH524" s="331" t="str">
        <f>IF(COUNT(BH488,M528)=2,ROUND(BH488*M528/SUM(M519:M528),#REF!),"")</f>
        <v/>
      </c>
      <c r="BI524" s="331" t="str">
        <f>IF(COUNT(BI488,N528)=2,ROUND(BI488*N528/SUM(N519:N528),#REF!),"")</f>
        <v/>
      </c>
      <c r="BJ524" s="331" t="str">
        <f>IF(COUNT(BJ488,O528)=2,ROUND(BJ488*O528/SUM(O519:O528),#REF!),"")</f>
        <v/>
      </c>
      <c r="BK524" s="331" t="str">
        <f>IF(COUNT(BK488,P528)=2,ROUND(BK488*P528/SUM(P519:P528),#REF!),"")</f>
        <v/>
      </c>
      <c r="BL524" s="331" t="str">
        <f>IF(COUNT(BL488,Q528)=2,ROUND(BL488*Q528/SUM(Q519:Q528),#REF!),"")</f>
        <v/>
      </c>
      <c r="BM524" s="331" t="str">
        <f>IF(COUNT(BM488,R528)=2,ROUND(BM488*R528/SUM(R519:R528),#REF!),"")</f>
        <v/>
      </c>
      <c r="BN524" s="331" t="str">
        <f>IF(COUNT(BN488,S528)=2,ROUND(BN488*S528/SUM(S519:S528),#REF!),"")</f>
        <v/>
      </c>
      <c r="BO524" s="331" t="str">
        <f>IF(COUNT(BO488,T528)=2,ROUND(BO488*T528/SUM(T519:T528),#REF!),"")</f>
        <v/>
      </c>
      <c r="BP524" s="331" t="str">
        <f>IF(COUNT(BP488,U528)=2,ROUND(BP488*U528/SUM(U519:U528),#REF!),"")</f>
        <v/>
      </c>
      <c r="BQ524" s="331" t="str">
        <f>IF(COUNT(BQ488,V528)=2,ROUND(BQ488*V528/SUM(V519:V528),#REF!),"")</f>
        <v/>
      </c>
      <c r="BR524" s="331" t="str">
        <f>IF(COUNT(BR488,W528)=2,ROUND(BR488*W528/SUM(W519:W528),#REF!),"")</f>
        <v/>
      </c>
      <c r="BS524" s="569" t="e">
        <f>IF(#REF!="発電事業者","送電電力（MW）","受電電力（MW）")</f>
        <v>#REF!</v>
      </c>
      <c r="BT524" s="569"/>
      <c r="BU524" s="569"/>
      <c r="BV524" s="333" t="s">
        <v>171</v>
      </c>
      <c r="BW524" s="355" t="str">
        <f>IF(F516=0,IF(COUNT(BW488,I528)=2,ROUND(BW488*I528/100,#REF!),""),IF(COUNT(BW488,I528)=2,ROUND(BW488*I528/L491,#REF!),""))</f>
        <v/>
      </c>
      <c r="BX524" s="580"/>
      <c r="BY524" s="331" t="str">
        <f>IF(COUNT(BY488,X528)=2,ROUND(BY488*X528/SUM(X519:X528),#REF!),"")</f>
        <v/>
      </c>
      <c r="BZ524" s="331" t="str">
        <f>IF(COUNT(BZ488,Y528)=2,ROUND(BZ488*Y528/SUM(Y519:Y528),#REF!),"")</f>
        <v/>
      </c>
      <c r="CA524" s="331" t="str">
        <f>IF(COUNT(CA488,Z528)=2,ROUND(CA488*Z528/SUM(Z519:Z528),#REF!),"")</f>
        <v/>
      </c>
      <c r="CB524" s="331" t="str">
        <f>IF(COUNT(CB488,AA528)=2,ROUND(CB488*AA528/SUM(AA519:AA528),#REF!),"")</f>
        <v/>
      </c>
      <c r="CC524" s="331" t="str">
        <f>IF(COUNT(CC488,AB528)=2,ROUND(CC488*AB528/SUM(AB519:AB528),#REF!),"")</f>
        <v/>
      </c>
      <c r="CD524" s="331" t="str">
        <f>IF(COUNT(CD488,AC528)=2,ROUND(CD488*AC528/SUM(AC519:AC528),#REF!),"")</f>
        <v/>
      </c>
      <c r="CE524" s="331" t="str">
        <f>IF(COUNT(CE488,AD528)=2,ROUND(CE488*AD528/SUM(AD519:AD528),#REF!),"")</f>
        <v/>
      </c>
      <c r="CF524" s="331" t="str">
        <f>IF(COUNT(CF488,AE528)=2,ROUND(CF488*AE528/SUM(AE519:AE528),#REF!),"")</f>
        <v/>
      </c>
      <c r="CG524" s="331" t="str">
        <f>IF(COUNT(CG488,AF528)=2,ROUND(CG488*AF528/SUM(AF519:AF528),#REF!),"")</f>
        <v/>
      </c>
      <c r="CH524" s="563" t="s">
        <v>215</v>
      </c>
      <c r="CI524" s="563"/>
      <c r="CJ524" s="563"/>
      <c r="CK524" s="563"/>
      <c r="CL524" s="563"/>
      <c r="CM524" s="563"/>
      <c r="CN524" s="563"/>
      <c r="CO524" s="563"/>
      <c r="CP524" s="563"/>
      <c r="CQ524" s="563"/>
    </row>
    <row r="525" spans="3:97" s="243" customFormat="1" ht="13.5" customHeight="1">
      <c r="C525" s="568"/>
      <c r="D525" s="568"/>
      <c r="E525" s="332"/>
      <c r="F525" s="569" t="str">
        <f t="shared" ca="1" si="129"/>
        <v/>
      </c>
      <c r="G525" s="569"/>
      <c r="H525" s="569"/>
      <c r="I525" s="333" t="str">
        <f>IF(E525="","",E483)</f>
        <v/>
      </c>
      <c r="J525" s="569" t="e">
        <f>J517&amp;"７"</f>
        <v>#REF!</v>
      </c>
      <c r="K525" s="569"/>
      <c r="L525" s="256"/>
      <c r="M525" s="256"/>
      <c r="N525" s="256"/>
      <c r="O525" s="256"/>
      <c r="P525" s="256"/>
      <c r="Q525" s="256"/>
      <c r="R525" s="256"/>
      <c r="S525" s="256"/>
      <c r="T525" s="256"/>
      <c r="U525" s="256"/>
      <c r="V525" s="256"/>
      <c r="W525" s="256"/>
      <c r="X525" s="256"/>
      <c r="Y525" s="256"/>
      <c r="Z525" s="256"/>
      <c r="AA525" s="256"/>
      <c r="AB525" s="256"/>
      <c r="AC525" s="256"/>
      <c r="AD525" s="256"/>
      <c r="AE525" s="256"/>
      <c r="AF525" s="256"/>
      <c r="AG525" s="570"/>
      <c r="AH525" s="570"/>
      <c r="AI525" s="570"/>
      <c r="AJ525" s="570"/>
      <c r="AK525" s="570"/>
      <c r="AL525" s="570"/>
      <c r="AM525" s="570"/>
      <c r="AN525" s="570"/>
      <c r="AO525" s="570"/>
      <c r="AP525" s="570"/>
      <c r="AR525" s="571" t="b">
        <f t="shared" si="128"/>
        <v>0</v>
      </c>
      <c r="AS525" s="571"/>
      <c r="AT525" s="571"/>
      <c r="AU525" s="282" t="s">
        <v>160</v>
      </c>
      <c r="AV525" s="275"/>
      <c r="AX525" s="569"/>
      <c r="AY525" s="569"/>
      <c r="AZ525" s="588"/>
      <c r="BA525" s="590"/>
      <c r="BB525" s="590"/>
      <c r="BC525" s="590"/>
      <c r="BD525" s="588"/>
      <c r="BE525" s="583"/>
      <c r="BF525" s="584"/>
      <c r="BG525" s="259"/>
      <c r="BH525" s="259"/>
      <c r="BI525" s="259"/>
      <c r="BJ525" s="259"/>
      <c r="BK525" s="259"/>
      <c r="BL525" s="259"/>
      <c r="BM525" s="259"/>
      <c r="BN525" s="259"/>
      <c r="BO525" s="259"/>
      <c r="BP525" s="259"/>
      <c r="BQ525" s="259"/>
      <c r="BR525" s="259"/>
      <c r="BS525" s="569"/>
      <c r="BT525" s="569"/>
      <c r="BU525" s="569"/>
      <c r="BV525" s="333" t="s">
        <v>172</v>
      </c>
      <c r="BW525" s="355" t="str">
        <f>IF(F516=0,IF(COUNT(BW489,F528)=2,ROUND(BW489*F528/100,#REF!),""),IF(COUNT(BW489,F528)=2,ROUND(BW489*F528/Q489,#REF!),""))</f>
        <v/>
      </c>
      <c r="BX525" s="581"/>
      <c r="BY525" s="331" t="str">
        <f>IF(COUNT(BY489,X528)=2,ROUND(BY489*X528/SUM(X519:X528),#REF!),"")</f>
        <v/>
      </c>
      <c r="BZ525" s="331" t="str">
        <f>IF(COUNT(BZ489,Y528)=2,ROUND(BZ489*Y528/SUM(Y519:Y528),#REF!),"")</f>
        <v/>
      </c>
      <c r="CA525" s="331" t="str">
        <f>IF(COUNT(CA489,Z528)=2,ROUND(CA489*Z528/SUM(Z519:Z528),#REF!),"")</f>
        <v/>
      </c>
      <c r="CB525" s="331" t="str">
        <f>IF(COUNT(CB489,AA528)=2,ROUND(CB489*AA528/SUM(AA519:AA528),#REF!),"")</f>
        <v/>
      </c>
      <c r="CC525" s="331" t="str">
        <f>IF(COUNT(CC489,AB528)=2,ROUND(CC489*AB528/SUM(AB519:AB528),#REF!),"")</f>
        <v/>
      </c>
      <c r="CD525" s="331" t="str">
        <f>IF(COUNT(CD489,AC528)=2,ROUND(CD489*AC528/SUM(AC519:AC528),#REF!),"")</f>
        <v/>
      </c>
      <c r="CE525" s="331" t="str">
        <f>IF(COUNT(CE489,AD528)=2,ROUND(CE489*AD528/SUM(AD519:AD528),#REF!),"")</f>
        <v/>
      </c>
      <c r="CF525" s="331" t="str">
        <f>IF(COUNT(CF489,AE528)=2,ROUND(CF489*AE528/SUM(AE519:AE528),#REF!),"")</f>
        <v/>
      </c>
      <c r="CG525" s="331" t="str">
        <f>IF(COUNT(CG489,AF528)=2,ROUND(CG489*AF528/SUM(AF519:AF528),#REF!),"")</f>
        <v/>
      </c>
      <c r="CH525" s="564" t="str">
        <f>IF(CH524="","",CH524)</f>
        <v>太陽光（余剰）</v>
      </c>
      <c r="CI525" s="564"/>
      <c r="CJ525" s="564"/>
      <c r="CK525" s="564"/>
      <c r="CL525" s="564"/>
      <c r="CM525" s="564"/>
      <c r="CN525" s="564"/>
      <c r="CO525" s="564"/>
      <c r="CP525" s="564"/>
      <c r="CQ525" s="564"/>
    </row>
    <row r="526" spans="3:97" s="243" customFormat="1" ht="13.5" customHeight="1">
      <c r="C526" s="568"/>
      <c r="D526" s="568"/>
      <c r="E526" s="332"/>
      <c r="F526" s="569" t="str">
        <f t="shared" ca="1" si="129"/>
        <v/>
      </c>
      <c r="G526" s="569"/>
      <c r="H526" s="569"/>
      <c r="I526" s="333" t="str">
        <f>IF(E526="","",E483)</f>
        <v/>
      </c>
      <c r="J526" s="569" t="e">
        <f>J517&amp;"８"</f>
        <v>#REF!</v>
      </c>
      <c r="K526" s="569"/>
      <c r="L526" s="256"/>
      <c r="M526" s="256"/>
      <c r="N526" s="256"/>
      <c r="O526" s="256"/>
      <c r="P526" s="256"/>
      <c r="Q526" s="256"/>
      <c r="R526" s="256"/>
      <c r="S526" s="256"/>
      <c r="T526" s="256"/>
      <c r="U526" s="256"/>
      <c r="V526" s="256"/>
      <c r="W526" s="256"/>
      <c r="X526" s="256"/>
      <c r="Y526" s="256"/>
      <c r="Z526" s="256"/>
      <c r="AA526" s="256"/>
      <c r="AB526" s="256"/>
      <c r="AC526" s="256"/>
      <c r="AD526" s="256"/>
      <c r="AE526" s="256"/>
      <c r="AF526" s="256"/>
      <c r="AG526" s="570"/>
      <c r="AH526" s="570"/>
      <c r="AI526" s="570"/>
      <c r="AJ526" s="570"/>
      <c r="AK526" s="570"/>
      <c r="AL526" s="570"/>
      <c r="AM526" s="570"/>
      <c r="AN526" s="570"/>
      <c r="AO526" s="570"/>
      <c r="AP526" s="570"/>
      <c r="AR526" s="571" t="b">
        <f t="shared" si="128"/>
        <v>0</v>
      </c>
      <c r="AS526" s="571"/>
      <c r="AT526" s="571"/>
      <c r="AU526" s="282" t="s">
        <v>160</v>
      </c>
      <c r="AV526" s="257"/>
      <c r="AX526" s="569"/>
      <c r="AY526" s="569"/>
      <c r="AZ526" s="589"/>
      <c r="BA526" s="590"/>
      <c r="BB526" s="590"/>
      <c r="BC526" s="590"/>
      <c r="BD526" s="589"/>
      <c r="BE526" s="585" t="e">
        <f>IF(#REF!="発電事業者","月間送電電力量（GWh）","月間受電電力量（GWh）")</f>
        <v>#REF!</v>
      </c>
      <c r="BF526" s="586"/>
      <c r="BG526" s="297" t="str">
        <f>IF(COUNT(BG490,L528)=2,ROUND(BG490*L528/SUM(L519:L528),#REF!),"")</f>
        <v/>
      </c>
      <c r="BH526" s="297" t="str">
        <f>IF(COUNT(BH490,M528)=2,ROUND(BH490*M528/SUM(M519:M528),#REF!),"")</f>
        <v/>
      </c>
      <c r="BI526" s="297" t="str">
        <f>IF(COUNT(BI490,N528)=2,ROUND(BI490*N528/SUM(N519:N528),#REF!),"")</f>
        <v/>
      </c>
      <c r="BJ526" s="297" t="str">
        <f>IF(COUNT(BJ490,O528)=2,ROUND(BJ490*O528/SUM(O519:O528),#REF!),"")</f>
        <v/>
      </c>
      <c r="BK526" s="297" t="str">
        <f>IF(COUNT(BK490,P528)=2,ROUND(BK490*P528/SUM(P519:P528),#REF!),"")</f>
        <v/>
      </c>
      <c r="BL526" s="297" t="str">
        <f>IF(COUNT(BL490,Q528)=2,ROUND(BL490*Q528/SUM(Q519:Q528),#REF!),"")</f>
        <v/>
      </c>
      <c r="BM526" s="297" t="str">
        <f>IF(COUNT(BM490,R528)=2,ROUND(BM490*R528/SUM(R519:R528),#REF!),"")</f>
        <v/>
      </c>
      <c r="BN526" s="297" t="str">
        <f>IF(COUNT(BN490,S528)=2,ROUND(BN490*S528/SUM(S519:S528),#REF!),"")</f>
        <v/>
      </c>
      <c r="BO526" s="297" t="str">
        <f>IF(COUNT(BO490,T528)=2,ROUND(BO490*T528/SUM(T519:T528),#REF!),"")</f>
        <v/>
      </c>
      <c r="BP526" s="297" t="str">
        <f>IF(COUNT(BP490,U528)=2,ROUND(BP490*U528/SUM(U519:U528),#REF!),"")</f>
        <v/>
      </c>
      <c r="BQ526" s="297" t="str">
        <f>IF(COUNT(BQ490,V528)=2,ROUND(BQ490*V528/SUM(V519:V528),#REF!),"")</f>
        <v/>
      </c>
      <c r="BR526" s="297" t="str">
        <f>IF(COUNT(BR490,W528)=2,ROUND(BR490*W528/SUM(W519:W528),#REF!),"")</f>
        <v/>
      </c>
      <c r="BS526" s="569" t="e">
        <f>IF(#REF!="発電事業者","年間送電電力量（GWh）","年間受電電力量（GWh）")</f>
        <v>#REF!</v>
      </c>
      <c r="BT526" s="569"/>
      <c r="BU526" s="569"/>
      <c r="BV526" s="333" t="s">
        <v>25</v>
      </c>
      <c r="BW526" s="352"/>
      <c r="BX526" s="582"/>
      <c r="BY526" s="297" t="str">
        <f>IF(COUNT(BY490,X528)=2,ROUND(BY490*X528/SUM(X519:X528),#REF!),"")</f>
        <v/>
      </c>
      <c r="BZ526" s="297" t="str">
        <f>IF(COUNT(BZ490,Y528)=2,ROUND(BZ490*Y528/SUM(Y519:Y528),#REF!),"")</f>
        <v/>
      </c>
      <c r="CA526" s="297" t="str">
        <f>IF(COUNT(CA490,Z528)=2,ROUND(CA490*Z528/SUM(Z519:Z528),#REF!),"")</f>
        <v/>
      </c>
      <c r="CB526" s="297" t="str">
        <f>IF(COUNT(CB490,AA528)=2,ROUND(CB490*AA528/SUM(AA519:AA528),#REF!),"")</f>
        <v/>
      </c>
      <c r="CC526" s="297" t="str">
        <f>IF(COUNT(CC490,AB528)=2,ROUND(CC490*AB528/SUM(AB519:AB528),#REF!),"")</f>
        <v/>
      </c>
      <c r="CD526" s="297" t="str">
        <f>IF(COUNT(CD490,AC528)=2,ROUND(CD490*AC528/SUM(AC519:AC528),#REF!),"")</f>
        <v/>
      </c>
      <c r="CE526" s="297" t="str">
        <f>IF(COUNT(CE490,AD528)=2,ROUND(CE490*AD528/SUM(AD519:AD528),#REF!),"")</f>
        <v/>
      </c>
      <c r="CF526" s="297" t="str">
        <f>IF(COUNT(CF490,AE528)=2,ROUND(CF490*AE528/SUM(AE519:AE528),#REF!),"")</f>
        <v/>
      </c>
      <c r="CG526" s="297" t="str">
        <f>IF(COUNT(CG490,AF528)=2,ROUND(CG490*AF528/SUM(AF519:AF528),#REF!),"")</f>
        <v/>
      </c>
      <c r="CH526" s="565" t="str">
        <f>IF(COUNTA(AG528)=0,"",AG528)</f>
        <v/>
      </c>
      <c r="CI526" s="565"/>
      <c r="CJ526" s="565"/>
      <c r="CK526" s="565"/>
      <c r="CL526" s="565"/>
      <c r="CM526" s="565"/>
      <c r="CN526" s="565"/>
      <c r="CO526" s="565"/>
      <c r="CP526" s="565"/>
      <c r="CQ526" s="565"/>
    </row>
    <row r="527" spans="3:97" s="243" customFormat="1" ht="13.5" customHeight="1">
      <c r="C527" s="568"/>
      <c r="D527" s="568"/>
      <c r="E527" s="332"/>
      <c r="F527" s="569" t="str">
        <f t="shared" ca="1" si="129"/>
        <v/>
      </c>
      <c r="G527" s="569"/>
      <c r="H527" s="569"/>
      <c r="I527" s="333" t="str">
        <f>IF(E527="","",E483)</f>
        <v/>
      </c>
      <c r="J527" s="569" t="e">
        <f>J517&amp;"９"</f>
        <v>#REF!</v>
      </c>
      <c r="K527" s="569"/>
      <c r="L527" s="256"/>
      <c r="M527" s="256"/>
      <c r="N527" s="256"/>
      <c r="O527" s="256"/>
      <c r="P527" s="256"/>
      <c r="Q527" s="256"/>
      <c r="R527" s="256"/>
      <c r="S527" s="256"/>
      <c r="T527" s="256"/>
      <c r="U527" s="256"/>
      <c r="V527" s="256"/>
      <c r="W527" s="256"/>
      <c r="X527" s="256"/>
      <c r="Y527" s="256"/>
      <c r="Z527" s="256"/>
      <c r="AA527" s="256"/>
      <c r="AB527" s="256"/>
      <c r="AC527" s="256"/>
      <c r="AD527" s="256"/>
      <c r="AE527" s="256"/>
      <c r="AF527" s="256"/>
      <c r="AG527" s="570"/>
      <c r="AH527" s="570"/>
      <c r="AI527" s="570"/>
      <c r="AJ527" s="570"/>
      <c r="AK527" s="570"/>
      <c r="AL527" s="570"/>
      <c r="AM527" s="570"/>
      <c r="AN527" s="570"/>
      <c r="AO527" s="570"/>
      <c r="AP527" s="570"/>
      <c r="AR527" s="571" t="b">
        <f t="shared" si="128"/>
        <v>0</v>
      </c>
      <c r="AS527" s="571"/>
      <c r="AT527" s="571"/>
      <c r="AU527" s="282" t="s">
        <v>160</v>
      </c>
      <c r="AV527" s="275"/>
    </row>
    <row r="528" spans="3:97" s="243" customFormat="1" ht="13.5" customHeight="1">
      <c r="C528" s="572" t="s">
        <v>307</v>
      </c>
      <c r="D528" s="573"/>
      <c r="E528" s="353"/>
      <c r="F528" s="574"/>
      <c r="G528" s="575"/>
      <c r="H528" s="576"/>
      <c r="I528" s="354"/>
      <c r="J528" s="577"/>
      <c r="K528" s="577"/>
      <c r="L528" s="308"/>
      <c r="M528" s="308"/>
      <c r="N528" s="308"/>
      <c r="O528" s="308"/>
      <c r="P528" s="308"/>
      <c r="Q528" s="308"/>
      <c r="R528" s="308"/>
      <c r="S528" s="308"/>
      <c r="T528" s="308"/>
      <c r="U528" s="308"/>
      <c r="V528" s="308"/>
      <c r="W528" s="308"/>
      <c r="X528" s="308"/>
      <c r="Y528" s="308"/>
      <c r="Z528" s="308"/>
      <c r="AA528" s="308"/>
      <c r="AB528" s="308"/>
      <c r="AC528" s="308"/>
      <c r="AD528" s="308"/>
      <c r="AE528" s="308"/>
      <c r="AF528" s="308"/>
      <c r="AG528" s="570"/>
      <c r="AH528" s="570"/>
      <c r="AI528" s="570"/>
      <c r="AJ528" s="570"/>
      <c r="AK528" s="570"/>
      <c r="AL528" s="570"/>
      <c r="AM528" s="570"/>
      <c r="AN528" s="570"/>
      <c r="AO528" s="570"/>
      <c r="AP528" s="570"/>
      <c r="AR528" s="571" t="b">
        <f t="shared" si="128"/>
        <v>0</v>
      </c>
      <c r="AS528" s="571"/>
      <c r="AT528" s="571"/>
      <c r="AU528" s="282" t="s">
        <v>160</v>
      </c>
    </row>
    <row r="529" spans="3:48" s="243" customFormat="1" ht="13.5" hidden="1" customHeight="1"/>
    <row r="530" spans="3:48" s="243" customFormat="1" ht="13.5" hidden="1" customHeight="1">
      <c r="AV530" s="268"/>
    </row>
    <row r="531" spans="3:48" s="243" customFormat="1" ht="13.5" hidden="1" customHeight="1">
      <c r="AV531" s="268"/>
    </row>
    <row r="532" spans="3:48" s="243" customFormat="1" ht="13.5" hidden="1" customHeight="1">
      <c r="AV532" s="268"/>
    </row>
    <row r="533" spans="3:48" s="243" customFormat="1" ht="13.5" hidden="1" customHeight="1">
      <c r="AV533" s="268"/>
    </row>
    <row r="534" spans="3:48" s="243" customFormat="1" ht="13.5" hidden="1" customHeight="1">
      <c r="AV534" s="268"/>
    </row>
    <row r="535" spans="3:48" s="243" customFormat="1" ht="13.5" hidden="1" customHeight="1">
      <c r="AV535" s="268"/>
    </row>
    <row r="536" spans="3:48" s="243" customFormat="1" ht="13.5" hidden="1" customHeight="1">
      <c r="AV536" s="268"/>
    </row>
    <row r="537" spans="3:48" s="243" customFormat="1" ht="13.5" hidden="1" customHeight="1">
      <c r="AV537" s="268"/>
    </row>
    <row r="538" spans="3:48" s="243" customFormat="1" ht="13.5" hidden="1" customHeight="1">
      <c r="AV538" s="268"/>
    </row>
    <row r="539" spans="3:48" s="243" customFormat="1" ht="13.5" hidden="1" customHeight="1">
      <c r="AV539" s="268"/>
    </row>
    <row r="540" spans="3:48" s="243" customFormat="1" ht="13.5" hidden="1" customHeight="1">
      <c r="AV540" s="268"/>
    </row>
    <row r="541" spans="3:48" s="243" customFormat="1" ht="13.5" hidden="1" customHeight="1">
      <c r="AV541" s="268"/>
    </row>
    <row r="542" spans="3:48" s="243" customFormat="1" ht="13.5" customHeight="1">
      <c r="AQ542" s="268"/>
      <c r="AR542" s="268"/>
      <c r="AS542" s="268"/>
      <c r="AT542" s="268"/>
      <c r="AU542" s="268"/>
    </row>
    <row r="543" spans="3:48" s="243" customFormat="1" ht="13.5" customHeight="1">
      <c r="C543" s="651" t="s">
        <v>8</v>
      </c>
      <c r="D543" s="651"/>
      <c r="E543" s="562" t="s">
        <v>112</v>
      </c>
      <c r="F543" s="562"/>
      <c r="G543" s="279"/>
    </row>
    <row r="544" spans="3:48" s="243" customFormat="1" ht="13.5" customHeight="1">
      <c r="C544" s="651"/>
      <c r="D544" s="651"/>
      <c r="E544" s="562"/>
      <c r="F544" s="562"/>
      <c r="G544" s="279"/>
      <c r="I544" s="244"/>
    </row>
    <row r="545" spans="3:100" s="243" customFormat="1" ht="13.5" customHeight="1">
      <c r="C545" s="235" t="s">
        <v>254</v>
      </c>
      <c r="D545" s="279"/>
      <c r="E545" s="279"/>
      <c r="F545" s="279"/>
      <c r="G545" s="279"/>
      <c r="I545" s="244"/>
      <c r="BC545" s="239" t="e">
        <f>IF(#REF!="発電事業者","算定結果　様式第３２第１表～第４表（保有電源新エネ欄他）","算定結果　様式第３２第１表・第２表（年度末電源構成・発電端電力量）")</f>
        <v>#REF!</v>
      </c>
      <c r="CT545" s="296" t="s">
        <v>114</v>
      </c>
      <c r="CV545" s="286" t="str">
        <f>IF(COUNT(H549:S572)&gt;0,"○","")</f>
        <v/>
      </c>
    </row>
    <row r="546" spans="3:100" s="243" customFormat="1" ht="13.5" customHeight="1">
      <c r="C546" s="652"/>
      <c r="D546" s="653"/>
      <c r="E546" s="653"/>
      <c r="F546" s="653"/>
      <c r="G546" s="654"/>
      <c r="H546" s="594" t="str">
        <f>$H$66</f>
        <v>太陽光（余剰）</v>
      </c>
      <c r="I546" s="594"/>
      <c r="J546" s="594"/>
      <c r="K546" s="594"/>
      <c r="L546" s="594"/>
      <c r="M546" s="594"/>
      <c r="N546" s="594"/>
      <c r="O546" s="594"/>
      <c r="P546" s="594"/>
      <c r="Q546" s="594"/>
      <c r="R546" s="594"/>
      <c r="S546" s="594"/>
      <c r="T546" s="594"/>
      <c r="U546" s="594"/>
      <c r="V546" s="594"/>
      <c r="W546" s="594"/>
      <c r="X546" s="594"/>
      <c r="Y546" s="594"/>
      <c r="Z546" s="594"/>
      <c r="AA546" s="245"/>
      <c r="AB546" s="245"/>
      <c r="AC546" s="245"/>
      <c r="AD546" s="658"/>
      <c r="AE546" s="658"/>
      <c r="AF546" s="658"/>
      <c r="AG546" s="658"/>
      <c r="AH546" s="658"/>
      <c r="AI546" s="594" t="str">
        <f>$H$66</f>
        <v>太陽光（余剰）</v>
      </c>
      <c r="AJ546" s="594"/>
      <c r="AK546" s="594"/>
      <c r="AL546" s="594"/>
      <c r="AM546" s="594"/>
      <c r="AN546" s="594"/>
      <c r="AO546" s="594"/>
      <c r="AP546" s="594"/>
      <c r="AQ546" s="594"/>
      <c r="AR546" s="594"/>
      <c r="AS546" s="594"/>
      <c r="AT546" s="594"/>
      <c r="AU546" s="594"/>
      <c r="BB546" s="246"/>
      <c r="BC546" s="659" t="s">
        <v>256</v>
      </c>
      <c r="BD546" s="659"/>
      <c r="BE546" s="659"/>
      <c r="BF546" s="659"/>
      <c r="BG546" s="601" t="e">
        <f>DATE(#REF!,1,1)</f>
        <v>#REF!</v>
      </c>
      <c r="BH546" s="602"/>
      <c r="BI546" s="602"/>
      <c r="BJ546" s="602"/>
      <c r="BK546" s="602"/>
      <c r="BL546" s="602"/>
      <c r="BM546" s="602"/>
      <c r="BN546" s="602"/>
      <c r="BO546" s="602"/>
      <c r="BP546" s="602"/>
      <c r="BQ546" s="602"/>
      <c r="BR546" s="603"/>
      <c r="BS546" s="659" t="s">
        <v>257</v>
      </c>
      <c r="BT546" s="659"/>
      <c r="BU546" s="659"/>
      <c r="BV546" s="659"/>
      <c r="BW546" s="592" t="e">
        <f>DATE(#REF!-1,1,1)</f>
        <v>#REF!</v>
      </c>
      <c r="BX546" s="592" t="e">
        <f>DATE(#REF!,1,1)</f>
        <v>#REF!</v>
      </c>
      <c r="BY546" s="592" t="e">
        <f>DATE(#REF!+1,1,1)</f>
        <v>#REF!</v>
      </c>
      <c r="BZ546" s="592" t="e">
        <f>DATE(#REF!+2,1,1)</f>
        <v>#REF!</v>
      </c>
      <c r="CA546" s="592" t="e">
        <f>DATE(#REF!+3,1,1)</f>
        <v>#REF!</v>
      </c>
      <c r="CB546" s="592" t="e">
        <f>DATE(#REF!+4,1,1)</f>
        <v>#REF!</v>
      </c>
      <c r="CC546" s="592" t="e">
        <f>DATE(#REF!+5,1,1)</f>
        <v>#REF!</v>
      </c>
      <c r="CD546" s="592" t="e">
        <f>DATE(#REF!+6,1,1)</f>
        <v>#REF!</v>
      </c>
      <c r="CE546" s="592" t="e">
        <f>DATE(#REF!+7,1,1)</f>
        <v>#REF!</v>
      </c>
      <c r="CF546" s="592" t="e">
        <f>DATE(#REF!+8,1,1)</f>
        <v>#REF!</v>
      </c>
      <c r="CG546" s="592" t="e">
        <f>DATE(#REF!+9,1,1)</f>
        <v>#REF!</v>
      </c>
      <c r="CH546" s="273"/>
      <c r="CI546" s="273"/>
      <c r="CJ546" s="273"/>
      <c r="CK546" s="273"/>
      <c r="CL546" s="273"/>
      <c r="CM546" s="273"/>
      <c r="CN546" s="273"/>
      <c r="CO546" s="273"/>
      <c r="CP546" s="273"/>
      <c r="CQ546" s="273"/>
    </row>
    <row r="547" spans="3:100" s="243" customFormat="1" ht="13.5" customHeight="1">
      <c r="C547" s="655"/>
      <c r="D547" s="656"/>
      <c r="E547" s="656"/>
      <c r="F547" s="656"/>
      <c r="G547" s="657"/>
      <c r="H547" s="307" t="s">
        <v>194</v>
      </c>
      <c r="I547" s="307" t="s">
        <v>195</v>
      </c>
      <c r="J547" s="307" t="s">
        <v>161</v>
      </c>
      <c r="K547" s="307" t="s">
        <v>162</v>
      </c>
      <c r="L547" s="307" t="s">
        <v>163</v>
      </c>
      <c r="M547" s="307" t="s">
        <v>164</v>
      </c>
      <c r="N547" s="307" t="s">
        <v>165</v>
      </c>
      <c r="O547" s="307" t="s">
        <v>166</v>
      </c>
      <c r="P547" s="307" t="s">
        <v>167</v>
      </c>
      <c r="Q547" s="307" t="s">
        <v>168</v>
      </c>
      <c r="R547" s="307" t="s">
        <v>169</v>
      </c>
      <c r="S547" s="307" t="s">
        <v>170</v>
      </c>
      <c r="T547" s="307" t="s">
        <v>25</v>
      </c>
      <c r="U547" s="637"/>
      <c r="V547" s="638"/>
      <c r="W547" s="638"/>
      <c r="X547" s="638"/>
      <c r="Y547" s="638"/>
      <c r="Z547" s="639"/>
      <c r="AA547" s="245"/>
      <c r="AB547" s="245"/>
      <c r="AC547" s="245"/>
      <c r="AD547" s="658"/>
      <c r="AE547" s="658"/>
      <c r="AF547" s="658"/>
      <c r="AG547" s="658"/>
      <c r="AH547" s="658"/>
      <c r="AI547" s="307" t="s">
        <v>194</v>
      </c>
      <c r="AJ547" s="307" t="s">
        <v>195</v>
      </c>
      <c r="AK547" s="307" t="s">
        <v>161</v>
      </c>
      <c r="AL547" s="307" t="s">
        <v>162</v>
      </c>
      <c r="AM547" s="307" t="s">
        <v>163</v>
      </c>
      <c r="AN547" s="307" t="s">
        <v>164</v>
      </c>
      <c r="AO547" s="307" t="s">
        <v>165</v>
      </c>
      <c r="AP547" s="307" t="s">
        <v>166</v>
      </c>
      <c r="AQ547" s="307" t="s">
        <v>167</v>
      </c>
      <c r="AR547" s="307" t="s">
        <v>168</v>
      </c>
      <c r="AS547" s="307" t="s">
        <v>169</v>
      </c>
      <c r="AT547" s="307" t="s">
        <v>170</v>
      </c>
      <c r="AU547" s="307" t="s">
        <v>25</v>
      </c>
      <c r="AX547" s="280"/>
      <c r="AY547" s="280"/>
      <c r="AZ547" s="280"/>
      <c r="BA547" s="280"/>
      <c r="BB547" s="246"/>
      <c r="BC547" s="659"/>
      <c r="BD547" s="659"/>
      <c r="BE547" s="659"/>
      <c r="BF547" s="659"/>
      <c r="BG547" s="334" t="s">
        <v>194</v>
      </c>
      <c r="BH547" s="334" t="s">
        <v>195</v>
      </c>
      <c r="BI547" s="334" t="s">
        <v>161</v>
      </c>
      <c r="BJ547" s="334" t="s">
        <v>162</v>
      </c>
      <c r="BK547" s="334" t="s">
        <v>163</v>
      </c>
      <c r="BL547" s="334" t="s">
        <v>164</v>
      </c>
      <c r="BM547" s="334" t="s">
        <v>165</v>
      </c>
      <c r="BN547" s="334" t="s">
        <v>166</v>
      </c>
      <c r="BO547" s="334" t="s">
        <v>167</v>
      </c>
      <c r="BP547" s="334" t="s">
        <v>168</v>
      </c>
      <c r="BQ547" s="334" t="s">
        <v>169</v>
      </c>
      <c r="BR547" s="334" t="s">
        <v>170</v>
      </c>
      <c r="BS547" s="659"/>
      <c r="BT547" s="659"/>
      <c r="BU547" s="659"/>
      <c r="BV547" s="659"/>
      <c r="BW547" s="593"/>
      <c r="BX547" s="593"/>
      <c r="BY547" s="593"/>
      <c r="BZ547" s="593"/>
      <c r="CA547" s="593"/>
      <c r="CB547" s="593"/>
      <c r="CC547" s="593"/>
      <c r="CD547" s="593"/>
      <c r="CE547" s="593"/>
      <c r="CF547" s="593"/>
      <c r="CG547" s="593"/>
      <c r="CH547" s="273"/>
      <c r="CI547" s="273"/>
      <c r="CJ547" s="273"/>
      <c r="CK547" s="273"/>
      <c r="CL547" s="273"/>
      <c r="CM547" s="273"/>
      <c r="CN547" s="273"/>
      <c r="CO547" s="273"/>
      <c r="CP547" s="273"/>
      <c r="CQ547" s="273"/>
    </row>
    <row r="548" spans="3:100" s="243" customFormat="1" ht="13.5" customHeight="1">
      <c r="C548" s="594" t="s">
        <v>196</v>
      </c>
      <c r="D548" s="594"/>
      <c r="E548" s="594"/>
      <c r="F548" s="594"/>
      <c r="G548" s="594"/>
      <c r="H548" s="248">
        <f t="shared" ref="H548:S548" si="130">IF($E543="","",VLOOKUP($E543,$CT$84:$DG$93,CV$94,FALSE))</f>
        <v>0</v>
      </c>
      <c r="I548" s="248">
        <f t="shared" si="130"/>
        <v>0</v>
      </c>
      <c r="J548" s="248">
        <f t="shared" si="130"/>
        <v>6.7753142187809215E-2</v>
      </c>
      <c r="K548" s="248">
        <f t="shared" si="130"/>
        <v>0.29210204161667586</v>
      </c>
      <c r="L548" s="248">
        <f t="shared" si="130"/>
        <v>0.29210204161667586</v>
      </c>
      <c r="M548" s="248">
        <f t="shared" si="130"/>
        <v>1.8479306218579308E-2</v>
      </c>
      <c r="N548" s="248">
        <f t="shared" si="130"/>
        <v>0</v>
      </c>
      <c r="O548" s="248">
        <f t="shared" si="130"/>
        <v>0</v>
      </c>
      <c r="P548" s="248">
        <f t="shared" si="130"/>
        <v>0</v>
      </c>
      <c r="Q548" s="248">
        <f t="shared" si="130"/>
        <v>0</v>
      </c>
      <c r="R548" s="248">
        <f t="shared" si="130"/>
        <v>0</v>
      </c>
      <c r="S548" s="248">
        <f t="shared" si="130"/>
        <v>0</v>
      </c>
      <c r="T548" s="249"/>
      <c r="U548" s="640"/>
      <c r="V548" s="641"/>
      <c r="W548" s="641"/>
      <c r="X548" s="641"/>
      <c r="Y548" s="641"/>
      <c r="Z548" s="642"/>
      <c r="AA548" s="250"/>
      <c r="AB548" s="250"/>
      <c r="AC548" s="250"/>
      <c r="AD548" s="594" t="s">
        <v>197</v>
      </c>
      <c r="AE548" s="594"/>
      <c r="AF548" s="594"/>
      <c r="AG548" s="594"/>
      <c r="AH548" s="594"/>
      <c r="AI548" s="251">
        <v>30</v>
      </c>
      <c r="AJ548" s="251">
        <v>31</v>
      </c>
      <c r="AK548" s="251">
        <v>30</v>
      </c>
      <c r="AL548" s="251">
        <v>31</v>
      </c>
      <c r="AM548" s="251">
        <v>31</v>
      </c>
      <c r="AN548" s="251">
        <v>30</v>
      </c>
      <c r="AO548" s="251">
        <v>31</v>
      </c>
      <c r="AP548" s="251">
        <v>30</v>
      </c>
      <c r="AQ548" s="251">
        <v>31</v>
      </c>
      <c r="AR548" s="251">
        <v>31</v>
      </c>
      <c r="AS548" s="251">
        <v>28</v>
      </c>
      <c r="AT548" s="251">
        <v>31</v>
      </c>
      <c r="AU548" s="249"/>
      <c r="AX548" s="280"/>
      <c r="AY548" s="280"/>
      <c r="AZ548" s="280"/>
      <c r="BA548" s="280"/>
      <c r="BB548" s="246"/>
      <c r="BC548" s="634" t="s">
        <v>198</v>
      </c>
      <c r="BD548" s="635"/>
      <c r="BE548" s="635"/>
      <c r="BF548" s="636"/>
      <c r="BG548" s="297" t="str">
        <f t="shared" ref="BG548:BR548" si="131">IF(COUNT(AI553)=0,"",AI553)</f>
        <v/>
      </c>
      <c r="BH548" s="297" t="str">
        <f t="shared" si="131"/>
        <v/>
      </c>
      <c r="BI548" s="297" t="str">
        <f t="shared" si="131"/>
        <v/>
      </c>
      <c r="BJ548" s="297" t="str">
        <f t="shared" si="131"/>
        <v/>
      </c>
      <c r="BK548" s="297" t="str">
        <f t="shared" si="131"/>
        <v/>
      </c>
      <c r="BL548" s="297" t="str">
        <f t="shared" si="131"/>
        <v/>
      </c>
      <c r="BM548" s="297" t="str">
        <f t="shared" si="131"/>
        <v/>
      </c>
      <c r="BN548" s="297" t="str">
        <f t="shared" si="131"/>
        <v/>
      </c>
      <c r="BO548" s="297" t="str">
        <f t="shared" si="131"/>
        <v/>
      </c>
      <c r="BP548" s="297" t="str">
        <f t="shared" si="131"/>
        <v/>
      </c>
      <c r="BQ548" s="297" t="str">
        <f t="shared" si="131"/>
        <v/>
      </c>
      <c r="BR548" s="297" t="str">
        <f t="shared" si="131"/>
        <v/>
      </c>
      <c r="BS548" s="597" t="s">
        <v>198</v>
      </c>
      <c r="BT548" s="633"/>
      <c r="BU548" s="598"/>
      <c r="BV548" s="334" t="s">
        <v>171</v>
      </c>
      <c r="BW548" s="253" t="str">
        <f>IF(COUNT(AM551)=0,"",AM551)</f>
        <v/>
      </c>
      <c r="BX548" s="253" t="str">
        <f>IF(COUNT(AM553)=0,"",AM553)</f>
        <v/>
      </c>
      <c r="BY548" s="253" t="str">
        <f>IF(COUNT(AM555)=0,"",AM555)</f>
        <v/>
      </c>
      <c r="BZ548" s="253" t="str">
        <f>IF(COUNT(AM557)=0,"",AM557)</f>
        <v/>
      </c>
      <c r="CA548" s="253" t="str">
        <f>IF(COUNT(AM559)=0,"",AM559)</f>
        <v/>
      </c>
      <c r="CB548" s="253" t="str">
        <f>IF(COUNT(AM561)=0,"",AM561)</f>
        <v/>
      </c>
      <c r="CC548" s="253" t="str">
        <f>IF(COUNT(AM563)=0,"",AM563)</f>
        <v/>
      </c>
      <c r="CD548" s="253" t="str">
        <f>IF(COUNT(AM565)=0,"",AM565)</f>
        <v/>
      </c>
      <c r="CE548" s="253" t="str">
        <f>IF(COUNT(AM567)=0,"",AM567)</f>
        <v/>
      </c>
      <c r="CF548" s="253" t="str">
        <f>IF(COUNT(AM569)=0,"",AM569)</f>
        <v/>
      </c>
      <c r="CG548" s="253" t="str">
        <f>IF(COUNT(AM571)=0,"",AM571)</f>
        <v/>
      </c>
      <c r="CH548" s="257"/>
      <c r="CI548" s="257"/>
      <c r="CJ548" s="257"/>
      <c r="CK548" s="257"/>
      <c r="CL548" s="257"/>
      <c r="CM548" s="257"/>
      <c r="CN548" s="257"/>
      <c r="CO548" s="257"/>
      <c r="CP548" s="257"/>
      <c r="CQ548" s="257"/>
    </row>
    <row r="549" spans="3:100" s="243" customFormat="1" ht="13.5" customHeight="1">
      <c r="C549" s="604" t="e">
        <f>DATE(#REF!-2,1,1)</f>
        <v>#REF!</v>
      </c>
      <c r="D549" s="605"/>
      <c r="E549" s="613" t="s">
        <v>275</v>
      </c>
      <c r="F549" s="614"/>
      <c r="G549" s="615"/>
      <c r="H549" s="255"/>
      <c r="I549" s="255"/>
      <c r="J549" s="255"/>
      <c r="K549" s="255"/>
      <c r="L549" s="255"/>
      <c r="M549" s="255"/>
      <c r="N549" s="255"/>
      <c r="O549" s="255"/>
      <c r="P549" s="256"/>
      <c r="Q549" s="256"/>
      <c r="R549" s="256"/>
      <c r="S549" s="256"/>
      <c r="T549" s="255"/>
      <c r="U549" s="578"/>
      <c r="V549" s="644"/>
      <c r="W549" s="644"/>
      <c r="X549" s="644"/>
      <c r="Y549" s="644"/>
      <c r="Z549" s="579"/>
      <c r="AA549" s="257"/>
      <c r="AB549" s="257"/>
      <c r="AC549" s="257"/>
      <c r="AD549" s="604" t="e">
        <f>DATE(#REF!-2,1,1)</f>
        <v>#REF!</v>
      </c>
      <c r="AE549" s="605"/>
      <c r="AF549" s="613" t="s">
        <v>198</v>
      </c>
      <c r="AG549" s="614"/>
      <c r="AH549" s="615"/>
      <c r="AI549" s="255"/>
      <c r="AJ549" s="255"/>
      <c r="AK549" s="255"/>
      <c r="AL549" s="255"/>
      <c r="AM549" s="255"/>
      <c r="AN549" s="255"/>
      <c r="AO549" s="255"/>
      <c r="AP549" s="255"/>
      <c r="AQ549" s="255"/>
      <c r="AR549" s="258" t="str">
        <f>IF(COUNT(P549,Q549)&lt;&gt;2,"",ROUND(MIN(P549,Q549)*Q548,#REF!))</f>
        <v/>
      </c>
      <c r="AS549" s="258" t="str">
        <f>IF(COUNT(Q549,R549)&lt;&gt;2,"",ROUND(MIN(Q549,R549)*R548,#REF!))</f>
        <v/>
      </c>
      <c r="AT549" s="258" t="str">
        <f>IF(COUNT(R549,S549)&lt;&gt;2,"",ROUND(MIN(R549,S549)*S548,#REF!))</f>
        <v/>
      </c>
      <c r="AU549" s="255"/>
      <c r="AX549" s="280"/>
      <c r="AY549" s="280"/>
      <c r="AZ549" s="280"/>
      <c r="BA549" s="280"/>
      <c r="BB549" s="246"/>
      <c r="BC549" s="648"/>
      <c r="BD549" s="649"/>
      <c r="BE549" s="649"/>
      <c r="BF549" s="650"/>
      <c r="BG549" s="259"/>
      <c r="BH549" s="259"/>
      <c r="BI549" s="259"/>
      <c r="BJ549" s="259"/>
      <c r="BK549" s="259"/>
      <c r="BL549" s="259"/>
      <c r="BM549" s="259"/>
      <c r="BN549" s="259"/>
      <c r="BO549" s="259"/>
      <c r="BP549" s="259"/>
      <c r="BQ549" s="259"/>
      <c r="BR549" s="259"/>
      <c r="BS549" s="599"/>
      <c r="BT549" s="643"/>
      <c r="BU549" s="600"/>
      <c r="BV549" s="334" t="s">
        <v>172</v>
      </c>
      <c r="BW549" s="253" t="str">
        <f>IF(COUNT(AR549)=0,"",AR549)</f>
        <v/>
      </c>
      <c r="BX549" s="253" t="str">
        <f>IF(COUNT(AR553)=0,"",AR553)</f>
        <v/>
      </c>
      <c r="BY549" s="253" t="str">
        <f>IF(COUNT(AR555)=0,"",AR555)</f>
        <v/>
      </c>
      <c r="BZ549" s="253" t="str">
        <f>IF(COUNT(AR557)=0,"",AR557)</f>
        <v/>
      </c>
      <c r="CA549" s="253" t="str">
        <f>IF(COUNT(AR559)=0,"",AR559)</f>
        <v/>
      </c>
      <c r="CB549" s="253" t="str">
        <f>IF(COUNT(AR561)=0,"",AR561)</f>
        <v/>
      </c>
      <c r="CC549" s="253" t="str">
        <f>IF(COUNT(AR563)=0,"",AR563)</f>
        <v/>
      </c>
      <c r="CD549" s="253" t="str">
        <f>IF(COUNT(AR565)=0,"",AR565)</f>
        <v/>
      </c>
      <c r="CE549" s="253" t="str">
        <f>IF(COUNT(AR567)=0,"",AR567)</f>
        <v/>
      </c>
      <c r="CF549" s="253" t="str">
        <f>IF(COUNT(AR569)=0,"",AR569)</f>
        <v/>
      </c>
      <c r="CG549" s="253" t="str">
        <f>IF(COUNT(AR571)=0,"",AR571)</f>
        <v/>
      </c>
      <c r="CH549" s="257"/>
      <c r="CI549" s="257"/>
      <c r="CJ549" s="257"/>
      <c r="CK549" s="257"/>
      <c r="CL549" s="257"/>
      <c r="CM549" s="257"/>
      <c r="CN549" s="257"/>
      <c r="CO549" s="257"/>
      <c r="CP549" s="257"/>
      <c r="CQ549" s="257"/>
    </row>
    <row r="550" spans="3:100" s="243" customFormat="1" ht="13.5" customHeight="1">
      <c r="C550" s="606"/>
      <c r="D550" s="607"/>
      <c r="E550" s="608" t="s">
        <v>252</v>
      </c>
      <c r="F550" s="609"/>
      <c r="G550" s="610"/>
      <c r="H550" s="260"/>
      <c r="I550" s="260"/>
      <c r="J550" s="260"/>
      <c r="K550" s="260"/>
      <c r="L550" s="260"/>
      <c r="M550" s="260"/>
      <c r="N550" s="260"/>
      <c r="O550" s="260"/>
      <c r="P550" s="261"/>
      <c r="Q550" s="261"/>
      <c r="R550" s="261"/>
      <c r="S550" s="261"/>
      <c r="T550" s="262" t="str">
        <f>IF(COUNT(H550:S550)=0,"",SUMPRODUCT(ROUND(H550:S550,#REF!)))</f>
        <v/>
      </c>
      <c r="U550" s="645"/>
      <c r="V550" s="646"/>
      <c r="W550" s="646"/>
      <c r="X550" s="646"/>
      <c r="Y550" s="646"/>
      <c r="Z550" s="647"/>
      <c r="AA550" s="257"/>
      <c r="AB550" s="257"/>
      <c r="AC550" s="257"/>
      <c r="AD550" s="606"/>
      <c r="AE550" s="607"/>
      <c r="AF550" s="608" t="s">
        <v>199</v>
      </c>
      <c r="AG550" s="609"/>
      <c r="AH550" s="610"/>
      <c r="AI550" s="263"/>
      <c r="AJ550" s="263"/>
      <c r="AK550" s="263"/>
      <c r="AL550" s="263"/>
      <c r="AM550" s="263"/>
      <c r="AN550" s="263"/>
      <c r="AO550" s="263"/>
      <c r="AP550" s="263"/>
      <c r="AQ550" s="263"/>
      <c r="AR550" s="264" t="str">
        <f>IF(COUNT(Q549:Q550)=0,"",ROUND(Q550/(Q549*24*AR548/1000),3))</f>
        <v/>
      </c>
      <c r="AS550" s="264" t="str">
        <f>IF(COUNT(R549:R550)=0,"",ROUND(R550/(R549*24*AS548/1000),3))</f>
        <v/>
      </c>
      <c r="AT550" s="264" t="str">
        <f>IF(COUNT(S549:S550)=0,"",ROUND(S550/(S549*24*AT548/1000),3))</f>
        <v/>
      </c>
      <c r="AU550" s="265" t="str">
        <f>IF(COUNT(AI550:AT550)=0,"",AVERAGE(AI550:AT550))</f>
        <v/>
      </c>
      <c r="AX550" s="280"/>
      <c r="AY550" s="280"/>
      <c r="AZ550" s="280"/>
      <c r="BA550" s="280"/>
      <c r="BB550" s="246"/>
      <c r="BC550" s="594" t="s">
        <v>205</v>
      </c>
      <c r="BD550" s="594"/>
      <c r="BE550" s="594"/>
      <c r="BF550" s="594"/>
      <c r="BG550" s="253" t="str">
        <f>IF(COUNT(H554)=0,"",ROUND(H554,#REF!))</f>
        <v/>
      </c>
      <c r="BH550" s="253" t="str">
        <f>IF(COUNT(I554)=0,"",ROUND(I554,#REF!))</f>
        <v/>
      </c>
      <c r="BI550" s="253" t="str">
        <f>IF(COUNT(J554)=0,"",ROUND(J554,#REF!))</f>
        <v/>
      </c>
      <c r="BJ550" s="253" t="str">
        <f>IF(COUNT(K554)=0,"",ROUND(K554,#REF!))</f>
        <v/>
      </c>
      <c r="BK550" s="253" t="str">
        <f>IF(COUNT(L554)=0,"",ROUND(L554,#REF!))</f>
        <v/>
      </c>
      <c r="BL550" s="253" t="str">
        <f>IF(COUNT(M554)=0,"",ROUND(M554,#REF!))</f>
        <v/>
      </c>
      <c r="BM550" s="253" t="str">
        <f>IF(COUNT(N554)=0,"",ROUND(N554,#REF!))</f>
        <v/>
      </c>
      <c r="BN550" s="253" t="str">
        <f>IF(COUNT(O554)=0,"",ROUND(O554,#REF!))</f>
        <v/>
      </c>
      <c r="BO550" s="253" t="str">
        <f>IF(COUNT(P554)=0,"",ROUND(P554,#REF!))</f>
        <v/>
      </c>
      <c r="BP550" s="253" t="str">
        <f>IF(COUNT(Q554)=0,"",ROUND(Q554,#REF!))</f>
        <v/>
      </c>
      <c r="BQ550" s="253" t="str">
        <f>IF(COUNT(R554)=0,"",ROUND(R554,#REF!))</f>
        <v/>
      </c>
      <c r="BR550" s="253" t="str">
        <f>IF(COUNT(S554)=0,"",ROUND(S554,#REF!))</f>
        <v/>
      </c>
      <c r="BS550" s="634" t="s">
        <v>205</v>
      </c>
      <c r="BT550" s="635"/>
      <c r="BU550" s="636"/>
      <c r="BV550" s="334" t="s">
        <v>25</v>
      </c>
      <c r="BW550" s="253" t="str">
        <f>IF(COUNT(T552)=0,"",T552)</f>
        <v/>
      </c>
      <c r="BX550" s="253" t="str">
        <f>IF(COUNT(T554)=0,"",T554)</f>
        <v/>
      </c>
      <c r="BY550" s="253" t="str">
        <f>IF(COUNT(T556)=0,"",T556)</f>
        <v/>
      </c>
      <c r="BZ550" s="266" t="str">
        <f>IF(COUNT(T558)=0,"",T558)</f>
        <v/>
      </c>
      <c r="CA550" s="253" t="str">
        <f>IF(COUNT(T560)=0,"",T560)</f>
        <v/>
      </c>
      <c r="CB550" s="253" t="str">
        <f>IF(COUNT(T562)=0,"",T562)</f>
        <v/>
      </c>
      <c r="CC550" s="253" t="str">
        <f>IF(COUNT(T564)=0,"",T564)</f>
        <v/>
      </c>
      <c r="CD550" s="253" t="str">
        <f>IF(COUNT(T566)=0,"",T566)</f>
        <v/>
      </c>
      <c r="CE550" s="253" t="str">
        <f>IF(COUNT(T568)=0,"",T568)</f>
        <v/>
      </c>
      <c r="CF550" s="253" t="str">
        <f>IF(COUNT(T570)=0,"",T570)</f>
        <v/>
      </c>
      <c r="CG550" s="253" t="str">
        <f>IF(COUNT(T572)=0,"",T572)</f>
        <v/>
      </c>
      <c r="CH550" s="257"/>
      <c r="CI550" s="257"/>
      <c r="CJ550" s="257"/>
      <c r="CK550" s="257"/>
      <c r="CL550" s="257"/>
      <c r="CM550" s="257"/>
      <c r="CN550" s="257"/>
      <c r="CO550" s="257"/>
      <c r="CP550" s="257"/>
      <c r="CQ550" s="257"/>
    </row>
    <row r="551" spans="3:100" s="243" customFormat="1" ht="13.5" customHeight="1">
      <c r="C551" s="604" t="e">
        <f>DATE(#REF!-1,1,1)</f>
        <v>#REF!</v>
      </c>
      <c r="D551" s="605"/>
      <c r="E551" s="613" t="s">
        <v>275</v>
      </c>
      <c r="F551" s="614"/>
      <c r="G551" s="615"/>
      <c r="H551" s="256"/>
      <c r="I551" s="256"/>
      <c r="J551" s="256"/>
      <c r="K551" s="256"/>
      <c r="L551" s="256"/>
      <c r="M551" s="256"/>
      <c r="N551" s="256"/>
      <c r="O551" s="256"/>
      <c r="P551" s="256"/>
      <c r="Q551" s="256"/>
      <c r="R551" s="256"/>
      <c r="S551" s="256"/>
      <c r="T551" s="255"/>
      <c r="U551" s="613" t="s">
        <v>210</v>
      </c>
      <c r="V551" s="614"/>
      <c r="W551" s="614"/>
      <c r="X551" s="615"/>
      <c r="Y551" s="616" t="str">
        <f>IF(COUNT(S551)=0,"",ROUND(S551,#REF!))</f>
        <v/>
      </c>
      <c r="Z551" s="617"/>
      <c r="AA551" s="257"/>
      <c r="AB551" s="257"/>
      <c r="AC551" s="257"/>
      <c r="AD551" s="604" t="e">
        <f>DATE(#REF!-1,1,1)</f>
        <v>#REF!</v>
      </c>
      <c r="AE551" s="605"/>
      <c r="AF551" s="613" t="s">
        <v>198</v>
      </c>
      <c r="AG551" s="614"/>
      <c r="AH551" s="615"/>
      <c r="AI551" s="258" t="str">
        <f>IF(COUNT(S549,H551)&lt;&gt;2,"",ROUND(MIN(S549,H551)*H548,#REF!))</f>
        <v/>
      </c>
      <c r="AJ551" s="258" t="str">
        <f>IF(COUNT(H551,I551)&lt;&gt;2,"",ROUND(MIN(H551,I551)*I548,#REF!))</f>
        <v/>
      </c>
      <c r="AK551" s="258" t="str">
        <f>IF(COUNT(I551,J551)&lt;&gt;2,"",ROUND(MIN(I551,J551)*J548,#REF!))</f>
        <v/>
      </c>
      <c r="AL551" s="258" t="str">
        <f>IF(COUNT(J551,K551)&lt;&gt;2,"",ROUND(MIN(J551,K551)*K548,#REF!))</f>
        <v/>
      </c>
      <c r="AM551" s="258" t="str">
        <f>IF(COUNT(K551,L551)&lt;&gt;2,"",ROUND(MIN(K551,L551)*L548,#REF!))</f>
        <v/>
      </c>
      <c r="AN551" s="258" t="str">
        <f>IF(COUNT(L551,M551)&lt;&gt;2,"",ROUND(MIN(L551,M551)*M548,#REF!))</f>
        <v/>
      </c>
      <c r="AO551" s="258" t="str">
        <f>IF(COUNT(M551,N551)&lt;&gt;2,"",ROUND(MIN(M551,N551)*N548,#REF!))</f>
        <v/>
      </c>
      <c r="AP551" s="258" t="str">
        <f>IF(COUNT(N551,O551)&lt;&gt;2,"",ROUND(MIN(N551,O551)*O548,#REF!))</f>
        <v/>
      </c>
      <c r="AQ551" s="258" t="str">
        <f>IF(COUNT(O551,P551)&lt;&gt;2,"",ROUND(MIN(O551,P551)*P548,#REF!))</f>
        <v/>
      </c>
      <c r="AR551" s="258" t="str">
        <f>IF(COUNT(P551,Q551)&lt;&gt;2,"",ROUND(MIN(P551,Q551)*Q548,#REF!))</f>
        <v/>
      </c>
      <c r="AS551" s="258" t="str">
        <f>IF(COUNT(Q551,R551)&lt;&gt;2,"",ROUND(MIN(Q551,R551)*R548,#REF!))</f>
        <v/>
      </c>
      <c r="AT551" s="258" t="str">
        <f>IF(COUNT(R551,S551)&lt;&gt;2,"",ROUND(MIN(R551,S551)*S548,#REF!))</f>
        <v/>
      </c>
      <c r="AU551" s="255"/>
      <c r="AX551" s="280"/>
      <c r="AY551" s="280"/>
      <c r="AZ551" s="280"/>
      <c r="BB551" s="246"/>
      <c r="BC551" s="627"/>
      <c r="BD551" s="628"/>
      <c r="BE551" s="628"/>
      <c r="BF551" s="628"/>
      <c r="BG551" s="628"/>
      <c r="BH551" s="628"/>
      <c r="BI551" s="628"/>
      <c r="BJ551" s="628"/>
      <c r="BK551" s="628"/>
      <c r="BL551" s="628"/>
      <c r="BM551" s="628"/>
      <c r="BN551" s="628"/>
      <c r="BO551" s="628"/>
      <c r="BP551" s="628"/>
      <c r="BQ551" s="628"/>
      <c r="BR551" s="629"/>
      <c r="BS551" s="597" t="s">
        <v>206</v>
      </c>
      <c r="BT551" s="633"/>
      <c r="BU551" s="598"/>
      <c r="BV551" s="334" t="s">
        <v>25</v>
      </c>
      <c r="BW551" s="253" t="str">
        <f>IF(COUNT(Y551)=0,"",IF(#REF!="発電事業者",Y551,IF(SUMIF($C579:$D588,"その他事業者",L579:L588)=0,IF(Y551*L588/SUM(L579:L588)=0,"",Y551*L588/SUM(L579:L588)),ROUND(Y551*SUMIF($C579:$D588,"その他事業者",L579:L588)/SUM(L579:L588),#REF!)+Y551*L588/SUM(L579:L588))))</f>
        <v/>
      </c>
      <c r="BX551" s="253" t="str">
        <f>IF(COUNT(Y553)=0,"",IF(#REF!="発電事業者",Y553,IF(SUMIF($C579:$D588,"その他事業者",W579:W588)=0,IF(Y553*W588/SUM(W579:W588)=0,"",Y553*W588/SUM(W579:W588)),ROUND(Y553*SUMIF($C579:$D588,"その他事業者",W579:W588)/SUM(W579:W588),#REF!)+Y553*W588/SUM(W579:W588))))</f>
        <v/>
      </c>
      <c r="BY551" s="267"/>
      <c r="BZ551" s="267"/>
      <c r="CA551" s="267"/>
      <c r="CB551" s="253" t="str">
        <f>IF(COUNT(Y561)=0,"",IF(#REF!="発電事業者",Y561,IF(SUMIF($C579:$D588,"その他事業者",AA579:AA588)=0,IF(Y561*AA588/SUM(AA579:AA588)=0,"",Y561*AA588/SUM(AA579:AA588)),ROUND(Y561*SUMIF($C579:$D588,"その他事業者",AA579:AA588)/SUM(AA579:AA588),#REF!)+Y561*AA588/SUM(AA579:AA588))))</f>
        <v/>
      </c>
      <c r="CC551" s="267"/>
      <c r="CD551" s="267"/>
      <c r="CE551" s="267"/>
      <c r="CF551" s="267"/>
      <c r="CG551" s="253" t="str">
        <f>IF(COUNT(Y571)=0,"",IF(#REF!="発電事業者",Y571,IF(SUMIF($C579:$D588,"その他事業者",AF579:AF588)=0,IF(Y571*AF588/SUM(AF579:AF588)=0,"",Y571*AF588/SUM(AF579:AF588)),ROUND(Y571*SUMIF($C579:$D588,"その他事業者",AF579:AF588)/SUM(AF579:AF588),#REF!)+Y571*AF588/SUM(AF579:AF588))))</f>
        <v/>
      </c>
      <c r="CH551" s="257"/>
      <c r="CI551" s="257"/>
      <c r="CJ551" s="257"/>
      <c r="CK551" s="257"/>
      <c r="CL551" s="257"/>
      <c r="CM551" s="257"/>
      <c r="CN551" s="257"/>
      <c r="CO551" s="257"/>
      <c r="CP551" s="257"/>
      <c r="CQ551" s="257"/>
    </row>
    <row r="552" spans="3:100" s="243" customFormat="1" ht="13.5" customHeight="1">
      <c r="C552" s="606"/>
      <c r="D552" s="607"/>
      <c r="E552" s="608" t="s">
        <v>252</v>
      </c>
      <c r="F552" s="609"/>
      <c r="G552" s="610"/>
      <c r="H552" s="261"/>
      <c r="I552" s="261"/>
      <c r="J552" s="261"/>
      <c r="K552" s="261"/>
      <c r="L552" s="261"/>
      <c r="M552" s="261"/>
      <c r="N552" s="261"/>
      <c r="O552" s="261"/>
      <c r="P552" s="261"/>
      <c r="Q552" s="261"/>
      <c r="R552" s="261"/>
      <c r="S552" s="261"/>
      <c r="T552" s="262" t="str">
        <f>IF(COUNT(H552:S552)=0,"",SUMPRODUCT(ROUND(H552:S552,#REF!)))</f>
        <v/>
      </c>
      <c r="U552" s="608" t="s">
        <v>211</v>
      </c>
      <c r="V552" s="609"/>
      <c r="W552" s="609"/>
      <c r="X552" s="610"/>
      <c r="Y552" s="611" t="str">
        <f>IF(COUNT(T552)=0,"",T552)</f>
        <v/>
      </c>
      <c r="Z552" s="612"/>
      <c r="AA552" s="257"/>
      <c r="AB552" s="257"/>
      <c r="AC552" s="257"/>
      <c r="AD552" s="606"/>
      <c r="AE552" s="607"/>
      <c r="AF552" s="608" t="s">
        <v>199</v>
      </c>
      <c r="AG552" s="609"/>
      <c r="AH552" s="610"/>
      <c r="AI552" s="264" t="str">
        <f t="shared" ref="AI552:AT552" si="132">IF(COUNT(H551:H552)=0,"",ROUND(H552/(H551*24*AI548/1000),3))</f>
        <v/>
      </c>
      <c r="AJ552" s="264" t="str">
        <f t="shared" si="132"/>
        <v/>
      </c>
      <c r="AK552" s="264" t="str">
        <f t="shared" si="132"/>
        <v/>
      </c>
      <c r="AL552" s="264" t="str">
        <f t="shared" si="132"/>
        <v/>
      </c>
      <c r="AM552" s="264" t="str">
        <f t="shared" si="132"/>
        <v/>
      </c>
      <c r="AN552" s="264" t="str">
        <f t="shared" si="132"/>
        <v/>
      </c>
      <c r="AO552" s="264" t="str">
        <f t="shared" si="132"/>
        <v/>
      </c>
      <c r="AP552" s="264" t="str">
        <f t="shared" si="132"/>
        <v/>
      </c>
      <c r="AQ552" s="264" t="str">
        <f t="shared" si="132"/>
        <v/>
      </c>
      <c r="AR552" s="264" t="str">
        <f t="shared" si="132"/>
        <v/>
      </c>
      <c r="AS552" s="264" t="str">
        <f t="shared" si="132"/>
        <v/>
      </c>
      <c r="AT552" s="264" t="str">
        <f t="shared" si="132"/>
        <v/>
      </c>
      <c r="AU552" s="265" t="str">
        <f>IF(COUNT(AI552:AT552)=0,"",AVERAGE(AI552:AT552))</f>
        <v/>
      </c>
      <c r="AX552" s="280"/>
      <c r="AY552" s="280"/>
      <c r="AZ552" s="280"/>
      <c r="BB552" s="246"/>
      <c r="BC552" s="630"/>
      <c r="BD552" s="631"/>
      <c r="BE552" s="631"/>
      <c r="BF552" s="631"/>
      <c r="BG552" s="631"/>
      <c r="BH552" s="631"/>
      <c r="BI552" s="631"/>
      <c r="BJ552" s="631"/>
      <c r="BK552" s="631"/>
      <c r="BL552" s="631"/>
      <c r="BM552" s="631"/>
      <c r="BN552" s="631"/>
      <c r="BO552" s="631"/>
      <c r="BP552" s="631"/>
      <c r="BQ552" s="631"/>
      <c r="BR552" s="632"/>
      <c r="BS552" s="634" t="s">
        <v>207</v>
      </c>
      <c r="BT552" s="635"/>
      <c r="BU552" s="636"/>
      <c r="BV552" s="334" t="s">
        <v>25</v>
      </c>
      <c r="BW552" s="253" t="str">
        <f>IF(COUNT(Y552)=0,"",Y552)</f>
        <v/>
      </c>
      <c r="BX552" s="253" t="str">
        <f>IF(COUNT(Y554)=0,"",Y554)</f>
        <v/>
      </c>
      <c r="BY552" s="267"/>
      <c r="BZ552" s="267"/>
      <c r="CA552" s="267"/>
      <c r="CB552" s="253" t="str">
        <f>IF(COUNT(Y562)=0,"",Y562)</f>
        <v/>
      </c>
      <c r="CC552" s="267"/>
      <c r="CD552" s="267"/>
      <c r="CE552" s="267"/>
      <c r="CF552" s="267"/>
      <c r="CG552" s="253" t="str">
        <f>IF(COUNT(Y572)=0,"",Y572)</f>
        <v/>
      </c>
      <c r="CH552" s="257"/>
      <c r="CI552" s="257"/>
      <c r="CJ552" s="257"/>
      <c r="CK552" s="257"/>
      <c r="CL552" s="257"/>
      <c r="CM552" s="257"/>
      <c r="CN552" s="257"/>
      <c r="CO552" s="257"/>
      <c r="CP552" s="257"/>
      <c r="CQ552" s="257"/>
    </row>
    <row r="553" spans="3:100" s="243" customFormat="1" ht="13.5" customHeight="1">
      <c r="C553" s="604" t="e">
        <f>DATE(#REF!,1,1)</f>
        <v>#REF!</v>
      </c>
      <c r="D553" s="605"/>
      <c r="E553" s="613" t="s">
        <v>275</v>
      </c>
      <c r="F553" s="614"/>
      <c r="G553" s="615"/>
      <c r="H553" s="256"/>
      <c r="I553" s="256"/>
      <c r="J553" s="256"/>
      <c r="K553" s="256"/>
      <c r="L553" s="256"/>
      <c r="M553" s="256"/>
      <c r="N553" s="256"/>
      <c r="O553" s="256"/>
      <c r="P553" s="256"/>
      <c r="Q553" s="256"/>
      <c r="R553" s="256"/>
      <c r="S553" s="256"/>
      <c r="T553" s="255"/>
      <c r="U553" s="613" t="s">
        <v>210</v>
      </c>
      <c r="V553" s="614"/>
      <c r="W553" s="614"/>
      <c r="X553" s="615"/>
      <c r="Y553" s="616" t="str">
        <f>IF(COUNT(S553)=0,"",ROUND(S553,#REF!))</f>
        <v/>
      </c>
      <c r="Z553" s="617"/>
      <c r="AA553" s="257"/>
      <c r="AB553" s="257"/>
      <c r="AC553" s="257"/>
      <c r="AD553" s="604" t="e">
        <f>DATE(#REF!,1,1)</f>
        <v>#REF!</v>
      </c>
      <c r="AE553" s="605"/>
      <c r="AF553" s="613" t="s">
        <v>198</v>
      </c>
      <c r="AG553" s="614"/>
      <c r="AH553" s="615"/>
      <c r="AI553" s="258" t="str">
        <f>IF(COUNT(S551,H553)&lt;&gt;2,"",ROUND(MIN(S551,H553)*H548,#REF!))</f>
        <v/>
      </c>
      <c r="AJ553" s="258" t="str">
        <f>IF(COUNT(H553,I553)&lt;&gt;2,"",ROUND(MIN(H553,I553)*I548,#REF!))</f>
        <v/>
      </c>
      <c r="AK553" s="258" t="str">
        <f>IF(COUNT(I553,J553)&lt;&gt;2,"",ROUND(MIN(I553,J553)*J548,#REF!))</f>
        <v/>
      </c>
      <c r="AL553" s="258" t="str">
        <f>IF(COUNT(J553,K553)&lt;&gt;2,"",ROUND(MIN(J553,K553)*K548,#REF!))</f>
        <v/>
      </c>
      <c r="AM553" s="258" t="str">
        <f>IF(COUNT(K553,L553)&lt;&gt;2,"",ROUND(MIN(K553,L553)*L548,#REF!))</f>
        <v/>
      </c>
      <c r="AN553" s="258" t="str">
        <f>IF(COUNT(L553,M553)&lt;&gt;2,"",ROUND(MIN(L553,M553)*M548,#REF!))</f>
        <v/>
      </c>
      <c r="AO553" s="258" t="str">
        <f>IF(COUNT(M553,N553)&lt;&gt;2,"",ROUND(MIN(M553,N553)*N548,#REF!))</f>
        <v/>
      </c>
      <c r="AP553" s="258" t="str">
        <f>IF(COUNT(N553,O553)&lt;&gt;2,"",ROUND(MIN(N553,O553)*O548,#REF!))</f>
        <v/>
      </c>
      <c r="AQ553" s="258" t="str">
        <f>IF(COUNT(O553,P553)&lt;&gt;2,"",ROUND(MIN(O553,P553)*P548,#REF!))</f>
        <v/>
      </c>
      <c r="AR553" s="258" t="str">
        <f>IF(COUNT(P553,Q553)&lt;&gt;2,"",ROUND(MIN(P553,Q553)*Q548,#REF!))</f>
        <v/>
      </c>
      <c r="AS553" s="258" t="str">
        <f>IF(COUNT(Q553,R553)&lt;&gt;2,"",ROUND(MIN(Q553,R553)*R548,#REF!))</f>
        <v/>
      </c>
      <c r="AT553" s="258" t="str">
        <f>IF(COUNT(R553,S553)&lt;&gt;2,"",ROUND(MIN(R553,S553)*S548,#REF!))</f>
        <v/>
      </c>
      <c r="AU553" s="255"/>
      <c r="AX553" s="268"/>
      <c r="BB553" s="268"/>
      <c r="BC553" s="245"/>
      <c r="BD553" s="245"/>
      <c r="BE553" s="245"/>
      <c r="BF553" s="245"/>
      <c r="BG553" s="245"/>
      <c r="BH553" s="245"/>
      <c r="BI553" s="245"/>
      <c r="BJ553" s="245"/>
      <c r="BK553" s="245"/>
      <c r="BL553" s="245"/>
      <c r="BM553" s="245"/>
      <c r="BN553" s="245"/>
      <c r="BO553" s="245"/>
      <c r="BP553" s="245"/>
      <c r="BQ553" s="245"/>
      <c r="BR553" s="245"/>
      <c r="BS553" s="245"/>
      <c r="BT553" s="245"/>
      <c r="BU553" s="245"/>
      <c r="BV553" s="245"/>
      <c r="BW553" s="245"/>
      <c r="BX553" s="257"/>
      <c r="BY553" s="257"/>
      <c r="BZ553" s="257"/>
      <c r="CA553" s="257"/>
      <c r="CB553" s="257"/>
      <c r="CC553" s="257"/>
      <c r="CD553" s="257"/>
      <c r="CE553" s="257"/>
      <c r="CF553" s="257"/>
      <c r="CG553" s="257"/>
      <c r="CH553" s="257"/>
      <c r="CI553" s="257"/>
      <c r="CJ553" s="257"/>
      <c r="CK553" s="257"/>
      <c r="CL553" s="257"/>
      <c r="CM553" s="257"/>
      <c r="CN553" s="257"/>
      <c r="CO553" s="257"/>
      <c r="CP553" s="257"/>
      <c r="CQ553" s="257"/>
    </row>
    <row r="554" spans="3:100" s="243" customFormat="1" ht="13.5" customHeight="1">
      <c r="C554" s="606"/>
      <c r="D554" s="607"/>
      <c r="E554" s="608" t="s">
        <v>212</v>
      </c>
      <c r="F554" s="609"/>
      <c r="G554" s="610"/>
      <c r="H554" s="261"/>
      <c r="I554" s="261"/>
      <c r="J554" s="261"/>
      <c r="K554" s="261"/>
      <c r="L554" s="261"/>
      <c r="M554" s="261"/>
      <c r="N554" s="261"/>
      <c r="O554" s="261"/>
      <c r="P554" s="261"/>
      <c r="Q554" s="261"/>
      <c r="R554" s="261"/>
      <c r="S554" s="261"/>
      <c r="T554" s="262" t="str">
        <f>IF(COUNT(H554:S554)=0,"",SUMPRODUCT(ROUND(H554:S554,#REF!)))</f>
        <v/>
      </c>
      <c r="U554" s="608" t="s">
        <v>211</v>
      </c>
      <c r="V554" s="609"/>
      <c r="W554" s="609"/>
      <c r="X554" s="610"/>
      <c r="Y554" s="611" t="str">
        <f>IF(COUNT(T554)=0,"",T554)</f>
        <v/>
      </c>
      <c r="Z554" s="612"/>
      <c r="AA554" s="257"/>
      <c r="AB554" s="257"/>
      <c r="AC554" s="257"/>
      <c r="AD554" s="606"/>
      <c r="AE554" s="607"/>
      <c r="AF554" s="608" t="s">
        <v>199</v>
      </c>
      <c r="AG554" s="609"/>
      <c r="AH554" s="610"/>
      <c r="AI554" s="264" t="str">
        <f t="shared" ref="AI554:AT554" si="133">IF(COUNT(H553:H554)=0,"",ROUND(H554/(H553*24*AI548/1000),3))</f>
        <v/>
      </c>
      <c r="AJ554" s="264" t="str">
        <f t="shared" si="133"/>
        <v/>
      </c>
      <c r="AK554" s="264" t="str">
        <f t="shared" si="133"/>
        <v/>
      </c>
      <c r="AL554" s="264" t="str">
        <f t="shared" si="133"/>
        <v/>
      </c>
      <c r="AM554" s="264" t="str">
        <f t="shared" si="133"/>
        <v/>
      </c>
      <c r="AN554" s="264" t="str">
        <f t="shared" si="133"/>
        <v/>
      </c>
      <c r="AO554" s="264" t="str">
        <f t="shared" si="133"/>
        <v/>
      </c>
      <c r="AP554" s="264" t="str">
        <f t="shared" si="133"/>
        <v/>
      </c>
      <c r="AQ554" s="264" t="str">
        <f t="shared" si="133"/>
        <v/>
      </c>
      <c r="AR554" s="264" t="str">
        <f t="shared" si="133"/>
        <v/>
      </c>
      <c r="AS554" s="264" t="str">
        <f t="shared" si="133"/>
        <v/>
      </c>
      <c r="AT554" s="264" t="str">
        <f t="shared" si="133"/>
        <v/>
      </c>
      <c r="AU554" s="265" t="str">
        <f>IF(COUNT(AI554:AT554)=0,"",AVERAGE(AI554:AT554))</f>
        <v/>
      </c>
      <c r="AX554" s="240" t="e">
        <f>IF(#REF!="発電事業者","算定結果　送電取引帳票","算定結果　受電取引帳票")</f>
        <v>#REF!</v>
      </c>
      <c r="BR554" s="268"/>
    </row>
    <row r="555" spans="3:100" s="243" customFormat="1" ht="13.5" customHeight="1">
      <c r="C555" s="604" t="e">
        <f>DATE(#REF!+1,1,1)</f>
        <v>#REF!</v>
      </c>
      <c r="D555" s="605"/>
      <c r="E555" s="613" t="s">
        <v>275</v>
      </c>
      <c r="F555" s="614"/>
      <c r="G555" s="615"/>
      <c r="H555" s="256"/>
      <c r="I555" s="256"/>
      <c r="J555" s="256"/>
      <c r="K555" s="256"/>
      <c r="L555" s="256"/>
      <c r="M555" s="256"/>
      <c r="N555" s="256"/>
      <c r="O555" s="256"/>
      <c r="P555" s="256"/>
      <c r="Q555" s="256"/>
      <c r="R555" s="256"/>
      <c r="S555" s="256"/>
      <c r="T555" s="255"/>
      <c r="U555" s="618"/>
      <c r="V555" s="619"/>
      <c r="W555" s="619"/>
      <c r="X555" s="619"/>
      <c r="Y555" s="619"/>
      <c r="Z555" s="620"/>
      <c r="AA555" s="257"/>
      <c r="AB555" s="257"/>
      <c r="AC555" s="257"/>
      <c r="AD555" s="604" t="e">
        <f>DATE(#REF!+1,1,1)</f>
        <v>#REF!</v>
      </c>
      <c r="AE555" s="605"/>
      <c r="AF555" s="613" t="s">
        <v>198</v>
      </c>
      <c r="AG555" s="614"/>
      <c r="AH555" s="615"/>
      <c r="AI555" s="258" t="str">
        <f>IF(COUNT(S553,H555)&lt;&gt;2,"",ROUND(MIN(S553,H555)*H548,#REF!))</f>
        <v/>
      </c>
      <c r="AJ555" s="258" t="str">
        <f>IF(COUNT(H555,I555)&lt;&gt;2,"",ROUND(MIN(H555,I555)*I548,#REF!))</f>
        <v/>
      </c>
      <c r="AK555" s="258" t="str">
        <f>IF(COUNT(I555,J555)&lt;&gt;2,"",ROUND(MIN(I555,J555)*J548,#REF!))</f>
        <v/>
      </c>
      <c r="AL555" s="258" t="str">
        <f>IF(COUNT(J555,K555)&lt;&gt;2,"",ROUND(MIN(J555,K555)*K548,#REF!))</f>
        <v/>
      </c>
      <c r="AM555" s="258" t="str">
        <f>IF(COUNT(K555,L555)&lt;&gt;2,"",ROUND(MIN(K555,L555)*L548,#REF!))</f>
        <v/>
      </c>
      <c r="AN555" s="258" t="str">
        <f>IF(COUNT(L555,M555)&lt;&gt;2,"",ROUND(MIN(L555,M555)*M548,#REF!))</f>
        <v/>
      </c>
      <c r="AO555" s="258" t="str">
        <f>IF(COUNT(M555,N555)&lt;&gt;2,"",ROUND(MIN(M555,N555)*N548,#REF!))</f>
        <v/>
      </c>
      <c r="AP555" s="258" t="str">
        <f>IF(COUNT(N555,O555)&lt;&gt;2,"",ROUND(MIN(N555,O555)*O548,#REF!))</f>
        <v/>
      </c>
      <c r="AQ555" s="258" t="str">
        <f>IF(COUNT(O555,P555)&lt;&gt;2,"",ROUND(MIN(O555,P555)*P548,#REF!))</f>
        <v/>
      </c>
      <c r="AR555" s="258" t="str">
        <f>IF(COUNT(P555,Q555)&lt;&gt;2,"",ROUND(MIN(P555,Q555)*Q548,#REF!))</f>
        <v/>
      </c>
      <c r="AS555" s="258" t="str">
        <f>IF(COUNT(Q555,R555)&lt;&gt;2,"",ROUND(MIN(Q555,R555)*R548,#REF!))</f>
        <v/>
      </c>
      <c r="AT555" s="258" t="str">
        <f>IF(COUNT(R555,S555)&lt;&gt;2,"",ROUND(MIN(R555,S555)*S548,#REF!))</f>
        <v/>
      </c>
      <c r="AU555" s="255"/>
      <c r="AX555" s="594" t="s">
        <v>200</v>
      </c>
      <c r="AY555" s="594"/>
      <c r="AZ555" s="595" t="s">
        <v>201</v>
      </c>
      <c r="BA555" s="594" t="s">
        <v>202</v>
      </c>
      <c r="BB555" s="594"/>
      <c r="BC555" s="594"/>
      <c r="BD555" s="595" t="s">
        <v>203</v>
      </c>
      <c r="BE555" s="597" t="s">
        <v>176</v>
      </c>
      <c r="BF555" s="598"/>
      <c r="BG555" s="601" t="e">
        <f>DATE(#REF!,1,1)</f>
        <v>#REF!</v>
      </c>
      <c r="BH555" s="602"/>
      <c r="BI555" s="602"/>
      <c r="BJ555" s="602"/>
      <c r="BK555" s="602"/>
      <c r="BL555" s="602"/>
      <c r="BM555" s="602"/>
      <c r="BN555" s="602"/>
      <c r="BO555" s="602"/>
      <c r="BP555" s="602"/>
      <c r="BQ555" s="602"/>
      <c r="BR555" s="603"/>
      <c r="BS555" s="594" t="s">
        <v>175</v>
      </c>
      <c r="BT555" s="594"/>
      <c r="BU555" s="594"/>
      <c r="BV555" s="594"/>
      <c r="BW555" s="592" t="e">
        <f>DATE(#REF!-1,1,1)</f>
        <v>#REF!</v>
      </c>
      <c r="BX555" s="592" t="e">
        <f>DATE(#REF!,1,1)</f>
        <v>#REF!</v>
      </c>
      <c r="BY555" s="592" t="e">
        <f>DATE(#REF!+1,1,1)</f>
        <v>#REF!</v>
      </c>
      <c r="BZ555" s="592" t="e">
        <f>DATE(#REF!+2,1,1)</f>
        <v>#REF!</v>
      </c>
      <c r="CA555" s="592" t="e">
        <f>DATE(#REF!+3,1,1)</f>
        <v>#REF!</v>
      </c>
      <c r="CB555" s="592" t="e">
        <f>DATE(#REF!+4,1,1)</f>
        <v>#REF!</v>
      </c>
      <c r="CC555" s="592" t="e">
        <f>DATE(#REF!+5,1,1)</f>
        <v>#REF!</v>
      </c>
      <c r="CD555" s="592" t="e">
        <f>DATE(#REF!+6,1,1)</f>
        <v>#REF!</v>
      </c>
      <c r="CE555" s="592" t="e">
        <f>DATE(#REF!+7,1,1)</f>
        <v>#REF!</v>
      </c>
      <c r="CF555" s="592" t="e">
        <f>DATE(#REF!+8,1,1)</f>
        <v>#REF!</v>
      </c>
      <c r="CG555" s="592" t="e">
        <f>DATE(#REF!+9,1,1)</f>
        <v>#REF!</v>
      </c>
      <c r="CH555" s="566" t="s">
        <v>268</v>
      </c>
      <c r="CI555" s="567"/>
      <c r="CJ555" s="567"/>
      <c r="CK555" s="567"/>
      <c r="CL555" s="567"/>
      <c r="CM555" s="567"/>
      <c r="CN555" s="567"/>
      <c r="CO555" s="567"/>
      <c r="CP555" s="567"/>
      <c r="CQ555" s="567"/>
    </row>
    <row r="556" spans="3:100" s="243" customFormat="1" ht="13.5" customHeight="1">
      <c r="C556" s="606"/>
      <c r="D556" s="607"/>
      <c r="E556" s="608" t="s">
        <v>212</v>
      </c>
      <c r="F556" s="609"/>
      <c r="G556" s="610"/>
      <c r="H556" s="261"/>
      <c r="I556" s="261"/>
      <c r="J556" s="261"/>
      <c r="K556" s="261"/>
      <c r="L556" s="261"/>
      <c r="M556" s="261"/>
      <c r="N556" s="261"/>
      <c r="O556" s="261"/>
      <c r="P556" s="261"/>
      <c r="Q556" s="261"/>
      <c r="R556" s="261"/>
      <c r="S556" s="261"/>
      <c r="T556" s="262" t="str">
        <f>IF(COUNT(H556:S556)=0,"",SUMPRODUCT(ROUND(H556:S556,#REF!)))</f>
        <v/>
      </c>
      <c r="U556" s="621"/>
      <c r="V556" s="622"/>
      <c r="W556" s="622"/>
      <c r="X556" s="622"/>
      <c r="Y556" s="622"/>
      <c r="Z556" s="623"/>
      <c r="AA556" s="257"/>
      <c r="AB556" s="257"/>
      <c r="AC556" s="257"/>
      <c r="AD556" s="606"/>
      <c r="AE556" s="607"/>
      <c r="AF556" s="608" t="s">
        <v>199</v>
      </c>
      <c r="AG556" s="609"/>
      <c r="AH556" s="610"/>
      <c r="AI556" s="264" t="str">
        <f t="shared" ref="AI556:AT556" si="134">IF(COUNT(H555:H556)=0,"",ROUND(H556/(H555*24*AI548/1000),3))</f>
        <v/>
      </c>
      <c r="AJ556" s="264" t="str">
        <f t="shared" si="134"/>
        <v/>
      </c>
      <c r="AK556" s="264" t="str">
        <f t="shared" si="134"/>
        <v/>
      </c>
      <c r="AL556" s="264" t="str">
        <f t="shared" si="134"/>
        <v/>
      </c>
      <c r="AM556" s="264" t="str">
        <f t="shared" si="134"/>
        <v/>
      </c>
      <c r="AN556" s="264" t="str">
        <f t="shared" si="134"/>
        <v/>
      </c>
      <c r="AO556" s="264" t="str">
        <f t="shared" si="134"/>
        <v/>
      </c>
      <c r="AP556" s="264" t="str">
        <f t="shared" si="134"/>
        <v/>
      </c>
      <c r="AQ556" s="264" t="str">
        <f t="shared" si="134"/>
        <v/>
      </c>
      <c r="AR556" s="264" t="str">
        <f t="shared" si="134"/>
        <v/>
      </c>
      <c r="AS556" s="264" t="str">
        <f t="shared" si="134"/>
        <v/>
      </c>
      <c r="AT556" s="264" t="str">
        <f t="shared" si="134"/>
        <v/>
      </c>
      <c r="AU556" s="265" t="str">
        <f>IF(COUNT(AI556:AT556)=0,"",AVERAGE(AI556:AT556))</f>
        <v/>
      </c>
      <c r="AX556" s="594"/>
      <c r="AY556" s="594"/>
      <c r="AZ556" s="596"/>
      <c r="BA556" s="594"/>
      <c r="BB556" s="594"/>
      <c r="BC556" s="594"/>
      <c r="BD556" s="596"/>
      <c r="BE556" s="599"/>
      <c r="BF556" s="600"/>
      <c r="BG556" s="334" t="s">
        <v>194</v>
      </c>
      <c r="BH556" s="334" t="s">
        <v>195</v>
      </c>
      <c r="BI556" s="334" t="s">
        <v>161</v>
      </c>
      <c r="BJ556" s="334" t="s">
        <v>162</v>
      </c>
      <c r="BK556" s="334" t="s">
        <v>163</v>
      </c>
      <c r="BL556" s="334" t="s">
        <v>164</v>
      </c>
      <c r="BM556" s="334" t="s">
        <v>165</v>
      </c>
      <c r="BN556" s="334" t="s">
        <v>166</v>
      </c>
      <c r="BO556" s="334" t="s">
        <v>167</v>
      </c>
      <c r="BP556" s="334" t="s">
        <v>168</v>
      </c>
      <c r="BQ556" s="334" t="s">
        <v>169</v>
      </c>
      <c r="BR556" s="334" t="s">
        <v>170</v>
      </c>
      <c r="BS556" s="594"/>
      <c r="BT556" s="594"/>
      <c r="BU556" s="594"/>
      <c r="BV556" s="594"/>
      <c r="BW556" s="593"/>
      <c r="BX556" s="593"/>
      <c r="BY556" s="593">
        <v>43101</v>
      </c>
      <c r="BZ556" s="593">
        <v>43466</v>
      </c>
      <c r="CA556" s="593">
        <v>43831</v>
      </c>
      <c r="CB556" s="593">
        <v>44197</v>
      </c>
      <c r="CC556" s="593">
        <v>44562</v>
      </c>
      <c r="CD556" s="593">
        <v>44927</v>
      </c>
      <c r="CE556" s="593">
        <v>45292</v>
      </c>
      <c r="CF556" s="593">
        <v>45658</v>
      </c>
      <c r="CG556" s="593">
        <v>46023</v>
      </c>
      <c r="CH556" s="567"/>
      <c r="CI556" s="567"/>
      <c r="CJ556" s="567"/>
      <c r="CK556" s="567"/>
      <c r="CL556" s="567"/>
      <c r="CM556" s="567"/>
      <c r="CN556" s="567"/>
      <c r="CO556" s="567"/>
      <c r="CP556" s="567"/>
      <c r="CQ556" s="567"/>
    </row>
    <row r="557" spans="3:100" s="243" customFormat="1" ht="13.5" customHeight="1">
      <c r="C557" s="604" t="e">
        <f>DATE(#REF!+2,1,1)</f>
        <v>#REF!</v>
      </c>
      <c r="D557" s="605"/>
      <c r="E557" s="613" t="s">
        <v>275</v>
      </c>
      <c r="F557" s="614"/>
      <c r="G557" s="615"/>
      <c r="H557" s="256"/>
      <c r="I557" s="256"/>
      <c r="J557" s="256"/>
      <c r="K557" s="256"/>
      <c r="L557" s="256"/>
      <c r="M557" s="256"/>
      <c r="N557" s="256"/>
      <c r="O557" s="256"/>
      <c r="P557" s="256"/>
      <c r="Q557" s="256"/>
      <c r="R557" s="256"/>
      <c r="S557" s="256"/>
      <c r="T557" s="255"/>
      <c r="U557" s="621"/>
      <c r="V557" s="622"/>
      <c r="W557" s="622"/>
      <c r="X557" s="622"/>
      <c r="Y557" s="622"/>
      <c r="Z557" s="623"/>
      <c r="AA557" s="257"/>
      <c r="AB557" s="257"/>
      <c r="AC557" s="257"/>
      <c r="AD557" s="604" t="e">
        <f>DATE(#REF!+2,1,1)</f>
        <v>#REF!</v>
      </c>
      <c r="AE557" s="605"/>
      <c r="AF557" s="613" t="s">
        <v>198</v>
      </c>
      <c r="AG557" s="614"/>
      <c r="AH557" s="615"/>
      <c r="AI557" s="258" t="str">
        <f>IF(COUNT(S555,H557)&lt;&gt;2,"",ROUND(MIN(S555,H557)*H548,#REF!))</f>
        <v/>
      </c>
      <c r="AJ557" s="258" t="str">
        <f>IF(COUNT(H557,I557)&lt;&gt;2,"",ROUND(MIN(H557,I557)*I548,#REF!))</f>
        <v/>
      </c>
      <c r="AK557" s="258" t="str">
        <f>IF(COUNT(I557,J557)&lt;&gt;2,"",ROUND(MIN(I557,J557)*J548,#REF!))</f>
        <v/>
      </c>
      <c r="AL557" s="258" t="str">
        <f>IF(COUNT(J557,K557)&lt;&gt;2,"",ROUND(MIN(J557,K557)*K548,#REF!))</f>
        <v/>
      </c>
      <c r="AM557" s="258" t="str">
        <f>IF(COUNT(K557,L557)&lt;&gt;2,"",ROUND(MIN(K557,L557)*L548,#REF!))</f>
        <v/>
      </c>
      <c r="AN557" s="258" t="str">
        <f>IF(COUNT(L557,M557)&lt;&gt;2,"",ROUND(MIN(L557,M557)*M548,#REF!))</f>
        <v/>
      </c>
      <c r="AO557" s="258" t="str">
        <f>IF(COUNT(M557,N557)&lt;&gt;2,"",ROUND(MIN(M557,N557)*N548,#REF!))</f>
        <v/>
      </c>
      <c r="AP557" s="258" t="str">
        <f>IF(COUNT(N557,O557)&lt;&gt;2,"",ROUND(MIN(N557,O557)*O548,#REF!))</f>
        <v/>
      </c>
      <c r="AQ557" s="258" t="str">
        <f>IF(COUNT(O557,P557)&lt;&gt;2,"",ROUND(MIN(O557,P557)*P548,#REF!))</f>
        <v/>
      </c>
      <c r="AR557" s="258" t="str">
        <f>IF(COUNT(P557,Q557)&lt;&gt;2,"",ROUND(MIN(P557,Q557)*Q548,#REF!))</f>
        <v/>
      </c>
      <c r="AS557" s="258" t="str">
        <f>IF(COUNT(Q557,R557)&lt;&gt;2,"",ROUND(MIN(Q557,R557)*R548,#REF!))</f>
        <v/>
      </c>
      <c r="AT557" s="258" t="str">
        <f>IF(COUNT(R557,S557)&lt;&gt;2,"",ROUND(MIN(R557,S557)*S548,#REF!))</f>
        <v/>
      </c>
      <c r="AU557" s="255"/>
      <c r="AX557" s="569" t="str">
        <f>IF(C579="","",C579)</f>
        <v/>
      </c>
      <c r="AY557" s="569"/>
      <c r="AZ557" s="587" t="str">
        <f>IF(E579="","",E579)</f>
        <v/>
      </c>
      <c r="BA557" s="590" t="str">
        <f ca="1">IF(F579="","",F579)</f>
        <v/>
      </c>
      <c r="BB557" s="590"/>
      <c r="BC557" s="590"/>
      <c r="BD557" s="587" t="str">
        <f>IF(I579="","",I579)</f>
        <v/>
      </c>
      <c r="BE557" s="578" t="e">
        <f>IF(#REF!="発電事業者","送電電力（MW）","受電電力（MW）")</f>
        <v>#REF!</v>
      </c>
      <c r="BF557" s="579"/>
      <c r="BG557" s="331" t="str">
        <f>IF(AND(COUNT(BG548)+COUNTA(E579)=2,L579&lt;&gt;""),ROUND(BG548-SUMIF(BE560:BF586,BE557,BG560:BG586),#REF!),"")</f>
        <v/>
      </c>
      <c r="BH557" s="331" t="str">
        <f>IF(AND(COUNT(BH548)+COUNTA(E579)=2,M579&lt;&gt;""),ROUND(BH548-SUMIF(BE560:BF586,BE557,BH560:BH586),#REF!),"")</f>
        <v/>
      </c>
      <c r="BI557" s="331" t="str">
        <f>IF(AND(COUNT(BI548)+COUNTA(E579)=2,N579&lt;&gt;""),ROUND(BI548-SUMIF(BE560:BF586,BE557,BI560:BI586),#REF!),"")</f>
        <v/>
      </c>
      <c r="BJ557" s="331" t="str">
        <f>IF(AND(COUNT(BJ548)+COUNTA(E579)=2,O579&lt;&gt;""),ROUND(BJ548-SUMIF(BE560:BF586,BE557,BJ560:BJ586),#REF!),"")</f>
        <v/>
      </c>
      <c r="BK557" s="331" t="str">
        <f>IF(AND(COUNT(BK548)+COUNTA(E579)=2,P579&lt;&gt;""),ROUND(BK548-SUMIF(BE560:BF586,BE557,BK560:BK586),#REF!),"")</f>
        <v/>
      </c>
      <c r="BL557" s="331" t="str">
        <f>IF(AND(COUNT(BL548)+COUNTA(E579)=2,Q579&lt;&gt;""),ROUND(BL548-SUMIF(BE560:BF586,BE557,BL560:BL586),#REF!),"")</f>
        <v/>
      </c>
      <c r="BM557" s="331" t="str">
        <f>IF(AND(COUNT(BM548)+COUNTA(E579)=2,R579&lt;&gt;""),ROUND(BM548-SUMIF(BE560:BF586,BE557,BM560:BM586),#REF!),"")</f>
        <v/>
      </c>
      <c r="BN557" s="331" t="str">
        <f>IF(AND(COUNT(BN548)+COUNTA(E579)=2,S579&lt;&gt;""),ROUND(BN548-SUMIF(BE560:BF586,BE557,BN560:BN586),#REF!),"")</f>
        <v/>
      </c>
      <c r="BO557" s="331" t="str">
        <f>IF(AND(COUNT(BO548)+COUNTA(E579)=2,T579&lt;&gt;""),ROUND(BO548-SUMIF(BE560:BF586,BE557,BO560:BO586),#REF!),"")</f>
        <v/>
      </c>
      <c r="BP557" s="331" t="str">
        <f>IF(AND(COUNT(BP548)+COUNTA(E579)=2,U579&lt;&gt;""),ROUND(BP548-SUMIF(BE560:BF586,BE557,BP560:BP586),#REF!),"")</f>
        <v/>
      </c>
      <c r="BQ557" s="331" t="str">
        <f>IF(AND(COUNT(BQ548)+COUNTA(E579)=2,V579&lt;&gt;""),ROUND(BQ548-SUMIF(BE560:BF586,BE557,BQ560:BQ586),#REF!),"")</f>
        <v/>
      </c>
      <c r="BR557" s="331" t="str">
        <f>IF(AND(COUNT(BR548)+COUNTA(E579)=2,W579&lt;&gt;""),ROUND(BR548-SUMIF(BE560:BF586,BE557,BR560:BR586),#REF!),"")</f>
        <v/>
      </c>
      <c r="BS557" s="569" t="e">
        <f>IF(#REF!="発電事業者","送電電力（MW）","受電電力（MW）")</f>
        <v>#REF!</v>
      </c>
      <c r="BT557" s="569"/>
      <c r="BU557" s="569"/>
      <c r="BV557" s="333" t="s">
        <v>171</v>
      </c>
      <c r="BW557" s="580"/>
      <c r="BX557" s="580"/>
      <c r="BY557" s="331" t="str">
        <f>IF(AND(COUNT(BY548)+COUNTA(E579)=2,X579&lt;&gt;""),ROUND(BY548-SUMIF(BV560:BV586,BV557,BY560:BY586),#REF!),"")</f>
        <v/>
      </c>
      <c r="BZ557" s="331" t="str">
        <f>IF(AND(COUNT(BZ548)+COUNTA(E579)=2,Y579&lt;&gt;""),ROUND(BZ548-SUMIF(BV560:BV586,BV557,BZ560:BZ586),#REF!),"")</f>
        <v/>
      </c>
      <c r="CA557" s="331" t="str">
        <f>IF(AND(COUNT(CA548)+COUNTA(E579)=2,Z579&lt;&gt;""),ROUND(CA548-SUMIF(BV560:BV586,BV557,CA560:CA586),#REF!),"")</f>
        <v/>
      </c>
      <c r="CB557" s="331" t="str">
        <f>IF(AND(COUNT(CB548)+COUNTA(E579)=2,AA579&lt;&gt;""),ROUND(CB548-SUMIF(BV560:BV586,BV557,CB560:CB586),#REF!),"")</f>
        <v/>
      </c>
      <c r="CC557" s="331" t="str">
        <f>IF(AND(COUNT(CC548)+COUNTA(E579)=2,AB579&lt;&gt;""),ROUND(CC548-SUMIF(BV560:BV586,BV557,CC560:CC586),#REF!),"")</f>
        <v/>
      </c>
      <c r="CD557" s="331" t="str">
        <f>IF(AND(COUNT(CD548)+COUNTA(E579)=2,AC579&lt;&gt;""),ROUND(CD548-SUMIF(BV560:BV586,BV557,CD560:CD586),#REF!),"")</f>
        <v/>
      </c>
      <c r="CE557" s="331" t="str">
        <f>IF(AND(COUNT(CE548)+COUNTA(E579)=2,AD579&lt;&gt;""),ROUND(CE548-SUMIF(BV560:BV586,BV557,CE560:CE586),#REF!),"")</f>
        <v/>
      </c>
      <c r="CF557" s="331" t="str">
        <f>IF(AND(COUNT(CF548)+COUNTA(E579)=2,AE579&lt;&gt;""),ROUND(CF548-SUMIF(BV560:BV586,BV557,CF560:CF586),#REF!),"")</f>
        <v/>
      </c>
      <c r="CG557" s="331" t="str">
        <f>IF(AND(COUNT(CG548)+COUNTA(E579)=2,AF579&lt;&gt;""),ROUND(CG548-SUMIF(BV560:BV586,BV557,CG560:CG586),#REF!),"")</f>
        <v/>
      </c>
      <c r="CH557" s="563" t="s">
        <v>215</v>
      </c>
      <c r="CI557" s="563"/>
      <c r="CJ557" s="563"/>
      <c r="CK557" s="563"/>
      <c r="CL557" s="563"/>
      <c r="CM557" s="563"/>
      <c r="CN557" s="563"/>
      <c r="CO557" s="563"/>
      <c r="CP557" s="563"/>
      <c r="CQ557" s="563"/>
    </row>
    <row r="558" spans="3:100" s="243" customFormat="1" ht="13.5" customHeight="1">
      <c r="C558" s="606"/>
      <c r="D558" s="607"/>
      <c r="E558" s="608" t="s">
        <v>212</v>
      </c>
      <c r="F558" s="609"/>
      <c r="G558" s="610"/>
      <c r="H558" s="261"/>
      <c r="I558" s="261"/>
      <c r="J558" s="261"/>
      <c r="K558" s="261"/>
      <c r="L558" s="261"/>
      <c r="M558" s="261"/>
      <c r="N558" s="261"/>
      <c r="O558" s="261"/>
      <c r="P558" s="261"/>
      <c r="Q558" s="261"/>
      <c r="R558" s="261"/>
      <c r="S558" s="261"/>
      <c r="T558" s="262" t="str">
        <f>IF(COUNT(H558:S558)=0,"",SUMPRODUCT(ROUND(H558:S558,#REF!)))</f>
        <v/>
      </c>
      <c r="U558" s="621"/>
      <c r="V558" s="622"/>
      <c r="W558" s="622"/>
      <c r="X558" s="622"/>
      <c r="Y558" s="622"/>
      <c r="Z558" s="623"/>
      <c r="AA558" s="257"/>
      <c r="AB558" s="257"/>
      <c r="AC558" s="257"/>
      <c r="AD558" s="606"/>
      <c r="AE558" s="607"/>
      <c r="AF558" s="608" t="s">
        <v>199</v>
      </c>
      <c r="AG558" s="609"/>
      <c r="AH558" s="610"/>
      <c r="AI558" s="264" t="str">
        <f t="shared" ref="AI558:AT558" si="135">IF(COUNT(H557:H558)=0,"",ROUND(H558/(H557*24*AI548/1000),3))</f>
        <v/>
      </c>
      <c r="AJ558" s="264" t="str">
        <f t="shared" si="135"/>
        <v/>
      </c>
      <c r="AK558" s="264" t="str">
        <f t="shared" si="135"/>
        <v/>
      </c>
      <c r="AL558" s="264" t="str">
        <f t="shared" si="135"/>
        <v/>
      </c>
      <c r="AM558" s="264" t="str">
        <f t="shared" si="135"/>
        <v/>
      </c>
      <c r="AN558" s="264" t="str">
        <f t="shared" si="135"/>
        <v/>
      </c>
      <c r="AO558" s="264" t="str">
        <f t="shared" si="135"/>
        <v/>
      </c>
      <c r="AP558" s="264" t="str">
        <f t="shared" si="135"/>
        <v/>
      </c>
      <c r="AQ558" s="264" t="str">
        <f t="shared" si="135"/>
        <v/>
      </c>
      <c r="AR558" s="264" t="str">
        <f t="shared" si="135"/>
        <v/>
      </c>
      <c r="AS558" s="264" t="str">
        <f t="shared" si="135"/>
        <v/>
      </c>
      <c r="AT558" s="264" t="str">
        <f t="shared" si="135"/>
        <v/>
      </c>
      <c r="AU558" s="265" t="str">
        <f>IF(COUNT(AI558:AT558)=0,"",AVERAGE(AI558:AT558))</f>
        <v/>
      </c>
      <c r="AX558" s="569"/>
      <c r="AY558" s="569"/>
      <c r="AZ558" s="588"/>
      <c r="BA558" s="590"/>
      <c r="BB558" s="590"/>
      <c r="BC558" s="590"/>
      <c r="BD558" s="588"/>
      <c r="BE558" s="583"/>
      <c r="BF558" s="584"/>
      <c r="BG558" s="259"/>
      <c r="BH558" s="259"/>
      <c r="BI558" s="259"/>
      <c r="BJ558" s="259"/>
      <c r="BK558" s="259"/>
      <c r="BL558" s="259"/>
      <c r="BM558" s="259"/>
      <c r="BN558" s="259"/>
      <c r="BO558" s="259"/>
      <c r="BP558" s="259"/>
      <c r="BQ558" s="259"/>
      <c r="BR558" s="259"/>
      <c r="BS558" s="569"/>
      <c r="BT558" s="569"/>
      <c r="BU558" s="569"/>
      <c r="BV558" s="333" t="s">
        <v>172</v>
      </c>
      <c r="BW558" s="581"/>
      <c r="BX558" s="581"/>
      <c r="BY558" s="331" t="str">
        <f>IF(AND(COUNT(BY549)+COUNTA(E579)=2,X579&lt;&gt;""),ROUND(BY549-SUMIF(BV560:BV586,BV558,BY560:BY586),#REF!),"")</f>
        <v/>
      </c>
      <c r="BZ558" s="331" t="str">
        <f>IF(AND(COUNT(BZ549)+COUNTA(E579)=2,Y579&lt;&gt;""),ROUND(BZ549-SUMIF(BV560:BV586,BV558,BZ560:BZ586),#REF!),"")</f>
        <v/>
      </c>
      <c r="CA558" s="331" t="str">
        <f>IF(AND(COUNT(CA549)+COUNTA(E579)=2,Z579&lt;&gt;""),ROUND(CA549-SUMIF(BV560:BV586,BV558,CA560:CA586),#REF!),"")</f>
        <v/>
      </c>
      <c r="CB558" s="331" t="str">
        <f>IF(AND(COUNT(CB549)+COUNTA(E579)=2,AA579&lt;&gt;""),ROUND(CB549-SUMIF(BV560:BV586,BV558,CB560:CB586),#REF!),"")</f>
        <v/>
      </c>
      <c r="CC558" s="331" t="str">
        <f>IF(AND(COUNT(CC549)+COUNTA(E579)=2,AB579&lt;&gt;""),ROUND(CC549-SUMIF(BV560:BV586,BV558,CC560:CC586),#REF!),"")</f>
        <v/>
      </c>
      <c r="CD558" s="331" t="str">
        <f>IF(AND(COUNT(CD549)+COUNTA(E579)=2,AC579&lt;&gt;""),ROUND(CD549-SUMIF(BV560:BV586,BV558,CD560:CD586),#REF!),"")</f>
        <v/>
      </c>
      <c r="CE558" s="331" t="str">
        <f>IF(AND(COUNT(CE549)+COUNTA(E579)=2,AD579&lt;&gt;""),ROUND(CE549-SUMIF(BV560:BV586,BV558,CE560:CE586),#REF!),"")</f>
        <v/>
      </c>
      <c r="CF558" s="331" t="str">
        <f>IF(AND(COUNT(CF549)+COUNTA(E579)=2,AE579&lt;&gt;""),ROUND(CF549-SUMIF(BV560:BV586,BV558,CF560:CF586),#REF!),"")</f>
        <v/>
      </c>
      <c r="CG558" s="331" t="str">
        <f>IF(AND(COUNT(CG549)+COUNTA(E579)=2,AF579&lt;&gt;""),ROUND(CG549-SUMIF(BV560:BV586,BV558,CG560:CG586),#REF!),"")</f>
        <v/>
      </c>
      <c r="CH558" s="564" t="str">
        <f>IF(CH557="","",CH557)</f>
        <v>太陽光（余剰）</v>
      </c>
      <c r="CI558" s="564"/>
      <c r="CJ558" s="564"/>
      <c r="CK558" s="564"/>
      <c r="CL558" s="564"/>
      <c r="CM558" s="564"/>
      <c r="CN558" s="564"/>
      <c r="CO558" s="564"/>
      <c r="CP558" s="564"/>
      <c r="CQ558" s="564"/>
    </row>
    <row r="559" spans="3:100" s="243" customFormat="1" ht="13.5" customHeight="1">
      <c r="C559" s="604" t="e">
        <f>DATE(#REF!+3,1,1)</f>
        <v>#REF!</v>
      </c>
      <c r="D559" s="605"/>
      <c r="E559" s="613" t="s">
        <v>275</v>
      </c>
      <c r="F559" s="614"/>
      <c r="G559" s="615"/>
      <c r="H559" s="256"/>
      <c r="I559" s="256"/>
      <c r="J559" s="256"/>
      <c r="K559" s="256"/>
      <c r="L559" s="256"/>
      <c r="M559" s="256"/>
      <c r="N559" s="256"/>
      <c r="O559" s="256"/>
      <c r="P559" s="256"/>
      <c r="Q559" s="256"/>
      <c r="R559" s="256"/>
      <c r="S559" s="256"/>
      <c r="T559" s="255"/>
      <c r="U559" s="621"/>
      <c r="V559" s="622"/>
      <c r="W559" s="622"/>
      <c r="X559" s="622"/>
      <c r="Y559" s="622"/>
      <c r="Z559" s="623"/>
      <c r="AA559" s="257"/>
      <c r="AB559" s="257"/>
      <c r="AC559" s="257"/>
      <c r="AD559" s="604" t="e">
        <f>DATE(#REF!+3,1,1)</f>
        <v>#REF!</v>
      </c>
      <c r="AE559" s="605"/>
      <c r="AF559" s="613" t="s">
        <v>198</v>
      </c>
      <c r="AG559" s="614"/>
      <c r="AH559" s="615"/>
      <c r="AI559" s="258" t="str">
        <f>IF(COUNT(S557,H559)&lt;&gt;2,"",ROUND(MIN(S557,H559)*H548,#REF!))</f>
        <v/>
      </c>
      <c r="AJ559" s="258" t="str">
        <f>IF(COUNT(H559,I559)&lt;&gt;2,"",ROUND(MIN(H559,I559)*I548,#REF!))</f>
        <v/>
      </c>
      <c r="AK559" s="258" t="str">
        <f>IF(COUNT(I559,J559)&lt;&gt;2,"",ROUND(MIN(I559,J559)*J548,#REF!))</f>
        <v/>
      </c>
      <c r="AL559" s="258" t="str">
        <f>IF(COUNT(J559,K559)&lt;&gt;2,"",ROUND(MIN(J559,K559)*K548,#REF!))</f>
        <v/>
      </c>
      <c r="AM559" s="258" t="str">
        <f>IF(COUNT(K559,L559)&lt;&gt;2,"",ROUND(MIN(K559,L559)*L548,#REF!))</f>
        <v/>
      </c>
      <c r="AN559" s="258" t="str">
        <f>IF(COUNT(L559,M559)&lt;&gt;2,"",ROUND(MIN(L559,M559)*M548,#REF!))</f>
        <v/>
      </c>
      <c r="AO559" s="258" t="str">
        <f>IF(COUNT(M559,N559)&lt;&gt;2,"",ROUND(MIN(M559,N559)*N548,#REF!))</f>
        <v/>
      </c>
      <c r="AP559" s="258" t="str">
        <f>IF(COUNT(N559,O559)&lt;&gt;2,"",ROUND(MIN(N559,O559)*O548,#REF!))</f>
        <v/>
      </c>
      <c r="AQ559" s="258" t="str">
        <f>IF(COUNT(O559,P559)&lt;&gt;2,"",ROUND(MIN(O559,P559)*P548,#REF!))</f>
        <v/>
      </c>
      <c r="AR559" s="258" t="str">
        <f>IF(COUNT(P559,Q559)&lt;&gt;2,"",ROUND(MIN(P559,Q559)*Q548,#REF!))</f>
        <v/>
      </c>
      <c r="AS559" s="258" t="str">
        <f>IF(COUNT(Q559,R559)&lt;&gt;2,"",ROUND(MIN(Q559,R559)*R548,#REF!))</f>
        <v/>
      </c>
      <c r="AT559" s="258" t="str">
        <f>IF(COUNT(R559,S559)&lt;&gt;2,"",ROUND(MIN(R559,S559)*S548,#REF!))</f>
        <v/>
      </c>
      <c r="AU559" s="255"/>
      <c r="AX559" s="569"/>
      <c r="AY559" s="569"/>
      <c r="AZ559" s="589"/>
      <c r="BA559" s="590"/>
      <c r="BB559" s="590"/>
      <c r="BC559" s="590"/>
      <c r="BD559" s="589"/>
      <c r="BE559" s="585" t="e">
        <f>IF(#REF!="発電事業者","月間送電電力量（GWh）","月間受電電力量（GWh）")</f>
        <v>#REF!</v>
      </c>
      <c r="BF559" s="586"/>
      <c r="BG559" s="297" t="str">
        <f>IF(AND(COUNT(BG550)+COUNTA(E579)=2,L579&lt;&gt;""),ROUND(BG550-SUMIF(BE560:BF586,BE559,BG560:BG586),#REF!),"")</f>
        <v/>
      </c>
      <c r="BH559" s="297" t="str">
        <f>IF(AND(COUNT(BH550)+COUNTA(E579)=2,M579&lt;&gt;""),ROUND(BH550-SUMIF(BE560:BF586,BE559,BH560:BH586),#REF!),"")</f>
        <v/>
      </c>
      <c r="BI559" s="297" t="str">
        <f>IF(AND(COUNT(BI550)+COUNTA(E579)=2,N579&lt;&gt;""),ROUND(BI550-SUMIF(BE560:BF586,BE559,BI560:BI586),#REF!),"")</f>
        <v/>
      </c>
      <c r="BJ559" s="297" t="str">
        <f>IF(AND(COUNT(BJ550)+COUNTA(E579)=2,O579&lt;&gt;""),ROUND(BJ550-SUMIF(BE560:BF586,BE559,BJ560:BJ586),#REF!),"")</f>
        <v/>
      </c>
      <c r="BK559" s="297" t="str">
        <f>IF(AND(COUNT(BK550)+COUNTA(E579)=2,P579&lt;&gt;""),ROUND(BK550-SUMIF(BE560:BF586,BE559,BK560:BK586),#REF!),"")</f>
        <v/>
      </c>
      <c r="BL559" s="297" t="str">
        <f>IF(AND(COUNT(BL550)+COUNTA(E579)=2,Q579&lt;&gt;""),ROUND(BL550-SUMIF(BE560:BF586,BE559,BL560:BL586),#REF!),"")</f>
        <v/>
      </c>
      <c r="BM559" s="297" t="str">
        <f>IF(AND(COUNT(BM550)+COUNTA(E579)=2,R579&lt;&gt;""),ROUND(BM550-SUMIF(BE560:BF586,BE559,BM560:BM586),#REF!),"")</f>
        <v/>
      </c>
      <c r="BN559" s="297" t="str">
        <f>IF(AND(COUNT(BN550)+COUNTA(E579)=2,S579&lt;&gt;""),ROUND(BN550-SUMIF(BE560:BF586,BE559,BN560:BN586),#REF!),"")</f>
        <v/>
      </c>
      <c r="BO559" s="297" t="str">
        <f>IF(AND(COUNT(BO550)+COUNTA(E579)=2,T579&lt;&gt;""),ROUND(BO550-SUMIF(BE560:BF586,BE559,BO560:BO586),#REF!),"")</f>
        <v/>
      </c>
      <c r="BP559" s="297" t="str">
        <f>IF(AND(COUNT(BP550)+COUNTA(E579)=2,U579&lt;&gt;""),ROUND(BP550-SUMIF(BE560:BF586,BE559,BP560:BP586),#REF!),"")</f>
        <v/>
      </c>
      <c r="BQ559" s="297" t="str">
        <f>IF(AND(COUNT(BQ550)+COUNTA(E579)=2,V579&lt;&gt;""),ROUND(BQ550-SUMIF(BE560:BF586,BE559,BQ560:BQ586),#REF!),"")</f>
        <v/>
      </c>
      <c r="BR559" s="297" t="str">
        <f>IF(AND(COUNT(BR550)+COUNTA(E579)=2,W579&lt;&gt;""),ROUND(BR550-SUMIF(BE560:BF586,BE559,BR560:BR586),#REF!),"")</f>
        <v/>
      </c>
      <c r="BS559" s="569" t="e">
        <f>IF(#REF!="発電事業者","年間送電電力量（GWh）","年間受電電力量（GWh）")</f>
        <v>#REF!</v>
      </c>
      <c r="BT559" s="569"/>
      <c r="BU559" s="569"/>
      <c r="BV559" s="333" t="s">
        <v>25</v>
      </c>
      <c r="BW559" s="582"/>
      <c r="BX559" s="582"/>
      <c r="BY559" s="331" t="str">
        <f>IF(AND(COUNT(BY550)+COUNTA(E579)=2,X579&lt;&gt;""),ROUND(BY550-SUMIF(BV560:BV586,BV559,BY560:BY586),#REF!),"")</f>
        <v/>
      </c>
      <c r="BZ559" s="331" t="str">
        <f>IF(AND(COUNT(BZ550)+COUNTA(E579)=2,Y579&lt;&gt;""),ROUND(BZ550-SUMIF(BV560:BV586,BV559,BZ560:BZ586),#REF!),"")</f>
        <v/>
      </c>
      <c r="CA559" s="331" t="str">
        <f>IF(AND(COUNT(CA550)+COUNTA(E579)=2,Z579&lt;&gt;""),ROUND(CA550-SUMIF(BV560:BV586,BV559,CA560:CA586),#REF!),"")</f>
        <v/>
      </c>
      <c r="CB559" s="331" t="str">
        <f>IF(AND(COUNT(CB550)+COUNTA(E579)=2,AA579&lt;&gt;""),ROUND(CB550-SUMIF(BV560:BV586,BV559,CB560:CB586),#REF!),"")</f>
        <v/>
      </c>
      <c r="CC559" s="331" t="str">
        <f>IF(AND(COUNT(CC550)+COUNTA(E579)=2,AB579&lt;&gt;""),ROUND(CC550-SUMIF(BV560:BV586,BV559,CC560:CC586),#REF!),"")</f>
        <v/>
      </c>
      <c r="CD559" s="331" t="str">
        <f>IF(AND(COUNT(CD550)+COUNTA(E579)=2,AC579&lt;&gt;""),ROUND(CD550-SUMIF(BV560:BV586,BV559,CD560:CD586),#REF!),"")</f>
        <v/>
      </c>
      <c r="CE559" s="331" t="str">
        <f>IF(AND(COUNT(CE550)+COUNTA(E579)=2,AD579&lt;&gt;""),ROUND(CE550-SUMIF(BV560:BV586,BV559,CE560:CE586),#REF!),"")</f>
        <v/>
      </c>
      <c r="CF559" s="331" t="str">
        <f>IF(AND(COUNT(CF550)+COUNTA(E579)=2,AE579&lt;&gt;""),ROUND(CF550-SUMIF(BV560:BV586,BV559,CF560:CF586),#REF!),"")</f>
        <v/>
      </c>
      <c r="CG559" s="331" t="str">
        <f>IF(AND(COUNT(CG550)+COUNTA(E579)=2,AF579&lt;&gt;""),ROUND(CG550-SUMIF(BV560:BV586,BV559,CG560:CG586),#REF!),"")</f>
        <v/>
      </c>
      <c r="CH559" s="565" t="str">
        <f>IF(COUNTA(AG579)=0,"",AG579)</f>
        <v/>
      </c>
      <c r="CI559" s="565"/>
      <c r="CJ559" s="565"/>
      <c r="CK559" s="565"/>
      <c r="CL559" s="565"/>
      <c r="CM559" s="565"/>
      <c r="CN559" s="565"/>
      <c r="CO559" s="565"/>
      <c r="CP559" s="565"/>
      <c r="CQ559" s="565"/>
    </row>
    <row r="560" spans="3:100" s="243" customFormat="1" ht="13.5" customHeight="1">
      <c r="C560" s="606"/>
      <c r="D560" s="607"/>
      <c r="E560" s="608" t="s">
        <v>212</v>
      </c>
      <c r="F560" s="609"/>
      <c r="G560" s="610"/>
      <c r="H560" s="261"/>
      <c r="I560" s="261"/>
      <c r="J560" s="261"/>
      <c r="K560" s="261"/>
      <c r="L560" s="261"/>
      <c r="M560" s="261"/>
      <c r="N560" s="261"/>
      <c r="O560" s="261"/>
      <c r="P560" s="261"/>
      <c r="Q560" s="261"/>
      <c r="R560" s="261"/>
      <c r="S560" s="261"/>
      <c r="T560" s="262" t="str">
        <f>IF(COUNT(H560:S560)=0,"",SUMPRODUCT(ROUND(H560:S560,#REF!)))</f>
        <v/>
      </c>
      <c r="U560" s="624"/>
      <c r="V560" s="625"/>
      <c r="W560" s="625"/>
      <c r="X560" s="625"/>
      <c r="Y560" s="625"/>
      <c r="Z560" s="626"/>
      <c r="AA560" s="257"/>
      <c r="AB560" s="257"/>
      <c r="AC560" s="257"/>
      <c r="AD560" s="606"/>
      <c r="AE560" s="607"/>
      <c r="AF560" s="608" t="s">
        <v>199</v>
      </c>
      <c r="AG560" s="609"/>
      <c r="AH560" s="610"/>
      <c r="AI560" s="264" t="str">
        <f t="shared" ref="AI560:AT560" si="136">IF(COUNT(H559:H560)=0,"",ROUND(H560/(H559*24*AI548/1000),3))</f>
        <v/>
      </c>
      <c r="AJ560" s="264" t="str">
        <f t="shared" si="136"/>
        <v/>
      </c>
      <c r="AK560" s="264" t="str">
        <f t="shared" si="136"/>
        <v/>
      </c>
      <c r="AL560" s="264" t="str">
        <f t="shared" si="136"/>
        <v/>
      </c>
      <c r="AM560" s="264" t="str">
        <f t="shared" si="136"/>
        <v/>
      </c>
      <c r="AN560" s="264" t="str">
        <f t="shared" si="136"/>
        <v/>
      </c>
      <c r="AO560" s="264" t="str">
        <f t="shared" si="136"/>
        <v/>
      </c>
      <c r="AP560" s="264" t="str">
        <f t="shared" si="136"/>
        <v/>
      </c>
      <c r="AQ560" s="264" t="str">
        <f t="shared" si="136"/>
        <v/>
      </c>
      <c r="AR560" s="264" t="str">
        <f t="shared" si="136"/>
        <v/>
      </c>
      <c r="AS560" s="264" t="str">
        <f t="shared" si="136"/>
        <v/>
      </c>
      <c r="AT560" s="264" t="str">
        <f t="shared" si="136"/>
        <v/>
      </c>
      <c r="AU560" s="265" t="str">
        <f>IF(COUNT(AI560:AT560)=0,"",AVERAGE(AI560:AT560))</f>
        <v/>
      </c>
      <c r="AX560" s="569" t="str">
        <f>IF(C580="","",C580)</f>
        <v/>
      </c>
      <c r="AY560" s="569"/>
      <c r="AZ560" s="587" t="str">
        <f>IF(E580="","",E580)</f>
        <v/>
      </c>
      <c r="BA560" s="590" t="str">
        <f ca="1">IF(F580="","",F580)</f>
        <v/>
      </c>
      <c r="BB560" s="590"/>
      <c r="BC560" s="590"/>
      <c r="BD560" s="587" t="str">
        <f>IF(I580="","",I580)</f>
        <v/>
      </c>
      <c r="BE560" s="578" t="e">
        <f>IF(#REF!="発電事業者","送電電力（MW）","受電電力（MW）")</f>
        <v>#REF!</v>
      </c>
      <c r="BF560" s="579"/>
      <c r="BG560" s="331" t="str">
        <f>IF(COUNT(BG548,L580)=2,ROUND(BG548*L580/SUM(L579:L588),#REF!),"")</f>
        <v/>
      </c>
      <c r="BH560" s="331" t="str">
        <f>IF(COUNT(BH548,M580)=2,ROUND(BH548*M580/SUM(M579:M588),#REF!),"")</f>
        <v/>
      </c>
      <c r="BI560" s="331" t="str">
        <f>IF(COUNT(BI548,N580)=2,ROUND(BI548*N580/SUM(N579:N588),#REF!),"")</f>
        <v/>
      </c>
      <c r="BJ560" s="331" t="str">
        <f>IF(COUNT(BJ548,O580)=2,ROUND(BJ548*O580/SUM(O579:O588),#REF!),"")</f>
        <v/>
      </c>
      <c r="BK560" s="331" t="str">
        <f>IF(COUNT(BK548,P580)=2,ROUND(BK548*P580/SUM(P579:P588),#REF!),"")</f>
        <v/>
      </c>
      <c r="BL560" s="331" t="str">
        <f>IF(COUNT(BL548,Q580)=2,ROUND(BL548*Q580/SUM(Q579:Q588),#REF!),"")</f>
        <v/>
      </c>
      <c r="BM560" s="331" t="str">
        <f>IF(COUNT(BM548,R580)=2,ROUND(BM548*R580/SUM(R579:R588),#REF!),"")</f>
        <v/>
      </c>
      <c r="BN560" s="331" t="str">
        <f>IF(COUNT(BN548,S580)=2,ROUND(BN548*S580/SUM(S579:S588),#REF!),"")</f>
        <v/>
      </c>
      <c r="BO560" s="331" t="str">
        <f>IF(COUNT(BO548,T580)=2,ROUND(BO548*T580/SUM(T579:T588),#REF!),"")</f>
        <v/>
      </c>
      <c r="BP560" s="331" t="str">
        <f>IF(COUNT(BP548,U580)=2,ROUND(BP548*U580/SUM(U579:U588),#REF!),"")</f>
        <v/>
      </c>
      <c r="BQ560" s="331" t="str">
        <f>IF(COUNT(BQ548,V580)=2,ROUND(BQ548*V580/SUM(V579:V588),#REF!),"")</f>
        <v/>
      </c>
      <c r="BR560" s="331" t="str">
        <f>IF(COUNT(BR548,W580)=2,ROUND(BR548*W580/SUM(W579:W588),#REF!),"")</f>
        <v/>
      </c>
      <c r="BS560" s="569" t="e">
        <f>IF(#REF!="発電事業者","送電電力（MW）","受電電力（MW）")</f>
        <v>#REF!</v>
      </c>
      <c r="BT560" s="569"/>
      <c r="BU560" s="569"/>
      <c r="BV560" s="333" t="s">
        <v>171</v>
      </c>
      <c r="BW560" s="580"/>
      <c r="BX560" s="580"/>
      <c r="BY560" s="331" t="str">
        <f>IF(COUNT(BY548,X580)=2,ROUND(BY548*X580/SUM(X579:X588),#REF!),"")</f>
        <v/>
      </c>
      <c r="BZ560" s="331" t="str">
        <f>IF(COUNT(BZ548,Y580)=2,ROUND(BZ548*Y580/SUM(Y579:Y588),#REF!),"")</f>
        <v/>
      </c>
      <c r="CA560" s="331" t="str">
        <f>IF(COUNT(CA548,Z580)=2,ROUND(CA548*Z580/SUM(Z579:Z588),#REF!),"")</f>
        <v/>
      </c>
      <c r="CB560" s="331" t="str">
        <f>IF(COUNT(CB548,AA580)=2,ROUND(CB548*AA580/SUM(AA579:AA588),#REF!),"")</f>
        <v/>
      </c>
      <c r="CC560" s="331" t="str">
        <f>IF(COUNT(CC548,AB580)=2,ROUND(CC548*AB580/SUM(AB579:AB588),#REF!),"")</f>
        <v/>
      </c>
      <c r="CD560" s="331" t="str">
        <f>IF(COUNT(CD548,AC580)=2,ROUND(CD548*AC580/SUM(AC579:AC588),#REF!),"")</f>
        <v/>
      </c>
      <c r="CE560" s="331" t="str">
        <f>IF(COUNT(CE548,AD580)=2,ROUND(CE548*AD580/SUM(AD579:AD588),#REF!),"")</f>
        <v/>
      </c>
      <c r="CF560" s="331" t="str">
        <f>IF(COUNT(CF548,AE580)=2,ROUND(CF548*AE580/SUM(AE579:AE588),#REF!),"")</f>
        <v/>
      </c>
      <c r="CG560" s="331" t="str">
        <f>IF(COUNT(CG548,AF580)=2,ROUND(CG548*AF580/SUM(AF579:AF588),#REF!),"")</f>
        <v/>
      </c>
      <c r="CH560" s="563" t="s">
        <v>215</v>
      </c>
      <c r="CI560" s="563"/>
      <c r="CJ560" s="563"/>
      <c r="CK560" s="563"/>
      <c r="CL560" s="563"/>
      <c r="CM560" s="563"/>
      <c r="CN560" s="563"/>
      <c r="CO560" s="563"/>
      <c r="CP560" s="563"/>
      <c r="CQ560" s="563"/>
    </row>
    <row r="561" spans="3:97" s="243" customFormat="1" ht="13.5" customHeight="1">
      <c r="C561" s="604" t="e">
        <f>DATE(#REF!+4,1,1)</f>
        <v>#REF!</v>
      </c>
      <c r="D561" s="605"/>
      <c r="E561" s="613" t="s">
        <v>275</v>
      </c>
      <c r="F561" s="614"/>
      <c r="G561" s="615"/>
      <c r="H561" s="256"/>
      <c r="I561" s="256"/>
      <c r="J561" s="256"/>
      <c r="K561" s="256"/>
      <c r="L561" s="256"/>
      <c r="M561" s="256"/>
      <c r="N561" s="256"/>
      <c r="O561" s="256"/>
      <c r="P561" s="256"/>
      <c r="Q561" s="256"/>
      <c r="R561" s="256"/>
      <c r="S561" s="256"/>
      <c r="T561" s="255"/>
      <c r="U561" s="613" t="s">
        <v>210</v>
      </c>
      <c r="V561" s="614"/>
      <c r="W561" s="614"/>
      <c r="X561" s="615"/>
      <c r="Y561" s="616" t="str">
        <f>IF(COUNT(S561)=0,"",ROUND(S561,#REF!))</f>
        <v/>
      </c>
      <c r="Z561" s="617"/>
      <c r="AA561" s="257"/>
      <c r="AB561" s="257"/>
      <c r="AC561" s="257"/>
      <c r="AD561" s="604" t="e">
        <f>DATE(#REF!+4,1,1)</f>
        <v>#REF!</v>
      </c>
      <c r="AE561" s="605"/>
      <c r="AF561" s="613" t="s">
        <v>198</v>
      </c>
      <c r="AG561" s="614"/>
      <c r="AH561" s="615"/>
      <c r="AI561" s="258" t="str">
        <f>IF(COUNT(S559,H561)&lt;&gt;2,"",ROUND(MIN(S559,H561)*H548,#REF!))</f>
        <v/>
      </c>
      <c r="AJ561" s="258" t="str">
        <f>IF(COUNT(H561,I561)&lt;&gt;2,"",ROUND(MIN(H561,I561)*I548,#REF!))</f>
        <v/>
      </c>
      <c r="AK561" s="258" t="str">
        <f>IF(COUNT(I561,J561)&lt;&gt;2,"",ROUND(MIN(I561,J561)*J548,#REF!))</f>
        <v/>
      </c>
      <c r="AL561" s="258" t="str">
        <f>IF(COUNT(J561,K561)&lt;&gt;2,"",ROUND(MIN(J561,K561)*K548,#REF!))</f>
        <v/>
      </c>
      <c r="AM561" s="258" t="str">
        <f>IF(COUNT(K561,L561)&lt;&gt;2,"",ROUND(MIN(K561,L561)*L548,#REF!))</f>
        <v/>
      </c>
      <c r="AN561" s="258" t="str">
        <f>IF(COUNT(L561,M561)&lt;&gt;2,"",ROUND(MIN(L561,M561)*M548,#REF!))</f>
        <v/>
      </c>
      <c r="AO561" s="258" t="str">
        <f>IF(COUNT(M561,N561)&lt;&gt;2,"",ROUND(MIN(M561,N561)*N548,#REF!))</f>
        <v/>
      </c>
      <c r="AP561" s="258" t="str">
        <f>IF(COUNT(N561,O561)&lt;&gt;2,"",ROUND(MIN(N561,O561)*O548,#REF!))</f>
        <v/>
      </c>
      <c r="AQ561" s="258" t="str">
        <f>IF(COUNT(O561,P561)&lt;&gt;2,"",ROUND(MIN(O561,P561)*P548,#REF!))</f>
        <v/>
      </c>
      <c r="AR561" s="258" t="str">
        <f>IF(COUNT(P561,Q561)&lt;&gt;2,"",ROUND(MIN(P561,Q561)*Q548,#REF!))</f>
        <v/>
      </c>
      <c r="AS561" s="258" t="str">
        <f>IF(COUNT(Q561,R561)&lt;&gt;2,"",ROUND(MIN(Q561,R561)*R548,#REF!))</f>
        <v/>
      </c>
      <c r="AT561" s="258" t="str">
        <f>IF(COUNT(R561,S561)&lt;&gt;2,"",ROUND(MIN(R561,S561)*S548,#REF!))</f>
        <v/>
      </c>
      <c r="AU561" s="255"/>
      <c r="AX561" s="569"/>
      <c r="AY561" s="569"/>
      <c r="AZ561" s="588"/>
      <c r="BA561" s="590"/>
      <c r="BB561" s="590"/>
      <c r="BC561" s="590"/>
      <c r="BD561" s="588"/>
      <c r="BE561" s="583"/>
      <c r="BF561" s="584"/>
      <c r="BG561" s="259"/>
      <c r="BH561" s="259"/>
      <c r="BI561" s="259"/>
      <c r="BJ561" s="259"/>
      <c r="BK561" s="259"/>
      <c r="BL561" s="259"/>
      <c r="BM561" s="259"/>
      <c r="BN561" s="259"/>
      <c r="BO561" s="259"/>
      <c r="BP561" s="259"/>
      <c r="BQ561" s="259"/>
      <c r="BR561" s="259"/>
      <c r="BS561" s="569"/>
      <c r="BT561" s="569"/>
      <c r="BU561" s="569"/>
      <c r="BV561" s="333" t="s">
        <v>172</v>
      </c>
      <c r="BW561" s="581"/>
      <c r="BX561" s="581"/>
      <c r="BY561" s="331" t="str">
        <f>IF(COUNT(BY549,X580)=2,ROUND(BY549*X580/SUM(X579:X588),#REF!),"")</f>
        <v/>
      </c>
      <c r="BZ561" s="331" t="str">
        <f>IF(COUNT(BZ549,Y580)=2,ROUND(BZ549*Y580/SUM(Y579:Y588),#REF!),"")</f>
        <v/>
      </c>
      <c r="CA561" s="331" t="str">
        <f>IF(COUNT(CA549,Z580)=2,ROUND(CA549*Z580/SUM(Z579:Z588),#REF!),"")</f>
        <v/>
      </c>
      <c r="CB561" s="331" t="str">
        <f>IF(COUNT(CB549,AA580)=2,ROUND(CB549*AA580/SUM(AA579:AA588),#REF!),"")</f>
        <v/>
      </c>
      <c r="CC561" s="331" t="str">
        <f>IF(COUNT(CC549,AB580)=2,ROUND(CC549*AB580/SUM(AB579:AB588),#REF!),"")</f>
        <v/>
      </c>
      <c r="CD561" s="331" t="str">
        <f>IF(COUNT(CD549,AC580)=2,ROUND(CD549*AC580/SUM(AC579:AC588),#REF!),"")</f>
        <v/>
      </c>
      <c r="CE561" s="331" t="str">
        <f>IF(COUNT(CE549,AD580)=2,ROUND(CE549*AD580/SUM(AD579:AD588),#REF!),"")</f>
        <v/>
      </c>
      <c r="CF561" s="331" t="str">
        <f>IF(COUNT(CF549,AE580)=2,ROUND(CF549*AE580/SUM(AE579:AE588),#REF!),"")</f>
        <v/>
      </c>
      <c r="CG561" s="331" t="str">
        <f>IF(COUNT(CG549,AF580)=2,ROUND(CG549*AF580/SUM(AF579:AF588),#REF!),"")</f>
        <v/>
      </c>
      <c r="CH561" s="564" t="str">
        <f>IF(CH560="","",CH560)</f>
        <v>太陽光（余剰）</v>
      </c>
      <c r="CI561" s="564"/>
      <c r="CJ561" s="564"/>
      <c r="CK561" s="564"/>
      <c r="CL561" s="564"/>
      <c r="CM561" s="564"/>
      <c r="CN561" s="564"/>
      <c r="CO561" s="564"/>
      <c r="CP561" s="564"/>
      <c r="CQ561" s="564"/>
    </row>
    <row r="562" spans="3:97" s="243" customFormat="1" ht="13.5" customHeight="1">
      <c r="C562" s="606"/>
      <c r="D562" s="607"/>
      <c r="E562" s="608" t="s">
        <v>212</v>
      </c>
      <c r="F562" s="609"/>
      <c r="G562" s="610"/>
      <c r="H562" s="261"/>
      <c r="I562" s="261"/>
      <c r="J562" s="261"/>
      <c r="K562" s="261"/>
      <c r="L562" s="261"/>
      <c r="M562" s="261"/>
      <c r="N562" s="261"/>
      <c r="O562" s="261"/>
      <c r="P562" s="261"/>
      <c r="Q562" s="261"/>
      <c r="R562" s="261"/>
      <c r="S562" s="261"/>
      <c r="T562" s="262" t="str">
        <f>IF(COUNT(H562:S562)=0,"",SUMPRODUCT(ROUND(H562:S562,#REF!)))</f>
        <v/>
      </c>
      <c r="U562" s="608" t="s">
        <v>211</v>
      </c>
      <c r="V562" s="609"/>
      <c r="W562" s="609"/>
      <c r="X562" s="610"/>
      <c r="Y562" s="611" t="str">
        <f>IF(COUNT(T562)=0,"",T562)</f>
        <v/>
      </c>
      <c r="Z562" s="612"/>
      <c r="AA562" s="257"/>
      <c r="AB562" s="257"/>
      <c r="AC562" s="257"/>
      <c r="AD562" s="606"/>
      <c r="AE562" s="607"/>
      <c r="AF562" s="608" t="s">
        <v>199</v>
      </c>
      <c r="AG562" s="609"/>
      <c r="AH562" s="610"/>
      <c r="AI562" s="264" t="str">
        <f t="shared" ref="AI562:AT562" si="137">IF(COUNT(H561:H562)=0,"",ROUND(H562/(H561*24*AI548/1000),3))</f>
        <v/>
      </c>
      <c r="AJ562" s="264" t="str">
        <f t="shared" si="137"/>
        <v/>
      </c>
      <c r="AK562" s="264" t="str">
        <f t="shared" si="137"/>
        <v/>
      </c>
      <c r="AL562" s="264" t="str">
        <f t="shared" si="137"/>
        <v/>
      </c>
      <c r="AM562" s="264" t="str">
        <f t="shared" si="137"/>
        <v/>
      </c>
      <c r="AN562" s="264" t="str">
        <f t="shared" si="137"/>
        <v/>
      </c>
      <c r="AO562" s="264" t="str">
        <f t="shared" si="137"/>
        <v/>
      </c>
      <c r="AP562" s="264" t="str">
        <f t="shared" si="137"/>
        <v/>
      </c>
      <c r="AQ562" s="264" t="str">
        <f t="shared" si="137"/>
        <v/>
      </c>
      <c r="AR562" s="264" t="str">
        <f t="shared" si="137"/>
        <v/>
      </c>
      <c r="AS562" s="264" t="str">
        <f t="shared" si="137"/>
        <v/>
      </c>
      <c r="AT562" s="264" t="str">
        <f t="shared" si="137"/>
        <v/>
      </c>
      <c r="AU562" s="265" t="str">
        <f>IF(COUNT(AI562:AT562)=0,"",AVERAGE(AI562:AT562))</f>
        <v/>
      </c>
      <c r="AX562" s="569"/>
      <c r="AY562" s="569"/>
      <c r="AZ562" s="589"/>
      <c r="BA562" s="590"/>
      <c r="BB562" s="590"/>
      <c r="BC562" s="590"/>
      <c r="BD562" s="589"/>
      <c r="BE562" s="585" t="e">
        <f>IF(#REF!="発電事業者","月間送電電力量（GWh）","月間受電電力量（GWh）")</f>
        <v>#REF!</v>
      </c>
      <c r="BF562" s="586"/>
      <c r="BG562" s="331" t="str">
        <f>IF(COUNT(BG550,L580)=2,ROUND(BG550*L580/SUM(L579:L588),#REF!),"")</f>
        <v/>
      </c>
      <c r="BH562" s="331" t="str">
        <f>IF(COUNT(BH550,M580)=2,ROUND(BH550*M580/SUM(M579:M588),#REF!),"")</f>
        <v/>
      </c>
      <c r="BI562" s="331" t="str">
        <f>IF(COUNT(BI550,N580)=2,ROUND(BI550*N580/SUM(N579:N588),#REF!),"")</f>
        <v/>
      </c>
      <c r="BJ562" s="331" t="str">
        <f>IF(COUNT(BJ550,O580)=2,ROUND(BJ550*O580/SUM(O579:O588),#REF!),"")</f>
        <v/>
      </c>
      <c r="BK562" s="331" t="str">
        <f>IF(COUNT(BK550,P580)=2,ROUND(BK550*P580/SUM(P579:P588),#REF!),"")</f>
        <v/>
      </c>
      <c r="BL562" s="331" t="str">
        <f>IF(COUNT(BL550,Q580)=2,ROUND(BL550*Q580/SUM(Q579:Q588),#REF!),"")</f>
        <v/>
      </c>
      <c r="BM562" s="331" t="str">
        <f>IF(COUNT(BM550,R580)=2,ROUND(BM550*R580/SUM(R579:R588),#REF!),"")</f>
        <v/>
      </c>
      <c r="BN562" s="331" t="str">
        <f>IF(COUNT(BN550,S580)=2,ROUND(BN550*S580/SUM(S579:S588),#REF!),"")</f>
        <v/>
      </c>
      <c r="BO562" s="331" t="str">
        <f>IF(COUNT(BO550,T580)=2,ROUND(BO550*T580/SUM(T579:T588),#REF!),"")</f>
        <v/>
      </c>
      <c r="BP562" s="331" t="str">
        <f>IF(COUNT(BP550,U580)=2,ROUND(BP550*U580/SUM(U579:U588),#REF!),"")</f>
        <v/>
      </c>
      <c r="BQ562" s="331" t="str">
        <f>IF(COUNT(BQ550,V580)=2,ROUND(BQ550*V580/SUM(V579:V588),#REF!),"")</f>
        <v/>
      </c>
      <c r="BR562" s="331" t="str">
        <f>IF(COUNT(BR550,W580)=2,ROUND(BR550*W580/SUM(W579:W588),#REF!),"")</f>
        <v/>
      </c>
      <c r="BS562" s="569" t="e">
        <f>IF(#REF!="発電事業者","年間送電電力量（GWh）","年間受電電力量（GWh）")</f>
        <v>#REF!</v>
      </c>
      <c r="BT562" s="569"/>
      <c r="BU562" s="569"/>
      <c r="BV562" s="333" t="s">
        <v>25</v>
      </c>
      <c r="BW562" s="582"/>
      <c r="BX562" s="582"/>
      <c r="BY562" s="331" t="str">
        <f>IF(COUNT(BY550,X580)=2,ROUND(BY550*X580/SUM(X579:X588),#REF!),"")</f>
        <v/>
      </c>
      <c r="BZ562" s="331" t="str">
        <f>IF(COUNT(BZ550,Y580)=2,ROUND(BZ550*Y580/SUM(Y579:Y588),#REF!),"")</f>
        <v/>
      </c>
      <c r="CA562" s="331" t="str">
        <f>IF(COUNT(CA550,Z580)=2,ROUND(CA550*Z580/SUM(Z579:Z588),#REF!),"")</f>
        <v/>
      </c>
      <c r="CB562" s="331" t="str">
        <f>IF(COUNT(CB550,AA580)=2,ROUND(CB550*AA580/SUM(AA579:AA588),#REF!),"")</f>
        <v/>
      </c>
      <c r="CC562" s="331" t="str">
        <f>IF(COUNT(CC550,AB580)=2,ROUND(CC550*AB580/SUM(AB579:AB588),#REF!),"")</f>
        <v/>
      </c>
      <c r="CD562" s="331" t="str">
        <f>IF(COUNT(CD550,AC580)=2,ROUND(CD550*AC580/SUM(AC579:AC588),#REF!),"")</f>
        <v/>
      </c>
      <c r="CE562" s="331" t="str">
        <f>IF(COUNT(CE550,AD580)=2,ROUND(CE550*AD580/SUM(AD579:AD588),#REF!),"")</f>
        <v/>
      </c>
      <c r="CF562" s="331" t="str">
        <f>IF(COUNT(CF550,AE580)=2,ROUND(CF550*AE580/SUM(AE579:AE588),#REF!),"")</f>
        <v/>
      </c>
      <c r="CG562" s="331" t="str">
        <f>IF(COUNT(CG550,AF580)=2,ROUND(CG550*AF580/SUM(AF579:AF588),#REF!),"")</f>
        <v/>
      </c>
      <c r="CH562" s="565" t="str">
        <f>IF(COUNTA(AG580)=0,"",AG580)</f>
        <v/>
      </c>
      <c r="CI562" s="565"/>
      <c r="CJ562" s="565"/>
      <c r="CK562" s="565"/>
      <c r="CL562" s="565"/>
      <c r="CM562" s="565"/>
      <c r="CN562" s="565"/>
      <c r="CO562" s="565"/>
      <c r="CP562" s="565"/>
      <c r="CQ562" s="565"/>
    </row>
    <row r="563" spans="3:97" s="243" customFormat="1" ht="13.5" customHeight="1">
      <c r="C563" s="604" t="e">
        <f>DATE(#REF!+5,1,1)</f>
        <v>#REF!</v>
      </c>
      <c r="D563" s="605"/>
      <c r="E563" s="613" t="s">
        <v>275</v>
      </c>
      <c r="F563" s="614"/>
      <c r="G563" s="615"/>
      <c r="H563" s="256"/>
      <c r="I563" s="256"/>
      <c r="J563" s="256"/>
      <c r="K563" s="256"/>
      <c r="L563" s="256"/>
      <c r="M563" s="256"/>
      <c r="N563" s="256"/>
      <c r="O563" s="256"/>
      <c r="P563" s="256"/>
      <c r="Q563" s="256"/>
      <c r="R563" s="256"/>
      <c r="S563" s="256"/>
      <c r="T563" s="255"/>
      <c r="U563" s="618"/>
      <c r="V563" s="619"/>
      <c r="W563" s="619"/>
      <c r="X563" s="619"/>
      <c r="Y563" s="619"/>
      <c r="Z563" s="620"/>
      <c r="AA563" s="257"/>
      <c r="AB563" s="257"/>
      <c r="AC563" s="257"/>
      <c r="AD563" s="604" t="e">
        <f>DATE(#REF!+5,1,1)</f>
        <v>#REF!</v>
      </c>
      <c r="AE563" s="605"/>
      <c r="AF563" s="613" t="s">
        <v>198</v>
      </c>
      <c r="AG563" s="614"/>
      <c r="AH563" s="615"/>
      <c r="AI563" s="258" t="str">
        <f>IF(COUNT(S561,H563)&lt;&gt;2,"",ROUND(MIN(S561,H563)*H548,#REF!))</f>
        <v/>
      </c>
      <c r="AJ563" s="258" t="str">
        <f>IF(COUNT(H563,I563)&lt;&gt;2,"",ROUND(MIN(H563,I563)*I548,#REF!))</f>
        <v/>
      </c>
      <c r="AK563" s="258" t="str">
        <f>IF(COUNT(I563,J563)&lt;&gt;2,"",ROUND(MIN(I563,J563)*J548,#REF!))</f>
        <v/>
      </c>
      <c r="AL563" s="258" t="str">
        <f>IF(COUNT(J563,K563)&lt;&gt;2,"",ROUND(MIN(J563,K563)*K548,#REF!))</f>
        <v/>
      </c>
      <c r="AM563" s="258" t="str">
        <f>IF(COUNT(K563,L563)&lt;&gt;2,"",ROUND(MIN(K563,L563)*L548,#REF!))</f>
        <v/>
      </c>
      <c r="AN563" s="258" t="str">
        <f>IF(COUNT(L563,M563)&lt;&gt;2,"",ROUND(MIN(L563,M563)*M548,#REF!))</f>
        <v/>
      </c>
      <c r="AO563" s="258" t="str">
        <f>IF(COUNT(M563,N563)&lt;&gt;2,"",ROUND(MIN(M563,N563)*N548,#REF!))</f>
        <v/>
      </c>
      <c r="AP563" s="258" t="str">
        <f>IF(COUNT(N563,O563)&lt;&gt;2,"",ROUND(MIN(N563,O563)*O548,#REF!))</f>
        <v/>
      </c>
      <c r="AQ563" s="258" t="str">
        <f>IF(COUNT(O563,P563)&lt;&gt;2,"",ROUND(MIN(O563,P563)*P548,#REF!))</f>
        <v/>
      </c>
      <c r="AR563" s="258" t="str">
        <f>IF(COUNT(P563,Q563)&lt;&gt;2,"",ROUND(MIN(P563,Q563)*Q548,#REF!))</f>
        <v/>
      </c>
      <c r="AS563" s="258" t="str">
        <f>IF(COUNT(Q563,R563)&lt;&gt;2,"",ROUND(MIN(Q563,R563)*R548,#REF!))</f>
        <v/>
      </c>
      <c r="AT563" s="258" t="str">
        <f>IF(COUNT(R563,S563)&lt;&gt;2,"",ROUND(MIN(R563,S563)*S548,#REF!))</f>
        <v/>
      </c>
      <c r="AU563" s="255"/>
      <c r="AX563" s="569" t="str">
        <f>IF(C581="","",C581)</f>
        <v/>
      </c>
      <c r="AY563" s="569"/>
      <c r="AZ563" s="587" t="str">
        <f>IF(E581="","",E581)</f>
        <v/>
      </c>
      <c r="BA563" s="590" t="str">
        <f ca="1">IF(F581="","",F581)</f>
        <v/>
      </c>
      <c r="BB563" s="590"/>
      <c r="BC563" s="590"/>
      <c r="BD563" s="587" t="str">
        <f>IF(I581="","",I581)</f>
        <v/>
      </c>
      <c r="BE563" s="578" t="e">
        <f>IF(#REF!="発電事業者","送電電力（MW）","受電電力（MW）")</f>
        <v>#REF!</v>
      </c>
      <c r="BF563" s="579"/>
      <c r="BG563" s="331" t="str">
        <f>IF(COUNT(BG548,L581)=2,ROUND(BG548*L581/SUM(L579:L588),#REF!),"")</f>
        <v/>
      </c>
      <c r="BH563" s="331" t="str">
        <f>IF(COUNT(BH548,M581)=2,ROUND(BH548*M581/SUM(M579:M588),#REF!),"")</f>
        <v/>
      </c>
      <c r="BI563" s="331" t="str">
        <f>IF(COUNT(BI548,N581)=2,ROUND(BI548*N581/SUM(N579:N588),#REF!),"")</f>
        <v/>
      </c>
      <c r="BJ563" s="331" t="str">
        <f>IF(COUNT(BJ548,O581)=2,ROUND(BJ548*O581/SUM(O579:O588),#REF!),"")</f>
        <v/>
      </c>
      <c r="BK563" s="331" t="str">
        <f>IF(COUNT(BK548,P581)=2,ROUND(BK548*P581/SUM(P579:P588),#REF!),"")</f>
        <v/>
      </c>
      <c r="BL563" s="331" t="str">
        <f>IF(COUNT(BL548,Q581)=2,ROUND(BL548*Q581/SUM(Q579:Q588),#REF!),"")</f>
        <v/>
      </c>
      <c r="BM563" s="331" t="str">
        <f>IF(COUNT(BM548,R581)=2,ROUND(BM548*R581/SUM(R579:R588),#REF!),"")</f>
        <v/>
      </c>
      <c r="BN563" s="331" t="str">
        <f>IF(COUNT(BN548,S581)=2,ROUND(BN548*S581/SUM(S579:S588),#REF!),"")</f>
        <v/>
      </c>
      <c r="BO563" s="331" t="str">
        <f>IF(COUNT(BO548,T581)=2,ROUND(BO548*T581/SUM(T579:T588),#REF!),"")</f>
        <v/>
      </c>
      <c r="BP563" s="331" t="str">
        <f>IF(COUNT(BP548,U581)=2,ROUND(BP548*U581/SUM(U579:U588),#REF!),"")</f>
        <v/>
      </c>
      <c r="BQ563" s="331" t="str">
        <f>IF(COUNT(BQ548,V581)=2,ROUND(BQ548*V581/SUM(V579:V588),#REF!),"")</f>
        <v/>
      </c>
      <c r="BR563" s="331" t="str">
        <f>IF(COUNT(BR548,W581)=2,ROUND(BR548*W581/SUM(W579:W588),#REF!),"")</f>
        <v/>
      </c>
      <c r="BS563" s="569" t="e">
        <f>IF(#REF!="発電事業者","送電電力（MW）","受電電力（MW）")</f>
        <v>#REF!</v>
      </c>
      <c r="BT563" s="569"/>
      <c r="BU563" s="569"/>
      <c r="BV563" s="333" t="s">
        <v>171</v>
      </c>
      <c r="BW563" s="580"/>
      <c r="BX563" s="580"/>
      <c r="BY563" s="331" t="str">
        <f>IF(COUNT(BY548,X581)=2,ROUND(BY548*X581/SUM(X579:X588),#REF!),"")</f>
        <v/>
      </c>
      <c r="BZ563" s="331" t="str">
        <f>IF(COUNT(BZ548,Y581)=2,ROUND(BZ548*Y581/SUM(Y579:Y588),#REF!),"")</f>
        <v/>
      </c>
      <c r="CA563" s="331" t="str">
        <f>IF(COUNT(CA548,Z581)=2,ROUND(CA548*Z581/SUM(Z579:Z588),#REF!),"")</f>
        <v/>
      </c>
      <c r="CB563" s="331" t="str">
        <f>IF(COUNT(CB548,AA581)=2,ROUND(CB548*AA581/SUM(AA579:AA588),#REF!),"")</f>
        <v/>
      </c>
      <c r="CC563" s="331" t="str">
        <f>IF(COUNT(CC548,AB581)=2,ROUND(CC548*AB581/SUM(AB579:AB588),#REF!),"")</f>
        <v/>
      </c>
      <c r="CD563" s="331" t="str">
        <f>IF(COUNT(CD548,AC581)=2,ROUND(CD548*AC581/SUM(AC579:AC588),#REF!),"")</f>
        <v/>
      </c>
      <c r="CE563" s="331" t="str">
        <f>IF(COUNT(CE548,AD581)=2,ROUND(CE548*AD581/SUM(AD579:AD588),#REF!),"")</f>
        <v/>
      </c>
      <c r="CF563" s="331" t="str">
        <f>IF(COUNT(CF548,AE581)=2,ROUND(CF548*AE581/SUM(AE579:AE588),#REF!),"")</f>
        <v/>
      </c>
      <c r="CG563" s="331" t="str">
        <f>IF(COUNT(CG548,AF581)=2,ROUND(CG548*AF581/SUM(AF579:AF588),#REF!),"")</f>
        <v/>
      </c>
      <c r="CH563" s="563" t="s">
        <v>215</v>
      </c>
      <c r="CI563" s="563"/>
      <c r="CJ563" s="563"/>
      <c r="CK563" s="563"/>
      <c r="CL563" s="563"/>
      <c r="CM563" s="563"/>
      <c r="CN563" s="563"/>
      <c r="CO563" s="563"/>
      <c r="CP563" s="563"/>
      <c r="CQ563" s="563"/>
    </row>
    <row r="564" spans="3:97" s="243" customFormat="1" ht="13.5" customHeight="1">
      <c r="C564" s="606"/>
      <c r="D564" s="607"/>
      <c r="E564" s="608" t="s">
        <v>212</v>
      </c>
      <c r="F564" s="609"/>
      <c r="G564" s="610"/>
      <c r="H564" s="261"/>
      <c r="I564" s="261"/>
      <c r="J564" s="261"/>
      <c r="K564" s="261"/>
      <c r="L564" s="261"/>
      <c r="M564" s="261"/>
      <c r="N564" s="261"/>
      <c r="O564" s="261"/>
      <c r="P564" s="261"/>
      <c r="Q564" s="261"/>
      <c r="R564" s="261"/>
      <c r="S564" s="261"/>
      <c r="T564" s="262" t="str">
        <f>IF(COUNT(H564:S564)=0,"",SUMPRODUCT(ROUND(H564:S564,#REF!)))</f>
        <v/>
      </c>
      <c r="U564" s="621"/>
      <c r="V564" s="622"/>
      <c r="W564" s="622"/>
      <c r="X564" s="622"/>
      <c r="Y564" s="622"/>
      <c r="Z564" s="623"/>
      <c r="AA564" s="257"/>
      <c r="AB564" s="257"/>
      <c r="AC564" s="257"/>
      <c r="AD564" s="606"/>
      <c r="AE564" s="607"/>
      <c r="AF564" s="608" t="s">
        <v>199</v>
      </c>
      <c r="AG564" s="609"/>
      <c r="AH564" s="610"/>
      <c r="AI564" s="264" t="str">
        <f t="shared" ref="AI564:AT564" si="138">IF(COUNT(H563:H564)=0,"",ROUND(H564/(H563*24*AI548/1000),3))</f>
        <v/>
      </c>
      <c r="AJ564" s="264" t="str">
        <f t="shared" si="138"/>
        <v/>
      </c>
      <c r="AK564" s="264" t="str">
        <f t="shared" si="138"/>
        <v/>
      </c>
      <c r="AL564" s="264" t="str">
        <f t="shared" si="138"/>
        <v/>
      </c>
      <c r="AM564" s="264" t="str">
        <f t="shared" si="138"/>
        <v/>
      </c>
      <c r="AN564" s="264" t="str">
        <f t="shared" si="138"/>
        <v/>
      </c>
      <c r="AO564" s="264" t="str">
        <f t="shared" si="138"/>
        <v/>
      </c>
      <c r="AP564" s="264" t="str">
        <f t="shared" si="138"/>
        <v/>
      </c>
      <c r="AQ564" s="264" t="str">
        <f t="shared" si="138"/>
        <v/>
      </c>
      <c r="AR564" s="264" t="str">
        <f t="shared" si="138"/>
        <v/>
      </c>
      <c r="AS564" s="264" t="str">
        <f t="shared" si="138"/>
        <v/>
      </c>
      <c r="AT564" s="264" t="str">
        <f t="shared" si="138"/>
        <v/>
      </c>
      <c r="AU564" s="265" t="str">
        <f>IF(COUNT(AI564:AT564)=0,"",AVERAGE(AI564:AT564))</f>
        <v/>
      </c>
      <c r="AX564" s="569"/>
      <c r="AY564" s="569"/>
      <c r="AZ564" s="588"/>
      <c r="BA564" s="590"/>
      <c r="BB564" s="590"/>
      <c r="BC564" s="590"/>
      <c r="BD564" s="588"/>
      <c r="BE564" s="583"/>
      <c r="BF564" s="584"/>
      <c r="BG564" s="259"/>
      <c r="BH564" s="259"/>
      <c r="BI564" s="259"/>
      <c r="BJ564" s="259"/>
      <c r="BK564" s="259"/>
      <c r="BL564" s="259"/>
      <c r="BM564" s="259"/>
      <c r="BN564" s="259"/>
      <c r="BO564" s="259"/>
      <c r="BP564" s="259"/>
      <c r="BQ564" s="259"/>
      <c r="BR564" s="259"/>
      <c r="BS564" s="569"/>
      <c r="BT564" s="569"/>
      <c r="BU564" s="569"/>
      <c r="BV564" s="333" t="s">
        <v>172</v>
      </c>
      <c r="BW564" s="581"/>
      <c r="BX564" s="581"/>
      <c r="BY564" s="331" t="str">
        <f>IF(COUNT(BY549,X581)=2,ROUND(BY549*X581/SUM(X579:X588),#REF!),"")</f>
        <v/>
      </c>
      <c r="BZ564" s="331" t="str">
        <f>IF(COUNT(BZ549,Y581)=2,ROUND(BZ549*Y581/SUM(Y579:Y588),#REF!),"")</f>
        <v/>
      </c>
      <c r="CA564" s="331" t="str">
        <f>IF(COUNT(CA549,Z581)=2,ROUND(CA549*Z581/SUM(Z579:Z588),#REF!),"")</f>
        <v/>
      </c>
      <c r="CB564" s="331" t="str">
        <f>IF(COUNT(CB549,AA581)=2,ROUND(CB549*AA581/SUM(AA579:AA588),#REF!),"")</f>
        <v/>
      </c>
      <c r="CC564" s="331" t="str">
        <f>IF(COUNT(CC549,AB581)=2,ROUND(CC549*AB581/SUM(AB579:AB588),#REF!),"")</f>
        <v/>
      </c>
      <c r="CD564" s="331" t="str">
        <f>IF(COUNT(CD549,AC581)=2,ROUND(CD549*AC581/SUM(AC579:AC588),#REF!),"")</f>
        <v/>
      </c>
      <c r="CE564" s="331" t="str">
        <f>IF(COUNT(CE549,AD581)=2,ROUND(CE549*AD581/SUM(AD579:AD588),#REF!),"")</f>
        <v/>
      </c>
      <c r="CF564" s="331" t="str">
        <f>IF(COUNT(CF549,AE581)=2,ROUND(CF549*AE581/SUM(AE579:AE588),#REF!),"")</f>
        <v/>
      </c>
      <c r="CG564" s="331" t="str">
        <f>IF(COUNT(CG549,AF581)=2,ROUND(CG549*AF581/SUM(AF579:AF588),#REF!),"")</f>
        <v/>
      </c>
      <c r="CH564" s="564" t="str">
        <f>IF(CH563="","",CH563)</f>
        <v>太陽光（余剰）</v>
      </c>
      <c r="CI564" s="564"/>
      <c r="CJ564" s="564"/>
      <c r="CK564" s="564"/>
      <c r="CL564" s="564"/>
      <c r="CM564" s="564"/>
      <c r="CN564" s="564"/>
      <c r="CO564" s="564"/>
      <c r="CP564" s="564"/>
      <c r="CQ564" s="564"/>
    </row>
    <row r="565" spans="3:97" s="243" customFormat="1" ht="13.5" customHeight="1">
      <c r="C565" s="604" t="e">
        <f>DATE(#REF!+6,1,1)</f>
        <v>#REF!</v>
      </c>
      <c r="D565" s="605"/>
      <c r="E565" s="613" t="s">
        <v>275</v>
      </c>
      <c r="F565" s="614"/>
      <c r="G565" s="615"/>
      <c r="H565" s="256"/>
      <c r="I565" s="256"/>
      <c r="J565" s="256"/>
      <c r="K565" s="256"/>
      <c r="L565" s="256"/>
      <c r="M565" s="256"/>
      <c r="N565" s="256"/>
      <c r="O565" s="256"/>
      <c r="P565" s="256"/>
      <c r="Q565" s="256"/>
      <c r="R565" s="256"/>
      <c r="S565" s="256"/>
      <c r="T565" s="255"/>
      <c r="U565" s="621"/>
      <c r="V565" s="622"/>
      <c r="W565" s="622"/>
      <c r="X565" s="622"/>
      <c r="Y565" s="622"/>
      <c r="Z565" s="623"/>
      <c r="AA565" s="257"/>
      <c r="AB565" s="257"/>
      <c r="AC565" s="257"/>
      <c r="AD565" s="604" t="e">
        <f>DATE(#REF!+6,1,1)</f>
        <v>#REF!</v>
      </c>
      <c r="AE565" s="605"/>
      <c r="AF565" s="613" t="s">
        <v>198</v>
      </c>
      <c r="AG565" s="614"/>
      <c r="AH565" s="615"/>
      <c r="AI565" s="258" t="str">
        <f>IF(COUNT(S563,H565)&lt;&gt;2,"",ROUND(MIN(S563,H565)*H548,#REF!))</f>
        <v/>
      </c>
      <c r="AJ565" s="258" t="str">
        <f>IF(COUNT(H565,I565)&lt;&gt;2,"",ROUND(MIN(H565,I565)*I548,#REF!))</f>
        <v/>
      </c>
      <c r="AK565" s="258" t="str">
        <f>IF(COUNT(I565,J565)&lt;&gt;2,"",ROUND(MIN(I565,J565)*J548,#REF!))</f>
        <v/>
      </c>
      <c r="AL565" s="258" t="str">
        <f>IF(COUNT(J565,K565)&lt;&gt;2,"",ROUND(MIN(J565,K565)*K548,#REF!))</f>
        <v/>
      </c>
      <c r="AM565" s="258" t="str">
        <f>IF(COUNT(K565,L565)&lt;&gt;2,"",ROUND(MIN(K565,L565)*L548,#REF!))</f>
        <v/>
      </c>
      <c r="AN565" s="258" t="str">
        <f>IF(COUNT(L565,M565)&lt;&gt;2,"",ROUND(MIN(L565,M565)*M548,#REF!))</f>
        <v/>
      </c>
      <c r="AO565" s="258" t="str">
        <f>IF(COUNT(M565,N565)&lt;&gt;2,"",ROUND(MIN(M565,N565)*N548,#REF!))</f>
        <v/>
      </c>
      <c r="AP565" s="258" t="str">
        <f>IF(COUNT(N565,O565)&lt;&gt;2,"",ROUND(MIN(N565,O565)*O548,#REF!))</f>
        <v/>
      </c>
      <c r="AQ565" s="258" t="str">
        <f>IF(COUNT(O565,P565)&lt;&gt;2,"",ROUND(MIN(O565,P565)*P548,#REF!))</f>
        <v/>
      </c>
      <c r="AR565" s="258" t="str">
        <f>IF(COUNT(P565,Q565)&lt;&gt;2,"",ROUND(MIN(P565,Q565)*Q548,#REF!))</f>
        <v/>
      </c>
      <c r="AS565" s="258" t="str">
        <f>IF(COUNT(Q565,R565)&lt;&gt;2,"",ROUND(MIN(Q565,R565)*R548,#REF!))</f>
        <v/>
      </c>
      <c r="AT565" s="258" t="str">
        <f>IF(COUNT(R565,S565)&lt;&gt;2,"",ROUND(MIN(R565,S565)*S548,#REF!))</f>
        <v/>
      </c>
      <c r="AU565" s="255"/>
      <c r="AX565" s="569"/>
      <c r="AY565" s="569"/>
      <c r="AZ565" s="589"/>
      <c r="BA565" s="590"/>
      <c r="BB565" s="590"/>
      <c r="BC565" s="590"/>
      <c r="BD565" s="589"/>
      <c r="BE565" s="585" t="e">
        <f>IF(#REF!="発電事業者","月間送電電力量（GWh）","月間受電電力量（GWh）")</f>
        <v>#REF!</v>
      </c>
      <c r="BF565" s="586"/>
      <c r="BG565" s="331" t="str">
        <f>IF(COUNT(BG550,L581)=2,ROUND(BG550*L581/SUM(L579:L588),#REF!),"")</f>
        <v/>
      </c>
      <c r="BH565" s="331" t="str">
        <f>IF(COUNT(BH550,M581)=2,ROUND(BH550*M581/SUM(M579:M588),#REF!),"")</f>
        <v/>
      </c>
      <c r="BI565" s="331" t="str">
        <f>IF(COUNT(BI550,N581)=2,ROUND(BI550*N581/SUM(N579:N588),#REF!),"")</f>
        <v/>
      </c>
      <c r="BJ565" s="331" t="str">
        <f>IF(COUNT(BJ550,O581)=2,ROUND(BJ550*O581/SUM(O579:O588),#REF!),"")</f>
        <v/>
      </c>
      <c r="BK565" s="331" t="str">
        <f>IF(COUNT(BK550,P581)=2,ROUND(BK550*P581/SUM(P579:P588),#REF!),"")</f>
        <v/>
      </c>
      <c r="BL565" s="331" t="str">
        <f>IF(COUNT(BL550,Q581)=2,ROUND(BL550*Q581/SUM(Q579:Q588),#REF!),"")</f>
        <v/>
      </c>
      <c r="BM565" s="331" t="str">
        <f>IF(COUNT(BM550,R581)=2,ROUND(BM550*R581/SUM(R579:R588),#REF!),"")</f>
        <v/>
      </c>
      <c r="BN565" s="331" t="str">
        <f>IF(COUNT(BN550,S581)=2,ROUND(BN550*S581/SUM(S579:S588),#REF!),"")</f>
        <v/>
      </c>
      <c r="BO565" s="331" t="str">
        <f>IF(COUNT(BO550,T581)=2,ROUND(BO550*T581/SUM(T579:T588),#REF!),"")</f>
        <v/>
      </c>
      <c r="BP565" s="331" t="str">
        <f>IF(COUNT(BP550,U581)=2,ROUND(BP550*U581/SUM(U579:U588),#REF!),"")</f>
        <v/>
      </c>
      <c r="BQ565" s="331" t="str">
        <f>IF(COUNT(BQ550,V581)=2,ROUND(BQ550*V581/SUM(V579:V588),#REF!),"")</f>
        <v/>
      </c>
      <c r="BR565" s="331" t="str">
        <f>IF(COUNT(BR550,W581)=2,ROUND(BR550*W581/SUM(W579:W588),#REF!),"")</f>
        <v/>
      </c>
      <c r="BS565" s="569" t="e">
        <f>IF(#REF!="発電事業者","年間送電電力量（GWh）","年間受電電力量（GWh）")</f>
        <v>#REF!</v>
      </c>
      <c r="BT565" s="569"/>
      <c r="BU565" s="569"/>
      <c r="BV565" s="333" t="s">
        <v>25</v>
      </c>
      <c r="BW565" s="582"/>
      <c r="BX565" s="582"/>
      <c r="BY565" s="331" t="str">
        <f>IF(COUNT(BY550,X581)=2,ROUND(BY550*X581/SUM(X579:X588),#REF!),"")</f>
        <v/>
      </c>
      <c r="BZ565" s="331" t="str">
        <f>IF(COUNT(BZ550,Y581)=2,ROUND(BZ550*Y581/SUM(Y579:Y588),#REF!),"")</f>
        <v/>
      </c>
      <c r="CA565" s="331" t="str">
        <f>IF(COUNT(CA550,Z581)=2,ROUND(CA550*Z581/SUM(Z579:Z588),#REF!),"")</f>
        <v/>
      </c>
      <c r="CB565" s="331" t="str">
        <f>IF(COUNT(CB550,AA581)=2,ROUND(CB550*AA581/SUM(AA579:AA588),#REF!),"")</f>
        <v/>
      </c>
      <c r="CC565" s="331" t="str">
        <f>IF(COUNT(CC550,AB581)=2,ROUND(CC550*AB581/SUM(AB579:AB588),#REF!),"")</f>
        <v/>
      </c>
      <c r="CD565" s="331" t="str">
        <f>IF(COUNT(CD550,AC581)=2,ROUND(CD550*AC581/SUM(AC579:AC588),#REF!),"")</f>
        <v/>
      </c>
      <c r="CE565" s="331" t="str">
        <f>IF(COUNT(CE550,AD581)=2,ROUND(CE550*AD581/SUM(AD579:AD588),#REF!),"")</f>
        <v/>
      </c>
      <c r="CF565" s="331" t="str">
        <f>IF(COUNT(CF550,AE581)=2,ROUND(CF550*AE581/SUM(AE579:AE588),#REF!),"")</f>
        <v/>
      </c>
      <c r="CG565" s="331" t="str">
        <f>IF(COUNT(CG550,AF581)=2,ROUND(CG550*AF581/SUM(AF579:AF588),#REF!),"")</f>
        <v/>
      </c>
      <c r="CH565" s="565" t="str">
        <f>IF(COUNTA(AG581)=0,"",AG581)</f>
        <v/>
      </c>
      <c r="CI565" s="565"/>
      <c r="CJ565" s="565"/>
      <c r="CK565" s="565"/>
      <c r="CL565" s="565"/>
      <c r="CM565" s="565"/>
      <c r="CN565" s="565"/>
      <c r="CO565" s="565"/>
      <c r="CP565" s="565"/>
      <c r="CQ565" s="565"/>
    </row>
    <row r="566" spans="3:97" s="243" customFormat="1" ht="13.5" customHeight="1">
      <c r="C566" s="606"/>
      <c r="D566" s="607"/>
      <c r="E566" s="608" t="s">
        <v>212</v>
      </c>
      <c r="F566" s="609"/>
      <c r="G566" s="610"/>
      <c r="H566" s="261"/>
      <c r="I566" s="261"/>
      <c r="J566" s="261"/>
      <c r="K566" s="261"/>
      <c r="L566" s="261"/>
      <c r="M566" s="261"/>
      <c r="N566" s="261"/>
      <c r="O566" s="261"/>
      <c r="P566" s="261"/>
      <c r="Q566" s="261"/>
      <c r="R566" s="261"/>
      <c r="S566" s="261"/>
      <c r="T566" s="262" t="str">
        <f>IF(COUNT(H566:S566)=0,"",SUMPRODUCT(ROUND(H566:S566,#REF!)))</f>
        <v/>
      </c>
      <c r="U566" s="621"/>
      <c r="V566" s="622"/>
      <c r="W566" s="622"/>
      <c r="X566" s="622"/>
      <c r="Y566" s="622"/>
      <c r="Z566" s="623"/>
      <c r="AA566" s="257"/>
      <c r="AB566" s="257"/>
      <c r="AC566" s="257"/>
      <c r="AD566" s="606"/>
      <c r="AE566" s="607"/>
      <c r="AF566" s="608" t="s">
        <v>199</v>
      </c>
      <c r="AG566" s="609"/>
      <c r="AH566" s="610"/>
      <c r="AI566" s="264" t="str">
        <f t="shared" ref="AI566:AT566" si="139">IF(COUNT(H565:H566)=0,"",ROUND(H566/(H565*24*AI548/1000),3))</f>
        <v/>
      </c>
      <c r="AJ566" s="264" t="str">
        <f t="shared" si="139"/>
        <v/>
      </c>
      <c r="AK566" s="264" t="str">
        <f t="shared" si="139"/>
        <v/>
      </c>
      <c r="AL566" s="264" t="str">
        <f t="shared" si="139"/>
        <v/>
      </c>
      <c r="AM566" s="264" t="str">
        <f t="shared" si="139"/>
        <v/>
      </c>
      <c r="AN566" s="264" t="str">
        <f t="shared" si="139"/>
        <v/>
      </c>
      <c r="AO566" s="264" t="str">
        <f t="shared" si="139"/>
        <v/>
      </c>
      <c r="AP566" s="264" t="str">
        <f t="shared" si="139"/>
        <v/>
      </c>
      <c r="AQ566" s="264" t="str">
        <f t="shared" si="139"/>
        <v/>
      </c>
      <c r="AR566" s="264" t="str">
        <f t="shared" si="139"/>
        <v/>
      </c>
      <c r="AS566" s="264" t="str">
        <f t="shared" si="139"/>
        <v/>
      </c>
      <c r="AT566" s="264" t="str">
        <f t="shared" si="139"/>
        <v/>
      </c>
      <c r="AU566" s="265" t="str">
        <f>IF(COUNT(AI566:AT566)=0,"",AVERAGE(AI566:AT566))</f>
        <v/>
      </c>
      <c r="AX566" s="569" t="str">
        <f>IF(C582="","",C582)</f>
        <v/>
      </c>
      <c r="AY566" s="569"/>
      <c r="AZ566" s="587" t="str">
        <f>IF(E582="","",E582)</f>
        <v/>
      </c>
      <c r="BA566" s="590" t="str">
        <f ca="1">IF(F582="","",F582)</f>
        <v/>
      </c>
      <c r="BB566" s="590"/>
      <c r="BC566" s="590"/>
      <c r="BD566" s="587" t="str">
        <f>IF(I582="","",I582)</f>
        <v/>
      </c>
      <c r="BE566" s="578" t="e">
        <f>IF(#REF!="発電事業者","送電電力（MW）","受電電力（MW）")</f>
        <v>#REF!</v>
      </c>
      <c r="BF566" s="579"/>
      <c r="BG566" s="331" t="str">
        <f>IF(COUNT(BG548,L582)=2,ROUND(BG548*L582/SUM(L579:L588),#REF!),"")</f>
        <v/>
      </c>
      <c r="BH566" s="331" t="str">
        <f>IF(COUNT(BH548,M582)=2,ROUND(BH548*M582/SUM(M579:M588),#REF!),"")</f>
        <v/>
      </c>
      <c r="BI566" s="331" t="str">
        <f>IF(COUNT(BI548,N582)=2,ROUND(BI548*N582/SUM(N579:N588),#REF!),"")</f>
        <v/>
      </c>
      <c r="BJ566" s="331" t="str">
        <f>IF(COUNT(BJ548,O582)=2,ROUND(BJ548*O582/SUM(O579:O588),#REF!),"")</f>
        <v/>
      </c>
      <c r="BK566" s="331" t="str">
        <f>IF(COUNT(BK548,P582)=2,ROUND(BK548*P582/SUM(P579:P588),#REF!),"")</f>
        <v/>
      </c>
      <c r="BL566" s="331" t="str">
        <f>IF(COUNT(BL548,Q582)=2,ROUND(BL548*Q582/SUM(Q579:Q588),#REF!),"")</f>
        <v/>
      </c>
      <c r="BM566" s="331" t="str">
        <f>IF(COUNT(BM548,R582)=2,ROUND(BM548*R582/SUM(R579:R588),#REF!),"")</f>
        <v/>
      </c>
      <c r="BN566" s="331" t="str">
        <f>IF(COUNT(BN548,S582)=2,ROUND(BN548*S582/SUM(S579:S588),#REF!),"")</f>
        <v/>
      </c>
      <c r="BO566" s="331" t="str">
        <f>IF(COUNT(BO548,T582)=2,ROUND(BO548*T582/SUM(T579:T588),#REF!),"")</f>
        <v/>
      </c>
      <c r="BP566" s="331" t="str">
        <f>IF(COUNT(BP548,U582)=2,ROUND(BP548*U582/SUM(U579:U588),#REF!),"")</f>
        <v/>
      </c>
      <c r="BQ566" s="331" t="str">
        <f>IF(COUNT(BQ548,V582)=2,ROUND(BQ548*V582/SUM(V579:V588),#REF!),"")</f>
        <v/>
      </c>
      <c r="BR566" s="331" t="str">
        <f>IF(COUNT(BR548,W582)=2,ROUND(BR548*W582/SUM(W579:W588),#REF!),"")</f>
        <v/>
      </c>
      <c r="BS566" s="569" t="e">
        <f>IF(#REF!="発電事業者","送電電力（MW）","受電電力（MW）")</f>
        <v>#REF!</v>
      </c>
      <c r="BT566" s="569"/>
      <c r="BU566" s="569"/>
      <c r="BV566" s="333" t="s">
        <v>171</v>
      </c>
      <c r="BW566" s="580"/>
      <c r="BX566" s="580"/>
      <c r="BY566" s="331" t="str">
        <f>IF(COUNT(BY548,X582)=2,ROUND(BY548*X582/SUM(X579:X588),#REF!),"")</f>
        <v/>
      </c>
      <c r="BZ566" s="331" t="str">
        <f>IF(COUNT(BZ548,Y582)=2,ROUND(BZ548*Y582/SUM(Y579:Y588),#REF!),"")</f>
        <v/>
      </c>
      <c r="CA566" s="331" t="str">
        <f>IF(COUNT(CA548,Z582)=2,ROUND(CA548*Z582/SUM(Z579:Z588),#REF!),"")</f>
        <v/>
      </c>
      <c r="CB566" s="331" t="str">
        <f>IF(COUNT(CB548,AA582)=2,ROUND(CB548*AA582/SUM(AA579:AA588),#REF!),"")</f>
        <v/>
      </c>
      <c r="CC566" s="331" t="str">
        <f>IF(COUNT(CC548,AB582)=2,ROUND(CC548*AB582/SUM(AB579:AB588),#REF!),"")</f>
        <v/>
      </c>
      <c r="CD566" s="331" t="str">
        <f>IF(COUNT(CD548,AC582)=2,ROUND(CD548*AC582/SUM(AC579:AC588),#REF!),"")</f>
        <v/>
      </c>
      <c r="CE566" s="331" t="str">
        <f>IF(COUNT(CE548,AD582)=2,ROUND(CE548*AD582/SUM(AD579:AD588),#REF!),"")</f>
        <v/>
      </c>
      <c r="CF566" s="331" t="str">
        <f>IF(COUNT(CF548,AE582)=2,ROUND(CF548*AE582/SUM(AE579:AE588),#REF!),"")</f>
        <v/>
      </c>
      <c r="CG566" s="331" t="str">
        <f>IF(COUNT(CG548,AF582)=2,ROUND(CG548*AF582/SUM(AF579:AF588),#REF!),"")</f>
        <v/>
      </c>
      <c r="CH566" s="563" t="s">
        <v>215</v>
      </c>
      <c r="CI566" s="563"/>
      <c r="CJ566" s="563"/>
      <c r="CK566" s="563"/>
      <c r="CL566" s="563"/>
      <c r="CM566" s="563"/>
      <c r="CN566" s="563"/>
      <c r="CO566" s="563"/>
      <c r="CP566" s="563"/>
      <c r="CQ566" s="563"/>
    </row>
    <row r="567" spans="3:97" s="243" customFormat="1" ht="13.5" customHeight="1">
      <c r="C567" s="604" t="e">
        <f>DATE(#REF!+7,1,1)</f>
        <v>#REF!</v>
      </c>
      <c r="D567" s="605"/>
      <c r="E567" s="613" t="s">
        <v>275</v>
      </c>
      <c r="F567" s="614"/>
      <c r="G567" s="615"/>
      <c r="H567" s="256"/>
      <c r="I567" s="256"/>
      <c r="J567" s="256"/>
      <c r="K567" s="256"/>
      <c r="L567" s="256"/>
      <c r="M567" s="256"/>
      <c r="N567" s="256"/>
      <c r="O567" s="256"/>
      <c r="P567" s="256"/>
      <c r="Q567" s="256"/>
      <c r="R567" s="256"/>
      <c r="S567" s="256"/>
      <c r="T567" s="255"/>
      <c r="U567" s="621"/>
      <c r="V567" s="622"/>
      <c r="W567" s="622"/>
      <c r="X567" s="622"/>
      <c r="Y567" s="622"/>
      <c r="Z567" s="623"/>
      <c r="AA567" s="257"/>
      <c r="AB567" s="257"/>
      <c r="AC567" s="257"/>
      <c r="AD567" s="604" t="e">
        <f>DATE(#REF!+7,1,1)</f>
        <v>#REF!</v>
      </c>
      <c r="AE567" s="605"/>
      <c r="AF567" s="613" t="s">
        <v>198</v>
      </c>
      <c r="AG567" s="614"/>
      <c r="AH567" s="615"/>
      <c r="AI567" s="258" t="str">
        <f>IF(COUNT(S565,H567)&lt;&gt;2,"",ROUND(MIN(S565,H567)*H548,#REF!))</f>
        <v/>
      </c>
      <c r="AJ567" s="258" t="str">
        <f>IF(COUNT(H567,I567)&lt;&gt;2,"",ROUND(MIN(H567,I567)*I548,#REF!))</f>
        <v/>
      </c>
      <c r="AK567" s="258" t="str">
        <f>IF(COUNT(I567,J567)&lt;&gt;2,"",ROUND(MIN(I567,J567)*J548,#REF!))</f>
        <v/>
      </c>
      <c r="AL567" s="258" t="str">
        <f>IF(COUNT(J567,K567)&lt;&gt;2,"",ROUND(MIN(J567,K567)*K548,#REF!))</f>
        <v/>
      </c>
      <c r="AM567" s="258" t="str">
        <f>IF(COUNT(K567,L567)&lt;&gt;2,"",ROUND(MIN(K567,L567)*L548,#REF!))</f>
        <v/>
      </c>
      <c r="AN567" s="258" t="str">
        <f>IF(COUNT(L567,M567)&lt;&gt;2,"",ROUND(MIN(L567,M567)*M548,#REF!))</f>
        <v/>
      </c>
      <c r="AO567" s="258" t="str">
        <f>IF(COUNT(M567,N567)&lt;&gt;2,"",ROUND(MIN(M567,N567)*N548,#REF!))</f>
        <v/>
      </c>
      <c r="AP567" s="258" t="str">
        <f>IF(COUNT(N567,O567)&lt;&gt;2,"",ROUND(MIN(N567,O567)*O548,#REF!))</f>
        <v/>
      </c>
      <c r="AQ567" s="258" t="str">
        <f>IF(COUNT(O567,P567)&lt;&gt;2,"",ROUND(MIN(O567,P567)*P548,#REF!))</f>
        <v/>
      </c>
      <c r="AR567" s="258" t="str">
        <f>IF(COUNT(P567,Q567)&lt;&gt;2,"",ROUND(MIN(P567,Q567)*Q548,#REF!))</f>
        <v/>
      </c>
      <c r="AS567" s="258" t="str">
        <f>IF(COUNT(Q567,R567)&lt;&gt;2,"",ROUND(MIN(Q567,R567)*R548,#REF!))</f>
        <v/>
      </c>
      <c r="AT567" s="258" t="str">
        <f>IF(COUNT(R567,S567)&lt;&gt;2,"",ROUND(MIN(R567,S567)*S548,#REF!))</f>
        <v/>
      </c>
      <c r="AU567" s="255"/>
      <c r="AX567" s="569"/>
      <c r="AY567" s="569"/>
      <c r="AZ567" s="588"/>
      <c r="BA567" s="590"/>
      <c r="BB567" s="590"/>
      <c r="BC567" s="590"/>
      <c r="BD567" s="588"/>
      <c r="BE567" s="583"/>
      <c r="BF567" s="584"/>
      <c r="BG567" s="259"/>
      <c r="BH567" s="259"/>
      <c r="BI567" s="259"/>
      <c r="BJ567" s="259"/>
      <c r="BK567" s="259"/>
      <c r="BL567" s="259"/>
      <c r="BM567" s="259"/>
      <c r="BN567" s="259"/>
      <c r="BO567" s="259"/>
      <c r="BP567" s="259"/>
      <c r="BQ567" s="259"/>
      <c r="BR567" s="259"/>
      <c r="BS567" s="569"/>
      <c r="BT567" s="569"/>
      <c r="BU567" s="569"/>
      <c r="BV567" s="333" t="s">
        <v>172</v>
      </c>
      <c r="BW567" s="581"/>
      <c r="BX567" s="581"/>
      <c r="BY567" s="331" t="str">
        <f>IF(COUNT(BY549,X582)=2,ROUND(BY549*X582/SUM(X579:X588),#REF!),"")</f>
        <v/>
      </c>
      <c r="BZ567" s="331" t="str">
        <f>IF(COUNT(BZ549,Y582)=2,ROUND(BZ549*Y582/SUM(Y579:Y588),#REF!),"")</f>
        <v/>
      </c>
      <c r="CA567" s="331" t="str">
        <f>IF(COUNT(CA549,Z582)=2,ROUND(CA549*Z582/SUM(Z579:Z588),#REF!),"")</f>
        <v/>
      </c>
      <c r="CB567" s="331" t="str">
        <f>IF(COUNT(CB549,AA582)=2,ROUND(CB549*AA582/SUM(AA579:AA588),#REF!),"")</f>
        <v/>
      </c>
      <c r="CC567" s="331" t="str">
        <f>IF(COUNT(CC549,AB582)=2,ROUND(CC549*AB582/SUM(AB579:AB588),#REF!),"")</f>
        <v/>
      </c>
      <c r="CD567" s="331" t="str">
        <f>IF(COUNT(CD549,AC582)=2,ROUND(CD549*AC582/SUM(AC579:AC588),#REF!),"")</f>
        <v/>
      </c>
      <c r="CE567" s="331" t="str">
        <f>IF(COUNT(CE549,AD582)=2,ROUND(CE549*AD582/SUM(AD579:AD588),#REF!),"")</f>
        <v/>
      </c>
      <c r="CF567" s="331" t="str">
        <f>IF(COUNT(CF549,AE582)=2,ROUND(CF549*AE582/SUM(AE579:AE588),#REF!),"")</f>
        <v/>
      </c>
      <c r="CG567" s="331" t="str">
        <f>IF(COUNT(CG549,AF582)=2,ROUND(CG549*AF582/SUM(AF579:AF588),#REF!),"")</f>
        <v/>
      </c>
      <c r="CH567" s="564" t="str">
        <f>IF(CH566="","",CH566)</f>
        <v>太陽光（余剰）</v>
      </c>
      <c r="CI567" s="564"/>
      <c r="CJ567" s="564"/>
      <c r="CK567" s="564"/>
      <c r="CL567" s="564"/>
      <c r="CM567" s="564"/>
      <c r="CN567" s="564"/>
      <c r="CO567" s="564"/>
      <c r="CP567" s="564"/>
      <c r="CQ567" s="564"/>
    </row>
    <row r="568" spans="3:97" s="243" customFormat="1" ht="13.5" customHeight="1">
      <c r="C568" s="606"/>
      <c r="D568" s="607"/>
      <c r="E568" s="608" t="s">
        <v>212</v>
      </c>
      <c r="F568" s="609"/>
      <c r="G568" s="610"/>
      <c r="H568" s="261"/>
      <c r="I568" s="261"/>
      <c r="J568" s="261"/>
      <c r="K568" s="261"/>
      <c r="L568" s="261"/>
      <c r="M568" s="261"/>
      <c r="N568" s="261"/>
      <c r="O568" s="261"/>
      <c r="P568" s="261"/>
      <c r="Q568" s="261"/>
      <c r="R568" s="261"/>
      <c r="S568" s="261"/>
      <c r="T568" s="262" t="str">
        <f>IF(COUNT(H568:S568)=0,"",SUMPRODUCT(ROUND(H568:S568,#REF!)))</f>
        <v/>
      </c>
      <c r="U568" s="621"/>
      <c r="V568" s="622"/>
      <c r="W568" s="622"/>
      <c r="X568" s="622"/>
      <c r="Y568" s="622"/>
      <c r="Z568" s="623"/>
      <c r="AA568" s="257"/>
      <c r="AB568" s="257"/>
      <c r="AC568" s="257"/>
      <c r="AD568" s="606"/>
      <c r="AE568" s="607"/>
      <c r="AF568" s="608" t="s">
        <v>199</v>
      </c>
      <c r="AG568" s="609"/>
      <c r="AH568" s="610"/>
      <c r="AI568" s="264" t="str">
        <f t="shared" ref="AI568:AT568" si="140">IF(COUNT(H567:H568)=0,"",ROUND(H568/(H567*24*AI548/1000),3))</f>
        <v/>
      </c>
      <c r="AJ568" s="264" t="str">
        <f t="shared" si="140"/>
        <v/>
      </c>
      <c r="AK568" s="264" t="str">
        <f t="shared" si="140"/>
        <v/>
      </c>
      <c r="AL568" s="264" t="str">
        <f t="shared" si="140"/>
        <v/>
      </c>
      <c r="AM568" s="264" t="str">
        <f t="shared" si="140"/>
        <v/>
      </c>
      <c r="AN568" s="264" t="str">
        <f t="shared" si="140"/>
        <v/>
      </c>
      <c r="AO568" s="264" t="str">
        <f t="shared" si="140"/>
        <v/>
      </c>
      <c r="AP568" s="264" t="str">
        <f t="shared" si="140"/>
        <v/>
      </c>
      <c r="AQ568" s="264" t="str">
        <f t="shared" si="140"/>
        <v/>
      </c>
      <c r="AR568" s="264" t="str">
        <f t="shared" si="140"/>
        <v/>
      </c>
      <c r="AS568" s="264" t="str">
        <f t="shared" si="140"/>
        <v/>
      </c>
      <c r="AT568" s="264" t="str">
        <f t="shared" si="140"/>
        <v/>
      </c>
      <c r="AU568" s="265" t="str">
        <f>IF(COUNT(AI568:AT568)=0,"",AVERAGE(AI568:AT568))</f>
        <v/>
      </c>
      <c r="AX568" s="569"/>
      <c r="AY568" s="569"/>
      <c r="AZ568" s="589"/>
      <c r="BA568" s="590"/>
      <c r="BB568" s="590"/>
      <c r="BC568" s="590"/>
      <c r="BD568" s="589"/>
      <c r="BE568" s="585" t="e">
        <f>IF(#REF!="発電事業者","月間送電電力量（GWh）","月間受電電力量（GWh）")</f>
        <v>#REF!</v>
      </c>
      <c r="BF568" s="586"/>
      <c r="BG568" s="331" t="str">
        <f>IF(COUNT(BG550,L582)=2,ROUND(BG550*L582/SUM(L579:L588),#REF!),"")</f>
        <v/>
      </c>
      <c r="BH568" s="331" t="str">
        <f>IF(COUNT(BH550,M582)=2,ROUND(BH550*M582/SUM(M579:M588),#REF!),"")</f>
        <v/>
      </c>
      <c r="BI568" s="331" t="str">
        <f>IF(COUNT(BI550,N582)=2,ROUND(BI550*N582/SUM(N579:N588),#REF!),"")</f>
        <v/>
      </c>
      <c r="BJ568" s="331" t="str">
        <f>IF(COUNT(BJ550,O582)=2,ROUND(BJ550*O582/SUM(O579:O588),#REF!),"")</f>
        <v/>
      </c>
      <c r="BK568" s="331" t="str">
        <f>IF(COUNT(BK550,P582)=2,ROUND(BK550*P582/SUM(P579:P588),#REF!),"")</f>
        <v/>
      </c>
      <c r="BL568" s="331" t="str">
        <f>IF(COUNT(BL550,Q582)=2,ROUND(BL550*Q582/SUM(Q579:Q588),#REF!),"")</f>
        <v/>
      </c>
      <c r="BM568" s="331" t="str">
        <f>IF(COUNT(BM550,R582)=2,ROUND(BM550*R582/SUM(R579:R588),#REF!),"")</f>
        <v/>
      </c>
      <c r="BN568" s="331" t="str">
        <f>IF(COUNT(BN550,S582)=2,ROUND(BN550*S582/SUM(S579:S588),#REF!),"")</f>
        <v/>
      </c>
      <c r="BO568" s="331" t="str">
        <f>IF(COUNT(BO550,T582)=2,ROUND(BO550*T582/SUM(T579:T588),#REF!),"")</f>
        <v/>
      </c>
      <c r="BP568" s="331" t="str">
        <f>IF(COUNT(BP550,U582)=2,ROUND(BP550*U582/SUM(U579:U588),#REF!),"")</f>
        <v/>
      </c>
      <c r="BQ568" s="331" t="str">
        <f>IF(COUNT(BQ550,V582)=2,ROUND(BQ550*V582/SUM(V579:V588),#REF!),"")</f>
        <v/>
      </c>
      <c r="BR568" s="331" t="str">
        <f>IF(COUNT(BR550,W582)=2,ROUND(BR550*W582/SUM(W579:W588),#REF!),"")</f>
        <v/>
      </c>
      <c r="BS568" s="569" t="e">
        <f>IF(#REF!="発電事業者","年間送電電力量（GWh）","年間受電電力量（GWh）")</f>
        <v>#REF!</v>
      </c>
      <c r="BT568" s="569"/>
      <c r="BU568" s="569"/>
      <c r="BV568" s="333" t="s">
        <v>25</v>
      </c>
      <c r="BW568" s="582"/>
      <c r="BX568" s="582"/>
      <c r="BY568" s="331" t="str">
        <f>IF(COUNT(BY550,X582)=2,ROUND(BY550*X582/SUM(X579:X588),#REF!),"")</f>
        <v/>
      </c>
      <c r="BZ568" s="331" t="str">
        <f>IF(COUNT(BZ550,Y582)=2,ROUND(BZ550*Y582/SUM(Y579:Y588),#REF!),"")</f>
        <v/>
      </c>
      <c r="CA568" s="331" t="str">
        <f>IF(COUNT(CA550,Z582)=2,ROUND(CA550*Z582/SUM(Z579:Z588),#REF!),"")</f>
        <v/>
      </c>
      <c r="CB568" s="331" t="str">
        <f>IF(COUNT(CB550,AA582)=2,ROUND(CB550*AA582/SUM(AA579:AA588),#REF!),"")</f>
        <v/>
      </c>
      <c r="CC568" s="331" t="str">
        <f>IF(COUNT(CC550,AB582)=2,ROUND(CC550*AB582/SUM(AB579:AB588),#REF!),"")</f>
        <v/>
      </c>
      <c r="CD568" s="331" t="str">
        <f>IF(COUNT(CD550,AC582)=2,ROUND(CD550*AC582/SUM(AC579:AC588),#REF!),"")</f>
        <v/>
      </c>
      <c r="CE568" s="331" t="str">
        <f>IF(COUNT(CE550,AD582)=2,ROUND(CE550*AD582/SUM(AD579:AD588),#REF!),"")</f>
        <v/>
      </c>
      <c r="CF568" s="331" t="str">
        <f>IF(COUNT(CF550,AE582)=2,ROUND(CF550*AE582/SUM(AE579:AE588),#REF!),"")</f>
        <v/>
      </c>
      <c r="CG568" s="331" t="str">
        <f>IF(COUNT(CG550,AF582)=2,ROUND(CG550*AF582/SUM(AF579:AF588),#REF!),"")</f>
        <v/>
      </c>
      <c r="CH568" s="565" t="str">
        <f>IF(COUNTA(AG582)=0,"",AG582)</f>
        <v/>
      </c>
      <c r="CI568" s="565"/>
      <c r="CJ568" s="565"/>
      <c r="CK568" s="565"/>
      <c r="CL568" s="565"/>
      <c r="CM568" s="565"/>
      <c r="CN568" s="565"/>
      <c r="CO568" s="565"/>
      <c r="CP568" s="565"/>
      <c r="CQ568" s="565"/>
    </row>
    <row r="569" spans="3:97" s="243" customFormat="1" ht="13.5" customHeight="1">
      <c r="C569" s="604" t="e">
        <f>DATE(#REF!+8,1,1)</f>
        <v>#REF!</v>
      </c>
      <c r="D569" s="605"/>
      <c r="E569" s="613" t="s">
        <v>275</v>
      </c>
      <c r="F569" s="614"/>
      <c r="G569" s="615"/>
      <c r="H569" s="256"/>
      <c r="I569" s="256"/>
      <c r="J569" s="256"/>
      <c r="K569" s="256"/>
      <c r="L569" s="256"/>
      <c r="M569" s="256"/>
      <c r="N569" s="256"/>
      <c r="O569" s="256"/>
      <c r="P569" s="256"/>
      <c r="Q569" s="256"/>
      <c r="R569" s="256"/>
      <c r="S569" s="256"/>
      <c r="T569" s="255"/>
      <c r="U569" s="621"/>
      <c r="V569" s="622"/>
      <c r="W569" s="622"/>
      <c r="X569" s="622"/>
      <c r="Y569" s="622"/>
      <c r="Z569" s="623"/>
      <c r="AA569" s="257"/>
      <c r="AB569" s="257"/>
      <c r="AC569" s="257"/>
      <c r="AD569" s="604" t="e">
        <f>DATE(#REF!+8,1,1)</f>
        <v>#REF!</v>
      </c>
      <c r="AE569" s="605"/>
      <c r="AF569" s="613" t="s">
        <v>198</v>
      </c>
      <c r="AG569" s="614"/>
      <c r="AH569" s="615"/>
      <c r="AI569" s="258" t="str">
        <f>IF(COUNT(S567,H569)&lt;&gt;2,"",ROUND(MIN(S567,H569)*H548,#REF!))</f>
        <v/>
      </c>
      <c r="AJ569" s="258" t="str">
        <f>IF(COUNT(H569,I569)&lt;&gt;2,"",ROUND(MIN(H569,I569)*I548,#REF!))</f>
        <v/>
      </c>
      <c r="AK569" s="258" t="str">
        <f>IF(COUNT(I569,J569)&lt;&gt;2,"",ROUND(MIN(I569,J569)*J548,#REF!))</f>
        <v/>
      </c>
      <c r="AL569" s="258" t="str">
        <f>IF(COUNT(J569,K569)&lt;&gt;2,"",ROUND(MIN(J569,K569)*K548,#REF!))</f>
        <v/>
      </c>
      <c r="AM569" s="258" t="str">
        <f>IF(COUNT(K569,L569)&lt;&gt;2,"",ROUND(MIN(K569,L569)*L548,#REF!))</f>
        <v/>
      </c>
      <c r="AN569" s="258" t="str">
        <f>IF(COUNT(L569,M569)&lt;&gt;2,"",ROUND(MIN(L569,M569)*M548,#REF!))</f>
        <v/>
      </c>
      <c r="AO569" s="258" t="str">
        <f>IF(COUNT(M569,N569)&lt;&gt;2,"",ROUND(MIN(M569,N569)*N548,#REF!))</f>
        <v/>
      </c>
      <c r="AP569" s="258" t="str">
        <f>IF(COUNT(N569,O569)&lt;&gt;2,"",ROUND(MIN(N569,O569)*O548,#REF!))</f>
        <v/>
      </c>
      <c r="AQ569" s="258" t="str">
        <f>IF(COUNT(O569,P569)&lt;&gt;2,"",ROUND(MIN(O569,P569)*P548,#REF!))</f>
        <v/>
      </c>
      <c r="AR569" s="258" t="str">
        <f>IF(COUNT(P569,Q569)&lt;&gt;2,"",ROUND(MIN(P569,Q569)*Q548,#REF!))</f>
        <v/>
      </c>
      <c r="AS569" s="258" t="str">
        <f>IF(COUNT(Q569,R569)&lt;&gt;2,"",ROUND(MIN(Q569,R569)*R548,#REF!))</f>
        <v/>
      </c>
      <c r="AT569" s="258" t="str">
        <f>IF(COUNT(R569,S569)&lt;&gt;2,"",ROUND(MIN(R569,S569)*S548,#REF!))</f>
        <v/>
      </c>
      <c r="AU569" s="255"/>
      <c r="AX569" s="569" t="str">
        <f>IF(C583="","",C583)</f>
        <v/>
      </c>
      <c r="AY569" s="569"/>
      <c r="AZ569" s="587" t="str">
        <f>IF(E583="","",E583)</f>
        <v/>
      </c>
      <c r="BA569" s="590" t="str">
        <f ca="1">IF(F583="","",F583)</f>
        <v/>
      </c>
      <c r="BB569" s="590"/>
      <c r="BC569" s="590"/>
      <c r="BD569" s="587" t="str">
        <f>IF(I583="","",I583)</f>
        <v/>
      </c>
      <c r="BE569" s="578" t="e">
        <f>IF(#REF!="発電事業者","送電電力（MW）","受電電力（MW）")</f>
        <v>#REF!</v>
      </c>
      <c r="BF569" s="579"/>
      <c r="BG569" s="331" t="str">
        <f>IF(COUNT(BG548,L583)=2,ROUND(BG548*L583/SUM(L579:L588),#REF!),"")</f>
        <v/>
      </c>
      <c r="BH569" s="331" t="str">
        <f>IF(COUNT(BH548,M583)=2,ROUND(BH548*M583/SUM(M579:M588),#REF!),"")</f>
        <v/>
      </c>
      <c r="BI569" s="331" t="str">
        <f>IF(COUNT(BI548,N583)=2,ROUND(BI548*N583/SUM(N579:N588),#REF!),"")</f>
        <v/>
      </c>
      <c r="BJ569" s="331" t="str">
        <f>IF(COUNT(BJ548,O583)=2,ROUND(BJ548*O583/SUM(O579:O588),#REF!),"")</f>
        <v/>
      </c>
      <c r="BK569" s="331" t="str">
        <f>IF(COUNT(BK548,P583)=2,ROUND(BK548*P583/SUM(P579:P588),#REF!),"")</f>
        <v/>
      </c>
      <c r="BL569" s="331" t="str">
        <f>IF(COUNT(BL548,Q583)=2,ROUND(BL548*Q583/SUM(Q579:Q588),#REF!),"")</f>
        <v/>
      </c>
      <c r="BM569" s="331" t="str">
        <f>IF(COUNT(BM548,R583)=2,ROUND(BM548*R583/SUM(R579:R588),#REF!),"")</f>
        <v/>
      </c>
      <c r="BN569" s="331" t="str">
        <f>IF(COUNT(BN548,S583)=2,ROUND(BN548*S583/SUM(S579:S588),#REF!),"")</f>
        <v/>
      </c>
      <c r="BO569" s="331" t="str">
        <f>IF(COUNT(BO548,T583)=2,ROUND(BO548*T583/SUM(T579:T588),#REF!),"")</f>
        <v/>
      </c>
      <c r="BP569" s="331" t="str">
        <f>IF(COUNT(BP548,U583)=2,ROUND(BP548*U583/SUM(U579:U588),#REF!),"")</f>
        <v/>
      </c>
      <c r="BQ569" s="331" t="str">
        <f>IF(COUNT(BQ548,V583)=2,ROUND(BQ548*V583/SUM(V579:V588),#REF!),"")</f>
        <v/>
      </c>
      <c r="BR569" s="331" t="str">
        <f>IF(COUNT(BR548,W583)=2,ROUND(BR548*W583/SUM(W579:W588),#REF!),"")</f>
        <v/>
      </c>
      <c r="BS569" s="569" t="e">
        <f>IF(#REF!="発電事業者","送電電力（MW）","受電電力（MW）")</f>
        <v>#REF!</v>
      </c>
      <c r="BT569" s="569"/>
      <c r="BU569" s="569"/>
      <c r="BV569" s="333" t="s">
        <v>171</v>
      </c>
      <c r="BW569" s="580"/>
      <c r="BX569" s="580"/>
      <c r="BY569" s="331" t="str">
        <f>IF(COUNT(BY548,X583)=2,ROUND(BY548*X583/SUM(X579:X588),#REF!),"")</f>
        <v/>
      </c>
      <c r="BZ569" s="331" t="str">
        <f>IF(COUNT(BZ548,Y583)=2,ROUND(BZ548*Y583/SUM(Y579:Y588),#REF!),"")</f>
        <v/>
      </c>
      <c r="CA569" s="331" t="str">
        <f>IF(COUNT(CA548,Z583)=2,ROUND(CA548*Z583/SUM(Z579:Z588),#REF!),"")</f>
        <v/>
      </c>
      <c r="CB569" s="331" t="str">
        <f>IF(COUNT(CB548,AA583)=2,ROUND(CB548*AA583/SUM(AA579:AA588),#REF!),"")</f>
        <v/>
      </c>
      <c r="CC569" s="331" t="str">
        <f>IF(COUNT(CC548,AB583)=2,ROUND(CC548*AB583/SUM(AB579:AB588),#REF!),"")</f>
        <v/>
      </c>
      <c r="CD569" s="331" t="str">
        <f>IF(COUNT(CD548,AC583)=2,ROUND(CD548*AC583/SUM(AC579:AC588),#REF!),"")</f>
        <v/>
      </c>
      <c r="CE569" s="331" t="str">
        <f>IF(COUNT(CE548,AD583)=2,ROUND(CE548*AD583/SUM(AD579:AD588),#REF!),"")</f>
        <v/>
      </c>
      <c r="CF569" s="331" t="str">
        <f>IF(COUNT(CF548,AE583)=2,ROUND(CF548*AE583/SUM(AE579:AE588),#REF!),"")</f>
        <v/>
      </c>
      <c r="CG569" s="331" t="str">
        <f>IF(COUNT(CG548,AF583)=2,ROUND(CG548*AF583/SUM(AF579:AF588),#REF!),"")</f>
        <v/>
      </c>
      <c r="CH569" s="563" t="s">
        <v>215</v>
      </c>
      <c r="CI569" s="563"/>
      <c r="CJ569" s="563"/>
      <c r="CK569" s="563"/>
      <c r="CL569" s="563"/>
      <c r="CM569" s="563"/>
      <c r="CN569" s="563"/>
      <c r="CO569" s="563"/>
      <c r="CP569" s="563"/>
      <c r="CQ569" s="563"/>
    </row>
    <row r="570" spans="3:97" s="243" customFormat="1" ht="13.5" customHeight="1">
      <c r="C570" s="606"/>
      <c r="D570" s="607"/>
      <c r="E570" s="608" t="s">
        <v>212</v>
      </c>
      <c r="F570" s="609"/>
      <c r="G570" s="610"/>
      <c r="H570" s="261"/>
      <c r="I570" s="261"/>
      <c r="J570" s="261"/>
      <c r="K570" s="261"/>
      <c r="L570" s="261"/>
      <c r="M570" s="261"/>
      <c r="N570" s="261"/>
      <c r="O570" s="261"/>
      <c r="P570" s="261"/>
      <c r="Q570" s="261"/>
      <c r="R570" s="261"/>
      <c r="S570" s="261"/>
      <c r="T570" s="262" t="str">
        <f>IF(COUNT(H570:S570)=0,"",SUMPRODUCT(ROUND(H570:S570,#REF!)))</f>
        <v/>
      </c>
      <c r="U570" s="624"/>
      <c r="V570" s="625"/>
      <c r="W570" s="625"/>
      <c r="X570" s="625"/>
      <c r="Y570" s="625"/>
      <c r="Z570" s="626"/>
      <c r="AA570" s="257"/>
      <c r="AB570" s="257"/>
      <c r="AC570" s="257"/>
      <c r="AD570" s="606"/>
      <c r="AE570" s="607"/>
      <c r="AF570" s="608" t="s">
        <v>199</v>
      </c>
      <c r="AG570" s="609"/>
      <c r="AH570" s="610"/>
      <c r="AI570" s="264" t="str">
        <f t="shared" ref="AI570:AT570" si="141">IF(COUNT(H569:H570)=0,"",ROUND(H570/(H569*24*AI548/1000),3))</f>
        <v/>
      </c>
      <c r="AJ570" s="264" t="str">
        <f t="shared" si="141"/>
        <v/>
      </c>
      <c r="AK570" s="264" t="str">
        <f t="shared" si="141"/>
        <v/>
      </c>
      <c r="AL570" s="264" t="str">
        <f t="shared" si="141"/>
        <v/>
      </c>
      <c r="AM570" s="264" t="str">
        <f t="shared" si="141"/>
        <v/>
      </c>
      <c r="AN570" s="264" t="str">
        <f t="shared" si="141"/>
        <v/>
      </c>
      <c r="AO570" s="264" t="str">
        <f t="shared" si="141"/>
        <v/>
      </c>
      <c r="AP570" s="264" t="str">
        <f t="shared" si="141"/>
        <v/>
      </c>
      <c r="AQ570" s="264" t="str">
        <f t="shared" si="141"/>
        <v/>
      </c>
      <c r="AR570" s="264" t="str">
        <f t="shared" si="141"/>
        <v/>
      </c>
      <c r="AS570" s="264" t="str">
        <f t="shared" si="141"/>
        <v/>
      </c>
      <c r="AT570" s="264" t="str">
        <f t="shared" si="141"/>
        <v/>
      </c>
      <c r="AU570" s="265" t="str">
        <f>IF(COUNT(AI570:AT570)=0,"",AVERAGE(AI570:AT570))</f>
        <v/>
      </c>
      <c r="AX570" s="569"/>
      <c r="AY570" s="569"/>
      <c r="AZ570" s="588"/>
      <c r="BA570" s="590"/>
      <c r="BB570" s="590"/>
      <c r="BC570" s="590"/>
      <c r="BD570" s="588"/>
      <c r="BE570" s="583"/>
      <c r="BF570" s="584"/>
      <c r="BG570" s="259"/>
      <c r="BH570" s="259"/>
      <c r="BI570" s="259"/>
      <c r="BJ570" s="259"/>
      <c r="BK570" s="259"/>
      <c r="BL570" s="259"/>
      <c r="BM570" s="259"/>
      <c r="BN570" s="259"/>
      <c r="BO570" s="259"/>
      <c r="BP570" s="259"/>
      <c r="BQ570" s="259"/>
      <c r="BR570" s="259"/>
      <c r="BS570" s="569"/>
      <c r="BT570" s="569"/>
      <c r="BU570" s="569"/>
      <c r="BV570" s="333" t="s">
        <v>172</v>
      </c>
      <c r="BW570" s="581"/>
      <c r="BX570" s="581"/>
      <c r="BY570" s="331" t="str">
        <f>IF(COUNT(BY549,X583)=2,ROUND(BY549*X583/SUM(X579:X588),#REF!),"")</f>
        <v/>
      </c>
      <c r="BZ570" s="331" t="str">
        <f>IF(COUNT(BZ549,Y583)=2,ROUND(BZ549*Y583/SUM(Y579:Y588),#REF!),"")</f>
        <v/>
      </c>
      <c r="CA570" s="331" t="str">
        <f>IF(COUNT(CA549,Z583)=2,ROUND(CA549*Z583/SUM(Z579:Z588),#REF!),"")</f>
        <v/>
      </c>
      <c r="CB570" s="331" t="str">
        <f>IF(COUNT(CB549,AA583)=2,ROUND(CB549*AA583/SUM(AA579:AA588),#REF!),"")</f>
        <v/>
      </c>
      <c r="CC570" s="331" t="str">
        <f>IF(COUNT(CC549,AB583)=2,ROUND(CC549*AB583/SUM(AB579:AB588),#REF!),"")</f>
        <v/>
      </c>
      <c r="CD570" s="331" t="str">
        <f>IF(COUNT(CD549,AC583)=2,ROUND(CD549*AC583/SUM(AC579:AC588),#REF!),"")</f>
        <v/>
      </c>
      <c r="CE570" s="331" t="str">
        <f>IF(COUNT(CE549,AD583)=2,ROUND(CE549*AD583/SUM(AD579:AD588),#REF!),"")</f>
        <v/>
      </c>
      <c r="CF570" s="331" t="str">
        <f>IF(COUNT(CF549,AE583)=2,ROUND(CF549*AE583/SUM(AE579:AE588),#REF!),"")</f>
        <v/>
      </c>
      <c r="CG570" s="331" t="str">
        <f>IF(COUNT(CG549,AF583)=2,ROUND(CG549*AF583/SUM(AF579:AF588),#REF!),"")</f>
        <v/>
      </c>
      <c r="CH570" s="564" t="str">
        <f>IF(CH569="","",CH569)</f>
        <v>太陽光（余剰）</v>
      </c>
      <c r="CI570" s="564"/>
      <c r="CJ570" s="564"/>
      <c r="CK570" s="564"/>
      <c r="CL570" s="564"/>
      <c r="CM570" s="564"/>
      <c r="CN570" s="564"/>
      <c r="CO570" s="564"/>
      <c r="CP570" s="564"/>
      <c r="CQ570" s="564"/>
    </row>
    <row r="571" spans="3:97" s="243" customFormat="1" ht="13.5" customHeight="1">
      <c r="C571" s="604" t="e">
        <f>DATE(#REF!+9,1,1)</f>
        <v>#REF!</v>
      </c>
      <c r="D571" s="605"/>
      <c r="E571" s="613" t="s">
        <v>275</v>
      </c>
      <c r="F571" s="614"/>
      <c r="G571" s="615"/>
      <c r="H571" s="256"/>
      <c r="I571" s="256"/>
      <c r="J571" s="256"/>
      <c r="K571" s="256"/>
      <c r="L571" s="256"/>
      <c r="M571" s="256"/>
      <c r="N571" s="256"/>
      <c r="O571" s="256"/>
      <c r="P571" s="256"/>
      <c r="Q571" s="256"/>
      <c r="R571" s="256"/>
      <c r="S571" s="256"/>
      <c r="T571" s="255"/>
      <c r="U571" s="613" t="s">
        <v>210</v>
      </c>
      <c r="V571" s="614"/>
      <c r="W571" s="614"/>
      <c r="X571" s="615"/>
      <c r="Y571" s="616" t="str">
        <f>IF(COUNT(S571)=0,"",ROUND(S571,#REF!))</f>
        <v/>
      </c>
      <c r="Z571" s="617"/>
      <c r="AA571" s="257"/>
      <c r="AB571" s="257"/>
      <c r="AC571" s="257"/>
      <c r="AD571" s="604" t="e">
        <f>DATE(#REF!+9,1,1)</f>
        <v>#REF!</v>
      </c>
      <c r="AE571" s="605"/>
      <c r="AF571" s="613" t="s">
        <v>198</v>
      </c>
      <c r="AG571" s="614"/>
      <c r="AH571" s="615"/>
      <c r="AI571" s="258" t="str">
        <f>IF(COUNT(S569,H571)&lt;&gt;2,"",ROUND(MIN(S569,H571)*H548,#REF!))</f>
        <v/>
      </c>
      <c r="AJ571" s="258" t="str">
        <f>IF(COUNT(H571,I571)&lt;&gt;2,"",ROUND(MIN(H571,I571)*I548,#REF!))</f>
        <v/>
      </c>
      <c r="AK571" s="258" t="str">
        <f>IF(COUNT(I571,J571)&lt;&gt;2,"",ROUND(MIN(I571,J571)*J548,#REF!))</f>
        <v/>
      </c>
      <c r="AL571" s="258" t="str">
        <f>IF(COUNT(J571,K571)&lt;&gt;2,"",ROUND(MIN(J571,K571)*K548,#REF!))</f>
        <v/>
      </c>
      <c r="AM571" s="258" t="str">
        <f>IF(COUNT(K571,L571)&lt;&gt;2,"",ROUND(MIN(K571,L571)*L548,#REF!))</f>
        <v/>
      </c>
      <c r="AN571" s="258" t="str">
        <f>IF(COUNT(L571,M571)&lt;&gt;2,"",ROUND(MIN(L571,M571)*M548,#REF!))</f>
        <v/>
      </c>
      <c r="AO571" s="258" t="str">
        <f>IF(COUNT(M571,N571)&lt;&gt;2,"",ROUND(MIN(M571,N571)*N548,#REF!))</f>
        <v/>
      </c>
      <c r="AP571" s="258" t="str">
        <f>IF(COUNT(N571,O571)&lt;&gt;2,"",ROUND(MIN(N571,O571)*O548,#REF!))</f>
        <v/>
      </c>
      <c r="AQ571" s="258" t="str">
        <f>IF(COUNT(O571,P571)&lt;&gt;2,"",ROUND(MIN(O571,P571)*P548,#REF!))</f>
        <v/>
      </c>
      <c r="AR571" s="258" t="str">
        <f>IF(COUNT(P571,Q571)&lt;&gt;2,"",ROUND(MIN(P571,Q571)*Q548,#REF!))</f>
        <v/>
      </c>
      <c r="AS571" s="258" t="str">
        <f>IF(COUNT(Q571,R571)&lt;&gt;2,"",ROUND(MIN(Q571,R571)*R548,#REF!))</f>
        <v/>
      </c>
      <c r="AT571" s="258" t="str">
        <f>IF(COUNT(R571,S571)&lt;&gt;2,"",ROUND(MIN(R571,S571)*S548,#REF!))</f>
        <v/>
      </c>
      <c r="AU571" s="255"/>
      <c r="AX571" s="569"/>
      <c r="AY571" s="569"/>
      <c r="AZ571" s="589"/>
      <c r="BA571" s="590"/>
      <c r="BB571" s="590"/>
      <c r="BC571" s="590"/>
      <c r="BD571" s="589"/>
      <c r="BE571" s="585" t="e">
        <f>IF(#REF!="発電事業者","月間送電電力量（GWh）","月間受電電力量（GWh）")</f>
        <v>#REF!</v>
      </c>
      <c r="BF571" s="586"/>
      <c r="BG571" s="331" t="str">
        <f>IF(COUNT(BG550,L583)=2,ROUND(BG550*L583/SUM(L579:L588),#REF!),"")</f>
        <v/>
      </c>
      <c r="BH571" s="331" t="str">
        <f>IF(COUNT(BH550,M583)=2,ROUND(BH550*M583/SUM(M579:M588),#REF!),"")</f>
        <v/>
      </c>
      <c r="BI571" s="331" t="str">
        <f>IF(COUNT(BI550,N583)=2,ROUND(BI550*N583/SUM(N579:N588),#REF!),"")</f>
        <v/>
      </c>
      <c r="BJ571" s="331" t="str">
        <f>IF(COUNT(BJ550,O583)=2,ROUND(BJ550*O583/SUM(O579:O588),#REF!),"")</f>
        <v/>
      </c>
      <c r="BK571" s="331" t="str">
        <f>IF(COUNT(BK550,P583)=2,ROUND(BK550*P583/SUM(P579:P588),#REF!),"")</f>
        <v/>
      </c>
      <c r="BL571" s="331" t="str">
        <f>IF(COUNT(BL550,Q583)=2,ROUND(BL550*Q583/SUM(Q579:Q588),#REF!),"")</f>
        <v/>
      </c>
      <c r="BM571" s="331" t="str">
        <f>IF(COUNT(BM550,R583)=2,ROUND(BM550*R583/SUM(R579:R588),#REF!),"")</f>
        <v/>
      </c>
      <c r="BN571" s="331" t="str">
        <f>IF(COUNT(BN550,S583)=2,ROUND(BN550*S583/SUM(S579:S588),#REF!),"")</f>
        <v/>
      </c>
      <c r="BO571" s="331" t="str">
        <f>IF(COUNT(BO550,T583)=2,ROUND(BO550*T583/SUM(T579:T588),#REF!),"")</f>
        <v/>
      </c>
      <c r="BP571" s="331" t="str">
        <f>IF(COUNT(BP550,U583)=2,ROUND(BP550*U583/SUM(U579:U588),#REF!),"")</f>
        <v/>
      </c>
      <c r="BQ571" s="331" t="str">
        <f>IF(COUNT(BQ550,V583)=2,ROUND(BQ550*V583/SUM(V579:V588),#REF!),"")</f>
        <v/>
      </c>
      <c r="BR571" s="331" t="str">
        <f>IF(COUNT(BR550,W583)=2,ROUND(BR550*W583/SUM(W579:W588),#REF!),"")</f>
        <v/>
      </c>
      <c r="BS571" s="569" t="e">
        <f>IF(#REF!="発電事業者","年間送電電力量（GWh）","年間受電電力量（GWh）")</f>
        <v>#REF!</v>
      </c>
      <c r="BT571" s="569"/>
      <c r="BU571" s="569"/>
      <c r="BV571" s="333" t="s">
        <v>25</v>
      </c>
      <c r="BW571" s="582"/>
      <c r="BX571" s="582"/>
      <c r="BY571" s="331" t="str">
        <f>IF(COUNT(BY550,X583)=2,ROUND(BY550*X583/SUM(X579:X588),#REF!),"")</f>
        <v/>
      </c>
      <c r="BZ571" s="331" t="str">
        <f>IF(COUNT(BZ550,Y583)=2,ROUND(BZ550*Y583/SUM(Y579:Y588),#REF!),"")</f>
        <v/>
      </c>
      <c r="CA571" s="331" t="str">
        <f>IF(COUNT(CA550,Z583)=2,ROUND(CA550*Z583/SUM(Z579:Z588),#REF!),"")</f>
        <v/>
      </c>
      <c r="CB571" s="331" t="str">
        <f>IF(COUNT(CB550,AA583)=2,ROUND(CB550*AA583/SUM(AA579:AA588),#REF!),"")</f>
        <v/>
      </c>
      <c r="CC571" s="331" t="str">
        <f>IF(COUNT(CC550,AB583)=2,ROUND(CC550*AB583/SUM(AB579:AB588),#REF!),"")</f>
        <v/>
      </c>
      <c r="CD571" s="331" t="str">
        <f>IF(COUNT(CD550,AC583)=2,ROUND(CD550*AC583/SUM(AC579:AC588),#REF!),"")</f>
        <v/>
      </c>
      <c r="CE571" s="331" t="str">
        <f>IF(COUNT(CE550,AD583)=2,ROUND(CE550*AD583/SUM(AD579:AD588),#REF!),"")</f>
        <v/>
      </c>
      <c r="CF571" s="331" t="str">
        <f>IF(COUNT(CF550,AE583)=2,ROUND(CF550*AE583/SUM(AE579:AE588),#REF!),"")</f>
        <v/>
      </c>
      <c r="CG571" s="331" t="str">
        <f>IF(COUNT(CG550,AF583)=2,ROUND(CG550*AF583/SUM(AF579:AF588),#REF!),"")</f>
        <v/>
      </c>
      <c r="CH571" s="565" t="str">
        <f>IF(COUNTA(AG583)=0,"",AG583)</f>
        <v/>
      </c>
      <c r="CI571" s="565"/>
      <c r="CJ571" s="565"/>
      <c r="CK571" s="565"/>
      <c r="CL571" s="565"/>
      <c r="CM571" s="565"/>
      <c r="CN571" s="565"/>
      <c r="CO571" s="565"/>
      <c r="CP571" s="565"/>
      <c r="CQ571" s="565"/>
    </row>
    <row r="572" spans="3:97" s="243" customFormat="1" ht="13.5" customHeight="1">
      <c r="C572" s="606"/>
      <c r="D572" s="607"/>
      <c r="E572" s="608" t="s">
        <v>212</v>
      </c>
      <c r="F572" s="609"/>
      <c r="G572" s="610"/>
      <c r="H572" s="261"/>
      <c r="I572" s="261"/>
      <c r="J572" s="261"/>
      <c r="K572" s="261"/>
      <c r="L572" s="261"/>
      <c r="M572" s="261"/>
      <c r="N572" s="261"/>
      <c r="O572" s="261"/>
      <c r="P572" s="261"/>
      <c r="Q572" s="261"/>
      <c r="R572" s="261"/>
      <c r="S572" s="261"/>
      <c r="T572" s="262" t="str">
        <f>IF(COUNT(H572:S572)=0,"",SUMPRODUCT(ROUND(H572:S572,#REF!)))</f>
        <v/>
      </c>
      <c r="U572" s="608" t="s">
        <v>211</v>
      </c>
      <c r="V572" s="609"/>
      <c r="W572" s="609"/>
      <c r="X572" s="610"/>
      <c r="Y572" s="611" t="str">
        <f>IF(COUNT(T572)=0,"",T572)</f>
        <v/>
      </c>
      <c r="Z572" s="612"/>
      <c r="AA572" s="257"/>
      <c r="AB572" s="257"/>
      <c r="AC572" s="257"/>
      <c r="AD572" s="606"/>
      <c r="AE572" s="607"/>
      <c r="AF572" s="608" t="s">
        <v>199</v>
      </c>
      <c r="AG572" s="609"/>
      <c r="AH572" s="610"/>
      <c r="AI572" s="264" t="str">
        <f t="shared" ref="AI572:AT572" si="142">IF(COUNT(H571:H572)=0,"",ROUND(H572/(H571*24*AI548/1000),3))</f>
        <v/>
      </c>
      <c r="AJ572" s="264" t="str">
        <f t="shared" si="142"/>
        <v/>
      </c>
      <c r="AK572" s="264" t="str">
        <f t="shared" si="142"/>
        <v/>
      </c>
      <c r="AL572" s="264" t="str">
        <f t="shared" si="142"/>
        <v/>
      </c>
      <c r="AM572" s="264" t="str">
        <f t="shared" si="142"/>
        <v/>
      </c>
      <c r="AN572" s="264" t="str">
        <f t="shared" si="142"/>
        <v/>
      </c>
      <c r="AO572" s="264" t="str">
        <f t="shared" si="142"/>
        <v/>
      </c>
      <c r="AP572" s="264" t="str">
        <f t="shared" si="142"/>
        <v/>
      </c>
      <c r="AQ572" s="264" t="str">
        <f t="shared" si="142"/>
        <v/>
      </c>
      <c r="AR572" s="264" t="str">
        <f t="shared" si="142"/>
        <v/>
      </c>
      <c r="AS572" s="264" t="str">
        <f t="shared" si="142"/>
        <v/>
      </c>
      <c r="AT572" s="264" t="str">
        <f t="shared" si="142"/>
        <v/>
      </c>
      <c r="AU572" s="265" t="str">
        <f>IF(COUNT(AI572:AT572)=0,"",AVERAGE(AI572:AT572))</f>
        <v/>
      </c>
      <c r="AX572" s="569" t="str">
        <f>IF(C584="","",C584)</f>
        <v/>
      </c>
      <c r="AY572" s="569"/>
      <c r="AZ572" s="587" t="str">
        <f>IF(E584="","",E584)</f>
        <v/>
      </c>
      <c r="BA572" s="590" t="str">
        <f ca="1">IF(F584="","",F584)</f>
        <v/>
      </c>
      <c r="BB572" s="590"/>
      <c r="BC572" s="590"/>
      <c r="BD572" s="587" t="str">
        <f>IF(I584="","",I584)</f>
        <v/>
      </c>
      <c r="BE572" s="578" t="e">
        <f>IF(#REF!="発電事業者","送電電力（MW）","受電電力（MW）")</f>
        <v>#REF!</v>
      </c>
      <c r="BF572" s="579"/>
      <c r="BG572" s="331" t="str">
        <f>IF(COUNT(BG548,L584)=2,ROUND(BG548*L584/SUM(L579:L588),#REF!),"")</f>
        <v/>
      </c>
      <c r="BH572" s="331" t="str">
        <f>IF(COUNT(BH548,M584)=2,ROUND(BH548*M584/SUM(M579:M588),#REF!),"")</f>
        <v/>
      </c>
      <c r="BI572" s="331" t="str">
        <f>IF(COUNT(BI548,N584)=2,ROUND(BI548*N584/SUM(N579:N588),#REF!),"")</f>
        <v/>
      </c>
      <c r="BJ572" s="331" t="str">
        <f>IF(COUNT(BJ548,O584)=2,ROUND(BJ548*O584/SUM(O579:O588),#REF!),"")</f>
        <v/>
      </c>
      <c r="BK572" s="331" t="str">
        <f>IF(COUNT(BK548,P584)=2,ROUND(BK548*P584/SUM(P579:P588),#REF!),"")</f>
        <v/>
      </c>
      <c r="BL572" s="331" t="str">
        <f>IF(COUNT(BL548,Q584)=2,ROUND(BL548*Q584/SUM(Q579:Q588),#REF!),"")</f>
        <v/>
      </c>
      <c r="BM572" s="331" t="str">
        <f>IF(COUNT(BM548,R584)=2,ROUND(BM548*R584/SUM(R579:R588),#REF!),"")</f>
        <v/>
      </c>
      <c r="BN572" s="331" t="str">
        <f>IF(COUNT(BN548,S584)=2,ROUND(BN548*S584/SUM(S579:S588),#REF!),"")</f>
        <v/>
      </c>
      <c r="BO572" s="331" t="str">
        <f>IF(COUNT(BO548,T584)=2,ROUND(BO548*T584/SUM(T579:T588),#REF!),"")</f>
        <v/>
      </c>
      <c r="BP572" s="331" t="str">
        <f>IF(COUNT(BP548,U584)=2,ROUND(BP548*U584/SUM(U579:U588),#REF!),"")</f>
        <v/>
      </c>
      <c r="BQ572" s="331" t="str">
        <f>IF(COUNT(BQ548,V584)=2,ROUND(BQ548*V584/SUM(V579:V588),#REF!),"")</f>
        <v/>
      </c>
      <c r="BR572" s="331" t="str">
        <f>IF(COUNT(BR548,W584)=2,ROUND(BR548*W584/SUM(W579:W588),#REF!),"")</f>
        <v/>
      </c>
      <c r="BS572" s="569" t="e">
        <f>IF(#REF!="発電事業者","送電電力（MW）","受電電力（MW）")</f>
        <v>#REF!</v>
      </c>
      <c r="BT572" s="569"/>
      <c r="BU572" s="569"/>
      <c r="BV572" s="333" t="s">
        <v>171</v>
      </c>
      <c r="BW572" s="580"/>
      <c r="BX572" s="580"/>
      <c r="BY572" s="331" t="str">
        <f>IF(COUNT(BY548,X584)=2,ROUND(BY548*X584/SUM(X579:X588),#REF!),"")</f>
        <v/>
      </c>
      <c r="BZ572" s="331" t="str">
        <f>IF(COUNT(BZ548,Y584)=2,ROUND(BZ548*Y584/SUM(Y579:Y588),#REF!),"")</f>
        <v/>
      </c>
      <c r="CA572" s="331" t="str">
        <f>IF(COUNT(CA548,Z584)=2,ROUND(CA548*Z584/SUM(Z579:Z588),#REF!),"")</f>
        <v/>
      </c>
      <c r="CB572" s="331" t="str">
        <f>IF(COUNT(CB548,AA584)=2,ROUND(CB548*AA584/SUM(AA579:AA588),#REF!),"")</f>
        <v/>
      </c>
      <c r="CC572" s="331" t="str">
        <f>IF(COUNT(CC548,AB584)=2,ROUND(CC548*AB584/SUM(AB579:AB588),#REF!),"")</f>
        <v/>
      </c>
      <c r="CD572" s="331" t="str">
        <f>IF(COUNT(CD548,AC584)=2,ROUND(CD548*AC584/SUM(AC579:AC588),#REF!),"")</f>
        <v/>
      </c>
      <c r="CE572" s="331" t="str">
        <f>IF(COUNT(CE548,AD584)=2,ROUND(CE548*AD584/SUM(AD579:AD588),#REF!),"")</f>
        <v/>
      </c>
      <c r="CF572" s="331" t="str">
        <f>IF(COUNT(CF548,AE584)=2,ROUND(CF548*AE584/SUM(AE579:AE588),#REF!),"")</f>
        <v/>
      </c>
      <c r="CG572" s="331" t="str">
        <f>IF(COUNT(CG548,AF584)=2,ROUND(CG548*AF584/SUM(AF579:AF588),#REF!),"")</f>
        <v/>
      </c>
      <c r="CH572" s="563" t="s">
        <v>215</v>
      </c>
      <c r="CI572" s="563"/>
      <c r="CJ572" s="563"/>
      <c r="CK572" s="563"/>
      <c r="CL572" s="563"/>
      <c r="CM572" s="563"/>
      <c r="CN572" s="563"/>
      <c r="CO572" s="563"/>
      <c r="CP572" s="563"/>
      <c r="CQ572" s="563"/>
    </row>
    <row r="573" spans="3:97" s="243" customFormat="1" ht="13.5" customHeight="1">
      <c r="C573" s="273"/>
      <c r="D573" s="273"/>
      <c r="E573" s="245"/>
      <c r="F573" s="245"/>
      <c r="G573" s="245"/>
      <c r="H573" s="257"/>
      <c r="I573" s="257"/>
      <c r="J573" s="257"/>
      <c r="K573" s="257"/>
      <c r="L573" s="257"/>
      <c r="M573" s="257"/>
      <c r="N573" s="257"/>
      <c r="O573" s="257"/>
      <c r="P573" s="257"/>
      <c r="Q573" s="257"/>
      <c r="R573" s="257"/>
      <c r="S573" s="257"/>
      <c r="T573" s="257"/>
      <c r="U573" s="245"/>
      <c r="V573" s="245"/>
      <c r="W573" s="245"/>
      <c r="X573" s="245"/>
      <c r="Y573" s="274"/>
      <c r="Z573" s="274"/>
      <c r="AA573" s="257"/>
      <c r="AB573" s="257"/>
      <c r="AC573" s="257"/>
      <c r="AD573" s="273"/>
      <c r="AE573" s="273"/>
      <c r="AF573" s="245"/>
      <c r="AG573" s="245"/>
      <c r="AH573" s="245"/>
      <c r="AI573" s="271"/>
      <c r="AJ573" s="271"/>
      <c r="AK573" s="271"/>
      <c r="AL573" s="271"/>
      <c r="AM573" s="271"/>
      <c r="AN573" s="271"/>
      <c r="AO573" s="271"/>
      <c r="AP573" s="271"/>
      <c r="AQ573" s="271"/>
      <c r="AR573" s="271"/>
      <c r="AS573" s="271"/>
      <c r="AT573" s="271"/>
      <c r="AU573" s="272"/>
      <c r="AV573" s="275"/>
      <c r="AX573" s="569"/>
      <c r="AY573" s="569"/>
      <c r="AZ573" s="588"/>
      <c r="BA573" s="590"/>
      <c r="BB573" s="590"/>
      <c r="BC573" s="590"/>
      <c r="BD573" s="588"/>
      <c r="BE573" s="583"/>
      <c r="BF573" s="584"/>
      <c r="BG573" s="259"/>
      <c r="BH573" s="259"/>
      <c r="BI573" s="259"/>
      <c r="BJ573" s="259"/>
      <c r="BK573" s="259"/>
      <c r="BL573" s="259"/>
      <c r="BM573" s="259"/>
      <c r="BN573" s="259"/>
      <c r="BO573" s="259"/>
      <c r="BP573" s="259"/>
      <c r="BQ573" s="259"/>
      <c r="BR573" s="259"/>
      <c r="BS573" s="569"/>
      <c r="BT573" s="569"/>
      <c r="BU573" s="569"/>
      <c r="BV573" s="333" t="s">
        <v>172</v>
      </c>
      <c r="BW573" s="581"/>
      <c r="BX573" s="581"/>
      <c r="BY573" s="331" t="str">
        <f>IF(COUNT(BY549,X584)=2,ROUND(BY549*X584/SUM(X579:X588),#REF!),"")</f>
        <v/>
      </c>
      <c r="BZ573" s="331" t="str">
        <f>IF(COUNT(BZ549,Y584)=2,ROUND(BZ549*Y584/SUM(Y579:Y588),#REF!),"")</f>
        <v/>
      </c>
      <c r="CA573" s="331" t="str">
        <f>IF(COUNT(CA549,Z584)=2,ROUND(CA549*Z584/SUM(Z579:Z588),#REF!),"")</f>
        <v/>
      </c>
      <c r="CB573" s="331" t="str">
        <f>IF(COUNT(CB549,AA584)=2,ROUND(CB549*AA584/SUM(AA579:AA588),#REF!),"")</f>
        <v/>
      </c>
      <c r="CC573" s="331" t="str">
        <f>IF(COUNT(CC549,AB584)=2,ROUND(CC549*AB584/SUM(AB579:AB588),#REF!),"")</f>
        <v/>
      </c>
      <c r="CD573" s="331" t="str">
        <f>IF(COUNT(CD549,AC584)=2,ROUND(CD549*AC584/SUM(AC579:AC588),#REF!),"")</f>
        <v/>
      </c>
      <c r="CE573" s="331" t="str">
        <f>IF(COUNT(CE549,AD584)=2,ROUND(CE549*AD584/SUM(AD579:AD588),#REF!),"")</f>
        <v/>
      </c>
      <c r="CF573" s="331" t="str">
        <f>IF(COUNT(CF549,AE584)=2,ROUND(CF549*AE584/SUM(AE579:AE588),#REF!),"")</f>
        <v/>
      </c>
      <c r="CG573" s="331" t="str">
        <f>IF(COUNT(CG549,AF584)=2,ROUND(CG549*AF584/SUM(AF579:AF588),#REF!),"")</f>
        <v/>
      </c>
      <c r="CH573" s="564" t="str">
        <f>IF(CH572="","",CH572)</f>
        <v>太陽光（余剰）</v>
      </c>
      <c r="CI573" s="564"/>
      <c r="CJ573" s="564"/>
      <c r="CK573" s="564"/>
      <c r="CL573" s="564"/>
      <c r="CM573" s="564"/>
      <c r="CN573" s="564"/>
      <c r="CO573" s="564"/>
      <c r="CP573" s="564"/>
      <c r="CQ573" s="564"/>
      <c r="CR573" s="271"/>
      <c r="CS573" s="271"/>
    </row>
    <row r="574" spans="3:97" s="243" customFormat="1" ht="13.5" customHeight="1">
      <c r="I574" s="257"/>
      <c r="J574" s="257"/>
      <c r="K574" s="257"/>
      <c r="L574" s="257"/>
      <c r="M574" s="257"/>
      <c r="N574" s="257"/>
      <c r="O574" s="257"/>
      <c r="P574" s="257"/>
      <c r="Q574" s="257"/>
      <c r="R574" s="257"/>
      <c r="S574" s="257"/>
      <c r="T574" s="257"/>
      <c r="U574" s="245"/>
      <c r="V574" s="245"/>
      <c r="W574" s="245"/>
      <c r="X574" s="245"/>
      <c r="Y574" s="274"/>
      <c r="Z574" s="274"/>
      <c r="AA574" s="257"/>
      <c r="AB574" s="257"/>
      <c r="AC574" s="257"/>
      <c r="AD574" s="273"/>
      <c r="AE574" s="273"/>
      <c r="AF574" s="245"/>
      <c r="AG574" s="245"/>
      <c r="AH574" s="245"/>
      <c r="AI574" s="271"/>
      <c r="AJ574" s="271"/>
      <c r="AK574" s="271"/>
      <c r="AL574" s="271"/>
      <c r="AM574" s="271"/>
      <c r="AN574" s="271"/>
      <c r="AO574" s="271"/>
      <c r="AP574" s="271"/>
      <c r="AQ574" s="271"/>
      <c r="AR574" s="271"/>
      <c r="AS574" s="271"/>
      <c r="AT574" s="271"/>
      <c r="AU574" s="272"/>
      <c r="AV574" s="257"/>
      <c r="AX574" s="569"/>
      <c r="AY574" s="569"/>
      <c r="AZ574" s="589"/>
      <c r="BA574" s="590"/>
      <c r="BB574" s="590"/>
      <c r="BC574" s="590"/>
      <c r="BD574" s="589"/>
      <c r="BE574" s="585" t="e">
        <f>IF(#REF!="発電事業者","月間送電電力量（GWh）","月間受電電力量（GWh）")</f>
        <v>#REF!</v>
      </c>
      <c r="BF574" s="586"/>
      <c r="BG574" s="331" t="str">
        <f>IF(COUNT(BG550,L584)=2,ROUND(BG550*L584/SUM(L579:L588),#REF!),"")</f>
        <v/>
      </c>
      <c r="BH574" s="331" t="str">
        <f>IF(COUNT(BH550,M584)=2,ROUND(BH550*M584/SUM(M579:M588),#REF!),"")</f>
        <v/>
      </c>
      <c r="BI574" s="331" t="str">
        <f>IF(COUNT(BI550,N584)=2,ROUND(BI550*N584/SUM(N579:N588),#REF!),"")</f>
        <v/>
      </c>
      <c r="BJ574" s="331" t="str">
        <f>IF(COUNT(BJ550,O584)=2,ROUND(BJ550*O584/SUM(O579:O588),#REF!),"")</f>
        <v/>
      </c>
      <c r="BK574" s="331" t="str">
        <f>IF(COUNT(BK550,P584)=2,ROUND(BK550*P584/SUM(P579:P588),#REF!),"")</f>
        <v/>
      </c>
      <c r="BL574" s="331" t="str">
        <f>IF(COUNT(BL550,Q584)=2,ROUND(BL550*Q584/SUM(Q579:Q588),#REF!),"")</f>
        <v/>
      </c>
      <c r="BM574" s="331" t="str">
        <f>IF(COUNT(BM550,R584)=2,ROUND(BM550*R584/SUM(R579:R588),#REF!),"")</f>
        <v/>
      </c>
      <c r="BN574" s="331" t="str">
        <f>IF(COUNT(BN550,S584)=2,ROUND(BN550*S584/SUM(S579:S588),#REF!),"")</f>
        <v/>
      </c>
      <c r="BO574" s="331" t="str">
        <f>IF(COUNT(BO550,T584)=2,ROUND(BO550*T584/SUM(T579:T588),#REF!),"")</f>
        <v/>
      </c>
      <c r="BP574" s="331" t="str">
        <f>IF(COUNT(BP550,U584)=2,ROUND(BP550*U584/SUM(U579:U588),#REF!),"")</f>
        <v/>
      </c>
      <c r="BQ574" s="331" t="str">
        <f>IF(COUNT(BQ550,V584)=2,ROUND(BQ550*V584/SUM(V579:V588),#REF!),"")</f>
        <v/>
      </c>
      <c r="BR574" s="331" t="str">
        <f>IF(COUNT(BR550,W584)=2,ROUND(BR550*W584/SUM(W579:W588),#REF!),"")</f>
        <v/>
      </c>
      <c r="BS574" s="569" t="e">
        <f>IF(#REF!="発電事業者","年間送電電力量（GWh）","年間受電電力量（GWh）")</f>
        <v>#REF!</v>
      </c>
      <c r="BT574" s="569"/>
      <c r="BU574" s="569"/>
      <c r="BV574" s="333" t="s">
        <v>25</v>
      </c>
      <c r="BW574" s="582"/>
      <c r="BX574" s="582"/>
      <c r="BY574" s="331" t="str">
        <f>IF(COUNT(BY550,X584)=2,ROUND(BY550*X584/SUM(X579:X588),#REF!),"")</f>
        <v/>
      </c>
      <c r="BZ574" s="331" t="str">
        <f>IF(COUNT(BZ550,Y584)=2,ROUND(BZ550*Y584/SUM(Y579:Y588),#REF!),"")</f>
        <v/>
      </c>
      <c r="CA574" s="331" t="str">
        <f>IF(COUNT(CA550,Z584)=2,ROUND(CA550*Z584/SUM(Z579:Z588),#REF!),"")</f>
        <v/>
      </c>
      <c r="CB574" s="331" t="str">
        <f>IF(COUNT(CB550,AA584)=2,ROUND(CB550*AA584/SUM(AA579:AA588),#REF!),"")</f>
        <v/>
      </c>
      <c r="CC574" s="331" t="str">
        <f>IF(COUNT(CC550,AB584)=2,ROUND(CC550*AB584/SUM(AB579:AB588),#REF!),"")</f>
        <v/>
      </c>
      <c r="CD574" s="331" t="str">
        <f>IF(COUNT(CD550,AC584)=2,ROUND(CD550*AC584/SUM(AC579:AC588),#REF!),"")</f>
        <v/>
      </c>
      <c r="CE574" s="331" t="str">
        <f>IF(COUNT(CE550,AD584)=2,ROUND(CE550*AD584/SUM(AD579:AD588),#REF!),"")</f>
        <v/>
      </c>
      <c r="CF574" s="331" t="str">
        <f>IF(COUNT(CF550,AE584)=2,ROUND(CF550*AE584/SUM(AE579:AE588),#REF!),"")</f>
        <v/>
      </c>
      <c r="CG574" s="331" t="str">
        <f>IF(COUNT(CG550,AF584)=2,ROUND(CG550*AF584/SUM(AF579:AF588),#REF!),"")</f>
        <v/>
      </c>
      <c r="CH574" s="565" t="str">
        <f>IF(COUNTA(AG584)=0,"",AG584)</f>
        <v/>
      </c>
      <c r="CI574" s="565"/>
      <c r="CJ574" s="565"/>
      <c r="CK574" s="565"/>
      <c r="CL574" s="565"/>
      <c r="CM574" s="565"/>
      <c r="CN574" s="565"/>
      <c r="CO574" s="565"/>
      <c r="CP574" s="565"/>
      <c r="CQ574" s="565"/>
    </row>
    <row r="575" spans="3:97" s="243" customFormat="1" ht="13.5" customHeight="1">
      <c r="C575" s="273"/>
      <c r="D575" s="273"/>
      <c r="E575" s="245"/>
      <c r="F575" s="245"/>
      <c r="G575" s="245"/>
      <c r="H575" s="257"/>
      <c r="I575" s="257"/>
      <c r="J575" s="257"/>
      <c r="K575" s="257"/>
      <c r="L575" s="257"/>
      <c r="M575" s="257"/>
      <c r="N575" s="257"/>
      <c r="O575" s="257"/>
      <c r="P575" s="257"/>
      <c r="Q575" s="257"/>
      <c r="R575" s="257"/>
      <c r="S575" s="257"/>
      <c r="T575" s="257"/>
      <c r="U575" s="257"/>
      <c r="V575" s="257"/>
      <c r="W575" s="257"/>
      <c r="X575" s="257"/>
      <c r="Y575" s="257"/>
      <c r="Z575" s="257"/>
      <c r="AA575" s="257"/>
      <c r="AB575" s="257"/>
      <c r="AC575" s="257"/>
      <c r="AD575" s="257"/>
      <c r="AE575" s="257"/>
      <c r="AF575" s="257"/>
      <c r="AG575" s="257"/>
      <c r="AH575" s="257"/>
      <c r="AI575" s="257"/>
      <c r="AJ575" s="257"/>
      <c r="AK575" s="257"/>
      <c r="AL575" s="257"/>
      <c r="AM575" s="257"/>
      <c r="AN575" s="257"/>
      <c r="AO575" s="257"/>
      <c r="AP575" s="257"/>
      <c r="AQ575" s="257"/>
      <c r="AR575" s="257"/>
      <c r="AS575" s="257"/>
      <c r="AT575" s="257"/>
      <c r="AU575" s="257"/>
      <c r="AV575" s="275"/>
      <c r="AX575" s="569" t="str">
        <f>IF(C585="","",C585)</f>
        <v/>
      </c>
      <c r="AY575" s="569"/>
      <c r="AZ575" s="587" t="str">
        <f>IF(E585="","",E585)</f>
        <v/>
      </c>
      <c r="BA575" s="590" t="str">
        <f ca="1">IF(F585="","",F585)</f>
        <v/>
      </c>
      <c r="BB575" s="590"/>
      <c r="BC575" s="590"/>
      <c r="BD575" s="587" t="str">
        <f>IF(I585="","",I585)</f>
        <v/>
      </c>
      <c r="BE575" s="578" t="e">
        <f>IF(#REF!="発電事業者","送電電力（MW）","受電電力（MW）")</f>
        <v>#REF!</v>
      </c>
      <c r="BF575" s="579"/>
      <c r="BG575" s="331" t="str">
        <f>IF(COUNT(BG548,L585)=2,ROUND(BG548*L585/SUM(L579:L588),#REF!),"")</f>
        <v/>
      </c>
      <c r="BH575" s="331" t="str">
        <f>IF(COUNT(BH548,M585)=2,ROUND(BH548*M585/SUM(M579:M588),#REF!),"")</f>
        <v/>
      </c>
      <c r="BI575" s="331" t="str">
        <f>IF(COUNT(BI548,N585)=2,ROUND(BI548*N585/SUM(N579:N588),#REF!),"")</f>
        <v/>
      </c>
      <c r="BJ575" s="331" t="str">
        <f>IF(COUNT(BJ548,O585)=2,ROUND(BJ548*O585/SUM(O579:O588),#REF!),"")</f>
        <v/>
      </c>
      <c r="BK575" s="331" t="str">
        <f>IF(COUNT(BK548,P585)=2,ROUND(BK548*P585/SUM(P579:P588),#REF!),"")</f>
        <v/>
      </c>
      <c r="BL575" s="331" t="str">
        <f>IF(COUNT(BL548,Q585)=2,ROUND(BL548*Q585/SUM(Q579:Q588),#REF!),"")</f>
        <v/>
      </c>
      <c r="BM575" s="331" t="str">
        <f>IF(COUNT(BM548,R585)=2,ROUND(BM548*R585/SUM(R579:R588),#REF!),"")</f>
        <v/>
      </c>
      <c r="BN575" s="331" t="str">
        <f>IF(COUNT(BN548,S585)=2,ROUND(BN548*S585/SUM(S579:S588),#REF!),"")</f>
        <v/>
      </c>
      <c r="BO575" s="331" t="str">
        <f>IF(COUNT(BO548,T585)=2,ROUND(BO548*T585/SUM(T579:T588),#REF!),"")</f>
        <v/>
      </c>
      <c r="BP575" s="331" t="str">
        <f>IF(COUNT(BP548,U585)=2,ROUND(BP548*U585/SUM(U579:U588),#REF!),"")</f>
        <v/>
      </c>
      <c r="BQ575" s="331" t="str">
        <f>IF(COUNT(BQ548,V585)=2,ROUND(BQ548*V585/SUM(V579:V588),#REF!),"")</f>
        <v/>
      </c>
      <c r="BR575" s="331" t="str">
        <f>IF(COUNT(BR548,W585)=2,ROUND(BR548*W585/SUM(W579:W588),#REF!),"")</f>
        <v/>
      </c>
      <c r="BS575" s="569" t="e">
        <f>IF(#REF!="発電事業者","送電電力（MW）","受電電力（MW）")</f>
        <v>#REF!</v>
      </c>
      <c r="BT575" s="569"/>
      <c r="BU575" s="569"/>
      <c r="BV575" s="333" t="s">
        <v>171</v>
      </c>
      <c r="BW575" s="580"/>
      <c r="BX575" s="580"/>
      <c r="BY575" s="331" t="str">
        <f>IF(COUNT(BY548,X585)=2,ROUND(BY548*X585/SUM(X579:X588),#REF!),"")</f>
        <v/>
      </c>
      <c r="BZ575" s="331" t="str">
        <f>IF(COUNT(BZ548,Y585)=2,ROUND(BZ548*Y585/SUM(Y579:Y588),#REF!),"")</f>
        <v/>
      </c>
      <c r="CA575" s="331" t="str">
        <f>IF(COUNT(CA548,Z585)=2,ROUND(CA548*Z585/SUM(Z579:Z588),#REF!),"")</f>
        <v/>
      </c>
      <c r="CB575" s="331" t="str">
        <f>IF(COUNT(CB548,AA585)=2,ROUND(CB548*AA585/SUM(AA579:AA588),#REF!),"")</f>
        <v/>
      </c>
      <c r="CC575" s="331" t="str">
        <f>IF(COUNT(CC548,AB585)=2,ROUND(CC548*AB585/SUM(AB579:AB588),#REF!),"")</f>
        <v/>
      </c>
      <c r="CD575" s="331" t="str">
        <f>IF(COUNT(CD548,AC585)=2,ROUND(CD548*AC585/SUM(AC579:AC588),#REF!),"")</f>
        <v/>
      </c>
      <c r="CE575" s="331" t="str">
        <f>IF(COUNT(CE548,AD585)=2,ROUND(CE548*AD585/SUM(AD579:AD588),#REF!),"")</f>
        <v/>
      </c>
      <c r="CF575" s="331" t="str">
        <f>IF(COUNT(CF548,AE585)=2,ROUND(CF548*AE585/SUM(AE579:AE588),#REF!),"")</f>
        <v/>
      </c>
      <c r="CG575" s="331" t="str">
        <f>IF(COUNT(CG548,AF585)=2,ROUND(CG548*AF585/SUM(AF579:AF588),#REF!),"")</f>
        <v/>
      </c>
      <c r="CH575" s="563" t="s">
        <v>215</v>
      </c>
      <c r="CI575" s="563"/>
      <c r="CJ575" s="563"/>
      <c r="CK575" s="563"/>
      <c r="CL575" s="563"/>
      <c r="CM575" s="563"/>
      <c r="CN575" s="563"/>
      <c r="CO575" s="563"/>
      <c r="CP575" s="563"/>
      <c r="CQ575" s="563"/>
    </row>
    <row r="576" spans="3:97" s="243" customFormat="1" ht="13.5" customHeight="1">
      <c r="C576" s="241" t="e">
        <f>IF(#REF!="発電事業者","送電相手先諸元","購入相手先諸元")</f>
        <v>#REF!</v>
      </c>
      <c r="D576" s="236"/>
      <c r="E576" s="236"/>
      <c r="F576" s="242">
        <v>0</v>
      </c>
      <c r="G576" s="237" t="s">
        <v>255</v>
      </c>
      <c r="H576" s="236"/>
      <c r="I576" s="236"/>
      <c r="J576" s="236"/>
      <c r="K576" s="236"/>
      <c r="AV576" s="257"/>
      <c r="AX576" s="569"/>
      <c r="AY576" s="569"/>
      <c r="AZ576" s="588"/>
      <c r="BA576" s="590"/>
      <c r="BB576" s="590"/>
      <c r="BC576" s="590"/>
      <c r="BD576" s="588"/>
      <c r="BE576" s="583"/>
      <c r="BF576" s="584"/>
      <c r="BG576" s="259"/>
      <c r="BH576" s="259"/>
      <c r="BI576" s="259"/>
      <c r="BJ576" s="259"/>
      <c r="BK576" s="259"/>
      <c r="BL576" s="259"/>
      <c r="BM576" s="259"/>
      <c r="BN576" s="259"/>
      <c r="BO576" s="259"/>
      <c r="BP576" s="259"/>
      <c r="BQ576" s="259"/>
      <c r="BR576" s="259"/>
      <c r="BS576" s="569"/>
      <c r="BT576" s="569"/>
      <c r="BU576" s="569"/>
      <c r="BV576" s="333" t="s">
        <v>172</v>
      </c>
      <c r="BW576" s="581"/>
      <c r="BX576" s="581"/>
      <c r="BY576" s="331" t="str">
        <f>IF(COUNT(BY549,X585)=2,ROUND(BY549*X585/SUM(X579:X588),#REF!),"")</f>
        <v/>
      </c>
      <c r="BZ576" s="331" t="str">
        <f>IF(COUNT(BZ549,Y585)=2,ROUND(BZ549*Y585/SUM(Y579:Y588),#REF!),"")</f>
        <v/>
      </c>
      <c r="CA576" s="331" t="str">
        <f>IF(COUNT(CA549,Z585)=2,ROUND(CA549*Z585/SUM(Z579:Z588),#REF!),"")</f>
        <v/>
      </c>
      <c r="CB576" s="331" t="str">
        <f>IF(COUNT(CB549,AA585)=2,ROUND(CB549*AA585/SUM(AA579:AA588),#REF!),"")</f>
        <v/>
      </c>
      <c r="CC576" s="331" t="str">
        <f>IF(COUNT(CC549,AB585)=2,ROUND(CC549*AB585/SUM(AB579:AB588),#REF!),"")</f>
        <v/>
      </c>
      <c r="CD576" s="331" t="str">
        <f>IF(COUNT(CD549,AC585)=2,ROUND(CD549*AC585/SUM(AC579:AC588),#REF!),"")</f>
        <v/>
      </c>
      <c r="CE576" s="331" t="str">
        <f>IF(COUNT(CE549,AD585)=2,ROUND(CE549*AD585/SUM(AD579:AD588),#REF!),"")</f>
        <v/>
      </c>
      <c r="CF576" s="331" t="str">
        <f>IF(COUNT(CF549,AE585)=2,ROUND(CF549*AE585/SUM(AE579:AE588),#REF!),"")</f>
        <v/>
      </c>
      <c r="CG576" s="331" t="str">
        <f>IF(COUNT(CG549,AF585)=2,ROUND(CG549*AF585/SUM(AF579:AF588),#REF!),"")</f>
        <v/>
      </c>
      <c r="CH576" s="564" t="str">
        <f>IF(CH575="","",CH575)</f>
        <v>太陽光（余剰）</v>
      </c>
      <c r="CI576" s="564"/>
      <c r="CJ576" s="564"/>
      <c r="CK576" s="564"/>
      <c r="CL576" s="564"/>
      <c r="CM576" s="564"/>
      <c r="CN576" s="564"/>
      <c r="CO576" s="564"/>
      <c r="CP576" s="564"/>
      <c r="CQ576" s="564"/>
    </row>
    <row r="577" spans="3:95" s="243" customFormat="1" ht="13.5" customHeight="1">
      <c r="C577" s="594" t="s">
        <v>200</v>
      </c>
      <c r="D577" s="594"/>
      <c r="E577" s="594" t="s">
        <v>201</v>
      </c>
      <c r="F577" s="594" t="s">
        <v>202</v>
      </c>
      <c r="G577" s="594"/>
      <c r="H577" s="594"/>
      <c r="I577" s="595" t="s">
        <v>203</v>
      </c>
      <c r="J577" s="597" t="e">
        <f>IF(#REF!="発電事業者","送電先","購入先")</f>
        <v>#REF!</v>
      </c>
      <c r="K577" s="598"/>
      <c r="L577" s="601" t="e">
        <f>DATE(#REF!,1,1)</f>
        <v>#REF!</v>
      </c>
      <c r="M577" s="602"/>
      <c r="N577" s="602"/>
      <c r="O577" s="602"/>
      <c r="P577" s="602"/>
      <c r="Q577" s="602"/>
      <c r="R577" s="602"/>
      <c r="S577" s="602"/>
      <c r="T577" s="602"/>
      <c r="U577" s="602"/>
      <c r="V577" s="602"/>
      <c r="W577" s="603"/>
      <c r="X577" s="592" t="e">
        <f>DATE(#REF!+1,1,1)</f>
        <v>#REF!</v>
      </c>
      <c r="Y577" s="592" t="e">
        <f>DATE(#REF!+2,1,1)</f>
        <v>#REF!</v>
      </c>
      <c r="Z577" s="592" t="e">
        <f>DATE(#REF!+3,1,1)</f>
        <v>#REF!</v>
      </c>
      <c r="AA577" s="592" t="e">
        <f>DATE(#REF!+4,1,1)</f>
        <v>#REF!</v>
      </c>
      <c r="AB577" s="592" t="e">
        <f>DATE(#REF!+5,1,1)</f>
        <v>#REF!</v>
      </c>
      <c r="AC577" s="592" t="e">
        <f>DATE(#REF!+6,1,1)</f>
        <v>#REF!</v>
      </c>
      <c r="AD577" s="592" t="e">
        <f>DATE(#REF!+7,1,1)</f>
        <v>#REF!</v>
      </c>
      <c r="AE577" s="592" t="e">
        <f>DATE(#REF!+8,1,1)</f>
        <v>#REF!</v>
      </c>
      <c r="AF577" s="592" t="e">
        <f>DATE(#REF!+9,1,1)</f>
        <v>#REF!</v>
      </c>
      <c r="AG577" s="594" t="s">
        <v>253</v>
      </c>
      <c r="AH577" s="594"/>
      <c r="AI577" s="594"/>
      <c r="AJ577" s="594"/>
      <c r="AK577" s="594"/>
      <c r="AL577" s="594"/>
      <c r="AM577" s="594"/>
      <c r="AN577" s="594"/>
      <c r="AO577" s="594"/>
      <c r="AP577" s="594"/>
      <c r="AV577" s="275"/>
      <c r="AX577" s="569"/>
      <c r="AY577" s="569"/>
      <c r="AZ577" s="589"/>
      <c r="BA577" s="590"/>
      <c r="BB577" s="590"/>
      <c r="BC577" s="590"/>
      <c r="BD577" s="589"/>
      <c r="BE577" s="585" t="e">
        <f>IF(#REF!="発電事業者","月間送電電力量（GWh）","月間受電電力量（GWh）")</f>
        <v>#REF!</v>
      </c>
      <c r="BF577" s="586"/>
      <c r="BG577" s="331" t="str">
        <f>IF(COUNT(BG550,L585)=2,ROUND(BG550*L585/SUM(L579:L588),#REF!),"")</f>
        <v/>
      </c>
      <c r="BH577" s="331" t="str">
        <f>IF(COUNT(BH550,M585)=2,ROUND(BH550*M585/SUM(M579:M588),#REF!),"")</f>
        <v/>
      </c>
      <c r="BI577" s="331" t="str">
        <f>IF(COUNT(BI550,N585)=2,ROUND(BI550*N585/SUM(N579:N588),#REF!),"")</f>
        <v/>
      </c>
      <c r="BJ577" s="331" t="str">
        <f>IF(COUNT(BJ550,O585)=2,ROUND(BJ550*O585/SUM(O579:O588),#REF!),"")</f>
        <v/>
      </c>
      <c r="BK577" s="331" t="str">
        <f>IF(COUNT(BK550,P585)=2,ROUND(BK550*P585/SUM(P579:P588),#REF!),"")</f>
        <v/>
      </c>
      <c r="BL577" s="331" t="str">
        <f>IF(COUNT(BL550,Q585)=2,ROUND(BL550*Q585/SUM(Q579:Q588),#REF!),"")</f>
        <v/>
      </c>
      <c r="BM577" s="331" t="str">
        <f>IF(COUNT(BM550,R585)=2,ROUND(BM550*R585/SUM(R579:R588),#REF!),"")</f>
        <v/>
      </c>
      <c r="BN577" s="331" t="str">
        <f>IF(COUNT(BN550,S585)=2,ROUND(BN550*S585/SUM(S579:S588),#REF!),"")</f>
        <v/>
      </c>
      <c r="BO577" s="331" t="str">
        <f>IF(COUNT(BO550,T585)=2,ROUND(BO550*T585/SUM(T579:T588),#REF!),"")</f>
        <v/>
      </c>
      <c r="BP577" s="331" t="str">
        <f>IF(COUNT(BP550,U585)=2,ROUND(BP550*U585/SUM(U579:U588),#REF!),"")</f>
        <v/>
      </c>
      <c r="BQ577" s="331" t="str">
        <f>IF(COUNT(BQ550,V585)=2,ROUND(BQ550*V585/SUM(V579:V588),#REF!),"")</f>
        <v/>
      </c>
      <c r="BR577" s="331" t="str">
        <f>IF(COUNT(BR550,W585)=2,ROUND(BR550*W585/SUM(W579:W588),#REF!),"")</f>
        <v/>
      </c>
      <c r="BS577" s="569" t="e">
        <f>IF(#REF!="発電事業者","年間送電電力量（GWh）","年間受電電力量（GWh）")</f>
        <v>#REF!</v>
      </c>
      <c r="BT577" s="569"/>
      <c r="BU577" s="569"/>
      <c r="BV577" s="333" t="s">
        <v>25</v>
      </c>
      <c r="BW577" s="582"/>
      <c r="BX577" s="582"/>
      <c r="BY577" s="331" t="str">
        <f>IF(COUNT(BY550,X585)=2,ROUND(BY550*X585/SUM(X579:X588),#REF!),"")</f>
        <v/>
      </c>
      <c r="BZ577" s="331" t="str">
        <f>IF(COUNT(BZ550,Y585)=2,ROUND(BZ550*Y585/SUM(Y579:Y588),#REF!),"")</f>
        <v/>
      </c>
      <c r="CA577" s="331" t="str">
        <f>IF(COUNT(CA550,Z585)=2,ROUND(CA550*Z585/SUM(Z579:Z588),#REF!),"")</f>
        <v/>
      </c>
      <c r="CB577" s="331" t="str">
        <f>IF(COUNT(CB550,AA585)=2,ROUND(CB550*AA585/SUM(AA579:AA588),#REF!),"")</f>
        <v/>
      </c>
      <c r="CC577" s="331" t="str">
        <f>IF(COUNT(CC550,AB585)=2,ROUND(CC550*AB585/SUM(AB579:AB588),#REF!),"")</f>
        <v/>
      </c>
      <c r="CD577" s="331" t="str">
        <f>IF(COUNT(CD550,AC585)=2,ROUND(CD550*AC585/SUM(AC579:AC588),#REF!),"")</f>
        <v/>
      </c>
      <c r="CE577" s="331" t="str">
        <f>IF(COUNT(CE550,AD585)=2,ROUND(CE550*AD585/SUM(AD579:AD588),#REF!),"")</f>
        <v/>
      </c>
      <c r="CF577" s="331" t="str">
        <f>IF(COUNT(CF550,AE585)=2,ROUND(CF550*AE585/SUM(AE579:AE588),#REF!),"")</f>
        <v/>
      </c>
      <c r="CG577" s="331" t="str">
        <f>IF(COUNT(CG550,AF585)=2,ROUND(CG550*AF585/SUM(AF579:AF588),#REF!),"")</f>
        <v/>
      </c>
      <c r="CH577" s="565" t="str">
        <f>IF(COUNTA(AG585)=0,"",AG585)</f>
        <v/>
      </c>
      <c r="CI577" s="565"/>
      <c r="CJ577" s="565"/>
      <c r="CK577" s="565"/>
      <c r="CL577" s="565"/>
      <c r="CM577" s="565"/>
      <c r="CN577" s="565"/>
      <c r="CO577" s="565"/>
      <c r="CP577" s="565"/>
      <c r="CQ577" s="565"/>
    </row>
    <row r="578" spans="3:95" s="243" customFormat="1" ht="13.5" customHeight="1">
      <c r="C578" s="594"/>
      <c r="D578" s="594"/>
      <c r="E578" s="594"/>
      <c r="F578" s="594"/>
      <c r="G578" s="594"/>
      <c r="H578" s="594"/>
      <c r="I578" s="596"/>
      <c r="J578" s="599"/>
      <c r="K578" s="600"/>
      <c r="L578" s="320" t="s">
        <v>194</v>
      </c>
      <c r="M578" s="320" t="s">
        <v>195</v>
      </c>
      <c r="N578" s="320" t="s">
        <v>161</v>
      </c>
      <c r="O578" s="320" t="s">
        <v>162</v>
      </c>
      <c r="P578" s="320" t="s">
        <v>163</v>
      </c>
      <c r="Q578" s="320" t="s">
        <v>164</v>
      </c>
      <c r="R578" s="320" t="s">
        <v>165</v>
      </c>
      <c r="S578" s="320" t="s">
        <v>166</v>
      </c>
      <c r="T578" s="320" t="s">
        <v>167</v>
      </c>
      <c r="U578" s="320" t="s">
        <v>168</v>
      </c>
      <c r="V578" s="320" t="s">
        <v>169</v>
      </c>
      <c r="W578" s="320" t="s">
        <v>170</v>
      </c>
      <c r="X578" s="593">
        <v>43101</v>
      </c>
      <c r="Y578" s="593">
        <v>43466</v>
      </c>
      <c r="Z578" s="593">
        <v>43831</v>
      </c>
      <c r="AA578" s="593">
        <v>44197</v>
      </c>
      <c r="AB578" s="593">
        <v>44562</v>
      </c>
      <c r="AC578" s="593">
        <v>44927</v>
      </c>
      <c r="AD578" s="593">
        <v>45292</v>
      </c>
      <c r="AE578" s="593">
        <v>45658</v>
      </c>
      <c r="AF578" s="593">
        <v>46023</v>
      </c>
      <c r="AG578" s="594"/>
      <c r="AH578" s="594"/>
      <c r="AI578" s="594"/>
      <c r="AJ578" s="594"/>
      <c r="AK578" s="594"/>
      <c r="AL578" s="594"/>
      <c r="AM578" s="594"/>
      <c r="AN578" s="594"/>
      <c r="AO578" s="594"/>
      <c r="AP578" s="594"/>
      <c r="AV578" s="275"/>
      <c r="AX578" s="569" t="str">
        <f>IF(C586="","",C586)</f>
        <v/>
      </c>
      <c r="AY578" s="569"/>
      <c r="AZ578" s="587" t="str">
        <f>IF(E586="","",E586)</f>
        <v/>
      </c>
      <c r="BA578" s="590" t="str">
        <f ca="1">IF(F586="","",F586)</f>
        <v/>
      </c>
      <c r="BB578" s="590"/>
      <c r="BC578" s="590"/>
      <c r="BD578" s="587" t="str">
        <f>IF(I586="","",I586)</f>
        <v/>
      </c>
      <c r="BE578" s="578" t="e">
        <f>IF(#REF!="発電事業者","送電電力（MW）","受電電力（MW）")</f>
        <v>#REF!</v>
      </c>
      <c r="BF578" s="579"/>
      <c r="BG578" s="331" t="str">
        <f>IF(COUNT(BG548,L586)=2,ROUND(BG548*L586/SUM(L579:L588),#REF!),"")</f>
        <v/>
      </c>
      <c r="BH578" s="331" t="str">
        <f>IF(COUNT(BH548,M586)=2,ROUND(BH548*M586/SUM(M579:M588),#REF!),"")</f>
        <v/>
      </c>
      <c r="BI578" s="331" t="str">
        <f>IF(COUNT(BI548,N586)=2,ROUND(BI548*N586/SUM(N579:N588),#REF!),"")</f>
        <v/>
      </c>
      <c r="BJ578" s="331" t="str">
        <f>IF(COUNT(BJ548,O586)=2,ROUND(BJ548*O586/SUM(O579:O588),#REF!),"")</f>
        <v/>
      </c>
      <c r="BK578" s="331" t="str">
        <f>IF(COUNT(BK548,P586)=2,ROUND(BK548*P586/SUM(P579:P588),#REF!),"")</f>
        <v/>
      </c>
      <c r="BL578" s="331" t="str">
        <f>IF(COUNT(BL548,Q586)=2,ROUND(BL548*Q586/SUM(Q579:Q588),#REF!),"")</f>
        <v/>
      </c>
      <c r="BM578" s="331" t="str">
        <f>IF(COUNT(BM548,R586)=2,ROUND(BM548*R586/SUM(R579:R588),#REF!),"")</f>
        <v/>
      </c>
      <c r="BN578" s="331" t="str">
        <f>IF(COUNT(BN548,S586)=2,ROUND(BN548*S586/SUM(S579:S588),#REF!),"")</f>
        <v/>
      </c>
      <c r="BO578" s="331" t="str">
        <f>IF(COUNT(BO548,T586)=2,ROUND(BO548*T586/SUM(T579:T588),#REF!),"")</f>
        <v/>
      </c>
      <c r="BP578" s="331" t="str">
        <f>IF(COUNT(BP548,U586)=2,ROUND(BP548*U586/SUM(U579:U588),#REF!),"")</f>
        <v/>
      </c>
      <c r="BQ578" s="331" t="str">
        <f>IF(COUNT(BQ548,V586)=2,ROUND(BQ548*V586/SUM(V579:V588),#REF!),"")</f>
        <v/>
      </c>
      <c r="BR578" s="331" t="str">
        <f>IF(COUNT(BR548,W586)=2,ROUND(BR548*W586/SUM(W579:W588),#REF!),"")</f>
        <v/>
      </c>
      <c r="BS578" s="569" t="e">
        <f>IF(#REF!="発電事業者","送電電力（MW）","受電電力（MW）")</f>
        <v>#REF!</v>
      </c>
      <c r="BT578" s="569"/>
      <c r="BU578" s="569"/>
      <c r="BV578" s="333" t="s">
        <v>171</v>
      </c>
      <c r="BW578" s="580"/>
      <c r="BX578" s="580"/>
      <c r="BY578" s="331" t="str">
        <f>IF(COUNT(BY548,X586)=2,ROUND(BY548*X586/SUM(X579:X588),#REF!),"")</f>
        <v/>
      </c>
      <c r="BZ578" s="331" t="str">
        <f>IF(COUNT(BZ548,Y586)=2,ROUND(BZ548*Y586/SUM(Y579:Y588),#REF!),"")</f>
        <v/>
      </c>
      <c r="CA578" s="331" t="str">
        <f>IF(COUNT(CA548,Z586)=2,ROUND(CA548*Z586/SUM(Z579:Z588),#REF!),"")</f>
        <v/>
      </c>
      <c r="CB578" s="331" t="str">
        <f>IF(COUNT(CB548,AA586)=2,ROUND(CB548*AA586/SUM(AA579:AA588),#REF!),"")</f>
        <v/>
      </c>
      <c r="CC578" s="331" t="str">
        <f>IF(COUNT(CC548,AB586)=2,ROUND(CC548*AB586/SUM(AB579:AB588),#REF!),"")</f>
        <v/>
      </c>
      <c r="CD578" s="331" t="str">
        <f>IF(COUNT(CD548,AC586)=2,ROUND(CD548*AC586/SUM(AC579:AC588),#REF!),"")</f>
        <v/>
      </c>
      <c r="CE578" s="331" t="str">
        <f>IF(COUNT(CE548,AD586)=2,ROUND(CE548*AD586/SUM(AD579:AD588),#REF!),"")</f>
        <v/>
      </c>
      <c r="CF578" s="331" t="str">
        <f>IF(COUNT(CF548,AE586)=2,ROUND(CF548*AE586/SUM(AE579:AE588),#REF!),"")</f>
        <v/>
      </c>
      <c r="CG578" s="331" t="str">
        <f>IF(COUNT(CG548,AF586)=2,ROUND(CG548*AF586/SUM(AF579:AF588),#REF!),"")</f>
        <v/>
      </c>
      <c r="CH578" s="563" t="s">
        <v>215</v>
      </c>
      <c r="CI578" s="563"/>
      <c r="CJ578" s="563"/>
      <c r="CK578" s="563"/>
      <c r="CL578" s="563"/>
      <c r="CM578" s="563"/>
      <c r="CN578" s="563"/>
      <c r="CO578" s="563"/>
      <c r="CP578" s="563"/>
      <c r="CQ578" s="563"/>
    </row>
    <row r="579" spans="3:95" s="243" customFormat="1" ht="13.5" customHeight="1">
      <c r="C579" s="568"/>
      <c r="D579" s="568"/>
      <c r="E579" s="332"/>
      <c r="F579" s="569" t="str">
        <f ca="1">IF(E579="","",VLOOKUP(E579,INDIRECT(AR579),2,FALSE))</f>
        <v/>
      </c>
      <c r="G579" s="569"/>
      <c r="H579" s="569"/>
      <c r="I579" s="333" t="str">
        <f>IF(E579="","",E543)</f>
        <v/>
      </c>
      <c r="J579" s="569" t="e">
        <f>J577&amp;"１"</f>
        <v>#REF!</v>
      </c>
      <c r="K579" s="569"/>
      <c r="L579" s="277">
        <f t="shared" ref="L579:W579" si="143">IF($F576=0,IF(100-SUM(L580:L588)=0,"",100-SUM(L580:L588)),IF(H553-SUM(L580:L588)=0,"",H553-SUM(L580:L588)))</f>
        <v>100</v>
      </c>
      <c r="M579" s="277">
        <f t="shared" si="143"/>
        <v>100</v>
      </c>
      <c r="N579" s="277">
        <f t="shared" si="143"/>
        <v>100</v>
      </c>
      <c r="O579" s="277">
        <f t="shared" si="143"/>
        <v>100</v>
      </c>
      <c r="P579" s="277">
        <f t="shared" si="143"/>
        <v>100</v>
      </c>
      <c r="Q579" s="277">
        <f t="shared" si="143"/>
        <v>100</v>
      </c>
      <c r="R579" s="277">
        <f t="shared" si="143"/>
        <v>100</v>
      </c>
      <c r="S579" s="277">
        <f t="shared" si="143"/>
        <v>100</v>
      </c>
      <c r="T579" s="277">
        <f t="shared" si="143"/>
        <v>100</v>
      </c>
      <c r="U579" s="277">
        <f t="shared" si="143"/>
        <v>100</v>
      </c>
      <c r="V579" s="277">
        <f t="shared" si="143"/>
        <v>100</v>
      </c>
      <c r="W579" s="277">
        <f t="shared" si="143"/>
        <v>100</v>
      </c>
      <c r="X579" s="277">
        <f>IF($F576=0,IF(100-SUM(X580:X588)=0,"",100-SUM(X580:X588)),IF(H555-SUM(X580:X588)=0,"",H555-SUM(X580:X588)))</f>
        <v>100</v>
      </c>
      <c r="Y579" s="277">
        <f>IF($F576=0,IF(100-SUM(Y580:Y588)=0,"",100-SUM(Y580:Y588)),IF(H557-SUM(Y580:Y588)=0,"",H557-SUM(Y580:Y588)))</f>
        <v>100</v>
      </c>
      <c r="Z579" s="277">
        <f>IF($F576=0,IF(100-SUM(Z580:Z588)=0,"",100-SUM(Z580:Z588)),IF(H559-SUM(Z580:Z588)=0,"",H559-SUM(Z580:Z588)))</f>
        <v>100</v>
      </c>
      <c r="AA579" s="277">
        <f>IF($F576=0,IF(100-SUM(AA580:AA588)=0,"",100-SUM(AA580:AA588)),IF(H561-SUM(AA580:AA588)=0,"",H561-SUM(AA580:AA588)))</f>
        <v>100</v>
      </c>
      <c r="AB579" s="277">
        <f>IF($F576=0,IF(100-SUM(AB580:AB588)=0,"",100-SUM(AB580:AB588)),IF(H563-SUM(AB580:AB588)=0,"",H563-SUM(AB580:AB588)))</f>
        <v>100</v>
      </c>
      <c r="AC579" s="277">
        <f>IF($F576=0,IF(100-SUM(AC580:AC588)=0,"",100-SUM(AC580:AC588)),IF(H565-SUM(AC580:AC588)=0,"",H565-SUM(AC580:AC588)))</f>
        <v>100</v>
      </c>
      <c r="AD579" s="277">
        <f>IF($F576=0,IF(100-SUM(AD580:AD588)=0,"",100-SUM(AD580:AD588)),IF(H567-SUM(AD580:AD588)=0,"",H567-SUM(AD580:AD588)))</f>
        <v>100</v>
      </c>
      <c r="AE579" s="277">
        <f>IF($F576=0,IF(100-SUM(AE580:AE588)=0,"",100-SUM(AE580:AE588)),IF(H569-SUM(AE580:AE588)=0,"",H569-SUM(AE580:AE588)))</f>
        <v>100</v>
      </c>
      <c r="AF579" s="277">
        <f>IF($F576=0,IF(100-SUM(AF580:AF588)=0,"",100-SUM(AF580:AF588)),IF(H571-SUM(AF580:AF588)=0,"",H571-SUM(AF580:AF588)))</f>
        <v>100</v>
      </c>
      <c r="AG579" s="570"/>
      <c r="AH579" s="570"/>
      <c r="AI579" s="570"/>
      <c r="AJ579" s="570"/>
      <c r="AK579" s="570"/>
      <c r="AL579" s="570"/>
      <c r="AM579" s="570"/>
      <c r="AN579" s="570"/>
      <c r="AO579" s="570"/>
      <c r="AP579" s="570"/>
      <c r="AR579" s="591" t="b">
        <f t="shared" ref="AR579:AR588" si="144">IF(C579="発電事業者","事業者リスト一覧!D3:E1002", IF(C579="小売電気事業者","事業者リスト一覧!J3:K1002", IF(C579="一般送配電事業者","事業者リスト一覧!G3:H13", IF(C579="送電事業者","事業者リスト一覧!G16:H21", IF(C579="特定送配電事業者","事業者リスト一覧!G24:H44", IF(C579="登録特定送配電事業者","事業者リスト一覧!G47:H87", IF(C579="その他事業者","事業者リスト一覧!G90:H100")))))))</f>
        <v>0</v>
      </c>
      <c r="AS579" s="591"/>
      <c r="AT579" s="591"/>
      <c r="AU579" s="281" t="s">
        <v>160</v>
      </c>
      <c r="AV579" s="275"/>
      <c r="AX579" s="569"/>
      <c r="AY579" s="569"/>
      <c r="AZ579" s="588"/>
      <c r="BA579" s="590"/>
      <c r="BB579" s="590"/>
      <c r="BC579" s="590"/>
      <c r="BD579" s="588"/>
      <c r="BE579" s="583"/>
      <c r="BF579" s="584"/>
      <c r="BG579" s="259"/>
      <c r="BH579" s="259"/>
      <c r="BI579" s="259"/>
      <c r="BJ579" s="259"/>
      <c r="BK579" s="259"/>
      <c r="BL579" s="259"/>
      <c r="BM579" s="259"/>
      <c r="BN579" s="259"/>
      <c r="BO579" s="259"/>
      <c r="BP579" s="259"/>
      <c r="BQ579" s="259"/>
      <c r="BR579" s="259"/>
      <c r="BS579" s="569"/>
      <c r="BT579" s="569"/>
      <c r="BU579" s="569"/>
      <c r="BV579" s="333" t="s">
        <v>172</v>
      </c>
      <c r="BW579" s="581"/>
      <c r="BX579" s="581"/>
      <c r="BY579" s="331" t="str">
        <f>IF(COUNT(BY549,X586)=2,ROUND(BY549*X586/SUM(X579:X588),#REF!),"")</f>
        <v/>
      </c>
      <c r="BZ579" s="331" t="str">
        <f>IF(COUNT(BZ549,Y586)=2,ROUND(BZ549*Y586/SUM(Y579:Y588),#REF!),"")</f>
        <v/>
      </c>
      <c r="CA579" s="331" t="str">
        <f>IF(COUNT(CA549,Z586)=2,ROUND(CA549*Z586/SUM(Z579:Z588),#REF!),"")</f>
        <v/>
      </c>
      <c r="CB579" s="331" t="str">
        <f>IF(COUNT(CB549,AA586)=2,ROUND(CB549*AA586/SUM(AA579:AA588),#REF!),"")</f>
        <v/>
      </c>
      <c r="CC579" s="331" t="str">
        <f>IF(COUNT(CC549,AB586)=2,ROUND(CC549*AB586/SUM(AB579:AB588),#REF!),"")</f>
        <v/>
      </c>
      <c r="CD579" s="331" t="str">
        <f>IF(COUNT(CD549,AC586)=2,ROUND(CD549*AC586/SUM(AC579:AC588),#REF!),"")</f>
        <v/>
      </c>
      <c r="CE579" s="331" t="str">
        <f>IF(COUNT(CE549,AD586)=2,ROUND(CE549*AD586/SUM(AD579:AD588),#REF!),"")</f>
        <v/>
      </c>
      <c r="CF579" s="331" t="str">
        <f>IF(COUNT(CF549,AE586)=2,ROUND(CF549*AE586/SUM(AE579:AE588),#REF!),"")</f>
        <v/>
      </c>
      <c r="CG579" s="331" t="str">
        <f>IF(COUNT(CG549,AF586)=2,ROUND(CG549*AF586/SUM(AF579:AF588),#REF!),"")</f>
        <v/>
      </c>
      <c r="CH579" s="564" t="str">
        <f>IF(CH578="","",CH578)</f>
        <v>太陽光（余剰）</v>
      </c>
      <c r="CI579" s="564"/>
      <c r="CJ579" s="564"/>
      <c r="CK579" s="564"/>
      <c r="CL579" s="564"/>
      <c r="CM579" s="564"/>
      <c r="CN579" s="564"/>
      <c r="CO579" s="564"/>
      <c r="CP579" s="564"/>
      <c r="CQ579" s="564"/>
    </row>
    <row r="580" spans="3:95" s="243" customFormat="1" ht="13.5" customHeight="1">
      <c r="C580" s="568"/>
      <c r="D580" s="568"/>
      <c r="E580" s="332"/>
      <c r="F580" s="569" t="str">
        <f t="shared" ref="F580:F587" ca="1" si="145">IF(E580="","",VLOOKUP(E580,INDIRECT(AR580),2,FALSE))</f>
        <v/>
      </c>
      <c r="G580" s="569"/>
      <c r="H580" s="569"/>
      <c r="I580" s="333" t="str">
        <f>IF(E580="","",E543)</f>
        <v/>
      </c>
      <c r="J580" s="569" t="e">
        <f>J577&amp;"２"</f>
        <v>#REF!</v>
      </c>
      <c r="K580" s="569"/>
      <c r="L580" s="256"/>
      <c r="M580" s="256"/>
      <c r="N580" s="256"/>
      <c r="O580" s="256"/>
      <c r="P580" s="256"/>
      <c r="Q580" s="256"/>
      <c r="R580" s="256"/>
      <c r="S580" s="256"/>
      <c r="T580" s="256"/>
      <c r="U580" s="256"/>
      <c r="V580" s="256"/>
      <c r="W580" s="256"/>
      <c r="X580" s="256"/>
      <c r="Y580" s="256"/>
      <c r="Z580" s="256"/>
      <c r="AA580" s="256"/>
      <c r="AB580" s="256"/>
      <c r="AC580" s="256"/>
      <c r="AD580" s="256"/>
      <c r="AE580" s="256"/>
      <c r="AF580" s="256"/>
      <c r="AG580" s="570"/>
      <c r="AH580" s="570"/>
      <c r="AI580" s="570"/>
      <c r="AJ580" s="570"/>
      <c r="AK580" s="570"/>
      <c r="AL580" s="570"/>
      <c r="AM580" s="570"/>
      <c r="AN580" s="570"/>
      <c r="AO580" s="570"/>
      <c r="AP580" s="570"/>
      <c r="AR580" s="571" t="b">
        <f t="shared" si="144"/>
        <v>0</v>
      </c>
      <c r="AS580" s="571"/>
      <c r="AT580" s="571"/>
      <c r="AU580" s="282" t="s">
        <v>160</v>
      </c>
      <c r="AV580" s="275"/>
      <c r="AX580" s="569"/>
      <c r="AY580" s="569"/>
      <c r="AZ580" s="589"/>
      <c r="BA580" s="590"/>
      <c r="BB580" s="590"/>
      <c r="BC580" s="590"/>
      <c r="BD580" s="589"/>
      <c r="BE580" s="585" t="e">
        <f>IF(#REF!="発電事業者","月間送電電力量（GWh）","月間受電電力量（GWh）")</f>
        <v>#REF!</v>
      </c>
      <c r="BF580" s="586"/>
      <c r="BG580" s="331" t="str">
        <f>IF(COUNT(BG550,L586)=2,ROUND(BG550*L586/SUM(L579:L588),#REF!),"")</f>
        <v/>
      </c>
      <c r="BH580" s="331" t="str">
        <f>IF(COUNT(BH550,M586)=2,ROUND(BH550*M586/SUM(M579:M588),#REF!),"")</f>
        <v/>
      </c>
      <c r="BI580" s="331" t="str">
        <f>IF(COUNT(BI550,N586)=2,ROUND(BI550*N586/SUM(N579:N588),#REF!),"")</f>
        <v/>
      </c>
      <c r="BJ580" s="331" t="str">
        <f>IF(COUNT(BJ550,O586)=2,ROUND(BJ550*O586/SUM(O579:O588),#REF!),"")</f>
        <v/>
      </c>
      <c r="BK580" s="331" t="str">
        <f>IF(COUNT(BK550,P586)=2,ROUND(BK550*P586/SUM(P579:P588),#REF!),"")</f>
        <v/>
      </c>
      <c r="BL580" s="331" t="str">
        <f>IF(COUNT(BL550,Q586)=2,ROUND(BL550*Q586/SUM(Q579:Q588),#REF!),"")</f>
        <v/>
      </c>
      <c r="BM580" s="331" t="str">
        <f>IF(COUNT(BM550,R586)=2,ROUND(BM550*R586/SUM(R579:R588),#REF!),"")</f>
        <v/>
      </c>
      <c r="BN580" s="331" t="str">
        <f>IF(COUNT(BN550,S586)=2,ROUND(BN550*S586/SUM(S579:S588),#REF!),"")</f>
        <v/>
      </c>
      <c r="BO580" s="331" t="str">
        <f>IF(COUNT(BO550,T586)=2,ROUND(BO550*T586/SUM(T579:T588),#REF!),"")</f>
        <v/>
      </c>
      <c r="BP580" s="331" t="str">
        <f>IF(COUNT(BP550,U586)=2,ROUND(BP550*U586/SUM(U579:U588),#REF!),"")</f>
        <v/>
      </c>
      <c r="BQ580" s="331" t="str">
        <f>IF(COUNT(BQ550,V586)=2,ROUND(BQ550*V586/SUM(V579:V588),#REF!),"")</f>
        <v/>
      </c>
      <c r="BR580" s="331" t="str">
        <f>IF(COUNT(BR550,W586)=2,ROUND(BR550*W586/SUM(W579:W588),#REF!),"")</f>
        <v/>
      </c>
      <c r="BS580" s="569" t="e">
        <f>IF(#REF!="発電事業者","年間送電電力量（GWh）","年間受電電力量（GWh）")</f>
        <v>#REF!</v>
      </c>
      <c r="BT580" s="569"/>
      <c r="BU580" s="569"/>
      <c r="BV580" s="333" t="s">
        <v>25</v>
      </c>
      <c r="BW580" s="582"/>
      <c r="BX580" s="582"/>
      <c r="BY580" s="331" t="str">
        <f>IF(COUNT(BY550,X586)=2,ROUND(BY550*X586/SUM(X579:X588),#REF!),"")</f>
        <v/>
      </c>
      <c r="BZ580" s="331" t="str">
        <f>IF(COUNT(BZ550,Y586)=2,ROUND(BZ550*Y586/SUM(Y579:Y588),#REF!),"")</f>
        <v/>
      </c>
      <c r="CA580" s="331" t="str">
        <f>IF(COUNT(CA550,Z586)=2,ROUND(CA550*Z586/SUM(Z579:Z588),#REF!),"")</f>
        <v/>
      </c>
      <c r="CB580" s="331" t="str">
        <f>IF(COUNT(CB550,AA586)=2,ROUND(CB550*AA586/SUM(AA579:AA588),#REF!),"")</f>
        <v/>
      </c>
      <c r="CC580" s="331" t="str">
        <f>IF(COUNT(CC550,AB586)=2,ROUND(CC550*AB586/SUM(AB579:AB588),#REF!),"")</f>
        <v/>
      </c>
      <c r="CD580" s="331" t="str">
        <f>IF(COUNT(CD550,AC586)=2,ROUND(CD550*AC586/SUM(AC579:AC588),#REF!),"")</f>
        <v/>
      </c>
      <c r="CE580" s="331" t="str">
        <f>IF(COUNT(CE550,AD586)=2,ROUND(CE550*AD586/SUM(AD579:AD588),#REF!),"")</f>
        <v/>
      </c>
      <c r="CF580" s="331" t="str">
        <f>IF(COUNT(CF550,AE586)=2,ROUND(CF550*AE586/SUM(AE579:AE588),#REF!),"")</f>
        <v/>
      </c>
      <c r="CG580" s="331" t="str">
        <f>IF(COUNT(CG550,AF586)=2,ROUND(CG550*AF586/SUM(AF579:AF588),#REF!),"")</f>
        <v/>
      </c>
      <c r="CH580" s="565" t="str">
        <f>IF(COUNTA(AG586)=0,"",AG586)</f>
        <v/>
      </c>
      <c r="CI580" s="565"/>
      <c r="CJ580" s="565"/>
      <c r="CK580" s="565"/>
      <c r="CL580" s="565"/>
      <c r="CM580" s="565"/>
      <c r="CN580" s="565"/>
      <c r="CO580" s="565"/>
      <c r="CP580" s="565"/>
      <c r="CQ580" s="565"/>
    </row>
    <row r="581" spans="3:95" s="243" customFormat="1" ht="13.5" customHeight="1">
      <c r="C581" s="568"/>
      <c r="D581" s="568"/>
      <c r="E581" s="332"/>
      <c r="F581" s="569" t="str">
        <f t="shared" ca="1" si="145"/>
        <v/>
      </c>
      <c r="G581" s="569"/>
      <c r="H581" s="569"/>
      <c r="I581" s="333" t="str">
        <f>IF(E581="","",E543)</f>
        <v/>
      </c>
      <c r="J581" s="569" t="e">
        <f>J577&amp;"３"</f>
        <v>#REF!</v>
      </c>
      <c r="K581" s="569"/>
      <c r="L581" s="256"/>
      <c r="M581" s="256"/>
      <c r="N581" s="256"/>
      <c r="O581" s="256"/>
      <c r="P581" s="256"/>
      <c r="Q581" s="256"/>
      <c r="R581" s="256"/>
      <c r="S581" s="256"/>
      <c r="T581" s="256"/>
      <c r="U581" s="256"/>
      <c r="V581" s="256"/>
      <c r="W581" s="256"/>
      <c r="X581" s="256"/>
      <c r="Y581" s="256"/>
      <c r="Z581" s="256"/>
      <c r="AA581" s="256"/>
      <c r="AB581" s="256"/>
      <c r="AC581" s="256"/>
      <c r="AD581" s="256"/>
      <c r="AE581" s="256"/>
      <c r="AF581" s="256"/>
      <c r="AG581" s="570"/>
      <c r="AH581" s="570"/>
      <c r="AI581" s="570"/>
      <c r="AJ581" s="570"/>
      <c r="AK581" s="570"/>
      <c r="AL581" s="570"/>
      <c r="AM581" s="570"/>
      <c r="AN581" s="570"/>
      <c r="AO581" s="570"/>
      <c r="AP581" s="570"/>
      <c r="AR581" s="571" t="b">
        <f t="shared" si="144"/>
        <v>0</v>
      </c>
      <c r="AS581" s="571"/>
      <c r="AT581" s="571"/>
      <c r="AU581" s="282" t="s">
        <v>160</v>
      </c>
      <c r="AV581" s="275"/>
      <c r="AX581" s="569" t="str">
        <f>IF(C587="","",C587)</f>
        <v/>
      </c>
      <c r="AY581" s="569"/>
      <c r="AZ581" s="587" t="str">
        <f>IF(E587="","",E587)</f>
        <v/>
      </c>
      <c r="BA581" s="590" t="str">
        <f ca="1">IF(F587="","",F587)</f>
        <v/>
      </c>
      <c r="BB581" s="590"/>
      <c r="BC581" s="590"/>
      <c r="BD581" s="587" t="str">
        <f>IF(I587="","",I587)</f>
        <v/>
      </c>
      <c r="BE581" s="578" t="e">
        <f>IF(#REF!="発電事業者","送電電力（MW）","受電電力（MW）")</f>
        <v>#REF!</v>
      </c>
      <c r="BF581" s="579"/>
      <c r="BG581" s="331" t="str">
        <f>IF(COUNT(BG548,L587)=2,ROUND(BG548*L587/SUM(L579:L588),#REF!),"")</f>
        <v/>
      </c>
      <c r="BH581" s="331" t="str">
        <f>IF(COUNT(BH548,M587)=2,ROUND(BH548*M587/SUM(M579:M588),#REF!),"")</f>
        <v/>
      </c>
      <c r="BI581" s="331" t="str">
        <f>IF(COUNT(BI548,N587)=2,ROUND(BI548*N587/SUM(N579:N588),#REF!),"")</f>
        <v/>
      </c>
      <c r="BJ581" s="331" t="str">
        <f>IF(COUNT(BJ548,O587)=2,ROUND(BJ548*O587/SUM(O579:O588),#REF!),"")</f>
        <v/>
      </c>
      <c r="BK581" s="331" t="str">
        <f>IF(COUNT(BK548,P587)=2,ROUND(BK548*P587/SUM(P579:P588),#REF!),"")</f>
        <v/>
      </c>
      <c r="BL581" s="331" t="str">
        <f>IF(COUNT(BL548,Q587)=2,ROUND(BL548*Q587/SUM(Q579:Q588),#REF!),"")</f>
        <v/>
      </c>
      <c r="BM581" s="331" t="str">
        <f>IF(COUNT(BM548,R587)=2,ROUND(BM548*R587/SUM(R579:R588),#REF!),"")</f>
        <v/>
      </c>
      <c r="BN581" s="331" t="str">
        <f>IF(COUNT(BN548,S587)=2,ROUND(BN548*S587/SUM(S579:S588),#REF!),"")</f>
        <v/>
      </c>
      <c r="BO581" s="331" t="str">
        <f>IF(COUNT(BO548,T587)=2,ROUND(BO548*T587/SUM(T579:T588),#REF!),"")</f>
        <v/>
      </c>
      <c r="BP581" s="331" t="str">
        <f>IF(COUNT(BP548,U587)=2,ROUND(BP548*U587/SUM(U579:U588),#REF!),"")</f>
        <v/>
      </c>
      <c r="BQ581" s="331" t="str">
        <f>IF(COUNT(BQ548,V587)=2,ROUND(BQ548*V587/SUM(V579:V588),#REF!),"")</f>
        <v/>
      </c>
      <c r="BR581" s="331" t="str">
        <f>IF(COUNT(BR548,W587)=2,ROUND(BR548*W587/SUM(W579:W588),#REF!),"")</f>
        <v/>
      </c>
      <c r="BS581" s="569" t="e">
        <f>IF(#REF!="発電事業者","送電電力（MW）","受電電力（MW）")</f>
        <v>#REF!</v>
      </c>
      <c r="BT581" s="569"/>
      <c r="BU581" s="569"/>
      <c r="BV581" s="333" t="s">
        <v>171</v>
      </c>
      <c r="BW581" s="580"/>
      <c r="BX581" s="580"/>
      <c r="BY581" s="331" t="str">
        <f>IF(COUNT(BY548,X587)=2,ROUND(BY548*X587/SUM(X579:X588),#REF!),"")</f>
        <v/>
      </c>
      <c r="BZ581" s="331" t="str">
        <f>IF(COUNT(BZ548,Y587)=2,ROUND(BZ548*Y587/SUM(Y579:Y588),#REF!),"")</f>
        <v/>
      </c>
      <c r="CA581" s="331" t="str">
        <f>IF(COUNT(CA548,Z587)=2,ROUND(CA548*Z587/SUM(Z579:Z588),#REF!),"")</f>
        <v/>
      </c>
      <c r="CB581" s="331" t="str">
        <f>IF(COUNT(CB548,AA587)=2,ROUND(CB548*AA587/SUM(AA579:AA588),#REF!),"")</f>
        <v/>
      </c>
      <c r="CC581" s="331" t="str">
        <f>IF(COUNT(CC548,AB587)=2,ROUND(CC548*AB587/SUM(AB579:AB588),#REF!),"")</f>
        <v/>
      </c>
      <c r="CD581" s="331" t="str">
        <f>IF(COUNT(CD548,AC587)=2,ROUND(CD548*AC587/SUM(AC579:AC588),#REF!),"")</f>
        <v/>
      </c>
      <c r="CE581" s="331" t="str">
        <f>IF(COUNT(CE548,AD587)=2,ROUND(CE548*AD587/SUM(AD579:AD588),#REF!),"")</f>
        <v/>
      </c>
      <c r="CF581" s="331" t="str">
        <f>IF(COUNT(CF548,AE587)=2,ROUND(CF548*AE587/SUM(AE579:AE588),#REF!),"")</f>
        <v/>
      </c>
      <c r="CG581" s="331" t="str">
        <f>IF(COUNT(CG548,AF587)=2,ROUND(CG548*AF587/SUM(AF579:AF588),#REF!),"")</f>
        <v/>
      </c>
      <c r="CH581" s="563" t="s">
        <v>215</v>
      </c>
      <c r="CI581" s="563"/>
      <c r="CJ581" s="563"/>
      <c r="CK581" s="563"/>
      <c r="CL581" s="563"/>
      <c r="CM581" s="563"/>
      <c r="CN581" s="563"/>
      <c r="CO581" s="563"/>
      <c r="CP581" s="563"/>
      <c r="CQ581" s="563"/>
    </row>
    <row r="582" spans="3:95" s="243" customFormat="1" ht="13.5" customHeight="1">
      <c r="C582" s="568"/>
      <c r="D582" s="568"/>
      <c r="E582" s="332"/>
      <c r="F582" s="569" t="str">
        <f t="shared" ca="1" si="145"/>
        <v/>
      </c>
      <c r="G582" s="569"/>
      <c r="H582" s="569"/>
      <c r="I582" s="333" t="str">
        <f>IF(E582="","",E543)</f>
        <v/>
      </c>
      <c r="J582" s="569" t="e">
        <f>J577&amp;"４"</f>
        <v>#REF!</v>
      </c>
      <c r="K582" s="569"/>
      <c r="L582" s="256"/>
      <c r="M582" s="256"/>
      <c r="N582" s="256"/>
      <c r="O582" s="256"/>
      <c r="P582" s="256"/>
      <c r="Q582" s="256"/>
      <c r="R582" s="256"/>
      <c r="S582" s="256"/>
      <c r="T582" s="256"/>
      <c r="U582" s="256"/>
      <c r="V582" s="256"/>
      <c r="W582" s="256"/>
      <c r="X582" s="256"/>
      <c r="Y582" s="256"/>
      <c r="Z582" s="256"/>
      <c r="AA582" s="256"/>
      <c r="AB582" s="256"/>
      <c r="AC582" s="256"/>
      <c r="AD582" s="256"/>
      <c r="AE582" s="256"/>
      <c r="AF582" s="256"/>
      <c r="AG582" s="570"/>
      <c r="AH582" s="570"/>
      <c r="AI582" s="570"/>
      <c r="AJ582" s="570"/>
      <c r="AK582" s="570"/>
      <c r="AL582" s="570"/>
      <c r="AM582" s="570"/>
      <c r="AN582" s="570"/>
      <c r="AO582" s="570"/>
      <c r="AP582" s="570"/>
      <c r="AR582" s="571" t="b">
        <f t="shared" si="144"/>
        <v>0</v>
      </c>
      <c r="AS582" s="571"/>
      <c r="AT582" s="571"/>
      <c r="AU582" s="282" t="s">
        <v>160</v>
      </c>
      <c r="AV582" s="275"/>
      <c r="AX582" s="569"/>
      <c r="AY582" s="569"/>
      <c r="AZ582" s="588"/>
      <c r="BA582" s="590"/>
      <c r="BB582" s="590"/>
      <c r="BC582" s="590"/>
      <c r="BD582" s="588"/>
      <c r="BE582" s="583"/>
      <c r="BF582" s="584"/>
      <c r="BG582" s="259"/>
      <c r="BH582" s="259"/>
      <c r="BI582" s="259"/>
      <c r="BJ582" s="259"/>
      <c r="BK582" s="259"/>
      <c r="BL582" s="259"/>
      <c r="BM582" s="259"/>
      <c r="BN582" s="259"/>
      <c r="BO582" s="259"/>
      <c r="BP582" s="259"/>
      <c r="BQ582" s="259"/>
      <c r="BR582" s="259"/>
      <c r="BS582" s="569"/>
      <c r="BT582" s="569"/>
      <c r="BU582" s="569"/>
      <c r="BV582" s="333" t="s">
        <v>172</v>
      </c>
      <c r="BW582" s="581"/>
      <c r="BX582" s="581"/>
      <c r="BY582" s="331" t="str">
        <f>IF(COUNT(BY549,X587)=2,ROUND(BY549*X587/SUM(X579:X588),#REF!),"")</f>
        <v/>
      </c>
      <c r="BZ582" s="331" t="str">
        <f>IF(COUNT(BZ549,Y587)=2,ROUND(BZ549*Y587/SUM(Y579:Y588),#REF!),"")</f>
        <v/>
      </c>
      <c r="CA582" s="331" t="str">
        <f>IF(COUNT(CA549,Z587)=2,ROUND(CA549*Z587/SUM(Z579:Z588),#REF!),"")</f>
        <v/>
      </c>
      <c r="CB582" s="331" t="str">
        <f>IF(COUNT(CB549,AA587)=2,ROUND(CB549*AA587/SUM(AA579:AA588),#REF!),"")</f>
        <v/>
      </c>
      <c r="CC582" s="331" t="str">
        <f>IF(COUNT(CC549,AB587)=2,ROUND(CC549*AB587/SUM(AB579:AB588),#REF!),"")</f>
        <v/>
      </c>
      <c r="CD582" s="331" t="str">
        <f>IF(COUNT(CD549,AC587)=2,ROUND(CD549*AC587/SUM(AC579:AC588),#REF!),"")</f>
        <v/>
      </c>
      <c r="CE582" s="331" t="str">
        <f>IF(COUNT(CE549,AD587)=2,ROUND(CE549*AD587/SUM(AD579:AD588),#REF!),"")</f>
        <v/>
      </c>
      <c r="CF582" s="331" t="str">
        <f>IF(COUNT(CF549,AE587)=2,ROUND(CF549*AE587/SUM(AE579:AE588),#REF!),"")</f>
        <v/>
      </c>
      <c r="CG582" s="331" t="str">
        <f>IF(COUNT(CG549,AF587)=2,ROUND(CG549*AF587/SUM(AF579:AF588),#REF!),"")</f>
        <v/>
      </c>
      <c r="CH582" s="564" t="str">
        <f>IF(CH581="","",CH581)</f>
        <v>太陽光（余剰）</v>
      </c>
      <c r="CI582" s="564"/>
      <c r="CJ582" s="564"/>
      <c r="CK582" s="564"/>
      <c r="CL582" s="564"/>
      <c r="CM582" s="564"/>
      <c r="CN582" s="564"/>
      <c r="CO582" s="564"/>
      <c r="CP582" s="564"/>
      <c r="CQ582" s="564"/>
    </row>
    <row r="583" spans="3:95" s="243" customFormat="1" ht="13.5" customHeight="1">
      <c r="C583" s="568"/>
      <c r="D583" s="568"/>
      <c r="E583" s="332"/>
      <c r="F583" s="569" t="str">
        <f t="shared" ca="1" si="145"/>
        <v/>
      </c>
      <c r="G583" s="569"/>
      <c r="H583" s="569"/>
      <c r="I583" s="333" t="str">
        <f>IF(E583="","",E543)</f>
        <v/>
      </c>
      <c r="J583" s="569" t="e">
        <f>J577&amp;"５"</f>
        <v>#REF!</v>
      </c>
      <c r="K583" s="569"/>
      <c r="L583" s="256"/>
      <c r="M583" s="256"/>
      <c r="N583" s="256"/>
      <c r="O583" s="256"/>
      <c r="P583" s="256"/>
      <c r="Q583" s="256"/>
      <c r="R583" s="256"/>
      <c r="S583" s="256"/>
      <c r="T583" s="256"/>
      <c r="U583" s="256"/>
      <c r="V583" s="256"/>
      <c r="W583" s="256"/>
      <c r="X583" s="256"/>
      <c r="Y583" s="256"/>
      <c r="Z583" s="256"/>
      <c r="AA583" s="256"/>
      <c r="AB583" s="256"/>
      <c r="AC583" s="256"/>
      <c r="AD583" s="256"/>
      <c r="AE583" s="256"/>
      <c r="AF583" s="256"/>
      <c r="AG583" s="570"/>
      <c r="AH583" s="570"/>
      <c r="AI583" s="570"/>
      <c r="AJ583" s="570"/>
      <c r="AK583" s="570"/>
      <c r="AL583" s="570"/>
      <c r="AM583" s="570"/>
      <c r="AN583" s="570"/>
      <c r="AO583" s="570"/>
      <c r="AP583" s="570"/>
      <c r="AR583" s="571" t="b">
        <f t="shared" si="144"/>
        <v>0</v>
      </c>
      <c r="AS583" s="571"/>
      <c r="AT583" s="571"/>
      <c r="AU583" s="282" t="s">
        <v>160</v>
      </c>
      <c r="AV583" s="275"/>
      <c r="AX583" s="569"/>
      <c r="AY583" s="569"/>
      <c r="AZ583" s="589"/>
      <c r="BA583" s="590"/>
      <c r="BB583" s="590"/>
      <c r="BC583" s="590"/>
      <c r="BD583" s="589"/>
      <c r="BE583" s="585" t="e">
        <f>IF(#REF!="発電事業者","月間送電電力量（GWh）","月間受電電力量（GWh）")</f>
        <v>#REF!</v>
      </c>
      <c r="BF583" s="586"/>
      <c r="BG583" s="331" t="str">
        <f>IF(COUNT(BG550,L587)=2,ROUND(BG550*L587/SUM(L579:L588),#REF!),"")</f>
        <v/>
      </c>
      <c r="BH583" s="331" t="str">
        <f>IF(COUNT(BH550,M587)=2,ROUND(BH550*M587/SUM(M579:M588),#REF!),"")</f>
        <v/>
      </c>
      <c r="BI583" s="331" t="str">
        <f>IF(COUNT(BI550,N587)=2,ROUND(BI550*N587/SUM(N579:N588),#REF!),"")</f>
        <v/>
      </c>
      <c r="BJ583" s="331" t="str">
        <f>IF(COUNT(BJ550,O587)=2,ROUND(BJ550*O587/SUM(O579:O588),#REF!),"")</f>
        <v/>
      </c>
      <c r="BK583" s="331" t="str">
        <f>IF(COUNT(BK550,P587)=2,ROUND(BK550*P587/SUM(P579:P588),#REF!),"")</f>
        <v/>
      </c>
      <c r="BL583" s="331" t="str">
        <f>IF(COUNT(BL550,Q587)=2,ROUND(BL550*Q587/SUM(Q579:Q588),#REF!),"")</f>
        <v/>
      </c>
      <c r="BM583" s="331" t="str">
        <f>IF(COUNT(BM550,R587)=2,ROUND(BM550*R587/SUM(R579:R588),#REF!),"")</f>
        <v/>
      </c>
      <c r="BN583" s="331" t="str">
        <f>IF(COUNT(BN550,S587)=2,ROUND(BN550*S587/SUM(S579:S588),#REF!),"")</f>
        <v/>
      </c>
      <c r="BO583" s="331" t="str">
        <f>IF(COUNT(BO550,T587)=2,ROUND(BO550*T587/SUM(T579:T588),#REF!),"")</f>
        <v/>
      </c>
      <c r="BP583" s="331" t="str">
        <f>IF(COUNT(BP550,U587)=2,ROUND(BP550*U587/SUM(U579:U588),#REF!),"")</f>
        <v/>
      </c>
      <c r="BQ583" s="331" t="str">
        <f>IF(COUNT(BQ550,V587)=2,ROUND(BQ550*V587/SUM(V579:V588),#REF!),"")</f>
        <v/>
      </c>
      <c r="BR583" s="331" t="str">
        <f>IF(COUNT(BR550,W587)=2,ROUND(BR550*W587/SUM(W579:W588),#REF!),"")</f>
        <v/>
      </c>
      <c r="BS583" s="569" t="e">
        <f>IF(#REF!="発電事業者","年間送電電力量（GWh）","年間受電電力量（GWh）")</f>
        <v>#REF!</v>
      </c>
      <c r="BT583" s="569"/>
      <c r="BU583" s="569"/>
      <c r="BV583" s="333" t="s">
        <v>25</v>
      </c>
      <c r="BW583" s="582"/>
      <c r="BX583" s="582"/>
      <c r="BY583" s="331" t="str">
        <f>IF(COUNT(BY550,X587)=2,ROUND(BY550*X587/SUM(X579:X588),#REF!),"")</f>
        <v/>
      </c>
      <c r="BZ583" s="331" t="str">
        <f>IF(COUNT(BZ550,Y587)=2,ROUND(BZ550*Y587/SUM(Y579:Y588),#REF!),"")</f>
        <v/>
      </c>
      <c r="CA583" s="331" t="str">
        <f>IF(COUNT(CA550,Z587)=2,ROUND(CA550*Z587/SUM(Z579:Z588),#REF!),"")</f>
        <v/>
      </c>
      <c r="CB583" s="331" t="str">
        <f>IF(COUNT(CB550,AA587)=2,ROUND(CB550*AA587/SUM(AA579:AA588),#REF!),"")</f>
        <v/>
      </c>
      <c r="CC583" s="331" t="str">
        <f>IF(COUNT(CC550,AB587)=2,ROUND(CC550*AB587/SUM(AB579:AB588),#REF!),"")</f>
        <v/>
      </c>
      <c r="CD583" s="331" t="str">
        <f>IF(COUNT(CD550,AC587)=2,ROUND(CD550*AC587/SUM(AC579:AC588),#REF!),"")</f>
        <v/>
      </c>
      <c r="CE583" s="331" t="str">
        <f>IF(COUNT(CE550,AD587)=2,ROUND(CE550*AD587/SUM(AD579:AD588),#REF!),"")</f>
        <v/>
      </c>
      <c r="CF583" s="331" t="str">
        <f>IF(COUNT(CF550,AE587)=2,ROUND(CF550*AE587/SUM(AE579:AE588),#REF!),"")</f>
        <v/>
      </c>
      <c r="CG583" s="331" t="str">
        <f>IF(COUNT(CG550,AF587)=2,ROUND(CG550*AF587/SUM(AF579:AF588),#REF!),"")</f>
        <v/>
      </c>
      <c r="CH583" s="565" t="str">
        <f>IF(COUNTA(AG587)=0,"",AG587)</f>
        <v/>
      </c>
      <c r="CI583" s="565"/>
      <c r="CJ583" s="565"/>
      <c r="CK583" s="565"/>
      <c r="CL583" s="565"/>
      <c r="CM583" s="565"/>
      <c r="CN583" s="565"/>
      <c r="CO583" s="565"/>
      <c r="CP583" s="565"/>
      <c r="CQ583" s="565"/>
    </row>
    <row r="584" spans="3:95" s="243" customFormat="1" ht="13.5" customHeight="1">
      <c r="C584" s="568"/>
      <c r="D584" s="568"/>
      <c r="E584" s="332"/>
      <c r="F584" s="569" t="str">
        <f t="shared" ca="1" si="145"/>
        <v/>
      </c>
      <c r="G584" s="569"/>
      <c r="H584" s="569"/>
      <c r="I584" s="333" t="str">
        <f>IF(E584="","",E543)</f>
        <v/>
      </c>
      <c r="J584" s="569" t="e">
        <f>J577&amp;"６"</f>
        <v>#REF!</v>
      </c>
      <c r="K584" s="569"/>
      <c r="L584" s="256"/>
      <c r="M584" s="256"/>
      <c r="N584" s="256"/>
      <c r="O584" s="256"/>
      <c r="P584" s="256"/>
      <c r="Q584" s="256"/>
      <c r="R584" s="256"/>
      <c r="S584" s="256"/>
      <c r="T584" s="256"/>
      <c r="U584" s="256"/>
      <c r="V584" s="256"/>
      <c r="W584" s="256"/>
      <c r="X584" s="256"/>
      <c r="Y584" s="256"/>
      <c r="Z584" s="256"/>
      <c r="AA584" s="256"/>
      <c r="AB584" s="256"/>
      <c r="AC584" s="256"/>
      <c r="AD584" s="256"/>
      <c r="AE584" s="256"/>
      <c r="AF584" s="256"/>
      <c r="AG584" s="570"/>
      <c r="AH584" s="570"/>
      <c r="AI584" s="570"/>
      <c r="AJ584" s="570"/>
      <c r="AK584" s="570"/>
      <c r="AL584" s="570"/>
      <c r="AM584" s="570"/>
      <c r="AN584" s="570"/>
      <c r="AO584" s="570"/>
      <c r="AP584" s="570"/>
      <c r="AR584" s="571" t="b">
        <f t="shared" si="144"/>
        <v>0</v>
      </c>
      <c r="AS584" s="571"/>
      <c r="AT584" s="571"/>
      <c r="AU584" s="282" t="s">
        <v>160</v>
      </c>
      <c r="AV584" s="275"/>
      <c r="AX584" s="569" t="str">
        <f>IF(C588="","",C588)</f>
        <v>自者保有電源</v>
      </c>
      <c r="AY584" s="569"/>
      <c r="AZ584" s="587" t="str">
        <f>IF(E588="","",E588)</f>
        <v/>
      </c>
      <c r="BA584" s="590" t="str">
        <f>IF(F588="","",F588)</f>
        <v/>
      </c>
      <c r="BB584" s="590"/>
      <c r="BC584" s="590"/>
      <c r="BD584" s="587" t="str">
        <f>IF(I588="","",I588)</f>
        <v/>
      </c>
      <c r="BE584" s="578" t="e">
        <f>IF(#REF!="発電事業者","送電電力（MW）","受電電力（MW）")</f>
        <v>#REF!</v>
      </c>
      <c r="BF584" s="579"/>
      <c r="BG584" s="331" t="str">
        <f>IF(COUNT(BG548,L588)=2,ROUND(BG548*L588/SUM(L579:L588),#REF!),"")</f>
        <v/>
      </c>
      <c r="BH584" s="331" t="str">
        <f>IF(COUNT(BH548,M588)=2,ROUND(BH548*M588/SUM(M579:M588),#REF!),"")</f>
        <v/>
      </c>
      <c r="BI584" s="331" t="str">
        <f>IF(COUNT(BI548,N588)=2,ROUND(BI548*N588/SUM(N579:N588),#REF!),"")</f>
        <v/>
      </c>
      <c r="BJ584" s="331" t="str">
        <f>IF(COUNT(BJ548,O588)=2,ROUND(BJ548*O588/SUM(O579:O588),#REF!),"")</f>
        <v/>
      </c>
      <c r="BK584" s="331" t="str">
        <f>IF(COUNT(BK548,P588)=2,ROUND(BK548*P588/SUM(P579:P588),#REF!),"")</f>
        <v/>
      </c>
      <c r="BL584" s="331" t="str">
        <f>IF(COUNT(BL548,Q588)=2,ROUND(BL548*Q588/SUM(Q579:Q588),#REF!),"")</f>
        <v/>
      </c>
      <c r="BM584" s="331" t="str">
        <f>IF(COUNT(BM548,R588)=2,ROUND(BM548*R588/SUM(R579:R588),#REF!),"")</f>
        <v/>
      </c>
      <c r="BN584" s="331" t="str">
        <f>IF(COUNT(BN548,S588)=2,ROUND(BN548*S588/SUM(S579:S588),#REF!),"")</f>
        <v/>
      </c>
      <c r="BO584" s="331" t="str">
        <f>IF(COUNT(BO548,T588)=2,ROUND(BO548*T588/SUM(T579:T588),#REF!),"")</f>
        <v/>
      </c>
      <c r="BP584" s="331" t="str">
        <f>IF(COUNT(BP548,U588)=2,ROUND(BP548*U588/SUM(U579:U588),#REF!),"")</f>
        <v/>
      </c>
      <c r="BQ584" s="331" t="str">
        <f>IF(COUNT(BQ548,V588)=2,ROUND(BQ548*V588/SUM(V579:V588),#REF!),"")</f>
        <v/>
      </c>
      <c r="BR584" s="331" t="str">
        <f>IF(COUNT(BR548,W588)=2,ROUND(BR548*W588/SUM(W579:W588),#REF!),"")</f>
        <v/>
      </c>
      <c r="BS584" s="569" t="e">
        <f>IF(#REF!="発電事業者","送電電力（MW）","受電電力（MW）")</f>
        <v>#REF!</v>
      </c>
      <c r="BT584" s="569"/>
      <c r="BU584" s="569"/>
      <c r="BV584" s="333" t="s">
        <v>171</v>
      </c>
      <c r="BW584" s="355" t="str">
        <f>IF(F576=0,IF(COUNT(BW548,I588)=2,ROUND(BW548*I588/100,#REF!),""),IF(COUNT(BW548,I588)=2,ROUND(BW548*I588/L551,#REF!),""))</f>
        <v/>
      </c>
      <c r="BX584" s="580"/>
      <c r="BY584" s="331" t="str">
        <f>IF(COUNT(BY548,X588)=2,ROUND(BY548*X588/SUM(X579:X588),#REF!),"")</f>
        <v/>
      </c>
      <c r="BZ584" s="331" t="str">
        <f>IF(COUNT(BZ548,Y588)=2,ROUND(BZ548*Y588/SUM(Y579:Y588),#REF!),"")</f>
        <v/>
      </c>
      <c r="CA584" s="331" t="str">
        <f>IF(COUNT(CA548,Z588)=2,ROUND(CA548*Z588/SUM(Z579:Z588),#REF!),"")</f>
        <v/>
      </c>
      <c r="CB584" s="331" t="str">
        <f>IF(COUNT(CB548,AA588)=2,ROUND(CB548*AA588/SUM(AA579:AA588),#REF!),"")</f>
        <v/>
      </c>
      <c r="CC584" s="331" t="str">
        <f>IF(COUNT(CC548,AB588)=2,ROUND(CC548*AB588/SUM(AB579:AB588),#REF!),"")</f>
        <v/>
      </c>
      <c r="CD584" s="331" t="str">
        <f>IF(COUNT(CD548,AC588)=2,ROUND(CD548*AC588/SUM(AC579:AC588),#REF!),"")</f>
        <v/>
      </c>
      <c r="CE584" s="331" t="str">
        <f>IF(COUNT(CE548,AD588)=2,ROUND(CE548*AD588/SUM(AD579:AD588),#REF!),"")</f>
        <v/>
      </c>
      <c r="CF584" s="331" t="str">
        <f>IF(COUNT(CF548,AE588)=2,ROUND(CF548*AE588/SUM(AE579:AE588),#REF!),"")</f>
        <v/>
      </c>
      <c r="CG584" s="331" t="str">
        <f>IF(COUNT(CG548,AF588)=2,ROUND(CG548*AF588/SUM(AF579:AF588),#REF!),"")</f>
        <v/>
      </c>
      <c r="CH584" s="563" t="s">
        <v>215</v>
      </c>
      <c r="CI584" s="563"/>
      <c r="CJ584" s="563"/>
      <c r="CK584" s="563"/>
      <c r="CL584" s="563"/>
      <c r="CM584" s="563"/>
      <c r="CN584" s="563"/>
      <c r="CO584" s="563"/>
      <c r="CP584" s="563"/>
      <c r="CQ584" s="563"/>
    </row>
    <row r="585" spans="3:95" s="243" customFormat="1" ht="13.5" customHeight="1">
      <c r="C585" s="568"/>
      <c r="D585" s="568"/>
      <c r="E585" s="332"/>
      <c r="F585" s="569" t="str">
        <f t="shared" ca="1" si="145"/>
        <v/>
      </c>
      <c r="G585" s="569"/>
      <c r="H585" s="569"/>
      <c r="I585" s="333" t="str">
        <f>IF(E585="","",E543)</f>
        <v/>
      </c>
      <c r="J585" s="569" t="e">
        <f>J577&amp;"７"</f>
        <v>#REF!</v>
      </c>
      <c r="K585" s="569"/>
      <c r="L585" s="256"/>
      <c r="M585" s="256"/>
      <c r="N585" s="256"/>
      <c r="O585" s="256"/>
      <c r="P585" s="256"/>
      <c r="Q585" s="256"/>
      <c r="R585" s="256"/>
      <c r="S585" s="256"/>
      <c r="T585" s="256"/>
      <c r="U585" s="256"/>
      <c r="V585" s="256"/>
      <c r="W585" s="256"/>
      <c r="X585" s="256"/>
      <c r="Y585" s="256"/>
      <c r="Z585" s="256"/>
      <c r="AA585" s="256"/>
      <c r="AB585" s="256"/>
      <c r="AC585" s="256"/>
      <c r="AD585" s="256"/>
      <c r="AE585" s="256"/>
      <c r="AF585" s="256"/>
      <c r="AG585" s="570"/>
      <c r="AH585" s="570"/>
      <c r="AI585" s="570"/>
      <c r="AJ585" s="570"/>
      <c r="AK585" s="570"/>
      <c r="AL585" s="570"/>
      <c r="AM585" s="570"/>
      <c r="AN585" s="570"/>
      <c r="AO585" s="570"/>
      <c r="AP585" s="570"/>
      <c r="AR585" s="571" t="b">
        <f t="shared" si="144"/>
        <v>0</v>
      </c>
      <c r="AS585" s="571"/>
      <c r="AT585" s="571"/>
      <c r="AU585" s="282" t="s">
        <v>160</v>
      </c>
      <c r="AV585" s="275"/>
      <c r="AX585" s="569"/>
      <c r="AY585" s="569"/>
      <c r="AZ585" s="588"/>
      <c r="BA585" s="590"/>
      <c r="BB585" s="590"/>
      <c r="BC585" s="590"/>
      <c r="BD585" s="588"/>
      <c r="BE585" s="583"/>
      <c r="BF585" s="584"/>
      <c r="BG585" s="259"/>
      <c r="BH585" s="259"/>
      <c r="BI585" s="259"/>
      <c r="BJ585" s="259"/>
      <c r="BK585" s="259"/>
      <c r="BL585" s="259"/>
      <c r="BM585" s="259"/>
      <c r="BN585" s="259"/>
      <c r="BO585" s="259"/>
      <c r="BP585" s="259"/>
      <c r="BQ585" s="259"/>
      <c r="BR585" s="259"/>
      <c r="BS585" s="569"/>
      <c r="BT585" s="569"/>
      <c r="BU585" s="569"/>
      <c r="BV585" s="333" t="s">
        <v>172</v>
      </c>
      <c r="BW585" s="355" t="str">
        <f>IF(F576=0,IF(COUNT(BW549,F588)=2,ROUND(BW549*F588/100,#REF!),""),IF(COUNT(BW549,F588)=2,ROUND(BW549*F588/Q549,#REF!),""))</f>
        <v/>
      </c>
      <c r="BX585" s="581"/>
      <c r="BY585" s="331" t="str">
        <f>IF(COUNT(BY549,X588)=2,ROUND(BY549*X588/SUM(X579:X588),#REF!),"")</f>
        <v/>
      </c>
      <c r="BZ585" s="331" t="str">
        <f>IF(COUNT(BZ549,Y588)=2,ROUND(BZ549*Y588/SUM(Y579:Y588),#REF!),"")</f>
        <v/>
      </c>
      <c r="CA585" s="331" t="str">
        <f>IF(COUNT(CA549,Z588)=2,ROUND(CA549*Z588/SUM(Z579:Z588),#REF!),"")</f>
        <v/>
      </c>
      <c r="CB585" s="331" t="str">
        <f>IF(COUNT(CB549,AA588)=2,ROUND(CB549*AA588/SUM(AA579:AA588),#REF!),"")</f>
        <v/>
      </c>
      <c r="CC585" s="331" t="str">
        <f>IF(COUNT(CC549,AB588)=2,ROUND(CC549*AB588/SUM(AB579:AB588),#REF!),"")</f>
        <v/>
      </c>
      <c r="CD585" s="331" t="str">
        <f>IF(COUNT(CD549,AC588)=2,ROUND(CD549*AC588/SUM(AC579:AC588),#REF!),"")</f>
        <v/>
      </c>
      <c r="CE585" s="331" t="str">
        <f>IF(COUNT(CE549,AD588)=2,ROUND(CE549*AD588/SUM(AD579:AD588),#REF!),"")</f>
        <v/>
      </c>
      <c r="CF585" s="331" t="str">
        <f>IF(COUNT(CF549,AE588)=2,ROUND(CF549*AE588/SUM(AE579:AE588),#REF!),"")</f>
        <v/>
      </c>
      <c r="CG585" s="331" t="str">
        <f>IF(COUNT(CG549,AF588)=2,ROUND(CG549*AF588/SUM(AF579:AF588),#REF!),"")</f>
        <v/>
      </c>
      <c r="CH585" s="564" t="str">
        <f>IF(CH584="","",CH584)</f>
        <v>太陽光（余剰）</v>
      </c>
      <c r="CI585" s="564"/>
      <c r="CJ585" s="564"/>
      <c r="CK585" s="564"/>
      <c r="CL585" s="564"/>
      <c r="CM585" s="564"/>
      <c r="CN585" s="564"/>
      <c r="CO585" s="564"/>
      <c r="CP585" s="564"/>
      <c r="CQ585" s="564"/>
    </row>
    <row r="586" spans="3:95" s="243" customFormat="1" ht="13.5" customHeight="1">
      <c r="C586" s="568"/>
      <c r="D586" s="568"/>
      <c r="E586" s="332"/>
      <c r="F586" s="569" t="str">
        <f t="shared" ca="1" si="145"/>
        <v/>
      </c>
      <c r="G586" s="569"/>
      <c r="H586" s="569"/>
      <c r="I586" s="333" t="str">
        <f>IF(E586="","",E543)</f>
        <v/>
      </c>
      <c r="J586" s="569" t="e">
        <f>J577&amp;"８"</f>
        <v>#REF!</v>
      </c>
      <c r="K586" s="569"/>
      <c r="L586" s="256"/>
      <c r="M586" s="256"/>
      <c r="N586" s="256"/>
      <c r="O586" s="256"/>
      <c r="P586" s="256"/>
      <c r="Q586" s="256"/>
      <c r="R586" s="256"/>
      <c r="S586" s="256"/>
      <c r="T586" s="256"/>
      <c r="U586" s="256"/>
      <c r="V586" s="256"/>
      <c r="W586" s="256"/>
      <c r="X586" s="256"/>
      <c r="Y586" s="256"/>
      <c r="Z586" s="256"/>
      <c r="AA586" s="256"/>
      <c r="AB586" s="256"/>
      <c r="AC586" s="256"/>
      <c r="AD586" s="256"/>
      <c r="AE586" s="256"/>
      <c r="AF586" s="256"/>
      <c r="AG586" s="570"/>
      <c r="AH586" s="570"/>
      <c r="AI586" s="570"/>
      <c r="AJ586" s="570"/>
      <c r="AK586" s="570"/>
      <c r="AL586" s="570"/>
      <c r="AM586" s="570"/>
      <c r="AN586" s="570"/>
      <c r="AO586" s="570"/>
      <c r="AP586" s="570"/>
      <c r="AR586" s="571" t="b">
        <f t="shared" si="144"/>
        <v>0</v>
      </c>
      <c r="AS586" s="571"/>
      <c r="AT586" s="571"/>
      <c r="AU586" s="282" t="s">
        <v>160</v>
      </c>
      <c r="AV586" s="257"/>
      <c r="AX586" s="569"/>
      <c r="AY586" s="569"/>
      <c r="AZ586" s="589"/>
      <c r="BA586" s="590"/>
      <c r="BB586" s="590"/>
      <c r="BC586" s="590"/>
      <c r="BD586" s="589"/>
      <c r="BE586" s="585" t="e">
        <f>IF(#REF!="発電事業者","月間送電電力量（GWh）","月間受電電力量（GWh）")</f>
        <v>#REF!</v>
      </c>
      <c r="BF586" s="586"/>
      <c r="BG586" s="297" t="str">
        <f>IF(COUNT(BG550,L588)=2,ROUND(BG550*L588/SUM(L579:L588),#REF!),"")</f>
        <v/>
      </c>
      <c r="BH586" s="297" t="str">
        <f>IF(COUNT(BH550,M588)=2,ROUND(BH550*M588/SUM(M579:M588),#REF!),"")</f>
        <v/>
      </c>
      <c r="BI586" s="297" t="str">
        <f>IF(COUNT(BI550,N588)=2,ROUND(BI550*N588/SUM(N579:N588),#REF!),"")</f>
        <v/>
      </c>
      <c r="BJ586" s="297" t="str">
        <f>IF(COUNT(BJ550,O588)=2,ROUND(BJ550*O588/SUM(O579:O588),#REF!),"")</f>
        <v/>
      </c>
      <c r="BK586" s="297" t="str">
        <f>IF(COUNT(BK550,P588)=2,ROUND(BK550*P588/SUM(P579:P588),#REF!),"")</f>
        <v/>
      </c>
      <c r="BL586" s="297" t="str">
        <f>IF(COUNT(BL550,Q588)=2,ROUND(BL550*Q588/SUM(Q579:Q588),#REF!),"")</f>
        <v/>
      </c>
      <c r="BM586" s="297" t="str">
        <f>IF(COUNT(BM550,R588)=2,ROUND(BM550*R588/SUM(R579:R588),#REF!),"")</f>
        <v/>
      </c>
      <c r="BN586" s="297" t="str">
        <f>IF(COUNT(BN550,S588)=2,ROUND(BN550*S588/SUM(S579:S588),#REF!),"")</f>
        <v/>
      </c>
      <c r="BO586" s="297" t="str">
        <f>IF(COUNT(BO550,T588)=2,ROUND(BO550*T588/SUM(T579:T588),#REF!),"")</f>
        <v/>
      </c>
      <c r="BP586" s="297" t="str">
        <f>IF(COUNT(BP550,U588)=2,ROUND(BP550*U588/SUM(U579:U588),#REF!),"")</f>
        <v/>
      </c>
      <c r="BQ586" s="297" t="str">
        <f>IF(COUNT(BQ550,V588)=2,ROUND(BQ550*V588/SUM(V579:V588),#REF!),"")</f>
        <v/>
      </c>
      <c r="BR586" s="297" t="str">
        <f>IF(COUNT(BR550,W588)=2,ROUND(BR550*W588/SUM(W579:W588),#REF!),"")</f>
        <v/>
      </c>
      <c r="BS586" s="569" t="e">
        <f>IF(#REF!="発電事業者","年間送電電力量（GWh）","年間受電電力量（GWh）")</f>
        <v>#REF!</v>
      </c>
      <c r="BT586" s="569"/>
      <c r="BU586" s="569"/>
      <c r="BV586" s="333" t="s">
        <v>25</v>
      </c>
      <c r="BW586" s="352"/>
      <c r="BX586" s="582"/>
      <c r="BY586" s="297" t="str">
        <f>IF(COUNT(BY550,X588)=2,ROUND(BY550*X588/SUM(X579:X588),#REF!),"")</f>
        <v/>
      </c>
      <c r="BZ586" s="297" t="str">
        <f>IF(COUNT(BZ550,Y588)=2,ROUND(BZ550*Y588/SUM(Y579:Y588),#REF!),"")</f>
        <v/>
      </c>
      <c r="CA586" s="297" t="str">
        <f>IF(COUNT(CA550,Z588)=2,ROUND(CA550*Z588/SUM(Z579:Z588),#REF!),"")</f>
        <v/>
      </c>
      <c r="CB586" s="297" t="str">
        <f>IF(COUNT(CB550,AA588)=2,ROUND(CB550*AA588/SUM(AA579:AA588),#REF!),"")</f>
        <v/>
      </c>
      <c r="CC586" s="297" t="str">
        <f>IF(COUNT(CC550,AB588)=2,ROUND(CC550*AB588/SUM(AB579:AB588),#REF!),"")</f>
        <v/>
      </c>
      <c r="CD586" s="297" t="str">
        <f>IF(COUNT(CD550,AC588)=2,ROUND(CD550*AC588/SUM(AC579:AC588),#REF!),"")</f>
        <v/>
      </c>
      <c r="CE586" s="297" t="str">
        <f>IF(COUNT(CE550,AD588)=2,ROUND(CE550*AD588/SUM(AD579:AD588),#REF!),"")</f>
        <v/>
      </c>
      <c r="CF586" s="297" t="str">
        <f>IF(COUNT(CF550,AE588)=2,ROUND(CF550*AE588/SUM(AE579:AE588),#REF!),"")</f>
        <v/>
      </c>
      <c r="CG586" s="297" t="str">
        <f>IF(COUNT(CG550,AF588)=2,ROUND(CG550*AF588/SUM(AF579:AF588),#REF!),"")</f>
        <v/>
      </c>
      <c r="CH586" s="565" t="str">
        <f>IF(COUNTA(AG588)=0,"",AG588)</f>
        <v/>
      </c>
      <c r="CI586" s="565"/>
      <c r="CJ586" s="565"/>
      <c r="CK586" s="565"/>
      <c r="CL586" s="565"/>
      <c r="CM586" s="565"/>
      <c r="CN586" s="565"/>
      <c r="CO586" s="565"/>
      <c r="CP586" s="565"/>
      <c r="CQ586" s="565"/>
    </row>
    <row r="587" spans="3:95" s="243" customFormat="1" ht="13.5" customHeight="1">
      <c r="C587" s="568"/>
      <c r="D587" s="568"/>
      <c r="E587" s="332"/>
      <c r="F587" s="569" t="str">
        <f t="shared" ca="1" si="145"/>
        <v/>
      </c>
      <c r="G587" s="569"/>
      <c r="H587" s="569"/>
      <c r="I587" s="333" t="str">
        <f>IF(E587="","",E543)</f>
        <v/>
      </c>
      <c r="J587" s="569" t="e">
        <f>J577&amp;"９"</f>
        <v>#REF!</v>
      </c>
      <c r="K587" s="569"/>
      <c r="L587" s="256"/>
      <c r="M587" s="256"/>
      <c r="N587" s="256"/>
      <c r="O587" s="256"/>
      <c r="P587" s="256"/>
      <c r="Q587" s="256"/>
      <c r="R587" s="256"/>
      <c r="S587" s="256"/>
      <c r="T587" s="256"/>
      <c r="U587" s="256"/>
      <c r="V587" s="256"/>
      <c r="W587" s="256"/>
      <c r="X587" s="256"/>
      <c r="Y587" s="256"/>
      <c r="Z587" s="256"/>
      <c r="AA587" s="256"/>
      <c r="AB587" s="256"/>
      <c r="AC587" s="256"/>
      <c r="AD587" s="256"/>
      <c r="AE587" s="256"/>
      <c r="AF587" s="256"/>
      <c r="AG587" s="570"/>
      <c r="AH587" s="570"/>
      <c r="AI587" s="570"/>
      <c r="AJ587" s="570"/>
      <c r="AK587" s="570"/>
      <c r="AL587" s="570"/>
      <c r="AM587" s="570"/>
      <c r="AN587" s="570"/>
      <c r="AO587" s="570"/>
      <c r="AP587" s="570"/>
      <c r="AR587" s="571" t="b">
        <f t="shared" si="144"/>
        <v>0</v>
      </c>
      <c r="AS587" s="571"/>
      <c r="AT587" s="571"/>
      <c r="AU587" s="282" t="s">
        <v>160</v>
      </c>
      <c r="AV587" s="275"/>
    </row>
    <row r="588" spans="3:95" s="243" customFormat="1" ht="13.5" customHeight="1">
      <c r="C588" s="572" t="s">
        <v>307</v>
      </c>
      <c r="D588" s="573"/>
      <c r="E588" s="353"/>
      <c r="F588" s="574"/>
      <c r="G588" s="575"/>
      <c r="H588" s="576"/>
      <c r="I588" s="354"/>
      <c r="J588" s="577"/>
      <c r="K588" s="577"/>
      <c r="L588" s="308"/>
      <c r="M588" s="308"/>
      <c r="N588" s="308"/>
      <c r="O588" s="308"/>
      <c r="P588" s="308"/>
      <c r="Q588" s="308"/>
      <c r="R588" s="308"/>
      <c r="S588" s="308"/>
      <c r="T588" s="308"/>
      <c r="U588" s="308"/>
      <c r="V588" s="308"/>
      <c r="W588" s="308"/>
      <c r="X588" s="308"/>
      <c r="Y588" s="308"/>
      <c r="Z588" s="308"/>
      <c r="AA588" s="308"/>
      <c r="AB588" s="308"/>
      <c r="AC588" s="308"/>
      <c r="AD588" s="308"/>
      <c r="AE588" s="308"/>
      <c r="AF588" s="308"/>
      <c r="AG588" s="570"/>
      <c r="AH588" s="570"/>
      <c r="AI588" s="570"/>
      <c r="AJ588" s="570"/>
      <c r="AK588" s="570"/>
      <c r="AL588" s="570"/>
      <c r="AM588" s="570"/>
      <c r="AN588" s="570"/>
      <c r="AO588" s="570"/>
      <c r="AP588" s="570"/>
      <c r="AR588" s="571" t="b">
        <f t="shared" si="144"/>
        <v>0</v>
      </c>
      <c r="AS588" s="571"/>
      <c r="AT588" s="571"/>
      <c r="AU588" s="282" t="s">
        <v>160</v>
      </c>
    </row>
    <row r="589" spans="3:95" s="243" customFormat="1" ht="13.5" hidden="1" customHeight="1"/>
    <row r="590" spans="3:95" s="243" customFormat="1" ht="13.5" hidden="1" customHeight="1">
      <c r="AV590" s="268"/>
    </row>
    <row r="591" spans="3:95" s="243" customFormat="1" ht="13.5" hidden="1" customHeight="1">
      <c r="AV591" s="268"/>
    </row>
    <row r="592" spans="3:95" s="243" customFormat="1" ht="13.5" hidden="1" customHeight="1">
      <c r="AV592" s="268"/>
    </row>
    <row r="593" spans="3:100" s="243" customFormat="1" ht="13.5" hidden="1" customHeight="1">
      <c r="AV593" s="268"/>
    </row>
    <row r="594" spans="3:100" s="243" customFormat="1" ht="13.5" hidden="1" customHeight="1">
      <c r="AV594" s="268"/>
    </row>
    <row r="595" spans="3:100" s="243" customFormat="1" ht="13.5" hidden="1" customHeight="1">
      <c r="AV595" s="268"/>
    </row>
    <row r="596" spans="3:100" s="243" customFormat="1" ht="13.5" hidden="1" customHeight="1">
      <c r="AV596" s="268"/>
    </row>
    <row r="597" spans="3:100" s="243" customFormat="1" ht="13.5" hidden="1" customHeight="1">
      <c r="AV597" s="268"/>
    </row>
    <row r="598" spans="3:100" s="243" customFormat="1" ht="13.5" hidden="1" customHeight="1">
      <c r="AV598" s="268"/>
    </row>
    <row r="599" spans="3:100" s="243" customFormat="1" ht="13.5" hidden="1" customHeight="1">
      <c r="AV599" s="268"/>
    </row>
    <row r="600" spans="3:100" s="243" customFormat="1" ht="13.5" hidden="1" customHeight="1">
      <c r="AV600" s="268"/>
    </row>
    <row r="601" spans="3:100" s="243" customFormat="1" ht="13.5" hidden="1" customHeight="1">
      <c r="AV601" s="268"/>
    </row>
    <row r="602" spans="3:100" s="243" customFormat="1" ht="13.5" customHeight="1">
      <c r="AQ602" s="268"/>
      <c r="AR602" s="268"/>
      <c r="AS602" s="268"/>
      <c r="AT602" s="268"/>
      <c r="AU602" s="268"/>
    </row>
    <row r="603" spans="3:100" s="243" customFormat="1" ht="13.5" customHeight="1">
      <c r="C603" s="651" t="s">
        <v>8</v>
      </c>
      <c r="D603" s="651"/>
      <c r="E603" s="562" t="s">
        <v>113</v>
      </c>
      <c r="F603" s="562"/>
      <c r="G603" s="279"/>
    </row>
    <row r="604" spans="3:100" s="243" customFormat="1" ht="13.5" customHeight="1">
      <c r="C604" s="651"/>
      <c r="D604" s="651"/>
      <c r="E604" s="562"/>
      <c r="F604" s="562"/>
      <c r="G604" s="279"/>
      <c r="I604" s="244"/>
    </row>
    <row r="605" spans="3:100" s="243" customFormat="1" ht="13.5" customHeight="1">
      <c r="C605" s="235" t="s">
        <v>254</v>
      </c>
      <c r="D605" s="279"/>
      <c r="E605" s="279"/>
      <c r="F605" s="279"/>
      <c r="G605" s="279"/>
      <c r="I605" s="244"/>
      <c r="BC605" s="239" t="e">
        <f>IF(#REF!="発電事業者","算定結果　様式第３２第１表～第４表（保有電源新エネ欄他）","算定結果　様式第３２第１表・第２表（年度末電源構成・発電端電力量）")</f>
        <v>#REF!</v>
      </c>
      <c r="CT605" s="296" t="s">
        <v>114</v>
      </c>
      <c r="CV605" s="286" t="str">
        <f>IF(COUNT(H609:S632)&gt;0,"○","")</f>
        <v/>
      </c>
    </row>
    <row r="606" spans="3:100" s="243" customFormat="1" ht="13.5" customHeight="1">
      <c r="C606" s="652"/>
      <c r="D606" s="653"/>
      <c r="E606" s="653"/>
      <c r="F606" s="653"/>
      <c r="G606" s="654"/>
      <c r="H606" s="594" t="str">
        <f>$H$66</f>
        <v>太陽光（余剰）</v>
      </c>
      <c r="I606" s="594"/>
      <c r="J606" s="594"/>
      <c r="K606" s="594"/>
      <c r="L606" s="594"/>
      <c r="M606" s="594"/>
      <c r="N606" s="594"/>
      <c r="O606" s="594"/>
      <c r="P606" s="594"/>
      <c r="Q606" s="594"/>
      <c r="R606" s="594"/>
      <c r="S606" s="594"/>
      <c r="T606" s="594"/>
      <c r="U606" s="594"/>
      <c r="V606" s="594"/>
      <c r="W606" s="594"/>
      <c r="X606" s="594"/>
      <c r="Y606" s="594"/>
      <c r="Z606" s="594"/>
      <c r="AA606" s="245"/>
      <c r="AB606" s="245"/>
      <c r="AC606" s="245"/>
      <c r="AD606" s="658"/>
      <c r="AE606" s="658"/>
      <c r="AF606" s="658"/>
      <c r="AG606" s="658"/>
      <c r="AH606" s="658"/>
      <c r="AI606" s="594" t="str">
        <f>$H$66</f>
        <v>太陽光（余剰）</v>
      </c>
      <c r="AJ606" s="594"/>
      <c r="AK606" s="594"/>
      <c r="AL606" s="594"/>
      <c r="AM606" s="594"/>
      <c r="AN606" s="594"/>
      <c r="AO606" s="594"/>
      <c r="AP606" s="594"/>
      <c r="AQ606" s="594"/>
      <c r="AR606" s="594"/>
      <c r="AS606" s="594"/>
      <c r="AT606" s="594"/>
      <c r="AU606" s="594"/>
      <c r="BB606" s="246"/>
      <c r="BC606" s="659" t="s">
        <v>256</v>
      </c>
      <c r="BD606" s="659"/>
      <c r="BE606" s="659"/>
      <c r="BF606" s="659"/>
      <c r="BG606" s="601" t="e">
        <f>DATE(#REF!,1,1)</f>
        <v>#REF!</v>
      </c>
      <c r="BH606" s="602"/>
      <c r="BI606" s="602"/>
      <c r="BJ606" s="602"/>
      <c r="BK606" s="602"/>
      <c r="BL606" s="602"/>
      <c r="BM606" s="602"/>
      <c r="BN606" s="602"/>
      <c r="BO606" s="602"/>
      <c r="BP606" s="602"/>
      <c r="BQ606" s="602"/>
      <c r="BR606" s="603"/>
      <c r="BS606" s="659" t="s">
        <v>257</v>
      </c>
      <c r="BT606" s="659"/>
      <c r="BU606" s="659"/>
      <c r="BV606" s="659"/>
      <c r="BW606" s="592" t="e">
        <f>DATE(#REF!-1,1,1)</f>
        <v>#REF!</v>
      </c>
      <c r="BX606" s="592" t="e">
        <f>DATE(#REF!,1,1)</f>
        <v>#REF!</v>
      </c>
      <c r="BY606" s="592" t="e">
        <f>DATE(#REF!+1,1,1)</f>
        <v>#REF!</v>
      </c>
      <c r="BZ606" s="592" t="e">
        <f>DATE(#REF!+2,1,1)</f>
        <v>#REF!</v>
      </c>
      <c r="CA606" s="592" t="e">
        <f>DATE(#REF!+3,1,1)</f>
        <v>#REF!</v>
      </c>
      <c r="CB606" s="592" t="e">
        <f>DATE(#REF!+4,1,1)</f>
        <v>#REF!</v>
      </c>
      <c r="CC606" s="592" t="e">
        <f>DATE(#REF!+5,1,1)</f>
        <v>#REF!</v>
      </c>
      <c r="CD606" s="592" t="e">
        <f>DATE(#REF!+6,1,1)</f>
        <v>#REF!</v>
      </c>
      <c r="CE606" s="592" t="e">
        <f>DATE(#REF!+7,1,1)</f>
        <v>#REF!</v>
      </c>
      <c r="CF606" s="592" t="e">
        <f>DATE(#REF!+8,1,1)</f>
        <v>#REF!</v>
      </c>
      <c r="CG606" s="592" t="e">
        <f>DATE(#REF!+9,1,1)</f>
        <v>#REF!</v>
      </c>
      <c r="CH606" s="273"/>
      <c r="CI606" s="273"/>
      <c r="CJ606" s="273"/>
      <c r="CK606" s="273"/>
      <c r="CL606" s="273"/>
      <c r="CM606" s="273"/>
      <c r="CN606" s="273"/>
      <c r="CO606" s="273"/>
      <c r="CP606" s="273"/>
      <c r="CQ606" s="273"/>
    </row>
    <row r="607" spans="3:100" s="243" customFormat="1" ht="13.5" customHeight="1">
      <c r="C607" s="655"/>
      <c r="D607" s="656"/>
      <c r="E607" s="656"/>
      <c r="F607" s="656"/>
      <c r="G607" s="657"/>
      <c r="H607" s="307" t="s">
        <v>194</v>
      </c>
      <c r="I607" s="307" t="s">
        <v>195</v>
      </c>
      <c r="J607" s="307" t="s">
        <v>161</v>
      </c>
      <c r="K607" s="307" t="s">
        <v>162</v>
      </c>
      <c r="L607" s="307" t="s">
        <v>163</v>
      </c>
      <c r="M607" s="307" t="s">
        <v>164</v>
      </c>
      <c r="N607" s="307" t="s">
        <v>165</v>
      </c>
      <c r="O607" s="307" t="s">
        <v>166</v>
      </c>
      <c r="P607" s="307" t="s">
        <v>167</v>
      </c>
      <c r="Q607" s="307" t="s">
        <v>168</v>
      </c>
      <c r="R607" s="307" t="s">
        <v>169</v>
      </c>
      <c r="S607" s="307" t="s">
        <v>170</v>
      </c>
      <c r="T607" s="307" t="s">
        <v>25</v>
      </c>
      <c r="U607" s="637"/>
      <c r="V607" s="638"/>
      <c r="W607" s="638"/>
      <c r="X607" s="638"/>
      <c r="Y607" s="638"/>
      <c r="Z607" s="639"/>
      <c r="AA607" s="245"/>
      <c r="AB607" s="245"/>
      <c r="AC607" s="245"/>
      <c r="AD607" s="658"/>
      <c r="AE607" s="658"/>
      <c r="AF607" s="658"/>
      <c r="AG607" s="658"/>
      <c r="AH607" s="658"/>
      <c r="AI607" s="307" t="s">
        <v>194</v>
      </c>
      <c r="AJ607" s="307" t="s">
        <v>195</v>
      </c>
      <c r="AK607" s="307" t="s">
        <v>161</v>
      </c>
      <c r="AL607" s="307" t="s">
        <v>162</v>
      </c>
      <c r="AM607" s="307" t="s">
        <v>163</v>
      </c>
      <c r="AN607" s="307" t="s">
        <v>164</v>
      </c>
      <c r="AO607" s="307" t="s">
        <v>165</v>
      </c>
      <c r="AP607" s="307" t="s">
        <v>166</v>
      </c>
      <c r="AQ607" s="307" t="s">
        <v>167</v>
      </c>
      <c r="AR607" s="307" t="s">
        <v>168</v>
      </c>
      <c r="AS607" s="307" t="s">
        <v>169</v>
      </c>
      <c r="AT607" s="307" t="s">
        <v>170</v>
      </c>
      <c r="AU607" s="307" t="s">
        <v>25</v>
      </c>
      <c r="AX607" s="280"/>
      <c r="AY607" s="280"/>
      <c r="AZ607" s="280"/>
      <c r="BA607" s="280"/>
      <c r="BB607" s="246"/>
      <c r="BC607" s="659"/>
      <c r="BD607" s="659"/>
      <c r="BE607" s="659"/>
      <c r="BF607" s="659"/>
      <c r="BG607" s="334" t="s">
        <v>194</v>
      </c>
      <c r="BH607" s="334" t="s">
        <v>195</v>
      </c>
      <c r="BI607" s="334" t="s">
        <v>161</v>
      </c>
      <c r="BJ607" s="334" t="s">
        <v>162</v>
      </c>
      <c r="BK607" s="334" t="s">
        <v>163</v>
      </c>
      <c r="BL607" s="334" t="s">
        <v>164</v>
      </c>
      <c r="BM607" s="334" t="s">
        <v>165</v>
      </c>
      <c r="BN607" s="334" t="s">
        <v>166</v>
      </c>
      <c r="BO607" s="334" t="s">
        <v>167</v>
      </c>
      <c r="BP607" s="334" t="s">
        <v>168</v>
      </c>
      <c r="BQ607" s="334" t="s">
        <v>169</v>
      </c>
      <c r="BR607" s="334" t="s">
        <v>170</v>
      </c>
      <c r="BS607" s="659"/>
      <c r="BT607" s="659"/>
      <c r="BU607" s="659"/>
      <c r="BV607" s="659"/>
      <c r="BW607" s="593"/>
      <c r="BX607" s="593"/>
      <c r="BY607" s="593"/>
      <c r="BZ607" s="593"/>
      <c r="CA607" s="593"/>
      <c r="CB607" s="593"/>
      <c r="CC607" s="593"/>
      <c r="CD607" s="593"/>
      <c r="CE607" s="593"/>
      <c r="CF607" s="593"/>
      <c r="CG607" s="593"/>
      <c r="CH607" s="273"/>
      <c r="CI607" s="273"/>
      <c r="CJ607" s="273"/>
      <c r="CK607" s="273"/>
      <c r="CL607" s="273"/>
      <c r="CM607" s="273"/>
      <c r="CN607" s="273"/>
      <c r="CO607" s="273"/>
      <c r="CP607" s="273"/>
      <c r="CQ607" s="273"/>
    </row>
    <row r="608" spans="3:100" s="243" customFormat="1" ht="13.5" customHeight="1">
      <c r="C608" s="594" t="s">
        <v>196</v>
      </c>
      <c r="D608" s="594"/>
      <c r="E608" s="594"/>
      <c r="F608" s="594"/>
      <c r="G608" s="594"/>
      <c r="H608" s="248">
        <f t="shared" ref="H608:S608" si="146">IF($E603="","",VLOOKUP($E603,$CT$84:$DG$93,CV$94,FALSE))</f>
        <v>0</v>
      </c>
      <c r="I608" s="248">
        <f t="shared" si="146"/>
        <v>1.0999999999999999E-2</v>
      </c>
      <c r="J608" s="248">
        <f t="shared" si="146"/>
        <v>0.16900000000000001</v>
      </c>
      <c r="K608" s="248">
        <f t="shared" si="146"/>
        <v>0.13100000000000001</v>
      </c>
      <c r="L608" s="248">
        <f t="shared" si="146"/>
        <v>0.14099999999999999</v>
      </c>
      <c r="M608" s="248">
        <f t="shared" si="146"/>
        <v>9.5000000000000001E-2</v>
      </c>
      <c r="N608" s="248">
        <f t="shared" si="146"/>
        <v>3.2000000000000001E-2</v>
      </c>
      <c r="O608" s="248">
        <f t="shared" si="146"/>
        <v>0</v>
      </c>
      <c r="P608" s="248">
        <f t="shared" si="146"/>
        <v>0</v>
      </c>
      <c r="Q608" s="248">
        <f t="shared" si="146"/>
        <v>0</v>
      </c>
      <c r="R608" s="248">
        <f t="shared" si="146"/>
        <v>0</v>
      </c>
      <c r="S608" s="248">
        <f t="shared" si="146"/>
        <v>0</v>
      </c>
      <c r="T608" s="249"/>
      <c r="U608" s="640"/>
      <c r="V608" s="641"/>
      <c r="W608" s="641"/>
      <c r="X608" s="641"/>
      <c r="Y608" s="641"/>
      <c r="Z608" s="642"/>
      <c r="AA608" s="250"/>
      <c r="AB608" s="250"/>
      <c r="AC608" s="250"/>
      <c r="AD608" s="594" t="s">
        <v>197</v>
      </c>
      <c r="AE608" s="594"/>
      <c r="AF608" s="594"/>
      <c r="AG608" s="594"/>
      <c r="AH608" s="594"/>
      <c r="AI608" s="251">
        <v>30</v>
      </c>
      <c r="AJ608" s="251">
        <v>31</v>
      </c>
      <c r="AK608" s="251">
        <v>30</v>
      </c>
      <c r="AL608" s="251">
        <v>31</v>
      </c>
      <c r="AM608" s="251">
        <v>31</v>
      </c>
      <c r="AN608" s="251">
        <v>30</v>
      </c>
      <c r="AO608" s="251">
        <v>31</v>
      </c>
      <c r="AP608" s="251">
        <v>30</v>
      </c>
      <c r="AQ608" s="251">
        <v>31</v>
      </c>
      <c r="AR608" s="251">
        <v>31</v>
      </c>
      <c r="AS608" s="251">
        <v>28</v>
      </c>
      <c r="AT608" s="251">
        <v>31</v>
      </c>
      <c r="AU608" s="249"/>
      <c r="AX608" s="280"/>
      <c r="AY608" s="280"/>
      <c r="AZ608" s="280"/>
      <c r="BA608" s="280"/>
      <c r="BB608" s="246"/>
      <c r="BC608" s="634" t="s">
        <v>198</v>
      </c>
      <c r="BD608" s="635"/>
      <c r="BE608" s="635"/>
      <c r="BF608" s="636"/>
      <c r="BG608" s="297" t="str">
        <f t="shared" ref="BG608:BR608" si="147">IF(COUNT(AI613)=0,"",AI613)</f>
        <v/>
      </c>
      <c r="BH608" s="297" t="str">
        <f t="shared" si="147"/>
        <v/>
      </c>
      <c r="BI608" s="297" t="str">
        <f t="shared" si="147"/>
        <v/>
      </c>
      <c r="BJ608" s="297" t="str">
        <f t="shared" si="147"/>
        <v/>
      </c>
      <c r="BK608" s="297" t="str">
        <f t="shared" si="147"/>
        <v/>
      </c>
      <c r="BL608" s="297" t="str">
        <f t="shared" si="147"/>
        <v/>
      </c>
      <c r="BM608" s="297" t="str">
        <f t="shared" si="147"/>
        <v/>
      </c>
      <c r="BN608" s="297" t="str">
        <f t="shared" si="147"/>
        <v/>
      </c>
      <c r="BO608" s="297" t="str">
        <f t="shared" si="147"/>
        <v/>
      </c>
      <c r="BP608" s="297" t="str">
        <f t="shared" si="147"/>
        <v/>
      </c>
      <c r="BQ608" s="297" t="str">
        <f t="shared" si="147"/>
        <v/>
      </c>
      <c r="BR608" s="297" t="str">
        <f t="shared" si="147"/>
        <v/>
      </c>
      <c r="BS608" s="597" t="s">
        <v>198</v>
      </c>
      <c r="BT608" s="633"/>
      <c r="BU608" s="598"/>
      <c r="BV608" s="334" t="s">
        <v>171</v>
      </c>
      <c r="BW608" s="253" t="str">
        <f>IF(COUNT(AM611)=0,"",AM611)</f>
        <v/>
      </c>
      <c r="BX608" s="253" t="str">
        <f>IF(COUNT(AM613)=0,"",AM613)</f>
        <v/>
      </c>
      <c r="BY608" s="253" t="str">
        <f>IF(COUNT(AM615)=0,"",AM615)</f>
        <v/>
      </c>
      <c r="BZ608" s="253" t="str">
        <f>IF(COUNT(AM617)=0,"",AM617)</f>
        <v/>
      </c>
      <c r="CA608" s="253" t="str">
        <f>IF(COUNT(AM619)=0,"",AM619)</f>
        <v/>
      </c>
      <c r="CB608" s="253" t="str">
        <f>IF(COUNT(AM621)=0,"",AM621)</f>
        <v/>
      </c>
      <c r="CC608" s="253" t="str">
        <f>IF(COUNT(AM623)=0,"",AM623)</f>
        <v/>
      </c>
      <c r="CD608" s="253" t="str">
        <f>IF(COUNT(AM625)=0,"",AM625)</f>
        <v/>
      </c>
      <c r="CE608" s="253" t="str">
        <f>IF(COUNT(AM627)=0,"",AM627)</f>
        <v/>
      </c>
      <c r="CF608" s="253" t="str">
        <f>IF(COUNT(AM629)=0,"",AM629)</f>
        <v/>
      </c>
      <c r="CG608" s="253" t="str">
        <f>IF(COUNT(AM631)=0,"",AM631)</f>
        <v/>
      </c>
      <c r="CH608" s="257"/>
      <c r="CI608" s="257"/>
      <c r="CJ608" s="257"/>
      <c r="CK608" s="257"/>
      <c r="CL608" s="257"/>
      <c r="CM608" s="257"/>
      <c r="CN608" s="257"/>
      <c r="CO608" s="257"/>
      <c r="CP608" s="257"/>
      <c r="CQ608" s="257"/>
    </row>
    <row r="609" spans="3:95" s="243" customFormat="1" ht="13.5" customHeight="1">
      <c r="C609" s="604" t="e">
        <f>DATE(#REF!-2,1,1)</f>
        <v>#REF!</v>
      </c>
      <c r="D609" s="605"/>
      <c r="E609" s="613" t="s">
        <v>275</v>
      </c>
      <c r="F609" s="614"/>
      <c r="G609" s="615"/>
      <c r="H609" s="255"/>
      <c r="I609" s="255"/>
      <c r="J609" s="255"/>
      <c r="K609" s="255"/>
      <c r="L609" s="255"/>
      <c r="M609" s="255"/>
      <c r="N609" s="255"/>
      <c r="O609" s="255"/>
      <c r="P609" s="256"/>
      <c r="Q609" s="256"/>
      <c r="R609" s="256"/>
      <c r="S609" s="256"/>
      <c r="T609" s="255"/>
      <c r="U609" s="578"/>
      <c r="V609" s="644"/>
      <c r="W609" s="644"/>
      <c r="X609" s="644"/>
      <c r="Y609" s="644"/>
      <c r="Z609" s="579"/>
      <c r="AA609" s="257"/>
      <c r="AB609" s="257"/>
      <c r="AC609" s="257"/>
      <c r="AD609" s="604" t="e">
        <f>DATE(#REF!-2,1,1)</f>
        <v>#REF!</v>
      </c>
      <c r="AE609" s="605"/>
      <c r="AF609" s="613" t="s">
        <v>198</v>
      </c>
      <c r="AG609" s="614"/>
      <c r="AH609" s="615"/>
      <c r="AI609" s="255"/>
      <c r="AJ609" s="255"/>
      <c r="AK609" s="255"/>
      <c r="AL609" s="255"/>
      <c r="AM609" s="255"/>
      <c r="AN609" s="255"/>
      <c r="AO609" s="255"/>
      <c r="AP609" s="255"/>
      <c r="AQ609" s="255"/>
      <c r="AR609" s="258" t="str">
        <f>IF(COUNT(P609,Q609)&lt;&gt;2,"",ROUND(MIN(P609,Q609)*Q608,#REF!))</f>
        <v/>
      </c>
      <c r="AS609" s="258" t="str">
        <f>IF(COUNT(Q609,R609)&lt;&gt;2,"",ROUND(MIN(Q609,R609)*R608,#REF!))</f>
        <v/>
      </c>
      <c r="AT609" s="258" t="str">
        <f>IF(COUNT(R609,S609)&lt;&gt;2,"",ROUND(MIN(R609,S609)*S608,#REF!))</f>
        <v/>
      </c>
      <c r="AU609" s="255"/>
      <c r="AX609" s="280"/>
      <c r="AY609" s="280"/>
      <c r="AZ609" s="280"/>
      <c r="BA609" s="280"/>
      <c r="BB609" s="246"/>
      <c r="BC609" s="648"/>
      <c r="BD609" s="649"/>
      <c r="BE609" s="649"/>
      <c r="BF609" s="650"/>
      <c r="BG609" s="259"/>
      <c r="BH609" s="259"/>
      <c r="BI609" s="259"/>
      <c r="BJ609" s="259"/>
      <c r="BK609" s="259"/>
      <c r="BL609" s="259"/>
      <c r="BM609" s="259"/>
      <c r="BN609" s="259"/>
      <c r="BO609" s="259"/>
      <c r="BP609" s="259"/>
      <c r="BQ609" s="259"/>
      <c r="BR609" s="259"/>
      <c r="BS609" s="599"/>
      <c r="BT609" s="643"/>
      <c r="BU609" s="600"/>
      <c r="BV609" s="334" t="s">
        <v>172</v>
      </c>
      <c r="BW609" s="253" t="str">
        <f>IF(COUNT(AR609)=0,"",AR609)</f>
        <v/>
      </c>
      <c r="BX609" s="253" t="str">
        <f>IF(COUNT(AR613)=0,"",AR613)</f>
        <v/>
      </c>
      <c r="BY609" s="253" t="str">
        <f>IF(COUNT(AR615)=0,"",AR615)</f>
        <v/>
      </c>
      <c r="BZ609" s="253" t="str">
        <f>IF(COUNT(AR617)=0,"",AR617)</f>
        <v/>
      </c>
      <c r="CA609" s="253" t="str">
        <f>IF(COUNT(AR619)=0,"",AR619)</f>
        <v/>
      </c>
      <c r="CB609" s="253" t="str">
        <f>IF(COUNT(AR621)=0,"",AR621)</f>
        <v/>
      </c>
      <c r="CC609" s="253" t="str">
        <f>IF(COUNT(AR623)=0,"",AR623)</f>
        <v/>
      </c>
      <c r="CD609" s="253" t="str">
        <f>IF(COUNT(AR625)=0,"",AR625)</f>
        <v/>
      </c>
      <c r="CE609" s="253" t="str">
        <f>IF(COUNT(AR627)=0,"",AR627)</f>
        <v/>
      </c>
      <c r="CF609" s="253" t="str">
        <f>IF(COUNT(AR629)=0,"",AR629)</f>
        <v/>
      </c>
      <c r="CG609" s="253" t="str">
        <f>IF(COUNT(AR631)=0,"",AR631)</f>
        <v/>
      </c>
      <c r="CH609" s="257"/>
      <c r="CI609" s="257"/>
      <c r="CJ609" s="257"/>
      <c r="CK609" s="257"/>
      <c r="CL609" s="257"/>
      <c r="CM609" s="257"/>
      <c r="CN609" s="257"/>
      <c r="CO609" s="257"/>
      <c r="CP609" s="257"/>
      <c r="CQ609" s="257"/>
    </row>
    <row r="610" spans="3:95" s="243" customFormat="1" ht="13.5" customHeight="1">
      <c r="C610" s="606"/>
      <c r="D610" s="607"/>
      <c r="E610" s="608" t="s">
        <v>252</v>
      </c>
      <c r="F610" s="609"/>
      <c r="G610" s="610"/>
      <c r="H610" s="260"/>
      <c r="I610" s="260"/>
      <c r="J610" s="260"/>
      <c r="K610" s="260"/>
      <c r="L610" s="260"/>
      <c r="M610" s="260"/>
      <c r="N610" s="260"/>
      <c r="O610" s="260"/>
      <c r="P610" s="261"/>
      <c r="Q610" s="261"/>
      <c r="R610" s="261"/>
      <c r="S610" s="261"/>
      <c r="T610" s="262" t="str">
        <f>IF(COUNT(H610:S610)=0,"",SUMPRODUCT(ROUND(H610:S610,#REF!)))</f>
        <v/>
      </c>
      <c r="U610" s="645"/>
      <c r="V610" s="646"/>
      <c r="W610" s="646"/>
      <c r="X610" s="646"/>
      <c r="Y610" s="646"/>
      <c r="Z610" s="647"/>
      <c r="AA610" s="257"/>
      <c r="AB610" s="257"/>
      <c r="AC610" s="257"/>
      <c r="AD610" s="606"/>
      <c r="AE610" s="607"/>
      <c r="AF610" s="608" t="s">
        <v>199</v>
      </c>
      <c r="AG610" s="609"/>
      <c r="AH610" s="610"/>
      <c r="AI610" s="263"/>
      <c r="AJ610" s="263"/>
      <c r="AK610" s="263"/>
      <c r="AL610" s="263"/>
      <c r="AM610" s="263"/>
      <c r="AN610" s="263"/>
      <c r="AO610" s="263"/>
      <c r="AP610" s="263"/>
      <c r="AQ610" s="263"/>
      <c r="AR610" s="264" t="str">
        <f>IF(COUNT(Q609:Q610)=0,"",ROUND(Q610/(Q609*24*AR608/1000),3))</f>
        <v/>
      </c>
      <c r="AS610" s="264" t="str">
        <f>IF(COUNT(R609:R610)=0,"",ROUND(R610/(R609*24*AS608/1000),3))</f>
        <v/>
      </c>
      <c r="AT610" s="264" t="str">
        <f>IF(COUNT(S609:S610)=0,"",ROUND(S610/(S609*24*AT608/1000),3))</f>
        <v/>
      </c>
      <c r="AU610" s="265" t="str">
        <f>IF(COUNT(AI610:AT610)=0,"",AVERAGE(AI610:AT610))</f>
        <v/>
      </c>
      <c r="AX610" s="280"/>
      <c r="AY610" s="280"/>
      <c r="AZ610" s="280"/>
      <c r="BA610" s="280"/>
      <c r="BB610" s="246"/>
      <c r="BC610" s="594" t="s">
        <v>205</v>
      </c>
      <c r="BD610" s="594"/>
      <c r="BE610" s="594"/>
      <c r="BF610" s="594"/>
      <c r="BG610" s="253" t="str">
        <f>IF(COUNT(H614)=0,"",ROUND(H614,#REF!))</f>
        <v/>
      </c>
      <c r="BH610" s="253" t="str">
        <f>IF(COUNT(I614)=0,"",ROUND(I614,#REF!))</f>
        <v/>
      </c>
      <c r="BI610" s="253" t="str">
        <f>IF(COUNT(J614)=0,"",ROUND(J614,#REF!))</f>
        <v/>
      </c>
      <c r="BJ610" s="253" t="str">
        <f>IF(COUNT(K614)=0,"",ROUND(K614,#REF!))</f>
        <v/>
      </c>
      <c r="BK610" s="253" t="str">
        <f>IF(COUNT(L614)=0,"",ROUND(L614,#REF!))</f>
        <v/>
      </c>
      <c r="BL610" s="253" t="str">
        <f>IF(COUNT(M614)=0,"",ROUND(M614,#REF!))</f>
        <v/>
      </c>
      <c r="BM610" s="253" t="str">
        <f>IF(COUNT(N614)=0,"",ROUND(N614,#REF!))</f>
        <v/>
      </c>
      <c r="BN610" s="253" t="str">
        <f>IF(COUNT(O614)=0,"",ROUND(O614,#REF!))</f>
        <v/>
      </c>
      <c r="BO610" s="253" t="str">
        <f>IF(COUNT(P614)=0,"",ROUND(P614,#REF!))</f>
        <v/>
      </c>
      <c r="BP610" s="253" t="str">
        <f>IF(COUNT(Q614)=0,"",ROUND(Q614,#REF!))</f>
        <v/>
      </c>
      <c r="BQ610" s="253" t="str">
        <f>IF(COUNT(R614)=0,"",ROUND(R614,#REF!))</f>
        <v/>
      </c>
      <c r="BR610" s="253" t="str">
        <f>IF(COUNT(S614)=0,"",ROUND(S614,#REF!))</f>
        <v/>
      </c>
      <c r="BS610" s="634" t="s">
        <v>205</v>
      </c>
      <c r="BT610" s="635"/>
      <c r="BU610" s="636"/>
      <c r="BV610" s="334" t="s">
        <v>25</v>
      </c>
      <c r="BW610" s="253" t="str">
        <f>IF(COUNT(T612)=0,"",T612)</f>
        <v/>
      </c>
      <c r="BX610" s="253" t="str">
        <f>IF(COUNT(T614)=0,"",T614)</f>
        <v/>
      </c>
      <c r="BY610" s="253" t="str">
        <f>IF(COUNT(T616)=0,"",T616)</f>
        <v/>
      </c>
      <c r="BZ610" s="266" t="str">
        <f>IF(COUNT(T618)=0,"",T618)</f>
        <v/>
      </c>
      <c r="CA610" s="253" t="str">
        <f>IF(COUNT(T620)=0,"",T620)</f>
        <v/>
      </c>
      <c r="CB610" s="253" t="str">
        <f>IF(COUNT(T622)=0,"",T622)</f>
        <v/>
      </c>
      <c r="CC610" s="253" t="str">
        <f>IF(COUNT(T624)=0,"",T624)</f>
        <v/>
      </c>
      <c r="CD610" s="253" t="str">
        <f>IF(COUNT(T626)=0,"",T626)</f>
        <v/>
      </c>
      <c r="CE610" s="253" t="str">
        <f>IF(COUNT(T628)=0,"",T628)</f>
        <v/>
      </c>
      <c r="CF610" s="253" t="str">
        <f>IF(COUNT(T630)=0,"",T630)</f>
        <v/>
      </c>
      <c r="CG610" s="253" t="str">
        <f>IF(COUNT(T632)=0,"",T632)</f>
        <v/>
      </c>
      <c r="CH610" s="257"/>
      <c r="CI610" s="257"/>
      <c r="CJ610" s="257"/>
      <c r="CK610" s="257"/>
      <c r="CL610" s="257"/>
      <c r="CM610" s="257"/>
      <c r="CN610" s="257"/>
      <c r="CO610" s="257"/>
      <c r="CP610" s="257"/>
      <c r="CQ610" s="257"/>
    </row>
    <row r="611" spans="3:95" s="243" customFormat="1" ht="13.5" customHeight="1">
      <c r="C611" s="604" t="e">
        <f>DATE(#REF!-1,1,1)</f>
        <v>#REF!</v>
      </c>
      <c r="D611" s="605"/>
      <c r="E611" s="613" t="s">
        <v>275</v>
      </c>
      <c r="F611" s="614"/>
      <c r="G611" s="615"/>
      <c r="H611" s="256"/>
      <c r="I611" s="256"/>
      <c r="J611" s="256"/>
      <c r="K611" s="256"/>
      <c r="L611" s="256"/>
      <c r="M611" s="256"/>
      <c r="N611" s="256"/>
      <c r="O611" s="256"/>
      <c r="P611" s="256"/>
      <c r="Q611" s="256"/>
      <c r="R611" s="256"/>
      <c r="S611" s="256"/>
      <c r="T611" s="255"/>
      <c r="U611" s="613" t="s">
        <v>210</v>
      </c>
      <c r="V611" s="614"/>
      <c r="W611" s="614"/>
      <c r="X611" s="615"/>
      <c r="Y611" s="616" t="str">
        <f>IF(COUNT(S611)=0,"",ROUND(S611,#REF!))</f>
        <v/>
      </c>
      <c r="Z611" s="617"/>
      <c r="AA611" s="257"/>
      <c r="AB611" s="257"/>
      <c r="AC611" s="257"/>
      <c r="AD611" s="604" t="e">
        <f>DATE(#REF!-1,1,1)</f>
        <v>#REF!</v>
      </c>
      <c r="AE611" s="605"/>
      <c r="AF611" s="613" t="s">
        <v>198</v>
      </c>
      <c r="AG611" s="614"/>
      <c r="AH611" s="615"/>
      <c r="AI611" s="258" t="str">
        <f>IF(COUNT(S609,H611)&lt;&gt;2,"",ROUND(MIN(S609,H611)*H608,#REF!))</f>
        <v/>
      </c>
      <c r="AJ611" s="258" t="str">
        <f>IF(COUNT(H611,I611)&lt;&gt;2,"",ROUND(MIN(H611,I611)*I608,#REF!))</f>
        <v/>
      </c>
      <c r="AK611" s="258" t="str">
        <f>IF(COUNT(I611,J611)&lt;&gt;2,"",ROUND(MIN(I611,J611)*J608,#REF!))</f>
        <v/>
      </c>
      <c r="AL611" s="258" t="str">
        <f>IF(COUNT(J611,K611)&lt;&gt;2,"",ROUND(MIN(J611,K611)*K608,#REF!))</f>
        <v/>
      </c>
      <c r="AM611" s="258" t="str">
        <f>IF(COUNT(K611,L611)&lt;&gt;2,"",ROUND(MIN(K611,L611)*L608,#REF!))</f>
        <v/>
      </c>
      <c r="AN611" s="258" t="str">
        <f>IF(COUNT(L611,M611)&lt;&gt;2,"",ROUND(MIN(L611,M611)*M608,#REF!))</f>
        <v/>
      </c>
      <c r="AO611" s="258" t="str">
        <f>IF(COUNT(M611,N611)&lt;&gt;2,"",ROUND(MIN(M611,N611)*N608,#REF!))</f>
        <v/>
      </c>
      <c r="AP611" s="258" t="str">
        <f>IF(COUNT(N611,O611)&lt;&gt;2,"",ROUND(MIN(N611,O611)*O608,#REF!))</f>
        <v/>
      </c>
      <c r="AQ611" s="258" t="str">
        <f>IF(COUNT(O611,P611)&lt;&gt;2,"",ROUND(MIN(O611,P611)*P608,#REF!))</f>
        <v/>
      </c>
      <c r="AR611" s="258" t="str">
        <f>IF(COUNT(P611,Q611)&lt;&gt;2,"",ROUND(MIN(P611,Q611)*Q608,#REF!))</f>
        <v/>
      </c>
      <c r="AS611" s="258" t="str">
        <f>IF(COUNT(Q611,R611)&lt;&gt;2,"",ROUND(MIN(Q611,R611)*R608,#REF!))</f>
        <v/>
      </c>
      <c r="AT611" s="258" t="str">
        <f>IF(COUNT(R611,S611)&lt;&gt;2,"",ROUND(MIN(R611,S611)*S608,#REF!))</f>
        <v/>
      </c>
      <c r="AU611" s="255"/>
      <c r="AX611" s="280"/>
      <c r="AY611" s="280"/>
      <c r="AZ611" s="280"/>
      <c r="BB611" s="246"/>
      <c r="BC611" s="627"/>
      <c r="BD611" s="628"/>
      <c r="BE611" s="628"/>
      <c r="BF611" s="628"/>
      <c r="BG611" s="628"/>
      <c r="BH611" s="628"/>
      <c r="BI611" s="628"/>
      <c r="BJ611" s="628"/>
      <c r="BK611" s="628"/>
      <c r="BL611" s="628"/>
      <c r="BM611" s="628"/>
      <c r="BN611" s="628"/>
      <c r="BO611" s="628"/>
      <c r="BP611" s="628"/>
      <c r="BQ611" s="628"/>
      <c r="BR611" s="629"/>
      <c r="BS611" s="597" t="s">
        <v>206</v>
      </c>
      <c r="BT611" s="633"/>
      <c r="BU611" s="598"/>
      <c r="BV611" s="334" t="s">
        <v>25</v>
      </c>
      <c r="BW611" s="253" t="str">
        <f>IF(COUNT(Y611)=0,"",IF(#REF!="発電事業者",Y611,IF(SUMIF($C639:$D648,"その他事業者",L639:L648)=0,IF(Y611*L648/SUM(L639:L648)=0,"",Y611*L648/SUM(L639:L648)),ROUND(Y611*SUMIF($C639:$D648,"その他事業者",L639:L648)/SUM(L639:L648),#REF!)+Y611*L648/SUM(L639:L648))))</f>
        <v/>
      </c>
      <c r="BX611" s="253" t="str">
        <f>IF(COUNT(Y613)=0,"",IF(#REF!="発電事業者",Y613,IF(SUMIF($C639:$D648,"その他事業者",W639:W648)=0,IF(Y613*W648/SUM(W639:W648)=0,"",Y613*W648/SUM(W639:W648)),ROUND(Y613*SUMIF($C639:$D648,"その他事業者",W639:W648)/SUM(W639:W648),#REF!)+Y613*W648/SUM(W639:W648))))</f>
        <v/>
      </c>
      <c r="BY611" s="267"/>
      <c r="BZ611" s="267"/>
      <c r="CA611" s="267"/>
      <c r="CB611" s="253" t="str">
        <f>IF(COUNT(Y621)=0,"",IF(#REF!="発電事業者",Y621,IF(SUMIF($C639:$D648,"その他事業者",AA639:AA648)=0,IF(Y621*AA648/SUM(AA639:AA648)=0,"",Y621*AA648/SUM(AA639:AA648)),ROUND(Y621*SUMIF($C639:$D648,"その他事業者",AA639:AA648)/SUM(AA639:AA648),#REF!)+Y621*AA648/SUM(AA639:AA648))))</f>
        <v/>
      </c>
      <c r="CC611" s="267"/>
      <c r="CD611" s="267"/>
      <c r="CE611" s="267"/>
      <c r="CF611" s="267"/>
      <c r="CG611" s="253" t="str">
        <f>IF(COUNT(Y631)=0,"",IF(#REF!="発電事業者",Y631,IF(SUMIF($C639:$D648,"その他事業者",AF639:AF648)=0,IF(Y631*AF648/SUM(AF639:AF648)=0,"",Y631*AF648/SUM(AF639:AF648)),ROUND(Y631*SUMIF($C639:$D648,"その他事業者",AF639:AF648)/SUM(AF639:AF648),#REF!)+Y631*AF648/SUM(AF639:AF648))))</f>
        <v/>
      </c>
      <c r="CH611" s="257"/>
      <c r="CI611" s="257"/>
      <c r="CJ611" s="257"/>
      <c r="CK611" s="257"/>
      <c r="CL611" s="257"/>
      <c r="CM611" s="257"/>
      <c r="CN611" s="257"/>
      <c r="CO611" s="257"/>
      <c r="CP611" s="257"/>
      <c r="CQ611" s="257"/>
    </row>
    <row r="612" spans="3:95" s="243" customFormat="1" ht="13.5" customHeight="1">
      <c r="C612" s="606"/>
      <c r="D612" s="607"/>
      <c r="E612" s="608" t="s">
        <v>252</v>
      </c>
      <c r="F612" s="609"/>
      <c r="G612" s="610"/>
      <c r="H612" s="261"/>
      <c r="I612" s="261"/>
      <c r="J612" s="261"/>
      <c r="K612" s="261"/>
      <c r="L612" s="261"/>
      <c r="M612" s="261"/>
      <c r="N612" s="261"/>
      <c r="O612" s="261"/>
      <c r="P612" s="261"/>
      <c r="Q612" s="261"/>
      <c r="R612" s="261"/>
      <c r="S612" s="261"/>
      <c r="T612" s="262" t="str">
        <f>IF(COUNT(H612:S612)=0,"",SUMPRODUCT(ROUND(H612:S612,#REF!)))</f>
        <v/>
      </c>
      <c r="U612" s="608" t="s">
        <v>211</v>
      </c>
      <c r="V612" s="609"/>
      <c r="W612" s="609"/>
      <c r="X612" s="610"/>
      <c r="Y612" s="611" t="str">
        <f>IF(COUNT(T612)=0,"",T612)</f>
        <v/>
      </c>
      <c r="Z612" s="612"/>
      <c r="AA612" s="257"/>
      <c r="AB612" s="257"/>
      <c r="AC612" s="257"/>
      <c r="AD612" s="606"/>
      <c r="AE612" s="607"/>
      <c r="AF612" s="608" t="s">
        <v>199</v>
      </c>
      <c r="AG612" s="609"/>
      <c r="AH612" s="610"/>
      <c r="AI612" s="264" t="str">
        <f t="shared" ref="AI612:AT612" si="148">IF(COUNT(H611:H612)=0,"",ROUND(H612/(H611*24*AI608/1000),3))</f>
        <v/>
      </c>
      <c r="AJ612" s="264" t="str">
        <f t="shared" si="148"/>
        <v/>
      </c>
      <c r="AK612" s="264" t="str">
        <f t="shared" si="148"/>
        <v/>
      </c>
      <c r="AL612" s="264" t="str">
        <f t="shared" si="148"/>
        <v/>
      </c>
      <c r="AM612" s="264" t="str">
        <f t="shared" si="148"/>
        <v/>
      </c>
      <c r="AN612" s="264" t="str">
        <f t="shared" si="148"/>
        <v/>
      </c>
      <c r="AO612" s="264" t="str">
        <f t="shared" si="148"/>
        <v/>
      </c>
      <c r="AP612" s="264" t="str">
        <f t="shared" si="148"/>
        <v/>
      </c>
      <c r="AQ612" s="264" t="str">
        <f t="shared" si="148"/>
        <v/>
      </c>
      <c r="AR612" s="264" t="str">
        <f t="shared" si="148"/>
        <v/>
      </c>
      <c r="AS612" s="264" t="str">
        <f t="shared" si="148"/>
        <v/>
      </c>
      <c r="AT612" s="264" t="str">
        <f t="shared" si="148"/>
        <v/>
      </c>
      <c r="AU612" s="265" t="str">
        <f>IF(COUNT(AI612:AT612)=0,"",AVERAGE(AI612:AT612))</f>
        <v/>
      </c>
      <c r="AX612" s="280"/>
      <c r="AY612" s="280"/>
      <c r="AZ612" s="280"/>
      <c r="BB612" s="246"/>
      <c r="BC612" s="630"/>
      <c r="BD612" s="631"/>
      <c r="BE612" s="631"/>
      <c r="BF612" s="631"/>
      <c r="BG612" s="631"/>
      <c r="BH612" s="631"/>
      <c r="BI612" s="631"/>
      <c r="BJ612" s="631"/>
      <c r="BK612" s="631"/>
      <c r="BL612" s="631"/>
      <c r="BM612" s="631"/>
      <c r="BN612" s="631"/>
      <c r="BO612" s="631"/>
      <c r="BP612" s="631"/>
      <c r="BQ612" s="631"/>
      <c r="BR612" s="632"/>
      <c r="BS612" s="634" t="s">
        <v>207</v>
      </c>
      <c r="BT612" s="635"/>
      <c r="BU612" s="636"/>
      <c r="BV612" s="334" t="s">
        <v>25</v>
      </c>
      <c r="BW612" s="253" t="str">
        <f>IF(COUNT(Y612)=0,"",Y612)</f>
        <v/>
      </c>
      <c r="BX612" s="253" t="str">
        <f>IF(COUNT(Y614)=0,"",Y614)</f>
        <v/>
      </c>
      <c r="BY612" s="267"/>
      <c r="BZ612" s="267"/>
      <c r="CA612" s="267"/>
      <c r="CB612" s="253" t="str">
        <f>IF(COUNT(Y622)=0,"",Y622)</f>
        <v/>
      </c>
      <c r="CC612" s="267"/>
      <c r="CD612" s="267"/>
      <c r="CE612" s="267"/>
      <c r="CF612" s="267"/>
      <c r="CG612" s="253" t="str">
        <f>IF(COUNT(Y632)=0,"",Y632)</f>
        <v/>
      </c>
      <c r="CH612" s="257"/>
      <c r="CI612" s="257"/>
      <c r="CJ612" s="257"/>
      <c r="CK612" s="257"/>
      <c r="CL612" s="257"/>
      <c r="CM612" s="257"/>
      <c r="CN612" s="257"/>
      <c r="CO612" s="257"/>
      <c r="CP612" s="257"/>
      <c r="CQ612" s="257"/>
    </row>
    <row r="613" spans="3:95" s="243" customFormat="1" ht="13.5" customHeight="1">
      <c r="C613" s="604" t="e">
        <f>DATE(#REF!,1,1)</f>
        <v>#REF!</v>
      </c>
      <c r="D613" s="605"/>
      <c r="E613" s="613" t="s">
        <v>275</v>
      </c>
      <c r="F613" s="614"/>
      <c r="G613" s="615"/>
      <c r="H613" s="256"/>
      <c r="I613" s="256"/>
      <c r="J613" s="256"/>
      <c r="K613" s="256"/>
      <c r="L613" s="256"/>
      <c r="M613" s="256"/>
      <c r="N613" s="256"/>
      <c r="O613" s="256"/>
      <c r="P613" s="256"/>
      <c r="Q613" s="256"/>
      <c r="R613" s="256"/>
      <c r="S613" s="256"/>
      <c r="T613" s="255"/>
      <c r="U613" s="613" t="s">
        <v>210</v>
      </c>
      <c r="V613" s="614"/>
      <c r="W613" s="614"/>
      <c r="X613" s="615"/>
      <c r="Y613" s="616" t="str">
        <f>IF(COUNT(S613)=0,"",ROUND(S613,#REF!))</f>
        <v/>
      </c>
      <c r="Z613" s="617"/>
      <c r="AA613" s="257"/>
      <c r="AB613" s="257"/>
      <c r="AC613" s="257"/>
      <c r="AD613" s="604" t="e">
        <f>DATE(#REF!,1,1)</f>
        <v>#REF!</v>
      </c>
      <c r="AE613" s="605"/>
      <c r="AF613" s="613" t="s">
        <v>198</v>
      </c>
      <c r="AG613" s="614"/>
      <c r="AH613" s="615"/>
      <c r="AI613" s="258" t="str">
        <f>IF(COUNT(S611,H613)&lt;&gt;2,"",ROUND(MIN(S611,H613)*H608,#REF!))</f>
        <v/>
      </c>
      <c r="AJ613" s="258" t="str">
        <f>IF(COUNT(H613,I613)&lt;&gt;2,"",ROUND(MIN(H613,I613)*I608,#REF!))</f>
        <v/>
      </c>
      <c r="AK613" s="258" t="str">
        <f>IF(COUNT(I613,J613)&lt;&gt;2,"",ROUND(MIN(I613,J613)*J608,#REF!))</f>
        <v/>
      </c>
      <c r="AL613" s="258" t="str">
        <f>IF(COUNT(J613,K613)&lt;&gt;2,"",ROUND(MIN(J613,K613)*K608,#REF!))</f>
        <v/>
      </c>
      <c r="AM613" s="258" t="str">
        <f>IF(COUNT(K613,L613)&lt;&gt;2,"",ROUND(MIN(K613,L613)*L608,#REF!))</f>
        <v/>
      </c>
      <c r="AN613" s="258" t="str">
        <f>IF(COUNT(L613,M613)&lt;&gt;2,"",ROUND(MIN(L613,M613)*M608,#REF!))</f>
        <v/>
      </c>
      <c r="AO613" s="258" t="str">
        <f>IF(COUNT(M613,N613)&lt;&gt;2,"",ROUND(MIN(M613,N613)*N608,#REF!))</f>
        <v/>
      </c>
      <c r="AP613" s="258" t="str">
        <f>IF(COUNT(N613,O613)&lt;&gt;2,"",ROUND(MIN(N613,O613)*O608,#REF!))</f>
        <v/>
      </c>
      <c r="AQ613" s="258" t="str">
        <f>IF(COUNT(O613,P613)&lt;&gt;2,"",ROUND(MIN(O613,P613)*P608,#REF!))</f>
        <v/>
      </c>
      <c r="AR613" s="258" t="str">
        <f>IF(COUNT(P613,Q613)&lt;&gt;2,"",ROUND(MIN(P613,Q613)*Q608,#REF!))</f>
        <v/>
      </c>
      <c r="AS613" s="258" t="str">
        <f>IF(COUNT(Q613,R613)&lt;&gt;2,"",ROUND(MIN(Q613,R613)*R608,#REF!))</f>
        <v/>
      </c>
      <c r="AT613" s="258" t="str">
        <f>IF(COUNT(R613,S613)&lt;&gt;2,"",ROUND(MIN(R613,S613)*S608,#REF!))</f>
        <v/>
      </c>
      <c r="AU613" s="255"/>
      <c r="AX613" s="268"/>
      <c r="BB613" s="268"/>
      <c r="BC613" s="245"/>
      <c r="BD613" s="245"/>
      <c r="BE613" s="245"/>
      <c r="BF613" s="245"/>
      <c r="BG613" s="245"/>
      <c r="BH613" s="245"/>
      <c r="BI613" s="245"/>
      <c r="BJ613" s="245"/>
      <c r="BK613" s="245"/>
      <c r="BL613" s="245"/>
      <c r="BM613" s="245"/>
      <c r="BN613" s="245"/>
      <c r="BO613" s="245"/>
      <c r="BP613" s="245"/>
      <c r="BQ613" s="245"/>
      <c r="BR613" s="245"/>
      <c r="BS613" s="245"/>
      <c r="BT613" s="245"/>
      <c r="BU613" s="245"/>
      <c r="BV613" s="245"/>
      <c r="BW613" s="245"/>
      <c r="BX613" s="257"/>
      <c r="BY613" s="257"/>
      <c r="BZ613" s="257"/>
      <c r="CA613" s="257"/>
      <c r="CB613" s="257"/>
      <c r="CC613" s="257"/>
      <c r="CD613" s="257"/>
      <c r="CE613" s="257"/>
      <c r="CF613" s="257"/>
      <c r="CG613" s="257"/>
      <c r="CH613" s="257"/>
      <c r="CI613" s="257"/>
      <c r="CJ613" s="257"/>
      <c r="CK613" s="257"/>
      <c r="CL613" s="257"/>
      <c r="CM613" s="257"/>
      <c r="CN613" s="257"/>
      <c r="CO613" s="257"/>
      <c r="CP613" s="257"/>
      <c r="CQ613" s="257"/>
    </row>
    <row r="614" spans="3:95" s="243" customFormat="1" ht="13.5" customHeight="1">
      <c r="C614" s="606"/>
      <c r="D614" s="607"/>
      <c r="E614" s="608" t="s">
        <v>212</v>
      </c>
      <c r="F614" s="609"/>
      <c r="G614" s="610"/>
      <c r="H614" s="261"/>
      <c r="I614" s="261"/>
      <c r="J614" s="261"/>
      <c r="K614" s="261"/>
      <c r="L614" s="261"/>
      <c r="M614" s="261"/>
      <c r="N614" s="261"/>
      <c r="O614" s="261"/>
      <c r="P614" s="261"/>
      <c r="Q614" s="261"/>
      <c r="R614" s="261"/>
      <c r="S614" s="261"/>
      <c r="T614" s="262" t="str">
        <f>IF(COUNT(H614:S614)=0,"",SUMPRODUCT(ROUND(H614:S614,#REF!)))</f>
        <v/>
      </c>
      <c r="U614" s="608" t="s">
        <v>211</v>
      </c>
      <c r="V614" s="609"/>
      <c r="W614" s="609"/>
      <c r="X614" s="610"/>
      <c r="Y614" s="611" t="str">
        <f>IF(COUNT(T614)=0,"",T614)</f>
        <v/>
      </c>
      <c r="Z614" s="612"/>
      <c r="AA614" s="257"/>
      <c r="AB614" s="257"/>
      <c r="AC614" s="257"/>
      <c r="AD614" s="606"/>
      <c r="AE614" s="607"/>
      <c r="AF614" s="608" t="s">
        <v>199</v>
      </c>
      <c r="AG614" s="609"/>
      <c r="AH614" s="610"/>
      <c r="AI614" s="264" t="str">
        <f t="shared" ref="AI614:AT614" si="149">IF(COUNT(H613:H614)=0,"",ROUND(H614/(H613*24*AI608/1000),3))</f>
        <v/>
      </c>
      <c r="AJ614" s="264" t="str">
        <f t="shared" si="149"/>
        <v/>
      </c>
      <c r="AK614" s="264" t="str">
        <f t="shared" si="149"/>
        <v/>
      </c>
      <c r="AL614" s="264" t="str">
        <f t="shared" si="149"/>
        <v/>
      </c>
      <c r="AM614" s="264" t="str">
        <f t="shared" si="149"/>
        <v/>
      </c>
      <c r="AN614" s="264" t="str">
        <f t="shared" si="149"/>
        <v/>
      </c>
      <c r="AO614" s="264" t="str">
        <f t="shared" si="149"/>
        <v/>
      </c>
      <c r="AP614" s="264" t="str">
        <f t="shared" si="149"/>
        <v/>
      </c>
      <c r="AQ614" s="264" t="str">
        <f t="shared" si="149"/>
        <v/>
      </c>
      <c r="AR614" s="264" t="str">
        <f t="shared" si="149"/>
        <v/>
      </c>
      <c r="AS614" s="264" t="str">
        <f t="shared" si="149"/>
        <v/>
      </c>
      <c r="AT614" s="264" t="str">
        <f t="shared" si="149"/>
        <v/>
      </c>
      <c r="AU614" s="265" t="str">
        <f>IF(COUNT(AI614:AT614)=0,"",AVERAGE(AI614:AT614))</f>
        <v/>
      </c>
      <c r="AX614" s="240" t="e">
        <f>IF(#REF!="発電事業者","算定結果　送電取引帳票","算定結果　受電取引帳票")</f>
        <v>#REF!</v>
      </c>
      <c r="BR614" s="268"/>
    </row>
    <row r="615" spans="3:95" s="243" customFormat="1" ht="13.5" customHeight="1">
      <c r="C615" s="604" t="e">
        <f>DATE(#REF!+1,1,1)</f>
        <v>#REF!</v>
      </c>
      <c r="D615" s="605"/>
      <c r="E615" s="613" t="s">
        <v>275</v>
      </c>
      <c r="F615" s="614"/>
      <c r="G615" s="615"/>
      <c r="H615" s="256"/>
      <c r="I615" s="256"/>
      <c r="J615" s="256"/>
      <c r="K615" s="256"/>
      <c r="L615" s="256"/>
      <c r="M615" s="256"/>
      <c r="N615" s="256"/>
      <c r="O615" s="256"/>
      <c r="P615" s="256"/>
      <c r="Q615" s="256"/>
      <c r="R615" s="256"/>
      <c r="S615" s="256"/>
      <c r="T615" s="255"/>
      <c r="U615" s="618"/>
      <c r="V615" s="619"/>
      <c r="W615" s="619"/>
      <c r="X615" s="619"/>
      <c r="Y615" s="619"/>
      <c r="Z615" s="620"/>
      <c r="AA615" s="257"/>
      <c r="AB615" s="257"/>
      <c r="AC615" s="257"/>
      <c r="AD615" s="604" t="e">
        <f>DATE(#REF!+1,1,1)</f>
        <v>#REF!</v>
      </c>
      <c r="AE615" s="605"/>
      <c r="AF615" s="613" t="s">
        <v>198</v>
      </c>
      <c r="AG615" s="614"/>
      <c r="AH615" s="615"/>
      <c r="AI615" s="258" t="str">
        <f>IF(COUNT(S613,H615)&lt;&gt;2,"",ROUND(MIN(S613,H615)*H608,#REF!))</f>
        <v/>
      </c>
      <c r="AJ615" s="258" t="str">
        <f>IF(COUNT(H615,I615)&lt;&gt;2,"",ROUND(MIN(H615,I615)*I608,#REF!))</f>
        <v/>
      </c>
      <c r="AK615" s="258" t="str">
        <f>IF(COUNT(I615,J615)&lt;&gt;2,"",ROUND(MIN(I615,J615)*J608,#REF!))</f>
        <v/>
      </c>
      <c r="AL615" s="258" t="str">
        <f>IF(COUNT(J615,K615)&lt;&gt;2,"",ROUND(MIN(J615,K615)*K608,#REF!))</f>
        <v/>
      </c>
      <c r="AM615" s="258" t="str">
        <f>IF(COUNT(K615,L615)&lt;&gt;2,"",ROUND(MIN(K615,L615)*L608,#REF!))</f>
        <v/>
      </c>
      <c r="AN615" s="258" t="str">
        <f>IF(COUNT(L615,M615)&lt;&gt;2,"",ROUND(MIN(L615,M615)*M608,#REF!))</f>
        <v/>
      </c>
      <c r="AO615" s="258" t="str">
        <f>IF(COUNT(M615,N615)&lt;&gt;2,"",ROUND(MIN(M615,N615)*N608,#REF!))</f>
        <v/>
      </c>
      <c r="AP615" s="258" t="str">
        <f>IF(COUNT(N615,O615)&lt;&gt;2,"",ROUND(MIN(N615,O615)*O608,#REF!))</f>
        <v/>
      </c>
      <c r="AQ615" s="258" t="str">
        <f>IF(COUNT(O615,P615)&lt;&gt;2,"",ROUND(MIN(O615,P615)*P608,#REF!))</f>
        <v/>
      </c>
      <c r="AR615" s="258" t="str">
        <f>IF(COUNT(P615,Q615)&lt;&gt;2,"",ROUND(MIN(P615,Q615)*Q608,#REF!))</f>
        <v/>
      </c>
      <c r="AS615" s="258" t="str">
        <f>IF(COUNT(Q615,R615)&lt;&gt;2,"",ROUND(MIN(Q615,R615)*R608,#REF!))</f>
        <v/>
      </c>
      <c r="AT615" s="258" t="str">
        <f>IF(COUNT(R615,S615)&lt;&gt;2,"",ROUND(MIN(R615,S615)*S608,#REF!))</f>
        <v/>
      </c>
      <c r="AU615" s="255"/>
      <c r="AX615" s="594" t="s">
        <v>200</v>
      </c>
      <c r="AY615" s="594"/>
      <c r="AZ615" s="595" t="s">
        <v>201</v>
      </c>
      <c r="BA615" s="594" t="s">
        <v>202</v>
      </c>
      <c r="BB615" s="594"/>
      <c r="BC615" s="594"/>
      <c r="BD615" s="595" t="s">
        <v>203</v>
      </c>
      <c r="BE615" s="597" t="s">
        <v>176</v>
      </c>
      <c r="BF615" s="598"/>
      <c r="BG615" s="601" t="e">
        <f>DATE(#REF!,1,1)</f>
        <v>#REF!</v>
      </c>
      <c r="BH615" s="602"/>
      <c r="BI615" s="602"/>
      <c r="BJ615" s="602"/>
      <c r="BK615" s="602"/>
      <c r="BL615" s="602"/>
      <c r="BM615" s="602"/>
      <c r="BN615" s="602"/>
      <c r="BO615" s="602"/>
      <c r="BP615" s="602"/>
      <c r="BQ615" s="602"/>
      <c r="BR615" s="603"/>
      <c r="BS615" s="594" t="s">
        <v>175</v>
      </c>
      <c r="BT615" s="594"/>
      <c r="BU615" s="594"/>
      <c r="BV615" s="594"/>
      <c r="BW615" s="592" t="e">
        <f>DATE(#REF!-1,1,1)</f>
        <v>#REF!</v>
      </c>
      <c r="BX615" s="592" t="e">
        <f>DATE(#REF!,1,1)</f>
        <v>#REF!</v>
      </c>
      <c r="BY615" s="592" t="e">
        <f>DATE(#REF!+1,1,1)</f>
        <v>#REF!</v>
      </c>
      <c r="BZ615" s="592" t="e">
        <f>DATE(#REF!+2,1,1)</f>
        <v>#REF!</v>
      </c>
      <c r="CA615" s="592" t="e">
        <f>DATE(#REF!+3,1,1)</f>
        <v>#REF!</v>
      </c>
      <c r="CB615" s="592" t="e">
        <f>DATE(#REF!+4,1,1)</f>
        <v>#REF!</v>
      </c>
      <c r="CC615" s="592" t="e">
        <f>DATE(#REF!+5,1,1)</f>
        <v>#REF!</v>
      </c>
      <c r="CD615" s="592" t="e">
        <f>DATE(#REF!+6,1,1)</f>
        <v>#REF!</v>
      </c>
      <c r="CE615" s="592" t="e">
        <f>DATE(#REF!+7,1,1)</f>
        <v>#REF!</v>
      </c>
      <c r="CF615" s="592" t="e">
        <f>DATE(#REF!+8,1,1)</f>
        <v>#REF!</v>
      </c>
      <c r="CG615" s="592" t="e">
        <f>DATE(#REF!+9,1,1)</f>
        <v>#REF!</v>
      </c>
      <c r="CH615" s="566" t="s">
        <v>268</v>
      </c>
      <c r="CI615" s="567"/>
      <c r="CJ615" s="567"/>
      <c r="CK615" s="567"/>
      <c r="CL615" s="567"/>
      <c r="CM615" s="567"/>
      <c r="CN615" s="567"/>
      <c r="CO615" s="567"/>
      <c r="CP615" s="567"/>
      <c r="CQ615" s="567"/>
    </row>
    <row r="616" spans="3:95" s="243" customFormat="1" ht="13.5" customHeight="1">
      <c r="C616" s="606"/>
      <c r="D616" s="607"/>
      <c r="E616" s="608" t="s">
        <v>212</v>
      </c>
      <c r="F616" s="609"/>
      <c r="G616" s="610"/>
      <c r="H616" s="261"/>
      <c r="I616" s="261"/>
      <c r="J616" s="261"/>
      <c r="K616" s="261"/>
      <c r="L616" s="261"/>
      <c r="M616" s="261"/>
      <c r="N616" s="261"/>
      <c r="O616" s="261"/>
      <c r="P616" s="261"/>
      <c r="Q616" s="261"/>
      <c r="R616" s="261"/>
      <c r="S616" s="261"/>
      <c r="T616" s="262" t="str">
        <f>IF(COUNT(H616:S616)=0,"",SUMPRODUCT(ROUND(H616:S616,#REF!)))</f>
        <v/>
      </c>
      <c r="U616" s="621"/>
      <c r="V616" s="622"/>
      <c r="W616" s="622"/>
      <c r="X616" s="622"/>
      <c r="Y616" s="622"/>
      <c r="Z616" s="623"/>
      <c r="AA616" s="257"/>
      <c r="AB616" s="257"/>
      <c r="AC616" s="257"/>
      <c r="AD616" s="606"/>
      <c r="AE616" s="607"/>
      <c r="AF616" s="608" t="s">
        <v>199</v>
      </c>
      <c r="AG616" s="609"/>
      <c r="AH616" s="610"/>
      <c r="AI616" s="264" t="str">
        <f t="shared" ref="AI616:AT616" si="150">IF(COUNT(H615:H616)=0,"",ROUND(H616/(H615*24*AI608/1000),3))</f>
        <v/>
      </c>
      <c r="AJ616" s="264" t="str">
        <f t="shared" si="150"/>
        <v/>
      </c>
      <c r="AK616" s="264" t="str">
        <f t="shared" si="150"/>
        <v/>
      </c>
      <c r="AL616" s="264" t="str">
        <f t="shared" si="150"/>
        <v/>
      </c>
      <c r="AM616" s="264" t="str">
        <f t="shared" si="150"/>
        <v/>
      </c>
      <c r="AN616" s="264" t="str">
        <f t="shared" si="150"/>
        <v/>
      </c>
      <c r="AO616" s="264" t="str">
        <f t="shared" si="150"/>
        <v/>
      </c>
      <c r="AP616" s="264" t="str">
        <f t="shared" si="150"/>
        <v/>
      </c>
      <c r="AQ616" s="264" t="str">
        <f t="shared" si="150"/>
        <v/>
      </c>
      <c r="AR616" s="264" t="str">
        <f t="shared" si="150"/>
        <v/>
      </c>
      <c r="AS616" s="264" t="str">
        <f t="shared" si="150"/>
        <v/>
      </c>
      <c r="AT616" s="264" t="str">
        <f t="shared" si="150"/>
        <v/>
      </c>
      <c r="AU616" s="265" t="str">
        <f>IF(COUNT(AI616:AT616)=0,"",AVERAGE(AI616:AT616))</f>
        <v/>
      </c>
      <c r="AX616" s="594"/>
      <c r="AY616" s="594"/>
      <c r="AZ616" s="596"/>
      <c r="BA616" s="594"/>
      <c r="BB616" s="594"/>
      <c r="BC616" s="594"/>
      <c r="BD616" s="596"/>
      <c r="BE616" s="599"/>
      <c r="BF616" s="600"/>
      <c r="BG616" s="334" t="s">
        <v>194</v>
      </c>
      <c r="BH616" s="334" t="s">
        <v>195</v>
      </c>
      <c r="BI616" s="334" t="s">
        <v>161</v>
      </c>
      <c r="BJ616" s="334" t="s">
        <v>162</v>
      </c>
      <c r="BK616" s="334" t="s">
        <v>163</v>
      </c>
      <c r="BL616" s="334" t="s">
        <v>164</v>
      </c>
      <c r="BM616" s="334" t="s">
        <v>165</v>
      </c>
      <c r="BN616" s="334" t="s">
        <v>166</v>
      </c>
      <c r="BO616" s="334" t="s">
        <v>167</v>
      </c>
      <c r="BP616" s="334" t="s">
        <v>168</v>
      </c>
      <c r="BQ616" s="334" t="s">
        <v>169</v>
      </c>
      <c r="BR616" s="334" t="s">
        <v>170</v>
      </c>
      <c r="BS616" s="594"/>
      <c r="BT616" s="594"/>
      <c r="BU616" s="594"/>
      <c r="BV616" s="594"/>
      <c r="BW616" s="593"/>
      <c r="BX616" s="593"/>
      <c r="BY616" s="593">
        <v>43101</v>
      </c>
      <c r="BZ616" s="593">
        <v>43466</v>
      </c>
      <c r="CA616" s="593">
        <v>43831</v>
      </c>
      <c r="CB616" s="593">
        <v>44197</v>
      </c>
      <c r="CC616" s="593">
        <v>44562</v>
      </c>
      <c r="CD616" s="593">
        <v>44927</v>
      </c>
      <c r="CE616" s="593">
        <v>45292</v>
      </c>
      <c r="CF616" s="593">
        <v>45658</v>
      </c>
      <c r="CG616" s="593">
        <v>46023</v>
      </c>
      <c r="CH616" s="567"/>
      <c r="CI616" s="567"/>
      <c r="CJ616" s="567"/>
      <c r="CK616" s="567"/>
      <c r="CL616" s="567"/>
      <c r="CM616" s="567"/>
      <c r="CN616" s="567"/>
      <c r="CO616" s="567"/>
      <c r="CP616" s="567"/>
      <c r="CQ616" s="567"/>
    </row>
    <row r="617" spans="3:95" s="243" customFormat="1" ht="13.5" customHeight="1">
      <c r="C617" s="604" t="e">
        <f>DATE(#REF!+2,1,1)</f>
        <v>#REF!</v>
      </c>
      <c r="D617" s="605"/>
      <c r="E617" s="613" t="s">
        <v>275</v>
      </c>
      <c r="F617" s="614"/>
      <c r="G617" s="615"/>
      <c r="H617" s="256"/>
      <c r="I617" s="256"/>
      <c r="J617" s="256"/>
      <c r="K617" s="256"/>
      <c r="L617" s="256"/>
      <c r="M617" s="256"/>
      <c r="N617" s="256"/>
      <c r="O617" s="256"/>
      <c r="P617" s="256"/>
      <c r="Q617" s="256"/>
      <c r="R617" s="256"/>
      <c r="S617" s="256"/>
      <c r="T617" s="255"/>
      <c r="U617" s="621"/>
      <c r="V617" s="622"/>
      <c r="W617" s="622"/>
      <c r="X617" s="622"/>
      <c r="Y617" s="622"/>
      <c r="Z617" s="623"/>
      <c r="AA617" s="257"/>
      <c r="AB617" s="257"/>
      <c r="AC617" s="257"/>
      <c r="AD617" s="604" t="e">
        <f>DATE(#REF!+2,1,1)</f>
        <v>#REF!</v>
      </c>
      <c r="AE617" s="605"/>
      <c r="AF617" s="613" t="s">
        <v>198</v>
      </c>
      <c r="AG617" s="614"/>
      <c r="AH617" s="615"/>
      <c r="AI617" s="258" t="str">
        <f>IF(COUNT(S615,H617)&lt;&gt;2,"",ROUND(MIN(S615,H617)*H608,#REF!))</f>
        <v/>
      </c>
      <c r="AJ617" s="258" t="str">
        <f>IF(COUNT(H617,I617)&lt;&gt;2,"",ROUND(MIN(H617,I617)*I608,#REF!))</f>
        <v/>
      </c>
      <c r="AK617" s="258" t="str">
        <f>IF(COUNT(I617,J617)&lt;&gt;2,"",ROUND(MIN(I617,J617)*J608,#REF!))</f>
        <v/>
      </c>
      <c r="AL617" s="258" t="str">
        <f>IF(COUNT(J617,K617)&lt;&gt;2,"",ROUND(MIN(J617,K617)*K608,#REF!))</f>
        <v/>
      </c>
      <c r="AM617" s="258" t="str">
        <f>IF(COUNT(K617,L617)&lt;&gt;2,"",ROUND(MIN(K617,L617)*L608,#REF!))</f>
        <v/>
      </c>
      <c r="AN617" s="258" t="str">
        <f>IF(COUNT(L617,M617)&lt;&gt;2,"",ROUND(MIN(L617,M617)*M608,#REF!))</f>
        <v/>
      </c>
      <c r="AO617" s="258" t="str">
        <f>IF(COUNT(M617,N617)&lt;&gt;2,"",ROUND(MIN(M617,N617)*N608,#REF!))</f>
        <v/>
      </c>
      <c r="AP617" s="258" t="str">
        <f>IF(COUNT(N617,O617)&lt;&gt;2,"",ROUND(MIN(N617,O617)*O608,#REF!))</f>
        <v/>
      </c>
      <c r="AQ617" s="258" t="str">
        <f>IF(COUNT(O617,P617)&lt;&gt;2,"",ROUND(MIN(O617,P617)*P608,#REF!))</f>
        <v/>
      </c>
      <c r="AR617" s="258" t="str">
        <f>IF(COUNT(P617,Q617)&lt;&gt;2,"",ROUND(MIN(P617,Q617)*Q608,#REF!))</f>
        <v/>
      </c>
      <c r="AS617" s="258" t="str">
        <f>IF(COUNT(Q617,R617)&lt;&gt;2,"",ROUND(MIN(Q617,R617)*R608,#REF!))</f>
        <v/>
      </c>
      <c r="AT617" s="258" t="str">
        <f>IF(COUNT(R617,S617)&lt;&gt;2,"",ROUND(MIN(R617,S617)*S608,#REF!))</f>
        <v/>
      </c>
      <c r="AU617" s="255"/>
      <c r="AX617" s="569" t="str">
        <f>IF(C639="","",C639)</f>
        <v/>
      </c>
      <c r="AY617" s="569"/>
      <c r="AZ617" s="587" t="str">
        <f>IF(E639="","",E639)</f>
        <v/>
      </c>
      <c r="BA617" s="590" t="str">
        <f ca="1">IF(F639="","",F639)</f>
        <v/>
      </c>
      <c r="BB617" s="590"/>
      <c r="BC617" s="590"/>
      <c r="BD617" s="587" t="str">
        <f>IF(I639="","",I639)</f>
        <v/>
      </c>
      <c r="BE617" s="578" t="e">
        <f>IF(#REF!="発電事業者","送電電力（MW）","受電電力（MW）")</f>
        <v>#REF!</v>
      </c>
      <c r="BF617" s="579"/>
      <c r="BG617" s="331" t="str">
        <f>IF(AND(COUNT(BG608)+COUNTA(E639)=2,L639&lt;&gt;""),ROUND(BG608-SUMIF(BE620:BF646,BE617,BG620:BG646),#REF!),"")</f>
        <v/>
      </c>
      <c r="BH617" s="331" t="str">
        <f>IF(AND(COUNT(BH608)+COUNTA(E639)=2,M639&lt;&gt;""),ROUND(BH608-SUMIF(BE620:BF646,BE617,BH620:BH646),#REF!),"")</f>
        <v/>
      </c>
      <c r="BI617" s="331" t="str">
        <f>IF(AND(COUNT(BI608)+COUNTA(E639)=2,N639&lt;&gt;""),ROUND(BI608-SUMIF(BE620:BF646,BE617,BI620:BI646),#REF!),"")</f>
        <v/>
      </c>
      <c r="BJ617" s="331" t="str">
        <f>IF(AND(COUNT(BJ608)+COUNTA(E639)=2,O639&lt;&gt;""),ROUND(BJ608-SUMIF(BE620:BF646,BE617,BJ620:BJ646),#REF!),"")</f>
        <v/>
      </c>
      <c r="BK617" s="331" t="str">
        <f>IF(AND(COUNT(BK608)+COUNTA(E639)=2,P639&lt;&gt;""),ROUND(BK608-SUMIF(BE620:BF646,BE617,BK620:BK646),#REF!),"")</f>
        <v/>
      </c>
      <c r="BL617" s="331" t="str">
        <f>IF(AND(COUNT(BL608)+COUNTA(E639)=2,Q639&lt;&gt;""),ROUND(BL608-SUMIF(BE620:BF646,BE617,BL620:BL646),#REF!),"")</f>
        <v/>
      </c>
      <c r="BM617" s="331" t="str">
        <f>IF(AND(COUNT(BM608)+COUNTA(E639)=2,R639&lt;&gt;""),ROUND(BM608-SUMIF(BE620:BF646,BE617,BM620:BM646),#REF!),"")</f>
        <v/>
      </c>
      <c r="BN617" s="331" t="str">
        <f>IF(AND(COUNT(BN608)+COUNTA(E639)=2,S639&lt;&gt;""),ROUND(BN608-SUMIF(BE620:BF646,BE617,BN620:BN646),#REF!),"")</f>
        <v/>
      </c>
      <c r="BO617" s="331" t="str">
        <f>IF(AND(COUNT(BO608)+COUNTA(E639)=2,T639&lt;&gt;""),ROUND(BO608-SUMIF(BE620:BF646,BE617,BO620:BO646),#REF!),"")</f>
        <v/>
      </c>
      <c r="BP617" s="331" t="str">
        <f>IF(AND(COUNT(BP608)+COUNTA(E639)=2,U639&lt;&gt;""),ROUND(BP608-SUMIF(BE620:BF646,BE617,BP620:BP646),#REF!),"")</f>
        <v/>
      </c>
      <c r="BQ617" s="331" t="str">
        <f>IF(AND(COUNT(BQ608)+COUNTA(E639)=2,V639&lt;&gt;""),ROUND(BQ608-SUMIF(BE620:BF646,BE617,BQ620:BQ646),#REF!),"")</f>
        <v/>
      </c>
      <c r="BR617" s="331" t="str">
        <f>IF(AND(COUNT(BR608)+COUNTA(E639)=2,W639&lt;&gt;""),ROUND(BR608-SUMIF(BE620:BF646,BE617,BR620:BR646),#REF!),"")</f>
        <v/>
      </c>
      <c r="BS617" s="569" t="e">
        <f>IF(#REF!="発電事業者","送電電力（MW）","受電電力（MW）")</f>
        <v>#REF!</v>
      </c>
      <c r="BT617" s="569"/>
      <c r="BU617" s="569"/>
      <c r="BV617" s="333" t="s">
        <v>171</v>
      </c>
      <c r="BW617" s="580"/>
      <c r="BX617" s="580"/>
      <c r="BY617" s="331" t="str">
        <f>IF(AND(COUNT(BY608)+COUNTA(E639)=2,X639&lt;&gt;""),ROUND(BY608-SUMIF(BV620:BV646,BV617,BY620:BY646),#REF!),"")</f>
        <v/>
      </c>
      <c r="BZ617" s="331" t="str">
        <f>IF(AND(COUNT(BZ608)+COUNTA(E639)=2,Y639&lt;&gt;""),ROUND(BZ608-SUMIF(BV620:BV646,BV617,BZ620:BZ646),#REF!),"")</f>
        <v/>
      </c>
      <c r="CA617" s="331" t="str">
        <f>IF(AND(COUNT(CA608)+COUNTA(E639)=2,Z639&lt;&gt;""),ROUND(CA608-SUMIF(BV620:BV646,BV617,CA620:CA646),#REF!),"")</f>
        <v/>
      </c>
      <c r="CB617" s="331" t="str">
        <f>IF(AND(COUNT(CB608)+COUNTA(E639)=2,AA639&lt;&gt;""),ROUND(CB608-SUMIF(BV620:BV646,BV617,CB620:CB646),#REF!),"")</f>
        <v/>
      </c>
      <c r="CC617" s="331" t="str">
        <f>IF(AND(COUNT(CC608)+COUNTA(E639)=2,AB639&lt;&gt;""),ROUND(CC608-SUMIF(BV620:BV646,BV617,CC620:CC646),#REF!),"")</f>
        <v/>
      </c>
      <c r="CD617" s="331" t="str">
        <f>IF(AND(COUNT(CD608)+COUNTA(E639)=2,AC639&lt;&gt;""),ROUND(CD608-SUMIF(BV620:BV646,BV617,CD620:CD646),#REF!),"")</f>
        <v/>
      </c>
      <c r="CE617" s="331" t="str">
        <f>IF(AND(COUNT(CE608)+COUNTA(E639)=2,AD639&lt;&gt;""),ROUND(CE608-SUMIF(BV620:BV646,BV617,CE620:CE646),#REF!),"")</f>
        <v/>
      </c>
      <c r="CF617" s="331" t="str">
        <f>IF(AND(COUNT(CF608)+COUNTA(E639)=2,AE639&lt;&gt;""),ROUND(CF608-SUMIF(BV620:BV646,BV617,CF620:CF646),#REF!),"")</f>
        <v/>
      </c>
      <c r="CG617" s="331" t="str">
        <f>IF(AND(COUNT(CG608)+COUNTA(E639)=2,AF639&lt;&gt;""),ROUND(CG608-SUMIF(BV620:BV646,BV617,CG620:CG646),#REF!),"")</f>
        <v/>
      </c>
      <c r="CH617" s="563" t="s">
        <v>215</v>
      </c>
      <c r="CI617" s="563"/>
      <c r="CJ617" s="563"/>
      <c r="CK617" s="563"/>
      <c r="CL617" s="563"/>
      <c r="CM617" s="563"/>
      <c r="CN617" s="563"/>
      <c r="CO617" s="563"/>
      <c r="CP617" s="563"/>
      <c r="CQ617" s="563"/>
    </row>
    <row r="618" spans="3:95" s="243" customFormat="1" ht="13.5" customHeight="1">
      <c r="C618" s="606"/>
      <c r="D618" s="607"/>
      <c r="E618" s="608" t="s">
        <v>212</v>
      </c>
      <c r="F618" s="609"/>
      <c r="G618" s="610"/>
      <c r="H618" s="261"/>
      <c r="I618" s="261"/>
      <c r="J618" s="261"/>
      <c r="K618" s="261"/>
      <c r="L618" s="261"/>
      <c r="M618" s="261"/>
      <c r="N618" s="261"/>
      <c r="O618" s="261"/>
      <c r="P618" s="261"/>
      <c r="Q618" s="261"/>
      <c r="R618" s="261"/>
      <c r="S618" s="261"/>
      <c r="T618" s="262" t="str">
        <f>IF(COUNT(H618:S618)=0,"",SUMPRODUCT(ROUND(H618:S618,#REF!)))</f>
        <v/>
      </c>
      <c r="U618" s="621"/>
      <c r="V618" s="622"/>
      <c r="W618" s="622"/>
      <c r="X618" s="622"/>
      <c r="Y618" s="622"/>
      <c r="Z618" s="623"/>
      <c r="AA618" s="257"/>
      <c r="AB618" s="257"/>
      <c r="AC618" s="257"/>
      <c r="AD618" s="606"/>
      <c r="AE618" s="607"/>
      <c r="AF618" s="608" t="s">
        <v>199</v>
      </c>
      <c r="AG618" s="609"/>
      <c r="AH618" s="610"/>
      <c r="AI618" s="264" t="str">
        <f t="shared" ref="AI618:AT618" si="151">IF(COUNT(H617:H618)=0,"",ROUND(H618/(H617*24*AI608/1000),3))</f>
        <v/>
      </c>
      <c r="AJ618" s="264" t="str">
        <f t="shared" si="151"/>
        <v/>
      </c>
      <c r="AK618" s="264" t="str">
        <f t="shared" si="151"/>
        <v/>
      </c>
      <c r="AL618" s="264" t="str">
        <f t="shared" si="151"/>
        <v/>
      </c>
      <c r="AM618" s="264" t="str">
        <f t="shared" si="151"/>
        <v/>
      </c>
      <c r="AN618" s="264" t="str">
        <f t="shared" si="151"/>
        <v/>
      </c>
      <c r="AO618" s="264" t="str">
        <f t="shared" si="151"/>
        <v/>
      </c>
      <c r="AP618" s="264" t="str">
        <f t="shared" si="151"/>
        <v/>
      </c>
      <c r="AQ618" s="264" t="str">
        <f t="shared" si="151"/>
        <v/>
      </c>
      <c r="AR618" s="264" t="str">
        <f t="shared" si="151"/>
        <v/>
      </c>
      <c r="AS618" s="264" t="str">
        <f t="shared" si="151"/>
        <v/>
      </c>
      <c r="AT618" s="264" t="str">
        <f t="shared" si="151"/>
        <v/>
      </c>
      <c r="AU618" s="265" t="str">
        <f>IF(COUNT(AI618:AT618)=0,"",AVERAGE(AI618:AT618))</f>
        <v/>
      </c>
      <c r="AX618" s="569"/>
      <c r="AY618" s="569"/>
      <c r="AZ618" s="588"/>
      <c r="BA618" s="590"/>
      <c r="BB618" s="590"/>
      <c r="BC618" s="590"/>
      <c r="BD618" s="588"/>
      <c r="BE618" s="583"/>
      <c r="BF618" s="584"/>
      <c r="BG618" s="259"/>
      <c r="BH618" s="259"/>
      <c r="BI618" s="259"/>
      <c r="BJ618" s="259"/>
      <c r="BK618" s="259"/>
      <c r="BL618" s="259"/>
      <c r="BM618" s="259"/>
      <c r="BN618" s="259"/>
      <c r="BO618" s="259"/>
      <c r="BP618" s="259"/>
      <c r="BQ618" s="259"/>
      <c r="BR618" s="259"/>
      <c r="BS618" s="569"/>
      <c r="BT618" s="569"/>
      <c r="BU618" s="569"/>
      <c r="BV618" s="333" t="s">
        <v>172</v>
      </c>
      <c r="BW618" s="581"/>
      <c r="BX618" s="581"/>
      <c r="BY618" s="331" t="str">
        <f>IF(AND(COUNT(BY609)+COUNTA(E639)=2,X639&lt;&gt;""),ROUND(BY609-SUMIF(BV620:BV646,BV618,BY620:BY646),#REF!),"")</f>
        <v/>
      </c>
      <c r="BZ618" s="331" t="str">
        <f>IF(AND(COUNT(BZ609)+COUNTA(E639)=2,Y639&lt;&gt;""),ROUND(BZ609-SUMIF(BV620:BV646,BV618,BZ620:BZ646),#REF!),"")</f>
        <v/>
      </c>
      <c r="CA618" s="331" t="str">
        <f>IF(AND(COUNT(CA609)+COUNTA(E639)=2,Z639&lt;&gt;""),ROUND(CA609-SUMIF(BV620:BV646,BV618,CA620:CA646),#REF!),"")</f>
        <v/>
      </c>
      <c r="CB618" s="331" t="str">
        <f>IF(AND(COUNT(CB609)+COUNTA(E639)=2,AA639&lt;&gt;""),ROUND(CB609-SUMIF(BV620:BV646,BV618,CB620:CB646),#REF!),"")</f>
        <v/>
      </c>
      <c r="CC618" s="331" t="str">
        <f>IF(AND(COUNT(CC609)+COUNTA(E639)=2,AB639&lt;&gt;""),ROUND(CC609-SUMIF(BV620:BV646,BV618,CC620:CC646),#REF!),"")</f>
        <v/>
      </c>
      <c r="CD618" s="331" t="str">
        <f>IF(AND(COUNT(CD609)+COUNTA(E639)=2,AC639&lt;&gt;""),ROUND(CD609-SUMIF(BV620:BV646,BV618,CD620:CD646),#REF!),"")</f>
        <v/>
      </c>
      <c r="CE618" s="331" t="str">
        <f>IF(AND(COUNT(CE609)+COUNTA(E639)=2,AD639&lt;&gt;""),ROUND(CE609-SUMIF(BV620:BV646,BV618,CE620:CE646),#REF!),"")</f>
        <v/>
      </c>
      <c r="CF618" s="331" t="str">
        <f>IF(AND(COUNT(CF609)+COUNTA(E639)=2,AE639&lt;&gt;""),ROUND(CF609-SUMIF(BV620:BV646,BV618,CF620:CF646),#REF!),"")</f>
        <v/>
      </c>
      <c r="CG618" s="331" t="str">
        <f>IF(AND(COUNT(CG609)+COUNTA(E639)=2,AF639&lt;&gt;""),ROUND(CG609-SUMIF(BV620:BV646,BV618,CG620:CG646),#REF!),"")</f>
        <v/>
      </c>
      <c r="CH618" s="564" t="str">
        <f>IF(CH617="","",CH617)</f>
        <v>太陽光（余剰）</v>
      </c>
      <c r="CI618" s="564"/>
      <c r="CJ618" s="564"/>
      <c r="CK618" s="564"/>
      <c r="CL618" s="564"/>
      <c r="CM618" s="564"/>
      <c r="CN618" s="564"/>
      <c r="CO618" s="564"/>
      <c r="CP618" s="564"/>
      <c r="CQ618" s="564"/>
    </row>
    <row r="619" spans="3:95" s="243" customFormat="1" ht="13.5" customHeight="1">
      <c r="C619" s="604" t="e">
        <f>DATE(#REF!+3,1,1)</f>
        <v>#REF!</v>
      </c>
      <c r="D619" s="605"/>
      <c r="E619" s="613" t="s">
        <v>275</v>
      </c>
      <c r="F619" s="614"/>
      <c r="G619" s="615"/>
      <c r="H619" s="256"/>
      <c r="I619" s="256"/>
      <c r="J619" s="256"/>
      <c r="K619" s="256"/>
      <c r="L619" s="256"/>
      <c r="M619" s="256"/>
      <c r="N619" s="256"/>
      <c r="O619" s="256"/>
      <c r="P619" s="256"/>
      <c r="Q619" s="256"/>
      <c r="R619" s="256"/>
      <c r="S619" s="256"/>
      <c r="T619" s="255"/>
      <c r="U619" s="621"/>
      <c r="V619" s="622"/>
      <c r="W619" s="622"/>
      <c r="X619" s="622"/>
      <c r="Y619" s="622"/>
      <c r="Z619" s="623"/>
      <c r="AA619" s="257"/>
      <c r="AB619" s="257"/>
      <c r="AC619" s="257"/>
      <c r="AD619" s="604" t="e">
        <f>DATE(#REF!+3,1,1)</f>
        <v>#REF!</v>
      </c>
      <c r="AE619" s="605"/>
      <c r="AF619" s="613" t="s">
        <v>198</v>
      </c>
      <c r="AG619" s="614"/>
      <c r="AH619" s="615"/>
      <c r="AI619" s="258" t="str">
        <f>IF(COUNT(S617,H619)&lt;&gt;2,"",ROUND(MIN(S617,H619)*H608,#REF!))</f>
        <v/>
      </c>
      <c r="AJ619" s="258" t="str">
        <f>IF(COUNT(H619,I619)&lt;&gt;2,"",ROUND(MIN(H619,I619)*I608,#REF!))</f>
        <v/>
      </c>
      <c r="AK619" s="258" t="str">
        <f>IF(COUNT(I619,J619)&lt;&gt;2,"",ROUND(MIN(I619,J619)*J608,#REF!))</f>
        <v/>
      </c>
      <c r="AL619" s="258" t="str">
        <f>IF(COUNT(J619,K619)&lt;&gt;2,"",ROUND(MIN(J619,K619)*K608,#REF!))</f>
        <v/>
      </c>
      <c r="AM619" s="258" t="str">
        <f>IF(COUNT(K619,L619)&lt;&gt;2,"",ROUND(MIN(K619,L619)*L608,#REF!))</f>
        <v/>
      </c>
      <c r="AN619" s="258" t="str">
        <f>IF(COUNT(L619,M619)&lt;&gt;2,"",ROUND(MIN(L619,M619)*M608,#REF!))</f>
        <v/>
      </c>
      <c r="AO619" s="258" t="str">
        <f>IF(COUNT(M619,N619)&lt;&gt;2,"",ROUND(MIN(M619,N619)*N608,#REF!))</f>
        <v/>
      </c>
      <c r="AP619" s="258" t="str">
        <f>IF(COUNT(N619,O619)&lt;&gt;2,"",ROUND(MIN(N619,O619)*O608,#REF!))</f>
        <v/>
      </c>
      <c r="AQ619" s="258" t="str">
        <f>IF(COUNT(O619,P619)&lt;&gt;2,"",ROUND(MIN(O619,P619)*P608,#REF!))</f>
        <v/>
      </c>
      <c r="AR619" s="258" t="str">
        <f>IF(COUNT(P619,Q619)&lt;&gt;2,"",ROUND(MIN(P619,Q619)*Q608,#REF!))</f>
        <v/>
      </c>
      <c r="AS619" s="258" t="str">
        <f>IF(COUNT(Q619,R619)&lt;&gt;2,"",ROUND(MIN(Q619,R619)*R608,#REF!))</f>
        <v/>
      </c>
      <c r="AT619" s="258" t="str">
        <f>IF(COUNT(R619,S619)&lt;&gt;2,"",ROUND(MIN(R619,S619)*S608,#REF!))</f>
        <v/>
      </c>
      <c r="AU619" s="255"/>
      <c r="AX619" s="569"/>
      <c r="AY619" s="569"/>
      <c r="AZ619" s="589"/>
      <c r="BA619" s="590"/>
      <c r="BB619" s="590"/>
      <c r="BC619" s="590"/>
      <c r="BD619" s="589"/>
      <c r="BE619" s="585" t="e">
        <f>IF(#REF!="発電事業者","月間送電電力量（GWh）","月間受電電力量（GWh）")</f>
        <v>#REF!</v>
      </c>
      <c r="BF619" s="586"/>
      <c r="BG619" s="297" t="str">
        <f>IF(AND(COUNT(BG610)+COUNTA(E639)=2,L639&lt;&gt;""),ROUND(BG610-SUMIF(BE620:BF646,BE619,BG620:BG646),#REF!),"")</f>
        <v/>
      </c>
      <c r="BH619" s="297" t="str">
        <f>IF(AND(COUNT(BH610)+COUNTA(E639)=2,M639&lt;&gt;""),ROUND(BH610-SUMIF(BE620:BF646,BE619,BH620:BH646),#REF!),"")</f>
        <v/>
      </c>
      <c r="BI619" s="297" t="str">
        <f>IF(AND(COUNT(BI610)+COUNTA(E639)=2,N639&lt;&gt;""),ROUND(BI610-SUMIF(BE620:BF646,BE619,BI620:BI646),#REF!),"")</f>
        <v/>
      </c>
      <c r="BJ619" s="297" t="str">
        <f>IF(AND(COUNT(BJ610)+COUNTA(E639)=2,O639&lt;&gt;""),ROUND(BJ610-SUMIF(BE620:BF646,BE619,BJ620:BJ646),#REF!),"")</f>
        <v/>
      </c>
      <c r="BK619" s="297" t="str">
        <f>IF(AND(COUNT(BK610)+COUNTA(E639)=2,P639&lt;&gt;""),ROUND(BK610-SUMIF(BE620:BF646,BE619,BK620:BK646),#REF!),"")</f>
        <v/>
      </c>
      <c r="BL619" s="297" t="str">
        <f>IF(AND(COUNT(BL610)+COUNTA(E639)=2,Q639&lt;&gt;""),ROUND(BL610-SUMIF(BE620:BF646,BE619,BL620:BL646),#REF!),"")</f>
        <v/>
      </c>
      <c r="BM619" s="297" t="str">
        <f>IF(AND(COUNT(BM610)+COUNTA(E639)=2,R639&lt;&gt;""),ROUND(BM610-SUMIF(BE620:BF646,BE619,BM620:BM646),#REF!),"")</f>
        <v/>
      </c>
      <c r="BN619" s="297" t="str">
        <f>IF(AND(COUNT(BN610)+COUNTA(E639)=2,S639&lt;&gt;""),ROUND(BN610-SUMIF(BE620:BF646,BE619,BN620:BN646),#REF!),"")</f>
        <v/>
      </c>
      <c r="BO619" s="297" t="str">
        <f>IF(AND(COUNT(BO610)+COUNTA(E639)=2,T639&lt;&gt;""),ROUND(BO610-SUMIF(BE620:BF646,BE619,BO620:BO646),#REF!),"")</f>
        <v/>
      </c>
      <c r="BP619" s="297" t="str">
        <f>IF(AND(COUNT(BP610)+COUNTA(E639)=2,U639&lt;&gt;""),ROUND(BP610-SUMIF(BE620:BF646,BE619,BP620:BP646),#REF!),"")</f>
        <v/>
      </c>
      <c r="BQ619" s="297" t="str">
        <f>IF(AND(COUNT(BQ610)+COUNTA(E639)=2,V639&lt;&gt;""),ROUND(BQ610-SUMIF(BE620:BF646,BE619,BQ620:BQ646),#REF!),"")</f>
        <v/>
      </c>
      <c r="BR619" s="297" t="str">
        <f>IF(AND(COUNT(BR610)+COUNTA(E639)=2,W639&lt;&gt;""),ROUND(BR610-SUMIF(BE620:BF646,BE619,BR620:BR646),#REF!),"")</f>
        <v/>
      </c>
      <c r="BS619" s="569" t="e">
        <f>IF(#REF!="発電事業者","年間送電電力量（GWh）","年間受電電力量（GWh）")</f>
        <v>#REF!</v>
      </c>
      <c r="BT619" s="569"/>
      <c r="BU619" s="569"/>
      <c r="BV619" s="333" t="s">
        <v>25</v>
      </c>
      <c r="BW619" s="582"/>
      <c r="BX619" s="582"/>
      <c r="BY619" s="331" t="str">
        <f>IF(AND(COUNT(BY610)+COUNTA(E639)=2,X639&lt;&gt;""),ROUND(BY610-SUMIF(BV620:BV646,BV619,BY620:BY646),#REF!),"")</f>
        <v/>
      </c>
      <c r="BZ619" s="331" t="str">
        <f>IF(AND(COUNT(BZ610)+COUNTA(E639)=2,Y639&lt;&gt;""),ROUND(BZ610-SUMIF(BV620:BV646,BV619,BZ620:BZ646),#REF!),"")</f>
        <v/>
      </c>
      <c r="CA619" s="331" t="str">
        <f>IF(AND(COUNT(CA610)+COUNTA(E639)=2,Z639&lt;&gt;""),ROUND(CA610-SUMIF(BV620:BV646,BV619,CA620:CA646),#REF!),"")</f>
        <v/>
      </c>
      <c r="CB619" s="331" t="str">
        <f>IF(AND(COUNT(CB610)+COUNTA(E639)=2,AA639&lt;&gt;""),ROUND(CB610-SUMIF(BV620:BV646,BV619,CB620:CB646),#REF!),"")</f>
        <v/>
      </c>
      <c r="CC619" s="331" t="str">
        <f>IF(AND(COUNT(CC610)+COUNTA(E639)=2,AB639&lt;&gt;""),ROUND(CC610-SUMIF(BV620:BV646,BV619,CC620:CC646),#REF!),"")</f>
        <v/>
      </c>
      <c r="CD619" s="331" t="str">
        <f>IF(AND(COUNT(CD610)+COUNTA(E639)=2,AC639&lt;&gt;""),ROUND(CD610-SUMIF(BV620:BV646,BV619,CD620:CD646),#REF!),"")</f>
        <v/>
      </c>
      <c r="CE619" s="331" t="str">
        <f>IF(AND(COUNT(CE610)+COUNTA(E639)=2,AD639&lt;&gt;""),ROUND(CE610-SUMIF(BV620:BV646,BV619,CE620:CE646),#REF!),"")</f>
        <v/>
      </c>
      <c r="CF619" s="331" t="str">
        <f>IF(AND(COUNT(CF610)+COUNTA(E639)=2,AE639&lt;&gt;""),ROUND(CF610-SUMIF(BV620:BV646,BV619,CF620:CF646),#REF!),"")</f>
        <v/>
      </c>
      <c r="CG619" s="331" t="str">
        <f>IF(AND(COUNT(CG610)+COUNTA(E639)=2,AF639&lt;&gt;""),ROUND(CG610-SUMIF(BV620:BV646,BV619,CG620:CG646),#REF!),"")</f>
        <v/>
      </c>
      <c r="CH619" s="565" t="str">
        <f>IF(COUNTA(AG639)=0,"",AG639)</f>
        <v/>
      </c>
      <c r="CI619" s="565"/>
      <c r="CJ619" s="565"/>
      <c r="CK619" s="565"/>
      <c r="CL619" s="565"/>
      <c r="CM619" s="565"/>
      <c r="CN619" s="565"/>
      <c r="CO619" s="565"/>
      <c r="CP619" s="565"/>
      <c r="CQ619" s="565"/>
    </row>
    <row r="620" spans="3:95" s="243" customFormat="1" ht="13.5" customHeight="1">
      <c r="C620" s="606"/>
      <c r="D620" s="607"/>
      <c r="E620" s="608" t="s">
        <v>212</v>
      </c>
      <c r="F620" s="609"/>
      <c r="G620" s="610"/>
      <c r="H620" s="261"/>
      <c r="I620" s="261"/>
      <c r="J620" s="261"/>
      <c r="K620" s="261"/>
      <c r="L620" s="261"/>
      <c r="M620" s="261"/>
      <c r="N620" s="261"/>
      <c r="O620" s="261"/>
      <c r="P620" s="261"/>
      <c r="Q620" s="261"/>
      <c r="R620" s="261"/>
      <c r="S620" s="261"/>
      <c r="T620" s="262" t="str">
        <f>IF(COUNT(H620:S620)=0,"",SUMPRODUCT(ROUND(H620:S620,#REF!)))</f>
        <v/>
      </c>
      <c r="U620" s="624"/>
      <c r="V620" s="625"/>
      <c r="W620" s="625"/>
      <c r="X620" s="625"/>
      <c r="Y620" s="625"/>
      <c r="Z620" s="626"/>
      <c r="AA620" s="257"/>
      <c r="AB620" s="257"/>
      <c r="AC620" s="257"/>
      <c r="AD620" s="606"/>
      <c r="AE620" s="607"/>
      <c r="AF620" s="608" t="s">
        <v>199</v>
      </c>
      <c r="AG620" s="609"/>
      <c r="AH620" s="610"/>
      <c r="AI620" s="264" t="str">
        <f t="shared" ref="AI620:AT620" si="152">IF(COUNT(H619:H620)=0,"",ROUND(H620/(H619*24*AI608/1000),3))</f>
        <v/>
      </c>
      <c r="AJ620" s="264" t="str">
        <f t="shared" si="152"/>
        <v/>
      </c>
      <c r="AK620" s="264" t="str">
        <f t="shared" si="152"/>
        <v/>
      </c>
      <c r="AL620" s="264" t="str">
        <f t="shared" si="152"/>
        <v/>
      </c>
      <c r="AM620" s="264" t="str">
        <f t="shared" si="152"/>
        <v/>
      </c>
      <c r="AN620" s="264" t="str">
        <f t="shared" si="152"/>
        <v/>
      </c>
      <c r="AO620" s="264" t="str">
        <f t="shared" si="152"/>
        <v/>
      </c>
      <c r="AP620" s="264" t="str">
        <f t="shared" si="152"/>
        <v/>
      </c>
      <c r="AQ620" s="264" t="str">
        <f t="shared" si="152"/>
        <v/>
      </c>
      <c r="AR620" s="264" t="str">
        <f t="shared" si="152"/>
        <v/>
      </c>
      <c r="AS620" s="264" t="str">
        <f t="shared" si="152"/>
        <v/>
      </c>
      <c r="AT620" s="264" t="str">
        <f t="shared" si="152"/>
        <v/>
      </c>
      <c r="AU620" s="265" t="str">
        <f>IF(COUNT(AI620:AT620)=0,"",AVERAGE(AI620:AT620))</f>
        <v/>
      </c>
      <c r="AX620" s="569" t="str">
        <f>IF(C640="","",C640)</f>
        <v/>
      </c>
      <c r="AY620" s="569"/>
      <c r="AZ620" s="587" t="str">
        <f>IF(E640="","",E640)</f>
        <v/>
      </c>
      <c r="BA620" s="590" t="str">
        <f ca="1">IF(F640="","",F640)</f>
        <v/>
      </c>
      <c r="BB620" s="590"/>
      <c r="BC620" s="590"/>
      <c r="BD620" s="587" t="str">
        <f>IF(I640="","",I640)</f>
        <v/>
      </c>
      <c r="BE620" s="578" t="e">
        <f>IF(#REF!="発電事業者","送電電力（MW）","受電電力（MW）")</f>
        <v>#REF!</v>
      </c>
      <c r="BF620" s="579"/>
      <c r="BG620" s="331" t="str">
        <f>IF(COUNT(BG608,L640)=2,ROUND(BG608*L640/SUM(L639:L648),#REF!),"")</f>
        <v/>
      </c>
      <c r="BH620" s="331" t="str">
        <f>IF(COUNT(BH608,M640)=2,ROUND(BH608*M640/SUM(M639:M648),#REF!),"")</f>
        <v/>
      </c>
      <c r="BI620" s="331" t="str">
        <f>IF(COUNT(BI608,N640)=2,ROUND(BI608*N640/SUM(N639:N648),#REF!),"")</f>
        <v/>
      </c>
      <c r="BJ620" s="331" t="str">
        <f>IF(COUNT(BJ608,O640)=2,ROUND(BJ608*O640/SUM(O639:O648),#REF!),"")</f>
        <v/>
      </c>
      <c r="BK620" s="331" t="str">
        <f>IF(COUNT(BK608,P640)=2,ROUND(BK608*P640/SUM(P639:P648),#REF!),"")</f>
        <v/>
      </c>
      <c r="BL620" s="331" t="str">
        <f>IF(COUNT(BL608,Q640)=2,ROUND(BL608*Q640/SUM(Q639:Q648),#REF!),"")</f>
        <v/>
      </c>
      <c r="BM620" s="331" t="str">
        <f>IF(COUNT(BM608,R640)=2,ROUND(BM608*R640/SUM(R639:R648),#REF!),"")</f>
        <v/>
      </c>
      <c r="BN620" s="331" t="str">
        <f>IF(COUNT(BN608,S640)=2,ROUND(BN608*S640/SUM(S639:S648),#REF!),"")</f>
        <v/>
      </c>
      <c r="BO620" s="331" t="str">
        <f>IF(COUNT(BO608,T640)=2,ROUND(BO608*T640/SUM(T639:T648),#REF!),"")</f>
        <v/>
      </c>
      <c r="BP620" s="331" t="str">
        <f>IF(COUNT(BP608,U640)=2,ROUND(BP608*U640/SUM(U639:U648),#REF!),"")</f>
        <v/>
      </c>
      <c r="BQ620" s="331" t="str">
        <f>IF(COUNT(BQ608,V640)=2,ROUND(BQ608*V640/SUM(V639:V648),#REF!),"")</f>
        <v/>
      </c>
      <c r="BR620" s="331" t="str">
        <f>IF(COUNT(BR608,W640)=2,ROUND(BR608*W640/SUM(W639:W648),#REF!),"")</f>
        <v/>
      </c>
      <c r="BS620" s="569" t="e">
        <f>IF(#REF!="発電事業者","送電電力（MW）","受電電力（MW）")</f>
        <v>#REF!</v>
      </c>
      <c r="BT620" s="569"/>
      <c r="BU620" s="569"/>
      <c r="BV620" s="333" t="s">
        <v>171</v>
      </c>
      <c r="BW620" s="580"/>
      <c r="BX620" s="580"/>
      <c r="BY620" s="331" t="str">
        <f>IF(COUNT(BY608,X640)=2,ROUND(BY608*X640/SUM(X639:X648),#REF!),"")</f>
        <v/>
      </c>
      <c r="BZ620" s="331" t="str">
        <f>IF(COUNT(BZ608,Y640)=2,ROUND(BZ608*Y640/SUM(Y639:Y648),#REF!),"")</f>
        <v/>
      </c>
      <c r="CA620" s="331" t="str">
        <f>IF(COUNT(CA608,Z640)=2,ROUND(CA608*Z640/SUM(Z639:Z648),#REF!),"")</f>
        <v/>
      </c>
      <c r="CB620" s="331" t="str">
        <f>IF(COUNT(CB608,AA640)=2,ROUND(CB608*AA640/SUM(AA639:AA648),#REF!),"")</f>
        <v/>
      </c>
      <c r="CC620" s="331" t="str">
        <f>IF(COUNT(CC608,AB640)=2,ROUND(CC608*AB640/SUM(AB639:AB648),#REF!),"")</f>
        <v/>
      </c>
      <c r="CD620" s="331" t="str">
        <f>IF(COUNT(CD608,AC640)=2,ROUND(CD608*AC640/SUM(AC639:AC648),#REF!),"")</f>
        <v/>
      </c>
      <c r="CE620" s="331" t="str">
        <f>IF(COUNT(CE608,AD640)=2,ROUND(CE608*AD640/SUM(AD639:AD648),#REF!),"")</f>
        <v/>
      </c>
      <c r="CF620" s="331" t="str">
        <f>IF(COUNT(CF608,AE640)=2,ROUND(CF608*AE640/SUM(AE639:AE648),#REF!),"")</f>
        <v/>
      </c>
      <c r="CG620" s="331" t="str">
        <f>IF(COUNT(CG608,AF640)=2,ROUND(CG608*AF640/SUM(AF639:AF648),#REF!),"")</f>
        <v/>
      </c>
      <c r="CH620" s="563" t="s">
        <v>215</v>
      </c>
      <c r="CI620" s="563"/>
      <c r="CJ620" s="563"/>
      <c r="CK620" s="563"/>
      <c r="CL620" s="563"/>
      <c r="CM620" s="563"/>
      <c r="CN620" s="563"/>
      <c r="CO620" s="563"/>
      <c r="CP620" s="563"/>
      <c r="CQ620" s="563"/>
    </row>
    <row r="621" spans="3:95" s="243" customFormat="1" ht="13.5" customHeight="1">
      <c r="C621" s="604" t="e">
        <f>DATE(#REF!+4,1,1)</f>
        <v>#REF!</v>
      </c>
      <c r="D621" s="605"/>
      <c r="E621" s="613" t="s">
        <v>275</v>
      </c>
      <c r="F621" s="614"/>
      <c r="G621" s="615"/>
      <c r="H621" s="256"/>
      <c r="I621" s="256"/>
      <c r="J621" s="256"/>
      <c r="K621" s="256"/>
      <c r="L621" s="256"/>
      <c r="M621" s="256"/>
      <c r="N621" s="256"/>
      <c r="O621" s="256"/>
      <c r="P621" s="256"/>
      <c r="Q621" s="256"/>
      <c r="R621" s="256"/>
      <c r="S621" s="256"/>
      <c r="T621" s="255"/>
      <c r="U621" s="613" t="s">
        <v>210</v>
      </c>
      <c r="V621" s="614"/>
      <c r="W621" s="614"/>
      <c r="X621" s="615"/>
      <c r="Y621" s="616" t="str">
        <f>IF(COUNT(S621)=0,"",ROUND(S621,#REF!))</f>
        <v/>
      </c>
      <c r="Z621" s="617"/>
      <c r="AA621" s="257"/>
      <c r="AB621" s="257"/>
      <c r="AC621" s="257"/>
      <c r="AD621" s="604" t="e">
        <f>DATE(#REF!+4,1,1)</f>
        <v>#REF!</v>
      </c>
      <c r="AE621" s="605"/>
      <c r="AF621" s="613" t="s">
        <v>198</v>
      </c>
      <c r="AG621" s="614"/>
      <c r="AH621" s="615"/>
      <c r="AI621" s="258" t="str">
        <f>IF(COUNT(S619,H621)&lt;&gt;2,"",ROUND(MIN(S619,H621)*H608,#REF!))</f>
        <v/>
      </c>
      <c r="AJ621" s="258" t="str">
        <f>IF(COUNT(H621,I621)&lt;&gt;2,"",ROUND(MIN(H621,I621)*I608,#REF!))</f>
        <v/>
      </c>
      <c r="AK621" s="258" t="str">
        <f>IF(COUNT(I621,J621)&lt;&gt;2,"",ROUND(MIN(I621,J621)*J608,#REF!))</f>
        <v/>
      </c>
      <c r="AL621" s="258" t="str">
        <f>IF(COUNT(J621,K621)&lt;&gt;2,"",ROUND(MIN(J621,K621)*K608,#REF!))</f>
        <v/>
      </c>
      <c r="AM621" s="258" t="str">
        <f>IF(COUNT(K621,L621)&lt;&gt;2,"",ROUND(MIN(K621,L621)*L608,#REF!))</f>
        <v/>
      </c>
      <c r="AN621" s="258" t="str">
        <f>IF(COUNT(L621,M621)&lt;&gt;2,"",ROUND(MIN(L621,M621)*M608,#REF!))</f>
        <v/>
      </c>
      <c r="AO621" s="258" t="str">
        <f>IF(COUNT(M621,N621)&lt;&gt;2,"",ROUND(MIN(M621,N621)*N608,#REF!))</f>
        <v/>
      </c>
      <c r="AP621" s="258" t="str">
        <f>IF(COUNT(N621,O621)&lt;&gt;2,"",ROUND(MIN(N621,O621)*O608,#REF!))</f>
        <v/>
      </c>
      <c r="AQ621" s="258" t="str">
        <f>IF(COUNT(O621,P621)&lt;&gt;2,"",ROUND(MIN(O621,P621)*P608,#REF!))</f>
        <v/>
      </c>
      <c r="AR621" s="258" t="str">
        <f>IF(COUNT(P621,Q621)&lt;&gt;2,"",ROUND(MIN(P621,Q621)*Q608,#REF!))</f>
        <v/>
      </c>
      <c r="AS621" s="258" t="str">
        <f>IF(COUNT(Q621,R621)&lt;&gt;2,"",ROUND(MIN(Q621,R621)*R608,#REF!))</f>
        <v/>
      </c>
      <c r="AT621" s="258" t="str">
        <f>IF(COUNT(R621,S621)&lt;&gt;2,"",ROUND(MIN(R621,S621)*S608,#REF!))</f>
        <v/>
      </c>
      <c r="AU621" s="255"/>
      <c r="AX621" s="569"/>
      <c r="AY621" s="569"/>
      <c r="AZ621" s="588"/>
      <c r="BA621" s="590"/>
      <c r="BB621" s="590"/>
      <c r="BC621" s="590"/>
      <c r="BD621" s="588"/>
      <c r="BE621" s="583"/>
      <c r="BF621" s="584"/>
      <c r="BG621" s="259"/>
      <c r="BH621" s="259"/>
      <c r="BI621" s="259"/>
      <c r="BJ621" s="259"/>
      <c r="BK621" s="259"/>
      <c r="BL621" s="259"/>
      <c r="BM621" s="259"/>
      <c r="BN621" s="259"/>
      <c r="BO621" s="259"/>
      <c r="BP621" s="259"/>
      <c r="BQ621" s="259"/>
      <c r="BR621" s="259"/>
      <c r="BS621" s="569"/>
      <c r="BT621" s="569"/>
      <c r="BU621" s="569"/>
      <c r="BV621" s="333" t="s">
        <v>172</v>
      </c>
      <c r="BW621" s="581"/>
      <c r="BX621" s="581"/>
      <c r="BY621" s="331" t="str">
        <f>IF(COUNT(BY609,X640)=2,ROUND(BY609*X640/SUM(X639:X648),#REF!),"")</f>
        <v/>
      </c>
      <c r="BZ621" s="331" t="str">
        <f>IF(COUNT(BZ609,Y640)=2,ROUND(BZ609*Y640/SUM(Y639:Y648),#REF!),"")</f>
        <v/>
      </c>
      <c r="CA621" s="331" t="str">
        <f>IF(COUNT(CA609,Z640)=2,ROUND(CA609*Z640/SUM(Z639:Z648),#REF!),"")</f>
        <v/>
      </c>
      <c r="CB621" s="331" t="str">
        <f>IF(COUNT(CB609,AA640)=2,ROUND(CB609*AA640/SUM(AA639:AA648),#REF!),"")</f>
        <v/>
      </c>
      <c r="CC621" s="331" t="str">
        <f>IF(COUNT(CC609,AB640)=2,ROUND(CC609*AB640/SUM(AB639:AB648),#REF!),"")</f>
        <v/>
      </c>
      <c r="CD621" s="331" t="str">
        <f>IF(COUNT(CD609,AC640)=2,ROUND(CD609*AC640/SUM(AC639:AC648),#REF!),"")</f>
        <v/>
      </c>
      <c r="CE621" s="331" t="str">
        <f>IF(COUNT(CE609,AD640)=2,ROUND(CE609*AD640/SUM(AD639:AD648),#REF!),"")</f>
        <v/>
      </c>
      <c r="CF621" s="331" t="str">
        <f>IF(COUNT(CF609,AE640)=2,ROUND(CF609*AE640/SUM(AE639:AE648),#REF!),"")</f>
        <v/>
      </c>
      <c r="CG621" s="331" t="str">
        <f>IF(COUNT(CG609,AF640)=2,ROUND(CG609*AF640/SUM(AF639:AF648),#REF!),"")</f>
        <v/>
      </c>
      <c r="CH621" s="564" t="str">
        <f>IF(CH620="","",CH620)</f>
        <v>太陽光（余剰）</v>
      </c>
      <c r="CI621" s="564"/>
      <c r="CJ621" s="564"/>
      <c r="CK621" s="564"/>
      <c r="CL621" s="564"/>
      <c r="CM621" s="564"/>
      <c r="CN621" s="564"/>
      <c r="CO621" s="564"/>
      <c r="CP621" s="564"/>
      <c r="CQ621" s="564"/>
    </row>
    <row r="622" spans="3:95" s="243" customFormat="1" ht="13.5" customHeight="1">
      <c r="C622" s="606"/>
      <c r="D622" s="607"/>
      <c r="E622" s="608" t="s">
        <v>212</v>
      </c>
      <c r="F622" s="609"/>
      <c r="G622" s="610"/>
      <c r="H622" s="261"/>
      <c r="I622" s="261"/>
      <c r="J622" s="261"/>
      <c r="K622" s="261"/>
      <c r="L622" s="261"/>
      <c r="M622" s="261"/>
      <c r="N622" s="261"/>
      <c r="O622" s="261"/>
      <c r="P622" s="261"/>
      <c r="Q622" s="261"/>
      <c r="R622" s="261"/>
      <c r="S622" s="261"/>
      <c r="T622" s="262" t="str">
        <f>IF(COUNT(H622:S622)=0,"",SUMPRODUCT(ROUND(H622:S622,#REF!)))</f>
        <v/>
      </c>
      <c r="U622" s="608" t="s">
        <v>211</v>
      </c>
      <c r="V622" s="609"/>
      <c r="W622" s="609"/>
      <c r="X622" s="610"/>
      <c r="Y622" s="611" t="str">
        <f>IF(COUNT(T622)=0,"",T622)</f>
        <v/>
      </c>
      <c r="Z622" s="612"/>
      <c r="AA622" s="257"/>
      <c r="AB622" s="257"/>
      <c r="AC622" s="257"/>
      <c r="AD622" s="606"/>
      <c r="AE622" s="607"/>
      <c r="AF622" s="608" t="s">
        <v>199</v>
      </c>
      <c r="AG622" s="609"/>
      <c r="AH622" s="610"/>
      <c r="AI622" s="264" t="str">
        <f t="shared" ref="AI622:AT622" si="153">IF(COUNT(H621:H622)=0,"",ROUND(H622/(H621*24*AI608/1000),3))</f>
        <v/>
      </c>
      <c r="AJ622" s="264" t="str">
        <f t="shared" si="153"/>
        <v/>
      </c>
      <c r="AK622" s="264" t="str">
        <f t="shared" si="153"/>
        <v/>
      </c>
      <c r="AL622" s="264" t="str">
        <f t="shared" si="153"/>
        <v/>
      </c>
      <c r="AM622" s="264" t="str">
        <f t="shared" si="153"/>
        <v/>
      </c>
      <c r="AN622" s="264" t="str">
        <f t="shared" si="153"/>
        <v/>
      </c>
      <c r="AO622" s="264" t="str">
        <f t="shared" si="153"/>
        <v/>
      </c>
      <c r="AP622" s="264" t="str">
        <f t="shared" si="153"/>
        <v/>
      </c>
      <c r="AQ622" s="264" t="str">
        <f t="shared" si="153"/>
        <v/>
      </c>
      <c r="AR622" s="264" t="str">
        <f t="shared" si="153"/>
        <v/>
      </c>
      <c r="AS622" s="264" t="str">
        <f t="shared" si="153"/>
        <v/>
      </c>
      <c r="AT622" s="264" t="str">
        <f t="shared" si="153"/>
        <v/>
      </c>
      <c r="AU622" s="265" t="str">
        <f>IF(COUNT(AI622:AT622)=0,"",AVERAGE(AI622:AT622))</f>
        <v/>
      </c>
      <c r="AX622" s="569"/>
      <c r="AY622" s="569"/>
      <c r="AZ622" s="589"/>
      <c r="BA622" s="590"/>
      <c r="BB622" s="590"/>
      <c r="BC622" s="590"/>
      <c r="BD622" s="589"/>
      <c r="BE622" s="585" t="e">
        <f>IF(#REF!="発電事業者","月間送電電力量（GWh）","月間受電電力量（GWh）")</f>
        <v>#REF!</v>
      </c>
      <c r="BF622" s="586"/>
      <c r="BG622" s="331" t="str">
        <f>IF(COUNT(BG610,L640)=2,ROUND(BG610*L640/SUM(L639:L648),#REF!),"")</f>
        <v/>
      </c>
      <c r="BH622" s="331" t="str">
        <f>IF(COUNT(BH610,M640)=2,ROUND(BH610*M640/SUM(M639:M648),#REF!),"")</f>
        <v/>
      </c>
      <c r="BI622" s="331" t="str">
        <f>IF(COUNT(BI610,N640)=2,ROUND(BI610*N640/SUM(N639:N648),#REF!),"")</f>
        <v/>
      </c>
      <c r="BJ622" s="331" t="str">
        <f>IF(COUNT(BJ610,O640)=2,ROUND(BJ610*O640/SUM(O639:O648),#REF!),"")</f>
        <v/>
      </c>
      <c r="BK622" s="331" t="str">
        <f>IF(COUNT(BK610,P640)=2,ROUND(BK610*P640/SUM(P639:P648),#REF!),"")</f>
        <v/>
      </c>
      <c r="BL622" s="331" t="str">
        <f>IF(COUNT(BL610,Q640)=2,ROUND(BL610*Q640/SUM(Q639:Q648),#REF!),"")</f>
        <v/>
      </c>
      <c r="BM622" s="331" t="str">
        <f>IF(COUNT(BM610,R640)=2,ROUND(BM610*R640/SUM(R639:R648),#REF!),"")</f>
        <v/>
      </c>
      <c r="BN622" s="331" t="str">
        <f>IF(COUNT(BN610,S640)=2,ROUND(BN610*S640/SUM(S639:S648),#REF!),"")</f>
        <v/>
      </c>
      <c r="BO622" s="331" t="str">
        <f>IF(COUNT(BO610,T640)=2,ROUND(BO610*T640/SUM(T639:T648),#REF!),"")</f>
        <v/>
      </c>
      <c r="BP622" s="331" t="str">
        <f>IF(COUNT(BP610,U640)=2,ROUND(BP610*U640/SUM(U639:U648),#REF!),"")</f>
        <v/>
      </c>
      <c r="BQ622" s="331" t="str">
        <f>IF(COUNT(BQ610,V640)=2,ROUND(BQ610*V640/SUM(V639:V648),#REF!),"")</f>
        <v/>
      </c>
      <c r="BR622" s="331" t="str">
        <f>IF(COUNT(BR610,W640)=2,ROUND(BR610*W640/SUM(W639:W648),#REF!),"")</f>
        <v/>
      </c>
      <c r="BS622" s="569" t="e">
        <f>IF(#REF!="発電事業者","年間送電電力量（GWh）","年間受電電力量（GWh）")</f>
        <v>#REF!</v>
      </c>
      <c r="BT622" s="569"/>
      <c r="BU622" s="569"/>
      <c r="BV622" s="333" t="s">
        <v>25</v>
      </c>
      <c r="BW622" s="582"/>
      <c r="BX622" s="582"/>
      <c r="BY622" s="331" t="str">
        <f>IF(COUNT(BY610,X640)=2,ROUND(BY610*X640/SUM(X639:X648),#REF!),"")</f>
        <v/>
      </c>
      <c r="BZ622" s="331" t="str">
        <f>IF(COUNT(BZ610,Y640)=2,ROUND(BZ610*Y640/SUM(Y639:Y648),#REF!),"")</f>
        <v/>
      </c>
      <c r="CA622" s="331" t="str">
        <f>IF(COUNT(CA610,Z640)=2,ROUND(CA610*Z640/SUM(Z639:Z648),#REF!),"")</f>
        <v/>
      </c>
      <c r="CB622" s="331" t="str">
        <f>IF(COUNT(CB610,AA640)=2,ROUND(CB610*AA640/SUM(AA639:AA648),#REF!),"")</f>
        <v/>
      </c>
      <c r="CC622" s="331" t="str">
        <f>IF(COUNT(CC610,AB640)=2,ROUND(CC610*AB640/SUM(AB639:AB648),#REF!),"")</f>
        <v/>
      </c>
      <c r="CD622" s="331" t="str">
        <f>IF(COUNT(CD610,AC640)=2,ROUND(CD610*AC640/SUM(AC639:AC648),#REF!),"")</f>
        <v/>
      </c>
      <c r="CE622" s="331" t="str">
        <f>IF(COUNT(CE610,AD640)=2,ROUND(CE610*AD640/SUM(AD639:AD648),#REF!),"")</f>
        <v/>
      </c>
      <c r="CF622" s="331" t="str">
        <f>IF(COUNT(CF610,AE640)=2,ROUND(CF610*AE640/SUM(AE639:AE648),#REF!),"")</f>
        <v/>
      </c>
      <c r="CG622" s="331" t="str">
        <f>IF(COUNT(CG610,AF640)=2,ROUND(CG610*AF640/SUM(AF639:AF648),#REF!),"")</f>
        <v/>
      </c>
      <c r="CH622" s="565" t="str">
        <f>IF(COUNTA(AG640)=0,"",AG640)</f>
        <v/>
      </c>
      <c r="CI622" s="565"/>
      <c r="CJ622" s="565"/>
      <c r="CK622" s="565"/>
      <c r="CL622" s="565"/>
      <c r="CM622" s="565"/>
      <c r="CN622" s="565"/>
      <c r="CO622" s="565"/>
      <c r="CP622" s="565"/>
      <c r="CQ622" s="565"/>
    </row>
    <row r="623" spans="3:95" s="243" customFormat="1" ht="13.5" customHeight="1">
      <c r="C623" s="604" t="e">
        <f>DATE(#REF!+5,1,1)</f>
        <v>#REF!</v>
      </c>
      <c r="D623" s="605"/>
      <c r="E623" s="613" t="s">
        <v>275</v>
      </c>
      <c r="F623" s="614"/>
      <c r="G623" s="615"/>
      <c r="H623" s="256"/>
      <c r="I623" s="256"/>
      <c r="J623" s="256"/>
      <c r="K623" s="256"/>
      <c r="L623" s="256"/>
      <c r="M623" s="256"/>
      <c r="N623" s="256"/>
      <c r="O623" s="256"/>
      <c r="P623" s="256"/>
      <c r="Q623" s="256"/>
      <c r="R623" s="256"/>
      <c r="S623" s="256"/>
      <c r="T623" s="255"/>
      <c r="U623" s="618"/>
      <c r="V623" s="619"/>
      <c r="W623" s="619"/>
      <c r="X623" s="619"/>
      <c r="Y623" s="619"/>
      <c r="Z623" s="620"/>
      <c r="AA623" s="257"/>
      <c r="AB623" s="257"/>
      <c r="AC623" s="257"/>
      <c r="AD623" s="604" t="e">
        <f>DATE(#REF!+5,1,1)</f>
        <v>#REF!</v>
      </c>
      <c r="AE623" s="605"/>
      <c r="AF623" s="613" t="s">
        <v>198</v>
      </c>
      <c r="AG623" s="614"/>
      <c r="AH623" s="615"/>
      <c r="AI623" s="258" t="str">
        <f>IF(COUNT(S621,H623)&lt;&gt;2,"",ROUND(MIN(S621,H623)*H608,#REF!))</f>
        <v/>
      </c>
      <c r="AJ623" s="258" t="str">
        <f>IF(COUNT(H623,I623)&lt;&gt;2,"",ROUND(MIN(H623,I623)*I608,#REF!))</f>
        <v/>
      </c>
      <c r="AK623" s="258" t="str">
        <f>IF(COUNT(I623,J623)&lt;&gt;2,"",ROUND(MIN(I623,J623)*J608,#REF!))</f>
        <v/>
      </c>
      <c r="AL623" s="258" t="str">
        <f>IF(COUNT(J623,K623)&lt;&gt;2,"",ROUND(MIN(J623,K623)*K608,#REF!))</f>
        <v/>
      </c>
      <c r="AM623" s="258" t="str">
        <f>IF(COUNT(K623,L623)&lt;&gt;2,"",ROUND(MIN(K623,L623)*L608,#REF!))</f>
        <v/>
      </c>
      <c r="AN623" s="258" t="str">
        <f>IF(COUNT(L623,M623)&lt;&gt;2,"",ROUND(MIN(L623,M623)*M608,#REF!))</f>
        <v/>
      </c>
      <c r="AO623" s="258" t="str">
        <f>IF(COUNT(M623,N623)&lt;&gt;2,"",ROUND(MIN(M623,N623)*N608,#REF!))</f>
        <v/>
      </c>
      <c r="AP623" s="258" t="str">
        <f>IF(COUNT(N623,O623)&lt;&gt;2,"",ROUND(MIN(N623,O623)*O608,#REF!))</f>
        <v/>
      </c>
      <c r="AQ623" s="258" t="str">
        <f>IF(COUNT(O623,P623)&lt;&gt;2,"",ROUND(MIN(O623,P623)*P608,#REF!))</f>
        <v/>
      </c>
      <c r="AR623" s="258" t="str">
        <f>IF(COUNT(P623,Q623)&lt;&gt;2,"",ROUND(MIN(P623,Q623)*Q608,#REF!))</f>
        <v/>
      </c>
      <c r="AS623" s="258" t="str">
        <f>IF(COUNT(Q623,R623)&lt;&gt;2,"",ROUND(MIN(Q623,R623)*R608,#REF!))</f>
        <v/>
      </c>
      <c r="AT623" s="258" t="str">
        <f>IF(COUNT(R623,S623)&lt;&gt;2,"",ROUND(MIN(R623,S623)*S608,#REF!))</f>
        <v/>
      </c>
      <c r="AU623" s="255"/>
      <c r="AX623" s="569" t="str">
        <f>IF(C641="","",C641)</f>
        <v/>
      </c>
      <c r="AY623" s="569"/>
      <c r="AZ623" s="587" t="str">
        <f>IF(E641="","",E641)</f>
        <v/>
      </c>
      <c r="BA623" s="590" t="str">
        <f ca="1">IF(F641="","",F641)</f>
        <v/>
      </c>
      <c r="BB623" s="590"/>
      <c r="BC623" s="590"/>
      <c r="BD623" s="587" t="str">
        <f>IF(I641="","",I641)</f>
        <v/>
      </c>
      <c r="BE623" s="578" t="e">
        <f>IF(#REF!="発電事業者","送電電力（MW）","受電電力（MW）")</f>
        <v>#REF!</v>
      </c>
      <c r="BF623" s="579"/>
      <c r="BG623" s="331" t="str">
        <f>IF(COUNT(BG608,L641)=2,ROUND(BG608*L641/SUM(L639:L648),#REF!),"")</f>
        <v/>
      </c>
      <c r="BH623" s="331" t="str">
        <f>IF(COUNT(BH608,M641)=2,ROUND(BH608*M641/SUM(M639:M648),#REF!),"")</f>
        <v/>
      </c>
      <c r="BI623" s="331" t="str">
        <f>IF(COUNT(BI608,N641)=2,ROUND(BI608*N641/SUM(N639:N648),#REF!),"")</f>
        <v/>
      </c>
      <c r="BJ623" s="331" t="str">
        <f>IF(COUNT(BJ608,O641)=2,ROUND(BJ608*O641/SUM(O639:O648),#REF!),"")</f>
        <v/>
      </c>
      <c r="BK623" s="331" t="str">
        <f>IF(COUNT(BK608,P641)=2,ROUND(BK608*P641/SUM(P639:P648),#REF!),"")</f>
        <v/>
      </c>
      <c r="BL623" s="331" t="str">
        <f>IF(COUNT(BL608,Q641)=2,ROUND(BL608*Q641/SUM(Q639:Q648),#REF!),"")</f>
        <v/>
      </c>
      <c r="BM623" s="331" t="str">
        <f>IF(COUNT(BM608,R641)=2,ROUND(BM608*R641/SUM(R639:R648),#REF!),"")</f>
        <v/>
      </c>
      <c r="BN623" s="331" t="str">
        <f>IF(COUNT(BN608,S641)=2,ROUND(BN608*S641/SUM(S639:S648),#REF!),"")</f>
        <v/>
      </c>
      <c r="BO623" s="331" t="str">
        <f>IF(COUNT(BO608,T641)=2,ROUND(BO608*T641/SUM(T639:T648),#REF!),"")</f>
        <v/>
      </c>
      <c r="BP623" s="331" t="str">
        <f>IF(COUNT(BP608,U641)=2,ROUND(BP608*U641/SUM(U639:U648),#REF!),"")</f>
        <v/>
      </c>
      <c r="BQ623" s="331" t="str">
        <f>IF(COUNT(BQ608,V641)=2,ROUND(BQ608*V641/SUM(V639:V648),#REF!),"")</f>
        <v/>
      </c>
      <c r="BR623" s="331" t="str">
        <f>IF(COUNT(BR608,W641)=2,ROUND(BR608*W641/SUM(W639:W648),#REF!),"")</f>
        <v/>
      </c>
      <c r="BS623" s="569" t="e">
        <f>IF(#REF!="発電事業者","送電電力（MW）","受電電力（MW）")</f>
        <v>#REF!</v>
      </c>
      <c r="BT623" s="569"/>
      <c r="BU623" s="569"/>
      <c r="BV623" s="333" t="s">
        <v>171</v>
      </c>
      <c r="BW623" s="580"/>
      <c r="BX623" s="580"/>
      <c r="BY623" s="331" t="str">
        <f>IF(COUNT(BY608,X641)=2,ROUND(BY608*X641/SUM(X639:X648),#REF!),"")</f>
        <v/>
      </c>
      <c r="BZ623" s="331" t="str">
        <f>IF(COUNT(BZ608,Y641)=2,ROUND(BZ608*Y641/SUM(Y639:Y648),#REF!),"")</f>
        <v/>
      </c>
      <c r="CA623" s="331" t="str">
        <f>IF(COUNT(CA608,Z641)=2,ROUND(CA608*Z641/SUM(Z639:Z648),#REF!),"")</f>
        <v/>
      </c>
      <c r="CB623" s="331" t="str">
        <f>IF(COUNT(CB608,AA641)=2,ROUND(CB608*AA641/SUM(AA639:AA648),#REF!),"")</f>
        <v/>
      </c>
      <c r="CC623" s="331" t="str">
        <f>IF(COUNT(CC608,AB641)=2,ROUND(CC608*AB641/SUM(AB639:AB648),#REF!),"")</f>
        <v/>
      </c>
      <c r="CD623" s="331" t="str">
        <f>IF(COUNT(CD608,AC641)=2,ROUND(CD608*AC641/SUM(AC639:AC648),#REF!),"")</f>
        <v/>
      </c>
      <c r="CE623" s="331" t="str">
        <f>IF(COUNT(CE608,AD641)=2,ROUND(CE608*AD641/SUM(AD639:AD648),#REF!),"")</f>
        <v/>
      </c>
      <c r="CF623" s="331" t="str">
        <f>IF(COUNT(CF608,AE641)=2,ROUND(CF608*AE641/SUM(AE639:AE648),#REF!),"")</f>
        <v/>
      </c>
      <c r="CG623" s="331" t="str">
        <f>IF(COUNT(CG608,AF641)=2,ROUND(CG608*AF641/SUM(AF639:AF648),#REF!),"")</f>
        <v/>
      </c>
      <c r="CH623" s="563" t="s">
        <v>215</v>
      </c>
      <c r="CI623" s="563"/>
      <c r="CJ623" s="563"/>
      <c r="CK623" s="563"/>
      <c r="CL623" s="563"/>
      <c r="CM623" s="563"/>
      <c r="CN623" s="563"/>
      <c r="CO623" s="563"/>
      <c r="CP623" s="563"/>
      <c r="CQ623" s="563"/>
    </row>
    <row r="624" spans="3:95" s="243" customFormat="1" ht="13.5" customHeight="1">
      <c r="C624" s="606"/>
      <c r="D624" s="607"/>
      <c r="E624" s="608" t="s">
        <v>212</v>
      </c>
      <c r="F624" s="609"/>
      <c r="G624" s="610"/>
      <c r="H624" s="261"/>
      <c r="I624" s="261"/>
      <c r="J624" s="261"/>
      <c r="K624" s="261"/>
      <c r="L624" s="261"/>
      <c r="M624" s="261"/>
      <c r="N624" s="261"/>
      <c r="O624" s="261"/>
      <c r="P624" s="261"/>
      <c r="Q624" s="261"/>
      <c r="R624" s="261"/>
      <c r="S624" s="261"/>
      <c r="T624" s="262" t="str">
        <f>IF(COUNT(H624:S624)=0,"",SUMPRODUCT(ROUND(H624:S624,#REF!)))</f>
        <v/>
      </c>
      <c r="U624" s="621"/>
      <c r="V624" s="622"/>
      <c r="W624" s="622"/>
      <c r="X624" s="622"/>
      <c r="Y624" s="622"/>
      <c r="Z624" s="623"/>
      <c r="AA624" s="257"/>
      <c r="AB624" s="257"/>
      <c r="AC624" s="257"/>
      <c r="AD624" s="606"/>
      <c r="AE624" s="607"/>
      <c r="AF624" s="608" t="s">
        <v>199</v>
      </c>
      <c r="AG624" s="609"/>
      <c r="AH624" s="610"/>
      <c r="AI624" s="264" t="str">
        <f t="shared" ref="AI624:AT624" si="154">IF(COUNT(H623:H624)=0,"",ROUND(H624/(H623*24*AI608/1000),3))</f>
        <v/>
      </c>
      <c r="AJ624" s="264" t="str">
        <f t="shared" si="154"/>
        <v/>
      </c>
      <c r="AK624" s="264" t="str">
        <f t="shared" si="154"/>
        <v/>
      </c>
      <c r="AL624" s="264" t="str">
        <f t="shared" si="154"/>
        <v/>
      </c>
      <c r="AM624" s="264" t="str">
        <f t="shared" si="154"/>
        <v/>
      </c>
      <c r="AN624" s="264" t="str">
        <f t="shared" si="154"/>
        <v/>
      </c>
      <c r="AO624" s="264" t="str">
        <f t="shared" si="154"/>
        <v/>
      </c>
      <c r="AP624" s="264" t="str">
        <f t="shared" si="154"/>
        <v/>
      </c>
      <c r="AQ624" s="264" t="str">
        <f t="shared" si="154"/>
        <v/>
      </c>
      <c r="AR624" s="264" t="str">
        <f t="shared" si="154"/>
        <v/>
      </c>
      <c r="AS624" s="264" t="str">
        <f t="shared" si="154"/>
        <v/>
      </c>
      <c r="AT624" s="264" t="str">
        <f t="shared" si="154"/>
        <v/>
      </c>
      <c r="AU624" s="265" t="str">
        <f>IF(COUNT(AI624:AT624)=0,"",AVERAGE(AI624:AT624))</f>
        <v/>
      </c>
      <c r="AX624" s="569"/>
      <c r="AY624" s="569"/>
      <c r="AZ624" s="588"/>
      <c r="BA624" s="590"/>
      <c r="BB624" s="590"/>
      <c r="BC624" s="590"/>
      <c r="BD624" s="588"/>
      <c r="BE624" s="583"/>
      <c r="BF624" s="584"/>
      <c r="BG624" s="259"/>
      <c r="BH624" s="259"/>
      <c r="BI624" s="259"/>
      <c r="BJ624" s="259"/>
      <c r="BK624" s="259"/>
      <c r="BL624" s="259"/>
      <c r="BM624" s="259"/>
      <c r="BN624" s="259"/>
      <c r="BO624" s="259"/>
      <c r="BP624" s="259"/>
      <c r="BQ624" s="259"/>
      <c r="BR624" s="259"/>
      <c r="BS624" s="569"/>
      <c r="BT624" s="569"/>
      <c r="BU624" s="569"/>
      <c r="BV624" s="333" t="s">
        <v>172</v>
      </c>
      <c r="BW624" s="581"/>
      <c r="BX624" s="581"/>
      <c r="BY624" s="331" t="str">
        <f>IF(COUNT(BY609,X641)=2,ROUND(BY609*X641/SUM(X639:X648),#REF!),"")</f>
        <v/>
      </c>
      <c r="BZ624" s="331" t="str">
        <f>IF(COUNT(BZ609,Y641)=2,ROUND(BZ609*Y641/SUM(Y639:Y648),#REF!),"")</f>
        <v/>
      </c>
      <c r="CA624" s="331" t="str">
        <f>IF(COUNT(CA609,Z641)=2,ROUND(CA609*Z641/SUM(Z639:Z648),#REF!),"")</f>
        <v/>
      </c>
      <c r="CB624" s="331" t="str">
        <f>IF(COUNT(CB609,AA641)=2,ROUND(CB609*AA641/SUM(AA639:AA648),#REF!),"")</f>
        <v/>
      </c>
      <c r="CC624" s="331" t="str">
        <f>IF(COUNT(CC609,AB641)=2,ROUND(CC609*AB641/SUM(AB639:AB648),#REF!),"")</f>
        <v/>
      </c>
      <c r="CD624" s="331" t="str">
        <f>IF(COUNT(CD609,AC641)=2,ROUND(CD609*AC641/SUM(AC639:AC648),#REF!),"")</f>
        <v/>
      </c>
      <c r="CE624" s="331" t="str">
        <f>IF(COUNT(CE609,AD641)=2,ROUND(CE609*AD641/SUM(AD639:AD648),#REF!),"")</f>
        <v/>
      </c>
      <c r="CF624" s="331" t="str">
        <f>IF(COUNT(CF609,AE641)=2,ROUND(CF609*AE641/SUM(AE639:AE648),#REF!),"")</f>
        <v/>
      </c>
      <c r="CG624" s="331" t="str">
        <f>IF(COUNT(CG609,AF641)=2,ROUND(CG609*AF641/SUM(AF639:AF648),#REF!),"")</f>
        <v/>
      </c>
      <c r="CH624" s="564" t="str">
        <f>IF(CH623="","",CH623)</f>
        <v>太陽光（余剰）</v>
      </c>
      <c r="CI624" s="564"/>
      <c r="CJ624" s="564"/>
      <c r="CK624" s="564"/>
      <c r="CL624" s="564"/>
      <c r="CM624" s="564"/>
      <c r="CN624" s="564"/>
      <c r="CO624" s="564"/>
      <c r="CP624" s="564"/>
      <c r="CQ624" s="564"/>
    </row>
    <row r="625" spans="3:97" s="243" customFormat="1" ht="13.5" customHeight="1">
      <c r="C625" s="604" t="e">
        <f>DATE(#REF!+6,1,1)</f>
        <v>#REF!</v>
      </c>
      <c r="D625" s="605"/>
      <c r="E625" s="613" t="s">
        <v>275</v>
      </c>
      <c r="F625" s="614"/>
      <c r="G625" s="615"/>
      <c r="H625" s="256"/>
      <c r="I625" s="256"/>
      <c r="J625" s="256"/>
      <c r="K625" s="256"/>
      <c r="L625" s="256"/>
      <c r="M625" s="256"/>
      <c r="N625" s="256"/>
      <c r="O625" s="256"/>
      <c r="P625" s="256"/>
      <c r="Q625" s="256"/>
      <c r="R625" s="256"/>
      <c r="S625" s="256"/>
      <c r="T625" s="255"/>
      <c r="U625" s="621"/>
      <c r="V625" s="622"/>
      <c r="W625" s="622"/>
      <c r="X625" s="622"/>
      <c r="Y625" s="622"/>
      <c r="Z625" s="623"/>
      <c r="AA625" s="257"/>
      <c r="AB625" s="257"/>
      <c r="AC625" s="257"/>
      <c r="AD625" s="604" t="e">
        <f>DATE(#REF!+6,1,1)</f>
        <v>#REF!</v>
      </c>
      <c r="AE625" s="605"/>
      <c r="AF625" s="613" t="s">
        <v>198</v>
      </c>
      <c r="AG625" s="614"/>
      <c r="AH625" s="615"/>
      <c r="AI625" s="258" t="str">
        <f>IF(COUNT(S623,H625)&lt;&gt;2,"",ROUND(MIN(S623,H625)*H608,#REF!))</f>
        <v/>
      </c>
      <c r="AJ625" s="258" t="str">
        <f>IF(COUNT(H625,I625)&lt;&gt;2,"",ROUND(MIN(H625,I625)*I608,#REF!))</f>
        <v/>
      </c>
      <c r="AK625" s="258" t="str">
        <f>IF(COUNT(I625,J625)&lt;&gt;2,"",ROUND(MIN(I625,J625)*J608,#REF!))</f>
        <v/>
      </c>
      <c r="AL625" s="258" t="str">
        <f>IF(COUNT(J625,K625)&lt;&gt;2,"",ROUND(MIN(J625,K625)*K608,#REF!))</f>
        <v/>
      </c>
      <c r="AM625" s="258" t="str">
        <f>IF(COUNT(K625,L625)&lt;&gt;2,"",ROUND(MIN(K625,L625)*L608,#REF!))</f>
        <v/>
      </c>
      <c r="AN625" s="258" t="str">
        <f>IF(COUNT(L625,M625)&lt;&gt;2,"",ROUND(MIN(L625,M625)*M608,#REF!))</f>
        <v/>
      </c>
      <c r="AO625" s="258" t="str">
        <f>IF(COUNT(M625,N625)&lt;&gt;2,"",ROUND(MIN(M625,N625)*N608,#REF!))</f>
        <v/>
      </c>
      <c r="AP625" s="258" t="str">
        <f>IF(COUNT(N625,O625)&lt;&gt;2,"",ROUND(MIN(N625,O625)*O608,#REF!))</f>
        <v/>
      </c>
      <c r="AQ625" s="258" t="str">
        <f>IF(COUNT(O625,P625)&lt;&gt;2,"",ROUND(MIN(O625,P625)*P608,#REF!))</f>
        <v/>
      </c>
      <c r="AR625" s="258" t="str">
        <f>IF(COUNT(P625,Q625)&lt;&gt;2,"",ROUND(MIN(P625,Q625)*Q608,#REF!))</f>
        <v/>
      </c>
      <c r="AS625" s="258" t="str">
        <f>IF(COUNT(Q625,R625)&lt;&gt;2,"",ROUND(MIN(Q625,R625)*R608,#REF!))</f>
        <v/>
      </c>
      <c r="AT625" s="258" t="str">
        <f>IF(COUNT(R625,S625)&lt;&gt;2,"",ROUND(MIN(R625,S625)*S608,#REF!))</f>
        <v/>
      </c>
      <c r="AU625" s="255"/>
      <c r="AX625" s="569"/>
      <c r="AY625" s="569"/>
      <c r="AZ625" s="589"/>
      <c r="BA625" s="590"/>
      <c r="BB625" s="590"/>
      <c r="BC625" s="590"/>
      <c r="BD625" s="589"/>
      <c r="BE625" s="585" t="e">
        <f>IF(#REF!="発電事業者","月間送電電力量（GWh）","月間受電電力量（GWh）")</f>
        <v>#REF!</v>
      </c>
      <c r="BF625" s="586"/>
      <c r="BG625" s="331" t="str">
        <f>IF(COUNT(BG610,L641)=2,ROUND(BG610*L641/SUM(L639:L648),#REF!),"")</f>
        <v/>
      </c>
      <c r="BH625" s="331" t="str">
        <f>IF(COUNT(BH610,M641)=2,ROUND(BH610*M641/SUM(M639:M648),#REF!),"")</f>
        <v/>
      </c>
      <c r="BI625" s="331" t="str">
        <f>IF(COUNT(BI610,N641)=2,ROUND(BI610*N641/SUM(N639:N648),#REF!),"")</f>
        <v/>
      </c>
      <c r="BJ625" s="331" t="str">
        <f>IF(COUNT(BJ610,O641)=2,ROUND(BJ610*O641/SUM(O639:O648),#REF!),"")</f>
        <v/>
      </c>
      <c r="BK625" s="331" t="str">
        <f>IF(COUNT(BK610,P641)=2,ROUND(BK610*P641/SUM(P639:P648),#REF!),"")</f>
        <v/>
      </c>
      <c r="BL625" s="331" t="str">
        <f>IF(COUNT(BL610,Q641)=2,ROUND(BL610*Q641/SUM(Q639:Q648),#REF!),"")</f>
        <v/>
      </c>
      <c r="BM625" s="331" t="str">
        <f>IF(COUNT(BM610,R641)=2,ROUND(BM610*R641/SUM(R639:R648),#REF!),"")</f>
        <v/>
      </c>
      <c r="BN625" s="331" t="str">
        <f>IF(COUNT(BN610,S641)=2,ROUND(BN610*S641/SUM(S639:S648),#REF!),"")</f>
        <v/>
      </c>
      <c r="BO625" s="331" t="str">
        <f>IF(COUNT(BO610,T641)=2,ROUND(BO610*T641/SUM(T639:T648),#REF!),"")</f>
        <v/>
      </c>
      <c r="BP625" s="331" t="str">
        <f>IF(COUNT(BP610,U641)=2,ROUND(BP610*U641/SUM(U639:U648),#REF!),"")</f>
        <v/>
      </c>
      <c r="BQ625" s="331" t="str">
        <f>IF(COUNT(BQ610,V641)=2,ROUND(BQ610*V641/SUM(V639:V648),#REF!),"")</f>
        <v/>
      </c>
      <c r="BR625" s="331" t="str">
        <f>IF(COUNT(BR610,W641)=2,ROUND(BR610*W641/SUM(W639:W648),#REF!),"")</f>
        <v/>
      </c>
      <c r="BS625" s="569" t="e">
        <f>IF(#REF!="発電事業者","年間送電電力量（GWh）","年間受電電力量（GWh）")</f>
        <v>#REF!</v>
      </c>
      <c r="BT625" s="569"/>
      <c r="BU625" s="569"/>
      <c r="BV625" s="333" t="s">
        <v>25</v>
      </c>
      <c r="BW625" s="582"/>
      <c r="BX625" s="582"/>
      <c r="BY625" s="331" t="str">
        <f>IF(COUNT(BY610,X641)=2,ROUND(BY610*X641/SUM(X639:X648),#REF!),"")</f>
        <v/>
      </c>
      <c r="BZ625" s="331" t="str">
        <f>IF(COUNT(BZ610,Y641)=2,ROUND(BZ610*Y641/SUM(Y639:Y648),#REF!),"")</f>
        <v/>
      </c>
      <c r="CA625" s="331" t="str">
        <f>IF(COUNT(CA610,Z641)=2,ROUND(CA610*Z641/SUM(Z639:Z648),#REF!),"")</f>
        <v/>
      </c>
      <c r="CB625" s="331" t="str">
        <f>IF(COUNT(CB610,AA641)=2,ROUND(CB610*AA641/SUM(AA639:AA648),#REF!),"")</f>
        <v/>
      </c>
      <c r="CC625" s="331" t="str">
        <f>IF(COUNT(CC610,AB641)=2,ROUND(CC610*AB641/SUM(AB639:AB648),#REF!),"")</f>
        <v/>
      </c>
      <c r="CD625" s="331" t="str">
        <f>IF(COUNT(CD610,AC641)=2,ROUND(CD610*AC641/SUM(AC639:AC648),#REF!),"")</f>
        <v/>
      </c>
      <c r="CE625" s="331" t="str">
        <f>IF(COUNT(CE610,AD641)=2,ROUND(CE610*AD641/SUM(AD639:AD648),#REF!),"")</f>
        <v/>
      </c>
      <c r="CF625" s="331" t="str">
        <f>IF(COUNT(CF610,AE641)=2,ROUND(CF610*AE641/SUM(AE639:AE648),#REF!),"")</f>
        <v/>
      </c>
      <c r="CG625" s="331" t="str">
        <f>IF(COUNT(CG610,AF641)=2,ROUND(CG610*AF641/SUM(AF639:AF648),#REF!),"")</f>
        <v/>
      </c>
      <c r="CH625" s="565" t="str">
        <f>IF(COUNTA(AG641)=0,"",AG641)</f>
        <v/>
      </c>
      <c r="CI625" s="565"/>
      <c r="CJ625" s="565"/>
      <c r="CK625" s="565"/>
      <c r="CL625" s="565"/>
      <c r="CM625" s="565"/>
      <c r="CN625" s="565"/>
      <c r="CO625" s="565"/>
      <c r="CP625" s="565"/>
      <c r="CQ625" s="565"/>
    </row>
    <row r="626" spans="3:97" s="243" customFormat="1" ht="13.5" customHeight="1">
      <c r="C626" s="606"/>
      <c r="D626" s="607"/>
      <c r="E626" s="608" t="s">
        <v>212</v>
      </c>
      <c r="F626" s="609"/>
      <c r="G626" s="610"/>
      <c r="H626" s="261"/>
      <c r="I626" s="261"/>
      <c r="J626" s="261"/>
      <c r="K626" s="261"/>
      <c r="L626" s="261"/>
      <c r="M626" s="261"/>
      <c r="N626" s="261"/>
      <c r="O626" s="261"/>
      <c r="P626" s="261"/>
      <c r="Q626" s="261"/>
      <c r="R626" s="261"/>
      <c r="S626" s="261"/>
      <c r="T626" s="262" t="str">
        <f>IF(COUNT(H626:S626)=0,"",SUMPRODUCT(ROUND(H626:S626,#REF!)))</f>
        <v/>
      </c>
      <c r="U626" s="621"/>
      <c r="V626" s="622"/>
      <c r="W626" s="622"/>
      <c r="X626" s="622"/>
      <c r="Y626" s="622"/>
      <c r="Z626" s="623"/>
      <c r="AA626" s="257"/>
      <c r="AB626" s="257"/>
      <c r="AC626" s="257"/>
      <c r="AD626" s="606"/>
      <c r="AE626" s="607"/>
      <c r="AF626" s="608" t="s">
        <v>199</v>
      </c>
      <c r="AG626" s="609"/>
      <c r="AH626" s="610"/>
      <c r="AI626" s="264" t="str">
        <f t="shared" ref="AI626:AT626" si="155">IF(COUNT(H625:H626)=0,"",ROUND(H626/(H625*24*AI608/1000),3))</f>
        <v/>
      </c>
      <c r="AJ626" s="264" t="str">
        <f t="shared" si="155"/>
        <v/>
      </c>
      <c r="AK626" s="264" t="str">
        <f t="shared" si="155"/>
        <v/>
      </c>
      <c r="AL626" s="264" t="str">
        <f t="shared" si="155"/>
        <v/>
      </c>
      <c r="AM626" s="264" t="str">
        <f t="shared" si="155"/>
        <v/>
      </c>
      <c r="AN626" s="264" t="str">
        <f t="shared" si="155"/>
        <v/>
      </c>
      <c r="AO626" s="264" t="str">
        <f t="shared" si="155"/>
        <v/>
      </c>
      <c r="AP626" s="264" t="str">
        <f t="shared" si="155"/>
        <v/>
      </c>
      <c r="AQ626" s="264" t="str">
        <f t="shared" si="155"/>
        <v/>
      </c>
      <c r="AR626" s="264" t="str">
        <f t="shared" si="155"/>
        <v/>
      </c>
      <c r="AS626" s="264" t="str">
        <f t="shared" si="155"/>
        <v/>
      </c>
      <c r="AT626" s="264" t="str">
        <f t="shared" si="155"/>
        <v/>
      </c>
      <c r="AU626" s="265" t="str">
        <f>IF(COUNT(AI626:AT626)=0,"",AVERAGE(AI626:AT626))</f>
        <v/>
      </c>
      <c r="AX626" s="569" t="str">
        <f>IF(C642="","",C642)</f>
        <v/>
      </c>
      <c r="AY626" s="569"/>
      <c r="AZ626" s="587" t="str">
        <f>IF(E642="","",E642)</f>
        <v/>
      </c>
      <c r="BA626" s="590" t="str">
        <f ca="1">IF(F642="","",F642)</f>
        <v/>
      </c>
      <c r="BB626" s="590"/>
      <c r="BC626" s="590"/>
      <c r="BD626" s="587" t="str">
        <f>IF(I642="","",I642)</f>
        <v/>
      </c>
      <c r="BE626" s="578" t="e">
        <f>IF(#REF!="発電事業者","送電電力（MW）","受電電力（MW）")</f>
        <v>#REF!</v>
      </c>
      <c r="BF626" s="579"/>
      <c r="BG626" s="331" t="str">
        <f>IF(COUNT(BG608,L642)=2,ROUND(BG608*L642/SUM(L639:L648),#REF!),"")</f>
        <v/>
      </c>
      <c r="BH626" s="331" t="str">
        <f>IF(COUNT(BH608,M642)=2,ROUND(BH608*M642/SUM(M639:M648),#REF!),"")</f>
        <v/>
      </c>
      <c r="BI626" s="331" t="str">
        <f>IF(COUNT(BI608,N642)=2,ROUND(BI608*N642/SUM(N639:N648),#REF!),"")</f>
        <v/>
      </c>
      <c r="BJ626" s="331" t="str">
        <f>IF(COUNT(BJ608,O642)=2,ROUND(BJ608*O642/SUM(O639:O648),#REF!),"")</f>
        <v/>
      </c>
      <c r="BK626" s="331" t="str">
        <f>IF(COUNT(BK608,P642)=2,ROUND(BK608*P642/SUM(P639:P648),#REF!),"")</f>
        <v/>
      </c>
      <c r="BL626" s="331" t="str">
        <f>IF(COUNT(BL608,Q642)=2,ROUND(BL608*Q642/SUM(Q639:Q648),#REF!),"")</f>
        <v/>
      </c>
      <c r="BM626" s="331" t="str">
        <f>IF(COUNT(BM608,R642)=2,ROUND(BM608*R642/SUM(R639:R648),#REF!),"")</f>
        <v/>
      </c>
      <c r="BN626" s="331" t="str">
        <f>IF(COUNT(BN608,S642)=2,ROUND(BN608*S642/SUM(S639:S648),#REF!),"")</f>
        <v/>
      </c>
      <c r="BO626" s="331" t="str">
        <f>IF(COUNT(BO608,T642)=2,ROUND(BO608*T642/SUM(T639:T648),#REF!),"")</f>
        <v/>
      </c>
      <c r="BP626" s="331" t="str">
        <f>IF(COUNT(BP608,U642)=2,ROUND(BP608*U642/SUM(U639:U648),#REF!),"")</f>
        <v/>
      </c>
      <c r="BQ626" s="331" t="str">
        <f>IF(COUNT(BQ608,V642)=2,ROUND(BQ608*V642/SUM(V639:V648),#REF!),"")</f>
        <v/>
      </c>
      <c r="BR626" s="331" t="str">
        <f>IF(COUNT(BR608,W642)=2,ROUND(BR608*W642/SUM(W639:W648),#REF!),"")</f>
        <v/>
      </c>
      <c r="BS626" s="569" t="e">
        <f>IF(#REF!="発電事業者","送電電力（MW）","受電電力（MW）")</f>
        <v>#REF!</v>
      </c>
      <c r="BT626" s="569"/>
      <c r="BU626" s="569"/>
      <c r="BV626" s="333" t="s">
        <v>171</v>
      </c>
      <c r="BW626" s="580"/>
      <c r="BX626" s="580"/>
      <c r="BY626" s="331" t="str">
        <f>IF(COUNT(BY608,X642)=2,ROUND(BY608*X642/SUM(X639:X648),#REF!),"")</f>
        <v/>
      </c>
      <c r="BZ626" s="331" t="str">
        <f>IF(COUNT(BZ608,Y642)=2,ROUND(BZ608*Y642/SUM(Y639:Y648),#REF!),"")</f>
        <v/>
      </c>
      <c r="CA626" s="331" t="str">
        <f>IF(COUNT(CA608,Z642)=2,ROUND(CA608*Z642/SUM(Z639:Z648),#REF!),"")</f>
        <v/>
      </c>
      <c r="CB626" s="331" t="str">
        <f>IF(COUNT(CB608,AA642)=2,ROUND(CB608*AA642/SUM(AA639:AA648),#REF!),"")</f>
        <v/>
      </c>
      <c r="CC626" s="331" t="str">
        <f>IF(COUNT(CC608,AB642)=2,ROUND(CC608*AB642/SUM(AB639:AB648),#REF!),"")</f>
        <v/>
      </c>
      <c r="CD626" s="331" t="str">
        <f>IF(COUNT(CD608,AC642)=2,ROUND(CD608*AC642/SUM(AC639:AC648),#REF!),"")</f>
        <v/>
      </c>
      <c r="CE626" s="331" t="str">
        <f>IF(COUNT(CE608,AD642)=2,ROUND(CE608*AD642/SUM(AD639:AD648),#REF!),"")</f>
        <v/>
      </c>
      <c r="CF626" s="331" t="str">
        <f>IF(COUNT(CF608,AE642)=2,ROUND(CF608*AE642/SUM(AE639:AE648),#REF!),"")</f>
        <v/>
      </c>
      <c r="CG626" s="331" t="str">
        <f>IF(COUNT(CG608,AF642)=2,ROUND(CG608*AF642/SUM(AF639:AF648),#REF!),"")</f>
        <v/>
      </c>
      <c r="CH626" s="563" t="s">
        <v>215</v>
      </c>
      <c r="CI626" s="563"/>
      <c r="CJ626" s="563"/>
      <c r="CK626" s="563"/>
      <c r="CL626" s="563"/>
      <c r="CM626" s="563"/>
      <c r="CN626" s="563"/>
      <c r="CO626" s="563"/>
      <c r="CP626" s="563"/>
      <c r="CQ626" s="563"/>
    </row>
    <row r="627" spans="3:97" s="243" customFormat="1" ht="13.5" customHeight="1">
      <c r="C627" s="604" t="e">
        <f>DATE(#REF!+7,1,1)</f>
        <v>#REF!</v>
      </c>
      <c r="D627" s="605"/>
      <c r="E627" s="613" t="s">
        <v>275</v>
      </c>
      <c r="F627" s="614"/>
      <c r="G627" s="615"/>
      <c r="H627" s="256"/>
      <c r="I627" s="256"/>
      <c r="J627" s="256"/>
      <c r="K627" s="256"/>
      <c r="L627" s="256"/>
      <c r="M627" s="256"/>
      <c r="N627" s="256"/>
      <c r="O627" s="256"/>
      <c r="P627" s="256"/>
      <c r="Q627" s="256"/>
      <c r="R627" s="256"/>
      <c r="S627" s="256"/>
      <c r="T627" s="255"/>
      <c r="U627" s="621"/>
      <c r="V627" s="622"/>
      <c r="W627" s="622"/>
      <c r="X627" s="622"/>
      <c r="Y627" s="622"/>
      <c r="Z627" s="623"/>
      <c r="AA627" s="257"/>
      <c r="AB627" s="257"/>
      <c r="AC627" s="257"/>
      <c r="AD627" s="604" t="e">
        <f>DATE(#REF!+7,1,1)</f>
        <v>#REF!</v>
      </c>
      <c r="AE627" s="605"/>
      <c r="AF627" s="613" t="s">
        <v>198</v>
      </c>
      <c r="AG627" s="614"/>
      <c r="AH627" s="615"/>
      <c r="AI627" s="258" t="str">
        <f>IF(COUNT(S625,H627)&lt;&gt;2,"",ROUND(MIN(S625,H627)*H608,#REF!))</f>
        <v/>
      </c>
      <c r="AJ627" s="258" t="str">
        <f>IF(COUNT(H627,I627)&lt;&gt;2,"",ROUND(MIN(H627,I627)*I608,#REF!))</f>
        <v/>
      </c>
      <c r="AK627" s="258" t="str">
        <f>IF(COUNT(I627,J627)&lt;&gt;2,"",ROUND(MIN(I627,J627)*J608,#REF!))</f>
        <v/>
      </c>
      <c r="AL627" s="258" t="str">
        <f>IF(COUNT(J627,K627)&lt;&gt;2,"",ROUND(MIN(J627,K627)*K608,#REF!))</f>
        <v/>
      </c>
      <c r="AM627" s="258" t="str">
        <f>IF(COUNT(K627,L627)&lt;&gt;2,"",ROUND(MIN(K627,L627)*L608,#REF!))</f>
        <v/>
      </c>
      <c r="AN627" s="258" t="str">
        <f>IF(COUNT(L627,M627)&lt;&gt;2,"",ROUND(MIN(L627,M627)*M608,#REF!))</f>
        <v/>
      </c>
      <c r="AO627" s="258" t="str">
        <f>IF(COUNT(M627,N627)&lt;&gt;2,"",ROUND(MIN(M627,N627)*N608,#REF!))</f>
        <v/>
      </c>
      <c r="AP627" s="258" t="str">
        <f>IF(COUNT(N627,O627)&lt;&gt;2,"",ROUND(MIN(N627,O627)*O608,#REF!))</f>
        <v/>
      </c>
      <c r="AQ627" s="258" t="str">
        <f>IF(COUNT(O627,P627)&lt;&gt;2,"",ROUND(MIN(O627,P627)*P608,#REF!))</f>
        <v/>
      </c>
      <c r="AR627" s="258" t="str">
        <f>IF(COUNT(P627,Q627)&lt;&gt;2,"",ROUND(MIN(P627,Q627)*Q608,#REF!))</f>
        <v/>
      </c>
      <c r="AS627" s="258" t="str">
        <f>IF(COUNT(Q627,R627)&lt;&gt;2,"",ROUND(MIN(Q627,R627)*R608,#REF!))</f>
        <v/>
      </c>
      <c r="AT627" s="258" t="str">
        <f>IF(COUNT(R627,S627)&lt;&gt;2,"",ROUND(MIN(R627,S627)*S608,#REF!))</f>
        <v/>
      </c>
      <c r="AU627" s="255"/>
      <c r="AX627" s="569"/>
      <c r="AY627" s="569"/>
      <c r="AZ627" s="588"/>
      <c r="BA627" s="590"/>
      <c r="BB627" s="590"/>
      <c r="BC627" s="590"/>
      <c r="BD627" s="588"/>
      <c r="BE627" s="583"/>
      <c r="BF627" s="584"/>
      <c r="BG627" s="259"/>
      <c r="BH627" s="259"/>
      <c r="BI627" s="259"/>
      <c r="BJ627" s="259"/>
      <c r="BK627" s="259"/>
      <c r="BL627" s="259"/>
      <c r="BM627" s="259"/>
      <c r="BN627" s="259"/>
      <c r="BO627" s="259"/>
      <c r="BP627" s="259"/>
      <c r="BQ627" s="259"/>
      <c r="BR627" s="259"/>
      <c r="BS627" s="569"/>
      <c r="BT627" s="569"/>
      <c r="BU627" s="569"/>
      <c r="BV627" s="333" t="s">
        <v>172</v>
      </c>
      <c r="BW627" s="581"/>
      <c r="BX627" s="581"/>
      <c r="BY627" s="331" t="str">
        <f>IF(COUNT(BY609,X642)=2,ROUND(BY609*X642/SUM(X639:X648),#REF!),"")</f>
        <v/>
      </c>
      <c r="BZ627" s="331" t="str">
        <f>IF(COUNT(BZ609,Y642)=2,ROUND(BZ609*Y642/SUM(Y639:Y648),#REF!),"")</f>
        <v/>
      </c>
      <c r="CA627" s="331" t="str">
        <f>IF(COUNT(CA609,Z642)=2,ROUND(CA609*Z642/SUM(Z639:Z648),#REF!),"")</f>
        <v/>
      </c>
      <c r="CB627" s="331" t="str">
        <f>IF(COUNT(CB609,AA642)=2,ROUND(CB609*AA642/SUM(AA639:AA648),#REF!),"")</f>
        <v/>
      </c>
      <c r="CC627" s="331" t="str">
        <f>IF(COUNT(CC609,AB642)=2,ROUND(CC609*AB642/SUM(AB639:AB648),#REF!),"")</f>
        <v/>
      </c>
      <c r="CD627" s="331" t="str">
        <f>IF(COUNT(CD609,AC642)=2,ROUND(CD609*AC642/SUM(AC639:AC648),#REF!),"")</f>
        <v/>
      </c>
      <c r="CE627" s="331" t="str">
        <f>IF(COUNT(CE609,AD642)=2,ROUND(CE609*AD642/SUM(AD639:AD648),#REF!),"")</f>
        <v/>
      </c>
      <c r="CF627" s="331" t="str">
        <f>IF(COUNT(CF609,AE642)=2,ROUND(CF609*AE642/SUM(AE639:AE648),#REF!),"")</f>
        <v/>
      </c>
      <c r="CG627" s="331" t="str">
        <f>IF(COUNT(CG609,AF642)=2,ROUND(CG609*AF642/SUM(AF639:AF648),#REF!),"")</f>
        <v/>
      </c>
      <c r="CH627" s="564" t="str">
        <f>IF(CH626="","",CH626)</f>
        <v>太陽光（余剰）</v>
      </c>
      <c r="CI627" s="564"/>
      <c r="CJ627" s="564"/>
      <c r="CK627" s="564"/>
      <c r="CL627" s="564"/>
      <c r="CM627" s="564"/>
      <c r="CN627" s="564"/>
      <c r="CO627" s="564"/>
      <c r="CP627" s="564"/>
      <c r="CQ627" s="564"/>
    </row>
    <row r="628" spans="3:97" s="243" customFormat="1" ht="13.5" customHeight="1">
      <c r="C628" s="606"/>
      <c r="D628" s="607"/>
      <c r="E628" s="608" t="s">
        <v>212</v>
      </c>
      <c r="F628" s="609"/>
      <c r="G628" s="610"/>
      <c r="H628" s="261"/>
      <c r="I628" s="261"/>
      <c r="J628" s="261"/>
      <c r="K628" s="261"/>
      <c r="L628" s="261"/>
      <c r="M628" s="261"/>
      <c r="N628" s="261"/>
      <c r="O628" s="261"/>
      <c r="P628" s="261"/>
      <c r="Q628" s="261"/>
      <c r="R628" s="261"/>
      <c r="S628" s="261"/>
      <c r="T628" s="262" t="str">
        <f>IF(COUNT(H628:S628)=0,"",SUMPRODUCT(ROUND(H628:S628,#REF!)))</f>
        <v/>
      </c>
      <c r="U628" s="621"/>
      <c r="V628" s="622"/>
      <c r="W628" s="622"/>
      <c r="X628" s="622"/>
      <c r="Y628" s="622"/>
      <c r="Z628" s="623"/>
      <c r="AA628" s="257"/>
      <c r="AB628" s="257"/>
      <c r="AC628" s="257"/>
      <c r="AD628" s="606"/>
      <c r="AE628" s="607"/>
      <c r="AF628" s="608" t="s">
        <v>199</v>
      </c>
      <c r="AG628" s="609"/>
      <c r="AH628" s="610"/>
      <c r="AI628" s="264" t="str">
        <f t="shared" ref="AI628:AT628" si="156">IF(COUNT(H627:H628)=0,"",ROUND(H628/(H627*24*AI608/1000),3))</f>
        <v/>
      </c>
      <c r="AJ628" s="264" t="str">
        <f t="shared" si="156"/>
        <v/>
      </c>
      <c r="AK628" s="264" t="str">
        <f t="shared" si="156"/>
        <v/>
      </c>
      <c r="AL628" s="264" t="str">
        <f t="shared" si="156"/>
        <v/>
      </c>
      <c r="AM628" s="264" t="str">
        <f t="shared" si="156"/>
        <v/>
      </c>
      <c r="AN628" s="264" t="str">
        <f t="shared" si="156"/>
        <v/>
      </c>
      <c r="AO628" s="264" t="str">
        <f t="shared" si="156"/>
        <v/>
      </c>
      <c r="AP628" s="264" t="str">
        <f t="shared" si="156"/>
        <v/>
      </c>
      <c r="AQ628" s="264" t="str">
        <f t="shared" si="156"/>
        <v/>
      </c>
      <c r="AR628" s="264" t="str">
        <f t="shared" si="156"/>
        <v/>
      </c>
      <c r="AS628" s="264" t="str">
        <f t="shared" si="156"/>
        <v/>
      </c>
      <c r="AT628" s="264" t="str">
        <f t="shared" si="156"/>
        <v/>
      </c>
      <c r="AU628" s="265" t="str">
        <f>IF(COUNT(AI628:AT628)=0,"",AVERAGE(AI628:AT628))</f>
        <v/>
      </c>
      <c r="AX628" s="569"/>
      <c r="AY628" s="569"/>
      <c r="AZ628" s="589"/>
      <c r="BA628" s="590"/>
      <c r="BB628" s="590"/>
      <c r="BC628" s="590"/>
      <c r="BD628" s="589"/>
      <c r="BE628" s="585" t="e">
        <f>IF(#REF!="発電事業者","月間送電電力量（GWh）","月間受電電力量（GWh）")</f>
        <v>#REF!</v>
      </c>
      <c r="BF628" s="586"/>
      <c r="BG628" s="331" t="str">
        <f>IF(COUNT(BG610,L642)=2,ROUND(BG610*L642/SUM(L639:L648),#REF!),"")</f>
        <v/>
      </c>
      <c r="BH628" s="331" t="str">
        <f>IF(COUNT(BH610,M642)=2,ROUND(BH610*M642/SUM(M639:M648),#REF!),"")</f>
        <v/>
      </c>
      <c r="BI628" s="331" t="str">
        <f>IF(COUNT(BI610,N642)=2,ROUND(BI610*N642/SUM(N639:N648),#REF!),"")</f>
        <v/>
      </c>
      <c r="BJ628" s="331" t="str">
        <f>IF(COUNT(BJ610,O642)=2,ROUND(BJ610*O642/SUM(O639:O648),#REF!),"")</f>
        <v/>
      </c>
      <c r="BK628" s="331" t="str">
        <f>IF(COUNT(BK610,P642)=2,ROUND(BK610*P642/SUM(P639:P648),#REF!),"")</f>
        <v/>
      </c>
      <c r="BL628" s="331" t="str">
        <f>IF(COUNT(BL610,Q642)=2,ROUND(BL610*Q642/SUM(Q639:Q648),#REF!),"")</f>
        <v/>
      </c>
      <c r="BM628" s="331" t="str">
        <f>IF(COUNT(BM610,R642)=2,ROUND(BM610*R642/SUM(R639:R648),#REF!),"")</f>
        <v/>
      </c>
      <c r="BN628" s="331" t="str">
        <f>IF(COUNT(BN610,S642)=2,ROUND(BN610*S642/SUM(S639:S648),#REF!),"")</f>
        <v/>
      </c>
      <c r="BO628" s="331" t="str">
        <f>IF(COUNT(BO610,T642)=2,ROUND(BO610*T642/SUM(T639:T648),#REF!),"")</f>
        <v/>
      </c>
      <c r="BP628" s="331" t="str">
        <f>IF(COUNT(BP610,U642)=2,ROUND(BP610*U642/SUM(U639:U648),#REF!),"")</f>
        <v/>
      </c>
      <c r="BQ628" s="331" t="str">
        <f>IF(COUNT(BQ610,V642)=2,ROUND(BQ610*V642/SUM(V639:V648),#REF!),"")</f>
        <v/>
      </c>
      <c r="BR628" s="331" t="str">
        <f>IF(COUNT(BR610,W642)=2,ROUND(BR610*W642/SUM(W639:W648),#REF!),"")</f>
        <v/>
      </c>
      <c r="BS628" s="569" t="e">
        <f>IF(#REF!="発電事業者","年間送電電力量（GWh）","年間受電電力量（GWh）")</f>
        <v>#REF!</v>
      </c>
      <c r="BT628" s="569"/>
      <c r="BU628" s="569"/>
      <c r="BV628" s="333" t="s">
        <v>25</v>
      </c>
      <c r="BW628" s="582"/>
      <c r="BX628" s="582"/>
      <c r="BY628" s="331" t="str">
        <f>IF(COUNT(BY610,X642)=2,ROUND(BY610*X642/SUM(X639:X648),#REF!),"")</f>
        <v/>
      </c>
      <c r="BZ628" s="331" t="str">
        <f>IF(COUNT(BZ610,Y642)=2,ROUND(BZ610*Y642/SUM(Y639:Y648),#REF!),"")</f>
        <v/>
      </c>
      <c r="CA628" s="331" t="str">
        <f>IF(COUNT(CA610,Z642)=2,ROUND(CA610*Z642/SUM(Z639:Z648),#REF!),"")</f>
        <v/>
      </c>
      <c r="CB628" s="331" t="str">
        <f>IF(COUNT(CB610,AA642)=2,ROUND(CB610*AA642/SUM(AA639:AA648),#REF!),"")</f>
        <v/>
      </c>
      <c r="CC628" s="331" t="str">
        <f>IF(COUNT(CC610,AB642)=2,ROUND(CC610*AB642/SUM(AB639:AB648),#REF!),"")</f>
        <v/>
      </c>
      <c r="CD628" s="331" t="str">
        <f>IF(COUNT(CD610,AC642)=2,ROUND(CD610*AC642/SUM(AC639:AC648),#REF!),"")</f>
        <v/>
      </c>
      <c r="CE628" s="331" t="str">
        <f>IF(COUNT(CE610,AD642)=2,ROUND(CE610*AD642/SUM(AD639:AD648),#REF!),"")</f>
        <v/>
      </c>
      <c r="CF628" s="331" t="str">
        <f>IF(COUNT(CF610,AE642)=2,ROUND(CF610*AE642/SUM(AE639:AE648),#REF!),"")</f>
        <v/>
      </c>
      <c r="CG628" s="331" t="str">
        <f>IF(COUNT(CG610,AF642)=2,ROUND(CG610*AF642/SUM(AF639:AF648),#REF!),"")</f>
        <v/>
      </c>
      <c r="CH628" s="565" t="str">
        <f>IF(COUNTA(AG642)=0,"",AG642)</f>
        <v/>
      </c>
      <c r="CI628" s="565"/>
      <c r="CJ628" s="565"/>
      <c r="CK628" s="565"/>
      <c r="CL628" s="565"/>
      <c r="CM628" s="565"/>
      <c r="CN628" s="565"/>
      <c r="CO628" s="565"/>
      <c r="CP628" s="565"/>
      <c r="CQ628" s="565"/>
    </row>
    <row r="629" spans="3:97" s="243" customFormat="1" ht="13.5" customHeight="1">
      <c r="C629" s="604" t="e">
        <f>DATE(#REF!+8,1,1)</f>
        <v>#REF!</v>
      </c>
      <c r="D629" s="605"/>
      <c r="E629" s="613" t="s">
        <v>275</v>
      </c>
      <c r="F629" s="614"/>
      <c r="G629" s="615"/>
      <c r="H629" s="256"/>
      <c r="I629" s="256"/>
      <c r="J629" s="256"/>
      <c r="K629" s="256"/>
      <c r="L629" s="256"/>
      <c r="M629" s="256"/>
      <c r="N629" s="256"/>
      <c r="O629" s="256"/>
      <c r="P629" s="256"/>
      <c r="Q629" s="256"/>
      <c r="R629" s="256"/>
      <c r="S629" s="256"/>
      <c r="T629" s="255"/>
      <c r="U629" s="621"/>
      <c r="V629" s="622"/>
      <c r="W629" s="622"/>
      <c r="X629" s="622"/>
      <c r="Y629" s="622"/>
      <c r="Z629" s="623"/>
      <c r="AA629" s="257"/>
      <c r="AB629" s="257"/>
      <c r="AC629" s="257"/>
      <c r="AD629" s="604" t="e">
        <f>DATE(#REF!+8,1,1)</f>
        <v>#REF!</v>
      </c>
      <c r="AE629" s="605"/>
      <c r="AF629" s="613" t="s">
        <v>198</v>
      </c>
      <c r="AG629" s="614"/>
      <c r="AH629" s="615"/>
      <c r="AI629" s="258" t="str">
        <f>IF(COUNT(S627,H629)&lt;&gt;2,"",ROUND(MIN(S627,H629)*H608,#REF!))</f>
        <v/>
      </c>
      <c r="AJ629" s="258" t="str">
        <f>IF(COUNT(H629,I629)&lt;&gt;2,"",ROUND(MIN(H629,I629)*I608,#REF!))</f>
        <v/>
      </c>
      <c r="AK629" s="258" t="str">
        <f>IF(COUNT(I629,J629)&lt;&gt;2,"",ROUND(MIN(I629,J629)*J608,#REF!))</f>
        <v/>
      </c>
      <c r="AL629" s="258" t="str">
        <f>IF(COUNT(J629,K629)&lt;&gt;2,"",ROUND(MIN(J629,K629)*K608,#REF!))</f>
        <v/>
      </c>
      <c r="AM629" s="258" t="str">
        <f>IF(COUNT(K629,L629)&lt;&gt;2,"",ROUND(MIN(K629,L629)*L608,#REF!))</f>
        <v/>
      </c>
      <c r="AN629" s="258" t="str">
        <f>IF(COUNT(L629,M629)&lt;&gt;2,"",ROUND(MIN(L629,M629)*M608,#REF!))</f>
        <v/>
      </c>
      <c r="AO629" s="258" t="str">
        <f>IF(COUNT(M629,N629)&lt;&gt;2,"",ROUND(MIN(M629,N629)*N608,#REF!))</f>
        <v/>
      </c>
      <c r="AP629" s="258" t="str">
        <f>IF(COUNT(N629,O629)&lt;&gt;2,"",ROUND(MIN(N629,O629)*O608,#REF!))</f>
        <v/>
      </c>
      <c r="AQ629" s="258" t="str">
        <f>IF(COUNT(O629,P629)&lt;&gt;2,"",ROUND(MIN(O629,P629)*P608,#REF!))</f>
        <v/>
      </c>
      <c r="AR629" s="258" t="str">
        <f>IF(COUNT(P629,Q629)&lt;&gt;2,"",ROUND(MIN(P629,Q629)*Q608,#REF!))</f>
        <v/>
      </c>
      <c r="AS629" s="258" t="str">
        <f>IF(COUNT(Q629,R629)&lt;&gt;2,"",ROUND(MIN(Q629,R629)*R608,#REF!))</f>
        <v/>
      </c>
      <c r="AT629" s="258" t="str">
        <f>IF(COUNT(R629,S629)&lt;&gt;2,"",ROUND(MIN(R629,S629)*S608,#REF!))</f>
        <v/>
      </c>
      <c r="AU629" s="255"/>
      <c r="AX629" s="569" t="str">
        <f>IF(C643="","",C643)</f>
        <v/>
      </c>
      <c r="AY629" s="569"/>
      <c r="AZ629" s="587" t="str">
        <f>IF(E643="","",E643)</f>
        <v/>
      </c>
      <c r="BA629" s="590" t="str">
        <f ca="1">IF(F643="","",F643)</f>
        <v/>
      </c>
      <c r="BB629" s="590"/>
      <c r="BC629" s="590"/>
      <c r="BD629" s="587" t="str">
        <f>IF(I643="","",I643)</f>
        <v/>
      </c>
      <c r="BE629" s="578" t="e">
        <f>IF(#REF!="発電事業者","送電電力（MW）","受電電力（MW）")</f>
        <v>#REF!</v>
      </c>
      <c r="BF629" s="579"/>
      <c r="BG629" s="331" t="str">
        <f>IF(COUNT(BG608,L643)=2,ROUND(BG608*L643/SUM(L639:L648),#REF!),"")</f>
        <v/>
      </c>
      <c r="BH629" s="331" t="str">
        <f>IF(COUNT(BH608,M643)=2,ROUND(BH608*M643/SUM(M639:M648),#REF!),"")</f>
        <v/>
      </c>
      <c r="BI629" s="331" t="str">
        <f>IF(COUNT(BI608,N643)=2,ROUND(BI608*N643/SUM(N639:N648),#REF!),"")</f>
        <v/>
      </c>
      <c r="BJ629" s="331" t="str">
        <f>IF(COUNT(BJ608,O643)=2,ROUND(BJ608*O643/SUM(O639:O648),#REF!),"")</f>
        <v/>
      </c>
      <c r="BK629" s="331" t="str">
        <f>IF(COUNT(BK608,P643)=2,ROUND(BK608*P643/SUM(P639:P648),#REF!),"")</f>
        <v/>
      </c>
      <c r="BL629" s="331" t="str">
        <f>IF(COUNT(BL608,Q643)=2,ROUND(BL608*Q643/SUM(Q639:Q648),#REF!),"")</f>
        <v/>
      </c>
      <c r="BM629" s="331" t="str">
        <f>IF(COUNT(BM608,R643)=2,ROUND(BM608*R643/SUM(R639:R648),#REF!),"")</f>
        <v/>
      </c>
      <c r="BN629" s="331" t="str">
        <f>IF(COUNT(BN608,S643)=2,ROUND(BN608*S643/SUM(S639:S648),#REF!),"")</f>
        <v/>
      </c>
      <c r="BO629" s="331" t="str">
        <f>IF(COUNT(BO608,T643)=2,ROUND(BO608*T643/SUM(T639:T648),#REF!),"")</f>
        <v/>
      </c>
      <c r="BP629" s="331" t="str">
        <f>IF(COUNT(BP608,U643)=2,ROUND(BP608*U643/SUM(U639:U648),#REF!),"")</f>
        <v/>
      </c>
      <c r="BQ629" s="331" t="str">
        <f>IF(COUNT(BQ608,V643)=2,ROUND(BQ608*V643/SUM(V639:V648),#REF!),"")</f>
        <v/>
      </c>
      <c r="BR629" s="331" t="str">
        <f>IF(COUNT(BR608,W643)=2,ROUND(BR608*W643/SUM(W639:W648),#REF!),"")</f>
        <v/>
      </c>
      <c r="BS629" s="569" t="e">
        <f>IF(#REF!="発電事業者","送電電力（MW）","受電電力（MW）")</f>
        <v>#REF!</v>
      </c>
      <c r="BT629" s="569"/>
      <c r="BU629" s="569"/>
      <c r="BV629" s="333" t="s">
        <v>171</v>
      </c>
      <c r="BW629" s="580"/>
      <c r="BX629" s="580"/>
      <c r="BY629" s="331" t="str">
        <f>IF(COUNT(BY608,X643)=2,ROUND(BY608*X643/SUM(X639:X648),#REF!),"")</f>
        <v/>
      </c>
      <c r="BZ629" s="331" t="str">
        <f>IF(COUNT(BZ608,Y643)=2,ROUND(BZ608*Y643/SUM(Y639:Y648),#REF!),"")</f>
        <v/>
      </c>
      <c r="CA629" s="331" t="str">
        <f>IF(COUNT(CA608,Z643)=2,ROUND(CA608*Z643/SUM(Z639:Z648),#REF!),"")</f>
        <v/>
      </c>
      <c r="CB629" s="331" t="str">
        <f>IF(COUNT(CB608,AA643)=2,ROUND(CB608*AA643/SUM(AA639:AA648),#REF!),"")</f>
        <v/>
      </c>
      <c r="CC629" s="331" t="str">
        <f>IF(COUNT(CC608,AB643)=2,ROUND(CC608*AB643/SUM(AB639:AB648),#REF!),"")</f>
        <v/>
      </c>
      <c r="CD629" s="331" t="str">
        <f>IF(COUNT(CD608,AC643)=2,ROUND(CD608*AC643/SUM(AC639:AC648),#REF!),"")</f>
        <v/>
      </c>
      <c r="CE629" s="331" t="str">
        <f>IF(COUNT(CE608,AD643)=2,ROUND(CE608*AD643/SUM(AD639:AD648),#REF!),"")</f>
        <v/>
      </c>
      <c r="CF629" s="331" t="str">
        <f>IF(COUNT(CF608,AE643)=2,ROUND(CF608*AE643/SUM(AE639:AE648),#REF!),"")</f>
        <v/>
      </c>
      <c r="CG629" s="331" t="str">
        <f>IF(COUNT(CG608,AF643)=2,ROUND(CG608*AF643/SUM(AF639:AF648),#REF!),"")</f>
        <v/>
      </c>
      <c r="CH629" s="563" t="s">
        <v>215</v>
      </c>
      <c r="CI629" s="563"/>
      <c r="CJ629" s="563"/>
      <c r="CK629" s="563"/>
      <c r="CL629" s="563"/>
      <c r="CM629" s="563"/>
      <c r="CN629" s="563"/>
      <c r="CO629" s="563"/>
      <c r="CP629" s="563"/>
      <c r="CQ629" s="563"/>
    </row>
    <row r="630" spans="3:97" s="243" customFormat="1" ht="13.5" customHeight="1">
      <c r="C630" s="606"/>
      <c r="D630" s="607"/>
      <c r="E630" s="608" t="s">
        <v>212</v>
      </c>
      <c r="F630" s="609"/>
      <c r="G630" s="610"/>
      <c r="H630" s="261"/>
      <c r="I630" s="261"/>
      <c r="J630" s="261"/>
      <c r="K630" s="261"/>
      <c r="L630" s="261"/>
      <c r="M630" s="261"/>
      <c r="N630" s="261"/>
      <c r="O630" s="261"/>
      <c r="P630" s="261"/>
      <c r="Q630" s="261"/>
      <c r="R630" s="261"/>
      <c r="S630" s="261"/>
      <c r="T630" s="262" t="str">
        <f>IF(COUNT(H630:S630)=0,"",SUMPRODUCT(ROUND(H630:S630,#REF!)))</f>
        <v/>
      </c>
      <c r="U630" s="624"/>
      <c r="V630" s="625"/>
      <c r="W630" s="625"/>
      <c r="X630" s="625"/>
      <c r="Y630" s="625"/>
      <c r="Z630" s="626"/>
      <c r="AA630" s="257"/>
      <c r="AB630" s="257"/>
      <c r="AC630" s="257"/>
      <c r="AD630" s="606"/>
      <c r="AE630" s="607"/>
      <c r="AF630" s="608" t="s">
        <v>199</v>
      </c>
      <c r="AG630" s="609"/>
      <c r="AH630" s="610"/>
      <c r="AI630" s="264" t="str">
        <f t="shared" ref="AI630:AT630" si="157">IF(COUNT(H629:H630)=0,"",ROUND(H630/(H629*24*AI608/1000),3))</f>
        <v/>
      </c>
      <c r="AJ630" s="264" t="str">
        <f t="shared" si="157"/>
        <v/>
      </c>
      <c r="AK630" s="264" t="str">
        <f t="shared" si="157"/>
        <v/>
      </c>
      <c r="AL630" s="264" t="str">
        <f t="shared" si="157"/>
        <v/>
      </c>
      <c r="AM630" s="264" t="str">
        <f t="shared" si="157"/>
        <v/>
      </c>
      <c r="AN630" s="264" t="str">
        <f t="shared" si="157"/>
        <v/>
      </c>
      <c r="AO630" s="264" t="str">
        <f t="shared" si="157"/>
        <v/>
      </c>
      <c r="AP630" s="264" t="str">
        <f t="shared" si="157"/>
        <v/>
      </c>
      <c r="AQ630" s="264" t="str">
        <f t="shared" si="157"/>
        <v/>
      </c>
      <c r="AR630" s="264" t="str">
        <f t="shared" si="157"/>
        <v/>
      </c>
      <c r="AS630" s="264" t="str">
        <f t="shared" si="157"/>
        <v/>
      </c>
      <c r="AT630" s="264" t="str">
        <f t="shared" si="157"/>
        <v/>
      </c>
      <c r="AU630" s="265" t="str">
        <f>IF(COUNT(AI630:AT630)=0,"",AVERAGE(AI630:AT630))</f>
        <v/>
      </c>
      <c r="AX630" s="569"/>
      <c r="AY630" s="569"/>
      <c r="AZ630" s="588"/>
      <c r="BA630" s="590"/>
      <c r="BB630" s="590"/>
      <c r="BC630" s="590"/>
      <c r="BD630" s="588"/>
      <c r="BE630" s="583"/>
      <c r="BF630" s="584"/>
      <c r="BG630" s="259"/>
      <c r="BH630" s="259"/>
      <c r="BI630" s="259"/>
      <c r="BJ630" s="259"/>
      <c r="BK630" s="259"/>
      <c r="BL630" s="259"/>
      <c r="BM630" s="259"/>
      <c r="BN630" s="259"/>
      <c r="BO630" s="259"/>
      <c r="BP630" s="259"/>
      <c r="BQ630" s="259"/>
      <c r="BR630" s="259"/>
      <c r="BS630" s="569"/>
      <c r="BT630" s="569"/>
      <c r="BU630" s="569"/>
      <c r="BV630" s="333" t="s">
        <v>172</v>
      </c>
      <c r="BW630" s="581"/>
      <c r="BX630" s="581"/>
      <c r="BY630" s="331" t="str">
        <f>IF(COUNT(BY609,X643)=2,ROUND(BY609*X643/SUM(X639:X648),#REF!),"")</f>
        <v/>
      </c>
      <c r="BZ630" s="331" t="str">
        <f>IF(COUNT(BZ609,Y643)=2,ROUND(BZ609*Y643/SUM(Y639:Y648),#REF!),"")</f>
        <v/>
      </c>
      <c r="CA630" s="331" t="str">
        <f>IF(COUNT(CA609,Z643)=2,ROUND(CA609*Z643/SUM(Z639:Z648),#REF!),"")</f>
        <v/>
      </c>
      <c r="CB630" s="331" t="str">
        <f>IF(COUNT(CB609,AA643)=2,ROUND(CB609*AA643/SUM(AA639:AA648),#REF!),"")</f>
        <v/>
      </c>
      <c r="CC630" s="331" t="str">
        <f>IF(COUNT(CC609,AB643)=2,ROUND(CC609*AB643/SUM(AB639:AB648),#REF!),"")</f>
        <v/>
      </c>
      <c r="CD630" s="331" t="str">
        <f>IF(COUNT(CD609,AC643)=2,ROUND(CD609*AC643/SUM(AC639:AC648),#REF!),"")</f>
        <v/>
      </c>
      <c r="CE630" s="331" t="str">
        <f>IF(COUNT(CE609,AD643)=2,ROUND(CE609*AD643/SUM(AD639:AD648),#REF!),"")</f>
        <v/>
      </c>
      <c r="CF630" s="331" t="str">
        <f>IF(COUNT(CF609,AE643)=2,ROUND(CF609*AE643/SUM(AE639:AE648),#REF!),"")</f>
        <v/>
      </c>
      <c r="CG630" s="331" t="str">
        <f>IF(COUNT(CG609,AF643)=2,ROUND(CG609*AF643/SUM(AF639:AF648),#REF!),"")</f>
        <v/>
      </c>
      <c r="CH630" s="564" t="str">
        <f>IF(CH629="","",CH629)</f>
        <v>太陽光（余剰）</v>
      </c>
      <c r="CI630" s="564"/>
      <c r="CJ630" s="564"/>
      <c r="CK630" s="564"/>
      <c r="CL630" s="564"/>
      <c r="CM630" s="564"/>
      <c r="CN630" s="564"/>
      <c r="CO630" s="564"/>
      <c r="CP630" s="564"/>
      <c r="CQ630" s="564"/>
    </row>
    <row r="631" spans="3:97" s="243" customFormat="1" ht="13.5" customHeight="1">
      <c r="C631" s="604" t="e">
        <f>DATE(#REF!+9,1,1)</f>
        <v>#REF!</v>
      </c>
      <c r="D631" s="605"/>
      <c r="E631" s="613" t="s">
        <v>275</v>
      </c>
      <c r="F631" s="614"/>
      <c r="G631" s="615"/>
      <c r="H631" s="256"/>
      <c r="I631" s="256"/>
      <c r="J631" s="256"/>
      <c r="K631" s="256"/>
      <c r="L631" s="256"/>
      <c r="M631" s="256"/>
      <c r="N631" s="256"/>
      <c r="O631" s="256"/>
      <c r="P631" s="256"/>
      <c r="Q631" s="256"/>
      <c r="R631" s="256"/>
      <c r="S631" s="256"/>
      <c r="T631" s="255"/>
      <c r="U631" s="613" t="s">
        <v>210</v>
      </c>
      <c r="V631" s="614"/>
      <c r="W631" s="614"/>
      <c r="X631" s="615"/>
      <c r="Y631" s="616" t="str">
        <f>IF(COUNT(S631)=0,"",ROUND(S631,#REF!))</f>
        <v/>
      </c>
      <c r="Z631" s="617"/>
      <c r="AA631" s="257"/>
      <c r="AB631" s="257"/>
      <c r="AC631" s="257"/>
      <c r="AD631" s="604" t="e">
        <f>DATE(#REF!+9,1,1)</f>
        <v>#REF!</v>
      </c>
      <c r="AE631" s="605"/>
      <c r="AF631" s="613" t="s">
        <v>198</v>
      </c>
      <c r="AG631" s="614"/>
      <c r="AH631" s="615"/>
      <c r="AI631" s="258" t="str">
        <f>IF(COUNT(S629,H631)&lt;&gt;2,"",ROUND(MIN(S629,H631)*H608,#REF!))</f>
        <v/>
      </c>
      <c r="AJ631" s="258" t="str">
        <f>IF(COUNT(H631,I631)&lt;&gt;2,"",ROUND(MIN(H631,I631)*I608,#REF!))</f>
        <v/>
      </c>
      <c r="AK631" s="258" t="str">
        <f>IF(COUNT(I631,J631)&lt;&gt;2,"",ROUND(MIN(I631,J631)*J608,#REF!))</f>
        <v/>
      </c>
      <c r="AL631" s="258" t="str">
        <f>IF(COUNT(J631,K631)&lt;&gt;2,"",ROUND(MIN(J631,K631)*K608,#REF!))</f>
        <v/>
      </c>
      <c r="AM631" s="258" t="str">
        <f>IF(COUNT(K631,L631)&lt;&gt;2,"",ROUND(MIN(K631,L631)*L608,#REF!))</f>
        <v/>
      </c>
      <c r="AN631" s="258" t="str">
        <f>IF(COUNT(L631,M631)&lt;&gt;2,"",ROUND(MIN(L631,M631)*M608,#REF!))</f>
        <v/>
      </c>
      <c r="AO631" s="258" t="str">
        <f>IF(COUNT(M631,N631)&lt;&gt;2,"",ROUND(MIN(M631,N631)*N608,#REF!))</f>
        <v/>
      </c>
      <c r="AP631" s="258" t="str">
        <f>IF(COUNT(N631,O631)&lt;&gt;2,"",ROUND(MIN(N631,O631)*O608,#REF!))</f>
        <v/>
      </c>
      <c r="AQ631" s="258" t="str">
        <f>IF(COUNT(O631,P631)&lt;&gt;2,"",ROUND(MIN(O631,P631)*P608,#REF!))</f>
        <v/>
      </c>
      <c r="AR631" s="258" t="str">
        <f>IF(COUNT(P631,Q631)&lt;&gt;2,"",ROUND(MIN(P631,Q631)*Q608,#REF!))</f>
        <v/>
      </c>
      <c r="AS631" s="258" t="str">
        <f>IF(COUNT(Q631,R631)&lt;&gt;2,"",ROUND(MIN(Q631,R631)*R608,#REF!))</f>
        <v/>
      </c>
      <c r="AT631" s="258" t="str">
        <f>IF(COUNT(R631,S631)&lt;&gt;2,"",ROUND(MIN(R631,S631)*S608,#REF!))</f>
        <v/>
      </c>
      <c r="AU631" s="255"/>
      <c r="AX631" s="569"/>
      <c r="AY631" s="569"/>
      <c r="AZ631" s="589"/>
      <c r="BA631" s="590"/>
      <c r="BB631" s="590"/>
      <c r="BC631" s="590"/>
      <c r="BD631" s="589"/>
      <c r="BE631" s="585" t="e">
        <f>IF(#REF!="発電事業者","月間送電電力量（GWh）","月間受電電力量（GWh）")</f>
        <v>#REF!</v>
      </c>
      <c r="BF631" s="586"/>
      <c r="BG631" s="331" t="str">
        <f>IF(COUNT(BG610,L643)=2,ROUND(BG610*L643/SUM(L639:L648),#REF!),"")</f>
        <v/>
      </c>
      <c r="BH631" s="331" t="str">
        <f>IF(COUNT(BH610,M643)=2,ROUND(BH610*M643/SUM(M639:M648),#REF!),"")</f>
        <v/>
      </c>
      <c r="BI631" s="331" t="str">
        <f>IF(COUNT(BI610,N643)=2,ROUND(BI610*N643/SUM(N639:N648),#REF!),"")</f>
        <v/>
      </c>
      <c r="BJ631" s="331" t="str">
        <f>IF(COUNT(BJ610,O643)=2,ROUND(BJ610*O643/SUM(O639:O648),#REF!),"")</f>
        <v/>
      </c>
      <c r="BK631" s="331" t="str">
        <f>IF(COUNT(BK610,P643)=2,ROUND(BK610*P643/SUM(P639:P648),#REF!),"")</f>
        <v/>
      </c>
      <c r="BL631" s="331" t="str">
        <f>IF(COUNT(BL610,Q643)=2,ROUND(BL610*Q643/SUM(Q639:Q648),#REF!),"")</f>
        <v/>
      </c>
      <c r="BM631" s="331" t="str">
        <f>IF(COUNT(BM610,R643)=2,ROUND(BM610*R643/SUM(R639:R648),#REF!),"")</f>
        <v/>
      </c>
      <c r="BN631" s="331" t="str">
        <f>IF(COUNT(BN610,S643)=2,ROUND(BN610*S643/SUM(S639:S648),#REF!),"")</f>
        <v/>
      </c>
      <c r="BO631" s="331" t="str">
        <f>IF(COUNT(BO610,T643)=2,ROUND(BO610*T643/SUM(T639:T648),#REF!),"")</f>
        <v/>
      </c>
      <c r="BP631" s="331" t="str">
        <f>IF(COUNT(BP610,U643)=2,ROUND(BP610*U643/SUM(U639:U648),#REF!),"")</f>
        <v/>
      </c>
      <c r="BQ631" s="331" t="str">
        <f>IF(COUNT(BQ610,V643)=2,ROUND(BQ610*V643/SUM(V639:V648),#REF!),"")</f>
        <v/>
      </c>
      <c r="BR631" s="331" t="str">
        <f>IF(COUNT(BR610,W643)=2,ROUND(BR610*W643/SUM(W639:W648),#REF!),"")</f>
        <v/>
      </c>
      <c r="BS631" s="569" t="e">
        <f>IF(#REF!="発電事業者","年間送電電力量（GWh）","年間受電電力量（GWh）")</f>
        <v>#REF!</v>
      </c>
      <c r="BT631" s="569"/>
      <c r="BU631" s="569"/>
      <c r="BV631" s="333" t="s">
        <v>25</v>
      </c>
      <c r="BW631" s="582"/>
      <c r="BX631" s="582"/>
      <c r="BY631" s="331" t="str">
        <f>IF(COUNT(BY610,X643)=2,ROUND(BY610*X643/SUM(X639:X648),#REF!),"")</f>
        <v/>
      </c>
      <c r="BZ631" s="331" t="str">
        <f>IF(COUNT(BZ610,Y643)=2,ROUND(BZ610*Y643/SUM(Y639:Y648),#REF!),"")</f>
        <v/>
      </c>
      <c r="CA631" s="331" t="str">
        <f>IF(COUNT(CA610,Z643)=2,ROUND(CA610*Z643/SUM(Z639:Z648),#REF!),"")</f>
        <v/>
      </c>
      <c r="CB631" s="331" t="str">
        <f>IF(COUNT(CB610,AA643)=2,ROUND(CB610*AA643/SUM(AA639:AA648),#REF!),"")</f>
        <v/>
      </c>
      <c r="CC631" s="331" t="str">
        <f>IF(COUNT(CC610,AB643)=2,ROUND(CC610*AB643/SUM(AB639:AB648),#REF!),"")</f>
        <v/>
      </c>
      <c r="CD631" s="331" t="str">
        <f>IF(COUNT(CD610,AC643)=2,ROUND(CD610*AC643/SUM(AC639:AC648),#REF!),"")</f>
        <v/>
      </c>
      <c r="CE631" s="331" t="str">
        <f>IF(COUNT(CE610,AD643)=2,ROUND(CE610*AD643/SUM(AD639:AD648),#REF!),"")</f>
        <v/>
      </c>
      <c r="CF631" s="331" t="str">
        <f>IF(COUNT(CF610,AE643)=2,ROUND(CF610*AE643/SUM(AE639:AE648),#REF!),"")</f>
        <v/>
      </c>
      <c r="CG631" s="331" t="str">
        <f>IF(COUNT(CG610,AF643)=2,ROUND(CG610*AF643/SUM(AF639:AF648),#REF!),"")</f>
        <v/>
      </c>
      <c r="CH631" s="565" t="str">
        <f>IF(COUNTA(AG643)=0,"",AG643)</f>
        <v/>
      </c>
      <c r="CI631" s="565"/>
      <c r="CJ631" s="565"/>
      <c r="CK631" s="565"/>
      <c r="CL631" s="565"/>
      <c r="CM631" s="565"/>
      <c r="CN631" s="565"/>
      <c r="CO631" s="565"/>
      <c r="CP631" s="565"/>
      <c r="CQ631" s="565"/>
    </row>
    <row r="632" spans="3:97" s="243" customFormat="1" ht="13.5" customHeight="1">
      <c r="C632" s="606"/>
      <c r="D632" s="607"/>
      <c r="E632" s="608" t="s">
        <v>212</v>
      </c>
      <c r="F632" s="609"/>
      <c r="G632" s="610"/>
      <c r="H632" s="261"/>
      <c r="I632" s="261"/>
      <c r="J632" s="261"/>
      <c r="K632" s="261"/>
      <c r="L632" s="261"/>
      <c r="M632" s="261"/>
      <c r="N632" s="261"/>
      <c r="O632" s="261"/>
      <c r="P632" s="261"/>
      <c r="Q632" s="261"/>
      <c r="R632" s="261"/>
      <c r="S632" s="261"/>
      <c r="T632" s="262" t="str">
        <f>IF(COUNT(H632:S632)=0,"",SUMPRODUCT(ROUND(H632:S632,#REF!)))</f>
        <v/>
      </c>
      <c r="U632" s="608" t="s">
        <v>211</v>
      </c>
      <c r="V632" s="609"/>
      <c r="W632" s="609"/>
      <c r="X632" s="610"/>
      <c r="Y632" s="611" t="str">
        <f>IF(COUNT(T632)=0,"",T632)</f>
        <v/>
      </c>
      <c r="Z632" s="612"/>
      <c r="AA632" s="257"/>
      <c r="AB632" s="257"/>
      <c r="AC632" s="257"/>
      <c r="AD632" s="606"/>
      <c r="AE632" s="607"/>
      <c r="AF632" s="608" t="s">
        <v>199</v>
      </c>
      <c r="AG632" s="609"/>
      <c r="AH632" s="610"/>
      <c r="AI632" s="264" t="str">
        <f t="shared" ref="AI632:AT632" si="158">IF(COUNT(H631:H632)=0,"",ROUND(H632/(H631*24*AI608/1000),3))</f>
        <v/>
      </c>
      <c r="AJ632" s="264" t="str">
        <f t="shared" si="158"/>
        <v/>
      </c>
      <c r="AK632" s="264" t="str">
        <f t="shared" si="158"/>
        <v/>
      </c>
      <c r="AL632" s="264" t="str">
        <f t="shared" si="158"/>
        <v/>
      </c>
      <c r="AM632" s="264" t="str">
        <f t="shared" si="158"/>
        <v/>
      </c>
      <c r="AN632" s="264" t="str">
        <f t="shared" si="158"/>
        <v/>
      </c>
      <c r="AO632" s="264" t="str">
        <f t="shared" si="158"/>
        <v/>
      </c>
      <c r="AP632" s="264" t="str">
        <f t="shared" si="158"/>
        <v/>
      </c>
      <c r="AQ632" s="264" t="str">
        <f t="shared" si="158"/>
        <v/>
      </c>
      <c r="AR632" s="264" t="str">
        <f t="shared" si="158"/>
        <v/>
      </c>
      <c r="AS632" s="264" t="str">
        <f t="shared" si="158"/>
        <v/>
      </c>
      <c r="AT632" s="264" t="str">
        <f t="shared" si="158"/>
        <v/>
      </c>
      <c r="AU632" s="265" t="str">
        <f>IF(COUNT(AI632:AT632)=0,"",AVERAGE(AI632:AT632))</f>
        <v/>
      </c>
      <c r="AX632" s="569" t="str">
        <f>IF(C644="","",C644)</f>
        <v/>
      </c>
      <c r="AY632" s="569"/>
      <c r="AZ632" s="587" t="str">
        <f>IF(E644="","",E644)</f>
        <v/>
      </c>
      <c r="BA632" s="590" t="str">
        <f ca="1">IF(F644="","",F644)</f>
        <v/>
      </c>
      <c r="BB632" s="590"/>
      <c r="BC632" s="590"/>
      <c r="BD632" s="587" t="str">
        <f>IF(I644="","",I644)</f>
        <v/>
      </c>
      <c r="BE632" s="578" t="e">
        <f>IF(#REF!="発電事業者","送電電力（MW）","受電電力（MW）")</f>
        <v>#REF!</v>
      </c>
      <c r="BF632" s="579"/>
      <c r="BG632" s="331" t="str">
        <f>IF(COUNT(BG608,L644)=2,ROUND(BG608*L644/SUM(L639:L648),#REF!),"")</f>
        <v/>
      </c>
      <c r="BH632" s="331" t="str">
        <f>IF(COUNT(BH608,M644)=2,ROUND(BH608*M644/SUM(M639:M648),#REF!),"")</f>
        <v/>
      </c>
      <c r="BI632" s="331" t="str">
        <f>IF(COUNT(BI608,N644)=2,ROUND(BI608*N644/SUM(N639:N648),#REF!),"")</f>
        <v/>
      </c>
      <c r="BJ632" s="331" t="str">
        <f>IF(COUNT(BJ608,O644)=2,ROUND(BJ608*O644/SUM(O639:O648),#REF!),"")</f>
        <v/>
      </c>
      <c r="BK632" s="331" t="str">
        <f>IF(COUNT(BK608,P644)=2,ROUND(BK608*P644/SUM(P639:P648),#REF!),"")</f>
        <v/>
      </c>
      <c r="BL632" s="331" t="str">
        <f>IF(COUNT(BL608,Q644)=2,ROUND(BL608*Q644/SUM(Q639:Q648),#REF!),"")</f>
        <v/>
      </c>
      <c r="BM632" s="331" t="str">
        <f>IF(COUNT(BM608,R644)=2,ROUND(BM608*R644/SUM(R639:R648),#REF!),"")</f>
        <v/>
      </c>
      <c r="BN632" s="331" t="str">
        <f>IF(COUNT(BN608,S644)=2,ROUND(BN608*S644/SUM(S639:S648),#REF!),"")</f>
        <v/>
      </c>
      <c r="BO632" s="331" t="str">
        <f>IF(COUNT(BO608,T644)=2,ROUND(BO608*T644/SUM(T639:T648),#REF!),"")</f>
        <v/>
      </c>
      <c r="BP632" s="331" t="str">
        <f>IF(COUNT(BP608,U644)=2,ROUND(BP608*U644/SUM(U639:U648),#REF!),"")</f>
        <v/>
      </c>
      <c r="BQ632" s="331" t="str">
        <f>IF(COUNT(BQ608,V644)=2,ROUND(BQ608*V644/SUM(V639:V648),#REF!),"")</f>
        <v/>
      </c>
      <c r="BR632" s="331" t="str">
        <f>IF(COUNT(BR608,W644)=2,ROUND(BR608*W644/SUM(W639:W648),#REF!),"")</f>
        <v/>
      </c>
      <c r="BS632" s="569" t="e">
        <f>IF(#REF!="発電事業者","送電電力（MW）","受電電力（MW）")</f>
        <v>#REF!</v>
      </c>
      <c r="BT632" s="569"/>
      <c r="BU632" s="569"/>
      <c r="BV632" s="333" t="s">
        <v>171</v>
      </c>
      <c r="BW632" s="580"/>
      <c r="BX632" s="580"/>
      <c r="BY632" s="331" t="str">
        <f>IF(COUNT(BY608,X644)=2,ROUND(BY608*X644/SUM(X639:X648),#REF!),"")</f>
        <v/>
      </c>
      <c r="BZ632" s="331" t="str">
        <f>IF(COUNT(BZ608,Y644)=2,ROUND(BZ608*Y644/SUM(Y639:Y648),#REF!),"")</f>
        <v/>
      </c>
      <c r="CA632" s="331" t="str">
        <f>IF(COUNT(CA608,Z644)=2,ROUND(CA608*Z644/SUM(Z639:Z648),#REF!),"")</f>
        <v/>
      </c>
      <c r="CB632" s="331" t="str">
        <f>IF(COUNT(CB608,AA644)=2,ROUND(CB608*AA644/SUM(AA639:AA648),#REF!),"")</f>
        <v/>
      </c>
      <c r="CC632" s="331" t="str">
        <f>IF(COUNT(CC608,AB644)=2,ROUND(CC608*AB644/SUM(AB639:AB648),#REF!),"")</f>
        <v/>
      </c>
      <c r="CD632" s="331" t="str">
        <f>IF(COUNT(CD608,AC644)=2,ROUND(CD608*AC644/SUM(AC639:AC648),#REF!),"")</f>
        <v/>
      </c>
      <c r="CE632" s="331" t="str">
        <f>IF(COUNT(CE608,AD644)=2,ROUND(CE608*AD644/SUM(AD639:AD648),#REF!),"")</f>
        <v/>
      </c>
      <c r="CF632" s="331" t="str">
        <f>IF(COUNT(CF608,AE644)=2,ROUND(CF608*AE644/SUM(AE639:AE648),#REF!),"")</f>
        <v/>
      </c>
      <c r="CG632" s="331" t="str">
        <f>IF(COUNT(CG608,AF644)=2,ROUND(CG608*AF644/SUM(AF639:AF648),#REF!),"")</f>
        <v/>
      </c>
      <c r="CH632" s="563" t="s">
        <v>215</v>
      </c>
      <c r="CI632" s="563"/>
      <c r="CJ632" s="563"/>
      <c r="CK632" s="563"/>
      <c r="CL632" s="563"/>
      <c r="CM632" s="563"/>
      <c r="CN632" s="563"/>
      <c r="CO632" s="563"/>
      <c r="CP632" s="563"/>
      <c r="CQ632" s="563"/>
    </row>
    <row r="633" spans="3:97" s="243" customFormat="1" ht="13.5" customHeight="1">
      <c r="C633" s="273"/>
      <c r="D633" s="273"/>
      <c r="E633" s="245"/>
      <c r="F633" s="245"/>
      <c r="G633" s="245"/>
      <c r="H633" s="257"/>
      <c r="I633" s="257"/>
      <c r="J633" s="257"/>
      <c r="K633" s="257"/>
      <c r="L633" s="257"/>
      <c r="M633" s="257"/>
      <c r="N633" s="257"/>
      <c r="O633" s="257"/>
      <c r="P633" s="257"/>
      <c r="Q633" s="257"/>
      <c r="R633" s="257"/>
      <c r="S633" s="257"/>
      <c r="T633" s="257"/>
      <c r="U633" s="245"/>
      <c r="V633" s="245"/>
      <c r="W633" s="245"/>
      <c r="X633" s="245"/>
      <c r="Y633" s="274"/>
      <c r="Z633" s="274"/>
      <c r="AA633" s="257"/>
      <c r="AB633" s="257"/>
      <c r="AC633" s="257"/>
      <c r="AD633" s="273"/>
      <c r="AE633" s="273"/>
      <c r="AF633" s="245"/>
      <c r="AG633" s="245"/>
      <c r="AH633" s="245"/>
      <c r="AI633" s="271"/>
      <c r="AJ633" s="271"/>
      <c r="AK633" s="271"/>
      <c r="AL633" s="271"/>
      <c r="AM633" s="271"/>
      <c r="AN633" s="271"/>
      <c r="AO633" s="271"/>
      <c r="AP633" s="271"/>
      <c r="AQ633" s="271"/>
      <c r="AR633" s="271"/>
      <c r="AS633" s="271"/>
      <c r="AT633" s="271"/>
      <c r="AU633" s="272"/>
      <c r="AV633" s="275"/>
      <c r="AX633" s="569"/>
      <c r="AY633" s="569"/>
      <c r="AZ633" s="588"/>
      <c r="BA633" s="590"/>
      <c r="BB633" s="590"/>
      <c r="BC633" s="590"/>
      <c r="BD633" s="588"/>
      <c r="BE633" s="583"/>
      <c r="BF633" s="584"/>
      <c r="BG633" s="259"/>
      <c r="BH633" s="259"/>
      <c r="BI633" s="259"/>
      <c r="BJ633" s="259"/>
      <c r="BK633" s="259"/>
      <c r="BL633" s="259"/>
      <c r="BM633" s="259"/>
      <c r="BN633" s="259"/>
      <c r="BO633" s="259"/>
      <c r="BP633" s="259"/>
      <c r="BQ633" s="259"/>
      <c r="BR633" s="259"/>
      <c r="BS633" s="569"/>
      <c r="BT633" s="569"/>
      <c r="BU633" s="569"/>
      <c r="BV633" s="333" t="s">
        <v>172</v>
      </c>
      <c r="BW633" s="581"/>
      <c r="BX633" s="581"/>
      <c r="BY633" s="331" t="str">
        <f>IF(COUNT(BY609,X644)=2,ROUND(BY609*X644/SUM(X639:X648),#REF!),"")</f>
        <v/>
      </c>
      <c r="BZ633" s="331" t="str">
        <f>IF(COUNT(BZ609,Y644)=2,ROUND(BZ609*Y644/SUM(Y639:Y648),#REF!),"")</f>
        <v/>
      </c>
      <c r="CA633" s="331" t="str">
        <f>IF(COUNT(CA609,Z644)=2,ROUND(CA609*Z644/SUM(Z639:Z648),#REF!),"")</f>
        <v/>
      </c>
      <c r="CB633" s="331" t="str">
        <f>IF(COUNT(CB609,AA644)=2,ROUND(CB609*AA644/SUM(AA639:AA648),#REF!),"")</f>
        <v/>
      </c>
      <c r="CC633" s="331" t="str">
        <f>IF(COUNT(CC609,AB644)=2,ROUND(CC609*AB644/SUM(AB639:AB648),#REF!),"")</f>
        <v/>
      </c>
      <c r="CD633" s="331" t="str">
        <f>IF(COUNT(CD609,AC644)=2,ROUND(CD609*AC644/SUM(AC639:AC648),#REF!),"")</f>
        <v/>
      </c>
      <c r="CE633" s="331" t="str">
        <f>IF(COUNT(CE609,AD644)=2,ROUND(CE609*AD644/SUM(AD639:AD648),#REF!),"")</f>
        <v/>
      </c>
      <c r="CF633" s="331" t="str">
        <f>IF(COUNT(CF609,AE644)=2,ROUND(CF609*AE644/SUM(AE639:AE648),#REF!),"")</f>
        <v/>
      </c>
      <c r="CG633" s="331" t="str">
        <f>IF(COUNT(CG609,AF644)=2,ROUND(CG609*AF644/SUM(AF639:AF648),#REF!),"")</f>
        <v/>
      </c>
      <c r="CH633" s="564" t="str">
        <f>IF(CH632="","",CH632)</f>
        <v>太陽光（余剰）</v>
      </c>
      <c r="CI633" s="564"/>
      <c r="CJ633" s="564"/>
      <c r="CK633" s="564"/>
      <c r="CL633" s="564"/>
      <c r="CM633" s="564"/>
      <c r="CN633" s="564"/>
      <c r="CO633" s="564"/>
      <c r="CP633" s="564"/>
      <c r="CQ633" s="564"/>
      <c r="CR633" s="271"/>
      <c r="CS633" s="271"/>
    </row>
    <row r="634" spans="3:97" s="243" customFormat="1" ht="13.5" customHeight="1">
      <c r="I634" s="257"/>
      <c r="J634" s="257"/>
      <c r="K634" s="257"/>
      <c r="L634" s="257"/>
      <c r="M634" s="257"/>
      <c r="N634" s="257"/>
      <c r="O634" s="257"/>
      <c r="P634" s="257"/>
      <c r="Q634" s="257"/>
      <c r="R634" s="257"/>
      <c r="S634" s="257"/>
      <c r="T634" s="257"/>
      <c r="U634" s="245"/>
      <c r="V634" s="245"/>
      <c r="W634" s="245"/>
      <c r="X634" s="245"/>
      <c r="Y634" s="274"/>
      <c r="Z634" s="274"/>
      <c r="AA634" s="257"/>
      <c r="AB634" s="257"/>
      <c r="AC634" s="257"/>
      <c r="AD634" s="273"/>
      <c r="AE634" s="273"/>
      <c r="AF634" s="245"/>
      <c r="AG634" s="245"/>
      <c r="AH634" s="245"/>
      <c r="AI634" s="271"/>
      <c r="AJ634" s="271"/>
      <c r="AK634" s="271"/>
      <c r="AL634" s="271"/>
      <c r="AM634" s="271"/>
      <c r="AN634" s="271"/>
      <c r="AO634" s="271"/>
      <c r="AP634" s="271"/>
      <c r="AQ634" s="271"/>
      <c r="AR634" s="271"/>
      <c r="AS634" s="271"/>
      <c r="AT634" s="271"/>
      <c r="AU634" s="272"/>
      <c r="AV634" s="257"/>
      <c r="AX634" s="569"/>
      <c r="AY634" s="569"/>
      <c r="AZ634" s="589"/>
      <c r="BA634" s="590"/>
      <c r="BB634" s="590"/>
      <c r="BC634" s="590"/>
      <c r="BD634" s="589"/>
      <c r="BE634" s="585" t="e">
        <f>IF(#REF!="発電事業者","月間送電電力量（GWh）","月間受電電力量（GWh）")</f>
        <v>#REF!</v>
      </c>
      <c r="BF634" s="586"/>
      <c r="BG634" s="331" t="str">
        <f>IF(COUNT(BG610,L644)=2,ROUND(BG610*L644/SUM(L639:L648),#REF!),"")</f>
        <v/>
      </c>
      <c r="BH634" s="331" t="str">
        <f>IF(COUNT(BH610,M644)=2,ROUND(BH610*M644/SUM(M639:M648),#REF!),"")</f>
        <v/>
      </c>
      <c r="BI634" s="331" t="str">
        <f>IF(COUNT(BI610,N644)=2,ROUND(BI610*N644/SUM(N639:N648),#REF!),"")</f>
        <v/>
      </c>
      <c r="BJ634" s="331" t="str">
        <f>IF(COUNT(BJ610,O644)=2,ROUND(BJ610*O644/SUM(O639:O648),#REF!),"")</f>
        <v/>
      </c>
      <c r="BK634" s="331" t="str">
        <f>IF(COUNT(BK610,P644)=2,ROUND(BK610*P644/SUM(P639:P648),#REF!),"")</f>
        <v/>
      </c>
      <c r="BL634" s="331" t="str">
        <f>IF(COUNT(BL610,Q644)=2,ROUND(BL610*Q644/SUM(Q639:Q648),#REF!),"")</f>
        <v/>
      </c>
      <c r="BM634" s="331" t="str">
        <f>IF(COUNT(BM610,R644)=2,ROUND(BM610*R644/SUM(R639:R648),#REF!),"")</f>
        <v/>
      </c>
      <c r="BN634" s="331" t="str">
        <f>IF(COUNT(BN610,S644)=2,ROUND(BN610*S644/SUM(S639:S648),#REF!),"")</f>
        <v/>
      </c>
      <c r="BO634" s="331" t="str">
        <f>IF(COUNT(BO610,T644)=2,ROUND(BO610*T644/SUM(T639:T648),#REF!),"")</f>
        <v/>
      </c>
      <c r="BP634" s="331" t="str">
        <f>IF(COUNT(BP610,U644)=2,ROUND(BP610*U644/SUM(U639:U648),#REF!),"")</f>
        <v/>
      </c>
      <c r="BQ634" s="331" t="str">
        <f>IF(COUNT(BQ610,V644)=2,ROUND(BQ610*V644/SUM(V639:V648),#REF!),"")</f>
        <v/>
      </c>
      <c r="BR634" s="331" t="str">
        <f>IF(COUNT(BR610,W644)=2,ROUND(BR610*W644/SUM(W639:W648),#REF!),"")</f>
        <v/>
      </c>
      <c r="BS634" s="569" t="e">
        <f>IF(#REF!="発電事業者","年間送電電力量（GWh）","年間受電電力量（GWh）")</f>
        <v>#REF!</v>
      </c>
      <c r="BT634" s="569"/>
      <c r="BU634" s="569"/>
      <c r="BV634" s="333" t="s">
        <v>25</v>
      </c>
      <c r="BW634" s="582"/>
      <c r="BX634" s="582"/>
      <c r="BY634" s="331" t="str">
        <f>IF(COUNT(BY610,X644)=2,ROUND(BY610*X644/SUM(X639:X648),#REF!),"")</f>
        <v/>
      </c>
      <c r="BZ634" s="331" t="str">
        <f>IF(COUNT(BZ610,Y644)=2,ROUND(BZ610*Y644/SUM(Y639:Y648),#REF!),"")</f>
        <v/>
      </c>
      <c r="CA634" s="331" t="str">
        <f>IF(COUNT(CA610,Z644)=2,ROUND(CA610*Z644/SUM(Z639:Z648),#REF!),"")</f>
        <v/>
      </c>
      <c r="CB634" s="331" t="str">
        <f>IF(COUNT(CB610,AA644)=2,ROUND(CB610*AA644/SUM(AA639:AA648),#REF!),"")</f>
        <v/>
      </c>
      <c r="CC634" s="331" t="str">
        <f>IF(COUNT(CC610,AB644)=2,ROUND(CC610*AB644/SUM(AB639:AB648),#REF!),"")</f>
        <v/>
      </c>
      <c r="CD634" s="331" t="str">
        <f>IF(COUNT(CD610,AC644)=2,ROUND(CD610*AC644/SUM(AC639:AC648),#REF!),"")</f>
        <v/>
      </c>
      <c r="CE634" s="331" t="str">
        <f>IF(COUNT(CE610,AD644)=2,ROUND(CE610*AD644/SUM(AD639:AD648),#REF!),"")</f>
        <v/>
      </c>
      <c r="CF634" s="331" t="str">
        <f>IF(COUNT(CF610,AE644)=2,ROUND(CF610*AE644/SUM(AE639:AE648),#REF!),"")</f>
        <v/>
      </c>
      <c r="CG634" s="331" t="str">
        <f>IF(COUNT(CG610,AF644)=2,ROUND(CG610*AF644/SUM(AF639:AF648),#REF!),"")</f>
        <v/>
      </c>
      <c r="CH634" s="565" t="str">
        <f>IF(COUNTA(AG644)=0,"",AG644)</f>
        <v/>
      </c>
      <c r="CI634" s="565"/>
      <c r="CJ634" s="565"/>
      <c r="CK634" s="565"/>
      <c r="CL634" s="565"/>
      <c r="CM634" s="565"/>
      <c r="CN634" s="565"/>
      <c r="CO634" s="565"/>
      <c r="CP634" s="565"/>
      <c r="CQ634" s="565"/>
    </row>
    <row r="635" spans="3:97" s="243" customFormat="1" ht="13.5" customHeight="1">
      <c r="C635" s="273"/>
      <c r="D635" s="273"/>
      <c r="E635" s="245"/>
      <c r="F635" s="245"/>
      <c r="G635" s="245"/>
      <c r="H635" s="257"/>
      <c r="I635" s="257"/>
      <c r="J635" s="257"/>
      <c r="K635" s="257"/>
      <c r="L635" s="257"/>
      <c r="M635" s="257"/>
      <c r="N635" s="257"/>
      <c r="O635" s="257"/>
      <c r="P635" s="257"/>
      <c r="Q635" s="257"/>
      <c r="R635" s="257"/>
      <c r="S635" s="257"/>
      <c r="T635" s="257"/>
      <c r="U635" s="257"/>
      <c r="V635" s="257"/>
      <c r="W635" s="257"/>
      <c r="X635" s="257"/>
      <c r="Y635" s="257"/>
      <c r="Z635" s="257"/>
      <c r="AA635" s="257"/>
      <c r="AB635" s="257"/>
      <c r="AC635" s="257"/>
      <c r="AD635" s="257"/>
      <c r="AE635" s="257"/>
      <c r="AF635" s="257"/>
      <c r="AG635" s="257"/>
      <c r="AH635" s="257"/>
      <c r="AI635" s="257"/>
      <c r="AJ635" s="257"/>
      <c r="AK635" s="257"/>
      <c r="AL635" s="257"/>
      <c r="AM635" s="257"/>
      <c r="AN635" s="257"/>
      <c r="AO635" s="257"/>
      <c r="AP635" s="257"/>
      <c r="AQ635" s="257"/>
      <c r="AR635" s="257"/>
      <c r="AS635" s="257"/>
      <c r="AT635" s="257"/>
      <c r="AU635" s="257"/>
      <c r="AV635" s="275"/>
      <c r="AX635" s="569" t="str">
        <f>IF(C645="","",C645)</f>
        <v/>
      </c>
      <c r="AY635" s="569"/>
      <c r="AZ635" s="587" t="str">
        <f>IF(E645="","",E645)</f>
        <v/>
      </c>
      <c r="BA635" s="590" t="str">
        <f ca="1">IF(F645="","",F645)</f>
        <v/>
      </c>
      <c r="BB635" s="590"/>
      <c r="BC635" s="590"/>
      <c r="BD635" s="587" t="str">
        <f>IF(I645="","",I645)</f>
        <v/>
      </c>
      <c r="BE635" s="578" t="e">
        <f>IF(#REF!="発電事業者","送電電力（MW）","受電電力（MW）")</f>
        <v>#REF!</v>
      </c>
      <c r="BF635" s="579"/>
      <c r="BG635" s="331" t="str">
        <f>IF(COUNT(BG608,L645)=2,ROUND(BG608*L645/SUM(L639:L648),#REF!),"")</f>
        <v/>
      </c>
      <c r="BH635" s="331" t="str">
        <f>IF(COUNT(BH608,M645)=2,ROUND(BH608*M645/SUM(M639:M648),#REF!),"")</f>
        <v/>
      </c>
      <c r="BI635" s="331" t="str">
        <f>IF(COUNT(BI608,N645)=2,ROUND(BI608*N645/SUM(N639:N648),#REF!),"")</f>
        <v/>
      </c>
      <c r="BJ635" s="331" t="str">
        <f>IF(COUNT(BJ608,O645)=2,ROUND(BJ608*O645/SUM(O639:O648),#REF!),"")</f>
        <v/>
      </c>
      <c r="BK635" s="331" t="str">
        <f>IF(COUNT(BK608,P645)=2,ROUND(BK608*P645/SUM(P639:P648),#REF!),"")</f>
        <v/>
      </c>
      <c r="BL635" s="331" t="str">
        <f>IF(COUNT(BL608,Q645)=2,ROUND(BL608*Q645/SUM(Q639:Q648),#REF!),"")</f>
        <v/>
      </c>
      <c r="BM635" s="331" t="str">
        <f>IF(COUNT(BM608,R645)=2,ROUND(BM608*R645/SUM(R639:R648),#REF!),"")</f>
        <v/>
      </c>
      <c r="BN635" s="331" t="str">
        <f>IF(COUNT(BN608,S645)=2,ROUND(BN608*S645/SUM(S639:S648),#REF!),"")</f>
        <v/>
      </c>
      <c r="BO635" s="331" t="str">
        <f>IF(COUNT(BO608,T645)=2,ROUND(BO608*T645/SUM(T639:T648),#REF!),"")</f>
        <v/>
      </c>
      <c r="BP635" s="331" t="str">
        <f>IF(COUNT(BP608,U645)=2,ROUND(BP608*U645/SUM(U639:U648),#REF!),"")</f>
        <v/>
      </c>
      <c r="BQ635" s="331" t="str">
        <f>IF(COUNT(BQ608,V645)=2,ROUND(BQ608*V645/SUM(V639:V648),#REF!),"")</f>
        <v/>
      </c>
      <c r="BR635" s="331" t="str">
        <f>IF(COUNT(BR608,W645)=2,ROUND(BR608*W645/SUM(W639:W648),#REF!),"")</f>
        <v/>
      </c>
      <c r="BS635" s="569" t="e">
        <f>IF(#REF!="発電事業者","送電電力（MW）","受電電力（MW）")</f>
        <v>#REF!</v>
      </c>
      <c r="BT635" s="569"/>
      <c r="BU635" s="569"/>
      <c r="BV635" s="333" t="s">
        <v>171</v>
      </c>
      <c r="BW635" s="580"/>
      <c r="BX635" s="580"/>
      <c r="BY635" s="331" t="str">
        <f>IF(COUNT(BY608,X645)=2,ROUND(BY608*X645/SUM(X639:X648),#REF!),"")</f>
        <v/>
      </c>
      <c r="BZ635" s="331" t="str">
        <f>IF(COUNT(BZ608,Y645)=2,ROUND(BZ608*Y645/SUM(Y639:Y648),#REF!),"")</f>
        <v/>
      </c>
      <c r="CA635" s="331" t="str">
        <f>IF(COUNT(CA608,Z645)=2,ROUND(CA608*Z645/SUM(Z639:Z648),#REF!),"")</f>
        <v/>
      </c>
      <c r="CB635" s="331" t="str">
        <f>IF(COUNT(CB608,AA645)=2,ROUND(CB608*AA645/SUM(AA639:AA648),#REF!),"")</f>
        <v/>
      </c>
      <c r="CC635" s="331" t="str">
        <f>IF(COUNT(CC608,AB645)=2,ROUND(CC608*AB645/SUM(AB639:AB648),#REF!),"")</f>
        <v/>
      </c>
      <c r="CD635" s="331" t="str">
        <f>IF(COUNT(CD608,AC645)=2,ROUND(CD608*AC645/SUM(AC639:AC648),#REF!),"")</f>
        <v/>
      </c>
      <c r="CE635" s="331" t="str">
        <f>IF(COUNT(CE608,AD645)=2,ROUND(CE608*AD645/SUM(AD639:AD648),#REF!),"")</f>
        <v/>
      </c>
      <c r="CF635" s="331" t="str">
        <f>IF(COUNT(CF608,AE645)=2,ROUND(CF608*AE645/SUM(AE639:AE648),#REF!),"")</f>
        <v/>
      </c>
      <c r="CG635" s="331" t="str">
        <f>IF(COUNT(CG608,AF645)=2,ROUND(CG608*AF645/SUM(AF639:AF648),#REF!),"")</f>
        <v/>
      </c>
      <c r="CH635" s="563" t="s">
        <v>215</v>
      </c>
      <c r="CI635" s="563"/>
      <c r="CJ635" s="563"/>
      <c r="CK635" s="563"/>
      <c r="CL635" s="563"/>
      <c r="CM635" s="563"/>
      <c r="CN635" s="563"/>
      <c r="CO635" s="563"/>
      <c r="CP635" s="563"/>
      <c r="CQ635" s="563"/>
    </row>
    <row r="636" spans="3:97" s="243" customFormat="1" ht="13.5" customHeight="1">
      <c r="C636" s="241" t="e">
        <f>IF(#REF!="発電事業者","送電相手先諸元","購入相手先諸元")</f>
        <v>#REF!</v>
      </c>
      <c r="D636" s="236"/>
      <c r="E636" s="236"/>
      <c r="F636" s="242">
        <v>0</v>
      </c>
      <c r="G636" s="237" t="s">
        <v>255</v>
      </c>
      <c r="H636" s="236"/>
      <c r="I636" s="236"/>
      <c r="J636" s="236"/>
      <c r="K636" s="236"/>
      <c r="AV636" s="257"/>
      <c r="AX636" s="569"/>
      <c r="AY636" s="569"/>
      <c r="AZ636" s="588"/>
      <c r="BA636" s="590"/>
      <c r="BB636" s="590"/>
      <c r="BC636" s="590"/>
      <c r="BD636" s="588"/>
      <c r="BE636" s="583"/>
      <c r="BF636" s="584"/>
      <c r="BG636" s="259"/>
      <c r="BH636" s="259"/>
      <c r="BI636" s="259"/>
      <c r="BJ636" s="259"/>
      <c r="BK636" s="259"/>
      <c r="BL636" s="259"/>
      <c r="BM636" s="259"/>
      <c r="BN636" s="259"/>
      <c r="BO636" s="259"/>
      <c r="BP636" s="259"/>
      <c r="BQ636" s="259"/>
      <c r="BR636" s="259"/>
      <c r="BS636" s="569"/>
      <c r="BT636" s="569"/>
      <c r="BU636" s="569"/>
      <c r="BV636" s="333" t="s">
        <v>172</v>
      </c>
      <c r="BW636" s="581"/>
      <c r="BX636" s="581"/>
      <c r="BY636" s="331" t="str">
        <f>IF(COUNT(BY609,X645)=2,ROUND(BY609*X645/SUM(X639:X648),#REF!),"")</f>
        <v/>
      </c>
      <c r="BZ636" s="331" t="str">
        <f>IF(COUNT(BZ609,Y645)=2,ROUND(BZ609*Y645/SUM(Y639:Y648),#REF!),"")</f>
        <v/>
      </c>
      <c r="CA636" s="331" t="str">
        <f>IF(COUNT(CA609,Z645)=2,ROUND(CA609*Z645/SUM(Z639:Z648),#REF!),"")</f>
        <v/>
      </c>
      <c r="CB636" s="331" t="str">
        <f>IF(COUNT(CB609,AA645)=2,ROUND(CB609*AA645/SUM(AA639:AA648),#REF!),"")</f>
        <v/>
      </c>
      <c r="CC636" s="331" t="str">
        <f>IF(COUNT(CC609,AB645)=2,ROUND(CC609*AB645/SUM(AB639:AB648),#REF!),"")</f>
        <v/>
      </c>
      <c r="CD636" s="331" t="str">
        <f>IF(COUNT(CD609,AC645)=2,ROUND(CD609*AC645/SUM(AC639:AC648),#REF!),"")</f>
        <v/>
      </c>
      <c r="CE636" s="331" t="str">
        <f>IF(COUNT(CE609,AD645)=2,ROUND(CE609*AD645/SUM(AD639:AD648),#REF!),"")</f>
        <v/>
      </c>
      <c r="CF636" s="331" t="str">
        <f>IF(COUNT(CF609,AE645)=2,ROUND(CF609*AE645/SUM(AE639:AE648),#REF!),"")</f>
        <v/>
      </c>
      <c r="CG636" s="331" t="str">
        <f>IF(COUNT(CG609,AF645)=2,ROUND(CG609*AF645/SUM(AF639:AF648),#REF!),"")</f>
        <v/>
      </c>
      <c r="CH636" s="564" t="str">
        <f>IF(CH635="","",CH635)</f>
        <v>太陽光（余剰）</v>
      </c>
      <c r="CI636" s="564"/>
      <c r="CJ636" s="564"/>
      <c r="CK636" s="564"/>
      <c r="CL636" s="564"/>
      <c r="CM636" s="564"/>
      <c r="CN636" s="564"/>
      <c r="CO636" s="564"/>
      <c r="CP636" s="564"/>
      <c r="CQ636" s="564"/>
    </row>
    <row r="637" spans="3:97" s="243" customFormat="1" ht="13.5" customHeight="1">
      <c r="C637" s="594" t="s">
        <v>200</v>
      </c>
      <c r="D637" s="594"/>
      <c r="E637" s="594" t="s">
        <v>201</v>
      </c>
      <c r="F637" s="594" t="s">
        <v>202</v>
      </c>
      <c r="G637" s="594"/>
      <c r="H637" s="594"/>
      <c r="I637" s="595" t="s">
        <v>203</v>
      </c>
      <c r="J637" s="597" t="e">
        <f>IF(#REF!="発電事業者","送電先","購入先")</f>
        <v>#REF!</v>
      </c>
      <c r="K637" s="598"/>
      <c r="L637" s="601" t="e">
        <f>DATE(#REF!,1,1)</f>
        <v>#REF!</v>
      </c>
      <c r="M637" s="602"/>
      <c r="N637" s="602"/>
      <c r="O637" s="602"/>
      <c r="P637" s="602"/>
      <c r="Q637" s="602"/>
      <c r="R637" s="602"/>
      <c r="S637" s="602"/>
      <c r="T637" s="602"/>
      <c r="U637" s="602"/>
      <c r="V637" s="602"/>
      <c r="W637" s="603"/>
      <c r="X637" s="592" t="e">
        <f>DATE(#REF!+1,1,1)</f>
        <v>#REF!</v>
      </c>
      <c r="Y637" s="592" t="e">
        <f>DATE(#REF!+2,1,1)</f>
        <v>#REF!</v>
      </c>
      <c r="Z637" s="592" t="e">
        <f>DATE(#REF!+3,1,1)</f>
        <v>#REF!</v>
      </c>
      <c r="AA637" s="592" t="e">
        <f>DATE(#REF!+4,1,1)</f>
        <v>#REF!</v>
      </c>
      <c r="AB637" s="592" t="e">
        <f>DATE(#REF!+5,1,1)</f>
        <v>#REF!</v>
      </c>
      <c r="AC637" s="592" t="e">
        <f>DATE(#REF!+6,1,1)</f>
        <v>#REF!</v>
      </c>
      <c r="AD637" s="592" t="e">
        <f>DATE(#REF!+7,1,1)</f>
        <v>#REF!</v>
      </c>
      <c r="AE637" s="592" t="e">
        <f>DATE(#REF!+8,1,1)</f>
        <v>#REF!</v>
      </c>
      <c r="AF637" s="592" t="e">
        <f>DATE(#REF!+9,1,1)</f>
        <v>#REF!</v>
      </c>
      <c r="AG637" s="594" t="s">
        <v>253</v>
      </c>
      <c r="AH637" s="594"/>
      <c r="AI637" s="594"/>
      <c r="AJ637" s="594"/>
      <c r="AK637" s="594"/>
      <c r="AL637" s="594"/>
      <c r="AM637" s="594"/>
      <c r="AN637" s="594"/>
      <c r="AO637" s="594"/>
      <c r="AP637" s="594"/>
      <c r="AV637" s="275"/>
      <c r="AX637" s="569"/>
      <c r="AY637" s="569"/>
      <c r="AZ637" s="589"/>
      <c r="BA637" s="590"/>
      <c r="BB637" s="590"/>
      <c r="BC637" s="590"/>
      <c r="BD637" s="589"/>
      <c r="BE637" s="585" t="e">
        <f>IF(#REF!="発電事業者","月間送電電力量（GWh）","月間受電電力量（GWh）")</f>
        <v>#REF!</v>
      </c>
      <c r="BF637" s="586"/>
      <c r="BG637" s="331" t="str">
        <f>IF(COUNT(BG610,L645)=2,ROUND(BG610*L645/SUM(L639:L648),#REF!),"")</f>
        <v/>
      </c>
      <c r="BH637" s="331" t="str">
        <f>IF(COUNT(BH610,M645)=2,ROUND(BH610*M645/SUM(M639:M648),#REF!),"")</f>
        <v/>
      </c>
      <c r="BI637" s="331" t="str">
        <f>IF(COUNT(BI610,N645)=2,ROUND(BI610*N645/SUM(N639:N648),#REF!),"")</f>
        <v/>
      </c>
      <c r="BJ637" s="331" t="str">
        <f>IF(COUNT(BJ610,O645)=2,ROUND(BJ610*O645/SUM(O639:O648),#REF!),"")</f>
        <v/>
      </c>
      <c r="BK637" s="331" t="str">
        <f>IF(COUNT(BK610,P645)=2,ROUND(BK610*P645/SUM(P639:P648),#REF!),"")</f>
        <v/>
      </c>
      <c r="BL637" s="331" t="str">
        <f>IF(COUNT(BL610,Q645)=2,ROUND(BL610*Q645/SUM(Q639:Q648),#REF!),"")</f>
        <v/>
      </c>
      <c r="BM637" s="331" t="str">
        <f>IF(COUNT(BM610,R645)=2,ROUND(BM610*R645/SUM(R639:R648),#REF!),"")</f>
        <v/>
      </c>
      <c r="BN637" s="331" t="str">
        <f>IF(COUNT(BN610,S645)=2,ROUND(BN610*S645/SUM(S639:S648),#REF!),"")</f>
        <v/>
      </c>
      <c r="BO637" s="331" t="str">
        <f>IF(COUNT(BO610,T645)=2,ROUND(BO610*T645/SUM(T639:T648),#REF!),"")</f>
        <v/>
      </c>
      <c r="BP637" s="331" t="str">
        <f>IF(COUNT(BP610,U645)=2,ROUND(BP610*U645/SUM(U639:U648),#REF!),"")</f>
        <v/>
      </c>
      <c r="BQ637" s="331" t="str">
        <f>IF(COUNT(BQ610,V645)=2,ROUND(BQ610*V645/SUM(V639:V648),#REF!),"")</f>
        <v/>
      </c>
      <c r="BR637" s="331" t="str">
        <f>IF(COUNT(BR610,W645)=2,ROUND(BR610*W645/SUM(W639:W648),#REF!),"")</f>
        <v/>
      </c>
      <c r="BS637" s="569" t="e">
        <f>IF(#REF!="発電事業者","年間送電電力量（GWh）","年間受電電力量（GWh）")</f>
        <v>#REF!</v>
      </c>
      <c r="BT637" s="569"/>
      <c r="BU637" s="569"/>
      <c r="BV637" s="333" t="s">
        <v>25</v>
      </c>
      <c r="BW637" s="582"/>
      <c r="BX637" s="582"/>
      <c r="BY637" s="331" t="str">
        <f>IF(COUNT(BY610,X645)=2,ROUND(BY610*X645/SUM(X639:X648),#REF!),"")</f>
        <v/>
      </c>
      <c r="BZ637" s="331" t="str">
        <f>IF(COUNT(BZ610,Y645)=2,ROUND(BZ610*Y645/SUM(Y639:Y648),#REF!),"")</f>
        <v/>
      </c>
      <c r="CA637" s="331" t="str">
        <f>IF(COUNT(CA610,Z645)=2,ROUND(CA610*Z645/SUM(Z639:Z648),#REF!),"")</f>
        <v/>
      </c>
      <c r="CB637" s="331" t="str">
        <f>IF(COUNT(CB610,AA645)=2,ROUND(CB610*AA645/SUM(AA639:AA648),#REF!),"")</f>
        <v/>
      </c>
      <c r="CC637" s="331" t="str">
        <f>IF(COUNT(CC610,AB645)=2,ROUND(CC610*AB645/SUM(AB639:AB648),#REF!),"")</f>
        <v/>
      </c>
      <c r="CD637" s="331" t="str">
        <f>IF(COUNT(CD610,AC645)=2,ROUND(CD610*AC645/SUM(AC639:AC648),#REF!),"")</f>
        <v/>
      </c>
      <c r="CE637" s="331" t="str">
        <f>IF(COUNT(CE610,AD645)=2,ROUND(CE610*AD645/SUM(AD639:AD648),#REF!),"")</f>
        <v/>
      </c>
      <c r="CF637" s="331" t="str">
        <f>IF(COUNT(CF610,AE645)=2,ROUND(CF610*AE645/SUM(AE639:AE648),#REF!),"")</f>
        <v/>
      </c>
      <c r="CG637" s="331" t="str">
        <f>IF(COUNT(CG610,AF645)=2,ROUND(CG610*AF645/SUM(AF639:AF648),#REF!),"")</f>
        <v/>
      </c>
      <c r="CH637" s="565" t="str">
        <f>IF(COUNTA(AG645)=0,"",AG645)</f>
        <v/>
      </c>
      <c r="CI637" s="565"/>
      <c r="CJ637" s="565"/>
      <c r="CK637" s="565"/>
      <c r="CL637" s="565"/>
      <c r="CM637" s="565"/>
      <c r="CN637" s="565"/>
      <c r="CO637" s="565"/>
      <c r="CP637" s="565"/>
      <c r="CQ637" s="565"/>
    </row>
    <row r="638" spans="3:97" s="243" customFormat="1" ht="13.5" customHeight="1">
      <c r="C638" s="594"/>
      <c r="D638" s="594"/>
      <c r="E638" s="594"/>
      <c r="F638" s="594"/>
      <c r="G638" s="594"/>
      <c r="H638" s="594"/>
      <c r="I638" s="596"/>
      <c r="J638" s="599"/>
      <c r="K638" s="600"/>
      <c r="L638" s="320" t="s">
        <v>194</v>
      </c>
      <c r="M638" s="320" t="s">
        <v>195</v>
      </c>
      <c r="N638" s="320" t="s">
        <v>161</v>
      </c>
      <c r="O638" s="320" t="s">
        <v>162</v>
      </c>
      <c r="P638" s="320" t="s">
        <v>163</v>
      </c>
      <c r="Q638" s="320" t="s">
        <v>164</v>
      </c>
      <c r="R638" s="320" t="s">
        <v>165</v>
      </c>
      <c r="S638" s="320" t="s">
        <v>166</v>
      </c>
      <c r="T638" s="320" t="s">
        <v>167</v>
      </c>
      <c r="U638" s="320" t="s">
        <v>168</v>
      </c>
      <c r="V638" s="320" t="s">
        <v>169</v>
      </c>
      <c r="W638" s="320" t="s">
        <v>170</v>
      </c>
      <c r="X638" s="593">
        <v>43101</v>
      </c>
      <c r="Y638" s="593">
        <v>43466</v>
      </c>
      <c r="Z638" s="593">
        <v>43831</v>
      </c>
      <c r="AA638" s="593">
        <v>44197</v>
      </c>
      <c r="AB638" s="593">
        <v>44562</v>
      </c>
      <c r="AC638" s="593">
        <v>44927</v>
      </c>
      <c r="AD638" s="593">
        <v>45292</v>
      </c>
      <c r="AE638" s="593">
        <v>45658</v>
      </c>
      <c r="AF638" s="593">
        <v>46023</v>
      </c>
      <c r="AG638" s="594"/>
      <c r="AH638" s="594"/>
      <c r="AI638" s="594"/>
      <c r="AJ638" s="594"/>
      <c r="AK638" s="594"/>
      <c r="AL638" s="594"/>
      <c r="AM638" s="594"/>
      <c r="AN638" s="594"/>
      <c r="AO638" s="594"/>
      <c r="AP638" s="594"/>
      <c r="AV638" s="275"/>
      <c r="AX638" s="569" t="str">
        <f>IF(C646="","",C646)</f>
        <v/>
      </c>
      <c r="AY638" s="569"/>
      <c r="AZ638" s="587" t="str">
        <f>IF(E646="","",E646)</f>
        <v/>
      </c>
      <c r="BA638" s="590" t="str">
        <f ca="1">IF(F646="","",F646)</f>
        <v/>
      </c>
      <c r="BB638" s="590"/>
      <c r="BC638" s="590"/>
      <c r="BD638" s="587" t="str">
        <f>IF(I646="","",I646)</f>
        <v/>
      </c>
      <c r="BE638" s="578" t="e">
        <f>IF(#REF!="発電事業者","送電電力（MW）","受電電力（MW）")</f>
        <v>#REF!</v>
      </c>
      <c r="BF638" s="579"/>
      <c r="BG638" s="331" t="str">
        <f>IF(COUNT(BG608,L646)=2,ROUND(BG608*L646/SUM(L639:L648),#REF!),"")</f>
        <v/>
      </c>
      <c r="BH638" s="331" t="str">
        <f>IF(COUNT(BH608,M646)=2,ROUND(BH608*M646/SUM(M639:M648),#REF!),"")</f>
        <v/>
      </c>
      <c r="BI638" s="331" t="str">
        <f>IF(COUNT(BI608,N646)=2,ROUND(BI608*N646/SUM(N639:N648),#REF!),"")</f>
        <v/>
      </c>
      <c r="BJ638" s="331" t="str">
        <f>IF(COUNT(BJ608,O646)=2,ROUND(BJ608*O646/SUM(O639:O648),#REF!),"")</f>
        <v/>
      </c>
      <c r="BK638" s="331" t="str">
        <f>IF(COUNT(BK608,P646)=2,ROUND(BK608*P646/SUM(P639:P648),#REF!),"")</f>
        <v/>
      </c>
      <c r="BL638" s="331" t="str">
        <f>IF(COUNT(BL608,Q646)=2,ROUND(BL608*Q646/SUM(Q639:Q648),#REF!),"")</f>
        <v/>
      </c>
      <c r="BM638" s="331" t="str">
        <f>IF(COUNT(BM608,R646)=2,ROUND(BM608*R646/SUM(R639:R648),#REF!),"")</f>
        <v/>
      </c>
      <c r="BN638" s="331" t="str">
        <f>IF(COUNT(BN608,S646)=2,ROUND(BN608*S646/SUM(S639:S648),#REF!),"")</f>
        <v/>
      </c>
      <c r="BO638" s="331" t="str">
        <f>IF(COUNT(BO608,T646)=2,ROUND(BO608*T646/SUM(T639:T648),#REF!),"")</f>
        <v/>
      </c>
      <c r="BP638" s="331" t="str">
        <f>IF(COUNT(BP608,U646)=2,ROUND(BP608*U646/SUM(U639:U648),#REF!),"")</f>
        <v/>
      </c>
      <c r="BQ638" s="331" t="str">
        <f>IF(COUNT(BQ608,V646)=2,ROUND(BQ608*V646/SUM(V639:V648),#REF!),"")</f>
        <v/>
      </c>
      <c r="BR638" s="331" t="str">
        <f>IF(COUNT(BR608,W646)=2,ROUND(BR608*W646/SUM(W639:W648),#REF!),"")</f>
        <v/>
      </c>
      <c r="BS638" s="569" t="e">
        <f>IF(#REF!="発電事業者","送電電力（MW）","受電電力（MW）")</f>
        <v>#REF!</v>
      </c>
      <c r="BT638" s="569"/>
      <c r="BU638" s="569"/>
      <c r="BV638" s="333" t="s">
        <v>171</v>
      </c>
      <c r="BW638" s="580"/>
      <c r="BX638" s="580"/>
      <c r="BY638" s="331" t="str">
        <f>IF(COUNT(BY608,X646)=2,ROUND(BY608*X646/SUM(X639:X648),#REF!),"")</f>
        <v/>
      </c>
      <c r="BZ638" s="331" t="str">
        <f>IF(COUNT(BZ608,Y646)=2,ROUND(BZ608*Y646/SUM(Y639:Y648),#REF!),"")</f>
        <v/>
      </c>
      <c r="CA638" s="331" t="str">
        <f>IF(COUNT(CA608,Z646)=2,ROUND(CA608*Z646/SUM(Z639:Z648),#REF!),"")</f>
        <v/>
      </c>
      <c r="CB638" s="331" t="str">
        <f>IF(COUNT(CB608,AA646)=2,ROUND(CB608*AA646/SUM(AA639:AA648),#REF!),"")</f>
        <v/>
      </c>
      <c r="CC638" s="331" t="str">
        <f>IF(COUNT(CC608,AB646)=2,ROUND(CC608*AB646/SUM(AB639:AB648),#REF!),"")</f>
        <v/>
      </c>
      <c r="CD638" s="331" t="str">
        <f>IF(COUNT(CD608,AC646)=2,ROUND(CD608*AC646/SUM(AC639:AC648),#REF!),"")</f>
        <v/>
      </c>
      <c r="CE638" s="331" t="str">
        <f>IF(COUNT(CE608,AD646)=2,ROUND(CE608*AD646/SUM(AD639:AD648),#REF!),"")</f>
        <v/>
      </c>
      <c r="CF638" s="331" t="str">
        <f>IF(COUNT(CF608,AE646)=2,ROUND(CF608*AE646/SUM(AE639:AE648),#REF!),"")</f>
        <v/>
      </c>
      <c r="CG638" s="331" t="str">
        <f>IF(COUNT(CG608,AF646)=2,ROUND(CG608*AF646/SUM(AF639:AF648),#REF!),"")</f>
        <v/>
      </c>
      <c r="CH638" s="563" t="s">
        <v>215</v>
      </c>
      <c r="CI638" s="563"/>
      <c r="CJ638" s="563"/>
      <c r="CK638" s="563"/>
      <c r="CL638" s="563"/>
      <c r="CM638" s="563"/>
      <c r="CN638" s="563"/>
      <c r="CO638" s="563"/>
      <c r="CP638" s="563"/>
      <c r="CQ638" s="563"/>
    </row>
    <row r="639" spans="3:97" s="243" customFormat="1" ht="13.5" customHeight="1">
      <c r="C639" s="568"/>
      <c r="D639" s="568"/>
      <c r="E639" s="332"/>
      <c r="F639" s="569" t="str">
        <f ca="1">IF(E639="","",VLOOKUP(E639,INDIRECT(AR639),2,FALSE))</f>
        <v/>
      </c>
      <c r="G639" s="569"/>
      <c r="H639" s="569"/>
      <c r="I639" s="333" t="str">
        <f>IF(E639="","",E603)</f>
        <v/>
      </c>
      <c r="J639" s="569" t="e">
        <f>J637&amp;"１"</f>
        <v>#REF!</v>
      </c>
      <c r="K639" s="569"/>
      <c r="L639" s="277">
        <f t="shared" ref="L639:W639" si="159">IF($F636=0,IF(100-SUM(L640:L648)=0,"",100-SUM(L640:L648)),IF(H613-SUM(L640:L648)=0,"",H613-SUM(L640:L648)))</f>
        <v>100</v>
      </c>
      <c r="M639" s="277">
        <f t="shared" si="159"/>
        <v>100</v>
      </c>
      <c r="N639" s="277">
        <f t="shared" si="159"/>
        <v>100</v>
      </c>
      <c r="O639" s="277">
        <f t="shared" si="159"/>
        <v>100</v>
      </c>
      <c r="P639" s="277">
        <f t="shared" si="159"/>
        <v>100</v>
      </c>
      <c r="Q639" s="277">
        <f t="shared" si="159"/>
        <v>100</v>
      </c>
      <c r="R639" s="277">
        <f t="shared" si="159"/>
        <v>100</v>
      </c>
      <c r="S639" s="277">
        <f t="shared" si="159"/>
        <v>100</v>
      </c>
      <c r="T639" s="277">
        <f t="shared" si="159"/>
        <v>100</v>
      </c>
      <c r="U639" s="277">
        <f t="shared" si="159"/>
        <v>100</v>
      </c>
      <c r="V639" s="277">
        <f t="shared" si="159"/>
        <v>100</v>
      </c>
      <c r="W639" s="277">
        <f t="shared" si="159"/>
        <v>100</v>
      </c>
      <c r="X639" s="277">
        <f>IF($F636=0,IF(100-SUM(X640:X648)=0,"",100-SUM(X640:X648)),IF(H615-SUM(X640:X648)=0,"",H615-SUM(X640:X648)))</f>
        <v>100</v>
      </c>
      <c r="Y639" s="277">
        <f>IF($F636=0,IF(100-SUM(Y640:Y648)=0,"",100-SUM(Y640:Y648)),IF(H617-SUM(Y640:Y648)=0,"",H617-SUM(Y640:Y648)))</f>
        <v>100</v>
      </c>
      <c r="Z639" s="277">
        <f>IF($F636=0,IF(100-SUM(Z640:Z648)=0,"",100-SUM(Z640:Z648)),IF(H619-SUM(Z640:Z648)=0,"",H619-SUM(Z640:Z648)))</f>
        <v>100</v>
      </c>
      <c r="AA639" s="277">
        <f>IF($F636=0,IF(100-SUM(AA640:AA648)=0,"",100-SUM(AA640:AA648)),IF(H621-SUM(AA640:AA648)=0,"",H621-SUM(AA640:AA648)))</f>
        <v>100</v>
      </c>
      <c r="AB639" s="277">
        <f>IF($F636=0,IF(100-SUM(AB640:AB648)=0,"",100-SUM(AB640:AB648)),IF(H623-SUM(AB640:AB648)=0,"",H623-SUM(AB640:AB648)))</f>
        <v>100</v>
      </c>
      <c r="AC639" s="277">
        <f>IF($F636=0,IF(100-SUM(AC640:AC648)=0,"",100-SUM(AC640:AC648)),IF(H625-SUM(AC640:AC648)=0,"",H625-SUM(AC640:AC648)))</f>
        <v>100</v>
      </c>
      <c r="AD639" s="277">
        <f>IF($F636=0,IF(100-SUM(AD640:AD648)=0,"",100-SUM(AD640:AD648)),IF(H627-SUM(AD640:AD648)=0,"",H627-SUM(AD640:AD648)))</f>
        <v>100</v>
      </c>
      <c r="AE639" s="277">
        <f>IF($F636=0,IF(100-SUM(AE640:AE648)=0,"",100-SUM(AE640:AE648)),IF(H629-SUM(AE640:AE648)=0,"",H629-SUM(AE640:AE648)))</f>
        <v>100</v>
      </c>
      <c r="AF639" s="277">
        <f>IF($F636=0,IF(100-SUM(AF640:AF648)=0,"",100-SUM(AF640:AF648)),IF(H631-SUM(AF640:AF648)=0,"",H631-SUM(AF640:AF648)))</f>
        <v>100</v>
      </c>
      <c r="AG639" s="570"/>
      <c r="AH639" s="570"/>
      <c r="AI639" s="570"/>
      <c r="AJ639" s="570"/>
      <c r="AK639" s="570"/>
      <c r="AL639" s="570"/>
      <c r="AM639" s="570"/>
      <c r="AN639" s="570"/>
      <c r="AO639" s="570"/>
      <c r="AP639" s="570"/>
      <c r="AR639" s="591" t="b">
        <f t="shared" ref="AR639:AR648" si="160">IF(C639="発電事業者","事業者リスト一覧!D3:E1002", IF(C639="小売電気事業者","事業者リスト一覧!J3:K1002", IF(C639="一般送配電事業者","事業者リスト一覧!G3:H13", IF(C639="送電事業者","事業者リスト一覧!G16:H21", IF(C639="特定送配電事業者","事業者リスト一覧!G24:H44", IF(C639="登録特定送配電事業者","事業者リスト一覧!G47:H87", IF(C639="その他事業者","事業者リスト一覧!G90:H100")))))))</f>
        <v>0</v>
      </c>
      <c r="AS639" s="591"/>
      <c r="AT639" s="591"/>
      <c r="AU639" s="281" t="s">
        <v>160</v>
      </c>
      <c r="AV639" s="275"/>
      <c r="AX639" s="569"/>
      <c r="AY639" s="569"/>
      <c r="AZ639" s="588"/>
      <c r="BA639" s="590"/>
      <c r="BB639" s="590"/>
      <c r="BC639" s="590"/>
      <c r="BD639" s="588"/>
      <c r="BE639" s="583"/>
      <c r="BF639" s="584"/>
      <c r="BG639" s="259"/>
      <c r="BH639" s="259"/>
      <c r="BI639" s="259"/>
      <c r="BJ639" s="259"/>
      <c r="BK639" s="259"/>
      <c r="BL639" s="259"/>
      <c r="BM639" s="259"/>
      <c r="BN639" s="259"/>
      <c r="BO639" s="259"/>
      <c r="BP639" s="259"/>
      <c r="BQ639" s="259"/>
      <c r="BR639" s="259"/>
      <c r="BS639" s="569"/>
      <c r="BT639" s="569"/>
      <c r="BU639" s="569"/>
      <c r="BV639" s="333" t="s">
        <v>172</v>
      </c>
      <c r="BW639" s="581"/>
      <c r="BX639" s="581"/>
      <c r="BY639" s="331" t="str">
        <f>IF(COUNT(BY609,X646)=2,ROUND(BY609*X646/SUM(X639:X648),#REF!),"")</f>
        <v/>
      </c>
      <c r="BZ639" s="331" t="str">
        <f>IF(COUNT(BZ609,Y646)=2,ROUND(BZ609*Y646/SUM(Y639:Y648),#REF!),"")</f>
        <v/>
      </c>
      <c r="CA639" s="331" t="str">
        <f>IF(COUNT(CA609,Z646)=2,ROUND(CA609*Z646/SUM(Z639:Z648),#REF!),"")</f>
        <v/>
      </c>
      <c r="CB639" s="331" t="str">
        <f>IF(COUNT(CB609,AA646)=2,ROUND(CB609*AA646/SUM(AA639:AA648),#REF!),"")</f>
        <v/>
      </c>
      <c r="CC639" s="331" t="str">
        <f>IF(COUNT(CC609,AB646)=2,ROUND(CC609*AB646/SUM(AB639:AB648),#REF!),"")</f>
        <v/>
      </c>
      <c r="CD639" s="331" t="str">
        <f>IF(COUNT(CD609,AC646)=2,ROUND(CD609*AC646/SUM(AC639:AC648),#REF!),"")</f>
        <v/>
      </c>
      <c r="CE639" s="331" t="str">
        <f>IF(COUNT(CE609,AD646)=2,ROUND(CE609*AD646/SUM(AD639:AD648),#REF!),"")</f>
        <v/>
      </c>
      <c r="CF639" s="331" t="str">
        <f>IF(COUNT(CF609,AE646)=2,ROUND(CF609*AE646/SUM(AE639:AE648),#REF!),"")</f>
        <v/>
      </c>
      <c r="CG639" s="331" t="str">
        <f>IF(COUNT(CG609,AF646)=2,ROUND(CG609*AF646/SUM(AF639:AF648),#REF!),"")</f>
        <v/>
      </c>
      <c r="CH639" s="564" t="str">
        <f>IF(CH638="","",CH638)</f>
        <v>太陽光（余剰）</v>
      </c>
      <c r="CI639" s="564"/>
      <c r="CJ639" s="564"/>
      <c r="CK639" s="564"/>
      <c r="CL639" s="564"/>
      <c r="CM639" s="564"/>
      <c r="CN639" s="564"/>
      <c r="CO639" s="564"/>
      <c r="CP639" s="564"/>
      <c r="CQ639" s="564"/>
    </row>
    <row r="640" spans="3:97" s="243" customFormat="1" ht="13.5" customHeight="1">
      <c r="C640" s="568"/>
      <c r="D640" s="568"/>
      <c r="E640" s="332"/>
      <c r="F640" s="569" t="str">
        <f t="shared" ref="F640:F647" ca="1" si="161">IF(E640="","",VLOOKUP(E640,INDIRECT(AR640),2,FALSE))</f>
        <v/>
      </c>
      <c r="G640" s="569"/>
      <c r="H640" s="569"/>
      <c r="I640" s="333" t="str">
        <f>IF(E640="","",E603)</f>
        <v/>
      </c>
      <c r="J640" s="569" t="e">
        <f>J637&amp;"２"</f>
        <v>#REF!</v>
      </c>
      <c r="K640" s="569"/>
      <c r="L640" s="256"/>
      <c r="M640" s="256"/>
      <c r="N640" s="256"/>
      <c r="O640" s="256"/>
      <c r="P640" s="256"/>
      <c r="Q640" s="256"/>
      <c r="R640" s="256"/>
      <c r="S640" s="256"/>
      <c r="T640" s="256"/>
      <c r="U640" s="256"/>
      <c r="V640" s="256"/>
      <c r="W640" s="256"/>
      <c r="X640" s="256"/>
      <c r="Y640" s="256"/>
      <c r="Z640" s="256"/>
      <c r="AA640" s="256"/>
      <c r="AB640" s="256"/>
      <c r="AC640" s="256"/>
      <c r="AD640" s="256"/>
      <c r="AE640" s="256"/>
      <c r="AF640" s="256"/>
      <c r="AG640" s="570"/>
      <c r="AH640" s="570"/>
      <c r="AI640" s="570"/>
      <c r="AJ640" s="570"/>
      <c r="AK640" s="570"/>
      <c r="AL640" s="570"/>
      <c r="AM640" s="570"/>
      <c r="AN640" s="570"/>
      <c r="AO640" s="570"/>
      <c r="AP640" s="570"/>
      <c r="AR640" s="571" t="b">
        <f t="shared" si="160"/>
        <v>0</v>
      </c>
      <c r="AS640" s="571"/>
      <c r="AT640" s="571"/>
      <c r="AU640" s="282" t="s">
        <v>160</v>
      </c>
      <c r="AV640" s="275"/>
      <c r="AX640" s="569"/>
      <c r="AY640" s="569"/>
      <c r="AZ640" s="589"/>
      <c r="BA640" s="590"/>
      <c r="BB640" s="590"/>
      <c r="BC640" s="590"/>
      <c r="BD640" s="589"/>
      <c r="BE640" s="585" t="e">
        <f>IF(#REF!="発電事業者","月間送電電力量（GWh）","月間受電電力量（GWh）")</f>
        <v>#REF!</v>
      </c>
      <c r="BF640" s="586"/>
      <c r="BG640" s="331" t="str">
        <f>IF(COUNT(BG610,L646)=2,ROUND(BG610*L646/SUM(L639:L648),#REF!),"")</f>
        <v/>
      </c>
      <c r="BH640" s="331" t="str">
        <f>IF(COUNT(BH610,M646)=2,ROUND(BH610*M646/SUM(M639:M648),#REF!),"")</f>
        <v/>
      </c>
      <c r="BI640" s="331" t="str">
        <f>IF(COUNT(BI610,N646)=2,ROUND(BI610*N646/SUM(N639:N648),#REF!),"")</f>
        <v/>
      </c>
      <c r="BJ640" s="331" t="str">
        <f>IF(COUNT(BJ610,O646)=2,ROUND(BJ610*O646/SUM(O639:O648),#REF!),"")</f>
        <v/>
      </c>
      <c r="BK640" s="331" t="str">
        <f>IF(COUNT(BK610,P646)=2,ROUND(BK610*P646/SUM(P639:P648),#REF!),"")</f>
        <v/>
      </c>
      <c r="BL640" s="331" t="str">
        <f>IF(COUNT(BL610,Q646)=2,ROUND(BL610*Q646/SUM(Q639:Q648),#REF!),"")</f>
        <v/>
      </c>
      <c r="BM640" s="331" t="str">
        <f>IF(COUNT(BM610,R646)=2,ROUND(BM610*R646/SUM(R639:R648),#REF!),"")</f>
        <v/>
      </c>
      <c r="BN640" s="331" t="str">
        <f>IF(COUNT(BN610,S646)=2,ROUND(BN610*S646/SUM(S639:S648),#REF!),"")</f>
        <v/>
      </c>
      <c r="BO640" s="331" t="str">
        <f>IF(COUNT(BO610,T646)=2,ROUND(BO610*T646/SUM(T639:T648),#REF!),"")</f>
        <v/>
      </c>
      <c r="BP640" s="331" t="str">
        <f>IF(COUNT(BP610,U646)=2,ROUND(BP610*U646/SUM(U639:U648),#REF!),"")</f>
        <v/>
      </c>
      <c r="BQ640" s="331" t="str">
        <f>IF(COUNT(BQ610,V646)=2,ROUND(BQ610*V646/SUM(V639:V648),#REF!),"")</f>
        <v/>
      </c>
      <c r="BR640" s="331" t="str">
        <f>IF(COUNT(BR610,W646)=2,ROUND(BR610*W646/SUM(W639:W648),#REF!),"")</f>
        <v/>
      </c>
      <c r="BS640" s="569" t="e">
        <f>IF(#REF!="発電事業者","年間送電電力量（GWh）","年間受電電力量（GWh）")</f>
        <v>#REF!</v>
      </c>
      <c r="BT640" s="569"/>
      <c r="BU640" s="569"/>
      <c r="BV640" s="333" t="s">
        <v>25</v>
      </c>
      <c r="BW640" s="582"/>
      <c r="BX640" s="582"/>
      <c r="BY640" s="331" t="str">
        <f>IF(COUNT(BY610,X646)=2,ROUND(BY610*X646/SUM(X639:X648),#REF!),"")</f>
        <v/>
      </c>
      <c r="BZ640" s="331" t="str">
        <f>IF(COUNT(BZ610,Y646)=2,ROUND(BZ610*Y646/SUM(Y639:Y648),#REF!),"")</f>
        <v/>
      </c>
      <c r="CA640" s="331" t="str">
        <f>IF(COUNT(CA610,Z646)=2,ROUND(CA610*Z646/SUM(Z639:Z648),#REF!),"")</f>
        <v/>
      </c>
      <c r="CB640" s="331" t="str">
        <f>IF(COUNT(CB610,AA646)=2,ROUND(CB610*AA646/SUM(AA639:AA648),#REF!),"")</f>
        <v/>
      </c>
      <c r="CC640" s="331" t="str">
        <f>IF(COUNT(CC610,AB646)=2,ROUND(CC610*AB646/SUM(AB639:AB648),#REF!),"")</f>
        <v/>
      </c>
      <c r="CD640" s="331" t="str">
        <f>IF(COUNT(CD610,AC646)=2,ROUND(CD610*AC646/SUM(AC639:AC648),#REF!),"")</f>
        <v/>
      </c>
      <c r="CE640" s="331" t="str">
        <f>IF(COUNT(CE610,AD646)=2,ROUND(CE610*AD646/SUM(AD639:AD648),#REF!),"")</f>
        <v/>
      </c>
      <c r="CF640" s="331" t="str">
        <f>IF(COUNT(CF610,AE646)=2,ROUND(CF610*AE646/SUM(AE639:AE648),#REF!),"")</f>
        <v/>
      </c>
      <c r="CG640" s="331" t="str">
        <f>IF(COUNT(CG610,AF646)=2,ROUND(CG610*AF646/SUM(AF639:AF648),#REF!),"")</f>
        <v/>
      </c>
      <c r="CH640" s="565" t="str">
        <f>IF(COUNTA(AG646)=0,"",AG646)</f>
        <v/>
      </c>
      <c r="CI640" s="565"/>
      <c r="CJ640" s="565"/>
      <c r="CK640" s="565"/>
      <c r="CL640" s="565"/>
      <c r="CM640" s="565"/>
      <c r="CN640" s="565"/>
      <c r="CO640" s="565"/>
      <c r="CP640" s="565"/>
      <c r="CQ640" s="565"/>
    </row>
    <row r="641" spans="3:95" s="243" customFormat="1" ht="13.5" customHeight="1">
      <c r="C641" s="568"/>
      <c r="D641" s="568"/>
      <c r="E641" s="332"/>
      <c r="F641" s="569" t="str">
        <f t="shared" ca="1" si="161"/>
        <v/>
      </c>
      <c r="G641" s="569"/>
      <c r="H641" s="569"/>
      <c r="I641" s="333" t="str">
        <f>IF(E641="","",E603)</f>
        <v/>
      </c>
      <c r="J641" s="569" t="e">
        <f>J637&amp;"３"</f>
        <v>#REF!</v>
      </c>
      <c r="K641" s="569"/>
      <c r="L641" s="256"/>
      <c r="M641" s="256"/>
      <c r="N641" s="256"/>
      <c r="O641" s="256"/>
      <c r="P641" s="256"/>
      <c r="Q641" s="256"/>
      <c r="R641" s="256"/>
      <c r="S641" s="256"/>
      <c r="T641" s="256"/>
      <c r="U641" s="256"/>
      <c r="V641" s="256"/>
      <c r="W641" s="256"/>
      <c r="X641" s="256"/>
      <c r="Y641" s="256"/>
      <c r="Z641" s="256"/>
      <c r="AA641" s="256"/>
      <c r="AB641" s="256"/>
      <c r="AC641" s="256"/>
      <c r="AD641" s="256"/>
      <c r="AE641" s="256"/>
      <c r="AF641" s="256"/>
      <c r="AG641" s="570"/>
      <c r="AH641" s="570"/>
      <c r="AI641" s="570"/>
      <c r="AJ641" s="570"/>
      <c r="AK641" s="570"/>
      <c r="AL641" s="570"/>
      <c r="AM641" s="570"/>
      <c r="AN641" s="570"/>
      <c r="AO641" s="570"/>
      <c r="AP641" s="570"/>
      <c r="AR641" s="571" t="b">
        <f t="shared" si="160"/>
        <v>0</v>
      </c>
      <c r="AS641" s="571"/>
      <c r="AT641" s="571"/>
      <c r="AU641" s="282" t="s">
        <v>160</v>
      </c>
      <c r="AV641" s="275"/>
      <c r="AX641" s="569" t="str">
        <f>IF(C647="","",C647)</f>
        <v/>
      </c>
      <c r="AY641" s="569"/>
      <c r="AZ641" s="587" t="str">
        <f>IF(E647="","",E647)</f>
        <v/>
      </c>
      <c r="BA641" s="590" t="str">
        <f ca="1">IF(F647="","",F647)</f>
        <v/>
      </c>
      <c r="BB641" s="590"/>
      <c r="BC641" s="590"/>
      <c r="BD641" s="587" t="str">
        <f>IF(I647="","",I647)</f>
        <v/>
      </c>
      <c r="BE641" s="578" t="e">
        <f>IF(#REF!="発電事業者","送電電力（MW）","受電電力（MW）")</f>
        <v>#REF!</v>
      </c>
      <c r="BF641" s="579"/>
      <c r="BG641" s="331" t="str">
        <f>IF(COUNT(BG608,L647)=2,ROUND(BG608*L647/SUM(L639:L648),#REF!),"")</f>
        <v/>
      </c>
      <c r="BH641" s="331" t="str">
        <f>IF(COUNT(BH608,M647)=2,ROUND(BH608*M647/SUM(M639:M648),#REF!),"")</f>
        <v/>
      </c>
      <c r="BI641" s="331" t="str">
        <f>IF(COUNT(BI608,N647)=2,ROUND(BI608*N647/SUM(N639:N648),#REF!),"")</f>
        <v/>
      </c>
      <c r="BJ641" s="331" t="str">
        <f>IF(COUNT(BJ608,O647)=2,ROUND(BJ608*O647/SUM(O639:O648),#REF!),"")</f>
        <v/>
      </c>
      <c r="BK641" s="331" t="str">
        <f>IF(COUNT(BK608,P647)=2,ROUND(BK608*P647/SUM(P639:P648),#REF!),"")</f>
        <v/>
      </c>
      <c r="BL641" s="331" t="str">
        <f>IF(COUNT(BL608,Q647)=2,ROUND(BL608*Q647/SUM(Q639:Q648),#REF!),"")</f>
        <v/>
      </c>
      <c r="BM641" s="331" t="str">
        <f>IF(COUNT(BM608,R647)=2,ROUND(BM608*R647/SUM(R639:R648),#REF!),"")</f>
        <v/>
      </c>
      <c r="BN641" s="331" t="str">
        <f>IF(COUNT(BN608,S647)=2,ROUND(BN608*S647/SUM(S639:S648),#REF!),"")</f>
        <v/>
      </c>
      <c r="BO641" s="331" t="str">
        <f>IF(COUNT(BO608,T647)=2,ROUND(BO608*T647/SUM(T639:T648),#REF!),"")</f>
        <v/>
      </c>
      <c r="BP641" s="331" t="str">
        <f>IF(COUNT(BP608,U647)=2,ROUND(BP608*U647/SUM(U639:U648),#REF!),"")</f>
        <v/>
      </c>
      <c r="BQ641" s="331" t="str">
        <f>IF(COUNT(BQ608,V647)=2,ROUND(BQ608*V647/SUM(V639:V648),#REF!),"")</f>
        <v/>
      </c>
      <c r="BR641" s="331" t="str">
        <f>IF(COUNT(BR608,W647)=2,ROUND(BR608*W647/SUM(W639:W648),#REF!),"")</f>
        <v/>
      </c>
      <c r="BS641" s="569" t="e">
        <f>IF(#REF!="発電事業者","送電電力（MW）","受電電力（MW）")</f>
        <v>#REF!</v>
      </c>
      <c r="BT641" s="569"/>
      <c r="BU641" s="569"/>
      <c r="BV641" s="333" t="s">
        <v>171</v>
      </c>
      <c r="BW641" s="580"/>
      <c r="BX641" s="580"/>
      <c r="BY641" s="331" t="str">
        <f>IF(COUNT(BY608,X647)=2,ROUND(BY608*X647/SUM(X639:X648),#REF!),"")</f>
        <v/>
      </c>
      <c r="BZ641" s="331" t="str">
        <f>IF(COUNT(BZ608,Y647)=2,ROUND(BZ608*Y647/SUM(Y639:Y648),#REF!),"")</f>
        <v/>
      </c>
      <c r="CA641" s="331" t="str">
        <f>IF(COUNT(CA608,Z647)=2,ROUND(CA608*Z647/SUM(Z639:Z648),#REF!),"")</f>
        <v/>
      </c>
      <c r="CB641" s="331" t="str">
        <f>IF(COUNT(CB608,AA647)=2,ROUND(CB608*AA647/SUM(AA639:AA648),#REF!),"")</f>
        <v/>
      </c>
      <c r="CC641" s="331" t="str">
        <f>IF(COUNT(CC608,AB647)=2,ROUND(CC608*AB647/SUM(AB639:AB648),#REF!),"")</f>
        <v/>
      </c>
      <c r="CD641" s="331" t="str">
        <f>IF(COUNT(CD608,AC647)=2,ROUND(CD608*AC647/SUM(AC639:AC648),#REF!),"")</f>
        <v/>
      </c>
      <c r="CE641" s="331" t="str">
        <f>IF(COUNT(CE608,AD647)=2,ROUND(CE608*AD647/SUM(AD639:AD648),#REF!),"")</f>
        <v/>
      </c>
      <c r="CF641" s="331" t="str">
        <f>IF(COUNT(CF608,AE647)=2,ROUND(CF608*AE647/SUM(AE639:AE648),#REF!),"")</f>
        <v/>
      </c>
      <c r="CG641" s="331" t="str">
        <f>IF(COUNT(CG608,AF647)=2,ROUND(CG608*AF647/SUM(AF639:AF648),#REF!),"")</f>
        <v/>
      </c>
      <c r="CH641" s="563" t="s">
        <v>215</v>
      </c>
      <c r="CI641" s="563"/>
      <c r="CJ641" s="563"/>
      <c r="CK641" s="563"/>
      <c r="CL641" s="563"/>
      <c r="CM641" s="563"/>
      <c r="CN641" s="563"/>
      <c r="CO641" s="563"/>
      <c r="CP641" s="563"/>
      <c r="CQ641" s="563"/>
    </row>
    <row r="642" spans="3:95" s="243" customFormat="1" ht="13.5" customHeight="1">
      <c r="C642" s="568"/>
      <c r="D642" s="568"/>
      <c r="E642" s="332"/>
      <c r="F642" s="569" t="str">
        <f t="shared" ca="1" si="161"/>
        <v/>
      </c>
      <c r="G642" s="569"/>
      <c r="H642" s="569"/>
      <c r="I642" s="333" t="str">
        <f>IF(E642="","",E603)</f>
        <v/>
      </c>
      <c r="J642" s="569" t="e">
        <f>J637&amp;"４"</f>
        <v>#REF!</v>
      </c>
      <c r="K642" s="569"/>
      <c r="L642" s="256"/>
      <c r="M642" s="256"/>
      <c r="N642" s="256"/>
      <c r="O642" s="256"/>
      <c r="P642" s="256"/>
      <c r="Q642" s="256"/>
      <c r="R642" s="256"/>
      <c r="S642" s="256"/>
      <c r="T642" s="256"/>
      <c r="U642" s="256"/>
      <c r="V642" s="256"/>
      <c r="W642" s="256"/>
      <c r="X642" s="256"/>
      <c r="Y642" s="256"/>
      <c r="Z642" s="256"/>
      <c r="AA642" s="256"/>
      <c r="AB642" s="256"/>
      <c r="AC642" s="256"/>
      <c r="AD642" s="256"/>
      <c r="AE642" s="256"/>
      <c r="AF642" s="256"/>
      <c r="AG642" s="570"/>
      <c r="AH642" s="570"/>
      <c r="AI642" s="570"/>
      <c r="AJ642" s="570"/>
      <c r="AK642" s="570"/>
      <c r="AL642" s="570"/>
      <c r="AM642" s="570"/>
      <c r="AN642" s="570"/>
      <c r="AO642" s="570"/>
      <c r="AP642" s="570"/>
      <c r="AR642" s="571" t="b">
        <f t="shared" si="160"/>
        <v>0</v>
      </c>
      <c r="AS642" s="571"/>
      <c r="AT642" s="571"/>
      <c r="AU642" s="282" t="s">
        <v>160</v>
      </c>
      <c r="AV642" s="275"/>
      <c r="AX642" s="569"/>
      <c r="AY642" s="569"/>
      <c r="AZ642" s="588"/>
      <c r="BA642" s="590"/>
      <c r="BB642" s="590"/>
      <c r="BC642" s="590"/>
      <c r="BD642" s="588"/>
      <c r="BE642" s="583"/>
      <c r="BF642" s="584"/>
      <c r="BG642" s="259"/>
      <c r="BH642" s="259"/>
      <c r="BI642" s="259"/>
      <c r="BJ642" s="259"/>
      <c r="BK642" s="259"/>
      <c r="BL642" s="259"/>
      <c r="BM642" s="259"/>
      <c r="BN642" s="259"/>
      <c r="BO642" s="259"/>
      <c r="BP642" s="259"/>
      <c r="BQ642" s="259"/>
      <c r="BR642" s="259"/>
      <c r="BS642" s="569"/>
      <c r="BT642" s="569"/>
      <c r="BU642" s="569"/>
      <c r="BV642" s="333" t="s">
        <v>172</v>
      </c>
      <c r="BW642" s="581"/>
      <c r="BX642" s="581"/>
      <c r="BY642" s="331" t="str">
        <f>IF(COUNT(BY609,X647)=2,ROUND(BY609*X647/SUM(X639:X648),#REF!),"")</f>
        <v/>
      </c>
      <c r="BZ642" s="331" t="str">
        <f>IF(COUNT(BZ609,Y647)=2,ROUND(BZ609*Y647/SUM(Y639:Y648),#REF!),"")</f>
        <v/>
      </c>
      <c r="CA642" s="331" t="str">
        <f>IF(COUNT(CA609,Z647)=2,ROUND(CA609*Z647/SUM(Z639:Z648),#REF!),"")</f>
        <v/>
      </c>
      <c r="CB642" s="331" t="str">
        <f>IF(COUNT(CB609,AA647)=2,ROUND(CB609*AA647/SUM(AA639:AA648),#REF!),"")</f>
        <v/>
      </c>
      <c r="CC642" s="331" t="str">
        <f>IF(COUNT(CC609,AB647)=2,ROUND(CC609*AB647/SUM(AB639:AB648),#REF!),"")</f>
        <v/>
      </c>
      <c r="CD642" s="331" t="str">
        <f>IF(COUNT(CD609,AC647)=2,ROUND(CD609*AC647/SUM(AC639:AC648),#REF!),"")</f>
        <v/>
      </c>
      <c r="CE642" s="331" t="str">
        <f>IF(COUNT(CE609,AD647)=2,ROUND(CE609*AD647/SUM(AD639:AD648),#REF!),"")</f>
        <v/>
      </c>
      <c r="CF642" s="331" t="str">
        <f>IF(COUNT(CF609,AE647)=2,ROUND(CF609*AE647/SUM(AE639:AE648),#REF!),"")</f>
        <v/>
      </c>
      <c r="CG642" s="331" t="str">
        <f>IF(COUNT(CG609,AF647)=2,ROUND(CG609*AF647/SUM(AF639:AF648),#REF!),"")</f>
        <v/>
      </c>
      <c r="CH642" s="564" t="str">
        <f>IF(CH641="","",CH641)</f>
        <v>太陽光（余剰）</v>
      </c>
      <c r="CI642" s="564"/>
      <c r="CJ642" s="564"/>
      <c r="CK642" s="564"/>
      <c r="CL642" s="564"/>
      <c r="CM642" s="564"/>
      <c r="CN642" s="564"/>
      <c r="CO642" s="564"/>
      <c r="CP642" s="564"/>
      <c r="CQ642" s="564"/>
    </row>
    <row r="643" spans="3:95" s="243" customFormat="1" ht="13.5" customHeight="1">
      <c r="C643" s="568"/>
      <c r="D643" s="568"/>
      <c r="E643" s="332"/>
      <c r="F643" s="569" t="str">
        <f t="shared" ca="1" si="161"/>
        <v/>
      </c>
      <c r="G643" s="569"/>
      <c r="H643" s="569"/>
      <c r="I643" s="333" t="str">
        <f>IF(E643="","",E603)</f>
        <v/>
      </c>
      <c r="J643" s="569" t="e">
        <f>J637&amp;"５"</f>
        <v>#REF!</v>
      </c>
      <c r="K643" s="569"/>
      <c r="L643" s="256"/>
      <c r="M643" s="256"/>
      <c r="N643" s="256"/>
      <c r="O643" s="256"/>
      <c r="P643" s="256"/>
      <c r="Q643" s="256"/>
      <c r="R643" s="256"/>
      <c r="S643" s="256"/>
      <c r="T643" s="256"/>
      <c r="U643" s="256"/>
      <c r="V643" s="256"/>
      <c r="W643" s="256"/>
      <c r="X643" s="256"/>
      <c r="Y643" s="256"/>
      <c r="Z643" s="256"/>
      <c r="AA643" s="256"/>
      <c r="AB643" s="256"/>
      <c r="AC643" s="256"/>
      <c r="AD643" s="256"/>
      <c r="AE643" s="256"/>
      <c r="AF643" s="256"/>
      <c r="AG643" s="570"/>
      <c r="AH643" s="570"/>
      <c r="AI643" s="570"/>
      <c r="AJ643" s="570"/>
      <c r="AK643" s="570"/>
      <c r="AL643" s="570"/>
      <c r="AM643" s="570"/>
      <c r="AN643" s="570"/>
      <c r="AO643" s="570"/>
      <c r="AP643" s="570"/>
      <c r="AR643" s="571" t="b">
        <f t="shared" si="160"/>
        <v>0</v>
      </c>
      <c r="AS643" s="571"/>
      <c r="AT643" s="571"/>
      <c r="AU643" s="282" t="s">
        <v>160</v>
      </c>
      <c r="AV643" s="275"/>
      <c r="AX643" s="569"/>
      <c r="AY643" s="569"/>
      <c r="AZ643" s="589"/>
      <c r="BA643" s="590"/>
      <c r="BB643" s="590"/>
      <c r="BC643" s="590"/>
      <c r="BD643" s="589"/>
      <c r="BE643" s="585" t="e">
        <f>IF(#REF!="発電事業者","月間送電電力量（GWh）","月間受電電力量（GWh）")</f>
        <v>#REF!</v>
      </c>
      <c r="BF643" s="586"/>
      <c r="BG643" s="331" t="str">
        <f>IF(COUNT(BG610,L647)=2,ROUND(BG610*L647/SUM(L639:L648),#REF!),"")</f>
        <v/>
      </c>
      <c r="BH643" s="331" t="str">
        <f>IF(COUNT(BH610,M647)=2,ROUND(BH610*M647/SUM(M639:M648),#REF!),"")</f>
        <v/>
      </c>
      <c r="BI643" s="331" t="str">
        <f>IF(COUNT(BI610,N647)=2,ROUND(BI610*N647/SUM(N639:N648),#REF!),"")</f>
        <v/>
      </c>
      <c r="BJ643" s="331" t="str">
        <f>IF(COUNT(BJ610,O647)=2,ROUND(BJ610*O647/SUM(O639:O648),#REF!),"")</f>
        <v/>
      </c>
      <c r="BK643" s="331" t="str">
        <f>IF(COUNT(BK610,P647)=2,ROUND(BK610*P647/SUM(P639:P648),#REF!),"")</f>
        <v/>
      </c>
      <c r="BL643" s="331" t="str">
        <f>IF(COUNT(BL610,Q647)=2,ROUND(BL610*Q647/SUM(Q639:Q648),#REF!),"")</f>
        <v/>
      </c>
      <c r="BM643" s="331" t="str">
        <f>IF(COUNT(BM610,R647)=2,ROUND(BM610*R647/SUM(R639:R648),#REF!),"")</f>
        <v/>
      </c>
      <c r="BN643" s="331" t="str">
        <f>IF(COUNT(BN610,S647)=2,ROUND(BN610*S647/SUM(S639:S648),#REF!),"")</f>
        <v/>
      </c>
      <c r="BO643" s="331" t="str">
        <f>IF(COUNT(BO610,T647)=2,ROUND(BO610*T647/SUM(T639:T648),#REF!),"")</f>
        <v/>
      </c>
      <c r="BP643" s="331" t="str">
        <f>IF(COUNT(BP610,U647)=2,ROUND(BP610*U647/SUM(U639:U648),#REF!),"")</f>
        <v/>
      </c>
      <c r="BQ643" s="331" t="str">
        <f>IF(COUNT(BQ610,V647)=2,ROUND(BQ610*V647/SUM(V639:V648),#REF!),"")</f>
        <v/>
      </c>
      <c r="BR643" s="331" t="str">
        <f>IF(COUNT(BR610,W647)=2,ROUND(BR610*W647/SUM(W639:W648),#REF!),"")</f>
        <v/>
      </c>
      <c r="BS643" s="569" t="e">
        <f>IF(#REF!="発電事業者","年間送電電力量（GWh）","年間受電電力量（GWh）")</f>
        <v>#REF!</v>
      </c>
      <c r="BT643" s="569"/>
      <c r="BU643" s="569"/>
      <c r="BV643" s="333" t="s">
        <v>25</v>
      </c>
      <c r="BW643" s="582"/>
      <c r="BX643" s="582"/>
      <c r="BY643" s="331" t="str">
        <f>IF(COUNT(BY610,X647)=2,ROUND(BY610*X647/SUM(X639:X648),#REF!),"")</f>
        <v/>
      </c>
      <c r="BZ643" s="331" t="str">
        <f>IF(COUNT(BZ610,Y647)=2,ROUND(BZ610*Y647/SUM(Y639:Y648),#REF!),"")</f>
        <v/>
      </c>
      <c r="CA643" s="331" t="str">
        <f>IF(COUNT(CA610,Z647)=2,ROUND(CA610*Z647/SUM(Z639:Z648),#REF!),"")</f>
        <v/>
      </c>
      <c r="CB643" s="331" t="str">
        <f>IF(COUNT(CB610,AA647)=2,ROUND(CB610*AA647/SUM(AA639:AA648),#REF!),"")</f>
        <v/>
      </c>
      <c r="CC643" s="331" t="str">
        <f>IF(COUNT(CC610,AB647)=2,ROUND(CC610*AB647/SUM(AB639:AB648),#REF!),"")</f>
        <v/>
      </c>
      <c r="CD643" s="331" t="str">
        <f>IF(COUNT(CD610,AC647)=2,ROUND(CD610*AC647/SUM(AC639:AC648),#REF!),"")</f>
        <v/>
      </c>
      <c r="CE643" s="331" t="str">
        <f>IF(COUNT(CE610,AD647)=2,ROUND(CE610*AD647/SUM(AD639:AD648),#REF!),"")</f>
        <v/>
      </c>
      <c r="CF643" s="331" t="str">
        <f>IF(COUNT(CF610,AE647)=2,ROUND(CF610*AE647/SUM(AE639:AE648),#REF!),"")</f>
        <v/>
      </c>
      <c r="CG643" s="331" t="str">
        <f>IF(COUNT(CG610,AF647)=2,ROUND(CG610*AF647/SUM(AF639:AF648),#REF!),"")</f>
        <v/>
      </c>
      <c r="CH643" s="565" t="str">
        <f>IF(COUNTA(AG647)=0,"",AG647)</f>
        <v/>
      </c>
      <c r="CI643" s="565"/>
      <c r="CJ643" s="565"/>
      <c r="CK643" s="565"/>
      <c r="CL643" s="565"/>
      <c r="CM643" s="565"/>
      <c r="CN643" s="565"/>
      <c r="CO643" s="565"/>
      <c r="CP643" s="565"/>
      <c r="CQ643" s="565"/>
    </row>
    <row r="644" spans="3:95" s="243" customFormat="1" ht="13.5" customHeight="1">
      <c r="C644" s="568"/>
      <c r="D644" s="568"/>
      <c r="E644" s="332"/>
      <c r="F644" s="569" t="str">
        <f t="shared" ca="1" si="161"/>
        <v/>
      </c>
      <c r="G644" s="569"/>
      <c r="H644" s="569"/>
      <c r="I644" s="333" t="str">
        <f>IF(E644="","",E603)</f>
        <v/>
      </c>
      <c r="J644" s="569" t="e">
        <f>J637&amp;"６"</f>
        <v>#REF!</v>
      </c>
      <c r="K644" s="569"/>
      <c r="L644" s="256"/>
      <c r="M644" s="256"/>
      <c r="N644" s="256"/>
      <c r="O644" s="256"/>
      <c r="P644" s="256"/>
      <c r="Q644" s="256"/>
      <c r="R644" s="256"/>
      <c r="S644" s="256"/>
      <c r="T644" s="256"/>
      <c r="U644" s="256"/>
      <c r="V644" s="256"/>
      <c r="W644" s="256"/>
      <c r="X644" s="256"/>
      <c r="Y644" s="256"/>
      <c r="Z644" s="256"/>
      <c r="AA644" s="256"/>
      <c r="AB644" s="256"/>
      <c r="AC644" s="256"/>
      <c r="AD644" s="256"/>
      <c r="AE644" s="256"/>
      <c r="AF644" s="256"/>
      <c r="AG644" s="570"/>
      <c r="AH644" s="570"/>
      <c r="AI644" s="570"/>
      <c r="AJ644" s="570"/>
      <c r="AK644" s="570"/>
      <c r="AL644" s="570"/>
      <c r="AM644" s="570"/>
      <c r="AN644" s="570"/>
      <c r="AO644" s="570"/>
      <c r="AP644" s="570"/>
      <c r="AR644" s="571" t="b">
        <f t="shared" si="160"/>
        <v>0</v>
      </c>
      <c r="AS644" s="571"/>
      <c r="AT644" s="571"/>
      <c r="AU644" s="282" t="s">
        <v>160</v>
      </c>
      <c r="AV644" s="275"/>
      <c r="AX644" s="569" t="str">
        <f>IF(C648="","",C648)</f>
        <v>自者保有電源</v>
      </c>
      <c r="AY644" s="569"/>
      <c r="AZ644" s="587" t="str">
        <f>IF(E648="","",E648)</f>
        <v/>
      </c>
      <c r="BA644" s="590" t="str">
        <f>IF(F648="","",F648)</f>
        <v/>
      </c>
      <c r="BB644" s="590"/>
      <c r="BC644" s="590"/>
      <c r="BD644" s="587" t="str">
        <f>IF(I648="","",I648)</f>
        <v/>
      </c>
      <c r="BE644" s="578" t="e">
        <f>IF(#REF!="発電事業者","送電電力（MW）","受電電力（MW）")</f>
        <v>#REF!</v>
      </c>
      <c r="BF644" s="579"/>
      <c r="BG644" s="331" t="str">
        <f>IF(COUNT(BG608,L648)=2,ROUND(BG608*L648/SUM(L639:L648),#REF!),"")</f>
        <v/>
      </c>
      <c r="BH644" s="331" t="str">
        <f>IF(COUNT(BH608,M648)=2,ROUND(BH608*M648/SUM(M639:M648),#REF!),"")</f>
        <v/>
      </c>
      <c r="BI644" s="331" t="str">
        <f>IF(COUNT(BI608,N648)=2,ROUND(BI608*N648/SUM(N639:N648),#REF!),"")</f>
        <v/>
      </c>
      <c r="BJ644" s="331" t="str">
        <f>IF(COUNT(BJ608,O648)=2,ROUND(BJ608*O648/SUM(O639:O648),#REF!),"")</f>
        <v/>
      </c>
      <c r="BK644" s="331" t="str">
        <f>IF(COUNT(BK608,P648)=2,ROUND(BK608*P648/SUM(P639:P648),#REF!),"")</f>
        <v/>
      </c>
      <c r="BL644" s="331" t="str">
        <f>IF(COUNT(BL608,Q648)=2,ROUND(BL608*Q648/SUM(Q639:Q648),#REF!),"")</f>
        <v/>
      </c>
      <c r="BM644" s="331" t="str">
        <f>IF(COUNT(BM608,R648)=2,ROUND(BM608*R648/SUM(R639:R648),#REF!),"")</f>
        <v/>
      </c>
      <c r="BN644" s="331" t="str">
        <f>IF(COUNT(BN608,S648)=2,ROUND(BN608*S648/SUM(S639:S648),#REF!),"")</f>
        <v/>
      </c>
      <c r="BO644" s="331" t="str">
        <f>IF(COUNT(BO608,T648)=2,ROUND(BO608*T648/SUM(T639:T648),#REF!),"")</f>
        <v/>
      </c>
      <c r="BP644" s="331" t="str">
        <f>IF(COUNT(BP608,U648)=2,ROUND(BP608*U648/SUM(U639:U648),#REF!),"")</f>
        <v/>
      </c>
      <c r="BQ644" s="331" t="str">
        <f>IF(COUNT(BQ608,V648)=2,ROUND(BQ608*V648/SUM(V639:V648),#REF!),"")</f>
        <v/>
      </c>
      <c r="BR644" s="331" t="str">
        <f>IF(COUNT(BR608,W648)=2,ROUND(BR608*W648/SUM(W639:W648),#REF!),"")</f>
        <v/>
      </c>
      <c r="BS644" s="569" t="e">
        <f>IF(#REF!="発電事業者","送電電力（MW）","受電電力（MW）")</f>
        <v>#REF!</v>
      </c>
      <c r="BT644" s="569"/>
      <c r="BU644" s="569"/>
      <c r="BV644" s="333" t="s">
        <v>171</v>
      </c>
      <c r="BW644" s="355" t="str">
        <f>IF(F636=0,IF(COUNT(BW608,I648)=2,ROUND(BW608*I648/100,#REF!),""),IF(COUNT(BW608,I648)=2,ROUND(BW608*I648/L611,#REF!),""))</f>
        <v/>
      </c>
      <c r="BX644" s="580"/>
      <c r="BY644" s="331" t="str">
        <f>IF(COUNT(BY608,X648)=2,ROUND(BY608*X648/SUM(X639:X648),#REF!),"")</f>
        <v/>
      </c>
      <c r="BZ644" s="331" t="str">
        <f>IF(COUNT(BZ608,Y648)=2,ROUND(BZ608*Y648/SUM(Y639:Y648),#REF!),"")</f>
        <v/>
      </c>
      <c r="CA644" s="331" t="str">
        <f>IF(COUNT(CA608,Z648)=2,ROUND(CA608*Z648/SUM(Z639:Z648),#REF!),"")</f>
        <v/>
      </c>
      <c r="CB644" s="331" t="str">
        <f>IF(COUNT(CB608,AA648)=2,ROUND(CB608*AA648/SUM(AA639:AA648),#REF!),"")</f>
        <v/>
      </c>
      <c r="CC644" s="331" t="str">
        <f>IF(COUNT(CC608,AB648)=2,ROUND(CC608*AB648/SUM(AB639:AB648),#REF!),"")</f>
        <v/>
      </c>
      <c r="CD644" s="331" t="str">
        <f>IF(COUNT(CD608,AC648)=2,ROUND(CD608*AC648/SUM(AC639:AC648),#REF!),"")</f>
        <v/>
      </c>
      <c r="CE644" s="331" t="str">
        <f>IF(COUNT(CE608,AD648)=2,ROUND(CE608*AD648/SUM(AD639:AD648),#REF!),"")</f>
        <v/>
      </c>
      <c r="CF644" s="331" t="str">
        <f>IF(COUNT(CF608,AE648)=2,ROUND(CF608*AE648/SUM(AE639:AE648),#REF!),"")</f>
        <v/>
      </c>
      <c r="CG644" s="331" t="str">
        <f>IF(COUNT(CG608,AF648)=2,ROUND(CG608*AF648/SUM(AF639:AF648),#REF!),"")</f>
        <v/>
      </c>
      <c r="CH644" s="563" t="s">
        <v>215</v>
      </c>
      <c r="CI644" s="563"/>
      <c r="CJ644" s="563"/>
      <c r="CK644" s="563"/>
      <c r="CL644" s="563"/>
      <c r="CM644" s="563"/>
      <c r="CN644" s="563"/>
      <c r="CO644" s="563"/>
      <c r="CP644" s="563"/>
      <c r="CQ644" s="563"/>
    </row>
    <row r="645" spans="3:95" s="243" customFormat="1" ht="13.5" customHeight="1">
      <c r="C645" s="568"/>
      <c r="D645" s="568"/>
      <c r="E645" s="332"/>
      <c r="F645" s="569" t="str">
        <f t="shared" ca="1" si="161"/>
        <v/>
      </c>
      <c r="G645" s="569"/>
      <c r="H645" s="569"/>
      <c r="I645" s="333" t="str">
        <f>IF(E645="","",E603)</f>
        <v/>
      </c>
      <c r="J645" s="569" t="e">
        <f>J637&amp;"７"</f>
        <v>#REF!</v>
      </c>
      <c r="K645" s="569"/>
      <c r="L645" s="256"/>
      <c r="M645" s="256"/>
      <c r="N645" s="256"/>
      <c r="O645" s="256"/>
      <c r="P645" s="256"/>
      <c r="Q645" s="256"/>
      <c r="R645" s="256"/>
      <c r="S645" s="256"/>
      <c r="T645" s="256"/>
      <c r="U645" s="256"/>
      <c r="V645" s="256"/>
      <c r="W645" s="256"/>
      <c r="X645" s="256"/>
      <c r="Y645" s="256"/>
      <c r="Z645" s="256"/>
      <c r="AA645" s="256"/>
      <c r="AB645" s="256"/>
      <c r="AC645" s="256"/>
      <c r="AD645" s="256"/>
      <c r="AE645" s="256"/>
      <c r="AF645" s="256"/>
      <c r="AG645" s="570"/>
      <c r="AH645" s="570"/>
      <c r="AI645" s="570"/>
      <c r="AJ645" s="570"/>
      <c r="AK645" s="570"/>
      <c r="AL645" s="570"/>
      <c r="AM645" s="570"/>
      <c r="AN645" s="570"/>
      <c r="AO645" s="570"/>
      <c r="AP645" s="570"/>
      <c r="AR645" s="571" t="b">
        <f t="shared" si="160"/>
        <v>0</v>
      </c>
      <c r="AS645" s="571"/>
      <c r="AT645" s="571"/>
      <c r="AU645" s="282" t="s">
        <v>160</v>
      </c>
      <c r="AV645" s="275"/>
      <c r="AX645" s="569"/>
      <c r="AY645" s="569"/>
      <c r="AZ645" s="588"/>
      <c r="BA645" s="590"/>
      <c r="BB645" s="590"/>
      <c r="BC645" s="590"/>
      <c r="BD645" s="588"/>
      <c r="BE645" s="583"/>
      <c r="BF645" s="584"/>
      <c r="BG645" s="259"/>
      <c r="BH645" s="259"/>
      <c r="BI645" s="259"/>
      <c r="BJ645" s="259"/>
      <c r="BK645" s="259"/>
      <c r="BL645" s="259"/>
      <c r="BM645" s="259"/>
      <c r="BN645" s="259"/>
      <c r="BO645" s="259"/>
      <c r="BP645" s="259"/>
      <c r="BQ645" s="259"/>
      <c r="BR645" s="259"/>
      <c r="BS645" s="569"/>
      <c r="BT645" s="569"/>
      <c r="BU645" s="569"/>
      <c r="BV645" s="333" t="s">
        <v>172</v>
      </c>
      <c r="BW645" s="355" t="str">
        <f>IF(F636=0,IF(COUNT(BW609,F648)=2,ROUND(BW609*F648/100,#REF!),""),IF(COUNT(BW609,F648)=2,ROUND(BW609*F648/Q609,#REF!),""))</f>
        <v/>
      </c>
      <c r="BX645" s="581"/>
      <c r="BY645" s="331" t="str">
        <f>IF(COUNT(BY609,X648)=2,ROUND(BY609*X648/SUM(X639:X648),#REF!),"")</f>
        <v/>
      </c>
      <c r="BZ645" s="331" t="str">
        <f>IF(COUNT(BZ609,Y648)=2,ROUND(BZ609*Y648/SUM(Y639:Y648),#REF!),"")</f>
        <v/>
      </c>
      <c r="CA645" s="331" t="str">
        <f>IF(COUNT(CA609,Z648)=2,ROUND(CA609*Z648/SUM(Z639:Z648),#REF!),"")</f>
        <v/>
      </c>
      <c r="CB645" s="331" t="str">
        <f>IF(COUNT(CB609,AA648)=2,ROUND(CB609*AA648/SUM(AA639:AA648),#REF!),"")</f>
        <v/>
      </c>
      <c r="CC645" s="331" t="str">
        <f>IF(COUNT(CC609,AB648)=2,ROUND(CC609*AB648/SUM(AB639:AB648),#REF!),"")</f>
        <v/>
      </c>
      <c r="CD645" s="331" t="str">
        <f>IF(COUNT(CD609,AC648)=2,ROUND(CD609*AC648/SUM(AC639:AC648),#REF!),"")</f>
        <v/>
      </c>
      <c r="CE645" s="331" t="str">
        <f>IF(COUNT(CE609,AD648)=2,ROUND(CE609*AD648/SUM(AD639:AD648),#REF!),"")</f>
        <v/>
      </c>
      <c r="CF645" s="331" t="str">
        <f>IF(COUNT(CF609,AE648)=2,ROUND(CF609*AE648/SUM(AE639:AE648),#REF!),"")</f>
        <v/>
      </c>
      <c r="CG645" s="331" t="str">
        <f>IF(COUNT(CG609,AF648)=2,ROUND(CG609*AF648/SUM(AF639:AF648),#REF!),"")</f>
        <v/>
      </c>
      <c r="CH645" s="564" t="str">
        <f>IF(CH644="","",CH644)</f>
        <v>太陽光（余剰）</v>
      </c>
      <c r="CI645" s="564"/>
      <c r="CJ645" s="564"/>
      <c r="CK645" s="564"/>
      <c r="CL645" s="564"/>
      <c r="CM645" s="564"/>
      <c r="CN645" s="564"/>
      <c r="CO645" s="564"/>
      <c r="CP645" s="564"/>
      <c r="CQ645" s="564"/>
    </row>
    <row r="646" spans="3:95" s="243" customFormat="1" ht="13.5" customHeight="1">
      <c r="C646" s="568"/>
      <c r="D646" s="568"/>
      <c r="E646" s="332"/>
      <c r="F646" s="569" t="str">
        <f t="shared" ca="1" si="161"/>
        <v/>
      </c>
      <c r="G646" s="569"/>
      <c r="H646" s="569"/>
      <c r="I646" s="333" t="str">
        <f>IF(E646="","",E603)</f>
        <v/>
      </c>
      <c r="J646" s="569" t="e">
        <f>J637&amp;"８"</f>
        <v>#REF!</v>
      </c>
      <c r="K646" s="569"/>
      <c r="L646" s="256"/>
      <c r="M646" s="256"/>
      <c r="N646" s="256"/>
      <c r="O646" s="256"/>
      <c r="P646" s="256"/>
      <c r="Q646" s="256"/>
      <c r="R646" s="256"/>
      <c r="S646" s="256"/>
      <c r="T646" s="256"/>
      <c r="U646" s="256"/>
      <c r="V646" s="256"/>
      <c r="W646" s="256"/>
      <c r="X646" s="256"/>
      <c r="Y646" s="256"/>
      <c r="Z646" s="256"/>
      <c r="AA646" s="256"/>
      <c r="AB646" s="256"/>
      <c r="AC646" s="256"/>
      <c r="AD646" s="256"/>
      <c r="AE646" s="256"/>
      <c r="AF646" s="256"/>
      <c r="AG646" s="570"/>
      <c r="AH646" s="570"/>
      <c r="AI646" s="570"/>
      <c r="AJ646" s="570"/>
      <c r="AK646" s="570"/>
      <c r="AL646" s="570"/>
      <c r="AM646" s="570"/>
      <c r="AN646" s="570"/>
      <c r="AO646" s="570"/>
      <c r="AP646" s="570"/>
      <c r="AR646" s="571" t="b">
        <f t="shared" si="160"/>
        <v>0</v>
      </c>
      <c r="AS646" s="571"/>
      <c r="AT646" s="571"/>
      <c r="AU646" s="282" t="s">
        <v>160</v>
      </c>
      <c r="AV646" s="257"/>
      <c r="AX646" s="569"/>
      <c r="AY646" s="569"/>
      <c r="AZ646" s="589"/>
      <c r="BA646" s="590"/>
      <c r="BB646" s="590"/>
      <c r="BC646" s="590"/>
      <c r="BD646" s="589"/>
      <c r="BE646" s="585" t="e">
        <f>IF(#REF!="発電事業者","月間送電電力量（GWh）","月間受電電力量（GWh）")</f>
        <v>#REF!</v>
      </c>
      <c r="BF646" s="586"/>
      <c r="BG646" s="297" t="str">
        <f>IF(COUNT(BG610,L648)=2,ROUND(BG610*L648/SUM(L639:L648),#REF!),"")</f>
        <v/>
      </c>
      <c r="BH646" s="297" t="str">
        <f>IF(COUNT(BH610,M648)=2,ROUND(BH610*M648/SUM(M639:M648),#REF!),"")</f>
        <v/>
      </c>
      <c r="BI646" s="297" t="str">
        <f>IF(COUNT(BI610,N648)=2,ROUND(BI610*N648/SUM(N639:N648),#REF!),"")</f>
        <v/>
      </c>
      <c r="BJ646" s="297" t="str">
        <f>IF(COUNT(BJ610,O648)=2,ROUND(BJ610*O648/SUM(O639:O648),#REF!),"")</f>
        <v/>
      </c>
      <c r="BK646" s="297" t="str">
        <f>IF(COUNT(BK610,P648)=2,ROUND(BK610*P648/SUM(P639:P648),#REF!),"")</f>
        <v/>
      </c>
      <c r="BL646" s="297" t="str">
        <f>IF(COUNT(BL610,Q648)=2,ROUND(BL610*Q648/SUM(Q639:Q648),#REF!),"")</f>
        <v/>
      </c>
      <c r="BM646" s="297" t="str">
        <f>IF(COUNT(BM610,R648)=2,ROUND(BM610*R648/SUM(R639:R648),#REF!),"")</f>
        <v/>
      </c>
      <c r="BN646" s="297" t="str">
        <f>IF(COUNT(BN610,S648)=2,ROUND(BN610*S648/SUM(S639:S648),#REF!),"")</f>
        <v/>
      </c>
      <c r="BO646" s="297" t="str">
        <f>IF(COUNT(BO610,T648)=2,ROUND(BO610*T648/SUM(T639:T648),#REF!),"")</f>
        <v/>
      </c>
      <c r="BP646" s="297" t="str">
        <f>IF(COUNT(BP610,U648)=2,ROUND(BP610*U648/SUM(U639:U648),#REF!),"")</f>
        <v/>
      </c>
      <c r="BQ646" s="297" t="str">
        <f>IF(COUNT(BQ610,V648)=2,ROUND(BQ610*V648/SUM(V639:V648),#REF!),"")</f>
        <v/>
      </c>
      <c r="BR646" s="297" t="str">
        <f>IF(COUNT(BR610,W648)=2,ROUND(BR610*W648/SUM(W639:W648),#REF!),"")</f>
        <v/>
      </c>
      <c r="BS646" s="569" t="e">
        <f>IF(#REF!="発電事業者","年間送電電力量（GWh）","年間受電電力量（GWh）")</f>
        <v>#REF!</v>
      </c>
      <c r="BT646" s="569"/>
      <c r="BU646" s="569"/>
      <c r="BV646" s="333" t="s">
        <v>25</v>
      </c>
      <c r="BW646" s="352"/>
      <c r="BX646" s="582"/>
      <c r="BY646" s="297" t="str">
        <f>IF(COUNT(BY610,X648)=2,ROUND(BY610*X648/SUM(X639:X648),#REF!),"")</f>
        <v/>
      </c>
      <c r="BZ646" s="297" t="str">
        <f>IF(COUNT(BZ610,Y648)=2,ROUND(BZ610*Y648/SUM(Y639:Y648),#REF!),"")</f>
        <v/>
      </c>
      <c r="CA646" s="297" t="str">
        <f>IF(COUNT(CA610,Z648)=2,ROUND(CA610*Z648/SUM(Z639:Z648),#REF!),"")</f>
        <v/>
      </c>
      <c r="CB646" s="297" t="str">
        <f>IF(COUNT(CB610,AA648)=2,ROUND(CB610*AA648/SUM(AA639:AA648),#REF!),"")</f>
        <v/>
      </c>
      <c r="CC646" s="297" t="str">
        <f>IF(COUNT(CC610,AB648)=2,ROUND(CC610*AB648/SUM(AB639:AB648),#REF!),"")</f>
        <v/>
      </c>
      <c r="CD646" s="297" t="str">
        <f>IF(COUNT(CD610,AC648)=2,ROUND(CD610*AC648/SUM(AC639:AC648),#REF!),"")</f>
        <v/>
      </c>
      <c r="CE646" s="297" t="str">
        <f>IF(COUNT(CE610,AD648)=2,ROUND(CE610*AD648/SUM(AD639:AD648),#REF!),"")</f>
        <v/>
      </c>
      <c r="CF646" s="297" t="str">
        <f>IF(COUNT(CF610,AE648)=2,ROUND(CF610*AE648/SUM(AE639:AE648),#REF!),"")</f>
        <v/>
      </c>
      <c r="CG646" s="297" t="str">
        <f>IF(COUNT(CG610,AF648)=2,ROUND(CG610*AF648/SUM(AF639:AF648),#REF!),"")</f>
        <v/>
      </c>
      <c r="CH646" s="565" t="str">
        <f>IF(COUNTA(AG648)=0,"",AG648)</f>
        <v/>
      </c>
      <c r="CI646" s="565"/>
      <c r="CJ646" s="565"/>
      <c r="CK646" s="565"/>
      <c r="CL646" s="565"/>
      <c r="CM646" s="565"/>
      <c r="CN646" s="565"/>
      <c r="CO646" s="565"/>
      <c r="CP646" s="565"/>
      <c r="CQ646" s="565"/>
    </row>
    <row r="647" spans="3:95" s="243" customFormat="1" ht="13.5" customHeight="1">
      <c r="C647" s="568"/>
      <c r="D647" s="568"/>
      <c r="E647" s="332"/>
      <c r="F647" s="569" t="str">
        <f t="shared" ca="1" si="161"/>
        <v/>
      </c>
      <c r="G647" s="569"/>
      <c r="H647" s="569"/>
      <c r="I647" s="333" t="str">
        <f>IF(E647="","",E603)</f>
        <v/>
      </c>
      <c r="J647" s="569" t="e">
        <f>J637&amp;"９"</f>
        <v>#REF!</v>
      </c>
      <c r="K647" s="569"/>
      <c r="L647" s="278"/>
      <c r="M647" s="278"/>
      <c r="N647" s="278"/>
      <c r="O647" s="278"/>
      <c r="P647" s="278"/>
      <c r="Q647" s="278"/>
      <c r="R647" s="278"/>
      <c r="S647" s="278"/>
      <c r="T647" s="278"/>
      <c r="U647" s="278"/>
      <c r="V647" s="278"/>
      <c r="W647" s="278"/>
      <c r="X647" s="278"/>
      <c r="Y647" s="278"/>
      <c r="Z647" s="278"/>
      <c r="AA647" s="278"/>
      <c r="AB647" s="278"/>
      <c r="AC647" s="278"/>
      <c r="AD647" s="278"/>
      <c r="AE647" s="278"/>
      <c r="AF647" s="278"/>
      <c r="AG647" s="570"/>
      <c r="AH647" s="570"/>
      <c r="AI647" s="570"/>
      <c r="AJ647" s="570"/>
      <c r="AK647" s="570"/>
      <c r="AL647" s="570"/>
      <c r="AM647" s="570"/>
      <c r="AN647" s="570"/>
      <c r="AO647" s="570"/>
      <c r="AP647" s="570"/>
      <c r="AR647" s="571" t="b">
        <f t="shared" si="160"/>
        <v>0</v>
      </c>
      <c r="AS647" s="571"/>
      <c r="AT647" s="571"/>
      <c r="AU647" s="282" t="s">
        <v>160</v>
      </c>
      <c r="AV647" s="275"/>
    </row>
    <row r="648" spans="3:95" s="243" customFormat="1" ht="13.5" customHeight="1">
      <c r="C648" s="572" t="s">
        <v>307</v>
      </c>
      <c r="D648" s="573"/>
      <c r="E648" s="353"/>
      <c r="F648" s="574"/>
      <c r="G648" s="575"/>
      <c r="H648" s="576"/>
      <c r="I648" s="354"/>
      <c r="J648" s="577"/>
      <c r="K648" s="577"/>
      <c r="L648" s="278"/>
      <c r="M648" s="278"/>
      <c r="N648" s="278"/>
      <c r="O648" s="278"/>
      <c r="P648" s="278"/>
      <c r="Q648" s="278"/>
      <c r="R648" s="278"/>
      <c r="S648" s="278"/>
      <c r="T648" s="278"/>
      <c r="U648" s="278"/>
      <c r="V648" s="278"/>
      <c r="W648" s="278"/>
      <c r="X648" s="278"/>
      <c r="Y648" s="278"/>
      <c r="Z648" s="278"/>
      <c r="AA648" s="278"/>
      <c r="AB648" s="278"/>
      <c r="AC648" s="278"/>
      <c r="AD648" s="278"/>
      <c r="AE648" s="278"/>
      <c r="AF648" s="278"/>
      <c r="AG648" s="570"/>
      <c r="AH648" s="570"/>
      <c r="AI648" s="570"/>
      <c r="AJ648" s="570"/>
      <c r="AK648" s="570"/>
      <c r="AL648" s="570"/>
      <c r="AM648" s="570"/>
      <c r="AN648" s="570"/>
      <c r="AO648" s="570"/>
      <c r="AP648" s="570"/>
      <c r="AR648" s="571" t="b">
        <f t="shared" si="160"/>
        <v>0</v>
      </c>
      <c r="AS648" s="571"/>
      <c r="AT648" s="571"/>
      <c r="AU648" s="282" t="s">
        <v>160</v>
      </c>
    </row>
    <row r="649" spans="3:95" s="243" customFormat="1" ht="13.5" hidden="1" customHeight="1"/>
    <row r="650" spans="3:95" s="243" customFormat="1" ht="13.5" hidden="1" customHeight="1">
      <c r="AV650" s="268"/>
    </row>
    <row r="651" spans="3:95" s="243" customFormat="1" ht="13.5" hidden="1" customHeight="1">
      <c r="AV651" s="268"/>
    </row>
    <row r="652" spans="3:95" s="243" customFormat="1" ht="13.5" hidden="1" customHeight="1">
      <c r="AV652" s="268"/>
    </row>
    <row r="653" spans="3:95" s="243" customFormat="1" ht="13.5" hidden="1" customHeight="1">
      <c r="AV653" s="268"/>
    </row>
    <row r="654" spans="3:95" s="243" customFormat="1" ht="13.5" hidden="1" customHeight="1">
      <c r="AV654" s="268"/>
    </row>
    <row r="655" spans="3:95" s="243" customFormat="1" ht="13.5" hidden="1" customHeight="1">
      <c r="AV655" s="268"/>
    </row>
    <row r="656" spans="3:95" s="243" customFormat="1" ht="13.5" hidden="1" customHeight="1">
      <c r="AV656" s="268"/>
    </row>
    <row r="657" spans="43:48" s="243" customFormat="1" ht="13.5" hidden="1" customHeight="1">
      <c r="AV657" s="268"/>
    </row>
    <row r="658" spans="43:48" s="243" customFormat="1" ht="13.5" hidden="1" customHeight="1">
      <c r="AV658" s="268"/>
    </row>
    <row r="659" spans="43:48" s="243" customFormat="1" ht="13.5" hidden="1" customHeight="1">
      <c r="AV659" s="268"/>
    </row>
    <row r="660" spans="43:48" s="243" customFormat="1" ht="13.5" hidden="1" customHeight="1">
      <c r="AV660" s="268"/>
    </row>
    <row r="661" spans="43:48" s="243" customFormat="1" ht="13.5" hidden="1" customHeight="1">
      <c r="AV661" s="268"/>
    </row>
    <row r="662" spans="43:48" s="243" customFormat="1" ht="13.5" customHeight="1">
      <c r="AQ662" s="268"/>
      <c r="AR662" s="268"/>
      <c r="AS662" s="268"/>
      <c r="AT662" s="268"/>
      <c r="AU662" s="268"/>
    </row>
  </sheetData>
  <sheetProtection formatCells="0"/>
  <dataConsolidate/>
  <mergeCells count="3473">
    <mergeCell ref="C63:D64"/>
    <mergeCell ref="C66:G67"/>
    <mergeCell ref="H66:Z66"/>
    <mergeCell ref="AD66:AH67"/>
    <mergeCell ref="AI66:AU66"/>
    <mergeCell ref="E63:F64"/>
    <mergeCell ref="CF66:CF67"/>
    <mergeCell ref="CG66:CG67"/>
    <mergeCell ref="U67:Z68"/>
    <mergeCell ref="C68:G68"/>
    <mergeCell ref="AD68:AH68"/>
    <mergeCell ref="BC68:BF68"/>
    <mergeCell ref="BS68:BU69"/>
    <mergeCell ref="C69:D70"/>
    <mergeCell ref="E69:G69"/>
    <mergeCell ref="U69:Z70"/>
    <mergeCell ref="BZ66:BZ67"/>
    <mergeCell ref="CA66:CA67"/>
    <mergeCell ref="CB66:CB67"/>
    <mergeCell ref="CC66:CC67"/>
    <mergeCell ref="CD66:CD67"/>
    <mergeCell ref="CE66:CE67"/>
    <mergeCell ref="BC66:BF67"/>
    <mergeCell ref="BG66:BR66"/>
    <mergeCell ref="BS66:BV67"/>
    <mergeCell ref="BW66:BW67"/>
    <mergeCell ref="BX66:BX67"/>
    <mergeCell ref="BY66:BY67"/>
    <mergeCell ref="U72:X72"/>
    <mergeCell ref="Y72:Z72"/>
    <mergeCell ref="AF72:AH72"/>
    <mergeCell ref="BS72:BU72"/>
    <mergeCell ref="C73:D74"/>
    <mergeCell ref="E73:G73"/>
    <mergeCell ref="U73:X73"/>
    <mergeCell ref="Y73:Z73"/>
    <mergeCell ref="AD73:AE74"/>
    <mergeCell ref="AF73:AH73"/>
    <mergeCell ref="BS70:BU70"/>
    <mergeCell ref="C71:D72"/>
    <mergeCell ref="E71:G71"/>
    <mergeCell ref="U71:X71"/>
    <mergeCell ref="Y71:Z71"/>
    <mergeCell ref="AD71:AE72"/>
    <mergeCell ref="AF71:AH71"/>
    <mergeCell ref="BC71:BR72"/>
    <mergeCell ref="BS71:BU71"/>
    <mergeCell ref="E72:G72"/>
    <mergeCell ref="AD69:AE70"/>
    <mergeCell ref="AF69:AH69"/>
    <mergeCell ref="BC69:BF69"/>
    <mergeCell ref="E70:G70"/>
    <mergeCell ref="AF70:AH70"/>
    <mergeCell ref="BC70:BF70"/>
    <mergeCell ref="BS75:BV76"/>
    <mergeCell ref="BW75:BW76"/>
    <mergeCell ref="BX75:BX76"/>
    <mergeCell ref="BY75:BY76"/>
    <mergeCell ref="BZ75:BZ76"/>
    <mergeCell ref="CA75:CA76"/>
    <mergeCell ref="AX75:AY76"/>
    <mergeCell ref="AZ75:AZ76"/>
    <mergeCell ref="BA75:BC76"/>
    <mergeCell ref="BD75:BD76"/>
    <mergeCell ref="BE75:BF76"/>
    <mergeCell ref="BG75:BR75"/>
    <mergeCell ref="E74:G74"/>
    <mergeCell ref="U74:X74"/>
    <mergeCell ref="Y74:Z74"/>
    <mergeCell ref="AF74:AH74"/>
    <mergeCell ref="C75:D76"/>
    <mergeCell ref="E75:G75"/>
    <mergeCell ref="U75:Z80"/>
    <mergeCell ref="AD75:AE76"/>
    <mergeCell ref="AF75:AH75"/>
    <mergeCell ref="E78:G78"/>
    <mergeCell ref="AF78:AH78"/>
    <mergeCell ref="BE78:BF78"/>
    <mergeCell ref="BW80:BW82"/>
    <mergeCell ref="BX80:BX82"/>
    <mergeCell ref="CH78:CQ78"/>
    <mergeCell ref="C79:D80"/>
    <mergeCell ref="E79:G79"/>
    <mergeCell ref="AD79:AE80"/>
    <mergeCell ref="AF79:AH79"/>
    <mergeCell ref="BE79:BF79"/>
    <mergeCell ref="BS79:BU79"/>
    <mergeCell ref="CH79:CQ79"/>
    <mergeCell ref="BD77:BD79"/>
    <mergeCell ref="BE77:BF77"/>
    <mergeCell ref="BS77:BU78"/>
    <mergeCell ref="BW77:BW79"/>
    <mergeCell ref="BX77:BX79"/>
    <mergeCell ref="CH77:CQ77"/>
    <mergeCell ref="CH75:CQ76"/>
    <mergeCell ref="E76:G76"/>
    <mergeCell ref="AF76:AH76"/>
    <mergeCell ref="C77:D78"/>
    <mergeCell ref="E77:G77"/>
    <mergeCell ref="AD77:AE78"/>
    <mergeCell ref="AF77:AH77"/>
    <mergeCell ref="AX77:AY79"/>
    <mergeCell ref="AZ77:AZ79"/>
    <mergeCell ref="BA77:BC79"/>
    <mergeCell ref="CB75:CB76"/>
    <mergeCell ref="CC75:CC76"/>
    <mergeCell ref="CD75:CD76"/>
    <mergeCell ref="CE75:CE76"/>
    <mergeCell ref="CF75:CF76"/>
    <mergeCell ref="CG75:CG76"/>
    <mergeCell ref="BE80:BF80"/>
    <mergeCell ref="BS80:BU81"/>
    <mergeCell ref="CH80:CQ80"/>
    <mergeCell ref="C81:D82"/>
    <mergeCell ref="E81:G81"/>
    <mergeCell ref="U81:X81"/>
    <mergeCell ref="Y81:Z81"/>
    <mergeCell ref="AD81:AE82"/>
    <mergeCell ref="E80:G80"/>
    <mergeCell ref="AF80:AH80"/>
    <mergeCell ref="AX80:AY82"/>
    <mergeCell ref="AZ80:AZ82"/>
    <mergeCell ref="BA80:BC82"/>
    <mergeCell ref="BD80:BD82"/>
    <mergeCell ref="AF81:AH81"/>
    <mergeCell ref="CV82:DG82"/>
    <mergeCell ref="C83:D84"/>
    <mergeCell ref="E83:G83"/>
    <mergeCell ref="U83:Z90"/>
    <mergeCell ref="AD83:AE84"/>
    <mergeCell ref="AF83:AH83"/>
    <mergeCell ref="AX83:AY85"/>
    <mergeCell ref="AZ83:AZ85"/>
    <mergeCell ref="BA83:BC85"/>
    <mergeCell ref="BE81:BF81"/>
    <mergeCell ref="CH81:CQ81"/>
    <mergeCell ref="E82:G82"/>
    <mergeCell ref="U82:X82"/>
    <mergeCell ref="Y82:Z82"/>
    <mergeCell ref="AF82:AH82"/>
    <mergeCell ref="BE82:BF82"/>
    <mergeCell ref="BS82:BU82"/>
    <mergeCell ref="CH82:CQ82"/>
    <mergeCell ref="CT85:CU85"/>
    <mergeCell ref="E84:G84"/>
    <mergeCell ref="AF84:AH84"/>
    <mergeCell ref="BE84:BF84"/>
    <mergeCell ref="CH84:CQ84"/>
    <mergeCell ref="CT84:CU84"/>
    <mergeCell ref="C85:D86"/>
    <mergeCell ref="E85:G85"/>
    <mergeCell ref="AD85:AE86"/>
    <mergeCell ref="AF85:AH85"/>
    <mergeCell ref="BE85:BF85"/>
    <mergeCell ref="BD83:BD85"/>
    <mergeCell ref="BE83:BF83"/>
    <mergeCell ref="BS83:BU84"/>
    <mergeCell ref="BW83:BW85"/>
    <mergeCell ref="BX83:BX85"/>
    <mergeCell ref="CH83:CQ83"/>
    <mergeCell ref="BS85:BU85"/>
    <mergeCell ref="CH85:CQ85"/>
    <mergeCell ref="CT82:CU83"/>
    <mergeCell ref="E88:G88"/>
    <mergeCell ref="AF88:AH88"/>
    <mergeCell ref="BE88:BF88"/>
    <mergeCell ref="BS88:BU88"/>
    <mergeCell ref="CH88:CQ88"/>
    <mergeCell ref="CT88:CU88"/>
    <mergeCell ref="BX86:BX88"/>
    <mergeCell ref="CH86:CQ86"/>
    <mergeCell ref="CT86:CU86"/>
    <mergeCell ref="C87:D88"/>
    <mergeCell ref="E87:G87"/>
    <mergeCell ref="AD87:AE88"/>
    <mergeCell ref="AF87:AH87"/>
    <mergeCell ref="BE87:BF87"/>
    <mergeCell ref="CH87:CQ87"/>
    <mergeCell ref="CT87:CU87"/>
    <mergeCell ref="E92:G92"/>
    <mergeCell ref="U92:X92"/>
    <mergeCell ref="Y92:Z92"/>
    <mergeCell ref="AF92:AH92"/>
    <mergeCell ref="AX92:AY94"/>
    <mergeCell ref="AZ92:AZ94"/>
    <mergeCell ref="E86:G86"/>
    <mergeCell ref="AF86:AH86"/>
    <mergeCell ref="AX86:AY88"/>
    <mergeCell ref="AZ86:AZ88"/>
    <mergeCell ref="BA86:BC88"/>
    <mergeCell ref="BD86:BD88"/>
    <mergeCell ref="BE86:BF86"/>
    <mergeCell ref="BS86:BU87"/>
    <mergeCell ref="BW86:BW88"/>
    <mergeCell ref="CH89:CQ89"/>
    <mergeCell ref="CT89:CU89"/>
    <mergeCell ref="E90:G90"/>
    <mergeCell ref="AF90:AH90"/>
    <mergeCell ref="BE90:BF90"/>
    <mergeCell ref="CH90:CQ90"/>
    <mergeCell ref="CT90:CU90"/>
    <mergeCell ref="BA89:BC91"/>
    <mergeCell ref="BD89:BD91"/>
    <mergeCell ref="BE89:BF89"/>
    <mergeCell ref="BS89:BU90"/>
    <mergeCell ref="BW89:BW91"/>
    <mergeCell ref="BX89:BX91"/>
    <mergeCell ref="CT94:CU94"/>
    <mergeCell ref="C89:D90"/>
    <mergeCell ref="E89:G89"/>
    <mergeCell ref="AD89:AE90"/>
    <mergeCell ref="AF89:AH89"/>
    <mergeCell ref="AX89:AY91"/>
    <mergeCell ref="AZ89:AZ91"/>
    <mergeCell ref="C91:D92"/>
    <mergeCell ref="E91:G91"/>
    <mergeCell ref="U91:X91"/>
    <mergeCell ref="Y91:Z91"/>
    <mergeCell ref="BW92:BW94"/>
    <mergeCell ref="BX92:BX94"/>
    <mergeCell ref="CH92:CQ92"/>
    <mergeCell ref="CT92:CU92"/>
    <mergeCell ref="BE93:BF93"/>
    <mergeCell ref="CH93:CQ93"/>
    <mergeCell ref="CT93:CU93"/>
    <mergeCell ref="BE94:BF94"/>
    <mergeCell ref="BS94:BU94"/>
    <mergeCell ref="CH94:CQ94"/>
    <mergeCell ref="AD91:AE92"/>
    <mergeCell ref="AF91:AH91"/>
    <mergeCell ref="BE91:BF91"/>
    <mergeCell ref="BS91:BU91"/>
    <mergeCell ref="CH91:CQ91"/>
    <mergeCell ref="CT91:CU91"/>
    <mergeCell ref="BA92:BC94"/>
    <mergeCell ref="BD92:BD94"/>
    <mergeCell ref="BE92:BF92"/>
    <mergeCell ref="BS92:BU93"/>
    <mergeCell ref="BA98:BC100"/>
    <mergeCell ref="BD98:BD100"/>
    <mergeCell ref="BE98:BF98"/>
    <mergeCell ref="Z97:Z98"/>
    <mergeCell ref="AA97:AA98"/>
    <mergeCell ref="AB97:AB98"/>
    <mergeCell ref="AC97:AC98"/>
    <mergeCell ref="AD97:AD98"/>
    <mergeCell ref="AE97:AE98"/>
    <mergeCell ref="BE96:BF96"/>
    <mergeCell ref="CH96:CQ96"/>
    <mergeCell ref="C97:D98"/>
    <mergeCell ref="E97:E98"/>
    <mergeCell ref="F97:H98"/>
    <mergeCell ref="I97:I98"/>
    <mergeCell ref="J97:K98"/>
    <mergeCell ref="L97:W97"/>
    <mergeCell ref="X97:X98"/>
    <mergeCell ref="Y97:Y98"/>
    <mergeCell ref="AX95:AY97"/>
    <mergeCell ref="AZ95:AZ97"/>
    <mergeCell ref="BA95:BC97"/>
    <mergeCell ref="BD95:BD97"/>
    <mergeCell ref="BE95:BF95"/>
    <mergeCell ref="BS95:BU96"/>
    <mergeCell ref="BW95:BW97"/>
    <mergeCell ref="BX95:BX97"/>
    <mergeCell ref="CH95:CQ95"/>
    <mergeCell ref="AR101:AT101"/>
    <mergeCell ref="AX101:AY103"/>
    <mergeCell ref="F103:H103"/>
    <mergeCell ref="J103:K103"/>
    <mergeCell ref="AG103:AP103"/>
    <mergeCell ref="AR103:AT103"/>
    <mergeCell ref="CH99:CQ99"/>
    <mergeCell ref="C100:D100"/>
    <mergeCell ref="F100:H100"/>
    <mergeCell ref="J100:K100"/>
    <mergeCell ref="AG100:AP100"/>
    <mergeCell ref="AR100:AT100"/>
    <mergeCell ref="BE100:BF100"/>
    <mergeCell ref="BS100:BU100"/>
    <mergeCell ref="CH100:CQ100"/>
    <mergeCell ref="BS98:BU99"/>
    <mergeCell ref="BW98:BW100"/>
    <mergeCell ref="BX98:BX100"/>
    <mergeCell ref="CH98:CQ98"/>
    <mergeCell ref="C99:D99"/>
    <mergeCell ref="F99:H99"/>
    <mergeCell ref="J99:K99"/>
    <mergeCell ref="AG99:AP99"/>
    <mergeCell ref="AR99:AT99"/>
    <mergeCell ref="BE99:BF99"/>
    <mergeCell ref="AF97:AF98"/>
    <mergeCell ref="AG97:AP98"/>
    <mergeCell ref="BE97:BF97"/>
    <mergeCell ref="BS97:BU97"/>
    <mergeCell ref="CH97:CQ97"/>
    <mergeCell ref="AX98:AY100"/>
    <mergeCell ref="AZ98:AZ100"/>
    <mergeCell ref="CH103:CQ103"/>
    <mergeCell ref="C104:D104"/>
    <mergeCell ref="F104:H104"/>
    <mergeCell ref="J104:K104"/>
    <mergeCell ref="AG104:AP104"/>
    <mergeCell ref="AR104:AT104"/>
    <mergeCell ref="AX104:AY106"/>
    <mergeCell ref="AZ104:AZ106"/>
    <mergeCell ref="BA104:BC106"/>
    <mergeCell ref="BD104:BD106"/>
    <mergeCell ref="BX101:BX103"/>
    <mergeCell ref="CH101:CQ101"/>
    <mergeCell ref="C102:D102"/>
    <mergeCell ref="F102:H102"/>
    <mergeCell ref="J102:K102"/>
    <mergeCell ref="AG102:AP102"/>
    <mergeCell ref="AR102:AT102"/>
    <mergeCell ref="BE102:BF102"/>
    <mergeCell ref="CH102:CQ102"/>
    <mergeCell ref="C103:D103"/>
    <mergeCell ref="AZ101:AZ103"/>
    <mergeCell ref="BA101:BC103"/>
    <mergeCell ref="BD101:BD103"/>
    <mergeCell ref="BE101:BF101"/>
    <mergeCell ref="BS101:BU102"/>
    <mergeCell ref="BW101:BW103"/>
    <mergeCell ref="BE103:BF103"/>
    <mergeCell ref="BS103:BU103"/>
    <mergeCell ref="C101:D101"/>
    <mergeCell ref="F101:H101"/>
    <mergeCell ref="J101:K101"/>
    <mergeCell ref="AG101:AP101"/>
    <mergeCell ref="CH105:CQ105"/>
    <mergeCell ref="C106:D106"/>
    <mergeCell ref="F106:H106"/>
    <mergeCell ref="J106:K106"/>
    <mergeCell ref="AG106:AP106"/>
    <mergeCell ref="AR106:AT106"/>
    <mergeCell ref="BE106:BF106"/>
    <mergeCell ref="BS106:BU106"/>
    <mergeCell ref="CH106:CQ106"/>
    <mergeCell ref="BE104:BF104"/>
    <mergeCell ref="BS104:BU105"/>
    <mergeCell ref="BX104:BX106"/>
    <mergeCell ref="CH104:CQ104"/>
    <mergeCell ref="C105:D105"/>
    <mergeCell ref="F105:H105"/>
    <mergeCell ref="J105:K105"/>
    <mergeCell ref="AG105:AP105"/>
    <mergeCell ref="AR105:AT105"/>
    <mergeCell ref="C123:D124"/>
    <mergeCell ref="C126:G127"/>
    <mergeCell ref="H126:Z126"/>
    <mergeCell ref="AD126:AH127"/>
    <mergeCell ref="AI126:AU126"/>
    <mergeCell ref="E123:F124"/>
    <mergeCell ref="C107:D107"/>
    <mergeCell ref="F107:H107"/>
    <mergeCell ref="J107:K107"/>
    <mergeCell ref="AG107:AP107"/>
    <mergeCell ref="AR107:AT107"/>
    <mergeCell ref="C108:D108"/>
    <mergeCell ref="F108:H108"/>
    <mergeCell ref="J108:K108"/>
    <mergeCell ref="AG108:AP108"/>
    <mergeCell ref="AR108:AT108"/>
    <mergeCell ref="BE105:BF105"/>
    <mergeCell ref="CF126:CF127"/>
    <mergeCell ref="CG126:CG127"/>
    <mergeCell ref="U127:Z128"/>
    <mergeCell ref="C128:G128"/>
    <mergeCell ref="AD128:AH128"/>
    <mergeCell ref="BC128:BF128"/>
    <mergeCell ref="BS128:BU129"/>
    <mergeCell ref="C129:D130"/>
    <mergeCell ref="E129:G129"/>
    <mergeCell ref="U129:Z130"/>
    <mergeCell ref="BZ126:BZ127"/>
    <mergeCell ref="CA126:CA127"/>
    <mergeCell ref="CB126:CB127"/>
    <mergeCell ref="CC126:CC127"/>
    <mergeCell ref="CD126:CD127"/>
    <mergeCell ref="CE126:CE127"/>
    <mergeCell ref="BC126:BF127"/>
    <mergeCell ref="BG126:BR126"/>
    <mergeCell ref="BS126:BV127"/>
    <mergeCell ref="BW126:BW127"/>
    <mergeCell ref="BX126:BX127"/>
    <mergeCell ref="BY126:BY127"/>
    <mergeCell ref="U132:X132"/>
    <mergeCell ref="Y132:Z132"/>
    <mergeCell ref="AF132:AH132"/>
    <mergeCell ref="BS132:BU132"/>
    <mergeCell ref="C133:D134"/>
    <mergeCell ref="E133:G133"/>
    <mergeCell ref="U133:X133"/>
    <mergeCell ref="Y133:Z133"/>
    <mergeCell ref="AD133:AE134"/>
    <mergeCell ref="AF133:AH133"/>
    <mergeCell ref="BS130:BU130"/>
    <mergeCell ref="C131:D132"/>
    <mergeCell ref="E131:G131"/>
    <mergeCell ref="U131:X131"/>
    <mergeCell ref="Y131:Z131"/>
    <mergeCell ref="AD131:AE132"/>
    <mergeCell ref="AF131:AH131"/>
    <mergeCell ref="BC131:BR132"/>
    <mergeCell ref="BS131:BU131"/>
    <mergeCell ref="E132:G132"/>
    <mergeCell ref="AD129:AE130"/>
    <mergeCell ref="AF129:AH129"/>
    <mergeCell ref="BC129:BF129"/>
    <mergeCell ref="E130:G130"/>
    <mergeCell ref="AF130:AH130"/>
    <mergeCell ref="BC130:BF130"/>
    <mergeCell ref="BS135:BV136"/>
    <mergeCell ref="BW135:BW136"/>
    <mergeCell ref="BX135:BX136"/>
    <mergeCell ref="BY135:BY136"/>
    <mergeCell ref="BZ135:BZ136"/>
    <mergeCell ref="CA135:CA136"/>
    <mergeCell ref="AX135:AY136"/>
    <mergeCell ref="AZ135:AZ136"/>
    <mergeCell ref="BA135:BC136"/>
    <mergeCell ref="BD135:BD136"/>
    <mergeCell ref="BE135:BF136"/>
    <mergeCell ref="BG135:BR135"/>
    <mergeCell ref="E134:G134"/>
    <mergeCell ref="U134:X134"/>
    <mergeCell ref="Y134:Z134"/>
    <mergeCell ref="AF134:AH134"/>
    <mergeCell ref="C135:D136"/>
    <mergeCell ref="E135:G135"/>
    <mergeCell ref="U135:Z140"/>
    <mergeCell ref="AD135:AE136"/>
    <mergeCell ref="AF135:AH135"/>
    <mergeCell ref="E138:G138"/>
    <mergeCell ref="AF138:AH138"/>
    <mergeCell ref="BE138:BF138"/>
    <mergeCell ref="BW140:BW142"/>
    <mergeCell ref="BX140:BX142"/>
    <mergeCell ref="CH138:CQ138"/>
    <mergeCell ref="C139:D140"/>
    <mergeCell ref="E139:G139"/>
    <mergeCell ref="AD139:AE140"/>
    <mergeCell ref="AF139:AH139"/>
    <mergeCell ref="BE139:BF139"/>
    <mergeCell ref="BS139:BU139"/>
    <mergeCell ref="CH139:CQ139"/>
    <mergeCell ref="BD137:BD139"/>
    <mergeCell ref="BE137:BF137"/>
    <mergeCell ref="BS137:BU138"/>
    <mergeCell ref="BW137:BW139"/>
    <mergeCell ref="BX137:BX139"/>
    <mergeCell ref="CH137:CQ137"/>
    <mergeCell ref="CH135:CQ136"/>
    <mergeCell ref="E136:G136"/>
    <mergeCell ref="AF136:AH136"/>
    <mergeCell ref="C137:D138"/>
    <mergeCell ref="E137:G137"/>
    <mergeCell ref="AD137:AE138"/>
    <mergeCell ref="AF137:AH137"/>
    <mergeCell ref="AX137:AY139"/>
    <mergeCell ref="AZ137:AZ139"/>
    <mergeCell ref="BA137:BC139"/>
    <mergeCell ref="CB135:CB136"/>
    <mergeCell ref="CC135:CC136"/>
    <mergeCell ref="CD135:CD136"/>
    <mergeCell ref="CE135:CE136"/>
    <mergeCell ref="CF135:CF136"/>
    <mergeCell ref="CG135:CG136"/>
    <mergeCell ref="BE140:BF140"/>
    <mergeCell ref="BS140:BU141"/>
    <mergeCell ref="CH140:CQ140"/>
    <mergeCell ref="C141:D142"/>
    <mergeCell ref="E141:G141"/>
    <mergeCell ref="U141:X141"/>
    <mergeCell ref="Y141:Z141"/>
    <mergeCell ref="AD141:AE142"/>
    <mergeCell ref="E140:G140"/>
    <mergeCell ref="AF140:AH140"/>
    <mergeCell ref="AX140:AY142"/>
    <mergeCell ref="AZ140:AZ142"/>
    <mergeCell ref="BA140:BC142"/>
    <mergeCell ref="BD140:BD142"/>
    <mergeCell ref="AF141:AH141"/>
    <mergeCell ref="C143:D144"/>
    <mergeCell ref="E143:G143"/>
    <mergeCell ref="U143:Z150"/>
    <mergeCell ref="AD143:AE144"/>
    <mergeCell ref="AF143:AH143"/>
    <mergeCell ref="AX143:AY145"/>
    <mergeCell ref="C145:D146"/>
    <mergeCell ref="E150:G150"/>
    <mergeCell ref="AF150:AH150"/>
    <mergeCell ref="BE141:BF141"/>
    <mergeCell ref="CH141:CQ141"/>
    <mergeCell ref="E142:G142"/>
    <mergeCell ref="U142:X142"/>
    <mergeCell ref="Y142:Z142"/>
    <mergeCell ref="AF142:AH142"/>
    <mergeCell ref="BE142:BF142"/>
    <mergeCell ref="BS142:BU142"/>
    <mergeCell ref="CH142:CQ142"/>
    <mergeCell ref="CH145:CQ145"/>
    <mergeCell ref="BX143:BX145"/>
    <mergeCell ref="CH143:CQ143"/>
    <mergeCell ref="E144:G144"/>
    <mergeCell ref="AF144:AH144"/>
    <mergeCell ref="BE144:BF144"/>
    <mergeCell ref="CH144:CQ144"/>
    <mergeCell ref="E145:G145"/>
    <mergeCell ref="AD145:AE146"/>
    <mergeCell ref="AF145:AH145"/>
    <mergeCell ref="BE145:BF145"/>
    <mergeCell ref="AZ143:AZ145"/>
    <mergeCell ref="BA143:BC145"/>
    <mergeCell ref="BD143:BD145"/>
    <mergeCell ref="BE143:BF143"/>
    <mergeCell ref="BS143:BU144"/>
    <mergeCell ref="BW143:BW145"/>
    <mergeCell ref="BS145:BU145"/>
    <mergeCell ref="BX146:BX148"/>
    <mergeCell ref="CH146:CQ146"/>
    <mergeCell ref="C147:D148"/>
    <mergeCell ref="E147:G147"/>
    <mergeCell ref="AD147:AE148"/>
    <mergeCell ref="AF147:AH147"/>
    <mergeCell ref="BE147:BF147"/>
    <mergeCell ref="CH147:CQ147"/>
    <mergeCell ref="E148:G148"/>
    <mergeCell ref="AF148:AH148"/>
    <mergeCell ref="CH151:CQ151"/>
    <mergeCell ref="BS149:BU150"/>
    <mergeCell ref="BW149:BW151"/>
    <mergeCell ref="BX149:BX151"/>
    <mergeCell ref="CH149:CQ149"/>
    <mergeCell ref="CH150:CQ150"/>
    <mergeCell ref="BS151:BU151"/>
    <mergeCell ref="E146:G146"/>
    <mergeCell ref="AF146:AH146"/>
    <mergeCell ref="AX146:AY148"/>
    <mergeCell ref="AZ146:AZ148"/>
    <mergeCell ref="BA146:BC148"/>
    <mergeCell ref="BD146:BD148"/>
    <mergeCell ref="BE146:BF146"/>
    <mergeCell ref="BS146:BU147"/>
    <mergeCell ref="BW146:BW148"/>
    <mergeCell ref="BE148:BF148"/>
    <mergeCell ref="BS148:BU148"/>
    <mergeCell ref="CH148:CQ148"/>
    <mergeCell ref="E152:G152"/>
    <mergeCell ref="U152:X152"/>
    <mergeCell ref="Y152:Z152"/>
    <mergeCell ref="AF152:AH152"/>
    <mergeCell ref="AX152:AY154"/>
    <mergeCell ref="AZ152:AZ154"/>
    <mergeCell ref="BA152:BC154"/>
    <mergeCell ref="BD152:BD154"/>
    <mergeCell ref="BE152:BF152"/>
    <mergeCell ref="C151:D152"/>
    <mergeCell ref="E151:G151"/>
    <mergeCell ref="U151:X151"/>
    <mergeCell ref="Y151:Z151"/>
    <mergeCell ref="AD151:AE152"/>
    <mergeCell ref="AF151:AH151"/>
    <mergeCell ref="BD149:BD151"/>
    <mergeCell ref="BE149:BF149"/>
    <mergeCell ref="BE150:BF150"/>
    <mergeCell ref="BE151:BF151"/>
    <mergeCell ref="C149:D150"/>
    <mergeCell ref="E149:G149"/>
    <mergeCell ref="AD149:AE150"/>
    <mergeCell ref="AF149:AH149"/>
    <mergeCell ref="AX149:AY151"/>
    <mergeCell ref="AZ149:AZ151"/>
    <mergeCell ref="BA149:BC151"/>
    <mergeCell ref="C157:D158"/>
    <mergeCell ref="E157:E158"/>
    <mergeCell ref="F157:H158"/>
    <mergeCell ref="I157:I158"/>
    <mergeCell ref="J157:K158"/>
    <mergeCell ref="AX155:AY157"/>
    <mergeCell ref="AZ155:AZ157"/>
    <mergeCell ref="BA155:BC157"/>
    <mergeCell ref="BD155:BD157"/>
    <mergeCell ref="BE155:BF155"/>
    <mergeCell ref="BS155:BU156"/>
    <mergeCell ref="BS157:BU157"/>
    <mergeCell ref="BS152:BU153"/>
    <mergeCell ref="BW152:BW154"/>
    <mergeCell ref="BX152:BX154"/>
    <mergeCell ref="CH152:CQ152"/>
    <mergeCell ref="BE153:BF153"/>
    <mergeCell ref="CH153:CQ153"/>
    <mergeCell ref="BE154:BF154"/>
    <mergeCell ref="BS154:BU154"/>
    <mergeCell ref="CH154:CQ154"/>
    <mergeCell ref="CH157:CQ157"/>
    <mergeCell ref="AX158:AY160"/>
    <mergeCell ref="AZ158:AZ160"/>
    <mergeCell ref="BA158:BC160"/>
    <mergeCell ref="BD158:BD160"/>
    <mergeCell ref="BE158:BF158"/>
    <mergeCell ref="BS158:BU159"/>
    <mergeCell ref="BW158:BW160"/>
    <mergeCell ref="BX158:BX160"/>
    <mergeCell ref="CH158:CQ158"/>
    <mergeCell ref="AC157:AC158"/>
    <mergeCell ref="CH159:CQ159"/>
    <mergeCell ref="C160:D160"/>
    <mergeCell ref="F160:H160"/>
    <mergeCell ref="J160:K160"/>
    <mergeCell ref="AG160:AP160"/>
    <mergeCell ref="AR160:AT160"/>
    <mergeCell ref="BE160:BF160"/>
    <mergeCell ref="BS160:BU160"/>
    <mergeCell ref="CH160:CQ160"/>
    <mergeCell ref="C159:D159"/>
    <mergeCell ref="F159:H159"/>
    <mergeCell ref="J159:K159"/>
    <mergeCell ref="AG159:AP159"/>
    <mergeCell ref="AR159:AT159"/>
    <mergeCell ref="BE159:BF159"/>
    <mergeCell ref="CH163:CQ163"/>
    <mergeCell ref="AD157:AD158"/>
    <mergeCell ref="AE157:AE158"/>
    <mergeCell ref="AF157:AF158"/>
    <mergeCell ref="AG157:AP158"/>
    <mergeCell ref="BE157:BF157"/>
    <mergeCell ref="L157:W157"/>
    <mergeCell ref="X157:X158"/>
    <mergeCell ref="Y157:Y158"/>
    <mergeCell ref="Z157:Z158"/>
    <mergeCell ref="AA157:AA158"/>
    <mergeCell ref="AB157:AB158"/>
    <mergeCell ref="BW155:BW157"/>
    <mergeCell ref="BX155:BX157"/>
    <mergeCell ref="CH155:CQ155"/>
    <mergeCell ref="BE156:BF156"/>
    <mergeCell ref="CH156:CQ156"/>
    <mergeCell ref="BX161:BX163"/>
    <mergeCell ref="CH161:CQ161"/>
    <mergeCell ref="C162:D162"/>
    <mergeCell ref="F162:H162"/>
    <mergeCell ref="J162:K162"/>
    <mergeCell ref="AG162:AP162"/>
    <mergeCell ref="AR162:AT162"/>
    <mergeCell ref="BE162:BF162"/>
    <mergeCell ref="CH162:CQ162"/>
    <mergeCell ref="C163:D163"/>
    <mergeCell ref="AZ161:AZ163"/>
    <mergeCell ref="BA161:BC163"/>
    <mergeCell ref="BD161:BD163"/>
    <mergeCell ref="BE161:BF161"/>
    <mergeCell ref="BS161:BU162"/>
    <mergeCell ref="BW161:BW163"/>
    <mergeCell ref="BE163:BF163"/>
    <mergeCell ref="BS163:BU163"/>
    <mergeCell ref="C161:D161"/>
    <mergeCell ref="F161:H161"/>
    <mergeCell ref="J161:K161"/>
    <mergeCell ref="AG161:AP161"/>
    <mergeCell ref="F163:H163"/>
    <mergeCell ref="J163:K163"/>
    <mergeCell ref="AG163:AP163"/>
    <mergeCell ref="AR163:AT163"/>
    <mergeCell ref="AR161:AT161"/>
    <mergeCell ref="AX161:AY163"/>
    <mergeCell ref="BS166:BU166"/>
    <mergeCell ref="CH166:CQ166"/>
    <mergeCell ref="BE164:BF164"/>
    <mergeCell ref="BS164:BU165"/>
    <mergeCell ref="BX164:BX166"/>
    <mergeCell ref="CH164:CQ164"/>
    <mergeCell ref="C165:D165"/>
    <mergeCell ref="F165:H165"/>
    <mergeCell ref="J165:K165"/>
    <mergeCell ref="AG165:AP165"/>
    <mergeCell ref="AR165:AT165"/>
    <mergeCell ref="C164:D164"/>
    <mergeCell ref="F164:H164"/>
    <mergeCell ref="J164:K164"/>
    <mergeCell ref="AG164:AP164"/>
    <mergeCell ref="AR164:AT164"/>
    <mergeCell ref="AX164:AY166"/>
    <mergeCell ref="AZ164:AZ166"/>
    <mergeCell ref="BA164:BC166"/>
    <mergeCell ref="BD164:BD166"/>
    <mergeCell ref="CH165:CQ165"/>
    <mergeCell ref="C183:D184"/>
    <mergeCell ref="C186:G187"/>
    <mergeCell ref="H186:Z186"/>
    <mergeCell ref="AD186:AH187"/>
    <mergeCell ref="AI186:AU186"/>
    <mergeCell ref="E183:F184"/>
    <mergeCell ref="C167:D167"/>
    <mergeCell ref="F167:H167"/>
    <mergeCell ref="J167:K167"/>
    <mergeCell ref="AG167:AP167"/>
    <mergeCell ref="AR167:AT167"/>
    <mergeCell ref="C168:D168"/>
    <mergeCell ref="F168:H168"/>
    <mergeCell ref="J168:K168"/>
    <mergeCell ref="AG168:AP168"/>
    <mergeCell ref="AR168:AT168"/>
    <mergeCell ref="BE165:BF165"/>
    <mergeCell ref="C166:D166"/>
    <mergeCell ref="F166:H166"/>
    <mergeCell ref="J166:K166"/>
    <mergeCell ref="AG166:AP166"/>
    <mergeCell ref="AR166:AT166"/>
    <mergeCell ref="BE166:BF166"/>
    <mergeCell ref="CF186:CF187"/>
    <mergeCell ref="CG186:CG187"/>
    <mergeCell ref="U187:Z188"/>
    <mergeCell ref="C188:G188"/>
    <mergeCell ref="AD188:AH188"/>
    <mergeCell ref="BC188:BF188"/>
    <mergeCell ref="BS188:BU189"/>
    <mergeCell ref="C189:D190"/>
    <mergeCell ref="E189:G189"/>
    <mergeCell ref="U189:Z190"/>
    <mergeCell ref="BZ186:BZ187"/>
    <mergeCell ref="CA186:CA187"/>
    <mergeCell ref="CB186:CB187"/>
    <mergeCell ref="CC186:CC187"/>
    <mergeCell ref="CD186:CD187"/>
    <mergeCell ref="CE186:CE187"/>
    <mergeCell ref="BC186:BF187"/>
    <mergeCell ref="BG186:BR186"/>
    <mergeCell ref="BS186:BV187"/>
    <mergeCell ref="BW186:BW187"/>
    <mergeCell ref="BX186:BX187"/>
    <mergeCell ref="BY186:BY187"/>
    <mergeCell ref="U192:X192"/>
    <mergeCell ref="Y192:Z192"/>
    <mergeCell ref="AF192:AH192"/>
    <mergeCell ref="BS192:BU192"/>
    <mergeCell ref="C193:D194"/>
    <mergeCell ref="E193:G193"/>
    <mergeCell ref="U193:X193"/>
    <mergeCell ref="Y193:Z193"/>
    <mergeCell ref="AD193:AE194"/>
    <mergeCell ref="AF193:AH193"/>
    <mergeCell ref="BS190:BU190"/>
    <mergeCell ref="C191:D192"/>
    <mergeCell ref="E191:G191"/>
    <mergeCell ref="U191:X191"/>
    <mergeCell ref="Y191:Z191"/>
    <mergeCell ref="AD191:AE192"/>
    <mergeCell ref="AF191:AH191"/>
    <mergeCell ref="BC191:BR192"/>
    <mergeCell ref="BS191:BU191"/>
    <mergeCell ref="E192:G192"/>
    <mergeCell ref="AD189:AE190"/>
    <mergeCell ref="AF189:AH189"/>
    <mergeCell ref="BC189:BF189"/>
    <mergeCell ref="E190:G190"/>
    <mergeCell ref="AF190:AH190"/>
    <mergeCell ref="BC190:BF190"/>
    <mergeCell ref="BS195:BV196"/>
    <mergeCell ref="BW195:BW196"/>
    <mergeCell ref="BX195:BX196"/>
    <mergeCell ref="BY195:BY196"/>
    <mergeCell ref="BZ195:BZ196"/>
    <mergeCell ref="CA195:CA196"/>
    <mergeCell ref="AX195:AY196"/>
    <mergeCell ref="AZ195:AZ196"/>
    <mergeCell ref="BA195:BC196"/>
    <mergeCell ref="BD195:BD196"/>
    <mergeCell ref="BE195:BF196"/>
    <mergeCell ref="BG195:BR195"/>
    <mergeCell ref="E194:G194"/>
    <mergeCell ref="U194:X194"/>
    <mergeCell ref="Y194:Z194"/>
    <mergeCell ref="AF194:AH194"/>
    <mergeCell ref="C195:D196"/>
    <mergeCell ref="E195:G195"/>
    <mergeCell ref="U195:Z200"/>
    <mergeCell ref="AD195:AE196"/>
    <mergeCell ref="AF195:AH195"/>
    <mergeCell ref="E198:G198"/>
    <mergeCell ref="AF198:AH198"/>
    <mergeCell ref="BE198:BF198"/>
    <mergeCell ref="BW200:BW202"/>
    <mergeCell ref="BX200:BX202"/>
    <mergeCell ref="CH198:CQ198"/>
    <mergeCell ref="C199:D200"/>
    <mergeCell ref="E199:G199"/>
    <mergeCell ref="AD199:AE200"/>
    <mergeCell ref="AF199:AH199"/>
    <mergeCell ref="BE199:BF199"/>
    <mergeCell ref="BS199:BU199"/>
    <mergeCell ref="CH199:CQ199"/>
    <mergeCell ref="BD197:BD199"/>
    <mergeCell ref="BE197:BF197"/>
    <mergeCell ref="BS197:BU198"/>
    <mergeCell ref="BW197:BW199"/>
    <mergeCell ref="BX197:BX199"/>
    <mergeCell ref="CH197:CQ197"/>
    <mergeCell ref="CH195:CQ196"/>
    <mergeCell ref="E196:G196"/>
    <mergeCell ref="AF196:AH196"/>
    <mergeCell ref="C197:D198"/>
    <mergeCell ref="E197:G197"/>
    <mergeCell ref="AD197:AE198"/>
    <mergeCell ref="AF197:AH197"/>
    <mergeCell ref="AX197:AY199"/>
    <mergeCell ref="AZ197:AZ199"/>
    <mergeCell ref="BA197:BC199"/>
    <mergeCell ref="CB195:CB196"/>
    <mergeCell ref="CC195:CC196"/>
    <mergeCell ref="CD195:CD196"/>
    <mergeCell ref="CE195:CE196"/>
    <mergeCell ref="CF195:CF196"/>
    <mergeCell ref="CG195:CG196"/>
    <mergeCell ref="BE200:BF200"/>
    <mergeCell ref="BS200:BU201"/>
    <mergeCell ref="CH200:CQ200"/>
    <mergeCell ref="C201:D202"/>
    <mergeCell ref="E201:G201"/>
    <mergeCell ref="U201:X201"/>
    <mergeCell ref="Y201:Z201"/>
    <mergeCell ref="AD201:AE202"/>
    <mergeCell ref="E200:G200"/>
    <mergeCell ref="AF200:AH200"/>
    <mergeCell ref="AX200:AY202"/>
    <mergeCell ref="AZ200:AZ202"/>
    <mergeCell ref="BA200:BC202"/>
    <mergeCell ref="BD200:BD202"/>
    <mergeCell ref="AF201:AH201"/>
    <mergeCell ref="C203:D204"/>
    <mergeCell ref="E203:G203"/>
    <mergeCell ref="U203:Z210"/>
    <mergeCell ref="AD203:AE204"/>
    <mergeCell ref="AF203:AH203"/>
    <mergeCell ref="AX203:AY205"/>
    <mergeCell ref="C205:D206"/>
    <mergeCell ref="E210:G210"/>
    <mergeCell ref="AF210:AH210"/>
    <mergeCell ref="BE201:BF201"/>
    <mergeCell ref="CH201:CQ201"/>
    <mergeCell ref="E202:G202"/>
    <mergeCell ref="U202:X202"/>
    <mergeCell ref="Y202:Z202"/>
    <mergeCell ref="AF202:AH202"/>
    <mergeCell ref="BE202:BF202"/>
    <mergeCell ref="BS202:BU202"/>
    <mergeCell ref="CH202:CQ202"/>
    <mergeCell ref="CH205:CQ205"/>
    <mergeCell ref="BX203:BX205"/>
    <mergeCell ref="CH203:CQ203"/>
    <mergeCell ref="E204:G204"/>
    <mergeCell ref="AF204:AH204"/>
    <mergeCell ref="BE204:BF204"/>
    <mergeCell ref="CH204:CQ204"/>
    <mergeCell ref="E205:G205"/>
    <mergeCell ref="AD205:AE206"/>
    <mergeCell ref="AF205:AH205"/>
    <mergeCell ref="BE205:BF205"/>
    <mergeCell ref="AZ203:AZ205"/>
    <mergeCell ref="BA203:BC205"/>
    <mergeCell ref="BD203:BD205"/>
    <mergeCell ref="BE203:BF203"/>
    <mergeCell ref="BS203:BU204"/>
    <mergeCell ref="BW203:BW205"/>
    <mergeCell ref="BS205:BU205"/>
    <mergeCell ref="BX206:BX208"/>
    <mergeCell ref="CH206:CQ206"/>
    <mergeCell ref="C207:D208"/>
    <mergeCell ref="E207:G207"/>
    <mergeCell ref="AD207:AE208"/>
    <mergeCell ref="AF207:AH207"/>
    <mergeCell ref="BE207:BF207"/>
    <mergeCell ref="CH207:CQ207"/>
    <mergeCell ref="E208:G208"/>
    <mergeCell ref="AF208:AH208"/>
    <mergeCell ref="CH211:CQ211"/>
    <mergeCell ref="BS209:BU210"/>
    <mergeCell ref="BW209:BW211"/>
    <mergeCell ref="BX209:BX211"/>
    <mergeCell ref="CH209:CQ209"/>
    <mergeCell ref="CH210:CQ210"/>
    <mergeCell ref="BS211:BU211"/>
    <mergeCell ref="E206:G206"/>
    <mergeCell ref="AF206:AH206"/>
    <mergeCell ref="AX206:AY208"/>
    <mergeCell ref="AZ206:AZ208"/>
    <mergeCell ref="BA206:BC208"/>
    <mergeCell ref="BD206:BD208"/>
    <mergeCell ref="BE206:BF206"/>
    <mergeCell ref="BS206:BU207"/>
    <mergeCell ref="BW206:BW208"/>
    <mergeCell ref="BE208:BF208"/>
    <mergeCell ref="BS208:BU208"/>
    <mergeCell ref="CH208:CQ208"/>
    <mergeCell ref="E212:G212"/>
    <mergeCell ref="U212:X212"/>
    <mergeCell ref="Y212:Z212"/>
    <mergeCell ref="AF212:AH212"/>
    <mergeCell ref="AX212:AY214"/>
    <mergeCell ref="AZ212:AZ214"/>
    <mergeCell ref="BA212:BC214"/>
    <mergeCell ref="BD212:BD214"/>
    <mergeCell ref="BE212:BF212"/>
    <mergeCell ref="C211:D212"/>
    <mergeCell ref="E211:G211"/>
    <mergeCell ref="U211:X211"/>
    <mergeCell ref="Y211:Z211"/>
    <mergeCell ref="AD211:AE212"/>
    <mergeCell ref="AF211:AH211"/>
    <mergeCell ref="BD209:BD211"/>
    <mergeCell ref="BE209:BF209"/>
    <mergeCell ref="BE210:BF210"/>
    <mergeCell ref="BE211:BF211"/>
    <mergeCell ref="C209:D210"/>
    <mergeCell ref="E209:G209"/>
    <mergeCell ref="AD209:AE210"/>
    <mergeCell ref="AF209:AH209"/>
    <mergeCell ref="AX209:AY211"/>
    <mergeCell ref="AZ209:AZ211"/>
    <mergeCell ref="BA209:BC211"/>
    <mergeCell ref="C217:D218"/>
    <mergeCell ref="E217:E218"/>
    <mergeCell ref="F217:H218"/>
    <mergeCell ref="I217:I218"/>
    <mergeCell ref="J217:K218"/>
    <mergeCell ref="AX215:AY217"/>
    <mergeCell ref="AZ215:AZ217"/>
    <mergeCell ref="BA215:BC217"/>
    <mergeCell ref="BD215:BD217"/>
    <mergeCell ref="BE215:BF215"/>
    <mergeCell ref="BS215:BU216"/>
    <mergeCell ref="BS217:BU217"/>
    <mergeCell ref="BS212:BU213"/>
    <mergeCell ref="BW212:BW214"/>
    <mergeCell ref="BX212:BX214"/>
    <mergeCell ref="CH212:CQ212"/>
    <mergeCell ref="BE213:BF213"/>
    <mergeCell ref="CH213:CQ213"/>
    <mergeCell ref="BE214:BF214"/>
    <mergeCell ref="BS214:BU214"/>
    <mergeCell ref="CH214:CQ214"/>
    <mergeCell ref="CH217:CQ217"/>
    <mergeCell ref="AX218:AY220"/>
    <mergeCell ref="AZ218:AZ220"/>
    <mergeCell ref="BA218:BC220"/>
    <mergeCell ref="BD218:BD220"/>
    <mergeCell ref="BE218:BF218"/>
    <mergeCell ref="BS218:BU219"/>
    <mergeCell ref="BW218:BW220"/>
    <mergeCell ref="BX218:BX220"/>
    <mergeCell ref="CH218:CQ218"/>
    <mergeCell ref="AC217:AC218"/>
    <mergeCell ref="CH219:CQ219"/>
    <mergeCell ref="C220:D220"/>
    <mergeCell ref="F220:H220"/>
    <mergeCell ref="J220:K220"/>
    <mergeCell ref="AG220:AP220"/>
    <mergeCell ref="AR220:AT220"/>
    <mergeCell ref="BE220:BF220"/>
    <mergeCell ref="BS220:BU220"/>
    <mergeCell ref="CH220:CQ220"/>
    <mergeCell ref="C219:D219"/>
    <mergeCell ref="F219:H219"/>
    <mergeCell ref="J219:K219"/>
    <mergeCell ref="AG219:AP219"/>
    <mergeCell ref="AR219:AT219"/>
    <mergeCell ref="BE219:BF219"/>
    <mergeCell ref="CH223:CQ223"/>
    <mergeCell ref="AD217:AD218"/>
    <mergeCell ref="AE217:AE218"/>
    <mergeCell ref="AF217:AF218"/>
    <mergeCell ref="AG217:AP218"/>
    <mergeCell ref="BE217:BF217"/>
    <mergeCell ref="L217:W217"/>
    <mergeCell ref="X217:X218"/>
    <mergeCell ref="Y217:Y218"/>
    <mergeCell ref="Z217:Z218"/>
    <mergeCell ref="AA217:AA218"/>
    <mergeCell ref="AB217:AB218"/>
    <mergeCell ref="BW215:BW217"/>
    <mergeCell ref="BX215:BX217"/>
    <mergeCell ref="CH215:CQ215"/>
    <mergeCell ref="BE216:BF216"/>
    <mergeCell ref="CH216:CQ216"/>
    <mergeCell ref="BX221:BX223"/>
    <mergeCell ref="CH221:CQ221"/>
    <mergeCell ref="C222:D222"/>
    <mergeCell ref="F222:H222"/>
    <mergeCell ref="J222:K222"/>
    <mergeCell ref="AG222:AP222"/>
    <mergeCell ref="AR222:AT222"/>
    <mergeCell ref="BE222:BF222"/>
    <mergeCell ref="CH222:CQ222"/>
    <mergeCell ref="C223:D223"/>
    <mergeCell ref="AZ221:AZ223"/>
    <mergeCell ref="BA221:BC223"/>
    <mergeCell ref="BD221:BD223"/>
    <mergeCell ref="BE221:BF221"/>
    <mergeCell ref="BS221:BU222"/>
    <mergeCell ref="BW221:BW223"/>
    <mergeCell ref="BE223:BF223"/>
    <mergeCell ref="BS223:BU223"/>
    <mergeCell ref="C221:D221"/>
    <mergeCell ref="F221:H221"/>
    <mergeCell ref="J221:K221"/>
    <mergeCell ref="AG221:AP221"/>
    <mergeCell ref="F223:H223"/>
    <mergeCell ref="J223:K223"/>
    <mergeCell ref="AG223:AP223"/>
    <mergeCell ref="AR223:AT223"/>
    <mergeCell ref="AR221:AT221"/>
    <mergeCell ref="AX221:AY223"/>
    <mergeCell ref="BS226:BU226"/>
    <mergeCell ref="CH226:CQ226"/>
    <mergeCell ref="BE224:BF224"/>
    <mergeCell ref="BS224:BU225"/>
    <mergeCell ref="BX224:BX226"/>
    <mergeCell ref="CH224:CQ224"/>
    <mergeCell ref="C225:D225"/>
    <mergeCell ref="F225:H225"/>
    <mergeCell ref="J225:K225"/>
    <mergeCell ref="AG225:AP225"/>
    <mergeCell ref="AR225:AT225"/>
    <mergeCell ref="C224:D224"/>
    <mergeCell ref="F224:H224"/>
    <mergeCell ref="J224:K224"/>
    <mergeCell ref="AG224:AP224"/>
    <mergeCell ref="AR224:AT224"/>
    <mergeCell ref="AX224:AY226"/>
    <mergeCell ref="AZ224:AZ226"/>
    <mergeCell ref="BA224:BC226"/>
    <mergeCell ref="BD224:BD226"/>
    <mergeCell ref="CH225:CQ225"/>
    <mergeCell ref="C243:D244"/>
    <mergeCell ref="C246:G247"/>
    <mergeCell ref="H246:Z246"/>
    <mergeCell ref="AD246:AH247"/>
    <mergeCell ref="AI246:AU246"/>
    <mergeCell ref="E243:F244"/>
    <mergeCell ref="C227:D227"/>
    <mergeCell ref="F227:H227"/>
    <mergeCell ref="J227:K227"/>
    <mergeCell ref="AG227:AP227"/>
    <mergeCell ref="AR227:AT227"/>
    <mergeCell ref="C228:D228"/>
    <mergeCell ref="F228:H228"/>
    <mergeCell ref="J228:K228"/>
    <mergeCell ref="AG228:AP228"/>
    <mergeCell ref="AR228:AT228"/>
    <mergeCell ref="BE225:BF225"/>
    <mergeCell ref="C226:D226"/>
    <mergeCell ref="F226:H226"/>
    <mergeCell ref="J226:K226"/>
    <mergeCell ref="AG226:AP226"/>
    <mergeCell ref="AR226:AT226"/>
    <mergeCell ref="BE226:BF226"/>
    <mergeCell ref="CF246:CF247"/>
    <mergeCell ref="CG246:CG247"/>
    <mergeCell ref="U247:Z248"/>
    <mergeCell ref="C248:G248"/>
    <mergeCell ref="AD248:AH248"/>
    <mergeCell ref="BC248:BF248"/>
    <mergeCell ref="BS248:BU249"/>
    <mergeCell ref="C249:D250"/>
    <mergeCell ref="E249:G249"/>
    <mergeCell ref="U249:Z250"/>
    <mergeCell ref="BZ246:BZ247"/>
    <mergeCell ref="CA246:CA247"/>
    <mergeCell ref="CB246:CB247"/>
    <mergeCell ref="CC246:CC247"/>
    <mergeCell ref="CD246:CD247"/>
    <mergeCell ref="CE246:CE247"/>
    <mergeCell ref="BC246:BF247"/>
    <mergeCell ref="BG246:BR246"/>
    <mergeCell ref="BS246:BV247"/>
    <mergeCell ref="BW246:BW247"/>
    <mergeCell ref="BX246:BX247"/>
    <mergeCell ref="BY246:BY247"/>
    <mergeCell ref="U252:X252"/>
    <mergeCell ref="Y252:Z252"/>
    <mergeCell ref="AF252:AH252"/>
    <mergeCell ref="BS252:BU252"/>
    <mergeCell ref="C253:D254"/>
    <mergeCell ref="E253:G253"/>
    <mergeCell ref="U253:X253"/>
    <mergeCell ref="Y253:Z253"/>
    <mergeCell ref="AD253:AE254"/>
    <mergeCell ref="AF253:AH253"/>
    <mergeCell ref="BS250:BU250"/>
    <mergeCell ref="C251:D252"/>
    <mergeCell ref="E251:G251"/>
    <mergeCell ref="U251:X251"/>
    <mergeCell ref="Y251:Z251"/>
    <mergeCell ref="AD251:AE252"/>
    <mergeCell ref="AF251:AH251"/>
    <mergeCell ref="BC251:BR252"/>
    <mergeCell ref="BS251:BU251"/>
    <mergeCell ref="E252:G252"/>
    <mergeCell ref="AD249:AE250"/>
    <mergeCell ref="AF249:AH249"/>
    <mergeCell ref="BC249:BF249"/>
    <mergeCell ref="E250:G250"/>
    <mergeCell ref="AF250:AH250"/>
    <mergeCell ref="BC250:BF250"/>
    <mergeCell ref="BS255:BV256"/>
    <mergeCell ref="BW255:BW256"/>
    <mergeCell ref="BX255:BX256"/>
    <mergeCell ref="BY255:BY256"/>
    <mergeCell ref="BZ255:BZ256"/>
    <mergeCell ref="CA255:CA256"/>
    <mergeCell ref="AX255:AY256"/>
    <mergeCell ref="AZ255:AZ256"/>
    <mergeCell ref="BA255:BC256"/>
    <mergeCell ref="BD255:BD256"/>
    <mergeCell ref="BE255:BF256"/>
    <mergeCell ref="BG255:BR255"/>
    <mergeCell ref="E254:G254"/>
    <mergeCell ref="U254:X254"/>
    <mergeCell ref="Y254:Z254"/>
    <mergeCell ref="AF254:AH254"/>
    <mergeCell ref="C255:D256"/>
    <mergeCell ref="E255:G255"/>
    <mergeCell ref="U255:Z260"/>
    <mergeCell ref="AD255:AE256"/>
    <mergeCell ref="AF255:AH255"/>
    <mergeCell ref="E258:G258"/>
    <mergeCell ref="AF258:AH258"/>
    <mergeCell ref="BE258:BF258"/>
    <mergeCell ref="BW260:BW262"/>
    <mergeCell ref="BX260:BX262"/>
    <mergeCell ref="CH258:CQ258"/>
    <mergeCell ref="C259:D260"/>
    <mergeCell ref="E259:G259"/>
    <mergeCell ref="AD259:AE260"/>
    <mergeCell ref="AF259:AH259"/>
    <mergeCell ref="BE259:BF259"/>
    <mergeCell ref="BS259:BU259"/>
    <mergeCell ref="CH259:CQ259"/>
    <mergeCell ref="BD257:BD259"/>
    <mergeCell ref="BE257:BF257"/>
    <mergeCell ref="BS257:BU258"/>
    <mergeCell ref="BW257:BW259"/>
    <mergeCell ref="BX257:BX259"/>
    <mergeCell ref="CH257:CQ257"/>
    <mergeCell ref="CH255:CQ256"/>
    <mergeCell ref="E256:G256"/>
    <mergeCell ref="AF256:AH256"/>
    <mergeCell ref="C257:D258"/>
    <mergeCell ref="E257:G257"/>
    <mergeCell ref="AD257:AE258"/>
    <mergeCell ref="AF257:AH257"/>
    <mergeCell ref="AX257:AY259"/>
    <mergeCell ref="AZ257:AZ259"/>
    <mergeCell ref="BA257:BC259"/>
    <mergeCell ref="CB255:CB256"/>
    <mergeCell ref="CC255:CC256"/>
    <mergeCell ref="CD255:CD256"/>
    <mergeCell ref="CE255:CE256"/>
    <mergeCell ref="CF255:CF256"/>
    <mergeCell ref="CG255:CG256"/>
    <mergeCell ref="BE260:BF260"/>
    <mergeCell ref="BS260:BU261"/>
    <mergeCell ref="CH260:CQ260"/>
    <mergeCell ref="C261:D262"/>
    <mergeCell ref="E261:G261"/>
    <mergeCell ref="U261:X261"/>
    <mergeCell ref="Y261:Z261"/>
    <mergeCell ref="AD261:AE262"/>
    <mergeCell ref="E260:G260"/>
    <mergeCell ref="AF260:AH260"/>
    <mergeCell ref="AX260:AY262"/>
    <mergeCell ref="AZ260:AZ262"/>
    <mergeCell ref="BA260:BC262"/>
    <mergeCell ref="BD260:BD262"/>
    <mergeCell ref="AF261:AH261"/>
    <mergeCell ref="C263:D264"/>
    <mergeCell ref="E263:G263"/>
    <mergeCell ref="U263:Z270"/>
    <mergeCell ref="AD263:AE264"/>
    <mergeCell ref="AF263:AH263"/>
    <mergeCell ref="AX263:AY265"/>
    <mergeCell ref="C265:D266"/>
    <mergeCell ref="E270:G270"/>
    <mergeCell ref="AF270:AH270"/>
    <mergeCell ref="BE261:BF261"/>
    <mergeCell ref="CH261:CQ261"/>
    <mergeCell ref="E262:G262"/>
    <mergeCell ref="U262:X262"/>
    <mergeCell ref="Y262:Z262"/>
    <mergeCell ref="AF262:AH262"/>
    <mergeCell ref="BE262:BF262"/>
    <mergeCell ref="BS262:BU262"/>
    <mergeCell ref="CH262:CQ262"/>
    <mergeCell ref="CH265:CQ265"/>
    <mergeCell ref="BX263:BX265"/>
    <mergeCell ref="CH263:CQ263"/>
    <mergeCell ref="E264:G264"/>
    <mergeCell ref="AF264:AH264"/>
    <mergeCell ref="BE264:BF264"/>
    <mergeCell ref="CH264:CQ264"/>
    <mergeCell ref="E265:G265"/>
    <mergeCell ref="AD265:AE266"/>
    <mergeCell ref="AF265:AH265"/>
    <mergeCell ref="BE265:BF265"/>
    <mergeCell ref="AZ263:AZ265"/>
    <mergeCell ref="BA263:BC265"/>
    <mergeCell ref="BD263:BD265"/>
    <mergeCell ref="BE263:BF263"/>
    <mergeCell ref="BS263:BU264"/>
    <mergeCell ref="BW263:BW265"/>
    <mergeCell ref="BS265:BU265"/>
    <mergeCell ref="BX266:BX268"/>
    <mergeCell ref="CH266:CQ266"/>
    <mergeCell ref="C267:D268"/>
    <mergeCell ref="E267:G267"/>
    <mergeCell ref="AD267:AE268"/>
    <mergeCell ref="AF267:AH267"/>
    <mergeCell ref="BE267:BF267"/>
    <mergeCell ref="CH267:CQ267"/>
    <mergeCell ref="E268:G268"/>
    <mergeCell ref="AF268:AH268"/>
    <mergeCell ref="CH271:CQ271"/>
    <mergeCell ref="BS269:BU270"/>
    <mergeCell ref="BW269:BW271"/>
    <mergeCell ref="BX269:BX271"/>
    <mergeCell ref="CH269:CQ269"/>
    <mergeCell ref="CH270:CQ270"/>
    <mergeCell ref="BS271:BU271"/>
    <mergeCell ref="E266:G266"/>
    <mergeCell ref="AF266:AH266"/>
    <mergeCell ref="AX266:AY268"/>
    <mergeCell ref="AZ266:AZ268"/>
    <mergeCell ref="BA266:BC268"/>
    <mergeCell ref="BD266:BD268"/>
    <mergeCell ref="BE266:BF266"/>
    <mergeCell ref="BS266:BU267"/>
    <mergeCell ref="BW266:BW268"/>
    <mergeCell ref="BE268:BF268"/>
    <mergeCell ref="BS268:BU268"/>
    <mergeCell ref="CH268:CQ268"/>
    <mergeCell ref="E272:G272"/>
    <mergeCell ref="U272:X272"/>
    <mergeCell ref="Y272:Z272"/>
    <mergeCell ref="AF272:AH272"/>
    <mergeCell ref="AX272:AY274"/>
    <mergeCell ref="AZ272:AZ274"/>
    <mergeCell ref="BA272:BC274"/>
    <mergeCell ref="BD272:BD274"/>
    <mergeCell ref="BE272:BF272"/>
    <mergeCell ref="C271:D272"/>
    <mergeCell ref="E271:G271"/>
    <mergeCell ref="U271:X271"/>
    <mergeCell ref="Y271:Z271"/>
    <mergeCell ref="AD271:AE272"/>
    <mergeCell ref="AF271:AH271"/>
    <mergeCell ref="BD269:BD271"/>
    <mergeCell ref="BE269:BF269"/>
    <mergeCell ref="BE270:BF270"/>
    <mergeCell ref="BE271:BF271"/>
    <mergeCell ref="C269:D270"/>
    <mergeCell ref="E269:G269"/>
    <mergeCell ref="AD269:AE270"/>
    <mergeCell ref="AF269:AH269"/>
    <mergeCell ref="AX269:AY271"/>
    <mergeCell ref="AZ269:AZ271"/>
    <mergeCell ref="BA269:BC271"/>
    <mergeCell ref="C277:D278"/>
    <mergeCell ref="E277:E278"/>
    <mergeCell ref="F277:H278"/>
    <mergeCell ref="I277:I278"/>
    <mergeCell ref="J277:K278"/>
    <mergeCell ref="AX275:AY277"/>
    <mergeCell ref="AZ275:AZ277"/>
    <mergeCell ref="BA275:BC277"/>
    <mergeCell ref="BD275:BD277"/>
    <mergeCell ref="BE275:BF275"/>
    <mergeCell ref="BS275:BU276"/>
    <mergeCell ref="BS277:BU277"/>
    <mergeCell ref="BS272:BU273"/>
    <mergeCell ref="BW272:BW274"/>
    <mergeCell ref="BX272:BX274"/>
    <mergeCell ref="CH272:CQ272"/>
    <mergeCell ref="BE273:BF273"/>
    <mergeCell ref="CH273:CQ273"/>
    <mergeCell ref="BE274:BF274"/>
    <mergeCell ref="BS274:BU274"/>
    <mergeCell ref="CH274:CQ274"/>
    <mergeCell ref="CH277:CQ277"/>
    <mergeCell ref="AX278:AY280"/>
    <mergeCell ref="AZ278:AZ280"/>
    <mergeCell ref="BA278:BC280"/>
    <mergeCell ref="BD278:BD280"/>
    <mergeCell ref="BE278:BF278"/>
    <mergeCell ref="BS278:BU279"/>
    <mergeCell ref="BW278:BW280"/>
    <mergeCell ref="BX278:BX280"/>
    <mergeCell ref="CH278:CQ278"/>
    <mergeCell ref="AC277:AC278"/>
    <mergeCell ref="CH279:CQ279"/>
    <mergeCell ref="C280:D280"/>
    <mergeCell ref="F280:H280"/>
    <mergeCell ref="J280:K280"/>
    <mergeCell ref="AG280:AP280"/>
    <mergeCell ref="AR280:AT280"/>
    <mergeCell ref="BE280:BF280"/>
    <mergeCell ref="BS280:BU280"/>
    <mergeCell ref="CH280:CQ280"/>
    <mergeCell ref="C279:D279"/>
    <mergeCell ref="F279:H279"/>
    <mergeCell ref="J279:K279"/>
    <mergeCell ref="AG279:AP279"/>
    <mergeCell ref="AR279:AT279"/>
    <mergeCell ref="BE279:BF279"/>
    <mergeCell ref="CH283:CQ283"/>
    <mergeCell ref="AD277:AD278"/>
    <mergeCell ref="AE277:AE278"/>
    <mergeCell ref="AF277:AF278"/>
    <mergeCell ref="AG277:AP278"/>
    <mergeCell ref="BE277:BF277"/>
    <mergeCell ref="L277:W277"/>
    <mergeCell ref="X277:X278"/>
    <mergeCell ref="Y277:Y278"/>
    <mergeCell ref="Z277:Z278"/>
    <mergeCell ref="AA277:AA278"/>
    <mergeCell ref="AB277:AB278"/>
    <mergeCell ref="BW275:BW277"/>
    <mergeCell ref="BX275:BX277"/>
    <mergeCell ref="CH275:CQ275"/>
    <mergeCell ref="BE276:BF276"/>
    <mergeCell ref="CH276:CQ276"/>
    <mergeCell ref="BX281:BX283"/>
    <mergeCell ref="CH281:CQ281"/>
    <mergeCell ref="C282:D282"/>
    <mergeCell ref="F282:H282"/>
    <mergeCell ref="J282:K282"/>
    <mergeCell ref="AG282:AP282"/>
    <mergeCell ref="AR282:AT282"/>
    <mergeCell ref="BE282:BF282"/>
    <mergeCell ref="CH282:CQ282"/>
    <mergeCell ref="C283:D283"/>
    <mergeCell ref="AZ281:AZ283"/>
    <mergeCell ref="BA281:BC283"/>
    <mergeCell ref="BD281:BD283"/>
    <mergeCell ref="BE281:BF281"/>
    <mergeCell ref="BS281:BU282"/>
    <mergeCell ref="BW281:BW283"/>
    <mergeCell ref="BE283:BF283"/>
    <mergeCell ref="BS283:BU283"/>
    <mergeCell ref="C281:D281"/>
    <mergeCell ref="F281:H281"/>
    <mergeCell ref="J281:K281"/>
    <mergeCell ref="AG281:AP281"/>
    <mergeCell ref="F283:H283"/>
    <mergeCell ref="J283:K283"/>
    <mergeCell ref="AG283:AP283"/>
    <mergeCell ref="AR283:AT283"/>
    <mergeCell ref="AR281:AT281"/>
    <mergeCell ref="AX281:AY283"/>
    <mergeCell ref="BS286:BU286"/>
    <mergeCell ref="CH286:CQ286"/>
    <mergeCell ref="BE284:BF284"/>
    <mergeCell ref="BS284:BU285"/>
    <mergeCell ref="BX284:BX286"/>
    <mergeCell ref="CH284:CQ284"/>
    <mergeCell ref="C285:D285"/>
    <mergeCell ref="F285:H285"/>
    <mergeCell ref="J285:K285"/>
    <mergeCell ref="AG285:AP285"/>
    <mergeCell ref="AR285:AT285"/>
    <mergeCell ref="C284:D284"/>
    <mergeCell ref="F284:H284"/>
    <mergeCell ref="J284:K284"/>
    <mergeCell ref="AG284:AP284"/>
    <mergeCell ref="AR284:AT284"/>
    <mergeCell ref="AX284:AY286"/>
    <mergeCell ref="AZ284:AZ286"/>
    <mergeCell ref="BA284:BC286"/>
    <mergeCell ref="BD284:BD286"/>
    <mergeCell ref="CH285:CQ285"/>
    <mergeCell ref="C303:D304"/>
    <mergeCell ref="C306:G307"/>
    <mergeCell ref="H306:Z306"/>
    <mergeCell ref="AD306:AH307"/>
    <mergeCell ref="AI306:AU306"/>
    <mergeCell ref="E303:F304"/>
    <mergeCell ref="C287:D287"/>
    <mergeCell ref="F287:H287"/>
    <mergeCell ref="J287:K287"/>
    <mergeCell ref="AG287:AP287"/>
    <mergeCell ref="AR287:AT287"/>
    <mergeCell ref="C288:D288"/>
    <mergeCell ref="F288:H288"/>
    <mergeCell ref="J288:K288"/>
    <mergeCell ref="AG288:AP288"/>
    <mergeCell ref="AR288:AT288"/>
    <mergeCell ref="BE285:BF285"/>
    <mergeCell ref="C286:D286"/>
    <mergeCell ref="F286:H286"/>
    <mergeCell ref="J286:K286"/>
    <mergeCell ref="AG286:AP286"/>
    <mergeCell ref="AR286:AT286"/>
    <mergeCell ref="BE286:BF286"/>
    <mergeCell ref="CF306:CF307"/>
    <mergeCell ref="CG306:CG307"/>
    <mergeCell ref="U307:Z308"/>
    <mergeCell ref="C308:G308"/>
    <mergeCell ref="AD308:AH308"/>
    <mergeCell ref="BC308:BF308"/>
    <mergeCell ref="BS308:BU309"/>
    <mergeCell ref="C309:D310"/>
    <mergeCell ref="E309:G309"/>
    <mergeCell ref="U309:Z310"/>
    <mergeCell ref="BZ306:BZ307"/>
    <mergeCell ref="CA306:CA307"/>
    <mergeCell ref="CB306:CB307"/>
    <mergeCell ref="CC306:CC307"/>
    <mergeCell ref="CD306:CD307"/>
    <mergeCell ref="CE306:CE307"/>
    <mergeCell ref="BC306:BF307"/>
    <mergeCell ref="BG306:BR306"/>
    <mergeCell ref="BS306:BV307"/>
    <mergeCell ref="BW306:BW307"/>
    <mergeCell ref="BX306:BX307"/>
    <mergeCell ref="BY306:BY307"/>
    <mergeCell ref="U312:X312"/>
    <mergeCell ref="Y312:Z312"/>
    <mergeCell ref="AF312:AH312"/>
    <mergeCell ref="BS312:BU312"/>
    <mergeCell ref="C313:D314"/>
    <mergeCell ref="E313:G313"/>
    <mergeCell ref="U313:X313"/>
    <mergeCell ref="Y313:Z313"/>
    <mergeCell ref="AD313:AE314"/>
    <mergeCell ref="AF313:AH313"/>
    <mergeCell ref="BS310:BU310"/>
    <mergeCell ref="C311:D312"/>
    <mergeCell ref="E311:G311"/>
    <mergeCell ref="U311:X311"/>
    <mergeCell ref="Y311:Z311"/>
    <mergeCell ref="AD311:AE312"/>
    <mergeCell ref="AF311:AH311"/>
    <mergeCell ref="BC311:BR312"/>
    <mergeCell ref="BS311:BU311"/>
    <mergeCell ref="E312:G312"/>
    <mergeCell ref="AD309:AE310"/>
    <mergeCell ref="AF309:AH309"/>
    <mergeCell ref="BC309:BF309"/>
    <mergeCell ref="E310:G310"/>
    <mergeCell ref="AF310:AH310"/>
    <mergeCell ref="BC310:BF310"/>
    <mergeCell ref="BS315:BV316"/>
    <mergeCell ref="BW315:BW316"/>
    <mergeCell ref="BX315:BX316"/>
    <mergeCell ref="BY315:BY316"/>
    <mergeCell ref="BZ315:BZ316"/>
    <mergeCell ref="CA315:CA316"/>
    <mergeCell ref="AX315:AY316"/>
    <mergeCell ref="AZ315:AZ316"/>
    <mergeCell ref="BA315:BC316"/>
    <mergeCell ref="BD315:BD316"/>
    <mergeCell ref="BE315:BF316"/>
    <mergeCell ref="BG315:BR315"/>
    <mergeCell ref="E314:G314"/>
    <mergeCell ref="U314:X314"/>
    <mergeCell ref="Y314:Z314"/>
    <mergeCell ref="AF314:AH314"/>
    <mergeCell ref="C315:D316"/>
    <mergeCell ref="E315:G315"/>
    <mergeCell ref="U315:Z320"/>
    <mergeCell ref="AD315:AE316"/>
    <mergeCell ref="AF315:AH315"/>
    <mergeCell ref="E318:G318"/>
    <mergeCell ref="AF318:AH318"/>
    <mergeCell ref="BE318:BF318"/>
    <mergeCell ref="BW320:BW322"/>
    <mergeCell ref="BX320:BX322"/>
    <mergeCell ref="CH318:CQ318"/>
    <mergeCell ref="C319:D320"/>
    <mergeCell ref="E319:G319"/>
    <mergeCell ref="AD319:AE320"/>
    <mergeCell ref="AF319:AH319"/>
    <mergeCell ref="BE319:BF319"/>
    <mergeCell ref="BS319:BU319"/>
    <mergeCell ref="CH319:CQ319"/>
    <mergeCell ref="BD317:BD319"/>
    <mergeCell ref="BE317:BF317"/>
    <mergeCell ref="BS317:BU318"/>
    <mergeCell ref="BW317:BW319"/>
    <mergeCell ref="BX317:BX319"/>
    <mergeCell ref="CH317:CQ317"/>
    <mergeCell ref="CH315:CQ316"/>
    <mergeCell ref="E316:G316"/>
    <mergeCell ref="AF316:AH316"/>
    <mergeCell ref="C317:D318"/>
    <mergeCell ref="E317:G317"/>
    <mergeCell ref="AD317:AE318"/>
    <mergeCell ref="AF317:AH317"/>
    <mergeCell ref="AX317:AY319"/>
    <mergeCell ref="AZ317:AZ319"/>
    <mergeCell ref="BA317:BC319"/>
    <mergeCell ref="CB315:CB316"/>
    <mergeCell ref="CC315:CC316"/>
    <mergeCell ref="CD315:CD316"/>
    <mergeCell ref="CE315:CE316"/>
    <mergeCell ref="CF315:CF316"/>
    <mergeCell ref="CG315:CG316"/>
    <mergeCell ref="BE320:BF320"/>
    <mergeCell ref="BS320:BU321"/>
    <mergeCell ref="CH320:CQ320"/>
    <mergeCell ref="C321:D322"/>
    <mergeCell ref="E321:G321"/>
    <mergeCell ref="U321:X321"/>
    <mergeCell ref="Y321:Z321"/>
    <mergeCell ref="AD321:AE322"/>
    <mergeCell ref="E320:G320"/>
    <mergeCell ref="AF320:AH320"/>
    <mergeCell ref="AX320:AY322"/>
    <mergeCell ref="AZ320:AZ322"/>
    <mergeCell ref="BA320:BC322"/>
    <mergeCell ref="BD320:BD322"/>
    <mergeCell ref="AF321:AH321"/>
    <mergeCell ref="C323:D324"/>
    <mergeCell ref="E323:G323"/>
    <mergeCell ref="U323:Z330"/>
    <mergeCell ref="AD323:AE324"/>
    <mergeCell ref="AF323:AH323"/>
    <mergeCell ref="AX323:AY325"/>
    <mergeCell ref="C325:D326"/>
    <mergeCell ref="E330:G330"/>
    <mergeCell ref="AF330:AH330"/>
    <mergeCell ref="BE321:BF321"/>
    <mergeCell ref="CH321:CQ321"/>
    <mergeCell ref="E322:G322"/>
    <mergeCell ref="U322:X322"/>
    <mergeCell ref="Y322:Z322"/>
    <mergeCell ref="AF322:AH322"/>
    <mergeCell ref="BE322:BF322"/>
    <mergeCell ref="BS322:BU322"/>
    <mergeCell ref="CH322:CQ322"/>
    <mergeCell ref="CH325:CQ325"/>
    <mergeCell ref="BX323:BX325"/>
    <mergeCell ref="CH323:CQ323"/>
    <mergeCell ref="E324:G324"/>
    <mergeCell ref="AF324:AH324"/>
    <mergeCell ref="BE324:BF324"/>
    <mergeCell ref="CH324:CQ324"/>
    <mergeCell ref="E325:G325"/>
    <mergeCell ref="AD325:AE326"/>
    <mergeCell ref="AF325:AH325"/>
    <mergeCell ref="BE325:BF325"/>
    <mergeCell ref="AZ323:AZ325"/>
    <mergeCell ref="BA323:BC325"/>
    <mergeCell ref="BD323:BD325"/>
    <mergeCell ref="BE323:BF323"/>
    <mergeCell ref="BS323:BU324"/>
    <mergeCell ref="BW323:BW325"/>
    <mergeCell ref="BS325:BU325"/>
    <mergeCell ref="BX326:BX328"/>
    <mergeCell ref="CH326:CQ326"/>
    <mergeCell ref="C327:D328"/>
    <mergeCell ref="E327:G327"/>
    <mergeCell ref="AD327:AE328"/>
    <mergeCell ref="AF327:AH327"/>
    <mergeCell ref="BE327:BF327"/>
    <mergeCell ref="CH327:CQ327"/>
    <mergeCell ref="E328:G328"/>
    <mergeCell ref="AF328:AH328"/>
    <mergeCell ref="CH331:CQ331"/>
    <mergeCell ref="BS329:BU330"/>
    <mergeCell ref="BW329:BW331"/>
    <mergeCell ref="BX329:BX331"/>
    <mergeCell ref="CH329:CQ329"/>
    <mergeCell ref="CH330:CQ330"/>
    <mergeCell ref="BS331:BU331"/>
    <mergeCell ref="E326:G326"/>
    <mergeCell ref="AF326:AH326"/>
    <mergeCell ref="AX326:AY328"/>
    <mergeCell ref="AZ326:AZ328"/>
    <mergeCell ref="BA326:BC328"/>
    <mergeCell ref="BD326:BD328"/>
    <mergeCell ref="BE326:BF326"/>
    <mergeCell ref="BS326:BU327"/>
    <mergeCell ref="BW326:BW328"/>
    <mergeCell ref="BE328:BF328"/>
    <mergeCell ref="BS328:BU328"/>
    <mergeCell ref="CH328:CQ328"/>
    <mergeCell ref="E332:G332"/>
    <mergeCell ref="U332:X332"/>
    <mergeCell ref="Y332:Z332"/>
    <mergeCell ref="AF332:AH332"/>
    <mergeCell ref="AX332:AY334"/>
    <mergeCell ref="AZ332:AZ334"/>
    <mergeCell ref="BA332:BC334"/>
    <mergeCell ref="BD332:BD334"/>
    <mergeCell ref="BE332:BF332"/>
    <mergeCell ref="C331:D332"/>
    <mergeCell ref="E331:G331"/>
    <mergeCell ref="U331:X331"/>
    <mergeCell ref="Y331:Z331"/>
    <mergeCell ref="AD331:AE332"/>
    <mergeCell ref="AF331:AH331"/>
    <mergeCell ref="BD329:BD331"/>
    <mergeCell ref="BE329:BF329"/>
    <mergeCell ref="BE330:BF330"/>
    <mergeCell ref="BE331:BF331"/>
    <mergeCell ref="C329:D330"/>
    <mergeCell ref="E329:G329"/>
    <mergeCell ref="AD329:AE330"/>
    <mergeCell ref="AF329:AH329"/>
    <mergeCell ref="AX329:AY331"/>
    <mergeCell ref="AZ329:AZ331"/>
    <mergeCell ref="BA329:BC331"/>
    <mergeCell ref="C337:D338"/>
    <mergeCell ref="E337:E338"/>
    <mergeCell ref="F337:H338"/>
    <mergeCell ref="I337:I338"/>
    <mergeCell ref="J337:K338"/>
    <mergeCell ref="AX335:AY337"/>
    <mergeCell ref="AZ335:AZ337"/>
    <mergeCell ref="BA335:BC337"/>
    <mergeCell ref="BD335:BD337"/>
    <mergeCell ref="BE335:BF335"/>
    <mergeCell ref="BS335:BU336"/>
    <mergeCell ref="BS337:BU337"/>
    <mergeCell ref="BS332:BU333"/>
    <mergeCell ref="BW332:BW334"/>
    <mergeCell ref="BX332:BX334"/>
    <mergeCell ref="CH332:CQ332"/>
    <mergeCell ref="BE333:BF333"/>
    <mergeCell ref="CH333:CQ333"/>
    <mergeCell ref="BE334:BF334"/>
    <mergeCell ref="BS334:BU334"/>
    <mergeCell ref="CH334:CQ334"/>
    <mergeCell ref="CH337:CQ337"/>
    <mergeCell ref="AX338:AY340"/>
    <mergeCell ref="AZ338:AZ340"/>
    <mergeCell ref="BA338:BC340"/>
    <mergeCell ref="BD338:BD340"/>
    <mergeCell ref="BE338:BF338"/>
    <mergeCell ref="BS338:BU339"/>
    <mergeCell ref="BW338:BW340"/>
    <mergeCell ref="BX338:BX340"/>
    <mergeCell ref="CH338:CQ338"/>
    <mergeCell ref="AC337:AC338"/>
    <mergeCell ref="CH339:CQ339"/>
    <mergeCell ref="C340:D340"/>
    <mergeCell ref="F340:H340"/>
    <mergeCell ref="J340:K340"/>
    <mergeCell ref="AG340:AP340"/>
    <mergeCell ref="AR340:AT340"/>
    <mergeCell ref="BE340:BF340"/>
    <mergeCell ref="BS340:BU340"/>
    <mergeCell ref="CH340:CQ340"/>
    <mergeCell ref="C339:D339"/>
    <mergeCell ref="F339:H339"/>
    <mergeCell ref="J339:K339"/>
    <mergeCell ref="AG339:AP339"/>
    <mergeCell ref="AR339:AT339"/>
    <mergeCell ref="BE339:BF339"/>
    <mergeCell ref="CH343:CQ343"/>
    <mergeCell ref="AD337:AD338"/>
    <mergeCell ref="AE337:AE338"/>
    <mergeCell ref="AF337:AF338"/>
    <mergeCell ref="AG337:AP338"/>
    <mergeCell ref="BE337:BF337"/>
    <mergeCell ref="L337:W337"/>
    <mergeCell ref="X337:X338"/>
    <mergeCell ref="Y337:Y338"/>
    <mergeCell ref="Z337:Z338"/>
    <mergeCell ref="AA337:AA338"/>
    <mergeCell ref="AB337:AB338"/>
    <mergeCell ref="BW335:BW337"/>
    <mergeCell ref="BX335:BX337"/>
    <mergeCell ref="CH335:CQ335"/>
    <mergeCell ref="BE336:BF336"/>
    <mergeCell ref="CH336:CQ336"/>
    <mergeCell ref="BX341:BX343"/>
    <mergeCell ref="CH341:CQ341"/>
    <mergeCell ref="C342:D342"/>
    <mergeCell ref="F342:H342"/>
    <mergeCell ref="J342:K342"/>
    <mergeCell ref="AG342:AP342"/>
    <mergeCell ref="AR342:AT342"/>
    <mergeCell ref="BE342:BF342"/>
    <mergeCell ref="CH342:CQ342"/>
    <mergeCell ref="C343:D343"/>
    <mergeCell ref="AZ341:AZ343"/>
    <mergeCell ref="BA341:BC343"/>
    <mergeCell ref="BD341:BD343"/>
    <mergeCell ref="BE341:BF341"/>
    <mergeCell ref="BS341:BU342"/>
    <mergeCell ref="BW341:BW343"/>
    <mergeCell ref="BE343:BF343"/>
    <mergeCell ref="BS343:BU343"/>
    <mergeCell ref="C341:D341"/>
    <mergeCell ref="F341:H341"/>
    <mergeCell ref="J341:K341"/>
    <mergeCell ref="AG341:AP341"/>
    <mergeCell ref="F343:H343"/>
    <mergeCell ref="J343:K343"/>
    <mergeCell ref="AG343:AP343"/>
    <mergeCell ref="AR343:AT343"/>
    <mergeCell ref="AR341:AT341"/>
    <mergeCell ref="AX341:AY343"/>
    <mergeCell ref="BS346:BU346"/>
    <mergeCell ref="CH346:CQ346"/>
    <mergeCell ref="BE344:BF344"/>
    <mergeCell ref="BS344:BU345"/>
    <mergeCell ref="BX344:BX346"/>
    <mergeCell ref="CH344:CQ344"/>
    <mergeCell ref="C345:D345"/>
    <mergeCell ref="F345:H345"/>
    <mergeCell ref="J345:K345"/>
    <mergeCell ref="AG345:AP345"/>
    <mergeCell ref="AR345:AT345"/>
    <mergeCell ref="C344:D344"/>
    <mergeCell ref="F344:H344"/>
    <mergeCell ref="J344:K344"/>
    <mergeCell ref="AG344:AP344"/>
    <mergeCell ref="AR344:AT344"/>
    <mergeCell ref="AX344:AY346"/>
    <mergeCell ref="AZ344:AZ346"/>
    <mergeCell ref="BA344:BC346"/>
    <mergeCell ref="BD344:BD346"/>
    <mergeCell ref="CH345:CQ345"/>
    <mergeCell ref="C363:D364"/>
    <mergeCell ref="C366:G367"/>
    <mergeCell ref="H366:Z366"/>
    <mergeCell ref="AD366:AH367"/>
    <mergeCell ref="AI366:AU366"/>
    <mergeCell ref="E363:F364"/>
    <mergeCell ref="C347:D347"/>
    <mergeCell ref="F347:H347"/>
    <mergeCell ref="J347:K347"/>
    <mergeCell ref="AG347:AP347"/>
    <mergeCell ref="AR347:AT347"/>
    <mergeCell ref="C348:D348"/>
    <mergeCell ref="F348:H348"/>
    <mergeCell ref="J348:K348"/>
    <mergeCell ref="AG348:AP348"/>
    <mergeCell ref="AR348:AT348"/>
    <mergeCell ref="BE345:BF345"/>
    <mergeCell ref="C346:D346"/>
    <mergeCell ref="F346:H346"/>
    <mergeCell ref="J346:K346"/>
    <mergeCell ref="AG346:AP346"/>
    <mergeCell ref="AR346:AT346"/>
    <mergeCell ref="BE346:BF346"/>
    <mergeCell ref="CF366:CF367"/>
    <mergeCell ref="CG366:CG367"/>
    <mergeCell ref="U367:Z368"/>
    <mergeCell ref="C368:G368"/>
    <mergeCell ref="AD368:AH368"/>
    <mergeCell ref="BC368:BF368"/>
    <mergeCell ref="BS368:BU369"/>
    <mergeCell ref="C369:D370"/>
    <mergeCell ref="E369:G369"/>
    <mergeCell ref="U369:Z370"/>
    <mergeCell ref="BZ366:BZ367"/>
    <mergeCell ref="CA366:CA367"/>
    <mergeCell ref="CB366:CB367"/>
    <mergeCell ref="CC366:CC367"/>
    <mergeCell ref="CD366:CD367"/>
    <mergeCell ref="CE366:CE367"/>
    <mergeCell ref="BC366:BF367"/>
    <mergeCell ref="BG366:BR366"/>
    <mergeCell ref="BS366:BV367"/>
    <mergeCell ref="BW366:BW367"/>
    <mergeCell ref="BX366:BX367"/>
    <mergeCell ref="BY366:BY367"/>
    <mergeCell ref="U372:X372"/>
    <mergeCell ref="Y372:Z372"/>
    <mergeCell ref="AF372:AH372"/>
    <mergeCell ref="BS372:BU372"/>
    <mergeCell ref="C373:D374"/>
    <mergeCell ref="E373:G373"/>
    <mergeCell ref="U373:X373"/>
    <mergeCell ref="Y373:Z373"/>
    <mergeCell ref="AD373:AE374"/>
    <mergeCell ref="AF373:AH373"/>
    <mergeCell ref="BS370:BU370"/>
    <mergeCell ref="C371:D372"/>
    <mergeCell ref="E371:G371"/>
    <mergeCell ref="U371:X371"/>
    <mergeCell ref="Y371:Z371"/>
    <mergeCell ref="AD371:AE372"/>
    <mergeCell ref="AF371:AH371"/>
    <mergeCell ref="BC371:BR372"/>
    <mergeCell ref="BS371:BU371"/>
    <mergeCell ref="E372:G372"/>
    <mergeCell ref="AD369:AE370"/>
    <mergeCell ref="AF369:AH369"/>
    <mergeCell ref="BC369:BF369"/>
    <mergeCell ref="E370:G370"/>
    <mergeCell ref="AF370:AH370"/>
    <mergeCell ref="BC370:BF370"/>
    <mergeCell ref="BS375:BV376"/>
    <mergeCell ref="BW375:BW376"/>
    <mergeCell ref="BX375:BX376"/>
    <mergeCell ref="BY375:BY376"/>
    <mergeCell ref="BZ375:BZ376"/>
    <mergeCell ref="CA375:CA376"/>
    <mergeCell ref="AX375:AY376"/>
    <mergeCell ref="AZ375:AZ376"/>
    <mergeCell ref="BA375:BC376"/>
    <mergeCell ref="BD375:BD376"/>
    <mergeCell ref="BE375:BF376"/>
    <mergeCell ref="BG375:BR375"/>
    <mergeCell ref="E374:G374"/>
    <mergeCell ref="U374:X374"/>
    <mergeCell ref="Y374:Z374"/>
    <mergeCell ref="AF374:AH374"/>
    <mergeCell ref="C375:D376"/>
    <mergeCell ref="E375:G375"/>
    <mergeCell ref="U375:Z380"/>
    <mergeCell ref="AD375:AE376"/>
    <mergeCell ref="AF375:AH375"/>
    <mergeCell ref="E378:G378"/>
    <mergeCell ref="AF378:AH378"/>
    <mergeCell ref="BE378:BF378"/>
    <mergeCell ref="BW380:BW382"/>
    <mergeCell ref="BX380:BX382"/>
    <mergeCell ref="CH378:CQ378"/>
    <mergeCell ref="C379:D380"/>
    <mergeCell ref="E379:G379"/>
    <mergeCell ref="AD379:AE380"/>
    <mergeCell ref="AF379:AH379"/>
    <mergeCell ref="BE379:BF379"/>
    <mergeCell ref="BS379:BU379"/>
    <mergeCell ref="CH379:CQ379"/>
    <mergeCell ref="BD377:BD379"/>
    <mergeCell ref="BE377:BF377"/>
    <mergeCell ref="BS377:BU378"/>
    <mergeCell ref="BW377:BW379"/>
    <mergeCell ref="BX377:BX379"/>
    <mergeCell ref="CH377:CQ377"/>
    <mergeCell ref="CH375:CQ376"/>
    <mergeCell ref="E376:G376"/>
    <mergeCell ref="AF376:AH376"/>
    <mergeCell ref="C377:D378"/>
    <mergeCell ref="E377:G377"/>
    <mergeCell ref="AD377:AE378"/>
    <mergeCell ref="AF377:AH377"/>
    <mergeCell ref="AX377:AY379"/>
    <mergeCell ref="AZ377:AZ379"/>
    <mergeCell ref="BA377:BC379"/>
    <mergeCell ref="CB375:CB376"/>
    <mergeCell ref="CC375:CC376"/>
    <mergeCell ref="CD375:CD376"/>
    <mergeCell ref="CE375:CE376"/>
    <mergeCell ref="CF375:CF376"/>
    <mergeCell ref="CG375:CG376"/>
    <mergeCell ref="BE380:BF380"/>
    <mergeCell ref="BS380:BU381"/>
    <mergeCell ref="CH380:CQ380"/>
    <mergeCell ref="C381:D382"/>
    <mergeCell ref="E381:G381"/>
    <mergeCell ref="U381:X381"/>
    <mergeCell ref="Y381:Z381"/>
    <mergeCell ref="AD381:AE382"/>
    <mergeCell ref="E380:G380"/>
    <mergeCell ref="AF380:AH380"/>
    <mergeCell ref="AX380:AY382"/>
    <mergeCell ref="AZ380:AZ382"/>
    <mergeCell ref="BA380:BC382"/>
    <mergeCell ref="BD380:BD382"/>
    <mergeCell ref="AF381:AH381"/>
    <mergeCell ref="C383:D384"/>
    <mergeCell ref="E383:G383"/>
    <mergeCell ref="U383:Z390"/>
    <mergeCell ref="AD383:AE384"/>
    <mergeCell ref="AF383:AH383"/>
    <mergeCell ref="AX383:AY385"/>
    <mergeCell ref="C385:D386"/>
    <mergeCell ref="E390:G390"/>
    <mergeCell ref="AF390:AH390"/>
    <mergeCell ref="BE381:BF381"/>
    <mergeCell ref="CH381:CQ381"/>
    <mergeCell ref="E382:G382"/>
    <mergeCell ref="U382:X382"/>
    <mergeCell ref="Y382:Z382"/>
    <mergeCell ref="AF382:AH382"/>
    <mergeCell ref="BE382:BF382"/>
    <mergeCell ref="BS382:BU382"/>
    <mergeCell ref="CH382:CQ382"/>
    <mergeCell ref="CH385:CQ385"/>
    <mergeCell ref="BX383:BX385"/>
    <mergeCell ref="CH383:CQ383"/>
    <mergeCell ref="E384:G384"/>
    <mergeCell ref="AF384:AH384"/>
    <mergeCell ref="BE384:BF384"/>
    <mergeCell ref="CH384:CQ384"/>
    <mergeCell ref="E385:G385"/>
    <mergeCell ref="AD385:AE386"/>
    <mergeCell ref="AF385:AH385"/>
    <mergeCell ref="BE385:BF385"/>
    <mergeCell ref="AZ383:AZ385"/>
    <mergeCell ref="BA383:BC385"/>
    <mergeCell ref="BD383:BD385"/>
    <mergeCell ref="BE383:BF383"/>
    <mergeCell ref="BS383:BU384"/>
    <mergeCell ref="BW383:BW385"/>
    <mergeCell ref="BS385:BU385"/>
    <mergeCell ref="BX386:BX388"/>
    <mergeCell ref="CH386:CQ386"/>
    <mergeCell ref="C387:D388"/>
    <mergeCell ref="E387:G387"/>
    <mergeCell ref="AD387:AE388"/>
    <mergeCell ref="AF387:AH387"/>
    <mergeCell ref="BE387:BF387"/>
    <mergeCell ref="CH387:CQ387"/>
    <mergeCell ref="E388:G388"/>
    <mergeCell ref="AF388:AH388"/>
    <mergeCell ref="CH391:CQ391"/>
    <mergeCell ref="BS389:BU390"/>
    <mergeCell ref="BW389:BW391"/>
    <mergeCell ref="BX389:BX391"/>
    <mergeCell ref="CH389:CQ389"/>
    <mergeCell ref="CH390:CQ390"/>
    <mergeCell ref="BS391:BU391"/>
    <mergeCell ref="E386:G386"/>
    <mergeCell ref="AF386:AH386"/>
    <mergeCell ref="AX386:AY388"/>
    <mergeCell ref="AZ386:AZ388"/>
    <mergeCell ref="BA386:BC388"/>
    <mergeCell ref="BD386:BD388"/>
    <mergeCell ref="BE386:BF386"/>
    <mergeCell ref="BS386:BU387"/>
    <mergeCell ref="BW386:BW388"/>
    <mergeCell ref="BE388:BF388"/>
    <mergeCell ref="BS388:BU388"/>
    <mergeCell ref="CH388:CQ388"/>
    <mergeCell ref="E392:G392"/>
    <mergeCell ref="U392:X392"/>
    <mergeCell ref="Y392:Z392"/>
    <mergeCell ref="AF392:AH392"/>
    <mergeCell ref="AX392:AY394"/>
    <mergeCell ref="AZ392:AZ394"/>
    <mergeCell ref="BA392:BC394"/>
    <mergeCell ref="BD392:BD394"/>
    <mergeCell ref="BE392:BF392"/>
    <mergeCell ref="C391:D392"/>
    <mergeCell ref="E391:G391"/>
    <mergeCell ref="U391:X391"/>
    <mergeCell ref="Y391:Z391"/>
    <mergeCell ref="AD391:AE392"/>
    <mergeCell ref="AF391:AH391"/>
    <mergeCell ref="BD389:BD391"/>
    <mergeCell ref="BE389:BF389"/>
    <mergeCell ref="BE390:BF390"/>
    <mergeCell ref="BE391:BF391"/>
    <mergeCell ref="C389:D390"/>
    <mergeCell ref="E389:G389"/>
    <mergeCell ref="AD389:AE390"/>
    <mergeCell ref="AF389:AH389"/>
    <mergeCell ref="AX389:AY391"/>
    <mergeCell ref="AZ389:AZ391"/>
    <mergeCell ref="BA389:BC391"/>
    <mergeCell ref="C397:D398"/>
    <mergeCell ref="E397:E398"/>
    <mergeCell ref="F397:H398"/>
    <mergeCell ref="I397:I398"/>
    <mergeCell ref="J397:K398"/>
    <mergeCell ref="AX395:AY397"/>
    <mergeCell ref="AZ395:AZ397"/>
    <mergeCell ref="BA395:BC397"/>
    <mergeCell ref="BD395:BD397"/>
    <mergeCell ref="BE395:BF395"/>
    <mergeCell ref="BS395:BU396"/>
    <mergeCell ref="BS397:BU397"/>
    <mergeCell ref="BS392:BU393"/>
    <mergeCell ref="BW392:BW394"/>
    <mergeCell ref="BX392:BX394"/>
    <mergeCell ref="CH392:CQ392"/>
    <mergeCell ref="BE393:BF393"/>
    <mergeCell ref="CH393:CQ393"/>
    <mergeCell ref="BE394:BF394"/>
    <mergeCell ref="BS394:BU394"/>
    <mergeCell ref="CH394:CQ394"/>
    <mergeCell ref="CH397:CQ397"/>
    <mergeCell ref="AX398:AY400"/>
    <mergeCell ref="AZ398:AZ400"/>
    <mergeCell ref="BA398:BC400"/>
    <mergeCell ref="BD398:BD400"/>
    <mergeCell ref="BE398:BF398"/>
    <mergeCell ref="BS398:BU399"/>
    <mergeCell ref="BW398:BW400"/>
    <mergeCell ref="BX398:BX400"/>
    <mergeCell ref="CH398:CQ398"/>
    <mergeCell ref="AC397:AC398"/>
    <mergeCell ref="CH399:CQ399"/>
    <mergeCell ref="C400:D400"/>
    <mergeCell ref="F400:H400"/>
    <mergeCell ref="J400:K400"/>
    <mergeCell ref="AG400:AP400"/>
    <mergeCell ref="AR400:AT400"/>
    <mergeCell ref="BE400:BF400"/>
    <mergeCell ref="BS400:BU400"/>
    <mergeCell ref="CH400:CQ400"/>
    <mergeCell ref="C399:D399"/>
    <mergeCell ref="F399:H399"/>
    <mergeCell ref="J399:K399"/>
    <mergeCell ref="AG399:AP399"/>
    <mergeCell ref="AR399:AT399"/>
    <mergeCell ref="BE399:BF399"/>
    <mergeCell ref="CH403:CQ403"/>
    <mergeCell ref="AD397:AD398"/>
    <mergeCell ref="AE397:AE398"/>
    <mergeCell ref="AF397:AF398"/>
    <mergeCell ref="AG397:AP398"/>
    <mergeCell ref="BE397:BF397"/>
    <mergeCell ref="L397:W397"/>
    <mergeCell ref="X397:X398"/>
    <mergeCell ref="Y397:Y398"/>
    <mergeCell ref="Z397:Z398"/>
    <mergeCell ref="AA397:AA398"/>
    <mergeCell ref="AB397:AB398"/>
    <mergeCell ref="BW395:BW397"/>
    <mergeCell ref="BX395:BX397"/>
    <mergeCell ref="CH395:CQ395"/>
    <mergeCell ref="BE396:BF396"/>
    <mergeCell ref="CH396:CQ396"/>
    <mergeCell ref="BX401:BX403"/>
    <mergeCell ref="CH401:CQ401"/>
    <mergeCell ref="C402:D402"/>
    <mergeCell ref="F402:H402"/>
    <mergeCell ref="J402:K402"/>
    <mergeCell ref="AG402:AP402"/>
    <mergeCell ref="AR402:AT402"/>
    <mergeCell ref="BE402:BF402"/>
    <mergeCell ref="CH402:CQ402"/>
    <mergeCell ref="C403:D403"/>
    <mergeCell ref="AZ401:AZ403"/>
    <mergeCell ref="BA401:BC403"/>
    <mergeCell ref="BD401:BD403"/>
    <mergeCell ref="BE401:BF401"/>
    <mergeCell ref="BS401:BU402"/>
    <mergeCell ref="BW401:BW403"/>
    <mergeCell ref="BE403:BF403"/>
    <mergeCell ref="BS403:BU403"/>
    <mergeCell ref="C401:D401"/>
    <mergeCell ref="F401:H401"/>
    <mergeCell ref="J401:K401"/>
    <mergeCell ref="AG401:AP401"/>
    <mergeCell ref="F403:H403"/>
    <mergeCell ref="J403:K403"/>
    <mergeCell ref="AG403:AP403"/>
    <mergeCell ref="AR403:AT403"/>
    <mergeCell ref="AR401:AT401"/>
    <mergeCell ref="AX401:AY403"/>
    <mergeCell ref="BS406:BU406"/>
    <mergeCell ref="CH406:CQ406"/>
    <mergeCell ref="BE404:BF404"/>
    <mergeCell ref="BS404:BU405"/>
    <mergeCell ref="BX404:BX406"/>
    <mergeCell ref="CH404:CQ404"/>
    <mergeCell ref="C405:D405"/>
    <mergeCell ref="F405:H405"/>
    <mergeCell ref="J405:K405"/>
    <mergeCell ref="AG405:AP405"/>
    <mergeCell ref="AR405:AT405"/>
    <mergeCell ref="C404:D404"/>
    <mergeCell ref="F404:H404"/>
    <mergeCell ref="J404:K404"/>
    <mergeCell ref="AG404:AP404"/>
    <mergeCell ref="AR404:AT404"/>
    <mergeCell ref="AX404:AY406"/>
    <mergeCell ref="AZ404:AZ406"/>
    <mergeCell ref="BA404:BC406"/>
    <mergeCell ref="BD404:BD406"/>
    <mergeCell ref="CH405:CQ405"/>
    <mergeCell ref="C423:D424"/>
    <mergeCell ref="C426:G427"/>
    <mergeCell ref="H426:Z426"/>
    <mergeCell ref="AD426:AH427"/>
    <mergeCell ref="AI426:AU426"/>
    <mergeCell ref="E423:F424"/>
    <mergeCell ref="C407:D407"/>
    <mergeCell ref="F407:H407"/>
    <mergeCell ref="J407:K407"/>
    <mergeCell ref="AG407:AP407"/>
    <mergeCell ref="AR407:AT407"/>
    <mergeCell ref="C408:D408"/>
    <mergeCell ref="F408:H408"/>
    <mergeCell ref="J408:K408"/>
    <mergeCell ref="AG408:AP408"/>
    <mergeCell ref="AR408:AT408"/>
    <mergeCell ref="BE405:BF405"/>
    <mergeCell ref="C406:D406"/>
    <mergeCell ref="F406:H406"/>
    <mergeCell ref="J406:K406"/>
    <mergeCell ref="AG406:AP406"/>
    <mergeCell ref="AR406:AT406"/>
    <mergeCell ref="BE406:BF406"/>
    <mergeCell ref="CF426:CF427"/>
    <mergeCell ref="CG426:CG427"/>
    <mergeCell ref="U427:Z428"/>
    <mergeCell ref="C428:G428"/>
    <mergeCell ref="AD428:AH428"/>
    <mergeCell ref="BC428:BF428"/>
    <mergeCell ref="BS428:BU429"/>
    <mergeCell ref="C429:D430"/>
    <mergeCell ref="E429:G429"/>
    <mergeCell ref="U429:Z430"/>
    <mergeCell ref="BZ426:BZ427"/>
    <mergeCell ref="CA426:CA427"/>
    <mergeCell ref="CB426:CB427"/>
    <mergeCell ref="CC426:CC427"/>
    <mergeCell ref="CD426:CD427"/>
    <mergeCell ref="CE426:CE427"/>
    <mergeCell ref="BC426:BF427"/>
    <mergeCell ref="BG426:BR426"/>
    <mergeCell ref="BS426:BV427"/>
    <mergeCell ref="BW426:BW427"/>
    <mergeCell ref="BX426:BX427"/>
    <mergeCell ref="BY426:BY427"/>
    <mergeCell ref="U432:X432"/>
    <mergeCell ref="Y432:Z432"/>
    <mergeCell ref="AF432:AH432"/>
    <mergeCell ref="BS432:BU432"/>
    <mergeCell ref="C433:D434"/>
    <mergeCell ref="E433:G433"/>
    <mergeCell ref="U433:X433"/>
    <mergeCell ref="Y433:Z433"/>
    <mergeCell ref="AD433:AE434"/>
    <mergeCell ref="AF433:AH433"/>
    <mergeCell ref="BS430:BU430"/>
    <mergeCell ref="C431:D432"/>
    <mergeCell ref="E431:G431"/>
    <mergeCell ref="U431:X431"/>
    <mergeCell ref="Y431:Z431"/>
    <mergeCell ref="AD431:AE432"/>
    <mergeCell ref="AF431:AH431"/>
    <mergeCell ref="BC431:BR432"/>
    <mergeCell ref="BS431:BU431"/>
    <mergeCell ref="E432:G432"/>
    <mergeCell ref="AD429:AE430"/>
    <mergeCell ref="AF429:AH429"/>
    <mergeCell ref="BC429:BF429"/>
    <mergeCell ref="E430:G430"/>
    <mergeCell ref="AF430:AH430"/>
    <mergeCell ref="BC430:BF430"/>
    <mergeCell ref="BS435:BV436"/>
    <mergeCell ref="BW435:BW436"/>
    <mergeCell ref="BX435:BX436"/>
    <mergeCell ref="BY435:BY436"/>
    <mergeCell ref="BZ435:BZ436"/>
    <mergeCell ref="CA435:CA436"/>
    <mergeCell ref="AX435:AY436"/>
    <mergeCell ref="AZ435:AZ436"/>
    <mergeCell ref="BA435:BC436"/>
    <mergeCell ref="BD435:BD436"/>
    <mergeCell ref="BE435:BF436"/>
    <mergeCell ref="BG435:BR435"/>
    <mergeCell ref="E434:G434"/>
    <mergeCell ref="U434:X434"/>
    <mergeCell ref="Y434:Z434"/>
    <mergeCell ref="AF434:AH434"/>
    <mergeCell ref="C435:D436"/>
    <mergeCell ref="E435:G435"/>
    <mergeCell ref="U435:Z440"/>
    <mergeCell ref="AD435:AE436"/>
    <mergeCell ref="AF435:AH435"/>
    <mergeCell ref="E438:G438"/>
    <mergeCell ref="AF438:AH438"/>
    <mergeCell ref="BE438:BF438"/>
    <mergeCell ref="BW440:BW442"/>
    <mergeCell ref="BX440:BX442"/>
    <mergeCell ref="CH438:CQ438"/>
    <mergeCell ref="C439:D440"/>
    <mergeCell ref="E439:G439"/>
    <mergeCell ref="AD439:AE440"/>
    <mergeCell ref="AF439:AH439"/>
    <mergeCell ref="BE439:BF439"/>
    <mergeCell ref="BS439:BU439"/>
    <mergeCell ref="CH439:CQ439"/>
    <mergeCell ref="BD437:BD439"/>
    <mergeCell ref="BE437:BF437"/>
    <mergeCell ref="BS437:BU438"/>
    <mergeCell ref="BW437:BW439"/>
    <mergeCell ref="BX437:BX439"/>
    <mergeCell ref="CH437:CQ437"/>
    <mergeCell ref="CH435:CQ436"/>
    <mergeCell ref="E436:G436"/>
    <mergeCell ref="AF436:AH436"/>
    <mergeCell ref="C437:D438"/>
    <mergeCell ref="E437:G437"/>
    <mergeCell ref="AD437:AE438"/>
    <mergeCell ref="AF437:AH437"/>
    <mergeCell ref="AX437:AY439"/>
    <mergeCell ref="AZ437:AZ439"/>
    <mergeCell ref="BA437:BC439"/>
    <mergeCell ref="CB435:CB436"/>
    <mergeCell ref="CC435:CC436"/>
    <mergeCell ref="CD435:CD436"/>
    <mergeCell ref="CE435:CE436"/>
    <mergeCell ref="CF435:CF436"/>
    <mergeCell ref="CG435:CG436"/>
    <mergeCell ref="BE440:BF440"/>
    <mergeCell ref="BS440:BU441"/>
    <mergeCell ref="CH440:CQ440"/>
    <mergeCell ref="C441:D442"/>
    <mergeCell ref="E441:G441"/>
    <mergeCell ref="U441:X441"/>
    <mergeCell ref="Y441:Z441"/>
    <mergeCell ref="AD441:AE442"/>
    <mergeCell ref="E440:G440"/>
    <mergeCell ref="AF440:AH440"/>
    <mergeCell ref="AX440:AY442"/>
    <mergeCell ref="AZ440:AZ442"/>
    <mergeCell ref="BA440:BC442"/>
    <mergeCell ref="BD440:BD442"/>
    <mergeCell ref="AF441:AH441"/>
    <mergeCell ref="C443:D444"/>
    <mergeCell ref="E443:G443"/>
    <mergeCell ref="U443:Z450"/>
    <mergeCell ref="AD443:AE444"/>
    <mergeCell ref="AF443:AH443"/>
    <mergeCell ref="AX443:AY445"/>
    <mergeCell ref="C445:D446"/>
    <mergeCell ref="E450:G450"/>
    <mergeCell ref="AF450:AH450"/>
    <mergeCell ref="BE441:BF441"/>
    <mergeCell ref="CH441:CQ441"/>
    <mergeCell ref="E442:G442"/>
    <mergeCell ref="U442:X442"/>
    <mergeCell ref="Y442:Z442"/>
    <mergeCell ref="AF442:AH442"/>
    <mergeCell ref="BE442:BF442"/>
    <mergeCell ref="BS442:BU442"/>
    <mergeCell ref="CH442:CQ442"/>
    <mergeCell ref="CH445:CQ445"/>
    <mergeCell ref="BX443:BX445"/>
    <mergeCell ref="CH443:CQ443"/>
    <mergeCell ref="E444:G444"/>
    <mergeCell ref="AF444:AH444"/>
    <mergeCell ref="BE444:BF444"/>
    <mergeCell ref="CH444:CQ444"/>
    <mergeCell ref="E445:G445"/>
    <mergeCell ref="AD445:AE446"/>
    <mergeCell ref="AF445:AH445"/>
    <mergeCell ref="BE445:BF445"/>
    <mergeCell ref="AZ443:AZ445"/>
    <mergeCell ref="BA443:BC445"/>
    <mergeCell ref="BD443:BD445"/>
    <mergeCell ref="BE443:BF443"/>
    <mergeCell ref="BS443:BU444"/>
    <mergeCell ref="BW443:BW445"/>
    <mergeCell ref="BS445:BU445"/>
    <mergeCell ref="BX446:BX448"/>
    <mergeCell ref="CH446:CQ446"/>
    <mergeCell ref="C447:D448"/>
    <mergeCell ref="E447:G447"/>
    <mergeCell ref="AD447:AE448"/>
    <mergeCell ref="AF447:AH447"/>
    <mergeCell ref="BE447:BF447"/>
    <mergeCell ref="CH447:CQ447"/>
    <mergeCell ref="E448:G448"/>
    <mergeCell ref="AF448:AH448"/>
    <mergeCell ref="CH451:CQ451"/>
    <mergeCell ref="BS449:BU450"/>
    <mergeCell ref="BW449:BW451"/>
    <mergeCell ref="BX449:BX451"/>
    <mergeCell ref="CH449:CQ449"/>
    <mergeCell ref="CH450:CQ450"/>
    <mergeCell ref="BS451:BU451"/>
    <mergeCell ref="E446:G446"/>
    <mergeCell ref="AF446:AH446"/>
    <mergeCell ref="AX446:AY448"/>
    <mergeCell ref="AZ446:AZ448"/>
    <mergeCell ref="BA446:BC448"/>
    <mergeCell ref="BD446:BD448"/>
    <mergeCell ref="BE446:BF446"/>
    <mergeCell ref="BS446:BU447"/>
    <mergeCell ref="BW446:BW448"/>
    <mergeCell ref="BE448:BF448"/>
    <mergeCell ref="BS448:BU448"/>
    <mergeCell ref="CH448:CQ448"/>
    <mergeCell ref="E452:G452"/>
    <mergeCell ref="U452:X452"/>
    <mergeCell ref="Y452:Z452"/>
    <mergeCell ref="AF452:AH452"/>
    <mergeCell ref="AX452:AY454"/>
    <mergeCell ref="AZ452:AZ454"/>
    <mergeCell ref="BA452:BC454"/>
    <mergeCell ref="BD452:BD454"/>
    <mergeCell ref="BE452:BF452"/>
    <mergeCell ref="C451:D452"/>
    <mergeCell ref="E451:G451"/>
    <mergeCell ref="U451:X451"/>
    <mergeCell ref="Y451:Z451"/>
    <mergeCell ref="AD451:AE452"/>
    <mergeCell ref="AF451:AH451"/>
    <mergeCell ref="BD449:BD451"/>
    <mergeCell ref="BE449:BF449"/>
    <mergeCell ref="BE450:BF450"/>
    <mergeCell ref="BE451:BF451"/>
    <mergeCell ref="C449:D450"/>
    <mergeCell ref="E449:G449"/>
    <mergeCell ref="AD449:AE450"/>
    <mergeCell ref="AF449:AH449"/>
    <mergeCell ref="AX449:AY451"/>
    <mergeCell ref="AZ449:AZ451"/>
    <mergeCell ref="BA449:BC451"/>
    <mergeCell ref="C457:D458"/>
    <mergeCell ref="E457:E458"/>
    <mergeCell ref="F457:H458"/>
    <mergeCell ref="I457:I458"/>
    <mergeCell ref="J457:K458"/>
    <mergeCell ref="AX455:AY457"/>
    <mergeCell ref="AZ455:AZ457"/>
    <mergeCell ref="BA455:BC457"/>
    <mergeCell ref="BD455:BD457"/>
    <mergeCell ref="BE455:BF455"/>
    <mergeCell ref="BS455:BU456"/>
    <mergeCell ref="BS457:BU457"/>
    <mergeCell ref="BS452:BU453"/>
    <mergeCell ref="BW452:BW454"/>
    <mergeCell ref="BX452:BX454"/>
    <mergeCell ref="CH452:CQ452"/>
    <mergeCell ref="BE453:BF453"/>
    <mergeCell ref="CH453:CQ453"/>
    <mergeCell ref="BE454:BF454"/>
    <mergeCell ref="BS454:BU454"/>
    <mergeCell ref="CH454:CQ454"/>
    <mergeCell ref="CH457:CQ457"/>
    <mergeCell ref="AX458:AY460"/>
    <mergeCell ref="AZ458:AZ460"/>
    <mergeCell ref="BA458:BC460"/>
    <mergeCell ref="BD458:BD460"/>
    <mergeCell ref="BE458:BF458"/>
    <mergeCell ref="BS458:BU459"/>
    <mergeCell ref="BW458:BW460"/>
    <mergeCell ref="BX458:BX460"/>
    <mergeCell ref="CH458:CQ458"/>
    <mergeCell ref="AC457:AC458"/>
    <mergeCell ref="CH459:CQ459"/>
    <mergeCell ref="C460:D460"/>
    <mergeCell ref="F460:H460"/>
    <mergeCell ref="J460:K460"/>
    <mergeCell ref="AG460:AP460"/>
    <mergeCell ref="AR460:AT460"/>
    <mergeCell ref="BE460:BF460"/>
    <mergeCell ref="BS460:BU460"/>
    <mergeCell ref="CH460:CQ460"/>
    <mergeCell ref="C459:D459"/>
    <mergeCell ref="F459:H459"/>
    <mergeCell ref="J459:K459"/>
    <mergeCell ref="AG459:AP459"/>
    <mergeCell ref="AR459:AT459"/>
    <mergeCell ref="BE459:BF459"/>
    <mergeCell ref="CH463:CQ463"/>
    <mergeCell ref="AD457:AD458"/>
    <mergeCell ref="AE457:AE458"/>
    <mergeCell ref="AF457:AF458"/>
    <mergeCell ref="AG457:AP458"/>
    <mergeCell ref="BE457:BF457"/>
    <mergeCell ref="L457:W457"/>
    <mergeCell ref="X457:X458"/>
    <mergeCell ref="Y457:Y458"/>
    <mergeCell ref="Z457:Z458"/>
    <mergeCell ref="AA457:AA458"/>
    <mergeCell ref="AB457:AB458"/>
    <mergeCell ref="BW455:BW457"/>
    <mergeCell ref="BX455:BX457"/>
    <mergeCell ref="CH455:CQ455"/>
    <mergeCell ref="BE456:BF456"/>
    <mergeCell ref="CH456:CQ456"/>
    <mergeCell ref="BX461:BX463"/>
    <mergeCell ref="CH461:CQ461"/>
    <mergeCell ref="C462:D462"/>
    <mergeCell ref="F462:H462"/>
    <mergeCell ref="J462:K462"/>
    <mergeCell ref="AG462:AP462"/>
    <mergeCell ref="AR462:AT462"/>
    <mergeCell ref="BE462:BF462"/>
    <mergeCell ref="CH462:CQ462"/>
    <mergeCell ref="C463:D463"/>
    <mergeCell ref="AZ461:AZ463"/>
    <mergeCell ref="BA461:BC463"/>
    <mergeCell ref="BD461:BD463"/>
    <mergeCell ref="BE461:BF461"/>
    <mergeCell ref="BS461:BU462"/>
    <mergeCell ref="BW461:BW463"/>
    <mergeCell ref="BE463:BF463"/>
    <mergeCell ref="BS463:BU463"/>
    <mergeCell ref="C461:D461"/>
    <mergeCell ref="F461:H461"/>
    <mergeCell ref="J461:K461"/>
    <mergeCell ref="AG461:AP461"/>
    <mergeCell ref="F463:H463"/>
    <mergeCell ref="J463:K463"/>
    <mergeCell ref="AG463:AP463"/>
    <mergeCell ref="AR463:AT463"/>
    <mergeCell ref="AR461:AT461"/>
    <mergeCell ref="AX461:AY463"/>
    <mergeCell ref="BS466:BU466"/>
    <mergeCell ref="CH466:CQ466"/>
    <mergeCell ref="BE464:BF464"/>
    <mergeCell ref="BS464:BU465"/>
    <mergeCell ref="BX464:BX466"/>
    <mergeCell ref="CH464:CQ464"/>
    <mergeCell ref="C465:D465"/>
    <mergeCell ref="F465:H465"/>
    <mergeCell ref="J465:K465"/>
    <mergeCell ref="AG465:AP465"/>
    <mergeCell ref="AR465:AT465"/>
    <mergeCell ref="C464:D464"/>
    <mergeCell ref="F464:H464"/>
    <mergeCell ref="J464:K464"/>
    <mergeCell ref="AG464:AP464"/>
    <mergeCell ref="AR464:AT464"/>
    <mergeCell ref="AX464:AY466"/>
    <mergeCell ref="AZ464:AZ466"/>
    <mergeCell ref="BA464:BC466"/>
    <mergeCell ref="BD464:BD466"/>
    <mergeCell ref="CH465:CQ465"/>
    <mergeCell ref="C483:D484"/>
    <mergeCell ref="C486:G487"/>
    <mergeCell ref="H486:Z486"/>
    <mergeCell ref="AD486:AH487"/>
    <mergeCell ref="AI486:AU486"/>
    <mergeCell ref="E483:F484"/>
    <mergeCell ref="C467:D467"/>
    <mergeCell ref="F467:H467"/>
    <mergeCell ref="J467:K467"/>
    <mergeCell ref="AG467:AP467"/>
    <mergeCell ref="AR467:AT467"/>
    <mergeCell ref="C468:D468"/>
    <mergeCell ref="F468:H468"/>
    <mergeCell ref="J468:K468"/>
    <mergeCell ref="AG468:AP468"/>
    <mergeCell ref="AR468:AT468"/>
    <mergeCell ref="BE465:BF465"/>
    <mergeCell ref="C466:D466"/>
    <mergeCell ref="F466:H466"/>
    <mergeCell ref="J466:K466"/>
    <mergeCell ref="AG466:AP466"/>
    <mergeCell ref="AR466:AT466"/>
    <mergeCell ref="BE466:BF466"/>
    <mergeCell ref="CF486:CF487"/>
    <mergeCell ref="CG486:CG487"/>
    <mergeCell ref="U487:Z488"/>
    <mergeCell ref="C488:G488"/>
    <mergeCell ref="AD488:AH488"/>
    <mergeCell ref="BC488:BF488"/>
    <mergeCell ref="BS488:BU489"/>
    <mergeCell ref="C489:D490"/>
    <mergeCell ref="E489:G489"/>
    <mergeCell ref="U489:Z490"/>
    <mergeCell ref="BZ486:BZ487"/>
    <mergeCell ref="CA486:CA487"/>
    <mergeCell ref="CB486:CB487"/>
    <mergeCell ref="CC486:CC487"/>
    <mergeCell ref="CD486:CD487"/>
    <mergeCell ref="CE486:CE487"/>
    <mergeCell ref="BC486:BF487"/>
    <mergeCell ref="BG486:BR486"/>
    <mergeCell ref="BS486:BV487"/>
    <mergeCell ref="BW486:BW487"/>
    <mergeCell ref="BX486:BX487"/>
    <mergeCell ref="BY486:BY487"/>
    <mergeCell ref="U492:X492"/>
    <mergeCell ref="Y492:Z492"/>
    <mergeCell ref="AF492:AH492"/>
    <mergeCell ref="BS492:BU492"/>
    <mergeCell ref="C493:D494"/>
    <mergeCell ref="E493:G493"/>
    <mergeCell ref="U493:X493"/>
    <mergeCell ref="Y493:Z493"/>
    <mergeCell ref="AD493:AE494"/>
    <mergeCell ref="AF493:AH493"/>
    <mergeCell ref="BS490:BU490"/>
    <mergeCell ref="C491:D492"/>
    <mergeCell ref="E491:G491"/>
    <mergeCell ref="U491:X491"/>
    <mergeCell ref="Y491:Z491"/>
    <mergeCell ref="AD491:AE492"/>
    <mergeCell ref="AF491:AH491"/>
    <mergeCell ref="BC491:BR492"/>
    <mergeCell ref="BS491:BU491"/>
    <mergeCell ref="E492:G492"/>
    <mergeCell ref="AD489:AE490"/>
    <mergeCell ref="AF489:AH489"/>
    <mergeCell ref="BC489:BF489"/>
    <mergeCell ref="E490:G490"/>
    <mergeCell ref="AF490:AH490"/>
    <mergeCell ref="BC490:BF490"/>
    <mergeCell ref="BS495:BV496"/>
    <mergeCell ref="BW495:BW496"/>
    <mergeCell ref="BX495:BX496"/>
    <mergeCell ref="BY495:BY496"/>
    <mergeCell ref="BZ495:BZ496"/>
    <mergeCell ref="CA495:CA496"/>
    <mergeCell ref="AX495:AY496"/>
    <mergeCell ref="AZ495:AZ496"/>
    <mergeCell ref="BA495:BC496"/>
    <mergeCell ref="BD495:BD496"/>
    <mergeCell ref="BE495:BF496"/>
    <mergeCell ref="BG495:BR495"/>
    <mergeCell ref="E494:G494"/>
    <mergeCell ref="U494:X494"/>
    <mergeCell ref="Y494:Z494"/>
    <mergeCell ref="AF494:AH494"/>
    <mergeCell ref="C495:D496"/>
    <mergeCell ref="E495:G495"/>
    <mergeCell ref="U495:Z500"/>
    <mergeCell ref="AD495:AE496"/>
    <mergeCell ref="AF495:AH495"/>
    <mergeCell ref="E498:G498"/>
    <mergeCell ref="AF498:AH498"/>
    <mergeCell ref="BE498:BF498"/>
    <mergeCell ref="BW500:BW502"/>
    <mergeCell ref="BX500:BX502"/>
    <mergeCell ref="CH498:CQ498"/>
    <mergeCell ref="C499:D500"/>
    <mergeCell ref="E499:G499"/>
    <mergeCell ref="AD499:AE500"/>
    <mergeCell ref="AF499:AH499"/>
    <mergeCell ref="BE499:BF499"/>
    <mergeCell ref="BS499:BU499"/>
    <mergeCell ref="CH499:CQ499"/>
    <mergeCell ref="BD497:BD499"/>
    <mergeCell ref="BE497:BF497"/>
    <mergeCell ref="BS497:BU498"/>
    <mergeCell ref="BW497:BW499"/>
    <mergeCell ref="BX497:BX499"/>
    <mergeCell ref="CH497:CQ497"/>
    <mergeCell ref="CH495:CQ496"/>
    <mergeCell ref="E496:G496"/>
    <mergeCell ref="AF496:AH496"/>
    <mergeCell ref="C497:D498"/>
    <mergeCell ref="E497:G497"/>
    <mergeCell ref="AD497:AE498"/>
    <mergeCell ref="AF497:AH497"/>
    <mergeCell ref="AX497:AY499"/>
    <mergeCell ref="AZ497:AZ499"/>
    <mergeCell ref="BA497:BC499"/>
    <mergeCell ref="CB495:CB496"/>
    <mergeCell ref="CC495:CC496"/>
    <mergeCell ref="CD495:CD496"/>
    <mergeCell ref="CE495:CE496"/>
    <mergeCell ref="CF495:CF496"/>
    <mergeCell ref="CG495:CG496"/>
    <mergeCell ref="BE500:BF500"/>
    <mergeCell ref="BS500:BU501"/>
    <mergeCell ref="CH500:CQ500"/>
    <mergeCell ref="C501:D502"/>
    <mergeCell ref="E501:G501"/>
    <mergeCell ref="U501:X501"/>
    <mergeCell ref="Y501:Z501"/>
    <mergeCell ref="AD501:AE502"/>
    <mergeCell ref="E500:G500"/>
    <mergeCell ref="AF500:AH500"/>
    <mergeCell ref="AX500:AY502"/>
    <mergeCell ref="AZ500:AZ502"/>
    <mergeCell ref="BA500:BC502"/>
    <mergeCell ref="BD500:BD502"/>
    <mergeCell ref="AF501:AH501"/>
    <mergeCell ref="C503:D504"/>
    <mergeCell ref="E503:G503"/>
    <mergeCell ref="U503:Z510"/>
    <mergeCell ref="AD503:AE504"/>
    <mergeCell ref="AF503:AH503"/>
    <mergeCell ref="AX503:AY505"/>
    <mergeCell ref="C505:D506"/>
    <mergeCell ref="E510:G510"/>
    <mergeCell ref="AF510:AH510"/>
    <mergeCell ref="BE501:BF501"/>
    <mergeCell ref="CH501:CQ501"/>
    <mergeCell ref="E502:G502"/>
    <mergeCell ref="U502:X502"/>
    <mergeCell ref="Y502:Z502"/>
    <mergeCell ref="AF502:AH502"/>
    <mergeCell ref="BE502:BF502"/>
    <mergeCell ref="BS502:BU502"/>
    <mergeCell ref="CH502:CQ502"/>
    <mergeCell ref="CH505:CQ505"/>
    <mergeCell ref="BX503:BX505"/>
    <mergeCell ref="CH503:CQ503"/>
    <mergeCell ref="E504:G504"/>
    <mergeCell ref="AF504:AH504"/>
    <mergeCell ref="BE504:BF504"/>
    <mergeCell ref="CH504:CQ504"/>
    <mergeCell ref="E505:G505"/>
    <mergeCell ref="AD505:AE506"/>
    <mergeCell ref="AF505:AH505"/>
    <mergeCell ref="BE505:BF505"/>
    <mergeCell ref="AZ503:AZ505"/>
    <mergeCell ref="BA503:BC505"/>
    <mergeCell ref="BD503:BD505"/>
    <mergeCell ref="BE503:BF503"/>
    <mergeCell ref="BS503:BU504"/>
    <mergeCell ref="BW503:BW505"/>
    <mergeCell ref="BS505:BU505"/>
    <mergeCell ref="BX506:BX508"/>
    <mergeCell ref="CH506:CQ506"/>
    <mergeCell ref="C507:D508"/>
    <mergeCell ref="E507:G507"/>
    <mergeCell ref="AD507:AE508"/>
    <mergeCell ref="AF507:AH507"/>
    <mergeCell ref="BE507:BF507"/>
    <mergeCell ref="CH507:CQ507"/>
    <mergeCell ref="E508:G508"/>
    <mergeCell ref="AF508:AH508"/>
    <mergeCell ref="CH511:CQ511"/>
    <mergeCell ref="BS509:BU510"/>
    <mergeCell ref="BW509:BW511"/>
    <mergeCell ref="BX509:BX511"/>
    <mergeCell ref="CH509:CQ509"/>
    <mergeCell ref="CH510:CQ510"/>
    <mergeCell ref="BS511:BU511"/>
    <mergeCell ref="E506:G506"/>
    <mergeCell ref="AF506:AH506"/>
    <mergeCell ref="AX506:AY508"/>
    <mergeCell ref="AZ506:AZ508"/>
    <mergeCell ref="BA506:BC508"/>
    <mergeCell ref="BD506:BD508"/>
    <mergeCell ref="BE506:BF506"/>
    <mergeCell ref="BS506:BU507"/>
    <mergeCell ref="BW506:BW508"/>
    <mergeCell ref="BE508:BF508"/>
    <mergeCell ref="BS508:BU508"/>
    <mergeCell ref="CH508:CQ508"/>
    <mergeCell ref="E512:G512"/>
    <mergeCell ref="U512:X512"/>
    <mergeCell ref="Y512:Z512"/>
    <mergeCell ref="AF512:AH512"/>
    <mergeCell ref="AX512:AY514"/>
    <mergeCell ref="AZ512:AZ514"/>
    <mergeCell ref="BA512:BC514"/>
    <mergeCell ref="BD512:BD514"/>
    <mergeCell ref="BE512:BF512"/>
    <mergeCell ref="C511:D512"/>
    <mergeCell ref="E511:G511"/>
    <mergeCell ref="U511:X511"/>
    <mergeCell ref="Y511:Z511"/>
    <mergeCell ref="AD511:AE512"/>
    <mergeCell ref="AF511:AH511"/>
    <mergeCell ref="BD509:BD511"/>
    <mergeCell ref="BE509:BF509"/>
    <mergeCell ref="BE510:BF510"/>
    <mergeCell ref="BE511:BF511"/>
    <mergeCell ref="C509:D510"/>
    <mergeCell ref="E509:G509"/>
    <mergeCell ref="AD509:AE510"/>
    <mergeCell ref="AF509:AH509"/>
    <mergeCell ref="AX509:AY511"/>
    <mergeCell ref="AZ509:AZ511"/>
    <mergeCell ref="BA509:BC511"/>
    <mergeCell ref="C517:D518"/>
    <mergeCell ref="E517:E518"/>
    <mergeCell ref="F517:H518"/>
    <mergeCell ref="I517:I518"/>
    <mergeCell ref="J517:K518"/>
    <mergeCell ref="AX515:AY517"/>
    <mergeCell ref="AZ515:AZ517"/>
    <mergeCell ref="BA515:BC517"/>
    <mergeCell ref="BD515:BD517"/>
    <mergeCell ref="BE515:BF515"/>
    <mergeCell ref="BS515:BU516"/>
    <mergeCell ref="BS517:BU517"/>
    <mergeCell ref="BS512:BU513"/>
    <mergeCell ref="BW512:BW514"/>
    <mergeCell ref="BX512:BX514"/>
    <mergeCell ref="CH512:CQ512"/>
    <mergeCell ref="BE513:BF513"/>
    <mergeCell ref="CH513:CQ513"/>
    <mergeCell ref="BE514:BF514"/>
    <mergeCell ref="BS514:BU514"/>
    <mergeCell ref="CH514:CQ514"/>
    <mergeCell ref="CH517:CQ517"/>
    <mergeCell ref="AX518:AY520"/>
    <mergeCell ref="AZ518:AZ520"/>
    <mergeCell ref="BA518:BC520"/>
    <mergeCell ref="BD518:BD520"/>
    <mergeCell ref="BE518:BF518"/>
    <mergeCell ref="BS518:BU519"/>
    <mergeCell ref="BW518:BW520"/>
    <mergeCell ref="BX518:BX520"/>
    <mergeCell ref="CH518:CQ518"/>
    <mergeCell ref="AC517:AC518"/>
    <mergeCell ref="CH519:CQ519"/>
    <mergeCell ref="C520:D520"/>
    <mergeCell ref="F520:H520"/>
    <mergeCell ref="J520:K520"/>
    <mergeCell ref="AG520:AP520"/>
    <mergeCell ref="AR520:AT520"/>
    <mergeCell ref="BE520:BF520"/>
    <mergeCell ref="BS520:BU520"/>
    <mergeCell ref="CH520:CQ520"/>
    <mergeCell ref="C519:D519"/>
    <mergeCell ref="F519:H519"/>
    <mergeCell ref="J519:K519"/>
    <mergeCell ref="AG519:AP519"/>
    <mergeCell ref="AR519:AT519"/>
    <mergeCell ref="BE519:BF519"/>
    <mergeCell ref="CH523:CQ523"/>
    <mergeCell ref="AD517:AD518"/>
    <mergeCell ref="AE517:AE518"/>
    <mergeCell ref="AF517:AF518"/>
    <mergeCell ref="AG517:AP518"/>
    <mergeCell ref="BE517:BF517"/>
    <mergeCell ref="L517:W517"/>
    <mergeCell ref="X517:X518"/>
    <mergeCell ref="Y517:Y518"/>
    <mergeCell ref="Z517:Z518"/>
    <mergeCell ref="AA517:AA518"/>
    <mergeCell ref="AB517:AB518"/>
    <mergeCell ref="BW515:BW517"/>
    <mergeCell ref="BX515:BX517"/>
    <mergeCell ref="CH515:CQ515"/>
    <mergeCell ref="BE516:BF516"/>
    <mergeCell ref="CH516:CQ516"/>
    <mergeCell ref="BX521:BX523"/>
    <mergeCell ref="CH521:CQ521"/>
    <mergeCell ref="C522:D522"/>
    <mergeCell ref="F522:H522"/>
    <mergeCell ref="J522:K522"/>
    <mergeCell ref="AG522:AP522"/>
    <mergeCell ref="AR522:AT522"/>
    <mergeCell ref="BE522:BF522"/>
    <mergeCell ref="CH522:CQ522"/>
    <mergeCell ref="C523:D523"/>
    <mergeCell ref="AZ521:AZ523"/>
    <mergeCell ref="BA521:BC523"/>
    <mergeCell ref="BD521:BD523"/>
    <mergeCell ref="BE521:BF521"/>
    <mergeCell ref="BS521:BU522"/>
    <mergeCell ref="BW521:BW523"/>
    <mergeCell ref="BE523:BF523"/>
    <mergeCell ref="BS523:BU523"/>
    <mergeCell ref="C521:D521"/>
    <mergeCell ref="F521:H521"/>
    <mergeCell ref="J521:K521"/>
    <mergeCell ref="AG521:AP521"/>
    <mergeCell ref="F523:H523"/>
    <mergeCell ref="J523:K523"/>
    <mergeCell ref="AG523:AP523"/>
    <mergeCell ref="AR523:AT523"/>
    <mergeCell ref="AR521:AT521"/>
    <mergeCell ref="AX521:AY523"/>
    <mergeCell ref="BS526:BU526"/>
    <mergeCell ref="CH526:CQ526"/>
    <mergeCell ref="BE524:BF524"/>
    <mergeCell ref="BS524:BU525"/>
    <mergeCell ref="BX524:BX526"/>
    <mergeCell ref="CH524:CQ524"/>
    <mergeCell ref="C525:D525"/>
    <mergeCell ref="F525:H525"/>
    <mergeCell ref="J525:K525"/>
    <mergeCell ref="AG525:AP525"/>
    <mergeCell ref="AR525:AT525"/>
    <mergeCell ref="C524:D524"/>
    <mergeCell ref="F524:H524"/>
    <mergeCell ref="J524:K524"/>
    <mergeCell ref="AG524:AP524"/>
    <mergeCell ref="AR524:AT524"/>
    <mergeCell ref="AX524:AY526"/>
    <mergeCell ref="AZ524:AZ526"/>
    <mergeCell ref="BA524:BC526"/>
    <mergeCell ref="BD524:BD526"/>
    <mergeCell ref="CH525:CQ525"/>
    <mergeCell ref="C543:D544"/>
    <mergeCell ref="C546:G547"/>
    <mergeCell ref="H546:Z546"/>
    <mergeCell ref="AD546:AH547"/>
    <mergeCell ref="AI546:AU546"/>
    <mergeCell ref="E543:F544"/>
    <mergeCell ref="C527:D527"/>
    <mergeCell ref="F527:H527"/>
    <mergeCell ref="J527:K527"/>
    <mergeCell ref="AG527:AP527"/>
    <mergeCell ref="AR527:AT527"/>
    <mergeCell ref="C528:D528"/>
    <mergeCell ref="F528:H528"/>
    <mergeCell ref="J528:K528"/>
    <mergeCell ref="AG528:AP528"/>
    <mergeCell ref="AR528:AT528"/>
    <mergeCell ref="BE525:BF525"/>
    <mergeCell ref="C526:D526"/>
    <mergeCell ref="F526:H526"/>
    <mergeCell ref="J526:K526"/>
    <mergeCell ref="AG526:AP526"/>
    <mergeCell ref="AR526:AT526"/>
    <mergeCell ref="BE526:BF526"/>
    <mergeCell ref="CF546:CF547"/>
    <mergeCell ref="CG546:CG547"/>
    <mergeCell ref="U547:Z548"/>
    <mergeCell ref="C548:G548"/>
    <mergeCell ref="AD548:AH548"/>
    <mergeCell ref="BC548:BF548"/>
    <mergeCell ref="BS548:BU549"/>
    <mergeCell ref="C549:D550"/>
    <mergeCell ref="E549:G549"/>
    <mergeCell ref="U549:Z550"/>
    <mergeCell ref="BZ546:BZ547"/>
    <mergeCell ref="CA546:CA547"/>
    <mergeCell ref="CB546:CB547"/>
    <mergeCell ref="CC546:CC547"/>
    <mergeCell ref="CD546:CD547"/>
    <mergeCell ref="CE546:CE547"/>
    <mergeCell ref="BC546:BF547"/>
    <mergeCell ref="BG546:BR546"/>
    <mergeCell ref="BS546:BV547"/>
    <mergeCell ref="BW546:BW547"/>
    <mergeCell ref="BX546:BX547"/>
    <mergeCell ref="BY546:BY547"/>
    <mergeCell ref="U552:X552"/>
    <mergeCell ref="Y552:Z552"/>
    <mergeCell ref="AF552:AH552"/>
    <mergeCell ref="BS552:BU552"/>
    <mergeCell ref="C553:D554"/>
    <mergeCell ref="E553:G553"/>
    <mergeCell ref="U553:X553"/>
    <mergeCell ref="Y553:Z553"/>
    <mergeCell ref="AD553:AE554"/>
    <mergeCell ref="AF553:AH553"/>
    <mergeCell ref="BS550:BU550"/>
    <mergeCell ref="C551:D552"/>
    <mergeCell ref="E551:G551"/>
    <mergeCell ref="U551:X551"/>
    <mergeCell ref="Y551:Z551"/>
    <mergeCell ref="AD551:AE552"/>
    <mergeCell ref="AF551:AH551"/>
    <mergeCell ref="BC551:BR552"/>
    <mergeCell ref="BS551:BU551"/>
    <mergeCell ref="E552:G552"/>
    <mergeCell ref="AD549:AE550"/>
    <mergeCell ref="AF549:AH549"/>
    <mergeCell ref="BC549:BF549"/>
    <mergeCell ref="E550:G550"/>
    <mergeCell ref="AF550:AH550"/>
    <mergeCell ref="BC550:BF550"/>
    <mergeCell ref="BS555:BV556"/>
    <mergeCell ref="BW555:BW556"/>
    <mergeCell ref="BX555:BX556"/>
    <mergeCell ref="BY555:BY556"/>
    <mergeCell ref="BZ555:BZ556"/>
    <mergeCell ref="CA555:CA556"/>
    <mergeCell ref="AX555:AY556"/>
    <mergeCell ref="AZ555:AZ556"/>
    <mergeCell ref="BA555:BC556"/>
    <mergeCell ref="BD555:BD556"/>
    <mergeCell ref="BE555:BF556"/>
    <mergeCell ref="BG555:BR555"/>
    <mergeCell ref="E554:G554"/>
    <mergeCell ref="U554:X554"/>
    <mergeCell ref="Y554:Z554"/>
    <mergeCell ref="AF554:AH554"/>
    <mergeCell ref="C555:D556"/>
    <mergeCell ref="E555:G555"/>
    <mergeCell ref="U555:Z560"/>
    <mergeCell ref="AD555:AE556"/>
    <mergeCell ref="AF555:AH555"/>
    <mergeCell ref="E558:G558"/>
    <mergeCell ref="AF558:AH558"/>
    <mergeCell ref="BE558:BF558"/>
    <mergeCell ref="BW560:BW562"/>
    <mergeCell ref="BX560:BX562"/>
    <mergeCell ref="CH558:CQ558"/>
    <mergeCell ref="C559:D560"/>
    <mergeCell ref="E559:G559"/>
    <mergeCell ref="AD559:AE560"/>
    <mergeCell ref="AF559:AH559"/>
    <mergeCell ref="BE559:BF559"/>
    <mergeCell ref="BS559:BU559"/>
    <mergeCell ref="CH559:CQ559"/>
    <mergeCell ref="BD557:BD559"/>
    <mergeCell ref="BE557:BF557"/>
    <mergeCell ref="BS557:BU558"/>
    <mergeCell ref="BW557:BW559"/>
    <mergeCell ref="BX557:BX559"/>
    <mergeCell ref="CH557:CQ557"/>
    <mergeCell ref="CH555:CQ556"/>
    <mergeCell ref="E556:G556"/>
    <mergeCell ref="AF556:AH556"/>
    <mergeCell ref="C557:D558"/>
    <mergeCell ref="E557:G557"/>
    <mergeCell ref="AD557:AE558"/>
    <mergeCell ref="AF557:AH557"/>
    <mergeCell ref="AX557:AY559"/>
    <mergeCell ref="AZ557:AZ559"/>
    <mergeCell ref="BA557:BC559"/>
    <mergeCell ref="CB555:CB556"/>
    <mergeCell ref="CC555:CC556"/>
    <mergeCell ref="CD555:CD556"/>
    <mergeCell ref="CE555:CE556"/>
    <mergeCell ref="CF555:CF556"/>
    <mergeCell ref="CG555:CG556"/>
    <mergeCell ref="BE560:BF560"/>
    <mergeCell ref="BS560:BU561"/>
    <mergeCell ref="CH560:CQ560"/>
    <mergeCell ref="C561:D562"/>
    <mergeCell ref="E561:G561"/>
    <mergeCell ref="U561:X561"/>
    <mergeCell ref="Y561:Z561"/>
    <mergeCell ref="AD561:AE562"/>
    <mergeCell ref="E560:G560"/>
    <mergeCell ref="AF560:AH560"/>
    <mergeCell ref="AX560:AY562"/>
    <mergeCell ref="AZ560:AZ562"/>
    <mergeCell ref="BA560:BC562"/>
    <mergeCell ref="BD560:BD562"/>
    <mergeCell ref="AF561:AH561"/>
    <mergeCell ref="C563:D564"/>
    <mergeCell ref="E563:G563"/>
    <mergeCell ref="U563:Z570"/>
    <mergeCell ref="AD563:AE564"/>
    <mergeCell ref="AF563:AH563"/>
    <mergeCell ref="AX563:AY565"/>
    <mergeCell ref="C565:D566"/>
    <mergeCell ref="E570:G570"/>
    <mergeCell ref="AF570:AH570"/>
    <mergeCell ref="BE561:BF561"/>
    <mergeCell ref="CH561:CQ561"/>
    <mergeCell ref="E562:G562"/>
    <mergeCell ref="U562:X562"/>
    <mergeCell ref="Y562:Z562"/>
    <mergeCell ref="AF562:AH562"/>
    <mergeCell ref="BE562:BF562"/>
    <mergeCell ref="BS562:BU562"/>
    <mergeCell ref="CH562:CQ562"/>
    <mergeCell ref="CH565:CQ565"/>
    <mergeCell ref="BX563:BX565"/>
    <mergeCell ref="CH563:CQ563"/>
    <mergeCell ref="E564:G564"/>
    <mergeCell ref="AF564:AH564"/>
    <mergeCell ref="BE564:BF564"/>
    <mergeCell ref="CH564:CQ564"/>
    <mergeCell ref="E565:G565"/>
    <mergeCell ref="AD565:AE566"/>
    <mergeCell ref="AF565:AH565"/>
    <mergeCell ref="BE565:BF565"/>
    <mergeCell ref="AZ563:AZ565"/>
    <mergeCell ref="BA563:BC565"/>
    <mergeCell ref="BD563:BD565"/>
    <mergeCell ref="BE563:BF563"/>
    <mergeCell ref="BS563:BU564"/>
    <mergeCell ref="BW563:BW565"/>
    <mergeCell ref="BS565:BU565"/>
    <mergeCell ref="BX566:BX568"/>
    <mergeCell ref="CH566:CQ566"/>
    <mergeCell ref="C567:D568"/>
    <mergeCell ref="E567:G567"/>
    <mergeCell ref="AD567:AE568"/>
    <mergeCell ref="AF567:AH567"/>
    <mergeCell ref="BE567:BF567"/>
    <mergeCell ref="CH567:CQ567"/>
    <mergeCell ref="E568:G568"/>
    <mergeCell ref="AF568:AH568"/>
    <mergeCell ref="CH571:CQ571"/>
    <mergeCell ref="BS569:BU570"/>
    <mergeCell ref="BW569:BW571"/>
    <mergeCell ref="BX569:BX571"/>
    <mergeCell ref="CH569:CQ569"/>
    <mergeCell ref="CH570:CQ570"/>
    <mergeCell ref="BS571:BU571"/>
    <mergeCell ref="E566:G566"/>
    <mergeCell ref="AF566:AH566"/>
    <mergeCell ref="AX566:AY568"/>
    <mergeCell ref="AZ566:AZ568"/>
    <mergeCell ref="BA566:BC568"/>
    <mergeCell ref="BD566:BD568"/>
    <mergeCell ref="BE566:BF566"/>
    <mergeCell ref="BS566:BU567"/>
    <mergeCell ref="BW566:BW568"/>
    <mergeCell ref="BE568:BF568"/>
    <mergeCell ref="BS568:BU568"/>
    <mergeCell ref="CH568:CQ568"/>
    <mergeCell ref="E572:G572"/>
    <mergeCell ref="U572:X572"/>
    <mergeCell ref="Y572:Z572"/>
    <mergeCell ref="AF572:AH572"/>
    <mergeCell ref="AX572:AY574"/>
    <mergeCell ref="AZ572:AZ574"/>
    <mergeCell ref="BA572:BC574"/>
    <mergeCell ref="BD572:BD574"/>
    <mergeCell ref="BE572:BF572"/>
    <mergeCell ref="C571:D572"/>
    <mergeCell ref="E571:G571"/>
    <mergeCell ref="U571:X571"/>
    <mergeCell ref="Y571:Z571"/>
    <mergeCell ref="AD571:AE572"/>
    <mergeCell ref="AF571:AH571"/>
    <mergeCell ref="BD569:BD571"/>
    <mergeCell ref="BE569:BF569"/>
    <mergeCell ref="BE570:BF570"/>
    <mergeCell ref="BE571:BF571"/>
    <mergeCell ref="C569:D570"/>
    <mergeCell ref="E569:G569"/>
    <mergeCell ref="AD569:AE570"/>
    <mergeCell ref="AF569:AH569"/>
    <mergeCell ref="AX569:AY571"/>
    <mergeCell ref="AZ569:AZ571"/>
    <mergeCell ref="BA569:BC571"/>
    <mergeCell ref="C577:D578"/>
    <mergeCell ref="E577:E578"/>
    <mergeCell ref="F577:H578"/>
    <mergeCell ref="I577:I578"/>
    <mergeCell ref="J577:K578"/>
    <mergeCell ref="AX575:AY577"/>
    <mergeCell ref="AZ575:AZ577"/>
    <mergeCell ref="BA575:BC577"/>
    <mergeCell ref="BD575:BD577"/>
    <mergeCell ref="BE575:BF575"/>
    <mergeCell ref="BS575:BU576"/>
    <mergeCell ref="BS577:BU577"/>
    <mergeCell ref="BS572:BU573"/>
    <mergeCell ref="BW572:BW574"/>
    <mergeCell ref="BX572:BX574"/>
    <mergeCell ref="CH572:CQ572"/>
    <mergeCell ref="BE573:BF573"/>
    <mergeCell ref="CH573:CQ573"/>
    <mergeCell ref="BE574:BF574"/>
    <mergeCell ref="BS574:BU574"/>
    <mergeCell ref="CH574:CQ574"/>
    <mergeCell ref="CH577:CQ577"/>
    <mergeCell ref="AX578:AY580"/>
    <mergeCell ref="AZ578:AZ580"/>
    <mergeCell ref="BA578:BC580"/>
    <mergeCell ref="BD578:BD580"/>
    <mergeCell ref="BE578:BF578"/>
    <mergeCell ref="BS578:BU579"/>
    <mergeCell ref="BW578:BW580"/>
    <mergeCell ref="BX578:BX580"/>
    <mergeCell ref="CH578:CQ578"/>
    <mergeCell ref="AC577:AC578"/>
    <mergeCell ref="CH579:CQ579"/>
    <mergeCell ref="C580:D580"/>
    <mergeCell ref="F580:H580"/>
    <mergeCell ref="J580:K580"/>
    <mergeCell ref="AG580:AP580"/>
    <mergeCell ref="AR580:AT580"/>
    <mergeCell ref="BE580:BF580"/>
    <mergeCell ref="BS580:BU580"/>
    <mergeCell ref="CH580:CQ580"/>
    <mergeCell ref="C579:D579"/>
    <mergeCell ref="F579:H579"/>
    <mergeCell ref="J579:K579"/>
    <mergeCell ref="AG579:AP579"/>
    <mergeCell ref="AR579:AT579"/>
    <mergeCell ref="BE579:BF579"/>
    <mergeCell ref="CH583:CQ583"/>
    <mergeCell ref="AD577:AD578"/>
    <mergeCell ref="AE577:AE578"/>
    <mergeCell ref="AF577:AF578"/>
    <mergeCell ref="AG577:AP578"/>
    <mergeCell ref="BE577:BF577"/>
    <mergeCell ref="L577:W577"/>
    <mergeCell ref="X577:X578"/>
    <mergeCell ref="Y577:Y578"/>
    <mergeCell ref="Z577:Z578"/>
    <mergeCell ref="AA577:AA578"/>
    <mergeCell ref="AB577:AB578"/>
    <mergeCell ref="BW575:BW577"/>
    <mergeCell ref="BX575:BX577"/>
    <mergeCell ref="CH575:CQ575"/>
    <mergeCell ref="BE576:BF576"/>
    <mergeCell ref="CH576:CQ576"/>
    <mergeCell ref="BX581:BX583"/>
    <mergeCell ref="CH581:CQ581"/>
    <mergeCell ref="C582:D582"/>
    <mergeCell ref="F582:H582"/>
    <mergeCell ref="J582:K582"/>
    <mergeCell ref="AG582:AP582"/>
    <mergeCell ref="AR582:AT582"/>
    <mergeCell ref="BE582:BF582"/>
    <mergeCell ref="CH582:CQ582"/>
    <mergeCell ref="C583:D583"/>
    <mergeCell ref="AZ581:AZ583"/>
    <mergeCell ref="BA581:BC583"/>
    <mergeCell ref="BD581:BD583"/>
    <mergeCell ref="BE581:BF581"/>
    <mergeCell ref="BS581:BU582"/>
    <mergeCell ref="BW581:BW583"/>
    <mergeCell ref="BE583:BF583"/>
    <mergeCell ref="BS583:BU583"/>
    <mergeCell ref="C581:D581"/>
    <mergeCell ref="F581:H581"/>
    <mergeCell ref="J581:K581"/>
    <mergeCell ref="AG581:AP581"/>
    <mergeCell ref="F583:H583"/>
    <mergeCell ref="J583:K583"/>
    <mergeCell ref="AG583:AP583"/>
    <mergeCell ref="AR583:AT583"/>
    <mergeCell ref="AR581:AT581"/>
    <mergeCell ref="AX581:AY583"/>
    <mergeCell ref="BS586:BU586"/>
    <mergeCell ref="CH586:CQ586"/>
    <mergeCell ref="BE584:BF584"/>
    <mergeCell ref="BS584:BU585"/>
    <mergeCell ref="BX584:BX586"/>
    <mergeCell ref="CH584:CQ584"/>
    <mergeCell ref="C585:D585"/>
    <mergeCell ref="F585:H585"/>
    <mergeCell ref="J585:K585"/>
    <mergeCell ref="AG585:AP585"/>
    <mergeCell ref="AR585:AT585"/>
    <mergeCell ref="C584:D584"/>
    <mergeCell ref="F584:H584"/>
    <mergeCell ref="J584:K584"/>
    <mergeCell ref="AG584:AP584"/>
    <mergeCell ref="AR584:AT584"/>
    <mergeCell ref="AX584:AY586"/>
    <mergeCell ref="AZ584:AZ586"/>
    <mergeCell ref="BA584:BC586"/>
    <mergeCell ref="BD584:BD586"/>
    <mergeCell ref="CH585:CQ585"/>
    <mergeCell ref="C603:D604"/>
    <mergeCell ref="C606:G607"/>
    <mergeCell ref="H606:Z606"/>
    <mergeCell ref="AD606:AH607"/>
    <mergeCell ref="AI606:AU606"/>
    <mergeCell ref="E603:F604"/>
    <mergeCell ref="C587:D587"/>
    <mergeCell ref="F587:H587"/>
    <mergeCell ref="J587:K587"/>
    <mergeCell ref="AG587:AP587"/>
    <mergeCell ref="AR587:AT587"/>
    <mergeCell ref="C588:D588"/>
    <mergeCell ref="F588:H588"/>
    <mergeCell ref="J588:K588"/>
    <mergeCell ref="AG588:AP588"/>
    <mergeCell ref="AR588:AT588"/>
    <mergeCell ref="BE585:BF585"/>
    <mergeCell ref="C586:D586"/>
    <mergeCell ref="F586:H586"/>
    <mergeCell ref="J586:K586"/>
    <mergeCell ref="AG586:AP586"/>
    <mergeCell ref="AR586:AT586"/>
    <mergeCell ref="BE586:BF586"/>
    <mergeCell ref="CF606:CF607"/>
    <mergeCell ref="CG606:CG607"/>
    <mergeCell ref="U607:Z608"/>
    <mergeCell ref="C608:G608"/>
    <mergeCell ref="AD608:AH608"/>
    <mergeCell ref="BC608:BF608"/>
    <mergeCell ref="BS608:BU609"/>
    <mergeCell ref="C609:D610"/>
    <mergeCell ref="E609:G609"/>
    <mergeCell ref="U609:Z610"/>
    <mergeCell ref="BZ606:BZ607"/>
    <mergeCell ref="CA606:CA607"/>
    <mergeCell ref="CB606:CB607"/>
    <mergeCell ref="CC606:CC607"/>
    <mergeCell ref="CD606:CD607"/>
    <mergeCell ref="CE606:CE607"/>
    <mergeCell ref="BC606:BF607"/>
    <mergeCell ref="BG606:BR606"/>
    <mergeCell ref="BS606:BV607"/>
    <mergeCell ref="BW606:BW607"/>
    <mergeCell ref="BX606:BX607"/>
    <mergeCell ref="BY606:BY607"/>
    <mergeCell ref="U612:X612"/>
    <mergeCell ref="Y612:Z612"/>
    <mergeCell ref="AF612:AH612"/>
    <mergeCell ref="BS612:BU612"/>
    <mergeCell ref="C613:D614"/>
    <mergeCell ref="E613:G613"/>
    <mergeCell ref="U613:X613"/>
    <mergeCell ref="Y613:Z613"/>
    <mergeCell ref="AD613:AE614"/>
    <mergeCell ref="AF613:AH613"/>
    <mergeCell ref="BS610:BU610"/>
    <mergeCell ref="C611:D612"/>
    <mergeCell ref="E611:G611"/>
    <mergeCell ref="U611:X611"/>
    <mergeCell ref="Y611:Z611"/>
    <mergeCell ref="AD611:AE612"/>
    <mergeCell ref="AF611:AH611"/>
    <mergeCell ref="BC611:BR612"/>
    <mergeCell ref="BS611:BU611"/>
    <mergeCell ref="E612:G612"/>
    <mergeCell ref="AD609:AE610"/>
    <mergeCell ref="AF609:AH609"/>
    <mergeCell ref="BC609:BF609"/>
    <mergeCell ref="E610:G610"/>
    <mergeCell ref="AF610:AH610"/>
    <mergeCell ref="BC610:BF610"/>
    <mergeCell ref="BS615:BV616"/>
    <mergeCell ref="BW615:BW616"/>
    <mergeCell ref="BX615:BX616"/>
    <mergeCell ref="BY615:BY616"/>
    <mergeCell ref="BZ615:BZ616"/>
    <mergeCell ref="CA615:CA616"/>
    <mergeCell ref="AX615:AY616"/>
    <mergeCell ref="AZ615:AZ616"/>
    <mergeCell ref="BA615:BC616"/>
    <mergeCell ref="BD615:BD616"/>
    <mergeCell ref="BE615:BF616"/>
    <mergeCell ref="BG615:BR615"/>
    <mergeCell ref="E614:G614"/>
    <mergeCell ref="U614:X614"/>
    <mergeCell ref="Y614:Z614"/>
    <mergeCell ref="AF614:AH614"/>
    <mergeCell ref="C615:D616"/>
    <mergeCell ref="E615:G615"/>
    <mergeCell ref="U615:Z620"/>
    <mergeCell ref="AD615:AE616"/>
    <mergeCell ref="AF615:AH615"/>
    <mergeCell ref="E618:G618"/>
    <mergeCell ref="AF618:AH618"/>
    <mergeCell ref="BE618:BF618"/>
    <mergeCell ref="BW620:BW622"/>
    <mergeCell ref="BX620:BX622"/>
    <mergeCell ref="CH618:CQ618"/>
    <mergeCell ref="C619:D620"/>
    <mergeCell ref="E619:G619"/>
    <mergeCell ref="AD619:AE620"/>
    <mergeCell ref="AF619:AH619"/>
    <mergeCell ref="BE619:BF619"/>
    <mergeCell ref="BS619:BU619"/>
    <mergeCell ref="CH619:CQ619"/>
    <mergeCell ref="BD617:BD619"/>
    <mergeCell ref="BE617:BF617"/>
    <mergeCell ref="BS617:BU618"/>
    <mergeCell ref="BW617:BW619"/>
    <mergeCell ref="BX617:BX619"/>
    <mergeCell ref="CH617:CQ617"/>
    <mergeCell ref="CH615:CQ616"/>
    <mergeCell ref="E616:G616"/>
    <mergeCell ref="AF616:AH616"/>
    <mergeCell ref="C617:D618"/>
    <mergeCell ref="E617:G617"/>
    <mergeCell ref="AD617:AE618"/>
    <mergeCell ref="AF617:AH617"/>
    <mergeCell ref="AX617:AY619"/>
    <mergeCell ref="AZ617:AZ619"/>
    <mergeCell ref="BA617:BC619"/>
    <mergeCell ref="CB615:CB616"/>
    <mergeCell ref="CC615:CC616"/>
    <mergeCell ref="CD615:CD616"/>
    <mergeCell ref="CE615:CE616"/>
    <mergeCell ref="CF615:CF616"/>
    <mergeCell ref="CG615:CG616"/>
    <mergeCell ref="BE620:BF620"/>
    <mergeCell ref="BS620:BU621"/>
    <mergeCell ref="CH620:CQ620"/>
    <mergeCell ref="C621:D622"/>
    <mergeCell ref="E621:G621"/>
    <mergeCell ref="U621:X621"/>
    <mergeCell ref="Y621:Z621"/>
    <mergeCell ref="AD621:AE622"/>
    <mergeCell ref="E620:G620"/>
    <mergeCell ref="AF620:AH620"/>
    <mergeCell ref="AX620:AY622"/>
    <mergeCell ref="AZ620:AZ622"/>
    <mergeCell ref="BA620:BC622"/>
    <mergeCell ref="BD620:BD622"/>
    <mergeCell ref="AF621:AH621"/>
    <mergeCell ref="C623:D624"/>
    <mergeCell ref="E623:G623"/>
    <mergeCell ref="U623:Z630"/>
    <mergeCell ref="AD623:AE624"/>
    <mergeCell ref="AF623:AH623"/>
    <mergeCell ref="AX623:AY625"/>
    <mergeCell ref="C625:D626"/>
    <mergeCell ref="E630:G630"/>
    <mergeCell ref="AF630:AH630"/>
    <mergeCell ref="BE621:BF621"/>
    <mergeCell ref="CH621:CQ621"/>
    <mergeCell ref="E622:G622"/>
    <mergeCell ref="U622:X622"/>
    <mergeCell ref="Y622:Z622"/>
    <mergeCell ref="AF622:AH622"/>
    <mergeCell ref="BE622:BF622"/>
    <mergeCell ref="BS622:BU622"/>
    <mergeCell ref="CH622:CQ622"/>
    <mergeCell ref="CH625:CQ625"/>
    <mergeCell ref="BX623:BX625"/>
    <mergeCell ref="CH623:CQ623"/>
    <mergeCell ref="E624:G624"/>
    <mergeCell ref="AF624:AH624"/>
    <mergeCell ref="BE624:BF624"/>
    <mergeCell ref="CH624:CQ624"/>
    <mergeCell ref="E625:G625"/>
    <mergeCell ref="AD625:AE626"/>
    <mergeCell ref="AF625:AH625"/>
    <mergeCell ref="BE625:BF625"/>
    <mergeCell ref="AZ623:AZ625"/>
    <mergeCell ref="BA623:BC625"/>
    <mergeCell ref="BD623:BD625"/>
    <mergeCell ref="BE623:BF623"/>
    <mergeCell ref="BS623:BU624"/>
    <mergeCell ref="BW623:BW625"/>
    <mergeCell ref="BS625:BU625"/>
    <mergeCell ref="BX626:BX628"/>
    <mergeCell ref="CH626:CQ626"/>
    <mergeCell ref="C627:D628"/>
    <mergeCell ref="E627:G627"/>
    <mergeCell ref="AD627:AE628"/>
    <mergeCell ref="AF627:AH627"/>
    <mergeCell ref="BE627:BF627"/>
    <mergeCell ref="CH627:CQ627"/>
    <mergeCell ref="E628:G628"/>
    <mergeCell ref="AF628:AH628"/>
    <mergeCell ref="CH631:CQ631"/>
    <mergeCell ref="BS629:BU630"/>
    <mergeCell ref="BW629:BW631"/>
    <mergeCell ref="BX629:BX631"/>
    <mergeCell ref="CH629:CQ629"/>
    <mergeCell ref="CH630:CQ630"/>
    <mergeCell ref="BS631:BU631"/>
    <mergeCell ref="E626:G626"/>
    <mergeCell ref="AF626:AH626"/>
    <mergeCell ref="AX626:AY628"/>
    <mergeCell ref="AZ626:AZ628"/>
    <mergeCell ref="BA626:BC628"/>
    <mergeCell ref="BD626:BD628"/>
    <mergeCell ref="BE626:BF626"/>
    <mergeCell ref="BS626:BU627"/>
    <mergeCell ref="BW626:BW628"/>
    <mergeCell ref="BE628:BF628"/>
    <mergeCell ref="BS628:BU628"/>
    <mergeCell ref="CH628:CQ628"/>
    <mergeCell ref="E632:G632"/>
    <mergeCell ref="U632:X632"/>
    <mergeCell ref="Y632:Z632"/>
    <mergeCell ref="AF632:AH632"/>
    <mergeCell ref="AX632:AY634"/>
    <mergeCell ref="AZ632:AZ634"/>
    <mergeCell ref="BA632:BC634"/>
    <mergeCell ref="BD632:BD634"/>
    <mergeCell ref="BE632:BF632"/>
    <mergeCell ref="C631:D632"/>
    <mergeCell ref="E631:G631"/>
    <mergeCell ref="U631:X631"/>
    <mergeCell ref="Y631:Z631"/>
    <mergeCell ref="AD631:AE632"/>
    <mergeCell ref="AF631:AH631"/>
    <mergeCell ref="BD629:BD631"/>
    <mergeCell ref="BE629:BF629"/>
    <mergeCell ref="BE630:BF630"/>
    <mergeCell ref="BE631:BF631"/>
    <mergeCell ref="C629:D630"/>
    <mergeCell ref="E629:G629"/>
    <mergeCell ref="AD629:AE630"/>
    <mergeCell ref="AF629:AH629"/>
    <mergeCell ref="AX629:AY631"/>
    <mergeCell ref="AZ629:AZ631"/>
    <mergeCell ref="BA629:BC631"/>
    <mergeCell ref="C637:D638"/>
    <mergeCell ref="E637:E638"/>
    <mergeCell ref="F637:H638"/>
    <mergeCell ref="I637:I638"/>
    <mergeCell ref="J637:K638"/>
    <mergeCell ref="AX635:AY637"/>
    <mergeCell ref="AZ635:AZ637"/>
    <mergeCell ref="BA635:BC637"/>
    <mergeCell ref="BD635:BD637"/>
    <mergeCell ref="BE635:BF635"/>
    <mergeCell ref="BS635:BU636"/>
    <mergeCell ref="BS637:BU637"/>
    <mergeCell ref="BS632:BU633"/>
    <mergeCell ref="BW632:BW634"/>
    <mergeCell ref="BX632:BX634"/>
    <mergeCell ref="CH632:CQ632"/>
    <mergeCell ref="BE633:BF633"/>
    <mergeCell ref="CH633:CQ633"/>
    <mergeCell ref="BE634:BF634"/>
    <mergeCell ref="BS634:BU634"/>
    <mergeCell ref="CH634:CQ634"/>
    <mergeCell ref="CH637:CQ637"/>
    <mergeCell ref="AX638:AY640"/>
    <mergeCell ref="AZ638:AZ640"/>
    <mergeCell ref="BA638:BC640"/>
    <mergeCell ref="BD638:BD640"/>
    <mergeCell ref="BE638:BF638"/>
    <mergeCell ref="BS638:BU639"/>
    <mergeCell ref="BW638:BW640"/>
    <mergeCell ref="BX638:BX640"/>
    <mergeCell ref="CH638:CQ638"/>
    <mergeCell ref="AC637:AC638"/>
    <mergeCell ref="AD637:AD638"/>
    <mergeCell ref="AE637:AE638"/>
    <mergeCell ref="AF637:AF638"/>
    <mergeCell ref="AG637:AP638"/>
    <mergeCell ref="BE637:BF637"/>
    <mergeCell ref="L637:W637"/>
    <mergeCell ref="X637:X638"/>
    <mergeCell ref="Y637:Y638"/>
    <mergeCell ref="Z637:Z638"/>
    <mergeCell ref="AA637:AA638"/>
    <mergeCell ref="AB637:AB638"/>
    <mergeCell ref="BW635:BW637"/>
    <mergeCell ref="BX635:BX637"/>
    <mergeCell ref="CH635:CQ635"/>
    <mergeCell ref="BE636:BF636"/>
    <mergeCell ref="CH636:CQ636"/>
    <mergeCell ref="BD641:BD643"/>
    <mergeCell ref="BE641:BF641"/>
    <mergeCell ref="BS641:BU642"/>
    <mergeCell ref="BW641:BW643"/>
    <mergeCell ref="BE643:BF643"/>
    <mergeCell ref="BS643:BU643"/>
    <mergeCell ref="F641:H641"/>
    <mergeCell ref="J641:K641"/>
    <mergeCell ref="AG641:AP641"/>
    <mergeCell ref="AR641:AT641"/>
    <mergeCell ref="AX641:AY643"/>
    <mergeCell ref="F643:H643"/>
    <mergeCell ref="J643:K643"/>
    <mergeCell ref="AG643:AP643"/>
    <mergeCell ref="AR643:AT643"/>
    <mergeCell ref="CH639:CQ639"/>
    <mergeCell ref="C640:D640"/>
    <mergeCell ref="F640:H640"/>
    <mergeCell ref="J640:K640"/>
    <mergeCell ref="AG640:AP640"/>
    <mergeCell ref="AR640:AT640"/>
    <mergeCell ref="BE640:BF640"/>
    <mergeCell ref="BS640:BU640"/>
    <mergeCell ref="CH640:CQ640"/>
    <mergeCell ref="C639:D639"/>
    <mergeCell ref="F639:H639"/>
    <mergeCell ref="J639:K639"/>
    <mergeCell ref="AG639:AP639"/>
    <mergeCell ref="AR639:AT639"/>
    <mergeCell ref="BE639:BF639"/>
    <mergeCell ref="BE644:BF644"/>
    <mergeCell ref="BS644:BU645"/>
    <mergeCell ref="BX644:BX646"/>
    <mergeCell ref="CH644:CQ644"/>
    <mergeCell ref="C645:D645"/>
    <mergeCell ref="F645:H645"/>
    <mergeCell ref="J645:K645"/>
    <mergeCell ref="AG645:AP645"/>
    <mergeCell ref="AR645:AT645"/>
    <mergeCell ref="CH643:CQ643"/>
    <mergeCell ref="C644:D644"/>
    <mergeCell ref="F644:H644"/>
    <mergeCell ref="J644:K644"/>
    <mergeCell ref="AG644:AP644"/>
    <mergeCell ref="AR644:AT644"/>
    <mergeCell ref="AX644:AY646"/>
    <mergeCell ref="AZ644:AZ646"/>
    <mergeCell ref="BA644:BC646"/>
    <mergeCell ref="BD644:BD646"/>
    <mergeCell ref="BX641:BX643"/>
    <mergeCell ref="CH641:CQ641"/>
    <mergeCell ref="C642:D642"/>
    <mergeCell ref="F642:H642"/>
    <mergeCell ref="J642:K642"/>
    <mergeCell ref="AG642:AP642"/>
    <mergeCell ref="AR642:AT642"/>
    <mergeCell ref="BE642:BF642"/>
    <mergeCell ref="CH642:CQ642"/>
    <mergeCell ref="C643:D643"/>
    <mergeCell ref="AZ641:AZ643"/>
    <mergeCell ref="BA641:BC643"/>
    <mergeCell ref="C641:D641"/>
    <mergeCell ref="C647:D647"/>
    <mergeCell ref="F647:H647"/>
    <mergeCell ref="J647:K647"/>
    <mergeCell ref="AG647:AP647"/>
    <mergeCell ref="AR647:AT647"/>
    <mergeCell ref="C648:D648"/>
    <mergeCell ref="F648:H648"/>
    <mergeCell ref="J648:K648"/>
    <mergeCell ref="AG648:AP648"/>
    <mergeCell ref="AR648:AT648"/>
    <mergeCell ref="BE645:BF645"/>
    <mergeCell ref="CH645:CQ645"/>
    <mergeCell ref="C646:D646"/>
    <mergeCell ref="F646:H646"/>
    <mergeCell ref="J646:K646"/>
    <mergeCell ref="AG646:AP646"/>
    <mergeCell ref="AR646:AT646"/>
    <mergeCell ref="BE646:BF646"/>
    <mergeCell ref="BS646:BU646"/>
    <mergeCell ref="CH646:CQ646"/>
  </mergeCells>
  <phoneticPr fontId="34"/>
  <dataValidations count="6">
    <dataValidation type="list" allowBlank="1" showInputMessage="1" showErrorMessage="1" sqref="I459:I467 I339:I347 I399:I407 I519:I527 I579:I587 I99:I107 I159:I167 I219:I227 I279:I287 I639:I647" xr:uid="{00000000-0002-0000-1100-000000000000}">
      <formula1>エリア</formula1>
    </dataValidation>
    <dataValidation type="list" allowBlank="1" showInputMessage="1" showErrorMessage="1" sqref="E519:E527 E459:E467 E399:E407 E579:E587 E99:E107 E159:E167 E219:E227 E279:E287 E339:E347 E639:E647" xr:uid="{00000000-0002-0000-1100-000001000000}">
      <formula1>INDIRECT(C99 &amp; "コード")</formula1>
    </dataValidation>
    <dataValidation type="list" allowBlank="1" showInputMessage="1" showErrorMessage="1" sqref="C519:D527 C459:D467 C399:D407 C579:D587 C99:D107 C159:D167 C219:D227 C279:D287 C339:D347 C639:D647" xr:uid="{00000000-0002-0000-1100-000002000000}">
      <formula1>ライセンス区分</formula1>
    </dataValidation>
    <dataValidation type="custom" allowBlank="1" showInputMessage="1" showErrorMessage="1" errorTitle="小数点以下入力エラー" error="小数点以下は１桁までとして下さい。" sqref="Y321:Z322 AV456 Y261:Z262 Y251:Z254 AV96 AV106 Y501:Z502 Y311:Z314 L460:AF468 L520:AF528 AV466 Y381:Z382 L100:AF108 Y441:Z442 AV576 AV586 Y561:Z562 L160:AF168 L640:AF646 Y371:Z374 H369:S392 Y431:Z434 H309:S332 Y331:Z332 AV516 H549:S572 Y81:Z82 L580:AF588 H429:S452 AV526 Y391:Z392 Y451:Z452 AV216 AV226 Y71:Z74 H69:S92 Y141:Z142 AV276 Y91:Z92 L220:AF228 AV286 Y131:Z134 L280:AF288 Y631:Z632 Y551:Z554 Y201:Z202 AV336 H129:S152 Y151:Z152 AV346 Y191:Z194 L340:AF348 Y491:Z494 H489:S512 H249:S272 AV396 H189:S212 Y211:Z212 AV406 Y271:Z272 L400:AF408 AV156 AV166 Y511:Z512 AV636 AV646 Y571:Z572 Y621:Z622 Y611:Z614 H609:S632" xr:uid="{00000000-0002-0000-1100-000003000000}">
      <formula1>ROUND(H69,1)=H69</formula1>
    </dataValidation>
    <dataValidation allowBlank="1" showInputMessage="1" showErrorMessage="1" errorTitle="小数点以下入力エラー" error="小数点以下は１桁までとして下さい。" sqref="U489 U309 U249 Y503:Z510 Y495:Z500 Y263:Z270 U369 Y383:Z390 U429 U491:X512 Y323:Z330 Y443:Z450 U549 Y435:Z440 U431:X452 Y375:Z380 Y563:Z570 U69 Y555:Z560 U551:X572 Y315:Z320 Y83:Z90 U129 Y75:Z80 U71:X92 U371:X392 Y143:Z150 U189 Y135:Z140 U131:X152 Y255:Z260 Y203:Z210 U251:X272 Y195:Z200 U191:X212 U311:X332 U609 Y623:Z630 Y615:Z620 U611:X632" xr:uid="{00000000-0002-0000-1100-000004000000}"/>
    <dataValidation type="list" allowBlank="1" showInputMessage="1" showErrorMessage="1" errorTitle="小数点以下入力エラー" error="小数点以下は１桁までとして下さい。" sqref="F576 F516 F96 F156 F216 F276 F336 F396 F456 F636" xr:uid="{00000000-0002-0000-1100-000005000000}">
      <formula1>"0,1"</formula1>
    </dataValidation>
  </dataValidations>
  <printOptions horizontalCentered="1"/>
  <pageMargins left="0.23622047244094491" right="0.23622047244094491" top="0.74803149606299213" bottom="0.74803149606299213" header="0.31496062992125984" footer="0.31496062992125984"/>
  <pageSetup paperSize="9" scale="51" fitToHeight="0" pageOrder="overThenDown" orientation="landscape" r:id="rId1"/>
  <rowBreaks count="9" manualBreakCount="9">
    <brk id="122" min="1" max="47" man="1"/>
    <brk id="182" min="1" max="47" man="1"/>
    <brk id="242" min="1" max="47" man="1"/>
    <brk id="302" min="1" max="47" man="1"/>
    <brk id="362" min="1" max="47" man="1"/>
    <brk id="422" min="1" max="47" man="1"/>
    <brk id="482" min="1" max="47" man="1"/>
    <brk id="542" min="1" max="47" man="1"/>
    <brk id="602" min="1" max="47" man="1"/>
  </rowBreaks>
  <colBreaks count="1" manualBreakCount="1">
    <brk id="48"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346113" r:id="rId4" name="Button 1">
              <controlPr defaultSize="0" print="0" autoFill="0" autoPict="0" macro="[0]!帳票作成" altText="">
                <anchor moveWithCells="1" sizeWithCells="1">
                  <from>
                    <xdr:col>2</xdr:col>
                    <xdr:colOff>0</xdr:colOff>
                    <xdr:row>1</xdr:row>
                    <xdr:rowOff>95250</xdr:rowOff>
                  </from>
                  <to>
                    <xdr:col>3</xdr:col>
                    <xdr:colOff>336550</xdr:colOff>
                    <xdr:row>1</xdr:row>
                    <xdr:rowOff>457200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49">
    <tabColor rgb="FFFFFF00"/>
  </sheetPr>
  <dimension ref="B1:CX662"/>
  <sheetViews>
    <sheetView workbookViewId="0"/>
  </sheetViews>
  <sheetFormatPr defaultColWidth="9.33203125" defaultRowHeight="13.5" customHeight="1"/>
  <cols>
    <col min="1" max="2" width="1.77734375" style="13" customWidth="1"/>
    <col min="3" max="47" width="6.77734375" style="13" customWidth="1"/>
    <col min="48" max="49" width="1.77734375" style="13" customWidth="1"/>
    <col min="50" max="95" width="6.33203125" style="13" customWidth="1"/>
    <col min="96" max="97" width="1.77734375" style="13" customWidth="1"/>
    <col min="98" max="114" width="4.77734375" style="13" customWidth="1"/>
    <col min="115" max="115" width="1.77734375" style="13" customWidth="1"/>
    <col min="116" max="16384" width="9.33203125" style="13"/>
  </cols>
  <sheetData>
    <row r="1" spans="2:2" ht="13.5" customHeight="1">
      <c r="B1" s="16" t="s">
        <v>265</v>
      </c>
    </row>
    <row r="2" spans="2:2" ht="50.15" customHeight="1"/>
    <row r="3" spans="2:2" ht="13.5" hidden="1" customHeight="1"/>
    <row r="4" spans="2:2" ht="13.5" hidden="1" customHeight="1"/>
    <row r="5" spans="2:2" ht="13.5" hidden="1" customHeight="1"/>
    <row r="6" spans="2:2" ht="13.5" hidden="1" customHeight="1"/>
    <row r="7" spans="2:2" ht="13.5" hidden="1" customHeight="1"/>
    <row r="8" spans="2:2" ht="13.5" hidden="1" customHeight="1"/>
    <row r="9" spans="2:2" ht="13.5" hidden="1" customHeight="1"/>
    <row r="10" spans="2:2" ht="13.5" hidden="1" customHeight="1"/>
    <row r="11" spans="2:2" ht="13.5" hidden="1" customHeight="1"/>
    <row r="12" spans="2:2" ht="13.5" hidden="1" customHeight="1"/>
    <row r="13" spans="2:2" ht="13.5" hidden="1" customHeight="1"/>
    <row r="14" spans="2:2" ht="13.5" hidden="1" customHeight="1"/>
    <row r="15" spans="2:2" ht="13.5" hidden="1" customHeight="1"/>
    <row r="16" spans="2:2" ht="13.5" hidden="1" customHeight="1"/>
    <row r="17" ht="13.5" hidden="1" customHeight="1"/>
    <row r="18" ht="13.5" hidden="1" customHeight="1"/>
    <row r="19" ht="13.5" hidden="1" customHeight="1"/>
    <row r="20" ht="13.5" hidden="1" customHeight="1"/>
    <row r="21" ht="13.5" hidden="1" customHeight="1"/>
    <row r="22" ht="13.5" hidden="1" customHeight="1"/>
    <row r="23" ht="13.5" hidden="1" customHeight="1"/>
    <row r="24" ht="13.5" hidden="1" customHeight="1"/>
    <row r="25" ht="13.5" hidden="1" customHeight="1"/>
    <row r="26" ht="13.5" hidden="1" customHeight="1"/>
    <row r="27" ht="13.5" hidden="1" customHeight="1"/>
    <row r="28" ht="13.5" hidden="1" customHeight="1"/>
    <row r="29" ht="13.5" hidden="1" customHeight="1"/>
    <row r="30" ht="13.5" hidden="1" customHeight="1"/>
    <row r="31" ht="13.5" hidden="1" customHeight="1"/>
    <row r="32" ht="13.5" hidden="1" customHeight="1"/>
    <row r="33" ht="13.5" hidden="1" customHeight="1"/>
    <row r="34" ht="13.5" hidden="1" customHeight="1"/>
    <row r="35" ht="13.5" hidden="1" customHeight="1"/>
    <row r="36" ht="13.5" hidden="1" customHeight="1"/>
    <row r="37" ht="13.5" hidden="1" customHeight="1"/>
    <row r="38" ht="13.5" hidden="1" customHeight="1"/>
    <row r="39" ht="13.5" hidden="1" customHeight="1"/>
    <row r="40" ht="13.5" hidden="1" customHeight="1"/>
    <row r="41" ht="13.5" hidden="1" customHeight="1"/>
    <row r="42" ht="13.5" hidden="1" customHeight="1"/>
    <row r="43" ht="13.5" hidden="1" customHeight="1"/>
    <row r="44" ht="13.5" hidden="1" customHeight="1"/>
    <row r="45" ht="13.5" hidden="1" customHeight="1"/>
    <row r="46" ht="13.5" hidden="1" customHeight="1"/>
    <row r="47" ht="13.5" hidden="1" customHeight="1"/>
    <row r="48" ht="13.5" hidden="1" customHeight="1"/>
    <row r="49" spans="3:9" ht="13.5" hidden="1" customHeight="1"/>
    <row r="50" spans="3:9" ht="13.5" hidden="1" customHeight="1"/>
    <row r="51" spans="3:9" ht="13.5" hidden="1" customHeight="1"/>
    <row r="52" spans="3:9" ht="13.5" hidden="1" customHeight="1"/>
    <row r="53" spans="3:9" ht="13.5" hidden="1" customHeight="1"/>
    <row r="54" spans="3:9" ht="13.5" hidden="1" customHeight="1"/>
    <row r="55" spans="3:9" ht="13.5" hidden="1" customHeight="1"/>
    <row r="56" spans="3:9" ht="13.5" hidden="1" customHeight="1"/>
    <row r="57" spans="3:9" ht="13.5" hidden="1" customHeight="1"/>
    <row r="58" spans="3:9" ht="13.5" hidden="1" customHeight="1"/>
    <row r="59" spans="3:9" ht="13.5" hidden="1" customHeight="1"/>
    <row r="60" spans="3:9" ht="13.5" hidden="1" customHeight="1"/>
    <row r="61" spans="3:9" ht="13.5" hidden="1" customHeight="1"/>
    <row r="62" spans="3:9" ht="13.5" hidden="1" customHeight="1"/>
    <row r="63" spans="3:9" s="243" customFormat="1" ht="13.5" customHeight="1">
      <c r="C63" s="651" t="s">
        <v>8</v>
      </c>
      <c r="D63" s="651"/>
      <c r="E63" s="562" t="s">
        <v>109</v>
      </c>
      <c r="F63" s="562"/>
      <c r="G63" s="279"/>
    </row>
    <row r="64" spans="3:9" s="243" customFormat="1" ht="13.5" customHeight="1">
      <c r="C64" s="651"/>
      <c r="D64" s="651"/>
      <c r="E64" s="562"/>
      <c r="F64" s="562"/>
      <c r="G64" s="279"/>
      <c r="I64" s="244"/>
    </row>
    <row r="65" spans="3:102" s="243" customFormat="1" ht="13.5" customHeight="1">
      <c r="C65" s="235" t="s">
        <v>254</v>
      </c>
      <c r="D65" s="279"/>
      <c r="E65" s="279"/>
      <c r="F65" s="279"/>
      <c r="G65" s="279"/>
      <c r="I65" s="244"/>
      <c r="BC65" s="239" t="e">
        <f>IF(#REF!="発電事業者","算定結果　様式第３２第１表～第４表（保有電源新エネ欄他）","算定結果　様式第３２第１表・第２表（年度末電源構成・発電端電力量）")</f>
        <v>#REF!</v>
      </c>
      <c r="CT65" s="296" t="s">
        <v>114</v>
      </c>
      <c r="CV65" s="286" t="str">
        <f>IF(COUNT(H69:Z92)&gt;0,"○","")</f>
        <v/>
      </c>
    </row>
    <row r="66" spans="3:102" s="243" customFormat="1" ht="13.5" customHeight="1">
      <c r="C66" s="652"/>
      <c r="D66" s="653"/>
      <c r="E66" s="653"/>
      <c r="F66" s="653"/>
      <c r="G66" s="654"/>
      <c r="H66" s="594" t="s">
        <v>118</v>
      </c>
      <c r="I66" s="594"/>
      <c r="J66" s="594"/>
      <c r="K66" s="594"/>
      <c r="L66" s="594"/>
      <c r="M66" s="594"/>
      <c r="N66" s="594"/>
      <c r="O66" s="594"/>
      <c r="P66" s="594"/>
      <c r="Q66" s="594"/>
      <c r="R66" s="594"/>
      <c r="S66" s="594"/>
      <c r="T66" s="594"/>
      <c r="U66" s="594"/>
      <c r="V66" s="594"/>
      <c r="W66" s="594"/>
      <c r="X66" s="594"/>
      <c r="Y66" s="594"/>
      <c r="Z66" s="594"/>
      <c r="AA66" s="245"/>
      <c r="AB66" s="245"/>
      <c r="AC66" s="245"/>
      <c r="AD66" s="298"/>
      <c r="AE66" s="298"/>
      <c r="AF66" s="298"/>
      <c r="AG66" s="298"/>
      <c r="AH66" s="298"/>
      <c r="AI66" s="268"/>
      <c r="AJ66" s="268"/>
      <c r="AK66" s="268"/>
      <c r="AL66" s="268"/>
      <c r="AM66" s="268"/>
      <c r="AN66" s="268"/>
      <c r="AO66" s="268"/>
      <c r="AP66" s="268"/>
      <c r="AQ66" s="268"/>
      <c r="AR66" s="268"/>
      <c r="AS66" s="268"/>
      <c r="AT66" s="268"/>
      <c r="AU66" s="268"/>
      <c r="BB66" s="246"/>
      <c r="BC66" s="659" t="s">
        <v>256</v>
      </c>
      <c r="BD66" s="659"/>
      <c r="BE66" s="659"/>
      <c r="BF66" s="659"/>
      <c r="BG66" s="601" t="e">
        <f>DATE(#REF!,1,1)</f>
        <v>#REF!</v>
      </c>
      <c r="BH66" s="602"/>
      <c r="BI66" s="602"/>
      <c r="BJ66" s="602"/>
      <c r="BK66" s="602"/>
      <c r="BL66" s="602"/>
      <c r="BM66" s="602"/>
      <c r="BN66" s="602"/>
      <c r="BO66" s="602"/>
      <c r="BP66" s="602"/>
      <c r="BQ66" s="602"/>
      <c r="BR66" s="603"/>
      <c r="BS66" s="659" t="s">
        <v>257</v>
      </c>
      <c r="BT66" s="659"/>
      <c r="BU66" s="659"/>
      <c r="BV66" s="659"/>
      <c r="BW66" s="592" t="e">
        <f>DATE(#REF!-1,1,1)</f>
        <v>#REF!</v>
      </c>
      <c r="BX66" s="592" t="e">
        <f>DATE(#REF!,1,1)</f>
        <v>#REF!</v>
      </c>
      <c r="BY66" s="592" t="e">
        <f>DATE(#REF!+1,1,1)</f>
        <v>#REF!</v>
      </c>
      <c r="BZ66" s="592" t="e">
        <f>DATE(#REF!+2,1,1)</f>
        <v>#REF!</v>
      </c>
      <c r="CA66" s="592" t="e">
        <f>DATE(#REF!+3,1,1)</f>
        <v>#REF!</v>
      </c>
      <c r="CB66" s="592" t="e">
        <f>DATE(#REF!+4,1,1)</f>
        <v>#REF!</v>
      </c>
      <c r="CC66" s="592" t="e">
        <f>DATE(#REF!+5,1,1)</f>
        <v>#REF!</v>
      </c>
      <c r="CD66" s="592" t="e">
        <f>DATE(#REF!+6,1,1)</f>
        <v>#REF!</v>
      </c>
      <c r="CE66" s="592" t="e">
        <f>DATE(#REF!+7,1,1)</f>
        <v>#REF!</v>
      </c>
      <c r="CF66" s="592" t="e">
        <f>DATE(#REF!+8,1,1)</f>
        <v>#REF!</v>
      </c>
      <c r="CG66" s="592" t="e">
        <f>DATE(#REF!+9,1,1)</f>
        <v>#REF!</v>
      </c>
      <c r="CH66" s="273"/>
      <c r="CI66" s="273"/>
      <c r="CJ66" s="273"/>
      <c r="CK66" s="273"/>
      <c r="CL66" s="273"/>
      <c r="CM66" s="273"/>
      <c r="CN66" s="273"/>
      <c r="CO66" s="273"/>
      <c r="CP66" s="273"/>
      <c r="CQ66" s="273"/>
    </row>
    <row r="67" spans="3:102" s="243" customFormat="1" ht="13.5" customHeight="1">
      <c r="C67" s="661"/>
      <c r="D67" s="662"/>
      <c r="E67" s="662"/>
      <c r="F67" s="662"/>
      <c r="G67" s="663"/>
      <c r="H67" s="595" t="s">
        <v>194</v>
      </c>
      <c r="I67" s="595" t="s">
        <v>195</v>
      </c>
      <c r="J67" s="595" t="s">
        <v>161</v>
      </c>
      <c r="K67" s="595" t="s">
        <v>162</v>
      </c>
      <c r="L67" s="595" t="s">
        <v>163</v>
      </c>
      <c r="M67" s="595" t="s">
        <v>164</v>
      </c>
      <c r="N67" s="595" t="s">
        <v>165</v>
      </c>
      <c r="O67" s="595" t="s">
        <v>166</v>
      </c>
      <c r="P67" s="595" t="s">
        <v>167</v>
      </c>
      <c r="Q67" s="595" t="s">
        <v>168</v>
      </c>
      <c r="R67" s="595" t="s">
        <v>169</v>
      </c>
      <c r="S67" s="595" t="s">
        <v>170</v>
      </c>
      <c r="T67" s="595" t="s">
        <v>25</v>
      </c>
      <c r="U67" s="637"/>
      <c r="V67" s="638"/>
      <c r="W67" s="638"/>
      <c r="X67" s="638"/>
      <c r="Y67" s="638"/>
      <c r="Z67" s="639"/>
      <c r="AA67" s="245"/>
      <c r="AB67" s="245"/>
      <c r="AC67" s="245"/>
      <c r="AD67" s="298"/>
      <c r="AE67" s="298"/>
      <c r="AF67" s="298"/>
      <c r="AG67" s="298"/>
      <c r="AH67" s="298"/>
      <c r="AI67" s="245"/>
      <c r="AJ67" s="245"/>
      <c r="AK67" s="245"/>
      <c r="AL67" s="245"/>
      <c r="AM67" s="245"/>
      <c r="AN67" s="245"/>
      <c r="AO67" s="245"/>
      <c r="AP67" s="245"/>
      <c r="AQ67" s="245"/>
      <c r="AR67" s="245"/>
      <c r="AS67" s="245"/>
      <c r="AT67" s="245"/>
      <c r="AU67" s="245"/>
      <c r="AX67" s="280"/>
      <c r="AY67" s="280"/>
      <c r="AZ67" s="280"/>
      <c r="BA67" s="280"/>
      <c r="BB67" s="246"/>
      <c r="BC67" s="659"/>
      <c r="BD67" s="659"/>
      <c r="BE67" s="659"/>
      <c r="BF67" s="659"/>
      <c r="BG67" s="334" t="s">
        <v>194</v>
      </c>
      <c r="BH67" s="334" t="s">
        <v>195</v>
      </c>
      <c r="BI67" s="334" t="s">
        <v>161</v>
      </c>
      <c r="BJ67" s="334" t="s">
        <v>162</v>
      </c>
      <c r="BK67" s="334" t="s">
        <v>163</v>
      </c>
      <c r="BL67" s="334" t="s">
        <v>164</v>
      </c>
      <c r="BM67" s="334" t="s">
        <v>165</v>
      </c>
      <c r="BN67" s="334" t="s">
        <v>166</v>
      </c>
      <c r="BO67" s="334" t="s">
        <v>167</v>
      </c>
      <c r="BP67" s="334" t="s">
        <v>168</v>
      </c>
      <c r="BQ67" s="334" t="s">
        <v>169</v>
      </c>
      <c r="BR67" s="334" t="s">
        <v>170</v>
      </c>
      <c r="BS67" s="659"/>
      <c r="BT67" s="659"/>
      <c r="BU67" s="659"/>
      <c r="BV67" s="659"/>
      <c r="BW67" s="593"/>
      <c r="BX67" s="593"/>
      <c r="BY67" s="593"/>
      <c r="BZ67" s="593"/>
      <c r="CA67" s="593"/>
      <c r="CB67" s="593"/>
      <c r="CC67" s="593"/>
      <c r="CD67" s="593"/>
      <c r="CE67" s="593"/>
      <c r="CF67" s="593"/>
      <c r="CG67" s="593"/>
      <c r="CH67" s="273"/>
      <c r="CI67" s="273"/>
      <c r="CJ67" s="273"/>
      <c r="CK67" s="273"/>
      <c r="CL67" s="273"/>
      <c r="CM67" s="273"/>
      <c r="CN67" s="273"/>
      <c r="CO67" s="273"/>
      <c r="CP67" s="273"/>
      <c r="CQ67" s="273"/>
      <c r="CT67" s="287" t="s">
        <v>158</v>
      </c>
    </row>
    <row r="68" spans="3:102" s="243" customFormat="1" ht="13.5" customHeight="1">
      <c r="C68" s="655"/>
      <c r="D68" s="656"/>
      <c r="E68" s="656"/>
      <c r="F68" s="656"/>
      <c r="G68" s="657"/>
      <c r="H68" s="596"/>
      <c r="I68" s="596"/>
      <c r="J68" s="596"/>
      <c r="K68" s="596"/>
      <c r="L68" s="596"/>
      <c r="M68" s="596"/>
      <c r="N68" s="596"/>
      <c r="O68" s="596"/>
      <c r="P68" s="596"/>
      <c r="Q68" s="596"/>
      <c r="R68" s="596"/>
      <c r="S68" s="596"/>
      <c r="T68" s="596"/>
      <c r="U68" s="640"/>
      <c r="V68" s="641"/>
      <c r="W68" s="641"/>
      <c r="X68" s="641"/>
      <c r="Y68" s="641"/>
      <c r="Z68" s="642"/>
      <c r="AA68" s="250"/>
      <c r="AB68" s="250"/>
      <c r="AC68" s="250"/>
      <c r="AD68" s="268"/>
      <c r="AE68" s="268"/>
      <c r="AF68" s="268"/>
      <c r="AG68" s="268"/>
      <c r="AH68" s="268"/>
      <c r="AI68" s="250"/>
      <c r="AJ68" s="250"/>
      <c r="AK68" s="250"/>
      <c r="AL68" s="250"/>
      <c r="AM68" s="250"/>
      <c r="AN68" s="250"/>
      <c r="AO68" s="250"/>
      <c r="AP68" s="250"/>
      <c r="AQ68" s="250"/>
      <c r="AR68" s="250"/>
      <c r="AS68" s="250"/>
      <c r="AT68" s="250"/>
      <c r="AU68" s="250"/>
      <c r="AX68" s="280"/>
      <c r="AY68" s="280"/>
      <c r="AZ68" s="280"/>
      <c r="BA68" s="280"/>
      <c r="BB68" s="246"/>
      <c r="BC68" s="634" t="s">
        <v>198</v>
      </c>
      <c r="BD68" s="635"/>
      <c r="BE68" s="635"/>
      <c r="BF68" s="636"/>
      <c r="BG68" s="297" t="str">
        <f>IF(COUNT(H73)=0,"",H73)</f>
        <v/>
      </c>
      <c r="BH68" s="297" t="str">
        <f t="shared" ref="BH68:BR68" si="0">IF(COUNT(I73)=0,"",I73)</f>
        <v/>
      </c>
      <c r="BI68" s="297" t="str">
        <f t="shared" si="0"/>
        <v/>
      </c>
      <c r="BJ68" s="297" t="str">
        <f t="shared" si="0"/>
        <v/>
      </c>
      <c r="BK68" s="297" t="str">
        <f t="shared" si="0"/>
        <v/>
      </c>
      <c r="BL68" s="297" t="str">
        <f t="shared" si="0"/>
        <v/>
      </c>
      <c r="BM68" s="297" t="str">
        <f t="shared" si="0"/>
        <v/>
      </c>
      <c r="BN68" s="297" t="str">
        <f t="shared" si="0"/>
        <v/>
      </c>
      <c r="BO68" s="297" t="str">
        <f t="shared" si="0"/>
        <v/>
      </c>
      <c r="BP68" s="297" t="str">
        <f t="shared" si="0"/>
        <v/>
      </c>
      <c r="BQ68" s="297" t="str">
        <f t="shared" si="0"/>
        <v/>
      </c>
      <c r="BR68" s="297" t="str">
        <f t="shared" si="0"/>
        <v/>
      </c>
      <c r="BS68" s="597" t="s">
        <v>198</v>
      </c>
      <c r="BT68" s="633"/>
      <c r="BU68" s="598"/>
      <c r="BV68" s="334" t="s">
        <v>171</v>
      </c>
      <c r="BW68" s="253" t="str">
        <f>IF(COUNT(L71)=0,"",L71)</f>
        <v/>
      </c>
      <c r="BX68" s="253" t="str">
        <f>IF(COUNT(L73)=0,"",L73)</f>
        <v/>
      </c>
      <c r="BY68" s="253" t="str">
        <f>IF(COUNT(L75)=0,"",L75)</f>
        <v/>
      </c>
      <c r="BZ68" s="253" t="str">
        <f>IF(COUNT(L77)=0,"",L77)</f>
        <v/>
      </c>
      <c r="CA68" s="253" t="str">
        <f>IF(COUNT(L79)=0,"",L79)</f>
        <v/>
      </c>
      <c r="CB68" s="253" t="str">
        <f>IF(COUNT(L81)=0,"",L81)</f>
        <v/>
      </c>
      <c r="CC68" s="253" t="str">
        <f>IF(COUNT(L83)=0,"",L83)</f>
        <v/>
      </c>
      <c r="CD68" s="253" t="str">
        <f>IF(COUNT(L85)=0,"",L85)</f>
        <v/>
      </c>
      <c r="CE68" s="253" t="str">
        <f>IF(COUNT(L87)=0,"",L87)</f>
        <v/>
      </c>
      <c r="CF68" s="253" t="str">
        <f>IF(COUNT(L89)=0,"",L89)</f>
        <v/>
      </c>
      <c r="CG68" s="253" t="str">
        <f>IF(COUNT(L91)=0,"",L91)</f>
        <v/>
      </c>
      <c r="CH68" s="257"/>
      <c r="CI68" s="257"/>
      <c r="CJ68" s="257"/>
      <c r="CK68" s="257"/>
      <c r="CL68" s="257"/>
      <c r="CM68" s="257"/>
      <c r="CN68" s="257"/>
      <c r="CO68" s="257"/>
      <c r="CP68" s="257"/>
      <c r="CQ68" s="257"/>
      <c r="CT68" s="288"/>
      <c r="CU68" s="289" t="s">
        <v>115</v>
      </c>
      <c r="CV68" s="247" t="s">
        <v>261</v>
      </c>
    </row>
    <row r="69" spans="3:102" s="243" customFormat="1" ht="13.5" customHeight="1">
      <c r="C69" s="604" t="e">
        <f>DATE(#REF!-2,1,1)</f>
        <v>#REF!</v>
      </c>
      <c r="D69" s="605"/>
      <c r="E69" s="613" t="s">
        <v>198</v>
      </c>
      <c r="F69" s="614"/>
      <c r="G69" s="615"/>
      <c r="H69" s="255"/>
      <c r="I69" s="255"/>
      <c r="J69" s="255"/>
      <c r="K69" s="255"/>
      <c r="L69" s="255"/>
      <c r="M69" s="255"/>
      <c r="N69" s="255"/>
      <c r="O69" s="255"/>
      <c r="P69" s="256"/>
      <c r="Q69" s="256"/>
      <c r="R69" s="256"/>
      <c r="S69" s="256"/>
      <c r="T69" s="255"/>
      <c r="U69" s="578"/>
      <c r="V69" s="644"/>
      <c r="W69" s="644"/>
      <c r="X69" s="644"/>
      <c r="Y69" s="644"/>
      <c r="Z69" s="579"/>
      <c r="AA69" s="257"/>
      <c r="AB69" s="257"/>
      <c r="AC69" s="257"/>
      <c r="AD69" s="299"/>
      <c r="AE69" s="299"/>
      <c r="AF69" s="268"/>
      <c r="AG69" s="268"/>
      <c r="AH69" s="268"/>
      <c r="AI69" s="257"/>
      <c r="AJ69" s="257"/>
      <c r="AK69" s="257"/>
      <c r="AL69" s="257"/>
      <c r="AM69" s="257"/>
      <c r="AN69" s="257"/>
      <c r="AO69" s="257"/>
      <c r="AP69" s="257"/>
      <c r="AQ69" s="257"/>
      <c r="AR69" s="257"/>
      <c r="AS69" s="257"/>
      <c r="AT69" s="257"/>
      <c r="AU69" s="257"/>
      <c r="AX69" s="280"/>
      <c r="AY69" s="280"/>
      <c r="AZ69" s="280"/>
      <c r="BA69" s="280"/>
      <c r="BB69" s="246"/>
      <c r="BC69" s="648"/>
      <c r="BD69" s="649"/>
      <c r="BE69" s="649"/>
      <c r="BF69" s="650"/>
      <c r="BG69" s="259"/>
      <c r="BH69" s="259"/>
      <c r="BI69" s="259"/>
      <c r="BJ69" s="259"/>
      <c r="BK69" s="259"/>
      <c r="BL69" s="259"/>
      <c r="BM69" s="259"/>
      <c r="BN69" s="259"/>
      <c r="BO69" s="259"/>
      <c r="BP69" s="259"/>
      <c r="BQ69" s="259"/>
      <c r="BR69" s="259"/>
      <c r="BS69" s="599"/>
      <c r="BT69" s="643"/>
      <c r="BU69" s="600"/>
      <c r="BV69" s="334" t="s">
        <v>172</v>
      </c>
      <c r="BW69" s="253" t="str">
        <f>IF(COUNT(Q69)=0,"",Q69)</f>
        <v/>
      </c>
      <c r="BX69" s="253" t="str">
        <f>IF(COUNT(Q73)=0,"",Q73)</f>
        <v/>
      </c>
      <c r="BY69" s="253" t="str">
        <f>IF(COUNT(Q75)=0,"",Q75)</f>
        <v/>
      </c>
      <c r="BZ69" s="253" t="str">
        <f>IF(COUNT(Q77)=0,"",Q77)</f>
        <v/>
      </c>
      <c r="CA69" s="253" t="str">
        <f>IF(COUNT(Q79)=0,"",Q79)</f>
        <v/>
      </c>
      <c r="CB69" s="253" t="str">
        <f>IF(COUNT(Q81)=0,"",Q81)</f>
        <v/>
      </c>
      <c r="CC69" s="253" t="str">
        <f>IF(COUNT(Q83)=0,"",Q83)</f>
        <v/>
      </c>
      <c r="CD69" s="253" t="str">
        <f>IF(COUNT(Q85)=0,"",Q85)</f>
        <v/>
      </c>
      <c r="CE69" s="253" t="str">
        <f>IF(COUNT(Q87)=0,"",Q87)</f>
        <v/>
      </c>
      <c r="CF69" s="253" t="str">
        <f>IF(COUNT(Q89)=0,"",Q89)</f>
        <v/>
      </c>
      <c r="CG69" s="253" t="str">
        <f>IF(COUNT(Q91)=0,"",Q91)</f>
        <v/>
      </c>
      <c r="CH69" s="257"/>
      <c r="CI69" s="257"/>
      <c r="CJ69" s="257"/>
      <c r="CK69" s="257"/>
      <c r="CL69" s="257"/>
      <c r="CM69" s="257"/>
      <c r="CN69" s="257"/>
      <c r="CO69" s="257"/>
      <c r="CP69" s="257"/>
      <c r="CQ69" s="257"/>
      <c r="CT69" s="290" t="s">
        <v>109</v>
      </c>
      <c r="CU69" s="291" t="str">
        <f t="shared" ref="CU69:CU78" ca="1" si="1">INDIRECT(CU$79&amp;$CV69)</f>
        <v/>
      </c>
      <c r="CV69" s="284">
        <v>65</v>
      </c>
    </row>
    <row r="70" spans="3:102" s="243" customFormat="1" ht="13.5" customHeight="1">
      <c r="C70" s="606"/>
      <c r="D70" s="607"/>
      <c r="E70" s="608" t="s">
        <v>252</v>
      </c>
      <c r="F70" s="609"/>
      <c r="G70" s="610"/>
      <c r="H70" s="260"/>
      <c r="I70" s="260"/>
      <c r="J70" s="260"/>
      <c r="K70" s="260"/>
      <c r="L70" s="260"/>
      <c r="M70" s="260"/>
      <c r="N70" s="260"/>
      <c r="O70" s="260"/>
      <c r="P70" s="261"/>
      <c r="Q70" s="261"/>
      <c r="R70" s="261"/>
      <c r="S70" s="261"/>
      <c r="T70" s="262" t="str">
        <f>IF(COUNT(H70:S70)=0,"",SUMPRODUCT(ROUND(H70:S70,1)))</f>
        <v/>
      </c>
      <c r="U70" s="645"/>
      <c r="V70" s="646"/>
      <c r="W70" s="646"/>
      <c r="X70" s="646"/>
      <c r="Y70" s="646"/>
      <c r="Z70" s="647"/>
      <c r="AA70" s="257"/>
      <c r="AB70" s="257"/>
      <c r="AC70" s="257"/>
      <c r="AD70" s="299"/>
      <c r="AE70" s="299"/>
      <c r="AF70" s="268"/>
      <c r="AG70" s="268"/>
      <c r="AH70" s="268"/>
      <c r="AI70" s="271"/>
      <c r="AJ70" s="271"/>
      <c r="AK70" s="271"/>
      <c r="AL70" s="271"/>
      <c r="AM70" s="271"/>
      <c r="AN70" s="271"/>
      <c r="AO70" s="271"/>
      <c r="AP70" s="271"/>
      <c r="AQ70" s="271"/>
      <c r="AR70" s="271"/>
      <c r="AS70" s="271"/>
      <c r="AT70" s="271"/>
      <c r="AU70" s="272"/>
      <c r="AX70" s="280"/>
      <c r="AY70" s="280"/>
      <c r="AZ70" s="280"/>
      <c r="BA70" s="280"/>
      <c r="BB70" s="246"/>
      <c r="BC70" s="594" t="s">
        <v>205</v>
      </c>
      <c r="BD70" s="594"/>
      <c r="BE70" s="594"/>
      <c r="BF70" s="594"/>
      <c r="BG70" s="253" t="str">
        <f>IF(COUNT(H74)=0,"",ROUND(H74,#REF!))</f>
        <v/>
      </c>
      <c r="BH70" s="253" t="str">
        <f>IF(COUNT(I74)=0,"",ROUND(I74,#REF!))</f>
        <v/>
      </c>
      <c r="BI70" s="253" t="str">
        <f>IF(COUNT(J74)=0,"",ROUND(J74,#REF!))</f>
        <v/>
      </c>
      <c r="BJ70" s="253" t="str">
        <f>IF(COUNT(K74)=0,"",ROUND(K74,#REF!))</f>
        <v/>
      </c>
      <c r="BK70" s="253" t="str">
        <f>IF(COUNT(L74)=0,"",ROUND(L74,#REF!))</f>
        <v/>
      </c>
      <c r="BL70" s="253" t="str">
        <f>IF(COUNT(M74)=0,"",ROUND(M74,#REF!))</f>
        <v/>
      </c>
      <c r="BM70" s="253" t="str">
        <f>IF(COUNT(N74)=0,"",ROUND(N74,#REF!))</f>
        <v/>
      </c>
      <c r="BN70" s="253" t="str">
        <f>IF(COUNT(O74)=0,"",ROUND(O74,#REF!))</f>
        <v/>
      </c>
      <c r="BO70" s="253" t="str">
        <f>IF(COUNT(P74)=0,"",ROUND(P74,#REF!))</f>
        <v/>
      </c>
      <c r="BP70" s="253" t="str">
        <f>IF(COUNT(Q74)=0,"",ROUND(Q74,#REF!))</f>
        <v/>
      </c>
      <c r="BQ70" s="253" t="str">
        <f>IF(COUNT(R74)=0,"",ROUND(R74,#REF!))</f>
        <v/>
      </c>
      <c r="BR70" s="253" t="str">
        <f>IF(COUNT(S74)=0,"",ROUND(S74,#REF!))</f>
        <v/>
      </c>
      <c r="BS70" s="634" t="s">
        <v>205</v>
      </c>
      <c r="BT70" s="635"/>
      <c r="BU70" s="636"/>
      <c r="BV70" s="334" t="s">
        <v>25</v>
      </c>
      <c r="BW70" s="253" t="str">
        <f>IF(COUNT(T72)=0,"",T72)</f>
        <v/>
      </c>
      <c r="BX70" s="253" t="str">
        <f>IF(COUNT(T74)=0,"",T74)</f>
        <v/>
      </c>
      <c r="BY70" s="253" t="str">
        <f>IF(COUNT(T76)=0,"",T76)</f>
        <v/>
      </c>
      <c r="BZ70" s="266" t="str">
        <f>IF(COUNT(T78)=0,"",T78)</f>
        <v/>
      </c>
      <c r="CA70" s="253" t="str">
        <f>IF(COUNT(T80)=0,"",T80)</f>
        <v/>
      </c>
      <c r="CB70" s="253" t="str">
        <f>IF(COUNT(T82)=0,"",T82)</f>
        <v/>
      </c>
      <c r="CC70" s="253" t="str">
        <f>IF(COUNT(T84)=0,"",T84)</f>
        <v/>
      </c>
      <c r="CD70" s="253" t="str">
        <f>IF(COUNT(T86)=0,"",T86)</f>
        <v/>
      </c>
      <c r="CE70" s="253" t="str">
        <f>IF(COUNT(T88)=0,"",T88)</f>
        <v/>
      </c>
      <c r="CF70" s="253" t="str">
        <f>IF(COUNT(T90)=0,"",T90)</f>
        <v/>
      </c>
      <c r="CG70" s="253" t="str">
        <f>IF(COUNT(T92)=0,"",T92)</f>
        <v/>
      </c>
      <c r="CH70" s="257"/>
      <c r="CI70" s="257"/>
      <c r="CJ70" s="257"/>
      <c r="CK70" s="257"/>
      <c r="CL70" s="257"/>
      <c r="CM70" s="257"/>
      <c r="CN70" s="257"/>
      <c r="CO70" s="257"/>
      <c r="CP70" s="257"/>
      <c r="CQ70" s="257"/>
      <c r="CT70" s="290" t="s">
        <v>103</v>
      </c>
      <c r="CU70" s="291" t="str">
        <f t="shared" ca="1" si="1"/>
        <v/>
      </c>
      <c r="CV70" s="284">
        <f>CV69+60</f>
        <v>125</v>
      </c>
    </row>
    <row r="71" spans="3:102" s="243" customFormat="1" ht="13.5" customHeight="1">
      <c r="C71" s="604" t="e">
        <f>DATE(#REF!-1,1,1)</f>
        <v>#REF!</v>
      </c>
      <c r="D71" s="605"/>
      <c r="E71" s="613" t="s">
        <v>198</v>
      </c>
      <c r="F71" s="614"/>
      <c r="G71" s="615"/>
      <c r="H71" s="256"/>
      <c r="I71" s="256"/>
      <c r="J71" s="256"/>
      <c r="K71" s="256"/>
      <c r="L71" s="256"/>
      <c r="M71" s="256"/>
      <c r="N71" s="256"/>
      <c r="O71" s="256"/>
      <c r="P71" s="256"/>
      <c r="Q71" s="256"/>
      <c r="R71" s="256"/>
      <c r="S71" s="256"/>
      <c r="T71" s="255"/>
      <c r="U71" s="613" t="s">
        <v>210</v>
      </c>
      <c r="V71" s="614"/>
      <c r="W71" s="614"/>
      <c r="X71" s="615"/>
      <c r="Y71" s="666"/>
      <c r="Z71" s="667"/>
      <c r="AA71" s="257"/>
      <c r="AB71" s="257"/>
      <c r="AC71" s="257"/>
      <c r="AD71" s="299"/>
      <c r="AE71" s="299"/>
      <c r="AF71" s="268"/>
      <c r="AG71" s="268"/>
      <c r="AH71" s="268"/>
      <c r="AI71" s="257"/>
      <c r="AJ71" s="257"/>
      <c r="AK71" s="257"/>
      <c r="AL71" s="257"/>
      <c r="AM71" s="257"/>
      <c r="AN71" s="257"/>
      <c r="AO71" s="257"/>
      <c r="AP71" s="257"/>
      <c r="AQ71" s="257"/>
      <c r="AR71" s="257"/>
      <c r="AS71" s="257"/>
      <c r="AT71" s="257"/>
      <c r="AU71" s="257"/>
      <c r="AX71" s="280"/>
      <c r="AY71" s="280"/>
      <c r="AZ71" s="280"/>
      <c r="BB71" s="246"/>
      <c r="BC71" s="627"/>
      <c r="BD71" s="628"/>
      <c r="BE71" s="628"/>
      <c r="BF71" s="628"/>
      <c r="BG71" s="628"/>
      <c r="BH71" s="628"/>
      <c r="BI71" s="628"/>
      <c r="BJ71" s="628"/>
      <c r="BK71" s="628"/>
      <c r="BL71" s="628"/>
      <c r="BM71" s="628"/>
      <c r="BN71" s="628"/>
      <c r="BO71" s="628"/>
      <c r="BP71" s="628"/>
      <c r="BQ71" s="628"/>
      <c r="BR71" s="629"/>
      <c r="BS71" s="597" t="s">
        <v>206</v>
      </c>
      <c r="BT71" s="633"/>
      <c r="BU71" s="598"/>
      <c r="BV71" s="334" t="s">
        <v>25</v>
      </c>
      <c r="BW71" s="253" t="str">
        <f>IF(COUNT(Y71)=0,"",IF(#REF!="発電事業者",Y71,IF(SUMIF($C99:$D108,"その他事業者",L99:L108)=0,IF(Y71*L108/SUM(L99:L108)=0,"",Y71*L108/SUM(L99:L108)),ROUND(Y71*SUMIF($C99:$D108,"その他事業者",L99:L108)/SUM(L99:L108),#REF!)+Y71*L108/SUM(L99:L108))))</f>
        <v/>
      </c>
      <c r="BX71" s="253" t="str">
        <f>IF(COUNT(Y73)=0,"",IF(#REF!="発電事業者",Y73,IF(SUMIF($C99:$D108,"その他事業者",W99:W108)=0,IF(Y73*W108/SUM(W99:W108)=0,"",Y73*W108/SUM(W99:W108)),ROUND(Y73*SUMIF($C99:$D108,"その他事業者",W99:W108)/SUM(W99:W108),#REF!)+Y73*W108/SUM(W99:W108))))</f>
        <v/>
      </c>
      <c r="BY71" s="267"/>
      <c r="BZ71" s="267"/>
      <c r="CA71" s="267"/>
      <c r="CB71" s="253" t="str">
        <f>IF(COUNT(Y81)=0,"",IF(#REF!="発電事業者",Y81,IF(SUMIF($C99:$D108,"その他事業者",AA99:AA108)=0,IF(Y81*AA108/SUM(AA99:AA108)=0,"",Y81*AA108/SUM(AA99:AA108)),ROUND(Y81*SUMIF($C99:$D108,"その他事業者",AA99:AA108)/SUM(AA99:AA108),#REF!)+Y81*AA108/SUM(AA99:AA108))))</f>
        <v/>
      </c>
      <c r="CC71" s="267"/>
      <c r="CD71" s="267"/>
      <c r="CE71" s="267"/>
      <c r="CF71" s="267"/>
      <c r="CG71" s="253" t="str">
        <f>IF(COUNT(Y91)=0,"",IF(#REF!="発電事業者",Y91,IF(SUMIF($C99:$D108,"その他事業者",AF99:AF108)=0,IF(Y91*AF108/SUM(AF99:AF108)=0,"",Y91*AF108/SUM(AF99:AF108)),ROUND(Y91*SUMIF($C99:$D108,"その他事業者",AF99:AF108)/SUM(AF99:AF108),#REF!)+Y91*AF108/SUM(AF99:AF108))))</f>
        <v/>
      </c>
      <c r="CH71" s="257"/>
      <c r="CI71" s="257"/>
      <c r="CJ71" s="257"/>
      <c r="CK71" s="257"/>
      <c r="CL71" s="257"/>
      <c r="CM71" s="257"/>
      <c r="CN71" s="257"/>
      <c r="CO71" s="257"/>
      <c r="CP71" s="257"/>
      <c r="CQ71" s="257"/>
      <c r="CT71" s="290" t="s">
        <v>104</v>
      </c>
      <c r="CU71" s="291" t="str">
        <f t="shared" ca="1" si="1"/>
        <v/>
      </c>
      <c r="CV71" s="284">
        <f t="shared" ref="CV71:CV78" si="2">CV70+60</f>
        <v>185</v>
      </c>
    </row>
    <row r="72" spans="3:102" s="243" customFormat="1" ht="13.5" customHeight="1">
      <c r="C72" s="606"/>
      <c r="D72" s="607"/>
      <c r="E72" s="608" t="s">
        <v>252</v>
      </c>
      <c r="F72" s="609"/>
      <c r="G72" s="610"/>
      <c r="H72" s="261"/>
      <c r="I72" s="261"/>
      <c r="J72" s="261"/>
      <c r="K72" s="261"/>
      <c r="L72" s="261"/>
      <c r="M72" s="261"/>
      <c r="N72" s="261"/>
      <c r="O72" s="261"/>
      <c r="P72" s="261"/>
      <c r="Q72" s="261"/>
      <c r="R72" s="261"/>
      <c r="S72" s="261"/>
      <c r="T72" s="262" t="str">
        <f>IF(COUNT(H72:S72)=0,"",SUMPRODUCT(ROUND(H72:S72,1)))</f>
        <v/>
      </c>
      <c r="U72" s="608" t="s">
        <v>211</v>
      </c>
      <c r="V72" s="609"/>
      <c r="W72" s="609"/>
      <c r="X72" s="610"/>
      <c r="Y72" s="664"/>
      <c r="Z72" s="665"/>
      <c r="AA72" s="257"/>
      <c r="AB72" s="257"/>
      <c r="AC72" s="257"/>
      <c r="AD72" s="299"/>
      <c r="AE72" s="299"/>
      <c r="AF72" s="268"/>
      <c r="AG72" s="268"/>
      <c r="AH72" s="268"/>
      <c r="AI72" s="271"/>
      <c r="AJ72" s="271"/>
      <c r="AK72" s="271"/>
      <c r="AL72" s="271"/>
      <c r="AM72" s="271"/>
      <c r="AN72" s="271"/>
      <c r="AO72" s="271"/>
      <c r="AP72" s="271"/>
      <c r="AQ72" s="271"/>
      <c r="AR72" s="271"/>
      <c r="AS72" s="271"/>
      <c r="AT72" s="271"/>
      <c r="AU72" s="272"/>
      <c r="AX72" s="280"/>
      <c r="AY72" s="280"/>
      <c r="AZ72" s="280"/>
      <c r="BB72" s="246"/>
      <c r="BC72" s="630"/>
      <c r="BD72" s="631"/>
      <c r="BE72" s="631"/>
      <c r="BF72" s="631"/>
      <c r="BG72" s="631"/>
      <c r="BH72" s="631"/>
      <c r="BI72" s="631"/>
      <c r="BJ72" s="631"/>
      <c r="BK72" s="631"/>
      <c r="BL72" s="631"/>
      <c r="BM72" s="631"/>
      <c r="BN72" s="631"/>
      <c r="BO72" s="631"/>
      <c r="BP72" s="631"/>
      <c r="BQ72" s="631"/>
      <c r="BR72" s="632"/>
      <c r="BS72" s="634" t="s">
        <v>207</v>
      </c>
      <c r="BT72" s="635"/>
      <c r="BU72" s="636"/>
      <c r="BV72" s="334" t="s">
        <v>25</v>
      </c>
      <c r="BW72" s="253" t="str">
        <f>IF(COUNT(Y72)=0,"",Y72)</f>
        <v/>
      </c>
      <c r="BX72" s="253" t="str">
        <f>IF(COUNT(Y74)=0,"",Y74)</f>
        <v/>
      </c>
      <c r="BY72" s="267"/>
      <c r="BZ72" s="267"/>
      <c r="CA72" s="267"/>
      <c r="CB72" s="253" t="str">
        <f>IF(COUNT(Y82)=0,"",Y82)</f>
        <v/>
      </c>
      <c r="CC72" s="267"/>
      <c r="CD72" s="267"/>
      <c r="CE72" s="267"/>
      <c r="CF72" s="267"/>
      <c r="CG72" s="253" t="str">
        <f>IF(COUNT(Y92)=0,"",Y92)</f>
        <v/>
      </c>
      <c r="CH72" s="257"/>
      <c r="CI72" s="257"/>
      <c r="CJ72" s="257"/>
      <c r="CK72" s="257"/>
      <c r="CL72" s="257"/>
      <c r="CM72" s="257"/>
      <c r="CN72" s="257"/>
      <c r="CO72" s="257"/>
      <c r="CP72" s="257"/>
      <c r="CQ72" s="257"/>
      <c r="CT72" s="290" t="s">
        <v>105</v>
      </c>
      <c r="CU72" s="291" t="str">
        <f t="shared" ca="1" si="1"/>
        <v/>
      </c>
      <c r="CV72" s="284">
        <f t="shared" si="2"/>
        <v>245</v>
      </c>
    </row>
    <row r="73" spans="3:102" s="243" customFormat="1" ht="13.5" customHeight="1">
      <c r="C73" s="604" t="e">
        <f>DATE(#REF!,1,1)</f>
        <v>#REF!</v>
      </c>
      <c r="D73" s="605"/>
      <c r="E73" s="613" t="s">
        <v>198</v>
      </c>
      <c r="F73" s="614"/>
      <c r="G73" s="615"/>
      <c r="H73" s="256"/>
      <c r="I73" s="256"/>
      <c r="J73" s="256"/>
      <c r="K73" s="256"/>
      <c r="L73" s="256"/>
      <c r="M73" s="256"/>
      <c r="N73" s="256"/>
      <c r="O73" s="256"/>
      <c r="P73" s="256"/>
      <c r="Q73" s="256"/>
      <c r="R73" s="256"/>
      <c r="S73" s="256"/>
      <c r="T73" s="255"/>
      <c r="U73" s="613" t="s">
        <v>210</v>
      </c>
      <c r="V73" s="614"/>
      <c r="W73" s="614"/>
      <c r="X73" s="615"/>
      <c r="Y73" s="666"/>
      <c r="Z73" s="667"/>
      <c r="AA73" s="257"/>
      <c r="AB73" s="257"/>
      <c r="AC73" s="257"/>
      <c r="AD73" s="299"/>
      <c r="AE73" s="299"/>
      <c r="AF73" s="268"/>
      <c r="AG73" s="268"/>
      <c r="AH73" s="268"/>
      <c r="AI73" s="257"/>
      <c r="AJ73" s="257"/>
      <c r="AK73" s="257"/>
      <c r="AL73" s="257"/>
      <c r="AM73" s="257"/>
      <c r="AN73" s="257"/>
      <c r="AO73" s="257"/>
      <c r="AP73" s="257"/>
      <c r="AQ73" s="257"/>
      <c r="AR73" s="257"/>
      <c r="AS73" s="257"/>
      <c r="AT73" s="257"/>
      <c r="AU73" s="257"/>
      <c r="AX73" s="268"/>
      <c r="BB73" s="268"/>
      <c r="BC73" s="245"/>
      <c r="BD73" s="245"/>
      <c r="BE73" s="245"/>
      <c r="BF73" s="245"/>
      <c r="BG73" s="245"/>
      <c r="BH73" s="245"/>
      <c r="BI73" s="245"/>
      <c r="BJ73" s="245"/>
      <c r="BK73" s="245"/>
      <c r="BL73" s="245"/>
      <c r="BM73" s="245"/>
      <c r="BN73" s="245"/>
      <c r="BO73" s="245"/>
      <c r="BP73" s="245"/>
      <c r="BQ73" s="245"/>
      <c r="BR73" s="245"/>
      <c r="BS73" s="245"/>
      <c r="BT73" s="245"/>
      <c r="BU73" s="245"/>
      <c r="BV73" s="245"/>
      <c r="BW73" s="245"/>
      <c r="BX73" s="257"/>
      <c r="BY73" s="257"/>
      <c r="BZ73" s="257"/>
      <c r="CA73" s="257"/>
      <c r="CB73" s="257"/>
      <c r="CC73" s="257"/>
      <c r="CD73" s="257"/>
      <c r="CE73" s="257"/>
      <c r="CF73" s="257"/>
      <c r="CG73" s="257"/>
      <c r="CH73" s="257"/>
      <c r="CI73" s="257"/>
      <c r="CJ73" s="257"/>
      <c r="CK73" s="257"/>
      <c r="CL73" s="257"/>
      <c r="CM73" s="257"/>
      <c r="CN73" s="257"/>
      <c r="CO73" s="257"/>
      <c r="CP73" s="257"/>
      <c r="CQ73" s="257"/>
      <c r="CT73" s="290" t="s">
        <v>106</v>
      </c>
      <c r="CU73" s="291" t="str">
        <f t="shared" ca="1" si="1"/>
        <v/>
      </c>
      <c r="CV73" s="284">
        <f t="shared" si="2"/>
        <v>305</v>
      </c>
    </row>
    <row r="74" spans="3:102" s="243" customFormat="1" ht="13.5" customHeight="1">
      <c r="C74" s="606"/>
      <c r="D74" s="607"/>
      <c r="E74" s="608" t="s">
        <v>212</v>
      </c>
      <c r="F74" s="609"/>
      <c r="G74" s="610"/>
      <c r="H74" s="261"/>
      <c r="I74" s="261"/>
      <c r="J74" s="261"/>
      <c r="K74" s="261"/>
      <c r="L74" s="261"/>
      <c r="M74" s="261"/>
      <c r="N74" s="261"/>
      <c r="O74" s="261"/>
      <c r="P74" s="261"/>
      <c r="Q74" s="261"/>
      <c r="R74" s="261"/>
      <c r="S74" s="261"/>
      <c r="T74" s="262" t="str">
        <f>IF(COUNT(H74:S74)=0,"",SUMPRODUCT(ROUND(H74:S74,1)))</f>
        <v/>
      </c>
      <c r="U74" s="608" t="s">
        <v>211</v>
      </c>
      <c r="V74" s="609"/>
      <c r="W74" s="609"/>
      <c r="X74" s="610"/>
      <c r="Y74" s="664"/>
      <c r="Z74" s="665"/>
      <c r="AA74" s="257"/>
      <c r="AB74" s="257"/>
      <c r="AC74" s="257"/>
      <c r="AD74" s="299"/>
      <c r="AE74" s="299"/>
      <c r="AF74" s="268"/>
      <c r="AG74" s="268"/>
      <c r="AH74" s="268"/>
      <c r="AI74" s="271"/>
      <c r="AJ74" s="271"/>
      <c r="AK74" s="271"/>
      <c r="AL74" s="271"/>
      <c r="AM74" s="271"/>
      <c r="AN74" s="271"/>
      <c r="AO74" s="271"/>
      <c r="AP74" s="271"/>
      <c r="AQ74" s="271"/>
      <c r="AR74" s="271"/>
      <c r="AS74" s="271"/>
      <c r="AT74" s="271"/>
      <c r="AU74" s="272"/>
      <c r="AX74" s="240" t="e">
        <f>IF(#REF!="発電事業者","算定結果　送電取引帳票","算定結果　受電取引帳票")</f>
        <v>#REF!</v>
      </c>
      <c r="BR74" s="268"/>
      <c r="CT74" s="290" t="s">
        <v>107</v>
      </c>
      <c r="CU74" s="291" t="str">
        <f t="shared" ca="1" si="1"/>
        <v/>
      </c>
      <c r="CV74" s="284">
        <f t="shared" si="2"/>
        <v>365</v>
      </c>
    </row>
    <row r="75" spans="3:102" s="243" customFormat="1" ht="13.5" customHeight="1">
      <c r="C75" s="604" t="e">
        <f>DATE(#REF!+1,1,1)</f>
        <v>#REF!</v>
      </c>
      <c r="D75" s="605"/>
      <c r="E75" s="613" t="s">
        <v>198</v>
      </c>
      <c r="F75" s="614"/>
      <c r="G75" s="615"/>
      <c r="H75" s="256"/>
      <c r="I75" s="256"/>
      <c r="J75" s="256"/>
      <c r="K75" s="256"/>
      <c r="L75" s="256"/>
      <c r="M75" s="256"/>
      <c r="N75" s="256"/>
      <c r="O75" s="256"/>
      <c r="P75" s="256"/>
      <c r="Q75" s="256"/>
      <c r="R75" s="256"/>
      <c r="S75" s="256"/>
      <c r="T75" s="255"/>
      <c r="U75" s="618"/>
      <c r="V75" s="619"/>
      <c r="W75" s="619"/>
      <c r="X75" s="619"/>
      <c r="Y75" s="619"/>
      <c r="Z75" s="620"/>
      <c r="AA75" s="257"/>
      <c r="AB75" s="257"/>
      <c r="AC75" s="257"/>
      <c r="AD75" s="299"/>
      <c r="AE75" s="299"/>
      <c r="AF75" s="268"/>
      <c r="AG75" s="268"/>
      <c r="AH75" s="268"/>
      <c r="AI75" s="257"/>
      <c r="AJ75" s="257"/>
      <c r="AK75" s="257"/>
      <c r="AL75" s="257"/>
      <c r="AM75" s="257"/>
      <c r="AN75" s="257"/>
      <c r="AO75" s="257"/>
      <c r="AP75" s="257"/>
      <c r="AQ75" s="257"/>
      <c r="AR75" s="257"/>
      <c r="AS75" s="257"/>
      <c r="AT75" s="257"/>
      <c r="AU75" s="257"/>
      <c r="AX75" s="594" t="s">
        <v>200</v>
      </c>
      <c r="AY75" s="594"/>
      <c r="AZ75" s="595" t="s">
        <v>201</v>
      </c>
      <c r="BA75" s="594" t="s">
        <v>202</v>
      </c>
      <c r="BB75" s="594"/>
      <c r="BC75" s="594"/>
      <c r="BD75" s="595" t="s">
        <v>203</v>
      </c>
      <c r="BE75" s="597" t="s">
        <v>176</v>
      </c>
      <c r="BF75" s="598"/>
      <c r="BG75" s="601" t="e">
        <f>DATE(#REF!,1,1)</f>
        <v>#REF!</v>
      </c>
      <c r="BH75" s="602"/>
      <c r="BI75" s="602"/>
      <c r="BJ75" s="602"/>
      <c r="BK75" s="602"/>
      <c r="BL75" s="602"/>
      <c r="BM75" s="602"/>
      <c r="BN75" s="602"/>
      <c r="BO75" s="602"/>
      <c r="BP75" s="602"/>
      <c r="BQ75" s="602"/>
      <c r="BR75" s="603"/>
      <c r="BS75" s="594" t="s">
        <v>175</v>
      </c>
      <c r="BT75" s="594"/>
      <c r="BU75" s="594"/>
      <c r="BV75" s="594"/>
      <c r="BW75" s="592" t="e">
        <f>DATE(#REF!-1,1,1)</f>
        <v>#REF!</v>
      </c>
      <c r="BX75" s="592" t="e">
        <f>DATE(#REF!,1,1)</f>
        <v>#REF!</v>
      </c>
      <c r="BY75" s="592" t="e">
        <f>DATE(#REF!+1,1,1)</f>
        <v>#REF!</v>
      </c>
      <c r="BZ75" s="592" t="e">
        <f>DATE(#REF!+2,1,1)</f>
        <v>#REF!</v>
      </c>
      <c r="CA75" s="592" t="e">
        <f>DATE(#REF!+3,1,1)</f>
        <v>#REF!</v>
      </c>
      <c r="CB75" s="592" t="e">
        <f>DATE(#REF!+4,1,1)</f>
        <v>#REF!</v>
      </c>
      <c r="CC75" s="592" t="e">
        <f>DATE(#REF!+5,1,1)</f>
        <v>#REF!</v>
      </c>
      <c r="CD75" s="592" t="e">
        <f>DATE(#REF!+6,1,1)</f>
        <v>#REF!</v>
      </c>
      <c r="CE75" s="592" t="e">
        <f>DATE(#REF!+7,1,1)</f>
        <v>#REF!</v>
      </c>
      <c r="CF75" s="592" t="e">
        <f>DATE(#REF!+8,1,1)</f>
        <v>#REF!</v>
      </c>
      <c r="CG75" s="592" t="e">
        <f>DATE(#REF!+9,1,1)</f>
        <v>#REF!</v>
      </c>
      <c r="CH75" s="566" t="s">
        <v>268</v>
      </c>
      <c r="CI75" s="567"/>
      <c r="CJ75" s="567"/>
      <c r="CK75" s="567"/>
      <c r="CL75" s="567"/>
      <c r="CM75" s="567"/>
      <c r="CN75" s="567"/>
      <c r="CO75" s="567"/>
      <c r="CP75" s="567"/>
      <c r="CQ75" s="567"/>
      <c r="CT75" s="290" t="s">
        <v>110</v>
      </c>
      <c r="CU75" s="291" t="str">
        <f t="shared" ca="1" si="1"/>
        <v/>
      </c>
      <c r="CV75" s="284">
        <f t="shared" si="2"/>
        <v>425</v>
      </c>
    </row>
    <row r="76" spans="3:102" s="243" customFormat="1" ht="13.5" customHeight="1">
      <c r="C76" s="606"/>
      <c r="D76" s="607"/>
      <c r="E76" s="608" t="s">
        <v>212</v>
      </c>
      <c r="F76" s="609"/>
      <c r="G76" s="610"/>
      <c r="H76" s="261"/>
      <c r="I76" s="261"/>
      <c r="J76" s="261"/>
      <c r="K76" s="261"/>
      <c r="L76" s="261"/>
      <c r="M76" s="261"/>
      <c r="N76" s="261"/>
      <c r="O76" s="261"/>
      <c r="P76" s="261"/>
      <c r="Q76" s="261"/>
      <c r="R76" s="261"/>
      <c r="S76" s="261"/>
      <c r="T76" s="262" t="str">
        <f>IF(COUNT(H76:S76)=0,"",SUMPRODUCT(ROUND(H76:S76,1)))</f>
        <v/>
      </c>
      <c r="U76" s="621"/>
      <c r="V76" s="622"/>
      <c r="W76" s="622"/>
      <c r="X76" s="622"/>
      <c r="Y76" s="622"/>
      <c r="Z76" s="623"/>
      <c r="AA76" s="257"/>
      <c r="AB76" s="257"/>
      <c r="AC76" s="257"/>
      <c r="AD76" s="299"/>
      <c r="AE76" s="299"/>
      <c r="AF76" s="268"/>
      <c r="AG76" s="268"/>
      <c r="AH76" s="268"/>
      <c r="AI76" s="271"/>
      <c r="AJ76" s="271"/>
      <c r="AK76" s="271"/>
      <c r="AL76" s="271"/>
      <c r="AM76" s="271"/>
      <c r="AN76" s="271"/>
      <c r="AO76" s="271"/>
      <c r="AP76" s="271"/>
      <c r="AQ76" s="271"/>
      <c r="AR76" s="271"/>
      <c r="AS76" s="271"/>
      <c r="AT76" s="271"/>
      <c r="AU76" s="272"/>
      <c r="AX76" s="594"/>
      <c r="AY76" s="594"/>
      <c r="AZ76" s="596"/>
      <c r="BA76" s="594"/>
      <c r="BB76" s="594"/>
      <c r="BC76" s="594"/>
      <c r="BD76" s="596"/>
      <c r="BE76" s="599"/>
      <c r="BF76" s="600"/>
      <c r="BG76" s="334" t="s">
        <v>194</v>
      </c>
      <c r="BH76" s="334" t="s">
        <v>195</v>
      </c>
      <c r="BI76" s="334" t="s">
        <v>161</v>
      </c>
      <c r="BJ76" s="334" t="s">
        <v>162</v>
      </c>
      <c r="BK76" s="334" t="s">
        <v>163</v>
      </c>
      <c r="BL76" s="334" t="s">
        <v>164</v>
      </c>
      <c r="BM76" s="334" t="s">
        <v>165</v>
      </c>
      <c r="BN76" s="334" t="s">
        <v>166</v>
      </c>
      <c r="BO76" s="334" t="s">
        <v>167</v>
      </c>
      <c r="BP76" s="334" t="s">
        <v>168</v>
      </c>
      <c r="BQ76" s="334" t="s">
        <v>169</v>
      </c>
      <c r="BR76" s="334" t="s">
        <v>170</v>
      </c>
      <c r="BS76" s="594"/>
      <c r="BT76" s="594"/>
      <c r="BU76" s="594"/>
      <c r="BV76" s="594"/>
      <c r="BW76" s="593"/>
      <c r="BX76" s="593"/>
      <c r="BY76" s="593">
        <v>43101</v>
      </c>
      <c r="BZ76" s="593">
        <v>43466</v>
      </c>
      <c r="CA76" s="593">
        <v>43831</v>
      </c>
      <c r="CB76" s="593">
        <v>44197</v>
      </c>
      <c r="CC76" s="593">
        <v>44562</v>
      </c>
      <c r="CD76" s="593">
        <v>44927</v>
      </c>
      <c r="CE76" s="593">
        <v>45292</v>
      </c>
      <c r="CF76" s="593">
        <v>45658</v>
      </c>
      <c r="CG76" s="593">
        <v>46023</v>
      </c>
      <c r="CH76" s="567"/>
      <c r="CI76" s="567"/>
      <c r="CJ76" s="567"/>
      <c r="CK76" s="567"/>
      <c r="CL76" s="567"/>
      <c r="CM76" s="567"/>
      <c r="CN76" s="567"/>
      <c r="CO76" s="567"/>
      <c r="CP76" s="567"/>
      <c r="CQ76" s="567"/>
      <c r="CT76" s="290" t="s">
        <v>111</v>
      </c>
      <c r="CU76" s="291" t="str">
        <f t="shared" ca="1" si="1"/>
        <v/>
      </c>
      <c r="CV76" s="284">
        <f t="shared" si="2"/>
        <v>485</v>
      </c>
    </row>
    <row r="77" spans="3:102" s="243" customFormat="1" ht="13.5" customHeight="1">
      <c r="C77" s="604" t="e">
        <f>DATE(#REF!+2,1,1)</f>
        <v>#REF!</v>
      </c>
      <c r="D77" s="605"/>
      <c r="E77" s="613" t="s">
        <v>198</v>
      </c>
      <c r="F77" s="614"/>
      <c r="G77" s="615"/>
      <c r="H77" s="256"/>
      <c r="I77" s="256"/>
      <c r="J77" s="256"/>
      <c r="K77" s="256"/>
      <c r="L77" s="256"/>
      <c r="M77" s="256"/>
      <c r="N77" s="256"/>
      <c r="O77" s="256"/>
      <c r="P77" s="256"/>
      <c r="Q77" s="256"/>
      <c r="R77" s="256"/>
      <c r="S77" s="256"/>
      <c r="T77" s="255"/>
      <c r="U77" s="621"/>
      <c r="V77" s="622"/>
      <c r="W77" s="622"/>
      <c r="X77" s="622"/>
      <c r="Y77" s="622"/>
      <c r="Z77" s="623"/>
      <c r="AA77" s="257"/>
      <c r="AB77" s="257"/>
      <c r="AC77" s="257"/>
      <c r="AD77" s="299"/>
      <c r="AE77" s="299"/>
      <c r="AF77" s="268"/>
      <c r="AG77" s="268"/>
      <c r="AH77" s="268"/>
      <c r="AI77" s="257"/>
      <c r="AJ77" s="257"/>
      <c r="AK77" s="257"/>
      <c r="AL77" s="257"/>
      <c r="AM77" s="257"/>
      <c r="AN77" s="257"/>
      <c r="AO77" s="257"/>
      <c r="AP77" s="257"/>
      <c r="AQ77" s="257"/>
      <c r="AR77" s="257"/>
      <c r="AS77" s="257"/>
      <c r="AT77" s="257"/>
      <c r="AU77" s="257"/>
      <c r="AX77" s="569" t="str">
        <f>IF(C99="","",C99)</f>
        <v/>
      </c>
      <c r="AY77" s="569"/>
      <c r="AZ77" s="587" t="str">
        <f>IF(E99="","",E99)</f>
        <v/>
      </c>
      <c r="BA77" s="590" t="str">
        <f ca="1">IF(F99="","",F99)</f>
        <v/>
      </c>
      <c r="BB77" s="590"/>
      <c r="BC77" s="590"/>
      <c r="BD77" s="587" t="str">
        <f>IF(I99="","",I99)</f>
        <v/>
      </c>
      <c r="BE77" s="578" t="e">
        <f>IF(#REF!="発電事業者","送電電力（MW）","受電電力（MW）")</f>
        <v>#REF!</v>
      </c>
      <c r="BF77" s="579"/>
      <c r="BG77" s="331" t="str">
        <f>IF(AND(COUNT(BG68)+COUNTA(E99)=2,L99&lt;&gt;""),ROUND(BG68-SUMIF(BE80:BF106,BE77,BG80:BG106),#REF!),"")</f>
        <v/>
      </c>
      <c r="BH77" s="331" t="str">
        <f>IF(AND(COUNT(BH68)+COUNTA(E99)=2,M99&lt;&gt;""),ROUND(BH68-SUMIF(BE80:BF106,BE77,BH80:BH106),#REF!),"")</f>
        <v/>
      </c>
      <c r="BI77" s="331" t="str">
        <f>IF(AND(COUNT(BI68)+COUNTA(E99)=2,N99&lt;&gt;""),ROUND(BI68-SUMIF(BE80:BF106,BE77,BI80:BI106),#REF!),"")</f>
        <v/>
      </c>
      <c r="BJ77" s="331" t="str">
        <f>IF(AND(COUNT(BJ68)+COUNTA(E99)=2,O99&lt;&gt;""),ROUND(BJ68-SUMIF(BE80:BF106,BE77,BJ80:BJ106),#REF!),"")</f>
        <v/>
      </c>
      <c r="BK77" s="331" t="str">
        <f>IF(AND(COUNT(BK68)+COUNTA(E99)=2,P99&lt;&gt;""),ROUND(BK68-SUMIF(BE80:BF106,BE77,BK80:BK106),#REF!),"")</f>
        <v/>
      </c>
      <c r="BL77" s="331" t="str">
        <f>IF(AND(COUNT(BL68)+COUNTA(E99)=2,Q99&lt;&gt;""),ROUND(BL68-SUMIF(BE80:BF106,BE77,BL80:BL106),#REF!),"")</f>
        <v/>
      </c>
      <c r="BM77" s="331" t="str">
        <f>IF(AND(COUNT(BM68)+COUNTA(E99)=2,R99&lt;&gt;""),ROUND(BM68-SUMIF(BE80:BF106,BE77,BM80:BM106),#REF!),"")</f>
        <v/>
      </c>
      <c r="BN77" s="331" t="str">
        <f>IF(AND(COUNT(BN68)+COUNTA(E99)=2,S99&lt;&gt;""),ROUND(BN68-SUMIF(BE80:BF106,BE77,BN80:BN106),#REF!),"")</f>
        <v/>
      </c>
      <c r="BO77" s="331" t="str">
        <f>IF(AND(COUNT(BO68)+COUNTA(E99)=2,T99&lt;&gt;""),ROUND(BO68-SUMIF(BE80:BF106,BE77,BO80:BO106),#REF!),"")</f>
        <v/>
      </c>
      <c r="BP77" s="331" t="str">
        <f>IF(AND(COUNT(BP68)+COUNTA(E99)=2,U99&lt;&gt;""),ROUND(BP68-SUMIF(BE80:BF106,BE77,BP80:BP106),#REF!),"")</f>
        <v/>
      </c>
      <c r="BQ77" s="331" t="str">
        <f>IF(AND(COUNT(BQ68)+COUNTA(E99)=2,V99&lt;&gt;""),ROUND(BQ68-SUMIF(BE80:BF106,BE77,BQ80:BQ106),#REF!),"")</f>
        <v/>
      </c>
      <c r="BR77" s="331" t="str">
        <f>IF(AND(COUNT(BR68)+COUNTA(E99)=2,W99&lt;&gt;""),ROUND(BR68-SUMIF(BE80:BF106,BE77,BR80:BR106),#REF!),"")</f>
        <v/>
      </c>
      <c r="BS77" s="569" t="e">
        <f>IF(#REF!="発電事業者","送電電力（MW）","受電電力（MW）")</f>
        <v>#REF!</v>
      </c>
      <c r="BT77" s="569"/>
      <c r="BU77" s="569"/>
      <c r="BV77" s="333" t="s">
        <v>171</v>
      </c>
      <c r="BW77" s="580"/>
      <c r="BX77" s="580"/>
      <c r="BY77" s="331" t="str">
        <f>IF(AND(COUNT(BY68)+COUNTA(E99)=2,X99&lt;&gt;""),ROUND(BY68-SUMIF(BV80:BV106,BV77,BY80:BY106),#REF!),"")</f>
        <v/>
      </c>
      <c r="BZ77" s="331" t="str">
        <f>IF(AND(COUNT(BZ68)+COUNTA(E99)=2,Y99&lt;&gt;""),ROUND(BZ68-SUMIF(BV80:BV106,BV77,BZ80:BZ106),#REF!),"")</f>
        <v/>
      </c>
      <c r="CA77" s="331" t="str">
        <f>IF(AND(COUNT(CA68)+COUNTA(E99)=2,Z99&lt;&gt;""),ROUND(CA68-SUMIF(BV80:BV106,BV77,CA80:CA106),#REF!),"")</f>
        <v/>
      </c>
      <c r="CB77" s="331" t="str">
        <f>IF(AND(COUNT(CB68)+COUNTA(E99)=2,AA99&lt;&gt;""),ROUND(CB68-SUMIF(BV80:BV106,BV77,CB80:CB106),#REF!),"")</f>
        <v/>
      </c>
      <c r="CC77" s="331" t="str">
        <f>IF(AND(COUNT(CC68)+COUNTA(E99)=2,AB99&lt;&gt;""),ROUND(CC68-SUMIF(BV80:BV106,BV77,CC80:CC106),#REF!),"")</f>
        <v/>
      </c>
      <c r="CD77" s="331" t="str">
        <f>IF(AND(COUNT(CD68)+COUNTA(E99)=2,AC99&lt;&gt;""),ROUND(CD68-SUMIF(BV80:BV106,BV77,CD80:CD106),#REF!),"")</f>
        <v/>
      </c>
      <c r="CE77" s="331" t="str">
        <f>IF(AND(COUNT(CE68)+COUNTA(E99)=2,AD99&lt;&gt;""),ROUND(CE68-SUMIF(BV80:BV106,BV77,CE80:CE106),#REF!),"")</f>
        <v/>
      </c>
      <c r="CF77" s="331" t="str">
        <f>IF(AND(COUNT(CF68)+COUNTA(E99)=2,AE99&lt;&gt;""),ROUND(CF68-SUMIF(BV80:BV106,BV77,CF80:CF106),#REF!),"")</f>
        <v/>
      </c>
      <c r="CG77" s="331" t="str">
        <f>IF(AND(COUNT(CG68)+COUNTA(E99)=2,AF99&lt;&gt;""),ROUND(CG68-SUMIF(BV80:BV106,BV77,CG80:CG106),#REF!),"")</f>
        <v/>
      </c>
      <c r="CH77" s="563" t="s">
        <v>118</v>
      </c>
      <c r="CI77" s="563"/>
      <c r="CJ77" s="563"/>
      <c r="CK77" s="563"/>
      <c r="CL77" s="563"/>
      <c r="CM77" s="563"/>
      <c r="CN77" s="563"/>
      <c r="CO77" s="563"/>
      <c r="CP77" s="563"/>
      <c r="CQ77" s="563"/>
      <c r="CT77" s="290" t="s">
        <v>112</v>
      </c>
      <c r="CU77" s="291" t="str">
        <f t="shared" ca="1" si="1"/>
        <v/>
      </c>
      <c r="CV77" s="284">
        <f t="shared" si="2"/>
        <v>545</v>
      </c>
    </row>
    <row r="78" spans="3:102" s="243" customFormat="1" ht="13.5" customHeight="1">
      <c r="C78" s="606"/>
      <c r="D78" s="607"/>
      <c r="E78" s="608" t="s">
        <v>212</v>
      </c>
      <c r="F78" s="609"/>
      <c r="G78" s="610"/>
      <c r="H78" s="261"/>
      <c r="I78" s="261"/>
      <c r="J78" s="261"/>
      <c r="K78" s="261"/>
      <c r="L78" s="261"/>
      <c r="M78" s="261"/>
      <c r="N78" s="261"/>
      <c r="O78" s="261"/>
      <c r="P78" s="261"/>
      <c r="Q78" s="261"/>
      <c r="R78" s="261"/>
      <c r="S78" s="261"/>
      <c r="T78" s="262" t="str">
        <f>IF(COUNT(H78:S78)=0,"",SUMPRODUCT(ROUND(H78:S78,1)))</f>
        <v/>
      </c>
      <c r="U78" s="621"/>
      <c r="V78" s="622"/>
      <c r="W78" s="622"/>
      <c r="X78" s="622"/>
      <c r="Y78" s="622"/>
      <c r="Z78" s="623"/>
      <c r="AA78" s="257"/>
      <c r="AB78" s="257"/>
      <c r="AC78" s="257"/>
      <c r="AD78" s="299"/>
      <c r="AE78" s="299"/>
      <c r="AF78" s="268"/>
      <c r="AG78" s="268"/>
      <c r="AH78" s="268"/>
      <c r="AI78" s="271"/>
      <c r="AJ78" s="271"/>
      <c r="AK78" s="271"/>
      <c r="AL78" s="271"/>
      <c r="AM78" s="271"/>
      <c r="AN78" s="271"/>
      <c r="AO78" s="271"/>
      <c r="AP78" s="271"/>
      <c r="AQ78" s="271"/>
      <c r="AR78" s="271"/>
      <c r="AS78" s="271"/>
      <c r="AT78" s="271"/>
      <c r="AU78" s="272"/>
      <c r="AX78" s="569"/>
      <c r="AY78" s="569"/>
      <c r="AZ78" s="588"/>
      <c r="BA78" s="590"/>
      <c r="BB78" s="590"/>
      <c r="BC78" s="590"/>
      <c r="BD78" s="588"/>
      <c r="BE78" s="583"/>
      <c r="BF78" s="584"/>
      <c r="BG78" s="259"/>
      <c r="BH78" s="259"/>
      <c r="BI78" s="259"/>
      <c r="BJ78" s="259"/>
      <c r="BK78" s="259"/>
      <c r="BL78" s="259"/>
      <c r="BM78" s="259"/>
      <c r="BN78" s="259"/>
      <c r="BO78" s="259"/>
      <c r="BP78" s="259"/>
      <c r="BQ78" s="259"/>
      <c r="BR78" s="259"/>
      <c r="BS78" s="569"/>
      <c r="BT78" s="569"/>
      <c r="BU78" s="569"/>
      <c r="BV78" s="333" t="s">
        <v>172</v>
      </c>
      <c r="BW78" s="581"/>
      <c r="BX78" s="581"/>
      <c r="BY78" s="331" t="str">
        <f>IF(AND(COUNT(BY69)+COUNTA(E99)=2,X99&lt;&gt;""),ROUND(BY69-SUMIF(BV80:BV106,BV78,BY80:BY106),#REF!),"")</f>
        <v/>
      </c>
      <c r="BZ78" s="331" t="str">
        <f>IF(AND(COUNT(BZ69)+COUNTA(E99)=2,Y99&lt;&gt;""),ROUND(BZ69-SUMIF(BV80:BV106,BV78,BZ80:BZ106),#REF!),"")</f>
        <v/>
      </c>
      <c r="CA78" s="331" t="str">
        <f>IF(AND(COUNT(CA69)+COUNTA(E99)=2,Z99&lt;&gt;""),ROUND(CA69-SUMIF(BV80:BV106,BV78,CA80:CA106),#REF!),"")</f>
        <v/>
      </c>
      <c r="CB78" s="331" t="str">
        <f>IF(AND(COUNT(CB69)+COUNTA(E99)=2,AA99&lt;&gt;""),ROUND(CB69-SUMIF(BV80:BV106,BV78,CB80:CB106),#REF!),"")</f>
        <v/>
      </c>
      <c r="CC78" s="331" t="str">
        <f>IF(AND(COUNT(CC69)+COUNTA(E99)=2,AB99&lt;&gt;""),ROUND(CC69-SUMIF(BV80:BV106,BV78,CC80:CC106),#REF!),"")</f>
        <v/>
      </c>
      <c r="CD78" s="331" t="str">
        <f>IF(AND(COUNT(CD69)+COUNTA(E99)=2,AC99&lt;&gt;""),ROUND(CD69-SUMIF(BV80:BV106,BV78,CD80:CD106),#REF!),"")</f>
        <v/>
      </c>
      <c r="CE78" s="331" t="str">
        <f>IF(AND(COUNT(CE69)+COUNTA(E99)=2,AD99&lt;&gt;""),ROUND(CE69-SUMIF(BV80:BV106,BV78,CE80:CE106),#REF!),"")</f>
        <v/>
      </c>
      <c r="CF78" s="331" t="str">
        <f>IF(AND(COUNT(CF69)+COUNTA(E99)=2,AE99&lt;&gt;""),ROUND(CF69-SUMIF(BV80:BV106,BV78,CF80:CF106),#REF!),"")</f>
        <v/>
      </c>
      <c r="CG78" s="331" t="str">
        <f>IF(AND(COUNT(CG69)+COUNTA(E99)=2,AF99&lt;&gt;""),ROUND(CG69-SUMIF(BV80:BV106,BV78,CG80:CG106),#REF!),"")</f>
        <v/>
      </c>
      <c r="CH78" s="564" t="str">
        <f>IF(CH77="","",CH77)</f>
        <v>地熱</v>
      </c>
      <c r="CI78" s="564"/>
      <c r="CJ78" s="564"/>
      <c r="CK78" s="564"/>
      <c r="CL78" s="564"/>
      <c r="CM78" s="564"/>
      <c r="CN78" s="564"/>
      <c r="CO78" s="564"/>
      <c r="CP78" s="564"/>
      <c r="CQ78" s="564"/>
      <c r="CT78" s="290" t="s">
        <v>113</v>
      </c>
      <c r="CU78" s="291" t="str">
        <f t="shared" ca="1" si="1"/>
        <v/>
      </c>
      <c r="CV78" s="284">
        <f t="shared" si="2"/>
        <v>605</v>
      </c>
      <c r="CX78" s="292"/>
    </row>
    <row r="79" spans="3:102" s="243" customFormat="1" ht="13.5" customHeight="1">
      <c r="C79" s="604" t="e">
        <f>DATE(#REF!+3,1,1)</f>
        <v>#REF!</v>
      </c>
      <c r="D79" s="605"/>
      <c r="E79" s="613" t="s">
        <v>198</v>
      </c>
      <c r="F79" s="614"/>
      <c r="G79" s="615"/>
      <c r="H79" s="256"/>
      <c r="I79" s="256"/>
      <c r="J79" s="256"/>
      <c r="K79" s="256"/>
      <c r="L79" s="256"/>
      <c r="M79" s="256"/>
      <c r="N79" s="256"/>
      <c r="O79" s="256"/>
      <c r="P79" s="256"/>
      <c r="Q79" s="256"/>
      <c r="R79" s="256"/>
      <c r="S79" s="256"/>
      <c r="T79" s="255"/>
      <c r="U79" s="621"/>
      <c r="V79" s="622"/>
      <c r="W79" s="622"/>
      <c r="X79" s="622"/>
      <c r="Y79" s="622"/>
      <c r="Z79" s="623"/>
      <c r="AA79" s="257"/>
      <c r="AB79" s="257"/>
      <c r="AC79" s="257"/>
      <c r="AD79" s="299"/>
      <c r="AE79" s="299"/>
      <c r="AF79" s="268"/>
      <c r="AG79" s="268"/>
      <c r="AH79" s="268"/>
      <c r="AI79" s="257"/>
      <c r="AJ79" s="257"/>
      <c r="AK79" s="257"/>
      <c r="AL79" s="257"/>
      <c r="AM79" s="257"/>
      <c r="AN79" s="257"/>
      <c r="AO79" s="257"/>
      <c r="AP79" s="257"/>
      <c r="AQ79" s="257"/>
      <c r="AR79" s="257"/>
      <c r="AS79" s="257"/>
      <c r="AT79" s="257"/>
      <c r="AU79" s="257"/>
      <c r="AX79" s="569"/>
      <c r="AY79" s="569"/>
      <c r="AZ79" s="589"/>
      <c r="BA79" s="590"/>
      <c r="BB79" s="590"/>
      <c r="BC79" s="590"/>
      <c r="BD79" s="589"/>
      <c r="BE79" s="585" t="e">
        <f>IF(#REF!="発電事業者","月間送電電力量（GWh）","月間受電電力量（GWh）")</f>
        <v>#REF!</v>
      </c>
      <c r="BF79" s="586"/>
      <c r="BG79" s="297" t="str">
        <f>IF(AND(COUNT(BG70)+COUNTA(E99)=2,L99&lt;&gt;""),ROUND(BG70-SUMIF(BE80:BF106,BE79,BG80:BG106),#REF!),"")</f>
        <v/>
      </c>
      <c r="BH79" s="297" t="str">
        <f>IF(AND(COUNT(BH70)+COUNTA(E99)=2,M99&lt;&gt;""),ROUND(BH70-SUMIF(BE80:BF106,BE79,BH80:BH106),#REF!),"")</f>
        <v/>
      </c>
      <c r="BI79" s="297" t="str">
        <f>IF(AND(COUNT(BI70)+COUNTA(E99)=2,N99&lt;&gt;""),ROUND(BI70-SUMIF(BE80:BF106,BE79,BI80:BI106),#REF!),"")</f>
        <v/>
      </c>
      <c r="BJ79" s="297" t="str">
        <f>IF(AND(COUNT(BJ70)+COUNTA(E99)=2,O99&lt;&gt;""),ROUND(BJ70-SUMIF(BE80:BF106,BE79,BJ80:BJ106),#REF!),"")</f>
        <v/>
      </c>
      <c r="BK79" s="297" t="str">
        <f>IF(AND(COUNT(BK70)+COUNTA(E99)=2,P99&lt;&gt;""),ROUND(BK70-SUMIF(BE80:BF106,BE79,BK80:BK106),#REF!),"")</f>
        <v/>
      </c>
      <c r="BL79" s="297" t="str">
        <f>IF(AND(COUNT(BL70)+COUNTA(E99)=2,Q99&lt;&gt;""),ROUND(BL70-SUMIF(BE80:BF106,BE79,BL80:BL106),#REF!),"")</f>
        <v/>
      </c>
      <c r="BM79" s="297" t="str">
        <f>IF(AND(COUNT(BM70)+COUNTA(E99)=2,R99&lt;&gt;""),ROUND(BM70-SUMIF(BE80:BF106,BE79,BM80:BM106),#REF!),"")</f>
        <v/>
      </c>
      <c r="BN79" s="297" t="str">
        <f>IF(AND(COUNT(BN70)+COUNTA(E99)=2,S99&lt;&gt;""),ROUND(BN70-SUMIF(BE80:BF106,BE79,BN80:BN106),#REF!),"")</f>
        <v/>
      </c>
      <c r="BO79" s="297" t="str">
        <f>IF(AND(COUNT(BO70)+COUNTA(E99)=2,T99&lt;&gt;""),ROUND(BO70-SUMIF(BE80:BF106,BE79,BO80:BO106),#REF!),"")</f>
        <v/>
      </c>
      <c r="BP79" s="297" t="str">
        <f>IF(AND(COUNT(BP70)+COUNTA(E99)=2,U99&lt;&gt;""),ROUND(BP70-SUMIF(BE80:BF106,BE79,BP80:BP106),#REF!),"")</f>
        <v/>
      </c>
      <c r="BQ79" s="297" t="str">
        <f>IF(AND(COUNT(BQ70)+COUNTA(E99)=2,V99&lt;&gt;""),ROUND(BQ70-SUMIF(BE80:BF106,BE79,BQ80:BQ106),#REF!),"")</f>
        <v/>
      </c>
      <c r="BR79" s="297" t="str">
        <f>IF(AND(COUNT(BR70)+COUNTA(E99)=2,W99&lt;&gt;""),ROUND(BR70-SUMIF(BE80:BF106,BE79,BR80:BR106),#REF!),"")</f>
        <v/>
      </c>
      <c r="BS79" s="569" t="e">
        <f>IF(#REF!="発電事業者","年間送電電力量（GWh）","年間受電電力量（GWh）")</f>
        <v>#REF!</v>
      </c>
      <c r="BT79" s="569"/>
      <c r="BU79" s="569"/>
      <c r="BV79" s="333" t="s">
        <v>25</v>
      </c>
      <c r="BW79" s="582"/>
      <c r="BX79" s="582"/>
      <c r="BY79" s="331" t="str">
        <f>IF(AND(COUNT(BY70)+COUNTA(E99)=2,X99&lt;&gt;""),ROUND(BY70-SUMIF(BV80:BV106,BV79,BY80:BY106),#REF!),"")</f>
        <v/>
      </c>
      <c r="BZ79" s="331" t="str">
        <f>IF(AND(COUNT(BZ70)+COUNTA(E99)=2,Y99&lt;&gt;""),ROUND(BZ70-SUMIF(BV80:BV106,BV79,BZ80:BZ106),#REF!),"")</f>
        <v/>
      </c>
      <c r="CA79" s="331" t="str">
        <f>IF(AND(COUNT(CA70)+COUNTA(E99)=2,Z99&lt;&gt;""),ROUND(CA70-SUMIF(BV80:BV106,BV79,CA80:CA106),#REF!),"")</f>
        <v/>
      </c>
      <c r="CB79" s="331" t="str">
        <f>IF(AND(COUNT(CB70)+COUNTA(E99)=2,AA99&lt;&gt;""),ROUND(CB70-SUMIF(BV80:BV106,BV79,CB80:CB106),#REF!),"")</f>
        <v/>
      </c>
      <c r="CC79" s="331" t="str">
        <f>IF(AND(COUNT(CC70)+COUNTA(E99)=2,AB99&lt;&gt;""),ROUND(CC70-SUMIF(BV80:BV106,BV79,CC80:CC106),#REF!),"")</f>
        <v/>
      </c>
      <c r="CD79" s="331" t="str">
        <f>IF(AND(COUNT(CD70)+COUNTA(E99)=2,AC99&lt;&gt;""),ROUND(CD70-SUMIF(BV80:BV106,BV79,CD80:CD106),#REF!),"")</f>
        <v/>
      </c>
      <c r="CE79" s="331" t="str">
        <f>IF(AND(COUNT(CE70)+COUNTA(E99)=2,AD99&lt;&gt;""),ROUND(CE70-SUMIF(BV80:BV106,BV79,CE80:CE106),#REF!),"")</f>
        <v/>
      </c>
      <c r="CF79" s="331" t="str">
        <f>IF(AND(COUNT(CF70)+COUNTA(E99)=2,AE99&lt;&gt;""),ROUND(CF70-SUMIF(BV80:BV106,BV79,CF80:CF106),#REF!),"")</f>
        <v/>
      </c>
      <c r="CG79" s="331" t="str">
        <f>IF(AND(COUNT(CG70)+COUNTA(E99)=2,AF99&lt;&gt;""),ROUND(CG70-SUMIF(BV80:BV106,BV79,CG80:CG106),#REF!),"")</f>
        <v/>
      </c>
      <c r="CH79" s="565" t="str">
        <f>IF(COUNTA(AG99)=0,"",AG99)</f>
        <v/>
      </c>
      <c r="CI79" s="565"/>
      <c r="CJ79" s="565"/>
      <c r="CK79" s="565"/>
      <c r="CL79" s="565"/>
      <c r="CM79" s="565"/>
      <c r="CN79" s="565"/>
      <c r="CO79" s="565"/>
      <c r="CP79" s="565"/>
      <c r="CQ79" s="565"/>
      <c r="CT79" s="247" t="s">
        <v>260</v>
      </c>
      <c r="CU79" s="270" t="s">
        <v>263</v>
      </c>
      <c r="CV79" s="293"/>
    </row>
    <row r="80" spans="3:102" s="243" customFormat="1" ht="13.5" customHeight="1">
      <c r="C80" s="606"/>
      <c r="D80" s="607"/>
      <c r="E80" s="608" t="s">
        <v>212</v>
      </c>
      <c r="F80" s="609"/>
      <c r="G80" s="610"/>
      <c r="H80" s="261"/>
      <c r="I80" s="261"/>
      <c r="J80" s="261"/>
      <c r="K80" s="261"/>
      <c r="L80" s="261"/>
      <c r="M80" s="261"/>
      <c r="N80" s="261"/>
      <c r="O80" s="261"/>
      <c r="P80" s="261"/>
      <c r="Q80" s="261"/>
      <c r="R80" s="261"/>
      <c r="S80" s="261"/>
      <c r="T80" s="262" t="str">
        <f>IF(COUNT(H80:S80)=0,"",SUMPRODUCT(ROUND(H80:S80,1)))</f>
        <v/>
      </c>
      <c r="U80" s="624"/>
      <c r="V80" s="625"/>
      <c r="W80" s="625"/>
      <c r="X80" s="625"/>
      <c r="Y80" s="625"/>
      <c r="Z80" s="626"/>
      <c r="AA80" s="257"/>
      <c r="AB80" s="257"/>
      <c r="AC80" s="257"/>
      <c r="AD80" s="299"/>
      <c r="AE80" s="299"/>
      <c r="AF80" s="268"/>
      <c r="AG80" s="268"/>
      <c r="AH80" s="268"/>
      <c r="AI80" s="271"/>
      <c r="AJ80" s="271"/>
      <c r="AK80" s="271"/>
      <c r="AL80" s="271"/>
      <c r="AM80" s="271"/>
      <c r="AN80" s="271"/>
      <c r="AO80" s="271"/>
      <c r="AP80" s="271"/>
      <c r="AQ80" s="271"/>
      <c r="AR80" s="271"/>
      <c r="AS80" s="271"/>
      <c r="AT80" s="271"/>
      <c r="AU80" s="272"/>
      <c r="AX80" s="569" t="str">
        <f>IF(C100="","",C100)</f>
        <v/>
      </c>
      <c r="AY80" s="569"/>
      <c r="AZ80" s="587" t="str">
        <f>IF(E100="","",E100)</f>
        <v/>
      </c>
      <c r="BA80" s="590" t="str">
        <f ca="1">IF(F100="","",F100)</f>
        <v/>
      </c>
      <c r="BB80" s="590"/>
      <c r="BC80" s="590"/>
      <c r="BD80" s="587" t="str">
        <f>IF(I100="","",I100)</f>
        <v/>
      </c>
      <c r="BE80" s="578" t="e">
        <f>IF(#REF!="発電事業者","送電電力（MW）","受電電力（MW）")</f>
        <v>#REF!</v>
      </c>
      <c r="BF80" s="579"/>
      <c r="BG80" s="331" t="str">
        <f>IF(COUNT(BG68,L100)=2,ROUND(BG68*L100/SUM(L99:L108),#REF!),"")</f>
        <v/>
      </c>
      <c r="BH80" s="331" t="str">
        <f>IF(COUNT(BH68,M100)=2,ROUND(BH68*M100/SUM(M99:M108),#REF!),"")</f>
        <v/>
      </c>
      <c r="BI80" s="331" t="str">
        <f>IF(COUNT(BI68,N100)=2,ROUND(BI68*N100/SUM(N99:N108),#REF!),"")</f>
        <v/>
      </c>
      <c r="BJ80" s="331" t="str">
        <f>IF(COUNT(BJ68,O100)=2,ROUND(BJ68*O100/SUM(O99:O108),#REF!),"")</f>
        <v/>
      </c>
      <c r="BK80" s="331" t="str">
        <f>IF(COUNT(BK68,P100)=2,ROUND(BK68*P100/SUM(P99:P108),#REF!),"")</f>
        <v/>
      </c>
      <c r="BL80" s="331" t="str">
        <f>IF(COUNT(BL68,Q100)=2,ROUND(BL68*Q100/SUM(Q99:Q108),#REF!),"")</f>
        <v/>
      </c>
      <c r="BM80" s="331" t="str">
        <f>IF(COUNT(BM68,R100)=2,ROUND(BM68*R100/SUM(R99:R108),#REF!),"")</f>
        <v/>
      </c>
      <c r="BN80" s="331" t="str">
        <f>IF(COUNT(BN68,S100)=2,ROUND(BN68*S100/SUM(S99:S108),#REF!),"")</f>
        <v/>
      </c>
      <c r="BO80" s="331" t="str">
        <f>IF(COUNT(BO68,T100)=2,ROUND(BO68*T100/SUM(T99:T108),#REF!),"")</f>
        <v/>
      </c>
      <c r="BP80" s="331" t="str">
        <f>IF(COUNT(BP68,U100)=2,ROUND(BP68*U100/SUM(U99:U108),#REF!),"")</f>
        <v/>
      </c>
      <c r="BQ80" s="331" t="str">
        <f>IF(COUNT(BQ68,V100)=2,ROUND(BQ68*V100/SUM(V99:V108),#REF!),"")</f>
        <v/>
      </c>
      <c r="BR80" s="331" t="str">
        <f>IF(COUNT(BR68,W100)=2,ROUND(BR68*W100/SUM(W99:W108),#REF!),"")</f>
        <v/>
      </c>
      <c r="BS80" s="569" t="e">
        <f>IF(#REF!="発電事業者","送電電力（MW）","受電電力（MW）")</f>
        <v>#REF!</v>
      </c>
      <c r="BT80" s="569"/>
      <c r="BU80" s="569"/>
      <c r="BV80" s="333" t="s">
        <v>171</v>
      </c>
      <c r="BW80" s="580"/>
      <c r="BX80" s="580"/>
      <c r="BY80" s="331" t="str">
        <f>IF(COUNT(BY68,X100)=2,ROUND(BY68*X100/SUM(X99:X108),#REF!),"")</f>
        <v/>
      </c>
      <c r="BZ80" s="331" t="str">
        <f>IF(COUNT(BZ68,Y100)=2,ROUND(BZ68*Y100/SUM(Y99:Y108),#REF!),"")</f>
        <v/>
      </c>
      <c r="CA80" s="331" t="str">
        <f>IF(COUNT(CA68,Z100)=2,ROUND(CA68*Z100/SUM(Z99:Z108),#REF!),"")</f>
        <v/>
      </c>
      <c r="CB80" s="331" t="str">
        <f>IF(COUNT(CB68,AA100)=2,ROUND(CB68*AA100/SUM(AA99:AA108),#REF!),"")</f>
        <v/>
      </c>
      <c r="CC80" s="331" t="str">
        <f>IF(COUNT(CC68,AB100)=2,ROUND(CC68*AB100/SUM(AB99:AB108),#REF!),"")</f>
        <v/>
      </c>
      <c r="CD80" s="331" t="str">
        <f>IF(COUNT(CD68,AC100)=2,ROUND(CD68*AC100/SUM(AC99:AC108),#REF!),"")</f>
        <v/>
      </c>
      <c r="CE80" s="331" t="str">
        <f>IF(COUNT(CE68,AD100)=2,ROUND(CE68*AD100/SUM(AD99:AD108),#REF!),"")</f>
        <v/>
      </c>
      <c r="CF80" s="331" t="str">
        <f>IF(COUNT(CF68,AE100)=2,ROUND(CF68*AE100/SUM(AE99:AE108),#REF!),"")</f>
        <v/>
      </c>
      <c r="CG80" s="331" t="str">
        <f>IF(COUNT(CG68,AF100)=2,ROUND(CG68*AF100/SUM(AF99:AF108),#REF!),"")</f>
        <v/>
      </c>
      <c r="CH80" s="563" t="s">
        <v>118</v>
      </c>
      <c r="CI80" s="563"/>
      <c r="CJ80" s="563"/>
      <c r="CK80" s="563"/>
      <c r="CL80" s="563"/>
      <c r="CM80" s="563"/>
      <c r="CN80" s="563"/>
      <c r="CO80" s="563"/>
      <c r="CP80" s="563"/>
      <c r="CQ80" s="563"/>
    </row>
    <row r="81" spans="3:97" s="243" customFormat="1" ht="13.5" customHeight="1">
      <c r="C81" s="604" t="e">
        <f>DATE(#REF!+4,1,1)</f>
        <v>#REF!</v>
      </c>
      <c r="D81" s="605"/>
      <c r="E81" s="613" t="s">
        <v>198</v>
      </c>
      <c r="F81" s="614"/>
      <c r="G81" s="615"/>
      <c r="H81" s="256"/>
      <c r="I81" s="256"/>
      <c r="J81" s="256"/>
      <c r="K81" s="256"/>
      <c r="L81" s="256"/>
      <c r="M81" s="256"/>
      <c r="N81" s="256"/>
      <c r="O81" s="256"/>
      <c r="P81" s="256"/>
      <c r="Q81" s="256"/>
      <c r="R81" s="256"/>
      <c r="S81" s="256"/>
      <c r="T81" s="255"/>
      <c r="U81" s="613" t="s">
        <v>210</v>
      </c>
      <c r="V81" s="614"/>
      <c r="W81" s="614"/>
      <c r="X81" s="615"/>
      <c r="Y81" s="666"/>
      <c r="Z81" s="667"/>
      <c r="AA81" s="257"/>
      <c r="AB81" s="257"/>
      <c r="AC81" s="257"/>
      <c r="AD81" s="299"/>
      <c r="AE81" s="299"/>
      <c r="AF81" s="268"/>
      <c r="AG81" s="268"/>
      <c r="AH81" s="268"/>
      <c r="AI81" s="257"/>
      <c r="AJ81" s="257"/>
      <c r="AK81" s="257"/>
      <c r="AL81" s="257"/>
      <c r="AM81" s="257"/>
      <c r="AN81" s="257"/>
      <c r="AO81" s="257"/>
      <c r="AP81" s="257"/>
      <c r="AQ81" s="257"/>
      <c r="AR81" s="257"/>
      <c r="AS81" s="257"/>
      <c r="AT81" s="257"/>
      <c r="AU81" s="257"/>
      <c r="AX81" s="569"/>
      <c r="AY81" s="569"/>
      <c r="AZ81" s="588"/>
      <c r="BA81" s="590"/>
      <c r="BB81" s="590"/>
      <c r="BC81" s="590"/>
      <c r="BD81" s="588"/>
      <c r="BE81" s="583"/>
      <c r="BF81" s="584"/>
      <c r="BG81" s="259"/>
      <c r="BH81" s="259"/>
      <c r="BI81" s="259"/>
      <c r="BJ81" s="259"/>
      <c r="BK81" s="259"/>
      <c r="BL81" s="259"/>
      <c r="BM81" s="259"/>
      <c r="BN81" s="259"/>
      <c r="BO81" s="259"/>
      <c r="BP81" s="259"/>
      <c r="BQ81" s="259"/>
      <c r="BR81" s="259"/>
      <c r="BS81" s="569"/>
      <c r="BT81" s="569"/>
      <c r="BU81" s="569"/>
      <c r="BV81" s="333" t="s">
        <v>172</v>
      </c>
      <c r="BW81" s="581"/>
      <c r="BX81" s="581"/>
      <c r="BY81" s="331" t="str">
        <f>IF(COUNT(BY69,X100)=2,ROUND(BY69*X100/SUM(X99:X108),#REF!),"")</f>
        <v/>
      </c>
      <c r="BZ81" s="331" t="str">
        <f>IF(COUNT(BZ69,Y100)=2,ROUND(BZ69*Y100/SUM(Y99:Y108),#REF!),"")</f>
        <v/>
      </c>
      <c r="CA81" s="331" t="str">
        <f>IF(COUNT(CA69,Z100)=2,ROUND(CA69*Z100/SUM(Z99:Z108),#REF!),"")</f>
        <v/>
      </c>
      <c r="CB81" s="331" t="str">
        <f>IF(COUNT(CB69,AA100)=2,ROUND(CB69*AA100/SUM(AA99:AA108),#REF!),"")</f>
        <v/>
      </c>
      <c r="CC81" s="331" t="str">
        <f>IF(COUNT(CC69,AB100)=2,ROUND(CC69*AB100/SUM(AB99:AB108),#REF!),"")</f>
        <v/>
      </c>
      <c r="CD81" s="331" t="str">
        <f>IF(COUNT(CD69,AC100)=2,ROUND(CD69*AC100/SUM(AC99:AC108),#REF!),"")</f>
        <v/>
      </c>
      <c r="CE81" s="331" t="str">
        <f>IF(COUNT(CE69,AD100)=2,ROUND(CE69*AD100/SUM(AD99:AD108),#REF!),"")</f>
        <v/>
      </c>
      <c r="CF81" s="331" t="str">
        <f>IF(COUNT(CF69,AE100)=2,ROUND(CF69*AE100/SUM(AE99:AE108),#REF!),"")</f>
        <v/>
      </c>
      <c r="CG81" s="331" t="str">
        <f>IF(COUNT(CG69,AF100)=2,ROUND(CG69*AF100/SUM(AF99:AF108),#REF!),"")</f>
        <v/>
      </c>
      <c r="CH81" s="564" t="str">
        <f>IF(CH80="","",CH80)</f>
        <v>地熱</v>
      </c>
      <c r="CI81" s="564"/>
      <c r="CJ81" s="564"/>
      <c r="CK81" s="564"/>
      <c r="CL81" s="564"/>
      <c r="CM81" s="564"/>
      <c r="CN81" s="564"/>
      <c r="CO81" s="564"/>
      <c r="CP81" s="564"/>
      <c r="CQ81" s="564"/>
    </row>
    <row r="82" spans="3:97" s="243" customFormat="1" ht="13.5" customHeight="1">
      <c r="C82" s="606"/>
      <c r="D82" s="607"/>
      <c r="E82" s="608" t="s">
        <v>212</v>
      </c>
      <c r="F82" s="609"/>
      <c r="G82" s="610"/>
      <c r="H82" s="261"/>
      <c r="I82" s="261"/>
      <c r="J82" s="261"/>
      <c r="K82" s="261"/>
      <c r="L82" s="261"/>
      <c r="M82" s="261"/>
      <c r="N82" s="261"/>
      <c r="O82" s="261"/>
      <c r="P82" s="261"/>
      <c r="Q82" s="261"/>
      <c r="R82" s="261"/>
      <c r="S82" s="261"/>
      <c r="T82" s="262" t="str">
        <f>IF(COUNT(H82:S82)=0,"",SUMPRODUCT(ROUND(H82:S82,1)))</f>
        <v/>
      </c>
      <c r="U82" s="608" t="s">
        <v>211</v>
      </c>
      <c r="V82" s="609"/>
      <c r="W82" s="609"/>
      <c r="X82" s="610"/>
      <c r="Y82" s="664"/>
      <c r="Z82" s="665"/>
      <c r="AA82" s="257"/>
      <c r="AB82" s="257"/>
      <c r="AC82" s="257"/>
      <c r="AD82" s="299"/>
      <c r="AE82" s="299"/>
      <c r="AF82" s="268"/>
      <c r="AG82" s="268"/>
      <c r="AH82" s="268"/>
      <c r="AI82" s="271"/>
      <c r="AJ82" s="271"/>
      <c r="AK82" s="271"/>
      <c r="AL82" s="271"/>
      <c r="AM82" s="271"/>
      <c r="AN82" s="271"/>
      <c r="AO82" s="271"/>
      <c r="AP82" s="271"/>
      <c r="AQ82" s="271"/>
      <c r="AR82" s="271"/>
      <c r="AS82" s="271"/>
      <c r="AT82" s="271"/>
      <c r="AU82" s="272"/>
      <c r="AX82" s="569"/>
      <c r="AY82" s="569"/>
      <c r="AZ82" s="589"/>
      <c r="BA82" s="590"/>
      <c r="BB82" s="590"/>
      <c r="BC82" s="590"/>
      <c r="BD82" s="589"/>
      <c r="BE82" s="585" t="e">
        <f>IF(#REF!="発電事業者","月間送電電力量（GWh）","月間受電電力量（GWh）")</f>
        <v>#REF!</v>
      </c>
      <c r="BF82" s="586"/>
      <c r="BG82" s="331" t="str">
        <f>IF(COUNT(BG70,L100)=2,ROUND(BG70*L100/SUM(L99:L108),#REF!),"")</f>
        <v/>
      </c>
      <c r="BH82" s="331" t="str">
        <f>IF(COUNT(BH70,M100)=2,ROUND(BH70*M100/SUM(M99:M108),#REF!),"")</f>
        <v/>
      </c>
      <c r="BI82" s="331" t="str">
        <f>IF(COUNT(BI70,N100)=2,ROUND(BI70*N100/SUM(N99:N108),#REF!),"")</f>
        <v/>
      </c>
      <c r="BJ82" s="331" t="str">
        <f>IF(COUNT(BJ70,O100)=2,ROUND(BJ70*O100/SUM(O99:O108),#REF!),"")</f>
        <v/>
      </c>
      <c r="BK82" s="331" t="str">
        <f>IF(COUNT(BK70,P100)=2,ROUND(BK70*P100/SUM(P99:P108),#REF!),"")</f>
        <v/>
      </c>
      <c r="BL82" s="331" t="str">
        <f>IF(COUNT(BL70,Q100)=2,ROUND(BL70*Q100/SUM(Q99:Q108),#REF!),"")</f>
        <v/>
      </c>
      <c r="BM82" s="331" t="str">
        <f>IF(COUNT(BM70,R100)=2,ROUND(BM70*R100/SUM(R99:R108),#REF!),"")</f>
        <v/>
      </c>
      <c r="BN82" s="331" t="str">
        <f>IF(COUNT(BN70,S100)=2,ROUND(BN70*S100/SUM(S99:S108),#REF!),"")</f>
        <v/>
      </c>
      <c r="BO82" s="331" t="str">
        <f>IF(COUNT(BO70,T100)=2,ROUND(BO70*T100/SUM(T99:T108),#REF!),"")</f>
        <v/>
      </c>
      <c r="BP82" s="331" t="str">
        <f>IF(COUNT(BP70,U100)=2,ROUND(BP70*U100/SUM(U99:U108),#REF!),"")</f>
        <v/>
      </c>
      <c r="BQ82" s="331" t="str">
        <f>IF(COUNT(BQ70,V100)=2,ROUND(BQ70*V100/SUM(V99:V108),#REF!),"")</f>
        <v/>
      </c>
      <c r="BR82" s="331" t="str">
        <f>IF(COUNT(BR70,W100)=2,ROUND(BR70*W100/SUM(W99:W108),#REF!),"")</f>
        <v/>
      </c>
      <c r="BS82" s="569" t="e">
        <f>IF(#REF!="発電事業者","年間送電電力量（GWh）","年間受電電力量（GWh）")</f>
        <v>#REF!</v>
      </c>
      <c r="BT82" s="569"/>
      <c r="BU82" s="569"/>
      <c r="BV82" s="333" t="s">
        <v>25</v>
      </c>
      <c r="BW82" s="582"/>
      <c r="BX82" s="582"/>
      <c r="BY82" s="331" t="str">
        <f>IF(COUNT(BY70,X100)=2,ROUND(BY70*X100/SUM(X99:X108),#REF!),"")</f>
        <v/>
      </c>
      <c r="BZ82" s="331" t="str">
        <f>IF(COUNT(BZ70,Y100)=2,ROUND(BZ70*Y100/SUM(Y99:Y108),#REF!),"")</f>
        <v/>
      </c>
      <c r="CA82" s="331" t="str">
        <f>IF(COUNT(CA70,Z100)=2,ROUND(CA70*Z100/SUM(Z99:Z108),#REF!),"")</f>
        <v/>
      </c>
      <c r="CB82" s="331" t="str">
        <f>IF(COUNT(CB70,AA100)=2,ROUND(CB70*AA100/SUM(AA99:AA108),#REF!),"")</f>
        <v/>
      </c>
      <c r="CC82" s="331" t="str">
        <f>IF(COUNT(CC70,AB100)=2,ROUND(CC70*AB100/SUM(AB99:AB108),#REF!),"")</f>
        <v/>
      </c>
      <c r="CD82" s="331" t="str">
        <f>IF(COUNT(CD70,AC100)=2,ROUND(CD70*AC100/SUM(AC99:AC108),#REF!),"")</f>
        <v/>
      </c>
      <c r="CE82" s="331" t="str">
        <f>IF(COUNT(CE70,AD100)=2,ROUND(CE70*AD100/SUM(AD99:AD108),#REF!),"")</f>
        <v/>
      </c>
      <c r="CF82" s="331" t="str">
        <f>IF(COUNT(CF70,AE100)=2,ROUND(CF70*AE100/SUM(AE99:AE108),#REF!),"")</f>
        <v/>
      </c>
      <c r="CG82" s="331" t="str">
        <f>IF(COUNT(CG70,AF100)=2,ROUND(CG70*AF100/SUM(AF99:AF108),#REF!),"")</f>
        <v/>
      </c>
      <c r="CH82" s="565" t="str">
        <f>IF(COUNTA(AG100)=0,"",AG100)</f>
        <v/>
      </c>
      <c r="CI82" s="565"/>
      <c r="CJ82" s="565"/>
      <c r="CK82" s="565"/>
      <c r="CL82" s="565"/>
      <c r="CM82" s="565"/>
      <c r="CN82" s="565"/>
      <c r="CO82" s="565"/>
      <c r="CP82" s="565"/>
      <c r="CQ82" s="565"/>
    </row>
    <row r="83" spans="3:97" s="243" customFormat="1" ht="13.5" customHeight="1">
      <c r="C83" s="604" t="e">
        <f>DATE(#REF!+5,1,1)</f>
        <v>#REF!</v>
      </c>
      <c r="D83" s="605"/>
      <c r="E83" s="613" t="s">
        <v>198</v>
      </c>
      <c r="F83" s="614"/>
      <c r="G83" s="615"/>
      <c r="H83" s="256"/>
      <c r="I83" s="256"/>
      <c r="J83" s="256"/>
      <c r="K83" s="256"/>
      <c r="L83" s="256"/>
      <c r="M83" s="256"/>
      <c r="N83" s="256"/>
      <c r="O83" s="256"/>
      <c r="P83" s="256"/>
      <c r="Q83" s="256"/>
      <c r="R83" s="256"/>
      <c r="S83" s="256"/>
      <c r="T83" s="255"/>
      <c r="U83" s="618"/>
      <c r="V83" s="619"/>
      <c r="W83" s="619"/>
      <c r="X83" s="619"/>
      <c r="Y83" s="619"/>
      <c r="Z83" s="620"/>
      <c r="AA83" s="257"/>
      <c r="AB83" s="257"/>
      <c r="AC83" s="257"/>
      <c r="AD83" s="299"/>
      <c r="AE83" s="299"/>
      <c r="AF83" s="268"/>
      <c r="AG83" s="268"/>
      <c r="AH83" s="268"/>
      <c r="AI83" s="257"/>
      <c r="AJ83" s="257"/>
      <c r="AK83" s="257"/>
      <c r="AL83" s="257"/>
      <c r="AM83" s="257"/>
      <c r="AN83" s="257"/>
      <c r="AO83" s="257"/>
      <c r="AP83" s="257"/>
      <c r="AQ83" s="257"/>
      <c r="AR83" s="257"/>
      <c r="AS83" s="257"/>
      <c r="AT83" s="257"/>
      <c r="AU83" s="257"/>
      <c r="AX83" s="569" t="str">
        <f>IF(C101="","",C101)</f>
        <v/>
      </c>
      <c r="AY83" s="569"/>
      <c r="AZ83" s="587" t="str">
        <f>IF(E101="","",E101)</f>
        <v/>
      </c>
      <c r="BA83" s="590" t="str">
        <f ca="1">IF(F101="","",F101)</f>
        <v/>
      </c>
      <c r="BB83" s="590"/>
      <c r="BC83" s="590"/>
      <c r="BD83" s="587" t="str">
        <f>IF(I101="","",I101)</f>
        <v/>
      </c>
      <c r="BE83" s="578" t="e">
        <f>IF(#REF!="発電事業者","送電電力（MW）","受電電力（MW）")</f>
        <v>#REF!</v>
      </c>
      <c r="BF83" s="579"/>
      <c r="BG83" s="331" t="str">
        <f>IF(COUNT(BG68,L101)=2,ROUND(BG68*L101/SUM(L99:L108),#REF!),"")</f>
        <v/>
      </c>
      <c r="BH83" s="331" t="str">
        <f>IF(COUNT(BH68,M101)=2,ROUND(BH68*M101/SUM(M99:M108),#REF!),"")</f>
        <v/>
      </c>
      <c r="BI83" s="331" t="str">
        <f>IF(COUNT(BI68,N101)=2,ROUND(BI68*N101/SUM(N99:N108),#REF!),"")</f>
        <v/>
      </c>
      <c r="BJ83" s="331" t="str">
        <f>IF(COUNT(BJ68,O101)=2,ROUND(BJ68*O101/SUM(O99:O108),#REF!),"")</f>
        <v/>
      </c>
      <c r="BK83" s="331" t="str">
        <f>IF(COUNT(BK68,P101)=2,ROUND(BK68*P101/SUM(P99:P108),#REF!),"")</f>
        <v/>
      </c>
      <c r="BL83" s="331" t="str">
        <f>IF(COUNT(BL68,Q101)=2,ROUND(BL68*Q101/SUM(Q99:Q108),#REF!),"")</f>
        <v/>
      </c>
      <c r="BM83" s="331" t="str">
        <f>IF(COUNT(BM68,R101)=2,ROUND(BM68*R101/SUM(R99:R108),#REF!),"")</f>
        <v/>
      </c>
      <c r="BN83" s="331" t="str">
        <f>IF(COUNT(BN68,S101)=2,ROUND(BN68*S101/SUM(S99:S108),#REF!),"")</f>
        <v/>
      </c>
      <c r="BO83" s="331" t="str">
        <f>IF(COUNT(BO68,T101)=2,ROUND(BO68*T101/SUM(T99:T108),#REF!),"")</f>
        <v/>
      </c>
      <c r="BP83" s="331" t="str">
        <f>IF(COUNT(BP68,U101)=2,ROUND(BP68*U101/SUM(U99:U108),#REF!),"")</f>
        <v/>
      </c>
      <c r="BQ83" s="331" t="str">
        <f>IF(COUNT(BQ68,V101)=2,ROUND(BQ68*V101/SUM(V99:V108),#REF!),"")</f>
        <v/>
      </c>
      <c r="BR83" s="331" t="str">
        <f>IF(COUNT(BR68,W101)=2,ROUND(BR68*W101/SUM(W99:W108),#REF!),"")</f>
        <v/>
      </c>
      <c r="BS83" s="569" t="e">
        <f>IF(#REF!="発電事業者","送電電力（MW）","受電電力（MW）")</f>
        <v>#REF!</v>
      </c>
      <c r="BT83" s="569"/>
      <c r="BU83" s="569"/>
      <c r="BV83" s="333" t="s">
        <v>171</v>
      </c>
      <c r="BW83" s="580"/>
      <c r="BX83" s="580"/>
      <c r="BY83" s="331" t="str">
        <f>IF(COUNT(BY68,X101)=2,ROUND(BY68*X101/SUM(X99:X108),#REF!),"")</f>
        <v/>
      </c>
      <c r="BZ83" s="331" t="str">
        <f>IF(COUNT(BZ68,Y101)=2,ROUND(BZ68*Y101/SUM(Y99:Y108),#REF!),"")</f>
        <v/>
      </c>
      <c r="CA83" s="331" t="str">
        <f>IF(COUNT(CA68,Z101)=2,ROUND(CA68*Z101/SUM(Z99:Z108),#REF!),"")</f>
        <v/>
      </c>
      <c r="CB83" s="331" t="str">
        <f>IF(COUNT(CB68,AA101)=2,ROUND(CB68*AA101/SUM(AA99:AA108),#REF!),"")</f>
        <v/>
      </c>
      <c r="CC83" s="331" t="str">
        <f>IF(COUNT(CC68,AB101)=2,ROUND(CC68*AB101/SUM(AB99:AB108),#REF!),"")</f>
        <v/>
      </c>
      <c r="CD83" s="331" t="str">
        <f>IF(COUNT(CD68,AC101)=2,ROUND(CD68*AC101/SUM(AC99:AC108),#REF!),"")</f>
        <v/>
      </c>
      <c r="CE83" s="331" t="str">
        <f>IF(COUNT(CE68,AD101)=2,ROUND(CE68*AD101/SUM(AD99:AD108),#REF!),"")</f>
        <v/>
      </c>
      <c r="CF83" s="331" t="str">
        <f>IF(COUNT(CF68,AE101)=2,ROUND(CF68*AE101/SUM(AE99:AE108),#REF!),"")</f>
        <v/>
      </c>
      <c r="CG83" s="331" t="str">
        <f>IF(COUNT(CG68,AF101)=2,ROUND(CG68*AF101/SUM(AF99:AF108),#REF!),"")</f>
        <v/>
      </c>
      <c r="CH83" s="563" t="s">
        <v>118</v>
      </c>
      <c r="CI83" s="563"/>
      <c r="CJ83" s="563"/>
      <c r="CK83" s="563"/>
      <c r="CL83" s="563"/>
      <c r="CM83" s="563"/>
      <c r="CN83" s="563"/>
      <c r="CO83" s="563"/>
      <c r="CP83" s="563"/>
      <c r="CQ83" s="563"/>
    </row>
    <row r="84" spans="3:97" s="243" customFormat="1" ht="13.5" customHeight="1">
      <c r="C84" s="606"/>
      <c r="D84" s="607"/>
      <c r="E84" s="608" t="s">
        <v>212</v>
      </c>
      <c r="F84" s="609"/>
      <c r="G84" s="610"/>
      <c r="H84" s="261"/>
      <c r="I84" s="261"/>
      <c r="J84" s="261"/>
      <c r="K84" s="261"/>
      <c r="L84" s="261"/>
      <c r="M84" s="261"/>
      <c r="N84" s="261"/>
      <c r="O84" s="261"/>
      <c r="P84" s="261"/>
      <c r="Q84" s="261"/>
      <c r="R84" s="261"/>
      <c r="S84" s="261"/>
      <c r="T84" s="262" t="str">
        <f>IF(COUNT(H84:S84)=0,"",SUMPRODUCT(ROUND(H84:S84,1)))</f>
        <v/>
      </c>
      <c r="U84" s="621"/>
      <c r="V84" s="622"/>
      <c r="W84" s="622"/>
      <c r="X84" s="622"/>
      <c r="Y84" s="622"/>
      <c r="Z84" s="623"/>
      <c r="AA84" s="257"/>
      <c r="AB84" s="257"/>
      <c r="AC84" s="257"/>
      <c r="AD84" s="299"/>
      <c r="AE84" s="299"/>
      <c r="AF84" s="268"/>
      <c r="AG84" s="268"/>
      <c r="AH84" s="268"/>
      <c r="AI84" s="271"/>
      <c r="AJ84" s="271"/>
      <c r="AK84" s="271"/>
      <c r="AL84" s="271"/>
      <c r="AM84" s="271"/>
      <c r="AN84" s="271"/>
      <c r="AO84" s="271"/>
      <c r="AP84" s="271"/>
      <c r="AQ84" s="271"/>
      <c r="AR84" s="271"/>
      <c r="AS84" s="271"/>
      <c r="AT84" s="271"/>
      <c r="AU84" s="272"/>
      <c r="AX84" s="569"/>
      <c r="AY84" s="569"/>
      <c r="AZ84" s="588"/>
      <c r="BA84" s="590"/>
      <c r="BB84" s="590"/>
      <c r="BC84" s="590"/>
      <c r="BD84" s="588"/>
      <c r="BE84" s="583"/>
      <c r="BF84" s="584"/>
      <c r="BG84" s="259"/>
      <c r="BH84" s="259"/>
      <c r="BI84" s="259"/>
      <c r="BJ84" s="259"/>
      <c r="BK84" s="259"/>
      <c r="BL84" s="259"/>
      <c r="BM84" s="259"/>
      <c r="BN84" s="259"/>
      <c r="BO84" s="259"/>
      <c r="BP84" s="259"/>
      <c r="BQ84" s="259"/>
      <c r="BR84" s="259"/>
      <c r="BS84" s="569"/>
      <c r="BT84" s="569"/>
      <c r="BU84" s="569"/>
      <c r="BV84" s="333" t="s">
        <v>172</v>
      </c>
      <c r="BW84" s="581"/>
      <c r="BX84" s="581"/>
      <c r="BY84" s="331" t="str">
        <f>IF(COUNT(BY69,X101)=2,ROUND(BY69*X101/SUM(X99:X108),#REF!),"")</f>
        <v/>
      </c>
      <c r="BZ84" s="331" t="str">
        <f>IF(COUNT(BZ69,Y101)=2,ROUND(BZ69*Y101/SUM(Y99:Y108),#REF!),"")</f>
        <v/>
      </c>
      <c r="CA84" s="331" t="str">
        <f>IF(COUNT(CA69,Z101)=2,ROUND(CA69*Z101/SUM(Z99:Z108),#REF!),"")</f>
        <v/>
      </c>
      <c r="CB84" s="331" t="str">
        <f>IF(COUNT(CB69,AA101)=2,ROUND(CB69*AA101/SUM(AA99:AA108),#REF!),"")</f>
        <v/>
      </c>
      <c r="CC84" s="331" t="str">
        <f>IF(COUNT(CC69,AB101)=2,ROUND(CC69*AB101/SUM(AB99:AB108),#REF!),"")</f>
        <v/>
      </c>
      <c r="CD84" s="331" t="str">
        <f>IF(COUNT(CD69,AC101)=2,ROUND(CD69*AC101/SUM(AC99:AC108),#REF!),"")</f>
        <v/>
      </c>
      <c r="CE84" s="331" t="str">
        <f>IF(COUNT(CE69,AD101)=2,ROUND(CE69*AD101/SUM(AD99:AD108),#REF!),"")</f>
        <v/>
      </c>
      <c r="CF84" s="331" t="str">
        <f>IF(COUNT(CF69,AE101)=2,ROUND(CF69*AE101/SUM(AE99:AE108),#REF!),"")</f>
        <v/>
      </c>
      <c r="CG84" s="331" t="str">
        <f>IF(COUNT(CG69,AF101)=2,ROUND(CG69*AF101/SUM(AF99:AF108),#REF!),"")</f>
        <v/>
      </c>
      <c r="CH84" s="564" t="str">
        <f>IF(CH83="","",CH83)</f>
        <v>地熱</v>
      </c>
      <c r="CI84" s="564"/>
      <c r="CJ84" s="564"/>
      <c r="CK84" s="564"/>
      <c r="CL84" s="564"/>
      <c r="CM84" s="564"/>
      <c r="CN84" s="564"/>
      <c r="CO84" s="564"/>
      <c r="CP84" s="564"/>
      <c r="CQ84" s="564"/>
    </row>
    <row r="85" spans="3:97" s="243" customFormat="1" ht="13.5" customHeight="1">
      <c r="C85" s="604" t="e">
        <f>DATE(#REF!+6,1,1)</f>
        <v>#REF!</v>
      </c>
      <c r="D85" s="605"/>
      <c r="E85" s="613" t="s">
        <v>198</v>
      </c>
      <c r="F85" s="614"/>
      <c r="G85" s="615"/>
      <c r="H85" s="256"/>
      <c r="I85" s="256"/>
      <c r="J85" s="256"/>
      <c r="K85" s="256"/>
      <c r="L85" s="256"/>
      <c r="M85" s="256"/>
      <c r="N85" s="256"/>
      <c r="O85" s="256"/>
      <c r="P85" s="256"/>
      <c r="Q85" s="256"/>
      <c r="R85" s="256"/>
      <c r="S85" s="256"/>
      <c r="T85" s="255"/>
      <c r="U85" s="621"/>
      <c r="V85" s="622"/>
      <c r="W85" s="622"/>
      <c r="X85" s="622"/>
      <c r="Y85" s="622"/>
      <c r="Z85" s="623"/>
      <c r="AA85" s="257"/>
      <c r="AB85" s="257"/>
      <c r="AC85" s="257"/>
      <c r="AD85" s="299"/>
      <c r="AE85" s="299"/>
      <c r="AF85" s="268"/>
      <c r="AG85" s="268"/>
      <c r="AH85" s="268"/>
      <c r="AI85" s="257"/>
      <c r="AJ85" s="257"/>
      <c r="AK85" s="257"/>
      <c r="AL85" s="257"/>
      <c r="AM85" s="257"/>
      <c r="AN85" s="257"/>
      <c r="AO85" s="257"/>
      <c r="AP85" s="257"/>
      <c r="AQ85" s="257"/>
      <c r="AR85" s="257"/>
      <c r="AS85" s="257"/>
      <c r="AT85" s="257"/>
      <c r="AU85" s="257"/>
      <c r="AX85" s="569"/>
      <c r="AY85" s="569"/>
      <c r="AZ85" s="589"/>
      <c r="BA85" s="590"/>
      <c r="BB85" s="590"/>
      <c r="BC85" s="590"/>
      <c r="BD85" s="589"/>
      <c r="BE85" s="585" t="e">
        <f>IF(#REF!="発電事業者","月間送電電力量（GWh）","月間受電電力量（GWh）")</f>
        <v>#REF!</v>
      </c>
      <c r="BF85" s="586"/>
      <c r="BG85" s="331" t="str">
        <f>IF(COUNT(BG70,L101)=2,ROUND(BG70*L101/SUM(L99:L108),#REF!),"")</f>
        <v/>
      </c>
      <c r="BH85" s="331" t="str">
        <f>IF(COUNT(BH70,M101)=2,ROUND(BH70*M101/SUM(M99:M108),#REF!),"")</f>
        <v/>
      </c>
      <c r="BI85" s="331" t="str">
        <f>IF(COUNT(BI70,N101)=2,ROUND(BI70*N101/SUM(N99:N108),#REF!),"")</f>
        <v/>
      </c>
      <c r="BJ85" s="331" t="str">
        <f>IF(COUNT(BJ70,O101)=2,ROUND(BJ70*O101/SUM(O99:O108),#REF!),"")</f>
        <v/>
      </c>
      <c r="BK85" s="331" t="str">
        <f>IF(COUNT(BK70,P101)=2,ROUND(BK70*P101/SUM(P99:P108),#REF!),"")</f>
        <v/>
      </c>
      <c r="BL85" s="331" t="str">
        <f>IF(COUNT(BL70,Q101)=2,ROUND(BL70*Q101/SUM(Q99:Q108),#REF!),"")</f>
        <v/>
      </c>
      <c r="BM85" s="331" t="str">
        <f>IF(COUNT(BM70,R101)=2,ROUND(BM70*R101/SUM(R99:R108),#REF!),"")</f>
        <v/>
      </c>
      <c r="BN85" s="331" t="str">
        <f>IF(COUNT(BN70,S101)=2,ROUND(BN70*S101/SUM(S99:S108),#REF!),"")</f>
        <v/>
      </c>
      <c r="BO85" s="331" t="str">
        <f>IF(COUNT(BO70,T101)=2,ROUND(BO70*T101/SUM(T99:T108),#REF!),"")</f>
        <v/>
      </c>
      <c r="BP85" s="331" t="str">
        <f>IF(COUNT(BP70,U101)=2,ROUND(BP70*U101/SUM(U99:U108),#REF!),"")</f>
        <v/>
      </c>
      <c r="BQ85" s="331" t="str">
        <f>IF(COUNT(BQ70,V101)=2,ROUND(BQ70*V101/SUM(V99:V108),#REF!),"")</f>
        <v/>
      </c>
      <c r="BR85" s="331" t="str">
        <f>IF(COUNT(BR70,W101)=2,ROUND(BR70*W101/SUM(W99:W108),#REF!),"")</f>
        <v/>
      </c>
      <c r="BS85" s="569" t="e">
        <f>IF(#REF!="発電事業者","年間送電電力量（GWh）","年間受電電力量（GWh）")</f>
        <v>#REF!</v>
      </c>
      <c r="BT85" s="569"/>
      <c r="BU85" s="569"/>
      <c r="BV85" s="333" t="s">
        <v>25</v>
      </c>
      <c r="BW85" s="582"/>
      <c r="BX85" s="582"/>
      <c r="BY85" s="331" t="str">
        <f>IF(COUNT(BY70,X101)=2,ROUND(BY70*X101/SUM(X99:X108),#REF!),"")</f>
        <v/>
      </c>
      <c r="BZ85" s="331" t="str">
        <f>IF(COUNT(BZ70,Y101)=2,ROUND(BZ70*Y101/SUM(Y99:Y108),#REF!),"")</f>
        <v/>
      </c>
      <c r="CA85" s="331" t="str">
        <f>IF(COUNT(CA70,Z101)=2,ROUND(CA70*Z101/SUM(Z99:Z108),#REF!),"")</f>
        <v/>
      </c>
      <c r="CB85" s="331" t="str">
        <f>IF(COUNT(CB70,AA101)=2,ROUND(CB70*AA101/SUM(AA99:AA108),#REF!),"")</f>
        <v/>
      </c>
      <c r="CC85" s="331" t="str">
        <f>IF(COUNT(CC70,AB101)=2,ROUND(CC70*AB101/SUM(AB99:AB108),#REF!),"")</f>
        <v/>
      </c>
      <c r="CD85" s="331" t="str">
        <f>IF(COUNT(CD70,AC101)=2,ROUND(CD70*AC101/SUM(AC99:AC108),#REF!),"")</f>
        <v/>
      </c>
      <c r="CE85" s="331" t="str">
        <f>IF(COUNT(CE70,AD101)=2,ROUND(CE70*AD101/SUM(AD99:AD108),#REF!),"")</f>
        <v/>
      </c>
      <c r="CF85" s="331" t="str">
        <f>IF(COUNT(CF70,AE101)=2,ROUND(CF70*AE101/SUM(AE99:AE108),#REF!),"")</f>
        <v/>
      </c>
      <c r="CG85" s="331" t="str">
        <f>IF(COUNT(CG70,AF101)=2,ROUND(CG70*AF101/SUM(AF99:AF108),#REF!),"")</f>
        <v/>
      </c>
      <c r="CH85" s="565" t="str">
        <f>IF(COUNTA(AG101)=0,"",AG101)</f>
        <v/>
      </c>
      <c r="CI85" s="565"/>
      <c r="CJ85" s="565"/>
      <c r="CK85" s="565"/>
      <c r="CL85" s="565"/>
      <c r="CM85" s="565"/>
      <c r="CN85" s="565"/>
      <c r="CO85" s="565"/>
      <c r="CP85" s="565"/>
      <c r="CQ85" s="565"/>
    </row>
    <row r="86" spans="3:97" s="243" customFormat="1" ht="13.5" customHeight="1">
      <c r="C86" s="606"/>
      <c r="D86" s="607"/>
      <c r="E86" s="608" t="s">
        <v>212</v>
      </c>
      <c r="F86" s="609"/>
      <c r="G86" s="610"/>
      <c r="H86" s="261"/>
      <c r="I86" s="261"/>
      <c r="J86" s="261"/>
      <c r="K86" s="261"/>
      <c r="L86" s="261"/>
      <c r="M86" s="261"/>
      <c r="N86" s="261"/>
      <c r="O86" s="261"/>
      <c r="P86" s="261"/>
      <c r="Q86" s="261"/>
      <c r="R86" s="261"/>
      <c r="S86" s="261"/>
      <c r="T86" s="262" t="str">
        <f>IF(COUNT(H86:S86)=0,"",SUMPRODUCT(ROUND(H86:S86,1)))</f>
        <v/>
      </c>
      <c r="U86" s="621"/>
      <c r="V86" s="622"/>
      <c r="W86" s="622"/>
      <c r="X86" s="622"/>
      <c r="Y86" s="622"/>
      <c r="Z86" s="623"/>
      <c r="AA86" s="257"/>
      <c r="AB86" s="257"/>
      <c r="AC86" s="257"/>
      <c r="AD86" s="299"/>
      <c r="AE86" s="299"/>
      <c r="AF86" s="268"/>
      <c r="AG86" s="268"/>
      <c r="AH86" s="268"/>
      <c r="AI86" s="271"/>
      <c r="AJ86" s="271"/>
      <c r="AK86" s="271"/>
      <c r="AL86" s="271"/>
      <c r="AM86" s="271"/>
      <c r="AN86" s="271"/>
      <c r="AO86" s="271"/>
      <c r="AP86" s="271"/>
      <c r="AQ86" s="271"/>
      <c r="AR86" s="271"/>
      <c r="AS86" s="271"/>
      <c r="AT86" s="271"/>
      <c r="AU86" s="272"/>
      <c r="AX86" s="569" t="str">
        <f>IF(C102="","",C102)</f>
        <v/>
      </c>
      <c r="AY86" s="569"/>
      <c r="AZ86" s="587" t="str">
        <f>IF(E102="","",E102)</f>
        <v/>
      </c>
      <c r="BA86" s="590" t="str">
        <f ca="1">IF(F102="","",F102)</f>
        <v/>
      </c>
      <c r="BB86" s="590"/>
      <c r="BC86" s="590"/>
      <c r="BD86" s="587" t="str">
        <f>IF(I102="","",I102)</f>
        <v/>
      </c>
      <c r="BE86" s="578" t="e">
        <f>IF(#REF!="発電事業者","送電電力（MW）","受電電力（MW）")</f>
        <v>#REF!</v>
      </c>
      <c r="BF86" s="579"/>
      <c r="BG86" s="331" t="str">
        <f>IF(COUNT(BG68,L102)=2,ROUND(BG68*L102/SUM(L99:L108),#REF!),"")</f>
        <v/>
      </c>
      <c r="BH86" s="331" t="str">
        <f>IF(COUNT(BH68,M102)=2,ROUND(BH68*M102/SUM(M99:M108),#REF!),"")</f>
        <v/>
      </c>
      <c r="BI86" s="331" t="str">
        <f>IF(COUNT(BI68,N102)=2,ROUND(BI68*N102/SUM(N99:N108),#REF!),"")</f>
        <v/>
      </c>
      <c r="BJ86" s="331" t="str">
        <f>IF(COUNT(BJ68,O102)=2,ROUND(BJ68*O102/SUM(O99:O108),#REF!),"")</f>
        <v/>
      </c>
      <c r="BK86" s="331" t="str">
        <f>IF(COUNT(BK68,P102)=2,ROUND(BK68*P102/SUM(P99:P108),#REF!),"")</f>
        <v/>
      </c>
      <c r="BL86" s="331" t="str">
        <f>IF(COUNT(BL68,Q102)=2,ROUND(BL68*Q102/SUM(Q99:Q108),#REF!),"")</f>
        <v/>
      </c>
      <c r="BM86" s="331" t="str">
        <f>IF(COUNT(BM68,R102)=2,ROUND(BM68*R102/SUM(R99:R108),#REF!),"")</f>
        <v/>
      </c>
      <c r="BN86" s="331" t="str">
        <f>IF(COUNT(BN68,S102)=2,ROUND(BN68*S102/SUM(S99:S108),#REF!),"")</f>
        <v/>
      </c>
      <c r="BO86" s="331" t="str">
        <f>IF(COUNT(BO68,T102)=2,ROUND(BO68*T102/SUM(T99:T108),#REF!),"")</f>
        <v/>
      </c>
      <c r="BP86" s="331" t="str">
        <f>IF(COUNT(BP68,U102)=2,ROUND(BP68*U102/SUM(U99:U108),#REF!),"")</f>
        <v/>
      </c>
      <c r="BQ86" s="331" t="str">
        <f>IF(COUNT(BQ68,V102)=2,ROUND(BQ68*V102/SUM(V99:V108),#REF!),"")</f>
        <v/>
      </c>
      <c r="BR86" s="331" t="str">
        <f>IF(COUNT(BR68,W102)=2,ROUND(BR68*W102/SUM(W99:W108),#REF!),"")</f>
        <v/>
      </c>
      <c r="BS86" s="569" t="e">
        <f>IF(#REF!="発電事業者","送電電力（MW）","受電電力（MW）")</f>
        <v>#REF!</v>
      </c>
      <c r="BT86" s="569"/>
      <c r="BU86" s="569"/>
      <c r="BV86" s="333" t="s">
        <v>171</v>
      </c>
      <c r="BW86" s="580"/>
      <c r="BX86" s="580"/>
      <c r="BY86" s="331" t="str">
        <f>IF(COUNT(BY68,X102)=2,ROUND(BY68*X102/SUM(X99:X108),#REF!),"")</f>
        <v/>
      </c>
      <c r="BZ86" s="331" t="str">
        <f>IF(COUNT(BZ68,Y102)=2,ROUND(BZ68*Y102/SUM(Y99:Y108),#REF!),"")</f>
        <v/>
      </c>
      <c r="CA86" s="331" t="str">
        <f>IF(COUNT(CA68,Z102)=2,ROUND(CA68*Z102/SUM(Z99:Z108),#REF!),"")</f>
        <v/>
      </c>
      <c r="CB86" s="331" t="str">
        <f>IF(COUNT(CB68,AA102)=2,ROUND(CB68*AA102/SUM(AA99:AA108),#REF!),"")</f>
        <v/>
      </c>
      <c r="CC86" s="331" t="str">
        <f>IF(COUNT(CC68,AB102)=2,ROUND(CC68*AB102/SUM(AB99:AB108),#REF!),"")</f>
        <v/>
      </c>
      <c r="CD86" s="331" t="str">
        <f>IF(COUNT(CD68,AC102)=2,ROUND(CD68*AC102/SUM(AC99:AC108),#REF!),"")</f>
        <v/>
      </c>
      <c r="CE86" s="331" t="str">
        <f>IF(COUNT(CE68,AD102)=2,ROUND(CE68*AD102/SUM(AD99:AD108),#REF!),"")</f>
        <v/>
      </c>
      <c r="CF86" s="331" t="str">
        <f>IF(COUNT(CF68,AE102)=2,ROUND(CF68*AE102/SUM(AE99:AE108),#REF!),"")</f>
        <v/>
      </c>
      <c r="CG86" s="331" t="str">
        <f>IF(COUNT(CG68,AF102)=2,ROUND(CG68*AF102/SUM(AF99:AF108),#REF!),"")</f>
        <v/>
      </c>
      <c r="CH86" s="563" t="s">
        <v>118</v>
      </c>
      <c r="CI86" s="563"/>
      <c r="CJ86" s="563"/>
      <c r="CK86" s="563"/>
      <c r="CL86" s="563"/>
      <c r="CM86" s="563"/>
      <c r="CN86" s="563"/>
      <c r="CO86" s="563"/>
      <c r="CP86" s="563"/>
      <c r="CQ86" s="563"/>
    </row>
    <row r="87" spans="3:97" s="243" customFormat="1" ht="13.5" customHeight="1">
      <c r="C87" s="604" t="e">
        <f>DATE(#REF!+7,1,1)</f>
        <v>#REF!</v>
      </c>
      <c r="D87" s="605"/>
      <c r="E87" s="613" t="s">
        <v>198</v>
      </c>
      <c r="F87" s="614"/>
      <c r="G87" s="615"/>
      <c r="H87" s="256"/>
      <c r="I87" s="256"/>
      <c r="J87" s="256"/>
      <c r="K87" s="256"/>
      <c r="L87" s="256"/>
      <c r="M87" s="256"/>
      <c r="N87" s="256"/>
      <c r="O87" s="256"/>
      <c r="P87" s="256"/>
      <c r="Q87" s="256"/>
      <c r="R87" s="256"/>
      <c r="S87" s="256"/>
      <c r="T87" s="255"/>
      <c r="U87" s="621"/>
      <c r="V87" s="622"/>
      <c r="W87" s="622"/>
      <c r="X87" s="622"/>
      <c r="Y87" s="622"/>
      <c r="Z87" s="623"/>
      <c r="AA87" s="257"/>
      <c r="AB87" s="257"/>
      <c r="AC87" s="257"/>
      <c r="AD87" s="299"/>
      <c r="AE87" s="299"/>
      <c r="AF87" s="268"/>
      <c r="AG87" s="268"/>
      <c r="AH87" s="268"/>
      <c r="AI87" s="257"/>
      <c r="AJ87" s="257"/>
      <c r="AK87" s="257"/>
      <c r="AL87" s="257"/>
      <c r="AM87" s="257"/>
      <c r="AN87" s="257"/>
      <c r="AO87" s="257"/>
      <c r="AP87" s="257"/>
      <c r="AQ87" s="257"/>
      <c r="AR87" s="257"/>
      <c r="AS87" s="257"/>
      <c r="AT87" s="257"/>
      <c r="AU87" s="257"/>
      <c r="AX87" s="569"/>
      <c r="AY87" s="569"/>
      <c r="AZ87" s="588"/>
      <c r="BA87" s="590"/>
      <c r="BB87" s="590"/>
      <c r="BC87" s="590"/>
      <c r="BD87" s="588"/>
      <c r="BE87" s="583"/>
      <c r="BF87" s="584"/>
      <c r="BG87" s="259"/>
      <c r="BH87" s="259"/>
      <c r="BI87" s="259"/>
      <c r="BJ87" s="259"/>
      <c r="BK87" s="259"/>
      <c r="BL87" s="259"/>
      <c r="BM87" s="259"/>
      <c r="BN87" s="259"/>
      <c r="BO87" s="259"/>
      <c r="BP87" s="259"/>
      <c r="BQ87" s="259"/>
      <c r="BR87" s="259"/>
      <c r="BS87" s="569"/>
      <c r="BT87" s="569"/>
      <c r="BU87" s="569"/>
      <c r="BV87" s="333" t="s">
        <v>172</v>
      </c>
      <c r="BW87" s="581"/>
      <c r="BX87" s="581"/>
      <c r="BY87" s="331" t="str">
        <f>IF(COUNT(BY69,X102)=2,ROUND(BY69*X102/SUM(X99:X108),#REF!),"")</f>
        <v/>
      </c>
      <c r="BZ87" s="331" t="str">
        <f>IF(COUNT(BZ69,Y102)=2,ROUND(BZ69*Y102/SUM(Y99:Y108),#REF!),"")</f>
        <v/>
      </c>
      <c r="CA87" s="331" t="str">
        <f>IF(COUNT(CA69,Z102)=2,ROUND(CA69*Z102/SUM(Z99:Z108),#REF!),"")</f>
        <v/>
      </c>
      <c r="CB87" s="331" t="str">
        <f>IF(COUNT(CB69,AA102)=2,ROUND(CB69*AA102/SUM(AA99:AA108),#REF!),"")</f>
        <v/>
      </c>
      <c r="CC87" s="331" t="str">
        <f>IF(COUNT(CC69,AB102)=2,ROUND(CC69*AB102/SUM(AB99:AB108),#REF!),"")</f>
        <v/>
      </c>
      <c r="CD87" s="331" t="str">
        <f>IF(COUNT(CD69,AC102)=2,ROUND(CD69*AC102/SUM(AC99:AC108),#REF!),"")</f>
        <v/>
      </c>
      <c r="CE87" s="331" t="str">
        <f>IF(COUNT(CE69,AD102)=2,ROUND(CE69*AD102/SUM(AD99:AD108),#REF!),"")</f>
        <v/>
      </c>
      <c r="CF87" s="331" t="str">
        <f>IF(COUNT(CF69,AE102)=2,ROUND(CF69*AE102/SUM(AE99:AE108),#REF!),"")</f>
        <v/>
      </c>
      <c r="CG87" s="331" t="str">
        <f>IF(COUNT(CG69,AF102)=2,ROUND(CG69*AF102/SUM(AF99:AF108),#REF!),"")</f>
        <v/>
      </c>
      <c r="CH87" s="564" t="str">
        <f>IF(CH86="","",CH86)</f>
        <v>地熱</v>
      </c>
      <c r="CI87" s="564"/>
      <c r="CJ87" s="564"/>
      <c r="CK87" s="564"/>
      <c r="CL87" s="564"/>
      <c r="CM87" s="564"/>
      <c r="CN87" s="564"/>
      <c r="CO87" s="564"/>
      <c r="CP87" s="564"/>
      <c r="CQ87" s="564"/>
    </row>
    <row r="88" spans="3:97" s="243" customFormat="1" ht="13.5" customHeight="1">
      <c r="C88" s="606"/>
      <c r="D88" s="607"/>
      <c r="E88" s="608" t="s">
        <v>212</v>
      </c>
      <c r="F88" s="609"/>
      <c r="G88" s="610"/>
      <c r="H88" s="261"/>
      <c r="I88" s="261"/>
      <c r="J88" s="261"/>
      <c r="K88" s="261"/>
      <c r="L88" s="261"/>
      <c r="M88" s="261"/>
      <c r="N88" s="261"/>
      <c r="O88" s="261"/>
      <c r="P88" s="261"/>
      <c r="Q88" s="261"/>
      <c r="R88" s="261"/>
      <c r="S88" s="261"/>
      <c r="T88" s="262" t="str">
        <f>IF(COUNT(H88:S88)=0,"",SUMPRODUCT(ROUND(H88:S88,1)))</f>
        <v/>
      </c>
      <c r="U88" s="621"/>
      <c r="V88" s="622"/>
      <c r="W88" s="622"/>
      <c r="X88" s="622"/>
      <c r="Y88" s="622"/>
      <c r="Z88" s="623"/>
      <c r="AA88" s="257"/>
      <c r="AB88" s="257"/>
      <c r="AC88" s="257"/>
      <c r="AD88" s="299"/>
      <c r="AE88" s="299"/>
      <c r="AF88" s="268"/>
      <c r="AG88" s="268"/>
      <c r="AH88" s="268"/>
      <c r="AI88" s="271"/>
      <c r="AJ88" s="271"/>
      <c r="AK88" s="271"/>
      <c r="AL88" s="271"/>
      <c r="AM88" s="271"/>
      <c r="AN88" s="271"/>
      <c r="AO88" s="271"/>
      <c r="AP88" s="271"/>
      <c r="AQ88" s="271"/>
      <c r="AR88" s="271"/>
      <c r="AS88" s="271"/>
      <c r="AT88" s="271"/>
      <c r="AU88" s="272"/>
      <c r="AX88" s="569"/>
      <c r="AY88" s="569"/>
      <c r="AZ88" s="589"/>
      <c r="BA88" s="590"/>
      <c r="BB88" s="590"/>
      <c r="BC88" s="590"/>
      <c r="BD88" s="589"/>
      <c r="BE88" s="585" t="e">
        <f>IF(#REF!="発電事業者","月間送電電力量（GWh）","月間受電電力量（GWh）")</f>
        <v>#REF!</v>
      </c>
      <c r="BF88" s="586"/>
      <c r="BG88" s="331" t="str">
        <f>IF(COUNT(BG70,L102)=2,ROUND(BG70*L102/SUM(L99:L108),#REF!),"")</f>
        <v/>
      </c>
      <c r="BH88" s="331" t="str">
        <f>IF(COUNT(BH70,M102)=2,ROUND(BH70*M102/SUM(M99:M108),#REF!),"")</f>
        <v/>
      </c>
      <c r="BI88" s="331" t="str">
        <f>IF(COUNT(BI70,N102)=2,ROUND(BI70*N102/SUM(N99:N108),#REF!),"")</f>
        <v/>
      </c>
      <c r="BJ88" s="331" t="str">
        <f>IF(COUNT(BJ70,O102)=2,ROUND(BJ70*O102/SUM(O99:O108),#REF!),"")</f>
        <v/>
      </c>
      <c r="BK88" s="331" t="str">
        <f>IF(COUNT(BK70,P102)=2,ROUND(BK70*P102/SUM(P99:P108),#REF!),"")</f>
        <v/>
      </c>
      <c r="BL88" s="331" t="str">
        <f>IF(COUNT(BL70,Q102)=2,ROUND(BL70*Q102/SUM(Q99:Q108),#REF!),"")</f>
        <v/>
      </c>
      <c r="BM88" s="331" t="str">
        <f>IF(COUNT(BM70,R102)=2,ROUND(BM70*R102/SUM(R99:R108),#REF!),"")</f>
        <v/>
      </c>
      <c r="BN88" s="331" t="str">
        <f>IF(COUNT(BN70,S102)=2,ROUND(BN70*S102/SUM(S99:S108),#REF!),"")</f>
        <v/>
      </c>
      <c r="BO88" s="331" t="str">
        <f>IF(COUNT(BO70,T102)=2,ROUND(BO70*T102/SUM(T99:T108),#REF!),"")</f>
        <v/>
      </c>
      <c r="BP88" s="331" t="str">
        <f>IF(COUNT(BP70,U102)=2,ROUND(BP70*U102/SUM(U99:U108),#REF!),"")</f>
        <v/>
      </c>
      <c r="BQ88" s="331" t="str">
        <f>IF(COUNT(BQ70,V102)=2,ROUND(BQ70*V102/SUM(V99:V108),#REF!),"")</f>
        <v/>
      </c>
      <c r="BR88" s="331" t="str">
        <f>IF(COUNT(BR70,W102)=2,ROUND(BR70*W102/SUM(W99:W108),#REF!),"")</f>
        <v/>
      </c>
      <c r="BS88" s="569" t="e">
        <f>IF(#REF!="発電事業者","年間送電電力量（GWh）","年間受電電力量（GWh）")</f>
        <v>#REF!</v>
      </c>
      <c r="BT88" s="569"/>
      <c r="BU88" s="569"/>
      <c r="BV88" s="333" t="s">
        <v>25</v>
      </c>
      <c r="BW88" s="582"/>
      <c r="BX88" s="582"/>
      <c r="BY88" s="331" t="str">
        <f>IF(COUNT(BY70,X102)=2,ROUND(BY70*X102/SUM(X99:X108),#REF!),"")</f>
        <v/>
      </c>
      <c r="BZ88" s="331" t="str">
        <f>IF(COUNT(BZ70,Y102)=2,ROUND(BZ70*Y102/SUM(Y99:Y108),#REF!),"")</f>
        <v/>
      </c>
      <c r="CA88" s="331" t="str">
        <f>IF(COUNT(CA70,Z102)=2,ROUND(CA70*Z102/SUM(Z99:Z108),#REF!),"")</f>
        <v/>
      </c>
      <c r="CB88" s="331" t="str">
        <f>IF(COUNT(CB70,AA102)=2,ROUND(CB70*AA102/SUM(AA99:AA108),#REF!),"")</f>
        <v/>
      </c>
      <c r="CC88" s="331" t="str">
        <f>IF(COUNT(CC70,AB102)=2,ROUND(CC70*AB102/SUM(AB99:AB108),#REF!),"")</f>
        <v/>
      </c>
      <c r="CD88" s="331" t="str">
        <f>IF(COUNT(CD70,AC102)=2,ROUND(CD70*AC102/SUM(AC99:AC108),#REF!),"")</f>
        <v/>
      </c>
      <c r="CE88" s="331" t="str">
        <f>IF(COUNT(CE70,AD102)=2,ROUND(CE70*AD102/SUM(AD99:AD108),#REF!),"")</f>
        <v/>
      </c>
      <c r="CF88" s="331" t="str">
        <f>IF(COUNT(CF70,AE102)=2,ROUND(CF70*AE102/SUM(AE99:AE108),#REF!),"")</f>
        <v/>
      </c>
      <c r="CG88" s="331" t="str">
        <f>IF(COUNT(CG70,AF102)=2,ROUND(CG70*AF102/SUM(AF99:AF108),#REF!),"")</f>
        <v/>
      </c>
      <c r="CH88" s="565" t="str">
        <f>IF(COUNTA(AG102)=0,"",AG102)</f>
        <v/>
      </c>
      <c r="CI88" s="565"/>
      <c r="CJ88" s="565"/>
      <c r="CK88" s="565"/>
      <c r="CL88" s="565"/>
      <c r="CM88" s="565"/>
      <c r="CN88" s="565"/>
      <c r="CO88" s="565"/>
      <c r="CP88" s="565"/>
      <c r="CQ88" s="565"/>
    </row>
    <row r="89" spans="3:97" s="243" customFormat="1" ht="13.5" customHeight="1">
      <c r="C89" s="604" t="e">
        <f>DATE(#REF!+8,1,1)</f>
        <v>#REF!</v>
      </c>
      <c r="D89" s="605"/>
      <c r="E89" s="613" t="s">
        <v>198</v>
      </c>
      <c r="F89" s="614"/>
      <c r="G89" s="615"/>
      <c r="H89" s="256"/>
      <c r="I89" s="256"/>
      <c r="J89" s="256"/>
      <c r="K89" s="256"/>
      <c r="L89" s="256"/>
      <c r="M89" s="256"/>
      <c r="N89" s="256"/>
      <c r="O89" s="256"/>
      <c r="P89" s="256"/>
      <c r="Q89" s="256"/>
      <c r="R89" s="256"/>
      <c r="S89" s="256"/>
      <c r="T89" s="255"/>
      <c r="U89" s="621"/>
      <c r="V89" s="622"/>
      <c r="W89" s="622"/>
      <c r="X89" s="622"/>
      <c r="Y89" s="622"/>
      <c r="Z89" s="623"/>
      <c r="AA89" s="257"/>
      <c r="AB89" s="257"/>
      <c r="AC89" s="257"/>
      <c r="AD89" s="299"/>
      <c r="AE89" s="299"/>
      <c r="AF89" s="268"/>
      <c r="AG89" s="268"/>
      <c r="AH89" s="268"/>
      <c r="AI89" s="257"/>
      <c r="AJ89" s="257"/>
      <c r="AK89" s="257"/>
      <c r="AL89" s="257"/>
      <c r="AM89" s="257"/>
      <c r="AN89" s="257"/>
      <c r="AO89" s="257"/>
      <c r="AP89" s="257"/>
      <c r="AQ89" s="257"/>
      <c r="AR89" s="257"/>
      <c r="AS89" s="257"/>
      <c r="AT89" s="257"/>
      <c r="AU89" s="257"/>
      <c r="AX89" s="569" t="str">
        <f>IF(C103="","",C103)</f>
        <v/>
      </c>
      <c r="AY89" s="569"/>
      <c r="AZ89" s="587" t="str">
        <f>IF(E103="","",E103)</f>
        <v/>
      </c>
      <c r="BA89" s="590" t="str">
        <f ca="1">IF(F103="","",F103)</f>
        <v/>
      </c>
      <c r="BB89" s="590"/>
      <c r="BC89" s="590"/>
      <c r="BD89" s="587" t="str">
        <f>IF(I103="","",I103)</f>
        <v/>
      </c>
      <c r="BE89" s="578" t="e">
        <f>IF(#REF!="発電事業者","送電電力（MW）","受電電力（MW）")</f>
        <v>#REF!</v>
      </c>
      <c r="BF89" s="579"/>
      <c r="BG89" s="331" t="str">
        <f>IF(COUNT(BG68,L103)=2,ROUND(BG68*L103/SUM(L99:L108),#REF!),"")</f>
        <v/>
      </c>
      <c r="BH89" s="331" t="str">
        <f>IF(COUNT(BH68,M103)=2,ROUND(BH68*M103/SUM(M99:M108),#REF!),"")</f>
        <v/>
      </c>
      <c r="BI89" s="331" t="str">
        <f>IF(COUNT(BI68,N103)=2,ROUND(BI68*N103/SUM(N99:N108),#REF!),"")</f>
        <v/>
      </c>
      <c r="BJ89" s="331" t="str">
        <f>IF(COUNT(BJ68,O103)=2,ROUND(BJ68*O103/SUM(O99:O108),#REF!),"")</f>
        <v/>
      </c>
      <c r="BK89" s="331" t="str">
        <f>IF(COUNT(BK68,P103)=2,ROUND(BK68*P103/SUM(P99:P108),#REF!),"")</f>
        <v/>
      </c>
      <c r="BL89" s="331" t="str">
        <f>IF(COUNT(BL68,Q103)=2,ROUND(BL68*Q103/SUM(Q99:Q108),#REF!),"")</f>
        <v/>
      </c>
      <c r="BM89" s="331" t="str">
        <f>IF(COUNT(BM68,R103)=2,ROUND(BM68*R103/SUM(R99:R108),#REF!),"")</f>
        <v/>
      </c>
      <c r="BN89" s="331" t="str">
        <f>IF(COUNT(BN68,S103)=2,ROUND(BN68*S103/SUM(S99:S108),#REF!),"")</f>
        <v/>
      </c>
      <c r="BO89" s="331" t="str">
        <f>IF(COUNT(BO68,T103)=2,ROUND(BO68*T103/SUM(T99:T108),#REF!),"")</f>
        <v/>
      </c>
      <c r="BP89" s="331" t="str">
        <f>IF(COUNT(BP68,U103)=2,ROUND(BP68*U103/SUM(U99:U108),#REF!),"")</f>
        <v/>
      </c>
      <c r="BQ89" s="331" t="str">
        <f>IF(COUNT(BQ68,V103)=2,ROUND(BQ68*V103/SUM(V99:V108),#REF!),"")</f>
        <v/>
      </c>
      <c r="BR89" s="331" t="str">
        <f>IF(COUNT(BR68,W103)=2,ROUND(BR68*W103/SUM(W99:W108),#REF!),"")</f>
        <v/>
      </c>
      <c r="BS89" s="569" t="e">
        <f>IF(#REF!="発電事業者","送電電力（MW）","受電電力（MW）")</f>
        <v>#REF!</v>
      </c>
      <c r="BT89" s="569"/>
      <c r="BU89" s="569"/>
      <c r="BV89" s="333" t="s">
        <v>171</v>
      </c>
      <c r="BW89" s="580"/>
      <c r="BX89" s="580"/>
      <c r="BY89" s="331" t="str">
        <f>IF(COUNT(BY68,X103)=2,ROUND(BY68*X103/SUM(X99:X108),#REF!),"")</f>
        <v/>
      </c>
      <c r="BZ89" s="331" t="str">
        <f>IF(COUNT(BZ68,Y103)=2,ROUND(BZ68*Y103/SUM(Y99:Y108),#REF!),"")</f>
        <v/>
      </c>
      <c r="CA89" s="331" t="str">
        <f>IF(COUNT(CA68,Z103)=2,ROUND(CA68*Z103/SUM(Z99:Z108),#REF!),"")</f>
        <v/>
      </c>
      <c r="CB89" s="331" t="str">
        <f>IF(COUNT(CB68,AA103)=2,ROUND(CB68*AA103/SUM(AA99:AA108),#REF!),"")</f>
        <v/>
      </c>
      <c r="CC89" s="331" t="str">
        <f>IF(COUNT(CC68,AB103)=2,ROUND(CC68*AB103/SUM(AB99:AB108),#REF!),"")</f>
        <v/>
      </c>
      <c r="CD89" s="331" t="str">
        <f>IF(COUNT(CD68,AC103)=2,ROUND(CD68*AC103/SUM(AC99:AC108),#REF!),"")</f>
        <v/>
      </c>
      <c r="CE89" s="331" t="str">
        <f>IF(COUNT(CE68,AD103)=2,ROUND(CE68*AD103/SUM(AD99:AD108),#REF!),"")</f>
        <v/>
      </c>
      <c r="CF89" s="331" t="str">
        <f>IF(COUNT(CF68,AE103)=2,ROUND(CF68*AE103/SUM(AE99:AE108),#REF!),"")</f>
        <v/>
      </c>
      <c r="CG89" s="331" t="str">
        <f>IF(COUNT(CG68,AF103)=2,ROUND(CG68*AF103/SUM(AF99:AF108),#REF!),"")</f>
        <v/>
      </c>
      <c r="CH89" s="563" t="s">
        <v>118</v>
      </c>
      <c r="CI89" s="563"/>
      <c r="CJ89" s="563"/>
      <c r="CK89" s="563"/>
      <c r="CL89" s="563"/>
      <c r="CM89" s="563"/>
      <c r="CN89" s="563"/>
      <c r="CO89" s="563"/>
      <c r="CP89" s="563"/>
      <c r="CQ89" s="563"/>
    </row>
    <row r="90" spans="3:97" s="243" customFormat="1" ht="13.5" customHeight="1">
      <c r="C90" s="606"/>
      <c r="D90" s="607"/>
      <c r="E90" s="608" t="s">
        <v>212</v>
      </c>
      <c r="F90" s="609"/>
      <c r="G90" s="610"/>
      <c r="H90" s="261"/>
      <c r="I90" s="261"/>
      <c r="J90" s="261"/>
      <c r="K90" s="261"/>
      <c r="L90" s="261"/>
      <c r="M90" s="261"/>
      <c r="N90" s="261"/>
      <c r="O90" s="261"/>
      <c r="P90" s="261"/>
      <c r="Q90" s="261"/>
      <c r="R90" s="261"/>
      <c r="S90" s="261"/>
      <c r="T90" s="262" t="str">
        <f>IF(COUNT(H90:S90)=0,"",SUMPRODUCT(ROUND(H90:S90,1)))</f>
        <v/>
      </c>
      <c r="U90" s="624"/>
      <c r="V90" s="625"/>
      <c r="W90" s="625"/>
      <c r="X90" s="625"/>
      <c r="Y90" s="625"/>
      <c r="Z90" s="626"/>
      <c r="AA90" s="257"/>
      <c r="AB90" s="257"/>
      <c r="AC90" s="257"/>
      <c r="AD90" s="299"/>
      <c r="AE90" s="299"/>
      <c r="AF90" s="268"/>
      <c r="AG90" s="268"/>
      <c r="AH90" s="268"/>
      <c r="AI90" s="271"/>
      <c r="AJ90" s="271"/>
      <c r="AK90" s="271"/>
      <c r="AL90" s="271"/>
      <c r="AM90" s="271"/>
      <c r="AN90" s="271"/>
      <c r="AO90" s="271"/>
      <c r="AP90" s="271"/>
      <c r="AQ90" s="271"/>
      <c r="AR90" s="271"/>
      <c r="AS90" s="271"/>
      <c r="AT90" s="271"/>
      <c r="AU90" s="272"/>
      <c r="AX90" s="569"/>
      <c r="AY90" s="569"/>
      <c r="AZ90" s="588"/>
      <c r="BA90" s="590"/>
      <c r="BB90" s="590"/>
      <c r="BC90" s="590"/>
      <c r="BD90" s="588"/>
      <c r="BE90" s="583"/>
      <c r="BF90" s="584"/>
      <c r="BG90" s="259"/>
      <c r="BH90" s="259"/>
      <c r="BI90" s="259"/>
      <c r="BJ90" s="259"/>
      <c r="BK90" s="259"/>
      <c r="BL90" s="259"/>
      <c r="BM90" s="259"/>
      <c r="BN90" s="259"/>
      <c r="BO90" s="259"/>
      <c r="BP90" s="259"/>
      <c r="BQ90" s="259"/>
      <c r="BR90" s="259"/>
      <c r="BS90" s="569"/>
      <c r="BT90" s="569"/>
      <c r="BU90" s="569"/>
      <c r="BV90" s="333" t="s">
        <v>172</v>
      </c>
      <c r="BW90" s="581"/>
      <c r="BX90" s="581"/>
      <c r="BY90" s="331" t="str">
        <f>IF(COUNT(BY69,X103)=2,ROUND(BY69*X103/SUM(X99:X108),#REF!),"")</f>
        <v/>
      </c>
      <c r="BZ90" s="331" t="str">
        <f>IF(COUNT(BZ69,Y103)=2,ROUND(BZ69*Y103/SUM(Y99:Y108),#REF!),"")</f>
        <v/>
      </c>
      <c r="CA90" s="331" t="str">
        <f>IF(COUNT(CA69,Z103)=2,ROUND(CA69*Z103/SUM(Z99:Z108),#REF!),"")</f>
        <v/>
      </c>
      <c r="CB90" s="331" t="str">
        <f>IF(COUNT(CB69,AA103)=2,ROUND(CB69*AA103/SUM(AA99:AA108),#REF!),"")</f>
        <v/>
      </c>
      <c r="CC90" s="331" t="str">
        <f>IF(COUNT(CC69,AB103)=2,ROUND(CC69*AB103/SUM(AB99:AB108),#REF!),"")</f>
        <v/>
      </c>
      <c r="CD90" s="331" t="str">
        <f>IF(COUNT(CD69,AC103)=2,ROUND(CD69*AC103/SUM(AC99:AC108),#REF!),"")</f>
        <v/>
      </c>
      <c r="CE90" s="331" t="str">
        <f>IF(COUNT(CE69,AD103)=2,ROUND(CE69*AD103/SUM(AD99:AD108),#REF!),"")</f>
        <v/>
      </c>
      <c r="CF90" s="331" t="str">
        <f>IF(COUNT(CF69,AE103)=2,ROUND(CF69*AE103/SUM(AE99:AE108),#REF!),"")</f>
        <v/>
      </c>
      <c r="CG90" s="331" t="str">
        <f>IF(COUNT(CG69,AF103)=2,ROUND(CG69*AF103/SUM(AF99:AF108),#REF!),"")</f>
        <v/>
      </c>
      <c r="CH90" s="564" t="str">
        <f>IF(CH89="","",CH89)</f>
        <v>地熱</v>
      </c>
      <c r="CI90" s="564"/>
      <c r="CJ90" s="564"/>
      <c r="CK90" s="564"/>
      <c r="CL90" s="564"/>
      <c r="CM90" s="564"/>
      <c r="CN90" s="564"/>
      <c r="CO90" s="564"/>
      <c r="CP90" s="564"/>
      <c r="CQ90" s="564"/>
    </row>
    <row r="91" spans="3:97" s="243" customFormat="1" ht="13.5" customHeight="1">
      <c r="C91" s="604" t="e">
        <f>DATE(#REF!+9,1,1)</f>
        <v>#REF!</v>
      </c>
      <c r="D91" s="605"/>
      <c r="E91" s="613" t="s">
        <v>198</v>
      </c>
      <c r="F91" s="614"/>
      <c r="G91" s="615"/>
      <c r="H91" s="256"/>
      <c r="I91" s="256"/>
      <c r="J91" s="256"/>
      <c r="K91" s="256"/>
      <c r="L91" s="256"/>
      <c r="M91" s="256"/>
      <c r="N91" s="256"/>
      <c r="O91" s="256"/>
      <c r="P91" s="256"/>
      <c r="Q91" s="256"/>
      <c r="R91" s="256"/>
      <c r="S91" s="256"/>
      <c r="T91" s="255"/>
      <c r="U91" s="613" t="s">
        <v>210</v>
      </c>
      <c r="V91" s="614"/>
      <c r="W91" s="614"/>
      <c r="X91" s="615"/>
      <c r="Y91" s="666"/>
      <c r="Z91" s="667"/>
      <c r="AA91" s="257"/>
      <c r="AB91" s="257"/>
      <c r="AC91" s="257"/>
      <c r="AD91" s="299"/>
      <c r="AE91" s="299"/>
      <c r="AF91" s="268"/>
      <c r="AG91" s="268"/>
      <c r="AH91" s="268"/>
      <c r="AI91" s="257"/>
      <c r="AJ91" s="257"/>
      <c r="AK91" s="257"/>
      <c r="AL91" s="257"/>
      <c r="AM91" s="257"/>
      <c r="AN91" s="257"/>
      <c r="AO91" s="257"/>
      <c r="AP91" s="257"/>
      <c r="AQ91" s="257"/>
      <c r="AR91" s="257"/>
      <c r="AS91" s="257"/>
      <c r="AT91" s="257"/>
      <c r="AU91" s="257"/>
      <c r="AX91" s="569"/>
      <c r="AY91" s="569"/>
      <c r="AZ91" s="589"/>
      <c r="BA91" s="590"/>
      <c r="BB91" s="590"/>
      <c r="BC91" s="590"/>
      <c r="BD91" s="589"/>
      <c r="BE91" s="585" t="e">
        <f>IF(#REF!="発電事業者","月間送電電力量（GWh）","月間受電電力量（GWh）")</f>
        <v>#REF!</v>
      </c>
      <c r="BF91" s="586"/>
      <c r="BG91" s="331" t="str">
        <f>IF(COUNT(BG70,L103)=2,ROUND(BG70*L103/SUM(L99:L108),#REF!),"")</f>
        <v/>
      </c>
      <c r="BH91" s="331" t="str">
        <f>IF(COUNT(BH70,M103)=2,ROUND(BH70*M103/SUM(M99:M108),#REF!),"")</f>
        <v/>
      </c>
      <c r="BI91" s="331" t="str">
        <f>IF(COUNT(BI70,N103)=2,ROUND(BI70*N103/SUM(N99:N108),#REF!),"")</f>
        <v/>
      </c>
      <c r="BJ91" s="331" t="str">
        <f>IF(COUNT(BJ70,O103)=2,ROUND(BJ70*O103/SUM(O99:O108),#REF!),"")</f>
        <v/>
      </c>
      <c r="BK91" s="331" t="str">
        <f>IF(COUNT(BK70,P103)=2,ROUND(BK70*P103/SUM(P99:P108),#REF!),"")</f>
        <v/>
      </c>
      <c r="BL91" s="331" t="str">
        <f>IF(COUNT(BL70,Q103)=2,ROUND(BL70*Q103/SUM(Q99:Q108),#REF!),"")</f>
        <v/>
      </c>
      <c r="BM91" s="331" t="str">
        <f>IF(COUNT(BM70,R103)=2,ROUND(BM70*R103/SUM(R99:R108),#REF!),"")</f>
        <v/>
      </c>
      <c r="BN91" s="331" t="str">
        <f>IF(COUNT(BN70,S103)=2,ROUND(BN70*S103/SUM(S99:S108),#REF!),"")</f>
        <v/>
      </c>
      <c r="BO91" s="331" t="str">
        <f>IF(COUNT(BO70,T103)=2,ROUND(BO70*T103/SUM(T99:T108),#REF!),"")</f>
        <v/>
      </c>
      <c r="BP91" s="331" t="str">
        <f>IF(COUNT(BP70,U103)=2,ROUND(BP70*U103/SUM(U99:U108),#REF!),"")</f>
        <v/>
      </c>
      <c r="BQ91" s="331" t="str">
        <f>IF(COUNT(BQ70,V103)=2,ROUND(BQ70*V103/SUM(V99:V108),#REF!),"")</f>
        <v/>
      </c>
      <c r="BR91" s="331" t="str">
        <f>IF(COUNT(BR70,W103)=2,ROUND(BR70*W103/SUM(W99:W108),#REF!),"")</f>
        <v/>
      </c>
      <c r="BS91" s="569" t="e">
        <f>IF(#REF!="発電事業者","年間送電電力量（GWh）","年間受電電力量（GWh）")</f>
        <v>#REF!</v>
      </c>
      <c r="BT91" s="569"/>
      <c r="BU91" s="569"/>
      <c r="BV91" s="333" t="s">
        <v>25</v>
      </c>
      <c r="BW91" s="582"/>
      <c r="BX91" s="582"/>
      <c r="BY91" s="331" t="str">
        <f>IF(COUNT(BY70,X103)=2,ROUND(BY70*X103/SUM(X99:X108),#REF!),"")</f>
        <v/>
      </c>
      <c r="BZ91" s="331" t="str">
        <f>IF(COUNT(BZ70,Y103)=2,ROUND(BZ70*Y103/SUM(Y99:Y108),#REF!),"")</f>
        <v/>
      </c>
      <c r="CA91" s="331" t="str">
        <f>IF(COUNT(CA70,Z103)=2,ROUND(CA70*Z103/SUM(Z99:Z108),#REF!),"")</f>
        <v/>
      </c>
      <c r="CB91" s="331" t="str">
        <f>IF(COUNT(CB70,AA103)=2,ROUND(CB70*AA103/SUM(AA99:AA108),#REF!),"")</f>
        <v/>
      </c>
      <c r="CC91" s="331" t="str">
        <f>IF(COUNT(CC70,AB103)=2,ROUND(CC70*AB103/SUM(AB99:AB108),#REF!),"")</f>
        <v/>
      </c>
      <c r="CD91" s="331" t="str">
        <f>IF(COUNT(CD70,AC103)=2,ROUND(CD70*AC103/SUM(AC99:AC108),#REF!),"")</f>
        <v/>
      </c>
      <c r="CE91" s="331" t="str">
        <f>IF(COUNT(CE70,AD103)=2,ROUND(CE70*AD103/SUM(AD99:AD108),#REF!),"")</f>
        <v/>
      </c>
      <c r="CF91" s="331" t="str">
        <f>IF(COUNT(CF70,AE103)=2,ROUND(CF70*AE103/SUM(AE99:AE108),#REF!),"")</f>
        <v/>
      </c>
      <c r="CG91" s="331" t="str">
        <f>IF(COUNT(CG70,AF103)=2,ROUND(CG70*AF103/SUM(AF99:AF108),#REF!),"")</f>
        <v/>
      </c>
      <c r="CH91" s="565" t="str">
        <f>IF(COUNTA(AG103)=0,"",AG103)</f>
        <v/>
      </c>
      <c r="CI91" s="565"/>
      <c r="CJ91" s="565"/>
      <c r="CK91" s="565"/>
      <c r="CL91" s="565"/>
      <c r="CM91" s="565"/>
      <c r="CN91" s="565"/>
      <c r="CO91" s="565"/>
      <c r="CP91" s="565"/>
      <c r="CQ91" s="565"/>
    </row>
    <row r="92" spans="3:97" s="243" customFormat="1" ht="13.5" customHeight="1">
      <c r="C92" s="606"/>
      <c r="D92" s="607"/>
      <c r="E92" s="608" t="s">
        <v>212</v>
      </c>
      <c r="F92" s="609"/>
      <c r="G92" s="610"/>
      <c r="H92" s="261"/>
      <c r="I92" s="261"/>
      <c r="J92" s="261"/>
      <c r="K92" s="261"/>
      <c r="L92" s="261"/>
      <c r="M92" s="261"/>
      <c r="N92" s="261"/>
      <c r="O92" s="261"/>
      <c r="P92" s="261"/>
      <c r="Q92" s="261"/>
      <c r="R92" s="261"/>
      <c r="S92" s="261"/>
      <c r="T92" s="262" t="str">
        <f>IF(COUNT(H92:S92)=0,"",SUMPRODUCT(ROUND(H92:S92,1)))</f>
        <v/>
      </c>
      <c r="U92" s="608" t="s">
        <v>211</v>
      </c>
      <c r="V92" s="609"/>
      <c r="W92" s="609"/>
      <c r="X92" s="610"/>
      <c r="Y92" s="664"/>
      <c r="Z92" s="665"/>
      <c r="AA92" s="257"/>
      <c r="AB92" s="257"/>
      <c r="AC92" s="257"/>
      <c r="AD92" s="299"/>
      <c r="AE92" s="299"/>
      <c r="AF92" s="268"/>
      <c r="AG92" s="268"/>
      <c r="AH92" s="268"/>
      <c r="AI92" s="271"/>
      <c r="AJ92" s="271"/>
      <c r="AK92" s="271"/>
      <c r="AL92" s="271"/>
      <c r="AM92" s="271"/>
      <c r="AN92" s="271"/>
      <c r="AO92" s="271"/>
      <c r="AP92" s="271"/>
      <c r="AQ92" s="271"/>
      <c r="AR92" s="271"/>
      <c r="AS92" s="271"/>
      <c r="AT92" s="271"/>
      <c r="AU92" s="272"/>
      <c r="AX92" s="569" t="str">
        <f>IF(C104="","",C104)</f>
        <v/>
      </c>
      <c r="AY92" s="569"/>
      <c r="AZ92" s="587" t="str">
        <f>IF(E104="","",E104)</f>
        <v/>
      </c>
      <c r="BA92" s="590" t="str">
        <f ca="1">IF(F104="","",F104)</f>
        <v/>
      </c>
      <c r="BB92" s="590"/>
      <c r="BC92" s="590"/>
      <c r="BD92" s="587" t="str">
        <f>IF(I104="","",I104)</f>
        <v/>
      </c>
      <c r="BE92" s="578" t="e">
        <f>IF(#REF!="発電事業者","送電電力（MW）","受電電力（MW）")</f>
        <v>#REF!</v>
      </c>
      <c r="BF92" s="579"/>
      <c r="BG92" s="331" t="str">
        <f>IF(COUNT(BG68,L104)=2,ROUND(BG68*L104/SUM(L99:L108),#REF!),"")</f>
        <v/>
      </c>
      <c r="BH92" s="331" t="str">
        <f>IF(COUNT(BH68,M104)=2,ROUND(BH68*M104/SUM(M99:M108),#REF!),"")</f>
        <v/>
      </c>
      <c r="BI92" s="331" t="str">
        <f>IF(COUNT(BI68,N104)=2,ROUND(BI68*N104/SUM(N99:N108),#REF!),"")</f>
        <v/>
      </c>
      <c r="BJ92" s="331" t="str">
        <f>IF(COUNT(BJ68,O104)=2,ROUND(BJ68*O104/SUM(O99:O108),#REF!),"")</f>
        <v/>
      </c>
      <c r="BK92" s="331" t="str">
        <f>IF(COUNT(BK68,P104)=2,ROUND(BK68*P104/SUM(P99:P108),#REF!),"")</f>
        <v/>
      </c>
      <c r="BL92" s="331" t="str">
        <f>IF(COUNT(BL68,Q104)=2,ROUND(BL68*Q104/SUM(Q99:Q108),#REF!),"")</f>
        <v/>
      </c>
      <c r="BM92" s="331" t="str">
        <f>IF(COUNT(BM68,R104)=2,ROUND(BM68*R104/SUM(R99:R108),#REF!),"")</f>
        <v/>
      </c>
      <c r="BN92" s="331" t="str">
        <f>IF(COUNT(BN68,S104)=2,ROUND(BN68*S104/SUM(S99:S108),#REF!),"")</f>
        <v/>
      </c>
      <c r="BO92" s="331" t="str">
        <f>IF(COUNT(BO68,T104)=2,ROUND(BO68*T104/SUM(T99:T108),#REF!),"")</f>
        <v/>
      </c>
      <c r="BP92" s="331" t="str">
        <f>IF(COUNT(BP68,U104)=2,ROUND(BP68*U104/SUM(U99:U108),#REF!),"")</f>
        <v/>
      </c>
      <c r="BQ92" s="331" t="str">
        <f>IF(COUNT(BQ68,V104)=2,ROUND(BQ68*V104/SUM(V99:V108),#REF!),"")</f>
        <v/>
      </c>
      <c r="BR92" s="331" t="str">
        <f>IF(COUNT(BR68,W104)=2,ROUND(BR68*W104/SUM(W99:W108),#REF!),"")</f>
        <v/>
      </c>
      <c r="BS92" s="569" t="e">
        <f>IF(#REF!="発電事業者","送電電力（MW）","受電電力（MW）")</f>
        <v>#REF!</v>
      </c>
      <c r="BT92" s="569"/>
      <c r="BU92" s="569"/>
      <c r="BV92" s="333" t="s">
        <v>171</v>
      </c>
      <c r="BW92" s="580"/>
      <c r="BX92" s="580"/>
      <c r="BY92" s="331" t="str">
        <f>IF(COUNT(BY68,X104)=2,ROUND(BY68*X104/SUM(X99:X108),#REF!),"")</f>
        <v/>
      </c>
      <c r="BZ92" s="331" t="str">
        <f>IF(COUNT(BZ68,Y104)=2,ROUND(BZ68*Y104/SUM(Y99:Y108),#REF!),"")</f>
        <v/>
      </c>
      <c r="CA92" s="331" t="str">
        <f>IF(COUNT(CA68,Z104)=2,ROUND(CA68*Z104/SUM(Z99:Z108),#REF!),"")</f>
        <v/>
      </c>
      <c r="CB92" s="331" t="str">
        <f>IF(COUNT(CB68,AA104)=2,ROUND(CB68*AA104/SUM(AA99:AA108),#REF!),"")</f>
        <v/>
      </c>
      <c r="CC92" s="331" t="str">
        <f>IF(COUNT(CC68,AB104)=2,ROUND(CC68*AB104/SUM(AB99:AB108),#REF!),"")</f>
        <v/>
      </c>
      <c r="CD92" s="331" t="str">
        <f>IF(COUNT(CD68,AC104)=2,ROUND(CD68*AC104/SUM(AC99:AC108),#REF!),"")</f>
        <v/>
      </c>
      <c r="CE92" s="331" t="str">
        <f>IF(COUNT(CE68,AD104)=2,ROUND(CE68*AD104/SUM(AD99:AD108),#REF!),"")</f>
        <v/>
      </c>
      <c r="CF92" s="331" t="str">
        <f>IF(COUNT(CF68,AE104)=2,ROUND(CF68*AE104/SUM(AE99:AE108),#REF!),"")</f>
        <v/>
      </c>
      <c r="CG92" s="331" t="str">
        <f>IF(COUNT(CG68,AF104)=2,ROUND(CG68*AF104/SUM(AF99:AF108),#REF!),"")</f>
        <v/>
      </c>
      <c r="CH92" s="563" t="s">
        <v>118</v>
      </c>
      <c r="CI92" s="563"/>
      <c r="CJ92" s="563"/>
      <c r="CK92" s="563"/>
      <c r="CL92" s="563"/>
      <c r="CM92" s="563"/>
      <c r="CN92" s="563"/>
      <c r="CO92" s="563"/>
      <c r="CP92" s="563"/>
      <c r="CQ92" s="563"/>
    </row>
    <row r="93" spans="3:97" s="243" customFormat="1" ht="13.5" customHeight="1">
      <c r="C93" s="273"/>
      <c r="D93" s="273"/>
      <c r="E93" s="245"/>
      <c r="F93" s="245"/>
      <c r="G93" s="245"/>
      <c r="H93" s="257"/>
      <c r="I93" s="257"/>
      <c r="J93" s="257"/>
      <c r="K93" s="257"/>
      <c r="L93" s="257"/>
      <c r="M93" s="257"/>
      <c r="N93" s="257"/>
      <c r="O93" s="257"/>
      <c r="P93" s="257"/>
      <c r="Q93" s="257"/>
      <c r="R93" s="257"/>
      <c r="S93" s="257"/>
      <c r="T93" s="257"/>
      <c r="U93" s="245"/>
      <c r="V93" s="245"/>
      <c r="W93" s="245"/>
      <c r="X93" s="245"/>
      <c r="Y93" s="274"/>
      <c r="Z93" s="274"/>
      <c r="AA93" s="257"/>
      <c r="AB93" s="257"/>
      <c r="AC93" s="257"/>
      <c r="AD93" s="273"/>
      <c r="AE93" s="273"/>
      <c r="AF93" s="245"/>
      <c r="AG93" s="245"/>
      <c r="AH93" s="245"/>
      <c r="AI93" s="271"/>
      <c r="AJ93" s="271"/>
      <c r="AK93" s="271"/>
      <c r="AL93" s="271"/>
      <c r="AM93" s="271"/>
      <c r="AN93" s="271"/>
      <c r="AO93" s="271"/>
      <c r="AP93" s="271"/>
      <c r="AQ93" s="271"/>
      <c r="AR93" s="271"/>
      <c r="AS93" s="271"/>
      <c r="AT93" s="271"/>
      <c r="AU93" s="272"/>
      <c r="AV93" s="275"/>
      <c r="AX93" s="569"/>
      <c r="AY93" s="569"/>
      <c r="AZ93" s="588"/>
      <c r="BA93" s="590"/>
      <c r="BB93" s="590"/>
      <c r="BC93" s="590"/>
      <c r="BD93" s="588"/>
      <c r="BE93" s="583"/>
      <c r="BF93" s="584"/>
      <c r="BG93" s="259"/>
      <c r="BH93" s="259"/>
      <c r="BI93" s="259"/>
      <c r="BJ93" s="259"/>
      <c r="BK93" s="259"/>
      <c r="BL93" s="259"/>
      <c r="BM93" s="259"/>
      <c r="BN93" s="259"/>
      <c r="BO93" s="259"/>
      <c r="BP93" s="259"/>
      <c r="BQ93" s="259"/>
      <c r="BR93" s="259"/>
      <c r="BS93" s="569"/>
      <c r="BT93" s="569"/>
      <c r="BU93" s="569"/>
      <c r="BV93" s="333" t="s">
        <v>172</v>
      </c>
      <c r="BW93" s="581"/>
      <c r="BX93" s="581"/>
      <c r="BY93" s="331" t="str">
        <f>IF(COUNT(BY69,X104)=2,ROUND(BY69*X104/SUM(X99:X108),#REF!),"")</f>
        <v/>
      </c>
      <c r="BZ93" s="331" t="str">
        <f>IF(COUNT(BZ69,Y104)=2,ROUND(BZ69*Y104/SUM(Y99:Y108),#REF!),"")</f>
        <v/>
      </c>
      <c r="CA93" s="331" t="str">
        <f>IF(COUNT(CA69,Z104)=2,ROUND(CA69*Z104/SUM(Z99:Z108),#REF!),"")</f>
        <v/>
      </c>
      <c r="CB93" s="331" t="str">
        <f>IF(COUNT(CB69,AA104)=2,ROUND(CB69*AA104/SUM(AA99:AA108),#REF!),"")</f>
        <v/>
      </c>
      <c r="CC93" s="331" t="str">
        <f>IF(COUNT(CC69,AB104)=2,ROUND(CC69*AB104/SUM(AB99:AB108),#REF!),"")</f>
        <v/>
      </c>
      <c r="CD93" s="331" t="str">
        <f>IF(COUNT(CD69,AC104)=2,ROUND(CD69*AC104/SUM(AC99:AC108),#REF!),"")</f>
        <v/>
      </c>
      <c r="CE93" s="331" t="str">
        <f>IF(COUNT(CE69,AD104)=2,ROUND(CE69*AD104/SUM(AD99:AD108),#REF!),"")</f>
        <v/>
      </c>
      <c r="CF93" s="331" t="str">
        <f>IF(COUNT(CF69,AE104)=2,ROUND(CF69*AE104/SUM(AE99:AE108),#REF!),"")</f>
        <v/>
      </c>
      <c r="CG93" s="331" t="str">
        <f>IF(COUNT(CG69,AF104)=2,ROUND(CG69*AF104/SUM(AF99:AF108),#REF!),"")</f>
        <v/>
      </c>
      <c r="CH93" s="564" t="str">
        <f>IF(CH92="","",CH92)</f>
        <v>地熱</v>
      </c>
      <c r="CI93" s="564"/>
      <c r="CJ93" s="564"/>
      <c r="CK93" s="564"/>
      <c r="CL93" s="564"/>
      <c r="CM93" s="564"/>
      <c r="CN93" s="564"/>
      <c r="CO93" s="564"/>
      <c r="CP93" s="564"/>
      <c r="CQ93" s="564"/>
      <c r="CR93" s="271"/>
      <c r="CS93" s="271"/>
    </row>
    <row r="94" spans="3:97" s="243" customFormat="1" ht="13.5" customHeight="1">
      <c r="I94" s="257"/>
      <c r="J94" s="257"/>
      <c r="K94" s="257"/>
      <c r="L94" s="257"/>
      <c r="M94" s="257"/>
      <c r="N94" s="257"/>
      <c r="O94" s="257"/>
      <c r="P94" s="257"/>
      <c r="Q94" s="257"/>
      <c r="R94" s="257"/>
      <c r="S94" s="257"/>
      <c r="T94" s="257"/>
      <c r="U94" s="245"/>
      <c r="V94" s="245"/>
      <c r="W94" s="245"/>
      <c r="X94" s="245"/>
      <c r="Y94" s="274"/>
      <c r="Z94" s="274"/>
      <c r="AA94" s="257"/>
      <c r="AB94" s="257"/>
      <c r="AC94" s="257"/>
      <c r="AD94" s="273"/>
      <c r="AE94" s="273"/>
      <c r="AF94" s="245"/>
      <c r="AG94" s="245"/>
      <c r="AH94" s="245"/>
      <c r="AI94" s="271"/>
      <c r="AJ94" s="271"/>
      <c r="AK94" s="271"/>
      <c r="AL94" s="271"/>
      <c r="AM94" s="271"/>
      <c r="AN94" s="271"/>
      <c r="AO94" s="271"/>
      <c r="AP94" s="271"/>
      <c r="AQ94" s="271"/>
      <c r="AR94" s="271"/>
      <c r="AS94" s="271"/>
      <c r="AT94" s="271"/>
      <c r="AU94" s="272"/>
      <c r="AV94" s="257"/>
      <c r="AX94" s="569"/>
      <c r="AY94" s="569"/>
      <c r="AZ94" s="589"/>
      <c r="BA94" s="590"/>
      <c r="BB94" s="590"/>
      <c r="BC94" s="590"/>
      <c r="BD94" s="589"/>
      <c r="BE94" s="585" t="e">
        <f>IF(#REF!="発電事業者","月間送電電力量（GWh）","月間受電電力量（GWh）")</f>
        <v>#REF!</v>
      </c>
      <c r="BF94" s="586"/>
      <c r="BG94" s="331" t="str">
        <f>IF(COUNT(BG70,L104)=2,ROUND(BG70*L104/SUM(L99:L108),#REF!),"")</f>
        <v/>
      </c>
      <c r="BH94" s="331" t="str">
        <f>IF(COUNT(BH70,M104)=2,ROUND(BH70*M104/SUM(M99:M108),#REF!),"")</f>
        <v/>
      </c>
      <c r="BI94" s="331" t="str">
        <f>IF(COUNT(BI70,N104)=2,ROUND(BI70*N104/SUM(N99:N108),#REF!),"")</f>
        <v/>
      </c>
      <c r="BJ94" s="331" t="str">
        <f>IF(COUNT(BJ70,O104)=2,ROUND(BJ70*O104/SUM(O99:O108),#REF!),"")</f>
        <v/>
      </c>
      <c r="BK94" s="331" t="str">
        <f>IF(COUNT(BK70,P104)=2,ROUND(BK70*P104/SUM(P99:P108),#REF!),"")</f>
        <v/>
      </c>
      <c r="BL94" s="331" t="str">
        <f>IF(COUNT(BL70,Q104)=2,ROUND(BL70*Q104/SUM(Q99:Q108),#REF!),"")</f>
        <v/>
      </c>
      <c r="BM94" s="331" t="str">
        <f>IF(COUNT(BM70,R104)=2,ROUND(BM70*R104/SUM(R99:R108),#REF!),"")</f>
        <v/>
      </c>
      <c r="BN94" s="331" t="str">
        <f>IF(COUNT(BN70,S104)=2,ROUND(BN70*S104/SUM(S99:S108),#REF!),"")</f>
        <v/>
      </c>
      <c r="BO94" s="331" t="str">
        <f>IF(COUNT(BO70,T104)=2,ROUND(BO70*T104/SUM(T99:T108),#REF!),"")</f>
        <v/>
      </c>
      <c r="BP94" s="331" t="str">
        <f>IF(COUNT(BP70,U104)=2,ROUND(BP70*U104/SUM(U99:U108),#REF!),"")</f>
        <v/>
      </c>
      <c r="BQ94" s="331" t="str">
        <f>IF(COUNT(BQ70,V104)=2,ROUND(BQ70*V104/SUM(V99:V108),#REF!),"")</f>
        <v/>
      </c>
      <c r="BR94" s="331" t="str">
        <f>IF(COUNT(BR70,W104)=2,ROUND(BR70*W104/SUM(W99:W108),#REF!),"")</f>
        <v/>
      </c>
      <c r="BS94" s="569" t="e">
        <f>IF(#REF!="発電事業者","年間送電電力量（GWh）","年間受電電力量（GWh）")</f>
        <v>#REF!</v>
      </c>
      <c r="BT94" s="569"/>
      <c r="BU94" s="569"/>
      <c r="BV94" s="333" t="s">
        <v>25</v>
      </c>
      <c r="BW94" s="582"/>
      <c r="BX94" s="582"/>
      <c r="BY94" s="331" t="str">
        <f>IF(COUNT(BY70,X104)=2,ROUND(BY70*X104/SUM(X99:X108),#REF!),"")</f>
        <v/>
      </c>
      <c r="BZ94" s="331" t="str">
        <f>IF(COUNT(BZ70,Y104)=2,ROUND(BZ70*Y104/SUM(Y99:Y108),#REF!),"")</f>
        <v/>
      </c>
      <c r="CA94" s="331" t="str">
        <f>IF(COUNT(CA70,Z104)=2,ROUND(CA70*Z104/SUM(Z99:Z108),#REF!),"")</f>
        <v/>
      </c>
      <c r="CB94" s="331" t="str">
        <f>IF(COUNT(CB70,AA104)=2,ROUND(CB70*AA104/SUM(AA99:AA108),#REF!),"")</f>
        <v/>
      </c>
      <c r="CC94" s="331" t="str">
        <f>IF(COUNT(CC70,AB104)=2,ROUND(CC70*AB104/SUM(AB99:AB108),#REF!),"")</f>
        <v/>
      </c>
      <c r="CD94" s="331" t="str">
        <f>IF(COUNT(CD70,AC104)=2,ROUND(CD70*AC104/SUM(AC99:AC108),#REF!),"")</f>
        <v/>
      </c>
      <c r="CE94" s="331" t="str">
        <f>IF(COUNT(CE70,AD104)=2,ROUND(CE70*AD104/SUM(AD99:AD108),#REF!),"")</f>
        <v/>
      </c>
      <c r="CF94" s="331" t="str">
        <f>IF(COUNT(CF70,AE104)=2,ROUND(CF70*AE104/SUM(AE99:AE108),#REF!),"")</f>
        <v/>
      </c>
      <c r="CG94" s="331" t="str">
        <f>IF(COUNT(CG70,AF104)=2,ROUND(CG70*AF104/SUM(AF99:AF108),#REF!),"")</f>
        <v/>
      </c>
      <c r="CH94" s="565" t="str">
        <f>IF(COUNTA(AG104)=0,"",AG104)</f>
        <v/>
      </c>
      <c r="CI94" s="565"/>
      <c r="CJ94" s="565"/>
      <c r="CK94" s="565"/>
      <c r="CL94" s="565"/>
      <c r="CM94" s="565"/>
      <c r="CN94" s="565"/>
      <c r="CO94" s="565"/>
      <c r="CP94" s="565"/>
      <c r="CQ94" s="565"/>
    </row>
    <row r="95" spans="3:97" s="243" customFormat="1" ht="13.5" customHeight="1">
      <c r="C95" s="273"/>
      <c r="D95" s="273"/>
      <c r="E95" s="245"/>
      <c r="F95" s="245"/>
      <c r="G95" s="245"/>
      <c r="H95" s="257"/>
      <c r="I95" s="257"/>
      <c r="J95" s="257"/>
      <c r="K95" s="257"/>
      <c r="L95" s="257"/>
      <c r="M95" s="257"/>
      <c r="N95" s="257"/>
      <c r="O95" s="257"/>
      <c r="P95" s="257"/>
      <c r="Q95" s="257"/>
      <c r="R95" s="257"/>
      <c r="S95" s="257"/>
      <c r="T95" s="257"/>
      <c r="U95" s="257"/>
      <c r="V95" s="257"/>
      <c r="W95" s="257"/>
      <c r="X95" s="257"/>
      <c r="Y95" s="257"/>
      <c r="Z95" s="257"/>
      <c r="AA95" s="257"/>
      <c r="AB95" s="257"/>
      <c r="AC95" s="257"/>
      <c r="AD95" s="257"/>
      <c r="AE95" s="257"/>
      <c r="AF95" s="257"/>
      <c r="AG95" s="257"/>
      <c r="AH95" s="257"/>
      <c r="AI95" s="257"/>
      <c r="AJ95" s="257"/>
      <c r="AK95" s="257"/>
      <c r="AL95" s="257"/>
      <c r="AM95" s="257"/>
      <c r="AN95" s="257"/>
      <c r="AO95" s="257"/>
      <c r="AP95" s="257"/>
      <c r="AQ95" s="257"/>
      <c r="AR95" s="257"/>
      <c r="AS95" s="257"/>
      <c r="AT95" s="257"/>
      <c r="AU95" s="257"/>
      <c r="AV95" s="275"/>
      <c r="AX95" s="569" t="str">
        <f>IF(C105="","",C105)</f>
        <v/>
      </c>
      <c r="AY95" s="569"/>
      <c r="AZ95" s="587" t="str">
        <f>IF(E105="","",E105)</f>
        <v/>
      </c>
      <c r="BA95" s="590" t="str">
        <f ca="1">IF(F105="","",F105)</f>
        <v/>
      </c>
      <c r="BB95" s="590"/>
      <c r="BC95" s="590"/>
      <c r="BD95" s="587" t="str">
        <f>IF(I105="","",I105)</f>
        <v/>
      </c>
      <c r="BE95" s="578" t="e">
        <f>IF(#REF!="発電事業者","送電電力（MW）","受電電力（MW）")</f>
        <v>#REF!</v>
      </c>
      <c r="BF95" s="579"/>
      <c r="BG95" s="331" t="str">
        <f>IF(COUNT(BG68,L105)=2,ROUND(BG68*L105/SUM(L99:L108),#REF!),"")</f>
        <v/>
      </c>
      <c r="BH95" s="331" t="str">
        <f>IF(COUNT(BH68,M105)=2,ROUND(BH68*M105/SUM(M99:M108),#REF!),"")</f>
        <v/>
      </c>
      <c r="BI95" s="331" t="str">
        <f>IF(COUNT(BI68,N105)=2,ROUND(BI68*N105/SUM(N99:N108),#REF!),"")</f>
        <v/>
      </c>
      <c r="BJ95" s="331" t="str">
        <f>IF(COUNT(BJ68,O105)=2,ROUND(BJ68*O105/SUM(O99:O108),#REF!),"")</f>
        <v/>
      </c>
      <c r="BK95" s="331" t="str">
        <f>IF(COUNT(BK68,P105)=2,ROUND(BK68*P105/SUM(P99:P108),#REF!),"")</f>
        <v/>
      </c>
      <c r="BL95" s="331" t="str">
        <f>IF(COUNT(BL68,Q105)=2,ROUND(BL68*Q105/SUM(Q99:Q108),#REF!),"")</f>
        <v/>
      </c>
      <c r="BM95" s="331" t="str">
        <f>IF(COUNT(BM68,R105)=2,ROUND(BM68*R105/SUM(R99:R108),#REF!),"")</f>
        <v/>
      </c>
      <c r="BN95" s="331" t="str">
        <f>IF(COUNT(BN68,S105)=2,ROUND(BN68*S105/SUM(S99:S108),#REF!),"")</f>
        <v/>
      </c>
      <c r="BO95" s="331" t="str">
        <f>IF(COUNT(BO68,T105)=2,ROUND(BO68*T105/SUM(T99:T108),#REF!),"")</f>
        <v/>
      </c>
      <c r="BP95" s="331" t="str">
        <f>IF(COUNT(BP68,U105)=2,ROUND(BP68*U105/SUM(U99:U108),#REF!),"")</f>
        <v/>
      </c>
      <c r="BQ95" s="331" t="str">
        <f>IF(COUNT(BQ68,V105)=2,ROUND(BQ68*V105/SUM(V99:V108),#REF!),"")</f>
        <v/>
      </c>
      <c r="BR95" s="331" t="str">
        <f>IF(COUNT(BR68,W105)=2,ROUND(BR68*W105/SUM(W99:W108),#REF!),"")</f>
        <v/>
      </c>
      <c r="BS95" s="569" t="e">
        <f>IF(#REF!="発電事業者","送電電力（MW）","受電電力（MW）")</f>
        <v>#REF!</v>
      </c>
      <c r="BT95" s="569"/>
      <c r="BU95" s="569"/>
      <c r="BV95" s="333" t="s">
        <v>171</v>
      </c>
      <c r="BW95" s="580"/>
      <c r="BX95" s="580"/>
      <c r="BY95" s="331" t="str">
        <f>IF(COUNT(BY68,X105)=2,ROUND(BY68*X105/SUM(X99:X108),#REF!),"")</f>
        <v/>
      </c>
      <c r="BZ95" s="331" t="str">
        <f>IF(COUNT(BZ68,Y105)=2,ROUND(BZ68*Y105/SUM(Y99:Y108),#REF!),"")</f>
        <v/>
      </c>
      <c r="CA95" s="331" t="str">
        <f>IF(COUNT(CA68,Z105)=2,ROUND(CA68*Z105/SUM(Z99:Z108),#REF!),"")</f>
        <v/>
      </c>
      <c r="CB95" s="331" t="str">
        <f>IF(COUNT(CB68,AA105)=2,ROUND(CB68*AA105/SUM(AA99:AA108),#REF!),"")</f>
        <v/>
      </c>
      <c r="CC95" s="331" t="str">
        <f>IF(COUNT(CC68,AB105)=2,ROUND(CC68*AB105/SUM(AB99:AB108),#REF!),"")</f>
        <v/>
      </c>
      <c r="CD95" s="331" t="str">
        <f>IF(COUNT(CD68,AC105)=2,ROUND(CD68*AC105/SUM(AC99:AC108),#REF!),"")</f>
        <v/>
      </c>
      <c r="CE95" s="331" t="str">
        <f>IF(COUNT(CE68,AD105)=2,ROUND(CE68*AD105/SUM(AD99:AD108),#REF!),"")</f>
        <v/>
      </c>
      <c r="CF95" s="331" t="str">
        <f>IF(COUNT(CF68,AE105)=2,ROUND(CF68*AE105/SUM(AE99:AE108),#REF!),"")</f>
        <v/>
      </c>
      <c r="CG95" s="331" t="str">
        <f>IF(COUNT(CG68,AF105)=2,ROUND(CG68*AF105/SUM(AF99:AF108),#REF!),"")</f>
        <v/>
      </c>
      <c r="CH95" s="563" t="s">
        <v>118</v>
      </c>
      <c r="CI95" s="563"/>
      <c r="CJ95" s="563"/>
      <c r="CK95" s="563"/>
      <c r="CL95" s="563"/>
      <c r="CM95" s="563"/>
      <c r="CN95" s="563"/>
      <c r="CO95" s="563"/>
      <c r="CP95" s="563"/>
      <c r="CQ95" s="563"/>
    </row>
    <row r="96" spans="3:97" s="243" customFormat="1" ht="13.5" customHeight="1">
      <c r="C96" s="241" t="e">
        <f>IF(#REF!="発電事業者","送電相手先諸元","購入相手先諸元")</f>
        <v>#REF!</v>
      </c>
      <c r="D96" s="236"/>
      <c r="E96" s="236"/>
      <c r="F96" s="242">
        <v>0</v>
      </c>
      <c r="G96" s="237" t="s">
        <v>255</v>
      </c>
      <c r="H96" s="236"/>
      <c r="I96" s="236"/>
      <c r="J96" s="236"/>
      <c r="K96" s="236"/>
      <c r="AV96" s="257"/>
      <c r="AX96" s="569"/>
      <c r="AY96" s="569"/>
      <c r="AZ96" s="588"/>
      <c r="BA96" s="590"/>
      <c r="BB96" s="590"/>
      <c r="BC96" s="590"/>
      <c r="BD96" s="588"/>
      <c r="BE96" s="583"/>
      <c r="BF96" s="584"/>
      <c r="BG96" s="259"/>
      <c r="BH96" s="259"/>
      <c r="BI96" s="259"/>
      <c r="BJ96" s="259"/>
      <c r="BK96" s="259"/>
      <c r="BL96" s="259"/>
      <c r="BM96" s="259"/>
      <c r="BN96" s="259"/>
      <c r="BO96" s="259"/>
      <c r="BP96" s="259"/>
      <c r="BQ96" s="259"/>
      <c r="BR96" s="259"/>
      <c r="BS96" s="569"/>
      <c r="BT96" s="569"/>
      <c r="BU96" s="569"/>
      <c r="BV96" s="333" t="s">
        <v>172</v>
      </c>
      <c r="BW96" s="581"/>
      <c r="BX96" s="581"/>
      <c r="BY96" s="331" t="str">
        <f>IF(COUNT(BY69,X105)=2,ROUND(BY69*X105/SUM(X99:X108),#REF!),"")</f>
        <v/>
      </c>
      <c r="BZ96" s="331" t="str">
        <f>IF(COUNT(BZ69,Y105)=2,ROUND(BZ69*Y105/SUM(Y99:Y108),#REF!),"")</f>
        <v/>
      </c>
      <c r="CA96" s="331" t="str">
        <f>IF(COUNT(CA69,Z105)=2,ROUND(CA69*Z105/SUM(Z99:Z108),#REF!),"")</f>
        <v/>
      </c>
      <c r="CB96" s="331" t="str">
        <f>IF(COUNT(CB69,AA105)=2,ROUND(CB69*AA105/SUM(AA99:AA108),#REF!),"")</f>
        <v/>
      </c>
      <c r="CC96" s="331" t="str">
        <f>IF(COUNT(CC69,AB105)=2,ROUND(CC69*AB105/SUM(AB99:AB108),#REF!),"")</f>
        <v/>
      </c>
      <c r="CD96" s="331" t="str">
        <f>IF(COUNT(CD69,AC105)=2,ROUND(CD69*AC105/SUM(AC99:AC108),#REF!),"")</f>
        <v/>
      </c>
      <c r="CE96" s="331" t="str">
        <f>IF(COUNT(CE69,AD105)=2,ROUND(CE69*AD105/SUM(AD99:AD108),#REF!),"")</f>
        <v/>
      </c>
      <c r="CF96" s="331" t="str">
        <f>IF(COUNT(CF69,AE105)=2,ROUND(CF69*AE105/SUM(AE99:AE108),#REF!),"")</f>
        <v/>
      </c>
      <c r="CG96" s="331" t="str">
        <f>IF(COUNT(CG69,AF105)=2,ROUND(CG69*AF105/SUM(AF99:AF108),#REF!),"")</f>
        <v/>
      </c>
      <c r="CH96" s="564" t="str">
        <f>IF(CH95="","",CH95)</f>
        <v>地熱</v>
      </c>
      <c r="CI96" s="564"/>
      <c r="CJ96" s="564"/>
      <c r="CK96" s="564"/>
      <c r="CL96" s="564"/>
      <c r="CM96" s="564"/>
      <c r="CN96" s="564"/>
      <c r="CO96" s="564"/>
      <c r="CP96" s="564"/>
      <c r="CQ96" s="564"/>
    </row>
    <row r="97" spans="3:95" s="243" customFormat="1" ht="13.5" customHeight="1">
      <c r="C97" s="594" t="s">
        <v>200</v>
      </c>
      <c r="D97" s="594"/>
      <c r="E97" s="594" t="s">
        <v>201</v>
      </c>
      <c r="F97" s="594" t="s">
        <v>202</v>
      </c>
      <c r="G97" s="594"/>
      <c r="H97" s="594"/>
      <c r="I97" s="595" t="s">
        <v>203</v>
      </c>
      <c r="J97" s="597" t="e">
        <f>IF(#REF!="発電事業者","送電先","購入先")</f>
        <v>#REF!</v>
      </c>
      <c r="K97" s="598"/>
      <c r="L97" s="601" t="e">
        <f>DATE(#REF!,1,1)</f>
        <v>#REF!</v>
      </c>
      <c r="M97" s="602"/>
      <c r="N97" s="602"/>
      <c r="O97" s="602"/>
      <c r="P97" s="602"/>
      <c r="Q97" s="602"/>
      <c r="R97" s="602"/>
      <c r="S97" s="602"/>
      <c r="T97" s="602"/>
      <c r="U97" s="602"/>
      <c r="V97" s="602"/>
      <c r="W97" s="603"/>
      <c r="X97" s="592" t="e">
        <f>DATE(#REF!+1,1,1)</f>
        <v>#REF!</v>
      </c>
      <c r="Y97" s="592" t="e">
        <f>DATE(#REF!+2,1,1)</f>
        <v>#REF!</v>
      </c>
      <c r="Z97" s="592" t="e">
        <f>DATE(#REF!+3,1,1)</f>
        <v>#REF!</v>
      </c>
      <c r="AA97" s="592" t="e">
        <f>DATE(#REF!+4,1,1)</f>
        <v>#REF!</v>
      </c>
      <c r="AB97" s="592" t="e">
        <f>DATE(#REF!+5,1,1)</f>
        <v>#REF!</v>
      </c>
      <c r="AC97" s="592" t="e">
        <f>DATE(#REF!+6,1,1)</f>
        <v>#REF!</v>
      </c>
      <c r="AD97" s="592" t="e">
        <f>DATE(#REF!+7,1,1)</f>
        <v>#REF!</v>
      </c>
      <c r="AE97" s="592" t="e">
        <f>DATE(#REF!+8,1,1)</f>
        <v>#REF!</v>
      </c>
      <c r="AF97" s="592" t="e">
        <f>DATE(#REF!+9,1,1)</f>
        <v>#REF!</v>
      </c>
      <c r="AG97" s="594" t="s">
        <v>253</v>
      </c>
      <c r="AH97" s="594"/>
      <c r="AI97" s="594"/>
      <c r="AJ97" s="594"/>
      <c r="AK97" s="594"/>
      <c r="AL97" s="594"/>
      <c r="AM97" s="594"/>
      <c r="AN97" s="594"/>
      <c r="AO97" s="594"/>
      <c r="AP97" s="594"/>
      <c r="AV97" s="275"/>
      <c r="AX97" s="569"/>
      <c r="AY97" s="569"/>
      <c r="AZ97" s="589"/>
      <c r="BA97" s="590"/>
      <c r="BB97" s="590"/>
      <c r="BC97" s="590"/>
      <c r="BD97" s="589"/>
      <c r="BE97" s="585" t="e">
        <f>IF(#REF!="発電事業者","月間送電電力量（GWh）","月間受電電力量（GWh）")</f>
        <v>#REF!</v>
      </c>
      <c r="BF97" s="586"/>
      <c r="BG97" s="331" t="str">
        <f>IF(COUNT(BG70,L105)=2,ROUND(BG70*L105/SUM(L99:L108),#REF!),"")</f>
        <v/>
      </c>
      <c r="BH97" s="331" t="str">
        <f>IF(COUNT(BH70,M105)=2,ROUND(BH70*M105/SUM(M99:M108),#REF!),"")</f>
        <v/>
      </c>
      <c r="BI97" s="331" t="str">
        <f>IF(COUNT(BI70,N105)=2,ROUND(BI70*N105/SUM(N99:N108),#REF!),"")</f>
        <v/>
      </c>
      <c r="BJ97" s="331" t="str">
        <f>IF(COUNT(BJ70,O105)=2,ROUND(BJ70*O105/SUM(O99:O108),#REF!),"")</f>
        <v/>
      </c>
      <c r="BK97" s="331" t="str">
        <f>IF(COUNT(BK70,P105)=2,ROUND(BK70*P105/SUM(P99:P108),#REF!),"")</f>
        <v/>
      </c>
      <c r="BL97" s="331" t="str">
        <f>IF(COUNT(BL70,Q105)=2,ROUND(BL70*Q105/SUM(Q99:Q108),#REF!),"")</f>
        <v/>
      </c>
      <c r="BM97" s="331" t="str">
        <f>IF(COUNT(BM70,R105)=2,ROUND(BM70*R105/SUM(R99:R108),#REF!),"")</f>
        <v/>
      </c>
      <c r="BN97" s="331" t="str">
        <f>IF(COUNT(BN70,S105)=2,ROUND(BN70*S105/SUM(S99:S108),#REF!),"")</f>
        <v/>
      </c>
      <c r="BO97" s="331" t="str">
        <f>IF(COUNT(BO70,T105)=2,ROUND(BO70*T105/SUM(T99:T108),#REF!),"")</f>
        <v/>
      </c>
      <c r="BP97" s="331" t="str">
        <f>IF(COUNT(BP70,U105)=2,ROUND(BP70*U105/SUM(U99:U108),#REF!),"")</f>
        <v/>
      </c>
      <c r="BQ97" s="331" t="str">
        <f>IF(COUNT(BQ70,V105)=2,ROUND(BQ70*V105/SUM(V99:V108),#REF!),"")</f>
        <v/>
      </c>
      <c r="BR97" s="331" t="str">
        <f>IF(COUNT(BR70,W105)=2,ROUND(BR70*W105/SUM(W99:W108),#REF!),"")</f>
        <v/>
      </c>
      <c r="BS97" s="569" t="e">
        <f>IF(#REF!="発電事業者","年間送電電力量（GWh）","年間受電電力量（GWh）")</f>
        <v>#REF!</v>
      </c>
      <c r="BT97" s="569"/>
      <c r="BU97" s="569"/>
      <c r="BV97" s="333" t="s">
        <v>25</v>
      </c>
      <c r="BW97" s="582"/>
      <c r="BX97" s="582"/>
      <c r="BY97" s="331" t="str">
        <f>IF(COUNT(BY70,X105)=2,ROUND(BY70*X105/SUM(X99:X108),#REF!),"")</f>
        <v/>
      </c>
      <c r="BZ97" s="331" t="str">
        <f>IF(COUNT(BZ70,Y105)=2,ROUND(BZ70*Y105/SUM(Y99:Y108),#REF!),"")</f>
        <v/>
      </c>
      <c r="CA97" s="331" t="str">
        <f>IF(COUNT(CA70,Z105)=2,ROUND(CA70*Z105/SUM(Z99:Z108),#REF!),"")</f>
        <v/>
      </c>
      <c r="CB97" s="331" t="str">
        <f>IF(COUNT(CB70,AA105)=2,ROUND(CB70*AA105/SUM(AA99:AA108),#REF!),"")</f>
        <v/>
      </c>
      <c r="CC97" s="331" t="str">
        <f>IF(COUNT(CC70,AB105)=2,ROUND(CC70*AB105/SUM(AB99:AB108),#REF!),"")</f>
        <v/>
      </c>
      <c r="CD97" s="331" t="str">
        <f>IF(COUNT(CD70,AC105)=2,ROUND(CD70*AC105/SUM(AC99:AC108),#REF!),"")</f>
        <v/>
      </c>
      <c r="CE97" s="331" t="str">
        <f>IF(COUNT(CE70,AD105)=2,ROUND(CE70*AD105/SUM(AD99:AD108),#REF!),"")</f>
        <v/>
      </c>
      <c r="CF97" s="331" t="str">
        <f>IF(COUNT(CF70,AE105)=2,ROUND(CF70*AE105/SUM(AE99:AE108),#REF!),"")</f>
        <v/>
      </c>
      <c r="CG97" s="331" t="str">
        <f>IF(COUNT(CG70,AF105)=2,ROUND(CG70*AF105/SUM(AF99:AF108),#REF!),"")</f>
        <v/>
      </c>
      <c r="CH97" s="565" t="str">
        <f>IF(COUNTA(AG105)=0,"",AG105)</f>
        <v/>
      </c>
      <c r="CI97" s="565"/>
      <c r="CJ97" s="565"/>
      <c r="CK97" s="565"/>
      <c r="CL97" s="565"/>
      <c r="CM97" s="565"/>
      <c r="CN97" s="565"/>
      <c r="CO97" s="565"/>
      <c r="CP97" s="565"/>
      <c r="CQ97" s="565"/>
    </row>
    <row r="98" spans="3:95" s="243" customFormat="1" ht="13.5" customHeight="1">
      <c r="C98" s="594"/>
      <c r="D98" s="594"/>
      <c r="E98" s="594"/>
      <c r="F98" s="594"/>
      <c r="G98" s="594"/>
      <c r="H98" s="594"/>
      <c r="I98" s="596"/>
      <c r="J98" s="599"/>
      <c r="K98" s="600"/>
      <c r="L98" s="247" t="s">
        <v>194</v>
      </c>
      <c r="M98" s="247" t="s">
        <v>195</v>
      </c>
      <c r="N98" s="247" t="s">
        <v>161</v>
      </c>
      <c r="O98" s="247" t="s">
        <v>162</v>
      </c>
      <c r="P98" s="247" t="s">
        <v>163</v>
      </c>
      <c r="Q98" s="247" t="s">
        <v>164</v>
      </c>
      <c r="R98" s="247" t="s">
        <v>165</v>
      </c>
      <c r="S98" s="247" t="s">
        <v>166</v>
      </c>
      <c r="T98" s="247" t="s">
        <v>167</v>
      </c>
      <c r="U98" s="247" t="s">
        <v>168</v>
      </c>
      <c r="V98" s="247" t="s">
        <v>169</v>
      </c>
      <c r="W98" s="247" t="s">
        <v>170</v>
      </c>
      <c r="X98" s="593">
        <v>43101</v>
      </c>
      <c r="Y98" s="593">
        <v>43466</v>
      </c>
      <c r="Z98" s="593">
        <v>43831</v>
      </c>
      <c r="AA98" s="593">
        <v>44197</v>
      </c>
      <c r="AB98" s="593">
        <v>44562</v>
      </c>
      <c r="AC98" s="593">
        <v>44927</v>
      </c>
      <c r="AD98" s="593">
        <v>45292</v>
      </c>
      <c r="AE98" s="593">
        <v>45658</v>
      </c>
      <c r="AF98" s="593">
        <v>46023</v>
      </c>
      <c r="AG98" s="594"/>
      <c r="AH98" s="594"/>
      <c r="AI98" s="594"/>
      <c r="AJ98" s="594"/>
      <c r="AK98" s="594"/>
      <c r="AL98" s="594"/>
      <c r="AM98" s="594"/>
      <c r="AN98" s="594"/>
      <c r="AO98" s="594"/>
      <c r="AP98" s="594"/>
      <c r="AV98" s="275"/>
      <c r="AX98" s="569" t="str">
        <f>IF(C106="","",C106)</f>
        <v/>
      </c>
      <c r="AY98" s="569"/>
      <c r="AZ98" s="587" t="str">
        <f>IF(E106="","",E106)</f>
        <v/>
      </c>
      <c r="BA98" s="590" t="str">
        <f ca="1">IF(F106="","",F106)</f>
        <v/>
      </c>
      <c r="BB98" s="590"/>
      <c r="BC98" s="590"/>
      <c r="BD98" s="587" t="str">
        <f>IF(I106="","",I106)</f>
        <v/>
      </c>
      <c r="BE98" s="578" t="e">
        <f>IF(#REF!="発電事業者","送電電力（MW）","受電電力（MW）")</f>
        <v>#REF!</v>
      </c>
      <c r="BF98" s="579"/>
      <c r="BG98" s="331" t="str">
        <f>IF(COUNT(BG68,L106)=2,ROUND(BG68*L106/SUM(L99:L108),#REF!),"")</f>
        <v/>
      </c>
      <c r="BH98" s="331" t="str">
        <f>IF(COUNT(BH68,M106)=2,ROUND(BH68*M106/SUM(M99:M108),#REF!),"")</f>
        <v/>
      </c>
      <c r="BI98" s="331" t="str">
        <f>IF(COUNT(BI68,N106)=2,ROUND(BI68*N106/SUM(N99:N108),#REF!),"")</f>
        <v/>
      </c>
      <c r="BJ98" s="331" t="str">
        <f>IF(COUNT(BJ68,O106)=2,ROUND(BJ68*O106/SUM(O99:O108),#REF!),"")</f>
        <v/>
      </c>
      <c r="BK98" s="331" t="str">
        <f>IF(COUNT(BK68,P106)=2,ROUND(BK68*P106/SUM(P99:P108),#REF!),"")</f>
        <v/>
      </c>
      <c r="BL98" s="331" t="str">
        <f>IF(COUNT(BL68,Q106)=2,ROUND(BL68*Q106/SUM(Q99:Q108),#REF!),"")</f>
        <v/>
      </c>
      <c r="BM98" s="331" t="str">
        <f>IF(COUNT(BM68,R106)=2,ROUND(BM68*R106/SUM(R99:R108),#REF!),"")</f>
        <v/>
      </c>
      <c r="BN98" s="331" t="str">
        <f>IF(COUNT(BN68,S106)=2,ROUND(BN68*S106/SUM(S99:S108),#REF!),"")</f>
        <v/>
      </c>
      <c r="BO98" s="331" t="str">
        <f>IF(COUNT(BO68,T106)=2,ROUND(BO68*T106/SUM(T99:T108),#REF!),"")</f>
        <v/>
      </c>
      <c r="BP98" s="331" t="str">
        <f>IF(COUNT(BP68,U106)=2,ROUND(BP68*U106/SUM(U99:U108),#REF!),"")</f>
        <v/>
      </c>
      <c r="BQ98" s="331" t="str">
        <f>IF(COUNT(BQ68,V106)=2,ROUND(BQ68*V106/SUM(V99:V108),#REF!),"")</f>
        <v/>
      </c>
      <c r="BR98" s="331" t="str">
        <f>IF(COUNT(BR68,W106)=2,ROUND(BR68*W106/SUM(W99:W108),#REF!),"")</f>
        <v/>
      </c>
      <c r="BS98" s="569" t="e">
        <f>IF(#REF!="発電事業者","送電電力（MW）","受電電力（MW）")</f>
        <v>#REF!</v>
      </c>
      <c r="BT98" s="569"/>
      <c r="BU98" s="569"/>
      <c r="BV98" s="333" t="s">
        <v>171</v>
      </c>
      <c r="BW98" s="580"/>
      <c r="BX98" s="580"/>
      <c r="BY98" s="331" t="str">
        <f>IF(COUNT(BY68,X106)=2,ROUND(BY68*X106/SUM(X99:X108),#REF!),"")</f>
        <v/>
      </c>
      <c r="BZ98" s="331" t="str">
        <f>IF(COUNT(BZ68,Y106)=2,ROUND(BZ68*Y106/SUM(Y99:Y108),#REF!),"")</f>
        <v/>
      </c>
      <c r="CA98" s="331" t="str">
        <f>IF(COUNT(CA68,Z106)=2,ROUND(CA68*Z106/SUM(Z99:Z108),#REF!),"")</f>
        <v/>
      </c>
      <c r="CB98" s="331" t="str">
        <f>IF(COUNT(CB68,AA106)=2,ROUND(CB68*AA106/SUM(AA99:AA108),#REF!),"")</f>
        <v/>
      </c>
      <c r="CC98" s="331" t="str">
        <f>IF(COUNT(CC68,AB106)=2,ROUND(CC68*AB106/SUM(AB99:AB108),#REF!),"")</f>
        <v/>
      </c>
      <c r="CD98" s="331" t="str">
        <f>IF(COUNT(CD68,AC106)=2,ROUND(CD68*AC106/SUM(AC99:AC108),#REF!),"")</f>
        <v/>
      </c>
      <c r="CE98" s="331" t="str">
        <f>IF(COUNT(CE68,AD106)=2,ROUND(CE68*AD106/SUM(AD99:AD108),#REF!),"")</f>
        <v/>
      </c>
      <c r="CF98" s="331" t="str">
        <f>IF(COUNT(CF68,AE106)=2,ROUND(CF68*AE106/SUM(AE99:AE108),#REF!),"")</f>
        <v/>
      </c>
      <c r="CG98" s="331" t="str">
        <f>IF(COUNT(CG68,AF106)=2,ROUND(CG68*AF106/SUM(AF99:AF108),#REF!),"")</f>
        <v/>
      </c>
      <c r="CH98" s="563" t="s">
        <v>118</v>
      </c>
      <c r="CI98" s="563"/>
      <c r="CJ98" s="563"/>
      <c r="CK98" s="563"/>
      <c r="CL98" s="563"/>
      <c r="CM98" s="563"/>
      <c r="CN98" s="563"/>
      <c r="CO98" s="563"/>
      <c r="CP98" s="563"/>
      <c r="CQ98" s="563"/>
    </row>
    <row r="99" spans="3:95" s="243" customFormat="1" ht="13.5" customHeight="1">
      <c r="C99" s="568"/>
      <c r="D99" s="568"/>
      <c r="E99" s="332"/>
      <c r="F99" s="569" t="str">
        <f ca="1">IF(E99="","",VLOOKUP(E99,INDIRECT(AR99),2,FALSE))</f>
        <v/>
      </c>
      <c r="G99" s="569"/>
      <c r="H99" s="569"/>
      <c r="I99" s="333" t="str">
        <f>IF(E99="","",E63)</f>
        <v/>
      </c>
      <c r="J99" s="569" t="e">
        <f>J97&amp;"１"</f>
        <v>#REF!</v>
      </c>
      <c r="K99" s="569"/>
      <c r="L99" s="277">
        <f t="shared" ref="L99:W99" si="3">IF($F96=0,IF(100-SUM(L100:L108)=0,"",100-SUM(L100:L108)),IF(H73-SUM(L100:L108)=0,"",H73-SUM(L100:L108)))</f>
        <v>100</v>
      </c>
      <c r="M99" s="277">
        <f t="shared" si="3"/>
        <v>100</v>
      </c>
      <c r="N99" s="277">
        <f t="shared" si="3"/>
        <v>100</v>
      </c>
      <c r="O99" s="277">
        <f t="shared" si="3"/>
        <v>100</v>
      </c>
      <c r="P99" s="277">
        <f t="shared" si="3"/>
        <v>100</v>
      </c>
      <c r="Q99" s="277">
        <f t="shared" si="3"/>
        <v>100</v>
      </c>
      <c r="R99" s="277">
        <f t="shared" si="3"/>
        <v>100</v>
      </c>
      <c r="S99" s="277">
        <f t="shared" si="3"/>
        <v>100</v>
      </c>
      <c r="T99" s="277">
        <f t="shared" si="3"/>
        <v>100</v>
      </c>
      <c r="U99" s="277">
        <f t="shared" si="3"/>
        <v>100</v>
      </c>
      <c r="V99" s="277">
        <f t="shared" si="3"/>
        <v>100</v>
      </c>
      <c r="W99" s="277">
        <f t="shared" si="3"/>
        <v>100</v>
      </c>
      <c r="X99" s="277">
        <f>IF($F96=0,IF(100-SUM(X100:X108)=0,"",100-SUM(X100:X108)),IF(H75-SUM(X100:X108)=0,"",H75-SUM(X100:X108)))</f>
        <v>100</v>
      </c>
      <c r="Y99" s="277">
        <f>IF($F96=0,IF(100-SUM(Y100:Y108)=0,"",100-SUM(Y100:Y108)),IF(H77-SUM(Y100:Y108)=0,"",H77-SUM(Y100:Y108)))</f>
        <v>100</v>
      </c>
      <c r="Z99" s="277">
        <f>IF($F96=0,IF(100-SUM(Z100:Z108)=0,"",100-SUM(Z100:Z108)),IF(H79-SUM(Z100:Z108)=0,"",H79-SUM(Z100:Z108)))</f>
        <v>100</v>
      </c>
      <c r="AA99" s="277">
        <f>IF($F96=0,IF(100-SUM(AA100:AA108)=0,"",100-SUM(AA100:AA108)),IF(H81-SUM(AA100:AA108)=0,"",H81-SUM(AA100:AA108)))</f>
        <v>100</v>
      </c>
      <c r="AB99" s="277">
        <f>IF($F96=0,IF(100-SUM(AB100:AB108)=0,"",100-SUM(AB100:AB108)),IF(H83-SUM(AB100:AB108)=0,"",H83-SUM(AB100:AB108)))</f>
        <v>100</v>
      </c>
      <c r="AC99" s="277">
        <f>IF($F96=0,IF(100-SUM(AC100:AC108)=0,"",100-SUM(AC100:AC108)),IF(H85-SUM(AC100:AC108)=0,"",H85-SUM(AC100:AC108)))</f>
        <v>100</v>
      </c>
      <c r="AD99" s="277">
        <f>IF($F96=0,IF(100-SUM(AD100:AD108)=0,"",100-SUM(AD100:AD108)),IF(H87-SUM(AD100:AD108)=0,"",H87-SUM(AD100:AD108)))</f>
        <v>100</v>
      </c>
      <c r="AE99" s="277">
        <f>IF($F96=0,IF(100-SUM(AE100:AE108)=0,"",100-SUM(AE100:AE108)),IF(H89-SUM(AE100:AE108)=0,"",H89-SUM(AE100:AE108)))</f>
        <v>100</v>
      </c>
      <c r="AF99" s="277">
        <f>IF($F96=0,IF(100-SUM(AF100:AF108)=0,"",100-SUM(AF100:AF108)),IF(H91-SUM(AF100:AF108)=0,"",H91-SUM(AF100:AF108)))</f>
        <v>100</v>
      </c>
      <c r="AG99" s="570"/>
      <c r="AH99" s="570"/>
      <c r="AI99" s="570"/>
      <c r="AJ99" s="570"/>
      <c r="AK99" s="570"/>
      <c r="AL99" s="570"/>
      <c r="AM99" s="570"/>
      <c r="AN99" s="570"/>
      <c r="AO99" s="570"/>
      <c r="AP99" s="570"/>
      <c r="AR99" s="591" t="b">
        <f t="shared" ref="AR99:AR108" si="4">IF(C99="発電事業者","事業者リスト一覧!D3:E1002", IF(C99="小売電気事業者","事業者リスト一覧!J3:K1002", IF(C99="一般送配電事業者","事業者リスト一覧!G3:H13", IF(C99="送電事業者","事業者リスト一覧!G16:H21", IF(C99="特定送配電事業者","事業者リスト一覧!G24:H44", IF(C99="登録特定送配電事業者","事業者リスト一覧!G47:H87", IF(C99="その他事業者","事業者リスト一覧!G90:H100")))))))</f>
        <v>0</v>
      </c>
      <c r="AS99" s="591"/>
      <c r="AT99" s="591"/>
      <c r="AU99" s="281" t="s">
        <v>160</v>
      </c>
      <c r="AV99" s="275"/>
      <c r="AX99" s="569"/>
      <c r="AY99" s="569"/>
      <c r="AZ99" s="588"/>
      <c r="BA99" s="590"/>
      <c r="BB99" s="590"/>
      <c r="BC99" s="590"/>
      <c r="BD99" s="588"/>
      <c r="BE99" s="583"/>
      <c r="BF99" s="584"/>
      <c r="BG99" s="259"/>
      <c r="BH99" s="259"/>
      <c r="BI99" s="259"/>
      <c r="BJ99" s="259"/>
      <c r="BK99" s="259"/>
      <c r="BL99" s="259"/>
      <c r="BM99" s="259"/>
      <c r="BN99" s="259"/>
      <c r="BO99" s="259"/>
      <c r="BP99" s="259"/>
      <c r="BQ99" s="259"/>
      <c r="BR99" s="259"/>
      <c r="BS99" s="569"/>
      <c r="BT99" s="569"/>
      <c r="BU99" s="569"/>
      <c r="BV99" s="333" t="s">
        <v>172</v>
      </c>
      <c r="BW99" s="581"/>
      <c r="BX99" s="581"/>
      <c r="BY99" s="331" t="str">
        <f>IF(COUNT(BY69,X106)=2,ROUND(BY69*X106/SUM(X99:X108),#REF!),"")</f>
        <v/>
      </c>
      <c r="BZ99" s="331" t="str">
        <f>IF(COUNT(BZ69,Y106)=2,ROUND(BZ69*Y106/SUM(Y99:Y108),#REF!),"")</f>
        <v/>
      </c>
      <c r="CA99" s="331" t="str">
        <f>IF(COUNT(CA69,Z106)=2,ROUND(CA69*Z106/SUM(Z99:Z108),#REF!),"")</f>
        <v/>
      </c>
      <c r="CB99" s="331" t="str">
        <f>IF(COUNT(CB69,AA106)=2,ROUND(CB69*AA106/SUM(AA99:AA108),#REF!),"")</f>
        <v/>
      </c>
      <c r="CC99" s="331" t="str">
        <f>IF(COUNT(CC69,AB106)=2,ROUND(CC69*AB106/SUM(AB99:AB108),#REF!),"")</f>
        <v/>
      </c>
      <c r="CD99" s="331" t="str">
        <f>IF(COUNT(CD69,AC106)=2,ROUND(CD69*AC106/SUM(AC99:AC108),#REF!),"")</f>
        <v/>
      </c>
      <c r="CE99" s="331" t="str">
        <f>IF(COUNT(CE69,AD106)=2,ROUND(CE69*AD106/SUM(AD99:AD108),#REF!),"")</f>
        <v/>
      </c>
      <c r="CF99" s="331" t="str">
        <f>IF(COUNT(CF69,AE106)=2,ROUND(CF69*AE106/SUM(AE99:AE108),#REF!),"")</f>
        <v/>
      </c>
      <c r="CG99" s="331" t="str">
        <f>IF(COUNT(CG69,AF106)=2,ROUND(CG69*AF106/SUM(AF99:AF108),#REF!),"")</f>
        <v/>
      </c>
      <c r="CH99" s="564" t="str">
        <f>IF(CH98="","",CH98)</f>
        <v>地熱</v>
      </c>
      <c r="CI99" s="564"/>
      <c r="CJ99" s="564"/>
      <c r="CK99" s="564"/>
      <c r="CL99" s="564"/>
      <c r="CM99" s="564"/>
      <c r="CN99" s="564"/>
      <c r="CO99" s="564"/>
      <c r="CP99" s="564"/>
      <c r="CQ99" s="564"/>
    </row>
    <row r="100" spans="3:95" s="243" customFormat="1" ht="13.5" customHeight="1">
      <c r="C100" s="568"/>
      <c r="D100" s="568"/>
      <c r="E100" s="332"/>
      <c r="F100" s="569" t="str">
        <f t="shared" ref="F100:F107" ca="1" si="5">IF(E100="","",VLOOKUP(E100,INDIRECT(AR100),2,FALSE))</f>
        <v/>
      </c>
      <c r="G100" s="569"/>
      <c r="H100" s="569"/>
      <c r="I100" s="333" t="str">
        <f>IF(E100="","",E63)</f>
        <v/>
      </c>
      <c r="J100" s="569" t="e">
        <f>J97&amp;"２"</f>
        <v>#REF!</v>
      </c>
      <c r="K100" s="569"/>
      <c r="L100" s="308"/>
      <c r="M100" s="308"/>
      <c r="N100" s="308"/>
      <c r="O100" s="308"/>
      <c r="P100" s="308"/>
      <c r="Q100" s="308"/>
      <c r="R100" s="308"/>
      <c r="S100" s="308"/>
      <c r="T100" s="308"/>
      <c r="U100" s="308"/>
      <c r="V100" s="308"/>
      <c r="W100" s="308"/>
      <c r="X100" s="308"/>
      <c r="Y100" s="308"/>
      <c r="Z100" s="308"/>
      <c r="AA100" s="308"/>
      <c r="AB100" s="308"/>
      <c r="AC100" s="308"/>
      <c r="AD100" s="308"/>
      <c r="AE100" s="308"/>
      <c r="AF100" s="308"/>
      <c r="AG100" s="570"/>
      <c r="AH100" s="570"/>
      <c r="AI100" s="570"/>
      <c r="AJ100" s="570"/>
      <c r="AK100" s="570"/>
      <c r="AL100" s="570"/>
      <c r="AM100" s="570"/>
      <c r="AN100" s="570"/>
      <c r="AO100" s="570"/>
      <c r="AP100" s="570"/>
      <c r="AR100" s="571" t="b">
        <f t="shared" si="4"/>
        <v>0</v>
      </c>
      <c r="AS100" s="571"/>
      <c r="AT100" s="571"/>
      <c r="AU100" s="282" t="s">
        <v>160</v>
      </c>
      <c r="AV100" s="275"/>
      <c r="AX100" s="569"/>
      <c r="AY100" s="569"/>
      <c r="AZ100" s="589"/>
      <c r="BA100" s="590"/>
      <c r="BB100" s="590"/>
      <c r="BC100" s="590"/>
      <c r="BD100" s="589"/>
      <c r="BE100" s="585" t="e">
        <f>IF(#REF!="発電事業者","月間送電電力量（GWh）","月間受電電力量（GWh）")</f>
        <v>#REF!</v>
      </c>
      <c r="BF100" s="586"/>
      <c r="BG100" s="331" t="str">
        <f>IF(COUNT(BG70,L106)=2,ROUND(BG70*L106/SUM(L99:L108),#REF!),"")</f>
        <v/>
      </c>
      <c r="BH100" s="331" t="str">
        <f>IF(COUNT(BH70,M106)=2,ROUND(BH70*M106/SUM(M99:M108),#REF!),"")</f>
        <v/>
      </c>
      <c r="BI100" s="331" t="str">
        <f>IF(COUNT(BI70,N106)=2,ROUND(BI70*N106/SUM(N99:N108),#REF!),"")</f>
        <v/>
      </c>
      <c r="BJ100" s="331" t="str">
        <f>IF(COUNT(BJ70,O106)=2,ROUND(BJ70*O106/SUM(O99:O108),#REF!),"")</f>
        <v/>
      </c>
      <c r="BK100" s="331" t="str">
        <f>IF(COUNT(BK70,P106)=2,ROUND(BK70*P106/SUM(P99:P108),#REF!),"")</f>
        <v/>
      </c>
      <c r="BL100" s="331" t="str">
        <f>IF(COUNT(BL70,Q106)=2,ROUND(BL70*Q106/SUM(Q99:Q108),#REF!),"")</f>
        <v/>
      </c>
      <c r="BM100" s="331" t="str">
        <f>IF(COUNT(BM70,R106)=2,ROUND(BM70*R106/SUM(R99:R108),#REF!),"")</f>
        <v/>
      </c>
      <c r="BN100" s="331" t="str">
        <f>IF(COUNT(BN70,S106)=2,ROUND(BN70*S106/SUM(S99:S108),#REF!),"")</f>
        <v/>
      </c>
      <c r="BO100" s="331" t="str">
        <f>IF(COUNT(BO70,T106)=2,ROUND(BO70*T106/SUM(T99:T108),#REF!),"")</f>
        <v/>
      </c>
      <c r="BP100" s="331" t="str">
        <f>IF(COUNT(BP70,U106)=2,ROUND(BP70*U106/SUM(U99:U108),#REF!),"")</f>
        <v/>
      </c>
      <c r="BQ100" s="331" t="str">
        <f>IF(COUNT(BQ70,V106)=2,ROUND(BQ70*V106/SUM(V99:V108),#REF!),"")</f>
        <v/>
      </c>
      <c r="BR100" s="331" t="str">
        <f>IF(COUNT(BR70,W106)=2,ROUND(BR70*W106/SUM(W99:W108),#REF!),"")</f>
        <v/>
      </c>
      <c r="BS100" s="569" t="e">
        <f>IF(#REF!="発電事業者","年間送電電力量（GWh）","年間受電電力量（GWh）")</f>
        <v>#REF!</v>
      </c>
      <c r="BT100" s="569"/>
      <c r="BU100" s="569"/>
      <c r="BV100" s="333" t="s">
        <v>25</v>
      </c>
      <c r="BW100" s="582"/>
      <c r="BX100" s="582"/>
      <c r="BY100" s="331" t="str">
        <f>IF(COUNT(BY70,X106)=2,ROUND(BY70*X106/SUM(X99:X108),#REF!),"")</f>
        <v/>
      </c>
      <c r="BZ100" s="331" t="str">
        <f>IF(COUNT(BZ70,Y106)=2,ROUND(BZ70*Y106/SUM(Y99:Y108),#REF!),"")</f>
        <v/>
      </c>
      <c r="CA100" s="331" t="str">
        <f>IF(COUNT(CA70,Z106)=2,ROUND(CA70*Z106/SUM(Z99:Z108),#REF!),"")</f>
        <v/>
      </c>
      <c r="CB100" s="331" t="str">
        <f>IF(COUNT(CB70,AA106)=2,ROUND(CB70*AA106/SUM(AA99:AA108),#REF!),"")</f>
        <v/>
      </c>
      <c r="CC100" s="331" t="str">
        <f>IF(COUNT(CC70,AB106)=2,ROUND(CC70*AB106/SUM(AB99:AB108),#REF!),"")</f>
        <v/>
      </c>
      <c r="CD100" s="331" t="str">
        <f>IF(COUNT(CD70,AC106)=2,ROUND(CD70*AC106/SUM(AC99:AC108),#REF!),"")</f>
        <v/>
      </c>
      <c r="CE100" s="331" t="str">
        <f>IF(COUNT(CE70,AD106)=2,ROUND(CE70*AD106/SUM(AD99:AD108),#REF!),"")</f>
        <v/>
      </c>
      <c r="CF100" s="331" t="str">
        <f>IF(COUNT(CF70,AE106)=2,ROUND(CF70*AE106/SUM(AE99:AE108),#REF!),"")</f>
        <v/>
      </c>
      <c r="CG100" s="331" t="str">
        <f>IF(COUNT(CG70,AF106)=2,ROUND(CG70*AF106/SUM(AF99:AF108),#REF!),"")</f>
        <v/>
      </c>
      <c r="CH100" s="565" t="str">
        <f>IF(COUNTA(AG106)=0,"",AG106)</f>
        <v/>
      </c>
      <c r="CI100" s="565"/>
      <c r="CJ100" s="565"/>
      <c r="CK100" s="565"/>
      <c r="CL100" s="565"/>
      <c r="CM100" s="565"/>
      <c r="CN100" s="565"/>
      <c r="CO100" s="565"/>
      <c r="CP100" s="565"/>
      <c r="CQ100" s="565"/>
    </row>
    <row r="101" spans="3:95" s="243" customFormat="1" ht="13.5" customHeight="1">
      <c r="C101" s="568"/>
      <c r="D101" s="568"/>
      <c r="E101" s="332"/>
      <c r="F101" s="569" t="str">
        <f t="shared" ca="1" si="5"/>
        <v/>
      </c>
      <c r="G101" s="569"/>
      <c r="H101" s="569"/>
      <c r="I101" s="333" t="str">
        <f>IF(E101="","",E63)</f>
        <v/>
      </c>
      <c r="J101" s="569" t="e">
        <f>J97&amp;"３"</f>
        <v>#REF!</v>
      </c>
      <c r="K101" s="569"/>
      <c r="L101" s="308"/>
      <c r="M101" s="308"/>
      <c r="N101" s="308"/>
      <c r="O101" s="308"/>
      <c r="P101" s="308"/>
      <c r="Q101" s="308"/>
      <c r="R101" s="308"/>
      <c r="S101" s="308"/>
      <c r="T101" s="308"/>
      <c r="U101" s="308"/>
      <c r="V101" s="308"/>
      <c r="W101" s="308"/>
      <c r="X101" s="308"/>
      <c r="Y101" s="308"/>
      <c r="Z101" s="308"/>
      <c r="AA101" s="308"/>
      <c r="AB101" s="308"/>
      <c r="AC101" s="308"/>
      <c r="AD101" s="308"/>
      <c r="AE101" s="308"/>
      <c r="AF101" s="308"/>
      <c r="AG101" s="570"/>
      <c r="AH101" s="570"/>
      <c r="AI101" s="570"/>
      <c r="AJ101" s="570"/>
      <c r="AK101" s="570"/>
      <c r="AL101" s="570"/>
      <c r="AM101" s="570"/>
      <c r="AN101" s="570"/>
      <c r="AO101" s="570"/>
      <c r="AP101" s="570"/>
      <c r="AR101" s="571" t="b">
        <f t="shared" si="4"/>
        <v>0</v>
      </c>
      <c r="AS101" s="571"/>
      <c r="AT101" s="571"/>
      <c r="AU101" s="282" t="s">
        <v>160</v>
      </c>
      <c r="AV101" s="275"/>
      <c r="AX101" s="569" t="str">
        <f>IF(C107="","",C107)</f>
        <v/>
      </c>
      <c r="AY101" s="569"/>
      <c r="AZ101" s="587" t="str">
        <f>IF(E107="","",E107)</f>
        <v/>
      </c>
      <c r="BA101" s="590" t="str">
        <f ca="1">IF(F107="","",F107)</f>
        <v/>
      </c>
      <c r="BB101" s="590"/>
      <c r="BC101" s="590"/>
      <c r="BD101" s="587" t="str">
        <f>IF(I107="","",I107)</f>
        <v/>
      </c>
      <c r="BE101" s="578" t="e">
        <f>IF(#REF!="発電事業者","送電電力（MW）","受電電力（MW）")</f>
        <v>#REF!</v>
      </c>
      <c r="BF101" s="579"/>
      <c r="BG101" s="331" t="str">
        <f>IF(COUNT(BG68,L107)=2,ROUND(BG68*L107/SUM(L99:L108),#REF!),"")</f>
        <v/>
      </c>
      <c r="BH101" s="331" t="str">
        <f>IF(COUNT(BH68,M107)=2,ROUND(BH68*M107/SUM(M99:M108),#REF!),"")</f>
        <v/>
      </c>
      <c r="BI101" s="331" t="str">
        <f>IF(COUNT(BI68,N107)=2,ROUND(BI68*N107/SUM(N99:N108),#REF!),"")</f>
        <v/>
      </c>
      <c r="BJ101" s="331" t="str">
        <f>IF(COUNT(BJ68,O107)=2,ROUND(BJ68*O107/SUM(O99:O108),#REF!),"")</f>
        <v/>
      </c>
      <c r="BK101" s="331" t="str">
        <f>IF(COUNT(BK68,P107)=2,ROUND(BK68*P107/SUM(P99:P108),#REF!),"")</f>
        <v/>
      </c>
      <c r="BL101" s="331" t="str">
        <f>IF(COUNT(BL68,Q107)=2,ROUND(BL68*Q107/SUM(Q99:Q108),#REF!),"")</f>
        <v/>
      </c>
      <c r="BM101" s="331" t="str">
        <f>IF(COUNT(BM68,R107)=2,ROUND(BM68*R107/SUM(R99:R108),#REF!),"")</f>
        <v/>
      </c>
      <c r="BN101" s="331" t="str">
        <f>IF(COUNT(BN68,S107)=2,ROUND(BN68*S107/SUM(S99:S108),#REF!),"")</f>
        <v/>
      </c>
      <c r="BO101" s="331" t="str">
        <f>IF(COUNT(BO68,T107)=2,ROUND(BO68*T107/SUM(T99:T108),#REF!),"")</f>
        <v/>
      </c>
      <c r="BP101" s="331" t="str">
        <f>IF(COUNT(BP68,U107)=2,ROUND(BP68*U107/SUM(U99:U108),#REF!),"")</f>
        <v/>
      </c>
      <c r="BQ101" s="331" t="str">
        <f>IF(COUNT(BQ68,V107)=2,ROUND(BQ68*V107/SUM(V99:V108),#REF!),"")</f>
        <v/>
      </c>
      <c r="BR101" s="331" t="str">
        <f>IF(COUNT(BR68,W107)=2,ROUND(BR68*W107/SUM(W99:W108),#REF!),"")</f>
        <v/>
      </c>
      <c r="BS101" s="569" t="e">
        <f>IF(#REF!="発電事業者","送電電力（MW）","受電電力（MW）")</f>
        <v>#REF!</v>
      </c>
      <c r="BT101" s="569"/>
      <c r="BU101" s="569"/>
      <c r="BV101" s="333" t="s">
        <v>171</v>
      </c>
      <c r="BW101" s="580"/>
      <c r="BX101" s="580"/>
      <c r="BY101" s="331" t="str">
        <f>IF(COUNT(BY68,X107)=2,ROUND(BY68*X107/SUM(X99:X108),#REF!),"")</f>
        <v/>
      </c>
      <c r="BZ101" s="331" t="str">
        <f>IF(COUNT(BZ68,Y107)=2,ROUND(BZ68*Y107/SUM(Y99:Y108),#REF!),"")</f>
        <v/>
      </c>
      <c r="CA101" s="331" t="str">
        <f>IF(COUNT(CA68,Z107)=2,ROUND(CA68*Z107/SUM(Z99:Z108),#REF!),"")</f>
        <v/>
      </c>
      <c r="CB101" s="331" t="str">
        <f>IF(COUNT(CB68,AA107)=2,ROUND(CB68*AA107/SUM(AA99:AA108),#REF!),"")</f>
        <v/>
      </c>
      <c r="CC101" s="331" t="str">
        <f>IF(COUNT(CC68,AB107)=2,ROUND(CC68*AB107/SUM(AB99:AB108),#REF!),"")</f>
        <v/>
      </c>
      <c r="CD101" s="331" t="str">
        <f>IF(COUNT(CD68,AC107)=2,ROUND(CD68*AC107/SUM(AC99:AC108),#REF!),"")</f>
        <v/>
      </c>
      <c r="CE101" s="331" t="str">
        <f>IF(COUNT(CE68,AD107)=2,ROUND(CE68*AD107/SUM(AD99:AD108),#REF!),"")</f>
        <v/>
      </c>
      <c r="CF101" s="331" t="str">
        <f>IF(COUNT(CF68,AE107)=2,ROUND(CF68*AE107/SUM(AE99:AE108),#REF!),"")</f>
        <v/>
      </c>
      <c r="CG101" s="331" t="str">
        <f>IF(COUNT(CG68,AF107)=2,ROUND(CG68*AF107/SUM(AF99:AF108),#REF!),"")</f>
        <v/>
      </c>
      <c r="CH101" s="563" t="s">
        <v>118</v>
      </c>
      <c r="CI101" s="563"/>
      <c r="CJ101" s="563"/>
      <c r="CK101" s="563"/>
      <c r="CL101" s="563"/>
      <c r="CM101" s="563"/>
      <c r="CN101" s="563"/>
      <c r="CO101" s="563"/>
      <c r="CP101" s="563"/>
      <c r="CQ101" s="563"/>
    </row>
    <row r="102" spans="3:95" s="243" customFormat="1" ht="13.5" customHeight="1">
      <c r="C102" s="568"/>
      <c r="D102" s="568"/>
      <c r="E102" s="332"/>
      <c r="F102" s="569" t="str">
        <f t="shared" ca="1" si="5"/>
        <v/>
      </c>
      <c r="G102" s="569"/>
      <c r="H102" s="569"/>
      <c r="I102" s="333" t="str">
        <f>IF(E102="","",E63)</f>
        <v/>
      </c>
      <c r="J102" s="569" t="e">
        <f>J97&amp;"４"</f>
        <v>#REF!</v>
      </c>
      <c r="K102" s="569"/>
      <c r="L102" s="308"/>
      <c r="M102" s="308"/>
      <c r="N102" s="308"/>
      <c r="O102" s="308"/>
      <c r="P102" s="308"/>
      <c r="Q102" s="308"/>
      <c r="R102" s="308"/>
      <c r="S102" s="308"/>
      <c r="T102" s="308"/>
      <c r="U102" s="308"/>
      <c r="V102" s="308"/>
      <c r="W102" s="308"/>
      <c r="X102" s="308"/>
      <c r="Y102" s="308"/>
      <c r="Z102" s="308"/>
      <c r="AA102" s="308"/>
      <c r="AB102" s="308"/>
      <c r="AC102" s="308"/>
      <c r="AD102" s="308"/>
      <c r="AE102" s="308"/>
      <c r="AF102" s="308"/>
      <c r="AG102" s="570"/>
      <c r="AH102" s="570"/>
      <c r="AI102" s="570"/>
      <c r="AJ102" s="570"/>
      <c r="AK102" s="570"/>
      <c r="AL102" s="570"/>
      <c r="AM102" s="570"/>
      <c r="AN102" s="570"/>
      <c r="AO102" s="570"/>
      <c r="AP102" s="570"/>
      <c r="AR102" s="571" t="b">
        <f t="shared" si="4"/>
        <v>0</v>
      </c>
      <c r="AS102" s="571"/>
      <c r="AT102" s="571"/>
      <c r="AU102" s="282" t="s">
        <v>160</v>
      </c>
      <c r="AV102" s="275"/>
      <c r="AX102" s="569"/>
      <c r="AY102" s="569"/>
      <c r="AZ102" s="588"/>
      <c r="BA102" s="590"/>
      <c r="BB102" s="590"/>
      <c r="BC102" s="590"/>
      <c r="BD102" s="588"/>
      <c r="BE102" s="583"/>
      <c r="BF102" s="584"/>
      <c r="BG102" s="259"/>
      <c r="BH102" s="259"/>
      <c r="BI102" s="259"/>
      <c r="BJ102" s="259"/>
      <c r="BK102" s="259"/>
      <c r="BL102" s="259"/>
      <c r="BM102" s="259"/>
      <c r="BN102" s="259"/>
      <c r="BO102" s="259"/>
      <c r="BP102" s="259"/>
      <c r="BQ102" s="259"/>
      <c r="BR102" s="259"/>
      <c r="BS102" s="569"/>
      <c r="BT102" s="569"/>
      <c r="BU102" s="569"/>
      <c r="BV102" s="333" t="s">
        <v>172</v>
      </c>
      <c r="BW102" s="581"/>
      <c r="BX102" s="581"/>
      <c r="BY102" s="331" t="str">
        <f>IF(COUNT(BY69,X107)=2,ROUND(BY69*X107/SUM(X99:X108),#REF!),"")</f>
        <v/>
      </c>
      <c r="BZ102" s="331" t="str">
        <f>IF(COUNT(BZ69,Y107)=2,ROUND(BZ69*Y107/SUM(Y99:Y108),#REF!),"")</f>
        <v/>
      </c>
      <c r="CA102" s="331" t="str">
        <f>IF(COUNT(CA69,Z107)=2,ROUND(CA69*Z107/SUM(Z99:Z108),#REF!),"")</f>
        <v/>
      </c>
      <c r="CB102" s="331" t="str">
        <f>IF(COUNT(CB69,AA107)=2,ROUND(CB69*AA107/SUM(AA99:AA108),#REF!),"")</f>
        <v/>
      </c>
      <c r="CC102" s="331" t="str">
        <f>IF(COUNT(CC69,AB107)=2,ROUND(CC69*AB107/SUM(AB99:AB108),#REF!),"")</f>
        <v/>
      </c>
      <c r="CD102" s="331" t="str">
        <f>IF(COUNT(CD69,AC107)=2,ROUND(CD69*AC107/SUM(AC99:AC108),#REF!),"")</f>
        <v/>
      </c>
      <c r="CE102" s="331" t="str">
        <f>IF(COUNT(CE69,AD107)=2,ROUND(CE69*AD107/SUM(AD99:AD108),#REF!),"")</f>
        <v/>
      </c>
      <c r="CF102" s="331" t="str">
        <f>IF(COUNT(CF69,AE107)=2,ROUND(CF69*AE107/SUM(AE99:AE108),#REF!),"")</f>
        <v/>
      </c>
      <c r="CG102" s="331" t="str">
        <f>IF(COUNT(CG69,AF107)=2,ROUND(CG69*AF107/SUM(AF99:AF108),#REF!),"")</f>
        <v/>
      </c>
      <c r="CH102" s="564" t="str">
        <f>IF(CH101="","",CH101)</f>
        <v>地熱</v>
      </c>
      <c r="CI102" s="564"/>
      <c r="CJ102" s="564"/>
      <c r="CK102" s="564"/>
      <c r="CL102" s="564"/>
      <c r="CM102" s="564"/>
      <c r="CN102" s="564"/>
      <c r="CO102" s="564"/>
      <c r="CP102" s="564"/>
      <c r="CQ102" s="564"/>
    </row>
    <row r="103" spans="3:95" s="243" customFormat="1" ht="13.5" customHeight="1">
      <c r="C103" s="568"/>
      <c r="D103" s="568"/>
      <c r="E103" s="332"/>
      <c r="F103" s="569" t="str">
        <f t="shared" ca="1" si="5"/>
        <v/>
      </c>
      <c r="G103" s="569"/>
      <c r="H103" s="569"/>
      <c r="I103" s="333" t="str">
        <f>IF(E103="","",E63)</f>
        <v/>
      </c>
      <c r="J103" s="569" t="e">
        <f>J97&amp;"５"</f>
        <v>#REF!</v>
      </c>
      <c r="K103" s="569"/>
      <c r="L103" s="308"/>
      <c r="M103" s="308"/>
      <c r="N103" s="308"/>
      <c r="O103" s="308"/>
      <c r="P103" s="308"/>
      <c r="Q103" s="308"/>
      <c r="R103" s="308"/>
      <c r="S103" s="308"/>
      <c r="T103" s="308"/>
      <c r="U103" s="308"/>
      <c r="V103" s="308"/>
      <c r="W103" s="308"/>
      <c r="X103" s="308"/>
      <c r="Y103" s="308"/>
      <c r="Z103" s="308"/>
      <c r="AA103" s="308"/>
      <c r="AB103" s="308"/>
      <c r="AC103" s="308"/>
      <c r="AD103" s="308"/>
      <c r="AE103" s="308"/>
      <c r="AF103" s="308"/>
      <c r="AG103" s="570"/>
      <c r="AH103" s="570"/>
      <c r="AI103" s="570"/>
      <c r="AJ103" s="570"/>
      <c r="AK103" s="570"/>
      <c r="AL103" s="570"/>
      <c r="AM103" s="570"/>
      <c r="AN103" s="570"/>
      <c r="AO103" s="570"/>
      <c r="AP103" s="570"/>
      <c r="AR103" s="571" t="b">
        <f t="shared" si="4"/>
        <v>0</v>
      </c>
      <c r="AS103" s="571"/>
      <c r="AT103" s="571"/>
      <c r="AU103" s="282" t="s">
        <v>160</v>
      </c>
      <c r="AV103" s="275"/>
      <c r="AX103" s="569"/>
      <c r="AY103" s="569"/>
      <c r="AZ103" s="589"/>
      <c r="BA103" s="590"/>
      <c r="BB103" s="590"/>
      <c r="BC103" s="590"/>
      <c r="BD103" s="589"/>
      <c r="BE103" s="585" t="e">
        <f>IF(#REF!="発電事業者","月間送電電力量（GWh）","月間受電電力量（GWh）")</f>
        <v>#REF!</v>
      </c>
      <c r="BF103" s="586"/>
      <c r="BG103" s="331" t="str">
        <f>IF(COUNT(BG70,L107)=2,ROUND(BG70*L107/SUM(L99:L108),#REF!),"")</f>
        <v/>
      </c>
      <c r="BH103" s="331" t="str">
        <f>IF(COUNT(BH70,M107)=2,ROUND(BH70*M107/SUM(M99:M108),#REF!),"")</f>
        <v/>
      </c>
      <c r="BI103" s="331" t="str">
        <f>IF(COUNT(BI70,N107)=2,ROUND(BI70*N107/SUM(N99:N108),#REF!),"")</f>
        <v/>
      </c>
      <c r="BJ103" s="331" t="str">
        <f>IF(COUNT(BJ70,O107)=2,ROUND(BJ70*O107/SUM(O99:O108),#REF!),"")</f>
        <v/>
      </c>
      <c r="BK103" s="331" t="str">
        <f>IF(COUNT(BK70,P107)=2,ROUND(BK70*P107/SUM(P99:P108),#REF!),"")</f>
        <v/>
      </c>
      <c r="BL103" s="331" t="str">
        <f>IF(COUNT(BL70,Q107)=2,ROUND(BL70*Q107/SUM(Q99:Q108),#REF!),"")</f>
        <v/>
      </c>
      <c r="BM103" s="331" t="str">
        <f>IF(COUNT(BM70,R107)=2,ROUND(BM70*R107/SUM(R99:R108),#REF!),"")</f>
        <v/>
      </c>
      <c r="BN103" s="331" t="str">
        <f>IF(COUNT(BN70,S107)=2,ROUND(BN70*S107/SUM(S99:S108),#REF!),"")</f>
        <v/>
      </c>
      <c r="BO103" s="331" t="str">
        <f>IF(COUNT(BO70,T107)=2,ROUND(BO70*T107/SUM(T99:T108),#REF!),"")</f>
        <v/>
      </c>
      <c r="BP103" s="331" t="str">
        <f>IF(COUNT(BP70,U107)=2,ROUND(BP70*U107/SUM(U99:U108),#REF!),"")</f>
        <v/>
      </c>
      <c r="BQ103" s="331" t="str">
        <f>IF(COUNT(BQ70,V107)=2,ROUND(BQ70*V107/SUM(V99:V108),#REF!),"")</f>
        <v/>
      </c>
      <c r="BR103" s="331" t="str">
        <f>IF(COUNT(BR70,W107)=2,ROUND(BR70*W107/SUM(W99:W108),#REF!),"")</f>
        <v/>
      </c>
      <c r="BS103" s="569" t="e">
        <f>IF(#REF!="発電事業者","年間送電電力量（GWh）","年間受電電力量（GWh）")</f>
        <v>#REF!</v>
      </c>
      <c r="BT103" s="569"/>
      <c r="BU103" s="569"/>
      <c r="BV103" s="333" t="s">
        <v>25</v>
      </c>
      <c r="BW103" s="582"/>
      <c r="BX103" s="582"/>
      <c r="BY103" s="331" t="str">
        <f>IF(COUNT(BY70,X107)=2,ROUND(BY70*X107/SUM(X99:X108),#REF!),"")</f>
        <v/>
      </c>
      <c r="BZ103" s="331" t="str">
        <f>IF(COUNT(BZ70,Y107)=2,ROUND(BZ70*Y107/SUM(Y99:Y108),#REF!),"")</f>
        <v/>
      </c>
      <c r="CA103" s="331" t="str">
        <f>IF(COUNT(CA70,Z107)=2,ROUND(CA70*Z107/SUM(Z99:Z108),#REF!),"")</f>
        <v/>
      </c>
      <c r="CB103" s="331" t="str">
        <f>IF(COUNT(CB70,AA107)=2,ROUND(CB70*AA107/SUM(AA99:AA108),#REF!),"")</f>
        <v/>
      </c>
      <c r="CC103" s="331" t="str">
        <f>IF(COUNT(CC70,AB107)=2,ROUND(CC70*AB107/SUM(AB99:AB108),#REF!),"")</f>
        <v/>
      </c>
      <c r="CD103" s="331" t="str">
        <f>IF(COUNT(CD70,AC107)=2,ROUND(CD70*AC107/SUM(AC99:AC108),#REF!),"")</f>
        <v/>
      </c>
      <c r="CE103" s="331" t="str">
        <f>IF(COUNT(CE70,AD107)=2,ROUND(CE70*AD107/SUM(AD99:AD108),#REF!),"")</f>
        <v/>
      </c>
      <c r="CF103" s="331" t="str">
        <f>IF(COUNT(CF70,AE107)=2,ROUND(CF70*AE107/SUM(AE99:AE108),#REF!),"")</f>
        <v/>
      </c>
      <c r="CG103" s="331" t="str">
        <f>IF(COUNT(CG70,AF107)=2,ROUND(CG70*AF107/SUM(AF99:AF108),#REF!),"")</f>
        <v/>
      </c>
      <c r="CH103" s="565" t="str">
        <f>IF(COUNTA(AG107)=0,"",AG107)</f>
        <v/>
      </c>
      <c r="CI103" s="565"/>
      <c r="CJ103" s="565"/>
      <c r="CK103" s="565"/>
      <c r="CL103" s="565"/>
      <c r="CM103" s="565"/>
      <c r="CN103" s="565"/>
      <c r="CO103" s="565"/>
      <c r="CP103" s="565"/>
      <c r="CQ103" s="565"/>
    </row>
    <row r="104" spans="3:95" s="243" customFormat="1" ht="13.5" customHeight="1">
      <c r="C104" s="568"/>
      <c r="D104" s="568"/>
      <c r="E104" s="332"/>
      <c r="F104" s="569" t="str">
        <f t="shared" ca="1" si="5"/>
        <v/>
      </c>
      <c r="G104" s="569"/>
      <c r="H104" s="569"/>
      <c r="I104" s="333" t="str">
        <f>IF(E104="","",E63)</f>
        <v/>
      </c>
      <c r="J104" s="569" t="e">
        <f>J97&amp;"６"</f>
        <v>#REF!</v>
      </c>
      <c r="K104" s="569"/>
      <c r="L104" s="308"/>
      <c r="M104" s="308"/>
      <c r="N104" s="308"/>
      <c r="O104" s="308"/>
      <c r="P104" s="308"/>
      <c r="Q104" s="308"/>
      <c r="R104" s="308"/>
      <c r="S104" s="308"/>
      <c r="T104" s="308"/>
      <c r="U104" s="308"/>
      <c r="V104" s="308"/>
      <c r="W104" s="308"/>
      <c r="X104" s="308"/>
      <c r="Y104" s="308"/>
      <c r="Z104" s="308"/>
      <c r="AA104" s="308"/>
      <c r="AB104" s="308"/>
      <c r="AC104" s="308"/>
      <c r="AD104" s="308"/>
      <c r="AE104" s="308"/>
      <c r="AF104" s="308"/>
      <c r="AG104" s="570"/>
      <c r="AH104" s="570"/>
      <c r="AI104" s="570"/>
      <c r="AJ104" s="570"/>
      <c r="AK104" s="570"/>
      <c r="AL104" s="570"/>
      <c r="AM104" s="570"/>
      <c r="AN104" s="570"/>
      <c r="AO104" s="570"/>
      <c r="AP104" s="570"/>
      <c r="AR104" s="571" t="b">
        <f t="shared" si="4"/>
        <v>0</v>
      </c>
      <c r="AS104" s="571"/>
      <c r="AT104" s="571"/>
      <c r="AU104" s="282" t="s">
        <v>160</v>
      </c>
      <c r="AV104" s="275"/>
      <c r="AX104" s="569" t="str">
        <f>IF(C108="","",C108)</f>
        <v>自者保有電源</v>
      </c>
      <c r="AY104" s="569"/>
      <c r="AZ104" s="587" t="str">
        <f>IF(E108="","",E108)</f>
        <v/>
      </c>
      <c r="BA104" s="590" t="str">
        <f>IF(F108="","",F108)</f>
        <v/>
      </c>
      <c r="BB104" s="590"/>
      <c r="BC104" s="590"/>
      <c r="BD104" s="587" t="str">
        <f>IF(I108="","",I108)</f>
        <v/>
      </c>
      <c r="BE104" s="578" t="e">
        <f>IF(#REF!="発電事業者","送電電力（MW）","受電電力（MW）")</f>
        <v>#REF!</v>
      </c>
      <c r="BF104" s="579"/>
      <c r="BG104" s="331" t="str">
        <f>IF(COUNT(BG68,L108)=2,ROUND(BG68*L108/SUM(L99:L108),#REF!),"")</f>
        <v/>
      </c>
      <c r="BH104" s="331" t="str">
        <f>IF(COUNT(BH68,M108)=2,ROUND(BH68*M108/SUM(M99:M108),#REF!),"")</f>
        <v/>
      </c>
      <c r="BI104" s="331" t="str">
        <f>IF(COUNT(BI68,N108)=2,ROUND(BI68*N108/SUM(N99:N108),#REF!),"")</f>
        <v/>
      </c>
      <c r="BJ104" s="331" t="str">
        <f>IF(COUNT(BJ68,O108)=2,ROUND(BJ68*O108/SUM(O99:O108),#REF!),"")</f>
        <v/>
      </c>
      <c r="BK104" s="331" t="str">
        <f>IF(COUNT(BK68,P108)=2,ROUND(BK68*P108/SUM(P99:P108),#REF!),"")</f>
        <v/>
      </c>
      <c r="BL104" s="331" t="str">
        <f>IF(COUNT(BL68,Q108)=2,ROUND(BL68*Q108/SUM(Q99:Q108),#REF!),"")</f>
        <v/>
      </c>
      <c r="BM104" s="331" t="str">
        <f>IF(COUNT(BM68,R108)=2,ROUND(BM68*R108/SUM(R99:R108),#REF!),"")</f>
        <v/>
      </c>
      <c r="BN104" s="331" t="str">
        <f>IF(COUNT(BN68,S108)=2,ROUND(BN68*S108/SUM(S99:S108),#REF!),"")</f>
        <v/>
      </c>
      <c r="BO104" s="331" t="str">
        <f>IF(COUNT(BO68,T108)=2,ROUND(BO68*T108/SUM(T99:T108),#REF!),"")</f>
        <v/>
      </c>
      <c r="BP104" s="331" t="str">
        <f>IF(COUNT(BP68,U108)=2,ROUND(BP68*U108/SUM(U99:U108),#REF!),"")</f>
        <v/>
      </c>
      <c r="BQ104" s="331" t="str">
        <f>IF(COUNT(BQ68,V108)=2,ROUND(BQ68*V108/SUM(V99:V108),#REF!),"")</f>
        <v/>
      </c>
      <c r="BR104" s="331" t="str">
        <f>IF(COUNT(BR68,W108)=2,ROUND(BR68*W108/SUM(W99:W108),#REF!),"")</f>
        <v/>
      </c>
      <c r="BS104" s="569" t="e">
        <f>IF(#REF!="発電事業者","送電電力（MW）","受電電力（MW）")</f>
        <v>#REF!</v>
      </c>
      <c r="BT104" s="569"/>
      <c r="BU104" s="569"/>
      <c r="BV104" s="333" t="s">
        <v>171</v>
      </c>
      <c r="BW104" s="355" t="str">
        <f>IF(F96=0,IF(COUNT(BW68,I108)=2,ROUND(BW68*I108/100,#REF!),""),IF(COUNT(BW68,I108)=2,ROUND(BW68*I108/L71,#REF!),""))</f>
        <v/>
      </c>
      <c r="BX104" s="580"/>
      <c r="BY104" s="331" t="str">
        <f>IF(COUNT(BY68,X108)=2,ROUND(BY68*X108/SUM(X99:X108),#REF!),"")</f>
        <v/>
      </c>
      <c r="BZ104" s="331" t="str">
        <f>IF(COUNT(BZ68,Y108)=2,ROUND(BZ68*Y108/SUM(Y99:Y108),#REF!),"")</f>
        <v/>
      </c>
      <c r="CA104" s="331" t="str">
        <f>IF(COUNT(CA68,Z108)=2,ROUND(CA68*Z108/SUM(Z99:Z108),#REF!),"")</f>
        <v/>
      </c>
      <c r="CB104" s="331" t="str">
        <f>IF(COUNT(CB68,AA108)=2,ROUND(CB68*AA108/SUM(AA99:AA108),#REF!),"")</f>
        <v/>
      </c>
      <c r="CC104" s="331" t="str">
        <f>IF(COUNT(CC68,AB108)=2,ROUND(CC68*AB108/SUM(AB99:AB108),#REF!),"")</f>
        <v/>
      </c>
      <c r="CD104" s="331" t="str">
        <f>IF(COUNT(CD68,AC108)=2,ROUND(CD68*AC108/SUM(AC99:AC108),#REF!),"")</f>
        <v/>
      </c>
      <c r="CE104" s="331" t="str">
        <f>IF(COUNT(CE68,AD108)=2,ROUND(CE68*AD108/SUM(AD99:AD108),#REF!),"")</f>
        <v/>
      </c>
      <c r="CF104" s="331" t="str">
        <f>IF(COUNT(CF68,AE108)=2,ROUND(CF68*AE108/SUM(AE99:AE108),#REF!),"")</f>
        <v/>
      </c>
      <c r="CG104" s="331" t="str">
        <f>IF(COUNT(CG68,AF108)=2,ROUND(CG68*AF108/SUM(AF99:AF108),#REF!),"")</f>
        <v/>
      </c>
      <c r="CH104" s="563" t="s">
        <v>118</v>
      </c>
      <c r="CI104" s="563"/>
      <c r="CJ104" s="563"/>
      <c r="CK104" s="563"/>
      <c r="CL104" s="563"/>
      <c r="CM104" s="563"/>
      <c r="CN104" s="563"/>
      <c r="CO104" s="563"/>
      <c r="CP104" s="563"/>
      <c r="CQ104" s="563"/>
    </row>
    <row r="105" spans="3:95" s="243" customFormat="1" ht="13.5" customHeight="1">
      <c r="C105" s="568"/>
      <c r="D105" s="568"/>
      <c r="E105" s="332"/>
      <c r="F105" s="569" t="str">
        <f t="shared" ca="1" si="5"/>
        <v/>
      </c>
      <c r="G105" s="569"/>
      <c r="H105" s="569"/>
      <c r="I105" s="333" t="str">
        <f>IF(E105="","",E63)</f>
        <v/>
      </c>
      <c r="J105" s="569" t="e">
        <f>J97&amp;"７"</f>
        <v>#REF!</v>
      </c>
      <c r="K105" s="569"/>
      <c r="L105" s="308"/>
      <c r="M105" s="308"/>
      <c r="N105" s="308"/>
      <c r="O105" s="308"/>
      <c r="P105" s="308"/>
      <c r="Q105" s="308"/>
      <c r="R105" s="308"/>
      <c r="S105" s="308"/>
      <c r="T105" s="308"/>
      <c r="U105" s="308"/>
      <c r="V105" s="308"/>
      <c r="W105" s="308"/>
      <c r="X105" s="308"/>
      <c r="Y105" s="308"/>
      <c r="Z105" s="308"/>
      <c r="AA105" s="308"/>
      <c r="AB105" s="308"/>
      <c r="AC105" s="308"/>
      <c r="AD105" s="308"/>
      <c r="AE105" s="308"/>
      <c r="AF105" s="308"/>
      <c r="AG105" s="570"/>
      <c r="AH105" s="570"/>
      <c r="AI105" s="570"/>
      <c r="AJ105" s="570"/>
      <c r="AK105" s="570"/>
      <c r="AL105" s="570"/>
      <c r="AM105" s="570"/>
      <c r="AN105" s="570"/>
      <c r="AO105" s="570"/>
      <c r="AP105" s="570"/>
      <c r="AR105" s="571" t="b">
        <f t="shared" si="4"/>
        <v>0</v>
      </c>
      <c r="AS105" s="571"/>
      <c r="AT105" s="571"/>
      <c r="AU105" s="282" t="s">
        <v>160</v>
      </c>
      <c r="AV105" s="275"/>
      <c r="AX105" s="569"/>
      <c r="AY105" s="569"/>
      <c r="AZ105" s="588"/>
      <c r="BA105" s="590"/>
      <c r="BB105" s="590"/>
      <c r="BC105" s="590"/>
      <c r="BD105" s="588"/>
      <c r="BE105" s="583"/>
      <c r="BF105" s="584"/>
      <c r="BG105" s="259"/>
      <c r="BH105" s="259"/>
      <c r="BI105" s="259"/>
      <c r="BJ105" s="259"/>
      <c r="BK105" s="259"/>
      <c r="BL105" s="259"/>
      <c r="BM105" s="259"/>
      <c r="BN105" s="259"/>
      <c r="BO105" s="259"/>
      <c r="BP105" s="259"/>
      <c r="BQ105" s="259"/>
      <c r="BR105" s="259"/>
      <c r="BS105" s="569"/>
      <c r="BT105" s="569"/>
      <c r="BU105" s="569"/>
      <c r="BV105" s="333" t="s">
        <v>172</v>
      </c>
      <c r="BW105" s="355" t="str">
        <f>IF(F96=0,IF(COUNT(BW69,F108)=2,ROUND(BW69*F108/100,#REF!),""),IF(COUNT(BW69,F108)=2,ROUND(BW69*F108/Q69,#REF!),""))</f>
        <v/>
      </c>
      <c r="BX105" s="581"/>
      <c r="BY105" s="331" t="str">
        <f>IF(COUNT(BY69,X108)=2,ROUND(BY69*X108/SUM(X99:X108),#REF!),"")</f>
        <v/>
      </c>
      <c r="BZ105" s="331" t="str">
        <f>IF(COUNT(BZ69,Y108)=2,ROUND(BZ69*Y108/SUM(Y99:Y108),#REF!),"")</f>
        <v/>
      </c>
      <c r="CA105" s="331" t="str">
        <f>IF(COUNT(CA69,Z108)=2,ROUND(CA69*Z108/SUM(Z99:Z108),#REF!),"")</f>
        <v/>
      </c>
      <c r="CB105" s="331" t="str">
        <f>IF(COUNT(CB69,AA108)=2,ROUND(CB69*AA108/SUM(AA99:AA108),#REF!),"")</f>
        <v/>
      </c>
      <c r="CC105" s="331" t="str">
        <f>IF(COUNT(CC69,AB108)=2,ROUND(CC69*AB108/SUM(AB99:AB108),#REF!),"")</f>
        <v/>
      </c>
      <c r="CD105" s="331" t="str">
        <f>IF(COUNT(CD69,AC108)=2,ROUND(CD69*AC108/SUM(AC99:AC108),#REF!),"")</f>
        <v/>
      </c>
      <c r="CE105" s="331" t="str">
        <f>IF(COUNT(CE69,AD108)=2,ROUND(CE69*AD108/SUM(AD99:AD108),#REF!),"")</f>
        <v/>
      </c>
      <c r="CF105" s="331" t="str">
        <f>IF(COUNT(CF69,AE108)=2,ROUND(CF69*AE108/SUM(AE99:AE108),#REF!),"")</f>
        <v/>
      </c>
      <c r="CG105" s="331" t="str">
        <f>IF(COUNT(CG69,AF108)=2,ROUND(CG69*AF108/SUM(AF99:AF108),#REF!),"")</f>
        <v/>
      </c>
      <c r="CH105" s="564" t="str">
        <f>IF(CH104="","",CH104)</f>
        <v>地熱</v>
      </c>
      <c r="CI105" s="564"/>
      <c r="CJ105" s="564"/>
      <c r="CK105" s="564"/>
      <c r="CL105" s="564"/>
      <c r="CM105" s="564"/>
      <c r="CN105" s="564"/>
      <c r="CO105" s="564"/>
      <c r="CP105" s="564"/>
      <c r="CQ105" s="564"/>
    </row>
    <row r="106" spans="3:95" s="243" customFormat="1" ht="13.5" customHeight="1">
      <c r="C106" s="568"/>
      <c r="D106" s="568"/>
      <c r="E106" s="332"/>
      <c r="F106" s="569" t="str">
        <f t="shared" ca="1" si="5"/>
        <v/>
      </c>
      <c r="G106" s="569"/>
      <c r="H106" s="569"/>
      <c r="I106" s="333" t="str">
        <f>IF(E106="","",E63)</f>
        <v/>
      </c>
      <c r="J106" s="569" t="e">
        <f>J97&amp;"８"</f>
        <v>#REF!</v>
      </c>
      <c r="K106" s="569"/>
      <c r="L106" s="308"/>
      <c r="M106" s="308"/>
      <c r="N106" s="308"/>
      <c r="O106" s="308"/>
      <c r="P106" s="308"/>
      <c r="Q106" s="308"/>
      <c r="R106" s="308"/>
      <c r="S106" s="308"/>
      <c r="T106" s="308"/>
      <c r="U106" s="308"/>
      <c r="V106" s="308"/>
      <c r="W106" s="308"/>
      <c r="X106" s="308"/>
      <c r="Y106" s="308"/>
      <c r="Z106" s="308"/>
      <c r="AA106" s="308"/>
      <c r="AB106" s="308"/>
      <c r="AC106" s="308"/>
      <c r="AD106" s="308"/>
      <c r="AE106" s="308"/>
      <c r="AF106" s="308"/>
      <c r="AG106" s="570"/>
      <c r="AH106" s="570"/>
      <c r="AI106" s="570"/>
      <c r="AJ106" s="570"/>
      <c r="AK106" s="570"/>
      <c r="AL106" s="570"/>
      <c r="AM106" s="570"/>
      <c r="AN106" s="570"/>
      <c r="AO106" s="570"/>
      <c r="AP106" s="570"/>
      <c r="AR106" s="571" t="b">
        <f t="shared" si="4"/>
        <v>0</v>
      </c>
      <c r="AS106" s="571"/>
      <c r="AT106" s="571"/>
      <c r="AU106" s="282" t="s">
        <v>160</v>
      </c>
      <c r="AV106" s="257"/>
      <c r="AX106" s="569"/>
      <c r="AY106" s="569"/>
      <c r="AZ106" s="589"/>
      <c r="BA106" s="590"/>
      <c r="BB106" s="590"/>
      <c r="BC106" s="590"/>
      <c r="BD106" s="589"/>
      <c r="BE106" s="585" t="e">
        <f>IF(#REF!="発電事業者","月間送電電力量（GWh）","月間受電電力量（GWh）")</f>
        <v>#REF!</v>
      </c>
      <c r="BF106" s="586"/>
      <c r="BG106" s="297" t="str">
        <f>IF(COUNT(BG70,L108)=2,ROUND(BG70*L108/SUM(L99:L108),#REF!),"")</f>
        <v/>
      </c>
      <c r="BH106" s="297" t="str">
        <f>IF(COUNT(BH70,M108)=2,ROUND(BH70*M108/SUM(M99:M108),#REF!),"")</f>
        <v/>
      </c>
      <c r="BI106" s="297" t="str">
        <f>IF(COUNT(BI70,N108)=2,ROUND(BI70*N108/SUM(N99:N108),#REF!),"")</f>
        <v/>
      </c>
      <c r="BJ106" s="297" t="str">
        <f>IF(COUNT(BJ70,O108)=2,ROUND(BJ70*O108/SUM(O99:O108),#REF!),"")</f>
        <v/>
      </c>
      <c r="BK106" s="297" t="str">
        <f>IF(COUNT(BK70,P108)=2,ROUND(BK70*P108/SUM(P99:P108),#REF!),"")</f>
        <v/>
      </c>
      <c r="BL106" s="297" t="str">
        <f>IF(COUNT(BL70,Q108)=2,ROUND(BL70*Q108/SUM(Q99:Q108),#REF!),"")</f>
        <v/>
      </c>
      <c r="BM106" s="297" t="str">
        <f>IF(COUNT(BM70,R108)=2,ROUND(BM70*R108/SUM(R99:R108),#REF!),"")</f>
        <v/>
      </c>
      <c r="BN106" s="297" t="str">
        <f>IF(COUNT(BN70,S108)=2,ROUND(BN70*S108/SUM(S99:S108),#REF!),"")</f>
        <v/>
      </c>
      <c r="BO106" s="297" t="str">
        <f>IF(COUNT(BO70,T108)=2,ROUND(BO70*T108/SUM(T99:T108),#REF!),"")</f>
        <v/>
      </c>
      <c r="BP106" s="297" t="str">
        <f>IF(COUNT(BP70,U108)=2,ROUND(BP70*U108/SUM(U99:U108),#REF!),"")</f>
        <v/>
      </c>
      <c r="BQ106" s="297" t="str">
        <f>IF(COUNT(BQ70,V108)=2,ROUND(BQ70*V108/SUM(V99:V108),#REF!),"")</f>
        <v/>
      </c>
      <c r="BR106" s="297" t="str">
        <f>IF(COUNT(BR70,W108)=2,ROUND(BR70*W108/SUM(W99:W108),#REF!),"")</f>
        <v/>
      </c>
      <c r="BS106" s="569" t="e">
        <f>IF(#REF!="発電事業者","年間送電電力量（GWh）","年間受電電力量（GWh）")</f>
        <v>#REF!</v>
      </c>
      <c r="BT106" s="569"/>
      <c r="BU106" s="569"/>
      <c r="BV106" s="333" t="s">
        <v>25</v>
      </c>
      <c r="BW106" s="352"/>
      <c r="BX106" s="582"/>
      <c r="BY106" s="297" t="str">
        <f>IF(COUNT(BY70,X108)=2,ROUND(BY70*X108/SUM(X99:X108),#REF!),"")</f>
        <v/>
      </c>
      <c r="BZ106" s="297" t="str">
        <f>IF(COUNT(BZ70,Y108)=2,ROUND(BZ70*Y108/SUM(Y99:Y108),#REF!),"")</f>
        <v/>
      </c>
      <c r="CA106" s="297" t="str">
        <f>IF(COUNT(CA70,Z108)=2,ROUND(CA70*Z108/SUM(Z99:Z108),#REF!),"")</f>
        <v/>
      </c>
      <c r="CB106" s="297" t="str">
        <f>IF(COUNT(CB70,AA108)=2,ROUND(CB70*AA108/SUM(AA99:AA108),#REF!),"")</f>
        <v/>
      </c>
      <c r="CC106" s="297" t="str">
        <f>IF(COUNT(CC70,AB108)=2,ROUND(CC70*AB108/SUM(AB99:AB108),#REF!),"")</f>
        <v/>
      </c>
      <c r="CD106" s="297" t="str">
        <f>IF(COUNT(CD70,AC108)=2,ROUND(CD70*AC108/SUM(AC99:AC108),#REF!),"")</f>
        <v/>
      </c>
      <c r="CE106" s="297" t="str">
        <f>IF(COUNT(CE70,AD108)=2,ROUND(CE70*AD108/SUM(AD99:AD108),#REF!),"")</f>
        <v/>
      </c>
      <c r="CF106" s="297" t="str">
        <f>IF(COUNT(CF70,AE108)=2,ROUND(CF70*AE108/SUM(AE99:AE108),#REF!),"")</f>
        <v/>
      </c>
      <c r="CG106" s="297" t="str">
        <f>IF(COUNT(CG70,AF108)=2,ROUND(CG70*AF108/SUM(AF99:AF108),#REF!),"")</f>
        <v/>
      </c>
      <c r="CH106" s="565" t="str">
        <f>IF(COUNTA(AG108)=0,"",AG108)</f>
        <v/>
      </c>
      <c r="CI106" s="565"/>
      <c r="CJ106" s="565"/>
      <c r="CK106" s="565"/>
      <c r="CL106" s="565"/>
      <c r="CM106" s="565"/>
      <c r="CN106" s="565"/>
      <c r="CO106" s="565"/>
      <c r="CP106" s="565"/>
      <c r="CQ106" s="565"/>
    </row>
    <row r="107" spans="3:95" s="243" customFormat="1" ht="13.5" customHeight="1">
      <c r="C107" s="568"/>
      <c r="D107" s="568"/>
      <c r="E107" s="332"/>
      <c r="F107" s="569" t="str">
        <f t="shared" ca="1" si="5"/>
        <v/>
      </c>
      <c r="G107" s="569"/>
      <c r="H107" s="569"/>
      <c r="I107" s="333" t="str">
        <f>IF(E107="","",E63)</f>
        <v/>
      </c>
      <c r="J107" s="569" t="e">
        <f>J97&amp;"９"</f>
        <v>#REF!</v>
      </c>
      <c r="K107" s="569"/>
      <c r="L107" s="308"/>
      <c r="M107" s="308"/>
      <c r="N107" s="308"/>
      <c r="O107" s="308"/>
      <c r="P107" s="308"/>
      <c r="Q107" s="308"/>
      <c r="R107" s="308"/>
      <c r="S107" s="308"/>
      <c r="T107" s="308"/>
      <c r="U107" s="308"/>
      <c r="V107" s="308"/>
      <c r="W107" s="308"/>
      <c r="X107" s="308"/>
      <c r="Y107" s="308"/>
      <c r="Z107" s="308"/>
      <c r="AA107" s="308"/>
      <c r="AB107" s="308"/>
      <c r="AC107" s="308"/>
      <c r="AD107" s="308"/>
      <c r="AE107" s="308"/>
      <c r="AF107" s="308"/>
      <c r="AG107" s="570"/>
      <c r="AH107" s="570"/>
      <c r="AI107" s="570"/>
      <c r="AJ107" s="570"/>
      <c r="AK107" s="570"/>
      <c r="AL107" s="570"/>
      <c r="AM107" s="570"/>
      <c r="AN107" s="570"/>
      <c r="AO107" s="570"/>
      <c r="AP107" s="570"/>
      <c r="AR107" s="571" t="b">
        <f t="shared" si="4"/>
        <v>0</v>
      </c>
      <c r="AS107" s="571"/>
      <c r="AT107" s="571"/>
      <c r="AU107" s="282" t="s">
        <v>160</v>
      </c>
      <c r="AV107" s="275"/>
    </row>
    <row r="108" spans="3:95" s="243" customFormat="1" ht="13.5" customHeight="1">
      <c r="C108" s="572" t="s">
        <v>307</v>
      </c>
      <c r="D108" s="573"/>
      <c r="E108" s="353"/>
      <c r="F108" s="574"/>
      <c r="G108" s="575"/>
      <c r="H108" s="576"/>
      <c r="I108" s="354"/>
      <c r="J108" s="577"/>
      <c r="K108" s="577"/>
      <c r="L108" s="308"/>
      <c r="M108" s="308"/>
      <c r="N108" s="308"/>
      <c r="O108" s="308"/>
      <c r="P108" s="308"/>
      <c r="Q108" s="308"/>
      <c r="R108" s="308"/>
      <c r="S108" s="308"/>
      <c r="T108" s="308"/>
      <c r="U108" s="308"/>
      <c r="V108" s="308"/>
      <c r="W108" s="308"/>
      <c r="X108" s="308"/>
      <c r="Y108" s="308"/>
      <c r="Z108" s="308"/>
      <c r="AA108" s="308"/>
      <c r="AB108" s="308"/>
      <c r="AC108" s="308"/>
      <c r="AD108" s="308"/>
      <c r="AE108" s="308"/>
      <c r="AF108" s="308"/>
      <c r="AG108" s="570"/>
      <c r="AH108" s="570"/>
      <c r="AI108" s="570"/>
      <c r="AJ108" s="570"/>
      <c r="AK108" s="570"/>
      <c r="AL108" s="570"/>
      <c r="AM108" s="570"/>
      <c r="AN108" s="570"/>
      <c r="AO108" s="570"/>
      <c r="AP108" s="570"/>
      <c r="AR108" s="571" t="b">
        <f t="shared" si="4"/>
        <v>0</v>
      </c>
      <c r="AS108" s="571"/>
      <c r="AT108" s="571"/>
      <c r="AU108" s="282" t="s">
        <v>160</v>
      </c>
    </row>
    <row r="109" spans="3:95" s="243" customFormat="1" ht="13.5" hidden="1" customHeight="1"/>
    <row r="110" spans="3:95" s="243" customFormat="1" ht="13.5" hidden="1" customHeight="1">
      <c r="AV110" s="268"/>
    </row>
    <row r="111" spans="3:95" s="243" customFormat="1" ht="13.5" hidden="1" customHeight="1">
      <c r="AV111" s="268"/>
    </row>
    <row r="112" spans="3:95" s="243" customFormat="1" ht="13.5" hidden="1" customHeight="1">
      <c r="AV112" s="268"/>
    </row>
    <row r="113" spans="3:100" s="243" customFormat="1" ht="13.5" hidden="1" customHeight="1">
      <c r="AV113" s="268"/>
    </row>
    <row r="114" spans="3:100" s="243" customFormat="1" ht="13.5" hidden="1" customHeight="1">
      <c r="AV114" s="268"/>
    </row>
    <row r="115" spans="3:100" s="243" customFormat="1" ht="13.5" hidden="1" customHeight="1">
      <c r="AV115" s="268"/>
    </row>
    <row r="116" spans="3:100" s="243" customFormat="1" ht="13.5" hidden="1" customHeight="1">
      <c r="AV116" s="268"/>
    </row>
    <row r="117" spans="3:100" s="243" customFormat="1" ht="13.5" hidden="1" customHeight="1">
      <c r="AV117" s="268"/>
    </row>
    <row r="118" spans="3:100" s="243" customFormat="1" ht="13.5" hidden="1" customHeight="1">
      <c r="AV118" s="268"/>
    </row>
    <row r="119" spans="3:100" s="243" customFormat="1" ht="13.5" hidden="1" customHeight="1">
      <c r="AV119" s="268"/>
    </row>
    <row r="120" spans="3:100" s="243" customFormat="1" ht="13.5" hidden="1" customHeight="1">
      <c r="AV120" s="268"/>
    </row>
    <row r="121" spans="3:100" s="243" customFormat="1" ht="13.5" hidden="1" customHeight="1">
      <c r="AV121" s="268"/>
    </row>
    <row r="122" spans="3:100" s="243" customFormat="1" ht="13.5" customHeight="1">
      <c r="AQ122" s="268"/>
      <c r="AR122" s="268"/>
      <c r="AS122" s="268"/>
      <c r="AT122" s="268"/>
      <c r="AU122" s="268"/>
    </row>
    <row r="123" spans="3:100" s="243" customFormat="1" ht="13.5" customHeight="1">
      <c r="C123" s="651" t="s">
        <v>8</v>
      </c>
      <c r="D123" s="651"/>
      <c r="E123" s="562" t="s">
        <v>103</v>
      </c>
      <c r="F123" s="562"/>
      <c r="G123" s="279"/>
    </row>
    <row r="124" spans="3:100" s="243" customFormat="1" ht="13.5" customHeight="1">
      <c r="C124" s="651"/>
      <c r="D124" s="651"/>
      <c r="E124" s="562"/>
      <c r="F124" s="562"/>
      <c r="G124" s="279"/>
      <c r="I124" s="244"/>
    </row>
    <row r="125" spans="3:100" s="243" customFormat="1" ht="13.5" customHeight="1">
      <c r="C125" s="235" t="s">
        <v>254</v>
      </c>
      <c r="D125" s="279"/>
      <c r="E125" s="279"/>
      <c r="F125" s="279"/>
      <c r="G125" s="279"/>
      <c r="I125" s="244"/>
      <c r="BC125" s="239" t="e">
        <f>IF(#REF!="発電事業者","算定結果　様式第３２第１表～第４表（保有電源新エネ欄他）","算定結果　様式第３２第１表・第２表（年度末電源構成・発電端電力量）")</f>
        <v>#REF!</v>
      </c>
      <c r="CT125" s="296" t="s">
        <v>114</v>
      </c>
      <c r="CV125" s="286" t="str">
        <f>IF(COUNT(H129:Z152)&gt;0,"○","")</f>
        <v/>
      </c>
    </row>
    <row r="126" spans="3:100" s="243" customFormat="1" ht="13.5" customHeight="1">
      <c r="C126" s="652"/>
      <c r="D126" s="653"/>
      <c r="E126" s="653"/>
      <c r="F126" s="653"/>
      <c r="G126" s="654"/>
      <c r="H126" s="594" t="str">
        <f>$H$66</f>
        <v>地熱</v>
      </c>
      <c r="I126" s="594"/>
      <c r="J126" s="594"/>
      <c r="K126" s="594"/>
      <c r="L126" s="594"/>
      <c r="M126" s="594"/>
      <c r="N126" s="594"/>
      <c r="O126" s="594"/>
      <c r="P126" s="594"/>
      <c r="Q126" s="594"/>
      <c r="R126" s="594"/>
      <c r="S126" s="594"/>
      <c r="T126" s="594"/>
      <c r="U126" s="594"/>
      <c r="V126" s="594"/>
      <c r="W126" s="594"/>
      <c r="X126" s="594"/>
      <c r="Y126" s="594"/>
      <c r="Z126" s="594"/>
      <c r="AA126" s="245"/>
      <c r="AB126" s="245"/>
      <c r="AC126" s="245"/>
      <c r="AD126" s="298"/>
      <c r="AE126" s="298"/>
      <c r="AF126" s="298"/>
      <c r="AG126" s="298"/>
      <c r="AH126" s="298"/>
      <c r="AI126" s="268"/>
      <c r="AJ126" s="268"/>
      <c r="AK126" s="268"/>
      <c r="AL126" s="268"/>
      <c r="AM126" s="268"/>
      <c r="AN126" s="268"/>
      <c r="AO126" s="268"/>
      <c r="AP126" s="268"/>
      <c r="AQ126" s="268"/>
      <c r="AR126" s="268"/>
      <c r="AS126" s="268"/>
      <c r="AT126" s="268"/>
      <c r="AU126" s="268"/>
      <c r="BB126" s="246"/>
      <c r="BC126" s="659" t="s">
        <v>256</v>
      </c>
      <c r="BD126" s="659"/>
      <c r="BE126" s="659"/>
      <c r="BF126" s="659"/>
      <c r="BG126" s="601" t="e">
        <f>DATE(#REF!,1,1)</f>
        <v>#REF!</v>
      </c>
      <c r="BH126" s="602"/>
      <c r="BI126" s="602"/>
      <c r="BJ126" s="602"/>
      <c r="BK126" s="602"/>
      <c r="BL126" s="602"/>
      <c r="BM126" s="602"/>
      <c r="BN126" s="602"/>
      <c r="BO126" s="602"/>
      <c r="BP126" s="602"/>
      <c r="BQ126" s="602"/>
      <c r="BR126" s="603"/>
      <c r="BS126" s="659" t="s">
        <v>257</v>
      </c>
      <c r="BT126" s="659"/>
      <c r="BU126" s="659"/>
      <c r="BV126" s="659"/>
      <c r="BW126" s="592" t="e">
        <f>DATE(#REF!-1,1,1)</f>
        <v>#REF!</v>
      </c>
      <c r="BX126" s="592" t="e">
        <f>DATE(#REF!,1,1)</f>
        <v>#REF!</v>
      </c>
      <c r="BY126" s="592" t="e">
        <f>DATE(#REF!+1,1,1)</f>
        <v>#REF!</v>
      </c>
      <c r="BZ126" s="592" t="e">
        <f>DATE(#REF!+2,1,1)</f>
        <v>#REF!</v>
      </c>
      <c r="CA126" s="592" t="e">
        <f>DATE(#REF!+3,1,1)</f>
        <v>#REF!</v>
      </c>
      <c r="CB126" s="592" t="e">
        <f>DATE(#REF!+4,1,1)</f>
        <v>#REF!</v>
      </c>
      <c r="CC126" s="592" t="e">
        <f>DATE(#REF!+5,1,1)</f>
        <v>#REF!</v>
      </c>
      <c r="CD126" s="592" t="e">
        <f>DATE(#REF!+6,1,1)</f>
        <v>#REF!</v>
      </c>
      <c r="CE126" s="592" t="e">
        <f>DATE(#REF!+7,1,1)</f>
        <v>#REF!</v>
      </c>
      <c r="CF126" s="592" t="e">
        <f>DATE(#REF!+8,1,1)</f>
        <v>#REF!</v>
      </c>
      <c r="CG126" s="592" t="e">
        <f>DATE(#REF!+9,1,1)</f>
        <v>#REF!</v>
      </c>
      <c r="CH126" s="273"/>
      <c r="CI126" s="273"/>
      <c r="CJ126" s="273"/>
      <c r="CK126" s="273"/>
      <c r="CL126" s="273"/>
      <c r="CM126" s="273"/>
      <c r="CN126" s="273"/>
      <c r="CO126" s="273"/>
      <c r="CP126" s="273"/>
      <c r="CQ126" s="273"/>
    </row>
    <row r="127" spans="3:100" s="243" customFormat="1" ht="13.5" customHeight="1">
      <c r="C127" s="661"/>
      <c r="D127" s="662"/>
      <c r="E127" s="662"/>
      <c r="F127" s="662"/>
      <c r="G127" s="663"/>
      <c r="H127" s="595" t="s">
        <v>194</v>
      </c>
      <c r="I127" s="595" t="s">
        <v>195</v>
      </c>
      <c r="J127" s="595" t="s">
        <v>161</v>
      </c>
      <c r="K127" s="595" t="s">
        <v>162</v>
      </c>
      <c r="L127" s="595" t="s">
        <v>163</v>
      </c>
      <c r="M127" s="595" t="s">
        <v>164</v>
      </c>
      <c r="N127" s="595" t="s">
        <v>165</v>
      </c>
      <c r="O127" s="595" t="s">
        <v>166</v>
      </c>
      <c r="P127" s="595" t="s">
        <v>167</v>
      </c>
      <c r="Q127" s="595" t="s">
        <v>168</v>
      </c>
      <c r="R127" s="595" t="s">
        <v>169</v>
      </c>
      <c r="S127" s="595" t="s">
        <v>170</v>
      </c>
      <c r="T127" s="595" t="s">
        <v>25</v>
      </c>
      <c r="U127" s="637"/>
      <c r="V127" s="638"/>
      <c r="W127" s="638"/>
      <c r="X127" s="638"/>
      <c r="Y127" s="638"/>
      <c r="Z127" s="639"/>
      <c r="AA127" s="245"/>
      <c r="AB127" s="245"/>
      <c r="AC127" s="245"/>
      <c r="AD127" s="298"/>
      <c r="AE127" s="298"/>
      <c r="AF127" s="298"/>
      <c r="AG127" s="298"/>
      <c r="AH127" s="298"/>
      <c r="AI127" s="245"/>
      <c r="AJ127" s="245"/>
      <c r="AK127" s="245"/>
      <c r="AL127" s="245"/>
      <c r="AM127" s="245"/>
      <c r="AN127" s="245"/>
      <c r="AO127" s="245"/>
      <c r="AP127" s="245"/>
      <c r="AQ127" s="245"/>
      <c r="AR127" s="245"/>
      <c r="AS127" s="245"/>
      <c r="AT127" s="245"/>
      <c r="AU127" s="245"/>
      <c r="AX127" s="280"/>
      <c r="AY127" s="280"/>
      <c r="AZ127" s="280"/>
      <c r="BA127" s="280"/>
      <c r="BB127" s="246"/>
      <c r="BC127" s="659"/>
      <c r="BD127" s="659"/>
      <c r="BE127" s="659"/>
      <c r="BF127" s="659"/>
      <c r="BG127" s="334" t="s">
        <v>194</v>
      </c>
      <c r="BH127" s="334" t="s">
        <v>195</v>
      </c>
      <c r="BI127" s="334" t="s">
        <v>161</v>
      </c>
      <c r="BJ127" s="334" t="s">
        <v>162</v>
      </c>
      <c r="BK127" s="334" t="s">
        <v>163</v>
      </c>
      <c r="BL127" s="334" t="s">
        <v>164</v>
      </c>
      <c r="BM127" s="334" t="s">
        <v>165</v>
      </c>
      <c r="BN127" s="334" t="s">
        <v>166</v>
      </c>
      <c r="BO127" s="334" t="s">
        <v>167</v>
      </c>
      <c r="BP127" s="334" t="s">
        <v>168</v>
      </c>
      <c r="BQ127" s="334" t="s">
        <v>169</v>
      </c>
      <c r="BR127" s="334" t="s">
        <v>170</v>
      </c>
      <c r="BS127" s="659"/>
      <c r="BT127" s="659"/>
      <c r="BU127" s="659"/>
      <c r="BV127" s="659"/>
      <c r="BW127" s="593"/>
      <c r="BX127" s="593"/>
      <c r="BY127" s="593"/>
      <c r="BZ127" s="593"/>
      <c r="CA127" s="593"/>
      <c r="CB127" s="593"/>
      <c r="CC127" s="593"/>
      <c r="CD127" s="593"/>
      <c r="CE127" s="593"/>
      <c r="CF127" s="593"/>
      <c r="CG127" s="593"/>
      <c r="CH127" s="273"/>
      <c r="CI127" s="273"/>
      <c r="CJ127" s="273"/>
      <c r="CK127" s="273"/>
      <c r="CL127" s="273"/>
      <c r="CM127" s="273"/>
      <c r="CN127" s="273"/>
      <c r="CO127" s="273"/>
      <c r="CP127" s="273"/>
      <c r="CQ127" s="273"/>
    </row>
    <row r="128" spans="3:100" s="243" customFormat="1" ht="13.5" customHeight="1">
      <c r="C128" s="655"/>
      <c r="D128" s="656"/>
      <c r="E128" s="656"/>
      <c r="F128" s="656"/>
      <c r="G128" s="657"/>
      <c r="H128" s="596"/>
      <c r="I128" s="596"/>
      <c r="J128" s="596"/>
      <c r="K128" s="596"/>
      <c r="L128" s="596"/>
      <c r="M128" s="596"/>
      <c r="N128" s="596"/>
      <c r="O128" s="596"/>
      <c r="P128" s="596"/>
      <c r="Q128" s="596"/>
      <c r="R128" s="596"/>
      <c r="S128" s="596"/>
      <c r="T128" s="596"/>
      <c r="U128" s="640"/>
      <c r="V128" s="641"/>
      <c r="W128" s="641"/>
      <c r="X128" s="641"/>
      <c r="Y128" s="641"/>
      <c r="Z128" s="642"/>
      <c r="AA128" s="250"/>
      <c r="AB128" s="250"/>
      <c r="AC128" s="250"/>
      <c r="AD128" s="268"/>
      <c r="AE128" s="268"/>
      <c r="AF128" s="268"/>
      <c r="AG128" s="268"/>
      <c r="AH128" s="268"/>
      <c r="AI128" s="250"/>
      <c r="AJ128" s="250"/>
      <c r="AK128" s="250"/>
      <c r="AL128" s="250"/>
      <c r="AM128" s="250"/>
      <c r="AN128" s="250"/>
      <c r="AO128" s="250"/>
      <c r="AP128" s="250"/>
      <c r="AQ128" s="250"/>
      <c r="AR128" s="250"/>
      <c r="AS128" s="250"/>
      <c r="AT128" s="250"/>
      <c r="AU128" s="250"/>
      <c r="AX128" s="280"/>
      <c r="AY128" s="280"/>
      <c r="AZ128" s="280"/>
      <c r="BA128" s="280"/>
      <c r="BB128" s="246"/>
      <c r="BC128" s="634" t="s">
        <v>198</v>
      </c>
      <c r="BD128" s="635"/>
      <c r="BE128" s="635"/>
      <c r="BF128" s="636"/>
      <c r="BG128" s="297" t="str">
        <f t="shared" ref="BG128:BR128" si="6">IF(COUNT(H133)=0,"",H133)</f>
        <v/>
      </c>
      <c r="BH128" s="297" t="str">
        <f t="shared" si="6"/>
        <v/>
      </c>
      <c r="BI128" s="297" t="str">
        <f t="shared" si="6"/>
        <v/>
      </c>
      <c r="BJ128" s="297" t="str">
        <f t="shared" si="6"/>
        <v/>
      </c>
      <c r="BK128" s="297" t="str">
        <f t="shared" si="6"/>
        <v/>
      </c>
      <c r="BL128" s="297" t="str">
        <f t="shared" si="6"/>
        <v/>
      </c>
      <c r="BM128" s="297" t="str">
        <f t="shared" si="6"/>
        <v/>
      </c>
      <c r="BN128" s="297" t="str">
        <f t="shared" si="6"/>
        <v/>
      </c>
      <c r="BO128" s="297" t="str">
        <f t="shared" si="6"/>
        <v/>
      </c>
      <c r="BP128" s="297" t="str">
        <f t="shared" si="6"/>
        <v/>
      </c>
      <c r="BQ128" s="297" t="str">
        <f t="shared" si="6"/>
        <v/>
      </c>
      <c r="BR128" s="297" t="str">
        <f t="shared" si="6"/>
        <v/>
      </c>
      <c r="BS128" s="597" t="s">
        <v>198</v>
      </c>
      <c r="BT128" s="633"/>
      <c r="BU128" s="598"/>
      <c r="BV128" s="334" t="s">
        <v>171</v>
      </c>
      <c r="BW128" s="253" t="str">
        <f>IF(COUNT(L131)=0,"",L131)</f>
        <v/>
      </c>
      <c r="BX128" s="253" t="str">
        <f>IF(COUNT(L133)=0,"",L133)</f>
        <v/>
      </c>
      <c r="BY128" s="253" t="str">
        <f>IF(COUNT(L135)=0,"",L135)</f>
        <v/>
      </c>
      <c r="BZ128" s="253" t="str">
        <f>IF(COUNT(L137)=0,"",L137)</f>
        <v/>
      </c>
      <c r="CA128" s="253" t="str">
        <f>IF(COUNT(L139)=0,"",L139)</f>
        <v/>
      </c>
      <c r="CB128" s="253" t="str">
        <f>IF(COUNT(L141)=0,"",L141)</f>
        <v/>
      </c>
      <c r="CC128" s="253" t="str">
        <f>IF(COUNT(L143)=0,"",L143)</f>
        <v/>
      </c>
      <c r="CD128" s="253" t="str">
        <f>IF(COUNT(L145)=0,"",L145)</f>
        <v/>
      </c>
      <c r="CE128" s="253" t="str">
        <f>IF(COUNT(L147)=0,"",L147)</f>
        <v/>
      </c>
      <c r="CF128" s="253" t="str">
        <f>IF(COUNT(L149)=0,"",L149)</f>
        <v/>
      </c>
      <c r="CG128" s="253" t="str">
        <f>IF(COUNT(L151)=0,"",L151)</f>
        <v/>
      </c>
      <c r="CH128" s="257"/>
      <c r="CI128" s="257"/>
      <c r="CJ128" s="257"/>
      <c r="CK128" s="257"/>
      <c r="CL128" s="257"/>
      <c r="CM128" s="257"/>
      <c r="CN128" s="257"/>
      <c r="CO128" s="257"/>
      <c r="CP128" s="257"/>
      <c r="CQ128" s="257"/>
    </row>
    <row r="129" spans="3:95" s="243" customFormat="1" ht="13.5" customHeight="1">
      <c r="C129" s="604" t="e">
        <f>DATE(#REF!-2,1,1)</f>
        <v>#REF!</v>
      </c>
      <c r="D129" s="605"/>
      <c r="E129" s="613" t="s">
        <v>198</v>
      </c>
      <c r="F129" s="614"/>
      <c r="G129" s="615"/>
      <c r="H129" s="255"/>
      <c r="I129" s="255"/>
      <c r="J129" s="255"/>
      <c r="K129" s="255"/>
      <c r="L129" s="255"/>
      <c r="M129" s="255"/>
      <c r="N129" s="255"/>
      <c r="O129" s="255"/>
      <c r="P129" s="255"/>
      <c r="Q129" s="256"/>
      <c r="R129" s="256"/>
      <c r="S129" s="256"/>
      <c r="T129" s="255"/>
      <c r="U129" s="578"/>
      <c r="V129" s="644"/>
      <c r="W129" s="644"/>
      <c r="X129" s="644"/>
      <c r="Y129" s="644"/>
      <c r="Z129" s="579"/>
      <c r="AA129" s="257"/>
      <c r="AB129" s="257"/>
      <c r="AC129" s="257"/>
      <c r="AD129" s="299"/>
      <c r="AE129" s="299"/>
      <c r="AF129" s="268"/>
      <c r="AG129" s="268"/>
      <c r="AH129" s="268"/>
      <c r="AI129" s="257"/>
      <c r="AJ129" s="257"/>
      <c r="AK129" s="257"/>
      <c r="AL129" s="257"/>
      <c r="AM129" s="257"/>
      <c r="AN129" s="257"/>
      <c r="AO129" s="257"/>
      <c r="AP129" s="257"/>
      <c r="AQ129" s="257"/>
      <c r="AR129" s="257"/>
      <c r="AS129" s="257"/>
      <c r="AT129" s="257"/>
      <c r="AU129" s="257"/>
      <c r="AX129" s="280"/>
      <c r="AY129" s="280"/>
      <c r="AZ129" s="280"/>
      <c r="BA129" s="280"/>
      <c r="BB129" s="246"/>
      <c r="BC129" s="648"/>
      <c r="BD129" s="649"/>
      <c r="BE129" s="649"/>
      <c r="BF129" s="650"/>
      <c r="BG129" s="259"/>
      <c r="BH129" s="259"/>
      <c r="BI129" s="259"/>
      <c r="BJ129" s="259"/>
      <c r="BK129" s="259"/>
      <c r="BL129" s="259"/>
      <c r="BM129" s="259"/>
      <c r="BN129" s="259"/>
      <c r="BO129" s="259"/>
      <c r="BP129" s="259"/>
      <c r="BQ129" s="259"/>
      <c r="BR129" s="259"/>
      <c r="BS129" s="599"/>
      <c r="BT129" s="643"/>
      <c r="BU129" s="600"/>
      <c r="BV129" s="334" t="s">
        <v>172</v>
      </c>
      <c r="BW129" s="253" t="str">
        <f>IF(COUNT(Q129)=0,"",Q129)</f>
        <v/>
      </c>
      <c r="BX129" s="253" t="str">
        <f>IF(COUNT(Q133)=0,"",Q133)</f>
        <v/>
      </c>
      <c r="BY129" s="253" t="str">
        <f>IF(COUNT(Q135)=0,"",Q135)</f>
        <v/>
      </c>
      <c r="BZ129" s="253" t="str">
        <f>IF(COUNT(Q137)=0,"",Q137)</f>
        <v/>
      </c>
      <c r="CA129" s="253" t="str">
        <f>IF(COUNT(Q139)=0,"",Q139)</f>
        <v/>
      </c>
      <c r="CB129" s="253" t="str">
        <f>IF(COUNT(Q141)=0,"",Q141)</f>
        <v/>
      </c>
      <c r="CC129" s="253" t="str">
        <f>IF(COUNT(Q143)=0,"",Q143)</f>
        <v/>
      </c>
      <c r="CD129" s="253" t="str">
        <f>IF(COUNT(Q145)=0,"",Q145)</f>
        <v/>
      </c>
      <c r="CE129" s="253" t="str">
        <f>IF(COUNT(Q147)=0,"",Q147)</f>
        <v/>
      </c>
      <c r="CF129" s="253" t="str">
        <f>IF(COUNT(Q149)=0,"",Q149)</f>
        <v/>
      </c>
      <c r="CG129" s="253" t="str">
        <f>IF(COUNT(Q151)=0,"",Q151)</f>
        <v/>
      </c>
      <c r="CH129" s="257"/>
      <c r="CI129" s="257"/>
      <c r="CJ129" s="257"/>
      <c r="CK129" s="257"/>
      <c r="CL129" s="257"/>
      <c r="CM129" s="257"/>
      <c r="CN129" s="257"/>
      <c r="CO129" s="257"/>
      <c r="CP129" s="257"/>
      <c r="CQ129" s="257"/>
    </row>
    <row r="130" spans="3:95" s="243" customFormat="1" ht="13.5" customHeight="1">
      <c r="C130" s="606"/>
      <c r="D130" s="607"/>
      <c r="E130" s="608" t="s">
        <v>252</v>
      </c>
      <c r="F130" s="609"/>
      <c r="G130" s="610"/>
      <c r="H130" s="260"/>
      <c r="I130" s="260"/>
      <c r="J130" s="260"/>
      <c r="K130" s="260"/>
      <c r="L130" s="260"/>
      <c r="M130" s="260"/>
      <c r="N130" s="260"/>
      <c r="O130" s="260"/>
      <c r="P130" s="260"/>
      <c r="Q130" s="261"/>
      <c r="R130" s="261"/>
      <c r="S130" s="261"/>
      <c r="T130" s="262" t="str">
        <f>IF(COUNT(H130:S130)=0,"",SUMPRODUCT(ROUND(H130:S130,1)))</f>
        <v/>
      </c>
      <c r="U130" s="645"/>
      <c r="V130" s="646"/>
      <c r="W130" s="646"/>
      <c r="X130" s="646"/>
      <c r="Y130" s="646"/>
      <c r="Z130" s="647"/>
      <c r="AA130" s="257"/>
      <c r="AB130" s="257"/>
      <c r="AC130" s="257"/>
      <c r="AD130" s="299"/>
      <c r="AE130" s="299"/>
      <c r="AF130" s="268"/>
      <c r="AG130" s="268"/>
      <c r="AH130" s="268"/>
      <c r="AI130" s="271"/>
      <c r="AJ130" s="271"/>
      <c r="AK130" s="271"/>
      <c r="AL130" s="271"/>
      <c r="AM130" s="271"/>
      <c r="AN130" s="271"/>
      <c r="AO130" s="271"/>
      <c r="AP130" s="271"/>
      <c r="AQ130" s="271"/>
      <c r="AR130" s="271"/>
      <c r="AS130" s="271"/>
      <c r="AT130" s="271"/>
      <c r="AU130" s="272"/>
      <c r="AX130" s="280"/>
      <c r="AY130" s="280"/>
      <c r="AZ130" s="280"/>
      <c r="BA130" s="280"/>
      <c r="BB130" s="246"/>
      <c r="BC130" s="594" t="s">
        <v>205</v>
      </c>
      <c r="BD130" s="594"/>
      <c r="BE130" s="594"/>
      <c r="BF130" s="594"/>
      <c r="BG130" s="253" t="str">
        <f>IF(COUNT(H134)=0,"",ROUND(H134,#REF!))</f>
        <v/>
      </c>
      <c r="BH130" s="253" t="str">
        <f>IF(COUNT(I134)=0,"",ROUND(I134,#REF!))</f>
        <v/>
      </c>
      <c r="BI130" s="253" t="str">
        <f>IF(COUNT(J134)=0,"",ROUND(J134,#REF!))</f>
        <v/>
      </c>
      <c r="BJ130" s="253" t="str">
        <f>IF(COUNT(K134)=0,"",ROUND(K134,#REF!))</f>
        <v/>
      </c>
      <c r="BK130" s="253" t="str">
        <f>IF(COUNT(L134)=0,"",ROUND(L134,#REF!))</f>
        <v/>
      </c>
      <c r="BL130" s="253" t="str">
        <f>IF(COUNT(M134)=0,"",ROUND(M134,#REF!))</f>
        <v/>
      </c>
      <c r="BM130" s="253" t="str">
        <f>IF(COUNT(N134)=0,"",ROUND(N134,#REF!))</f>
        <v/>
      </c>
      <c r="BN130" s="253" t="str">
        <f>IF(COUNT(O134)=0,"",ROUND(O134,#REF!))</f>
        <v/>
      </c>
      <c r="BO130" s="253" t="str">
        <f>IF(COUNT(P134)=0,"",ROUND(P134,#REF!))</f>
        <v/>
      </c>
      <c r="BP130" s="253" t="str">
        <f>IF(COUNT(Q134)=0,"",ROUND(Q134,#REF!))</f>
        <v/>
      </c>
      <c r="BQ130" s="253" t="str">
        <f>IF(COUNT(R134)=0,"",ROUND(R134,#REF!))</f>
        <v/>
      </c>
      <c r="BR130" s="253" t="str">
        <f>IF(COUNT(S134)=0,"",ROUND(S134,#REF!))</f>
        <v/>
      </c>
      <c r="BS130" s="634" t="s">
        <v>205</v>
      </c>
      <c r="BT130" s="635"/>
      <c r="BU130" s="636"/>
      <c r="BV130" s="334" t="s">
        <v>25</v>
      </c>
      <c r="BW130" s="253" t="str">
        <f>IF(COUNT(T132)=0,"",T132)</f>
        <v/>
      </c>
      <c r="BX130" s="253" t="str">
        <f>IF(COUNT(T134)=0,"",T134)</f>
        <v/>
      </c>
      <c r="BY130" s="253" t="str">
        <f>IF(COUNT(T136)=0,"",T136)</f>
        <v/>
      </c>
      <c r="BZ130" s="266" t="str">
        <f>IF(COUNT(T138)=0,"",T138)</f>
        <v/>
      </c>
      <c r="CA130" s="253" t="str">
        <f>IF(COUNT(T140)=0,"",T140)</f>
        <v/>
      </c>
      <c r="CB130" s="253" t="str">
        <f>IF(COUNT(T142)=0,"",T142)</f>
        <v/>
      </c>
      <c r="CC130" s="253" t="str">
        <f>IF(COUNT(T144)=0,"",T144)</f>
        <v/>
      </c>
      <c r="CD130" s="253" t="str">
        <f>IF(COUNT(T146)=0,"",T146)</f>
        <v/>
      </c>
      <c r="CE130" s="253" t="str">
        <f>IF(COUNT(T148)=0,"",T148)</f>
        <v/>
      </c>
      <c r="CF130" s="253" t="str">
        <f>IF(COUNT(T150)=0,"",T150)</f>
        <v/>
      </c>
      <c r="CG130" s="253" t="str">
        <f>IF(COUNT(T152)=0,"",T152)</f>
        <v/>
      </c>
      <c r="CH130" s="257"/>
      <c r="CI130" s="257"/>
      <c r="CJ130" s="257"/>
      <c r="CK130" s="257"/>
      <c r="CL130" s="257"/>
      <c r="CM130" s="257"/>
      <c r="CN130" s="257"/>
      <c r="CO130" s="257"/>
      <c r="CP130" s="257"/>
      <c r="CQ130" s="257"/>
    </row>
    <row r="131" spans="3:95" s="243" customFormat="1" ht="13.5" customHeight="1">
      <c r="C131" s="604" t="e">
        <f>DATE(#REF!-1,1,1)</f>
        <v>#REF!</v>
      </c>
      <c r="D131" s="605"/>
      <c r="E131" s="613" t="s">
        <v>198</v>
      </c>
      <c r="F131" s="614"/>
      <c r="G131" s="615"/>
      <c r="H131" s="256"/>
      <c r="I131" s="256"/>
      <c r="J131" s="256"/>
      <c r="K131" s="256"/>
      <c r="L131" s="256"/>
      <c r="M131" s="256"/>
      <c r="N131" s="256"/>
      <c r="O131" s="256"/>
      <c r="P131" s="256"/>
      <c r="Q131" s="256"/>
      <c r="R131" s="256"/>
      <c r="S131" s="256"/>
      <c r="T131" s="255"/>
      <c r="U131" s="613" t="s">
        <v>210</v>
      </c>
      <c r="V131" s="614"/>
      <c r="W131" s="614"/>
      <c r="X131" s="615"/>
      <c r="Y131" s="666"/>
      <c r="Z131" s="667"/>
      <c r="AA131" s="257"/>
      <c r="AB131" s="257"/>
      <c r="AC131" s="257"/>
      <c r="AD131" s="299"/>
      <c r="AE131" s="299"/>
      <c r="AF131" s="268"/>
      <c r="AG131" s="268"/>
      <c r="AH131" s="268"/>
      <c r="AI131" s="257"/>
      <c r="AJ131" s="257"/>
      <c r="AK131" s="257"/>
      <c r="AL131" s="257"/>
      <c r="AM131" s="257"/>
      <c r="AN131" s="257"/>
      <c r="AO131" s="257"/>
      <c r="AP131" s="257"/>
      <c r="AQ131" s="257"/>
      <c r="AR131" s="257"/>
      <c r="AS131" s="257"/>
      <c r="AT131" s="257"/>
      <c r="AU131" s="257"/>
      <c r="AX131" s="280"/>
      <c r="AY131" s="280"/>
      <c r="AZ131" s="280"/>
      <c r="BB131" s="246"/>
      <c r="BC131" s="627"/>
      <c r="BD131" s="628"/>
      <c r="BE131" s="628"/>
      <c r="BF131" s="628"/>
      <c r="BG131" s="628"/>
      <c r="BH131" s="628"/>
      <c r="BI131" s="628"/>
      <c r="BJ131" s="628"/>
      <c r="BK131" s="628"/>
      <c r="BL131" s="628"/>
      <c r="BM131" s="628"/>
      <c r="BN131" s="628"/>
      <c r="BO131" s="628"/>
      <c r="BP131" s="628"/>
      <c r="BQ131" s="628"/>
      <c r="BR131" s="629"/>
      <c r="BS131" s="597" t="s">
        <v>206</v>
      </c>
      <c r="BT131" s="633"/>
      <c r="BU131" s="598"/>
      <c r="BV131" s="334" t="s">
        <v>25</v>
      </c>
      <c r="BW131" s="253" t="str">
        <f>IF(COUNT(Y131)=0,"",IF(#REF!="発電事業者",Y131,IF(SUMIF($C159:$D168,"その他事業者",L159:L168)=0,IF(Y131*L168/SUM(L159:L168)=0,"",Y131*L168/SUM(L159:L168)),ROUND(Y131*SUMIF($C159:$D168,"その他事業者",L159:L168)/SUM(L159:L168),#REF!)+Y131*L168/SUM(L159:L168))))</f>
        <v/>
      </c>
      <c r="BX131" s="253" t="str">
        <f>IF(COUNT(Y133)=0,"",IF(#REF!="発電事業者",Y133,IF(SUMIF($C159:$D168,"その他事業者",W159:W168)=0,IF(Y133*W168/SUM(W159:W168)=0,"",Y133*W168/SUM(W159:W168)),ROUND(Y133*SUMIF($C159:$D168,"その他事業者",W159:W168)/SUM(W159:W168),#REF!)+Y133*W168/SUM(W159:W168))))</f>
        <v/>
      </c>
      <c r="BY131" s="267"/>
      <c r="BZ131" s="267"/>
      <c r="CA131" s="267"/>
      <c r="CB131" s="253" t="str">
        <f>IF(COUNT(Y141)=0,"",IF(#REF!="発電事業者",Y141,IF(SUMIF($C159:$D168,"その他事業者",AA159:AA168)=0,IF(Y141*AA168/SUM(AA159:AA168)=0,"",Y141*AA168/SUM(AA159:AA168)),ROUND(Y141*SUMIF($C159:$D168,"その他事業者",AA159:AA168)/SUM(AA159:AA168),#REF!)+Y141*AA168/SUM(AA159:AA168))))</f>
        <v/>
      </c>
      <c r="CC131" s="267"/>
      <c r="CD131" s="267"/>
      <c r="CE131" s="267"/>
      <c r="CF131" s="267"/>
      <c r="CG131" s="253" t="str">
        <f>IF(COUNT(Y151)=0,"",IF(#REF!="発電事業者",Y151,IF(SUMIF($C159:$D168,"その他事業者",AF159:AF168)=0,IF(Y151*AF168/SUM(AF159:AF168)=0,"",Y151*AF168/SUM(AF159:AF168)),ROUND(Y151*SUMIF($C159:$D168,"その他事業者",AF159:AF168)/SUM(AF159:AF168),#REF!)+Y151*AF168/SUM(AF159:AF168))))</f>
        <v/>
      </c>
      <c r="CH131" s="257"/>
      <c r="CI131" s="257"/>
      <c r="CJ131" s="257"/>
      <c r="CK131" s="257"/>
      <c r="CL131" s="257"/>
      <c r="CM131" s="257"/>
      <c r="CN131" s="257"/>
      <c r="CO131" s="257"/>
      <c r="CP131" s="257"/>
      <c r="CQ131" s="257"/>
    </row>
    <row r="132" spans="3:95" s="243" customFormat="1" ht="13.5" customHeight="1">
      <c r="C132" s="606"/>
      <c r="D132" s="607"/>
      <c r="E132" s="608" t="s">
        <v>252</v>
      </c>
      <c r="F132" s="609"/>
      <c r="G132" s="610"/>
      <c r="H132" s="261"/>
      <c r="I132" s="261"/>
      <c r="J132" s="261"/>
      <c r="K132" s="261"/>
      <c r="L132" s="261"/>
      <c r="M132" s="261"/>
      <c r="N132" s="261"/>
      <c r="O132" s="261"/>
      <c r="P132" s="261"/>
      <c r="Q132" s="261"/>
      <c r="R132" s="261"/>
      <c r="S132" s="261"/>
      <c r="T132" s="262" t="str">
        <f>IF(COUNT(H132:S132)=0,"",SUMPRODUCT(ROUND(H132:S132,1)))</f>
        <v/>
      </c>
      <c r="U132" s="608" t="s">
        <v>211</v>
      </c>
      <c r="V132" s="609"/>
      <c r="W132" s="609"/>
      <c r="X132" s="610"/>
      <c r="Y132" s="664"/>
      <c r="Z132" s="665"/>
      <c r="AA132" s="257"/>
      <c r="AB132" s="257"/>
      <c r="AC132" s="257"/>
      <c r="AD132" s="299"/>
      <c r="AE132" s="299"/>
      <c r="AF132" s="268"/>
      <c r="AG132" s="268"/>
      <c r="AH132" s="268"/>
      <c r="AI132" s="271"/>
      <c r="AJ132" s="271"/>
      <c r="AK132" s="271"/>
      <c r="AL132" s="271"/>
      <c r="AM132" s="271"/>
      <c r="AN132" s="271"/>
      <c r="AO132" s="271"/>
      <c r="AP132" s="271"/>
      <c r="AQ132" s="271"/>
      <c r="AR132" s="271"/>
      <c r="AS132" s="271"/>
      <c r="AT132" s="271"/>
      <c r="AU132" s="272"/>
      <c r="AX132" s="280"/>
      <c r="AY132" s="280"/>
      <c r="AZ132" s="280"/>
      <c r="BB132" s="246"/>
      <c r="BC132" s="630"/>
      <c r="BD132" s="631"/>
      <c r="BE132" s="631"/>
      <c r="BF132" s="631"/>
      <c r="BG132" s="631"/>
      <c r="BH132" s="631"/>
      <c r="BI132" s="631"/>
      <c r="BJ132" s="631"/>
      <c r="BK132" s="631"/>
      <c r="BL132" s="631"/>
      <c r="BM132" s="631"/>
      <c r="BN132" s="631"/>
      <c r="BO132" s="631"/>
      <c r="BP132" s="631"/>
      <c r="BQ132" s="631"/>
      <c r="BR132" s="632"/>
      <c r="BS132" s="634" t="s">
        <v>207</v>
      </c>
      <c r="BT132" s="635"/>
      <c r="BU132" s="636"/>
      <c r="BV132" s="334" t="s">
        <v>25</v>
      </c>
      <c r="BW132" s="253" t="str">
        <f>IF(COUNT(Y132)=0,"",Y132)</f>
        <v/>
      </c>
      <c r="BX132" s="253" t="str">
        <f>IF(COUNT(Y134)=0,"",Y134)</f>
        <v/>
      </c>
      <c r="BY132" s="267"/>
      <c r="BZ132" s="267"/>
      <c r="CA132" s="267"/>
      <c r="CB132" s="253" t="str">
        <f>IF(COUNT(Y142)=0,"",Y142)</f>
        <v/>
      </c>
      <c r="CC132" s="267"/>
      <c r="CD132" s="267"/>
      <c r="CE132" s="267"/>
      <c r="CF132" s="267"/>
      <c r="CG132" s="253" t="str">
        <f>IF(COUNT(Y152)=0,"",Y152)</f>
        <v/>
      </c>
      <c r="CH132" s="257"/>
      <c r="CI132" s="257"/>
      <c r="CJ132" s="257"/>
      <c r="CK132" s="257"/>
      <c r="CL132" s="257"/>
      <c r="CM132" s="257"/>
      <c r="CN132" s="257"/>
      <c r="CO132" s="257"/>
      <c r="CP132" s="257"/>
      <c r="CQ132" s="257"/>
    </row>
    <row r="133" spans="3:95" s="243" customFormat="1" ht="13.5" customHeight="1">
      <c r="C133" s="604" t="e">
        <f>DATE(#REF!,1,1)</f>
        <v>#REF!</v>
      </c>
      <c r="D133" s="605"/>
      <c r="E133" s="613" t="s">
        <v>198</v>
      </c>
      <c r="F133" s="614"/>
      <c r="G133" s="615"/>
      <c r="H133" s="256"/>
      <c r="I133" s="256"/>
      <c r="J133" s="256"/>
      <c r="K133" s="256"/>
      <c r="L133" s="256"/>
      <c r="M133" s="256"/>
      <c r="N133" s="256"/>
      <c r="O133" s="256"/>
      <c r="P133" s="256"/>
      <c r="Q133" s="256"/>
      <c r="R133" s="256"/>
      <c r="S133" s="256"/>
      <c r="T133" s="255"/>
      <c r="U133" s="613" t="s">
        <v>210</v>
      </c>
      <c r="V133" s="614"/>
      <c r="W133" s="614"/>
      <c r="X133" s="615"/>
      <c r="Y133" s="666"/>
      <c r="Z133" s="667"/>
      <c r="AA133" s="257"/>
      <c r="AB133" s="257"/>
      <c r="AC133" s="257"/>
      <c r="AD133" s="299"/>
      <c r="AE133" s="299"/>
      <c r="AF133" s="268"/>
      <c r="AG133" s="268"/>
      <c r="AH133" s="268"/>
      <c r="AI133" s="257"/>
      <c r="AJ133" s="257"/>
      <c r="AK133" s="257"/>
      <c r="AL133" s="257"/>
      <c r="AM133" s="257"/>
      <c r="AN133" s="257"/>
      <c r="AO133" s="257"/>
      <c r="AP133" s="257"/>
      <c r="AQ133" s="257"/>
      <c r="AR133" s="257"/>
      <c r="AS133" s="257"/>
      <c r="AT133" s="257"/>
      <c r="AU133" s="257"/>
      <c r="AX133" s="268"/>
      <c r="BB133" s="268"/>
      <c r="BC133" s="245"/>
      <c r="BD133" s="245"/>
      <c r="BE133" s="245"/>
      <c r="BF133" s="245"/>
      <c r="BG133" s="245"/>
      <c r="BH133" s="245"/>
      <c r="BI133" s="245"/>
      <c r="BJ133" s="245"/>
      <c r="BK133" s="245"/>
      <c r="BL133" s="245"/>
      <c r="BM133" s="245"/>
      <c r="BN133" s="245"/>
      <c r="BO133" s="245"/>
      <c r="BP133" s="245"/>
      <c r="BQ133" s="245"/>
      <c r="BR133" s="245"/>
      <c r="BS133" s="245"/>
      <c r="BT133" s="245"/>
      <c r="BU133" s="245"/>
      <c r="BV133" s="245"/>
      <c r="BW133" s="245"/>
      <c r="BX133" s="257"/>
      <c r="BY133" s="257"/>
      <c r="BZ133" s="257"/>
      <c r="CA133" s="257"/>
      <c r="CB133" s="257"/>
      <c r="CC133" s="257"/>
      <c r="CD133" s="257"/>
      <c r="CE133" s="257"/>
      <c r="CF133" s="257"/>
      <c r="CG133" s="257"/>
      <c r="CH133" s="257"/>
      <c r="CI133" s="257"/>
      <c r="CJ133" s="257"/>
      <c r="CK133" s="257"/>
      <c r="CL133" s="257"/>
      <c r="CM133" s="257"/>
      <c r="CN133" s="257"/>
      <c r="CO133" s="257"/>
      <c r="CP133" s="257"/>
      <c r="CQ133" s="257"/>
    </row>
    <row r="134" spans="3:95" s="243" customFormat="1" ht="13.5" customHeight="1">
      <c r="C134" s="606"/>
      <c r="D134" s="607"/>
      <c r="E134" s="608" t="s">
        <v>212</v>
      </c>
      <c r="F134" s="609"/>
      <c r="G134" s="610"/>
      <c r="H134" s="261"/>
      <c r="I134" s="261"/>
      <c r="J134" s="261"/>
      <c r="K134" s="261"/>
      <c r="L134" s="261"/>
      <c r="M134" s="261"/>
      <c r="N134" s="261"/>
      <c r="O134" s="261"/>
      <c r="P134" s="261"/>
      <c r="Q134" s="261"/>
      <c r="R134" s="261"/>
      <c r="S134" s="261"/>
      <c r="T134" s="262" t="str">
        <f>IF(COUNT(H134:S134)=0,"",SUMPRODUCT(ROUND(H134:S134,1)))</f>
        <v/>
      </c>
      <c r="U134" s="608" t="s">
        <v>211</v>
      </c>
      <c r="V134" s="609"/>
      <c r="W134" s="609"/>
      <c r="X134" s="610"/>
      <c r="Y134" s="664"/>
      <c r="Z134" s="665"/>
      <c r="AA134" s="257"/>
      <c r="AB134" s="257"/>
      <c r="AC134" s="257"/>
      <c r="AD134" s="299"/>
      <c r="AE134" s="299"/>
      <c r="AF134" s="268"/>
      <c r="AG134" s="268"/>
      <c r="AH134" s="268"/>
      <c r="AI134" s="271"/>
      <c r="AJ134" s="271"/>
      <c r="AK134" s="271"/>
      <c r="AL134" s="271"/>
      <c r="AM134" s="271"/>
      <c r="AN134" s="271"/>
      <c r="AO134" s="271"/>
      <c r="AP134" s="271"/>
      <c r="AQ134" s="271"/>
      <c r="AR134" s="271"/>
      <c r="AS134" s="271"/>
      <c r="AT134" s="271"/>
      <c r="AU134" s="272"/>
      <c r="AX134" s="240" t="e">
        <f>IF(#REF!="発電事業者","算定結果　送電取引帳票","算定結果　受電取引帳票")</f>
        <v>#REF!</v>
      </c>
      <c r="BR134" s="268"/>
    </row>
    <row r="135" spans="3:95" s="243" customFormat="1" ht="13.5" customHeight="1">
      <c r="C135" s="604" t="e">
        <f>DATE(#REF!+1,1,1)</f>
        <v>#REF!</v>
      </c>
      <c r="D135" s="605"/>
      <c r="E135" s="613" t="s">
        <v>198</v>
      </c>
      <c r="F135" s="614"/>
      <c r="G135" s="615"/>
      <c r="H135" s="256"/>
      <c r="I135" s="256"/>
      <c r="J135" s="256"/>
      <c r="K135" s="256"/>
      <c r="L135" s="256"/>
      <c r="M135" s="256"/>
      <c r="N135" s="256"/>
      <c r="O135" s="256"/>
      <c r="P135" s="256"/>
      <c r="Q135" s="256"/>
      <c r="R135" s="256"/>
      <c r="S135" s="256"/>
      <c r="T135" s="255"/>
      <c r="U135" s="618"/>
      <c r="V135" s="619"/>
      <c r="W135" s="619"/>
      <c r="X135" s="619"/>
      <c r="Y135" s="619"/>
      <c r="Z135" s="620"/>
      <c r="AA135" s="257"/>
      <c r="AB135" s="257"/>
      <c r="AC135" s="257"/>
      <c r="AD135" s="299"/>
      <c r="AE135" s="299"/>
      <c r="AF135" s="268"/>
      <c r="AG135" s="268"/>
      <c r="AH135" s="268"/>
      <c r="AI135" s="257"/>
      <c r="AJ135" s="257"/>
      <c r="AK135" s="257"/>
      <c r="AL135" s="257"/>
      <c r="AM135" s="257"/>
      <c r="AN135" s="257"/>
      <c r="AO135" s="257"/>
      <c r="AP135" s="257"/>
      <c r="AQ135" s="257"/>
      <c r="AR135" s="257"/>
      <c r="AS135" s="257"/>
      <c r="AT135" s="257"/>
      <c r="AU135" s="257"/>
      <c r="AX135" s="594" t="s">
        <v>200</v>
      </c>
      <c r="AY135" s="594"/>
      <c r="AZ135" s="595" t="s">
        <v>201</v>
      </c>
      <c r="BA135" s="594" t="s">
        <v>202</v>
      </c>
      <c r="BB135" s="594"/>
      <c r="BC135" s="594"/>
      <c r="BD135" s="595" t="s">
        <v>203</v>
      </c>
      <c r="BE135" s="597" t="s">
        <v>176</v>
      </c>
      <c r="BF135" s="598"/>
      <c r="BG135" s="601" t="e">
        <f>DATE(#REF!,1,1)</f>
        <v>#REF!</v>
      </c>
      <c r="BH135" s="602"/>
      <c r="BI135" s="602"/>
      <c r="BJ135" s="602"/>
      <c r="BK135" s="602"/>
      <c r="BL135" s="602"/>
      <c r="BM135" s="602"/>
      <c r="BN135" s="602"/>
      <c r="BO135" s="602"/>
      <c r="BP135" s="602"/>
      <c r="BQ135" s="602"/>
      <c r="BR135" s="603"/>
      <c r="BS135" s="594" t="s">
        <v>175</v>
      </c>
      <c r="BT135" s="594"/>
      <c r="BU135" s="594"/>
      <c r="BV135" s="594"/>
      <c r="BW135" s="592" t="e">
        <f>DATE(#REF!-1,1,1)</f>
        <v>#REF!</v>
      </c>
      <c r="BX135" s="592" t="e">
        <f>DATE(#REF!,1,1)</f>
        <v>#REF!</v>
      </c>
      <c r="BY135" s="592" t="e">
        <f>DATE(#REF!+1,1,1)</f>
        <v>#REF!</v>
      </c>
      <c r="BZ135" s="592" t="e">
        <f>DATE(#REF!+2,1,1)</f>
        <v>#REF!</v>
      </c>
      <c r="CA135" s="592" t="e">
        <f>DATE(#REF!+3,1,1)</f>
        <v>#REF!</v>
      </c>
      <c r="CB135" s="592" t="e">
        <f>DATE(#REF!+4,1,1)</f>
        <v>#REF!</v>
      </c>
      <c r="CC135" s="592" t="e">
        <f>DATE(#REF!+5,1,1)</f>
        <v>#REF!</v>
      </c>
      <c r="CD135" s="592" t="e">
        <f>DATE(#REF!+6,1,1)</f>
        <v>#REF!</v>
      </c>
      <c r="CE135" s="592" t="e">
        <f>DATE(#REF!+7,1,1)</f>
        <v>#REF!</v>
      </c>
      <c r="CF135" s="592" t="e">
        <f>DATE(#REF!+8,1,1)</f>
        <v>#REF!</v>
      </c>
      <c r="CG135" s="592" t="e">
        <f>DATE(#REF!+9,1,1)</f>
        <v>#REF!</v>
      </c>
      <c r="CH135" s="566" t="s">
        <v>268</v>
      </c>
      <c r="CI135" s="567"/>
      <c r="CJ135" s="567"/>
      <c r="CK135" s="567"/>
      <c r="CL135" s="567"/>
      <c r="CM135" s="567"/>
      <c r="CN135" s="567"/>
      <c r="CO135" s="567"/>
      <c r="CP135" s="567"/>
      <c r="CQ135" s="567"/>
    </row>
    <row r="136" spans="3:95" s="243" customFormat="1" ht="13.5" customHeight="1">
      <c r="C136" s="606"/>
      <c r="D136" s="607"/>
      <c r="E136" s="608" t="s">
        <v>212</v>
      </c>
      <c r="F136" s="609"/>
      <c r="G136" s="610"/>
      <c r="H136" s="261"/>
      <c r="I136" s="261"/>
      <c r="J136" s="261"/>
      <c r="K136" s="261"/>
      <c r="L136" s="261"/>
      <c r="M136" s="261"/>
      <c r="N136" s="261"/>
      <c r="O136" s="261"/>
      <c r="P136" s="261"/>
      <c r="Q136" s="261"/>
      <c r="R136" s="261"/>
      <c r="S136" s="261"/>
      <c r="T136" s="262" t="str">
        <f>IF(COUNT(H136:S136)=0,"",SUMPRODUCT(ROUND(H136:S136,1)))</f>
        <v/>
      </c>
      <c r="U136" s="621"/>
      <c r="V136" s="622"/>
      <c r="W136" s="622"/>
      <c r="X136" s="622"/>
      <c r="Y136" s="622"/>
      <c r="Z136" s="623"/>
      <c r="AA136" s="257"/>
      <c r="AB136" s="257"/>
      <c r="AC136" s="257"/>
      <c r="AD136" s="299"/>
      <c r="AE136" s="299"/>
      <c r="AF136" s="268"/>
      <c r="AG136" s="268"/>
      <c r="AH136" s="268"/>
      <c r="AI136" s="271"/>
      <c r="AJ136" s="271"/>
      <c r="AK136" s="271"/>
      <c r="AL136" s="271"/>
      <c r="AM136" s="271"/>
      <c r="AN136" s="271"/>
      <c r="AO136" s="271"/>
      <c r="AP136" s="271"/>
      <c r="AQ136" s="271"/>
      <c r="AR136" s="271"/>
      <c r="AS136" s="271"/>
      <c r="AT136" s="271"/>
      <c r="AU136" s="272"/>
      <c r="AX136" s="594"/>
      <c r="AY136" s="594"/>
      <c r="AZ136" s="596"/>
      <c r="BA136" s="594"/>
      <c r="BB136" s="594"/>
      <c r="BC136" s="594"/>
      <c r="BD136" s="596"/>
      <c r="BE136" s="599"/>
      <c r="BF136" s="600"/>
      <c r="BG136" s="334" t="s">
        <v>194</v>
      </c>
      <c r="BH136" s="334" t="s">
        <v>195</v>
      </c>
      <c r="BI136" s="334" t="s">
        <v>161</v>
      </c>
      <c r="BJ136" s="334" t="s">
        <v>162</v>
      </c>
      <c r="BK136" s="334" t="s">
        <v>163</v>
      </c>
      <c r="BL136" s="334" t="s">
        <v>164</v>
      </c>
      <c r="BM136" s="334" t="s">
        <v>165</v>
      </c>
      <c r="BN136" s="334" t="s">
        <v>166</v>
      </c>
      <c r="BO136" s="334" t="s">
        <v>167</v>
      </c>
      <c r="BP136" s="334" t="s">
        <v>168</v>
      </c>
      <c r="BQ136" s="334" t="s">
        <v>169</v>
      </c>
      <c r="BR136" s="334" t="s">
        <v>170</v>
      </c>
      <c r="BS136" s="594"/>
      <c r="BT136" s="594"/>
      <c r="BU136" s="594"/>
      <c r="BV136" s="594"/>
      <c r="BW136" s="593"/>
      <c r="BX136" s="593"/>
      <c r="BY136" s="593">
        <v>43101</v>
      </c>
      <c r="BZ136" s="593">
        <v>43466</v>
      </c>
      <c r="CA136" s="593">
        <v>43831</v>
      </c>
      <c r="CB136" s="593">
        <v>44197</v>
      </c>
      <c r="CC136" s="593">
        <v>44562</v>
      </c>
      <c r="CD136" s="593">
        <v>44927</v>
      </c>
      <c r="CE136" s="593">
        <v>45292</v>
      </c>
      <c r="CF136" s="593">
        <v>45658</v>
      </c>
      <c r="CG136" s="593">
        <v>46023</v>
      </c>
      <c r="CH136" s="567"/>
      <c r="CI136" s="567"/>
      <c r="CJ136" s="567"/>
      <c r="CK136" s="567"/>
      <c r="CL136" s="567"/>
      <c r="CM136" s="567"/>
      <c r="CN136" s="567"/>
      <c r="CO136" s="567"/>
      <c r="CP136" s="567"/>
      <c r="CQ136" s="567"/>
    </row>
    <row r="137" spans="3:95" s="243" customFormat="1" ht="13.5" customHeight="1">
      <c r="C137" s="604" t="e">
        <f>DATE(#REF!+2,1,1)</f>
        <v>#REF!</v>
      </c>
      <c r="D137" s="605"/>
      <c r="E137" s="613" t="s">
        <v>198</v>
      </c>
      <c r="F137" s="614"/>
      <c r="G137" s="615"/>
      <c r="H137" s="256"/>
      <c r="I137" s="256"/>
      <c r="J137" s="256"/>
      <c r="K137" s="256"/>
      <c r="L137" s="256"/>
      <c r="M137" s="256"/>
      <c r="N137" s="256"/>
      <c r="O137" s="256"/>
      <c r="P137" s="256"/>
      <c r="Q137" s="256"/>
      <c r="R137" s="256"/>
      <c r="S137" s="256"/>
      <c r="T137" s="255"/>
      <c r="U137" s="621"/>
      <c r="V137" s="622"/>
      <c r="W137" s="622"/>
      <c r="X137" s="622"/>
      <c r="Y137" s="622"/>
      <c r="Z137" s="623"/>
      <c r="AA137" s="257"/>
      <c r="AB137" s="257"/>
      <c r="AC137" s="257"/>
      <c r="AD137" s="299"/>
      <c r="AE137" s="299"/>
      <c r="AF137" s="268"/>
      <c r="AG137" s="268"/>
      <c r="AH137" s="268"/>
      <c r="AI137" s="257"/>
      <c r="AJ137" s="257"/>
      <c r="AK137" s="257"/>
      <c r="AL137" s="257"/>
      <c r="AM137" s="257"/>
      <c r="AN137" s="257"/>
      <c r="AO137" s="257"/>
      <c r="AP137" s="257"/>
      <c r="AQ137" s="257"/>
      <c r="AR137" s="257"/>
      <c r="AS137" s="257"/>
      <c r="AT137" s="257"/>
      <c r="AU137" s="257"/>
      <c r="AX137" s="569" t="str">
        <f>IF(C159="","",C159)</f>
        <v/>
      </c>
      <c r="AY137" s="569"/>
      <c r="AZ137" s="587" t="str">
        <f>IF(E159="","",E159)</f>
        <v/>
      </c>
      <c r="BA137" s="590" t="str">
        <f ca="1">IF(F159="","",F159)</f>
        <v/>
      </c>
      <c r="BB137" s="590"/>
      <c r="BC137" s="590"/>
      <c r="BD137" s="587" t="str">
        <f>IF(I159="","",I159)</f>
        <v/>
      </c>
      <c r="BE137" s="578" t="e">
        <f>IF(#REF!="発電事業者","送電電力（MW）","受電電力（MW）")</f>
        <v>#REF!</v>
      </c>
      <c r="BF137" s="579"/>
      <c r="BG137" s="331" t="str">
        <f>IF(AND(COUNT(BG128)+COUNTA(E159)=2,L159&lt;&gt;""),ROUND(BG128-SUMIF(BE140:BF166,BE137,BG140:BG166),#REF!),"")</f>
        <v/>
      </c>
      <c r="BH137" s="331" t="str">
        <f>IF(AND(COUNT(BH128)+COUNTA(E159)=2,M159&lt;&gt;""),ROUND(BH128-SUMIF(BE140:BF166,BE137,BH140:BH166),#REF!),"")</f>
        <v/>
      </c>
      <c r="BI137" s="331" t="str">
        <f>IF(AND(COUNT(BI128)+COUNTA(E159)=2,N159&lt;&gt;""),ROUND(BI128-SUMIF(BE140:BF166,BE137,BI140:BI166),#REF!),"")</f>
        <v/>
      </c>
      <c r="BJ137" s="331" t="str">
        <f>IF(AND(COUNT(BJ128)+COUNTA(E159)=2,O159&lt;&gt;""),ROUND(BJ128-SUMIF(BE140:BF166,BE137,BJ140:BJ166),#REF!),"")</f>
        <v/>
      </c>
      <c r="BK137" s="331" t="str">
        <f>IF(AND(COUNT(BK128)+COUNTA(E159)=2,P159&lt;&gt;""),ROUND(BK128-SUMIF(BE140:BF166,BE137,BK140:BK166),#REF!),"")</f>
        <v/>
      </c>
      <c r="BL137" s="331" t="str">
        <f>IF(AND(COUNT(BL128)+COUNTA(E159)=2,Q159&lt;&gt;""),ROUND(BL128-SUMIF(BE140:BF166,BE137,BL140:BL166),#REF!),"")</f>
        <v/>
      </c>
      <c r="BM137" s="331" t="str">
        <f>IF(AND(COUNT(BM128)+COUNTA(E159)=2,R159&lt;&gt;""),ROUND(BM128-SUMIF(BE140:BF166,BE137,BM140:BM166),#REF!),"")</f>
        <v/>
      </c>
      <c r="BN137" s="331" t="str">
        <f>IF(AND(COUNT(BN128)+COUNTA(E159)=2,S159&lt;&gt;""),ROUND(BN128-SUMIF(BE140:BF166,BE137,BN140:BN166),#REF!),"")</f>
        <v/>
      </c>
      <c r="BO137" s="331" t="str">
        <f>IF(AND(COUNT(BO128)+COUNTA(E159)=2,T159&lt;&gt;""),ROUND(BO128-SUMIF(BE140:BF166,BE137,BO140:BO166),#REF!),"")</f>
        <v/>
      </c>
      <c r="BP137" s="331" t="str">
        <f>IF(AND(COUNT(BP128)+COUNTA(E159)=2,U159&lt;&gt;""),ROUND(BP128-SUMIF(BE140:BF166,BE137,BP140:BP166),#REF!),"")</f>
        <v/>
      </c>
      <c r="BQ137" s="331" t="str">
        <f>IF(AND(COUNT(BQ128)+COUNTA(E159)=2,V159&lt;&gt;""),ROUND(BQ128-SUMIF(BE140:BF166,BE137,BQ140:BQ166),#REF!),"")</f>
        <v/>
      </c>
      <c r="BR137" s="331" t="str">
        <f>IF(AND(COUNT(BR128)+COUNTA(E159)=2,W159&lt;&gt;""),ROUND(BR128-SUMIF(BE140:BF166,BE137,BR140:BR166),#REF!),"")</f>
        <v/>
      </c>
      <c r="BS137" s="569" t="e">
        <f>IF(#REF!="発電事業者","送電電力（MW）","受電電力（MW）")</f>
        <v>#REF!</v>
      </c>
      <c r="BT137" s="569"/>
      <c r="BU137" s="569"/>
      <c r="BV137" s="333" t="s">
        <v>171</v>
      </c>
      <c r="BW137" s="580"/>
      <c r="BX137" s="580"/>
      <c r="BY137" s="331" t="str">
        <f>IF(AND(COUNT(BY128)+COUNTA(E159)=2,X159&lt;&gt;""),ROUND(BY128-SUMIF(BV140:BV166,BV137,BY140:BY166),#REF!),"")</f>
        <v/>
      </c>
      <c r="BZ137" s="331" t="str">
        <f>IF(AND(COUNT(BZ128)+COUNTA(E159)=2,Y159&lt;&gt;""),ROUND(BZ128-SUMIF(BV140:BV166,BV137,BZ140:BZ166),#REF!),"")</f>
        <v/>
      </c>
      <c r="CA137" s="331" t="str">
        <f>IF(AND(COUNT(CA128)+COUNTA(E159)=2,Z159&lt;&gt;""),ROUND(CA128-SUMIF(BV140:BV166,BV137,CA140:CA166),#REF!),"")</f>
        <v/>
      </c>
      <c r="CB137" s="331" t="str">
        <f>IF(AND(COUNT(CB128)+COUNTA(E159)=2,AA159&lt;&gt;""),ROUND(CB128-SUMIF(BV140:BV166,BV137,CB140:CB166),#REF!),"")</f>
        <v/>
      </c>
      <c r="CC137" s="331" t="str">
        <f>IF(AND(COUNT(CC128)+COUNTA(E159)=2,AB159&lt;&gt;""),ROUND(CC128-SUMIF(BV140:BV166,BV137,CC140:CC166),#REF!),"")</f>
        <v/>
      </c>
      <c r="CD137" s="331" t="str">
        <f>IF(AND(COUNT(CD128)+COUNTA(E159)=2,AC159&lt;&gt;""),ROUND(CD128-SUMIF(BV140:BV166,BV137,CD140:CD166),#REF!),"")</f>
        <v/>
      </c>
      <c r="CE137" s="331" t="str">
        <f>IF(AND(COUNT(CE128)+COUNTA(E159)=2,AD159&lt;&gt;""),ROUND(CE128-SUMIF(BV140:BV166,BV137,CE140:CE166),#REF!),"")</f>
        <v/>
      </c>
      <c r="CF137" s="331" t="str">
        <f>IF(AND(COUNT(CF128)+COUNTA(E159)=2,AE159&lt;&gt;""),ROUND(CF128-SUMIF(BV140:BV166,BV137,CF140:CF166),#REF!),"")</f>
        <v/>
      </c>
      <c r="CG137" s="331" t="str">
        <f>IF(AND(COUNT(CG128)+COUNTA(E159)=2,AF159&lt;&gt;""),ROUND(CG128-SUMIF(BV140:BV166,BV137,CG140:CG166),#REF!),"")</f>
        <v/>
      </c>
      <c r="CH137" s="563" t="s">
        <v>118</v>
      </c>
      <c r="CI137" s="563"/>
      <c r="CJ137" s="563"/>
      <c r="CK137" s="563"/>
      <c r="CL137" s="563"/>
      <c r="CM137" s="563"/>
      <c r="CN137" s="563"/>
      <c r="CO137" s="563"/>
      <c r="CP137" s="563"/>
      <c r="CQ137" s="563"/>
    </row>
    <row r="138" spans="3:95" s="243" customFormat="1" ht="13.5" customHeight="1">
      <c r="C138" s="606"/>
      <c r="D138" s="607"/>
      <c r="E138" s="608" t="s">
        <v>212</v>
      </c>
      <c r="F138" s="609"/>
      <c r="G138" s="610"/>
      <c r="H138" s="261"/>
      <c r="I138" s="261"/>
      <c r="J138" s="261"/>
      <c r="K138" s="261"/>
      <c r="L138" s="261"/>
      <c r="M138" s="261"/>
      <c r="N138" s="261"/>
      <c r="O138" s="261"/>
      <c r="P138" s="261"/>
      <c r="Q138" s="261"/>
      <c r="R138" s="261"/>
      <c r="S138" s="261"/>
      <c r="T138" s="262" t="str">
        <f>IF(COUNT(H138:S138)=0,"",SUMPRODUCT(ROUND(H138:S138,1)))</f>
        <v/>
      </c>
      <c r="U138" s="621"/>
      <c r="V138" s="622"/>
      <c r="W138" s="622"/>
      <c r="X138" s="622"/>
      <c r="Y138" s="622"/>
      <c r="Z138" s="623"/>
      <c r="AA138" s="257"/>
      <c r="AB138" s="257"/>
      <c r="AC138" s="257"/>
      <c r="AD138" s="299"/>
      <c r="AE138" s="299"/>
      <c r="AF138" s="268"/>
      <c r="AG138" s="268"/>
      <c r="AH138" s="268"/>
      <c r="AI138" s="271"/>
      <c r="AJ138" s="271"/>
      <c r="AK138" s="271"/>
      <c r="AL138" s="271"/>
      <c r="AM138" s="271"/>
      <c r="AN138" s="271"/>
      <c r="AO138" s="271"/>
      <c r="AP138" s="271"/>
      <c r="AQ138" s="271"/>
      <c r="AR138" s="271"/>
      <c r="AS138" s="271"/>
      <c r="AT138" s="271"/>
      <c r="AU138" s="272"/>
      <c r="AX138" s="569"/>
      <c r="AY138" s="569"/>
      <c r="AZ138" s="588"/>
      <c r="BA138" s="590"/>
      <c r="BB138" s="590"/>
      <c r="BC138" s="590"/>
      <c r="BD138" s="588"/>
      <c r="BE138" s="583"/>
      <c r="BF138" s="584"/>
      <c r="BG138" s="259"/>
      <c r="BH138" s="259"/>
      <c r="BI138" s="259"/>
      <c r="BJ138" s="259"/>
      <c r="BK138" s="259"/>
      <c r="BL138" s="259"/>
      <c r="BM138" s="259"/>
      <c r="BN138" s="259"/>
      <c r="BO138" s="259"/>
      <c r="BP138" s="259"/>
      <c r="BQ138" s="259"/>
      <c r="BR138" s="259"/>
      <c r="BS138" s="569"/>
      <c r="BT138" s="569"/>
      <c r="BU138" s="569"/>
      <c r="BV138" s="333" t="s">
        <v>172</v>
      </c>
      <c r="BW138" s="581"/>
      <c r="BX138" s="581"/>
      <c r="BY138" s="331" t="str">
        <f>IF(AND(COUNT(BY129)+COUNTA(E159)=2,X159&lt;&gt;""),ROUND(BY129-SUMIF(BV140:BV166,BV138,BY140:BY166),#REF!),"")</f>
        <v/>
      </c>
      <c r="BZ138" s="331" t="str">
        <f>IF(AND(COUNT(BZ129)+COUNTA(E159)=2,Y159&lt;&gt;""),ROUND(BZ129-SUMIF(BV140:BV166,BV138,BZ140:BZ166),#REF!),"")</f>
        <v/>
      </c>
      <c r="CA138" s="331" t="str">
        <f>IF(AND(COUNT(CA129)+COUNTA(E159)=2,Z159&lt;&gt;""),ROUND(CA129-SUMIF(BV140:BV166,BV138,CA140:CA166),#REF!),"")</f>
        <v/>
      </c>
      <c r="CB138" s="331" t="str">
        <f>IF(AND(COUNT(CB129)+COUNTA(E159)=2,AA159&lt;&gt;""),ROUND(CB129-SUMIF(BV140:BV166,BV138,CB140:CB166),#REF!),"")</f>
        <v/>
      </c>
      <c r="CC138" s="331" t="str">
        <f>IF(AND(COUNT(CC129)+COUNTA(E159)=2,AB159&lt;&gt;""),ROUND(CC129-SUMIF(BV140:BV166,BV138,CC140:CC166),#REF!),"")</f>
        <v/>
      </c>
      <c r="CD138" s="331" t="str">
        <f>IF(AND(COUNT(CD129)+COUNTA(E159)=2,AC159&lt;&gt;""),ROUND(CD129-SUMIF(BV140:BV166,BV138,CD140:CD166),#REF!),"")</f>
        <v/>
      </c>
      <c r="CE138" s="331" t="str">
        <f>IF(AND(COUNT(CE129)+COUNTA(E159)=2,AD159&lt;&gt;""),ROUND(CE129-SUMIF(BV140:BV166,BV138,CE140:CE166),#REF!),"")</f>
        <v/>
      </c>
      <c r="CF138" s="331" t="str">
        <f>IF(AND(COUNT(CF129)+COUNTA(E159)=2,AE159&lt;&gt;""),ROUND(CF129-SUMIF(BV140:BV166,BV138,CF140:CF166),#REF!),"")</f>
        <v/>
      </c>
      <c r="CG138" s="331" t="str">
        <f>IF(AND(COUNT(CG129)+COUNTA(E159)=2,AF159&lt;&gt;""),ROUND(CG129-SUMIF(BV140:BV166,BV138,CG140:CG166),#REF!),"")</f>
        <v/>
      </c>
      <c r="CH138" s="564" t="str">
        <f>IF(CH137="","",CH137)</f>
        <v>地熱</v>
      </c>
      <c r="CI138" s="564"/>
      <c r="CJ138" s="564"/>
      <c r="CK138" s="564"/>
      <c r="CL138" s="564"/>
      <c r="CM138" s="564"/>
      <c r="CN138" s="564"/>
      <c r="CO138" s="564"/>
      <c r="CP138" s="564"/>
      <c r="CQ138" s="564"/>
    </row>
    <row r="139" spans="3:95" s="243" customFormat="1" ht="13.5" customHeight="1">
      <c r="C139" s="604" t="e">
        <f>DATE(#REF!+3,1,1)</f>
        <v>#REF!</v>
      </c>
      <c r="D139" s="605"/>
      <c r="E139" s="613" t="s">
        <v>198</v>
      </c>
      <c r="F139" s="614"/>
      <c r="G139" s="615"/>
      <c r="H139" s="256"/>
      <c r="I139" s="256"/>
      <c r="J139" s="256"/>
      <c r="K139" s="256"/>
      <c r="L139" s="256"/>
      <c r="M139" s="256"/>
      <c r="N139" s="256"/>
      <c r="O139" s="256"/>
      <c r="P139" s="256"/>
      <c r="Q139" s="256"/>
      <c r="R139" s="256"/>
      <c r="S139" s="256"/>
      <c r="T139" s="255"/>
      <c r="U139" s="621"/>
      <c r="V139" s="622"/>
      <c r="W139" s="622"/>
      <c r="X139" s="622"/>
      <c r="Y139" s="622"/>
      <c r="Z139" s="623"/>
      <c r="AA139" s="257"/>
      <c r="AB139" s="257"/>
      <c r="AC139" s="257"/>
      <c r="AD139" s="299"/>
      <c r="AE139" s="299"/>
      <c r="AF139" s="268"/>
      <c r="AG139" s="268"/>
      <c r="AH139" s="268"/>
      <c r="AI139" s="257"/>
      <c r="AJ139" s="257"/>
      <c r="AK139" s="257"/>
      <c r="AL139" s="257"/>
      <c r="AM139" s="257"/>
      <c r="AN139" s="257"/>
      <c r="AO139" s="257"/>
      <c r="AP139" s="257"/>
      <c r="AQ139" s="257"/>
      <c r="AR139" s="257"/>
      <c r="AS139" s="257"/>
      <c r="AT139" s="257"/>
      <c r="AU139" s="257"/>
      <c r="AX139" s="569"/>
      <c r="AY139" s="569"/>
      <c r="AZ139" s="589"/>
      <c r="BA139" s="590"/>
      <c r="BB139" s="590"/>
      <c r="BC139" s="590"/>
      <c r="BD139" s="589"/>
      <c r="BE139" s="585" t="e">
        <f>IF(#REF!="発電事業者","月間送電電力量（GWh）","月間受電電力量（GWh）")</f>
        <v>#REF!</v>
      </c>
      <c r="BF139" s="586"/>
      <c r="BG139" s="297" t="str">
        <f>IF(AND(COUNT(BG130)+COUNTA(E159)=2,L159&lt;&gt;""),ROUND(BG130-SUMIF(BE140:BF166,BE139,BG140:BG166),#REF!),"")</f>
        <v/>
      </c>
      <c r="BH139" s="297" t="str">
        <f>IF(AND(COUNT(BH130)+COUNTA(E159)=2,M159&lt;&gt;""),ROUND(BH130-SUMIF(BE140:BF166,BE139,BH140:BH166),#REF!),"")</f>
        <v/>
      </c>
      <c r="BI139" s="297" t="str">
        <f>IF(AND(COUNT(BI130)+COUNTA(E159)=2,N159&lt;&gt;""),ROUND(BI130-SUMIF(BE140:BF166,BE139,BI140:BI166),#REF!),"")</f>
        <v/>
      </c>
      <c r="BJ139" s="297" t="str">
        <f>IF(AND(COUNT(BJ130)+COUNTA(E159)=2,O159&lt;&gt;""),ROUND(BJ130-SUMIF(BE140:BF166,BE139,BJ140:BJ166),#REF!),"")</f>
        <v/>
      </c>
      <c r="BK139" s="297" t="str">
        <f>IF(AND(COUNT(BK130)+COUNTA(E159)=2,P159&lt;&gt;""),ROUND(BK130-SUMIF(BE140:BF166,BE139,BK140:BK166),#REF!),"")</f>
        <v/>
      </c>
      <c r="BL139" s="297" t="str">
        <f>IF(AND(COUNT(BL130)+COUNTA(E159)=2,Q159&lt;&gt;""),ROUND(BL130-SUMIF(BE140:BF166,BE139,BL140:BL166),#REF!),"")</f>
        <v/>
      </c>
      <c r="BM139" s="297" t="str">
        <f>IF(AND(COUNT(BM130)+COUNTA(E159)=2,R159&lt;&gt;""),ROUND(BM130-SUMIF(BE140:BF166,BE139,BM140:BM166),#REF!),"")</f>
        <v/>
      </c>
      <c r="BN139" s="297" t="str">
        <f>IF(AND(COUNT(BN130)+COUNTA(E159)=2,S159&lt;&gt;""),ROUND(BN130-SUMIF(BE140:BF166,BE139,BN140:BN166),#REF!),"")</f>
        <v/>
      </c>
      <c r="BO139" s="297" t="str">
        <f>IF(AND(COUNT(BO130)+COUNTA(E159)=2,T159&lt;&gt;""),ROUND(BO130-SUMIF(BE140:BF166,BE139,BO140:BO166),#REF!),"")</f>
        <v/>
      </c>
      <c r="BP139" s="297" t="str">
        <f>IF(AND(COUNT(BP130)+COUNTA(E159)=2,U159&lt;&gt;""),ROUND(BP130-SUMIF(BE140:BF166,BE139,BP140:BP166),#REF!),"")</f>
        <v/>
      </c>
      <c r="BQ139" s="297" t="str">
        <f>IF(AND(COUNT(BQ130)+COUNTA(E159)=2,V159&lt;&gt;""),ROUND(BQ130-SUMIF(BE140:BF166,BE139,BQ140:BQ166),#REF!),"")</f>
        <v/>
      </c>
      <c r="BR139" s="297" t="str">
        <f>IF(AND(COUNT(BR130)+COUNTA(E159)=2,W159&lt;&gt;""),ROUND(BR130-SUMIF(BE140:BF166,BE139,BR140:BR166),#REF!),"")</f>
        <v/>
      </c>
      <c r="BS139" s="569" t="e">
        <f>IF(#REF!="発電事業者","年間送電電力量（GWh）","年間受電電力量（GWh）")</f>
        <v>#REF!</v>
      </c>
      <c r="BT139" s="569"/>
      <c r="BU139" s="569"/>
      <c r="BV139" s="333" t="s">
        <v>25</v>
      </c>
      <c r="BW139" s="582"/>
      <c r="BX139" s="582"/>
      <c r="BY139" s="331" t="str">
        <f>IF(AND(COUNT(BY130)+COUNTA(E159)=2,X159&lt;&gt;""),ROUND(BY130-SUMIF(BV140:BV166,BV139,BY140:BY166),#REF!),"")</f>
        <v/>
      </c>
      <c r="BZ139" s="331" t="str">
        <f>IF(AND(COUNT(BZ130)+COUNTA(E159)=2,Y159&lt;&gt;""),ROUND(BZ130-SUMIF(BV140:BV166,BV139,BZ140:BZ166),#REF!),"")</f>
        <v/>
      </c>
      <c r="CA139" s="331" t="str">
        <f>IF(AND(COUNT(CA130)+COUNTA(E159)=2,Z159&lt;&gt;""),ROUND(CA130-SUMIF(BV140:BV166,BV139,CA140:CA166),#REF!),"")</f>
        <v/>
      </c>
      <c r="CB139" s="331" t="str">
        <f>IF(AND(COUNT(CB130)+COUNTA(E159)=2,AA159&lt;&gt;""),ROUND(CB130-SUMIF(BV140:BV166,BV139,CB140:CB166),#REF!),"")</f>
        <v/>
      </c>
      <c r="CC139" s="331" t="str">
        <f>IF(AND(COUNT(CC130)+COUNTA(E159)=2,AB159&lt;&gt;""),ROUND(CC130-SUMIF(BV140:BV166,BV139,CC140:CC166),#REF!),"")</f>
        <v/>
      </c>
      <c r="CD139" s="331" t="str">
        <f>IF(AND(COUNT(CD130)+COUNTA(E159)=2,AC159&lt;&gt;""),ROUND(CD130-SUMIF(BV140:BV166,BV139,CD140:CD166),#REF!),"")</f>
        <v/>
      </c>
      <c r="CE139" s="331" t="str">
        <f>IF(AND(COUNT(CE130)+COUNTA(E159)=2,AD159&lt;&gt;""),ROUND(CE130-SUMIF(BV140:BV166,BV139,CE140:CE166),#REF!),"")</f>
        <v/>
      </c>
      <c r="CF139" s="331" t="str">
        <f>IF(AND(COUNT(CF130)+COUNTA(E159)=2,AE159&lt;&gt;""),ROUND(CF130-SUMIF(BV140:BV166,BV139,CF140:CF166),#REF!),"")</f>
        <v/>
      </c>
      <c r="CG139" s="331" t="str">
        <f>IF(AND(COUNT(CG130)+COUNTA(E159)=2,AF159&lt;&gt;""),ROUND(CG130-SUMIF(BV140:BV166,BV139,CG140:CG166),#REF!),"")</f>
        <v/>
      </c>
      <c r="CH139" s="565" t="str">
        <f>IF(COUNTA(AG159)=0,"",AG159)</f>
        <v/>
      </c>
      <c r="CI139" s="565"/>
      <c r="CJ139" s="565"/>
      <c r="CK139" s="565"/>
      <c r="CL139" s="565"/>
      <c r="CM139" s="565"/>
      <c r="CN139" s="565"/>
      <c r="CO139" s="565"/>
      <c r="CP139" s="565"/>
      <c r="CQ139" s="565"/>
    </row>
    <row r="140" spans="3:95" s="243" customFormat="1" ht="13.5" customHeight="1">
      <c r="C140" s="606"/>
      <c r="D140" s="607"/>
      <c r="E140" s="608" t="s">
        <v>212</v>
      </c>
      <c r="F140" s="609"/>
      <c r="G140" s="610"/>
      <c r="H140" s="261"/>
      <c r="I140" s="261"/>
      <c r="J140" s="261"/>
      <c r="K140" s="261"/>
      <c r="L140" s="261"/>
      <c r="M140" s="261"/>
      <c r="N140" s="261"/>
      <c r="O140" s="261"/>
      <c r="P140" s="261"/>
      <c r="Q140" s="261"/>
      <c r="R140" s="261"/>
      <c r="S140" s="261"/>
      <c r="T140" s="262" t="str">
        <f>IF(COUNT(H140:S140)=0,"",SUMPRODUCT(ROUND(H140:S140,1)))</f>
        <v/>
      </c>
      <c r="U140" s="624"/>
      <c r="V140" s="625"/>
      <c r="W140" s="625"/>
      <c r="X140" s="625"/>
      <c r="Y140" s="625"/>
      <c r="Z140" s="626"/>
      <c r="AA140" s="257"/>
      <c r="AB140" s="257"/>
      <c r="AC140" s="257"/>
      <c r="AD140" s="299"/>
      <c r="AE140" s="299"/>
      <c r="AF140" s="268"/>
      <c r="AG140" s="268"/>
      <c r="AH140" s="268"/>
      <c r="AI140" s="271"/>
      <c r="AJ140" s="271"/>
      <c r="AK140" s="271"/>
      <c r="AL140" s="271"/>
      <c r="AM140" s="271"/>
      <c r="AN140" s="271"/>
      <c r="AO140" s="271"/>
      <c r="AP140" s="271"/>
      <c r="AQ140" s="271"/>
      <c r="AR140" s="271"/>
      <c r="AS140" s="271"/>
      <c r="AT140" s="271"/>
      <c r="AU140" s="272"/>
      <c r="AX140" s="569" t="str">
        <f>IF(C160="","",C160)</f>
        <v/>
      </c>
      <c r="AY140" s="569"/>
      <c r="AZ140" s="587" t="str">
        <f>IF(E160="","",E160)</f>
        <v/>
      </c>
      <c r="BA140" s="590" t="str">
        <f ca="1">IF(F160="","",F160)</f>
        <v/>
      </c>
      <c r="BB140" s="590"/>
      <c r="BC140" s="590"/>
      <c r="BD140" s="587" t="str">
        <f>IF(I160="","",I160)</f>
        <v/>
      </c>
      <c r="BE140" s="578" t="e">
        <f>IF(#REF!="発電事業者","送電電力（MW）","受電電力（MW）")</f>
        <v>#REF!</v>
      </c>
      <c r="BF140" s="579"/>
      <c r="BG140" s="331" t="str">
        <f>IF(COUNT(BG128,L160)=2,ROUND(BG128*L160/SUM(L159:L168),#REF!),"")</f>
        <v/>
      </c>
      <c r="BH140" s="331" t="str">
        <f>IF(COUNT(BH128,M160)=2,ROUND(BH128*M160/SUM(M159:M168),#REF!),"")</f>
        <v/>
      </c>
      <c r="BI140" s="331" t="str">
        <f>IF(COUNT(BI128,N160)=2,ROUND(BI128*N160/SUM(N159:N168),#REF!),"")</f>
        <v/>
      </c>
      <c r="BJ140" s="331" t="str">
        <f>IF(COUNT(BJ128,O160)=2,ROUND(BJ128*O160/SUM(O159:O168),#REF!),"")</f>
        <v/>
      </c>
      <c r="BK140" s="331" t="str">
        <f>IF(COUNT(BK128,P160)=2,ROUND(BK128*P160/SUM(P159:P168),#REF!),"")</f>
        <v/>
      </c>
      <c r="BL140" s="331" t="str">
        <f>IF(COUNT(BL128,Q160)=2,ROUND(BL128*Q160/SUM(Q159:Q168),#REF!),"")</f>
        <v/>
      </c>
      <c r="BM140" s="331" t="str">
        <f>IF(COUNT(BM128,R160)=2,ROUND(BM128*R160/SUM(R159:R168),#REF!),"")</f>
        <v/>
      </c>
      <c r="BN140" s="331" t="str">
        <f>IF(COUNT(BN128,S160)=2,ROUND(BN128*S160/SUM(S159:S168),#REF!),"")</f>
        <v/>
      </c>
      <c r="BO140" s="331" t="str">
        <f>IF(COUNT(BO128,T160)=2,ROUND(BO128*T160/SUM(T159:T168),#REF!),"")</f>
        <v/>
      </c>
      <c r="BP140" s="331" t="str">
        <f>IF(COUNT(BP128,U160)=2,ROUND(BP128*U160/SUM(U159:U168),#REF!),"")</f>
        <v/>
      </c>
      <c r="BQ140" s="331" t="str">
        <f>IF(COUNT(BQ128,V160)=2,ROUND(BQ128*V160/SUM(V159:V168),#REF!),"")</f>
        <v/>
      </c>
      <c r="BR140" s="331" t="str">
        <f>IF(COUNT(BR128,W160)=2,ROUND(BR128*W160/SUM(W159:W168),#REF!),"")</f>
        <v/>
      </c>
      <c r="BS140" s="569" t="e">
        <f>IF(#REF!="発電事業者","送電電力（MW）","受電電力（MW）")</f>
        <v>#REF!</v>
      </c>
      <c r="BT140" s="569"/>
      <c r="BU140" s="569"/>
      <c r="BV140" s="333" t="s">
        <v>171</v>
      </c>
      <c r="BW140" s="580"/>
      <c r="BX140" s="580"/>
      <c r="BY140" s="331" t="str">
        <f>IF(COUNT(BY128,X160)=2,ROUND(BY128*X160/SUM(X159:X168),#REF!),"")</f>
        <v/>
      </c>
      <c r="BZ140" s="331" t="str">
        <f>IF(COUNT(BZ128,Y160)=2,ROUND(BZ128*Y160/SUM(Y159:Y168),#REF!),"")</f>
        <v/>
      </c>
      <c r="CA140" s="331" t="str">
        <f>IF(COUNT(CA128,Z160)=2,ROUND(CA128*Z160/SUM(Z159:Z168),#REF!),"")</f>
        <v/>
      </c>
      <c r="CB140" s="331" t="str">
        <f>IF(COUNT(CB128,AA160)=2,ROUND(CB128*AA160/SUM(AA159:AA168),#REF!),"")</f>
        <v/>
      </c>
      <c r="CC140" s="331" t="str">
        <f>IF(COUNT(CC128,AB160)=2,ROUND(CC128*AB160/SUM(AB159:AB168),#REF!),"")</f>
        <v/>
      </c>
      <c r="CD140" s="331" t="str">
        <f>IF(COUNT(CD128,AC160)=2,ROUND(CD128*AC160/SUM(AC159:AC168),#REF!),"")</f>
        <v/>
      </c>
      <c r="CE140" s="331" t="str">
        <f>IF(COUNT(CE128,AD160)=2,ROUND(CE128*AD160/SUM(AD159:AD168),#REF!),"")</f>
        <v/>
      </c>
      <c r="CF140" s="331" t="str">
        <f>IF(COUNT(CF128,AE160)=2,ROUND(CF128*AE160/SUM(AE159:AE168),#REF!),"")</f>
        <v/>
      </c>
      <c r="CG140" s="331" t="str">
        <f>IF(COUNT(CG128,AF160)=2,ROUND(CG128*AF160/SUM(AF159:AF168),#REF!),"")</f>
        <v/>
      </c>
      <c r="CH140" s="563" t="s">
        <v>118</v>
      </c>
      <c r="CI140" s="563"/>
      <c r="CJ140" s="563"/>
      <c r="CK140" s="563"/>
      <c r="CL140" s="563"/>
      <c r="CM140" s="563"/>
      <c r="CN140" s="563"/>
      <c r="CO140" s="563"/>
      <c r="CP140" s="563"/>
      <c r="CQ140" s="563"/>
    </row>
    <row r="141" spans="3:95" s="243" customFormat="1" ht="13.5" customHeight="1">
      <c r="C141" s="604" t="e">
        <f>DATE(#REF!+4,1,1)</f>
        <v>#REF!</v>
      </c>
      <c r="D141" s="605"/>
      <c r="E141" s="613" t="s">
        <v>198</v>
      </c>
      <c r="F141" s="614"/>
      <c r="G141" s="615"/>
      <c r="H141" s="256"/>
      <c r="I141" s="256"/>
      <c r="J141" s="256"/>
      <c r="K141" s="256"/>
      <c r="L141" s="256"/>
      <c r="M141" s="256"/>
      <c r="N141" s="256"/>
      <c r="O141" s="256"/>
      <c r="P141" s="256"/>
      <c r="Q141" s="256"/>
      <c r="R141" s="256"/>
      <c r="S141" s="256"/>
      <c r="T141" s="255"/>
      <c r="U141" s="613" t="s">
        <v>210</v>
      </c>
      <c r="V141" s="614"/>
      <c r="W141" s="614"/>
      <c r="X141" s="615"/>
      <c r="Y141" s="666"/>
      <c r="Z141" s="667"/>
      <c r="AA141" s="257"/>
      <c r="AB141" s="257"/>
      <c r="AC141" s="257"/>
      <c r="AD141" s="299"/>
      <c r="AE141" s="299"/>
      <c r="AF141" s="268"/>
      <c r="AG141" s="268"/>
      <c r="AH141" s="268"/>
      <c r="AI141" s="257"/>
      <c r="AJ141" s="257"/>
      <c r="AK141" s="257"/>
      <c r="AL141" s="257"/>
      <c r="AM141" s="257"/>
      <c r="AN141" s="257"/>
      <c r="AO141" s="257"/>
      <c r="AP141" s="257"/>
      <c r="AQ141" s="257"/>
      <c r="AR141" s="257"/>
      <c r="AS141" s="257"/>
      <c r="AT141" s="257"/>
      <c r="AU141" s="257"/>
      <c r="AX141" s="569"/>
      <c r="AY141" s="569"/>
      <c r="AZ141" s="588"/>
      <c r="BA141" s="590"/>
      <c r="BB141" s="590"/>
      <c r="BC141" s="590"/>
      <c r="BD141" s="588"/>
      <c r="BE141" s="583"/>
      <c r="BF141" s="584"/>
      <c r="BG141" s="259"/>
      <c r="BH141" s="259"/>
      <c r="BI141" s="259"/>
      <c r="BJ141" s="259"/>
      <c r="BK141" s="259"/>
      <c r="BL141" s="259"/>
      <c r="BM141" s="259"/>
      <c r="BN141" s="259"/>
      <c r="BO141" s="259"/>
      <c r="BP141" s="259"/>
      <c r="BQ141" s="259"/>
      <c r="BR141" s="259"/>
      <c r="BS141" s="569"/>
      <c r="BT141" s="569"/>
      <c r="BU141" s="569"/>
      <c r="BV141" s="333" t="s">
        <v>172</v>
      </c>
      <c r="BW141" s="581"/>
      <c r="BX141" s="581"/>
      <c r="BY141" s="331" t="str">
        <f>IF(COUNT(BY129,X160)=2,ROUND(BY129*X160/SUM(X159:X168),#REF!),"")</f>
        <v/>
      </c>
      <c r="BZ141" s="331" t="str">
        <f>IF(COUNT(BZ129,Y160)=2,ROUND(BZ129*Y160/SUM(Y159:Y168),#REF!),"")</f>
        <v/>
      </c>
      <c r="CA141" s="331" t="str">
        <f>IF(COUNT(CA129,Z160)=2,ROUND(CA129*Z160/SUM(Z159:Z168),#REF!),"")</f>
        <v/>
      </c>
      <c r="CB141" s="331" t="str">
        <f>IF(COUNT(CB129,AA160)=2,ROUND(CB129*AA160/SUM(AA159:AA168),#REF!),"")</f>
        <v/>
      </c>
      <c r="CC141" s="331" t="str">
        <f>IF(COUNT(CC129,AB160)=2,ROUND(CC129*AB160/SUM(AB159:AB168),#REF!),"")</f>
        <v/>
      </c>
      <c r="CD141" s="331" t="str">
        <f>IF(COUNT(CD129,AC160)=2,ROUND(CD129*AC160/SUM(AC159:AC168),#REF!),"")</f>
        <v/>
      </c>
      <c r="CE141" s="331" t="str">
        <f>IF(COUNT(CE129,AD160)=2,ROUND(CE129*AD160/SUM(AD159:AD168),#REF!),"")</f>
        <v/>
      </c>
      <c r="CF141" s="331" t="str">
        <f>IF(COUNT(CF129,AE160)=2,ROUND(CF129*AE160/SUM(AE159:AE168),#REF!),"")</f>
        <v/>
      </c>
      <c r="CG141" s="331" t="str">
        <f>IF(COUNT(CG129,AF160)=2,ROUND(CG129*AF160/SUM(AF159:AF168),#REF!),"")</f>
        <v/>
      </c>
      <c r="CH141" s="564" t="str">
        <f>IF(CH140="","",CH140)</f>
        <v>地熱</v>
      </c>
      <c r="CI141" s="564"/>
      <c r="CJ141" s="564"/>
      <c r="CK141" s="564"/>
      <c r="CL141" s="564"/>
      <c r="CM141" s="564"/>
      <c r="CN141" s="564"/>
      <c r="CO141" s="564"/>
      <c r="CP141" s="564"/>
      <c r="CQ141" s="564"/>
    </row>
    <row r="142" spans="3:95" s="243" customFormat="1" ht="13.5" customHeight="1">
      <c r="C142" s="606"/>
      <c r="D142" s="607"/>
      <c r="E142" s="608" t="s">
        <v>212</v>
      </c>
      <c r="F142" s="609"/>
      <c r="G142" s="610"/>
      <c r="H142" s="261"/>
      <c r="I142" s="261"/>
      <c r="J142" s="261"/>
      <c r="K142" s="261"/>
      <c r="L142" s="261"/>
      <c r="M142" s="261"/>
      <c r="N142" s="261"/>
      <c r="O142" s="261"/>
      <c r="P142" s="261"/>
      <c r="Q142" s="261"/>
      <c r="R142" s="261"/>
      <c r="S142" s="261"/>
      <c r="T142" s="262" t="str">
        <f>IF(COUNT(H142:S142)=0,"",SUMPRODUCT(ROUND(H142:S142,1)))</f>
        <v/>
      </c>
      <c r="U142" s="608" t="s">
        <v>211</v>
      </c>
      <c r="V142" s="609"/>
      <c r="W142" s="609"/>
      <c r="X142" s="610"/>
      <c r="Y142" s="664"/>
      <c r="Z142" s="665"/>
      <c r="AA142" s="257"/>
      <c r="AB142" s="257"/>
      <c r="AC142" s="257"/>
      <c r="AD142" s="299"/>
      <c r="AE142" s="299"/>
      <c r="AF142" s="268"/>
      <c r="AG142" s="268"/>
      <c r="AH142" s="268"/>
      <c r="AI142" s="271"/>
      <c r="AJ142" s="271"/>
      <c r="AK142" s="271"/>
      <c r="AL142" s="271"/>
      <c r="AM142" s="271"/>
      <c r="AN142" s="271"/>
      <c r="AO142" s="271"/>
      <c r="AP142" s="271"/>
      <c r="AQ142" s="271"/>
      <c r="AR142" s="271"/>
      <c r="AS142" s="271"/>
      <c r="AT142" s="271"/>
      <c r="AU142" s="272"/>
      <c r="AX142" s="569"/>
      <c r="AY142" s="569"/>
      <c r="AZ142" s="589"/>
      <c r="BA142" s="590"/>
      <c r="BB142" s="590"/>
      <c r="BC142" s="590"/>
      <c r="BD142" s="589"/>
      <c r="BE142" s="585" t="e">
        <f>IF(#REF!="発電事業者","月間送電電力量（GWh）","月間受電電力量（GWh）")</f>
        <v>#REF!</v>
      </c>
      <c r="BF142" s="586"/>
      <c r="BG142" s="331" t="str">
        <f>IF(COUNT(BG130,L160)=2,ROUND(BG130*L160/SUM(L159:L168),#REF!),"")</f>
        <v/>
      </c>
      <c r="BH142" s="331" t="str">
        <f>IF(COUNT(BH130,M160)=2,ROUND(BH130*M160/SUM(M159:M168),#REF!),"")</f>
        <v/>
      </c>
      <c r="BI142" s="331" t="str">
        <f>IF(COUNT(BI130,N160)=2,ROUND(BI130*N160/SUM(N159:N168),#REF!),"")</f>
        <v/>
      </c>
      <c r="BJ142" s="331" t="str">
        <f>IF(COUNT(BJ130,O160)=2,ROUND(BJ130*O160/SUM(O159:O168),#REF!),"")</f>
        <v/>
      </c>
      <c r="BK142" s="331" t="str">
        <f>IF(COUNT(BK130,P160)=2,ROUND(BK130*P160/SUM(P159:P168),#REF!),"")</f>
        <v/>
      </c>
      <c r="BL142" s="331" t="str">
        <f>IF(COUNT(BL130,Q160)=2,ROUND(BL130*Q160/SUM(Q159:Q168),#REF!),"")</f>
        <v/>
      </c>
      <c r="BM142" s="331" t="str">
        <f>IF(COUNT(BM130,R160)=2,ROUND(BM130*R160/SUM(R159:R168),#REF!),"")</f>
        <v/>
      </c>
      <c r="BN142" s="331" t="str">
        <f>IF(COUNT(BN130,S160)=2,ROUND(BN130*S160/SUM(S159:S168),#REF!),"")</f>
        <v/>
      </c>
      <c r="BO142" s="331" t="str">
        <f>IF(COUNT(BO130,T160)=2,ROUND(BO130*T160/SUM(T159:T168),#REF!),"")</f>
        <v/>
      </c>
      <c r="BP142" s="331" t="str">
        <f>IF(COUNT(BP130,U160)=2,ROUND(BP130*U160/SUM(U159:U168),#REF!),"")</f>
        <v/>
      </c>
      <c r="BQ142" s="331" t="str">
        <f>IF(COUNT(BQ130,V160)=2,ROUND(BQ130*V160/SUM(V159:V168),#REF!),"")</f>
        <v/>
      </c>
      <c r="BR142" s="331" t="str">
        <f>IF(COUNT(BR130,W160)=2,ROUND(BR130*W160/SUM(W159:W168),#REF!),"")</f>
        <v/>
      </c>
      <c r="BS142" s="569" t="e">
        <f>IF(#REF!="発電事業者","年間送電電力量（GWh）","年間受電電力量（GWh）")</f>
        <v>#REF!</v>
      </c>
      <c r="BT142" s="569"/>
      <c r="BU142" s="569"/>
      <c r="BV142" s="333" t="s">
        <v>25</v>
      </c>
      <c r="BW142" s="582"/>
      <c r="BX142" s="582"/>
      <c r="BY142" s="331" t="str">
        <f>IF(COUNT(BY130,X160)=2,ROUND(BY130*X160/SUM(X159:X168),#REF!),"")</f>
        <v/>
      </c>
      <c r="BZ142" s="331" t="str">
        <f>IF(COUNT(BZ130,Y160)=2,ROUND(BZ130*Y160/SUM(Y159:Y168),#REF!),"")</f>
        <v/>
      </c>
      <c r="CA142" s="331" t="str">
        <f>IF(COUNT(CA130,Z160)=2,ROUND(CA130*Z160/SUM(Z159:Z168),#REF!),"")</f>
        <v/>
      </c>
      <c r="CB142" s="331" t="str">
        <f>IF(COUNT(CB130,AA160)=2,ROUND(CB130*AA160/SUM(AA159:AA168),#REF!),"")</f>
        <v/>
      </c>
      <c r="CC142" s="331" t="str">
        <f>IF(COUNT(CC130,AB160)=2,ROUND(CC130*AB160/SUM(AB159:AB168),#REF!),"")</f>
        <v/>
      </c>
      <c r="CD142" s="331" t="str">
        <f>IF(COUNT(CD130,AC160)=2,ROUND(CD130*AC160/SUM(AC159:AC168),#REF!),"")</f>
        <v/>
      </c>
      <c r="CE142" s="331" t="str">
        <f>IF(COUNT(CE130,AD160)=2,ROUND(CE130*AD160/SUM(AD159:AD168),#REF!),"")</f>
        <v/>
      </c>
      <c r="CF142" s="331" t="str">
        <f>IF(COUNT(CF130,AE160)=2,ROUND(CF130*AE160/SUM(AE159:AE168),#REF!),"")</f>
        <v/>
      </c>
      <c r="CG142" s="331" t="str">
        <f>IF(COUNT(CG130,AF160)=2,ROUND(CG130*AF160/SUM(AF159:AF168),#REF!),"")</f>
        <v/>
      </c>
      <c r="CH142" s="565" t="str">
        <f>IF(COUNTA(AG160)=0,"",AG160)</f>
        <v/>
      </c>
      <c r="CI142" s="565"/>
      <c r="CJ142" s="565"/>
      <c r="CK142" s="565"/>
      <c r="CL142" s="565"/>
      <c r="CM142" s="565"/>
      <c r="CN142" s="565"/>
      <c r="CO142" s="565"/>
      <c r="CP142" s="565"/>
      <c r="CQ142" s="565"/>
    </row>
    <row r="143" spans="3:95" s="243" customFormat="1" ht="13.5" customHeight="1">
      <c r="C143" s="604" t="e">
        <f>DATE(#REF!+5,1,1)</f>
        <v>#REF!</v>
      </c>
      <c r="D143" s="605"/>
      <c r="E143" s="613" t="s">
        <v>198</v>
      </c>
      <c r="F143" s="614"/>
      <c r="G143" s="615"/>
      <c r="H143" s="256"/>
      <c r="I143" s="256"/>
      <c r="J143" s="256"/>
      <c r="K143" s="256"/>
      <c r="L143" s="256"/>
      <c r="M143" s="256"/>
      <c r="N143" s="256"/>
      <c r="O143" s="256"/>
      <c r="P143" s="256"/>
      <c r="Q143" s="256"/>
      <c r="R143" s="256"/>
      <c r="S143" s="256"/>
      <c r="T143" s="255"/>
      <c r="U143" s="618"/>
      <c r="V143" s="619"/>
      <c r="W143" s="619"/>
      <c r="X143" s="619"/>
      <c r="Y143" s="619"/>
      <c r="Z143" s="620"/>
      <c r="AA143" s="257"/>
      <c r="AB143" s="257"/>
      <c r="AC143" s="257"/>
      <c r="AD143" s="299"/>
      <c r="AE143" s="299"/>
      <c r="AF143" s="268"/>
      <c r="AG143" s="268"/>
      <c r="AH143" s="268"/>
      <c r="AI143" s="257"/>
      <c r="AJ143" s="257"/>
      <c r="AK143" s="257"/>
      <c r="AL143" s="257"/>
      <c r="AM143" s="257"/>
      <c r="AN143" s="257"/>
      <c r="AO143" s="257"/>
      <c r="AP143" s="257"/>
      <c r="AQ143" s="257"/>
      <c r="AR143" s="257"/>
      <c r="AS143" s="257"/>
      <c r="AT143" s="257"/>
      <c r="AU143" s="257"/>
      <c r="AX143" s="569" t="str">
        <f>IF(C161="","",C161)</f>
        <v/>
      </c>
      <c r="AY143" s="569"/>
      <c r="AZ143" s="587" t="str">
        <f>IF(E161="","",E161)</f>
        <v/>
      </c>
      <c r="BA143" s="590" t="str">
        <f ca="1">IF(F161="","",F161)</f>
        <v/>
      </c>
      <c r="BB143" s="590"/>
      <c r="BC143" s="590"/>
      <c r="BD143" s="587" t="str">
        <f>IF(I161="","",I161)</f>
        <v/>
      </c>
      <c r="BE143" s="578" t="e">
        <f>IF(#REF!="発電事業者","送電電力（MW）","受電電力（MW）")</f>
        <v>#REF!</v>
      </c>
      <c r="BF143" s="579"/>
      <c r="BG143" s="331" t="str">
        <f>IF(COUNT(BG128,L161)=2,ROUND(BG128*L161/SUM(L159:L168),#REF!),"")</f>
        <v/>
      </c>
      <c r="BH143" s="331" t="str">
        <f>IF(COUNT(BH128,M161)=2,ROUND(BH128*M161/SUM(M159:M168),#REF!),"")</f>
        <v/>
      </c>
      <c r="BI143" s="331" t="str">
        <f>IF(COUNT(BI128,N161)=2,ROUND(BI128*N161/SUM(N159:N168),#REF!),"")</f>
        <v/>
      </c>
      <c r="BJ143" s="331" t="str">
        <f>IF(COUNT(BJ128,O161)=2,ROUND(BJ128*O161/SUM(O159:O168),#REF!),"")</f>
        <v/>
      </c>
      <c r="BK143" s="331" t="str">
        <f>IF(COUNT(BK128,P161)=2,ROUND(BK128*P161/SUM(P159:P168),#REF!),"")</f>
        <v/>
      </c>
      <c r="BL143" s="331" t="str">
        <f>IF(COUNT(BL128,Q161)=2,ROUND(BL128*Q161/SUM(Q159:Q168),#REF!),"")</f>
        <v/>
      </c>
      <c r="BM143" s="331" t="str">
        <f>IF(COUNT(BM128,R161)=2,ROUND(BM128*R161/SUM(R159:R168),#REF!),"")</f>
        <v/>
      </c>
      <c r="BN143" s="331" t="str">
        <f>IF(COUNT(BN128,S161)=2,ROUND(BN128*S161/SUM(S159:S168),#REF!),"")</f>
        <v/>
      </c>
      <c r="BO143" s="331" t="str">
        <f>IF(COUNT(BO128,T161)=2,ROUND(BO128*T161/SUM(T159:T168),#REF!),"")</f>
        <v/>
      </c>
      <c r="BP143" s="331" t="str">
        <f>IF(COUNT(BP128,U161)=2,ROUND(BP128*U161/SUM(U159:U168),#REF!),"")</f>
        <v/>
      </c>
      <c r="BQ143" s="331" t="str">
        <f>IF(COUNT(BQ128,V161)=2,ROUND(BQ128*V161/SUM(V159:V168),#REF!),"")</f>
        <v/>
      </c>
      <c r="BR143" s="331" t="str">
        <f>IF(COUNT(BR128,W161)=2,ROUND(BR128*W161/SUM(W159:W168),#REF!),"")</f>
        <v/>
      </c>
      <c r="BS143" s="569" t="e">
        <f>IF(#REF!="発電事業者","送電電力（MW）","受電電力（MW）")</f>
        <v>#REF!</v>
      </c>
      <c r="BT143" s="569"/>
      <c r="BU143" s="569"/>
      <c r="BV143" s="333" t="s">
        <v>171</v>
      </c>
      <c r="BW143" s="580"/>
      <c r="BX143" s="580"/>
      <c r="BY143" s="331" t="str">
        <f>IF(COUNT(BY128,X161)=2,ROUND(BY128*X161/SUM(X159:X168),#REF!),"")</f>
        <v/>
      </c>
      <c r="BZ143" s="331" t="str">
        <f>IF(COUNT(BZ128,Y161)=2,ROUND(BZ128*Y161/SUM(Y159:Y168),#REF!),"")</f>
        <v/>
      </c>
      <c r="CA143" s="331" t="str">
        <f>IF(COUNT(CA128,Z161)=2,ROUND(CA128*Z161/SUM(Z159:Z168),#REF!),"")</f>
        <v/>
      </c>
      <c r="CB143" s="331" t="str">
        <f>IF(COUNT(CB128,AA161)=2,ROUND(CB128*AA161/SUM(AA159:AA168),#REF!),"")</f>
        <v/>
      </c>
      <c r="CC143" s="331" t="str">
        <f>IF(COUNT(CC128,AB161)=2,ROUND(CC128*AB161/SUM(AB159:AB168),#REF!),"")</f>
        <v/>
      </c>
      <c r="CD143" s="331" t="str">
        <f>IF(COUNT(CD128,AC161)=2,ROUND(CD128*AC161/SUM(AC159:AC168),#REF!),"")</f>
        <v/>
      </c>
      <c r="CE143" s="331" t="str">
        <f>IF(COUNT(CE128,AD161)=2,ROUND(CE128*AD161/SUM(AD159:AD168),#REF!),"")</f>
        <v/>
      </c>
      <c r="CF143" s="331" t="str">
        <f>IF(COUNT(CF128,AE161)=2,ROUND(CF128*AE161/SUM(AE159:AE168),#REF!),"")</f>
        <v/>
      </c>
      <c r="CG143" s="331" t="str">
        <f>IF(COUNT(CG128,AF161)=2,ROUND(CG128*AF161/SUM(AF159:AF168),#REF!),"")</f>
        <v/>
      </c>
      <c r="CH143" s="563" t="s">
        <v>118</v>
      </c>
      <c r="CI143" s="563"/>
      <c r="CJ143" s="563"/>
      <c r="CK143" s="563"/>
      <c r="CL143" s="563"/>
      <c r="CM143" s="563"/>
      <c r="CN143" s="563"/>
      <c r="CO143" s="563"/>
      <c r="CP143" s="563"/>
      <c r="CQ143" s="563"/>
    </row>
    <row r="144" spans="3:95" s="243" customFormat="1" ht="13.5" customHeight="1">
      <c r="C144" s="606"/>
      <c r="D144" s="607"/>
      <c r="E144" s="608" t="s">
        <v>212</v>
      </c>
      <c r="F144" s="609"/>
      <c r="G144" s="610"/>
      <c r="H144" s="261"/>
      <c r="I144" s="261"/>
      <c r="J144" s="261"/>
      <c r="K144" s="261"/>
      <c r="L144" s="261"/>
      <c r="M144" s="261"/>
      <c r="N144" s="261"/>
      <c r="O144" s="261"/>
      <c r="P144" s="261"/>
      <c r="Q144" s="261"/>
      <c r="R144" s="261"/>
      <c r="S144" s="261"/>
      <c r="T144" s="262" t="str">
        <f>IF(COUNT(H144:S144)=0,"",SUMPRODUCT(ROUND(H144:S144,1)))</f>
        <v/>
      </c>
      <c r="U144" s="621"/>
      <c r="V144" s="622"/>
      <c r="W144" s="622"/>
      <c r="X144" s="622"/>
      <c r="Y144" s="622"/>
      <c r="Z144" s="623"/>
      <c r="AA144" s="257"/>
      <c r="AB144" s="257"/>
      <c r="AC144" s="257"/>
      <c r="AD144" s="299"/>
      <c r="AE144" s="299"/>
      <c r="AF144" s="268"/>
      <c r="AG144" s="268"/>
      <c r="AH144" s="268"/>
      <c r="AI144" s="271"/>
      <c r="AJ144" s="271"/>
      <c r="AK144" s="271"/>
      <c r="AL144" s="271"/>
      <c r="AM144" s="271"/>
      <c r="AN144" s="271"/>
      <c r="AO144" s="271"/>
      <c r="AP144" s="271"/>
      <c r="AQ144" s="271"/>
      <c r="AR144" s="271"/>
      <c r="AS144" s="271"/>
      <c r="AT144" s="271"/>
      <c r="AU144" s="272"/>
      <c r="AX144" s="569"/>
      <c r="AY144" s="569"/>
      <c r="AZ144" s="588"/>
      <c r="BA144" s="590"/>
      <c r="BB144" s="590"/>
      <c r="BC144" s="590"/>
      <c r="BD144" s="588"/>
      <c r="BE144" s="583"/>
      <c r="BF144" s="584"/>
      <c r="BG144" s="259"/>
      <c r="BH144" s="259"/>
      <c r="BI144" s="259"/>
      <c r="BJ144" s="259"/>
      <c r="BK144" s="259"/>
      <c r="BL144" s="259"/>
      <c r="BM144" s="259"/>
      <c r="BN144" s="259"/>
      <c r="BO144" s="259"/>
      <c r="BP144" s="259"/>
      <c r="BQ144" s="259"/>
      <c r="BR144" s="259"/>
      <c r="BS144" s="569"/>
      <c r="BT144" s="569"/>
      <c r="BU144" s="569"/>
      <c r="BV144" s="333" t="s">
        <v>172</v>
      </c>
      <c r="BW144" s="581"/>
      <c r="BX144" s="581"/>
      <c r="BY144" s="331" t="str">
        <f>IF(COUNT(BY129,X161)=2,ROUND(BY129*X161/SUM(X159:X168),#REF!),"")</f>
        <v/>
      </c>
      <c r="BZ144" s="331" t="str">
        <f>IF(COUNT(BZ129,Y161)=2,ROUND(BZ129*Y161/SUM(Y159:Y168),#REF!),"")</f>
        <v/>
      </c>
      <c r="CA144" s="331" t="str">
        <f>IF(COUNT(CA129,Z161)=2,ROUND(CA129*Z161/SUM(Z159:Z168),#REF!),"")</f>
        <v/>
      </c>
      <c r="CB144" s="331" t="str">
        <f>IF(COUNT(CB129,AA161)=2,ROUND(CB129*AA161/SUM(AA159:AA168),#REF!),"")</f>
        <v/>
      </c>
      <c r="CC144" s="331" t="str">
        <f>IF(COUNT(CC129,AB161)=2,ROUND(CC129*AB161/SUM(AB159:AB168),#REF!),"")</f>
        <v/>
      </c>
      <c r="CD144" s="331" t="str">
        <f>IF(COUNT(CD129,AC161)=2,ROUND(CD129*AC161/SUM(AC159:AC168),#REF!),"")</f>
        <v/>
      </c>
      <c r="CE144" s="331" t="str">
        <f>IF(COUNT(CE129,AD161)=2,ROUND(CE129*AD161/SUM(AD159:AD168),#REF!),"")</f>
        <v/>
      </c>
      <c r="CF144" s="331" t="str">
        <f>IF(COUNT(CF129,AE161)=2,ROUND(CF129*AE161/SUM(AE159:AE168),#REF!),"")</f>
        <v/>
      </c>
      <c r="CG144" s="331" t="str">
        <f>IF(COUNT(CG129,AF161)=2,ROUND(CG129*AF161/SUM(AF159:AF168),#REF!),"")</f>
        <v/>
      </c>
      <c r="CH144" s="564" t="str">
        <f>IF(CH143="","",CH143)</f>
        <v>地熱</v>
      </c>
      <c r="CI144" s="564"/>
      <c r="CJ144" s="564"/>
      <c r="CK144" s="564"/>
      <c r="CL144" s="564"/>
      <c r="CM144" s="564"/>
      <c r="CN144" s="564"/>
      <c r="CO144" s="564"/>
      <c r="CP144" s="564"/>
      <c r="CQ144" s="564"/>
    </row>
    <row r="145" spans="3:97" s="243" customFormat="1" ht="13.5" customHeight="1">
      <c r="C145" s="604" t="e">
        <f>DATE(#REF!+6,1,1)</f>
        <v>#REF!</v>
      </c>
      <c r="D145" s="605"/>
      <c r="E145" s="613" t="s">
        <v>198</v>
      </c>
      <c r="F145" s="614"/>
      <c r="G145" s="615"/>
      <c r="H145" s="256"/>
      <c r="I145" s="256"/>
      <c r="J145" s="256"/>
      <c r="K145" s="256"/>
      <c r="L145" s="256"/>
      <c r="M145" s="256"/>
      <c r="N145" s="256"/>
      <c r="O145" s="256"/>
      <c r="P145" s="256"/>
      <c r="Q145" s="256"/>
      <c r="R145" s="256"/>
      <c r="S145" s="256"/>
      <c r="T145" s="255"/>
      <c r="U145" s="621"/>
      <c r="V145" s="622"/>
      <c r="W145" s="622"/>
      <c r="X145" s="622"/>
      <c r="Y145" s="622"/>
      <c r="Z145" s="623"/>
      <c r="AA145" s="257"/>
      <c r="AB145" s="257"/>
      <c r="AC145" s="257"/>
      <c r="AD145" s="299"/>
      <c r="AE145" s="299"/>
      <c r="AF145" s="268"/>
      <c r="AG145" s="268"/>
      <c r="AH145" s="268"/>
      <c r="AI145" s="257"/>
      <c r="AJ145" s="257"/>
      <c r="AK145" s="257"/>
      <c r="AL145" s="257"/>
      <c r="AM145" s="257"/>
      <c r="AN145" s="257"/>
      <c r="AO145" s="257"/>
      <c r="AP145" s="257"/>
      <c r="AQ145" s="257"/>
      <c r="AR145" s="257"/>
      <c r="AS145" s="257"/>
      <c r="AT145" s="257"/>
      <c r="AU145" s="257"/>
      <c r="AX145" s="569"/>
      <c r="AY145" s="569"/>
      <c r="AZ145" s="589"/>
      <c r="BA145" s="590"/>
      <c r="BB145" s="590"/>
      <c r="BC145" s="590"/>
      <c r="BD145" s="589"/>
      <c r="BE145" s="585" t="e">
        <f>IF(#REF!="発電事業者","月間送電電力量（GWh）","月間受電電力量（GWh）")</f>
        <v>#REF!</v>
      </c>
      <c r="BF145" s="586"/>
      <c r="BG145" s="331" t="str">
        <f>IF(COUNT(BG130,L161)=2,ROUND(BG130*L161/SUM(L159:L168),#REF!),"")</f>
        <v/>
      </c>
      <c r="BH145" s="331" t="str">
        <f>IF(COUNT(BH130,M161)=2,ROUND(BH130*M161/SUM(M159:M168),#REF!),"")</f>
        <v/>
      </c>
      <c r="BI145" s="331" t="str">
        <f>IF(COUNT(BI130,N161)=2,ROUND(BI130*N161/SUM(N159:N168),#REF!),"")</f>
        <v/>
      </c>
      <c r="BJ145" s="331" t="str">
        <f>IF(COUNT(BJ130,O161)=2,ROUND(BJ130*O161/SUM(O159:O168),#REF!),"")</f>
        <v/>
      </c>
      <c r="BK145" s="331" t="str">
        <f>IF(COUNT(BK130,P161)=2,ROUND(BK130*P161/SUM(P159:P168),#REF!),"")</f>
        <v/>
      </c>
      <c r="BL145" s="331" t="str">
        <f>IF(COUNT(BL130,Q161)=2,ROUND(BL130*Q161/SUM(Q159:Q168),#REF!),"")</f>
        <v/>
      </c>
      <c r="BM145" s="331" t="str">
        <f>IF(COUNT(BM130,R161)=2,ROUND(BM130*R161/SUM(R159:R168),#REF!),"")</f>
        <v/>
      </c>
      <c r="BN145" s="331" t="str">
        <f>IF(COUNT(BN130,S161)=2,ROUND(BN130*S161/SUM(S159:S168),#REF!),"")</f>
        <v/>
      </c>
      <c r="BO145" s="331" t="str">
        <f>IF(COUNT(BO130,T161)=2,ROUND(BO130*T161/SUM(T159:T168),#REF!),"")</f>
        <v/>
      </c>
      <c r="BP145" s="331" t="str">
        <f>IF(COUNT(BP130,U161)=2,ROUND(BP130*U161/SUM(U159:U168),#REF!),"")</f>
        <v/>
      </c>
      <c r="BQ145" s="331" t="str">
        <f>IF(COUNT(BQ130,V161)=2,ROUND(BQ130*V161/SUM(V159:V168),#REF!),"")</f>
        <v/>
      </c>
      <c r="BR145" s="331" t="str">
        <f>IF(COUNT(BR130,W161)=2,ROUND(BR130*W161/SUM(W159:W168),#REF!),"")</f>
        <v/>
      </c>
      <c r="BS145" s="569" t="e">
        <f>IF(#REF!="発電事業者","年間送電電力量（GWh）","年間受電電力量（GWh）")</f>
        <v>#REF!</v>
      </c>
      <c r="BT145" s="569"/>
      <c r="BU145" s="569"/>
      <c r="BV145" s="333" t="s">
        <v>25</v>
      </c>
      <c r="BW145" s="582"/>
      <c r="BX145" s="582"/>
      <c r="BY145" s="331" t="str">
        <f>IF(COUNT(BY130,X161)=2,ROUND(BY130*X161/SUM(X159:X168),#REF!),"")</f>
        <v/>
      </c>
      <c r="BZ145" s="331" t="str">
        <f>IF(COUNT(BZ130,Y161)=2,ROUND(BZ130*Y161/SUM(Y159:Y168),#REF!),"")</f>
        <v/>
      </c>
      <c r="CA145" s="331" t="str">
        <f>IF(COUNT(CA130,Z161)=2,ROUND(CA130*Z161/SUM(Z159:Z168),#REF!),"")</f>
        <v/>
      </c>
      <c r="CB145" s="331" t="str">
        <f>IF(COUNT(CB130,AA161)=2,ROUND(CB130*AA161/SUM(AA159:AA168),#REF!),"")</f>
        <v/>
      </c>
      <c r="CC145" s="331" t="str">
        <f>IF(COUNT(CC130,AB161)=2,ROUND(CC130*AB161/SUM(AB159:AB168),#REF!),"")</f>
        <v/>
      </c>
      <c r="CD145" s="331" t="str">
        <f>IF(COUNT(CD130,AC161)=2,ROUND(CD130*AC161/SUM(AC159:AC168),#REF!),"")</f>
        <v/>
      </c>
      <c r="CE145" s="331" t="str">
        <f>IF(COUNT(CE130,AD161)=2,ROUND(CE130*AD161/SUM(AD159:AD168),#REF!),"")</f>
        <v/>
      </c>
      <c r="CF145" s="331" t="str">
        <f>IF(COUNT(CF130,AE161)=2,ROUND(CF130*AE161/SUM(AE159:AE168),#REF!),"")</f>
        <v/>
      </c>
      <c r="CG145" s="331" t="str">
        <f>IF(COUNT(CG130,AF161)=2,ROUND(CG130*AF161/SUM(AF159:AF168),#REF!),"")</f>
        <v/>
      </c>
      <c r="CH145" s="565" t="str">
        <f>IF(COUNTA(AG161)=0,"",AG161)</f>
        <v/>
      </c>
      <c r="CI145" s="565"/>
      <c r="CJ145" s="565"/>
      <c r="CK145" s="565"/>
      <c r="CL145" s="565"/>
      <c r="CM145" s="565"/>
      <c r="CN145" s="565"/>
      <c r="CO145" s="565"/>
      <c r="CP145" s="565"/>
      <c r="CQ145" s="565"/>
    </row>
    <row r="146" spans="3:97" s="243" customFormat="1" ht="13.5" customHeight="1">
      <c r="C146" s="606"/>
      <c r="D146" s="607"/>
      <c r="E146" s="608" t="s">
        <v>212</v>
      </c>
      <c r="F146" s="609"/>
      <c r="G146" s="610"/>
      <c r="H146" s="261"/>
      <c r="I146" s="261"/>
      <c r="J146" s="261"/>
      <c r="K146" s="261"/>
      <c r="L146" s="261"/>
      <c r="M146" s="261"/>
      <c r="N146" s="261"/>
      <c r="O146" s="261"/>
      <c r="P146" s="261"/>
      <c r="Q146" s="261"/>
      <c r="R146" s="261"/>
      <c r="S146" s="261"/>
      <c r="T146" s="262" t="str">
        <f>IF(COUNT(H146:S146)=0,"",SUMPRODUCT(ROUND(H146:S146,1)))</f>
        <v/>
      </c>
      <c r="U146" s="621"/>
      <c r="V146" s="622"/>
      <c r="W146" s="622"/>
      <c r="X146" s="622"/>
      <c r="Y146" s="622"/>
      <c r="Z146" s="623"/>
      <c r="AA146" s="257"/>
      <c r="AB146" s="257"/>
      <c r="AC146" s="257"/>
      <c r="AD146" s="299"/>
      <c r="AE146" s="299"/>
      <c r="AF146" s="268"/>
      <c r="AG146" s="268"/>
      <c r="AH146" s="268"/>
      <c r="AI146" s="271"/>
      <c r="AJ146" s="271"/>
      <c r="AK146" s="271"/>
      <c r="AL146" s="271"/>
      <c r="AM146" s="271"/>
      <c r="AN146" s="271"/>
      <c r="AO146" s="271"/>
      <c r="AP146" s="271"/>
      <c r="AQ146" s="271"/>
      <c r="AR146" s="271"/>
      <c r="AS146" s="271"/>
      <c r="AT146" s="271"/>
      <c r="AU146" s="272"/>
      <c r="AX146" s="569" t="str">
        <f>IF(C162="","",C162)</f>
        <v/>
      </c>
      <c r="AY146" s="569"/>
      <c r="AZ146" s="587" t="str">
        <f>IF(E162="","",E162)</f>
        <v/>
      </c>
      <c r="BA146" s="590" t="str">
        <f ca="1">IF(F162="","",F162)</f>
        <v/>
      </c>
      <c r="BB146" s="590"/>
      <c r="BC146" s="590"/>
      <c r="BD146" s="587" t="str">
        <f>IF(I162="","",I162)</f>
        <v/>
      </c>
      <c r="BE146" s="578" t="e">
        <f>IF(#REF!="発電事業者","送電電力（MW）","受電電力（MW）")</f>
        <v>#REF!</v>
      </c>
      <c r="BF146" s="579"/>
      <c r="BG146" s="331" t="str">
        <f>IF(COUNT(BG128,L162)=2,ROUND(BG128*L162/SUM(L159:L168),#REF!),"")</f>
        <v/>
      </c>
      <c r="BH146" s="331" t="str">
        <f>IF(COUNT(BH128,M162)=2,ROUND(BH128*M162/SUM(M159:M168),#REF!),"")</f>
        <v/>
      </c>
      <c r="BI146" s="331" t="str">
        <f>IF(COUNT(BI128,N162)=2,ROUND(BI128*N162/SUM(N159:N168),#REF!),"")</f>
        <v/>
      </c>
      <c r="BJ146" s="331" t="str">
        <f>IF(COUNT(BJ128,O162)=2,ROUND(BJ128*O162/SUM(O159:O168),#REF!),"")</f>
        <v/>
      </c>
      <c r="BK146" s="331" t="str">
        <f>IF(COUNT(BK128,P162)=2,ROUND(BK128*P162/SUM(P159:P168),#REF!),"")</f>
        <v/>
      </c>
      <c r="BL146" s="331" t="str">
        <f>IF(COUNT(BL128,Q162)=2,ROUND(BL128*Q162/SUM(Q159:Q168),#REF!),"")</f>
        <v/>
      </c>
      <c r="BM146" s="331" t="str">
        <f>IF(COUNT(BM128,R162)=2,ROUND(BM128*R162/SUM(R159:R168),#REF!),"")</f>
        <v/>
      </c>
      <c r="BN146" s="331" t="str">
        <f>IF(COUNT(BN128,S162)=2,ROUND(BN128*S162/SUM(S159:S168),#REF!),"")</f>
        <v/>
      </c>
      <c r="BO146" s="331" t="str">
        <f>IF(COUNT(BO128,T162)=2,ROUND(BO128*T162/SUM(T159:T168),#REF!),"")</f>
        <v/>
      </c>
      <c r="BP146" s="331" t="str">
        <f>IF(COUNT(BP128,U162)=2,ROUND(BP128*U162/SUM(U159:U168),#REF!),"")</f>
        <v/>
      </c>
      <c r="BQ146" s="331" t="str">
        <f>IF(COUNT(BQ128,V162)=2,ROUND(BQ128*V162/SUM(V159:V168),#REF!),"")</f>
        <v/>
      </c>
      <c r="BR146" s="331" t="str">
        <f>IF(COUNT(BR128,W162)=2,ROUND(BR128*W162/SUM(W159:W168),#REF!),"")</f>
        <v/>
      </c>
      <c r="BS146" s="569" t="e">
        <f>IF(#REF!="発電事業者","送電電力（MW）","受電電力（MW）")</f>
        <v>#REF!</v>
      </c>
      <c r="BT146" s="569"/>
      <c r="BU146" s="569"/>
      <c r="BV146" s="333" t="s">
        <v>171</v>
      </c>
      <c r="BW146" s="580"/>
      <c r="BX146" s="580"/>
      <c r="BY146" s="331" t="str">
        <f>IF(COUNT(BY128,X162)=2,ROUND(BY128*X162/SUM(X159:X168),#REF!),"")</f>
        <v/>
      </c>
      <c r="BZ146" s="331" t="str">
        <f>IF(COUNT(BZ128,Y162)=2,ROUND(BZ128*Y162/SUM(Y159:Y168),#REF!),"")</f>
        <v/>
      </c>
      <c r="CA146" s="331" t="str">
        <f>IF(COUNT(CA128,Z162)=2,ROUND(CA128*Z162/SUM(Z159:Z168),#REF!),"")</f>
        <v/>
      </c>
      <c r="CB146" s="331" t="str">
        <f>IF(COUNT(CB128,AA162)=2,ROUND(CB128*AA162/SUM(AA159:AA168),#REF!),"")</f>
        <v/>
      </c>
      <c r="CC146" s="331" t="str">
        <f>IF(COUNT(CC128,AB162)=2,ROUND(CC128*AB162/SUM(AB159:AB168),#REF!),"")</f>
        <v/>
      </c>
      <c r="CD146" s="331" t="str">
        <f>IF(COUNT(CD128,AC162)=2,ROUND(CD128*AC162/SUM(AC159:AC168),#REF!),"")</f>
        <v/>
      </c>
      <c r="CE146" s="331" t="str">
        <f>IF(COUNT(CE128,AD162)=2,ROUND(CE128*AD162/SUM(AD159:AD168),#REF!),"")</f>
        <v/>
      </c>
      <c r="CF146" s="331" t="str">
        <f>IF(COUNT(CF128,AE162)=2,ROUND(CF128*AE162/SUM(AE159:AE168),#REF!),"")</f>
        <v/>
      </c>
      <c r="CG146" s="331" t="str">
        <f>IF(COUNT(CG128,AF162)=2,ROUND(CG128*AF162/SUM(AF159:AF168),#REF!),"")</f>
        <v/>
      </c>
      <c r="CH146" s="563" t="s">
        <v>118</v>
      </c>
      <c r="CI146" s="563"/>
      <c r="CJ146" s="563"/>
      <c r="CK146" s="563"/>
      <c r="CL146" s="563"/>
      <c r="CM146" s="563"/>
      <c r="CN146" s="563"/>
      <c r="CO146" s="563"/>
      <c r="CP146" s="563"/>
      <c r="CQ146" s="563"/>
    </row>
    <row r="147" spans="3:97" s="243" customFormat="1" ht="13.5" customHeight="1">
      <c r="C147" s="604" t="e">
        <f>DATE(#REF!+7,1,1)</f>
        <v>#REF!</v>
      </c>
      <c r="D147" s="605"/>
      <c r="E147" s="613" t="s">
        <v>198</v>
      </c>
      <c r="F147" s="614"/>
      <c r="G147" s="615"/>
      <c r="H147" s="256"/>
      <c r="I147" s="256"/>
      <c r="J147" s="256"/>
      <c r="K147" s="256"/>
      <c r="L147" s="256"/>
      <c r="M147" s="256"/>
      <c r="N147" s="256"/>
      <c r="O147" s="256"/>
      <c r="P147" s="256"/>
      <c r="Q147" s="256"/>
      <c r="R147" s="256"/>
      <c r="S147" s="256"/>
      <c r="T147" s="255"/>
      <c r="U147" s="621"/>
      <c r="V147" s="622"/>
      <c r="W147" s="622"/>
      <c r="X147" s="622"/>
      <c r="Y147" s="622"/>
      <c r="Z147" s="623"/>
      <c r="AA147" s="257"/>
      <c r="AB147" s="257"/>
      <c r="AC147" s="257"/>
      <c r="AD147" s="299"/>
      <c r="AE147" s="299"/>
      <c r="AF147" s="268"/>
      <c r="AG147" s="268"/>
      <c r="AH147" s="268"/>
      <c r="AI147" s="257"/>
      <c r="AJ147" s="257"/>
      <c r="AK147" s="257"/>
      <c r="AL147" s="257"/>
      <c r="AM147" s="257"/>
      <c r="AN147" s="257"/>
      <c r="AO147" s="257"/>
      <c r="AP147" s="257"/>
      <c r="AQ147" s="257"/>
      <c r="AR147" s="257"/>
      <c r="AS147" s="257"/>
      <c r="AT147" s="257"/>
      <c r="AU147" s="257"/>
      <c r="AX147" s="569"/>
      <c r="AY147" s="569"/>
      <c r="AZ147" s="588"/>
      <c r="BA147" s="590"/>
      <c r="BB147" s="590"/>
      <c r="BC147" s="590"/>
      <c r="BD147" s="588"/>
      <c r="BE147" s="583"/>
      <c r="BF147" s="584"/>
      <c r="BG147" s="259"/>
      <c r="BH147" s="259"/>
      <c r="BI147" s="259"/>
      <c r="BJ147" s="259"/>
      <c r="BK147" s="259"/>
      <c r="BL147" s="259"/>
      <c r="BM147" s="259"/>
      <c r="BN147" s="259"/>
      <c r="BO147" s="259"/>
      <c r="BP147" s="259"/>
      <c r="BQ147" s="259"/>
      <c r="BR147" s="259"/>
      <c r="BS147" s="569"/>
      <c r="BT147" s="569"/>
      <c r="BU147" s="569"/>
      <c r="BV147" s="333" t="s">
        <v>172</v>
      </c>
      <c r="BW147" s="581"/>
      <c r="BX147" s="581"/>
      <c r="BY147" s="331" t="str">
        <f>IF(COUNT(BY129,X162)=2,ROUND(BY129*X162/SUM(X159:X168),#REF!),"")</f>
        <v/>
      </c>
      <c r="BZ147" s="331" t="str">
        <f>IF(COUNT(BZ129,Y162)=2,ROUND(BZ129*Y162/SUM(Y159:Y168),#REF!),"")</f>
        <v/>
      </c>
      <c r="CA147" s="331" t="str">
        <f>IF(COUNT(CA129,Z162)=2,ROUND(CA129*Z162/SUM(Z159:Z168),#REF!),"")</f>
        <v/>
      </c>
      <c r="CB147" s="331" t="str">
        <f>IF(COUNT(CB129,AA162)=2,ROUND(CB129*AA162/SUM(AA159:AA168),#REF!),"")</f>
        <v/>
      </c>
      <c r="CC147" s="331" t="str">
        <f>IF(COUNT(CC129,AB162)=2,ROUND(CC129*AB162/SUM(AB159:AB168),#REF!),"")</f>
        <v/>
      </c>
      <c r="CD147" s="331" t="str">
        <f>IF(COUNT(CD129,AC162)=2,ROUND(CD129*AC162/SUM(AC159:AC168),#REF!),"")</f>
        <v/>
      </c>
      <c r="CE147" s="331" t="str">
        <f>IF(COUNT(CE129,AD162)=2,ROUND(CE129*AD162/SUM(AD159:AD168),#REF!),"")</f>
        <v/>
      </c>
      <c r="CF147" s="331" t="str">
        <f>IF(COUNT(CF129,AE162)=2,ROUND(CF129*AE162/SUM(AE159:AE168),#REF!),"")</f>
        <v/>
      </c>
      <c r="CG147" s="331" t="str">
        <f>IF(COUNT(CG129,AF162)=2,ROUND(CG129*AF162/SUM(AF159:AF168),#REF!),"")</f>
        <v/>
      </c>
      <c r="CH147" s="564" t="str">
        <f>IF(CH146="","",CH146)</f>
        <v>地熱</v>
      </c>
      <c r="CI147" s="564"/>
      <c r="CJ147" s="564"/>
      <c r="CK147" s="564"/>
      <c r="CL147" s="564"/>
      <c r="CM147" s="564"/>
      <c r="CN147" s="564"/>
      <c r="CO147" s="564"/>
      <c r="CP147" s="564"/>
      <c r="CQ147" s="564"/>
    </row>
    <row r="148" spans="3:97" s="243" customFormat="1" ht="13.5" customHeight="1">
      <c r="C148" s="606"/>
      <c r="D148" s="607"/>
      <c r="E148" s="608" t="s">
        <v>212</v>
      </c>
      <c r="F148" s="609"/>
      <c r="G148" s="610"/>
      <c r="H148" s="261"/>
      <c r="I148" s="261"/>
      <c r="J148" s="261"/>
      <c r="K148" s="261"/>
      <c r="L148" s="261"/>
      <c r="M148" s="261"/>
      <c r="N148" s="261"/>
      <c r="O148" s="261"/>
      <c r="P148" s="261"/>
      <c r="Q148" s="261"/>
      <c r="R148" s="261"/>
      <c r="S148" s="261"/>
      <c r="T148" s="262" t="str">
        <f>IF(COUNT(H148:S148)=0,"",SUMPRODUCT(ROUND(H148:S148,1)))</f>
        <v/>
      </c>
      <c r="U148" s="621"/>
      <c r="V148" s="622"/>
      <c r="W148" s="622"/>
      <c r="X148" s="622"/>
      <c r="Y148" s="622"/>
      <c r="Z148" s="623"/>
      <c r="AA148" s="257"/>
      <c r="AB148" s="257"/>
      <c r="AC148" s="257"/>
      <c r="AD148" s="299"/>
      <c r="AE148" s="299"/>
      <c r="AF148" s="268"/>
      <c r="AG148" s="268"/>
      <c r="AH148" s="268"/>
      <c r="AI148" s="271"/>
      <c r="AJ148" s="271"/>
      <c r="AK148" s="271"/>
      <c r="AL148" s="271"/>
      <c r="AM148" s="271"/>
      <c r="AN148" s="271"/>
      <c r="AO148" s="271"/>
      <c r="AP148" s="271"/>
      <c r="AQ148" s="271"/>
      <c r="AR148" s="271"/>
      <c r="AS148" s="271"/>
      <c r="AT148" s="271"/>
      <c r="AU148" s="272"/>
      <c r="AX148" s="569"/>
      <c r="AY148" s="569"/>
      <c r="AZ148" s="589"/>
      <c r="BA148" s="590"/>
      <c r="BB148" s="590"/>
      <c r="BC148" s="590"/>
      <c r="BD148" s="589"/>
      <c r="BE148" s="585" t="e">
        <f>IF(#REF!="発電事業者","月間送電電力量（GWh）","月間受電電力量（GWh）")</f>
        <v>#REF!</v>
      </c>
      <c r="BF148" s="586"/>
      <c r="BG148" s="331" t="str">
        <f>IF(COUNT(BG130,L162)=2,ROUND(BG130*L162/SUM(L159:L168),#REF!),"")</f>
        <v/>
      </c>
      <c r="BH148" s="331" t="str">
        <f>IF(COUNT(BH130,M162)=2,ROUND(BH130*M162/SUM(M159:M168),#REF!),"")</f>
        <v/>
      </c>
      <c r="BI148" s="331" t="str">
        <f>IF(COUNT(BI130,N162)=2,ROUND(BI130*N162/SUM(N159:N168),#REF!),"")</f>
        <v/>
      </c>
      <c r="BJ148" s="331" t="str">
        <f>IF(COUNT(BJ130,O162)=2,ROUND(BJ130*O162/SUM(O159:O168),#REF!),"")</f>
        <v/>
      </c>
      <c r="BK148" s="331" t="str">
        <f>IF(COUNT(BK130,P162)=2,ROUND(BK130*P162/SUM(P159:P168),#REF!),"")</f>
        <v/>
      </c>
      <c r="BL148" s="331" t="str">
        <f>IF(COUNT(BL130,Q162)=2,ROUND(BL130*Q162/SUM(Q159:Q168),#REF!),"")</f>
        <v/>
      </c>
      <c r="BM148" s="331" t="str">
        <f>IF(COUNT(BM130,R162)=2,ROUND(BM130*R162/SUM(R159:R168),#REF!),"")</f>
        <v/>
      </c>
      <c r="BN148" s="331" t="str">
        <f>IF(COUNT(BN130,S162)=2,ROUND(BN130*S162/SUM(S159:S168),#REF!),"")</f>
        <v/>
      </c>
      <c r="BO148" s="331" t="str">
        <f>IF(COUNT(BO130,T162)=2,ROUND(BO130*T162/SUM(T159:T168),#REF!),"")</f>
        <v/>
      </c>
      <c r="BP148" s="331" t="str">
        <f>IF(COUNT(BP130,U162)=2,ROUND(BP130*U162/SUM(U159:U168),#REF!),"")</f>
        <v/>
      </c>
      <c r="BQ148" s="331" t="str">
        <f>IF(COUNT(BQ130,V162)=2,ROUND(BQ130*V162/SUM(V159:V168),#REF!),"")</f>
        <v/>
      </c>
      <c r="BR148" s="331" t="str">
        <f>IF(COUNT(BR130,W162)=2,ROUND(BR130*W162/SUM(W159:W168),#REF!),"")</f>
        <v/>
      </c>
      <c r="BS148" s="569" t="e">
        <f>IF(#REF!="発電事業者","年間送電電力量（GWh）","年間受電電力量（GWh）")</f>
        <v>#REF!</v>
      </c>
      <c r="BT148" s="569"/>
      <c r="BU148" s="569"/>
      <c r="BV148" s="333" t="s">
        <v>25</v>
      </c>
      <c r="BW148" s="582"/>
      <c r="BX148" s="582"/>
      <c r="BY148" s="331" t="str">
        <f>IF(COUNT(BY130,X162)=2,ROUND(BY130*X162/SUM(X159:X168),#REF!),"")</f>
        <v/>
      </c>
      <c r="BZ148" s="331" t="str">
        <f>IF(COUNT(BZ130,Y162)=2,ROUND(BZ130*Y162/SUM(Y159:Y168),#REF!),"")</f>
        <v/>
      </c>
      <c r="CA148" s="331" t="str">
        <f>IF(COUNT(CA130,Z162)=2,ROUND(CA130*Z162/SUM(Z159:Z168),#REF!),"")</f>
        <v/>
      </c>
      <c r="CB148" s="331" t="str">
        <f>IF(COUNT(CB130,AA162)=2,ROUND(CB130*AA162/SUM(AA159:AA168),#REF!),"")</f>
        <v/>
      </c>
      <c r="CC148" s="331" t="str">
        <f>IF(COUNT(CC130,AB162)=2,ROUND(CC130*AB162/SUM(AB159:AB168),#REF!),"")</f>
        <v/>
      </c>
      <c r="CD148" s="331" t="str">
        <f>IF(COUNT(CD130,AC162)=2,ROUND(CD130*AC162/SUM(AC159:AC168),#REF!),"")</f>
        <v/>
      </c>
      <c r="CE148" s="331" t="str">
        <f>IF(COUNT(CE130,AD162)=2,ROUND(CE130*AD162/SUM(AD159:AD168),#REF!),"")</f>
        <v/>
      </c>
      <c r="CF148" s="331" t="str">
        <f>IF(COUNT(CF130,AE162)=2,ROUND(CF130*AE162/SUM(AE159:AE168),#REF!),"")</f>
        <v/>
      </c>
      <c r="CG148" s="331" t="str">
        <f>IF(COUNT(CG130,AF162)=2,ROUND(CG130*AF162/SUM(AF159:AF168),#REF!),"")</f>
        <v/>
      </c>
      <c r="CH148" s="565" t="str">
        <f>IF(COUNTA(AG162)=0,"",AG162)</f>
        <v/>
      </c>
      <c r="CI148" s="565"/>
      <c r="CJ148" s="565"/>
      <c r="CK148" s="565"/>
      <c r="CL148" s="565"/>
      <c r="CM148" s="565"/>
      <c r="CN148" s="565"/>
      <c r="CO148" s="565"/>
      <c r="CP148" s="565"/>
      <c r="CQ148" s="565"/>
    </row>
    <row r="149" spans="3:97" s="243" customFormat="1" ht="13.5" customHeight="1">
      <c r="C149" s="604" t="e">
        <f>DATE(#REF!+8,1,1)</f>
        <v>#REF!</v>
      </c>
      <c r="D149" s="605"/>
      <c r="E149" s="613" t="s">
        <v>198</v>
      </c>
      <c r="F149" s="614"/>
      <c r="G149" s="615"/>
      <c r="H149" s="256"/>
      <c r="I149" s="256"/>
      <c r="J149" s="256"/>
      <c r="K149" s="256"/>
      <c r="L149" s="256"/>
      <c r="M149" s="256"/>
      <c r="N149" s="256"/>
      <c r="O149" s="256"/>
      <c r="P149" s="256"/>
      <c r="Q149" s="256"/>
      <c r="R149" s="256"/>
      <c r="S149" s="256"/>
      <c r="T149" s="255"/>
      <c r="U149" s="621"/>
      <c r="V149" s="622"/>
      <c r="W149" s="622"/>
      <c r="X149" s="622"/>
      <c r="Y149" s="622"/>
      <c r="Z149" s="623"/>
      <c r="AA149" s="257"/>
      <c r="AB149" s="257"/>
      <c r="AC149" s="257"/>
      <c r="AD149" s="299"/>
      <c r="AE149" s="299"/>
      <c r="AF149" s="268"/>
      <c r="AG149" s="268"/>
      <c r="AH149" s="268"/>
      <c r="AI149" s="257"/>
      <c r="AJ149" s="257"/>
      <c r="AK149" s="257"/>
      <c r="AL149" s="257"/>
      <c r="AM149" s="257"/>
      <c r="AN149" s="257"/>
      <c r="AO149" s="257"/>
      <c r="AP149" s="257"/>
      <c r="AQ149" s="257"/>
      <c r="AR149" s="257"/>
      <c r="AS149" s="257"/>
      <c r="AT149" s="257"/>
      <c r="AU149" s="257"/>
      <c r="AX149" s="569" t="str">
        <f>IF(C163="","",C163)</f>
        <v/>
      </c>
      <c r="AY149" s="569"/>
      <c r="AZ149" s="587" t="str">
        <f>IF(E163="","",E163)</f>
        <v/>
      </c>
      <c r="BA149" s="590" t="str">
        <f ca="1">IF(F163="","",F163)</f>
        <v/>
      </c>
      <c r="BB149" s="590"/>
      <c r="BC149" s="590"/>
      <c r="BD149" s="587" t="str">
        <f>IF(I163="","",I163)</f>
        <v/>
      </c>
      <c r="BE149" s="578" t="e">
        <f>IF(#REF!="発電事業者","送電電力（MW）","受電電力（MW）")</f>
        <v>#REF!</v>
      </c>
      <c r="BF149" s="579"/>
      <c r="BG149" s="331" t="str">
        <f>IF(COUNT(BG128,L163)=2,ROUND(BG128*L163/SUM(L159:L168),#REF!),"")</f>
        <v/>
      </c>
      <c r="BH149" s="331" t="str">
        <f>IF(COUNT(BH128,M163)=2,ROUND(BH128*M163/SUM(M159:M168),#REF!),"")</f>
        <v/>
      </c>
      <c r="BI149" s="331" t="str">
        <f>IF(COUNT(BI128,N163)=2,ROUND(BI128*N163/SUM(N159:N168),#REF!),"")</f>
        <v/>
      </c>
      <c r="BJ149" s="331" t="str">
        <f>IF(COUNT(BJ128,O163)=2,ROUND(BJ128*O163/SUM(O159:O168),#REF!),"")</f>
        <v/>
      </c>
      <c r="BK149" s="331" t="str">
        <f>IF(COUNT(BK128,P163)=2,ROUND(BK128*P163/SUM(P159:P168),#REF!),"")</f>
        <v/>
      </c>
      <c r="BL149" s="331" t="str">
        <f>IF(COUNT(BL128,Q163)=2,ROUND(BL128*Q163/SUM(Q159:Q168),#REF!),"")</f>
        <v/>
      </c>
      <c r="BM149" s="331" t="str">
        <f>IF(COUNT(BM128,R163)=2,ROUND(BM128*R163/SUM(R159:R168),#REF!),"")</f>
        <v/>
      </c>
      <c r="BN149" s="331" t="str">
        <f>IF(COUNT(BN128,S163)=2,ROUND(BN128*S163/SUM(S159:S168),#REF!),"")</f>
        <v/>
      </c>
      <c r="BO149" s="331" t="str">
        <f>IF(COUNT(BO128,T163)=2,ROUND(BO128*T163/SUM(T159:T168),#REF!),"")</f>
        <v/>
      </c>
      <c r="BP149" s="331" t="str">
        <f>IF(COUNT(BP128,U163)=2,ROUND(BP128*U163/SUM(U159:U168),#REF!),"")</f>
        <v/>
      </c>
      <c r="BQ149" s="331" t="str">
        <f>IF(COUNT(BQ128,V163)=2,ROUND(BQ128*V163/SUM(V159:V168),#REF!),"")</f>
        <v/>
      </c>
      <c r="BR149" s="331" t="str">
        <f>IF(COUNT(BR128,W163)=2,ROUND(BR128*W163/SUM(W159:W168),#REF!),"")</f>
        <v/>
      </c>
      <c r="BS149" s="569" t="e">
        <f>IF(#REF!="発電事業者","送電電力（MW）","受電電力（MW）")</f>
        <v>#REF!</v>
      </c>
      <c r="BT149" s="569"/>
      <c r="BU149" s="569"/>
      <c r="BV149" s="333" t="s">
        <v>171</v>
      </c>
      <c r="BW149" s="580"/>
      <c r="BX149" s="580"/>
      <c r="BY149" s="331" t="str">
        <f>IF(COUNT(BY128,X163)=2,ROUND(BY128*X163/SUM(X159:X168),#REF!),"")</f>
        <v/>
      </c>
      <c r="BZ149" s="331" t="str">
        <f>IF(COUNT(BZ128,Y163)=2,ROUND(BZ128*Y163/SUM(Y159:Y168),#REF!),"")</f>
        <v/>
      </c>
      <c r="CA149" s="331" t="str">
        <f>IF(COUNT(CA128,Z163)=2,ROUND(CA128*Z163/SUM(Z159:Z168),#REF!),"")</f>
        <v/>
      </c>
      <c r="CB149" s="331" t="str">
        <f>IF(COUNT(CB128,AA163)=2,ROUND(CB128*AA163/SUM(AA159:AA168),#REF!),"")</f>
        <v/>
      </c>
      <c r="CC149" s="331" t="str">
        <f>IF(COUNT(CC128,AB163)=2,ROUND(CC128*AB163/SUM(AB159:AB168),#REF!),"")</f>
        <v/>
      </c>
      <c r="CD149" s="331" t="str">
        <f>IF(COUNT(CD128,AC163)=2,ROUND(CD128*AC163/SUM(AC159:AC168),#REF!),"")</f>
        <v/>
      </c>
      <c r="CE149" s="331" t="str">
        <f>IF(COUNT(CE128,AD163)=2,ROUND(CE128*AD163/SUM(AD159:AD168),#REF!),"")</f>
        <v/>
      </c>
      <c r="CF149" s="331" t="str">
        <f>IF(COUNT(CF128,AE163)=2,ROUND(CF128*AE163/SUM(AE159:AE168),#REF!),"")</f>
        <v/>
      </c>
      <c r="CG149" s="331" t="str">
        <f>IF(COUNT(CG128,AF163)=2,ROUND(CG128*AF163/SUM(AF159:AF168),#REF!),"")</f>
        <v/>
      </c>
      <c r="CH149" s="563" t="s">
        <v>118</v>
      </c>
      <c r="CI149" s="563"/>
      <c r="CJ149" s="563"/>
      <c r="CK149" s="563"/>
      <c r="CL149" s="563"/>
      <c r="CM149" s="563"/>
      <c r="CN149" s="563"/>
      <c r="CO149" s="563"/>
      <c r="CP149" s="563"/>
      <c r="CQ149" s="563"/>
    </row>
    <row r="150" spans="3:97" s="243" customFormat="1" ht="13.5" customHeight="1">
      <c r="C150" s="606"/>
      <c r="D150" s="607"/>
      <c r="E150" s="608" t="s">
        <v>212</v>
      </c>
      <c r="F150" s="609"/>
      <c r="G150" s="610"/>
      <c r="H150" s="261"/>
      <c r="I150" s="261"/>
      <c r="J150" s="261"/>
      <c r="K150" s="261"/>
      <c r="L150" s="261"/>
      <c r="M150" s="261"/>
      <c r="N150" s="261"/>
      <c r="O150" s="261"/>
      <c r="P150" s="261"/>
      <c r="Q150" s="261"/>
      <c r="R150" s="261"/>
      <c r="S150" s="261"/>
      <c r="T150" s="262" t="str">
        <f>IF(COUNT(H150:S150)=0,"",SUMPRODUCT(ROUND(H150:S150,1)))</f>
        <v/>
      </c>
      <c r="U150" s="624"/>
      <c r="V150" s="625"/>
      <c r="W150" s="625"/>
      <c r="X150" s="625"/>
      <c r="Y150" s="625"/>
      <c r="Z150" s="626"/>
      <c r="AA150" s="257"/>
      <c r="AB150" s="257"/>
      <c r="AC150" s="257"/>
      <c r="AD150" s="299"/>
      <c r="AE150" s="299"/>
      <c r="AF150" s="268"/>
      <c r="AG150" s="268"/>
      <c r="AH150" s="268"/>
      <c r="AI150" s="271"/>
      <c r="AJ150" s="271"/>
      <c r="AK150" s="271"/>
      <c r="AL150" s="271"/>
      <c r="AM150" s="271"/>
      <c r="AN150" s="271"/>
      <c r="AO150" s="271"/>
      <c r="AP150" s="271"/>
      <c r="AQ150" s="271"/>
      <c r="AR150" s="271"/>
      <c r="AS150" s="271"/>
      <c r="AT150" s="271"/>
      <c r="AU150" s="272"/>
      <c r="AX150" s="569"/>
      <c r="AY150" s="569"/>
      <c r="AZ150" s="588"/>
      <c r="BA150" s="590"/>
      <c r="BB150" s="590"/>
      <c r="BC150" s="590"/>
      <c r="BD150" s="588"/>
      <c r="BE150" s="583"/>
      <c r="BF150" s="584"/>
      <c r="BG150" s="259"/>
      <c r="BH150" s="259"/>
      <c r="BI150" s="259"/>
      <c r="BJ150" s="259"/>
      <c r="BK150" s="259"/>
      <c r="BL150" s="259"/>
      <c r="BM150" s="259"/>
      <c r="BN150" s="259"/>
      <c r="BO150" s="259"/>
      <c r="BP150" s="259"/>
      <c r="BQ150" s="259"/>
      <c r="BR150" s="259"/>
      <c r="BS150" s="569"/>
      <c r="BT150" s="569"/>
      <c r="BU150" s="569"/>
      <c r="BV150" s="333" t="s">
        <v>172</v>
      </c>
      <c r="BW150" s="581"/>
      <c r="BX150" s="581"/>
      <c r="BY150" s="331" t="str">
        <f>IF(COUNT(BY129,X163)=2,ROUND(BY129*X163/SUM(X159:X168),#REF!),"")</f>
        <v/>
      </c>
      <c r="BZ150" s="331" t="str">
        <f>IF(COUNT(BZ129,Y163)=2,ROUND(BZ129*Y163/SUM(Y159:Y168),#REF!),"")</f>
        <v/>
      </c>
      <c r="CA150" s="331" t="str">
        <f>IF(COUNT(CA129,Z163)=2,ROUND(CA129*Z163/SUM(Z159:Z168),#REF!),"")</f>
        <v/>
      </c>
      <c r="CB150" s="331" t="str">
        <f>IF(COUNT(CB129,AA163)=2,ROUND(CB129*AA163/SUM(AA159:AA168),#REF!),"")</f>
        <v/>
      </c>
      <c r="CC150" s="331" t="str">
        <f>IF(COUNT(CC129,AB163)=2,ROUND(CC129*AB163/SUM(AB159:AB168),#REF!),"")</f>
        <v/>
      </c>
      <c r="CD150" s="331" t="str">
        <f>IF(COUNT(CD129,AC163)=2,ROUND(CD129*AC163/SUM(AC159:AC168),#REF!),"")</f>
        <v/>
      </c>
      <c r="CE150" s="331" t="str">
        <f>IF(COUNT(CE129,AD163)=2,ROUND(CE129*AD163/SUM(AD159:AD168),#REF!),"")</f>
        <v/>
      </c>
      <c r="CF150" s="331" t="str">
        <f>IF(COUNT(CF129,AE163)=2,ROUND(CF129*AE163/SUM(AE159:AE168),#REF!),"")</f>
        <v/>
      </c>
      <c r="CG150" s="331" t="str">
        <f>IF(COUNT(CG129,AF163)=2,ROUND(CG129*AF163/SUM(AF159:AF168),#REF!),"")</f>
        <v/>
      </c>
      <c r="CH150" s="564" t="str">
        <f>IF(CH149="","",CH149)</f>
        <v>地熱</v>
      </c>
      <c r="CI150" s="564"/>
      <c r="CJ150" s="564"/>
      <c r="CK150" s="564"/>
      <c r="CL150" s="564"/>
      <c r="CM150" s="564"/>
      <c r="CN150" s="564"/>
      <c r="CO150" s="564"/>
      <c r="CP150" s="564"/>
      <c r="CQ150" s="564"/>
    </row>
    <row r="151" spans="3:97" s="243" customFormat="1" ht="13.5" customHeight="1">
      <c r="C151" s="604" t="e">
        <f>DATE(#REF!+9,1,1)</f>
        <v>#REF!</v>
      </c>
      <c r="D151" s="605"/>
      <c r="E151" s="613" t="s">
        <v>198</v>
      </c>
      <c r="F151" s="614"/>
      <c r="G151" s="615"/>
      <c r="H151" s="256"/>
      <c r="I151" s="256"/>
      <c r="J151" s="256"/>
      <c r="K151" s="256"/>
      <c r="L151" s="256"/>
      <c r="M151" s="256"/>
      <c r="N151" s="256"/>
      <c r="O151" s="256"/>
      <c r="P151" s="256"/>
      <c r="Q151" s="256"/>
      <c r="R151" s="256"/>
      <c r="S151" s="256"/>
      <c r="T151" s="255"/>
      <c r="U151" s="613" t="s">
        <v>210</v>
      </c>
      <c r="V151" s="614"/>
      <c r="W151" s="614"/>
      <c r="X151" s="615"/>
      <c r="Y151" s="666"/>
      <c r="Z151" s="667"/>
      <c r="AA151" s="257"/>
      <c r="AB151" s="257"/>
      <c r="AC151" s="257"/>
      <c r="AD151" s="299"/>
      <c r="AE151" s="299"/>
      <c r="AF151" s="268"/>
      <c r="AG151" s="268"/>
      <c r="AH151" s="268"/>
      <c r="AI151" s="257"/>
      <c r="AJ151" s="257"/>
      <c r="AK151" s="257"/>
      <c r="AL151" s="257"/>
      <c r="AM151" s="257"/>
      <c r="AN151" s="257"/>
      <c r="AO151" s="257"/>
      <c r="AP151" s="257"/>
      <c r="AQ151" s="257"/>
      <c r="AR151" s="257"/>
      <c r="AS151" s="257"/>
      <c r="AT151" s="257"/>
      <c r="AU151" s="257"/>
      <c r="AX151" s="569"/>
      <c r="AY151" s="569"/>
      <c r="AZ151" s="589"/>
      <c r="BA151" s="590"/>
      <c r="BB151" s="590"/>
      <c r="BC151" s="590"/>
      <c r="BD151" s="589"/>
      <c r="BE151" s="585" t="e">
        <f>IF(#REF!="発電事業者","月間送電電力量（GWh）","月間受電電力量（GWh）")</f>
        <v>#REF!</v>
      </c>
      <c r="BF151" s="586"/>
      <c r="BG151" s="331" t="str">
        <f>IF(COUNT(BG130,L163)=2,ROUND(BG130*L163/SUM(L159:L168),#REF!),"")</f>
        <v/>
      </c>
      <c r="BH151" s="331" t="str">
        <f>IF(COUNT(BH130,M163)=2,ROUND(BH130*M163/SUM(M159:M168),#REF!),"")</f>
        <v/>
      </c>
      <c r="BI151" s="331" t="str">
        <f>IF(COUNT(BI130,N163)=2,ROUND(BI130*N163/SUM(N159:N168),#REF!),"")</f>
        <v/>
      </c>
      <c r="BJ151" s="331" t="str">
        <f>IF(COUNT(BJ130,O163)=2,ROUND(BJ130*O163/SUM(O159:O168),#REF!),"")</f>
        <v/>
      </c>
      <c r="BK151" s="331" t="str">
        <f>IF(COUNT(BK130,P163)=2,ROUND(BK130*P163/SUM(P159:P168),#REF!),"")</f>
        <v/>
      </c>
      <c r="BL151" s="331" t="str">
        <f>IF(COUNT(BL130,Q163)=2,ROUND(BL130*Q163/SUM(Q159:Q168),#REF!),"")</f>
        <v/>
      </c>
      <c r="BM151" s="331" t="str">
        <f>IF(COUNT(BM130,R163)=2,ROUND(BM130*R163/SUM(R159:R168),#REF!),"")</f>
        <v/>
      </c>
      <c r="BN151" s="331" t="str">
        <f>IF(COUNT(BN130,S163)=2,ROUND(BN130*S163/SUM(S159:S168),#REF!),"")</f>
        <v/>
      </c>
      <c r="BO151" s="331" t="str">
        <f>IF(COUNT(BO130,T163)=2,ROUND(BO130*T163/SUM(T159:T168),#REF!),"")</f>
        <v/>
      </c>
      <c r="BP151" s="331" t="str">
        <f>IF(COUNT(BP130,U163)=2,ROUND(BP130*U163/SUM(U159:U168),#REF!),"")</f>
        <v/>
      </c>
      <c r="BQ151" s="331" t="str">
        <f>IF(COUNT(BQ130,V163)=2,ROUND(BQ130*V163/SUM(V159:V168),#REF!),"")</f>
        <v/>
      </c>
      <c r="BR151" s="331" t="str">
        <f>IF(COUNT(BR130,W163)=2,ROUND(BR130*W163/SUM(W159:W168),#REF!),"")</f>
        <v/>
      </c>
      <c r="BS151" s="569" t="e">
        <f>IF(#REF!="発電事業者","年間送電電力量（GWh）","年間受電電力量（GWh）")</f>
        <v>#REF!</v>
      </c>
      <c r="BT151" s="569"/>
      <c r="BU151" s="569"/>
      <c r="BV151" s="333" t="s">
        <v>25</v>
      </c>
      <c r="BW151" s="582"/>
      <c r="BX151" s="582"/>
      <c r="BY151" s="331" t="str">
        <f>IF(COUNT(BY130,X163)=2,ROUND(BY130*X163/SUM(X159:X168),#REF!),"")</f>
        <v/>
      </c>
      <c r="BZ151" s="331" t="str">
        <f>IF(COUNT(BZ130,Y163)=2,ROUND(BZ130*Y163/SUM(Y159:Y168),#REF!),"")</f>
        <v/>
      </c>
      <c r="CA151" s="331" t="str">
        <f>IF(COUNT(CA130,Z163)=2,ROUND(CA130*Z163/SUM(Z159:Z168),#REF!),"")</f>
        <v/>
      </c>
      <c r="CB151" s="331" t="str">
        <f>IF(COUNT(CB130,AA163)=2,ROUND(CB130*AA163/SUM(AA159:AA168),#REF!),"")</f>
        <v/>
      </c>
      <c r="CC151" s="331" t="str">
        <f>IF(COUNT(CC130,AB163)=2,ROUND(CC130*AB163/SUM(AB159:AB168),#REF!),"")</f>
        <v/>
      </c>
      <c r="CD151" s="331" t="str">
        <f>IF(COUNT(CD130,AC163)=2,ROUND(CD130*AC163/SUM(AC159:AC168),#REF!),"")</f>
        <v/>
      </c>
      <c r="CE151" s="331" t="str">
        <f>IF(COUNT(CE130,AD163)=2,ROUND(CE130*AD163/SUM(AD159:AD168),#REF!),"")</f>
        <v/>
      </c>
      <c r="CF151" s="331" t="str">
        <f>IF(COUNT(CF130,AE163)=2,ROUND(CF130*AE163/SUM(AE159:AE168),#REF!),"")</f>
        <v/>
      </c>
      <c r="CG151" s="331" t="str">
        <f>IF(COUNT(CG130,AF163)=2,ROUND(CG130*AF163/SUM(AF159:AF168),#REF!),"")</f>
        <v/>
      </c>
      <c r="CH151" s="565" t="str">
        <f>IF(COUNTA(AG163)=0,"",AG163)</f>
        <v/>
      </c>
      <c r="CI151" s="565"/>
      <c r="CJ151" s="565"/>
      <c r="CK151" s="565"/>
      <c r="CL151" s="565"/>
      <c r="CM151" s="565"/>
      <c r="CN151" s="565"/>
      <c r="CO151" s="565"/>
      <c r="CP151" s="565"/>
      <c r="CQ151" s="565"/>
    </row>
    <row r="152" spans="3:97" s="243" customFormat="1" ht="13.5" customHeight="1">
      <c r="C152" s="606"/>
      <c r="D152" s="607"/>
      <c r="E152" s="608" t="s">
        <v>212</v>
      </c>
      <c r="F152" s="609"/>
      <c r="G152" s="610"/>
      <c r="H152" s="261"/>
      <c r="I152" s="261"/>
      <c r="J152" s="261"/>
      <c r="K152" s="261"/>
      <c r="L152" s="261"/>
      <c r="M152" s="261"/>
      <c r="N152" s="261"/>
      <c r="O152" s="261"/>
      <c r="P152" s="261"/>
      <c r="Q152" s="261"/>
      <c r="R152" s="261"/>
      <c r="S152" s="261"/>
      <c r="T152" s="262" t="str">
        <f>IF(COUNT(H152:S152)=0,"",SUMPRODUCT(ROUND(H152:S152,1)))</f>
        <v/>
      </c>
      <c r="U152" s="608" t="s">
        <v>211</v>
      </c>
      <c r="V152" s="609"/>
      <c r="W152" s="609"/>
      <c r="X152" s="610"/>
      <c r="Y152" s="664"/>
      <c r="Z152" s="665"/>
      <c r="AA152" s="257"/>
      <c r="AB152" s="257"/>
      <c r="AC152" s="257"/>
      <c r="AD152" s="299"/>
      <c r="AE152" s="299"/>
      <c r="AF152" s="268"/>
      <c r="AG152" s="268"/>
      <c r="AH152" s="268"/>
      <c r="AI152" s="271"/>
      <c r="AJ152" s="271"/>
      <c r="AK152" s="271"/>
      <c r="AL152" s="271"/>
      <c r="AM152" s="271"/>
      <c r="AN152" s="271"/>
      <c r="AO152" s="271"/>
      <c r="AP152" s="271"/>
      <c r="AQ152" s="271"/>
      <c r="AR152" s="271"/>
      <c r="AS152" s="271"/>
      <c r="AT152" s="271"/>
      <c r="AU152" s="272"/>
      <c r="AX152" s="569" t="str">
        <f>IF(C164="","",C164)</f>
        <v/>
      </c>
      <c r="AY152" s="569"/>
      <c r="AZ152" s="587" t="str">
        <f>IF(E164="","",E164)</f>
        <v/>
      </c>
      <c r="BA152" s="590" t="str">
        <f ca="1">IF(F164="","",F164)</f>
        <v/>
      </c>
      <c r="BB152" s="590"/>
      <c r="BC152" s="590"/>
      <c r="BD152" s="587" t="str">
        <f>IF(I164="","",I164)</f>
        <v/>
      </c>
      <c r="BE152" s="578" t="e">
        <f>IF(#REF!="発電事業者","送電電力（MW）","受電電力（MW）")</f>
        <v>#REF!</v>
      </c>
      <c r="BF152" s="579"/>
      <c r="BG152" s="331" t="str">
        <f>IF(COUNT(BG128,L164)=2,ROUND(BG128*L164/SUM(L159:L168),#REF!),"")</f>
        <v/>
      </c>
      <c r="BH152" s="331" t="str">
        <f>IF(COUNT(BH128,M164)=2,ROUND(BH128*M164/SUM(M159:M168),#REF!),"")</f>
        <v/>
      </c>
      <c r="BI152" s="331" t="str">
        <f>IF(COUNT(BI128,N164)=2,ROUND(BI128*N164/SUM(N159:N168),#REF!),"")</f>
        <v/>
      </c>
      <c r="BJ152" s="331" t="str">
        <f>IF(COUNT(BJ128,O164)=2,ROUND(BJ128*O164/SUM(O159:O168),#REF!),"")</f>
        <v/>
      </c>
      <c r="BK152" s="331" t="str">
        <f>IF(COUNT(BK128,P164)=2,ROUND(BK128*P164/SUM(P159:P168),#REF!),"")</f>
        <v/>
      </c>
      <c r="BL152" s="331" t="str">
        <f>IF(COUNT(BL128,Q164)=2,ROUND(BL128*Q164/SUM(Q159:Q168),#REF!),"")</f>
        <v/>
      </c>
      <c r="BM152" s="331" t="str">
        <f>IF(COUNT(BM128,R164)=2,ROUND(BM128*R164/SUM(R159:R168),#REF!),"")</f>
        <v/>
      </c>
      <c r="BN152" s="331" t="str">
        <f>IF(COUNT(BN128,S164)=2,ROUND(BN128*S164/SUM(S159:S168),#REF!),"")</f>
        <v/>
      </c>
      <c r="BO152" s="331" t="str">
        <f>IF(COUNT(BO128,T164)=2,ROUND(BO128*T164/SUM(T159:T168),#REF!),"")</f>
        <v/>
      </c>
      <c r="BP152" s="331" t="str">
        <f>IF(COUNT(BP128,U164)=2,ROUND(BP128*U164/SUM(U159:U168),#REF!),"")</f>
        <v/>
      </c>
      <c r="BQ152" s="331" t="str">
        <f>IF(COUNT(BQ128,V164)=2,ROUND(BQ128*V164/SUM(V159:V168),#REF!),"")</f>
        <v/>
      </c>
      <c r="BR152" s="331" t="str">
        <f>IF(COUNT(BR128,W164)=2,ROUND(BR128*W164/SUM(W159:W168),#REF!),"")</f>
        <v/>
      </c>
      <c r="BS152" s="569" t="e">
        <f>IF(#REF!="発電事業者","送電電力（MW）","受電電力（MW）")</f>
        <v>#REF!</v>
      </c>
      <c r="BT152" s="569"/>
      <c r="BU152" s="569"/>
      <c r="BV152" s="333" t="s">
        <v>171</v>
      </c>
      <c r="BW152" s="580"/>
      <c r="BX152" s="580"/>
      <c r="BY152" s="331" t="str">
        <f>IF(COUNT(BY128,X164)=2,ROUND(BY128*X164/SUM(X159:X168),#REF!),"")</f>
        <v/>
      </c>
      <c r="BZ152" s="331" t="str">
        <f>IF(COUNT(BZ128,Y164)=2,ROUND(BZ128*Y164/SUM(Y159:Y168),#REF!),"")</f>
        <v/>
      </c>
      <c r="CA152" s="331" t="str">
        <f>IF(COUNT(CA128,Z164)=2,ROUND(CA128*Z164/SUM(Z159:Z168),#REF!),"")</f>
        <v/>
      </c>
      <c r="CB152" s="331" t="str">
        <f>IF(COUNT(CB128,AA164)=2,ROUND(CB128*AA164/SUM(AA159:AA168),#REF!),"")</f>
        <v/>
      </c>
      <c r="CC152" s="331" t="str">
        <f>IF(COUNT(CC128,AB164)=2,ROUND(CC128*AB164/SUM(AB159:AB168),#REF!),"")</f>
        <v/>
      </c>
      <c r="CD152" s="331" t="str">
        <f>IF(COUNT(CD128,AC164)=2,ROUND(CD128*AC164/SUM(AC159:AC168),#REF!),"")</f>
        <v/>
      </c>
      <c r="CE152" s="331" t="str">
        <f>IF(COUNT(CE128,AD164)=2,ROUND(CE128*AD164/SUM(AD159:AD168),#REF!),"")</f>
        <v/>
      </c>
      <c r="CF152" s="331" t="str">
        <f>IF(COUNT(CF128,AE164)=2,ROUND(CF128*AE164/SUM(AE159:AE168),#REF!),"")</f>
        <v/>
      </c>
      <c r="CG152" s="331" t="str">
        <f>IF(COUNT(CG128,AF164)=2,ROUND(CG128*AF164/SUM(AF159:AF168),#REF!),"")</f>
        <v/>
      </c>
      <c r="CH152" s="563" t="s">
        <v>118</v>
      </c>
      <c r="CI152" s="563"/>
      <c r="CJ152" s="563"/>
      <c r="CK152" s="563"/>
      <c r="CL152" s="563"/>
      <c r="CM152" s="563"/>
      <c r="CN152" s="563"/>
      <c r="CO152" s="563"/>
      <c r="CP152" s="563"/>
      <c r="CQ152" s="563"/>
    </row>
    <row r="153" spans="3:97" s="243" customFormat="1" ht="13.5" customHeight="1">
      <c r="C153" s="273"/>
      <c r="D153" s="273"/>
      <c r="E153" s="245"/>
      <c r="F153" s="245"/>
      <c r="G153" s="245"/>
      <c r="H153" s="257"/>
      <c r="I153" s="257"/>
      <c r="J153" s="257"/>
      <c r="K153" s="257"/>
      <c r="L153" s="257"/>
      <c r="M153" s="257"/>
      <c r="N153" s="257"/>
      <c r="O153" s="257"/>
      <c r="P153" s="257"/>
      <c r="Q153" s="257"/>
      <c r="R153" s="257"/>
      <c r="S153" s="257"/>
      <c r="T153" s="257"/>
      <c r="U153" s="245"/>
      <c r="V153" s="245"/>
      <c r="W153" s="245"/>
      <c r="X153" s="245"/>
      <c r="Y153" s="274"/>
      <c r="Z153" s="274"/>
      <c r="AA153" s="257"/>
      <c r="AB153" s="257"/>
      <c r="AC153" s="257"/>
      <c r="AD153" s="273"/>
      <c r="AE153" s="273"/>
      <c r="AF153" s="245"/>
      <c r="AG153" s="245"/>
      <c r="AH153" s="245"/>
      <c r="AI153" s="271"/>
      <c r="AJ153" s="271"/>
      <c r="AK153" s="271"/>
      <c r="AL153" s="271"/>
      <c r="AM153" s="271"/>
      <c r="AN153" s="271"/>
      <c r="AO153" s="271"/>
      <c r="AP153" s="271"/>
      <c r="AQ153" s="271"/>
      <c r="AR153" s="271"/>
      <c r="AS153" s="271"/>
      <c r="AT153" s="271"/>
      <c r="AU153" s="272"/>
      <c r="AV153" s="275"/>
      <c r="AX153" s="569"/>
      <c r="AY153" s="569"/>
      <c r="AZ153" s="588"/>
      <c r="BA153" s="590"/>
      <c r="BB153" s="590"/>
      <c r="BC153" s="590"/>
      <c r="BD153" s="588"/>
      <c r="BE153" s="583"/>
      <c r="BF153" s="584"/>
      <c r="BG153" s="259"/>
      <c r="BH153" s="259"/>
      <c r="BI153" s="259"/>
      <c r="BJ153" s="259"/>
      <c r="BK153" s="259"/>
      <c r="BL153" s="259"/>
      <c r="BM153" s="259"/>
      <c r="BN153" s="259"/>
      <c r="BO153" s="259"/>
      <c r="BP153" s="259"/>
      <c r="BQ153" s="259"/>
      <c r="BR153" s="259"/>
      <c r="BS153" s="569"/>
      <c r="BT153" s="569"/>
      <c r="BU153" s="569"/>
      <c r="BV153" s="333" t="s">
        <v>172</v>
      </c>
      <c r="BW153" s="581"/>
      <c r="BX153" s="581"/>
      <c r="BY153" s="331" t="str">
        <f>IF(COUNT(BY129,X164)=2,ROUND(BY129*X164/SUM(X159:X168),#REF!),"")</f>
        <v/>
      </c>
      <c r="BZ153" s="331" t="str">
        <f>IF(COUNT(BZ129,Y164)=2,ROUND(BZ129*Y164/SUM(Y159:Y168),#REF!),"")</f>
        <v/>
      </c>
      <c r="CA153" s="331" t="str">
        <f>IF(COUNT(CA129,Z164)=2,ROUND(CA129*Z164/SUM(Z159:Z168),#REF!),"")</f>
        <v/>
      </c>
      <c r="CB153" s="331" t="str">
        <f>IF(COUNT(CB129,AA164)=2,ROUND(CB129*AA164/SUM(AA159:AA168),#REF!),"")</f>
        <v/>
      </c>
      <c r="CC153" s="331" t="str">
        <f>IF(COUNT(CC129,AB164)=2,ROUND(CC129*AB164/SUM(AB159:AB168),#REF!),"")</f>
        <v/>
      </c>
      <c r="CD153" s="331" t="str">
        <f>IF(COUNT(CD129,AC164)=2,ROUND(CD129*AC164/SUM(AC159:AC168),#REF!),"")</f>
        <v/>
      </c>
      <c r="CE153" s="331" t="str">
        <f>IF(COUNT(CE129,AD164)=2,ROUND(CE129*AD164/SUM(AD159:AD168),#REF!),"")</f>
        <v/>
      </c>
      <c r="CF153" s="331" t="str">
        <f>IF(COUNT(CF129,AE164)=2,ROUND(CF129*AE164/SUM(AE159:AE168),#REF!),"")</f>
        <v/>
      </c>
      <c r="CG153" s="331" t="str">
        <f>IF(COUNT(CG129,AF164)=2,ROUND(CG129*AF164/SUM(AF159:AF168),#REF!),"")</f>
        <v/>
      </c>
      <c r="CH153" s="564" t="str">
        <f>IF(CH152="","",CH152)</f>
        <v>地熱</v>
      </c>
      <c r="CI153" s="564"/>
      <c r="CJ153" s="564"/>
      <c r="CK153" s="564"/>
      <c r="CL153" s="564"/>
      <c r="CM153" s="564"/>
      <c r="CN153" s="564"/>
      <c r="CO153" s="564"/>
      <c r="CP153" s="564"/>
      <c r="CQ153" s="564"/>
      <c r="CR153" s="271"/>
      <c r="CS153" s="271"/>
    </row>
    <row r="154" spans="3:97" s="243" customFormat="1" ht="13.5" customHeight="1">
      <c r="I154" s="257"/>
      <c r="J154" s="257"/>
      <c r="K154" s="257"/>
      <c r="L154" s="257"/>
      <c r="M154" s="257"/>
      <c r="N154" s="257"/>
      <c r="O154" s="257"/>
      <c r="P154" s="257"/>
      <c r="Q154" s="257"/>
      <c r="R154" s="257"/>
      <c r="S154" s="257"/>
      <c r="T154" s="257"/>
      <c r="U154" s="245"/>
      <c r="V154" s="245"/>
      <c r="W154" s="245"/>
      <c r="X154" s="245"/>
      <c r="Y154" s="274"/>
      <c r="Z154" s="274"/>
      <c r="AA154" s="257"/>
      <c r="AB154" s="257"/>
      <c r="AC154" s="257"/>
      <c r="AD154" s="273"/>
      <c r="AE154" s="273"/>
      <c r="AF154" s="245"/>
      <c r="AG154" s="245"/>
      <c r="AH154" s="245"/>
      <c r="AI154" s="271"/>
      <c r="AJ154" s="271"/>
      <c r="AK154" s="271"/>
      <c r="AL154" s="271"/>
      <c r="AM154" s="271"/>
      <c r="AN154" s="271"/>
      <c r="AO154" s="271"/>
      <c r="AP154" s="271"/>
      <c r="AQ154" s="271"/>
      <c r="AR154" s="271"/>
      <c r="AS154" s="271"/>
      <c r="AT154" s="271"/>
      <c r="AU154" s="272"/>
      <c r="AV154" s="257"/>
      <c r="AX154" s="569"/>
      <c r="AY154" s="569"/>
      <c r="AZ154" s="589"/>
      <c r="BA154" s="590"/>
      <c r="BB154" s="590"/>
      <c r="BC154" s="590"/>
      <c r="BD154" s="589"/>
      <c r="BE154" s="585" t="e">
        <f>IF(#REF!="発電事業者","月間送電電力量（GWh）","月間受電電力量（GWh）")</f>
        <v>#REF!</v>
      </c>
      <c r="BF154" s="586"/>
      <c r="BG154" s="331" t="str">
        <f>IF(COUNT(BG130,L164)=2,ROUND(BG130*L164/SUM(L159:L168),#REF!),"")</f>
        <v/>
      </c>
      <c r="BH154" s="331" t="str">
        <f>IF(COUNT(BH130,M164)=2,ROUND(BH130*M164/SUM(M159:M168),#REF!),"")</f>
        <v/>
      </c>
      <c r="BI154" s="331" t="str">
        <f>IF(COUNT(BI130,N164)=2,ROUND(BI130*N164/SUM(N159:N168),#REF!),"")</f>
        <v/>
      </c>
      <c r="BJ154" s="331" t="str">
        <f>IF(COUNT(BJ130,O164)=2,ROUND(BJ130*O164/SUM(O159:O168),#REF!),"")</f>
        <v/>
      </c>
      <c r="BK154" s="331" t="str">
        <f>IF(COUNT(BK130,P164)=2,ROUND(BK130*P164/SUM(P159:P168),#REF!),"")</f>
        <v/>
      </c>
      <c r="BL154" s="331" t="str">
        <f>IF(COUNT(BL130,Q164)=2,ROUND(BL130*Q164/SUM(Q159:Q168),#REF!),"")</f>
        <v/>
      </c>
      <c r="BM154" s="331" t="str">
        <f>IF(COUNT(BM130,R164)=2,ROUND(BM130*R164/SUM(R159:R168),#REF!),"")</f>
        <v/>
      </c>
      <c r="BN154" s="331" t="str">
        <f>IF(COUNT(BN130,S164)=2,ROUND(BN130*S164/SUM(S159:S168),#REF!),"")</f>
        <v/>
      </c>
      <c r="BO154" s="331" t="str">
        <f>IF(COUNT(BO130,T164)=2,ROUND(BO130*T164/SUM(T159:T168),#REF!),"")</f>
        <v/>
      </c>
      <c r="BP154" s="331" t="str">
        <f>IF(COUNT(BP130,U164)=2,ROUND(BP130*U164/SUM(U159:U168),#REF!),"")</f>
        <v/>
      </c>
      <c r="BQ154" s="331" t="str">
        <f>IF(COUNT(BQ130,V164)=2,ROUND(BQ130*V164/SUM(V159:V168),#REF!),"")</f>
        <v/>
      </c>
      <c r="BR154" s="331" t="str">
        <f>IF(COUNT(BR130,W164)=2,ROUND(BR130*W164/SUM(W159:W168),#REF!),"")</f>
        <v/>
      </c>
      <c r="BS154" s="569" t="e">
        <f>IF(#REF!="発電事業者","年間送電電力量（GWh）","年間受電電力量（GWh）")</f>
        <v>#REF!</v>
      </c>
      <c r="BT154" s="569"/>
      <c r="BU154" s="569"/>
      <c r="BV154" s="333" t="s">
        <v>25</v>
      </c>
      <c r="BW154" s="582"/>
      <c r="BX154" s="582"/>
      <c r="BY154" s="331" t="str">
        <f>IF(COUNT(BY130,X164)=2,ROUND(BY130*X164/SUM(X159:X168),#REF!),"")</f>
        <v/>
      </c>
      <c r="BZ154" s="331" t="str">
        <f>IF(COUNT(BZ130,Y164)=2,ROUND(BZ130*Y164/SUM(Y159:Y168),#REF!),"")</f>
        <v/>
      </c>
      <c r="CA154" s="331" t="str">
        <f>IF(COUNT(CA130,Z164)=2,ROUND(CA130*Z164/SUM(Z159:Z168),#REF!),"")</f>
        <v/>
      </c>
      <c r="CB154" s="331" t="str">
        <f>IF(COUNT(CB130,AA164)=2,ROUND(CB130*AA164/SUM(AA159:AA168),#REF!),"")</f>
        <v/>
      </c>
      <c r="CC154" s="331" t="str">
        <f>IF(COUNT(CC130,AB164)=2,ROUND(CC130*AB164/SUM(AB159:AB168),#REF!),"")</f>
        <v/>
      </c>
      <c r="CD154" s="331" t="str">
        <f>IF(COUNT(CD130,AC164)=2,ROUND(CD130*AC164/SUM(AC159:AC168),#REF!),"")</f>
        <v/>
      </c>
      <c r="CE154" s="331" t="str">
        <f>IF(COUNT(CE130,AD164)=2,ROUND(CE130*AD164/SUM(AD159:AD168),#REF!),"")</f>
        <v/>
      </c>
      <c r="CF154" s="331" t="str">
        <f>IF(COUNT(CF130,AE164)=2,ROUND(CF130*AE164/SUM(AE159:AE168),#REF!),"")</f>
        <v/>
      </c>
      <c r="CG154" s="331" t="str">
        <f>IF(COUNT(CG130,AF164)=2,ROUND(CG130*AF164/SUM(AF159:AF168),#REF!),"")</f>
        <v/>
      </c>
      <c r="CH154" s="565" t="str">
        <f>IF(COUNTA(AG164)=0,"",AG164)</f>
        <v/>
      </c>
      <c r="CI154" s="565"/>
      <c r="CJ154" s="565"/>
      <c r="CK154" s="565"/>
      <c r="CL154" s="565"/>
      <c r="CM154" s="565"/>
      <c r="CN154" s="565"/>
      <c r="CO154" s="565"/>
      <c r="CP154" s="565"/>
      <c r="CQ154" s="565"/>
    </row>
    <row r="155" spans="3:97" s="243" customFormat="1" ht="13.5" customHeight="1">
      <c r="C155" s="273"/>
      <c r="D155" s="273"/>
      <c r="E155" s="245"/>
      <c r="F155" s="245"/>
      <c r="G155" s="245"/>
      <c r="H155" s="257"/>
      <c r="I155" s="257"/>
      <c r="J155" s="257"/>
      <c r="K155" s="257"/>
      <c r="L155" s="257"/>
      <c r="M155" s="257"/>
      <c r="N155" s="257"/>
      <c r="O155" s="257"/>
      <c r="P155" s="257"/>
      <c r="Q155" s="257"/>
      <c r="R155" s="257"/>
      <c r="S155" s="257"/>
      <c r="T155" s="257"/>
      <c r="U155" s="257"/>
      <c r="V155" s="257"/>
      <c r="W155" s="257"/>
      <c r="X155" s="257"/>
      <c r="Y155" s="257"/>
      <c r="Z155" s="257"/>
      <c r="AA155" s="257"/>
      <c r="AB155" s="257"/>
      <c r="AC155" s="257"/>
      <c r="AD155" s="257"/>
      <c r="AE155" s="257"/>
      <c r="AF155" s="257"/>
      <c r="AG155" s="257"/>
      <c r="AH155" s="257"/>
      <c r="AI155" s="257"/>
      <c r="AJ155" s="257"/>
      <c r="AK155" s="257"/>
      <c r="AL155" s="257"/>
      <c r="AM155" s="257"/>
      <c r="AN155" s="257"/>
      <c r="AO155" s="257"/>
      <c r="AP155" s="257"/>
      <c r="AQ155" s="257"/>
      <c r="AR155" s="257"/>
      <c r="AS155" s="257"/>
      <c r="AT155" s="257"/>
      <c r="AU155" s="257"/>
      <c r="AV155" s="275"/>
      <c r="AX155" s="569" t="str">
        <f>IF(C165="","",C165)</f>
        <v/>
      </c>
      <c r="AY155" s="569"/>
      <c r="AZ155" s="587" t="str">
        <f>IF(E165="","",E165)</f>
        <v/>
      </c>
      <c r="BA155" s="590" t="str">
        <f ca="1">IF(F165="","",F165)</f>
        <v/>
      </c>
      <c r="BB155" s="590"/>
      <c r="BC155" s="590"/>
      <c r="BD155" s="587" t="str">
        <f>IF(I165="","",I165)</f>
        <v/>
      </c>
      <c r="BE155" s="578" t="e">
        <f>IF(#REF!="発電事業者","送電電力（MW）","受電電力（MW）")</f>
        <v>#REF!</v>
      </c>
      <c r="BF155" s="579"/>
      <c r="BG155" s="331" t="str">
        <f>IF(COUNT(BG128,L165)=2,ROUND(BG128*L165/SUM(L159:L168),#REF!),"")</f>
        <v/>
      </c>
      <c r="BH155" s="331" t="str">
        <f>IF(COUNT(BH128,M165)=2,ROUND(BH128*M165/SUM(M159:M168),#REF!),"")</f>
        <v/>
      </c>
      <c r="BI155" s="331" t="str">
        <f>IF(COUNT(BI128,N165)=2,ROUND(BI128*N165/SUM(N159:N168),#REF!),"")</f>
        <v/>
      </c>
      <c r="BJ155" s="331" t="str">
        <f>IF(COUNT(BJ128,O165)=2,ROUND(BJ128*O165/SUM(O159:O168),#REF!),"")</f>
        <v/>
      </c>
      <c r="BK155" s="331" t="str">
        <f>IF(COUNT(BK128,P165)=2,ROUND(BK128*P165/SUM(P159:P168),#REF!),"")</f>
        <v/>
      </c>
      <c r="BL155" s="331" t="str">
        <f>IF(COUNT(BL128,Q165)=2,ROUND(BL128*Q165/SUM(Q159:Q168),#REF!),"")</f>
        <v/>
      </c>
      <c r="BM155" s="331" t="str">
        <f>IF(COUNT(BM128,R165)=2,ROUND(BM128*R165/SUM(R159:R168),#REF!),"")</f>
        <v/>
      </c>
      <c r="BN155" s="331" t="str">
        <f>IF(COUNT(BN128,S165)=2,ROUND(BN128*S165/SUM(S159:S168),#REF!),"")</f>
        <v/>
      </c>
      <c r="BO155" s="331" t="str">
        <f>IF(COUNT(BO128,T165)=2,ROUND(BO128*T165/SUM(T159:T168),#REF!),"")</f>
        <v/>
      </c>
      <c r="BP155" s="331" t="str">
        <f>IF(COUNT(BP128,U165)=2,ROUND(BP128*U165/SUM(U159:U168),#REF!),"")</f>
        <v/>
      </c>
      <c r="BQ155" s="331" t="str">
        <f>IF(COUNT(BQ128,V165)=2,ROUND(BQ128*V165/SUM(V159:V168),#REF!),"")</f>
        <v/>
      </c>
      <c r="BR155" s="331" t="str">
        <f>IF(COUNT(BR128,W165)=2,ROUND(BR128*W165/SUM(W159:W168),#REF!),"")</f>
        <v/>
      </c>
      <c r="BS155" s="569" t="e">
        <f>IF(#REF!="発電事業者","送電電力（MW）","受電電力（MW）")</f>
        <v>#REF!</v>
      </c>
      <c r="BT155" s="569"/>
      <c r="BU155" s="569"/>
      <c r="BV155" s="333" t="s">
        <v>171</v>
      </c>
      <c r="BW155" s="580"/>
      <c r="BX155" s="580"/>
      <c r="BY155" s="331" t="str">
        <f>IF(COUNT(BY128,X165)=2,ROUND(BY128*X165/SUM(X159:X168),#REF!),"")</f>
        <v/>
      </c>
      <c r="BZ155" s="331" t="str">
        <f>IF(COUNT(BZ128,Y165)=2,ROUND(BZ128*Y165/SUM(Y159:Y168),#REF!),"")</f>
        <v/>
      </c>
      <c r="CA155" s="331" t="str">
        <f>IF(COUNT(CA128,Z165)=2,ROUND(CA128*Z165/SUM(Z159:Z168),#REF!),"")</f>
        <v/>
      </c>
      <c r="CB155" s="331" t="str">
        <f>IF(COUNT(CB128,AA165)=2,ROUND(CB128*AA165/SUM(AA159:AA168),#REF!),"")</f>
        <v/>
      </c>
      <c r="CC155" s="331" t="str">
        <f>IF(COUNT(CC128,AB165)=2,ROUND(CC128*AB165/SUM(AB159:AB168),#REF!),"")</f>
        <v/>
      </c>
      <c r="CD155" s="331" t="str">
        <f>IF(COUNT(CD128,AC165)=2,ROUND(CD128*AC165/SUM(AC159:AC168),#REF!),"")</f>
        <v/>
      </c>
      <c r="CE155" s="331" t="str">
        <f>IF(COUNT(CE128,AD165)=2,ROUND(CE128*AD165/SUM(AD159:AD168),#REF!),"")</f>
        <v/>
      </c>
      <c r="CF155" s="331" t="str">
        <f>IF(COUNT(CF128,AE165)=2,ROUND(CF128*AE165/SUM(AE159:AE168),#REF!),"")</f>
        <v/>
      </c>
      <c r="CG155" s="331" t="str">
        <f>IF(COUNT(CG128,AF165)=2,ROUND(CG128*AF165/SUM(AF159:AF168),#REF!),"")</f>
        <v/>
      </c>
      <c r="CH155" s="563" t="s">
        <v>118</v>
      </c>
      <c r="CI155" s="563"/>
      <c r="CJ155" s="563"/>
      <c r="CK155" s="563"/>
      <c r="CL155" s="563"/>
      <c r="CM155" s="563"/>
      <c r="CN155" s="563"/>
      <c r="CO155" s="563"/>
      <c r="CP155" s="563"/>
      <c r="CQ155" s="563"/>
    </row>
    <row r="156" spans="3:97" s="243" customFormat="1" ht="13.5" customHeight="1">
      <c r="C156" s="241" t="e">
        <f>IF(#REF!="発電事業者","送電相手先諸元","購入相手先諸元")</f>
        <v>#REF!</v>
      </c>
      <c r="D156" s="236"/>
      <c r="E156" s="236"/>
      <c r="F156" s="242">
        <v>0</v>
      </c>
      <c r="G156" s="237" t="s">
        <v>255</v>
      </c>
      <c r="H156" s="236"/>
      <c r="I156" s="236"/>
      <c r="J156" s="236"/>
      <c r="K156" s="236"/>
      <c r="AV156" s="257"/>
      <c r="AX156" s="569"/>
      <c r="AY156" s="569"/>
      <c r="AZ156" s="588"/>
      <c r="BA156" s="590"/>
      <c r="BB156" s="590"/>
      <c r="BC156" s="590"/>
      <c r="BD156" s="588"/>
      <c r="BE156" s="583"/>
      <c r="BF156" s="584"/>
      <c r="BG156" s="259"/>
      <c r="BH156" s="259"/>
      <c r="BI156" s="259"/>
      <c r="BJ156" s="259"/>
      <c r="BK156" s="259"/>
      <c r="BL156" s="259"/>
      <c r="BM156" s="259"/>
      <c r="BN156" s="259"/>
      <c r="BO156" s="259"/>
      <c r="BP156" s="259"/>
      <c r="BQ156" s="259"/>
      <c r="BR156" s="259"/>
      <c r="BS156" s="569"/>
      <c r="BT156" s="569"/>
      <c r="BU156" s="569"/>
      <c r="BV156" s="333" t="s">
        <v>172</v>
      </c>
      <c r="BW156" s="581"/>
      <c r="BX156" s="581"/>
      <c r="BY156" s="331" t="str">
        <f>IF(COUNT(BY129,X165)=2,ROUND(BY129*X165/SUM(X159:X168),#REF!),"")</f>
        <v/>
      </c>
      <c r="BZ156" s="331" t="str">
        <f>IF(COUNT(BZ129,Y165)=2,ROUND(BZ129*Y165/SUM(Y159:Y168),#REF!),"")</f>
        <v/>
      </c>
      <c r="CA156" s="331" t="str">
        <f>IF(COUNT(CA129,Z165)=2,ROUND(CA129*Z165/SUM(Z159:Z168),#REF!),"")</f>
        <v/>
      </c>
      <c r="CB156" s="331" t="str">
        <f>IF(COUNT(CB129,AA165)=2,ROUND(CB129*AA165/SUM(AA159:AA168),#REF!),"")</f>
        <v/>
      </c>
      <c r="CC156" s="331" t="str">
        <f>IF(COUNT(CC129,AB165)=2,ROUND(CC129*AB165/SUM(AB159:AB168),#REF!),"")</f>
        <v/>
      </c>
      <c r="CD156" s="331" t="str">
        <f>IF(COUNT(CD129,AC165)=2,ROUND(CD129*AC165/SUM(AC159:AC168),#REF!),"")</f>
        <v/>
      </c>
      <c r="CE156" s="331" t="str">
        <f>IF(COUNT(CE129,AD165)=2,ROUND(CE129*AD165/SUM(AD159:AD168),#REF!),"")</f>
        <v/>
      </c>
      <c r="CF156" s="331" t="str">
        <f>IF(COUNT(CF129,AE165)=2,ROUND(CF129*AE165/SUM(AE159:AE168),#REF!),"")</f>
        <v/>
      </c>
      <c r="CG156" s="331" t="str">
        <f>IF(COUNT(CG129,AF165)=2,ROUND(CG129*AF165/SUM(AF159:AF168),#REF!),"")</f>
        <v/>
      </c>
      <c r="CH156" s="564" t="str">
        <f>IF(CH155="","",CH155)</f>
        <v>地熱</v>
      </c>
      <c r="CI156" s="564"/>
      <c r="CJ156" s="564"/>
      <c r="CK156" s="564"/>
      <c r="CL156" s="564"/>
      <c r="CM156" s="564"/>
      <c r="CN156" s="564"/>
      <c r="CO156" s="564"/>
      <c r="CP156" s="564"/>
      <c r="CQ156" s="564"/>
    </row>
    <row r="157" spans="3:97" s="243" customFormat="1" ht="13.5" customHeight="1">
      <c r="C157" s="594" t="s">
        <v>200</v>
      </c>
      <c r="D157" s="594"/>
      <c r="E157" s="594" t="s">
        <v>201</v>
      </c>
      <c r="F157" s="594" t="s">
        <v>202</v>
      </c>
      <c r="G157" s="594"/>
      <c r="H157" s="594"/>
      <c r="I157" s="595" t="s">
        <v>203</v>
      </c>
      <c r="J157" s="597" t="e">
        <f>IF(#REF!="発電事業者","送電先","購入先")</f>
        <v>#REF!</v>
      </c>
      <c r="K157" s="598"/>
      <c r="L157" s="601" t="e">
        <f>DATE(#REF!,1,1)</f>
        <v>#REF!</v>
      </c>
      <c r="M157" s="602"/>
      <c r="N157" s="602"/>
      <c r="O157" s="602"/>
      <c r="P157" s="602"/>
      <c r="Q157" s="602"/>
      <c r="R157" s="602"/>
      <c r="S157" s="602"/>
      <c r="T157" s="602"/>
      <c r="U157" s="602"/>
      <c r="V157" s="602"/>
      <c r="W157" s="603"/>
      <c r="X157" s="592" t="e">
        <f>DATE(#REF!+1,1,1)</f>
        <v>#REF!</v>
      </c>
      <c r="Y157" s="592" t="e">
        <f>DATE(#REF!+2,1,1)</f>
        <v>#REF!</v>
      </c>
      <c r="Z157" s="592" t="e">
        <f>DATE(#REF!+3,1,1)</f>
        <v>#REF!</v>
      </c>
      <c r="AA157" s="592" t="e">
        <f>DATE(#REF!+4,1,1)</f>
        <v>#REF!</v>
      </c>
      <c r="AB157" s="592" t="e">
        <f>DATE(#REF!+5,1,1)</f>
        <v>#REF!</v>
      </c>
      <c r="AC157" s="592" t="e">
        <f>DATE(#REF!+6,1,1)</f>
        <v>#REF!</v>
      </c>
      <c r="AD157" s="592" t="e">
        <f>DATE(#REF!+7,1,1)</f>
        <v>#REF!</v>
      </c>
      <c r="AE157" s="592" t="e">
        <f>DATE(#REF!+8,1,1)</f>
        <v>#REF!</v>
      </c>
      <c r="AF157" s="592" t="e">
        <f>DATE(#REF!+9,1,1)</f>
        <v>#REF!</v>
      </c>
      <c r="AG157" s="594" t="s">
        <v>253</v>
      </c>
      <c r="AH157" s="594"/>
      <c r="AI157" s="594"/>
      <c r="AJ157" s="594"/>
      <c r="AK157" s="594"/>
      <c r="AL157" s="594"/>
      <c r="AM157" s="594"/>
      <c r="AN157" s="594"/>
      <c r="AO157" s="594"/>
      <c r="AP157" s="594"/>
      <c r="AV157" s="275"/>
      <c r="AX157" s="569"/>
      <c r="AY157" s="569"/>
      <c r="AZ157" s="589"/>
      <c r="BA157" s="590"/>
      <c r="BB157" s="590"/>
      <c r="BC157" s="590"/>
      <c r="BD157" s="589"/>
      <c r="BE157" s="585" t="e">
        <f>IF(#REF!="発電事業者","月間送電電力量（GWh）","月間受電電力量（GWh）")</f>
        <v>#REF!</v>
      </c>
      <c r="BF157" s="586"/>
      <c r="BG157" s="331" t="str">
        <f>IF(COUNT(BG130,L165)=2,ROUND(BG130*L165/SUM(L159:L168),#REF!),"")</f>
        <v/>
      </c>
      <c r="BH157" s="331" t="str">
        <f>IF(COUNT(BH130,M165)=2,ROUND(BH130*M165/SUM(M159:M168),#REF!),"")</f>
        <v/>
      </c>
      <c r="BI157" s="331" t="str">
        <f>IF(COUNT(BI130,N165)=2,ROUND(BI130*N165/SUM(N159:N168),#REF!),"")</f>
        <v/>
      </c>
      <c r="BJ157" s="331" t="str">
        <f>IF(COUNT(BJ130,O165)=2,ROUND(BJ130*O165/SUM(O159:O168),#REF!),"")</f>
        <v/>
      </c>
      <c r="BK157" s="331" t="str">
        <f>IF(COUNT(BK130,P165)=2,ROUND(BK130*P165/SUM(P159:P168),#REF!),"")</f>
        <v/>
      </c>
      <c r="BL157" s="331" t="str">
        <f>IF(COUNT(BL130,Q165)=2,ROUND(BL130*Q165/SUM(Q159:Q168),#REF!),"")</f>
        <v/>
      </c>
      <c r="BM157" s="331" t="str">
        <f>IF(COUNT(BM130,R165)=2,ROUND(BM130*R165/SUM(R159:R168),#REF!),"")</f>
        <v/>
      </c>
      <c r="BN157" s="331" t="str">
        <f>IF(COUNT(BN130,S165)=2,ROUND(BN130*S165/SUM(S159:S168),#REF!),"")</f>
        <v/>
      </c>
      <c r="BO157" s="331" t="str">
        <f>IF(COUNT(BO130,T165)=2,ROUND(BO130*T165/SUM(T159:T168),#REF!),"")</f>
        <v/>
      </c>
      <c r="BP157" s="331" t="str">
        <f>IF(COUNT(BP130,U165)=2,ROUND(BP130*U165/SUM(U159:U168),#REF!),"")</f>
        <v/>
      </c>
      <c r="BQ157" s="331" t="str">
        <f>IF(COUNT(BQ130,V165)=2,ROUND(BQ130*V165/SUM(V159:V168),#REF!),"")</f>
        <v/>
      </c>
      <c r="BR157" s="331" t="str">
        <f>IF(COUNT(BR130,W165)=2,ROUND(BR130*W165/SUM(W159:W168),#REF!),"")</f>
        <v/>
      </c>
      <c r="BS157" s="569" t="e">
        <f>IF(#REF!="発電事業者","年間送電電力量（GWh）","年間受電電力量（GWh）")</f>
        <v>#REF!</v>
      </c>
      <c r="BT157" s="569"/>
      <c r="BU157" s="569"/>
      <c r="BV157" s="333" t="s">
        <v>25</v>
      </c>
      <c r="BW157" s="582"/>
      <c r="BX157" s="582"/>
      <c r="BY157" s="331" t="str">
        <f>IF(COUNT(BY130,X165)=2,ROUND(BY130*X165/SUM(X159:X168),#REF!),"")</f>
        <v/>
      </c>
      <c r="BZ157" s="331" t="str">
        <f>IF(COUNT(BZ130,Y165)=2,ROUND(BZ130*Y165/SUM(Y159:Y168),#REF!),"")</f>
        <v/>
      </c>
      <c r="CA157" s="331" t="str">
        <f>IF(COUNT(CA130,Z165)=2,ROUND(CA130*Z165/SUM(Z159:Z168),#REF!),"")</f>
        <v/>
      </c>
      <c r="CB157" s="331" t="str">
        <f>IF(COUNT(CB130,AA165)=2,ROUND(CB130*AA165/SUM(AA159:AA168),#REF!),"")</f>
        <v/>
      </c>
      <c r="CC157" s="331" t="str">
        <f>IF(COUNT(CC130,AB165)=2,ROUND(CC130*AB165/SUM(AB159:AB168),#REF!),"")</f>
        <v/>
      </c>
      <c r="CD157" s="331" t="str">
        <f>IF(COUNT(CD130,AC165)=2,ROUND(CD130*AC165/SUM(AC159:AC168),#REF!),"")</f>
        <v/>
      </c>
      <c r="CE157" s="331" t="str">
        <f>IF(COUNT(CE130,AD165)=2,ROUND(CE130*AD165/SUM(AD159:AD168),#REF!),"")</f>
        <v/>
      </c>
      <c r="CF157" s="331" t="str">
        <f>IF(COUNT(CF130,AE165)=2,ROUND(CF130*AE165/SUM(AE159:AE168),#REF!),"")</f>
        <v/>
      </c>
      <c r="CG157" s="331" t="str">
        <f>IF(COUNT(CG130,AF165)=2,ROUND(CG130*AF165/SUM(AF159:AF168),#REF!),"")</f>
        <v/>
      </c>
      <c r="CH157" s="565" t="str">
        <f>IF(COUNTA(AG165)=0,"",AG165)</f>
        <v/>
      </c>
      <c r="CI157" s="565"/>
      <c r="CJ157" s="565"/>
      <c r="CK157" s="565"/>
      <c r="CL157" s="565"/>
      <c r="CM157" s="565"/>
      <c r="CN157" s="565"/>
      <c r="CO157" s="565"/>
      <c r="CP157" s="565"/>
      <c r="CQ157" s="565"/>
    </row>
    <row r="158" spans="3:97" s="243" customFormat="1" ht="13.5" customHeight="1">
      <c r="C158" s="594"/>
      <c r="D158" s="594"/>
      <c r="E158" s="594"/>
      <c r="F158" s="594"/>
      <c r="G158" s="594"/>
      <c r="H158" s="594"/>
      <c r="I158" s="596"/>
      <c r="J158" s="599"/>
      <c r="K158" s="600"/>
      <c r="L158" s="320" t="s">
        <v>194</v>
      </c>
      <c r="M158" s="320" t="s">
        <v>195</v>
      </c>
      <c r="N158" s="320" t="s">
        <v>161</v>
      </c>
      <c r="O158" s="320" t="s">
        <v>162</v>
      </c>
      <c r="P158" s="320" t="s">
        <v>163</v>
      </c>
      <c r="Q158" s="320" t="s">
        <v>164</v>
      </c>
      <c r="R158" s="320" t="s">
        <v>165</v>
      </c>
      <c r="S158" s="320" t="s">
        <v>166</v>
      </c>
      <c r="T158" s="320" t="s">
        <v>167</v>
      </c>
      <c r="U158" s="320" t="s">
        <v>168</v>
      </c>
      <c r="V158" s="320" t="s">
        <v>169</v>
      </c>
      <c r="W158" s="320" t="s">
        <v>170</v>
      </c>
      <c r="X158" s="593">
        <v>43101</v>
      </c>
      <c r="Y158" s="593">
        <v>43466</v>
      </c>
      <c r="Z158" s="593">
        <v>43831</v>
      </c>
      <c r="AA158" s="593">
        <v>44197</v>
      </c>
      <c r="AB158" s="593">
        <v>44562</v>
      </c>
      <c r="AC158" s="593">
        <v>44927</v>
      </c>
      <c r="AD158" s="593">
        <v>45292</v>
      </c>
      <c r="AE158" s="593">
        <v>45658</v>
      </c>
      <c r="AF158" s="593">
        <v>46023</v>
      </c>
      <c r="AG158" s="594"/>
      <c r="AH158" s="594"/>
      <c r="AI158" s="594"/>
      <c r="AJ158" s="594"/>
      <c r="AK158" s="594"/>
      <c r="AL158" s="594"/>
      <c r="AM158" s="594"/>
      <c r="AN158" s="594"/>
      <c r="AO158" s="594"/>
      <c r="AP158" s="594"/>
      <c r="AV158" s="275"/>
      <c r="AX158" s="569" t="str">
        <f>IF(C166="","",C166)</f>
        <v/>
      </c>
      <c r="AY158" s="569"/>
      <c r="AZ158" s="587" t="str">
        <f>IF(E166="","",E166)</f>
        <v/>
      </c>
      <c r="BA158" s="590" t="str">
        <f ca="1">IF(F166="","",F166)</f>
        <v/>
      </c>
      <c r="BB158" s="590"/>
      <c r="BC158" s="590"/>
      <c r="BD158" s="587" t="str">
        <f>IF(I166="","",I166)</f>
        <v/>
      </c>
      <c r="BE158" s="578" t="e">
        <f>IF(#REF!="発電事業者","送電電力（MW）","受電電力（MW）")</f>
        <v>#REF!</v>
      </c>
      <c r="BF158" s="579"/>
      <c r="BG158" s="331" t="str">
        <f>IF(COUNT(BG128,L166)=2,ROUND(BG128*L166/SUM(L159:L168),#REF!),"")</f>
        <v/>
      </c>
      <c r="BH158" s="331" t="str">
        <f>IF(COUNT(BH128,M166)=2,ROUND(BH128*M166/SUM(M159:M168),#REF!),"")</f>
        <v/>
      </c>
      <c r="BI158" s="331" t="str">
        <f>IF(COUNT(BI128,N166)=2,ROUND(BI128*N166/SUM(N159:N168),#REF!),"")</f>
        <v/>
      </c>
      <c r="BJ158" s="331" t="str">
        <f>IF(COUNT(BJ128,O166)=2,ROUND(BJ128*O166/SUM(O159:O168),#REF!),"")</f>
        <v/>
      </c>
      <c r="BK158" s="331" t="str">
        <f>IF(COUNT(BK128,P166)=2,ROUND(BK128*P166/SUM(P159:P168),#REF!),"")</f>
        <v/>
      </c>
      <c r="BL158" s="331" t="str">
        <f>IF(COUNT(BL128,Q166)=2,ROUND(BL128*Q166/SUM(Q159:Q168),#REF!),"")</f>
        <v/>
      </c>
      <c r="BM158" s="331" t="str">
        <f>IF(COUNT(BM128,R166)=2,ROUND(BM128*R166/SUM(R159:R168),#REF!),"")</f>
        <v/>
      </c>
      <c r="BN158" s="331" t="str">
        <f>IF(COUNT(BN128,S166)=2,ROUND(BN128*S166/SUM(S159:S168),#REF!),"")</f>
        <v/>
      </c>
      <c r="BO158" s="331" t="str">
        <f>IF(COUNT(BO128,T166)=2,ROUND(BO128*T166/SUM(T159:T168),#REF!),"")</f>
        <v/>
      </c>
      <c r="BP158" s="331" t="str">
        <f>IF(COUNT(BP128,U166)=2,ROUND(BP128*U166/SUM(U159:U168),#REF!),"")</f>
        <v/>
      </c>
      <c r="BQ158" s="331" t="str">
        <f>IF(COUNT(BQ128,V166)=2,ROUND(BQ128*V166/SUM(V159:V168),#REF!),"")</f>
        <v/>
      </c>
      <c r="BR158" s="331" t="str">
        <f>IF(COUNT(BR128,W166)=2,ROUND(BR128*W166/SUM(W159:W168),#REF!),"")</f>
        <v/>
      </c>
      <c r="BS158" s="569" t="e">
        <f>IF(#REF!="発電事業者","送電電力（MW）","受電電力（MW）")</f>
        <v>#REF!</v>
      </c>
      <c r="BT158" s="569"/>
      <c r="BU158" s="569"/>
      <c r="BV158" s="333" t="s">
        <v>171</v>
      </c>
      <c r="BW158" s="580"/>
      <c r="BX158" s="580"/>
      <c r="BY158" s="331" t="str">
        <f>IF(COUNT(BY128,X166)=2,ROUND(BY128*X166/SUM(X159:X168),#REF!),"")</f>
        <v/>
      </c>
      <c r="BZ158" s="331" t="str">
        <f>IF(COUNT(BZ128,Y166)=2,ROUND(BZ128*Y166/SUM(Y159:Y168),#REF!),"")</f>
        <v/>
      </c>
      <c r="CA158" s="331" t="str">
        <f>IF(COUNT(CA128,Z166)=2,ROUND(CA128*Z166/SUM(Z159:Z168),#REF!),"")</f>
        <v/>
      </c>
      <c r="CB158" s="331" t="str">
        <f>IF(COUNT(CB128,AA166)=2,ROUND(CB128*AA166/SUM(AA159:AA168),#REF!),"")</f>
        <v/>
      </c>
      <c r="CC158" s="331" t="str">
        <f>IF(COUNT(CC128,AB166)=2,ROUND(CC128*AB166/SUM(AB159:AB168),#REF!),"")</f>
        <v/>
      </c>
      <c r="CD158" s="331" t="str">
        <f>IF(COUNT(CD128,AC166)=2,ROUND(CD128*AC166/SUM(AC159:AC168),#REF!),"")</f>
        <v/>
      </c>
      <c r="CE158" s="331" t="str">
        <f>IF(COUNT(CE128,AD166)=2,ROUND(CE128*AD166/SUM(AD159:AD168),#REF!),"")</f>
        <v/>
      </c>
      <c r="CF158" s="331" t="str">
        <f>IF(COUNT(CF128,AE166)=2,ROUND(CF128*AE166/SUM(AE159:AE168),#REF!),"")</f>
        <v/>
      </c>
      <c r="CG158" s="331" t="str">
        <f>IF(COUNT(CG128,AF166)=2,ROUND(CG128*AF166/SUM(AF159:AF168),#REF!),"")</f>
        <v/>
      </c>
      <c r="CH158" s="563" t="s">
        <v>118</v>
      </c>
      <c r="CI158" s="563"/>
      <c r="CJ158" s="563"/>
      <c r="CK158" s="563"/>
      <c r="CL158" s="563"/>
      <c r="CM158" s="563"/>
      <c r="CN158" s="563"/>
      <c r="CO158" s="563"/>
      <c r="CP158" s="563"/>
      <c r="CQ158" s="563"/>
    </row>
    <row r="159" spans="3:97" s="243" customFormat="1" ht="13.5" customHeight="1">
      <c r="C159" s="568"/>
      <c r="D159" s="568"/>
      <c r="E159" s="332"/>
      <c r="F159" s="569" t="str">
        <f ca="1">IF(E159="","",VLOOKUP(E159,INDIRECT(AR159),2,FALSE))</f>
        <v/>
      </c>
      <c r="G159" s="569"/>
      <c r="H159" s="569"/>
      <c r="I159" s="333" t="str">
        <f>IF(E159="","",E123)</f>
        <v/>
      </c>
      <c r="J159" s="569" t="e">
        <f>J157&amp;"１"</f>
        <v>#REF!</v>
      </c>
      <c r="K159" s="569"/>
      <c r="L159" s="277">
        <f t="shared" ref="L159:W159" si="7">IF($F156=0,IF(100-SUM(L160:L168)=0,"",100-SUM(L160:L168)),IF(H133-SUM(L160:L168)=0,"",H133-SUM(L160:L168)))</f>
        <v>100</v>
      </c>
      <c r="M159" s="277">
        <f t="shared" si="7"/>
        <v>100</v>
      </c>
      <c r="N159" s="277">
        <f t="shared" si="7"/>
        <v>100</v>
      </c>
      <c r="O159" s="277">
        <f t="shared" si="7"/>
        <v>100</v>
      </c>
      <c r="P159" s="277">
        <f t="shared" si="7"/>
        <v>100</v>
      </c>
      <c r="Q159" s="277">
        <f t="shared" si="7"/>
        <v>100</v>
      </c>
      <c r="R159" s="277">
        <f t="shared" si="7"/>
        <v>100</v>
      </c>
      <c r="S159" s="277">
        <f t="shared" si="7"/>
        <v>100</v>
      </c>
      <c r="T159" s="277">
        <f t="shared" si="7"/>
        <v>100</v>
      </c>
      <c r="U159" s="277">
        <f t="shared" si="7"/>
        <v>100</v>
      </c>
      <c r="V159" s="277">
        <f t="shared" si="7"/>
        <v>100</v>
      </c>
      <c r="W159" s="277">
        <f t="shared" si="7"/>
        <v>100</v>
      </c>
      <c r="X159" s="277">
        <f>IF($F156=0,IF(100-SUM(X160:X168)=0,"",100-SUM(X160:X168)),IF(H135-SUM(X160:X168)=0,"",H135-SUM(X160:X168)))</f>
        <v>100</v>
      </c>
      <c r="Y159" s="277">
        <f>IF($F156=0,IF(100-SUM(Y160:Y168)=0,"",100-SUM(Y160:Y168)),IF(H137-SUM(Y160:Y168)=0,"",H137-SUM(Y160:Y168)))</f>
        <v>100</v>
      </c>
      <c r="Z159" s="277">
        <f>IF($F156=0,IF(100-SUM(Z160:Z168)=0,"",100-SUM(Z160:Z168)),IF(H139-SUM(Z160:Z168)=0,"",H139-SUM(Z160:Z168)))</f>
        <v>100</v>
      </c>
      <c r="AA159" s="277">
        <f>IF($F156=0,IF(100-SUM(AA160:AA168)=0,"",100-SUM(AA160:AA168)),IF(H141-SUM(AA160:AA168)=0,"",H141-SUM(AA160:AA168)))</f>
        <v>100</v>
      </c>
      <c r="AB159" s="277">
        <f>IF($F156=0,IF(100-SUM(AB160:AB168)=0,"",100-SUM(AB160:AB168)),IF(H143-SUM(AB160:AB168)=0,"",H143-SUM(AB160:AB168)))</f>
        <v>100</v>
      </c>
      <c r="AC159" s="277">
        <f>IF($F156=0,IF(100-SUM(AC160:AC168)=0,"",100-SUM(AC160:AC168)),IF(H145-SUM(AC160:AC168)=0,"",H145-SUM(AC160:AC168)))</f>
        <v>100</v>
      </c>
      <c r="AD159" s="277">
        <f>IF($F156=0,IF(100-SUM(AD160:AD168)=0,"",100-SUM(AD160:AD168)),IF(H147-SUM(AD160:AD168)=0,"",H147-SUM(AD160:AD168)))</f>
        <v>100</v>
      </c>
      <c r="AE159" s="277">
        <f>IF($F156=0,IF(100-SUM(AE160:AE168)=0,"",100-SUM(AE160:AE168)),IF(H149-SUM(AE160:AE168)=0,"",H149-SUM(AE160:AE168)))</f>
        <v>100</v>
      </c>
      <c r="AF159" s="277">
        <f>IF($F156=0,IF(100-SUM(AF160:AF168)=0,"",100-SUM(AF160:AF168)),IF(H151-SUM(AF160:AF168)=0,"",H151-SUM(AF160:AF168)))</f>
        <v>100</v>
      </c>
      <c r="AG159" s="570"/>
      <c r="AH159" s="570"/>
      <c r="AI159" s="570"/>
      <c r="AJ159" s="570"/>
      <c r="AK159" s="570"/>
      <c r="AL159" s="570"/>
      <c r="AM159" s="570"/>
      <c r="AN159" s="570"/>
      <c r="AO159" s="570"/>
      <c r="AP159" s="570"/>
      <c r="AR159" s="591" t="b">
        <f t="shared" ref="AR159:AR168" si="8">IF(C159="発電事業者","事業者リスト一覧!D3:E1002", IF(C159="小売電気事業者","事業者リスト一覧!J3:K1002", IF(C159="一般送配電事業者","事業者リスト一覧!G3:H13", IF(C159="送電事業者","事業者リスト一覧!G16:H21", IF(C159="特定送配電事業者","事業者リスト一覧!G24:H44", IF(C159="登録特定送配電事業者","事業者リスト一覧!G47:H87", IF(C159="その他事業者","事業者リスト一覧!G90:H100")))))))</f>
        <v>0</v>
      </c>
      <c r="AS159" s="591"/>
      <c r="AT159" s="591"/>
      <c r="AU159" s="281" t="s">
        <v>160</v>
      </c>
      <c r="AV159" s="275"/>
      <c r="AX159" s="569"/>
      <c r="AY159" s="569"/>
      <c r="AZ159" s="588"/>
      <c r="BA159" s="590"/>
      <c r="BB159" s="590"/>
      <c r="BC159" s="590"/>
      <c r="BD159" s="588"/>
      <c r="BE159" s="583"/>
      <c r="BF159" s="584"/>
      <c r="BG159" s="259"/>
      <c r="BH159" s="259"/>
      <c r="BI159" s="259"/>
      <c r="BJ159" s="259"/>
      <c r="BK159" s="259"/>
      <c r="BL159" s="259"/>
      <c r="BM159" s="259"/>
      <c r="BN159" s="259"/>
      <c r="BO159" s="259"/>
      <c r="BP159" s="259"/>
      <c r="BQ159" s="259"/>
      <c r="BR159" s="259"/>
      <c r="BS159" s="569"/>
      <c r="BT159" s="569"/>
      <c r="BU159" s="569"/>
      <c r="BV159" s="333" t="s">
        <v>172</v>
      </c>
      <c r="BW159" s="581"/>
      <c r="BX159" s="581"/>
      <c r="BY159" s="331" t="str">
        <f>IF(COUNT(BY129,X166)=2,ROUND(BY129*X166/SUM(X159:X168),#REF!),"")</f>
        <v/>
      </c>
      <c r="BZ159" s="331" t="str">
        <f>IF(COUNT(BZ129,Y166)=2,ROUND(BZ129*Y166/SUM(Y159:Y168),#REF!),"")</f>
        <v/>
      </c>
      <c r="CA159" s="331" t="str">
        <f>IF(COUNT(CA129,Z166)=2,ROUND(CA129*Z166/SUM(Z159:Z168),#REF!),"")</f>
        <v/>
      </c>
      <c r="CB159" s="331" t="str">
        <f>IF(COUNT(CB129,AA166)=2,ROUND(CB129*AA166/SUM(AA159:AA168),#REF!),"")</f>
        <v/>
      </c>
      <c r="CC159" s="331" t="str">
        <f>IF(COUNT(CC129,AB166)=2,ROUND(CC129*AB166/SUM(AB159:AB168),#REF!),"")</f>
        <v/>
      </c>
      <c r="CD159" s="331" t="str">
        <f>IF(COUNT(CD129,AC166)=2,ROUND(CD129*AC166/SUM(AC159:AC168),#REF!),"")</f>
        <v/>
      </c>
      <c r="CE159" s="331" t="str">
        <f>IF(COUNT(CE129,AD166)=2,ROUND(CE129*AD166/SUM(AD159:AD168),#REF!),"")</f>
        <v/>
      </c>
      <c r="CF159" s="331" t="str">
        <f>IF(COUNT(CF129,AE166)=2,ROUND(CF129*AE166/SUM(AE159:AE168),#REF!),"")</f>
        <v/>
      </c>
      <c r="CG159" s="331" t="str">
        <f>IF(COUNT(CG129,AF166)=2,ROUND(CG129*AF166/SUM(AF159:AF168),#REF!),"")</f>
        <v/>
      </c>
      <c r="CH159" s="564" t="str">
        <f>IF(CH158="","",CH158)</f>
        <v>地熱</v>
      </c>
      <c r="CI159" s="564"/>
      <c r="CJ159" s="564"/>
      <c r="CK159" s="564"/>
      <c r="CL159" s="564"/>
      <c r="CM159" s="564"/>
      <c r="CN159" s="564"/>
      <c r="CO159" s="564"/>
      <c r="CP159" s="564"/>
      <c r="CQ159" s="564"/>
    </row>
    <row r="160" spans="3:97" s="243" customFormat="1" ht="13.5" customHeight="1">
      <c r="C160" s="568"/>
      <c r="D160" s="568"/>
      <c r="E160" s="332"/>
      <c r="F160" s="569" t="str">
        <f t="shared" ref="F160:F167" ca="1" si="9">IF(E160="","",VLOOKUP(E160,INDIRECT(AR160),2,FALSE))</f>
        <v/>
      </c>
      <c r="G160" s="569"/>
      <c r="H160" s="569"/>
      <c r="I160" s="333" t="str">
        <f>IF(E160="","",E123)</f>
        <v/>
      </c>
      <c r="J160" s="569" t="e">
        <f>J157&amp;"２"</f>
        <v>#REF!</v>
      </c>
      <c r="K160" s="569"/>
      <c r="L160" s="308"/>
      <c r="M160" s="308"/>
      <c r="N160" s="308"/>
      <c r="O160" s="308"/>
      <c r="P160" s="308"/>
      <c r="Q160" s="308"/>
      <c r="R160" s="308"/>
      <c r="S160" s="308"/>
      <c r="T160" s="308"/>
      <c r="U160" s="308"/>
      <c r="V160" s="308"/>
      <c r="W160" s="308"/>
      <c r="X160" s="308"/>
      <c r="Y160" s="308"/>
      <c r="Z160" s="308"/>
      <c r="AA160" s="308"/>
      <c r="AB160" s="308"/>
      <c r="AC160" s="308"/>
      <c r="AD160" s="308"/>
      <c r="AE160" s="308"/>
      <c r="AF160" s="308"/>
      <c r="AG160" s="570"/>
      <c r="AH160" s="570"/>
      <c r="AI160" s="570"/>
      <c r="AJ160" s="570"/>
      <c r="AK160" s="570"/>
      <c r="AL160" s="570"/>
      <c r="AM160" s="570"/>
      <c r="AN160" s="570"/>
      <c r="AO160" s="570"/>
      <c r="AP160" s="570"/>
      <c r="AR160" s="571" t="b">
        <f t="shared" si="8"/>
        <v>0</v>
      </c>
      <c r="AS160" s="571"/>
      <c r="AT160" s="571"/>
      <c r="AU160" s="282" t="s">
        <v>160</v>
      </c>
      <c r="AV160" s="275"/>
      <c r="AX160" s="569"/>
      <c r="AY160" s="569"/>
      <c r="AZ160" s="589"/>
      <c r="BA160" s="590"/>
      <c r="BB160" s="590"/>
      <c r="BC160" s="590"/>
      <c r="BD160" s="589"/>
      <c r="BE160" s="585" t="e">
        <f>IF(#REF!="発電事業者","月間送電電力量（GWh）","月間受電電力量（GWh）")</f>
        <v>#REF!</v>
      </c>
      <c r="BF160" s="586"/>
      <c r="BG160" s="331" t="str">
        <f>IF(COUNT(BG130,L166)=2,ROUND(BG130*L166/SUM(L159:L168),#REF!),"")</f>
        <v/>
      </c>
      <c r="BH160" s="331" t="str">
        <f>IF(COUNT(BH130,M166)=2,ROUND(BH130*M166/SUM(M159:M168),#REF!),"")</f>
        <v/>
      </c>
      <c r="BI160" s="331" t="str">
        <f>IF(COUNT(BI130,N166)=2,ROUND(BI130*N166/SUM(N159:N168),#REF!),"")</f>
        <v/>
      </c>
      <c r="BJ160" s="331" t="str">
        <f>IF(COUNT(BJ130,O166)=2,ROUND(BJ130*O166/SUM(O159:O168),#REF!),"")</f>
        <v/>
      </c>
      <c r="BK160" s="331" t="str">
        <f>IF(COUNT(BK130,P166)=2,ROUND(BK130*P166/SUM(P159:P168),#REF!),"")</f>
        <v/>
      </c>
      <c r="BL160" s="331" t="str">
        <f>IF(COUNT(BL130,Q166)=2,ROUND(BL130*Q166/SUM(Q159:Q168),#REF!),"")</f>
        <v/>
      </c>
      <c r="BM160" s="331" t="str">
        <f>IF(COUNT(BM130,R166)=2,ROUND(BM130*R166/SUM(R159:R168),#REF!),"")</f>
        <v/>
      </c>
      <c r="BN160" s="331" t="str">
        <f>IF(COUNT(BN130,S166)=2,ROUND(BN130*S166/SUM(S159:S168),#REF!),"")</f>
        <v/>
      </c>
      <c r="BO160" s="331" t="str">
        <f>IF(COUNT(BO130,T166)=2,ROUND(BO130*T166/SUM(T159:T168),#REF!),"")</f>
        <v/>
      </c>
      <c r="BP160" s="331" t="str">
        <f>IF(COUNT(BP130,U166)=2,ROUND(BP130*U166/SUM(U159:U168),#REF!),"")</f>
        <v/>
      </c>
      <c r="BQ160" s="331" t="str">
        <f>IF(COUNT(BQ130,V166)=2,ROUND(BQ130*V166/SUM(V159:V168),#REF!),"")</f>
        <v/>
      </c>
      <c r="BR160" s="331" t="str">
        <f>IF(COUNT(BR130,W166)=2,ROUND(BR130*W166/SUM(W159:W168),#REF!),"")</f>
        <v/>
      </c>
      <c r="BS160" s="569" t="e">
        <f>IF(#REF!="発電事業者","年間送電電力量（GWh）","年間受電電力量（GWh）")</f>
        <v>#REF!</v>
      </c>
      <c r="BT160" s="569"/>
      <c r="BU160" s="569"/>
      <c r="BV160" s="333" t="s">
        <v>25</v>
      </c>
      <c r="BW160" s="582"/>
      <c r="BX160" s="582"/>
      <c r="BY160" s="331" t="str">
        <f>IF(COUNT(BY130,X166)=2,ROUND(BY130*X166/SUM(X159:X168),#REF!),"")</f>
        <v/>
      </c>
      <c r="BZ160" s="331" t="str">
        <f>IF(COUNT(BZ130,Y166)=2,ROUND(BZ130*Y166/SUM(Y159:Y168),#REF!),"")</f>
        <v/>
      </c>
      <c r="CA160" s="331" t="str">
        <f>IF(COUNT(CA130,Z166)=2,ROUND(CA130*Z166/SUM(Z159:Z168),#REF!),"")</f>
        <v/>
      </c>
      <c r="CB160" s="331" t="str">
        <f>IF(COUNT(CB130,AA166)=2,ROUND(CB130*AA166/SUM(AA159:AA168),#REF!),"")</f>
        <v/>
      </c>
      <c r="CC160" s="331" t="str">
        <f>IF(COUNT(CC130,AB166)=2,ROUND(CC130*AB166/SUM(AB159:AB168),#REF!),"")</f>
        <v/>
      </c>
      <c r="CD160" s="331" t="str">
        <f>IF(COUNT(CD130,AC166)=2,ROUND(CD130*AC166/SUM(AC159:AC168),#REF!),"")</f>
        <v/>
      </c>
      <c r="CE160" s="331" t="str">
        <f>IF(COUNT(CE130,AD166)=2,ROUND(CE130*AD166/SUM(AD159:AD168),#REF!),"")</f>
        <v/>
      </c>
      <c r="CF160" s="331" t="str">
        <f>IF(COUNT(CF130,AE166)=2,ROUND(CF130*AE166/SUM(AE159:AE168),#REF!),"")</f>
        <v/>
      </c>
      <c r="CG160" s="331" t="str">
        <f>IF(COUNT(CG130,AF166)=2,ROUND(CG130*AF166/SUM(AF159:AF168),#REF!),"")</f>
        <v/>
      </c>
      <c r="CH160" s="565" t="str">
        <f>IF(COUNTA(AG166)=0,"",AG166)</f>
        <v/>
      </c>
      <c r="CI160" s="565"/>
      <c r="CJ160" s="565"/>
      <c r="CK160" s="565"/>
      <c r="CL160" s="565"/>
      <c r="CM160" s="565"/>
      <c r="CN160" s="565"/>
      <c r="CO160" s="565"/>
      <c r="CP160" s="565"/>
      <c r="CQ160" s="565"/>
    </row>
    <row r="161" spans="3:95" s="243" customFormat="1" ht="13.5" customHeight="1">
      <c r="C161" s="568"/>
      <c r="D161" s="568"/>
      <c r="E161" s="332"/>
      <c r="F161" s="569" t="str">
        <f t="shared" ca="1" si="9"/>
        <v/>
      </c>
      <c r="G161" s="569"/>
      <c r="H161" s="569"/>
      <c r="I161" s="333" t="str">
        <f>IF(E161="","",E123)</f>
        <v/>
      </c>
      <c r="J161" s="569" t="e">
        <f>J157&amp;"３"</f>
        <v>#REF!</v>
      </c>
      <c r="K161" s="569"/>
      <c r="L161" s="308"/>
      <c r="M161" s="308"/>
      <c r="N161" s="308"/>
      <c r="O161" s="308"/>
      <c r="P161" s="308"/>
      <c r="Q161" s="308"/>
      <c r="R161" s="308"/>
      <c r="S161" s="308"/>
      <c r="T161" s="308"/>
      <c r="U161" s="308"/>
      <c r="V161" s="308"/>
      <c r="W161" s="308"/>
      <c r="X161" s="308"/>
      <c r="Y161" s="308"/>
      <c r="Z161" s="308"/>
      <c r="AA161" s="308"/>
      <c r="AB161" s="308"/>
      <c r="AC161" s="308"/>
      <c r="AD161" s="308"/>
      <c r="AE161" s="308"/>
      <c r="AF161" s="308"/>
      <c r="AG161" s="570"/>
      <c r="AH161" s="570"/>
      <c r="AI161" s="570"/>
      <c r="AJ161" s="570"/>
      <c r="AK161" s="570"/>
      <c r="AL161" s="570"/>
      <c r="AM161" s="570"/>
      <c r="AN161" s="570"/>
      <c r="AO161" s="570"/>
      <c r="AP161" s="570"/>
      <c r="AR161" s="571" t="b">
        <f t="shared" si="8"/>
        <v>0</v>
      </c>
      <c r="AS161" s="571"/>
      <c r="AT161" s="571"/>
      <c r="AU161" s="282" t="s">
        <v>160</v>
      </c>
      <c r="AV161" s="275"/>
      <c r="AX161" s="569" t="str">
        <f>IF(C167="","",C167)</f>
        <v/>
      </c>
      <c r="AY161" s="569"/>
      <c r="AZ161" s="587" t="str">
        <f>IF(E167="","",E167)</f>
        <v/>
      </c>
      <c r="BA161" s="590" t="str">
        <f ca="1">IF(F167="","",F167)</f>
        <v/>
      </c>
      <c r="BB161" s="590"/>
      <c r="BC161" s="590"/>
      <c r="BD161" s="587" t="str">
        <f>IF(I167="","",I167)</f>
        <v/>
      </c>
      <c r="BE161" s="578" t="e">
        <f>IF(#REF!="発電事業者","送電電力（MW）","受電電力（MW）")</f>
        <v>#REF!</v>
      </c>
      <c r="BF161" s="579"/>
      <c r="BG161" s="331" t="str">
        <f>IF(COUNT(BG128,L167)=2,ROUND(BG128*L167/SUM(L159:L168),#REF!),"")</f>
        <v/>
      </c>
      <c r="BH161" s="331" t="str">
        <f>IF(COUNT(BH128,M167)=2,ROUND(BH128*M167/SUM(M159:M168),#REF!),"")</f>
        <v/>
      </c>
      <c r="BI161" s="331" t="str">
        <f>IF(COUNT(BI128,N167)=2,ROUND(BI128*N167/SUM(N159:N168),#REF!),"")</f>
        <v/>
      </c>
      <c r="BJ161" s="331" t="str">
        <f>IF(COUNT(BJ128,O167)=2,ROUND(BJ128*O167/SUM(O159:O168),#REF!),"")</f>
        <v/>
      </c>
      <c r="BK161" s="331" t="str">
        <f>IF(COUNT(BK128,P167)=2,ROUND(BK128*P167/SUM(P159:P168),#REF!),"")</f>
        <v/>
      </c>
      <c r="BL161" s="331" t="str">
        <f>IF(COUNT(BL128,Q167)=2,ROUND(BL128*Q167/SUM(Q159:Q168),#REF!),"")</f>
        <v/>
      </c>
      <c r="BM161" s="331" t="str">
        <f>IF(COUNT(BM128,R167)=2,ROUND(BM128*R167/SUM(R159:R168),#REF!),"")</f>
        <v/>
      </c>
      <c r="BN161" s="331" t="str">
        <f>IF(COUNT(BN128,S167)=2,ROUND(BN128*S167/SUM(S159:S168),#REF!),"")</f>
        <v/>
      </c>
      <c r="BO161" s="331" t="str">
        <f>IF(COUNT(BO128,T167)=2,ROUND(BO128*T167/SUM(T159:T168),#REF!),"")</f>
        <v/>
      </c>
      <c r="BP161" s="331" t="str">
        <f>IF(COUNT(BP128,U167)=2,ROUND(BP128*U167/SUM(U159:U168),#REF!),"")</f>
        <v/>
      </c>
      <c r="BQ161" s="331" t="str">
        <f>IF(COUNT(BQ128,V167)=2,ROUND(BQ128*V167/SUM(V159:V168),#REF!),"")</f>
        <v/>
      </c>
      <c r="BR161" s="331" t="str">
        <f>IF(COUNT(BR128,W167)=2,ROUND(BR128*W167/SUM(W159:W168),#REF!),"")</f>
        <v/>
      </c>
      <c r="BS161" s="569" t="e">
        <f>IF(#REF!="発電事業者","送電電力（MW）","受電電力（MW）")</f>
        <v>#REF!</v>
      </c>
      <c r="BT161" s="569"/>
      <c r="BU161" s="569"/>
      <c r="BV161" s="333" t="s">
        <v>171</v>
      </c>
      <c r="BW161" s="580"/>
      <c r="BX161" s="580"/>
      <c r="BY161" s="331" t="str">
        <f>IF(COUNT(BY128,X167)=2,ROUND(BY128*X167/SUM(X159:X168),#REF!),"")</f>
        <v/>
      </c>
      <c r="BZ161" s="331" t="str">
        <f>IF(COUNT(BZ128,Y167)=2,ROUND(BZ128*Y167/SUM(Y159:Y168),#REF!),"")</f>
        <v/>
      </c>
      <c r="CA161" s="331" t="str">
        <f>IF(COUNT(CA128,Z167)=2,ROUND(CA128*Z167/SUM(Z159:Z168),#REF!),"")</f>
        <v/>
      </c>
      <c r="CB161" s="331" t="str">
        <f>IF(COUNT(CB128,AA167)=2,ROUND(CB128*AA167/SUM(AA159:AA168),#REF!),"")</f>
        <v/>
      </c>
      <c r="CC161" s="331" t="str">
        <f>IF(COUNT(CC128,AB167)=2,ROUND(CC128*AB167/SUM(AB159:AB168),#REF!),"")</f>
        <v/>
      </c>
      <c r="CD161" s="331" t="str">
        <f>IF(COUNT(CD128,AC167)=2,ROUND(CD128*AC167/SUM(AC159:AC168),#REF!),"")</f>
        <v/>
      </c>
      <c r="CE161" s="331" t="str">
        <f>IF(COUNT(CE128,AD167)=2,ROUND(CE128*AD167/SUM(AD159:AD168),#REF!),"")</f>
        <v/>
      </c>
      <c r="CF161" s="331" t="str">
        <f>IF(COUNT(CF128,AE167)=2,ROUND(CF128*AE167/SUM(AE159:AE168),#REF!),"")</f>
        <v/>
      </c>
      <c r="CG161" s="331" t="str">
        <f>IF(COUNT(CG128,AF167)=2,ROUND(CG128*AF167/SUM(AF159:AF168),#REF!),"")</f>
        <v/>
      </c>
      <c r="CH161" s="563" t="s">
        <v>118</v>
      </c>
      <c r="CI161" s="563"/>
      <c r="CJ161" s="563"/>
      <c r="CK161" s="563"/>
      <c r="CL161" s="563"/>
      <c r="CM161" s="563"/>
      <c r="CN161" s="563"/>
      <c r="CO161" s="563"/>
      <c r="CP161" s="563"/>
      <c r="CQ161" s="563"/>
    </row>
    <row r="162" spans="3:95" s="243" customFormat="1" ht="13.5" customHeight="1">
      <c r="C162" s="568"/>
      <c r="D162" s="568"/>
      <c r="E162" s="332"/>
      <c r="F162" s="569" t="str">
        <f t="shared" ca="1" si="9"/>
        <v/>
      </c>
      <c r="G162" s="569"/>
      <c r="H162" s="569"/>
      <c r="I162" s="333" t="str">
        <f>IF(E162="","",E123)</f>
        <v/>
      </c>
      <c r="J162" s="569" t="e">
        <f>J157&amp;"４"</f>
        <v>#REF!</v>
      </c>
      <c r="K162" s="569"/>
      <c r="L162" s="308"/>
      <c r="M162" s="308"/>
      <c r="N162" s="308"/>
      <c r="O162" s="308"/>
      <c r="P162" s="308"/>
      <c r="Q162" s="308"/>
      <c r="R162" s="308"/>
      <c r="S162" s="308"/>
      <c r="T162" s="308"/>
      <c r="U162" s="308"/>
      <c r="V162" s="308"/>
      <c r="W162" s="308"/>
      <c r="X162" s="308"/>
      <c r="Y162" s="308"/>
      <c r="Z162" s="308"/>
      <c r="AA162" s="308"/>
      <c r="AB162" s="308"/>
      <c r="AC162" s="308"/>
      <c r="AD162" s="308"/>
      <c r="AE162" s="308"/>
      <c r="AF162" s="308"/>
      <c r="AG162" s="570"/>
      <c r="AH162" s="570"/>
      <c r="AI162" s="570"/>
      <c r="AJ162" s="570"/>
      <c r="AK162" s="570"/>
      <c r="AL162" s="570"/>
      <c r="AM162" s="570"/>
      <c r="AN162" s="570"/>
      <c r="AO162" s="570"/>
      <c r="AP162" s="570"/>
      <c r="AR162" s="571" t="b">
        <f t="shared" si="8"/>
        <v>0</v>
      </c>
      <c r="AS162" s="571"/>
      <c r="AT162" s="571"/>
      <c r="AU162" s="282" t="s">
        <v>160</v>
      </c>
      <c r="AV162" s="275"/>
      <c r="AX162" s="569"/>
      <c r="AY162" s="569"/>
      <c r="AZ162" s="588"/>
      <c r="BA162" s="590"/>
      <c r="BB162" s="590"/>
      <c r="BC162" s="590"/>
      <c r="BD162" s="588"/>
      <c r="BE162" s="583"/>
      <c r="BF162" s="584"/>
      <c r="BG162" s="259"/>
      <c r="BH162" s="259"/>
      <c r="BI162" s="259"/>
      <c r="BJ162" s="259"/>
      <c r="BK162" s="259"/>
      <c r="BL162" s="259"/>
      <c r="BM162" s="259"/>
      <c r="BN162" s="259"/>
      <c r="BO162" s="259"/>
      <c r="BP162" s="259"/>
      <c r="BQ162" s="259"/>
      <c r="BR162" s="259"/>
      <c r="BS162" s="569"/>
      <c r="BT162" s="569"/>
      <c r="BU162" s="569"/>
      <c r="BV162" s="333" t="s">
        <v>172</v>
      </c>
      <c r="BW162" s="581"/>
      <c r="BX162" s="581"/>
      <c r="BY162" s="331" t="str">
        <f>IF(COUNT(BY129,X167)=2,ROUND(BY129*X167/SUM(X159:X168),#REF!),"")</f>
        <v/>
      </c>
      <c r="BZ162" s="331" t="str">
        <f>IF(COUNT(BZ129,Y167)=2,ROUND(BZ129*Y167/SUM(Y159:Y168),#REF!),"")</f>
        <v/>
      </c>
      <c r="CA162" s="331" t="str">
        <f>IF(COUNT(CA129,Z167)=2,ROUND(CA129*Z167/SUM(Z159:Z168),#REF!),"")</f>
        <v/>
      </c>
      <c r="CB162" s="331" t="str">
        <f>IF(COUNT(CB129,AA167)=2,ROUND(CB129*AA167/SUM(AA159:AA168),#REF!),"")</f>
        <v/>
      </c>
      <c r="CC162" s="331" t="str">
        <f>IF(COUNT(CC129,AB167)=2,ROUND(CC129*AB167/SUM(AB159:AB168),#REF!),"")</f>
        <v/>
      </c>
      <c r="CD162" s="331" t="str">
        <f>IF(COUNT(CD129,AC167)=2,ROUND(CD129*AC167/SUM(AC159:AC168),#REF!),"")</f>
        <v/>
      </c>
      <c r="CE162" s="331" t="str">
        <f>IF(COUNT(CE129,AD167)=2,ROUND(CE129*AD167/SUM(AD159:AD168),#REF!),"")</f>
        <v/>
      </c>
      <c r="CF162" s="331" t="str">
        <f>IF(COUNT(CF129,AE167)=2,ROUND(CF129*AE167/SUM(AE159:AE168),#REF!),"")</f>
        <v/>
      </c>
      <c r="CG162" s="331" t="str">
        <f>IF(COUNT(CG129,AF167)=2,ROUND(CG129*AF167/SUM(AF159:AF168),#REF!),"")</f>
        <v/>
      </c>
      <c r="CH162" s="564" t="str">
        <f>IF(CH161="","",CH161)</f>
        <v>地熱</v>
      </c>
      <c r="CI162" s="564"/>
      <c r="CJ162" s="564"/>
      <c r="CK162" s="564"/>
      <c r="CL162" s="564"/>
      <c r="CM162" s="564"/>
      <c r="CN162" s="564"/>
      <c r="CO162" s="564"/>
      <c r="CP162" s="564"/>
      <c r="CQ162" s="564"/>
    </row>
    <row r="163" spans="3:95" s="243" customFormat="1" ht="13.5" customHeight="1">
      <c r="C163" s="568"/>
      <c r="D163" s="568"/>
      <c r="E163" s="332"/>
      <c r="F163" s="569" t="str">
        <f t="shared" ca="1" si="9"/>
        <v/>
      </c>
      <c r="G163" s="569"/>
      <c r="H163" s="569"/>
      <c r="I163" s="333" t="str">
        <f>IF(E163="","",E123)</f>
        <v/>
      </c>
      <c r="J163" s="569" t="e">
        <f>J157&amp;"５"</f>
        <v>#REF!</v>
      </c>
      <c r="K163" s="569"/>
      <c r="L163" s="308"/>
      <c r="M163" s="308"/>
      <c r="N163" s="308"/>
      <c r="O163" s="308"/>
      <c r="P163" s="308"/>
      <c r="Q163" s="308"/>
      <c r="R163" s="308"/>
      <c r="S163" s="308"/>
      <c r="T163" s="308"/>
      <c r="U163" s="308"/>
      <c r="V163" s="308"/>
      <c r="W163" s="308"/>
      <c r="X163" s="308"/>
      <c r="Y163" s="308"/>
      <c r="Z163" s="308"/>
      <c r="AA163" s="308"/>
      <c r="AB163" s="308"/>
      <c r="AC163" s="308"/>
      <c r="AD163" s="308"/>
      <c r="AE163" s="308"/>
      <c r="AF163" s="308"/>
      <c r="AG163" s="570"/>
      <c r="AH163" s="570"/>
      <c r="AI163" s="570"/>
      <c r="AJ163" s="570"/>
      <c r="AK163" s="570"/>
      <c r="AL163" s="570"/>
      <c r="AM163" s="570"/>
      <c r="AN163" s="570"/>
      <c r="AO163" s="570"/>
      <c r="AP163" s="570"/>
      <c r="AR163" s="571" t="b">
        <f t="shared" si="8"/>
        <v>0</v>
      </c>
      <c r="AS163" s="571"/>
      <c r="AT163" s="571"/>
      <c r="AU163" s="282" t="s">
        <v>160</v>
      </c>
      <c r="AV163" s="275"/>
      <c r="AX163" s="569"/>
      <c r="AY163" s="569"/>
      <c r="AZ163" s="589"/>
      <c r="BA163" s="590"/>
      <c r="BB163" s="590"/>
      <c r="BC163" s="590"/>
      <c r="BD163" s="589"/>
      <c r="BE163" s="585" t="e">
        <f>IF(#REF!="発電事業者","月間送電電力量（GWh）","月間受電電力量（GWh）")</f>
        <v>#REF!</v>
      </c>
      <c r="BF163" s="586"/>
      <c r="BG163" s="331" t="str">
        <f>IF(COUNT(BG130,L167)=2,ROUND(BG130*L167/SUM(L159:L168),#REF!),"")</f>
        <v/>
      </c>
      <c r="BH163" s="331" t="str">
        <f>IF(COUNT(BH130,M167)=2,ROUND(BH130*M167/SUM(M159:M168),#REF!),"")</f>
        <v/>
      </c>
      <c r="BI163" s="331" t="str">
        <f>IF(COUNT(BI130,N167)=2,ROUND(BI130*N167/SUM(N159:N168),#REF!),"")</f>
        <v/>
      </c>
      <c r="BJ163" s="331" t="str">
        <f>IF(COUNT(BJ130,O167)=2,ROUND(BJ130*O167/SUM(O159:O168),#REF!),"")</f>
        <v/>
      </c>
      <c r="BK163" s="331" t="str">
        <f>IF(COUNT(BK130,P167)=2,ROUND(BK130*P167/SUM(P159:P168),#REF!),"")</f>
        <v/>
      </c>
      <c r="BL163" s="331" t="str">
        <f>IF(COUNT(BL130,Q167)=2,ROUND(BL130*Q167/SUM(Q159:Q168),#REF!),"")</f>
        <v/>
      </c>
      <c r="BM163" s="331" t="str">
        <f>IF(COUNT(BM130,R167)=2,ROUND(BM130*R167/SUM(R159:R168),#REF!),"")</f>
        <v/>
      </c>
      <c r="BN163" s="331" t="str">
        <f>IF(COUNT(BN130,S167)=2,ROUND(BN130*S167/SUM(S159:S168),#REF!),"")</f>
        <v/>
      </c>
      <c r="BO163" s="331" t="str">
        <f>IF(COUNT(BO130,T167)=2,ROUND(BO130*T167/SUM(T159:T168),#REF!),"")</f>
        <v/>
      </c>
      <c r="BP163" s="331" t="str">
        <f>IF(COUNT(BP130,U167)=2,ROUND(BP130*U167/SUM(U159:U168),#REF!),"")</f>
        <v/>
      </c>
      <c r="BQ163" s="331" t="str">
        <f>IF(COUNT(BQ130,V167)=2,ROUND(BQ130*V167/SUM(V159:V168),#REF!),"")</f>
        <v/>
      </c>
      <c r="BR163" s="331" t="str">
        <f>IF(COUNT(BR130,W167)=2,ROUND(BR130*W167/SUM(W159:W168),#REF!),"")</f>
        <v/>
      </c>
      <c r="BS163" s="569" t="e">
        <f>IF(#REF!="発電事業者","年間送電電力量（GWh）","年間受電電力量（GWh）")</f>
        <v>#REF!</v>
      </c>
      <c r="BT163" s="569"/>
      <c r="BU163" s="569"/>
      <c r="BV163" s="333" t="s">
        <v>25</v>
      </c>
      <c r="BW163" s="582"/>
      <c r="BX163" s="582"/>
      <c r="BY163" s="331" t="str">
        <f>IF(COUNT(BY130,X167)=2,ROUND(BY130*X167/SUM(X159:X168),#REF!),"")</f>
        <v/>
      </c>
      <c r="BZ163" s="331" t="str">
        <f>IF(COUNT(BZ130,Y167)=2,ROUND(BZ130*Y167/SUM(Y159:Y168),#REF!),"")</f>
        <v/>
      </c>
      <c r="CA163" s="331" t="str">
        <f>IF(COUNT(CA130,Z167)=2,ROUND(CA130*Z167/SUM(Z159:Z168),#REF!),"")</f>
        <v/>
      </c>
      <c r="CB163" s="331" t="str">
        <f>IF(COUNT(CB130,AA167)=2,ROUND(CB130*AA167/SUM(AA159:AA168),#REF!),"")</f>
        <v/>
      </c>
      <c r="CC163" s="331" t="str">
        <f>IF(COUNT(CC130,AB167)=2,ROUND(CC130*AB167/SUM(AB159:AB168),#REF!),"")</f>
        <v/>
      </c>
      <c r="CD163" s="331" t="str">
        <f>IF(COUNT(CD130,AC167)=2,ROUND(CD130*AC167/SUM(AC159:AC168),#REF!),"")</f>
        <v/>
      </c>
      <c r="CE163" s="331" t="str">
        <f>IF(COUNT(CE130,AD167)=2,ROUND(CE130*AD167/SUM(AD159:AD168),#REF!),"")</f>
        <v/>
      </c>
      <c r="CF163" s="331" t="str">
        <f>IF(COUNT(CF130,AE167)=2,ROUND(CF130*AE167/SUM(AE159:AE168),#REF!),"")</f>
        <v/>
      </c>
      <c r="CG163" s="331" t="str">
        <f>IF(COUNT(CG130,AF167)=2,ROUND(CG130*AF167/SUM(AF159:AF168),#REF!),"")</f>
        <v/>
      </c>
      <c r="CH163" s="565" t="str">
        <f>IF(COUNTA(AG167)=0,"",AG167)</f>
        <v/>
      </c>
      <c r="CI163" s="565"/>
      <c r="CJ163" s="565"/>
      <c r="CK163" s="565"/>
      <c r="CL163" s="565"/>
      <c r="CM163" s="565"/>
      <c r="CN163" s="565"/>
      <c r="CO163" s="565"/>
      <c r="CP163" s="565"/>
      <c r="CQ163" s="565"/>
    </row>
    <row r="164" spans="3:95" s="243" customFormat="1" ht="13.5" customHeight="1">
      <c r="C164" s="568"/>
      <c r="D164" s="568"/>
      <c r="E164" s="332"/>
      <c r="F164" s="569" t="str">
        <f t="shared" ca="1" si="9"/>
        <v/>
      </c>
      <c r="G164" s="569"/>
      <c r="H164" s="569"/>
      <c r="I164" s="333" t="str">
        <f>IF(E164="","",E123)</f>
        <v/>
      </c>
      <c r="J164" s="569" t="e">
        <f>J157&amp;"６"</f>
        <v>#REF!</v>
      </c>
      <c r="K164" s="569"/>
      <c r="L164" s="308"/>
      <c r="M164" s="308"/>
      <c r="N164" s="308"/>
      <c r="O164" s="308"/>
      <c r="P164" s="308"/>
      <c r="Q164" s="308"/>
      <c r="R164" s="308"/>
      <c r="S164" s="308"/>
      <c r="T164" s="308"/>
      <c r="U164" s="308"/>
      <c r="V164" s="308"/>
      <c r="W164" s="308"/>
      <c r="X164" s="308"/>
      <c r="Y164" s="308"/>
      <c r="Z164" s="308"/>
      <c r="AA164" s="308"/>
      <c r="AB164" s="308"/>
      <c r="AC164" s="308"/>
      <c r="AD164" s="308"/>
      <c r="AE164" s="308"/>
      <c r="AF164" s="308"/>
      <c r="AG164" s="570"/>
      <c r="AH164" s="570"/>
      <c r="AI164" s="570"/>
      <c r="AJ164" s="570"/>
      <c r="AK164" s="570"/>
      <c r="AL164" s="570"/>
      <c r="AM164" s="570"/>
      <c r="AN164" s="570"/>
      <c r="AO164" s="570"/>
      <c r="AP164" s="570"/>
      <c r="AR164" s="571" t="b">
        <f t="shared" si="8"/>
        <v>0</v>
      </c>
      <c r="AS164" s="571"/>
      <c r="AT164" s="571"/>
      <c r="AU164" s="282" t="s">
        <v>160</v>
      </c>
      <c r="AV164" s="275"/>
      <c r="AX164" s="569" t="str">
        <f>IF(C168="","",C168)</f>
        <v>自者保有電源</v>
      </c>
      <c r="AY164" s="569"/>
      <c r="AZ164" s="587" t="str">
        <f>IF(E168="","",E168)</f>
        <v/>
      </c>
      <c r="BA164" s="590" t="str">
        <f>IF(F168="","",F168)</f>
        <v/>
      </c>
      <c r="BB164" s="590"/>
      <c r="BC164" s="590"/>
      <c r="BD164" s="587" t="str">
        <f>IF(I168="","",I168)</f>
        <v/>
      </c>
      <c r="BE164" s="578" t="e">
        <f>IF(#REF!="発電事業者","送電電力（MW）","受電電力（MW）")</f>
        <v>#REF!</v>
      </c>
      <c r="BF164" s="579"/>
      <c r="BG164" s="331" t="str">
        <f>IF(COUNT(BG128,L168)=2,ROUND(BG128*L168/SUM(L159:L168),#REF!),"")</f>
        <v/>
      </c>
      <c r="BH164" s="331" t="str">
        <f>IF(COUNT(BH128,M168)=2,ROUND(BH128*M168/SUM(M159:M168),#REF!),"")</f>
        <v/>
      </c>
      <c r="BI164" s="331" t="str">
        <f>IF(COUNT(BI128,N168)=2,ROUND(BI128*N168/SUM(N159:N168),#REF!),"")</f>
        <v/>
      </c>
      <c r="BJ164" s="331" t="str">
        <f>IF(COUNT(BJ128,O168)=2,ROUND(BJ128*O168/SUM(O159:O168),#REF!),"")</f>
        <v/>
      </c>
      <c r="BK164" s="331" t="str">
        <f>IF(COUNT(BK128,P168)=2,ROUND(BK128*P168/SUM(P159:P168),#REF!),"")</f>
        <v/>
      </c>
      <c r="BL164" s="331" t="str">
        <f>IF(COUNT(BL128,Q168)=2,ROUND(BL128*Q168/SUM(Q159:Q168),#REF!),"")</f>
        <v/>
      </c>
      <c r="BM164" s="331" t="str">
        <f>IF(COUNT(BM128,R168)=2,ROUND(BM128*R168/SUM(R159:R168),#REF!),"")</f>
        <v/>
      </c>
      <c r="BN164" s="331" t="str">
        <f>IF(COUNT(BN128,S168)=2,ROUND(BN128*S168/SUM(S159:S168),#REF!),"")</f>
        <v/>
      </c>
      <c r="BO164" s="331" t="str">
        <f>IF(COUNT(BO128,T168)=2,ROUND(BO128*T168/SUM(T159:T168),#REF!),"")</f>
        <v/>
      </c>
      <c r="BP164" s="331" t="str">
        <f>IF(COUNT(BP128,U168)=2,ROUND(BP128*U168/SUM(U159:U168),#REF!),"")</f>
        <v/>
      </c>
      <c r="BQ164" s="331" t="str">
        <f>IF(COUNT(BQ128,V168)=2,ROUND(BQ128*V168/SUM(V159:V168),#REF!),"")</f>
        <v/>
      </c>
      <c r="BR164" s="331" t="str">
        <f>IF(COUNT(BR128,W168)=2,ROUND(BR128*W168/SUM(W159:W168),#REF!),"")</f>
        <v/>
      </c>
      <c r="BS164" s="569" t="e">
        <f>IF(#REF!="発電事業者","送電電力（MW）","受電電力（MW）")</f>
        <v>#REF!</v>
      </c>
      <c r="BT164" s="569"/>
      <c r="BU164" s="569"/>
      <c r="BV164" s="333" t="s">
        <v>171</v>
      </c>
      <c r="BW164" s="355" t="str">
        <f>IF(F156=0,IF(COUNT(BW128,I168)=2,ROUND(BW128*I168/100,#REF!),""),IF(COUNT(BW128,I168)=2,ROUND(BW128*I168/L131,#REF!),""))</f>
        <v/>
      </c>
      <c r="BX164" s="580"/>
      <c r="BY164" s="331" t="str">
        <f>IF(COUNT(BY128,X168)=2,ROUND(BY128*X168/SUM(X159:X168),#REF!),"")</f>
        <v/>
      </c>
      <c r="BZ164" s="331" t="str">
        <f>IF(COUNT(BZ128,Y168)=2,ROUND(BZ128*Y168/SUM(Y159:Y168),#REF!),"")</f>
        <v/>
      </c>
      <c r="CA164" s="331" t="str">
        <f>IF(COUNT(CA128,Z168)=2,ROUND(CA128*Z168/SUM(Z159:Z168),#REF!),"")</f>
        <v/>
      </c>
      <c r="CB164" s="331" t="str">
        <f>IF(COUNT(CB128,AA168)=2,ROUND(CB128*AA168/SUM(AA159:AA168),#REF!),"")</f>
        <v/>
      </c>
      <c r="CC164" s="331" t="str">
        <f>IF(COUNT(CC128,AB168)=2,ROUND(CC128*AB168/SUM(AB159:AB168),#REF!),"")</f>
        <v/>
      </c>
      <c r="CD164" s="331" t="str">
        <f>IF(COUNT(CD128,AC168)=2,ROUND(CD128*AC168/SUM(AC159:AC168),#REF!),"")</f>
        <v/>
      </c>
      <c r="CE164" s="331" t="str">
        <f>IF(COUNT(CE128,AD168)=2,ROUND(CE128*AD168/SUM(AD159:AD168),#REF!),"")</f>
        <v/>
      </c>
      <c r="CF164" s="331" t="str">
        <f>IF(COUNT(CF128,AE168)=2,ROUND(CF128*AE168/SUM(AE159:AE168),#REF!),"")</f>
        <v/>
      </c>
      <c r="CG164" s="331" t="str">
        <f>IF(COUNT(CG128,AF168)=2,ROUND(CG128*AF168/SUM(AF159:AF168),#REF!),"")</f>
        <v/>
      </c>
      <c r="CH164" s="563" t="s">
        <v>118</v>
      </c>
      <c r="CI164" s="563"/>
      <c r="CJ164" s="563"/>
      <c r="CK164" s="563"/>
      <c r="CL164" s="563"/>
      <c r="CM164" s="563"/>
      <c r="CN164" s="563"/>
      <c r="CO164" s="563"/>
      <c r="CP164" s="563"/>
      <c r="CQ164" s="563"/>
    </row>
    <row r="165" spans="3:95" s="243" customFormat="1" ht="13.5" customHeight="1">
      <c r="C165" s="568"/>
      <c r="D165" s="568"/>
      <c r="E165" s="332"/>
      <c r="F165" s="569" t="str">
        <f t="shared" ca="1" si="9"/>
        <v/>
      </c>
      <c r="G165" s="569"/>
      <c r="H165" s="569"/>
      <c r="I165" s="333" t="str">
        <f>IF(E165="","",E123)</f>
        <v/>
      </c>
      <c r="J165" s="569" t="e">
        <f>J157&amp;"７"</f>
        <v>#REF!</v>
      </c>
      <c r="K165" s="569"/>
      <c r="L165" s="308"/>
      <c r="M165" s="308"/>
      <c r="N165" s="308"/>
      <c r="O165" s="308"/>
      <c r="P165" s="308"/>
      <c r="Q165" s="308"/>
      <c r="R165" s="308"/>
      <c r="S165" s="308"/>
      <c r="T165" s="308"/>
      <c r="U165" s="308"/>
      <c r="V165" s="308"/>
      <c r="W165" s="308"/>
      <c r="X165" s="308"/>
      <c r="Y165" s="308"/>
      <c r="Z165" s="308"/>
      <c r="AA165" s="308"/>
      <c r="AB165" s="308"/>
      <c r="AC165" s="308"/>
      <c r="AD165" s="308"/>
      <c r="AE165" s="308"/>
      <c r="AF165" s="308"/>
      <c r="AG165" s="570"/>
      <c r="AH165" s="570"/>
      <c r="AI165" s="570"/>
      <c r="AJ165" s="570"/>
      <c r="AK165" s="570"/>
      <c r="AL165" s="570"/>
      <c r="AM165" s="570"/>
      <c r="AN165" s="570"/>
      <c r="AO165" s="570"/>
      <c r="AP165" s="570"/>
      <c r="AR165" s="571" t="b">
        <f t="shared" si="8"/>
        <v>0</v>
      </c>
      <c r="AS165" s="571"/>
      <c r="AT165" s="571"/>
      <c r="AU165" s="282" t="s">
        <v>160</v>
      </c>
      <c r="AV165" s="275"/>
      <c r="AX165" s="569"/>
      <c r="AY165" s="569"/>
      <c r="AZ165" s="588"/>
      <c r="BA165" s="590"/>
      <c r="BB165" s="590"/>
      <c r="BC165" s="590"/>
      <c r="BD165" s="588"/>
      <c r="BE165" s="583"/>
      <c r="BF165" s="584"/>
      <c r="BG165" s="259"/>
      <c r="BH165" s="259"/>
      <c r="BI165" s="259"/>
      <c r="BJ165" s="259"/>
      <c r="BK165" s="259"/>
      <c r="BL165" s="259"/>
      <c r="BM165" s="259"/>
      <c r="BN165" s="259"/>
      <c r="BO165" s="259"/>
      <c r="BP165" s="259"/>
      <c r="BQ165" s="259"/>
      <c r="BR165" s="259"/>
      <c r="BS165" s="569"/>
      <c r="BT165" s="569"/>
      <c r="BU165" s="569"/>
      <c r="BV165" s="333" t="s">
        <v>172</v>
      </c>
      <c r="BW165" s="355" t="str">
        <f>IF(F156=0,IF(COUNT(BW129,F168)=2,ROUND(BW129*F168/100,#REF!),""),IF(COUNT(BW129,F168)=2,ROUND(BW129*F168/Q129,#REF!),""))</f>
        <v/>
      </c>
      <c r="BX165" s="581"/>
      <c r="BY165" s="331" t="str">
        <f>IF(COUNT(BY129,X168)=2,ROUND(BY129*X168/SUM(X159:X168),#REF!),"")</f>
        <v/>
      </c>
      <c r="BZ165" s="331" t="str">
        <f>IF(COUNT(BZ129,Y168)=2,ROUND(BZ129*Y168/SUM(Y159:Y168),#REF!),"")</f>
        <v/>
      </c>
      <c r="CA165" s="331" t="str">
        <f>IF(COUNT(CA129,Z168)=2,ROUND(CA129*Z168/SUM(Z159:Z168),#REF!),"")</f>
        <v/>
      </c>
      <c r="CB165" s="331" t="str">
        <f>IF(COUNT(CB129,AA168)=2,ROUND(CB129*AA168/SUM(AA159:AA168),#REF!),"")</f>
        <v/>
      </c>
      <c r="CC165" s="331" t="str">
        <f>IF(COUNT(CC129,AB168)=2,ROUND(CC129*AB168/SUM(AB159:AB168),#REF!),"")</f>
        <v/>
      </c>
      <c r="CD165" s="331" t="str">
        <f>IF(COUNT(CD129,AC168)=2,ROUND(CD129*AC168/SUM(AC159:AC168),#REF!),"")</f>
        <v/>
      </c>
      <c r="CE165" s="331" t="str">
        <f>IF(COUNT(CE129,AD168)=2,ROUND(CE129*AD168/SUM(AD159:AD168),#REF!),"")</f>
        <v/>
      </c>
      <c r="CF165" s="331" t="str">
        <f>IF(COUNT(CF129,AE168)=2,ROUND(CF129*AE168/SUM(AE159:AE168),#REF!),"")</f>
        <v/>
      </c>
      <c r="CG165" s="331" t="str">
        <f>IF(COUNT(CG129,AF168)=2,ROUND(CG129*AF168/SUM(AF159:AF168),#REF!),"")</f>
        <v/>
      </c>
      <c r="CH165" s="564" t="str">
        <f>IF(CH164="","",CH164)</f>
        <v>地熱</v>
      </c>
      <c r="CI165" s="564"/>
      <c r="CJ165" s="564"/>
      <c r="CK165" s="564"/>
      <c r="CL165" s="564"/>
      <c r="CM165" s="564"/>
      <c r="CN165" s="564"/>
      <c r="CO165" s="564"/>
      <c r="CP165" s="564"/>
      <c r="CQ165" s="564"/>
    </row>
    <row r="166" spans="3:95" s="243" customFormat="1" ht="13.5" customHeight="1">
      <c r="C166" s="568"/>
      <c r="D166" s="568"/>
      <c r="E166" s="332"/>
      <c r="F166" s="569" t="str">
        <f t="shared" ca="1" si="9"/>
        <v/>
      </c>
      <c r="G166" s="569"/>
      <c r="H166" s="569"/>
      <c r="I166" s="333" t="str">
        <f>IF(E166="","",E123)</f>
        <v/>
      </c>
      <c r="J166" s="569" t="e">
        <f>J157&amp;"８"</f>
        <v>#REF!</v>
      </c>
      <c r="K166" s="569"/>
      <c r="L166" s="308"/>
      <c r="M166" s="308"/>
      <c r="N166" s="308"/>
      <c r="O166" s="308"/>
      <c r="P166" s="308"/>
      <c r="Q166" s="308"/>
      <c r="R166" s="308"/>
      <c r="S166" s="308"/>
      <c r="T166" s="308"/>
      <c r="U166" s="308"/>
      <c r="V166" s="308"/>
      <c r="W166" s="308"/>
      <c r="X166" s="308"/>
      <c r="Y166" s="308"/>
      <c r="Z166" s="308"/>
      <c r="AA166" s="308"/>
      <c r="AB166" s="308"/>
      <c r="AC166" s="308"/>
      <c r="AD166" s="308"/>
      <c r="AE166" s="308"/>
      <c r="AF166" s="308"/>
      <c r="AG166" s="570"/>
      <c r="AH166" s="570"/>
      <c r="AI166" s="570"/>
      <c r="AJ166" s="570"/>
      <c r="AK166" s="570"/>
      <c r="AL166" s="570"/>
      <c r="AM166" s="570"/>
      <c r="AN166" s="570"/>
      <c r="AO166" s="570"/>
      <c r="AP166" s="570"/>
      <c r="AR166" s="571" t="b">
        <f t="shared" si="8"/>
        <v>0</v>
      </c>
      <c r="AS166" s="571"/>
      <c r="AT166" s="571"/>
      <c r="AU166" s="282" t="s">
        <v>160</v>
      </c>
      <c r="AV166" s="257"/>
      <c r="AX166" s="569"/>
      <c r="AY166" s="569"/>
      <c r="AZ166" s="589"/>
      <c r="BA166" s="590"/>
      <c r="BB166" s="590"/>
      <c r="BC166" s="590"/>
      <c r="BD166" s="589"/>
      <c r="BE166" s="585" t="e">
        <f>IF(#REF!="発電事業者","月間送電電力量（GWh）","月間受電電力量（GWh）")</f>
        <v>#REF!</v>
      </c>
      <c r="BF166" s="586"/>
      <c r="BG166" s="297" t="str">
        <f>IF(COUNT(BG130,L168)=2,ROUND(BG130*L168/SUM(L159:L168),#REF!),"")</f>
        <v/>
      </c>
      <c r="BH166" s="297" t="str">
        <f>IF(COUNT(BH130,M168)=2,ROUND(BH130*M168/SUM(M159:M168),#REF!),"")</f>
        <v/>
      </c>
      <c r="BI166" s="297" t="str">
        <f>IF(COUNT(BI130,N168)=2,ROUND(BI130*N168/SUM(N159:N168),#REF!),"")</f>
        <v/>
      </c>
      <c r="BJ166" s="297" t="str">
        <f>IF(COUNT(BJ130,O168)=2,ROUND(BJ130*O168/SUM(O159:O168),#REF!),"")</f>
        <v/>
      </c>
      <c r="BK166" s="297" t="str">
        <f>IF(COUNT(BK130,P168)=2,ROUND(BK130*P168/SUM(P159:P168),#REF!),"")</f>
        <v/>
      </c>
      <c r="BL166" s="297" t="str">
        <f>IF(COUNT(BL130,Q168)=2,ROUND(BL130*Q168/SUM(Q159:Q168),#REF!),"")</f>
        <v/>
      </c>
      <c r="BM166" s="297" t="str">
        <f>IF(COUNT(BM130,R168)=2,ROUND(BM130*R168/SUM(R159:R168),#REF!),"")</f>
        <v/>
      </c>
      <c r="BN166" s="297" t="str">
        <f>IF(COUNT(BN130,S168)=2,ROUND(BN130*S168/SUM(S159:S168),#REF!),"")</f>
        <v/>
      </c>
      <c r="BO166" s="297" t="str">
        <f>IF(COUNT(BO130,T168)=2,ROUND(BO130*T168/SUM(T159:T168),#REF!),"")</f>
        <v/>
      </c>
      <c r="BP166" s="297" t="str">
        <f>IF(COUNT(BP130,U168)=2,ROUND(BP130*U168/SUM(U159:U168),#REF!),"")</f>
        <v/>
      </c>
      <c r="BQ166" s="297" t="str">
        <f>IF(COUNT(BQ130,V168)=2,ROUND(BQ130*V168/SUM(V159:V168),#REF!),"")</f>
        <v/>
      </c>
      <c r="BR166" s="297" t="str">
        <f>IF(COUNT(BR130,W168)=2,ROUND(BR130*W168/SUM(W159:W168),#REF!),"")</f>
        <v/>
      </c>
      <c r="BS166" s="569" t="e">
        <f>IF(#REF!="発電事業者","年間送電電力量（GWh）","年間受電電力量（GWh）")</f>
        <v>#REF!</v>
      </c>
      <c r="BT166" s="569"/>
      <c r="BU166" s="569"/>
      <c r="BV166" s="333" t="s">
        <v>25</v>
      </c>
      <c r="BW166" s="352"/>
      <c r="BX166" s="582"/>
      <c r="BY166" s="297" t="str">
        <f>IF(COUNT(BY130,X168)=2,ROUND(BY130*X168/SUM(X159:X168),#REF!),"")</f>
        <v/>
      </c>
      <c r="BZ166" s="297" t="str">
        <f>IF(COUNT(BZ130,Y168)=2,ROUND(BZ130*Y168/SUM(Y159:Y168),#REF!),"")</f>
        <v/>
      </c>
      <c r="CA166" s="297" t="str">
        <f>IF(COUNT(CA130,Z168)=2,ROUND(CA130*Z168/SUM(Z159:Z168),#REF!),"")</f>
        <v/>
      </c>
      <c r="CB166" s="297" t="str">
        <f>IF(COUNT(CB130,AA168)=2,ROUND(CB130*AA168/SUM(AA159:AA168),#REF!),"")</f>
        <v/>
      </c>
      <c r="CC166" s="297" t="str">
        <f>IF(COUNT(CC130,AB168)=2,ROUND(CC130*AB168/SUM(AB159:AB168),#REF!),"")</f>
        <v/>
      </c>
      <c r="CD166" s="297" t="str">
        <f>IF(COUNT(CD130,AC168)=2,ROUND(CD130*AC168/SUM(AC159:AC168),#REF!),"")</f>
        <v/>
      </c>
      <c r="CE166" s="297" t="str">
        <f>IF(COUNT(CE130,AD168)=2,ROUND(CE130*AD168/SUM(AD159:AD168),#REF!),"")</f>
        <v/>
      </c>
      <c r="CF166" s="297" t="str">
        <f>IF(COUNT(CF130,AE168)=2,ROUND(CF130*AE168/SUM(AE159:AE168),#REF!),"")</f>
        <v/>
      </c>
      <c r="CG166" s="297" t="str">
        <f>IF(COUNT(CG130,AF168)=2,ROUND(CG130*AF168/SUM(AF159:AF168),#REF!),"")</f>
        <v/>
      </c>
      <c r="CH166" s="565" t="str">
        <f>IF(COUNTA(AG168)=0,"",AG168)</f>
        <v/>
      </c>
      <c r="CI166" s="565"/>
      <c r="CJ166" s="565"/>
      <c r="CK166" s="565"/>
      <c r="CL166" s="565"/>
      <c r="CM166" s="565"/>
      <c r="CN166" s="565"/>
      <c r="CO166" s="565"/>
      <c r="CP166" s="565"/>
      <c r="CQ166" s="565"/>
    </row>
    <row r="167" spans="3:95" s="243" customFormat="1" ht="13.5" customHeight="1">
      <c r="C167" s="568"/>
      <c r="D167" s="568"/>
      <c r="E167" s="332"/>
      <c r="F167" s="569" t="str">
        <f t="shared" ca="1" si="9"/>
        <v/>
      </c>
      <c r="G167" s="569"/>
      <c r="H167" s="569"/>
      <c r="I167" s="333" t="str">
        <f>IF(E167="","",E123)</f>
        <v/>
      </c>
      <c r="J167" s="569" t="e">
        <f>J157&amp;"９"</f>
        <v>#REF!</v>
      </c>
      <c r="K167" s="569"/>
      <c r="L167" s="308"/>
      <c r="M167" s="308"/>
      <c r="N167" s="308"/>
      <c r="O167" s="308"/>
      <c r="P167" s="308"/>
      <c r="Q167" s="308"/>
      <c r="R167" s="308"/>
      <c r="S167" s="308"/>
      <c r="T167" s="308"/>
      <c r="U167" s="308"/>
      <c r="V167" s="308"/>
      <c r="W167" s="308"/>
      <c r="X167" s="308"/>
      <c r="Y167" s="308"/>
      <c r="Z167" s="308"/>
      <c r="AA167" s="308"/>
      <c r="AB167" s="308"/>
      <c r="AC167" s="308"/>
      <c r="AD167" s="308"/>
      <c r="AE167" s="308"/>
      <c r="AF167" s="308"/>
      <c r="AG167" s="570"/>
      <c r="AH167" s="570"/>
      <c r="AI167" s="570"/>
      <c r="AJ167" s="570"/>
      <c r="AK167" s="570"/>
      <c r="AL167" s="570"/>
      <c r="AM167" s="570"/>
      <c r="AN167" s="570"/>
      <c r="AO167" s="570"/>
      <c r="AP167" s="570"/>
      <c r="AR167" s="571" t="b">
        <f t="shared" si="8"/>
        <v>0</v>
      </c>
      <c r="AS167" s="571"/>
      <c r="AT167" s="571"/>
      <c r="AU167" s="282" t="s">
        <v>160</v>
      </c>
      <c r="AV167" s="275"/>
    </row>
    <row r="168" spans="3:95" s="243" customFormat="1" ht="13.5" customHeight="1">
      <c r="C168" s="572" t="s">
        <v>307</v>
      </c>
      <c r="D168" s="573"/>
      <c r="E168" s="353"/>
      <c r="F168" s="574"/>
      <c r="G168" s="575"/>
      <c r="H168" s="576"/>
      <c r="I168" s="354"/>
      <c r="J168" s="577"/>
      <c r="K168" s="577"/>
      <c r="L168" s="308"/>
      <c r="M168" s="308"/>
      <c r="N168" s="308"/>
      <c r="O168" s="308"/>
      <c r="P168" s="308"/>
      <c r="Q168" s="308"/>
      <c r="R168" s="308"/>
      <c r="S168" s="308"/>
      <c r="T168" s="308"/>
      <c r="U168" s="308"/>
      <c r="V168" s="308"/>
      <c r="W168" s="308"/>
      <c r="X168" s="308"/>
      <c r="Y168" s="308"/>
      <c r="Z168" s="308"/>
      <c r="AA168" s="308"/>
      <c r="AB168" s="308"/>
      <c r="AC168" s="308"/>
      <c r="AD168" s="308"/>
      <c r="AE168" s="308"/>
      <c r="AF168" s="308"/>
      <c r="AG168" s="570"/>
      <c r="AH168" s="570"/>
      <c r="AI168" s="570"/>
      <c r="AJ168" s="570"/>
      <c r="AK168" s="570"/>
      <c r="AL168" s="570"/>
      <c r="AM168" s="570"/>
      <c r="AN168" s="570"/>
      <c r="AO168" s="570"/>
      <c r="AP168" s="570"/>
      <c r="AR168" s="571" t="b">
        <f t="shared" si="8"/>
        <v>0</v>
      </c>
      <c r="AS168" s="571"/>
      <c r="AT168" s="571"/>
      <c r="AU168" s="282" t="s">
        <v>160</v>
      </c>
    </row>
    <row r="169" spans="3:95" s="243" customFormat="1" ht="13.5" hidden="1" customHeight="1"/>
    <row r="170" spans="3:95" s="243" customFormat="1" ht="13.5" hidden="1" customHeight="1">
      <c r="AV170" s="268"/>
    </row>
    <row r="171" spans="3:95" s="243" customFormat="1" ht="13.5" hidden="1" customHeight="1">
      <c r="AV171" s="268"/>
    </row>
    <row r="172" spans="3:95" s="243" customFormat="1" ht="13.5" hidden="1" customHeight="1">
      <c r="AV172" s="268"/>
    </row>
    <row r="173" spans="3:95" s="243" customFormat="1" ht="13.5" hidden="1" customHeight="1">
      <c r="AV173" s="268"/>
    </row>
    <row r="174" spans="3:95" s="243" customFormat="1" ht="13.5" hidden="1" customHeight="1">
      <c r="AV174" s="268"/>
    </row>
    <row r="175" spans="3:95" s="243" customFormat="1" ht="13.5" hidden="1" customHeight="1">
      <c r="AV175" s="268"/>
    </row>
    <row r="176" spans="3:95" s="243" customFormat="1" ht="13.5" hidden="1" customHeight="1">
      <c r="AV176" s="268"/>
    </row>
    <row r="177" spans="3:100" s="243" customFormat="1" ht="13.5" hidden="1" customHeight="1">
      <c r="AV177" s="268"/>
    </row>
    <row r="178" spans="3:100" s="243" customFormat="1" ht="13.5" hidden="1" customHeight="1">
      <c r="AV178" s="268"/>
    </row>
    <row r="179" spans="3:100" s="243" customFormat="1" ht="13.5" hidden="1" customHeight="1">
      <c r="AV179" s="268"/>
    </row>
    <row r="180" spans="3:100" s="243" customFormat="1" ht="13.5" hidden="1" customHeight="1">
      <c r="AV180" s="268"/>
    </row>
    <row r="181" spans="3:100" s="243" customFormat="1" ht="13.5" hidden="1" customHeight="1">
      <c r="AV181" s="268"/>
    </row>
    <row r="182" spans="3:100" s="243" customFormat="1" ht="13.5" customHeight="1">
      <c r="AQ182" s="268"/>
      <c r="AR182" s="268"/>
      <c r="AS182" s="268"/>
      <c r="AT182" s="268"/>
      <c r="AU182" s="268"/>
    </row>
    <row r="183" spans="3:100" s="243" customFormat="1" ht="13.5" customHeight="1">
      <c r="C183" s="651" t="s">
        <v>8</v>
      </c>
      <c r="D183" s="651"/>
      <c r="E183" s="562" t="s">
        <v>104</v>
      </c>
      <c r="F183" s="562"/>
      <c r="G183" s="279"/>
    </row>
    <row r="184" spans="3:100" s="243" customFormat="1" ht="13.5" customHeight="1">
      <c r="C184" s="651"/>
      <c r="D184" s="651"/>
      <c r="E184" s="562"/>
      <c r="F184" s="562"/>
      <c r="G184" s="279"/>
      <c r="I184" s="244"/>
    </row>
    <row r="185" spans="3:100" s="243" customFormat="1" ht="13.5" customHeight="1">
      <c r="C185" s="235" t="s">
        <v>254</v>
      </c>
      <c r="D185" s="279"/>
      <c r="E185" s="279"/>
      <c r="F185" s="279"/>
      <c r="G185" s="279"/>
      <c r="I185" s="244"/>
      <c r="BC185" s="239" t="e">
        <f>IF(#REF!="発電事業者","算定結果　様式第３２第１表～第４表（保有電源新エネ欄他）","算定結果　様式第３２第１表・第２表（年度末電源構成・発電端電力量）")</f>
        <v>#REF!</v>
      </c>
      <c r="CT185" s="296" t="s">
        <v>114</v>
      </c>
      <c r="CV185" s="286" t="str">
        <f>IF(COUNT(H189:Z212)&gt;0,"○","")</f>
        <v/>
      </c>
    </row>
    <row r="186" spans="3:100" s="243" customFormat="1" ht="13.5" customHeight="1">
      <c r="C186" s="652"/>
      <c r="D186" s="653"/>
      <c r="E186" s="653"/>
      <c r="F186" s="653"/>
      <c r="G186" s="654"/>
      <c r="H186" s="594" t="str">
        <f>$H$66</f>
        <v>地熱</v>
      </c>
      <c r="I186" s="594"/>
      <c r="J186" s="594"/>
      <c r="K186" s="594"/>
      <c r="L186" s="594"/>
      <c r="M186" s="594"/>
      <c r="N186" s="594"/>
      <c r="O186" s="594"/>
      <c r="P186" s="594"/>
      <c r="Q186" s="594"/>
      <c r="R186" s="594"/>
      <c r="S186" s="594"/>
      <c r="T186" s="594"/>
      <c r="U186" s="594"/>
      <c r="V186" s="594"/>
      <c r="W186" s="594"/>
      <c r="X186" s="594"/>
      <c r="Y186" s="594"/>
      <c r="Z186" s="594"/>
      <c r="AA186" s="245"/>
      <c r="AB186" s="245"/>
      <c r="AC186" s="245"/>
      <c r="AD186" s="298"/>
      <c r="AE186" s="298"/>
      <c r="AF186" s="298"/>
      <c r="AG186" s="298"/>
      <c r="AH186" s="298"/>
      <c r="AI186" s="268"/>
      <c r="AJ186" s="268"/>
      <c r="AK186" s="268"/>
      <c r="AL186" s="268"/>
      <c r="AM186" s="268"/>
      <c r="AN186" s="268"/>
      <c r="AO186" s="268"/>
      <c r="AP186" s="268"/>
      <c r="AQ186" s="268"/>
      <c r="AR186" s="268"/>
      <c r="AS186" s="268"/>
      <c r="AT186" s="268"/>
      <c r="AU186" s="268"/>
      <c r="BB186" s="246"/>
      <c r="BC186" s="659" t="s">
        <v>256</v>
      </c>
      <c r="BD186" s="659"/>
      <c r="BE186" s="659"/>
      <c r="BF186" s="659"/>
      <c r="BG186" s="601" t="e">
        <f>DATE(#REF!,1,1)</f>
        <v>#REF!</v>
      </c>
      <c r="BH186" s="602"/>
      <c r="BI186" s="602"/>
      <c r="BJ186" s="602"/>
      <c r="BK186" s="602"/>
      <c r="BL186" s="602"/>
      <c r="BM186" s="602"/>
      <c r="BN186" s="602"/>
      <c r="BO186" s="602"/>
      <c r="BP186" s="602"/>
      <c r="BQ186" s="602"/>
      <c r="BR186" s="603"/>
      <c r="BS186" s="659" t="s">
        <v>257</v>
      </c>
      <c r="BT186" s="659"/>
      <c r="BU186" s="659"/>
      <c r="BV186" s="659"/>
      <c r="BW186" s="592" t="e">
        <f>DATE(#REF!-1,1,1)</f>
        <v>#REF!</v>
      </c>
      <c r="BX186" s="592" t="e">
        <f>DATE(#REF!,1,1)</f>
        <v>#REF!</v>
      </c>
      <c r="BY186" s="592" t="e">
        <f>DATE(#REF!+1,1,1)</f>
        <v>#REF!</v>
      </c>
      <c r="BZ186" s="592" t="e">
        <f>DATE(#REF!+2,1,1)</f>
        <v>#REF!</v>
      </c>
      <c r="CA186" s="592" t="e">
        <f>DATE(#REF!+3,1,1)</f>
        <v>#REF!</v>
      </c>
      <c r="CB186" s="592" t="e">
        <f>DATE(#REF!+4,1,1)</f>
        <v>#REF!</v>
      </c>
      <c r="CC186" s="592" t="e">
        <f>DATE(#REF!+5,1,1)</f>
        <v>#REF!</v>
      </c>
      <c r="CD186" s="592" t="e">
        <f>DATE(#REF!+6,1,1)</f>
        <v>#REF!</v>
      </c>
      <c r="CE186" s="592" t="e">
        <f>DATE(#REF!+7,1,1)</f>
        <v>#REF!</v>
      </c>
      <c r="CF186" s="592" t="e">
        <f>DATE(#REF!+8,1,1)</f>
        <v>#REF!</v>
      </c>
      <c r="CG186" s="592" t="e">
        <f>DATE(#REF!+9,1,1)</f>
        <v>#REF!</v>
      </c>
      <c r="CH186" s="273"/>
      <c r="CI186" s="273"/>
      <c r="CJ186" s="273"/>
      <c r="CK186" s="273"/>
      <c r="CL186" s="273"/>
      <c r="CM186" s="273"/>
      <c r="CN186" s="273"/>
      <c r="CO186" s="273"/>
      <c r="CP186" s="273"/>
      <c r="CQ186" s="273"/>
    </row>
    <row r="187" spans="3:100" s="243" customFormat="1" ht="13.5" customHeight="1">
      <c r="C187" s="661"/>
      <c r="D187" s="662"/>
      <c r="E187" s="662"/>
      <c r="F187" s="662"/>
      <c r="G187" s="663"/>
      <c r="H187" s="595" t="s">
        <v>194</v>
      </c>
      <c r="I187" s="595" t="s">
        <v>195</v>
      </c>
      <c r="J187" s="595" t="s">
        <v>161</v>
      </c>
      <c r="K187" s="595" t="s">
        <v>162</v>
      </c>
      <c r="L187" s="595" t="s">
        <v>163</v>
      </c>
      <c r="M187" s="595" t="s">
        <v>164</v>
      </c>
      <c r="N187" s="595" t="s">
        <v>165</v>
      </c>
      <c r="O187" s="595" t="s">
        <v>166</v>
      </c>
      <c r="P187" s="595" t="s">
        <v>167</v>
      </c>
      <c r="Q187" s="595" t="s">
        <v>168</v>
      </c>
      <c r="R187" s="595" t="s">
        <v>169</v>
      </c>
      <c r="S187" s="595" t="s">
        <v>170</v>
      </c>
      <c r="T187" s="595" t="s">
        <v>25</v>
      </c>
      <c r="U187" s="637"/>
      <c r="V187" s="638"/>
      <c r="W187" s="638"/>
      <c r="X187" s="638"/>
      <c r="Y187" s="638"/>
      <c r="Z187" s="639"/>
      <c r="AA187" s="245"/>
      <c r="AB187" s="245"/>
      <c r="AC187" s="245"/>
      <c r="AD187" s="298"/>
      <c r="AE187" s="298"/>
      <c r="AF187" s="298"/>
      <c r="AG187" s="298"/>
      <c r="AH187" s="298"/>
      <c r="AI187" s="245"/>
      <c r="AJ187" s="245"/>
      <c r="AK187" s="245"/>
      <c r="AL187" s="245"/>
      <c r="AM187" s="245"/>
      <c r="AN187" s="245"/>
      <c r="AO187" s="245"/>
      <c r="AP187" s="245"/>
      <c r="AQ187" s="245"/>
      <c r="AR187" s="245"/>
      <c r="AS187" s="245"/>
      <c r="AT187" s="245"/>
      <c r="AU187" s="245"/>
      <c r="AX187" s="280"/>
      <c r="AY187" s="280"/>
      <c r="AZ187" s="280"/>
      <c r="BA187" s="280"/>
      <c r="BB187" s="246"/>
      <c r="BC187" s="659"/>
      <c r="BD187" s="659"/>
      <c r="BE187" s="659"/>
      <c r="BF187" s="659"/>
      <c r="BG187" s="334" t="s">
        <v>194</v>
      </c>
      <c r="BH187" s="334" t="s">
        <v>195</v>
      </c>
      <c r="BI187" s="334" t="s">
        <v>161</v>
      </c>
      <c r="BJ187" s="334" t="s">
        <v>162</v>
      </c>
      <c r="BK187" s="334" t="s">
        <v>163</v>
      </c>
      <c r="BL187" s="334" t="s">
        <v>164</v>
      </c>
      <c r="BM187" s="334" t="s">
        <v>165</v>
      </c>
      <c r="BN187" s="334" t="s">
        <v>166</v>
      </c>
      <c r="BO187" s="334" t="s">
        <v>167</v>
      </c>
      <c r="BP187" s="334" t="s">
        <v>168</v>
      </c>
      <c r="BQ187" s="334" t="s">
        <v>169</v>
      </c>
      <c r="BR187" s="334" t="s">
        <v>170</v>
      </c>
      <c r="BS187" s="659"/>
      <c r="BT187" s="659"/>
      <c r="BU187" s="659"/>
      <c r="BV187" s="659"/>
      <c r="BW187" s="593"/>
      <c r="BX187" s="593"/>
      <c r="BY187" s="593"/>
      <c r="BZ187" s="593"/>
      <c r="CA187" s="593"/>
      <c r="CB187" s="593"/>
      <c r="CC187" s="593"/>
      <c r="CD187" s="593"/>
      <c r="CE187" s="593"/>
      <c r="CF187" s="593"/>
      <c r="CG187" s="593"/>
      <c r="CH187" s="273"/>
      <c r="CI187" s="273"/>
      <c r="CJ187" s="273"/>
      <c r="CK187" s="273"/>
      <c r="CL187" s="273"/>
      <c r="CM187" s="273"/>
      <c r="CN187" s="273"/>
      <c r="CO187" s="273"/>
      <c r="CP187" s="273"/>
      <c r="CQ187" s="273"/>
    </row>
    <row r="188" spans="3:100" s="243" customFormat="1" ht="13.5" customHeight="1">
      <c r="C188" s="655"/>
      <c r="D188" s="656"/>
      <c r="E188" s="656"/>
      <c r="F188" s="656"/>
      <c r="G188" s="657"/>
      <c r="H188" s="596"/>
      <c r="I188" s="596"/>
      <c r="J188" s="596"/>
      <c r="K188" s="596"/>
      <c r="L188" s="596"/>
      <c r="M188" s="596"/>
      <c r="N188" s="596"/>
      <c r="O188" s="596"/>
      <c r="P188" s="596"/>
      <c r="Q188" s="596"/>
      <c r="R188" s="596"/>
      <c r="S188" s="596"/>
      <c r="T188" s="596"/>
      <c r="U188" s="640"/>
      <c r="V188" s="641"/>
      <c r="W188" s="641"/>
      <c r="X188" s="641"/>
      <c r="Y188" s="641"/>
      <c r="Z188" s="642"/>
      <c r="AA188" s="250"/>
      <c r="AB188" s="250"/>
      <c r="AC188" s="250"/>
      <c r="AD188" s="268"/>
      <c r="AE188" s="268"/>
      <c r="AF188" s="268"/>
      <c r="AG188" s="268"/>
      <c r="AH188" s="268"/>
      <c r="AI188" s="250"/>
      <c r="AJ188" s="250"/>
      <c r="AK188" s="250"/>
      <c r="AL188" s="250"/>
      <c r="AM188" s="250"/>
      <c r="AN188" s="250"/>
      <c r="AO188" s="250"/>
      <c r="AP188" s="250"/>
      <c r="AQ188" s="250"/>
      <c r="AR188" s="250"/>
      <c r="AS188" s="250"/>
      <c r="AT188" s="250"/>
      <c r="AU188" s="250"/>
      <c r="AX188" s="280"/>
      <c r="AY188" s="280"/>
      <c r="AZ188" s="280"/>
      <c r="BA188" s="280"/>
      <c r="BB188" s="246"/>
      <c r="BC188" s="634" t="s">
        <v>198</v>
      </c>
      <c r="BD188" s="635"/>
      <c r="BE188" s="635"/>
      <c r="BF188" s="636"/>
      <c r="BG188" s="297" t="str">
        <f t="shared" ref="BG188:BR188" si="10">IF(COUNT(H193)=0,"",H193)</f>
        <v/>
      </c>
      <c r="BH188" s="297" t="str">
        <f t="shared" si="10"/>
        <v/>
      </c>
      <c r="BI188" s="297" t="str">
        <f t="shared" si="10"/>
        <v/>
      </c>
      <c r="BJ188" s="297" t="str">
        <f t="shared" si="10"/>
        <v/>
      </c>
      <c r="BK188" s="297" t="str">
        <f t="shared" si="10"/>
        <v/>
      </c>
      <c r="BL188" s="297" t="str">
        <f t="shared" si="10"/>
        <v/>
      </c>
      <c r="BM188" s="297" t="str">
        <f t="shared" si="10"/>
        <v/>
      </c>
      <c r="BN188" s="297" t="str">
        <f t="shared" si="10"/>
        <v/>
      </c>
      <c r="BO188" s="297" t="str">
        <f t="shared" si="10"/>
        <v/>
      </c>
      <c r="BP188" s="297" t="str">
        <f t="shared" si="10"/>
        <v/>
      </c>
      <c r="BQ188" s="297" t="str">
        <f t="shared" si="10"/>
        <v/>
      </c>
      <c r="BR188" s="297" t="str">
        <f t="shared" si="10"/>
        <v/>
      </c>
      <c r="BS188" s="597" t="s">
        <v>198</v>
      </c>
      <c r="BT188" s="633"/>
      <c r="BU188" s="598"/>
      <c r="BV188" s="334" t="s">
        <v>171</v>
      </c>
      <c r="BW188" s="253" t="str">
        <f>IF(COUNT(L191)=0,"",L191)</f>
        <v/>
      </c>
      <c r="BX188" s="253" t="str">
        <f>IF(COUNT(L193)=0,"",L193)</f>
        <v/>
      </c>
      <c r="BY188" s="253" t="str">
        <f>IF(COUNT(L195)=0,"",L195)</f>
        <v/>
      </c>
      <c r="BZ188" s="253" t="str">
        <f>IF(COUNT(L197)=0,"",L197)</f>
        <v/>
      </c>
      <c r="CA188" s="253" t="str">
        <f>IF(COUNT(L199)=0,"",L199)</f>
        <v/>
      </c>
      <c r="CB188" s="253" t="str">
        <f>IF(COUNT(L201)=0,"",L201)</f>
        <v/>
      </c>
      <c r="CC188" s="253" t="str">
        <f>IF(COUNT(L203)=0,"",L203)</f>
        <v/>
      </c>
      <c r="CD188" s="253" t="str">
        <f>IF(COUNT(L205)=0,"",L205)</f>
        <v/>
      </c>
      <c r="CE188" s="253" t="str">
        <f>IF(COUNT(L207)=0,"",L207)</f>
        <v/>
      </c>
      <c r="CF188" s="253" t="str">
        <f>IF(COUNT(L209)=0,"",L209)</f>
        <v/>
      </c>
      <c r="CG188" s="253" t="str">
        <f>IF(COUNT(L211)=0,"",L211)</f>
        <v/>
      </c>
      <c r="CH188" s="257"/>
      <c r="CI188" s="257"/>
      <c r="CJ188" s="257"/>
      <c r="CK188" s="257"/>
      <c r="CL188" s="257"/>
      <c r="CM188" s="257"/>
      <c r="CN188" s="257"/>
      <c r="CO188" s="257"/>
      <c r="CP188" s="257"/>
      <c r="CQ188" s="257"/>
    </row>
    <row r="189" spans="3:100" s="243" customFormat="1" ht="13.5" customHeight="1">
      <c r="C189" s="604" t="e">
        <f>DATE(#REF!-2,1,1)</f>
        <v>#REF!</v>
      </c>
      <c r="D189" s="605"/>
      <c r="E189" s="613" t="s">
        <v>198</v>
      </c>
      <c r="F189" s="614"/>
      <c r="G189" s="615"/>
      <c r="H189" s="255"/>
      <c r="I189" s="255"/>
      <c r="J189" s="255"/>
      <c r="K189" s="255"/>
      <c r="L189" s="255"/>
      <c r="M189" s="255"/>
      <c r="N189" s="255"/>
      <c r="O189" s="255"/>
      <c r="P189" s="255"/>
      <c r="Q189" s="256"/>
      <c r="R189" s="256"/>
      <c r="S189" s="256"/>
      <c r="T189" s="255"/>
      <c r="U189" s="578"/>
      <c r="V189" s="644"/>
      <c r="W189" s="644"/>
      <c r="X189" s="644"/>
      <c r="Y189" s="644"/>
      <c r="Z189" s="579"/>
      <c r="AA189" s="257"/>
      <c r="AB189" s="257"/>
      <c r="AC189" s="257"/>
      <c r="AD189" s="299"/>
      <c r="AE189" s="299"/>
      <c r="AF189" s="268"/>
      <c r="AG189" s="268"/>
      <c r="AH189" s="268"/>
      <c r="AI189" s="257"/>
      <c r="AJ189" s="257"/>
      <c r="AK189" s="257"/>
      <c r="AL189" s="257"/>
      <c r="AM189" s="257"/>
      <c r="AN189" s="257"/>
      <c r="AO189" s="257"/>
      <c r="AP189" s="257"/>
      <c r="AQ189" s="257"/>
      <c r="AR189" s="257"/>
      <c r="AS189" s="257"/>
      <c r="AT189" s="257"/>
      <c r="AU189" s="257"/>
      <c r="AX189" s="280"/>
      <c r="AY189" s="280"/>
      <c r="AZ189" s="280"/>
      <c r="BA189" s="280"/>
      <c r="BB189" s="246"/>
      <c r="BC189" s="648"/>
      <c r="BD189" s="649"/>
      <c r="BE189" s="649"/>
      <c r="BF189" s="650"/>
      <c r="BG189" s="259"/>
      <c r="BH189" s="259"/>
      <c r="BI189" s="259"/>
      <c r="BJ189" s="259"/>
      <c r="BK189" s="259"/>
      <c r="BL189" s="259"/>
      <c r="BM189" s="259"/>
      <c r="BN189" s="259"/>
      <c r="BO189" s="259"/>
      <c r="BP189" s="259"/>
      <c r="BQ189" s="259"/>
      <c r="BR189" s="259"/>
      <c r="BS189" s="599"/>
      <c r="BT189" s="643"/>
      <c r="BU189" s="600"/>
      <c r="BV189" s="334" t="s">
        <v>172</v>
      </c>
      <c r="BW189" s="253" t="str">
        <f>IF(COUNT(Q189)=0,"",Q189)</f>
        <v/>
      </c>
      <c r="BX189" s="253" t="str">
        <f>IF(COUNT(Q193)=0,"",Q193)</f>
        <v/>
      </c>
      <c r="BY189" s="253" t="str">
        <f>IF(COUNT(Q195)=0,"",Q195)</f>
        <v/>
      </c>
      <c r="BZ189" s="253" t="str">
        <f>IF(COUNT(Q197)=0,"",Q197)</f>
        <v/>
      </c>
      <c r="CA189" s="253" t="str">
        <f>IF(COUNT(Q199)=0,"",Q199)</f>
        <v/>
      </c>
      <c r="CB189" s="253" t="str">
        <f>IF(COUNT(Q201)=0,"",Q201)</f>
        <v/>
      </c>
      <c r="CC189" s="253" t="str">
        <f>IF(COUNT(Q203)=0,"",Q203)</f>
        <v/>
      </c>
      <c r="CD189" s="253" t="str">
        <f>IF(COUNT(Q205)=0,"",Q205)</f>
        <v/>
      </c>
      <c r="CE189" s="253" t="str">
        <f>IF(COUNT(Q207)=0,"",Q207)</f>
        <v/>
      </c>
      <c r="CF189" s="253" t="str">
        <f>IF(COUNT(Q209)=0,"",Q209)</f>
        <v/>
      </c>
      <c r="CG189" s="253" t="str">
        <f>IF(COUNT(Q211)=0,"",Q211)</f>
        <v/>
      </c>
      <c r="CH189" s="257"/>
      <c r="CI189" s="257"/>
      <c r="CJ189" s="257"/>
      <c r="CK189" s="257"/>
      <c r="CL189" s="257"/>
      <c r="CM189" s="257"/>
      <c r="CN189" s="257"/>
      <c r="CO189" s="257"/>
      <c r="CP189" s="257"/>
      <c r="CQ189" s="257"/>
    </row>
    <row r="190" spans="3:100" s="243" customFormat="1" ht="13.5" customHeight="1">
      <c r="C190" s="606"/>
      <c r="D190" s="607"/>
      <c r="E190" s="608" t="s">
        <v>252</v>
      </c>
      <c r="F190" s="609"/>
      <c r="G190" s="610"/>
      <c r="H190" s="260"/>
      <c r="I190" s="260"/>
      <c r="J190" s="260"/>
      <c r="K190" s="260"/>
      <c r="L190" s="260"/>
      <c r="M190" s="260"/>
      <c r="N190" s="260"/>
      <c r="O190" s="260"/>
      <c r="P190" s="260"/>
      <c r="Q190" s="261"/>
      <c r="R190" s="261"/>
      <c r="S190" s="261"/>
      <c r="T190" s="262" t="str">
        <f>IF(COUNT(H190:S190)=0,"",SUMPRODUCT(ROUND(H190:S190,1)))</f>
        <v/>
      </c>
      <c r="U190" s="645"/>
      <c r="V190" s="646"/>
      <c r="W190" s="646"/>
      <c r="X190" s="646"/>
      <c r="Y190" s="646"/>
      <c r="Z190" s="647"/>
      <c r="AA190" s="257"/>
      <c r="AB190" s="257"/>
      <c r="AC190" s="257"/>
      <c r="AD190" s="299"/>
      <c r="AE190" s="299"/>
      <c r="AF190" s="268"/>
      <c r="AG190" s="268"/>
      <c r="AH190" s="268"/>
      <c r="AI190" s="271"/>
      <c r="AJ190" s="271"/>
      <c r="AK190" s="271"/>
      <c r="AL190" s="271"/>
      <c r="AM190" s="271"/>
      <c r="AN190" s="271"/>
      <c r="AO190" s="271"/>
      <c r="AP190" s="271"/>
      <c r="AQ190" s="271"/>
      <c r="AR190" s="271"/>
      <c r="AS190" s="271"/>
      <c r="AT190" s="271"/>
      <c r="AU190" s="272"/>
      <c r="AX190" s="280"/>
      <c r="AY190" s="280"/>
      <c r="AZ190" s="280"/>
      <c r="BA190" s="280"/>
      <c r="BB190" s="246"/>
      <c r="BC190" s="594" t="s">
        <v>205</v>
      </c>
      <c r="BD190" s="594"/>
      <c r="BE190" s="594"/>
      <c r="BF190" s="594"/>
      <c r="BG190" s="253" t="str">
        <f>IF(COUNT(H194)=0,"",ROUND(H194,#REF!))</f>
        <v/>
      </c>
      <c r="BH190" s="253" t="str">
        <f>IF(COUNT(I194)=0,"",ROUND(I194,#REF!))</f>
        <v/>
      </c>
      <c r="BI190" s="253" t="str">
        <f>IF(COUNT(J194)=0,"",ROUND(J194,#REF!))</f>
        <v/>
      </c>
      <c r="BJ190" s="253" t="str">
        <f>IF(COUNT(K194)=0,"",ROUND(K194,#REF!))</f>
        <v/>
      </c>
      <c r="BK190" s="253" t="str">
        <f>IF(COUNT(L194)=0,"",ROUND(L194,#REF!))</f>
        <v/>
      </c>
      <c r="BL190" s="253" t="str">
        <f>IF(COUNT(M194)=0,"",ROUND(M194,#REF!))</f>
        <v/>
      </c>
      <c r="BM190" s="253" t="str">
        <f>IF(COUNT(N194)=0,"",ROUND(N194,#REF!))</f>
        <v/>
      </c>
      <c r="BN190" s="253" t="str">
        <f>IF(COUNT(O194)=0,"",ROUND(O194,#REF!))</f>
        <v/>
      </c>
      <c r="BO190" s="253" t="str">
        <f>IF(COUNT(P194)=0,"",ROUND(P194,#REF!))</f>
        <v/>
      </c>
      <c r="BP190" s="253" t="str">
        <f>IF(COUNT(Q194)=0,"",ROUND(Q194,#REF!))</f>
        <v/>
      </c>
      <c r="BQ190" s="253" t="str">
        <f>IF(COUNT(R194)=0,"",ROUND(R194,#REF!))</f>
        <v/>
      </c>
      <c r="BR190" s="253" t="str">
        <f>IF(COUNT(S194)=0,"",ROUND(S194,#REF!))</f>
        <v/>
      </c>
      <c r="BS190" s="634" t="s">
        <v>205</v>
      </c>
      <c r="BT190" s="635"/>
      <c r="BU190" s="636"/>
      <c r="BV190" s="334" t="s">
        <v>25</v>
      </c>
      <c r="BW190" s="253" t="str">
        <f>IF(COUNT(T192)=0,"",T192)</f>
        <v/>
      </c>
      <c r="BX190" s="253" t="str">
        <f>IF(COUNT(T194)=0,"",T194)</f>
        <v/>
      </c>
      <c r="BY190" s="253" t="str">
        <f>IF(COUNT(T196)=0,"",T196)</f>
        <v/>
      </c>
      <c r="BZ190" s="266" t="str">
        <f>IF(COUNT(T198)=0,"",T198)</f>
        <v/>
      </c>
      <c r="CA190" s="253" t="str">
        <f>IF(COUNT(T200)=0,"",T200)</f>
        <v/>
      </c>
      <c r="CB190" s="253" t="str">
        <f>IF(COUNT(T202)=0,"",T202)</f>
        <v/>
      </c>
      <c r="CC190" s="253" t="str">
        <f>IF(COUNT(T204)=0,"",T204)</f>
        <v/>
      </c>
      <c r="CD190" s="253" t="str">
        <f>IF(COUNT(T206)=0,"",T206)</f>
        <v/>
      </c>
      <c r="CE190" s="253" t="str">
        <f>IF(COUNT(T208)=0,"",T208)</f>
        <v/>
      </c>
      <c r="CF190" s="253" t="str">
        <f>IF(COUNT(T210)=0,"",T210)</f>
        <v/>
      </c>
      <c r="CG190" s="253" t="str">
        <f>IF(COUNT(T212)=0,"",T212)</f>
        <v/>
      </c>
      <c r="CH190" s="257"/>
      <c r="CI190" s="257"/>
      <c r="CJ190" s="257"/>
      <c r="CK190" s="257"/>
      <c r="CL190" s="257"/>
      <c r="CM190" s="257"/>
      <c r="CN190" s="257"/>
      <c r="CO190" s="257"/>
      <c r="CP190" s="257"/>
      <c r="CQ190" s="257"/>
    </row>
    <row r="191" spans="3:100" s="243" customFormat="1" ht="13.5" customHeight="1">
      <c r="C191" s="604" t="e">
        <f>DATE(#REF!-1,1,1)</f>
        <v>#REF!</v>
      </c>
      <c r="D191" s="605"/>
      <c r="E191" s="613" t="s">
        <v>198</v>
      </c>
      <c r="F191" s="614"/>
      <c r="G191" s="615"/>
      <c r="H191" s="256"/>
      <c r="I191" s="256"/>
      <c r="J191" s="256"/>
      <c r="K191" s="256"/>
      <c r="L191" s="256"/>
      <c r="M191" s="256"/>
      <c r="N191" s="256"/>
      <c r="O191" s="256"/>
      <c r="P191" s="256"/>
      <c r="Q191" s="256"/>
      <c r="R191" s="256"/>
      <c r="S191" s="256"/>
      <c r="T191" s="255"/>
      <c r="U191" s="613" t="s">
        <v>210</v>
      </c>
      <c r="V191" s="614"/>
      <c r="W191" s="614"/>
      <c r="X191" s="615"/>
      <c r="Y191" s="666"/>
      <c r="Z191" s="667"/>
      <c r="AA191" s="257"/>
      <c r="AB191" s="257"/>
      <c r="AC191" s="257"/>
      <c r="AD191" s="299"/>
      <c r="AE191" s="299"/>
      <c r="AF191" s="268"/>
      <c r="AG191" s="268"/>
      <c r="AH191" s="268"/>
      <c r="AI191" s="257"/>
      <c r="AJ191" s="257"/>
      <c r="AK191" s="257"/>
      <c r="AL191" s="257"/>
      <c r="AM191" s="257"/>
      <c r="AN191" s="257"/>
      <c r="AO191" s="257"/>
      <c r="AP191" s="257"/>
      <c r="AQ191" s="257"/>
      <c r="AR191" s="257"/>
      <c r="AS191" s="257"/>
      <c r="AT191" s="257"/>
      <c r="AU191" s="257"/>
      <c r="AX191" s="280"/>
      <c r="AY191" s="280"/>
      <c r="AZ191" s="280"/>
      <c r="BB191" s="246"/>
      <c r="BC191" s="627"/>
      <c r="BD191" s="628"/>
      <c r="BE191" s="628"/>
      <c r="BF191" s="628"/>
      <c r="BG191" s="628"/>
      <c r="BH191" s="628"/>
      <c r="BI191" s="628"/>
      <c r="BJ191" s="628"/>
      <c r="BK191" s="628"/>
      <c r="BL191" s="628"/>
      <c r="BM191" s="628"/>
      <c r="BN191" s="628"/>
      <c r="BO191" s="628"/>
      <c r="BP191" s="628"/>
      <c r="BQ191" s="628"/>
      <c r="BR191" s="629"/>
      <c r="BS191" s="597" t="s">
        <v>206</v>
      </c>
      <c r="BT191" s="633"/>
      <c r="BU191" s="598"/>
      <c r="BV191" s="334" t="s">
        <v>25</v>
      </c>
      <c r="BW191" s="253" t="str">
        <f>IF(COUNT(Y191)=0,"",IF(#REF!="発電事業者",Y191,IF(SUMIF($C219:$D228,"その他事業者",L219:L228)=0,IF(Y191*L228/SUM(L219:L228)=0,"",Y191*L228/SUM(L219:L228)),ROUND(Y191*SUMIF($C219:$D228,"その他事業者",L219:L228)/SUM(L219:L228),#REF!)+Y191*L228/SUM(L219:L228))))</f>
        <v/>
      </c>
      <c r="BX191" s="253" t="str">
        <f>IF(COUNT(Y193)=0,"",IF(#REF!="発電事業者",Y193,IF(SUMIF($C219:$D228,"その他事業者",W219:W228)=0,IF(Y193*W228/SUM(W219:W228)=0,"",Y193*W228/SUM(W219:W228)),ROUND(Y193*SUMIF($C219:$D228,"その他事業者",W219:W228)/SUM(W219:W228),#REF!)+Y193*W228/SUM(W219:W228))))</f>
        <v/>
      </c>
      <c r="BY191" s="267"/>
      <c r="BZ191" s="267"/>
      <c r="CA191" s="267"/>
      <c r="CB191" s="253" t="str">
        <f>IF(COUNT(Y201)=0,"",IF(#REF!="発電事業者",Y201,IF(SUMIF($C219:$D228,"その他事業者",AA219:AA228)=0,IF(Y201*AA228/SUM(AA219:AA228)=0,"",Y201*AA228/SUM(AA219:AA228)),ROUND(Y201*SUMIF($C219:$D228,"その他事業者",AA219:AA228)/SUM(AA219:AA228),#REF!)+Y201*AA228/SUM(AA219:AA228))))</f>
        <v/>
      </c>
      <c r="CC191" s="267"/>
      <c r="CD191" s="267"/>
      <c r="CE191" s="267"/>
      <c r="CF191" s="267"/>
      <c r="CG191" s="253" t="str">
        <f>IF(COUNT(Y211)=0,"",IF(#REF!="発電事業者",Y211,IF(SUMIF($C219:$D228,"その他事業者",AF219:AF228)=0,IF(Y211*AF228/SUM(AF219:AF228)=0,"",Y211*AF228/SUM(AF219:AF228)),ROUND(Y211*SUMIF($C219:$D228,"その他事業者",AF219:AF228)/SUM(AF219:AF228),#REF!)+Y211*AF228/SUM(AF219:AF228))))</f>
        <v/>
      </c>
      <c r="CH191" s="257"/>
      <c r="CI191" s="257"/>
      <c r="CJ191" s="257"/>
      <c r="CK191" s="257"/>
      <c r="CL191" s="257"/>
      <c r="CM191" s="257"/>
      <c r="CN191" s="257"/>
      <c r="CO191" s="257"/>
      <c r="CP191" s="257"/>
      <c r="CQ191" s="257"/>
    </row>
    <row r="192" spans="3:100" s="243" customFormat="1" ht="13.5" customHeight="1">
      <c r="C192" s="606"/>
      <c r="D192" s="607"/>
      <c r="E192" s="608" t="s">
        <v>252</v>
      </c>
      <c r="F192" s="609"/>
      <c r="G192" s="610"/>
      <c r="H192" s="261"/>
      <c r="I192" s="261"/>
      <c r="J192" s="261"/>
      <c r="K192" s="261"/>
      <c r="L192" s="261"/>
      <c r="M192" s="261"/>
      <c r="N192" s="261"/>
      <c r="O192" s="261"/>
      <c r="P192" s="261"/>
      <c r="Q192" s="261"/>
      <c r="R192" s="261"/>
      <c r="S192" s="261"/>
      <c r="T192" s="262" t="str">
        <f>IF(COUNT(H192:S192)=0,"",SUMPRODUCT(ROUND(H192:S192,1)))</f>
        <v/>
      </c>
      <c r="U192" s="608" t="s">
        <v>211</v>
      </c>
      <c r="V192" s="609"/>
      <c r="W192" s="609"/>
      <c r="X192" s="610"/>
      <c r="Y192" s="664"/>
      <c r="Z192" s="665"/>
      <c r="AA192" s="257"/>
      <c r="AB192" s="257"/>
      <c r="AC192" s="257"/>
      <c r="AD192" s="299"/>
      <c r="AE192" s="299"/>
      <c r="AF192" s="268"/>
      <c r="AG192" s="268"/>
      <c r="AH192" s="268"/>
      <c r="AI192" s="271"/>
      <c r="AJ192" s="271"/>
      <c r="AK192" s="271"/>
      <c r="AL192" s="271"/>
      <c r="AM192" s="271"/>
      <c r="AN192" s="271"/>
      <c r="AO192" s="271"/>
      <c r="AP192" s="271"/>
      <c r="AQ192" s="271"/>
      <c r="AR192" s="271"/>
      <c r="AS192" s="271"/>
      <c r="AT192" s="271"/>
      <c r="AU192" s="272"/>
      <c r="AX192" s="280"/>
      <c r="AY192" s="280"/>
      <c r="AZ192" s="280"/>
      <c r="BB192" s="246"/>
      <c r="BC192" s="630"/>
      <c r="BD192" s="631"/>
      <c r="BE192" s="631"/>
      <c r="BF192" s="631"/>
      <c r="BG192" s="631"/>
      <c r="BH192" s="631"/>
      <c r="BI192" s="631"/>
      <c r="BJ192" s="631"/>
      <c r="BK192" s="631"/>
      <c r="BL192" s="631"/>
      <c r="BM192" s="631"/>
      <c r="BN192" s="631"/>
      <c r="BO192" s="631"/>
      <c r="BP192" s="631"/>
      <c r="BQ192" s="631"/>
      <c r="BR192" s="632"/>
      <c r="BS192" s="634" t="s">
        <v>207</v>
      </c>
      <c r="BT192" s="635"/>
      <c r="BU192" s="636"/>
      <c r="BV192" s="334" t="s">
        <v>25</v>
      </c>
      <c r="BW192" s="253" t="str">
        <f>IF(COUNT(Y192)=0,"",Y192)</f>
        <v/>
      </c>
      <c r="BX192" s="253" t="str">
        <f>IF(COUNT(Y194)=0,"",Y194)</f>
        <v/>
      </c>
      <c r="BY192" s="267"/>
      <c r="BZ192" s="267"/>
      <c r="CA192" s="267"/>
      <c r="CB192" s="253" t="str">
        <f>IF(COUNT(Y202)=0,"",Y202)</f>
        <v/>
      </c>
      <c r="CC192" s="267"/>
      <c r="CD192" s="267"/>
      <c r="CE192" s="267"/>
      <c r="CF192" s="267"/>
      <c r="CG192" s="253" t="str">
        <f>IF(COUNT(Y212)=0,"",Y212)</f>
        <v/>
      </c>
      <c r="CH192" s="257"/>
      <c r="CI192" s="257"/>
      <c r="CJ192" s="257"/>
      <c r="CK192" s="257"/>
      <c r="CL192" s="257"/>
      <c r="CM192" s="257"/>
      <c r="CN192" s="257"/>
      <c r="CO192" s="257"/>
      <c r="CP192" s="257"/>
      <c r="CQ192" s="257"/>
    </row>
    <row r="193" spans="3:95" s="243" customFormat="1" ht="13.5" customHeight="1">
      <c r="C193" s="604" t="e">
        <f>DATE(#REF!,1,1)</f>
        <v>#REF!</v>
      </c>
      <c r="D193" s="605"/>
      <c r="E193" s="613" t="s">
        <v>198</v>
      </c>
      <c r="F193" s="614"/>
      <c r="G193" s="615"/>
      <c r="H193" s="256"/>
      <c r="I193" s="256"/>
      <c r="J193" s="256"/>
      <c r="K193" s="256"/>
      <c r="L193" s="256"/>
      <c r="M193" s="256"/>
      <c r="N193" s="256"/>
      <c r="O193" s="256"/>
      <c r="P193" s="256"/>
      <c r="Q193" s="256"/>
      <c r="R193" s="256"/>
      <c r="S193" s="256"/>
      <c r="T193" s="255"/>
      <c r="U193" s="613" t="s">
        <v>210</v>
      </c>
      <c r="V193" s="614"/>
      <c r="W193" s="614"/>
      <c r="X193" s="615"/>
      <c r="Y193" s="666"/>
      <c r="Z193" s="667"/>
      <c r="AA193" s="257"/>
      <c r="AB193" s="257"/>
      <c r="AC193" s="257"/>
      <c r="AD193" s="299"/>
      <c r="AE193" s="299"/>
      <c r="AF193" s="268"/>
      <c r="AG193" s="268"/>
      <c r="AH193" s="268"/>
      <c r="AI193" s="257"/>
      <c r="AJ193" s="257"/>
      <c r="AK193" s="257"/>
      <c r="AL193" s="257"/>
      <c r="AM193" s="257"/>
      <c r="AN193" s="257"/>
      <c r="AO193" s="257"/>
      <c r="AP193" s="257"/>
      <c r="AQ193" s="257"/>
      <c r="AR193" s="257"/>
      <c r="AS193" s="257"/>
      <c r="AT193" s="257"/>
      <c r="AU193" s="257"/>
      <c r="AX193" s="268"/>
      <c r="BB193" s="268"/>
      <c r="BC193" s="245"/>
      <c r="BD193" s="245"/>
      <c r="BE193" s="245"/>
      <c r="BF193" s="245"/>
      <c r="BG193" s="245"/>
      <c r="BH193" s="245"/>
      <c r="BI193" s="245"/>
      <c r="BJ193" s="245"/>
      <c r="BK193" s="245"/>
      <c r="BL193" s="245"/>
      <c r="BM193" s="245"/>
      <c r="BN193" s="245"/>
      <c r="BO193" s="245"/>
      <c r="BP193" s="245"/>
      <c r="BQ193" s="245"/>
      <c r="BR193" s="245"/>
      <c r="BS193" s="245"/>
      <c r="BT193" s="245"/>
      <c r="BU193" s="245"/>
      <c r="BV193" s="245"/>
      <c r="BW193" s="245"/>
      <c r="BX193" s="257"/>
      <c r="BY193" s="257"/>
      <c r="BZ193" s="257"/>
      <c r="CA193" s="257"/>
      <c r="CB193" s="257"/>
      <c r="CC193" s="257"/>
      <c r="CD193" s="257"/>
      <c r="CE193" s="257"/>
      <c r="CF193" s="257"/>
      <c r="CG193" s="257"/>
      <c r="CH193" s="257"/>
      <c r="CI193" s="257"/>
      <c r="CJ193" s="257"/>
      <c r="CK193" s="257"/>
      <c r="CL193" s="257"/>
      <c r="CM193" s="257"/>
      <c r="CN193" s="257"/>
      <c r="CO193" s="257"/>
      <c r="CP193" s="257"/>
      <c r="CQ193" s="257"/>
    </row>
    <row r="194" spans="3:95" s="243" customFormat="1" ht="13.5" customHeight="1">
      <c r="C194" s="606"/>
      <c r="D194" s="607"/>
      <c r="E194" s="608" t="s">
        <v>212</v>
      </c>
      <c r="F194" s="609"/>
      <c r="G194" s="610"/>
      <c r="H194" s="261"/>
      <c r="I194" s="261"/>
      <c r="J194" s="261"/>
      <c r="K194" s="261"/>
      <c r="L194" s="261"/>
      <c r="M194" s="261"/>
      <c r="N194" s="261"/>
      <c r="O194" s="261"/>
      <c r="P194" s="261"/>
      <c r="Q194" s="261"/>
      <c r="R194" s="261"/>
      <c r="S194" s="261"/>
      <c r="T194" s="262" t="str">
        <f>IF(COUNT(H194:S194)=0,"",SUMPRODUCT(ROUND(H194:S194,1)))</f>
        <v/>
      </c>
      <c r="U194" s="608" t="s">
        <v>211</v>
      </c>
      <c r="V194" s="609"/>
      <c r="W194" s="609"/>
      <c r="X194" s="610"/>
      <c r="Y194" s="664"/>
      <c r="Z194" s="665"/>
      <c r="AA194" s="257"/>
      <c r="AB194" s="257"/>
      <c r="AC194" s="257"/>
      <c r="AD194" s="299"/>
      <c r="AE194" s="299"/>
      <c r="AF194" s="268"/>
      <c r="AG194" s="268"/>
      <c r="AH194" s="268"/>
      <c r="AI194" s="271"/>
      <c r="AJ194" s="271"/>
      <c r="AK194" s="271"/>
      <c r="AL194" s="271"/>
      <c r="AM194" s="271"/>
      <c r="AN194" s="271"/>
      <c r="AO194" s="271"/>
      <c r="AP194" s="271"/>
      <c r="AQ194" s="271"/>
      <c r="AR194" s="271"/>
      <c r="AS194" s="271"/>
      <c r="AT194" s="271"/>
      <c r="AU194" s="272"/>
      <c r="AX194" s="240" t="e">
        <f>IF(#REF!="発電事業者","算定結果　送電取引帳票","算定結果　受電取引帳票")</f>
        <v>#REF!</v>
      </c>
      <c r="BR194" s="268"/>
    </row>
    <row r="195" spans="3:95" s="243" customFormat="1" ht="13.5" customHeight="1">
      <c r="C195" s="604" t="e">
        <f>DATE(#REF!+1,1,1)</f>
        <v>#REF!</v>
      </c>
      <c r="D195" s="605"/>
      <c r="E195" s="613" t="s">
        <v>198</v>
      </c>
      <c r="F195" s="614"/>
      <c r="G195" s="615"/>
      <c r="H195" s="256"/>
      <c r="I195" s="256"/>
      <c r="J195" s="256"/>
      <c r="K195" s="256"/>
      <c r="L195" s="256"/>
      <c r="M195" s="256"/>
      <c r="N195" s="256"/>
      <c r="O195" s="256"/>
      <c r="P195" s="256"/>
      <c r="Q195" s="256"/>
      <c r="R195" s="256"/>
      <c r="S195" s="256"/>
      <c r="T195" s="255"/>
      <c r="U195" s="618"/>
      <c r="V195" s="619"/>
      <c r="W195" s="619"/>
      <c r="X195" s="619"/>
      <c r="Y195" s="619"/>
      <c r="Z195" s="620"/>
      <c r="AA195" s="257"/>
      <c r="AB195" s="257"/>
      <c r="AC195" s="257"/>
      <c r="AD195" s="299"/>
      <c r="AE195" s="299"/>
      <c r="AF195" s="268"/>
      <c r="AG195" s="268"/>
      <c r="AH195" s="268"/>
      <c r="AI195" s="257"/>
      <c r="AJ195" s="257"/>
      <c r="AK195" s="257"/>
      <c r="AL195" s="257"/>
      <c r="AM195" s="257"/>
      <c r="AN195" s="257"/>
      <c r="AO195" s="257"/>
      <c r="AP195" s="257"/>
      <c r="AQ195" s="257"/>
      <c r="AR195" s="257"/>
      <c r="AS195" s="257"/>
      <c r="AT195" s="257"/>
      <c r="AU195" s="257"/>
      <c r="AX195" s="594" t="s">
        <v>200</v>
      </c>
      <c r="AY195" s="594"/>
      <c r="AZ195" s="595" t="s">
        <v>201</v>
      </c>
      <c r="BA195" s="594" t="s">
        <v>202</v>
      </c>
      <c r="BB195" s="594"/>
      <c r="BC195" s="594"/>
      <c r="BD195" s="595" t="s">
        <v>203</v>
      </c>
      <c r="BE195" s="597" t="s">
        <v>176</v>
      </c>
      <c r="BF195" s="598"/>
      <c r="BG195" s="601" t="e">
        <f>DATE(#REF!,1,1)</f>
        <v>#REF!</v>
      </c>
      <c r="BH195" s="602"/>
      <c r="BI195" s="602"/>
      <c r="BJ195" s="602"/>
      <c r="BK195" s="602"/>
      <c r="BL195" s="602"/>
      <c r="BM195" s="602"/>
      <c r="BN195" s="602"/>
      <c r="BO195" s="602"/>
      <c r="BP195" s="602"/>
      <c r="BQ195" s="602"/>
      <c r="BR195" s="603"/>
      <c r="BS195" s="594" t="s">
        <v>175</v>
      </c>
      <c r="BT195" s="594"/>
      <c r="BU195" s="594"/>
      <c r="BV195" s="594"/>
      <c r="BW195" s="592" t="e">
        <f>DATE(#REF!-1,1,1)</f>
        <v>#REF!</v>
      </c>
      <c r="BX195" s="592" t="e">
        <f>DATE(#REF!,1,1)</f>
        <v>#REF!</v>
      </c>
      <c r="BY195" s="592" t="e">
        <f>DATE(#REF!+1,1,1)</f>
        <v>#REF!</v>
      </c>
      <c r="BZ195" s="592" t="e">
        <f>DATE(#REF!+2,1,1)</f>
        <v>#REF!</v>
      </c>
      <c r="CA195" s="592" t="e">
        <f>DATE(#REF!+3,1,1)</f>
        <v>#REF!</v>
      </c>
      <c r="CB195" s="592" t="e">
        <f>DATE(#REF!+4,1,1)</f>
        <v>#REF!</v>
      </c>
      <c r="CC195" s="592" t="e">
        <f>DATE(#REF!+5,1,1)</f>
        <v>#REF!</v>
      </c>
      <c r="CD195" s="592" t="e">
        <f>DATE(#REF!+6,1,1)</f>
        <v>#REF!</v>
      </c>
      <c r="CE195" s="592" t="e">
        <f>DATE(#REF!+7,1,1)</f>
        <v>#REF!</v>
      </c>
      <c r="CF195" s="592" t="e">
        <f>DATE(#REF!+8,1,1)</f>
        <v>#REF!</v>
      </c>
      <c r="CG195" s="592" t="e">
        <f>DATE(#REF!+9,1,1)</f>
        <v>#REF!</v>
      </c>
      <c r="CH195" s="566" t="s">
        <v>268</v>
      </c>
      <c r="CI195" s="567"/>
      <c r="CJ195" s="567"/>
      <c r="CK195" s="567"/>
      <c r="CL195" s="567"/>
      <c r="CM195" s="567"/>
      <c r="CN195" s="567"/>
      <c r="CO195" s="567"/>
      <c r="CP195" s="567"/>
      <c r="CQ195" s="567"/>
    </row>
    <row r="196" spans="3:95" s="243" customFormat="1" ht="13.5" customHeight="1">
      <c r="C196" s="606"/>
      <c r="D196" s="607"/>
      <c r="E196" s="608" t="s">
        <v>212</v>
      </c>
      <c r="F196" s="609"/>
      <c r="G196" s="610"/>
      <c r="H196" s="261"/>
      <c r="I196" s="261"/>
      <c r="J196" s="261"/>
      <c r="K196" s="261"/>
      <c r="L196" s="261"/>
      <c r="M196" s="261"/>
      <c r="N196" s="261"/>
      <c r="O196" s="261"/>
      <c r="P196" s="261"/>
      <c r="Q196" s="261"/>
      <c r="R196" s="261"/>
      <c r="S196" s="261"/>
      <c r="T196" s="262" t="str">
        <f>IF(COUNT(H196:S196)=0,"",SUMPRODUCT(ROUND(H196:S196,1)))</f>
        <v/>
      </c>
      <c r="U196" s="621"/>
      <c r="V196" s="622"/>
      <c r="W196" s="622"/>
      <c r="X196" s="622"/>
      <c r="Y196" s="622"/>
      <c r="Z196" s="623"/>
      <c r="AA196" s="257"/>
      <c r="AB196" s="257"/>
      <c r="AC196" s="257"/>
      <c r="AD196" s="299"/>
      <c r="AE196" s="299"/>
      <c r="AF196" s="268"/>
      <c r="AG196" s="268"/>
      <c r="AH196" s="268"/>
      <c r="AI196" s="271"/>
      <c r="AJ196" s="271"/>
      <c r="AK196" s="271"/>
      <c r="AL196" s="271"/>
      <c r="AM196" s="271"/>
      <c r="AN196" s="271"/>
      <c r="AO196" s="271"/>
      <c r="AP196" s="271"/>
      <c r="AQ196" s="271"/>
      <c r="AR196" s="271"/>
      <c r="AS196" s="271"/>
      <c r="AT196" s="271"/>
      <c r="AU196" s="272"/>
      <c r="AX196" s="594"/>
      <c r="AY196" s="594"/>
      <c r="AZ196" s="596"/>
      <c r="BA196" s="594"/>
      <c r="BB196" s="594"/>
      <c r="BC196" s="594"/>
      <c r="BD196" s="596"/>
      <c r="BE196" s="599"/>
      <c r="BF196" s="600"/>
      <c r="BG196" s="334" t="s">
        <v>194</v>
      </c>
      <c r="BH196" s="334" t="s">
        <v>195</v>
      </c>
      <c r="BI196" s="334" t="s">
        <v>161</v>
      </c>
      <c r="BJ196" s="334" t="s">
        <v>162</v>
      </c>
      <c r="BK196" s="334" t="s">
        <v>163</v>
      </c>
      <c r="BL196" s="334" t="s">
        <v>164</v>
      </c>
      <c r="BM196" s="334" t="s">
        <v>165</v>
      </c>
      <c r="BN196" s="334" t="s">
        <v>166</v>
      </c>
      <c r="BO196" s="334" t="s">
        <v>167</v>
      </c>
      <c r="BP196" s="334" t="s">
        <v>168</v>
      </c>
      <c r="BQ196" s="334" t="s">
        <v>169</v>
      </c>
      <c r="BR196" s="334" t="s">
        <v>170</v>
      </c>
      <c r="BS196" s="594"/>
      <c r="BT196" s="594"/>
      <c r="BU196" s="594"/>
      <c r="BV196" s="594"/>
      <c r="BW196" s="593"/>
      <c r="BX196" s="593"/>
      <c r="BY196" s="593">
        <v>43101</v>
      </c>
      <c r="BZ196" s="593">
        <v>43466</v>
      </c>
      <c r="CA196" s="593">
        <v>43831</v>
      </c>
      <c r="CB196" s="593">
        <v>44197</v>
      </c>
      <c r="CC196" s="593">
        <v>44562</v>
      </c>
      <c r="CD196" s="593">
        <v>44927</v>
      </c>
      <c r="CE196" s="593">
        <v>45292</v>
      </c>
      <c r="CF196" s="593">
        <v>45658</v>
      </c>
      <c r="CG196" s="593">
        <v>46023</v>
      </c>
      <c r="CH196" s="567"/>
      <c r="CI196" s="567"/>
      <c r="CJ196" s="567"/>
      <c r="CK196" s="567"/>
      <c r="CL196" s="567"/>
      <c r="CM196" s="567"/>
      <c r="CN196" s="567"/>
      <c r="CO196" s="567"/>
      <c r="CP196" s="567"/>
      <c r="CQ196" s="567"/>
    </row>
    <row r="197" spans="3:95" s="243" customFormat="1" ht="13.5" customHeight="1">
      <c r="C197" s="604" t="e">
        <f>DATE(#REF!+2,1,1)</f>
        <v>#REF!</v>
      </c>
      <c r="D197" s="605"/>
      <c r="E197" s="613" t="s">
        <v>198</v>
      </c>
      <c r="F197" s="614"/>
      <c r="G197" s="615"/>
      <c r="H197" s="256"/>
      <c r="I197" s="256"/>
      <c r="J197" s="256"/>
      <c r="K197" s="256"/>
      <c r="L197" s="256"/>
      <c r="M197" s="256"/>
      <c r="N197" s="256"/>
      <c r="O197" s="256"/>
      <c r="P197" s="256"/>
      <c r="Q197" s="256"/>
      <c r="R197" s="256"/>
      <c r="S197" s="256"/>
      <c r="T197" s="255"/>
      <c r="U197" s="621"/>
      <c r="V197" s="622"/>
      <c r="W197" s="622"/>
      <c r="X197" s="622"/>
      <c r="Y197" s="622"/>
      <c r="Z197" s="623"/>
      <c r="AA197" s="257"/>
      <c r="AB197" s="257"/>
      <c r="AC197" s="257"/>
      <c r="AD197" s="299"/>
      <c r="AE197" s="299"/>
      <c r="AF197" s="268"/>
      <c r="AG197" s="268"/>
      <c r="AH197" s="268"/>
      <c r="AI197" s="257"/>
      <c r="AJ197" s="257"/>
      <c r="AK197" s="257"/>
      <c r="AL197" s="257"/>
      <c r="AM197" s="257"/>
      <c r="AN197" s="257"/>
      <c r="AO197" s="257"/>
      <c r="AP197" s="257"/>
      <c r="AQ197" s="257"/>
      <c r="AR197" s="257"/>
      <c r="AS197" s="257"/>
      <c r="AT197" s="257"/>
      <c r="AU197" s="257"/>
      <c r="AX197" s="569" t="str">
        <f>IF(C219="","",C219)</f>
        <v/>
      </c>
      <c r="AY197" s="569"/>
      <c r="AZ197" s="587" t="str">
        <f>IF(E219="","",E219)</f>
        <v/>
      </c>
      <c r="BA197" s="590" t="str">
        <f ca="1">IF(F219="","",F219)</f>
        <v/>
      </c>
      <c r="BB197" s="590"/>
      <c r="BC197" s="590"/>
      <c r="BD197" s="587" t="str">
        <f>IF(I219="","",I219)</f>
        <v/>
      </c>
      <c r="BE197" s="578" t="e">
        <f>IF(#REF!="発電事業者","送電電力（MW）","受電電力（MW）")</f>
        <v>#REF!</v>
      </c>
      <c r="BF197" s="579"/>
      <c r="BG197" s="331" t="str">
        <f>IF(AND(COUNT(BG188)+COUNTA(E219)=2,L219&lt;&gt;""),ROUND(BG188-SUMIF(BE200:BF226,BE197,BG200:BG226),#REF!),"")</f>
        <v/>
      </c>
      <c r="BH197" s="331" t="str">
        <f>IF(AND(COUNT(BH188)+COUNTA(E219)=2,M219&lt;&gt;""),ROUND(BH188-SUMIF(BE200:BF226,BE197,BH200:BH226),#REF!),"")</f>
        <v/>
      </c>
      <c r="BI197" s="331" t="str">
        <f>IF(AND(COUNT(BI188)+COUNTA(E219)=2,N219&lt;&gt;""),ROUND(BI188-SUMIF(BE200:BF226,BE197,BI200:BI226),#REF!),"")</f>
        <v/>
      </c>
      <c r="BJ197" s="331" t="str">
        <f>IF(AND(COUNT(BJ188)+COUNTA(E219)=2,O219&lt;&gt;""),ROUND(BJ188-SUMIF(BE200:BF226,BE197,BJ200:BJ226),#REF!),"")</f>
        <v/>
      </c>
      <c r="BK197" s="331" t="str">
        <f>IF(AND(COUNT(BK188)+COUNTA(E219)=2,P219&lt;&gt;""),ROUND(BK188-SUMIF(BE200:BF226,BE197,BK200:BK226),#REF!),"")</f>
        <v/>
      </c>
      <c r="BL197" s="331" t="str">
        <f>IF(AND(COUNT(BL188)+COUNTA(E219)=2,Q219&lt;&gt;""),ROUND(BL188-SUMIF(BE200:BF226,BE197,BL200:BL226),#REF!),"")</f>
        <v/>
      </c>
      <c r="BM197" s="331" t="str">
        <f>IF(AND(COUNT(BM188)+COUNTA(E219)=2,R219&lt;&gt;""),ROUND(BM188-SUMIF(BE200:BF226,BE197,BM200:BM226),#REF!),"")</f>
        <v/>
      </c>
      <c r="BN197" s="331" t="str">
        <f>IF(AND(COUNT(BN188)+COUNTA(E219)=2,S219&lt;&gt;""),ROUND(BN188-SUMIF(BE200:BF226,BE197,BN200:BN226),#REF!),"")</f>
        <v/>
      </c>
      <c r="BO197" s="331" t="str">
        <f>IF(AND(COUNT(BO188)+COUNTA(E219)=2,T219&lt;&gt;""),ROUND(BO188-SUMIF(BE200:BF226,BE197,BO200:BO226),#REF!),"")</f>
        <v/>
      </c>
      <c r="BP197" s="331" t="str">
        <f>IF(AND(COUNT(BP188)+COUNTA(E219)=2,U219&lt;&gt;""),ROUND(BP188-SUMIF(BE200:BF226,BE197,BP200:BP226),#REF!),"")</f>
        <v/>
      </c>
      <c r="BQ197" s="331" t="str">
        <f>IF(AND(COUNT(BQ188)+COUNTA(E219)=2,V219&lt;&gt;""),ROUND(BQ188-SUMIF(BE200:BF226,BE197,BQ200:BQ226),#REF!),"")</f>
        <v/>
      </c>
      <c r="BR197" s="331" t="str">
        <f>IF(AND(COUNT(BR188)+COUNTA(E219)=2,W219&lt;&gt;""),ROUND(BR188-SUMIF(BE200:BF226,BE197,BR200:BR226),#REF!),"")</f>
        <v/>
      </c>
      <c r="BS197" s="569" t="e">
        <f>IF(#REF!="発電事業者","送電電力（MW）","受電電力（MW）")</f>
        <v>#REF!</v>
      </c>
      <c r="BT197" s="569"/>
      <c r="BU197" s="569"/>
      <c r="BV197" s="333" t="s">
        <v>171</v>
      </c>
      <c r="BW197" s="580"/>
      <c r="BX197" s="580"/>
      <c r="BY197" s="331" t="str">
        <f>IF(AND(COUNT(BY188)+COUNTA(E219)=2,X219&lt;&gt;""),ROUND(BY188-SUMIF(BV200:BV226,BV197,BY200:BY226),#REF!),"")</f>
        <v/>
      </c>
      <c r="BZ197" s="331" t="str">
        <f>IF(AND(COUNT(BZ188)+COUNTA(E219)=2,Y219&lt;&gt;""),ROUND(BZ188-SUMIF(BV200:BV226,BV197,BZ200:BZ226),#REF!),"")</f>
        <v/>
      </c>
      <c r="CA197" s="331" t="str">
        <f>IF(AND(COUNT(CA188)+COUNTA(E219)=2,Z219&lt;&gt;""),ROUND(CA188-SUMIF(BV200:BV226,BV197,CA200:CA226),#REF!),"")</f>
        <v/>
      </c>
      <c r="CB197" s="331" t="str">
        <f>IF(AND(COUNT(CB188)+COUNTA(E219)=2,AA219&lt;&gt;""),ROUND(CB188-SUMIF(BV200:BV226,BV197,CB200:CB226),#REF!),"")</f>
        <v/>
      </c>
      <c r="CC197" s="331" t="str">
        <f>IF(AND(COUNT(CC188)+COUNTA(E219)=2,AB219&lt;&gt;""),ROUND(CC188-SUMIF(BV200:BV226,BV197,CC200:CC226),#REF!),"")</f>
        <v/>
      </c>
      <c r="CD197" s="331" t="str">
        <f>IF(AND(COUNT(CD188)+COUNTA(E219)=2,AC219&lt;&gt;""),ROUND(CD188-SUMIF(BV200:BV226,BV197,CD200:CD226),#REF!),"")</f>
        <v/>
      </c>
      <c r="CE197" s="331" t="str">
        <f>IF(AND(COUNT(CE188)+COUNTA(E219)=2,AD219&lt;&gt;""),ROUND(CE188-SUMIF(BV200:BV226,BV197,CE200:CE226),#REF!),"")</f>
        <v/>
      </c>
      <c r="CF197" s="331" t="str">
        <f>IF(AND(COUNT(CF188)+COUNTA(E219)=2,AE219&lt;&gt;""),ROUND(CF188-SUMIF(BV200:BV226,BV197,CF200:CF226),#REF!),"")</f>
        <v/>
      </c>
      <c r="CG197" s="331" t="str">
        <f>IF(AND(COUNT(CG188)+COUNTA(E219)=2,AF219&lt;&gt;""),ROUND(CG188-SUMIF(BV200:BV226,BV197,CG200:CG226),#REF!),"")</f>
        <v/>
      </c>
      <c r="CH197" s="563" t="s">
        <v>118</v>
      </c>
      <c r="CI197" s="563"/>
      <c r="CJ197" s="563"/>
      <c r="CK197" s="563"/>
      <c r="CL197" s="563"/>
      <c r="CM197" s="563"/>
      <c r="CN197" s="563"/>
      <c r="CO197" s="563"/>
      <c r="CP197" s="563"/>
      <c r="CQ197" s="563"/>
    </row>
    <row r="198" spans="3:95" s="243" customFormat="1" ht="13.5" customHeight="1">
      <c r="C198" s="606"/>
      <c r="D198" s="607"/>
      <c r="E198" s="608" t="s">
        <v>212</v>
      </c>
      <c r="F198" s="609"/>
      <c r="G198" s="610"/>
      <c r="H198" s="261"/>
      <c r="I198" s="261"/>
      <c r="J198" s="261"/>
      <c r="K198" s="261"/>
      <c r="L198" s="261"/>
      <c r="M198" s="261"/>
      <c r="N198" s="261"/>
      <c r="O198" s="261"/>
      <c r="P198" s="261"/>
      <c r="Q198" s="261"/>
      <c r="R198" s="261"/>
      <c r="S198" s="261"/>
      <c r="T198" s="262" t="str">
        <f>IF(COUNT(H198:S198)=0,"",SUMPRODUCT(ROUND(H198:S198,1)))</f>
        <v/>
      </c>
      <c r="U198" s="621"/>
      <c r="V198" s="622"/>
      <c r="W198" s="622"/>
      <c r="X198" s="622"/>
      <c r="Y198" s="622"/>
      <c r="Z198" s="623"/>
      <c r="AA198" s="257"/>
      <c r="AB198" s="257"/>
      <c r="AC198" s="257"/>
      <c r="AD198" s="299"/>
      <c r="AE198" s="299"/>
      <c r="AF198" s="268"/>
      <c r="AG198" s="268"/>
      <c r="AH198" s="268"/>
      <c r="AI198" s="271"/>
      <c r="AJ198" s="271"/>
      <c r="AK198" s="271"/>
      <c r="AL198" s="271"/>
      <c r="AM198" s="271"/>
      <c r="AN198" s="271"/>
      <c r="AO198" s="271"/>
      <c r="AP198" s="271"/>
      <c r="AQ198" s="271"/>
      <c r="AR198" s="271"/>
      <c r="AS198" s="271"/>
      <c r="AT198" s="271"/>
      <c r="AU198" s="272"/>
      <c r="AX198" s="569"/>
      <c r="AY198" s="569"/>
      <c r="AZ198" s="588"/>
      <c r="BA198" s="590"/>
      <c r="BB198" s="590"/>
      <c r="BC198" s="590"/>
      <c r="BD198" s="588"/>
      <c r="BE198" s="583"/>
      <c r="BF198" s="584"/>
      <c r="BG198" s="259"/>
      <c r="BH198" s="259"/>
      <c r="BI198" s="259"/>
      <c r="BJ198" s="259"/>
      <c r="BK198" s="259"/>
      <c r="BL198" s="259"/>
      <c r="BM198" s="259"/>
      <c r="BN198" s="259"/>
      <c r="BO198" s="259"/>
      <c r="BP198" s="259"/>
      <c r="BQ198" s="259"/>
      <c r="BR198" s="259"/>
      <c r="BS198" s="569"/>
      <c r="BT198" s="569"/>
      <c r="BU198" s="569"/>
      <c r="BV198" s="333" t="s">
        <v>172</v>
      </c>
      <c r="BW198" s="581"/>
      <c r="BX198" s="581"/>
      <c r="BY198" s="331" t="str">
        <f>IF(AND(COUNT(BY189)+COUNTA(E219)=2,X219&lt;&gt;""),ROUND(BY189-SUMIF(BV200:BV226,BV198,BY200:BY226),#REF!),"")</f>
        <v/>
      </c>
      <c r="BZ198" s="331" t="str">
        <f>IF(AND(COUNT(BZ189)+COUNTA(E219)=2,Y219&lt;&gt;""),ROUND(BZ189-SUMIF(BV200:BV226,BV198,BZ200:BZ226),#REF!),"")</f>
        <v/>
      </c>
      <c r="CA198" s="331" t="str">
        <f>IF(AND(COUNT(CA189)+COUNTA(E219)=2,Z219&lt;&gt;""),ROUND(CA189-SUMIF(BV200:BV226,BV198,CA200:CA226),#REF!),"")</f>
        <v/>
      </c>
      <c r="CB198" s="331" t="str">
        <f>IF(AND(COUNT(CB189)+COUNTA(E219)=2,AA219&lt;&gt;""),ROUND(CB189-SUMIF(BV200:BV226,BV198,CB200:CB226),#REF!),"")</f>
        <v/>
      </c>
      <c r="CC198" s="331" t="str">
        <f>IF(AND(COUNT(CC189)+COUNTA(E219)=2,AB219&lt;&gt;""),ROUND(CC189-SUMIF(BV200:BV226,BV198,CC200:CC226),#REF!),"")</f>
        <v/>
      </c>
      <c r="CD198" s="331" t="str">
        <f>IF(AND(COUNT(CD189)+COUNTA(E219)=2,AC219&lt;&gt;""),ROUND(CD189-SUMIF(BV200:BV226,BV198,CD200:CD226),#REF!),"")</f>
        <v/>
      </c>
      <c r="CE198" s="331" t="str">
        <f>IF(AND(COUNT(CE189)+COUNTA(E219)=2,AD219&lt;&gt;""),ROUND(CE189-SUMIF(BV200:BV226,BV198,CE200:CE226),#REF!),"")</f>
        <v/>
      </c>
      <c r="CF198" s="331" t="str">
        <f>IF(AND(COUNT(CF189)+COUNTA(E219)=2,AE219&lt;&gt;""),ROUND(CF189-SUMIF(BV200:BV226,BV198,CF200:CF226),#REF!),"")</f>
        <v/>
      </c>
      <c r="CG198" s="331" t="str">
        <f>IF(AND(COUNT(CG189)+COUNTA(E219)=2,AF219&lt;&gt;""),ROUND(CG189-SUMIF(BV200:BV226,BV198,CG200:CG226),#REF!),"")</f>
        <v/>
      </c>
      <c r="CH198" s="564" t="str">
        <f>IF(CH197="","",CH197)</f>
        <v>地熱</v>
      </c>
      <c r="CI198" s="564"/>
      <c r="CJ198" s="564"/>
      <c r="CK198" s="564"/>
      <c r="CL198" s="564"/>
      <c r="CM198" s="564"/>
      <c r="CN198" s="564"/>
      <c r="CO198" s="564"/>
      <c r="CP198" s="564"/>
      <c r="CQ198" s="564"/>
    </row>
    <row r="199" spans="3:95" s="243" customFormat="1" ht="13.5" customHeight="1">
      <c r="C199" s="604" t="e">
        <f>DATE(#REF!+3,1,1)</f>
        <v>#REF!</v>
      </c>
      <c r="D199" s="605"/>
      <c r="E199" s="613" t="s">
        <v>198</v>
      </c>
      <c r="F199" s="614"/>
      <c r="G199" s="615"/>
      <c r="H199" s="256"/>
      <c r="I199" s="256"/>
      <c r="J199" s="256"/>
      <c r="K199" s="256"/>
      <c r="L199" s="256"/>
      <c r="M199" s="256"/>
      <c r="N199" s="256"/>
      <c r="O199" s="256"/>
      <c r="P199" s="256"/>
      <c r="Q199" s="256"/>
      <c r="R199" s="256"/>
      <c r="S199" s="256"/>
      <c r="T199" s="255"/>
      <c r="U199" s="621"/>
      <c r="V199" s="622"/>
      <c r="W199" s="622"/>
      <c r="X199" s="622"/>
      <c r="Y199" s="622"/>
      <c r="Z199" s="623"/>
      <c r="AA199" s="257"/>
      <c r="AB199" s="257"/>
      <c r="AC199" s="257"/>
      <c r="AD199" s="299"/>
      <c r="AE199" s="299"/>
      <c r="AF199" s="268"/>
      <c r="AG199" s="268"/>
      <c r="AH199" s="268"/>
      <c r="AI199" s="257"/>
      <c r="AJ199" s="257"/>
      <c r="AK199" s="257"/>
      <c r="AL199" s="257"/>
      <c r="AM199" s="257"/>
      <c r="AN199" s="257"/>
      <c r="AO199" s="257"/>
      <c r="AP199" s="257"/>
      <c r="AQ199" s="257"/>
      <c r="AR199" s="257"/>
      <c r="AS199" s="257"/>
      <c r="AT199" s="257"/>
      <c r="AU199" s="257"/>
      <c r="AX199" s="569"/>
      <c r="AY199" s="569"/>
      <c r="AZ199" s="589"/>
      <c r="BA199" s="590"/>
      <c r="BB199" s="590"/>
      <c r="BC199" s="590"/>
      <c r="BD199" s="589"/>
      <c r="BE199" s="585" t="e">
        <f>IF(#REF!="発電事業者","月間送電電力量（GWh）","月間受電電力量（GWh）")</f>
        <v>#REF!</v>
      </c>
      <c r="BF199" s="586"/>
      <c r="BG199" s="297" t="str">
        <f>IF(AND(COUNT(BG190)+COUNTA(E219)=2,L219&lt;&gt;""),ROUND(BG190-SUMIF(BE200:BF226,BE199,BG200:BG226),#REF!),"")</f>
        <v/>
      </c>
      <c r="BH199" s="297" t="str">
        <f>IF(AND(COUNT(BH190)+COUNTA(E219)=2,M219&lt;&gt;""),ROUND(BH190-SUMIF(BE200:BF226,BE199,BH200:BH226),#REF!),"")</f>
        <v/>
      </c>
      <c r="BI199" s="297" t="str">
        <f>IF(AND(COUNT(BI190)+COUNTA(E219)=2,N219&lt;&gt;""),ROUND(BI190-SUMIF(BE200:BF226,BE199,BI200:BI226),#REF!),"")</f>
        <v/>
      </c>
      <c r="BJ199" s="297" t="str">
        <f>IF(AND(COUNT(BJ190)+COUNTA(E219)=2,O219&lt;&gt;""),ROUND(BJ190-SUMIF(BE200:BF226,BE199,BJ200:BJ226),#REF!),"")</f>
        <v/>
      </c>
      <c r="BK199" s="297" t="str">
        <f>IF(AND(COUNT(BK190)+COUNTA(E219)=2,P219&lt;&gt;""),ROUND(BK190-SUMIF(BE200:BF226,BE199,BK200:BK226),#REF!),"")</f>
        <v/>
      </c>
      <c r="BL199" s="297" t="str">
        <f>IF(AND(COUNT(BL190)+COUNTA(E219)=2,Q219&lt;&gt;""),ROUND(BL190-SUMIF(BE200:BF226,BE199,BL200:BL226),#REF!),"")</f>
        <v/>
      </c>
      <c r="BM199" s="297" t="str">
        <f>IF(AND(COUNT(BM190)+COUNTA(E219)=2,R219&lt;&gt;""),ROUND(BM190-SUMIF(BE200:BF226,BE199,BM200:BM226),#REF!),"")</f>
        <v/>
      </c>
      <c r="BN199" s="297" t="str">
        <f>IF(AND(COUNT(BN190)+COUNTA(E219)=2,S219&lt;&gt;""),ROUND(BN190-SUMIF(BE200:BF226,BE199,BN200:BN226),#REF!),"")</f>
        <v/>
      </c>
      <c r="BO199" s="297" t="str">
        <f>IF(AND(COUNT(BO190)+COUNTA(E219)=2,T219&lt;&gt;""),ROUND(BO190-SUMIF(BE200:BF226,BE199,BO200:BO226),#REF!),"")</f>
        <v/>
      </c>
      <c r="BP199" s="297" t="str">
        <f>IF(AND(COUNT(BP190)+COUNTA(E219)=2,U219&lt;&gt;""),ROUND(BP190-SUMIF(BE200:BF226,BE199,BP200:BP226),#REF!),"")</f>
        <v/>
      </c>
      <c r="BQ199" s="297" t="str">
        <f>IF(AND(COUNT(BQ190)+COUNTA(E219)=2,V219&lt;&gt;""),ROUND(BQ190-SUMIF(BE200:BF226,BE199,BQ200:BQ226),#REF!),"")</f>
        <v/>
      </c>
      <c r="BR199" s="297" t="str">
        <f>IF(AND(COUNT(BR190)+COUNTA(E219)=2,W219&lt;&gt;""),ROUND(BR190-SUMIF(BE200:BF226,BE199,BR200:BR226),#REF!),"")</f>
        <v/>
      </c>
      <c r="BS199" s="569" t="e">
        <f>IF(#REF!="発電事業者","年間送電電力量（GWh）","年間受電電力量（GWh）")</f>
        <v>#REF!</v>
      </c>
      <c r="BT199" s="569"/>
      <c r="BU199" s="569"/>
      <c r="BV199" s="333" t="s">
        <v>25</v>
      </c>
      <c r="BW199" s="582"/>
      <c r="BX199" s="582"/>
      <c r="BY199" s="331" t="str">
        <f>IF(AND(COUNT(BY190)+COUNTA(E219)=2,X219&lt;&gt;""),ROUND(BY190-SUMIF(BV200:BV226,BV199,BY200:BY226),#REF!),"")</f>
        <v/>
      </c>
      <c r="BZ199" s="331" t="str">
        <f>IF(AND(COUNT(BZ190)+COUNTA(E219)=2,Y219&lt;&gt;""),ROUND(BZ190-SUMIF(BV200:BV226,BV199,BZ200:BZ226),#REF!),"")</f>
        <v/>
      </c>
      <c r="CA199" s="331" t="str">
        <f>IF(AND(COUNT(CA190)+COUNTA(E219)=2,Z219&lt;&gt;""),ROUND(CA190-SUMIF(BV200:BV226,BV199,CA200:CA226),#REF!),"")</f>
        <v/>
      </c>
      <c r="CB199" s="331" t="str">
        <f>IF(AND(COUNT(CB190)+COUNTA(E219)=2,AA219&lt;&gt;""),ROUND(CB190-SUMIF(BV200:BV226,BV199,CB200:CB226),#REF!),"")</f>
        <v/>
      </c>
      <c r="CC199" s="331" t="str">
        <f>IF(AND(COUNT(CC190)+COUNTA(E219)=2,AB219&lt;&gt;""),ROUND(CC190-SUMIF(BV200:BV226,BV199,CC200:CC226),#REF!),"")</f>
        <v/>
      </c>
      <c r="CD199" s="331" t="str">
        <f>IF(AND(COUNT(CD190)+COUNTA(E219)=2,AC219&lt;&gt;""),ROUND(CD190-SUMIF(BV200:BV226,BV199,CD200:CD226),#REF!),"")</f>
        <v/>
      </c>
      <c r="CE199" s="331" t="str">
        <f>IF(AND(COUNT(CE190)+COUNTA(E219)=2,AD219&lt;&gt;""),ROUND(CE190-SUMIF(BV200:BV226,BV199,CE200:CE226),#REF!),"")</f>
        <v/>
      </c>
      <c r="CF199" s="331" t="str">
        <f>IF(AND(COUNT(CF190)+COUNTA(E219)=2,AE219&lt;&gt;""),ROUND(CF190-SUMIF(BV200:BV226,BV199,CF200:CF226),#REF!),"")</f>
        <v/>
      </c>
      <c r="CG199" s="331" t="str">
        <f>IF(AND(COUNT(CG190)+COUNTA(E219)=2,AF219&lt;&gt;""),ROUND(CG190-SUMIF(BV200:BV226,BV199,CG200:CG226),#REF!),"")</f>
        <v/>
      </c>
      <c r="CH199" s="565" t="str">
        <f>IF(COUNTA(AG219)=0,"",AG219)</f>
        <v/>
      </c>
      <c r="CI199" s="565"/>
      <c r="CJ199" s="565"/>
      <c r="CK199" s="565"/>
      <c r="CL199" s="565"/>
      <c r="CM199" s="565"/>
      <c r="CN199" s="565"/>
      <c r="CO199" s="565"/>
      <c r="CP199" s="565"/>
      <c r="CQ199" s="565"/>
    </row>
    <row r="200" spans="3:95" s="243" customFormat="1" ht="13.5" customHeight="1">
      <c r="C200" s="606"/>
      <c r="D200" s="607"/>
      <c r="E200" s="608" t="s">
        <v>212</v>
      </c>
      <c r="F200" s="609"/>
      <c r="G200" s="610"/>
      <c r="H200" s="261"/>
      <c r="I200" s="261"/>
      <c r="J200" s="261"/>
      <c r="K200" s="261"/>
      <c r="L200" s="261"/>
      <c r="M200" s="261"/>
      <c r="N200" s="261"/>
      <c r="O200" s="261"/>
      <c r="P200" s="261"/>
      <c r="Q200" s="261"/>
      <c r="R200" s="261"/>
      <c r="S200" s="261"/>
      <c r="T200" s="262" t="str">
        <f>IF(COUNT(H200:S200)=0,"",SUMPRODUCT(ROUND(H200:S200,1)))</f>
        <v/>
      </c>
      <c r="U200" s="624"/>
      <c r="V200" s="625"/>
      <c r="W200" s="625"/>
      <c r="X200" s="625"/>
      <c r="Y200" s="625"/>
      <c r="Z200" s="626"/>
      <c r="AA200" s="257"/>
      <c r="AB200" s="257"/>
      <c r="AC200" s="257"/>
      <c r="AD200" s="299"/>
      <c r="AE200" s="299"/>
      <c r="AF200" s="268"/>
      <c r="AG200" s="268"/>
      <c r="AH200" s="268"/>
      <c r="AI200" s="271"/>
      <c r="AJ200" s="271"/>
      <c r="AK200" s="271"/>
      <c r="AL200" s="271"/>
      <c r="AM200" s="271"/>
      <c r="AN200" s="271"/>
      <c r="AO200" s="271"/>
      <c r="AP200" s="271"/>
      <c r="AQ200" s="271"/>
      <c r="AR200" s="271"/>
      <c r="AS200" s="271"/>
      <c r="AT200" s="271"/>
      <c r="AU200" s="272"/>
      <c r="AX200" s="569" t="str">
        <f>IF(C220="","",C220)</f>
        <v/>
      </c>
      <c r="AY200" s="569"/>
      <c r="AZ200" s="587" t="str">
        <f>IF(E220="","",E220)</f>
        <v/>
      </c>
      <c r="BA200" s="590" t="str">
        <f ca="1">IF(F220="","",F220)</f>
        <v/>
      </c>
      <c r="BB200" s="590"/>
      <c r="BC200" s="590"/>
      <c r="BD200" s="587" t="str">
        <f>IF(I220="","",I220)</f>
        <v/>
      </c>
      <c r="BE200" s="578" t="e">
        <f>IF(#REF!="発電事業者","送電電力（MW）","受電電力（MW）")</f>
        <v>#REF!</v>
      </c>
      <c r="BF200" s="579"/>
      <c r="BG200" s="331" t="str">
        <f>IF(COUNT(BG188,L220)=2,ROUND(BG188*L220/SUM(L219:L228),#REF!),"")</f>
        <v/>
      </c>
      <c r="BH200" s="331" t="str">
        <f>IF(COUNT(BH188,M220)=2,ROUND(BH188*M220/SUM(M219:M228),#REF!),"")</f>
        <v/>
      </c>
      <c r="BI200" s="331" t="str">
        <f>IF(COUNT(BI188,N220)=2,ROUND(BI188*N220/SUM(N219:N228),#REF!),"")</f>
        <v/>
      </c>
      <c r="BJ200" s="331" t="str">
        <f>IF(COUNT(BJ188,O220)=2,ROUND(BJ188*O220/SUM(O219:O228),#REF!),"")</f>
        <v/>
      </c>
      <c r="BK200" s="331" t="str">
        <f>IF(COUNT(BK188,P220)=2,ROUND(BK188*P220/SUM(P219:P228),#REF!),"")</f>
        <v/>
      </c>
      <c r="BL200" s="331" t="str">
        <f>IF(COUNT(BL188,Q220)=2,ROUND(BL188*Q220/SUM(Q219:Q228),#REF!),"")</f>
        <v/>
      </c>
      <c r="BM200" s="331" t="str">
        <f>IF(COUNT(BM188,R220)=2,ROUND(BM188*R220/SUM(R219:R228),#REF!),"")</f>
        <v/>
      </c>
      <c r="BN200" s="331" t="str">
        <f>IF(COUNT(BN188,S220)=2,ROUND(BN188*S220/SUM(S219:S228),#REF!),"")</f>
        <v/>
      </c>
      <c r="BO200" s="331" t="str">
        <f>IF(COUNT(BO188,T220)=2,ROUND(BO188*T220/SUM(T219:T228),#REF!),"")</f>
        <v/>
      </c>
      <c r="BP200" s="331" t="str">
        <f>IF(COUNT(BP188,U220)=2,ROUND(BP188*U220/SUM(U219:U228),#REF!),"")</f>
        <v/>
      </c>
      <c r="BQ200" s="331" t="str">
        <f>IF(COUNT(BQ188,V220)=2,ROUND(BQ188*V220/SUM(V219:V228),#REF!),"")</f>
        <v/>
      </c>
      <c r="BR200" s="331" t="str">
        <f>IF(COUNT(BR188,W220)=2,ROUND(BR188*W220/SUM(W219:W228),#REF!),"")</f>
        <v/>
      </c>
      <c r="BS200" s="569" t="e">
        <f>IF(#REF!="発電事業者","送電電力（MW）","受電電力（MW）")</f>
        <v>#REF!</v>
      </c>
      <c r="BT200" s="569"/>
      <c r="BU200" s="569"/>
      <c r="BV200" s="333" t="s">
        <v>171</v>
      </c>
      <c r="BW200" s="580"/>
      <c r="BX200" s="580"/>
      <c r="BY200" s="331" t="str">
        <f>IF(COUNT(BY188,X220)=2,ROUND(BY188*X220/SUM(X219:X228),#REF!),"")</f>
        <v/>
      </c>
      <c r="BZ200" s="331" t="str">
        <f>IF(COUNT(BZ188,Y220)=2,ROUND(BZ188*Y220/SUM(Y219:Y228),#REF!),"")</f>
        <v/>
      </c>
      <c r="CA200" s="331" t="str">
        <f>IF(COUNT(CA188,Z220)=2,ROUND(CA188*Z220/SUM(Z219:Z228),#REF!),"")</f>
        <v/>
      </c>
      <c r="CB200" s="331" t="str">
        <f>IF(COUNT(CB188,AA220)=2,ROUND(CB188*AA220/SUM(AA219:AA228),#REF!),"")</f>
        <v/>
      </c>
      <c r="CC200" s="331" t="str">
        <f>IF(COUNT(CC188,AB220)=2,ROUND(CC188*AB220/SUM(AB219:AB228),#REF!),"")</f>
        <v/>
      </c>
      <c r="CD200" s="331" t="str">
        <f>IF(COUNT(CD188,AC220)=2,ROUND(CD188*AC220/SUM(AC219:AC228),#REF!),"")</f>
        <v/>
      </c>
      <c r="CE200" s="331" t="str">
        <f>IF(COUNT(CE188,AD220)=2,ROUND(CE188*AD220/SUM(AD219:AD228),#REF!),"")</f>
        <v/>
      </c>
      <c r="CF200" s="331" t="str">
        <f>IF(COUNT(CF188,AE220)=2,ROUND(CF188*AE220/SUM(AE219:AE228),#REF!),"")</f>
        <v/>
      </c>
      <c r="CG200" s="331" t="str">
        <f>IF(COUNT(CG188,AF220)=2,ROUND(CG188*AF220/SUM(AF219:AF228),#REF!),"")</f>
        <v/>
      </c>
      <c r="CH200" s="563" t="s">
        <v>118</v>
      </c>
      <c r="CI200" s="563"/>
      <c r="CJ200" s="563"/>
      <c r="CK200" s="563"/>
      <c r="CL200" s="563"/>
      <c r="CM200" s="563"/>
      <c r="CN200" s="563"/>
      <c r="CO200" s="563"/>
      <c r="CP200" s="563"/>
      <c r="CQ200" s="563"/>
    </row>
    <row r="201" spans="3:95" s="243" customFormat="1" ht="13.5" customHeight="1">
      <c r="C201" s="604" t="e">
        <f>DATE(#REF!+4,1,1)</f>
        <v>#REF!</v>
      </c>
      <c r="D201" s="605"/>
      <c r="E201" s="613" t="s">
        <v>198</v>
      </c>
      <c r="F201" s="614"/>
      <c r="G201" s="615"/>
      <c r="H201" s="256"/>
      <c r="I201" s="256"/>
      <c r="J201" s="256"/>
      <c r="K201" s="256"/>
      <c r="L201" s="256"/>
      <c r="M201" s="256"/>
      <c r="N201" s="256"/>
      <c r="O201" s="256"/>
      <c r="P201" s="256"/>
      <c r="Q201" s="256"/>
      <c r="R201" s="256"/>
      <c r="S201" s="256"/>
      <c r="T201" s="255"/>
      <c r="U201" s="613" t="s">
        <v>210</v>
      </c>
      <c r="V201" s="614"/>
      <c r="W201" s="614"/>
      <c r="X201" s="615"/>
      <c r="Y201" s="666"/>
      <c r="Z201" s="667"/>
      <c r="AA201" s="257"/>
      <c r="AB201" s="257"/>
      <c r="AC201" s="257"/>
      <c r="AD201" s="299"/>
      <c r="AE201" s="299"/>
      <c r="AF201" s="268"/>
      <c r="AG201" s="268"/>
      <c r="AH201" s="268"/>
      <c r="AI201" s="257"/>
      <c r="AJ201" s="257"/>
      <c r="AK201" s="257"/>
      <c r="AL201" s="257"/>
      <c r="AM201" s="257"/>
      <c r="AN201" s="257"/>
      <c r="AO201" s="257"/>
      <c r="AP201" s="257"/>
      <c r="AQ201" s="257"/>
      <c r="AR201" s="257"/>
      <c r="AS201" s="257"/>
      <c r="AT201" s="257"/>
      <c r="AU201" s="257"/>
      <c r="AX201" s="569"/>
      <c r="AY201" s="569"/>
      <c r="AZ201" s="588"/>
      <c r="BA201" s="590"/>
      <c r="BB201" s="590"/>
      <c r="BC201" s="590"/>
      <c r="BD201" s="588"/>
      <c r="BE201" s="583"/>
      <c r="BF201" s="584"/>
      <c r="BG201" s="259"/>
      <c r="BH201" s="259"/>
      <c r="BI201" s="259"/>
      <c r="BJ201" s="259"/>
      <c r="BK201" s="259"/>
      <c r="BL201" s="259"/>
      <c r="BM201" s="259"/>
      <c r="BN201" s="259"/>
      <c r="BO201" s="259"/>
      <c r="BP201" s="259"/>
      <c r="BQ201" s="259"/>
      <c r="BR201" s="259"/>
      <c r="BS201" s="569"/>
      <c r="BT201" s="569"/>
      <c r="BU201" s="569"/>
      <c r="BV201" s="333" t="s">
        <v>172</v>
      </c>
      <c r="BW201" s="581"/>
      <c r="BX201" s="581"/>
      <c r="BY201" s="331" t="str">
        <f>IF(COUNT(BY189,X220)=2,ROUND(BY189*X220/SUM(X219:X228),#REF!),"")</f>
        <v/>
      </c>
      <c r="BZ201" s="331" t="str">
        <f>IF(COUNT(BZ189,Y220)=2,ROUND(BZ189*Y220/SUM(Y219:Y228),#REF!),"")</f>
        <v/>
      </c>
      <c r="CA201" s="331" t="str">
        <f>IF(COUNT(CA189,Z220)=2,ROUND(CA189*Z220/SUM(Z219:Z228),#REF!),"")</f>
        <v/>
      </c>
      <c r="CB201" s="331" t="str">
        <f>IF(COUNT(CB189,AA220)=2,ROUND(CB189*AA220/SUM(AA219:AA228),#REF!),"")</f>
        <v/>
      </c>
      <c r="CC201" s="331" t="str">
        <f>IF(COUNT(CC189,AB220)=2,ROUND(CC189*AB220/SUM(AB219:AB228),#REF!),"")</f>
        <v/>
      </c>
      <c r="CD201" s="331" t="str">
        <f>IF(COUNT(CD189,AC220)=2,ROUND(CD189*AC220/SUM(AC219:AC228),#REF!),"")</f>
        <v/>
      </c>
      <c r="CE201" s="331" t="str">
        <f>IF(COUNT(CE189,AD220)=2,ROUND(CE189*AD220/SUM(AD219:AD228),#REF!),"")</f>
        <v/>
      </c>
      <c r="CF201" s="331" t="str">
        <f>IF(COUNT(CF189,AE220)=2,ROUND(CF189*AE220/SUM(AE219:AE228),#REF!),"")</f>
        <v/>
      </c>
      <c r="CG201" s="331" t="str">
        <f>IF(COUNT(CG189,AF220)=2,ROUND(CG189*AF220/SUM(AF219:AF228),#REF!),"")</f>
        <v/>
      </c>
      <c r="CH201" s="564" t="str">
        <f>IF(CH200="","",CH200)</f>
        <v>地熱</v>
      </c>
      <c r="CI201" s="564"/>
      <c r="CJ201" s="564"/>
      <c r="CK201" s="564"/>
      <c r="CL201" s="564"/>
      <c r="CM201" s="564"/>
      <c r="CN201" s="564"/>
      <c r="CO201" s="564"/>
      <c r="CP201" s="564"/>
      <c r="CQ201" s="564"/>
    </row>
    <row r="202" spans="3:95" s="243" customFormat="1" ht="13.5" customHeight="1">
      <c r="C202" s="606"/>
      <c r="D202" s="607"/>
      <c r="E202" s="608" t="s">
        <v>212</v>
      </c>
      <c r="F202" s="609"/>
      <c r="G202" s="610"/>
      <c r="H202" s="261"/>
      <c r="I202" s="261"/>
      <c r="J202" s="261"/>
      <c r="K202" s="261"/>
      <c r="L202" s="261"/>
      <c r="M202" s="261"/>
      <c r="N202" s="261"/>
      <c r="O202" s="261"/>
      <c r="P202" s="261"/>
      <c r="Q202" s="261"/>
      <c r="R202" s="261"/>
      <c r="S202" s="261"/>
      <c r="T202" s="262" t="str">
        <f>IF(COUNT(H202:S202)=0,"",SUMPRODUCT(ROUND(H202:S202,1)))</f>
        <v/>
      </c>
      <c r="U202" s="608" t="s">
        <v>211</v>
      </c>
      <c r="V202" s="609"/>
      <c r="W202" s="609"/>
      <c r="X202" s="610"/>
      <c r="Y202" s="664"/>
      <c r="Z202" s="665"/>
      <c r="AA202" s="257"/>
      <c r="AB202" s="257"/>
      <c r="AC202" s="257"/>
      <c r="AD202" s="299"/>
      <c r="AE202" s="299"/>
      <c r="AF202" s="268"/>
      <c r="AG202" s="268"/>
      <c r="AH202" s="268"/>
      <c r="AI202" s="271"/>
      <c r="AJ202" s="271"/>
      <c r="AK202" s="271"/>
      <c r="AL202" s="271"/>
      <c r="AM202" s="271"/>
      <c r="AN202" s="271"/>
      <c r="AO202" s="271"/>
      <c r="AP202" s="271"/>
      <c r="AQ202" s="271"/>
      <c r="AR202" s="271"/>
      <c r="AS202" s="271"/>
      <c r="AT202" s="271"/>
      <c r="AU202" s="272"/>
      <c r="AX202" s="569"/>
      <c r="AY202" s="569"/>
      <c r="AZ202" s="589"/>
      <c r="BA202" s="590"/>
      <c r="BB202" s="590"/>
      <c r="BC202" s="590"/>
      <c r="BD202" s="589"/>
      <c r="BE202" s="585" t="e">
        <f>IF(#REF!="発電事業者","月間送電電力量（GWh）","月間受電電力量（GWh）")</f>
        <v>#REF!</v>
      </c>
      <c r="BF202" s="586"/>
      <c r="BG202" s="331" t="str">
        <f>IF(COUNT(BG190,L220)=2,ROUND(BG190*L220/SUM(L219:L228),#REF!),"")</f>
        <v/>
      </c>
      <c r="BH202" s="331" t="str">
        <f>IF(COUNT(BH190,M220)=2,ROUND(BH190*M220/SUM(M219:M228),#REF!),"")</f>
        <v/>
      </c>
      <c r="BI202" s="331" t="str">
        <f>IF(COUNT(BI190,N220)=2,ROUND(BI190*N220/SUM(N219:N228),#REF!),"")</f>
        <v/>
      </c>
      <c r="BJ202" s="331" t="str">
        <f>IF(COUNT(BJ190,O220)=2,ROUND(BJ190*O220/SUM(O219:O228),#REF!),"")</f>
        <v/>
      </c>
      <c r="BK202" s="331" t="str">
        <f>IF(COUNT(BK190,P220)=2,ROUND(BK190*P220/SUM(P219:P228),#REF!),"")</f>
        <v/>
      </c>
      <c r="BL202" s="331" t="str">
        <f>IF(COUNT(BL190,Q220)=2,ROUND(BL190*Q220/SUM(Q219:Q228),#REF!),"")</f>
        <v/>
      </c>
      <c r="BM202" s="331" t="str">
        <f>IF(COUNT(BM190,R220)=2,ROUND(BM190*R220/SUM(R219:R228),#REF!),"")</f>
        <v/>
      </c>
      <c r="BN202" s="331" t="str">
        <f>IF(COUNT(BN190,S220)=2,ROUND(BN190*S220/SUM(S219:S228),#REF!),"")</f>
        <v/>
      </c>
      <c r="BO202" s="331" t="str">
        <f>IF(COUNT(BO190,T220)=2,ROUND(BO190*T220/SUM(T219:T228),#REF!),"")</f>
        <v/>
      </c>
      <c r="BP202" s="331" t="str">
        <f>IF(COUNT(BP190,U220)=2,ROUND(BP190*U220/SUM(U219:U228),#REF!),"")</f>
        <v/>
      </c>
      <c r="BQ202" s="331" t="str">
        <f>IF(COUNT(BQ190,V220)=2,ROUND(BQ190*V220/SUM(V219:V228),#REF!),"")</f>
        <v/>
      </c>
      <c r="BR202" s="331" t="str">
        <f>IF(COUNT(BR190,W220)=2,ROUND(BR190*W220/SUM(W219:W228),#REF!),"")</f>
        <v/>
      </c>
      <c r="BS202" s="569" t="e">
        <f>IF(#REF!="発電事業者","年間送電電力量（GWh）","年間受電電力量（GWh）")</f>
        <v>#REF!</v>
      </c>
      <c r="BT202" s="569"/>
      <c r="BU202" s="569"/>
      <c r="BV202" s="333" t="s">
        <v>25</v>
      </c>
      <c r="BW202" s="582"/>
      <c r="BX202" s="582"/>
      <c r="BY202" s="331" t="str">
        <f>IF(COUNT(BY190,X220)=2,ROUND(BY190*X220/SUM(X219:X228),#REF!),"")</f>
        <v/>
      </c>
      <c r="BZ202" s="331" t="str">
        <f>IF(COUNT(BZ190,Y220)=2,ROUND(BZ190*Y220/SUM(Y219:Y228),#REF!),"")</f>
        <v/>
      </c>
      <c r="CA202" s="331" t="str">
        <f>IF(COUNT(CA190,Z220)=2,ROUND(CA190*Z220/SUM(Z219:Z228),#REF!),"")</f>
        <v/>
      </c>
      <c r="CB202" s="331" t="str">
        <f>IF(COUNT(CB190,AA220)=2,ROUND(CB190*AA220/SUM(AA219:AA228),#REF!),"")</f>
        <v/>
      </c>
      <c r="CC202" s="331" t="str">
        <f>IF(COUNT(CC190,AB220)=2,ROUND(CC190*AB220/SUM(AB219:AB228),#REF!),"")</f>
        <v/>
      </c>
      <c r="CD202" s="331" t="str">
        <f>IF(COUNT(CD190,AC220)=2,ROUND(CD190*AC220/SUM(AC219:AC228),#REF!),"")</f>
        <v/>
      </c>
      <c r="CE202" s="331" t="str">
        <f>IF(COUNT(CE190,AD220)=2,ROUND(CE190*AD220/SUM(AD219:AD228),#REF!),"")</f>
        <v/>
      </c>
      <c r="CF202" s="331" t="str">
        <f>IF(COUNT(CF190,AE220)=2,ROUND(CF190*AE220/SUM(AE219:AE228),#REF!),"")</f>
        <v/>
      </c>
      <c r="CG202" s="331" t="str">
        <f>IF(COUNT(CG190,AF220)=2,ROUND(CG190*AF220/SUM(AF219:AF228),#REF!),"")</f>
        <v/>
      </c>
      <c r="CH202" s="565" t="str">
        <f>IF(COUNTA(AG220)=0,"",AG220)</f>
        <v/>
      </c>
      <c r="CI202" s="565"/>
      <c r="CJ202" s="565"/>
      <c r="CK202" s="565"/>
      <c r="CL202" s="565"/>
      <c r="CM202" s="565"/>
      <c r="CN202" s="565"/>
      <c r="CO202" s="565"/>
      <c r="CP202" s="565"/>
      <c r="CQ202" s="565"/>
    </row>
    <row r="203" spans="3:95" s="243" customFormat="1" ht="13.5" customHeight="1">
      <c r="C203" s="604" t="e">
        <f>DATE(#REF!+5,1,1)</f>
        <v>#REF!</v>
      </c>
      <c r="D203" s="605"/>
      <c r="E203" s="613" t="s">
        <v>198</v>
      </c>
      <c r="F203" s="614"/>
      <c r="G203" s="615"/>
      <c r="H203" s="256"/>
      <c r="I203" s="256"/>
      <c r="J203" s="256"/>
      <c r="K203" s="256"/>
      <c r="L203" s="256"/>
      <c r="M203" s="256"/>
      <c r="N203" s="256"/>
      <c r="O203" s="256"/>
      <c r="P203" s="256"/>
      <c r="Q203" s="256"/>
      <c r="R203" s="256"/>
      <c r="S203" s="256"/>
      <c r="T203" s="255"/>
      <c r="U203" s="618"/>
      <c r="V203" s="619"/>
      <c r="W203" s="619"/>
      <c r="X203" s="619"/>
      <c r="Y203" s="619"/>
      <c r="Z203" s="620"/>
      <c r="AA203" s="257"/>
      <c r="AB203" s="257"/>
      <c r="AC203" s="257"/>
      <c r="AD203" s="299"/>
      <c r="AE203" s="299"/>
      <c r="AF203" s="268"/>
      <c r="AG203" s="268"/>
      <c r="AH203" s="268"/>
      <c r="AI203" s="257"/>
      <c r="AJ203" s="257"/>
      <c r="AK203" s="257"/>
      <c r="AL203" s="257"/>
      <c r="AM203" s="257"/>
      <c r="AN203" s="257"/>
      <c r="AO203" s="257"/>
      <c r="AP203" s="257"/>
      <c r="AQ203" s="257"/>
      <c r="AR203" s="257"/>
      <c r="AS203" s="257"/>
      <c r="AT203" s="257"/>
      <c r="AU203" s="257"/>
      <c r="AX203" s="569" t="str">
        <f>IF(C221="","",C221)</f>
        <v/>
      </c>
      <c r="AY203" s="569"/>
      <c r="AZ203" s="587" t="str">
        <f>IF(E221="","",E221)</f>
        <v/>
      </c>
      <c r="BA203" s="590" t="str">
        <f ca="1">IF(F221="","",F221)</f>
        <v/>
      </c>
      <c r="BB203" s="590"/>
      <c r="BC203" s="590"/>
      <c r="BD203" s="587" t="str">
        <f>IF(I221="","",I221)</f>
        <v/>
      </c>
      <c r="BE203" s="578" t="e">
        <f>IF(#REF!="発電事業者","送電電力（MW）","受電電力（MW）")</f>
        <v>#REF!</v>
      </c>
      <c r="BF203" s="579"/>
      <c r="BG203" s="331" t="str">
        <f>IF(COUNT(BG188,L221)=2,ROUND(BG188*L221/SUM(L219:L228),#REF!),"")</f>
        <v/>
      </c>
      <c r="BH203" s="331" t="str">
        <f>IF(COUNT(BH188,M221)=2,ROUND(BH188*M221/SUM(M219:M228),#REF!),"")</f>
        <v/>
      </c>
      <c r="BI203" s="331" t="str">
        <f>IF(COUNT(BI188,N221)=2,ROUND(BI188*N221/SUM(N219:N228),#REF!),"")</f>
        <v/>
      </c>
      <c r="BJ203" s="331" t="str">
        <f>IF(COUNT(BJ188,O221)=2,ROUND(BJ188*O221/SUM(O219:O228),#REF!),"")</f>
        <v/>
      </c>
      <c r="BK203" s="331" t="str">
        <f>IF(COUNT(BK188,P221)=2,ROUND(BK188*P221/SUM(P219:P228),#REF!),"")</f>
        <v/>
      </c>
      <c r="BL203" s="331" t="str">
        <f>IF(COUNT(BL188,Q221)=2,ROUND(BL188*Q221/SUM(Q219:Q228),#REF!),"")</f>
        <v/>
      </c>
      <c r="BM203" s="331" t="str">
        <f>IF(COUNT(BM188,R221)=2,ROUND(BM188*R221/SUM(R219:R228),#REF!),"")</f>
        <v/>
      </c>
      <c r="BN203" s="331" t="str">
        <f>IF(COUNT(BN188,S221)=2,ROUND(BN188*S221/SUM(S219:S228),#REF!),"")</f>
        <v/>
      </c>
      <c r="BO203" s="331" t="str">
        <f>IF(COUNT(BO188,T221)=2,ROUND(BO188*T221/SUM(T219:T228),#REF!),"")</f>
        <v/>
      </c>
      <c r="BP203" s="331" t="str">
        <f>IF(COUNT(BP188,U221)=2,ROUND(BP188*U221/SUM(U219:U228),#REF!),"")</f>
        <v/>
      </c>
      <c r="BQ203" s="331" t="str">
        <f>IF(COUNT(BQ188,V221)=2,ROUND(BQ188*V221/SUM(V219:V228),#REF!),"")</f>
        <v/>
      </c>
      <c r="BR203" s="331" t="str">
        <f>IF(COUNT(BR188,W221)=2,ROUND(BR188*W221/SUM(W219:W228),#REF!),"")</f>
        <v/>
      </c>
      <c r="BS203" s="569" t="e">
        <f>IF(#REF!="発電事業者","送電電力（MW）","受電電力（MW）")</f>
        <v>#REF!</v>
      </c>
      <c r="BT203" s="569"/>
      <c r="BU203" s="569"/>
      <c r="BV203" s="333" t="s">
        <v>171</v>
      </c>
      <c r="BW203" s="580"/>
      <c r="BX203" s="580"/>
      <c r="BY203" s="331" t="str">
        <f>IF(COUNT(BY188,X221)=2,ROUND(BY188*X221/SUM(X219:X228),#REF!),"")</f>
        <v/>
      </c>
      <c r="BZ203" s="331" t="str">
        <f>IF(COUNT(BZ188,Y221)=2,ROUND(BZ188*Y221/SUM(Y219:Y228),#REF!),"")</f>
        <v/>
      </c>
      <c r="CA203" s="331" t="str">
        <f>IF(COUNT(CA188,Z221)=2,ROUND(CA188*Z221/SUM(Z219:Z228),#REF!),"")</f>
        <v/>
      </c>
      <c r="CB203" s="331" t="str">
        <f>IF(COUNT(CB188,AA221)=2,ROUND(CB188*AA221/SUM(AA219:AA228),#REF!),"")</f>
        <v/>
      </c>
      <c r="CC203" s="331" t="str">
        <f>IF(COUNT(CC188,AB221)=2,ROUND(CC188*AB221/SUM(AB219:AB228),#REF!),"")</f>
        <v/>
      </c>
      <c r="CD203" s="331" t="str">
        <f>IF(COUNT(CD188,AC221)=2,ROUND(CD188*AC221/SUM(AC219:AC228),#REF!),"")</f>
        <v/>
      </c>
      <c r="CE203" s="331" t="str">
        <f>IF(COUNT(CE188,AD221)=2,ROUND(CE188*AD221/SUM(AD219:AD228),#REF!),"")</f>
        <v/>
      </c>
      <c r="CF203" s="331" t="str">
        <f>IF(COUNT(CF188,AE221)=2,ROUND(CF188*AE221/SUM(AE219:AE228),#REF!),"")</f>
        <v/>
      </c>
      <c r="CG203" s="331" t="str">
        <f>IF(COUNT(CG188,AF221)=2,ROUND(CG188*AF221/SUM(AF219:AF228),#REF!),"")</f>
        <v/>
      </c>
      <c r="CH203" s="563" t="s">
        <v>118</v>
      </c>
      <c r="CI203" s="563"/>
      <c r="CJ203" s="563"/>
      <c r="CK203" s="563"/>
      <c r="CL203" s="563"/>
      <c r="CM203" s="563"/>
      <c r="CN203" s="563"/>
      <c r="CO203" s="563"/>
      <c r="CP203" s="563"/>
      <c r="CQ203" s="563"/>
    </row>
    <row r="204" spans="3:95" s="243" customFormat="1" ht="13.5" customHeight="1">
      <c r="C204" s="606"/>
      <c r="D204" s="607"/>
      <c r="E204" s="608" t="s">
        <v>212</v>
      </c>
      <c r="F204" s="609"/>
      <c r="G204" s="610"/>
      <c r="H204" s="261"/>
      <c r="I204" s="261"/>
      <c r="J204" s="261"/>
      <c r="K204" s="261"/>
      <c r="L204" s="261"/>
      <c r="M204" s="261"/>
      <c r="N204" s="261"/>
      <c r="O204" s="261"/>
      <c r="P204" s="261"/>
      <c r="Q204" s="261"/>
      <c r="R204" s="261"/>
      <c r="S204" s="261"/>
      <c r="T204" s="262" t="str">
        <f>IF(COUNT(H204:S204)=0,"",SUMPRODUCT(ROUND(H204:S204,1)))</f>
        <v/>
      </c>
      <c r="U204" s="621"/>
      <c r="V204" s="622"/>
      <c r="W204" s="622"/>
      <c r="X204" s="622"/>
      <c r="Y204" s="622"/>
      <c r="Z204" s="623"/>
      <c r="AA204" s="257"/>
      <c r="AB204" s="257"/>
      <c r="AC204" s="257"/>
      <c r="AD204" s="299"/>
      <c r="AE204" s="299"/>
      <c r="AF204" s="268"/>
      <c r="AG204" s="268"/>
      <c r="AH204" s="268"/>
      <c r="AI204" s="271"/>
      <c r="AJ204" s="271"/>
      <c r="AK204" s="271"/>
      <c r="AL204" s="271"/>
      <c r="AM204" s="271"/>
      <c r="AN204" s="271"/>
      <c r="AO204" s="271"/>
      <c r="AP204" s="271"/>
      <c r="AQ204" s="271"/>
      <c r="AR204" s="271"/>
      <c r="AS204" s="271"/>
      <c r="AT204" s="271"/>
      <c r="AU204" s="272"/>
      <c r="AX204" s="569"/>
      <c r="AY204" s="569"/>
      <c r="AZ204" s="588"/>
      <c r="BA204" s="590"/>
      <c r="BB204" s="590"/>
      <c r="BC204" s="590"/>
      <c r="BD204" s="588"/>
      <c r="BE204" s="583"/>
      <c r="BF204" s="584"/>
      <c r="BG204" s="259"/>
      <c r="BH204" s="259"/>
      <c r="BI204" s="259"/>
      <c r="BJ204" s="259"/>
      <c r="BK204" s="259"/>
      <c r="BL204" s="259"/>
      <c r="BM204" s="259"/>
      <c r="BN204" s="259"/>
      <c r="BO204" s="259"/>
      <c r="BP204" s="259"/>
      <c r="BQ204" s="259"/>
      <c r="BR204" s="259"/>
      <c r="BS204" s="569"/>
      <c r="BT204" s="569"/>
      <c r="BU204" s="569"/>
      <c r="BV204" s="333" t="s">
        <v>172</v>
      </c>
      <c r="BW204" s="581"/>
      <c r="BX204" s="581"/>
      <c r="BY204" s="331" t="str">
        <f>IF(COUNT(BY189,X221)=2,ROUND(BY189*X221/SUM(X219:X228),#REF!),"")</f>
        <v/>
      </c>
      <c r="BZ204" s="331" t="str">
        <f>IF(COUNT(BZ189,Y221)=2,ROUND(BZ189*Y221/SUM(Y219:Y228),#REF!),"")</f>
        <v/>
      </c>
      <c r="CA204" s="331" t="str">
        <f>IF(COUNT(CA189,Z221)=2,ROUND(CA189*Z221/SUM(Z219:Z228),#REF!),"")</f>
        <v/>
      </c>
      <c r="CB204" s="331" t="str">
        <f>IF(COUNT(CB189,AA221)=2,ROUND(CB189*AA221/SUM(AA219:AA228),#REF!),"")</f>
        <v/>
      </c>
      <c r="CC204" s="331" t="str">
        <f>IF(COUNT(CC189,AB221)=2,ROUND(CC189*AB221/SUM(AB219:AB228),#REF!),"")</f>
        <v/>
      </c>
      <c r="CD204" s="331" t="str">
        <f>IF(COUNT(CD189,AC221)=2,ROUND(CD189*AC221/SUM(AC219:AC228),#REF!),"")</f>
        <v/>
      </c>
      <c r="CE204" s="331" t="str">
        <f>IF(COUNT(CE189,AD221)=2,ROUND(CE189*AD221/SUM(AD219:AD228),#REF!),"")</f>
        <v/>
      </c>
      <c r="CF204" s="331" t="str">
        <f>IF(COUNT(CF189,AE221)=2,ROUND(CF189*AE221/SUM(AE219:AE228),#REF!),"")</f>
        <v/>
      </c>
      <c r="CG204" s="331" t="str">
        <f>IF(COUNT(CG189,AF221)=2,ROUND(CG189*AF221/SUM(AF219:AF228),#REF!),"")</f>
        <v/>
      </c>
      <c r="CH204" s="564" t="str">
        <f>IF(CH203="","",CH203)</f>
        <v>地熱</v>
      </c>
      <c r="CI204" s="564"/>
      <c r="CJ204" s="564"/>
      <c r="CK204" s="564"/>
      <c r="CL204" s="564"/>
      <c r="CM204" s="564"/>
      <c r="CN204" s="564"/>
      <c r="CO204" s="564"/>
      <c r="CP204" s="564"/>
      <c r="CQ204" s="564"/>
    </row>
    <row r="205" spans="3:95" s="243" customFormat="1" ht="13.5" customHeight="1">
      <c r="C205" s="604" t="e">
        <f>DATE(#REF!+6,1,1)</f>
        <v>#REF!</v>
      </c>
      <c r="D205" s="605"/>
      <c r="E205" s="613" t="s">
        <v>198</v>
      </c>
      <c r="F205" s="614"/>
      <c r="G205" s="615"/>
      <c r="H205" s="256"/>
      <c r="I205" s="256"/>
      <c r="J205" s="256"/>
      <c r="K205" s="256"/>
      <c r="L205" s="256"/>
      <c r="M205" s="256"/>
      <c r="N205" s="256"/>
      <c r="O205" s="256"/>
      <c r="P205" s="256"/>
      <c r="Q205" s="256"/>
      <c r="R205" s="256"/>
      <c r="S205" s="256"/>
      <c r="T205" s="255"/>
      <c r="U205" s="621"/>
      <c r="V205" s="622"/>
      <c r="W205" s="622"/>
      <c r="X205" s="622"/>
      <c r="Y205" s="622"/>
      <c r="Z205" s="623"/>
      <c r="AA205" s="257"/>
      <c r="AB205" s="257"/>
      <c r="AC205" s="257"/>
      <c r="AD205" s="299"/>
      <c r="AE205" s="299"/>
      <c r="AF205" s="268"/>
      <c r="AG205" s="268"/>
      <c r="AH205" s="268"/>
      <c r="AI205" s="257"/>
      <c r="AJ205" s="257"/>
      <c r="AK205" s="257"/>
      <c r="AL205" s="257"/>
      <c r="AM205" s="257"/>
      <c r="AN205" s="257"/>
      <c r="AO205" s="257"/>
      <c r="AP205" s="257"/>
      <c r="AQ205" s="257"/>
      <c r="AR205" s="257"/>
      <c r="AS205" s="257"/>
      <c r="AT205" s="257"/>
      <c r="AU205" s="257"/>
      <c r="AX205" s="569"/>
      <c r="AY205" s="569"/>
      <c r="AZ205" s="589"/>
      <c r="BA205" s="590"/>
      <c r="BB205" s="590"/>
      <c r="BC205" s="590"/>
      <c r="BD205" s="589"/>
      <c r="BE205" s="585" t="e">
        <f>IF(#REF!="発電事業者","月間送電電力量（GWh）","月間受電電力量（GWh）")</f>
        <v>#REF!</v>
      </c>
      <c r="BF205" s="586"/>
      <c r="BG205" s="331" t="str">
        <f>IF(COUNT(BG190,L221)=2,ROUND(BG190*L221/SUM(L219:L228),#REF!),"")</f>
        <v/>
      </c>
      <c r="BH205" s="331" t="str">
        <f>IF(COUNT(BH190,M221)=2,ROUND(BH190*M221/SUM(M219:M228),#REF!),"")</f>
        <v/>
      </c>
      <c r="BI205" s="331" t="str">
        <f>IF(COUNT(BI190,N221)=2,ROUND(BI190*N221/SUM(N219:N228),#REF!),"")</f>
        <v/>
      </c>
      <c r="BJ205" s="331" t="str">
        <f>IF(COUNT(BJ190,O221)=2,ROUND(BJ190*O221/SUM(O219:O228),#REF!),"")</f>
        <v/>
      </c>
      <c r="BK205" s="331" t="str">
        <f>IF(COUNT(BK190,P221)=2,ROUND(BK190*P221/SUM(P219:P228),#REF!),"")</f>
        <v/>
      </c>
      <c r="BL205" s="331" t="str">
        <f>IF(COUNT(BL190,Q221)=2,ROUND(BL190*Q221/SUM(Q219:Q228),#REF!),"")</f>
        <v/>
      </c>
      <c r="BM205" s="331" t="str">
        <f>IF(COUNT(BM190,R221)=2,ROUND(BM190*R221/SUM(R219:R228),#REF!),"")</f>
        <v/>
      </c>
      <c r="BN205" s="331" t="str">
        <f>IF(COUNT(BN190,S221)=2,ROUND(BN190*S221/SUM(S219:S228),#REF!),"")</f>
        <v/>
      </c>
      <c r="BO205" s="331" t="str">
        <f>IF(COUNT(BO190,T221)=2,ROUND(BO190*T221/SUM(T219:T228),#REF!),"")</f>
        <v/>
      </c>
      <c r="BP205" s="331" t="str">
        <f>IF(COUNT(BP190,U221)=2,ROUND(BP190*U221/SUM(U219:U228),#REF!),"")</f>
        <v/>
      </c>
      <c r="BQ205" s="331" t="str">
        <f>IF(COUNT(BQ190,V221)=2,ROUND(BQ190*V221/SUM(V219:V228),#REF!),"")</f>
        <v/>
      </c>
      <c r="BR205" s="331" t="str">
        <f>IF(COUNT(BR190,W221)=2,ROUND(BR190*W221/SUM(W219:W228),#REF!),"")</f>
        <v/>
      </c>
      <c r="BS205" s="569" t="e">
        <f>IF(#REF!="発電事業者","年間送電電力量（GWh）","年間受電電力量（GWh）")</f>
        <v>#REF!</v>
      </c>
      <c r="BT205" s="569"/>
      <c r="BU205" s="569"/>
      <c r="BV205" s="333" t="s">
        <v>25</v>
      </c>
      <c r="BW205" s="582"/>
      <c r="BX205" s="582"/>
      <c r="BY205" s="331" t="str">
        <f>IF(COUNT(BY190,X221)=2,ROUND(BY190*X221/SUM(X219:X228),#REF!),"")</f>
        <v/>
      </c>
      <c r="BZ205" s="331" t="str">
        <f>IF(COUNT(BZ190,Y221)=2,ROUND(BZ190*Y221/SUM(Y219:Y228),#REF!),"")</f>
        <v/>
      </c>
      <c r="CA205" s="331" t="str">
        <f>IF(COUNT(CA190,Z221)=2,ROUND(CA190*Z221/SUM(Z219:Z228),#REF!),"")</f>
        <v/>
      </c>
      <c r="CB205" s="331" t="str">
        <f>IF(COUNT(CB190,AA221)=2,ROUND(CB190*AA221/SUM(AA219:AA228),#REF!),"")</f>
        <v/>
      </c>
      <c r="CC205" s="331" t="str">
        <f>IF(COUNT(CC190,AB221)=2,ROUND(CC190*AB221/SUM(AB219:AB228),#REF!),"")</f>
        <v/>
      </c>
      <c r="CD205" s="331" t="str">
        <f>IF(COUNT(CD190,AC221)=2,ROUND(CD190*AC221/SUM(AC219:AC228),#REF!),"")</f>
        <v/>
      </c>
      <c r="CE205" s="331" t="str">
        <f>IF(COUNT(CE190,AD221)=2,ROUND(CE190*AD221/SUM(AD219:AD228),#REF!),"")</f>
        <v/>
      </c>
      <c r="CF205" s="331" t="str">
        <f>IF(COUNT(CF190,AE221)=2,ROUND(CF190*AE221/SUM(AE219:AE228),#REF!),"")</f>
        <v/>
      </c>
      <c r="CG205" s="331" t="str">
        <f>IF(COUNT(CG190,AF221)=2,ROUND(CG190*AF221/SUM(AF219:AF228),#REF!),"")</f>
        <v/>
      </c>
      <c r="CH205" s="565" t="str">
        <f>IF(COUNTA(AG221)=0,"",AG221)</f>
        <v/>
      </c>
      <c r="CI205" s="565"/>
      <c r="CJ205" s="565"/>
      <c r="CK205" s="565"/>
      <c r="CL205" s="565"/>
      <c r="CM205" s="565"/>
      <c r="CN205" s="565"/>
      <c r="CO205" s="565"/>
      <c r="CP205" s="565"/>
      <c r="CQ205" s="565"/>
    </row>
    <row r="206" spans="3:95" s="243" customFormat="1" ht="13.5" customHeight="1">
      <c r="C206" s="606"/>
      <c r="D206" s="607"/>
      <c r="E206" s="608" t="s">
        <v>212</v>
      </c>
      <c r="F206" s="609"/>
      <c r="G206" s="610"/>
      <c r="H206" s="261"/>
      <c r="I206" s="261"/>
      <c r="J206" s="261"/>
      <c r="K206" s="261"/>
      <c r="L206" s="261"/>
      <c r="M206" s="261"/>
      <c r="N206" s="261"/>
      <c r="O206" s="261"/>
      <c r="P206" s="261"/>
      <c r="Q206" s="261"/>
      <c r="R206" s="261"/>
      <c r="S206" s="261"/>
      <c r="T206" s="262" t="str">
        <f>IF(COUNT(H206:S206)=0,"",SUMPRODUCT(ROUND(H206:S206,1)))</f>
        <v/>
      </c>
      <c r="U206" s="621"/>
      <c r="V206" s="622"/>
      <c r="W206" s="622"/>
      <c r="X206" s="622"/>
      <c r="Y206" s="622"/>
      <c r="Z206" s="623"/>
      <c r="AA206" s="257"/>
      <c r="AB206" s="257"/>
      <c r="AC206" s="257"/>
      <c r="AD206" s="299"/>
      <c r="AE206" s="299"/>
      <c r="AF206" s="268"/>
      <c r="AG206" s="268"/>
      <c r="AH206" s="268"/>
      <c r="AI206" s="271"/>
      <c r="AJ206" s="271"/>
      <c r="AK206" s="271"/>
      <c r="AL206" s="271"/>
      <c r="AM206" s="271"/>
      <c r="AN206" s="271"/>
      <c r="AO206" s="271"/>
      <c r="AP206" s="271"/>
      <c r="AQ206" s="271"/>
      <c r="AR206" s="271"/>
      <c r="AS206" s="271"/>
      <c r="AT206" s="271"/>
      <c r="AU206" s="272"/>
      <c r="AX206" s="569" t="str">
        <f>IF(C222="","",C222)</f>
        <v/>
      </c>
      <c r="AY206" s="569"/>
      <c r="AZ206" s="587" t="str">
        <f>IF(E222="","",E222)</f>
        <v/>
      </c>
      <c r="BA206" s="590" t="str">
        <f ca="1">IF(F222="","",F222)</f>
        <v/>
      </c>
      <c r="BB206" s="590"/>
      <c r="BC206" s="590"/>
      <c r="BD206" s="587" t="str">
        <f>IF(I222="","",I222)</f>
        <v/>
      </c>
      <c r="BE206" s="578" t="e">
        <f>IF(#REF!="発電事業者","送電電力（MW）","受電電力（MW）")</f>
        <v>#REF!</v>
      </c>
      <c r="BF206" s="579"/>
      <c r="BG206" s="331" t="str">
        <f>IF(COUNT(BG188,L222)=2,ROUND(BG188*L222/SUM(L219:L228),#REF!),"")</f>
        <v/>
      </c>
      <c r="BH206" s="331" t="str">
        <f>IF(COUNT(BH188,M222)=2,ROUND(BH188*M222/SUM(M219:M228),#REF!),"")</f>
        <v/>
      </c>
      <c r="BI206" s="331" t="str">
        <f>IF(COUNT(BI188,N222)=2,ROUND(BI188*N222/SUM(N219:N228),#REF!),"")</f>
        <v/>
      </c>
      <c r="BJ206" s="331" t="str">
        <f>IF(COUNT(BJ188,O222)=2,ROUND(BJ188*O222/SUM(O219:O228),#REF!),"")</f>
        <v/>
      </c>
      <c r="BK206" s="331" t="str">
        <f>IF(COUNT(BK188,P222)=2,ROUND(BK188*P222/SUM(P219:P228),#REF!),"")</f>
        <v/>
      </c>
      <c r="BL206" s="331" t="str">
        <f>IF(COUNT(BL188,Q222)=2,ROUND(BL188*Q222/SUM(Q219:Q228),#REF!),"")</f>
        <v/>
      </c>
      <c r="BM206" s="331" t="str">
        <f>IF(COUNT(BM188,R222)=2,ROUND(BM188*R222/SUM(R219:R228),#REF!),"")</f>
        <v/>
      </c>
      <c r="BN206" s="331" t="str">
        <f>IF(COUNT(BN188,S222)=2,ROUND(BN188*S222/SUM(S219:S228),#REF!),"")</f>
        <v/>
      </c>
      <c r="BO206" s="331" t="str">
        <f>IF(COUNT(BO188,T222)=2,ROUND(BO188*T222/SUM(T219:T228),#REF!),"")</f>
        <v/>
      </c>
      <c r="BP206" s="331" t="str">
        <f>IF(COUNT(BP188,U222)=2,ROUND(BP188*U222/SUM(U219:U228),#REF!),"")</f>
        <v/>
      </c>
      <c r="BQ206" s="331" t="str">
        <f>IF(COUNT(BQ188,V222)=2,ROUND(BQ188*V222/SUM(V219:V228),#REF!),"")</f>
        <v/>
      </c>
      <c r="BR206" s="331" t="str">
        <f>IF(COUNT(BR188,W222)=2,ROUND(BR188*W222/SUM(W219:W228),#REF!),"")</f>
        <v/>
      </c>
      <c r="BS206" s="569" t="e">
        <f>IF(#REF!="発電事業者","送電電力（MW）","受電電力（MW）")</f>
        <v>#REF!</v>
      </c>
      <c r="BT206" s="569"/>
      <c r="BU206" s="569"/>
      <c r="BV206" s="333" t="s">
        <v>171</v>
      </c>
      <c r="BW206" s="580"/>
      <c r="BX206" s="580"/>
      <c r="BY206" s="331" t="str">
        <f>IF(COUNT(BY188,X222)=2,ROUND(BY188*X222/SUM(X219:X228),#REF!),"")</f>
        <v/>
      </c>
      <c r="BZ206" s="331" t="str">
        <f>IF(COUNT(BZ188,Y222)=2,ROUND(BZ188*Y222/SUM(Y219:Y228),#REF!),"")</f>
        <v/>
      </c>
      <c r="CA206" s="331" t="str">
        <f>IF(COUNT(CA188,Z222)=2,ROUND(CA188*Z222/SUM(Z219:Z228),#REF!),"")</f>
        <v/>
      </c>
      <c r="CB206" s="331" t="str">
        <f>IF(COUNT(CB188,AA222)=2,ROUND(CB188*AA222/SUM(AA219:AA228),#REF!),"")</f>
        <v/>
      </c>
      <c r="CC206" s="331" t="str">
        <f>IF(COUNT(CC188,AB222)=2,ROUND(CC188*AB222/SUM(AB219:AB228),#REF!),"")</f>
        <v/>
      </c>
      <c r="CD206" s="331" t="str">
        <f>IF(COUNT(CD188,AC222)=2,ROUND(CD188*AC222/SUM(AC219:AC228),#REF!),"")</f>
        <v/>
      </c>
      <c r="CE206" s="331" t="str">
        <f>IF(COUNT(CE188,AD222)=2,ROUND(CE188*AD222/SUM(AD219:AD228),#REF!),"")</f>
        <v/>
      </c>
      <c r="CF206" s="331" t="str">
        <f>IF(COUNT(CF188,AE222)=2,ROUND(CF188*AE222/SUM(AE219:AE228),#REF!),"")</f>
        <v/>
      </c>
      <c r="CG206" s="331" t="str">
        <f>IF(COUNT(CG188,AF222)=2,ROUND(CG188*AF222/SUM(AF219:AF228),#REF!),"")</f>
        <v/>
      </c>
      <c r="CH206" s="563" t="s">
        <v>118</v>
      </c>
      <c r="CI206" s="563"/>
      <c r="CJ206" s="563"/>
      <c r="CK206" s="563"/>
      <c r="CL206" s="563"/>
      <c r="CM206" s="563"/>
      <c r="CN206" s="563"/>
      <c r="CO206" s="563"/>
      <c r="CP206" s="563"/>
      <c r="CQ206" s="563"/>
    </row>
    <row r="207" spans="3:95" s="243" customFormat="1" ht="13.5" customHeight="1">
      <c r="C207" s="604" t="e">
        <f>DATE(#REF!+7,1,1)</f>
        <v>#REF!</v>
      </c>
      <c r="D207" s="605"/>
      <c r="E207" s="613" t="s">
        <v>198</v>
      </c>
      <c r="F207" s="614"/>
      <c r="G207" s="615"/>
      <c r="H207" s="256"/>
      <c r="I207" s="256"/>
      <c r="J207" s="256"/>
      <c r="K207" s="256"/>
      <c r="L207" s="256"/>
      <c r="M207" s="256"/>
      <c r="N207" s="256"/>
      <c r="O207" s="256"/>
      <c r="P207" s="256"/>
      <c r="Q207" s="256"/>
      <c r="R207" s="256"/>
      <c r="S207" s="256"/>
      <c r="T207" s="255"/>
      <c r="U207" s="621"/>
      <c r="V207" s="622"/>
      <c r="W207" s="622"/>
      <c r="X207" s="622"/>
      <c r="Y207" s="622"/>
      <c r="Z207" s="623"/>
      <c r="AA207" s="257"/>
      <c r="AB207" s="257"/>
      <c r="AC207" s="257"/>
      <c r="AD207" s="299"/>
      <c r="AE207" s="299"/>
      <c r="AF207" s="268"/>
      <c r="AG207" s="268"/>
      <c r="AH207" s="268"/>
      <c r="AI207" s="257"/>
      <c r="AJ207" s="257"/>
      <c r="AK207" s="257"/>
      <c r="AL207" s="257"/>
      <c r="AM207" s="257"/>
      <c r="AN207" s="257"/>
      <c r="AO207" s="257"/>
      <c r="AP207" s="257"/>
      <c r="AQ207" s="257"/>
      <c r="AR207" s="257"/>
      <c r="AS207" s="257"/>
      <c r="AT207" s="257"/>
      <c r="AU207" s="257"/>
      <c r="AX207" s="569"/>
      <c r="AY207" s="569"/>
      <c r="AZ207" s="588"/>
      <c r="BA207" s="590"/>
      <c r="BB207" s="590"/>
      <c r="BC207" s="590"/>
      <c r="BD207" s="588"/>
      <c r="BE207" s="583"/>
      <c r="BF207" s="584"/>
      <c r="BG207" s="259"/>
      <c r="BH207" s="259"/>
      <c r="BI207" s="259"/>
      <c r="BJ207" s="259"/>
      <c r="BK207" s="259"/>
      <c r="BL207" s="259"/>
      <c r="BM207" s="259"/>
      <c r="BN207" s="259"/>
      <c r="BO207" s="259"/>
      <c r="BP207" s="259"/>
      <c r="BQ207" s="259"/>
      <c r="BR207" s="259"/>
      <c r="BS207" s="569"/>
      <c r="BT207" s="569"/>
      <c r="BU207" s="569"/>
      <c r="BV207" s="333" t="s">
        <v>172</v>
      </c>
      <c r="BW207" s="581"/>
      <c r="BX207" s="581"/>
      <c r="BY207" s="331" t="str">
        <f>IF(COUNT(BY189,X222)=2,ROUND(BY189*X222/SUM(X219:X228),#REF!),"")</f>
        <v/>
      </c>
      <c r="BZ207" s="331" t="str">
        <f>IF(COUNT(BZ189,Y222)=2,ROUND(BZ189*Y222/SUM(Y219:Y228),#REF!),"")</f>
        <v/>
      </c>
      <c r="CA207" s="331" t="str">
        <f>IF(COUNT(CA189,Z222)=2,ROUND(CA189*Z222/SUM(Z219:Z228),#REF!),"")</f>
        <v/>
      </c>
      <c r="CB207" s="331" t="str">
        <f>IF(COUNT(CB189,AA222)=2,ROUND(CB189*AA222/SUM(AA219:AA228),#REF!),"")</f>
        <v/>
      </c>
      <c r="CC207" s="331" t="str">
        <f>IF(COUNT(CC189,AB222)=2,ROUND(CC189*AB222/SUM(AB219:AB228),#REF!),"")</f>
        <v/>
      </c>
      <c r="CD207" s="331" t="str">
        <f>IF(COUNT(CD189,AC222)=2,ROUND(CD189*AC222/SUM(AC219:AC228),#REF!),"")</f>
        <v/>
      </c>
      <c r="CE207" s="331" t="str">
        <f>IF(COUNT(CE189,AD222)=2,ROUND(CE189*AD222/SUM(AD219:AD228),#REF!),"")</f>
        <v/>
      </c>
      <c r="CF207" s="331" t="str">
        <f>IF(COUNT(CF189,AE222)=2,ROUND(CF189*AE222/SUM(AE219:AE228),#REF!),"")</f>
        <v/>
      </c>
      <c r="CG207" s="331" t="str">
        <f>IF(COUNT(CG189,AF222)=2,ROUND(CG189*AF222/SUM(AF219:AF228),#REF!),"")</f>
        <v/>
      </c>
      <c r="CH207" s="564" t="str">
        <f>IF(CH206="","",CH206)</f>
        <v>地熱</v>
      </c>
      <c r="CI207" s="564"/>
      <c r="CJ207" s="564"/>
      <c r="CK207" s="564"/>
      <c r="CL207" s="564"/>
      <c r="CM207" s="564"/>
      <c r="CN207" s="564"/>
      <c r="CO207" s="564"/>
      <c r="CP207" s="564"/>
      <c r="CQ207" s="564"/>
    </row>
    <row r="208" spans="3:95" s="243" customFormat="1" ht="13.5" customHeight="1">
      <c r="C208" s="606"/>
      <c r="D208" s="607"/>
      <c r="E208" s="608" t="s">
        <v>212</v>
      </c>
      <c r="F208" s="609"/>
      <c r="G208" s="610"/>
      <c r="H208" s="261"/>
      <c r="I208" s="261"/>
      <c r="J208" s="261"/>
      <c r="K208" s="261"/>
      <c r="L208" s="261"/>
      <c r="M208" s="261"/>
      <c r="N208" s="261"/>
      <c r="O208" s="261"/>
      <c r="P208" s="261"/>
      <c r="Q208" s="261"/>
      <c r="R208" s="261"/>
      <c r="S208" s="261"/>
      <c r="T208" s="262" t="str">
        <f>IF(COUNT(H208:S208)=0,"",SUMPRODUCT(ROUND(H208:S208,1)))</f>
        <v/>
      </c>
      <c r="U208" s="621"/>
      <c r="V208" s="622"/>
      <c r="W208" s="622"/>
      <c r="X208" s="622"/>
      <c r="Y208" s="622"/>
      <c r="Z208" s="623"/>
      <c r="AA208" s="257"/>
      <c r="AB208" s="257"/>
      <c r="AC208" s="257"/>
      <c r="AD208" s="299"/>
      <c r="AE208" s="299"/>
      <c r="AF208" s="268"/>
      <c r="AG208" s="268"/>
      <c r="AH208" s="268"/>
      <c r="AI208" s="271"/>
      <c r="AJ208" s="271"/>
      <c r="AK208" s="271"/>
      <c r="AL208" s="271"/>
      <c r="AM208" s="271"/>
      <c r="AN208" s="271"/>
      <c r="AO208" s="271"/>
      <c r="AP208" s="271"/>
      <c r="AQ208" s="271"/>
      <c r="AR208" s="271"/>
      <c r="AS208" s="271"/>
      <c r="AT208" s="271"/>
      <c r="AU208" s="272"/>
      <c r="AX208" s="569"/>
      <c r="AY208" s="569"/>
      <c r="AZ208" s="589"/>
      <c r="BA208" s="590"/>
      <c r="BB208" s="590"/>
      <c r="BC208" s="590"/>
      <c r="BD208" s="589"/>
      <c r="BE208" s="585" t="e">
        <f>IF(#REF!="発電事業者","月間送電電力量（GWh）","月間受電電力量（GWh）")</f>
        <v>#REF!</v>
      </c>
      <c r="BF208" s="586"/>
      <c r="BG208" s="331" t="str">
        <f>IF(COUNT(BG190,L222)=2,ROUND(BG190*L222/SUM(L219:L228),#REF!),"")</f>
        <v/>
      </c>
      <c r="BH208" s="331" t="str">
        <f>IF(COUNT(BH190,M222)=2,ROUND(BH190*M222/SUM(M219:M228),#REF!),"")</f>
        <v/>
      </c>
      <c r="BI208" s="331" t="str">
        <f>IF(COUNT(BI190,N222)=2,ROUND(BI190*N222/SUM(N219:N228),#REF!),"")</f>
        <v/>
      </c>
      <c r="BJ208" s="331" t="str">
        <f>IF(COUNT(BJ190,O222)=2,ROUND(BJ190*O222/SUM(O219:O228),#REF!),"")</f>
        <v/>
      </c>
      <c r="BK208" s="331" t="str">
        <f>IF(COUNT(BK190,P222)=2,ROUND(BK190*P222/SUM(P219:P228),#REF!),"")</f>
        <v/>
      </c>
      <c r="BL208" s="331" t="str">
        <f>IF(COUNT(BL190,Q222)=2,ROUND(BL190*Q222/SUM(Q219:Q228),#REF!),"")</f>
        <v/>
      </c>
      <c r="BM208" s="331" t="str">
        <f>IF(COUNT(BM190,R222)=2,ROUND(BM190*R222/SUM(R219:R228),#REF!),"")</f>
        <v/>
      </c>
      <c r="BN208" s="331" t="str">
        <f>IF(COUNT(BN190,S222)=2,ROUND(BN190*S222/SUM(S219:S228),#REF!),"")</f>
        <v/>
      </c>
      <c r="BO208" s="331" t="str">
        <f>IF(COUNT(BO190,T222)=2,ROUND(BO190*T222/SUM(T219:T228),#REF!),"")</f>
        <v/>
      </c>
      <c r="BP208" s="331" t="str">
        <f>IF(COUNT(BP190,U222)=2,ROUND(BP190*U222/SUM(U219:U228),#REF!),"")</f>
        <v/>
      </c>
      <c r="BQ208" s="331" t="str">
        <f>IF(COUNT(BQ190,V222)=2,ROUND(BQ190*V222/SUM(V219:V228),#REF!),"")</f>
        <v/>
      </c>
      <c r="BR208" s="331" t="str">
        <f>IF(COUNT(BR190,W222)=2,ROUND(BR190*W222/SUM(W219:W228),#REF!),"")</f>
        <v/>
      </c>
      <c r="BS208" s="569" t="e">
        <f>IF(#REF!="発電事業者","年間送電電力量（GWh）","年間受電電力量（GWh）")</f>
        <v>#REF!</v>
      </c>
      <c r="BT208" s="569"/>
      <c r="BU208" s="569"/>
      <c r="BV208" s="333" t="s">
        <v>25</v>
      </c>
      <c r="BW208" s="582"/>
      <c r="BX208" s="582"/>
      <c r="BY208" s="331" t="str">
        <f>IF(COUNT(BY190,X222)=2,ROUND(BY190*X222/SUM(X219:X228),#REF!),"")</f>
        <v/>
      </c>
      <c r="BZ208" s="331" t="str">
        <f>IF(COUNT(BZ190,Y222)=2,ROUND(BZ190*Y222/SUM(Y219:Y228),#REF!),"")</f>
        <v/>
      </c>
      <c r="CA208" s="331" t="str">
        <f>IF(COUNT(CA190,Z222)=2,ROUND(CA190*Z222/SUM(Z219:Z228),#REF!),"")</f>
        <v/>
      </c>
      <c r="CB208" s="331" t="str">
        <f>IF(COUNT(CB190,AA222)=2,ROUND(CB190*AA222/SUM(AA219:AA228),#REF!),"")</f>
        <v/>
      </c>
      <c r="CC208" s="331" t="str">
        <f>IF(COUNT(CC190,AB222)=2,ROUND(CC190*AB222/SUM(AB219:AB228),#REF!),"")</f>
        <v/>
      </c>
      <c r="CD208" s="331" t="str">
        <f>IF(COUNT(CD190,AC222)=2,ROUND(CD190*AC222/SUM(AC219:AC228),#REF!),"")</f>
        <v/>
      </c>
      <c r="CE208" s="331" t="str">
        <f>IF(COUNT(CE190,AD222)=2,ROUND(CE190*AD222/SUM(AD219:AD228),#REF!),"")</f>
        <v/>
      </c>
      <c r="CF208" s="331" t="str">
        <f>IF(COUNT(CF190,AE222)=2,ROUND(CF190*AE222/SUM(AE219:AE228),#REF!),"")</f>
        <v/>
      </c>
      <c r="CG208" s="331" t="str">
        <f>IF(COUNT(CG190,AF222)=2,ROUND(CG190*AF222/SUM(AF219:AF228),#REF!),"")</f>
        <v/>
      </c>
      <c r="CH208" s="565" t="str">
        <f>IF(COUNTA(AG222)=0,"",AG222)</f>
        <v/>
      </c>
      <c r="CI208" s="565"/>
      <c r="CJ208" s="565"/>
      <c r="CK208" s="565"/>
      <c r="CL208" s="565"/>
      <c r="CM208" s="565"/>
      <c r="CN208" s="565"/>
      <c r="CO208" s="565"/>
      <c r="CP208" s="565"/>
      <c r="CQ208" s="565"/>
    </row>
    <row r="209" spans="3:97" s="243" customFormat="1" ht="13.5" customHeight="1">
      <c r="C209" s="604" t="e">
        <f>DATE(#REF!+8,1,1)</f>
        <v>#REF!</v>
      </c>
      <c r="D209" s="605"/>
      <c r="E209" s="613" t="s">
        <v>198</v>
      </c>
      <c r="F209" s="614"/>
      <c r="G209" s="615"/>
      <c r="H209" s="256"/>
      <c r="I209" s="256"/>
      <c r="J209" s="256"/>
      <c r="K209" s="256"/>
      <c r="L209" s="256"/>
      <c r="M209" s="256"/>
      <c r="N209" s="256"/>
      <c r="O209" s="256"/>
      <c r="P209" s="256"/>
      <c r="Q209" s="256"/>
      <c r="R209" s="256"/>
      <c r="S209" s="256"/>
      <c r="T209" s="255"/>
      <c r="U209" s="621"/>
      <c r="V209" s="622"/>
      <c r="W209" s="622"/>
      <c r="X209" s="622"/>
      <c r="Y209" s="622"/>
      <c r="Z209" s="623"/>
      <c r="AA209" s="257"/>
      <c r="AB209" s="257"/>
      <c r="AC209" s="257"/>
      <c r="AD209" s="299"/>
      <c r="AE209" s="299"/>
      <c r="AF209" s="268"/>
      <c r="AG209" s="268"/>
      <c r="AH209" s="268"/>
      <c r="AI209" s="257"/>
      <c r="AJ209" s="257"/>
      <c r="AK209" s="257"/>
      <c r="AL209" s="257"/>
      <c r="AM209" s="257"/>
      <c r="AN209" s="257"/>
      <c r="AO209" s="257"/>
      <c r="AP209" s="257"/>
      <c r="AQ209" s="257"/>
      <c r="AR209" s="257"/>
      <c r="AS209" s="257"/>
      <c r="AT209" s="257"/>
      <c r="AU209" s="257"/>
      <c r="AX209" s="569" t="str">
        <f>IF(C223="","",C223)</f>
        <v/>
      </c>
      <c r="AY209" s="569"/>
      <c r="AZ209" s="587" t="str">
        <f>IF(E223="","",E223)</f>
        <v/>
      </c>
      <c r="BA209" s="590" t="str">
        <f ca="1">IF(F223="","",F223)</f>
        <v/>
      </c>
      <c r="BB209" s="590"/>
      <c r="BC209" s="590"/>
      <c r="BD209" s="587" t="str">
        <f>IF(I223="","",I223)</f>
        <v/>
      </c>
      <c r="BE209" s="578" t="e">
        <f>IF(#REF!="発電事業者","送電電力（MW）","受電電力（MW）")</f>
        <v>#REF!</v>
      </c>
      <c r="BF209" s="579"/>
      <c r="BG209" s="331" t="str">
        <f>IF(COUNT(BG188,L223)=2,ROUND(BG188*L223/SUM(L219:L228),#REF!),"")</f>
        <v/>
      </c>
      <c r="BH209" s="331" t="str">
        <f>IF(COUNT(BH188,M223)=2,ROUND(BH188*M223/SUM(M219:M228),#REF!),"")</f>
        <v/>
      </c>
      <c r="BI209" s="331" t="str">
        <f>IF(COUNT(BI188,N223)=2,ROUND(BI188*N223/SUM(N219:N228),#REF!),"")</f>
        <v/>
      </c>
      <c r="BJ209" s="331" t="str">
        <f>IF(COUNT(BJ188,O223)=2,ROUND(BJ188*O223/SUM(O219:O228),#REF!),"")</f>
        <v/>
      </c>
      <c r="BK209" s="331" t="str">
        <f>IF(COUNT(BK188,P223)=2,ROUND(BK188*P223/SUM(P219:P228),#REF!),"")</f>
        <v/>
      </c>
      <c r="BL209" s="331" t="str">
        <f>IF(COUNT(BL188,Q223)=2,ROUND(BL188*Q223/SUM(Q219:Q228),#REF!),"")</f>
        <v/>
      </c>
      <c r="BM209" s="331" t="str">
        <f>IF(COUNT(BM188,R223)=2,ROUND(BM188*R223/SUM(R219:R228),#REF!),"")</f>
        <v/>
      </c>
      <c r="BN209" s="331" t="str">
        <f>IF(COUNT(BN188,S223)=2,ROUND(BN188*S223/SUM(S219:S228),#REF!),"")</f>
        <v/>
      </c>
      <c r="BO209" s="331" t="str">
        <f>IF(COUNT(BO188,T223)=2,ROUND(BO188*T223/SUM(T219:T228),#REF!),"")</f>
        <v/>
      </c>
      <c r="BP209" s="331" t="str">
        <f>IF(COUNT(BP188,U223)=2,ROUND(BP188*U223/SUM(U219:U228),#REF!),"")</f>
        <v/>
      </c>
      <c r="BQ209" s="331" t="str">
        <f>IF(COUNT(BQ188,V223)=2,ROUND(BQ188*V223/SUM(V219:V228),#REF!),"")</f>
        <v/>
      </c>
      <c r="BR209" s="331" t="str">
        <f>IF(COUNT(BR188,W223)=2,ROUND(BR188*W223/SUM(W219:W228),#REF!),"")</f>
        <v/>
      </c>
      <c r="BS209" s="569" t="e">
        <f>IF(#REF!="発電事業者","送電電力（MW）","受電電力（MW）")</f>
        <v>#REF!</v>
      </c>
      <c r="BT209" s="569"/>
      <c r="BU209" s="569"/>
      <c r="BV209" s="333" t="s">
        <v>171</v>
      </c>
      <c r="BW209" s="580"/>
      <c r="BX209" s="580"/>
      <c r="BY209" s="331" t="str">
        <f>IF(COUNT(BY188,X223)=2,ROUND(BY188*X223/SUM(X219:X228),#REF!),"")</f>
        <v/>
      </c>
      <c r="BZ209" s="331" t="str">
        <f>IF(COUNT(BZ188,Y223)=2,ROUND(BZ188*Y223/SUM(Y219:Y228),#REF!),"")</f>
        <v/>
      </c>
      <c r="CA209" s="331" t="str">
        <f>IF(COUNT(CA188,Z223)=2,ROUND(CA188*Z223/SUM(Z219:Z228),#REF!),"")</f>
        <v/>
      </c>
      <c r="CB209" s="331" t="str">
        <f>IF(COUNT(CB188,AA223)=2,ROUND(CB188*AA223/SUM(AA219:AA228),#REF!),"")</f>
        <v/>
      </c>
      <c r="CC209" s="331" t="str">
        <f>IF(COUNT(CC188,AB223)=2,ROUND(CC188*AB223/SUM(AB219:AB228),#REF!),"")</f>
        <v/>
      </c>
      <c r="CD209" s="331" t="str">
        <f>IF(COUNT(CD188,AC223)=2,ROUND(CD188*AC223/SUM(AC219:AC228),#REF!),"")</f>
        <v/>
      </c>
      <c r="CE209" s="331" t="str">
        <f>IF(COUNT(CE188,AD223)=2,ROUND(CE188*AD223/SUM(AD219:AD228),#REF!),"")</f>
        <v/>
      </c>
      <c r="CF209" s="331" t="str">
        <f>IF(COUNT(CF188,AE223)=2,ROUND(CF188*AE223/SUM(AE219:AE228),#REF!),"")</f>
        <v/>
      </c>
      <c r="CG209" s="331" t="str">
        <f>IF(COUNT(CG188,AF223)=2,ROUND(CG188*AF223/SUM(AF219:AF228),#REF!),"")</f>
        <v/>
      </c>
      <c r="CH209" s="563" t="s">
        <v>118</v>
      </c>
      <c r="CI209" s="563"/>
      <c r="CJ209" s="563"/>
      <c r="CK209" s="563"/>
      <c r="CL209" s="563"/>
      <c r="CM209" s="563"/>
      <c r="CN209" s="563"/>
      <c r="CO209" s="563"/>
      <c r="CP209" s="563"/>
      <c r="CQ209" s="563"/>
    </row>
    <row r="210" spans="3:97" s="243" customFormat="1" ht="13.5" customHeight="1">
      <c r="C210" s="606"/>
      <c r="D210" s="607"/>
      <c r="E210" s="608" t="s">
        <v>212</v>
      </c>
      <c r="F210" s="609"/>
      <c r="G210" s="610"/>
      <c r="H210" s="261"/>
      <c r="I210" s="261"/>
      <c r="J210" s="261"/>
      <c r="K210" s="261"/>
      <c r="L210" s="261"/>
      <c r="M210" s="261"/>
      <c r="N210" s="261"/>
      <c r="O210" s="261"/>
      <c r="P210" s="261"/>
      <c r="Q210" s="261"/>
      <c r="R210" s="261"/>
      <c r="S210" s="261"/>
      <c r="T210" s="262" t="str">
        <f>IF(COUNT(H210:S210)=0,"",SUMPRODUCT(ROUND(H210:S210,1)))</f>
        <v/>
      </c>
      <c r="U210" s="624"/>
      <c r="V210" s="625"/>
      <c r="W210" s="625"/>
      <c r="X210" s="625"/>
      <c r="Y210" s="625"/>
      <c r="Z210" s="626"/>
      <c r="AA210" s="257"/>
      <c r="AB210" s="257"/>
      <c r="AC210" s="257"/>
      <c r="AD210" s="299"/>
      <c r="AE210" s="299"/>
      <c r="AF210" s="268"/>
      <c r="AG210" s="268"/>
      <c r="AH210" s="268"/>
      <c r="AI210" s="271"/>
      <c r="AJ210" s="271"/>
      <c r="AK210" s="271"/>
      <c r="AL210" s="271"/>
      <c r="AM210" s="271"/>
      <c r="AN210" s="271"/>
      <c r="AO210" s="271"/>
      <c r="AP210" s="271"/>
      <c r="AQ210" s="271"/>
      <c r="AR210" s="271"/>
      <c r="AS210" s="271"/>
      <c r="AT210" s="271"/>
      <c r="AU210" s="272"/>
      <c r="AX210" s="569"/>
      <c r="AY210" s="569"/>
      <c r="AZ210" s="588"/>
      <c r="BA210" s="590"/>
      <c r="BB210" s="590"/>
      <c r="BC210" s="590"/>
      <c r="BD210" s="588"/>
      <c r="BE210" s="583"/>
      <c r="BF210" s="584"/>
      <c r="BG210" s="259"/>
      <c r="BH210" s="259"/>
      <c r="BI210" s="259"/>
      <c r="BJ210" s="259"/>
      <c r="BK210" s="259"/>
      <c r="BL210" s="259"/>
      <c r="BM210" s="259"/>
      <c r="BN210" s="259"/>
      <c r="BO210" s="259"/>
      <c r="BP210" s="259"/>
      <c r="BQ210" s="259"/>
      <c r="BR210" s="259"/>
      <c r="BS210" s="569"/>
      <c r="BT210" s="569"/>
      <c r="BU210" s="569"/>
      <c r="BV210" s="333" t="s">
        <v>172</v>
      </c>
      <c r="BW210" s="581"/>
      <c r="BX210" s="581"/>
      <c r="BY210" s="331" t="str">
        <f>IF(COUNT(BY189,X223)=2,ROUND(BY189*X223/SUM(X219:X228),#REF!),"")</f>
        <v/>
      </c>
      <c r="BZ210" s="331" t="str">
        <f>IF(COUNT(BZ189,Y223)=2,ROUND(BZ189*Y223/SUM(Y219:Y228),#REF!),"")</f>
        <v/>
      </c>
      <c r="CA210" s="331" t="str">
        <f>IF(COUNT(CA189,Z223)=2,ROUND(CA189*Z223/SUM(Z219:Z228),#REF!),"")</f>
        <v/>
      </c>
      <c r="CB210" s="331" t="str">
        <f>IF(COUNT(CB189,AA223)=2,ROUND(CB189*AA223/SUM(AA219:AA228),#REF!),"")</f>
        <v/>
      </c>
      <c r="CC210" s="331" t="str">
        <f>IF(COUNT(CC189,AB223)=2,ROUND(CC189*AB223/SUM(AB219:AB228),#REF!),"")</f>
        <v/>
      </c>
      <c r="CD210" s="331" t="str">
        <f>IF(COUNT(CD189,AC223)=2,ROUND(CD189*AC223/SUM(AC219:AC228),#REF!),"")</f>
        <v/>
      </c>
      <c r="CE210" s="331" t="str">
        <f>IF(COUNT(CE189,AD223)=2,ROUND(CE189*AD223/SUM(AD219:AD228),#REF!),"")</f>
        <v/>
      </c>
      <c r="CF210" s="331" t="str">
        <f>IF(COUNT(CF189,AE223)=2,ROUND(CF189*AE223/SUM(AE219:AE228),#REF!),"")</f>
        <v/>
      </c>
      <c r="CG210" s="331" t="str">
        <f>IF(COUNT(CG189,AF223)=2,ROUND(CG189*AF223/SUM(AF219:AF228),#REF!),"")</f>
        <v/>
      </c>
      <c r="CH210" s="564" t="str">
        <f>IF(CH209="","",CH209)</f>
        <v>地熱</v>
      </c>
      <c r="CI210" s="564"/>
      <c r="CJ210" s="564"/>
      <c r="CK210" s="564"/>
      <c r="CL210" s="564"/>
      <c r="CM210" s="564"/>
      <c r="CN210" s="564"/>
      <c r="CO210" s="564"/>
      <c r="CP210" s="564"/>
      <c r="CQ210" s="564"/>
    </row>
    <row r="211" spans="3:97" s="243" customFormat="1" ht="13.5" customHeight="1">
      <c r="C211" s="604" t="e">
        <f>DATE(#REF!+9,1,1)</f>
        <v>#REF!</v>
      </c>
      <c r="D211" s="605"/>
      <c r="E211" s="613" t="s">
        <v>198</v>
      </c>
      <c r="F211" s="614"/>
      <c r="G211" s="615"/>
      <c r="H211" s="256"/>
      <c r="I211" s="256"/>
      <c r="J211" s="256"/>
      <c r="K211" s="256"/>
      <c r="L211" s="256"/>
      <c r="M211" s="256"/>
      <c r="N211" s="256"/>
      <c r="O211" s="256"/>
      <c r="P211" s="256"/>
      <c r="Q211" s="256"/>
      <c r="R211" s="256"/>
      <c r="S211" s="256"/>
      <c r="T211" s="255"/>
      <c r="U211" s="613" t="s">
        <v>210</v>
      </c>
      <c r="V211" s="614"/>
      <c r="W211" s="614"/>
      <c r="X211" s="615"/>
      <c r="Y211" s="666"/>
      <c r="Z211" s="667"/>
      <c r="AA211" s="257"/>
      <c r="AB211" s="257"/>
      <c r="AC211" s="257"/>
      <c r="AD211" s="299"/>
      <c r="AE211" s="299"/>
      <c r="AF211" s="268"/>
      <c r="AG211" s="268"/>
      <c r="AH211" s="268"/>
      <c r="AI211" s="257"/>
      <c r="AJ211" s="257"/>
      <c r="AK211" s="257"/>
      <c r="AL211" s="257"/>
      <c r="AM211" s="257"/>
      <c r="AN211" s="257"/>
      <c r="AO211" s="257"/>
      <c r="AP211" s="257"/>
      <c r="AQ211" s="257"/>
      <c r="AR211" s="257"/>
      <c r="AS211" s="257"/>
      <c r="AT211" s="257"/>
      <c r="AU211" s="257"/>
      <c r="AX211" s="569"/>
      <c r="AY211" s="569"/>
      <c r="AZ211" s="589"/>
      <c r="BA211" s="590"/>
      <c r="BB211" s="590"/>
      <c r="BC211" s="590"/>
      <c r="BD211" s="589"/>
      <c r="BE211" s="585" t="e">
        <f>IF(#REF!="発電事業者","月間送電電力量（GWh）","月間受電電力量（GWh）")</f>
        <v>#REF!</v>
      </c>
      <c r="BF211" s="586"/>
      <c r="BG211" s="331" t="str">
        <f>IF(COUNT(BG190,L223)=2,ROUND(BG190*L223/SUM(L219:L228),#REF!),"")</f>
        <v/>
      </c>
      <c r="BH211" s="331" t="str">
        <f>IF(COUNT(BH190,M223)=2,ROUND(BH190*M223/SUM(M219:M228),#REF!),"")</f>
        <v/>
      </c>
      <c r="BI211" s="331" t="str">
        <f>IF(COUNT(BI190,N223)=2,ROUND(BI190*N223/SUM(N219:N228),#REF!),"")</f>
        <v/>
      </c>
      <c r="BJ211" s="331" t="str">
        <f>IF(COUNT(BJ190,O223)=2,ROUND(BJ190*O223/SUM(O219:O228),#REF!),"")</f>
        <v/>
      </c>
      <c r="BK211" s="331" t="str">
        <f>IF(COUNT(BK190,P223)=2,ROUND(BK190*P223/SUM(P219:P228),#REF!),"")</f>
        <v/>
      </c>
      <c r="BL211" s="331" t="str">
        <f>IF(COUNT(BL190,Q223)=2,ROUND(BL190*Q223/SUM(Q219:Q228),#REF!),"")</f>
        <v/>
      </c>
      <c r="BM211" s="331" t="str">
        <f>IF(COUNT(BM190,R223)=2,ROUND(BM190*R223/SUM(R219:R228),#REF!),"")</f>
        <v/>
      </c>
      <c r="BN211" s="331" t="str">
        <f>IF(COUNT(BN190,S223)=2,ROUND(BN190*S223/SUM(S219:S228),#REF!),"")</f>
        <v/>
      </c>
      <c r="BO211" s="331" t="str">
        <f>IF(COUNT(BO190,T223)=2,ROUND(BO190*T223/SUM(T219:T228),#REF!),"")</f>
        <v/>
      </c>
      <c r="BP211" s="331" t="str">
        <f>IF(COUNT(BP190,U223)=2,ROUND(BP190*U223/SUM(U219:U228),#REF!),"")</f>
        <v/>
      </c>
      <c r="BQ211" s="331" t="str">
        <f>IF(COUNT(BQ190,V223)=2,ROUND(BQ190*V223/SUM(V219:V228),#REF!),"")</f>
        <v/>
      </c>
      <c r="BR211" s="331" t="str">
        <f>IF(COUNT(BR190,W223)=2,ROUND(BR190*W223/SUM(W219:W228),#REF!),"")</f>
        <v/>
      </c>
      <c r="BS211" s="569" t="e">
        <f>IF(#REF!="発電事業者","年間送電電力量（GWh）","年間受電電力量（GWh）")</f>
        <v>#REF!</v>
      </c>
      <c r="BT211" s="569"/>
      <c r="BU211" s="569"/>
      <c r="BV211" s="333" t="s">
        <v>25</v>
      </c>
      <c r="BW211" s="582"/>
      <c r="BX211" s="582"/>
      <c r="BY211" s="331" t="str">
        <f>IF(COUNT(BY190,X223)=2,ROUND(BY190*X223/SUM(X219:X228),#REF!),"")</f>
        <v/>
      </c>
      <c r="BZ211" s="331" t="str">
        <f>IF(COUNT(BZ190,Y223)=2,ROUND(BZ190*Y223/SUM(Y219:Y228),#REF!),"")</f>
        <v/>
      </c>
      <c r="CA211" s="331" t="str">
        <f>IF(COUNT(CA190,Z223)=2,ROUND(CA190*Z223/SUM(Z219:Z228),#REF!),"")</f>
        <v/>
      </c>
      <c r="CB211" s="331" t="str">
        <f>IF(COUNT(CB190,AA223)=2,ROUND(CB190*AA223/SUM(AA219:AA228),#REF!),"")</f>
        <v/>
      </c>
      <c r="CC211" s="331" t="str">
        <f>IF(COUNT(CC190,AB223)=2,ROUND(CC190*AB223/SUM(AB219:AB228),#REF!),"")</f>
        <v/>
      </c>
      <c r="CD211" s="331" t="str">
        <f>IF(COUNT(CD190,AC223)=2,ROUND(CD190*AC223/SUM(AC219:AC228),#REF!),"")</f>
        <v/>
      </c>
      <c r="CE211" s="331" t="str">
        <f>IF(COUNT(CE190,AD223)=2,ROUND(CE190*AD223/SUM(AD219:AD228),#REF!),"")</f>
        <v/>
      </c>
      <c r="CF211" s="331" t="str">
        <f>IF(COUNT(CF190,AE223)=2,ROUND(CF190*AE223/SUM(AE219:AE228),#REF!),"")</f>
        <v/>
      </c>
      <c r="CG211" s="331" t="str">
        <f>IF(COUNT(CG190,AF223)=2,ROUND(CG190*AF223/SUM(AF219:AF228),#REF!),"")</f>
        <v/>
      </c>
      <c r="CH211" s="565" t="str">
        <f>IF(COUNTA(AG223)=0,"",AG223)</f>
        <v/>
      </c>
      <c r="CI211" s="565"/>
      <c r="CJ211" s="565"/>
      <c r="CK211" s="565"/>
      <c r="CL211" s="565"/>
      <c r="CM211" s="565"/>
      <c r="CN211" s="565"/>
      <c r="CO211" s="565"/>
      <c r="CP211" s="565"/>
      <c r="CQ211" s="565"/>
    </row>
    <row r="212" spans="3:97" s="243" customFormat="1" ht="13.5" customHeight="1">
      <c r="C212" s="606"/>
      <c r="D212" s="607"/>
      <c r="E212" s="608" t="s">
        <v>212</v>
      </c>
      <c r="F212" s="609"/>
      <c r="G212" s="610"/>
      <c r="H212" s="261"/>
      <c r="I212" s="261"/>
      <c r="J212" s="261"/>
      <c r="K212" s="261"/>
      <c r="L212" s="261"/>
      <c r="M212" s="261"/>
      <c r="N212" s="261"/>
      <c r="O212" s="261"/>
      <c r="P212" s="261"/>
      <c r="Q212" s="261"/>
      <c r="R212" s="261"/>
      <c r="S212" s="261"/>
      <c r="T212" s="262" t="str">
        <f>IF(COUNT(H212:S212)=0,"",SUMPRODUCT(ROUND(H212:S212,1)))</f>
        <v/>
      </c>
      <c r="U212" s="608" t="s">
        <v>211</v>
      </c>
      <c r="V212" s="609"/>
      <c r="W212" s="609"/>
      <c r="X212" s="610"/>
      <c r="Y212" s="664"/>
      <c r="Z212" s="665"/>
      <c r="AA212" s="257"/>
      <c r="AB212" s="257"/>
      <c r="AC212" s="257"/>
      <c r="AD212" s="299"/>
      <c r="AE212" s="299"/>
      <c r="AF212" s="268"/>
      <c r="AG212" s="268"/>
      <c r="AH212" s="268"/>
      <c r="AI212" s="271"/>
      <c r="AJ212" s="271"/>
      <c r="AK212" s="271"/>
      <c r="AL212" s="271"/>
      <c r="AM212" s="271"/>
      <c r="AN212" s="271"/>
      <c r="AO212" s="271"/>
      <c r="AP212" s="271"/>
      <c r="AQ212" s="271"/>
      <c r="AR212" s="271"/>
      <c r="AS212" s="271"/>
      <c r="AT212" s="271"/>
      <c r="AU212" s="272"/>
      <c r="AX212" s="569" t="str">
        <f>IF(C224="","",C224)</f>
        <v/>
      </c>
      <c r="AY212" s="569"/>
      <c r="AZ212" s="587" t="str">
        <f>IF(E224="","",E224)</f>
        <v/>
      </c>
      <c r="BA212" s="590" t="str">
        <f ca="1">IF(F224="","",F224)</f>
        <v/>
      </c>
      <c r="BB212" s="590"/>
      <c r="BC212" s="590"/>
      <c r="BD212" s="587" t="str">
        <f>IF(I224="","",I224)</f>
        <v/>
      </c>
      <c r="BE212" s="578" t="e">
        <f>IF(#REF!="発電事業者","送電電力（MW）","受電電力（MW）")</f>
        <v>#REF!</v>
      </c>
      <c r="BF212" s="579"/>
      <c r="BG212" s="331" t="str">
        <f>IF(COUNT(BG188,L224)=2,ROUND(BG188*L224/SUM(L219:L228),#REF!),"")</f>
        <v/>
      </c>
      <c r="BH212" s="331" t="str">
        <f>IF(COUNT(BH188,M224)=2,ROUND(BH188*M224/SUM(M219:M228),#REF!),"")</f>
        <v/>
      </c>
      <c r="BI212" s="331" t="str">
        <f>IF(COUNT(BI188,N224)=2,ROUND(BI188*N224/SUM(N219:N228),#REF!),"")</f>
        <v/>
      </c>
      <c r="BJ212" s="331" t="str">
        <f>IF(COUNT(BJ188,O224)=2,ROUND(BJ188*O224/SUM(O219:O228),#REF!),"")</f>
        <v/>
      </c>
      <c r="BK212" s="331" t="str">
        <f>IF(COUNT(BK188,P224)=2,ROUND(BK188*P224/SUM(P219:P228),#REF!),"")</f>
        <v/>
      </c>
      <c r="BL212" s="331" t="str">
        <f>IF(COUNT(BL188,Q224)=2,ROUND(BL188*Q224/SUM(Q219:Q228),#REF!),"")</f>
        <v/>
      </c>
      <c r="BM212" s="331" t="str">
        <f>IF(COUNT(BM188,R224)=2,ROUND(BM188*R224/SUM(R219:R228),#REF!),"")</f>
        <v/>
      </c>
      <c r="BN212" s="331" t="str">
        <f>IF(COUNT(BN188,S224)=2,ROUND(BN188*S224/SUM(S219:S228),#REF!),"")</f>
        <v/>
      </c>
      <c r="BO212" s="331" t="str">
        <f>IF(COUNT(BO188,T224)=2,ROUND(BO188*T224/SUM(T219:T228),#REF!),"")</f>
        <v/>
      </c>
      <c r="BP212" s="331" t="str">
        <f>IF(COUNT(BP188,U224)=2,ROUND(BP188*U224/SUM(U219:U228),#REF!),"")</f>
        <v/>
      </c>
      <c r="BQ212" s="331" t="str">
        <f>IF(COUNT(BQ188,V224)=2,ROUND(BQ188*V224/SUM(V219:V228),#REF!),"")</f>
        <v/>
      </c>
      <c r="BR212" s="331" t="str">
        <f>IF(COUNT(BR188,W224)=2,ROUND(BR188*W224/SUM(W219:W228),#REF!),"")</f>
        <v/>
      </c>
      <c r="BS212" s="569" t="e">
        <f>IF(#REF!="発電事業者","送電電力（MW）","受電電力（MW）")</f>
        <v>#REF!</v>
      </c>
      <c r="BT212" s="569"/>
      <c r="BU212" s="569"/>
      <c r="BV212" s="333" t="s">
        <v>171</v>
      </c>
      <c r="BW212" s="580"/>
      <c r="BX212" s="580"/>
      <c r="BY212" s="331" t="str">
        <f>IF(COUNT(BY188,X224)=2,ROUND(BY188*X224/SUM(X219:X228),#REF!),"")</f>
        <v/>
      </c>
      <c r="BZ212" s="331" t="str">
        <f>IF(COUNT(BZ188,Y224)=2,ROUND(BZ188*Y224/SUM(Y219:Y228),#REF!),"")</f>
        <v/>
      </c>
      <c r="CA212" s="331" t="str">
        <f>IF(COUNT(CA188,Z224)=2,ROUND(CA188*Z224/SUM(Z219:Z228),#REF!),"")</f>
        <v/>
      </c>
      <c r="CB212" s="331" t="str">
        <f>IF(COUNT(CB188,AA224)=2,ROUND(CB188*AA224/SUM(AA219:AA228),#REF!),"")</f>
        <v/>
      </c>
      <c r="CC212" s="331" t="str">
        <f>IF(COUNT(CC188,AB224)=2,ROUND(CC188*AB224/SUM(AB219:AB228),#REF!),"")</f>
        <v/>
      </c>
      <c r="CD212" s="331" t="str">
        <f>IF(COUNT(CD188,AC224)=2,ROUND(CD188*AC224/SUM(AC219:AC228),#REF!),"")</f>
        <v/>
      </c>
      <c r="CE212" s="331" t="str">
        <f>IF(COUNT(CE188,AD224)=2,ROUND(CE188*AD224/SUM(AD219:AD228),#REF!),"")</f>
        <v/>
      </c>
      <c r="CF212" s="331" t="str">
        <f>IF(COUNT(CF188,AE224)=2,ROUND(CF188*AE224/SUM(AE219:AE228),#REF!),"")</f>
        <v/>
      </c>
      <c r="CG212" s="331" t="str">
        <f>IF(COUNT(CG188,AF224)=2,ROUND(CG188*AF224/SUM(AF219:AF228),#REF!),"")</f>
        <v/>
      </c>
      <c r="CH212" s="563" t="s">
        <v>118</v>
      </c>
      <c r="CI212" s="563"/>
      <c r="CJ212" s="563"/>
      <c r="CK212" s="563"/>
      <c r="CL212" s="563"/>
      <c r="CM212" s="563"/>
      <c r="CN212" s="563"/>
      <c r="CO212" s="563"/>
      <c r="CP212" s="563"/>
      <c r="CQ212" s="563"/>
    </row>
    <row r="213" spans="3:97" s="243" customFormat="1" ht="13.5" customHeight="1">
      <c r="C213" s="273"/>
      <c r="D213" s="273"/>
      <c r="E213" s="245"/>
      <c r="F213" s="245"/>
      <c r="G213" s="245"/>
      <c r="H213" s="257"/>
      <c r="I213" s="257"/>
      <c r="J213" s="257"/>
      <c r="K213" s="257"/>
      <c r="L213" s="257"/>
      <c r="M213" s="257"/>
      <c r="N213" s="257"/>
      <c r="O213" s="257"/>
      <c r="P213" s="257"/>
      <c r="Q213" s="257"/>
      <c r="R213" s="257"/>
      <c r="S213" s="257"/>
      <c r="T213" s="257"/>
      <c r="U213" s="245"/>
      <c r="V213" s="245"/>
      <c r="W213" s="245"/>
      <c r="X213" s="245"/>
      <c r="Y213" s="274"/>
      <c r="Z213" s="274"/>
      <c r="AA213" s="257"/>
      <c r="AB213" s="257"/>
      <c r="AC213" s="257"/>
      <c r="AD213" s="273"/>
      <c r="AE213" s="273"/>
      <c r="AF213" s="245"/>
      <c r="AG213" s="245"/>
      <c r="AH213" s="245"/>
      <c r="AI213" s="271"/>
      <c r="AJ213" s="271"/>
      <c r="AK213" s="271"/>
      <c r="AL213" s="271"/>
      <c r="AM213" s="271"/>
      <c r="AN213" s="271"/>
      <c r="AO213" s="271"/>
      <c r="AP213" s="271"/>
      <c r="AQ213" s="271"/>
      <c r="AR213" s="271"/>
      <c r="AS213" s="271"/>
      <c r="AT213" s="271"/>
      <c r="AU213" s="272"/>
      <c r="AV213" s="275"/>
      <c r="AX213" s="569"/>
      <c r="AY213" s="569"/>
      <c r="AZ213" s="588"/>
      <c r="BA213" s="590"/>
      <c r="BB213" s="590"/>
      <c r="BC213" s="590"/>
      <c r="BD213" s="588"/>
      <c r="BE213" s="583"/>
      <c r="BF213" s="584"/>
      <c r="BG213" s="259"/>
      <c r="BH213" s="259"/>
      <c r="BI213" s="259"/>
      <c r="BJ213" s="259"/>
      <c r="BK213" s="259"/>
      <c r="BL213" s="259"/>
      <c r="BM213" s="259"/>
      <c r="BN213" s="259"/>
      <c r="BO213" s="259"/>
      <c r="BP213" s="259"/>
      <c r="BQ213" s="259"/>
      <c r="BR213" s="259"/>
      <c r="BS213" s="569"/>
      <c r="BT213" s="569"/>
      <c r="BU213" s="569"/>
      <c r="BV213" s="333" t="s">
        <v>172</v>
      </c>
      <c r="BW213" s="581"/>
      <c r="BX213" s="581"/>
      <c r="BY213" s="331" t="str">
        <f>IF(COUNT(BY189,X224)=2,ROUND(BY189*X224/SUM(X219:X228),#REF!),"")</f>
        <v/>
      </c>
      <c r="BZ213" s="331" t="str">
        <f>IF(COUNT(BZ189,Y224)=2,ROUND(BZ189*Y224/SUM(Y219:Y228),#REF!),"")</f>
        <v/>
      </c>
      <c r="CA213" s="331" t="str">
        <f>IF(COUNT(CA189,Z224)=2,ROUND(CA189*Z224/SUM(Z219:Z228),#REF!),"")</f>
        <v/>
      </c>
      <c r="CB213" s="331" t="str">
        <f>IF(COUNT(CB189,AA224)=2,ROUND(CB189*AA224/SUM(AA219:AA228),#REF!),"")</f>
        <v/>
      </c>
      <c r="CC213" s="331" t="str">
        <f>IF(COUNT(CC189,AB224)=2,ROUND(CC189*AB224/SUM(AB219:AB228),#REF!),"")</f>
        <v/>
      </c>
      <c r="CD213" s="331" t="str">
        <f>IF(COUNT(CD189,AC224)=2,ROUND(CD189*AC224/SUM(AC219:AC228),#REF!),"")</f>
        <v/>
      </c>
      <c r="CE213" s="331" t="str">
        <f>IF(COUNT(CE189,AD224)=2,ROUND(CE189*AD224/SUM(AD219:AD228),#REF!),"")</f>
        <v/>
      </c>
      <c r="CF213" s="331" t="str">
        <f>IF(COUNT(CF189,AE224)=2,ROUND(CF189*AE224/SUM(AE219:AE228),#REF!),"")</f>
        <v/>
      </c>
      <c r="CG213" s="331" t="str">
        <f>IF(COUNT(CG189,AF224)=2,ROUND(CG189*AF224/SUM(AF219:AF228),#REF!),"")</f>
        <v/>
      </c>
      <c r="CH213" s="564" t="str">
        <f>IF(CH212="","",CH212)</f>
        <v>地熱</v>
      </c>
      <c r="CI213" s="564"/>
      <c r="CJ213" s="564"/>
      <c r="CK213" s="564"/>
      <c r="CL213" s="564"/>
      <c r="CM213" s="564"/>
      <c r="CN213" s="564"/>
      <c r="CO213" s="564"/>
      <c r="CP213" s="564"/>
      <c r="CQ213" s="564"/>
      <c r="CR213" s="271"/>
      <c r="CS213" s="271"/>
    </row>
    <row r="214" spans="3:97" s="243" customFormat="1" ht="13.5" customHeight="1">
      <c r="I214" s="257"/>
      <c r="J214" s="257"/>
      <c r="K214" s="257"/>
      <c r="L214" s="257"/>
      <c r="M214" s="257"/>
      <c r="N214" s="257"/>
      <c r="O214" s="257"/>
      <c r="P214" s="257"/>
      <c r="Q214" s="257"/>
      <c r="R214" s="257"/>
      <c r="S214" s="257"/>
      <c r="T214" s="257"/>
      <c r="U214" s="245"/>
      <c r="V214" s="245"/>
      <c r="W214" s="245"/>
      <c r="X214" s="245"/>
      <c r="Y214" s="274"/>
      <c r="Z214" s="274"/>
      <c r="AA214" s="257"/>
      <c r="AB214" s="257"/>
      <c r="AC214" s="257"/>
      <c r="AD214" s="273"/>
      <c r="AE214" s="273"/>
      <c r="AF214" s="245"/>
      <c r="AG214" s="245"/>
      <c r="AH214" s="245"/>
      <c r="AI214" s="271"/>
      <c r="AJ214" s="271"/>
      <c r="AK214" s="271"/>
      <c r="AL214" s="271"/>
      <c r="AM214" s="271"/>
      <c r="AN214" s="271"/>
      <c r="AO214" s="271"/>
      <c r="AP214" s="271"/>
      <c r="AQ214" s="271"/>
      <c r="AR214" s="271"/>
      <c r="AS214" s="271"/>
      <c r="AT214" s="271"/>
      <c r="AU214" s="272"/>
      <c r="AV214" s="257"/>
      <c r="AX214" s="569"/>
      <c r="AY214" s="569"/>
      <c r="AZ214" s="589"/>
      <c r="BA214" s="590"/>
      <c r="BB214" s="590"/>
      <c r="BC214" s="590"/>
      <c r="BD214" s="589"/>
      <c r="BE214" s="585" t="e">
        <f>IF(#REF!="発電事業者","月間送電電力量（GWh）","月間受電電力量（GWh）")</f>
        <v>#REF!</v>
      </c>
      <c r="BF214" s="586"/>
      <c r="BG214" s="331" t="str">
        <f>IF(COUNT(BG190,L224)=2,ROUND(BG190*L224/SUM(L219:L228),#REF!),"")</f>
        <v/>
      </c>
      <c r="BH214" s="331" t="str">
        <f>IF(COUNT(BH190,M224)=2,ROUND(BH190*M224/SUM(M219:M228),#REF!),"")</f>
        <v/>
      </c>
      <c r="BI214" s="331" t="str">
        <f>IF(COUNT(BI190,N224)=2,ROUND(BI190*N224/SUM(N219:N228),#REF!),"")</f>
        <v/>
      </c>
      <c r="BJ214" s="331" t="str">
        <f>IF(COUNT(BJ190,O224)=2,ROUND(BJ190*O224/SUM(O219:O228),#REF!),"")</f>
        <v/>
      </c>
      <c r="BK214" s="331" t="str">
        <f>IF(COUNT(BK190,P224)=2,ROUND(BK190*P224/SUM(P219:P228),#REF!),"")</f>
        <v/>
      </c>
      <c r="BL214" s="331" t="str">
        <f>IF(COUNT(BL190,Q224)=2,ROUND(BL190*Q224/SUM(Q219:Q228),#REF!),"")</f>
        <v/>
      </c>
      <c r="BM214" s="331" t="str">
        <f>IF(COUNT(BM190,R224)=2,ROUND(BM190*R224/SUM(R219:R228),#REF!),"")</f>
        <v/>
      </c>
      <c r="BN214" s="331" t="str">
        <f>IF(COUNT(BN190,S224)=2,ROUND(BN190*S224/SUM(S219:S228),#REF!),"")</f>
        <v/>
      </c>
      <c r="BO214" s="331" t="str">
        <f>IF(COUNT(BO190,T224)=2,ROUND(BO190*T224/SUM(T219:T228),#REF!),"")</f>
        <v/>
      </c>
      <c r="BP214" s="331" t="str">
        <f>IF(COUNT(BP190,U224)=2,ROUND(BP190*U224/SUM(U219:U228),#REF!),"")</f>
        <v/>
      </c>
      <c r="BQ214" s="331" t="str">
        <f>IF(COUNT(BQ190,V224)=2,ROUND(BQ190*V224/SUM(V219:V228),#REF!),"")</f>
        <v/>
      </c>
      <c r="BR214" s="331" t="str">
        <f>IF(COUNT(BR190,W224)=2,ROUND(BR190*W224/SUM(W219:W228),#REF!),"")</f>
        <v/>
      </c>
      <c r="BS214" s="569" t="e">
        <f>IF(#REF!="発電事業者","年間送電電力量（GWh）","年間受電電力量（GWh）")</f>
        <v>#REF!</v>
      </c>
      <c r="BT214" s="569"/>
      <c r="BU214" s="569"/>
      <c r="BV214" s="333" t="s">
        <v>25</v>
      </c>
      <c r="BW214" s="582"/>
      <c r="BX214" s="582"/>
      <c r="BY214" s="331" t="str">
        <f>IF(COUNT(BY190,X224)=2,ROUND(BY190*X224/SUM(X219:X228),#REF!),"")</f>
        <v/>
      </c>
      <c r="BZ214" s="331" t="str">
        <f>IF(COUNT(BZ190,Y224)=2,ROUND(BZ190*Y224/SUM(Y219:Y228),#REF!),"")</f>
        <v/>
      </c>
      <c r="CA214" s="331" t="str">
        <f>IF(COUNT(CA190,Z224)=2,ROUND(CA190*Z224/SUM(Z219:Z228),#REF!),"")</f>
        <v/>
      </c>
      <c r="CB214" s="331" t="str">
        <f>IF(COUNT(CB190,AA224)=2,ROUND(CB190*AA224/SUM(AA219:AA228),#REF!),"")</f>
        <v/>
      </c>
      <c r="CC214" s="331" t="str">
        <f>IF(COUNT(CC190,AB224)=2,ROUND(CC190*AB224/SUM(AB219:AB228),#REF!),"")</f>
        <v/>
      </c>
      <c r="CD214" s="331" t="str">
        <f>IF(COUNT(CD190,AC224)=2,ROUND(CD190*AC224/SUM(AC219:AC228),#REF!),"")</f>
        <v/>
      </c>
      <c r="CE214" s="331" t="str">
        <f>IF(COUNT(CE190,AD224)=2,ROUND(CE190*AD224/SUM(AD219:AD228),#REF!),"")</f>
        <v/>
      </c>
      <c r="CF214" s="331" t="str">
        <f>IF(COUNT(CF190,AE224)=2,ROUND(CF190*AE224/SUM(AE219:AE228),#REF!),"")</f>
        <v/>
      </c>
      <c r="CG214" s="331" t="str">
        <f>IF(COUNT(CG190,AF224)=2,ROUND(CG190*AF224/SUM(AF219:AF228),#REF!),"")</f>
        <v/>
      </c>
      <c r="CH214" s="565" t="str">
        <f>IF(COUNTA(AG224)=0,"",AG224)</f>
        <v/>
      </c>
      <c r="CI214" s="565"/>
      <c r="CJ214" s="565"/>
      <c r="CK214" s="565"/>
      <c r="CL214" s="565"/>
      <c r="CM214" s="565"/>
      <c r="CN214" s="565"/>
      <c r="CO214" s="565"/>
      <c r="CP214" s="565"/>
      <c r="CQ214" s="565"/>
    </row>
    <row r="215" spans="3:97" s="243" customFormat="1" ht="13.5" customHeight="1">
      <c r="C215" s="273"/>
      <c r="D215" s="273"/>
      <c r="E215" s="245"/>
      <c r="F215" s="245"/>
      <c r="G215" s="245"/>
      <c r="H215" s="257"/>
      <c r="I215" s="257"/>
      <c r="J215" s="257"/>
      <c r="K215" s="257"/>
      <c r="L215" s="257"/>
      <c r="M215" s="257"/>
      <c r="N215" s="257"/>
      <c r="O215" s="257"/>
      <c r="P215" s="257"/>
      <c r="Q215" s="257"/>
      <c r="R215" s="257"/>
      <c r="S215" s="257"/>
      <c r="T215" s="257"/>
      <c r="U215" s="257"/>
      <c r="V215" s="257"/>
      <c r="W215" s="257"/>
      <c r="X215" s="257"/>
      <c r="Y215" s="257"/>
      <c r="Z215" s="257"/>
      <c r="AA215" s="257"/>
      <c r="AB215" s="257"/>
      <c r="AC215" s="257"/>
      <c r="AD215" s="257"/>
      <c r="AE215" s="257"/>
      <c r="AF215" s="257"/>
      <c r="AG215" s="257"/>
      <c r="AH215" s="257"/>
      <c r="AI215" s="257"/>
      <c r="AJ215" s="257"/>
      <c r="AK215" s="257"/>
      <c r="AL215" s="257"/>
      <c r="AM215" s="257"/>
      <c r="AN215" s="257"/>
      <c r="AO215" s="257"/>
      <c r="AP215" s="257"/>
      <c r="AQ215" s="257"/>
      <c r="AR215" s="257"/>
      <c r="AS215" s="257"/>
      <c r="AT215" s="257"/>
      <c r="AU215" s="257"/>
      <c r="AV215" s="275"/>
      <c r="AX215" s="569" t="str">
        <f>IF(C225="","",C225)</f>
        <v/>
      </c>
      <c r="AY215" s="569"/>
      <c r="AZ215" s="587" t="str">
        <f>IF(E225="","",E225)</f>
        <v/>
      </c>
      <c r="BA215" s="590" t="str">
        <f ca="1">IF(F225="","",F225)</f>
        <v/>
      </c>
      <c r="BB215" s="590"/>
      <c r="BC215" s="590"/>
      <c r="BD215" s="587" t="str">
        <f>IF(I225="","",I225)</f>
        <v/>
      </c>
      <c r="BE215" s="578" t="e">
        <f>IF(#REF!="発電事業者","送電電力（MW）","受電電力（MW）")</f>
        <v>#REF!</v>
      </c>
      <c r="BF215" s="579"/>
      <c r="BG215" s="331" t="str">
        <f>IF(COUNT(BG188,L225)=2,ROUND(BG188*L225/SUM(L219:L228),#REF!),"")</f>
        <v/>
      </c>
      <c r="BH215" s="331" t="str">
        <f>IF(COUNT(BH188,M225)=2,ROUND(BH188*M225/SUM(M219:M228),#REF!),"")</f>
        <v/>
      </c>
      <c r="BI215" s="331" t="str">
        <f>IF(COUNT(BI188,N225)=2,ROUND(BI188*N225/SUM(N219:N228),#REF!),"")</f>
        <v/>
      </c>
      <c r="BJ215" s="331" t="str">
        <f>IF(COUNT(BJ188,O225)=2,ROUND(BJ188*O225/SUM(O219:O228),#REF!),"")</f>
        <v/>
      </c>
      <c r="BK215" s="331" t="str">
        <f>IF(COUNT(BK188,P225)=2,ROUND(BK188*P225/SUM(P219:P228),#REF!),"")</f>
        <v/>
      </c>
      <c r="BL215" s="331" t="str">
        <f>IF(COUNT(BL188,Q225)=2,ROUND(BL188*Q225/SUM(Q219:Q228),#REF!),"")</f>
        <v/>
      </c>
      <c r="BM215" s="331" t="str">
        <f>IF(COUNT(BM188,R225)=2,ROUND(BM188*R225/SUM(R219:R228),#REF!),"")</f>
        <v/>
      </c>
      <c r="BN215" s="331" t="str">
        <f>IF(COUNT(BN188,S225)=2,ROUND(BN188*S225/SUM(S219:S228),#REF!),"")</f>
        <v/>
      </c>
      <c r="BO215" s="331" t="str">
        <f>IF(COUNT(BO188,T225)=2,ROUND(BO188*T225/SUM(T219:T228),#REF!),"")</f>
        <v/>
      </c>
      <c r="BP215" s="331" t="str">
        <f>IF(COUNT(BP188,U225)=2,ROUND(BP188*U225/SUM(U219:U228),#REF!),"")</f>
        <v/>
      </c>
      <c r="BQ215" s="331" t="str">
        <f>IF(COUNT(BQ188,V225)=2,ROUND(BQ188*V225/SUM(V219:V228),#REF!),"")</f>
        <v/>
      </c>
      <c r="BR215" s="331" t="str">
        <f>IF(COUNT(BR188,W225)=2,ROUND(BR188*W225/SUM(W219:W228),#REF!),"")</f>
        <v/>
      </c>
      <c r="BS215" s="569" t="e">
        <f>IF(#REF!="発電事業者","送電電力（MW）","受電電力（MW）")</f>
        <v>#REF!</v>
      </c>
      <c r="BT215" s="569"/>
      <c r="BU215" s="569"/>
      <c r="BV215" s="333" t="s">
        <v>171</v>
      </c>
      <c r="BW215" s="580"/>
      <c r="BX215" s="580"/>
      <c r="BY215" s="331" t="str">
        <f>IF(COUNT(BY188,X225)=2,ROUND(BY188*X225/SUM(X219:X228),#REF!),"")</f>
        <v/>
      </c>
      <c r="BZ215" s="331" t="str">
        <f>IF(COUNT(BZ188,Y225)=2,ROUND(BZ188*Y225/SUM(Y219:Y228),#REF!),"")</f>
        <v/>
      </c>
      <c r="CA215" s="331" t="str">
        <f>IF(COUNT(CA188,Z225)=2,ROUND(CA188*Z225/SUM(Z219:Z228),#REF!),"")</f>
        <v/>
      </c>
      <c r="CB215" s="331" t="str">
        <f>IF(COUNT(CB188,AA225)=2,ROUND(CB188*AA225/SUM(AA219:AA228),#REF!),"")</f>
        <v/>
      </c>
      <c r="CC215" s="331" t="str">
        <f>IF(COUNT(CC188,AB225)=2,ROUND(CC188*AB225/SUM(AB219:AB228),#REF!),"")</f>
        <v/>
      </c>
      <c r="CD215" s="331" t="str">
        <f>IF(COUNT(CD188,AC225)=2,ROUND(CD188*AC225/SUM(AC219:AC228),#REF!),"")</f>
        <v/>
      </c>
      <c r="CE215" s="331" t="str">
        <f>IF(COUNT(CE188,AD225)=2,ROUND(CE188*AD225/SUM(AD219:AD228),#REF!),"")</f>
        <v/>
      </c>
      <c r="CF215" s="331" t="str">
        <f>IF(COUNT(CF188,AE225)=2,ROUND(CF188*AE225/SUM(AE219:AE228),#REF!),"")</f>
        <v/>
      </c>
      <c r="CG215" s="331" t="str">
        <f>IF(COUNT(CG188,AF225)=2,ROUND(CG188*AF225/SUM(AF219:AF228),#REF!),"")</f>
        <v/>
      </c>
      <c r="CH215" s="563" t="s">
        <v>118</v>
      </c>
      <c r="CI215" s="563"/>
      <c r="CJ215" s="563"/>
      <c r="CK215" s="563"/>
      <c r="CL215" s="563"/>
      <c r="CM215" s="563"/>
      <c r="CN215" s="563"/>
      <c r="CO215" s="563"/>
      <c r="CP215" s="563"/>
      <c r="CQ215" s="563"/>
    </row>
    <row r="216" spans="3:97" s="243" customFormat="1" ht="13.5" customHeight="1">
      <c r="C216" s="241" t="e">
        <f>IF(#REF!="発電事業者","送電相手先諸元","購入相手先諸元")</f>
        <v>#REF!</v>
      </c>
      <c r="D216" s="236"/>
      <c r="E216" s="236"/>
      <c r="F216" s="242">
        <v>0</v>
      </c>
      <c r="G216" s="237" t="s">
        <v>255</v>
      </c>
      <c r="H216" s="236"/>
      <c r="I216" s="236"/>
      <c r="J216" s="236"/>
      <c r="K216" s="236"/>
      <c r="AV216" s="257"/>
      <c r="AX216" s="569"/>
      <c r="AY216" s="569"/>
      <c r="AZ216" s="588"/>
      <c r="BA216" s="590"/>
      <c r="BB216" s="590"/>
      <c r="BC216" s="590"/>
      <c r="BD216" s="588"/>
      <c r="BE216" s="583"/>
      <c r="BF216" s="584"/>
      <c r="BG216" s="259"/>
      <c r="BH216" s="259"/>
      <c r="BI216" s="259"/>
      <c r="BJ216" s="259"/>
      <c r="BK216" s="259"/>
      <c r="BL216" s="259"/>
      <c r="BM216" s="259"/>
      <c r="BN216" s="259"/>
      <c r="BO216" s="259"/>
      <c r="BP216" s="259"/>
      <c r="BQ216" s="259"/>
      <c r="BR216" s="259"/>
      <c r="BS216" s="569"/>
      <c r="BT216" s="569"/>
      <c r="BU216" s="569"/>
      <c r="BV216" s="333" t="s">
        <v>172</v>
      </c>
      <c r="BW216" s="581"/>
      <c r="BX216" s="581"/>
      <c r="BY216" s="331" t="str">
        <f>IF(COUNT(BY189,X225)=2,ROUND(BY189*X225/SUM(X219:X228),#REF!),"")</f>
        <v/>
      </c>
      <c r="BZ216" s="331" t="str">
        <f>IF(COUNT(BZ189,Y225)=2,ROUND(BZ189*Y225/SUM(Y219:Y228),#REF!),"")</f>
        <v/>
      </c>
      <c r="CA216" s="331" t="str">
        <f>IF(COUNT(CA189,Z225)=2,ROUND(CA189*Z225/SUM(Z219:Z228),#REF!),"")</f>
        <v/>
      </c>
      <c r="CB216" s="331" t="str">
        <f>IF(COUNT(CB189,AA225)=2,ROUND(CB189*AA225/SUM(AA219:AA228),#REF!),"")</f>
        <v/>
      </c>
      <c r="CC216" s="331" t="str">
        <f>IF(COUNT(CC189,AB225)=2,ROUND(CC189*AB225/SUM(AB219:AB228),#REF!),"")</f>
        <v/>
      </c>
      <c r="CD216" s="331" t="str">
        <f>IF(COUNT(CD189,AC225)=2,ROUND(CD189*AC225/SUM(AC219:AC228),#REF!),"")</f>
        <v/>
      </c>
      <c r="CE216" s="331" t="str">
        <f>IF(COUNT(CE189,AD225)=2,ROUND(CE189*AD225/SUM(AD219:AD228),#REF!),"")</f>
        <v/>
      </c>
      <c r="CF216" s="331" t="str">
        <f>IF(COUNT(CF189,AE225)=2,ROUND(CF189*AE225/SUM(AE219:AE228),#REF!),"")</f>
        <v/>
      </c>
      <c r="CG216" s="331" t="str">
        <f>IF(COUNT(CG189,AF225)=2,ROUND(CG189*AF225/SUM(AF219:AF228),#REF!),"")</f>
        <v/>
      </c>
      <c r="CH216" s="564" t="str">
        <f>IF(CH215="","",CH215)</f>
        <v>地熱</v>
      </c>
      <c r="CI216" s="564"/>
      <c r="CJ216" s="564"/>
      <c r="CK216" s="564"/>
      <c r="CL216" s="564"/>
      <c r="CM216" s="564"/>
      <c r="CN216" s="564"/>
      <c r="CO216" s="564"/>
      <c r="CP216" s="564"/>
      <c r="CQ216" s="564"/>
    </row>
    <row r="217" spans="3:97" s="243" customFormat="1" ht="13.5" customHeight="1">
      <c r="C217" s="594" t="s">
        <v>200</v>
      </c>
      <c r="D217" s="594"/>
      <c r="E217" s="594" t="s">
        <v>201</v>
      </c>
      <c r="F217" s="594" t="s">
        <v>202</v>
      </c>
      <c r="G217" s="594"/>
      <c r="H217" s="594"/>
      <c r="I217" s="595" t="s">
        <v>203</v>
      </c>
      <c r="J217" s="597" t="e">
        <f>IF(#REF!="発電事業者","送電先","購入先")</f>
        <v>#REF!</v>
      </c>
      <c r="K217" s="598"/>
      <c r="L217" s="601" t="e">
        <f>DATE(#REF!,1,1)</f>
        <v>#REF!</v>
      </c>
      <c r="M217" s="602"/>
      <c r="N217" s="602"/>
      <c r="O217" s="602"/>
      <c r="P217" s="602"/>
      <c r="Q217" s="602"/>
      <c r="R217" s="602"/>
      <c r="S217" s="602"/>
      <c r="T217" s="602"/>
      <c r="U217" s="602"/>
      <c r="V217" s="602"/>
      <c r="W217" s="603"/>
      <c r="X217" s="592" t="e">
        <f>DATE(#REF!+1,1,1)</f>
        <v>#REF!</v>
      </c>
      <c r="Y217" s="592" t="e">
        <f>DATE(#REF!+2,1,1)</f>
        <v>#REF!</v>
      </c>
      <c r="Z217" s="592" t="e">
        <f>DATE(#REF!+3,1,1)</f>
        <v>#REF!</v>
      </c>
      <c r="AA217" s="592" t="e">
        <f>DATE(#REF!+4,1,1)</f>
        <v>#REF!</v>
      </c>
      <c r="AB217" s="592" t="e">
        <f>DATE(#REF!+5,1,1)</f>
        <v>#REF!</v>
      </c>
      <c r="AC217" s="592" t="e">
        <f>DATE(#REF!+6,1,1)</f>
        <v>#REF!</v>
      </c>
      <c r="AD217" s="592" t="e">
        <f>DATE(#REF!+7,1,1)</f>
        <v>#REF!</v>
      </c>
      <c r="AE217" s="592" t="e">
        <f>DATE(#REF!+8,1,1)</f>
        <v>#REF!</v>
      </c>
      <c r="AF217" s="592" t="e">
        <f>DATE(#REF!+9,1,1)</f>
        <v>#REF!</v>
      </c>
      <c r="AG217" s="594" t="s">
        <v>253</v>
      </c>
      <c r="AH217" s="594"/>
      <c r="AI217" s="594"/>
      <c r="AJ217" s="594"/>
      <c r="AK217" s="594"/>
      <c r="AL217" s="594"/>
      <c r="AM217" s="594"/>
      <c r="AN217" s="594"/>
      <c r="AO217" s="594"/>
      <c r="AP217" s="594"/>
      <c r="AV217" s="275"/>
      <c r="AX217" s="569"/>
      <c r="AY217" s="569"/>
      <c r="AZ217" s="589"/>
      <c r="BA217" s="590"/>
      <c r="BB217" s="590"/>
      <c r="BC217" s="590"/>
      <c r="BD217" s="589"/>
      <c r="BE217" s="585" t="e">
        <f>IF(#REF!="発電事業者","月間送電電力量（GWh）","月間受電電力量（GWh）")</f>
        <v>#REF!</v>
      </c>
      <c r="BF217" s="586"/>
      <c r="BG217" s="331" t="str">
        <f>IF(COUNT(BG190,L225)=2,ROUND(BG190*L225/SUM(L219:L228),#REF!),"")</f>
        <v/>
      </c>
      <c r="BH217" s="331" t="str">
        <f>IF(COUNT(BH190,M225)=2,ROUND(BH190*M225/SUM(M219:M228),#REF!),"")</f>
        <v/>
      </c>
      <c r="BI217" s="331" t="str">
        <f>IF(COUNT(BI190,N225)=2,ROUND(BI190*N225/SUM(N219:N228),#REF!),"")</f>
        <v/>
      </c>
      <c r="BJ217" s="331" t="str">
        <f>IF(COUNT(BJ190,O225)=2,ROUND(BJ190*O225/SUM(O219:O228),#REF!),"")</f>
        <v/>
      </c>
      <c r="BK217" s="331" t="str">
        <f>IF(COUNT(BK190,P225)=2,ROUND(BK190*P225/SUM(P219:P228),#REF!),"")</f>
        <v/>
      </c>
      <c r="BL217" s="331" t="str">
        <f>IF(COUNT(BL190,Q225)=2,ROUND(BL190*Q225/SUM(Q219:Q228),#REF!),"")</f>
        <v/>
      </c>
      <c r="BM217" s="331" t="str">
        <f>IF(COUNT(BM190,R225)=2,ROUND(BM190*R225/SUM(R219:R228),#REF!),"")</f>
        <v/>
      </c>
      <c r="BN217" s="331" t="str">
        <f>IF(COUNT(BN190,S225)=2,ROUND(BN190*S225/SUM(S219:S228),#REF!),"")</f>
        <v/>
      </c>
      <c r="BO217" s="331" t="str">
        <f>IF(COUNT(BO190,T225)=2,ROUND(BO190*T225/SUM(T219:T228),#REF!),"")</f>
        <v/>
      </c>
      <c r="BP217" s="331" t="str">
        <f>IF(COUNT(BP190,U225)=2,ROUND(BP190*U225/SUM(U219:U228),#REF!),"")</f>
        <v/>
      </c>
      <c r="BQ217" s="331" t="str">
        <f>IF(COUNT(BQ190,V225)=2,ROUND(BQ190*V225/SUM(V219:V228),#REF!),"")</f>
        <v/>
      </c>
      <c r="BR217" s="331" t="str">
        <f>IF(COUNT(BR190,W225)=2,ROUND(BR190*W225/SUM(W219:W228),#REF!),"")</f>
        <v/>
      </c>
      <c r="BS217" s="569" t="e">
        <f>IF(#REF!="発電事業者","年間送電電力量（GWh）","年間受電電力量（GWh）")</f>
        <v>#REF!</v>
      </c>
      <c r="BT217" s="569"/>
      <c r="BU217" s="569"/>
      <c r="BV217" s="333" t="s">
        <v>25</v>
      </c>
      <c r="BW217" s="582"/>
      <c r="BX217" s="582"/>
      <c r="BY217" s="331" t="str">
        <f>IF(COUNT(BY190,X225)=2,ROUND(BY190*X225/SUM(X219:X228),#REF!),"")</f>
        <v/>
      </c>
      <c r="BZ217" s="331" t="str">
        <f>IF(COUNT(BZ190,Y225)=2,ROUND(BZ190*Y225/SUM(Y219:Y228),#REF!),"")</f>
        <v/>
      </c>
      <c r="CA217" s="331" t="str">
        <f>IF(COUNT(CA190,Z225)=2,ROUND(CA190*Z225/SUM(Z219:Z228),#REF!),"")</f>
        <v/>
      </c>
      <c r="CB217" s="331" t="str">
        <f>IF(COUNT(CB190,AA225)=2,ROUND(CB190*AA225/SUM(AA219:AA228),#REF!),"")</f>
        <v/>
      </c>
      <c r="CC217" s="331" t="str">
        <f>IF(COUNT(CC190,AB225)=2,ROUND(CC190*AB225/SUM(AB219:AB228),#REF!),"")</f>
        <v/>
      </c>
      <c r="CD217" s="331" t="str">
        <f>IF(COUNT(CD190,AC225)=2,ROUND(CD190*AC225/SUM(AC219:AC228),#REF!),"")</f>
        <v/>
      </c>
      <c r="CE217" s="331" t="str">
        <f>IF(COUNT(CE190,AD225)=2,ROUND(CE190*AD225/SUM(AD219:AD228),#REF!),"")</f>
        <v/>
      </c>
      <c r="CF217" s="331" t="str">
        <f>IF(COUNT(CF190,AE225)=2,ROUND(CF190*AE225/SUM(AE219:AE228),#REF!),"")</f>
        <v/>
      </c>
      <c r="CG217" s="331" t="str">
        <f>IF(COUNT(CG190,AF225)=2,ROUND(CG190*AF225/SUM(AF219:AF228),#REF!),"")</f>
        <v/>
      </c>
      <c r="CH217" s="565" t="str">
        <f>IF(COUNTA(AG225)=0,"",AG225)</f>
        <v/>
      </c>
      <c r="CI217" s="565"/>
      <c r="CJ217" s="565"/>
      <c r="CK217" s="565"/>
      <c r="CL217" s="565"/>
      <c r="CM217" s="565"/>
      <c r="CN217" s="565"/>
      <c r="CO217" s="565"/>
      <c r="CP217" s="565"/>
      <c r="CQ217" s="565"/>
    </row>
    <row r="218" spans="3:97" s="243" customFormat="1" ht="13.5" customHeight="1">
      <c r="C218" s="594"/>
      <c r="D218" s="594"/>
      <c r="E218" s="594"/>
      <c r="F218" s="594"/>
      <c r="G218" s="594"/>
      <c r="H218" s="594"/>
      <c r="I218" s="596"/>
      <c r="J218" s="599"/>
      <c r="K218" s="600"/>
      <c r="L218" s="320" t="s">
        <v>194</v>
      </c>
      <c r="M218" s="320" t="s">
        <v>195</v>
      </c>
      <c r="N218" s="320" t="s">
        <v>161</v>
      </c>
      <c r="O218" s="320" t="s">
        <v>162</v>
      </c>
      <c r="P218" s="320" t="s">
        <v>163</v>
      </c>
      <c r="Q218" s="320" t="s">
        <v>164</v>
      </c>
      <c r="R218" s="320" t="s">
        <v>165</v>
      </c>
      <c r="S218" s="320" t="s">
        <v>166</v>
      </c>
      <c r="T218" s="320" t="s">
        <v>167</v>
      </c>
      <c r="U218" s="320" t="s">
        <v>168</v>
      </c>
      <c r="V218" s="320" t="s">
        <v>169</v>
      </c>
      <c r="W218" s="320" t="s">
        <v>170</v>
      </c>
      <c r="X218" s="593">
        <v>43101</v>
      </c>
      <c r="Y218" s="593">
        <v>43466</v>
      </c>
      <c r="Z218" s="593">
        <v>43831</v>
      </c>
      <c r="AA218" s="593">
        <v>44197</v>
      </c>
      <c r="AB218" s="593">
        <v>44562</v>
      </c>
      <c r="AC218" s="593">
        <v>44927</v>
      </c>
      <c r="AD218" s="593">
        <v>45292</v>
      </c>
      <c r="AE218" s="593">
        <v>45658</v>
      </c>
      <c r="AF218" s="593">
        <v>46023</v>
      </c>
      <c r="AG218" s="594"/>
      <c r="AH218" s="594"/>
      <c r="AI218" s="594"/>
      <c r="AJ218" s="594"/>
      <c r="AK218" s="594"/>
      <c r="AL218" s="594"/>
      <c r="AM218" s="594"/>
      <c r="AN218" s="594"/>
      <c r="AO218" s="594"/>
      <c r="AP218" s="594"/>
      <c r="AV218" s="275"/>
      <c r="AX218" s="569" t="str">
        <f>IF(C226="","",C226)</f>
        <v/>
      </c>
      <c r="AY218" s="569"/>
      <c r="AZ218" s="587" t="str">
        <f>IF(E226="","",E226)</f>
        <v/>
      </c>
      <c r="BA218" s="590" t="str">
        <f ca="1">IF(F226="","",F226)</f>
        <v/>
      </c>
      <c r="BB218" s="590"/>
      <c r="BC218" s="590"/>
      <c r="BD218" s="587" t="str">
        <f>IF(I226="","",I226)</f>
        <v/>
      </c>
      <c r="BE218" s="578" t="e">
        <f>IF(#REF!="発電事業者","送電電力（MW）","受電電力（MW）")</f>
        <v>#REF!</v>
      </c>
      <c r="BF218" s="579"/>
      <c r="BG218" s="331" t="str">
        <f>IF(COUNT(BG188,L226)=2,ROUND(BG188*L226/SUM(L219:L228),#REF!),"")</f>
        <v/>
      </c>
      <c r="BH218" s="331" t="str">
        <f>IF(COUNT(BH188,M226)=2,ROUND(BH188*M226/SUM(M219:M228),#REF!),"")</f>
        <v/>
      </c>
      <c r="BI218" s="331" t="str">
        <f>IF(COUNT(BI188,N226)=2,ROUND(BI188*N226/SUM(N219:N228),#REF!),"")</f>
        <v/>
      </c>
      <c r="BJ218" s="331" t="str">
        <f>IF(COUNT(BJ188,O226)=2,ROUND(BJ188*O226/SUM(O219:O228),#REF!),"")</f>
        <v/>
      </c>
      <c r="BK218" s="331" t="str">
        <f>IF(COUNT(BK188,P226)=2,ROUND(BK188*P226/SUM(P219:P228),#REF!),"")</f>
        <v/>
      </c>
      <c r="BL218" s="331" t="str">
        <f>IF(COUNT(BL188,Q226)=2,ROUND(BL188*Q226/SUM(Q219:Q228),#REF!),"")</f>
        <v/>
      </c>
      <c r="BM218" s="331" t="str">
        <f>IF(COUNT(BM188,R226)=2,ROUND(BM188*R226/SUM(R219:R228),#REF!),"")</f>
        <v/>
      </c>
      <c r="BN218" s="331" t="str">
        <f>IF(COUNT(BN188,S226)=2,ROUND(BN188*S226/SUM(S219:S228),#REF!),"")</f>
        <v/>
      </c>
      <c r="BO218" s="331" t="str">
        <f>IF(COUNT(BO188,T226)=2,ROUND(BO188*T226/SUM(T219:T228),#REF!),"")</f>
        <v/>
      </c>
      <c r="BP218" s="331" t="str">
        <f>IF(COUNT(BP188,U226)=2,ROUND(BP188*U226/SUM(U219:U228),#REF!),"")</f>
        <v/>
      </c>
      <c r="BQ218" s="331" t="str">
        <f>IF(COUNT(BQ188,V226)=2,ROUND(BQ188*V226/SUM(V219:V228),#REF!),"")</f>
        <v/>
      </c>
      <c r="BR218" s="331" t="str">
        <f>IF(COUNT(BR188,W226)=2,ROUND(BR188*W226/SUM(W219:W228),#REF!),"")</f>
        <v/>
      </c>
      <c r="BS218" s="569" t="e">
        <f>IF(#REF!="発電事業者","送電電力（MW）","受電電力（MW）")</f>
        <v>#REF!</v>
      </c>
      <c r="BT218" s="569"/>
      <c r="BU218" s="569"/>
      <c r="BV218" s="333" t="s">
        <v>171</v>
      </c>
      <c r="BW218" s="580"/>
      <c r="BX218" s="580"/>
      <c r="BY218" s="331" t="str">
        <f>IF(COUNT(BY188,X226)=2,ROUND(BY188*X226/SUM(X219:X228),#REF!),"")</f>
        <v/>
      </c>
      <c r="BZ218" s="331" t="str">
        <f>IF(COUNT(BZ188,Y226)=2,ROUND(BZ188*Y226/SUM(Y219:Y228),#REF!),"")</f>
        <v/>
      </c>
      <c r="CA218" s="331" t="str">
        <f>IF(COUNT(CA188,Z226)=2,ROUND(CA188*Z226/SUM(Z219:Z228),#REF!),"")</f>
        <v/>
      </c>
      <c r="CB218" s="331" t="str">
        <f>IF(COUNT(CB188,AA226)=2,ROUND(CB188*AA226/SUM(AA219:AA228),#REF!),"")</f>
        <v/>
      </c>
      <c r="CC218" s="331" t="str">
        <f>IF(COUNT(CC188,AB226)=2,ROUND(CC188*AB226/SUM(AB219:AB228),#REF!),"")</f>
        <v/>
      </c>
      <c r="CD218" s="331" t="str">
        <f>IF(COUNT(CD188,AC226)=2,ROUND(CD188*AC226/SUM(AC219:AC228),#REF!),"")</f>
        <v/>
      </c>
      <c r="CE218" s="331" t="str">
        <f>IF(COUNT(CE188,AD226)=2,ROUND(CE188*AD226/SUM(AD219:AD228),#REF!),"")</f>
        <v/>
      </c>
      <c r="CF218" s="331" t="str">
        <f>IF(COUNT(CF188,AE226)=2,ROUND(CF188*AE226/SUM(AE219:AE228),#REF!),"")</f>
        <v/>
      </c>
      <c r="CG218" s="331" t="str">
        <f>IF(COUNT(CG188,AF226)=2,ROUND(CG188*AF226/SUM(AF219:AF228),#REF!),"")</f>
        <v/>
      </c>
      <c r="CH218" s="563" t="s">
        <v>118</v>
      </c>
      <c r="CI218" s="563"/>
      <c r="CJ218" s="563"/>
      <c r="CK218" s="563"/>
      <c r="CL218" s="563"/>
      <c r="CM218" s="563"/>
      <c r="CN218" s="563"/>
      <c r="CO218" s="563"/>
      <c r="CP218" s="563"/>
      <c r="CQ218" s="563"/>
    </row>
    <row r="219" spans="3:97" s="243" customFormat="1" ht="13.5" customHeight="1">
      <c r="C219" s="568"/>
      <c r="D219" s="568"/>
      <c r="E219" s="332"/>
      <c r="F219" s="569" t="str">
        <f ca="1">IF(E219="","",VLOOKUP(E219,INDIRECT(AR219),2,FALSE))</f>
        <v/>
      </c>
      <c r="G219" s="569"/>
      <c r="H219" s="569"/>
      <c r="I219" s="333" t="str">
        <f>IF(E219="","",E183)</f>
        <v/>
      </c>
      <c r="J219" s="569" t="e">
        <f>J217&amp;"１"</f>
        <v>#REF!</v>
      </c>
      <c r="K219" s="569"/>
      <c r="L219" s="277">
        <f t="shared" ref="L219:W219" si="11">IF($F216=0,IF(100-SUM(L220:L228)=0,"",100-SUM(L220:L228)),IF(H193-SUM(L220:L228)=0,"",H193-SUM(L220:L228)))</f>
        <v>100</v>
      </c>
      <c r="M219" s="277">
        <f t="shared" si="11"/>
        <v>100</v>
      </c>
      <c r="N219" s="277">
        <f t="shared" si="11"/>
        <v>100</v>
      </c>
      <c r="O219" s="277">
        <f t="shared" si="11"/>
        <v>100</v>
      </c>
      <c r="P219" s="277">
        <f t="shared" si="11"/>
        <v>100</v>
      </c>
      <c r="Q219" s="277">
        <f t="shared" si="11"/>
        <v>100</v>
      </c>
      <c r="R219" s="277">
        <f t="shared" si="11"/>
        <v>100</v>
      </c>
      <c r="S219" s="277">
        <f t="shared" si="11"/>
        <v>100</v>
      </c>
      <c r="T219" s="277">
        <f t="shared" si="11"/>
        <v>100</v>
      </c>
      <c r="U219" s="277">
        <f t="shared" si="11"/>
        <v>100</v>
      </c>
      <c r="V219" s="277">
        <f t="shared" si="11"/>
        <v>100</v>
      </c>
      <c r="W219" s="277">
        <f t="shared" si="11"/>
        <v>100</v>
      </c>
      <c r="X219" s="277">
        <f>IF($F216=0,IF(100-SUM(X220:X228)=0,"",100-SUM(X220:X228)),IF(H195-SUM(X220:X228)=0,"",H195-SUM(X220:X228)))</f>
        <v>100</v>
      </c>
      <c r="Y219" s="277">
        <f>IF($F216=0,IF(100-SUM(Y220:Y228)=0,"",100-SUM(Y220:Y228)),IF(H197-SUM(Y220:Y228)=0,"",H197-SUM(Y220:Y228)))</f>
        <v>100</v>
      </c>
      <c r="Z219" s="277">
        <f>IF($F216=0,IF(100-SUM(Z220:Z228)=0,"",100-SUM(Z220:Z228)),IF(H199-SUM(Z220:Z228)=0,"",H199-SUM(Z220:Z228)))</f>
        <v>100</v>
      </c>
      <c r="AA219" s="277">
        <f>IF($F216=0,IF(100-SUM(AA220:AA228)=0,"",100-SUM(AA220:AA228)),IF(H201-SUM(AA220:AA228)=0,"",H201-SUM(AA220:AA228)))</f>
        <v>100</v>
      </c>
      <c r="AB219" s="277">
        <f>IF($F216=0,IF(100-SUM(AB220:AB228)=0,"",100-SUM(AB220:AB228)),IF(H203-SUM(AB220:AB228)=0,"",H203-SUM(AB220:AB228)))</f>
        <v>100</v>
      </c>
      <c r="AC219" s="277">
        <f>IF($F216=0,IF(100-SUM(AC220:AC228)=0,"",100-SUM(AC220:AC228)),IF(H205-SUM(AC220:AC228)=0,"",H205-SUM(AC220:AC228)))</f>
        <v>100</v>
      </c>
      <c r="AD219" s="277">
        <f>IF($F216=0,IF(100-SUM(AD220:AD228)=0,"",100-SUM(AD220:AD228)),IF(H207-SUM(AD220:AD228)=0,"",H207-SUM(AD220:AD228)))</f>
        <v>100</v>
      </c>
      <c r="AE219" s="277">
        <f>IF($F216=0,IF(100-SUM(AE220:AE228)=0,"",100-SUM(AE220:AE228)),IF(H209-SUM(AE220:AE228)=0,"",H209-SUM(AE220:AE228)))</f>
        <v>100</v>
      </c>
      <c r="AF219" s="277">
        <f>IF($F216=0,IF(100-SUM(AF220:AF228)=0,"",100-SUM(AF220:AF228)),IF(H211-SUM(AF220:AF228)=0,"",H211-SUM(AF220:AF228)))</f>
        <v>100</v>
      </c>
      <c r="AG219" s="570"/>
      <c r="AH219" s="570"/>
      <c r="AI219" s="570"/>
      <c r="AJ219" s="570"/>
      <c r="AK219" s="570"/>
      <c r="AL219" s="570"/>
      <c r="AM219" s="570"/>
      <c r="AN219" s="570"/>
      <c r="AO219" s="570"/>
      <c r="AP219" s="570"/>
      <c r="AR219" s="591" t="b">
        <f t="shared" ref="AR219:AR228" si="12">IF(C219="発電事業者","事業者リスト一覧!D3:E1002", IF(C219="小売電気事業者","事業者リスト一覧!J3:K1002", IF(C219="一般送配電事業者","事業者リスト一覧!G3:H13", IF(C219="送電事業者","事業者リスト一覧!G16:H21", IF(C219="特定送配電事業者","事業者リスト一覧!G24:H44", IF(C219="登録特定送配電事業者","事業者リスト一覧!G47:H87", IF(C219="その他事業者","事業者リスト一覧!G90:H100")))))))</f>
        <v>0</v>
      </c>
      <c r="AS219" s="591"/>
      <c r="AT219" s="591"/>
      <c r="AU219" s="281" t="s">
        <v>160</v>
      </c>
      <c r="AV219" s="275"/>
      <c r="AX219" s="569"/>
      <c r="AY219" s="569"/>
      <c r="AZ219" s="588"/>
      <c r="BA219" s="590"/>
      <c r="BB219" s="590"/>
      <c r="BC219" s="590"/>
      <c r="BD219" s="588"/>
      <c r="BE219" s="583"/>
      <c r="BF219" s="584"/>
      <c r="BG219" s="259"/>
      <c r="BH219" s="259"/>
      <c r="BI219" s="259"/>
      <c r="BJ219" s="259"/>
      <c r="BK219" s="259"/>
      <c r="BL219" s="259"/>
      <c r="BM219" s="259"/>
      <c r="BN219" s="259"/>
      <c r="BO219" s="259"/>
      <c r="BP219" s="259"/>
      <c r="BQ219" s="259"/>
      <c r="BR219" s="259"/>
      <c r="BS219" s="569"/>
      <c r="BT219" s="569"/>
      <c r="BU219" s="569"/>
      <c r="BV219" s="333" t="s">
        <v>172</v>
      </c>
      <c r="BW219" s="581"/>
      <c r="BX219" s="581"/>
      <c r="BY219" s="331" t="str">
        <f>IF(COUNT(BY189,X226)=2,ROUND(BY189*X226/SUM(X219:X228),#REF!),"")</f>
        <v/>
      </c>
      <c r="BZ219" s="331" t="str">
        <f>IF(COUNT(BZ189,Y226)=2,ROUND(BZ189*Y226/SUM(Y219:Y228),#REF!),"")</f>
        <v/>
      </c>
      <c r="CA219" s="331" t="str">
        <f>IF(COUNT(CA189,Z226)=2,ROUND(CA189*Z226/SUM(Z219:Z228),#REF!),"")</f>
        <v/>
      </c>
      <c r="CB219" s="331" t="str">
        <f>IF(COUNT(CB189,AA226)=2,ROUND(CB189*AA226/SUM(AA219:AA228),#REF!),"")</f>
        <v/>
      </c>
      <c r="CC219" s="331" t="str">
        <f>IF(COUNT(CC189,AB226)=2,ROUND(CC189*AB226/SUM(AB219:AB228),#REF!),"")</f>
        <v/>
      </c>
      <c r="CD219" s="331" t="str">
        <f>IF(COUNT(CD189,AC226)=2,ROUND(CD189*AC226/SUM(AC219:AC228),#REF!),"")</f>
        <v/>
      </c>
      <c r="CE219" s="331" t="str">
        <f>IF(COUNT(CE189,AD226)=2,ROUND(CE189*AD226/SUM(AD219:AD228),#REF!),"")</f>
        <v/>
      </c>
      <c r="CF219" s="331" t="str">
        <f>IF(COUNT(CF189,AE226)=2,ROUND(CF189*AE226/SUM(AE219:AE228),#REF!),"")</f>
        <v/>
      </c>
      <c r="CG219" s="331" t="str">
        <f>IF(COUNT(CG189,AF226)=2,ROUND(CG189*AF226/SUM(AF219:AF228),#REF!),"")</f>
        <v/>
      </c>
      <c r="CH219" s="564" t="str">
        <f>IF(CH218="","",CH218)</f>
        <v>地熱</v>
      </c>
      <c r="CI219" s="564"/>
      <c r="CJ219" s="564"/>
      <c r="CK219" s="564"/>
      <c r="CL219" s="564"/>
      <c r="CM219" s="564"/>
      <c r="CN219" s="564"/>
      <c r="CO219" s="564"/>
      <c r="CP219" s="564"/>
      <c r="CQ219" s="564"/>
    </row>
    <row r="220" spans="3:97" s="243" customFormat="1" ht="13.5" customHeight="1">
      <c r="C220" s="568"/>
      <c r="D220" s="568"/>
      <c r="E220" s="332"/>
      <c r="F220" s="569" t="str">
        <f t="shared" ref="F220:F227" ca="1" si="13">IF(E220="","",VLOOKUP(E220,INDIRECT(AR220),2,FALSE))</f>
        <v/>
      </c>
      <c r="G220" s="569"/>
      <c r="H220" s="569"/>
      <c r="I220" s="333" t="str">
        <f>IF(E220="","",E183)</f>
        <v/>
      </c>
      <c r="J220" s="569" t="e">
        <f>J217&amp;"２"</f>
        <v>#REF!</v>
      </c>
      <c r="K220" s="569"/>
      <c r="L220" s="308"/>
      <c r="M220" s="308"/>
      <c r="N220" s="308"/>
      <c r="O220" s="308"/>
      <c r="P220" s="308"/>
      <c r="Q220" s="308"/>
      <c r="R220" s="308"/>
      <c r="S220" s="308"/>
      <c r="T220" s="308"/>
      <c r="U220" s="308"/>
      <c r="V220" s="308"/>
      <c r="W220" s="308"/>
      <c r="X220" s="308"/>
      <c r="Y220" s="308"/>
      <c r="Z220" s="308"/>
      <c r="AA220" s="308"/>
      <c r="AB220" s="308"/>
      <c r="AC220" s="308"/>
      <c r="AD220" s="308"/>
      <c r="AE220" s="308"/>
      <c r="AF220" s="308"/>
      <c r="AG220" s="570"/>
      <c r="AH220" s="570"/>
      <c r="AI220" s="570"/>
      <c r="AJ220" s="570"/>
      <c r="AK220" s="570"/>
      <c r="AL220" s="570"/>
      <c r="AM220" s="570"/>
      <c r="AN220" s="570"/>
      <c r="AO220" s="570"/>
      <c r="AP220" s="570"/>
      <c r="AR220" s="571" t="b">
        <f t="shared" si="12"/>
        <v>0</v>
      </c>
      <c r="AS220" s="571"/>
      <c r="AT220" s="571"/>
      <c r="AU220" s="282" t="s">
        <v>160</v>
      </c>
      <c r="AV220" s="275"/>
      <c r="AX220" s="569"/>
      <c r="AY220" s="569"/>
      <c r="AZ220" s="589"/>
      <c r="BA220" s="590"/>
      <c r="BB220" s="590"/>
      <c r="BC220" s="590"/>
      <c r="BD220" s="589"/>
      <c r="BE220" s="585" t="e">
        <f>IF(#REF!="発電事業者","月間送電電力量（GWh）","月間受電電力量（GWh）")</f>
        <v>#REF!</v>
      </c>
      <c r="BF220" s="586"/>
      <c r="BG220" s="331" t="str">
        <f>IF(COUNT(BG190,L226)=2,ROUND(BG190*L226/SUM(L219:L228),#REF!),"")</f>
        <v/>
      </c>
      <c r="BH220" s="331" t="str">
        <f>IF(COUNT(BH190,M226)=2,ROUND(BH190*M226/SUM(M219:M228),#REF!),"")</f>
        <v/>
      </c>
      <c r="BI220" s="331" t="str">
        <f>IF(COUNT(BI190,N226)=2,ROUND(BI190*N226/SUM(N219:N228),#REF!),"")</f>
        <v/>
      </c>
      <c r="BJ220" s="331" t="str">
        <f>IF(COUNT(BJ190,O226)=2,ROUND(BJ190*O226/SUM(O219:O228),#REF!),"")</f>
        <v/>
      </c>
      <c r="BK220" s="331" t="str">
        <f>IF(COUNT(BK190,P226)=2,ROUND(BK190*P226/SUM(P219:P228),#REF!),"")</f>
        <v/>
      </c>
      <c r="BL220" s="331" t="str">
        <f>IF(COUNT(BL190,Q226)=2,ROUND(BL190*Q226/SUM(Q219:Q228),#REF!),"")</f>
        <v/>
      </c>
      <c r="BM220" s="331" t="str">
        <f>IF(COUNT(BM190,R226)=2,ROUND(BM190*R226/SUM(R219:R228),#REF!),"")</f>
        <v/>
      </c>
      <c r="BN220" s="331" t="str">
        <f>IF(COUNT(BN190,S226)=2,ROUND(BN190*S226/SUM(S219:S228),#REF!),"")</f>
        <v/>
      </c>
      <c r="BO220" s="331" t="str">
        <f>IF(COUNT(BO190,T226)=2,ROUND(BO190*T226/SUM(T219:T228),#REF!),"")</f>
        <v/>
      </c>
      <c r="BP220" s="331" t="str">
        <f>IF(COUNT(BP190,U226)=2,ROUND(BP190*U226/SUM(U219:U228),#REF!),"")</f>
        <v/>
      </c>
      <c r="BQ220" s="331" t="str">
        <f>IF(COUNT(BQ190,V226)=2,ROUND(BQ190*V226/SUM(V219:V228),#REF!),"")</f>
        <v/>
      </c>
      <c r="BR220" s="331" t="str">
        <f>IF(COUNT(BR190,W226)=2,ROUND(BR190*W226/SUM(W219:W228),#REF!),"")</f>
        <v/>
      </c>
      <c r="BS220" s="569" t="e">
        <f>IF(#REF!="発電事業者","年間送電電力量（GWh）","年間受電電力量（GWh）")</f>
        <v>#REF!</v>
      </c>
      <c r="BT220" s="569"/>
      <c r="BU220" s="569"/>
      <c r="BV220" s="333" t="s">
        <v>25</v>
      </c>
      <c r="BW220" s="582"/>
      <c r="BX220" s="582"/>
      <c r="BY220" s="331" t="str">
        <f>IF(COUNT(BY190,X226)=2,ROUND(BY190*X226/SUM(X219:X228),#REF!),"")</f>
        <v/>
      </c>
      <c r="BZ220" s="331" t="str">
        <f>IF(COUNT(BZ190,Y226)=2,ROUND(BZ190*Y226/SUM(Y219:Y228),#REF!),"")</f>
        <v/>
      </c>
      <c r="CA220" s="331" t="str">
        <f>IF(COUNT(CA190,Z226)=2,ROUND(CA190*Z226/SUM(Z219:Z228),#REF!),"")</f>
        <v/>
      </c>
      <c r="CB220" s="331" t="str">
        <f>IF(COUNT(CB190,AA226)=2,ROUND(CB190*AA226/SUM(AA219:AA228),#REF!),"")</f>
        <v/>
      </c>
      <c r="CC220" s="331" t="str">
        <f>IF(COUNT(CC190,AB226)=2,ROUND(CC190*AB226/SUM(AB219:AB228),#REF!),"")</f>
        <v/>
      </c>
      <c r="CD220" s="331" t="str">
        <f>IF(COUNT(CD190,AC226)=2,ROUND(CD190*AC226/SUM(AC219:AC228),#REF!),"")</f>
        <v/>
      </c>
      <c r="CE220" s="331" t="str">
        <f>IF(COUNT(CE190,AD226)=2,ROUND(CE190*AD226/SUM(AD219:AD228),#REF!),"")</f>
        <v/>
      </c>
      <c r="CF220" s="331" t="str">
        <f>IF(COUNT(CF190,AE226)=2,ROUND(CF190*AE226/SUM(AE219:AE228),#REF!),"")</f>
        <v/>
      </c>
      <c r="CG220" s="331" t="str">
        <f>IF(COUNT(CG190,AF226)=2,ROUND(CG190*AF226/SUM(AF219:AF228),#REF!),"")</f>
        <v/>
      </c>
      <c r="CH220" s="565" t="str">
        <f>IF(COUNTA(AG226)=0,"",AG226)</f>
        <v/>
      </c>
      <c r="CI220" s="565"/>
      <c r="CJ220" s="565"/>
      <c r="CK220" s="565"/>
      <c r="CL220" s="565"/>
      <c r="CM220" s="565"/>
      <c r="CN220" s="565"/>
      <c r="CO220" s="565"/>
      <c r="CP220" s="565"/>
      <c r="CQ220" s="565"/>
    </row>
    <row r="221" spans="3:97" s="243" customFormat="1" ht="13.5" customHeight="1">
      <c r="C221" s="568"/>
      <c r="D221" s="568"/>
      <c r="E221" s="332"/>
      <c r="F221" s="569" t="str">
        <f t="shared" ca="1" si="13"/>
        <v/>
      </c>
      <c r="G221" s="569"/>
      <c r="H221" s="569"/>
      <c r="I221" s="333" t="str">
        <f>IF(E221="","",E183)</f>
        <v/>
      </c>
      <c r="J221" s="569" t="e">
        <f>J217&amp;"３"</f>
        <v>#REF!</v>
      </c>
      <c r="K221" s="569"/>
      <c r="L221" s="308"/>
      <c r="M221" s="308"/>
      <c r="N221" s="308"/>
      <c r="O221" s="308"/>
      <c r="P221" s="308"/>
      <c r="Q221" s="308"/>
      <c r="R221" s="308"/>
      <c r="S221" s="308"/>
      <c r="T221" s="308"/>
      <c r="U221" s="308"/>
      <c r="V221" s="308"/>
      <c r="W221" s="308"/>
      <c r="X221" s="308"/>
      <c r="Y221" s="308"/>
      <c r="Z221" s="308"/>
      <c r="AA221" s="308"/>
      <c r="AB221" s="308"/>
      <c r="AC221" s="308"/>
      <c r="AD221" s="308"/>
      <c r="AE221" s="308"/>
      <c r="AF221" s="308"/>
      <c r="AG221" s="570"/>
      <c r="AH221" s="570"/>
      <c r="AI221" s="570"/>
      <c r="AJ221" s="570"/>
      <c r="AK221" s="570"/>
      <c r="AL221" s="570"/>
      <c r="AM221" s="570"/>
      <c r="AN221" s="570"/>
      <c r="AO221" s="570"/>
      <c r="AP221" s="570"/>
      <c r="AR221" s="571" t="b">
        <f t="shared" si="12"/>
        <v>0</v>
      </c>
      <c r="AS221" s="571"/>
      <c r="AT221" s="571"/>
      <c r="AU221" s="282" t="s">
        <v>160</v>
      </c>
      <c r="AV221" s="275"/>
      <c r="AX221" s="569" t="str">
        <f>IF(C227="","",C227)</f>
        <v/>
      </c>
      <c r="AY221" s="569"/>
      <c r="AZ221" s="587" t="str">
        <f>IF(E227="","",E227)</f>
        <v/>
      </c>
      <c r="BA221" s="590" t="str">
        <f ca="1">IF(F227="","",F227)</f>
        <v/>
      </c>
      <c r="BB221" s="590"/>
      <c r="BC221" s="590"/>
      <c r="BD221" s="587" t="str">
        <f>IF(I227="","",I227)</f>
        <v/>
      </c>
      <c r="BE221" s="578" t="e">
        <f>IF(#REF!="発電事業者","送電電力（MW）","受電電力（MW）")</f>
        <v>#REF!</v>
      </c>
      <c r="BF221" s="579"/>
      <c r="BG221" s="331" t="str">
        <f>IF(COUNT(BG188,L227)=2,ROUND(BG188*L227/SUM(L219:L228),#REF!),"")</f>
        <v/>
      </c>
      <c r="BH221" s="331" t="str">
        <f>IF(COUNT(BH188,M227)=2,ROUND(BH188*M227/SUM(M219:M228),#REF!),"")</f>
        <v/>
      </c>
      <c r="BI221" s="331" t="str">
        <f>IF(COUNT(BI188,N227)=2,ROUND(BI188*N227/SUM(N219:N228),#REF!),"")</f>
        <v/>
      </c>
      <c r="BJ221" s="331" t="str">
        <f>IF(COUNT(BJ188,O227)=2,ROUND(BJ188*O227/SUM(O219:O228),#REF!),"")</f>
        <v/>
      </c>
      <c r="BK221" s="331" t="str">
        <f>IF(COUNT(BK188,P227)=2,ROUND(BK188*P227/SUM(P219:P228),#REF!),"")</f>
        <v/>
      </c>
      <c r="BL221" s="331" t="str">
        <f>IF(COUNT(BL188,Q227)=2,ROUND(BL188*Q227/SUM(Q219:Q228),#REF!),"")</f>
        <v/>
      </c>
      <c r="BM221" s="331" t="str">
        <f>IF(COUNT(BM188,R227)=2,ROUND(BM188*R227/SUM(R219:R228),#REF!),"")</f>
        <v/>
      </c>
      <c r="BN221" s="331" t="str">
        <f>IF(COUNT(BN188,S227)=2,ROUND(BN188*S227/SUM(S219:S228),#REF!),"")</f>
        <v/>
      </c>
      <c r="BO221" s="331" t="str">
        <f>IF(COUNT(BO188,T227)=2,ROUND(BO188*T227/SUM(T219:T228),#REF!),"")</f>
        <v/>
      </c>
      <c r="BP221" s="331" t="str">
        <f>IF(COUNT(BP188,U227)=2,ROUND(BP188*U227/SUM(U219:U228),#REF!),"")</f>
        <v/>
      </c>
      <c r="BQ221" s="331" t="str">
        <f>IF(COUNT(BQ188,V227)=2,ROUND(BQ188*V227/SUM(V219:V228),#REF!),"")</f>
        <v/>
      </c>
      <c r="BR221" s="331" t="str">
        <f>IF(COUNT(BR188,W227)=2,ROUND(BR188*W227/SUM(W219:W228),#REF!),"")</f>
        <v/>
      </c>
      <c r="BS221" s="569" t="e">
        <f>IF(#REF!="発電事業者","送電電力（MW）","受電電力（MW）")</f>
        <v>#REF!</v>
      </c>
      <c r="BT221" s="569"/>
      <c r="BU221" s="569"/>
      <c r="BV221" s="333" t="s">
        <v>171</v>
      </c>
      <c r="BW221" s="580"/>
      <c r="BX221" s="580"/>
      <c r="BY221" s="331" t="str">
        <f>IF(COUNT(BY188,X227)=2,ROUND(BY188*X227/SUM(X219:X228),#REF!),"")</f>
        <v/>
      </c>
      <c r="BZ221" s="331" t="str">
        <f>IF(COUNT(BZ188,Y227)=2,ROUND(BZ188*Y227/SUM(Y219:Y228),#REF!),"")</f>
        <v/>
      </c>
      <c r="CA221" s="331" t="str">
        <f>IF(COUNT(CA188,Z227)=2,ROUND(CA188*Z227/SUM(Z219:Z228),#REF!),"")</f>
        <v/>
      </c>
      <c r="CB221" s="331" t="str">
        <f>IF(COUNT(CB188,AA227)=2,ROUND(CB188*AA227/SUM(AA219:AA228),#REF!),"")</f>
        <v/>
      </c>
      <c r="CC221" s="331" t="str">
        <f>IF(COUNT(CC188,AB227)=2,ROUND(CC188*AB227/SUM(AB219:AB228),#REF!),"")</f>
        <v/>
      </c>
      <c r="CD221" s="331" t="str">
        <f>IF(COUNT(CD188,AC227)=2,ROUND(CD188*AC227/SUM(AC219:AC228),#REF!),"")</f>
        <v/>
      </c>
      <c r="CE221" s="331" t="str">
        <f>IF(COUNT(CE188,AD227)=2,ROUND(CE188*AD227/SUM(AD219:AD228),#REF!),"")</f>
        <v/>
      </c>
      <c r="CF221" s="331" t="str">
        <f>IF(COUNT(CF188,AE227)=2,ROUND(CF188*AE227/SUM(AE219:AE228),#REF!),"")</f>
        <v/>
      </c>
      <c r="CG221" s="331" t="str">
        <f>IF(COUNT(CG188,AF227)=2,ROUND(CG188*AF227/SUM(AF219:AF228),#REF!),"")</f>
        <v/>
      </c>
      <c r="CH221" s="563" t="s">
        <v>118</v>
      </c>
      <c r="CI221" s="563"/>
      <c r="CJ221" s="563"/>
      <c r="CK221" s="563"/>
      <c r="CL221" s="563"/>
      <c r="CM221" s="563"/>
      <c r="CN221" s="563"/>
      <c r="CO221" s="563"/>
      <c r="CP221" s="563"/>
      <c r="CQ221" s="563"/>
    </row>
    <row r="222" spans="3:97" s="243" customFormat="1" ht="13.5" customHeight="1">
      <c r="C222" s="568"/>
      <c r="D222" s="568"/>
      <c r="E222" s="332"/>
      <c r="F222" s="569" t="str">
        <f t="shared" ca="1" si="13"/>
        <v/>
      </c>
      <c r="G222" s="569"/>
      <c r="H222" s="569"/>
      <c r="I222" s="333" t="str">
        <f>IF(E222="","",E183)</f>
        <v/>
      </c>
      <c r="J222" s="569" t="e">
        <f>J217&amp;"４"</f>
        <v>#REF!</v>
      </c>
      <c r="K222" s="569"/>
      <c r="L222" s="308"/>
      <c r="M222" s="308"/>
      <c r="N222" s="308"/>
      <c r="O222" s="308"/>
      <c r="P222" s="308"/>
      <c r="Q222" s="308"/>
      <c r="R222" s="308"/>
      <c r="S222" s="308"/>
      <c r="T222" s="308"/>
      <c r="U222" s="308"/>
      <c r="V222" s="308"/>
      <c r="W222" s="308"/>
      <c r="X222" s="308"/>
      <c r="Y222" s="308"/>
      <c r="Z222" s="308"/>
      <c r="AA222" s="308"/>
      <c r="AB222" s="308"/>
      <c r="AC222" s="308"/>
      <c r="AD222" s="308"/>
      <c r="AE222" s="308"/>
      <c r="AF222" s="308"/>
      <c r="AG222" s="570"/>
      <c r="AH222" s="570"/>
      <c r="AI222" s="570"/>
      <c r="AJ222" s="570"/>
      <c r="AK222" s="570"/>
      <c r="AL222" s="570"/>
      <c r="AM222" s="570"/>
      <c r="AN222" s="570"/>
      <c r="AO222" s="570"/>
      <c r="AP222" s="570"/>
      <c r="AR222" s="571" t="b">
        <f t="shared" si="12"/>
        <v>0</v>
      </c>
      <c r="AS222" s="571"/>
      <c r="AT222" s="571"/>
      <c r="AU222" s="282" t="s">
        <v>160</v>
      </c>
      <c r="AV222" s="275"/>
      <c r="AX222" s="569"/>
      <c r="AY222" s="569"/>
      <c r="AZ222" s="588"/>
      <c r="BA222" s="590"/>
      <c r="BB222" s="590"/>
      <c r="BC222" s="590"/>
      <c r="BD222" s="588"/>
      <c r="BE222" s="583"/>
      <c r="BF222" s="584"/>
      <c r="BG222" s="259"/>
      <c r="BH222" s="259"/>
      <c r="BI222" s="259"/>
      <c r="BJ222" s="259"/>
      <c r="BK222" s="259"/>
      <c r="BL222" s="259"/>
      <c r="BM222" s="259"/>
      <c r="BN222" s="259"/>
      <c r="BO222" s="259"/>
      <c r="BP222" s="259"/>
      <c r="BQ222" s="259"/>
      <c r="BR222" s="259"/>
      <c r="BS222" s="569"/>
      <c r="BT222" s="569"/>
      <c r="BU222" s="569"/>
      <c r="BV222" s="333" t="s">
        <v>172</v>
      </c>
      <c r="BW222" s="581"/>
      <c r="BX222" s="581"/>
      <c r="BY222" s="331" t="str">
        <f>IF(COUNT(BY189,X227)=2,ROUND(BY189*X227/SUM(X219:X228),#REF!),"")</f>
        <v/>
      </c>
      <c r="BZ222" s="331" t="str">
        <f>IF(COUNT(BZ189,Y227)=2,ROUND(BZ189*Y227/SUM(Y219:Y228),#REF!),"")</f>
        <v/>
      </c>
      <c r="CA222" s="331" t="str">
        <f>IF(COUNT(CA189,Z227)=2,ROUND(CA189*Z227/SUM(Z219:Z228),#REF!),"")</f>
        <v/>
      </c>
      <c r="CB222" s="331" t="str">
        <f>IF(COUNT(CB189,AA227)=2,ROUND(CB189*AA227/SUM(AA219:AA228),#REF!),"")</f>
        <v/>
      </c>
      <c r="CC222" s="331" t="str">
        <f>IF(COUNT(CC189,AB227)=2,ROUND(CC189*AB227/SUM(AB219:AB228),#REF!),"")</f>
        <v/>
      </c>
      <c r="CD222" s="331" t="str">
        <f>IF(COUNT(CD189,AC227)=2,ROUND(CD189*AC227/SUM(AC219:AC228),#REF!),"")</f>
        <v/>
      </c>
      <c r="CE222" s="331" t="str">
        <f>IF(COUNT(CE189,AD227)=2,ROUND(CE189*AD227/SUM(AD219:AD228),#REF!),"")</f>
        <v/>
      </c>
      <c r="CF222" s="331" t="str">
        <f>IF(COUNT(CF189,AE227)=2,ROUND(CF189*AE227/SUM(AE219:AE228),#REF!),"")</f>
        <v/>
      </c>
      <c r="CG222" s="331" t="str">
        <f>IF(COUNT(CG189,AF227)=2,ROUND(CG189*AF227/SUM(AF219:AF228),#REF!),"")</f>
        <v/>
      </c>
      <c r="CH222" s="564" t="str">
        <f>IF(CH221="","",CH221)</f>
        <v>地熱</v>
      </c>
      <c r="CI222" s="564"/>
      <c r="CJ222" s="564"/>
      <c r="CK222" s="564"/>
      <c r="CL222" s="564"/>
      <c r="CM222" s="564"/>
      <c r="CN222" s="564"/>
      <c r="CO222" s="564"/>
      <c r="CP222" s="564"/>
      <c r="CQ222" s="564"/>
    </row>
    <row r="223" spans="3:97" s="243" customFormat="1" ht="13.5" customHeight="1">
      <c r="C223" s="568"/>
      <c r="D223" s="568"/>
      <c r="E223" s="332"/>
      <c r="F223" s="569" t="str">
        <f t="shared" ca="1" si="13"/>
        <v/>
      </c>
      <c r="G223" s="569"/>
      <c r="H223" s="569"/>
      <c r="I223" s="333" t="str">
        <f>IF(E223="","",E183)</f>
        <v/>
      </c>
      <c r="J223" s="569" t="e">
        <f>J217&amp;"５"</f>
        <v>#REF!</v>
      </c>
      <c r="K223" s="569"/>
      <c r="L223" s="308"/>
      <c r="M223" s="308"/>
      <c r="N223" s="308"/>
      <c r="O223" s="308"/>
      <c r="P223" s="308"/>
      <c r="Q223" s="308"/>
      <c r="R223" s="308"/>
      <c r="S223" s="308"/>
      <c r="T223" s="308"/>
      <c r="U223" s="308"/>
      <c r="V223" s="308"/>
      <c r="W223" s="308"/>
      <c r="X223" s="308"/>
      <c r="Y223" s="308"/>
      <c r="Z223" s="308"/>
      <c r="AA223" s="308"/>
      <c r="AB223" s="308"/>
      <c r="AC223" s="308"/>
      <c r="AD223" s="308"/>
      <c r="AE223" s="308"/>
      <c r="AF223" s="308"/>
      <c r="AG223" s="570"/>
      <c r="AH223" s="570"/>
      <c r="AI223" s="570"/>
      <c r="AJ223" s="570"/>
      <c r="AK223" s="570"/>
      <c r="AL223" s="570"/>
      <c r="AM223" s="570"/>
      <c r="AN223" s="570"/>
      <c r="AO223" s="570"/>
      <c r="AP223" s="570"/>
      <c r="AR223" s="571" t="b">
        <f t="shared" si="12"/>
        <v>0</v>
      </c>
      <c r="AS223" s="571"/>
      <c r="AT223" s="571"/>
      <c r="AU223" s="282" t="s">
        <v>160</v>
      </c>
      <c r="AV223" s="275"/>
      <c r="AX223" s="569"/>
      <c r="AY223" s="569"/>
      <c r="AZ223" s="589"/>
      <c r="BA223" s="590"/>
      <c r="BB223" s="590"/>
      <c r="BC223" s="590"/>
      <c r="BD223" s="589"/>
      <c r="BE223" s="585" t="e">
        <f>IF(#REF!="発電事業者","月間送電電力量（GWh）","月間受電電力量（GWh）")</f>
        <v>#REF!</v>
      </c>
      <c r="BF223" s="586"/>
      <c r="BG223" s="331" t="str">
        <f>IF(COUNT(BG190,L227)=2,ROUND(BG190*L227/SUM(L219:L228),#REF!),"")</f>
        <v/>
      </c>
      <c r="BH223" s="331" t="str">
        <f>IF(COUNT(BH190,M227)=2,ROUND(BH190*M227/SUM(M219:M228),#REF!),"")</f>
        <v/>
      </c>
      <c r="BI223" s="331" t="str">
        <f>IF(COUNT(BI190,N227)=2,ROUND(BI190*N227/SUM(N219:N228),#REF!),"")</f>
        <v/>
      </c>
      <c r="BJ223" s="331" t="str">
        <f>IF(COUNT(BJ190,O227)=2,ROUND(BJ190*O227/SUM(O219:O228),#REF!),"")</f>
        <v/>
      </c>
      <c r="BK223" s="331" t="str">
        <f>IF(COUNT(BK190,P227)=2,ROUND(BK190*P227/SUM(P219:P228),#REF!),"")</f>
        <v/>
      </c>
      <c r="BL223" s="331" t="str">
        <f>IF(COUNT(BL190,Q227)=2,ROUND(BL190*Q227/SUM(Q219:Q228),#REF!),"")</f>
        <v/>
      </c>
      <c r="BM223" s="331" t="str">
        <f>IF(COUNT(BM190,R227)=2,ROUND(BM190*R227/SUM(R219:R228),#REF!),"")</f>
        <v/>
      </c>
      <c r="BN223" s="331" t="str">
        <f>IF(COUNT(BN190,S227)=2,ROUND(BN190*S227/SUM(S219:S228),#REF!),"")</f>
        <v/>
      </c>
      <c r="BO223" s="331" t="str">
        <f>IF(COUNT(BO190,T227)=2,ROUND(BO190*T227/SUM(T219:T228),#REF!),"")</f>
        <v/>
      </c>
      <c r="BP223" s="331" t="str">
        <f>IF(COUNT(BP190,U227)=2,ROUND(BP190*U227/SUM(U219:U228),#REF!),"")</f>
        <v/>
      </c>
      <c r="BQ223" s="331" t="str">
        <f>IF(COUNT(BQ190,V227)=2,ROUND(BQ190*V227/SUM(V219:V228),#REF!),"")</f>
        <v/>
      </c>
      <c r="BR223" s="331" t="str">
        <f>IF(COUNT(BR190,W227)=2,ROUND(BR190*W227/SUM(W219:W228),#REF!),"")</f>
        <v/>
      </c>
      <c r="BS223" s="569" t="e">
        <f>IF(#REF!="発電事業者","年間送電電力量（GWh）","年間受電電力量（GWh）")</f>
        <v>#REF!</v>
      </c>
      <c r="BT223" s="569"/>
      <c r="BU223" s="569"/>
      <c r="BV223" s="333" t="s">
        <v>25</v>
      </c>
      <c r="BW223" s="582"/>
      <c r="BX223" s="582"/>
      <c r="BY223" s="331" t="str">
        <f>IF(COUNT(BY190,X227)=2,ROUND(BY190*X227/SUM(X219:X228),#REF!),"")</f>
        <v/>
      </c>
      <c r="BZ223" s="331" t="str">
        <f>IF(COUNT(BZ190,Y227)=2,ROUND(BZ190*Y227/SUM(Y219:Y228),#REF!),"")</f>
        <v/>
      </c>
      <c r="CA223" s="331" t="str">
        <f>IF(COUNT(CA190,Z227)=2,ROUND(CA190*Z227/SUM(Z219:Z228),#REF!),"")</f>
        <v/>
      </c>
      <c r="CB223" s="331" t="str">
        <f>IF(COUNT(CB190,AA227)=2,ROUND(CB190*AA227/SUM(AA219:AA228),#REF!),"")</f>
        <v/>
      </c>
      <c r="CC223" s="331" t="str">
        <f>IF(COUNT(CC190,AB227)=2,ROUND(CC190*AB227/SUM(AB219:AB228),#REF!),"")</f>
        <v/>
      </c>
      <c r="CD223" s="331" t="str">
        <f>IF(COUNT(CD190,AC227)=2,ROUND(CD190*AC227/SUM(AC219:AC228),#REF!),"")</f>
        <v/>
      </c>
      <c r="CE223" s="331" t="str">
        <f>IF(COUNT(CE190,AD227)=2,ROUND(CE190*AD227/SUM(AD219:AD228),#REF!),"")</f>
        <v/>
      </c>
      <c r="CF223" s="331" t="str">
        <f>IF(COUNT(CF190,AE227)=2,ROUND(CF190*AE227/SUM(AE219:AE228),#REF!),"")</f>
        <v/>
      </c>
      <c r="CG223" s="331" t="str">
        <f>IF(COUNT(CG190,AF227)=2,ROUND(CG190*AF227/SUM(AF219:AF228),#REF!),"")</f>
        <v/>
      </c>
      <c r="CH223" s="565" t="str">
        <f>IF(COUNTA(AG227)=0,"",AG227)</f>
        <v/>
      </c>
      <c r="CI223" s="565"/>
      <c r="CJ223" s="565"/>
      <c r="CK223" s="565"/>
      <c r="CL223" s="565"/>
      <c r="CM223" s="565"/>
      <c r="CN223" s="565"/>
      <c r="CO223" s="565"/>
      <c r="CP223" s="565"/>
      <c r="CQ223" s="565"/>
    </row>
    <row r="224" spans="3:97" s="243" customFormat="1" ht="13.5" customHeight="1">
      <c r="C224" s="568"/>
      <c r="D224" s="568"/>
      <c r="E224" s="332"/>
      <c r="F224" s="569" t="str">
        <f t="shared" ca="1" si="13"/>
        <v/>
      </c>
      <c r="G224" s="569"/>
      <c r="H224" s="569"/>
      <c r="I224" s="333" t="str">
        <f>IF(E224="","",E183)</f>
        <v/>
      </c>
      <c r="J224" s="569" t="e">
        <f>J217&amp;"６"</f>
        <v>#REF!</v>
      </c>
      <c r="K224" s="569"/>
      <c r="L224" s="308"/>
      <c r="M224" s="308"/>
      <c r="N224" s="308"/>
      <c r="O224" s="308"/>
      <c r="P224" s="308"/>
      <c r="Q224" s="308"/>
      <c r="R224" s="308"/>
      <c r="S224" s="308"/>
      <c r="T224" s="308"/>
      <c r="U224" s="308"/>
      <c r="V224" s="308"/>
      <c r="W224" s="308"/>
      <c r="X224" s="308"/>
      <c r="Y224" s="308"/>
      <c r="Z224" s="308"/>
      <c r="AA224" s="308"/>
      <c r="AB224" s="308"/>
      <c r="AC224" s="308"/>
      <c r="AD224" s="308"/>
      <c r="AE224" s="308"/>
      <c r="AF224" s="308"/>
      <c r="AG224" s="570"/>
      <c r="AH224" s="570"/>
      <c r="AI224" s="570"/>
      <c r="AJ224" s="570"/>
      <c r="AK224" s="570"/>
      <c r="AL224" s="570"/>
      <c r="AM224" s="570"/>
      <c r="AN224" s="570"/>
      <c r="AO224" s="570"/>
      <c r="AP224" s="570"/>
      <c r="AR224" s="571" t="b">
        <f t="shared" si="12"/>
        <v>0</v>
      </c>
      <c r="AS224" s="571"/>
      <c r="AT224" s="571"/>
      <c r="AU224" s="282" t="s">
        <v>160</v>
      </c>
      <c r="AV224" s="275"/>
      <c r="AX224" s="569" t="str">
        <f>IF(C228="","",C228)</f>
        <v>自者保有電源</v>
      </c>
      <c r="AY224" s="569"/>
      <c r="AZ224" s="587" t="str">
        <f>IF(E228="","",E228)</f>
        <v/>
      </c>
      <c r="BA224" s="590" t="str">
        <f>IF(F228="","",F228)</f>
        <v/>
      </c>
      <c r="BB224" s="590"/>
      <c r="BC224" s="590"/>
      <c r="BD224" s="587" t="str">
        <f>IF(I228="","",I228)</f>
        <v/>
      </c>
      <c r="BE224" s="578" t="e">
        <f>IF(#REF!="発電事業者","送電電力（MW）","受電電力（MW）")</f>
        <v>#REF!</v>
      </c>
      <c r="BF224" s="579"/>
      <c r="BG224" s="331" t="str">
        <f>IF(COUNT(BG188,L228)=2,ROUND(BG188*L228/SUM(L219:L228),#REF!),"")</f>
        <v/>
      </c>
      <c r="BH224" s="331" t="str">
        <f>IF(COUNT(BH188,M228)=2,ROUND(BH188*M228/SUM(M219:M228),#REF!),"")</f>
        <v/>
      </c>
      <c r="BI224" s="331" t="str">
        <f>IF(COUNT(BI188,N228)=2,ROUND(BI188*N228/SUM(N219:N228),#REF!),"")</f>
        <v/>
      </c>
      <c r="BJ224" s="331" t="str">
        <f>IF(COUNT(BJ188,O228)=2,ROUND(BJ188*O228/SUM(O219:O228),#REF!),"")</f>
        <v/>
      </c>
      <c r="BK224" s="331" t="str">
        <f>IF(COUNT(BK188,P228)=2,ROUND(BK188*P228/SUM(P219:P228),#REF!),"")</f>
        <v/>
      </c>
      <c r="BL224" s="331" t="str">
        <f>IF(COUNT(BL188,Q228)=2,ROUND(BL188*Q228/SUM(Q219:Q228),#REF!),"")</f>
        <v/>
      </c>
      <c r="BM224" s="331" t="str">
        <f>IF(COUNT(BM188,R228)=2,ROUND(BM188*R228/SUM(R219:R228),#REF!),"")</f>
        <v/>
      </c>
      <c r="BN224" s="331" t="str">
        <f>IF(COUNT(BN188,S228)=2,ROUND(BN188*S228/SUM(S219:S228),#REF!),"")</f>
        <v/>
      </c>
      <c r="BO224" s="331" t="str">
        <f>IF(COUNT(BO188,T228)=2,ROUND(BO188*T228/SUM(T219:T228),#REF!),"")</f>
        <v/>
      </c>
      <c r="BP224" s="331" t="str">
        <f>IF(COUNT(BP188,U228)=2,ROUND(BP188*U228/SUM(U219:U228),#REF!),"")</f>
        <v/>
      </c>
      <c r="BQ224" s="331" t="str">
        <f>IF(COUNT(BQ188,V228)=2,ROUND(BQ188*V228/SUM(V219:V228),#REF!),"")</f>
        <v/>
      </c>
      <c r="BR224" s="331" t="str">
        <f>IF(COUNT(BR188,W228)=2,ROUND(BR188*W228/SUM(W219:W228),#REF!),"")</f>
        <v/>
      </c>
      <c r="BS224" s="569" t="e">
        <f>IF(#REF!="発電事業者","送電電力（MW）","受電電力（MW）")</f>
        <v>#REF!</v>
      </c>
      <c r="BT224" s="569"/>
      <c r="BU224" s="569"/>
      <c r="BV224" s="333" t="s">
        <v>171</v>
      </c>
      <c r="BW224" s="355" t="str">
        <f>IF(F216=0,IF(COUNT(BW188,I228)=2,ROUND(BW188*I228/100,#REF!),""),IF(COUNT(BW188,I228)=2,ROUND(BW188*I228/L191,#REF!),""))</f>
        <v/>
      </c>
      <c r="BX224" s="580"/>
      <c r="BY224" s="331" t="str">
        <f>IF(COUNT(BY188,X228)=2,ROUND(BY188*X228/SUM(X219:X228),#REF!),"")</f>
        <v/>
      </c>
      <c r="BZ224" s="331" t="str">
        <f>IF(COUNT(BZ188,Y228)=2,ROUND(BZ188*Y228/SUM(Y219:Y228),#REF!),"")</f>
        <v/>
      </c>
      <c r="CA224" s="331" t="str">
        <f>IF(COUNT(CA188,Z228)=2,ROUND(CA188*Z228/SUM(Z219:Z228),#REF!),"")</f>
        <v/>
      </c>
      <c r="CB224" s="331" t="str">
        <f>IF(COUNT(CB188,AA228)=2,ROUND(CB188*AA228/SUM(AA219:AA228),#REF!),"")</f>
        <v/>
      </c>
      <c r="CC224" s="331" t="str">
        <f>IF(COUNT(CC188,AB228)=2,ROUND(CC188*AB228/SUM(AB219:AB228),#REF!),"")</f>
        <v/>
      </c>
      <c r="CD224" s="331" t="str">
        <f>IF(COUNT(CD188,AC228)=2,ROUND(CD188*AC228/SUM(AC219:AC228),#REF!),"")</f>
        <v/>
      </c>
      <c r="CE224" s="331" t="str">
        <f>IF(COUNT(CE188,AD228)=2,ROUND(CE188*AD228/SUM(AD219:AD228),#REF!),"")</f>
        <v/>
      </c>
      <c r="CF224" s="331" t="str">
        <f>IF(COUNT(CF188,AE228)=2,ROUND(CF188*AE228/SUM(AE219:AE228),#REF!),"")</f>
        <v/>
      </c>
      <c r="CG224" s="331" t="str">
        <f>IF(COUNT(CG188,AF228)=2,ROUND(CG188*AF228/SUM(AF219:AF228),#REF!),"")</f>
        <v/>
      </c>
      <c r="CH224" s="563" t="s">
        <v>118</v>
      </c>
      <c r="CI224" s="563"/>
      <c r="CJ224" s="563"/>
      <c r="CK224" s="563"/>
      <c r="CL224" s="563"/>
      <c r="CM224" s="563"/>
      <c r="CN224" s="563"/>
      <c r="CO224" s="563"/>
      <c r="CP224" s="563"/>
      <c r="CQ224" s="563"/>
    </row>
    <row r="225" spans="3:95" s="243" customFormat="1" ht="13.5" customHeight="1">
      <c r="C225" s="568"/>
      <c r="D225" s="568"/>
      <c r="E225" s="332"/>
      <c r="F225" s="569" t="str">
        <f t="shared" ca="1" si="13"/>
        <v/>
      </c>
      <c r="G225" s="569"/>
      <c r="H225" s="569"/>
      <c r="I225" s="333" t="str">
        <f>IF(E225="","",E183)</f>
        <v/>
      </c>
      <c r="J225" s="569" t="e">
        <f>J217&amp;"７"</f>
        <v>#REF!</v>
      </c>
      <c r="K225" s="569"/>
      <c r="L225" s="308"/>
      <c r="M225" s="308"/>
      <c r="N225" s="308"/>
      <c r="O225" s="308"/>
      <c r="P225" s="308"/>
      <c r="Q225" s="308"/>
      <c r="R225" s="308"/>
      <c r="S225" s="308"/>
      <c r="T225" s="308"/>
      <c r="U225" s="308"/>
      <c r="V225" s="308"/>
      <c r="W225" s="308"/>
      <c r="X225" s="308"/>
      <c r="Y225" s="308"/>
      <c r="Z225" s="308"/>
      <c r="AA225" s="308"/>
      <c r="AB225" s="308"/>
      <c r="AC225" s="308"/>
      <c r="AD225" s="308"/>
      <c r="AE225" s="308"/>
      <c r="AF225" s="308"/>
      <c r="AG225" s="570"/>
      <c r="AH225" s="570"/>
      <c r="AI225" s="570"/>
      <c r="AJ225" s="570"/>
      <c r="AK225" s="570"/>
      <c r="AL225" s="570"/>
      <c r="AM225" s="570"/>
      <c r="AN225" s="570"/>
      <c r="AO225" s="570"/>
      <c r="AP225" s="570"/>
      <c r="AR225" s="571" t="b">
        <f t="shared" si="12"/>
        <v>0</v>
      </c>
      <c r="AS225" s="571"/>
      <c r="AT225" s="571"/>
      <c r="AU225" s="282" t="s">
        <v>160</v>
      </c>
      <c r="AV225" s="275"/>
      <c r="AX225" s="569"/>
      <c r="AY225" s="569"/>
      <c r="AZ225" s="588"/>
      <c r="BA225" s="590"/>
      <c r="BB225" s="590"/>
      <c r="BC225" s="590"/>
      <c r="BD225" s="588"/>
      <c r="BE225" s="583"/>
      <c r="BF225" s="584"/>
      <c r="BG225" s="259"/>
      <c r="BH225" s="259"/>
      <c r="BI225" s="259"/>
      <c r="BJ225" s="259"/>
      <c r="BK225" s="259"/>
      <c r="BL225" s="259"/>
      <c r="BM225" s="259"/>
      <c r="BN225" s="259"/>
      <c r="BO225" s="259"/>
      <c r="BP225" s="259"/>
      <c r="BQ225" s="259"/>
      <c r="BR225" s="259"/>
      <c r="BS225" s="569"/>
      <c r="BT225" s="569"/>
      <c r="BU225" s="569"/>
      <c r="BV225" s="333" t="s">
        <v>172</v>
      </c>
      <c r="BW225" s="355" t="str">
        <f>IF(F216=0,IF(COUNT(BW189,F228)=2,ROUND(BW189*F228/100,#REF!),""),IF(COUNT(BW189,F228)=2,ROUND(BW189*F228/Q189,#REF!),""))</f>
        <v/>
      </c>
      <c r="BX225" s="581"/>
      <c r="BY225" s="331" t="str">
        <f>IF(COUNT(BY189,X228)=2,ROUND(BY189*X228/SUM(X219:X228),#REF!),"")</f>
        <v/>
      </c>
      <c r="BZ225" s="331" t="str">
        <f>IF(COUNT(BZ189,Y228)=2,ROUND(BZ189*Y228/SUM(Y219:Y228),#REF!),"")</f>
        <v/>
      </c>
      <c r="CA225" s="331" t="str">
        <f>IF(COUNT(CA189,Z228)=2,ROUND(CA189*Z228/SUM(Z219:Z228),#REF!),"")</f>
        <v/>
      </c>
      <c r="CB225" s="331" t="str">
        <f>IF(COUNT(CB189,AA228)=2,ROUND(CB189*AA228/SUM(AA219:AA228),#REF!),"")</f>
        <v/>
      </c>
      <c r="CC225" s="331" t="str">
        <f>IF(COUNT(CC189,AB228)=2,ROUND(CC189*AB228/SUM(AB219:AB228),#REF!),"")</f>
        <v/>
      </c>
      <c r="CD225" s="331" t="str">
        <f>IF(COUNT(CD189,AC228)=2,ROUND(CD189*AC228/SUM(AC219:AC228),#REF!),"")</f>
        <v/>
      </c>
      <c r="CE225" s="331" t="str">
        <f>IF(COUNT(CE189,AD228)=2,ROUND(CE189*AD228/SUM(AD219:AD228),#REF!),"")</f>
        <v/>
      </c>
      <c r="CF225" s="331" t="str">
        <f>IF(COUNT(CF189,AE228)=2,ROUND(CF189*AE228/SUM(AE219:AE228),#REF!),"")</f>
        <v/>
      </c>
      <c r="CG225" s="331" t="str">
        <f>IF(COUNT(CG189,AF228)=2,ROUND(CG189*AF228/SUM(AF219:AF228),#REF!),"")</f>
        <v/>
      </c>
      <c r="CH225" s="564" t="str">
        <f>IF(CH224="","",CH224)</f>
        <v>地熱</v>
      </c>
      <c r="CI225" s="564"/>
      <c r="CJ225" s="564"/>
      <c r="CK225" s="564"/>
      <c r="CL225" s="564"/>
      <c r="CM225" s="564"/>
      <c r="CN225" s="564"/>
      <c r="CO225" s="564"/>
      <c r="CP225" s="564"/>
      <c r="CQ225" s="564"/>
    </row>
    <row r="226" spans="3:95" s="243" customFormat="1" ht="13.5" customHeight="1">
      <c r="C226" s="568"/>
      <c r="D226" s="568"/>
      <c r="E226" s="332"/>
      <c r="F226" s="569" t="str">
        <f t="shared" ca="1" si="13"/>
        <v/>
      </c>
      <c r="G226" s="569"/>
      <c r="H226" s="569"/>
      <c r="I226" s="333" t="str">
        <f>IF(E226="","",E183)</f>
        <v/>
      </c>
      <c r="J226" s="569" t="e">
        <f>J217&amp;"８"</f>
        <v>#REF!</v>
      </c>
      <c r="K226" s="569"/>
      <c r="L226" s="308"/>
      <c r="M226" s="308"/>
      <c r="N226" s="308"/>
      <c r="O226" s="308"/>
      <c r="P226" s="308"/>
      <c r="Q226" s="308"/>
      <c r="R226" s="308"/>
      <c r="S226" s="308"/>
      <c r="T226" s="308"/>
      <c r="U226" s="308"/>
      <c r="V226" s="308"/>
      <c r="W226" s="308"/>
      <c r="X226" s="308"/>
      <c r="Y226" s="308"/>
      <c r="Z226" s="308"/>
      <c r="AA226" s="308"/>
      <c r="AB226" s="308"/>
      <c r="AC226" s="308"/>
      <c r="AD226" s="308"/>
      <c r="AE226" s="308"/>
      <c r="AF226" s="308"/>
      <c r="AG226" s="570"/>
      <c r="AH226" s="570"/>
      <c r="AI226" s="570"/>
      <c r="AJ226" s="570"/>
      <c r="AK226" s="570"/>
      <c r="AL226" s="570"/>
      <c r="AM226" s="570"/>
      <c r="AN226" s="570"/>
      <c r="AO226" s="570"/>
      <c r="AP226" s="570"/>
      <c r="AR226" s="571" t="b">
        <f t="shared" si="12"/>
        <v>0</v>
      </c>
      <c r="AS226" s="571"/>
      <c r="AT226" s="571"/>
      <c r="AU226" s="282" t="s">
        <v>160</v>
      </c>
      <c r="AV226" s="257"/>
      <c r="AX226" s="569"/>
      <c r="AY226" s="569"/>
      <c r="AZ226" s="589"/>
      <c r="BA226" s="590"/>
      <c r="BB226" s="590"/>
      <c r="BC226" s="590"/>
      <c r="BD226" s="589"/>
      <c r="BE226" s="585" t="e">
        <f>IF(#REF!="発電事業者","月間送電電力量（GWh）","月間受電電力量（GWh）")</f>
        <v>#REF!</v>
      </c>
      <c r="BF226" s="586"/>
      <c r="BG226" s="297" t="str">
        <f>IF(COUNT(BG190,L228)=2,ROUND(BG190*L228/SUM(L219:L228),#REF!),"")</f>
        <v/>
      </c>
      <c r="BH226" s="297" t="str">
        <f>IF(COUNT(BH190,M228)=2,ROUND(BH190*M228/SUM(M219:M228),#REF!),"")</f>
        <v/>
      </c>
      <c r="BI226" s="297" t="str">
        <f>IF(COUNT(BI190,N228)=2,ROUND(BI190*N228/SUM(N219:N228),#REF!),"")</f>
        <v/>
      </c>
      <c r="BJ226" s="297" t="str">
        <f>IF(COUNT(BJ190,O228)=2,ROUND(BJ190*O228/SUM(O219:O228),#REF!),"")</f>
        <v/>
      </c>
      <c r="BK226" s="297" t="str">
        <f>IF(COUNT(BK190,P228)=2,ROUND(BK190*P228/SUM(P219:P228),#REF!),"")</f>
        <v/>
      </c>
      <c r="BL226" s="297" t="str">
        <f>IF(COUNT(BL190,Q228)=2,ROUND(BL190*Q228/SUM(Q219:Q228),#REF!),"")</f>
        <v/>
      </c>
      <c r="BM226" s="297" t="str">
        <f>IF(COUNT(BM190,R228)=2,ROUND(BM190*R228/SUM(R219:R228),#REF!),"")</f>
        <v/>
      </c>
      <c r="BN226" s="297" t="str">
        <f>IF(COUNT(BN190,S228)=2,ROUND(BN190*S228/SUM(S219:S228),#REF!),"")</f>
        <v/>
      </c>
      <c r="BO226" s="297" t="str">
        <f>IF(COUNT(BO190,T228)=2,ROUND(BO190*T228/SUM(T219:T228),#REF!),"")</f>
        <v/>
      </c>
      <c r="BP226" s="297" t="str">
        <f>IF(COUNT(BP190,U228)=2,ROUND(BP190*U228/SUM(U219:U228),#REF!),"")</f>
        <v/>
      </c>
      <c r="BQ226" s="297" t="str">
        <f>IF(COUNT(BQ190,V228)=2,ROUND(BQ190*V228/SUM(V219:V228),#REF!),"")</f>
        <v/>
      </c>
      <c r="BR226" s="297" t="str">
        <f>IF(COUNT(BR190,W228)=2,ROUND(BR190*W228/SUM(W219:W228),#REF!),"")</f>
        <v/>
      </c>
      <c r="BS226" s="569" t="e">
        <f>IF(#REF!="発電事業者","年間送電電力量（GWh）","年間受電電力量（GWh）")</f>
        <v>#REF!</v>
      </c>
      <c r="BT226" s="569"/>
      <c r="BU226" s="569"/>
      <c r="BV226" s="333" t="s">
        <v>25</v>
      </c>
      <c r="BW226" s="352"/>
      <c r="BX226" s="582"/>
      <c r="BY226" s="297" t="str">
        <f>IF(COUNT(BY190,X228)=2,ROUND(BY190*X228/SUM(X219:X228),#REF!),"")</f>
        <v/>
      </c>
      <c r="BZ226" s="297" t="str">
        <f>IF(COUNT(BZ190,Y228)=2,ROUND(BZ190*Y228/SUM(Y219:Y228),#REF!),"")</f>
        <v/>
      </c>
      <c r="CA226" s="297" t="str">
        <f>IF(COUNT(CA190,Z228)=2,ROUND(CA190*Z228/SUM(Z219:Z228),#REF!),"")</f>
        <v/>
      </c>
      <c r="CB226" s="297" t="str">
        <f>IF(COUNT(CB190,AA228)=2,ROUND(CB190*AA228/SUM(AA219:AA228),#REF!),"")</f>
        <v/>
      </c>
      <c r="CC226" s="297" t="str">
        <f>IF(COUNT(CC190,AB228)=2,ROUND(CC190*AB228/SUM(AB219:AB228),#REF!),"")</f>
        <v/>
      </c>
      <c r="CD226" s="297" t="str">
        <f>IF(COUNT(CD190,AC228)=2,ROUND(CD190*AC228/SUM(AC219:AC228),#REF!),"")</f>
        <v/>
      </c>
      <c r="CE226" s="297" t="str">
        <f>IF(COUNT(CE190,AD228)=2,ROUND(CE190*AD228/SUM(AD219:AD228),#REF!),"")</f>
        <v/>
      </c>
      <c r="CF226" s="297" t="str">
        <f>IF(COUNT(CF190,AE228)=2,ROUND(CF190*AE228/SUM(AE219:AE228),#REF!),"")</f>
        <v/>
      </c>
      <c r="CG226" s="297" t="str">
        <f>IF(COUNT(CG190,AF228)=2,ROUND(CG190*AF228/SUM(AF219:AF228),#REF!),"")</f>
        <v/>
      </c>
      <c r="CH226" s="565" t="str">
        <f>IF(COUNTA(AG228)=0,"",AG228)</f>
        <v/>
      </c>
      <c r="CI226" s="565"/>
      <c r="CJ226" s="565"/>
      <c r="CK226" s="565"/>
      <c r="CL226" s="565"/>
      <c r="CM226" s="565"/>
      <c r="CN226" s="565"/>
      <c r="CO226" s="565"/>
      <c r="CP226" s="565"/>
      <c r="CQ226" s="565"/>
    </row>
    <row r="227" spans="3:95" s="243" customFormat="1" ht="13.5" customHeight="1">
      <c r="C227" s="568"/>
      <c r="D227" s="568"/>
      <c r="E227" s="332"/>
      <c r="F227" s="569" t="str">
        <f t="shared" ca="1" si="13"/>
        <v/>
      </c>
      <c r="G227" s="569"/>
      <c r="H227" s="569"/>
      <c r="I227" s="333" t="str">
        <f>IF(E227="","",E183)</f>
        <v/>
      </c>
      <c r="J227" s="569" t="e">
        <f>J217&amp;"９"</f>
        <v>#REF!</v>
      </c>
      <c r="K227" s="569"/>
      <c r="L227" s="308"/>
      <c r="M227" s="308"/>
      <c r="N227" s="308"/>
      <c r="O227" s="308"/>
      <c r="P227" s="308"/>
      <c r="Q227" s="308"/>
      <c r="R227" s="308"/>
      <c r="S227" s="308"/>
      <c r="T227" s="308"/>
      <c r="U227" s="308"/>
      <c r="V227" s="308"/>
      <c r="W227" s="308"/>
      <c r="X227" s="308"/>
      <c r="Y227" s="308"/>
      <c r="Z227" s="308"/>
      <c r="AA227" s="308"/>
      <c r="AB227" s="308"/>
      <c r="AC227" s="308"/>
      <c r="AD227" s="308"/>
      <c r="AE227" s="308"/>
      <c r="AF227" s="308"/>
      <c r="AG227" s="570"/>
      <c r="AH227" s="570"/>
      <c r="AI227" s="570"/>
      <c r="AJ227" s="570"/>
      <c r="AK227" s="570"/>
      <c r="AL227" s="570"/>
      <c r="AM227" s="570"/>
      <c r="AN227" s="570"/>
      <c r="AO227" s="570"/>
      <c r="AP227" s="570"/>
      <c r="AR227" s="571" t="b">
        <f t="shared" si="12"/>
        <v>0</v>
      </c>
      <c r="AS227" s="571"/>
      <c r="AT227" s="571"/>
      <c r="AU227" s="282" t="s">
        <v>160</v>
      </c>
      <c r="AV227" s="275"/>
    </row>
    <row r="228" spans="3:95" s="243" customFormat="1" ht="13.5" customHeight="1">
      <c r="C228" s="572" t="s">
        <v>307</v>
      </c>
      <c r="D228" s="573"/>
      <c r="E228" s="353"/>
      <c r="F228" s="574"/>
      <c r="G228" s="575"/>
      <c r="H228" s="576"/>
      <c r="I228" s="354"/>
      <c r="J228" s="577"/>
      <c r="K228" s="577"/>
      <c r="L228" s="308"/>
      <c r="M228" s="308"/>
      <c r="N228" s="308"/>
      <c r="O228" s="308"/>
      <c r="P228" s="308"/>
      <c r="Q228" s="308"/>
      <c r="R228" s="308"/>
      <c r="S228" s="308"/>
      <c r="T228" s="308"/>
      <c r="U228" s="308"/>
      <c r="V228" s="308"/>
      <c r="W228" s="308"/>
      <c r="X228" s="308"/>
      <c r="Y228" s="308"/>
      <c r="Z228" s="308"/>
      <c r="AA228" s="308"/>
      <c r="AB228" s="308"/>
      <c r="AC228" s="308"/>
      <c r="AD228" s="308"/>
      <c r="AE228" s="308"/>
      <c r="AF228" s="308"/>
      <c r="AG228" s="570"/>
      <c r="AH228" s="570"/>
      <c r="AI228" s="570"/>
      <c r="AJ228" s="570"/>
      <c r="AK228" s="570"/>
      <c r="AL228" s="570"/>
      <c r="AM228" s="570"/>
      <c r="AN228" s="570"/>
      <c r="AO228" s="570"/>
      <c r="AP228" s="570"/>
      <c r="AR228" s="571" t="b">
        <f t="shared" si="12"/>
        <v>0</v>
      </c>
      <c r="AS228" s="571"/>
      <c r="AT228" s="571"/>
      <c r="AU228" s="282" t="s">
        <v>160</v>
      </c>
    </row>
    <row r="229" spans="3:95" s="243" customFormat="1" ht="13.5" hidden="1" customHeight="1"/>
    <row r="230" spans="3:95" s="243" customFormat="1" ht="13.5" hidden="1" customHeight="1">
      <c r="AV230" s="268"/>
    </row>
    <row r="231" spans="3:95" s="243" customFormat="1" ht="13.5" hidden="1" customHeight="1">
      <c r="AV231" s="268"/>
    </row>
    <row r="232" spans="3:95" s="243" customFormat="1" ht="13.5" hidden="1" customHeight="1">
      <c r="AV232" s="268"/>
    </row>
    <row r="233" spans="3:95" s="243" customFormat="1" ht="13.5" hidden="1" customHeight="1">
      <c r="AV233" s="268"/>
    </row>
    <row r="234" spans="3:95" s="243" customFormat="1" ht="13.5" hidden="1" customHeight="1">
      <c r="AV234" s="268"/>
    </row>
    <row r="235" spans="3:95" s="243" customFormat="1" ht="13.5" hidden="1" customHeight="1">
      <c r="AV235" s="268"/>
    </row>
    <row r="236" spans="3:95" s="243" customFormat="1" ht="13.5" hidden="1" customHeight="1">
      <c r="AV236" s="268"/>
    </row>
    <row r="237" spans="3:95" s="243" customFormat="1" ht="13.5" hidden="1" customHeight="1">
      <c r="AV237" s="268"/>
    </row>
    <row r="238" spans="3:95" s="243" customFormat="1" ht="13.5" hidden="1" customHeight="1">
      <c r="AV238" s="268"/>
    </row>
    <row r="239" spans="3:95" s="243" customFormat="1" ht="13.5" hidden="1" customHeight="1">
      <c r="AV239" s="268"/>
    </row>
    <row r="240" spans="3:95" s="243" customFormat="1" ht="13.5" hidden="1" customHeight="1">
      <c r="AV240" s="268"/>
    </row>
    <row r="241" spans="3:100" s="243" customFormat="1" ht="13.5" hidden="1" customHeight="1">
      <c r="AV241" s="268"/>
    </row>
    <row r="242" spans="3:100" s="243" customFormat="1" ht="13.5" customHeight="1">
      <c r="AQ242" s="268"/>
      <c r="AR242" s="268"/>
      <c r="AS242" s="268"/>
      <c r="AT242" s="268"/>
      <c r="AU242" s="268"/>
    </row>
    <row r="243" spans="3:100" s="243" customFormat="1" ht="13.5" customHeight="1">
      <c r="C243" s="651" t="s">
        <v>8</v>
      </c>
      <c r="D243" s="651"/>
      <c r="E243" s="562" t="s">
        <v>105</v>
      </c>
      <c r="F243" s="562"/>
      <c r="G243" s="279"/>
    </row>
    <row r="244" spans="3:100" s="243" customFormat="1" ht="13.5" customHeight="1">
      <c r="C244" s="651"/>
      <c r="D244" s="651"/>
      <c r="E244" s="562"/>
      <c r="F244" s="562"/>
      <c r="G244" s="279"/>
      <c r="I244" s="244"/>
    </row>
    <row r="245" spans="3:100" s="243" customFormat="1" ht="13.5" customHeight="1">
      <c r="C245" s="235" t="s">
        <v>254</v>
      </c>
      <c r="D245" s="279"/>
      <c r="E245" s="279"/>
      <c r="F245" s="279"/>
      <c r="G245" s="279"/>
      <c r="I245" s="244"/>
      <c r="BC245" s="239" t="e">
        <f>IF(#REF!="発電事業者","算定結果　様式第３２第１表～第４表（保有電源新エネ欄他）","算定結果　様式第３２第１表・第２表（年度末電源構成・発電端電力量）")</f>
        <v>#REF!</v>
      </c>
      <c r="CT245" s="296" t="s">
        <v>114</v>
      </c>
      <c r="CV245" s="286" t="str">
        <f>IF(COUNT(H249:Z272)&gt;0,"○","")</f>
        <v/>
      </c>
    </row>
    <row r="246" spans="3:100" s="243" customFormat="1" ht="13.5" customHeight="1">
      <c r="C246" s="652"/>
      <c r="D246" s="653"/>
      <c r="E246" s="653"/>
      <c r="F246" s="653"/>
      <c r="G246" s="654"/>
      <c r="H246" s="594" t="str">
        <f>$H$66</f>
        <v>地熱</v>
      </c>
      <c r="I246" s="594"/>
      <c r="J246" s="594"/>
      <c r="K246" s="594"/>
      <c r="L246" s="594"/>
      <c r="M246" s="594"/>
      <c r="N246" s="594"/>
      <c r="O246" s="594"/>
      <c r="P246" s="594"/>
      <c r="Q246" s="594"/>
      <c r="R246" s="594"/>
      <c r="S246" s="594"/>
      <c r="T246" s="594"/>
      <c r="U246" s="594"/>
      <c r="V246" s="594"/>
      <c r="W246" s="594"/>
      <c r="X246" s="594"/>
      <c r="Y246" s="594"/>
      <c r="Z246" s="594"/>
      <c r="AA246" s="245"/>
      <c r="AB246" s="245"/>
      <c r="AC246" s="245"/>
      <c r="AD246" s="298"/>
      <c r="AE246" s="298"/>
      <c r="AF246" s="298"/>
      <c r="AG246" s="298"/>
      <c r="AH246" s="298"/>
      <c r="AI246" s="268"/>
      <c r="AJ246" s="268"/>
      <c r="AK246" s="268"/>
      <c r="AL246" s="268"/>
      <c r="AM246" s="268"/>
      <c r="AN246" s="268"/>
      <c r="AO246" s="268"/>
      <c r="AP246" s="268"/>
      <c r="AQ246" s="268"/>
      <c r="AR246" s="268"/>
      <c r="AS246" s="268"/>
      <c r="AT246" s="268"/>
      <c r="AU246" s="268"/>
      <c r="BB246" s="246"/>
      <c r="BC246" s="659" t="s">
        <v>256</v>
      </c>
      <c r="BD246" s="659"/>
      <c r="BE246" s="659"/>
      <c r="BF246" s="659"/>
      <c r="BG246" s="601" t="e">
        <f>DATE(#REF!,1,1)</f>
        <v>#REF!</v>
      </c>
      <c r="BH246" s="602"/>
      <c r="BI246" s="602"/>
      <c r="BJ246" s="602"/>
      <c r="BK246" s="602"/>
      <c r="BL246" s="602"/>
      <c r="BM246" s="602"/>
      <c r="BN246" s="602"/>
      <c r="BO246" s="602"/>
      <c r="BP246" s="602"/>
      <c r="BQ246" s="602"/>
      <c r="BR246" s="603"/>
      <c r="BS246" s="659" t="s">
        <v>257</v>
      </c>
      <c r="BT246" s="659"/>
      <c r="BU246" s="659"/>
      <c r="BV246" s="659"/>
      <c r="BW246" s="592" t="e">
        <f>DATE(#REF!-1,1,1)</f>
        <v>#REF!</v>
      </c>
      <c r="BX246" s="592" t="e">
        <f>DATE(#REF!,1,1)</f>
        <v>#REF!</v>
      </c>
      <c r="BY246" s="592" t="e">
        <f>DATE(#REF!+1,1,1)</f>
        <v>#REF!</v>
      </c>
      <c r="BZ246" s="592" t="e">
        <f>DATE(#REF!+2,1,1)</f>
        <v>#REF!</v>
      </c>
      <c r="CA246" s="592" t="e">
        <f>DATE(#REF!+3,1,1)</f>
        <v>#REF!</v>
      </c>
      <c r="CB246" s="592" t="e">
        <f>DATE(#REF!+4,1,1)</f>
        <v>#REF!</v>
      </c>
      <c r="CC246" s="592" t="e">
        <f>DATE(#REF!+5,1,1)</f>
        <v>#REF!</v>
      </c>
      <c r="CD246" s="592" t="e">
        <f>DATE(#REF!+6,1,1)</f>
        <v>#REF!</v>
      </c>
      <c r="CE246" s="592" t="e">
        <f>DATE(#REF!+7,1,1)</f>
        <v>#REF!</v>
      </c>
      <c r="CF246" s="592" t="e">
        <f>DATE(#REF!+8,1,1)</f>
        <v>#REF!</v>
      </c>
      <c r="CG246" s="592" t="e">
        <f>DATE(#REF!+9,1,1)</f>
        <v>#REF!</v>
      </c>
      <c r="CH246" s="273"/>
      <c r="CI246" s="273"/>
      <c r="CJ246" s="273"/>
      <c r="CK246" s="273"/>
      <c r="CL246" s="273"/>
      <c r="CM246" s="273"/>
      <c r="CN246" s="273"/>
      <c r="CO246" s="273"/>
      <c r="CP246" s="273"/>
      <c r="CQ246" s="273"/>
    </row>
    <row r="247" spans="3:100" s="243" customFormat="1" ht="13.5" customHeight="1">
      <c r="C247" s="661"/>
      <c r="D247" s="662"/>
      <c r="E247" s="662"/>
      <c r="F247" s="662"/>
      <c r="G247" s="663"/>
      <c r="H247" s="595" t="s">
        <v>194</v>
      </c>
      <c r="I247" s="595" t="s">
        <v>195</v>
      </c>
      <c r="J247" s="595" t="s">
        <v>161</v>
      </c>
      <c r="K247" s="595" t="s">
        <v>162</v>
      </c>
      <c r="L247" s="595" t="s">
        <v>163</v>
      </c>
      <c r="M247" s="595" t="s">
        <v>164</v>
      </c>
      <c r="N247" s="595" t="s">
        <v>165</v>
      </c>
      <c r="O247" s="595" t="s">
        <v>166</v>
      </c>
      <c r="P247" s="595" t="s">
        <v>167</v>
      </c>
      <c r="Q247" s="595" t="s">
        <v>168</v>
      </c>
      <c r="R247" s="595" t="s">
        <v>169</v>
      </c>
      <c r="S247" s="595" t="s">
        <v>170</v>
      </c>
      <c r="T247" s="595" t="s">
        <v>25</v>
      </c>
      <c r="U247" s="637"/>
      <c r="V247" s="638"/>
      <c r="W247" s="638"/>
      <c r="X247" s="638"/>
      <c r="Y247" s="638"/>
      <c r="Z247" s="639"/>
      <c r="AA247" s="245"/>
      <c r="AB247" s="245"/>
      <c r="AC247" s="245"/>
      <c r="AD247" s="298"/>
      <c r="AE247" s="298"/>
      <c r="AF247" s="298"/>
      <c r="AG247" s="298"/>
      <c r="AH247" s="298"/>
      <c r="AI247" s="245"/>
      <c r="AJ247" s="245"/>
      <c r="AK247" s="245"/>
      <c r="AL247" s="245"/>
      <c r="AM247" s="245"/>
      <c r="AN247" s="245"/>
      <c r="AO247" s="245"/>
      <c r="AP247" s="245"/>
      <c r="AQ247" s="245"/>
      <c r="AR247" s="245"/>
      <c r="AS247" s="245"/>
      <c r="AT247" s="245"/>
      <c r="AU247" s="245"/>
      <c r="AX247" s="280"/>
      <c r="AY247" s="280"/>
      <c r="AZ247" s="280"/>
      <c r="BA247" s="280"/>
      <c r="BB247" s="246"/>
      <c r="BC247" s="659"/>
      <c r="BD247" s="659"/>
      <c r="BE247" s="659"/>
      <c r="BF247" s="659"/>
      <c r="BG247" s="334" t="s">
        <v>194</v>
      </c>
      <c r="BH247" s="334" t="s">
        <v>195</v>
      </c>
      <c r="BI247" s="334" t="s">
        <v>161</v>
      </c>
      <c r="BJ247" s="334" t="s">
        <v>162</v>
      </c>
      <c r="BK247" s="334" t="s">
        <v>163</v>
      </c>
      <c r="BL247" s="334" t="s">
        <v>164</v>
      </c>
      <c r="BM247" s="334" t="s">
        <v>165</v>
      </c>
      <c r="BN247" s="334" t="s">
        <v>166</v>
      </c>
      <c r="BO247" s="334" t="s">
        <v>167</v>
      </c>
      <c r="BP247" s="334" t="s">
        <v>168</v>
      </c>
      <c r="BQ247" s="334" t="s">
        <v>169</v>
      </c>
      <c r="BR247" s="334" t="s">
        <v>170</v>
      </c>
      <c r="BS247" s="659"/>
      <c r="BT247" s="659"/>
      <c r="BU247" s="659"/>
      <c r="BV247" s="659"/>
      <c r="BW247" s="593"/>
      <c r="BX247" s="593"/>
      <c r="BY247" s="593"/>
      <c r="BZ247" s="593"/>
      <c r="CA247" s="593"/>
      <c r="CB247" s="593"/>
      <c r="CC247" s="593"/>
      <c r="CD247" s="593"/>
      <c r="CE247" s="593"/>
      <c r="CF247" s="593"/>
      <c r="CG247" s="593"/>
      <c r="CH247" s="273"/>
      <c r="CI247" s="273"/>
      <c r="CJ247" s="273"/>
      <c r="CK247" s="273"/>
      <c r="CL247" s="273"/>
      <c r="CM247" s="273"/>
      <c r="CN247" s="273"/>
      <c r="CO247" s="273"/>
      <c r="CP247" s="273"/>
      <c r="CQ247" s="273"/>
    </row>
    <row r="248" spans="3:100" s="243" customFormat="1" ht="13.5" customHeight="1">
      <c r="C248" s="655"/>
      <c r="D248" s="656"/>
      <c r="E248" s="656"/>
      <c r="F248" s="656"/>
      <c r="G248" s="657"/>
      <c r="H248" s="596"/>
      <c r="I248" s="596"/>
      <c r="J248" s="596"/>
      <c r="K248" s="596"/>
      <c r="L248" s="596"/>
      <c r="M248" s="596"/>
      <c r="N248" s="596"/>
      <c r="O248" s="596"/>
      <c r="P248" s="596"/>
      <c r="Q248" s="596"/>
      <c r="R248" s="596"/>
      <c r="S248" s="596"/>
      <c r="T248" s="596"/>
      <c r="U248" s="640"/>
      <c r="V248" s="641"/>
      <c r="W248" s="641"/>
      <c r="X248" s="641"/>
      <c r="Y248" s="641"/>
      <c r="Z248" s="642"/>
      <c r="AA248" s="250"/>
      <c r="AB248" s="250"/>
      <c r="AC248" s="250"/>
      <c r="AD248" s="268"/>
      <c r="AE248" s="268"/>
      <c r="AF248" s="268"/>
      <c r="AG248" s="268"/>
      <c r="AH248" s="268"/>
      <c r="AI248" s="250"/>
      <c r="AJ248" s="250"/>
      <c r="AK248" s="250"/>
      <c r="AL248" s="250"/>
      <c r="AM248" s="250"/>
      <c r="AN248" s="250"/>
      <c r="AO248" s="250"/>
      <c r="AP248" s="250"/>
      <c r="AQ248" s="250"/>
      <c r="AR248" s="250"/>
      <c r="AS248" s="250"/>
      <c r="AT248" s="250"/>
      <c r="AU248" s="250"/>
      <c r="AX248" s="280"/>
      <c r="AY248" s="280"/>
      <c r="AZ248" s="280"/>
      <c r="BA248" s="280"/>
      <c r="BB248" s="246"/>
      <c r="BC248" s="634" t="s">
        <v>198</v>
      </c>
      <c r="BD248" s="635"/>
      <c r="BE248" s="635"/>
      <c r="BF248" s="636"/>
      <c r="BG248" s="297" t="str">
        <f t="shared" ref="BG248:BR248" si="14">IF(COUNT(H253)=0,"",H253)</f>
        <v/>
      </c>
      <c r="BH248" s="297" t="str">
        <f t="shared" si="14"/>
        <v/>
      </c>
      <c r="BI248" s="297" t="str">
        <f t="shared" si="14"/>
        <v/>
      </c>
      <c r="BJ248" s="297" t="str">
        <f t="shared" si="14"/>
        <v/>
      </c>
      <c r="BK248" s="297" t="str">
        <f t="shared" si="14"/>
        <v/>
      </c>
      <c r="BL248" s="297" t="str">
        <f t="shared" si="14"/>
        <v/>
      </c>
      <c r="BM248" s="297" t="str">
        <f t="shared" si="14"/>
        <v/>
      </c>
      <c r="BN248" s="297" t="str">
        <f t="shared" si="14"/>
        <v/>
      </c>
      <c r="BO248" s="297" t="str">
        <f t="shared" si="14"/>
        <v/>
      </c>
      <c r="BP248" s="297" t="str">
        <f t="shared" si="14"/>
        <v/>
      </c>
      <c r="BQ248" s="297" t="str">
        <f t="shared" si="14"/>
        <v/>
      </c>
      <c r="BR248" s="297" t="str">
        <f t="shared" si="14"/>
        <v/>
      </c>
      <c r="BS248" s="597" t="s">
        <v>198</v>
      </c>
      <c r="BT248" s="633"/>
      <c r="BU248" s="598"/>
      <c r="BV248" s="334" t="s">
        <v>171</v>
      </c>
      <c r="BW248" s="253" t="str">
        <f>IF(COUNT(L251)=0,"",L251)</f>
        <v/>
      </c>
      <c r="BX248" s="253" t="str">
        <f>IF(COUNT(L253)=0,"",L253)</f>
        <v/>
      </c>
      <c r="BY248" s="253" t="str">
        <f>IF(COUNT(L255)=0,"",L255)</f>
        <v/>
      </c>
      <c r="BZ248" s="253" t="str">
        <f>IF(COUNT(L257)=0,"",L257)</f>
        <v/>
      </c>
      <c r="CA248" s="253" t="str">
        <f>IF(COUNT(L259)=0,"",L259)</f>
        <v/>
      </c>
      <c r="CB248" s="253" t="str">
        <f>IF(COUNT(L261)=0,"",L261)</f>
        <v/>
      </c>
      <c r="CC248" s="253" t="str">
        <f>IF(COUNT(L263)=0,"",L263)</f>
        <v/>
      </c>
      <c r="CD248" s="253" t="str">
        <f>IF(COUNT(L265)=0,"",L265)</f>
        <v/>
      </c>
      <c r="CE248" s="253" t="str">
        <f>IF(COUNT(L267)=0,"",L267)</f>
        <v/>
      </c>
      <c r="CF248" s="253" t="str">
        <f>IF(COUNT(L269)=0,"",L269)</f>
        <v/>
      </c>
      <c r="CG248" s="253" t="str">
        <f>IF(COUNT(L271)=0,"",L271)</f>
        <v/>
      </c>
      <c r="CH248" s="257"/>
      <c r="CI248" s="257"/>
      <c r="CJ248" s="257"/>
      <c r="CK248" s="257"/>
      <c r="CL248" s="257"/>
      <c r="CM248" s="257"/>
      <c r="CN248" s="257"/>
      <c r="CO248" s="257"/>
      <c r="CP248" s="257"/>
      <c r="CQ248" s="257"/>
    </row>
    <row r="249" spans="3:100" s="243" customFormat="1" ht="13.5" customHeight="1">
      <c r="C249" s="604" t="e">
        <f>DATE(#REF!-2,1,1)</f>
        <v>#REF!</v>
      </c>
      <c r="D249" s="605"/>
      <c r="E249" s="613" t="s">
        <v>198</v>
      </c>
      <c r="F249" s="614"/>
      <c r="G249" s="615"/>
      <c r="H249" s="255"/>
      <c r="I249" s="255"/>
      <c r="J249" s="255"/>
      <c r="K249" s="255"/>
      <c r="L249" s="255"/>
      <c r="M249" s="255"/>
      <c r="N249" s="255"/>
      <c r="O249" s="255"/>
      <c r="P249" s="255"/>
      <c r="Q249" s="256"/>
      <c r="R249" s="256"/>
      <c r="S249" s="256"/>
      <c r="T249" s="255"/>
      <c r="U249" s="578"/>
      <c r="V249" s="644"/>
      <c r="W249" s="644"/>
      <c r="X249" s="644"/>
      <c r="Y249" s="644"/>
      <c r="Z249" s="579"/>
      <c r="AA249" s="257"/>
      <c r="AB249" s="257"/>
      <c r="AC249" s="257"/>
      <c r="AD249" s="299"/>
      <c r="AE249" s="299"/>
      <c r="AF249" s="268"/>
      <c r="AG249" s="268"/>
      <c r="AH249" s="268"/>
      <c r="AI249" s="257"/>
      <c r="AJ249" s="257"/>
      <c r="AK249" s="257"/>
      <c r="AL249" s="257"/>
      <c r="AM249" s="257"/>
      <c r="AN249" s="257"/>
      <c r="AO249" s="257"/>
      <c r="AP249" s="257"/>
      <c r="AQ249" s="257"/>
      <c r="AR249" s="257"/>
      <c r="AS249" s="257"/>
      <c r="AT249" s="257"/>
      <c r="AU249" s="257"/>
      <c r="AX249" s="280"/>
      <c r="AY249" s="280"/>
      <c r="AZ249" s="280"/>
      <c r="BA249" s="280"/>
      <c r="BB249" s="246"/>
      <c r="BC249" s="648"/>
      <c r="BD249" s="649"/>
      <c r="BE249" s="649"/>
      <c r="BF249" s="650"/>
      <c r="BG249" s="259"/>
      <c r="BH249" s="259"/>
      <c r="BI249" s="259"/>
      <c r="BJ249" s="259"/>
      <c r="BK249" s="259"/>
      <c r="BL249" s="259"/>
      <c r="BM249" s="259"/>
      <c r="BN249" s="259"/>
      <c r="BO249" s="259"/>
      <c r="BP249" s="259"/>
      <c r="BQ249" s="259"/>
      <c r="BR249" s="259"/>
      <c r="BS249" s="599"/>
      <c r="BT249" s="643"/>
      <c r="BU249" s="600"/>
      <c r="BV249" s="334" t="s">
        <v>172</v>
      </c>
      <c r="BW249" s="253" t="str">
        <f>IF(COUNT(Q249)=0,"",Q249)</f>
        <v/>
      </c>
      <c r="BX249" s="253" t="str">
        <f>IF(COUNT(Q253)=0,"",Q253)</f>
        <v/>
      </c>
      <c r="BY249" s="253" t="str">
        <f>IF(COUNT(Q255)=0,"",Q255)</f>
        <v/>
      </c>
      <c r="BZ249" s="253" t="str">
        <f>IF(COUNT(Q257)=0,"",Q257)</f>
        <v/>
      </c>
      <c r="CA249" s="253" t="str">
        <f>IF(COUNT(Q259)=0,"",Q259)</f>
        <v/>
      </c>
      <c r="CB249" s="253" t="str">
        <f>IF(COUNT(Q261)=0,"",Q261)</f>
        <v/>
      </c>
      <c r="CC249" s="253" t="str">
        <f>IF(COUNT(Q263)=0,"",Q263)</f>
        <v/>
      </c>
      <c r="CD249" s="253" t="str">
        <f>IF(COUNT(Q265)=0,"",Q265)</f>
        <v/>
      </c>
      <c r="CE249" s="253" t="str">
        <f>IF(COUNT(Q267)=0,"",Q267)</f>
        <v/>
      </c>
      <c r="CF249" s="253" t="str">
        <f>IF(COUNT(Q269)=0,"",Q269)</f>
        <v/>
      </c>
      <c r="CG249" s="253" t="str">
        <f>IF(COUNT(Q271)=0,"",Q271)</f>
        <v/>
      </c>
      <c r="CH249" s="257"/>
      <c r="CI249" s="257"/>
      <c r="CJ249" s="257"/>
      <c r="CK249" s="257"/>
      <c r="CL249" s="257"/>
      <c r="CM249" s="257"/>
      <c r="CN249" s="257"/>
      <c r="CO249" s="257"/>
      <c r="CP249" s="257"/>
      <c r="CQ249" s="257"/>
    </row>
    <row r="250" spans="3:100" s="243" customFormat="1" ht="13.5" customHeight="1">
      <c r="C250" s="606"/>
      <c r="D250" s="607"/>
      <c r="E250" s="608" t="s">
        <v>252</v>
      </c>
      <c r="F250" s="609"/>
      <c r="G250" s="610"/>
      <c r="H250" s="260"/>
      <c r="I250" s="260"/>
      <c r="J250" s="260"/>
      <c r="K250" s="260"/>
      <c r="L250" s="260"/>
      <c r="M250" s="260"/>
      <c r="N250" s="260"/>
      <c r="O250" s="260"/>
      <c r="P250" s="260"/>
      <c r="Q250" s="261"/>
      <c r="R250" s="261"/>
      <c r="S250" s="261"/>
      <c r="T250" s="262" t="str">
        <f>IF(COUNT(H250:S250)=0,"",SUMPRODUCT(ROUND(H250:S250,1)))</f>
        <v/>
      </c>
      <c r="U250" s="645"/>
      <c r="V250" s="646"/>
      <c r="W250" s="646"/>
      <c r="X250" s="646"/>
      <c r="Y250" s="646"/>
      <c r="Z250" s="647"/>
      <c r="AA250" s="257"/>
      <c r="AB250" s="257"/>
      <c r="AC250" s="257"/>
      <c r="AD250" s="299"/>
      <c r="AE250" s="299"/>
      <c r="AF250" s="268"/>
      <c r="AG250" s="268"/>
      <c r="AH250" s="268"/>
      <c r="AI250" s="271"/>
      <c r="AJ250" s="271"/>
      <c r="AK250" s="271"/>
      <c r="AL250" s="271"/>
      <c r="AM250" s="271"/>
      <c r="AN250" s="271"/>
      <c r="AO250" s="271"/>
      <c r="AP250" s="271"/>
      <c r="AQ250" s="271"/>
      <c r="AR250" s="271"/>
      <c r="AS250" s="271"/>
      <c r="AT250" s="271"/>
      <c r="AU250" s="272"/>
      <c r="AX250" s="280"/>
      <c r="AY250" s="280"/>
      <c r="AZ250" s="280"/>
      <c r="BA250" s="280"/>
      <c r="BB250" s="246"/>
      <c r="BC250" s="594" t="s">
        <v>205</v>
      </c>
      <c r="BD250" s="594"/>
      <c r="BE250" s="594"/>
      <c r="BF250" s="594"/>
      <c r="BG250" s="253" t="str">
        <f>IF(COUNT(H254)=0,"",ROUND(H254,#REF!))</f>
        <v/>
      </c>
      <c r="BH250" s="253" t="str">
        <f>IF(COUNT(I254)=0,"",ROUND(I254,#REF!))</f>
        <v/>
      </c>
      <c r="BI250" s="253" t="str">
        <f>IF(COUNT(J254)=0,"",ROUND(J254,#REF!))</f>
        <v/>
      </c>
      <c r="BJ250" s="253" t="str">
        <f>IF(COUNT(K254)=0,"",ROUND(K254,#REF!))</f>
        <v/>
      </c>
      <c r="BK250" s="253" t="str">
        <f>IF(COUNT(L254)=0,"",ROUND(L254,#REF!))</f>
        <v/>
      </c>
      <c r="BL250" s="253" t="str">
        <f>IF(COUNT(M254)=0,"",ROUND(M254,#REF!))</f>
        <v/>
      </c>
      <c r="BM250" s="253" t="str">
        <f>IF(COUNT(N254)=0,"",ROUND(N254,#REF!))</f>
        <v/>
      </c>
      <c r="BN250" s="253" t="str">
        <f>IF(COUNT(O254)=0,"",ROUND(O254,#REF!))</f>
        <v/>
      </c>
      <c r="BO250" s="253" t="str">
        <f>IF(COUNT(P254)=0,"",ROUND(P254,#REF!))</f>
        <v/>
      </c>
      <c r="BP250" s="253" t="str">
        <f>IF(COUNT(Q254)=0,"",ROUND(Q254,#REF!))</f>
        <v/>
      </c>
      <c r="BQ250" s="253" t="str">
        <f>IF(COUNT(R254)=0,"",ROUND(R254,#REF!))</f>
        <v/>
      </c>
      <c r="BR250" s="253" t="str">
        <f>IF(COUNT(S254)=0,"",ROUND(S254,#REF!))</f>
        <v/>
      </c>
      <c r="BS250" s="634" t="s">
        <v>205</v>
      </c>
      <c r="BT250" s="635"/>
      <c r="BU250" s="636"/>
      <c r="BV250" s="334" t="s">
        <v>25</v>
      </c>
      <c r="BW250" s="253" t="str">
        <f>IF(COUNT(T252)=0,"",T252)</f>
        <v/>
      </c>
      <c r="BX250" s="253" t="str">
        <f>IF(COUNT(T254)=0,"",T254)</f>
        <v/>
      </c>
      <c r="BY250" s="253" t="str">
        <f>IF(COUNT(T256)=0,"",T256)</f>
        <v/>
      </c>
      <c r="BZ250" s="266" t="str">
        <f>IF(COUNT(T258)=0,"",T258)</f>
        <v/>
      </c>
      <c r="CA250" s="253" t="str">
        <f>IF(COUNT(T260)=0,"",T260)</f>
        <v/>
      </c>
      <c r="CB250" s="253" t="str">
        <f>IF(COUNT(T262)=0,"",T262)</f>
        <v/>
      </c>
      <c r="CC250" s="253" t="str">
        <f>IF(COUNT(T264)=0,"",T264)</f>
        <v/>
      </c>
      <c r="CD250" s="253" t="str">
        <f>IF(COUNT(T266)=0,"",T266)</f>
        <v/>
      </c>
      <c r="CE250" s="253" t="str">
        <f>IF(COUNT(T268)=0,"",T268)</f>
        <v/>
      </c>
      <c r="CF250" s="253" t="str">
        <f>IF(COUNT(T270)=0,"",T270)</f>
        <v/>
      </c>
      <c r="CG250" s="253" t="str">
        <f>IF(COUNT(T272)=0,"",T272)</f>
        <v/>
      </c>
      <c r="CH250" s="257"/>
      <c r="CI250" s="257"/>
      <c r="CJ250" s="257"/>
      <c r="CK250" s="257"/>
      <c r="CL250" s="257"/>
      <c r="CM250" s="257"/>
      <c r="CN250" s="257"/>
      <c r="CO250" s="257"/>
      <c r="CP250" s="257"/>
      <c r="CQ250" s="257"/>
    </row>
    <row r="251" spans="3:100" s="243" customFormat="1" ht="13.5" customHeight="1">
      <c r="C251" s="604" t="e">
        <f>DATE(#REF!-1,1,1)</f>
        <v>#REF!</v>
      </c>
      <c r="D251" s="605"/>
      <c r="E251" s="613" t="s">
        <v>198</v>
      </c>
      <c r="F251" s="614"/>
      <c r="G251" s="615"/>
      <c r="H251" s="256"/>
      <c r="I251" s="256"/>
      <c r="J251" s="256"/>
      <c r="K251" s="256"/>
      <c r="L251" s="256"/>
      <c r="M251" s="256"/>
      <c r="N251" s="256"/>
      <c r="O251" s="256"/>
      <c r="P251" s="256"/>
      <c r="Q251" s="256"/>
      <c r="R251" s="256"/>
      <c r="S251" s="256"/>
      <c r="T251" s="255"/>
      <c r="U251" s="613" t="s">
        <v>210</v>
      </c>
      <c r="V251" s="614"/>
      <c r="W251" s="614"/>
      <c r="X251" s="615"/>
      <c r="Y251" s="666"/>
      <c r="Z251" s="667"/>
      <c r="AA251" s="257"/>
      <c r="AB251" s="257"/>
      <c r="AC251" s="257"/>
      <c r="AD251" s="299"/>
      <c r="AE251" s="299"/>
      <c r="AF251" s="268"/>
      <c r="AG251" s="268"/>
      <c r="AH251" s="268"/>
      <c r="AI251" s="257"/>
      <c r="AJ251" s="257"/>
      <c r="AK251" s="257"/>
      <c r="AL251" s="257"/>
      <c r="AM251" s="257"/>
      <c r="AN251" s="257"/>
      <c r="AO251" s="257"/>
      <c r="AP251" s="257"/>
      <c r="AQ251" s="257"/>
      <c r="AR251" s="257"/>
      <c r="AS251" s="257"/>
      <c r="AT251" s="257"/>
      <c r="AU251" s="257"/>
      <c r="AX251" s="280"/>
      <c r="AY251" s="280"/>
      <c r="AZ251" s="280"/>
      <c r="BB251" s="246"/>
      <c r="BC251" s="627"/>
      <c r="BD251" s="628"/>
      <c r="BE251" s="628"/>
      <c r="BF251" s="628"/>
      <c r="BG251" s="628"/>
      <c r="BH251" s="628"/>
      <c r="BI251" s="628"/>
      <c r="BJ251" s="628"/>
      <c r="BK251" s="628"/>
      <c r="BL251" s="628"/>
      <c r="BM251" s="628"/>
      <c r="BN251" s="628"/>
      <c r="BO251" s="628"/>
      <c r="BP251" s="628"/>
      <c r="BQ251" s="628"/>
      <c r="BR251" s="629"/>
      <c r="BS251" s="597" t="s">
        <v>206</v>
      </c>
      <c r="BT251" s="633"/>
      <c r="BU251" s="598"/>
      <c r="BV251" s="334" t="s">
        <v>25</v>
      </c>
      <c r="BW251" s="253" t="str">
        <f>IF(COUNT(Y251)=0,"",IF(#REF!="発電事業者",Y251,IF(SUMIF($C279:$D288,"その他事業者",L279:L288)=0,IF(Y251*L288/SUM(L279:L288)=0,"",Y251*L288/SUM(L279:L288)),ROUND(Y251*SUMIF($C279:$D288,"その他事業者",L279:L288)/SUM(L279:L288),#REF!)+Y251*L288/SUM(L279:L288))))</f>
        <v/>
      </c>
      <c r="BX251" s="253" t="str">
        <f>IF(COUNT(Y253)=0,"",IF(#REF!="発電事業者",Y253,IF(SUMIF($C279:$D288,"その他事業者",W279:W288)=0,IF(Y253*W288/SUM(W279:W288)=0,"",Y253*W288/SUM(W279:W288)),ROUND(Y253*SUMIF($C279:$D288,"その他事業者",W279:W288)/SUM(W279:W288),#REF!)+Y253*W288/SUM(W279:W288))))</f>
        <v/>
      </c>
      <c r="BY251" s="267"/>
      <c r="BZ251" s="267"/>
      <c r="CA251" s="267"/>
      <c r="CB251" s="253" t="str">
        <f>IF(COUNT(Y261)=0,"",IF(#REF!="発電事業者",Y261,IF(SUMIF($C279:$D288,"その他事業者",AA279:AA288)=0,IF(Y261*AA288/SUM(AA279:AA288)=0,"",Y261*AA288/SUM(AA279:AA288)),ROUND(Y261*SUMIF($C279:$D288,"その他事業者",AA279:AA288)/SUM(AA279:AA288),#REF!)+Y261*AA288/SUM(AA279:AA288))))</f>
        <v/>
      </c>
      <c r="CC251" s="267"/>
      <c r="CD251" s="267"/>
      <c r="CE251" s="267"/>
      <c r="CF251" s="267"/>
      <c r="CG251" s="253" t="str">
        <f>IF(COUNT(Y271)=0,"",IF(#REF!="発電事業者",Y271,IF(SUMIF($C279:$D288,"その他事業者",AF279:AF288)=0,IF(Y271*AF288/SUM(AF279:AF288)=0,"",Y271*AF288/SUM(AF279:AF288)),ROUND(Y271*SUMIF($C279:$D288,"その他事業者",AF279:AF288)/SUM(AF279:AF288),#REF!)+Y271*AF288/SUM(AF279:AF288))))</f>
        <v/>
      </c>
      <c r="CH251" s="257"/>
      <c r="CI251" s="257"/>
      <c r="CJ251" s="257"/>
      <c r="CK251" s="257"/>
      <c r="CL251" s="257"/>
      <c r="CM251" s="257"/>
      <c r="CN251" s="257"/>
      <c r="CO251" s="257"/>
      <c r="CP251" s="257"/>
      <c r="CQ251" s="257"/>
    </row>
    <row r="252" spans="3:100" s="243" customFormat="1" ht="13.5" customHeight="1">
      <c r="C252" s="606"/>
      <c r="D252" s="607"/>
      <c r="E252" s="608" t="s">
        <v>252</v>
      </c>
      <c r="F252" s="609"/>
      <c r="G252" s="610"/>
      <c r="H252" s="261"/>
      <c r="I252" s="261"/>
      <c r="J252" s="261"/>
      <c r="K252" s="261"/>
      <c r="L252" s="261"/>
      <c r="M252" s="261"/>
      <c r="N252" s="261"/>
      <c r="O252" s="261"/>
      <c r="P252" s="261"/>
      <c r="Q252" s="261"/>
      <c r="R252" s="261"/>
      <c r="S252" s="261"/>
      <c r="T252" s="262" t="str">
        <f>IF(COUNT(H252:S252)=0,"",SUMPRODUCT(ROUND(H252:S252,1)))</f>
        <v/>
      </c>
      <c r="U252" s="608" t="s">
        <v>211</v>
      </c>
      <c r="V252" s="609"/>
      <c r="W252" s="609"/>
      <c r="X252" s="610"/>
      <c r="Y252" s="664"/>
      <c r="Z252" s="665"/>
      <c r="AA252" s="257"/>
      <c r="AB252" s="257"/>
      <c r="AC252" s="257"/>
      <c r="AD252" s="299"/>
      <c r="AE252" s="299"/>
      <c r="AF252" s="268"/>
      <c r="AG252" s="268"/>
      <c r="AH252" s="268"/>
      <c r="AI252" s="271"/>
      <c r="AJ252" s="271"/>
      <c r="AK252" s="271"/>
      <c r="AL252" s="271"/>
      <c r="AM252" s="271"/>
      <c r="AN252" s="271"/>
      <c r="AO252" s="271"/>
      <c r="AP252" s="271"/>
      <c r="AQ252" s="271"/>
      <c r="AR252" s="271"/>
      <c r="AS252" s="271"/>
      <c r="AT252" s="271"/>
      <c r="AU252" s="272"/>
      <c r="AX252" s="280"/>
      <c r="AY252" s="280"/>
      <c r="AZ252" s="280"/>
      <c r="BB252" s="246"/>
      <c r="BC252" s="630"/>
      <c r="BD252" s="631"/>
      <c r="BE252" s="631"/>
      <c r="BF252" s="631"/>
      <c r="BG252" s="631"/>
      <c r="BH252" s="631"/>
      <c r="BI252" s="631"/>
      <c r="BJ252" s="631"/>
      <c r="BK252" s="631"/>
      <c r="BL252" s="631"/>
      <c r="BM252" s="631"/>
      <c r="BN252" s="631"/>
      <c r="BO252" s="631"/>
      <c r="BP252" s="631"/>
      <c r="BQ252" s="631"/>
      <c r="BR252" s="632"/>
      <c r="BS252" s="634" t="s">
        <v>207</v>
      </c>
      <c r="BT252" s="635"/>
      <c r="BU252" s="636"/>
      <c r="BV252" s="334" t="s">
        <v>25</v>
      </c>
      <c r="BW252" s="253" t="str">
        <f>IF(COUNT(Y252)=0,"",Y252)</f>
        <v/>
      </c>
      <c r="BX252" s="253" t="str">
        <f>IF(COUNT(Y254)=0,"",Y254)</f>
        <v/>
      </c>
      <c r="BY252" s="267"/>
      <c r="BZ252" s="267"/>
      <c r="CA252" s="267"/>
      <c r="CB252" s="253" t="str">
        <f>IF(COUNT(Y262)=0,"",Y262)</f>
        <v/>
      </c>
      <c r="CC252" s="267"/>
      <c r="CD252" s="267"/>
      <c r="CE252" s="267"/>
      <c r="CF252" s="267"/>
      <c r="CG252" s="253" t="str">
        <f>IF(COUNT(Y272)=0,"",Y272)</f>
        <v/>
      </c>
      <c r="CH252" s="257"/>
      <c r="CI252" s="257"/>
      <c r="CJ252" s="257"/>
      <c r="CK252" s="257"/>
      <c r="CL252" s="257"/>
      <c r="CM252" s="257"/>
      <c r="CN252" s="257"/>
      <c r="CO252" s="257"/>
      <c r="CP252" s="257"/>
      <c r="CQ252" s="257"/>
    </row>
    <row r="253" spans="3:100" s="243" customFormat="1" ht="13.5" customHeight="1">
      <c r="C253" s="604" t="e">
        <f>DATE(#REF!,1,1)</f>
        <v>#REF!</v>
      </c>
      <c r="D253" s="605"/>
      <c r="E253" s="613" t="s">
        <v>198</v>
      </c>
      <c r="F253" s="614"/>
      <c r="G253" s="615"/>
      <c r="H253" s="256"/>
      <c r="I253" s="256"/>
      <c r="J253" s="256"/>
      <c r="K253" s="256"/>
      <c r="L253" s="256"/>
      <c r="M253" s="256"/>
      <c r="N253" s="256"/>
      <c r="O253" s="256"/>
      <c r="P253" s="256"/>
      <c r="Q253" s="256"/>
      <c r="R253" s="256"/>
      <c r="S253" s="256"/>
      <c r="T253" s="255"/>
      <c r="U253" s="613" t="s">
        <v>210</v>
      </c>
      <c r="V253" s="614"/>
      <c r="W253" s="614"/>
      <c r="X253" s="615"/>
      <c r="Y253" s="666"/>
      <c r="Z253" s="667"/>
      <c r="AA253" s="257"/>
      <c r="AB253" s="257"/>
      <c r="AC253" s="257"/>
      <c r="AD253" s="299"/>
      <c r="AE253" s="299"/>
      <c r="AF253" s="268"/>
      <c r="AG253" s="268"/>
      <c r="AH253" s="268"/>
      <c r="AI253" s="257"/>
      <c r="AJ253" s="257"/>
      <c r="AK253" s="257"/>
      <c r="AL253" s="257"/>
      <c r="AM253" s="257"/>
      <c r="AN253" s="257"/>
      <c r="AO253" s="257"/>
      <c r="AP253" s="257"/>
      <c r="AQ253" s="257"/>
      <c r="AR253" s="257"/>
      <c r="AS253" s="257"/>
      <c r="AT253" s="257"/>
      <c r="AU253" s="257"/>
      <c r="AX253" s="268"/>
      <c r="BB253" s="268"/>
      <c r="BC253" s="245"/>
      <c r="BD253" s="245"/>
      <c r="BE253" s="245"/>
      <c r="BF253" s="245"/>
      <c r="BG253" s="245"/>
      <c r="BH253" s="245"/>
      <c r="BI253" s="245"/>
      <c r="BJ253" s="245"/>
      <c r="BK253" s="245"/>
      <c r="BL253" s="245"/>
      <c r="BM253" s="245"/>
      <c r="BN253" s="245"/>
      <c r="BO253" s="245"/>
      <c r="BP253" s="245"/>
      <c r="BQ253" s="245"/>
      <c r="BR253" s="245"/>
      <c r="BS253" s="245"/>
      <c r="BT253" s="245"/>
      <c r="BU253" s="245"/>
      <c r="BV253" s="245"/>
      <c r="BW253" s="245"/>
      <c r="BX253" s="257"/>
      <c r="BY253" s="257"/>
      <c r="BZ253" s="257"/>
      <c r="CA253" s="257"/>
      <c r="CB253" s="257"/>
      <c r="CC253" s="257"/>
      <c r="CD253" s="257"/>
      <c r="CE253" s="257"/>
      <c r="CF253" s="257"/>
      <c r="CG253" s="257"/>
      <c r="CH253" s="257"/>
      <c r="CI253" s="257"/>
      <c r="CJ253" s="257"/>
      <c r="CK253" s="257"/>
      <c r="CL253" s="257"/>
      <c r="CM253" s="257"/>
      <c r="CN253" s="257"/>
      <c r="CO253" s="257"/>
      <c r="CP253" s="257"/>
      <c r="CQ253" s="257"/>
    </row>
    <row r="254" spans="3:100" s="243" customFormat="1" ht="13.5" customHeight="1">
      <c r="C254" s="606"/>
      <c r="D254" s="607"/>
      <c r="E254" s="608" t="s">
        <v>212</v>
      </c>
      <c r="F254" s="609"/>
      <c r="G254" s="610"/>
      <c r="H254" s="261"/>
      <c r="I254" s="261"/>
      <c r="J254" s="261"/>
      <c r="K254" s="261"/>
      <c r="L254" s="261"/>
      <c r="M254" s="261"/>
      <c r="N254" s="261"/>
      <c r="O254" s="261"/>
      <c r="P254" s="261"/>
      <c r="Q254" s="261"/>
      <c r="R254" s="261"/>
      <c r="S254" s="261"/>
      <c r="T254" s="262" t="str">
        <f>IF(COUNT(H254:S254)=0,"",SUMPRODUCT(ROUND(H254:S254,1)))</f>
        <v/>
      </c>
      <c r="U254" s="608" t="s">
        <v>211</v>
      </c>
      <c r="V254" s="609"/>
      <c r="W254" s="609"/>
      <c r="X254" s="610"/>
      <c r="Y254" s="664"/>
      <c r="Z254" s="665"/>
      <c r="AA254" s="257"/>
      <c r="AB254" s="257"/>
      <c r="AC254" s="257"/>
      <c r="AD254" s="299"/>
      <c r="AE254" s="299"/>
      <c r="AF254" s="268"/>
      <c r="AG254" s="268"/>
      <c r="AH254" s="268"/>
      <c r="AI254" s="271"/>
      <c r="AJ254" s="271"/>
      <c r="AK254" s="271"/>
      <c r="AL254" s="271"/>
      <c r="AM254" s="271"/>
      <c r="AN254" s="271"/>
      <c r="AO254" s="271"/>
      <c r="AP254" s="271"/>
      <c r="AQ254" s="271"/>
      <c r="AR254" s="271"/>
      <c r="AS254" s="271"/>
      <c r="AT254" s="271"/>
      <c r="AU254" s="272"/>
      <c r="AX254" s="240" t="e">
        <f>IF(#REF!="発電事業者","算定結果　送電取引帳票","算定結果　受電取引帳票")</f>
        <v>#REF!</v>
      </c>
      <c r="BR254" s="268"/>
    </row>
    <row r="255" spans="3:100" s="243" customFormat="1" ht="13.5" customHeight="1">
      <c r="C255" s="604" t="e">
        <f>DATE(#REF!+1,1,1)</f>
        <v>#REF!</v>
      </c>
      <c r="D255" s="605"/>
      <c r="E255" s="613" t="s">
        <v>198</v>
      </c>
      <c r="F255" s="614"/>
      <c r="G255" s="615"/>
      <c r="H255" s="256"/>
      <c r="I255" s="256"/>
      <c r="J255" s="256"/>
      <c r="K255" s="256"/>
      <c r="L255" s="256"/>
      <c r="M255" s="256"/>
      <c r="N255" s="256"/>
      <c r="O255" s="256"/>
      <c r="P255" s="256"/>
      <c r="Q255" s="256"/>
      <c r="R255" s="256"/>
      <c r="S255" s="256"/>
      <c r="T255" s="255"/>
      <c r="U255" s="618"/>
      <c r="V255" s="619"/>
      <c r="W255" s="619"/>
      <c r="X255" s="619"/>
      <c r="Y255" s="619"/>
      <c r="Z255" s="620"/>
      <c r="AA255" s="257"/>
      <c r="AB255" s="257"/>
      <c r="AC255" s="257"/>
      <c r="AD255" s="299"/>
      <c r="AE255" s="299"/>
      <c r="AF255" s="268"/>
      <c r="AG255" s="268"/>
      <c r="AH255" s="268"/>
      <c r="AI255" s="257"/>
      <c r="AJ255" s="257"/>
      <c r="AK255" s="257"/>
      <c r="AL255" s="257"/>
      <c r="AM255" s="257"/>
      <c r="AN255" s="257"/>
      <c r="AO255" s="257"/>
      <c r="AP255" s="257"/>
      <c r="AQ255" s="257"/>
      <c r="AR255" s="257"/>
      <c r="AS255" s="257"/>
      <c r="AT255" s="257"/>
      <c r="AU255" s="257"/>
      <c r="AX255" s="594" t="s">
        <v>200</v>
      </c>
      <c r="AY255" s="594"/>
      <c r="AZ255" s="595" t="s">
        <v>201</v>
      </c>
      <c r="BA255" s="594" t="s">
        <v>202</v>
      </c>
      <c r="BB255" s="594"/>
      <c r="BC255" s="594"/>
      <c r="BD255" s="595" t="s">
        <v>203</v>
      </c>
      <c r="BE255" s="597" t="s">
        <v>176</v>
      </c>
      <c r="BF255" s="598"/>
      <c r="BG255" s="601" t="e">
        <f>DATE(#REF!,1,1)</f>
        <v>#REF!</v>
      </c>
      <c r="BH255" s="602"/>
      <c r="BI255" s="602"/>
      <c r="BJ255" s="602"/>
      <c r="BK255" s="602"/>
      <c r="BL255" s="602"/>
      <c r="BM255" s="602"/>
      <c r="BN255" s="602"/>
      <c r="BO255" s="602"/>
      <c r="BP255" s="602"/>
      <c r="BQ255" s="602"/>
      <c r="BR255" s="603"/>
      <c r="BS255" s="594" t="s">
        <v>175</v>
      </c>
      <c r="BT255" s="594"/>
      <c r="BU255" s="594"/>
      <c r="BV255" s="594"/>
      <c r="BW255" s="592" t="e">
        <f>DATE(#REF!-1,1,1)</f>
        <v>#REF!</v>
      </c>
      <c r="BX255" s="592" t="e">
        <f>DATE(#REF!,1,1)</f>
        <v>#REF!</v>
      </c>
      <c r="BY255" s="592" t="e">
        <f>DATE(#REF!+1,1,1)</f>
        <v>#REF!</v>
      </c>
      <c r="BZ255" s="592" t="e">
        <f>DATE(#REF!+2,1,1)</f>
        <v>#REF!</v>
      </c>
      <c r="CA255" s="592" t="e">
        <f>DATE(#REF!+3,1,1)</f>
        <v>#REF!</v>
      </c>
      <c r="CB255" s="592" t="e">
        <f>DATE(#REF!+4,1,1)</f>
        <v>#REF!</v>
      </c>
      <c r="CC255" s="592" t="e">
        <f>DATE(#REF!+5,1,1)</f>
        <v>#REF!</v>
      </c>
      <c r="CD255" s="592" t="e">
        <f>DATE(#REF!+6,1,1)</f>
        <v>#REF!</v>
      </c>
      <c r="CE255" s="592" t="e">
        <f>DATE(#REF!+7,1,1)</f>
        <v>#REF!</v>
      </c>
      <c r="CF255" s="592" t="e">
        <f>DATE(#REF!+8,1,1)</f>
        <v>#REF!</v>
      </c>
      <c r="CG255" s="592" t="e">
        <f>DATE(#REF!+9,1,1)</f>
        <v>#REF!</v>
      </c>
      <c r="CH255" s="566" t="s">
        <v>268</v>
      </c>
      <c r="CI255" s="567"/>
      <c r="CJ255" s="567"/>
      <c r="CK255" s="567"/>
      <c r="CL255" s="567"/>
      <c r="CM255" s="567"/>
      <c r="CN255" s="567"/>
      <c r="CO255" s="567"/>
      <c r="CP255" s="567"/>
      <c r="CQ255" s="567"/>
    </row>
    <row r="256" spans="3:100" s="243" customFormat="1" ht="13.5" customHeight="1">
      <c r="C256" s="606"/>
      <c r="D256" s="607"/>
      <c r="E256" s="608" t="s">
        <v>212</v>
      </c>
      <c r="F256" s="609"/>
      <c r="G256" s="610"/>
      <c r="H256" s="261"/>
      <c r="I256" s="261"/>
      <c r="J256" s="261"/>
      <c r="K256" s="261"/>
      <c r="L256" s="261"/>
      <c r="M256" s="261"/>
      <c r="N256" s="261"/>
      <c r="O256" s="261"/>
      <c r="P256" s="261"/>
      <c r="Q256" s="261"/>
      <c r="R256" s="261"/>
      <c r="S256" s="261"/>
      <c r="T256" s="262" t="str">
        <f>IF(COUNT(H256:S256)=0,"",SUMPRODUCT(ROUND(H256:S256,1)))</f>
        <v/>
      </c>
      <c r="U256" s="621"/>
      <c r="V256" s="622"/>
      <c r="W256" s="622"/>
      <c r="X256" s="622"/>
      <c r="Y256" s="622"/>
      <c r="Z256" s="623"/>
      <c r="AA256" s="257"/>
      <c r="AB256" s="257"/>
      <c r="AC256" s="257"/>
      <c r="AD256" s="299"/>
      <c r="AE256" s="299"/>
      <c r="AF256" s="268"/>
      <c r="AG256" s="268"/>
      <c r="AH256" s="268"/>
      <c r="AI256" s="271"/>
      <c r="AJ256" s="271"/>
      <c r="AK256" s="271"/>
      <c r="AL256" s="271"/>
      <c r="AM256" s="271"/>
      <c r="AN256" s="271"/>
      <c r="AO256" s="271"/>
      <c r="AP256" s="271"/>
      <c r="AQ256" s="271"/>
      <c r="AR256" s="271"/>
      <c r="AS256" s="271"/>
      <c r="AT256" s="271"/>
      <c r="AU256" s="272"/>
      <c r="AX256" s="594"/>
      <c r="AY256" s="594"/>
      <c r="AZ256" s="596"/>
      <c r="BA256" s="594"/>
      <c r="BB256" s="594"/>
      <c r="BC256" s="594"/>
      <c r="BD256" s="596"/>
      <c r="BE256" s="599"/>
      <c r="BF256" s="600"/>
      <c r="BG256" s="334" t="s">
        <v>194</v>
      </c>
      <c r="BH256" s="334" t="s">
        <v>195</v>
      </c>
      <c r="BI256" s="334" t="s">
        <v>161</v>
      </c>
      <c r="BJ256" s="334" t="s">
        <v>162</v>
      </c>
      <c r="BK256" s="334" t="s">
        <v>163</v>
      </c>
      <c r="BL256" s="334" t="s">
        <v>164</v>
      </c>
      <c r="BM256" s="334" t="s">
        <v>165</v>
      </c>
      <c r="BN256" s="334" t="s">
        <v>166</v>
      </c>
      <c r="BO256" s="334" t="s">
        <v>167</v>
      </c>
      <c r="BP256" s="334" t="s">
        <v>168</v>
      </c>
      <c r="BQ256" s="334" t="s">
        <v>169</v>
      </c>
      <c r="BR256" s="334" t="s">
        <v>170</v>
      </c>
      <c r="BS256" s="594"/>
      <c r="BT256" s="594"/>
      <c r="BU256" s="594"/>
      <c r="BV256" s="594"/>
      <c r="BW256" s="593"/>
      <c r="BX256" s="593"/>
      <c r="BY256" s="593">
        <v>43101</v>
      </c>
      <c r="BZ256" s="593">
        <v>43466</v>
      </c>
      <c r="CA256" s="593">
        <v>43831</v>
      </c>
      <c r="CB256" s="593">
        <v>44197</v>
      </c>
      <c r="CC256" s="593">
        <v>44562</v>
      </c>
      <c r="CD256" s="593">
        <v>44927</v>
      </c>
      <c r="CE256" s="593">
        <v>45292</v>
      </c>
      <c r="CF256" s="593">
        <v>45658</v>
      </c>
      <c r="CG256" s="593">
        <v>46023</v>
      </c>
      <c r="CH256" s="567"/>
      <c r="CI256" s="567"/>
      <c r="CJ256" s="567"/>
      <c r="CK256" s="567"/>
      <c r="CL256" s="567"/>
      <c r="CM256" s="567"/>
      <c r="CN256" s="567"/>
      <c r="CO256" s="567"/>
      <c r="CP256" s="567"/>
      <c r="CQ256" s="567"/>
    </row>
    <row r="257" spans="3:95" s="243" customFormat="1" ht="13.5" customHeight="1">
      <c r="C257" s="604" t="e">
        <f>DATE(#REF!+2,1,1)</f>
        <v>#REF!</v>
      </c>
      <c r="D257" s="605"/>
      <c r="E257" s="613" t="s">
        <v>198</v>
      </c>
      <c r="F257" s="614"/>
      <c r="G257" s="615"/>
      <c r="H257" s="256"/>
      <c r="I257" s="256"/>
      <c r="J257" s="256"/>
      <c r="K257" s="256"/>
      <c r="L257" s="256"/>
      <c r="M257" s="256"/>
      <c r="N257" s="256"/>
      <c r="O257" s="256"/>
      <c r="P257" s="256"/>
      <c r="Q257" s="256"/>
      <c r="R257" s="256"/>
      <c r="S257" s="256"/>
      <c r="T257" s="255"/>
      <c r="U257" s="621"/>
      <c r="V257" s="622"/>
      <c r="W257" s="622"/>
      <c r="X257" s="622"/>
      <c r="Y257" s="622"/>
      <c r="Z257" s="623"/>
      <c r="AA257" s="257"/>
      <c r="AB257" s="257"/>
      <c r="AC257" s="257"/>
      <c r="AD257" s="299"/>
      <c r="AE257" s="299"/>
      <c r="AF257" s="268"/>
      <c r="AG257" s="268"/>
      <c r="AH257" s="268"/>
      <c r="AI257" s="257"/>
      <c r="AJ257" s="257"/>
      <c r="AK257" s="257"/>
      <c r="AL257" s="257"/>
      <c r="AM257" s="257"/>
      <c r="AN257" s="257"/>
      <c r="AO257" s="257"/>
      <c r="AP257" s="257"/>
      <c r="AQ257" s="257"/>
      <c r="AR257" s="257"/>
      <c r="AS257" s="257"/>
      <c r="AT257" s="257"/>
      <c r="AU257" s="257"/>
      <c r="AX257" s="569" t="str">
        <f>IF(C279="","",C279)</f>
        <v/>
      </c>
      <c r="AY257" s="569"/>
      <c r="AZ257" s="587" t="str">
        <f>IF(E279="","",E279)</f>
        <v/>
      </c>
      <c r="BA257" s="590" t="str">
        <f ca="1">IF(F279="","",F279)</f>
        <v/>
      </c>
      <c r="BB257" s="590"/>
      <c r="BC257" s="590"/>
      <c r="BD257" s="587" t="str">
        <f>IF(I279="","",I279)</f>
        <v/>
      </c>
      <c r="BE257" s="578" t="e">
        <f>IF(#REF!="発電事業者","送電電力（MW）","受電電力（MW）")</f>
        <v>#REF!</v>
      </c>
      <c r="BF257" s="579"/>
      <c r="BG257" s="331" t="str">
        <f>IF(AND(COUNT(BG248)+COUNTA(E279)=2,L279&lt;&gt;""),ROUND(BG248-SUMIF(BE260:BF286,BE257,BG260:BG286),#REF!),"")</f>
        <v/>
      </c>
      <c r="BH257" s="331" t="str">
        <f>IF(AND(COUNT(BH248)+COUNTA(E279)=2,M279&lt;&gt;""),ROUND(BH248-SUMIF(BE260:BF286,BE257,BH260:BH286),#REF!),"")</f>
        <v/>
      </c>
      <c r="BI257" s="331" t="str">
        <f>IF(AND(COUNT(BI248)+COUNTA(E279)=2,N279&lt;&gt;""),ROUND(BI248-SUMIF(BE260:BF286,BE257,BI260:BI286),#REF!),"")</f>
        <v/>
      </c>
      <c r="BJ257" s="331" t="str">
        <f>IF(AND(COUNT(BJ248)+COUNTA(E279)=2,O279&lt;&gt;""),ROUND(BJ248-SUMIF(BE260:BF286,BE257,BJ260:BJ286),#REF!),"")</f>
        <v/>
      </c>
      <c r="BK257" s="331" t="str">
        <f>IF(AND(COUNT(BK248)+COUNTA(E279)=2,P279&lt;&gt;""),ROUND(BK248-SUMIF(BE260:BF286,BE257,BK260:BK286),#REF!),"")</f>
        <v/>
      </c>
      <c r="BL257" s="331" t="str">
        <f>IF(AND(COUNT(BL248)+COUNTA(E279)=2,Q279&lt;&gt;""),ROUND(BL248-SUMIF(BE260:BF286,BE257,BL260:BL286),#REF!),"")</f>
        <v/>
      </c>
      <c r="BM257" s="331" t="str">
        <f>IF(AND(COUNT(BM248)+COUNTA(E279)=2,R279&lt;&gt;""),ROUND(BM248-SUMIF(BE260:BF286,BE257,BM260:BM286),#REF!),"")</f>
        <v/>
      </c>
      <c r="BN257" s="331" t="str">
        <f>IF(AND(COUNT(BN248)+COUNTA(E279)=2,S279&lt;&gt;""),ROUND(BN248-SUMIF(BE260:BF286,BE257,BN260:BN286),#REF!),"")</f>
        <v/>
      </c>
      <c r="BO257" s="331" t="str">
        <f>IF(AND(COUNT(BO248)+COUNTA(E279)=2,T279&lt;&gt;""),ROUND(BO248-SUMIF(BE260:BF286,BE257,BO260:BO286),#REF!),"")</f>
        <v/>
      </c>
      <c r="BP257" s="331" t="str">
        <f>IF(AND(COUNT(BP248)+COUNTA(E279)=2,U279&lt;&gt;""),ROUND(BP248-SUMIF(BE260:BF286,BE257,BP260:BP286),#REF!),"")</f>
        <v/>
      </c>
      <c r="BQ257" s="331" t="str">
        <f>IF(AND(COUNT(BQ248)+COUNTA(E279)=2,V279&lt;&gt;""),ROUND(BQ248-SUMIF(BE260:BF286,BE257,BQ260:BQ286),#REF!),"")</f>
        <v/>
      </c>
      <c r="BR257" s="331" t="str">
        <f>IF(AND(COUNT(BR248)+COUNTA(E279)=2,W279&lt;&gt;""),ROUND(BR248-SUMIF(BE260:BF286,BE257,BR260:BR286),#REF!),"")</f>
        <v/>
      </c>
      <c r="BS257" s="569" t="e">
        <f>IF(#REF!="発電事業者","送電電力（MW）","受電電力（MW）")</f>
        <v>#REF!</v>
      </c>
      <c r="BT257" s="569"/>
      <c r="BU257" s="569"/>
      <c r="BV257" s="333" t="s">
        <v>171</v>
      </c>
      <c r="BW257" s="580"/>
      <c r="BX257" s="580"/>
      <c r="BY257" s="331" t="str">
        <f>IF(AND(COUNT(BY248)+COUNTA(E279)=2,X279&lt;&gt;""),ROUND(BY248-SUMIF(BV260:BV286,BV257,BY260:BY286),#REF!),"")</f>
        <v/>
      </c>
      <c r="BZ257" s="331" t="str">
        <f>IF(AND(COUNT(BZ248)+COUNTA(E279)=2,Y279&lt;&gt;""),ROUND(BZ248-SUMIF(BV260:BV286,BV257,BZ260:BZ286),#REF!),"")</f>
        <v/>
      </c>
      <c r="CA257" s="331" t="str">
        <f>IF(AND(COUNT(CA248)+COUNTA(E279)=2,Z279&lt;&gt;""),ROUND(CA248-SUMIF(BV260:BV286,BV257,CA260:CA286),#REF!),"")</f>
        <v/>
      </c>
      <c r="CB257" s="331" t="str">
        <f>IF(AND(COUNT(CB248)+COUNTA(E279)=2,AA279&lt;&gt;""),ROUND(CB248-SUMIF(BV260:BV286,BV257,CB260:CB286),#REF!),"")</f>
        <v/>
      </c>
      <c r="CC257" s="331" t="str">
        <f>IF(AND(COUNT(CC248)+COUNTA(E279)=2,AB279&lt;&gt;""),ROUND(CC248-SUMIF(BV260:BV286,BV257,CC260:CC286),#REF!),"")</f>
        <v/>
      </c>
      <c r="CD257" s="331" t="str">
        <f>IF(AND(COUNT(CD248)+COUNTA(E279)=2,AC279&lt;&gt;""),ROUND(CD248-SUMIF(BV260:BV286,BV257,CD260:CD286),#REF!),"")</f>
        <v/>
      </c>
      <c r="CE257" s="331" t="str">
        <f>IF(AND(COUNT(CE248)+COUNTA(E279)=2,AD279&lt;&gt;""),ROUND(CE248-SUMIF(BV260:BV286,BV257,CE260:CE286),#REF!),"")</f>
        <v/>
      </c>
      <c r="CF257" s="331" t="str">
        <f>IF(AND(COUNT(CF248)+COUNTA(E279)=2,AE279&lt;&gt;""),ROUND(CF248-SUMIF(BV260:BV286,BV257,CF260:CF286),#REF!),"")</f>
        <v/>
      </c>
      <c r="CG257" s="331" t="str">
        <f>IF(AND(COUNT(CG248)+COUNTA(E279)=2,AF279&lt;&gt;""),ROUND(CG248-SUMIF(BV260:BV286,BV257,CG260:CG286),#REF!),"")</f>
        <v/>
      </c>
      <c r="CH257" s="563" t="s">
        <v>118</v>
      </c>
      <c r="CI257" s="563"/>
      <c r="CJ257" s="563"/>
      <c r="CK257" s="563"/>
      <c r="CL257" s="563"/>
      <c r="CM257" s="563"/>
      <c r="CN257" s="563"/>
      <c r="CO257" s="563"/>
      <c r="CP257" s="563"/>
      <c r="CQ257" s="563"/>
    </row>
    <row r="258" spans="3:95" s="243" customFormat="1" ht="13.5" customHeight="1">
      <c r="C258" s="606"/>
      <c r="D258" s="607"/>
      <c r="E258" s="608" t="s">
        <v>212</v>
      </c>
      <c r="F258" s="609"/>
      <c r="G258" s="610"/>
      <c r="H258" s="261"/>
      <c r="I258" s="261"/>
      <c r="J258" s="261"/>
      <c r="K258" s="261"/>
      <c r="L258" s="261"/>
      <c r="M258" s="261"/>
      <c r="N258" s="261"/>
      <c r="O258" s="261"/>
      <c r="P258" s="261"/>
      <c r="Q258" s="261"/>
      <c r="R258" s="261"/>
      <c r="S258" s="261"/>
      <c r="T258" s="262" t="str">
        <f>IF(COUNT(H258:S258)=0,"",SUMPRODUCT(ROUND(H258:S258,1)))</f>
        <v/>
      </c>
      <c r="U258" s="621"/>
      <c r="V258" s="622"/>
      <c r="W258" s="622"/>
      <c r="X258" s="622"/>
      <c r="Y258" s="622"/>
      <c r="Z258" s="623"/>
      <c r="AA258" s="257"/>
      <c r="AB258" s="257"/>
      <c r="AC258" s="257"/>
      <c r="AD258" s="299"/>
      <c r="AE258" s="299"/>
      <c r="AF258" s="268"/>
      <c r="AG258" s="268"/>
      <c r="AH258" s="268"/>
      <c r="AI258" s="271"/>
      <c r="AJ258" s="271"/>
      <c r="AK258" s="271"/>
      <c r="AL258" s="271"/>
      <c r="AM258" s="271"/>
      <c r="AN258" s="271"/>
      <c r="AO258" s="271"/>
      <c r="AP258" s="271"/>
      <c r="AQ258" s="271"/>
      <c r="AR258" s="271"/>
      <c r="AS258" s="271"/>
      <c r="AT258" s="271"/>
      <c r="AU258" s="272"/>
      <c r="AX258" s="569"/>
      <c r="AY258" s="569"/>
      <c r="AZ258" s="588"/>
      <c r="BA258" s="590"/>
      <c r="BB258" s="590"/>
      <c r="BC258" s="590"/>
      <c r="BD258" s="588"/>
      <c r="BE258" s="583"/>
      <c r="BF258" s="584"/>
      <c r="BG258" s="259"/>
      <c r="BH258" s="259"/>
      <c r="BI258" s="259"/>
      <c r="BJ258" s="259"/>
      <c r="BK258" s="259"/>
      <c r="BL258" s="259"/>
      <c r="BM258" s="259"/>
      <c r="BN258" s="259"/>
      <c r="BO258" s="259"/>
      <c r="BP258" s="259"/>
      <c r="BQ258" s="259"/>
      <c r="BR258" s="259"/>
      <c r="BS258" s="569"/>
      <c r="BT258" s="569"/>
      <c r="BU258" s="569"/>
      <c r="BV258" s="333" t="s">
        <v>172</v>
      </c>
      <c r="BW258" s="581"/>
      <c r="BX258" s="581"/>
      <c r="BY258" s="331" t="str">
        <f>IF(AND(COUNT(BY249)+COUNTA(E279)=2,X279&lt;&gt;""),ROUND(BY249-SUMIF(BV260:BV286,BV258,BY260:BY286),#REF!),"")</f>
        <v/>
      </c>
      <c r="BZ258" s="331" t="str">
        <f>IF(AND(COUNT(BZ249)+COUNTA(E279)=2,Y279&lt;&gt;""),ROUND(BZ249-SUMIF(BV260:BV286,BV258,BZ260:BZ286),#REF!),"")</f>
        <v/>
      </c>
      <c r="CA258" s="331" t="str">
        <f>IF(AND(COUNT(CA249)+COUNTA(E279)=2,Z279&lt;&gt;""),ROUND(CA249-SUMIF(BV260:BV286,BV258,CA260:CA286),#REF!),"")</f>
        <v/>
      </c>
      <c r="CB258" s="331" t="str">
        <f>IF(AND(COUNT(CB249)+COUNTA(E279)=2,AA279&lt;&gt;""),ROUND(CB249-SUMIF(BV260:BV286,BV258,CB260:CB286),#REF!),"")</f>
        <v/>
      </c>
      <c r="CC258" s="331" t="str">
        <f>IF(AND(COUNT(CC249)+COUNTA(E279)=2,AB279&lt;&gt;""),ROUND(CC249-SUMIF(BV260:BV286,BV258,CC260:CC286),#REF!),"")</f>
        <v/>
      </c>
      <c r="CD258" s="331" t="str">
        <f>IF(AND(COUNT(CD249)+COUNTA(E279)=2,AC279&lt;&gt;""),ROUND(CD249-SUMIF(BV260:BV286,BV258,CD260:CD286),#REF!),"")</f>
        <v/>
      </c>
      <c r="CE258" s="331" t="str">
        <f>IF(AND(COUNT(CE249)+COUNTA(E279)=2,AD279&lt;&gt;""),ROUND(CE249-SUMIF(BV260:BV286,BV258,CE260:CE286),#REF!),"")</f>
        <v/>
      </c>
      <c r="CF258" s="331" t="str">
        <f>IF(AND(COUNT(CF249)+COUNTA(E279)=2,AE279&lt;&gt;""),ROUND(CF249-SUMIF(BV260:BV286,BV258,CF260:CF286),#REF!),"")</f>
        <v/>
      </c>
      <c r="CG258" s="331" t="str">
        <f>IF(AND(COUNT(CG249)+COUNTA(E279)=2,AF279&lt;&gt;""),ROUND(CG249-SUMIF(BV260:BV286,BV258,CG260:CG286),#REF!),"")</f>
        <v/>
      </c>
      <c r="CH258" s="564" t="str">
        <f>IF(CH257="","",CH257)</f>
        <v>地熱</v>
      </c>
      <c r="CI258" s="564"/>
      <c r="CJ258" s="564"/>
      <c r="CK258" s="564"/>
      <c r="CL258" s="564"/>
      <c r="CM258" s="564"/>
      <c r="CN258" s="564"/>
      <c r="CO258" s="564"/>
      <c r="CP258" s="564"/>
      <c r="CQ258" s="564"/>
    </row>
    <row r="259" spans="3:95" s="243" customFormat="1" ht="13.5" customHeight="1">
      <c r="C259" s="604" t="e">
        <f>DATE(#REF!+3,1,1)</f>
        <v>#REF!</v>
      </c>
      <c r="D259" s="605"/>
      <c r="E259" s="613" t="s">
        <v>198</v>
      </c>
      <c r="F259" s="614"/>
      <c r="G259" s="615"/>
      <c r="H259" s="256"/>
      <c r="I259" s="256"/>
      <c r="J259" s="256"/>
      <c r="K259" s="256"/>
      <c r="L259" s="256"/>
      <c r="M259" s="256"/>
      <c r="N259" s="256"/>
      <c r="O259" s="256"/>
      <c r="P259" s="256"/>
      <c r="Q259" s="256"/>
      <c r="R259" s="256"/>
      <c r="S259" s="256"/>
      <c r="T259" s="255"/>
      <c r="U259" s="621"/>
      <c r="V259" s="622"/>
      <c r="W259" s="622"/>
      <c r="X259" s="622"/>
      <c r="Y259" s="622"/>
      <c r="Z259" s="623"/>
      <c r="AA259" s="257"/>
      <c r="AB259" s="257"/>
      <c r="AC259" s="257"/>
      <c r="AD259" s="299"/>
      <c r="AE259" s="299"/>
      <c r="AF259" s="268"/>
      <c r="AG259" s="268"/>
      <c r="AH259" s="268"/>
      <c r="AI259" s="257"/>
      <c r="AJ259" s="257"/>
      <c r="AK259" s="257"/>
      <c r="AL259" s="257"/>
      <c r="AM259" s="257"/>
      <c r="AN259" s="257"/>
      <c r="AO259" s="257"/>
      <c r="AP259" s="257"/>
      <c r="AQ259" s="257"/>
      <c r="AR259" s="257"/>
      <c r="AS259" s="257"/>
      <c r="AT259" s="257"/>
      <c r="AU259" s="257"/>
      <c r="AX259" s="569"/>
      <c r="AY259" s="569"/>
      <c r="AZ259" s="589"/>
      <c r="BA259" s="590"/>
      <c r="BB259" s="590"/>
      <c r="BC259" s="590"/>
      <c r="BD259" s="589"/>
      <c r="BE259" s="585" t="e">
        <f>IF(#REF!="発電事業者","月間送電電力量（GWh）","月間受電電力量（GWh）")</f>
        <v>#REF!</v>
      </c>
      <c r="BF259" s="586"/>
      <c r="BG259" s="297" t="str">
        <f>IF(AND(COUNT(BG250)+COUNTA(E279)=2,L279&lt;&gt;""),ROUND(BG250-SUMIF(BE260:BF286,BE259,BG260:BG286),#REF!),"")</f>
        <v/>
      </c>
      <c r="BH259" s="297" t="str">
        <f>IF(AND(COUNT(BH250)+COUNTA(E279)=2,M279&lt;&gt;""),ROUND(BH250-SUMIF(BE260:BF286,BE259,BH260:BH286),#REF!),"")</f>
        <v/>
      </c>
      <c r="BI259" s="297" t="str">
        <f>IF(AND(COUNT(BI250)+COUNTA(E279)=2,N279&lt;&gt;""),ROUND(BI250-SUMIF(BE260:BF286,BE259,BI260:BI286),#REF!),"")</f>
        <v/>
      </c>
      <c r="BJ259" s="297" t="str">
        <f>IF(AND(COUNT(BJ250)+COUNTA(E279)=2,O279&lt;&gt;""),ROUND(BJ250-SUMIF(BE260:BF286,BE259,BJ260:BJ286),#REF!),"")</f>
        <v/>
      </c>
      <c r="BK259" s="297" t="str">
        <f>IF(AND(COUNT(BK250)+COUNTA(E279)=2,P279&lt;&gt;""),ROUND(BK250-SUMIF(BE260:BF286,BE259,BK260:BK286),#REF!),"")</f>
        <v/>
      </c>
      <c r="BL259" s="297" t="str">
        <f>IF(AND(COUNT(BL250)+COUNTA(E279)=2,Q279&lt;&gt;""),ROUND(BL250-SUMIF(BE260:BF286,BE259,BL260:BL286),#REF!),"")</f>
        <v/>
      </c>
      <c r="BM259" s="297" t="str">
        <f>IF(AND(COUNT(BM250)+COUNTA(E279)=2,R279&lt;&gt;""),ROUND(BM250-SUMIF(BE260:BF286,BE259,BM260:BM286),#REF!),"")</f>
        <v/>
      </c>
      <c r="BN259" s="297" t="str">
        <f>IF(AND(COUNT(BN250)+COUNTA(E279)=2,S279&lt;&gt;""),ROUND(BN250-SUMIF(BE260:BF286,BE259,BN260:BN286),#REF!),"")</f>
        <v/>
      </c>
      <c r="BO259" s="297" t="str">
        <f>IF(AND(COUNT(BO250)+COUNTA(E279)=2,T279&lt;&gt;""),ROUND(BO250-SUMIF(BE260:BF286,BE259,BO260:BO286),#REF!),"")</f>
        <v/>
      </c>
      <c r="BP259" s="297" t="str">
        <f>IF(AND(COUNT(BP250)+COUNTA(E279)=2,U279&lt;&gt;""),ROUND(BP250-SUMIF(BE260:BF286,BE259,BP260:BP286),#REF!),"")</f>
        <v/>
      </c>
      <c r="BQ259" s="297" t="str">
        <f>IF(AND(COUNT(BQ250)+COUNTA(E279)=2,V279&lt;&gt;""),ROUND(BQ250-SUMIF(BE260:BF286,BE259,BQ260:BQ286),#REF!),"")</f>
        <v/>
      </c>
      <c r="BR259" s="297" t="str">
        <f>IF(AND(COUNT(BR250)+COUNTA(E279)=2,W279&lt;&gt;""),ROUND(BR250-SUMIF(BE260:BF286,BE259,BR260:BR286),#REF!),"")</f>
        <v/>
      </c>
      <c r="BS259" s="569" t="e">
        <f>IF(#REF!="発電事業者","年間送電電力量（GWh）","年間受電電力量（GWh）")</f>
        <v>#REF!</v>
      </c>
      <c r="BT259" s="569"/>
      <c r="BU259" s="569"/>
      <c r="BV259" s="333" t="s">
        <v>25</v>
      </c>
      <c r="BW259" s="582"/>
      <c r="BX259" s="582"/>
      <c r="BY259" s="331" t="str">
        <f>IF(AND(COUNT(BY250)+COUNTA(E279)=2,X279&lt;&gt;""),ROUND(BY250-SUMIF(BV260:BV286,BV259,BY260:BY286),#REF!),"")</f>
        <v/>
      </c>
      <c r="BZ259" s="331" t="str">
        <f>IF(AND(COUNT(BZ250)+COUNTA(E279)=2,Y279&lt;&gt;""),ROUND(BZ250-SUMIF(BV260:BV286,BV259,BZ260:BZ286),#REF!),"")</f>
        <v/>
      </c>
      <c r="CA259" s="331" t="str">
        <f>IF(AND(COUNT(CA250)+COUNTA(E279)=2,Z279&lt;&gt;""),ROUND(CA250-SUMIF(BV260:BV286,BV259,CA260:CA286),#REF!),"")</f>
        <v/>
      </c>
      <c r="CB259" s="331" t="str">
        <f>IF(AND(COUNT(CB250)+COUNTA(E279)=2,AA279&lt;&gt;""),ROUND(CB250-SUMIF(BV260:BV286,BV259,CB260:CB286),#REF!),"")</f>
        <v/>
      </c>
      <c r="CC259" s="331" t="str">
        <f>IF(AND(COUNT(CC250)+COUNTA(E279)=2,AB279&lt;&gt;""),ROUND(CC250-SUMIF(BV260:BV286,BV259,CC260:CC286),#REF!),"")</f>
        <v/>
      </c>
      <c r="CD259" s="331" t="str">
        <f>IF(AND(COUNT(CD250)+COUNTA(E279)=2,AC279&lt;&gt;""),ROUND(CD250-SUMIF(BV260:BV286,BV259,CD260:CD286),#REF!),"")</f>
        <v/>
      </c>
      <c r="CE259" s="331" t="str">
        <f>IF(AND(COUNT(CE250)+COUNTA(E279)=2,AD279&lt;&gt;""),ROUND(CE250-SUMIF(BV260:BV286,BV259,CE260:CE286),#REF!),"")</f>
        <v/>
      </c>
      <c r="CF259" s="331" t="str">
        <f>IF(AND(COUNT(CF250)+COUNTA(E279)=2,AE279&lt;&gt;""),ROUND(CF250-SUMIF(BV260:BV286,BV259,CF260:CF286),#REF!),"")</f>
        <v/>
      </c>
      <c r="CG259" s="331" t="str">
        <f>IF(AND(COUNT(CG250)+COUNTA(E279)=2,AF279&lt;&gt;""),ROUND(CG250-SUMIF(BV260:BV286,BV259,CG260:CG286),#REF!),"")</f>
        <v/>
      </c>
      <c r="CH259" s="565" t="str">
        <f>IF(COUNTA(AG279)=0,"",AG279)</f>
        <v/>
      </c>
      <c r="CI259" s="565"/>
      <c r="CJ259" s="565"/>
      <c r="CK259" s="565"/>
      <c r="CL259" s="565"/>
      <c r="CM259" s="565"/>
      <c r="CN259" s="565"/>
      <c r="CO259" s="565"/>
      <c r="CP259" s="565"/>
      <c r="CQ259" s="565"/>
    </row>
    <row r="260" spans="3:95" s="243" customFormat="1" ht="13.5" customHeight="1">
      <c r="C260" s="606"/>
      <c r="D260" s="607"/>
      <c r="E260" s="608" t="s">
        <v>212</v>
      </c>
      <c r="F260" s="609"/>
      <c r="G260" s="610"/>
      <c r="H260" s="261"/>
      <c r="I260" s="261"/>
      <c r="J260" s="261"/>
      <c r="K260" s="261"/>
      <c r="L260" s="261"/>
      <c r="M260" s="261"/>
      <c r="N260" s="261"/>
      <c r="O260" s="261"/>
      <c r="P260" s="261"/>
      <c r="Q260" s="261"/>
      <c r="R260" s="261"/>
      <c r="S260" s="261"/>
      <c r="T260" s="262" t="str">
        <f>IF(COUNT(H260:S260)=0,"",SUMPRODUCT(ROUND(H260:S260,1)))</f>
        <v/>
      </c>
      <c r="U260" s="624"/>
      <c r="V260" s="625"/>
      <c r="W260" s="625"/>
      <c r="X260" s="625"/>
      <c r="Y260" s="625"/>
      <c r="Z260" s="626"/>
      <c r="AA260" s="257"/>
      <c r="AB260" s="257"/>
      <c r="AC260" s="257"/>
      <c r="AD260" s="299"/>
      <c r="AE260" s="299"/>
      <c r="AF260" s="268"/>
      <c r="AG260" s="268"/>
      <c r="AH260" s="268"/>
      <c r="AI260" s="271"/>
      <c r="AJ260" s="271"/>
      <c r="AK260" s="271"/>
      <c r="AL260" s="271"/>
      <c r="AM260" s="271"/>
      <c r="AN260" s="271"/>
      <c r="AO260" s="271"/>
      <c r="AP260" s="271"/>
      <c r="AQ260" s="271"/>
      <c r="AR260" s="271"/>
      <c r="AS260" s="271"/>
      <c r="AT260" s="271"/>
      <c r="AU260" s="272"/>
      <c r="AX260" s="569" t="str">
        <f>IF(C280="","",C280)</f>
        <v/>
      </c>
      <c r="AY260" s="569"/>
      <c r="AZ260" s="587" t="str">
        <f>IF(E280="","",E280)</f>
        <v/>
      </c>
      <c r="BA260" s="590" t="str">
        <f ca="1">IF(F280="","",F280)</f>
        <v/>
      </c>
      <c r="BB260" s="590"/>
      <c r="BC260" s="590"/>
      <c r="BD260" s="587" t="str">
        <f>IF(I280="","",I280)</f>
        <v/>
      </c>
      <c r="BE260" s="578" t="e">
        <f>IF(#REF!="発電事業者","送電電力（MW）","受電電力（MW）")</f>
        <v>#REF!</v>
      </c>
      <c r="BF260" s="579"/>
      <c r="BG260" s="331" t="str">
        <f>IF(COUNT(BG248,L280)=2,ROUND(BG248*L280/SUM(L279:L288),#REF!),"")</f>
        <v/>
      </c>
      <c r="BH260" s="331" t="str">
        <f>IF(COUNT(BH248,M280)=2,ROUND(BH248*M280/SUM(M279:M288),#REF!),"")</f>
        <v/>
      </c>
      <c r="BI260" s="331" t="str">
        <f>IF(COUNT(BI248,N280)=2,ROUND(BI248*N280/SUM(N279:N288),#REF!),"")</f>
        <v/>
      </c>
      <c r="BJ260" s="331" t="str">
        <f>IF(COUNT(BJ248,O280)=2,ROUND(BJ248*O280/SUM(O279:O288),#REF!),"")</f>
        <v/>
      </c>
      <c r="BK260" s="331" t="str">
        <f>IF(COUNT(BK248,P280)=2,ROUND(BK248*P280/SUM(P279:P288),#REF!),"")</f>
        <v/>
      </c>
      <c r="BL260" s="331" t="str">
        <f>IF(COUNT(BL248,Q280)=2,ROUND(BL248*Q280/SUM(Q279:Q288),#REF!),"")</f>
        <v/>
      </c>
      <c r="BM260" s="331" t="str">
        <f>IF(COUNT(BM248,R280)=2,ROUND(BM248*R280/SUM(R279:R288),#REF!),"")</f>
        <v/>
      </c>
      <c r="BN260" s="331" t="str">
        <f>IF(COUNT(BN248,S280)=2,ROUND(BN248*S280/SUM(S279:S288),#REF!),"")</f>
        <v/>
      </c>
      <c r="BO260" s="331" t="str">
        <f>IF(COUNT(BO248,T280)=2,ROUND(BO248*T280/SUM(T279:T288),#REF!),"")</f>
        <v/>
      </c>
      <c r="BP260" s="331" t="str">
        <f>IF(COUNT(BP248,U280)=2,ROUND(BP248*U280/SUM(U279:U288),#REF!),"")</f>
        <v/>
      </c>
      <c r="BQ260" s="331" t="str">
        <f>IF(COUNT(BQ248,V280)=2,ROUND(BQ248*V280/SUM(V279:V288),#REF!),"")</f>
        <v/>
      </c>
      <c r="BR260" s="331" t="str">
        <f>IF(COUNT(BR248,W280)=2,ROUND(BR248*W280/SUM(W279:W288),#REF!),"")</f>
        <v/>
      </c>
      <c r="BS260" s="569" t="e">
        <f>IF(#REF!="発電事業者","送電電力（MW）","受電電力（MW）")</f>
        <v>#REF!</v>
      </c>
      <c r="BT260" s="569"/>
      <c r="BU260" s="569"/>
      <c r="BV260" s="333" t="s">
        <v>171</v>
      </c>
      <c r="BW260" s="580"/>
      <c r="BX260" s="580"/>
      <c r="BY260" s="331" t="str">
        <f>IF(COUNT(BY248,X280)=2,ROUND(BY248*X280/SUM(X279:X288),#REF!),"")</f>
        <v/>
      </c>
      <c r="BZ260" s="331" t="str">
        <f>IF(COUNT(BZ248,Y280)=2,ROUND(BZ248*Y280/SUM(Y279:Y288),#REF!),"")</f>
        <v/>
      </c>
      <c r="CA260" s="331" t="str">
        <f>IF(COUNT(CA248,Z280)=2,ROUND(CA248*Z280/SUM(Z279:Z288),#REF!),"")</f>
        <v/>
      </c>
      <c r="CB260" s="331" t="str">
        <f>IF(COUNT(CB248,AA280)=2,ROUND(CB248*AA280/SUM(AA279:AA288),#REF!),"")</f>
        <v/>
      </c>
      <c r="CC260" s="331" t="str">
        <f>IF(COUNT(CC248,AB280)=2,ROUND(CC248*AB280/SUM(AB279:AB288),#REF!),"")</f>
        <v/>
      </c>
      <c r="CD260" s="331" t="str">
        <f>IF(COUNT(CD248,AC280)=2,ROUND(CD248*AC280/SUM(AC279:AC288),#REF!),"")</f>
        <v/>
      </c>
      <c r="CE260" s="331" t="str">
        <f>IF(COUNT(CE248,AD280)=2,ROUND(CE248*AD280/SUM(AD279:AD288),#REF!),"")</f>
        <v/>
      </c>
      <c r="CF260" s="331" t="str">
        <f>IF(COUNT(CF248,AE280)=2,ROUND(CF248*AE280/SUM(AE279:AE288),#REF!),"")</f>
        <v/>
      </c>
      <c r="CG260" s="331" t="str">
        <f>IF(COUNT(CG248,AF280)=2,ROUND(CG248*AF280/SUM(AF279:AF288),#REF!),"")</f>
        <v/>
      </c>
      <c r="CH260" s="563" t="s">
        <v>118</v>
      </c>
      <c r="CI260" s="563"/>
      <c r="CJ260" s="563"/>
      <c r="CK260" s="563"/>
      <c r="CL260" s="563"/>
      <c r="CM260" s="563"/>
      <c r="CN260" s="563"/>
      <c r="CO260" s="563"/>
      <c r="CP260" s="563"/>
      <c r="CQ260" s="563"/>
    </row>
    <row r="261" spans="3:95" s="243" customFormat="1" ht="13.5" customHeight="1">
      <c r="C261" s="604" t="e">
        <f>DATE(#REF!+4,1,1)</f>
        <v>#REF!</v>
      </c>
      <c r="D261" s="605"/>
      <c r="E261" s="613" t="s">
        <v>198</v>
      </c>
      <c r="F261" s="614"/>
      <c r="G261" s="615"/>
      <c r="H261" s="256"/>
      <c r="I261" s="256"/>
      <c r="J261" s="256"/>
      <c r="K261" s="256"/>
      <c r="L261" s="256"/>
      <c r="M261" s="256"/>
      <c r="N261" s="256"/>
      <c r="O261" s="256"/>
      <c r="P261" s="256"/>
      <c r="Q261" s="256"/>
      <c r="R261" s="256"/>
      <c r="S261" s="256"/>
      <c r="T261" s="255"/>
      <c r="U261" s="613" t="s">
        <v>210</v>
      </c>
      <c r="V261" s="614"/>
      <c r="W261" s="614"/>
      <c r="X261" s="615"/>
      <c r="Y261" s="666"/>
      <c r="Z261" s="667"/>
      <c r="AA261" s="257"/>
      <c r="AB261" s="257"/>
      <c r="AC261" s="257"/>
      <c r="AD261" s="299"/>
      <c r="AE261" s="299"/>
      <c r="AF261" s="268"/>
      <c r="AG261" s="268"/>
      <c r="AH261" s="268"/>
      <c r="AI261" s="257"/>
      <c r="AJ261" s="257"/>
      <c r="AK261" s="257"/>
      <c r="AL261" s="257"/>
      <c r="AM261" s="257"/>
      <c r="AN261" s="257"/>
      <c r="AO261" s="257"/>
      <c r="AP261" s="257"/>
      <c r="AQ261" s="257"/>
      <c r="AR261" s="257"/>
      <c r="AS261" s="257"/>
      <c r="AT261" s="257"/>
      <c r="AU261" s="257"/>
      <c r="AX261" s="569"/>
      <c r="AY261" s="569"/>
      <c r="AZ261" s="588"/>
      <c r="BA261" s="590"/>
      <c r="BB261" s="590"/>
      <c r="BC261" s="590"/>
      <c r="BD261" s="588"/>
      <c r="BE261" s="583"/>
      <c r="BF261" s="584"/>
      <c r="BG261" s="259"/>
      <c r="BH261" s="259"/>
      <c r="BI261" s="259"/>
      <c r="BJ261" s="259"/>
      <c r="BK261" s="259"/>
      <c r="BL261" s="259"/>
      <c r="BM261" s="259"/>
      <c r="BN261" s="259"/>
      <c r="BO261" s="259"/>
      <c r="BP261" s="259"/>
      <c r="BQ261" s="259"/>
      <c r="BR261" s="259"/>
      <c r="BS261" s="569"/>
      <c r="BT261" s="569"/>
      <c r="BU261" s="569"/>
      <c r="BV261" s="333" t="s">
        <v>172</v>
      </c>
      <c r="BW261" s="581"/>
      <c r="BX261" s="581"/>
      <c r="BY261" s="331" t="str">
        <f>IF(COUNT(BY249,X280)=2,ROUND(BY249*X280/SUM(X279:X288),#REF!),"")</f>
        <v/>
      </c>
      <c r="BZ261" s="331" t="str">
        <f>IF(COUNT(BZ249,Y280)=2,ROUND(BZ249*Y280/SUM(Y279:Y288),#REF!),"")</f>
        <v/>
      </c>
      <c r="CA261" s="331" t="str">
        <f>IF(COUNT(CA249,Z280)=2,ROUND(CA249*Z280/SUM(Z279:Z288),#REF!),"")</f>
        <v/>
      </c>
      <c r="CB261" s="331" t="str">
        <f>IF(COUNT(CB249,AA280)=2,ROUND(CB249*AA280/SUM(AA279:AA288),#REF!),"")</f>
        <v/>
      </c>
      <c r="CC261" s="331" t="str">
        <f>IF(COUNT(CC249,AB280)=2,ROUND(CC249*AB280/SUM(AB279:AB288),#REF!),"")</f>
        <v/>
      </c>
      <c r="CD261" s="331" t="str">
        <f>IF(COUNT(CD249,AC280)=2,ROUND(CD249*AC280/SUM(AC279:AC288),#REF!),"")</f>
        <v/>
      </c>
      <c r="CE261" s="331" t="str">
        <f>IF(COUNT(CE249,AD280)=2,ROUND(CE249*AD280/SUM(AD279:AD288),#REF!),"")</f>
        <v/>
      </c>
      <c r="CF261" s="331" t="str">
        <f>IF(COUNT(CF249,AE280)=2,ROUND(CF249*AE280/SUM(AE279:AE288),#REF!),"")</f>
        <v/>
      </c>
      <c r="CG261" s="331" t="str">
        <f>IF(COUNT(CG249,AF280)=2,ROUND(CG249*AF280/SUM(AF279:AF288),#REF!),"")</f>
        <v/>
      </c>
      <c r="CH261" s="564" t="str">
        <f>IF(CH260="","",CH260)</f>
        <v>地熱</v>
      </c>
      <c r="CI261" s="564"/>
      <c r="CJ261" s="564"/>
      <c r="CK261" s="564"/>
      <c r="CL261" s="564"/>
      <c r="CM261" s="564"/>
      <c r="CN261" s="564"/>
      <c r="CO261" s="564"/>
      <c r="CP261" s="564"/>
      <c r="CQ261" s="564"/>
    </row>
    <row r="262" spans="3:95" s="243" customFormat="1" ht="13.5" customHeight="1">
      <c r="C262" s="606"/>
      <c r="D262" s="607"/>
      <c r="E262" s="608" t="s">
        <v>212</v>
      </c>
      <c r="F262" s="609"/>
      <c r="G262" s="610"/>
      <c r="H262" s="261"/>
      <c r="I262" s="261"/>
      <c r="J262" s="261"/>
      <c r="K262" s="261"/>
      <c r="L262" s="261"/>
      <c r="M262" s="261"/>
      <c r="N262" s="261"/>
      <c r="O262" s="261"/>
      <c r="P262" s="261"/>
      <c r="Q262" s="261"/>
      <c r="R262" s="261"/>
      <c r="S262" s="261"/>
      <c r="T262" s="262" t="str">
        <f>IF(COUNT(H262:S262)=0,"",SUMPRODUCT(ROUND(H262:S262,1)))</f>
        <v/>
      </c>
      <c r="U262" s="608" t="s">
        <v>211</v>
      </c>
      <c r="V262" s="609"/>
      <c r="W262" s="609"/>
      <c r="X262" s="610"/>
      <c r="Y262" s="664"/>
      <c r="Z262" s="665"/>
      <c r="AA262" s="257"/>
      <c r="AB262" s="257"/>
      <c r="AC262" s="257"/>
      <c r="AD262" s="299"/>
      <c r="AE262" s="299"/>
      <c r="AF262" s="268"/>
      <c r="AG262" s="268"/>
      <c r="AH262" s="268"/>
      <c r="AI262" s="271"/>
      <c r="AJ262" s="271"/>
      <c r="AK262" s="271"/>
      <c r="AL262" s="271"/>
      <c r="AM262" s="271"/>
      <c r="AN262" s="271"/>
      <c r="AO262" s="271"/>
      <c r="AP262" s="271"/>
      <c r="AQ262" s="271"/>
      <c r="AR262" s="271"/>
      <c r="AS262" s="271"/>
      <c r="AT262" s="271"/>
      <c r="AU262" s="272"/>
      <c r="AX262" s="569"/>
      <c r="AY262" s="569"/>
      <c r="AZ262" s="589"/>
      <c r="BA262" s="590"/>
      <c r="BB262" s="590"/>
      <c r="BC262" s="590"/>
      <c r="BD262" s="589"/>
      <c r="BE262" s="585" t="e">
        <f>IF(#REF!="発電事業者","月間送電電力量（GWh）","月間受電電力量（GWh）")</f>
        <v>#REF!</v>
      </c>
      <c r="BF262" s="586"/>
      <c r="BG262" s="331" t="str">
        <f>IF(COUNT(BG250,L280)=2,ROUND(BG250*L280/SUM(L279:L288),#REF!),"")</f>
        <v/>
      </c>
      <c r="BH262" s="331" t="str">
        <f>IF(COUNT(BH250,M280)=2,ROUND(BH250*M280/SUM(M279:M288),#REF!),"")</f>
        <v/>
      </c>
      <c r="BI262" s="331" t="str">
        <f>IF(COUNT(BI250,N280)=2,ROUND(BI250*N280/SUM(N279:N288),#REF!),"")</f>
        <v/>
      </c>
      <c r="BJ262" s="331" t="str">
        <f>IF(COUNT(BJ250,O280)=2,ROUND(BJ250*O280/SUM(O279:O288),#REF!),"")</f>
        <v/>
      </c>
      <c r="BK262" s="331" t="str">
        <f>IF(COUNT(BK250,P280)=2,ROUND(BK250*P280/SUM(P279:P288),#REF!),"")</f>
        <v/>
      </c>
      <c r="BL262" s="331" t="str">
        <f>IF(COUNT(BL250,Q280)=2,ROUND(BL250*Q280/SUM(Q279:Q288),#REF!),"")</f>
        <v/>
      </c>
      <c r="BM262" s="331" t="str">
        <f>IF(COUNT(BM250,R280)=2,ROUND(BM250*R280/SUM(R279:R288),#REF!),"")</f>
        <v/>
      </c>
      <c r="BN262" s="331" t="str">
        <f>IF(COUNT(BN250,S280)=2,ROUND(BN250*S280/SUM(S279:S288),#REF!),"")</f>
        <v/>
      </c>
      <c r="BO262" s="331" t="str">
        <f>IF(COUNT(BO250,T280)=2,ROUND(BO250*T280/SUM(T279:T288),#REF!),"")</f>
        <v/>
      </c>
      <c r="BP262" s="331" t="str">
        <f>IF(COUNT(BP250,U280)=2,ROUND(BP250*U280/SUM(U279:U288),#REF!),"")</f>
        <v/>
      </c>
      <c r="BQ262" s="331" t="str">
        <f>IF(COUNT(BQ250,V280)=2,ROUND(BQ250*V280/SUM(V279:V288),#REF!),"")</f>
        <v/>
      </c>
      <c r="BR262" s="331" t="str">
        <f>IF(COUNT(BR250,W280)=2,ROUND(BR250*W280/SUM(W279:W288),#REF!),"")</f>
        <v/>
      </c>
      <c r="BS262" s="569" t="e">
        <f>IF(#REF!="発電事業者","年間送電電力量（GWh）","年間受電電力量（GWh）")</f>
        <v>#REF!</v>
      </c>
      <c r="BT262" s="569"/>
      <c r="BU262" s="569"/>
      <c r="BV262" s="333" t="s">
        <v>25</v>
      </c>
      <c r="BW262" s="582"/>
      <c r="BX262" s="582"/>
      <c r="BY262" s="331" t="str">
        <f>IF(COUNT(BY250,X280)=2,ROUND(BY250*X280/SUM(X279:X288),#REF!),"")</f>
        <v/>
      </c>
      <c r="BZ262" s="331" t="str">
        <f>IF(COUNT(BZ250,Y280)=2,ROUND(BZ250*Y280/SUM(Y279:Y288),#REF!),"")</f>
        <v/>
      </c>
      <c r="CA262" s="331" t="str">
        <f>IF(COUNT(CA250,Z280)=2,ROUND(CA250*Z280/SUM(Z279:Z288),#REF!),"")</f>
        <v/>
      </c>
      <c r="CB262" s="331" t="str">
        <f>IF(COUNT(CB250,AA280)=2,ROUND(CB250*AA280/SUM(AA279:AA288),#REF!),"")</f>
        <v/>
      </c>
      <c r="CC262" s="331" t="str">
        <f>IF(COUNT(CC250,AB280)=2,ROUND(CC250*AB280/SUM(AB279:AB288),#REF!),"")</f>
        <v/>
      </c>
      <c r="CD262" s="331" t="str">
        <f>IF(COUNT(CD250,AC280)=2,ROUND(CD250*AC280/SUM(AC279:AC288),#REF!),"")</f>
        <v/>
      </c>
      <c r="CE262" s="331" t="str">
        <f>IF(COUNT(CE250,AD280)=2,ROUND(CE250*AD280/SUM(AD279:AD288),#REF!),"")</f>
        <v/>
      </c>
      <c r="CF262" s="331" t="str">
        <f>IF(COUNT(CF250,AE280)=2,ROUND(CF250*AE280/SUM(AE279:AE288),#REF!),"")</f>
        <v/>
      </c>
      <c r="CG262" s="331" t="str">
        <f>IF(COUNT(CG250,AF280)=2,ROUND(CG250*AF280/SUM(AF279:AF288),#REF!),"")</f>
        <v/>
      </c>
      <c r="CH262" s="565" t="str">
        <f>IF(COUNTA(AG280)=0,"",AG280)</f>
        <v/>
      </c>
      <c r="CI262" s="565"/>
      <c r="CJ262" s="565"/>
      <c r="CK262" s="565"/>
      <c r="CL262" s="565"/>
      <c r="CM262" s="565"/>
      <c r="CN262" s="565"/>
      <c r="CO262" s="565"/>
      <c r="CP262" s="565"/>
      <c r="CQ262" s="565"/>
    </row>
    <row r="263" spans="3:95" s="243" customFormat="1" ht="13.5" customHeight="1">
      <c r="C263" s="604" t="e">
        <f>DATE(#REF!+5,1,1)</f>
        <v>#REF!</v>
      </c>
      <c r="D263" s="605"/>
      <c r="E263" s="613" t="s">
        <v>198</v>
      </c>
      <c r="F263" s="614"/>
      <c r="G263" s="615"/>
      <c r="H263" s="256"/>
      <c r="I263" s="256"/>
      <c r="J263" s="256"/>
      <c r="K263" s="256"/>
      <c r="L263" s="256"/>
      <c r="M263" s="256"/>
      <c r="N263" s="256"/>
      <c r="O263" s="256"/>
      <c r="P263" s="256"/>
      <c r="Q263" s="256"/>
      <c r="R263" s="256"/>
      <c r="S263" s="256"/>
      <c r="T263" s="255"/>
      <c r="U263" s="618"/>
      <c r="V263" s="619"/>
      <c r="W263" s="619"/>
      <c r="X263" s="619"/>
      <c r="Y263" s="619"/>
      <c r="Z263" s="620"/>
      <c r="AA263" s="257"/>
      <c r="AB263" s="257"/>
      <c r="AC263" s="257"/>
      <c r="AD263" s="299"/>
      <c r="AE263" s="299"/>
      <c r="AF263" s="268"/>
      <c r="AG263" s="268"/>
      <c r="AH263" s="268"/>
      <c r="AI263" s="257"/>
      <c r="AJ263" s="257"/>
      <c r="AK263" s="257"/>
      <c r="AL263" s="257"/>
      <c r="AM263" s="257"/>
      <c r="AN263" s="257"/>
      <c r="AO263" s="257"/>
      <c r="AP263" s="257"/>
      <c r="AQ263" s="257"/>
      <c r="AR263" s="257"/>
      <c r="AS263" s="257"/>
      <c r="AT263" s="257"/>
      <c r="AU263" s="257"/>
      <c r="AX263" s="569" t="str">
        <f>IF(C281="","",C281)</f>
        <v/>
      </c>
      <c r="AY263" s="569"/>
      <c r="AZ263" s="587" t="str">
        <f>IF(E281="","",E281)</f>
        <v/>
      </c>
      <c r="BA263" s="590" t="str">
        <f ca="1">IF(F281="","",F281)</f>
        <v/>
      </c>
      <c r="BB263" s="590"/>
      <c r="BC263" s="590"/>
      <c r="BD263" s="587" t="str">
        <f>IF(I281="","",I281)</f>
        <v/>
      </c>
      <c r="BE263" s="578" t="e">
        <f>IF(#REF!="発電事業者","送電電力（MW）","受電電力（MW）")</f>
        <v>#REF!</v>
      </c>
      <c r="BF263" s="579"/>
      <c r="BG263" s="331" t="str">
        <f>IF(COUNT(BG248,L281)=2,ROUND(BG248*L281/SUM(L279:L288),#REF!),"")</f>
        <v/>
      </c>
      <c r="BH263" s="331" t="str">
        <f>IF(COUNT(BH248,M281)=2,ROUND(BH248*M281/SUM(M279:M288),#REF!),"")</f>
        <v/>
      </c>
      <c r="BI263" s="331" t="str">
        <f>IF(COUNT(BI248,N281)=2,ROUND(BI248*N281/SUM(N279:N288),#REF!),"")</f>
        <v/>
      </c>
      <c r="BJ263" s="331" t="str">
        <f>IF(COUNT(BJ248,O281)=2,ROUND(BJ248*O281/SUM(O279:O288),#REF!),"")</f>
        <v/>
      </c>
      <c r="BK263" s="331" t="str">
        <f>IF(COUNT(BK248,P281)=2,ROUND(BK248*P281/SUM(P279:P288),#REF!),"")</f>
        <v/>
      </c>
      <c r="BL263" s="331" t="str">
        <f>IF(COUNT(BL248,Q281)=2,ROUND(BL248*Q281/SUM(Q279:Q288),#REF!),"")</f>
        <v/>
      </c>
      <c r="BM263" s="331" t="str">
        <f>IF(COUNT(BM248,R281)=2,ROUND(BM248*R281/SUM(R279:R288),#REF!),"")</f>
        <v/>
      </c>
      <c r="BN263" s="331" t="str">
        <f>IF(COUNT(BN248,S281)=2,ROUND(BN248*S281/SUM(S279:S288),#REF!),"")</f>
        <v/>
      </c>
      <c r="BO263" s="331" t="str">
        <f>IF(COUNT(BO248,T281)=2,ROUND(BO248*T281/SUM(T279:T288),#REF!),"")</f>
        <v/>
      </c>
      <c r="BP263" s="331" t="str">
        <f>IF(COUNT(BP248,U281)=2,ROUND(BP248*U281/SUM(U279:U288),#REF!),"")</f>
        <v/>
      </c>
      <c r="BQ263" s="331" t="str">
        <f>IF(COUNT(BQ248,V281)=2,ROUND(BQ248*V281/SUM(V279:V288),#REF!),"")</f>
        <v/>
      </c>
      <c r="BR263" s="331" t="str">
        <f>IF(COUNT(BR248,W281)=2,ROUND(BR248*W281/SUM(W279:W288),#REF!),"")</f>
        <v/>
      </c>
      <c r="BS263" s="569" t="e">
        <f>IF(#REF!="発電事業者","送電電力（MW）","受電電力（MW）")</f>
        <v>#REF!</v>
      </c>
      <c r="BT263" s="569"/>
      <c r="BU263" s="569"/>
      <c r="BV263" s="333" t="s">
        <v>171</v>
      </c>
      <c r="BW263" s="580"/>
      <c r="BX263" s="580"/>
      <c r="BY263" s="331" t="str">
        <f>IF(COUNT(BY248,X281)=2,ROUND(BY248*X281/SUM(X279:X288),#REF!),"")</f>
        <v/>
      </c>
      <c r="BZ263" s="331" t="str">
        <f>IF(COUNT(BZ248,Y281)=2,ROUND(BZ248*Y281/SUM(Y279:Y288),#REF!),"")</f>
        <v/>
      </c>
      <c r="CA263" s="331" t="str">
        <f>IF(COUNT(CA248,Z281)=2,ROUND(CA248*Z281/SUM(Z279:Z288),#REF!),"")</f>
        <v/>
      </c>
      <c r="CB263" s="331" t="str">
        <f>IF(COUNT(CB248,AA281)=2,ROUND(CB248*AA281/SUM(AA279:AA288),#REF!),"")</f>
        <v/>
      </c>
      <c r="CC263" s="331" t="str">
        <f>IF(COUNT(CC248,AB281)=2,ROUND(CC248*AB281/SUM(AB279:AB288),#REF!),"")</f>
        <v/>
      </c>
      <c r="CD263" s="331" t="str">
        <f>IF(COUNT(CD248,AC281)=2,ROUND(CD248*AC281/SUM(AC279:AC288),#REF!),"")</f>
        <v/>
      </c>
      <c r="CE263" s="331" t="str">
        <f>IF(COUNT(CE248,AD281)=2,ROUND(CE248*AD281/SUM(AD279:AD288),#REF!),"")</f>
        <v/>
      </c>
      <c r="CF263" s="331" t="str">
        <f>IF(COUNT(CF248,AE281)=2,ROUND(CF248*AE281/SUM(AE279:AE288),#REF!),"")</f>
        <v/>
      </c>
      <c r="CG263" s="331" t="str">
        <f>IF(COUNT(CG248,AF281)=2,ROUND(CG248*AF281/SUM(AF279:AF288),#REF!),"")</f>
        <v/>
      </c>
      <c r="CH263" s="563" t="s">
        <v>118</v>
      </c>
      <c r="CI263" s="563"/>
      <c r="CJ263" s="563"/>
      <c r="CK263" s="563"/>
      <c r="CL263" s="563"/>
      <c r="CM263" s="563"/>
      <c r="CN263" s="563"/>
      <c r="CO263" s="563"/>
      <c r="CP263" s="563"/>
      <c r="CQ263" s="563"/>
    </row>
    <row r="264" spans="3:95" s="243" customFormat="1" ht="13.5" customHeight="1">
      <c r="C264" s="606"/>
      <c r="D264" s="607"/>
      <c r="E264" s="608" t="s">
        <v>212</v>
      </c>
      <c r="F264" s="609"/>
      <c r="G264" s="610"/>
      <c r="H264" s="261"/>
      <c r="I264" s="261"/>
      <c r="J264" s="261"/>
      <c r="K264" s="261"/>
      <c r="L264" s="261"/>
      <c r="M264" s="261"/>
      <c r="N264" s="261"/>
      <c r="O264" s="261"/>
      <c r="P264" s="261"/>
      <c r="Q264" s="261"/>
      <c r="R264" s="261"/>
      <c r="S264" s="261"/>
      <c r="T264" s="262" t="str">
        <f>IF(COUNT(H264:S264)=0,"",SUMPRODUCT(ROUND(H264:S264,1)))</f>
        <v/>
      </c>
      <c r="U264" s="621"/>
      <c r="V264" s="622"/>
      <c r="W264" s="622"/>
      <c r="X264" s="622"/>
      <c r="Y264" s="622"/>
      <c r="Z264" s="623"/>
      <c r="AA264" s="257"/>
      <c r="AB264" s="257"/>
      <c r="AC264" s="257"/>
      <c r="AD264" s="299"/>
      <c r="AE264" s="299"/>
      <c r="AF264" s="268"/>
      <c r="AG264" s="268"/>
      <c r="AH264" s="268"/>
      <c r="AI264" s="271"/>
      <c r="AJ264" s="271"/>
      <c r="AK264" s="271"/>
      <c r="AL264" s="271"/>
      <c r="AM264" s="271"/>
      <c r="AN264" s="271"/>
      <c r="AO264" s="271"/>
      <c r="AP264" s="271"/>
      <c r="AQ264" s="271"/>
      <c r="AR264" s="271"/>
      <c r="AS264" s="271"/>
      <c r="AT264" s="271"/>
      <c r="AU264" s="272"/>
      <c r="AX264" s="569"/>
      <c r="AY264" s="569"/>
      <c r="AZ264" s="588"/>
      <c r="BA264" s="590"/>
      <c r="BB264" s="590"/>
      <c r="BC264" s="590"/>
      <c r="BD264" s="588"/>
      <c r="BE264" s="583"/>
      <c r="BF264" s="584"/>
      <c r="BG264" s="259"/>
      <c r="BH264" s="259"/>
      <c r="BI264" s="259"/>
      <c r="BJ264" s="259"/>
      <c r="BK264" s="259"/>
      <c r="BL264" s="259"/>
      <c r="BM264" s="259"/>
      <c r="BN264" s="259"/>
      <c r="BO264" s="259"/>
      <c r="BP264" s="259"/>
      <c r="BQ264" s="259"/>
      <c r="BR264" s="259"/>
      <c r="BS264" s="569"/>
      <c r="BT264" s="569"/>
      <c r="BU264" s="569"/>
      <c r="BV264" s="333" t="s">
        <v>172</v>
      </c>
      <c r="BW264" s="581"/>
      <c r="BX264" s="581"/>
      <c r="BY264" s="331" t="str">
        <f>IF(COUNT(BY249,X281)=2,ROUND(BY249*X281/SUM(X279:X288),#REF!),"")</f>
        <v/>
      </c>
      <c r="BZ264" s="331" t="str">
        <f>IF(COUNT(BZ249,Y281)=2,ROUND(BZ249*Y281/SUM(Y279:Y288),#REF!),"")</f>
        <v/>
      </c>
      <c r="CA264" s="331" t="str">
        <f>IF(COUNT(CA249,Z281)=2,ROUND(CA249*Z281/SUM(Z279:Z288),#REF!),"")</f>
        <v/>
      </c>
      <c r="CB264" s="331" t="str">
        <f>IF(COUNT(CB249,AA281)=2,ROUND(CB249*AA281/SUM(AA279:AA288),#REF!),"")</f>
        <v/>
      </c>
      <c r="CC264" s="331" t="str">
        <f>IF(COUNT(CC249,AB281)=2,ROUND(CC249*AB281/SUM(AB279:AB288),#REF!),"")</f>
        <v/>
      </c>
      <c r="CD264" s="331" t="str">
        <f>IF(COUNT(CD249,AC281)=2,ROUND(CD249*AC281/SUM(AC279:AC288),#REF!),"")</f>
        <v/>
      </c>
      <c r="CE264" s="331" t="str">
        <f>IF(COUNT(CE249,AD281)=2,ROUND(CE249*AD281/SUM(AD279:AD288),#REF!),"")</f>
        <v/>
      </c>
      <c r="CF264" s="331" t="str">
        <f>IF(COUNT(CF249,AE281)=2,ROUND(CF249*AE281/SUM(AE279:AE288),#REF!),"")</f>
        <v/>
      </c>
      <c r="CG264" s="331" t="str">
        <f>IF(COUNT(CG249,AF281)=2,ROUND(CG249*AF281/SUM(AF279:AF288),#REF!),"")</f>
        <v/>
      </c>
      <c r="CH264" s="564" t="str">
        <f>IF(CH263="","",CH263)</f>
        <v>地熱</v>
      </c>
      <c r="CI264" s="564"/>
      <c r="CJ264" s="564"/>
      <c r="CK264" s="564"/>
      <c r="CL264" s="564"/>
      <c r="CM264" s="564"/>
      <c r="CN264" s="564"/>
      <c r="CO264" s="564"/>
      <c r="CP264" s="564"/>
      <c r="CQ264" s="564"/>
    </row>
    <row r="265" spans="3:95" s="243" customFormat="1" ht="13.5" customHeight="1">
      <c r="C265" s="604" t="e">
        <f>DATE(#REF!+6,1,1)</f>
        <v>#REF!</v>
      </c>
      <c r="D265" s="605"/>
      <c r="E265" s="613" t="s">
        <v>198</v>
      </c>
      <c r="F265" s="614"/>
      <c r="G265" s="615"/>
      <c r="H265" s="256"/>
      <c r="I265" s="256"/>
      <c r="J265" s="256"/>
      <c r="K265" s="256"/>
      <c r="L265" s="256"/>
      <c r="M265" s="256"/>
      <c r="N265" s="256"/>
      <c r="O265" s="256"/>
      <c r="P265" s="256"/>
      <c r="Q265" s="256"/>
      <c r="R265" s="256"/>
      <c r="S265" s="256"/>
      <c r="T265" s="255"/>
      <c r="U265" s="621"/>
      <c r="V265" s="622"/>
      <c r="W265" s="622"/>
      <c r="X265" s="622"/>
      <c r="Y265" s="622"/>
      <c r="Z265" s="623"/>
      <c r="AA265" s="257"/>
      <c r="AB265" s="257"/>
      <c r="AC265" s="257"/>
      <c r="AD265" s="299"/>
      <c r="AE265" s="299"/>
      <c r="AF265" s="268"/>
      <c r="AG265" s="268"/>
      <c r="AH265" s="268"/>
      <c r="AI265" s="257"/>
      <c r="AJ265" s="257"/>
      <c r="AK265" s="257"/>
      <c r="AL265" s="257"/>
      <c r="AM265" s="257"/>
      <c r="AN265" s="257"/>
      <c r="AO265" s="257"/>
      <c r="AP265" s="257"/>
      <c r="AQ265" s="257"/>
      <c r="AR265" s="257"/>
      <c r="AS265" s="257"/>
      <c r="AT265" s="257"/>
      <c r="AU265" s="257"/>
      <c r="AX265" s="569"/>
      <c r="AY265" s="569"/>
      <c r="AZ265" s="589"/>
      <c r="BA265" s="590"/>
      <c r="BB265" s="590"/>
      <c r="BC265" s="590"/>
      <c r="BD265" s="589"/>
      <c r="BE265" s="585" t="e">
        <f>IF(#REF!="発電事業者","月間送電電力量（GWh）","月間受電電力量（GWh）")</f>
        <v>#REF!</v>
      </c>
      <c r="BF265" s="586"/>
      <c r="BG265" s="331" t="str">
        <f>IF(COUNT(BG250,L281)=2,ROUND(BG250*L281/SUM(L279:L288),#REF!),"")</f>
        <v/>
      </c>
      <c r="BH265" s="331" t="str">
        <f>IF(COUNT(BH250,M281)=2,ROUND(BH250*M281/SUM(M279:M288),#REF!),"")</f>
        <v/>
      </c>
      <c r="BI265" s="331" t="str">
        <f>IF(COUNT(BI250,N281)=2,ROUND(BI250*N281/SUM(N279:N288),#REF!),"")</f>
        <v/>
      </c>
      <c r="BJ265" s="331" t="str">
        <f>IF(COUNT(BJ250,O281)=2,ROUND(BJ250*O281/SUM(O279:O288),#REF!),"")</f>
        <v/>
      </c>
      <c r="BK265" s="331" t="str">
        <f>IF(COUNT(BK250,P281)=2,ROUND(BK250*P281/SUM(P279:P288),#REF!),"")</f>
        <v/>
      </c>
      <c r="BL265" s="331" t="str">
        <f>IF(COUNT(BL250,Q281)=2,ROUND(BL250*Q281/SUM(Q279:Q288),#REF!),"")</f>
        <v/>
      </c>
      <c r="BM265" s="331" t="str">
        <f>IF(COUNT(BM250,R281)=2,ROUND(BM250*R281/SUM(R279:R288),#REF!),"")</f>
        <v/>
      </c>
      <c r="BN265" s="331" t="str">
        <f>IF(COUNT(BN250,S281)=2,ROUND(BN250*S281/SUM(S279:S288),#REF!),"")</f>
        <v/>
      </c>
      <c r="BO265" s="331" t="str">
        <f>IF(COUNT(BO250,T281)=2,ROUND(BO250*T281/SUM(T279:T288),#REF!),"")</f>
        <v/>
      </c>
      <c r="BP265" s="331" t="str">
        <f>IF(COUNT(BP250,U281)=2,ROUND(BP250*U281/SUM(U279:U288),#REF!),"")</f>
        <v/>
      </c>
      <c r="BQ265" s="331" t="str">
        <f>IF(COUNT(BQ250,V281)=2,ROUND(BQ250*V281/SUM(V279:V288),#REF!),"")</f>
        <v/>
      </c>
      <c r="BR265" s="331" t="str">
        <f>IF(COUNT(BR250,W281)=2,ROUND(BR250*W281/SUM(W279:W288),#REF!),"")</f>
        <v/>
      </c>
      <c r="BS265" s="569" t="e">
        <f>IF(#REF!="発電事業者","年間送電電力量（GWh）","年間受電電力量（GWh）")</f>
        <v>#REF!</v>
      </c>
      <c r="BT265" s="569"/>
      <c r="BU265" s="569"/>
      <c r="BV265" s="333" t="s">
        <v>25</v>
      </c>
      <c r="BW265" s="582"/>
      <c r="BX265" s="582"/>
      <c r="BY265" s="331" t="str">
        <f>IF(COUNT(BY250,X281)=2,ROUND(BY250*X281/SUM(X279:X288),#REF!),"")</f>
        <v/>
      </c>
      <c r="BZ265" s="331" t="str">
        <f>IF(COUNT(BZ250,Y281)=2,ROUND(BZ250*Y281/SUM(Y279:Y288),#REF!),"")</f>
        <v/>
      </c>
      <c r="CA265" s="331" t="str">
        <f>IF(COUNT(CA250,Z281)=2,ROUND(CA250*Z281/SUM(Z279:Z288),#REF!),"")</f>
        <v/>
      </c>
      <c r="CB265" s="331" t="str">
        <f>IF(COUNT(CB250,AA281)=2,ROUND(CB250*AA281/SUM(AA279:AA288),#REF!),"")</f>
        <v/>
      </c>
      <c r="CC265" s="331" t="str">
        <f>IF(COUNT(CC250,AB281)=2,ROUND(CC250*AB281/SUM(AB279:AB288),#REF!),"")</f>
        <v/>
      </c>
      <c r="CD265" s="331" t="str">
        <f>IF(COUNT(CD250,AC281)=2,ROUND(CD250*AC281/SUM(AC279:AC288),#REF!),"")</f>
        <v/>
      </c>
      <c r="CE265" s="331" t="str">
        <f>IF(COUNT(CE250,AD281)=2,ROUND(CE250*AD281/SUM(AD279:AD288),#REF!),"")</f>
        <v/>
      </c>
      <c r="CF265" s="331" t="str">
        <f>IF(COUNT(CF250,AE281)=2,ROUND(CF250*AE281/SUM(AE279:AE288),#REF!),"")</f>
        <v/>
      </c>
      <c r="CG265" s="331" t="str">
        <f>IF(COUNT(CG250,AF281)=2,ROUND(CG250*AF281/SUM(AF279:AF288),#REF!),"")</f>
        <v/>
      </c>
      <c r="CH265" s="565" t="str">
        <f>IF(COUNTA(AG281)=0,"",AG281)</f>
        <v/>
      </c>
      <c r="CI265" s="565"/>
      <c r="CJ265" s="565"/>
      <c r="CK265" s="565"/>
      <c r="CL265" s="565"/>
      <c r="CM265" s="565"/>
      <c r="CN265" s="565"/>
      <c r="CO265" s="565"/>
      <c r="CP265" s="565"/>
      <c r="CQ265" s="565"/>
    </row>
    <row r="266" spans="3:95" s="243" customFormat="1" ht="13.5" customHeight="1">
      <c r="C266" s="606"/>
      <c r="D266" s="607"/>
      <c r="E266" s="608" t="s">
        <v>212</v>
      </c>
      <c r="F266" s="609"/>
      <c r="G266" s="610"/>
      <c r="H266" s="261"/>
      <c r="I266" s="261"/>
      <c r="J266" s="261"/>
      <c r="K266" s="261"/>
      <c r="L266" s="261"/>
      <c r="M266" s="261"/>
      <c r="N266" s="261"/>
      <c r="O266" s="261"/>
      <c r="P266" s="261"/>
      <c r="Q266" s="261"/>
      <c r="R266" s="261"/>
      <c r="S266" s="261"/>
      <c r="T266" s="262" t="str">
        <f>IF(COUNT(H266:S266)=0,"",SUMPRODUCT(ROUND(H266:S266,1)))</f>
        <v/>
      </c>
      <c r="U266" s="621"/>
      <c r="V266" s="622"/>
      <c r="W266" s="622"/>
      <c r="X266" s="622"/>
      <c r="Y266" s="622"/>
      <c r="Z266" s="623"/>
      <c r="AA266" s="257"/>
      <c r="AB266" s="257"/>
      <c r="AC266" s="257"/>
      <c r="AD266" s="299"/>
      <c r="AE266" s="299"/>
      <c r="AF266" s="268"/>
      <c r="AG266" s="268"/>
      <c r="AH266" s="268"/>
      <c r="AI266" s="271"/>
      <c r="AJ266" s="271"/>
      <c r="AK266" s="271"/>
      <c r="AL266" s="271"/>
      <c r="AM266" s="271"/>
      <c r="AN266" s="271"/>
      <c r="AO266" s="271"/>
      <c r="AP266" s="271"/>
      <c r="AQ266" s="271"/>
      <c r="AR266" s="271"/>
      <c r="AS266" s="271"/>
      <c r="AT266" s="271"/>
      <c r="AU266" s="272"/>
      <c r="AX266" s="569" t="str">
        <f>IF(C282="","",C282)</f>
        <v/>
      </c>
      <c r="AY266" s="569"/>
      <c r="AZ266" s="587" t="str">
        <f>IF(E282="","",E282)</f>
        <v/>
      </c>
      <c r="BA266" s="590" t="str">
        <f ca="1">IF(F282="","",F282)</f>
        <v/>
      </c>
      <c r="BB266" s="590"/>
      <c r="BC266" s="590"/>
      <c r="BD266" s="587" t="str">
        <f>IF(I282="","",I282)</f>
        <v/>
      </c>
      <c r="BE266" s="578" t="e">
        <f>IF(#REF!="発電事業者","送電電力（MW）","受電電力（MW）")</f>
        <v>#REF!</v>
      </c>
      <c r="BF266" s="579"/>
      <c r="BG266" s="331" t="str">
        <f>IF(COUNT(BG248,L282)=2,ROUND(BG248*L282/SUM(L279:L288),#REF!),"")</f>
        <v/>
      </c>
      <c r="BH266" s="331" t="str">
        <f>IF(COUNT(BH248,M282)=2,ROUND(BH248*M282/SUM(M279:M288),#REF!),"")</f>
        <v/>
      </c>
      <c r="BI266" s="331" t="str">
        <f>IF(COUNT(BI248,N282)=2,ROUND(BI248*N282/SUM(N279:N288),#REF!),"")</f>
        <v/>
      </c>
      <c r="BJ266" s="331" t="str">
        <f>IF(COUNT(BJ248,O282)=2,ROUND(BJ248*O282/SUM(O279:O288),#REF!),"")</f>
        <v/>
      </c>
      <c r="BK266" s="331" t="str">
        <f>IF(COUNT(BK248,P282)=2,ROUND(BK248*P282/SUM(P279:P288),#REF!),"")</f>
        <v/>
      </c>
      <c r="BL266" s="331" t="str">
        <f>IF(COUNT(BL248,Q282)=2,ROUND(BL248*Q282/SUM(Q279:Q288),#REF!),"")</f>
        <v/>
      </c>
      <c r="BM266" s="331" t="str">
        <f>IF(COUNT(BM248,R282)=2,ROUND(BM248*R282/SUM(R279:R288),#REF!),"")</f>
        <v/>
      </c>
      <c r="BN266" s="331" t="str">
        <f>IF(COUNT(BN248,S282)=2,ROUND(BN248*S282/SUM(S279:S288),#REF!),"")</f>
        <v/>
      </c>
      <c r="BO266" s="331" t="str">
        <f>IF(COUNT(BO248,T282)=2,ROUND(BO248*T282/SUM(T279:T288),#REF!),"")</f>
        <v/>
      </c>
      <c r="BP266" s="331" t="str">
        <f>IF(COUNT(BP248,U282)=2,ROUND(BP248*U282/SUM(U279:U288),#REF!),"")</f>
        <v/>
      </c>
      <c r="BQ266" s="331" t="str">
        <f>IF(COUNT(BQ248,V282)=2,ROUND(BQ248*V282/SUM(V279:V288),#REF!),"")</f>
        <v/>
      </c>
      <c r="BR266" s="331" t="str">
        <f>IF(COUNT(BR248,W282)=2,ROUND(BR248*W282/SUM(W279:W288),#REF!),"")</f>
        <v/>
      </c>
      <c r="BS266" s="569" t="e">
        <f>IF(#REF!="発電事業者","送電電力（MW）","受電電力（MW）")</f>
        <v>#REF!</v>
      </c>
      <c r="BT266" s="569"/>
      <c r="BU266" s="569"/>
      <c r="BV266" s="333" t="s">
        <v>171</v>
      </c>
      <c r="BW266" s="580"/>
      <c r="BX266" s="580"/>
      <c r="BY266" s="331" t="str">
        <f>IF(COUNT(BY248,X282)=2,ROUND(BY248*X282/SUM(X279:X288),#REF!),"")</f>
        <v/>
      </c>
      <c r="BZ266" s="331" t="str">
        <f>IF(COUNT(BZ248,Y282)=2,ROUND(BZ248*Y282/SUM(Y279:Y288),#REF!),"")</f>
        <v/>
      </c>
      <c r="CA266" s="331" t="str">
        <f>IF(COUNT(CA248,Z282)=2,ROUND(CA248*Z282/SUM(Z279:Z288),#REF!),"")</f>
        <v/>
      </c>
      <c r="CB266" s="331" t="str">
        <f>IF(COUNT(CB248,AA282)=2,ROUND(CB248*AA282/SUM(AA279:AA288),#REF!),"")</f>
        <v/>
      </c>
      <c r="CC266" s="331" t="str">
        <f>IF(COUNT(CC248,AB282)=2,ROUND(CC248*AB282/SUM(AB279:AB288),#REF!),"")</f>
        <v/>
      </c>
      <c r="CD266" s="331" t="str">
        <f>IF(COUNT(CD248,AC282)=2,ROUND(CD248*AC282/SUM(AC279:AC288),#REF!),"")</f>
        <v/>
      </c>
      <c r="CE266" s="331" t="str">
        <f>IF(COUNT(CE248,AD282)=2,ROUND(CE248*AD282/SUM(AD279:AD288),#REF!),"")</f>
        <v/>
      </c>
      <c r="CF266" s="331" t="str">
        <f>IF(COUNT(CF248,AE282)=2,ROUND(CF248*AE282/SUM(AE279:AE288),#REF!),"")</f>
        <v/>
      </c>
      <c r="CG266" s="331" t="str">
        <f>IF(COUNT(CG248,AF282)=2,ROUND(CG248*AF282/SUM(AF279:AF288),#REF!),"")</f>
        <v/>
      </c>
      <c r="CH266" s="563" t="s">
        <v>118</v>
      </c>
      <c r="CI266" s="563"/>
      <c r="CJ266" s="563"/>
      <c r="CK266" s="563"/>
      <c r="CL266" s="563"/>
      <c r="CM266" s="563"/>
      <c r="CN266" s="563"/>
      <c r="CO266" s="563"/>
      <c r="CP266" s="563"/>
      <c r="CQ266" s="563"/>
    </row>
    <row r="267" spans="3:95" s="243" customFormat="1" ht="13.5" customHeight="1">
      <c r="C267" s="604" t="e">
        <f>DATE(#REF!+7,1,1)</f>
        <v>#REF!</v>
      </c>
      <c r="D267" s="605"/>
      <c r="E267" s="613" t="s">
        <v>198</v>
      </c>
      <c r="F267" s="614"/>
      <c r="G267" s="615"/>
      <c r="H267" s="256"/>
      <c r="I267" s="256"/>
      <c r="J267" s="256"/>
      <c r="K267" s="256"/>
      <c r="L267" s="256"/>
      <c r="M267" s="256"/>
      <c r="N267" s="256"/>
      <c r="O267" s="256"/>
      <c r="P267" s="256"/>
      <c r="Q267" s="256"/>
      <c r="R267" s="256"/>
      <c r="S267" s="256"/>
      <c r="T267" s="255"/>
      <c r="U267" s="621"/>
      <c r="V267" s="622"/>
      <c r="W267" s="622"/>
      <c r="X267" s="622"/>
      <c r="Y267" s="622"/>
      <c r="Z267" s="623"/>
      <c r="AA267" s="257"/>
      <c r="AB267" s="257"/>
      <c r="AC267" s="257"/>
      <c r="AD267" s="299"/>
      <c r="AE267" s="299"/>
      <c r="AF267" s="268"/>
      <c r="AG267" s="268"/>
      <c r="AH267" s="268"/>
      <c r="AI267" s="257"/>
      <c r="AJ267" s="257"/>
      <c r="AK267" s="257"/>
      <c r="AL267" s="257"/>
      <c r="AM267" s="257"/>
      <c r="AN267" s="257"/>
      <c r="AO267" s="257"/>
      <c r="AP267" s="257"/>
      <c r="AQ267" s="257"/>
      <c r="AR267" s="257"/>
      <c r="AS267" s="257"/>
      <c r="AT267" s="257"/>
      <c r="AU267" s="257"/>
      <c r="AX267" s="569"/>
      <c r="AY267" s="569"/>
      <c r="AZ267" s="588"/>
      <c r="BA267" s="590"/>
      <c r="BB267" s="590"/>
      <c r="BC267" s="590"/>
      <c r="BD267" s="588"/>
      <c r="BE267" s="583"/>
      <c r="BF267" s="584"/>
      <c r="BG267" s="259"/>
      <c r="BH267" s="259"/>
      <c r="BI267" s="259"/>
      <c r="BJ267" s="259"/>
      <c r="BK267" s="259"/>
      <c r="BL267" s="259"/>
      <c r="BM267" s="259"/>
      <c r="BN267" s="259"/>
      <c r="BO267" s="259"/>
      <c r="BP267" s="259"/>
      <c r="BQ267" s="259"/>
      <c r="BR267" s="259"/>
      <c r="BS267" s="569"/>
      <c r="BT267" s="569"/>
      <c r="BU267" s="569"/>
      <c r="BV267" s="333" t="s">
        <v>172</v>
      </c>
      <c r="BW267" s="581"/>
      <c r="BX267" s="581"/>
      <c r="BY267" s="331" t="str">
        <f>IF(COUNT(BY249,X282)=2,ROUND(BY249*X282/SUM(X279:X288),#REF!),"")</f>
        <v/>
      </c>
      <c r="BZ267" s="331" t="str">
        <f>IF(COUNT(BZ249,Y282)=2,ROUND(BZ249*Y282/SUM(Y279:Y288),#REF!),"")</f>
        <v/>
      </c>
      <c r="CA267" s="331" t="str">
        <f>IF(COUNT(CA249,Z282)=2,ROUND(CA249*Z282/SUM(Z279:Z288),#REF!),"")</f>
        <v/>
      </c>
      <c r="CB267" s="331" t="str">
        <f>IF(COUNT(CB249,AA282)=2,ROUND(CB249*AA282/SUM(AA279:AA288),#REF!),"")</f>
        <v/>
      </c>
      <c r="CC267" s="331" t="str">
        <f>IF(COUNT(CC249,AB282)=2,ROUND(CC249*AB282/SUM(AB279:AB288),#REF!),"")</f>
        <v/>
      </c>
      <c r="CD267" s="331" t="str">
        <f>IF(COUNT(CD249,AC282)=2,ROUND(CD249*AC282/SUM(AC279:AC288),#REF!),"")</f>
        <v/>
      </c>
      <c r="CE267" s="331" t="str">
        <f>IF(COUNT(CE249,AD282)=2,ROUND(CE249*AD282/SUM(AD279:AD288),#REF!),"")</f>
        <v/>
      </c>
      <c r="CF267" s="331" t="str">
        <f>IF(COUNT(CF249,AE282)=2,ROUND(CF249*AE282/SUM(AE279:AE288),#REF!),"")</f>
        <v/>
      </c>
      <c r="CG267" s="331" t="str">
        <f>IF(COUNT(CG249,AF282)=2,ROUND(CG249*AF282/SUM(AF279:AF288),#REF!),"")</f>
        <v/>
      </c>
      <c r="CH267" s="564" t="str">
        <f>IF(CH266="","",CH266)</f>
        <v>地熱</v>
      </c>
      <c r="CI267" s="564"/>
      <c r="CJ267" s="564"/>
      <c r="CK267" s="564"/>
      <c r="CL267" s="564"/>
      <c r="CM267" s="564"/>
      <c r="CN267" s="564"/>
      <c r="CO267" s="564"/>
      <c r="CP267" s="564"/>
      <c r="CQ267" s="564"/>
    </row>
    <row r="268" spans="3:95" s="243" customFormat="1" ht="13.5" customHeight="1">
      <c r="C268" s="606"/>
      <c r="D268" s="607"/>
      <c r="E268" s="608" t="s">
        <v>212</v>
      </c>
      <c r="F268" s="609"/>
      <c r="G268" s="610"/>
      <c r="H268" s="261"/>
      <c r="I268" s="261"/>
      <c r="J268" s="261"/>
      <c r="K268" s="261"/>
      <c r="L268" s="261"/>
      <c r="M268" s="261"/>
      <c r="N268" s="261"/>
      <c r="O268" s="261"/>
      <c r="P268" s="261"/>
      <c r="Q268" s="261"/>
      <c r="R268" s="261"/>
      <c r="S268" s="261"/>
      <c r="T268" s="262" t="str">
        <f>IF(COUNT(H268:S268)=0,"",SUMPRODUCT(ROUND(H268:S268,1)))</f>
        <v/>
      </c>
      <c r="U268" s="621"/>
      <c r="V268" s="622"/>
      <c r="W268" s="622"/>
      <c r="X268" s="622"/>
      <c r="Y268" s="622"/>
      <c r="Z268" s="623"/>
      <c r="AA268" s="257"/>
      <c r="AB268" s="257"/>
      <c r="AC268" s="257"/>
      <c r="AD268" s="299"/>
      <c r="AE268" s="299"/>
      <c r="AF268" s="268"/>
      <c r="AG268" s="268"/>
      <c r="AH268" s="268"/>
      <c r="AI268" s="271"/>
      <c r="AJ268" s="271"/>
      <c r="AK268" s="271"/>
      <c r="AL268" s="271"/>
      <c r="AM268" s="271"/>
      <c r="AN268" s="271"/>
      <c r="AO268" s="271"/>
      <c r="AP268" s="271"/>
      <c r="AQ268" s="271"/>
      <c r="AR268" s="271"/>
      <c r="AS268" s="271"/>
      <c r="AT268" s="271"/>
      <c r="AU268" s="272"/>
      <c r="AX268" s="569"/>
      <c r="AY268" s="569"/>
      <c r="AZ268" s="589"/>
      <c r="BA268" s="590"/>
      <c r="BB268" s="590"/>
      <c r="BC268" s="590"/>
      <c r="BD268" s="589"/>
      <c r="BE268" s="585" t="e">
        <f>IF(#REF!="発電事業者","月間送電電力量（GWh）","月間受電電力量（GWh）")</f>
        <v>#REF!</v>
      </c>
      <c r="BF268" s="586"/>
      <c r="BG268" s="331" t="str">
        <f>IF(COUNT(BG250,L282)=2,ROUND(BG250*L282/SUM(L279:L288),#REF!),"")</f>
        <v/>
      </c>
      <c r="BH268" s="331" t="str">
        <f>IF(COUNT(BH250,M282)=2,ROUND(BH250*M282/SUM(M279:M288),#REF!),"")</f>
        <v/>
      </c>
      <c r="BI268" s="331" t="str">
        <f>IF(COUNT(BI250,N282)=2,ROUND(BI250*N282/SUM(N279:N288),#REF!),"")</f>
        <v/>
      </c>
      <c r="BJ268" s="331" t="str">
        <f>IF(COUNT(BJ250,O282)=2,ROUND(BJ250*O282/SUM(O279:O288),#REF!),"")</f>
        <v/>
      </c>
      <c r="BK268" s="331" t="str">
        <f>IF(COUNT(BK250,P282)=2,ROUND(BK250*P282/SUM(P279:P288),#REF!),"")</f>
        <v/>
      </c>
      <c r="BL268" s="331" t="str">
        <f>IF(COUNT(BL250,Q282)=2,ROUND(BL250*Q282/SUM(Q279:Q288),#REF!),"")</f>
        <v/>
      </c>
      <c r="BM268" s="331" t="str">
        <f>IF(COUNT(BM250,R282)=2,ROUND(BM250*R282/SUM(R279:R288),#REF!),"")</f>
        <v/>
      </c>
      <c r="BN268" s="331" t="str">
        <f>IF(COUNT(BN250,S282)=2,ROUND(BN250*S282/SUM(S279:S288),#REF!),"")</f>
        <v/>
      </c>
      <c r="BO268" s="331" t="str">
        <f>IF(COUNT(BO250,T282)=2,ROUND(BO250*T282/SUM(T279:T288),#REF!),"")</f>
        <v/>
      </c>
      <c r="BP268" s="331" t="str">
        <f>IF(COUNT(BP250,U282)=2,ROUND(BP250*U282/SUM(U279:U288),#REF!),"")</f>
        <v/>
      </c>
      <c r="BQ268" s="331" t="str">
        <f>IF(COUNT(BQ250,V282)=2,ROUND(BQ250*V282/SUM(V279:V288),#REF!),"")</f>
        <v/>
      </c>
      <c r="BR268" s="331" t="str">
        <f>IF(COUNT(BR250,W282)=2,ROUND(BR250*W282/SUM(W279:W288),#REF!),"")</f>
        <v/>
      </c>
      <c r="BS268" s="569" t="e">
        <f>IF(#REF!="発電事業者","年間送電電力量（GWh）","年間受電電力量（GWh）")</f>
        <v>#REF!</v>
      </c>
      <c r="BT268" s="569"/>
      <c r="BU268" s="569"/>
      <c r="BV268" s="333" t="s">
        <v>25</v>
      </c>
      <c r="BW268" s="582"/>
      <c r="BX268" s="582"/>
      <c r="BY268" s="331" t="str">
        <f>IF(COUNT(BY250,X282)=2,ROUND(BY250*X282/SUM(X279:X288),#REF!),"")</f>
        <v/>
      </c>
      <c r="BZ268" s="331" t="str">
        <f>IF(COUNT(BZ250,Y282)=2,ROUND(BZ250*Y282/SUM(Y279:Y288),#REF!),"")</f>
        <v/>
      </c>
      <c r="CA268" s="331" t="str">
        <f>IF(COUNT(CA250,Z282)=2,ROUND(CA250*Z282/SUM(Z279:Z288),#REF!),"")</f>
        <v/>
      </c>
      <c r="CB268" s="331" t="str">
        <f>IF(COUNT(CB250,AA282)=2,ROUND(CB250*AA282/SUM(AA279:AA288),#REF!),"")</f>
        <v/>
      </c>
      <c r="CC268" s="331" t="str">
        <f>IF(COUNT(CC250,AB282)=2,ROUND(CC250*AB282/SUM(AB279:AB288),#REF!),"")</f>
        <v/>
      </c>
      <c r="CD268" s="331" t="str">
        <f>IF(COUNT(CD250,AC282)=2,ROUND(CD250*AC282/SUM(AC279:AC288),#REF!),"")</f>
        <v/>
      </c>
      <c r="CE268" s="331" t="str">
        <f>IF(COUNT(CE250,AD282)=2,ROUND(CE250*AD282/SUM(AD279:AD288),#REF!),"")</f>
        <v/>
      </c>
      <c r="CF268" s="331" t="str">
        <f>IF(COUNT(CF250,AE282)=2,ROUND(CF250*AE282/SUM(AE279:AE288),#REF!),"")</f>
        <v/>
      </c>
      <c r="CG268" s="331" t="str">
        <f>IF(COUNT(CG250,AF282)=2,ROUND(CG250*AF282/SUM(AF279:AF288),#REF!),"")</f>
        <v/>
      </c>
      <c r="CH268" s="565" t="str">
        <f>IF(COUNTA(AG282)=0,"",AG282)</f>
        <v/>
      </c>
      <c r="CI268" s="565"/>
      <c r="CJ268" s="565"/>
      <c r="CK268" s="565"/>
      <c r="CL268" s="565"/>
      <c r="CM268" s="565"/>
      <c r="CN268" s="565"/>
      <c r="CO268" s="565"/>
      <c r="CP268" s="565"/>
      <c r="CQ268" s="565"/>
    </row>
    <row r="269" spans="3:95" s="243" customFormat="1" ht="13.5" customHeight="1">
      <c r="C269" s="604" t="e">
        <f>DATE(#REF!+8,1,1)</f>
        <v>#REF!</v>
      </c>
      <c r="D269" s="605"/>
      <c r="E269" s="613" t="s">
        <v>198</v>
      </c>
      <c r="F269" s="614"/>
      <c r="G269" s="615"/>
      <c r="H269" s="256"/>
      <c r="I269" s="256"/>
      <c r="J269" s="256"/>
      <c r="K269" s="256"/>
      <c r="L269" s="256"/>
      <c r="M269" s="256"/>
      <c r="N269" s="256"/>
      <c r="O269" s="256"/>
      <c r="P269" s="256"/>
      <c r="Q269" s="256"/>
      <c r="R269" s="256"/>
      <c r="S269" s="256"/>
      <c r="T269" s="255"/>
      <c r="U269" s="621"/>
      <c r="V269" s="622"/>
      <c r="W269" s="622"/>
      <c r="X269" s="622"/>
      <c r="Y269" s="622"/>
      <c r="Z269" s="623"/>
      <c r="AA269" s="257"/>
      <c r="AB269" s="257"/>
      <c r="AC269" s="257"/>
      <c r="AD269" s="299"/>
      <c r="AE269" s="299"/>
      <c r="AF269" s="268"/>
      <c r="AG269" s="268"/>
      <c r="AH269" s="268"/>
      <c r="AI269" s="257"/>
      <c r="AJ269" s="257"/>
      <c r="AK269" s="257"/>
      <c r="AL269" s="257"/>
      <c r="AM269" s="257"/>
      <c r="AN269" s="257"/>
      <c r="AO269" s="257"/>
      <c r="AP269" s="257"/>
      <c r="AQ269" s="257"/>
      <c r="AR269" s="257"/>
      <c r="AS269" s="257"/>
      <c r="AT269" s="257"/>
      <c r="AU269" s="257"/>
      <c r="AX269" s="569" t="str">
        <f>IF(C283="","",C283)</f>
        <v/>
      </c>
      <c r="AY269" s="569"/>
      <c r="AZ269" s="587" t="str">
        <f>IF(E283="","",E283)</f>
        <v/>
      </c>
      <c r="BA269" s="590" t="str">
        <f ca="1">IF(F283="","",F283)</f>
        <v/>
      </c>
      <c r="BB269" s="590"/>
      <c r="BC269" s="590"/>
      <c r="BD269" s="587" t="str">
        <f>IF(I283="","",I283)</f>
        <v/>
      </c>
      <c r="BE269" s="578" t="e">
        <f>IF(#REF!="発電事業者","送電電力（MW）","受電電力（MW）")</f>
        <v>#REF!</v>
      </c>
      <c r="BF269" s="579"/>
      <c r="BG269" s="331" t="str">
        <f>IF(COUNT(BG248,L283)=2,ROUND(BG248*L283/SUM(L279:L288),#REF!),"")</f>
        <v/>
      </c>
      <c r="BH269" s="331" t="str">
        <f>IF(COUNT(BH248,M283)=2,ROUND(BH248*M283/SUM(M279:M288),#REF!),"")</f>
        <v/>
      </c>
      <c r="BI269" s="331" t="str">
        <f>IF(COUNT(BI248,N283)=2,ROUND(BI248*N283/SUM(N279:N288),#REF!),"")</f>
        <v/>
      </c>
      <c r="BJ269" s="331" t="str">
        <f>IF(COUNT(BJ248,O283)=2,ROUND(BJ248*O283/SUM(O279:O288),#REF!),"")</f>
        <v/>
      </c>
      <c r="BK269" s="331" t="str">
        <f>IF(COUNT(BK248,P283)=2,ROUND(BK248*P283/SUM(P279:P288),#REF!),"")</f>
        <v/>
      </c>
      <c r="BL269" s="331" t="str">
        <f>IF(COUNT(BL248,Q283)=2,ROUND(BL248*Q283/SUM(Q279:Q288),#REF!),"")</f>
        <v/>
      </c>
      <c r="BM269" s="331" t="str">
        <f>IF(COUNT(BM248,R283)=2,ROUND(BM248*R283/SUM(R279:R288),#REF!),"")</f>
        <v/>
      </c>
      <c r="BN269" s="331" t="str">
        <f>IF(COUNT(BN248,S283)=2,ROUND(BN248*S283/SUM(S279:S288),#REF!),"")</f>
        <v/>
      </c>
      <c r="BO269" s="331" t="str">
        <f>IF(COUNT(BO248,T283)=2,ROUND(BO248*T283/SUM(T279:T288),#REF!),"")</f>
        <v/>
      </c>
      <c r="BP269" s="331" t="str">
        <f>IF(COUNT(BP248,U283)=2,ROUND(BP248*U283/SUM(U279:U288),#REF!),"")</f>
        <v/>
      </c>
      <c r="BQ269" s="331" t="str">
        <f>IF(COUNT(BQ248,V283)=2,ROUND(BQ248*V283/SUM(V279:V288),#REF!),"")</f>
        <v/>
      </c>
      <c r="BR269" s="331" t="str">
        <f>IF(COUNT(BR248,W283)=2,ROUND(BR248*W283/SUM(W279:W288),#REF!),"")</f>
        <v/>
      </c>
      <c r="BS269" s="569" t="e">
        <f>IF(#REF!="発電事業者","送電電力（MW）","受電電力（MW）")</f>
        <v>#REF!</v>
      </c>
      <c r="BT269" s="569"/>
      <c r="BU269" s="569"/>
      <c r="BV269" s="333" t="s">
        <v>171</v>
      </c>
      <c r="BW269" s="580"/>
      <c r="BX269" s="580"/>
      <c r="BY269" s="331" t="str">
        <f>IF(COUNT(BY248,X283)=2,ROUND(BY248*X283/SUM(X279:X288),#REF!),"")</f>
        <v/>
      </c>
      <c r="BZ269" s="331" t="str">
        <f>IF(COUNT(BZ248,Y283)=2,ROUND(BZ248*Y283/SUM(Y279:Y288),#REF!),"")</f>
        <v/>
      </c>
      <c r="CA269" s="331" t="str">
        <f>IF(COUNT(CA248,Z283)=2,ROUND(CA248*Z283/SUM(Z279:Z288),#REF!),"")</f>
        <v/>
      </c>
      <c r="CB269" s="331" t="str">
        <f>IF(COUNT(CB248,AA283)=2,ROUND(CB248*AA283/SUM(AA279:AA288),#REF!),"")</f>
        <v/>
      </c>
      <c r="CC269" s="331" t="str">
        <f>IF(COUNT(CC248,AB283)=2,ROUND(CC248*AB283/SUM(AB279:AB288),#REF!),"")</f>
        <v/>
      </c>
      <c r="CD269" s="331" t="str">
        <f>IF(COUNT(CD248,AC283)=2,ROUND(CD248*AC283/SUM(AC279:AC288),#REF!),"")</f>
        <v/>
      </c>
      <c r="CE269" s="331" t="str">
        <f>IF(COUNT(CE248,AD283)=2,ROUND(CE248*AD283/SUM(AD279:AD288),#REF!),"")</f>
        <v/>
      </c>
      <c r="CF269" s="331" t="str">
        <f>IF(COUNT(CF248,AE283)=2,ROUND(CF248*AE283/SUM(AE279:AE288),#REF!),"")</f>
        <v/>
      </c>
      <c r="CG269" s="331" t="str">
        <f>IF(COUNT(CG248,AF283)=2,ROUND(CG248*AF283/SUM(AF279:AF288),#REF!),"")</f>
        <v/>
      </c>
      <c r="CH269" s="563" t="s">
        <v>118</v>
      </c>
      <c r="CI269" s="563"/>
      <c r="CJ269" s="563"/>
      <c r="CK269" s="563"/>
      <c r="CL269" s="563"/>
      <c r="CM269" s="563"/>
      <c r="CN269" s="563"/>
      <c r="CO269" s="563"/>
      <c r="CP269" s="563"/>
      <c r="CQ269" s="563"/>
    </row>
    <row r="270" spans="3:95" s="243" customFormat="1" ht="13.5" customHeight="1">
      <c r="C270" s="606"/>
      <c r="D270" s="607"/>
      <c r="E270" s="608" t="s">
        <v>212</v>
      </c>
      <c r="F270" s="609"/>
      <c r="G270" s="610"/>
      <c r="H270" s="261"/>
      <c r="I270" s="261"/>
      <c r="J270" s="261"/>
      <c r="K270" s="261"/>
      <c r="L270" s="261"/>
      <c r="M270" s="261"/>
      <c r="N270" s="261"/>
      <c r="O270" s="261"/>
      <c r="P270" s="261"/>
      <c r="Q270" s="261"/>
      <c r="R270" s="261"/>
      <c r="S270" s="261"/>
      <c r="T270" s="262" t="str">
        <f>IF(COUNT(H270:S270)=0,"",SUMPRODUCT(ROUND(H270:S270,1)))</f>
        <v/>
      </c>
      <c r="U270" s="624"/>
      <c r="V270" s="625"/>
      <c r="W270" s="625"/>
      <c r="X270" s="625"/>
      <c r="Y270" s="625"/>
      <c r="Z270" s="626"/>
      <c r="AA270" s="257"/>
      <c r="AB270" s="257"/>
      <c r="AC270" s="257"/>
      <c r="AD270" s="299"/>
      <c r="AE270" s="299"/>
      <c r="AF270" s="268"/>
      <c r="AG270" s="268"/>
      <c r="AH270" s="268"/>
      <c r="AI270" s="271"/>
      <c r="AJ270" s="271"/>
      <c r="AK270" s="271"/>
      <c r="AL270" s="271"/>
      <c r="AM270" s="271"/>
      <c r="AN270" s="271"/>
      <c r="AO270" s="271"/>
      <c r="AP270" s="271"/>
      <c r="AQ270" s="271"/>
      <c r="AR270" s="271"/>
      <c r="AS270" s="271"/>
      <c r="AT270" s="271"/>
      <c r="AU270" s="272"/>
      <c r="AX270" s="569"/>
      <c r="AY270" s="569"/>
      <c r="AZ270" s="588"/>
      <c r="BA270" s="590"/>
      <c r="BB270" s="590"/>
      <c r="BC270" s="590"/>
      <c r="BD270" s="588"/>
      <c r="BE270" s="583"/>
      <c r="BF270" s="584"/>
      <c r="BG270" s="259"/>
      <c r="BH270" s="259"/>
      <c r="BI270" s="259"/>
      <c r="BJ270" s="259"/>
      <c r="BK270" s="259"/>
      <c r="BL270" s="259"/>
      <c r="BM270" s="259"/>
      <c r="BN270" s="259"/>
      <c r="BO270" s="259"/>
      <c r="BP270" s="259"/>
      <c r="BQ270" s="259"/>
      <c r="BR270" s="259"/>
      <c r="BS270" s="569"/>
      <c r="BT270" s="569"/>
      <c r="BU270" s="569"/>
      <c r="BV270" s="333" t="s">
        <v>172</v>
      </c>
      <c r="BW270" s="581"/>
      <c r="BX270" s="581"/>
      <c r="BY270" s="331" t="str">
        <f>IF(COUNT(BY249,X283)=2,ROUND(BY249*X283/SUM(X279:X288),#REF!),"")</f>
        <v/>
      </c>
      <c r="BZ270" s="331" t="str">
        <f>IF(COUNT(BZ249,Y283)=2,ROUND(BZ249*Y283/SUM(Y279:Y288),#REF!),"")</f>
        <v/>
      </c>
      <c r="CA270" s="331" t="str">
        <f>IF(COUNT(CA249,Z283)=2,ROUND(CA249*Z283/SUM(Z279:Z288),#REF!),"")</f>
        <v/>
      </c>
      <c r="CB270" s="331" t="str">
        <f>IF(COUNT(CB249,AA283)=2,ROUND(CB249*AA283/SUM(AA279:AA288),#REF!),"")</f>
        <v/>
      </c>
      <c r="CC270" s="331" t="str">
        <f>IF(COUNT(CC249,AB283)=2,ROUND(CC249*AB283/SUM(AB279:AB288),#REF!),"")</f>
        <v/>
      </c>
      <c r="CD270" s="331" t="str">
        <f>IF(COUNT(CD249,AC283)=2,ROUND(CD249*AC283/SUM(AC279:AC288),#REF!),"")</f>
        <v/>
      </c>
      <c r="CE270" s="331" t="str">
        <f>IF(COUNT(CE249,AD283)=2,ROUND(CE249*AD283/SUM(AD279:AD288),#REF!),"")</f>
        <v/>
      </c>
      <c r="CF270" s="331" t="str">
        <f>IF(COUNT(CF249,AE283)=2,ROUND(CF249*AE283/SUM(AE279:AE288),#REF!),"")</f>
        <v/>
      </c>
      <c r="CG270" s="331" t="str">
        <f>IF(COUNT(CG249,AF283)=2,ROUND(CG249*AF283/SUM(AF279:AF288),#REF!),"")</f>
        <v/>
      </c>
      <c r="CH270" s="564" t="str">
        <f>IF(CH269="","",CH269)</f>
        <v>地熱</v>
      </c>
      <c r="CI270" s="564"/>
      <c r="CJ270" s="564"/>
      <c r="CK270" s="564"/>
      <c r="CL270" s="564"/>
      <c r="CM270" s="564"/>
      <c r="CN270" s="564"/>
      <c r="CO270" s="564"/>
      <c r="CP270" s="564"/>
      <c r="CQ270" s="564"/>
    </row>
    <row r="271" spans="3:95" s="243" customFormat="1" ht="13.5" customHeight="1">
      <c r="C271" s="604" t="e">
        <f>DATE(#REF!+9,1,1)</f>
        <v>#REF!</v>
      </c>
      <c r="D271" s="605"/>
      <c r="E271" s="613" t="s">
        <v>198</v>
      </c>
      <c r="F271" s="614"/>
      <c r="G271" s="615"/>
      <c r="H271" s="256"/>
      <c r="I271" s="256"/>
      <c r="J271" s="256"/>
      <c r="K271" s="256"/>
      <c r="L271" s="256"/>
      <c r="M271" s="256"/>
      <c r="N271" s="256"/>
      <c r="O271" s="256"/>
      <c r="P271" s="256"/>
      <c r="Q271" s="256"/>
      <c r="R271" s="256"/>
      <c r="S271" s="256"/>
      <c r="T271" s="255"/>
      <c r="U271" s="613" t="s">
        <v>210</v>
      </c>
      <c r="V271" s="614"/>
      <c r="W271" s="614"/>
      <c r="X271" s="615"/>
      <c r="Y271" s="666"/>
      <c r="Z271" s="667"/>
      <c r="AA271" s="257"/>
      <c r="AB271" s="257"/>
      <c r="AC271" s="257"/>
      <c r="AD271" s="299"/>
      <c r="AE271" s="299"/>
      <c r="AF271" s="268"/>
      <c r="AG271" s="268"/>
      <c r="AH271" s="268"/>
      <c r="AI271" s="257"/>
      <c r="AJ271" s="257"/>
      <c r="AK271" s="257"/>
      <c r="AL271" s="257"/>
      <c r="AM271" s="257"/>
      <c r="AN271" s="257"/>
      <c r="AO271" s="257"/>
      <c r="AP271" s="257"/>
      <c r="AQ271" s="257"/>
      <c r="AR271" s="257"/>
      <c r="AS271" s="257"/>
      <c r="AT271" s="257"/>
      <c r="AU271" s="257"/>
      <c r="AX271" s="569"/>
      <c r="AY271" s="569"/>
      <c r="AZ271" s="589"/>
      <c r="BA271" s="590"/>
      <c r="BB271" s="590"/>
      <c r="BC271" s="590"/>
      <c r="BD271" s="589"/>
      <c r="BE271" s="585" t="e">
        <f>IF(#REF!="発電事業者","月間送電電力量（GWh）","月間受電電力量（GWh）")</f>
        <v>#REF!</v>
      </c>
      <c r="BF271" s="586"/>
      <c r="BG271" s="331" t="str">
        <f>IF(COUNT(BG250,L283)=2,ROUND(BG250*L283/SUM(L279:L288),#REF!),"")</f>
        <v/>
      </c>
      <c r="BH271" s="331" t="str">
        <f>IF(COUNT(BH250,M283)=2,ROUND(BH250*M283/SUM(M279:M288),#REF!),"")</f>
        <v/>
      </c>
      <c r="BI271" s="331" t="str">
        <f>IF(COUNT(BI250,N283)=2,ROUND(BI250*N283/SUM(N279:N288),#REF!),"")</f>
        <v/>
      </c>
      <c r="BJ271" s="331" t="str">
        <f>IF(COUNT(BJ250,O283)=2,ROUND(BJ250*O283/SUM(O279:O288),#REF!),"")</f>
        <v/>
      </c>
      <c r="BK271" s="331" t="str">
        <f>IF(COUNT(BK250,P283)=2,ROUND(BK250*P283/SUM(P279:P288),#REF!),"")</f>
        <v/>
      </c>
      <c r="BL271" s="331" t="str">
        <f>IF(COUNT(BL250,Q283)=2,ROUND(BL250*Q283/SUM(Q279:Q288),#REF!),"")</f>
        <v/>
      </c>
      <c r="BM271" s="331" t="str">
        <f>IF(COUNT(BM250,R283)=2,ROUND(BM250*R283/SUM(R279:R288),#REF!),"")</f>
        <v/>
      </c>
      <c r="BN271" s="331" t="str">
        <f>IF(COUNT(BN250,S283)=2,ROUND(BN250*S283/SUM(S279:S288),#REF!),"")</f>
        <v/>
      </c>
      <c r="BO271" s="331" t="str">
        <f>IF(COUNT(BO250,T283)=2,ROUND(BO250*T283/SUM(T279:T288),#REF!),"")</f>
        <v/>
      </c>
      <c r="BP271" s="331" t="str">
        <f>IF(COUNT(BP250,U283)=2,ROUND(BP250*U283/SUM(U279:U288),#REF!),"")</f>
        <v/>
      </c>
      <c r="BQ271" s="331" t="str">
        <f>IF(COUNT(BQ250,V283)=2,ROUND(BQ250*V283/SUM(V279:V288),#REF!),"")</f>
        <v/>
      </c>
      <c r="BR271" s="331" t="str">
        <f>IF(COUNT(BR250,W283)=2,ROUND(BR250*W283/SUM(W279:W288),#REF!),"")</f>
        <v/>
      </c>
      <c r="BS271" s="569" t="e">
        <f>IF(#REF!="発電事業者","年間送電電力量（GWh）","年間受電電力量（GWh）")</f>
        <v>#REF!</v>
      </c>
      <c r="BT271" s="569"/>
      <c r="BU271" s="569"/>
      <c r="BV271" s="333" t="s">
        <v>25</v>
      </c>
      <c r="BW271" s="582"/>
      <c r="BX271" s="582"/>
      <c r="BY271" s="331" t="str">
        <f>IF(COUNT(BY250,X283)=2,ROUND(BY250*X283/SUM(X279:X288),#REF!),"")</f>
        <v/>
      </c>
      <c r="BZ271" s="331" t="str">
        <f>IF(COUNT(BZ250,Y283)=2,ROUND(BZ250*Y283/SUM(Y279:Y288),#REF!),"")</f>
        <v/>
      </c>
      <c r="CA271" s="331" t="str">
        <f>IF(COUNT(CA250,Z283)=2,ROUND(CA250*Z283/SUM(Z279:Z288),#REF!),"")</f>
        <v/>
      </c>
      <c r="CB271" s="331" t="str">
        <f>IF(COUNT(CB250,AA283)=2,ROUND(CB250*AA283/SUM(AA279:AA288),#REF!),"")</f>
        <v/>
      </c>
      <c r="CC271" s="331" t="str">
        <f>IF(COUNT(CC250,AB283)=2,ROUND(CC250*AB283/SUM(AB279:AB288),#REF!),"")</f>
        <v/>
      </c>
      <c r="CD271" s="331" t="str">
        <f>IF(COUNT(CD250,AC283)=2,ROUND(CD250*AC283/SUM(AC279:AC288),#REF!),"")</f>
        <v/>
      </c>
      <c r="CE271" s="331" t="str">
        <f>IF(COUNT(CE250,AD283)=2,ROUND(CE250*AD283/SUM(AD279:AD288),#REF!),"")</f>
        <v/>
      </c>
      <c r="CF271" s="331" t="str">
        <f>IF(COUNT(CF250,AE283)=2,ROUND(CF250*AE283/SUM(AE279:AE288),#REF!),"")</f>
        <v/>
      </c>
      <c r="CG271" s="331" t="str">
        <f>IF(COUNT(CG250,AF283)=2,ROUND(CG250*AF283/SUM(AF279:AF288),#REF!),"")</f>
        <v/>
      </c>
      <c r="CH271" s="565" t="str">
        <f>IF(COUNTA(AG283)=0,"",AG283)</f>
        <v/>
      </c>
      <c r="CI271" s="565"/>
      <c r="CJ271" s="565"/>
      <c r="CK271" s="565"/>
      <c r="CL271" s="565"/>
      <c r="CM271" s="565"/>
      <c r="CN271" s="565"/>
      <c r="CO271" s="565"/>
      <c r="CP271" s="565"/>
      <c r="CQ271" s="565"/>
    </row>
    <row r="272" spans="3:95" s="243" customFormat="1" ht="13.5" customHeight="1">
      <c r="C272" s="606"/>
      <c r="D272" s="607"/>
      <c r="E272" s="608" t="s">
        <v>212</v>
      </c>
      <c r="F272" s="609"/>
      <c r="G272" s="610"/>
      <c r="H272" s="261"/>
      <c r="I272" s="261"/>
      <c r="J272" s="261"/>
      <c r="K272" s="261"/>
      <c r="L272" s="261"/>
      <c r="M272" s="261"/>
      <c r="N272" s="261"/>
      <c r="O272" s="261"/>
      <c r="P272" s="261"/>
      <c r="Q272" s="261"/>
      <c r="R272" s="261"/>
      <c r="S272" s="261"/>
      <c r="T272" s="262" t="str">
        <f>IF(COUNT(H272:S272)=0,"",SUMPRODUCT(ROUND(H272:S272,1)))</f>
        <v/>
      </c>
      <c r="U272" s="608" t="s">
        <v>211</v>
      </c>
      <c r="V272" s="609"/>
      <c r="W272" s="609"/>
      <c r="X272" s="610"/>
      <c r="Y272" s="664"/>
      <c r="Z272" s="665"/>
      <c r="AA272" s="257"/>
      <c r="AB272" s="257"/>
      <c r="AC272" s="257"/>
      <c r="AD272" s="299"/>
      <c r="AE272" s="299"/>
      <c r="AF272" s="268"/>
      <c r="AG272" s="268"/>
      <c r="AH272" s="268"/>
      <c r="AI272" s="271"/>
      <c r="AJ272" s="271"/>
      <c r="AK272" s="271"/>
      <c r="AL272" s="271"/>
      <c r="AM272" s="271"/>
      <c r="AN272" s="271"/>
      <c r="AO272" s="271"/>
      <c r="AP272" s="271"/>
      <c r="AQ272" s="271"/>
      <c r="AR272" s="271"/>
      <c r="AS272" s="271"/>
      <c r="AT272" s="271"/>
      <c r="AU272" s="272"/>
      <c r="AX272" s="569" t="str">
        <f>IF(C284="","",C284)</f>
        <v/>
      </c>
      <c r="AY272" s="569"/>
      <c r="AZ272" s="587" t="str">
        <f>IF(E284="","",E284)</f>
        <v/>
      </c>
      <c r="BA272" s="590" t="str">
        <f ca="1">IF(F284="","",F284)</f>
        <v/>
      </c>
      <c r="BB272" s="590"/>
      <c r="BC272" s="590"/>
      <c r="BD272" s="587" t="str">
        <f>IF(I284="","",I284)</f>
        <v/>
      </c>
      <c r="BE272" s="578" t="e">
        <f>IF(#REF!="発電事業者","送電電力（MW）","受電電力（MW）")</f>
        <v>#REF!</v>
      </c>
      <c r="BF272" s="579"/>
      <c r="BG272" s="331" t="str">
        <f>IF(COUNT(BG248,L284)=2,ROUND(BG248*L284/SUM(L279:L288),#REF!),"")</f>
        <v/>
      </c>
      <c r="BH272" s="331" t="str">
        <f>IF(COUNT(BH248,M284)=2,ROUND(BH248*M284/SUM(M279:M288),#REF!),"")</f>
        <v/>
      </c>
      <c r="BI272" s="331" t="str">
        <f>IF(COUNT(BI248,N284)=2,ROUND(BI248*N284/SUM(N279:N288),#REF!),"")</f>
        <v/>
      </c>
      <c r="BJ272" s="331" t="str">
        <f>IF(COUNT(BJ248,O284)=2,ROUND(BJ248*O284/SUM(O279:O288),#REF!),"")</f>
        <v/>
      </c>
      <c r="BK272" s="331" t="str">
        <f>IF(COUNT(BK248,P284)=2,ROUND(BK248*P284/SUM(P279:P288),#REF!),"")</f>
        <v/>
      </c>
      <c r="BL272" s="331" t="str">
        <f>IF(COUNT(BL248,Q284)=2,ROUND(BL248*Q284/SUM(Q279:Q288),#REF!),"")</f>
        <v/>
      </c>
      <c r="BM272" s="331" t="str">
        <f>IF(COUNT(BM248,R284)=2,ROUND(BM248*R284/SUM(R279:R288),#REF!),"")</f>
        <v/>
      </c>
      <c r="BN272" s="331" t="str">
        <f>IF(COUNT(BN248,S284)=2,ROUND(BN248*S284/SUM(S279:S288),#REF!),"")</f>
        <v/>
      </c>
      <c r="BO272" s="331" t="str">
        <f>IF(COUNT(BO248,T284)=2,ROUND(BO248*T284/SUM(T279:T288),#REF!),"")</f>
        <v/>
      </c>
      <c r="BP272" s="331" t="str">
        <f>IF(COUNT(BP248,U284)=2,ROUND(BP248*U284/SUM(U279:U288),#REF!),"")</f>
        <v/>
      </c>
      <c r="BQ272" s="331" t="str">
        <f>IF(COUNT(BQ248,V284)=2,ROUND(BQ248*V284/SUM(V279:V288),#REF!),"")</f>
        <v/>
      </c>
      <c r="BR272" s="331" t="str">
        <f>IF(COUNT(BR248,W284)=2,ROUND(BR248*W284/SUM(W279:W288),#REF!),"")</f>
        <v/>
      </c>
      <c r="BS272" s="569" t="e">
        <f>IF(#REF!="発電事業者","送電電力（MW）","受電電力（MW）")</f>
        <v>#REF!</v>
      </c>
      <c r="BT272" s="569"/>
      <c r="BU272" s="569"/>
      <c r="BV272" s="333" t="s">
        <v>171</v>
      </c>
      <c r="BW272" s="580"/>
      <c r="BX272" s="580"/>
      <c r="BY272" s="331" t="str">
        <f>IF(COUNT(BY248,X284)=2,ROUND(BY248*X284/SUM(X279:X288),#REF!),"")</f>
        <v/>
      </c>
      <c r="BZ272" s="331" t="str">
        <f>IF(COUNT(BZ248,Y284)=2,ROUND(BZ248*Y284/SUM(Y279:Y288),#REF!),"")</f>
        <v/>
      </c>
      <c r="CA272" s="331" t="str">
        <f>IF(COUNT(CA248,Z284)=2,ROUND(CA248*Z284/SUM(Z279:Z288),#REF!),"")</f>
        <v/>
      </c>
      <c r="CB272" s="331" t="str">
        <f>IF(COUNT(CB248,AA284)=2,ROUND(CB248*AA284/SUM(AA279:AA288),#REF!),"")</f>
        <v/>
      </c>
      <c r="CC272" s="331" t="str">
        <f>IF(COUNT(CC248,AB284)=2,ROUND(CC248*AB284/SUM(AB279:AB288),#REF!),"")</f>
        <v/>
      </c>
      <c r="CD272" s="331" t="str">
        <f>IF(COUNT(CD248,AC284)=2,ROUND(CD248*AC284/SUM(AC279:AC288),#REF!),"")</f>
        <v/>
      </c>
      <c r="CE272" s="331" t="str">
        <f>IF(COUNT(CE248,AD284)=2,ROUND(CE248*AD284/SUM(AD279:AD288),#REF!),"")</f>
        <v/>
      </c>
      <c r="CF272" s="331" t="str">
        <f>IF(COUNT(CF248,AE284)=2,ROUND(CF248*AE284/SUM(AE279:AE288),#REF!),"")</f>
        <v/>
      </c>
      <c r="CG272" s="331" t="str">
        <f>IF(COUNT(CG248,AF284)=2,ROUND(CG248*AF284/SUM(AF279:AF288),#REF!),"")</f>
        <v/>
      </c>
      <c r="CH272" s="563" t="s">
        <v>118</v>
      </c>
      <c r="CI272" s="563"/>
      <c r="CJ272" s="563"/>
      <c r="CK272" s="563"/>
      <c r="CL272" s="563"/>
      <c r="CM272" s="563"/>
      <c r="CN272" s="563"/>
      <c r="CO272" s="563"/>
      <c r="CP272" s="563"/>
      <c r="CQ272" s="563"/>
    </row>
    <row r="273" spans="3:97" s="243" customFormat="1" ht="13.5" customHeight="1">
      <c r="C273" s="273"/>
      <c r="D273" s="273"/>
      <c r="E273" s="245"/>
      <c r="F273" s="245"/>
      <c r="G273" s="245"/>
      <c r="H273" s="257"/>
      <c r="I273" s="257"/>
      <c r="J273" s="257"/>
      <c r="K273" s="257"/>
      <c r="L273" s="257"/>
      <c r="M273" s="257"/>
      <c r="N273" s="257"/>
      <c r="O273" s="257"/>
      <c r="P273" s="257"/>
      <c r="Q273" s="257"/>
      <c r="R273" s="257"/>
      <c r="S273" s="257"/>
      <c r="T273" s="257"/>
      <c r="U273" s="245"/>
      <c r="V273" s="245"/>
      <c r="W273" s="245"/>
      <c r="X273" s="245"/>
      <c r="Y273" s="274"/>
      <c r="Z273" s="274"/>
      <c r="AA273" s="257"/>
      <c r="AB273" s="257"/>
      <c r="AC273" s="257"/>
      <c r="AD273" s="273"/>
      <c r="AE273" s="273"/>
      <c r="AF273" s="245"/>
      <c r="AG273" s="245"/>
      <c r="AH273" s="245"/>
      <c r="AI273" s="271"/>
      <c r="AJ273" s="271"/>
      <c r="AK273" s="271"/>
      <c r="AL273" s="271"/>
      <c r="AM273" s="271"/>
      <c r="AN273" s="271"/>
      <c r="AO273" s="271"/>
      <c r="AP273" s="271"/>
      <c r="AQ273" s="271"/>
      <c r="AR273" s="271"/>
      <c r="AS273" s="271"/>
      <c r="AT273" s="271"/>
      <c r="AU273" s="272"/>
      <c r="AV273" s="275"/>
      <c r="AX273" s="569"/>
      <c r="AY273" s="569"/>
      <c r="AZ273" s="588"/>
      <c r="BA273" s="590"/>
      <c r="BB273" s="590"/>
      <c r="BC273" s="590"/>
      <c r="BD273" s="588"/>
      <c r="BE273" s="583"/>
      <c r="BF273" s="584"/>
      <c r="BG273" s="259"/>
      <c r="BH273" s="259"/>
      <c r="BI273" s="259"/>
      <c r="BJ273" s="259"/>
      <c r="BK273" s="259"/>
      <c r="BL273" s="259"/>
      <c r="BM273" s="259"/>
      <c r="BN273" s="259"/>
      <c r="BO273" s="259"/>
      <c r="BP273" s="259"/>
      <c r="BQ273" s="259"/>
      <c r="BR273" s="259"/>
      <c r="BS273" s="569"/>
      <c r="BT273" s="569"/>
      <c r="BU273" s="569"/>
      <c r="BV273" s="333" t="s">
        <v>172</v>
      </c>
      <c r="BW273" s="581"/>
      <c r="BX273" s="581"/>
      <c r="BY273" s="331" t="str">
        <f>IF(COUNT(BY249,X284)=2,ROUND(BY249*X284/SUM(X279:X288),#REF!),"")</f>
        <v/>
      </c>
      <c r="BZ273" s="331" t="str">
        <f>IF(COUNT(BZ249,Y284)=2,ROUND(BZ249*Y284/SUM(Y279:Y288),#REF!),"")</f>
        <v/>
      </c>
      <c r="CA273" s="331" t="str">
        <f>IF(COUNT(CA249,Z284)=2,ROUND(CA249*Z284/SUM(Z279:Z288),#REF!),"")</f>
        <v/>
      </c>
      <c r="CB273" s="331" t="str">
        <f>IF(COUNT(CB249,AA284)=2,ROUND(CB249*AA284/SUM(AA279:AA288),#REF!),"")</f>
        <v/>
      </c>
      <c r="CC273" s="331" t="str">
        <f>IF(COUNT(CC249,AB284)=2,ROUND(CC249*AB284/SUM(AB279:AB288),#REF!),"")</f>
        <v/>
      </c>
      <c r="CD273" s="331" t="str">
        <f>IF(COUNT(CD249,AC284)=2,ROUND(CD249*AC284/SUM(AC279:AC288),#REF!),"")</f>
        <v/>
      </c>
      <c r="CE273" s="331" t="str">
        <f>IF(COUNT(CE249,AD284)=2,ROUND(CE249*AD284/SUM(AD279:AD288),#REF!),"")</f>
        <v/>
      </c>
      <c r="CF273" s="331" t="str">
        <f>IF(COUNT(CF249,AE284)=2,ROUND(CF249*AE284/SUM(AE279:AE288),#REF!),"")</f>
        <v/>
      </c>
      <c r="CG273" s="331" t="str">
        <f>IF(COUNT(CG249,AF284)=2,ROUND(CG249*AF284/SUM(AF279:AF288),#REF!),"")</f>
        <v/>
      </c>
      <c r="CH273" s="564" t="str">
        <f>IF(CH272="","",CH272)</f>
        <v>地熱</v>
      </c>
      <c r="CI273" s="564"/>
      <c r="CJ273" s="564"/>
      <c r="CK273" s="564"/>
      <c r="CL273" s="564"/>
      <c r="CM273" s="564"/>
      <c r="CN273" s="564"/>
      <c r="CO273" s="564"/>
      <c r="CP273" s="564"/>
      <c r="CQ273" s="564"/>
      <c r="CR273" s="271"/>
      <c r="CS273" s="271"/>
    </row>
    <row r="274" spans="3:97" s="243" customFormat="1" ht="13.5" customHeight="1">
      <c r="I274" s="257"/>
      <c r="J274" s="257"/>
      <c r="K274" s="257"/>
      <c r="L274" s="257"/>
      <c r="M274" s="257"/>
      <c r="N274" s="257"/>
      <c r="O274" s="257"/>
      <c r="P274" s="257"/>
      <c r="Q274" s="257"/>
      <c r="R274" s="257"/>
      <c r="S274" s="257"/>
      <c r="T274" s="257"/>
      <c r="U274" s="245"/>
      <c r="V274" s="245"/>
      <c r="W274" s="245"/>
      <c r="X274" s="245"/>
      <c r="Y274" s="274"/>
      <c r="Z274" s="274"/>
      <c r="AA274" s="257"/>
      <c r="AB274" s="257"/>
      <c r="AC274" s="257"/>
      <c r="AD274" s="273"/>
      <c r="AE274" s="273"/>
      <c r="AF274" s="245"/>
      <c r="AG274" s="245"/>
      <c r="AH274" s="245"/>
      <c r="AI274" s="271"/>
      <c r="AJ274" s="271"/>
      <c r="AK274" s="271"/>
      <c r="AL274" s="271"/>
      <c r="AM274" s="271"/>
      <c r="AN274" s="271"/>
      <c r="AO274" s="271"/>
      <c r="AP274" s="271"/>
      <c r="AQ274" s="271"/>
      <c r="AR274" s="271"/>
      <c r="AS274" s="271"/>
      <c r="AT274" s="271"/>
      <c r="AU274" s="272"/>
      <c r="AV274" s="257"/>
      <c r="AX274" s="569"/>
      <c r="AY274" s="569"/>
      <c r="AZ274" s="589"/>
      <c r="BA274" s="590"/>
      <c r="BB274" s="590"/>
      <c r="BC274" s="590"/>
      <c r="BD274" s="589"/>
      <c r="BE274" s="585" t="e">
        <f>IF(#REF!="発電事業者","月間送電電力量（GWh）","月間受電電力量（GWh）")</f>
        <v>#REF!</v>
      </c>
      <c r="BF274" s="586"/>
      <c r="BG274" s="331" t="str">
        <f>IF(COUNT(BG250,L284)=2,ROUND(BG250*L284/SUM(L279:L288),#REF!),"")</f>
        <v/>
      </c>
      <c r="BH274" s="331" t="str">
        <f>IF(COUNT(BH250,M284)=2,ROUND(BH250*M284/SUM(M279:M288),#REF!),"")</f>
        <v/>
      </c>
      <c r="BI274" s="331" t="str">
        <f>IF(COUNT(BI250,N284)=2,ROUND(BI250*N284/SUM(N279:N288),#REF!),"")</f>
        <v/>
      </c>
      <c r="BJ274" s="331" t="str">
        <f>IF(COUNT(BJ250,O284)=2,ROUND(BJ250*O284/SUM(O279:O288),#REF!),"")</f>
        <v/>
      </c>
      <c r="BK274" s="331" t="str">
        <f>IF(COUNT(BK250,P284)=2,ROUND(BK250*P284/SUM(P279:P288),#REF!),"")</f>
        <v/>
      </c>
      <c r="BL274" s="331" t="str">
        <f>IF(COUNT(BL250,Q284)=2,ROUND(BL250*Q284/SUM(Q279:Q288),#REF!),"")</f>
        <v/>
      </c>
      <c r="BM274" s="331" t="str">
        <f>IF(COUNT(BM250,R284)=2,ROUND(BM250*R284/SUM(R279:R288),#REF!),"")</f>
        <v/>
      </c>
      <c r="BN274" s="331" t="str">
        <f>IF(COUNT(BN250,S284)=2,ROUND(BN250*S284/SUM(S279:S288),#REF!),"")</f>
        <v/>
      </c>
      <c r="BO274" s="331" t="str">
        <f>IF(COUNT(BO250,T284)=2,ROUND(BO250*T284/SUM(T279:T288),#REF!),"")</f>
        <v/>
      </c>
      <c r="BP274" s="331" t="str">
        <f>IF(COUNT(BP250,U284)=2,ROUND(BP250*U284/SUM(U279:U288),#REF!),"")</f>
        <v/>
      </c>
      <c r="BQ274" s="331" t="str">
        <f>IF(COUNT(BQ250,V284)=2,ROUND(BQ250*V284/SUM(V279:V288),#REF!),"")</f>
        <v/>
      </c>
      <c r="BR274" s="331" t="str">
        <f>IF(COUNT(BR250,W284)=2,ROUND(BR250*W284/SUM(W279:W288),#REF!),"")</f>
        <v/>
      </c>
      <c r="BS274" s="569" t="e">
        <f>IF(#REF!="発電事業者","年間送電電力量（GWh）","年間受電電力量（GWh）")</f>
        <v>#REF!</v>
      </c>
      <c r="BT274" s="569"/>
      <c r="BU274" s="569"/>
      <c r="BV274" s="333" t="s">
        <v>25</v>
      </c>
      <c r="BW274" s="582"/>
      <c r="BX274" s="582"/>
      <c r="BY274" s="331" t="str">
        <f>IF(COUNT(BY250,X284)=2,ROUND(BY250*X284/SUM(X279:X288),#REF!),"")</f>
        <v/>
      </c>
      <c r="BZ274" s="331" t="str">
        <f>IF(COUNT(BZ250,Y284)=2,ROUND(BZ250*Y284/SUM(Y279:Y288),#REF!),"")</f>
        <v/>
      </c>
      <c r="CA274" s="331" t="str">
        <f>IF(COUNT(CA250,Z284)=2,ROUND(CA250*Z284/SUM(Z279:Z288),#REF!),"")</f>
        <v/>
      </c>
      <c r="CB274" s="331" t="str">
        <f>IF(COUNT(CB250,AA284)=2,ROUND(CB250*AA284/SUM(AA279:AA288),#REF!),"")</f>
        <v/>
      </c>
      <c r="CC274" s="331" t="str">
        <f>IF(COUNT(CC250,AB284)=2,ROUND(CC250*AB284/SUM(AB279:AB288),#REF!),"")</f>
        <v/>
      </c>
      <c r="CD274" s="331" t="str">
        <f>IF(COUNT(CD250,AC284)=2,ROUND(CD250*AC284/SUM(AC279:AC288),#REF!),"")</f>
        <v/>
      </c>
      <c r="CE274" s="331" t="str">
        <f>IF(COUNT(CE250,AD284)=2,ROUND(CE250*AD284/SUM(AD279:AD288),#REF!),"")</f>
        <v/>
      </c>
      <c r="CF274" s="331" t="str">
        <f>IF(COUNT(CF250,AE284)=2,ROUND(CF250*AE284/SUM(AE279:AE288),#REF!),"")</f>
        <v/>
      </c>
      <c r="CG274" s="331" t="str">
        <f>IF(COUNT(CG250,AF284)=2,ROUND(CG250*AF284/SUM(AF279:AF288),#REF!),"")</f>
        <v/>
      </c>
      <c r="CH274" s="565" t="str">
        <f>IF(COUNTA(AG284)=0,"",AG284)</f>
        <v/>
      </c>
      <c r="CI274" s="565"/>
      <c r="CJ274" s="565"/>
      <c r="CK274" s="565"/>
      <c r="CL274" s="565"/>
      <c r="CM274" s="565"/>
      <c r="CN274" s="565"/>
      <c r="CO274" s="565"/>
      <c r="CP274" s="565"/>
      <c r="CQ274" s="565"/>
    </row>
    <row r="275" spans="3:97" s="243" customFormat="1" ht="13.5" customHeight="1">
      <c r="C275" s="273"/>
      <c r="D275" s="273"/>
      <c r="E275" s="245"/>
      <c r="F275" s="245"/>
      <c r="G275" s="245"/>
      <c r="H275" s="257"/>
      <c r="I275" s="257"/>
      <c r="J275" s="257"/>
      <c r="K275" s="257"/>
      <c r="L275" s="257"/>
      <c r="M275" s="257"/>
      <c r="N275" s="257"/>
      <c r="O275" s="257"/>
      <c r="P275" s="257"/>
      <c r="Q275" s="257"/>
      <c r="R275" s="257"/>
      <c r="S275" s="257"/>
      <c r="T275" s="257"/>
      <c r="U275" s="257"/>
      <c r="V275" s="257"/>
      <c r="W275" s="257"/>
      <c r="X275" s="257"/>
      <c r="Y275" s="257"/>
      <c r="Z275" s="257"/>
      <c r="AA275" s="257"/>
      <c r="AB275" s="257"/>
      <c r="AC275" s="257"/>
      <c r="AD275" s="257"/>
      <c r="AE275" s="257"/>
      <c r="AF275" s="257"/>
      <c r="AG275" s="257"/>
      <c r="AH275" s="257"/>
      <c r="AI275" s="257"/>
      <c r="AJ275" s="257"/>
      <c r="AK275" s="257"/>
      <c r="AL275" s="257"/>
      <c r="AM275" s="257"/>
      <c r="AN275" s="257"/>
      <c r="AO275" s="257"/>
      <c r="AP275" s="257"/>
      <c r="AQ275" s="257"/>
      <c r="AR275" s="257"/>
      <c r="AS275" s="257"/>
      <c r="AT275" s="257"/>
      <c r="AU275" s="257"/>
      <c r="AV275" s="275"/>
      <c r="AX275" s="569" t="str">
        <f>IF(C285="","",C285)</f>
        <v/>
      </c>
      <c r="AY275" s="569"/>
      <c r="AZ275" s="587" t="str">
        <f>IF(E285="","",E285)</f>
        <v/>
      </c>
      <c r="BA275" s="590" t="str">
        <f ca="1">IF(F285="","",F285)</f>
        <v/>
      </c>
      <c r="BB275" s="590"/>
      <c r="BC275" s="590"/>
      <c r="BD275" s="587" t="str">
        <f>IF(I285="","",I285)</f>
        <v/>
      </c>
      <c r="BE275" s="578" t="e">
        <f>IF(#REF!="発電事業者","送電電力（MW）","受電電力（MW）")</f>
        <v>#REF!</v>
      </c>
      <c r="BF275" s="579"/>
      <c r="BG275" s="331" t="str">
        <f>IF(COUNT(BG248,L285)=2,ROUND(BG248*L285/SUM(L279:L288),#REF!),"")</f>
        <v/>
      </c>
      <c r="BH275" s="331" t="str">
        <f>IF(COUNT(BH248,M285)=2,ROUND(BH248*M285/SUM(M279:M288),#REF!),"")</f>
        <v/>
      </c>
      <c r="BI275" s="331" t="str">
        <f>IF(COUNT(BI248,N285)=2,ROUND(BI248*N285/SUM(N279:N288),#REF!),"")</f>
        <v/>
      </c>
      <c r="BJ275" s="331" t="str">
        <f>IF(COUNT(BJ248,O285)=2,ROUND(BJ248*O285/SUM(O279:O288),#REF!),"")</f>
        <v/>
      </c>
      <c r="BK275" s="331" t="str">
        <f>IF(COUNT(BK248,P285)=2,ROUND(BK248*P285/SUM(P279:P288),#REF!),"")</f>
        <v/>
      </c>
      <c r="BL275" s="331" t="str">
        <f>IF(COUNT(BL248,Q285)=2,ROUND(BL248*Q285/SUM(Q279:Q288),#REF!),"")</f>
        <v/>
      </c>
      <c r="BM275" s="331" t="str">
        <f>IF(COUNT(BM248,R285)=2,ROUND(BM248*R285/SUM(R279:R288),#REF!),"")</f>
        <v/>
      </c>
      <c r="BN275" s="331" t="str">
        <f>IF(COUNT(BN248,S285)=2,ROUND(BN248*S285/SUM(S279:S288),#REF!),"")</f>
        <v/>
      </c>
      <c r="BO275" s="331" t="str">
        <f>IF(COUNT(BO248,T285)=2,ROUND(BO248*T285/SUM(T279:T288),#REF!),"")</f>
        <v/>
      </c>
      <c r="BP275" s="331" t="str">
        <f>IF(COUNT(BP248,U285)=2,ROUND(BP248*U285/SUM(U279:U288),#REF!),"")</f>
        <v/>
      </c>
      <c r="BQ275" s="331" t="str">
        <f>IF(COUNT(BQ248,V285)=2,ROUND(BQ248*V285/SUM(V279:V288),#REF!),"")</f>
        <v/>
      </c>
      <c r="BR275" s="331" t="str">
        <f>IF(COUNT(BR248,W285)=2,ROUND(BR248*W285/SUM(W279:W288),#REF!),"")</f>
        <v/>
      </c>
      <c r="BS275" s="569" t="e">
        <f>IF(#REF!="発電事業者","送電電力（MW）","受電電力（MW）")</f>
        <v>#REF!</v>
      </c>
      <c r="BT275" s="569"/>
      <c r="BU275" s="569"/>
      <c r="BV275" s="333" t="s">
        <v>171</v>
      </c>
      <c r="BW275" s="580"/>
      <c r="BX275" s="580"/>
      <c r="BY275" s="331" t="str">
        <f>IF(COUNT(BY248,X285)=2,ROUND(BY248*X285/SUM(X279:X288),#REF!),"")</f>
        <v/>
      </c>
      <c r="BZ275" s="331" t="str">
        <f>IF(COUNT(BZ248,Y285)=2,ROUND(BZ248*Y285/SUM(Y279:Y288),#REF!),"")</f>
        <v/>
      </c>
      <c r="CA275" s="331" t="str">
        <f>IF(COUNT(CA248,Z285)=2,ROUND(CA248*Z285/SUM(Z279:Z288),#REF!),"")</f>
        <v/>
      </c>
      <c r="CB275" s="331" t="str">
        <f>IF(COUNT(CB248,AA285)=2,ROUND(CB248*AA285/SUM(AA279:AA288),#REF!),"")</f>
        <v/>
      </c>
      <c r="CC275" s="331" t="str">
        <f>IF(COUNT(CC248,AB285)=2,ROUND(CC248*AB285/SUM(AB279:AB288),#REF!),"")</f>
        <v/>
      </c>
      <c r="CD275" s="331" t="str">
        <f>IF(COUNT(CD248,AC285)=2,ROUND(CD248*AC285/SUM(AC279:AC288),#REF!),"")</f>
        <v/>
      </c>
      <c r="CE275" s="331" t="str">
        <f>IF(COUNT(CE248,AD285)=2,ROUND(CE248*AD285/SUM(AD279:AD288),#REF!),"")</f>
        <v/>
      </c>
      <c r="CF275" s="331" t="str">
        <f>IF(COUNT(CF248,AE285)=2,ROUND(CF248*AE285/SUM(AE279:AE288),#REF!),"")</f>
        <v/>
      </c>
      <c r="CG275" s="331" t="str">
        <f>IF(COUNT(CG248,AF285)=2,ROUND(CG248*AF285/SUM(AF279:AF288),#REF!),"")</f>
        <v/>
      </c>
      <c r="CH275" s="563" t="s">
        <v>118</v>
      </c>
      <c r="CI275" s="563"/>
      <c r="CJ275" s="563"/>
      <c r="CK275" s="563"/>
      <c r="CL275" s="563"/>
      <c r="CM275" s="563"/>
      <c r="CN275" s="563"/>
      <c r="CO275" s="563"/>
      <c r="CP275" s="563"/>
      <c r="CQ275" s="563"/>
    </row>
    <row r="276" spans="3:97" s="243" customFormat="1" ht="13.5" customHeight="1">
      <c r="C276" s="241" t="e">
        <f>IF(#REF!="発電事業者","送電相手先諸元","購入相手先諸元")</f>
        <v>#REF!</v>
      </c>
      <c r="D276" s="236"/>
      <c r="E276" s="236"/>
      <c r="F276" s="242">
        <v>0</v>
      </c>
      <c r="G276" s="237" t="s">
        <v>255</v>
      </c>
      <c r="H276" s="236"/>
      <c r="I276" s="236"/>
      <c r="J276" s="236"/>
      <c r="K276" s="236"/>
      <c r="AV276" s="257"/>
      <c r="AX276" s="569"/>
      <c r="AY276" s="569"/>
      <c r="AZ276" s="588"/>
      <c r="BA276" s="590"/>
      <c r="BB276" s="590"/>
      <c r="BC276" s="590"/>
      <c r="BD276" s="588"/>
      <c r="BE276" s="583"/>
      <c r="BF276" s="584"/>
      <c r="BG276" s="259"/>
      <c r="BH276" s="259"/>
      <c r="BI276" s="259"/>
      <c r="BJ276" s="259"/>
      <c r="BK276" s="259"/>
      <c r="BL276" s="259"/>
      <c r="BM276" s="259"/>
      <c r="BN276" s="259"/>
      <c r="BO276" s="259"/>
      <c r="BP276" s="259"/>
      <c r="BQ276" s="259"/>
      <c r="BR276" s="259"/>
      <c r="BS276" s="569"/>
      <c r="BT276" s="569"/>
      <c r="BU276" s="569"/>
      <c r="BV276" s="333" t="s">
        <v>172</v>
      </c>
      <c r="BW276" s="581"/>
      <c r="BX276" s="581"/>
      <c r="BY276" s="331" t="str">
        <f>IF(COUNT(BY249,X285)=2,ROUND(BY249*X285/SUM(X279:X288),#REF!),"")</f>
        <v/>
      </c>
      <c r="BZ276" s="331" t="str">
        <f>IF(COUNT(BZ249,Y285)=2,ROUND(BZ249*Y285/SUM(Y279:Y288),#REF!),"")</f>
        <v/>
      </c>
      <c r="CA276" s="331" t="str">
        <f>IF(COUNT(CA249,Z285)=2,ROUND(CA249*Z285/SUM(Z279:Z288),#REF!),"")</f>
        <v/>
      </c>
      <c r="CB276" s="331" t="str">
        <f>IF(COUNT(CB249,AA285)=2,ROUND(CB249*AA285/SUM(AA279:AA288),#REF!),"")</f>
        <v/>
      </c>
      <c r="CC276" s="331" t="str">
        <f>IF(COUNT(CC249,AB285)=2,ROUND(CC249*AB285/SUM(AB279:AB288),#REF!),"")</f>
        <v/>
      </c>
      <c r="CD276" s="331" t="str">
        <f>IF(COUNT(CD249,AC285)=2,ROUND(CD249*AC285/SUM(AC279:AC288),#REF!),"")</f>
        <v/>
      </c>
      <c r="CE276" s="331" t="str">
        <f>IF(COUNT(CE249,AD285)=2,ROUND(CE249*AD285/SUM(AD279:AD288),#REF!),"")</f>
        <v/>
      </c>
      <c r="CF276" s="331" t="str">
        <f>IF(COUNT(CF249,AE285)=2,ROUND(CF249*AE285/SUM(AE279:AE288),#REF!),"")</f>
        <v/>
      </c>
      <c r="CG276" s="331" t="str">
        <f>IF(COUNT(CG249,AF285)=2,ROUND(CG249*AF285/SUM(AF279:AF288),#REF!),"")</f>
        <v/>
      </c>
      <c r="CH276" s="564" t="str">
        <f>IF(CH275="","",CH275)</f>
        <v>地熱</v>
      </c>
      <c r="CI276" s="564"/>
      <c r="CJ276" s="564"/>
      <c r="CK276" s="564"/>
      <c r="CL276" s="564"/>
      <c r="CM276" s="564"/>
      <c r="CN276" s="564"/>
      <c r="CO276" s="564"/>
      <c r="CP276" s="564"/>
      <c r="CQ276" s="564"/>
    </row>
    <row r="277" spans="3:97" s="243" customFormat="1" ht="13.5" customHeight="1">
      <c r="C277" s="594" t="s">
        <v>200</v>
      </c>
      <c r="D277" s="594"/>
      <c r="E277" s="594" t="s">
        <v>201</v>
      </c>
      <c r="F277" s="594" t="s">
        <v>202</v>
      </c>
      <c r="G277" s="594"/>
      <c r="H277" s="594"/>
      <c r="I277" s="595" t="s">
        <v>203</v>
      </c>
      <c r="J277" s="597" t="e">
        <f>IF(#REF!="発電事業者","送電先","購入先")</f>
        <v>#REF!</v>
      </c>
      <c r="K277" s="598"/>
      <c r="L277" s="601" t="e">
        <f>DATE(#REF!,1,1)</f>
        <v>#REF!</v>
      </c>
      <c r="M277" s="602"/>
      <c r="N277" s="602"/>
      <c r="O277" s="602"/>
      <c r="P277" s="602"/>
      <c r="Q277" s="602"/>
      <c r="R277" s="602"/>
      <c r="S277" s="602"/>
      <c r="T277" s="602"/>
      <c r="U277" s="602"/>
      <c r="V277" s="602"/>
      <c r="W277" s="603"/>
      <c r="X277" s="592" t="e">
        <f>DATE(#REF!+1,1,1)</f>
        <v>#REF!</v>
      </c>
      <c r="Y277" s="592" t="e">
        <f>DATE(#REF!+2,1,1)</f>
        <v>#REF!</v>
      </c>
      <c r="Z277" s="592" t="e">
        <f>DATE(#REF!+3,1,1)</f>
        <v>#REF!</v>
      </c>
      <c r="AA277" s="592" t="e">
        <f>DATE(#REF!+4,1,1)</f>
        <v>#REF!</v>
      </c>
      <c r="AB277" s="592" t="e">
        <f>DATE(#REF!+5,1,1)</f>
        <v>#REF!</v>
      </c>
      <c r="AC277" s="592" t="e">
        <f>DATE(#REF!+6,1,1)</f>
        <v>#REF!</v>
      </c>
      <c r="AD277" s="592" t="e">
        <f>DATE(#REF!+7,1,1)</f>
        <v>#REF!</v>
      </c>
      <c r="AE277" s="592" t="e">
        <f>DATE(#REF!+8,1,1)</f>
        <v>#REF!</v>
      </c>
      <c r="AF277" s="592" t="e">
        <f>DATE(#REF!+9,1,1)</f>
        <v>#REF!</v>
      </c>
      <c r="AG277" s="594" t="s">
        <v>253</v>
      </c>
      <c r="AH277" s="594"/>
      <c r="AI277" s="594"/>
      <c r="AJ277" s="594"/>
      <c r="AK277" s="594"/>
      <c r="AL277" s="594"/>
      <c r="AM277" s="594"/>
      <c r="AN277" s="594"/>
      <c r="AO277" s="594"/>
      <c r="AP277" s="594"/>
      <c r="AV277" s="275"/>
      <c r="AX277" s="569"/>
      <c r="AY277" s="569"/>
      <c r="AZ277" s="589"/>
      <c r="BA277" s="590"/>
      <c r="BB277" s="590"/>
      <c r="BC277" s="590"/>
      <c r="BD277" s="589"/>
      <c r="BE277" s="585" t="e">
        <f>IF(#REF!="発電事業者","月間送電電力量（GWh）","月間受電電力量（GWh）")</f>
        <v>#REF!</v>
      </c>
      <c r="BF277" s="586"/>
      <c r="BG277" s="331" t="str">
        <f>IF(COUNT(BG250,L285)=2,ROUND(BG250*L285/SUM(L279:L288),#REF!),"")</f>
        <v/>
      </c>
      <c r="BH277" s="331" t="str">
        <f>IF(COUNT(BH250,M285)=2,ROUND(BH250*M285/SUM(M279:M288),#REF!),"")</f>
        <v/>
      </c>
      <c r="BI277" s="331" t="str">
        <f>IF(COUNT(BI250,N285)=2,ROUND(BI250*N285/SUM(N279:N288),#REF!),"")</f>
        <v/>
      </c>
      <c r="BJ277" s="331" t="str">
        <f>IF(COUNT(BJ250,O285)=2,ROUND(BJ250*O285/SUM(O279:O288),#REF!),"")</f>
        <v/>
      </c>
      <c r="BK277" s="331" t="str">
        <f>IF(COUNT(BK250,P285)=2,ROUND(BK250*P285/SUM(P279:P288),#REF!),"")</f>
        <v/>
      </c>
      <c r="BL277" s="331" t="str">
        <f>IF(COUNT(BL250,Q285)=2,ROUND(BL250*Q285/SUM(Q279:Q288),#REF!),"")</f>
        <v/>
      </c>
      <c r="BM277" s="331" t="str">
        <f>IF(COUNT(BM250,R285)=2,ROUND(BM250*R285/SUM(R279:R288),#REF!),"")</f>
        <v/>
      </c>
      <c r="BN277" s="331" t="str">
        <f>IF(COUNT(BN250,S285)=2,ROUND(BN250*S285/SUM(S279:S288),#REF!),"")</f>
        <v/>
      </c>
      <c r="BO277" s="331" t="str">
        <f>IF(COUNT(BO250,T285)=2,ROUND(BO250*T285/SUM(T279:T288),#REF!),"")</f>
        <v/>
      </c>
      <c r="BP277" s="331" t="str">
        <f>IF(COUNT(BP250,U285)=2,ROUND(BP250*U285/SUM(U279:U288),#REF!),"")</f>
        <v/>
      </c>
      <c r="BQ277" s="331" t="str">
        <f>IF(COUNT(BQ250,V285)=2,ROUND(BQ250*V285/SUM(V279:V288),#REF!),"")</f>
        <v/>
      </c>
      <c r="BR277" s="331" t="str">
        <f>IF(COUNT(BR250,W285)=2,ROUND(BR250*W285/SUM(W279:W288),#REF!),"")</f>
        <v/>
      </c>
      <c r="BS277" s="569" t="e">
        <f>IF(#REF!="発電事業者","年間送電電力量（GWh）","年間受電電力量（GWh）")</f>
        <v>#REF!</v>
      </c>
      <c r="BT277" s="569"/>
      <c r="BU277" s="569"/>
      <c r="BV277" s="333" t="s">
        <v>25</v>
      </c>
      <c r="BW277" s="582"/>
      <c r="BX277" s="582"/>
      <c r="BY277" s="331" t="str">
        <f>IF(COUNT(BY250,X285)=2,ROUND(BY250*X285/SUM(X279:X288),#REF!),"")</f>
        <v/>
      </c>
      <c r="BZ277" s="331" t="str">
        <f>IF(COUNT(BZ250,Y285)=2,ROUND(BZ250*Y285/SUM(Y279:Y288),#REF!),"")</f>
        <v/>
      </c>
      <c r="CA277" s="331" t="str">
        <f>IF(COUNT(CA250,Z285)=2,ROUND(CA250*Z285/SUM(Z279:Z288),#REF!),"")</f>
        <v/>
      </c>
      <c r="CB277" s="331" t="str">
        <f>IF(COUNT(CB250,AA285)=2,ROUND(CB250*AA285/SUM(AA279:AA288),#REF!),"")</f>
        <v/>
      </c>
      <c r="CC277" s="331" t="str">
        <f>IF(COUNT(CC250,AB285)=2,ROUND(CC250*AB285/SUM(AB279:AB288),#REF!),"")</f>
        <v/>
      </c>
      <c r="CD277" s="331" t="str">
        <f>IF(COUNT(CD250,AC285)=2,ROUND(CD250*AC285/SUM(AC279:AC288),#REF!),"")</f>
        <v/>
      </c>
      <c r="CE277" s="331" t="str">
        <f>IF(COUNT(CE250,AD285)=2,ROUND(CE250*AD285/SUM(AD279:AD288),#REF!),"")</f>
        <v/>
      </c>
      <c r="CF277" s="331" t="str">
        <f>IF(COUNT(CF250,AE285)=2,ROUND(CF250*AE285/SUM(AE279:AE288),#REF!),"")</f>
        <v/>
      </c>
      <c r="CG277" s="331" t="str">
        <f>IF(COUNT(CG250,AF285)=2,ROUND(CG250*AF285/SUM(AF279:AF288),#REF!),"")</f>
        <v/>
      </c>
      <c r="CH277" s="565" t="str">
        <f>IF(COUNTA(AG285)=0,"",AG285)</f>
        <v/>
      </c>
      <c r="CI277" s="565"/>
      <c r="CJ277" s="565"/>
      <c r="CK277" s="565"/>
      <c r="CL277" s="565"/>
      <c r="CM277" s="565"/>
      <c r="CN277" s="565"/>
      <c r="CO277" s="565"/>
      <c r="CP277" s="565"/>
      <c r="CQ277" s="565"/>
    </row>
    <row r="278" spans="3:97" s="243" customFormat="1" ht="13.5" customHeight="1">
      <c r="C278" s="594"/>
      <c r="D278" s="594"/>
      <c r="E278" s="594"/>
      <c r="F278" s="594"/>
      <c r="G278" s="594"/>
      <c r="H278" s="594"/>
      <c r="I278" s="596"/>
      <c r="J278" s="599"/>
      <c r="K278" s="600"/>
      <c r="L278" s="320" t="s">
        <v>194</v>
      </c>
      <c r="M278" s="320" t="s">
        <v>195</v>
      </c>
      <c r="N278" s="320" t="s">
        <v>161</v>
      </c>
      <c r="O278" s="320" t="s">
        <v>162</v>
      </c>
      <c r="P278" s="320" t="s">
        <v>163</v>
      </c>
      <c r="Q278" s="320" t="s">
        <v>164</v>
      </c>
      <c r="R278" s="320" t="s">
        <v>165</v>
      </c>
      <c r="S278" s="320" t="s">
        <v>166</v>
      </c>
      <c r="T278" s="320" t="s">
        <v>167</v>
      </c>
      <c r="U278" s="320" t="s">
        <v>168</v>
      </c>
      <c r="V278" s="320" t="s">
        <v>169</v>
      </c>
      <c r="W278" s="320" t="s">
        <v>170</v>
      </c>
      <c r="X278" s="593">
        <v>43101</v>
      </c>
      <c r="Y278" s="593">
        <v>43466</v>
      </c>
      <c r="Z278" s="593">
        <v>43831</v>
      </c>
      <c r="AA278" s="593">
        <v>44197</v>
      </c>
      <c r="AB278" s="593">
        <v>44562</v>
      </c>
      <c r="AC278" s="593">
        <v>44927</v>
      </c>
      <c r="AD278" s="593">
        <v>45292</v>
      </c>
      <c r="AE278" s="593">
        <v>45658</v>
      </c>
      <c r="AF278" s="593">
        <v>46023</v>
      </c>
      <c r="AG278" s="594"/>
      <c r="AH278" s="594"/>
      <c r="AI278" s="594"/>
      <c r="AJ278" s="594"/>
      <c r="AK278" s="594"/>
      <c r="AL278" s="594"/>
      <c r="AM278" s="594"/>
      <c r="AN278" s="594"/>
      <c r="AO278" s="594"/>
      <c r="AP278" s="594"/>
      <c r="AV278" s="275"/>
      <c r="AX278" s="569" t="str">
        <f>IF(C286="","",C286)</f>
        <v/>
      </c>
      <c r="AY278" s="569"/>
      <c r="AZ278" s="587" t="str">
        <f>IF(E286="","",E286)</f>
        <v/>
      </c>
      <c r="BA278" s="590" t="str">
        <f ca="1">IF(F286="","",F286)</f>
        <v/>
      </c>
      <c r="BB278" s="590"/>
      <c r="BC278" s="590"/>
      <c r="BD278" s="587" t="str">
        <f>IF(I286="","",I286)</f>
        <v/>
      </c>
      <c r="BE278" s="578" t="e">
        <f>IF(#REF!="発電事業者","送電電力（MW）","受電電力（MW）")</f>
        <v>#REF!</v>
      </c>
      <c r="BF278" s="579"/>
      <c r="BG278" s="331" t="str">
        <f>IF(COUNT(BG248,L286)=2,ROUND(BG248*L286/SUM(L279:L288),#REF!),"")</f>
        <v/>
      </c>
      <c r="BH278" s="331" t="str">
        <f>IF(COUNT(BH248,M286)=2,ROUND(BH248*M286/SUM(M279:M288),#REF!),"")</f>
        <v/>
      </c>
      <c r="BI278" s="331" t="str">
        <f>IF(COUNT(BI248,N286)=2,ROUND(BI248*N286/SUM(N279:N288),#REF!),"")</f>
        <v/>
      </c>
      <c r="BJ278" s="331" t="str">
        <f>IF(COUNT(BJ248,O286)=2,ROUND(BJ248*O286/SUM(O279:O288),#REF!),"")</f>
        <v/>
      </c>
      <c r="BK278" s="331" t="str">
        <f>IF(COUNT(BK248,P286)=2,ROUND(BK248*P286/SUM(P279:P288),#REF!),"")</f>
        <v/>
      </c>
      <c r="BL278" s="331" t="str">
        <f>IF(COUNT(BL248,Q286)=2,ROUND(BL248*Q286/SUM(Q279:Q288),#REF!),"")</f>
        <v/>
      </c>
      <c r="BM278" s="331" t="str">
        <f>IF(COUNT(BM248,R286)=2,ROUND(BM248*R286/SUM(R279:R288),#REF!),"")</f>
        <v/>
      </c>
      <c r="BN278" s="331" t="str">
        <f>IF(COUNT(BN248,S286)=2,ROUND(BN248*S286/SUM(S279:S288),#REF!),"")</f>
        <v/>
      </c>
      <c r="BO278" s="331" t="str">
        <f>IF(COUNT(BO248,T286)=2,ROUND(BO248*T286/SUM(T279:T288),#REF!),"")</f>
        <v/>
      </c>
      <c r="BP278" s="331" t="str">
        <f>IF(COUNT(BP248,U286)=2,ROUND(BP248*U286/SUM(U279:U288),#REF!),"")</f>
        <v/>
      </c>
      <c r="BQ278" s="331" t="str">
        <f>IF(COUNT(BQ248,V286)=2,ROUND(BQ248*V286/SUM(V279:V288),#REF!),"")</f>
        <v/>
      </c>
      <c r="BR278" s="331" t="str">
        <f>IF(COUNT(BR248,W286)=2,ROUND(BR248*W286/SUM(W279:W288),#REF!),"")</f>
        <v/>
      </c>
      <c r="BS278" s="569" t="e">
        <f>IF(#REF!="発電事業者","送電電力（MW）","受電電力（MW）")</f>
        <v>#REF!</v>
      </c>
      <c r="BT278" s="569"/>
      <c r="BU278" s="569"/>
      <c r="BV278" s="333" t="s">
        <v>171</v>
      </c>
      <c r="BW278" s="580"/>
      <c r="BX278" s="580"/>
      <c r="BY278" s="331" t="str">
        <f>IF(COUNT(BY248,X286)=2,ROUND(BY248*X286/SUM(X279:X288),#REF!),"")</f>
        <v/>
      </c>
      <c r="BZ278" s="331" t="str">
        <f>IF(COUNT(BZ248,Y286)=2,ROUND(BZ248*Y286/SUM(Y279:Y288),#REF!),"")</f>
        <v/>
      </c>
      <c r="CA278" s="331" t="str">
        <f>IF(COUNT(CA248,Z286)=2,ROUND(CA248*Z286/SUM(Z279:Z288),#REF!),"")</f>
        <v/>
      </c>
      <c r="CB278" s="331" t="str">
        <f>IF(COUNT(CB248,AA286)=2,ROUND(CB248*AA286/SUM(AA279:AA288),#REF!),"")</f>
        <v/>
      </c>
      <c r="CC278" s="331" t="str">
        <f>IF(COUNT(CC248,AB286)=2,ROUND(CC248*AB286/SUM(AB279:AB288),#REF!),"")</f>
        <v/>
      </c>
      <c r="CD278" s="331" t="str">
        <f>IF(COUNT(CD248,AC286)=2,ROUND(CD248*AC286/SUM(AC279:AC288),#REF!),"")</f>
        <v/>
      </c>
      <c r="CE278" s="331" t="str">
        <f>IF(COUNT(CE248,AD286)=2,ROUND(CE248*AD286/SUM(AD279:AD288),#REF!),"")</f>
        <v/>
      </c>
      <c r="CF278" s="331" t="str">
        <f>IF(COUNT(CF248,AE286)=2,ROUND(CF248*AE286/SUM(AE279:AE288),#REF!),"")</f>
        <v/>
      </c>
      <c r="CG278" s="331" t="str">
        <f>IF(COUNT(CG248,AF286)=2,ROUND(CG248*AF286/SUM(AF279:AF288),#REF!),"")</f>
        <v/>
      </c>
      <c r="CH278" s="563" t="s">
        <v>118</v>
      </c>
      <c r="CI278" s="563"/>
      <c r="CJ278" s="563"/>
      <c r="CK278" s="563"/>
      <c r="CL278" s="563"/>
      <c r="CM278" s="563"/>
      <c r="CN278" s="563"/>
      <c r="CO278" s="563"/>
      <c r="CP278" s="563"/>
      <c r="CQ278" s="563"/>
    </row>
    <row r="279" spans="3:97" s="243" customFormat="1" ht="13.5" customHeight="1">
      <c r="C279" s="568"/>
      <c r="D279" s="568"/>
      <c r="E279" s="332"/>
      <c r="F279" s="569" t="str">
        <f ca="1">IF(E279="","",VLOOKUP(E279,INDIRECT(AR279),2,FALSE))</f>
        <v/>
      </c>
      <c r="G279" s="569"/>
      <c r="H279" s="569"/>
      <c r="I279" s="333" t="str">
        <f>IF(E279="","",E243)</f>
        <v/>
      </c>
      <c r="J279" s="569" t="e">
        <f>J277&amp;"１"</f>
        <v>#REF!</v>
      </c>
      <c r="K279" s="569"/>
      <c r="L279" s="277">
        <f t="shared" ref="L279:W279" si="15">IF($F276=0,IF(100-SUM(L280:L288)=0,"",100-SUM(L280:L288)),IF(H253-SUM(L280:L288)=0,"",H253-SUM(L280:L288)))</f>
        <v>100</v>
      </c>
      <c r="M279" s="277">
        <f t="shared" si="15"/>
        <v>100</v>
      </c>
      <c r="N279" s="277">
        <f t="shared" si="15"/>
        <v>100</v>
      </c>
      <c r="O279" s="277">
        <f t="shared" si="15"/>
        <v>100</v>
      </c>
      <c r="P279" s="277">
        <f t="shared" si="15"/>
        <v>100</v>
      </c>
      <c r="Q279" s="277">
        <f t="shared" si="15"/>
        <v>100</v>
      </c>
      <c r="R279" s="277">
        <f t="shared" si="15"/>
        <v>100</v>
      </c>
      <c r="S279" s="277">
        <f t="shared" si="15"/>
        <v>100</v>
      </c>
      <c r="T279" s="277">
        <f t="shared" si="15"/>
        <v>100</v>
      </c>
      <c r="U279" s="277">
        <f t="shared" si="15"/>
        <v>100</v>
      </c>
      <c r="V279" s="277">
        <f t="shared" si="15"/>
        <v>100</v>
      </c>
      <c r="W279" s="277">
        <f t="shared" si="15"/>
        <v>100</v>
      </c>
      <c r="X279" s="277">
        <f>IF($F276=0,IF(100-SUM(X280:X288)=0,"",100-SUM(X280:X288)),IF(H255-SUM(X280:X288)=0,"",H255-SUM(X280:X288)))</f>
        <v>100</v>
      </c>
      <c r="Y279" s="277">
        <f>IF($F276=0,IF(100-SUM(Y280:Y288)=0,"",100-SUM(Y280:Y288)),IF(H257-SUM(Y280:Y288)=0,"",H257-SUM(Y280:Y288)))</f>
        <v>100</v>
      </c>
      <c r="Z279" s="277">
        <f>IF($F276=0,IF(100-SUM(Z280:Z288)=0,"",100-SUM(Z280:Z288)),IF(H259-SUM(Z280:Z288)=0,"",H259-SUM(Z280:Z288)))</f>
        <v>100</v>
      </c>
      <c r="AA279" s="277">
        <f>IF($F276=0,IF(100-SUM(AA280:AA288)=0,"",100-SUM(AA280:AA288)),IF(H261-SUM(AA280:AA288)=0,"",H261-SUM(AA280:AA288)))</f>
        <v>100</v>
      </c>
      <c r="AB279" s="277">
        <f>IF($F276=0,IF(100-SUM(AB280:AB288)=0,"",100-SUM(AB280:AB288)),IF(H263-SUM(AB280:AB288)=0,"",H263-SUM(AB280:AB288)))</f>
        <v>100</v>
      </c>
      <c r="AC279" s="277">
        <f>IF($F276=0,IF(100-SUM(AC280:AC288)=0,"",100-SUM(AC280:AC288)),IF(H265-SUM(AC280:AC288)=0,"",H265-SUM(AC280:AC288)))</f>
        <v>100</v>
      </c>
      <c r="AD279" s="277">
        <f>IF($F276=0,IF(100-SUM(AD280:AD288)=0,"",100-SUM(AD280:AD288)),IF(H267-SUM(AD280:AD288)=0,"",H267-SUM(AD280:AD288)))</f>
        <v>100</v>
      </c>
      <c r="AE279" s="277">
        <f>IF($F276=0,IF(100-SUM(AE280:AE288)=0,"",100-SUM(AE280:AE288)),IF(H269-SUM(AE280:AE288)=0,"",H269-SUM(AE280:AE288)))</f>
        <v>100</v>
      </c>
      <c r="AF279" s="277">
        <f>IF($F276=0,IF(100-SUM(AF280:AF288)=0,"",100-SUM(AF280:AF288)),IF(H271-SUM(AF280:AF288)=0,"",H271-SUM(AF280:AF288)))</f>
        <v>100</v>
      </c>
      <c r="AG279" s="570"/>
      <c r="AH279" s="570"/>
      <c r="AI279" s="570"/>
      <c r="AJ279" s="570"/>
      <c r="AK279" s="570"/>
      <c r="AL279" s="570"/>
      <c r="AM279" s="570"/>
      <c r="AN279" s="570"/>
      <c r="AO279" s="570"/>
      <c r="AP279" s="570"/>
      <c r="AR279" s="591" t="b">
        <f t="shared" ref="AR279:AR288" si="16">IF(C279="発電事業者","事業者リスト一覧!D3:E1002", IF(C279="小売電気事業者","事業者リスト一覧!J3:K1002", IF(C279="一般送配電事業者","事業者リスト一覧!G3:H13", IF(C279="送電事業者","事業者リスト一覧!G16:H21", IF(C279="特定送配電事業者","事業者リスト一覧!G24:H44", IF(C279="登録特定送配電事業者","事業者リスト一覧!G47:H87", IF(C279="その他事業者","事業者リスト一覧!G90:H100")))))))</f>
        <v>0</v>
      </c>
      <c r="AS279" s="591"/>
      <c r="AT279" s="591"/>
      <c r="AU279" s="281" t="s">
        <v>160</v>
      </c>
      <c r="AV279" s="275"/>
      <c r="AX279" s="569"/>
      <c r="AY279" s="569"/>
      <c r="AZ279" s="588"/>
      <c r="BA279" s="590"/>
      <c r="BB279" s="590"/>
      <c r="BC279" s="590"/>
      <c r="BD279" s="588"/>
      <c r="BE279" s="583"/>
      <c r="BF279" s="584"/>
      <c r="BG279" s="259"/>
      <c r="BH279" s="259"/>
      <c r="BI279" s="259"/>
      <c r="BJ279" s="259"/>
      <c r="BK279" s="259"/>
      <c r="BL279" s="259"/>
      <c r="BM279" s="259"/>
      <c r="BN279" s="259"/>
      <c r="BO279" s="259"/>
      <c r="BP279" s="259"/>
      <c r="BQ279" s="259"/>
      <c r="BR279" s="259"/>
      <c r="BS279" s="569"/>
      <c r="BT279" s="569"/>
      <c r="BU279" s="569"/>
      <c r="BV279" s="333" t="s">
        <v>172</v>
      </c>
      <c r="BW279" s="581"/>
      <c r="BX279" s="581"/>
      <c r="BY279" s="331" t="str">
        <f>IF(COUNT(BY249,X286)=2,ROUND(BY249*X286/SUM(X279:X288),#REF!),"")</f>
        <v/>
      </c>
      <c r="BZ279" s="331" t="str">
        <f>IF(COUNT(BZ249,Y286)=2,ROUND(BZ249*Y286/SUM(Y279:Y288),#REF!),"")</f>
        <v/>
      </c>
      <c r="CA279" s="331" t="str">
        <f>IF(COUNT(CA249,Z286)=2,ROUND(CA249*Z286/SUM(Z279:Z288),#REF!),"")</f>
        <v/>
      </c>
      <c r="CB279" s="331" t="str">
        <f>IF(COUNT(CB249,AA286)=2,ROUND(CB249*AA286/SUM(AA279:AA288),#REF!),"")</f>
        <v/>
      </c>
      <c r="CC279" s="331" t="str">
        <f>IF(COUNT(CC249,AB286)=2,ROUND(CC249*AB286/SUM(AB279:AB288),#REF!),"")</f>
        <v/>
      </c>
      <c r="CD279" s="331" t="str">
        <f>IF(COUNT(CD249,AC286)=2,ROUND(CD249*AC286/SUM(AC279:AC288),#REF!),"")</f>
        <v/>
      </c>
      <c r="CE279" s="331" t="str">
        <f>IF(COUNT(CE249,AD286)=2,ROUND(CE249*AD286/SUM(AD279:AD288),#REF!),"")</f>
        <v/>
      </c>
      <c r="CF279" s="331" t="str">
        <f>IF(COUNT(CF249,AE286)=2,ROUND(CF249*AE286/SUM(AE279:AE288),#REF!),"")</f>
        <v/>
      </c>
      <c r="CG279" s="331" t="str">
        <f>IF(COUNT(CG249,AF286)=2,ROUND(CG249*AF286/SUM(AF279:AF288),#REF!),"")</f>
        <v/>
      </c>
      <c r="CH279" s="564" t="str">
        <f>IF(CH278="","",CH278)</f>
        <v>地熱</v>
      </c>
      <c r="CI279" s="564"/>
      <c r="CJ279" s="564"/>
      <c r="CK279" s="564"/>
      <c r="CL279" s="564"/>
      <c r="CM279" s="564"/>
      <c r="CN279" s="564"/>
      <c r="CO279" s="564"/>
      <c r="CP279" s="564"/>
      <c r="CQ279" s="564"/>
    </row>
    <row r="280" spans="3:97" s="243" customFormat="1" ht="13.5" customHeight="1">
      <c r="C280" s="568"/>
      <c r="D280" s="568"/>
      <c r="E280" s="332"/>
      <c r="F280" s="569" t="str">
        <f t="shared" ref="F280:F287" ca="1" si="17">IF(E280="","",VLOOKUP(E280,INDIRECT(AR280),2,FALSE))</f>
        <v/>
      </c>
      <c r="G280" s="569"/>
      <c r="H280" s="569"/>
      <c r="I280" s="333" t="str">
        <f>IF(E280="","",E243)</f>
        <v/>
      </c>
      <c r="J280" s="569" t="e">
        <f>J277&amp;"２"</f>
        <v>#REF!</v>
      </c>
      <c r="K280" s="569"/>
      <c r="L280" s="308"/>
      <c r="M280" s="308"/>
      <c r="N280" s="308"/>
      <c r="O280" s="308"/>
      <c r="P280" s="308"/>
      <c r="Q280" s="308"/>
      <c r="R280" s="308"/>
      <c r="S280" s="308"/>
      <c r="T280" s="308"/>
      <c r="U280" s="308"/>
      <c r="V280" s="308"/>
      <c r="W280" s="308"/>
      <c r="X280" s="308"/>
      <c r="Y280" s="308"/>
      <c r="Z280" s="308"/>
      <c r="AA280" s="308"/>
      <c r="AB280" s="308"/>
      <c r="AC280" s="308"/>
      <c r="AD280" s="308"/>
      <c r="AE280" s="308"/>
      <c r="AF280" s="308"/>
      <c r="AG280" s="570"/>
      <c r="AH280" s="570"/>
      <c r="AI280" s="570"/>
      <c r="AJ280" s="570"/>
      <c r="AK280" s="570"/>
      <c r="AL280" s="570"/>
      <c r="AM280" s="570"/>
      <c r="AN280" s="570"/>
      <c r="AO280" s="570"/>
      <c r="AP280" s="570"/>
      <c r="AR280" s="571" t="b">
        <f t="shared" si="16"/>
        <v>0</v>
      </c>
      <c r="AS280" s="571"/>
      <c r="AT280" s="571"/>
      <c r="AU280" s="282" t="s">
        <v>160</v>
      </c>
      <c r="AV280" s="275"/>
      <c r="AX280" s="569"/>
      <c r="AY280" s="569"/>
      <c r="AZ280" s="589"/>
      <c r="BA280" s="590"/>
      <c r="BB280" s="590"/>
      <c r="BC280" s="590"/>
      <c r="BD280" s="589"/>
      <c r="BE280" s="585" t="e">
        <f>IF(#REF!="発電事業者","月間送電電力量（GWh）","月間受電電力量（GWh）")</f>
        <v>#REF!</v>
      </c>
      <c r="BF280" s="586"/>
      <c r="BG280" s="331" t="str">
        <f>IF(COUNT(BG250,L286)=2,ROUND(BG250*L286/SUM(L279:L288),#REF!),"")</f>
        <v/>
      </c>
      <c r="BH280" s="331" t="str">
        <f>IF(COUNT(BH250,M286)=2,ROUND(BH250*M286/SUM(M279:M288),#REF!),"")</f>
        <v/>
      </c>
      <c r="BI280" s="331" t="str">
        <f>IF(COUNT(BI250,N286)=2,ROUND(BI250*N286/SUM(N279:N288),#REF!),"")</f>
        <v/>
      </c>
      <c r="BJ280" s="331" t="str">
        <f>IF(COUNT(BJ250,O286)=2,ROUND(BJ250*O286/SUM(O279:O288),#REF!),"")</f>
        <v/>
      </c>
      <c r="BK280" s="331" t="str">
        <f>IF(COUNT(BK250,P286)=2,ROUND(BK250*P286/SUM(P279:P288),#REF!),"")</f>
        <v/>
      </c>
      <c r="BL280" s="331" t="str">
        <f>IF(COUNT(BL250,Q286)=2,ROUND(BL250*Q286/SUM(Q279:Q288),#REF!),"")</f>
        <v/>
      </c>
      <c r="BM280" s="331" t="str">
        <f>IF(COUNT(BM250,R286)=2,ROUND(BM250*R286/SUM(R279:R288),#REF!),"")</f>
        <v/>
      </c>
      <c r="BN280" s="331" t="str">
        <f>IF(COUNT(BN250,S286)=2,ROUND(BN250*S286/SUM(S279:S288),#REF!),"")</f>
        <v/>
      </c>
      <c r="BO280" s="331" t="str">
        <f>IF(COUNT(BO250,T286)=2,ROUND(BO250*T286/SUM(T279:T288),#REF!),"")</f>
        <v/>
      </c>
      <c r="BP280" s="331" t="str">
        <f>IF(COUNT(BP250,U286)=2,ROUND(BP250*U286/SUM(U279:U288),#REF!),"")</f>
        <v/>
      </c>
      <c r="BQ280" s="331" t="str">
        <f>IF(COUNT(BQ250,V286)=2,ROUND(BQ250*V286/SUM(V279:V288),#REF!),"")</f>
        <v/>
      </c>
      <c r="BR280" s="331" t="str">
        <f>IF(COUNT(BR250,W286)=2,ROUND(BR250*W286/SUM(W279:W288),#REF!),"")</f>
        <v/>
      </c>
      <c r="BS280" s="569" t="e">
        <f>IF(#REF!="発電事業者","年間送電電力量（GWh）","年間受電電力量（GWh）")</f>
        <v>#REF!</v>
      </c>
      <c r="BT280" s="569"/>
      <c r="BU280" s="569"/>
      <c r="BV280" s="333" t="s">
        <v>25</v>
      </c>
      <c r="BW280" s="582"/>
      <c r="BX280" s="582"/>
      <c r="BY280" s="331" t="str">
        <f>IF(COUNT(BY250,X286)=2,ROUND(BY250*X286/SUM(X279:X288),#REF!),"")</f>
        <v/>
      </c>
      <c r="BZ280" s="331" t="str">
        <f>IF(COUNT(BZ250,Y286)=2,ROUND(BZ250*Y286/SUM(Y279:Y288),#REF!),"")</f>
        <v/>
      </c>
      <c r="CA280" s="331" t="str">
        <f>IF(COUNT(CA250,Z286)=2,ROUND(CA250*Z286/SUM(Z279:Z288),#REF!),"")</f>
        <v/>
      </c>
      <c r="CB280" s="331" t="str">
        <f>IF(COUNT(CB250,AA286)=2,ROUND(CB250*AA286/SUM(AA279:AA288),#REF!),"")</f>
        <v/>
      </c>
      <c r="CC280" s="331" t="str">
        <f>IF(COUNT(CC250,AB286)=2,ROUND(CC250*AB286/SUM(AB279:AB288),#REF!),"")</f>
        <v/>
      </c>
      <c r="CD280" s="331" t="str">
        <f>IF(COUNT(CD250,AC286)=2,ROUND(CD250*AC286/SUM(AC279:AC288),#REF!),"")</f>
        <v/>
      </c>
      <c r="CE280" s="331" t="str">
        <f>IF(COUNT(CE250,AD286)=2,ROUND(CE250*AD286/SUM(AD279:AD288),#REF!),"")</f>
        <v/>
      </c>
      <c r="CF280" s="331" t="str">
        <f>IF(COUNT(CF250,AE286)=2,ROUND(CF250*AE286/SUM(AE279:AE288),#REF!),"")</f>
        <v/>
      </c>
      <c r="CG280" s="331" t="str">
        <f>IF(COUNT(CG250,AF286)=2,ROUND(CG250*AF286/SUM(AF279:AF288),#REF!),"")</f>
        <v/>
      </c>
      <c r="CH280" s="565" t="str">
        <f>IF(COUNTA(AG286)=0,"",AG286)</f>
        <v/>
      </c>
      <c r="CI280" s="565"/>
      <c r="CJ280" s="565"/>
      <c r="CK280" s="565"/>
      <c r="CL280" s="565"/>
      <c r="CM280" s="565"/>
      <c r="CN280" s="565"/>
      <c r="CO280" s="565"/>
      <c r="CP280" s="565"/>
      <c r="CQ280" s="565"/>
    </row>
    <row r="281" spans="3:97" s="243" customFormat="1" ht="13.5" customHeight="1">
      <c r="C281" s="568"/>
      <c r="D281" s="568"/>
      <c r="E281" s="332"/>
      <c r="F281" s="569" t="str">
        <f t="shared" ca="1" si="17"/>
        <v/>
      </c>
      <c r="G281" s="569"/>
      <c r="H281" s="569"/>
      <c r="I281" s="333" t="str">
        <f>IF(E281="","",E243)</f>
        <v/>
      </c>
      <c r="J281" s="569" t="e">
        <f>J277&amp;"３"</f>
        <v>#REF!</v>
      </c>
      <c r="K281" s="569"/>
      <c r="L281" s="308"/>
      <c r="M281" s="308"/>
      <c r="N281" s="308"/>
      <c r="O281" s="308"/>
      <c r="P281" s="308"/>
      <c r="Q281" s="308"/>
      <c r="R281" s="308"/>
      <c r="S281" s="308"/>
      <c r="T281" s="308"/>
      <c r="U281" s="308"/>
      <c r="V281" s="308"/>
      <c r="W281" s="308"/>
      <c r="X281" s="308"/>
      <c r="Y281" s="308"/>
      <c r="Z281" s="308"/>
      <c r="AA281" s="308"/>
      <c r="AB281" s="308"/>
      <c r="AC281" s="308"/>
      <c r="AD281" s="308"/>
      <c r="AE281" s="308"/>
      <c r="AF281" s="308"/>
      <c r="AG281" s="570"/>
      <c r="AH281" s="570"/>
      <c r="AI281" s="570"/>
      <c r="AJ281" s="570"/>
      <c r="AK281" s="570"/>
      <c r="AL281" s="570"/>
      <c r="AM281" s="570"/>
      <c r="AN281" s="570"/>
      <c r="AO281" s="570"/>
      <c r="AP281" s="570"/>
      <c r="AR281" s="571" t="b">
        <f t="shared" si="16"/>
        <v>0</v>
      </c>
      <c r="AS281" s="571"/>
      <c r="AT281" s="571"/>
      <c r="AU281" s="282" t="s">
        <v>160</v>
      </c>
      <c r="AV281" s="275"/>
      <c r="AX281" s="569" t="str">
        <f>IF(C287="","",C287)</f>
        <v/>
      </c>
      <c r="AY281" s="569"/>
      <c r="AZ281" s="587" t="str">
        <f>IF(E287="","",E287)</f>
        <v/>
      </c>
      <c r="BA281" s="590" t="str">
        <f ca="1">IF(F287="","",F287)</f>
        <v/>
      </c>
      <c r="BB281" s="590"/>
      <c r="BC281" s="590"/>
      <c r="BD281" s="587" t="str">
        <f>IF(I287="","",I287)</f>
        <v/>
      </c>
      <c r="BE281" s="578" t="e">
        <f>IF(#REF!="発電事業者","送電電力（MW）","受電電力（MW）")</f>
        <v>#REF!</v>
      </c>
      <c r="BF281" s="579"/>
      <c r="BG281" s="331" t="str">
        <f>IF(COUNT(BG248,L287)=2,ROUND(BG248*L287/SUM(L279:L288),#REF!),"")</f>
        <v/>
      </c>
      <c r="BH281" s="331" t="str">
        <f>IF(COUNT(BH248,M287)=2,ROUND(BH248*M287/SUM(M279:M288),#REF!),"")</f>
        <v/>
      </c>
      <c r="BI281" s="331" t="str">
        <f>IF(COUNT(BI248,N287)=2,ROUND(BI248*N287/SUM(N279:N288),#REF!),"")</f>
        <v/>
      </c>
      <c r="BJ281" s="331" t="str">
        <f>IF(COUNT(BJ248,O287)=2,ROUND(BJ248*O287/SUM(O279:O288),#REF!),"")</f>
        <v/>
      </c>
      <c r="BK281" s="331" t="str">
        <f>IF(COUNT(BK248,P287)=2,ROUND(BK248*P287/SUM(P279:P288),#REF!),"")</f>
        <v/>
      </c>
      <c r="BL281" s="331" t="str">
        <f>IF(COUNT(BL248,Q287)=2,ROUND(BL248*Q287/SUM(Q279:Q288),#REF!),"")</f>
        <v/>
      </c>
      <c r="BM281" s="331" t="str">
        <f>IF(COUNT(BM248,R287)=2,ROUND(BM248*R287/SUM(R279:R288),#REF!),"")</f>
        <v/>
      </c>
      <c r="BN281" s="331" t="str">
        <f>IF(COUNT(BN248,S287)=2,ROUND(BN248*S287/SUM(S279:S288),#REF!),"")</f>
        <v/>
      </c>
      <c r="BO281" s="331" t="str">
        <f>IF(COUNT(BO248,T287)=2,ROUND(BO248*T287/SUM(T279:T288),#REF!),"")</f>
        <v/>
      </c>
      <c r="BP281" s="331" t="str">
        <f>IF(COUNT(BP248,U287)=2,ROUND(BP248*U287/SUM(U279:U288),#REF!),"")</f>
        <v/>
      </c>
      <c r="BQ281" s="331" t="str">
        <f>IF(COUNT(BQ248,V287)=2,ROUND(BQ248*V287/SUM(V279:V288),#REF!),"")</f>
        <v/>
      </c>
      <c r="BR281" s="331" t="str">
        <f>IF(COUNT(BR248,W287)=2,ROUND(BR248*W287/SUM(W279:W288),#REF!),"")</f>
        <v/>
      </c>
      <c r="BS281" s="569" t="e">
        <f>IF(#REF!="発電事業者","送電電力（MW）","受電電力（MW）")</f>
        <v>#REF!</v>
      </c>
      <c r="BT281" s="569"/>
      <c r="BU281" s="569"/>
      <c r="BV281" s="333" t="s">
        <v>171</v>
      </c>
      <c r="BW281" s="580"/>
      <c r="BX281" s="580"/>
      <c r="BY281" s="331" t="str">
        <f>IF(COUNT(BY248,X287)=2,ROUND(BY248*X287/SUM(X279:X288),#REF!),"")</f>
        <v/>
      </c>
      <c r="BZ281" s="331" t="str">
        <f>IF(COUNT(BZ248,Y287)=2,ROUND(BZ248*Y287/SUM(Y279:Y288),#REF!),"")</f>
        <v/>
      </c>
      <c r="CA281" s="331" t="str">
        <f>IF(COUNT(CA248,Z287)=2,ROUND(CA248*Z287/SUM(Z279:Z288),#REF!),"")</f>
        <v/>
      </c>
      <c r="CB281" s="331" t="str">
        <f>IF(COUNT(CB248,AA287)=2,ROUND(CB248*AA287/SUM(AA279:AA288),#REF!),"")</f>
        <v/>
      </c>
      <c r="CC281" s="331" t="str">
        <f>IF(COUNT(CC248,AB287)=2,ROUND(CC248*AB287/SUM(AB279:AB288),#REF!),"")</f>
        <v/>
      </c>
      <c r="CD281" s="331" t="str">
        <f>IF(COUNT(CD248,AC287)=2,ROUND(CD248*AC287/SUM(AC279:AC288),#REF!),"")</f>
        <v/>
      </c>
      <c r="CE281" s="331" t="str">
        <f>IF(COUNT(CE248,AD287)=2,ROUND(CE248*AD287/SUM(AD279:AD288),#REF!),"")</f>
        <v/>
      </c>
      <c r="CF281" s="331" t="str">
        <f>IF(COUNT(CF248,AE287)=2,ROUND(CF248*AE287/SUM(AE279:AE288),#REF!),"")</f>
        <v/>
      </c>
      <c r="CG281" s="331" t="str">
        <f>IF(COUNT(CG248,AF287)=2,ROUND(CG248*AF287/SUM(AF279:AF288),#REF!),"")</f>
        <v/>
      </c>
      <c r="CH281" s="563" t="s">
        <v>118</v>
      </c>
      <c r="CI281" s="563"/>
      <c r="CJ281" s="563"/>
      <c r="CK281" s="563"/>
      <c r="CL281" s="563"/>
      <c r="CM281" s="563"/>
      <c r="CN281" s="563"/>
      <c r="CO281" s="563"/>
      <c r="CP281" s="563"/>
      <c r="CQ281" s="563"/>
    </row>
    <row r="282" spans="3:97" s="243" customFormat="1" ht="13.5" customHeight="1">
      <c r="C282" s="568"/>
      <c r="D282" s="568"/>
      <c r="E282" s="332"/>
      <c r="F282" s="569" t="str">
        <f t="shared" ca="1" si="17"/>
        <v/>
      </c>
      <c r="G282" s="569"/>
      <c r="H282" s="569"/>
      <c r="I282" s="333" t="str">
        <f>IF(E282="","",E243)</f>
        <v/>
      </c>
      <c r="J282" s="569" t="e">
        <f>J277&amp;"４"</f>
        <v>#REF!</v>
      </c>
      <c r="K282" s="569"/>
      <c r="L282" s="308"/>
      <c r="M282" s="308"/>
      <c r="N282" s="308"/>
      <c r="O282" s="308"/>
      <c r="P282" s="308"/>
      <c r="Q282" s="308"/>
      <c r="R282" s="308"/>
      <c r="S282" s="308"/>
      <c r="T282" s="308"/>
      <c r="U282" s="308"/>
      <c r="V282" s="308"/>
      <c r="W282" s="308"/>
      <c r="X282" s="308"/>
      <c r="Y282" s="308"/>
      <c r="Z282" s="308"/>
      <c r="AA282" s="308"/>
      <c r="AB282" s="308"/>
      <c r="AC282" s="308"/>
      <c r="AD282" s="308"/>
      <c r="AE282" s="308"/>
      <c r="AF282" s="308"/>
      <c r="AG282" s="570"/>
      <c r="AH282" s="570"/>
      <c r="AI282" s="570"/>
      <c r="AJ282" s="570"/>
      <c r="AK282" s="570"/>
      <c r="AL282" s="570"/>
      <c r="AM282" s="570"/>
      <c r="AN282" s="570"/>
      <c r="AO282" s="570"/>
      <c r="AP282" s="570"/>
      <c r="AR282" s="571" t="b">
        <f t="shared" si="16"/>
        <v>0</v>
      </c>
      <c r="AS282" s="571"/>
      <c r="AT282" s="571"/>
      <c r="AU282" s="282" t="s">
        <v>160</v>
      </c>
      <c r="AV282" s="275"/>
      <c r="AX282" s="569"/>
      <c r="AY282" s="569"/>
      <c r="AZ282" s="588"/>
      <c r="BA282" s="590"/>
      <c r="BB282" s="590"/>
      <c r="BC282" s="590"/>
      <c r="BD282" s="588"/>
      <c r="BE282" s="583"/>
      <c r="BF282" s="584"/>
      <c r="BG282" s="259"/>
      <c r="BH282" s="259"/>
      <c r="BI282" s="259"/>
      <c r="BJ282" s="259"/>
      <c r="BK282" s="259"/>
      <c r="BL282" s="259"/>
      <c r="BM282" s="259"/>
      <c r="BN282" s="259"/>
      <c r="BO282" s="259"/>
      <c r="BP282" s="259"/>
      <c r="BQ282" s="259"/>
      <c r="BR282" s="259"/>
      <c r="BS282" s="569"/>
      <c r="BT282" s="569"/>
      <c r="BU282" s="569"/>
      <c r="BV282" s="333" t="s">
        <v>172</v>
      </c>
      <c r="BW282" s="581"/>
      <c r="BX282" s="581"/>
      <c r="BY282" s="331" t="str">
        <f>IF(COUNT(BY249,X287)=2,ROUND(BY249*X287/SUM(X279:X288),#REF!),"")</f>
        <v/>
      </c>
      <c r="BZ282" s="331" t="str">
        <f>IF(COUNT(BZ249,Y287)=2,ROUND(BZ249*Y287/SUM(Y279:Y288),#REF!),"")</f>
        <v/>
      </c>
      <c r="CA282" s="331" t="str">
        <f>IF(COUNT(CA249,Z287)=2,ROUND(CA249*Z287/SUM(Z279:Z288),#REF!),"")</f>
        <v/>
      </c>
      <c r="CB282" s="331" t="str">
        <f>IF(COUNT(CB249,AA287)=2,ROUND(CB249*AA287/SUM(AA279:AA288),#REF!),"")</f>
        <v/>
      </c>
      <c r="CC282" s="331" t="str">
        <f>IF(COUNT(CC249,AB287)=2,ROUND(CC249*AB287/SUM(AB279:AB288),#REF!),"")</f>
        <v/>
      </c>
      <c r="CD282" s="331" t="str">
        <f>IF(COUNT(CD249,AC287)=2,ROUND(CD249*AC287/SUM(AC279:AC288),#REF!),"")</f>
        <v/>
      </c>
      <c r="CE282" s="331" t="str">
        <f>IF(COUNT(CE249,AD287)=2,ROUND(CE249*AD287/SUM(AD279:AD288),#REF!),"")</f>
        <v/>
      </c>
      <c r="CF282" s="331" t="str">
        <f>IF(COUNT(CF249,AE287)=2,ROUND(CF249*AE287/SUM(AE279:AE288),#REF!),"")</f>
        <v/>
      </c>
      <c r="CG282" s="331" t="str">
        <f>IF(COUNT(CG249,AF287)=2,ROUND(CG249*AF287/SUM(AF279:AF288),#REF!),"")</f>
        <v/>
      </c>
      <c r="CH282" s="564" t="str">
        <f>IF(CH281="","",CH281)</f>
        <v>地熱</v>
      </c>
      <c r="CI282" s="564"/>
      <c r="CJ282" s="564"/>
      <c r="CK282" s="564"/>
      <c r="CL282" s="564"/>
      <c r="CM282" s="564"/>
      <c r="CN282" s="564"/>
      <c r="CO282" s="564"/>
      <c r="CP282" s="564"/>
      <c r="CQ282" s="564"/>
    </row>
    <row r="283" spans="3:97" s="243" customFormat="1" ht="13.5" customHeight="1">
      <c r="C283" s="568"/>
      <c r="D283" s="568"/>
      <c r="E283" s="332"/>
      <c r="F283" s="569" t="str">
        <f t="shared" ca="1" si="17"/>
        <v/>
      </c>
      <c r="G283" s="569"/>
      <c r="H283" s="569"/>
      <c r="I283" s="333" t="str">
        <f>IF(E283="","",E243)</f>
        <v/>
      </c>
      <c r="J283" s="569" t="e">
        <f>J277&amp;"５"</f>
        <v>#REF!</v>
      </c>
      <c r="K283" s="569"/>
      <c r="L283" s="308"/>
      <c r="M283" s="308"/>
      <c r="N283" s="308"/>
      <c r="O283" s="308"/>
      <c r="P283" s="308"/>
      <c r="Q283" s="308"/>
      <c r="R283" s="308"/>
      <c r="S283" s="308"/>
      <c r="T283" s="308"/>
      <c r="U283" s="308"/>
      <c r="V283" s="308"/>
      <c r="W283" s="308"/>
      <c r="X283" s="308"/>
      <c r="Y283" s="308"/>
      <c r="Z283" s="308"/>
      <c r="AA283" s="308"/>
      <c r="AB283" s="308"/>
      <c r="AC283" s="308"/>
      <c r="AD283" s="308"/>
      <c r="AE283" s="308"/>
      <c r="AF283" s="308"/>
      <c r="AG283" s="570"/>
      <c r="AH283" s="570"/>
      <c r="AI283" s="570"/>
      <c r="AJ283" s="570"/>
      <c r="AK283" s="570"/>
      <c r="AL283" s="570"/>
      <c r="AM283" s="570"/>
      <c r="AN283" s="570"/>
      <c r="AO283" s="570"/>
      <c r="AP283" s="570"/>
      <c r="AR283" s="571" t="b">
        <f t="shared" si="16"/>
        <v>0</v>
      </c>
      <c r="AS283" s="571"/>
      <c r="AT283" s="571"/>
      <c r="AU283" s="282" t="s">
        <v>160</v>
      </c>
      <c r="AV283" s="275"/>
      <c r="AX283" s="569"/>
      <c r="AY283" s="569"/>
      <c r="AZ283" s="589"/>
      <c r="BA283" s="590"/>
      <c r="BB283" s="590"/>
      <c r="BC283" s="590"/>
      <c r="BD283" s="589"/>
      <c r="BE283" s="585" t="e">
        <f>IF(#REF!="発電事業者","月間送電電力量（GWh）","月間受電電力量（GWh）")</f>
        <v>#REF!</v>
      </c>
      <c r="BF283" s="586"/>
      <c r="BG283" s="331" t="str">
        <f>IF(COUNT(BG250,L287)=2,ROUND(BG250*L287/SUM(L279:L288),#REF!),"")</f>
        <v/>
      </c>
      <c r="BH283" s="331" t="str">
        <f>IF(COUNT(BH250,M287)=2,ROUND(BH250*M287/SUM(M279:M288),#REF!),"")</f>
        <v/>
      </c>
      <c r="BI283" s="331" t="str">
        <f>IF(COUNT(BI250,N287)=2,ROUND(BI250*N287/SUM(N279:N288),#REF!),"")</f>
        <v/>
      </c>
      <c r="BJ283" s="331" t="str">
        <f>IF(COUNT(BJ250,O287)=2,ROUND(BJ250*O287/SUM(O279:O288),#REF!),"")</f>
        <v/>
      </c>
      <c r="BK283" s="331" t="str">
        <f>IF(COUNT(BK250,P287)=2,ROUND(BK250*P287/SUM(P279:P288),#REF!),"")</f>
        <v/>
      </c>
      <c r="BL283" s="331" t="str">
        <f>IF(COUNT(BL250,Q287)=2,ROUND(BL250*Q287/SUM(Q279:Q288),#REF!),"")</f>
        <v/>
      </c>
      <c r="BM283" s="331" t="str">
        <f>IF(COUNT(BM250,R287)=2,ROUND(BM250*R287/SUM(R279:R288),#REF!),"")</f>
        <v/>
      </c>
      <c r="BN283" s="331" t="str">
        <f>IF(COUNT(BN250,S287)=2,ROUND(BN250*S287/SUM(S279:S288),#REF!),"")</f>
        <v/>
      </c>
      <c r="BO283" s="331" t="str">
        <f>IF(COUNT(BO250,T287)=2,ROUND(BO250*T287/SUM(T279:T288),#REF!),"")</f>
        <v/>
      </c>
      <c r="BP283" s="331" t="str">
        <f>IF(COUNT(BP250,U287)=2,ROUND(BP250*U287/SUM(U279:U288),#REF!),"")</f>
        <v/>
      </c>
      <c r="BQ283" s="331" t="str">
        <f>IF(COUNT(BQ250,V287)=2,ROUND(BQ250*V287/SUM(V279:V288),#REF!),"")</f>
        <v/>
      </c>
      <c r="BR283" s="331" t="str">
        <f>IF(COUNT(BR250,W287)=2,ROUND(BR250*W287/SUM(W279:W288),#REF!),"")</f>
        <v/>
      </c>
      <c r="BS283" s="569" t="e">
        <f>IF(#REF!="発電事業者","年間送電電力量（GWh）","年間受電電力量（GWh）")</f>
        <v>#REF!</v>
      </c>
      <c r="BT283" s="569"/>
      <c r="BU283" s="569"/>
      <c r="BV283" s="333" t="s">
        <v>25</v>
      </c>
      <c r="BW283" s="582"/>
      <c r="BX283" s="582"/>
      <c r="BY283" s="331" t="str">
        <f>IF(COUNT(BY250,X287)=2,ROUND(BY250*X287/SUM(X279:X288),#REF!),"")</f>
        <v/>
      </c>
      <c r="BZ283" s="331" t="str">
        <f>IF(COUNT(BZ250,Y287)=2,ROUND(BZ250*Y287/SUM(Y279:Y288),#REF!),"")</f>
        <v/>
      </c>
      <c r="CA283" s="331" t="str">
        <f>IF(COUNT(CA250,Z287)=2,ROUND(CA250*Z287/SUM(Z279:Z288),#REF!),"")</f>
        <v/>
      </c>
      <c r="CB283" s="331" t="str">
        <f>IF(COUNT(CB250,AA287)=2,ROUND(CB250*AA287/SUM(AA279:AA288),#REF!),"")</f>
        <v/>
      </c>
      <c r="CC283" s="331" t="str">
        <f>IF(COUNT(CC250,AB287)=2,ROUND(CC250*AB287/SUM(AB279:AB288),#REF!),"")</f>
        <v/>
      </c>
      <c r="CD283" s="331" t="str">
        <f>IF(COUNT(CD250,AC287)=2,ROUND(CD250*AC287/SUM(AC279:AC288),#REF!),"")</f>
        <v/>
      </c>
      <c r="CE283" s="331" t="str">
        <f>IF(COUNT(CE250,AD287)=2,ROUND(CE250*AD287/SUM(AD279:AD288),#REF!),"")</f>
        <v/>
      </c>
      <c r="CF283" s="331" t="str">
        <f>IF(COUNT(CF250,AE287)=2,ROUND(CF250*AE287/SUM(AE279:AE288),#REF!),"")</f>
        <v/>
      </c>
      <c r="CG283" s="331" t="str">
        <f>IF(COUNT(CG250,AF287)=2,ROUND(CG250*AF287/SUM(AF279:AF288),#REF!),"")</f>
        <v/>
      </c>
      <c r="CH283" s="565" t="str">
        <f>IF(COUNTA(AG287)=0,"",AG287)</f>
        <v/>
      </c>
      <c r="CI283" s="565"/>
      <c r="CJ283" s="565"/>
      <c r="CK283" s="565"/>
      <c r="CL283" s="565"/>
      <c r="CM283" s="565"/>
      <c r="CN283" s="565"/>
      <c r="CO283" s="565"/>
      <c r="CP283" s="565"/>
      <c r="CQ283" s="565"/>
    </row>
    <row r="284" spans="3:97" s="243" customFormat="1" ht="13.5" customHeight="1">
      <c r="C284" s="568"/>
      <c r="D284" s="568"/>
      <c r="E284" s="332"/>
      <c r="F284" s="569" t="str">
        <f t="shared" ca="1" si="17"/>
        <v/>
      </c>
      <c r="G284" s="569"/>
      <c r="H284" s="569"/>
      <c r="I284" s="333" t="str">
        <f>IF(E284="","",E243)</f>
        <v/>
      </c>
      <c r="J284" s="569" t="e">
        <f>J277&amp;"６"</f>
        <v>#REF!</v>
      </c>
      <c r="K284" s="569"/>
      <c r="L284" s="308"/>
      <c r="M284" s="308"/>
      <c r="N284" s="308"/>
      <c r="O284" s="308"/>
      <c r="P284" s="308"/>
      <c r="Q284" s="308"/>
      <c r="R284" s="308"/>
      <c r="S284" s="308"/>
      <c r="T284" s="308"/>
      <c r="U284" s="308"/>
      <c r="V284" s="308"/>
      <c r="W284" s="308"/>
      <c r="X284" s="308"/>
      <c r="Y284" s="308"/>
      <c r="Z284" s="308"/>
      <c r="AA284" s="308"/>
      <c r="AB284" s="308"/>
      <c r="AC284" s="308"/>
      <c r="AD284" s="308"/>
      <c r="AE284" s="308"/>
      <c r="AF284" s="308"/>
      <c r="AG284" s="570"/>
      <c r="AH284" s="570"/>
      <c r="AI284" s="570"/>
      <c r="AJ284" s="570"/>
      <c r="AK284" s="570"/>
      <c r="AL284" s="570"/>
      <c r="AM284" s="570"/>
      <c r="AN284" s="570"/>
      <c r="AO284" s="570"/>
      <c r="AP284" s="570"/>
      <c r="AR284" s="571" t="b">
        <f t="shared" si="16"/>
        <v>0</v>
      </c>
      <c r="AS284" s="571"/>
      <c r="AT284" s="571"/>
      <c r="AU284" s="282" t="s">
        <v>160</v>
      </c>
      <c r="AV284" s="275"/>
      <c r="AX284" s="569" t="str">
        <f>IF(C288="","",C288)</f>
        <v>自者保有電源</v>
      </c>
      <c r="AY284" s="569"/>
      <c r="AZ284" s="587" t="str">
        <f>IF(E288="","",E288)</f>
        <v/>
      </c>
      <c r="BA284" s="590" t="str">
        <f>IF(F288="","",F288)</f>
        <v/>
      </c>
      <c r="BB284" s="590"/>
      <c r="BC284" s="590"/>
      <c r="BD284" s="587" t="str">
        <f>IF(I288="","",I288)</f>
        <v/>
      </c>
      <c r="BE284" s="578" t="e">
        <f>IF(#REF!="発電事業者","送電電力（MW）","受電電力（MW）")</f>
        <v>#REF!</v>
      </c>
      <c r="BF284" s="579"/>
      <c r="BG284" s="331" t="str">
        <f>IF(COUNT(BG248,L288)=2,ROUND(BG248*L288/SUM(L279:L288),#REF!),"")</f>
        <v/>
      </c>
      <c r="BH284" s="331" t="str">
        <f>IF(COUNT(BH248,M288)=2,ROUND(BH248*M288/SUM(M279:M288),#REF!),"")</f>
        <v/>
      </c>
      <c r="BI284" s="331" t="str">
        <f>IF(COUNT(BI248,N288)=2,ROUND(BI248*N288/SUM(N279:N288),#REF!),"")</f>
        <v/>
      </c>
      <c r="BJ284" s="331" t="str">
        <f>IF(COUNT(BJ248,O288)=2,ROUND(BJ248*O288/SUM(O279:O288),#REF!),"")</f>
        <v/>
      </c>
      <c r="BK284" s="331" t="str">
        <f>IF(COUNT(BK248,P288)=2,ROUND(BK248*P288/SUM(P279:P288),#REF!),"")</f>
        <v/>
      </c>
      <c r="BL284" s="331" t="str">
        <f>IF(COUNT(BL248,Q288)=2,ROUND(BL248*Q288/SUM(Q279:Q288),#REF!),"")</f>
        <v/>
      </c>
      <c r="BM284" s="331" t="str">
        <f>IF(COUNT(BM248,R288)=2,ROUND(BM248*R288/SUM(R279:R288),#REF!),"")</f>
        <v/>
      </c>
      <c r="BN284" s="331" t="str">
        <f>IF(COUNT(BN248,S288)=2,ROUND(BN248*S288/SUM(S279:S288),#REF!),"")</f>
        <v/>
      </c>
      <c r="BO284" s="331" t="str">
        <f>IF(COUNT(BO248,T288)=2,ROUND(BO248*T288/SUM(T279:T288),#REF!),"")</f>
        <v/>
      </c>
      <c r="BP284" s="331" t="str">
        <f>IF(COUNT(BP248,U288)=2,ROUND(BP248*U288/SUM(U279:U288),#REF!),"")</f>
        <v/>
      </c>
      <c r="BQ284" s="331" t="str">
        <f>IF(COUNT(BQ248,V288)=2,ROUND(BQ248*V288/SUM(V279:V288),#REF!),"")</f>
        <v/>
      </c>
      <c r="BR284" s="331" t="str">
        <f>IF(COUNT(BR248,W288)=2,ROUND(BR248*W288/SUM(W279:W288),#REF!),"")</f>
        <v/>
      </c>
      <c r="BS284" s="569" t="e">
        <f>IF(#REF!="発電事業者","送電電力（MW）","受電電力（MW）")</f>
        <v>#REF!</v>
      </c>
      <c r="BT284" s="569"/>
      <c r="BU284" s="569"/>
      <c r="BV284" s="333" t="s">
        <v>171</v>
      </c>
      <c r="BW284" s="355" t="str">
        <f>IF(F276=0,IF(COUNT(BW248,I288)=2,ROUND(BW248*I288/100,#REF!),""),IF(COUNT(BW248,I288)=2,ROUND(BW248*I288/L251,#REF!),""))</f>
        <v/>
      </c>
      <c r="BX284" s="580"/>
      <c r="BY284" s="331" t="str">
        <f>IF(COUNT(BY248,X288)=2,ROUND(BY248*X288/SUM(X279:X288),#REF!),"")</f>
        <v/>
      </c>
      <c r="BZ284" s="331" t="str">
        <f>IF(COUNT(BZ248,Y288)=2,ROUND(BZ248*Y288/SUM(Y279:Y288),#REF!),"")</f>
        <v/>
      </c>
      <c r="CA284" s="331" t="str">
        <f>IF(COUNT(CA248,Z288)=2,ROUND(CA248*Z288/SUM(Z279:Z288),#REF!),"")</f>
        <v/>
      </c>
      <c r="CB284" s="331" t="str">
        <f>IF(COUNT(CB248,AA288)=2,ROUND(CB248*AA288/SUM(AA279:AA288),#REF!),"")</f>
        <v/>
      </c>
      <c r="CC284" s="331" t="str">
        <f>IF(COUNT(CC248,AB288)=2,ROUND(CC248*AB288/SUM(AB279:AB288),#REF!),"")</f>
        <v/>
      </c>
      <c r="CD284" s="331" t="str">
        <f>IF(COUNT(CD248,AC288)=2,ROUND(CD248*AC288/SUM(AC279:AC288),#REF!),"")</f>
        <v/>
      </c>
      <c r="CE284" s="331" t="str">
        <f>IF(COUNT(CE248,AD288)=2,ROUND(CE248*AD288/SUM(AD279:AD288),#REF!),"")</f>
        <v/>
      </c>
      <c r="CF284" s="331" t="str">
        <f>IF(COUNT(CF248,AE288)=2,ROUND(CF248*AE288/SUM(AE279:AE288),#REF!),"")</f>
        <v/>
      </c>
      <c r="CG284" s="331" t="str">
        <f>IF(COUNT(CG248,AF288)=2,ROUND(CG248*AF288/SUM(AF279:AF288),#REF!),"")</f>
        <v/>
      </c>
      <c r="CH284" s="563" t="s">
        <v>118</v>
      </c>
      <c r="CI284" s="563"/>
      <c r="CJ284" s="563"/>
      <c r="CK284" s="563"/>
      <c r="CL284" s="563"/>
      <c r="CM284" s="563"/>
      <c r="CN284" s="563"/>
      <c r="CO284" s="563"/>
      <c r="CP284" s="563"/>
      <c r="CQ284" s="563"/>
    </row>
    <row r="285" spans="3:97" s="243" customFormat="1" ht="13.5" customHeight="1">
      <c r="C285" s="568"/>
      <c r="D285" s="568"/>
      <c r="E285" s="332"/>
      <c r="F285" s="569" t="str">
        <f t="shared" ca="1" si="17"/>
        <v/>
      </c>
      <c r="G285" s="569"/>
      <c r="H285" s="569"/>
      <c r="I285" s="333" t="str">
        <f>IF(E285="","",E243)</f>
        <v/>
      </c>
      <c r="J285" s="569" t="e">
        <f>J277&amp;"７"</f>
        <v>#REF!</v>
      </c>
      <c r="K285" s="569"/>
      <c r="L285" s="308"/>
      <c r="M285" s="308"/>
      <c r="N285" s="308"/>
      <c r="O285" s="308"/>
      <c r="P285" s="308"/>
      <c r="Q285" s="308"/>
      <c r="R285" s="308"/>
      <c r="S285" s="308"/>
      <c r="T285" s="308"/>
      <c r="U285" s="308"/>
      <c r="V285" s="308"/>
      <c r="W285" s="308"/>
      <c r="X285" s="308"/>
      <c r="Y285" s="308"/>
      <c r="Z285" s="308"/>
      <c r="AA285" s="308"/>
      <c r="AB285" s="308"/>
      <c r="AC285" s="308"/>
      <c r="AD285" s="308"/>
      <c r="AE285" s="308"/>
      <c r="AF285" s="308"/>
      <c r="AG285" s="570"/>
      <c r="AH285" s="570"/>
      <c r="AI285" s="570"/>
      <c r="AJ285" s="570"/>
      <c r="AK285" s="570"/>
      <c r="AL285" s="570"/>
      <c r="AM285" s="570"/>
      <c r="AN285" s="570"/>
      <c r="AO285" s="570"/>
      <c r="AP285" s="570"/>
      <c r="AR285" s="571" t="b">
        <f t="shared" si="16"/>
        <v>0</v>
      </c>
      <c r="AS285" s="571"/>
      <c r="AT285" s="571"/>
      <c r="AU285" s="282" t="s">
        <v>160</v>
      </c>
      <c r="AV285" s="275"/>
      <c r="AX285" s="569"/>
      <c r="AY285" s="569"/>
      <c r="AZ285" s="588"/>
      <c r="BA285" s="590"/>
      <c r="BB285" s="590"/>
      <c r="BC285" s="590"/>
      <c r="BD285" s="588"/>
      <c r="BE285" s="583"/>
      <c r="BF285" s="584"/>
      <c r="BG285" s="259"/>
      <c r="BH285" s="259"/>
      <c r="BI285" s="259"/>
      <c r="BJ285" s="259"/>
      <c r="BK285" s="259"/>
      <c r="BL285" s="259"/>
      <c r="BM285" s="259"/>
      <c r="BN285" s="259"/>
      <c r="BO285" s="259"/>
      <c r="BP285" s="259"/>
      <c r="BQ285" s="259"/>
      <c r="BR285" s="259"/>
      <c r="BS285" s="569"/>
      <c r="BT285" s="569"/>
      <c r="BU285" s="569"/>
      <c r="BV285" s="333" t="s">
        <v>172</v>
      </c>
      <c r="BW285" s="355" t="str">
        <f>IF(F276=0,IF(COUNT(BW249,F288)=2,ROUND(BW249*F288/100,#REF!),""),IF(COUNT(BW249,F288)=2,ROUND(BW249*F288/Q249,#REF!),""))</f>
        <v/>
      </c>
      <c r="BX285" s="581"/>
      <c r="BY285" s="331" t="str">
        <f>IF(COUNT(BY249,X288)=2,ROUND(BY249*X288/SUM(X279:X288),#REF!),"")</f>
        <v/>
      </c>
      <c r="BZ285" s="331" t="str">
        <f>IF(COUNT(BZ249,Y288)=2,ROUND(BZ249*Y288/SUM(Y279:Y288),#REF!),"")</f>
        <v/>
      </c>
      <c r="CA285" s="331" t="str">
        <f>IF(COUNT(CA249,Z288)=2,ROUND(CA249*Z288/SUM(Z279:Z288),#REF!),"")</f>
        <v/>
      </c>
      <c r="CB285" s="331" t="str">
        <f>IF(COUNT(CB249,AA288)=2,ROUND(CB249*AA288/SUM(AA279:AA288),#REF!),"")</f>
        <v/>
      </c>
      <c r="CC285" s="331" t="str">
        <f>IF(COUNT(CC249,AB288)=2,ROUND(CC249*AB288/SUM(AB279:AB288),#REF!),"")</f>
        <v/>
      </c>
      <c r="CD285" s="331" t="str">
        <f>IF(COUNT(CD249,AC288)=2,ROUND(CD249*AC288/SUM(AC279:AC288),#REF!),"")</f>
        <v/>
      </c>
      <c r="CE285" s="331" t="str">
        <f>IF(COUNT(CE249,AD288)=2,ROUND(CE249*AD288/SUM(AD279:AD288),#REF!),"")</f>
        <v/>
      </c>
      <c r="CF285" s="331" t="str">
        <f>IF(COUNT(CF249,AE288)=2,ROUND(CF249*AE288/SUM(AE279:AE288),#REF!),"")</f>
        <v/>
      </c>
      <c r="CG285" s="331" t="str">
        <f>IF(COUNT(CG249,AF288)=2,ROUND(CG249*AF288/SUM(AF279:AF288),#REF!),"")</f>
        <v/>
      </c>
      <c r="CH285" s="564" t="str">
        <f>IF(CH284="","",CH284)</f>
        <v>地熱</v>
      </c>
      <c r="CI285" s="564"/>
      <c r="CJ285" s="564"/>
      <c r="CK285" s="564"/>
      <c r="CL285" s="564"/>
      <c r="CM285" s="564"/>
      <c r="CN285" s="564"/>
      <c r="CO285" s="564"/>
      <c r="CP285" s="564"/>
      <c r="CQ285" s="564"/>
    </row>
    <row r="286" spans="3:97" s="243" customFormat="1" ht="13.5" customHeight="1">
      <c r="C286" s="568"/>
      <c r="D286" s="568"/>
      <c r="E286" s="332"/>
      <c r="F286" s="569" t="str">
        <f t="shared" ca="1" si="17"/>
        <v/>
      </c>
      <c r="G286" s="569"/>
      <c r="H286" s="569"/>
      <c r="I286" s="333" t="str">
        <f>IF(E286="","",E243)</f>
        <v/>
      </c>
      <c r="J286" s="569" t="e">
        <f>J277&amp;"８"</f>
        <v>#REF!</v>
      </c>
      <c r="K286" s="569"/>
      <c r="L286" s="308"/>
      <c r="M286" s="308"/>
      <c r="N286" s="308"/>
      <c r="O286" s="308"/>
      <c r="P286" s="308"/>
      <c r="Q286" s="308"/>
      <c r="R286" s="308"/>
      <c r="S286" s="308"/>
      <c r="T286" s="308"/>
      <c r="U286" s="308"/>
      <c r="V286" s="308"/>
      <c r="W286" s="308"/>
      <c r="X286" s="308"/>
      <c r="Y286" s="308"/>
      <c r="Z286" s="308"/>
      <c r="AA286" s="308"/>
      <c r="AB286" s="308"/>
      <c r="AC286" s="308"/>
      <c r="AD286" s="308"/>
      <c r="AE286" s="308"/>
      <c r="AF286" s="308"/>
      <c r="AG286" s="570"/>
      <c r="AH286" s="570"/>
      <c r="AI286" s="570"/>
      <c r="AJ286" s="570"/>
      <c r="AK286" s="570"/>
      <c r="AL286" s="570"/>
      <c r="AM286" s="570"/>
      <c r="AN286" s="570"/>
      <c r="AO286" s="570"/>
      <c r="AP286" s="570"/>
      <c r="AR286" s="571" t="b">
        <f t="shared" si="16"/>
        <v>0</v>
      </c>
      <c r="AS286" s="571"/>
      <c r="AT286" s="571"/>
      <c r="AU286" s="282" t="s">
        <v>160</v>
      </c>
      <c r="AV286" s="257"/>
      <c r="AX286" s="569"/>
      <c r="AY286" s="569"/>
      <c r="AZ286" s="589"/>
      <c r="BA286" s="590"/>
      <c r="BB286" s="590"/>
      <c r="BC286" s="590"/>
      <c r="BD286" s="589"/>
      <c r="BE286" s="585" t="e">
        <f>IF(#REF!="発電事業者","月間送電電力量（GWh）","月間受電電力量（GWh）")</f>
        <v>#REF!</v>
      </c>
      <c r="BF286" s="586"/>
      <c r="BG286" s="297" t="str">
        <f>IF(COUNT(BG250,L288)=2,ROUND(BG250*L288/SUM(L279:L288),#REF!),"")</f>
        <v/>
      </c>
      <c r="BH286" s="297" t="str">
        <f>IF(COUNT(BH250,M288)=2,ROUND(BH250*M288/SUM(M279:M288),#REF!),"")</f>
        <v/>
      </c>
      <c r="BI286" s="297" t="str">
        <f>IF(COUNT(BI250,N288)=2,ROUND(BI250*N288/SUM(N279:N288),#REF!),"")</f>
        <v/>
      </c>
      <c r="BJ286" s="297" t="str">
        <f>IF(COUNT(BJ250,O288)=2,ROUND(BJ250*O288/SUM(O279:O288),#REF!),"")</f>
        <v/>
      </c>
      <c r="BK286" s="297" t="str">
        <f>IF(COUNT(BK250,P288)=2,ROUND(BK250*P288/SUM(P279:P288),#REF!),"")</f>
        <v/>
      </c>
      <c r="BL286" s="297" t="str">
        <f>IF(COUNT(BL250,Q288)=2,ROUND(BL250*Q288/SUM(Q279:Q288),#REF!),"")</f>
        <v/>
      </c>
      <c r="BM286" s="297" t="str">
        <f>IF(COUNT(BM250,R288)=2,ROUND(BM250*R288/SUM(R279:R288),#REF!),"")</f>
        <v/>
      </c>
      <c r="BN286" s="297" t="str">
        <f>IF(COUNT(BN250,S288)=2,ROUND(BN250*S288/SUM(S279:S288),#REF!),"")</f>
        <v/>
      </c>
      <c r="BO286" s="297" t="str">
        <f>IF(COUNT(BO250,T288)=2,ROUND(BO250*T288/SUM(T279:T288),#REF!),"")</f>
        <v/>
      </c>
      <c r="BP286" s="297" t="str">
        <f>IF(COUNT(BP250,U288)=2,ROUND(BP250*U288/SUM(U279:U288),#REF!),"")</f>
        <v/>
      </c>
      <c r="BQ286" s="297" t="str">
        <f>IF(COUNT(BQ250,V288)=2,ROUND(BQ250*V288/SUM(V279:V288),#REF!),"")</f>
        <v/>
      </c>
      <c r="BR286" s="297" t="str">
        <f>IF(COUNT(BR250,W288)=2,ROUND(BR250*W288/SUM(W279:W288),#REF!),"")</f>
        <v/>
      </c>
      <c r="BS286" s="569" t="e">
        <f>IF(#REF!="発電事業者","年間送電電力量（GWh）","年間受電電力量（GWh）")</f>
        <v>#REF!</v>
      </c>
      <c r="BT286" s="569"/>
      <c r="BU286" s="569"/>
      <c r="BV286" s="333" t="s">
        <v>25</v>
      </c>
      <c r="BW286" s="352"/>
      <c r="BX286" s="582"/>
      <c r="BY286" s="297" t="str">
        <f>IF(COUNT(BY250,X288)=2,ROUND(BY250*X288/SUM(X279:X288),#REF!),"")</f>
        <v/>
      </c>
      <c r="BZ286" s="297" t="str">
        <f>IF(COUNT(BZ250,Y288)=2,ROUND(BZ250*Y288/SUM(Y279:Y288),#REF!),"")</f>
        <v/>
      </c>
      <c r="CA286" s="297" t="str">
        <f>IF(COUNT(CA250,Z288)=2,ROUND(CA250*Z288/SUM(Z279:Z288),#REF!),"")</f>
        <v/>
      </c>
      <c r="CB286" s="297" t="str">
        <f>IF(COUNT(CB250,AA288)=2,ROUND(CB250*AA288/SUM(AA279:AA288),#REF!),"")</f>
        <v/>
      </c>
      <c r="CC286" s="297" t="str">
        <f>IF(COUNT(CC250,AB288)=2,ROUND(CC250*AB288/SUM(AB279:AB288),#REF!),"")</f>
        <v/>
      </c>
      <c r="CD286" s="297" t="str">
        <f>IF(COUNT(CD250,AC288)=2,ROUND(CD250*AC288/SUM(AC279:AC288),#REF!),"")</f>
        <v/>
      </c>
      <c r="CE286" s="297" t="str">
        <f>IF(COUNT(CE250,AD288)=2,ROUND(CE250*AD288/SUM(AD279:AD288),#REF!),"")</f>
        <v/>
      </c>
      <c r="CF286" s="297" t="str">
        <f>IF(COUNT(CF250,AE288)=2,ROUND(CF250*AE288/SUM(AE279:AE288),#REF!),"")</f>
        <v/>
      </c>
      <c r="CG286" s="297" t="str">
        <f>IF(COUNT(CG250,AF288)=2,ROUND(CG250*AF288/SUM(AF279:AF288),#REF!),"")</f>
        <v/>
      </c>
      <c r="CH286" s="565" t="str">
        <f>IF(COUNTA(AG288)=0,"",AG288)</f>
        <v/>
      </c>
      <c r="CI286" s="565"/>
      <c r="CJ286" s="565"/>
      <c r="CK286" s="565"/>
      <c r="CL286" s="565"/>
      <c r="CM286" s="565"/>
      <c r="CN286" s="565"/>
      <c r="CO286" s="565"/>
      <c r="CP286" s="565"/>
      <c r="CQ286" s="565"/>
    </row>
    <row r="287" spans="3:97" s="243" customFormat="1" ht="13.5" customHeight="1">
      <c r="C287" s="568"/>
      <c r="D287" s="568"/>
      <c r="E287" s="332"/>
      <c r="F287" s="569" t="str">
        <f t="shared" ca="1" si="17"/>
        <v/>
      </c>
      <c r="G287" s="569"/>
      <c r="H287" s="569"/>
      <c r="I287" s="333" t="str">
        <f>IF(E287="","",E243)</f>
        <v/>
      </c>
      <c r="J287" s="569" t="e">
        <f>J277&amp;"９"</f>
        <v>#REF!</v>
      </c>
      <c r="K287" s="569"/>
      <c r="L287" s="308"/>
      <c r="M287" s="308"/>
      <c r="N287" s="308"/>
      <c r="O287" s="308"/>
      <c r="P287" s="308"/>
      <c r="Q287" s="308"/>
      <c r="R287" s="308"/>
      <c r="S287" s="308"/>
      <c r="T287" s="308"/>
      <c r="U287" s="308"/>
      <c r="V287" s="308"/>
      <c r="W287" s="308"/>
      <c r="X287" s="308"/>
      <c r="Y287" s="308"/>
      <c r="Z287" s="308"/>
      <c r="AA287" s="308"/>
      <c r="AB287" s="308"/>
      <c r="AC287" s="308"/>
      <c r="AD287" s="308"/>
      <c r="AE287" s="308"/>
      <c r="AF287" s="308"/>
      <c r="AG287" s="570"/>
      <c r="AH287" s="570"/>
      <c r="AI287" s="570"/>
      <c r="AJ287" s="570"/>
      <c r="AK287" s="570"/>
      <c r="AL287" s="570"/>
      <c r="AM287" s="570"/>
      <c r="AN287" s="570"/>
      <c r="AO287" s="570"/>
      <c r="AP287" s="570"/>
      <c r="AR287" s="571" t="b">
        <f t="shared" si="16"/>
        <v>0</v>
      </c>
      <c r="AS287" s="571"/>
      <c r="AT287" s="571"/>
      <c r="AU287" s="282" t="s">
        <v>160</v>
      </c>
      <c r="AV287" s="275"/>
    </row>
    <row r="288" spans="3:97" s="243" customFormat="1" ht="13.5" customHeight="1">
      <c r="C288" s="572" t="s">
        <v>307</v>
      </c>
      <c r="D288" s="573"/>
      <c r="E288" s="353"/>
      <c r="F288" s="574"/>
      <c r="G288" s="575"/>
      <c r="H288" s="576"/>
      <c r="I288" s="354"/>
      <c r="J288" s="577"/>
      <c r="K288" s="577"/>
      <c r="L288" s="308"/>
      <c r="M288" s="308"/>
      <c r="N288" s="308"/>
      <c r="O288" s="308"/>
      <c r="P288" s="308"/>
      <c r="Q288" s="308"/>
      <c r="R288" s="308"/>
      <c r="S288" s="308"/>
      <c r="T288" s="308"/>
      <c r="U288" s="308"/>
      <c r="V288" s="308"/>
      <c r="W288" s="308"/>
      <c r="X288" s="308"/>
      <c r="Y288" s="308"/>
      <c r="Z288" s="308"/>
      <c r="AA288" s="308"/>
      <c r="AB288" s="308"/>
      <c r="AC288" s="308"/>
      <c r="AD288" s="308"/>
      <c r="AE288" s="308"/>
      <c r="AF288" s="308"/>
      <c r="AG288" s="570"/>
      <c r="AH288" s="570"/>
      <c r="AI288" s="570"/>
      <c r="AJ288" s="570"/>
      <c r="AK288" s="570"/>
      <c r="AL288" s="570"/>
      <c r="AM288" s="570"/>
      <c r="AN288" s="570"/>
      <c r="AO288" s="570"/>
      <c r="AP288" s="570"/>
      <c r="AR288" s="571" t="b">
        <f t="shared" si="16"/>
        <v>0</v>
      </c>
      <c r="AS288" s="571"/>
      <c r="AT288" s="571"/>
      <c r="AU288" s="282" t="s">
        <v>160</v>
      </c>
    </row>
    <row r="289" spans="3:48" s="243" customFormat="1" ht="13.5" hidden="1" customHeight="1"/>
    <row r="290" spans="3:48" s="243" customFormat="1" ht="13.5" hidden="1" customHeight="1">
      <c r="AV290" s="268"/>
    </row>
    <row r="291" spans="3:48" s="243" customFormat="1" ht="13.5" hidden="1" customHeight="1">
      <c r="AV291" s="268"/>
    </row>
    <row r="292" spans="3:48" s="243" customFormat="1" ht="13.5" hidden="1" customHeight="1">
      <c r="AV292" s="268"/>
    </row>
    <row r="293" spans="3:48" s="243" customFormat="1" ht="13.5" hidden="1" customHeight="1">
      <c r="AV293" s="268"/>
    </row>
    <row r="294" spans="3:48" s="243" customFormat="1" ht="13.5" hidden="1" customHeight="1">
      <c r="AV294" s="268"/>
    </row>
    <row r="295" spans="3:48" s="243" customFormat="1" ht="13.5" hidden="1" customHeight="1">
      <c r="AV295" s="268"/>
    </row>
    <row r="296" spans="3:48" s="243" customFormat="1" ht="13.5" hidden="1" customHeight="1">
      <c r="AV296" s="268"/>
    </row>
    <row r="297" spans="3:48" s="243" customFormat="1" ht="13.5" hidden="1" customHeight="1">
      <c r="AV297" s="268"/>
    </row>
    <row r="298" spans="3:48" s="243" customFormat="1" ht="13.5" hidden="1" customHeight="1">
      <c r="AV298" s="268"/>
    </row>
    <row r="299" spans="3:48" s="243" customFormat="1" ht="13.5" hidden="1" customHeight="1">
      <c r="AV299" s="268"/>
    </row>
    <row r="300" spans="3:48" s="243" customFormat="1" ht="13.5" hidden="1" customHeight="1">
      <c r="AV300" s="268"/>
    </row>
    <row r="301" spans="3:48" s="243" customFormat="1" ht="13.5" hidden="1" customHeight="1">
      <c r="AV301" s="268"/>
    </row>
    <row r="302" spans="3:48" s="243" customFormat="1" ht="13.5" customHeight="1">
      <c r="AQ302" s="268"/>
      <c r="AR302" s="268"/>
      <c r="AS302" s="268"/>
      <c r="AT302" s="268"/>
      <c r="AU302" s="268"/>
    </row>
    <row r="303" spans="3:48" s="243" customFormat="1" ht="13.5" customHeight="1">
      <c r="C303" s="651" t="s">
        <v>8</v>
      </c>
      <c r="D303" s="651"/>
      <c r="E303" s="562" t="s">
        <v>106</v>
      </c>
      <c r="F303" s="562"/>
      <c r="G303" s="279"/>
    </row>
    <row r="304" spans="3:48" s="243" customFormat="1" ht="13.5" customHeight="1">
      <c r="C304" s="651"/>
      <c r="D304" s="651"/>
      <c r="E304" s="562"/>
      <c r="F304" s="562"/>
      <c r="G304" s="279"/>
      <c r="I304" s="244"/>
    </row>
    <row r="305" spans="3:100" s="243" customFormat="1" ht="13.5" customHeight="1">
      <c r="C305" s="235" t="s">
        <v>254</v>
      </c>
      <c r="D305" s="279"/>
      <c r="E305" s="279"/>
      <c r="F305" s="279"/>
      <c r="G305" s="279"/>
      <c r="I305" s="244"/>
      <c r="BC305" s="239" t="e">
        <f>IF(#REF!="発電事業者","算定結果　様式第３２第１表～第４表（保有電源新エネ欄他）","算定結果　様式第３２第１表・第２表（年度末電源構成・発電端電力量）")</f>
        <v>#REF!</v>
      </c>
      <c r="CT305" s="296" t="s">
        <v>114</v>
      </c>
      <c r="CV305" s="286" t="str">
        <f>IF(COUNT(H309:Z332)&gt;0,"○","")</f>
        <v/>
      </c>
    </row>
    <row r="306" spans="3:100" s="243" customFormat="1" ht="13.5" customHeight="1">
      <c r="C306" s="652"/>
      <c r="D306" s="653"/>
      <c r="E306" s="653"/>
      <c r="F306" s="653"/>
      <c r="G306" s="654"/>
      <c r="H306" s="594" t="str">
        <f>$H$66</f>
        <v>地熱</v>
      </c>
      <c r="I306" s="594"/>
      <c r="J306" s="594"/>
      <c r="K306" s="594"/>
      <c r="L306" s="594"/>
      <c r="M306" s="594"/>
      <c r="N306" s="594"/>
      <c r="O306" s="594"/>
      <c r="P306" s="594"/>
      <c r="Q306" s="594"/>
      <c r="R306" s="594"/>
      <c r="S306" s="594"/>
      <c r="T306" s="594"/>
      <c r="U306" s="594"/>
      <c r="V306" s="594"/>
      <c r="W306" s="594"/>
      <c r="X306" s="594"/>
      <c r="Y306" s="594"/>
      <c r="Z306" s="594"/>
      <c r="AA306" s="245"/>
      <c r="AB306" s="245"/>
      <c r="AC306" s="245"/>
      <c r="AD306" s="298"/>
      <c r="AE306" s="298"/>
      <c r="AF306" s="298"/>
      <c r="AG306" s="298"/>
      <c r="AH306" s="298"/>
      <c r="AI306" s="268"/>
      <c r="AJ306" s="268"/>
      <c r="AK306" s="268"/>
      <c r="AL306" s="268"/>
      <c r="AM306" s="268"/>
      <c r="AN306" s="268"/>
      <c r="AO306" s="268"/>
      <c r="AP306" s="268"/>
      <c r="AQ306" s="268"/>
      <c r="AR306" s="268"/>
      <c r="AS306" s="268"/>
      <c r="AT306" s="268"/>
      <c r="AU306" s="268"/>
      <c r="BB306" s="246"/>
      <c r="BC306" s="659" t="s">
        <v>256</v>
      </c>
      <c r="BD306" s="659"/>
      <c r="BE306" s="659"/>
      <c r="BF306" s="659"/>
      <c r="BG306" s="601" t="e">
        <f>DATE(#REF!,1,1)</f>
        <v>#REF!</v>
      </c>
      <c r="BH306" s="602"/>
      <c r="BI306" s="602"/>
      <c r="BJ306" s="602"/>
      <c r="BK306" s="602"/>
      <c r="BL306" s="602"/>
      <c r="BM306" s="602"/>
      <c r="BN306" s="602"/>
      <c r="BO306" s="602"/>
      <c r="BP306" s="602"/>
      <c r="BQ306" s="602"/>
      <c r="BR306" s="603"/>
      <c r="BS306" s="659" t="s">
        <v>257</v>
      </c>
      <c r="BT306" s="659"/>
      <c r="BU306" s="659"/>
      <c r="BV306" s="659"/>
      <c r="BW306" s="592" t="e">
        <f>DATE(#REF!-1,1,1)</f>
        <v>#REF!</v>
      </c>
      <c r="BX306" s="592" t="e">
        <f>DATE(#REF!,1,1)</f>
        <v>#REF!</v>
      </c>
      <c r="BY306" s="592" t="e">
        <f>DATE(#REF!+1,1,1)</f>
        <v>#REF!</v>
      </c>
      <c r="BZ306" s="592" t="e">
        <f>DATE(#REF!+2,1,1)</f>
        <v>#REF!</v>
      </c>
      <c r="CA306" s="592" t="e">
        <f>DATE(#REF!+3,1,1)</f>
        <v>#REF!</v>
      </c>
      <c r="CB306" s="592" t="e">
        <f>DATE(#REF!+4,1,1)</f>
        <v>#REF!</v>
      </c>
      <c r="CC306" s="592" t="e">
        <f>DATE(#REF!+5,1,1)</f>
        <v>#REF!</v>
      </c>
      <c r="CD306" s="592" t="e">
        <f>DATE(#REF!+6,1,1)</f>
        <v>#REF!</v>
      </c>
      <c r="CE306" s="592" t="e">
        <f>DATE(#REF!+7,1,1)</f>
        <v>#REF!</v>
      </c>
      <c r="CF306" s="592" t="e">
        <f>DATE(#REF!+8,1,1)</f>
        <v>#REF!</v>
      </c>
      <c r="CG306" s="592" t="e">
        <f>DATE(#REF!+9,1,1)</f>
        <v>#REF!</v>
      </c>
      <c r="CH306" s="273"/>
      <c r="CI306" s="273"/>
      <c r="CJ306" s="273"/>
      <c r="CK306" s="273"/>
      <c r="CL306" s="273"/>
      <c r="CM306" s="273"/>
      <c r="CN306" s="273"/>
      <c r="CO306" s="273"/>
      <c r="CP306" s="273"/>
      <c r="CQ306" s="273"/>
    </row>
    <row r="307" spans="3:100" s="243" customFormat="1" ht="13.5" customHeight="1">
      <c r="C307" s="661"/>
      <c r="D307" s="662"/>
      <c r="E307" s="662"/>
      <c r="F307" s="662"/>
      <c r="G307" s="663"/>
      <c r="H307" s="595" t="s">
        <v>194</v>
      </c>
      <c r="I307" s="595" t="s">
        <v>195</v>
      </c>
      <c r="J307" s="595" t="s">
        <v>161</v>
      </c>
      <c r="K307" s="595" t="s">
        <v>162</v>
      </c>
      <c r="L307" s="595" t="s">
        <v>163</v>
      </c>
      <c r="M307" s="595" t="s">
        <v>164</v>
      </c>
      <c r="N307" s="595" t="s">
        <v>165</v>
      </c>
      <c r="O307" s="595" t="s">
        <v>166</v>
      </c>
      <c r="P307" s="595" t="s">
        <v>167</v>
      </c>
      <c r="Q307" s="595" t="s">
        <v>168</v>
      </c>
      <c r="R307" s="595" t="s">
        <v>169</v>
      </c>
      <c r="S307" s="595" t="s">
        <v>170</v>
      </c>
      <c r="T307" s="595" t="s">
        <v>25</v>
      </c>
      <c r="U307" s="637"/>
      <c r="V307" s="638"/>
      <c r="W307" s="638"/>
      <c r="X307" s="638"/>
      <c r="Y307" s="638"/>
      <c r="Z307" s="639"/>
      <c r="AA307" s="245"/>
      <c r="AB307" s="245"/>
      <c r="AC307" s="245"/>
      <c r="AD307" s="298"/>
      <c r="AE307" s="298"/>
      <c r="AF307" s="298"/>
      <c r="AG307" s="298"/>
      <c r="AH307" s="298"/>
      <c r="AI307" s="245"/>
      <c r="AJ307" s="245"/>
      <c r="AK307" s="245"/>
      <c r="AL307" s="245"/>
      <c r="AM307" s="245"/>
      <c r="AN307" s="245"/>
      <c r="AO307" s="245"/>
      <c r="AP307" s="245"/>
      <c r="AQ307" s="245"/>
      <c r="AR307" s="245"/>
      <c r="AS307" s="245"/>
      <c r="AT307" s="245"/>
      <c r="AU307" s="245"/>
      <c r="AX307" s="280"/>
      <c r="AY307" s="280"/>
      <c r="AZ307" s="280"/>
      <c r="BA307" s="280"/>
      <c r="BB307" s="246"/>
      <c r="BC307" s="659"/>
      <c r="BD307" s="659"/>
      <c r="BE307" s="659"/>
      <c r="BF307" s="659"/>
      <c r="BG307" s="334" t="s">
        <v>194</v>
      </c>
      <c r="BH307" s="334" t="s">
        <v>195</v>
      </c>
      <c r="BI307" s="334" t="s">
        <v>161</v>
      </c>
      <c r="BJ307" s="334" t="s">
        <v>162</v>
      </c>
      <c r="BK307" s="334" t="s">
        <v>163</v>
      </c>
      <c r="BL307" s="334" t="s">
        <v>164</v>
      </c>
      <c r="BM307" s="334" t="s">
        <v>165</v>
      </c>
      <c r="BN307" s="334" t="s">
        <v>166</v>
      </c>
      <c r="BO307" s="334" t="s">
        <v>167</v>
      </c>
      <c r="BP307" s="334" t="s">
        <v>168</v>
      </c>
      <c r="BQ307" s="334" t="s">
        <v>169</v>
      </c>
      <c r="BR307" s="334" t="s">
        <v>170</v>
      </c>
      <c r="BS307" s="659"/>
      <c r="BT307" s="659"/>
      <c r="BU307" s="659"/>
      <c r="BV307" s="659"/>
      <c r="BW307" s="593"/>
      <c r="BX307" s="593"/>
      <c r="BY307" s="593"/>
      <c r="BZ307" s="593"/>
      <c r="CA307" s="593"/>
      <c r="CB307" s="593"/>
      <c r="CC307" s="593"/>
      <c r="CD307" s="593"/>
      <c r="CE307" s="593"/>
      <c r="CF307" s="593"/>
      <c r="CG307" s="593"/>
      <c r="CH307" s="273"/>
      <c r="CI307" s="273"/>
      <c r="CJ307" s="273"/>
      <c r="CK307" s="273"/>
      <c r="CL307" s="273"/>
      <c r="CM307" s="273"/>
      <c r="CN307" s="273"/>
      <c r="CO307" s="273"/>
      <c r="CP307" s="273"/>
      <c r="CQ307" s="273"/>
    </row>
    <row r="308" spans="3:100" s="243" customFormat="1" ht="13.5" customHeight="1">
      <c r="C308" s="655"/>
      <c r="D308" s="656"/>
      <c r="E308" s="656"/>
      <c r="F308" s="656"/>
      <c r="G308" s="657"/>
      <c r="H308" s="596"/>
      <c r="I308" s="596"/>
      <c r="J308" s="596"/>
      <c r="K308" s="596"/>
      <c r="L308" s="596"/>
      <c r="M308" s="596"/>
      <c r="N308" s="596"/>
      <c r="O308" s="596"/>
      <c r="P308" s="596"/>
      <c r="Q308" s="596"/>
      <c r="R308" s="596"/>
      <c r="S308" s="596"/>
      <c r="T308" s="596"/>
      <c r="U308" s="640"/>
      <c r="V308" s="641"/>
      <c r="W308" s="641"/>
      <c r="X308" s="641"/>
      <c r="Y308" s="641"/>
      <c r="Z308" s="642"/>
      <c r="AA308" s="250"/>
      <c r="AB308" s="250"/>
      <c r="AC308" s="250"/>
      <c r="AD308" s="268"/>
      <c r="AE308" s="268"/>
      <c r="AF308" s="268"/>
      <c r="AG308" s="268"/>
      <c r="AH308" s="268"/>
      <c r="AI308" s="250"/>
      <c r="AJ308" s="250"/>
      <c r="AK308" s="250"/>
      <c r="AL308" s="250"/>
      <c r="AM308" s="250"/>
      <c r="AN308" s="250"/>
      <c r="AO308" s="250"/>
      <c r="AP308" s="250"/>
      <c r="AQ308" s="250"/>
      <c r="AR308" s="250"/>
      <c r="AS308" s="250"/>
      <c r="AT308" s="250"/>
      <c r="AU308" s="250"/>
      <c r="AX308" s="280"/>
      <c r="AY308" s="280"/>
      <c r="AZ308" s="280"/>
      <c r="BA308" s="280"/>
      <c r="BB308" s="246"/>
      <c r="BC308" s="634" t="s">
        <v>198</v>
      </c>
      <c r="BD308" s="635"/>
      <c r="BE308" s="635"/>
      <c r="BF308" s="636"/>
      <c r="BG308" s="297" t="str">
        <f t="shared" ref="BG308:BR308" si="18">IF(COUNT(H313)=0,"",H313)</f>
        <v/>
      </c>
      <c r="BH308" s="297" t="str">
        <f t="shared" si="18"/>
        <v/>
      </c>
      <c r="BI308" s="297" t="str">
        <f t="shared" si="18"/>
        <v/>
      </c>
      <c r="BJ308" s="297" t="str">
        <f t="shared" si="18"/>
        <v/>
      </c>
      <c r="BK308" s="297" t="str">
        <f t="shared" si="18"/>
        <v/>
      </c>
      <c r="BL308" s="297" t="str">
        <f t="shared" si="18"/>
        <v/>
      </c>
      <c r="BM308" s="297" t="str">
        <f t="shared" si="18"/>
        <v/>
      </c>
      <c r="BN308" s="297" t="str">
        <f t="shared" si="18"/>
        <v/>
      </c>
      <c r="BO308" s="297" t="str">
        <f t="shared" si="18"/>
        <v/>
      </c>
      <c r="BP308" s="297" t="str">
        <f t="shared" si="18"/>
        <v/>
      </c>
      <c r="BQ308" s="297" t="str">
        <f t="shared" si="18"/>
        <v/>
      </c>
      <c r="BR308" s="297" t="str">
        <f t="shared" si="18"/>
        <v/>
      </c>
      <c r="BS308" s="597" t="s">
        <v>198</v>
      </c>
      <c r="BT308" s="633"/>
      <c r="BU308" s="598"/>
      <c r="BV308" s="334" t="s">
        <v>171</v>
      </c>
      <c r="BW308" s="253" t="str">
        <f>IF(COUNT(L311)=0,"",L311)</f>
        <v/>
      </c>
      <c r="BX308" s="253" t="str">
        <f>IF(COUNT(L313)=0,"",L313)</f>
        <v/>
      </c>
      <c r="BY308" s="253" t="str">
        <f>IF(COUNT(L315)=0,"",L315)</f>
        <v/>
      </c>
      <c r="BZ308" s="253" t="str">
        <f>IF(COUNT(L317)=0,"",L317)</f>
        <v/>
      </c>
      <c r="CA308" s="253" t="str">
        <f>IF(COUNT(L319)=0,"",L319)</f>
        <v/>
      </c>
      <c r="CB308" s="253" t="str">
        <f>IF(COUNT(L321)=0,"",L321)</f>
        <v/>
      </c>
      <c r="CC308" s="253" t="str">
        <f>IF(COUNT(L323)=0,"",L323)</f>
        <v/>
      </c>
      <c r="CD308" s="253" t="str">
        <f>IF(COUNT(L325)=0,"",L325)</f>
        <v/>
      </c>
      <c r="CE308" s="253" t="str">
        <f>IF(COUNT(L327)=0,"",L327)</f>
        <v/>
      </c>
      <c r="CF308" s="253" t="str">
        <f>IF(COUNT(L329)=0,"",L329)</f>
        <v/>
      </c>
      <c r="CG308" s="253" t="str">
        <f>IF(COUNT(L331)=0,"",L331)</f>
        <v/>
      </c>
      <c r="CH308" s="257"/>
      <c r="CI308" s="257"/>
      <c r="CJ308" s="257"/>
      <c r="CK308" s="257"/>
      <c r="CL308" s="257"/>
      <c r="CM308" s="257"/>
      <c r="CN308" s="257"/>
      <c r="CO308" s="257"/>
      <c r="CP308" s="257"/>
      <c r="CQ308" s="257"/>
    </row>
    <row r="309" spans="3:100" s="243" customFormat="1" ht="13.5" customHeight="1">
      <c r="C309" s="604" t="e">
        <f>DATE(#REF!-2,1,1)</f>
        <v>#REF!</v>
      </c>
      <c r="D309" s="605"/>
      <c r="E309" s="613" t="s">
        <v>198</v>
      </c>
      <c r="F309" s="614"/>
      <c r="G309" s="615"/>
      <c r="H309" s="255"/>
      <c r="I309" s="255"/>
      <c r="J309" s="255"/>
      <c r="K309" s="255"/>
      <c r="L309" s="255"/>
      <c r="M309" s="255"/>
      <c r="N309" s="255"/>
      <c r="O309" s="255"/>
      <c r="P309" s="255"/>
      <c r="Q309" s="256"/>
      <c r="R309" s="256"/>
      <c r="S309" s="256"/>
      <c r="T309" s="255"/>
      <c r="U309" s="578"/>
      <c r="V309" s="644"/>
      <c r="W309" s="644"/>
      <c r="X309" s="644"/>
      <c r="Y309" s="644"/>
      <c r="Z309" s="579"/>
      <c r="AA309" s="257"/>
      <c r="AB309" s="257"/>
      <c r="AC309" s="257"/>
      <c r="AD309" s="299"/>
      <c r="AE309" s="299"/>
      <c r="AF309" s="268"/>
      <c r="AG309" s="268"/>
      <c r="AH309" s="268"/>
      <c r="AI309" s="257"/>
      <c r="AJ309" s="257"/>
      <c r="AK309" s="257"/>
      <c r="AL309" s="257"/>
      <c r="AM309" s="257"/>
      <c r="AN309" s="257"/>
      <c r="AO309" s="257"/>
      <c r="AP309" s="257"/>
      <c r="AQ309" s="257"/>
      <c r="AR309" s="257"/>
      <c r="AS309" s="257"/>
      <c r="AT309" s="257"/>
      <c r="AU309" s="257"/>
      <c r="AX309" s="280"/>
      <c r="AY309" s="280"/>
      <c r="AZ309" s="280"/>
      <c r="BA309" s="280"/>
      <c r="BB309" s="246"/>
      <c r="BC309" s="648"/>
      <c r="BD309" s="649"/>
      <c r="BE309" s="649"/>
      <c r="BF309" s="650"/>
      <c r="BG309" s="259"/>
      <c r="BH309" s="259"/>
      <c r="BI309" s="259"/>
      <c r="BJ309" s="259"/>
      <c r="BK309" s="259"/>
      <c r="BL309" s="259"/>
      <c r="BM309" s="259"/>
      <c r="BN309" s="259"/>
      <c r="BO309" s="259"/>
      <c r="BP309" s="259"/>
      <c r="BQ309" s="259"/>
      <c r="BR309" s="259"/>
      <c r="BS309" s="599"/>
      <c r="BT309" s="643"/>
      <c r="BU309" s="600"/>
      <c r="BV309" s="334" t="s">
        <v>172</v>
      </c>
      <c r="BW309" s="253" t="str">
        <f>IF(COUNT(Q309)=0,"",Q309)</f>
        <v/>
      </c>
      <c r="BX309" s="253" t="str">
        <f>IF(COUNT(Q313)=0,"",Q313)</f>
        <v/>
      </c>
      <c r="BY309" s="253" t="str">
        <f>IF(COUNT(Q315)=0,"",Q315)</f>
        <v/>
      </c>
      <c r="BZ309" s="253" t="str">
        <f>IF(COUNT(Q317)=0,"",Q317)</f>
        <v/>
      </c>
      <c r="CA309" s="253" t="str">
        <f>IF(COUNT(Q319)=0,"",Q319)</f>
        <v/>
      </c>
      <c r="CB309" s="253" t="str">
        <f>IF(COUNT(Q321)=0,"",Q321)</f>
        <v/>
      </c>
      <c r="CC309" s="253" t="str">
        <f>IF(COUNT(Q323)=0,"",Q323)</f>
        <v/>
      </c>
      <c r="CD309" s="253" t="str">
        <f>IF(COUNT(Q325)=0,"",Q325)</f>
        <v/>
      </c>
      <c r="CE309" s="253" t="str">
        <f>IF(COUNT(Q327)=0,"",Q327)</f>
        <v/>
      </c>
      <c r="CF309" s="253" t="str">
        <f>IF(COUNT(Q329)=0,"",Q329)</f>
        <v/>
      </c>
      <c r="CG309" s="253" t="str">
        <f>IF(COUNT(Q331)=0,"",Q331)</f>
        <v/>
      </c>
      <c r="CH309" s="257"/>
      <c r="CI309" s="257"/>
      <c r="CJ309" s="257"/>
      <c r="CK309" s="257"/>
      <c r="CL309" s="257"/>
      <c r="CM309" s="257"/>
      <c r="CN309" s="257"/>
      <c r="CO309" s="257"/>
      <c r="CP309" s="257"/>
      <c r="CQ309" s="257"/>
    </row>
    <row r="310" spans="3:100" s="243" customFormat="1" ht="13.5" customHeight="1">
      <c r="C310" s="606"/>
      <c r="D310" s="607"/>
      <c r="E310" s="608" t="s">
        <v>252</v>
      </c>
      <c r="F310" s="609"/>
      <c r="G310" s="610"/>
      <c r="H310" s="260"/>
      <c r="I310" s="260"/>
      <c r="J310" s="260"/>
      <c r="K310" s="260"/>
      <c r="L310" s="260"/>
      <c r="M310" s="260"/>
      <c r="N310" s="260"/>
      <c r="O310" s="260"/>
      <c r="P310" s="260"/>
      <c r="Q310" s="261"/>
      <c r="R310" s="261"/>
      <c r="S310" s="261"/>
      <c r="T310" s="262" t="str">
        <f>IF(COUNT(H310:S310)=0,"",SUMPRODUCT(ROUND(H310:S310,1)))</f>
        <v/>
      </c>
      <c r="U310" s="645"/>
      <c r="V310" s="646"/>
      <c r="W310" s="646"/>
      <c r="X310" s="646"/>
      <c r="Y310" s="646"/>
      <c r="Z310" s="647"/>
      <c r="AA310" s="257"/>
      <c r="AB310" s="257"/>
      <c r="AC310" s="257"/>
      <c r="AD310" s="299"/>
      <c r="AE310" s="299"/>
      <c r="AF310" s="268"/>
      <c r="AG310" s="268"/>
      <c r="AH310" s="268"/>
      <c r="AI310" s="271"/>
      <c r="AJ310" s="271"/>
      <c r="AK310" s="271"/>
      <c r="AL310" s="271"/>
      <c r="AM310" s="271"/>
      <c r="AN310" s="271"/>
      <c r="AO310" s="271"/>
      <c r="AP310" s="271"/>
      <c r="AQ310" s="271"/>
      <c r="AR310" s="271"/>
      <c r="AS310" s="271"/>
      <c r="AT310" s="271"/>
      <c r="AU310" s="272"/>
      <c r="AX310" s="280"/>
      <c r="AY310" s="280"/>
      <c r="AZ310" s="280"/>
      <c r="BA310" s="280"/>
      <c r="BB310" s="246"/>
      <c r="BC310" s="594" t="s">
        <v>205</v>
      </c>
      <c r="BD310" s="594"/>
      <c r="BE310" s="594"/>
      <c r="BF310" s="594"/>
      <c r="BG310" s="253" t="str">
        <f>IF(COUNT(H314)=0,"",ROUND(H314,#REF!))</f>
        <v/>
      </c>
      <c r="BH310" s="253" t="str">
        <f>IF(COUNT(I314)=0,"",ROUND(I314,#REF!))</f>
        <v/>
      </c>
      <c r="BI310" s="253" t="str">
        <f>IF(COUNT(J314)=0,"",ROUND(J314,#REF!))</f>
        <v/>
      </c>
      <c r="BJ310" s="253" t="str">
        <f>IF(COUNT(K314)=0,"",ROUND(K314,#REF!))</f>
        <v/>
      </c>
      <c r="BK310" s="253" t="str">
        <f>IF(COUNT(L314)=0,"",ROUND(L314,#REF!))</f>
        <v/>
      </c>
      <c r="BL310" s="253" t="str">
        <f>IF(COUNT(M314)=0,"",ROUND(M314,#REF!))</f>
        <v/>
      </c>
      <c r="BM310" s="253" t="str">
        <f>IF(COUNT(N314)=0,"",ROUND(N314,#REF!))</f>
        <v/>
      </c>
      <c r="BN310" s="253" t="str">
        <f>IF(COUNT(O314)=0,"",ROUND(O314,#REF!))</f>
        <v/>
      </c>
      <c r="BO310" s="253" t="str">
        <f>IF(COUNT(P314)=0,"",ROUND(P314,#REF!))</f>
        <v/>
      </c>
      <c r="BP310" s="253" t="str">
        <f>IF(COUNT(Q314)=0,"",ROUND(Q314,#REF!))</f>
        <v/>
      </c>
      <c r="BQ310" s="253" t="str">
        <f>IF(COUNT(R314)=0,"",ROUND(R314,#REF!))</f>
        <v/>
      </c>
      <c r="BR310" s="253" t="str">
        <f>IF(COUNT(S314)=0,"",ROUND(S314,#REF!))</f>
        <v/>
      </c>
      <c r="BS310" s="634" t="s">
        <v>205</v>
      </c>
      <c r="BT310" s="635"/>
      <c r="BU310" s="636"/>
      <c r="BV310" s="334" t="s">
        <v>25</v>
      </c>
      <c r="BW310" s="253" t="str">
        <f>IF(COUNT(T312)=0,"",T312)</f>
        <v/>
      </c>
      <c r="BX310" s="253" t="str">
        <f>IF(COUNT(T314)=0,"",T314)</f>
        <v/>
      </c>
      <c r="BY310" s="253" t="str">
        <f>IF(COUNT(T316)=0,"",T316)</f>
        <v/>
      </c>
      <c r="BZ310" s="266" t="str">
        <f>IF(COUNT(T318)=0,"",T318)</f>
        <v/>
      </c>
      <c r="CA310" s="253" t="str">
        <f>IF(COUNT(T320)=0,"",T320)</f>
        <v/>
      </c>
      <c r="CB310" s="253" t="str">
        <f>IF(COUNT(T322)=0,"",T322)</f>
        <v/>
      </c>
      <c r="CC310" s="253" t="str">
        <f>IF(COUNT(T324)=0,"",T324)</f>
        <v/>
      </c>
      <c r="CD310" s="253" t="str">
        <f>IF(COUNT(T326)=0,"",T326)</f>
        <v/>
      </c>
      <c r="CE310" s="253" t="str">
        <f>IF(COUNT(T328)=0,"",T328)</f>
        <v/>
      </c>
      <c r="CF310" s="253" t="str">
        <f>IF(COUNT(T330)=0,"",T330)</f>
        <v/>
      </c>
      <c r="CG310" s="253" t="str">
        <f>IF(COUNT(T332)=0,"",T332)</f>
        <v/>
      </c>
      <c r="CH310" s="257"/>
      <c r="CI310" s="257"/>
      <c r="CJ310" s="257"/>
      <c r="CK310" s="257"/>
      <c r="CL310" s="257"/>
      <c r="CM310" s="257"/>
      <c r="CN310" s="257"/>
      <c r="CO310" s="257"/>
      <c r="CP310" s="257"/>
      <c r="CQ310" s="257"/>
    </row>
    <row r="311" spans="3:100" s="243" customFormat="1" ht="13.5" customHeight="1">
      <c r="C311" s="604" t="e">
        <f>DATE(#REF!-1,1,1)</f>
        <v>#REF!</v>
      </c>
      <c r="D311" s="605"/>
      <c r="E311" s="613" t="s">
        <v>198</v>
      </c>
      <c r="F311" s="614"/>
      <c r="G311" s="615"/>
      <c r="H311" s="256"/>
      <c r="I311" s="256"/>
      <c r="J311" s="256"/>
      <c r="K311" s="256"/>
      <c r="L311" s="256"/>
      <c r="M311" s="256"/>
      <c r="N311" s="256"/>
      <c r="O311" s="256"/>
      <c r="P311" s="256"/>
      <c r="Q311" s="256"/>
      <c r="R311" s="256"/>
      <c r="S311" s="256"/>
      <c r="T311" s="255"/>
      <c r="U311" s="613" t="s">
        <v>210</v>
      </c>
      <c r="V311" s="614"/>
      <c r="W311" s="614"/>
      <c r="X311" s="615"/>
      <c r="Y311" s="666"/>
      <c r="Z311" s="667"/>
      <c r="AA311" s="257"/>
      <c r="AB311" s="257"/>
      <c r="AC311" s="257"/>
      <c r="AD311" s="299"/>
      <c r="AE311" s="299"/>
      <c r="AF311" s="268"/>
      <c r="AG311" s="268"/>
      <c r="AH311" s="268"/>
      <c r="AI311" s="257"/>
      <c r="AJ311" s="257"/>
      <c r="AK311" s="257"/>
      <c r="AL311" s="257"/>
      <c r="AM311" s="257"/>
      <c r="AN311" s="257"/>
      <c r="AO311" s="257"/>
      <c r="AP311" s="257"/>
      <c r="AQ311" s="257"/>
      <c r="AR311" s="257"/>
      <c r="AS311" s="257"/>
      <c r="AT311" s="257"/>
      <c r="AU311" s="257"/>
      <c r="AX311" s="280"/>
      <c r="AY311" s="280"/>
      <c r="AZ311" s="280"/>
      <c r="BB311" s="246"/>
      <c r="BC311" s="627"/>
      <c r="BD311" s="628"/>
      <c r="BE311" s="628"/>
      <c r="BF311" s="628"/>
      <c r="BG311" s="628"/>
      <c r="BH311" s="628"/>
      <c r="BI311" s="628"/>
      <c r="BJ311" s="628"/>
      <c r="BK311" s="628"/>
      <c r="BL311" s="628"/>
      <c r="BM311" s="628"/>
      <c r="BN311" s="628"/>
      <c r="BO311" s="628"/>
      <c r="BP311" s="628"/>
      <c r="BQ311" s="628"/>
      <c r="BR311" s="629"/>
      <c r="BS311" s="597" t="s">
        <v>206</v>
      </c>
      <c r="BT311" s="633"/>
      <c r="BU311" s="598"/>
      <c r="BV311" s="334" t="s">
        <v>25</v>
      </c>
      <c r="BW311" s="253" t="str">
        <f>IF(COUNT(Y311)=0,"",IF(#REF!="発電事業者",Y311,IF(SUMIF($C339:$D348,"その他事業者",L339:L348)=0,IF(Y311*L348/SUM(L339:L348)=0,"",Y311*L348/SUM(L339:L348)),ROUND(Y311*SUMIF($C339:$D348,"その他事業者",L339:L348)/SUM(L339:L348),#REF!)+Y311*L348/SUM(L339:L348))))</f>
        <v/>
      </c>
      <c r="BX311" s="253" t="str">
        <f>IF(COUNT(Y313)=0,"",IF(#REF!="発電事業者",Y313,IF(SUMIF($C339:$D348,"その他事業者",W339:W348)=0,IF(Y313*W348/SUM(W339:W348)=0,"",Y313*W348/SUM(W339:W348)),ROUND(Y313*SUMIF($C339:$D348,"その他事業者",W339:W348)/SUM(W339:W348),#REF!)+Y313*W348/SUM(W339:W348))))</f>
        <v/>
      </c>
      <c r="BY311" s="267"/>
      <c r="BZ311" s="267"/>
      <c r="CA311" s="267"/>
      <c r="CB311" s="253" t="str">
        <f>IF(COUNT(Y321)=0,"",IF(#REF!="発電事業者",Y321,IF(SUMIF($C339:$D348,"その他事業者",AA339:AA348)=0,IF(Y321*AA348/SUM(AA339:AA348)=0,"",Y321*AA348/SUM(AA339:AA348)),ROUND(Y321*SUMIF($C339:$D348,"その他事業者",AA339:AA348)/SUM(AA339:AA348),#REF!)+Y321*AA348/SUM(AA339:AA348))))</f>
        <v/>
      </c>
      <c r="CC311" s="267"/>
      <c r="CD311" s="267"/>
      <c r="CE311" s="267"/>
      <c r="CF311" s="267"/>
      <c r="CG311" s="253" t="str">
        <f>IF(COUNT(Y331)=0,"",IF(#REF!="発電事業者",Y331,IF(SUMIF($C339:$D348,"その他事業者",AF339:AF348)=0,IF(Y331*AF348/SUM(AF339:AF348)=0,"",Y331*AF348/SUM(AF339:AF348)),ROUND(Y331*SUMIF($C339:$D348,"その他事業者",AF339:AF348)/SUM(AF339:AF348),#REF!)+Y331*AF348/SUM(AF339:AF348))))</f>
        <v/>
      </c>
      <c r="CH311" s="257"/>
      <c r="CI311" s="257"/>
      <c r="CJ311" s="257"/>
      <c r="CK311" s="257"/>
      <c r="CL311" s="257"/>
      <c r="CM311" s="257"/>
      <c r="CN311" s="257"/>
      <c r="CO311" s="257"/>
      <c r="CP311" s="257"/>
      <c r="CQ311" s="257"/>
    </row>
    <row r="312" spans="3:100" s="243" customFormat="1" ht="13.5" customHeight="1">
      <c r="C312" s="606"/>
      <c r="D312" s="607"/>
      <c r="E312" s="608" t="s">
        <v>252</v>
      </c>
      <c r="F312" s="609"/>
      <c r="G312" s="610"/>
      <c r="H312" s="261"/>
      <c r="I312" s="261"/>
      <c r="J312" s="261"/>
      <c r="K312" s="261"/>
      <c r="L312" s="261"/>
      <c r="M312" s="261"/>
      <c r="N312" s="261"/>
      <c r="O312" s="261"/>
      <c r="P312" s="261"/>
      <c r="Q312" s="261"/>
      <c r="R312" s="261"/>
      <c r="S312" s="261"/>
      <c r="T312" s="262" t="str">
        <f>IF(COUNT(H312:S312)=0,"",SUMPRODUCT(ROUND(H312:S312,1)))</f>
        <v/>
      </c>
      <c r="U312" s="608" t="s">
        <v>211</v>
      </c>
      <c r="V312" s="609"/>
      <c r="W312" s="609"/>
      <c r="X312" s="610"/>
      <c r="Y312" s="664"/>
      <c r="Z312" s="665"/>
      <c r="AA312" s="257"/>
      <c r="AB312" s="257"/>
      <c r="AC312" s="257"/>
      <c r="AD312" s="299"/>
      <c r="AE312" s="299"/>
      <c r="AF312" s="268"/>
      <c r="AG312" s="268"/>
      <c r="AH312" s="268"/>
      <c r="AI312" s="271"/>
      <c r="AJ312" s="271"/>
      <c r="AK312" s="271"/>
      <c r="AL312" s="271"/>
      <c r="AM312" s="271"/>
      <c r="AN312" s="271"/>
      <c r="AO312" s="271"/>
      <c r="AP312" s="271"/>
      <c r="AQ312" s="271"/>
      <c r="AR312" s="271"/>
      <c r="AS312" s="271"/>
      <c r="AT312" s="271"/>
      <c r="AU312" s="272"/>
      <c r="AX312" s="280"/>
      <c r="AY312" s="280"/>
      <c r="AZ312" s="280"/>
      <c r="BB312" s="246"/>
      <c r="BC312" s="630"/>
      <c r="BD312" s="631"/>
      <c r="BE312" s="631"/>
      <c r="BF312" s="631"/>
      <c r="BG312" s="631"/>
      <c r="BH312" s="631"/>
      <c r="BI312" s="631"/>
      <c r="BJ312" s="631"/>
      <c r="BK312" s="631"/>
      <c r="BL312" s="631"/>
      <c r="BM312" s="631"/>
      <c r="BN312" s="631"/>
      <c r="BO312" s="631"/>
      <c r="BP312" s="631"/>
      <c r="BQ312" s="631"/>
      <c r="BR312" s="632"/>
      <c r="BS312" s="634" t="s">
        <v>207</v>
      </c>
      <c r="BT312" s="635"/>
      <c r="BU312" s="636"/>
      <c r="BV312" s="334" t="s">
        <v>25</v>
      </c>
      <c r="BW312" s="253" t="str">
        <f>IF(COUNT(Y312)=0,"",Y312)</f>
        <v/>
      </c>
      <c r="BX312" s="253" t="str">
        <f>IF(COUNT(Y314)=0,"",Y314)</f>
        <v/>
      </c>
      <c r="BY312" s="267"/>
      <c r="BZ312" s="267"/>
      <c r="CA312" s="267"/>
      <c r="CB312" s="253" t="str">
        <f>IF(COUNT(Y322)=0,"",Y322)</f>
        <v/>
      </c>
      <c r="CC312" s="267"/>
      <c r="CD312" s="267"/>
      <c r="CE312" s="267"/>
      <c r="CF312" s="267"/>
      <c r="CG312" s="253" t="str">
        <f>IF(COUNT(Y332)=0,"",Y332)</f>
        <v/>
      </c>
      <c r="CH312" s="257"/>
      <c r="CI312" s="257"/>
      <c r="CJ312" s="257"/>
      <c r="CK312" s="257"/>
      <c r="CL312" s="257"/>
      <c r="CM312" s="257"/>
      <c r="CN312" s="257"/>
      <c r="CO312" s="257"/>
      <c r="CP312" s="257"/>
      <c r="CQ312" s="257"/>
    </row>
    <row r="313" spans="3:100" s="243" customFormat="1" ht="13.5" customHeight="1">
      <c r="C313" s="604" t="e">
        <f>DATE(#REF!,1,1)</f>
        <v>#REF!</v>
      </c>
      <c r="D313" s="605"/>
      <c r="E313" s="613" t="s">
        <v>198</v>
      </c>
      <c r="F313" s="614"/>
      <c r="G313" s="615"/>
      <c r="H313" s="256"/>
      <c r="I313" s="256"/>
      <c r="J313" s="256"/>
      <c r="K313" s="256"/>
      <c r="L313" s="256"/>
      <c r="M313" s="256"/>
      <c r="N313" s="256"/>
      <c r="O313" s="256"/>
      <c r="P313" s="256"/>
      <c r="Q313" s="256"/>
      <c r="R313" s="256"/>
      <c r="S313" s="256"/>
      <c r="T313" s="255"/>
      <c r="U313" s="613" t="s">
        <v>210</v>
      </c>
      <c r="V313" s="614"/>
      <c r="W313" s="614"/>
      <c r="X313" s="615"/>
      <c r="Y313" s="666"/>
      <c r="Z313" s="667"/>
      <c r="AA313" s="257"/>
      <c r="AB313" s="257"/>
      <c r="AC313" s="257"/>
      <c r="AD313" s="299"/>
      <c r="AE313" s="299"/>
      <c r="AF313" s="268"/>
      <c r="AG313" s="268"/>
      <c r="AH313" s="268"/>
      <c r="AI313" s="257"/>
      <c r="AJ313" s="257"/>
      <c r="AK313" s="257"/>
      <c r="AL313" s="257"/>
      <c r="AM313" s="257"/>
      <c r="AN313" s="257"/>
      <c r="AO313" s="257"/>
      <c r="AP313" s="257"/>
      <c r="AQ313" s="257"/>
      <c r="AR313" s="257"/>
      <c r="AS313" s="257"/>
      <c r="AT313" s="257"/>
      <c r="AU313" s="257"/>
      <c r="AX313" s="268"/>
      <c r="BB313" s="268"/>
      <c r="BC313" s="245"/>
      <c r="BD313" s="245"/>
      <c r="BE313" s="245"/>
      <c r="BF313" s="245"/>
      <c r="BG313" s="245"/>
      <c r="BH313" s="245"/>
      <c r="BI313" s="245"/>
      <c r="BJ313" s="245"/>
      <c r="BK313" s="245"/>
      <c r="BL313" s="245"/>
      <c r="BM313" s="245"/>
      <c r="BN313" s="245"/>
      <c r="BO313" s="245"/>
      <c r="BP313" s="245"/>
      <c r="BQ313" s="245"/>
      <c r="BR313" s="245"/>
      <c r="BS313" s="245"/>
      <c r="BT313" s="245"/>
      <c r="BU313" s="245"/>
      <c r="BV313" s="245"/>
      <c r="BW313" s="245"/>
      <c r="BX313" s="257"/>
      <c r="BY313" s="257"/>
      <c r="BZ313" s="257"/>
      <c r="CA313" s="257"/>
      <c r="CB313" s="257"/>
      <c r="CC313" s="257"/>
      <c r="CD313" s="257"/>
      <c r="CE313" s="257"/>
      <c r="CF313" s="257"/>
      <c r="CG313" s="257"/>
      <c r="CH313" s="257"/>
      <c r="CI313" s="257"/>
      <c r="CJ313" s="257"/>
      <c r="CK313" s="257"/>
      <c r="CL313" s="257"/>
      <c r="CM313" s="257"/>
      <c r="CN313" s="257"/>
      <c r="CO313" s="257"/>
      <c r="CP313" s="257"/>
      <c r="CQ313" s="257"/>
    </row>
    <row r="314" spans="3:100" s="243" customFormat="1" ht="13.5" customHeight="1">
      <c r="C314" s="606"/>
      <c r="D314" s="607"/>
      <c r="E314" s="608" t="s">
        <v>212</v>
      </c>
      <c r="F314" s="609"/>
      <c r="G314" s="610"/>
      <c r="H314" s="261"/>
      <c r="I314" s="261"/>
      <c r="J314" s="261"/>
      <c r="K314" s="261"/>
      <c r="L314" s="261"/>
      <c r="M314" s="261"/>
      <c r="N314" s="261"/>
      <c r="O314" s="261"/>
      <c r="P314" s="261"/>
      <c r="Q314" s="261"/>
      <c r="R314" s="261"/>
      <c r="S314" s="261"/>
      <c r="T314" s="262" t="str">
        <f>IF(COUNT(H314:S314)=0,"",SUMPRODUCT(ROUND(H314:S314,1)))</f>
        <v/>
      </c>
      <c r="U314" s="608" t="s">
        <v>211</v>
      </c>
      <c r="V314" s="609"/>
      <c r="W314" s="609"/>
      <c r="X314" s="610"/>
      <c r="Y314" s="664"/>
      <c r="Z314" s="665"/>
      <c r="AA314" s="257"/>
      <c r="AB314" s="257"/>
      <c r="AC314" s="257"/>
      <c r="AD314" s="299"/>
      <c r="AE314" s="299"/>
      <c r="AF314" s="268"/>
      <c r="AG314" s="268"/>
      <c r="AH314" s="268"/>
      <c r="AI314" s="271"/>
      <c r="AJ314" s="271"/>
      <c r="AK314" s="271"/>
      <c r="AL314" s="271"/>
      <c r="AM314" s="271"/>
      <c r="AN314" s="271"/>
      <c r="AO314" s="271"/>
      <c r="AP314" s="271"/>
      <c r="AQ314" s="271"/>
      <c r="AR314" s="271"/>
      <c r="AS314" s="271"/>
      <c r="AT314" s="271"/>
      <c r="AU314" s="272"/>
      <c r="AX314" s="240" t="e">
        <f>IF(#REF!="発電事業者","算定結果　送電取引帳票","算定結果　受電取引帳票")</f>
        <v>#REF!</v>
      </c>
      <c r="BR314" s="268"/>
    </row>
    <row r="315" spans="3:100" s="243" customFormat="1" ht="13.5" customHeight="1">
      <c r="C315" s="604" t="e">
        <f>DATE(#REF!+1,1,1)</f>
        <v>#REF!</v>
      </c>
      <c r="D315" s="605"/>
      <c r="E315" s="613" t="s">
        <v>198</v>
      </c>
      <c r="F315" s="614"/>
      <c r="G315" s="615"/>
      <c r="H315" s="256"/>
      <c r="I315" s="256"/>
      <c r="J315" s="256"/>
      <c r="K315" s="256"/>
      <c r="L315" s="256"/>
      <c r="M315" s="256"/>
      <c r="N315" s="256"/>
      <c r="O315" s="256"/>
      <c r="P315" s="256"/>
      <c r="Q315" s="256"/>
      <c r="R315" s="256"/>
      <c r="S315" s="256"/>
      <c r="T315" s="255"/>
      <c r="U315" s="618"/>
      <c r="V315" s="619"/>
      <c r="W315" s="619"/>
      <c r="X315" s="619"/>
      <c r="Y315" s="619"/>
      <c r="Z315" s="620"/>
      <c r="AA315" s="257"/>
      <c r="AB315" s="257"/>
      <c r="AC315" s="257"/>
      <c r="AD315" s="299"/>
      <c r="AE315" s="299"/>
      <c r="AF315" s="268"/>
      <c r="AG315" s="268"/>
      <c r="AH315" s="268"/>
      <c r="AI315" s="257"/>
      <c r="AJ315" s="257"/>
      <c r="AK315" s="257"/>
      <c r="AL315" s="257"/>
      <c r="AM315" s="257"/>
      <c r="AN315" s="257"/>
      <c r="AO315" s="257"/>
      <c r="AP315" s="257"/>
      <c r="AQ315" s="257"/>
      <c r="AR315" s="257"/>
      <c r="AS315" s="257"/>
      <c r="AT315" s="257"/>
      <c r="AU315" s="257"/>
      <c r="AX315" s="594" t="s">
        <v>200</v>
      </c>
      <c r="AY315" s="594"/>
      <c r="AZ315" s="595" t="s">
        <v>201</v>
      </c>
      <c r="BA315" s="594" t="s">
        <v>202</v>
      </c>
      <c r="BB315" s="594"/>
      <c r="BC315" s="594"/>
      <c r="BD315" s="595" t="s">
        <v>203</v>
      </c>
      <c r="BE315" s="597" t="s">
        <v>176</v>
      </c>
      <c r="BF315" s="598"/>
      <c r="BG315" s="601" t="e">
        <f>DATE(#REF!,1,1)</f>
        <v>#REF!</v>
      </c>
      <c r="BH315" s="602"/>
      <c r="BI315" s="602"/>
      <c r="BJ315" s="602"/>
      <c r="BK315" s="602"/>
      <c r="BL315" s="602"/>
      <c r="BM315" s="602"/>
      <c r="BN315" s="602"/>
      <c r="BO315" s="602"/>
      <c r="BP315" s="602"/>
      <c r="BQ315" s="602"/>
      <c r="BR315" s="603"/>
      <c r="BS315" s="594" t="s">
        <v>175</v>
      </c>
      <c r="BT315" s="594"/>
      <c r="BU315" s="594"/>
      <c r="BV315" s="594"/>
      <c r="BW315" s="592" t="e">
        <f>DATE(#REF!-1,1,1)</f>
        <v>#REF!</v>
      </c>
      <c r="BX315" s="592" t="e">
        <f>DATE(#REF!,1,1)</f>
        <v>#REF!</v>
      </c>
      <c r="BY315" s="592" t="e">
        <f>DATE(#REF!+1,1,1)</f>
        <v>#REF!</v>
      </c>
      <c r="BZ315" s="592" t="e">
        <f>DATE(#REF!+2,1,1)</f>
        <v>#REF!</v>
      </c>
      <c r="CA315" s="592" t="e">
        <f>DATE(#REF!+3,1,1)</f>
        <v>#REF!</v>
      </c>
      <c r="CB315" s="592" t="e">
        <f>DATE(#REF!+4,1,1)</f>
        <v>#REF!</v>
      </c>
      <c r="CC315" s="592" t="e">
        <f>DATE(#REF!+5,1,1)</f>
        <v>#REF!</v>
      </c>
      <c r="CD315" s="592" t="e">
        <f>DATE(#REF!+6,1,1)</f>
        <v>#REF!</v>
      </c>
      <c r="CE315" s="592" t="e">
        <f>DATE(#REF!+7,1,1)</f>
        <v>#REF!</v>
      </c>
      <c r="CF315" s="592" t="e">
        <f>DATE(#REF!+8,1,1)</f>
        <v>#REF!</v>
      </c>
      <c r="CG315" s="592" t="e">
        <f>DATE(#REF!+9,1,1)</f>
        <v>#REF!</v>
      </c>
      <c r="CH315" s="566" t="s">
        <v>268</v>
      </c>
      <c r="CI315" s="567"/>
      <c r="CJ315" s="567"/>
      <c r="CK315" s="567"/>
      <c r="CL315" s="567"/>
      <c r="CM315" s="567"/>
      <c r="CN315" s="567"/>
      <c r="CO315" s="567"/>
      <c r="CP315" s="567"/>
      <c r="CQ315" s="567"/>
    </row>
    <row r="316" spans="3:100" s="243" customFormat="1" ht="13.5" customHeight="1">
      <c r="C316" s="606"/>
      <c r="D316" s="607"/>
      <c r="E316" s="608" t="s">
        <v>212</v>
      </c>
      <c r="F316" s="609"/>
      <c r="G316" s="610"/>
      <c r="H316" s="261"/>
      <c r="I316" s="261"/>
      <c r="J316" s="261"/>
      <c r="K316" s="261"/>
      <c r="L316" s="261"/>
      <c r="M316" s="261"/>
      <c r="N316" s="261"/>
      <c r="O316" s="261"/>
      <c r="P316" s="261"/>
      <c r="Q316" s="261"/>
      <c r="R316" s="261"/>
      <c r="S316" s="261"/>
      <c r="T316" s="262" t="str">
        <f>IF(COUNT(H316:S316)=0,"",SUMPRODUCT(ROUND(H316:S316,1)))</f>
        <v/>
      </c>
      <c r="U316" s="621"/>
      <c r="V316" s="622"/>
      <c r="W316" s="622"/>
      <c r="X316" s="622"/>
      <c r="Y316" s="622"/>
      <c r="Z316" s="623"/>
      <c r="AA316" s="257"/>
      <c r="AB316" s="257"/>
      <c r="AC316" s="257"/>
      <c r="AD316" s="299"/>
      <c r="AE316" s="299"/>
      <c r="AF316" s="268"/>
      <c r="AG316" s="268"/>
      <c r="AH316" s="268"/>
      <c r="AI316" s="271"/>
      <c r="AJ316" s="271"/>
      <c r="AK316" s="271"/>
      <c r="AL316" s="271"/>
      <c r="AM316" s="271"/>
      <c r="AN316" s="271"/>
      <c r="AO316" s="271"/>
      <c r="AP316" s="271"/>
      <c r="AQ316" s="271"/>
      <c r="AR316" s="271"/>
      <c r="AS316" s="271"/>
      <c r="AT316" s="271"/>
      <c r="AU316" s="272"/>
      <c r="AX316" s="594"/>
      <c r="AY316" s="594"/>
      <c r="AZ316" s="596"/>
      <c r="BA316" s="594"/>
      <c r="BB316" s="594"/>
      <c r="BC316" s="594"/>
      <c r="BD316" s="596"/>
      <c r="BE316" s="599"/>
      <c r="BF316" s="600"/>
      <c r="BG316" s="334" t="s">
        <v>194</v>
      </c>
      <c r="BH316" s="334" t="s">
        <v>195</v>
      </c>
      <c r="BI316" s="334" t="s">
        <v>161</v>
      </c>
      <c r="BJ316" s="334" t="s">
        <v>162</v>
      </c>
      <c r="BK316" s="334" t="s">
        <v>163</v>
      </c>
      <c r="BL316" s="334" t="s">
        <v>164</v>
      </c>
      <c r="BM316" s="334" t="s">
        <v>165</v>
      </c>
      <c r="BN316" s="334" t="s">
        <v>166</v>
      </c>
      <c r="BO316" s="334" t="s">
        <v>167</v>
      </c>
      <c r="BP316" s="334" t="s">
        <v>168</v>
      </c>
      <c r="BQ316" s="334" t="s">
        <v>169</v>
      </c>
      <c r="BR316" s="334" t="s">
        <v>170</v>
      </c>
      <c r="BS316" s="594"/>
      <c r="BT316" s="594"/>
      <c r="BU316" s="594"/>
      <c r="BV316" s="594"/>
      <c r="BW316" s="593"/>
      <c r="BX316" s="593"/>
      <c r="BY316" s="593">
        <v>43101</v>
      </c>
      <c r="BZ316" s="593">
        <v>43466</v>
      </c>
      <c r="CA316" s="593">
        <v>43831</v>
      </c>
      <c r="CB316" s="593">
        <v>44197</v>
      </c>
      <c r="CC316" s="593">
        <v>44562</v>
      </c>
      <c r="CD316" s="593">
        <v>44927</v>
      </c>
      <c r="CE316" s="593">
        <v>45292</v>
      </c>
      <c r="CF316" s="593">
        <v>45658</v>
      </c>
      <c r="CG316" s="593">
        <v>46023</v>
      </c>
      <c r="CH316" s="567"/>
      <c r="CI316" s="567"/>
      <c r="CJ316" s="567"/>
      <c r="CK316" s="567"/>
      <c r="CL316" s="567"/>
      <c r="CM316" s="567"/>
      <c r="CN316" s="567"/>
      <c r="CO316" s="567"/>
      <c r="CP316" s="567"/>
      <c r="CQ316" s="567"/>
    </row>
    <row r="317" spans="3:100" s="243" customFormat="1" ht="13.5" customHeight="1">
      <c r="C317" s="604" t="e">
        <f>DATE(#REF!+2,1,1)</f>
        <v>#REF!</v>
      </c>
      <c r="D317" s="605"/>
      <c r="E317" s="613" t="s">
        <v>198</v>
      </c>
      <c r="F317" s="614"/>
      <c r="G317" s="615"/>
      <c r="H317" s="256"/>
      <c r="I317" s="256"/>
      <c r="J317" s="256"/>
      <c r="K317" s="256"/>
      <c r="L317" s="256"/>
      <c r="M317" s="256"/>
      <c r="N317" s="256"/>
      <c r="O317" s="256"/>
      <c r="P317" s="256"/>
      <c r="Q317" s="256"/>
      <c r="R317" s="256"/>
      <c r="S317" s="256"/>
      <c r="T317" s="255"/>
      <c r="U317" s="621"/>
      <c r="V317" s="622"/>
      <c r="W317" s="622"/>
      <c r="X317" s="622"/>
      <c r="Y317" s="622"/>
      <c r="Z317" s="623"/>
      <c r="AA317" s="257"/>
      <c r="AB317" s="257"/>
      <c r="AC317" s="257"/>
      <c r="AD317" s="299"/>
      <c r="AE317" s="299"/>
      <c r="AF317" s="268"/>
      <c r="AG317" s="268"/>
      <c r="AH317" s="268"/>
      <c r="AI317" s="257"/>
      <c r="AJ317" s="257"/>
      <c r="AK317" s="257"/>
      <c r="AL317" s="257"/>
      <c r="AM317" s="257"/>
      <c r="AN317" s="257"/>
      <c r="AO317" s="257"/>
      <c r="AP317" s="257"/>
      <c r="AQ317" s="257"/>
      <c r="AR317" s="257"/>
      <c r="AS317" s="257"/>
      <c r="AT317" s="257"/>
      <c r="AU317" s="257"/>
      <c r="AX317" s="569" t="str">
        <f>IF(C339="","",C339)</f>
        <v/>
      </c>
      <c r="AY317" s="569"/>
      <c r="AZ317" s="587" t="str">
        <f>IF(E339="","",E339)</f>
        <v/>
      </c>
      <c r="BA317" s="590" t="str">
        <f ca="1">IF(F339="","",F339)</f>
        <v/>
      </c>
      <c r="BB317" s="590"/>
      <c r="BC317" s="590"/>
      <c r="BD317" s="587" t="str">
        <f>IF(I339="","",I339)</f>
        <v/>
      </c>
      <c r="BE317" s="578" t="e">
        <f>IF(#REF!="発電事業者","送電電力（MW）","受電電力（MW）")</f>
        <v>#REF!</v>
      </c>
      <c r="BF317" s="579"/>
      <c r="BG317" s="331" t="str">
        <f>IF(AND(COUNT(BG308)+COUNTA(E339)=2,L339&lt;&gt;""),ROUND(BG308-SUMIF(BE320:BF346,BE317,BG320:BG346),#REF!),"")</f>
        <v/>
      </c>
      <c r="BH317" s="331" t="str">
        <f>IF(AND(COUNT(BH308)+COUNTA(E339)=2,M339&lt;&gt;""),ROUND(BH308-SUMIF(BE320:BF346,BE317,BH320:BH346),#REF!),"")</f>
        <v/>
      </c>
      <c r="BI317" s="331" t="str">
        <f>IF(AND(COUNT(BI308)+COUNTA(E339)=2,N339&lt;&gt;""),ROUND(BI308-SUMIF(BE320:BF346,BE317,BI320:BI346),#REF!),"")</f>
        <v/>
      </c>
      <c r="BJ317" s="331" t="str">
        <f>IF(AND(COUNT(BJ308)+COUNTA(E339)=2,O339&lt;&gt;""),ROUND(BJ308-SUMIF(BE320:BF346,BE317,BJ320:BJ346),#REF!),"")</f>
        <v/>
      </c>
      <c r="BK317" s="331" t="str">
        <f>IF(AND(COUNT(BK308)+COUNTA(E339)=2,P339&lt;&gt;""),ROUND(BK308-SUMIF(BE320:BF346,BE317,BK320:BK346),#REF!),"")</f>
        <v/>
      </c>
      <c r="BL317" s="331" t="str">
        <f>IF(AND(COUNT(BL308)+COUNTA(E339)=2,Q339&lt;&gt;""),ROUND(BL308-SUMIF(BE320:BF346,BE317,BL320:BL346),#REF!),"")</f>
        <v/>
      </c>
      <c r="BM317" s="331" t="str">
        <f>IF(AND(COUNT(BM308)+COUNTA(E339)=2,R339&lt;&gt;""),ROUND(BM308-SUMIF(BE320:BF346,BE317,BM320:BM346),#REF!),"")</f>
        <v/>
      </c>
      <c r="BN317" s="331" t="str">
        <f>IF(AND(COUNT(BN308)+COUNTA(E339)=2,S339&lt;&gt;""),ROUND(BN308-SUMIF(BE320:BF346,BE317,BN320:BN346),#REF!),"")</f>
        <v/>
      </c>
      <c r="BO317" s="331" t="str">
        <f>IF(AND(COUNT(BO308)+COUNTA(E339)=2,T339&lt;&gt;""),ROUND(BO308-SUMIF(BE320:BF346,BE317,BO320:BO346),#REF!),"")</f>
        <v/>
      </c>
      <c r="BP317" s="331" t="str">
        <f>IF(AND(COUNT(BP308)+COUNTA(E339)=2,U339&lt;&gt;""),ROUND(BP308-SUMIF(BE320:BF346,BE317,BP320:BP346),#REF!),"")</f>
        <v/>
      </c>
      <c r="BQ317" s="331" t="str">
        <f>IF(AND(COUNT(BQ308)+COUNTA(E339)=2,V339&lt;&gt;""),ROUND(BQ308-SUMIF(BE320:BF346,BE317,BQ320:BQ346),#REF!),"")</f>
        <v/>
      </c>
      <c r="BR317" s="331" t="str">
        <f>IF(AND(COUNT(BR308)+COUNTA(E339)=2,W339&lt;&gt;""),ROUND(BR308-SUMIF(BE320:BF346,BE317,BR320:BR346),#REF!),"")</f>
        <v/>
      </c>
      <c r="BS317" s="569" t="e">
        <f>IF(#REF!="発電事業者","送電電力（MW）","受電電力（MW）")</f>
        <v>#REF!</v>
      </c>
      <c r="BT317" s="569"/>
      <c r="BU317" s="569"/>
      <c r="BV317" s="333" t="s">
        <v>171</v>
      </c>
      <c r="BW317" s="580"/>
      <c r="BX317" s="580"/>
      <c r="BY317" s="331" t="str">
        <f>IF(AND(COUNT(BY308)+COUNTA(E339)=2,X339&lt;&gt;""),ROUND(BY308-SUMIF(BV320:BV346,BV317,BY320:BY346),#REF!),"")</f>
        <v/>
      </c>
      <c r="BZ317" s="331" t="str">
        <f>IF(AND(COUNT(BZ308)+COUNTA(E339)=2,Y339&lt;&gt;""),ROUND(BZ308-SUMIF(BV320:BV346,BV317,BZ320:BZ346),#REF!),"")</f>
        <v/>
      </c>
      <c r="CA317" s="331" t="str">
        <f>IF(AND(COUNT(CA308)+COUNTA(E339)=2,Z339&lt;&gt;""),ROUND(CA308-SUMIF(BV320:BV346,BV317,CA320:CA346),#REF!),"")</f>
        <v/>
      </c>
      <c r="CB317" s="331" t="str">
        <f>IF(AND(COUNT(CB308)+COUNTA(E339)=2,AA339&lt;&gt;""),ROUND(CB308-SUMIF(BV320:BV346,BV317,CB320:CB346),#REF!),"")</f>
        <v/>
      </c>
      <c r="CC317" s="331" t="str">
        <f>IF(AND(COUNT(CC308)+COUNTA(E339)=2,AB339&lt;&gt;""),ROUND(CC308-SUMIF(BV320:BV346,BV317,CC320:CC346),#REF!),"")</f>
        <v/>
      </c>
      <c r="CD317" s="331" t="str">
        <f>IF(AND(COUNT(CD308)+COUNTA(E339)=2,AC339&lt;&gt;""),ROUND(CD308-SUMIF(BV320:BV346,BV317,CD320:CD346),#REF!),"")</f>
        <v/>
      </c>
      <c r="CE317" s="331" t="str">
        <f>IF(AND(COUNT(CE308)+COUNTA(E339)=2,AD339&lt;&gt;""),ROUND(CE308-SUMIF(BV320:BV346,BV317,CE320:CE346),#REF!),"")</f>
        <v/>
      </c>
      <c r="CF317" s="331" t="str">
        <f>IF(AND(COUNT(CF308)+COUNTA(E339)=2,AE339&lt;&gt;""),ROUND(CF308-SUMIF(BV320:BV346,BV317,CF320:CF346),#REF!),"")</f>
        <v/>
      </c>
      <c r="CG317" s="331" t="str">
        <f>IF(AND(COUNT(CG308)+COUNTA(E339)=2,AF339&lt;&gt;""),ROUND(CG308-SUMIF(BV320:BV346,BV317,CG320:CG346),#REF!),"")</f>
        <v/>
      </c>
      <c r="CH317" s="563" t="s">
        <v>118</v>
      </c>
      <c r="CI317" s="563"/>
      <c r="CJ317" s="563"/>
      <c r="CK317" s="563"/>
      <c r="CL317" s="563"/>
      <c r="CM317" s="563"/>
      <c r="CN317" s="563"/>
      <c r="CO317" s="563"/>
      <c r="CP317" s="563"/>
      <c r="CQ317" s="563"/>
    </row>
    <row r="318" spans="3:100" s="243" customFormat="1" ht="13.5" customHeight="1">
      <c r="C318" s="606"/>
      <c r="D318" s="607"/>
      <c r="E318" s="608" t="s">
        <v>212</v>
      </c>
      <c r="F318" s="609"/>
      <c r="G318" s="610"/>
      <c r="H318" s="261"/>
      <c r="I318" s="261"/>
      <c r="J318" s="261"/>
      <c r="K318" s="261"/>
      <c r="L318" s="261"/>
      <c r="M318" s="261"/>
      <c r="N318" s="261"/>
      <c r="O318" s="261"/>
      <c r="P318" s="261"/>
      <c r="Q318" s="261"/>
      <c r="R318" s="261"/>
      <c r="S318" s="261"/>
      <c r="T318" s="262" t="str">
        <f>IF(COUNT(H318:S318)=0,"",SUMPRODUCT(ROUND(H318:S318,1)))</f>
        <v/>
      </c>
      <c r="U318" s="621"/>
      <c r="V318" s="622"/>
      <c r="W318" s="622"/>
      <c r="X318" s="622"/>
      <c r="Y318" s="622"/>
      <c r="Z318" s="623"/>
      <c r="AA318" s="257"/>
      <c r="AB318" s="257"/>
      <c r="AC318" s="257"/>
      <c r="AD318" s="299"/>
      <c r="AE318" s="299"/>
      <c r="AF318" s="268"/>
      <c r="AG318" s="268"/>
      <c r="AH318" s="268"/>
      <c r="AI318" s="271"/>
      <c r="AJ318" s="271"/>
      <c r="AK318" s="271"/>
      <c r="AL318" s="271"/>
      <c r="AM318" s="271"/>
      <c r="AN318" s="271"/>
      <c r="AO318" s="271"/>
      <c r="AP318" s="271"/>
      <c r="AQ318" s="271"/>
      <c r="AR318" s="271"/>
      <c r="AS318" s="271"/>
      <c r="AT318" s="271"/>
      <c r="AU318" s="272"/>
      <c r="AX318" s="569"/>
      <c r="AY318" s="569"/>
      <c r="AZ318" s="588"/>
      <c r="BA318" s="590"/>
      <c r="BB318" s="590"/>
      <c r="BC318" s="590"/>
      <c r="BD318" s="588"/>
      <c r="BE318" s="583"/>
      <c r="BF318" s="584"/>
      <c r="BG318" s="259"/>
      <c r="BH318" s="259"/>
      <c r="BI318" s="259"/>
      <c r="BJ318" s="259"/>
      <c r="BK318" s="259"/>
      <c r="BL318" s="259"/>
      <c r="BM318" s="259"/>
      <c r="BN318" s="259"/>
      <c r="BO318" s="259"/>
      <c r="BP318" s="259"/>
      <c r="BQ318" s="259"/>
      <c r="BR318" s="259"/>
      <c r="BS318" s="569"/>
      <c r="BT318" s="569"/>
      <c r="BU318" s="569"/>
      <c r="BV318" s="333" t="s">
        <v>172</v>
      </c>
      <c r="BW318" s="581"/>
      <c r="BX318" s="581"/>
      <c r="BY318" s="331" t="str">
        <f>IF(AND(COUNT(BY309)+COUNTA(E339)=2,X339&lt;&gt;""),ROUND(BY309-SUMIF(BV320:BV346,BV318,BY320:BY346),#REF!),"")</f>
        <v/>
      </c>
      <c r="BZ318" s="331" t="str">
        <f>IF(AND(COUNT(BZ309)+COUNTA(E339)=2,Y339&lt;&gt;""),ROUND(BZ309-SUMIF(BV320:BV346,BV318,BZ320:BZ346),#REF!),"")</f>
        <v/>
      </c>
      <c r="CA318" s="331" t="str">
        <f>IF(AND(COUNT(CA309)+COUNTA(E339)=2,Z339&lt;&gt;""),ROUND(CA309-SUMIF(BV320:BV346,BV318,CA320:CA346),#REF!),"")</f>
        <v/>
      </c>
      <c r="CB318" s="331" t="str">
        <f>IF(AND(COUNT(CB309)+COUNTA(E339)=2,AA339&lt;&gt;""),ROUND(CB309-SUMIF(BV320:BV346,BV318,CB320:CB346),#REF!),"")</f>
        <v/>
      </c>
      <c r="CC318" s="331" t="str">
        <f>IF(AND(COUNT(CC309)+COUNTA(E339)=2,AB339&lt;&gt;""),ROUND(CC309-SUMIF(BV320:BV346,BV318,CC320:CC346),#REF!),"")</f>
        <v/>
      </c>
      <c r="CD318" s="331" t="str">
        <f>IF(AND(COUNT(CD309)+COUNTA(E339)=2,AC339&lt;&gt;""),ROUND(CD309-SUMIF(BV320:BV346,BV318,CD320:CD346),#REF!),"")</f>
        <v/>
      </c>
      <c r="CE318" s="331" t="str">
        <f>IF(AND(COUNT(CE309)+COUNTA(E339)=2,AD339&lt;&gt;""),ROUND(CE309-SUMIF(BV320:BV346,BV318,CE320:CE346),#REF!),"")</f>
        <v/>
      </c>
      <c r="CF318" s="331" t="str">
        <f>IF(AND(COUNT(CF309)+COUNTA(E339)=2,AE339&lt;&gt;""),ROUND(CF309-SUMIF(BV320:BV346,BV318,CF320:CF346),#REF!),"")</f>
        <v/>
      </c>
      <c r="CG318" s="331" t="str">
        <f>IF(AND(COUNT(CG309)+COUNTA(E339)=2,AF339&lt;&gt;""),ROUND(CG309-SUMIF(BV320:BV346,BV318,CG320:CG346),#REF!),"")</f>
        <v/>
      </c>
      <c r="CH318" s="564" t="str">
        <f>IF(CH317="","",CH317)</f>
        <v>地熱</v>
      </c>
      <c r="CI318" s="564"/>
      <c r="CJ318" s="564"/>
      <c r="CK318" s="564"/>
      <c r="CL318" s="564"/>
      <c r="CM318" s="564"/>
      <c r="CN318" s="564"/>
      <c r="CO318" s="564"/>
      <c r="CP318" s="564"/>
      <c r="CQ318" s="564"/>
    </row>
    <row r="319" spans="3:100" s="243" customFormat="1" ht="13.5" customHeight="1">
      <c r="C319" s="604" t="e">
        <f>DATE(#REF!+3,1,1)</f>
        <v>#REF!</v>
      </c>
      <c r="D319" s="605"/>
      <c r="E319" s="613" t="s">
        <v>198</v>
      </c>
      <c r="F319" s="614"/>
      <c r="G319" s="615"/>
      <c r="H319" s="256"/>
      <c r="I319" s="256"/>
      <c r="J319" s="256"/>
      <c r="K319" s="256"/>
      <c r="L319" s="256"/>
      <c r="M319" s="256"/>
      <c r="N319" s="256"/>
      <c r="O319" s="256"/>
      <c r="P319" s="256"/>
      <c r="Q319" s="256"/>
      <c r="R319" s="256"/>
      <c r="S319" s="256"/>
      <c r="T319" s="255"/>
      <c r="U319" s="621"/>
      <c r="V319" s="622"/>
      <c r="W319" s="622"/>
      <c r="X319" s="622"/>
      <c r="Y319" s="622"/>
      <c r="Z319" s="623"/>
      <c r="AA319" s="257"/>
      <c r="AB319" s="257"/>
      <c r="AC319" s="257"/>
      <c r="AD319" s="299"/>
      <c r="AE319" s="299"/>
      <c r="AF319" s="268"/>
      <c r="AG319" s="268"/>
      <c r="AH319" s="268"/>
      <c r="AI319" s="257"/>
      <c r="AJ319" s="257"/>
      <c r="AK319" s="257"/>
      <c r="AL319" s="257"/>
      <c r="AM319" s="257"/>
      <c r="AN319" s="257"/>
      <c r="AO319" s="257"/>
      <c r="AP319" s="257"/>
      <c r="AQ319" s="257"/>
      <c r="AR319" s="257"/>
      <c r="AS319" s="257"/>
      <c r="AT319" s="257"/>
      <c r="AU319" s="257"/>
      <c r="AX319" s="569"/>
      <c r="AY319" s="569"/>
      <c r="AZ319" s="589"/>
      <c r="BA319" s="590"/>
      <c r="BB319" s="590"/>
      <c r="BC319" s="590"/>
      <c r="BD319" s="589"/>
      <c r="BE319" s="585" t="e">
        <f>IF(#REF!="発電事業者","月間送電電力量（GWh）","月間受電電力量（GWh）")</f>
        <v>#REF!</v>
      </c>
      <c r="BF319" s="586"/>
      <c r="BG319" s="297" t="str">
        <f>IF(AND(COUNT(BG310)+COUNTA(E339)=2,L339&lt;&gt;""),ROUND(BG310-SUMIF(BE320:BF346,BE319,BG320:BG346),#REF!),"")</f>
        <v/>
      </c>
      <c r="BH319" s="297" t="str">
        <f>IF(AND(COUNT(BH310)+COUNTA(E339)=2,M339&lt;&gt;""),ROUND(BH310-SUMIF(BE320:BF346,BE319,BH320:BH346),#REF!),"")</f>
        <v/>
      </c>
      <c r="BI319" s="297" t="str">
        <f>IF(AND(COUNT(BI310)+COUNTA(E339)=2,N339&lt;&gt;""),ROUND(BI310-SUMIF(BE320:BF346,BE319,BI320:BI346),#REF!),"")</f>
        <v/>
      </c>
      <c r="BJ319" s="297" t="str">
        <f>IF(AND(COUNT(BJ310)+COUNTA(E339)=2,O339&lt;&gt;""),ROUND(BJ310-SUMIF(BE320:BF346,BE319,BJ320:BJ346),#REF!),"")</f>
        <v/>
      </c>
      <c r="BK319" s="297" t="str">
        <f>IF(AND(COUNT(BK310)+COUNTA(E339)=2,P339&lt;&gt;""),ROUND(BK310-SUMIF(BE320:BF346,BE319,BK320:BK346),#REF!),"")</f>
        <v/>
      </c>
      <c r="BL319" s="297" t="str">
        <f>IF(AND(COUNT(BL310)+COUNTA(E339)=2,Q339&lt;&gt;""),ROUND(BL310-SUMIF(BE320:BF346,BE319,BL320:BL346),#REF!),"")</f>
        <v/>
      </c>
      <c r="BM319" s="297" t="str">
        <f>IF(AND(COUNT(BM310)+COUNTA(E339)=2,R339&lt;&gt;""),ROUND(BM310-SUMIF(BE320:BF346,BE319,BM320:BM346),#REF!),"")</f>
        <v/>
      </c>
      <c r="BN319" s="297" t="str">
        <f>IF(AND(COUNT(BN310)+COUNTA(E339)=2,S339&lt;&gt;""),ROUND(BN310-SUMIF(BE320:BF346,BE319,BN320:BN346),#REF!),"")</f>
        <v/>
      </c>
      <c r="BO319" s="297" t="str">
        <f>IF(AND(COUNT(BO310)+COUNTA(E339)=2,T339&lt;&gt;""),ROUND(BO310-SUMIF(BE320:BF346,BE319,BO320:BO346),#REF!),"")</f>
        <v/>
      </c>
      <c r="BP319" s="297" t="str">
        <f>IF(AND(COUNT(BP310)+COUNTA(E339)=2,U339&lt;&gt;""),ROUND(BP310-SUMIF(BE320:BF346,BE319,BP320:BP346),#REF!),"")</f>
        <v/>
      </c>
      <c r="BQ319" s="297" t="str">
        <f>IF(AND(COUNT(BQ310)+COUNTA(E339)=2,V339&lt;&gt;""),ROUND(BQ310-SUMIF(BE320:BF346,BE319,BQ320:BQ346),#REF!),"")</f>
        <v/>
      </c>
      <c r="BR319" s="297" t="str">
        <f>IF(AND(COUNT(BR310)+COUNTA(E339)=2,W339&lt;&gt;""),ROUND(BR310-SUMIF(BE320:BF346,BE319,BR320:BR346),#REF!),"")</f>
        <v/>
      </c>
      <c r="BS319" s="569" t="e">
        <f>IF(#REF!="発電事業者","年間送電電力量（GWh）","年間受電電力量（GWh）")</f>
        <v>#REF!</v>
      </c>
      <c r="BT319" s="569"/>
      <c r="BU319" s="569"/>
      <c r="BV319" s="333" t="s">
        <v>25</v>
      </c>
      <c r="BW319" s="582"/>
      <c r="BX319" s="582"/>
      <c r="BY319" s="331" t="str">
        <f>IF(AND(COUNT(BY310)+COUNTA(E339)=2,X339&lt;&gt;""),ROUND(BY310-SUMIF(BV320:BV346,BV319,BY320:BY346),#REF!),"")</f>
        <v/>
      </c>
      <c r="BZ319" s="331" t="str">
        <f>IF(AND(COUNT(BZ310)+COUNTA(E339)=2,Y339&lt;&gt;""),ROUND(BZ310-SUMIF(BV320:BV346,BV319,BZ320:BZ346),#REF!),"")</f>
        <v/>
      </c>
      <c r="CA319" s="331" t="str">
        <f>IF(AND(COUNT(CA310)+COUNTA(E339)=2,Z339&lt;&gt;""),ROUND(CA310-SUMIF(BV320:BV346,BV319,CA320:CA346),#REF!),"")</f>
        <v/>
      </c>
      <c r="CB319" s="331" t="str">
        <f>IF(AND(COUNT(CB310)+COUNTA(E339)=2,AA339&lt;&gt;""),ROUND(CB310-SUMIF(BV320:BV346,BV319,CB320:CB346),#REF!),"")</f>
        <v/>
      </c>
      <c r="CC319" s="331" t="str">
        <f>IF(AND(COUNT(CC310)+COUNTA(E339)=2,AB339&lt;&gt;""),ROUND(CC310-SUMIF(BV320:BV346,BV319,CC320:CC346),#REF!),"")</f>
        <v/>
      </c>
      <c r="CD319" s="331" t="str">
        <f>IF(AND(COUNT(CD310)+COUNTA(E339)=2,AC339&lt;&gt;""),ROUND(CD310-SUMIF(BV320:BV346,BV319,CD320:CD346),#REF!),"")</f>
        <v/>
      </c>
      <c r="CE319" s="331" t="str">
        <f>IF(AND(COUNT(CE310)+COUNTA(E339)=2,AD339&lt;&gt;""),ROUND(CE310-SUMIF(BV320:BV346,BV319,CE320:CE346),#REF!),"")</f>
        <v/>
      </c>
      <c r="CF319" s="331" t="str">
        <f>IF(AND(COUNT(CF310)+COUNTA(E339)=2,AE339&lt;&gt;""),ROUND(CF310-SUMIF(BV320:BV346,BV319,CF320:CF346),#REF!),"")</f>
        <v/>
      </c>
      <c r="CG319" s="331" t="str">
        <f>IF(AND(COUNT(CG310)+COUNTA(E339)=2,AF339&lt;&gt;""),ROUND(CG310-SUMIF(BV320:BV346,BV319,CG320:CG346),#REF!),"")</f>
        <v/>
      </c>
      <c r="CH319" s="565" t="str">
        <f>IF(COUNTA(AG339)=0,"",AG339)</f>
        <v/>
      </c>
      <c r="CI319" s="565"/>
      <c r="CJ319" s="565"/>
      <c r="CK319" s="565"/>
      <c r="CL319" s="565"/>
      <c r="CM319" s="565"/>
      <c r="CN319" s="565"/>
      <c r="CO319" s="565"/>
      <c r="CP319" s="565"/>
      <c r="CQ319" s="565"/>
    </row>
    <row r="320" spans="3:100" s="243" customFormat="1" ht="13.5" customHeight="1">
      <c r="C320" s="606"/>
      <c r="D320" s="607"/>
      <c r="E320" s="608" t="s">
        <v>212</v>
      </c>
      <c r="F320" s="609"/>
      <c r="G320" s="610"/>
      <c r="H320" s="261"/>
      <c r="I320" s="261"/>
      <c r="J320" s="261"/>
      <c r="K320" s="261"/>
      <c r="L320" s="261"/>
      <c r="M320" s="261"/>
      <c r="N320" s="261"/>
      <c r="O320" s="261"/>
      <c r="P320" s="261"/>
      <c r="Q320" s="261"/>
      <c r="R320" s="261"/>
      <c r="S320" s="261"/>
      <c r="T320" s="262" t="str">
        <f>IF(COUNT(H320:S320)=0,"",SUMPRODUCT(ROUND(H320:S320,1)))</f>
        <v/>
      </c>
      <c r="U320" s="624"/>
      <c r="V320" s="625"/>
      <c r="W320" s="625"/>
      <c r="X320" s="625"/>
      <c r="Y320" s="625"/>
      <c r="Z320" s="626"/>
      <c r="AA320" s="257"/>
      <c r="AB320" s="257"/>
      <c r="AC320" s="257"/>
      <c r="AD320" s="299"/>
      <c r="AE320" s="299"/>
      <c r="AF320" s="268"/>
      <c r="AG320" s="268"/>
      <c r="AH320" s="268"/>
      <c r="AI320" s="271"/>
      <c r="AJ320" s="271"/>
      <c r="AK320" s="271"/>
      <c r="AL320" s="271"/>
      <c r="AM320" s="271"/>
      <c r="AN320" s="271"/>
      <c r="AO320" s="271"/>
      <c r="AP320" s="271"/>
      <c r="AQ320" s="271"/>
      <c r="AR320" s="271"/>
      <c r="AS320" s="271"/>
      <c r="AT320" s="271"/>
      <c r="AU320" s="272"/>
      <c r="AX320" s="569" t="str">
        <f>IF(C340="","",C340)</f>
        <v/>
      </c>
      <c r="AY320" s="569"/>
      <c r="AZ320" s="587" t="str">
        <f>IF(E340="","",E340)</f>
        <v/>
      </c>
      <c r="BA320" s="590" t="str">
        <f ca="1">IF(F340="","",F340)</f>
        <v/>
      </c>
      <c r="BB320" s="590"/>
      <c r="BC320" s="590"/>
      <c r="BD320" s="587" t="str">
        <f>IF(I340="","",I340)</f>
        <v/>
      </c>
      <c r="BE320" s="578" t="e">
        <f>IF(#REF!="発電事業者","送電電力（MW）","受電電力（MW）")</f>
        <v>#REF!</v>
      </c>
      <c r="BF320" s="579"/>
      <c r="BG320" s="331" t="str">
        <f>IF(COUNT(BG308,L340)=2,ROUND(BG308*L340/SUM(L339:L348),#REF!),"")</f>
        <v/>
      </c>
      <c r="BH320" s="331" t="str">
        <f>IF(COUNT(BH308,M340)=2,ROUND(BH308*M340/SUM(M339:M348),#REF!),"")</f>
        <v/>
      </c>
      <c r="BI320" s="331" t="str">
        <f>IF(COUNT(BI308,N340)=2,ROUND(BI308*N340/SUM(N339:N348),#REF!),"")</f>
        <v/>
      </c>
      <c r="BJ320" s="331" t="str">
        <f>IF(COUNT(BJ308,O340)=2,ROUND(BJ308*O340/SUM(O339:O348),#REF!),"")</f>
        <v/>
      </c>
      <c r="BK320" s="331" t="str">
        <f>IF(COUNT(BK308,P340)=2,ROUND(BK308*P340/SUM(P339:P348),#REF!),"")</f>
        <v/>
      </c>
      <c r="BL320" s="331" t="str">
        <f>IF(COUNT(BL308,Q340)=2,ROUND(BL308*Q340/SUM(Q339:Q348),#REF!),"")</f>
        <v/>
      </c>
      <c r="BM320" s="331" t="str">
        <f>IF(COUNT(BM308,R340)=2,ROUND(BM308*R340/SUM(R339:R348),#REF!),"")</f>
        <v/>
      </c>
      <c r="BN320" s="331" t="str">
        <f>IF(COUNT(BN308,S340)=2,ROUND(BN308*S340/SUM(S339:S348),#REF!),"")</f>
        <v/>
      </c>
      <c r="BO320" s="331" t="str">
        <f>IF(COUNT(BO308,T340)=2,ROUND(BO308*T340/SUM(T339:T348),#REF!),"")</f>
        <v/>
      </c>
      <c r="BP320" s="331" t="str">
        <f>IF(COUNT(BP308,U340)=2,ROUND(BP308*U340/SUM(U339:U348),#REF!),"")</f>
        <v/>
      </c>
      <c r="BQ320" s="331" t="str">
        <f>IF(COUNT(BQ308,V340)=2,ROUND(BQ308*V340/SUM(V339:V348),#REF!),"")</f>
        <v/>
      </c>
      <c r="BR320" s="331" t="str">
        <f>IF(COUNT(BR308,W340)=2,ROUND(BR308*W340/SUM(W339:W348),#REF!),"")</f>
        <v/>
      </c>
      <c r="BS320" s="569" t="e">
        <f>IF(#REF!="発電事業者","送電電力（MW）","受電電力（MW）")</f>
        <v>#REF!</v>
      </c>
      <c r="BT320" s="569"/>
      <c r="BU320" s="569"/>
      <c r="BV320" s="333" t="s">
        <v>171</v>
      </c>
      <c r="BW320" s="580"/>
      <c r="BX320" s="580"/>
      <c r="BY320" s="331" t="str">
        <f>IF(COUNT(BY308,X340)=2,ROUND(BY308*X340/SUM(X339:X348),#REF!),"")</f>
        <v/>
      </c>
      <c r="BZ320" s="331" t="str">
        <f>IF(COUNT(BZ308,Y340)=2,ROUND(BZ308*Y340/SUM(Y339:Y348),#REF!),"")</f>
        <v/>
      </c>
      <c r="CA320" s="331" t="str">
        <f>IF(COUNT(CA308,Z340)=2,ROUND(CA308*Z340/SUM(Z339:Z348),#REF!),"")</f>
        <v/>
      </c>
      <c r="CB320" s="331" t="str">
        <f>IF(COUNT(CB308,AA340)=2,ROUND(CB308*AA340/SUM(AA339:AA348),#REF!),"")</f>
        <v/>
      </c>
      <c r="CC320" s="331" t="str">
        <f>IF(COUNT(CC308,AB340)=2,ROUND(CC308*AB340/SUM(AB339:AB348),#REF!),"")</f>
        <v/>
      </c>
      <c r="CD320" s="331" t="str">
        <f>IF(COUNT(CD308,AC340)=2,ROUND(CD308*AC340/SUM(AC339:AC348),#REF!),"")</f>
        <v/>
      </c>
      <c r="CE320" s="331" t="str">
        <f>IF(COUNT(CE308,AD340)=2,ROUND(CE308*AD340/SUM(AD339:AD348),#REF!),"")</f>
        <v/>
      </c>
      <c r="CF320" s="331" t="str">
        <f>IF(COUNT(CF308,AE340)=2,ROUND(CF308*AE340/SUM(AE339:AE348),#REF!),"")</f>
        <v/>
      </c>
      <c r="CG320" s="331" t="str">
        <f>IF(COUNT(CG308,AF340)=2,ROUND(CG308*AF340/SUM(AF339:AF348),#REF!),"")</f>
        <v/>
      </c>
      <c r="CH320" s="563" t="s">
        <v>118</v>
      </c>
      <c r="CI320" s="563"/>
      <c r="CJ320" s="563"/>
      <c r="CK320" s="563"/>
      <c r="CL320" s="563"/>
      <c r="CM320" s="563"/>
      <c r="CN320" s="563"/>
      <c r="CO320" s="563"/>
      <c r="CP320" s="563"/>
      <c r="CQ320" s="563"/>
    </row>
    <row r="321" spans="3:97" s="243" customFormat="1" ht="13.5" customHeight="1">
      <c r="C321" s="604" t="e">
        <f>DATE(#REF!+4,1,1)</f>
        <v>#REF!</v>
      </c>
      <c r="D321" s="605"/>
      <c r="E321" s="613" t="s">
        <v>198</v>
      </c>
      <c r="F321" s="614"/>
      <c r="G321" s="615"/>
      <c r="H321" s="256"/>
      <c r="I321" s="256"/>
      <c r="J321" s="256"/>
      <c r="K321" s="256"/>
      <c r="L321" s="256"/>
      <c r="M321" s="256"/>
      <c r="N321" s="256"/>
      <c r="O321" s="256"/>
      <c r="P321" s="256"/>
      <c r="Q321" s="256"/>
      <c r="R321" s="256"/>
      <c r="S321" s="256"/>
      <c r="T321" s="255"/>
      <c r="U321" s="613" t="s">
        <v>210</v>
      </c>
      <c r="V321" s="614"/>
      <c r="W321" s="614"/>
      <c r="X321" s="615"/>
      <c r="Y321" s="666"/>
      <c r="Z321" s="667"/>
      <c r="AA321" s="257"/>
      <c r="AB321" s="257"/>
      <c r="AC321" s="257"/>
      <c r="AD321" s="299"/>
      <c r="AE321" s="299"/>
      <c r="AF321" s="268"/>
      <c r="AG321" s="268"/>
      <c r="AH321" s="268"/>
      <c r="AI321" s="257"/>
      <c r="AJ321" s="257"/>
      <c r="AK321" s="257"/>
      <c r="AL321" s="257"/>
      <c r="AM321" s="257"/>
      <c r="AN321" s="257"/>
      <c r="AO321" s="257"/>
      <c r="AP321" s="257"/>
      <c r="AQ321" s="257"/>
      <c r="AR321" s="257"/>
      <c r="AS321" s="257"/>
      <c r="AT321" s="257"/>
      <c r="AU321" s="257"/>
      <c r="AX321" s="569"/>
      <c r="AY321" s="569"/>
      <c r="AZ321" s="588"/>
      <c r="BA321" s="590"/>
      <c r="BB321" s="590"/>
      <c r="BC321" s="590"/>
      <c r="BD321" s="588"/>
      <c r="BE321" s="583"/>
      <c r="BF321" s="584"/>
      <c r="BG321" s="259"/>
      <c r="BH321" s="259"/>
      <c r="BI321" s="259"/>
      <c r="BJ321" s="259"/>
      <c r="BK321" s="259"/>
      <c r="BL321" s="259"/>
      <c r="BM321" s="259"/>
      <c r="BN321" s="259"/>
      <c r="BO321" s="259"/>
      <c r="BP321" s="259"/>
      <c r="BQ321" s="259"/>
      <c r="BR321" s="259"/>
      <c r="BS321" s="569"/>
      <c r="BT321" s="569"/>
      <c r="BU321" s="569"/>
      <c r="BV321" s="333" t="s">
        <v>172</v>
      </c>
      <c r="BW321" s="581"/>
      <c r="BX321" s="581"/>
      <c r="BY321" s="331" t="str">
        <f>IF(COUNT(BY309,X340)=2,ROUND(BY309*X340/SUM(X339:X348),#REF!),"")</f>
        <v/>
      </c>
      <c r="BZ321" s="331" t="str">
        <f>IF(COUNT(BZ309,Y340)=2,ROUND(BZ309*Y340/SUM(Y339:Y348),#REF!),"")</f>
        <v/>
      </c>
      <c r="CA321" s="331" t="str">
        <f>IF(COUNT(CA309,Z340)=2,ROUND(CA309*Z340/SUM(Z339:Z348),#REF!),"")</f>
        <v/>
      </c>
      <c r="CB321" s="331" t="str">
        <f>IF(COUNT(CB309,AA340)=2,ROUND(CB309*AA340/SUM(AA339:AA348),#REF!),"")</f>
        <v/>
      </c>
      <c r="CC321" s="331" t="str">
        <f>IF(COUNT(CC309,AB340)=2,ROUND(CC309*AB340/SUM(AB339:AB348),#REF!),"")</f>
        <v/>
      </c>
      <c r="CD321" s="331" t="str">
        <f>IF(COUNT(CD309,AC340)=2,ROUND(CD309*AC340/SUM(AC339:AC348),#REF!),"")</f>
        <v/>
      </c>
      <c r="CE321" s="331" t="str">
        <f>IF(COUNT(CE309,AD340)=2,ROUND(CE309*AD340/SUM(AD339:AD348),#REF!),"")</f>
        <v/>
      </c>
      <c r="CF321" s="331" t="str">
        <f>IF(COUNT(CF309,AE340)=2,ROUND(CF309*AE340/SUM(AE339:AE348),#REF!),"")</f>
        <v/>
      </c>
      <c r="CG321" s="331" t="str">
        <f>IF(COUNT(CG309,AF340)=2,ROUND(CG309*AF340/SUM(AF339:AF348),#REF!),"")</f>
        <v/>
      </c>
      <c r="CH321" s="564" t="str">
        <f>IF(CH320="","",CH320)</f>
        <v>地熱</v>
      </c>
      <c r="CI321" s="564"/>
      <c r="CJ321" s="564"/>
      <c r="CK321" s="564"/>
      <c r="CL321" s="564"/>
      <c r="CM321" s="564"/>
      <c r="CN321" s="564"/>
      <c r="CO321" s="564"/>
      <c r="CP321" s="564"/>
      <c r="CQ321" s="564"/>
    </row>
    <row r="322" spans="3:97" s="243" customFormat="1" ht="13.5" customHeight="1">
      <c r="C322" s="606"/>
      <c r="D322" s="607"/>
      <c r="E322" s="608" t="s">
        <v>212</v>
      </c>
      <c r="F322" s="609"/>
      <c r="G322" s="610"/>
      <c r="H322" s="261"/>
      <c r="I322" s="261"/>
      <c r="J322" s="261"/>
      <c r="K322" s="261"/>
      <c r="L322" s="261"/>
      <c r="M322" s="261"/>
      <c r="N322" s="261"/>
      <c r="O322" s="261"/>
      <c r="P322" s="261"/>
      <c r="Q322" s="261"/>
      <c r="R322" s="261"/>
      <c r="S322" s="261"/>
      <c r="T322" s="262" t="str">
        <f>IF(COUNT(H322:S322)=0,"",SUMPRODUCT(ROUND(H322:S322,1)))</f>
        <v/>
      </c>
      <c r="U322" s="608" t="s">
        <v>211</v>
      </c>
      <c r="V322" s="609"/>
      <c r="W322" s="609"/>
      <c r="X322" s="610"/>
      <c r="Y322" s="664"/>
      <c r="Z322" s="665"/>
      <c r="AA322" s="257"/>
      <c r="AB322" s="257"/>
      <c r="AC322" s="257"/>
      <c r="AD322" s="299"/>
      <c r="AE322" s="299"/>
      <c r="AF322" s="268"/>
      <c r="AG322" s="268"/>
      <c r="AH322" s="268"/>
      <c r="AI322" s="271"/>
      <c r="AJ322" s="271"/>
      <c r="AK322" s="271"/>
      <c r="AL322" s="271"/>
      <c r="AM322" s="271"/>
      <c r="AN322" s="271"/>
      <c r="AO322" s="271"/>
      <c r="AP322" s="271"/>
      <c r="AQ322" s="271"/>
      <c r="AR322" s="271"/>
      <c r="AS322" s="271"/>
      <c r="AT322" s="271"/>
      <c r="AU322" s="272"/>
      <c r="AX322" s="569"/>
      <c r="AY322" s="569"/>
      <c r="AZ322" s="589"/>
      <c r="BA322" s="590"/>
      <c r="BB322" s="590"/>
      <c r="BC322" s="590"/>
      <c r="BD322" s="589"/>
      <c r="BE322" s="585" t="e">
        <f>IF(#REF!="発電事業者","月間送電電力量（GWh）","月間受電電力量（GWh）")</f>
        <v>#REF!</v>
      </c>
      <c r="BF322" s="586"/>
      <c r="BG322" s="331" t="str">
        <f>IF(COUNT(BG310,L340)=2,ROUND(BG310*L340/SUM(L339:L348),#REF!),"")</f>
        <v/>
      </c>
      <c r="BH322" s="331" t="str">
        <f>IF(COUNT(BH310,M340)=2,ROUND(BH310*M340/SUM(M339:M348),#REF!),"")</f>
        <v/>
      </c>
      <c r="BI322" s="331" t="str">
        <f>IF(COUNT(BI310,N340)=2,ROUND(BI310*N340/SUM(N339:N348),#REF!),"")</f>
        <v/>
      </c>
      <c r="BJ322" s="331" t="str">
        <f>IF(COUNT(BJ310,O340)=2,ROUND(BJ310*O340/SUM(O339:O348),#REF!),"")</f>
        <v/>
      </c>
      <c r="BK322" s="331" t="str">
        <f>IF(COUNT(BK310,P340)=2,ROUND(BK310*P340/SUM(P339:P348),#REF!),"")</f>
        <v/>
      </c>
      <c r="BL322" s="331" t="str">
        <f>IF(COUNT(BL310,Q340)=2,ROUND(BL310*Q340/SUM(Q339:Q348),#REF!),"")</f>
        <v/>
      </c>
      <c r="BM322" s="331" t="str">
        <f>IF(COUNT(BM310,R340)=2,ROUND(BM310*R340/SUM(R339:R348),#REF!),"")</f>
        <v/>
      </c>
      <c r="BN322" s="331" t="str">
        <f>IF(COUNT(BN310,S340)=2,ROUND(BN310*S340/SUM(S339:S348),#REF!),"")</f>
        <v/>
      </c>
      <c r="BO322" s="331" t="str">
        <f>IF(COUNT(BO310,T340)=2,ROUND(BO310*T340/SUM(T339:T348),#REF!),"")</f>
        <v/>
      </c>
      <c r="BP322" s="331" t="str">
        <f>IF(COUNT(BP310,U340)=2,ROUND(BP310*U340/SUM(U339:U348),#REF!),"")</f>
        <v/>
      </c>
      <c r="BQ322" s="331" t="str">
        <f>IF(COUNT(BQ310,V340)=2,ROUND(BQ310*V340/SUM(V339:V348),#REF!),"")</f>
        <v/>
      </c>
      <c r="BR322" s="331" t="str">
        <f>IF(COUNT(BR310,W340)=2,ROUND(BR310*W340/SUM(W339:W348),#REF!),"")</f>
        <v/>
      </c>
      <c r="BS322" s="569" t="e">
        <f>IF(#REF!="発電事業者","年間送電電力量（GWh）","年間受電電力量（GWh）")</f>
        <v>#REF!</v>
      </c>
      <c r="BT322" s="569"/>
      <c r="BU322" s="569"/>
      <c r="BV322" s="333" t="s">
        <v>25</v>
      </c>
      <c r="BW322" s="582"/>
      <c r="BX322" s="582"/>
      <c r="BY322" s="331" t="str">
        <f>IF(COUNT(BY310,X340)=2,ROUND(BY310*X340/SUM(X339:X348),#REF!),"")</f>
        <v/>
      </c>
      <c r="BZ322" s="331" t="str">
        <f>IF(COUNT(BZ310,Y340)=2,ROUND(BZ310*Y340/SUM(Y339:Y348),#REF!),"")</f>
        <v/>
      </c>
      <c r="CA322" s="331" t="str">
        <f>IF(COUNT(CA310,Z340)=2,ROUND(CA310*Z340/SUM(Z339:Z348),#REF!),"")</f>
        <v/>
      </c>
      <c r="CB322" s="331" t="str">
        <f>IF(COUNT(CB310,AA340)=2,ROUND(CB310*AA340/SUM(AA339:AA348),#REF!),"")</f>
        <v/>
      </c>
      <c r="CC322" s="331" t="str">
        <f>IF(COUNT(CC310,AB340)=2,ROUND(CC310*AB340/SUM(AB339:AB348),#REF!),"")</f>
        <v/>
      </c>
      <c r="CD322" s="331" t="str">
        <f>IF(COUNT(CD310,AC340)=2,ROUND(CD310*AC340/SUM(AC339:AC348),#REF!),"")</f>
        <v/>
      </c>
      <c r="CE322" s="331" t="str">
        <f>IF(COUNT(CE310,AD340)=2,ROUND(CE310*AD340/SUM(AD339:AD348),#REF!),"")</f>
        <v/>
      </c>
      <c r="CF322" s="331" t="str">
        <f>IF(COUNT(CF310,AE340)=2,ROUND(CF310*AE340/SUM(AE339:AE348),#REF!),"")</f>
        <v/>
      </c>
      <c r="CG322" s="331" t="str">
        <f>IF(COUNT(CG310,AF340)=2,ROUND(CG310*AF340/SUM(AF339:AF348),#REF!),"")</f>
        <v/>
      </c>
      <c r="CH322" s="565" t="str">
        <f>IF(COUNTA(AG340)=0,"",AG340)</f>
        <v/>
      </c>
      <c r="CI322" s="565"/>
      <c r="CJ322" s="565"/>
      <c r="CK322" s="565"/>
      <c r="CL322" s="565"/>
      <c r="CM322" s="565"/>
      <c r="CN322" s="565"/>
      <c r="CO322" s="565"/>
      <c r="CP322" s="565"/>
      <c r="CQ322" s="565"/>
    </row>
    <row r="323" spans="3:97" s="243" customFormat="1" ht="13.5" customHeight="1">
      <c r="C323" s="604" t="e">
        <f>DATE(#REF!+5,1,1)</f>
        <v>#REF!</v>
      </c>
      <c r="D323" s="605"/>
      <c r="E323" s="613" t="s">
        <v>198</v>
      </c>
      <c r="F323" s="614"/>
      <c r="G323" s="615"/>
      <c r="H323" s="256"/>
      <c r="I323" s="256"/>
      <c r="J323" s="256"/>
      <c r="K323" s="256"/>
      <c r="L323" s="256"/>
      <c r="M323" s="256"/>
      <c r="N323" s="256"/>
      <c r="O323" s="256"/>
      <c r="P323" s="256"/>
      <c r="Q323" s="256"/>
      <c r="R323" s="256"/>
      <c r="S323" s="256"/>
      <c r="T323" s="255"/>
      <c r="U323" s="618"/>
      <c r="V323" s="619"/>
      <c r="W323" s="619"/>
      <c r="X323" s="619"/>
      <c r="Y323" s="619"/>
      <c r="Z323" s="620"/>
      <c r="AA323" s="257"/>
      <c r="AB323" s="257"/>
      <c r="AC323" s="257"/>
      <c r="AD323" s="299"/>
      <c r="AE323" s="299"/>
      <c r="AF323" s="268"/>
      <c r="AG323" s="268"/>
      <c r="AH323" s="268"/>
      <c r="AI323" s="257"/>
      <c r="AJ323" s="257"/>
      <c r="AK323" s="257"/>
      <c r="AL323" s="257"/>
      <c r="AM323" s="257"/>
      <c r="AN323" s="257"/>
      <c r="AO323" s="257"/>
      <c r="AP323" s="257"/>
      <c r="AQ323" s="257"/>
      <c r="AR323" s="257"/>
      <c r="AS323" s="257"/>
      <c r="AT323" s="257"/>
      <c r="AU323" s="257"/>
      <c r="AX323" s="569" t="str">
        <f>IF(C341="","",C341)</f>
        <v/>
      </c>
      <c r="AY323" s="569"/>
      <c r="AZ323" s="587" t="str">
        <f>IF(E341="","",E341)</f>
        <v/>
      </c>
      <c r="BA323" s="590" t="str">
        <f ca="1">IF(F341="","",F341)</f>
        <v/>
      </c>
      <c r="BB323" s="590"/>
      <c r="BC323" s="590"/>
      <c r="BD323" s="587" t="str">
        <f>IF(I341="","",I341)</f>
        <v/>
      </c>
      <c r="BE323" s="578" t="e">
        <f>IF(#REF!="発電事業者","送電電力（MW）","受電電力（MW）")</f>
        <v>#REF!</v>
      </c>
      <c r="BF323" s="579"/>
      <c r="BG323" s="331" t="str">
        <f>IF(COUNT(BG308,L341)=2,ROUND(BG308*L341/SUM(L339:L348),#REF!),"")</f>
        <v/>
      </c>
      <c r="BH323" s="331" t="str">
        <f>IF(COUNT(BH308,M341)=2,ROUND(BH308*M341/SUM(M339:M348),#REF!),"")</f>
        <v/>
      </c>
      <c r="BI323" s="331" t="str">
        <f>IF(COUNT(BI308,N341)=2,ROUND(BI308*N341/SUM(N339:N348),#REF!),"")</f>
        <v/>
      </c>
      <c r="BJ323" s="331" t="str">
        <f>IF(COUNT(BJ308,O341)=2,ROUND(BJ308*O341/SUM(O339:O348),#REF!),"")</f>
        <v/>
      </c>
      <c r="BK323" s="331" t="str">
        <f>IF(COUNT(BK308,P341)=2,ROUND(BK308*P341/SUM(P339:P348),#REF!),"")</f>
        <v/>
      </c>
      <c r="BL323" s="331" t="str">
        <f>IF(COUNT(BL308,Q341)=2,ROUND(BL308*Q341/SUM(Q339:Q348),#REF!),"")</f>
        <v/>
      </c>
      <c r="BM323" s="331" t="str">
        <f>IF(COUNT(BM308,R341)=2,ROUND(BM308*R341/SUM(R339:R348),#REF!),"")</f>
        <v/>
      </c>
      <c r="BN323" s="331" t="str">
        <f>IF(COUNT(BN308,S341)=2,ROUND(BN308*S341/SUM(S339:S348),#REF!),"")</f>
        <v/>
      </c>
      <c r="BO323" s="331" t="str">
        <f>IF(COUNT(BO308,T341)=2,ROUND(BO308*T341/SUM(T339:T348),#REF!),"")</f>
        <v/>
      </c>
      <c r="BP323" s="331" t="str">
        <f>IF(COUNT(BP308,U341)=2,ROUND(BP308*U341/SUM(U339:U348),#REF!),"")</f>
        <v/>
      </c>
      <c r="BQ323" s="331" t="str">
        <f>IF(COUNT(BQ308,V341)=2,ROUND(BQ308*V341/SUM(V339:V348),#REF!),"")</f>
        <v/>
      </c>
      <c r="BR323" s="331" t="str">
        <f>IF(COUNT(BR308,W341)=2,ROUND(BR308*W341/SUM(W339:W348),#REF!),"")</f>
        <v/>
      </c>
      <c r="BS323" s="569" t="e">
        <f>IF(#REF!="発電事業者","送電電力（MW）","受電電力（MW）")</f>
        <v>#REF!</v>
      </c>
      <c r="BT323" s="569"/>
      <c r="BU323" s="569"/>
      <c r="BV323" s="333" t="s">
        <v>171</v>
      </c>
      <c r="BW323" s="580"/>
      <c r="BX323" s="580"/>
      <c r="BY323" s="331" t="str">
        <f>IF(COUNT(BY308,X341)=2,ROUND(BY308*X341/SUM(X339:X348),#REF!),"")</f>
        <v/>
      </c>
      <c r="BZ323" s="331" t="str">
        <f>IF(COUNT(BZ308,Y341)=2,ROUND(BZ308*Y341/SUM(Y339:Y348),#REF!),"")</f>
        <v/>
      </c>
      <c r="CA323" s="331" t="str">
        <f>IF(COUNT(CA308,Z341)=2,ROUND(CA308*Z341/SUM(Z339:Z348),#REF!),"")</f>
        <v/>
      </c>
      <c r="CB323" s="331" t="str">
        <f>IF(COUNT(CB308,AA341)=2,ROUND(CB308*AA341/SUM(AA339:AA348),#REF!),"")</f>
        <v/>
      </c>
      <c r="CC323" s="331" t="str">
        <f>IF(COUNT(CC308,AB341)=2,ROUND(CC308*AB341/SUM(AB339:AB348),#REF!),"")</f>
        <v/>
      </c>
      <c r="CD323" s="331" t="str">
        <f>IF(COUNT(CD308,AC341)=2,ROUND(CD308*AC341/SUM(AC339:AC348),#REF!),"")</f>
        <v/>
      </c>
      <c r="CE323" s="331" t="str">
        <f>IF(COUNT(CE308,AD341)=2,ROUND(CE308*AD341/SUM(AD339:AD348),#REF!),"")</f>
        <v/>
      </c>
      <c r="CF323" s="331" t="str">
        <f>IF(COUNT(CF308,AE341)=2,ROUND(CF308*AE341/SUM(AE339:AE348),#REF!),"")</f>
        <v/>
      </c>
      <c r="CG323" s="331" t="str">
        <f>IF(COUNT(CG308,AF341)=2,ROUND(CG308*AF341/SUM(AF339:AF348),#REF!),"")</f>
        <v/>
      </c>
      <c r="CH323" s="563" t="s">
        <v>118</v>
      </c>
      <c r="CI323" s="563"/>
      <c r="CJ323" s="563"/>
      <c r="CK323" s="563"/>
      <c r="CL323" s="563"/>
      <c r="CM323" s="563"/>
      <c r="CN323" s="563"/>
      <c r="CO323" s="563"/>
      <c r="CP323" s="563"/>
      <c r="CQ323" s="563"/>
    </row>
    <row r="324" spans="3:97" s="243" customFormat="1" ht="13.5" customHeight="1">
      <c r="C324" s="606"/>
      <c r="D324" s="607"/>
      <c r="E324" s="608" t="s">
        <v>212</v>
      </c>
      <c r="F324" s="609"/>
      <c r="G324" s="610"/>
      <c r="H324" s="261"/>
      <c r="I324" s="261"/>
      <c r="J324" s="261"/>
      <c r="K324" s="261"/>
      <c r="L324" s="261"/>
      <c r="M324" s="261"/>
      <c r="N324" s="261"/>
      <c r="O324" s="261"/>
      <c r="P324" s="261"/>
      <c r="Q324" s="261"/>
      <c r="R324" s="261"/>
      <c r="S324" s="261"/>
      <c r="T324" s="262" t="str">
        <f>IF(COUNT(H324:S324)=0,"",SUMPRODUCT(ROUND(H324:S324,1)))</f>
        <v/>
      </c>
      <c r="U324" s="621"/>
      <c r="V324" s="622"/>
      <c r="W324" s="622"/>
      <c r="X324" s="622"/>
      <c r="Y324" s="622"/>
      <c r="Z324" s="623"/>
      <c r="AA324" s="257"/>
      <c r="AB324" s="257"/>
      <c r="AC324" s="257"/>
      <c r="AD324" s="299"/>
      <c r="AE324" s="299"/>
      <c r="AF324" s="268"/>
      <c r="AG324" s="268"/>
      <c r="AH324" s="268"/>
      <c r="AI324" s="271"/>
      <c r="AJ324" s="271"/>
      <c r="AK324" s="271"/>
      <c r="AL324" s="271"/>
      <c r="AM324" s="271"/>
      <c r="AN324" s="271"/>
      <c r="AO324" s="271"/>
      <c r="AP324" s="271"/>
      <c r="AQ324" s="271"/>
      <c r="AR324" s="271"/>
      <c r="AS324" s="271"/>
      <c r="AT324" s="271"/>
      <c r="AU324" s="272"/>
      <c r="AX324" s="569"/>
      <c r="AY324" s="569"/>
      <c r="AZ324" s="588"/>
      <c r="BA324" s="590"/>
      <c r="BB324" s="590"/>
      <c r="BC324" s="590"/>
      <c r="BD324" s="588"/>
      <c r="BE324" s="583"/>
      <c r="BF324" s="584"/>
      <c r="BG324" s="259"/>
      <c r="BH324" s="259"/>
      <c r="BI324" s="259"/>
      <c r="BJ324" s="259"/>
      <c r="BK324" s="259"/>
      <c r="BL324" s="259"/>
      <c r="BM324" s="259"/>
      <c r="BN324" s="259"/>
      <c r="BO324" s="259"/>
      <c r="BP324" s="259"/>
      <c r="BQ324" s="259"/>
      <c r="BR324" s="259"/>
      <c r="BS324" s="569"/>
      <c r="BT324" s="569"/>
      <c r="BU324" s="569"/>
      <c r="BV324" s="333" t="s">
        <v>172</v>
      </c>
      <c r="BW324" s="581"/>
      <c r="BX324" s="581"/>
      <c r="BY324" s="331" t="str">
        <f>IF(COUNT(BY309,X341)=2,ROUND(BY309*X341/SUM(X339:X348),#REF!),"")</f>
        <v/>
      </c>
      <c r="BZ324" s="331" t="str">
        <f>IF(COUNT(BZ309,Y341)=2,ROUND(BZ309*Y341/SUM(Y339:Y348),#REF!),"")</f>
        <v/>
      </c>
      <c r="CA324" s="331" t="str">
        <f>IF(COUNT(CA309,Z341)=2,ROUND(CA309*Z341/SUM(Z339:Z348),#REF!),"")</f>
        <v/>
      </c>
      <c r="CB324" s="331" t="str">
        <f>IF(COUNT(CB309,AA341)=2,ROUND(CB309*AA341/SUM(AA339:AA348),#REF!),"")</f>
        <v/>
      </c>
      <c r="CC324" s="331" t="str">
        <f>IF(COUNT(CC309,AB341)=2,ROUND(CC309*AB341/SUM(AB339:AB348),#REF!),"")</f>
        <v/>
      </c>
      <c r="CD324" s="331" t="str">
        <f>IF(COUNT(CD309,AC341)=2,ROUND(CD309*AC341/SUM(AC339:AC348),#REF!),"")</f>
        <v/>
      </c>
      <c r="CE324" s="331" t="str">
        <f>IF(COUNT(CE309,AD341)=2,ROUND(CE309*AD341/SUM(AD339:AD348),#REF!),"")</f>
        <v/>
      </c>
      <c r="CF324" s="331" t="str">
        <f>IF(COUNT(CF309,AE341)=2,ROUND(CF309*AE341/SUM(AE339:AE348),#REF!),"")</f>
        <v/>
      </c>
      <c r="CG324" s="331" t="str">
        <f>IF(COUNT(CG309,AF341)=2,ROUND(CG309*AF341/SUM(AF339:AF348),#REF!),"")</f>
        <v/>
      </c>
      <c r="CH324" s="564" t="str">
        <f>IF(CH323="","",CH323)</f>
        <v>地熱</v>
      </c>
      <c r="CI324" s="564"/>
      <c r="CJ324" s="564"/>
      <c r="CK324" s="564"/>
      <c r="CL324" s="564"/>
      <c r="CM324" s="564"/>
      <c r="CN324" s="564"/>
      <c r="CO324" s="564"/>
      <c r="CP324" s="564"/>
      <c r="CQ324" s="564"/>
    </row>
    <row r="325" spans="3:97" s="243" customFormat="1" ht="13.5" customHeight="1">
      <c r="C325" s="604" t="e">
        <f>DATE(#REF!+6,1,1)</f>
        <v>#REF!</v>
      </c>
      <c r="D325" s="605"/>
      <c r="E325" s="613" t="s">
        <v>198</v>
      </c>
      <c r="F325" s="614"/>
      <c r="G325" s="615"/>
      <c r="H325" s="256"/>
      <c r="I325" s="256"/>
      <c r="J325" s="256"/>
      <c r="K325" s="256"/>
      <c r="L325" s="256"/>
      <c r="M325" s="256"/>
      <c r="N325" s="256"/>
      <c r="O325" s="256"/>
      <c r="P325" s="256"/>
      <c r="Q325" s="256"/>
      <c r="R325" s="256"/>
      <c r="S325" s="256"/>
      <c r="T325" s="255"/>
      <c r="U325" s="621"/>
      <c r="V325" s="622"/>
      <c r="W325" s="622"/>
      <c r="X325" s="622"/>
      <c r="Y325" s="622"/>
      <c r="Z325" s="623"/>
      <c r="AA325" s="257"/>
      <c r="AB325" s="257"/>
      <c r="AC325" s="257"/>
      <c r="AD325" s="299"/>
      <c r="AE325" s="299"/>
      <c r="AF325" s="268"/>
      <c r="AG325" s="268"/>
      <c r="AH325" s="268"/>
      <c r="AI325" s="257"/>
      <c r="AJ325" s="257"/>
      <c r="AK325" s="257"/>
      <c r="AL325" s="257"/>
      <c r="AM325" s="257"/>
      <c r="AN325" s="257"/>
      <c r="AO325" s="257"/>
      <c r="AP325" s="257"/>
      <c r="AQ325" s="257"/>
      <c r="AR325" s="257"/>
      <c r="AS325" s="257"/>
      <c r="AT325" s="257"/>
      <c r="AU325" s="257"/>
      <c r="AX325" s="569"/>
      <c r="AY325" s="569"/>
      <c r="AZ325" s="589"/>
      <c r="BA325" s="590"/>
      <c r="BB325" s="590"/>
      <c r="BC325" s="590"/>
      <c r="BD325" s="589"/>
      <c r="BE325" s="585" t="e">
        <f>IF(#REF!="発電事業者","月間送電電力量（GWh）","月間受電電力量（GWh）")</f>
        <v>#REF!</v>
      </c>
      <c r="BF325" s="586"/>
      <c r="BG325" s="331" t="str">
        <f>IF(COUNT(BG310,L341)=2,ROUND(BG310*L341/SUM(L339:L348),#REF!),"")</f>
        <v/>
      </c>
      <c r="BH325" s="331" t="str">
        <f>IF(COUNT(BH310,M341)=2,ROUND(BH310*M341/SUM(M339:M348),#REF!),"")</f>
        <v/>
      </c>
      <c r="BI325" s="331" t="str">
        <f>IF(COUNT(BI310,N341)=2,ROUND(BI310*N341/SUM(N339:N348),#REF!),"")</f>
        <v/>
      </c>
      <c r="BJ325" s="331" t="str">
        <f>IF(COUNT(BJ310,O341)=2,ROUND(BJ310*O341/SUM(O339:O348),#REF!),"")</f>
        <v/>
      </c>
      <c r="BK325" s="331" t="str">
        <f>IF(COUNT(BK310,P341)=2,ROUND(BK310*P341/SUM(P339:P348),#REF!),"")</f>
        <v/>
      </c>
      <c r="BL325" s="331" t="str">
        <f>IF(COUNT(BL310,Q341)=2,ROUND(BL310*Q341/SUM(Q339:Q348),#REF!),"")</f>
        <v/>
      </c>
      <c r="BM325" s="331" t="str">
        <f>IF(COUNT(BM310,R341)=2,ROUND(BM310*R341/SUM(R339:R348),#REF!),"")</f>
        <v/>
      </c>
      <c r="BN325" s="331" t="str">
        <f>IF(COUNT(BN310,S341)=2,ROUND(BN310*S341/SUM(S339:S348),#REF!),"")</f>
        <v/>
      </c>
      <c r="BO325" s="331" t="str">
        <f>IF(COUNT(BO310,T341)=2,ROUND(BO310*T341/SUM(T339:T348),#REF!),"")</f>
        <v/>
      </c>
      <c r="BP325" s="331" t="str">
        <f>IF(COUNT(BP310,U341)=2,ROUND(BP310*U341/SUM(U339:U348),#REF!),"")</f>
        <v/>
      </c>
      <c r="BQ325" s="331" t="str">
        <f>IF(COUNT(BQ310,V341)=2,ROUND(BQ310*V341/SUM(V339:V348),#REF!),"")</f>
        <v/>
      </c>
      <c r="BR325" s="331" t="str">
        <f>IF(COUNT(BR310,W341)=2,ROUND(BR310*W341/SUM(W339:W348),#REF!),"")</f>
        <v/>
      </c>
      <c r="BS325" s="569" t="e">
        <f>IF(#REF!="発電事業者","年間送電電力量（GWh）","年間受電電力量（GWh）")</f>
        <v>#REF!</v>
      </c>
      <c r="BT325" s="569"/>
      <c r="BU325" s="569"/>
      <c r="BV325" s="333" t="s">
        <v>25</v>
      </c>
      <c r="BW325" s="582"/>
      <c r="BX325" s="582"/>
      <c r="BY325" s="331" t="str">
        <f>IF(COUNT(BY310,X341)=2,ROUND(BY310*X341/SUM(X339:X348),#REF!),"")</f>
        <v/>
      </c>
      <c r="BZ325" s="331" t="str">
        <f>IF(COUNT(BZ310,Y341)=2,ROUND(BZ310*Y341/SUM(Y339:Y348),#REF!),"")</f>
        <v/>
      </c>
      <c r="CA325" s="331" t="str">
        <f>IF(COUNT(CA310,Z341)=2,ROUND(CA310*Z341/SUM(Z339:Z348),#REF!),"")</f>
        <v/>
      </c>
      <c r="CB325" s="331" t="str">
        <f>IF(COUNT(CB310,AA341)=2,ROUND(CB310*AA341/SUM(AA339:AA348),#REF!),"")</f>
        <v/>
      </c>
      <c r="CC325" s="331" t="str">
        <f>IF(COUNT(CC310,AB341)=2,ROUND(CC310*AB341/SUM(AB339:AB348),#REF!),"")</f>
        <v/>
      </c>
      <c r="CD325" s="331" t="str">
        <f>IF(COUNT(CD310,AC341)=2,ROUND(CD310*AC341/SUM(AC339:AC348),#REF!),"")</f>
        <v/>
      </c>
      <c r="CE325" s="331" t="str">
        <f>IF(COUNT(CE310,AD341)=2,ROUND(CE310*AD341/SUM(AD339:AD348),#REF!),"")</f>
        <v/>
      </c>
      <c r="CF325" s="331" t="str">
        <f>IF(COUNT(CF310,AE341)=2,ROUND(CF310*AE341/SUM(AE339:AE348),#REF!),"")</f>
        <v/>
      </c>
      <c r="CG325" s="331" t="str">
        <f>IF(COUNT(CG310,AF341)=2,ROUND(CG310*AF341/SUM(AF339:AF348),#REF!),"")</f>
        <v/>
      </c>
      <c r="CH325" s="565" t="str">
        <f>IF(COUNTA(AG341)=0,"",AG341)</f>
        <v/>
      </c>
      <c r="CI325" s="565"/>
      <c r="CJ325" s="565"/>
      <c r="CK325" s="565"/>
      <c r="CL325" s="565"/>
      <c r="CM325" s="565"/>
      <c r="CN325" s="565"/>
      <c r="CO325" s="565"/>
      <c r="CP325" s="565"/>
      <c r="CQ325" s="565"/>
    </row>
    <row r="326" spans="3:97" s="243" customFormat="1" ht="13.5" customHeight="1">
      <c r="C326" s="606"/>
      <c r="D326" s="607"/>
      <c r="E326" s="608" t="s">
        <v>212</v>
      </c>
      <c r="F326" s="609"/>
      <c r="G326" s="610"/>
      <c r="H326" s="261"/>
      <c r="I326" s="261"/>
      <c r="J326" s="261"/>
      <c r="K326" s="261"/>
      <c r="L326" s="261"/>
      <c r="M326" s="261"/>
      <c r="N326" s="261"/>
      <c r="O326" s="261"/>
      <c r="P326" s="261"/>
      <c r="Q326" s="261"/>
      <c r="R326" s="261"/>
      <c r="S326" s="261"/>
      <c r="T326" s="262" t="str">
        <f>IF(COUNT(H326:S326)=0,"",SUMPRODUCT(ROUND(H326:S326,1)))</f>
        <v/>
      </c>
      <c r="U326" s="621"/>
      <c r="V326" s="622"/>
      <c r="W326" s="622"/>
      <c r="X326" s="622"/>
      <c r="Y326" s="622"/>
      <c r="Z326" s="623"/>
      <c r="AA326" s="257"/>
      <c r="AB326" s="257"/>
      <c r="AC326" s="257"/>
      <c r="AD326" s="299"/>
      <c r="AE326" s="299"/>
      <c r="AF326" s="268"/>
      <c r="AG326" s="268"/>
      <c r="AH326" s="268"/>
      <c r="AI326" s="271"/>
      <c r="AJ326" s="271"/>
      <c r="AK326" s="271"/>
      <c r="AL326" s="271"/>
      <c r="AM326" s="271"/>
      <c r="AN326" s="271"/>
      <c r="AO326" s="271"/>
      <c r="AP326" s="271"/>
      <c r="AQ326" s="271"/>
      <c r="AR326" s="271"/>
      <c r="AS326" s="271"/>
      <c r="AT326" s="271"/>
      <c r="AU326" s="272"/>
      <c r="AX326" s="569" t="str">
        <f>IF(C342="","",C342)</f>
        <v/>
      </c>
      <c r="AY326" s="569"/>
      <c r="AZ326" s="587" t="str">
        <f>IF(E342="","",E342)</f>
        <v/>
      </c>
      <c r="BA326" s="590" t="str">
        <f ca="1">IF(F342="","",F342)</f>
        <v/>
      </c>
      <c r="BB326" s="590"/>
      <c r="BC326" s="590"/>
      <c r="BD326" s="587" t="str">
        <f>IF(I342="","",I342)</f>
        <v/>
      </c>
      <c r="BE326" s="578" t="e">
        <f>IF(#REF!="発電事業者","送電電力（MW）","受電電力（MW）")</f>
        <v>#REF!</v>
      </c>
      <c r="BF326" s="579"/>
      <c r="BG326" s="331" t="str">
        <f>IF(COUNT(BG308,L342)=2,ROUND(BG308*L342/SUM(L339:L348),#REF!),"")</f>
        <v/>
      </c>
      <c r="BH326" s="331" t="str">
        <f>IF(COUNT(BH308,M342)=2,ROUND(BH308*M342/SUM(M339:M348),#REF!),"")</f>
        <v/>
      </c>
      <c r="BI326" s="331" t="str">
        <f>IF(COUNT(BI308,N342)=2,ROUND(BI308*N342/SUM(N339:N348),#REF!),"")</f>
        <v/>
      </c>
      <c r="BJ326" s="331" t="str">
        <f>IF(COUNT(BJ308,O342)=2,ROUND(BJ308*O342/SUM(O339:O348),#REF!),"")</f>
        <v/>
      </c>
      <c r="BK326" s="331" t="str">
        <f>IF(COUNT(BK308,P342)=2,ROUND(BK308*P342/SUM(P339:P348),#REF!),"")</f>
        <v/>
      </c>
      <c r="BL326" s="331" t="str">
        <f>IF(COUNT(BL308,Q342)=2,ROUND(BL308*Q342/SUM(Q339:Q348),#REF!),"")</f>
        <v/>
      </c>
      <c r="BM326" s="331" t="str">
        <f>IF(COUNT(BM308,R342)=2,ROUND(BM308*R342/SUM(R339:R348),#REF!),"")</f>
        <v/>
      </c>
      <c r="BN326" s="331" t="str">
        <f>IF(COUNT(BN308,S342)=2,ROUND(BN308*S342/SUM(S339:S348),#REF!),"")</f>
        <v/>
      </c>
      <c r="BO326" s="331" t="str">
        <f>IF(COUNT(BO308,T342)=2,ROUND(BO308*T342/SUM(T339:T348),#REF!),"")</f>
        <v/>
      </c>
      <c r="BP326" s="331" t="str">
        <f>IF(COUNT(BP308,U342)=2,ROUND(BP308*U342/SUM(U339:U348),#REF!),"")</f>
        <v/>
      </c>
      <c r="BQ326" s="331" t="str">
        <f>IF(COUNT(BQ308,V342)=2,ROUND(BQ308*V342/SUM(V339:V348),#REF!),"")</f>
        <v/>
      </c>
      <c r="BR326" s="331" t="str">
        <f>IF(COUNT(BR308,W342)=2,ROUND(BR308*W342/SUM(W339:W348),#REF!),"")</f>
        <v/>
      </c>
      <c r="BS326" s="569" t="e">
        <f>IF(#REF!="発電事業者","送電電力（MW）","受電電力（MW）")</f>
        <v>#REF!</v>
      </c>
      <c r="BT326" s="569"/>
      <c r="BU326" s="569"/>
      <c r="BV326" s="333" t="s">
        <v>171</v>
      </c>
      <c r="BW326" s="580"/>
      <c r="BX326" s="580"/>
      <c r="BY326" s="331" t="str">
        <f>IF(COUNT(BY308,X342)=2,ROUND(BY308*X342/SUM(X339:X348),#REF!),"")</f>
        <v/>
      </c>
      <c r="BZ326" s="331" t="str">
        <f>IF(COUNT(BZ308,Y342)=2,ROUND(BZ308*Y342/SUM(Y339:Y348),#REF!),"")</f>
        <v/>
      </c>
      <c r="CA326" s="331" t="str">
        <f>IF(COUNT(CA308,Z342)=2,ROUND(CA308*Z342/SUM(Z339:Z348),#REF!),"")</f>
        <v/>
      </c>
      <c r="CB326" s="331" t="str">
        <f>IF(COUNT(CB308,AA342)=2,ROUND(CB308*AA342/SUM(AA339:AA348),#REF!),"")</f>
        <v/>
      </c>
      <c r="CC326" s="331" t="str">
        <f>IF(COUNT(CC308,AB342)=2,ROUND(CC308*AB342/SUM(AB339:AB348),#REF!),"")</f>
        <v/>
      </c>
      <c r="CD326" s="331" t="str">
        <f>IF(COUNT(CD308,AC342)=2,ROUND(CD308*AC342/SUM(AC339:AC348),#REF!),"")</f>
        <v/>
      </c>
      <c r="CE326" s="331" t="str">
        <f>IF(COUNT(CE308,AD342)=2,ROUND(CE308*AD342/SUM(AD339:AD348),#REF!),"")</f>
        <v/>
      </c>
      <c r="CF326" s="331" t="str">
        <f>IF(COUNT(CF308,AE342)=2,ROUND(CF308*AE342/SUM(AE339:AE348),#REF!),"")</f>
        <v/>
      </c>
      <c r="CG326" s="331" t="str">
        <f>IF(COUNT(CG308,AF342)=2,ROUND(CG308*AF342/SUM(AF339:AF348),#REF!),"")</f>
        <v/>
      </c>
      <c r="CH326" s="563" t="s">
        <v>118</v>
      </c>
      <c r="CI326" s="563"/>
      <c r="CJ326" s="563"/>
      <c r="CK326" s="563"/>
      <c r="CL326" s="563"/>
      <c r="CM326" s="563"/>
      <c r="CN326" s="563"/>
      <c r="CO326" s="563"/>
      <c r="CP326" s="563"/>
      <c r="CQ326" s="563"/>
    </row>
    <row r="327" spans="3:97" s="243" customFormat="1" ht="13.5" customHeight="1">
      <c r="C327" s="604" t="e">
        <f>DATE(#REF!+7,1,1)</f>
        <v>#REF!</v>
      </c>
      <c r="D327" s="605"/>
      <c r="E327" s="613" t="s">
        <v>198</v>
      </c>
      <c r="F327" s="614"/>
      <c r="G327" s="615"/>
      <c r="H327" s="256"/>
      <c r="I327" s="256"/>
      <c r="J327" s="256"/>
      <c r="K327" s="256"/>
      <c r="L327" s="256"/>
      <c r="M327" s="256"/>
      <c r="N327" s="256"/>
      <c r="O327" s="256"/>
      <c r="P327" s="256"/>
      <c r="Q327" s="256"/>
      <c r="R327" s="256"/>
      <c r="S327" s="256"/>
      <c r="T327" s="255"/>
      <c r="U327" s="621"/>
      <c r="V327" s="622"/>
      <c r="W327" s="622"/>
      <c r="X327" s="622"/>
      <c r="Y327" s="622"/>
      <c r="Z327" s="623"/>
      <c r="AA327" s="257"/>
      <c r="AB327" s="257"/>
      <c r="AC327" s="257"/>
      <c r="AD327" s="299"/>
      <c r="AE327" s="299"/>
      <c r="AF327" s="268"/>
      <c r="AG327" s="268"/>
      <c r="AH327" s="268"/>
      <c r="AI327" s="257"/>
      <c r="AJ327" s="257"/>
      <c r="AK327" s="257"/>
      <c r="AL327" s="257"/>
      <c r="AM327" s="257"/>
      <c r="AN327" s="257"/>
      <c r="AO327" s="257"/>
      <c r="AP327" s="257"/>
      <c r="AQ327" s="257"/>
      <c r="AR327" s="257"/>
      <c r="AS327" s="257"/>
      <c r="AT327" s="257"/>
      <c r="AU327" s="257"/>
      <c r="AX327" s="569"/>
      <c r="AY327" s="569"/>
      <c r="AZ327" s="588"/>
      <c r="BA327" s="590"/>
      <c r="BB327" s="590"/>
      <c r="BC327" s="590"/>
      <c r="BD327" s="588"/>
      <c r="BE327" s="583"/>
      <c r="BF327" s="584"/>
      <c r="BG327" s="259"/>
      <c r="BH327" s="259"/>
      <c r="BI327" s="259"/>
      <c r="BJ327" s="259"/>
      <c r="BK327" s="259"/>
      <c r="BL327" s="259"/>
      <c r="BM327" s="259"/>
      <c r="BN327" s="259"/>
      <c r="BO327" s="259"/>
      <c r="BP327" s="259"/>
      <c r="BQ327" s="259"/>
      <c r="BR327" s="259"/>
      <c r="BS327" s="569"/>
      <c r="BT327" s="569"/>
      <c r="BU327" s="569"/>
      <c r="BV327" s="333" t="s">
        <v>172</v>
      </c>
      <c r="BW327" s="581"/>
      <c r="BX327" s="581"/>
      <c r="BY327" s="331" t="str">
        <f>IF(COUNT(BY309,X342)=2,ROUND(BY309*X342/SUM(X339:X348),#REF!),"")</f>
        <v/>
      </c>
      <c r="BZ327" s="331" t="str">
        <f>IF(COUNT(BZ309,Y342)=2,ROUND(BZ309*Y342/SUM(Y339:Y348),#REF!),"")</f>
        <v/>
      </c>
      <c r="CA327" s="331" t="str">
        <f>IF(COUNT(CA309,Z342)=2,ROUND(CA309*Z342/SUM(Z339:Z348),#REF!),"")</f>
        <v/>
      </c>
      <c r="CB327" s="331" t="str">
        <f>IF(COUNT(CB309,AA342)=2,ROUND(CB309*AA342/SUM(AA339:AA348),#REF!),"")</f>
        <v/>
      </c>
      <c r="CC327" s="331" t="str">
        <f>IF(COUNT(CC309,AB342)=2,ROUND(CC309*AB342/SUM(AB339:AB348),#REF!),"")</f>
        <v/>
      </c>
      <c r="CD327" s="331" t="str">
        <f>IF(COUNT(CD309,AC342)=2,ROUND(CD309*AC342/SUM(AC339:AC348),#REF!),"")</f>
        <v/>
      </c>
      <c r="CE327" s="331" t="str">
        <f>IF(COUNT(CE309,AD342)=2,ROUND(CE309*AD342/SUM(AD339:AD348),#REF!),"")</f>
        <v/>
      </c>
      <c r="CF327" s="331" t="str">
        <f>IF(COUNT(CF309,AE342)=2,ROUND(CF309*AE342/SUM(AE339:AE348),#REF!),"")</f>
        <v/>
      </c>
      <c r="CG327" s="331" t="str">
        <f>IF(COUNT(CG309,AF342)=2,ROUND(CG309*AF342/SUM(AF339:AF348),#REF!),"")</f>
        <v/>
      </c>
      <c r="CH327" s="564" t="str">
        <f>IF(CH326="","",CH326)</f>
        <v>地熱</v>
      </c>
      <c r="CI327" s="564"/>
      <c r="CJ327" s="564"/>
      <c r="CK327" s="564"/>
      <c r="CL327" s="564"/>
      <c r="CM327" s="564"/>
      <c r="CN327" s="564"/>
      <c r="CO327" s="564"/>
      <c r="CP327" s="564"/>
      <c r="CQ327" s="564"/>
    </row>
    <row r="328" spans="3:97" s="243" customFormat="1" ht="13.5" customHeight="1">
      <c r="C328" s="606"/>
      <c r="D328" s="607"/>
      <c r="E328" s="608" t="s">
        <v>212</v>
      </c>
      <c r="F328" s="609"/>
      <c r="G328" s="610"/>
      <c r="H328" s="261"/>
      <c r="I328" s="261"/>
      <c r="J328" s="261"/>
      <c r="K328" s="261"/>
      <c r="L328" s="261"/>
      <c r="M328" s="261"/>
      <c r="N328" s="261"/>
      <c r="O328" s="261"/>
      <c r="P328" s="261"/>
      <c r="Q328" s="261"/>
      <c r="R328" s="261"/>
      <c r="S328" s="261"/>
      <c r="T328" s="262" t="str">
        <f>IF(COUNT(H328:S328)=0,"",SUMPRODUCT(ROUND(H328:S328,1)))</f>
        <v/>
      </c>
      <c r="U328" s="621"/>
      <c r="V328" s="622"/>
      <c r="W328" s="622"/>
      <c r="X328" s="622"/>
      <c r="Y328" s="622"/>
      <c r="Z328" s="623"/>
      <c r="AA328" s="257"/>
      <c r="AB328" s="257"/>
      <c r="AC328" s="257"/>
      <c r="AD328" s="299"/>
      <c r="AE328" s="299"/>
      <c r="AF328" s="268"/>
      <c r="AG328" s="268"/>
      <c r="AH328" s="268"/>
      <c r="AI328" s="271"/>
      <c r="AJ328" s="271"/>
      <c r="AK328" s="271"/>
      <c r="AL328" s="271"/>
      <c r="AM328" s="271"/>
      <c r="AN328" s="271"/>
      <c r="AO328" s="271"/>
      <c r="AP328" s="271"/>
      <c r="AQ328" s="271"/>
      <c r="AR328" s="271"/>
      <c r="AS328" s="271"/>
      <c r="AT328" s="271"/>
      <c r="AU328" s="272"/>
      <c r="AX328" s="569"/>
      <c r="AY328" s="569"/>
      <c r="AZ328" s="589"/>
      <c r="BA328" s="590"/>
      <c r="BB328" s="590"/>
      <c r="BC328" s="590"/>
      <c r="BD328" s="589"/>
      <c r="BE328" s="585" t="e">
        <f>IF(#REF!="発電事業者","月間送電電力量（GWh）","月間受電電力量（GWh）")</f>
        <v>#REF!</v>
      </c>
      <c r="BF328" s="586"/>
      <c r="BG328" s="331" t="str">
        <f>IF(COUNT(BG310,L342)=2,ROUND(BG310*L342/SUM(L339:L348),#REF!),"")</f>
        <v/>
      </c>
      <c r="BH328" s="331" t="str">
        <f>IF(COUNT(BH310,M342)=2,ROUND(BH310*M342/SUM(M339:M348),#REF!),"")</f>
        <v/>
      </c>
      <c r="BI328" s="331" t="str">
        <f>IF(COUNT(BI310,N342)=2,ROUND(BI310*N342/SUM(N339:N348),#REF!),"")</f>
        <v/>
      </c>
      <c r="BJ328" s="331" t="str">
        <f>IF(COUNT(BJ310,O342)=2,ROUND(BJ310*O342/SUM(O339:O348),#REF!),"")</f>
        <v/>
      </c>
      <c r="BK328" s="331" t="str">
        <f>IF(COUNT(BK310,P342)=2,ROUND(BK310*P342/SUM(P339:P348),#REF!),"")</f>
        <v/>
      </c>
      <c r="BL328" s="331" t="str">
        <f>IF(COUNT(BL310,Q342)=2,ROUND(BL310*Q342/SUM(Q339:Q348),#REF!),"")</f>
        <v/>
      </c>
      <c r="BM328" s="331" t="str">
        <f>IF(COUNT(BM310,R342)=2,ROUND(BM310*R342/SUM(R339:R348),#REF!),"")</f>
        <v/>
      </c>
      <c r="BN328" s="331" t="str">
        <f>IF(COUNT(BN310,S342)=2,ROUND(BN310*S342/SUM(S339:S348),#REF!),"")</f>
        <v/>
      </c>
      <c r="BO328" s="331" t="str">
        <f>IF(COUNT(BO310,T342)=2,ROUND(BO310*T342/SUM(T339:T348),#REF!),"")</f>
        <v/>
      </c>
      <c r="BP328" s="331" t="str">
        <f>IF(COUNT(BP310,U342)=2,ROUND(BP310*U342/SUM(U339:U348),#REF!),"")</f>
        <v/>
      </c>
      <c r="BQ328" s="331" t="str">
        <f>IF(COUNT(BQ310,V342)=2,ROUND(BQ310*V342/SUM(V339:V348),#REF!),"")</f>
        <v/>
      </c>
      <c r="BR328" s="331" t="str">
        <f>IF(COUNT(BR310,W342)=2,ROUND(BR310*W342/SUM(W339:W348),#REF!),"")</f>
        <v/>
      </c>
      <c r="BS328" s="569" t="e">
        <f>IF(#REF!="発電事業者","年間送電電力量（GWh）","年間受電電力量（GWh）")</f>
        <v>#REF!</v>
      </c>
      <c r="BT328" s="569"/>
      <c r="BU328" s="569"/>
      <c r="BV328" s="333" t="s">
        <v>25</v>
      </c>
      <c r="BW328" s="582"/>
      <c r="BX328" s="582"/>
      <c r="BY328" s="331" t="str">
        <f>IF(COUNT(BY310,X342)=2,ROUND(BY310*X342/SUM(X339:X348),#REF!),"")</f>
        <v/>
      </c>
      <c r="BZ328" s="331" t="str">
        <f>IF(COUNT(BZ310,Y342)=2,ROUND(BZ310*Y342/SUM(Y339:Y348),#REF!),"")</f>
        <v/>
      </c>
      <c r="CA328" s="331" t="str">
        <f>IF(COUNT(CA310,Z342)=2,ROUND(CA310*Z342/SUM(Z339:Z348),#REF!),"")</f>
        <v/>
      </c>
      <c r="CB328" s="331" t="str">
        <f>IF(COUNT(CB310,AA342)=2,ROUND(CB310*AA342/SUM(AA339:AA348),#REF!),"")</f>
        <v/>
      </c>
      <c r="CC328" s="331" t="str">
        <f>IF(COUNT(CC310,AB342)=2,ROUND(CC310*AB342/SUM(AB339:AB348),#REF!),"")</f>
        <v/>
      </c>
      <c r="CD328" s="331" t="str">
        <f>IF(COUNT(CD310,AC342)=2,ROUND(CD310*AC342/SUM(AC339:AC348),#REF!),"")</f>
        <v/>
      </c>
      <c r="CE328" s="331" t="str">
        <f>IF(COUNT(CE310,AD342)=2,ROUND(CE310*AD342/SUM(AD339:AD348),#REF!),"")</f>
        <v/>
      </c>
      <c r="CF328" s="331" t="str">
        <f>IF(COUNT(CF310,AE342)=2,ROUND(CF310*AE342/SUM(AE339:AE348),#REF!),"")</f>
        <v/>
      </c>
      <c r="CG328" s="331" t="str">
        <f>IF(COUNT(CG310,AF342)=2,ROUND(CG310*AF342/SUM(AF339:AF348),#REF!),"")</f>
        <v/>
      </c>
      <c r="CH328" s="565" t="str">
        <f>IF(COUNTA(AG342)=0,"",AG342)</f>
        <v/>
      </c>
      <c r="CI328" s="565"/>
      <c r="CJ328" s="565"/>
      <c r="CK328" s="565"/>
      <c r="CL328" s="565"/>
      <c r="CM328" s="565"/>
      <c r="CN328" s="565"/>
      <c r="CO328" s="565"/>
      <c r="CP328" s="565"/>
      <c r="CQ328" s="565"/>
    </row>
    <row r="329" spans="3:97" s="243" customFormat="1" ht="13.5" customHeight="1">
      <c r="C329" s="604" t="e">
        <f>DATE(#REF!+8,1,1)</f>
        <v>#REF!</v>
      </c>
      <c r="D329" s="605"/>
      <c r="E329" s="613" t="s">
        <v>198</v>
      </c>
      <c r="F329" s="614"/>
      <c r="G329" s="615"/>
      <c r="H329" s="256"/>
      <c r="I329" s="256"/>
      <c r="J329" s="256"/>
      <c r="K329" s="256"/>
      <c r="L329" s="256"/>
      <c r="M329" s="256"/>
      <c r="N329" s="256"/>
      <c r="O329" s="256"/>
      <c r="P329" s="256"/>
      <c r="Q329" s="256"/>
      <c r="R329" s="256"/>
      <c r="S329" s="256"/>
      <c r="T329" s="255"/>
      <c r="U329" s="621"/>
      <c r="V329" s="622"/>
      <c r="W329" s="622"/>
      <c r="X329" s="622"/>
      <c r="Y329" s="622"/>
      <c r="Z329" s="623"/>
      <c r="AA329" s="257"/>
      <c r="AB329" s="257"/>
      <c r="AC329" s="257"/>
      <c r="AD329" s="299"/>
      <c r="AE329" s="299"/>
      <c r="AF329" s="268"/>
      <c r="AG329" s="268"/>
      <c r="AH329" s="268"/>
      <c r="AI329" s="257"/>
      <c r="AJ329" s="257"/>
      <c r="AK329" s="257"/>
      <c r="AL329" s="257"/>
      <c r="AM329" s="257"/>
      <c r="AN329" s="257"/>
      <c r="AO329" s="257"/>
      <c r="AP329" s="257"/>
      <c r="AQ329" s="257"/>
      <c r="AR329" s="257"/>
      <c r="AS329" s="257"/>
      <c r="AT329" s="257"/>
      <c r="AU329" s="257"/>
      <c r="AX329" s="569" t="str">
        <f>IF(C343="","",C343)</f>
        <v/>
      </c>
      <c r="AY329" s="569"/>
      <c r="AZ329" s="587" t="str">
        <f>IF(E343="","",E343)</f>
        <v/>
      </c>
      <c r="BA329" s="590" t="str">
        <f ca="1">IF(F343="","",F343)</f>
        <v/>
      </c>
      <c r="BB329" s="590"/>
      <c r="BC329" s="590"/>
      <c r="BD329" s="587" t="str">
        <f>IF(I343="","",I343)</f>
        <v/>
      </c>
      <c r="BE329" s="578" t="e">
        <f>IF(#REF!="発電事業者","送電電力（MW）","受電電力（MW）")</f>
        <v>#REF!</v>
      </c>
      <c r="BF329" s="579"/>
      <c r="BG329" s="331" t="str">
        <f>IF(COUNT(BG308,L343)=2,ROUND(BG308*L343/SUM(L339:L348),#REF!),"")</f>
        <v/>
      </c>
      <c r="BH329" s="331" t="str">
        <f>IF(COUNT(BH308,M343)=2,ROUND(BH308*M343/SUM(M339:M348),#REF!),"")</f>
        <v/>
      </c>
      <c r="BI329" s="331" t="str">
        <f>IF(COUNT(BI308,N343)=2,ROUND(BI308*N343/SUM(N339:N348),#REF!),"")</f>
        <v/>
      </c>
      <c r="BJ329" s="331" t="str">
        <f>IF(COUNT(BJ308,O343)=2,ROUND(BJ308*O343/SUM(O339:O348),#REF!),"")</f>
        <v/>
      </c>
      <c r="BK329" s="331" t="str">
        <f>IF(COUNT(BK308,P343)=2,ROUND(BK308*P343/SUM(P339:P348),#REF!),"")</f>
        <v/>
      </c>
      <c r="BL329" s="331" t="str">
        <f>IF(COUNT(BL308,Q343)=2,ROUND(BL308*Q343/SUM(Q339:Q348),#REF!),"")</f>
        <v/>
      </c>
      <c r="BM329" s="331" t="str">
        <f>IF(COUNT(BM308,R343)=2,ROUND(BM308*R343/SUM(R339:R348),#REF!),"")</f>
        <v/>
      </c>
      <c r="BN329" s="331" t="str">
        <f>IF(COUNT(BN308,S343)=2,ROUND(BN308*S343/SUM(S339:S348),#REF!),"")</f>
        <v/>
      </c>
      <c r="BO329" s="331" t="str">
        <f>IF(COUNT(BO308,T343)=2,ROUND(BO308*T343/SUM(T339:T348),#REF!),"")</f>
        <v/>
      </c>
      <c r="BP329" s="331" t="str">
        <f>IF(COUNT(BP308,U343)=2,ROUND(BP308*U343/SUM(U339:U348),#REF!),"")</f>
        <v/>
      </c>
      <c r="BQ329" s="331" t="str">
        <f>IF(COUNT(BQ308,V343)=2,ROUND(BQ308*V343/SUM(V339:V348),#REF!),"")</f>
        <v/>
      </c>
      <c r="BR329" s="331" t="str">
        <f>IF(COUNT(BR308,W343)=2,ROUND(BR308*W343/SUM(W339:W348),#REF!),"")</f>
        <v/>
      </c>
      <c r="BS329" s="569" t="e">
        <f>IF(#REF!="発電事業者","送電電力（MW）","受電電力（MW）")</f>
        <v>#REF!</v>
      </c>
      <c r="BT329" s="569"/>
      <c r="BU329" s="569"/>
      <c r="BV329" s="333" t="s">
        <v>171</v>
      </c>
      <c r="BW329" s="580"/>
      <c r="BX329" s="580"/>
      <c r="BY329" s="331" t="str">
        <f>IF(COUNT(BY308,X343)=2,ROUND(BY308*X343/SUM(X339:X348),#REF!),"")</f>
        <v/>
      </c>
      <c r="BZ329" s="331" t="str">
        <f>IF(COUNT(BZ308,Y343)=2,ROUND(BZ308*Y343/SUM(Y339:Y348),#REF!),"")</f>
        <v/>
      </c>
      <c r="CA329" s="331" t="str">
        <f>IF(COUNT(CA308,Z343)=2,ROUND(CA308*Z343/SUM(Z339:Z348),#REF!),"")</f>
        <v/>
      </c>
      <c r="CB329" s="331" t="str">
        <f>IF(COUNT(CB308,AA343)=2,ROUND(CB308*AA343/SUM(AA339:AA348),#REF!),"")</f>
        <v/>
      </c>
      <c r="CC329" s="331" t="str">
        <f>IF(COUNT(CC308,AB343)=2,ROUND(CC308*AB343/SUM(AB339:AB348),#REF!),"")</f>
        <v/>
      </c>
      <c r="CD329" s="331" t="str">
        <f>IF(COUNT(CD308,AC343)=2,ROUND(CD308*AC343/SUM(AC339:AC348),#REF!),"")</f>
        <v/>
      </c>
      <c r="CE329" s="331" t="str">
        <f>IF(COUNT(CE308,AD343)=2,ROUND(CE308*AD343/SUM(AD339:AD348),#REF!),"")</f>
        <v/>
      </c>
      <c r="CF329" s="331" t="str">
        <f>IF(COUNT(CF308,AE343)=2,ROUND(CF308*AE343/SUM(AE339:AE348),#REF!),"")</f>
        <v/>
      </c>
      <c r="CG329" s="331" t="str">
        <f>IF(COUNT(CG308,AF343)=2,ROUND(CG308*AF343/SUM(AF339:AF348),#REF!),"")</f>
        <v/>
      </c>
      <c r="CH329" s="563" t="s">
        <v>118</v>
      </c>
      <c r="CI329" s="563"/>
      <c r="CJ329" s="563"/>
      <c r="CK329" s="563"/>
      <c r="CL329" s="563"/>
      <c r="CM329" s="563"/>
      <c r="CN329" s="563"/>
      <c r="CO329" s="563"/>
      <c r="CP329" s="563"/>
      <c r="CQ329" s="563"/>
    </row>
    <row r="330" spans="3:97" s="243" customFormat="1" ht="13.5" customHeight="1">
      <c r="C330" s="606"/>
      <c r="D330" s="607"/>
      <c r="E330" s="608" t="s">
        <v>212</v>
      </c>
      <c r="F330" s="609"/>
      <c r="G330" s="610"/>
      <c r="H330" s="261"/>
      <c r="I330" s="261"/>
      <c r="J330" s="261"/>
      <c r="K330" s="261"/>
      <c r="L330" s="261"/>
      <c r="M330" s="261"/>
      <c r="N330" s="261"/>
      <c r="O330" s="261"/>
      <c r="P330" s="261"/>
      <c r="Q330" s="261"/>
      <c r="R330" s="261"/>
      <c r="S330" s="261"/>
      <c r="T330" s="262" t="str">
        <f>IF(COUNT(H330:S330)=0,"",SUMPRODUCT(ROUND(H330:S330,1)))</f>
        <v/>
      </c>
      <c r="U330" s="624"/>
      <c r="V330" s="625"/>
      <c r="W330" s="625"/>
      <c r="X330" s="625"/>
      <c r="Y330" s="625"/>
      <c r="Z330" s="626"/>
      <c r="AA330" s="257"/>
      <c r="AB330" s="257"/>
      <c r="AC330" s="257"/>
      <c r="AD330" s="299"/>
      <c r="AE330" s="299"/>
      <c r="AF330" s="268"/>
      <c r="AG330" s="268"/>
      <c r="AH330" s="268"/>
      <c r="AI330" s="271"/>
      <c r="AJ330" s="271"/>
      <c r="AK330" s="271"/>
      <c r="AL330" s="271"/>
      <c r="AM330" s="271"/>
      <c r="AN330" s="271"/>
      <c r="AO330" s="271"/>
      <c r="AP330" s="271"/>
      <c r="AQ330" s="271"/>
      <c r="AR330" s="271"/>
      <c r="AS330" s="271"/>
      <c r="AT330" s="271"/>
      <c r="AU330" s="272"/>
      <c r="AX330" s="569"/>
      <c r="AY330" s="569"/>
      <c r="AZ330" s="588"/>
      <c r="BA330" s="590"/>
      <c r="BB330" s="590"/>
      <c r="BC330" s="590"/>
      <c r="BD330" s="588"/>
      <c r="BE330" s="583"/>
      <c r="BF330" s="584"/>
      <c r="BG330" s="259"/>
      <c r="BH330" s="259"/>
      <c r="BI330" s="259"/>
      <c r="BJ330" s="259"/>
      <c r="BK330" s="259"/>
      <c r="BL330" s="259"/>
      <c r="BM330" s="259"/>
      <c r="BN330" s="259"/>
      <c r="BO330" s="259"/>
      <c r="BP330" s="259"/>
      <c r="BQ330" s="259"/>
      <c r="BR330" s="259"/>
      <c r="BS330" s="569"/>
      <c r="BT330" s="569"/>
      <c r="BU330" s="569"/>
      <c r="BV330" s="333" t="s">
        <v>172</v>
      </c>
      <c r="BW330" s="581"/>
      <c r="BX330" s="581"/>
      <c r="BY330" s="331" t="str">
        <f>IF(COUNT(BY309,X343)=2,ROUND(BY309*X343/SUM(X339:X348),#REF!),"")</f>
        <v/>
      </c>
      <c r="BZ330" s="331" t="str">
        <f>IF(COUNT(BZ309,Y343)=2,ROUND(BZ309*Y343/SUM(Y339:Y348),#REF!),"")</f>
        <v/>
      </c>
      <c r="CA330" s="331" t="str">
        <f>IF(COUNT(CA309,Z343)=2,ROUND(CA309*Z343/SUM(Z339:Z348),#REF!),"")</f>
        <v/>
      </c>
      <c r="CB330" s="331" t="str">
        <f>IF(COUNT(CB309,AA343)=2,ROUND(CB309*AA343/SUM(AA339:AA348),#REF!),"")</f>
        <v/>
      </c>
      <c r="CC330" s="331" t="str">
        <f>IF(COUNT(CC309,AB343)=2,ROUND(CC309*AB343/SUM(AB339:AB348),#REF!),"")</f>
        <v/>
      </c>
      <c r="CD330" s="331" t="str">
        <f>IF(COUNT(CD309,AC343)=2,ROUND(CD309*AC343/SUM(AC339:AC348),#REF!),"")</f>
        <v/>
      </c>
      <c r="CE330" s="331" t="str">
        <f>IF(COUNT(CE309,AD343)=2,ROUND(CE309*AD343/SUM(AD339:AD348),#REF!),"")</f>
        <v/>
      </c>
      <c r="CF330" s="331" t="str">
        <f>IF(COUNT(CF309,AE343)=2,ROUND(CF309*AE343/SUM(AE339:AE348),#REF!),"")</f>
        <v/>
      </c>
      <c r="CG330" s="331" t="str">
        <f>IF(COUNT(CG309,AF343)=2,ROUND(CG309*AF343/SUM(AF339:AF348),#REF!),"")</f>
        <v/>
      </c>
      <c r="CH330" s="564" t="str">
        <f>IF(CH329="","",CH329)</f>
        <v>地熱</v>
      </c>
      <c r="CI330" s="564"/>
      <c r="CJ330" s="564"/>
      <c r="CK330" s="564"/>
      <c r="CL330" s="564"/>
      <c r="CM330" s="564"/>
      <c r="CN330" s="564"/>
      <c r="CO330" s="564"/>
      <c r="CP330" s="564"/>
      <c r="CQ330" s="564"/>
    </row>
    <row r="331" spans="3:97" s="243" customFormat="1" ht="13.5" customHeight="1">
      <c r="C331" s="604" t="e">
        <f>DATE(#REF!+9,1,1)</f>
        <v>#REF!</v>
      </c>
      <c r="D331" s="605"/>
      <c r="E331" s="613" t="s">
        <v>198</v>
      </c>
      <c r="F331" s="614"/>
      <c r="G331" s="615"/>
      <c r="H331" s="256"/>
      <c r="I331" s="256"/>
      <c r="J331" s="256"/>
      <c r="K331" s="256"/>
      <c r="L331" s="256"/>
      <c r="M331" s="256"/>
      <c r="N331" s="256"/>
      <c r="O331" s="256"/>
      <c r="P331" s="256"/>
      <c r="Q331" s="256"/>
      <c r="R331" s="256"/>
      <c r="S331" s="256"/>
      <c r="T331" s="255"/>
      <c r="U331" s="613" t="s">
        <v>210</v>
      </c>
      <c r="V331" s="614"/>
      <c r="W331" s="614"/>
      <c r="X331" s="615"/>
      <c r="Y331" s="666"/>
      <c r="Z331" s="667"/>
      <c r="AA331" s="257"/>
      <c r="AB331" s="257"/>
      <c r="AC331" s="257"/>
      <c r="AD331" s="299"/>
      <c r="AE331" s="299"/>
      <c r="AF331" s="268"/>
      <c r="AG331" s="268"/>
      <c r="AH331" s="268"/>
      <c r="AI331" s="257"/>
      <c r="AJ331" s="257"/>
      <c r="AK331" s="257"/>
      <c r="AL331" s="257"/>
      <c r="AM331" s="257"/>
      <c r="AN331" s="257"/>
      <c r="AO331" s="257"/>
      <c r="AP331" s="257"/>
      <c r="AQ331" s="257"/>
      <c r="AR331" s="257"/>
      <c r="AS331" s="257"/>
      <c r="AT331" s="257"/>
      <c r="AU331" s="257"/>
      <c r="AX331" s="569"/>
      <c r="AY331" s="569"/>
      <c r="AZ331" s="589"/>
      <c r="BA331" s="590"/>
      <c r="BB331" s="590"/>
      <c r="BC331" s="590"/>
      <c r="BD331" s="589"/>
      <c r="BE331" s="585" t="e">
        <f>IF(#REF!="発電事業者","月間送電電力量（GWh）","月間受電電力量（GWh）")</f>
        <v>#REF!</v>
      </c>
      <c r="BF331" s="586"/>
      <c r="BG331" s="331" t="str">
        <f>IF(COUNT(BG310,L343)=2,ROUND(BG310*L343/SUM(L339:L348),#REF!),"")</f>
        <v/>
      </c>
      <c r="BH331" s="331" t="str">
        <f>IF(COUNT(BH310,M343)=2,ROUND(BH310*M343/SUM(M339:M348),#REF!),"")</f>
        <v/>
      </c>
      <c r="BI331" s="331" t="str">
        <f>IF(COUNT(BI310,N343)=2,ROUND(BI310*N343/SUM(N339:N348),#REF!),"")</f>
        <v/>
      </c>
      <c r="BJ331" s="331" t="str">
        <f>IF(COUNT(BJ310,O343)=2,ROUND(BJ310*O343/SUM(O339:O348),#REF!),"")</f>
        <v/>
      </c>
      <c r="BK331" s="331" t="str">
        <f>IF(COUNT(BK310,P343)=2,ROUND(BK310*P343/SUM(P339:P348),#REF!),"")</f>
        <v/>
      </c>
      <c r="BL331" s="331" t="str">
        <f>IF(COUNT(BL310,Q343)=2,ROUND(BL310*Q343/SUM(Q339:Q348),#REF!),"")</f>
        <v/>
      </c>
      <c r="BM331" s="331" t="str">
        <f>IF(COUNT(BM310,R343)=2,ROUND(BM310*R343/SUM(R339:R348),#REF!),"")</f>
        <v/>
      </c>
      <c r="BN331" s="331" t="str">
        <f>IF(COUNT(BN310,S343)=2,ROUND(BN310*S343/SUM(S339:S348),#REF!),"")</f>
        <v/>
      </c>
      <c r="BO331" s="331" t="str">
        <f>IF(COUNT(BO310,T343)=2,ROUND(BO310*T343/SUM(T339:T348),#REF!),"")</f>
        <v/>
      </c>
      <c r="BP331" s="331" t="str">
        <f>IF(COUNT(BP310,U343)=2,ROUND(BP310*U343/SUM(U339:U348),#REF!),"")</f>
        <v/>
      </c>
      <c r="BQ331" s="331" t="str">
        <f>IF(COUNT(BQ310,V343)=2,ROUND(BQ310*V343/SUM(V339:V348),#REF!),"")</f>
        <v/>
      </c>
      <c r="BR331" s="331" t="str">
        <f>IF(COUNT(BR310,W343)=2,ROUND(BR310*W343/SUM(W339:W348),#REF!),"")</f>
        <v/>
      </c>
      <c r="BS331" s="569" t="e">
        <f>IF(#REF!="発電事業者","年間送電電力量（GWh）","年間受電電力量（GWh）")</f>
        <v>#REF!</v>
      </c>
      <c r="BT331" s="569"/>
      <c r="BU331" s="569"/>
      <c r="BV331" s="333" t="s">
        <v>25</v>
      </c>
      <c r="BW331" s="582"/>
      <c r="BX331" s="582"/>
      <c r="BY331" s="331" t="str">
        <f>IF(COUNT(BY310,X343)=2,ROUND(BY310*X343/SUM(X339:X348),#REF!),"")</f>
        <v/>
      </c>
      <c r="BZ331" s="331" t="str">
        <f>IF(COUNT(BZ310,Y343)=2,ROUND(BZ310*Y343/SUM(Y339:Y348),#REF!),"")</f>
        <v/>
      </c>
      <c r="CA331" s="331" t="str">
        <f>IF(COUNT(CA310,Z343)=2,ROUND(CA310*Z343/SUM(Z339:Z348),#REF!),"")</f>
        <v/>
      </c>
      <c r="CB331" s="331" t="str">
        <f>IF(COUNT(CB310,AA343)=2,ROUND(CB310*AA343/SUM(AA339:AA348),#REF!),"")</f>
        <v/>
      </c>
      <c r="CC331" s="331" t="str">
        <f>IF(COUNT(CC310,AB343)=2,ROUND(CC310*AB343/SUM(AB339:AB348),#REF!),"")</f>
        <v/>
      </c>
      <c r="CD331" s="331" t="str">
        <f>IF(COUNT(CD310,AC343)=2,ROUND(CD310*AC343/SUM(AC339:AC348),#REF!),"")</f>
        <v/>
      </c>
      <c r="CE331" s="331" t="str">
        <f>IF(COUNT(CE310,AD343)=2,ROUND(CE310*AD343/SUM(AD339:AD348),#REF!),"")</f>
        <v/>
      </c>
      <c r="CF331" s="331" t="str">
        <f>IF(COUNT(CF310,AE343)=2,ROUND(CF310*AE343/SUM(AE339:AE348),#REF!),"")</f>
        <v/>
      </c>
      <c r="CG331" s="331" t="str">
        <f>IF(COUNT(CG310,AF343)=2,ROUND(CG310*AF343/SUM(AF339:AF348),#REF!),"")</f>
        <v/>
      </c>
      <c r="CH331" s="565" t="str">
        <f>IF(COUNTA(AG343)=0,"",AG343)</f>
        <v/>
      </c>
      <c r="CI331" s="565"/>
      <c r="CJ331" s="565"/>
      <c r="CK331" s="565"/>
      <c r="CL331" s="565"/>
      <c r="CM331" s="565"/>
      <c r="CN331" s="565"/>
      <c r="CO331" s="565"/>
      <c r="CP331" s="565"/>
      <c r="CQ331" s="565"/>
    </row>
    <row r="332" spans="3:97" s="243" customFormat="1" ht="13.5" customHeight="1">
      <c r="C332" s="606"/>
      <c r="D332" s="607"/>
      <c r="E332" s="608" t="s">
        <v>212</v>
      </c>
      <c r="F332" s="609"/>
      <c r="G332" s="610"/>
      <c r="H332" s="261"/>
      <c r="I332" s="261"/>
      <c r="J332" s="261"/>
      <c r="K332" s="261"/>
      <c r="L332" s="261"/>
      <c r="M332" s="261"/>
      <c r="N332" s="261"/>
      <c r="O332" s="261"/>
      <c r="P332" s="261"/>
      <c r="Q332" s="261"/>
      <c r="R332" s="261"/>
      <c r="S332" s="261"/>
      <c r="T332" s="262" t="str">
        <f>IF(COUNT(H332:S332)=0,"",SUMPRODUCT(ROUND(H332:S332,1)))</f>
        <v/>
      </c>
      <c r="U332" s="608" t="s">
        <v>211</v>
      </c>
      <c r="V332" s="609"/>
      <c r="W332" s="609"/>
      <c r="X332" s="610"/>
      <c r="Y332" s="664"/>
      <c r="Z332" s="665"/>
      <c r="AA332" s="257"/>
      <c r="AB332" s="257"/>
      <c r="AC332" s="257"/>
      <c r="AD332" s="299"/>
      <c r="AE332" s="299"/>
      <c r="AF332" s="268"/>
      <c r="AG332" s="268"/>
      <c r="AH332" s="268"/>
      <c r="AI332" s="271"/>
      <c r="AJ332" s="271"/>
      <c r="AK332" s="271"/>
      <c r="AL332" s="271"/>
      <c r="AM332" s="271"/>
      <c r="AN332" s="271"/>
      <c r="AO332" s="271"/>
      <c r="AP332" s="271"/>
      <c r="AQ332" s="271"/>
      <c r="AR332" s="271"/>
      <c r="AS332" s="271"/>
      <c r="AT332" s="271"/>
      <c r="AU332" s="272"/>
      <c r="AX332" s="569" t="str">
        <f>IF(C344="","",C344)</f>
        <v/>
      </c>
      <c r="AY332" s="569"/>
      <c r="AZ332" s="587" t="str">
        <f>IF(E344="","",E344)</f>
        <v/>
      </c>
      <c r="BA332" s="590" t="str">
        <f ca="1">IF(F344="","",F344)</f>
        <v/>
      </c>
      <c r="BB332" s="590"/>
      <c r="BC332" s="590"/>
      <c r="BD332" s="587" t="str">
        <f>IF(I344="","",I344)</f>
        <v/>
      </c>
      <c r="BE332" s="578" t="e">
        <f>IF(#REF!="発電事業者","送電電力（MW）","受電電力（MW）")</f>
        <v>#REF!</v>
      </c>
      <c r="BF332" s="579"/>
      <c r="BG332" s="331" t="str">
        <f>IF(COUNT(BG308,L344)=2,ROUND(BG308*L344/SUM(L339:L348),#REF!),"")</f>
        <v/>
      </c>
      <c r="BH332" s="331" t="str">
        <f>IF(COUNT(BH308,M344)=2,ROUND(BH308*M344/SUM(M339:M348),#REF!),"")</f>
        <v/>
      </c>
      <c r="BI332" s="331" t="str">
        <f>IF(COUNT(BI308,N344)=2,ROUND(BI308*N344/SUM(N339:N348),#REF!),"")</f>
        <v/>
      </c>
      <c r="BJ332" s="331" t="str">
        <f>IF(COUNT(BJ308,O344)=2,ROUND(BJ308*O344/SUM(O339:O348),#REF!),"")</f>
        <v/>
      </c>
      <c r="BK332" s="331" t="str">
        <f>IF(COUNT(BK308,P344)=2,ROUND(BK308*P344/SUM(P339:P348),#REF!),"")</f>
        <v/>
      </c>
      <c r="BL332" s="331" t="str">
        <f>IF(COUNT(BL308,Q344)=2,ROUND(BL308*Q344/SUM(Q339:Q348),#REF!),"")</f>
        <v/>
      </c>
      <c r="BM332" s="331" t="str">
        <f>IF(COUNT(BM308,R344)=2,ROUND(BM308*R344/SUM(R339:R348),#REF!),"")</f>
        <v/>
      </c>
      <c r="BN332" s="331" t="str">
        <f>IF(COUNT(BN308,S344)=2,ROUND(BN308*S344/SUM(S339:S348),#REF!),"")</f>
        <v/>
      </c>
      <c r="BO332" s="331" t="str">
        <f>IF(COUNT(BO308,T344)=2,ROUND(BO308*T344/SUM(T339:T348),#REF!),"")</f>
        <v/>
      </c>
      <c r="BP332" s="331" t="str">
        <f>IF(COUNT(BP308,U344)=2,ROUND(BP308*U344/SUM(U339:U348),#REF!),"")</f>
        <v/>
      </c>
      <c r="BQ332" s="331" t="str">
        <f>IF(COUNT(BQ308,V344)=2,ROUND(BQ308*V344/SUM(V339:V348),#REF!),"")</f>
        <v/>
      </c>
      <c r="BR332" s="331" t="str">
        <f>IF(COUNT(BR308,W344)=2,ROUND(BR308*W344/SUM(W339:W348),#REF!),"")</f>
        <v/>
      </c>
      <c r="BS332" s="569" t="e">
        <f>IF(#REF!="発電事業者","送電電力（MW）","受電電力（MW）")</f>
        <v>#REF!</v>
      </c>
      <c r="BT332" s="569"/>
      <c r="BU332" s="569"/>
      <c r="BV332" s="333" t="s">
        <v>171</v>
      </c>
      <c r="BW332" s="580"/>
      <c r="BX332" s="580"/>
      <c r="BY332" s="331" t="str">
        <f>IF(COUNT(BY308,X344)=2,ROUND(BY308*X344/SUM(X339:X348),#REF!),"")</f>
        <v/>
      </c>
      <c r="BZ332" s="331" t="str">
        <f>IF(COUNT(BZ308,Y344)=2,ROUND(BZ308*Y344/SUM(Y339:Y348),#REF!),"")</f>
        <v/>
      </c>
      <c r="CA332" s="331" t="str">
        <f>IF(COUNT(CA308,Z344)=2,ROUND(CA308*Z344/SUM(Z339:Z348),#REF!),"")</f>
        <v/>
      </c>
      <c r="CB332" s="331" t="str">
        <f>IF(COUNT(CB308,AA344)=2,ROUND(CB308*AA344/SUM(AA339:AA348),#REF!),"")</f>
        <v/>
      </c>
      <c r="CC332" s="331" t="str">
        <f>IF(COUNT(CC308,AB344)=2,ROUND(CC308*AB344/SUM(AB339:AB348),#REF!),"")</f>
        <v/>
      </c>
      <c r="CD332" s="331" t="str">
        <f>IF(COUNT(CD308,AC344)=2,ROUND(CD308*AC344/SUM(AC339:AC348),#REF!),"")</f>
        <v/>
      </c>
      <c r="CE332" s="331" t="str">
        <f>IF(COUNT(CE308,AD344)=2,ROUND(CE308*AD344/SUM(AD339:AD348),#REF!),"")</f>
        <v/>
      </c>
      <c r="CF332" s="331" t="str">
        <f>IF(COUNT(CF308,AE344)=2,ROUND(CF308*AE344/SUM(AE339:AE348),#REF!),"")</f>
        <v/>
      </c>
      <c r="CG332" s="331" t="str">
        <f>IF(COUNT(CG308,AF344)=2,ROUND(CG308*AF344/SUM(AF339:AF348),#REF!),"")</f>
        <v/>
      </c>
      <c r="CH332" s="563" t="s">
        <v>118</v>
      </c>
      <c r="CI332" s="563"/>
      <c r="CJ332" s="563"/>
      <c r="CK332" s="563"/>
      <c r="CL332" s="563"/>
      <c r="CM332" s="563"/>
      <c r="CN332" s="563"/>
      <c r="CO332" s="563"/>
      <c r="CP332" s="563"/>
      <c r="CQ332" s="563"/>
    </row>
    <row r="333" spans="3:97" s="243" customFormat="1" ht="13.5" customHeight="1">
      <c r="C333" s="273"/>
      <c r="D333" s="273"/>
      <c r="E333" s="245"/>
      <c r="F333" s="245"/>
      <c r="G333" s="245"/>
      <c r="H333" s="257"/>
      <c r="I333" s="257"/>
      <c r="J333" s="257"/>
      <c r="K333" s="257"/>
      <c r="L333" s="257"/>
      <c r="M333" s="257"/>
      <c r="N333" s="257"/>
      <c r="O333" s="257"/>
      <c r="P333" s="257"/>
      <c r="Q333" s="257"/>
      <c r="R333" s="257"/>
      <c r="S333" s="257"/>
      <c r="T333" s="257"/>
      <c r="U333" s="245"/>
      <c r="V333" s="245"/>
      <c r="W333" s="245"/>
      <c r="X333" s="245"/>
      <c r="Y333" s="274"/>
      <c r="Z333" s="274"/>
      <c r="AA333" s="257"/>
      <c r="AB333" s="257"/>
      <c r="AC333" s="257"/>
      <c r="AD333" s="273"/>
      <c r="AE333" s="273"/>
      <c r="AF333" s="245"/>
      <c r="AG333" s="245"/>
      <c r="AH333" s="245"/>
      <c r="AI333" s="271"/>
      <c r="AJ333" s="271"/>
      <c r="AK333" s="271"/>
      <c r="AL333" s="271"/>
      <c r="AM333" s="271"/>
      <c r="AN333" s="271"/>
      <c r="AO333" s="271"/>
      <c r="AP333" s="271"/>
      <c r="AQ333" s="271"/>
      <c r="AR333" s="271"/>
      <c r="AS333" s="271"/>
      <c r="AT333" s="271"/>
      <c r="AU333" s="272"/>
      <c r="AV333" s="275"/>
      <c r="AX333" s="569"/>
      <c r="AY333" s="569"/>
      <c r="AZ333" s="588"/>
      <c r="BA333" s="590"/>
      <c r="BB333" s="590"/>
      <c r="BC333" s="590"/>
      <c r="BD333" s="588"/>
      <c r="BE333" s="583"/>
      <c r="BF333" s="584"/>
      <c r="BG333" s="259"/>
      <c r="BH333" s="259"/>
      <c r="BI333" s="259"/>
      <c r="BJ333" s="259"/>
      <c r="BK333" s="259"/>
      <c r="BL333" s="259"/>
      <c r="BM333" s="259"/>
      <c r="BN333" s="259"/>
      <c r="BO333" s="259"/>
      <c r="BP333" s="259"/>
      <c r="BQ333" s="259"/>
      <c r="BR333" s="259"/>
      <c r="BS333" s="569"/>
      <c r="BT333" s="569"/>
      <c r="BU333" s="569"/>
      <c r="BV333" s="333" t="s">
        <v>172</v>
      </c>
      <c r="BW333" s="581"/>
      <c r="BX333" s="581"/>
      <c r="BY333" s="331" t="str">
        <f>IF(COUNT(BY309,X344)=2,ROUND(BY309*X344/SUM(X339:X348),#REF!),"")</f>
        <v/>
      </c>
      <c r="BZ333" s="331" t="str">
        <f>IF(COUNT(BZ309,Y344)=2,ROUND(BZ309*Y344/SUM(Y339:Y348),#REF!),"")</f>
        <v/>
      </c>
      <c r="CA333" s="331" t="str">
        <f>IF(COUNT(CA309,Z344)=2,ROUND(CA309*Z344/SUM(Z339:Z348),#REF!),"")</f>
        <v/>
      </c>
      <c r="CB333" s="331" t="str">
        <f>IF(COUNT(CB309,AA344)=2,ROUND(CB309*AA344/SUM(AA339:AA348),#REF!),"")</f>
        <v/>
      </c>
      <c r="CC333" s="331" t="str">
        <f>IF(COUNT(CC309,AB344)=2,ROUND(CC309*AB344/SUM(AB339:AB348),#REF!),"")</f>
        <v/>
      </c>
      <c r="CD333" s="331" t="str">
        <f>IF(COUNT(CD309,AC344)=2,ROUND(CD309*AC344/SUM(AC339:AC348),#REF!),"")</f>
        <v/>
      </c>
      <c r="CE333" s="331" t="str">
        <f>IF(COUNT(CE309,AD344)=2,ROUND(CE309*AD344/SUM(AD339:AD348),#REF!),"")</f>
        <v/>
      </c>
      <c r="CF333" s="331" t="str">
        <f>IF(COUNT(CF309,AE344)=2,ROUND(CF309*AE344/SUM(AE339:AE348),#REF!),"")</f>
        <v/>
      </c>
      <c r="CG333" s="331" t="str">
        <f>IF(COUNT(CG309,AF344)=2,ROUND(CG309*AF344/SUM(AF339:AF348),#REF!),"")</f>
        <v/>
      </c>
      <c r="CH333" s="564" t="str">
        <f>IF(CH332="","",CH332)</f>
        <v>地熱</v>
      </c>
      <c r="CI333" s="564"/>
      <c r="CJ333" s="564"/>
      <c r="CK333" s="564"/>
      <c r="CL333" s="564"/>
      <c r="CM333" s="564"/>
      <c r="CN333" s="564"/>
      <c r="CO333" s="564"/>
      <c r="CP333" s="564"/>
      <c r="CQ333" s="564"/>
      <c r="CR333" s="271"/>
      <c r="CS333" s="271"/>
    </row>
    <row r="334" spans="3:97" s="243" customFormat="1" ht="13.5" customHeight="1">
      <c r="I334" s="257"/>
      <c r="J334" s="257"/>
      <c r="K334" s="257"/>
      <c r="L334" s="257"/>
      <c r="M334" s="257"/>
      <c r="N334" s="257"/>
      <c r="O334" s="257"/>
      <c r="P334" s="257"/>
      <c r="Q334" s="257"/>
      <c r="R334" s="257"/>
      <c r="S334" s="257"/>
      <c r="T334" s="257"/>
      <c r="U334" s="245"/>
      <c r="V334" s="245"/>
      <c r="W334" s="245"/>
      <c r="X334" s="245"/>
      <c r="Y334" s="274"/>
      <c r="Z334" s="274"/>
      <c r="AA334" s="257"/>
      <c r="AB334" s="257"/>
      <c r="AC334" s="257"/>
      <c r="AD334" s="273"/>
      <c r="AE334" s="273"/>
      <c r="AF334" s="245"/>
      <c r="AG334" s="245"/>
      <c r="AH334" s="245"/>
      <c r="AI334" s="271"/>
      <c r="AJ334" s="271"/>
      <c r="AK334" s="271"/>
      <c r="AL334" s="271"/>
      <c r="AM334" s="271"/>
      <c r="AN334" s="271"/>
      <c r="AO334" s="271"/>
      <c r="AP334" s="271"/>
      <c r="AQ334" s="271"/>
      <c r="AR334" s="271"/>
      <c r="AS334" s="271"/>
      <c r="AT334" s="271"/>
      <c r="AU334" s="272"/>
      <c r="AV334" s="257"/>
      <c r="AX334" s="569"/>
      <c r="AY334" s="569"/>
      <c r="AZ334" s="589"/>
      <c r="BA334" s="590"/>
      <c r="BB334" s="590"/>
      <c r="BC334" s="590"/>
      <c r="BD334" s="589"/>
      <c r="BE334" s="585" t="e">
        <f>IF(#REF!="発電事業者","月間送電電力量（GWh）","月間受電電力量（GWh）")</f>
        <v>#REF!</v>
      </c>
      <c r="BF334" s="586"/>
      <c r="BG334" s="331" t="str">
        <f>IF(COUNT(BG310,L344)=2,ROUND(BG310*L344/SUM(L339:L348),#REF!),"")</f>
        <v/>
      </c>
      <c r="BH334" s="331" t="str">
        <f>IF(COUNT(BH310,M344)=2,ROUND(BH310*M344/SUM(M339:M348),#REF!),"")</f>
        <v/>
      </c>
      <c r="BI334" s="331" t="str">
        <f>IF(COUNT(BI310,N344)=2,ROUND(BI310*N344/SUM(N339:N348),#REF!),"")</f>
        <v/>
      </c>
      <c r="BJ334" s="331" t="str">
        <f>IF(COUNT(BJ310,O344)=2,ROUND(BJ310*O344/SUM(O339:O348),#REF!),"")</f>
        <v/>
      </c>
      <c r="BK334" s="331" t="str">
        <f>IF(COUNT(BK310,P344)=2,ROUND(BK310*P344/SUM(P339:P348),#REF!),"")</f>
        <v/>
      </c>
      <c r="BL334" s="331" t="str">
        <f>IF(COUNT(BL310,Q344)=2,ROUND(BL310*Q344/SUM(Q339:Q348),#REF!),"")</f>
        <v/>
      </c>
      <c r="BM334" s="331" t="str">
        <f>IF(COUNT(BM310,R344)=2,ROUND(BM310*R344/SUM(R339:R348),#REF!),"")</f>
        <v/>
      </c>
      <c r="BN334" s="331" t="str">
        <f>IF(COUNT(BN310,S344)=2,ROUND(BN310*S344/SUM(S339:S348),#REF!),"")</f>
        <v/>
      </c>
      <c r="BO334" s="331" t="str">
        <f>IF(COUNT(BO310,T344)=2,ROUND(BO310*T344/SUM(T339:T348),#REF!),"")</f>
        <v/>
      </c>
      <c r="BP334" s="331" t="str">
        <f>IF(COUNT(BP310,U344)=2,ROUND(BP310*U344/SUM(U339:U348),#REF!),"")</f>
        <v/>
      </c>
      <c r="BQ334" s="331" t="str">
        <f>IF(COUNT(BQ310,V344)=2,ROUND(BQ310*V344/SUM(V339:V348),#REF!),"")</f>
        <v/>
      </c>
      <c r="BR334" s="331" t="str">
        <f>IF(COUNT(BR310,W344)=2,ROUND(BR310*W344/SUM(W339:W348),#REF!),"")</f>
        <v/>
      </c>
      <c r="BS334" s="569" t="e">
        <f>IF(#REF!="発電事業者","年間送電電力量（GWh）","年間受電電力量（GWh）")</f>
        <v>#REF!</v>
      </c>
      <c r="BT334" s="569"/>
      <c r="BU334" s="569"/>
      <c r="BV334" s="333" t="s">
        <v>25</v>
      </c>
      <c r="BW334" s="582"/>
      <c r="BX334" s="582"/>
      <c r="BY334" s="331" t="str">
        <f>IF(COUNT(BY310,X344)=2,ROUND(BY310*X344/SUM(X339:X348),#REF!),"")</f>
        <v/>
      </c>
      <c r="BZ334" s="331" t="str">
        <f>IF(COUNT(BZ310,Y344)=2,ROUND(BZ310*Y344/SUM(Y339:Y348),#REF!),"")</f>
        <v/>
      </c>
      <c r="CA334" s="331" t="str">
        <f>IF(COUNT(CA310,Z344)=2,ROUND(CA310*Z344/SUM(Z339:Z348),#REF!),"")</f>
        <v/>
      </c>
      <c r="CB334" s="331" t="str">
        <f>IF(COUNT(CB310,AA344)=2,ROUND(CB310*AA344/SUM(AA339:AA348),#REF!),"")</f>
        <v/>
      </c>
      <c r="CC334" s="331" t="str">
        <f>IF(COUNT(CC310,AB344)=2,ROUND(CC310*AB344/SUM(AB339:AB348),#REF!),"")</f>
        <v/>
      </c>
      <c r="CD334" s="331" t="str">
        <f>IF(COUNT(CD310,AC344)=2,ROUND(CD310*AC344/SUM(AC339:AC348),#REF!),"")</f>
        <v/>
      </c>
      <c r="CE334" s="331" t="str">
        <f>IF(COUNT(CE310,AD344)=2,ROUND(CE310*AD344/SUM(AD339:AD348),#REF!),"")</f>
        <v/>
      </c>
      <c r="CF334" s="331" t="str">
        <f>IF(COUNT(CF310,AE344)=2,ROUND(CF310*AE344/SUM(AE339:AE348),#REF!),"")</f>
        <v/>
      </c>
      <c r="CG334" s="331" t="str">
        <f>IF(COUNT(CG310,AF344)=2,ROUND(CG310*AF344/SUM(AF339:AF348),#REF!),"")</f>
        <v/>
      </c>
      <c r="CH334" s="565" t="str">
        <f>IF(COUNTA(AG344)=0,"",AG344)</f>
        <v/>
      </c>
      <c r="CI334" s="565"/>
      <c r="CJ334" s="565"/>
      <c r="CK334" s="565"/>
      <c r="CL334" s="565"/>
      <c r="CM334" s="565"/>
      <c r="CN334" s="565"/>
      <c r="CO334" s="565"/>
      <c r="CP334" s="565"/>
      <c r="CQ334" s="565"/>
    </row>
    <row r="335" spans="3:97" s="243" customFormat="1" ht="13.5" customHeight="1">
      <c r="C335" s="273"/>
      <c r="D335" s="273"/>
      <c r="E335" s="245"/>
      <c r="F335" s="245"/>
      <c r="G335" s="245"/>
      <c r="H335" s="257"/>
      <c r="I335" s="257"/>
      <c r="J335" s="257"/>
      <c r="K335" s="257"/>
      <c r="L335" s="257"/>
      <c r="M335" s="257"/>
      <c r="N335" s="257"/>
      <c r="O335" s="257"/>
      <c r="P335" s="257"/>
      <c r="Q335" s="257"/>
      <c r="R335" s="257"/>
      <c r="S335" s="257"/>
      <c r="T335" s="257"/>
      <c r="U335" s="257"/>
      <c r="V335" s="257"/>
      <c r="W335" s="257"/>
      <c r="X335" s="257"/>
      <c r="Y335" s="257"/>
      <c r="Z335" s="257"/>
      <c r="AA335" s="257"/>
      <c r="AB335" s="257"/>
      <c r="AC335" s="257"/>
      <c r="AD335" s="257"/>
      <c r="AE335" s="257"/>
      <c r="AF335" s="257"/>
      <c r="AG335" s="257"/>
      <c r="AH335" s="257"/>
      <c r="AI335" s="257"/>
      <c r="AJ335" s="257"/>
      <c r="AK335" s="257"/>
      <c r="AL335" s="257"/>
      <c r="AM335" s="257"/>
      <c r="AN335" s="257"/>
      <c r="AO335" s="257"/>
      <c r="AP335" s="257"/>
      <c r="AQ335" s="257"/>
      <c r="AR335" s="257"/>
      <c r="AS335" s="257"/>
      <c r="AT335" s="257"/>
      <c r="AU335" s="257"/>
      <c r="AV335" s="275"/>
      <c r="AX335" s="569" t="str">
        <f>IF(C345="","",C345)</f>
        <v/>
      </c>
      <c r="AY335" s="569"/>
      <c r="AZ335" s="587" t="str">
        <f>IF(E345="","",E345)</f>
        <v/>
      </c>
      <c r="BA335" s="590" t="str">
        <f ca="1">IF(F345="","",F345)</f>
        <v/>
      </c>
      <c r="BB335" s="590"/>
      <c r="BC335" s="590"/>
      <c r="BD335" s="587" t="str">
        <f>IF(I345="","",I345)</f>
        <v/>
      </c>
      <c r="BE335" s="578" t="e">
        <f>IF(#REF!="発電事業者","送電電力（MW）","受電電力（MW）")</f>
        <v>#REF!</v>
      </c>
      <c r="BF335" s="579"/>
      <c r="BG335" s="331" t="str">
        <f>IF(COUNT(BG308,L345)=2,ROUND(BG308*L345/SUM(L339:L348),#REF!),"")</f>
        <v/>
      </c>
      <c r="BH335" s="331" t="str">
        <f>IF(COUNT(BH308,M345)=2,ROUND(BH308*M345/SUM(M339:M348),#REF!),"")</f>
        <v/>
      </c>
      <c r="BI335" s="331" t="str">
        <f>IF(COUNT(BI308,N345)=2,ROUND(BI308*N345/SUM(N339:N348),#REF!),"")</f>
        <v/>
      </c>
      <c r="BJ335" s="331" t="str">
        <f>IF(COUNT(BJ308,O345)=2,ROUND(BJ308*O345/SUM(O339:O348),#REF!),"")</f>
        <v/>
      </c>
      <c r="BK335" s="331" t="str">
        <f>IF(COUNT(BK308,P345)=2,ROUND(BK308*P345/SUM(P339:P348),#REF!),"")</f>
        <v/>
      </c>
      <c r="BL335" s="331" t="str">
        <f>IF(COUNT(BL308,Q345)=2,ROUND(BL308*Q345/SUM(Q339:Q348),#REF!),"")</f>
        <v/>
      </c>
      <c r="BM335" s="331" t="str">
        <f>IF(COUNT(BM308,R345)=2,ROUND(BM308*R345/SUM(R339:R348),#REF!),"")</f>
        <v/>
      </c>
      <c r="BN335" s="331" t="str">
        <f>IF(COUNT(BN308,S345)=2,ROUND(BN308*S345/SUM(S339:S348),#REF!),"")</f>
        <v/>
      </c>
      <c r="BO335" s="331" t="str">
        <f>IF(COUNT(BO308,T345)=2,ROUND(BO308*T345/SUM(T339:T348),#REF!),"")</f>
        <v/>
      </c>
      <c r="BP335" s="331" t="str">
        <f>IF(COUNT(BP308,U345)=2,ROUND(BP308*U345/SUM(U339:U348),#REF!),"")</f>
        <v/>
      </c>
      <c r="BQ335" s="331" t="str">
        <f>IF(COUNT(BQ308,V345)=2,ROUND(BQ308*V345/SUM(V339:V348),#REF!),"")</f>
        <v/>
      </c>
      <c r="BR335" s="331" t="str">
        <f>IF(COUNT(BR308,W345)=2,ROUND(BR308*W345/SUM(W339:W348),#REF!),"")</f>
        <v/>
      </c>
      <c r="BS335" s="569" t="e">
        <f>IF(#REF!="発電事業者","送電電力（MW）","受電電力（MW）")</f>
        <v>#REF!</v>
      </c>
      <c r="BT335" s="569"/>
      <c r="BU335" s="569"/>
      <c r="BV335" s="333" t="s">
        <v>171</v>
      </c>
      <c r="BW335" s="580"/>
      <c r="BX335" s="580"/>
      <c r="BY335" s="331" t="str">
        <f>IF(COUNT(BY308,X345)=2,ROUND(BY308*X345/SUM(X339:X348),#REF!),"")</f>
        <v/>
      </c>
      <c r="BZ335" s="331" t="str">
        <f>IF(COUNT(BZ308,Y345)=2,ROUND(BZ308*Y345/SUM(Y339:Y348),#REF!),"")</f>
        <v/>
      </c>
      <c r="CA335" s="331" t="str">
        <f>IF(COUNT(CA308,Z345)=2,ROUND(CA308*Z345/SUM(Z339:Z348),#REF!),"")</f>
        <v/>
      </c>
      <c r="CB335" s="331" t="str">
        <f>IF(COUNT(CB308,AA345)=2,ROUND(CB308*AA345/SUM(AA339:AA348),#REF!),"")</f>
        <v/>
      </c>
      <c r="CC335" s="331" t="str">
        <f>IF(COUNT(CC308,AB345)=2,ROUND(CC308*AB345/SUM(AB339:AB348),#REF!),"")</f>
        <v/>
      </c>
      <c r="CD335" s="331" t="str">
        <f>IF(COUNT(CD308,AC345)=2,ROUND(CD308*AC345/SUM(AC339:AC348),#REF!),"")</f>
        <v/>
      </c>
      <c r="CE335" s="331" t="str">
        <f>IF(COUNT(CE308,AD345)=2,ROUND(CE308*AD345/SUM(AD339:AD348),#REF!),"")</f>
        <v/>
      </c>
      <c r="CF335" s="331" t="str">
        <f>IF(COUNT(CF308,AE345)=2,ROUND(CF308*AE345/SUM(AE339:AE348),#REF!),"")</f>
        <v/>
      </c>
      <c r="CG335" s="331" t="str">
        <f>IF(COUNT(CG308,AF345)=2,ROUND(CG308*AF345/SUM(AF339:AF348),#REF!),"")</f>
        <v/>
      </c>
      <c r="CH335" s="563" t="s">
        <v>118</v>
      </c>
      <c r="CI335" s="563"/>
      <c r="CJ335" s="563"/>
      <c r="CK335" s="563"/>
      <c r="CL335" s="563"/>
      <c r="CM335" s="563"/>
      <c r="CN335" s="563"/>
      <c r="CO335" s="563"/>
      <c r="CP335" s="563"/>
      <c r="CQ335" s="563"/>
    </row>
    <row r="336" spans="3:97" s="243" customFormat="1" ht="13.5" customHeight="1">
      <c r="C336" s="241" t="e">
        <f>IF(#REF!="発電事業者","送電相手先諸元","購入相手先諸元")</f>
        <v>#REF!</v>
      </c>
      <c r="D336" s="236"/>
      <c r="E336" s="236"/>
      <c r="F336" s="242">
        <v>0</v>
      </c>
      <c r="G336" s="237" t="s">
        <v>255</v>
      </c>
      <c r="H336" s="236"/>
      <c r="I336" s="236"/>
      <c r="J336" s="236"/>
      <c r="K336" s="236"/>
      <c r="AV336" s="257"/>
      <c r="AX336" s="569"/>
      <c r="AY336" s="569"/>
      <c r="AZ336" s="588"/>
      <c r="BA336" s="590"/>
      <c r="BB336" s="590"/>
      <c r="BC336" s="590"/>
      <c r="BD336" s="588"/>
      <c r="BE336" s="583"/>
      <c r="BF336" s="584"/>
      <c r="BG336" s="259"/>
      <c r="BH336" s="259"/>
      <c r="BI336" s="259"/>
      <c r="BJ336" s="259"/>
      <c r="BK336" s="259"/>
      <c r="BL336" s="259"/>
      <c r="BM336" s="259"/>
      <c r="BN336" s="259"/>
      <c r="BO336" s="259"/>
      <c r="BP336" s="259"/>
      <c r="BQ336" s="259"/>
      <c r="BR336" s="259"/>
      <c r="BS336" s="569"/>
      <c r="BT336" s="569"/>
      <c r="BU336" s="569"/>
      <c r="BV336" s="333" t="s">
        <v>172</v>
      </c>
      <c r="BW336" s="581"/>
      <c r="BX336" s="581"/>
      <c r="BY336" s="331" t="str">
        <f>IF(COUNT(BY309,X345)=2,ROUND(BY309*X345/SUM(X339:X348),#REF!),"")</f>
        <v/>
      </c>
      <c r="BZ336" s="331" t="str">
        <f>IF(COUNT(BZ309,Y345)=2,ROUND(BZ309*Y345/SUM(Y339:Y348),#REF!),"")</f>
        <v/>
      </c>
      <c r="CA336" s="331" t="str">
        <f>IF(COUNT(CA309,Z345)=2,ROUND(CA309*Z345/SUM(Z339:Z348),#REF!),"")</f>
        <v/>
      </c>
      <c r="CB336" s="331" t="str">
        <f>IF(COUNT(CB309,AA345)=2,ROUND(CB309*AA345/SUM(AA339:AA348),#REF!),"")</f>
        <v/>
      </c>
      <c r="CC336" s="331" t="str">
        <f>IF(COUNT(CC309,AB345)=2,ROUND(CC309*AB345/SUM(AB339:AB348),#REF!),"")</f>
        <v/>
      </c>
      <c r="CD336" s="331" t="str">
        <f>IF(COUNT(CD309,AC345)=2,ROUND(CD309*AC345/SUM(AC339:AC348),#REF!),"")</f>
        <v/>
      </c>
      <c r="CE336" s="331" t="str">
        <f>IF(COUNT(CE309,AD345)=2,ROUND(CE309*AD345/SUM(AD339:AD348),#REF!),"")</f>
        <v/>
      </c>
      <c r="CF336" s="331" t="str">
        <f>IF(COUNT(CF309,AE345)=2,ROUND(CF309*AE345/SUM(AE339:AE348),#REF!),"")</f>
        <v/>
      </c>
      <c r="CG336" s="331" t="str">
        <f>IF(COUNT(CG309,AF345)=2,ROUND(CG309*AF345/SUM(AF339:AF348),#REF!),"")</f>
        <v/>
      </c>
      <c r="CH336" s="564" t="str">
        <f>IF(CH335="","",CH335)</f>
        <v>地熱</v>
      </c>
      <c r="CI336" s="564"/>
      <c r="CJ336" s="564"/>
      <c r="CK336" s="564"/>
      <c r="CL336" s="564"/>
      <c r="CM336" s="564"/>
      <c r="CN336" s="564"/>
      <c r="CO336" s="564"/>
      <c r="CP336" s="564"/>
      <c r="CQ336" s="564"/>
    </row>
    <row r="337" spans="3:95" s="243" customFormat="1" ht="13.5" customHeight="1">
      <c r="C337" s="594" t="s">
        <v>200</v>
      </c>
      <c r="D337" s="594"/>
      <c r="E337" s="594" t="s">
        <v>201</v>
      </c>
      <c r="F337" s="594" t="s">
        <v>202</v>
      </c>
      <c r="G337" s="594"/>
      <c r="H337" s="594"/>
      <c r="I337" s="595" t="s">
        <v>203</v>
      </c>
      <c r="J337" s="597" t="e">
        <f>IF(#REF!="発電事業者","送電先","購入先")</f>
        <v>#REF!</v>
      </c>
      <c r="K337" s="598"/>
      <c r="L337" s="601" t="e">
        <f>DATE(#REF!,1,1)</f>
        <v>#REF!</v>
      </c>
      <c r="M337" s="602"/>
      <c r="N337" s="602"/>
      <c r="O337" s="602"/>
      <c r="P337" s="602"/>
      <c r="Q337" s="602"/>
      <c r="R337" s="602"/>
      <c r="S337" s="602"/>
      <c r="T337" s="602"/>
      <c r="U337" s="602"/>
      <c r="V337" s="602"/>
      <c r="W337" s="603"/>
      <c r="X337" s="592" t="e">
        <f>DATE(#REF!+1,1,1)</f>
        <v>#REF!</v>
      </c>
      <c r="Y337" s="592" t="e">
        <f>DATE(#REF!+2,1,1)</f>
        <v>#REF!</v>
      </c>
      <c r="Z337" s="592" t="e">
        <f>DATE(#REF!+3,1,1)</f>
        <v>#REF!</v>
      </c>
      <c r="AA337" s="592" t="e">
        <f>DATE(#REF!+4,1,1)</f>
        <v>#REF!</v>
      </c>
      <c r="AB337" s="592" t="e">
        <f>DATE(#REF!+5,1,1)</f>
        <v>#REF!</v>
      </c>
      <c r="AC337" s="592" t="e">
        <f>DATE(#REF!+6,1,1)</f>
        <v>#REF!</v>
      </c>
      <c r="AD337" s="592" t="e">
        <f>DATE(#REF!+7,1,1)</f>
        <v>#REF!</v>
      </c>
      <c r="AE337" s="592" t="e">
        <f>DATE(#REF!+8,1,1)</f>
        <v>#REF!</v>
      </c>
      <c r="AF337" s="592" t="e">
        <f>DATE(#REF!+9,1,1)</f>
        <v>#REF!</v>
      </c>
      <c r="AG337" s="594" t="s">
        <v>253</v>
      </c>
      <c r="AH337" s="594"/>
      <c r="AI337" s="594"/>
      <c r="AJ337" s="594"/>
      <c r="AK337" s="594"/>
      <c r="AL337" s="594"/>
      <c r="AM337" s="594"/>
      <c r="AN337" s="594"/>
      <c r="AO337" s="594"/>
      <c r="AP337" s="594"/>
      <c r="AV337" s="275"/>
      <c r="AX337" s="569"/>
      <c r="AY337" s="569"/>
      <c r="AZ337" s="589"/>
      <c r="BA337" s="590"/>
      <c r="BB337" s="590"/>
      <c r="BC337" s="590"/>
      <c r="BD337" s="589"/>
      <c r="BE337" s="585" t="e">
        <f>IF(#REF!="発電事業者","月間送電電力量（GWh）","月間受電電力量（GWh）")</f>
        <v>#REF!</v>
      </c>
      <c r="BF337" s="586"/>
      <c r="BG337" s="331" t="str">
        <f>IF(COUNT(BG310,L345)=2,ROUND(BG310*L345/SUM(L339:L348),#REF!),"")</f>
        <v/>
      </c>
      <c r="BH337" s="331" t="str">
        <f>IF(COUNT(BH310,M345)=2,ROUND(BH310*M345/SUM(M339:M348),#REF!),"")</f>
        <v/>
      </c>
      <c r="BI337" s="331" t="str">
        <f>IF(COUNT(BI310,N345)=2,ROUND(BI310*N345/SUM(N339:N348),#REF!),"")</f>
        <v/>
      </c>
      <c r="BJ337" s="331" t="str">
        <f>IF(COUNT(BJ310,O345)=2,ROUND(BJ310*O345/SUM(O339:O348),#REF!),"")</f>
        <v/>
      </c>
      <c r="BK337" s="331" t="str">
        <f>IF(COUNT(BK310,P345)=2,ROUND(BK310*P345/SUM(P339:P348),#REF!),"")</f>
        <v/>
      </c>
      <c r="BL337" s="331" t="str">
        <f>IF(COUNT(BL310,Q345)=2,ROUND(BL310*Q345/SUM(Q339:Q348),#REF!),"")</f>
        <v/>
      </c>
      <c r="BM337" s="331" t="str">
        <f>IF(COUNT(BM310,R345)=2,ROUND(BM310*R345/SUM(R339:R348),#REF!),"")</f>
        <v/>
      </c>
      <c r="BN337" s="331" t="str">
        <f>IF(COUNT(BN310,S345)=2,ROUND(BN310*S345/SUM(S339:S348),#REF!),"")</f>
        <v/>
      </c>
      <c r="BO337" s="331" t="str">
        <f>IF(COUNT(BO310,T345)=2,ROUND(BO310*T345/SUM(T339:T348),#REF!),"")</f>
        <v/>
      </c>
      <c r="BP337" s="331" t="str">
        <f>IF(COUNT(BP310,U345)=2,ROUND(BP310*U345/SUM(U339:U348),#REF!),"")</f>
        <v/>
      </c>
      <c r="BQ337" s="331" t="str">
        <f>IF(COUNT(BQ310,V345)=2,ROUND(BQ310*V345/SUM(V339:V348),#REF!),"")</f>
        <v/>
      </c>
      <c r="BR337" s="331" t="str">
        <f>IF(COUNT(BR310,W345)=2,ROUND(BR310*W345/SUM(W339:W348),#REF!),"")</f>
        <v/>
      </c>
      <c r="BS337" s="569" t="e">
        <f>IF(#REF!="発電事業者","年間送電電力量（GWh）","年間受電電力量（GWh）")</f>
        <v>#REF!</v>
      </c>
      <c r="BT337" s="569"/>
      <c r="BU337" s="569"/>
      <c r="BV337" s="333" t="s">
        <v>25</v>
      </c>
      <c r="BW337" s="582"/>
      <c r="BX337" s="582"/>
      <c r="BY337" s="331" t="str">
        <f>IF(COUNT(BY310,X345)=2,ROUND(BY310*X345/SUM(X339:X348),#REF!),"")</f>
        <v/>
      </c>
      <c r="BZ337" s="331" t="str">
        <f>IF(COUNT(BZ310,Y345)=2,ROUND(BZ310*Y345/SUM(Y339:Y348),#REF!),"")</f>
        <v/>
      </c>
      <c r="CA337" s="331" t="str">
        <f>IF(COUNT(CA310,Z345)=2,ROUND(CA310*Z345/SUM(Z339:Z348),#REF!),"")</f>
        <v/>
      </c>
      <c r="CB337" s="331" t="str">
        <f>IF(COUNT(CB310,AA345)=2,ROUND(CB310*AA345/SUM(AA339:AA348),#REF!),"")</f>
        <v/>
      </c>
      <c r="CC337" s="331" t="str">
        <f>IF(COUNT(CC310,AB345)=2,ROUND(CC310*AB345/SUM(AB339:AB348),#REF!),"")</f>
        <v/>
      </c>
      <c r="CD337" s="331" t="str">
        <f>IF(COUNT(CD310,AC345)=2,ROUND(CD310*AC345/SUM(AC339:AC348),#REF!),"")</f>
        <v/>
      </c>
      <c r="CE337" s="331" t="str">
        <f>IF(COUNT(CE310,AD345)=2,ROUND(CE310*AD345/SUM(AD339:AD348),#REF!),"")</f>
        <v/>
      </c>
      <c r="CF337" s="331" t="str">
        <f>IF(COUNT(CF310,AE345)=2,ROUND(CF310*AE345/SUM(AE339:AE348),#REF!),"")</f>
        <v/>
      </c>
      <c r="CG337" s="331" t="str">
        <f>IF(COUNT(CG310,AF345)=2,ROUND(CG310*AF345/SUM(AF339:AF348),#REF!),"")</f>
        <v/>
      </c>
      <c r="CH337" s="565" t="str">
        <f>IF(COUNTA(AG345)=0,"",AG345)</f>
        <v/>
      </c>
      <c r="CI337" s="565"/>
      <c r="CJ337" s="565"/>
      <c r="CK337" s="565"/>
      <c r="CL337" s="565"/>
      <c r="CM337" s="565"/>
      <c r="CN337" s="565"/>
      <c r="CO337" s="565"/>
      <c r="CP337" s="565"/>
      <c r="CQ337" s="565"/>
    </row>
    <row r="338" spans="3:95" s="243" customFormat="1" ht="13.5" customHeight="1">
      <c r="C338" s="594"/>
      <c r="D338" s="594"/>
      <c r="E338" s="594"/>
      <c r="F338" s="594"/>
      <c r="G338" s="594"/>
      <c r="H338" s="594"/>
      <c r="I338" s="596"/>
      <c r="J338" s="599"/>
      <c r="K338" s="600"/>
      <c r="L338" s="320" t="s">
        <v>194</v>
      </c>
      <c r="M338" s="320" t="s">
        <v>195</v>
      </c>
      <c r="N338" s="320" t="s">
        <v>161</v>
      </c>
      <c r="O338" s="320" t="s">
        <v>162</v>
      </c>
      <c r="P338" s="320" t="s">
        <v>163</v>
      </c>
      <c r="Q338" s="320" t="s">
        <v>164</v>
      </c>
      <c r="R338" s="320" t="s">
        <v>165</v>
      </c>
      <c r="S338" s="320" t="s">
        <v>166</v>
      </c>
      <c r="T338" s="320" t="s">
        <v>167</v>
      </c>
      <c r="U338" s="320" t="s">
        <v>168</v>
      </c>
      <c r="V338" s="320" t="s">
        <v>169</v>
      </c>
      <c r="W338" s="320" t="s">
        <v>170</v>
      </c>
      <c r="X338" s="593">
        <v>43101</v>
      </c>
      <c r="Y338" s="593">
        <v>43466</v>
      </c>
      <c r="Z338" s="593">
        <v>43831</v>
      </c>
      <c r="AA338" s="593">
        <v>44197</v>
      </c>
      <c r="AB338" s="593">
        <v>44562</v>
      </c>
      <c r="AC338" s="593">
        <v>44927</v>
      </c>
      <c r="AD338" s="593">
        <v>45292</v>
      </c>
      <c r="AE338" s="593">
        <v>45658</v>
      </c>
      <c r="AF338" s="593">
        <v>46023</v>
      </c>
      <c r="AG338" s="594"/>
      <c r="AH338" s="594"/>
      <c r="AI338" s="594"/>
      <c r="AJ338" s="594"/>
      <c r="AK338" s="594"/>
      <c r="AL338" s="594"/>
      <c r="AM338" s="594"/>
      <c r="AN338" s="594"/>
      <c r="AO338" s="594"/>
      <c r="AP338" s="594"/>
      <c r="AV338" s="275"/>
      <c r="AX338" s="569" t="str">
        <f>IF(C346="","",C346)</f>
        <v/>
      </c>
      <c r="AY338" s="569"/>
      <c r="AZ338" s="587" t="str">
        <f>IF(E346="","",E346)</f>
        <v/>
      </c>
      <c r="BA338" s="590" t="str">
        <f ca="1">IF(F346="","",F346)</f>
        <v/>
      </c>
      <c r="BB338" s="590"/>
      <c r="BC338" s="590"/>
      <c r="BD338" s="587" t="str">
        <f>IF(I346="","",I346)</f>
        <v/>
      </c>
      <c r="BE338" s="578" t="e">
        <f>IF(#REF!="発電事業者","送電電力（MW）","受電電力（MW）")</f>
        <v>#REF!</v>
      </c>
      <c r="BF338" s="579"/>
      <c r="BG338" s="331" t="str">
        <f>IF(COUNT(BG308,L346)=2,ROUND(BG308*L346/SUM(L339:L348),#REF!),"")</f>
        <v/>
      </c>
      <c r="BH338" s="331" t="str">
        <f>IF(COUNT(BH308,M346)=2,ROUND(BH308*M346/SUM(M339:M348),#REF!),"")</f>
        <v/>
      </c>
      <c r="BI338" s="331" t="str">
        <f>IF(COUNT(BI308,N346)=2,ROUND(BI308*N346/SUM(N339:N348),#REF!),"")</f>
        <v/>
      </c>
      <c r="BJ338" s="331" t="str">
        <f>IF(COUNT(BJ308,O346)=2,ROUND(BJ308*O346/SUM(O339:O348),#REF!),"")</f>
        <v/>
      </c>
      <c r="BK338" s="331" t="str">
        <f>IF(COUNT(BK308,P346)=2,ROUND(BK308*P346/SUM(P339:P348),#REF!),"")</f>
        <v/>
      </c>
      <c r="BL338" s="331" t="str">
        <f>IF(COUNT(BL308,Q346)=2,ROUND(BL308*Q346/SUM(Q339:Q348),#REF!),"")</f>
        <v/>
      </c>
      <c r="BM338" s="331" t="str">
        <f>IF(COUNT(BM308,R346)=2,ROUND(BM308*R346/SUM(R339:R348),#REF!),"")</f>
        <v/>
      </c>
      <c r="BN338" s="331" t="str">
        <f>IF(COUNT(BN308,S346)=2,ROUND(BN308*S346/SUM(S339:S348),#REF!),"")</f>
        <v/>
      </c>
      <c r="BO338" s="331" t="str">
        <f>IF(COUNT(BO308,T346)=2,ROUND(BO308*T346/SUM(T339:T348),#REF!),"")</f>
        <v/>
      </c>
      <c r="BP338" s="331" t="str">
        <f>IF(COUNT(BP308,U346)=2,ROUND(BP308*U346/SUM(U339:U348),#REF!),"")</f>
        <v/>
      </c>
      <c r="BQ338" s="331" t="str">
        <f>IF(COUNT(BQ308,V346)=2,ROUND(BQ308*V346/SUM(V339:V348),#REF!),"")</f>
        <v/>
      </c>
      <c r="BR338" s="331" t="str">
        <f>IF(COUNT(BR308,W346)=2,ROUND(BR308*W346/SUM(W339:W348),#REF!),"")</f>
        <v/>
      </c>
      <c r="BS338" s="569" t="e">
        <f>IF(#REF!="発電事業者","送電電力（MW）","受電電力（MW）")</f>
        <v>#REF!</v>
      </c>
      <c r="BT338" s="569"/>
      <c r="BU338" s="569"/>
      <c r="BV338" s="333" t="s">
        <v>171</v>
      </c>
      <c r="BW338" s="580"/>
      <c r="BX338" s="580"/>
      <c r="BY338" s="331" t="str">
        <f>IF(COUNT(BY308,X346)=2,ROUND(BY308*X346/SUM(X339:X348),#REF!),"")</f>
        <v/>
      </c>
      <c r="BZ338" s="331" t="str">
        <f>IF(COUNT(BZ308,Y346)=2,ROUND(BZ308*Y346/SUM(Y339:Y348),#REF!),"")</f>
        <v/>
      </c>
      <c r="CA338" s="331" t="str">
        <f>IF(COUNT(CA308,Z346)=2,ROUND(CA308*Z346/SUM(Z339:Z348),#REF!),"")</f>
        <v/>
      </c>
      <c r="CB338" s="331" t="str">
        <f>IF(COUNT(CB308,AA346)=2,ROUND(CB308*AA346/SUM(AA339:AA348),#REF!),"")</f>
        <v/>
      </c>
      <c r="CC338" s="331" t="str">
        <f>IF(COUNT(CC308,AB346)=2,ROUND(CC308*AB346/SUM(AB339:AB348),#REF!),"")</f>
        <v/>
      </c>
      <c r="CD338" s="331" t="str">
        <f>IF(COUNT(CD308,AC346)=2,ROUND(CD308*AC346/SUM(AC339:AC348),#REF!),"")</f>
        <v/>
      </c>
      <c r="CE338" s="331" t="str">
        <f>IF(COUNT(CE308,AD346)=2,ROUND(CE308*AD346/SUM(AD339:AD348),#REF!),"")</f>
        <v/>
      </c>
      <c r="CF338" s="331" t="str">
        <f>IF(COUNT(CF308,AE346)=2,ROUND(CF308*AE346/SUM(AE339:AE348),#REF!),"")</f>
        <v/>
      </c>
      <c r="CG338" s="331" t="str">
        <f>IF(COUNT(CG308,AF346)=2,ROUND(CG308*AF346/SUM(AF339:AF348),#REF!),"")</f>
        <v/>
      </c>
      <c r="CH338" s="563" t="s">
        <v>118</v>
      </c>
      <c r="CI338" s="563"/>
      <c r="CJ338" s="563"/>
      <c r="CK338" s="563"/>
      <c r="CL338" s="563"/>
      <c r="CM338" s="563"/>
      <c r="CN338" s="563"/>
      <c r="CO338" s="563"/>
      <c r="CP338" s="563"/>
      <c r="CQ338" s="563"/>
    </row>
    <row r="339" spans="3:95" s="243" customFormat="1" ht="13.5" customHeight="1">
      <c r="C339" s="568"/>
      <c r="D339" s="568"/>
      <c r="E339" s="332"/>
      <c r="F339" s="569" t="str">
        <f ca="1">IF(E339="","",VLOOKUP(E339,INDIRECT(AR339),2,FALSE))</f>
        <v/>
      </c>
      <c r="G339" s="569"/>
      <c r="H339" s="569"/>
      <c r="I339" s="333" t="str">
        <f>IF(E339="","",E303)</f>
        <v/>
      </c>
      <c r="J339" s="569" t="e">
        <f>J337&amp;"１"</f>
        <v>#REF!</v>
      </c>
      <c r="K339" s="569"/>
      <c r="L339" s="277">
        <f t="shared" ref="L339:W339" si="19">IF($F336=0,IF(100-SUM(L340:L348)=0,"",100-SUM(L340:L348)),IF(H313-SUM(L340:L348)=0,"",H313-SUM(L340:L348)))</f>
        <v>100</v>
      </c>
      <c r="M339" s="277">
        <f t="shared" si="19"/>
        <v>100</v>
      </c>
      <c r="N339" s="277">
        <f t="shared" si="19"/>
        <v>100</v>
      </c>
      <c r="O339" s="277">
        <f t="shared" si="19"/>
        <v>100</v>
      </c>
      <c r="P339" s="277">
        <f t="shared" si="19"/>
        <v>100</v>
      </c>
      <c r="Q339" s="277">
        <f t="shared" si="19"/>
        <v>100</v>
      </c>
      <c r="R339" s="277">
        <f t="shared" si="19"/>
        <v>100</v>
      </c>
      <c r="S339" s="277">
        <f t="shared" si="19"/>
        <v>100</v>
      </c>
      <c r="T339" s="277">
        <f t="shared" si="19"/>
        <v>100</v>
      </c>
      <c r="U339" s="277">
        <f t="shared" si="19"/>
        <v>100</v>
      </c>
      <c r="V339" s="277">
        <f t="shared" si="19"/>
        <v>100</v>
      </c>
      <c r="W339" s="277">
        <f t="shared" si="19"/>
        <v>100</v>
      </c>
      <c r="X339" s="277">
        <f>IF($F336=0,IF(100-SUM(X340:X348)=0,"",100-SUM(X340:X348)),IF(H315-SUM(X340:X348)=0,"",H315-SUM(X340:X348)))</f>
        <v>100</v>
      </c>
      <c r="Y339" s="277">
        <f>IF($F336=0,IF(100-SUM(Y340:Y348)=0,"",100-SUM(Y340:Y348)),IF(H317-SUM(Y340:Y348)=0,"",H317-SUM(Y340:Y348)))</f>
        <v>100</v>
      </c>
      <c r="Z339" s="277">
        <f>IF($F336=0,IF(100-SUM(Z340:Z348)=0,"",100-SUM(Z340:Z348)),IF(H319-SUM(Z340:Z348)=0,"",H319-SUM(Z340:Z348)))</f>
        <v>100</v>
      </c>
      <c r="AA339" s="277">
        <f>IF($F336=0,IF(100-SUM(AA340:AA348)=0,"",100-SUM(AA340:AA348)),IF(H321-SUM(AA340:AA348)=0,"",H321-SUM(AA340:AA348)))</f>
        <v>100</v>
      </c>
      <c r="AB339" s="277">
        <f>IF($F336=0,IF(100-SUM(AB340:AB348)=0,"",100-SUM(AB340:AB348)),IF(H323-SUM(AB340:AB348)=0,"",H323-SUM(AB340:AB348)))</f>
        <v>100</v>
      </c>
      <c r="AC339" s="277">
        <f>IF($F336=0,IF(100-SUM(AC340:AC348)=0,"",100-SUM(AC340:AC348)),IF(H325-SUM(AC340:AC348)=0,"",H325-SUM(AC340:AC348)))</f>
        <v>100</v>
      </c>
      <c r="AD339" s="277">
        <f>IF($F336=0,IF(100-SUM(AD340:AD348)=0,"",100-SUM(AD340:AD348)),IF(H327-SUM(AD340:AD348)=0,"",H327-SUM(AD340:AD348)))</f>
        <v>100</v>
      </c>
      <c r="AE339" s="277">
        <f>IF($F336=0,IF(100-SUM(AE340:AE348)=0,"",100-SUM(AE340:AE348)),IF(H329-SUM(AE340:AE348)=0,"",H329-SUM(AE340:AE348)))</f>
        <v>100</v>
      </c>
      <c r="AF339" s="277">
        <f>IF($F336=0,IF(100-SUM(AF340:AF348)=0,"",100-SUM(AF340:AF348)),IF(H331-SUM(AF340:AF348)=0,"",H331-SUM(AF340:AF348)))</f>
        <v>100</v>
      </c>
      <c r="AG339" s="570"/>
      <c r="AH339" s="570"/>
      <c r="AI339" s="570"/>
      <c r="AJ339" s="570"/>
      <c r="AK339" s="570"/>
      <c r="AL339" s="570"/>
      <c r="AM339" s="570"/>
      <c r="AN339" s="570"/>
      <c r="AO339" s="570"/>
      <c r="AP339" s="570"/>
      <c r="AR339" s="591" t="b">
        <f t="shared" ref="AR339:AR348" si="20">IF(C339="発電事業者","事業者リスト一覧!D3:E1002", IF(C339="小売電気事業者","事業者リスト一覧!J3:K1002", IF(C339="一般送配電事業者","事業者リスト一覧!G3:H13", IF(C339="送電事業者","事業者リスト一覧!G16:H21", IF(C339="特定送配電事業者","事業者リスト一覧!G24:H44", IF(C339="登録特定送配電事業者","事業者リスト一覧!G47:H87", IF(C339="その他事業者","事業者リスト一覧!G90:H100")))))))</f>
        <v>0</v>
      </c>
      <c r="AS339" s="591"/>
      <c r="AT339" s="591"/>
      <c r="AU339" s="281" t="s">
        <v>160</v>
      </c>
      <c r="AV339" s="275"/>
      <c r="AX339" s="569"/>
      <c r="AY339" s="569"/>
      <c r="AZ339" s="588"/>
      <c r="BA339" s="590"/>
      <c r="BB339" s="590"/>
      <c r="BC339" s="590"/>
      <c r="BD339" s="588"/>
      <c r="BE339" s="583"/>
      <c r="BF339" s="584"/>
      <c r="BG339" s="259"/>
      <c r="BH339" s="259"/>
      <c r="BI339" s="259"/>
      <c r="BJ339" s="259"/>
      <c r="BK339" s="259"/>
      <c r="BL339" s="259"/>
      <c r="BM339" s="259"/>
      <c r="BN339" s="259"/>
      <c r="BO339" s="259"/>
      <c r="BP339" s="259"/>
      <c r="BQ339" s="259"/>
      <c r="BR339" s="259"/>
      <c r="BS339" s="569"/>
      <c r="BT339" s="569"/>
      <c r="BU339" s="569"/>
      <c r="BV339" s="333" t="s">
        <v>172</v>
      </c>
      <c r="BW339" s="581"/>
      <c r="BX339" s="581"/>
      <c r="BY339" s="331" t="str">
        <f>IF(COUNT(BY309,X346)=2,ROUND(BY309*X346/SUM(X339:X348),#REF!),"")</f>
        <v/>
      </c>
      <c r="BZ339" s="331" t="str">
        <f>IF(COUNT(BZ309,Y346)=2,ROUND(BZ309*Y346/SUM(Y339:Y348),#REF!),"")</f>
        <v/>
      </c>
      <c r="CA339" s="331" t="str">
        <f>IF(COUNT(CA309,Z346)=2,ROUND(CA309*Z346/SUM(Z339:Z348),#REF!),"")</f>
        <v/>
      </c>
      <c r="CB339" s="331" t="str">
        <f>IF(COUNT(CB309,AA346)=2,ROUND(CB309*AA346/SUM(AA339:AA348),#REF!),"")</f>
        <v/>
      </c>
      <c r="CC339" s="331" t="str">
        <f>IF(COUNT(CC309,AB346)=2,ROUND(CC309*AB346/SUM(AB339:AB348),#REF!),"")</f>
        <v/>
      </c>
      <c r="CD339" s="331" t="str">
        <f>IF(COUNT(CD309,AC346)=2,ROUND(CD309*AC346/SUM(AC339:AC348),#REF!),"")</f>
        <v/>
      </c>
      <c r="CE339" s="331" t="str">
        <f>IF(COUNT(CE309,AD346)=2,ROUND(CE309*AD346/SUM(AD339:AD348),#REF!),"")</f>
        <v/>
      </c>
      <c r="CF339" s="331" t="str">
        <f>IF(COUNT(CF309,AE346)=2,ROUND(CF309*AE346/SUM(AE339:AE348),#REF!),"")</f>
        <v/>
      </c>
      <c r="CG339" s="331" t="str">
        <f>IF(COUNT(CG309,AF346)=2,ROUND(CG309*AF346/SUM(AF339:AF348),#REF!),"")</f>
        <v/>
      </c>
      <c r="CH339" s="564" t="str">
        <f>IF(CH338="","",CH338)</f>
        <v>地熱</v>
      </c>
      <c r="CI339" s="564"/>
      <c r="CJ339" s="564"/>
      <c r="CK339" s="564"/>
      <c r="CL339" s="564"/>
      <c r="CM339" s="564"/>
      <c r="CN339" s="564"/>
      <c r="CO339" s="564"/>
      <c r="CP339" s="564"/>
      <c r="CQ339" s="564"/>
    </row>
    <row r="340" spans="3:95" s="243" customFormat="1" ht="13.5" customHeight="1">
      <c r="C340" s="568"/>
      <c r="D340" s="568"/>
      <c r="E340" s="332"/>
      <c r="F340" s="569" t="str">
        <f t="shared" ref="F340:F347" ca="1" si="21">IF(E340="","",VLOOKUP(E340,INDIRECT(AR340),2,FALSE))</f>
        <v/>
      </c>
      <c r="G340" s="569"/>
      <c r="H340" s="569"/>
      <c r="I340" s="333" t="str">
        <f>IF(E340="","",E303)</f>
        <v/>
      </c>
      <c r="J340" s="569" t="e">
        <f>J337&amp;"２"</f>
        <v>#REF!</v>
      </c>
      <c r="K340" s="569"/>
      <c r="L340" s="308"/>
      <c r="M340" s="308"/>
      <c r="N340" s="308"/>
      <c r="O340" s="308"/>
      <c r="P340" s="308"/>
      <c r="Q340" s="308"/>
      <c r="R340" s="308"/>
      <c r="S340" s="308"/>
      <c r="T340" s="308"/>
      <c r="U340" s="308"/>
      <c r="V340" s="308"/>
      <c r="W340" s="308"/>
      <c r="X340" s="308"/>
      <c r="Y340" s="308"/>
      <c r="Z340" s="308"/>
      <c r="AA340" s="308"/>
      <c r="AB340" s="308"/>
      <c r="AC340" s="308"/>
      <c r="AD340" s="308"/>
      <c r="AE340" s="308"/>
      <c r="AF340" s="308"/>
      <c r="AG340" s="570"/>
      <c r="AH340" s="570"/>
      <c r="AI340" s="570"/>
      <c r="AJ340" s="570"/>
      <c r="AK340" s="570"/>
      <c r="AL340" s="570"/>
      <c r="AM340" s="570"/>
      <c r="AN340" s="570"/>
      <c r="AO340" s="570"/>
      <c r="AP340" s="570"/>
      <c r="AR340" s="571" t="b">
        <f t="shared" si="20"/>
        <v>0</v>
      </c>
      <c r="AS340" s="571"/>
      <c r="AT340" s="571"/>
      <c r="AU340" s="282" t="s">
        <v>160</v>
      </c>
      <c r="AV340" s="275"/>
      <c r="AX340" s="569"/>
      <c r="AY340" s="569"/>
      <c r="AZ340" s="589"/>
      <c r="BA340" s="590"/>
      <c r="BB340" s="590"/>
      <c r="BC340" s="590"/>
      <c r="BD340" s="589"/>
      <c r="BE340" s="585" t="e">
        <f>IF(#REF!="発電事業者","月間送電電力量（GWh）","月間受電電力量（GWh）")</f>
        <v>#REF!</v>
      </c>
      <c r="BF340" s="586"/>
      <c r="BG340" s="331" t="str">
        <f>IF(COUNT(BG310,L346)=2,ROUND(BG310*L346/SUM(L339:L348),#REF!),"")</f>
        <v/>
      </c>
      <c r="BH340" s="331" t="str">
        <f>IF(COUNT(BH310,M346)=2,ROUND(BH310*M346/SUM(M339:M348),#REF!),"")</f>
        <v/>
      </c>
      <c r="BI340" s="331" t="str">
        <f>IF(COUNT(BI310,N346)=2,ROUND(BI310*N346/SUM(N339:N348),#REF!),"")</f>
        <v/>
      </c>
      <c r="BJ340" s="331" t="str">
        <f>IF(COUNT(BJ310,O346)=2,ROUND(BJ310*O346/SUM(O339:O348),#REF!),"")</f>
        <v/>
      </c>
      <c r="BK340" s="331" t="str">
        <f>IF(COUNT(BK310,P346)=2,ROUND(BK310*P346/SUM(P339:P348),#REF!),"")</f>
        <v/>
      </c>
      <c r="BL340" s="331" t="str">
        <f>IF(COUNT(BL310,Q346)=2,ROUND(BL310*Q346/SUM(Q339:Q348),#REF!),"")</f>
        <v/>
      </c>
      <c r="BM340" s="331" t="str">
        <f>IF(COUNT(BM310,R346)=2,ROUND(BM310*R346/SUM(R339:R348),#REF!),"")</f>
        <v/>
      </c>
      <c r="BN340" s="331" t="str">
        <f>IF(COUNT(BN310,S346)=2,ROUND(BN310*S346/SUM(S339:S348),#REF!),"")</f>
        <v/>
      </c>
      <c r="BO340" s="331" t="str">
        <f>IF(COUNT(BO310,T346)=2,ROUND(BO310*T346/SUM(T339:T348),#REF!),"")</f>
        <v/>
      </c>
      <c r="BP340" s="331" t="str">
        <f>IF(COUNT(BP310,U346)=2,ROUND(BP310*U346/SUM(U339:U348),#REF!),"")</f>
        <v/>
      </c>
      <c r="BQ340" s="331" t="str">
        <f>IF(COUNT(BQ310,V346)=2,ROUND(BQ310*V346/SUM(V339:V348),#REF!),"")</f>
        <v/>
      </c>
      <c r="BR340" s="331" t="str">
        <f>IF(COUNT(BR310,W346)=2,ROUND(BR310*W346/SUM(W339:W348),#REF!),"")</f>
        <v/>
      </c>
      <c r="BS340" s="569" t="e">
        <f>IF(#REF!="発電事業者","年間送電電力量（GWh）","年間受電電力量（GWh）")</f>
        <v>#REF!</v>
      </c>
      <c r="BT340" s="569"/>
      <c r="BU340" s="569"/>
      <c r="BV340" s="333" t="s">
        <v>25</v>
      </c>
      <c r="BW340" s="582"/>
      <c r="BX340" s="582"/>
      <c r="BY340" s="331" t="str">
        <f>IF(COUNT(BY310,X346)=2,ROUND(BY310*X346/SUM(X339:X348),#REF!),"")</f>
        <v/>
      </c>
      <c r="BZ340" s="331" t="str">
        <f>IF(COUNT(BZ310,Y346)=2,ROUND(BZ310*Y346/SUM(Y339:Y348),#REF!),"")</f>
        <v/>
      </c>
      <c r="CA340" s="331" t="str">
        <f>IF(COUNT(CA310,Z346)=2,ROUND(CA310*Z346/SUM(Z339:Z348),#REF!),"")</f>
        <v/>
      </c>
      <c r="CB340" s="331" t="str">
        <f>IF(COUNT(CB310,AA346)=2,ROUND(CB310*AA346/SUM(AA339:AA348),#REF!),"")</f>
        <v/>
      </c>
      <c r="CC340" s="331" t="str">
        <f>IF(COUNT(CC310,AB346)=2,ROUND(CC310*AB346/SUM(AB339:AB348),#REF!),"")</f>
        <v/>
      </c>
      <c r="CD340" s="331" t="str">
        <f>IF(COUNT(CD310,AC346)=2,ROUND(CD310*AC346/SUM(AC339:AC348),#REF!),"")</f>
        <v/>
      </c>
      <c r="CE340" s="331" t="str">
        <f>IF(COUNT(CE310,AD346)=2,ROUND(CE310*AD346/SUM(AD339:AD348),#REF!),"")</f>
        <v/>
      </c>
      <c r="CF340" s="331" t="str">
        <f>IF(COUNT(CF310,AE346)=2,ROUND(CF310*AE346/SUM(AE339:AE348),#REF!),"")</f>
        <v/>
      </c>
      <c r="CG340" s="331" t="str">
        <f>IF(COUNT(CG310,AF346)=2,ROUND(CG310*AF346/SUM(AF339:AF348),#REF!),"")</f>
        <v/>
      </c>
      <c r="CH340" s="565" t="str">
        <f>IF(COUNTA(AG346)=0,"",AG346)</f>
        <v/>
      </c>
      <c r="CI340" s="565"/>
      <c r="CJ340" s="565"/>
      <c r="CK340" s="565"/>
      <c r="CL340" s="565"/>
      <c r="CM340" s="565"/>
      <c r="CN340" s="565"/>
      <c r="CO340" s="565"/>
      <c r="CP340" s="565"/>
      <c r="CQ340" s="565"/>
    </row>
    <row r="341" spans="3:95" s="243" customFormat="1" ht="13.5" customHeight="1">
      <c r="C341" s="568"/>
      <c r="D341" s="568"/>
      <c r="E341" s="332"/>
      <c r="F341" s="569" t="str">
        <f t="shared" ca="1" si="21"/>
        <v/>
      </c>
      <c r="G341" s="569"/>
      <c r="H341" s="569"/>
      <c r="I341" s="333" t="str">
        <f>IF(E341="","",E303)</f>
        <v/>
      </c>
      <c r="J341" s="569" t="e">
        <f>J337&amp;"３"</f>
        <v>#REF!</v>
      </c>
      <c r="K341" s="569"/>
      <c r="L341" s="308"/>
      <c r="M341" s="308"/>
      <c r="N341" s="308"/>
      <c r="O341" s="308"/>
      <c r="P341" s="308"/>
      <c r="Q341" s="308"/>
      <c r="R341" s="308"/>
      <c r="S341" s="308"/>
      <c r="T341" s="308"/>
      <c r="U341" s="308"/>
      <c r="V341" s="308"/>
      <c r="W341" s="308"/>
      <c r="X341" s="308"/>
      <c r="Y341" s="308"/>
      <c r="Z341" s="308"/>
      <c r="AA341" s="308"/>
      <c r="AB341" s="308"/>
      <c r="AC341" s="308"/>
      <c r="AD341" s="308"/>
      <c r="AE341" s="308"/>
      <c r="AF341" s="308"/>
      <c r="AG341" s="570"/>
      <c r="AH341" s="570"/>
      <c r="AI341" s="570"/>
      <c r="AJ341" s="570"/>
      <c r="AK341" s="570"/>
      <c r="AL341" s="570"/>
      <c r="AM341" s="570"/>
      <c r="AN341" s="570"/>
      <c r="AO341" s="570"/>
      <c r="AP341" s="570"/>
      <c r="AR341" s="571" t="b">
        <f t="shared" si="20"/>
        <v>0</v>
      </c>
      <c r="AS341" s="571"/>
      <c r="AT341" s="571"/>
      <c r="AU341" s="282" t="s">
        <v>160</v>
      </c>
      <c r="AV341" s="275"/>
      <c r="AX341" s="569" t="str">
        <f>IF(C347="","",C347)</f>
        <v/>
      </c>
      <c r="AY341" s="569"/>
      <c r="AZ341" s="587" t="str">
        <f>IF(E347="","",E347)</f>
        <v/>
      </c>
      <c r="BA341" s="590" t="str">
        <f ca="1">IF(F347="","",F347)</f>
        <v/>
      </c>
      <c r="BB341" s="590"/>
      <c r="BC341" s="590"/>
      <c r="BD341" s="587" t="str">
        <f>IF(I347="","",I347)</f>
        <v/>
      </c>
      <c r="BE341" s="578" t="e">
        <f>IF(#REF!="発電事業者","送電電力（MW）","受電電力（MW）")</f>
        <v>#REF!</v>
      </c>
      <c r="BF341" s="579"/>
      <c r="BG341" s="331" t="str">
        <f>IF(COUNT(BG308,L347)=2,ROUND(BG308*L347/SUM(L339:L348),#REF!),"")</f>
        <v/>
      </c>
      <c r="BH341" s="331" t="str">
        <f>IF(COUNT(BH308,M347)=2,ROUND(BH308*M347/SUM(M339:M348),#REF!),"")</f>
        <v/>
      </c>
      <c r="BI341" s="331" t="str">
        <f>IF(COUNT(BI308,N347)=2,ROUND(BI308*N347/SUM(N339:N348),#REF!),"")</f>
        <v/>
      </c>
      <c r="BJ341" s="331" t="str">
        <f>IF(COUNT(BJ308,O347)=2,ROUND(BJ308*O347/SUM(O339:O348),#REF!),"")</f>
        <v/>
      </c>
      <c r="BK341" s="331" t="str">
        <f>IF(COUNT(BK308,P347)=2,ROUND(BK308*P347/SUM(P339:P348),#REF!),"")</f>
        <v/>
      </c>
      <c r="BL341" s="331" t="str">
        <f>IF(COUNT(BL308,Q347)=2,ROUND(BL308*Q347/SUM(Q339:Q348),#REF!),"")</f>
        <v/>
      </c>
      <c r="BM341" s="331" t="str">
        <f>IF(COUNT(BM308,R347)=2,ROUND(BM308*R347/SUM(R339:R348),#REF!),"")</f>
        <v/>
      </c>
      <c r="BN341" s="331" t="str">
        <f>IF(COUNT(BN308,S347)=2,ROUND(BN308*S347/SUM(S339:S348),#REF!),"")</f>
        <v/>
      </c>
      <c r="BO341" s="331" t="str">
        <f>IF(COUNT(BO308,T347)=2,ROUND(BO308*T347/SUM(T339:T348),#REF!),"")</f>
        <v/>
      </c>
      <c r="BP341" s="331" t="str">
        <f>IF(COUNT(BP308,U347)=2,ROUND(BP308*U347/SUM(U339:U348),#REF!),"")</f>
        <v/>
      </c>
      <c r="BQ341" s="331" t="str">
        <f>IF(COUNT(BQ308,V347)=2,ROUND(BQ308*V347/SUM(V339:V348),#REF!),"")</f>
        <v/>
      </c>
      <c r="BR341" s="331" t="str">
        <f>IF(COUNT(BR308,W347)=2,ROUND(BR308*W347/SUM(W339:W348),#REF!),"")</f>
        <v/>
      </c>
      <c r="BS341" s="569" t="e">
        <f>IF(#REF!="発電事業者","送電電力（MW）","受電電力（MW）")</f>
        <v>#REF!</v>
      </c>
      <c r="BT341" s="569"/>
      <c r="BU341" s="569"/>
      <c r="BV341" s="333" t="s">
        <v>171</v>
      </c>
      <c r="BW341" s="580"/>
      <c r="BX341" s="580"/>
      <c r="BY341" s="331" t="str">
        <f>IF(COUNT(BY308,X347)=2,ROUND(BY308*X347/SUM(X339:X348),#REF!),"")</f>
        <v/>
      </c>
      <c r="BZ341" s="331" t="str">
        <f>IF(COUNT(BZ308,Y347)=2,ROUND(BZ308*Y347/SUM(Y339:Y348),#REF!),"")</f>
        <v/>
      </c>
      <c r="CA341" s="331" t="str">
        <f>IF(COUNT(CA308,Z347)=2,ROUND(CA308*Z347/SUM(Z339:Z348),#REF!),"")</f>
        <v/>
      </c>
      <c r="CB341" s="331" t="str">
        <f>IF(COUNT(CB308,AA347)=2,ROUND(CB308*AA347/SUM(AA339:AA348),#REF!),"")</f>
        <v/>
      </c>
      <c r="CC341" s="331" t="str">
        <f>IF(COUNT(CC308,AB347)=2,ROUND(CC308*AB347/SUM(AB339:AB348),#REF!),"")</f>
        <v/>
      </c>
      <c r="CD341" s="331" t="str">
        <f>IF(COUNT(CD308,AC347)=2,ROUND(CD308*AC347/SUM(AC339:AC348),#REF!),"")</f>
        <v/>
      </c>
      <c r="CE341" s="331" t="str">
        <f>IF(COUNT(CE308,AD347)=2,ROUND(CE308*AD347/SUM(AD339:AD348),#REF!),"")</f>
        <v/>
      </c>
      <c r="CF341" s="331" t="str">
        <f>IF(COUNT(CF308,AE347)=2,ROUND(CF308*AE347/SUM(AE339:AE348),#REF!),"")</f>
        <v/>
      </c>
      <c r="CG341" s="331" t="str">
        <f>IF(COUNT(CG308,AF347)=2,ROUND(CG308*AF347/SUM(AF339:AF348),#REF!),"")</f>
        <v/>
      </c>
      <c r="CH341" s="563" t="s">
        <v>118</v>
      </c>
      <c r="CI341" s="563"/>
      <c r="CJ341" s="563"/>
      <c r="CK341" s="563"/>
      <c r="CL341" s="563"/>
      <c r="CM341" s="563"/>
      <c r="CN341" s="563"/>
      <c r="CO341" s="563"/>
      <c r="CP341" s="563"/>
      <c r="CQ341" s="563"/>
    </row>
    <row r="342" spans="3:95" s="243" customFormat="1" ht="13.5" customHeight="1">
      <c r="C342" s="568"/>
      <c r="D342" s="568"/>
      <c r="E342" s="332"/>
      <c r="F342" s="569" t="str">
        <f t="shared" ca="1" si="21"/>
        <v/>
      </c>
      <c r="G342" s="569"/>
      <c r="H342" s="569"/>
      <c r="I342" s="333" t="str">
        <f>IF(E342="","",E303)</f>
        <v/>
      </c>
      <c r="J342" s="569" t="e">
        <f>J337&amp;"４"</f>
        <v>#REF!</v>
      </c>
      <c r="K342" s="569"/>
      <c r="L342" s="308"/>
      <c r="M342" s="308"/>
      <c r="N342" s="308"/>
      <c r="O342" s="308"/>
      <c r="P342" s="308"/>
      <c r="Q342" s="308"/>
      <c r="R342" s="308"/>
      <c r="S342" s="308"/>
      <c r="T342" s="308"/>
      <c r="U342" s="308"/>
      <c r="V342" s="308"/>
      <c r="W342" s="308"/>
      <c r="X342" s="308"/>
      <c r="Y342" s="308"/>
      <c r="Z342" s="308"/>
      <c r="AA342" s="308"/>
      <c r="AB342" s="308"/>
      <c r="AC342" s="308"/>
      <c r="AD342" s="308"/>
      <c r="AE342" s="308"/>
      <c r="AF342" s="308"/>
      <c r="AG342" s="570"/>
      <c r="AH342" s="570"/>
      <c r="AI342" s="570"/>
      <c r="AJ342" s="570"/>
      <c r="AK342" s="570"/>
      <c r="AL342" s="570"/>
      <c r="AM342" s="570"/>
      <c r="AN342" s="570"/>
      <c r="AO342" s="570"/>
      <c r="AP342" s="570"/>
      <c r="AR342" s="571" t="b">
        <f t="shared" si="20"/>
        <v>0</v>
      </c>
      <c r="AS342" s="571"/>
      <c r="AT342" s="571"/>
      <c r="AU342" s="282" t="s">
        <v>160</v>
      </c>
      <c r="AV342" s="275"/>
      <c r="AX342" s="569"/>
      <c r="AY342" s="569"/>
      <c r="AZ342" s="588"/>
      <c r="BA342" s="590"/>
      <c r="BB342" s="590"/>
      <c r="BC342" s="590"/>
      <c r="BD342" s="588"/>
      <c r="BE342" s="583"/>
      <c r="BF342" s="584"/>
      <c r="BG342" s="259"/>
      <c r="BH342" s="259"/>
      <c r="BI342" s="259"/>
      <c r="BJ342" s="259"/>
      <c r="BK342" s="259"/>
      <c r="BL342" s="259"/>
      <c r="BM342" s="259"/>
      <c r="BN342" s="259"/>
      <c r="BO342" s="259"/>
      <c r="BP342" s="259"/>
      <c r="BQ342" s="259"/>
      <c r="BR342" s="259"/>
      <c r="BS342" s="569"/>
      <c r="BT342" s="569"/>
      <c r="BU342" s="569"/>
      <c r="BV342" s="333" t="s">
        <v>172</v>
      </c>
      <c r="BW342" s="581"/>
      <c r="BX342" s="581"/>
      <c r="BY342" s="331" t="str">
        <f>IF(COUNT(BY309,X347)=2,ROUND(BY309*X347/SUM(X339:X348),#REF!),"")</f>
        <v/>
      </c>
      <c r="BZ342" s="331" t="str">
        <f>IF(COUNT(BZ309,Y347)=2,ROUND(BZ309*Y347/SUM(Y339:Y348),#REF!),"")</f>
        <v/>
      </c>
      <c r="CA342" s="331" t="str">
        <f>IF(COUNT(CA309,Z347)=2,ROUND(CA309*Z347/SUM(Z339:Z348),#REF!),"")</f>
        <v/>
      </c>
      <c r="CB342" s="331" t="str">
        <f>IF(COUNT(CB309,AA347)=2,ROUND(CB309*AA347/SUM(AA339:AA348),#REF!),"")</f>
        <v/>
      </c>
      <c r="CC342" s="331" t="str">
        <f>IF(COUNT(CC309,AB347)=2,ROUND(CC309*AB347/SUM(AB339:AB348),#REF!),"")</f>
        <v/>
      </c>
      <c r="CD342" s="331" t="str">
        <f>IF(COUNT(CD309,AC347)=2,ROUND(CD309*AC347/SUM(AC339:AC348),#REF!),"")</f>
        <v/>
      </c>
      <c r="CE342" s="331" t="str">
        <f>IF(COUNT(CE309,AD347)=2,ROUND(CE309*AD347/SUM(AD339:AD348),#REF!),"")</f>
        <v/>
      </c>
      <c r="CF342" s="331" t="str">
        <f>IF(COUNT(CF309,AE347)=2,ROUND(CF309*AE347/SUM(AE339:AE348),#REF!),"")</f>
        <v/>
      </c>
      <c r="CG342" s="331" t="str">
        <f>IF(COUNT(CG309,AF347)=2,ROUND(CG309*AF347/SUM(AF339:AF348),#REF!),"")</f>
        <v/>
      </c>
      <c r="CH342" s="564" t="str">
        <f>IF(CH341="","",CH341)</f>
        <v>地熱</v>
      </c>
      <c r="CI342" s="564"/>
      <c r="CJ342" s="564"/>
      <c r="CK342" s="564"/>
      <c r="CL342" s="564"/>
      <c r="CM342" s="564"/>
      <c r="CN342" s="564"/>
      <c r="CO342" s="564"/>
      <c r="CP342" s="564"/>
      <c r="CQ342" s="564"/>
    </row>
    <row r="343" spans="3:95" s="243" customFormat="1" ht="13.5" customHeight="1">
      <c r="C343" s="568"/>
      <c r="D343" s="568"/>
      <c r="E343" s="332"/>
      <c r="F343" s="569" t="str">
        <f t="shared" ca="1" si="21"/>
        <v/>
      </c>
      <c r="G343" s="569"/>
      <c r="H343" s="569"/>
      <c r="I343" s="333" t="str">
        <f>IF(E343="","",E303)</f>
        <v/>
      </c>
      <c r="J343" s="569" t="e">
        <f>J337&amp;"５"</f>
        <v>#REF!</v>
      </c>
      <c r="K343" s="569"/>
      <c r="L343" s="308"/>
      <c r="M343" s="308"/>
      <c r="N343" s="308"/>
      <c r="O343" s="308"/>
      <c r="P343" s="308"/>
      <c r="Q343" s="308"/>
      <c r="R343" s="308"/>
      <c r="S343" s="308"/>
      <c r="T343" s="308"/>
      <c r="U343" s="308"/>
      <c r="V343" s="308"/>
      <c r="W343" s="308"/>
      <c r="X343" s="308"/>
      <c r="Y343" s="308"/>
      <c r="Z343" s="308"/>
      <c r="AA343" s="308"/>
      <c r="AB343" s="308"/>
      <c r="AC343" s="308"/>
      <c r="AD343" s="308"/>
      <c r="AE343" s="308"/>
      <c r="AF343" s="308"/>
      <c r="AG343" s="570"/>
      <c r="AH343" s="570"/>
      <c r="AI343" s="570"/>
      <c r="AJ343" s="570"/>
      <c r="AK343" s="570"/>
      <c r="AL343" s="570"/>
      <c r="AM343" s="570"/>
      <c r="AN343" s="570"/>
      <c r="AO343" s="570"/>
      <c r="AP343" s="570"/>
      <c r="AR343" s="571" t="b">
        <f t="shared" si="20"/>
        <v>0</v>
      </c>
      <c r="AS343" s="571"/>
      <c r="AT343" s="571"/>
      <c r="AU343" s="282" t="s">
        <v>160</v>
      </c>
      <c r="AV343" s="275"/>
      <c r="AX343" s="569"/>
      <c r="AY343" s="569"/>
      <c r="AZ343" s="589"/>
      <c r="BA343" s="590"/>
      <c r="BB343" s="590"/>
      <c r="BC343" s="590"/>
      <c r="BD343" s="589"/>
      <c r="BE343" s="585" t="e">
        <f>IF(#REF!="発電事業者","月間送電電力量（GWh）","月間受電電力量（GWh）")</f>
        <v>#REF!</v>
      </c>
      <c r="BF343" s="586"/>
      <c r="BG343" s="331" t="str">
        <f>IF(COUNT(BG310,L347)=2,ROUND(BG310*L347/SUM(L339:L348),#REF!),"")</f>
        <v/>
      </c>
      <c r="BH343" s="331" t="str">
        <f>IF(COUNT(BH310,M347)=2,ROUND(BH310*M347/SUM(M339:M348),#REF!),"")</f>
        <v/>
      </c>
      <c r="BI343" s="331" t="str">
        <f>IF(COUNT(BI310,N347)=2,ROUND(BI310*N347/SUM(N339:N348),#REF!),"")</f>
        <v/>
      </c>
      <c r="BJ343" s="331" t="str">
        <f>IF(COUNT(BJ310,O347)=2,ROUND(BJ310*O347/SUM(O339:O348),#REF!),"")</f>
        <v/>
      </c>
      <c r="BK343" s="331" t="str">
        <f>IF(COUNT(BK310,P347)=2,ROUND(BK310*P347/SUM(P339:P348),#REF!),"")</f>
        <v/>
      </c>
      <c r="BL343" s="331" t="str">
        <f>IF(COUNT(BL310,Q347)=2,ROUND(BL310*Q347/SUM(Q339:Q348),#REF!),"")</f>
        <v/>
      </c>
      <c r="BM343" s="331" t="str">
        <f>IF(COUNT(BM310,R347)=2,ROUND(BM310*R347/SUM(R339:R348),#REF!),"")</f>
        <v/>
      </c>
      <c r="BN343" s="331" t="str">
        <f>IF(COUNT(BN310,S347)=2,ROUND(BN310*S347/SUM(S339:S348),#REF!),"")</f>
        <v/>
      </c>
      <c r="BO343" s="331" t="str">
        <f>IF(COUNT(BO310,T347)=2,ROUND(BO310*T347/SUM(T339:T348),#REF!),"")</f>
        <v/>
      </c>
      <c r="BP343" s="331" t="str">
        <f>IF(COUNT(BP310,U347)=2,ROUND(BP310*U347/SUM(U339:U348),#REF!),"")</f>
        <v/>
      </c>
      <c r="BQ343" s="331" t="str">
        <f>IF(COUNT(BQ310,V347)=2,ROUND(BQ310*V347/SUM(V339:V348),#REF!),"")</f>
        <v/>
      </c>
      <c r="BR343" s="331" t="str">
        <f>IF(COUNT(BR310,W347)=2,ROUND(BR310*W347/SUM(W339:W348),#REF!),"")</f>
        <v/>
      </c>
      <c r="BS343" s="569" t="e">
        <f>IF(#REF!="発電事業者","年間送電電力量（GWh）","年間受電電力量（GWh）")</f>
        <v>#REF!</v>
      </c>
      <c r="BT343" s="569"/>
      <c r="BU343" s="569"/>
      <c r="BV343" s="333" t="s">
        <v>25</v>
      </c>
      <c r="BW343" s="582"/>
      <c r="BX343" s="582"/>
      <c r="BY343" s="331" t="str">
        <f>IF(COUNT(BY310,X347)=2,ROUND(BY310*X347/SUM(X339:X348),#REF!),"")</f>
        <v/>
      </c>
      <c r="BZ343" s="331" t="str">
        <f>IF(COUNT(BZ310,Y347)=2,ROUND(BZ310*Y347/SUM(Y339:Y348),#REF!),"")</f>
        <v/>
      </c>
      <c r="CA343" s="331" t="str">
        <f>IF(COUNT(CA310,Z347)=2,ROUND(CA310*Z347/SUM(Z339:Z348),#REF!),"")</f>
        <v/>
      </c>
      <c r="CB343" s="331" t="str">
        <f>IF(COUNT(CB310,AA347)=2,ROUND(CB310*AA347/SUM(AA339:AA348),#REF!),"")</f>
        <v/>
      </c>
      <c r="CC343" s="331" t="str">
        <f>IF(COUNT(CC310,AB347)=2,ROUND(CC310*AB347/SUM(AB339:AB348),#REF!),"")</f>
        <v/>
      </c>
      <c r="CD343" s="331" t="str">
        <f>IF(COUNT(CD310,AC347)=2,ROUND(CD310*AC347/SUM(AC339:AC348),#REF!),"")</f>
        <v/>
      </c>
      <c r="CE343" s="331" t="str">
        <f>IF(COUNT(CE310,AD347)=2,ROUND(CE310*AD347/SUM(AD339:AD348),#REF!),"")</f>
        <v/>
      </c>
      <c r="CF343" s="331" t="str">
        <f>IF(COUNT(CF310,AE347)=2,ROUND(CF310*AE347/SUM(AE339:AE348),#REF!),"")</f>
        <v/>
      </c>
      <c r="CG343" s="331" t="str">
        <f>IF(COUNT(CG310,AF347)=2,ROUND(CG310*AF347/SUM(AF339:AF348),#REF!),"")</f>
        <v/>
      </c>
      <c r="CH343" s="565" t="str">
        <f>IF(COUNTA(AG347)=0,"",AG347)</f>
        <v/>
      </c>
      <c r="CI343" s="565"/>
      <c r="CJ343" s="565"/>
      <c r="CK343" s="565"/>
      <c r="CL343" s="565"/>
      <c r="CM343" s="565"/>
      <c r="CN343" s="565"/>
      <c r="CO343" s="565"/>
      <c r="CP343" s="565"/>
      <c r="CQ343" s="565"/>
    </row>
    <row r="344" spans="3:95" s="243" customFormat="1" ht="13.5" customHeight="1">
      <c r="C344" s="568"/>
      <c r="D344" s="568"/>
      <c r="E344" s="332"/>
      <c r="F344" s="569" t="str">
        <f t="shared" ca="1" si="21"/>
        <v/>
      </c>
      <c r="G344" s="569"/>
      <c r="H344" s="569"/>
      <c r="I344" s="333" t="str">
        <f>IF(E344="","",E303)</f>
        <v/>
      </c>
      <c r="J344" s="569" t="e">
        <f>J337&amp;"６"</f>
        <v>#REF!</v>
      </c>
      <c r="K344" s="569"/>
      <c r="L344" s="308"/>
      <c r="M344" s="308"/>
      <c r="N344" s="308"/>
      <c r="O344" s="308"/>
      <c r="P344" s="308"/>
      <c r="Q344" s="308"/>
      <c r="R344" s="308"/>
      <c r="S344" s="308"/>
      <c r="T344" s="308"/>
      <c r="U344" s="308"/>
      <c r="V344" s="308"/>
      <c r="W344" s="308"/>
      <c r="X344" s="308"/>
      <c r="Y344" s="308"/>
      <c r="Z344" s="308"/>
      <c r="AA344" s="308"/>
      <c r="AB344" s="308"/>
      <c r="AC344" s="308"/>
      <c r="AD344" s="308"/>
      <c r="AE344" s="308"/>
      <c r="AF344" s="308"/>
      <c r="AG344" s="570"/>
      <c r="AH344" s="570"/>
      <c r="AI344" s="570"/>
      <c r="AJ344" s="570"/>
      <c r="AK344" s="570"/>
      <c r="AL344" s="570"/>
      <c r="AM344" s="570"/>
      <c r="AN344" s="570"/>
      <c r="AO344" s="570"/>
      <c r="AP344" s="570"/>
      <c r="AR344" s="571" t="b">
        <f t="shared" si="20"/>
        <v>0</v>
      </c>
      <c r="AS344" s="571"/>
      <c r="AT344" s="571"/>
      <c r="AU344" s="282" t="s">
        <v>160</v>
      </c>
      <c r="AV344" s="275"/>
      <c r="AX344" s="569" t="str">
        <f>IF(C348="","",C348)</f>
        <v>自者保有電源</v>
      </c>
      <c r="AY344" s="569"/>
      <c r="AZ344" s="587" t="str">
        <f>IF(E348="","",E348)</f>
        <v/>
      </c>
      <c r="BA344" s="590" t="str">
        <f>IF(F348="","",F348)</f>
        <v/>
      </c>
      <c r="BB344" s="590"/>
      <c r="BC344" s="590"/>
      <c r="BD344" s="587" t="str">
        <f>IF(I348="","",I348)</f>
        <v/>
      </c>
      <c r="BE344" s="578" t="e">
        <f>IF(#REF!="発電事業者","送電電力（MW）","受電電力（MW）")</f>
        <v>#REF!</v>
      </c>
      <c r="BF344" s="579"/>
      <c r="BG344" s="331" t="str">
        <f>IF(COUNT(BG308,L348)=2,ROUND(BG308*L348/SUM(L339:L348),#REF!),"")</f>
        <v/>
      </c>
      <c r="BH344" s="331" t="str">
        <f>IF(COUNT(BH308,M348)=2,ROUND(BH308*M348/SUM(M339:M348),#REF!),"")</f>
        <v/>
      </c>
      <c r="BI344" s="331" t="str">
        <f>IF(COUNT(BI308,N348)=2,ROUND(BI308*N348/SUM(N339:N348),#REF!),"")</f>
        <v/>
      </c>
      <c r="BJ344" s="331" t="str">
        <f>IF(COUNT(BJ308,O348)=2,ROUND(BJ308*O348/SUM(O339:O348),#REF!),"")</f>
        <v/>
      </c>
      <c r="BK344" s="331" t="str">
        <f>IF(COUNT(BK308,P348)=2,ROUND(BK308*P348/SUM(P339:P348),#REF!),"")</f>
        <v/>
      </c>
      <c r="BL344" s="331" t="str">
        <f>IF(COUNT(BL308,Q348)=2,ROUND(BL308*Q348/SUM(Q339:Q348),#REF!),"")</f>
        <v/>
      </c>
      <c r="BM344" s="331" t="str">
        <f>IF(COUNT(BM308,R348)=2,ROUND(BM308*R348/SUM(R339:R348),#REF!),"")</f>
        <v/>
      </c>
      <c r="BN344" s="331" t="str">
        <f>IF(COUNT(BN308,S348)=2,ROUND(BN308*S348/SUM(S339:S348),#REF!),"")</f>
        <v/>
      </c>
      <c r="BO344" s="331" t="str">
        <f>IF(COUNT(BO308,T348)=2,ROUND(BO308*T348/SUM(T339:T348),#REF!),"")</f>
        <v/>
      </c>
      <c r="BP344" s="331" t="str">
        <f>IF(COUNT(BP308,U348)=2,ROUND(BP308*U348/SUM(U339:U348),#REF!),"")</f>
        <v/>
      </c>
      <c r="BQ344" s="331" t="str">
        <f>IF(COUNT(BQ308,V348)=2,ROUND(BQ308*V348/SUM(V339:V348),#REF!),"")</f>
        <v/>
      </c>
      <c r="BR344" s="331" t="str">
        <f>IF(COUNT(BR308,W348)=2,ROUND(BR308*W348/SUM(W339:W348),#REF!),"")</f>
        <v/>
      </c>
      <c r="BS344" s="569" t="e">
        <f>IF(#REF!="発電事業者","送電電力（MW）","受電電力（MW）")</f>
        <v>#REF!</v>
      </c>
      <c r="BT344" s="569"/>
      <c r="BU344" s="569"/>
      <c r="BV344" s="333" t="s">
        <v>171</v>
      </c>
      <c r="BW344" s="355" t="str">
        <f>IF(F336=0,IF(COUNT(BW308,I348)=2,ROUND(BW308*I348/100,#REF!),""),IF(COUNT(BW308,I348)=2,ROUND(BW308*I348/L311,#REF!),""))</f>
        <v/>
      </c>
      <c r="BX344" s="580"/>
      <c r="BY344" s="331" t="str">
        <f>IF(COUNT(BY308,X348)=2,ROUND(BY308*X348/SUM(X339:X348),#REF!),"")</f>
        <v/>
      </c>
      <c r="BZ344" s="331" t="str">
        <f>IF(COUNT(BZ308,Y348)=2,ROUND(BZ308*Y348/SUM(Y339:Y348),#REF!),"")</f>
        <v/>
      </c>
      <c r="CA344" s="331" t="str">
        <f>IF(COUNT(CA308,Z348)=2,ROUND(CA308*Z348/SUM(Z339:Z348),#REF!),"")</f>
        <v/>
      </c>
      <c r="CB344" s="331" t="str">
        <f>IF(COUNT(CB308,AA348)=2,ROUND(CB308*AA348/SUM(AA339:AA348),#REF!),"")</f>
        <v/>
      </c>
      <c r="CC344" s="331" t="str">
        <f>IF(COUNT(CC308,AB348)=2,ROUND(CC308*AB348/SUM(AB339:AB348),#REF!),"")</f>
        <v/>
      </c>
      <c r="CD344" s="331" t="str">
        <f>IF(COUNT(CD308,AC348)=2,ROUND(CD308*AC348/SUM(AC339:AC348),#REF!),"")</f>
        <v/>
      </c>
      <c r="CE344" s="331" t="str">
        <f>IF(COUNT(CE308,AD348)=2,ROUND(CE308*AD348/SUM(AD339:AD348),#REF!),"")</f>
        <v/>
      </c>
      <c r="CF344" s="331" t="str">
        <f>IF(COUNT(CF308,AE348)=2,ROUND(CF308*AE348/SUM(AE339:AE348),#REF!),"")</f>
        <v/>
      </c>
      <c r="CG344" s="331" t="str">
        <f>IF(COUNT(CG308,AF348)=2,ROUND(CG308*AF348/SUM(AF339:AF348),#REF!),"")</f>
        <v/>
      </c>
      <c r="CH344" s="563" t="s">
        <v>118</v>
      </c>
      <c r="CI344" s="563"/>
      <c r="CJ344" s="563"/>
      <c r="CK344" s="563"/>
      <c r="CL344" s="563"/>
      <c r="CM344" s="563"/>
      <c r="CN344" s="563"/>
      <c r="CO344" s="563"/>
      <c r="CP344" s="563"/>
      <c r="CQ344" s="563"/>
    </row>
    <row r="345" spans="3:95" s="243" customFormat="1" ht="13.5" customHeight="1">
      <c r="C345" s="568"/>
      <c r="D345" s="568"/>
      <c r="E345" s="332"/>
      <c r="F345" s="569" t="str">
        <f t="shared" ca="1" si="21"/>
        <v/>
      </c>
      <c r="G345" s="569"/>
      <c r="H345" s="569"/>
      <c r="I345" s="333" t="str">
        <f>IF(E345="","",E303)</f>
        <v/>
      </c>
      <c r="J345" s="569" t="e">
        <f>J337&amp;"７"</f>
        <v>#REF!</v>
      </c>
      <c r="K345" s="569"/>
      <c r="L345" s="308"/>
      <c r="M345" s="308"/>
      <c r="N345" s="308"/>
      <c r="O345" s="308"/>
      <c r="P345" s="308"/>
      <c r="Q345" s="308"/>
      <c r="R345" s="308"/>
      <c r="S345" s="308"/>
      <c r="T345" s="308"/>
      <c r="U345" s="308"/>
      <c r="V345" s="308"/>
      <c r="W345" s="308"/>
      <c r="X345" s="308"/>
      <c r="Y345" s="308"/>
      <c r="Z345" s="308"/>
      <c r="AA345" s="308"/>
      <c r="AB345" s="308"/>
      <c r="AC345" s="308"/>
      <c r="AD345" s="308"/>
      <c r="AE345" s="308"/>
      <c r="AF345" s="308"/>
      <c r="AG345" s="570"/>
      <c r="AH345" s="570"/>
      <c r="AI345" s="570"/>
      <c r="AJ345" s="570"/>
      <c r="AK345" s="570"/>
      <c r="AL345" s="570"/>
      <c r="AM345" s="570"/>
      <c r="AN345" s="570"/>
      <c r="AO345" s="570"/>
      <c r="AP345" s="570"/>
      <c r="AR345" s="571" t="b">
        <f t="shared" si="20"/>
        <v>0</v>
      </c>
      <c r="AS345" s="571"/>
      <c r="AT345" s="571"/>
      <c r="AU345" s="282" t="s">
        <v>160</v>
      </c>
      <c r="AV345" s="275"/>
      <c r="AX345" s="569"/>
      <c r="AY345" s="569"/>
      <c r="AZ345" s="588"/>
      <c r="BA345" s="590"/>
      <c r="BB345" s="590"/>
      <c r="BC345" s="590"/>
      <c r="BD345" s="588"/>
      <c r="BE345" s="583"/>
      <c r="BF345" s="584"/>
      <c r="BG345" s="259"/>
      <c r="BH345" s="259"/>
      <c r="BI345" s="259"/>
      <c r="BJ345" s="259"/>
      <c r="BK345" s="259"/>
      <c r="BL345" s="259"/>
      <c r="BM345" s="259"/>
      <c r="BN345" s="259"/>
      <c r="BO345" s="259"/>
      <c r="BP345" s="259"/>
      <c r="BQ345" s="259"/>
      <c r="BR345" s="259"/>
      <c r="BS345" s="569"/>
      <c r="BT345" s="569"/>
      <c r="BU345" s="569"/>
      <c r="BV345" s="333" t="s">
        <v>172</v>
      </c>
      <c r="BW345" s="355" t="str">
        <f>IF(F336=0,IF(COUNT(BW309,F348)=2,ROUND(BW309*F348/100,#REF!),""),IF(COUNT(BW309,F348)=2,ROUND(BW309*F348/Q309,#REF!),""))</f>
        <v/>
      </c>
      <c r="BX345" s="581"/>
      <c r="BY345" s="331" t="str">
        <f>IF(COUNT(BY309,X348)=2,ROUND(BY309*X348/SUM(X339:X348),#REF!),"")</f>
        <v/>
      </c>
      <c r="BZ345" s="331" t="str">
        <f>IF(COUNT(BZ309,Y348)=2,ROUND(BZ309*Y348/SUM(Y339:Y348),#REF!),"")</f>
        <v/>
      </c>
      <c r="CA345" s="331" t="str">
        <f>IF(COUNT(CA309,Z348)=2,ROUND(CA309*Z348/SUM(Z339:Z348),#REF!),"")</f>
        <v/>
      </c>
      <c r="CB345" s="331" t="str">
        <f>IF(COUNT(CB309,AA348)=2,ROUND(CB309*AA348/SUM(AA339:AA348),#REF!),"")</f>
        <v/>
      </c>
      <c r="CC345" s="331" t="str">
        <f>IF(COUNT(CC309,AB348)=2,ROUND(CC309*AB348/SUM(AB339:AB348),#REF!),"")</f>
        <v/>
      </c>
      <c r="CD345" s="331" t="str">
        <f>IF(COUNT(CD309,AC348)=2,ROUND(CD309*AC348/SUM(AC339:AC348),#REF!),"")</f>
        <v/>
      </c>
      <c r="CE345" s="331" t="str">
        <f>IF(COUNT(CE309,AD348)=2,ROUND(CE309*AD348/SUM(AD339:AD348),#REF!),"")</f>
        <v/>
      </c>
      <c r="CF345" s="331" t="str">
        <f>IF(COUNT(CF309,AE348)=2,ROUND(CF309*AE348/SUM(AE339:AE348),#REF!),"")</f>
        <v/>
      </c>
      <c r="CG345" s="331" t="str">
        <f>IF(COUNT(CG309,AF348)=2,ROUND(CG309*AF348/SUM(AF339:AF348),#REF!),"")</f>
        <v/>
      </c>
      <c r="CH345" s="564" t="str">
        <f>IF(CH344="","",CH344)</f>
        <v>地熱</v>
      </c>
      <c r="CI345" s="564"/>
      <c r="CJ345" s="564"/>
      <c r="CK345" s="564"/>
      <c r="CL345" s="564"/>
      <c r="CM345" s="564"/>
      <c r="CN345" s="564"/>
      <c r="CO345" s="564"/>
      <c r="CP345" s="564"/>
      <c r="CQ345" s="564"/>
    </row>
    <row r="346" spans="3:95" s="243" customFormat="1" ht="13.5" customHeight="1">
      <c r="C346" s="568"/>
      <c r="D346" s="568"/>
      <c r="E346" s="332"/>
      <c r="F346" s="569" t="str">
        <f t="shared" ca="1" si="21"/>
        <v/>
      </c>
      <c r="G346" s="569"/>
      <c r="H346" s="569"/>
      <c r="I346" s="333" t="str">
        <f>IF(E346="","",E303)</f>
        <v/>
      </c>
      <c r="J346" s="569" t="e">
        <f>J337&amp;"８"</f>
        <v>#REF!</v>
      </c>
      <c r="K346" s="569"/>
      <c r="L346" s="308"/>
      <c r="M346" s="308"/>
      <c r="N346" s="308"/>
      <c r="O346" s="308"/>
      <c r="P346" s="308"/>
      <c r="Q346" s="308"/>
      <c r="R346" s="308"/>
      <c r="S346" s="308"/>
      <c r="T346" s="308"/>
      <c r="U346" s="308"/>
      <c r="V346" s="308"/>
      <c r="W346" s="308"/>
      <c r="X346" s="308"/>
      <c r="Y346" s="308"/>
      <c r="Z346" s="308"/>
      <c r="AA346" s="308"/>
      <c r="AB346" s="308"/>
      <c r="AC346" s="308"/>
      <c r="AD346" s="308"/>
      <c r="AE346" s="308"/>
      <c r="AF346" s="308"/>
      <c r="AG346" s="570"/>
      <c r="AH346" s="570"/>
      <c r="AI346" s="570"/>
      <c r="AJ346" s="570"/>
      <c r="AK346" s="570"/>
      <c r="AL346" s="570"/>
      <c r="AM346" s="570"/>
      <c r="AN346" s="570"/>
      <c r="AO346" s="570"/>
      <c r="AP346" s="570"/>
      <c r="AR346" s="571" t="b">
        <f t="shared" si="20"/>
        <v>0</v>
      </c>
      <c r="AS346" s="571"/>
      <c r="AT346" s="571"/>
      <c r="AU346" s="282" t="s">
        <v>160</v>
      </c>
      <c r="AV346" s="257"/>
      <c r="AX346" s="569"/>
      <c r="AY346" s="569"/>
      <c r="AZ346" s="589"/>
      <c r="BA346" s="590"/>
      <c r="BB346" s="590"/>
      <c r="BC346" s="590"/>
      <c r="BD346" s="589"/>
      <c r="BE346" s="585" t="e">
        <f>IF(#REF!="発電事業者","月間送電電力量（GWh）","月間受電電力量（GWh）")</f>
        <v>#REF!</v>
      </c>
      <c r="BF346" s="586"/>
      <c r="BG346" s="297" t="str">
        <f>IF(COUNT(BG310,L348)=2,ROUND(BG310*L348/SUM(L339:L348),#REF!),"")</f>
        <v/>
      </c>
      <c r="BH346" s="297" t="str">
        <f>IF(COUNT(BH310,M348)=2,ROUND(BH310*M348/SUM(M339:M348),#REF!),"")</f>
        <v/>
      </c>
      <c r="BI346" s="297" t="str">
        <f>IF(COUNT(BI310,N348)=2,ROUND(BI310*N348/SUM(N339:N348),#REF!),"")</f>
        <v/>
      </c>
      <c r="BJ346" s="297" t="str">
        <f>IF(COUNT(BJ310,O348)=2,ROUND(BJ310*O348/SUM(O339:O348),#REF!),"")</f>
        <v/>
      </c>
      <c r="BK346" s="297" t="str">
        <f>IF(COUNT(BK310,P348)=2,ROUND(BK310*P348/SUM(P339:P348),#REF!),"")</f>
        <v/>
      </c>
      <c r="BL346" s="297" t="str">
        <f>IF(COUNT(BL310,Q348)=2,ROUND(BL310*Q348/SUM(Q339:Q348),#REF!),"")</f>
        <v/>
      </c>
      <c r="BM346" s="297" t="str">
        <f>IF(COUNT(BM310,R348)=2,ROUND(BM310*R348/SUM(R339:R348),#REF!),"")</f>
        <v/>
      </c>
      <c r="BN346" s="297" t="str">
        <f>IF(COUNT(BN310,S348)=2,ROUND(BN310*S348/SUM(S339:S348),#REF!),"")</f>
        <v/>
      </c>
      <c r="BO346" s="297" t="str">
        <f>IF(COUNT(BO310,T348)=2,ROUND(BO310*T348/SUM(T339:T348),#REF!),"")</f>
        <v/>
      </c>
      <c r="BP346" s="297" t="str">
        <f>IF(COUNT(BP310,U348)=2,ROUND(BP310*U348/SUM(U339:U348),#REF!),"")</f>
        <v/>
      </c>
      <c r="BQ346" s="297" t="str">
        <f>IF(COUNT(BQ310,V348)=2,ROUND(BQ310*V348/SUM(V339:V348),#REF!),"")</f>
        <v/>
      </c>
      <c r="BR346" s="297" t="str">
        <f>IF(COUNT(BR310,W348)=2,ROUND(BR310*W348/SUM(W339:W348),#REF!),"")</f>
        <v/>
      </c>
      <c r="BS346" s="569" t="e">
        <f>IF(#REF!="発電事業者","年間送電電力量（GWh）","年間受電電力量（GWh）")</f>
        <v>#REF!</v>
      </c>
      <c r="BT346" s="569"/>
      <c r="BU346" s="569"/>
      <c r="BV346" s="333" t="s">
        <v>25</v>
      </c>
      <c r="BW346" s="352"/>
      <c r="BX346" s="582"/>
      <c r="BY346" s="297" t="str">
        <f>IF(COUNT(BY310,X348)=2,ROUND(BY310*X348/SUM(X339:X348),#REF!),"")</f>
        <v/>
      </c>
      <c r="BZ346" s="297" t="str">
        <f>IF(COUNT(BZ310,Y348)=2,ROUND(BZ310*Y348/SUM(Y339:Y348),#REF!),"")</f>
        <v/>
      </c>
      <c r="CA346" s="297" t="str">
        <f>IF(COUNT(CA310,Z348)=2,ROUND(CA310*Z348/SUM(Z339:Z348),#REF!),"")</f>
        <v/>
      </c>
      <c r="CB346" s="297" t="str">
        <f>IF(COUNT(CB310,AA348)=2,ROUND(CB310*AA348/SUM(AA339:AA348),#REF!),"")</f>
        <v/>
      </c>
      <c r="CC346" s="297" t="str">
        <f>IF(COUNT(CC310,AB348)=2,ROUND(CC310*AB348/SUM(AB339:AB348),#REF!),"")</f>
        <v/>
      </c>
      <c r="CD346" s="297" t="str">
        <f>IF(COUNT(CD310,AC348)=2,ROUND(CD310*AC348/SUM(AC339:AC348),#REF!),"")</f>
        <v/>
      </c>
      <c r="CE346" s="297" t="str">
        <f>IF(COUNT(CE310,AD348)=2,ROUND(CE310*AD348/SUM(AD339:AD348),#REF!),"")</f>
        <v/>
      </c>
      <c r="CF346" s="297" t="str">
        <f>IF(COUNT(CF310,AE348)=2,ROUND(CF310*AE348/SUM(AE339:AE348),#REF!),"")</f>
        <v/>
      </c>
      <c r="CG346" s="297" t="str">
        <f>IF(COUNT(CG310,AF348)=2,ROUND(CG310*AF348/SUM(AF339:AF348),#REF!),"")</f>
        <v/>
      </c>
      <c r="CH346" s="565" t="str">
        <f>IF(COUNTA(AG348)=0,"",AG348)</f>
        <v/>
      </c>
      <c r="CI346" s="565"/>
      <c r="CJ346" s="565"/>
      <c r="CK346" s="565"/>
      <c r="CL346" s="565"/>
      <c r="CM346" s="565"/>
      <c r="CN346" s="565"/>
      <c r="CO346" s="565"/>
      <c r="CP346" s="565"/>
      <c r="CQ346" s="565"/>
    </row>
    <row r="347" spans="3:95" s="243" customFormat="1" ht="13.5" customHeight="1">
      <c r="C347" s="568"/>
      <c r="D347" s="568"/>
      <c r="E347" s="332"/>
      <c r="F347" s="569" t="str">
        <f t="shared" ca="1" si="21"/>
        <v/>
      </c>
      <c r="G347" s="569"/>
      <c r="H347" s="569"/>
      <c r="I347" s="333" t="str">
        <f>IF(E347="","",E303)</f>
        <v/>
      </c>
      <c r="J347" s="569" t="e">
        <f>J337&amp;"９"</f>
        <v>#REF!</v>
      </c>
      <c r="K347" s="569"/>
      <c r="L347" s="308"/>
      <c r="M347" s="308"/>
      <c r="N347" s="308"/>
      <c r="O347" s="308"/>
      <c r="P347" s="308"/>
      <c r="Q347" s="308"/>
      <c r="R347" s="308"/>
      <c r="S347" s="308"/>
      <c r="T347" s="308"/>
      <c r="U347" s="308"/>
      <c r="V347" s="308"/>
      <c r="W347" s="308"/>
      <c r="X347" s="308"/>
      <c r="Y347" s="308"/>
      <c r="Z347" s="308"/>
      <c r="AA347" s="308"/>
      <c r="AB347" s="308"/>
      <c r="AC347" s="308"/>
      <c r="AD347" s="308"/>
      <c r="AE347" s="308"/>
      <c r="AF347" s="308"/>
      <c r="AG347" s="570"/>
      <c r="AH347" s="570"/>
      <c r="AI347" s="570"/>
      <c r="AJ347" s="570"/>
      <c r="AK347" s="570"/>
      <c r="AL347" s="570"/>
      <c r="AM347" s="570"/>
      <c r="AN347" s="570"/>
      <c r="AO347" s="570"/>
      <c r="AP347" s="570"/>
      <c r="AR347" s="571" t="b">
        <f t="shared" si="20"/>
        <v>0</v>
      </c>
      <c r="AS347" s="571"/>
      <c r="AT347" s="571"/>
      <c r="AU347" s="282" t="s">
        <v>160</v>
      </c>
      <c r="AV347" s="275"/>
    </row>
    <row r="348" spans="3:95" s="243" customFormat="1" ht="13.5" customHeight="1">
      <c r="C348" s="572" t="s">
        <v>307</v>
      </c>
      <c r="D348" s="573"/>
      <c r="E348" s="353"/>
      <c r="F348" s="574"/>
      <c r="G348" s="575"/>
      <c r="H348" s="576"/>
      <c r="I348" s="354"/>
      <c r="J348" s="577"/>
      <c r="K348" s="577"/>
      <c r="L348" s="308"/>
      <c r="M348" s="308"/>
      <c r="N348" s="308"/>
      <c r="O348" s="308"/>
      <c r="P348" s="308"/>
      <c r="Q348" s="308"/>
      <c r="R348" s="308"/>
      <c r="S348" s="308"/>
      <c r="T348" s="308"/>
      <c r="U348" s="308"/>
      <c r="V348" s="308"/>
      <c r="W348" s="308"/>
      <c r="X348" s="308"/>
      <c r="Y348" s="308"/>
      <c r="Z348" s="308"/>
      <c r="AA348" s="308"/>
      <c r="AB348" s="308"/>
      <c r="AC348" s="308"/>
      <c r="AD348" s="308"/>
      <c r="AE348" s="308"/>
      <c r="AF348" s="308"/>
      <c r="AG348" s="570"/>
      <c r="AH348" s="570"/>
      <c r="AI348" s="570"/>
      <c r="AJ348" s="570"/>
      <c r="AK348" s="570"/>
      <c r="AL348" s="570"/>
      <c r="AM348" s="570"/>
      <c r="AN348" s="570"/>
      <c r="AO348" s="570"/>
      <c r="AP348" s="570"/>
      <c r="AR348" s="571" t="b">
        <f t="shared" si="20"/>
        <v>0</v>
      </c>
      <c r="AS348" s="571"/>
      <c r="AT348" s="571"/>
      <c r="AU348" s="282" t="s">
        <v>160</v>
      </c>
    </row>
    <row r="349" spans="3:95" s="243" customFormat="1" ht="13.5" hidden="1" customHeight="1"/>
    <row r="350" spans="3:95" s="243" customFormat="1" ht="13.5" hidden="1" customHeight="1">
      <c r="AV350" s="268"/>
    </row>
    <row r="351" spans="3:95" s="243" customFormat="1" ht="13.5" hidden="1" customHeight="1">
      <c r="AV351" s="268"/>
    </row>
    <row r="352" spans="3:95" s="243" customFormat="1" ht="13.5" hidden="1" customHeight="1">
      <c r="AV352" s="268"/>
    </row>
    <row r="353" spans="3:100" s="243" customFormat="1" ht="13.5" hidden="1" customHeight="1">
      <c r="AV353" s="268"/>
    </row>
    <row r="354" spans="3:100" s="243" customFormat="1" ht="13.5" hidden="1" customHeight="1">
      <c r="AV354" s="268"/>
    </row>
    <row r="355" spans="3:100" s="243" customFormat="1" ht="13.5" hidden="1" customHeight="1">
      <c r="AV355" s="268"/>
    </row>
    <row r="356" spans="3:100" s="243" customFormat="1" ht="13.5" hidden="1" customHeight="1">
      <c r="AV356" s="268"/>
    </row>
    <row r="357" spans="3:100" s="243" customFormat="1" ht="13.5" hidden="1" customHeight="1">
      <c r="AV357" s="268"/>
    </row>
    <row r="358" spans="3:100" s="243" customFormat="1" ht="13.5" hidden="1" customHeight="1">
      <c r="AV358" s="268"/>
    </row>
    <row r="359" spans="3:100" s="243" customFormat="1" ht="13.5" hidden="1" customHeight="1">
      <c r="AV359" s="268"/>
    </row>
    <row r="360" spans="3:100" s="243" customFormat="1" ht="13.5" hidden="1" customHeight="1">
      <c r="AV360" s="268"/>
    </row>
    <row r="361" spans="3:100" s="243" customFormat="1" ht="13.5" hidden="1" customHeight="1">
      <c r="AV361" s="268"/>
    </row>
    <row r="362" spans="3:100" s="243" customFormat="1" ht="13.5" customHeight="1">
      <c r="AQ362" s="268"/>
      <c r="AR362" s="268"/>
      <c r="AS362" s="268"/>
      <c r="AT362" s="268"/>
      <c r="AU362" s="268"/>
    </row>
    <row r="363" spans="3:100" s="243" customFormat="1" ht="13.5" customHeight="1">
      <c r="C363" s="651" t="s">
        <v>8</v>
      </c>
      <c r="D363" s="651"/>
      <c r="E363" s="562" t="s">
        <v>107</v>
      </c>
      <c r="F363" s="562"/>
      <c r="G363" s="279"/>
    </row>
    <row r="364" spans="3:100" s="243" customFormat="1" ht="13.5" customHeight="1">
      <c r="C364" s="651"/>
      <c r="D364" s="651"/>
      <c r="E364" s="562"/>
      <c r="F364" s="562"/>
      <c r="G364" s="279"/>
      <c r="I364" s="244"/>
    </row>
    <row r="365" spans="3:100" s="243" customFormat="1" ht="13.5" customHeight="1">
      <c r="C365" s="235" t="s">
        <v>254</v>
      </c>
      <c r="D365" s="279"/>
      <c r="E365" s="279"/>
      <c r="F365" s="279"/>
      <c r="G365" s="279"/>
      <c r="I365" s="244"/>
      <c r="BC365" s="239" t="e">
        <f>IF(#REF!="発電事業者","算定結果　様式第３２第１表～第４表（保有電源新エネ欄他）","算定結果　様式第３２第１表・第２表（年度末電源構成・発電端電力量）")</f>
        <v>#REF!</v>
      </c>
      <c r="CT365" s="296" t="s">
        <v>114</v>
      </c>
      <c r="CV365" s="286" t="str">
        <f>IF(COUNT(H369:Z392)&gt;0,"○","")</f>
        <v/>
      </c>
    </row>
    <row r="366" spans="3:100" s="243" customFormat="1" ht="13.5" customHeight="1">
      <c r="C366" s="652"/>
      <c r="D366" s="653"/>
      <c r="E366" s="653"/>
      <c r="F366" s="653"/>
      <c r="G366" s="654"/>
      <c r="H366" s="594" t="str">
        <f>$H$66</f>
        <v>地熱</v>
      </c>
      <c r="I366" s="594"/>
      <c r="J366" s="594"/>
      <c r="K366" s="594"/>
      <c r="L366" s="594"/>
      <c r="M366" s="594"/>
      <c r="N366" s="594"/>
      <c r="O366" s="594"/>
      <c r="P366" s="594"/>
      <c r="Q366" s="594"/>
      <c r="R366" s="594"/>
      <c r="S366" s="594"/>
      <c r="T366" s="594"/>
      <c r="U366" s="594"/>
      <c r="V366" s="594"/>
      <c r="W366" s="594"/>
      <c r="X366" s="594"/>
      <c r="Y366" s="594"/>
      <c r="Z366" s="594"/>
      <c r="AA366" s="245"/>
      <c r="AB366" s="245"/>
      <c r="AC366" s="245"/>
      <c r="AD366" s="298"/>
      <c r="AE366" s="298"/>
      <c r="AF366" s="298"/>
      <c r="AG366" s="298"/>
      <c r="AH366" s="298"/>
      <c r="AI366" s="268"/>
      <c r="AJ366" s="268"/>
      <c r="AK366" s="268"/>
      <c r="AL366" s="268"/>
      <c r="AM366" s="268"/>
      <c r="AN366" s="268"/>
      <c r="AO366" s="268"/>
      <c r="AP366" s="268"/>
      <c r="AQ366" s="268"/>
      <c r="AR366" s="268"/>
      <c r="AS366" s="268"/>
      <c r="AT366" s="268"/>
      <c r="AU366" s="268"/>
      <c r="BB366" s="246"/>
      <c r="BC366" s="659" t="s">
        <v>256</v>
      </c>
      <c r="BD366" s="659"/>
      <c r="BE366" s="659"/>
      <c r="BF366" s="659"/>
      <c r="BG366" s="601" t="e">
        <f>DATE(#REF!,1,1)</f>
        <v>#REF!</v>
      </c>
      <c r="BH366" s="602"/>
      <c r="BI366" s="602"/>
      <c r="BJ366" s="602"/>
      <c r="BK366" s="602"/>
      <c r="BL366" s="602"/>
      <c r="BM366" s="602"/>
      <c r="BN366" s="602"/>
      <c r="BO366" s="602"/>
      <c r="BP366" s="602"/>
      <c r="BQ366" s="602"/>
      <c r="BR366" s="603"/>
      <c r="BS366" s="659" t="s">
        <v>257</v>
      </c>
      <c r="BT366" s="659"/>
      <c r="BU366" s="659"/>
      <c r="BV366" s="659"/>
      <c r="BW366" s="592" t="e">
        <f>DATE(#REF!-1,1,1)</f>
        <v>#REF!</v>
      </c>
      <c r="BX366" s="592" t="e">
        <f>DATE(#REF!,1,1)</f>
        <v>#REF!</v>
      </c>
      <c r="BY366" s="592" t="e">
        <f>DATE(#REF!+1,1,1)</f>
        <v>#REF!</v>
      </c>
      <c r="BZ366" s="592" t="e">
        <f>DATE(#REF!+2,1,1)</f>
        <v>#REF!</v>
      </c>
      <c r="CA366" s="592" t="e">
        <f>DATE(#REF!+3,1,1)</f>
        <v>#REF!</v>
      </c>
      <c r="CB366" s="592" t="e">
        <f>DATE(#REF!+4,1,1)</f>
        <v>#REF!</v>
      </c>
      <c r="CC366" s="592" t="e">
        <f>DATE(#REF!+5,1,1)</f>
        <v>#REF!</v>
      </c>
      <c r="CD366" s="592" t="e">
        <f>DATE(#REF!+6,1,1)</f>
        <v>#REF!</v>
      </c>
      <c r="CE366" s="592" t="e">
        <f>DATE(#REF!+7,1,1)</f>
        <v>#REF!</v>
      </c>
      <c r="CF366" s="592" t="e">
        <f>DATE(#REF!+8,1,1)</f>
        <v>#REF!</v>
      </c>
      <c r="CG366" s="592" t="e">
        <f>DATE(#REF!+9,1,1)</f>
        <v>#REF!</v>
      </c>
      <c r="CH366" s="273"/>
      <c r="CI366" s="273"/>
      <c r="CJ366" s="273"/>
      <c r="CK366" s="273"/>
      <c r="CL366" s="273"/>
      <c r="CM366" s="273"/>
      <c r="CN366" s="273"/>
      <c r="CO366" s="273"/>
      <c r="CP366" s="273"/>
      <c r="CQ366" s="273"/>
    </row>
    <row r="367" spans="3:100" s="243" customFormat="1" ht="13.5" customHeight="1">
      <c r="C367" s="661"/>
      <c r="D367" s="662"/>
      <c r="E367" s="662"/>
      <c r="F367" s="662"/>
      <c r="G367" s="663"/>
      <c r="H367" s="595" t="s">
        <v>194</v>
      </c>
      <c r="I367" s="595" t="s">
        <v>195</v>
      </c>
      <c r="J367" s="595" t="s">
        <v>161</v>
      </c>
      <c r="K367" s="595" t="s">
        <v>162</v>
      </c>
      <c r="L367" s="595" t="s">
        <v>163</v>
      </c>
      <c r="M367" s="595" t="s">
        <v>164</v>
      </c>
      <c r="N367" s="595" t="s">
        <v>165</v>
      </c>
      <c r="O367" s="595" t="s">
        <v>166</v>
      </c>
      <c r="P367" s="595" t="s">
        <v>167</v>
      </c>
      <c r="Q367" s="595" t="s">
        <v>168</v>
      </c>
      <c r="R367" s="595" t="s">
        <v>169</v>
      </c>
      <c r="S367" s="595" t="s">
        <v>170</v>
      </c>
      <c r="T367" s="595" t="s">
        <v>25</v>
      </c>
      <c r="U367" s="637"/>
      <c r="V367" s="638"/>
      <c r="W367" s="638"/>
      <c r="X367" s="638"/>
      <c r="Y367" s="638"/>
      <c r="Z367" s="639"/>
      <c r="AA367" s="245"/>
      <c r="AB367" s="245"/>
      <c r="AC367" s="245"/>
      <c r="AD367" s="298"/>
      <c r="AE367" s="298"/>
      <c r="AF367" s="298"/>
      <c r="AG367" s="298"/>
      <c r="AH367" s="298"/>
      <c r="AI367" s="245"/>
      <c r="AJ367" s="245"/>
      <c r="AK367" s="245"/>
      <c r="AL367" s="245"/>
      <c r="AM367" s="245"/>
      <c r="AN367" s="245"/>
      <c r="AO367" s="245"/>
      <c r="AP367" s="245"/>
      <c r="AQ367" s="245"/>
      <c r="AR367" s="245"/>
      <c r="AS367" s="245"/>
      <c r="AT367" s="245"/>
      <c r="AU367" s="245"/>
      <c r="AX367" s="280"/>
      <c r="AY367" s="280"/>
      <c r="AZ367" s="280"/>
      <c r="BA367" s="280"/>
      <c r="BB367" s="246"/>
      <c r="BC367" s="659"/>
      <c r="BD367" s="659"/>
      <c r="BE367" s="659"/>
      <c r="BF367" s="659"/>
      <c r="BG367" s="334" t="s">
        <v>194</v>
      </c>
      <c r="BH367" s="334" t="s">
        <v>195</v>
      </c>
      <c r="BI367" s="334" t="s">
        <v>161</v>
      </c>
      <c r="BJ367" s="334" t="s">
        <v>162</v>
      </c>
      <c r="BK367" s="334" t="s">
        <v>163</v>
      </c>
      <c r="BL367" s="334" t="s">
        <v>164</v>
      </c>
      <c r="BM367" s="334" t="s">
        <v>165</v>
      </c>
      <c r="BN367" s="334" t="s">
        <v>166</v>
      </c>
      <c r="BO367" s="334" t="s">
        <v>167</v>
      </c>
      <c r="BP367" s="334" t="s">
        <v>168</v>
      </c>
      <c r="BQ367" s="334" t="s">
        <v>169</v>
      </c>
      <c r="BR367" s="334" t="s">
        <v>170</v>
      </c>
      <c r="BS367" s="659"/>
      <c r="BT367" s="659"/>
      <c r="BU367" s="659"/>
      <c r="BV367" s="659"/>
      <c r="BW367" s="593"/>
      <c r="BX367" s="593"/>
      <c r="BY367" s="593"/>
      <c r="BZ367" s="593"/>
      <c r="CA367" s="593"/>
      <c r="CB367" s="593"/>
      <c r="CC367" s="593"/>
      <c r="CD367" s="593"/>
      <c r="CE367" s="593"/>
      <c r="CF367" s="593"/>
      <c r="CG367" s="593"/>
      <c r="CH367" s="273"/>
      <c r="CI367" s="273"/>
      <c r="CJ367" s="273"/>
      <c r="CK367" s="273"/>
      <c r="CL367" s="273"/>
      <c r="CM367" s="273"/>
      <c r="CN367" s="273"/>
      <c r="CO367" s="273"/>
      <c r="CP367" s="273"/>
      <c r="CQ367" s="273"/>
    </row>
    <row r="368" spans="3:100" s="243" customFormat="1" ht="13.5" customHeight="1">
      <c r="C368" s="655"/>
      <c r="D368" s="656"/>
      <c r="E368" s="656"/>
      <c r="F368" s="656"/>
      <c r="G368" s="657"/>
      <c r="H368" s="596"/>
      <c r="I368" s="596"/>
      <c r="J368" s="596"/>
      <c r="K368" s="596"/>
      <c r="L368" s="596"/>
      <c r="M368" s="596"/>
      <c r="N368" s="596"/>
      <c r="O368" s="596"/>
      <c r="P368" s="596"/>
      <c r="Q368" s="596"/>
      <c r="R368" s="596"/>
      <c r="S368" s="596"/>
      <c r="T368" s="596"/>
      <c r="U368" s="640"/>
      <c r="V368" s="641"/>
      <c r="W368" s="641"/>
      <c r="X368" s="641"/>
      <c r="Y368" s="641"/>
      <c r="Z368" s="642"/>
      <c r="AA368" s="250"/>
      <c r="AB368" s="250"/>
      <c r="AC368" s="250"/>
      <c r="AD368" s="268"/>
      <c r="AE368" s="268"/>
      <c r="AF368" s="268"/>
      <c r="AG368" s="268"/>
      <c r="AH368" s="268"/>
      <c r="AI368" s="250"/>
      <c r="AJ368" s="250"/>
      <c r="AK368" s="250"/>
      <c r="AL368" s="250"/>
      <c r="AM368" s="250"/>
      <c r="AN368" s="250"/>
      <c r="AO368" s="250"/>
      <c r="AP368" s="250"/>
      <c r="AQ368" s="250"/>
      <c r="AR368" s="250"/>
      <c r="AS368" s="250"/>
      <c r="AT368" s="250"/>
      <c r="AU368" s="250"/>
      <c r="AX368" s="280"/>
      <c r="AY368" s="280"/>
      <c r="AZ368" s="280"/>
      <c r="BA368" s="280"/>
      <c r="BB368" s="246"/>
      <c r="BC368" s="634" t="s">
        <v>198</v>
      </c>
      <c r="BD368" s="635"/>
      <c r="BE368" s="635"/>
      <c r="BF368" s="636"/>
      <c r="BG368" s="297" t="str">
        <f t="shared" ref="BG368:BR368" si="22">IF(COUNT(H373)=0,"",H373)</f>
        <v/>
      </c>
      <c r="BH368" s="297" t="str">
        <f t="shared" si="22"/>
        <v/>
      </c>
      <c r="BI368" s="297" t="str">
        <f t="shared" si="22"/>
        <v/>
      </c>
      <c r="BJ368" s="297" t="str">
        <f t="shared" si="22"/>
        <v/>
      </c>
      <c r="BK368" s="297" t="str">
        <f t="shared" si="22"/>
        <v/>
      </c>
      <c r="BL368" s="297" t="str">
        <f t="shared" si="22"/>
        <v/>
      </c>
      <c r="BM368" s="297" t="str">
        <f t="shared" si="22"/>
        <v/>
      </c>
      <c r="BN368" s="297" t="str">
        <f t="shared" si="22"/>
        <v/>
      </c>
      <c r="BO368" s="297" t="str">
        <f t="shared" si="22"/>
        <v/>
      </c>
      <c r="BP368" s="297" t="str">
        <f t="shared" si="22"/>
        <v/>
      </c>
      <c r="BQ368" s="297" t="str">
        <f t="shared" si="22"/>
        <v/>
      </c>
      <c r="BR368" s="297" t="str">
        <f t="shared" si="22"/>
        <v/>
      </c>
      <c r="BS368" s="597" t="s">
        <v>198</v>
      </c>
      <c r="BT368" s="633"/>
      <c r="BU368" s="598"/>
      <c r="BV368" s="334" t="s">
        <v>171</v>
      </c>
      <c r="BW368" s="253" t="str">
        <f>IF(COUNT(L371)=0,"",L371)</f>
        <v/>
      </c>
      <c r="BX368" s="253" t="str">
        <f>IF(COUNT(L373)=0,"",L373)</f>
        <v/>
      </c>
      <c r="BY368" s="253" t="str">
        <f>IF(COUNT(L375)=0,"",L375)</f>
        <v/>
      </c>
      <c r="BZ368" s="253" t="str">
        <f>IF(COUNT(L377)=0,"",L377)</f>
        <v/>
      </c>
      <c r="CA368" s="253" t="str">
        <f>IF(COUNT(L379)=0,"",L379)</f>
        <v/>
      </c>
      <c r="CB368" s="253" t="str">
        <f>IF(COUNT(L381)=0,"",L381)</f>
        <v/>
      </c>
      <c r="CC368" s="253" t="str">
        <f>IF(COUNT(L383)=0,"",L383)</f>
        <v/>
      </c>
      <c r="CD368" s="253" t="str">
        <f>IF(COUNT(L385)=0,"",L385)</f>
        <v/>
      </c>
      <c r="CE368" s="253" t="str">
        <f>IF(COUNT(L387)=0,"",L387)</f>
        <v/>
      </c>
      <c r="CF368" s="253" t="str">
        <f>IF(COUNT(L389)=0,"",L389)</f>
        <v/>
      </c>
      <c r="CG368" s="253" t="str">
        <f>IF(COUNT(L391)=0,"",L391)</f>
        <v/>
      </c>
      <c r="CH368" s="257"/>
      <c r="CI368" s="257"/>
      <c r="CJ368" s="257"/>
      <c r="CK368" s="257"/>
      <c r="CL368" s="257"/>
      <c r="CM368" s="257"/>
      <c r="CN368" s="257"/>
      <c r="CO368" s="257"/>
      <c r="CP368" s="257"/>
      <c r="CQ368" s="257"/>
    </row>
    <row r="369" spans="3:95" s="243" customFormat="1" ht="13.5" customHeight="1">
      <c r="C369" s="604" t="e">
        <f>DATE(#REF!-2,1,1)</f>
        <v>#REF!</v>
      </c>
      <c r="D369" s="605"/>
      <c r="E369" s="613" t="s">
        <v>198</v>
      </c>
      <c r="F369" s="614"/>
      <c r="G369" s="615"/>
      <c r="H369" s="255"/>
      <c r="I369" s="255"/>
      <c r="J369" s="255"/>
      <c r="K369" s="255"/>
      <c r="L369" s="255"/>
      <c r="M369" s="255"/>
      <c r="N369" s="255"/>
      <c r="O369" s="255"/>
      <c r="P369" s="255"/>
      <c r="Q369" s="256"/>
      <c r="R369" s="256"/>
      <c r="S369" s="256"/>
      <c r="T369" s="255"/>
      <c r="U369" s="578"/>
      <c r="V369" s="644"/>
      <c r="W369" s="644"/>
      <c r="X369" s="644"/>
      <c r="Y369" s="644"/>
      <c r="Z369" s="579"/>
      <c r="AA369" s="257"/>
      <c r="AB369" s="257"/>
      <c r="AC369" s="257"/>
      <c r="AD369" s="299"/>
      <c r="AE369" s="299"/>
      <c r="AF369" s="268"/>
      <c r="AG369" s="268"/>
      <c r="AH369" s="268"/>
      <c r="AI369" s="257"/>
      <c r="AJ369" s="257"/>
      <c r="AK369" s="257"/>
      <c r="AL369" s="257"/>
      <c r="AM369" s="257"/>
      <c r="AN369" s="257"/>
      <c r="AO369" s="257"/>
      <c r="AP369" s="257"/>
      <c r="AQ369" s="257"/>
      <c r="AR369" s="257"/>
      <c r="AS369" s="257"/>
      <c r="AT369" s="257"/>
      <c r="AU369" s="257"/>
      <c r="AX369" s="280"/>
      <c r="AY369" s="280"/>
      <c r="AZ369" s="280"/>
      <c r="BA369" s="280"/>
      <c r="BB369" s="246"/>
      <c r="BC369" s="648"/>
      <c r="BD369" s="649"/>
      <c r="BE369" s="649"/>
      <c r="BF369" s="650"/>
      <c r="BG369" s="259"/>
      <c r="BH369" s="259"/>
      <c r="BI369" s="259"/>
      <c r="BJ369" s="259"/>
      <c r="BK369" s="259"/>
      <c r="BL369" s="259"/>
      <c r="BM369" s="259"/>
      <c r="BN369" s="259"/>
      <c r="BO369" s="259"/>
      <c r="BP369" s="259"/>
      <c r="BQ369" s="259"/>
      <c r="BR369" s="259"/>
      <c r="BS369" s="599"/>
      <c r="BT369" s="643"/>
      <c r="BU369" s="600"/>
      <c r="BV369" s="334" t="s">
        <v>172</v>
      </c>
      <c r="BW369" s="253" t="str">
        <f>IF(COUNT(Q369)=0,"",Q369)</f>
        <v/>
      </c>
      <c r="BX369" s="253" t="str">
        <f>IF(COUNT(Q373)=0,"",Q373)</f>
        <v/>
      </c>
      <c r="BY369" s="253" t="str">
        <f>IF(COUNT(Q375)=0,"",Q375)</f>
        <v/>
      </c>
      <c r="BZ369" s="253" t="str">
        <f>IF(COUNT(Q377)=0,"",Q377)</f>
        <v/>
      </c>
      <c r="CA369" s="253" t="str">
        <f>IF(COUNT(Q379)=0,"",Q379)</f>
        <v/>
      </c>
      <c r="CB369" s="253" t="str">
        <f>IF(COUNT(Q381)=0,"",Q381)</f>
        <v/>
      </c>
      <c r="CC369" s="253" t="str">
        <f>IF(COUNT(Q383)=0,"",Q383)</f>
        <v/>
      </c>
      <c r="CD369" s="253" t="str">
        <f>IF(COUNT(Q385)=0,"",Q385)</f>
        <v/>
      </c>
      <c r="CE369" s="253" t="str">
        <f>IF(COUNT(Q387)=0,"",Q387)</f>
        <v/>
      </c>
      <c r="CF369" s="253" t="str">
        <f>IF(COUNT(Q389)=0,"",Q389)</f>
        <v/>
      </c>
      <c r="CG369" s="253" t="str">
        <f>IF(COUNT(Q391)=0,"",Q391)</f>
        <v/>
      </c>
      <c r="CH369" s="257"/>
      <c r="CI369" s="257"/>
      <c r="CJ369" s="257"/>
      <c r="CK369" s="257"/>
      <c r="CL369" s="257"/>
      <c r="CM369" s="257"/>
      <c r="CN369" s="257"/>
      <c r="CO369" s="257"/>
      <c r="CP369" s="257"/>
      <c r="CQ369" s="257"/>
    </row>
    <row r="370" spans="3:95" s="243" customFormat="1" ht="13.5" customHeight="1">
      <c r="C370" s="606"/>
      <c r="D370" s="607"/>
      <c r="E370" s="608" t="s">
        <v>252</v>
      </c>
      <c r="F370" s="609"/>
      <c r="G370" s="610"/>
      <c r="H370" s="260"/>
      <c r="I370" s="260"/>
      <c r="J370" s="260"/>
      <c r="K370" s="260"/>
      <c r="L370" s="260"/>
      <c r="M370" s="260"/>
      <c r="N370" s="260"/>
      <c r="O370" s="260"/>
      <c r="P370" s="260"/>
      <c r="Q370" s="261"/>
      <c r="R370" s="261"/>
      <c r="S370" s="261"/>
      <c r="T370" s="262" t="str">
        <f>IF(COUNT(H370:S370)=0,"",SUMPRODUCT(ROUND(H370:S370,1)))</f>
        <v/>
      </c>
      <c r="U370" s="645"/>
      <c r="V370" s="646"/>
      <c r="W370" s="646"/>
      <c r="X370" s="646"/>
      <c r="Y370" s="646"/>
      <c r="Z370" s="647"/>
      <c r="AA370" s="257"/>
      <c r="AB370" s="257"/>
      <c r="AC370" s="257"/>
      <c r="AD370" s="299"/>
      <c r="AE370" s="299"/>
      <c r="AF370" s="268"/>
      <c r="AG370" s="268"/>
      <c r="AH370" s="268"/>
      <c r="AI370" s="271"/>
      <c r="AJ370" s="271"/>
      <c r="AK370" s="271"/>
      <c r="AL370" s="271"/>
      <c r="AM370" s="271"/>
      <c r="AN370" s="271"/>
      <c r="AO370" s="271"/>
      <c r="AP370" s="271"/>
      <c r="AQ370" s="271"/>
      <c r="AR370" s="271"/>
      <c r="AS370" s="271"/>
      <c r="AT370" s="271"/>
      <c r="AU370" s="272"/>
      <c r="AX370" s="280"/>
      <c r="AY370" s="280"/>
      <c r="AZ370" s="280"/>
      <c r="BA370" s="280"/>
      <c r="BB370" s="246"/>
      <c r="BC370" s="594" t="s">
        <v>205</v>
      </c>
      <c r="BD370" s="594"/>
      <c r="BE370" s="594"/>
      <c r="BF370" s="594"/>
      <c r="BG370" s="253" t="str">
        <f>IF(COUNT(H374)=0,"",ROUND(H374,#REF!))</f>
        <v/>
      </c>
      <c r="BH370" s="253" t="str">
        <f>IF(COUNT(I374)=0,"",ROUND(I374,#REF!))</f>
        <v/>
      </c>
      <c r="BI370" s="253" t="str">
        <f>IF(COUNT(J374)=0,"",ROUND(J374,#REF!))</f>
        <v/>
      </c>
      <c r="BJ370" s="253" t="str">
        <f>IF(COUNT(K374)=0,"",ROUND(K374,#REF!))</f>
        <v/>
      </c>
      <c r="BK370" s="253" t="str">
        <f>IF(COUNT(L374)=0,"",ROUND(L374,#REF!))</f>
        <v/>
      </c>
      <c r="BL370" s="253" t="str">
        <f>IF(COUNT(M374)=0,"",ROUND(M374,#REF!))</f>
        <v/>
      </c>
      <c r="BM370" s="253" t="str">
        <f>IF(COUNT(N374)=0,"",ROUND(N374,#REF!))</f>
        <v/>
      </c>
      <c r="BN370" s="253" t="str">
        <f>IF(COUNT(O374)=0,"",ROUND(O374,#REF!))</f>
        <v/>
      </c>
      <c r="BO370" s="253" t="str">
        <f>IF(COUNT(P374)=0,"",ROUND(P374,#REF!))</f>
        <v/>
      </c>
      <c r="BP370" s="253" t="str">
        <f>IF(COUNT(Q374)=0,"",ROUND(Q374,#REF!))</f>
        <v/>
      </c>
      <c r="BQ370" s="253" t="str">
        <f>IF(COUNT(R374)=0,"",ROUND(R374,#REF!))</f>
        <v/>
      </c>
      <c r="BR370" s="253" t="str">
        <f>IF(COUNT(S374)=0,"",ROUND(S374,#REF!))</f>
        <v/>
      </c>
      <c r="BS370" s="634" t="s">
        <v>205</v>
      </c>
      <c r="BT370" s="635"/>
      <c r="BU370" s="636"/>
      <c r="BV370" s="334" t="s">
        <v>25</v>
      </c>
      <c r="BW370" s="253" t="str">
        <f>IF(COUNT(T372)=0,"",T372)</f>
        <v/>
      </c>
      <c r="BX370" s="253" t="str">
        <f>IF(COUNT(T374)=0,"",T374)</f>
        <v/>
      </c>
      <c r="BY370" s="253" t="str">
        <f>IF(COUNT(T376)=0,"",T376)</f>
        <v/>
      </c>
      <c r="BZ370" s="266" t="str">
        <f>IF(COUNT(T378)=0,"",T378)</f>
        <v/>
      </c>
      <c r="CA370" s="253" t="str">
        <f>IF(COUNT(T380)=0,"",T380)</f>
        <v/>
      </c>
      <c r="CB370" s="253" t="str">
        <f>IF(COUNT(T382)=0,"",T382)</f>
        <v/>
      </c>
      <c r="CC370" s="253" t="str">
        <f>IF(COUNT(T384)=0,"",T384)</f>
        <v/>
      </c>
      <c r="CD370" s="253" t="str">
        <f>IF(COUNT(T386)=0,"",T386)</f>
        <v/>
      </c>
      <c r="CE370" s="253" t="str">
        <f>IF(COUNT(T388)=0,"",T388)</f>
        <v/>
      </c>
      <c r="CF370" s="253" t="str">
        <f>IF(COUNT(T390)=0,"",T390)</f>
        <v/>
      </c>
      <c r="CG370" s="253" t="str">
        <f>IF(COUNT(T392)=0,"",T392)</f>
        <v/>
      </c>
      <c r="CH370" s="257"/>
      <c r="CI370" s="257"/>
      <c r="CJ370" s="257"/>
      <c r="CK370" s="257"/>
      <c r="CL370" s="257"/>
      <c r="CM370" s="257"/>
      <c r="CN370" s="257"/>
      <c r="CO370" s="257"/>
      <c r="CP370" s="257"/>
      <c r="CQ370" s="257"/>
    </row>
    <row r="371" spans="3:95" s="243" customFormat="1" ht="13.5" customHeight="1">
      <c r="C371" s="604" t="e">
        <f>DATE(#REF!-1,1,1)</f>
        <v>#REF!</v>
      </c>
      <c r="D371" s="605"/>
      <c r="E371" s="613" t="s">
        <v>198</v>
      </c>
      <c r="F371" s="614"/>
      <c r="G371" s="615"/>
      <c r="H371" s="256"/>
      <c r="I371" s="256"/>
      <c r="J371" s="256"/>
      <c r="K371" s="256"/>
      <c r="L371" s="256"/>
      <c r="M371" s="256"/>
      <c r="N371" s="256"/>
      <c r="O371" s="256"/>
      <c r="P371" s="256"/>
      <c r="Q371" s="256"/>
      <c r="R371" s="256"/>
      <c r="S371" s="256"/>
      <c r="T371" s="255"/>
      <c r="U371" s="613" t="s">
        <v>210</v>
      </c>
      <c r="V371" s="614"/>
      <c r="W371" s="614"/>
      <c r="X371" s="615"/>
      <c r="Y371" s="666"/>
      <c r="Z371" s="667"/>
      <c r="AA371" s="257"/>
      <c r="AB371" s="257"/>
      <c r="AC371" s="257"/>
      <c r="AD371" s="299"/>
      <c r="AE371" s="299"/>
      <c r="AF371" s="268"/>
      <c r="AG371" s="268"/>
      <c r="AH371" s="268"/>
      <c r="AI371" s="257"/>
      <c r="AJ371" s="257"/>
      <c r="AK371" s="257"/>
      <c r="AL371" s="257"/>
      <c r="AM371" s="257"/>
      <c r="AN371" s="257"/>
      <c r="AO371" s="257"/>
      <c r="AP371" s="257"/>
      <c r="AQ371" s="257"/>
      <c r="AR371" s="257"/>
      <c r="AS371" s="257"/>
      <c r="AT371" s="257"/>
      <c r="AU371" s="257"/>
      <c r="AX371" s="280"/>
      <c r="AY371" s="280"/>
      <c r="AZ371" s="280"/>
      <c r="BB371" s="246"/>
      <c r="BC371" s="627"/>
      <c r="BD371" s="628"/>
      <c r="BE371" s="628"/>
      <c r="BF371" s="628"/>
      <c r="BG371" s="628"/>
      <c r="BH371" s="628"/>
      <c r="BI371" s="628"/>
      <c r="BJ371" s="628"/>
      <c r="BK371" s="628"/>
      <c r="BL371" s="628"/>
      <c r="BM371" s="628"/>
      <c r="BN371" s="628"/>
      <c r="BO371" s="628"/>
      <c r="BP371" s="628"/>
      <c r="BQ371" s="628"/>
      <c r="BR371" s="629"/>
      <c r="BS371" s="597" t="s">
        <v>206</v>
      </c>
      <c r="BT371" s="633"/>
      <c r="BU371" s="598"/>
      <c r="BV371" s="334" t="s">
        <v>25</v>
      </c>
      <c r="BW371" s="253" t="str">
        <f>IF(COUNT(Y371)=0,"",IF(#REF!="発電事業者",Y371,IF(SUMIF($C399:$D408,"その他事業者",L399:L408)=0,IF(Y371*L408/SUM(L399:L408)=0,"",Y371*L408/SUM(L399:L408)),ROUND(Y371*SUMIF($C399:$D408,"その他事業者",L399:L408)/SUM(L399:L408),#REF!)+Y371*L408/SUM(L399:L408))))</f>
        <v/>
      </c>
      <c r="BX371" s="253" t="str">
        <f>IF(COUNT(Y373)=0,"",IF(#REF!="発電事業者",Y373,IF(SUMIF($C399:$D408,"その他事業者",W399:W408)=0,IF(Y373*W408/SUM(W399:W408)=0,"",Y373*W408/SUM(W399:W408)),ROUND(Y373*SUMIF($C399:$D408,"その他事業者",W399:W408)/SUM(W399:W408),#REF!)+Y373*W408/SUM(W399:W408))))</f>
        <v/>
      </c>
      <c r="BY371" s="267"/>
      <c r="BZ371" s="267"/>
      <c r="CA371" s="267"/>
      <c r="CB371" s="253" t="str">
        <f>IF(COUNT(Y381)=0,"",IF(#REF!="発電事業者",Y381,IF(SUMIF($C399:$D408,"その他事業者",AA399:AA408)=0,IF(Y381*AA408/SUM(AA399:AA408)=0,"",Y381*AA408/SUM(AA399:AA408)),ROUND(Y381*SUMIF($C399:$D408,"その他事業者",AA399:AA408)/SUM(AA399:AA408),#REF!)+Y381*AA408/SUM(AA399:AA408))))</f>
        <v/>
      </c>
      <c r="CC371" s="267"/>
      <c r="CD371" s="267"/>
      <c r="CE371" s="267"/>
      <c r="CF371" s="267"/>
      <c r="CG371" s="253" t="str">
        <f>IF(COUNT(Y391)=0,"",IF(#REF!="発電事業者",Y391,IF(SUMIF($C399:$D408,"その他事業者",AF399:AF408)=0,IF(Y391*AF408/SUM(AF399:AF408)=0,"",Y391*AF408/SUM(AF399:AF408)),ROUND(Y391*SUMIF($C399:$D408,"その他事業者",AF399:AF408)/SUM(AF399:AF408),#REF!)+Y391*AF408/SUM(AF399:AF408))))</f>
        <v/>
      </c>
      <c r="CH371" s="257"/>
      <c r="CI371" s="257"/>
      <c r="CJ371" s="257"/>
      <c r="CK371" s="257"/>
      <c r="CL371" s="257"/>
      <c r="CM371" s="257"/>
      <c r="CN371" s="257"/>
      <c r="CO371" s="257"/>
      <c r="CP371" s="257"/>
      <c r="CQ371" s="257"/>
    </row>
    <row r="372" spans="3:95" s="243" customFormat="1" ht="13.5" customHeight="1">
      <c r="C372" s="606"/>
      <c r="D372" s="607"/>
      <c r="E372" s="608" t="s">
        <v>252</v>
      </c>
      <c r="F372" s="609"/>
      <c r="G372" s="610"/>
      <c r="H372" s="261"/>
      <c r="I372" s="261"/>
      <c r="J372" s="261"/>
      <c r="K372" s="261"/>
      <c r="L372" s="261"/>
      <c r="M372" s="261"/>
      <c r="N372" s="261"/>
      <c r="O372" s="261"/>
      <c r="P372" s="261"/>
      <c r="Q372" s="261"/>
      <c r="R372" s="261"/>
      <c r="S372" s="261"/>
      <c r="T372" s="262" t="str">
        <f>IF(COUNT(H372:S372)=0,"",SUMPRODUCT(ROUND(H372:S372,1)))</f>
        <v/>
      </c>
      <c r="U372" s="608" t="s">
        <v>211</v>
      </c>
      <c r="V372" s="609"/>
      <c r="W372" s="609"/>
      <c r="X372" s="610"/>
      <c r="Y372" s="664"/>
      <c r="Z372" s="665"/>
      <c r="AA372" s="257"/>
      <c r="AB372" s="257"/>
      <c r="AC372" s="257"/>
      <c r="AD372" s="299"/>
      <c r="AE372" s="299"/>
      <c r="AF372" s="268"/>
      <c r="AG372" s="268"/>
      <c r="AH372" s="268"/>
      <c r="AI372" s="271"/>
      <c r="AJ372" s="271"/>
      <c r="AK372" s="271"/>
      <c r="AL372" s="271"/>
      <c r="AM372" s="271"/>
      <c r="AN372" s="271"/>
      <c r="AO372" s="271"/>
      <c r="AP372" s="271"/>
      <c r="AQ372" s="271"/>
      <c r="AR372" s="271"/>
      <c r="AS372" s="271"/>
      <c r="AT372" s="271"/>
      <c r="AU372" s="272"/>
      <c r="AX372" s="280"/>
      <c r="AY372" s="280"/>
      <c r="AZ372" s="280"/>
      <c r="BB372" s="246"/>
      <c r="BC372" s="630"/>
      <c r="BD372" s="631"/>
      <c r="BE372" s="631"/>
      <c r="BF372" s="631"/>
      <c r="BG372" s="631"/>
      <c r="BH372" s="631"/>
      <c r="BI372" s="631"/>
      <c r="BJ372" s="631"/>
      <c r="BK372" s="631"/>
      <c r="BL372" s="631"/>
      <c r="BM372" s="631"/>
      <c r="BN372" s="631"/>
      <c r="BO372" s="631"/>
      <c r="BP372" s="631"/>
      <c r="BQ372" s="631"/>
      <c r="BR372" s="632"/>
      <c r="BS372" s="634" t="s">
        <v>207</v>
      </c>
      <c r="BT372" s="635"/>
      <c r="BU372" s="636"/>
      <c r="BV372" s="334" t="s">
        <v>25</v>
      </c>
      <c r="BW372" s="253" t="str">
        <f>IF(COUNT(Y372)=0,"",Y372)</f>
        <v/>
      </c>
      <c r="BX372" s="253" t="str">
        <f>IF(COUNT(Y374)=0,"",Y374)</f>
        <v/>
      </c>
      <c r="BY372" s="267"/>
      <c r="BZ372" s="267"/>
      <c r="CA372" s="267"/>
      <c r="CB372" s="253" t="str">
        <f>IF(COUNT(Y382)=0,"",Y382)</f>
        <v/>
      </c>
      <c r="CC372" s="267"/>
      <c r="CD372" s="267"/>
      <c r="CE372" s="267"/>
      <c r="CF372" s="267"/>
      <c r="CG372" s="253" t="str">
        <f>IF(COUNT(Y392)=0,"",Y392)</f>
        <v/>
      </c>
      <c r="CH372" s="257"/>
      <c r="CI372" s="257"/>
      <c r="CJ372" s="257"/>
      <c r="CK372" s="257"/>
      <c r="CL372" s="257"/>
      <c r="CM372" s="257"/>
      <c r="CN372" s="257"/>
      <c r="CO372" s="257"/>
      <c r="CP372" s="257"/>
      <c r="CQ372" s="257"/>
    </row>
    <row r="373" spans="3:95" s="243" customFormat="1" ht="13.5" customHeight="1">
      <c r="C373" s="604" t="e">
        <f>DATE(#REF!,1,1)</f>
        <v>#REF!</v>
      </c>
      <c r="D373" s="605"/>
      <c r="E373" s="613" t="s">
        <v>198</v>
      </c>
      <c r="F373" s="614"/>
      <c r="G373" s="615"/>
      <c r="H373" s="256"/>
      <c r="I373" s="256"/>
      <c r="J373" s="256"/>
      <c r="K373" s="256"/>
      <c r="L373" s="256"/>
      <c r="M373" s="256"/>
      <c r="N373" s="256"/>
      <c r="O373" s="256"/>
      <c r="P373" s="256"/>
      <c r="Q373" s="256"/>
      <c r="R373" s="256"/>
      <c r="S373" s="256"/>
      <c r="T373" s="255"/>
      <c r="U373" s="613" t="s">
        <v>210</v>
      </c>
      <c r="V373" s="614"/>
      <c r="W373" s="614"/>
      <c r="X373" s="615"/>
      <c r="Y373" s="666"/>
      <c r="Z373" s="667"/>
      <c r="AA373" s="257"/>
      <c r="AB373" s="257"/>
      <c r="AC373" s="257"/>
      <c r="AD373" s="299"/>
      <c r="AE373" s="299"/>
      <c r="AF373" s="268"/>
      <c r="AG373" s="268"/>
      <c r="AH373" s="268"/>
      <c r="AI373" s="257"/>
      <c r="AJ373" s="257"/>
      <c r="AK373" s="257"/>
      <c r="AL373" s="257"/>
      <c r="AM373" s="257"/>
      <c r="AN373" s="257"/>
      <c r="AO373" s="257"/>
      <c r="AP373" s="257"/>
      <c r="AQ373" s="257"/>
      <c r="AR373" s="257"/>
      <c r="AS373" s="257"/>
      <c r="AT373" s="257"/>
      <c r="AU373" s="257"/>
      <c r="AX373" s="268"/>
      <c r="BB373" s="268"/>
      <c r="BC373" s="245"/>
      <c r="BD373" s="245"/>
      <c r="BE373" s="245"/>
      <c r="BF373" s="245"/>
      <c r="BG373" s="245"/>
      <c r="BH373" s="245"/>
      <c r="BI373" s="245"/>
      <c r="BJ373" s="245"/>
      <c r="BK373" s="245"/>
      <c r="BL373" s="245"/>
      <c r="BM373" s="245"/>
      <c r="BN373" s="245"/>
      <c r="BO373" s="245"/>
      <c r="BP373" s="245"/>
      <c r="BQ373" s="245"/>
      <c r="BR373" s="245"/>
      <c r="BS373" s="245"/>
      <c r="BT373" s="245"/>
      <c r="BU373" s="245"/>
      <c r="BV373" s="245"/>
      <c r="BW373" s="245"/>
      <c r="BX373" s="257"/>
      <c r="BY373" s="257"/>
      <c r="BZ373" s="257"/>
      <c r="CA373" s="257"/>
      <c r="CB373" s="257"/>
      <c r="CC373" s="257"/>
      <c r="CD373" s="257"/>
      <c r="CE373" s="257"/>
      <c r="CF373" s="257"/>
      <c r="CG373" s="257"/>
      <c r="CH373" s="257"/>
      <c r="CI373" s="257"/>
      <c r="CJ373" s="257"/>
      <c r="CK373" s="257"/>
      <c r="CL373" s="257"/>
      <c r="CM373" s="257"/>
      <c r="CN373" s="257"/>
      <c r="CO373" s="257"/>
      <c r="CP373" s="257"/>
      <c r="CQ373" s="257"/>
    </row>
    <row r="374" spans="3:95" s="243" customFormat="1" ht="13.5" customHeight="1">
      <c r="C374" s="606"/>
      <c r="D374" s="607"/>
      <c r="E374" s="608" t="s">
        <v>212</v>
      </c>
      <c r="F374" s="609"/>
      <c r="G374" s="610"/>
      <c r="H374" s="261"/>
      <c r="I374" s="261"/>
      <c r="J374" s="261"/>
      <c r="K374" s="261"/>
      <c r="L374" s="261"/>
      <c r="M374" s="261"/>
      <c r="N374" s="261"/>
      <c r="O374" s="261"/>
      <c r="P374" s="261"/>
      <c r="Q374" s="261"/>
      <c r="R374" s="261"/>
      <c r="S374" s="261"/>
      <c r="T374" s="262" t="str">
        <f>IF(COUNT(H374:S374)=0,"",SUMPRODUCT(ROUND(H374:S374,1)))</f>
        <v/>
      </c>
      <c r="U374" s="608" t="s">
        <v>211</v>
      </c>
      <c r="V374" s="609"/>
      <c r="W374" s="609"/>
      <c r="X374" s="610"/>
      <c r="Y374" s="664"/>
      <c r="Z374" s="665"/>
      <c r="AA374" s="257"/>
      <c r="AB374" s="257"/>
      <c r="AC374" s="257"/>
      <c r="AD374" s="299"/>
      <c r="AE374" s="299"/>
      <c r="AF374" s="268"/>
      <c r="AG374" s="268"/>
      <c r="AH374" s="268"/>
      <c r="AI374" s="271"/>
      <c r="AJ374" s="271"/>
      <c r="AK374" s="271"/>
      <c r="AL374" s="271"/>
      <c r="AM374" s="271"/>
      <c r="AN374" s="271"/>
      <c r="AO374" s="271"/>
      <c r="AP374" s="271"/>
      <c r="AQ374" s="271"/>
      <c r="AR374" s="271"/>
      <c r="AS374" s="271"/>
      <c r="AT374" s="271"/>
      <c r="AU374" s="272"/>
      <c r="AX374" s="240" t="e">
        <f>IF(#REF!="発電事業者","算定結果　送電取引帳票","算定結果　受電取引帳票")</f>
        <v>#REF!</v>
      </c>
      <c r="BR374" s="268"/>
    </row>
    <row r="375" spans="3:95" s="243" customFormat="1" ht="13.5" customHeight="1">
      <c r="C375" s="604" t="e">
        <f>DATE(#REF!+1,1,1)</f>
        <v>#REF!</v>
      </c>
      <c r="D375" s="605"/>
      <c r="E375" s="613" t="s">
        <v>198</v>
      </c>
      <c r="F375" s="614"/>
      <c r="G375" s="615"/>
      <c r="H375" s="256"/>
      <c r="I375" s="256"/>
      <c r="J375" s="256"/>
      <c r="K375" s="256"/>
      <c r="L375" s="256"/>
      <c r="M375" s="256"/>
      <c r="N375" s="256"/>
      <c r="O375" s="256"/>
      <c r="P375" s="256"/>
      <c r="Q375" s="256"/>
      <c r="R375" s="256"/>
      <c r="S375" s="256"/>
      <c r="T375" s="255"/>
      <c r="U375" s="618"/>
      <c r="V375" s="619"/>
      <c r="W375" s="619"/>
      <c r="X375" s="619"/>
      <c r="Y375" s="619"/>
      <c r="Z375" s="620"/>
      <c r="AA375" s="257"/>
      <c r="AB375" s="257"/>
      <c r="AC375" s="257"/>
      <c r="AD375" s="299"/>
      <c r="AE375" s="299"/>
      <c r="AF375" s="268"/>
      <c r="AG375" s="268"/>
      <c r="AH375" s="268"/>
      <c r="AI375" s="257"/>
      <c r="AJ375" s="257"/>
      <c r="AK375" s="257"/>
      <c r="AL375" s="257"/>
      <c r="AM375" s="257"/>
      <c r="AN375" s="257"/>
      <c r="AO375" s="257"/>
      <c r="AP375" s="257"/>
      <c r="AQ375" s="257"/>
      <c r="AR375" s="257"/>
      <c r="AS375" s="257"/>
      <c r="AT375" s="257"/>
      <c r="AU375" s="257"/>
      <c r="AX375" s="594" t="s">
        <v>200</v>
      </c>
      <c r="AY375" s="594"/>
      <c r="AZ375" s="595" t="s">
        <v>201</v>
      </c>
      <c r="BA375" s="594" t="s">
        <v>202</v>
      </c>
      <c r="BB375" s="594"/>
      <c r="BC375" s="594"/>
      <c r="BD375" s="595" t="s">
        <v>203</v>
      </c>
      <c r="BE375" s="597" t="s">
        <v>176</v>
      </c>
      <c r="BF375" s="598"/>
      <c r="BG375" s="601" t="e">
        <f>DATE(#REF!,1,1)</f>
        <v>#REF!</v>
      </c>
      <c r="BH375" s="602"/>
      <c r="BI375" s="602"/>
      <c r="BJ375" s="602"/>
      <c r="BK375" s="602"/>
      <c r="BL375" s="602"/>
      <c r="BM375" s="602"/>
      <c r="BN375" s="602"/>
      <c r="BO375" s="602"/>
      <c r="BP375" s="602"/>
      <c r="BQ375" s="602"/>
      <c r="BR375" s="603"/>
      <c r="BS375" s="594" t="s">
        <v>175</v>
      </c>
      <c r="BT375" s="594"/>
      <c r="BU375" s="594"/>
      <c r="BV375" s="594"/>
      <c r="BW375" s="592" t="e">
        <f>DATE(#REF!-1,1,1)</f>
        <v>#REF!</v>
      </c>
      <c r="BX375" s="592" t="e">
        <f>DATE(#REF!,1,1)</f>
        <v>#REF!</v>
      </c>
      <c r="BY375" s="592" t="e">
        <f>DATE(#REF!+1,1,1)</f>
        <v>#REF!</v>
      </c>
      <c r="BZ375" s="592" t="e">
        <f>DATE(#REF!+2,1,1)</f>
        <v>#REF!</v>
      </c>
      <c r="CA375" s="592" t="e">
        <f>DATE(#REF!+3,1,1)</f>
        <v>#REF!</v>
      </c>
      <c r="CB375" s="592" t="e">
        <f>DATE(#REF!+4,1,1)</f>
        <v>#REF!</v>
      </c>
      <c r="CC375" s="592" t="e">
        <f>DATE(#REF!+5,1,1)</f>
        <v>#REF!</v>
      </c>
      <c r="CD375" s="592" t="e">
        <f>DATE(#REF!+6,1,1)</f>
        <v>#REF!</v>
      </c>
      <c r="CE375" s="592" t="e">
        <f>DATE(#REF!+7,1,1)</f>
        <v>#REF!</v>
      </c>
      <c r="CF375" s="592" t="e">
        <f>DATE(#REF!+8,1,1)</f>
        <v>#REF!</v>
      </c>
      <c r="CG375" s="592" t="e">
        <f>DATE(#REF!+9,1,1)</f>
        <v>#REF!</v>
      </c>
      <c r="CH375" s="566" t="s">
        <v>268</v>
      </c>
      <c r="CI375" s="567"/>
      <c r="CJ375" s="567"/>
      <c r="CK375" s="567"/>
      <c r="CL375" s="567"/>
      <c r="CM375" s="567"/>
      <c r="CN375" s="567"/>
      <c r="CO375" s="567"/>
      <c r="CP375" s="567"/>
      <c r="CQ375" s="567"/>
    </row>
    <row r="376" spans="3:95" s="243" customFormat="1" ht="13.5" customHeight="1">
      <c r="C376" s="606"/>
      <c r="D376" s="607"/>
      <c r="E376" s="608" t="s">
        <v>212</v>
      </c>
      <c r="F376" s="609"/>
      <c r="G376" s="610"/>
      <c r="H376" s="261"/>
      <c r="I376" s="261"/>
      <c r="J376" s="261"/>
      <c r="K376" s="261"/>
      <c r="L376" s="261"/>
      <c r="M376" s="261"/>
      <c r="N376" s="261"/>
      <c r="O376" s="261"/>
      <c r="P376" s="261"/>
      <c r="Q376" s="261"/>
      <c r="R376" s="261"/>
      <c r="S376" s="261"/>
      <c r="T376" s="262" t="str">
        <f>IF(COUNT(H376:S376)=0,"",SUMPRODUCT(ROUND(H376:S376,1)))</f>
        <v/>
      </c>
      <c r="U376" s="621"/>
      <c r="V376" s="622"/>
      <c r="W376" s="622"/>
      <c r="X376" s="622"/>
      <c r="Y376" s="622"/>
      <c r="Z376" s="623"/>
      <c r="AA376" s="257"/>
      <c r="AB376" s="257"/>
      <c r="AC376" s="257"/>
      <c r="AD376" s="299"/>
      <c r="AE376" s="299"/>
      <c r="AF376" s="268"/>
      <c r="AG376" s="268"/>
      <c r="AH376" s="268"/>
      <c r="AI376" s="271"/>
      <c r="AJ376" s="271"/>
      <c r="AK376" s="271"/>
      <c r="AL376" s="271"/>
      <c r="AM376" s="271"/>
      <c r="AN376" s="271"/>
      <c r="AO376" s="271"/>
      <c r="AP376" s="271"/>
      <c r="AQ376" s="271"/>
      <c r="AR376" s="271"/>
      <c r="AS376" s="271"/>
      <c r="AT376" s="271"/>
      <c r="AU376" s="272"/>
      <c r="AX376" s="594"/>
      <c r="AY376" s="594"/>
      <c r="AZ376" s="596"/>
      <c r="BA376" s="594"/>
      <c r="BB376" s="594"/>
      <c r="BC376" s="594"/>
      <c r="BD376" s="596"/>
      <c r="BE376" s="599"/>
      <c r="BF376" s="600"/>
      <c r="BG376" s="334" t="s">
        <v>194</v>
      </c>
      <c r="BH376" s="334" t="s">
        <v>195</v>
      </c>
      <c r="BI376" s="334" t="s">
        <v>161</v>
      </c>
      <c r="BJ376" s="334" t="s">
        <v>162</v>
      </c>
      <c r="BK376" s="334" t="s">
        <v>163</v>
      </c>
      <c r="BL376" s="334" t="s">
        <v>164</v>
      </c>
      <c r="BM376" s="334" t="s">
        <v>165</v>
      </c>
      <c r="BN376" s="334" t="s">
        <v>166</v>
      </c>
      <c r="BO376" s="334" t="s">
        <v>167</v>
      </c>
      <c r="BP376" s="334" t="s">
        <v>168</v>
      </c>
      <c r="BQ376" s="334" t="s">
        <v>169</v>
      </c>
      <c r="BR376" s="334" t="s">
        <v>170</v>
      </c>
      <c r="BS376" s="594"/>
      <c r="BT376" s="594"/>
      <c r="BU376" s="594"/>
      <c r="BV376" s="594"/>
      <c r="BW376" s="593"/>
      <c r="BX376" s="593"/>
      <c r="BY376" s="593">
        <v>43101</v>
      </c>
      <c r="BZ376" s="593">
        <v>43466</v>
      </c>
      <c r="CA376" s="593">
        <v>43831</v>
      </c>
      <c r="CB376" s="593">
        <v>44197</v>
      </c>
      <c r="CC376" s="593">
        <v>44562</v>
      </c>
      <c r="CD376" s="593">
        <v>44927</v>
      </c>
      <c r="CE376" s="593">
        <v>45292</v>
      </c>
      <c r="CF376" s="593">
        <v>45658</v>
      </c>
      <c r="CG376" s="593">
        <v>46023</v>
      </c>
      <c r="CH376" s="567"/>
      <c r="CI376" s="567"/>
      <c r="CJ376" s="567"/>
      <c r="CK376" s="567"/>
      <c r="CL376" s="567"/>
      <c r="CM376" s="567"/>
      <c r="CN376" s="567"/>
      <c r="CO376" s="567"/>
      <c r="CP376" s="567"/>
      <c r="CQ376" s="567"/>
    </row>
    <row r="377" spans="3:95" s="243" customFormat="1" ht="13.5" customHeight="1">
      <c r="C377" s="604" t="e">
        <f>DATE(#REF!+2,1,1)</f>
        <v>#REF!</v>
      </c>
      <c r="D377" s="605"/>
      <c r="E377" s="613" t="s">
        <v>198</v>
      </c>
      <c r="F377" s="614"/>
      <c r="G377" s="615"/>
      <c r="H377" s="256"/>
      <c r="I377" s="256"/>
      <c r="J377" s="256"/>
      <c r="K377" s="256"/>
      <c r="L377" s="256"/>
      <c r="M377" s="256"/>
      <c r="N377" s="256"/>
      <c r="O377" s="256"/>
      <c r="P377" s="256"/>
      <c r="Q377" s="256"/>
      <c r="R377" s="256"/>
      <c r="S377" s="256"/>
      <c r="T377" s="255"/>
      <c r="U377" s="621"/>
      <c r="V377" s="622"/>
      <c r="W377" s="622"/>
      <c r="X377" s="622"/>
      <c r="Y377" s="622"/>
      <c r="Z377" s="623"/>
      <c r="AA377" s="257"/>
      <c r="AB377" s="257"/>
      <c r="AC377" s="257"/>
      <c r="AD377" s="299"/>
      <c r="AE377" s="299"/>
      <c r="AF377" s="268"/>
      <c r="AG377" s="268"/>
      <c r="AH377" s="268"/>
      <c r="AI377" s="257"/>
      <c r="AJ377" s="257"/>
      <c r="AK377" s="257"/>
      <c r="AL377" s="257"/>
      <c r="AM377" s="257"/>
      <c r="AN377" s="257"/>
      <c r="AO377" s="257"/>
      <c r="AP377" s="257"/>
      <c r="AQ377" s="257"/>
      <c r="AR377" s="257"/>
      <c r="AS377" s="257"/>
      <c r="AT377" s="257"/>
      <c r="AU377" s="257"/>
      <c r="AX377" s="569" t="str">
        <f>IF(C399="","",C399)</f>
        <v/>
      </c>
      <c r="AY377" s="569"/>
      <c r="AZ377" s="587" t="str">
        <f>IF(E399="","",E399)</f>
        <v/>
      </c>
      <c r="BA377" s="590" t="str">
        <f ca="1">IF(F399="","",F399)</f>
        <v/>
      </c>
      <c r="BB377" s="590"/>
      <c r="BC377" s="590"/>
      <c r="BD377" s="587" t="str">
        <f>IF(I399="","",I399)</f>
        <v/>
      </c>
      <c r="BE377" s="578" t="e">
        <f>IF(#REF!="発電事業者","送電電力（MW）","受電電力（MW）")</f>
        <v>#REF!</v>
      </c>
      <c r="BF377" s="579"/>
      <c r="BG377" s="331" t="str">
        <f>IF(AND(COUNT(BG368)+COUNTA(E399)=2,L399&lt;&gt;""),ROUND(BG368-SUMIF(BE380:BF406,BE377,BG380:BG406),#REF!),"")</f>
        <v/>
      </c>
      <c r="BH377" s="331" t="str">
        <f>IF(AND(COUNT(BH368)+COUNTA(E399)=2,M399&lt;&gt;""),ROUND(BH368-SUMIF(BE380:BF406,BE377,BH380:BH406),#REF!),"")</f>
        <v/>
      </c>
      <c r="BI377" s="331" t="str">
        <f>IF(AND(COUNT(BI368)+COUNTA(E399)=2,N399&lt;&gt;""),ROUND(BI368-SUMIF(BE380:BF406,BE377,BI380:BI406),#REF!),"")</f>
        <v/>
      </c>
      <c r="BJ377" s="331" t="str">
        <f>IF(AND(COUNT(BJ368)+COUNTA(E399)=2,O399&lt;&gt;""),ROUND(BJ368-SUMIF(BE380:BF406,BE377,BJ380:BJ406),#REF!),"")</f>
        <v/>
      </c>
      <c r="BK377" s="331" t="str">
        <f>IF(AND(COUNT(BK368)+COUNTA(E399)=2,P399&lt;&gt;""),ROUND(BK368-SUMIF(BE380:BF406,BE377,BK380:BK406),#REF!),"")</f>
        <v/>
      </c>
      <c r="BL377" s="331" t="str">
        <f>IF(AND(COUNT(BL368)+COUNTA(E399)=2,Q399&lt;&gt;""),ROUND(BL368-SUMIF(BE380:BF406,BE377,BL380:BL406),#REF!),"")</f>
        <v/>
      </c>
      <c r="BM377" s="331" t="str">
        <f>IF(AND(COUNT(BM368)+COUNTA(E399)=2,R399&lt;&gt;""),ROUND(BM368-SUMIF(BE380:BF406,BE377,BM380:BM406),#REF!),"")</f>
        <v/>
      </c>
      <c r="BN377" s="331" t="str">
        <f>IF(AND(COUNT(BN368)+COUNTA(E399)=2,S399&lt;&gt;""),ROUND(BN368-SUMIF(BE380:BF406,BE377,BN380:BN406),#REF!),"")</f>
        <v/>
      </c>
      <c r="BO377" s="331" t="str">
        <f>IF(AND(COUNT(BO368)+COUNTA(E399)=2,T399&lt;&gt;""),ROUND(BO368-SUMIF(BE380:BF406,BE377,BO380:BO406),#REF!),"")</f>
        <v/>
      </c>
      <c r="BP377" s="331" t="str">
        <f>IF(AND(COUNT(BP368)+COUNTA(E399)=2,U399&lt;&gt;""),ROUND(BP368-SUMIF(BE380:BF406,BE377,BP380:BP406),#REF!),"")</f>
        <v/>
      </c>
      <c r="BQ377" s="331" t="str">
        <f>IF(AND(COUNT(BQ368)+COUNTA(E399)=2,V399&lt;&gt;""),ROUND(BQ368-SUMIF(BE380:BF406,BE377,BQ380:BQ406),#REF!),"")</f>
        <v/>
      </c>
      <c r="BR377" s="331" t="str">
        <f>IF(AND(COUNT(BR368)+COUNTA(E399)=2,W399&lt;&gt;""),ROUND(BR368-SUMIF(BE380:BF406,BE377,BR380:BR406),#REF!),"")</f>
        <v/>
      </c>
      <c r="BS377" s="569" t="e">
        <f>IF(#REF!="発電事業者","送電電力（MW）","受電電力（MW）")</f>
        <v>#REF!</v>
      </c>
      <c r="BT377" s="569"/>
      <c r="BU377" s="569"/>
      <c r="BV377" s="333" t="s">
        <v>171</v>
      </c>
      <c r="BW377" s="580"/>
      <c r="BX377" s="580"/>
      <c r="BY377" s="331" t="str">
        <f>IF(AND(COUNT(BY368)+COUNTA(E399)=2,X399&lt;&gt;""),ROUND(BY368-SUMIF(BV380:BV406,BV377,BY380:BY406),#REF!),"")</f>
        <v/>
      </c>
      <c r="BZ377" s="331" t="str">
        <f>IF(AND(COUNT(BZ368)+COUNTA(E399)=2,Y399&lt;&gt;""),ROUND(BZ368-SUMIF(BV380:BV406,BV377,BZ380:BZ406),#REF!),"")</f>
        <v/>
      </c>
      <c r="CA377" s="331" t="str">
        <f>IF(AND(COUNT(CA368)+COUNTA(E399)=2,Z399&lt;&gt;""),ROUND(CA368-SUMIF(BV380:BV406,BV377,CA380:CA406),#REF!),"")</f>
        <v/>
      </c>
      <c r="CB377" s="331" t="str">
        <f>IF(AND(COUNT(CB368)+COUNTA(E399)=2,AA399&lt;&gt;""),ROUND(CB368-SUMIF(BV380:BV406,BV377,CB380:CB406),#REF!),"")</f>
        <v/>
      </c>
      <c r="CC377" s="331" t="str">
        <f>IF(AND(COUNT(CC368)+COUNTA(E399)=2,AB399&lt;&gt;""),ROUND(CC368-SUMIF(BV380:BV406,BV377,CC380:CC406),#REF!),"")</f>
        <v/>
      </c>
      <c r="CD377" s="331" t="str">
        <f>IF(AND(COUNT(CD368)+COUNTA(E399)=2,AC399&lt;&gt;""),ROUND(CD368-SUMIF(BV380:BV406,BV377,CD380:CD406),#REF!),"")</f>
        <v/>
      </c>
      <c r="CE377" s="331" t="str">
        <f>IF(AND(COUNT(CE368)+COUNTA(E399)=2,AD399&lt;&gt;""),ROUND(CE368-SUMIF(BV380:BV406,BV377,CE380:CE406),#REF!),"")</f>
        <v/>
      </c>
      <c r="CF377" s="331" t="str">
        <f>IF(AND(COUNT(CF368)+COUNTA(E399)=2,AE399&lt;&gt;""),ROUND(CF368-SUMIF(BV380:BV406,BV377,CF380:CF406),#REF!),"")</f>
        <v/>
      </c>
      <c r="CG377" s="331" t="str">
        <f>IF(AND(COUNT(CG368)+COUNTA(E399)=2,AF399&lt;&gt;""),ROUND(CG368-SUMIF(BV380:BV406,BV377,CG380:CG406),#REF!),"")</f>
        <v/>
      </c>
      <c r="CH377" s="563" t="s">
        <v>118</v>
      </c>
      <c r="CI377" s="563"/>
      <c r="CJ377" s="563"/>
      <c r="CK377" s="563"/>
      <c r="CL377" s="563"/>
      <c r="CM377" s="563"/>
      <c r="CN377" s="563"/>
      <c r="CO377" s="563"/>
      <c r="CP377" s="563"/>
      <c r="CQ377" s="563"/>
    </row>
    <row r="378" spans="3:95" s="243" customFormat="1" ht="13.5" customHeight="1">
      <c r="C378" s="606"/>
      <c r="D378" s="607"/>
      <c r="E378" s="608" t="s">
        <v>212</v>
      </c>
      <c r="F378" s="609"/>
      <c r="G378" s="610"/>
      <c r="H378" s="261"/>
      <c r="I378" s="261"/>
      <c r="J378" s="261"/>
      <c r="K378" s="261"/>
      <c r="L378" s="261"/>
      <c r="M378" s="261"/>
      <c r="N378" s="261"/>
      <c r="O378" s="261"/>
      <c r="P378" s="261"/>
      <c r="Q378" s="261"/>
      <c r="R378" s="261"/>
      <c r="S378" s="261"/>
      <c r="T378" s="262" t="str">
        <f>IF(COUNT(H378:S378)=0,"",SUMPRODUCT(ROUND(H378:S378,1)))</f>
        <v/>
      </c>
      <c r="U378" s="621"/>
      <c r="V378" s="622"/>
      <c r="W378" s="622"/>
      <c r="X378" s="622"/>
      <c r="Y378" s="622"/>
      <c r="Z378" s="623"/>
      <c r="AA378" s="257"/>
      <c r="AB378" s="257"/>
      <c r="AC378" s="257"/>
      <c r="AD378" s="299"/>
      <c r="AE378" s="299"/>
      <c r="AF378" s="268"/>
      <c r="AG378" s="268"/>
      <c r="AH378" s="268"/>
      <c r="AI378" s="271"/>
      <c r="AJ378" s="271"/>
      <c r="AK378" s="271"/>
      <c r="AL378" s="271"/>
      <c r="AM378" s="271"/>
      <c r="AN378" s="271"/>
      <c r="AO378" s="271"/>
      <c r="AP378" s="271"/>
      <c r="AQ378" s="271"/>
      <c r="AR378" s="271"/>
      <c r="AS378" s="271"/>
      <c r="AT378" s="271"/>
      <c r="AU378" s="272"/>
      <c r="AX378" s="569"/>
      <c r="AY378" s="569"/>
      <c r="AZ378" s="588"/>
      <c r="BA378" s="590"/>
      <c r="BB378" s="590"/>
      <c r="BC378" s="590"/>
      <c r="BD378" s="588"/>
      <c r="BE378" s="583"/>
      <c r="BF378" s="584"/>
      <c r="BG378" s="259"/>
      <c r="BH378" s="259"/>
      <c r="BI378" s="259"/>
      <c r="BJ378" s="259"/>
      <c r="BK378" s="259"/>
      <c r="BL378" s="259"/>
      <c r="BM378" s="259"/>
      <c r="BN378" s="259"/>
      <c r="BO378" s="259"/>
      <c r="BP378" s="259"/>
      <c r="BQ378" s="259"/>
      <c r="BR378" s="259"/>
      <c r="BS378" s="569"/>
      <c r="BT378" s="569"/>
      <c r="BU378" s="569"/>
      <c r="BV378" s="333" t="s">
        <v>172</v>
      </c>
      <c r="BW378" s="581"/>
      <c r="BX378" s="581"/>
      <c r="BY378" s="331" t="str">
        <f>IF(AND(COUNT(BY369)+COUNTA(E399)=2,X399&lt;&gt;""),ROUND(BY369-SUMIF(BV380:BV406,BV378,BY380:BY406),#REF!),"")</f>
        <v/>
      </c>
      <c r="BZ378" s="331" t="str">
        <f>IF(AND(COUNT(BZ369)+COUNTA(E399)=2,Y399&lt;&gt;""),ROUND(BZ369-SUMIF(BV380:BV406,BV378,BZ380:BZ406),#REF!),"")</f>
        <v/>
      </c>
      <c r="CA378" s="331" t="str">
        <f>IF(AND(COUNT(CA369)+COUNTA(E399)=2,Z399&lt;&gt;""),ROUND(CA369-SUMIF(BV380:BV406,BV378,CA380:CA406),#REF!),"")</f>
        <v/>
      </c>
      <c r="CB378" s="331" t="str">
        <f>IF(AND(COUNT(CB369)+COUNTA(E399)=2,AA399&lt;&gt;""),ROUND(CB369-SUMIF(BV380:BV406,BV378,CB380:CB406),#REF!),"")</f>
        <v/>
      </c>
      <c r="CC378" s="331" t="str">
        <f>IF(AND(COUNT(CC369)+COUNTA(E399)=2,AB399&lt;&gt;""),ROUND(CC369-SUMIF(BV380:BV406,BV378,CC380:CC406),#REF!),"")</f>
        <v/>
      </c>
      <c r="CD378" s="331" t="str">
        <f>IF(AND(COUNT(CD369)+COUNTA(E399)=2,AC399&lt;&gt;""),ROUND(CD369-SUMIF(BV380:BV406,BV378,CD380:CD406),#REF!),"")</f>
        <v/>
      </c>
      <c r="CE378" s="331" t="str">
        <f>IF(AND(COUNT(CE369)+COUNTA(E399)=2,AD399&lt;&gt;""),ROUND(CE369-SUMIF(BV380:BV406,BV378,CE380:CE406),#REF!),"")</f>
        <v/>
      </c>
      <c r="CF378" s="331" t="str">
        <f>IF(AND(COUNT(CF369)+COUNTA(E399)=2,AE399&lt;&gt;""),ROUND(CF369-SUMIF(BV380:BV406,BV378,CF380:CF406),#REF!),"")</f>
        <v/>
      </c>
      <c r="CG378" s="331" t="str">
        <f>IF(AND(COUNT(CG369)+COUNTA(E399)=2,AF399&lt;&gt;""),ROUND(CG369-SUMIF(BV380:BV406,BV378,CG380:CG406),#REF!),"")</f>
        <v/>
      </c>
      <c r="CH378" s="564" t="str">
        <f>IF(CH377="","",CH377)</f>
        <v>地熱</v>
      </c>
      <c r="CI378" s="564"/>
      <c r="CJ378" s="564"/>
      <c r="CK378" s="564"/>
      <c r="CL378" s="564"/>
      <c r="CM378" s="564"/>
      <c r="CN378" s="564"/>
      <c r="CO378" s="564"/>
      <c r="CP378" s="564"/>
      <c r="CQ378" s="564"/>
    </row>
    <row r="379" spans="3:95" s="243" customFormat="1" ht="13.5" customHeight="1">
      <c r="C379" s="604" t="e">
        <f>DATE(#REF!+3,1,1)</f>
        <v>#REF!</v>
      </c>
      <c r="D379" s="605"/>
      <c r="E379" s="613" t="s">
        <v>198</v>
      </c>
      <c r="F379" s="614"/>
      <c r="G379" s="615"/>
      <c r="H379" s="256"/>
      <c r="I379" s="256"/>
      <c r="J379" s="256"/>
      <c r="K379" s="256"/>
      <c r="L379" s="256"/>
      <c r="M379" s="256"/>
      <c r="N379" s="256"/>
      <c r="O379" s="256"/>
      <c r="P379" s="256"/>
      <c r="Q379" s="256"/>
      <c r="R379" s="256"/>
      <c r="S379" s="256"/>
      <c r="T379" s="255"/>
      <c r="U379" s="621"/>
      <c r="V379" s="622"/>
      <c r="W379" s="622"/>
      <c r="X379" s="622"/>
      <c r="Y379" s="622"/>
      <c r="Z379" s="623"/>
      <c r="AA379" s="257"/>
      <c r="AB379" s="257"/>
      <c r="AC379" s="257"/>
      <c r="AD379" s="299"/>
      <c r="AE379" s="299"/>
      <c r="AF379" s="268"/>
      <c r="AG379" s="268"/>
      <c r="AH379" s="268"/>
      <c r="AI379" s="257"/>
      <c r="AJ379" s="257"/>
      <c r="AK379" s="257"/>
      <c r="AL379" s="257"/>
      <c r="AM379" s="257"/>
      <c r="AN379" s="257"/>
      <c r="AO379" s="257"/>
      <c r="AP379" s="257"/>
      <c r="AQ379" s="257"/>
      <c r="AR379" s="257"/>
      <c r="AS379" s="257"/>
      <c r="AT379" s="257"/>
      <c r="AU379" s="257"/>
      <c r="AX379" s="569"/>
      <c r="AY379" s="569"/>
      <c r="AZ379" s="589"/>
      <c r="BA379" s="590"/>
      <c r="BB379" s="590"/>
      <c r="BC379" s="590"/>
      <c r="BD379" s="589"/>
      <c r="BE379" s="585" t="e">
        <f>IF(#REF!="発電事業者","月間送電電力量（GWh）","月間受電電力量（GWh）")</f>
        <v>#REF!</v>
      </c>
      <c r="BF379" s="586"/>
      <c r="BG379" s="297" t="str">
        <f>IF(AND(COUNT(BG370)+COUNTA(E399)=2,L399&lt;&gt;""),ROUND(BG370-SUMIF(BE380:BF406,BE379,BG380:BG406),#REF!),"")</f>
        <v/>
      </c>
      <c r="BH379" s="297" t="str">
        <f>IF(AND(COUNT(BH370)+COUNTA(E399)=2,M399&lt;&gt;""),ROUND(BH370-SUMIF(BE380:BF406,BE379,BH380:BH406),#REF!),"")</f>
        <v/>
      </c>
      <c r="BI379" s="297" t="str">
        <f>IF(AND(COUNT(BI370)+COUNTA(E399)=2,N399&lt;&gt;""),ROUND(BI370-SUMIF(BE380:BF406,BE379,BI380:BI406),#REF!),"")</f>
        <v/>
      </c>
      <c r="BJ379" s="297" t="str">
        <f>IF(AND(COUNT(BJ370)+COUNTA(E399)=2,O399&lt;&gt;""),ROUND(BJ370-SUMIF(BE380:BF406,BE379,BJ380:BJ406),#REF!),"")</f>
        <v/>
      </c>
      <c r="BK379" s="297" t="str">
        <f>IF(AND(COUNT(BK370)+COUNTA(E399)=2,P399&lt;&gt;""),ROUND(BK370-SUMIF(BE380:BF406,BE379,BK380:BK406),#REF!),"")</f>
        <v/>
      </c>
      <c r="BL379" s="297" t="str">
        <f>IF(AND(COUNT(BL370)+COUNTA(E399)=2,Q399&lt;&gt;""),ROUND(BL370-SUMIF(BE380:BF406,BE379,BL380:BL406),#REF!),"")</f>
        <v/>
      </c>
      <c r="BM379" s="297" t="str">
        <f>IF(AND(COUNT(BM370)+COUNTA(E399)=2,R399&lt;&gt;""),ROUND(BM370-SUMIF(BE380:BF406,BE379,BM380:BM406),#REF!),"")</f>
        <v/>
      </c>
      <c r="BN379" s="297" t="str">
        <f>IF(AND(COUNT(BN370)+COUNTA(E399)=2,S399&lt;&gt;""),ROUND(BN370-SUMIF(BE380:BF406,BE379,BN380:BN406),#REF!),"")</f>
        <v/>
      </c>
      <c r="BO379" s="297" t="str">
        <f>IF(AND(COUNT(BO370)+COUNTA(E399)=2,T399&lt;&gt;""),ROUND(BO370-SUMIF(BE380:BF406,BE379,BO380:BO406),#REF!),"")</f>
        <v/>
      </c>
      <c r="BP379" s="297" t="str">
        <f>IF(AND(COUNT(BP370)+COUNTA(E399)=2,U399&lt;&gt;""),ROUND(BP370-SUMIF(BE380:BF406,BE379,BP380:BP406),#REF!),"")</f>
        <v/>
      </c>
      <c r="BQ379" s="297" t="str">
        <f>IF(AND(COUNT(BQ370)+COUNTA(E399)=2,V399&lt;&gt;""),ROUND(BQ370-SUMIF(BE380:BF406,BE379,BQ380:BQ406),#REF!),"")</f>
        <v/>
      </c>
      <c r="BR379" s="297" t="str">
        <f>IF(AND(COUNT(BR370)+COUNTA(E399)=2,W399&lt;&gt;""),ROUND(BR370-SUMIF(BE380:BF406,BE379,BR380:BR406),#REF!),"")</f>
        <v/>
      </c>
      <c r="BS379" s="569" t="e">
        <f>IF(#REF!="発電事業者","年間送電電力量（GWh）","年間受電電力量（GWh）")</f>
        <v>#REF!</v>
      </c>
      <c r="BT379" s="569"/>
      <c r="BU379" s="569"/>
      <c r="BV379" s="333" t="s">
        <v>25</v>
      </c>
      <c r="BW379" s="582"/>
      <c r="BX379" s="582"/>
      <c r="BY379" s="331" t="str">
        <f>IF(AND(COUNT(BY370)+COUNTA(E399)=2,X399&lt;&gt;""),ROUND(BY370-SUMIF(BV380:BV406,BV379,BY380:BY406),#REF!),"")</f>
        <v/>
      </c>
      <c r="BZ379" s="331" t="str">
        <f>IF(AND(COUNT(BZ370)+COUNTA(E399)=2,Y399&lt;&gt;""),ROUND(BZ370-SUMIF(BV380:BV406,BV379,BZ380:BZ406),#REF!),"")</f>
        <v/>
      </c>
      <c r="CA379" s="331" t="str">
        <f>IF(AND(COUNT(CA370)+COUNTA(E399)=2,Z399&lt;&gt;""),ROUND(CA370-SUMIF(BV380:BV406,BV379,CA380:CA406),#REF!),"")</f>
        <v/>
      </c>
      <c r="CB379" s="331" t="str">
        <f>IF(AND(COUNT(CB370)+COUNTA(E399)=2,AA399&lt;&gt;""),ROUND(CB370-SUMIF(BV380:BV406,BV379,CB380:CB406),#REF!),"")</f>
        <v/>
      </c>
      <c r="CC379" s="331" t="str">
        <f>IF(AND(COUNT(CC370)+COUNTA(E399)=2,AB399&lt;&gt;""),ROUND(CC370-SUMIF(BV380:BV406,BV379,CC380:CC406),#REF!),"")</f>
        <v/>
      </c>
      <c r="CD379" s="331" t="str">
        <f>IF(AND(COUNT(CD370)+COUNTA(E399)=2,AC399&lt;&gt;""),ROUND(CD370-SUMIF(BV380:BV406,BV379,CD380:CD406),#REF!),"")</f>
        <v/>
      </c>
      <c r="CE379" s="331" t="str">
        <f>IF(AND(COUNT(CE370)+COUNTA(E399)=2,AD399&lt;&gt;""),ROUND(CE370-SUMIF(BV380:BV406,BV379,CE380:CE406),#REF!),"")</f>
        <v/>
      </c>
      <c r="CF379" s="331" t="str">
        <f>IF(AND(COUNT(CF370)+COUNTA(E399)=2,AE399&lt;&gt;""),ROUND(CF370-SUMIF(BV380:BV406,BV379,CF380:CF406),#REF!),"")</f>
        <v/>
      </c>
      <c r="CG379" s="331" t="str">
        <f>IF(AND(COUNT(CG370)+COUNTA(E399)=2,AF399&lt;&gt;""),ROUND(CG370-SUMIF(BV380:BV406,BV379,CG380:CG406),#REF!),"")</f>
        <v/>
      </c>
      <c r="CH379" s="565" t="str">
        <f>IF(COUNTA(AG399)=0,"",AG399)</f>
        <v/>
      </c>
      <c r="CI379" s="565"/>
      <c r="CJ379" s="565"/>
      <c r="CK379" s="565"/>
      <c r="CL379" s="565"/>
      <c r="CM379" s="565"/>
      <c r="CN379" s="565"/>
      <c r="CO379" s="565"/>
      <c r="CP379" s="565"/>
      <c r="CQ379" s="565"/>
    </row>
    <row r="380" spans="3:95" s="243" customFormat="1" ht="13.5" customHeight="1">
      <c r="C380" s="606"/>
      <c r="D380" s="607"/>
      <c r="E380" s="608" t="s">
        <v>212</v>
      </c>
      <c r="F380" s="609"/>
      <c r="G380" s="610"/>
      <c r="H380" s="261"/>
      <c r="I380" s="261"/>
      <c r="J380" s="261"/>
      <c r="K380" s="261"/>
      <c r="L380" s="261"/>
      <c r="M380" s="261"/>
      <c r="N380" s="261"/>
      <c r="O380" s="261"/>
      <c r="P380" s="261"/>
      <c r="Q380" s="261"/>
      <c r="R380" s="261"/>
      <c r="S380" s="261"/>
      <c r="T380" s="262" t="str">
        <f>IF(COUNT(H380:S380)=0,"",SUMPRODUCT(ROUND(H380:S380,1)))</f>
        <v/>
      </c>
      <c r="U380" s="624"/>
      <c r="V380" s="625"/>
      <c r="W380" s="625"/>
      <c r="X380" s="625"/>
      <c r="Y380" s="625"/>
      <c r="Z380" s="626"/>
      <c r="AA380" s="257"/>
      <c r="AB380" s="257"/>
      <c r="AC380" s="257"/>
      <c r="AD380" s="299"/>
      <c r="AE380" s="299"/>
      <c r="AF380" s="268"/>
      <c r="AG380" s="268"/>
      <c r="AH380" s="268"/>
      <c r="AI380" s="271"/>
      <c r="AJ380" s="271"/>
      <c r="AK380" s="271"/>
      <c r="AL380" s="271"/>
      <c r="AM380" s="271"/>
      <c r="AN380" s="271"/>
      <c r="AO380" s="271"/>
      <c r="AP380" s="271"/>
      <c r="AQ380" s="271"/>
      <c r="AR380" s="271"/>
      <c r="AS380" s="271"/>
      <c r="AT380" s="271"/>
      <c r="AU380" s="272"/>
      <c r="AX380" s="569" t="str">
        <f>IF(C400="","",C400)</f>
        <v/>
      </c>
      <c r="AY380" s="569"/>
      <c r="AZ380" s="587" t="str">
        <f>IF(E400="","",E400)</f>
        <v/>
      </c>
      <c r="BA380" s="590" t="str">
        <f ca="1">IF(F400="","",F400)</f>
        <v/>
      </c>
      <c r="BB380" s="590"/>
      <c r="BC380" s="590"/>
      <c r="BD380" s="587" t="str">
        <f>IF(I400="","",I400)</f>
        <v/>
      </c>
      <c r="BE380" s="578" t="e">
        <f>IF(#REF!="発電事業者","送電電力（MW）","受電電力（MW）")</f>
        <v>#REF!</v>
      </c>
      <c r="BF380" s="579"/>
      <c r="BG380" s="331" t="str">
        <f>IF(COUNT(BG368,L400)=2,ROUND(BG368*L400/SUM(L399:L408),#REF!),"")</f>
        <v/>
      </c>
      <c r="BH380" s="331" t="str">
        <f>IF(COUNT(BH368,M400)=2,ROUND(BH368*M400/SUM(M399:M408),#REF!),"")</f>
        <v/>
      </c>
      <c r="BI380" s="331" t="str">
        <f>IF(COUNT(BI368,N400)=2,ROUND(BI368*N400/SUM(N399:N408),#REF!),"")</f>
        <v/>
      </c>
      <c r="BJ380" s="331" t="str">
        <f>IF(COUNT(BJ368,O400)=2,ROUND(BJ368*O400/SUM(O399:O408),#REF!),"")</f>
        <v/>
      </c>
      <c r="BK380" s="331" t="str">
        <f>IF(COUNT(BK368,P400)=2,ROUND(BK368*P400/SUM(P399:P408),#REF!),"")</f>
        <v/>
      </c>
      <c r="BL380" s="331" t="str">
        <f>IF(COUNT(BL368,Q400)=2,ROUND(BL368*Q400/SUM(Q399:Q408),#REF!),"")</f>
        <v/>
      </c>
      <c r="BM380" s="331" t="str">
        <f>IF(COUNT(BM368,R400)=2,ROUND(BM368*R400/SUM(R399:R408),#REF!),"")</f>
        <v/>
      </c>
      <c r="BN380" s="331" t="str">
        <f>IF(COUNT(BN368,S400)=2,ROUND(BN368*S400/SUM(S399:S408),#REF!),"")</f>
        <v/>
      </c>
      <c r="BO380" s="331" t="str">
        <f>IF(COUNT(BO368,T400)=2,ROUND(BO368*T400/SUM(T399:T408),#REF!),"")</f>
        <v/>
      </c>
      <c r="BP380" s="331" t="str">
        <f>IF(COUNT(BP368,U400)=2,ROUND(BP368*U400/SUM(U399:U408),#REF!),"")</f>
        <v/>
      </c>
      <c r="BQ380" s="331" t="str">
        <f>IF(COUNT(BQ368,V400)=2,ROUND(BQ368*V400/SUM(V399:V408),#REF!),"")</f>
        <v/>
      </c>
      <c r="BR380" s="331" t="str">
        <f>IF(COUNT(BR368,W400)=2,ROUND(BR368*W400/SUM(W399:W408),#REF!),"")</f>
        <v/>
      </c>
      <c r="BS380" s="569" t="e">
        <f>IF(#REF!="発電事業者","送電電力（MW）","受電電力（MW）")</f>
        <v>#REF!</v>
      </c>
      <c r="BT380" s="569"/>
      <c r="BU380" s="569"/>
      <c r="BV380" s="333" t="s">
        <v>171</v>
      </c>
      <c r="BW380" s="580"/>
      <c r="BX380" s="580"/>
      <c r="BY380" s="331" t="str">
        <f>IF(COUNT(BY368,X400)=2,ROUND(BY368*X400/SUM(X399:X408),#REF!),"")</f>
        <v/>
      </c>
      <c r="BZ380" s="331" t="str">
        <f>IF(COUNT(BZ368,Y400)=2,ROUND(BZ368*Y400/SUM(Y399:Y408),#REF!),"")</f>
        <v/>
      </c>
      <c r="CA380" s="331" t="str">
        <f>IF(COUNT(CA368,Z400)=2,ROUND(CA368*Z400/SUM(Z399:Z408),#REF!),"")</f>
        <v/>
      </c>
      <c r="CB380" s="331" t="str">
        <f>IF(COUNT(CB368,AA400)=2,ROUND(CB368*AA400/SUM(AA399:AA408),#REF!),"")</f>
        <v/>
      </c>
      <c r="CC380" s="331" t="str">
        <f>IF(COUNT(CC368,AB400)=2,ROUND(CC368*AB400/SUM(AB399:AB408),#REF!),"")</f>
        <v/>
      </c>
      <c r="CD380" s="331" t="str">
        <f>IF(COUNT(CD368,AC400)=2,ROUND(CD368*AC400/SUM(AC399:AC408),#REF!),"")</f>
        <v/>
      </c>
      <c r="CE380" s="331" t="str">
        <f>IF(COUNT(CE368,AD400)=2,ROUND(CE368*AD400/SUM(AD399:AD408),#REF!),"")</f>
        <v/>
      </c>
      <c r="CF380" s="331" t="str">
        <f>IF(COUNT(CF368,AE400)=2,ROUND(CF368*AE400/SUM(AE399:AE408),#REF!),"")</f>
        <v/>
      </c>
      <c r="CG380" s="331" t="str">
        <f>IF(COUNT(CG368,AF400)=2,ROUND(CG368*AF400/SUM(AF399:AF408),#REF!),"")</f>
        <v/>
      </c>
      <c r="CH380" s="563" t="s">
        <v>118</v>
      </c>
      <c r="CI380" s="563"/>
      <c r="CJ380" s="563"/>
      <c r="CK380" s="563"/>
      <c r="CL380" s="563"/>
      <c r="CM380" s="563"/>
      <c r="CN380" s="563"/>
      <c r="CO380" s="563"/>
      <c r="CP380" s="563"/>
      <c r="CQ380" s="563"/>
    </row>
    <row r="381" spans="3:95" s="243" customFormat="1" ht="13.5" customHeight="1">
      <c r="C381" s="604" t="e">
        <f>DATE(#REF!+4,1,1)</f>
        <v>#REF!</v>
      </c>
      <c r="D381" s="605"/>
      <c r="E381" s="613" t="s">
        <v>198</v>
      </c>
      <c r="F381" s="614"/>
      <c r="G381" s="615"/>
      <c r="H381" s="256"/>
      <c r="I381" s="256"/>
      <c r="J381" s="256"/>
      <c r="K381" s="256"/>
      <c r="L381" s="256"/>
      <c r="M381" s="256"/>
      <c r="N381" s="256"/>
      <c r="O381" s="256"/>
      <c r="P381" s="256"/>
      <c r="Q381" s="256"/>
      <c r="R381" s="256"/>
      <c r="S381" s="256"/>
      <c r="T381" s="255"/>
      <c r="U381" s="613" t="s">
        <v>210</v>
      </c>
      <c r="V381" s="614"/>
      <c r="W381" s="614"/>
      <c r="X381" s="615"/>
      <c r="Y381" s="666"/>
      <c r="Z381" s="667"/>
      <c r="AA381" s="257"/>
      <c r="AB381" s="257"/>
      <c r="AC381" s="257"/>
      <c r="AD381" s="299"/>
      <c r="AE381" s="299"/>
      <c r="AF381" s="268"/>
      <c r="AG381" s="268"/>
      <c r="AH381" s="268"/>
      <c r="AI381" s="257"/>
      <c r="AJ381" s="257"/>
      <c r="AK381" s="257"/>
      <c r="AL381" s="257"/>
      <c r="AM381" s="257"/>
      <c r="AN381" s="257"/>
      <c r="AO381" s="257"/>
      <c r="AP381" s="257"/>
      <c r="AQ381" s="257"/>
      <c r="AR381" s="257"/>
      <c r="AS381" s="257"/>
      <c r="AT381" s="257"/>
      <c r="AU381" s="257"/>
      <c r="AX381" s="569"/>
      <c r="AY381" s="569"/>
      <c r="AZ381" s="588"/>
      <c r="BA381" s="590"/>
      <c r="BB381" s="590"/>
      <c r="BC381" s="590"/>
      <c r="BD381" s="588"/>
      <c r="BE381" s="583"/>
      <c r="BF381" s="584"/>
      <c r="BG381" s="259"/>
      <c r="BH381" s="259"/>
      <c r="BI381" s="259"/>
      <c r="BJ381" s="259"/>
      <c r="BK381" s="259"/>
      <c r="BL381" s="259"/>
      <c r="BM381" s="259"/>
      <c r="BN381" s="259"/>
      <c r="BO381" s="259"/>
      <c r="BP381" s="259"/>
      <c r="BQ381" s="259"/>
      <c r="BR381" s="259"/>
      <c r="BS381" s="569"/>
      <c r="BT381" s="569"/>
      <c r="BU381" s="569"/>
      <c r="BV381" s="333" t="s">
        <v>172</v>
      </c>
      <c r="BW381" s="581"/>
      <c r="BX381" s="581"/>
      <c r="BY381" s="331" t="str">
        <f>IF(COUNT(BY369,X400)=2,ROUND(BY369*X400/SUM(X399:X408),#REF!),"")</f>
        <v/>
      </c>
      <c r="BZ381" s="331" t="str">
        <f>IF(COUNT(BZ369,Y400)=2,ROUND(BZ369*Y400/SUM(Y399:Y408),#REF!),"")</f>
        <v/>
      </c>
      <c r="CA381" s="331" t="str">
        <f>IF(COUNT(CA369,Z400)=2,ROUND(CA369*Z400/SUM(Z399:Z408),#REF!),"")</f>
        <v/>
      </c>
      <c r="CB381" s="331" t="str">
        <f>IF(COUNT(CB369,AA400)=2,ROUND(CB369*AA400/SUM(AA399:AA408),#REF!),"")</f>
        <v/>
      </c>
      <c r="CC381" s="331" t="str">
        <f>IF(COUNT(CC369,AB400)=2,ROUND(CC369*AB400/SUM(AB399:AB408),#REF!),"")</f>
        <v/>
      </c>
      <c r="CD381" s="331" t="str">
        <f>IF(COUNT(CD369,AC400)=2,ROUND(CD369*AC400/SUM(AC399:AC408),#REF!),"")</f>
        <v/>
      </c>
      <c r="CE381" s="331" t="str">
        <f>IF(COUNT(CE369,AD400)=2,ROUND(CE369*AD400/SUM(AD399:AD408),#REF!),"")</f>
        <v/>
      </c>
      <c r="CF381" s="331" t="str">
        <f>IF(COUNT(CF369,AE400)=2,ROUND(CF369*AE400/SUM(AE399:AE408),#REF!),"")</f>
        <v/>
      </c>
      <c r="CG381" s="331" t="str">
        <f>IF(COUNT(CG369,AF400)=2,ROUND(CG369*AF400/SUM(AF399:AF408),#REF!),"")</f>
        <v/>
      </c>
      <c r="CH381" s="564" t="str">
        <f>IF(CH380="","",CH380)</f>
        <v>地熱</v>
      </c>
      <c r="CI381" s="564"/>
      <c r="CJ381" s="564"/>
      <c r="CK381" s="564"/>
      <c r="CL381" s="564"/>
      <c r="CM381" s="564"/>
      <c r="CN381" s="564"/>
      <c r="CO381" s="564"/>
      <c r="CP381" s="564"/>
      <c r="CQ381" s="564"/>
    </row>
    <row r="382" spans="3:95" s="243" customFormat="1" ht="13.5" customHeight="1">
      <c r="C382" s="606"/>
      <c r="D382" s="607"/>
      <c r="E382" s="608" t="s">
        <v>212</v>
      </c>
      <c r="F382" s="609"/>
      <c r="G382" s="610"/>
      <c r="H382" s="261"/>
      <c r="I382" s="261"/>
      <c r="J382" s="261"/>
      <c r="K382" s="261"/>
      <c r="L382" s="261"/>
      <c r="M382" s="261"/>
      <c r="N382" s="261"/>
      <c r="O382" s="261"/>
      <c r="P382" s="261"/>
      <c r="Q382" s="261"/>
      <c r="R382" s="261"/>
      <c r="S382" s="261"/>
      <c r="T382" s="262" t="str">
        <f>IF(COUNT(H382:S382)=0,"",SUMPRODUCT(ROUND(H382:S382,1)))</f>
        <v/>
      </c>
      <c r="U382" s="608" t="s">
        <v>211</v>
      </c>
      <c r="V382" s="609"/>
      <c r="W382" s="609"/>
      <c r="X382" s="610"/>
      <c r="Y382" s="664"/>
      <c r="Z382" s="665"/>
      <c r="AA382" s="257"/>
      <c r="AB382" s="257"/>
      <c r="AC382" s="257"/>
      <c r="AD382" s="299"/>
      <c r="AE382" s="299"/>
      <c r="AF382" s="268"/>
      <c r="AG382" s="268"/>
      <c r="AH382" s="268"/>
      <c r="AI382" s="271"/>
      <c r="AJ382" s="271"/>
      <c r="AK382" s="271"/>
      <c r="AL382" s="271"/>
      <c r="AM382" s="271"/>
      <c r="AN382" s="271"/>
      <c r="AO382" s="271"/>
      <c r="AP382" s="271"/>
      <c r="AQ382" s="271"/>
      <c r="AR382" s="271"/>
      <c r="AS382" s="271"/>
      <c r="AT382" s="271"/>
      <c r="AU382" s="272"/>
      <c r="AX382" s="569"/>
      <c r="AY382" s="569"/>
      <c r="AZ382" s="589"/>
      <c r="BA382" s="590"/>
      <c r="BB382" s="590"/>
      <c r="BC382" s="590"/>
      <c r="BD382" s="589"/>
      <c r="BE382" s="585" t="e">
        <f>IF(#REF!="発電事業者","月間送電電力量（GWh）","月間受電電力量（GWh）")</f>
        <v>#REF!</v>
      </c>
      <c r="BF382" s="586"/>
      <c r="BG382" s="331" t="str">
        <f>IF(COUNT(BG370,L400)=2,ROUND(BG370*L400/SUM(L399:L408),#REF!),"")</f>
        <v/>
      </c>
      <c r="BH382" s="331" t="str">
        <f>IF(COUNT(BH370,M400)=2,ROUND(BH370*M400/SUM(M399:M408),#REF!),"")</f>
        <v/>
      </c>
      <c r="BI382" s="331" t="str">
        <f>IF(COUNT(BI370,N400)=2,ROUND(BI370*N400/SUM(N399:N408),#REF!),"")</f>
        <v/>
      </c>
      <c r="BJ382" s="331" t="str">
        <f>IF(COUNT(BJ370,O400)=2,ROUND(BJ370*O400/SUM(O399:O408),#REF!),"")</f>
        <v/>
      </c>
      <c r="BK382" s="331" t="str">
        <f>IF(COUNT(BK370,P400)=2,ROUND(BK370*P400/SUM(P399:P408),#REF!),"")</f>
        <v/>
      </c>
      <c r="BL382" s="331" t="str">
        <f>IF(COUNT(BL370,Q400)=2,ROUND(BL370*Q400/SUM(Q399:Q408),#REF!),"")</f>
        <v/>
      </c>
      <c r="BM382" s="331" t="str">
        <f>IF(COUNT(BM370,R400)=2,ROUND(BM370*R400/SUM(R399:R408),#REF!),"")</f>
        <v/>
      </c>
      <c r="BN382" s="331" t="str">
        <f>IF(COUNT(BN370,S400)=2,ROUND(BN370*S400/SUM(S399:S408),#REF!),"")</f>
        <v/>
      </c>
      <c r="BO382" s="331" t="str">
        <f>IF(COUNT(BO370,T400)=2,ROUND(BO370*T400/SUM(T399:T408),#REF!),"")</f>
        <v/>
      </c>
      <c r="BP382" s="331" t="str">
        <f>IF(COUNT(BP370,U400)=2,ROUND(BP370*U400/SUM(U399:U408),#REF!),"")</f>
        <v/>
      </c>
      <c r="BQ382" s="331" t="str">
        <f>IF(COUNT(BQ370,V400)=2,ROUND(BQ370*V400/SUM(V399:V408),#REF!),"")</f>
        <v/>
      </c>
      <c r="BR382" s="331" t="str">
        <f>IF(COUNT(BR370,W400)=2,ROUND(BR370*W400/SUM(W399:W408),#REF!),"")</f>
        <v/>
      </c>
      <c r="BS382" s="569" t="e">
        <f>IF(#REF!="発電事業者","年間送電電力量（GWh）","年間受電電力量（GWh）")</f>
        <v>#REF!</v>
      </c>
      <c r="BT382" s="569"/>
      <c r="BU382" s="569"/>
      <c r="BV382" s="333" t="s">
        <v>25</v>
      </c>
      <c r="BW382" s="582"/>
      <c r="BX382" s="582"/>
      <c r="BY382" s="331" t="str">
        <f>IF(COUNT(BY370,X400)=2,ROUND(BY370*X400/SUM(X399:X408),#REF!),"")</f>
        <v/>
      </c>
      <c r="BZ382" s="331" t="str">
        <f>IF(COUNT(BZ370,Y400)=2,ROUND(BZ370*Y400/SUM(Y399:Y408),#REF!),"")</f>
        <v/>
      </c>
      <c r="CA382" s="331" t="str">
        <f>IF(COUNT(CA370,Z400)=2,ROUND(CA370*Z400/SUM(Z399:Z408),#REF!),"")</f>
        <v/>
      </c>
      <c r="CB382" s="331" t="str">
        <f>IF(COUNT(CB370,AA400)=2,ROUND(CB370*AA400/SUM(AA399:AA408),#REF!),"")</f>
        <v/>
      </c>
      <c r="CC382" s="331" t="str">
        <f>IF(COUNT(CC370,AB400)=2,ROUND(CC370*AB400/SUM(AB399:AB408),#REF!),"")</f>
        <v/>
      </c>
      <c r="CD382" s="331" t="str">
        <f>IF(COUNT(CD370,AC400)=2,ROUND(CD370*AC400/SUM(AC399:AC408),#REF!),"")</f>
        <v/>
      </c>
      <c r="CE382" s="331" t="str">
        <f>IF(COUNT(CE370,AD400)=2,ROUND(CE370*AD400/SUM(AD399:AD408),#REF!),"")</f>
        <v/>
      </c>
      <c r="CF382" s="331" t="str">
        <f>IF(COUNT(CF370,AE400)=2,ROUND(CF370*AE400/SUM(AE399:AE408),#REF!),"")</f>
        <v/>
      </c>
      <c r="CG382" s="331" t="str">
        <f>IF(COUNT(CG370,AF400)=2,ROUND(CG370*AF400/SUM(AF399:AF408),#REF!),"")</f>
        <v/>
      </c>
      <c r="CH382" s="565" t="str">
        <f>IF(COUNTA(AG400)=0,"",AG400)</f>
        <v/>
      </c>
      <c r="CI382" s="565"/>
      <c r="CJ382" s="565"/>
      <c r="CK382" s="565"/>
      <c r="CL382" s="565"/>
      <c r="CM382" s="565"/>
      <c r="CN382" s="565"/>
      <c r="CO382" s="565"/>
      <c r="CP382" s="565"/>
      <c r="CQ382" s="565"/>
    </row>
    <row r="383" spans="3:95" s="243" customFormat="1" ht="13.5" customHeight="1">
      <c r="C383" s="604" t="e">
        <f>DATE(#REF!+5,1,1)</f>
        <v>#REF!</v>
      </c>
      <c r="D383" s="605"/>
      <c r="E383" s="613" t="s">
        <v>198</v>
      </c>
      <c r="F383" s="614"/>
      <c r="G383" s="615"/>
      <c r="H383" s="256"/>
      <c r="I383" s="256"/>
      <c r="J383" s="256"/>
      <c r="K383" s="256"/>
      <c r="L383" s="256"/>
      <c r="M383" s="256"/>
      <c r="N383" s="256"/>
      <c r="O383" s="256"/>
      <c r="P383" s="256"/>
      <c r="Q383" s="256"/>
      <c r="R383" s="256"/>
      <c r="S383" s="256"/>
      <c r="T383" s="255"/>
      <c r="U383" s="618"/>
      <c r="V383" s="619"/>
      <c r="W383" s="619"/>
      <c r="X383" s="619"/>
      <c r="Y383" s="619"/>
      <c r="Z383" s="620"/>
      <c r="AA383" s="257"/>
      <c r="AB383" s="257"/>
      <c r="AC383" s="257"/>
      <c r="AD383" s="299"/>
      <c r="AE383" s="299"/>
      <c r="AF383" s="268"/>
      <c r="AG383" s="268"/>
      <c r="AH383" s="268"/>
      <c r="AI383" s="257"/>
      <c r="AJ383" s="257"/>
      <c r="AK383" s="257"/>
      <c r="AL383" s="257"/>
      <c r="AM383" s="257"/>
      <c r="AN383" s="257"/>
      <c r="AO383" s="257"/>
      <c r="AP383" s="257"/>
      <c r="AQ383" s="257"/>
      <c r="AR383" s="257"/>
      <c r="AS383" s="257"/>
      <c r="AT383" s="257"/>
      <c r="AU383" s="257"/>
      <c r="AX383" s="569" t="str">
        <f>IF(C401="","",C401)</f>
        <v/>
      </c>
      <c r="AY383" s="569"/>
      <c r="AZ383" s="587" t="str">
        <f>IF(E401="","",E401)</f>
        <v/>
      </c>
      <c r="BA383" s="590" t="str">
        <f ca="1">IF(F401="","",F401)</f>
        <v/>
      </c>
      <c r="BB383" s="590"/>
      <c r="BC383" s="590"/>
      <c r="BD383" s="587" t="str">
        <f>IF(I401="","",I401)</f>
        <v/>
      </c>
      <c r="BE383" s="578" t="e">
        <f>IF(#REF!="発電事業者","送電電力（MW）","受電電力（MW）")</f>
        <v>#REF!</v>
      </c>
      <c r="BF383" s="579"/>
      <c r="BG383" s="331" t="str">
        <f>IF(COUNT(BG368,L401)=2,ROUND(BG368*L401/SUM(L399:L408),#REF!),"")</f>
        <v/>
      </c>
      <c r="BH383" s="331" t="str">
        <f>IF(COUNT(BH368,M401)=2,ROUND(BH368*M401/SUM(M399:M408),#REF!),"")</f>
        <v/>
      </c>
      <c r="BI383" s="331" t="str">
        <f>IF(COUNT(BI368,N401)=2,ROUND(BI368*N401/SUM(N399:N408),#REF!),"")</f>
        <v/>
      </c>
      <c r="BJ383" s="331" t="str">
        <f>IF(COUNT(BJ368,O401)=2,ROUND(BJ368*O401/SUM(O399:O408),#REF!),"")</f>
        <v/>
      </c>
      <c r="BK383" s="331" t="str">
        <f>IF(COUNT(BK368,P401)=2,ROUND(BK368*P401/SUM(P399:P408),#REF!),"")</f>
        <v/>
      </c>
      <c r="BL383" s="331" t="str">
        <f>IF(COUNT(BL368,Q401)=2,ROUND(BL368*Q401/SUM(Q399:Q408),#REF!),"")</f>
        <v/>
      </c>
      <c r="BM383" s="331" t="str">
        <f>IF(COUNT(BM368,R401)=2,ROUND(BM368*R401/SUM(R399:R408),#REF!),"")</f>
        <v/>
      </c>
      <c r="BN383" s="331" t="str">
        <f>IF(COUNT(BN368,S401)=2,ROUND(BN368*S401/SUM(S399:S408),#REF!),"")</f>
        <v/>
      </c>
      <c r="BO383" s="331" t="str">
        <f>IF(COUNT(BO368,T401)=2,ROUND(BO368*T401/SUM(T399:T408),#REF!),"")</f>
        <v/>
      </c>
      <c r="BP383" s="331" t="str">
        <f>IF(COUNT(BP368,U401)=2,ROUND(BP368*U401/SUM(U399:U408),#REF!),"")</f>
        <v/>
      </c>
      <c r="BQ383" s="331" t="str">
        <f>IF(COUNT(BQ368,V401)=2,ROUND(BQ368*V401/SUM(V399:V408),#REF!),"")</f>
        <v/>
      </c>
      <c r="BR383" s="331" t="str">
        <f>IF(COUNT(BR368,W401)=2,ROUND(BR368*W401/SUM(W399:W408),#REF!),"")</f>
        <v/>
      </c>
      <c r="BS383" s="569" t="e">
        <f>IF(#REF!="発電事業者","送電電力（MW）","受電電力（MW）")</f>
        <v>#REF!</v>
      </c>
      <c r="BT383" s="569"/>
      <c r="BU383" s="569"/>
      <c r="BV383" s="333" t="s">
        <v>171</v>
      </c>
      <c r="BW383" s="580"/>
      <c r="BX383" s="580"/>
      <c r="BY383" s="331" t="str">
        <f>IF(COUNT(BY368,X401)=2,ROUND(BY368*X401/SUM(X399:X408),#REF!),"")</f>
        <v/>
      </c>
      <c r="BZ383" s="331" t="str">
        <f>IF(COUNT(BZ368,Y401)=2,ROUND(BZ368*Y401/SUM(Y399:Y408),#REF!),"")</f>
        <v/>
      </c>
      <c r="CA383" s="331" t="str">
        <f>IF(COUNT(CA368,Z401)=2,ROUND(CA368*Z401/SUM(Z399:Z408),#REF!),"")</f>
        <v/>
      </c>
      <c r="CB383" s="331" t="str">
        <f>IF(COUNT(CB368,AA401)=2,ROUND(CB368*AA401/SUM(AA399:AA408),#REF!),"")</f>
        <v/>
      </c>
      <c r="CC383" s="331" t="str">
        <f>IF(COUNT(CC368,AB401)=2,ROUND(CC368*AB401/SUM(AB399:AB408),#REF!),"")</f>
        <v/>
      </c>
      <c r="CD383" s="331" t="str">
        <f>IF(COUNT(CD368,AC401)=2,ROUND(CD368*AC401/SUM(AC399:AC408),#REF!),"")</f>
        <v/>
      </c>
      <c r="CE383" s="331" t="str">
        <f>IF(COUNT(CE368,AD401)=2,ROUND(CE368*AD401/SUM(AD399:AD408),#REF!),"")</f>
        <v/>
      </c>
      <c r="CF383" s="331" t="str">
        <f>IF(COUNT(CF368,AE401)=2,ROUND(CF368*AE401/SUM(AE399:AE408),#REF!),"")</f>
        <v/>
      </c>
      <c r="CG383" s="331" t="str">
        <f>IF(COUNT(CG368,AF401)=2,ROUND(CG368*AF401/SUM(AF399:AF408),#REF!),"")</f>
        <v/>
      </c>
      <c r="CH383" s="563" t="s">
        <v>118</v>
      </c>
      <c r="CI383" s="563"/>
      <c r="CJ383" s="563"/>
      <c r="CK383" s="563"/>
      <c r="CL383" s="563"/>
      <c r="CM383" s="563"/>
      <c r="CN383" s="563"/>
      <c r="CO383" s="563"/>
      <c r="CP383" s="563"/>
      <c r="CQ383" s="563"/>
    </row>
    <row r="384" spans="3:95" s="243" customFormat="1" ht="13.5" customHeight="1">
      <c r="C384" s="606"/>
      <c r="D384" s="607"/>
      <c r="E384" s="608" t="s">
        <v>212</v>
      </c>
      <c r="F384" s="609"/>
      <c r="G384" s="610"/>
      <c r="H384" s="261"/>
      <c r="I384" s="261"/>
      <c r="J384" s="261"/>
      <c r="K384" s="261"/>
      <c r="L384" s="261"/>
      <c r="M384" s="261"/>
      <c r="N384" s="261"/>
      <c r="O384" s="261"/>
      <c r="P384" s="261"/>
      <c r="Q384" s="261"/>
      <c r="R384" s="261"/>
      <c r="S384" s="261"/>
      <c r="T384" s="262" t="str">
        <f>IF(COUNT(H384:S384)=0,"",SUMPRODUCT(ROUND(H384:S384,1)))</f>
        <v/>
      </c>
      <c r="U384" s="621"/>
      <c r="V384" s="622"/>
      <c r="W384" s="622"/>
      <c r="X384" s="622"/>
      <c r="Y384" s="622"/>
      <c r="Z384" s="623"/>
      <c r="AA384" s="257"/>
      <c r="AB384" s="257"/>
      <c r="AC384" s="257"/>
      <c r="AD384" s="299"/>
      <c r="AE384" s="299"/>
      <c r="AF384" s="268"/>
      <c r="AG384" s="268"/>
      <c r="AH384" s="268"/>
      <c r="AI384" s="271"/>
      <c r="AJ384" s="271"/>
      <c r="AK384" s="271"/>
      <c r="AL384" s="271"/>
      <c r="AM384" s="271"/>
      <c r="AN384" s="271"/>
      <c r="AO384" s="271"/>
      <c r="AP384" s="271"/>
      <c r="AQ384" s="271"/>
      <c r="AR384" s="271"/>
      <c r="AS384" s="271"/>
      <c r="AT384" s="271"/>
      <c r="AU384" s="272"/>
      <c r="AX384" s="569"/>
      <c r="AY384" s="569"/>
      <c r="AZ384" s="588"/>
      <c r="BA384" s="590"/>
      <c r="BB384" s="590"/>
      <c r="BC384" s="590"/>
      <c r="BD384" s="588"/>
      <c r="BE384" s="583"/>
      <c r="BF384" s="584"/>
      <c r="BG384" s="259"/>
      <c r="BH384" s="259"/>
      <c r="BI384" s="259"/>
      <c r="BJ384" s="259"/>
      <c r="BK384" s="259"/>
      <c r="BL384" s="259"/>
      <c r="BM384" s="259"/>
      <c r="BN384" s="259"/>
      <c r="BO384" s="259"/>
      <c r="BP384" s="259"/>
      <c r="BQ384" s="259"/>
      <c r="BR384" s="259"/>
      <c r="BS384" s="569"/>
      <c r="BT384" s="569"/>
      <c r="BU384" s="569"/>
      <c r="BV384" s="333" t="s">
        <v>172</v>
      </c>
      <c r="BW384" s="581"/>
      <c r="BX384" s="581"/>
      <c r="BY384" s="331" t="str">
        <f>IF(COUNT(BY369,X401)=2,ROUND(BY369*X401/SUM(X399:X408),#REF!),"")</f>
        <v/>
      </c>
      <c r="BZ384" s="331" t="str">
        <f>IF(COUNT(BZ369,Y401)=2,ROUND(BZ369*Y401/SUM(Y399:Y408),#REF!),"")</f>
        <v/>
      </c>
      <c r="CA384" s="331" t="str">
        <f>IF(COUNT(CA369,Z401)=2,ROUND(CA369*Z401/SUM(Z399:Z408),#REF!),"")</f>
        <v/>
      </c>
      <c r="CB384" s="331" t="str">
        <f>IF(COUNT(CB369,AA401)=2,ROUND(CB369*AA401/SUM(AA399:AA408),#REF!),"")</f>
        <v/>
      </c>
      <c r="CC384" s="331" t="str">
        <f>IF(COUNT(CC369,AB401)=2,ROUND(CC369*AB401/SUM(AB399:AB408),#REF!),"")</f>
        <v/>
      </c>
      <c r="CD384" s="331" t="str">
        <f>IF(COUNT(CD369,AC401)=2,ROUND(CD369*AC401/SUM(AC399:AC408),#REF!),"")</f>
        <v/>
      </c>
      <c r="CE384" s="331" t="str">
        <f>IF(COUNT(CE369,AD401)=2,ROUND(CE369*AD401/SUM(AD399:AD408),#REF!),"")</f>
        <v/>
      </c>
      <c r="CF384" s="331" t="str">
        <f>IF(COUNT(CF369,AE401)=2,ROUND(CF369*AE401/SUM(AE399:AE408),#REF!),"")</f>
        <v/>
      </c>
      <c r="CG384" s="331" t="str">
        <f>IF(COUNT(CG369,AF401)=2,ROUND(CG369*AF401/SUM(AF399:AF408),#REF!),"")</f>
        <v/>
      </c>
      <c r="CH384" s="564" t="str">
        <f>IF(CH383="","",CH383)</f>
        <v>地熱</v>
      </c>
      <c r="CI384" s="564"/>
      <c r="CJ384" s="564"/>
      <c r="CK384" s="564"/>
      <c r="CL384" s="564"/>
      <c r="CM384" s="564"/>
      <c r="CN384" s="564"/>
      <c r="CO384" s="564"/>
      <c r="CP384" s="564"/>
      <c r="CQ384" s="564"/>
    </row>
    <row r="385" spans="3:97" s="243" customFormat="1" ht="13.5" customHeight="1">
      <c r="C385" s="604" t="e">
        <f>DATE(#REF!+6,1,1)</f>
        <v>#REF!</v>
      </c>
      <c r="D385" s="605"/>
      <c r="E385" s="613" t="s">
        <v>198</v>
      </c>
      <c r="F385" s="614"/>
      <c r="G385" s="615"/>
      <c r="H385" s="256"/>
      <c r="I385" s="256"/>
      <c r="J385" s="256"/>
      <c r="K385" s="256"/>
      <c r="L385" s="256"/>
      <c r="M385" s="256"/>
      <c r="N385" s="256"/>
      <c r="O385" s="256"/>
      <c r="P385" s="256"/>
      <c r="Q385" s="256"/>
      <c r="R385" s="256"/>
      <c r="S385" s="256"/>
      <c r="T385" s="255"/>
      <c r="U385" s="621"/>
      <c r="V385" s="622"/>
      <c r="W385" s="622"/>
      <c r="X385" s="622"/>
      <c r="Y385" s="622"/>
      <c r="Z385" s="623"/>
      <c r="AA385" s="257"/>
      <c r="AB385" s="257"/>
      <c r="AC385" s="257"/>
      <c r="AD385" s="299"/>
      <c r="AE385" s="299"/>
      <c r="AF385" s="268"/>
      <c r="AG385" s="268"/>
      <c r="AH385" s="268"/>
      <c r="AI385" s="257"/>
      <c r="AJ385" s="257"/>
      <c r="AK385" s="257"/>
      <c r="AL385" s="257"/>
      <c r="AM385" s="257"/>
      <c r="AN385" s="257"/>
      <c r="AO385" s="257"/>
      <c r="AP385" s="257"/>
      <c r="AQ385" s="257"/>
      <c r="AR385" s="257"/>
      <c r="AS385" s="257"/>
      <c r="AT385" s="257"/>
      <c r="AU385" s="257"/>
      <c r="AX385" s="569"/>
      <c r="AY385" s="569"/>
      <c r="AZ385" s="589"/>
      <c r="BA385" s="590"/>
      <c r="BB385" s="590"/>
      <c r="BC385" s="590"/>
      <c r="BD385" s="589"/>
      <c r="BE385" s="585" t="e">
        <f>IF(#REF!="発電事業者","月間送電電力量（GWh）","月間受電電力量（GWh）")</f>
        <v>#REF!</v>
      </c>
      <c r="BF385" s="586"/>
      <c r="BG385" s="331" t="str">
        <f>IF(COUNT(BG370,L401)=2,ROUND(BG370*L401/SUM(L399:L408),#REF!),"")</f>
        <v/>
      </c>
      <c r="BH385" s="331" t="str">
        <f>IF(COUNT(BH370,M401)=2,ROUND(BH370*M401/SUM(M399:M408),#REF!),"")</f>
        <v/>
      </c>
      <c r="BI385" s="331" t="str">
        <f>IF(COUNT(BI370,N401)=2,ROUND(BI370*N401/SUM(N399:N408),#REF!),"")</f>
        <v/>
      </c>
      <c r="BJ385" s="331" t="str">
        <f>IF(COUNT(BJ370,O401)=2,ROUND(BJ370*O401/SUM(O399:O408),#REF!),"")</f>
        <v/>
      </c>
      <c r="BK385" s="331" t="str">
        <f>IF(COUNT(BK370,P401)=2,ROUND(BK370*P401/SUM(P399:P408),#REF!),"")</f>
        <v/>
      </c>
      <c r="BL385" s="331" t="str">
        <f>IF(COUNT(BL370,Q401)=2,ROUND(BL370*Q401/SUM(Q399:Q408),#REF!),"")</f>
        <v/>
      </c>
      <c r="BM385" s="331" t="str">
        <f>IF(COUNT(BM370,R401)=2,ROUND(BM370*R401/SUM(R399:R408),#REF!),"")</f>
        <v/>
      </c>
      <c r="BN385" s="331" t="str">
        <f>IF(COUNT(BN370,S401)=2,ROUND(BN370*S401/SUM(S399:S408),#REF!),"")</f>
        <v/>
      </c>
      <c r="BO385" s="331" t="str">
        <f>IF(COUNT(BO370,T401)=2,ROUND(BO370*T401/SUM(T399:T408),#REF!),"")</f>
        <v/>
      </c>
      <c r="BP385" s="331" t="str">
        <f>IF(COUNT(BP370,U401)=2,ROUND(BP370*U401/SUM(U399:U408),#REF!),"")</f>
        <v/>
      </c>
      <c r="BQ385" s="331" t="str">
        <f>IF(COUNT(BQ370,V401)=2,ROUND(BQ370*V401/SUM(V399:V408),#REF!),"")</f>
        <v/>
      </c>
      <c r="BR385" s="331" t="str">
        <f>IF(COUNT(BR370,W401)=2,ROUND(BR370*W401/SUM(W399:W408),#REF!),"")</f>
        <v/>
      </c>
      <c r="BS385" s="569" t="e">
        <f>IF(#REF!="発電事業者","年間送電電力量（GWh）","年間受電電力量（GWh）")</f>
        <v>#REF!</v>
      </c>
      <c r="BT385" s="569"/>
      <c r="BU385" s="569"/>
      <c r="BV385" s="333" t="s">
        <v>25</v>
      </c>
      <c r="BW385" s="582"/>
      <c r="BX385" s="582"/>
      <c r="BY385" s="331" t="str">
        <f>IF(COUNT(BY370,X401)=2,ROUND(BY370*X401/SUM(X399:X408),#REF!),"")</f>
        <v/>
      </c>
      <c r="BZ385" s="331" t="str">
        <f>IF(COUNT(BZ370,Y401)=2,ROUND(BZ370*Y401/SUM(Y399:Y408),#REF!),"")</f>
        <v/>
      </c>
      <c r="CA385" s="331" t="str">
        <f>IF(COUNT(CA370,Z401)=2,ROUND(CA370*Z401/SUM(Z399:Z408),#REF!),"")</f>
        <v/>
      </c>
      <c r="CB385" s="331" t="str">
        <f>IF(COUNT(CB370,AA401)=2,ROUND(CB370*AA401/SUM(AA399:AA408),#REF!),"")</f>
        <v/>
      </c>
      <c r="CC385" s="331" t="str">
        <f>IF(COUNT(CC370,AB401)=2,ROUND(CC370*AB401/SUM(AB399:AB408),#REF!),"")</f>
        <v/>
      </c>
      <c r="CD385" s="331" t="str">
        <f>IF(COUNT(CD370,AC401)=2,ROUND(CD370*AC401/SUM(AC399:AC408),#REF!),"")</f>
        <v/>
      </c>
      <c r="CE385" s="331" t="str">
        <f>IF(COUNT(CE370,AD401)=2,ROUND(CE370*AD401/SUM(AD399:AD408),#REF!),"")</f>
        <v/>
      </c>
      <c r="CF385" s="331" t="str">
        <f>IF(COUNT(CF370,AE401)=2,ROUND(CF370*AE401/SUM(AE399:AE408),#REF!),"")</f>
        <v/>
      </c>
      <c r="CG385" s="331" t="str">
        <f>IF(COUNT(CG370,AF401)=2,ROUND(CG370*AF401/SUM(AF399:AF408),#REF!),"")</f>
        <v/>
      </c>
      <c r="CH385" s="565" t="str">
        <f>IF(COUNTA(AG401)=0,"",AG401)</f>
        <v/>
      </c>
      <c r="CI385" s="565"/>
      <c r="CJ385" s="565"/>
      <c r="CK385" s="565"/>
      <c r="CL385" s="565"/>
      <c r="CM385" s="565"/>
      <c r="CN385" s="565"/>
      <c r="CO385" s="565"/>
      <c r="CP385" s="565"/>
      <c r="CQ385" s="565"/>
    </row>
    <row r="386" spans="3:97" s="243" customFormat="1" ht="13.5" customHeight="1">
      <c r="C386" s="606"/>
      <c r="D386" s="607"/>
      <c r="E386" s="608" t="s">
        <v>212</v>
      </c>
      <c r="F386" s="609"/>
      <c r="G386" s="610"/>
      <c r="H386" s="261"/>
      <c r="I386" s="261"/>
      <c r="J386" s="261"/>
      <c r="K386" s="261"/>
      <c r="L386" s="261"/>
      <c r="M386" s="261"/>
      <c r="N386" s="261"/>
      <c r="O386" s="261"/>
      <c r="P386" s="261"/>
      <c r="Q386" s="261"/>
      <c r="R386" s="261"/>
      <c r="S386" s="261"/>
      <c r="T386" s="262" t="str">
        <f>IF(COUNT(H386:S386)=0,"",SUMPRODUCT(ROUND(H386:S386,1)))</f>
        <v/>
      </c>
      <c r="U386" s="621"/>
      <c r="V386" s="622"/>
      <c r="W386" s="622"/>
      <c r="X386" s="622"/>
      <c r="Y386" s="622"/>
      <c r="Z386" s="623"/>
      <c r="AA386" s="257"/>
      <c r="AB386" s="257"/>
      <c r="AC386" s="257"/>
      <c r="AD386" s="299"/>
      <c r="AE386" s="299"/>
      <c r="AF386" s="268"/>
      <c r="AG386" s="268"/>
      <c r="AH386" s="268"/>
      <c r="AI386" s="271"/>
      <c r="AJ386" s="271"/>
      <c r="AK386" s="271"/>
      <c r="AL386" s="271"/>
      <c r="AM386" s="271"/>
      <c r="AN386" s="271"/>
      <c r="AO386" s="271"/>
      <c r="AP386" s="271"/>
      <c r="AQ386" s="271"/>
      <c r="AR386" s="271"/>
      <c r="AS386" s="271"/>
      <c r="AT386" s="271"/>
      <c r="AU386" s="272"/>
      <c r="AX386" s="569" t="str">
        <f>IF(C402="","",C402)</f>
        <v/>
      </c>
      <c r="AY386" s="569"/>
      <c r="AZ386" s="587" t="str">
        <f>IF(E402="","",E402)</f>
        <v/>
      </c>
      <c r="BA386" s="590" t="str">
        <f ca="1">IF(F402="","",F402)</f>
        <v/>
      </c>
      <c r="BB386" s="590"/>
      <c r="BC386" s="590"/>
      <c r="BD386" s="587" t="str">
        <f>IF(I402="","",I402)</f>
        <v/>
      </c>
      <c r="BE386" s="578" t="e">
        <f>IF(#REF!="発電事業者","送電電力（MW）","受電電力（MW）")</f>
        <v>#REF!</v>
      </c>
      <c r="BF386" s="579"/>
      <c r="BG386" s="331" t="str">
        <f>IF(COUNT(BG368,L402)=2,ROUND(BG368*L402/SUM(L399:L408),#REF!),"")</f>
        <v/>
      </c>
      <c r="BH386" s="331" t="str">
        <f>IF(COUNT(BH368,M402)=2,ROUND(BH368*M402/SUM(M399:M408),#REF!),"")</f>
        <v/>
      </c>
      <c r="BI386" s="331" t="str">
        <f>IF(COUNT(BI368,N402)=2,ROUND(BI368*N402/SUM(N399:N408),#REF!),"")</f>
        <v/>
      </c>
      <c r="BJ386" s="331" t="str">
        <f>IF(COUNT(BJ368,O402)=2,ROUND(BJ368*O402/SUM(O399:O408),#REF!),"")</f>
        <v/>
      </c>
      <c r="BK386" s="331" t="str">
        <f>IF(COUNT(BK368,P402)=2,ROUND(BK368*P402/SUM(P399:P408),#REF!),"")</f>
        <v/>
      </c>
      <c r="BL386" s="331" t="str">
        <f>IF(COUNT(BL368,Q402)=2,ROUND(BL368*Q402/SUM(Q399:Q408),#REF!),"")</f>
        <v/>
      </c>
      <c r="BM386" s="331" t="str">
        <f>IF(COUNT(BM368,R402)=2,ROUND(BM368*R402/SUM(R399:R408),#REF!),"")</f>
        <v/>
      </c>
      <c r="BN386" s="331" t="str">
        <f>IF(COUNT(BN368,S402)=2,ROUND(BN368*S402/SUM(S399:S408),#REF!),"")</f>
        <v/>
      </c>
      <c r="BO386" s="331" t="str">
        <f>IF(COUNT(BO368,T402)=2,ROUND(BO368*T402/SUM(T399:T408),#REF!),"")</f>
        <v/>
      </c>
      <c r="BP386" s="331" t="str">
        <f>IF(COUNT(BP368,U402)=2,ROUND(BP368*U402/SUM(U399:U408),#REF!),"")</f>
        <v/>
      </c>
      <c r="BQ386" s="331" t="str">
        <f>IF(COUNT(BQ368,V402)=2,ROUND(BQ368*V402/SUM(V399:V408),#REF!),"")</f>
        <v/>
      </c>
      <c r="BR386" s="331" t="str">
        <f>IF(COUNT(BR368,W402)=2,ROUND(BR368*W402/SUM(W399:W408),#REF!),"")</f>
        <v/>
      </c>
      <c r="BS386" s="569" t="e">
        <f>IF(#REF!="発電事業者","送電電力（MW）","受電電力（MW）")</f>
        <v>#REF!</v>
      </c>
      <c r="BT386" s="569"/>
      <c r="BU386" s="569"/>
      <c r="BV386" s="333" t="s">
        <v>171</v>
      </c>
      <c r="BW386" s="580"/>
      <c r="BX386" s="580"/>
      <c r="BY386" s="331" t="str">
        <f>IF(COUNT(BY368,X402)=2,ROUND(BY368*X402/SUM(X399:X408),#REF!),"")</f>
        <v/>
      </c>
      <c r="BZ386" s="331" t="str">
        <f>IF(COUNT(BZ368,Y402)=2,ROUND(BZ368*Y402/SUM(Y399:Y408),#REF!),"")</f>
        <v/>
      </c>
      <c r="CA386" s="331" t="str">
        <f>IF(COUNT(CA368,Z402)=2,ROUND(CA368*Z402/SUM(Z399:Z408),#REF!),"")</f>
        <v/>
      </c>
      <c r="CB386" s="331" t="str">
        <f>IF(COUNT(CB368,AA402)=2,ROUND(CB368*AA402/SUM(AA399:AA408),#REF!),"")</f>
        <v/>
      </c>
      <c r="CC386" s="331" t="str">
        <f>IF(COUNT(CC368,AB402)=2,ROUND(CC368*AB402/SUM(AB399:AB408),#REF!),"")</f>
        <v/>
      </c>
      <c r="CD386" s="331" t="str">
        <f>IF(COUNT(CD368,AC402)=2,ROUND(CD368*AC402/SUM(AC399:AC408),#REF!),"")</f>
        <v/>
      </c>
      <c r="CE386" s="331" t="str">
        <f>IF(COUNT(CE368,AD402)=2,ROUND(CE368*AD402/SUM(AD399:AD408),#REF!),"")</f>
        <v/>
      </c>
      <c r="CF386" s="331" t="str">
        <f>IF(COUNT(CF368,AE402)=2,ROUND(CF368*AE402/SUM(AE399:AE408),#REF!),"")</f>
        <v/>
      </c>
      <c r="CG386" s="331" t="str">
        <f>IF(COUNT(CG368,AF402)=2,ROUND(CG368*AF402/SUM(AF399:AF408),#REF!),"")</f>
        <v/>
      </c>
      <c r="CH386" s="563" t="s">
        <v>118</v>
      </c>
      <c r="CI386" s="563"/>
      <c r="CJ386" s="563"/>
      <c r="CK386" s="563"/>
      <c r="CL386" s="563"/>
      <c r="CM386" s="563"/>
      <c r="CN386" s="563"/>
      <c r="CO386" s="563"/>
      <c r="CP386" s="563"/>
      <c r="CQ386" s="563"/>
    </row>
    <row r="387" spans="3:97" s="243" customFormat="1" ht="13.5" customHeight="1">
      <c r="C387" s="604" t="e">
        <f>DATE(#REF!+7,1,1)</f>
        <v>#REF!</v>
      </c>
      <c r="D387" s="605"/>
      <c r="E387" s="613" t="s">
        <v>198</v>
      </c>
      <c r="F387" s="614"/>
      <c r="G387" s="615"/>
      <c r="H387" s="256"/>
      <c r="I387" s="256"/>
      <c r="J387" s="256"/>
      <c r="K387" s="256"/>
      <c r="L387" s="256"/>
      <c r="M387" s="256"/>
      <c r="N387" s="256"/>
      <c r="O387" s="256"/>
      <c r="P387" s="256"/>
      <c r="Q387" s="256"/>
      <c r="R387" s="256"/>
      <c r="S387" s="256"/>
      <c r="T387" s="255"/>
      <c r="U387" s="621"/>
      <c r="V387" s="622"/>
      <c r="W387" s="622"/>
      <c r="X387" s="622"/>
      <c r="Y387" s="622"/>
      <c r="Z387" s="623"/>
      <c r="AA387" s="257"/>
      <c r="AB387" s="257"/>
      <c r="AC387" s="257"/>
      <c r="AD387" s="299"/>
      <c r="AE387" s="299"/>
      <c r="AF387" s="268"/>
      <c r="AG387" s="268"/>
      <c r="AH387" s="268"/>
      <c r="AI387" s="257"/>
      <c r="AJ387" s="257"/>
      <c r="AK387" s="257"/>
      <c r="AL387" s="257"/>
      <c r="AM387" s="257"/>
      <c r="AN387" s="257"/>
      <c r="AO387" s="257"/>
      <c r="AP387" s="257"/>
      <c r="AQ387" s="257"/>
      <c r="AR387" s="257"/>
      <c r="AS387" s="257"/>
      <c r="AT387" s="257"/>
      <c r="AU387" s="257"/>
      <c r="AX387" s="569"/>
      <c r="AY387" s="569"/>
      <c r="AZ387" s="588"/>
      <c r="BA387" s="590"/>
      <c r="BB387" s="590"/>
      <c r="BC387" s="590"/>
      <c r="BD387" s="588"/>
      <c r="BE387" s="583"/>
      <c r="BF387" s="584"/>
      <c r="BG387" s="259"/>
      <c r="BH387" s="259"/>
      <c r="BI387" s="259"/>
      <c r="BJ387" s="259"/>
      <c r="BK387" s="259"/>
      <c r="BL387" s="259"/>
      <c r="BM387" s="259"/>
      <c r="BN387" s="259"/>
      <c r="BO387" s="259"/>
      <c r="BP387" s="259"/>
      <c r="BQ387" s="259"/>
      <c r="BR387" s="259"/>
      <c r="BS387" s="569"/>
      <c r="BT387" s="569"/>
      <c r="BU387" s="569"/>
      <c r="BV387" s="333" t="s">
        <v>172</v>
      </c>
      <c r="BW387" s="581"/>
      <c r="BX387" s="581"/>
      <c r="BY387" s="331" t="str">
        <f>IF(COUNT(BY369,X402)=2,ROUND(BY369*X402/SUM(X399:X408),#REF!),"")</f>
        <v/>
      </c>
      <c r="BZ387" s="331" t="str">
        <f>IF(COUNT(BZ369,Y402)=2,ROUND(BZ369*Y402/SUM(Y399:Y408),#REF!),"")</f>
        <v/>
      </c>
      <c r="CA387" s="331" t="str">
        <f>IF(COUNT(CA369,Z402)=2,ROUND(CA369*Z402/SUM(Z399:Z408),#REF!),"")</f>
        <v/>
      </c>
      <c r="CB387" s="331" t="str">
        <f>IF(COUNT(CB369,AA402)=2,ROUND(CB369*AA402/SUM(AA399:AA408),#REF!),"")</f>
        <v/>
      </c>
      <c r="CC387" s="331" t="str">
        <f>IF(COUNT(CC369,AB402)=2,ROUND(CC369*AB402/SUM(AB399:AB408),#REF!),"")</f>
        <v/>
      </c>
      <c r="CD387" s="331" t="str">
        <f>IF(COUNT(CD369,AC402)=2,ROUND(CD369*AC402/SUM(AC399:AC408),#REF!),"")</f>
        <v/>
      </c>
      <c r="CE387" s="331" t="str">
        <f>IF(COUNT(CE369,AD402)=2,ROUND(CE369*AD402/SUM(AD399:AD408),#REF!),"")</f>
        <v/>
      </c>
      <c r="CF387" s="331" t="str">
        <f>IF(COUNT(CF369,AE402)=2,ROUND(CF369*AE402/SUM(AE399:AE408),#REF!),"")</f>
        <v/>
      </c>
      <c r="CG387" s="331" t="str">
        <f>IF(COUNT(CG369,AF402)=2,ROUND(CG369*AF402/SUM(AF399:AF408),#REF!),"")</f>
        <v/>
      </c>
      <c r="CH387" s="564" t="str">
        <f>IF(CH386="","",CH386)</f>
        <v>地熱</v>
      </c>
      <c r="CI387" s="564"/>
      <c r="CJ387" s="564"/>
      <c r="CK387" s="564"/>
      <c r="CL387" s="564"/>
      <c r="CM387" s="564"/>
      <c r="CN387" s="564"/>
      <c r="CO387" s="564"/>
      <c r="CP387" s="564"/>
      <c r="CQ387" s="564"/>
    </row>
    <row r="388" spans="3:97" s="243" customFormat="1" ht="13.5" customHeight="1">
      <c r="C388" s="606"/>
      <c r="D388" s="607"/>
      <c r="E388" s="608" t="s">
        <v>212</v>
      </c>
      <c r="F388" s="609"/>
      <c r="G388" s="610"/>
      <c r="H388" s="261"/>
      <c r="I388" s="261"/>
      <c r="J388" s="261"/>
      <c r="K388" s="261"/>
      <c r="L388" s="261"/>
      <c r="M388" s="261"/>
      <c r="N388" s="261"/>
      <c r="O388" s="261"/>
      <c r="P388" s="261"/>
      <c r="Q388" s="261"/>
      <c r="R388" s="261"/>
      <c r="S388" s="261"/>
      <c r="T388" s="262" t="str">
        <f>IF(COUNT(H388:S388)=0,"",SUMPRODUCT(ROUND(H388:S388,1)))</f>
        <v/>
      </c>
      <c r="U388" s="621"/>
      <c r="V388" s="622"/>
      <c r="W388" s="622"/>
      <c r="X388" s="622"/>
      <c r="Y388" s="622"/>
      <c r="Z388" s="623"/>
      <c r="AA388" s="257"/>
      <c r="AB388" s="257"/>
      <c r="AC388" s="257"/>
      <c r="AD388" s="299"/>
      <c r="AE388" s="299"/>
      <c r="AF388" s="268"/>
      <c r="AG388" s="268"/>
      <c r="AH388" s="268"/>
      <c r="AI388" s="271"/>
      <c r="AJ388" s="271"/>
      <c r="AK388" s="271"/>
      <c r="AL388" s="271"/>
      <c r="AM388" s="271"/>
      <c r="AN388" s="271"/>
      <c r="AO388" s="271"/>
      <c r="AP388" s="271"/>
      <c r="AQ388" s="271"/>
      <c r="AR388" s="271"/>
      <c r="AS388" s="271"/>
      <c r="AT388" s="271"/>
      <c r="AU388" s="272"/>
      <c r="AX388" s="569"/>
      <c r="AY388" s="569"/>
      <c r="AZ388" s="589"/>
      <c r="BA388" s="590"/>
      <c r="BB388" s="590"/>
      <c r="BC388" s="590"/>
      <c r="BD388" s="589"/>
      <c r="BE388" s="585" t="e">
        <f>IF(#REF!="発電事業者","月間送電電力量（GWh）","月間受電電力量（GWh）")</f>
        <v>#REF!</v>
      </c>
      <c r="BF388" s="586"/>
      <c r="BG388" s="331" t="str">
        <f>IF(COUNT(BG370,L402)=2,ROUND(BG370*L402/SUM(L399:L408),#REF!),"")</f>
        <v/>
      </c>
      <c r="BH388" s="331" t="str">
        <f>IF(COUNT(BH370,M402)=2,ROUND(BH370*M402/SUM(M399:M408),#REF!),"")</f>
        <v/>
      </c>
      <c r="BI388" s="331" t="str">
        <f>IF(COUNT(BI370,N402)=2,ROUND(BI370*N402/SUM(N399:N408),#REF!),"")</f>
        <v/>
      </c>
      <c r="BJ388" s="331" t="str">
        <f>IF(COUNT(BJ370,O402)=2,ROUND(BJ370*O402/SUM(O399:O408),#REF!),"")</f>
        <v/>
      </c>
      <c r="BK388" s="331" t="str">
        <f>IF(COUNT(BK370,P402)=2,ROUND(BK370*P402/SUM(P399:P408),#REF!),"")</f>
        <v/>
      </c>
      <c r="BL388" s="331" t="str">
        <f>IF(COUNT(BL370,Q402)=2,ROUND(BL370*Q402/SUM(Q399:Q408),#REF!),"")</f>
        <v/>
      </c>
      <c r="BM388" s="331" t="str">
        <f>IF(COUNT(BM370,R402)=2,ROUND(BM370*R402/SUM(R399:R408),#REF!),"")</f>
        <v/>
      </c>
      <c r="BN388" s="331" t="str">
        <f>IF(COUNT(BN370,S402)=2,ROUND(BN370*S402/SUM(S399:S408),#REF!),"")</f>
        <v/>
      </c>
      <c r="BO388" s="331" t="str">
        <f>IF(COUNT(BO370,T402)=2,ROUND(BO370*T402/SUM(T399:T408),#REF!),"")</f>
        <v/>
      </c>
      <c r="BP388" s="331" t="str">
        <f>IF(COUNT(BP370,U402)=2,ROUND(BP370*U402/SUM(U399:U408),#REF!),"")</f>
        <v/>
      </c>
      <c r="BQ388" s="331" t="str">
        <f>IF(COUNT(BQ370,V402)=2,ROUND(BQ370*V402/SUM(V399:V408),#REF!),"")</f>
        <v/>
      </c>
      <c r="BR388" s="331" t="str">
        <f>IF(COUNT(BR370,W402)=2,ROUND(BR370*W402/SUM(W399:W408),#REF!),"")</f>
        <v/>
      </c>
      <c r="BS388" s="569" t="e">
        <f>IF(#REF!="発電事業者","年間送電電力量（GWh）","年間受電電力量（GWh）")</f>
        <v>#REF!</v>
      </c>
      <c r="BT388" s="569"/>
      <c r="BU388" s="569"/>
      <c r="BV388" s="333" t="s">
        <v>25</v>
      </c>
      <c r="BW388" s="582"/>
      <c r="BX388" s="582"/>
      <c r="BY388" s="331" t="str">
        <f>IF(COUNT(BY370,X402)=2,ROUND(BY370*X402/SUM(X399:X408),#REF!),"")</f>
        <v/>
      </c>
      <c r="BZ388" s="331" t="str">
        <f>IF(COUNT(BZ370,Y402)=2,ROUND(BZ370*Y402/SUM(Y399:Y408),#REF!),"")</f>
        <v/>
      </c>
      <c r="CA388" s="331" t="str">
        <f>IF(COUNT(CA370,Z402)=2,ROUND(CA370*Z402/SUM(Z399:Z408),#REF!),"")</f>
        <v/>
      </c>
      <c r="CB388" s="331" t="str">
        <f>IF(COUNT(CB370,AA402)=2,ROUND(CB370*AA402/SUM(AA399:AA408),#REF!),"")</f>
        <v/>
      </c>
      <c r="CC388" s="331" t="str">
        <f>IF(COUNT(CC370,AB402)=2,ROUND(CC370*AB402/SUM(AB399:AB408),#REF!),"")</f>
        <v/>
      </c>
      <c r="CD388" s="331" t="str">
        <f>IF(COUNT(CD370,AC402)=2,ROUND(CD370*AC402/SUM(AC399:AC408),#REF!),"")</f>
        <v/>
      </c>
      <c r="CE388" s="331" t="str">
        <f>IF(COUNT(CE370,AD402)=2,ROUND(CE370*AD402/SUM(AD399:AD408),#REF!),"")</f>
        <v/>
      </c>
      <c r="CF388" s="331" t="str">
        <f>IF(COUNT(CF370,AE402)=2,ROUND(CF370*AE402/SUM(AE399:AE408),#REF!),"")</f>
        <v/>
      </c>
      <c r="CG388" s="331" t="str">
        <f>IF(COUNT(CG370,AF402)=2,ROUND(CG370*AF402/SUM(AF399:AF408),#REF!),"")</f>
        <v/>
      </c>
      <c r="CH388" s="565" t="str">
        <f>IF(COUNTA(AG402)=0,"",AG402)</f>
        <v/>
      </c>
      <c r="CI388" s="565"/>
      <c r="CJ388" s="565"/>
      <c r="CK388" s="565"/>
      <c r="CL388" s="565"/>
      <c r="CM388" s="565"/>
      <c r="CN388" s="565"/>
      <c r="CO388" s="565"/>
      <c r="CP388" s="565"/>
      <c r="CQ388" s="565"/>
    </row>
    <row r="389" spans="3:97" s="243" customFormat="1" ht="13.5" customHeight="1">
      <c r="C389" s="604" t="e">
        <f>DATE(#REF!+8,1,1)</f>
        <v>#REF!</v>
      </c>
      <c r="D389" s="605"/>
      <c r="E389" s="613" t="s">
        <v>198</v>
      </c>
      <c r="F389" s="614"/>
      <c r="G389" s="615"/>
      <c r="H389" s="256"/>
      <c r="I389" s="256"/>
      <c r="J389" s="256"/>
      <c r="K389" s="256"/>
      <c r="L389" s="256"/>
      <c r="M389" s="256"/>
      <c r="N389" s="256"/>
      <c r="O389" s="256"/>
      <c r="P389" s="256"/>
      <c r="Q389" s="256"/>
      <c r="R389" s="256"/>
      <c r="S389" s="256"/>
      <c r="T389" s="255"/>
      <c r="U389" s="621"/>
      <c r="V389" s="622"/>
      <c r="W389" s="622"/>
      <c r="X389" s="622"/>
      <c r="Y389" s="622"/>
      <c r="Z389" s="623"/>
      <c r="AA389" s="257"/>
      <c r="AB389" s="257"/>
      <c r="AC389" s="257"/>
      <c r="AD389" s="299"/>
      <c r="AE389" s="299"/>
      <c r="AF389" s="268"/>
      <c r="AG389" s="268"/>
      <c r="AH389" s="268"/>
      <c r="AI389" s="257"/>
      <c r="AJ389" s="257"/>
      <c r="AK389" s="257"/>
      <c r="AL389" s="257"/>
      <c r="AM389" s="257"/>
      <c r="AN389" s="257"/>
      <c r="AO389" s="257"/>
      <c r="AP389" s="257"/>
      <c r="AQ389" s="257"/>
      <c r="AR389" s="257"/>
      <c r="AS389" s="257"/>
      <c r="AT389" s="257"/>
      <c r="AU389" s="257"/>
      <c r="AX389" s="569" t="str">
        <f>IF(C403="","",C403)</f>
        <v/>
      </c>
      <c r="AY389" s="569"/>
      <c r="AZ389" s="587" t="str">
        <f>IF(E403="","",E403)</f>
        <v/>
      </c>
      <c r="BA389" s="590" t="str">
        <f ca="1">IF(F403="","",F403)</f>
        <v/>
      </c>
      <c r="BB389" s="590"/>
      <c r="BC389" s="590"/>
      <c r="BD389" s="587" t="str">
        <f>IF(I403="","",I403)</f>
        <v/>
      </c>
      <c r="BE389" s="578" t="e">
        <f>IF(#REF!="発電事業者","送電電力（MW）","受電電力（MW）")</f>
        <v>#REF!</v>
      </c>
      <c r="BF389" s="579"/>
      <c r="BG389" s="331" t="str">
        <f>IF(COUNT(BG368,L403)=2,ROUND(BG368*L403/SUM(L399:L408),#REF!),"")</f>
        <v/>
      </c>
      <c r="BH389" s="331" t="str">
        <f>IF(COUNT(BH368,M403)=2,ROUND(BH368*M403/SUM(M399:M408),#REF!),"")</f>
        <v/>
      </c>
      <c r="BI389" s="331" t="str">
        <f>IF(COUNT(BI368,N403)=2,ROUND(BI368*N403/SUM(N399:N408),#REF!),"")</f>
        <v/>
      </c>
      <c r="BJ389" s="331" t="str">
        <f>IF(COUNT(BJ368,O403)=2,ROUND(BJ368*O403/SUM(O399:O408),#REF!),"")</f>
        <v/>
      </c>
      <c r="BK389" s="331" t="str">
        <f>IF(COUNT(BK368,P403)=2,ROUND(BK368*P403/SUM(P399:P408),#REF!),"")</f>
        <v/>
      </c>
      <c r="BL389" s="331" t="str">
        <f>IF(COUNT(BL368,Q403)=2,ROUND(BL368*Q403/SUM(Q399:Q408),#REF!),"")</f>
        <v/>
      </c>
      <c r="BM389" s="331" t="str">
        <f>IF(COUNT(BM368,R403)=2,ROUND(BM368*R403/SUM(R399:R408),#REF!),"")</f>
        <v/>
      </c>
      <c r="BN389" s="331" t="str">
        <f>IF(COUNT(BN368,S403)=2,ROUND(BN368*S403/SUM(S399:S408),#REF!),"")</f>
        <v/>
      </c>
      <c r="BO389" s="331" t="str">
        <f>IF(COUNT(BO368,T403)=2,ROUND(BO368*T403/SUM(T399:T408),#REF!),"")</f>
        <v/>
      </c>
      <c r="BP389" s="331" t="str">
        <f>IF(COUNT(BP368,U403)=2,ROUND(BP368*U403/SUM(U399:U408),#REF!),"")</f>
        <v/>
      </c>
      <c r="BQ389" s="331" t="str">
        <f>IF(COUNT(BQ368,V403)=2,ROUND(BQ368*V403/SUM(V399:V408),#REF!),"")</f>
        <v/>
      </c>
      <c r="BR389" s="331" t="str">
        <f>IF(COUNT(BR368,W403)=2,ROUND(BR368*W403/SUM(W399:W408),#REF!),"")</f>
        <v/>
      </c>
      <c r="BS389" s="569" t="e">
        <f>IF(#REF!="発電事業者","送電電力（MW）","受電電力（MW）")</f>
        <v>#REF!</v>
      </c>
      <c r="BT389" s="569"/>
      <c r="BU389" s="569"/>
      <c r="BV389" s="333" t="s">
        <v>171</v>
      </c>
      <c r="BW389" s="580"/>
      <c r="BX389" s="580"/>
      <c r="BY389" s="331" t="str">
        <f>IF(COUNT(BY368,X403)=2,ROUND(BY368*X403/SUM(X399:X408),#REF!),"")</f>
        <v/>
      </c>
      <c r="BZ389" s="331" t="str">
        <f>IF(COUNT(BZ368,Y403)=2,ROUND(BZ368*Y403/SUM(Y399:Y408),#REF!),"")</f>
        <v/>
      </c>
      <c r="CA389" s="331" t="str">
        <f>IF(COUNT(CA368,Z403)=2,ROUND(CA368*Z403/SUM(Z399:Z408),#REF!),"")</f>
        <v/>
      </c>
      <c r="CB389" s="331" t="str">
        <f>IF(COUNT(CB368,AA403)=2,ROUND(CB368*AA403/SUM(AA399:AA408),#REF!),"")</f>
        <v/>
      </c>
      <c r="CC389" s="331" t="str">
        <f>IF(COUNT(CC368,AB403)=2,ROUND(CC368*AB403/SUM(AB399:AB408),#REF!),"")</f>
        <v/>
      </c>
      <c r="CD389" s="331" t="str">
        <f>IF(COUNT(CD368,AC403)=2,ROUND(CD368*AC403/SUM(AC399:AC408),#REF!),"")</f>
        <v/>
      </c>
      <c r="CE389" s="331" t="str">
        <f>IF(COUNT(CE368,AD403)=2,ROUND(CE368*AD403/SUM(AD399:AD408),#REF!),"")</f>
        <v/>
      </c>
      <c r="CF389" s="331" t="str">
        <f>IF(COUNT(CF368,AE403)=2,ROUND(CF368*AE403/SUM(AE399:AE408),#REF!),"")</f>
        <v/>
      </c>
      <c r="CG389" s="331" t="str">
        <f>IF(COUNT(CG368,AF403)=2,ROUND(CG368*AF403/SUM(AF399:AF408),#REF!),"")</f>
        <v/>
      </c>
      <c r="CH389" s="563" t="s">
        <v>118</v>
      </c>
      <c r="CI389" s="563"/>
      <c r="CJ389" s="563"/>
      <c r="CK389" s="563"/>
      <c r="CL389" s="563"/>
      <c r="CM389" s="563"/>
      <c r="CN389" s="563"/>
      <c r="CO389" s="563"/>
      <c r="CP389" s="563"/>
      <c r="CQ389" s="563"/>
    </row>
    <row r="390" spans="3:97" s="243" customFormat="1" ht="13.5" customHeight="1">
      <c r="C390" s="606"/>
      <c r="D390" s="607"/>
      <c r="E390" s="608" t="s">
        <v>212</v>
      </c>
      <c r="F390" s="609"/>
      <c r="G390" s="610"/>
      <c r="H390" s="261"/>
      <c r="I390" s="261"/>
      <c r="J390" s="261"/>
      <c r="K390" s="261"/>
      <c r="L390" s="261"/>
      <c r="M390" s="261"/>
      <c r="N390" s="261"/>
      <c r="O390" s="261"/>
      <c r="P390" s="261"/>
      <c r="Q390" s="261"/>
      <c r="R390" s="261"/>
      <c r="S390" s="261"/>
      <c r="T390" s="262" t="str">
        <f>IF(COUNT(H390:S390)=0,"",SUMPRODUCT(ROUND(H390:S390,1)))</f>
        <v/>
      </c>
      <c r="U390" s="624"/>
      <c r="V390" s="625"/>
      <c r="W390" s="625"/>
      <c r="X390" s="625"/>
      <c r="Y390" s="625"/>
      <c r="Z390" s="626"/>
      <c r="AA390" s="257"/>
      <c r="AB390" s="257"/>
      <c r="AC390" s="257"/>
      <c r="AD390" s="299"/>
      <c r="AE390" s="299"/>
      <c r="AF390" s="268"/>
      <c r="AG390" s="268"/>
      <c r="AH390" s="268"/>
      <c r="AI390" s="271"/>
      <c r="AJ390" s="271"/>
      <c r="AK390" s="271"/>
      <c r="AL390" s="271"/>
      <c r="AM390" s="271"/>
      <c r="AN390" s="271"/>
      <c r="AO390" s="271"/>
      <c r="AP390" s="271"/>
      <c r="AQ390" s="271"/>
      <c r="AR390" s="271"/>
      <c r="AS390" s="271"/>
      <c r="AT390" s="271"/>
      <c r="AU390" s="272"/>
      <c r="AX390" s="569"/>
      <c r="AY390" s="569"/>
      <c r="AZ390" s="588"/>
      <c r="BA390" s="590"/>
      <c r="BB390" s="590"/>
      <c r="BC390" s="590"/>
      <c r="BD390" s="588"/>
      <c r="BE390" s="583"/>
      <c r="BF390" s="584"/>
      <c r="BG390" s="259"/>
      <c r="BH390" s="259"/>
      <c r="BI390" s="259"/>
      <c r="BJ390" s="259"/>
      <c r="BK390" s="259"/>
      <c r="BL390" s="259"/>
      <c r="BM390" s="259"/>
      <c r="BN390" s="259"/>
      <c r="BO390" s="259"/>
      <c r="BP390" s="259"/>
      <c r="BQ390" s="259"/>
      <c r="BR390" s="259"/>
      <c r="BS390" s="569"/>
      <c r="BT390" s="569"/>
      <c r="BU390" s="569"/>
      <c r="BV390" s="333" t="s">
        <v>172</v>
      </c>
      <c r="BW390" s="581"/>
      <c r="BX390" s="581"/>
      <c r="BY390" s="331" t="str">
        <f>IF(COUNT(BY369,X403)=2,ROUND(BY369*X403/SUM(X399:X408),#REF!),"")</f>
        <v/>
      </c>
      <c r="BZ390" s="331" t="str">
        <f>IF(COUNT(BZ369,Y403)=2,ROUND(BZ369*Y403/SUM(Y399:Y408),#REF!),"")</f>
        <v/>
      </c>
      <c r="CA390" s="331" t="str">
        <f>IF(COUNT(CA369,Z403)=2,ROUND(CA369*Z403/SUM(Z399:Z408),#REF!),"")</f>
        <v/>
      </c>
      <c r="CB390" s="331" t="str">
        <f>IF(COUNT(CB369,AA403)=2,ROUND(CB369*AA403/SUM(AA399:AA408),#REF!),"")</f>
        <v/>
      </c>
      <c r="CC390" s="331" t="str">
        <f>IF(COUNT(CC369,AB403)=2,ROUND(CC369*AB403/SUM(AB399:AB408),#REF!),"")</f>
        <v/>
      </c>
      <c r="CD390" s="331" t="str">
        <f>IF(COUNT(CD369,AC403)=2,ROUND(CD369*AC403/SUM(AC399:AC408),#REF!),"")</f>
        <v/>
      </c>
      <c r="CE390" s="331" t="str">
        <f>IF(COUNT(CE369,AD403)=2,ROUND(CE369*AD403/SUM(AD399:AD408),#REF!),"")</f>
        <v/>
      </c>
      <c r="CF390" s="331" t="str">
        <f>IF(COUNT(CF369,AE403)=2,ROUND(CF369*AE403/SUM(AE399:AE408),#REF!),"")</f>
        <v/>
      </c>
      <c r="CG390" s="331" t="str">
        <f>IF(COUNT(CG369,AF403)=2,ROUND(CG369*AF403/SUM(AF399:AF408),#REF!),"")</f>
        <v/>
      </c>
      <c r="CH390" s="564" t="str">
        <f>IF(CH389="","",CH389)</f>
        <v>地熱</v>
      </c>
      <c r="CI390" s="564"/>
      <c r="CJ390" s="564"/>
      <c r="CK390" s="564"/>
      <c r="CL390" s="564"/>
      <c r="CM390" s="564"/>
      <c r="CN390" s="564"/>
      <c r="CO390" s="564"/>
      <c r="CP390" s="564"/>
      <c r="CQ390" s="564"/>
    </row>
    <row r="391" spans="3:97" s="243" customFormat="1" ht="13.5" customHeight="1">
      <c r="C391" s="604" t="e">
        <f>DATE(#REF!+9,1,1)</f>
        <v>#REF!</v>
      </c>
      <c r="D391" s="605"/>
      <c r="E391" s="613" t="s">
        <v>198</v>
      </c>
      <c r="F391" s="614"/>
      <c r="G391" s="615"/>
      <c r="H391" s="256"/>
      <c r="I391" s="256"/>
      <c r="J391" s="256"/>
      <c r="K391" s="256"/>
      <c r="L391" s="256"/>
      <c r="M391" s="256"/>
      <c r="N391" s="256"/>
      <c r="O391" s="256"/>
      <c r="P391" s="256"/>
      <c r="Q391" s="256"/>
      <c r="R391" s="256"/>
      <c r="S391" s="256"/>
      <c r="T391" s="255"/>
      <c r="U391" s="613" t="s">
        <v>210</v>
      </c>
      <c r="V391" s="614"/>
      <c r="W391" s="614"/>
      <c r="X391" s="615"/>
      <c r="Y391" s="666"/>
      <c r="Z391" s="667"/>
      <c r="AA391" s="257"/>
      <c r="AB391" s="257"/>
      <c r="AC391" s="257"/>
      <c r="AD391" s="299"/>
      <c r="AE391" s="299"/>
      <c r="AF391" s="268"/>
      <c r="AG391" s="268"/>
      <c r="AH391" s="268"/>
      <c r="AI391" s="257"/>
      <c r="AJ391" s="257"/>
      <c r="AK391" s="257"/>
      <c r="AL391" s="257"/>
      <c r="AM391" s="257"/>
      <c r="AN391" s="257"/>
      <c r="AO391" s="257"/>
      <c r="AP391" s="257"/>
      <c r="AQ391" s="257"/>
      <c r="AR391" s="257"/>
      <c r="AS391" s="257"/>
      <c r="AT391" s="257"/>
      <c r="AU391" s="257"/>
      <c r="AX391" s="569"/>
      <c r="AY391" s="569"/>
      <c r="AZ391" s="589"/>
      <c r="BA391" s="590"/>
      <c r="BB391" s="590"/>
      <c r="BC391" s="590"/>
      <c r="BD391" s="589"/>
      <c r="BE391" s="585" t="e">
        <f>IF(#REF!="発電事業者","月間送電電力量（GWh）","月間受電電力量（GWh）")</f>
        <v>#REF!</v>
      </c>
      <c r="BF391" s="586"/>
      <c r="BG391" s="331" t="str">
        <f>IF(COUNT(BG370,L403)=2,ROUND(BG370*L403/SUM(L399:L408),#REF!),"")</f>
        <v/>
      </c>
      <c r="BH391" s="331" t="str">
        <f>IF(COUNT(BH370,M403)=2,ROUND(BH370*M403/SUM(M399:M408),#REF!),"")</f>
        <v/>
      </c>
      <c r="BI391" s="331" t="str">
        <f>IF(COUNT(BI370,N403)=2,ROUND(BI370*N403/SUM(N399:N408),#REF!),"")</f>
        <v/>
      </c>
      <c r="BJ391" s="331" t="str">
        <f>IF(COUNT(BJ370,O403)=2,ROUND(BJ370*O403/SUM(O399:O408),#REF!),"")</f>
        <v/>
      </c>
      <c r="BK391" s="331" t="str">
        <f>IF(COUNT(BK370,P403)=2,ROUND(BK370*P403/SUM(P399:P408),#REF!),"")</f>
        <v/>
      </c>
      <c r="BL391" s="331" t="str">
        <f>IF(COUNT(BL370,Q403)=2,ROUND(BL370*Q403/SUM(Q399:Q408),#REF!),"")</f>
        <v/>
      </c>
      <c r="BM391" s="331" t="str">
        <f>IF(COUNT(BM370,R403)=2,ROUND(BM370*R403/SUM(R399:R408),#REF!),"")</f>
        <v/>
      </c>
      <c r="BN391" s="331" t="str">
        <f>IF(COUNT(BN370,S403)=2,ROUND(BN370*S403/SUM(S399:S408),#REF!),"")</f>
        <v/>
      </c>
      <c r="BO391" s="331" t="str">
        <f>IF(COUNT(BO370,T403)=2,ROUND(BO370*T403/SUM(T399:T408),#REF!),"")</f>
        <v/>
      </c>
      <c r="BP391" s="331" t="str">
        <f>IF(COUNT(BP370,U403)=2,ROUND(BP370*U403/SUM(U399:U408),#REF!),"")</f>
        <v/>
      </c>
      <c r="BQ391" s="331" t="str">
        <f>IF(COUNT(BQ370,V403)=2,ROUND(BQ370*V403/SUM(V399:V408),#REF!),"")</f>
        <v/>
      </c>
      <c r="BR391" s="331" t="str">
        <f>IF(COUNT(BR370,W403)=2,ROUND(BR370*W403/SUM(W399:W408),#REF!),"")</f>
        <v/>
      </c>
      <c r="BS391" s="569" t="e">
        <f>IF(#REF!="発電事業者","年間送電電力量（GWh）","年間受電電力量（GWh）")</f>
        <v>#REF!</v>
      </c>
      <c r="BT391" s="569"/>
      <c r="BU391" s="569"/>
      <c r="BV391" s="333" t="s">
        <v>25</v>
      </c>
      <c r="BW391" s="582"/>
      <c r="BX391" s="582"/>
      <c r="BY391" s="331" t="str">
        <f>IF(COUNT(BY370,X403)=2,ROUND(BY370*X403/SUM(X399:X408),#REF!),"")</f>
        <v/>
      </c>
      <c r="BZ391" s="331" t="str">
        <f>IF(COUNT(BZ370,Y403)=2,ROUND(BZ370*Y403/SUM(Y399:Y408),#REF!),"")</f>
        <v/>
      </c>
      <c r="CA391" s="331" t="str">
        <f>IF(COUNT(CA370,Z403)=2,ROUND(CA370*Z403/SUM(Z399:Z408),#REF!),"")</f>
        <v/>
      </c>
      <c r="CB391" s="331" t="str">
        <f>IF(COUNT(CB370,AA403)=2,ROUND(CB370*AA403/SUM(AA399:AA408),#REF!),"")</f>
        <v/>
      </c>
      <c r="CC391" s="331" t="str">
        <f>IF(COUNT(CC370,AB403)=2,ROUND(CC370*AB403/SUM(AB399:AB408),#REF!),"")</f>
        <v/>
      </c>
      <c r="CD391" s="331" t="str">
        <f>IF(COUNT(CD370,AC403)=2,ROUND(CD370*AC403/SUM(AC399:AC408),#REF!),"")</f>
        <v/>
      </c>
      <c r="CE391" s="331" t="str">
        <f>IF(COUNT(CE370,AD403)=2,ROUND(CE370*AD403/SUM(AD399:AD408),#REF!),"")</f>
        <v/>
      </c>
      <c r="CF391" s="331" t="str">
        <f>IF(COUNT(CF370,AE403)=2,ROUND(CF370*AE403/SUM(AE399:AE408),#REF!),"")</f>
        <v/>
      </c>
      <c r="CG391" s="331" t="str">
        <f>IF(COUNT(CG370,AF403)=2,ROUND(CG370*AF403/SUM(AF399:AF408),#REF!),"")</f>
        <v/>
      </c>
      <c r="CH391" s="565" t="str">
        <f>IF(COUNTA(AG403)=0,"",AG403)</f>
        <v/>
      </c>
      <c r="CI391" s="565"/>
      <c r="CJ391" s="565"/>
      <c r="CK391" s="565"/>
      <c r="CL391" s="565"/>
      <c r="CM391" s="565"/>
      <c r="CN391" s="565"/>
      <c r="CO391" s="565"/>
      <c r="CP391" s="565"/>
      <c r="CQ391" s="565"/>
    </row>
    <row r="392" spans="3:97" s="243" customFormat="1" ht="13.5" customHeight="1">
      <c r="C392" s="606"/>
      <c r="D392" s="607"/>
      <c r="E392" s="608" t="s">
        <v>212</v>
      </c>
      <c r="F392" s="609"/>
      <c r="G392" s="610"/>
      <c r="H392" s="261"/>
      <c r="I392" s="261"/>
      <c r="J392" s="261"/>
      <c r="K392" s="261"/>
      <c r="L392" s="261"/>
      <c r="M392" s="261"/>
      <c r="N392" s="261"/>
      <c r="O392" s="261"/>
      <c r="P392" s="261"/>
      <c r="Q392" s="261"/>
      <c r="R392" s="261"/>
      <c r="S392" s="261"/>
      <c r="T392" s="262" t="str">
        <f>IF(COUNT(H392:S392)=0,"",SUMPRODUCT(ROUND(H392:S392,1)))</f>
        <v/>
      </c>
      <c r="U392" s="608" t="s">
        <v>211</v>
      </c>
      <c r="V392" s="609"/>
      <c r="W392" s="609"/>
      <c r="X392" s="610"/>
      <c r="Y392" s="664"/>
      <c r="Z392" s="665"/>
      <c r="AA392" s="257"/>
      <c r="AB392" s="257"/>
      <c r="AC392" s="257"/>
      <c r="AD392" s="299"/>
      <c r="AE392" s="299"/>
      <c r="AF392" s="268"/>
      <c r="AG392" s="268"/>
      <c r="AH392" s="268"/>
      <c r="AI392" s="271"/>
      <c r="AJ392" s="271"/>
      <c r="AK392" s="271"/>
      <c r="AL392" s="271"/>
      <c r="AM392" s="271"/>
      <c r="AN392" s="271"/>
      <c r="AO392" s="271"/>
      <c r="AP392" s="271"/>
      <c r="AQ392" s="271"/>
      <c r="AR392" s="271"/>
      <c r="AS392" s="271"/>
      <c r="AT392" s="271"/>
      <c r="AU392" s="272"/>
      <c r="AX392" s="569" t="str">
        <f>IF(C404="","",C404)</f>
        <v/>
      </c>
      <c r="AY392" s="569"/>
      <c r="AZ392" s="587" t="str">
        <f>IF(E404="","",E404)</f>
        <v/>
      </c>
      <c r="BA392" s="590" t="str">
        <f ca="1">IF(F404="","",F404)</f>
        <v/>
      </c>
      <c r="BB392" s="590"/>
      <c r="BC392" s="590"/>
      <c r="BD392" s="587" t="str">
        <f>IF(I404="","",I404)</f>
        <v/>
      </c>
      <c r="BE392" s="578" t="e">
        <f>IF(#REF!="発電事業者","送電電力（MW）","受電電力（MW）")</f>
        <v>#REF!</v>
      </c>
      <c r="BF392" s="579"/>
      <c r="BG392" s="331" t="str">
        <f>IF(COUNT(BG368,L404)=2,ROUND(BG368*L404/SUM(L399:L408),#REF!),"")</f>
        <v/>
      </c>
      <c r="BH392" s="331" t="str">
        <f>IF(COUNT(BH368,M404)=2,ROUND(BH368*M404/SUM(M399:M408),#REF!),"")</f>
        <v/>
      </c>
      <c r="BI392" s="331" t="str">
        <f>IF(COUNT(BI368,N404)=2,ROUND(BI368*N404/SUM(N399:N408),#REF!),"")</f>
        <v/>
      </c>
      <c r="BJ392" s="331" t="str">
        <f>IF(COUNT(BJ368,O404)=2,ROUND(BJ368*O404/SUM(O399:O408),#REF!),"")</f>
        <v/>
      </c>
      <c r="BK392" s="331" t="str">
        <f>IF(COUNT(BK368,P404)=2,ROUND(BK368*P404/SUM(P399:P408),#REF!),"")</f>
        <v/>
      </c>
      <c r="BL392" s="331" t="str">
        <f>IF(COUNT(BL368,Q404)=2,ROUND(BL368*Q404/SUM(Q399:Q408),#REF!),"")</f>
        <v/>
      </c>
      <c r="BM392" s="331" t="str">
        <f>IF(COUNT(BM368,R404)=2,ROUND(BM368*R404/SUM(R399:R408),#REF!),"")</f>
        <v/>
      </c>
      <c r="BN392" s="331" t="str">
        <f>IF(COUNT(BN368,S404)=2,ROUND(BN368*S404/SUM(S399:S408),#REF!),"")</f>
        <v/>
      </c>
      <c r="BO392" s="331" t="str">
        <f>IF(COUNT(BO368,T404)=2,ROUND(BO368*T404/SUM(T399:T408),#REF!),"")</f>
        <v/>
      </c>
      <c r="BP392" s="331" t="str">
        <f>IF(COUNT(BP368,U404)=2,ROUND(BP368*U404/SUM(U399:U408),#REF!),"")</f>
        <v/>
      </c>
      <c r="BQ392" s="331" t="str">
        <f>IF(COUNT(BQ368,V404)=2,ROUND(BQ368*V404/SUM(V399:V408),#REF!),"")</f>
        <v/>
      </c>
      <c r="BR392" s="331" t="str">
        <f>IF(COUNT(BR368,W404)=2,ROUND(BR368*W404/SUM(W399:W408),#REF!),"")</f>
        <v/>
      </c>
      <c r="BS392" s="569" t="e">
        <f>IF(#REF!="発電事業者","送電電力（MW）","受電電力（MW）")</f>
        <v>#REF!</v>
      </c>
      <c r="BT392" s="569"/>
      <c r="BU392" s="569"/>
      <c r="BV392" s="333" t="s">
        <v>171</v>
      </c>
      <c r="BW392" s="580"/>
      <c r="BX392" s="580"/>
      <c r="BY392" s="331" t="str">
        <f>IF(COUNT(BY368,X404)=2,ROUND(BY368*X404/SUM(X399:X408),#REF!),"")</f>
        <v/>
      </c>
      <c r="BZ392" s="331" t="str">
        <f>IF(COUNT(BZ368,Y404)=2,ROUND(BZ368*Y404/SUM(Y399:Y408),#REF!),"")</f>
        <v/>
      </c>
      <c r="CA392" s="331" t="str">
        <f>IF(COUNT(CA368,Z404)=2,ROUND(CA368*Z404/SUM(Z399:Z408),#REF!),"")</f>
        <v/>
      </c>
      <c r="CB392" s="331" t="str">
        <f>IF(COUNT(CB368,AA404)=2,ROUND(CB368*AA404/SUM(AA399:AA408),#REF!),"")</f>
        <v/>
      </c>
      <c r="CC392" s="331" t="str">
        <f>IF(COUNT(CC368,AB404)=2,ROUND(CC368*AB404/SUM(AB399:AB408),#REF!),"")</f>
        <v/>
      </c>
      <c r="CD392" s="331" t="str">
        <f>IF(COUNT(CD368,AC404)=2,ROUND(CD368*AC404/SUM(AC399:AC408),#REF!),"")</f>
        <v/>
      </c>
      <c r="CE392" s="331" t="str">
        <f>IF(COUNT(CE368,AD404)=2,ROUND(CE368*AD404/SUM(AD399:AD408),#REF!),"")</f>
        <v/>
      </c>
      <c r="CF392" s="331" t="str">
        <f>IF(COUNT(CF368,AE404)=2,ROUND(CF368*AE404/SUM(AE399:AE408),#REF!),"")</f>
        <v/>
      </c>
      <c r="CG392" s="331" t="str">
        <f>IF(COUNT(CG368,AF404)=2,ROUND(CG368*AF404/SUM(AF399:AF408),#REF!),"")</f>
        <v/>
      </c>
      <c r="CH392" s="563" t="s">
        <v>118</v>
      </c>
      <c r="CI392" s="563"/>
      <c r="CJ392" s="563"/>
      <c r="CK392" s="563"/>
      <c r="CL392" s="563"/>
      <c r="CM392" s="563"/>
      <c r="CN392" s="563"/>
      <c r="CO392" s="563"/>
      <c r="CP392" s="563"/>
      <c r="CQ392" s="563"/>
    </row>
    <row r="393" spans="3:97" s="243" customFormat="1" ht="13.5" customHeight="1">
      <c r="C393" s="273"/>
      <c r="D393" s="273"/>
      <c r="E393" s="245"/>
      <c r="F393" s="245"/>
      <c r="G393" s="245"/>
      <c r="H393" s="257"/>
      <c r="I393" s="257"/>
      <c r="J393" s="257"/>
      <c r="K393" s="257"/>
      <c r="L393" s="257"/>
      <c r="M393" s="257"/>
      <c r="N393" s="257"/>
      <c r="O393" s="257"/>
      <c r="P393" s="257"/>
      <c r="Q393" s="257"/>
      <c r="R393" s="257"/>
      <c r="S393" s="257"/>
      <c r="T393" s="257"/>
      <c r="U393" s="245"/>
      <c r="V393" s="245"/>
      <c r="W393" s="245"/>
      <c r="X393" s="245"/>
      <c r="Y393" s="274"/>
      <c r="Z393" s="274"/>
      <c r="AA393" s="257"/>
      <c r="AB393" s="257"/>
      <c r="AC393" s="257"/>
      <c r="AD393" s="273"/>
      <c r="AE393" s="273"/>
      <c r="AF393" s="245"/>
      <c r="AG393" s="245"/>
      <c r="AH393" s="245"/>
      <c r="AI393" s="271"/>
      <c r="AJ393" s="271"/>
      <c r="AK393" s="271"/>
      <c r="AL393" s="271"/>
      <c r="AM393" s="271"/>
      <c r="AN393" s="271"/>
      <c r="AO393" s="271"/>
      <c r="AP393" s="271"/>
      <c r="AQ393" s="271"/>
      <c r="AR393" s="271"/>
      <c r="AS393" s="271"/>
      <c r="AT393" s="271"/>
      <c r="AU393" s="272"/>
      <c r="AV393" s="275"/>
      <c r="AX393" s="569"/>
      <c r="AY393" s="569"/>
      <c r="AZ393" s="588"/>
      <c r="BA393" s="590"/>
      <c r="BB393" s="590"/>
      <c r="BC393" s="590"/>
      <c r="BD393" s="588"/>
      <c r="BE393" s="583"/>
      <c r="BF393" s="584"/>
      <c r="BG393" s="259"/>
      <c r="BH393" s="259"/>
      <c r="BI393" s="259"/>
      <c r="BJ393" s="259"/>
      <c r="BK393" s="259"/>
      <c r="BL393" s="259"/>
      <c r="BM393" s="259"/>
      <c r="BN393" s="259"/>
      <c r="BO393" s="259"/>
      <c r="BP393" s="259"/>
      <c r="BQ393" s="259"/>
      <c r="BR393" s="259"/>
      <c r="BS393" s="569"/>
      <c r="BT393" s="569"/>
      <c r="BU393" s="569"/>
      <c r="BV393" s="333" t="s">
        <v>172</v>
      </c>
      <c r="BW393" s="581"/>
      <c r="BX393" s="581"/>
      <c r="BY393" s="331" t="str">
        <f>IF(COUNT(BY369,X404)=2,ROUND(BY369*X404/SUM(X399:X408),#REF!),"")</f>
        <v/>
      </c>
      <c r="BZ393" s="331" t="str">
        <f>IF(COUNT(BZ369,Y404)=2,ROUND(BZ369*Y404/SUM(Y399:Y408),#REF!),"")</f>
        <v/>
      </c>
      <c r="CA393" s="331" t="str">
        <f>IF(COUNT(CA369,Z404)=2,ROUND(CA369*Z404/SUM(Z399:Z408),#REF!),"")</f>
        <v/>
      </c>
      <c r="CB393" s="331" t="str">
        <f>IF(COUNT(CB369,AA404)=2,ROUND(CB369*AA404/SUM(AA399:AA408),#REF!),"")</f>
        <v/>
      </c>
      <c r="CC393" s="331" t="str">
        <f>IF(COUNT(CC369,AB404)=2,ROUND(CC369*AB404/SUM(AB399:AB408),#REF!),"")</f>
        <v/>
      </c>
      <c r="CD393" s="331" t="str">
        <f>IF(COUNT(CD369,AC404)=2,ROUND(CD369*AC404/SUM(AC399:AC408),#REF!),"")</f>
        <v/>
      </c>
      <c r="CE393" s="331" t="str">
        <f>IF(COUNT(CE369,AD404)=2,ROUND(CE369*AD404/SUM(AD399:AD408),#REF!),"")</f>
        <v/>
      </c>
      <c r="CF393" s="331" t="str">
        <f>IF(COUNT(CF369,AE404)=2,ROUND(CF369*AE404/SUM(AE399:AE408),#REF!),"")</f>
        <v/>
      </c>
      <c r="CG393" s="331" t="str">
        <f>IF(COUNT(CG369,AF404)=2,ROUND(CG369*AF404/SUM(AF399:AF408),#REF!),"")</f>
        <v/>
      </c>
      <c r="CH393" s="564" t="str">
        <f>IF(CH392="","",CH392)</f>
        <v>地熱</v>
      </c>
      <c r="CI393" s="564"/>
      <c r="CJ393" s="564"/>
      <c r="CK393" s="564"/>
      <c r="CL393" s="564"/>
      <c r="CM393" s="564"/>
      <c r="CN393" s="564"/>
      <c r="CO393" s="564"/>
      <c r="CP393" s="564"/>
      <c r="CQ393" s="564"/>
      <c r="CR393" s="271"/>
      <c r="CS393" s="271"/>
    </row>
    <row r="394" spans="3:97" s="243" customFormat="1" ht="13.5" customHeight="1">
      <c r="I394" s="257"/>
      <c r="J394" s="257"/>
      <c r="K394" s="257"/>
      <c r="L394" s="257"/>
      <c r="M394" s="257"/>
      <c r="N394" s="257"/>
      <c r="O394" s="257"/>
      <c r="P394" s="257"/>
      <c r="Q394" s="257"/>
      <c r="R394" s="257"/>
      <c r="S394" s="257"/>
      <c r="T394" s="257"/>
      <c r="U394" s="245"/>
      <c r="V394" s="245"/>
      <c r="W394" s="245"/>
      <c r="X394" s="245"/>
      <c r="Y394" s="274"/>
      <c r="Z394" s="274"/>
      <c r="AA394" s="257"/>
      <c r="AB394" s="257"/>
      <c r="AC394" s="257"/>
      <c r="AD394" s="273"/>
      <c r="AE394" s="273"/>
      <c r="AF394" s="245"/>
      <c r="AG394" s="245"/>
      <c r="AH394" s="245"/>
      <c r="AI394" s="271"/>
      <c r="AJ394" s="271"/>
      <c r="AK394" s="271"/>
      <c r="AL394" s="271"/>
      <c r="AM394" s="271"/>
      <c r="AN394" s="271"/>
      <c r="AO394" s="271"/>
      <c r="AP394" s="271"/>
      <c r="AQ394" s="271"/>
      <c r="AR394" s="271"/>
      <c r="AS394" s="271"/>
      <c r="AT394" s="271"/>
      <c r="AU394" s="272"/>
      <c r="AV394" s="257"/>
      <c r="AX394" s="569"/>
      <c r="AY394" s="569"/>
      <c r="AZ394" s="589"/>
      <c r="BA394" s="590"/>
      <c r="BB394" s="590"/>
      <c r="BC394" s="590"/>
      <c r="BD394" s="589"/>
      <c r="BE394" s="585" t="e">
        <f>IF(#REF!="発電事業者","月間送電電力量（GWh）","月間受電電力量（GWh）")</f>
        <v>#REF!</v>
      </c>
      <c r="BF394" s="586"/>
      <c r="BG394" s="331" t="str">
        <f>IF(COUNT(BG370,L404)=2,ROUND(BG370*L404/SUM(L399:L408),#REF!),"")</f>
        <v/>
      </c>
      <c r="BH394" s="331" t="str">
        <f>IF(COUNT(BH370,M404)=2,ROUND(BH370*M404/SUM(M399:M408),#REF!),"")</f>
        <v/>
      </c>
      <c r="BI394" s="331" t="str">
        <f>IF(COUNT(BI370,N404)=2,ROUND(BI370*N404/SUM(N399:N408),#REF!),"")</f>
        <v/>
      </c>
      <c r="BJ394" s="331" t="str">
        <f>IF(COUNT(BJ370,O404)=2,ROUND(BJ370*O404/SUM(O399:O408),#REF!),"")</f>
        <v/>
      </c>
      <c r="BK394" s="331" t="str">
        <f>IF(COUNT(BK370,P404)=2,ROUND(BK370*P404/SUM(P399:P408),#REF!),"")</f>
        <v/>
      </c>
      <c r="BL394" s="331" t="str">
        <f>IF(COUNT(BL370,Q404)=2,ROUND(BL370*Q404/SUM(Q399:Q408),#REF!),"")</f>
        <v/>
      </c>
      <c r="BM394" s="331" t="str">
        <f>IF(COUNT(BM370,R404)=2,ROUND(BM370*R404/SUM(R399:R408),#REF!),"")</f>
        <v/>
      </c>
      <c r="BN394" s="331" t="str">
        <f>IF(COUNT(BN370,S404)=2,ROUND(BN370*S404/SUM(S399:S408),#REF!),"")</f>
        <v/>
      </c>
      <c r="BO394" s="331" t="str">
        <f>IF(COUNT(BO370,T404)=2,ROUND(BO370*T404/SUM(T399:T408),#REF!),"")</f>
        <v/>
      </c>
      <c r="BP394" s="331" t="str">
        <f>IF(COUNT(BP370,U404)=2,ROUND(BP370*U404/SUM(U399:U408),#REF!),"")</f>
        <v/>
      </c>
      <c r="BQ394" s="331" t="str">
        <f>IF(COUNT(BQ370,V404)=2,ROUND(BQ370*V404/SUM(V399:V408),#REF!),"")</f>
        <v/>
      </c>
      <c r="BR394" s="331" t="str">
        <f>IF(COUNT(BR370,W404)=2,ROUND(BR370*W404/SUM(W399:W408),#REF!),"")</f>
        <v/>
      </c>
      <c r="BS394" s="569" t="e">
        <f>IF(#REF!="発電事業者","年間送電電力量（GWh）","年間受電電力量（GWh）")</f>
        <v>#REF!</v>
      </c>
      <c r="BT394" s="569"/>
      <c r="BU394" s="569"/>
      <c r="BV394" s="333" t="s">
        <v>25</v>
      </c>
      <c r="BW394" s="582"/>
      <c r="BX394" s="582"/>
      <c r="BY394" s="331" t="str">
        <f>IF(COUNT(BY370,X404)=2,ROUND(BY370*X404/SUM(X399:X408),#REF!),"")</f>
        <v/>
      </c>
      <c r="BZ394" s="331" t="str">
        <f>IF(COUNT(BZ370,Y404)=2,ROUND(BZ370*Y404/SUM(Y399:Y408),#REF!),"")</f>
        <v/>
      </c>
      <c r="CA394" s="331" t="str">
        <f>IF(COUNT(CA370,Z404)=2,ROUND(CA370*Z404/SUM(Z399:Z408),#REF!),"")</f>
        <v/>
      </c>
      <c r="CB394" s="331" t="str">
        <f>IF(COUNT(CB370,AA404)=2,ROUND(CB370*AA404/SUM(AA399:AA408),#REF!),"")</f>
        <v/>
      </c>
      <c r="CC394" s="331" t="str">
        <f>IF(COUNT(CC370,AB404)=2,ROUND(CC370*AB404/SUM(AB399:AB408),#REF!),"")</f>
        <v/>
      </c>
      <c r="CD394" s="331" t="str">
        <f>IF(COUNT(CD370,AC404)=2,ROUND(CD370*AC404/SUM(AC399:AC408),#REF!),"")</f>
        <v/>
      </c>
      <c r="CE394" s="331" t="str">
        <f>IF(COUNT(CE370,AD404)=2,ROUND(CE370*AD404/SUM(AD399:AD408),#REF!),"")</f>
        <v/>
      </c>
      <c r="CF394" s="331" t="str">
        <f>IF(COUNT(CF370,AE404)=2,ROUND(CF370*AE404/SUM(AE399:AE408),#REF!),"")</f>
        <v/>
      </c>
      <c r="CG394" s="331" t="str">
        <f>IF(COUNT(CG370,AF404)=2,ROUND(CG370*AF404/SUM(AF399:AF408),#REF!),"")</f>
        <v/>
      </c>
      <c r="CH394" s="565" t="str">
        <f>IF(COUNTA(AG404)=0,"",AG404)</f>
        <v/>
      </c>
      <c r="CI394" s="565"/>
      <c r="CJ394" s="565"/>
      <c r="CK394" s="565"/>
      <c r="CL394" s="565"/>
      <c r="CM394" s="565"/>
      <c r="CN394" s="565"/>
      <c r="CO394" s="565"/>
      <c r="CP394" s="565"/>
      <c r="CQ394" s="565"/>
    </row>
    <row r="395" spans="3:97" s="243" customFormat="1" ht="13.5" customHeight="1">
      <c r="C395" s="273"/>
      <c r="D395" s="273"/>
      <c r="E395" s="245"/>
      <c r="F395" s="245"/>
      <c r="G395" s="245"/>
      <c r="H395" s="257"/>
      <c r="I395" s="257"/>
      <c r="J395" s="257"/>
      <c r="K395" s="257"/>
      <c r="L395" s="257"/>
      <c r="M395" s="257"/>
      <c r="N395" s="257"/>
      <c r="O395" s="257"/>
      <c r="P395" s="257"/>
      <c r="Q395" s="257"/>
      <c r="R395" s="257"/>
      <c r="S395" s="257"/>
      <c r="T395" s="257"/>
      <c r="U395" s="257"/>
      <c r="V395" s="257"/>
      <c r="W395" s="257"/>
      <c r="X395" s="257"/>
      <c r="Y395" s="257"/>
      <c r="Z395" s="257"/>
      <c r="AA395" s="257"/>
      <c r="AB395" s="257"/>
      <c r="AC395" s="257"/>
      <c r="AD395" s="257"/>
      <c r="AE395" s="257"/>
      <c r="AF395" s="257"/>
      <c r="AG395" s="257"/>
      <c r="AH395" s="257"/>
      <c r="AI395" s="257"/>
      <c r="AJ395" s="257"/>
      <c r="AK395" s="257"/>
      <c r="AL395" s="257"/>
      <c r="AM395" s="257"/>
      <c r="AN395" s="257"/>
      <c r="AO395" s="257"/>
      <c r="AP395" s="257"/>
      <c r="AQ395" s="257"/>
      <c r="AR395" s="257"/>
      <c r="AS395" s="257"/>
      <c r="AT395" s="257"/>
      <c r="AU395" s="257"/>
      <c r="AV395" s="275"/>
      <c r="AX395" s="569" t="str">
        <f>IF(C405="","",C405)</f>
        <v/>
      </c>
      <c r="AY395" s="569"/>
      <c r="AZ395" s="587" t="str">
        <f>IF(E405="","",E405)</f>
        <v/>
      </c>
      <c r="BA395" s="590" t="str">
        <f ca="1">IF(F405="","",F405)</f>
        <v/>
      </c>
      <c r="BB395" s="590"/>
      <c r="BC395" s="590"/>
      <c r="BD395" s="587" t="str">
        <f>IF(I405="","",I405)</f>
        <v/>
      </c>
      <c r="BE395" s="578" t="e">
        <f>IF(#REF!="発電事業者","送電電力（MW）","受電電力（MW）")</f>
        <v>#REF!</v>
      </c>
      <c r="BF395" s="579"/>
      <c r="BG395" s="331" t="str">
        <f>IF(COUNT(BG368,L405)=2,ROUND(BG368*L405/SUM(L399:L408),#REF!),"")</f>
        <v/>
      </c>
      <c r="BH395" s="331" t="str">
        <f>IF(COUNT(BH368,M405)=2,ROUND(BH368*M405/SUM(M399:M408),#REF!),"")</f>
        <v/>
      </c>
      <c r="BI395" s="331" t="str">
        <f>IF(COUNT(BI368,N405)=2,ROUND(BI368*N405/SUM(N399:N408),#REF!),"")</f>
        <v/>
      </c>
      <c r="BJ395" s="331" t="str">
        <f>IF(COUNT(BJ368,O405)=2,ROUND(BJ368*O405/SUM(O399:O408),#REF!),"")</f>
        <v/>
      </c>
      <c r="BK395" s="331" t="str">
        <f>IF(COUNT(BK368,P405)=2,ROUND(BK368*P405/SUM(P399:P408),#REF!),"")</f>
        <v/>
      </c>
      <c r="BL395" s="331" t="str">
        <f>IF(COUNT(BL368,Q405)=2,ROUND(BL368*Q405/SUM(Q399:Q408),#REF!),"")</f>
        <v/>
      </c>
      <c r="BM395" s="331" t="str">
        <f>IF(COUNT(BM368,R405)=2,ROUND(BM368*R405/SUM(R399:R408),#REF!),"")</f>
        <v/>
      </c>
      <c r="BN395" s="331" t="str">
        <f>IF(COUNT(BN368,S405)=2,ROUND(BN368*S405/SUM(S399:S408),#REF!),"")</f>
        <v/>
      </c>
      <c r="BO395" s="331" t="str">
        <f>IF(COUNT(BO368,T405)=2,ROUND(BO368*T405/SUM(T399:T408),#REF!),"")</f>
        <v/>
      </c>
      <c r="BP395" s="331" t="str">
        <f>IF(COUNT(BP368,U405)=2,ROUND(BP368*U405/SUM(U399:U408),#REF!),"")</f>
        <v/>
      </c>
      <c r="BQ395" s="331" t="str">
        <f>IF(COUNT(BQ368,V405)=2,ROUND(BQ368*V405/SUM(V399:V408),#REF!),"")</f>
        <v/>
      </c>
      <c r="BR395" s="331" t="str">
        <f>IF(COUNT(BR368,W405)=2,ROUND(BR368*W405/SUM(W399:W408),#REF!),"")</f>
        <v/>
      </c>
      <c r="BS395" s="569" t="e">
        <f>IF(#REF!="発電事業者","送電電力（MW）","受電電力（MW）")</f>
        <v>#REF!</v>
      </c>
      <c r="BT395" s="569"/>
      <c r="BU395" s="569"/>
      <c r="BV395" s="333" t="s">
        <v>171</v>
      </c>
      <c r="BW395" s="580"/>
      <c r="BX395" s="580"/>
      <c r="BY395" s="331" t="str">
        <f>IF(COUNT(BY368,X405)=2,ROUND(BY368*X405/SUM(X399:X408),#REF!),"")</f>
        <v/>
      </c>
      <c r="BZ395" s="331" t="str">
        <f>IF(COUNT(BZ368,Y405)=2,ROUND(BZ368*Y405/SUM(Y399:Y408),#REF!),"")</f>
        <v/>
      </c>
      <c r="CA395" s="331" t="str">
        <f>IF(COUNT(CA368,Z405)=2,ROUND(CA368*Z405/SUM(Z399:Z408),#REF!),"")</f>
        <v/>
      </c>
      <c r="CB395" s="331" t="str">
        <f>IF(COUNT(CB368,AA405)=2,ROUND(CB368*AA405/SUM(AA399:AA408),#REF!),"")</f>
        <v/>
      </c>
      <c r="CC395" s="331" t="str">
        <f>IF(COUNT(CC368,AB405)=2,ROUND(CC368*AB405/SUM(AB399:AB408),#REF!),"")</f>
        <v/>
      </c>
      <c r="CD395" s="331" t="str">
        <f>IF(COUNT(CD368,AC405)=2,ROUND(CD368*AC405/SUM(AC399:AC408),#REF!),"")</f>
        <v/>
      </c>
      <c r="CE395" s="331" t="str">
        <f>IF(COUNT(CE368,AD405)=2,ROUND(CE368*AD405/SUM(AD399:AD408),#REF!),"")</f>
        <v/>
      </c>
      <c r="CF395" s="331" t="str">
        <f>IF(COUNT(CF368,AE405)=2,ROUND(CF368*AE405/SUM(AE399:AE408),#REF!),"")</f>
        <v/>
      </c>
      <c r="CG395" s="331" t="str">
        <f>IF(COUNT(CG368,AF405)=2,ROUND(CG368*AF405/SUM(AF399:AF408),#REF!),"")</f>
        <v/>
      </c>
      <c r="CH395" s="563" t="s">
        <v>118</v>
      </c>
      <c r="CI395" s="563"/>
      <c r="CJ395" s="563"/>
      <c r="CK395" s="563"/>
      <c r="CL395" s="563"/>
      <c r="CM395" s="563"/>
      <c r="CN395" s="563"/>
      <c r="CO395" s="563"/>
      <c r="CP395" s="563"/>
      <c r="CQ395" s="563"/>
    </row>
    <row r="396" spans="3:97" s="243" customFormat="1" ht="13.5" customHeight="1">
      <c r="C396" s="241" t="e">
        <f>IF(#REF!="発電事業者","送電相手先諸元","購入相手先諸元")</f>
        <v>#REF!</v>
      </c>
      <c r="D396" s="236"/>
      <c r="E396" s="236"/>
      <c r="F396" s="242">
        <v>0</v>
      </c>
      <c r="G396" s="237" t="s">
        <v>255</v>
      </c>
      <c r="H396" s="236"/>
      <c r="I396" s="236"/>
      <c r="J396" s="236"/>
      <c r="K396" s="236"/>
      <c r="AV396" s="257"/>
      <c r="AX396" s="569"/>
      <c r="AY396" s="569"/>
      <c r="AZ396" s="588"/>
      <c r="BA396" s="590"/>
      <c r="BB396" s="590"/>
      <c r="BC396" s="590"/>
      <c r="BD396" s="588"/>
      <c r="BE396" s="583"/>
      <c r="BF396" s="584"/>
      <c r="BG396" s="259"/>
      <c r="BH396" s="259"/>
      <c r="BI396" s="259"/>
      <c r="BJ396" s="259"/>
      <c r="BK396" s="259"/>
      <c r="BL396" s="259"/>
      <c r="BM396" s="259"/>
      <c r="BN396" s="259"/>
      <c r="BO396" s="259"/>
      <c r="BP396" s="259"/>
      <c r="BQ396" s="259"/>
      <c r="BR396" s="259"/>
      <c r="BS396" s="569"/>
      <c r="BT396" s="569"/>
      <c r="BU396" s="569"/>
      <c r="BV396" s="333" t="s">
        <v>172</v>
      </c>
      <c r="BW396" s="581"/>
      <c r="BX396" s="581"/>
      <c r="BY396" s="331" t="str">
        <f>IF(COUNT(BY369,X405)=2,ROUND(BY369*X405/SUM(X399:X408),#REF!),"")</f>
        <v/>
      </c>
      <c r="BZ396" s="331" t="str">
        <f>IF(COUNT(BZ369,Y405)=2,ROUND(BZ369*Y405/SUM(Y399:Y408),#REF!),"")</f>
        <v/>
      </c>
      <c r="CA396" s="331" t="str">
        <f>IF(COUNT(CA369,Z405)=2,ROUND(CA369*Z405/SUM(Z399:Z408),#REF!),"")</f>
        <v/>
      </c>
      <c r="CB396" s="331" t="str">
        <f>IF(COUNT(CB369,AA405)=2,ROUND(CB369*AA405/SUM(AA399:AA408),#REF!),"")</f>
        <v/>
      </c>
      <c r="CC396" s="331" t="str">
        <f>IF(COUNT(CC369,AB405)=2,ROUND(CC369*AB405/SUM(AB399:AB408),#REF!),"")</f>
        <v/>
      </c>
      <c r="CD396" s="331" t="str">
        <f>IF(COUNT(CD369,AC405)=2,ROUND(CD369*AC405/SUM(AC399:AC408),#REF!),"")</f>
        <v/>
      </c>
      <c r="CE396" s="331" t="str">
        <f>IF(COUNT(CE369,AD405)=2,ROUND(CE369*AD405/SUM(AD399:AD408),#REF!),"")</f>
        <v/>
      </c>
      <c r="CF396" s="331" t="str">
        <f>IF(COUNT(CF369,AE405)=2,ROUND(CF369*AE405/SUM(AE399:AE408),#REF!),"")</f>
        <v/>
      </c>
      <c r="CG396" s="331" t="str">
        <f>IF(COUNT(CG369,AF405)=2,ROUND(CG369*AF405/SUM(AF399:AF408),#REF!),"")</f>
        <v/>
      </c>
      <c r="CH396" s="564" t="str">
        <f>IF(CH395="","",CH395)</f>
        <v>地熱</v>
      </c>
      <c r="CI396" s="564"/>
      <c r="CJ396" s="564"/>
      <c r="CK396" s="564"/>
      <c r="CL396" s="564"/>
      <c r="CM396" s="564"/>
      <c r="CN396" s="564"/>
      <c r="CO396" s="564"/>
      <c r="CP396" s="564"/>
      <c r="CQ396" s="564"/>
    </row>
    <row r="397" spans="3:97" s="243" customFormat="1" ht="13.5" customHeight="1">
      <c r="C397" s="594" t="s">
        <v>200</v>
      </c>
      <c r="D397" s="594"/>
      <c r="E397" s="594" t="s">
        <v>201</v>
      </c>
      <c r="F397" s="594" t="s">
        <v>202</v>
      </c>
      <c r="G397" s="594"/>
      <c r="H397" s="594"/>
      <c r="I397" s="595" t="s">
        <v>203</v>
      </c>
      <c r="J397" s="597" t="e">
        <f>IF(#REF!="発電事業者","送電先","購入先")</f>
        <v>#REF!</v>
      </c>
      <c r="K397" s="598"/>
      <c r="L397" s="601" t="e">
        <f>DATE(#REF!,1,1)</f>
        <v>#REF!</v>
      </c>
      <c r="M397" s="602"/>
      <c r="N397" s="602"/>
      <c r="O397" s="602"/>
      <c r="P397" s="602"/>
      <c r="Q397" s="602"/>
      <c r="R397" s="602"/>
      <c r="S397" s="602"/>
      <c r="T397" s="602"/>
      <c r="U397" s="602"/>
      <c r="V397" s="602"/>
      <c r="W397" s="603"/>
      <c r="X397" s="592" t="e">
        <f>DATE(#REF!+1,1,1)</f>
        <v>#REF!</v>
      </c>
      <c r="Y397" s="592" t="e">
        <f>DATE(#REF!+2,1,1)</f>
        <v>#REF!</v>
      </c>
      <c r="Z397" s="592" t="e">
        <f>DATE(#REF!+3,1,1)</f>
        <v>#REF!</v>
      </c>
      <c r="AA397" s="592" t="e">
        <f>DATE(#REF!+4,1,1)</f>
        <v>#REF!</v>
      </c>
      <c r="AB397" s="592" t="e">
        <f>DATE(#REF!+5,1,1)</f>
        <v>#REF!</v>
      </c>
      <c r="AC397" s="592" t="e">
        <f>DATE(#REF!+6,1,1)</f>
        <v>#REF!</v>
      </c>
      <c r="AD397" s="592" t="e">
        <f>DATE(#REF!+7,1,1)</f>
        <v>#REF!</v>
      </c>
      <c r="AE397" s="592" t="e">
        <f>DATE(#REF!+8,1,1)</f>
        <v>#REF!</v>
      </c>
      <c r="AF397" s="592" t="e">
        <f>DATE(#REF!+9,1,1)</f>
        <v>#REF!</v>
      </c>
      <c r="AG397" s="594" t="s">
        <v>253</v>
      </c>
      <c r="AH397" s="594"/>
      <c r="AI397" s="594"/>
      <c r="AJ397" s="594"/>
      <c r="AK397" s="594"/>
      <c r="AL397" s="594"/>
      <c r="AM397" s="594"/>
      <c r="AN397" s="594"/>
      <c r="AO397" s="594"/>
      <c r="AP397" s="594"/>
      <c r="AV397" s="275"/>
      <c r="AX397" s="569"/>
      <c r="AY397" s="569"/>
      <c r="AZ397" s="589"/>
      <c r="BA397" s="590"/>
      <c r="BB397" s="590"/>
      <c r="BC397" s="590"/>
      <c r="BD397" s="589"/>
      <c r="BE397" s="585" t="e">
        <f>IF(#REF!="発電事業者","月間送電電力量（GWh）","月間受電電力量（GWh）")</f>
        <v>#REF!</v>
      </c>
      <c r="BF397" s="586"/>
      <c r="BG397" s="331" t="str">
        <f>IF(COUNT(BG370,L405)=2,ROUND(BG370*L405/SUM(L399:L408),#REF!),"")</f>
        <v/>
      </c>
      <c r="BH397" s="331" t="str">
        <f>IF(COUNT(BH370,M405)=2,ROUND(BH370*M405/SUM(M399:M408),#REF!),"")</f>
        <v/>
      </c>
      <c r="BI397" s="331" t="str">
        <f>IF(COUNT(BI370,N405)=2,ROUND(BI370*N405/SUM(N399:N408),#REF!),"")</f>
        <v/>
      </c>
      <c r="BJ397" s="331" t="str">
        <f>IF(COUNT(BJ370,O405)=2,ROUND(BJ370*O405/SUM(O399:O408),#REF!),"")</f>
        <v/>
      </c>
      <c r="BK397" s="331" t="str">
        <f>IF(COUNT(BK370,P405)=2,ROUND(BK370*P405/SUM(P399:P408),#REF!),"")</f>
        <v/>
      </c>
      <c r="BL397" s="331" t="str">
        <f>IF(COUNT(BL370,Q405)=2,ROUND(BL370*Q405/SUM(Q399:Q408),#REF!),"")</f>
        <v/>
      </c>
      <c r="BM397" s="331" t="str">
        <f>IF(COUNT(BM370,R405)=2,ROUND(BM370*R405/SUM(R399:R408),#REF!),"")</f>
        <v/>
      </c>
      <c r="BN397" s="331" t="str">
        <f>IF(COUNT(BN370,S405)=2,ROUND(BN370*S405/SUM(S399:S408),#REF!),"")</f>
        <v/>
      </c>
      <c r="BO397" s="331" t="str">
        <f>IF(COUNT(BO370,T405)=2,ROUND(BO370*T405/SUM(T399:T408),#REF!),"")</f>
        <v/>
      </c>
      <c r="BP397" s="331" t="str">
        <f>IF(COUNT(BP370,U405)=2,ROUND(BP370*U405/SUM(U399:U408),#REF!),"")</f>
        <v/>
      </c>
      <c r="BQ397" s="331" t="str">
        <f>IF(COUNT(BQ370,V405)=2,ROUND(BQ370*V405/SUM(V399:V408),#REF!),"")</f>
        <v/>
      </c>
      <c r="BR397" s="331" t="str">
        <f>IF(COUNT(BR370,W405)=2,ROUND(BR370*W405/SUM(W399:W408),#REF!),"")</f>
        <v/>
      </c>
      <c r="BS397" s="569" t="e">
        <f>IF(#REF!="発電事業者","年間送電電力量（GWh）","年間受電電力量（GWh）")</f>
        <v>#REF!</v>
      </c>
      <c r="BT397" s="569"/>
      <c r="BU397" s="569"/>
      <c r="BV397" s="333" t="s">
        <v>25</v>
      </c>
      <c r="BW397" s="582"/>
      <c r="BX397" s="582"/>
      <c r="BY397" s="331" t="str">
        <f>IF(COUNT(BY370,X405)=2,ROUND(BY370*X405/SUM(X399:X408),#REF!),"")</f>
        <v/>
      </c>
      <c r="BZ397" s="331" t="str">
        <f>IF(COUNT(BZ370,Y405)=2,ROUND(BZ370*Y405/SUM(Y399:Y408),#REF!),"")</f>
        <v/>
      </c>
      <c r="CA397" s="331" t="str">
        <f>IF(COUNT(CA370,Z405)=2,ROUND(CA370*Z405/SUM(Z399:Z408),#REF!),"")</f>
        <v/>
      </c>
      <c r="CB397" s="331" t="str">
        <f>IF(COUNT(CB370,AA405)=2,ROUND(CB370*AA405/SUM(AA399:AA408),#REF!),"")</f>
        <v/>
      </c>
      <c r="CC397" s="331" t="str">
        <f>IF(COUNT(CC370,AB405)=2,ROUND(CC370*AB405/SUM(AB399:AB408),#REF!),"")</f>
        <v/>
      </c>
      <c r="CD397" s="331" t="str">
        <f>IF(COUNT(CD370,AC405)=2,ROUND(CD370*AC405/SUM(AC399:AC408),#REF!),"")</f>
        <v/>
      </c>
      <c r="CE397" s="331" t="str">
        <f>IF(COUNT(CE370,AD405)=2,ROUND(CE370*AD405/SUM(AD399:AD408),#REF!),"")</f>
        <v/>
      </c>
      <c r="CF397" s="331" t="str">
        <f>IF(COUNT(CF370,AE405)=2,ROUND(CF370*AE405/SUM(AE399:AE408),#REF!),"")</f>
        <v/>
      </c>
      <c r="CG397" s="331" t="str">
        <f>IF(COUNT(CG370,AF405)=2,ROUND(CG370*AF405/SUM(AF399:AF408),#REF!),"")</f>
        <v/>
      </c>
      <c r="CH397" s="565" t="str">
        <f>IF(COUNTA(AG405)=0,"",AG405)</f>
        <v/>
      </c>
      <c r="CI397" s="565"/>
      <c r="CJ397" s="565"/>
      <c r="CK397" s="565"/>
      <c r="CL397" s="565"/>
      <c r="CM397" s="565"/>
      <c r="CN397" s="565"/>
      <c r="CO397" s="565"/>
      <c r="CP397" s="565"/>
      <c r="CQ397" s="565"/>
    </row>
    <row r="398" spans="3:97" s="243" customFormat="1" ht="13.5" customHeight="1">
      <c r="C398" s="594"/>
      <c r="D398" s="594"/>
      <c r="E398" s="594"/>
      <c r="F398" s="594"/>
      <c r="G398" s="594"/>
      <c r="H398" s="594"/>
      <c r="I398" s="596"/>
      <c r="J398" s="599"/>
      <c r="K398" s="600"/>
      <c r="L398" s="320" t="s">
        <v>194</v>
      </c>
      <c r="M398" s="320" t="s">
        <v>195</v>
      </c>
      <c r="N398" s="320" t="s">
        <v>161</v>
      </c>
      <c r="O398" s="320" t="s">
        <v>162</v>
      </c>
      <c r="P398" s="320" t="s">
        <v>163</v>
      </c>
      <c r="Q398" s="320" t="s">
        <v>164</v>
      </c>
      <c r="R398" s="320" t="s">
        <v>165</v>
      </c>
      <c r="S398" s="320" t="s">
        <v>166</v>
      </c>
      <c r="T398" s="320" t="s">
        <v>167</v>
      </c>
      <c r="U398" s="320" t="s">
        <v>168</v>
      </c>
      <c r="V398" s="320" t="s">
        <v>169</v>
      </c>
      <c r="W398" s="320" t="s">
        <v>170</v>
      </c>
      <c r="X398" s="593">
        <v>43101</v>
      </c>
      <c r="Y398" s="593">
        <v>43466</v>
      </c>
      <c r="Z398" s="593">
        <v>43831</v>
      </c>
      <c r="AA398" s="593">
        <v>44197</v>
      </c>
      <c r="AB398" s="593">
        <v>44562</v>
      </c>
      <c r="AC398" s="593">
        <v>44927</v>
      </c>
      <c r="AD398" s="593">
        <v>45292</v>
      </c>
      <c r="AE398" s="593">
        <v>45658</v>
      </c>
      <c r="AF398" s="593">
        <v>46023</v>
      </c>
      <c r="AG398" s="594"/>
      <c r="AH398" s="594"/>
      <c r="AI398" s="594"/>
      <c r="AJ398" s="594"/>
      <c r="AK398" s="594"/>
      <c r="AL398" s="594"/>
      <c r="AM398" s="594"/>
      <c r="AN398" s="594"/>
      <c r="AO398" s="594"/>
      <c r="AP398" s="594"/>
      <c r="AV398" s="275"/>
      <c r="AX398" s="569" t="str">
        <f>IF(C406="","",C406)</f>
        <v/>
      </c>
      <c r="AY398" s="569"/>
      <c r="AZ398" s="587" t="str">
        <f>IF(E406="","",E406)</f>
        <v/>
      </c>
      <c r="BA398" s="590" t="str">
        <f ca="1">IF(F406="","",F406)</f>
        <v/>
      </c>
      <c r="BB398" s="590"/>
      <c r="BC398" s="590"/>
      <c r="BD398" s="587" t="str">
        <f>IF(I406="","",I406)</f>
        <v/>
      </c>
      <c r="BE398" s="578" t="e">
        <f>IF(#REF!="発電事業者","送電電力（MW）","受電電力（MW）")</f>
        <v>#REF!</v>
      </c>
      <c r="BF398" s="579"/>
      <c r="BG398" s="331" t="str">
        <f>IF(COUNT(BG368,L406)=2,ROUND(BG368*L406/SUM(L399:L408),#REF!),"")</f>
        <v/>
      </c>
      <c r="BH398" s="331" t="str">
        <f>IF(COUNT(BH368,M406)=2,ROUND(BH368*M406/SUM(M399:M408),#REF!),"")</f>
        <v/>
      </c>
      <c r="BI398" s="331" t="str">
        <f>IF(COUNT(BI368,N406)=2,ROUND(BI368*N406/SUM(N399:N408),#REF!),"")</f>
        <v/>
      </c>
      <c r="BJ398" s="331" t="str">
        <f>IF(COUNT(BJ368,O406)=2,ROUND(BJ368*O406/SUM(O399:O408),#REF!),"")</f>
        <v/>
      </c>
      <c r="BK398" s="331" t="str">
        <f>IF(COUNT(BK368,P406)=2,ROUND(BK368*P406/SUM(P399:P408),#REF!),"")</f>
        <v/>
      </c>
      <c r="BL398" s="331" t="str">
        <f>IF(COUNT(BL368,Q406)=2,ROUND(BL368*Q406/SUM(Q399:Q408),#REF!),"")</f>
        <v/>
      </c>
      <c r="BM398" s="331" t="str">
        <f>IF(COUNT(BM368,R406)=2,ROUND(BM368*R406/SUM(R399:R408),#REF!),"")</f>
        <v/>
      </c>
      <c r="BN398" s="331" t="str">
        <f>IF(COUNT(BN368,S406)=2,ROUND(BN368*S406/SUM(S399:S408),#REF!),"")</f>
        <v/>
      </c>
      <c r="BO398" s="331" t="str">
        <f>IF(COUNT(BO368,T406)=2,ROUND(BO368*T406/SUM(T399:T408),#REF!),"")</f>
        <v/>
      </c>
      <c r="BP398" s="331" t="str">
        <f>IF(COUNT(BP368,U406)=2,ROUND(BP368*U406/SUM(U399:U408),#REF!),"")</f>
        <v/>
      </c>
      <c r="BQ398" s="331" t="str">
        <f>IF(COUNT(BQ368,V406)=2,ROUND(BQ368*V406/SUM(V399:V408),#REF!),"")</f>
        <v/>
      </c>
      <c r="BR398" s="331" t="str">
        <f>IF(COUNT(BR368,W406)=2,ROUND(BR368*W406/SUM(W399:W408),#REF!),"")</f>
        <v/>
      </c>
      <c r="BS398" s="569" t="e">
        <f>IF(#REF!="発電事業者","送電電力（MW）","受電電力（MW）")</f>
        <v>#REF!</v>
      </c>
      <c r="BT398" s="569"/>
      <c r="BU398" s="569"/>
      <c r="BV398" s="333" t="s">
        <v>171</v>
      </c>
      <c r="BW398" s="580"/>
      <c r="BX398" s="580"/>
      <c r="BY398" s="331" t="str">
        <f>IF(COUNT(BY368,X406)=2,ROUND(BY368*X406/SUM(X399:X408),#REF!),"")</f>
        <v/>
      </c>
      <c r="BZ398" s="331" t="str">
        <f>IF(COUNT(BZ368,Y406)=2,ROUND(BZ368*Y406/SUM(Y399:Y408),#REF!),"")</f>
        <v/>
      </c>
      <c r="CA398" s="331" t="str">
        <f>IF(COUNT(CA368,Z406)=2,ROUND(CA368*Z406/SUM(Z399:Z408),#REF!),"")</f>
        <v/>
      </c>
      <c r="CB398" s="331" t="str">
        <f>IF(COUNT(CB368,AA406)=2,ROUND(CB368*AA406/SUM(AA399:AA408),#REF!),"")</f>
        <v/>
      </c>
      <c r="CC398" s="331" t="str">
        <f>IF(COUNT(CC368,AB406)=2,ROUND(CC368*AB406/SUM(AB399:AB408),#REF!),"")</f>
        <v/>
      </c>
      <c r="CD398" s="331" t="str">
        <f>IF(COUNT(CD368,AC406)=2,ROUND(CD368*AC406/SUM(AC399:AC408),#REF!),"")</f>
        <v/>
      </c>
      <c r="CE398" s="331" t="str">
        <f>IF(COUNT(CE368,AD406)=2,ROUND(CE368*AD406/SUM(AD399:AD408),#REF!),"")</f>
        <v/>
      </c>
      <c r="CF398" s="331" t="str">
        <f>IF(COUNT(CF368,AE406)=2,ROUND(CF368*AE406/SUM(AE399:AE408),#REF!),"")</f>
        <v/>
      </c>
      <c r="CG398" s="331" t="str">
        <f>IF(COUNT(CG368,AF406)=2,ROUND(CG368*AF406/SUM(AF399:AF408),#REF!),"")</f>
        <v/>
      </c>
      <c r="CH398" s="563" t="s">
        <v>118</v>
      </c>
      <c r="CI398" s="563"/>
      <c r="CJ398" s="563"/>
      <c r="CK398" s="563"/>
      <c r="CL398" s="563"/>
      <c r="CM398" s="563"/>
      <c r="CN398" s="563"/>
      <c r="CO398" s="563"/>
      <c r="CP398" s="563"/>
      <c r="CQ398" s="563"/>
    </row>
    <row r="399" spans="3:97" s="243" customFormat="1" ht="13.5" customHeight="1">
      <c r="C399" s="568"/>
      <c r="D399" s="568"/>
      <c r="E399" s="332"/>
      <c r="F399" s="569" t="str">
        <f ca="1">IF(E399="","",VLOOKUP(E399,INDIRECT(AR399),2,FALSE))</f>
        <v/>
      </c>
      <c r="G399" s="569"/>
      <c r="H399" s="569"/>
      <c r="I399" s="333" t="str">
        <f>IF(E399="","",E363)</f>
        <v/>
      </c>
      <c r="J399" s="569" t="e">
        <f>J397&amp;"１"</f>
        <v>#REF!</v>
      </c>
      <c r="K399" s="569"/>
      <c r="L399" s="277">
        <f t="shared" ref="L399:W399" si="23">IF($F396=0,IF(100-SUM(L400:L408)=0,"",100-SUM(L400:L408)),IF(H373-SUM(L400:L408)=0,"",H373-SUM(L400:L408)))</f>
        <v>100</v>
      </c>
      <c r="M399" s="277">
        <f t="shared" si="23"/>
        <v>100</v>
      </c>
      <c r="N399" s="277">
        <f t="shared" si="23"/>
        <v>100</v>
      </c>
      <c r="O399" s="277">
        <f t="shared" si="23"/>
        <v>100</v>
      </c>
      <c r="P399" s="277">
        <f t="shared" si="23"/>
        <v>100</v>
      </c>
      <c r="Q399" s="277">
        <f t="shared" si="23"/>
        <v>100</v>
      </c>
      <c r="R399" s="277">
        <f t="shared" si="23"/>
        <v>100</v>
      </c>
      <c r="S399" s="277">
        <f t="shared" si="23"/>
        <v>100</v>
      </c>
      <c r="T399" s="277">
        <f t="shared" si="23"/>
        <v>100</v>
      </c>
      <c r="U399" s="277">
        <f t="shared" si="23"/>
        <v>100</v>
      </c>
      <c r="V399" s="277">
        <f t="shared" si="23"/>
        <v>100</v>
      </c>
      <c r="W399" s="277">
        <f t="shared" si="23"/>
        <v>100</v>
      </c>
      <c r="X399" s="277">
        <f>IF($F396=0,IF(100-SUM(X400:X408)=0,"",100-SUM(X400:X408)),IF(H375-SUM(X400:X408)=0,"",H375-SUM(X400:X408)))</f>
        <v>100</v>
      </c>
      <c r="Y399" s="277">
        <f>IF($F396=0,IF(100-SUM(Y400:Y408)=0,"",100-SUM(Y400:Y408)),IF(H377-SUM(Y400:Y408)=0,"",H377-SUM(Y400:Y408)))</f>
        <v>100</v>
      </c>
      <c r="Z399" s="277">
        <f>IF($F396=0,IF(100-SUM(Z400:Z408)=0,"",100-SUM(Z400:Z408)),IF(H379-SUM(Z400:Z408)=0,"",H379-SUM(Z400:Z408)))</f>
        <v>100</v>
      </c>
      <c r="AA399" s="277">
        <f>IF($F396=0,IF(100-SUM(AA400:AA408)=0,"",100-SUM(AA400:AA408)),IF(H381-SUM(AA400:AA408)=0,"",H381-SUM(AA400:AA408)))</f>
        <v>100</v>
      </c>
      <c r="AB399" s="277">
        <f>IF($F396=0,IF(100-SUM(AB400:AB408)=0,"",100-SUM(AB400:AB408)),IF(H383-SUM(AB400:AB408)=0,"",H383-SUM(AB400:AB408)))</f>
        <v>100</v>
      </c>
      <c r="AC399" s="277">
        <f>IF($F396=0,IF(100-SUM(AC400:AC408)=0,"",100-SUM(AC400:AC408)),IF(H385-SUM(AC400:AC408)=0,"",H385-SUM(AC400:AC408)))</f>
        <v>100</v>
      </c>
      <c r="AD399" s="277">
        <f>IF($F396=0,IF(100-SUM(AD400:AD408)=0,"",100-SUM(AD400:AD408)),IF(H387-SUM(AD400:AD408)=0,"",H387-SUM(AD400:AD408)))</f>
        <v>100</v>
      </c>
      <c r="AE399" s="277">
        <f>IF($F396=0,IF(100-SUM(AE400:AE408)=0,"",100-SUM(AE400:AE408)),IF(H389-SUM(AE400:AE408)=0,"",H389-SUM(AE400:AE408)))</f>
        <v>100</v>
      </c>
      <c r="AF399" s="277">
        <f>IF($F396=0,IF(100-SUM(AF400:AF408)=0,"",100-SUM(AF400:AF408)),IF(H391-SUM(AF400:AF408)=0,"",H391-SUM(AF400:AF408)))</f>
        <v>100</v>
      </c>
      <c r="AG399" s="570"/>
      <c r="AH399" s="570"/>
      <c r="AI399" s="570"/>
      <c r="AJ399" s="570"/>
      <c r="AK399" s="570"/>
      <c r="AL399" s="570"/>
      <c r="AM399" s="570"/>
      <c r="AN399" s="570"/>
      <c r="AO399" s="570"/>
      <c r="AP399" s="570"/>
      <c r="AR399" s="591" t="b">
        <f t="shared" ref="AR399:AR408" si="24">IF(C399="発電事業者","事業者リスト一覧!D3:E1002", IF(C399="小売電気事業者","事業者リスト一覧!J3:K1002", IF(C399="一般送配電事業者","事業者リスト一覧!G3:H13", IF(C399="送電事業者","事業者リスト一覧!G16:H21", IF(C399="特定送配電事業者","事業者リスト一覧!G24:H44", IF(C399="登録特定送配電事業者","事業者リスト一覧!G47:H87", IF(C399="その他事業者","事業者リスト一覧!G90:H100")))))))</f>
        <v>0</v>
      </c>
      <c r="AS399" s="591"/>
      <c r="AT399" s="591"/>
      <c r="AU399" s="281" t="s">
        <v>160</v>
      </c>
      <c r="AV399" s="275"/>
      <c r="AX399" s="569"/>
      <c r="AY399" s="569"/>
      <c r="AZ399" s="588"/>
      <c r="BA399" s="590"/>
      <c r="BB399" s="590"/>
      <c r="BC399" s="590"/>
      <c r="BD399" s="588"/>
      <c r="BE399" s="583"/>
      <c r="BF399" s="584"/>
      <c r="BG399" s="259"/>
      <c r="BH399" s="259"/>
      <c r="BI399" s="259"/>
      <c r="BJ399" s="259"/>
      <c r="BK399" s="259"/>
      <c r="BL399" s="259"/>
      <c r="BM399" s="259"/>
      <c r="BN399" s="259"/>
      <c r="BO399" s="259"/>
      <c r="BP399" s="259"/>
      <c r="BQ399" s="259"/>
      <c r="BR399" s="259"/>
      <c r="BS399" s="569"/>
      <c r="BT399" s="569"/>
      <c r="BU399" s="569"/>
      <c r="BV399" s="333" t="s">
        <v>172</v>
      </c>
      <c r="BW399" s="581"/>
      <c r="BX399" s="581"/>
      <c r="BY399" s="331" t="str">
        <f>IF(COUNT(BY369,X406)=2,ROUND(BY369*X406/SUM(X399:X408),#REF!),"")</f>
        <v/>
      </c>
      <c r="BZ399" s="331" t="str">
        <f>IF(COUNT(BZ369,Y406)=2,ROUND(BZ369*Y406/SUM(Y399:Y408),#REF!),"")</f>
        <v/>
      </c>
      <c r="CA399" s="331" t="str">
        <f>IF(COUNT(CA369,Z406)=2,ROUND(CA369*Z406/SUM(Z399:Z408),#REF!),"")</f>
        <v/>
      </c>
      <c r="CB399" s="331" t="str">
        <f>IF(COUNT(CB369,AA406)=2,ROUND(CB369*AA406/SUM(AA399:AA408),#REF!),"")</f>
        <v/>
      </c>
      <c r="CC399" s="331" t="str">
        <f>IF(COUNT(CC369,AB406)=2,ROUND(CC369*AB406/SUM(AB399:AB408),#REF!),"")</f>
        <v/>
      </c>
      <c r="CD399" s="331" t="str">
        <f>IF(COUNT(CD369,AC406)=2,ROUND(CD369*AC406/SUM(AC399:AC408),#REF!),"")</f>
        <v/>
      </c>
      <c r="CE399" s="331" t="str">
        <f>IF(COUNT(CE369,AD406)=2,ROUND(CE369*AD406/SUM(AD399:AD408),#REF!),"")</f>
        <v/>
      </c>
      <c r="CF399" s="331" t="str">
        <f>IF(COUNT(CF369,AE406)=2,ROUND(CF369*AE406/SUM(AE399:AE408),#REF!),"")</f>
        <v/>
      </c>
      <c r="CG399" s="331" t="str">
        <f>IF(COUNT(CG369,AF406)=2,ROUND(CG369*AF406/SUM(AF399:AF408),#REF!),"")</f>
        <v/>
      </c>
      <c r="CH399" s="564" t="str">
        <f>IF(CH398="","",CH398)</f>
        <v>地熱</v>
      </c>
      <c r="CI399" s="564"/>
      <c r="CJ399" s="564"/>
      <c r="CK399" s="564"/>
      <c r="CL399" s="564"/>
      <c r="CM399" s="564"/>
      <c r="CN399" s="564"/>
      <c r="CO399" s="564"/>
      <c r="CP399" s="564"/>
      <c r="CQ399" s="564"/>
    </row>
    <row r="400" spans="3:97" s="243" customFormat="1" ht="13.5" customHeight="1">
      <c r="C400" s="568"/>
      <c r="D400" s="568"/>
      <c r="E400" s="332"/>
      <c r="F400" s="569" t="str">
        <f t="shared" ref="F400:F407" ca="1" si="25">IF(E400="","",VLOOKUP(E400,INDIRECT(AR400),2,FALSE))</f>
        <v/>
      </c>
      <c r="G400" s="569"/>
      <c r="H400" s="569"/>
      <c r="I400" s="333" t="str">
        <f>IF(E400="","",E363)</f>
        <v/>
      </c>
      <c r="J400" s="569" t="e">
        <f>J397&amp;"２"</f>
        <v>#REF!</v>
      </c>
      <c r="K400" s="569"/>
      <c r="L400" s="308"/>
      <c r="M400" s="308"/>
      <c r="N400" s="308"/>
      <c r="O400" s="308"/>
      <c r="P400" s="308"/>
      <c r="Q400" s="308"/>
      <c r="R400" s="308"/>
      <c r="S400" s="308"/>
      <c r="T400" s="308"/>
      <c r="U400" s="308"/>
      <c r="V400" s="308"/>
      <c r="W400" s="308"/>
      <c r="X400" s="308"/>
      <c r="Y400" s="308"/>
      <c r="Z400" s="308"/>
      <c r="AA400" s="308"/>
      <c r="AB400" s="308"/>
      <c r="AC400" s="308"/>
      <c r="AD400" s="308"/>
      <c r="AE400" s="308"/>
      <c r="AF400" s="308"/>
      <c r="AG400" s="570"/>
      <c r="AH400" s="570"/>
      <c r="AI400" s="570"/>
      <c r="AJ400" s="570"/>
      <c r="AK400" s="570"/>
      <c r="AL400" s="570"/>
      <c r="AM400" s="570"/>
      <c r="AN400" s="570"/>
      <c r="AO400" s="570"/>
      <c r="AP400" s="570"/>
      <c r="AR400" s="571" t="b">
        <f t="shared" si="24"/>
        <v>0</v>
      </c>
      <c r="AS400" s="571"/>
      <c r="AT400" s="571"/>
      <c r="AU400" s="282" t="s">
        <v>160</v>
      </c>
      <c r="AV400" s="275"/>
      <c r="AX400" s="569"/>
      <c r="AY400" s="569"/>
      <c r="AZ400" s="589"/>
      <c r="BA400" s="590"/>
      <c r="BB400" s="590"/>
      <c r="BC400" s="590"/>
      <c r="BD400" s="589"/>
      <c r="BE400" s="585" t="e">
        <f>IF(#REF!="発電事業者","月間送電電力量（GWh）","月間受電電力量（GWh）")</f>
        <v>#REF!</v>
      </c>
      <c r="BF400" s="586"/>
      <c r="BG400" s="331" t="str">
        <f>IF(COUNT(BG370,L406)=2,ROUND(BG370*L406/SUM(L399:L408),#REF!),"")</f>
        <v/>
      </c>
      <c r="BH400" s="331" t="str">
        <f>IF(COUNT(BH370,M406)=2,ROUND(BH370*M406/SUM(M399:M408),#REF!),"")</f>
        <v/>
      </c>
      <c r="BI400" s="331" t="str">
        <f>IF(COUNT(BI370,N406)=2,ROUND(BI370*N406/SUM(N399:N408),#REF!),"")</f>
        <v/>
      </c>
      <c r="BJ400" s="331" t="str">
        <f>IF(COUNT(BJ370,O406)=2,ROUND(BJ370*O406/SUM(O399:O408),#REF!),"")</f>
        <v/>
      </c>
      <c r="BK400" s="331" t="str">
        <f>IF(COUNT(BK370,P406)=2,ROUND(BK370*P406/SUM(P399:P408),#REF!),"")</f>
        <v/>
      </c>
      <c r="BL400" s="331" t="str">
        <f>IF(COUNT(BL370,Q406)=2,ROUND(BL370*Q406/SUM(Q399:Q408),#REF!),"")</f>
        <v/>
      </c>
      <c r="BM400" s="331" t="str">
        <f>IF(COUNT(BM370,R406)=2,ROUND(BM370*R406/SUM(R399:R408),#REF!),"")</f>
        <v/>
      </c>
      <c r="BN400" s="331" t="str">
        <f>IF(COUNT(BN370,S406)=2,ROUND(BN370*S406/SUM(S399:S408),#REF!),"")</f>
        <v/>
      </c>
      <c r="BO400" s="331" t="str">
        <f>IF(COUNT(BO370,T406)=2,ROUND(BO370*T406/SUM(T399:T408),#REF!),"")</f>
        <v/>
      </c>
      <c r="BP400" s="331" t="str">
        <f>IF(COUNT(BP370,U406)=2,ROUND(BP370*U406/SUM(U399:U408),#REF!),"")</f>
        <v/>
      </c>
      <c r="BQ400" s="331" t="str">
        <f>IF(COUNT(BQ370,V406)=2,ROUND(BQ370*V406/SUM(V399:V408),#REF!),"")</f>
        <v/>
      </c>
      <c r="BR400" s="331" t="str">
        <f>IF(COUNT(BR370,W406)=2,ROUND(BR370*W406/SUM(W399:W408),#REF!),"")</f>
        <v/>
      </c>
      <c r="BS400" s="569" t="e">
        <f>IF(#REF!="発電事業者","年間送電電力量（GWh）","年間受電電力量（GWh）")</f>
        <v>#REF!</v>
      </c>
      <c r="BT400" s="569"/>
      <c r="BU400" s="569"/>
      <c r="BV400" s="333" t="s">
        <v>25</v>
      </c>
      <c r="BW400" s="582"/>
      <c r="BX400" s="582"/>
      <c r="BY400" s="331" t="str">
        <f>IF(COUNT(BY370,X406)=2,ROUND(BY370*X406/SUM(X399:X408),#REF!),"")</f>
        <v/>
      </c>
      <c r="BZ400" s="331" t="str">
        <f>IF(COUNT(BZ370,Y406)=2,ROUND(BZ370*Y406/SUM(Y399:Y408),#REF!),"")</f>
        <v/>
      </c>
      <c r="CA400" s="331" t="str">
        <f>IF(COUNT(CA370,Z406)=2,ROUND(CA370*Z406/SUM(Z399:Z408),#REF!),"")</f>
        <v/>
      </c>
      <c r="CB400" s="331" t="str">
        <f>IF(COUNT(CB370,AA406)=2,ROUND(CB370*AA406/SUM(AA399:AA408),#REF!),"")</f>
        <v/>
      </c>
      <c r="CC400" s="331" t="str">
        <f>IF(COUNT(CC370,AB406)=2,ROUND(CC370*AB406/SUM(AB399:AB408),#REF!),"")</f>
        <v/>
      </c>
      <c r="CD400" s="331" t="str">
        <f>IF(COUNT(CD370,AC406)=2,ROUND(CD370*AC406/SUM(AC399:AC408),#REF!),"")</f>
        <v/>
      </c>
      <c r="CE400" s="331" t="str">
        <f>IF(COUNT(CE370,AD406)=2,ROUND(CE370*AD406/SUM(AD399:AD408),#REF!),"")</f>
        <v/>
      </c>
      <c r="CF400" s="331" t="str">
        <f>IF(COUNT(CF370,AE406)=2,ROUND(CF370*AE406/SUM(AE399:AE408),#REF!),"")</f>
        <v/>
      </c>
      <c r="CG400" s="331" t="str">
        <f>IF(COUNT(CG370,AF406)=2,ROUND(CG370*AF406/SUM(AF399:AF408),#REF!),"")</f>
        <v/>
      </c>
      <c r="CH400" s="565" t="str">
        <f>IF(COUNTA(AG406)=0,"",AG406)</f>
        <v/>
      </c>
      <c r="CI400" s="565"/>
      <c r="CJ400" s="565"/>
      <c r="CK400" s="565"/>
      <c r="CL400" s="565"/>
      <c r="CM400" s="565"/>
      <c r="CN400" s="565"/>
      <c r="CO400" s="565"/>
      <c r="CP400" s="565"/>
      <c r="CQ400" s="565"/>
    </row>
    <row r="401" spans="3:95" s="243" customFormat="1" ht="13.5" customHeight="1">
      <c r="C401" s="568"/>
      <c r="D401" s="568"/>
      <c r="E401" s="332"/>
      <c r="F401" s="569" t="str">
        <f t="shared" ca="1" si="25"/>
        <v/>
      </c>
      <c r="G401" s="569"/>
      <c r="H401" s="569"/>
      <c r="I401" s="333" t="str">
        <f>IF(E401="","",E363)</f>
        <v/>
      </c>
      <c r="J401" s="569" t="e">
        <f>J397&amp;"３"</f>
        <v>#REF!</v>
      </c>
      <c r="K401" s="569"/>
      <c r="L401" s="308"/>
      <c r="M401" s="308"/>
      <c r="N401" s="308"/>
      <c r="O401" s="308"/>
      <c r="P401" s="308"/>
      <c r="Q401" s="308"/>
      <c r="R401" s="308"/>
      <c r="S401" s="308"/>
      <c r="T401" s="308"/>
      <c r="U401" s="308"/>
      <c r="V401" s="308"/>
      <c r="W401" s="308"/>
      <c r="X401" s="308"/>
      <c r="Y401" s="308"/>
      <c r="Z401" s="308"/>
      <c r="AA401" s="308"/>
      <c r="AB401" s="308"/>
      <c r="AC401" s="308"/>
      <c r="AD401" s="308"/>
      <c r="AE401" s="308"/>
      <c r="AF401" s="308"/>
      <c r="AG401" s="570"/>
      <c r="AH401" s="570"/>
      <c r="AI401" s="570"/>
      <c r="AJ401" s="570"/>
      <c r="AK401" s="570"/>
      <c r="AL401" s="570"/>
      <c r="AM401" s="570"/>
      <c r="AN401" s="570"/>
      <c r="AO401" s="570"/>
      <c r="AP401" s="570"/>
      <c r="AR401" s="571" t="b">
        <f t="shared" si="24"/>
        <v>0</v>
      </c>
      <c r="AS401" s="571"/>
      <c r="AT401" s="571"/>
      <c r="AU401" s="282" t="s">
        <v>160</v>
      </c>
      <c r="AV401" s="275"/>
      <c r="AX401" s="569" t="str">
        <f>IF(C407="","",C407)</f>
        <v/>
      </c>
      <c r="AY401" s="569"/>
      <c r="AZ401" s="587" t="str">
        <f>IF(E407="","",E407)</f>
        <v/>
      </c>
      <c r="BA401" s="590" t="str">
        <f ca="1">IF(F407="","",F407)</f>
        <v/>
      </c>
      <c r="BB401" s="590"/>
      <c r="BC401" s="590"/>
      <c r="BD401" s="587" t="str">
        <f>IF(I407="","",I407)</f>
        <v/>
      </c>
      <c r="BE401" s="578" t="e">
        <f>IF(#REF!="発電事業者","送電電力（MW）","受電電力（MW）")</f>
        <v>#REF!</v>
      </c>
      <c r="BF401" s="579"/>
      <c r="BG401" s="331" t="str">
        <f>IF(COUNT(BG368,L407)=2,ROUND(BG368*L407/SUM(L399:L408),#REF!),"")</f>
        <v/>
      </c>
      <c r="BH401" s="331" t="str">
        <f>IF(COUNT(BH368,M407)=2,ROUND(BH368*M407/SUM(M399:M408),#REF!),"")</f>
        <v/>
      </c>
      <c r="BI401" s="331" t="str">
        <f>IF(COUNT(BI368,N407)=2,ROUND(BI368*N407/SUM(N399:N408),#REF!),"")</f>
        <v/>
      </c>
      <c r="BJ401" s="331" t="str">
        <f>IF(COUNT(BJ368,O407)=2,ROUND(BJ368*O407/SUM(O399:O408),#REF!),"")</f>
        <v/>
      </c>
      <c r="BK401" s="331" t="str">
        <f>IF(COUNT(BK368,P407)=2,ROUND(BK368*P407/SUM(P399:P408),#REF!),"")</f>
        <v/>
      </c>
      <c r="BL401" s="331" t="str">
        <f>IF(COUNT(BL368,Q407)=2,ROUND(BL368*Q407/SUM(Q399:Q408),#REF!),"")</f>
        <v/>
      </c>
      <c r="BM401" s="331" t="str">
        <f>IF(COUNT(BM368,R407)=2,ROUND(BM368*R407/SUM(R399:R408),#REF!),"")</f>
        <v/>
      </c>
      <c r="BN401" s="331" t="str">
        <f>IF(COUNT(BN368,S407)=2,ROUND(BN368*S407/SUM(S399:S408),#REF!),"")</f>
        <v/>
      </c>
      <c r="BO401" s="331" t="str">
        <f>IF(COUNT(BO368,T407)=2,ROUND(BO368*T407/SUM(T399:T408),#REF!),"")</f>
        <v/>
      </c>
      <c r="BP401" s="331" t="str">
        <f>IF(COUNT(BP368,U407)=2,ROUND(BP368*U407/SUM(U399:U408),#REF!),"")</f>
        <v/>
      </c>
      <c r="BQ401" s="331" t="str">
        <f>IF(COUNT(BQ368,V407)=2,ROUND(BQ368*V407/SUM(V399:V408),#REF!),"")</f>
        <v/>
      </c>
      <c r="BR401" s="331" t="str">
        <f>IF(COUNT(BR368,W407)=2,ROUND(BR368*W407/SUM(W399:W408),#REF!),"")</f>
        <v/>
      </c>
      <c r="BS401" s="569" t="e">
        <f>IF(#REF!="発電事業者","送電電力（MW）","受電電力（MW）")</f>
        <v>#REF!</v>
      </c>
      <c r="BT401" s="569"/>
      <c r="BU401" s="569"/>
      <c r="BV401" s="333" t="s">
        <v>171</v>
      </c>
      <c r="BW401" s="580"/>
      <c r="BX401" s="580"/>
      <c r="BY401" s="331" t="str">
        <f>IF(COUNT(BY368,X407)=2,ROUND(BY368*X407/SUM(X399:X408),#REF!),"")</f>
        <v/>
      </c>
      <c r="BZ401" s="331" t="str">
        <f>IF(COUNT(BZ368,Y407)=2,ROUND(BZ368*Y407/SUM(Y399:Y408),#REF!),"")</f>
        <v/>
      </c>
      <c r="CA401" s="331" t="str">
        <f>IF(COUNT(CA368,Z407)=2,ROUND(CA368*Z407/SUM(Z399:Z408),#REF!),"")</f>
        <v/>
      </c>
      <c r="CB401" s="331" t="str">
        <f>IF(COUNT(CB368,AA407)=2,ROUND(CB368*AA407/SUM(AA399:AA408),#REF!),"")</f>
        <v/>
      </c>
      <c r="CC401" s="331" t="str">
        <f>IF(COUNT(CC368,AB407)=2,ROUND(CC368*AB407/SUM(AB399:AB408),#REF!),"")</f>
        <v/>
      </c>
      <c r="CD401" s="331" t="str">
        <f>IF(COUNT(CD368,AC407)=2,ROUND(CD368*AC407/SUM(AC399:AC408),#REF!),"")</f>
        <v/>
      </c>
      <c r="CE401" s="331" t="str">
        <f>IF(COUNT(CE368,AD407)=2,ROUND(CE368*AD407/SUM(AD399:AD408),#REF!),"")</f>
        <v/>
      </c>
      <c r="CF401" s="331" t="str">
        <f>IF(COUNT(CF368,AE407)=2,ROUND(CF368*AE407/SUM(AE399:AE408),#REF!),"")</f>
        <v/>
      </c>
      <c r="CG401" s="331" t="str">
        <f>IF(COUNT(CG368,AF407)=2,ROUND(CG368*AF407/SUM(AF399:AF408),#REF!),"")</f>
        <v/>
      </c>
      <c r="CH401" s="563" t="s">
        <v>118</v>
      </c>
      <c r="CI401" s="563"/>
      <c r="CJ401" s="563"/>
      <c r="CK401" s="563"/>
      <c r="CL401" s="563"/>
      <c r="CM401" s="563"/>
      <c r="CN401" s="563"/>
      <c r="CO401" s="563"/>
      <c r="CP401" s="563"/>
      <c r="CQ401" s="563"/>
    </row>
    <row r="402" spans="3:95" s="243" customFormat="1" ht="13.5" customHeight="1">
      <c r="C402" s="568"/>
      <c r="D402" s="568"/>
      <c r="E402" s="332"/>
      <c r="F402" s="569" t="str">
        <f t="shared" ca="1" si="25"/>
        <v/>
      </c>
      <c r="G402" s="569"/>
      <c r="H402" s="569"/>
      <c r="I402" s="333" t="str">
        <f>IF(E402="","",E363)</f>
        <v/>
      </c>
      <c r="J402" s="569" t="e">
        <f>J397&amp;"４"</f>
        <v>#REF!</v>
      </c>
      <c r="K402" s="569"/>
      <c r="L402" s="308"/>
      <c r="M402" s="308"/>
      <c r="N402" s="308"/>
      <c r="O402" s="308"/>
      <c r="P402" s="308"/>
      <c r="Q402" s="308"/>
      <c r="R402" s="308"/>
      <c r="S402" s="308"/>
      <c r="T402" s="308"/>
      <c r="U402" s="308"/>
      <c r="V402" s="308"/>
      <c r="W402" s="308"/>
      <c r="X402" s="308"/>
      <c r="Y402" s="308"/>
      <c r="Z402" s="308"/>
      <c r="AA402" s="308"/>
      <c r="AB402" s="308"/>
      <c r="AC402" s="308"/>
      <c r="AD402" s="308"/>
      <c r="AE402" s="308"/>
      <c r="AF402" s="308"/>
      <c r="AG402" s="570"/>
      <c r="AH402" s="570"/>
      <c r="AI402" s="570"/>
      <c r="AJ402" s="570"/>
      <c r="AK402" s="570"/>
      <c r="AL402" s="570"/>
      <c r="AM402" s="570"/>
      <c r="AN402" s="570"/>
      <c r="AO402" s="570"/>
      <c r="AP402" s="570"/>
      <c r="AR402" s="571" t="b">
        <f t="shared" si="24"/>
        <v>0</v>
      </c>
      <c r="AS402" s="571"/>
      <c r="AT402" s="571"/>
      <c r="AU402" s="282" t="s">
        <v>160</v>
      </c>
      <c r="AV402" s="275"/>
      <c r="AX402" s="569"/>
      <c r="AY402" s="569"/>
      <c r="AZ402" s="588"/>
      <c r="BA402" s="590"/>
      <c r="BB402" s="590"/>
      <c r="BC402" s="590"/>
      <c r="BD402" s="588"/>
      <c r="BE402" s="583"/>
      <c r="BF402" s="584"/>
      <c r="BG402" s="259"/>
      <c r="BH402" s="259"/>
      <c r="BI402" s="259"/>
      <c r="BJ402" s="259"/>
      <c r="BK402" s="259"/>
      <c r="BL402" s="259"/>
      <c r="BM402" s="259"/>
      <c r="BN402" s="259"/>
      <c r="BO402" s="259"/>
      <c r="BP402" s="259"/>
      <c r="BQ402" s="259"/>
      <c r="BR402" s="259"/>
      <c r="BS402" s="569"/>
      <c r="BT402" s="569"/>
      <c r="BU402" s="569"/>
      <c r="BV402" s="333" t="s">
        <v>172</v>
      </c>
      <c r="BW402" s="581"/>
      <c r="BX402" s="581"/>
      <c r="BY402" s="331" t="str">
        <f>IF(COUNT(BY369,X407)=2,ROUND(BY369*X407/SUM(X399:X408),#REF!),"")</f>
        <v/>
      </c>
      <c r="BZ402" s="331" t="str">
        <f>IF(COUNT(BZ369,Y407)=2,ROUND(BZ369*Y407/SUM(Y399:Y408),#REF!),"")</f>
        <v/>
      </c>
      <c r="CA402" s="331" t="str">
        <f>IF(COUNT(CA369,Z407)=2,ROUND(CA369*Z407/SUM(Z399:Z408),#REF!),"")</f>
        <v/>
      </c>
      <c r="CB402" s="331" t="str">
        <f>IF(COUNT(CB369,AA407)=2,ROUND(CB369*AA407/SUM(AA399:AA408),#REF!),"")</f>
        <v/>
      </c>
      <c r="CC402" s="331" t="str">
        <f>IF(COUNT(CC369,AB407)=2,ROUND(CC369*AB407/SUM(AB399:AB408),#REF!),"")</f>
        <v/>
      </c>
      <c r="CD402" s="331" t="str">
        <f>IF(COUNT(CD369,AC407)=2,ROUND(CD369*AC407/SUM(AC399:AC408),#REF!),"")</f>
        <v/>
      </c>
      <c r="CE402" s="331" t="str">
        <f>IF(COUNT(CE369,AD407)=2,ROUND(CE369*AD407/SUM(AD399:AD408),#REF!),"")</f>
        <v/>
      </c>
      <c r="CF402" s="331" t="str">
        <f>IF(COUNT(CF369,AE407)=2,ROUND(CF369*AE407/SUM(AE399:AE408),#REF!),"")</f>
        <v/>
      </c>
      <c r="CG402" s="331" t="str">
        <f>IF(COUNT(CG369,AF407)=2,ROUND(CG369*AF407/SUM(AF399:AF408),#REF!),"")</f>
        <v/>
      </c>
      <c r="CH402" s="564" t="str">
        <f>IF(CH401="","",CH401)</f>
        <v>地熱</v>
      </c>
      <c r="CI402" s="564"/>
      <c r="CJ402" s="564"/>
      <c r="CK402" s="564"/>
      <c r="CL402" s="564"/>
      <c r="CM402" s="564"/>
      <c r="CN402" s="564"/>
      <c r="CO402" s="564"/>
      <c r="CP402" s="564"/>
      <c r="CQ402" s="564"/>
    </row>
    <row r="403" spans="3:95" s="243" customFormat="1" ht="13.5" customHeight="1">
      <c r="C403" s="568"/>
      <c r="D403" s="568"/>
      <c r="E403" s="332"/>
      <c r="F403" s="569" t="str">
        <f t="shared" ca="1" si="25"/>
        <v/>
      </c>
      <c r="G403" s="569"/>
      <c r="H403" s="569"/>
      <c r="I403" s="333" t="str">
        <f>IF(E403="","",E363)</f>
        <v/>
      </c>
      <c r="J403" s="569" t="e">
        <f>J397&amp;"５"</f>
        <v>#REF!</v>
      </c>
      <c r="K403" s="569"/>
      <c r="L403" s="308"/>
      <c r="M403" s="308"/>
      <c r="N403" s="308"/>
      <c r="O403" s="308"/>
      <c r="P403" s="308"/>
      <c r="Q403" s="308"/>
      <c r="R403" s="308"/>
      <c r="S403" s="308"/>
      <c r="T403" s="308"/>
      <c r="U403" s="308"/>
      <c r="V403" s="308"/>
      <c r="W403" s="308"/>
      <c r="X403" s="308"/>
      <c r="Y403" s="308"/>
      <c r="Z403" s="308"/>
      <c r="AA403" s="308"/>
      <c r="AB403" s="308"/>
      <c r="AC403" s="308"/>
      <c r="AD403" s="308"/>
      <c r="AE403" s="308"/>
      <c r="AF403" s="308"/>
      <c r="AG403" s="570"/>
      <c r="AH403" s="570"/>
      <c r="AI403" s="570"/>
      <c r="AJ403" s="570"/>
      <c r="AK403" s="570"/>
      <c r="AL403" s="570"/>
      <c r="AM403" s="570"/>
      <c r="AN403" s="570"/>
      <c r="AO403" s="570"/>
      <c r="AP403" s="570"/>
      <c r="AR403" s="571" t="b">
        <f t="shared" si="24"/>
        <v>0</v>
      </c>
      <c r="AS403" s="571"/>
      <c r="AT403" s="571"/>
      <c r="AU403" s="282" t="s">
        <v>160</v>
      </c>
      <c r="AV403" s="275"/>
      <c r="AX403" s="569"/>
      <c r="AY403" s="569"/>
      <c r="AZ403" s="589"/>
      <c r="BA403" s="590"/>
      <c r="BB403" s="590"/>
      <c r="BC403" s="590"/>
      <c r="BD403" s="589"/>
      <c r="BE403" s="585" t="e">
        <f>IF(#REF!="発電事業者","月間送電電力量（GWh）","月間受電電力量（GWh）")</f>
        <v>#REF!</v>
      </c>
      <c r="BF403" s="586"/>
      <c r="BG403" s="331" t="str">
        <f>IF(COUNT(BG370,L407)=2,ROUND(BG370*L407/SUM(L399:L408),#REF!),"")</f>
        <v/>
      </c>
      <c r="BH403" s="331" t="str">
        <f>IF(COUNT(BH370,M407)=2,ROUND(BH370*M407/SUM(M399:M408),#REF!),"")</f>
        <v/>
      </c>
      <c r="BI403" s="331" t="str">
        <f>IF(COUNT(BI370,N407)=2,ROUND(BI370*N407/SUM(N399:N408),#REF!),"")</f>
        <v/>
      </c>
      <c r="BJ403" s="331" t="str">
        <f>IF(COUNT(BJ370,O407)=2,ROUND(BJ370*O407/SUM(O399:O408),#REF!),"")</f>
        <v/>
      </c>
      <c r="BK403" s="331" t="str">
        <f>IF(COUNT(BK370,P407)=2,ROUND(BK370*P407/SUM(P399:P408),#REF!),"")</f>
        <v/>
      </c>
      <c r="BL403" s="331" t="str">
        <f>IF(COUNT(BL370,Q407)=2,ROUND(BL370*Q407/SUM(Q399:Q408),#REF!),"")</f>
        <v/>
      </c>
      <c r="BM403" s="331" t="str">
        <f>IF(COUNT(BM370,R407)=2,ROUND(BM370*R407/SUM(R399:R408),#REF!),"")</f>
        <v/>
      </c>
      <c r="BN403" s="331" t="str">
        <f>IF(COUNT(BN370,S407)=2,ROUND(BN370*S407/SUM(S399:S408),#REF!),"")</f>
        <v/>
      </c>
      <c r="BO403" s="331" t="str">
        <f>IF(COUNT(BO370,T407)=2,ROUND(BO370*T407/SUM(T399:T408),#REF!),"")</f>
        <v/>
      </c>
      <c r="BP403" s="331" t="str">
        <f>IF(COUNT(BP370,U407)=2,ROUND(BP370*U407/SUM(U399:U408),#REF!),"")</f>
        <v/>
      </c>
      <c r="BQ403" s="331" t="str">
        <f>IF(COUNT(BQ370,V407)=2,ROUND(BQ370*V407/SUM(V399:V408),#REF!),"")</f>
        <v/>
      </c>
      <c r="BR403" s="331" t="str">
        <f>IF(COUNT(BR370,W407)=2,ROUND(BR370*W407/SUM(W399:W408),#REF!),"")</f>
        <v/>
      </c>
      <c r="BS403" s="569" t="e">
        <f>IF(#REF!="発電事業者","年間送電電力量（GWh）","年間受電電力量（GWh）")</f>
        <v>#REF!</v>
      </c>
      <c r="BT403" s="569"/>
      <c r="BU403" s="569"/>
      <c r="BV403" s="333" t="s">
        <v>25</v>
      </c>
      <c r="BW403" s="582"/>
      <c r="BX403" s="582"/>
      <c r="BY403" s="331" t="str">
        <f>IF(COUNT(BY370,X407)=2,ROUND(BY370*X407/SUM(X399:X408),#REF!),"")</f>
        <v/>
      </c>
      <c r="BZ403" s="331" t="str">
        <f>IF(COUNT(BZ370,Y407)=2,ROUND(BZ370*Y407/SUM(Y399:Y408),#REF!),"")</f>
        <v/>
      </c>
      <c r="CA403" s="331" t="str">
        <f>IF(COUNT(CA370,Z407)=2,ROUND(CA370*Z407/SUM(Z399:Z408),#REF!),"")</f>
        <v/>
      </c>
      <c r="CB403" s="331" t="str">
        <f>IF(COUNT(CB370,AA407)=2,ROUND(CB370*AA407/SUM(AA399:AA408),#REF!),"")</f>
        <v/>
      </c>
      <c r="CC403" s="331" t="str">
        <f>IF(COUNT(CC370,AB407)=2,ROUND(CC370*AB407/SUM(AB399:AB408),#REF!),"")</f>
        <v/>
      </c>
      <c r="CD403" s="331" t="str">
        <f>IF(COUNT(CD370,AC407)=2,ROUND(CD370*AC407/SUM(AC399:AC408),#REF!),"")</f>
        <v/>
      </c>
      <c r="CE403" s="331" t="str">
        <f>IF(COUNT(CE370,AD407)=2,ROUND(CE370*AD407/SUM(AD399:AD408),#REF!),"")</f>
        <v/>
      </c>
      <c r="CF403" s="331" t="str">
        <f>IF(COUNT(CF370,AE407)=2,ROUND(CF370*AE407/SUM(AE399:AE408),#REF!),"")</f>
        <v/>
      </c>
      <c r="CG403" s="331" t="str">
        <f>IF(COUNT(CG370,AF407)=2,ROUND(CG370*AF407/SUM(AF399:AF408),#REF!),"")</f>
        <v/>
      </c>
      <c r="CH403" s="565" t="str">
        <f>IF(COUNTA(AG407)=0,"",AG407)</f>
        <v/>
      </c>
      <c r="CI403" s="565"/>
      <c r="CJ403" s="565"/>
      <c r="CK403" s="565"/>
      <c r="CL403" s="565"/>
      <c r="CM403" s="565"/>
      <c r="CN403" s="565"/>
      <c r="CO403" s="565"/>
      <c r="CP403" s="565"/>
      <c r="CQ403" s="565"/>
    </row>
    <row r="404" spans="3:95" s="243" customFormat="1" ht="13.5" customHeight="1">
      <c r="C404" s="568"/>
      <c r="D404" s="568"/>
      <c r="E404" s="332"/>
      <c r="F404" s="569" t="str">
        <f t="shared" ca="1" si="25"/>
        <v/>
      </c>
      <c r="G404" s="569"/>
      <c r="H404" s="569"/>
      <c r="I404" s="333" t="str">
        <f>IF(E404="","",E363)</f>
        <v/>
      </c>
      <c r="J404" s="569" t="e">
        <f>J397&amp;"６"</f>
        <v>#REF!</v>
      </c>
      <c r="K404" s="569"/>
      <c r="L404" s="308"/>
      <c r="M404" s="308"/>
      <c r="N404" s="308"/>
      <c r="O404" s="308"/>
      <c r="P404" s="308"/>
      <c r="Q404" s="308"/>
      <c r="R404" s="308"/>
      <c r="S404" s="308"/>
      <c r="T404" s="308"/>
      <c r="U404" s="308"/>
      <c r="V404" s="308"/>
      <c r="W404" s="308"/>
      <c r="X404" s="308"/>
      <c r="Y404" s="308"/>
      <c r="Z404" s="308"/>
      <c r="AA404" s="308"/>
      <c r="AB404" s="308"/>
      <c r="AC404" s="308"/>
      <c r="AD404" s="308"/>
      <c r="AE404" s="308"/>
      <c r="AF404" s="308"/>
      <c r="AG404" s="570"/>
      <c r="AH404" s="570"/>
      <c r="AI404" s="570"/>
      <c r="AJ404" s="570"/>
      <c r="AK404" s="570"/>
      <c r="AL404" s="570"/>
      <c r="AM404" s="570"/>
      <c r="AN404" s="570"/>
      <c r="AO404" s="570"/>
      <c r="AP404" s="570"/>
      <c r="AR404" s="571" t="b">
        <f t="shared" si="24"/>
        <v>0</v>
      </c>
      <c r="AS404" s="571"/>
      <c r="AT404" s="571"/>
      <c r="AU404" s="282" t="s">
        <v>160</v>
      </c>
      <c r="AV404" s="275"/>
      <c r="AX404" s="569" t="str">
        <f>IF(C408="","",C408)</f>
        <v>自者保有電源</v>
      </c>
      <c r="AY404" s="569"/>
      <c r="AZ404" s="587" t="str">
        <f>IF(E408="","",E408)</f>
        <v/>
      </c>
      <c r="BA404" s="590" t="str">
        <f>IF(F408="","",F408)</f>
        <v/>
      </c>
      <c r="BB404" s="590"/>
      <c r="BC404" s="590"/>
      <c r="BD404" s="587" t="str">
        <f>IF(I408="","",I408)</f>
        <v/>
      </c>
      <c r="BE404" s="578" t="e">
        <f>IF(#REF!="発電事業者","送電電力（MW）","受電電力（MW）")</f>
        <v>#REF!</v>
      </c>
      <c r="BF404" s="579"/>
      <c r="BG404" s="331" t="str">
        <f>IF(COUNT(BG368,L408)=2,ROUND(BG368*L408/SUM(L399:L408),#REF!),"")</f>
        <v/>
      </c>
      <c r="BH404" s="331" t="str">
        <f>IF(COUNT(BH368,M408)=2,ROUND(BH368*M408/SUM(M399:M408),#REF!),"")</f>
        <v/>
      </c>
      <c r="BI404" s="331" t="str">
        <f>IF(COUNT(BI368,N408)=2,ROUND(BI368*N408/SUM(N399:N408),#REF!),"")</f>
        <v/>
      </c>
      <c r="BJ404" s="331" t="str">
        <f>IF(COUNT(BJ368,O408)=2,ROUND(BJ368*O408/SUM(O399:O408),#REF!),"")</f>
        <v/>
      </c>
      <c r="BK404" s="331" t="str">
        <f>IF(COUNT(BK368,P408)=2,ROUND(BK368*P408/SUM(P399:P408),#REF!),"")</f>
        <v/>
      </c>
      <c r="BL404" s="331" t="str">
        <f>IF(COUNT(BL368,Q408)=2,ROUND(BL368*Q408/SUM(Q399:Q408),#REF!),"")</f>
        <v/>
      </c>
      <c r="BM404" s="331" t="str">
        <f>IF(COUNT(BM368,R408)=2,ROUND(BM368*R408/SUM(R399:R408),#REF!),"")</f>
        <v/>
      </c>
      <c r="BN404" s="331" t="str">
        <f>IF(COUNT(BN368,S408)=2,ROUND(BN368*S408/SUM(S399:S408),#REF!),"")</f>
        <v/>
      </c>
      <c r="BO404" s="331" t="str">
        <f>IF(COUNT(BO368,T408)=2,ROUND(BO368*T408/SUM(T399:T408),#REF!),"")</f>
        <v/>
      </c>
      <c r="BP404" s="331" t="str">
        <f>IF(COUNT(BP368,U408)=2,ROUND(BP368*U408/SUM(U399:U408),#REF!),"")</f>
        <v/>
      </c>
      <c r="BQ404" s="331" t="str">
        <f>IF(COUNT(BQ368,V408)=2,ROUND(BQ368*V408/SUM(V399:V408),#REF!),"")</f>
        <v/>
      </c>
      <c r="BR404" s="331" t="str">
        <f>IF(COUNT(BR368,W408)=2,ROUND(BR368*W408/SUM(W399:W408),#REF!),"")</f>
        <v/>
      </c>
      <c r="BS404" s="569" t="e">
        <f>IF(#REF!="発電事業者","送電電力（MW）","受電電力（MW）")</f>
        <v>#REF!</v>
      </c>
      <c r="BT404" s="569"/>
      <c r="BU404" s="569"/>
      <c r="BV404" s="333" t="s">
        <v>171</v>
      </c>
      <c r="BW404" s="355" t="str">
        <f>IF(F396=0,IF(COUNT(BW368,I408)=2,ROUND(BW368*I408/100,#REF!),""),IF(COUNT(BW368,I408)=2,ROUND(BW368*I408/L371,#REF!),""))</f>
        <v/>
      </c>
      <c r="BX404" s="580"/>
      <c r="BY404" s="331" t="str">
        <f>IF(COUNT(BY368,X408)=2,ROUND(BY368*X408/SUM(X399:X408),#REF!),"")</f>
        <v/>
      </c>
      <c r="BZ404" s="331" t="str">
        <f>IF(COUNT(BZ368,Y408)=2,ROUND(BZ368*Y408/SUM(Y399:Y408),#REF!),"")</f>
        <v/>
      </c>
      <c r="CA404" s="331" t="str">
        <f>IF(COUNT(CA368,Z408)=2,ROUND(CA368*Z408/SUM(Z399:Z408),#REF!),"")</f>
        <v/>
      </c>
      <c r="CB404" s="331" t="str">
        <f>IF(COUNT(CB368,AA408)=2,ROUND(CB368*AA408/SUM(AA399:AA408),#REF!),"")</f>
        <v/>
      </c>
      <c r="CC404" s="331" t="str">
        <f>IF(COUNT(CC368,AB408)=2,ROUND(CC368*AB408/SUM(AB399:AB408),#REF!),"")</f>
        <v/>
      </c>
      <c r="CD404" s="331" t="str">
        <f>IF(COUNT(CD368,AC408)=2,ROUND(CD368*AC408/SUM(AC399:AC408),#REF!),"")</f>
        <v/>
      </c>
      <c r="CE404" s="331" t="str">
        <f>IF(COUNT(CE368,AD408)=2,ROUND(CE368*AD408/SUM(AD399:AD408),#REF!),"")</f>
        <v/>
      </c>
      <c r="CF404" s="331" t="str">
        <f>IF(COUNT(CF368,AE408)=2,ROUND(CF368*AE408/SUM(AE399:AE408),#REF!),"")</f>
        <v/>
      </c>
      <c r="CG404" s="331" t="str">
        <f>IF(COUNT(CG368,AF408)=2,ROUND(CG368*AF408/SUM(AF399:AF408),#REF!),"")</f>
        <v/>
      </c>
      <c r="CH404" s="563" t="s">
        <v>118</v>
      </c>
      <c r="CI404" s="563"/>
      <c r="CJ404" s="563"/>
      <c r="CK404" s="563"/>
      <c r="CL404" s="563"/>
      <c r="CM404" s="563"/>
      <c r="CN404" s="563"/>
      <c r="CO404" s="563"/>
      <c r="CP404" s="563"/>
      <c r="CQ404" s="563"/>
    </row>
    <row r="405" spans="3:95" s="243" customFormat="1" ht="13.5" customHeight="1">
      <c r="C405" s="568"/>
      <c r="D405" s="568"/>
      <c r="E405" s="332"/>
      <c r="F405" s="569" t="str">
        <f t="shared" ca="1" si="25"/>
        <v/>
      </c>
      <c r="G405" s="569"/>
      <c r="H405" s="569"/>
      <c r="I405" s="333" t="str">
        <f>IF(E405="","",E363)</f>
        <v/>
      </c>
      <c r="J405" s="569" t="e">
        <f>J397&amp;"７"</f>
        <v>#REF!</v>
      </c>
      <c r="K405" s="569"/>
      <c r="L405" s="308"/>
      <c r="M405" s="308"/>
      <c r="N405" s="308"/>
      <c r="O405" s="308"/>
      <c r="P405" s="308"/>
      <c r="Q405" s="308"/>
      <c r="R405" s="308"/>
      <c r="S405" s="308"/>
      <c r="T405" s="308"/>
      <c r="U405" s="308"/>
      <c r="V405" s="308"/>
      <c r="W405" s="308"/>
      <c r="X405" s="308"/>
      <c r="Y405" s="308"/>
      <c r="Z405" s="308"/>
      <c r="AA405" s="308"/>
      <c r="AB405" s="308"/>
      <c r="AC405" s="308"/>
      <c r="AD405" s="308"/>
      <c r="AE405" s="308"/>
      <c r="AF405" s="308"/>
      <c r="AG405" s="570"/>
      <c r="AH405" s="570"/>
      <c r="AI405" s="570"/>
      <c r="AJ405" s="570"/>
      <c r="AK405" s="570"/>
      <c r="AL405" s="570"/>
      <c r="AM405" s="570"/>
      <c r="AN405" s="570"/>
      <c r="AO405" s="570"/>
      <c r="AP405" s="570"/>
      <c r="AR405" s="571" t="b">
        <f t="shared" si="24"/>
        <v>0</v>
      </c>
      <c r="AS405" s="571"/>
      <c r="AT405" s="571"/>
      <c r="AU405" s="282" t="s">
        <v>160</v>
      </c>
      <c r="AV405" s="275"/>
      <c r="AX405" s="569"/>
      <c r="AY405" s="569"/>
      <c r="AZ405" s="588"/>
      <c r="BA405" s="590"/>
      <c r="BB405" s="590"/>
      <c r="BC405" s="590"/>
      <c r="BD405" s="588"/>
      <c r="BE405" s="583"/>
      <c r="BF405" s="584"/>
      <c r="BG405" s="259"/>
      <c r="BH405" s="259"/>
      <c r="BI405" s="259"/>
      <c r="BJ405" s="259"/>
      <c r="BK405" s="259"/>
      <c r="BL405" s="259"/>
      <c r="BM405" s="259"/>
      <c r="BN405" s="259"/>
      <c r="BO405" s="259"/>
      <c r="BP405" s="259"/>
      <c r="BQ405" s="259"/>
      <c r="BR405" s="259"/>
      <c r="BS405" s="569"/>
      <c r="BT405" s="569"/>
      <c r="BU405" s="569"/>
      <c r="BV405" s="333" t="s">
        <v>172</v>
      </c>
      <c r="BW405" s="355" t="str">
        <f>IF(F396=0,IF(COUNT(BW369,F408)=2,ROUND(BW369*F408/100,#REF!),""),IF(COUNT(BW369,F408)=2,ROUND(BW369*F408/Q369,#REF!),""))</f>
        <v/>
      </c>
      <c r="BX405" s="581"/>
      <c r="BY405" s="331" t="str">
        <f>IF(COUNT(BY369,X408)=2,ROUND(BY369*X408/SUM(X399:X408),#REF!),"")</f>
        <v/>
      </c>
      <c r="BZ405" s="331" t="str">
        <f>IF(COUNT(BZ369,Y408)=2,ROUND(BZ369*Y408/SUM(Y399:Y408),#REF!),"")</f>
        <v/>
      </c>
      <c r="CA405" s="331" t="str">
        <f>IF(COUNT(CA369,Z408)=2,ROUND(CA369*Z408/SUM(Z399:Z408),#REF!),"")</f>
        <v/>
      </c>
      <c r="CB405" s="331" t="str">
        <f>IF(COUNT(CB369,AA408)=2,ROUND(CB369*AA408/SUM(AA399:AA408),#REF!),"")</f>
        <v/>
      </c>
      <c r="CC405" s="331" t="str">
        <f>IF(COUNT(CC369,AB408)=2,ROUND(CC369*AB408/SUM(AB399:AB408),#REF!),"")</f>
        <v/>
      </c>
      <c r="CD405" s="331" t="str">
        <f>IF(COUNT(CD369,AC408)=2,ROUND(CD369*AC408/SUM(AC399:AC408),#REF!),"")</f>
        <v/>
      </c>
      <c r="CE405" s="331" t="str">
        <f>IF(COUNT(CE369,AD408)=2,ROUND(CE369*AD408/SUM(AD399:AD408),#REF!),"")</f>
        <v/>
      </c>
      <c r="CF405" s="331" t="str">
        <f>IF(COUNT(CF369,AE408)=2,ROUND(CF369*AE408/SUM(AE399:AE408),#REF!),"")</f>
        <v/>
      </c>
      <c r="CG405" s="331" t="str">
        <f>IF(COUNT(CG369,AF408)=2,ROUND(CG369*AF408/SUM(AF399:AF408),#REF!),"")</f>
        <v/>
      </c>
      <c r="CH405" s="564" t="str">
        <f>IF(CH404="","",CH404)</f>
        <v>地熱</v>
      </c>
      <c r="CI405" s="564"/>
      <c r="CJ405" s="564"/>
      <c r="CK405" s="564"/>
      <c r="CL405" s="564"/>
      <c r="CM405" s="564"/>
      <c r="CN405" s="564"/>
      <c r="CO405" s="564"/>
      <c r="CP405" s="564"/>
      <c r="CQ405" s="564"/>
    </row>
    <row r="406" spans="3:95" s="243" customFormat="1" ht="13.5" customHeight="1">
      <c r="C406" s="568"/>
      <c r="D406" s="568"/>
      <c r="E406" s="332"/>
      <c r="F406" s="569" t="str">
        <f t="shared" ca="1" si="25"/>
        <v/>
      </c>
      <c r="G406" s="569"/>
      <c r="H406" s="569"/>
      <c r="I406" s="333" t="str">
        <f>IF(E406="","",E363)</f>
        <v/>
      </c>
      <c r="J406" s="569" t="e">
        <f>J397&amp;"８"</f>
        <v>#REF!</v>
      </c>
      <c r="K406" s="569"/>
      <c r="L406" s="308"/>
      <c r="M406" s="308"/>
      <c r="N406" s="308"/>
      <c r="O406" s="308"/>
      <c r="P406" s="308"/>
      <c r="Q406" s="308"/>
      <c r="R406" s="308"/>
      <c r="S406" s="308"/>
      <c r="T406" s="308"/>
      <c r="U406" s="308"/>
      <c r="V406" s="308"/>
      <c r="W406" s="308"/>
      <c r="X406" s="308"/>
      <c r="Y406" s="308"/>
      <c r="Z406" s="308"/>
      <c r="AA406" s="308"/>
      <c r="AB406" s="308"/>
      <c r="AC406" s="308"/>
      <c r="AD406" s="308"/>
      <c r="AE406" s="308"/>
      <c r="AF406" s="308"/>
      <c r="AG406" s="570"/>
      <c r="AH406" s="570"/>
      <c r="AI406" s="570"/>
      <c r="AJ406" s="570"/>
      <c r="AK406" s="570"/>
      <c r="AL406" s="570"/>
      <c r="AM406" s="570"/>
      <c r="AN406" s="570"/>
      <c r="AO406" s="570"/>
      <c r="AP406" s="570"/>
      <c r="AR406" s="571" t="b">
        <f t="shared" si="24"/>
        <v>0</v>
      </c>
      <c r="AS406" s="571"/>
      <c r="AT406" s="571"/>
      <c r="AU406" s="282" t="s">
        <v>160</v>
      </c>
      <c r="AV406" s="257"/>
      <c r="AX406" s="569"/>
      <c r="AY406" s="569"/>
      <c r="AZ406" s="589"/>
      <c r="BA406" s="590"/>
      <c r="BB406" s="590"/>
      <c r="BC406" s="590"/>
      <c r="BD406" s="589"/>
      <c r="BE406" s="585" t="e">
        <f>IF(#REF!="発電事業者","月間送電電力量（GWh）","月間受電電力量（GWh）")</f>
        <v>#REF!</v>
      </c>
      <c r="BF406" s="586"/>
      <c r="BG406" s="297" t="str">
        <f>IF(COUNT(BG370,L408)=2,ROUND(BG370*L408/SUM(L399:L408),#REF!),"")</f>
        <v/>
      </c>
      <c r="BH406" s="297" t="str">
        <f>IF(COUNT(BH370,M408)=2,ROUND(BH370*M408/SUM(M399:M408),#REF!),"")</f>
        <v/>
      </c>
      <c r="BI406" s="297" t="str">
        <f>IF(COUNT(BI370,N408)=2,ROUND(BI370*N408/SUM(N399:N408),#REF!),"")</f>
        <v/>
      </c>
      <c r="BJ406" s="297" t="str">
        <f>IF(COUNT(BJ370,O408)=2,ROUND(BJ370*O408/SUM(O399:O408),#REF!),"")</f>
        <v/>
      </c>
      <c r="BK406" s="297" t="str">
        <f>IF(COUNT(BK370,P408)=2,ROUND(BK370*P408/SUM(P399:P408),#REF!),"")</f>
        <v/>
      </c>
      <c r="BL406" s="297" t="str">
        <f>IF(COUNT(BL370,Q408)=2,ROUND(BL370*Q408/SUM(Q399:Q408),#REF!),"")</f>
        <v/>
      </c>
      <c r="BM406" s="297" t="str">
        <f>IF(COUNT(BM370,R408)=2,ROUND(BM370*R408/SUM(R399:R408),#REF!),"")</f>
        <v/>
      </c>
      <c r="BN406" s="297" t="str">
        <f>IF(COUNT(BN370,S408)=2,ROUND(BN370*S408/SUM(S399:S408),#REF!),"")</f>
        <v/>
      </c>
      <c r="BO406" s="297" t="str">
        <f>IF(COUNT(BO370,T408)=2,ROUND(BO370*T408/SUM(T399:T408),#REF!),"")</f>
        <v/>
      </c>
      <c r="BP406" s="297" t="str">
        <f>IF(COUNT(BP370,U408)=2,ROUND(BP370*U408/SUM(U399:U408),#REF!),"")</f>
        <v/>
      </c>
      <c r="BQ406" s="297" t="str">
        <f>IF(COUNT(BQ370,V408)=2,ROUND(BQ370*V408/SUM(V399:V408),#REF!),"")</f>
        <v/>
      </c>
      <c r="BR406" s="297" t="str">
        <f>IF(COUNT(BR370,W408)=2,ROUND(BR370*W408/SUM(W399:W408),#REF!),"")</f>
        <v/>
      </c>
      <c r="BS406" s="569" t="e">
        <f>IF(#REF!="発電事業者","年間送電電力量（GWh）","年間受電電力量（GWh）")</f>
        <v>#REF!</v>
      </c>
      <c r="BT406" s="569"/>
      <c r="BU406" s="569"/>
      <c r="BV406" s="333" t="s">
        <v>25</v>
      </c>
      <c r="BW406" s="352"/>
      <c r="BX406" s="582"/>
      <c r="BY406" s="297" t="str">
        <f>IF(COUNT(BY370,X408)=2,ROUND(BY370*X408/SUM(X399:X408),#REF!),"")</f>
        <v/>
      </c>
      <c r="BZ406" s="297" t="str">
        <f>IF(COUNT(BZ370,Y408)=2,ROUND(BZ370*Y408/SUM(Y399:Y408),#REF!),"")</f>
        <v/>
      </c>
      <c r="CA406" s="297" t="str">
        <f>IF(COUNT(CA370,Z408)=2,ROUND(CA370*Z408/SUM(Z399:Z408),#REF!),"")</f>
        <v/>
      </c>
      <c r="CB406" s="297" t="str">
        <f>IF(COUNT(CB370,AA408)=2,ROUND(CB370*AA408/SUM(AA399:AA408),#REF!),"")</f>
        <v/>
      </c>
      <c r="CC406" s="297" t="str">
        <f>IF(COUNT(CC370,AB408)=2,ROUND(CC370*AB408/SUM(AB399:AB408),#REF!),"")</f>
        <v/>
      </c>
      <c r="CD406" s="297" t="str">
        <f>IF(COUNT(CD370,AC408)=2,ROUND(CD370*AC408/SUM(AC399:AC408),#REF!),"")</f>
        <v/>
      </c>
      <c r="CE406" s="297" t="str">
        <f>IF(COUNT(CE370,AD408)=2,ROUND(CE370*AD408/SUM(AD399:AD408),#REF!),"")</f>
        <v/>
      </c>
      <c r="CF406" s="297" t="str">
        <f>IF(COUNT(CF370,AE408)=2,ROUND(CF370*AE408/SUM(AE399:AE408),#REF!),"")</f>
        <v/>
      </c>
      <c r="CG406" s="297" t="str">
        <f>IF(COUNT(CG370,AF408)=2,ROUND(CG370*AF408/SUM(AF399:AF408),#REF!),"")</f>
        <v/>
      </c>
      <c r="CH406" s="565" t="str">
        <f>IF(COUNTA(AG408)=0,"",AG408)</f>
        <v/>
      </c>
      <c r="CI406" s="565"/>
      <c r="CJ406" s="565"/>
      <c r="CK406" s="565"/>
      <c r="CL406" s="565"/>
      <c r="CM406" s="565"/>
      <c r="CN406" s="565"/>
      <c r="CO406" s="565"/>
      <c r="CP406" s="565"/>
      <c r="CQ406" s="565"/>
    </row>
    <row r="407" spans="3:95" s="243" customFormat="1" ht="13.5" customHeight="1">
      <c r="C407" s="568"/>
      <c r="D407" s="568"/>
      <c r="E407" s="332"/>
      <c r="F407" s="569" t="str">
        <f t="shared" ca="1" si="25"/>
        <v/>
      </c>
      <c r="G407" s="569"/>
      <c r="H407" s="569"/>
      <c r="I407" s="333" t="str">
        <f>IF(E407="","",E363)</f>
        <v/>
      </c>
      <c r="J407" s="569" t="e">
        <f>J397&amp;"９"</f>
        <v>#REF!</v>
      </c>
      <c r="K407" s="569"/>
      <c r="L407" s="308"/>
      <c r="M407" s="308"/>
      <c r="N407" s="308"/>
      <c r="O407" s="308"/>
      <c r="P407" s="308"/>
      <c r="Q407" s="308"/>
      <c r="R407" s="308"/>
      <c r="S407" s="308"/>
      <c r="T407" s="308"/>
      <c r="U407" s="308"/>
      <c r="V407" s="308"/>
      <c r="W407" s="308"/>
      <c r="X407" s="308"/>
      <c r="Y407" s="308"/>
      <c r="Z407" s="308"/>
      <c r="AA407" s="308"/>
      <c r="AB407" s="308"/>
      <c r="AC407" s="308"/>
      <c r="AD407" s="308"/>
      <c r="AE407" s="308"/>
      <c r="AF407" s="308"/>
      <c r="AG407" s="570"/>
      <c r="AH407" s="570"/>
      <c r="AI407" s="570"/>
      <c r="AJ407" s="570"/>
      <c r="AK407" s="570"/>
      <c r="AL407" s="570"/>
      <c r="AM407" s="570"/>
      <c r="AN407" s="570"/>
      <c r="AO407" s="570"/>
      <c r="AP407" s="570"/>
      <c r="AR407" s="571" t="b">
        <f t="shared" si="24"/>
        <v>0</v>
      </c>
      <c r="AS407" s="571"/>
      <c r="AT407" s="571"/>
      <c r="AU407" s="282" t="s">
        <v>160</v>
      </c>
      <c r="AV407" s="275"/>
    </row>
    <row r="408" spans="3:95" s="243" customFormat="1" ht="13.5" customHeight="1">
      <c r="C408" s="572" t="s">
        <v>307</v>
      </c>
      <c r="D408" s="573"/>
      <c r="E408" s="353"/>
      <c r="F408" s="574"/>
      <c r="G408" s="575"/>
      <c r="H408" s="576"/>
      <c r="I408" s="354"/>
      <c r="J408" s="577"/>
      <c r="K408" s="577"/>
      <c r="L408" s="308"/>
      <c r="M408" s="308"/>
      <c r="N408" s="308"/>
      <c r="O408" s="308"/>
      <c r="P408" s="308"/>
      <c r="Q408" s="308"/>
      <c r="R408" s="308"/>
      <c r="S408" s="308"/>
      <c r="T408" s="308"/>
      <c r="U408" s="308"/>
      <c r="V408" s="308"/>
      <c r="W408" s="308"/>
      <c r="X408" s="308"/>
      <c r="Y408" s="308"/>
      <c r="Z408" s="308"/>
      <c r="AA408" s="308"/>
      <c r="AB408" s="308"/>
      <c r="AC408" s="308"/>
      <c r="AD408" s="308"/>
      <c r="AE408" s="308"/>
      <c r="AF408" s="308"/>
      <c r="AG408" s="570"/>
      <c r="AH408" s="570"/>
      <c r="AI408" s="570"/>
      <c r="AJ408" s="570"/>
      <c r="AK408" s="570"/>
      <c r="AL408" s="570"/>
      <c r="AM408" s="570"/>
      <c r="AN408" s="570"/>
      <c r="AO408" s="570"/>
      <c r="AP408" s="570"/>
      <c r="AR408" s="571" t="b">
        <f t="shared" si="24"/>
        <v>0</v>
      </c>
      <c r="AS408" s="571"/>
      <c r="AT408" s="571"/>
      <c r="AU408" s="282" t="s">
        <v>160</v>
      </c>
    </row>
    <row r="409" spans="3:95" s="243" customFormat="1" ht="13.5" hidden="1" customHeight="1"/>
    <row r="410" spans="3:95" s="243" customFormat="1" ht="13.5" hidden="1" customHeight="1">
      <c r="AV410" s="268"/>
    </row>
    <row r="411" spans="3:95" s="243" customFormat="1" ht="13.5" hidden="1" customHeight="1">
      <c r="AV411" s="268"/>
    </row>
    <row r="412" spans="3:95" s="243" customFormat="1" ht="13.5" hidden="1" customHeight="1">
      <c r="AV412" s="268"/>
    </row>
    <row r="413" spans="3:95" s="243" customFormat="1" ht="13.5" hidden="1" customHeight="1">
      <c r="AV413" s="268"/>
    </row>
    <row r="414" spans="3:95" s="243" customFormat="1" ht="13.5" hidden="1" customHeight="1">
      <c r="AV414" s="268"/>
    </row>
    <row r="415" spans="3:95" s="243" customFormat="1" ht="13.5" hidden="1" customHeight="1">
      <c r="AV415" s="268"/>
    </row>
    <row r="416" spans="3:95" s="243" customFormat="1" ht="13.5" hidden="1" customHeight="1">
      <c r="AV416" s="268"/>
    </row>
    <row r="417" spans="3:100" s="243" customFormat="1" ht="13.5" hidden="1" customHeight="1">
      <c r="AV417" s="268"/>
    </row>
    <row r="418" spans="3:100" s="243" customFormat="1" ht="13.5" hidden="1" customHeight="1">
      <c r="AV418" s="268"/>
    </row>
    <row r="419" spans="3:100" s="243" customFormat="1" ht="13.5" hidden="1" customHeight="1">
      <c r="AV419" s="268"/>
    </row>
    <row r="420" spans="3:100" s="243" customFormat="1" ht="13.5" hidden="1" customHeight="1">
      <c r="AV420" s="268"/>
    </row>
    <row r="421" spans="3:100" s="243" customFormat="1" ht="13.5" hidden="1" customHeight="1">
      <c r="AV421" s="268"/>
    </row>
    <row r="422" spans="3:100" s="243" customFormat="1" ht="13.5" customHeight="1">
      <c r="AQ422" s="268"/>
      <c r="AR422" s="268"/>
      <c r="AS422" s="268"/>
      <c r="AT422" s="268"/>
      <c r="AU422" s="268"/>
    </row>
    <row r="423" spans="3:100" s="243" customFormat="1" ht="13.5" customHeight="1">
      <c r="C423" s="651" t="s">
        <v>8</v>
      </c>
      <c r="D423" s="651"/>
      <c r="E423" s="562" t="s">
        <v>110</v>
      </c>
      <c r="F423" s="562"/>
      <c r="G423" s="279"/>
    </row>
    <row r="424" spans="3:100" s="243" customFormat="1" ht="13.5" customHeight="1">
      <c r="C424" s="651"/>
      <c r="D424" s="651"/>
      <c r="E424" s="562"/>
      <c r="F424" s="562"/>
      <c r="G424" s="279"/>
      <c r="I424" s="244"/>
    </row>
    <row r="425" spans="3:100" s="243" customFormat="1" ht="13.5" customHeight="1">
      <c r="C425" s="235" t="s">
        <v>254</v>
      </c>
      <c r="D425" s="279"/>
      <c r="E425" s="279"/>
      <c r="F425" s="279"/>
      <c r="G425" s="279"/>
      <c r="I425" s="244"/>
      <c r="BC425" s="239" t="e">
        <f>IF(#REF!="発電事業者","算定結果　様式第３２第１表～第４表（保有電源新エネ欄他）","算定結果　様式第３２第１表・第２表（年度末電源構成・発電端電力量）")</f>
        <v>#REF!</v>
      </c>
      <c r="CT425" s="296" t="s">
        <v>114</v>
      </c>
      <c r="CV425" s="286" t="str">
        <f>IF(COUNT(H429:Z452)&gt;0,"○","")</f>
        <v/>
      </c>
    </row>
    <row r="426" spans="3:100" s="243" customFormat="1" ht="13.5" customHeight="1">
      <c r="C426" s="652"/>
      <c r="D426" s="653"/>
      <c r="E426" s="653"/>
      <c r="F426" s="653"/>
      <c r="G426" s="654"/>
      <c r="H426" s="594" t="str">
        <f>$H$66</f>
        <v>地熱</v>
      </c>
      <c r="I426" s="594"/>
      <c r="J426" s="594"/>
      <c r="K426" s="594"/>
      <c r="L426" s="594"/>
      <c r="M426" s="594"/>
      <c r="N426" s="594"/>
      <c r="O426" s="594"/>
      <c r="P426" s="594"/>
      <c r="Q426" s="594"/>
      <c r="R426" s="594"/>
      <c r="S426" s="594"/>
      <c r="T426" s="594"/>
      <c r="U426" s="594"/>
      <c r="V426" s="594"/>
      <c r="W426" s="594"/>
      <c r="X426" s="594"/>
      <c r="Y426" s="594"/>
      <c r="Z426" s="594"/>
      <c r="AA426" s="245"/>
      <c r="AB426" s="245"/>
      <c r="AC426" s="245"/>
      <c r="AD426" s="298"/>
      <c r="AE426" s="298"/>
      <c r="AF426" s="298"/>
      <c r="AG426" s="298"/>
      <c r="AH426" s="298"/>
      <c r="AI426" s="268"/>
      <c r="AJ426" s="268"/>
      <c r="AK426" s="268"/>
      <c r="AL426" s="268"/>
      <c r="AM426" s="268"/>
      <c r="AN426" s="268"/>
      <c r="AO426" s="268"/>
      <c r="AP426" s="268"/>
      <c r="AQ426" s="268"/>
      <c r="AR426" s="268"/>
      <c r="AS426" s="268"/>
      <c r="AT426" s="268"/>
      <c r="AU426" s="268"/>
      <c r="BB426" s="246"/>
      <c r="BC426" s="659" t="s">
        <v>256</v>
      </c>
      <c r="BD426" s="659"/>
      <c r="BE426" s="659"/>
      <c r="BF426" s="659"/>
      <c r="BG426" s="601" t="e">
        <f>DATE(#REF!,1,1)</f>
        <v>#REF!</v>
      </c>
      <c r="BH426" s="602"/>
      <c r="BI426" s="602"/>
      <c r="BJ426" s="602"/>
      <c r="BK426" s="602"/>
      <c r="BL426" s="602"/>
      <c r="BM426" s="602"/>
      <c r="BN426" s="602"/>
      <c r="BO426" s="602"/>
      <c r="BP426" s="602"/>
      <c r="BQ426" s="602"/>
      <c r="BR426" s="603"/>
      <c r="BS426" s="659" t="s">
        <v>257</v>
      </c>
      <c r="BT426" s="659"/>
      <c r="BU426" s="659"/>
      <c r="BV426" s="659"/>
      <c r="BW426" s="592" t="e">
        <f>DATE(#REF!-1,1,1)</f>
        <v>#REF!</v>
      </c>
      <c r="BX426" s="592" t="e">
        <f>DATE(#REF!,1,1)</f>
        <v>#REF!</v>
      </c>
      <c r="BY426" s="592" t="e">
        <f>DATE(#REF!+1,1,1)</f>
        <v>#REF!</v>
      </c>
      <c r="BZ426" s="592" t="e">
        <f>DATE(#REF!+2,1,1)</f>
        <v>#REF!</v>
      </c>
      <c r="CA426" s="592" t="e">
        <f>DATE(#REF!+3,1,1)</f>
        <v>#REF!</v>
      </c>
      <c r="CB426" s="592" t="e">
        <f>DATE(#REF!+4,1,1)</f>
        <v>#REF!</v>
      </c>
      <c r="CC426" s="592" t="e">
        <f>DATE(#REF!+5,1,1)</f>
        <v>#REF!</v>
      </c>
      <c r="CD426" s="592" t="e">
        <f>DATE(#REF!+6,1,1)</f>
        <v>#REF!</v>
      </c>
      <c r="CE426" s="592" t="e">
        <f>DATE(#REF!+7,1,1)</f>
        <v>#REF!</v>
      </c>
      <c r="CF426" s="592" t="e">
        <f>DATE(#REF!+8,1,1)</f>
        <v>#REF!</v>
      </c>
      <c r="CG426" s="592" t="e">
        <f>DATE(#REF!+9,1,1)</f>
        <v>#REF!</v>
      </c>
      <c r="CH426" s="273"/>
      <c r="CI426" s="273"/>
      <c r="CJ426" s="273"/>
      <c r="CK426" s="273"/>
      <c r="CL426" s="273"/>
      <c r="CM426" s="273"/>
      <c r="CN426" s="273"/>
      <c r="CO426" s="273"/>
      <c r="CP426" s="273"/>
      <c r="CQ426" s="273"/>
    </row>
    <row r="427" spans="3:100" s="243" customFormat="1" ht="13.5" customHeight="1">
      <c r="C427" s="661"/>
      <c r="D427" s="662"/>
      <c r="E427" s="662"/>
      <c r="F427" s="662"/>
      <c r="G427" s="663"/>
      <c r="H427" s="595" t="s">
        <v>194</v>
      </c>
      <c r="I427" s="595" t="s">
        <v>195</v>
      </c>
      <c r="J427" s="595" t="s">
        <v>161</v>
      </c>
      <c r="K427" s="595" t="s">
        <v>162</v>
      </c>
      <c r="L427" s="595" t="s">
        <v>163</v>
      </c>
      <c r="M427" s="595" t="s">
        <v>164</v>
      </c>
      <c r="N427" s="595" t="s">
        <v>165</v>
      </c>
      <c r="O427" s="595" t="s">
        <v>166</v>
      </c>
      <c r="P427" s="595" t="s">
        <v>167</v>
      </c>
      <c r="Q427" s="595" t="s">
        <v>168</v>
      </c>
      <c r="R427" s="595" t="s">
        <v>169</v>
      </c>
      <c r="S427" s="595" t="s">
        <v>170</v>
      </c>
      <c r="T427" s="595" t="s">
        <v>25</v>
      </c>
      <c r="U427" s="637"/>
      <c r="V427" s="638"/>
      <c r="W427" s="638"/>
      <c r="X427" s="638"/>
      <c r="Y427" s="638"/>
      <c r="Z427" s="639"/>
      <c r="AA427" s="245"/>
      <c r="AB427" s="245"/>
      <c r="AC427" s="245"/>
      <c r="AD427" s="298"/>
      <c r="AE427" s="298"/>
      <c r="AF427" s="298"/>
      <c r="AG427" s="298"/>
      <c r="AH427" s="298"/>
      <c r="AI427" s="245"/>
      <c r="AJ427" s="245"/>
      <c r="AK427" s="245"/>
      <c r="AL427" s="245"/>
      <c r="AM427" s="245"/>
      <c r="AN427" s="245"/>
      <c r="AO427" s="245"/>
      <c r="AP427" s="245"/>
      <c r="AQ427" s="245"/>
      <c r="AR427" s="245"/>
      <c r="AS427" s="245"/>
      <c r="AT427" s="245"/>
      <c r="AU427" s="245"/>
      <c r="AX427" s="280"/>
      <c r="AY427" s="280"/>
      <c r="AZ427" s="280"/>
      <c r="BA427" s="280"/>
      <c r="BB427" s="246"/>
      <c r="BC427" s="659"/>
      <c r="BD427" s="659"/>
      <c r="BE427" s="659"/>
      <c r="BF427" s="659"/>
      <c r="BG427" s="334" t="s">
        <v>194</v>
      </c>
      <c r="BH427" s="334" t="s">
        <v>195</v>
      </c>
      <c r="BI427" s="334" t="s">
        <v>161</v>
      </c>
      <c r="BJ427" s="334" t="s">
        <v>162</v>
      </c>
      <c r="BK427" s="334" t="s">
        <v>163</v>
      </c>
      <c r="BL427" s="334" t="s">
        <v>164</v>
      </c>
      <c r="BM427" s="334" t="s">
        <v>165</v>
      </c>
      <c r="BN427" s="334" t="s">
        <v>166</v>
      </c>
      <c r="BO427" s="334" t="s">
        <v>167</v>
      </c>
      <c r="BP427" s="334" t="s">
        <v>168</v>
      </c>
      <c r="BQ427" s="334" t="s">
        <v>169</v>
      </c>
      <c r="BR427" s="334" t="s">
        <v>170</v>
      </c>
      <c r="BS427" s="659"/>
      <c r="BT427" s="659"/>
      <c r="BU427" s="659"/>
      <c r="BV427" s="659"/>
      <c r="BW427" s="593"/>
      <c r="BX427" s="593"/>
      <c r="BY427" s="593"/>
      <c r="BZ427" s="593"/>
      <c r="CA427" s="593"/>
      <c r="CB427" s="593"/>
      <c r="CC427" s="593"/>
      <c r="CD427" s="593"/>
      <c r="CE427" s="593"/>
      <c r="CF427" s="593"/>
      <c r="CG427" s="593"/>
      <c r="CH427" s="273"/>
      <c r="CI427" s="273"/>
      <c r="CJ427" s="273"/>
      <c r="CK427" s="273"/>
      <c r="CL427" s="273"/>
      <c r="CM427" s="273"/>
      <c r="CN427" s="273"/>
      <c r="CO427" s="273"/>
      <c r="CP427" s="273"/>
      <c r="CQ427" s="273"/>
    </row>
    <row r="428" spans="3:100" s="243" customFormat="1" ht="13.5" customHeight="1">
      <c r="C428" s="655"/>
      <c r="D428" s="656"/>
      <c r="E428" s="656"/>
      <c r="F428" s="656"/>
      <c r="G428" s="657"/>
      <c r="H428" s="596"/>
      <c r="I428" s="596"/>
      <c r="J428" s="596"/>
      <c r="K428" s="596"/>
      <c r="L428" s="596"/>
      <c r="M428" s="596"/>
      <c r="N428" s="596"/>
      <c r="O428" s="596"/>
      <c r="P428" s="596"/>
      <c r="Q428" s="596"/>
      <c r="R428" s="596"/>
      <c r="S428" s="596"/>
      <c r="T428" s="596"/>
      <c r="U428" s="640"/>
      <c r="V428" s="641"/>
      <c r="W428" s="641"/>
      <c r="X428" s="641"/>
      <c r="Y428" s="641"/>
      <c r="Z428" s="642"/>
      <c r="AA428" s="250"/>
      <c r="AB428" s="250"/>
      <c r="AC428" s="250"/>
      <c r="AD428" s="268"/>
      <c r="AE428" s="268"/>
      <c r="AF428" s="268"/>
      <c r="AG428" s="268"/>
      <c r="AH428" s="268"/>
      <c r="AI428" s="250"/>
      <c r="AJ428" s="250"/>
      <c r="AK428" s="250"/>
      <c r="AL428" s="250"/>
      <c r="AM428" s="250"/>
      <c r="AN428" s="250"/>
      <c r="AO428" s="250"/>
      <c r="AP428" s="250"/>
      <c r="AQ428" s="250"/>
      <c r="AR428" s="250"/>
      <c r="AS428" s="250"/>
      <c r="AT428" s="250"/>
      <c r="AU428" s="250"/>
      <c r="AX428" s="280"/>
      <c r="AY428" s="280"/>
      <c r="AZ428" s="280"/>
      <c r="BA428" s="280"/>
      <c r="BB428" s="246"/>
      <c r="BC428" s="634" t="s">
        <v>198</v>
      </c>
      <c r="BD428" s="635"/>
      <c r="BE428" s="635"/>
      <c r="BF428" s="636"/>
      <c r="BG428" s="297" t="str">
        <f t="shared" ref="BG428:BR428" si="26">IF(COUNT(H433)=0,"",H433)</f>
        <v/>
      </c>
      <c r="BH428" s="297" t="str">
        <f t="shared" si="26"/>
        <v/>
      </c>
      <c r="BI428" s="297" t="str">
        <f t="shared" si="26"/>
        <v/>
      </c>
      <c r="BJ428" s="297" t="str">
        <f t="shared" si="26"/>
        <v/>
      </c>
      <c r="BK428" s="297" t="str">
        <f t="shared" si="26"/>
        <v/>
      </c>
      <c r="BL428" s="297" t="str">
        <f t="shared" si="26"/>
        <v/>
      </c>
      <c r="BM428" s="297" t="str">
        <f t="shared" si="26"/>
        <v/>
      </c>
      <c r="BN428" s="297" t="str">
        <f t="shared" si="26"/>
        <v/>
      </c>
      <c r="BO428" s="297" t="str">
        <f t="shared" si="26"/>
        <v/>
      </c>
      <c r="BP428" s="297" t="str">
        <f t="shared" si="26"/>
        <v/>
      </c>
      <c r="BQ428" s="297" t="str">
        <f t="shared" si="26"/>
        <v/>
      </c>
      <c r="BR428" s="297" t="str">
        <f t="shared" si="26"/>
        <v/>
      </c>
      <c r="BS428" s="597" t="s">
        <v>198</v>
      </c>
      <c r="BT428" s="633"/>
      <c r="BU428" s="598"/>
      <c r="BV428" s="334" t="s">
        <v>171</v>
      </c>
      <c r="BW428" s="253" t="str">
        <f>IF(COUNT(L431)=0,"",L431)</f>
        <v/>
      </c>
      <c r="BX428" s="253" t="str">
        <f>IF(COUNT(L433)=0,"",L433)</f>
        <v/>
      </c>
      <c r="BY428" s="253" t="str">
        <f>IF(COUNT(L435)=0,"",L435)</f>
        <v/>
      </c>
      <c r="BZ428" s="253" t="str">
        <f>IF(COUNT(L437)=0,"",L437)</f>
        <v/>
      </c>
      <c r="CA428" s="253" t="str">
        <f>IF(COUNT(L439)=0,"",L439)</f>
        <v/>
      </c>
      <c r="CB428" s="253" t="str">
        <f>IF(COUNT(L441)=0,"",L441)</f>
        <v/>
      </c>
      <c r="CC428" s="253" t="str">
        <f>IF(COUNT(L443)=0,"",L443)</f>
        <v/>
      </c>
      <c r="CD428" s="253" t="str">
        <f>IF(COUNT(L445)=0,"",L445)</f>
        <v/>
      </c>
      <c r="CE428" s="253" t="str">
        <f>IF(COUNT(L447)=0,"",L447)</f>
        <v/>
      </c>
      <c r="CF428" s="253" t="str">
        <f>IF(COUNT(L449)=0,"",L449)</f>
        <v/>
      </c>
      <c r="CG428" s="253" t="str">
        <f>IF(COUNT(L451)=0,"",L451)</f>
        <v/>
      </c>
      <c r="CH428" s="257"/>
      <c r="CI428" s="257"/>
      <c r="CJ428" s="257"/>
      <c r="CK428" s="257"/>
      <c r="CL428" s="257"/>
      <c r="CM428" s="257"/>
      <c r="CN428" s="257"/>
      <c r="CO428" s="257"/>
      <c r="CP428" s="257"/>
      <c r="CQ428" s="257"/>
    </row>
    <row r="429" spans="3:100" s="243" customFormat="1" ht="13.5" customHeight="1">
      <c r="C429" s="604" t="e">
        <f>DATE(#REF!-2,1,1)</f>
        <v>#REF!</v>
      </c>
      <c r="D429" s="605"/>
      <c r="E429" s="613" t="s">
        <v>198</v>
      </c>
      <c r="F429" s="614"/>
      <c r="G429" s="615"/>
      <c r="H429" s="255"/>
      <c r="I429" s="255"/>
      <c r="J429" s="255"/>
      <c r="K429" s="255"/>
      <c r="L429" s="255"/>
      <c r="M429" s="255"/>
      <c r="N429" s="255"/>
      <c r="O429" s="255"/>
      <c r="P429" s="255"/>
      <c r="Q429" s="256"/>
      <c r="R429" s="256"/>
      <c r="S429" s="256"/>
      <c r="T429" s="255"/>
      <c r="U429" s="578"/>
      <c r="V429" s="644"/>
      <c r="W429" s="644"/>
      <c r="X429" s="644"/>
      <c r="Y429" s="644"/>
      <c r="Z429" s="579"/>
      <c r="AA429" s="257"/>
      <c r="AB429" s="257"/>
      <c r="AC429" s="257"/>
      <c r="AD429" s="299"/>
      <c r="AE429" s="299"/>
      <c r="AF429" s="268"/>
      <c r="AG429" s="268"/>
      <c r="AH429" s="268"/>
      <c r="AI429" s="257"/>
      <c r="AJ429" s="257"/>
      <c r="AK429" s="257"/>
      <c r="AL429" s="257"/>
      <c r="AM429" s="257"/>
      <c r="AN429" s="257"/>
      <c r="AO429" s="257"/>
      <c r="AP429" s="257"/>
      <c r="AQ429" s="257"/>
      <c r="AR429" s="257"/>
      <c r="AS429" s="257"/>
      <c r="AT429" s="257"/>
      <c r="AU429" s="257"/>
      <c r="AX429" s="280"/>
      <c r="AY429" s="280"/>
      <c r="AZ429" s="280"/>
      <c r="BA429" s="280"/>
      <c r="BB429" s="246"/>
      <c r="BC429" s="648"/>
      <c r="BD429" s="649"/>
      <c r="BE429" s="649"/>
      <c r="BF429" s="650"/>
      <c r="BG429" s="259"/>
      <c r="BH429" s="259"/>
      <c r="BI429" s="259"/>
      <c r="BJ429" s="259"/>
      <c r="BK429" s="259"/>
      <c r="BL429" s="259"/>
      <c r="BM429" s="259"/>
      <c r="BN429" s="259"/>
      <c r="BO429" s="259"/>
      <c r="BP429" s="259"/>
      <c r="BQ429" s="259"/>
      <c r="BR429" s="259"/>
      <c r="BS429" s="599"/>
      <c r="BT429" s="643"/>
      <c r="BU429" s="600"/>
      <c r="BV429" s="334" t="s">
        <v>172</v>
      </c>
      <c r="BW429" s="253" t="str">
        <f>IF(COUNT(Q429)=0,"",Q429)</f>
        <v/>
      </c>
      <c r="BX429" s="253" t="str">
        <f>IF(COUNT(Q433)=0,"",Q433)</f>
        <v/>
      </c>
      <c r="BY429" s="253" t="str">
        <f>IF(COUNT(Q435)=0,"",Q435)</f>
        <v/>
      </c>
      <c r="BZ429" s="253" t="str">
        <f>IF(COUNT(Q437)=0,"",Q437)</f>
        <v/>
      </c>
      <c r="CA429" s="253" t="str">
        <f>IF(COUNT(Q439)=0,"",Q439)</f>
        <v/>
      </c>
      <c r="CB429" s="253" t="str">
        <f>IF(COUNT(Q441)=0,"",Q441)</f>
        <v/>
      </c>
      <c r="CC429" s="253" t="str">
        <f>IF(COUNT(Q443)=0,"",Q443)</f>
        <v/>
      </c>
      <c r="CD429" s="253" t="str">
        <f>IF(COUNT(Q445)=0,"",Q445)</f>
        <v/>
      </c>
      <c r="CE429" s="253" t="str">
        <f>IF(COUNT(Q447)=0,"",Q447)</f>
        <v/>
      </c>
      <c r="CF429" s="253" t="str">
        <f>IF(COUNT(Q449)=0,"",Q449)</f>
        <v/>
      </c>
      <c r="CG429" s="253" t="str">
        <f>IF(COUNT(Q451)=0,"",Q451)</f>
        <v/>
      </c>
      <c r="CH429" s="257"/>
      <c r="CI429" s="257"/>
      <c r="CJ429" s="257"/>
      <c r="CK429" s="257"/>
      <c r="CL429" s="257"/>
      <c r="CM429" s="257"/>
      <c r="CN429" s="257"/>
      <c r="CO429" s="257"/>
      <c r="CP429" s="257"/>
      <c r="CQ429" s="257"/>
    </row>
    <row r="430" spans="3:100" s="243" customFormat="1" ht="13.5" customHeight="1">
      <c r="C430" s="606"/>
      <c r="D430" s="607"/>
      <c r="E430" s="608" t="s">
        <v>252</v>
      </c>
      <c r="F430" s="609"/>
      <c r="G430" s="610"/>
      <c r="H430" s="260"/>
      <c r="I430" s="260"/>
      <c r="J430" s="260"/>
      <c r="K430" s="260"/>
      <c r="L430" s="260"/>
      <c r="M430" s="260"/>
      <c r="N430" s="260"/>
      <c r="O430" s="260"/>
      <c r="P430" s="260"/>
      <c r="Q430" s="261"/>
      <c r="R430" s="261"/>
      <c r="S430" s="261"/>
      <c r="T430" s="262" t="str">
        <f>IF(COUNT(H430:S430)=0,"",SUMPRODUCT(ROUND(H430:S430,1)))</f>
        <v/>
      </c>
      <c r="U430" s="645"/>
      <c r="V430" s="646"/>
      <c r="W430" s="646"/>
      <c r="X430" s="646"/>
      <c r="Y430" s="646"/>
      <c r="Z430" s="647"/>
      <c r="AA430" s="257"/>
      <c r="AB430" s="257"/>
      <c r="AC430" s="257"/>
      <c r="AD430" s="299"/>
      <c r="AE430" s="299"/>
      <c r="AF430" s="268"/>
      <c r="AG430" s="268"/>
      <c r="AH430" s="268"/>
      <c r="AI430" s="271"/>
      <c r="AJ430" s="271"/>
      <c r="AK430" s="271"/>
      <c r="AL430" s="271"/>
      <c r="AM430" s="271"/>
      <c r="AN430" s="271"/>
      <c r="AO430" s="271"/>
      <c r="AP430" s="271"/>
      <c r="AQ430" s="271"/>
      <c r="AR430" s="271"/>
      <c r="AS430" s="271"/>
      <c r="AT430" s="271"/>
      <c r="AU430" s="272"/>
      <c r="AX430" s="280"/>
      <c r="AY430" s="280"/>
      <c r="AZ430" s="280"/>
      <c r="BA430" s="280"/>
      <c r="BB430" s="246"/>
      <c r="BC430" s="594" t="s">
        <v>205</v>
      </c>
      <c r="BD430" s="594"/>
      <c r="BE430" s="594"/>
      <c r="BF430" s="594"/>
      <c r="BG430" s="253" t="str">
        <f>IF(COUNT(H434)=0,"",ROUND(H434,#REF!))</f>
        <v/>
      </c>
      <c r="BH430" s="253" t="str">
        <f>IF(COUNT(I434)=0,"",ROUND(I434,#REF!))</f>
        <v/>
      </c>
      <c r="BI430" s="253" t="str">
        <f>IF(COUNT(J434)=0,"",ROUND(J434,#REF!))</f>
        <v/>
      </c>
      <c r="BJ430" s="253" t="str">
        <f>IF(COUNT(K434)=0,"",ROUND(K434,#REF!))</f>
        <v/>
      </c>
      <c r="BK430" s="253" t="str">
        <f>IF(COUNT(L434)=0,"",ROUND(L434,#REF!))</f>
        <v/>
      </c>
      <c r="BL430" s="253" t="str">
        <f>IF(COUNT(M434)=0,"",ROUND(M434,#REF!))</f>
        <v/>
      </c>
      <c r="BM430" s="253" t="str">
        <f>IF(COUNT(N434)=0,"",ROUND(N434,#REF!))</f>
        <v/>
      </c>
      <c r="BN430" s="253" t="str">
        <f>IF(COUNT(O434)=0,"",ROUND(O434,#REF!))</f>
        <v/>
      </c>
      <c r="BO430" s="253" t="str">
        <f>IF(COUNT(P434)=0,"",ROUND(P434,#REF!))</f>
        <v/>
      </c>
      <c r="BP430" s="253" t="str">
        <f>IF(COUNT(Q434)=0,"",ROUND(Q434,#REF!))</f>
        <v/>
      </c>
      <c r="BQ430" s="253" t="str">
        <f>IF(COUNT(R434)=0,"",ROUND(R434,#REF!))</f>
        <v/>
      </c>
      <c r="BR430" s="253" t="str">
        <f>IF(COUNT(S434)=0,"",ROUND(S434,#REF!))</f>
        <v/>
      </c>
      <c r="BS430" s="634" t="s">
        <v>205</v>
      </c>
      <c r="BT430" s="635"/>
      <c r="BU430" s="636"/>
      <c r="BV430" s="334" t="s">
        <v>25</v>
      </c>
      <c r="BW430" s="253" t="str">
        <f>IF(COUNT(T432)=0,"",T432)</f>
        <v/>
      </c>
      <c r="BX430" s="253" t="str">
        <f>IF(COUNT(T434)=0,"",T434)</f>
        <v/>
      </c>
      <c r="BY430" s="253" t="str">
        <f>IF(COUNT(T436)=0,"",T436)</f>
        <v/>
      </c>
      <c r="BZ430" s="266" t="str">
        <f>IF(COUNT(T438)=0,"",T438)</f>
        <v/>
      </c>
      <c r="CA430" s="253" t="str">
        <f>IF(COUNT(T440)=0,"",T440)</f>
        <v/>
      </c>
      <c r="CB430" s="253" t="str">
        <f>IF(COUNT(T442)=0,"",T442)</f>
        <v/>
      </c>
      <c r="CC430" s="253" t="str">
        <f>IF(COUNT(T444)=0,"",T444)</f>
        <v/>
      </c>
      <c r="CD430" s="253" t="str">
        <f>IF(COUNT(T446)=0,"",T446)</f>
        <v/>
      </c>
      <c r="CE430" s="253" t="str">
        <f>IF(COUNT(T448)=0,"",T448)</f>
        <v/>
      </c>
      <c r="CF430" s="253" t="str">
        <f>IF(COUNT(T450)=0,"",T450)</f>
        <v/>
      </c>
      <c r="CG430" s="253" t="str">
        <f>IF(COUNT(T452)=0,"",T452)</f>
        <v/>
      </c>
      <c r="CH430" s="257"/>
      <c r="CI430" s="257"/>
      <c r="CJ430" s="257"/>
      <c r="CK430" s="257"/>
      <c r="CL430" s="257"/>
      <c r="CM430" s="257"/>
      <c r="CN430" s="257"/>
      <c r="CO430" s="257"/>
      <c r="CP430" s="257"/>
      <c r="CQ430" s="257"/>
    </row>
    <row r="431" spans="3:100" s="243" customFormat="1" ht="13.5" customHeight="1">
      <c r="C431" s="604" t="e">
        <f>DATE(#REF!-1,1,1)</f>
        <v>#REF!</v>
      </c>
      <c r="D431" s="605"/>
      <c r="E431" s="613" t="s">
        <v>198</v>
      </c>
      <c r="F431" s="614"/>
      <c r="G431" s="615"/>
      <c r="H431" s="256"/>
      <c r="I431" s="256"/>
      <c r="J431" s="256"/>
      <c r="K431" s="256"/>
      <c r="L431" s="256"/>
      <c r="M431" s="256"/>
      <c r="N431" s="256"/>
      <c r="O431" s="256"/>
      <c r="P431" s="256"/>
      <c r="Q431" s="256"/>
      <c r="R431" s="256"/>
      <c r="S431" s="256"/>
      <c r="T431" s="255"/>
      <c r="U431" s="613" t="s">
        <v>210</v>
      </c>
      <c r="V431" s="614"/>
      <c r="W431" s="614"/>
      <c r="X431" s="615"/>
      <c r="Y431" s="666"/>
      <c r="Z431" s="667"/>
      <c r="AA431" s="257"/>
      <c r="AB431" s="257"/>
      <c r="AC431" s="257"/>
      <c r="AD431" s="299"/>
      <c r="AE431" s="299"/>
      <c r="AF431" s="268"/>
      <c r="AG431" s="268"/>
      <c r="AH431" s="268"/>
      <c r="AI431" s="257"/>
      <c r="AJ431" s="257"/>
      <c r="AK431" s="257"/>
      <c r="AL431" s="257"/>
      <c r="AM431" s="257"/>
      <c r="AN431" s="257"/>
      <c r="AO431" s="257"/>
      <c r="AP431" s="257"/>
      <c r="AQ431" s="257"/>
      <c r="AR431" s="257"/>
      <c r="AS431" s="257"/>
      <c r="AT431" s="257"/>
      <c r="AU431" s="257"/>
      <c r="AX431" s="280"/>
      <c r="AY431" s="280"/>
      <c r="AZ431" s="280"/>
      <c r="BB431" s="246"/>
      <c r="BC431" s="627"/>
      <c r="BD431" s="628"/>
      <c r="BE431" s="628"/>
      <c r="BF431" s="628"/>
      <c r="BG431" s="628"/>
      <c r="BH431" s="628"/>
      <c r="BI431" s="628"/>
      <c r="BJ431" s="628"/>
      <c r="BK431" s="628"/>
      <c r="BL431" s="628"/>
      <c r="BM431" s="628"/>
      <c r="BN431" s="628"/>
      <c r="BO431" s="628"/>
      <c r="BP431" s="628"/>
      <c r="BQ431" s="628"/>
      <c r="BR431" s="629"/>
      <c r="BS431" s="597" t="s">
        <v>206</v>
      </c>
      <c r="BT431" s="633"/>
      <c r="BU431" s="598"/>
      <c r="BV431" s="334" t="s">
        <v>25</v>
      </c>
      <c r="BW431" s="253" t="str">
        <f>IF(COUNT(Y431)=0,"",IF(#REF!="発電事業者",Y431,IF(SUMIF($C459:$D468,"その他事業者",L459:L468)=0,IF(Y431*L468/SUM(L459:L468)=0,"",Y431*L468/SUM(L459:L468)),ROUND(Y431*SUMIF($C459:$D468,"その他事業者",L459:L468)/SUM(L459:L468),#REF!)+Y431*L468/SUM(L459:L468))))</f>
        <v/>
      </c>
      <c r="BX431" s="253" t="str">
        <f>IF(COUNT(Y433)=0,"",IF(#REF!="発電事業者",Y433,IF(SUMIF($C459:$D468,"その他事業者",W459:W468)=0,IF(Y433*W468/SUM(W459:W468)=0,"",Y433*W468/SUM(W459:W468)),ROUND(Y433*SUMIF($C459:$D468,"その他事業者",W459:W468)/SUM(W459:W468),#REF!)+Y433*W468/SUM(W459:W468))))</f>
        <v/>
      </c>
      <c r="BY431" s="267"/>
      <c r="BZ431" s="267"/>
      <c r="CA431" s="267"/>
      <c r="CB431" s="253" t="str">
        <f>IF(COUNT(Y441)=0,"",IF(#REF!="発電事業者",Y441,IF(SUMIF($C459:$D468,"その他事業者",AA459:AA468)=0,IF(Y441*AA468/SUM(AA459:AA468)=0,"",Y441*AA468/SUM(AA459:AA468)),ROUND(Y441*SUMIF($C459:$D468,"その他事業者",AA459:AA468)/SUM(AA459:AA468),#REF!)+Y441*AA468/SUM(AA459:AA468))))</f>
        <v/>
      </c>
      <c r="CC431" s="267"/>
      <c r="CD431" s="267"/>
      <c r="CE431" s="267"/>
      <c r="CF431" s="267"/>
      <c r="CG431" s="253" t="str">
        <f>IF(COUNT(Y451)=0,"",IF(#REF!="発電事業者",Y451,IF(SUMIF($C459:$D468,"その他事業者",AF459:AF468)=0,IF(Y451*AF468/SUM(AF459:AF468)=0,"",Y451*AF468/SUM(AF459:AF468)),ROUND(Y451*SUMIF($C459:$D468,"その他事業者",AF459:AF468)/SUM(AF459:AF468),#REF!)+Y451*AF468/SUM(AF459:AF468))))</f>
        <v/>
      </c>
      <c r="CH431" s="257"/>
      <c r="CI431" s="257"/>
      <c r="CJ431" s="257"/>
      <c r="CK431" s="257"/>
      <c r="CL431" s="257"/>
      <c r="CM431" s="257"/>
      <c r="CN431" s="257"/>
      <c r="CO431" s="257"/>
      <c r="CP431" s="257"/>
      <c r="CQ431" s="257"/>
    </row>
    <row r="432" spans="3:100" s="243" customFormat="1" ht="13.5" customHeight="1">
      <c r="C432" s="606"/>
      <c r="D432" s="607"/>
      <c r="E432" s="608" t="s">
        <v>252</v>
      </c>
      <c r="F432" s="609"/>
      <c r="G432" s="610"/>
      <c r="H432" s="261"/>
      <c r="I432" s="261"/>
      <c r="J432" s="261"/>
      <c r="K432" s="261"/>
      <c r="L432" s="261"/>
      <c r="M432" s="261"/>
      <c r="N432" s="261"/>
      <c r="O432" s="261"/>
      <c r="P432" s="261"/>
      <c r="Q432" s="261"/>
      <c r="R432" s="261"/>
      <c r="S432" s="261"/>
      <c r="T432" s="262" t="str">
        <f>IF(COUNT(H432:S432)=0,"",SUMPRODUCT(ROUND(H432:S432,1)))</f>
        <v/>
      </c>
      <c r="U432" s="608" t="s">
        <v>211</v>
      </c>
      <c r="V432" s="609"/>
      <c r="W432" s="609"/>
      <c r="X432" s="610"/>
      <c r="Y432" s="664"/>
      <c r="Z432" s="665"/>
      <c r="AA432" s="257"/>
      <c r="AB432" s="257"/>
      <c r="AC432" s="257"/>
      <c r="AD432" s="299"/>
      <c r="AE432" s="299"/>
      <c r="AF432" s="268"/>
      <c r="AG432" s="268"/>
      <c r="AH432" s="268"/>
      <c r="AI432" s="271"/>
      <c r="AJ432" s="271"/>
      <c r="AK432" s="271"/>
      <c r="AL432" s="271"/>
      <c r="AM432" s="271"/>
      <c r="AN432" s="271"/>
      <c r="AO432" s="271"/>
      <c r="AP432" s="271"/>
      <c r="AQ432" s="271"/>
      <c r="AR432" s="271"/>
      <c r="AS432" s="271"/>
      <c r="AT432" s="271"/>
      <c r="AU432" s="272"/>
      <c r="AX432" s="280"/>
      <c r="AY432" s="280"/>
      <c r="AZ432" s="280"/>
      <c r="BB432" s="246"/>
      <c r="BC432" s="630"/>
      <c r="BD432" s="631"/>
      <c r="BE432" s="631"/>
      <c r="BF432" s="631"/>
      <c r="BG432" s="631"/>
      <c r="BH432" s="631"/>
      <c r="BI432" s="631"/>
      <c r="BJ432" s="631"/>
      <c r="BK432" s="631"/>
      <c r="BL432" s="631"/>
      <c r="BM432" s="631"/>
      <c r="BN432" s="631"/>
      <c r="BO432" s="631"/>
      <c r="BP432" s="631"/>
      <c r="BQ432" s="631"/>
      <c r="BR432" s="632"/>
      <c r="BS432" s="634" t="s">
        <v>207</v>
      </c>
      <c r="BT432" s="635"/>
      <c r="BU432" s="636"/>
      <c r="BV432" s="334" t="s">
        <v>25</v>
      </c>
      <c r="BW432" s="253" t="str">
        <f>IF(COUNT(Y432)=0,"",Y432)</f>
        <v/>
      </c>
      <c r="BX432" s="253" t="str">
        <f>IF(COUNT(Y434)=0,"",Y434)</f>
        <v/>
      </c>
      <c r="BY432" s="267"/>
      <c r="BZ432" s="267"/>
      <c r="CA432" s="267"/>
      <c r="CB432" s="253" t="str">
        <f>IF(COUNT(Y442)=0,"",Y442)</f>
        <v/>
      </c>
      <c r="CC432" s="267"/>
      <c r="CD432" s="267"/>
      <c r="CE432" s="267"/>
      <c r="CF432" s="267"/>
      <c r="CG432" s="253" t="str">
        <f>IF(COUNT(Y452)=0,"",Y452)</f>
        <v/>
      </c>
      <c r="CH432" s="257"/>
      <c r="CI432" s="257"/>
      <c r="CJ432" s="257"/>
      <c r="CK432" s="257"/>
      <c r="CL432" s="257"/>
      <c r="CM432" s="257"/>
      <c r="CN432" s="257"/>
      <c r="CO432" s="257"/>
      <c r="CP432" s="257"/>
      <c r="CQ432" s="257"/>
    </row>
    <row r="433" spans="3:95" s="243" customFormat="1" ht="13.5" customHeight="1">
      <c r="C433" s="604" t="e">
        <f>DATE(#REF!,1,1)</f>
        <v>#REF!</v>
      </c>
      <c r="D433" s="605"/>
      <c r="E433" s="613" t="s">
        <v>198</v>
      </c>
      <c r="F433" s="614"/>
      <c r="G433" s="615"/>
      <c r="H433" s="256"/>
      <c r="I433" s="256"/>
      <c r="J433" s="256"/>
      <c r="K433" s="256"/>
      <c r="L433" s="256"/>
      <c r="M433" s="256"/>
      <c r="N433" s="256"/>
      <c r="O433" s="256"/>
      <c r="P433" s="256"/>
      <c r="Q433" s="256"/>
      <c r="R433" s="256"/>
      <c r="S433" s="256"/>
      <c r="T433" s="255"/>
      <c r="U433" s="613" t="s">
        <v>210</v>
      </c>
      <c r="V433" s="614"/>
      <c r="W433" s="614"/>
      <c r="X433" s="615"/>
      <c r="Y433" s="666"/>
      <c r="Z433" s="667"/>
      <c r="AA433" s="257"/>
      <c r="AB433" s="257"/>
      <c r="AC433" s="257"/>
      <c r="AD433" s="299"/>
      <c r="AE433" s="299"/>
      <c r="AF433" s="268"/>
      <c r="AG433" s="268"/>
      <c r="AH433" s="268"/>
      <c r="AI433" s="257"/>
      <c r="AJ433" s="257"/>
      <c r="AK433" s="257"/>
      <c r="AL433" s="257"/>
      <c r="AM433" s="257"/>
      <c r="AN433" s="257"/>
      <c r="AO433" s="257"/>
      <c r="AP433" s="257"/>
      <c r="AQ433" s="257"/>
      <c r="AR433" s="257"/>
      <c r="AS433" s="257"/>
      <c r="AT433" s="257"/>
      <c r="AU433" s="257"/>
      <c r="AX433" s="268"/>
      <c r="BB433" s="268"/>
      <c r="BC433" s="245"/>
      <c r="BD433" s="245"/>
      <c r="BE433" s="245"/>
      <c r="BF433" s="245"/>
      <c r="BG433" s="245"/>
      <c r="BH433" s="245"/>
      <c r="BI433" s="245"/>
      <c r="BJ433" s="245"/>
      <c r="BK433" s="245"/>
      <c r="BL433" s="245"/>
      <c r="BM433" s="245"/>
      <c r="BN433" s="245"/>
      <c r="BO433" s="245"/>
      <c r="BP433" s="245"/>
      <c r="BQ433" s="245"/>
      <c r="BR433" s="245"/>
      <c r="BS433" s="245"/>
      <c r="BT433" s="245"/>
      <c r="BU433" s="245"/>
      <c r="BV433" s="245"/>
      <c r="BW433" s="245"/>
      <c r="BX433" s="257"/>
      <c r="BY433" s="257"/>
      <c r="BZ433" s="257"/>
      <c r="CA433" s="257"/>
      <c r="CB433" s="257"/>
      <c r="CC433" s="257"/>
      <c r="CD433" s="257"/>
      <c r="CE433" s="257"/>
      <c r="CF433" s="257"/>
      <c r="CG433" s="257"/>
      <c r="CH433" s="257"/>
      <c r="CI433" s="257"/>
      <c r="CJ433" s="257"/>
      <c r="CK433" s="257"/>
      <c r="CL433" s="257"/>
      <c r="CM433" s="257"/>
      <c r="CN433" s="257"/>
      <c r="CO433" s="257"/>
      <c r="CP433" s="257"/>
      <c r="CQ433" s="257"/>
    </row>
    <row r="434" spans="3:95" s="243" customFormat="1" ht="13.5" customHeight="1">
      <c r="C434" s="606"/>
      <c r="D434" s="607"/>
      <c r="E434" s="608" t="s">
        <v>212</v>
      </c>
      <c r="F434" s="609"/>
      <c r="G434" s="610"/>
      <c r="H434" s="261"/>
      <c r="I434" s="261"/>
      <c r="J434" s="261"/>
      <c r="K434" s="261"/>
      <c r="L434" s="261"/>
      <c r="M434" s="261"/>
      <c r="N434" s="261"/>
      <c r="O434" s="261"/>
      <c r="P434" s="261"/>
      <c r="Q434" s="261"/>
      <c r="R434" s="261"/>
      <c r="S434" s="261"/>
      <c r="T434" s="262" t="str">
        <f>IF(COUNT(H434:S434)=0,"",SUMPRODUCT(ROUND(H434:S434,1)))</f>
        <v/>
      </c>
      <c r="U434" s="608" t="s">
        <v>211</v>
      </c>
      <c r="V434" s="609"/>
      <c r="W434" s="609"/>
      <c r="X434" s="610"/>
      <c r="Y434" s="664"/>
      <c r="Z434" s="665"/>
      <c r="AA434" s="257"/>
      <c r="AB434" s="257"/>
      <c r="AC434" s="257"/>
      <c r="AD434" s="299"/>
      <c r="AE434" s="299"/>
      <c r="AF434" s="268"/>
      <c r="AG434" s="268"/>
      <c r="AH434" s="268"/>
      <c r="AI434" s="271"/>
      <c r="AJ434" s="271"/>
      <c r="AK434" s="271"/>
      <c r="AL434" s="271"/>
      <c r="AM434" s="271"/>
      <c r="AN434" s="271"/>
      <c r="AO434" s="271"/>
      <c r="AP434" s="271"/>
      <c r="AQ434" s="271"/>
      <c r="AR434" s="271"/>
      <c r="AS434" s="271"/>
      <c r="AT434" s="271"/>
      <c r="AU434" s="272"/>
      <c r="AX434" s="240" t="e">
        <f>IF(#REF!="発電事業者","算定結果　送電取引帳票","算定結果　受電取引帳票")</f>
        <v>#REF!</v>
      </c>
      <c r="BR434" s="268"/>
    </row>
    <row r="435" spans="3:95" s="243" customFormat="1" ht="13.5" customHeight="1">
      <c r="C435" s="604" t="e">
        <f>DATE(#REF!+1,1,1)</f>
        <v>#REF!</v>
      </c>
      <c r="D435" s="605"/>
      <c r="E435" s="613" t="s">
        <v>198</v>
      </c>
      <c r="F435" s="614"/>
      <c r="G435" s="615"/>
      <c r="H435" s="256"/>
      <c r="I435" s="256"/>
      <c r="J435" s="256"/>
      <c r="K435" s="256"/>
      <c r="L435" s="256"/>
      <c r="M435" s="256"/>
      <c r="N435" s="256"/>
      <c r="O435" s="256"/>
      <c r="P435" s="256"/>
      <c r="Q435" s="256"/>
      <c r="R435" s="256"/>
      <c r="S435" s="256"/>
      <c r="T435" s="255"/>
      <c r="U435" s="618"/>
      <c r="V435" s="619"/>
      <c r="W435" s="619"/>
      <c r="X435" s="619"/>
      <c r="Y435" s="619"/>
      <c r="Z435" s="620"/>
      <c r="AA435" s="257"/>
      <c r="AB435" s="257"/>
      <c r="AC435" s="257"/>
      <c r="AD435" s="299"/>
      <c r="AE435" s="299"/>
      <c r="AF435" s="268"/>
      <c r="AG435" s="268"/>
      <c r="AH435" s="268"/>
      <c r="AI435" s="257"/>
      <c r="AJ435" s="257"/>
      <c r="AK435" s="257"/>
      <c r="AL435" s="257"/>
      <c r="AM435" s="257"/>
      <c r="AN435" s="257"/>
      <c r="AO435" s="257"/>
      <c r="AP435" s="257"/>
      <c r="AQ435" s="257"/>
      <c r="AR435" s="257"/>
      <c r="AS435" s="257"/>
      <c r="AT435" s="257"/>
      <c r="AU435" s="257"/>
      <c r="AX435" s="594" t="s">
        <v>200</v>
      </c>
      <c r="AY435" s="594"/>
      <c r="AZ435" s="595" t="s">
        <v>201</v>
      </c>
      <c r="BA435" s="594" t="s">
        <v>202</v>
      </c>
      <c r="BB435" s="594"/>
      <c r="BC435" s="594"/>
      <c r="BD435" s="595" t="s">
        <v>203</v>
      </c>
      <c r="BE435" s="597" t="s">
        <v>176</v>
      </c>
      <c r="BF435" s="598"/>
      <c r="BG435" s="601" t="e">
        <f>DATE(#REF!,1,1)</f>
        <v>#REF!</v>
      </c>
      <c r="BH435" s="602"/>
      <c r="BI435" s="602"/>
      <c r="BJ435" s="602"/>
      <c r="BK435" s="602"/>
      <c r="BL435" s="602"/>
      <c r="BM435" s="602"/>
      <c r="BN435" s="602"/>
      <c r="BO435" s="602"/>
      <c r="BP435" s="602"/>
      <c r="BQ435" s="602"/>
      <c r="BR435" s="603"/>
      <c r="BS435" s="594" t="s">
        <v>175</v>
      </c>
      <c r="BT435" s="594"/>
      <c r="BU435" s="594"/>
      <c r="BV435" s="594"/>
      <c r="BW435" s="592" t="e">
        <f>DATE(#REF!-1,1,1)</f>
        <v>#REF!</v>
      </c>
      <c r="BX435" s="592" t="e">
        <f>DATE(#REF!,1,1)</f>
        <v>#REF!</v>
      </c>
      <c r="BY435" s="592" t="e">
        <f>DATE(#REF!+1,1,1)</f>
        <v>#REF!</v>
      </c>
      <c r="BZ435" s="592" t="e">
        <f>DATE(#REF!+2,1,1)</f>
        <v>#REF!</v>
      </c>
      <c r="CA435" s="592" t="e">
        <f>DATE(#REF!+3,1,1)</f>
        <v>#REF!</v>
      </c>
      <c r="CB435" s="592" t="e">
        <f>DATE(#REF!+4,1,1)</f>
        <v>#REF!</v>
      </c>
      <c r="CC435" s="592" t="e">
        <f>DATE(#REF!+5,1,1)</f>
        <v>#REF!</v>
      </c>
      <c r="CD435" s="592" t="e">
        <f>DATE(#REF!+6,1,1)</f>
        <v>#REF!</v>
      </c>
      <c r="CE435" s="592" t="e">
        <f>DATE(#REF!+7,1,1)</f>
        <v>#REF!</v>
      </c>
      <c r="CF435" s="592" t="e">
        <f>DATE(#REF!+8,1,1)</f>
        <v>#REF!</v>
      </c>
      <c r="CG435" s="592" t="e">
        <f>DATE(#REF!+9,1,1)</f>
        <v>#REF!</v>
      </c>
      <c r="CH435" s="566" t="s">
        <v>268</v>
      </c>
      <c r="CI435" s="567"/>
      <c r="CJ435" s="567"/>
      <c r="CK435" s="567"/>
      <c r="CL435" s="567"/>
      <c r="CM435" s="567"/>
      <c r="CN435" s="567"/>
      <c r="CO435" s="567"/>
      <c r="CP435" s="567"/>
      <c r="CQ435" s="567"/>
    </row>
    <row r="436" spans="3:95" s="243" customFormat="1" ht="13.5" customHeight="1">
      <c r="C436" s="606"/>
      <c r="D436" s="607"/>
      <c r="E436" s="608" t="s">
        <v>212</v>
      </c>
      <c r="F436" s="609"/>
      <c r="G436" s="610"/>
      <c r="H436" s="261"/>
      <c r="I436" s="261"/>
      <c r="J436" s="261"/>
      <c r="K436" s="261"/>
      <c r="L436" s="261"/>
      <c r="M436" s="261"/>
      <c r="N436" s="261"/>
      <c r="O436" s="261"/>
      <c r="P436" s="261"/>
      <c r="Q436" s="261"/>
      <c r="R436" s="261"/>
      <c r="S436" s="261"/>
      <c r="T436" s="262" t="str">
        <f>IF(COUNT(H436:S436)=0,"",SUMPRODUCT(ROUND(H436:S436,1)))</f>
        <v/>
      </c>
      <c r="U436" s="621"/>
      <c r="V436" s="622"/>
      <c r="W436" s="622"/>
      <c r="X436" s="622"/>
      <c r="Y436" s="622"/>
      <c r="Z436" s="623"/>
      <c r="AA436" s="257"/>
      <c r="AB436" s="257"/>
      <c r="AC436" s="257"/>
      <c r="AD436" s="299"/>
      <c r="AE436" s="299"/>
      <c r="AF436" s="268"/>
      <c r="AG436" s="268"/>
      <c r="AH436" s="268"/>
      <c r="AI436" s="271"/>
      <c r="AJ436" s="271"/>
      <c r="AK436" s="271"/>
      <c r="AL436" s="271"/>
      <c r="AM436" s="271"/>
      <c r="AN436" s="271"/>
      <c r="AO436" s="271"/>
      <c r="AP436" s="271"/>
      <c r="AQ436" s="271"/>
      <c r="AR436" s="271"/>
      <c r="AS436" s="271"/>
      <c r="AT436" s="271"/>
      <c r="AU436" s="272"/>
      <c r="AX436" s="594"/>
      <c r="AY436" s="594"/>
      <c r="AZ436" s="596"/>
      <c r="BA436" s="594"/>
      <c r="BB436" s="594"/>
      <c r="BC436" s="594"/>
      <c r="BD436" s="596"/>
      <c r="BE436" s="599"/>
      <c r="BF436" s="600"/>
      <c r="BG436" s="334" t="s">
        <v>194</v>
      </c>
      <c r="BH436" s="334" t="s">
        <v>195</v>
      </c>
      <c r="BI436" s="334" t="s">
        <v>161</v>
      </c>
      <c r="BJ436" s="334" t="s">
        <v>162</v>
      </c>
      <c r="BK436" s="334" t="s">
        <v>163</v>
      </c>
      <c r="BL436" s="334" t="s">
        <v>164</v>
      </c>
      <c r="BM436" s="334" t="s">
        <v>165</v>
      </c>
      <c r="BN436" s="334" t="s">
        <v>166</v>
      </c>
      <c r="BO436" s="334" t="s">
        <v>167</v>
      </c>
      <c r="BP436" s="334" t="s">
        <v>168</v>
      </c>
      <c r="BQ436" s="334" t="s">
        <v>169</v>
      </c>
      <c r="BR436" s="334" t="s">
        <v>170</v>
      </c>
      <c r="BS436" s="594"/>
      <c r="BT436" s="594"/>
      <c r="BU436" s="594"/>
      <c r="BV436" s="594"/>
      <c r="BW436" s="593"/>
      <c r="BX436" s="593"/>
      <c r="BY436" s="593">
        <v>43101</v>
      </c>
      <c r="BZ436" s="593">
        <v>43466</v>
      </c>
      <c r="CA436" s="593">
        <v>43831</v>
      </c>
      <c r="CB436" s="593">
        <v>44197</v>
      </c>
      <c r="CC436" s="593">
        <v>44562</v>
      </c>
      <c r="CD436" s="593">
        <v>44927</v>
      </c>
      <c r="CE436" s="593">
        <v>45292</v>
      </c>
      <c r="CF436" s="593">
        <v>45658</v>
      </c>
      <c r="CG436" s="593">
        <v>46023</v>
      </c>
      <c r="CH436" s="567"/>
      <c r="CI436" s="567"/>
      <c r="CJ436" s="567"/>
      <c r="CK436" s="567"/>
      <c r="CL436" s="567"/>
      <c r="CM436" s="567"/>
      <c r="CN436" s="567"/>
      <c r="CO436" s="567"/>
      <c r="CP436" s="567"/>
      <c r="CQ436" s="567"/>
    </row>
    <row r="437" spans="3:95" s="243" customFormat="1" ht="13.5" customHeight="1">
      <c r="C437" s="604" t="e">
        <f>DATE(#REF!+2,1,1)</f>
        <v>#REF!</v>
      </c>
      <c r="D437" s="605"/>
      <c r="E437" s="613" t="s">
        <v>198</v>
      </c>
      <c r="F437" s="614"/>
      <c r="G437" s="615"/>
      <c r="H437" s="256"/>
      <c r="I437" s="256"/>
      <c r="J437" s="256"/>
      <c r="K437" s="256"/>
      <c r="L437" s="256"/>
      <c r="M437" s="256"/>
      <c r="N437" s="256"/>
      <c r="O437" s="256"/>
      <c r="P437" s="256"/>
      <c r="Q437" s="256"/>
      <c r="R437" s="256"/>
      <c r="S437" s="256"/>
      <c r="T437" s="255"/>
      <c r="U437" s="621"/>
      <c r="V437" s="622"/>
      <c r="W437" s="622"/>
      <c r="X437" s="622"/>
      <c r="Y437" s="622"/>
      <c r="Z437" s="623"/>
      <c r="AA437" s="257"/>
      <c r="AB437" s="257"/>
      <c r="AC437" s="257"/>
      <c r="AD437" s="299"/>
      <c r="AE437" s="299"/>
      <c r="AF437" s="268"/>
      <c r="AG437" s="268"/>
      <c r="AH437" s="268"/>
      <c r="AI437" s="257"/>
      <c r="AJ437" s="257"/>
      <c r="AK437" s="257"/>
      <c r="AL437" s="257"/>
      <c r="AM437" s="257"/>
      <c r="AN437" s="257"/>
      <c r="AO437" s="257"/>
      <c r="AP437" s="257"/>
      <c r="AQ437" s="257"/>
      <c r="AR437" s="257"/>
      <c r="AS437" s="257"/>
      <c r="AT437" s="257"/>
      <c r="AU437" s="257"/>
      <c r="AX437" s="569" t="str">
        <f>IF(C459="","",C459)</f>
        <v/>
      </c>
      <c r="AY437" s="569"/>
      <c r="AZ437" s="587" t="str">
        <f>IF(E459="","",E459)</f>
        <v/>
      </c>
      <c r="BA437" s="590" t="str">
        <f ca="1">IF(F459="","",F459)</f>
        <v/>
      </c>
      <c r="BB437" s="590"/>
      <c r="BC437" s="590"/>
      <c r="BD437" s="587" t="str">
        <f>IF(I459="","",I459)</f>
        <v/>
      </c>
      <c r="BE437" s="578" t="e">
        <f>IF(#REF!="発電事業者","送電電力（MW）","受電電力（MW）")</f>
        <v>#REF!</v>
      </c>
      <c r="BF437" s="579"/>
      <c r="BG437" s="331" t="str">
        <f>IF(AND(COUNT(BG428)+COUNTA(E459)=2,L459&lt;&gt;""),ROUND(BG428-SUMIF(BE440:BF466,BE437,BG440:BG466),#REF!),"")</f>
        <v/>
      </c>
      <c r="BH437" s="331" t="str">
        <f>IF(AND(COUNT(BH428)+COUNTA(E459)=2,M459&lt;&gt;""),ROUND(BH428-SUMIF(BE440:BF466,BE437,BH440:BH466),#REF!),"")</f>
        <v/>
      </c>
      <c r="BI437" s="331" t="str">
        <f>IF(AND(COUNT(BI428)+COUNTA(E459)=2,N459&lt;&gt;""),ROUND(BI428-SUMIF(BE440:BF466,BE437,BI440:BI466),#REF!),"")</f>
        <v/>
      </c>
      <c r="BJ437" s="331" t="str">
        <f>IF(AND(COUNT(BJ428)+COUNTA(E459)=2,O459&lt;&gt;""),ROUND(BJ428-SUMIF(BE440:BF466,BE437,BJ440:BJ466),#REF!),"")</f>
        <v/>
      </c>
      <c r="BK437" s="331" t="str">
        <f>IF(AND(COUNT(BK428)+COUNTA(E459)=2,P459&lt;&gt;""),ROUND(BK428-SUMIF(BE440:BF466,BE437,BK440:BK466),#REF!),"")</f>
        <v/>
      </c>
      <c r="BL437" s="331" t="str">
        <f>IF(AND(COUNT(BL428)+COUNTA(E459)=2,Q459&lt;&gt;""),ROUND(BL428-SUMIF(BE440:BF466,BE437,BL440:BL466),#REF!),"")</f>
        <v/>
      </c>
      <c r="BM437" s="331" t="str">
        <f>IF(AND(COUNT(BM428)+COUNTA(E459)=2,R459&lt;&gt;""),ROUND(BM428-SUMIF(BE440:BF466,BE437,BM440:BM466),#REF!),"")</f>
        <v/>
      </c>
      <c r="BN437" s="331" t="str">
        <f>IF(AND(COUNT(BN428)+COUNTA(E459)=2,S459&lt;&gt;""),ROUND(BN428-SUMIF(BE440:BF466,BE437,BN440:BN466),#REF!),"")</f>
        <v/>
      </c>
      <c r="BO437" s="331" t="str">
        <f>IF(AND(COUNT(BO428)+COUNTA(E459)=2,T459&lt;&gt;""),ROUND(BO428-SUMIF(BE440:BF466,BE437,BO440:BO466),#REF!),"")</f>
        <v/>
      </c>
      <c r="BP437" s="331" t="str">
        <f>IF(AND(COUNT(BP428)+COUNTA(E459)=2,U459&lt;&gt;""),ROUND(BP428-SUMIF(BE440:BF466,BE437,BP440:BP466),#REF!),"")</f>
        <v/>
      </c>
      <c r="BQ437" s="331" t="str">
        <f>IF(AND(COUNT(BQ428)+COUNTA(E459)=2,V459&lt;&gt;""),ROUND(BQ428-SUMIF(BE440:BF466,BE437,BQ440:BQ466),#REF!),"")</f>
        <v/>
      </c>
      <c r="BR437" s="331" t="str">
        <f>IF(AND(COUNT(BR428)+COUNTA(E459)=2,W459&lt;&gt;""),ROUND(BR428-SUMIF(BE440:BF466,BE437,BR440:BR466),#REF!),"")</f>
        <v/>
      </c>
      <c r="BS437" s="569" t="e">
        <f>IF(#REF!="発電事業者","送電電力（MW）","受電電力（MW）")</f>
        <v>#REF!</v>
      </c>
      <c r="BT437" s="569"/>
      <c r="BU437" s="569"/>
      <c r="BV437" s="333" t="s">
        <v>171</v>
      </c>
      <c r="BW437" s="580"/>
      <c r="BX437" s="580"/>
      <c r="BY437" s="331" t="str">
        <f>IF(AND(COUNT(BY428)+COUNTA(E459)=2,X459&lt;&gt;""),ROUND(BY428-SUMIF(BV440:BV466,BV437,BY440:BY466),#REF!),"")</f>
        <v/>
      </c>
      <c r="BZ437" s="331" t="str">
        <f>IF(AND(COUNT(BZ428)+COUNTA(E459)=2,Y459&lt;&gt;""),ROUND(BZ428-SUMIF(BV440:BV466,BV437,BZ440:BZ466),#REF!),"")</f>
        <v/>
      </c>
      <c r="CA437" s="331" t="str">
        <f>IF(AND(COUNT(CA428)+COUNTA(E459)=2,Z459&lt;&gt;""),ROUND(CA428-SUMIF(BV440:BV466,BV437,CA440:CA466),#REF!),"")</f>
        <v/>
      </c>
      <c r="CB437" s="331" t="str">
        <f>IF(AND(COUNT(CB428)+COUNTA(E459)=2,AA459&lt;&gt;""),ROUND(CB428-SUMIF(BV440:BV466,BV437,CB440:CB466),#REF!),"")</f>
        <v/>
      </c>
      <c r="CC437" s="331" t="str">
        <f>IF(AND(COUNT(CC428)+COUNTA(E459)=2,AB459&lt;&gt;""),ROUND(CC428-SUMIF(BV440:BV466,BV437,CC440:CC466),#REF!),"")</f>
        <v/>
      </c>
      <c r="CD437" s="331" t="str">
        <f>IF(AND(COUNT(CD428)+COUNTA(E459)=2,AC459&lt;&gt;""),ROUND(CD428-SUMIF(BV440:BV466,BV437,CD440:CD466),#REF!),"")</f>
        <v/>
      </c>
      <c r="CE437" s="331" t="str">
        <f>IF(AND(COUNT(CE428)+COUNTA(E459)=2,AD459&lt;&gt;""),ROUND(CE428-SUMIF(BV440:BV466,BV437,CE440:CE466),#REF!),"")</f>
        <v/>
      </c>
      <c r="CF437" s="331" t="str">
        <f>IF(AND(COUNT(CF428)+COUNTA(E459)=2,AE459&lt;&gt;""),ROUND(CF428-SUMIF(BV440:BV466,BV437,CF440:CF466),#REF!),"")</f>
        <v/>
      </c>
      <c r="CG437" s="331" t="str">
        <f>IF(AND(COUNT(CG428)+COUNTA(E459)=2,AF459&lt;&gt;""),ROUND(CG428-SUMIF(BV440:BV466,BV437,CG440:CG466),#REF!),"")</f>
        <v/>
      </c>
      <c r="CH437" s="563" t="s">
        <v>118</v>
      </c>
      <c r="CI437" s="563"/>
      <c r="CJ437" s="563"/>
      <c r="CK437" s="563"/>
      <c r="CL437" s="563"/>
      <c r="CM437" s="563"/>
      <c r="CN437" s="563"/>
      <c r="CO437" s="563"/>
      <c r="CP437" s="563"/>
      <c r="CQ437" s="563"/>
    </row>
    <row r="438" spans="3:95" s="243" customFormat="1" ht="13.5" customHeight="1">
      <c r="C438" s="606"/>
      <c r="D438" s="607"/>
      <c r="E438" s="608" t="s">
        <v>212</v>
      </c>
      <c r="F438" s="609"/>
      <c r="G438" s="610"/>
      <c r="H438" s="261"/>
      <c r="I438" s="261"/>
      <c r="J438" s="261"/>
      <c r="K438" s="261"/>
      <c r="L438" s="261"/>
      <c r="M438" s="261"/>
      <c r="N438" s="261"/>
      <c r="O438" s="261"/>
      <c r="P438" s="261"/>
      <c r="Q438" s="261"/>
      <c r="R438" s="261"/>
      <c r="S438" s="261"/>
      <c r="T438" s="262" t="str">
        <f>IF(COUNT(H438:S438)=0,"",SUMPRODUCT(ROUND(H438:S438,1)))</f>
        <v/>
      </c>
      <c r="U438" s="621"/>
      <c r="V438" s="622"/>
      <c r="W438" s="622"/>
      <c r="X438" s="622"/>
      <c r="Y438" s="622"/>
      <c r="Z438" s="623"/>
      <c r="AA438" s="257"/>
      <c r="AB438" s="257"/>
      <c r="AC438" s="257"/>
      <c r="AD438" s="299"/>
      <c r="AE438" s="299"/>
      <c r="AF438" s="268"/>
      <c r="AG438" s="268"/>
      <c r="AH438" s="268"/>
      <c r="AI438" s="271"/>
      <c r="AJ438" s="271"/>
      <c r="AK438" s="271"/>
      <c r="AL438" s="271"/>
      <c r="AM438" s="271"/>
      <c r="AN438" s="271"/>
      <c r="AO438" s="271"/>
      <c r="AP438" s="271"/>
      <c r="AQ438" s="271"/>
      <c r="AR438" s="271"/>
      <c r="AS438" s="271"/>
      <c r="AT438" s="271"/>
      <c r="AU438" s="272"/>
      <c r="AX438" s="569"/>
      <c r="AY438" s="569"/>
      <c r="AZ438" s="588"/>
      <c r="BA438" s="590"/>
      <c r="BB438" s="590"/>
      <c r="BC438" s="590"/>
      <c r="BD438" s="588"/>
      <c r="BE438" s="583"/>
      <c r="BF438" s="584"/>
      <c r="BG438" s="259"/>
      <c r="BH438" s="259"/>
      <c r="BI438" s="259"/>
      <c r="BJ438" s="259"/>
      <c r="BK438" s="259"/>
      <c r="BL438" s="259"/>
      <c r="BM438" s="259"/>
      <c r="BN438" s="259"/>
      <c r="BO438" s="259"/>
      <c r="BP438" s="259"/>
      <c r="BQ438" s="259"/>
      <c r="BR438" s="259"/>
      <c r="BS438" s="569"/>
      <c r="BT438" s="569"/>
      <c r="BU438" s="569"/>
      <c r="BV438" s="333" t="s">
        <v>172</v>
      </c>
      <c r="BW438" s="581"/>
      <c r="BX438" s="581"/>
      <c r="BY438" s="331" t="str">
        <f>IF(AND(COUNT(BY429)+COUNTA(E459)=2,X459&lt;&gt;""),ROUND(BY429-SUMIF(BV440:BV466,BV438,BY440:BY466),#REF!),"")</f>
        <v/>
      </c>
      <c r="BZ438" s="331" t="str">
        <f>IF(AND(COUNT(BZ429)+COUNTA(E459)=2,Y459&lt;&gt;""),ROUND(BZ429-SUMIF(BV440:BV466,BV438,BZ440:BZ466),#REF!),"")</f>
        <v/>
      </c>
      <c r="CA438" s="331" t="str">
        <f>IF(AND(COUNT(CA429)+COUNTA(E459)=2,Z459&lt;&gt;""),ROUND(CA429-SUMIF(BV440:BV466,BV438,CA440:CA466),#REF!),"")</f>
        <v/>
      </c>
      <c r="CB438" s="331" t="str">
        <f>IF(AND(COUNT(CB429)+COUNTA(E459)=2,AA459&lt;&gt;""),ROUND(CB429-SUMIF(BV440:BV466,BV438,CB440:CB466),#REF!),"")</f>
        <v/>
      </c>
      <c r="CC438" s="331" t="str">
        <f>IF(AND(COUNT(CC429)+COUNTA(E459)=2,AB459&lt;&gt;""),ROUND(CC429-SUMIF(BV440:BV466,BV438,CC440:CC466),#REF!),"")</f>
        <v/>
      </c>
      <c r="CD438" s="331" t="str">
        <f>IF(AND(COUNT(CD429)+COUNTA(E459)=2,AC459&lt;&gt;""),ROUND(CD429-SUMIF(BV440:BV466,BV438,CD440:CD466),#REF!),"")</f>
        <v/>
      </c>
      <c r="CE438" s="331" t="str">
        <f>IF(AND(COUNT(CE429)+COUNTA(E459)=2,AD459&lt;&gt;""),ROUND(CE429-SUMIF(BV440:BV466,BV438,CE440:CE466),#REF!),"")</f>
        <v/>
      </c>
      <c r="CF438" s="331" t="str">
        <f>IF(AND(COUNT(CF429)+COUNTA(E459)=2,AE459&lt;&gt;""),ROUND(CF429-SUMIF(BV440:BV466,BV438,CF440:CF466),#REF!),"")</f>
        <v/>
      </c>
      <c r="CG438" s="331" t="str">
        <f>IF(AND(COUNT(CG429)+COUNTA(E459)=2,AF459&lt;&gt;""),ROUND(CG429-SUMIF(BV440:BV466,BV438,CG440:CG466),#REF!),"")</f>
        <v/>
      </c>
      <c r="CH438" s="564" t="str">
        <f>IF(CH437="","",CH437)</f>
        <v>地熱</v>
      </c>
      <c r="CI438" s="564"/>
      <c r="CJ438" s="564"/>
      <c r="CK438" s="564"/>
      <c r="CL438" s="564"/>
      <c r="CM438" s="564"/>
      <c r="CN438" s="564"/>
      <c r="CO438" s="564"/>
      <c r="CP438" s="564"/>
      <c r="CQ438" s="564"/>
    </row>
    <row r="439" spans="3:95" s="243" customFormat="1" ht="13.5" customHeight="1">
      <c r="C439" s="604" t="e">
        <f>DATE(#REF!+3,1,1)</f>
        <v>#REF!</v>
      </c>
      <c r="D439" s="605"/>
      <c r="E439" s="613" t="s">
        <v>198</v>
      </c>
      <c r="F439" s="614"/>
      <c r="G439" s="615"/>
      <c r="H439" s="256"/>
      <c r="I439" s="256"/>
      <c r="J439" s="256"/>
      <c r="K439" s="256"/>
      <c r="L439" s="256"/>
      <c r="M439" s="256"/>
      <c r="N439" s="256"/>
      <c r="O439" s="256"/>
      <c r="P439" s="256"/>
      <c r="Q439" s="256"/>
      <c r="R439" s="256"/>
      <c r="S439" s="256"/>
      <c r="T439" s="255"/>
      <c r="U439" s="621"/>
      <c r="V439" s="622"/>
      <c r="W439" s="622"/>
      <c r="X439" s="622"/>
      <c r="Y439" s="622"/>
      <c r="Z439" s="623"/>
      <c r="AA439" s="257"/>
      <c r="AB439" s="257"/>
      <c r="AC439" s="257"/>
      <c r="AD439" s="299"/>
      <c r="AE439" s="299"/>
      <c r="AF439" s="268"/>
      <c r="AG439" s="268"/>
      <c r="AH439" s="268"/>
      <c r="AI439" s="257"/>
      <c r="AJ439" s="257"/>
      <c r="AK439" s="257"/>
      <c r="AL439" s="257"/>
      <c r="AM439" s="257"/>
      <c r="AN439" s="257"/>
      <c r="AO439" s="257"/>
      <c r="AP439" s="257"/>
      <c r="AQ439" s="257"/>
      <c r="AR439" s="257"/>
      <c r="AS439" s="257"/>
      <c r="AT439" s="257"/>
      <c r="AU439" s="257"/>
      <c r="AX439" s="569"/>
      <c r="AY439" s="569"/>
      <c r="AZ439" s="589"/>
      <c r="BA439" s="590"/>
      <c r="BB439" s="590"/>
      <c r="BC439" s="590"/>
      <c r="BD439" s="589"/>
      <c r="BE439" s="585" t="e">
        <f>IF(#REF!="発電事業者","月間送電電力量（GWh）","月間受電電力量（GWh）")</f>
        <v>#REF!</v>
      </c>
      <c r="BF439" s="586"/>
      <c r="BG439" s="297" t="str">
        <f>IF(AND(COUNT(BG430)+COUNTA(E459)=2,L459&lt;&gt;""),ROUND(BG430-SUMIF(BE440:BF466,BE439,BG440:BG466),#REF!),"")</f>
        <v/>
      </c>
      <c r="BH439" s="297" t="str">
        <f>IF(AND(COUNT(BH430)+COUNTA(E459)=2,M459&lt;&gt;""),ROUND(BH430-SUMIF(BE440:BF466,BE439,BH440:BH466),#REF!),"")</f>
        <v/>
      </c>
      <c r="BI439" s="297" t="str">
        <f>IF(AND(COUNT(BI430)+COUNTA(E459)=2,N459&lt;&gt;""),ROUND(BI430-SUMIF(BE440:BF466,BE439,BI440:BI466),#REF!),"")</f>
        <v/>
      </c>
      <c r="BJ439" s="297" t="str">
        <f>IF(AND(COUNT(BJ430)+COUNTA(E459)=2,O459&lt;&gt;""),ROUND(BJ430-SUMIF(BE440:BF466,BE439,BJ440:BJ466),#REF!),"")</f>
        <v/>
      </c>
      <c r="BK439" s="297" t="str">
        <f>IF(AND(COUNT(BK430)+COUNTA(E459)=2,P459&lt;&gt;""),ROUND(BK430-SUMIF(BE440:BF466,BE439,BK440:BK466),#REF!),"")</f>
        <v/>
      </c>
      <c r="BL439" s="297" t="str">
        <f>IF(AND(COUNT(BL430)+COUNTA(E459)=2,Q459&lt;&gt;""),ROUND(BL430-SUMIF(BE440:BF466,BE439,BL440:BL466),#REF!),"")</f>
        <v/>
      </c>
      <c r="BM439" s="297" t="str">
        <f>IF(AND(COUNT(BM430)+COUNTA(E459)=2,R459&lt;&gt;""),ROUND(BM430-SUMIF(BE440:BF466,BE439,BM440:BM466),#REF!),"")</f>
        <v/>
      </c>
      <c r="BN439" s="297" t="str">
        <f>IF(AND(COUNT(BN430)+COUNTA(E459)=2,S459&lt;&gt;""),ROUND(BN430-SUMIF(BE440:BF466,BE439,BN440:BN466),#REF!),"")</f>
        <v/>
      </c>
      <c r="BO439" s="297" t="str">
        <f>IF(AND(COUNT(BO430)+COUNTA(E459)=2,T459&lt;&gt;""),ROUND(BO430-SUMIF(BE440:BF466,BE439,BO440:BO466),#REF!),"")</f>
        <v/>
      </c>
      <c r="BP439" s="297" t="str">
        <f>IF(AND(COUNT(BP430)+COUNTA(E459)=2,U459&lt;&gt;""),ROUND(BP430-SUMIF(BE440:BF466,BE439,BP440:BP466),#REF!),"")</f>
        <v/>
      </c>
      <c r="BQ439" s="297" t="str">
        <f>IF(AND(COUNT(BQ430)+COUNTA(E459)=2,V459&lt;&gt;""),ROUND(BQ430-SUMIF(BE440:BF466,BE439,BQ440:BQ466),#REF!),"")</f>
        <v/>
      </c>
      <c r="BR439" s="297" t="str">
        <f>IF(AND(COUNT(BR430)+COUNTA(E459)=2,W459&lt;&gt;""),ROUND(BR430-SUMIF(BE440:BF466,BE439,BR440:BR466),#REF!),"")</f>
        <v/>
      </c>
      <c r="BS439" s="569" t="e">
        <f>IF(#REF!="発電事業者","年間送電電力量（GWh）","年間受電電力量（GWh）")</f>
        <v>#REF!</v>
      </c>
      <c r="BT439" s="569"/>
      <c r="BU439" s="569"/>
      <c r="BV439" s="333" t="s">
        <v>25</v>
      </c>
      <c r="BW439" s="582"/>
      <c r="BX439" s="582"/>
      <c r="BY439" s="331" t="str">
        <f>IF(AND(COUNT(BY430)+COUNTA(E459)=2,X459&lt;&gt;""),ROUND(BY430-SUMIF(BV440:BV466,BV439,BY440:BY466),#REF!),"")</f>
        <v/>
      </c>
      <c r="BZ439" s="331" t="str">
        <f>IF(AND(COUNT(BZ430)+COUNTA(E459)=2,Y459&lt;&gt;""),ROUND(BZ430-SUMIF(BV440:BV466,BV439,BZ440:BZ466),#REF!),"")</f>
        <v/>
      </c>
      <c r="CA439" s="331" t="str">
        <f>IF(AND(COUNT(CA430)+COUNTA(E459)=2,Z459&lt;&gt;""),ROUND(CA430-SUMIF(BV440:BV466,BV439,CA440:CA466),#REF!),"")</f>
        <v/>
      </c>
      <c r="CB439" s="331" t="str">
        <f>IF(AND(COUNT(CB430)+COUNTA(E459)=2,AA459&lt;&gt;""),ROUND(CB430-SUMIF(BV440:BV466,BV439,CB440:CB466),#REF!),"")</f>
        <v/>
      </c>
      <c r="CC439" s="331" t="str">
        <f>IF(AND(COUNT(CC430)+COUNTA(E459)=2,AB459&lt;&gt;""),ROUND(CC430-SUMIF(BV440:BV466,BV439,CC440:CC466),#REF!),"")</f>
        <v/>
      </c>
      <c r="CD439" s="331" t="str">
        <f>IF(AND(COUNT(CD430)+COUNTA(E459)=2,AC459&lt;&gt;""),ROUND(CD430-SUMIF(BV440:BV466,BV439,CD440:CD466),#REF!),"")</f>
        <v/>
      </c>
      <c r="CE439" s="331" t="str">
        <f>IF(AND(COUNT(CE430)+COUNTA(E459)=2,AD459&lt;&gt;""),ROUND(CE430-SUMIF(BV440:BV466,BV439,CE440:CE466),#REF!),"")</f>
        <v/>
      </c>
      <c r="CF439" s="331" t="str">
        <f>IF(AND(COUNT(CF430)+COUNTA(E459)=2,AE459&lt;&gt;""),ROUND(CF430-SUMIF(BV440:BV466,BV439,CF440:CF466),#REF!),"")</f>
        <v/>
      </c>
      <c r="CG439" s="331" t="str">
        <f>IF(AND(COUNT(CG430)+COUNTA(E459)=2,AF459&lt;&gt;""),ROUND(CG430-SUMIF(BV440:BV466,BV439,CG440:CG466),#REF!),"")</f>
        <v/>
      </c>
      <c r="CH439" s="565" t="str">
        <f>IF(COUNTA(AG459)=0,"",AG459)</f>
        <v/>
      </c>
      <c r="CI439" s="565"/>
      <c r="CJ439" s="565"/>
      <c r="CK439" s="565"/>
      <c r="CL439" s="565"/>
      <c r="CM439" s="565"/>
      <c r="CN439" s="565"/>
      <c r="CO439" s="565"/>
      <c r="CP439" s="565"/>
      <c r="CQ439" s="565"/>
    </row>
    <row r="440" spans="3:95" s="243" customFormat="1" ht="13.5" customHeight="1">
      <c r="C440" s="606"/>
      <c r="D440" s="607"/>
      <c r="E440" s="608" t="s">
        <v>212</v>
      </c>
      <c r="F440" s="609"/>
      <c r="G440" s="610"/>
      <c r="H440" s="261"/>
      <c r="I440" s="261"/>
      <c r="J440" s="261"/>
      <c r="K440" s="261"/>
      <c r="L440" s="261"/>
      <c r="M440" s="261"/>
      <c r="N440" s="261"/>
      <c r="O440" s="261"/>
      <c r="P440" s="261"/>
      <c r="Q440" s="261"/>
      <c r="R440" s="261"/>
      <c r="S440" s="261"/>
      <c r="T440" s="262" t="str">
        <f>IF(COUNT(H440:S440)=0,"",SUMPRODUCT(ROUND(H440:S440,1)))</f>
        <v/>
      </c>
      <c r="U440" s="624"/>
      <c r="V440" s="625"/>
      <c r="W440" s="625"/>
      <c r="X440" s="625"/>
      <c r="Y440" s="625"/>
      <c r="Z440" s="626"/>
      <c r="AA440" s="257"/>
      <c r="AB440" s="257"/>
      <c r="AC440" s="257"/>
      <c r="AD440" s="299"/>
      <c r="AE440" s="299"/>
      <c r="AF440" s="268"/>
      <c r="AG440" s="268"/>
      <c r="AH440" s="268"/>
      <c r="AI440" s="271"/>
      <c r="AJ440" s="271"/>
      <c r="AK440" s="271"/>
      <c r="AL440" s="271"/>
      <c r="AM440" s="271"/>
      <c r="AN440" s="271"/>
      <c r="AO440" s="271"/>
      <c r="AP440" s="271"/>
      <c r="AQ440" s="271"/>
      <c r="AR440" s="271"/>
      <c r="AS440" s="271"/>
      <c r="AT440" s="271"/>
      <c r="AU440" s="272"/>
      <c r="AX440" s="569" t="str">
        <f>IF(C460="","",C460)</f>
        <v/>
      </c>
      <c r="AY440" s="569"/>
      <c r="AZ440" s="587" t="str">
        <f>IF(E460="","",E460)</f>
        <v/>
      </c>
      <c r="BA440" s="590" t="str">
        <f ca="1">IF(F460="","",F460)</f>
        <v/>
      </c>
      <c r="BB440" s="590"/>
      <c r="BC440" s="590"/>
      <c r="BD440" s="587" t="str">
        <f>IF(I460="","",I460)</f>
        <v/>
      </c>
      <c r="BE440" s="578" t="e">
        <f>IF(#REF!="発電事業者","送電電力（MW）","受電電力（MW）")</f>
        <v>#REF!</v>
      </c>
      <c r="BF440" s="579"/>
      <c r="BG440" s="331" t="str">
        <f>IF(COUNT(BG428,L460)=2,ROUND(BG428*L460/SUM(L459:L468),#REF!),"")</f>
        <v/>
      </c>
      <c r="BH440" s="331" t="str">
        <f>IF(COUNT(BH428,M460)=2,ROUND(BH428*M460/SUM(M459:M468),#REF!),"")</f>
        <v/>
      </c>
      <c r="BI440" s="331" t="str">
        <f>IF(COUNT(BI428,N460)=2,ROUND(BI428*N460/SUM(N459:N468),#REF!),"")</f>
        <v/>
      </c>
      <c r="BJ440" s="331" t="str">
        <f>IF(COUNT(BJ428,O460)=2,ROUND(BJ428*O460/SUM(O459:O468),#REF!),"")</f>
        <v/>
      </c>
      <c r="BK440" s="331" t="str">
        <f>IF(COUNT(BK428,P460)=2,ROUND(BK428*P460/SUM(P459:P468),#REF!),"")</f>
        <v/>
      </c>
      <c r="BL440" s="331" t="str">
        <f>IF(COUNT(BL428,Q460)=2,ROUND(BL428*Q460/SUM(Q459:Q468),#REF!),"")</f>
        <v/>
      </c>
      <c r="BM440" s="331" t="str">
        <f>IF(COUNT(BM428,R460)=2,ROUND(BM428*R460/SUM(R459:R468),#REF!),"")</f>
        <v/>
      </c>
      <c r="BN440" s="331" t="str">
        <f>IF(COUNT(BN428,S460)=2,ROUND(BN428*S460/SUM(S459:S468),#REF!),"")</f>
        <v/>
      </c>
      <c r="BO440" s="331" t="str">
        <f>IF(COUNT(BO428,T460)=2,ROUND(BO428*T460/SUM(T459:T468),#REF!),"")</f>
        <v/>
      </c>
      <c r="BP440" s="331" t="str">
        <f>IF(COUNT(BP428,U460)=2,ROUND(BP428*U460/SUM(U459:U468),#REF!),"")</f>
        <v/>
      </c>
      <c r="BQ440" s="331" t="str">
        <f>IF(COUNT(BQ428,V460)=2,ROUND(BQ428*V460/SUM(V459:V468),#REF!),"")</f>
        <v/>
      </c>
      <c r="BR440" s="331" t="str">
        <f>IF(COUNT(BR428,W460)=2,ROUND(BR428*W460/SUM(W459:W468),#REF!),"")</f>
        <v/>
      </c>
      <c r="BS440" s="569" t="e">
        <f>IF(#REF!="発電事業者","送電電力（MW）","受電電力（MW）")</f>
        <v>#REF!</v>
      </c>
      <c r="BT440" s="569"/>
      <c r="BU440" s="569"/>
      <c r="BV440" s="333" t="s">
        <v>171</v>
      </c>
      <c r="BW440" s="580"/>
      <c r="BX440" s="580"/>
      <c r="BY440" s="331" t="str">
        <f>IF(COUNT(BY428,X460)=2,ROUND(BY428*X460/SUM(X459:X468),#REF!),"")</f>
        <v/>
      </c>
      <c r="BZ440" s="331" t="str">
        <f>IF(COUNT(BZ428,Y460)=2,ROUND(BZ428*Y460/SUM(Y459:Y468),#REF!),"")</f>
        <v/>
      </c>
      <c r="CA440" s="331" t="str">
        <f>IF(COUNT(CA428,Z460)=2,ROUND(CA428*Z460/SUM(Z459:Z468),#REF!),"")</f>
        <v/>
      </c>
      <c r="CB440" s="331" t="str">
        <f>IF(COUNT(CB428,AA460)=2,ROUND(CB428*AA460/SUM(AA459:AA468),#REF!),"")</f>
        <v/>
      </c>
      <c r="CC440" s="331" t="str">
        <f>IF(COUNT(CC428,AB460)=2,ROUND(CC428*AB460/SUM(AB459:AB468),#REF!),"")</f>
        <v/>
      </c>
      <c r="CD440" s="331" t="str">
        <f>IF(COUNT(CD428,AC460)=2,ROUND(CD428*AC460/SUM(AC459:AC468),#REF!),"")</f>
        <v/>
      </c>
      <c r="CE440" s="331" t="str">
        <f>IF(COUNT(CE428,AD460)=2,ROUND(CE428*AD460/SUM(AD459:AD468),#REF!),"")</f>
        <v/>
      </c>
      <c r="CF440" s="331" t="str">
        <f>IF(COUNT(CF428,AE460)=2,ROUND(CF428*AE460/SUM(AE459:AE468),#REF!),"")</f>
        <v/>
      </c>
      <c r="CG440" s="331" t="str">
        <f>IF(COUNT(CG428,AF460)=2,ROUND(CG428*AF460/SUM(AF459:AF468),#REF!),"")</f>
        <v/>
      </c>
      <c r="CH440" s="563" t="s">
        <v>118</v>
      </c>
      <c r="CI440" s="563"/>
      <c r="CJ440" s="563"/>
      <c r="CK440" s="563"/>
      <c r="CL440" s="563"/>
      <c r="CM440" s="563"/>
      <c r="CN440" s="563"/>
      <c r="CO440" s="563"/>
      <c r="CP440" s="563"/>
      <c r="CQ440" s="563"/>
    </row>
    <row r="441" spans="3:95" s="243" customFormat="1" ht="13.5" customHeight="1">
      <c r="C441" s="604" t="e">
        <f>DATE(#REF!+4,1,1)</f>
        <v>#REF!</v>
      </c>
      <c r="D441" s="605"/>
      <c r="E441" s="613" t="s">
        <v>198</v>
      </c>
      <c r="F441" s="614"/>
      <c r="G441" s="615"/>
      <c r="H441" s="256"/>
      <c r="I441" s="256"/>
      <c r="J441" s="256"/>
      <c r="K441" s="256"/>
      <c r="L441" s="256"/>
      <c r="M441" s="256"/>
      <c r="N441" s="256"/>
      <c r="O441" s="256"/>
      <c r="P441" s="256"/>
      <c r="Q441" s="256"/>
      <c r="R441" s="256"/>
      <c r="S441" s="256"/>
      <c r="T441" s="255"/>
      <c r="U441" s="613" t="s">
        <v>210</v>
      </c>
      <c r="V441" s="614"/>
      <c r="W441" s="614"/>
      <c r="X441" s="615"/>
      <c r="Y441" s="666"/>
      <c r="Z441" s="667"/>
      <c r="AA441" s="257"/>
      <c r="AB441" s="257"/>
      <c r="AC441" s="257"/>
      <c r="AD441" s="299"/>
      <c r="AE441" s="299"/>
      <c r="AF441" s="268"/>
      <c r="AG441" s="268"/>
      <c r="AH441" s="268"/>
      <c r="AI441" s="257"/>
      <c r="AJ441" s="257"/>
      <c r="AK441" s="257"/>
      <c r="AL441" s="257"/>
      <c r="AM441" s="257"/>
      <c r="AN441" s="257"/>
      <c r="AO441" s="257"/>
      <c r="AP441" s="257"/>
      <c r="AQ441" s="257"/>
      <c r="AR441" s="257"/>
      <c r="AS441" s="257"/>
      <c r="AT441" s="257"/>
      <c r="AU441" s="257"/>
      <c r="AX441" s="569"/>
      <c r="AY441" s="569"/>
      <c r="AZ441" s="588"/>
      <c r="BA441" s="590"/>
      <c r="BB441" s="590"/>
      <c r="BC441" s="590"/>
      <c r="BD441" s="588"/>
      <c r="BE441" s="583"/>
      <c r="BF441" s="584"/>
      <c r="BG441" s="259"/>
      <c r="BH441" s="259"/>
      <c r="BI441" s="259"/>
      <c r="BJ441" s="259"/>
      <c r="BK441" s="259"/>
      <c r="BL441" s="259"/>
      <c r="BM441" s="259"/>
      <c r="BN441" s="259"/>
      <c r="BO441" s="259"/>
      <c r="BP441" s="259"/>
      <c r="BQ441" s="259"/>
      <c r="BR441" s="259"/>
      <c r="BS441" s="569"/>
      <c r="BT441" s="569"/>
      <c r="BU441" s="569"/>
      <c r="BV441" s="333" t="s">
        <v>172</v>
      </c>
      <c r="BW441" s="581"/>
      <c r="BX441" s="581"/>
      <c r="BY441" s="331" t="str">
        <f>IF(COUNT(BY429,X460)=2,ROUND(BY429*X460/SUM(X459:X468),#REF!),"")</f>
        <v/>
      </c>
      <c r="BZ441" s="331" t="str">
        <f>IF(COUNT(BZ429,Y460)=2,ROUND(BZ429*Y460/SUM(Y459:Y468),#REF!),"")</f>
        <v/>
      </c>
      <c r="CA441" s="331" t="str">
        <f>IF(COUNT(CA429,Z460)=2,ROUND(CA429*Z460/SUM(Z459:Z468),#REF!),"")</f>
        <v/>
      </c>
      <c r="CB441" s="331" t="str">
        <f>IF(COUNT(CB429,AA460)=2,ROUND(CB429*AA460/SUM(AA459:AA468),#REF!),"")</f>
        <v/>
      </c>
      <c r="CC441" s="331" t="str">
        <f>IF(COUNT(CC429,AB460)=2,ROUND(CC429*AB460/SUM(AB459:AB468),#REF!),"")</f>
        <v/>
      </c>
      <c r="CD441" s="331" t="str">
        <f>IF(COUNT(CD429,AC460)=2,ROUND(CD429*AC460/SUM(AC459:AC468),#REF!),"")</f>
        <v/>
      </c>
      <c r="CE441" s="331" t="str">
        <f>IF(COUNT(CE429,AD460)=2,ROUND(CE429*AD460/SUM(AD459:AD468),#REF!),"")</f>
        <v/>
      </c>
      <c r="CF441" s="331" t="str">
        <f>IF(COUNT(CF429,AE460)=2,ROUND(CF429*AE460/SUM(AE459:AE468),#REF!),"")</f>
        <v/>
      </c>
      <c r="CG441" s="331" t="str">
        <f>IF(COUNT(CG429,AF460)=2,ROUND(CG429*AF460/SUM(AF459:AF468),#REF!),"")</f>
        <v/>
      </c>
      <c r="CH441" s="564" t="str">
        <f>IF(CH440="","",CH440)</f>
        <v>地熱</v>
      </c>
      <c r="CI441" s="564"/>
      <c r="CJ441" s="564"/>
      <c r="CK441" s="564"/>
      <c r="CL441" s="564"/>
      <c r="CM441" s="564"/>
      <c r="CN441" s="564"/>
      <c r="CO441" s="564"/>
      <c r="CP441" s="564"/>
      <c r="CQ441" s="564"/>
    </row>
    <row r="442" spans="3:95" s="243" customFormat="1" ht="13.5" customHeight="1">
      <c r="C442" s="606"/>
      <c r="D442" s="607"/>
      <c r="E442" s="608" t="s">
        <v>212</v>
      </c>
      <c r="F442" s="609"/>
      <c r="G442" s="610"/>
      <c r="H442" s="261"/>
      <c r="I442" s="261"/>
      <c r="J442" s="261"/>
      <c r="K442" s="261"/>
      <c r="L442" s="261"/>
      <c r="M442" s="261"/>
      <c r="N442" s="261"/>
      <c r="O442" s="261"/>
      <c r="P442" s="261"/>
      <c r="Q442" s="261"/>
      <c r="R442" s="261"/>
      <c r="S442" s="261"/>
      <c r="T442" s="262" t="str">
        <f>IF(COUNT(H442:S442)=0,"",SUMPRODUCT(ROUND(H442:S442,1)))</f>
        <v/>
      </c>
      <c r="U442" s="608" t="s">
        <v>211</v>
      </c>
      <c r="V442" s="609"/>
      <c r="W442" s="609"/>
      <c r="X442" s="610"/>
      <c r="Y442" s="664"/>
      <c r="Z442" s="665"/>
      <c r="AA442" s="257"/>
      <c r="AB442" s="257"/>
      <c r="AC442" s="257"/>
      <c r="AD442" s="299"/>
      <c r="AE442" s="299"/>
      <c r="AF442" s="268"/>
      <c r="AG442" s="268"/>
      <c r="AH442" s="268"/>
      <c r="AI442" s="271"/>
      <c r="AJ442" s="271"/>
      <c r="AK442" s="271"/>
      <c r="AL442" s="271"/>
      <c r="AM442" s="271"/>
      <c r="AN442" s="271"/>
      <c r="AO442" s="271"/>
      <c r="AP442" s="271"/>
      <c r="AQ442" s="271"/>
      <c r="AR442" s="271"/>
      <c r="AS442" s="271"/>
      <c r="AT442" s="271"/>
      <c r="AU442" s="272"/>
      <c r="AX442" s="569"/>
      <c r="AY442" s="569"/>
      <c r="AZ442" s="589"/>
      <c r="BA442" s="590"/>
      <c r="BB442" s="590"/>
      <c r="BC442" s="590"/>
      <c r="BD442" s="589"/>
      <c r="BE442" s="585" t="e">
        <f>IF(#REF!="発電事業者","月間送電電力量（GWh）","月間受電電力量（GWh）")</f>
        <v>#REF!</v>
      </c>
      <c r="BF442" s="586"/>
      <c r="BG442" s="331" t="str">
        <f>IF(COUNT(BG430,L460)=2,ROUND(BG430*L460/SUM(L459:L468),#REF!),"")</f>
        <v/>
      </c>
      <c r="BH442" s="331" t="str">
        <f>IF(COUNT(BH430,M460)=2,ROUND(BH430*M460/SUM(M459:M468),#REF!),"")</f>
        <v/>
      </c>
      <c r="BI442" s="331" t="str">
        <f>IF(COUNT(BI430,N460)=2,ROUND(BI430*N460/SUM(N459:N468),#REF!),"")</f>
        <v/>
      </c>
      <c r="BJ442" s="331" t="str">
        <f>IF(COUNT(BJ430,O460)=2,ROUND(BJ430*O460/SUM(O459:O468),#REF!),"")</f>
        <v/>
      </c>
      <c r="BK442" s="331" t="str">
        <f>IF(COUNT(BK430,P460)=2,ROUND(BK430*P460/SUM(P459:P468),#REF!),"")</f>
        <v/>
      </c>
      <c r="BL442" s="331" t="str">
        <f>IF(COUNT(BL430,Q460)=2,ROUND(BL430*Q460/SUM(Q459:Q468),#REF!),"")</f>
        <v/>
      </c>
      <c r="BM442" s="331" t="str">
        <f>IF(COUNT(BM430,R460)=2,ROUND(BM430*R460/SUM(R459:R468),#REF!),"")</f>
        <v/>
      </c>
      <c r="BN442" s="331" t="str">
        <f>IF(COUNT(BN430,S460)=2,ROUND(BN430*S460/SUM(S459:S468),#REF!),"")</f>
        <v/>
      </c>
      <c r="BO442" s="331" t="str">
        <f>IF(COUNT(BO430,T460)=2,ROUND(BO430*T460/SUM(T459:T468),#REF!),"")</f>
        <v/>
      </c>
      <c r="BP442" s="331" t="str">
        <f>IF(COUNT(BP430,U460)=2,ROUND(BP430*U460/SUM(U459:U468),#REF!),"")</f>
        <v/>
      </c>
      <c r="BQ442" s="331" t="str">
        <f>IF(COUNT(BQ430,V460)=2,ROUND(BQ430*V460/SUM(V459:V468),#REF!),"")</f>
        <v/>
      </c>
      <c r="BR442" s="331" t="str">
        <f>IF(COUNT(BR430,W460)=2,ROUND(BR430*W460/SUM(W459:W468),#REF!),"")</f>
        <v/>
      </c>
      <c r="BS442" s="569" t="e">
        <f>IF(#REF!="発電事業者","年間送電電力量（GWh）","年間受電電力量（GWh）")</f>
        <v>#REF!</v>
      </c>
      <c r="BT442" s="569"/>
      <c r="BU442" s="569"/>
      <c r="BV442" s="333" t="s">
        <v>25</v>
      </c>
      <c r="BW442" s="582"/>
      <c r="BX442" s="582"/>
      <c r="BY442" s="331" t="str">
        <f>IF(COUNT(BY430,X460)=2,ROUND(BY430*X460/SUM(X459:X468),#REF!),"")</f>
        <v/>
      </c>
      <c r="BZ442" s="331" t="str">
        <f>IF(COUNT(BZ430,Y460)=2,ROUND(BZ430*Y460/SUM(Y459:Y468),#REF!),"")</f>
        <v/>
      </c>
      <c r="CA442" s="331" t="str">
        <f>IF(COUNT(CA430,Z460)=2,ROUND(CA430*Z460/SUM(Z459:Z468),#REF!),"")</f>
        <v/>
      </c>
      <c r="CB442" s="331" t="str">
        <f>IF(COUNT(CB430,AA460)=2,ROUND(CB430*AA460/SUM(AA459:AA468),#REF!),"")</f>
        <v/>
      </c>
      <c r="CC442" s="331" t="str">
        <f>IF(COUNT(CC430,AB460)=2,ROUND(CC430*AB460/SUM(AB459:AB468),#REF!),"")</f>
        <v/>
      </c>
      <c r="CD442" s="331" t="str">
        <f>IF(COUNT(CD430,AC460)=2,ROUND(CD430*AC460/SUM(AC459:AC468),#REF!),"")</f>
        <v/>
      </c>
      <c r="CE442" s="331" t="str">
        <f>IF(COUNT(CE430,AD460)=2,ROUND(CE430*AD460/SUM(AD459:AD468),#REF!),"")</f>
        <v/>
      </c>
      <c r="CF442" s="331" t="str">
        <f>IF(COUNT(CF430,AE460)=2,ROUND(CF430*AE460/SUM(AE459:AE468),#REF!),"")</f>
        <v/>
      </c>
      <c r="CG442" s="331" t="str">
        <f>IF(COUNT(CG430,AF460)=2,ROUND(CG430*AF460/SUM(AF459:AF468),#REF!),"")</f>
        <v/>
      </c>
      <c r="CH442" s="565" t="str">
        <f>IF(COUNTA(AG460)=0,"",AG460)</f>
        <v/>
      </c>
      <c r="CI442" s="565"/>
      <c r="CJ442" s="565"/>
      <c r="CK442" s="565"/>
      <c r="CL442" s="565"/>
      <c r="CM442" s="565"/>
      <c r="CN442" s="565"/>
      <c r="CO442" s="565"/>
      <c r="CP442" s="565"/>
      <c r="CQ442" s="565"/>
    </row>
    <row r="443" spans="3:95" s="243" customFormat="1" ht="13.5" customHeight="1">
      <c r="C443" s="604" t="e">
        <f>DATE(#REF!+5,1,1)</f>
        <v>#REF!</v>
      </c>
      <c r="D443" s="605"/>
      <c r="E443" s="613" t="s">
        <v>198</v>
      </c>
      <c r="F443" s="614"/>
      <c r="G443" s="615"/>
      <c r="H443" s="256"/>
      <c r="I443" s="256"/>
      <c r="J443" s="256"/>
      <c r="K443" s="256"/>
      <c r="L443" s="256"/>
      <c r="M443" s="256"/>
      <c r="N443" s="256"/>
      <c r="O443" s="256"/>
      <c r="P443" s="256"/>
      <c r="Q443" s="256"/>
      <c r="R443" s="256"/>
      <c r="S443" s="256"/>
      <c r="T443" s="255"/>
      <c r="U443" s="618"/>
      <c r="V443" s="619"/>
      <c r="W443" s="619"/>
      <c r="X443" s="619"/>
      <c r="Y443" s="619"/>
      <c r="Z443" s="620"/>
      <c r="AA443" s="257"/>
      <c r="AB443" s="257"/>
      <c r="AC443" s="257"/>
      <c r="AD443" s="299"/>
      <c r="AE443" s="299"/>
      <c r="AF443" s="268"/>
      <c r="AG443" s="268"/>
      <c r="AH443" s="268"/>
      <c r="AI443" s="257"/>
      <c r="AJ443" s="257"/>
      <c r="AK443" s="257"/>
      <c r="AL443" s="257"/>
      <c r="AM443" s="257"/>
      <c r="AN443" s="257"/>
      <c r="AO443" s="257"/>
      <c r="AP443" s="257"/>
      <c r="AQ443" s="257"/>
      <c r="AR443" s="257"/>
      <c r="AS443" s="257"/>
      <c r="AT443" s="257"/>
      <c r="AU443" s="257"/>
      <c r="AX443" s="569" t="str">
        <f>IF(C461="","",C461)</f>
        <v/>
      </c>
      <c r="AY443" s="569"/>
      <c r="AZ443" s="587" t="str">
        <f>IF(E461="","",E461)</f>
        <v/>
      </c>
      <c r="BA443" s="590" t="str">
        <f ca="1">IF(F461="","",F461)</f>
        <v/>
      </c>
      <c r="BB443" s="590"/>
      <c r="BC443" s="590"/>
      <c r="BD443" s="587" t="str">
        <f>IF(I461="","",I461)</f>
        <v/>
      </c>
      <c r="BE443" s="578" t="e">
        <f>IF(#REF!="発電事業者","送電電力（MW）","受電電力（MW）")</f>
        <v>#REF!</v>
      </c>
      <c r="BF443" s="579"/>
      <c r="BG443" s="331" t="str">
        <f>IF(COUNT(BG428,L461)=2,ROUND(BG428*L461/SUM(L459:L468),#REF!),"")</f>
        <v/>
      </c>
      <c r="BH443" s="331" t="str">
        <f>IF(COUNT(BH428,M461)=2,ROUND(BH428*M461/SUM(M459:M468),#REF!),"")</f>
        <v/>
      </c>
      <c r="BI443" s="331" t="str">
        <f>IF(COUNT(BI428,N461)=2,ROUND(BI428*N461/SUM(N459:N468),#REF!),"")</f>
        <v/>
      </c>
      <c r="BJ443" s="331" t="str">
        <f>IF(COUNT(BJ428,O461)=2,ROUND(BJ428*O461/SUM(O459:O468),#REF!),"")</f>
        <v/>
      </c>
      <c r="BK443" s="331" t="str">
        <f>IF(COUNT(BK428,P461)=2,ROUND(BK428*P461/SUM(P459:P468),#REF!),"")</f>
        <v/>
      </c>
      <c r="BL443" s="331" t="str">
        <f>IF(COUNT(BL428,Q461)=2,ROUND(BL428*Q461/SUM(Q459:Q468),#REF!),"")</f>
        <v/>
      </c>
      <c r="BM443" s="331" t="str">
        <f>IF(COUNT(BM428,R461)=2,ROUND(BM428*R461/SUM(R459:R468),#REF!),"")</f>
        <v/>
      </c>
      <c r="BN443" s="331" t="str">
        <f>IF(COUNT(BN428,S461)=2,ROUND(BN428*S461/SUM(S459:S468),#REF!),"")</f>
        <v/>
      </c>
      <c r="BO443" s="331" t="str">
        <f>IF(COUNT(BO428,T461)=2,ROUND(BO428*T461/SUM(T459:T468),#REF!),"")</f>
        <v/>
      </c>
      <c r="BP443" s="331" t="str">
        <f>IF(COUNT(BP428,U461)=2,ROUND(BP428*U461/SUM(U459:U468),#REF!),"")</f>
        <v/>
      </c>
      <c r="BQ443" s="331" t="str">
        <f>IF(COUNT(BQ428,V461)=2,ROUND(BQ428*V461/SUM(V459:V468),#REF!),"")</f>
        <v/>
      </c>
      <c r="BR443" s="331" t="str">
        <f>IF(COUNT(BR428,W461)=2,ROUND(BR428*W461/SUM(W459:W468),#REF!),"")</f>
        <v/>
      </c>
      <c r="BS443" s="569" t="e">
        <f>IF(#REF!="発電事業者","送電電力（MW）","受電電力（MW）")</f>
        <v>#REF!</v>
      </c>
      <c r="BT443" s="569"/>
      <c r="BU443" s="569"/>
      <c r="BV443" s="333" t="s">
        <v>171</v>
      </c>
      <c r="BW443" s="580"/>
      <c r="BX443" s="580"/>
      <c r="BY443" s="331" t="str">
        <f>IF(COUNT(BY428,X461)=2,ROUND(BY428*X461/SUM(X459:X468),#REF!),"")</f>
        <v/>
      </c>
      <c r="BZ443" s="331" t="str">
        <f>IF(COUNT(BZ428,Y461)=2,ROUND(BZ428*Y461/SUM(Y459:Y468),#REF!),"")</f>
        <v/>
      </c>
      <c r="CA443" s="331" t="str">
        <f>IF(COUNT(CA428,Z461)=2,ROUND(CA428*Z461/SUM(Z459:Z468),#REF!),"")</f>
        <v/>
      </c>
      <c r="CB443" s="331" t="str">
        <f>IF(COUNT(CB428,AA461)=2,ROUND(CB428*AA461/SUM(AA459:AA468),#REF!),"")</f>
        <v/>
      </c>
      <c r="CC443" s="331" t="str">
        <f>IF(COUNT(CC428,AB461)=2,ROUND(CC428*AB461/SUM(AB459:AB468),#REF!),"")</f>
        <v/>
      </c>
      <c r="CD443" s="331" t="str">
        <f>IF(COUNT(CD428,AC461)=2,ROUND(CD428*AC461/SUM(AC459:AC468),#REF!),"")</f>
        <v/>
      </c>
      <c r="CE443" s="331" t="str">
        <f>IF(COUNT(CE428,AD461)=2,ROUND(CE428*AD461/SUM(AD459:AD468),#REF!),"")</f>
        <v/>
      </c>
      <c r="CF443" s="331" t="str">
        <f>IF(COUNT(CF428,AE461)=2,ROUND(CF428*AE461/SUM(AE459:AE468),#REF!),"")</f>
        <v/>
      </c>
      <c r="CG443" s="331" t="str">
        <f>IF(COUNT(CG428,AF461)=2,ROUND(CG428*AF461/SUM(AF459:AF468),#REF!),"")</f>
        <v/>
      </c>
      <c r="CH443" s="563" t="s">
        <v>118</v>
      </c>
      <c r="CI443" s="563"/>
      <c r="CJ443" s="563"/>
      <c r="CK443" s="563"/>
      <c r="CL443" s="563"/>
      <c r="CM443" s="563"/>
      <c r="CN443" s="563"/>
      <c r="CO443" s="563"/>
      <c r="CP443" s="563"/>
      <c r="CQ443" s="563"/>
    </row>
    <row r="444" spans="3:95" s="243" customFormat="1" ht="13.5" customHeight="1">
      <c r="C444" s="606"/>
      <c r="D444" s="607"/>
      <c r="E444" s="608" t="s">
        <v>212</v>
      </c>
      <c r="F444" s="609"/>
      <c r="G444" s="610"/>
      <c r="H444" s="261"/>
      <c r="I444" s="261"/>
      <c r="J444" s="261"/>
      <c r="K444" s="261"/>
      <c r="L444" s="261"/>
      <c r="M444" s="261"/>
      <c r="N444" s="261"/>
      <c r="O444" s="261"/>
      <c r="P444" s="261"/>
      <c r="Q444" s="261"/>
      <c r="R444" s="261"/>
      <c r="S444" s="261"/>
      <c r="T444" s="262" t="str">
        <f>IF(COUNT(H444:S444)=0,"",SUMPRODUCT(ROUND(H444:S444,1)))</f>
        <v/>
      </c>
      <c r="U444" s="621"/>
      <c r="V444" s="622"/>
      <c r="W444" s="622"/>
      <c r="X444" s="622"/>
      <c r="Y444" s="622"/>
      <c r="Z444" s="623"/>
      <c r="AA444" s="257"/>
      <c r="AB444" s="257"/>
      <c r="AC444" s="257"/>
      <c r="AD444" s="299"/>
      <c r="AE444" s="299"/>
      <c r="AF444" s="268"/>
      <c r="AG444" s="268"/>
      <c r="AH444" s="268"/>
      <c r="AI444" s="271"/>
      <c r="AJ444" s="271"/>
      <c r="AK444" s="271"/>
      <c r="AL444" s="271"/>
      <c r="AM444" s="271"/>
      <c r="AN444" s="271"/>
      <c r="AO444" s="271"/>
      <c r="AP444" s="271"/>
      <c r="AQ444" s="271"/>
      <c r="AR444" s="271"/>
      <c r="AS444" s="271"/>
      <c r="AT444" s="271"/>
      <c r="AU444" s="272"/>
      <c r="AX444" s="569"/>
      <c r="AY444" s="569"/>
      <c r="AZ444" s="588"/>
      <c r="BA444" s="590"/>
      <c r="BB444" s="590"/>
      <c r="BC444" s="590"/>
      <c r="BD444" s="588"/>
      <c r="BE444" s="583"/>
      <c r="BF444" s="584"/>
      <c r="BG444" s="259"/>
      <c r="BH444" s="259"/>
      <c r="BI444" s="259"/>
      <c r="BJ444" s="259"/>
      <c r="BK444" s="259"/>
      <c r="BL444" s="259"/>
      <c r="BM444" s="259"/>
      <c r="BN444" s="259"/>
      <c r="BO444" s="259"/>
      <c r="BP444" s="259"/>
      <c r="BQ444" s="259"/>
      <c r="BR444" s="259"/>
      <c r="BS444" s="569"/>
      <c r="BT444" s="569"/>
      <c r="BU444" s="569"/>
      <c r="BV444" s="333" t="s">
        <v>172</v>
      </c>
      <c r="BW444" s="581"/>
      <c r="BX444" s="581"/>
      <c r="BY444" s="331" t="str">
        <f>IF(COUNT(BY429,X461)=2,ROUND(BY429*X461/SUM(X459:X468),#REF!),"")</f>
        <v/>
      </c>
      <c r="BZ444" s="331" t="str">
        <f>IF(COUNT(BZ429,Y461)=2,ROUND(BZ429*Y461/SUM(Y459:Y468),#REF!),"")</f>
        <v/>
      </c>
      <c r="CA444" s="331" t="str">
        <f>IF(COUNT(CA429,Z461)=2,ROUND(CA429*Z461/SUM(Z459:Z468),#REF!),"")</f>
        <v/>
      </c>
      <c r="CB444" s="331" t="str">
        <f>IF(COUNT(CB429,AA461)=2,ROUND(CB429*AA461/SUM(AA459:AA468),#REF!),"")</f>
        <v/>
      </c>
      <c r="CC444" s="331" t="str">
        <f>IF(COUNT(CC429,AB461)=2,ROUND(CC429*AB461/SUM(AB459:AB468),#REF!),"")</f>
        <v/>
      </c>
      <c r="CD444" s="331" t="str">
        <f>IF(COUNT(CD429,AC461)=2,ROUND(CD429*AC461/SUM(AC459:AC468),#REF!),"")</f>
        <v/>
      </c>
      <c r="CE444" s="331" t="str">
        <f>IF(COUNT(CE429,AD461)=2,ROUND(CE429*AD461/SUM(AD459:AD468),#REF!),"")</f>
        <v/>
      </c>
      <c r="CF444" s="331" t="str">
        <f>IF(COUNT(CF429,AE461)=2,ROUND(CF429*AE461/SUM(AE459:AE468),#REF!),"")</f>
        <v/>
      </c>
      <c r="CG444" s="331" t="str">
        <f>IF(COUNT(CG429,AF461)=2,ROUND(CG429*AF461/SUM(AF459:AF468),#REF!),"")</f>
        <v/>
      </c>
      <c r="CH444" s="564" t="str">
        <f>IF(CH443="","",CH443)</f>
        <v>地熱</v>
      </c>
      <c r="CI444" s="564"/>
      <c r="CJ444" s="564"/>
      <c r="CK444" s="564"/>
      <c r="CL444" s="564"/>
      <c r="CM444" s="564"/>
      <c r="CN444" s="564"/>
      <c r="CO444" s="564"/>
      <c r="CP444" s="564"/>
      <c r="CQ444" s="564"/>
    </row>
    <row r="445" spans="3:95" s="243" customFormat="1" ht="13.5" customHeight="1">
      <c r="C445" s="604" t="e">
        <f>DATE(#REF!+6,1,1)</f>
        <v>#REF!</v>
      </c>
      <c r="D445" s="605"/>
      <c r="E445" s="613" t="s">
        <v>198</v>
      </c>
      <c r="F445" s="614"/>
      <c r="G445" s="615"/>
      <c r="H445" s="256"/>
      <c r="I445" s="256"/>
      <c r="J445" s="256"/>
      <c r="K445" s="256"/>
      <c r="L445" s="256"/>
      <c r="M445" s="256"/>
      <c r="N445" s="256"/>
      <c r="O445" s="256"/>
      <c r="P445" s="256"/>
      <c r="Q445" s="256"/>
      <c r="R445" s="256"/>
      <c r="S445" s="256"/>
      <c r="T445" s="255"/>
      <c r="U445" s="621"/>
      <c r="V445" s="622"/>
      <c r="W445" s="622"/>
      <c r="X445" s="622"/>
      <c r="Y445" s="622"/>
      <c r="Z445" s="623"/>
      <c r="AA445" s="257"/>
      <c r="AB445" s="257"/>
      <c r="AC445" s="257"/>
      <c r="AD445" s="299"/>
      <c r="AE445" s="299"/>
      <c r="AF445" s="268"/>
      <c r="AG445" s="268"/>
      <c r="AH445" s="268"/>
      <c r="AI445" s="257"/>
      <c r="AJ445" s="257"/>
      <c r="AK445" s="257"/>
      <c r="AL445" s="257"/>
      <c r="AM445" s="257"/>
      <c r="AN445" s="257"/>
      <c r="AO445" s="257"/>
      <c r="AP445" s="257"/>
      <c r="AQ445" s="257"/>
      <c r="AR445" s="257"/>
      <c r="AS445" s="257"/>
      <c r="AT445" s="257"/>
      <c r="AU445" s="257"/>
      <c r="AX445" s="569"/>
      <c r="AY445" s="569"/>
      <c r="AZ445" s="589"/>
      <c r="BA445" s="590"/>
      <c r="BB445" s="590"/>
      <c r="BC445" s="590"/>
      <c r="BD445" s="589"/>
      <c r="BE445" s="585" t="e">
        <f>IF(#REF!="発電事業者","月間送電電力量（GWh）","月間受電電力量（GWh）")</f>
        <v>#REF!</v>
      </c>
      <c r="BF445" s="586"/>
      <c r="BG445" s="331" t="str">
        <f>IF(COUNT(BG430,L461)=2,ROUND(BG430*L461/SUM(L459:L468),#REF!),"")</f>
        <v/>
      </c>
      <c r="BH445" s="331" t="str">
        <f>IF(COUNT(BH430,M461)=2,ROUND(BH430*M461/SUM(M459:M468),#REF!),"")</f>
        <v/>
      </c>
      <c r="BI445" s="331" t="str">
        <f>IF(COUNT(BI430,N461)=2,ROUND(BI430*N461/SUM(N459:N468),#REF!),"")</f>
        <v/>
      </c>
      <c r="BJ445" s="331" t="str">
        <f>IF(COUNT(BJ430,O461)=2,ROUND(BJ430*O461/SUM(O459:O468),#REF!),"")</f>
        <v/>
      </c>
      <c r="BK445" s="331" t="str">
        <f>IF(COUNT(BK430,P461)=2,ROUND(BK430*P461/SUM(P459:P468),#REF!),"")</f>
        <v/>
      </c>
      <c r="BL445" s="331" t="str">
        <f>IF(COUNT(BL430,Q461)=2,ROUND(BL430*Q461/SUM(Q459:Q468),#REF!),"")</f>
        <v/>
      </c>
      <c r="BM445" s="331" t="str">
        <f>IF(COUNT(BM430,R461)=2,ROUND(BM430*R461/SUM(R459:R468),#REF!),"")</f>
        <v/>
      </c>
      <c r="BN445" s="331" t="str">
        <f>IF(COUNT(BN430,S461)=2,ROUND(BN430*S461/SUM(S459:S468),#REF!),"")</f>
        <v/>
      </c>
      <c r="BO445" s="331" t="str">
        <f>IF(COUNT(BO430,T461)=2,ROUND(BO430*T461/SUM(T459:T468),#REF!),"")</f>
        <v/>
      </c>
      <c r="BP445" s="331" t="str">
        <f>IF(COUNT(BP430,U461)=2,ROUND(BP430*U461/SUM(U459:U468),#REF!),"")</f>
        <v/>
      </c>
      <c r="BQ445" s="331" t="str">
        <f>IF(COUNT(BQ430,V461)=2,ROUND(BQ430*V461/SUM(V459:V468),#REF!),"")</f>
        <v/>
      </c>
      <c r="BR445" s="331" t="str">
        <f>IF(COUNT(BR430,W461)=2,ROUND(BR430*W461/SUM(W459:W468),#REF!),"")</f>
        <v/>
      </c>
      <c r="BS445" s="569" t="e">
        <f>IF(#REF!="発電事業者","年間送電電力量（GWh）","年間受電電力量（GWh）")</f>
        <v>#REF!</v>
      </c>
      <c r="BT445" s="569"/>
      <c r="BU445" s="569"/>
      <c r="BV445" s="333" t="s">
        <v>25</v>
      </c>
      <c r="BW445" s="582"/>
      <c r="BX445" s="582"/>
      <c r="BY445" s="331" t="str">
        <f>IF(COUNT(BY430,X461)=2,ROUND(BY430*X461/SUM(X459:X468),#REF!),"")</f>
        <v/>
      </c>
      <c r="BZ445" s="331" t="str">
        <f>IF(COUNT(BZ430,Y461)=2,ROUND(BZ430*Y461/SUM(Y459:Y468),#REF!),"")</f>
        <v/>
      </c>
      <c r="CA445" s="331" t="str">
        <f>IF(COUNT(CA430,Z461)=2,ROUND(CA430*Z461/SUM(Z459:Z468),#REF!),"")</f>
        <v/>
      </c>
      <c r="CB445" s="331" t="str">
        <f>IF(COUNT(CB430,AA461)=2,ROUND(CB430*AA461/SUM(AA459:AA468),#REF!),"")</f>
        <v/>
      </c>
      <c r="CC445" s="331" t="str">
        <f>IF(COUNT(CC430,AB461)=2,ROUND(CC430*AB461/SUM(AB459:AB468),#REF!),"")</f>
        <v/>
      </c>
      <c r="CD445" s="331" t="str">
        <f>IF(COUNT(CD430,AC461)=2,ROUND(CD430*AC461/SUM(AC459:AC468),#REF!),"")</f>
        <v/>
      </c>
      <c r="CE445" s="331" t="str">
        <f>IF(COUNT(CE430,AD461)=2,ROUND(CE430*AD461/SUM(AD459:AD468),#REF!),"")</f>
        <v/>
      </c>
      <c r="CF445" s="331" t="str">
        <f>IF(COUNT(CF430,AE461)=2,ROUND(CF430*AE461/SUM(AE459:AE468),#REF!),"")</f>
        <v/>
      </c>
      <c r="CG445" s="331" t="str">
        <f>IF(COUNT(CG430,AF461)=2,ROUND(CG430*AF461/SUM(AF459:AF468),#REF!),"")</f>
        <v/>
      </c>
      <c r="CH445" s="565" t="str">
        <f>IF(COUNTA(AG461)=0,"",AG461)</f>
        <v/>
      </c>
      <c r="CI445" s="565"/>
      <c r="CJ445" s="565"/>
      <c r="CK445" s="565"/>
      <c r="CL445" s="565"/>
      <c r="CM445" s="565"/>
      <c r="CN445" s="565"/>
      <c r="CO445" s="565"/>
      <c r="CP445" s="565"/>
      <c r="CQ445" s="565"/>
    </row>
    <row r="446" spans="3:95" s="243" customFormat="1" ht="13.5" customHeight="1">
      <c r="C446" s="606"/>
      <c r="D446" s="607"/>
      <c r="E446" s="608" t="s">
        <v>212</v>
      </c>
      <c r="F446" s="609"/>
      <c r="G446" s="610"/>
      <c r="H446" s="261"/>
      <c r="I446" s="261"/>
      <c r="J446" s="261"/>
      <c r="K446" s="261"/>
      <c r="L446" s="261"/>
      <c r="M446" s="261"/>
      <c r="N446" s="261"/>
      <c r="O446" s="261"/>
      <c r="P446" s="261"/>
      <c r="Q446" s="261"/>
      <c r="R446" s="261"/>
      <c r="S446" s="261"/>
      <c r="T446" s="262" t="str">
        <f>IF(COUNT(H446:S446)=0,"",SUMPRODUCT(ROUND(H446:S446,1)))</f>
        <v/>
      </c>
      <c r="U446" s="621"/>
      <c r="V446" s="622"/>
      <c r="W446" s="622"/>
      <c r="X446" s="622"/>
      <c r="Y446" s="622"/>
      <c r="Z446" s="623"/>
      <c r="AA446" s="257"/>
      <c r="AB446" s="257"/>
      <c r="AC446" s="257"/>
      <c r="AD446" s="299"/>
      <c r="AE446" s="299"/>
      <c r="AF446" s="268"/>
      <c r="AG446" s="268"/>
      <c r="AH446" s="268"/>
      <c r="AI446" s="271"/>
      <c r="AJ446" s="271"/>
      <c r="AK446" s="271"/>
      <c r="AL446" s="271"/>
      <c r="AM446" s="271"/>
      <c r="AN446" s="271"/>
      <c r="AO446" s="271"/>
      <c r="AP446" s="271"/>
      <c r="AQ446" s="271"/>
      <c r="AR446" s="271"/>
      <c r="AS446" s="271"/>
      <c r="AT446" s="271"/>
      <c r="AU446" s="272"/>
      <c r="AX446" s="569" t="str">
        <f>IF(C462="","",C462)</f>
        <v/>
      </c>
      <c r="AY446" s="569"/>
      <c r="AZ446" s="587" t="str">
        <f>IF(E462="","",E462)</f>
        <v/>
      </c>
      <c r="BA446" s="590" t="str">
        <f ca="1">IF(F462="","",F462)</f>
        <v/>
      </c>
      <c r="BB446" s="590"/>
      <c r="BC446" s="590"/>
      <c r="BD446" s="587" t="str">
        <f>IF(I462="","",I462)</f>
        <v/>
      </c>
      <c r="BE446" s="578" t="e">
        <f>IF(#REF!="発電事業者","送電電力（MW）","受電電力（MW）")</f>
        <v>#REF!</v>
      </c>
      <c r="BF446" s="579"/>
      <c r="BG446" s="331" t="str">
        <f>IF(COUNT(BG428,L462)=2,ROUND(BG428*L462/SUM(L459:L468),#REF!),"")</f>
        <v/>
      </c>
      <c r="BH446" s="331" t="str">
        <f>IF(COUNT(BH428,M462)=2,ROUND(BH428*M462/SUM(M459:M468),#REF!),"")</f>
        <v/>
      </c>
      <c r="BI446" s="331" t="str">
        <f>IF(COUNT(BI428,N462)=2,ROUND(BI428*N462/SUM(N459:N468),#REF!),"")</f>
        <v/>
      </c>
      <c r="BJ446" s="331" t="str">
        <f>IF(COUNT(BJ428,O462)=2,ROUND(BJ428*O462/SUM(O459:O468),#REF!),"")</f>
        <v/>
      </c>
      <c r="BK446" s="331" t="str">
        <f>IF(COUNT(BK428,P462)=2,ROUND(BK428*P462/SUM(P459:P468),#REF!),"")</f>
        <v/>
      </c>
      <c r="BL446" s="331" t="str">
        <f>IF(COUNT(BL428,Q462)=2,ROUND(BL428*Q462/SUM(Q459:Q468),#REF!),"")</f>
        <v/>
      </c>
      <c r="BM446" s="331" t="str">
        <f>IF(COUNT(BM428,R462)=2,ROUND(BM428*R462/SUM(R459:R468),#REF!),"")</f>
        <v/>
      </c>
      <c r="BN446" s="331" t="str">
        <f>IF(COUNT(BN428,S462)=2,ROUND(BN428*S462/SUM(S459:S468),#REF!),"")</f>
        <v/>
      </c>
      <c r="BO446" s="331" t="str">
        <f>IF(COUNT(BO428,T462)=2,ROUND(BO428*T462/SUM(T459:T468),#REF!),"")</f>
        <v/>
      </c>
      <c r="BP446" s="331" t="str">
        <f>IF(COUNT(BP428,U462)=2,ROUND(BP428*U462/SUM(U459:U468),#REF!),"")</f>
        <v/>
      </c>
      <c r="BQ446" s="331" t="str">
        <f>IF(COUNT(BQ428,V462)=2,ROUND(BQ428*V462/SUM(V459:V468),#REF!),"")</f>
        <v/>
      </c>
      <c r="BR446" s="331" t="str">
        <f>IF(COUNT(BR428,W462)=2,ROUND(BR428*W462/SUM(W459:W468),#REF!),"")</f>
        <v/>
      </c>
      <c r="BS446" s="569" t="e">
        <f>IF(#REF!="発電事業者","送電電力（MW）","受電電力（MW）")</f>
        <v>#REF!</v>
      </c>
      <c r="BT446" s="569"/>
      <c r="BU446" s="569"/>
      <c r="BV446" s="333" t="s">
        <v>171</v>
      </c>
      <c r="BW446" s="580"/>
      <c r="BX446" s="580"/>
      <c r="BY446" s="331" t="str">
        <f>IF(COUNT(BY428,X462)=2,ROUND(BY428*X462/SUM(X459:X468),#REF!),"")</f>
        <v/>
      </c>
      <c r="BZ446" s="331" t="str">
        <f>IF(COUNT(BZ428,Y462)=2,ROUND(BZ428*Y462/SUM(Y459:Y468),#REF!),"")</f>
        <v/>
      </c>
      <c r="CA446" s="331" t="str">
        <f>IF(COUNT(CA428,Z462)=2,ROUND(CA428*Z462/SUM(Z459:Z468),#REF!),"")</f>
        <v/>
      </c>
      <c r="CB446" s="331" t="str">
        <f>IF(COUNT(CB428,AA462)=2,ROUND(CB428*AA462/SUM(AA459:AA468),#REF!),"")</f>
        <v/>
      </c>
      <c r="CC446" s="331" t="str">
        <f>IF(COUNT(CC428,AB462)=2,ROUND(CC428*AB462/SUM(AB459:AB468),#REF!),"")</f>
        <v/>
      </c>
      <c r="CD446" s="331" t="str">
        <f>IF(COUNT(CD428,AC462)=2,ROUND(CD428*AC462/SUM(AC459:AC468),#REF!),"")</f>
        <v/>
      </c>
      <c r="CE446" s="331" t="str">
        <f>IF(COUNT(CE428,AD462)=2,ROUND(CE428*AD462/SUM(AD459:AD468),#REF!),"")</f>
        <v/>
      </c>
      <c r="CF446" s="331" t="str">
        <f>IF(COUNT(CF428,AE462)=2,ROUND(CF428*AE462/SUM(AE459:AE468),#REF!),"")</f>
        <v/>
      </c>
      <c r="CG446" s="331" t="str">
        <f>IF(COUNT(CG428,AF462)=2,ROUND(CG428*AF462/SUM(AF459:AF468),#REF!),"")</f>
        <v/>
      </c>
      <c r="CH446" s="563" t="s">
        <v>118</v>
      </c>
      <c r="CI446" s="563"/>
      <c r="CJ446" s="563"/>
      <c r="CK446" s="563"/>
      <c r="CL446" s="563"/>
      <c r="CM446" s="563"/>
      <c r="CN446" s="563"/>
      <c r="CO446" s="563"/>
      <c r="CP446" s="563"/>
      <c r="CQ446" s="563"/>
    </row>
    <row r="447" spans="3:95" s="243" customFormat="1" ht="13.5" customHeight="1">
      <c r="C447" s="604" t="e">
        <f>DATE(#REF!+7,1,1)</f>
        <v>#REF!</v>
      </c>
      <c r="D447" s="605"/>
      <c r="E447" s="613" t="s">
        <v>198</v>
      </c>
      <c r="F447" s="614"/>
      <c r="G447" s="615"/>
      <c r="H447" s="256"/>
      <c r="I447" s="256"/>
      <c r="J447" s="256"/>
      <c r="K447" s="256"/>
      <c r="L447" s="256"/>
      <c r="M447" s="256"/>
      <c r="N447" s="256"/>
      <c r="O447" s="256"/>
      <c r="P447" s="256"/>
      <c r="Q447" s="256"/>
      <c r="R447" s="256"/>
      <c r="S447" s="256"/>
      <c r="T447" s="255"/>
      <c r="U447" s="621"/>
      <c r="V447" s="622"/>
      <c r="W447" s="622"/>
      <c r="X447" s="622"/>
      <c r="Y447" s="622"/>
      <c r="Z447" s="623"/>
      <c r="AA447" s="257"/>
      <c r="AB447" s="257"/>
      <c r="AC447" s="257"/>
      <c r="AD447" s="299"/>
      <c r="AE447" s="299"/>
      <c r="AF447" s="268"/>
      <c r="AG447" s="268"/>
      <c r="AH447" s="268"/>
      <c r="AI447" s="257"/>
      <c r="AJ447" s="257"/>
      <c r="AK447" s="257"/>
      <c r="AL447" s="257"/>
      <c r="AM447" s="257"/>
      <c r="AN447" s="257"/>
      <c r="AO447" s="257"/>
      <c r="AP447" s="257"/>
      <c r="AQ447" s="257"/>
      <c r="AR447" s="257"/>
      <c r="AS447" s="257"/>
      <c r="AT447" s="257"/>
      <c r="AU447" s="257"/>
      <c r="AX447" s="569"/>
      <c r="AY447" s="569"/>
      <c r="AZ447" s="588"/>
      <c r="BA447" s="590"/>
      <c r="BB447" s="590"/>
      <c r="BC447" s="590"/>
      <c r="BD447" s="588"/>
      <c r="BE447" s="583"/>
      <c r="BF447" s="584"/>
      <c r="BG447" s="259"/>
      <c r="BH447" s="259"/>
      <c r="BI447" s="259"/>
      <c r="BJ447" s="259"/>
      <c r="BK447" s="259"/>
      <c r="BL447" s="259"/>
      <c r="BM447" s="259"/>
      <c r="BN447" s="259"/>
      <c r="BO447" s="259"/>
      <c r="BP447" s="259"/>
      <c r="BQ447" s="259"/>
      <c r="BR447" s="259"/>
      <c r="BS447" s="569"/>
      <c r="BT447" s="569"/>
      <c r="BU447" s="569"/>
      <c r="BV447" s="333" t="s">
        <v>172</v>
      </c>
      <c r="BW447" s="581"/>
      <c r="BX447" s="581"/>
      <c r="BY447" s="331" t="str">
        <f>IF(COUNT(BY429,X462)=2,ROUND(BY429*X462/SUM(X459:X468),#REF!),"")</f>
        <v/>
      </c>
      <c r="BZ447" s="331" t="str">
        <f>IF(COUNT(BZ429,Y462)=2,ROUND(BZ429*Y462/SUM(Y459:Y468),#REF!),"")</f>
        <v/>
      </c>
      <c r="CA447" s="331" t="str">
        <f>IF(COUNT(CA429,Z462)=2,ROUND(CA429*Z462/SUM(Z459:Z468),#REF!),"")</f>
        <v/>
      </c>
      <c r="CB447" s="331" t="str">
        <f>IF(COUNT(CB429,AA462)=2,ROUND(CB429*AA462/SUM(AA459:AA468),#REF!),"")</f>
        <v/>
      </c>
      <c r="CC447" s="331" t="str">
        <f>IF(COUNT(CC429,AB462)=2,ROUND(CC429*AB462/SUM(AB459:AB468),#REF!),"")</f>
        <v/>
      </c>
      <c r="CD447" s="331" t="str">
        <f>IF(COUNT(CD429,AC462)=2,ROUND(CD429*AC462/SUM(AC459:AC468),#REF!),"")</f>
        <v/>
      </c>
      <c r="CE447" s="331" t="str">
        <f>IF(COUNT(CE429,AD462)=2,ROUND(CE429*AD462/SUM(AD459:AD468),#REF!),"")</f>
        <v/>
      </c>
      <c r="CF447" s="331" t="str">
        <f>IF(COUNT(CF429,AE462)=2,ROUND(CF429*AE462/SUM(AE459:AE468),#REF!),"")</f>
        <v/>
      </c>
      <c r="CG447" s="331" t="str">
        <f>IF(COUNT(CG429,AF462)=2,ROUND(CG429*AF462/SUM(AF459:AF468),#REF!),"")</f>
        <v/>
      </c>
      <c r="CH447" s="564" t="str">
        <f>IF(CH446="","",CH446)</f>
        <v>地熱</v>
      </c>
      <c r="CI447" s="564"/>
      <c r="CJ447" s="564"/>
      <c r="CK447" s="564"/>
      <c r="CL447" s="564"/>
      <c r="CM447" s="564"/>
      <c r="CN447" s="564"/>
      <c r="CO447" s="564"/>
      <c r="CP447" s="564"/>
      <c r="CQ447" s="564"/>
    </row>
    <row r="448" spans="3:95" s="243" customFormat="1" ht="13.5" customHeight="1">
      <c r="C448" s="606"/>
      <c r="D448" s="607"/>
      <c r="E448" s="608" t="s">
        <v>212</v>
      </c>
      <c r="F448" s="609"/>
      <c r="G448" s="610"/>
      <c r="H448" s="261"/>
      <c r="I448" s="261"/>
      <c r="J448" s="261"/>
      <c r="K448" s="261"/>
      <c r="L448" s="261"/>
      <c r="M448" s="261"/>
      <c r="N448" s="261"/>
      <c r="O448" s="261"/>
      <c r="P448" s="261"/>
      <c r="Q448" s="261"/>
      <c r="R448" s="261"/>
      <c r="S448" s="261"/>
      <c r="T448" s="262" t="str">
        <f>IF(COUNT(H448:S448)=0,"",SUMPRODUCT(ROUND(H448:S448,1)))</f>
        <v/>
      </c>
      <c r="U448" s="621"/>
      <c r="V448" s="622"/>
      <c r="W448" s="622"/>
      <c r="X448" s="622"/>
      <c r="Y448" s="622"/>
      <c r="Z448" s="623"/>
      <c r="AA448" s="257"/>
      <c r="AB448" s="257"/>
      <c r="AC448" s="257"/>
      <c r="AD448" s="299"/>
      <c r="AE448" s="299"/>
      <c r="AF448" s="268"/>
      <c r="AG448" s="268"/>
      <c r="AH448" s="268"/>
      <c r="AI448" s="271"/>
      <c r="AJ448" s="271"/>
      <c r="AK448" s="271"/>
      <c r="AL448" s="271"/>
      <c r="AM448" s="271"/>
      <c r="AN448" s="271"/>
      <c r="AO448" s="271"/>
      <c r="AP448" s="271"/>
      <c r="AQ448" s="271"/>
      <c r="AR448" s="271"/>
      <c r="AS448" s="271"/>
      <c r="AT448" s="271"/>
      <c r="AU448" s="272"/>
      <c r="AX448" s="569"/>
      <c r="AY448" s="569"/>
      <c r="AZ448" s="589"/>
      <c r="BA448" s="590"/>
      <c r="BB448" s="590"/>
      <c r="BC448" s="590"/>
      <c r="BD448" s="589"/>
      <c r="BE448" s="585" t="e">
        <f>IF(#REF!="発電事業者","月間送電電力量（GWh）","月間受電電力量（GWh）")</f>
        <v>#REF!</v>
      </c>
      <c r="BF448" s="586"/>
      <c r="BG448" s="331" t="str">
        <f>IF(COUNT(BG430,L462)=2,ROUND(BG430*L462/SUM(L459:L468),#REF!),"")</f>
        <v/>
      </c>
      <c r="BH448" s="331" t="str">
        <f>IF(COUNT(BH430,M462)=2,ROUND(BH430*M462/SUM(M459:M468),#REF!),"")</f>
        <v/>
      </c>
      <c r="BI448" s="331" t="str">
        <f>IF(COUNT(BI430,N462)=2,ROUND(BI430*N462/SUM(N459:N468),#REF!),"")</f>
        <v/>
      </c>
      <c r="BJ448" s="331" t="str">
        <f>IF(COUNT(BJ430,O462)=2,ROUND(BJ430*O462/SUM(O459:O468),#REF!),"")</f>
        <v/>
      </c>
      <c r="BK448" s="331" t="str">
        <f>IF(COUNT(BK430,P462)=2,ROUND(BK430*P462/SUM(P459:P468),#REF!),"")</f>
        <v/>
      </c>
      <c r="BL448" s="331" t="str">
        <f>IF(COUNT(BL430,Q462)=2,ROUND(BL430*Q462/SUM(Q459:Q468),#REF!),"")</f>
        <v/>
      </c>
      <c r="BM448" s="331" t="str">
        <f>IF(COUNT(BM430,R462)=2,ROUND(BM430*R462/SUM(R459:R468),#REF!),"")</f>
        <v/>
      </c>
      <c r="BN448" s="331" t="str">
        <f>IF(COUNT(BN430,S462)=2,ROUND(BN430*S462/SUM(S459:S468),#REF!),"")</f>
        <v/>
      </c>
      <c r="BO448" s="331" t="str">
        <f>IF(COUNT(BO430,T462)=2,ROUND(BO430*T462/SUM(T459:T468),#REF!),"")</f>
        <v/>
      </c>
      <c r="BP448" s="331" t="str">
        <f>IF(COUNT(BP430,U462)=2,ROUND(BP430*U462/SUM(U459:U468),#REF!),"")</f>
        <v/>
      </c>
      <c r="BQ448" s="331" t="str">
        <f>IF(COUNT(BQ430,V462)=2,ROUND(BQ430*V462/SUM(V459:V468),#REF!),"")</f>
        <v/>
      </c>
      <c r="BR448" s="331" t="str">
        <f>IF(COUNT(BR430,W462)=2,ROUND(BR430*W462/SUM(W459:W468),#REF!),"")</f>
        <v/>
      </c>
      <c r="BS448" s="569" t="e">
        <f>IF(#REF!="発電事業者","年間送電電力量（GWh）","年間受電電力量（GWh）")</f>
        <v>#REF!</v>
      </c>
      <c r="BT448" s="569"/>
      <c r="BU448" s="569"/>
      <c r="BV448" s="333" t="s">
        <v>25</v>
      </c>
      <c r="BW448" s="582"/>
      <c r="BX448" s="582"/>
      <c r="BY448" s="331" t="str">
        <f>IF(COUNT(BY430,X462)=2,ROUND(BY430*X462/SUM(X459:X468),#REF!),"")</f>
        <v/>
      </c>
      <c r="BZ448" s="331" t="str">
        <f>IF(COUNT(BZ430,Y462)=2,ROUND(BZ430*Y462/SUM(Y459:Y468),#REF!),"")</f>
        <v/>
      </c>
      <c r="CA448" s="331" t="str">
        <f>IF(COUNT(CA430,Z462)=2,ROUND(CA430*Z462/SUM(Z459:Z468),#REF!),"")</f>
        <v/>
      </c>
      <c r="CB448" s="331" t="str">
        <f>IF(COUNT(CB430,AA462)=2,ROUND(CB430*AA462/SUM(AA459:AA468),#REF!),"")</f>
        <v/>
      </c>
      <c r="CC448" s="331" t="str">
        <f>IF(COUNT(CC430,AB462)=2,ROUND(CC430*AB462/SUM(AB459:AB468),#REF!),"")</f>
        <v/>
      </c>
      <c r="CD448" s="331" t="str">
        <f>IF(COUNT(CD430,AC462)=2,ROUND(CD430*AC462/SUM(AC459:AC468),#REF!),"")</f>
        <v/>
      </c>
      <c r="CE448" s="331" t="str">
        <f>IF(COUNT(CE430,AD462)=2,ROUND(CE430*AD462/SUM(AD459:AD468),#REF!),"")</f>
        <v/>
      </c>
      <c r="CF448" s="331" t="str">
        <f>IF(COUNT(CF430,AE462)=2,ROUND(CF430*AE462/SUM(AE459:AE468),#REF!),"")</f>
        <v/>
      </c>
      <c r="CG448" s="331" t="str">
        <f>IF(COUNT(CG430,AF462)=2,ROUND(CG430*AF462/SUM(AF459:AF468),#REF!),"")</f>
        <v/>
      </c>
      <c r="CH448" s="565" t="str">
        <f>IF(COUNTA(AG462)=0,"",AG462)</f>
        <v/>
      </c>
      <c r="CI448" s="565"/>
      <c r="CJ448" s="565"/>
      <c r="CK448" s="565"/>
      <c r="CL448" s="565"/>
      <c r="CM448" s="565"/>
      <c r="CN448" s="565"/>
      <c r="CO448" s="565"/>
      <c r="CP448" s="565"/>
      <c r="CQ448" s="565"/>
    </row>
    <row r="449" spans="3:97" s="243" customFormat="1" ht="13.5" customHeight="1">
      <c r="C449" s="604" t="e">
        <f>DATE(#REF!+8,1,1)</f>
        <v>#REF!</v>
      </c>
      <c r="D449" s="605"/>
      <c r="E449" s="613" t="s">
        <v>198</v>
      </c>
      <c r="F449" s="614"/>
      <c r="G449" s="615"/>
      <c r="H449" s="256"/>
      <c r="I449" s="256"/>
      <c r="J449" s="256"/>
      <c r="K449" s="256"/>
      <c r="L449" s="256"/>
      <c r="M449" s="256"/>
      <c r="N449" s="256"/>
      <c r="O449" s="256"/>
      <c r="P449" s="256"/>
      <c r="Q449" s="256"/>
      <c r="R449" s="256"/>
      <c r="S449" s="256"/>
      <c r="T449" s="255"/>
      <c r="U449" s="621"/>
      <c r="V449" s="622"/>
      <c r="W449" s="622"/>
      <c r="X449" s="622"/>
      <c r="Y449" s="622"/>
      <c r="Z449" s="623"/>
      <c r="AA449" s="257"/>
      <c r="AB449" s="257"/>
      <c r="AC449" s="257"/>
      <c r="AD449" s="299"/>
      <c r="AE449" s="299"/>
      <c r="AF449" s="268"/>
      <c r="AG449" s="268"/>
      <c r="AH449" s="268"/>
      <c r="AI449" s="257"/>
      <c r="AJ449" s="257"/>
      <c r="AK449" s="257"/>
      <c r="AL449" s="257"/>
      <c r="AM449" s="257"/>
      <c r="AN449" s="257"/>
      <c r="AO449" s="257"/>
      <c r="AP449" s="257"/>
      <c r="AQ449" s="257"/>
      <c r="AR449" s="257"/>
      <c r="AS449" s="257"/>
      <c r="AT449" s="257"/>
      <c r="AU449" s="257"/>
      <c r="AX449" s="569" t="str">
        <f>IF(C463="","",C463)</f>
        <v/>
      </c>
      <c r="AY449" s="569"/>
      <c r="AZ449" s="587" t="str">
        <f>IF(E463="","",E463)</f>
        <v/>
      </c>
      <c r="BA449" s="590" t="str">
        <f ca="1">IF(F463="","",F463)</f>
        <v/>
      </c>
      <c r="BB449" s="590"/>
      <c r="BC449" s="590"/>
      <c r="BD449" s="587" t="str">
        <f>IF(I463="","",I463)</f>
        <v/>
      </c>
      <c r="BE449" s="578" t="e">
        <f>IF(#REF!="発電事業者","送電電力（MW）","受電電力（MW）")</f>
        <v>#REF!</v>
      </c>
      <c r="BF449" s="579"/>
      <c r="BG449" s="331" t="str">
        <f>IF(COUNT(BG428,L463)=2,ROUND(BG428*L463/SUM(L459:L468),#REF!),"")</f>
        <v/>
      </c>
      <c r="BH449" s="331" t="str">
        <f>IF(COUNT(BH428,M463)=2,ROUND(BH428*M463/SUM(M459:M468),#REF!),"")</f>
        <v/>
      </c>
      <c r="BI449" s="331" t="str">
        <f>IF(COUNT(BI428,N463)=2,ROUND(BI428*N463/SUM(N459:N468),#REF!),"")</f>
        <v/>
      </c>
      <c r="BJ449" s="331" t="str">
        <f>IF(COUNT(BJ428,O463)=2,ROUND(BJ428*O463/SUM(O459:O468),#REF!),"")</f>
        <v/>
      </c>
      <c r="BK449" s="331" t="str">
        <f>IF(COUNT(BK428,P463)=2,ROUND(BK428*P463/SUM(P459:P468),#REF!),"")</f>
        <v/>
      </c>
      <c r="BL449" s="331" t="str">
        <f>IF(COUNT(BL428,Q463)=2,ROUND(BL428*Q463/SUM(Q459:Q468),#REF!),"")</f>
        <v/>
      </c>
      <c r="BM449" s="331" t="str">
        <f>IF(COUNT(BM428,R463)=2,ROUND(BM428*R463/SUM(R459:R468),#REF!),"")</f>
        <v/>
      </c>
      <c r="BN449" s="331" t="str">
        <f>IF(COUNT(BN428,S463)=2,ROUND(BN428*S463/SUM(S459:S468),#REF!),"")</f>
        <v/>
      </c>
      <c r="BO449" s="331" t="str">
        <f>IF(COUNT(BO428,T463)=2,ROUND(BO428*T463/SUM(T459:T468),#REF!),"")</f>
        <v/>
      </c>
      <c r="BP449" s="331" t="str">
        <f>IF(COUNT(BP428,U463)=2,ROUND(BP428*U463/SUM(U459:U468),#REF!),"")</f>
        <v/>
      </c>
      <c r="BQ449" s="331" t="str">
        <f>IF(COUNT(BQ428,V463)=2,ROUND(BQ428*V463/SUM(V459:V468),#REF!),"")</f>
        <v/>
      </c>
      <c r="BR449" s="331" t="str">
        <f>IF(COUNT(BR428,W463)=2,ROUND(BR428*W463/SUM(W459:W468),#REF!),"")</f>
        <v/>
      </c>
      <c r="BS449" s="569" t="e">
        <f>IF(#REF!="発電事業者","送電電力（MW）","受電電力（MW）")</f>
        <v>#REF!</v>
      </c>
      <c r="BT449" s="569"/>
      <c r="BU449" s="569"/>
      <c r="BV449" s="333" t="s">
        <v>171</v>
      </c>
      <c r="BW449" s="580"/>
      <c r="BX449" s="580"/>
      <c r="BY449" s="331" t="str">
        <f>IF(COUNT(BY428,X463)=2,ROUND(BY428*X463/SUM(X459:X468),#REF!),"")</f>
        <v/>
      </c>
      <c r="BZ449" s="331" t="str">
        <f>IF(COUNT(BZ428,Y463)=2,ROUND(BZ428*Y463/SUM(Y459:Y468),#REF!),"")</f>
        <v/>
      </c>
      <c r="CA449" s="331" t="str">
        <f>IF(COUNT(CA428,Z463)=2,ROUND(CA428*Z463/SUM(Z459:Z468),#REF!),"")</f>
        <v/>
      </c>
      <c r="CB449" s="331" t="str">
        <f>IF(COUNT(CB428,AA463)=2,ROUND(CB428*AA463/SUM(AA459:AA468),#REF!),"")</f>
        <v/>
      </c>
      <c r="CC449" s="331" t="str">
        <f>IF(COUNT(CC428,AB463)=2,ROUND(CC428*AB463/SUM(AB459:AB468),#REF!),"")</f>
        <v/>
      </c>
      <c r="CD449" s="331" t="str">
        <f>IF(COUNT(CD428,AC463)=2,ROUND(CD428*AC463/SUM(AC459:AC468),#REF!),"")</f>
        <v/>
      </c>
      <c r="CE449" s="331" t="str">
        <f>IF(COUNT(CE428,AD463)=2,ROUND(CE428*AD463/SUM(AD459:AD468),#REF!),"")</f>
        <v/>
      </c>
      <c r="CF449" s="331" t="str">
        <f>IF(COUNT(CF428,AE463)=2,ROUND(CF428*AE463/SUM(AE459:AE468),#REF!),"")</f>
        <v/>
      </c>
      <c r="CG449" s="331" t="str">
        <f>IF(COUNT(CG428,AF463)=2,ROUND(CG428*AF463/SUM(AF459:AF468),#REF!),"")</f>
        <v/>
      </c>
      <c r="CH449" s="563" t="s">
        <v>118</v>
      </c>
      <c r="CI449" s="563"/>
      <c r="CJ449" s="563"/>
      <c r="CK449" s="563"/>
      <c r="CL449" s="563"/>
      <c r="CM449" s="563"/>
      <c r="CN449" s="563"/>
      <c r="CO449" s="563"/>
      <c r="CP449" s="563"/>
      <c r="CQ449" s="563"/>
    </row>
    <row r="450" spans="3:97" s="243" customFormat="1" ht="13.5" customHeight="1">
      <c r="C450" s="606"/>
      <c r="D450" s="607"/>
      <c r="E450" s="608" t="s">
        <v>212</v>
      </c>
      <c r="F450" s="609"/>
      <c r="G450" s="610"/>
      <c r="H450" s="261"/>
      <c r="I450" s="261"/>
      <c r="J450" s="261"/>
      <c r="K450" s="261"/>
      <c r="L450" s="261"/>
      <c r="M450" s="261"/>
      <c r="N450" s="261"/>
      <c r="O450" s="261"/>
      <c r="P450" s="261"/>
      <c r="Q450" s="261"/>
      <c r="R450" s="261"/>
      <c r="S450" s="261"/>
      <c r="T450" s="262" t="str">
        <f>IF(COUNT(H450:S450)=0,"",SUMPRODUCT(ROUND(H450:S450,1)))</f>
        <v/>
      </c>
      <c r="U450" s="624"/>
      <c r="V450" s="625"/>
      <c r="W450" s="625"/>
      <c r="X450" s="625"/>
      <c r="Y450" s="625"/>
      <c r="Z450" s="626"/>
      <c r="AA450" s="257"/>
      <c r="AB450" s="257"/>
      <c r="AC450" s="257"/>
      <c r="AD450" s="299"/>
      <c r="AE450" s="299"/>
      <c r="AF450" s="268"/>
      <c r="AG450" s="268"/>
      <c r="AH450" s="268"/>
      <c r="AI450" s="271"/>
      <c r="AJ450" s="271"/>
      <c r="AK450" s="271"/>
      <c r="AL450" s="271"/>
      <c r="AM450" s="271"/>
      <c r="AN450" s="271"/>
      <c r="AO450" s="271"/>
      <c r="AP450" s="271"/>
      <c r="AQ450" s="271"/>
      <c r="AR450" s="271"/>
      <c r="AS450" s="271"/>
      <c r="AT450" s="271"/>
      <c r="AU450" s="272"/>
      <c r="AX450" s="569"/>
      <c r="AY450" s="569"/>
      <c r="AZ450" s="588"/>
      <c r="BA450" s="590"/>
      <c r="BB450" s="590"/>
      <c r="BC450" s="590"/>
      <c r="BD450" s="588"/>
      <c r="BE450" s="583"/>
      <c r="BF450" s="584"/>
      <c r="BG450" s="259"/>
      <c r="BH450" s="259"/>
      <c r="BI450" s="259"/>
      <c r="BJ450" s="259"/>
      <c r="BK450" s="259"/>
      <c r="BL450" s="259"/>
      <c r="BM450" s="259"/>
      <c r="BN450" s="259"/>
      <c r="BO450" s="259"/>
      <c r="BP450" s="259"/>
      <c r="BQ450" s="259"/>
      <c r="BR450" s="259"/>
      <c r="BS450" s="569"/>
      <c r="BT450" s="569"/>
      <c r="BU450" s="569"/>
      <c r="BV450" s="333" t="s">
        <v>172</v>
      </c>
      <c r="BW450" s="581"/>
      <c r="BX450" s="581"/>
      <c r="BY450" s="331" t="str">
        <f>IF(COUNT(BY429,X463)=2,ROUND(BY429*X463/SUM(X459:X468),#REF!),"")</f>
        <v/>
      </c>
      <c r="BZ450" s="331" t="str">
        <f>IF(COUNT(BZ429,Y463)=2,ROUND(BZ429*Y463/SUM(Y459:Y468),#REF!),"")</f>
        <v/>
      </c>
      <c r="CA450" s="331" t="str">
        <f>IF(COUNT(CA429,Z463)=2,ROUND(CA429*Z463/SUM(Z459:Z468),#REF!),"")</f>
        <v/>
      </c>
      <c r="CB450" s="331" t="str">
        <f>IF(COUNT(CB429,AA463)=2,ROUND(CB429*AA463/SUM(AA459:AA468),#REF!),"")</f>
        <v/>
      </c>
      <c r="CC450" s="331" t="str">
        <f>IF(COUNT(CC429,AB463)=2,ROUND(CC429*AB463/SUM(AB459:AB468),#REF!),"")</f>
        <v/>
      </c>
      <c r="CD450" s="331" t="str">
        <f>IF(COUNT(CD429,AC463)=2,ROUND(CD429*AC463/SUM(AC459:AC468),#REF!),"")</f>
        <v/>
      </c>
      <c r="CE450" s="331" t="str">
        <f>IF(COUNT(CE429,AD463)=2,ROUND(CE429*AD463/SUM(AD459:AD468),#REF!),"")</f>
        <v/>
      </c>
      <c r="CF450" s="331" t="str">
        <f>IF(COUNT(CF429,AE463)=2,ROUND(CF429*AE463/SUM(AE459:AE468),#REF!),"")</f>
        <v/>
      </c>
      <c r="CG450" s="331" t="str">
        <f>IF(COUNT(CG429,AF463)=2,ROUND(CG429*AF463/SUM(AF459:AF468),#REF!),"")</f>
        <v/>
      </c>
      <c r="CH450" s="564" t="str">
        <f>IF(CH449="","",CH449)</f>
        <v>地熱</v>
      </c>
      <c r="CI450" s="564"/>
      <c r="CJ450" s="564"/>
      <c r="CK450" s="564"/>
      <c r="CL450" s="564"/>
      <c r="CM450" s="564"/>
      <c r="CN450" s="564"/>
      <c r="CO450" s="564"/>
      <c r="CP450" s="564"/>
      <c r="CQ450" s="564"/>
    </row>
    <row r="451" spans="3:97" s="243" customFormat="1" ht="13.5" customHeight="1">
      <c r="C451" s="604" t="e">
        <f>DATE(#REF!+9,1,1)</f>
        <v>#REF!</v>
      </c>
      <c r="D451" s="605"/>
      <c r="E451" s="613" t="s">
        <v>198</v>
      </c>
      <c r="F451" s="614"/>
      <c r="G451" s="615"/>
      <c r="H451" s="256"/>
      <c r="I451" s="256"/>
      <c r="J451" s="256"/>
      <c r="K451" s="256"/>
      <c r="L451" s="256"/>
      <c r="M451" s="256"/>
      <c r="N451" s="256"/>
      <c r="O451" s="256"/>
      <c r="P451" s="256"/>
      <c r="Q451" s="256"/>
      <c r="R451" s="256"/>
      <c r="S451" s="256"/>
      <c r="T451" s="255"/>
      <c r="U451" s="613" t="s">
        <v>210</v>
      </c>
      <c r="V451" s="614"/>
      <c r="W451" s="614"/>
      <c r="X451" s="615"/>
      <c r="Y451" s="666"/>
      <c r="Z451" s="667"/>
      <c r="AA451" s="257"/>
      <c r="AB451" s="257"/>
      <c r="AC451" s="257"/>
      <c r="AD451" s="299"/>
      <c r="AE451" s="299"/>
      <c r="AF451" s="268"/>
      <c r="AG451" s="268"/>
      <c r="AH451" s="268"/>
      <c r="AI451" s="257"/>
      <c r="AJ451" s="257"/>
      <c r="AK451" s="257"/>
      <c r="AL451" s="257"/>
      <c r="AM451" s="257"/>
      <c r="AN451" s="257"/>
      <c r="AO451" s="257"/>
      <c r="AP451" s="257"/>
      <c r="AQ451" s="257"/>
      <c r="AR451" s="257"/>
      <c r="AS451" s="257"/>
      <c r="AT451" s="257"/>
      <c r="AU451" s="257"/>
      <c r="AX451" s="569"/>
      <c r="AY451" s="569"/>
      <c r="AZ451" s="589"/>
      <c r="BA451" s="590"/>
      <c r="BB451" s="590"/>
      <c r="BC451" s="590"/>
      <c r="BD451" s="589"/>
      <c r="BE451" s="585" t="e">
        <f>IF(#REF!="発電事業者","月間送電電力量（GWh）","月間受電電力量（GWh）")</f>
        <v>#REF!</v>
      </c>
      <c r="BF451" s="586"/>
      <c r="BG451" s="331" t="str">
        <f>IF(COUNT(BG430,L463)=2,ROUND(BG430*L463/SUM(L459:L468),#REF!),"")</f>
        <v/>
      </c>
      <c r="BH451" s="331" t="str">
        <f>IF(COUNT(BH430,M463)=2,ROUND(BH430*M463/SUM(M459:M468),#REF!),"")</f>
        <v/>
      </c>
      <c r="BI451" s="331" t="str">
        <f>IF(COUNT(BI430,N463)=2,ROUND(BI430*N463/SUM(N459:N468),#REF!),"")</f>
        <v/>
      </c>
      <c r="BJ451" s="331" t="str">
        <f>IF(COUNT(BJ430,O463)=2,ROUND(BJ430*O463/SUM(O459:O468),#REF!),"")</f>
        <v/>
      </c>
      <c r="BK451" s="331" t="str">
        <f>IF(COUNT(BK430,P463)=2,ROUND(BK430*P463/SUM(P459:P468),#REF!),"")</f>
        <v/>
      </c>
      <c r="BL451" s="331" t="str">
        <f>IF(COUNT(BL430,Q463)=2,ROUND(BL430*Q463/SUM(Q459:Q468),#REF!),"")</f>
        <v/>
      </c>
      <c r="BM451" s="331" t="str">
        <f>IF(COUNT(BM430,R463)=2,ROUND(BM430*R463/SUM(R459:R468),#REF!),"")</f>
        <v/>
      </c>
      <c r="BN451" s="331" t="str">
        <f>IF(COUNT(BN430,S463)=2,ROUND(BN430*S463/SUM(S459:S468),#REF!),"")</f>
        <v/>
      </c>
      <c r="BO451" s="331" t="str">
        <f>IF(COUNT(BO430,T463)=2,ROUND(BO430*T463/SUM(T459:T468),#REF!),"")</f>
        <v/>
      </c>
      <c r="BP451" s="331" t="str">
        <f>IF(COUNT(BP430,U463)=2,ROUND(BP430*U463/SUM(U459:U468),#REF!),"")</f>
        <v/>
      </c>
      <c r="BQ451" s="331" t="str">
        <f>IF(COUNT(BQ430,V463)=2,ROUND(BQ430*V463/SUM(V459:V468),#REF!),"")</f>
        <v/>
      </c>
      <c r="BR451" s="331" t="str">
        <f>IF(COUNT(BR430,W463)=2,ROUND(BR430*W463/SUM(W459:W468),#REF!),"")</f>
        <v/>
      </c>
      <c r="BS451" s="569" t="e">
        <f>IF(#REF!="発電事業者","年間送電電力量（GWh）","年間受電電力量（GWh）")</f>
        <v>#REF!</v>
      </c>
      <c r="BT451" s="569"/>
      <c r="BU451" s="569"/>
      <c r="BV451" s="333" t="s">
        <v>25</v>
      </c>
      <c r="BW451" s="582"/>
      <c r="BX451" s="582"/>
      <c r="BY451" s="331" t="str">
        <f>IF(COUNT(BY430,X463)=2,ROUND(BY430*X463/SUM(X459:X468),#REF!),"")</f>
        <v/>
      </c>
      <c r="BZ451" s="331" t="str">
        <f>IF(COUNT(BZ430,Y463)=2,ROUND(BZ430*Y463/SUM(Y459:Y468),#REF!),"")</f>
        <v/>
      </c>
      <c r="CA451" s="331" t="str">
        <f>IF(COUNT(CA430,Z463)=2,ROUND(CA430*Z463/SUM(Z459:Z468),#REF!),"")</f>
        <v/>
      </c>
      <c r="CB451" s="331" t="str">
        <f>IF(COUNT(CB430,AA463)=2,ROUND(CB430*AA463/SUM(AA459:AA468),#REF!),"")</f>
        <v/>
      </c>
      <c r="CC451" s="331" t="str">
        <f>IF(COUNT(CC430,AB463)=2,ROUND(CC430*AB463/SUM(AB459:AB468),#REF!),"")</f>
        <v/>
      </c>
      <c r="CD451" s="331" t="str">
        <f>IF(COUNT(CD430,AC463)=2,ROUND(CD430*AC463/SUM(AC459:AC468),#REF!),"")</f>
        <v/>
      </c>
      <c r="CE451" s="331" t="str">
        <f>IF(COUNT(CE430,AD463)=2,ROUND(CE430*AD463/SUM(AD459:AD468),#REF!),"")</f>
        <v/>
      </c>
      <c r="CF451" s="331" t="str">
        <f>IF(COUNT(CF430,AE463)=2,ROUND(CF430*AE463/SUM(AE459:AE468),#REF!),"")</f>
        <v/>
      </c>
      <c r="CG451" s="331" t="str">
        <f>IF(COUNT(CG430,AF463)=2,ROUND(CG430*AF463/SUM(AF459:AF468),#REF!),"")</f>
        <v/>
      </c>
      <c r="CH451" s="565" t="str">
        <f>IF(COUNTA(AG463)=0,"",AG463)</f>
        <v/>
      </c>
      <c r="CI451" s="565"/>
      <c r="CJ451" s="565"/>
      <c r="CK451" s="565"/>
      <c r="CL451" s="565"/>
      <c r="CM451" s="565"/>
      <c r="CN451" s="565"/>
      <c r="CO451" s="565"/>
      <c r="CP451" s="565"/>
      <c r="CQ451" s="565"/>
    </row>
    <row r="452" spans="3:97" s="243" customFormat="1" ht="13.5" customHeight="1">
      <c r="C452" s="606"/>
      <c r="D452" s="607"/>
      <c r="E452" s="608" t="s">
        <v>212</v>
      </c>
      <c r="F452" s="609"/>
      <c r="G452" s="610"/>
      <c r="H452" s="261"/>
      <c r="I452" s="261"/>
      <c r="J452" s="261"/>
      <c r="K452" s="261"/>
      <c r="L452" s="261"/>
      <c r="M452" s="261"/>
      <c r="N452" s="261"/>
      <c r="O452" s="261"/>
      <c r="P452" s="261"/>
      <c r="Q452" s="261"/>
      <c r="R452" s="261"/>
      <c r="S452" s="261"/>
      <c r="T452" s="262" t="str">
        <f>IF(COUNT(H452:S452)=0,"",SUMPRODUCT(ROUND(H452:S452,1)))</f>
        <v/>
      </c>
      <c r="U452" s="608" t="s">
        <v>211</v>
      </c>
      <c r="V452" s="609"/>
      <c r="W452" s="609"/>
      <c r="X452" s="610"/>
      <c r="Y452" s="664"/>
      <c r="Z452" s="665"/>
      <c r="AA452" s="257"/>
      <c r="AB452" s="257"/>
      <c r="AC452" s="257"/>
      <c r="AD452" s="299"/>
      <c r="AE452" s="299"/>
      <c r="AF452" s="268"/>
      <c r="AG452" s="268"/>
      <c r="AH452" s="268"/>
      <c r="AI452" s="271"/>
      <c r="AJ452" s="271"/>
      <c r="AK452" s="271"/>
      <c r="AL452" s="271"/>
      <c r="AM452" s="271"/>
      <c r="AN452" s="271"/>
      <c r="AO452" s="271"/>
      <c r="AP452" s="271"/>
      <c r="AQ452" s="271"/>
      <c r="AR452" s="271"/>
      <c r="AS452" s="271"/>
      <c r="AT452" s="271"/>
      <c r="AU452" s="272"/>
      <c r="AX452" s="569" t="str">
        <f>IF(C464="","",C464)</f>
        <v/>
      </c>
      <c r="AY452" s="569"/>
      <c r="AZ452" s="587" t="str">
        <f>IF(E464="","",E464)</f>
        <v/>
      </c>
      <c r="BA452" s="590" t="str">
        <f ca="1">IF(F464="","",F464)</f>
        <v/>
      </c>
      <c r="BB452" s="590"/>
      <c r="BC452" s="590"/>
      <c r="BD452" s="587" t="str">
        <f>IF(I464="","",I464)</f>
        <v/>
      </c>
      <c r="BE452" s="578" t="e">
        <f>IF(#REF!="発電事業者","送電電力（MW）","受電電力（MW）")</f>
        <v>#REF!</v>
      </c>
      <c r="BF452" s="579"/>
      <c r="BG452" s="331" t="str">
        <f>IF(COUNT(BG428,L464)=2,ROUND(BG428*L464/SUM(L459:L468),#REF!),"")</f>
        <v/>
      </c>
      <c r="BH452" s="331" t="str">
        <f>IF(COUNT(BH428,M464)=2,ROUND(BH428*M464/SUM(M459:M468),#REF!),"")</f>
        <v/>
      </c>
      <c r="BI452" s="331" t="str">
        <f>IF(COUNT(BI428,N464)=2,ROUND(BI428*N464/SUM(N459:N468),#REF!),"")</f>
        <v/>
      </c>
      <c r="BJ452" s="331" t="str">
        <f>IF(COUNT(BJ428,O464)=2,ROUND(BJ428*O464/SUM(O459:O468),#REF!),"")</f>
        <v/>
      </c>
      <c r="BK452" s="331" t="str">
        <f>IF(COUNT(BK428,P464)=2,ROUND(BK428*P464/SUM(P459:P468),#REF!),"")</f>
        <v/>
      </c>
      <c r="BL452" s="331" t="str">
        <f>IF(COUNT(BL428,Q464)=2,ROUND(BL428*Q464/SUM(Q459:Q468),#REF!),"")</f>
        <v/>
      </c>
      <c r="BM452" s="331" t="str">
        <f>IF(COUNT(BM428,R464)=2,ROUND(BM428*R464/SUM(R459:R468),#REF!),"")</f>
        <v/>
      </c>
      <c r="BN452" s="331" t="str">
        <f>IF(COUNT(BN428,S464)=2,ROUND(BN428*S464/SUM(S459:S468),#REF!),"")</f>
        <v/>
      </c>
      <c r="BO452" s="331" t="str">
        <f>IF(COUNT(BO428,T464)=2,ROUND(BO428*T464/SUM(T459:T468),#REF!),"")</f>
        <v/>
      </c>
      <c r="BP452" s="331" t="str">
        <f>IF(COUNT(BP428,U464)=2,ROUND(BP428*U464/SUM(U459:U468),#REF!),"")</f>
        <v/>
      </c>
      <c r="BQ452" s="331" t="str">
        <f>IF(COUNT(BQ428,V464)=2,ROUND(BQ428*V464/SUM(V459:V468),#REF!),"")</f>
        <v/>
      </c>
      <c r="BR452" s="331" t="str">
        <f>IF(COUNT(BR428,W464)=2,ROUND(BR428*W464/SUM(W459:W468),#REF!),"")</f>
        <v/>
      </c>
      <c r="BS452" s="569" t="e">
        <f>IF(#REF!="発電事業者","送電電力（MW）","受電電力（MW）")</f>
        <v>#REF!</v>
      </c>
      <c r="BT452" s="569"/>
      <c r="BU452" s="569"/>
      <c r="BV452" s="333" t="s">
        <v>171</v>
      </c>
      <c r="BW452" s="580"/>
      <c r="BX452" s="580"/>
      <c r="BY452" s="331" t="str">
        <f>IF(COUNT(BY428,X464)=2,ROUND(BY428*X464/SUM(X459:X468),#REF!),"")</f>
        <v/>
      </c>
      <c r="BZ452" s="331" t="str">
        <f>IF(COUNT(BZ428,Y464)=2,ROUND(BZ428*Y464/SUM(Y459:Y468),#REF!),"")</f>
        <v/>
      </c>
      <c r="CA452" s="331" t="str">
        <f>IF(COUNT(CA428,Z464)=2,ROUND(CA428*Z464/SUM(Z459:Z468),#REF!),"")</f>
        <v/>
      </c>
      <c r="CB452" s="331" t="str">
        <f>IF(COUNT(CB428,AA464)=2,ROUND(CB428*AA464/SUM(AA459:AA468),#REF!),"")</f>
        <v/>
      </c>
      <c r="CC452" s="331" t="str">
        <f>IF(COUNT(CC428,AB464)=2,ROUND(CC428*AB464/SUM(AB459:AB468),#REF!),"")</f>
        <v/>
      </c>
      <c r="CD452" s="331" t="str">
        <f>IF(COUNT(CD428,AC464)=2,ROUND(CD428*AC464/SUM(AC459:AC468),#REF!),"")</f>
        <v/>
      </c>
      <c r="CE452" s="331" t="str">
        <f>IF(COUNT(CE428,AD464)=2,ROUND(CE428*AD464/SUM(AD459:AD468),#REF!),"")</f>
        <v/>
      </c>
      <c r="CF452" s="331" t="str">
        <f>IF(COUNT(CF428,AE464)=2,ROUND(CF428*AE464/SUM(AE459:AE468),#REF!),"")</f>
        <v/>
      </c>
      <c r="CG452" s="331" t="str">
        <f>IF(COUNT(CG428,AF464)=2,ROUND(CG428*AF464/SUM(AF459:AF468),#REF!),"")</f>
        <v/>
      </c>
      <c r="CH452" s="563" t="s">
        <v>118</v>
      </c>
      <c r="CI452" s="563"/>
      <c r="CJ452" s="563"/>
      <c r="CK452" s="563"/>
      <c r="CL452" s="563"/>
      <c r="CM452" s="563"/>
      <c r="CN452" s="563"/>
      <c r="CO452" s="563"/>
      <c r="CP452" s="563"/>
      <c r="CQ452" s="563"/>
    </row>
    <row r="453" spans="3:97" s="243" customFormat="1" ht="13.5" customHeight="1">
      <c r="C453" s="273"/>
      <c r="D453" s="273"/>
      <c r="E453" s="245"/>
      <c r="F453" s="245"/>
      <c r="G453" s="245"/>
      <c r="H453" s="257"/>
      <c r="I453" s="257"/>
      <c r="J453" s="257"/>
      <c r="K453" s="257"/>
      <c r="L453" s="257"/>
      <c r="M453" s="257"/>
      <c r="N453" s="257"/>
      <c r="O453" s="257"/>
      <c r="P453" s="257"/>
      <c r="Q453" s="257"/>
      <c r="R453" s="257"/>
      <c r="S453" s="257"/>
      <c r="T453" s="257"/>
      <c r="U453" s="245"/>
      <c r="V453" s="245"/>
      <c r="W453" s="245"/>
      <c r="X453" s="245"/>
      <c r="Y453" s="274"/>
      <c r="Z453" s="274"/>
      <c r="AA453" s="257"/>
      <c r="AB453" s="257"/>
      <c r="AC453" s="257"/>
      <c r="AD453" s="273"/>
      <c r="AE453" s="273"/>
      <c r="AF453" s="245"/>
      <c r="AG453" s="245"/>
      <c r="AH453" s="245"/>
      <c r="AI453" s="271"/>
      <c r="AJ453" s="271"/>
      <c r="AK453" s="271"/>
      <c r="AL453" s="271"/>
      <c r="AM453" s="271"/>
      <c r="AN453" s="271"/>
      <c r="AO453" s="271"/>
      <c r="AP453" s="271"/>
      <c r="AQ453" s="271"/>
      <c r="AR453" s="271"/>
      <c r="AS453" s="271"/>
      <c r="AT453" s="271"/>
      <c r="AU453" s="272"/>
      <c r="AV453" s="275"/>
      <c r="AX453" s="569"/>
      <c r="AY453" s="569"/>
      <c r="AZ453" s="588"/>
      <c r="BA453" s="590"/>
      <c r="BB453" s="590"/>
      <c r="BC453" s="590"/>
      <c r="BD453" s="588"/>
      <c r="BE453" s="583"/>
      <c r="BF453" s="584"/>
      <c r="BG453" s="259"/>
      <c r="BH453" s="259"/>
      <c r="BI453" s="259"/>
      <c r="BJ453" s="259"/>
      <c r="BK453" s="259"/>
      <c r="BL453" s="259"/>
      <c r="BM453" s="259"/>
      <c r="BN453" s="259"/>
      <c r="BO453" s="259"/>
      <c r="BP453" s="259"/>
      <c r="BQ453" s="259"/>
      <c r="BR453" s="259"/>
      <c r="BS453" s="569"/>
      <c r="BT453" s="569"/>
      <c r="BU453" s="569"/>
      <c r="BV453" s="333" t="s">
        <v>172</v>
      </c>
      <c r="BW453" s="581"/>
      <c r="BX453" s="581"/>
      <c r="BY453" s="331" t="str">
        <f>IF(COUNT(BY429,X464)=2,ROUND(BY429*X464/SUM(X459:X468),#REF!),"")</f>
        <v/>
      </c>
      <c r="BZ453" s="331" t="str">
        <f>IF(COUNT(BZ429,Y464)=2,ROUND(BZ429*Y464/SUM(Y459:Y468),#REF!),"")</f>
        <v/>
      </c>
      <c r="CA453" s="331" t="str">
        <f>IF(COUNT(CA429,Z464)=2,ROUND(CA429*Z464/SUM(Z459:Z468),#REF!),"")</f>
        <v/>
      </c>
      <c r="CB453" s="331" t="str">
        <f>IF(COUNT(CB429,AA464)=2,ROUND(CB429*AA464/SUM(AA459:AA468),#REF!),"")</f>
        <v/>
      </c>
      <c r="CC453" s="331" t="str">
        <f>IF(COUNT(CC429,AB464)=2,ROUND(CC429*AB464/SUM(AB459:AB468),#REF!),"")</f>
        <v/>
      </c>
      <c r="CD453" s="331" t="str">
        <f>IF(COUNT(CD429,AC464)=2,ROUND(CD429*AC464/SUM(AC459:AC468),#REF!),"")</f>
        <v/>
      </c>
      <c r="CE453" s="331" t="str">
        <f>IF(COUNT(CE429,AD464)=2,ROUND(CE429*AD464/SUM(AD459:AD468),#REF!),"")</f>
        <v/>
      </c>
      <c r="CF453" s="331" t="str">
        <f>IF(COUNT(CF429,AE464)=2,ROUND(CF429*AE464/SUM(AE459:AE468),#REF!),"")</f>
        <v/>
      </c>
      <c r="CG453" s="331" t="str">
        <f>IF(COUNT(CG429,AF464)=2,ROUND(CG429*AF464/SUM(AF459:AF468),#REF!),"")</f>
        <v/>
      </c>
      <c r="CH453" s="564" t="str">
        <f>IF(CH452="","",CH452)</f>
        <v>地熱</v>
      </c>
      <c r="CI453" s="564"/>
      <c r="CJ453" s="564"/>
      <c r="CK453" s="564"/>
      <c r="CL453" s="564"/>
      <c r="CM453" s="564"/>
      <c r="CN453" s="564"/>
      <c r="CO453" s="564"/>
      <c r="CP453" s="564"/>
      <c r="CQ453" s="564"/>
      <c r="CR453" s="271"/>
      <c r="CS453" s="271"/>
    </row>
    <row r="454" spans="3:97" s="243" customFormat="1" ht="13.5" customHeight="1">
      <c r="I454" s="257"/>
      <c r="J454" s="257"/>
      <c r="K454" s="257"/>
      <c r="L454" s="257"/>
      <c r="M454" s="257"/>
      <c r="N454" s="257"/>
      <c r="O454" s="257"/>
      <c r="P454" s="257"/>
      <c r="Q454" s="257"/>
      <c r="R454" s="257"/>
      <c r="S454" s="257"/>
      <c r="T454" s="257"/>
      <c r="U454" s="245"/>
      <c r="V454" s="245"/>
      <c r="W454" s="245"/>
      <c r="X454" s="245"/>
      <c r="Y454" s="274"/>
      <c r="Z454" s="274"/>
      <c r="AA454" s="257"/>
      <c r="AB454" s="257"/>
      <c r="AC454" s="257"/>
      <c r="AD454" s="273"/>
      <c r="AE454" s="273"/>
      <c r="AF454" s="245"/>
      <c r="AG454" s="245"/>
      <c r="AH454" s="245"/>
      <c r="AI454" s="271"/>
      <c r="AJ454" s="271"/>
      <c r="AK454" s="271"/>
      <c r="AL454" s="271"/>
      <c r="AM454" s="271"/>
      <c r="AN454" s="271"/>
      <c r="AO454" s="271"/>
      <c r="AP454" s="271"/>
      <c r="AQ454" s="271"/>
      <c r="AR454" s="271"/>
      <c r="AS454" s="271"/>
      <c r="AT454" s="271"/>
      <c r="AU454" s="272"/>
      <c r="AV454" s="257"/>
      <c r="AX454" s="569"/>
      <c r="AY454" s="569"/>
      <c r="AZ454" s="589"/>
      <c r="BA454" s="590"/>
      <c r="BB454" s="590"/>
      <c r="BC454" s="590"/>
      <c r="BD454" s="589"/>
      <c r="BE454" s="585" t="e">
        <f>IF(#REF!="発電事業者","月間送電電力量（GWh）","月間受電電力量（GWh）")</f>
        <v>#REF!</v>
      </c>
      <c r="BF454" s="586"/>
      <c r="BG454" s="331" t="str">
        <f>IF(COUNT(BG430,L464)=2,ROUND(BG430*L464/SUM(L459:L468),#REF!),"")</f>
        <v/>
      </c>
      <c r="BH454" s="331" t="str">
        <f>IF(COUNT(BH430,M464)=2,ROUND(BH430*M464/SUM(M459:M468),#REF!),"")</f>
        <v/>
      </c>
      <c r="BI454" s="331" t="str">
        <f>IF(COUNT(BI430,N464)=2,ROUND(BI430*N464/SUM(N459:N468),#REF!),"")</f>
        <v/>
      </c>
      <c r="BJ454" s="331" t="str">
        <f>IF(COUNT(BJ430,O464)=2,ROUND(BJ430*O464/SUM(O459:O468),#REF!),"")</f>
        <v/>
      </c>
      <c r="BK454" s="331" t="str">
        <f>IF(COUNT(BK430,P464)=2,ROUND(BK430*P464/SUM(P459:P468),#REF!),"")</f>
        <v/>
      </c>
      <c r="BL454" s="331" t="str">
        <f>IF(COUNT(BL430,Q464)=2,ROUND(BL430*Q464/SUM(Q459:Q468),#REF!),"")</f>
        <v/>
      </c>
      <c r="BM454" s="331" t="str">
        <f>IF(COUNT(BM430,R464)=2,ROUND(BM430*R464/SUM(R459:R468),#REF!),"")</f>
        <v/>
      </c>
      <c r="BN454" s="331" t="str">
        <f>IF(COUNT(BN430,S464)=2,ROUND(BN430*S464/SUM(S459:S468),#REF!),"")</f>
        <v/>
      </c>
      <c r="BO454" s="331" t="str">
        <f>IF(COUNT(BO430,T464)=2,ROUND(BO430*T464/SUM(T459:T468),#REF!),"")</f>
        <v/>
      </c>
      <c r="BP454" s="331" t="str">
        <f>IF(COUNT(BP430,U464)=2,ROUND(BP430*U464/SUM(U459:U468),#REF!),"")</f>
        <v/>
      </c>
      <c r="BQ454" s="331" t="str">
        <f>IF(COUNT(BQ430,V464)=2,ROUND(BQ430*V464/SUM(V459:V468),#REF!),"")</f>
        <v/>
      </c>
      <c r="BR454" s="331" t="str">
        <f>IF(COUNT(BR430,W464)=2,ROUND(BR430*W464/SUM(W459:W468),#REF!),"")</f>
        <v/>
      </c>
      <c r="BS454" s="569" t="e">
        <f>IF(#REF!="発電事業者","年間送電電力量（GWh）","年間受電電力量（GWh）")</f>
        <v>#REF!</v>
      </c>
      <c r="BT454" s="569"/>
      <c r="BU454" s="569"/>
      <c r="BV454" s="333" t="s">
        <v>25</v>
      </c>
      <c r="BW454" s="582"/>
      <c r="BX454" s="582"/>
      <c r="BY454" s="331" t="str">
        <f>IF(COUNT(BY430,X464)=2,ROUND(BY430*X464/SUM(X459:X468),#REF!),"")</f>
        <v/>
      </c>
      <c r="BZ454" s="331" t="str">
        <f>IF(COUNT(BZ430,Y464)=2,ROUND(BZ430*Y464/SUM(Y459:Y468),#REF!),"")</f>
        <v/>
      </c>
      <c r="CA454" s="331" t="str">
        <f>IF(COUNT(CA430,Z464)=2,ROUND(CA430*Z464/SUM(Z459:Z468),#REF!),"")</f>
        <v/>
      </c>
      <c r="CB454" s="331" t="str">
        <f>IF(COUNT(CB430,AA464)=2,ROUND(CB430*AA464/SUM(AA459:AA468),#REF!),"")</f>
        <v/>
      </c>
      <c r="CC454" s="331" t="str">
        <f>IF(COUNT(CC430,AB464)=2,ROUND(CC430*AB464/SUM(AB459:AB468),#REF!),"")</f>
        <v/>
      </c>
      <c r="CD454" s="331" t="str">
        <f>IF(COUNT(CD430,AC464)=2,ROUND(CD430*AC464/SUM(AC459:AC468),#REF!),"")</f>
        <v/>
      </c>
      <c r="CE454" s="331" t="str">
        <f>IF(COUNT(CE430,AD464)=2,ROUND(CE430*AD464/SUM(AD459:AD468),#REF!),"")</f>
        <v/>
      </c>
      <c r="CF454" s="331" t="str">
        <f>IF(COUNT(CF430,AE464)=2,ROUND(CF430*AE464/SUM(AE459:AE468),#REF!),"")</f>
        <v/>
      </c>
      <c r="CG454" s="331" t="str">
        <f>IF(COUNT(CG430,AF464)=2,ROUND(CG430*AF464/SUM(AF459:AF468),#REF!),"")</f>
        <v/>
      </c>
      <c r="CH454" s="565" t="str">
        <f>IF(COUNTA(AG464)=0,"",AG464)</f>
        <v/>
      </c>
      <c r="CI454" s="565"/>
      <c r="CJ454" s="565"/>
      <c r="CK454" s="565"/>
      <c r="CL454" s="565"/>
      <c r="CM454" s="565"/>
      <c r="CN454" s="565"/>
      <c r="CO454" s="565"/>
      <c r="CP454" s="565"/>
      <c r="CQ454" s="565"/>
    </row>
    <row r="455" spans="3:97" s="243" customFormat="1" ht="13.5" customHeight="1">
      <c r="C455" s="273"/>
      <c r="D455" s="273"/>
      <c r="E455" s="245"/>
      <c r="F455" s="245"/>
      <c r="G455" s="245"/>
      <c r="H455" s="257"/>
      <c r="I455" s="257"/>
      <c r="J455" s="257"/>
      <c r="K455" s="257"/>
      <c r="L455" s="257"/>
      <c r="M455" s="257"/>
      <c r="N455" s="257"/>
      <c r="O455" s="257"/>
      <c r="P455" s="257"/>
      <c r="Q455" s="257"/>
      <c r="R455" s="257"/>
      <c r="S455" s="257"/>
      <c r="T455" s="257"/>
      <c r="U455" s="257"/>
      <c r="V455" s="257"/>
      <c r="W455" s="257"/>
      <c r="X455" s="257"/>
      <c r="Y455" s="257"/>
      <c r="Z455" s="257"/>
      <c r="AA455" s="257"/>
      <c r="AB455" s="257"/>
      <c r="AC455" s="257"/>
      <c r="AD455" s="257"/>
      <c r="AE455" s="257"/>
      <c r="AF455" s="257"/>
      <c r="AG455" s="257"/>
      <c r="AH455" s="257"/>
      <c r="AI455" s="257"/>
      <c r="AJ455" s="257"/>
      <c r="AK455" s="257"/>
      <c r="AL455" s="257"/>
      <c r="AM455" s="257"/>
      <c r="AN455" s="257"/>
      <c r="AO455" s="257"/>
      <c r="AP455" s="257"/>
      <c r="AQ455" s="257"/>
      <c r="AR455" s="257"/>
      <c r="AS455" s="257"/>
      <c r="AT455" s="257"/>
      <c r="AU455" s="257"/>
      <c r="AV455" s="275"/>
      <c r="AX455" s="569" t="str">
        <f>IF(C465="","",C465)</f>
        <v/>
      </c>
      <c r="AY455" s="569"/>
      <c r="AZ455" s="587" t="str">
        <f>IF(E465="","",E465)</f>
        <v/>
      </c>
      <c r="BA455" s="590" t="str">
        <f ca="1">IF(F465="","",F465)</f>
        <v/>
      </c>
      <c r="BB455" s="590"/>
      <c r="BC455" s="590"/>
      <c r="BD455" s="587" t="str">
        <f>IF(I465="","",I465)</f>
        <v/>
      </c>
      <c r="BE455" s="578" t="e">
        <f>IF(#REF!="発電事業者","送電電力（MW）","受電電力（MW）")</f>
        <v>#REF!</v>
      </c>
      <c r="BF455" s="579"/>
      <c r="BG455" s="331" t="str">
        <f>IF(COUNT(BG428,L465)=2,ROUND(BG428*L465/SUM(L459:L468),#REF!),"")</f>
        <v/>
      </c>
      <c r="BH455" s="331" t="str">
        <f>IF(COUNT(BH428,M465)=2,ROUND(BH428*M465/SUM(M459:M468),#REF!),"")</f>
        <v/>
      </c>
      <c r="BI455" s="331" t="str">
        <f>IF(COUNT(BI428,N465)=2,ROUND(BI428*N465/SUM(N459:N468),#REF!),"")</f>
        <v/>
      </c>
      <c r="BJ455" s="331" t="str">
        <f>IF(COUNT(BJ428,O465)=2,ROUND(BJ428*O465/SUM(O459:O468),#REF!),"")</f>
        <v/>
      </c>
      <c r="BK455" s="331" t="str">
        <f>IF(COUNT(BK428,P465)=2,ROUND(BK428*P465/SUM(P459:P468),#REF!),"")</f>
        <v/>
      </c>
      <c r="BL455" s="331" t="str">
        <f>IF(COUNT(BL428,Q465)=2,ROUND(BL428*Q465/SUM(Q459:Q468),#REF!),"")</f>
        <v/>
      </c>
      <c r="BM455" s="331" t="str">
        <f>IF(COUNT(BM428,R465)=2,ROUND(BM428*R465/SUM(R459:R468),#REF!),"")</f>
        <v/>
      </c>
      <c r="BN455" s="331" t="str">
        <f>IF(COUNT(BN428,S465)=2,ROUND(BN428*S465/SUM(S459:S468),#REF!),"")</f>
        <v/>
      </c>
      <c r="BO455" s="331" t="str">
        <f>IF(COUNT(BO428,T465)=2,ROUND(BO428*T465/SUM(T459:T468),#REF!),"")</f>
        <v/>
      </c>
      <c r="BP455" s="331" t="str">
        <f>IF(COUNT(BP428,U465)=2,ROUND(BP428*U465/SUM(U459:U468),#REF!),"")</f>
        <v/>
      </c>
      <c r="BQ455" s="331" t="str">
        <f>IF(COUNT(BQ428,V465)=2,ROUND(BQ428*V465/SUM(V459:V468),#REF!),"")</f>
        <v/>
      </c>
      <c r="BR455" s="331" t="str">
        <f>IF(COUNT(BR428,W465)=2,ROUND(BR428*W465/SUM(W459:W468),#REF!),"")</f>
        <v/>
      </c>
      <c r="BS455" s="569" t="e">
        <f>IF(#REF!="発電事業者","送電電力（MW）","受電電力（MW）")</f>
        <v>#REF!</v>
      </c>
      <c r="BT455" s="569"/>
      <c r="BU455" s="569"/>
      <c r="BV455" s="333" t="s">
        <v>171</v>
      </c>
      <c r="BW455" s="580"/>
      <c r="BX455" s="580"/>
      <c r="BY455" s="331" t="str">
        <f>IF(COUNT(BY428,X465)=2,ROUND(BY428*X465/SUM(X459:X468),#REF!),"")</f>
        <v/>
      </c>
      <c r="BZ455" s="331" t="str">
        <f>IF(COUNT(BZ428,Y465)=2,ROUND(BZ428*Y465/SUM(Y459:Y468),#REF!),"")</f>
        <v/>
      </c>
      <c r="CA455" s="331" t="str">
        <f>IF(COUNT(CA428,Z465)=2,ROUND(CA428*Z465/SUM(Z459:Z468),#REF!),"")</f>
        <v/>
      </c>
      <c r="CB455" s="331" t="str">
        <f>IF(COUNT(CB428,AA465)=2,ROUND(CB428*AA465/SUM(AA459:AA468),#REF!),"")</f>
        <v/>
      </c>
      <c r="CC455" s="331" t="str">
        <f>IF(COUNT(CC428,AB465)=2,ROUND(CC428*AB465/SUM(AB459:AB468),#REF!),"")</f>
        <v/>
      </c>
      <c r="CD455" s="331" t="str">
        <f>IF(COUNT(CD428,AC465)=2,ROUND(CD428*AC465/SUM(AC459:AC468),#REF!),"")</f>
        <v/>
      </c>
      <c r="CE455" s="331" t="str">
        <f>IF(COUNT(CE428,AD465)=2,ROUND(CE428*AD465/SUM(AD459:AD468),#REF!),"")</f>
        <v/>
      </c>
      <c r="CF455" s="331" t="str">
        <f>IF(COUNT(CF428,AE465)=2,ROUND(CF428*AE465/SUM(AE459:AE468),#REF!),"")</f>
        <v/>
      </c>
      <c r="CG455" s="331" t="str">
        <f>IF(COUNT(CG428,AF465)=2,ROUND(CG428*AF465/SUM(AF459:AF468),#REF!),"")</f>
        <v/>
      </c>
      <c r="CH455" s="563" t="s">
        <v>118</v>
      </c>
      <c r="CI455" s="563"/>
      <c r="CJ455" s="563"/>
      <c r="CK455" s="563"/>
      <c r="CL455" s="563"/>
      <c r="CM455" s="563"/>
      <c r="CN455" s="563"/>
      <c r="CO455" s="563"/>
      <c r="CP455" s="563"/>
      <c r="CQ455" s="563"/>
    </row>
    <row r="456" spans="3:97" s="243" customFormat="1" ht="13.5" customHeight="1">
      <c r="C456" s="241" t="e">
        <f>IF(#REF!="発電事業者","送電相手先諸元","購入相手先諸元")</f>
        <v>#REF!</v>
      </c>
      <c r="D456" s="236"/>
      <c r="E456" s="236"/>
      <c r="F456" s="242">
        <v>0</v>
      </c>
      <c r="G456" s="237" t="s">
        <v>255</v>
      </c>
      <c r="H456" s="236"/>
      <c r="I456" s="236"/>
      <c r="J456" s="236"/>
      <c r="K456" s="236"/>
      <c r="AV456" s="257"/>
      <c r="AX456" s="569"/>
      <c r="AY456" s="569"/>
      <c r="AZ456" s="588"/>
      <c r="BA456" s="590"/>
      <c r="BB456" s="590"/>
      <c r="BC456" s="590"/>
      <c r="BD456" s="588"/>
      <c r="BE456" s="583"/>
      <c r="BF456" s="584"/>
      <c r="BG456" s="259"/>
      <c r="BH456" s="259"/>
      <c r="BI456" s="259"/>
      <c r="BJ456" s="259"/>
      <c r="BK456" s="259"/>
      <c r="BL456" s="259"/>
      <c r="BM456" s="259"/>
      <c r="BN456" s="259"/>
      <c r="BO456" s="259"/>
      <c r="BP456" s="259"/>
      <c r="BQ456" s="259"/>
      <c r="BR456" s="259"/>
      <c r="BS456" s="569"/>
      <c r="BT456" s="569"/>
      <c r="BU456" s="569"/>
      <c r="BV456" s="333" t="s">
        <v>172</v>
      </c>
      <c r="BW456" s="581"/>
      <c r="BX456" s="581"/>
      <c r="BY456" s="331" t="str">
        <f>IF(COUNT(BY429,X465)=2,ROUND(BY429*X465/SUM(X459:X468),#REF!),"")</f>
        <v/>
      </c>
      <c r="BZ456" s="331" t="str">
        <f>IF(COUNT(BZ429,Y465)=2,ROUND(BZ429*Y465/SUM(Y459:Y468),#REF!),"")</f>
        <v/>
      </c>
      <c r="CA456" s="331" t="str">
        <f>IF(COUNT(CA429,Z465)=2,ROUND(CA429*Z465/SUM(Z459:Z468),#REF!),"")</f>
        <v/>
      </c>
      <c r="CB456" s="331" t="str">
        <f>IF(COUNT(CB429,AA465)=2,ROUND(CB429*AA465/SUM(AA459:AA468),#REF!),"")</f>
        <v/>
      </c>
      <c r="CC456" s="331" t="str">
        <f>IF(COUNT(CC429,AB465)=2,ROUND(CC429*AB465/SUM(AB459:AB468),#REF!),"")</f>
        <v/>
      </c>
      <c r="CD456" s="331" t="str">
        <f>IF(COUNT(CD429,AC465)=2,ROUND(CD429*AC465/SUM(AC459:AC468),#REF!),"")</f>
        <v/>
      </c>
      <c r="CE456" s="331" t="str">
        <f>IF(COUNT(CE429,AD465)=2,ROUND(CE429*AD465/SUM(AD459:AD468),#REF!),"")</f>
        <v/>
      </c>
      <c r="CF456" s="331" t="str">
        <f>IF(COUNT(CF429,AE465)=2,ROUND(CF429*AE465/SUM(AE459:AE468),#REF!),"")</f>
        <v/>
      </c>
      <c r="CG456" s="331" t="str">
        <f>IF(COUNT(CG429,AF465)=2,ROUND(CG429*AF465/SUM(AF459:AF468),#REF!),"")</f>
        <v/>
      </c>
      <c r="CH456" s="564" t="str">
        <f>IF(CH455="","",CH455)</f>
        <v>地熱</v>
      </c>
      <c r="CI456" s="564"/>
      <c r="CJ456" s="564"/>
      <c r="CK456" s="564"/>
      <c r="CL456" s="564"/>
      <c r="CM456" s="564"/>
      <c r="CN456" s="564"/>
      <c r="CO456" s="564"/>
      <c r="CP456" s="564"/>
      <c r="CQ456" s="564"/>
    </row>
    <row r="457" spans="3:97" s="243" customFormat="1" ht="13.5" customHeight="1">
      <c r="C457" s="594" t="s">
        <v>200</v>
      </c>
      <c r="D457" s="594"/>
      <c r="E457" s="594" t="s">
        <v>201</v>
      </c>
      <c r="F457" s="594" t="s">
        <v>202</v>
      </c>
      <c r="G457" s="594"/>
      <c r="H457" s="594"/>
      <c r="I457" s="595" t="s">
        <v>203</v>
      </c>
      <c r="J457" s="597" t="e">
        <f>IF(#REF!="発電事業者","送電先","購入先")</f>
        <v>#REF!</v>
      </c>
      <c r="K457" s="598"/>
      <c r="L457" s="601" t="e">
        <f>DATE(#REF!,1,1)</f>
        <v>#REF!</v>
      </c>
      <c r="M457" s="602"/>
      <c r="N457" s="602"/>
      <c r="O457" s="602"/>
      <c r="P457" s="602"/>
      <c r="Q457" s="602"/>
      <c r="R457" s="602"/>
      <c r="S457" s="602"/>
      <c r="T457" s="602"/>
      <c r="U457" s="602"/>
      <c r="V457" s="602"/>
      <c r="W457" s="603"/>
      <c r="X457" s="592" t="e">
        <f>DATE(#REF!+1,1,1)</f>
        <v>#REF!</v>
      </c>
      <c r="Y457" s="592" t="e">
        <f>DATE(#REF!+2,1,1)</f>
        <v>#REF!</v>
      </c>
      <c r="Z457" s="592" t="e">
        <f>DATE(#REF!+3,1,1)</f>
        <v>#REF!</v>
      </c>
      <c r="AA457" s="592" t="e">
        <f>DATE(#REF!+4,1,1)</f>
        <v>#REF!</v>
      </c>
      <c r="AB457" s="592" t="e">
        <f>DATE(#REF!+5,1,1)</f>
        <v>#REF!</v>
      </c>
      <c r="AC457" s="592" t="e">
        <f>DATE(#REF!+6,1,1)</f>
        <v>#REF!</v>
      </c>
      <c r="AD457" s="592" t="e">
        <f>DATE(#REF!+7,1,1)</f>
        <v>#REF!</v>
      </c>
      <c r="AE457" s="592" t="e">
        <f>DATE(#REF!+8,1,1)</f>
        <v>#REF!</v>
      </c>
      <c r="AF457" s="592" t="e">
        <f>DATE(#REF!+9,1,1)</f>
        <v>#REF!</v>
      </c>
      <c r="AG457" s="594" t="s">
        <v>253</v>
      </c>
      <c r="AH457" s="594"/>
      <c r="AI457" s="594"/>
      <c r="AJ457" s="594"/>
      <c r="AK457" s="594"/>
      <c r="AL457" s="594"/>
      <c r="AM457" s="594"/>
      <c r="AN457" s="594"/>
      <c r="AO457" s="594"/>
      <c r="AP457" s="594"/>
      <c r="AV457" s="275"/>
      <c r="AX457" s="569"/>
      <c r="AY457" s="569"/>
      <c r="AZ457" s="589"/>
      <c r="BA457" s="590"/>
      <c r="BB457" s="590"/>
      <c r="BC457" s="590"/>
      <c r="BD457" s="589"/>
      <c r="BE457" s="585" t="e">
        <f>IF(#REF!="発電事業者","月間送電電力量（GWh）","月間受電電力量（GWh）")</f>
        <v>#REF!</v>
      </c>
      <c r="BF457" s="586"/>
      <c r="BG457" s="331" t="str">
        <f>IF(COUNT(BG430,L465)=2,ROUND(BG430*L465/SUM(L459:L468),#REF!),"")</f>
        <v/>
      </c>
      <c r="BH457" s="331" t="str">
        <f>IF(COUNT(BH430,M465)=2,ROUND(BH430*M465/SUM(M459:M468),#REF!),"")</f>
        <v/>
      </c>
      <c r="BI457" s="331" t="str">
        <f>IF(COUNT(BI430,N465)=2,ROUND(BI430*N465/SUM(N459:N468),#REF!),"")</f>
        <v/>
      </c>
      <c r="BJ457" s="331" t="str">
        <f>IF(COUNT(BJ430,O465)=2,ROUND(BJ430*O465/SUM(O459:O468),#REF!),"")</f>
        <v/>
      </c>
      <c r="BK457" s="331" t="str">
        <f>IF(COUNT(BK430,P465)=2,ROUND(BK430*P465/SUM(P459:P468),#REF!),"")</f>
        <v/>
      </c>
      <c r="BL457" s="331" t="str">
        <f>IF(COUNT(BL430,Q465)=2,ROUND(BL430*Q465/SUM(Q459:Q468),#REF!),"")</f>
        <v/>
      </c>
      <c r="BM457" s="331" t="str">
        <f>IF(COUNT(BM430,R465)=2,ROUND(BM430*R465/SUM(R459:R468),#REF!),"")</f>
        <v/>
      </c>
      <c r="BN457" s="331" t="str">
        <f>IF(COUNT(BN430,S465)=2,ROUND(BN430*S465/SUM(S459:S468),#REF!),"")</f>
        <v/>
      </c>
      <c r="BO457" s="331" t="str">
        <f>IF(COUNT(BO430,T465)=2,ROUND(BO430*T465/SUM(T459:T468),#REF!),"")</f>
        <v/>
      </c>
      <c r="BP457" s="331" t="str">
        <f>IF(COUNT(BP430,U465)=2,ROUND(BP430*U465/SUM(U459:U468),#REF!),"")</f>
        <v/>
      </c>
      <c r="BQ457" s="331" t="str">
        <f>IF(COUNT(BQ430,V465)=2,ROUND(BQ430*V465/SUM(V459:V468),#REF!),"")</f>
        <v/>
      </c>
      <c r="BR457" s="331" t="str">
        <f>IF(COUNT(BR430,W465)=2,ROUND(BR430*W465/SUM(W459:W468),#REF!),"")</f>
        <v/>
      </c>
      <c r="BS457" s="569" t="e">
        <f>IF(#REF!="発電事業者","年間送電電力量（GWh）","年間受電電力量（GWh）")</f>
        <v>#REF!</v>
      </c>
      <c r="BT457" s="569"/>
      <c r="BU457" s="569"/>
      <c r="BV457" s="333" t="s">
        <v>25</v>
      </c>
      <c r="BW457" s="582"/>
      <c r="BX457" s="582"/>
      <c r="BY457" s="331" t="str">
        <f>IF(COUNT(BY430,X465)=2,ROUND(BY430*X465/SUM(X459:X468),#REF!),"")</f>
        <v/>
      </c>
      <c r="BZ457" s="331" t="str">
        <f>IF(COUNT(BZ430,Y465)=2,ROUND(BZ430*Y465/SUM(Y459:Y468),#REF!),"")</f>
        <v/>
      </c>
      <c r="CA457" s="331" t="str">
        <f>IF(COUNT(CA430,Z465)=2,ROUND(CA430*Z465/SUM(Z459:Z468),#REF!),"")</f>
        <v/>
      </c>
      <c r="CB457" s="331" t="str">
        <f>IF(COUNT(CB430,AA465)=2,ROUND(CB430*AA465/SUM(AA459:AA468),#REF!),"")</f>
        <v/>
      </c>
      <c r="CC457" s="331" t="str">
        <f>IF(COUNT(CC430,AB465)=2,ROUND(CC430*AB465/SUM(AB459:AB468),#REF!),"")</f>
        <v/>
      </c>
      <c r="CD457" s="331" t="str">
        <f>IF(COUNT(CD430,AC465)=2,ROUND(CD430*AC465/SUM(AC459:AC468),#REF!),"")</f>
        <v/>
      </c>
      <c r="CE457" s="331" t="str">
        <f>IF(COUNT(CE430,AD465)=2,ROUND(CE430*AD465/SUM(AD459:AD468),#REF!),"")</f>
        <v/>
      </c>
      <c r="CF457" s="331" t="str">
        <f>IF(COUNT(CF430,AE465)=2,ROUND(CF430*AE465/SUM(AE459:AE468),#REF!),"")</f>
        <v/>
      </c>
      <c r="CG457" s="331" t="str">
        <f>IF(COUNT(CG430,AF465)=2,ROUND(CG430*AF465/SUM(AF459:AF468),#REF!),"")</f>
        <v/>
      </c>
      <c r="CH457" s="565" t="str">
        <f>IF(COUNTA(AG465)=0,"",AG465)</f>
        <v/>
      </c>
      <c r="CI457" s="565"/>
      <c r="CJ457" s="565"/>
      <c r="CK457" s="565"/>
      <c r="CL457" s="565"/>
      <c r="CM457" s="565"/>
      <c r="CN457" s="565"/>
      <c r="CO457" s="565"/>
      <c r="CP457" s="565"/>
      <c r="CQ457" s="565"/>
    </row>
    <row r="458" spans="3:97" s="243" customFormat="1" ht="13.5" customHeight="1">
      <c r="C458" s="594"/>
      <c r="D458" s="594"/>
      <c r="E458" s="594"/>
      <c r="F458" s="594"/>
      <c r="G458" s="594"/>
      <c r="H458" s="594"/>
      <c r="I458" s="596"/>
      <c r="J458" s="599"/>
      <c r="K458" s="600"/>
      <c r="L458" s="320" t="s">
        <v>194</v>
      </c>
      <c r="M458" s="320" t="s">
        <v>195</v>
      </c>
      <c r="N458" s="320" t="s">
        <v>161</v>
      </c>
      <c r="O458" s="320" t="s">
        <v>162</v>
      </c>
      <c r="P458" s="320" t="s">
        <v>163</v>
      </c>
      <c r="Q458" s="320" t="s">
        <v>164</v>
      </c>
      <c r="R458" s="320" t="s">
        <v>165</v>
      </c>
      <c r="S458" s="320" t="s">
        <v>166</v>
      </c>
      <c r="T458" s="320" t="s">
        <v>167</v>
      </c>
      <c r="U458" s="320" t="s">
        <v>168</v>
      </c>
      <c r="V458" s="320" t="s">
        <v>169</v>
      </c>
      <c r="W458" s="320" t="s">
        <v>170</v>
      </c>
      <c r="X458" s="593">
        <v>43101</v>
      </c>
      <c r="Y458" s="593">
        <v>43466</v>
      </c>
      <c r="Z458" s="593">
        <v>43831</v>
      </c>
      <c r="AA458" s="593">
        <v>44197</v>
      </c>
      <c r="AB458" s="593">
        <v>44562</v>
      </c>
      <c r="AC458" s="593">
        <v>44927</v>
      </c>
      <c r="AD458" s="593">
        <v>45292</v>
      </c>
      <c r="AE458" s="593">
        <v>45658</v>
      </c>
      <c r="AF458" s="593">
        <v>46023</v>
      </c>
      <c r="AG458" s="594"/>
      <c r="AH458" s="594"/>
      <c r="AI458" s="594"/>
      <c r="AJ458" s="594"/>
      <c r="AK458" s="594"/>
      <c r="AL458" s="594"/>
      <c r="AM458" s="594"/>
      <c r="AN458" s="594"/>
      <c r="AO458" s="594"/>
      <c r="AP458" s="594"/>
      <c r="AV458" s="275"/>
      <c r="AX458" s="569" t="str">
        <f>IF(C466="","",C466)</f>
        <v/>
      </c>
      <c r="AY458" s="569"/>
      <c r="AZ458" s="587" t="str">
        <f>IF(E466="","",E466)</f>
        <v/>
      </c>
      <c r="BA458" s="590" t="str">
        <f ca="1">IF(F466="","",F466)</f>
        <v/>
      </c>
      <c r="BB458" s="590"/>
      <c r="BC458" s="590"/>
      <c r="BD458" s="587" t="str">
        <f>IF(I466="","",I466)</f>
        <v/>
      </c>
      <c r="BE458" s="578" t="e">
        <f>IF(#REF!="発電事業者","送電電力（MW）","受電電力（MW）")</f>
        <v>#REF!</v>
      </c>
      <c r="BF458" s="579"/>
      <c r="BG458" s="331" t="str">
        <f>IF(COUNT(BG428,L466)=2,ROUND(BG428*L466/SUM(L459:L468),#REF!),"")</f>
        <v/>
      </c>
      <c r="BH458" s="331" t="str">
        <f>IF(COUNT(BH428,M466)=2,ROUND(BH428*M466/SUM(M459:M468),#REF!),"")</f>
        <v/>
      </c>
      <c r="BI458" s="331" t="str">
        <f>IF(COUNT(BI428,N466)=2,ROUND(BI428*N466/SUM(N459:N468),#REF!),"")</f>
        <v/>
      </c>
      <c r="BJ458" s="331" t="str">
        <f>IF(COUNT(BJ428,O466)=2,ROUND(BJ428*O466/SUM(O459:O468),#REF!),"")</f>
        <v/>
      </c>
      <c r="BK458" s="331" t="str">
        <f>IF(COUNT(BK428,P466)=2,ROUND(BK428*P466/SUM(P459:P468),#REF!),"")</f>
        <v/>
      </c>
      <c r="BL458" s="331" t="str">
        <f>IF(COUNT(BL428,Q466)=2,ROUND(BL428*Q466/SUM(Q459:Q468),#REF!),"")</f>
        <v/>
      </c>
      <c r="BM458" s="331" t="str">
        <f>IF(COUNT(BM428,R466)=2,ROUND(BM428*R466/SUM(R459:R468),#REF!),"")</f>
        <v/>
      </c>
      <c r="BN458" s="331" t="str">
        <f>IF(COUNT(BN428,S466)=2,ROUND(BN428*S466/SUM(S459:S468),#REF!),"")</f>
        <v/>
      </c>
      <c r="BO458" s="331" t="str">
        <f>IF(COUNT(BO428,T466)=2,ROUND(BO428*T466/SUM(T459:T468),#REF!),"")</f>
        <v/>
      </c>
      <c r="BP458" s="331" t="str">
        <f>IF(COUNT(BP428,U466)=2,ROUND(BP428*U466/SUM(U459:U468),#REF!),"")</f>
        <v/>
      </c>
      <c r="BQ458" s="331" t="str">
        <f>IF(COUNT(BQ428,V466)=2,ROUND(BQ428*V466/SUM(V459:V468),#REF!),"")</f>
        <v/>
      </c>
      <c r="BR458" s="331" t="str">
        <f>IF(COUNT(BR428,W466)=2,ROUND(BR428*W466/SUM(W459:W468),#REF!),"")</f>
        <v/>
      </c>
      <c r="BS458" s="569" t="e">
        <f>IF(#REF!="発電事業者","送電電力（MW）","受電電力（MW）")</f>
        <v>#REF!</v>
      </c>
      <c r="BT458" s="569"/>
      <c r="BU458" s="569"/>
      <c r="BV458" s="333" t="s">
        <v>171</v>
      </c>
      <c r="BW458" s="580"/>
      <c r="BX458" s="580"/>
      <c r="BY458" s="331" t="str">
        <f>IF(COUNT(BY428,X466)=2,ROUND(BY428*X466/SUM(X459:X468),#REF!),"")</f>
        <v/>
      </c>
      <c r="BZ458" s="331" t="str">
        <f>IF(COUNT(BZ428,Y466)=2,ROUND(BZ428*Y466/SUM(Y459:Y468),#REF!),"")</f>
        <v/>
      </c>
      <c r="CA458" s="331" t="str">
        <f>IF(COUNT(CA428,Z466)=2,ROUND(CA428*Z466/SUM(Z459:Z468),#REF!),"")</f>
        <v/>
      </c>
      <c r="CB458" s="331" t="str">
        <f>IF(COUNT(CB428,AA466)=2,ROUND(CB428*AA466/SUM(AA459:AA468),#REF!),"")</f>
        <v/>
      </c>
      <c r="CC458" s="331" t="str">
        <f>IF(COUNT(CC428,AB466)=2,ROUND(CC428*AB466/SUM(AB459:AB468),#REF!),"")</f>
        <v/>
      </c>
      <c r="CD458" s="331" t="str">
        <f>IF(COUNT(CD428,AC466)=2,ROUND(CD428*AC466/SUM(AC459:AC468),#REF!),"")</f>
        <v/>
      </c>
      <c r="CE458" s="331" t="str">
        <f>IF(COUNT(CE428,AD466)=2,ROUND(CE428*AD466/SUM(AD459:AD468),#REF!),"")</f>
        <v/>
      </c>
      <c r="CF458" s="331" t="str">
        <f>IF(COUNT(CF428,AE466)=2,ROUND(CF428*AE466/SUM(AE459:AE468),#REF!),"")</f>
        <v/>
      </c>
      <c r="CG458" s="331" t="str">
        <f>IF(COUNT(CG428,AF466)=2,ROUND(CG428*AF466/SUM(AF459:AF468),#REF!),"")</f>
        <v/>
      </c>
      <c r="CH458" s="563" t="s">
        <v>118</v>
      </c>
      <c r="CI458" s="563"/>
      <c r="CJ458" s="563"/>
      <c r="CK458" s="563"/>
      <c r="CL458" s="563"/>
      <c r="CM458" s="563"/>
      <c r="CN458" s="563"/>
      <c r="CO458" s="563"/>
      <c r="CP458" s="563"/>
      <c r="CQ458" s="563"/>
    </row>
    <row r="459" spans="3:97" s="243" customFormat="1" ht="13.5" customHeight="1">
      <c r="C459" s="568"/>
      <c r="D459" s="568"/>
      <c r="E459" s="332"/>
      <c r="F459" s="569" t="str">
        <f ca="1">IF(E459="","",VLOOKUP(E459,INDIRECT(AR459),2,FALSE))</f>
        <v/>
      </c>
      <c r="G459" s="569"/>
      <c r="H459" s="569"/>
      <c r="I459" s="333" t="str">
        <f>IF(E459="","",E423)</f>
        <v/>
      </c>
      <c r="J459" s="569" t="e">
        <f>J457&amp;"１"</f>
        <v>#REF!</v>
      </c>
      <c r="K459" s="569"/>
      <c r="L459" s="277">
        <f t="shared" ref="L459:W459" si="27">IF($F456=0,IF(100-SUM(L460:L468)=0,"",100-SUM(L460:L468)),IF(H433-SUM(L460:L468)=0,"",H433-SUM(L460:L468)))</f>
        <v>100</v>
      </c>
      <c r="M459" s="277">
        <f t="shared" si="27"/>
        <v>100</v>
      </c>
      <c r="N459" s="277">
        <f t="shared" si="27"/>
        <v>100</v>
      </c>
      <c r="O459" s="277">
        <f t="shared" si="27"/>
        <v>100</v>
      </c>
      <c r="P459" s="277">
        <f t="shared" si="27"/>
        <v>100</v>
      </c>
      <c r="Q459" s="277">
        <f t="shared" si="27"/>
        <v>100</v>
      </c>
      <c r="R459" s="277">
        <f t="shared" si="27"/>
        <v>100</v>
      </c>
      <c r="S459" s="277">
        <f t="shared" si="27"/>
        <v>100</v>
      </c>
      <c r="T459" s="277">
        <f t="shared" si="27"/>
        <v>100</v>
      </c>
      <c r="U459" s="277">
        <f t="shared" si="27"/>
        <v>100</v>
      </c>
      <c r="V459" s="277">
        <f t="shared" si="27"/>
        <v>100</v>
      </c>
      <c r="W459" s="277">
        <f t="shared" si="27"/>
        <v>100</v>
      </c>
      <c r="X459" s="277">
        <f>IF($F456=0,IF(100-SUM(X460:X468)=0,"",100-SUM(X460:X468)),IF(H435-SUM(X460:X468)=0,"",H435-SUM(X460:X468)))</f>
        <v>100</v>
      </c>
      <c r="Y459" s="277">
        <f>IF($F456=0,IF(100-SUM(Y460:Y468)=0,"",100-SUM(Y460:Y468)),IF(H437-SUM(Y460:Y468)=0,"",H437-SUM(Y460:Y468)))</f>
        <v>100</v>
      </c>
      <c r="Z459" s="277">
        <f>IF($F456=0,IF(100-SUM(Z460:Z468)=0,"",100-SUM(Z460:Z468)),IF(H439-SUM(Z460:Z468)=0,"",H439-SUM(Z460:Z468)))</f>
        <v>100</v>
      </c>
      <c r="AA459" s="277">
        <f>IF($F456=0,IF(100-SUM(AA460:AA468)=0,"",100-SUM(AA460:AA468)),IF(H441-SUM(AA460:AA468)=0,"",H441-SUM(AA460:AA468)))</f>
        <v>100</v>
      </c>
      <c r="AB459" s="277">
        <f>IF($F456=0,IF(100-SUM(AB460:AB468)=0,"",100-SUM(AB460:AB468)),IF(H443-SUM(AB460:AB468)=0,"",H443-SUM(AB460:AB468)))</f>
        <v>100</v>
      </c>
      <c r="AC459" s="277">
        <f>IF($F456=0,IF(100-SUM(AC460:AC468)=0,"",100-SUM(AC460:AC468)),IF(H445-SUM(AC460:AC468)=0,"",H445-SUM(AC460:AC468)))</f>
        <v>100</v>
      </c>
      <c r="AD459" s="277">
        <f>IF($F456=0,IF(100-SUM(AD460:AD468)=0,"",100-SUM(AD460:AD468)),IF(H447-SUM(AD460:AD468)=0,"",H447-SUM(AD460:AD468)))</f>
        <v>100</v>
      </c>
      <c r="AE459" s="277">
        <f>IF($F456=0,IF(100-SUM(AE460:AE468)=0,"",100-SUM(AE460:AE468)),IF(H449-SUM(AE460:AE468)=0,"",H449-SUM(AE460:AE468)))</f>
        <v>100</v>
      </c>
      <c r="AF459" s="277">
        <f>IF($F456=0,IF(100-SUM(AF460:AF468)=0,"",100-SUM(AF460:AF468)),IF(H451-SUM(AF460:AF468)=0,"",H451-SUM(AF460:AF468)))</f>
        <v>100</v>
      </c>
      <c r="AG459" s="570"/>
      <c r="AH459" s="570"/>
      <c r="AI459" s="570"/>
      <c r="AJ459" s="570"/>
      <c r="AK459" s="570"/>
      <c r="AL459" s="570"/>
      <c r="AM459" s="570"/>
      <c r="AN459" s="570"/>
      <c r="AO459" s="570"/>
      <c r="AP459" s="570"/>
      <c r="AR459" s="591" t="b">
        <f t="shared" ref="AR459:AR468" si="28">IF(C459="発電事業者","事業者リスト一覧!D3:E1002", IF(C459="小売電気事業者","事業者リスト一覧!J3:K1002", IF(C459="一般送配電事業者","事業者リスト一覧!G3:H13", IF(C459="送電事業者","事業者リスト一覧!G16:H21", IF(C459="特定送配電事業者","事業者リスト一覧!G24:H44", IF(C459="登録特定送配電事業者","事業者リスト一覧!G47:H87", IF(C459="その他事業者","事業者リスト一覧!G90:H100")))))))</f>
        <v>0</v>
      </c>
      <c r="AS459" s="591"/>
      <c r="AT459" s="591"/>
      <c r="AU459" s="281" t="s">
        <v>160</v>
      </c>
      <c r="AV459" s="275"/>
      <c r="AX459" s="569"/>
      <c r="AY459" s="569"/>
      <c r="AZ459" s="588"/>
      <c r="BA459" s="590"/>
      <c r="BB459" s="590"/>
      <c r="BC459" s="590"/>
      <c r="BD459" s="588"/>
      <c r="BE459" s="583"/>
      <c r="BF459" s="584"/>
      <c r="BG459" s="259"/>
      <c r="BH459" s="259"/>
      <c r="BI459" s="259"/>
      <c r="BJ459" s="259"/>
      <c r="BK459" s="259"/>
      <c r="BL459" s="259"/>
      <c r="BM459" s="259"/>
      <c r="BN459" s="259"/>
      <c r="BO459" s="259"/>
      <c r="BP459" s="259"/>
      <c r="BQ459" s="259"/>
      <c r="BR459" s="259"/>
      <c r="BS459" s="569"/>
      <c r="BT459" s="569"/>
      <c r="BU459" s="569"/>
      <c r="BV459" s="333" t="s">
        <v>172</v>
      </c>
      <c r="BW459" s="581"/>
      <c r="BX459" s="581"/>
      <c r="BY459" s="331" t="str">
        <f>IF(COUNT(BY429,X466)=2,ROUND(BY429*X466/SUM(X459:X468),#REF!),"")</f>
        <v/>
      </c>
      <c r="BZ459" s="331" t="str">
        <f>IF(COUNT(BZ429,Y466)=2,ROUND(BZ429*Y466/SUM(Y459:Y468),#REF!),"")</f>
        <v/>
      </c>
      <c r="CA459" s="331" t="str">
        <f>IF(COUNT(CA429,Z466)=2,ROUND(CA429*Z466/SUM(Z459:Z468),#REF!),"")</f>
        <v/>
      </c>
      <c r="CB459" s="331" t="str">
        <f>IF(COUNT(CB429,AA466)=2,ROUND(CB429*AA466/SUM(AA459:AA468),#REF!),"")</f>
        <v/>
      </c>
      <c r="CC459" s="331" t="str">
        <f>IF(COUNT(CC429,AB466)=2,ROUND(CC429*AB466/SUM(AB459:AB468),#REF!),"")</f>
        <v/>
      </c>
      <c r="CD459" s="331" t="str">
        <f>IF(COUNT(CD429,AC466)=2,ROUND(CD429*AC466/SUM(AC459:AC468),#REF!),"")</f>
        <v/>
      </c>
      <c r="CE459" s="331" t="str">
        <f>IF(COUNT(CE429,AD466)=2,ROUND(CE429*AD466/SUM(AD459:AD468),#REF!),"")</f>
        <v/>
      </c>
      <c r="CF459" s="331" t="str">
        <f>IF(COUNT(CF429,AE466)=2,ROUND(CF429*AE466/SUM(AE459:AE468),#REF!),"")</f>
        <v/>
      </c>
      <c r="CG459" s="331" t="str">
        <f>IF(COUNT(CG429,AF466)=2,ROUND(CG429*AF466/SUM(AF459:AF468),#REF!),"")</f>
        <v/>
      </c>
      <c r="CH459" s="564" t="str">
        <f>IF(CH458="","",CH458)</f>
        <v>地熱</v>
      </c>
      <c r="CI459" s="564"/>
      <c r="CJ459" s="564"/>
      <c r="CK459" s="564"/>
      <c r="CL459" s="564"/>
      <c r="CM459" s="564"/>
      <c r="CN459" s="564"/>
      <c r="CO459" s="564"/>
      <c r="CP459" s="564"/>
      <c r="CQ459" s="564"/>
    </row>
    <row r="460" spans="3:97" s="243" customFormat="1" ht="13.5" customHeight="1">
      <c r="C460" s="568"/>
      <c r="D460" s="568"/>
      <c r="E460" s="332"/>
      <c r="F460" s="569" t="str">
        <f t="shared" ref="F460:F467" ca="1" si="29">IF(E460="","",VLOOKUP(E460,INDIRECT(AR460),2,FALSE))</f>
        <v/>
      </c>
      <c r="G460" s="569"/>
      <c r="H460" s="569"/>
      <c r="I460" s="333" t="str">
        <f>IF(E460="","",E423)</f>
        <v/>
      </c>
      <c r="J460" s="569" t="e">
        <f>J457&amp;"２"</f>
        <v>#REF!</v>
      </c>
      <c r="K460" s="569"/>
      <c r="L460" s="308"/>
      <c r="M460" s="308"/>
      <c r="N460" s="308"/>
      <c r="O460" s="308"/>
      <c r="P460" s="308"/>
      <c r="Q460" s="308"/>
      <c r="R460" s="308"/>
      <c r="S460" s="308"/>
      <c r="T460" s="308"/>
      <c r="U460" s="308"/>
      <c r="V460" s="308"/>
      <c r="W460" s="308"/>
      <c r="X460" s="308"/>
      <c r="Y460" s="308"/>
      <c r="Z460" s="308"/>
      <c r="AA460" s="308"/>
      <c r="AB460" s="308"/>
      <c r="AC460" s="308"/>
      <c r="AD460" s="308"/>
      <c r="AE460" s="308"/>
      <c r="AF460" s="308"/>
      <c r="AG460" s="570"/>
      <c r="AH460" s="570"/>
      <c r="AI460" s="570"/>
      <c r="AJ460" s="570"/>
      <c r="AK460" s="570"/>
      <c r="AL460" s="570"/>
      <c r="AM460" s="570"/>
      <c r="AN460" s="570"/>
      <c r="AO460" s="570"/>
      <c r="AP460" s="570"/>
      <c r="AR460" s="571" t="b">
        <f t="shared" si="28"/>
        <v>0</v>
      </c>
      <c r="AS460" s="571"/>
      <c r="AT460" s="571"/>
      <c r="AU460" s="282" t="s">
        <v>160</v>
      </c>
      <c r="AV460" s="275"/>
      <c r="AX460" s="569"/>
      <c r="AY460" s="569"/>
      <c r="AZ460" s="589"/>
      <c r="BA460" s="590"/>
      <c r="BB460" s="590"/>
      <c r="BC460" s="590"/>
      <c r="BD460" s="589"/>
      <c r="BE460" s="585" t="e">
        <f>IF(#REF!="発電事業者","月間送電電力量（GWh）","月間受電電力量（GWh）")</f>
        <v>#REF!</v>
      </c>
      <c r="BF460" s="586"/>
      <c r="BG460" s="331" t="str">
        <f>IF(COUNT(BG430,L466)=2,ROUND(BG430*L466/SUM(L459:L468),#REF!),"")</f>
        <v/>
      </c>
      <c r="BH460" s="331" t="str">
        <f>IF(COUNT(BH430,M466)=2,ROUND(BH430*M466/SUM(M459:M468),#REF!),"")</f>
        <v/>
      </c>
      <c r="BI460" s="331" t="str">
        <f>IF(COUNT(BI430,N466)=2,ROUND(BI430*N466/SUM(N459:N468),#REF!),"")</f>
        <v/>
      </c>
      <c r="BJ460" s="331" t="str">
        <f>IF(COUNT(BJ430,O466)=2,ROUND(BJ430*O466/SUM(O459:O468),#REF!),"")</f>
        <v/>
      </c>
      <c r="BK460" s="331" t="str">
        <f>IF(COUNT(BK430,P466)=2,ROUND(BK430*P466/SUM(P459:P468),#REF!),"")</f>
        <v/>
      </c>
      <c r="BL460" s="331" t="str">
        <f>IF(COUNT(BL430,Q466)=2,ROUND(BL430*Q466/SUM(Q459:Q468),#REF!),"")</f>
        <v/>
      </c>
      <c r="BM460" s="331" t="str">
        <f>IF(COUNT(BM430,R466)=2,ROUND(BM430*R466/SUM(R459:R468),#REF!),"")</f>
        <v/>
      </c>
      <c r="BN460" s="331" t="str">
        <f>IF(COUNT(BN430,S466)=2,ROUND(BN430*S466/SUM(S459:S468),#REF!),"")</f>
        <v/>
      </c>
      <c r="BO460" s="331" t="str">
        <f>IF(COUNT(BO430,T466)=2,ROUND(BO430*T466/SUM(T459:T468),#REF!),"")</f>
        <v/>
      </c>
      <c r="BP460" s="331" t="str">
        <f>IF(COUNT(BP430,U466)=2,ROUND(BP430*U466/SUM(U459:U468),#REF!),"")</f>
        <v/>
      </c>
      <c r="BQ460" s="331" t="str">
        <f>IF(COUNT(BQ430,V466)=2,ROUND(BQ430*V466/SUM(V459:V468),#REF!),"")</f>
        <v/>
      </c>
      <c r="BR460" s="331" t="str">
        <f>IF(COUNT(BR430,W466)=2,ROUND(BR430*W466/SUM(W459:W468),#REF!),"")</f>
        <v/>
      </c>
      <c r="BS460" s="569" t="e">
        <f>IF(#REF!="発電事業者","年間送電電力量（GWh）","年間受電電力量（GWh）")</f>
        <v>#REF!</v>
      </c>
      <c r="BT460" s="569"/>
      <c r="BU460" s="569"/>
      <c r="BV460" s="333" t="s">
        <v>25</v>
      </c>
      <c r="BW460" s="582"/>
      <c r="BX460" s="582"/>
      <c r="BY460" s="331" t="str">
        <f>IF(COUNT(BY430,X466)=2,ROUND(BY430*X466/SUM(X459:X468),#REF!),"")</f>
        <v/>
      </c>
      <c r="BZ460" s="331" t="str">
        <f>IF(COUNT(BZ430,Y466)=2,ROUND(BZ430*Y466/SUM(Y459:Y468),#REF!),"")</f>
        <v/>
      </c>
      <c r="CA460" s="331" t="str">
        <f>IF(COUNT(CA430,Z466)=2,ROUND(CA430*Z466/SUM(Z459:Z468),#REF!),"")</f>
        <v/>
      </c>
      <c r="CB460" s="331" t="str">
        <f>IF(COUNT(CB430,AA466)=2,ROUND(CB430*AA466/SUM(AA459:AA468),#REF!),"")</f>
        <v/>
      </c>
      <c r="CC460" s="331" t="str">
        <f>IF(COUNT(CC430,AB466)=2,ROUND(CC430*AB466/SUM(AB459:AB468),#REF!),"")</f>
        <v/>
      </c>
      <c r="CD460" s="331" t="str">
        <f>IF(COUNT(CD430,AC466)=2,ROUND(CD430*AC466/SUM(AC459:AC468),#REF!),"")</f>
        <v/>
      </c>
      <c r="CE460" s="331" t="str">
        <f>IF(COUNT(CE430,AD466)=2,ROUND(CE430*AD466/SUM(AD459:AD468),#REF!),"")</f>
        <v/>
      </c>
      <c r="CF460" s="331" t="str">
        <f>IF(COUNT(CF430,AE466)=2,ROUND(CF430*AE466/SUM(AE459:AE468),#REF!),"")</f>
        <v/>
      </c>
      <c r="CG460" s="331" t="str">
        <f>IF(COUNT(CG430,AF466)=2,ROUND(CG430*AF466/SUM(AF459:AF468),#REF!),"")</f>
        <v/>
      </c>
      <c r="CH460" s="565" t="str">
        <f>IF(COUNTA(AG466)=0,"",AG466)</f>
        <v/>
      </c>
      <c r="CI460" s="565"/>
      <c r="CJ460" s="565"/>
      <c r="CK460" s="565"/>
      <c r="CL460" s="565"/>
      <c r="CM460" s="565"/>
      <c r="CN460" s="565"/>
      <c r="CO460" s="565"/>
      <c r="CP460" s="565"/>
      <c r="CQ460" s="565"/>
    </row>
    <row r="461" spans="3:97" s="243" customFormat="1" ht="13.5" customHeight="1">
      <c r="C461" s="568"/>
      <c r="D461" s="568"/>
      <c r="E461" s="332"/>
      <c r="F461" s="569" t="str">
        <f t="shared" ca="1" si="29"/>
        <v/>
      </c>
      <c r="G461" s="569"/>
      <c r="H461" s="569"/>
      <c r="I461" s="333" t="str">
        <f>IF(E461="","",E423)</f>
        <v/>
      </c>
      <c r="J461" s="569" t="e">
        <f>J457&amp;"３"</f>
        <v>#REF!</v>
      </c>
      <c r="K461" s="569"/>
      <c r="L461" s="308"/>
      <c r="M461" s="308"/>
      <c r="N461" s="308"/>
      <c r="O461" s="308"/>
      <c r="P461" s="308"/>
      <c r="Q461" s="308"/>
      <c r="R461" s="308"/>
      <c r="S461" s="308"/>
      <c r="T461" s="308"/>
      <c r="U461" s="308"/>
      <c r="V461" s="308"/>
      <c r="W461" s="308"/>
      <c r="X461" s="308"/>
      <c r="Y461" s="308"/>
      <c r="Z461" s="308"/>
      <c r="AA461" s="308"/>
      <c r="AB461" s="308"/>
      <c r="AC461" s="308"/>
      <c r="AD461" s="308"/>
      <c r="AE461" s="308"/>
      <c r="AF461" s="308"/>
      <c r="AG461" s="570"/>
      <c r="AH461" s="570"/>
      <c r="AI461" s="570"/>
      <c r="AJ461" s="570"/>
      <c r="AK461" s="570"/>
      <c r="AL461" s="570"/>
      <c r="AM461" s="570"/>
      <c r="AN461" s="570"/>
      <c r="AO461" s="570"/>
      <c r="AP461" s="570"/>
      <c r="AR461" s="571" t="b">
        <f t="shared" si="28"/>
        <v>0</v>
      </c>
      <c r="AS461" s="571"/>
      <c r="AT461" s="571"/>
      <c r="AU461" s="282" t="s">
        <v>160</v>
      </c>
      <c r="AV461" s="275"/>
      <c r="AX461" s="569" t="str">
        <f>IF(C467="","",C467)</f>
        <v/>
      </c>
      <c r="AY461" s="569"/>
      <c r="AZ461" s="587" t="str">
        <f>IF(E467="","",E467)</f>
        <v/>
      </c>
      <c r="BA461" s="590" t="str">
        <f ca="1">IF(F467="","",F467)</f>
        <v/>
      </c>
      <c r="BB461" s="590"/>
      <c r="BC461" s="590"/>
      <c r="BD461" s="587" t="str">
        <f>IF(I467="","",I467)</f>
        <v/>
      </c>
      <c r="BE461" s="578" t="e">
        <f>IF(#REF!="発電事業者","送電電力（MW）","受電電力（MW）")</f>
        <v>#REF!</v>
      </c>
      <c r="BF461" s="579"/>
      <c r="BG461" s="331" t="str">
        <f>IF(COUNT(BG428,L467)=2,ROUND(BG428*L467/SUM(L459:L468),#REF!),"")</f>
        <v/>
      </c>
      <c r="BH461" s="331" t="str">
        <f>IF(COUNT(BH428,M467)=2,ROUND(BH428*M467/SUM(M459:M468),#REF!),"")</f>
        <v/>
      </c>
      <c r="BI461" s="331" t="str">
        <f>IF(COUNT(BI428,N467)=2,ROUND(BI428*N467/SUM(N459:N468),#REF!),"")</f>
        <v/>
      </c>
      <c r="BJ461" s="331" t="str">
        <f>IF(COUNT(BJ428,O467)=2,ROUND(BJ428*O467/SUM(O459:O468),#REF!),"")</f>
        <v/>
      </c>
      <c r="BK461" s="331" t="str">
        <f>IF(COUNT(BK428,P467)=2,ROUND(BK428*P467/SUM(P459:P468),#REF!),"")</f>
        <v/>
      </c>
      <c r="BL461" s="331" t="str">
        <f>IF(COUNT(BL428,Q467)=2,ROUND(BL428*Q467/SUM(Q459:Q468),#REF!),"")</f>
        <v/>
      </c>
      <c r="BM461" s="331" t="str">
        <f>IF(COUNT(BM428,R467)=2,ROUND(BM428*R467/SUM(R459:R468),#REF!),"")</f>
        <v/>
      </c>
      <c r="BN461" s="331" t="str">
        <f>IF(COUNT(BN428,S467)=2,ROUND(BN428*S467/SUM(S459:S468),#REF!),"")</f>
        <v/>
      </c>
      <c r="BO461" s="331" t="str">
        <f>IF(COUNT(BO428,T467)=2,ROUND(BO428*T467/SUM(T459:T468),#REF!),"")</f>
        <v/>
      </c>
      <c r="BP461" s="331" t="str">
        <f>IF(COUNT(BP428,U467)=2,ROUND(BP428*U467/SUM(U459:U468),#REF!),"")</f>
        <v/>
      </c>
      <c r="BQ461" s="331" t="str">
        <f>IF(COUNT(BQ428,V467)=2,ROUND(BQ428*V467/SUM(V459:V468),#REF!),"")</f>
        <v/>
      </c>
      <c r="BR461" s="331" t="str">
        <f>IF(COUNT(BR428,W467)=2,ROUND(BR428*W467/SUM(W459:W468),#REF!),"")</f>
        <v/>
      </c>
      <c r="BS461" s="569" t="e">
        <f>IF(#REF!="発電事業者","送電電力（MW）","受電電力（MW）")</f>
        <v>#REF!</v>
      </c>
      <c r="BT461" s="569"/>
      <c r="BU461" s="569"/>
      <c r="BV461" s="333" t="s">
        <v>171</v>
      </c>
      <c r="BW461" s="580"/>
      <c r="BX461" s="580"/>
      <c r="BY461" s="331" t="str">
        <f>IF(COUNT(BY428,X467)=2,ROUND(BY428*X467/SUM(X459:X468),#REF!),"")</f>
        <v/>
      </c>
      <c r="BZ461" s="331" t="str">
        <f>IF(COUNT(BZ428,Y467)=2,ROUND(BZ428*Y467/SUM(Y459:Y468),#REF!),"")</f>
        <v/>
      </c>
      <c r="CA461" s="331" t="str">
        <f>IF(COUNT(CA428,Z467)=2,ROUND(CA428*Z467/SUM(Z459:Z468),#REF!),"")</f>
        <v/>
      </c>
      <c r="CB461" s="331" t="str">
        <f>IF(COUNT(CB428,AA467)=2,ROUND(CB428*AA467/SUM(AA459:AA468),#REF!),"")</f>
        <v/>
      </c>
      <c r="CC461" s="331" t="str">
        <f>IF(COUNT(CC428,AB467)=2,ROUND(CC428*AB467/SUM(AB459:AB468),#REF!),"")</f>
        <v/>
      </c>
      <c r="CD461" s="331" t="str">
        <f>IF(COUNT(CD428,AC467)=2,ROUND(CD428*AC467/SUM(AC459:AC468),#REF!),"")</f>
        <v/>
      </c>
      <c r="CE461" s="331" t="str">
        <f>IF(COUNT(CE428,AD467)=2,ROUND(CE428*AD467/SUM(AD459:AD468),#REF!),"")</f>
        <v/>
      </c>
      <c r="CF461" s="331" t="str">
        <f>IF(COUNT(CF428,AE467)=2,ROUND(CF428*AE467/SUM(AE459:AE468),#REF!),"")</f>
        <v/>
      </c>
      <c r="CG461" s="331" t="str">
        <f>IF(COUNT(CG428,AF467)=2,ROUND(CG428*AF467/SUM(AF459:AF468),#REF!),"")</f>
        <v/>
      </c>
      <c r="CH461" s="563" t="s">
        <v>118</v>
      </c>
      <c r="CI461" s="563"/>
      <c r="CJ461" s="563"/>
      <c r="CK461" s="563"/>
      <c r="CL461" s="563"/>
      <c r="CM461" s="563"/>
      <c r="CN461" s="563"/>
      <c r="CO461" s="563"/>
      <c r="CP461" s="563"/>
      <c r="CQ461" s="563"/>
    </row>
    <row r="462" spans="3:97" s="243" customFormat="1" ht="13.5" customHeight="1">
      <c r="C462" s="568"/>
      <c r="D462" s="568"/>
      <c r="E462" s="332"/>
      <c r="F462" s="569" t="str">
        <f t="shared" ca="1" si="29"/>
        <v/>
      </c>
      <c r="G462" s="569"/>
      <c r="H462" s="569"/>
      <c r="I462" s="333" t="str">
        <f>IF(E462="","",E423)</f>
        <v/>
      </c>
      <c r="J462" s="569" t="e">
        <f>J457&amp;"４"</f>
        <v>#REF!</v>
      </c>
      <c r="K462" s="569"/>
      <c r="L462" s="308"/>
      <c r="M462" s="308"/>
      <c r="N462" s="308"/>
      <c r="O462" s="308"/>
      <c r="P462" s="308"/>
      <c r="Q462" s="308"/>
      <c r="R462" s="308"/>
      <c r="S462" s="308"/>
      <c r="T462" s="308"/>
      <c r="U462" s="308"/>
      <c r="V462" s="308"/>
      <c r="W462" s="308"/>
      <c r="X462" s="308"/>
      <c r="Y462" s="308"/>
      <c r="Z462" s="308"/>
      <c r="AA462" s="308"/>
      <c r="AB462" s="308"/>
      <c r="AC462" s="308"/>
      <c r="AD462" s="308"/>
      <c r="AE462" s="308"/>
      <c r="AF462" s="308"/>
      <c r="AG462" s="570"/>
      <c r="AH462" s="570"/>
      <c r="AI462" s="570"/>
      <c r="AJ462" s="570"/>
      <c r="AK462" s="570"/>
      <c r="AL462" s="570"/>
      <c r="AM462" s="570"/>
      <c r="AN462" s="570"/>
      <c r="AO462" s="570"/>
      <c r="AP462" s="570"/>
      <c r="AR462" s="571" t="b">
        <f t="shared" si="28"/>
        <v>0</v>
      </c>
      <c r="AS462" s="571"/>
      <c r="AT462" s="571"/>
      <c r="AU462" s="282" t="s">
        <v>160</v>
      </c>
      <c r="AV462" s="275"/>
      <c r="AX462" s="569"/>
      <c r="AY462" s="569"/>
      <c r="AZ462" s="588"/>
      <c r="BA462" s="590"/>
      <c r="BB462" s="590"/>
      <c r="BC462" s="590"/>
      <c r="BD462" s="588"/>
      <c r="BE462" s="583"/>
      <c r="BF462" s="584"/>
      <c r="BG462" s="259"/>
      <c r="BH462" s="259"/>
      <c r="BI462" s="259"/>
      <c r="BJ462" s="259"/>
      <c r="BK462" s="259"/>
      <c r="BL462" s="259"/>
      <c r="BM462" s="259"/>
      <c r="BN462" s="259"/>
      <c r="BO462" s="259"/>
      <c r="BP462" s="259"/>
      <c r="BQ462" s="259"/>
      <c r="BR462" s="259"/>
      <c r="BS462" s="569"/>
      <c r="BT462" s="569"/>
      <c r="BU462" s="569"/>
      <c r="BV462" s="333" t="s">
        <v>172</v>
      </c>
      <c r="BW462" s="581"/>
      <c r="BX462" s="581"/>
      <c r="BY462" s="331" t="str">
        <f>IF(COUNT(BY429,X467)=2,ROUND(BY429*X467/SUM(X459:X468),#REF!),"")</f>
        <v/>
      </c>
      <c r="BZ462" s="331" t="str">
        <f>IF(COUNT(BZ429,Y467)=2,ROUND(BZ429*Y467/SUM(Y459:Y468),#REF!),"")</f>
        <v/>
      </c>
      <c r="CA462" s="331" t="str">
        <f>IF(COUNT(CA429,Z467)=2,ROUND(CA429*Z467/SUM(Z459:Z468),#REF!),"")</f>
        <v/>
      </c>
      <c r="CB462" s="331" t="str">
        <f>IF(COUNT(CB429,AA467)=2,ROUND(CB429*AA467/SUM(AA459:AA468),#REF!),"")</f>
        <v/>
      </c>
      <c r="CC462" s="331" t="str">
        <f>IF(COUNT(CC429,AB467)=2,ROUND(CC429*AB467/SUM(AB459:AB468),#REF!),"")</f>
        <v/>
      </c>
      <c r="CD462" s="331" t="str">
        <f>IF(COUNT(CD429,AC467)=2,ROUND(CD429*AC467/SUM(AC459:AC468),#REF!),"")</f>
        <v/>
      </c>
      <c r="CE462" s="331" t="str">
        <f>IF(COUNT(CE429,AD467)=2,ROUND(CE429*AD467/SUM(AD459:AD468),#REF!),"")</f>
        <v/>
      </c>
      <c r="CF462" s="331" t="str">
        <f>IF(COUNT(CF429,AE467)=2,ROUND(CF429*AE467/SUM(AE459:AE468),#REF!),"")</f>
        <v/>
      </c>
      <c r="CG462" s="331" t="str">
        <f>IF(COUNT(CG429,AF467)=2,ROUND(CG429*AF467/SUM(AF459:AF468),#REF!),"")</f>
        <v/>
      </c>
      <c r="CH462" s="564" t="str">
        <f>IF(CH461="","",CH461)</f>
        <v>地熱</v>
      </c>
      <c r="CI462" s="564"/>
      <c r="CJ462" s="564"/>
      <c r="CK462" s="564"/>
      <c r="CL462" s="564"/>
      <c r="CM462" s="564"/>
      <c r="CN462" s="564"/>
      <c r="CO462" s="564"/>
      <c r="CP462" s="564"/>
      <c r="CQ462" s="564"/>
    </row>
    <row r="463" spans="3:97" s="243" customFormat="1" ht="13.5" customHeight="1">
      <c r="C463" s="568"/>
      <c r="D463" s="568"/>
      <c r="E463" s="332"/>
      <c r="F463" s="569" t="str">
        <f t="shared" ca="1" si="29"/>
        <v/>
      </c>
      <c r="G463" s="569"/>
      <c r="H463" s="569"/>
      <c r="I463" s="333" t="str">
        <f>IF(E463="","",E423)</f>
        <v/>
      </c>
      <c r="J463" s="569" t="e">
        <f>J457&amp;"５"</f>
        <v>#REF!</v>
      </c>
      <c r="K463" s="569"/>
      <c r="L463" s="308"/>
      <c r="M463" s="308"/>
      <c r="N463" s="308"/>
      <c r="O463" s="308"/>
      <c r="P463" s="308"/>
      <c r="Q463" s="308"/>
      <c r="R463" s="308"/>
      <c r="S463" s="308"/>
      <c r="T463" s="308"/>
      <c r="U463" s="308"/>
      <c r="V463" s="308"/>
      <c r="W463" s="308"/>
      <c r="X463" s="308"/>
      <c r="Y463" s="308"/>
      <c r="Z463" s="308"/>
      <c r="AA463" s="308"/>
      <c r="AB463" s="308"/>
      <c r="AC463" s="308"/>
      <c r="AD463" s="308"/>
      <c r="AE463" s="308"/>
      <c r="AF463" s="308"/>
      <c r="AG463" s="570"/>
      <c r="AH463" s="570"/>
      <c r="AI463" s="570"/>
      <c r="AJ463" s="570"/>
      <c r="AK463" s="570"/>
      <c r="AL463" s="570"/>
      <c r="AM463" s="570"/>
      <c r="AN463" s="570"/>
      <c r="AO463" s="570"/>
      <c r="AP463" s="570"/>
      <c r="AR463" s="571" t="b">
        <f t="shared" si="28"/>
        <v>0</v>
      </c>
      <c r="AS463" s="571"/>
      <c r="AT463" s="571"/>
      <c r="AU463" s="282" t="s">
        <v>160</v>
      </c>
      <c r="AV463" s="275"/>
      <c r="AX463" s="569"/>
      <c r="AY463" s="569"/>
      <c r="AZ463" s="589"/>
      <c r="BA463" s="590"/>
      <c r="BB463" s="590"/>
      <c r="BC463" s="590"/>
      <c r="BD463" s="589"/>
      <c r="BE463" s="585" t="e">
        <f>IF(#REF!="発電事業者","月間送電電力量（GWh）","月間受電電力量（GWh）")</f>
        <v>#REF!</v>
      </c>
      <c r="BF463" s="586"/>
      <c r="BG463" s="331" t="str">
        <f>IF(COUNT(BG430,L467)=2,ROUND(BG430*L467/SUM(L459:L468),#REF!),"")</f>
        <v/>
      </c>
      <c r="BH463" s="331" t="str">
        <f>IF(COUNT(BH430,M467)=2,ROUND(BH430*M467/SUM(M459:M468),#REF!),"")</f>
        <v/>
      </c>
      <c r="BI463" s="331" t="str">
        <f>IF(COUNT(BI430,N467)=2,ROUND(BI430*N467/SUM(N459:N468),#REF!),"")</f>
        <v/>
      </c>
      <c r="BJ463" s="331" t="str">
        <f>IF(COUNT(BJ430,O467)=2,ROUND(BJ430*O467/SUM(O459:O468),#REF!),"")</f>
        <v/>
      </c>
      <c r="BK463" s="331" t="str">
        <f>IF(COUNT(BK430,P467)=2,ROUND(BK430*P467/SUM(P459:P468),#REF!),"")</f>
        <v/>
      </c>
      <c r="BL463" s="331" t="str">
        <f>IF(COUNT(BL430,Q467)=2,ROUND(BL430*Q467/SUM(Q459:Q468),#REF!),"")</f>
        <v/>
      </c>
      <c r="BM463" s="331" t="str">
        <f>IF(COUNT(BM430,R467)=2,ROUND(BM430*R467/SUM(R459:R468),#REF!),"")</f>
        <v/>
      </c>
      <c r="BN463" s="331" t="str">
        <f>IF(COUNT(BN430,S467)=2,ROUND(BN430*S467/SUM(S459:S468),#REF!),"")</f>
        <v/>
      </c>
      <c r="BO463" s="331" t="str">
        <f>IF(COUNT(BO430,T467)=2,ROUND(BO430*T467/SUM(T459:T468),#REF!),"")</f>
        <v/>
      </c>
      <c r="BP463" s="331" t="str">
        <f>IF(COUNT(BP430,U467)=2,ROUND(BP430*U467/SUM(U459:U468),#REF!),"")</f>
        <v/>
      </c>
      <c r="BQ463" s="331" t="str">
        <f>IF(COUNT(BQ430,V467)=2,ROUND(BQ430*V467/SUM(V459:V468),#REF!),"")</f>
        <v/>
      </c>
      <c r="BR463" s="331" t="str">
        <f>IF(COUNT(BR430,W467)=2,ROUND(BR430*W467/SUM(W459:W468),#REF!),"")</f>
        <v/>
      </c>
      <c r="BS463" s="569" t="e">
        <f>IF(#REF!="発電事業者","年間送電電力量（GWh）","年間受電電力量（GWh）")</f>
        <v>#REF!</v>
      </c>
      <c r="BT463" s="569"/>
      <c r="BU463" s="569"/>
      <c r="BV463" s="333" t="s">
        <v>25</v>
      </c>
      <c r="BW463" s="582"/>
      <c r="BX463" s="582"/>
      <c r="BY463" s="331" t="str">
        <f>IF(COUNT(BY430,X467)=2,ROUND(BY430*X467/SUM(X459:X468),#REF!),"")</f>
        <v/>
      </c>
      <c r="BZ463" s="331" t="str">
        <f>IF(COUNT(BZ430,Y467)=2,ROUND(BZ430*Y467/SUM(Y459:Y468),#REF!),"")</f>
        <v/>
      </c>
      <c r="CA463" s="331" t="str">
        <f>IF(COUNT(CA430,Z467)=2,ROUND(CA430*Z467/SUM(Z459:Z468),#REF!),"")</f>
        <v/>
      </c>
      <c r="CB463" s="331" t="str">
        <f>IF(COUNT(CB430,AA467)=2,ROUND(CB430*AA467/SUM(AA459:AA468),#REF!),"")</f>
        <v/>
      </c>
      <c r="CC463" s="331" t="str">
        <f>IF(COUNT(CC430,AB467)=2,ROUND(CC430*AB467/SUM(AB459:AB468),#REF!),"")</f>
        <v/>
      </c>
      <c r="CD463" s="331" t="str">
        <f>IF(COUNT(CD430,AC467)=2,ROUND(CD430*AC467/SUM(AC459:AC468),#REF!),"")</f>
        <v/>
      </c>
      <c r="CE463" s="331" t="str">
        <f>IF(COUNT(CE430,AD467)=2,ROUND(CE430*AD467/SUM(AD459:AD468),#REF!),"")</f>
        <v/>
      </c>
      <c r="CF463" s="331" t="str">
        <f>IF(COUNT(CF430,AE467)=2,ROUND(CF430*AE467/SUM(AE459:AE468),#REF!),"")</f>
        <v/>
      </c>
      <c r="CG463" s="331" t="str">
        <f>IF(COUNT(CG430,AF467)=2,ROUND(CG430*AF467/SUM(AF459:AF468),#REF!),"")</f>
        <v/>
      </c>
      <c r="CH463" s="565" t="str">
        <f>IF(COUNTA(AG467)=0,"",AG467)</f>
        <v/>
      </c>
      <c r="CI463" s="565"/>
      <c r="CJ463" s="565"/>
      <c r="CK463" s="565"/>
      <c r="CL463" s="565"/>
      <c r="CM463" s="565"/>
      <c r="CN463" s="565"/>
      <c r="CO463" s="565"/>
      <c r="CP463" s="565"/>
      <c r="CQ463" s="565"/>
    </row>
    <row r="464" spans="3:97" s="243" customFormat="1" ht="13.5" customHeight="1">
      <c r="C464" s="568"/>
      <c r="D464" s="568"/>
      <c r="E464" s="332"/>
      <c r="F464" s="569" t="str">
        <f t="shared" ca="1" si="29"/>
        <v/>
      </c>
      <c r="G464" s="569"/>
      <c r="H464" s="569"/>
      <c r="I464" s="333" t="str">
        <f>IF(E464="","",E423)</f>
        <v/>
      </c>
      <c r="J464" s="569" t="e">
        <f>J457&amp;"６"</f>
        <v>#REF!</v>
      </c>
      <c r="K464" s="569"/>
      <c r="L464" s="308"/>
      <c r="M464" s="308"/>
      <c r="N464" s="308"/>
      <c r="O464" s="308"/>
      <c r="P464" s="308"/>
      <c r="Q464" s="308"/>
      <c r="R464" s="308"/>
      <c r="S464" s="308"/>
      <c r="T464" s="308"/>
      <c r="U464" s="308"/>
      <c r="V464" s="308"/>
      <c r="W464" s="308"/>
      <c r="X464" s="308"/>
      <c r="Y464" s="308"/>
      <c r="Z464" s="308"/>
      <c r="AA464" s="308"/>
      <c r="AB464" s="308"/>
      <c r="AC464" s="308"/>
      <c r="AD464" s="308"/>
      <c r="AE464" s="308"/>
      <c r="AF464" s="308"/>
      <c r="AG464" s="570"/>
      <c r="AH464" s="570"/>
      <c r="AI464" s="570"/>
      <c r="AJ464" s="570"/>
      <c r="AK464" s="570"/>
      <c r="AL464" s="570"/>
      <c r="AM464" s="570"/>
      <c r="AN464" s="570"/>
      <c r="AO464" s="570"/>
      <c r="AP464" s="570"/>
      <c r="AR464" s="571" t="b">
        <f t="shared" si="28"/>
        <v>0</v>
      </c>
      <c r="AS464" s="571"/>
      <c r="AT464" s="571"/>
      <c r="AU464" s="282" t="s">
        <v>160</v>
      </c>
      <c r="AV464" s="275"/>
      <c r="AX464" s="569" t="str">
        <f>IF(C468="","",C468)</f>
        <v>自者保有電源</v>
      </c>
      <c r="AY464" s="569"/>
      <c r="AZ464" s="587" t="str">
        <f>IF(E468="","",E468)</f>
        <v/>
      </c>
      <c r="BA464" s="590" t="str">
        <f>IF(F468="","",F468)</f>
        <v/>
      </c>
      <c r="BB464" s="590"/>
      <c r="BC464" s="590"/>
      <c r="BD464" s="587" t="str">
        <f>IF(I468="","",I468)</f>
        <v/>
      </c>
      <c r="BE464" s="578" t="e">
        <f>IF(#REF!="発電事業者","送電電力（MW）","受電電力（MW）")</f>
        <v>#REF!</v>
      </c>
      <c r="BF464" s="579"/>
      <c r="BG464" s="331" t="str">
        <f>IF(COUNT(BG428,L468)=2,ROUND(BG428*L468/SUM(L459:L468),#REF!),"")</f>
        <v/>
      </c>
      <c r="BH464" s="331" t="str">
        <f>IF(COUNT(BH428,M468)=2,ROUND(BH428*M468/SUM(M459:M468),#REF!),"")</f>
        <v/>
      </c>
      <c r="BI464" s="331" t="str">
        <f>IF(COUNT(BI428,N468)=2,ROUND(BI428*N468/SUM(N459:N468),#REF!),"")</f>
        <v/>
      </c>
      <c r="BJ464" s="331" t="str">
        <f>IF(COUNT(BJ428,O468)=2,ROUND(BJ428*O468/SUM(O459:O468),#REF!),"")</f>
        <v/>
      </c>
      <c r="BK464" s="331" t="str">
        <f>IF(COUNT(BK428,P468)=2,ROUND(BK428*P468/SUM(P459:P468),#REF!),"")</f>
        <v/>
      </c>
      <c r="BL464" s="331" t="str">
        <f>IF(COUNT(BL428,Q468)=2,ROUND(BL428*Q468/SUM(Q459:Q468),#REF!),"")</f>
        <v/>
      </c>
      <c r="BM464" s="331" t="str">
        <f>IF(COUNT(BM428,R468)=2,ROUND(BM428*R468/SUM(R459:R468),#REF!),"")</f>
        <v/>
      </c>
      <c r="BN464" s="331" t="str">
        <f>IF(COUNT(BN428,S468)=2,ROUND(BN428*S468/SUM(S459:S468),#REF!),"")</f>
        <v/>
      </c>
      <c r="BO464" s="331" t="str">
        <f>IF(COUNT(BO428,T468)=2,ROUND(BO428*T468/SUM(T459:T468),#REF!),"")</f>
        <v/>
      </c>
      <c r="BP464" s="331" t="str">
        <f>IF(COUNT(BP428,U468)=2,ROUND(BP428*U468/SUM(U459:U468),#REF!),"")</f>
        <v/>
      </c>
      <c r="BQ464" s="331" t="str">
        <f>IF(COUNT(BQ428,V468)=2,ROUND(BQ428*V468/SUM(V459:V468),#REF!),"")</f>
        <v/>
      </c>
      <c r="BR464" s="331" t="str">
        <f>IF(COUNT(BR428,W468)=2,ROUND(BR428*W468/SUM(W459:W468),#REF!),"")</f>
        <v/>
      </c>
      <c r="BS464" s="569" t="e">
        <f>IF(#REF!="発電事業者","送電電力（MW）","受電電力（MW）")</f>
        <v>#REF!</v>
      </c>
      <c r="BT464" s="569"/>
      <c r="BU464" s="569"/>
      <c r="BV464" s="333" t="s">
        <v>171</v>
      </c>
      <c r="BW464" s="355" t="str">
        <f>IF(F456=0,IF(COUNT(BW428,I468)=2,ROUND(BW428*I468/100,#REF!),""),IF(COUNT(BW428,I468)=2,ROUND(BW428*I468/L431,#REF!),""))</f>
        <v/>
      </c>
      <c r="BX464" s="580"/>
      <c r="BY464" s="331" t="str">
        <f>IF(COUNT(BY428,X468)=2,ROUND(BY428*X468/SUM(X459:X468),#REF!),"")</f>
        <v/>
      </c>
      <c r="BZ464" s="331" t="str">
        <f>IF(COUNT(BZ428,Y468)=2,ROUND(BZ428*Y468/SUM(Y459:Y468),#REF!),"")</f>
        <v/>
      </c>
      <c r="CA464" s="331" t="str">
        <f>IF(COUNT(CA428,Z468)=2,ROUND(CA428*Z468/SUM(Z459:Z468),#REF!),"")</f>
        <v/>
      </c>
      <c r="CB464" s="331" t="str">
        <f>IF(COUNT(CB428,AA468)=2,ROUND(CB428*AA468/SUM(AA459:AA468),#REF!),"")</f>
        <v/>
      </c>
      <c r="CC464" s="331" t="str">
        <f>IF(COUNT(CC428,AB468)=2,ROUND(CC428*AB468/SUM(AB459:AB468),#REF!),"")</f>
        <v/>
      </c>
      <c r="CD464" s="331" t="str">
        <f>IF(COUNT(CD428,AC468)=2,ROUND(CD428*AC468/SUM(AC459:AC468),#REF!),"")</f>
        <v/>
      </c>
      <c r="CE464" s="331" t="str">
        <f>IF(COUNT(CE428,AD468)=2,ROUND(CE428*AD468/SUM(AD459:AD468),#REF!),"")</f>
        <v/>
      </c>
      <c r="CF464" s="331" t="str">
        <f>IF(COUNT(CF428,AE468)=2,ROUND(CF428*AE468/SUM(AE459:AE468),#REF!),"")</f>
        <v/>
      </c>
      <c r="CG464" s="331" t="str">
        <f>IF(COUNT(CG428,AF468)=2,ROUND(CG428*AF468/SUM(AF459:AF468),#REF!),"")</f>
        <v/>
      </c>
      <c r="CH464" s="563" t="s">
        <v>118</v>
      </c>
      <c r="CI464" s="563"/>
      <c r="CJ464" s="563"/>
      <c r="CK464" s="563"/>
      <c r="CL464" s="563"/>
      <c r="CM464" s="563"/>
      <c r="CN464" s="563"/>
      <c r="CO464" s="563"/>
      <c r="CP464" s="563"/>
      <c r="CQ464" s="563"/>
    </row>
    <row r="465" spans="3:95" s="243" customFormat="1" ht="13.5" customHeight="1">
      <c r="C465" s="568"/>
      <c r="D465" s="568"/>
      <c r="E465" s="332"/>
      <c r="F465" s="569" t="str">
        <f t="shared" ca="1" si="29"/>
        <v/>
      </c>
      <c r="G465" s="569"/>
      <c r="H465" s="569"/>
      <c r="I465" s="333" t="str">
        <f>IF(E465="","",E423)</f>
        <v/>
      </c>
      <c r="J465" s="569" t="e">
        <f>J457&amp;"７"</f>
        <v>#REF!</v>
      </c>
      <c r="K465" s="569"/>
      <c r="L465" s="308"/>
      <c r="M465" s="308"/>
      <c r="N465" s="308"/>
      <c r="O465" s="308"/>
      <c r="P465" s="308"/>
      <c r="Q465" s="308"/>
      <c r="R465" s="308"/>
      <c r="S465" s="308"/>
      <c r="T465" s="308"/>
      <c r="U465" s="308"/>
      <c r="V465" s="308"/>
      <c r="W465" s="308"/>
      <c r="X465" s="308"/>
      <c r="Y465" s="308"/>
      <c r="Z465" s="308"/>
      <c r="AA465" s="308"/>
      <c r="AB465" s="308"/>
      <c r="AC465" s="308"/>
      <c r="AD465" s="308"/>
      <c r="AE465" s="308"/>
      <c r="AF465" s="308"/>
      <c r="AG465" s="570"/>
      <c r="AH465" s="570"/>
      <c r="AI465" s="570"/>
      <c r="AJ465" s="570"/>
      <c r="AK465" s="570"/>
      <c r="AL465" s="570"/>
      <c r="AM465" s="570"/>
      <c r="AN465" s="570"/>
      <c r="AO465" s="570"/>
      <c r="AP465" s="570"/>
      <c r="AR465" s="571" t="b">
        <f t="shared" si="28"/>
        <v>0</v>
      </c>
      <c r="AS465" s="571"/>
      <c r="AT465" s="571"/>
      <c r="AU465" s="282" t="s">
        <v>160</v>
      </c>
      <c r="AV465" s="275"/>
      <c r="AX465" s="569"/>
      <c r="AY465" s="569"/>
      <c r="AZ465" s="588"/>
      <c r="BA465" s="590"/>
      <c r="BB465" s="590"/>
      <c r="BC465" s="590"/>
      <c r="BD465" s="588"/>
      <c r="BE465" s="583"/>
      <c r="BF465" s="584"/>
      <c r="BG465" s="259"/>
      <c r="BH465" s="259"/>
      <c r="BI465" s="259"/>
      <c r="BJ465" s="259"/>
      <c r="BK465" s="259"/>
      <c r="BL465" s="259"/>
      <c r="BM465" s="259"/>
      <c r="BN465" s="259"/>
      <c r="BO465" s="259"/>
      <c r="BP465" s="259"/>
      <c r="BQ465" s="259"/>
      <c r="BR465" s="259"/>
      <c r="BS465" s="569"/>
      <c r="BT465" s="569"/>
      <c r="BU465" s="569"/>
      <c r="BV465" s="333" t="s">
        <v>172</v>
      </c>
      <c r="BW465" s="355" t="str">
        <f>IF(F456=0,IF(COUNT(BW429,F468)=2,ROUND(BW429*F468/100,#REF!),""),IF(COUNT(BW429,F468)=2,ROUND(BW429*F468/Q429,#REF!),""))</f>
        <v/>
      </c>
      <c r="BX465" s="581"/>
      <c r="BY465" s="331" t="str">
        <f>IF(COUNT(BY429,X468)=2,ROUND(BY429*X468/SUM(X459:X468),#REF!),"")</f>
        <v/>
      </c>
      <c r="BZ465" s="331" t="str">
        <f>IF(COUNT(BZ429,Y468)=2,ROUND(BZ429*Y468/SUM(Y459:Y468),#REF!),"")</f>
        <v/>
      </c>
      <c r="CA465" s="331" t="str">
        <f>IF(COUNT(CA429,Z468)=2,ROUND(CA429*Z468/SUM(Z459:Z468),#REF!),"")</f>
        <v/>
      </c>
      <c r="CB465" s="331" t="str">
        <f>IF(COUNT(CB429,AA468)=2,ROUND(CB429*AA468/SUM(AA459:AA468),#REF!),"")</f>
        <v/>
      </c>
      <c r="CC465" s="331" t="str">
        <f>IF(COUNT(CC429,AB468)=2,ROUND(CC429*AB468/SUM(AB459:AB468),#REF!),"")</f>
        <v/>
      </c>
      <c r="CD465" s="331" t="str">
        <f>IF(COUNT(CD429,AC468)=2,ROUND(CD429*AC468/SUM(AC459:AC468),#REF!),"")</f>
        <v/>
      </c>
      <c r="CE465" s="331" t="str">
        <f>IF(COUNT(CE429,AD468)=2,ROUND(CE429*AD468/SUM(AD459:AD468),#REF!),"")</f>
        <v/>
      </c>
      <c r="CF465" s="331" t="str">
        <f>IF(COUNT(CF429,AE468)=2,ROUND(CF429*AE468/SUM(AE459:AE468),#REF!),"")</f>
        <v/>
      </c>
      <c r="CG465" s="331" t="str">
        <f>IF(COUNT(CG429,AF468)=2,ROUND(CG429*AF468/SUM(AF459:AF468),#REF!),"")</f>
        <v/>
      </c>
      <c r="CH465" s="564" t="str">
        <f>IF(CH464="","",CH464)</f>
        <v>地熱</v>
      </c>
      <c r="CI465" s="564"/>
      <c r="CJ465" s="564"/>
      <c r="CK465" s="564"/>
      <c r="CL465" s="564"/>
      <c r="CM465" s="564"/>
      <c r="CN465" s="564"/>
      <c r="CO465" s="564"/>
      <c r="CP465" s="564"/>
      <c r="CQ465" s="564"/>
    </row>
    <row r="466" spans="3:95" s="243" customFormat="1" ht="13.5" customHeight="1">
      <c r="C466" s="568"/>
      <c r="D466" s="568"/>
      <c r="E466" s="332"/>
      <c r="F466" s="569" t="str">
        <f t="shared" ca="1" si="29"/>
        <v/>
      </c>
      <c r="G466" s="569"/>
      <c r="H466" s="569"/>
      <c r="I466" s="333" t="str">
        <f>IF(E466="","",E423)</f>
        <v/>
      </c>
      <c r="J466" s="569" t="e">
        <f>J457&amp;"８"</f>
        <v>#REF!</v>
      </c>
      <c r="K466" s="569"/>
      <c r="L466" s="308"/>
      <c r="M466" s="308"/>
      <c r="N466" s="308"/>
      <c r="O466" s="308"/>
      <c r="P466" s="308"/>
      <c r="Q466" s="308"/>
      <c r="R466" s="308"/>
      <c r="S466" s="308"/>
      <c r="T466" s="308"/>
      <c r="U466" s="308"/>
      <c r="V466" s="308"/>
      <c r="W466" s="308"/>
      <c r="X466" s="308"/>
      <c r="Y466" s="308"/>
      <c r="Z466" s="308"/>
      <c r="AA466" s="308"/>
      <c r="AB466" s="308"/>
      <c r="AC466" s="308"/>
      <c r="AD466" s="308"/>
      <c r="AE466" s="308"/>
      <c r="AF466" s="308"/>
      <c r="AG466" s="570"/>
      <c r="AH466" s="570"/>
      <c r="AI466" s="570"/>
      <c r="AJ466" s="570"/>
      <c r="AK466" s="570"/>
      <c r="AL466" s="570"/>
      <c r="AM466" s="570"/>
      <c r="AN466" s="570"/>
      <c r="AO466" s="570"/>
      <c r="AP466" s="570"/>
      <c r="AR466" s="571" t="b">
        <f t="shared" si="28"/>
        <v>0</v>
      </c>
      <c r="AS466" s="571"/>
      <c r="AT466" s="571"/>
      <c r="AU466" s="282" t="s">
        <v>160</v>
      </c>
      <c r="AV466" s="257"/>
      <c r="AX466" s="569"/>
      <c r="AY466" s="569"/>
      <c r="AZ466" s="589"/>
      <c r="BA466" s="590"/>
      <c r="BB466" s="590"/>
      <c r="BC466" s="590"/>
      <c r="BD466" s="589"/>
      <c r="BE466" s="585" t="e">
        <f>IF(#REF!="発電事業者","月間送電電力量（GWh）","月間受電電力量（GWh）")</f>
        <v>#REF!</v>
      </c>
      <c r="BF466" s="586"/>
      <c r="BG466" s="297" t="str">
        <f>IF(COUNT(BG430,L468)=2,ROUND(BG430*L468/SUM(L459:L468),#REF!),"")</f>
        <v/>
      </c>
      <c r="BH466" s="297" t="str">
        <f>IF(COUNT(BH430,M468)=2,ROUND(BH430*M468/SUM(M459:M468),#REF!),"")</f>
        <v/>
      </c>
      <c r="BI466" s="297" t="str">
        <f>IF(COUNT(BI430,N468)=2,ROUND(BI430*N468/SUM(N459:N468),#REF!),"")</f>
        <v/>
      </c>
      <c r="BJ466" s="297" t="str">
        <f>IF(COUNT(BJ430,O468)=2,ROUND(BJ430*O468/SUM(O459:O468),#REF!),"")</f>
        <v/>
      </c>
      <c r="BK466" s="297" t="str">
        <f>IF(COUNT(BK430,P468)=2,ROUND(BK430*P468/SUM(P459:P468),#REF!),"")</f>
        <v/>
      </c>
      <c r="BL466" s="297" t="str">
        <f>IF(COUNT(BL430,Q468)=2,ROUND(BL430*Q468/SUM(Q459:Q468),#REF!),"")</f>
        <v/>
      </c>
      <c r="BM466" s="297" t="str">
        <f>IF(COUNT(BM430,R468)=2,ROUND(BM430*R468/SUM(R459:R468),#REF!),"")</f>
        <v/>
      </c>
      <c r="BN466" s="297" t="str">
        <f>IF(COUNT(BN430,S468)=2,ROUND(BN430*S468/SUM(S459:S468),#REF!),"")</f>
        <v/>
      </c>
      <c r="BO466" s="297" t="str">
        <f>IF(COUNT(BO430,T468)=2,ROUND(BO430*T468/SUM(T459:T468),#REF!),"")</f>
        <v/>
      </c>
      <c r="BP466" s="297" t="str">
        <f>IF(COUNT(BP430,U468)=2,ROUND(BP430*U468/SUM(U459:U468),#REF!),"")</f>
        <v/>
      </c>
      <c r="BQ466" s="297" t="str">
        <f>IF(COUNT(BQ430,V468)=2,ROUND(BQ430*V468/SUM(V459:V468),#REF!),"")</f>
        <v/>
      </c>
      <c r="BR466" s="297" t="str">
        <f>IF(COUNT(BR430,W468)=2,ROUND(BR430*W468/SUM(W459:W468),#REF!),"")</f>
        <v/>
      </c>
      <c r="BS466" s="569" t="e">
        <f>IF(#REF!="発電事業者","年間送電電力量（GWh）","年間受電電力量（GWh）")</f>
        <v>#REF!</v>
      </c>
      <c r="BT466" s="569"/>
      <c r="BU466" s="569"/>
      <c r="BV466" s="333" t="s">
        <v>25</v>
      </c>
      <c r="BW466" s="352"/>
      <c r="BX466" s="582"/>
      <c r="BY466" s="297" t="str">
        <f>IF(COUNT(BY430,X468)=2,ROUND(BY430*X468/SUM(X459:X468),#REF!),"")</f>
        <v/>
      </c>
      <c r="BZ466" s="297" t="str">
        <f>IF(COUNT(BZ430,Y468)=2,ROUND(BZ430*Y468/SUM(Y459:Y468),#REF!),"")</f>
        <v/>
      </c>
      <c r="CA466" s="297" t="str">
        <f>IF(COUNT(CA430,Z468)=2,ROUND(CA430*Z468/SUM(Z459:Z468),#REF!),"")</f>
        <v/>
      </c>
      <c r="CB466" s="297" t="str">
        <f>IF(COUNT(CB430,AA468)=2,ROUND(CB430*AA468/SUM(AA459:AA468),#REF!),"")</f>
        <v/>
      </c>
      <c r="CC466" s="297" t="str">
        <f>IF(COUNT(CC430,AB468)=2,ROUND(CC430*AB468/SUM(AB459:AB468),#REF!),"")</f>
        <v/>
      </c>
      <c r="CD466" s="297" t="str">
        <f>IF(COUNT(CD430,AC468)=2,ROUND(CD430*AC468/SUM(AC459:AC468),#REF!),"")</f>
        <v/>
      </c>
      <c r="CE466" s="297" t="str">
        <f>IF(COUNT(CE430,AD468)=2,ROUND(CE430*AD468/SUM(AD459:AD468),#REF!),"")</f>
        <v/>
      </c>
      <c r="CF466" s="297" t="str">
        <f>IF(COUNT(CF430,AE468)=2,ROUND(CF430*AE468/SUM(AE459:AE468),#REF!),"")</f>
        <v/>
      </c>
      <c r="CG466" s="297" t="str">
        <f>IF(COUNT(CG430,AF468)=2,ROUND(CG430*AF468/SUM(AF459:AF468),#REF!),"")</f>
        <v/>
      </c>
      <c r="CH466" s="565" t="str">
        <f>IF(COUNTA(AG468)=0,"",AG468)</f>
        <v/>
      </c>
      <c r="CI466" s="565"/>
      <c r="CJ466" s="565"/>
      <c r="CK466" s="565"/>
      <c r="CL466" s="565"/>
      <c r="CM466" s="565"/>
      <c r="CN466" s="565"/>
      <c r="CO466" s="565"/>
      <c r="CP466" s="565"/>
      <c r="CQ466" s="565"/>
    </row>
    <row r="467" spans="3:95" s="243" customFormat="1" ht="13.5" customHeight="1">
      <c r="C467" s="568"/>
      <c r="D467" s="568"/>
      <c r="E467" s="332"/>
      <c r="F467" s="569" t="str">
        <f t="shared" ca="1" si="29"/>
        <v/>
      </c>
      <c r="G467" s="569"/>
      <c r="H467" s="569"/>
      <c r="I467" s="333" t="str">
        <f>IF(E467="","",E423)</f>
        <v/>
      </c>
      <c r="J467" s="569" t="e">
        <f>J457&amp;"９"</f>
        <v>#REF!</v>
      </c>
      <c r="K467" s="569"/>
      <c r="L467" s="308"/>
      <c r="M467" s="308"/>
      <c r="N467" s="308"/>
      <c r="O467" s="308"/>
      <c r="P467" s="308"/>
      <c r="Q467" s="308"/>
      <c r="R467" s="308"/>
      <c r="S467" s="308"/>
      <c r="T467" s="308"/>
      <c r="U467" s="308"/>
      <c r="V467" s="308"/>
      <c r="W467" s="308"/>
      <c r="X467" s="308"/>
      <c r="Y467" s="308"/>
      <c r="Z467" s="308"/>
      <c r="AA467" s="308"/>
      <c r="AB467" s="308"/>
      <c r="AC467" s="308"/>
      <c r="AD467" s="308"/>
      <c r="AE467" s="308"/>
      <c r="AF467" s="308"/>
      <c r="AG467" s="570"/>
      <c r="AH467" s="570"/>
      <c r="AI467" s="570"/>
      <c r="AJ467" s="570"/>
      <c r="AK467" s="570"/>
      <c r="AL467" s="570"/>
      <c r="AM467" s="570"/>
      <c r="AN467" s="570"/>
      <c r="AO467" s="570"/>
      <c r="AP467" s="570"/>
      <c r="AR467" s="571" t="b">
        <f t="shared" si="28"/>
        <v>0</v>
      </c>
      <c r="AS467" s="571"/>
      <c r="AT467" s="571"/>
      <c r="AU467" s="282" t="s">
        <v>160</v>
      </c>
      <c r="AV467" s="275"/>
    </row>
    <row r="468" spans="3:95" s="243" customFormat="1" ht="13.5" customHeight="1">
      <c r="C468" s="572" t="s">
        <v>307</v>
      </c>
      <c r="D468" s="573"/>
      <c r="E468" s="353"/>
      <c r="F468" s="574"/>
      <c r="G468" s="575"/>
      <c r="H468" s="576"/>
      <c r="I468" s="354"/>
      <c r="J468" s="577"/>
      <c r="K468" s="577"/>
      <c r="L468" s="308"/>
      <c r="M468" s="308"/>
      <c r="N468" s="308"/>
      <c r="O468" s="308"/>
      <c r="P468" s="308"/>
      <c r="Q468" s="308"/>
      <c r="R468" s="308"/>
      <c r="S468" s="308"/>
      <c r="T468" s="308"/>
      <c r="U468" s="308"/>
      <c r="V468" s="308"/>
      <c r="W468" s="308"/>
      <c r="X468" s="308"/>
      <c r="Y468" s="308"/>
      <c r="Z468" s="308"/>
      <c r="AA468" s="308"/>
      <c r="AB468" s="308"/>
      <c r="AC468" s="308"/>
      <c r="AD468" s="308"/>
      <c r="AE468" s="308"/>
      <c r="AF468" s="308"/>
      <c r="AG468" s="570"/>
      <c r="AH468" s="570"/>
      <c r="AI468" s="570"/>
      <c r="AJ468" s="570"/>
      <c r="AK468" s="570"/>
      <c r="AL468" s="570"/>
      <c r="AM468" s="570"/>
      <c r="AN468" s="570"/>
      <c r="AO468" s="570"/>
      <c r="AP468" s="570"/>
      <c r="AR468" s="571" t="b">
        <f t="shared" si="28"/>
        <v>0</v>
      </c>
      <c r="AS468" s="571"/>
      <c r="AT468" s="571"/>
      <c r="AU468" s="282" t="s">
        <v>160</v>
      </c>
    </row>
    <row r="469" spans="3:95" s="243" customFormat="1" ht="13.5" hidden="1" customHeight="1"/>
    <row r="470" spans="3:95" s="243" customFormat="1" ht="13.5" hidden="1" customHeight="1">
      <c r="AV470" s="268"/>
    </row>
    <row r="471" spans="3:95" s="243" customFormat="1" ht="13.5" hidden="1" customHeight="1">
      <c r="AV471" s="268"/>
    </row>
    <row r="472" spans="3:95" s="243" customFormat="1" ht="13.5" hidden="1" customHeight="1">
      <c r="AV472" s="268"/>
    </row>
    <row r="473" spans="3:95" s="243" customFormat="1" ht="13.5" hidden="1" customHeight="1">
      <c r="AV473" s="268"/>
    </row>
    <row r="474" spans="3:95" s="243" customFormat="1" ht="13.5" hidden="1" customHeight="1">
      <c r="AV474" s="268"/>
    </row>
    <row r="475" spans="3:95" s="243" customFormat="1" ht="13.5" hidden="1" customHeight="1">
      <c r="AV475" s="268"/>
    </row>
    <row r="476" spans="3:95" s="243" customFormat="1" ht="13.5" hidden="1" customHeight="1">
      <c r="AV476" s="268"/>
    </row>
    <row r="477" spans="3:95" s="243" customFormat="1" ht="13.5" hidden="1" customHeight="1">
      <c r="AV477" s="268"/>
    </row>
    <row r="478" spans="3:95" s="243" customFormat="1" ht="13.5" hidden="1" customHeight="1">
      <c r="AV478" s="268"/>
    </row>
    <row r="479" spans="3:95" s="243" customFormat="1" ht="13.5" hidden="1" customHeight="1">
      <c r="AV479" s="268"/>
    </row>
    <row r="480" spans="3:95" s="243" customFormat="1" ht="13.5" hidden="1" customHeight="1">
      <c r="AV480" s="268"/>
    </row>
    <row r="481" spans="3:100" s="243" customFormat="1" ht="13.5" hidden="1" customHeight="1">
      <c r="AV481" s="268"/>
    </row>
    <row r="482" spans="3:100" s="243" customFormat="1" ht="13.5" customHeight="1">
      <c r="AQ482" s="268"/>
      <c r="AR482" s="268"/>
      <c r="AS482" s="268"/>
      <c r="AT482" s="268"/>
      <c r="AU482" s="268"/>
    </row>
    <row r="483" spans="3:100" s="243" customFormat="1" ht="13.5" customHeight="1">
      <c r="C483" s="651" t="s">
        <v>8</v>
      </c>
      <c r="D483" s="651"/>
      <c r="E483" s="562" t="s">
        <v>111</v>
      </c>
      <c r="F483" s="562"/>
      <c r="G483" s="279"/>
    </row>
    <row r="484" spans="3:100" s="243" customFormat="1" ht="13.5" customHeight="1">
      <c r="C484" s="651"/>
      <c r="D484" s="651"/>
      <c r="E484" s="562"/>
      <c r="F484" s="562"/>
      <c r="G484" s="279"/>
      <c r="I484" s="244"/>
    </row>
    <row r="485" spans="3:100" s="243" customFormat="1" ht="13.5" customHeight="1">
      <c r="C485" s="235" t="s">
        <v>254</v>
      </c>
      <c r="D485" s="279"/>
      <c r="E485" s="279"/>
      <c r="F485" s="279"/>
      <c r="G485" s="279"/>
      <c r="I485" s="244"/>
      <c r="BC485" s="239" t="e">
        <f>IF(#REF!="発電事業者","算定結果　様式第３２第１表～第４表（保有電源新エネ欄他）","算定結果　様式第３２第１表・第２表（年度末電源構成・発電端電力量）")</f>
        <v>#REF!</v>
      </c>
      <c r="CT485" s="296" t="s">
        <v>114</v>
      </c>
      <c r="CV485" s="286" t="str">
        <f>IF(COUNT(H489:Z512)&gt;0,"○","")</f>
        <v/>
      </c>
    </row>
    <row r="486" spans="3:100" s="243" customFormat="1" ht="13.5" customHeight="1">
      <c r="C486" s="652"/>
      <c r="D486" s="653"/>
      <c r="E486" s="653"/>
      <c r="F486" s="653"/>
      <c r="G486" s="654"/>
      <c r="H486" s="594" t="str">
        <f>$H$66</f>
        <v>地熱</v>
      </c>
      <c r="I486" s="594"/>
      <c r="J486" s="594"/>
      <c r="K486" s="594"/>
      <c r="L486" s="594"/>
      <c r="M486" s="594"/>
      <c r="N486" s="594"/>
      <c r="O486" s="594"/>
      <c r="P486" s="594"/>
      <c r="Q486" s="594"/>
      <c r="R486" s="594"/>
      <c r="S486" s="594"/>
      <c r="T486" s="594"/>
      <c r="U486" s="594"/>
      <c r="V486" s="594"/>
      <c r="W486" s="594"/>
      <c r="X486" s="594"/>
      <c r="Y486" s="594"/>
      <c r="Z486" s="594"/>
      <c r="AA486" s="245"/>
      <c r="AB486" s="245"/>
      <c r="AC486" s="245"/>
      <c r="AD486" s="298"/>
      <c r="AE486" s="298"/>
      <c r="AF486" s="298"/>
      <c r="AG486" s="298"/>
      <c r="AH486" s="298"/>
      <c r="AI486" s="268"/>
      <c r="AJ486" s="268"/>
      <c r="AK486" s="268"/>
      <c r="AL486" s="268"/>
      <c r="AM486" s="268"/>
      <c r="AN486" s="268"/>
      <c r="AO486" s="268"/>
      <c r="AP486" s="268"/>
      <c r="AQ486" s="268"/>
      <c r="AR486" s="268"/>
      <c r="AS486" s="268"/>
      <c r="AT486" s="268"/>
      <c r="AU486" s="268"/>
      <c r="BB486" s="246"/>
      <c r="BC486" s="659" t="s">
        <v>256</v>
      </c>
      <c r="BD486" s="659"/>
      <c r="BE486" s="659"/>
      <c r="BF486" s="659"/>
      <c r="BG486" s="601" t="e">
        <f>DATE(#REF!,1,1)</f>
        <v>#REF!</v>
      </c>
      <c r="BH486" s="602"/>
      <c r="BI486" s="602"/>
      <c r="BJ486" s="602"/>
      <c r="BK486" s="602"/>
      <c r="BL486" s="602"/>
      <c r="BM486" s="602"/>
      <c r="BN486" s="602"/>
      <c r="BO486" s="602"/>
      <c r="BP486" s="602"/>
      <c r="BQ486" s="602"/>
      <c r="BR486" s="603"/>
      <c r="BS486" s="659" t="s">
        <v>257</v>
      </c>
      <c r="BT486" s="659"/>
      <c r="BU486" s="659"/>
      <c r="BV486" s="659"/>
      <c r="BW486" s="592" t="e">
        <f>DATE(#REF!-1,1,1)</f>
        <v>#REF!</v>
      </c>
      <c r="BX486" s="592" t="e">
        <f>DATE(#REF!,1,1)</f>
        <v>#REF!</v>
      </c>
      <c r="BY486" s="592" t="e">
        <f>DATE(#REF!+1,1,1)</f>
        <v>#REF!</v>
      </c>
      <c r="BZ486" s="592" t="e">
        <f>DATE(#REF!+2,1,1)</f>
        <v>#REF!</v>
      </c>
      <c r="CA486" s="592" t="e">
        <f>DATE(#REF!+3,1,1)</f>
        <v>#REF!</v>
      </c>
      <c r="CB486" s="592" t="e">
        <f>DATE(#REF!+4,1,1)</f>
        <v>#REF!</v>
      </c>
      <c r="CC486" s="592" t="e">
        <f>DATE(#REF!+5,1,1)</f>
        <v>#REF!</v>
      </c>
      <c r="CD486" s="592" t="e">
        <f>DATE(#REF!+6,1,1)</f>
        <v>#REF!</v>
      </c>
      <c r="CE486" s="592" t="e">
        <f>DATE(#REF!+7,1,1)</f>
        <v>#REF!</v>
      </c>
      <c r="CF486" s="592" t="e">
        <f>DATE(#REF!+8,1,1)</f>
        <v>#REF!</v>
      </c>
      <c r="CG486" s="592" t="e">
        <f>DATE(#REF!+9,1,1)</f>
        <v>#REF!</v>
      </c>
      <c r="CH486" s="273"/>
      <c r="CI486" s="273"/>
      <c r="CJ486" s="273"/>
      <c r="CK486" s="273"/>
      <c r="CL486" s="273"/>
      <c r="CM486" s="273"/>
      <c r="CN486" s="273"/>
      <c r="CO486" s="273"/>
      <c r="CP486" s="273"/>
      <c r="CQ486" s="273"/>
    </row>
    <row r="487" spans="3:100" s="243" customFormat="1" ht="13.5" customHeight="1">
      <c r="C487" s="661"/>
      <c r="D487" s="662"/>
      <c r="E487" s="662"/>
      <c r="F487" s="662"/>
      <c r="G487" s="663"/>
      <c r="H487" s="595" t="s">
        <v>194</v>
      </c>
      <c r="I487" s="595" t="s">
        <v>195</v>
      </c>
      <c r="J487" s="595" t="s">
        <v>161</v>
      </c>
      <c r="K487" s="595" t="s">
        <v>162</v>
      </c>
      <c r="L487" s="595" t="s">
        <v>163</v>
      </c>
      <c r="M487" s="595" t="s">
        <v>164</v>
      </c>
      <c r="N487" s="595" t="s">
        <v>165</v>
      </c>
      <c r="O487" s="595" t="s">
        <v>166</v>
      </c>
      <c r="P487" s="595" t="s">
        <v>167</v>
      </c>
      <c r="Q487" s="595" t="s">
        <v>168</v>
      </c>
      <c r="R487" s="595" t="s">
        <v>169</v>
      </c>
      <c r="S487" s="595" t="s">
        <v>170</v>
      </c>
      <c r="T487" s="595" t="s">
        <v>25</v>
      </c>
      <c r="U487" s="637"/>
      <c r="V487" s="638"/>
      <c r="W487" s="638"/>
      <c r="X487" s="638"/>
      <c r="Y487" s="638"/>
      <c r="Z487" s="639"/>
      <c r="AA487" s="245"/>
      <c r="AB487" s="245"/>
      <c r="AC487" s="245"/>
      <c r="AD487" s="298"/>
      <c r="AE487" s="298"/>
      <c r="AF487" s="298"/>
      <c r="AG487" s="298"/>
      <c r="AH487" s="298"/>
      <c r="AI487" s="245"/>
      <c r="AJ487" s="245"/>
      <c r="AK487" s="245"/>
      <c r="AL487" s="245"/>
      <c r="AM487" s="245"/>
      <c r="AN487" s="245"/>
      <c r="AO487" s="245"/>
      <c r="AP487" s="245"/>
      <c r="AQ487" s="245"/>
      <c r="AR487" s="245"/>
      <c r="AS487" s="245"/>
      <c r="AT487" s="245"/>
      <c r="AU487" s="245"/>
      <c r="AX487" s="280"/>
      <c r="AY487" s="280"/>
      <c r="AZ487" s="280"/>
      <c r="BA487" s="280"/>
      <c r="BB487" s="246"/>
      <c r="BC487" s="659"/>
      <c r="BD487" s="659"/>
      <c r="BE487" s="659"/>
      <c r="BF487" s="659"/>
      <c r="BG487" s="334" t="s">
        <v>194</v>
      </c>
      <c r="BH487" s="334" t="s">
        <v>195</v>
      </c>
      <c r="BI487" s="334" t="s">
        <v>161</v>
      </c>
      <c r="BJ487" s="334" t="s">
        <v>162</v>
      </c>
      <c r="BK487" s="334" t="s">
        <v>163</v>
      </c>
      <c r="BL487" s="334" t="s">
        <v>164</v>
      </c>
      <c r="BM487" s="334" t="s">
        <v>165</v>
      </c>
      <c r="BN487" s="334" t="s">
        <v>166</v>
      </c>
      <c r="BO487" s="334" t="s">
        <v>167</v>
      </c>
      <c r="BP487" s="334" t="s">
        <v>168</v>
      </c>
      <c r="BQ487" s="334" t="s">
        <v>169</v>
      </c>
      <c r="BR487" s="334" t="s">
        <v>170</v>
      </c>
      <c r="BS487" s="659"/>
      <c r="BT487" s="659"/>
      <c r="BU487" s="659"/>
      <c r="BV487" s="659"/>
      <c r="BW487" s="593"/>
      <c r="BX487" s="593"/>
      <c r="BY487" s="593"/>
      <c r="BZ487" s="593"/>
      <c r="CA487" s="593"/>
      <c r="CB487" s="593"/>
      <c r="CC487" s="593"/>
      <c r="CD487" s="593"/>
      <c r="CE487" s="593"/>
      <c r="CF487" s="593"/>
      <c r="CG487" s="593"/>
      <c r="CH487" s="273"/>
      <c r="CI487" s="273"/>
      <c r="CJ487" s="273"/>
      <c r="CK487" s="273"/>
      <c r="CL487" s="273"/>
      <c r="CM487" s="273"/>
      <c r="CN487" s="273"/>
      <c r="CO487" s="273"/>
      <c r="CP487" s="273"/>
      <c r="CQ487" s="273"/>
    </row>
    <row r="488" spans="3:100" s="243" customFormat="1" ht="13.5" customHeight="1">
      <c r="C488" s="655"/>
      <c r="D488" s="656"/>
      <c r="E488" s="656"/>
      <c r="F488" s="656"/>
      <c r="G488" s="657"/>
      <c r="H488" s="596"/>
      <c r="I488" s="596"/>
      <c r="J488" s="596"/>
      <c r="K488" s="596"/>
      <c r="L488" s="596"/>
      <c r="M488" s="596"/>
      <c r="N488" s="596"/>
      <c r="O488" s="596"/>
      <c r="P488" s="596"/>
      <c r="Q488" s="596"/>
      <c r="R488" s="596"/>
      <c r="S488" s="596"/>
      <c r="T488" s="596"/>
      <c r="U488" s="640"/>
      <c r="V488" s="641"/>
      <c r="W488" s="641"/>
      <c r="X488" s="641"/>
      <c r="Y488" s="641"/>
      <c r="Z488" s="642"/>
      <c r="AA488" s="250"/>
      <c r="AB488" s="250"/>
      <c r="AC488" s="250"/>
      <c r="AD488" s="268"/>
      <c r="AE488" s="268"/>
      <c r="AF488" s="268"/>
      <c r="AG488" s="268"/>
      <c r="AH488" s="268"/>
      <c r="AI488" s="250"/>
      <c r="AJ488" s="250"/>
      <c r="AK488" s="250"/>
      <c r="AL488" s="250"/>
      <c r="AM488" s="250"/>
      <c r="AN488" s="250"/>
      <c r="AO488" s="250"/>
      <c r="AP488" s="250"/>
      <c r="AQ488" s="250"/>
      <c r="AR488" s="250"/>
      <c r="AS488" s="250"/>
      <c r="AT488" s="250"/>
      <c r="AU488" s="250"/>
      <c r="AX488" s="280"/>
      <c r="AY488" s="280"/>
      <c r="AZ488" s="280"/>
      <c r="BA488" s="280"/>
      <c r="BB488" s="246"/>
      <c r="BC488" s="634" t="s">
        <v>198</v>
      </c>
      <c r="BD488" s="635"/>
      <c r="BE488" s="635"/>
      <c r="BF488" s="636"/>
      <c r="BG488" s="297" t="str">
        <f t="shared" ref="BG488:BR488" si="30">IF(COUNT(H493)=0,"",H493)</f>
        <v/>
      </c>
      <c r="BH488" s="297" t="str">
        <f t="shared" si="30"/>
        <v/>
      </c>
      <c r="BI488" s="297" t="str">
        <f t="shared" si="30"/>
        <v/>
      </c>
      <c r="BJ488" s="297" t="str">
        <f t="shared" si="30"/>
        <v/>
      </c>
      <c r="BK488" s="297" t="str">
        <f t="shared" si="30"/>
        <v/>
      </c>
      <c r="BL488" s="297" t="str">
        <f t="shared" si="30"/>
        <v/>
      </c>
      <c r="BM488" s="297" t="str">
        <f t="shared" si="30"/>
        <v/>
      </c>
      <c r="BN488" s="297" t="str">
        <f t="shared" si="30"/>
        <v/>
      </c>
      <c r="BO488" s="297" t="str">
        <f t="shared" si="30"/>
        <v/>
      </c>
      <c r="BP488" s="297" t="str">
        <f t="shared" si="30"/>
        <v/>
      </c>
      <c r="BQ488" s="297" t="str">
        <f t="shared" si="30"/>
        <v/>
      </c>
      <c r="BR488" s="297" t="str">
        <f t="shared" si="30"/>
        <v/>
      </c>
      <c r="BS488" s="597" t="s">
        <v>198</v>
      </c>
      <c r="BT488" s="633"/>
      <c r="BU488" s="598"/>
      <c r="BV488" s="334" t="s">
        <v>171</v>
      </c>
      <c r="BW488" s="253" t="str">
        <f>IF(COUNT(L491)=0,"",L491)</f>
        <v/>
      </c>
      <c r="BX488" s="253" t="str">
        <f>IF(COUNT(L493)=0,"",L493)</f>
        <v/>
      </c>
      <c r="BY488" s="253" t="str">
        <f>IF(COUNT(L495)=0,"",L495)</f>
        <v/>
      </c>
      <c r="BZ488" s="253" t="str">
        <f>IF(COUNT(L497)=0,"",L497)</f>
        <v/>
      </c>
      <c r="CA488" s="253" t="str">
        <f>IF(COUNT(L499)=0,"",L499)</f>
        <v/>
      </c>
      <c r="CB488" s="253" t="str">
        <f>IF(COUNT(L501)=0,"",L501)</f>
        <v/>
      </c>
      <c r="CC488" s="253" t="str">
        <f>IF(COUNT(L503)=0,"",L503)</f>
        <v/>
      </c>
      <c r="CD488" s="253" t="str">
        <f>IF(COUNT(L505)=0,"",L505)</f>
        <v/>
      </c>
      <c r="CE488" s="253" t="str">
        <f>IF(COUNT(L507)=0,"",L507)</f>
        <v/>
      </c>
      <c r="CF488" s="253" t="str">
        <f>IF(COUNT(L509)=0,"",L509)</f>
        <v/>
      </c>
      <c r="CG488" s="253" t="str">
        <f>IF(COUNT(L511)=0,"",L511)</f>
        <v/>
      </c>
      <c r="CH488" s="257"/>
      <c r="CI488" s="257"/>
      <c r="CJ488" s="257"/>
      <c r="CK488" s="257"/>
      <c r="CL488" s="257"/>
      <c r="CM488" s="257"/>
      <c r="CN488" s="257"/>
      <c r="CO488" s="257"/>
      <c r="CP488" s="257"/>
      <c r="CQ488" s="257"/>
    </row>
    <row r="489" spans="3:100" s="243" customFormat="1" ht="13.5" customHeight="1">
      <c r="C489" s="604" t="e">
        <f>DATE(#REF!-2,1,1)</f>
        <v>#REF!</v>
      </c>
      <c r="D489" s="605"/>
      <c r="E489" s="613" t="s">
        <v>198</v>
      </c>
      <c r="F489" s="614"/>
      <c r="G489" s="615"/>
      <c r="H489" s="255"/>
      <c r="I489" s="255"/>
      <c r="J489" s="255"/>
      <c r="K489" s="255"/>
      <c r="L489" s="255"/>
      <c r="M489" s="255"/>
      <c r="N489" s="255"/>
      <c r="O489" s="255"/>
      <c r="P489" s="255"/>
      <c r="Q489" s="256"/>
      <c r="R489" s="256"/>
      <c r="S489" s="256"/>
      <c r="T489" s="255"/>
      <c r="U489" s="578"/>
      <c r="V489" s="644"/>
      <c r="W489" s="644"/>
      <c r="X489" s="644"/>
      <c r="Y489" s="644"/>
      <c r="Z489" s="579"/>
      <c r="AA489" s="257"/>
      <c r="AB489" s="257"/>
      <c r="AC489" s="257"/>
      <c r="AD489" s="299"/>
      <c r="AE489" s="299"/>
      <c r="AF489" s="268"/>
      <c r="AG489" s="268"/>
      <c r="AH489" s="268"/>
      <c r="AI489" s="257"/>
      <c r="AJ489" s="257"/>
      <c r="AK489" s="257"/>
      <c r="AL489" s="257"/>
      <c r="AM489" s="257"/>
      <c r="AN489" s="257"/>
      <c r="AO489" s="257"/>
      <c r="AP489" s="257"/>
      <c r="AQ489" s="257"/>
      <c r="AR489" s="257"/>
      <c r="AS489" s="257"/>
      <c r="AT489" s="257"/>
      <c r="AU489" s="257"/>
      <c r="AX489" s="280"/>
      <c r="AY489" s="280"/>
      <c r="AZ489" s="280"/>
      <c r="BA489" s="280"/>
      <c r="BB489" s="246"/>
      <c r="BC489" s="648"/>
      <c r="BD489" s="649"/>
      <c r="BE489" s="649"/>
      <c r="BF489" s="650"/>
      <c r="BG489" s="259"/>
      <c r="BH489" s="259"/>
      <c r="BI489" s="259"/>
      <c r="BJ489" s="259"/>
      <c r="BK489" s="259"/>
      <c r="BL489" s="259"/>
      <c r="BM489" s="259"/>
      <c r="BN489" s="259"/>
      <c r="BO489" s="259"/>
      <c r="BP489" s="259"/>
      <c r="BQ489" s="259"/>
      <c r="BR489" s="259"/>
      <c r="BS489" s="599"/>
      <c r="BT489" s="643"/>
      <c r="BU489" s="600"/>
      <c r="BV489" s="334" t="s">
        <v>172</v>
      </c>
      <c r="BW489" s="253" t="str">
        <f>IF(COUNT(Q489)=0,"",Q489)</f>
        <v/>
      </c>
      <c r="BX489" s="253" t="str">
        <f>IF(COUNT(Q493)=0,"",Q493)</f>
        <v/>
      </c>
      <c r="BY489" s="253" t="str">
        <f>IF(COUNT(Q495)=0,"",Q495)</f>
        <v/>
      </c>
      <c r="BZ489" s="253" t="str">
        <f>IF(COUNT(Q497)=0,"",Q497)</f>
        <v/>
      </c>
      <c r="CA489" s="253" t="str">
        <f>IF(COUNT(Q499)=0,"",Q499)</f>
        <v/>
      </c>
      <c r="CB489" s="253" t="str">
        <f>IF(COUNT(Q501)=0,"",Q501)</f>
        <v/>
      </c>
      <c r="CC489" s="253" t="str">
        <f>IF(COUNT(Q503)=0,"",Q503)</f>
        <v/>
      </c>
      <c r="CD489" s="253" t="str">
        <f>IF(COUNT(Q505)=0,"",Q505)</f>
        <v/>
      </c>
      <c r="CE489" s="253" t="str">
        <f>IF(COUNT(Q507)=0,"",Q507)</f>
        <v/>
      </c>
      <c r="CF489" s="253" t="str">
        <f>IF(COUNT(Q509)=0,"",Q509)</f>
        <v/>
      </c>
      <c r="CG489" s="253" t="str">
        <f>IF(COUNT(Q511)=0,"",Q511)</f>
        <v/>
      </c>
      <c r="CH489" s="257"/>
      <c r="CI489" s="257"/>
      <c r="CJ489" s="257"/>
      <c r="CK489" s="257"/>
      <c r="CL489" s="257"/>
      <c r="CM489" s="257"/>
      <c r="CN489" s="257"/>
      <c r="CO489" s="257"/>
      <c r="CP489" s="257"/>
      <c r="CQ489" s="257"/>
    </row>
    <row r="490" spans="3:100" s="243" customFormat="1" ht="13.5" customHeight="1">
      <c r="C490" s="606"/>
      <c r="D490" s="607"/>
      <c r="E490" s="608" t="s">
        <v>252</v>
      </c>
      <c r="F490" s="609"/>
      <c r="G490" s="610"/>
      <c r="H490" s="260"/>
      <c r="I490" s="260"/>
      <c r="J490" s="260"/>
      <c r="K490" s="260"/>
      <c r="L490" s="260"/>
      <c r="M490" s="260"/>
      <c r="N490" s="260"/>
      <c r="O490" s="260"/>
      <c r="P490" s="260"/>
      <c r="Q490" s="261"/>
      <c r="R490" s="261"/>
      <c r="S490" s="261"/>
      <c r="T490" s="262" t="str">
        <f>IF(COUNT(H490:S490)=0,"",SUMPRODUCT(ROUND(H490:S490,1)))</f>
        <v/>
      </c>
      <c r="U490" s="645"/>
      <c r="V490" s="646"/>
      <c r="W490" s="646"/>
      <c r="X490" s="646"/>
      <c r="Y490" s="646"/>
      <c r="Z490" s="647"/>
      <c r="AA490" s="257"/>
      <c r="AB490" s="257"/>
      <c r="AC490" s="257"/>
      <c r="AD490" s="299"/>
      <c r="AE490" s="299"/>
      <c r="AF490" s="268"/>
      <c r="AG490" s="268"/>
      <c r="AH490" s="268"/>
      <c r="AI490" s="271"/>
      <c r="AJ490" s="271"/>
      <c r="AK490" s="271"/>
      <c r="AL490" s="271"/>
      <c r="AM490" s="271"/>
      <c r="AN490" s="271"/>
      <c r="AO490" s="271"/>
      <c r="AP490" s="271"/>
      <c r="AQ490" s="271"/>
      <c r="AR490" s="271"/>
      <c r="AS490" s="271"/>
      <c r="AT490" s="271"/>
      <c r="AU490" s="272"/>
      <c r="AX490" s="280"/>
      <c r="AY490" s="280"/>
      <c r="AZ490" s="280"/>
      <c r="BA490" s="280"/>
      <c r="BB490" s="246"/>
      <c r="BC490" s="594" t="s">
        <v>205</v>
      </c>
      <c r="BD490" s="594"/>
      <c r="BE490" s="594"/>
      <c r="BF490" s="594"/>
      <c r="BG490" s="253" t="str">
        <f>IF(COUNT(H494)=0,"",ROUND(H494,#REF!))</f>
        <v/>
      </c>
      <c r="BH490" s="253" t="str">
        <f>IF(COUNT(I494)=0,"",ROUND(I494,#REF!))</f>
        <v/>
      </c>
      <c r="BI490" s="253" t="str">
        <f>IF(COUNT(J494)=0,"",ROUND(J494,#REF!))</f>
        <v/>
      </c>
      <c r="BJ490" s="253" t="str">
        <f>IF(COUNT(K494)=0,"",ROUND(K494,#REF!))</f>
        <v/>
      </c>
      <c r="BK490" s="253" t="str">
        <f>IF(COUNT(L494)=0,"",ROUND(L494,#REF!))</f>
        <v/>
      </c>
      <c r="BL490" s="253" t="str">
        <f>IF(COUNT(M494)=0,"",ROUND(M494,#REF!))</f>
        <v/>
      </c>
      <c r="BM490" s="253" t="str">
        <f>IF(COUNT(N494)=0,"",ROUND(N494,#REF!))</f>
        <v/>
      </c>
      <c r="BN490" s="253" t="str">
        <f>IF(COUNT(O494)=0,"",ROUND(O494,#REF!))</f>
        <v/>
      </c>
      <c r="BO490" s="253" t="str">
        <f>IF(COUNT(P494)=0,"",ROUND(P494,#REF!))</f>
        <v/>
      </c>
      <c r="BP490" s="253" t="str">
        <f>IF(COUNT(Q494)=0,"",ROUND(Q494,#REF!))</f>
        <v/>
      </c>
      <c r="BQ490" s="253" t="str">
        <f>IF(COUNT(R494)=0,"",ROUND(R494,#REF!))</f>
        <v/>
      </c>
      <c r="BR490" s="253" t="str">
        <f>IF(COUNT(S494)=0,"",ROUND(S494,#REF!))</f>
        <v/>
      </c>
      <c r="BS490" s="634" t="s">
        <v>205</v>
      </c>
      <c r="BT490" s="635"/>
      <c r="BU490" s="636"/>
      <c r="BV490" s="334" t="s">
        <v>25</v>
      </c>
      <c r="BW490" s="253" t="str">
        <f>IF(COUNT(T492)=0,"",T492)</f>
        <v/>
      </c>
      <c r="BX490" s="253" t="str">
        <f>IF(COUNT(T494)=0,"",T494)</f>
        <v/>
      </c>
      <c r="BY490" s="253" t="str">
        <f>IF(COUNT(T496)=0,"",T496)</f>
        <v/>
      </c>
      <c r="BZ490" s="266" t="str">
        <f>IF(COUNT(T498)=0,"",T498)</f>
        <v/>
      </c>
      <c r="CA490" s="253" t="str">
        <f>IF(COUNT(T500)=0,"",T500)</f>
        <v/>
      </c>
      <c r="CB490" s="253" t="str">
        <f>IF(COUNT(T502)=0,"",T502)</f>
        <v/>
      </c>
      <c r="CC490" s="253" t="str">
        <f>IF(COUNT(T504)=0,"",T504)</f>
        <v/>
      </c>
      <c r="CD490" s="253" t="str">
        <f>IF(COUNT(T506)=0,"",T506)</f>
        <v/>
      </c>
      <c r="CE490" s="253" t="str">
        <f>IF(COUNT(T508)=0,"",T508)</f>
        <v/>
      </c>
      <c r="CF490" s="253" t="str">
        <f>IF(COUNT(T510)=0,"",T510)</f>
        <v/>
      </c>
      <c r="CG490" s="253" t="str">
        <f>IF(COUNT(T512)=0,"",T512)</f>
        <v/>
      </c>
      <c r="CH490" s="257"/>
      <c r="CI490" s="257"/>
      <c r="CJ490" s="257"/>
      <c r="CK490" s="257"/>
      <c r="CL490" s="257"/>
      <c r="CM490" s="257"/>
      <c r="CN490" s="257"/>
      <c r="CO490" s="257"/>
      <c r="CP490" s="257"/>
      <c r="CQ490" s="257"/>
    </row>
    <row r="491" spans="3:100" s="243" customFormat="1" ht="13.5" customHeight="1">
      <c r="C491" s="604" t="e">
        <f>DATE(#REF!-1,1,1)</f>
        <v>#REF!</v>
      </c>
      <c r="D491" s="605"/>
      <c r="E491" s="613" t="s">
        <v>198</v>
      </c>
      <c r="F491" s="614"/>
      <c r="G491" s="615"/>
      <c r="H491" s="256"/>
      <c r="I491" s="256"/>
      <c r="J491" s="256"/>
      <c r="K491" s="256"/>
      <c r="L491" s="256"/>
      <c r="M491" s="256"/>
      <c r="N491" s="256"/>
      <c r="O491" s="256"/>
      <c r="P491" s="256"/>
      <c r="Q491" s="256"/>
      <c r="R491" s="256"/>
      <c r="S491" s="256"/>
      <c r="T491" s="255"/>
      <c r="U491" s="613" t="s">
        <v>210</v>
      </c>
      <c r="V491" s="614"/>
      <c r="W491" s="614"/>
      <c r="X491" s="615"/>
      <c r="Y491" s="666"/>
      <c r="Z491" s="667"/>
      <c r="AA491" s="257"/>
      <c r="AB491" s="257"/>
      <c r="AC491" s="257"/>
      <c r="AD491" s="299"/>
      <c r="AE491" s="299"/>
      <c r="AF491" s="268"/>
      <c r="AG491" s="268"/>
      <c r="AH491" s="268"/>
      <c r="AI491" s="257"/>
      <c r="AJ491" s="257"/>
      <c r="AK491" s="257"/>
      <c r="AL491" s="257"/>
      <c r="AM491" s="257"/>
      <c r="AN491" s="257"/>
      <c r="AO491" s="257"/>
      <c r="AP491" s="257"/>
      <c r="AQ491" s="257"/>
      <c r="AR491" s="257"/>
      <c r="AS491" s="257"/>
      <c r="AT491" s="257"/>
      <c r="AU491" s="257"/>
      <c r="AX491" s="280"/>
      <c r="AY491" s="280"/>
      <c r="AZ491" s="280"/>
      <c r="BB491" s="246"/>
      <c r="BC491" s="627"/>
      <c r="BD491" s="628"/>
      <c r="BE491" s="628"/>
      <c r="BF491" s="628"/>
      <c r="BG491" s="628"/>
      <c r="BH491" s="628"/>
      <c r="BI491" s="628"/>
      <c r="BJ491" s="628"/>
      <c r="BK491" s="628"/>
      <c r="BL491" s="628"/>
      <c r="BM491" s="628"/>
      <c r="BN491" s="628"/>
      <c r="BO491" s="628"/>
      <c r="BP491" s="628"/>
      <c r="BQ491" s="628"/>
      <c r="BR491" s="629"/>
      <c r="BS491" s="597" t="s">
        <v>206</v>
      </c>
      <c r="BT491" s="633"/>
      <c r="BU491" s="598"/>
      <c r="BV491" s="334" t="s">
        <v>25</v>
      </c>
      <c r="BW491" s="253" t="str">
        <f>IF(COUNT(Y491)=0,"",IF(#REF!="発電事業者",Y491,IF(SUMIF($C519:$D528,"その他事業者",L519:L528)=0,IF(Y491*L528/SUM(L519:L528)=0,"",Y491*L528/SUM(L519:L528)),ROUND(Y491*SUMIF($C519:$D528,"その他事業者",L519:L528)/SUM(L519:L528),#REF!)+Y491*L528/SUM(L519:L528))))</f>
        <v/>
      </c>
      <c r="BX491" s="253" t="str">
        <f>IF(COUNT(Y493)=0,"",IF(#REF!="発電事業者",Y493,IF(SUMIF($C519:$D528,"その他事業者",W519:W528)=0,IF(Y493*W528/SUM(W519:W528)=0,"",Y493*W528/SUM(W519:W528)),ROUND(Y493*SUMIF($C519:$D528,"その他事業者",W519:W528)/SUM(W519:W528),#REF!)+Y493*W528/SUM(W519:W528))))</f>
        <v/>
      </c>
      <c r="BY491" s="267"/>
      <c r="BZ491" s="267"/>
      <c r="CA491" s="267"/>
      <c r="CB491" s="253" t="str">
        <f>IF(COUNT(Y501)=0,"",IF(#REF!="発電事業者",Y501,IF(SUMIF($C519:$D528,"その他事業者",AA519:AA528)=0,IF(Y501*AA528/SUM(AA519:AA528)=0,"",Y501*AA528/SUM(AA519:AA528)),ROUND(Y501*SUMIF($C519:$D528,"その他事業者",AA519:AA528)/SUM(AA519:AA528),#REF!)+Y501*AA528/SUM(AA519:AA528))))</f>
        <v/>
      </c>
      <c r="CC491" s="267"/>
      <c r="CD491" s="267"/>
      <c r="CE491" s="267"/>
      <c r="CF491" s="267"/>
      <c r="CG491" s="253" t="str">
        <f>IF(COUNT(Y511)=0,"",IF(#REF!="発電事業者",Y511,IF(SUMIF($C519:$D528,"その他事業者",AF519:AF528)=0,IF(Y511*AF528/SUM(AF519:AF528)=0,"",Y511*AF528/SUM(AF519:AF528)),ROUND(Y511*SUMIF($C519:$D528,"その他事業者",AF519:AF528)/SUM(AF519:AF528),#REF!)+Y511*AF528/SUM(AF519:AF528))))</f>
        <v/>
      </c>
      <c r="CH491" s="257"/>
      <c r="CI491" s="257"/>
      <c r="CJ491" s="257"/>
      <c r="CK491" s="257"/>
      <c r="CL491" s="257"/>
      <c r="CM491" s="257"/>
      <c r="CN491" s="257"/>
      <c r="CO491" s="257"/>
      <c r="CP491" s="257"/>
      <c r="CQ491" s="257"/>
    </row>
    <row r="492" spans="3:100" s="243" customFormat="1" ht="13.5" customHeight="1">
      <c r="C492" s="606"/>
      <c r="D492" s="607"/>
      <c r="E492" s="608" t="s">
        <v>252</v>
      </c>
      <c r="F492" s="609"/>
      <c r="G492" s="610"/>
      <c r="H492" s="261"/>
      <c r="I492" s="261"/>
      <c r="J492" s="261"/>
      <c r="K492" s="261"/>
      <c r="L492" s="261"/>
      <c r="M492" s="261"/>
      <c r="N492" s="261"/>
      <c r="O492" s="261"/>
      <c r="P492" s="261"/>
      <c r="Q492" s="261"/>
      <c r="R492" s="261"/>
      <c r="S492" s="261"/>
      <c r="T492" s="262" t="str">
        <f>IF(COUNT(H492:S492)=0,"",SUMPRODUCT(ROUND(H492:S492,1)))</f>
        <v/>
      </c>
      <c r="U492" s="608" t="s">
        <v>211</v>
      </c>
      <c r="V492" s="609"/>
      <c r="W492" s="609"/>
      <c r="X492" s="610"/>
      <c r="Y492" s="664"/>
      <c r="Z492" s="665"/>
      <c r="AA492" s="257"/>
      <c r="AB492" s="257"/>
      <c r="AC492" s="257"/>
      <c r="AD492" s="299"/>
      <c r="AE492" s="299"/>
      <c r="AF492" s="268"/>
      <c r="AG492" s="268"/>
      <c r="AH492" s="268"/>
      <c r="AI492" s="271"/>
      <c r="AJ492" s="271"/>
      <c r="AK492" s="271"/>
      <c r="AL492" s="271"/>
      <c r="AM492" s="271"/>
      <c r="AN492" s="271"/>
      <c r="AO492" s="271"/>
      <c r="AP492" s="271"/>
      <c r="AQ492" s="271"/>
      <c r="AR492" s="271"/>
      <c r="AS492" s="271"/>
      <c r="AT492" s="271"/>
      <c r="AU492" s="272"/>
      <c r="AX492" s="280"/>
      <c r="AY492" s="280"/>
      <c r="AZ492" s="280"/>
      <c r="BB492" s="246"/>
      <c r="BC492" s="630"/>
      <c r="BD492" s="631"/>
      <c r="BE492" s="631"/>
      <c r="BF492" s="631"/>
      <c r="BG492" s="631"/>
      <c r="BH492" s="631"/>
      <c r="BI492" s="631"/>
      <c r="BJ492" s="631"/>
      <c r="BK492" s="631"/>
      <c r="BL492" s="631"/>
      <c r="BM492" s="631"/>
      <c r="BN492" s="631"/>
      <c r="BO492" s="631"/>
      <c r="BP492" s="631"/>
      <c r="BQ492" s="631"/>
      <c r="BR492" s="632"/>
      <c r="BS492" s="634" t="s">
        <v>207</v>
      </c>
      <c r="BT492" s="635"/>
      <c r="BU492" s="636"/>
      <c r="BV492" s="334" t="s">
        <v>25</v>
      </c>
      <c r="BW492" s="253" t="str">
        <f>IF(COUNT(Y492)=0,"",Y492)</f>
        <v/>
      </c>
      <c r="BX492" s="253" t="str">
        <f>IF(COUNT(Y494)=0,"",Y494)</f>
        <v/>
      </c>
      <c r="BY492" s="267"/>
      <c r="BZ492" s="267"/>
      <c r="CA492" s="267"/>
      <c r="CB492" s="253" t="str">
        <f>IF(COUNT(Y502)=0,"",Y502)</f>
        <v/>
      </c>
      <c r="CC492" s="267"/>
      <c r="CD492" s="267"/>
      <c r="CE492" s="267"/>
      <c r="CF492" s="267"/>
      <c r="CG492" s="253" t="str">
        <f>IF(COUNT(Y512)=0,"",Y512)</f>
        <v/>
      </c>
      <c r="CH492" s="257"/>
      <c r="CI492" s="257"/>
      <c r="CJ492" s="257"/>
      <c r="CK492" s="257"/>
      <c r="CL492" s="257"/>
      <c r="CM492" s="257"/>
      <c r="CN492" s="257"/>
      <c r="CO492" s="257"/>
      <c r="CP492" s="257"/>
      <c r="CQ492" s="257"/>
    </row>
    <row r="493" spans="3:100" s="243" customFormat="1" ht="13.5" customHeight="1">
      <c r="C493" s="604" t="e">
        <f>DATE(#REF!,1,1)</f>
        <v>#REF!</v>
      </c>
      <c r="D493" s="605"/>
      <c r="E493" s="613" t="s">
        <v>198</v>
      </c>
      <c r="F493" s="614"/>
      <c r="G493" s="615"/>
      <c r="H493" s="256"/>
      <c r="I493" s="256"/>
      <c r="J493" s="256"/>
      <c r="K493" s="256"/>
      <c r="L493" s="256"/>
      <c r="M493" s="256"/>
      <c r="N493" s="256"/>
      <c r="O493" s="256"/>
      <c r="P493" s="256"/>
      <c r="Q493" s="256"/>
      <c r="R493" s="256"/>
      <c r="S493" s="256"/>
      <c r="T493" s="255"/>
      <c r="U493" s="613" t="s">
        <v>210</v>
      </c>
      <c r="V493" s="614"/>
      <c r="W493" s="614"/>
      <c r="X493" s="615"/>
      <c r="Y493" s="666"/>
      <c r="Z493" s="667"/>
      <c r="AA493" s="257"/>
      <c r="AB493" s="257"/>
      <c r="AC493" s="257"/>
      <c r="AD493" s="299"/>
      <c r="AE493" s="299"/>
      <c r="AF493" s="268"/>
      <c r="AG493" s="268"/>
      <c r="AH493" s="268"/>
      <c r="AI493" s="257"/>
      <c r="AJ493" s="257"/>
      <c r="AK493" s="257"/>
      <c r="AL493" s="257"/>
      <c r="AM493" s="257"/>
      <c r="AN493" s="257"/>
      <c r="AO493" s="257"/>
      <c r="AP493" s="257"/>
      <c r="AQ493" s="257"/>
      <c r="AR493" s="257"/>
      <c r="AS493" s="257"/>
      <c r="AT493" s="257"/>
      <c r="AU493" s="257"/>
      <c r="AX493" s="268"/>
      <c r="BB493" s="268"/>
      <c r="BC493" s="245"/>
      <c r="BD493" s="245"/>
      <c r="BE493" s="245"/>
      <c r="BF493" s="245"/>
      <c r="BG493" s="245"/>
      <c r="BH493" s="245"/>
      <c r="BI493" s="245"/>
      <c r="BJ493" s="245"/>
      <c r="BK493" s="245"/>
      <c r="BL493" s="245"/>
      <c r="BM493" s="245"/>
      <c r="BN493" s="245"/>
      <c r="BO493" s="245"/>
      <c r="BP493" s="245"/>
      <c r="BQ493" s="245"/>
      <c r="BR493" s="245"/>
      <c r="BS493" s="245"/>
      <c r="BT493" s="245"/>
      <c r="BU493" s="245"/>
      <c r="BV493" s="245"/>
      <c r="BW493" s="245"/>
      <c r="BX493" s="257"/>
      <c r="BY493" s="257"/>
      <c r="BZ493" s="257"/>
      <c r="CA493" s="257"/>
      <c r="CB493" s="257"/>
      <c r="CC493" s="257"/>
      <c r="CD493" s="257"/>
      <c r="CE493" s="257"/>
      <c r="CF493" s="257"/>
      <c r="CG493" s="257"/>
      <c r="CH493" s="257"/>
      <c r="CI493" s="257"/>
      <c r="CJ493" s="257"/>
      <c r="CK493" s="257"/>
      <c r="CL493" s="257"/>
      <c r="CM493" s="257"/>
      <c r="CN493" s="257"/>
      <c r="CO493" s="257"/>
      <c r="CP493" s="257"/>
      <c r="CQ493" s="257"/>
    </row>
    <row r="494" spans="3:100" s="243" customFormat="1" ht="13.5" customHeight="1">
      <c r="C494" s="606"/>
      <c r="D494" s="607"/>
      <c r="E494" s="608" t="s">
        <v>212</v>
      </c>
      <c r="F494" s="609"/>
      <c r="G494" s="610"/>
      <c r="H494" s="261"/>
      <c r="I494" s="261"/>
      <c r="J494" s="261"/>
      <c r="K494" s="261"/>
      <c r="L494" s="261"/>
      <c r="M494" s="261"/>
      <c r="N494" s="261"/>
      <c r="O494" s="261"/>
      <c r="P494" s="261"/>
      <c r="Q494" s="261"/>
      <c r="R494" s="261"/>
      <c r="S494" s="261"/>
      <c r="T494" s="262" t="str">
        <f>IF(COUNT(H494:S494)=0,"",SUMPRODUCT(ROUND(H494:S494,1)))</f>
        <v/>
      </c>
      <c r="U494" s="608" t="s">
        <v>211</v>
      </c>
      <c r="V494" s="609"/>
      <c r="W494" s="609"/>
      <c r="X494" s="610"/>
      <c r="Y494" s="664"/>
      <c r="Z494" s="665"/>
      <c r="AA494" s="257"/>
      <c r="AB494" s="257"/>
      <c r="AC494" s="257"/>
      <c r="AD494" s="299"/>
      <c r="AE494" s="299"/>
      <c r="AF494" s="268"/>
      <c r="AG494" s="268"/>
      <c r="AH494" s="268"/>
      <c r="AI494" s="271"/>
      <c r="AJ494" s="271"/>
      <c r="AK494" s="271"/>
      <c r="AL494" s="271"/>
      <c r="AM494" s="271"/>
      <c r="AN494" s="271"/>
      <c r="AO494" s="271"/>
      <c r="AP494" s="271"/>
      <c r="AQ494" s="271"/>
      <c r="AR494" s="271"/>
      <c r="AS494" s="271"/>
      <c r="AT494" s="271"/>
      <c r="AU494" s="272"/>
      <c r="AX494" s="240" t="e">
        <f>IF(#REF!="発電事業者","算定結果　送電取引帳票","算定結果　受電取引帳票")</f>
        <v>#REF!</v>
      </c>
      <c r="BR494" s="268"/>
    </row>
    <row r="495" spans="3:100" s="243" customFormat="1" ht="13.5" customHeight="1">
      <c r="C495" s="604" t="e">
        <f>DATE(#REF!+1,1,1)</f>
        <v>#REF!</v>
      </c>
      <c r="D495" s="605"/>
      <c r="E495" s="613" t="s">
        <v>198</v>
      </c>
      <c r="F495" s="614"/>
      <c r="G495" s="615"/>
      <c r="H495" s="256"/>
      <c r="I495" s="256"/>
      <c r="J495" s="256"/>
      <c r="K495" s="256"/>
      <c r="L495" s="256"/>
      <c r="M495" s="256"/>
      <c r="N495" s="256"/>
      <c r="O495" s="256"/>
      <c r="P495" s="256"/>
      <c r="Q495" s="256"/>
      <c r="R495" s="256"/>
      <c r="S495" s="256"/>
      <c r="T495" s="255"/>
      <c r="U495" s="618"/>
      <c r="V495" s="619"/>
      <c r="W495" s="619"/>
      <c r="X495" s="619"/>
      <c r="Y495" s="619"/>
      <c r="Z495" s="620"/>
      <c r="AA495" s="257"/>
      <c r="AB495" s="257"/>
      <c r="AC495" s="257"/>
      <c r="AD495" s="299"/>
      <c r="AE495" s="299"/>
      <c r="AF495" s="268"/>
      <c r="AG495" s="268"/>
      <c r="AH495" s="268"/>
      <c r="AI495" s="257"/>
      <c r="AJ495" s="257"/>
      <c r="AK495" s="257"/>
      <c r="AL495" s="257"/>
      <c r="AM495" s="257"/>
      <c r="AN495" s="257"/>
      <c r="AO495" s="257"/>
      <c r="AP495" s="257"/>
      <c r="AQ495" s="257"/>
      <c r="AR495" s="257"/>
      <c r="AS495" s="257"/>
      <c r="AT495" s="257"/>
      <c r="AU495" s="257"/>
      <c r="AX495" s="594" t="s">
        <v>200</v>
      </c>
      <c r="AY495" s="594"/>
      <c r="AZ495" s="595" t="s">
        <v>201</v>
      </c>
      <c r="BA495" s="594" t="s">
        <v>202</v>
      </c>
      <c r="BB495" s="594"/>
      <c r="BC495" s="594"/>
      <c r="BD495" s="595" t="s">
        <v>203</v>
      </c>
      <c r="BE495" s="597" t="s">
        <v>176</v>
      </c>
      <c r="BF495" s="598"/>
      <c r="BG495" s="601" t="e">
        <f>DATE(#REF!,1,1)</f>
        <v>#REF!</v>
      </c>
      <c r="BH495" s="602"/>
      <c r="BI495" s="602"/>
      <c r="BJ495" s="602"/>
      <c r="BK495" s="602"/>
      <c r="BL495" s="602"/>
      <c r="BM495" s="602"/>
      <c r="BN495" s="602"/>
      <c r="BO495" s="602"/>
      <c r="BP495" s="602"/>
      <c r="BQ495" s="602"/>
      <c r="BR495" s="603"/>
      <c r="BS495" s="594" t="s">
        <v>175</v>
      </c>
      <c r="BT495" s="594"/>
      <c r="BU495" s="594"/>
      <c r="BV495" s="594"/>
      <c r="BW495" s="592" t="e">
        <f>DATE(#REF!-1,1,1)</f>
        <v>#REF!</v>
      </c>
      <c r="BX495" s="592" t="e">
        <f>DATE(#REF!,1,1)</f>
        <v>#REF!</v>
      </c>
      <c r="BY495" s="592" t="e">
        <f>DATE(#REF!+1,1,1)</f>
        <v>#REF!</v>
      </c>
      <c r="BZ495" s="592" t="e">
        <f>DATE(#REF!+2,1,1)</f>
        <v>#REF!</v>
      </c>
      <c r="CA495" s="592" t="e">
        <f>DATE(#REF!+3,1,1)</f>
        <v>#REF!</v>
      </c>
      <c r="CB495" s="592" t="e">
        <f>DATE(#REF!+4,1,1)</f>
        <v>#REF!</v>
      </c>
      <c r="CC495" s="592" t="e">
        <f>DATE(#REF!+5,1,1)</f>
        <v>#REF!</v>
      </c>
      <c r="CD495" s="592" t="e">
        <f>DATE(#REF!+6,1,1)</f>
        <v>#REF!</v>
      </c>
      <c r="CE495" s="592" t="e">
        <f>DATE(#REF!+7,1,1)</f>
        <v>#REF!</v>
      </c>
      <c r="CF495" s="592" t="e">
        <f>DATE(#REF!+8,1,1)</f>
        <v>#REF!</v>
      </c>
      <c r="CG495" s="592" t="e">
        <f>DATE(#REF!+9,1,1)</f>
        <v>#REF!</v>
      </c>
      <c r="CH495" s="566" t="s">
        <v>268</v>
      </c>
      <c r="CI495" s="567"/>
      <c r="CJ495" s="567"/>
      <c r="CK495" s="567"/>
      <c r="CL495" s="567"/>
      <c r="CM495" s="567"/>
      <c r="CN495" s="567"/>
      <c r="CO495" s="567"/>
      <c r="CP495" s="567"/>
      <c r="CQ495" s="567"/>
    </row>
    <row r="496" spans="3:100" s="243" customFormat="1" ht="13.5" customHeight="1">
      <c r="C496" s="606"/>
      <c r="D496" s="607"/>
      <c r="E496" s="608" t="s">
        <v>212</v>
      </c>
      <c r="F496" s="609"/>
      <c r="G496" s="610"/>
      <c r="H496" s="261"/>
      <c r="I496" s="261"/>
      <c r="J496" s="261"/>
      <c r="K496" s="261"/>
      <c r="L496" s="261"/>
      <c r="M496" s="261"/>
      <c r="N496" s="261"/>
      <c r="O496" s="261"/>
      <c r="P496" s="261"/>
      <c r="Q496" s="261"/>
      <c r="R496" s="261"/>
      <c r="S496" s="261"/>
      <c r="T496" s="262" t="str">
        <f>IF(COUNT(H496:S496)=0,"",SUMPRODUCT(ROUND(H496:S496,1)))</f>
        <v/>
      </c>
      <c r="U496" s="621"/>
      <c r="V496" s="622"/>
      <c r="W496" s="622"/>
      <c r="X496" s="622"/>
      <c r="Y496" s="622"/>
      <c r="Z496" s="623"/>
      <c r="AA496" s="257"/>
      <c r="AB496" s="257"/>
      <c r="AC496" s="257"/>
      <c r="AD496" s="299"/>
      <c r="AE496" s="299"/>
      <c r="AF496" s="268"/>
      <c r="AG496" s="268"/>
      <c r="AH496" s="268"/>
      <c r="AI496" s="271"/>
      <c r="AJ496" s="271"/>
      <c r="AK496" s="271"/>
      <c r="AL496" s="271"/>
      <c r="AM496" s="271"/>
      <c r="AN496" s="271"/>
      <c r="AO496" s="271"/>
      <c r="AP496" s="271"/>
      <c r="AQ496" s="271"/>
      <c r="AR496" s="271"/>
      <c r="AS496" s="271"/>
      <c r="AT496" s="271"/>
      <c r="AU496" s="272"/>
      <c r="AX496" s="594"/>
      <c r="AY496" s="594"/>
      <c r="AZ496" s="596"/>
      <c r="BA496" s="594"/>
      <c r="BB496" s="594"/>
      <c r="BC496" s="594"/>
      <c r="BD496" s="596"/>
      <c r="BE496" s="599"/>
      <c r="BF496" s="600"/>
      <c r="BG496" s="334" t="s">
        <v>194</v>
      </c>
      <c r="BH496" s="334" t="s">
        <v>195</v>
      </c>
      <c r="BI496" s="334" t="s">
        <v>161</v>
      </c>
      <c r="BJ496" s="334" t="s">
        <v>162</v>
      </c>
      <c r="BK496" s="334" t="s">
        <v>163</v>
      </c>
      <c r="BL496" s="334" t="s">
        <v>164</v>
      </c>
      <c r="BM496" s="334" t="s">
        <v>165</v>
      </c>
      <c r="BN496" s="334" t="s">
        <v>166</v>
      </c>
      <c r="BO496" s="334" t="s">
        <v>167</v>
      </c>
      <c r="BP496" s="334" t="s">
        <v>168</v>
      </c>
      <c r="BQ496" s="334" t="s">
        <v>169</v>
      </c>
      <c r="BR496" s="334" t="s">
        <v>170</v>
      </c>
      <c r="BS496" s="594"/>
      <c r="BT496" s="594"/>
      <c r="BU496" s="594"/>
      <c r="BV496" s="594"/>
      <c r="BW496" s="593"/>
      <c r="BX496" s="593"/>
      <c r="BY496" s="593">
        <v>43101</v>
      </c>
      <c r="BZ496" s="593">
        <v>43466</v>
      </c>
      <c r="CA496" s="593">
        <v>43831</v>
      </c>
      <c r="CB496" s="593">
        <v>44197</v>
      </c>
      <c r="CC496" s="593">
        <v>44562</v>
      </c>
      <c r="CD496" s="593">
        <v>44927</v>
      </c>
      <c r="CE496" s="593">
        <v>45292</v>
      </c>
      <c r="CF496" s="593">
        <v>45658</v>
      </c>
      <c r="CG496" s="593">
        <v>46023</v>
      </c>
      <c r="CH496" s="567"/>
      <c r="CI496" s="567"/>
      <c r="CJ496" s="567"/>
      <c r="CK496" s="567"/>
      <c r="CL496" s="567"/>
      <c r="CM496" s="567"/>
      <c r="CN496" s="567"/>
      <c r="CO496" s="567"/>
      <c r="CP496" s="567"/>
      <c r="CQ496" s="567"/>
    </row>
    <row r="497" spans="3:95" s="243" customFormat="1" ht="13.5" customHeight="1">
      <c r="C497" s="604" t="e">
        <f>DATE(#REF!+2,1,1)</f>
        <v>#REF!</v>
      </c>
      <c r="D497" s="605"/>
      <c r="E497" s="613" t="s">
        <v>198</v>
      </c>
      <c r="F497" s="614"/>
      <c r="G497" s="615"/>
      <c r="H497" s="256"/>
      <c r="I497" s="256"/>
      <c r="J497" s="256"/>
      <c r="K497" s="256"/>
      <c r="L497" s="256"/>
      <c r="M497" s="256"/>
      <c r="N497" s="256"/>
      <c r="O497" s="256"/>
      <c r="P497" s="256"/>
      <c r="Q497" s="256"/>
      <c r="R497" s="256"/>
      <c r="S497" s="256"/>
      <c r="T497" s="255"/>
      <c r="U497" s="621"/>
      <c r="V497" s="622"/>
      <c r="W497" s="622"/>
      <c r="X497" s="622"/>
      <c r="Y497" s="622"/>
      <c r="Z497" s="623"/>
      <c r="AA497" s="257"/>
      <c r="AB497" s="257"/>
      <c r="AC497" s="257"/>
      <c r="AD497" s="299"/>
      <c r="AE497" s="299"/>
      <c r="AF497" s="268"/>
      <c r="AG497" s="268"/>
      <c r="AH497" s="268"/>
      <c r="AI497" s="257"/>
      <c r="AJ497" s="257"/>
      <c r="AK497" s="257"/>
      <c r="AL497" s="257"/>
      <c r="AM497" s="257"/>
      <c r="AN497" s="257"/>
      <c r="AO497" s="257"/>
      <c r="AP497" s="257"/>
      <c r="AQ497" s="257"/>
      <c r="AR497" s="257"/>
      <c r="AS497" s="257"/>
      <c r="AT497" s="257"/>
      <c r="AU497" s="257"/>
      <c r="AX497" s="569" t="str">
        <f>IF(C519="","",C519)</f>
        <v/>
      </c>
      <c r="AY497" s="569"/>
      <c r="AZ497" s="587" t="str">
        <f>IF(E519="","",E519)</f>
        <v/>
      </c>
      <c r="BA497" s="590" t="str">
        <f ca="1">IF(F519="","",F519)</f>
        <v/>
      </c>
      <c r="BB497" s="590"/>
      <c r="BC497" s="590"/>
      <c r="BD497" s="587" t="str">
        <f>IF(I519="","",I519)</f>
        <v/>
      </c>
      <c r="BE497" s="578" t="e">
        <f>IF(#REF!="発電事業者","送電電力（MW）","受電電力（MW）")</f>
        <v>#REF!</v>
      </c>
      <c r="BF497" s="579"/>
      <c r="BG497" s="331" t="str">
        <f>IF(AND(COUNT(BG488)+COUNTA(E519)=2,L519&lt;&gt;""),ROUND(BG488-SUMIF(BE500:BF526,BE497,BG500:BG526),#REF!),"")</f>
        <v/>
      </c>
      <c r="BH497" s="331" t="str">
        <f>IF(AND(COUNT(BH488)+COUNTA(E519)=2,M519&lt;&gt;""),ROUND(BH488-SUMIF(BE500:BF526,BE497,BH500:BH526),#REF!),"")</f>
        <v/>
      </c>
      <c r="BI497" s="331" t="str">
        <f>IF(AND(COUNT(BI488)+COUNTA(E519)=2,N519&lt;&gt;""),ROUND(BI488-SUMIF(BE500:BF526,BE497,BI500:BI526),#REF!),"")</f>
        <v/>
      </c>
      <c r="BJ497" s="331" t="str">
        <f>IF(AND(COUNT(BJ488)+COUNTA(E519)=2,O519&lt;&gt;""),ROUND(BJ488-SUMIF(BE500:BF526,BE497,BJ500:BJ526),#REF!),"")</f>
        <v/>
      </c>
      <c r="BK497" s="331" t="str">
        <f>IF(AND(COUNT(BK488)+COUNTA(E519)=2,P519&lt;&gt;""),ROUND(BK488-SUMIF(BE500:BF526,BE497,BK500:BK526),#REF!),"")</f>
        <v/>
      </c>
      <c r="BL497" s="331" t="str">
        <f>IF(AND(COUNT(BL488)+COUNTA(E519)=2,Q519&lt;&gt;""),ROUND(BL488-SUMIF(BE500:BF526,BE497,BL500:BL526),#REF!),"")</f>
        <v/>
      </c>
      <c r="BM497" s="331" t="str">
        <f>IF(AND(COUNT(BM488)+COUNTA(E519)=2,R519&lt;&gt;""),ROUND(BM488-SUMIF(BE500:BF526,BE497,BM500:BM526),#REF!),"")</f>
        <v/>
      </c>
      <c r="BN497" s="331" t="str">
        <f>IF(AND(COUNT(BN488)+COUNTA(E519)=2,S519&lt;&gt;""),ROUND(BN488-SUMIF(BE500:BF526,BE497,BN500:BN526),#REF!),"")</f>
        <v/>
      </c>
      <c r="BO497" s="331" t="str">
        <f>IF(AND(COUNT(BO488)+COUNTA(E519)=2,T519&lt;&gt;""),ROUND(BO488-SUMIF(BE500:BF526,BE497,BO500:BO526),#REF!),"")</f>
        <v/>
      </c>
      <c r="BP497" s="331" t="str">
        <f>IF(AND(COUNT(BP488)+COUNTA(E519)=2,U519&lt;&gt;""),ROUND(BP488-SUMIF(BE500:BF526,BE497,BP500:BP526),#REF!),"")</f>
        <v/>
      </c>
      <c r="BQ497" s="331" t="str">
        <f>IF(AND(COUNT(BQ488)+COUNTA(E519)=2,V519&lt;&gt;""),ROUND(BQ488-SUMIF(BE500:BF526,BE497,BQ500:BQ526),#REF!),"")</f>
        <v/>
      </c>
      <c r="BR497" s="331" t="str">
        <f>IF(AND(COUNT(BR488)+COUNTA(E519)=2,W519&lt;&gt;""),ROUND(BR488-SUMIF(BE500:BF526,BE497,BR500:BR526),#REF!),"")</f>
        <v/>
      </c>
      <c r="BS497" s="569" t="e">
        <f>IF(#REF!="発電事業者","送電電力（MW）","受電電力（MW）")</f>
        <v>#REF!</v>
      </c>
      <c r="BT497" s="569"/>
      <c r="BU497" s="569"/>
      <c r="BV497" s="333" t="s">
        <v>171</v>
      </c>
      <c r="BW497" s="580"/>
      <c r="BX497" s="580"/>
      <c r="BY497" s="331" t="str">
        <f>IF(AND(COUNT(BY488)+COUNTA(E519)=2,X519&lt;&gt;""),ROUND(BY488-SUMIF(BV500:BV526,BV497,BY500:BY526),#REF!),"")</f>
        <v/>
      </c>
      <c r="BZ497" s="331" t="str">
        <f>IF(AND(COUNT(BZ488)+COUNTA(E519)=2,Y519&lt;&gt;""),ROUND(BZ488-SUMIF(BV500:BV526,BV497,BZ500:BZ526),#REF!),"")</f>
        <v/>
      </c>
      <c r="CA497" s="331" t="str">
        <f>IF(AND(COUNT(CA488)+COUNTA(E519)=2,Z519&lt;&gt;""),ROUND(CA488-SUMIF(BV500:BV526,BV497,CA500:CA526),#REF!),"")</f>
        <v/>
      </c>
      <c r="CB497" s="331" t="str">
        <f>IF(AND(COUNT(CB488)+COUNTA(E519)=2,AA519&lt;&gt;""),ROUND(CB488-SUMIF(BV500:BV526,BV497,CB500:CB526),#REF!),"")</f>
        <v/>
      </c>
      <c r="CC497" s="331" t="str">
        <f>IF(AND(COUNT(CC488)+COUNTA(E519)=2,AB519&lt;&gt;""),ROUND(CC488-SUMIF(BV500:BV526,BV497,CC500:CC526),#REF!),"")</f>
        <v/>
      </c>
      <c r="CD497" s="331" t="str">
        <f>IF(AND(COUNT(CD488)+COUNTA(E519)=2,AC519&lt;&gt;""),ROUND(CD488-SUMIF(BV500:BV526,BV497,CD500:CD526),#REF!),"")</f>
        <v/>
      </c>
      <c r="CE497" s="331" t="str">
        <f>IF(AND(COUNT(CE488)+COUNTA(E519)=2,AD519&lt;&gt;""),ROUND(CE488-SUMIF(BV500:BV526,BV497,CE500:CE526),#REF!),"")</f>
        <v/>
      </c>
      <c r="CF497" s="331" t="str">
        <f>IF(AND(COUNT(CF488)+COUNTA(E519)=2,AE519&lt;&gt;""),ROUND(CF488-SUMIF(BV500:BV526,BV497,CF500:CF526),#REF!),"")</f>
        <v/>
      </c>
      <c r="CG497" s="331" t="str">
        <f>IF(AND(COUNT(CG488)+COUNTA(E519)=2,AF519&lt;&gt;""),ROUND(CG488-SUMIF(BV500:BV526,BV497,CG500:CG526),#REF!),"")</f>
        <v/>
      </c>
      <c r="CH497" s="563" t="s">
        <v>118</v>
      </c>
      <c r="CI497" s="563"/>
      <c r="CJ497" s="563"/>
      <c r="CK497" s="563"/>
      <c r="CL497" s="563"/>
      <c r="CM497" s="563"/>
      <c r="CN497" s="563"/>
      <c r="CO497" s="563"/>
      <c r="CP497" s="563"/>
      <c r="CQ497" s="563"/>
    </row>
    <row r="498" spans="3:95" s="243" customFormat="1" ht="13.5" customHeight="1">
      <c r="C498" s="606"/>
      <c r="D498" s="607"/>
      <c r="E498" s="608" t="s">
        <v>212</v>
      </c>
      <c r="F498" s="609"/>
      <c r="G498" s="610"/>
      <c r="H498" s="261"/>
      <c r="I498" s="261"/>
      <c r="J498" s="261"/>
      <c r="K498" s="261"/>
      <c r="L498" s="261"/>
      <c r="M498" s="261"/>
      <c r="N498" s="261"/>
      <c r="O498" s="261"/>
      <c r="P498" s="261"/>
      <c r="Q498" s="261"/>
      <c r="R498" s="261"/>
      <c r="S498" s="261"/>
      <c r="T498" s="262" t="str">
        <f>IF(COUNT(H498:S498)=0,"",SUMPRODUCT(ROUND(H498:S498,1)))</f>
        <v/>
      </c>
      <c r="U498" s="621"/>
      <c r="V498" s="622"/>
      <c r="W498" s="622"/>
      <c r="X498" s="622"/>
      <c r="Y498" s="622"/>
      <c r="Z498" s="623"/>
      <c r="AA498" s="257"/>
      <c r="AB498" s="257"/>
      <c r="AC498" s="257"/>
      <c r="AD498" s="299"/>
      <c r="AE498" s="299"/>
      <c r="AF498" s="268"/>
      <c r="AG498" s="268"/>
      <c r="AH498" s="268"/>
      <c r="AI498" s="271"/>
      <c r="AJ498" s="271"/>
      <c r="AK498" s="271"/>
      <c r="AL498" s="271"/>
      <c r="AM498" s="271"/>
      <c r="AN498" s="271"/>
      <c r="AO498" s="271"/>
      <c r="AP498" s="271"/>
      <c r="AQ498" s="271"/>
      <c r="AR498" s="271"/>
      <c r="AS498" s="271"/>
      <c r="AT498" s="271"/>
      <c r="AU498" s="272"/>
      <c r="AX498" s="569"/>
      <c r="AY498" s="569"/>
      <c r="AZ498" s="588"/>
      <c r="BA498" s="590"/>
      <c r="BB498" s="590"/>
      <c r="BC498" s="590"/>
      <c r="BD498" s="588"/>
      <c r="BE498" s="583"/>
      <c r="BF498" s="584"/>
      <c r="BG498" s="259"/>
      <c r="BH498" s="259"/>
      <c r="BI498" s="259"/>
      <c r="BJ498" s="259"/>
      <c r="BK498" s="259"/>
      <c r="BL498" s="259"/>
      <c r="BM498" s="259"/>
      <c r="BN498" s="259"/>
      <c r="BO498" s="259"/>
      <c r="BP498" s="259"/>
      <c r="BQ498" s="259"/>
      <c r="BR498" s="259"/>
      <c r="BS498" s="569"/>
      <c r="BT498" s="569"/>
      <c r="BU498" s="569"/>
      <c r="BV498" s="333" t="s">
        <v>172</v>
      </c>
      <c r="BW498" s="581"/>
      <c r="BX498" s="581"/>
      <c r="BY498" s="331" t="str">
        <f>IF(AND(COUNT(BY489)+COUNTA(E519)=2,X519&lt;&gt;""),ROUND(BY489-SUMIF(BV500:BV526,BV498,BY500:BY526),#REF!),"")</f>
        <v/>
      </c>
      <c r="BZ498" s="331" t="str">
        <f>IF(AND(COUNT(BZ489)+COUNTA(E519)=2,Y519&lt;&gt;""),ROUND(BZ489-SUMIF(BV500:BV526,BV498,BZ500:BZ526),#REF!),"")</f>
        <v/>
      </c>
      <c r="CA498" s="331" t="str">
        <f>IF(AND(COUNT(CA489)+COUNTA(E519)=2,Z519&lt;&gt;""),ROUND(CA489-SUMIF(BV500:BV526,BV498,CA500:CA526),#REF!),"")</f>
        <v/>
      </c>
      <c r="CB498" s="331" t="str">
        <f>IF(AND(COUNT(CB489)+COUNTA(E519)=2,AA519&lt;&gt;""),ROUND(CB489-SUMIF(BV500:BV526,BV498,CB500:CB526),#REF!),"")</f>
        <v/>
      </c>
      <c r="CC498" s="331" t="str">
        <f>IF(AND(COUNT(CC489)+COUNTA(E519)=2,AB519&lt;&gt;""),ROUND(CC489-SUMIF(BV500:BV526,BV498,CC500:CC526),#REF!),"")</f>
        <v/>
      </c>
      <c r="CD498" s="331" t="str">
        <f>IF(AND(COUNT(CD489)+COUNTA(E519)=2,AC519&lt;&gt;""),ROUND(CD489-SUMIF(BV500:BV526,BV498,CD500:CD526),#REF!),"")</f>
        <v/>
      </c>
      <c r="CE498" s="331" t="str">
        <f>IF(AND(COUNT(CE489)+COUNTA(E519)=2,AD519&lt;&gt;""),ROUND(CE489-SUMIF(BV500:BV526,BV498,CE500:CE526),#REF!),"")</f>
        <v/>
      </c>
      <c r="CF498" s="331" t="str">
        <f>IF(AND(COUNT(CF489)+COUNTA(E519)=2,AE519&lt;&gt;""),ROUND(CF489-SUMIF(BV500:BV526,BV498,CF500:CF526),#REF!),"")</f>
        <v/>
      </c>
      <c r="CG498" s="331" t="str">
        <f>IF(AND(COUNT(CG489)+COUNTA(E519)=2,AF519&lt;&gt;""),ROUND(CG489-SUMIF(BV500:BV526,BV498,CG500:CG526),#REF!),"")</f>
        <v/>
      </c>
      <c r="CH498" s="564" t="str">
        <f>IF(CH497="","",CH497)</f>
        <v>地熱</v>
      </c>
      <c r="CI498" s="564"/>
      <c r="CJ498" s="564"/>
      <c r="CK498" s="564"/>
      <c r="CL498" s="564"/>
      <c r="CM498" s="564"/>
      <c r="CN498" s="564"/>
      <c r="CO498" s="564"/>
      <c r="CP498" s="564"/>
      <c r="CQ498" s="564"/>
    </row>
    <row r="499" spans="3:95" s="243" customFormat="1" ht="13.5" customHeight="1">
      <c r="C499" s="604" t="e">
        <f>DATE(#REF!+3,1,1)</f>
        <v>#REF!</v>
      </c>
      <c r="D499" s="605"/>
      <c r="E499" s="613" t="s">
        <v>198</v>
      </c>
      <c r="F499" s="614"/>
      <c r="G499" s="615"/>
      <c r="H499" s="256"/>
      <c r="I499" s="256"/>
      <c r="J499" s="256"/>
      <c r="K499" s="256"/>
      <c r="L499" s="256"/>
      <c r="M499" s="256"/>
      <c r="N499" s="256"/>
      <c r="O499" s="256"/>
      <c r="P499" s="256"/>
      <c r="Q499" s="256"/>
      <c r="R499" s="256"/>
      <c r="S499" s="256"/>
      <c r="T499" s="255"/>
      <c r="U499" s="621"/>
      <c r="V499" s="622"/>
      <c r="W499" s="622"/>
      <c r="X499" s="622"/>
      <c r="Y499" s="622"/>
      <c r="Z499" s="623"/>
      <c r="AA499" s="257"/>
      <c r="AB499" s="257"/>
      <c r="AC499" s="257"/>
      <c r="AD499" s="299"/>
      <c r="AE499" s="299"/>
      <c r="AF499" s="268"/>
      <c r="AG499" s="268"/>
      <c r="AH499" s="268"/>
      <c r="AI499" s="257"/>
      <c r="AJ499" s="257"/>
      <c r="AK499" s="257"/>
      <c r="AL499" s="257"/>
      <c r="AM499" s="257"/>
      <c r="AN499" s="257"/>
      <c r="AO499" s="257"/>
      <c r="AP499" s="257"/>
      <c r="AQ499" s="257"/>
      <c r="AR499" s="257"/>
      <c r="AS499" s="257"/>
      <c r="AT499" s="257"/>
      <c r="AU499" s="257"/>
      <c r="AX499" s="569"/>
      <c r="AY499" s="569"/>
      <c r="AZ499" s="589"/>
      <c r="BA499" s="590"/>
      <c r="BB499" s="590"/>
      <c r="BC499" s="590"/>
      <c r="BD499" s="589"/>
      <c r="BE499" s="585" t="e">
        <f>IF(#REF!="発電事業者","月間送電電力量（GWh）","月間受電電力量（GWh）")</f>
        <v>#REF!</v>
      </c>
      <c r="BF499" s="586"/>
      <c r="BG499" s="297" t="str">
        <f>IF(AND(COUNT(BG490)+COUNTA(E519)=2,L519&lt;&gt;""),ROUND(BG490-SUMIF(BE500:BF526,BE499,BG500:BG526),#REF!),"")</f>
        <v/>
      </c>
      <c r="BH499" s="297" t="str">
        <f>IF(AND(COUNT(BH490)+COUNTA(E519)=2,M519&lt;&gt;""),ROUND(BH490-SUMIF(BE500:BF526,BE499,BH500:BH526),#REF!),"")</f>
        <v/>
      </c>
      <c r="BI499" s="297" t="str">
        <f>IF(AND(COUNT(BI490)+COUNTA(E519)=2,N519&lt;&gt;""),ROUND(BI490-SUMIF(BE500:BF526,BE499,BI500:BI526),#REF!),"")</f>
        <v/>
      </c>
      <c r="BJ499" s="297" t="str">
        <f>IF(AND(COUNT(BJ490)+COUNTA(E519)=2,O519&lt;&gt;""),ROUND(BJ490-SUMIF(BE500:BF526,BE499,BJ500:BJ526),#REF!),"")</f>
        <v/>
      </c>
      <c r="BK499" s="297" t="str">
        <f>IF(AND(COUNT(BK490)+COUNTA(E519)=2,P519&lt;&gt;""),ROUND(BK490-SUMIF(BE500:BF526,BE499,BK500:BK526),#REF!),"")</f>
        <v/>
      </c>
      <c r="BL499" s="297" t="str">
        <f>IF(AND(COUNT(BL490)+COUNTA(E519)=2,Q519&lt;&gt;""),ROUND(BL490-SUMIF(BE500:BF526,BE499,BL500:BL526),#REF!),"")</f>
        <v/>
      </c>
      <c r="BM499" s="297" t="str">
        <f>IF(AND(COUNT(BM490)+COUNTA(E519)=2,R519&lt;&gt;""),ROUND(BM490-SUMIF(BE500:BF526,BE499,BM500:BM526),#REF!),"")</f>
        <v/>
      </c>
      <c r="BN499" s="297" t="str">
        <f>IF(AND(COUNT(BN490)+COUNTA(E519)=2,S519&lt;&gt;""),ROUND(BN490-SUMIF(BE500:BF526,BE499,BN500:BN526),#REF!),"")</f>
        <v/>
      </c>
      <c r="BO499" s="297" t="str">
        <f>IF(AND(COUNT(BO490)+COUNTA(E519)=2,T519&lt;&gt;""),ROUND(BO490-SUMIF(BE500:BF526,BE499,BO500:BO526),#REF!),"")</f>
        <v/>
      </c>
      <c r="BP499" s="297" t="str">
        <f>IF(AND(COUNT(BP490)+COUNTA(E519)=2,U519&lt;&gt;""),ROUND(BP490-SUMIF(BE500:BF526,BE499,BP500:BP526),#REF!),"")</f>
        <v/>
      </c>
      <c r="BQ499" s="297" t="str">
        <f>IF(AND(COUNT(BQ490)+COUNTA(E519)=2,V519&lt;&gt;""),ROUND(BQ490-SUMIF(BE500:BF526,BE499,BQ500:BQ526),#REF!),"")</f>
        <v/>
      </c>
      <c r="BR499" s="297" t="str">
        <f>IF(AND(COUNT(BR490)+COUNTA(E519)=2,W519&lt;&gt;""),ROUND(BR490-SUMIF(BE500:BF526,BE499,BR500:BR526),#REF!),"")</f>
        <v/>
      </c>
      <c r="BS499" s="569" t="e">
        <f>IF(#REF!="発電事業者","年間送電電力量（GWh）","年間受電電力量（GWh）")</f>
        <v>#REF!</v>
      </c>
      <c r="BT499" s="569"/>
      <c r="BU499" s="569"/>
      <c r="BV499" s="333" t="s">
        <v>25</v>
      </c>
      <c r="BW499" s="582"/>
      <c r="BX499" s="582"/>
      <c r="BY499" s="331" t="str">
        <f>IF(AND(COUNT(BY490)+COUNTA(E519)=2,X519&lt;&gt;""),ROUND(BY490-SUMIF(BV500:BV526,BV499,BY500:BY526),#REF!),"")</f>
        <v/>
      </c>
      <c r="BZ499" s="331" t="str">
        <f>IF(AND(COUNT(BZ490)+COUNTA(E519)=2,Y519&lt;&gt;""),ROUND(BZ490-SUMIF(BV500:BV526,BV499,BZ500:BZ526),#REF!),"")</f>
        <v/>
      </c>
      <c r="CA499" s="331" t="str">
        <f>IF(AND(COUNT(CA490)+COUNTA(E519)=2,Z519&lt;&gt;""),ROUND(CA490-SUMIF(BV500:BV526,BV499,CA500:CA526),#REF!),"")</f>
        <v/>
      </c>
      <c r="CB499" s="331" t="str">
        <f>IF(AND(COUNT(CB490)+COUNTA(E519)=2,AA519&lt;&gt;""),ROUND(CB490-SUMIF(BV500:BV526,BV499,CB500:CB526),#REF!),"")</f>
        <v/>
      </c>
      <c r="CC499" s="331" t="str">
        <f>IF(AND(COUNT(CC490)+COUNTA(E519)=2,AB519&lt;&gt;""),ROUND(CC490-SUMIF(BV500:BV526,BV499,CC500:CC526),#REF!),"")</f>
        <v/>
      </c>
      <c r="CD499" s="331" t="str">
        <f>IF(AND(COUNT(CD490)+COUNTA(E519)=2,AC519&lt;&gt;""),ROUND(CD490-SUMIF(BV500:BV526,BV499,CD500:CD526),#REF!),"")</f>
        <v/>
      </c>
      <c r="CE499" s="331" t="str">
        <f>IF(AND(COUNT(CE490)+COUNTA(E519)=2,AD519&lt;&gt;""),ROUND(CE490-SUMIF(BV500:BV526,BV499,CE500:CE526),#REF!),"")</f>
        <v/>
      </c>
      <c r="CF499" s="331" t="str">
        <f>IF(AND(COUNT(CF490)+COUNTA(E519)=2,AE519&lt;&gt;""),ROUND(CF490-SUMIF(BV500:BV526,BV499,CF500:CF526),#REF!),"")</f>
        <v/>
      </c>
      <c r="CG499" s="331" t="str">
        <f>IF(AND(COUNT(CG490)+COUNTA(E519)=2,AF519&lt;&gt;""),ROUND(CG490-SUMIF(BV500:BV526,BV499,CG500:CG526),#REF!),"")</f>
        <v/>
      </c>
      <c r="CH499" s="565" t="str">
        <f>IF(COUNTA(AG519)=0,"",AG519)</f>
        <v/>
      </c>
      <c r="CI499" s="565"/>
      <c r="CJ499" s="565"/>
      <c r="CK499" s="565"/>
      <c r="CL499" s="565"/>
      <c r="CM499" s="565"/>
      <c r="CN499" s="565"/>
      <c r="CO499" s="565"/>
      <c r="CP499" s="565"/>
      <c r="CQ499" s="565"/>
    </row>
    <row r="500" spans="3:95" s="243" customFormat="1" ht="13.5" customHeight="1">
      <c r="C500" s="606"/>
      <c r="D500" s="607"/>
      <c r="E500" s="608" t="s">
        <v>212</v>
      </c>
      <c r="F500" s="609"/>
      <c r="G500" s="610"/>
      <c r="H500" s="261"/>
      <c r="I500" s="261"/>
      <c r="J500" s="261"/>
      <c r="K500" s="261"/>
      <c r="L500" s="261"/>
      <c r="M500" s="261"/>
      <c r="N500" s="261"/>
      <c r="O500" s="261"/>
      <c r="P500" s="261"/>
      <c r="Q500" s="261"/>
      <c r="R500" s="261"/>
      <c r="S500" s="261"/>
      <c r="T500" s="262" t="str">
        <f>IF(COUNT(H500:S500)=0,"",SUMPRODUCT(ROUND(H500:S500,1)))</f>
        <v/>
      </c>
      <c r="U500" s="624"/>
      <c r="V500" s="625"/>
      <c r="W500" s="625"/>
      <c r="X500" s="625"/>
      <c r="Y500" s="625"/>
      <c r="Z500" s="626"/>
      <c r="AA500" s="257"/>
      <c r="AB500" s="257"/>
      <c r="AC500" s="257"/>
      <c r="AD500" s="299"/>
      <c r="AE500" s="299"/>
      <c r="AF500" s="268"/>
      <c r="AG500" s="268"/>
      <c r="AH500" s="268"/>
      <c r="AI500" s="271"/>
      <c r="AJ500" s="271"/>
      <c r="AK500" s="271"/>
      <c r="AL500" s="271"/>
      <c r="AM500" s="271"/>
      <c r="AN500" s="271"/>
      <c r="AO500" s="271"/>
      <c r="AP500" s="271"/>
      <c r="AQ500" s="271"/>
      <c r="AR500" s="271"/>
      <c r="AS500" s="271"/>
      <c r="AT500" s="271"/>
      <c r="AU500" s="272"/>
      <c r="AX500" s="569" t="str">
        <f>IF(C520="","",C520)</f>
        <v/>
      </c>
      <c r="AY500" s="569"/>
      <c r="AZ500" s="587" t="str">
        <f>IF(E520="","",E520)</f>
        <v/>
      </c>
      <c r="BA500" s="590" t="str">
        <f ca="1">IF(F520="","",F520)</f>
        <v/>
      </c>
      <c r="BB500" s="590"/>
      <c r="BC500" s="590"/>
      <c r="BD500" s="587" t="str">
        <f>IF(I520="","",I520)</f>
        <v/>
      </c>
      <c r="BE500" s="578" t="e">
        <f>IF(#REF!="発電事業者","送電電力（MW）","受電電力（MW）")</f>
        <v>#REF!</v>
      </c>
      <c r="BF500" s="579"/>
      <c r="BG500" s="331" t="str">
        <f>IF(COUNT(BG488,L520)=2,ROUND(BG488*L520/SUM(L519:L528),#REF!),"")</f>
        <v/>
      </c>
      <c r="BH500" s="331" t="str">
        <f>IF(COUNT(BH488,M520)=2,ROUND(BH488*M520/SUM(M519:M528),#REF!),"")</f>
        <v/>
      </c>
      <c r="BI500" s="331" t="str">
        <f>IF(COUNT(BI488,N520)=2,ROUND(BI488*N520/SUM(N519:N528),#REF!),"")</f>
        <v/>
      </c>
      <c r="BJ500" s="331" t="str">
        <f>IF(COUNT(BJ488,O520)=2,ROUND(BJ488*O520/SUM(O519:O528),#REF!),"")</f>
        <v/>
      </c>
      <c r="BK500" s="331" t="str">
        <f>IF(COUNT(BK488,P520)=2,ROUND(BK488*P520/SUM(P519:P528),#REF!),"")</f>
        <v/>
      </c>
      <c r="BL500" s="331" t="str">
        <f>IF(COUNT(BL488,Q520)=2,ROUND(BL488*Q520/SUM(Q519:Q528),#REF!),"")</f>
        <v/>
      </c>
      <c r="BM500" s="331" t="str">
        <f>IF(COUNT(BM488,R520)=2,ROUND(BM488*R520/SUM(R519:R528),#REF!),"")</f>
        <v/>
      </c>
      <c r="BN500" s="331" t="str">
        <f>IF(COUNT(BN488,S520)=2,ROUND(BN488*S520/SUM(S519:S528),#REF!),"")</f>
        <v/>
      </c>
      <c r="BO500" s="331" t="str">
        <f>IF(COUNT(BO488,T520)=2,ROUND(BO488*T520/SUM(T519:T528),#REF!),"")</f>
        <v/>
      </c>
      <c r="BP500" s="331" t="str">
        <f>IF(COUNT(BP488,U520)=2,ROUND(BP488*U520/SUM(U519:U528),#REF!),"")</f>
        <v/>
      </c>
      <c r="BQ500" s="331" t="str">
        <f>IF(COUNT(BQ488,V520)=2,ROUND(BQ488*V520/SUM(V519:V528),#REF!),"")</f>
        <v/>
      </c>
      <c r="BR500" s="331" t="str">
        <f>IF(COUNT(BR488,W520)=2,ROUND(BR488*W520/SUM(W519:W528),#REF!),"")</f>
        <v/>
      </c>
      <c r="BS500" s="569" t="e">
        <f>IF(#REF!="発電事業者","送電電力（MW）","受電電力（MW）")</f>
        <v>#REF!</v>
      </c>
      <c r="BT500" s="569"/>
      <c r="BU500" s="569"/>
      <c r="BV500" s="333" t="s">
        <v>171</v>
      </c>
      <c r="BW500" s="580"/>
      <c r="BX500" s="580"/>
      <c r="BY500" s="331" t="str">
        <f>IF(COUNT(BY488,X520)=2,ROUND(BY488*X520/SUM(X519:X528),#REF!),"")</f>
        <v/>
      </c>
      <c r="BZ500" s="331" t="str">
        <f>IF(COUNT(BZ488,Y520)=2,ROUND(BZ488*Y520/SUM(Y519:Y528),#REF!),"")</f>
        <v/>
      </c>
      <c r="CA500" s="331" t="str">
        <f>IF(COUNT(CA488,Z520)=2,ROUND(CA488*Z520/SUM(Z519:Z528),#REF!),"")</f>
        <v/>
      </c>
      <c r="CB500" s="331" t="str">
        <f>IF(COUNT(CB488,AA520)=2,ROUND(CB488*AA520/SUM(AA519:AA528),#REF!),"")</f>
        <v/>
      </c>
      <c r="CC500" s="331" t="str">
        <f>IF(COUNT(CC488,AB520)=2,ROUND(CC488*AB520/SUM(AB519:AB528),#REF!),"")</f>
        <v/>
      </c>
      <c r="CD500" s="331" t="str">
        <f>IF(COUNT(CD488,AC520)=2,ROUND(CD488*AC520/SUM(AC519:AC528),#REF!),"")</f>
        <v/>
      </c>
      <c r="CE500" s="331" t="str">
        <f>IF(COUNT(CE488,AD520)=2,ROUND(CE488*AD520/SUM(AD519:AD528),#REF!),"")</f>
        <v/>
      </c>
      <c r="CF500" s="331" t="str">
        <f>IF(COUNT(CF488,AE520)=2,ROUND(CF488*AE520/SUM(AE519:AE528),#REF!),"")</f>
        <v/>
      </c>
      <c r="CG500" s="331" t="str">
        <f>IF(COUNT(CG488,AF520)=2,ROUND(CG488*AF520/SUM(AF519:AF528),#REF!),"")</f>
        <v/>
      </c>
      <c r="CH500" s="563" t="s">
        <v>118</v>
      </c>
      <c r="CI500" s="563"/>
      <c r="CJ500" s="563"/>
      <c r="CK500" s="563"/>
      <c r="CL500" s="563"/>
      <c r="CM500" s="563"/>
      <c r="CN500" s="563"/>
      <c r="CO500" s="563"/>
      <c r="CP500" s="563"/>
      <c r="CQ500" s="563"/>
    </row>
    <row r="501" spans="3:95" s="243" customFormat="1" ht="13.5" customHeight="1">
      <c r="C501" s="604" t="e">
        <f>DATE(#REF!+4,1,1)</f>
        <v>#REF!</v>
      </c>
      <c r="D501" s="605"/>
      <c r="E501" s="613" t="s">
        <v>198</v>
      </c>
      <c r="F501" s="614"/>
      <c r="G501" s="615"/>
      <c r="H501" s="256"/>
      <c r="I501" s="256"/>
      <c r="J501" s="256"/>
      <c r="K501" s="256"/>
      <c r="L501" s="256"/>
      <c r="M501" s="256"/>
      <c r="N501" s="256"/>
      <c r="O501" s="256"/>
      <c r="P501" s="256"/>
      <c r="Q501" s="256"/>
      <c r="R501" s="256"/>
      <c r="S501" s="256"/>
      <c r="T501" s="255"/>
      <c r="U501" s="613" t="s">
        <v>210</v>
      </c>
      <c r="V501" s="614"/>
      <c r="W501" s="614"/>
      <c r="X501" s="615"/>
      <c r="Y501" s="666"/>
      <c r="Z501" s="667"/>
      <c r="AA501" s="257"/>
      <c r="AB501" s="257"/>
      <c r="AC501" s="257"/>
      <c r="AD501" s="299"/>
      <c r="AE501" s="299"/>
      <c r="AF501" s="268"/>
      <c r="AG501" s="268"/>
      <c r="AH501" s="268"/>
      <c r="AI501" s="257"/>
      <c r="AJ501" s="257"/>
      <c r="AK501" s="257"/>
      <c r="AL501" s="257"/>
      <c r="AM501" s="257"/>
      <c r="AN501" s="257"/>
      <c r="AO501" s="257"/>
      <c r="AP501" s="257"/>
      <c r="AQ501" s="257"/>
      <c r="AR501" s="257"/>
      <c r="AS501" s="257"/>
      <c r="AT501" s="257"/>
      <c r="AU501" s="257"/>
      <c r="AX501" s="569"/>
      <c r="AY501" s="569"/>
      <c r="AZ501" s="588"/>
      <c r="BA501" s="590"/>
      <c r="BB501" s="590"/>
      <c r="BC501" s="590"/>
      <c r="BD501" s="588"/>
      <c r="BE501" s="583"/>
      <c r="BF501" s="584"/>
      <c r="BG501" s="259"/>
      <c r="BH501" s="259"/>
      <c r="BI501" s="259"/>
      <c r="BJ501" s="259"/>
      <c r="BK501" s="259"/>
      <c r="BL501" s="259"/>
      <c r="BM501" s="259"/>
      <c r="BN501" s="259"/>
      <c r="BO501" s="259"/>
      <c r="BP501" s="259"/>
      <c r="BQ501" s="259"/>
      <c r="BR501" s="259"/>
      <c r="BS501" s="569"/>
      <c r="BT501" s="569"/>
      <c r="BU501" s="569"/>
      <c r="BV501" s="333" t="s">
        <v>172</v>
      </c>
      <c r="BW501" s="581"/>
      <c r="BX501" s="581"/>
      <c r="BY501" s="331" t="str">
        <f>IF(COUNT(BY489,X520)=2,ROUND(BY489*X520/SUM(X519:X528),#REF!),"")</f>
        <v/>
      </c>
      <c r="BZ501" s="331" t="str">
        <f>IF(COUNT(BZ489,Y520)=2,ROUND(BZ489*Y520/SUM(Y519:Y528),#REF!),"")</f>
        <v/>
      </c>
      <c r="CA501" s="331" t="str">
        <f>IF(COUNT(CA489,Z520)=2,ROUND(CA489*Z520/SUM(Z519:Z528),#REF!),"")</f>
        <v/>
      </c>
      <c r="CB501" s="331" t="str">
        <f>IF(COUNT(CB489,AA520)=2,ROUND(CB489*AA520/SUM(AA519:AA528),#REF!),"")</f>
        <v/>
      </c>
      <c r="CC501" s="331" t="str">
        <f>IF(COUNT(CC489,AB520)=2,ROUND(CC489*AB520/SUM(AB519:AB528),#REF!),"")</f>
        <v/>
      </c>
      <c r="CD501" s="331" t="str">
        <f>IF(COUNT(CD489,AC520)=2,ROUND(CD489*AC520/SUM(AC519:AC528),#REF!),"")</f>
        <v/>
      </c>
      <c r="CE501" s="331" t="str">
        <f>IF(COUNT(CE489,AD520)=2,ROUND(CE489*AD520/SUM(AD519:AD528),#REF!),"")</f>
        <v/>
      </c>
      <c r="CF501" s="331" t="str">
        <f>IF(COUNT(CF489,AE520)=2,ROUND(CF489*AE520/SUM(AE519:AE528),#REF!),"")</f>
        <v/>
      </c>
      <c r="CG501" s="331" t="str">
        <f>IF(COUNT(CG489,AF520)=2,ROUND(CG489*AF520/SUM(AF519:AF528),#REF!),"")</f>
        <v/>
      </c>
      <c r="CH501" s="564" t="str">
        <f>IF(CH500="","",CH500)</f>
        <v>地熱</v>
      </c>
      <c r="CI501" s="564"/>
      <c r="CJ501" s="564"/>
      <c r="CK501" s="564"/>
      <c r="CL501" s="564"/>
      <c r="CM501" s="564"/>
      <c r="CN501" s="564"/>
      <c r="CO501" s="564"/>
      <c r="CP501" s="564"/>
      <c r="CQ501" s="564"/>
    </row>
    <row r="502" spans="3:95" s="243" customFormat="1" ht="13.5" customHeight="1">
      <c r="C502" s="606"/>
      <c r="D502" s="607"/>
      <c r="E502" s="608" t="s">
        <v>212</v>
      </c>
      <c r="F502" s="609"/>
      <c r="G502" s="610"/>
      <c r="H502" s="261"/>
      <c r="I502" s="261"/>
      <c r="J502" s="261"/>
      <c r="K502" s="261"/>
      <c r="L502" s="261"/>
      <c r="M502" s="261"/>
      <c r="N502" s="261"/>
      <c r="O502" s="261"/>
      <c r="P502" s="261"/>
      <c r="Q502" s="261"/>
      <c r="R502" s="261"/>
      <c r="S502" s="261"/>
      <c r="T502" s="262" t="str">
        <f>IF(COUNT(H502:S502)=0,"",SUMPRODUCT(ROUND(H502:S502,1)))</f>
        <v/>
      </c>
      <c r="U502" s="608" t="s">
        <v>211</v>
      </c>
      <c r="V502" s="609"/>
      <c r="W502" s="609"/>
      <c r="X502" s="610"/>
      <c r="Y502" s="664"/>
      <c r="Z502" s="665"/>
      <c r="AA502" s="257"/>
      <c r="AB502" s="257"/>
      <c r="AC502" s="257"/>
      <c r="AD502" s="299"/>
      <c r="AE502" s="299"/>
      <c r="AF502" s="268"/>
      <c r="AG502" s="268"/>
      <c r="AH502" s="268"/>
      <c r="AI502" s="271"/>
      <c r="AJ502" s="271"/>
      <c r="AK502" s="271"/>
      <c r="AL502" s="271"/>
      <c r="AM502" s="271"/>
      <c r="AN502" s="271"/>
      <c r="AO502" s="271"/>
      <c r="AP502" s="271"/>
      <c r="AQ502" s="271"/>
      <c r="AR502" s="271"/>
      <c r="AS502" s="271"/>
      <c r="AT502" s="271"/>
      <c r="AU502" s="272"/>
      <c r="AX502" s="569"/>
      <c r="AY502" s="569"/>
      <c r="AZ502" s="589"/>
      <c r="BA502" s="590"/>
      <c r="BB502" s="590"/>
      <c r="BC502" s="590"/>
      <c r="BD502" s="589"/>
      <c r="BE502" s="585" t="e">
        <f>IF(#REF!="発電事業者","月間送電電力量（GWh）","月間受電電力量（GWh）")</f>
        <v>#REF!</v>
      </c>
      <c r="BF502" s="586"/>
      <c r="BG502" s="331" t="str">
        <f>IF(COUNT(BG490,L520)=2,ROUND(BG490*L520/SUM(L519:L528),#REF!),"")</f>
        <v/>
      </c>
      <c r="BH502" s="331" t="str">
        <f>IF(COUNT(BH490,M520)=2,ROUND(BH490*M520/SUM(M519:M528),#REF!),"")</f>
        <v/>
      </c>
      <c r="BI502" s="331" t="str">
        <f>IF(COUNT(BI490,N520)=2,ROUND(BI490*N520/SUM(N519:N528),#REF!),"")</f>
        <v/>
      </c>
      <c r="BJ502" s="331" t="str">
        <f>IF(COUNT(BJ490,O520)=2,ROUND(BJ490*O520/SUM(O519:O528),#REF!),"")</f>
        <v/>
      </c>
      <c r="BK502" s="331" t="str">
        <f>IF(COUNT(BK490,P520)=2,ROUND(BK490*P520/SUM(P519:P528),#REF!),"")</f>
        <v/>
      </c>
      <c r="BL502" s="331" t="str">
        <f>IF(COUNT(BL490,Q520)=2,ROUND(BL490*Q520/SUM(Q519:Q528),#REF!),"")</f>
        <v/>
      </c>
      <c r="BM502" s="331" t="str">
        <f>IF(COUNT(BM490,R520)=2,ROUND(BM490*R520/SUM(R519:R528),#REF!),"")</f>
        <v/>
      </c>
      <c r="BN502" s="331" t="str">
        <f>IF(COUNT(BN490,S520)=2,ROUND(BN490*S520/SUM(S519:S528),#REF!),"")</f>
        <v/>
      </c>
      <c r="BO502" s="331" t="str">
        <f>IF(COUNT(BO490,T520)=2,ROUND(BO490*T520/SUM(T519:T528),#REF!),"")</f>
        <v/>
      </c>
      <c r="BP502" s="331" t="str">
        <f>IF(COUNT(BP490,U520)=2,ROUND(BP490*U520/SUM(U519:U528),#REF!),"")</f>
        <v/>
      </c>
      <c r="BQ502" s="331" t="str">
        <f>IF(COUNT(BQ490,V520)=2,ROUND(BQ490*V520/SUM(V519:V528),#REF!),"")</f>
        <v/>
      </c>
      <c r="BR502" s="331" t="str">
        <f>IF(COUNT(BR490,W520)=2,ROUND(BR490*W520/SUM(W519:W528),#REF!),"")</f>
        <v/>
      </c>
      <c r="BS502" s="569" t="e">
        <f>IF(#REF!="発電事業者","年間送電電力量（GWh）","年間受電電力量（GWh）")</f>
        <v>#REF!</v>
      </c>
      <c r="BT502" s="569"/>
      <c r="BU502" s="569"/>
      <c r="BV502" s="333" t="s">
        <v>25</v>
      </c>
      <c r="BW502" s="582"/>
      <c r="BX502" s="582"/>
      <c r="BY502" s="331" t="str">
        <f>IF(COUNT(BY490,X520)=2,ROUND(BY490*X520/SUM(X519:X528),#REF!),"")</f>
        <v/>
      </c>
      <c r="BZ502" s="331" t="str">
        <f>IF(COUNT(BZ490,Y520)=2,ROUND(BZ490*Y520/SUM(Y519:Y528),#REF!),"")</f>
        <v/>
      </c>
      <c r="CA502" s="331" t="str">
        <f>IF(COUNT(CA490,Z520)=2,ROUND(CA490*Z520/SUM(Z519:Z528),#REF!),"")</f>
        <v/>
      </c>
      <c r="CB502" s="331" t="str">
        <f>IF(COUNT(CB490,AA520)=2,ROUND(CB490*AA520/SUM(AA519:AA528),#REF!),"")</f>
        <v/>
      </c>
      <c r="CC502" s="331" t="str">
        <f>IF(COUNT(CC490,AB520)=2,ROUND(CC490*AB520/SUM(AB519:AB528),#REF!),"")</f>
        <v/>
      </c>
      <c r="CD502" s="331" t="str">
        <f>IF(COUNT(CD490,AC520)=2,ROUND(CD490*AC520/SUM(AC519:AC528),#REF!),"")</f>
        <v/>
      </c>
      <c r="CE502" s="331" t="str">
        <f>IF(COUNT(CE490,AD520)=2,ROUND(CE490*AD520/SUM(AD519:AD528),#REF!),"")</f>
        <v/>
      </c>
      <c r="CF502" s="331" t="str">
        <f>IF(COUNT(CF490,AE520)=2,ROUND(CF490*AE520/SUM(AE519:AE528),#REF!),"")</f>
        <v/>
      </c>
      <c r="CG502" s="331" t="str">
        <f>IF(COUNT(CG490,AF520)=2,ROUND(CG490*AF520/SUM(AF519:AF528),#REF!),"")</f>
        <v/>
      </c>
      <c r="CH502" s="565" t="str">
        <f>IF(COUNTA(AG520)=0,"",AG520)</f>
        <v/>
      </c>
      <c r="CI502" s="565"/>
      <c r="CJ502" s="565"/>
      <c r="CK502" s="565"/>
      <c r="CL502" s="565"/>
      <c r="CM502" s="565"/>
      <c r="CN502" s="565"/>
      <c r="CO502" s="565"/>
      <c r="CP502" s="565"/>
      <c r="CQ502" s="565"/>
    </row>
    <row r="503" spans="3:95" s="243" customFormat="1" ht="13.5" customHeight="1">
      <c r="C503" s="604" t="e">
        <f>DATE(#REF!+5,1,1)</f>
        <v>#REF!</v>
      </c>
      <c r="D503" s="605"/>
      <c r="E503" s="613" t="s">
        <v>198</v>
      </c>
      <c r="F503" s="614"/>
      <c r="G503" s="615"/>
      <c r="H503" s="256"/>
      <c r="I503" s="256"/>
      <c r="J503" s="256"/>
      <c r="K503" s="256"/>
      <c r="L503" s="256"/>
      <c r="M503" s="256"/>
      <c r="N503" s="256"/>
      <c r="O503" s="256"/>
      <c r="P503" s="256"/>
      <c r="Q503" s="256"/>
      <c r="R503" s="256"/>
      <c r="S503" s="256"/>
      <c r="T503" s="255"/>
      <c r="U503" s="618"/>
      <c r="V503" s="619"/>
      <c r="W503" s="619"/>
      <c r="X503" s="619"/>
      <c r="Y503" s="619"/>
      <c r="Z503" s="620"/>
      <c r="AA503" s="257"/>
      <c r="AB503" s="257"/>
      <c r="AC503" s="257"/>
      <c r="AD503" s="299"/>
      <c r="AE503" s="299"/>
      <c r="AF503" s="268"/>
      <c r="AG503" s="268"/>
      <c r="AH503" s="268"/>
      <c r="AI503" s="257"/>
      <c r="AJ503" s="257"/>
      <c r="AK503" s="257"/>
      <c r="AL503" s="257"/>
      <c r="AM503" s="257"/>
      <c r="AN503" s="257"/>
      <c r="AO503" s="257"/>
      <c r="AP503" s="257"/>
      <c r="AQ503" s="257"/>
      <c r="AR503" s="257"/>
      <c r="AS503" s="257"/>
      <c r="AT503" s="257"/>
      <c r="AU503" s="257"/>
      <c r="AX503" s="569" t="str">
        <f>IF(C521="","",C521)</f>
        <v/>
      </c>
      <c r="AY503" s="569"/>
      <c r="AZ503" s="587" t="str">
        <f>IF(E521="","",E521)</f>
        <v/>
      </c>
      <c r="BA503" s="590" t="str">
        <f ca="1">IF(F521="","",F521)</f>
        <v/>
      </c>
      <c r="BB503" s="590"/>
      <c r="BC503" s="590"/>
      <c r="BD503" s="587" t="str">
        <f>IF(I521="","",I521)</f>
        <v/>
      </c>
      <c r="BE503" s="578" t="e">
        <f>IF(#REF!="発電事業者","送電電力（MW）","受電電力（MW）")</f>
        <v>#REF!</v>
      </c>
      <c r="BF503" s="579"/>
      <c r="BG503" s="331" t="str">
        <f>IF(COUNT(BG488,L521)=2,ROUND(BG488*L521/SUM(L519:L528),#REF!),"")</f>
        <v/>
      </c>
      <c r="BH503" s="331" t="str">
        <f>IF(COUNT(BH488,M521)=2,ROUND(BH488*M521/SUM(M519:M528),#REF!),"")</f>
        <v/>
      </c>
      <c r="BI503" s="331" t="str">
        <f>IF(COUNT(BI488,N521)=2,ROUND(BI488*N521/SUM(N519:N528),#REF!),"")</f>
        <v/>
      </c>
      <c r="BJ503" s="331" t="str">
        <f>IF(COUNT(BJ488,O521)=2,ROUND(BJ488*O521/SUM(O519:O528),#REF!),"")</f>
        <v/>
      </c>
      <c r="BK503" s="331" t="str">
        <f>IF(COUNT(BK488,P521)=2,ROUND(BK488*P521/SUM(P519:P528),#REF!),"")</f>
        <v/>
      </c>
      <c r="BL503" s="331" t="str">
        <f>IF(COUNT(BL488,Q521)=2,ROUND(BL488*Q521/SUM(Q519:Q528),#REF!),"")</f>
        <v/>
      </c>
      <c r="BM503" s="331" t="str">
        <f>IF(COUNT(BM488,R521)=2,ROUND(BM488*R521/SUM(R519:R528),#REF!),"")</f>
        <v/>
      </c>
      <c r="BN503" s="331" t="str">
        <f>IF(COUNT(BN488,S521)=2,ROUND(BN488*S521/SUM(S519:S528),#REF!),"")</f>
        <v/>
      </c>
      <c r="BO503" s="331" t="str">
        <f>IF(COUNT(BO488,T521)=2,ROUND(BO488*T521/SUM(T519:T528),#REF!),"")</f>
        <v/>
      </c>
      <c r="BP503" s="331" t="str">
        <f>IF(COUNT(BP488,U521)=2,ROUND(BP488*U521/SUM(U519:U528),#REF!),"")</f>
        <v/>
      </c>
      <c r="BQ503" s="331" t="str">
        <f>IF(COUNT(BQ488,V521)=2,ROUND(BQ488*V521/SUM(V519:V528),#REF!),"")</f>
        <v/>
      </c>
      <c r="BR503" s="331" t="str">
        <f>IF(COUNT(BR488,W521)=2,ROUND(BR488*W521/SUM(W519:W528),#REF!),"")</f>
        <v/>
      </c>
      <c r="BS503" s="569" t="e">
        <f>IF(#REF!="発電事業者","送電電力（MW）","受電電力（MW）")</f>
        <v>#REF!</v>
      </c>
      <c r="BT503" s="569"/>
      <c r="BU503" s="569"/>
      <c r="BV503" s="333" t="s">
        <v>171</v>
      </c>
      <c r="BW503" s="580"/>
      <c r="BX503" s="580"/>
      <c r="BY503" s="331" t="str">
        <f>IF(COUNT(BY488,X521)=2,ROUND(BY488*X521/SUM(X519:X528),#REF!),"")</f>
        <v/>
      </c>
      <c r="BZ503" s="331" t="str">
        <f>IF(COUNT(BZ488,Y521)=2,ROUND(BZ488*Y521/SUM(Y519:Y528),#REF!),"")</f>
        <v/>
      </c>
      <c r="CA503" s="331" t="str">
        <f>IF(COUNT(CA488,Z521)=2,ROUND(CA488*Z521/SUM(Z519:Z528),#REF!),"")</f>
        <v/>
      </c>
      <c r="CB503" s="331" t="str">
        <f>IF(COUNT(CB488,AA521)=2,ROUND(CB488*AA521/SUM(AA519:AA528),#REF!),"")</f>
        <v/>
      </c>
      <c r="CC503" s="331" t="str">
        <f>IF(COUNT(CC488,AB521)=2,ROUND(CC488*AB521/SUM(AB519:AB528),#REF!),"")</f>
        <v/>
      </c>
      <c r="CD503" s="331" t="str">
        <f>IF(COUNT(CD488,AC521)=2,ROUND(CD488*AC521/SUM(AC519:AC528),#REF!),"")</f>
        <v/>
      </c>
      <c r="CE503" s="331" t="str">
        <f>IF(COUNT(CE488,AD521)=2,ROUND(CE488*AD521/SUM(AD519:AD528),#REF!),"")</f>
        <v/>
      </c>
      <c r="CF503" s="331" t="str">
        <f>IF(COUNT(CF488,AE521)=2,ROUND(CF488*AE521/SUM(AE519:AE528),#REF!),"")</f>
        <v/>
      </c>
      <c r="CG503" s="331" t="str">
        <f>IF(COUNT(CG488,AF521)=2,ROUND(CG488*AF521/SUM(AF519:AF528),#REF!),"")</f>
        <v/>
      </c>
      <c r="CH503" s="563" t="s">
        <v>118</v>
      </c>
      <c r="CI503" s="563"/>
      <c r="CJ503" s="563"/>
      <c r="CK503" s="563"/>
      <c r="CL503" s="563"/>
      <c r="CM503" s="563"/>
      <c r="CN503" s="563"/>
      <c r="CO503" s="563"/>
      <c r="CP503" s="563"/>
      <c r="CQ503" s="563"/>
    </row>
    <row r="504" spans="3:95" s="243" customFormat="1" ht="13.5" customHeight="1">
      <c r="C504" s="606"/>
      <c r="D504" s="607"/>
      <c r="E504" s="608" t="s">
        <v>212</v>
      </c>
      <c r="F504" s="609"/>
      <c r="G504" s="610"/>
      <c r="H504" s="261"/>
      <c r="I504" s="261"/>
      <c r="J504" s="261"/>
      <c r="K504" s="261"/>
      <c r="L504" s="261"/>
      <c r="M504" s="261"/>
      <c r="N504" s="261"/>
      <c r="O504" s="261"/>
      <c r="P504" s="261"/>
      <c r="Q504" s="261"/>
      <c r="R504" s="261"/>
      <c r="S504" s="261"/>
      <c r="T504" s="262" t="str">
        <f>IF(COUNT(H504:S504)=0,"",SUMPRODUCT(ROUND(H504:S504,1)))</f>
        <v/>
      </c>
      <c r="U504" s="621"/>
      <c r="V504" s="622"/>
      <c r="W504" s="622"/>
      <c r="X504" s="622"/>
      <c r="Y504" s="622"/>
      <c r="Z504" s="623"/>
      <c r="AA504" s="257"/>
      <c r="AB504" s="257"/>
      <c r="AC504" s="257"/>
      <c r="AD504" s="299"/>
      <c r="AE504" s="299"/>
      <c r="AF504" s="268"/>
      <c r="AG504" s="268"/>
      <c r="AH504" s="268"/>
      <c r="AI504" s="271"/>
      <c r="AJ504" s="271"/>
      <c r="AK504" s="271"/>
      <c r="AL504" s="271"/>
      <c r="AM504" s="271"/>
      <c r="AN504" s="271"/>
      <c r="AO504" s="271"/>
      <c r="AP504" s="271"/>
      <c r="AQ504" s="271"/>
      <c r="AR504" s="271"/>
      <c r="AS504" s="271"/>
      <c r="AT504" s="271"/>
      <c r="AU504" s="272"/>
      <c r="AX504" s="569"/>
      <c r="AY504" s="569"/>
      <c r="AZ504" s="588"/>
      <c r="BA504" s="590"/>
      <c r="BB504" s="590"/>
      <c r="BC504" s="590"/>
      <c r="BD504" s="588"/>
      <c r="BE504" s="583"/>
      <c r="BF504" s="584"/>
      <c r="BG504" s="259"/>
      <c r="BH504" s="259"/>
      <c r="BI504" s="259"/>
      <c r="BJ504" s="259"/>
      <c r="BK504" s="259"/>
      <c r="BL504" s="259"/>
      <c r="BM504" s="259"/>
      <c r="BN504" s="259"/>
      <c r="BO504" s="259"/>
      <c r="BP504" s="259"/>
      <c r="BQ504" s="259"/>
      <c r="BR504" s="259"/>
      <c r="BS504" s="569"/>
      <c r="BT504" s="569"/>
      <c r="BU504" s="569"/>
      <c r="BV504" s="333" t="s">
        <v>172</v>
      </c>
      <c r="BW504" s="581"/>
      <c r="BX504" s="581"/>
      <c r="BY504" s="331" t="str">
        <f>IF(COUNT(BY489,X521)=2,ROUND(BY489*X521/SUM(X519:X528),#REF!),"")</f>
        <v/>
      </c>
      <c r="BZ504" s="331" t="str">
        <f>IF(COUNT(BZ489,Y521)=2,ROUND(BZ489*Y521/SUM(Y519:Y528),#REF!),"")</f>
        <v/>
      </c>
      <c r="CA504" s="331" t="str">
        <f>IF(COUNT(CA489,Z521)=2,ROUND(CA489*Z521/SUM(Z519:Z528),#REF!),"")</f>
        <v/>
      </c>
      <c r="CB504" s="331" t="str">
        <f>IF(COUNT(CB489,AA521)=2,ROUND(CB489*AA521/SUM(AA519:AA528),#REF!),"")</f>
        <v/>
      </c>
      <c r="CC504" s="331" t="str">
        <f>IF(COUNT(CC489,AB521)=2,ROUND(CC489*AB521/SUM(AB519:AB528),#REF!),"")</f>
        <v/>
      </c>
      <c r="CD504" s="331" t="str">
        <f>IF(COUNT(CD489,AC521)=2,ROUND(CD489*AC521/SUM(AC519:AC528),#REF!),"")</f>
        <v/>
      </c>
      <c r="CE504" s="331" t="str">
        <f>IF(COUNT(CE489,AD521)=2,ROUND(CE489*AD521/SUM(AD519:AD528),#REF!),"")</f>
        <v/>
      </c>
      <c r="CF504" s="331" t="str">
        <f>IF(COUNT(CF489,AE521)=2,ROUND(CF489*AE521/SUM(AE519:AE528),#REF!),"")</f>
        <v/>
      </c>
      <c r="CG504" s="331" t="str">
        <f>IF(COUNT(CG489,AF521)=2,ROUND(CG489*AF521/SUM(AF519:AF528),#REF!),"")</f>
        <v/>
      </c>
      <c r="CH504" s="564" t="str">
        <f>IF(CH503="","",CH503)</f>
        <v>地熱</v>
      </c>
      <c r="CI504" s="564"/>
      <c r="CJ504" s="564"/>
      <c r="CK504" s="564"/>
      <c r="CL504" s="564"/>
      <c r="CM504" s="564"/>
      <c r="CN504" s="564"/>
      <c r="CO504" s="564"/>
      <c r="CP504" s="564"/>
      <c r="CQ504" s="564"/>
    </row>
    <row r="505" spans="3:95" s="243" customFormat="1" ht="13.5" customHeight="1">
      <c r="C505" s="604" t="e">
        <f>DATE(#REF!+6,1,1)</f>
        <v>#REF!</v>
      </c>
      <c r="D505" s="605"/>
      <c r="E505" s="613" t="s">
        <v>198</v>
      </c>
      <c r="F505" s="614"/>
      <c r="G505" s="615"/>
      <c r="H505" s="256"/>
      <c r="I505" s="256"/>
      <c r="J505" s="256"/>
      <c r="K505" s="256"/>
      <c r="L505" s="256"/>
      <c r="M505" s="256"/>
      <c r="N505" s="256"/>
      <c r="O505" s="256"/>
      <c r="P505" s="256"/>
      <c r="Q505" s="256"/>
      <c r="R505" s="256"/>
      <c r="S505" s="256"/>
      <c r="T505" s="255"/>
      <c r="U505" s="621"/>
      <c r="V505" s="622"/>
      <c r="W505" s="622"/>
      <c r="X505" s="622"/>
      <c r="Y505" s="622"/>
      <c r="Z505" s="623"/>
      <c r="AA505" s="257"/>
      <c r="AB505" s="257"/>
      <c r="AC505" s="257"/>
      <c r="AD505" s="299"/>
      <c r="AE505" s="299"/>
      <c r="AF505" s="268"/>
      <c r="AG505" s="268"/>
      <c r="AH505" s="268"/>
      <c r="AI505" s="257"/>
      <c r="AJ505" s="257"/>
      <c r="AK505" s="257"/>
      <c r="AL505" s="257"/>
      <c r="AM505" s="257"/>
      <c r="AN505" s="257"/>
      <c r="AO505" s="257"/>
      <c r="AP505" s="257"/>
      <c r="AQ505" s="257"/>
      <c r="AR505" s="257"/>
      <c r="AS505" s="257"/>
      <c r="AT505" s="257"/>
      <c r="AU505" s="257"/>
      <c r="AX505" s="569"/>
      <c r="AY505" s="569"/>
      <c r="AZ505" s="589"/>
      <c r="BA505" s="590"/>
      <c r="BB505" s="590"/>
      <c r="BC505" s="590"/>
      <c r="BD505" s="589"/>
      <c r="BE505" s="585" t="e">
        <f>IF(#REF!="発電事業者","月間送電電力量（GWh）","月間受電電力量（GWh）")</f>
        <v>#REF!</v>
      </c>
      <c r="BF505" s="586"/>
      <c r="BG505" s="331" t="str">
        <f>IF(COUNT(BG490,L521)=2,ROUND(BG490*L521/SUM(L519:L528),#REF!),"")</f>
        <v/>
      </c>
      <c r="BH505" s="331" t="str">
        <f>IF(COUNT(BH490,M521)=2,ROUND(BH490*M521/SUM(M519:M528),#REF!),"")</f>
        <v/>
      </c>
      <c r="BI505" s="331" t="str">
        <f>IF(COUNT(BI490,N521)=2,ROUND(BI490*N521/SUM(N519:N528),#REF!),"")</f>
        <v/>
      </c>
      <c r="BJ505" s="331" t="str">
        <f>IF(COUNT(BJ490,O521)=2,ROUND(BJ490*O521/SUM(O519:O528),#REF!),"")</f>
        <v/>
      </c>
      <c r="BK505" s="331" t="str">
        <f>IF(COUNT(BK490,P521)=2,ROUND(BK490*P521/SUM(P519:P528),#REF!),"")</f>
        <v/>
      </c>
      <c r="BL505" s="331" t="str">
        <f>IF(COUNT(BL490,Q521)=2,ROUND(BL490*Q521/SUM(Q519:Q528),#REF!),"")</f>
        <v/>
      </c>
      <c r="BM505" s="331" t="str">
        <f>IF(COUNT(BM490,R521)=2,ROUND(BM490*R521/SUM(R519:R528),#REF!),"")</f>
        <v/>
      </c>
      <c r="BN505" s="331" t="str">
        <f>IF(COUNT(BN490,S521)=2,ROUND(BN490*S521/SUM(S519:S528),#REF!),"")</f>
        <v/>
      </c>
      <c r="BO505" s="331" t="str">
        <f>IF(COUNT(BO490,T521)=2,ROUND(BO490*T521/SUM(T519:T528),#REF!),"")</f>
        <v/>
      </c>
      <c r="BP505" s="331" t="str">
        <f>IF(COUNT(BP490,U521)=2,ROUND(BP490*U521/SUM(U519:U528),#REF!),"")</f>
        <v/>
      </c>
      <c r="BQ505" s="331" t="str">
        <f>IF(COUNT(BQ490,V521)=2,ROUND(BQ490*V521/SUM(V519:V528),#REF!),"")</f>
        <v/>
      </c>
      <c r="BR505" s="331" t="str">
        <f>IF(COUNT(BR490,W521)=2,ROUND(BR490*W521/SUM(W519:W528),#REF!),"")</f>
        <v/>
      </c>
      <c r="BS505" s="569" t="e">
        <f>IF(#REF!="発電事業者","年間送電電力量（GWh）","年間受電電力量（GWh）")</f>
        <v>#REF!</v>
      </c>
      <c r="BT505" s="569"/>
      <c r="BU505" s="569"/>
      <c r="BV505" s="333" t="s">
        <v>25</v>
      </c>
      <c r="BW505" s="582"/>
      <c r="BX505" s="582"/>
      <c r="BY505" s="331" t="str">
        <f>IF(COUNT(BY490,X521)=2,ROUND(BY490*X521/SUM(X519:X528),#REF!),"")</f>
        <v/>
      </c>
      <c r="BZ505" s="331" t="str">
        <f>IF(COUNT(BZ490,Y521)=2,ROUND(BZ490*Y521/SUM(Y519:Y528),#REF!),"")</f>
        <v/>
      </c>
      <c r="CA505" s="331" t="str">
        <f>IF(COUNT(CA490,Z521)=2,ROUND(CA490*Z521/SUM(Z519:Z528),#REF!),"")</f>
        <v/>
      </c>
      <c r="CB505" s="331" t="str">
        <f>IF(COUNT(CB490,AA521)=2,ROUND(CB490*AA521/SUM(AA519:AA528),#REF!),"")</f>
        <v/>
      </c>
      <c r="CC505" s="331" t="str">
        <f>IF(COUNT(CC490,AB521)=2,ROUND(CC490*AB521/SUM(AB519:AB528),#REF!),"")</f>
        <v/>
      </c>
      <c r="CD505" s="331" t="str">
        <f>IF(COUNT(CD490,AC521)=2,ROUND(CD490*AC521/SUM(AC519:AC528),#REF!),"")</f>
        <v/>
      </c>
      <c r="CE505" s="331" t="str">
        <f>IF(COUNT(CE490,AD521)=2,ROUND(CE490*AD521/SUM(AD519:AD528),#REF!),"")</f>
        <v/>
      </c>
      <c r="CF505" s="331" t="str">
        <f>IF(COUNT(CF490,AE521)=2,ROUND(CF490*AE521/SUM(AE519:AE528),#REF!),"")</f>
        <v/>
      </c>
      <c r="CG505" s="331" t="str">
        <f>IF(COUNT(CG490,AF521)=2,ROUND(CG490*AF521/SUM(AF519:AF528),#REF!),"")</f>
        <v/>
      </c>
      <c r="CH505" s="565" t="str">
        <f>IF(COUNTA(AG521)=0,"",AG521)</f>
        <v/>
      </c>
      <c r="CI505" s="565"/>
      <c r="CJ505" s="565"/>
      <c r="CK505" s="565"/>
      <c r="CL505" s="565"/>
      <c r="CM505" s="565"/>
      <c r="CN505" s="565"/>
      <c r="CO505" s="565"/>
      <c r="CP505" s="565"/>
      <c r="CQ505" s="565"/>
    </row>
    <row r="506" spans="3:95" s="243" customFormat="1" ht="13.5" customHeight="1">
      <c r="C506" s="606"/>
      <c r="D506" s="607"/>
      <c r="E506" s="608" t="s">
        <v>212</v>
      </c>
      <c r="F506" s="609"/>
      <c r="G506" s="610"/>
      <c r="H506" s="261"/>
      <c r="I506" s="261"/>
      <c r="J506" s="261"/>
      <c r="K506" s="261"/>
      <c r="L506" s="261"/>
      <c r="M506" s="261"/>
      <c r="N506" s="261"/>
      <c r="O506" s="261"/>
      <c r="P506" s="261"/>
      <c r="Q506" s="261"/>
      <c r="R506" s="261"/>
      <c r="S506" s="261"/>
      <c r="T506" s="262" t="str">
        <f>IF(COUNT(H506:S506)=0,"",SUMPRODUCT(ROUND(H506:S506,1)))</f>
        <v/>
      </c>
      <c r="U506" s="621"/>
      <c r="V506" s="622"/>
      <c r="W506" s="622"/>
      <c r="X506" s="622"/>
      <c r="Y506" s="622"/>
      <c r="Z506" s="623"/>
      <c r="AA506" s="257"/>
      <c r="AB506" s="257"/>
      <c r="AC506" s="257"/>
      <c r="AD506" s="299"/>
      <c r="AE506" s="299"/>
      <c r="AF506" s="268"/>
      <c r="AG506" s="268"/>
      <c r="AH506" s="268"/>
      <c r="AI506" s="271"/>
      <c r="AJ506" s="271"/>
      <c r="AK506" s="271"/>
      <c r="AL506" s="271"/>
      <c r="AM506" s="271"/>
      <c r="AN506" s="271"/>
      <c r="AO506" s="271"/>
      <c r="AP506" s="271"/>
      <c r="AQ506" s="271"/>
      <c r="AR506" s="271"/>
      <c r="AS506" s="271"/>
      <c r="AT506" s="271"/>
      <c r="AU506" s="272"/>
      <c r="AX506" s="569" t="str">
        <f>IF(C522="","",C522)</f>
        <v/>
      </c>
      <c r="AY506" s="569"/>
      <c r="AZ506" s="587" t="str">
        <f>IF(E522="","",E522)</f>
        <v/>
      </c>
      <c r="BA506" s="590" t="str">
        <f ca="1">IF(F522="","",F522)</f>
        <v/>
      </c>
      <c r="BB506" s="590"/>
      <c r="BC506" s="590"/>
      <c r="BD506" s="587" t="str">
        <f>IF(I522="","",I522)</f>
        <v/>
      </c>
      <c r="BE506" s="578" t="e">
        <f>IF(#REF!="発電事業者","送電電力（MW）","受電電力（MW）")</f>
        <v>#REF!</v>
      </c>
      <c r="BF506" s="579"/>
      <c r="BG506" s="331" t="str">
        <f>IF(COUNT(BG488,L522)=2,ROUND(BG488*L522/SUM(L519:L528),#REF!),"")</f>
        <v/>
      </c>
      <c r="BH506" s="331" t="str">
        <f>IF(COUNT(BH488,M522)=2,ROUND(BH488*M522/SUM(M519:M528),#REF!),"")</f>
        <v/>
      </c>
      <c r="BI506" s="331" t="str">
        <f>IF(COUNT(BI488,N522)=2,ROUND(BI488*N522/SUM(N519:N528),#REF!),"")</f>
        <v/>
      </c>
      <c r="BJ506" s="331" t="str">
        <f>IF(COUNT(BJ488,O522)=2,ROUND(BJ488*O522/SUM(O519:O528),#REF!),"")</f>
        <v/>
      </c>
      <c r="BK506" s="331" t="str">
        <f>IF(COUNT(BK488,P522)=2,ROUND(BK488*P522/SUM(P519:P528),#REF!),"")</f>
        <v/>
      </c>
      <c r="BL506" s="331" t="str">
        <f>IF(COUNT(BL488,Q522)=2,ROUND(BL488*Q522/SUM(Q519:Q528),#REF!),"")</f>
        <v/>
      </c>
      <c r="BM506" s="331" t="str">
        <f>IF(COUNT(BM488,R522)=2,ROUND(BM488*R522/SUM(R519:R528),#REF!),"")</f>
        <v/>
      </c>
      <c r="BN506" s="331" t="str">
        <f>IF(COUNT(BN488,S522)=2,ROUND(BN488*S522/SUM(S519:S528),#REF!),"")</f>
        <v/>
      </c>
      <c r="BO506" s="331" t="str">
        <f>IF(COUNT(BO488,T522)=2,ROUND(BO488*T522/SUM(T519:T528),#REF!),"")</f>
        <v/>
      </c>
      <c r="BP506" s="331" t="str">
        <f>IF(COUNT(BP488,U522)=2,ROUND(BP488*U522/SUM(U519:U528),#REF!),"")</f>
        <v/>
      </c>
      <c r="BQ506" s="331" t="str">
        <f>IF(COUNT(BQ488,V522)=2,ROUND(BQ488*V522/SUM(V519:V528),#REF!),"")</f>
        <v/>
      </c>
      <c r="BR506" s="331" t="str">
        <f>IF(COUNT(BR488,W522)=2,ROUND(BR488*W522/SUM(W519:W528),#REF!),"")</f>
        <v/>
      </c>
      <c r="BS506" s="569" t="e">
        <f>IF(#REF!="発電事業者","送電電力（MW）","受電電力（MW）")</f>
        <v>#REF!</v>
      </c>
      <c r="BT506" s="569"/>
      <c r="BU506" s="569"/>
      <c r="BV506" s="333" t="s">
        <v>171</v>
      </c>
      <c r="BW506" s="580"/>
      <c r="BX506" s="580"/>
      <c r="BY506" s="331" t="str">
        <f>IF(COUNT(BY488,X522)=2,ROUND(BY488*X522/SUM(X519:X528),#REF!),"")</f>
        <v/>
      </c>
      <c r="BZ506" s="331" t="str">
        <f>IF(COUNT(BZ488,Y522)=2,ROUND(BZ488*Y522/SUM(Y519:Y528),#REF!),"")</f>
        <v/>
      </c>
      <c r="CA506" s="331" t="str">
        <f>IF(COUNT(CA488,Z522)=2,ROUND(CA488*Z522/SUM(Z519:Z528),#REF!),"")</f>
        <v/>
      </c>
      <c r="CB506" s="331" t="str">
        <f>IF(COUNT(CB488,AA522)=2,ROUND(CB488*AA522/SUM(AA519:AA528),#REF!),"")</f>
        <v/>
      </c>
      <c r="CC506" s="331" t="str">
        <f>IF(COUNT(CC488,AB522)=2,ROUND(CC488*AB522/SUM(AB519:AB528),#REF!),"")</f>
        <v/>
      </c>
      <c r="CD506" s="331" t="str">
        <f>IF(COUNT(CD488,AC522)=2,ROUND(CD488*AC522/SUM(AC519:AC528),#REF!),"")</f>
        <v/>
      </c>
      <c r="CE506" s="331" t="str">
        <f>IF(COUNT(CE488,AD522)=2,ROUND(CE488*AD522/SUM(AD519:AD528),#REF!),"")</f>
        <v/>
      </c>
      <c r="CF506" s="331" t="str">
        <f>IF(COUNT(CF488,AE522)=2,ROUND(CF488*AE522/SUM(AE519:AE528),#REF!),"")</f>
        <v/>
      </c>
      <c r="CG506" s="331" t="str">
        <f>IF(COUNT(CG488,AF522)=2,ROUND(CG488*AF522/SUM(AF519:AF528),#REF!),"")</f>
        <v/>
      </c>
      <c r="CH506" s="563" t="s">
        <v>118</v>
      </c>
      <c r="CI506" s="563"/>
      <c r="CJ506" s="563"/>
      <c r="CK506" s="563"/>
      <c r="CL506" s="563"/>
      <c r="CM506" s="563"/>
      <c r="CN506" s="563"/>
      <c r="CO506" s="563"/>
      <c r="CP506" s="563"/>
      <c r="CQ506" s="563"/>
    </row>
    <row r="507" spans="3:95" s="243" customFormat="1" ht="13.5" customHeight="1">
      <c r="C507" s="604" t="e">
        <f>DATE(#REF!+7,1,1)</f>
        <v>#REF!</v>
      </c>
      <c r="D507" s="605"/>
      <c r="E507" s="613" t="s">
        <v>198</v>
      </c>
      <c r="F507" s="614"/>
      <c r="G507" s="615"/>
      <c r="H507" s="256"/>
      <c r="I507" s="256"/>
      <c r="J507" s="256"/>
      <c r="K507" s="256"/>
      <c r="L507" s="256"/>
      <c r="M507" s="256"/>
      <c r="N507" s="256"/>
      <c r="O507" s="256"/>
      <c r="P507" s="256"/>
      <c r="Q507" s="256"/>
      <c r="R507" s="256"/>
      <c r="S507" s="256"/>
      <c r="T507" s="255"/>
      <c r="U507" s="621"/>
      <c r="V507" s="622"/>
      <c r="W507" s="622"/>
      <c r="X507" s="622"/>
      <c r="Y507" s="622"/>
      <c r="Z507" s="623"/>
      <c r="AA507" s="257"/>
      <c r="AB507" s="257"/>
      <c r="AC507" s="257"/>
      <c r="AD507" s="299"/>
      <c r="AE507" s="299"/>
      <c r="AF507" s="268"/>
      <c r="AG507" s="268"/>
      <c r="AH507" s="268"/>
      <c r="AI507" s="257"/>
      <c r="AJ507" s="257"/>
      <c r="AK507" s="257"/>
      <c r="AL507" s="257"/>
      <c r="AM507" s="257"/>
      <c r="AN507" s="257"/>
      <c r="AO507" s="257"/>
      <c r="AP507" s="257"/>
      <c r="AQ507" s="257"/>
      <c r="AR507" s="257"/>
      <c r="AS507" s="257"/>
      <c r="AT507" s="257"/>
      <c r="AU507" s="257"/>
      <c r="AX507" s="569"/>
      <c r="AY507" s="569"/>
      <c r="AZ507" s="588"/>
      <c r="BA507" s="590"/>
      <c r="BB507" s="590"/>
      <c r="BC507" s="590"/>
      <c r="BD507" s="588"/>
      <c r="BE507" s="583"/>
      <c r="BF507" s="584"/>
      <c r="BG507" s="259"/>
      <c r="BH507" s="259"/>
      <c r="BI507" s="259"/>
      <c r="BJ507" s="259"/>
      <c r="BK507" s="259"/>
      <c r="BL507" s="259"/>
      <c r="BM507" s="259"/>
      <c r="BN507" s="259"/>
      <c r="BO507" s="259"/>
      <c r="BP507" s="259"/>
      <c r="BQ507" s="259"/>
      <c r="BR507" s="259"/>
      <c r="BS507" s="569"/>
      <c r="BT507" s="569"/>
      <c r="BU507" s="569"/>
      <c r="BV507" s="333" t="s">
        <v>172</v>
      </c>
      <c r="BW507" s="581"/>
      <c r="BX507" s="581"/>
      <c r="BY507" s="331" t="str">
        <f>IF(COUNT(BY489,X522)=2,ROUND(BY489*X522/SUM(X519:X528),#REF!),"")</f>
        <v/>
      </c>
      <c r="BZ507" s="331" t="str">
        <f>IF(COUNT(BZ489,Y522)=2,ROUND(BZ489*Y522/SUM(Y519:Y528),#REF!),"")</f>
        <v/>
      </c>
      <c r="CA507" s="331" t="str">
        <f>IF(COUNT(CA489,Z522)=2,ROUND(CA489*Z522/SUM(Z519:Z528),#REF!),"")</f>
        <v/>
      </c>
      <c r="CB507" s="331" t="str">
        <f>IF(COUNT(CB489,AA522)=2,ROUND(CB489*AA522/SUM(AA519:AA528),#REF!),"")</f>
        <v/>
      </c>
      <c r="CC507" s="331" t="str">
        <f>IF(COUNT(CC489,AB522)=2,ROUND(CC489*AB522/SUM(AB519:AB528),#REF!),"")</f>
        <v/>
      </c>
      <c r="CD507" s="331" t="str">
        <f>IF(COUNT(CD489,AC522)=2,ROUND(CD489*AC522/SUM(AC519:AC528),#REF!),"")</f>
        <v/>
      </c>
      <c r="CE507" s="331" t="str">
        <f>IF(COUNT(CE489,AD522)=2,ROUND(CE489*AD522/SUM(AD519:AD528),#REF!),"")</f>
        <v/>
      </c>
      <c r="CF507" s="331" t="str">
        <f>IF(COUNT(CF489,AE522)=2,ROUND(CF489*AE522/SUM(AE519:AE528),#REF!),"")</f>
        <v/>
      </c>
      <c r="CG507" s="331" t="str">
        <f>IF(COUNT(CG489,AF522)=2,ROUND(CG489*AF522/SUM(AF519:AF528),#REF!),"")</f>
        <v/>
      </c>
      <c r="CH507" s="564" t="str">
        <f>IF(CH506="","",CH506)</f>
        <v>地熱</v>
      </c>
      <c r="CI507" s="564"/>
      <c r="CJ507" s="564"/>
      <c r="CK507" s="564"/>
      <c r="CL507" s="564"/>
      <c r="CM507" s="564"/>
      <c r="CN507" s="564"/>
      <c r="CO507" s="564"/>
      <c r="CP507" s="564"/>
      <c r="CQ507" s="564"/>
    </row>
    <row r="508" spans="3:95" s="243" customFormat="1" ht="13.5" customHeight="1">
      <c r="C508" s="606"/>
      <c r="D508" s="607"/>
      <c r="E508" s="608" t="s">
        <v>212</v>
      </c>
      <c r="F508" s="609"/>
      <c r="G508" s="610"/>
      <c r="H508" s="261"/>
      <c r="I508" s="261"/>
      <c r="J508" s="261"/>
      <c r="K508" s="261"/>
      <c r="L508" s="261"/>
      <c r="M508" s="261"/>
      <c r="N508" s="261"/>
      <c r="O508" s="261"/>
      <c r="P508" s="261"/>
      <c r="Q508" s="261"/>
      <c r="R508" s="261"/>
      <c r="S508" s="261"/>
      <c r="T508" s="262" t="str">
        <f>IF(COUNT(H508:S508)=0,"",SUMPRODUCT(ROUND(H508:S508,1)))</f>
        <v/>
      </c>
      <c r="U508" s="621"/>
      <c r="V508" s="622"/>
      <c r="W508" s="622"/>
      <c r="X508" s="622"/>
      <c r="Y508" s="622"/>
      <c r="Z508" s="623"/>
      <c r="AA508" s="257"/>
      <c r="AB508" s="257"/>
      <c r="AC508" s="257"/>
      <c r="AD508" s="299"/>
      <c r="AE508" s="299"/>
      <c r="AF508" s="268"/>
      <c r="AG508" s="268"/>
      <c r="AH508" s="268"/>
      <c r="AI508" s="271"/>
      <c r="AJ508" s="271"/>
      <c r="AK508" s="271"/>
      <c r="AL508" s="271"/>
      <c r="AM508" s="271"/>
      <c r="AN508" s="271"/>
      <c r="AO508" s="271"/>
      <c r="AP508" s="271"/>
      <c r="AQ508" s="271"/>
      <c r="AR508" s="271"/>
      <c r="AS508" s="271"/>
      <c r="AT508" s="271"/>
      <c r="AU508" s="272"/>
      <c r="AX508" s="569"/>
      <c r="AY508" s="569"/>
      <c r="AZ508" s="589"/>
      <c r="BA508" s="590"/>
      <c r="BB508" s="590"/>
      <c r="BC508" s="590"/>
      <c r="BD508" s="589"/>
      <c r="BE508" s="585" t="e">
        <f>IF(#REF!="発電事業者","月間送電電力量（GWh）","月間受電電力量（GWh）")</f>
        <v>#REF!</v>
      </c>
      <c r="BF508" s="586"/>
      <c r="BG508" s="331" t="str">
        <f>IF(COUNT(BG490,L522)=2,ROUND(BG490*L522/SUM(L519:L528),#REF!),"")</f>
        <v/>
      </c>
      <c r="BH508" s="331" t="str">
        <f>IF(COUNT(BH490,M522)=2,ROUND(BH490*M522/SUM(M519:M528),#REF!),"")</f>
        <v/>
      </c>
      <c r="BI508" s="331" t="str">
        <f>IF(COUNT(BI490,N522)=2,ROUND(BI490*N522/SUM(N519:N528),#REF!),"")</f>
        <v/>
      </c>
      <c r="BJ508" s="331" t="str">
        <f>IF(COUNT(BJ490,O522)=2,ROUND(BJ490*O522/SUM(O519:O528),#REF!),"")</f>
        <v/>
      </c>
      <c r="BK508" s="331" t="str">
        <f>IF(COUNT(BK490,P522)=2,ROUND(BK490*P522/SUM(P519:P528),#REF!),"")</f>
        <v/>
      </c>
      <c r="BL508" s="331" t="str">
        <f>IF(COUNT(BL490,Q522)=2,ROUND(BL490*Q522/SUM(Q519:Q528),#REF!),"")</f>
        <v/>
      </c>
      <c r="BM508" s="331" t="str">
        <f>IF(COUNT(BM490,R522)=2,ROUND(BM490*R522/SUM(R519:R528),#REF!),"")</f>
        <v/>
      </c>
      <c r="BN508" s="331" t="str">
        <f>IF(COUNT(BN490,S522)=2,ROUND(BN490*S522/SUM(S519:S528),#REF!),"")</f>
        <v/>
      </c>
      <c r="BO508" s="331" t="str">
        <f>IF(COUNT(BO490,T522)=2,ROUND(BO490*T522/SUM(T519:T528),#REF!),"")</f>
        <v/>
      </c>
      <c r="BP508" s="331" t="str">
        <f>IF(COUNT(BP490,U522)=2,ROUND(BP490*U522/SUM(U519:U528),#REF!),"")</f>
        <v/>
      </c>
      <c r="BQ508" s="331" t="str">
        <f>IF(COUNT(BQ490,V522)=2,ROUND(BQ490*V522/SUM(V519:V528),#REF!),"")</f>
        <v/>
      </c>
      <c r="BR508" s="331" t="str">
        <f>IF(COUNT(BR490,W522)=2,ROUND(BR490*W522/SUM(W519:W528),#REF!),"")</f>
        <v/>
      </c>
      <c r="BS508" s="569" t="e">
        <f>IF(#REF!="発電事業者","年間送電電力量（GWh）","年間受電電力量（GWh）")</f>
        <v>#REF!</v>
      </c>
      <c r="BT508" s="569"/>
      <c r="BU508" s="569"/>
      <c r="BV508" s="333" t="s">
        <v>25</v>
      </c>
      <c r="BW508" s="582"/>
      <c r="BX508" s="582"/>
      <c r="BY508" s="331" t="str">
        <f>IF(COUNT(BY490,X522)=2,ROUND(BY490*X522/SUM(X519:X528),#REF!),"")</f>
        <v/>
      </c>
      <c r="BZ508" s="331" t="str">
        <f>IF(COUNT(BZ490,Y522)=2,ROUND(BZ490*Y522/SUM(Y519:Y528),#REF!),"")</f>
        <v/>
      </c>
      <c r="CA508" s="331" t="str">
        <f>IF(COUNT(CA490,Z522)=2,ROUND(CA490*Z522/SUM(Z519:Z528),#REF!),"")</f>
        <v/>
      </c>
      <c r="CB508" s="331" t="str">
        <f>IF(COUNT(CB490,AA522)=2,ROUND(CB490*AA522/SUM(AA519:AA528),#REF!),"")</f>
        <v/>
      </c>
      <c r="CC508" s="331" t="str">
        <f>IF(COUNT(CC490,AB522)=2,ROUND(CC490*AB522/SUM(AB519:AB528),#REF!),"")</f>
        <v/>
      </c>
      <c r="CD508" s="331" t="str">
        <f>IF(COUNT(CD490,AC522)=2,ROUND(CD490*AC522/SUM(AC519:AC528),#REF!),"")</f>
        <v/>
      </c>
      <c r="CE508" s="331" t="str">
        <f>IF(COUNT(CE490,AD522)=2,ROUND(CE490*AD522/SUM(AD519:AD528),#REF!),"")</f>
        <v/>
      </c>
      <c r="CF508" s="331" t="str">
        <f>IF(COUNT(CF490,AE522)=2,ROUND(CF490*AE522/SUM(AE519:AE528),#REF!),"")</f>
        <v/>
      </c>
      <c r="CG508" s="331" t="str">
        <f>IF(COUNT(CG490,AF522)=2,ROUND(CG490*AF522/SUM(AF519:AF528),#REF!),"")</f>
        <v/>
      </c>
      <c r="CH508" s="565" t="str">
        <f>IF(COUNTA(AG522)=0,"",AG522)</f>
        <v/>
      </c>
      <c r="CI508" s="565"/>
      <c r="CJ508" s="565"/>
      <c r="CK508" s="565"/>
      <c r="CL508" s="565"/>
      <c r="CM508" s="565"/>
      <c r="CN508" s="565"/>
      <c r="CO508" s="565"/>
      <c r="CP508" s="565"/>
      <c r="CQ508" s="565"/>
    </row>
    <row r="509" spans="3:95" s="243" customFormat="1" ht="13.5" customHeight="1">
      <c r="C509" s="604" t="e">
        <f>DATE(#REF!+8,1,1)</f>
        <v>#REF!</v>
      </c>
      <c r="D509" s="605"/>
      <c r="E509" s="613" t="s">
        <v>198</v>
      </c>
      <c r="F509" s="614"/>
      <c r="G509" s="615"/>
      <c r="H509" s="256"/>
      <c r="I509" s="256"/>
      <c r="J509" s="256"/>
      <c r="K509" s="256"/>
      <c r="L509" s="256"/>
      <c r="M509" s="256"/>
      <c r="N509" s="256"/>
      <c r="O509" s="256"/>
      <c r="P509" s="256"/>
      <c r="Q509" s="256"/>
      <c r="R509" s="256"/>
      <c r="S509" s="256"/>
      <c r="T509" s="255"/>
      <c r="U509" s="621"/>
      <c r="V509" s="622"/>
      <c r="W509" s="622"/>
      <c r="X509" s="622"/>
      <c r="Y509" s="622"/>
      <c r="Z509" s="623"/>
      <c r="AA509" s="257"/>
      <c r="AB509" s="257"/>
      <c r="AC509" s="257"/>
      <c r="AD509" s="299"/>
      <c r="AE509" s="299"/>
      <c r="AF509" s="268"/>
      <c r="AG509" s="268"/>
      <c r="AH509" s="268"/>
      <c r="AI509" s="257"/>
      <c r="AJ509" s="257"/>
      <c r="AK509" s="257"/>
      <c r="AL509" s="257"/>
      <c r="AM509" s="257"/>
      <c r="AN509" s="257"/>
      <c r="AO509" s="257"/>
      <c r="AP509" s="257"/>
      <c r="AQ509" s="257"/>
      <c r="AR509" s="257"/>
      <c r="AS509" s="257"/>
      <c r="AT509" s="257"/>
      <c r="AU509" s="257"/>
      <c r="AX509" s="569" t="str">
        <f>IF(C523="","",C523)</f>
        <v/>
      </c>
      <c r="AY509" s="569"/>
      <c r="AZ509" s="587" t="str">
        <f>IF(E523="","",E523)</f>
        <v/>
      </c>
      <c r="BA509" s="590" t="str">
        <f ca="1">IF(F523="","",F523)</f>
        <v/>
      </c>
      <c r="BB509" s="590"/>
      <c r="BC509" s="590"/>
      <c r="BD509" s="587" t="str">
        <f>IF(I523="","",I523)</f>
        <v/>
      </c>
      <c r="BE509" s="578" t="e">
        <f>IF(#REF!="発電事業者","送電電力（MW）","受電電力（MW）")</f>
        <v>#REF!</v>
      </c>
      <c r="BF509" s="579"/>
      <c r="BG509" s="331" t="str">
        <f>IF(COUNT(BG488,L523)=2,ROUND(BG488*L523/SUM(L519:L528),#REF!),"")</f>
        <v/>
      </c>
      <c r="BH509" s="331" t="str">
        <f>IF(COUNT(BH488,M523)=2,ROUND(BH488*M523/SUM(M519:M528),#REF!),"")</f>
        <v/>
      </c>
      <c r="BI509" s="331" t="str">
        <f>IF(COUNT(BI488,N523)=2,ROUND(BI488*N523/SUM(N519:N528),#REF!),"")</f>
        <v/>
      </c>
      <c r="BJ509" s="331" t="str">
        <f>IF(COUNT(BJ488,O523)=2,ROUND(BJ488*O523/SUM(O519:O528),#REF!),"")</f>
        <v/>
      </c>
      <c r="BK509" s="331" t="str">
        <f>IF(COUNT(BK488,P523)=2,ROUND(BK488*P523/SUM(P519:P528),#REF!),"")</f>
        <v/>
      </c>
      <c r="BL509" s="331" t="str">
        <f>IF(COUNT(BL488,Q523)=2,ROUND(BL488*Q523/SUM(Q519:Q528),#REF!),"")</f>
        <v/>
      </c>
      <c r="BM509" s="331" t="str">
        <f>IF(COUNT(BM488,R523)=2,ROUND(BM488*R523/SUM(R519:R528),#REF!),"")</f>
        <v/>
      </c>
      <c r="BN509" s="331" t="str">
        <f>IF(COUNT(BN488,S523)=2,ROUND(BN488*S523/SUM(S519:S528),#REF!),"")</f>
        <v/>
      </c>
      <c r="BO509" s="331" t="str">
        <f>IF(COUNT(BO488,T523)=2,ROUND(BO488*T523/SUM(T519:T528),#REF!),"")</f>
        <v/>
      </c>
      <c r="BP509" s="331" t="str">
        <f>IF(COUNT(BP488,U523)=2,ROUND(BP488*U523/SUM(U519:U528),#REF!),"")</f>
        <v/>
      </c>
      <c r="BQ509" s="331" t="str">
        <f>IF(COUNT(BQ488,V523)=2,ROUND(BQ488*V523/SUM(V519:V528),#REF!),"")</f>
        <v/>
      </c>
      <c r="BR509" s="331" t="str">
        <f>IF(COUNT(BR488,W523)=2,ROUND(BR488*W523/SUM(W519:W528),#REF!),"")</f>
        <v/>
      </c>
      <c r="BS509" s="569" t="e">
        <f>IF(#REF!="発電事業者","送電電力（MW）","受電電力（MW）")</f>
        <v>#REF!</v>
      </c>
      <c r="BT509" s="569"/>
      <c r="BU509" s="569"/>
      <c r="BV509" s="333" t="s">
        <v>171</v>
      </c>
      <c r="BW509" s="580"/>
      <c r="BX509" s="580"/>
      <c r="BY509" s="331" t="str">
        <f>IF(COUNT(BY488,X523)=2,ROUND(BY488*X523/SUM(X519:X528),#REF!),"")</f>
        <v/>
      </c>
      <c r="BZ509" s="331" t="str">
        <f>IF(COUNT(BZ488,Y523)=2,ROUND(BZ488*Y523/SUM(Y519:Y528),#REF!),"")</f>
        <v/>
      </c>
      <c r="CA509" s="331" t="str">
        <f>IF(COUNT(CA488,Z523)=2,ROUND(CA488*Z523/SUM(Z519:Z528),#REF!),"")</f>
        <v/>
      </c>
      <c r="CB509" s="331" t="str">
        <f>IF(COUNT(CB488,AA523)=2,ROUND(CB488*AA523/SUM(AA519:AA528),#REF!),"")</f>
        <v/>
      </c>
      <c r="CC509" s="331" t="str">
        <f>IF(COUNT(CC488,AB523)=2,ROUND(CC488*AB523/SUM(AB519:AB528),#REF!),"")</f>
        <v/>
      </c>
      <c r="CD509" s="331" t="str">
        <f>IF(COUNT(CD488,AC523)=2,ROUND(CD488*AC523/SUM(AC519:AC528),#REF!),"")</f>
        <v/>
      </c>
      <c r="CE509" s="331" t="str">
        <f>IF(COUNT(CE488,AD523)=2,ROUND(CE488*AD523/SUM(AD519:AD528),#REF!),"")</f>
        <v/>
      </c>
      <c r="CF509" s="331" t="str">
        <f>IF(COUNT(CF488,AE523)=2,ROUND(CF488*AE523/SUM(AE519:AE528),#REF!),"")</f>
        <v/>
      </c>
      <c r="CG509" s="331" t="str">
        <f>IF(COUNT(CG488,AF523)=2,ROUND(CG488*AF523/SUM(AF519:AF528),#REF!),"")</f>
        <v/>
      </c>
      <c r="CH509" s="563" t="s">
        <v>118</v>
      </c>
      <c r="CI509" s="563"/>
      <c r="CJ509" s="563"/>
      <c r="CK509" s="563"/>
      <c r="CL509" s="563"/>
      <c r="CM509" s="563"/>
      <c r="CN509" s="563"/>
      <c r="CO509" s="563"/>
      <c r="CP509" s="563"/>
      <c r="CQ509" s="563"/>
    </row>
    <row r="510" spans="3:95" s="243" customFormat="1" ht="13.5" customHeight="1">
      <c r="C510" s="606"/>
      <c r="D510" s="607"/>
      <c r="E510" s="608" t="s">
        <v>212</v>
      </c>
      <c r="F510" s="609"/>
      <c r="G510" s="610"/>
      <c r="H510" s="261"/>
      <c r="I510" s="261"/>
      <c r="J510" s="261"/>
      <c r="K510" s="261"/>
      <c r="L510" s="261"/>
      <c r="M510" s="261"/>
      <c r="N510" s="261"/>
      <c r="O510" s="261"/>
      <c r="P510" s="261"/>
      <c r="Q510" s="261"/>
      <c r="R510" s="261"/>
      <c r="S510" s="261"/>
      <c r="T510" s="262" t="str">
        <f>IF(COUNT(H510:S510)=0,"",SUMPRODUCT(ROUND(H510:S510,1)))</f>
        <v/>
      </c>
      <c r="U510" s="624"/>
      <c r="V510" s="625"/>
      <c r="W510" s="625"/>
      <c r="X510" s="625"/>
      <c r="Y510" s="625"/>
      <c r="Z510" s="626"/>
      <c r="AA510" s="257"/>
      <c r="AB510" s="257"/>
      <c r="AC510" s="257"/>
      <c r="AD510" s="299"/>
      <c r="AE510" s="299"/>
      <c r="AF510" s="268"/>
      <c r="AG510" s="268"/>
      <c r="AH510" s="268"/>
      <c r="AI510" s="271"/>
      <c r="AJ510" s="271"/>
      <c r="AK510" s="271"/>
      <c r="AL510" s="271"/>
      <c r="AM510" s="271"/>
      <c r="AN510" s="271"/>
      <c r="AO510" s="271"/>
      <c r="AP510" s="271"/>
      <c r="AQ510" s="271"/>
      <c r="AR510" s="271"/>
      <c r="AS510" s="271"/>
      <c r="AT510" s="271"/>
      <c r="AU510" s="272"/>
      <c r="AX510" s="569"/>
      <c r="AY510" s="569"/>
      <c r="AZ510" s="588"/>
      <c r="BA510" s="590"/>
      <c r="BB510" s="590"/>
      <c r="BC510" s="590"/>
      <c r="BD510" s="588"/>
      <c r="BE510" s="583"/>
      <c r="BF510" s="584"/>
      <c r="BG510" s="259"/>
      <c r="BH510" s="259"/>
      <c r="BI510" s="259"/>
      <c r="BJ510" s="259"/>
      <c r="BK510" s="259"/>
      <c r="BL510" s="259"/>
      <c r="BM510" s="259"/>
      <c r="BN510" s="259"/>
      <c r="BO510" s="259"/>
      <c r="BP510" s="259"/>
      <c r="BQ510" s="259"/>
      <c r="BR510" s="259"/>
      <c r="BS510" s="569"/>
      <c r="BT510" s="569"/>
      <c r="BU510" s="569"/>
      <c r="BV510" s="333" t="s">
        <v>172</v>
      </c>
      <c r="BW510" s="581"/>
      <c r="BX510" s="581"/>
      <c r="BY510" s="331" t="str">
        <f>IF(COUNT(BY489,X523)=2,ROUND(BY489*X523/SUM(X519:X528),#REF!),"")</f>
        <v/>
      </c>
      <c r="BZ510" s="331" t="str">
        <f>IF(COUNT(BZ489,Y523)=2,ROUND(BZ489*Y523/SUM(Y519:Y528),#REF!),"")</f>
        <v/>
      </c>
      <c r="CA510" s="331" t="str">
        <f>IF(COUNT(CA489,Z523)=2,ROUND(CA489*Z523/SUM(Z519:Z528),#REF!),"")</f>
        <v/>
      </c>
      <c r="CB510" s="331" t="str">
        <f>IF(COUNT(CB489,AA523)=2,ROUND(CB489*AA523/SUM(AA519:AA528),#REF!),"")</f>
        <v/>
      </c>
      <c r="CC510" s="331" t="str">
        <f>IF(COUNT(CC489,AB523)=2,ROUND(CC489*AB523/SUM(AB519:AB528),#REF!),"")</f>
        <v/>
      </c>
      <c r="CD510" s="331" t="str">
        <f>IF(COUNT(CD489,AC523)=2,ROUND(CD489*AC523/SUM(AC519:AC528),#REF!),"")</f>
        <v/>
      </c>
      <c r="CE510" s="331" t="str">
        <f>IF(COUNT(CE489,AD523)=2,ROUND(CE489*AD523/SUM(AD519:AD528),#REF!),"")</f>
        <v/>
      </c>
      <c r="CF510" s="331" t="str">
        <f>IF(COUNT(CF489,AE523)=2,ROUND(CF489*AE523/SUM(AE519:AE528),#REF!),"")</f>
        <v/>
      </c>
      <c r="CG510" s="331" t="str">
        <f>IF(COUNT(CG489,AF523)=2,ROUND(CG489*AF523/SUM(AF519:AF528),#REF!),"")</f>
        <v/>
      </c>
      <c r="CH510" s="564" t="str">
        <f>IF(CH509="","",CH509)</f>
        <v>地熱</v>
      </c>
      <c r="CI510" s="564"/>
      <c r="CJ510" s="564"/>
      <c r="CK510" s="564"/>
      <c r="CL510" s="564"/>
      <c r="CM510" s="564"/>
      <c r="CN510" s="564"/>
      <c r="CO510" s="564"/>
      <c r="CP510" s="564"/>
      <c r="CQ510" s="564"/>
    </row>
    <row r="511" spans="3:95" s="243" customFormat="1" ht="13.5" customHeight="1">
      <c r="C511" s="604" t="e">
        <f>DATE(#REF!+9,1,1)</f>
        <v>#REF!</v>
      </c>
      <c r="D511" s="605"/>
      <c r="E511" s="613" t="s">
        <v>198</v>
      </c>
      <c r="F511" s="614"/>
      <c r="G511" s="615"/>
      <c r="H511" s="256"/>
      <c r="I511" s="256"/>
      <c r="J511" s="256"/>
      <c r="K511" s="256"/>
      <c r="L511" s="256"/>
      <c r="M511" s="256"/>
      <c r="N511" s="256"/>
      <c r="O511" s="256"/>
      <c r="P511" s="256"/>
      <c r="Q511" s="256"/>
      <c r="R511" s="256"/>
      <c r="S511" s="256"/>
      <c r="T511" s="255"/>
      <c r="U511" s="613" t="s">
        <v>210</v>
      </c>
      <c r="V511" s="614"/>
      <c r="W511" s="614"/>
      <c r="X511" s="615"/>
      <c r="Y511" s="666"/>
      <c r="Z511" s="667"/>
      <c r="AA511" s="257"/>
      <c r="AB511" s="257"/>
      <c r="AC511" s="257"/>
      <c r="AD511" s="299"/>
      <c r="AE511" s="299"/>
      <c r="AF511" s="268"/>
      <c r="AG511" s="268"/>
      <c r="AH511" s="268"/>
      <c r="AI511" s="257"/>
      <c r="AJ511" s="257"/>
      <c r="AK511" s="257"/>
      <c r="AL511" s="257"/>
      <c r="AM511" s="257"/>
      <c r="AN511" s="257"/>
      <c r="AO511" s="257"/>
      <c r="AP511" s="257"/>
      <c r="AQ511" s="257"/>
      <c r="AR511" s="257"/>
      <c r="AS511" s="257"/>
      <c r="AT511" s="257"/>
      <c r="AU511" s="257"/>
      <c r="AX511" s="569"/>
      <c r="AY511" s="569"/>
      <c r="AZ511" s="589"/>
      <c r="BA511" s="590"/>
      <c r="BB511" s="590"/>
      <c r="BC511" s="590"/>
      <c r="BD511" s="589"/>
      <c r="BE511" s="585" t="e">
        <f>IF(#REF!="発電事業者","月間送電電力量（GWh）","月間受電電力量（GWh）")</f>
        <v>#REF!</v>
      </c>
      <c r="BF511" s="586"/>
      <c r="BG511" s="331" t="str">
        <f>IF(COUNT(BG490,L523)=2,ROUND(BG490*L523/SUM(L519:L528),#REF!),"")</f>
        <v/>
      </c>
      <c r="BH511" s="331" t="str">
        <f>IF(COUNT(BH490,M523)=2,ROUND(BH490*M523/SUM(M519:M528),#REF!),"")</f>
        <v/>
      </c>
      <c r="BI511" s="331" t="str">
        <f>IF(COUNT(BI490,N523)=2,ROUND(BI490*N523/SUM(N519:N528),#REF!),"")</f>
        <v/>
      </c>
      <c r="BJ511" s="331" t="str">
        <f>IF(COUNT(BJ490,O523)=2,ROUND(BJ490*O523/SUM(O519:O528),#REF!),"")</f>
        <v/>
      </c>
      <c r="BK511" s="331" t="str">
        <f>IF(COUNT(BK490,P523)=2,ROUND(BK490*P523/SUM(P519:P528),#REF!),"")</f>
        <v/>
      </c>
      <c r="BL511" s="331" t="str">
        <f>IF(COUNT(BL490,Q523)=2,ROUND(BL490*Q523/SUM(Q519:Q528),#REF!),"")</f>
        <v/>
      </c>
      <c r="BM511" s="331" t="str">
        <f>IF(COUNT(BM490,R523)=2,ROUND(BM490*R523/SUM(R519:R528),#REF!),"")</f>
        <v/>
      </c>
      <c r="BN511" s="331" t="str">
        <f>IF(COUNT(BN490,S523)=2,ROUND(BN490*S523/SUM(S519:S528),#REF!),"")</f>
        <v/>
      </c>
      <c r="BO511" s="331" t="str">
        <f>IF(COUNT(BO490,T523)=2,ROUND(BO490*T523/SUM(T519:T528),#REF!),"")</f>
        <v/>
      </c>
      <c r="BP511" s="331" t="str">
        <f>IF(COUNT(BP490,U523)=2,ROUND(BP490*U523/SUM(U519:U528),#REF!),"")</f>
        <v/>
      </c>
      <c r="BQ511" s="331" t="str">
        <f>IF(COUNT(BQ490,V523)=2,ROUND(BQ490*V523/SUM(V519:V528),#REF!),"")</f>
        <v/>
      </c>
      <c r="BR511" s="331" t="str">
        <f>IF(COUNT(BR490,W523)=2,ROUND(BR490*W523/SUM(W519:W528),#REF!),"")</f>
        <v/>
      </c>
      <c r="BS511" s="569" t="e">
        <f>IF(#REF!="発電事業者","年間送電電力量（GWh）","年間受電電力量（GWh）")</f>
        <v>#REF!</v>
      </c>
      <c r="BT511" s="569"/>
      <c r="BU511" s="569"/>
      <c r="BV511" s="333" t="s">
        <v>25</v>
      </c>
      <c r="BW511" s="582"/>
      <c r="BX511" s="582"/>
      <c r="BY511" s="331" t="str">
        <f>IF(COUNT(BY490,X523)=2,ROUND(BY490*X523/SUM(X519:X528),#REF!),"")</f>
        <v/>
      </c>
      <c r="BZ511" s="331" t="str">
        <f>IF(COUNT(BZ490,Y523)=2,ROUND(BZ490*Y523/SUM(Y519:Y528),#REF!),"")</f>
        <v/>
      </c>
      <c r="CA511" s="331" t="str">
        <f>IF(COUNT(CA490,Z523)=2,ROUND(CA490*Z523/SUM(Z519:Z528),#REF!),"")</f>
        <v/>
      </c>
      <c r="CB511" s="331" t="str">
        <f>IF(COUNT(CB490,AA523)=2,ROUND(CB490*AA523/SUM(AA519:AA528),#REF!),"")</f>
        <v/>
      </c>
      <c r="CC511" s="331" t="str">
        <f>IF(COUNT(CC490,AB523)=2,ROUND(CC490*AB523/SUM(AB519:AB528),#REF!),"")</f>
        <v/>
      </c>
      <c r="CD511" s="331" t="str">
        <f>IF(COUNT(CD490,AC523)=2,ROUND(CD490*AC523/SUM(AC519:AC528),#REF!),"")</f>
        <v/>
      </c>
      <c r="CE511" s="331" t="str">
        <f>IF(COUNT(CE490,AD523)=2,ROUND(CE490*AD523/SUM(AD519:AD528),#REF!),"")</f>
        <v/>
      </c>
      <c r="CF511" s="331" t="str">
        <f>IF(COUNT(CF490,AE523)=2,ROUND(CF490*AE523/SUM(AE519:AE528),#REF!),"")</f>
        <v/>
      </c>
      <c r="CG511" s="331" t="str">
        <f>IF(COUNT(CG490,AF523)=2,ROUND(CG490*AF523/SUM(AF519:AF528),#REF!),"")</f>
        <v/>
      </c>
      <c r="CH511" s="565" t="str">
        <f>IF(COUNTA(AG523)=0,"",AG523)</f>
        <v/>
      </c>
      <c r="CI511" s="565"/>
      <c r="CJ511" s="565"/>
      <c r="CK511" s="565"/>
      <c r="CL511" s="565"/>
      <c r="CM511" s="565"/>
      <c r="CN511" s="565"/>
      <c r="CO511" s="565"/>
      <c r="CP511" s="565"/>
      <c r="CQ511" s="565"/>
    </row>
    <row r="512" spans="3:95" s="243" customFormat="1" ht="13.5" customHeight="1">
      <c r="C512" s="606"/>
      <c r="D512" s="607"/>
      <c r="E512" s="608" t="s">
        <v>212</v>
      </c>
      <c r="F512" s="609"/>
      <c r="G512" s="610"/>
      <c r="H512" s="261"/>
      <c r="I512" s="261"/>
      <c r="J512" s="261"/>
      <c r="K512" s="261"/>
      <c r="L512" s="261"/>
      <c r="M512" s="261"/>
      <c r="N512" s="261"/>
      <c r="O512" s="261"/>
      <c r="P512" s="261"/>
      <c r="Q512" s="261"/>
      <c r="R512" s="261"/>
      <c r="S512" s="261"/>
      <c r="T512" s="262" t="str">
        <f>IF(COUNT(H512:S512)=0,"",SUMPRODUCT(ROUND(H512:S512,1)))</f>
        <v/>
      </c>
      <c r="U512" s="608" t="s">
        <v>211</v>
      </c>
      <c r="V512" s="609"/>
      <c r="W512" s="609"/>
      <c r="X512" s="610"/>
      <c r="Y512" s="664"/>
      <c r="Z512" s="665"/>
      <c r="AA512" s="257"/>
      <c r="AB512" s="257"/>
      <c r="AC512" s="257"/>
      <c r="AD512" s="299"/>
      <c r="AE512" s="299"/>
      <c r="AF512" s="268"/>
      <c r="AG512" s="268"/>
      <c r="AH512" s="268"/>
      <c r="AI512" s="271"/>
      <c r="AJ512" s="271"/>
      <c r="AK512" s="271"/>
      <c r="AL512" s="271"/>
      <c r="AM512" s="271"/>
      <c r="AN512" s="271"/>
      <c r="AO512" s="271"/>
      <c r="AP512" s="271"/>
      <c r="AQ512" s="271"/>
      <c r="AR512" s="271"/>
      <c r="AS512" s="271"/>
      <c r="AT512" s="271"/>
      <c r="AU512" s="272"/>
      <c r="AX512" s="569" t="str">
        <f>IF(C524="","",C524)</f>
        <v/>
      </c>
      <c r="AY512" s="569"/>
      <c r="AZ512" s="587" t="str">
        <f>IF(E524="","",E524)</f>
        <v/>
      </c>
      <c r="BA512" s="590" t="str">
        <f ca="1">IF(F524="","",F524)</f>
        <v/>
      </c>
      <c r="BB512" s="590"/>
      <c r="BC512" s="590"/>
      <c r="BD512" s="587" t="str">
        <f>IF(I524="","",I524)</f>
        <v/>
      </c>
      <c r="BE512" s="578" t="e">
        <f>IF(#REF!="発電事業者","送電電力（MW）","受電電力（MW）")</f>
        <v>#REF!</v>
      </c>
      <c r="BF512" s="579"/>
      <c r="BG512" s="331" t="str">
        <f>IF(COUNT(BG488,L524)=2,ROUND(BG488*L524/SUM(L519:L528),#REF!),"")</f>
        <v/>
      </c>
      <c r="BH512" s="331" t="str">
        <f>IF(COUNT(BH488,M524)=2,ROUND(BH488*M524/SUM(M519:M528),#REF!),"")</f>
        <v/>
      </c>
      <c r="BI512" s="331" t="str">
        <f>IF(COUNT(BI488,N524)=2,ROUND(BI488*N524/SUM(N519:N528),#REF!),"")</f>
        <v/>
      </c>
      <c r="BJ512" s="331" t="str">
        <f>IF(COUNT(BJ488,O524)=2,ROUND(BJ488*O524/SUM(O519:O528),#REF!),"")</f>
        <v/>
      </c>
      <c r="BK512" s="331" t="str">
        <f>IF(COUNT(BK488,P524)=2,ROUND(BK488*P524/SUM(P519:P528),#REF!),"")</f>
        <v/>
      </c>
      <c r="BL512" s="331" t="str">
        <f>IF(COUNT(BL488,Q524)=2,ROUND(BL488*Q524/SUM(Q519:Q528),#REF!),"")</f>
        <v/>
      </c>
      <c r="BM512" s="331" t="str">
        <f>IF(COUNT(BM488,R524)=2,ROUND(BM488*R524/SUM(R519:R528),#REF!),"")</f>
        <v/>
      </c>
      <c r="BN512" s="331" t="str">
        <f>IF(COUNT(BN488,S524)=2,ROUND(BN488*S524/SUM(S519:S528),#REF!),"")</f>
        <v/>
      </c>
      <c r="BO512" s="331" t="str">
        <f>IF(COUNT(BO488,T524)=2,ROUND(BO488*T524/SUM(T519:T528),#REF!),"")</f>
        <v/>
      </c>
      <c r="BP512" s="331" t="str">
        <f>IF(COUNT(BP488,U524)=2,ROUND(BP488*U524/SUM(U519:U528),#REF!),"")</f>
        <v/>
      </c>
      <c r="BQ512" s="331" t="str">
        <f>IF(COUNT(BQ488,V524)=2,ROUND(BQ488*V524/SUM(V519:V528),#REF!),"")</f>
        <v/>
      </c>
      <c r="BR512" s="331" t="str">
        <f>IF(COUNT(BR488,W524)=2,ROUND(BR488*W524/SUM(W519:W528),#REF!),"")</f>
        <v/>
      </c>
      <c r="BS512" s="569" t="e">
        <f>IF(#REF!="発電事業者","送電電力（MW）","受電電力（MW）")</f>
        <v>#REF!</v>
      </c>
      <c r="BT512" s="569"/>
      <c r="BU512" s="569"/>
      <c r="BV512" s="333" t="s">
        <v>171</v>
      </c>
      <c r="BW512" s="580"/>
      <c r="BX512" s="580"/>
      <c r="BY512" s="331" t="str">
        <f>IF(COUNT(BY488,X524)=2,ROUND(BY488*X524/SUM(X519:X528),#REF!),"")</f>
        <v/>
      </c>
      <c r="BZ512" s="331" t="str">
        <f>IF(COUNT(BZ488,Y524)=2,ROUND(BZ488*Y524/SUM(Y519:Y528),#REF!),"")</f>
        <v/>
      </c>
      <c r="CA512" s="331" t="str">
        <f>IF(COUNT(CA488,Z524)=2,ROUND(CA488*Z524/SUM(Z519:Z528),#REF!),"")</f>
        <v/>
      </c>
      <c r="CB512" s="331" t="str">
        <f>IF(COUNT(CB488,AA524)=2,ROUND(CB488*AA524/SUM(AA519:AA528),#REF!),"")</f>
        <v/>
      </c>
      <c r="CC512" s="331" t="str">
        <f>IF(COUNT(CC488,AB524)=2,ROUND(CC488*AB524/SUM(AB519:AB528),#REF!),"")</f>
        <v/>
      </c>
      <c r="CD512" s="331" t="str">
        <f>IF(COUNT(CD488,AC524)=2,ROUND(CD488*AC524/SUM(AC519:AC528),#REF!),"")</f>
        <v/>
      </c>
      <c r="CE512" s="331" t="str">
        <f>IF(COUNT(CE488,AD524)=2,ROUND(CE488*AD524/SUM(AD519:AD528),#REF!),"")</f>
        <v/>
      </c>
      <c r="CF512" s="331" t="str">
        <f>IF(COUNT(CF488,AE524)=2,ROUND(CF488*AE524/SUM(AE519:AE528),#REF!),"")</f>
        <v/>
      </c>
      <c r="CG512" s="331" t="str">
        <f>IF(COUNT(CG488,AF524)=2,ROUND(CG488*AF524/SUM(AF519:AF528),#REF!),"")</f>
        <v/>
      </c>
      <c r="CH512" s="563" t="s">
        <v>118</v>
      </c>
      <c r="CI512" s="563"/>
      <c r="CJ512" s="563"/>
      <c r="CK512" s="563"/>
      <c r="CL512" s="563"/>
      <c r="CM512" s="563"/>
      <c r="CN512" s="563"/>
      <c r="CO512" s="563"/>
      <c r="CP512" s="563"/>
      <c r="CQ512" s="563"/>
    </row>
    <row r="513" spans="3:97" s="243" customFormat="1" ht="13.5" customHeight="1">
      <c r="C513" s="273"/>
      <c r="D513" s="273"/>
      <c r="E513" s="245"/>
      <c r="F513" s="245"/>
      <c r="G513" s="245"/>
      <c r="H513" s="257"/>
      <c r="I513" s="257"/>
      <c r="J513" s="257"/>
      <c r="K513" s="257"/>
      <c r="L513" s="257"/>
      <c r="M513" s="257"/>
      <c r="N513" s="257"/>
      <c r="O513" s="257"/>
      <c r="P513" s="257"/>
      <c r="Q513" s="257"/>
      <c r="R513" s="257"/>
      <c r="S513" s="257"/>
      <c r="T513" s="257"/>
      <c r="U513" s="245"/>
      <c r="V513" s="245"/>
      <c r="W513" s="245"/>
      <c r="X513" s="245"/>
      <c r="Y513" s="274"/>
      <c r="Z513" s="274"/>
      <c r="AA513" s="257"/>
      <c r="AB513" s="257"/>
      <c r="AC513" s="257"/>
      <c r="AD513" s="273"/>
      <c r="AE513" s="273"/>
      <c r="AF513" s="245"/>
      <c r="AG513" s="245"/>
      <c r="AH513" s="245"/>
      <c r="AI513" s="271"/>
      <c r="AJ513" s="271"/>
      <c r="AK513" s="271"/>
      <c r="AL513" s="271"/>
      <c r="AM513" s="271"/>
      <c r="AN513" s="271"/>
      <c r="AO513" s="271"/>
      <c r="AP513" s="271"/>
      <c r="AQ513" s="271"/>
      <c r="AR513" s="271"/>
      <c r="AS513" s="271"/>
      <c r="AT513" s="271"/>
      <c r="AU513" s="272"/>
      <c r="AV513" s="275"/>
      <c r="AX513" s="569"/>
      <c r="AY513" s="569"/>
      <c r="AZ513" s="588"/>
      <c r="BA513" s="590"/>
      <c r="BB513" s="590"/>
      <c r="BC513" s="590"/>
      <c r="BD513" s="588"/>
      <c r="BE513" s="583"/>
      <c r="BF513" s="584"/>
      <c r="BG513" s="259"/>
      <c r="BH513" s="259"/>
      <c r="BI513" s="259"/>
      <c r="BJ513" s="259"/>
      <c r="BK513" s="259"/>
      <c r="BL513" s="259"/>
      <c r="BM513" s="259"/>
      <c r="BN513" s="259"/>
      <c r="BO513" s="259"/>
      <c r="BP513" s="259"/>
      <c r="BQ513" s="259"/>
      <c r="BR513" s="259"/>
      <c r="BS513" s="569"/>
      <c r="BT513" s="569"/>
      <c r="BU513" s="569"/>
      <c r="BV513" s="333" t="s">
        <v>172</v>
      </c>
      <c r="BW513" s="581"/>
      <c r="BX513" s="581"/>
      <c r="BY513" s="331" t="str">
        <f>IF(COUNT(BY489,X524)=2,ROUND(BY489*X524/SUM(X519:X528),#REF!),"")</f>
        <v/>
      </c>
      <c r="BZ513" s="331" t="str">
        <f>IF(COUNT(BZ489,Y524)=2,ROUND(BZ489*Y524/SUM(Y519:Y528),#REF!),"")</f>
        <v/>
      </c>
      <c r="CA513" s="331" t="str">
        <f>IF(COUNT(CA489,Z524)=2,ROUND(CA489*Z524/SUM(Z519:Z528),#REF!),"")</f>
        <v/>
      </c>
      <c r="CB513" s="331" t="str">
        <f>IF(COUNT(CB489,AA524)=2,ROUND(CB489*AA524/SUM(AA519:AA528),#REF!),"")</f>
        <v/>
      </c>
      <c r="CC513" s="331" t="str">
        <f>IF(COUNT(CC489,AB524)=2,ROUND(CC489*AB524/SUM(AB519:AB528),#REF!),"")</f>
        <v/>
      </c>
      <c r="CD513" s="331" t="str">
        <f>IF(COUNT(CD489,AC524)=2,ROUND(CD489*AC524/SUM(AC519:AC528),#REF!),"")</f>
        <v/>
      </c>
      <c r="CE513" s="331" t="str">
        <f>IF(COUNT(CE489,AD524)=2,ROUND(CE489*AD524/SUM(AD519:AD528),#REF!),"")</f>
        <v/>
      </c>
      <c r="CF513" s="331" t="str">
        <f>IF(COUNT(CF489,AE524)=2,ROUND(CF489*AE524/SUM(AE519:AE528),#REF!),"")</f>
        <v/>
      </c>
      <c r="CG513" s="331" t="str">
        <f>IF(COUNT(CG489,AF524)=2,ROUND(CG489*AF524/SUM(AF519:AF528),#REF!),"")</f>
        <v/>
      </c>
      <c r="CH513" s="564" t="str">
        <f>IF(CH512="","",CH512)</f>
        <v>地熱</v>
      </c>
      <c r="CI513" s="564"/>
      <c r="CJ513" s="564"/>
      <c r="CK513" s="564"/>
      <c r="CL513" s="564"/>
      <c r="CM513" s="564"/>
      <c r="CN513" s="564"/>
      <c r="CO513" s="564"/>
      <c r="CP513" s="564"/>
      <c r="CQ513" s="564"/>
      <c r="CR513" s="271"/>
      <c r="CS513" s="271"/>
    </row>
    <row r="514" spans="3:97" s="243" customFormat="1" ht="13.5" customHeight="1">
      <c r="I514" s="257"/>
      <c r="J514" s="257"/>
      <c r="K514" s="257"/>
      <c r="L514" s="257"/>
      <c r="M514" s="257"/>
      <c r="N514" s="257"/>
      <c r="O514" s="257"/>
      <c r="P514" s="257"/>
      <c r="Q514" s="257"/>
      <c r="R514" s="257"/>
      <c r="S514" s="257"/>
      <c r="T514" s="257"/>
      <c r="U514" s="245"/>
      <c r="V514" s="245"/>
      <c r="W514" s="245"/>
      <c r="X514" s="245"/>
      <c r="Y514" s="274"/>
      <c r="Z514" s="274"/>
      <c r="AA514" s="257"/>
      <c r="AB514" s="257"/>
      <c r="AC514" s="257"/>
      <c r="AD514" s="273"/>
      <c r="AE514" s="273"/>
      <c r="AF514" s="245"/>
      <c r="AG514" s="245"/>
      <c r="AH514" s="245"/>
      <c r="AI514" s="271"/>
      <c r="AJ514" s="271"/>
      <c r="AK514" s="271"/>
      <c r="AL514" s="271"/>
      <c r="AM514" s="271"/>
      <c r="AN514" s="271"/>
      <c r="AO514" s="271"/>
      <c r="AP514" s="271"/>
      <c r="AQ514" s="271"/>
      <c r="AR514" s="271"/>
      <c r="AS514" s="271"/>
      <c r="AT514" s="271"/>
      <c r="AU514" s="272"/>
      <c r="AV514" s="257"/>
      <c r="AX514" s="569"/>
      <c r="AY514" s="569"/>
      <c r="AZ514" s="589"/>
      <c r="BA514" s="590"/>
      <c r="BB514" s="590"/>
      <c r="BC514" s="590"/>
      <c r="BD514" s="589"/>
      <c r="BE514" s="585" t="e">
        <f>IF(#REF!="発電事業者","月間送電電力量（GWh）","月間受電電力量（GWh）")</f>
        <v>#REF!</v>
      </c>
      <c r="BF514" s="586"/>
      <c r="BG514" s="331" t="str">
        <f>IF(COUNT(BG490,L524)=2,ROUND(BG490*L524/SUM(L519:L528),#REF!),"")</f>
        <v/>
      </c>
      <c r="BH514" s="331" t="str">
        <f>IF(COUNT(BH490,M524)=2,ROUND(BH490*M524/SUM(M519:M528),#REF!),"")</f>
        <v/>
      </c>
      <c r="BI514" s="331" t="str">
        <f>IF(COUNT(BI490,N524)=2,ROUND(BI490*N524/SUM(N519:N528),#REF!),"")</f>
        <v/>
      </c>
      <c r="BJ514" s="331" t="str">
        <f>IF(COUNT(BJ490,O524)=2,ROUND(BJ490*O524/SUM(O519:O528),#REF!),"")</f>
        <v/>
      </c>
      <c r="BK514" s="331" t="str">
        <f>IF(COUNT(BK490,P524)=2,ROUND(BK490*P524/SUM(P519:P528),#REF!),"")</f>
        <v/>
      </c>
      <c r="BL514" s="331" t="str">
        <f>IF(COUNT(BL490,Q524)=2,ROUND(BL490*Q524/SUM(Q519:Q528),#REF!),"")</f>
        <v/>
      </c>
      <c r="BM514" s="331" t="str">
        <f>IF(COUNT(BM490,R524)=2,ROUND(BM490*R524/SUM(R519:R528),#REF!),"")</f>
        <v/>
      </c>
      <c r="BN514" s="331" t="str">
        <f>IF(COUNT(BN490,S524)=2,ROUND(BN490*S524/SUM(S519:S528),#REF!),"")</f>
        <v/>
      </c>
      <c r="BO514" s="331" t="str">
        <f>IF(COUNT(BO490,T524)=2,ROUND(BO490*T524/SUM(T519:T528),#REF!),"")</f>
        <v/>
      </c>
      <c r="BP514" s="331" t="str">
        <f>IF(COUNT(BP490,U524)=2,ROUND(BP490*U524/SUM(U519:U528),#REF!),"")</f>
        <v/>
      </c>
      <c r="BQ514" s="331" t="str">
        <f>IF(COUNT(BQ490,V524)=2,ROUND(BQ490*V524/SUM(V519:V528),#REF!),"")</f>
        <v/>
      </c>
      <c r="BR514" s="331" t="str">
        <f>IF(COUNT(BR490,W524)=2,ROUND(BR490*W524/SUM(W519:W528),#REF!),"")</f>
        <v/>
      </c>
      <c r="BS514" s="569" t="e">
        <f>IF(#REF!="発電事業者","年間送電電力量（GWh）","年間受電電力量（GWh）")</f>
        <v>#REF!</v>
      </c>
      <c r="BT514" s="569"/>
      <c r="BU514" s="569"/>
      <c r="BV514" s="333" t="s">
        <v>25</v>
      </c>
      <c r="BW514" s="582"/>
      <c r="BX514" s="582"/>
      <c r="BY514" s="331" t="str">
        <f>IF(COUNT(BY490,X524)=2,ROUND(BY490*X524/SUM(X519:X528),#REF!),"")</f>
        <v/>
      </c>
      <c r="BZ514" s="331" t="str">
        <f>IF(COUNT(BZ490,Y524)=2,ROUND(BZ490*Y524/SUM(Y519:Y528),#REF!),"")</f>
        <v/>
      </c>
      <c r="CA514" s="331" t="str">
        <f>IF(COUNT(CA490,Z524)=2,ROUND(CA490*Z524/SUM(Z519:Z528),#REF!),"")</f>
        <v/>
      </c>
      <c r="CB514" s="331" t="str">
        <f>IF(COUNT(CB490,AA524)=2,ROUND(CB490*AA524/SUM(AA519:AA528),#REF!),"")</f>
        <v/>
      </c>
      <c r="CC514" s="331" t="str">
        <f>IF(COUNT(CC490,AB524)=2,ROUND(CC490*AB524/SUM(AB519:AB528),#REF!),"")</f>
        <v/>
      </c>
      <c r="CD514" s="331" t="str">
        <f>IF(COUNT(CD490,AC524)=2,ROUND(CD490*AC524/SUM(AC519:AC528),#REF!),"")</f>
        <v/>
      </c>
      <c r="CE514" s="331" t="str">
        <f>IF(COUNT(CE490,AD524)=2,ROUND(CE490*AD524/SUM(AD519:AD528),#REF!),"")</f>
        <v/>
      </c>
      <c r="CF514" s="331" t="str">
        <f>IF(COUNT(CF490,AE524)=2,ROUND(CF490*AE524/SUM(AE519:AE528),#REF!),"")</f>
        <v/>
      </c>
      <c r="CG514" s="331" t="str">
        <f>IF(COUNT(CG490,AF524)=2,ROUND(CG490*AF524/SUM(AF519:AF528),#REF!),"")</f>
        <v/>
      </c>
      <c r="CH514" s="565" t="str">
        <f>IF(COUNTA(AG524)=0,"",AG524)</f>
        <v/>
      </c>
      <c r="CI514" s="565"/>
      <c r="CJ514" s="565"/>
      <c r="CK514" s="565"/>
      <c r="CL514" s="565"/>
      <c r="CM514" s="565"/>
      <c r="CN514" s="565"/>
      <c r="CO514" s="565"/>
      <c r="CP514" s="565"/>
      <c r="CQ514" s="565"/>
    </row>
    <row r="515" spans="3:97" s="243" customFormat="1" ht="13.5" customHeight="1">
      <c r="C515" s="273"/>
      <c r="D515" s="273"/>
      <c r="E515" s="245"/>
      <c r="F515" s="245"/>
      <c r="G515" s="245"/>
      <c r="H515" s="257"/>
      <c r="I515" s="257"/>
      <c r="J515" s="257"/>
      <c r="K515" s="257"/>
      <c r="L515" s="257"/>
      <c r="M515" s="257"/>
      <c r="N515" s="257"/>
      <c r="O515" s="257"/>
      <c r="P515" s="257"/>
      <c r="Q515" s="257"/>
      <c r="R515" s="257"/>
      <c r="S515" s="257"/>
      <c r="T515" s="257"/>
      <c r="U515" s="257"/>
      <c r="V515" s="257"/>
      <c r="W515" s="257"/>
      <c r="X515" s="257"/>
      <c r="Y515" s="257"/>
      <c r="Z515" s="257"/>
      <c r="AA515" s="257"/>
      <c r="AB515" s="257"/>
      <c r="AC515" s="257"/>
      <c r="AD515" s="257"/>
      <c r="AE515" s="257"/>
      <c r="AF515" s="257"/>
      <c r="AG515" s="257"/>
      <c r="AH515" s="257"/>
      <c r="AI515" s="257"/>
      <c r="AJ515" s="257"/>
      <c r="AK515" s="257"/>
      <c r="AL515" s="257"/>
      <c r="AM515" s="257"/>
      <c r="AN515" s="257"/>
      <c r="AO515" s="257"/>
      <c r="AP515" s="257"/>
      <c r="AQ515" s="257"/>
      <c r="AR515" s="257"/>
      <c r="AS515" s="257"/>
      <c r="AT515" s="257"/>
      <c r="AU515" s="257"/>
      <c r="AV515" s="275"/>
      <c r="AX515" s="569" t="str">
        <f>IF(C525="","",C525)</f>
        <v/>
      </c>
      <c r="AY515" s="569"/>
      <c r="AZ515" s="587" t="str">
        <f>IF(E525="","",E525)</f>
        <v/>
      </c>
      <c r="BA515" s="590" t="str">
        <f ca="1">IF(F525="","",F525)</f>
        <v/>
      </c>
      <c r="BB515" s="590"/>
      <c r="BC515" s="590"/>
      <c r="BD515" s="587" t="str">
        <f>IF(I525="","",I525)</f>
        <v/>
      </c>
      <c r="BE515" s="578" t="e">
        <f>IF(#REF!="発電事業者","送電電力（MW）","受電電力（MW）")</f>
        <v>#REF!</v>
      </c>
      <c r="BF515" s="579"/>
      <c r="BG515" s="331" t="str">
        <f>IF(COUNT(BG488,L525)=2,ROUND(BG488*L525/SUM(L519:L528),#REF!),"")</f>
        <v/>
      </c>
      <c r="BH515" s="331" t="str">
        <f>IF(COUNT(BH488,M525)=2,ROUND(BH488*M525/SUM(M519:M528),#REF!),"")</f>
        <v/>
      </c>
      <c r="BI515" s="331" t="str">
        <f>IF(COUNT(BI488,N525)=2,ROUND(BI488*N525/SUM(N519:N528),#REF!),"")</f>
        <v/>
      </c>
      <c r="BJ515" s="331" t="str">
        <f>IF(COUNT(BJ488,O525)=2,ROUND(BJ488*O525/SUM(O519:O528),#REF!),"")</f>
        <v/>
      </c>
      <c r="BK515" s="331" t="str">
        <f>IF(COUNT(BK488,P525)=2,ROUND(BK488*P525/SUM(P519:P528),#REF!),"")</f>
        <v/>
      </c>
      <c r="BL515" s="331" t="str">
        <f>IF(COUNT(BL488,Q525)=2,ROUND(BL488*Q525/SUM(Q519:Q528),#REF!),"")</f>
        <v/>
      </c>
      <c r="BM515" s="331" t="str">
        <f>IF(COUNT(BM488,R525)=2,ROUND(BM488*R525/SUM(R519:R528),#REF!),"")</f>
        <v/>
      </c>
      <c r="BN515" s="331" t="str">
        <f>IF(COUNT(BN488,S525)=2,ROUND(BN488*S525/SUM(S519:S528),#REF!),"")</f>
        <v/>
      </c>
      <c r="BO515" s="331" t="str">
        <f>IF(COUNT(BO488,T525)=2,ROUND(BO488*T525/SUM(T519:T528),#REF!),"")</f>
        <v/>
      </c>
      <c r="BP515" s="331" t="str">
        <f>IF(COUNT(BP488,U525)=2,ROUND(BP488*U525/SUM(U519:U528),#REF!),"")</f>
        <v/>
      </c>
      <c r="BQ515" s="331" t="str">
        <f>IF(COUNT(BQ488,V525)=2,ROUND(BQ488*V525/SUM(V519:V528),#REF!),"")</f>
        <v/>
      </c>
      <c r="BR515" s="331" t="str">
        <f>IF(COUNT(BR488,W525)=2,ROUND(BR488*W525/SUM(W519:W528),#REF!),"")</f>
        <v/>
      </c>
      <c r="BS515" s="569" t="e">
        <f>IF(#REF!="発電事業者","送電電力（MW）","受電電力（MW）")</f>
        <v>#REF!</v>
      </c>
      <c r="BT515" s="569"/>
      <c r="BU515" s="569"/>
      <c r="BV515" s="333" t="s">
        <v>171</v>
      </c>
      <c r="BW515" s="580"/>
      <c r="BX515" s="580"/>
      <c r="BY515" s="331" t="str">
        <f>IF(COUNT(BY488,X525)=2,ROUND(BY488*X525/SUM(X519:X528),#REF!),"")</f>
        <v/>
      </c>
      <c r="BZ515" s="331" t="str">
        <f>IF(COUNT(BZ488,Y525)=2,ROUND(BZ488*Y525/SUM(Y519:Y528),#REF!),"")</f>
        <v/>
      </c>
      <c r="CA515" s="331" t="str">
        <f>IF(COUNT(CA488,Z525)=2,ROUND(CA488*Z525/SUM(Z519:Z528),#REF!),"")</f>
        <v/>
      </c>
      <c r="CB515" s="331" t="str">
        <f>IF(COUNT(CB488,AA525)=2,ROUND(CB488*AA525/SUM(AA519:AA528),#REF!),"")</f>
        <v/>
      </c>
      <c r="CC515" s="331" t="str">
        <f>IF(COUNT(CC488,AB525)=2,ROUND(CC488*AB525/SUM(AB519:AB528),#REF!),"")</f>
        <v/>
      </c>
      <c r="CD515" s="331" t="str">
        <f>IF(COUNT(CD488,AC525)=2,ROUND(CD488*AC525/SUM(AC519:AC528),#REF!),"")</f>
        <v/>
      </c>
      <c r="CE515" s="331" t="str">
        <f>IF(COUNT(CE488,AD525)=2,ROUND(CE488*AD525/SUM(AD519:AD528),#REF!),"")</f>
        <v/>
      </c>
      <c r="CF515" s="331" t="str">
        <f>IF(COUNT(CF488,AE525)=2,ROUND(CF488*AE525/SUM(AE519:AE528),#REF!),"")</f>
        <v/>
      </c>
      <c r="CG515" s="331" t="str">
        <f>IF(COUNT(CG488,AF525)=2,ROUND(CG488*AF525/SUM(AF519:AF528),#REF!),"")</f>
        <v/>
      </c>
      <c r="CH515" s="563" t="s">
        <v>118</v>
      </c>
      <c r="CI515" s="563"/>
      <c r="CJ515" s="563"/>
      <c r="CK515" s="563"/>
      <c r="CL515" s="563"/>
      <c r="CM515" s="563"/>
      <c r="CN515" s="563"/>
      <c r="CO515" s="563"/>
      <c r="CP515" s="563"/>
      <c r="CQ515" s="563"/>
    </row>
    <row r="516" spans="3:97" s="243" customFormat="1" ht="13.5" customHeight="1">
      <c r="C516" s="241" t="e">
        <f>IF(#REF!="発電事業者","送電相手先諸元","購入相手先諸元")</f>
        <v>#REF!</v>
      </c>
      <c r="D516" s="236"/>
      <c r="E516" s="236"/>
      <c r="F516" s="242">
        <v>0</v>
      </c>
      <c r="G516" s="237" t="s">
        <v>255</v>
      </c>
      <c r="H516" s="236"/>
      <c r="I516" s="236"/>
      <c r="J516" s="236"/>
      <c r="K516" s="236"/>
      <c r="AV516" s="257"/>
      <c r="AX516" s="569"/>
      <c r="AY516" s="569"/>
      <c r="AZ516" s="588"/>
      <c r="BA516" s="590"/>
      <c r="BB516" s="590"/>
      <c r="BC516" s="590"/>
      <c r="BD516" s="588"/>
      <c r="BE516" s="583"/>
      <c r="BF516" s="584"/>
      <c r="BG516" s="259"/>
      <c r="BH516" s="259"/>
      <c r="BI516" s="259"/>
      <c r="BJ516" s="259"/>
      <c r="BK516" s="259"/>
      <c r="BL516" s="259"/>
      <c r="BM516" s="259"/>
      <c r="BN516" s="259"/>
      <c r="BO516" s="259"/>
      <c r="BP516" s="259"/>
      <c r="BQ516" s="259"/>
      <c r="BR516" s="259"/>
      <c r="BS516" s="569"/>
      <c r="BT516" s="569"/>
      <c r="BU516" s="569"/>
      <c r="BV516" s="333" t="s">
        <v>172</v>
      </c>
      <c r="BW516" s="581"/>
      <c r="BX516" s="581"/>
      <c r="BY516" s="331" t="str">
        <f>IF(COUNT(BY489,X525)=2,ROUND(BY489*X525/SUM(X519:X528),#REF!),"")</f>
        <v/>
      </c>
      <c r="BZ516" s="331" t="str">
        <f>IF(COUNT(BZ489,Y525)=2,ROUND(BZ489*Y525/SUM(Y519:Y528),#REF!),"")</f>
        <v/>
      </c>
      <c r="CA516" s="331" t="str">
        <f>IF(COUNT(CA489,Z525)=2,ROUND(CA489*Z525/SUM(Z519:Z528),#REF!),"")</f>
        <v/>
      </c>
      <c r="CB516" s="331" t="str">
        <f>IF(COUNT(CB489,AA525)=2,ROUND(CB489*AA525/SUM(AA519:AA528),#REF!),"")</f>
        <v/>
      </c>
      <c r="CC516" s="331" t="str">
        <f>IF(COUNT(CC489,AB525)=2,ROUND(CC489*AB525/SUM(AB519:AB528),#REF!),"")</f>
        <v/>
      </c>
      <c r="CD516" s="331" t="str">
        <f>IF(COUNT(CD489,AC525)=2,ROUND(CD489*AC525/SUM(AC519:AC528),#REF!),"")</f>
        <v/>
      </c>
      <c r="CE516" s="331" t="str">
        <f>IF(COUNT(CE489,AD525)=2,ROUND(CE489*AD525/SUM(AD519:AD528),#REF!),"")</f>
        <v/>
      </c>
      <c r="CF516" s="331" t="str">
        <f>IF(COUNT(CF489,AE525)=2,ROUND(CF489*AE525/SUM(AE519:AE528),#REF!),"")</f>
        <v/>
      </c>
      <c r="CG516" s="331" t="str">
        <f>IF(COUNT(CG489,AF525)=2,ROUND(CG489*AF525/SUM(AF519:AF528),#REF!),"")</f>
        <v/>
      </c>
      <c r="CH516" s="564" t="str">
        <f>IF(CH515="","",CH515)</f>
        <v>地熱</v>
      </c>
      <c r="CI516" s="564"/>
      <c r="CJ516" s="564"/>
      <c r="CK516" s="564"/>
      <c r="CL516" s="564"/>
      <c r="CM516" s="564"/>
      <c r="CN516" s="564"/>
      <c r="CO516" s="564"/>
      <c r="CP516" s="564"/>
      <c r="CQ516" s="564"/>
    </row>
    <row r="517" spans="3:97" s="243" customFormat="1" ht="13.5" customHeight="1">
      <c r="C517" s="594" t="s">
        <v>200</v>
      </c>
      <c r="D517" s="594"/>
      <c r="E517" s="594" t="s">
        <v>201</v>
      </c>
      <c r="F517" s="594" t="s">
        <v>202</v>
      </c>
      <c r="G517" s="594"/>
      <c r="H517" s="594"/>
      <c r="I517" s="595" t="s">
        <v>203</v>
      </c>
      <c r="J517" s="597" t="e">
        <f>IF(#REF!="発電事業者","送電先","購入先")</f>
        <v>#REF!</v>
      </c>
      <c r="K517" s="598"/>
      <c r="L517" s="601" t="e">
        <f>DATE(#REF!,1,1)</f>
        <v>#REF!</v>
      </c>
      <c r="M517" s="602"/>
      <c r="N517" s="602"/>
      <c r="O517" s="602"/>
      <c r="P517" s="602"/>
      <c r="Q517" s="602"/>
      <c r="R517" s="602"/>
      <c r="S517" s="602"/>
      <c r="T517" s="602"/>
      <c r="U517" s="602"/>
      <c r="V517" s="602"/>
      <c r="W517" s="603"/>
      <c r="X517" s="592" t="e">
        <f>DATE(#REF!+1,1,1)</f>
        <v>#REF!</v>
      </c>
      <c r="Y517" s="592" t="e">
        <f>DATE(#REF!+2,1,1)</f>
        <v>#REF!</v>
      </c>
      <c r="Z517" s="592" t="e">
        <f>DATE(#REF!+3,1,1)</f>
        <v>#REF!</v>
      </c>
      <c r="AA517" s="592" t="e">
        <f>DATE(#REF!+4,1,1)</f>
        <v>#REF!</v>
      </c>
      <c r="AB517" s="592" t="e">
        <f>DATE(#REF!+5,1,1)</f>
        <v>#REF!</v>
      </c>
      <c r="AC517" s="592" t="e">
        <f>DATE(#REF!+6,1,1)</f>
        <v>#REF!</v>
      </c>
      <c r="AD517" s="592" t="e">
        <f>DATE(#REF!+7,1,1)</f>
        <v>#REF!</v>
      </c>
      <c r="AE517" s="592" t="e">
        <f>DATE(#REF!+8,1,1)</f>
        <v>#REF!</v>
      </c>
      <c r="AF517" s="592" t="e">
        <f>DATE(#REF!+9,1,1)</f>
        <v>#REF!</v>
      </c>
      <c r="AG517" s="594" t="s">
        <v>253</v>
      </c>
      <c r="AH517" s="594"/>
      <c r="AI517" s="594"/>
      <c r="AJ517" s="594"/>
      <c r="AK517" s="594"/>
      <c r="AL517" s="594"/>
      <c r="AM517" s="594"/>
      <c r="AN517" s="594"/>
      <c r="AO517" s="594"/>
      <c r="AP517" s="594"/>
      <c r="AV517" s="275"/>
      <c r="AX517" s="569"/>
      <c r="AY517" s="569"/>
      <c r="AZ517" s="589"/>
      <c r="BA517" s="590"/>
      <c r="BB517" s="590"/>
      <c r="BC517" s="590"/>
      <c r="BD517" s="589"/>
      <c r="BE517" s="585" t="e">
        <f>IF(#REF!="発電事業者","月間送電電力量（GWh）","月間受電電力量（GWh）")</f>
        <v>#REF!</v>
      </c>
      <c r="BF517" s="586"/>
      <c r="BG517" s="331" t="str">
        <f>IF(COUNT(BG490,L525)=2,ROUND(BG490*L525/SUM(L519:L528),#REF!),"")</f>
        <v/>
      </c>
      <c r="BH517" s="331" t="str">
        <f>IF(COUNT(BH490,M525)=2,ROUND(BH490*M525/SUM(M519:M528),#REF!),"")</f>
        <v/>
      </c>
      <c r="BI517" s="331" t="str">
        <f>IF(COUNT(BI490,N525)=2,ROUND(BI490*N525/SUM(N519:N528),#REF!),"")</f>
        <v/>
      </c>
      <c r="BJ517" s="331" t="str">
        <f>IF(COUNT(BJ490,O525)=2,ROUND(BJ490*O525/SUM(O519:O528),#REF!),"")</f>
        <v/>
      </c>
      <c r="BK517" s="331" t="str">
        <f>IF(COUNT(BK490,P525)=2,ROUND(BK490*P525/SUM(P519:P528),#REF!),"")</f>
        <v/>
      </c>
      <c r="BL517" s="331" t="str">
        <f>IF(COUNT(BL490,Q525)=2,ROUND(BL490*Q525/SUM(Q519:Q528),#REF!),"")</f>
        <v/>
      </c>
      <c r="BM517" s="331" t="str">
        <f>IF(COUNT(BM490,R525)=2,ROUND(BM490*R525/SUM(R519:R528),#REF!),"")</f>
        <v/>
      </c>
      <c r="BN517" s="331" t="str">
        <f>IF(COUNT(BN490,S525)=2,ROUND(BN490*S525/SUM(S519:S528),#REF!),"")</f>
        <v/>
      </c>
      <c r="BO517" s="331" t="str">
        <f>IF(COUNT(BO490,T525)=2,ROUND(BO490*T525/SUM(T519:T528),#REF!),"")</f>
        <v/>
      </c>
      <c r="BP517" s="331" t="str">
        <f>IF(COUNT(BP490,U525)=2,ROUND(BP490*U525/SUM(U519:U528),#REF!),"")</f>
        <v/>
      </c>
      <c r="BQ517" s="331" t="str">
        <f>IF(COUNT(BQ490,V525)=2,ROUND(BQ490*V525/SUM(V519:V528),#REF!),"")</f>
        <v/>
      </c>
      <c r="BR517" s="331" t="str">
        <f>IF(COUNT(BR490,W525)=2,ROUND(BR490*W525/SUM(W519:W528),#REF!),"")</f>
        <v/>
      </c>
      <c r="BS517" s="569" t="e">
        <f>IF(#REF!="発電事業者","年間送電電力量（GWh）","年間受電電力量（GWh）")</f>
        <v>#REF!</v>
      </c>
      <c r="BT517" s="569"/>
      <c r="BU517" s="569"/>
      <c r="BV517" s="333" t="s">
        <v>25</v>
      </c>
      <c r="BW517" s="582"/>
      <c r="BX517" s="582"/>
      <c r="BY517" s="331" t="str">
        <f>IF(COUNT(BY490,X525)=2,ROUND(BY490*X525/SUM(X519:X528),#REF!),"")</f>
        <v/>
      </c>
      <c r="BZ517" s="331" t="str">
        <f>IF(COUNT(BZ490,Y525)=2,ROUND(BZ490*Y525/SUM(Y519:Y528),#REF!),"")</f>
        <v/>
      </c>
      <c r="CA517" s="331" t="str">
        <f>IF(COUNT(CA490,Z525)=2,ROUND(CA490*Z525/SUM(Z519:Z528),#REF!),"")</f>
        <v/>
      </c>
      <c r="CB517" s="331" t="str">
        <f>IF(COUNT(CB490,AA525)=2,ROUND(CB490*AA525/SUM(AA519:AA528),#REF!),"")</f>
        <v/>
      </c>
      <c r="CC517" s="331" t="str">
        <f>IF(COUNT(CC490,AB525)=2,ROUND(CC490*AB525/SUM(AB519:AB528),#REF!),"")</f>
        <v/>
      </c>
      <c r="CD517" s="331" t="str">
        <f>IF(COUNT(CD490,AC525)=2,ROUND(CD490*AC525/SUM(AC519:AC528),#REF!),"")</f>
        <v/>
      </c>
      <c r="CE517" s="331" t="str">
        <f>IF(COUNT(CE490,AD525)=2,ROUND(CE490*AD525/SUM(AD519:AD528),#REF!),"")</f>
        <v/>
      </c>
      <c r="CF517" s="331" t="str">
        <f>IF(COUNT(CF490,AE525)=2,ROUND(CF490*AE525/SUM(AE519:AE528),#REF!),"")</f>
        <v/>
      </c>
      <c r="CG517" s="331" t="str">
        <f>IF(COUNT(CG490,AF525)=2,ROUND(CG490*AF525/SUM(AF519:AF528),#REF!),"")</f>
        <v/>
      </c>
      <c r="CH517" s="565" t="str">
        <f>IF(COUNTA(AG525)=0,"",AG525)</f>
        <v/>
      </c>
      <c r="CI517" s="565"/>
      <c r="CJ517" s="565"/>
      <c r="CK517" s="565"/>
      <c r="CL517" s="565"/>
      <c r="CM517" s="565"/>
      <c r="CN517" s="565"/>
      <c r="CO517" s="565"/>
      <c r="CP517" s="565"/>
      <c r="CQ517" s="565"/>
    </row>
    <row r="518" spans="3:97" s="243" customFormat="1" ht="13.5" customHeight="1">
      <c r="C518" s="594"/>
      <c r="D518" s="594"/>
      <c r="E518" s="594"/>
      <c r="F518" s="594"/>
      <c r="G518" s="594"/>
      <c r="H518" s="594"/>
      <c r="I518" s="596"/>
      <c r="J518" s="599"/>
      <c r="K518" s="600"/>
      <c r="L518" s="320" t="s">
        <v>194</v>
      </c>
      <c r="M518" s="320" t="s">
        <v>195</v>
      </c>
      <c r="N518" s="320" t="s">
        <v>161</v>
      </c>
      <c r="O518" s="320" t="s">
        <v>162</v>
      </c>
      <c r="P518" s="320" t="s">
        <v>163</v>
      </c>
      <c r="Q518" s="320" t="s">
        <v>164</v>
      </c>
      <c r="R518" s="320" t="s">
        <v>165</v>
      </c>
      <c r="S518" s="320" t="s">
        <v>166</v>
      </c>
      <c r="T518" s="320" t="s">
        <v>167</v>
      </c>
      <c r="U518" s="320" t="s">
        <v>168</v>
      </c>
      <c r="V518" s="320" t="s">
        <v>169</v>
      </c>
      <c r="W518" s="320" t="s">
        <v>170</v>
      </c>
      <c r="X518" s="593">
        <v>43101</v>
      </c>
      <c r="Y518" s="593">
        <v>43466</v>
      </c>
      <c r="Z518" s="593">
        <v>43831</v>
      </c>
      <c r="AA518" s="593">
        <v>44197</v>
      </c>
      <c r="AB518" s="593">
        <v>44562</v>
      </c>
      <c r="AC518" s="593">
        <v>44927</v>
      </c>
      <c r="AD518" s="593">
        <v>45292</v>
      </c>
      <c r="AE518" s="593">
        <v>45658</v>
      </c>
      <c r="AF518" s="593">
        <v>46023</v>
      </c>
      <c r="AG518" s="594"/>
      <c r="AH518" s="594"/>
      <c r="AI518" s="594"/>
      <c r="AJ518" s="594"/>
      <c r="AK518" s="594"/>
      <c r="AL518" s="594"/>
      <c r="AM518" s="594"/>
      <c r="AN518" s="594"/>
      <c r="AO518" s="594"/>
      <c r="AP518" s="594"/>
      <c r="AV518" s="275"/>
      <c r="AX518" s="569" t="str">
        <f>IF(C526="","",C526)</f>
        <v/>
      </c>
      <c r="AY518" s="569"/>
      <c r="AZ518" s="587" t="str">
        <f>IF(E526="","",E526)</f>
        <v/>
      </c>
      <c r="BA518" s="590" t="str">
        <f ca="1">IF(F526="","",F526)</f>
        <v/>
      </c>
      <c r="BB518" s="590"/>
      <c r="BC518" s="590"/>
      <c r="BD518" s="587" t="str">
        <f>IF(I526="","",I526)</f>
        <v/>
      </c>
      <c r="BE518" s="578" t="e">
        <f>IF(#REF!="発電事業者","送電電力（MW）","受電電力（MW）")</f>
        <v>#REF!</v>
      </c>
      <c r="BF518" s="579"/>
      <c r="BG518" s="331" t="str">
        <f>IF(COUNT(BG488,L526)=2,ROUND(BG488*L526/SUM(L519:L528),#REF!),"")</f>
        <v/>
      </c>
      <c r="BH518" s="331" t="str">
        <f>IF(COUNT(BH488,M526)=2,ROUND(BH488*M526/SUM(M519:M528),#REF!),"")</f>
        <v/>
      </c>
      <c r="BI518" s="331" t="str">
        <f>IF(COUNT(BI488,N526)=2,ROUND(BI488*N526/SUM(N519:N528),#REF!),"")</f>
        <v/>
      </c>
      <c r="BJ518" s="331" t="str">
        <f>IF(COUNT(BJ488,O526)=2,ROUND(BJ488*O526/SUM(O519:O528),#REF!),"")</f>
        <v/>
      </c>
      <c r="BK518" s="331" t="str">
        <f>IF(COUNT(BK488,P526)=2,ROUND(BK488*P526/SUM(P519:P528),#REF!),"")</f>
        <v/>
      </c>
      <c r="BL518" s="331" t="str">
        <f>IF(COUNT(BL488,Q526)=2,ROUND(BL488*Q526/SUM(Q519:Q528),#REF!),"")</f>
        <v/>
      </c>
      <c r="BM518" s="331" t="str">
        <f>IF(COUNT(BM488,R526)=2,ROUND(BM488*R526/SUM(R519:R528),#REF!),"")</f>
        <v/>
      </c>
      <c r="BN518" s="331" t="str">
        <f>IF(COUNT(BN488,S526)=2,ROUND(BN488*S526/SUM(S519:S528),#REF!),"")</f>
        <v/>
      </c>
      <c r="BO518" s="331" t="str">
        <f>IF(COUNT(BO488,T526)=2,ROUND(BO488*T526/SUM(T519:T528),#REF!),"")</f>
        <v/>
      </c>
      <c r="BP518" s="331" t="str">
        <f>IF(COUNT(BP488,U526)=2,ROUND(BP488*U526/SUM(U519:U528),#REF!),"")</f>
        <v/>
      </c>
      <c r="BQ518" s="331" t="str">
        <f>IF(COUNT(BQ488,V526)=2,ROUND(BQ488*V526/SUM(V519:V528),#REF!),"")</f>
        <v/>
      </c>
      <c r="BR518" s="331" t="str">
        <f>IF(COUNT(BR488,W526)=2,ROUND(BR488*W526/SUM(W519:W528),#REF!),"")</f>
        <v/>
      </c>
      <c r="BS518" s="569" t="e">
        <f>IF(#REF!="発電事業者","送電電力（MW）","受電電力（MW）")</f>
        <v>#REF!</v>
      </c>
      <c r="BT518" s="569"/>
      <c r="BU518" s="569"/>
      <c r="BV518" s="333" t="s">
        <v>171</v>
      </c>
      <c r="BW518" s="580"/>
      <c r="BX518" s="580"/>
      <c r="BY518" s="331" t="str">
        <f>IF(COUNT(BY488,X526)=2,ROUND(BY488*X526/SUM(X519:X528),#REF!),"")</f>
        <v/>
      </c>
      <c r="BZ518" s="331" t="str">
        <f>IF(COUNT(BZ488,Y526)=2,ROUND(BZ488*Y526/SUM(Y519:Y528),#REF!),"")</f>
        <v/>
      </c>
      <c r="CA518" s="331" t="str">
        <f>IF(COUNT(CA488,Z526)=2,ROUND(CA488*Z526/SUM(Z519:Z528),#REF!),"")</f>
        <v/>
      </c>
      <c r="CB518" s="331" t="str">
        <f>IF(COUNT(CB488,AA526)=2,ROUND(CB488*AA526/SUM(AA519:AA528),#REF!),"")</f>
        <v/>
      </c>
      <c r="CC518" s="331" t="str">
        <f>IF(COUNT(CC488,AB526)=2,ROUND(CC488*AB526/SUM(AB519:AB528),#REF!),"")</f>
        <v/>
      </c>
      <c r="CD518" s="331" t="str">
        <f>IF(COUNT(CD488,AC526)=2,ROUND(CD488*AC526/SUM(AC519:AC528),#REF!),"")</f>
        <v/>
      </c>
      <c r="CE518" s="331" t="str">
        <f>IF(COUNT(CE488,AD526)=2,ROUND(CE488*AD526/SUM(AD519:AD528),#REF!),"")</f>
        <v/>
      </c>
      <c r="CF518" s="331" t="str">
        <f>IF(COUNT(CF488,AE526)=2,ROUND(CF488*AE526/SUM(AE519:AE528),#REF!),"")</f>
        <v/>
      </c>
      <c r="CG518" s="331" t="str">
        <f>IF(COUNT(CG488,AF526)=2,ROUND(CG488*AF526/SUM(AF519:AF528),#REF!),"")</f>
        <v/>
      </c>
      <c r="CH518" s="563" t="s">
        <v>118</v>
      </c>
      <c r="CI518" s="563"/>
      <c r="CJ518" s="563"/>
      <c r="CK518" s="563"/>
      <c r="CL518" s="563"/>
      <c r="CM518" s="563"/>
      <c r="CN518" s="563"/>
      <c r="CO518" s="563"/>
      <c r="CP518" s="563"/>
      <c r="CQ518" s="563"/>
    </row>
    <row r="519" spans="3:97" s="243" customFormat="1" ht="13.5" customHeight="1">
      <c r="C519" s="568"/>
      <c r="D519" s="568"/>
      <c r="E519" s="332"/>
      <c r="F519" s="569" t="str">
        <f ca="1">IF(E519="","",VLOOKUP(E519,INDIRECT(AR519),2,FALSE))</f>
        <v/>
      </c>
      <c r="G519" s="569"/>
      <c r="H519" s="569"/>
      <c r="I519" s="333" t="str">
        <f>IF(E519="","",E483)</f>
        <v/>
      </c>
      <c r="J519" s="569" t="e">
        <f>J517&amp;"１"</f>
        <v>#REF!</v>
      </c>
      <c r="K519" s="569"/>
      <c r="L519" s="277">
        <f t="shared" ref="L519:W519" si="31">IF($F516=0,IF(100-SUM(L520:L528)=0,"",100-SUM(L520:L528)),IF(H493-SUM(L520:L528)=0,"",H493-SUM(L520:L528)))</f>
        <v>100</v>
      </c>
      <c r="M519" s="277">
        <f t="shared" si="31"/>
        <v>100</v>
      </c>
      <c r="N519" s="277">
        <f t="shared" si="31"/>
        <v>100</v>
      </c>
      <c r="O519" s="277">
        <f t="shared" si="31"/>
        <v>100</v>
      </c>
      <c r="P519" s="277">
        <f t="shared" si="31"/>
        <v>100</v>
      </c>
      <c r="Q519" s="277">
        <f t="shared" si="31"/>
        <v>100</v>
      </c>
      <c r="R519" s="277">
        <f t="shared" si="31"/>
        <v>100</v>
      </c>
      <c r="S519" s="277">
        <f t="shared" si="31"/>
        <v>100</v>
      </c>
      <c r="T519" s="277">
        <f t="shared" si="31"/>
        <v>100</v>
      </c>
      <c r="U519" s="277">
        <f t="shared" si="31"/>
        <v>100</v>
      </c>
      <c r="V519" s="277">
        <f t="shared" si="31"/>
        <v>100</v>
      </c>
      <c r="W519" s="277">
        <f t="shared" si="31"/>
        <v>100</v>
      </c>
      <c r="X519" s="277">
        <f>IF($F516=0,IF(100-SUM(X520:X528)=0,"",100-SUM(X520:X528)),IF(H495-SUM(X520:X528)=0,"",H495-SUM(X520:X528)))</f>
        <v>100</v>
      </c>
      <c r="Y519" s="277">
        <f>IF($F516=0,IF(100-SUM(Y520:Y528)=0,"",100-SUM(Y520:Y528)),IF(H497-SUM(Y520:Y528)=0,"",H497-SUM(Y520:Y528)))</f>
        <v>100</v>
      </c>
      <c r="Z519" s="277">
        <f>IF($F516=0,IF(100-SUM(Z520:Z528)=0,"",100-SUM(Z520:Z528)),IF(H499-SUM(Z520:Z528)=0,"",H499-SUM(Z520:Z528)))</f>
        <v>100</v>
      </c>
      <c r="AA519" s="277">
        <f>IF($F516=0,IF(100-SUM(AA520:AA528)=0,"",100-SUM(AA520:AA528)),IF(H501-SUM(AA520:AA528)=0,"",H501-SUM(AA520:AA528)))</f>
        <v>100</v>
      </c>
      <c r="AB519" s="277">
        <f>IF($F516=0,IF(100-SUM(AB520:AB528)=0,"",100-SUM(AB520:AB528)),IF(H503-SUM(AB520:AB528)=0,"",H503-SUM(AB520:AB528)))</f>
        <v>100</v>
      </c>
      <c r="AC519" s="277">
        <f>IF($F516=0,IF(100-SUM(AC520:AC528)=0,"",100-SUM(AC520:AC528)),IF(H505-SUM(AC520:AC528)=0,"",H505-SUM(AC520:AC528)))</f>
        <v>100</v>
      </c>
      <c r="AD519" s="277">
        <f>IF($F516=0,IF(100-SUM(AD520:AD528)=0,"",100-SUM(AD520:AD528)),IF(H507-SUM(AD520:AD528)=0,"",H507-SUM(AD520:AD528)))</f>
        <v>100</v>
      </c>
      <c r="AE519" s="277">
        <f>IF($F516=0,IF(100-SUM(AE520:AE528)=0,"",100-SUM(AE520:AE528)),IF(H509-SUM(AE520:AE528)=0,"",H509-SUM(AE520:AE528)))</f>
        <v>100</v>
      </c>
      <c r="AF519" s="277">
        <f>IF($F516=0,IF(100-SUM(AF520:AF528)=0,"",100-SUM(AF520:AF528)),IF(H511-SUM(AF520:AF528)=0,"",H511-SUM(AF520:AF528)))</f>
        <v>100</v>
      </c>
      <c r="AG519" s="570"/>
      <c r="AH519" s="570"/>
      <c r="AI519" s="570"/>
      <c r="AJ519" s="570"/>
      <c r="AK519" s="570"/>
      <c r="AL519" s="570"/>
      <c r="AM519" s="570"/>
      <c r="AN519" s="570"/>
      <c r="AO519" s="570"/>
      <c r="AP519" s="570"/>
      <c r="AR519" s="591" t="b">
        <f t="shared" ref="AR519:AR528" si="32">IF(C519="発電事業者","事業者リスト一覧!D3:E1002", IF(C519="小売電気事業者","事業者リスト一覧!J3:K1002", IF(C519="一般送配電事業者","事業者リスト一覧!G3:H13", IF(C519="送電事業者","事業者リスト一覧!G16:H21", IF(C519="特定送配電事業者","事業者リスト一覧!G24:H44", IF(C519="登録特定送配電事業者","事業者リスト一覧!G47:H87", IF(C519="その他事業者","事業者リスト一覧!G90:H100")))))))</f>
        <v>0</v>
      </c>
      <c r="AS519" s="591"/>
      <c r="AT519" s="591"/>
      <c r="AU519" s="281" t="s">
        <v>160</v>
      </c>
      <c r="AV519" s="275"/>
      <c r="AX519" s="569"/>
      <c r="AY519" s="569"/>
      <c r="AZ519" s="588"/>
      <c r="BA519" s="590"/>
      <c r="BB519" s="590"/>
      <c r="BC519" s="590"/>
      <c r="BD519" s="588"/>
      <c r="BE519" s="583"/>
      <c r="BF519" s="584"/>
      <c r="BG519" s="259"/>
      <c r="BH519" s="259"/>
      <c r="BI519" s="259"/>
      <c r="BJ519" s="259"/>
      <c r="BK519" s="259"/>
      <c r="BL519" s="259"/>
      <c r="BM519" s="259"/>
      <c r="BN519" s="259"/>
      <c r="BO519" s="259"/>
      <c r="BP519" s="259"/>
      <c r="BQ519" s="259"/>
      <c r="BR519" s="259"/>
      <c r="BS519" s="569"/>
      <c r="BT519" s="569"/>
      <c r="BU519" s="569"/>
      <c r="BV519" s="333" t="s">
        <v>172</v>
      </c>
      <c r="BW519" s="581"/>
      <c r="BX519" s="581"/>
      <c r="BY519" s="331" t="str">
        <f>IF(COUNT(BY489,X526)=2,ROUND(BY489*X526/SUM(X519:X528),#REF!),"")</f>
        <v/>
      </c>
      <c r="BZ519" s="331" t="str">
        <f>IF(COUNT(BZ489,Y526)=2,ROUND(BZ489*Y526/SUM(Y519:Y528),#REF!),"")</f>
        <v/>
      </c>
      <c r="CA519" s="331" t="str">
        <f>IF(COUNT(CA489,Z526)=2,ROUND(CA489*Z526/SUM(Z519:Z528),#REF!),"")</f>
        <v/>
      </c>
      <c r="CB519" s="331" t="str">
        <f>IF(COUNT(CB489,AA526)=2,ROUND(CB489*AA526/SUM(AA519:AA528),#REF!),"")</f>
        <v/>
      </c>
      <c r="CC519" s="331" t="str">
        <f>IF(COUNT(CC489,AB526)=2,ROUND(CC489*AB526/SUM(AB519:AB528),#REF!),"")</f>
        <v/>
      </c>
      <c r="CD519" s="331" t="str">
        <f>IF(COUNT(CD489,AC526)=2,ROUND(CD489*AC526/SUM(AC519:AC528),#REF!),"")</f>
        <v/>
      </c>
      <c r="CE519" s="331" t="str">
        <f>IF(COUNT(CE489,AD526)=2,ROUND(CE489*AD526/SUM(AD519:AD528),#REF!),"")</f>
        <v/>
      </c>
      <c r="CF519" s="331" t="str">
        <f>IF(COUNT(CF489,AE526)=2,ROUND(CF489*AE526/SUM(AE519:AE528),#REF!),"")</f>
        <v/>
      </c>
      <c r="CG519" s="331" t="str">
        <f>IF(COUNT(CG489,AF526)=2,ROUND(CG489*AF526/SUM(AF519:AF528),#REF!),"")</f>
        <v/>
      </c>
      <c r="CH519" s="564" t="str">
        <f>IF(CH518="","",CH518)</f>
        <v>地熱</v>
      </c>
      <c r="CI519" s="564"/>
      <c r="CJ519" s="564"/>
      <c r="CK519" s="564"/>
      <c r="CL519" s="564"/>
      <c r="CM519" s="564"/>
      <c r="CN519" s="564"/>
      <c r="CO519" s="564"/>
      <c r="CP519" s="564"/>
      <c r="CQ519" s="564"/>
    </row>
    <row r="520" spans="3:97" s="243" customFormat="1" ht="13.5" customHeight="1">
      <c r="C520" s="568"/>
      <c r="D520" s="568"/>
      <c r="E520" s="332"/>
      <c r="F520" s="569" t="str">
        <f t="shared" ref="F520:F527" ca="1" si="33">IF(E520="","",VLOOKUP(E520,INDIRECT(AR520),2,FALSE))</f>
        <v/>
      </c>
      <c r="G520" s="569"/>
      <c r="H520" s="569"/>
      <c r="I520" s="333" t="str">
        <f>IF(E520="","",E483)</f>
        <v/>
      </c>
      <c r="J520" s="569" t="e">
        <f>J517&amp;"２"</f>
        <v>#REF!</v>
      </c>
      <c r="K520" s="569"/>
      <c r="L520" s="308"/>
      <c r="M520" s="308"/>
      <c r="N520" s="308"/>
      <c r="O520" s="308"/>
      <c r="P520" s="308"/>
      <c r="Q520" s="308"/>
      <c r="R520" s="308"/>
      <c r="S520" s="308"/>
      <c r="T520" s="308"/>
      <c r="U520" s="308"/>
      <c r="V520" s="308"/>
      <c r="W520" s="308"/>
      <c r="X520" s="308"/>
      <c r="Y520" s="308"/>
      <c r="Z520" s="308"/>
      <c r="AA520" s="308"/>
      <c r="AB520" s="308"/>
      <c r="AC520" s="308"/>
      <c r="AD520" s="308"/>
      <c r="AE520" s="308"/>
      <c r="AF520" s="308"/>
      <c r="AG520" s="570"/>
      <c r="AH520" s="570"/>
      <c r="AI520" s="570"/>
      <c r="AJ520" s="570"/>
      <c r="AK520" s="570"/>
      <c r="AL520" s="570"/>
      <c r="AM520" s="570"/>
      <c r="AN520" s="570"/>
      <c r="AO520" s="570"/>
      <c r="AP520" s="570"/>
      <c r="AR520" s="571" t="b">
        <f t="shared" si="32"/>
        <v>0</v>
      </c>
      <c r="AS520" s="571"/>
      <c r="AT520" s="571"/>
      <c r="AU520" s="282" t="s">
        <v>160</v>
      </c>
      <c r="AV520" s="275"/>
      <c r="AX520" s="569"/>
      <c r="AY520" s="569"/>
      <c r="AZ520" s="589"/>
      <c r="BA520" s="590"/>
      <c r="BB520" s="590"/>
      <c r="BC520" s="590"/>
      <c r="BD520" s="589"/>
      <c r="BE520" s="585" t="e">
        <f>IF(#REF!="発電事業者","月間送電電力量（GWh）","月間受電電力量（GWh）")</f>
        <v>#REF!</v>
      </c>
      <c r="BF520" s="586"/>
      <c r="BG520" s="331" t="str">
        <f>IF(COUNT(BG490,L526)=2,ROUND(BG490*L526/SUM(L519:L528),#REF!),"")</f>
        <v/>
      </c>
      <c r="BH520" s="331" t="str">
        <f>IF(COUNT(BH490,M526)=2,ROUND(BH490*M526/SUM(M519:M528),#REF!),"")</f>
        <v/>
      </c>
      <c r="BI520" s="331" t="str">
        <f>IF(COUNT(BI490,N526)=2,ROUND(BI490*N526/SUM(N519:N528),#REF!),"")</f>
        <v/>
      </c>
      <c r="BJ520" s="331" t="str">
        <f>IF(COUNT(BJ490,O526)=2,ROUND(BJ490*O526/SUM(O519:O528),#REF!),"")</f>
        <v/>
      </c>
      <c r="BK520" s="331" t="str">
        <f>IF(COUNT(BK490,P526)=2,ROUND(BK490*P526/SUM(P519:P528),#REF!),"")</f>
        <v/>
      </c>
      <c r="BL520" s="331" t="str">
        <f>IF(COUNT(BL490,Q526)=2,ROUND(BL490*Q526/SUM(Q519:Q528),#REF!),"")</f>
        <v/>
      </c>
      <c r="BM520" s="331" t="str">
        <f>IF(COUNT(BM490,R526)=2,ROUND(BM490*R526/SUM(R519:R528),#REF!),"")</f>
        <v/>
      </c>
      <c r="BN520" s="331" t="str">
        <f>IF(COUNT(BN490,S526)=2,ROUND(BN490*S526/SUM(S519:S528),#REF!),"")</f>
        <v/>
      </c>
      <c r="BO520" s="331" t="str">
        <f>IF(COUNT(BO490,T526)=2,ROUND(BO490*T526/SUM(T519:T528),#REF!),"")</f>
        <v/>
      </c>
      <c r="BP520" s="331" t="str">
        <f>IF(COUNT(BP490,U526)=2,ROUND(BP490*U526/SUM(U519:U528),#REF!),"")</f>
        <v/>
      </c>
      <c r="BQ520" s="331" t="str">
        <f>IF(COUNT(BQ490,V526)=2,ROUND(BQ490*V526/SUM(V519:V528),#REF!),"")</f>
        <v/>
      </c>
      <c r="BR520" s="331" t="str">
        <f>IF(COUNT(BR490,W526)=2,ROUND(BR490*W526/SUM(W519:W528),#REF!),"")</f>
        <v/>
      </c>
      <c r="BS520" s="569" t="e">
        <f>IF(#REF!="発電事業者","年間送電電力量（GWh）","年間受電電力量（GWh）")</f>
        <v>#REF!</v>
      </c>
      <c r="BT520" s="569"/>
      <c r="BU520" s="569"/>
      <c r="BV520" s="333" t="s">
        <v>25</v>
      </c>
      <c r="BW520" s="582"/>
      <c r="BX520" s="582"/>
      <c r="BY520" s="331" t="str">
        <f>IF(COUNT(BY490,X526)=2,ROUND(BY490*X526/SUM(X519:X528),#REF!),"")</f>
        <v/>
      </c>
      <c r="BZ520" s="331" t="str">
        <f>IF(COUNT(BZ490,Y526)=2,ROUND(BZ490*Y526/SUM(Y519:Y528),#REF!),"")</f>
        <v/>
      </c>
      <c r="CA520" s="331" t="str">
        <f>IF(COUNT(CA490,Z526)=2,ROUND(CA490*Z526/SUM(Z519:Z528),#REF!),"")</f>
        <v/>
      </c>
      <c r="CB520" s="331" t="str">
        <f>IF(COUNT(CB490,AA526)=2,ROUND(CB490*AA526/SUM(AA519:AA528),#REF!),"")</f>
        <v/>
      </c>
      <c r="CC520" s="331" t="str">
        <f>IF(COUNT(CC490,AB526)=2,ROUND(CC490*AB526/SUM(AB519:AB528),#REF!),"")</f>
        <v/>
      </c>
      <c r="CD520" s="331" t="str">
        <f>IF(COUNT(CD490,AC526)=2,ROUND(CD490*AC526/SUM(AC519:AC528),#REF!),"")</f>
        <v/>
      </c>
      <c r="CE520" s="331" t="str">
        <f>IF(COUNT(CE490,AD526)=2,ROUND(CE490*AD526/SUM(AD519:AD528),#REF!),"")</f>
        <v/>
      </c>
      <c r="CF520" s="331" t="str">
        <f>IF(COUNT(CF490,AE526)=2,ROUND(CF490*AE526/SUM(AE519:AE528),#REF!),"")</f>
        <v/>
      </c>
      <c r="CG520" s="331" t="str">
        <f>IF(COUNT(CG490,AF526)=2,ROUND(CG490*AF526/SUM(AF519:AF528),#REF!),"")</f>
        <v/>
      </c>
      <c r="CH520" s="565" t="str">
        <f>IF(COUNTA(AG526)=0,"",AG526)</f>
        <v/>
      </c>
      <c r="CI520" s="565"/>
      <c r="CJ520" s="565"/>
      <c r="CK520" s="565"/>
      <c r="CL520" s="565"/>
      <c r="CM520" s="565"/>
      <c r="CN520" s="565"/>
      <c r="CO520" s="565"/>
      <c r="CP520" s="565"/>
      <c r="CQ520" s="565"/>
    </row>
    <row r="521" spans="3:97" s="243" customFormat="1" ht="13.5" customHeight="1">
      <c r="C521" s="568"/>
      <c r="D521" s="568"/>
      <c r="E521" s="332"/>
      <c r="F521" s="569" t="str">
        <f t="shared" ca="1" si="33"/>
        <v/>
      </c>
      <c r="G521" s="569"/>
      <c r="H521" s="569"/>
      <c r="I521" s="333" t="str">
        <f>IF(E521="","",E483)</f>
        <v/>
      </c>
      <c r="J521" s="569" t="e">
        <f>J517&amp;"３"</f>
        <v>#REF!</v>
      </c>
      <c r="K521" s="569"/>
      <c r="L521" s="308"/>
      <c r="M521" s="308"/>
      <c r="N521" s="308"/>
      <c r="O521" s="308"/>
      <c r="P521" s="308"/>
      <c r="Q521" s="308"/>
      <c r="R521" s="308"/>
      <c r="S521" s="308"/>
      <c r="T521" s="308"/>
      <c r="U521" s="308"/>
      <c r="V521" s="308"/>
      <c r="W521" s="308"/>
      <c r="X521" s="308"/>
      <c r="Y521" s="308"/>
      <c r="Z521" s="308"/>
      <c r="AA521" s="308"/>
      <c r="AB521" s="308"/>
      <c r="AC521" s="308"/>
      <c r="AD521" s="308"/>
      <c r="AE521" s="308"/>
      <c r="AF521" s="308"/>
      <c r="AG521" s="570"/>
      <c r="AH521" s="570"/>
      <c r="AI521" s="570"/>
      <c r="AJ521" s="570"/>
      <c r="AK521" s="570"/>
      <c r="AL521" s="570"/>
      <c r="AM521" s="570"/>
      <c r="AN521" s="570"/>
      <c r="AO521" s="570"/>
      <c r="AP521" s="570"/>
      <c r="AR521" s="571" t="b">
        <f t="shared" si="32"/>
        <v>0</v>
      </c>
      <c r="AS521" s="571"/>
      <c r="AT521" s="571"/>
      <c r="AU521" s="282" t="s">
        <v>160</v>
      </c>
      <c r="AV521" s="275"/>
      <c r="AX521" s="569" t="str">
        <f>IF(C527="","",C527)</f>
        <v/>
      </c>
      <c r="AY521" s="569"/>
      <c r="AZ521" s="587" t="str">
        <f>IF(E527="","",E527)</f>
        <v/>
      </c>
      <c r="BA521" s="590" t="str">
        <f ca="1">IF(F527="","",F527)</f>
        <v/>
      </c>
      <c r="BB521" s="590"/>
      <c r="BC521" s="590"/>
      <c r="BD521" s="587" t="str">
        <f>IF(I527="","",I527)</f>
        <v/>
      </c>
      <c r="BE521" s="578" t="e">
        <f>IF(#REF!="発電事業者","送電電力（MW）","受電電力（MW）")</f>
        <v>#REF!</v>
      </c>
      <c r="BF521" s="579"/>
      <c r="BG521" s="331" t="str">
        <f>IF(COUNT(BG488,L527)=2,ROUND(BG488*L527/SUM(L519:L528),#REF!),"")</f>
        <v/>
      </c>
      <c r="BH521" s="331" t="str">
        <f>IF(COUNT(BH488,M527)=2,ROUND(BH488*M527/SUM(M519:M528),#REF!),"")</f>
        <v/>
      </c>
      <c r="BI521" s="331" t="str">
        <f>IF(COUNT(BI488,N527)=2,ROUND(BI488*N527/SUM(N519:N528),#REF!),"")</f>
        <v/>
      </c>
      <c r="BJ521" s="331" t="str">
        <f>IF(COUNT(BJ488,O527)=2,ROUND(BJ488*O527/SUM(O519:O528),#REF!),"")</f>
        <v/>
      </c>
      <c r="BK521" s="331" t="str">
        <f>IF(COUNT(BK488,P527)=2,ROUND(BK488*P527/SUM(P519:P528),#REF!),"")</f>
        <v/>
      </c>
      <c r="BL521" s="331" t="str">
        <f>IF(COUNT(BL488,Q527)=2,ROUND(BL488*Q527/SUM(Q519:Q528),#REF!),"")</f>
        <v/>
      </c>
      <c r="BM521" s="331" t="str">
        <f>IF(COUNT(BM488,R527)=2,ROUND(BM488*R527/SUM(R519:R528),#REF!),"")</f>
        <v/>
      </c>
      <c r="BN521" s="331" t="str">
        <f>IF(COUNT(BN488,S527)=2,ROUND(BN488*S527/SUM(S519:S528),#REF!),"")</f>
        <v/>
      </c>
      <c r="BO521" s="331" t="str">
        <f>IF(COUNT(BO488,T527)=2,ROUND(BO488*T527/SUM(T519:T528),#REF!),"")</f>
        <v/>
      </c>
      <c r="BP521" s="331" t="str">
        <f>IF(COUNT(BP488,U527)=2,ROUND(BP488*U527/SUM(U519:U528),#REF!),"")</f>
        <v/>
      </c>
      <c r="BQ521" s="331" t="str">
        <f>IF(COUNT(BQ488,V527)=2,ROUND(BQ488*V527/SUM(V519:V528),#REF!),"")</f>
        <v/>
      </c>
      <c r="BR521" s="331" t="str">
        <f>IF(COUNT(BR488,W527)=2,ROUND(BR488*W527/SUM(W519:W528),#REF!),"")</f>
        <v/>
      </c>
      <c r="BS521" s="569" t="e">
        <f>IF(#REF!="発電事業者","送電電力（MW）","受電電力（MW）")</f>
        <v>#REF!</v>
      </c>
      <c r="BT521" s="569"/>
      <c r="BU521" s="569"/>
      <c r="BV521" s="333" t="s">
        <v>171</v>
      </c>
      <c r="BW521" s="580"/>
      <c r="BX521" s="580"/>
      <c r="BY521" s="331" t="str">
        <f>IF(COUNT(BY488,X527)=2,ROUND(BY488*X527/SUM(X519:X528),#REF!),"")</f>
        <v/>
      </c>
      <c r="BZ521" s="331" t="str">
        <f>IF(COUNT(BZ488,Y527)=2,ROUND(BZ488*Y527/SUM(Y519:Y528),#REF!),"")</f>
        <v/>
      </c>
      <c r="CA521" s="331" t="str">
        <f>IF(COUNT(CA488,Z527)=2,ROUND(CA488*Z527/SUM(Z519:Z528),#REF!),"")</f>
        <v/>
      </c>
      <c r="CB521" s="331" t="str">
        <f>IF(COUNT(CB488,AA527)=2,ROUND(CB488*AA527/SUM(AA519:AA528),#REF!),"")</f>
        <v/>
      </c>
      <c r="CC521" s="331" t="str">
        <f>IF(COUNT(CC488,AB527)=2,ROUND(CC488*AB527/SUM(AB519:AB528),#REF!),"")</f>
        <v/>
      </c>
      <c r="CD521" s="331" t="str">
        <f>IF(COUNT(CD488,AC527)=2,ROUND(CD488*AC527/SUM(AC519:AC528),#REF!),"")</f>
        <v/>
      </c>
      <c r="CE521" s="331" t="str">
        <f>IF(COUNT(CE488,AD527)=2,ROUND(CE488*AD527/SUM(AD519:AD528),#REF!),"")</f>
        <v/>
      </c>
      <c r="CF521" s="331" t="str">
        <f>IF(COUNT(CF488,AE527)=2,ROUND(CF488*AE527/SUM(AE519:AE528),#REF!),"")</f>
        <v/>
      </c>
      <c r="CG521" s="331" t="str">
        <f>IF(COUNT(CG488,AF527)=2,ROUND(CG488*AF527/SUM(AF519:AF528),#REF!),"")</f>
        <v/>
      </c>
      <c r="CH521" s="563" t="s">
        <v>118</v>
      </c>
      <c r="CI521" s="563"/>
      <c r="CJ521" s="563"/>
      <c r="CK521" s="563"/>
      <c r="CL521" s="563"/>
      <c r="CM521" s="563"/>
      <c r="CN521" s="563"/>
      <c r="CO521" s="563"/>
      <c r="CP521" s="563"/>
      <c r="CQ521" s="563"/>
    </row>
    <row r="522" spans="3:97" s="243" customFormat="1" ht="13.5" customHeight="1">
      <c r="C522" s="568"/>
      <c r="D522" s="568"/>
      <c r="E522" s="332"/>
      <c r="F522" s="569" t="str">
        <f t="shared" ca="1" si="33"/>
        <v/>
      </c>
      <c r="G522" s="569"/>
      <c r="H522" s="569"/>
      <c r="I522" s="333" t="str">
        <f>IF(E522="","",E483)</f>
        <v/>
      </c>
      <c r="J522" s="569" t="e">
        <f>J517&amp;"４"</f>
        <v>#REF!</v>
      </c>
      <c r="K522" s="569"/>
      <c r="L522" s="308"/>
      <c r="M522" s="308"/>
      <c r="N522" s="308"/>
      <c r="O522" s="308"/>
      <c r="P522" s="308"/>
      <c r="Q522" s="308"/>
      <c r="R522" s="308"/>
      <c r="S522" s="308"/>
      <c r="T522" s="308"/>
      <c r="U522" s="308"/>
      <c r="V522" s="308"/>
      <c r="W522" s="308"/>
      <c r="X522" s="308"/>
      <c r="Y522" s="308"/>
      <c r="Z522" s="308"/>
      <c r="AA522" s="308"/>
      <c r="AB522" s="308"/>
      <c r="AC522" s="308"/>
      <c r="AD522" s="308"/>
      <c r="AE522" s="308"/>
      <c r="AF522" s="308"/>
      <c r="AG522" s="570"/>
      <c r="AH522" s="570"/>
      <c r="AI522" s="570"/>
      <c r="AJ522" s="570"/>
      <c r="AK522" s="570"/>
      <c r="AL522" s="570"/>
      <c r="AM522" s="570"/>
      <c r="AN522" s="570"/>
      <c r="AO522" s="570"/>
      <c r="AP522" s="570"/>
      <c r="AR522" s="571" t="b">
        <f t="shared" si="32"/>
        <v>0</v>
      </c>
      <c r="AS522" s="571"/>
      <c r="AT522" s="571"/>
      <c r="AU522" s="282" t="s">
        <v>160</v>
      </c>
      <c r="AV522" s="275"/>
      <c r="AX522" s="569"/>
      <c r="AY522" s="569"/>
      <c r="AZ522" s="588"/>
      <c r="BA522" s="590"/>
      <c r="BB522" s="590"/>
      <c r="BC522" s="590"/>
      <c r="BD522" s="588"/>
      <c r="BE522" s="583"/>
      <c r="BF522" s="584"/>
      <c r="BG522" s="259"/>
      <c r="BH522" s="259"/>
      <c r="BI522" s="259"/>
      <c r="BJ522" s="259"/>
      <c r="BK522" s="259"/>
      <c r="BL522" s="259"/>
      <c r="BM522" s="259"/>
      <c r="BN522" s="259"/>
      <c r="BO522" s="259"/>
      <c r="BP522" s="259"/>
      <c r="BQ522" s="259"/>
      <c r="BR522" s="259"/>
      <c r="BS522" s="569"/>
      <c r="BT522" s="569"/>
      <c r="BU522" s="569"/>
      <c r="BV522" s="333" t="s">
        <v>172</v>
      </c>
      <c r="BW522" s="581"/>
      <c r="BX522" s="581"/>
      <c r="BY522" s="331" t="str">
        <f>IF(COUNT(BY489,X527)=2,ROUND(BY489*X527/SUM(X519:X528),#REF!),"")</f>
        <v/>
      </c>
      <c r="BZ522" s="331" t="str">
        <f>IF(COUNT(BZ489,Y527)=2,ROUND(BZ489*Y527/SUM(Y519:Y528),#REF!),"")</f>
        <v/>
      </c>
      <c r="CA522" s="331" t="str">
        <f>IF(COUNT(CA489,Z527)=2,ROUND(CA489*Z527/SUM(Z519:Z528),#REF!),"")</f>
        <v/>
      </c>
      <c r="CB522" s="331" t="str">
        <f>IF(COUNT(CB489,AA527)=2,ROUND(CB489*AA527/SUM(AA519:AA528),#REF!),"")</f>
        <v/>
      </c>
      <c r="CC522" s="331" t="str">
        <f>IF(COUNT(CC489,AB527)=2,ROUND(CC489*AB527/SUM(AB519:AB528),#REF!),"")</f>
        <v/>
      </c>
      <c r="CD522" s="331" t="str">
        <f>IF(COUNT(CD489,AC527)=2,ROUND(CD489*AC527/SUM(AC519:AC528),#REF!),"")</f>
        <v/>
      </c>
      <c r="CE522" s="331" t="str">
        <f>IF(COUNT(CE489,AD527)=2,ROUND(CE489*AD527/SUM(AD519:AD528),#REF!),"")</f>
        <v/>
      </c>
      <c r="CF522" s="331" t="str">
        <f>IF(COUNT(CF489,AE527)=2,ROUND(CF489*AE527/SUM(AE519:AE528),#REF!),"")</f>
        <v/>
      </c>
      <c r="CG522" s="331" t="str">
        <f>IF(COUNT(CG489,AF527)=2,ROUND(CG489*AF527/SUM(AF519:AF528),#REF!),"")</f>
        <v/>
      </c>
      <c r="CH522" s="564" t="str">
        <f>IF(CH521="","",CH521)</f>
        <v>地熱</v>
      </c>
      <c r="CI522" s="564"/>
      <c r="CJ522" s="564"/>
      <c r="CK522" s="564"/>
      <c r="CL522" s="564"/>
      <c r="CM522" s="564"/>
      <c r="CN522" s="564"/>
      <c r="CO522" s="564"/>
      <c r="CP522" s="564"/>
      <c r="CQ522" s="564"/>
    </row>
    <row r="523" spans="3:97" s="243" customFormat="1" ht="13.5" customHeight="1">
      <c r="C523" s="568"/>
      <c r="D523" s="568"/>
      <c r="E523" s="332"/>
      <c r="F523" s="569" t="str">
        <f t="shared" ca="1" si="33"/>
        <v/>
      </c>
      <c r="G523" s="569"/>
      <c r="H523" s="569"/>
      <c r="I523" s="333" t="str">
        <f>IF(E523="","",E483)</f>
        <v/>
      </c>
      <c r="J523" s="569" t="e">
        <f>J517&amp;"５"</f>
        <v>#REF!</v>
      </c>
      <c r="K523" s="569"/>
      <c r="L523" s="308"/>
      <c r="M523" s="308"/>
      <c r="N523" s="308"/>
      <c r="O523" s="308"/>
      <c r="P523" s="308"/>
      <c r="Q523" s="308"/>
      <c r="R523" s="308"/>
      <c r="S523" s="308"/>
      <c r="T523" s="308"/>
      <c r="U523" s="308"/>
      <c r="V523" s="308"/>
      <c r="W523" s="308"/>
      <c r="X523" s="308"/>
      <c r="Y523" s="308"/>
      <c r="Z523" s="308"/>
      <c r="AA523" s="308"/>
      <c r="AB523" s="308"/>
      <c r="AC523" s="308"/>
      <c r="AD523" s="308"/>
      <c r="AE523" s="308"/>
      <c r="AF523" s="308"/>
      <c r="AG523" s="570"/>
      <c r="AH523" s="570"/>
      <c r="AI523" s="570"/>
      <c r="AJ523" s="570"/>
      <c r="AK523" s="570"/>
      <c r="AL523" s="570"/>
      <c r="AM523" s="570"/>
      <c r="AN523" s="570"/>
      <c r="AO523" s="570"/>
      <c r="AP523" s="570"/>
      <c r="AR523" s="571" t="b">
        <f t="shared" si="32"/>
        <v>0</v>
      </c>
      <c r="AS523" s="571"/>
      <c r="AT523" s="571"/>
      <c r="AU523" s="282" t="s">
        <v>160</v>
      </c>
      <c r="AV523" s="275"/>
      <c r="AX523" s="569"/>
      <c r="AY523" s="569"/>
      <c r="AZ523" s="589"/>
      <c r="BA523" s="590"/>
      <c r="BB523" s="590"/>
      <c r="BC523" s="590"/>
      <c r="BD523" s="589"/>
      <c r="BE523" s="585" t="e">
        <f>IF(#REF!="発電事業者","月間送電電力量（GWh）","月間受電電力量（GWh）")</f>
        <v>#REF!</v>
      </c>
      <c r="BF523" s="586"/>
      <c r="BG523" s="331" t="str">
        <f>IF(COUNT(BG490,L527)=2,ROUND(BG490*L527/SUM(L519:L528),#REF!),"")</f>
        <v/>
      </c>
      <c r="BH523" s="331" t="str">
        <f>IF(COUNT(BH490,M527)=2,ROUND(BH490*M527/SUM(M519:M528),#REF!),"")</f>
        <v/>
      </c>
      <c r="BI523" s="331" t="str">
        <f>IF(COUNT(BI490,N527)=2,ROUND(BI490*N527/SUM(N519:N528),#REF!),"")</f>
        <v/>
      </c>
      <c r="BJ523" s="331" t="str">
        <f>IF(COUNT(BJ490,O527)=2,ROUND(BJ490*O527/SUM(O519:O528),#REF!),"")</f>
        <v/>
      </c>
      <c r="BK523" s="331" t="str">
        <f>IF(COUNT(BK490,P527)=2,ROUND(BK490*P527/SUM(P519:P528),#REF!),"")</f>
        <v/>
      </c>
      <c r="BL523" s="331" t="str">
        <f>IF(COUNT(BL490,Q527)=2,ROUND(BL490*Q527/SUM(Q519:Q528),#REF!),"")</f>
        <v/>
      </c>
      <c r="BM523" s="331" t="str">
        <f>IF(COUNT(BM490,R527)=2,ROUND(BM490*R527/SUM(R519:R528),#REF!),"")</f>
        <v/>
      </c>
      <c r="BN523" s="331" t="str">
        <f>IF(COUNT(BN490,S527)=2,ROUND(BN490*S527/SUM(S519:S528),#REF!),"")</f>
        <v/>
      </c>
      <c r="BO523" s="331" t="str">
        <f>IF(COUNT(BO490,T527)=2,ROUND(BO490*T527/SUM(T519:T528),#REF!),"")</f>
        <v/>
      </c>
      <c r="BP523" s="331" t="str">
        <f>IF(COUNT(BP490,U527)=2,ROUND(BP490*U527/SUM(U519:U528),#REF!),"")</f>
        <v/>
      </c>
      <c r="BQ523" s="331" t="str">
        <f>IF(COUNT(BQ490,V527)=2,ROUND(BQ490*V527/SUM(V519:V528),#REF!),"")</f>
        <v/>
      </c>
      <c r="BR523" s="331" t="str">
        <f>IF(COUNT(BR490,W527)=2,ROUND(BR490*W527/SUM(W519:W528),#REF!),"")</f>
        <v/>
      </c>
      <c r="BS523" s="569" t="e">
        <f>IF(#REF!="発電事業者","年間送電電力量（GWh）","年間受電電力量（GWh）")</f>
        <v>#REF!</v>
      </c>
      <c r="BT523" s="569"/>
      <c r="BU523" s="569"/>
      <c r="BV523" s="333" t="s">
        <v>25</v>
      </c>
      <c r="BW523" s="582"/>
      <c r="BX523" s="582"/>
      <c r="BY523" s="331" t="str">
        <f>IF(COUNT(BY490,X527)=2,ROUND(BY490*X527/SUM(X519:X528),#REF!),"")</f>
        <v/>
      </c>
      <c r="BZ523" s="331" t="str">
        <f>IF(COUNT(BZ490,Y527)=2,ROUND(BZ490*Y527/SUM(Y519:Y528),#REF!),"")</f>
        <v/>
      </c>
      <c r="CA523" s="331" t="str">
        <f>IF(COUNT(CA490,Z527)=2,ROUND(CA490*Z527/SUM(Z519:Z528),#REF!),"")</f>
        <v/>
      </c>
      <c r="CB523" s="331" t="str">
        <f>IF(COUNT(CB490,AA527)=2,ROUND(CB490*AA527/SUM(AA519:AA528),#REF!),"")</f>
        <v/>
      </c>
      <c r="CC523" s="331" t="str">
        <f>IF(COUNT(CC490,AB527)=2,ROUND(CC490*AB527/SUM(AB519:AB528),#REF!),"")</f>
        <v/>
      </c>
      <c r="CD523" s="331" t="str">
        <f>IF(COUNT(CD490,AC527)=2,ROUND(CD490*AC527/SUM(AC519:AC528),#REF!),"")</f>
        <v/>
      </c>
      <c r="CE523" s="331" t="str">
        <f>IF(COUNT(CE490,AD527)=2,ROUND(CE490*AD527/SUM(AD519:AD528),#REF!),"")</f>
        <v/>
      </c>
      <c r="CF523" s="331" t="str">
        <f>IF(COUNT(CF490,AE527)=2,ROUND(CF490*AE527/SUM(AE519:AE528),#REF!),"")</f>
        <v/>
      </c>
      <c r="CG523" s="331" t="str">
        <f>IF(COUNT(CG490,AF527)=2,ROUND(CG490*AF527/SUM(AF519:AF528),#REF!),"")</f>
        <v/>
      </c>
      <c r="CH523" s="565" t="str">
        <f>IF(COUNTA(AG527)=0,"",AG527)</f>
        <v/>
      </c>
      <c r="CI523" s="565"/>
      <c r="CJ523" s="565"/>
      <c r="CK523" s="565"/>
      <c r="CL523" s="565"/>
      <c r="CM523" s="565"/>
      <c r="CN523" s="565"/>
      <c r="CO523" s="565"/>
      <c r="CP523" s="565"/>
      <c r="CQ523" s="565"/>
    </row>
    <row r="524" spans="3:97" s="243" customFormat="1" ht="13.5" customHeight="1">
      <c r="C524" s="568"/>
      <c r="D524" s="568"/>
      <c r="E524" s="332"/>
      <c r="F524" s="569" t="str">
        <f t="shared" ca="1" si="33"/>
        <v/>
      </c>
      <c r="G524" s="569"/>
      <c r="H524" s="569"/>
      <c r="I524" s="333" t="str">
        <f>IF(E524="","",E483)</f>
        <v/>
      </c>
      <c r="J524" s="569" t="e">
        <f>J517&amp;"６"</f>
        <v>#REF!</v>
      </c>
      <c r="K524" s="569"/>
      <c r="L524" s="308"/>
      <c r="M524" s="308"/>
      <c r="N524" s="308"/>
      <c r="O524" s="308"/>
      <c r="P524" s="308"/>
      <c r="Q524" s="308"/>
      <c r="R524" s="308"/>
      <c r="S524" s="308"/>
      <c r="T524" s="308"/>
      <c r="U524" s="308"/>
      <c r="V524" s="308"/>
      <c r="W524" s="308"/>
      <c r="X524" s="308"/>
      <c r="Y524" s="308"/>
      <c r="Z524" s="308"/>
      <c r="AA524" s="308"/>
      <c r="AB524" s="308"/>
      <c r="AC524" s="308"/>
      <c r="AD524" s="308"/>
      <c r="AE524" s="308"/>
      <c r="AF524" s="308"/>
      <c r="AG524" s="570"/>
      <c r="AH524" s="570"/>
      <c r="AI524" s="570"/>
      <c r="AJ524" s="570"/>
      <c r="AK524" s="570"/>
      <c r="AL524" s="570"/>
      <c r="AM524" s="570"/>
      <c r="AN524" s="570"/>
      <c r="AO524" s="570"/>
      <c r="AP524" s="570"/>
      <c r="AR524" s="571" t="b">
        <f t="shared" si="32"/>
        <v>0</v>
      </c>
      <c r="AS524" s="571"/>
      <c r="AT524" s="571"/>
      <c r="AU524" s="282" t="s">
        <v>160</v>
      </c>
      <c r="AV524" s="275"/>
      <c r="AX524" s="569" t="str">
        <f>IF(C528="","",C528)</f>
        <v>自者保有電源</v>
      </c>
      <c r="AY524" s="569"/>
      <c r="AZ524" s="587" t="str">
        <f>IF(E528="","",E528)</f>
        <v/>
      </c>
      <c r="BA524" s="590" t="str">
        <f>IF(F528="","",F528)</f>
        <v/>
      </c>
      <c r="BB524" s="590"/>
      <c r="BC524" s="590"/>
      <c r="BD524" s="587" t="str">
        <f>IF(I528="","",I528)</f>
        <v/>
      </c>
      <c r="BE524" s="578" t="e">
        <f>IF(#REF!="発電事業者","送電電力（MW）","受電電力（MW）")</f>
        <v>#REF!</v>
      </c>
      <c r="BF524" s="579"/>
      <c r="BG524" s="331" t="str">
        <f>IF(COUNT(BG488,L528)=2,ROUND(BG488*L528/SUM(L519:L528),#REF!),"")</f>
        <v/>
      </c>
      <c r="BH524" s="331" t="str">
        <f>IF(COUNT(BH488,M528)=2,ROUND(BH488*M528/SUM(M519:M528),#REF!),"")</f>
        <v/>
      </c>
      <c r="BI524" s="331" t="str">
        <f>IF(COUNT(BI488,N528)=2,ROUND(BI488*N528/SUM(N519:N528),#REF!),"")</f>
        <v/>
      </c>
      <c r="BJ524" s="331" t="str">
        <f>IF(COUNT(BJ488,O528)=2,ROUND(BJ488*O528/SUM(O519:O528),#REF!),"")</f>
        <v/>
      </c>
      <c r="BK524" s="331" t="str">
        <f>IF(COUNT(BK488,P528)=2,ROUND(BK488*P528/SUM(P519:P528),#REF!),"")</f>
        <v/>
      </c>
      <c r="BL524" s="331" t="str">
        <f>IF(COUNT(BL488,Q528)=2,ROUND(BL488*Q528/SUM(Q519:Q528),#REF!),"")</f>
        <v/>
      </c>
      <c r="BM524" s="331" t="str">
        <f>IF(COUNT(BM488,R528)=2,ROUND(BM488*R528/SUM(R519:R528),#REF!),"")</f>
        <v/>
      </c>
      <c r="BN524" s="331" t="str">
        <f>IF(COUNT(BN488,S528)=2,ROUND(BN488*S528/SUM(S519:S528),#REF!),"")</f>
        <v/>
      </c>
      <c r="BO524" s="331" t="str">
        <f>IF(COUNT(BO488,T528)=2,ROUND(BO488*T528/SUM(T519:T528),#REF!),"")</f>
        <v/>
      </c>
      <c r="BP524" s="331" t="str">
        <f>IF(COUNT(BP488,U528)=2,ROUND(BP488*U528/SUM(U519:U528),#REF!),"")</f>
        <v/>
      </c>
      <c r="BQ524" s="331" t="str">
        <f>IF(COUNT(BQ488,V528)=2,ROUND(BQ488*V528/SUM(V519:V528),#REF!),"")</f>
        <v/>
      </c>
      <c r="BR524" s="331" t="str">
        <f>IF(COUNT(BR488,W528)=2,ROUND(BR488*W528/SUM(W519:W528),#REF!),"")</f>
        <v/>
      </c>
      <c r="BS524" s="569" t="e">
        <f>IF(#REF!="発電事業者","送電電力（MW）","受電電力（MW）")</f>
        <v>#REF!</v>
      </c>
      <c r="BT524" s="569"/>
      <c r="BU524" s="569"/>
      <c r="BV524" s="333" t="s">
        <v>171</v>
      </c>
      <c r="BW524" s="355" t="str">
        <f>IF(F516=0,IF(COUNT(BW488,I528)=2,ROUND(BW488*I528/100,#REF!),""),IF(COUNT(BW488,I528)=2,ROUND(BW488*I528/L491,#REF!),""))</f>
        <v/>
      </c>
      <c r="BX524" s="580"/>
      <c r="BY524" s="331" t="str">
        <f>IF(COUNT(BY488,X528)=2,ROUND(BY488*X528/SUM(X519:X528),#REF!),"")</f>
        <v/>
      </c>
      <c r="BZ524" s="331" t="str">
        <f>IF(COUNT(BZ488,Y528)=2,ROUND(BZ488*Y528/SUM(Y519:Y528),#REF!),"")</f>
        <v/>
      </c>
      <c r="CA524" s="331" t="str">
        <f>IF(COUNT(CA488,Z528)=2,ROUND(CA488*Z528/SUM(Z519:Z528),#REF!),"")</f>
        <v/>
      </c>
      <c r="CB524" s="331" t="str">
        <f>IF(COUNT(CB488,AA528)=2,ROUND(CB488*AA528/SUM(AA519:AA528),#REF!),"")</f>
        <v/>
      </c>
      <c r="CC524" s="331" t="str">
        <f>IF(COUNT(CC488,AB528)=2,ROUND(CC488*AB528/SUM(AB519:AB528),#REF!),"")</f>
        <v/>
      </c>
      <c r="CD524" s="331" t="str">
        <f>IF(COUNT(CD488,AC528)=2,ROUND(CD488*AC528/SUM(AC519:AC528),#REF!),"")</f>
        <v/>
      </c>
      <c r="CE524" s="331" t="str">
        <f>IF(COUNT(CE488,AD528)=2,ROUND(CE488*AD528/SUM(AD519:AD528),#REF!),"")</f>
        <v/>
      </c>
      <c r="CF524" s="331" t="str">
        <f>IF(COUNT(CF488,AE528)=2,ROUND(CF488*AE528/SUM(AE519:AE528),#REF!),"")</f>
        <v/>
      </c>
      <c r="CG524" s="331" t="str">
        <f>IF(COUNT(CG488,AF528)=2,ROUND(CG488*AF528/SUM(AF519:AF528),#REF!),"")</f>
        <v/>
      </c>
      <c r="CH524" s="563" t="s">
        <v>118</v>
      </c>
      <c r="CI524" s="563"/>
      <c r="CJ524" s="563"/>
      <c r="CK524" s="563"/>
      <c r="CL524" s="563"/>
      <c r="CM524" s="563"/>
      <c r="CN524" s="563"/>
      <c r="CO524" s="563"/>
      <c r="CP524" s="563"/>
      <c r="CQ524" s="563"/>
    </row>
    <row r="525" spans="3:97" s="243" customFormat="1" ht="13.5" customHeight="1">
      <c r="C525" s="568"/>
      <c r="D525" s="568"/>
      <c r="E525" s="332"/>
      <c r="F525" s="569" t="str">
        <f t="shared" ca="1" si="33"/>
        <v/>
      </c>
      <c r="G525" s="569"/>
      <c r="H525" s="569"/>
      <c r="I525" s="333" t="str">
        <f>IF(E525="","",E483)</f>
        <v/>
      </c>
      <c r="J525" s="569" t="e">
        <f>J517&amp;"７"</f>
        <v>#REF!</v>
      </c>
      <c r="K525" s="569"/>
      <c r="L525" s="308"/>
      <c r="M525" s="308"/>
      <c r="N525" s="308"/>
      <c r="O525" s="308"/>
      <c r="P525" s="308"/>
      <c r="Q525" s="308"/>
      <c r="R525" s="308"/>
      <c r="S525" s="308"/>
      <c r="T525" s="308"/>
      <c r="U525" s="308"/>
      <c r="V525" s="308"/>
      <c r="W525" s="308"/>
      <c r="X525" s="308"/>
      <c r="Y525" s="308"/>
      <c r="Z525" s="308"/>
      <c r="AA525" s="308"/>
      <c r="AB525" s="308"/>
      <c r="AC525" s="308"/>
      <c r="AD525" s="308"/>
      <c r="AE525" s="308"/>
      <c r="AF525" s="308"/>
      <c r="AG525" s="570"/>
      <c r="AH525" s="570"/>
      <c r="AI525" s="570"/>
      <c r="AJ525" s="570"/>
      <c r="AK525" s="570"/>
      <c r="AL525" s="570"/>
      <c r="AM525" s="570"/>
      <c r="AN525" s="570"/>
      <c r="AO525" s="570"/>
      <c r="AP525" s="570"/>
      <c r="AR525" s="571" t="b">
        <f t="shared" si="32"/>
        <v>0</v>
      </c>
      <c r="AS525" s="571"/>
      <c r="AT525" s="571"/>
      <c r="AU525" s="282" t="s">
        <v>160</v>
      </c>
      <c r="AV525" s="275"/>
      <c r="AX525" s="569"/>
      <c r="AY525" s="569"/>
      <c r="AZ525" s="588"/>
      <c r="BA525" s="590"/>
      <c r="BB525" s="590"/>
      <c r="BC525" s="590"/>
      <c r="BD525" s="588"/>
      <c r="BE525" s="583"/>
      <c r="BF525" s="584"/>
      <c r="BG525" s="259"/>
      <c r="BH525" s="259"/>
      <c r="BI525" s="259"/>
      <c r="BJ525" s="259"/>
      <c r="BK525" s="259"/>
      <c r="BL525" s="259"/>
      <c r="BM525" s="259"/>
      <c r="BN525" s="259"/>
      <c r="BO525" s="259"/>
      <c r="BP525" s="259"/>
      <c r="BQ525" s="259"/>
      <c r="BR525" s="259"/>
      <c r="BS525" s="569"/>
      <c r="BT525" s="569"/>
      <c r="BU525" s="569"/>
      <c r="BV525" s="333" t="s">
        <v>172</v>
      </c>
      <c r="BW525" s="355" t="str">
        <f>IF(F516=0,IF(COUNT(BW489,F528)=2,ROUND(BW489*F528/100,#REF!),""),IF(COUNT(BW489,F528)=2,ROUND(BW489*F528/Q489,#REF!),""))</f>
        <v/>
      </c>
      <c r="BX525" s="581"/>
      <c r="BY525" s="331" t="str">
        <f>IF(COUNT(BY489,X528)=2,ROUND(BY489*X528/SUM(X519:X528),#REF!),"")</f>
        <v/>
      </c>
      <c r="BZ525" s="331" t="str">
        <f>IF(COUNT(BZ489,Y528)=2,ROUND(BZ489*Y528/SUM(Y519:Y528),#REF!),"")</f>
        <v/>
      </c>
      <c r="CA525" s="331" t="str">
        <f>IF(COUNT(CA489,Z528)=2,ROUND(CA489*Z528/SUM(Z519:Z528),#REF!),"")</f>
        <v/>
      </c>
      <c r="CB525" s="331" t="str">
        <f>IF(COUNT(CB489,AA528)=2,ROUND(CB489*AA528/SUM(AA519:AA528),#REF!),"")</f>
        <v/>
      </c>
      <c r="CC525" s="331" t="str">
        <f>IF(COUNT(CC489,AB528)=2,ROUND(CC489*AB528/SUM(AB519:AB528),#REF!),"")</f>
        <v/>
      </c>
      <c r="CD525" s="331" t="str">
        <f>IF(COUNT(CD489,AC528)=2,ROUND(CD489*AC528/SUM(AC519:AC528),#REF!),"")</f>
        <v/>
      </c>
      <c r="CE525" s="331" t="str">
        <f>IF(COUNT(CE489,AD528)=2,ROUND(CE489*AD528/SUM(AD519:AD528),#REF!),"")</f>
        <v/>
      </c>
      <c r="CF525" s="331" t="str">
        <f>IF(COUNT(CF489,AE528)=2,ROUND(CF489*AE528/SUM(AE519:AE528),#REF!),"")</f>
        <v/>
      </c>
      <c r="CG525" s="331" t="str">
        <f>IF(COUNT(CG489,AF528)=2,ROUND(CG489*AF528/SUM(AF519:AF528),#REF!),"")</f>
        <v/>
      </c>
      <c r="CH525" s="564" t="str">
        <f>IF(CH524="","",CH524)</f>
        <v>地熱</v>
      </c>
      <c r="CI525" s="564"/>
      <c r="CJ525" s="564"/>
      <c r="CK525" s="564"/>
      <c r="CL525" s="564"/>
      <c r="CM525" s="564"/>
      <c r="CN525" s="564"/>
      <c r="CO525" s="564"/>
      <c r="CP525" s="564"/>
      <c r="CQ525" s="564"/>
    </row>
    <row r="526" spans="3:97" s="243" customFormat="1" ht="13.5" customHeight="1">
      <c r="C526" s="568"/>
      <c r="D526" s="568"/>
      <c r="E526" s="332"/>
      <c r="F526" s="569" t="str">
        <f t="shared" ca="1" si="33"/>
        <v/>
      </c>
      <c r="G526" s="569"/>
      <c r="H526" s="569"/>
      <c r="I526" s="333" t="str">
        <f>IF(E526="","",E483)</f>
        <v/>
      </c>
      <c r="J526" s="569" t="e">
        <f>J517&amp;"８"</f>
        <v>#REF!</v>
      </c>
      <c r="K526" s="569"/>
      <c r="L526" s="308"/>
      <c r="M526" s="308"/>
      <c r="N526" s="308"/>
      <c r="O526" s="308"/>
      <c r="P526" s="308"/>
      <c r="Q526" s="308"/>
      <c r="R526" s="308"/>
      <c r="S526" s="308"/>
      <c r="T526" s="308"/>
      <c r="U526" s="308"/>
      <c r="V526" s="308"/>
      <c r="W526" s="308"/>
      <c r="X526" s="308"/>
      <c r="Y526" s="308"/>
      <c r="Z526" s="308"/>
      <c r="AA526" s="308"/>
      <c r="AB526" s="308"/>
      <c r="AC526" s="308"/>
      <c r="AD526" s="308"/>
      <c r="AE526" s="308"/>
      <c r="AF526" s="308"/>
      <c r="AG526" s="570"/>
      <c r="AH526" s="570"/>
      <c r="AI526" s="570"/>
      <c r="AJ526" s="570"/>
      <c r="AK526" s="570"/>
      <c r="AL526" s="570"/>
      <c r="AM526" s="570"/>
      <c r="AN526" s="570"/>
      <c r="AO526" s="570"/>
      <c r="AP526" s="570"/>
      <c r="AR526" s="571" t="b">
        <f t="shared" si="32"/>
        <v>0</v>
      </c>
      <c r="AS526" s="571"/>
      <c r="AT526" s="571"/>
      <c r="AU526" s="282" t="s">
        <v>160</v>
      </c>
      <c r="AV526" s="257"/>
      <c r="AX526" s="569"/>
      <c r="AY526" s="569"/>
      <c r="AZ526" s="589"/>
      <c r="BA526" s="590"/>
      <c r="BB526" s="590"/>
      <c r="BC526" s="590"/>
      <c r="BD526" s="589"/>
      <c r="BE526" s="585" t="e">
        <f>IF(#REF!="発電事業者","月間送電電力量（GWh）","月間受電電力量（GWh）")</f>
        <v>#REF!</v>
      </c>
      <c r="BF526" s="586"/>
      <c r="BG526" s="297" t="str">
        <f>IF(COUNT(BG490,L528)=2,ROUND(BG490*L528/SUM(L519:L528),#REF!),"")</f>
        <v/>
      </c>
      <c r="BH526" s="297" t="str">
        <f>IF(COUNT(BH490,M528)=2,ROUND(BH490*M528/SUM(M519:M528),#REF!),"")</f>
        <v/>
      </c>
      <c r="BI526" s="297" t="str">
        <f>IF(COUNT(BI490,N528)=2,ROUND(BI490*N528/SUM(N519:N528),#REF!),"")</f>
        <v/>
      </c>
      <c r="BJ526" s="297" t="str">
        <f>IF(COUNT(BJ490,O528)=2,ROUND(BJ490*O528/SUM(O519:O528),#REF!),"")</f>
        <v/>
      </c>
      <c r="BK526" s="297" t="str">
        <f>IF(COUNT(BK490,P528)=2,ROUND(BK490*P528/SUM(P519:P528),#REF!),"")</f>
        <v/>
      </c>
      <c r="BL526" s="297" t="str">
        <f>IF(COUNT(BL490,Q528)=2,ROUND(BL490*Q528/SUM(Q519:Q528),#REF!),"")</f>
        <v/>
      </c>
      <c r="BM526" s="297" t="str">
        <f>IF(COUNT(BM490,R528)=2,ROUND(BM490*R528/SUM(R519:R528),#REF!),"")</f>
        <v/>
      </c>
      <c r="BN526" s="297" t="str">
        <f>IF(COUNT(BN490,S528)=2,ROUND(BN490*S528/SUM(S519:S528),#REF!),"")</f>
        <v/>
      </c>
      <c r="BO526" s="297" t="str">
        <f>IF(COUNT(BO490,T528)=2,ROUND(BO490*T528/SUM(T519:T528),#REF!),"")</f>
        <v/>
      </c>
      <c r="BP526" s="297" t="str">
        <f>IF(COUNT(BP490,U528)=2,ROUND(BP490*U528/SUM(U519:U528),#REF!),"")</f>
        <v/>
      </c>
      <c r="BQ526" s="297" t="str">
        <f>IF(COUNT(BQ490,V528)=2,ROUND(BQ490*V528/SUM(V519:V528),#REF!),"")</f>
        <v/>
      </c>
      <c r="BR526" s="297" t="str">
        <f>IF(COUNT(BR490,W528)=2,ROUND(BR490*W528/SUM(W519:W528),#REF!),"")</f>
        <v/>
      </c>
      <c r="BS526" s="569" t="e">
        <f>IF(#REF!="発電事業者","年間送電電力量（GWh）","年間受電電力量（GWh）")</f>
        <v>#REF!</v>
      </c>
      <c r="BT526" s="569"/>
      <c r="BU526" s="569"/>
      <c r="BV526" s="333" t="s">
        <v>25</v>
      </c>
      <c r="BW526" s="352"/>
      <c r="BX526" s="582"/>
      <c r="BY526" s="297" t="str">
        <f>IF(COUNT(BY490,X528)=2,ROUND(BY490*X528/SUM(X519:X528),#REF!),"")</f>
        <v/>
      </c>
      <c r="BZ526" s="297" t="str">
        <f>IF(COUNT(BZ490,Y528)=2,ROUND(BZ490*Y528/SUM(Y519:Y528),#REF!),"")</f>
        <v/>
      </c>
      <c r="CA526" s="297" t="str">
        <f>IF(COUNT(CA490,Z528)=2,ROUND(CA490*Z528/SUM(Z519:Z528),#REF!),"")</f>
        <v/>
      </c>
      <c r="CB526" s="297" t="str">
        <f>IF(COUNT(CB490,AA528)=2,ROUND(CB490*AA528/SUM(AA519:AA528),#REF!),"")</f>
        <v/>
      </c>
      <c r="CC526" s="297" t="str">
        <f>IF(COUNT(CC490,AB528)=2,ROUND(CC490*AB528/SUM(AB519:AB528),#REF!),"")</f>
        <v/>
      </c>
      <c r="CD526" s="297" t="str">
        <f>IF(COUNT(CD490,AC528)=2,ROUND(CD490*AC528/SUM(AC519:AC528),#REF!),"")</f>
        <v/>
      </c>
      <c r="CE526" s="297" t="str">
        <f>IF(COUNT(CE490,AD528)=2,ROUND(CE490*AD528/SUM(AD519:AD528),#REF!),"")</f>
        <v/>
      </c>
      <c r="CF526" s="297" t="str">
        <f>IF(COUNT(CF490,AE528)=2,ROUND(CF490*AE528/SUM(AE519:AE528),#REF!),"")</f>
        <v/>
      </c>
      <c r="CG526" s="297" t="str">
        <f>IF(COUNT(CG490,AF528)=2,ROUND(CG490*AF528/SUM(AF519:AF528),#REF!),"")</f>
        <v/>
      </c>
      <c r="CH526" s="565" t="str">
        <f>IF(COUNTA(AG528)=0,"",AG528)</f>
        <v/>
      </c>
      <c r="CI526" s="565"/>
      <c r="CJ526" s="565"/>
      <c r="CK526" s="565"/>
      <c r="CL526" s="565"/>
      <c r="CM526" s="565"/>
      <c r="CN526" s="565"/>
      <c r="CO526" s="565"/>
      <c r="CP526" s="565"/>
      <c r="CQ526" s="565"/>
    </row>
    <row r="527" spans="3:97" s="243" customFormat="1" ht="13.5" customHeight="1">
      <c r="C527" s="568"/>
      <c r="D527" s="568"/>
      <c r="E527" s="332"/>
      <c r="F527" s="569" t="str">
        <f t="shared" ca="1" si="33"/>
        <v/>
      </c>
      <c r="G527" s="569"/>
      <c r="H527" s="569"/>
      <c r="I527" s="333" t="str">
        <f>IF(E527="","",E483)</f>
        <v/>
      </c>
      <c r="J527" s="569" t="e">
        <f>J517&amp;"９"</f>
        <v>#REF!</v>
      </c>
      <c r="K527" s="569"/>
      <c r="L527" s="308"/>
      <c r="M527" s="308"/>
      <c r="N527" s="308"/>
      <c r="O527" s="308"/>
      <c r="P527" s="308"/>
      <c r="Q527" s="308"/>
      <c r="R527" s="308"/>
      <c r="S527" s="308"/>
      <c r="T527" s="308"/>
      <c r="U527" s="308"/>
      <c r="V527" s="308"/>
      <c r="W527" s="308"/>
      <c r="X527" s="308"/>
      <c r="Y527" s="308"/>
      <c r="Z527" s="308"/>
      <c r="AA527" s="308"/>
      <c r="AB527" s="308"/>
      <c r="AC527" s="308"/>
      <c r="AD527" s="308"/>
      <c r="AE527" s="308"/>
      <c r="AF527" s="308"/>
      <c r="AG527" s="570"/>
      <c r="AH527" s="570"/>
      <c r="AI527" s="570"/>
      <c r="AJ527" s="570"/>
      <c r="AK527" s="570"/>
      <c r="AL527" s="570"/>
      <c r="AM527" s="570"/>
      <c r="AN527" s="570"/>
      <c r="AO527" s="570"/>
      <c r="AP527" s="570"/>
      <c r="AR527" s="571" t="b">
        <f t="shared" si="32"/>
        <v>0</v>
      </c>
      <c r="AS527" s="571"/>
      <c r="AT527" s="571"/>
      <c r="AU527" s="282" t="s">
        <v>160</v>
      </c>
      <c r="AV527" s="275"/>
    </row>
    <row r="528" spans="3:97" s="243" customFormat="1" ht="13.5" customHeight="1">
      <c r="C528" s="572" t="s">
        <v>307</v>
      </c>
      <c r="D528" s="573"/>
      <c r="E528" s="353"/>
      <c r="F528" s="574"/>
      <c r="G528" s="575"/>
      <c r="H528" s="576"/>
      <c r="I528" s="354"/>
      <c r="J528" s="577"/>
      <c r="K528" s="577"/>
      <c r="L528" s="308"/>
      <c r="M528" s="308"/>
      <c r="N528" s="308"/>
      <c r="O528" s="308"/>
      <c r="P528" s="308"/>
      <c r="Q528" s="308"/>
      <c r="R528" s="308"/>
      <c r="S528" s="308"/>
      <c r="T528" s="308"/>
      <c r="U528" s="308"/>
      <c r="V528" s="308"/>
      <c r="W528" s="308"/>
      <c r="X528" s="308"/>
      <c r="Y528" s="308"/>
      <c r="Z528" s="308"/>
      <c r="AA528" s="308"/>
      <c r="AB528" s="308"/>
      <c r="AC528" s="308"/>
      <c r="AD528" s="308"/>
      <c r="AE528" s="308"/>
      <c r="AF528" s="308"/>
      <c r="AG528" s="570"/>
      <c r="AH528" s="570"/>
      <c r="AI528" s="570"/>
      <c r="AJ528" s="570"/>
      <c r="AK528" s="570"/>
      <c r="AL528" s="570"/>
      <c r="AM528" s="570"/>
      <c r="AN528" s="570"/>
      <c r="AO528" s="570"/>
      <c r="AP528" s="570"/>
      <c r="AR528" s="571" t="b">
        <f t="shared" si="32"/>
        <v>0</v>
      </c>
      <c r="AS528" s="571"/>
      <c r="AT528" s="571"/>
      <c r="AU528" s="282" t="s">
        <v>160</v>
      </c>
    </row>
    <row r="529" spans="3:48" s="243" customFormat="1" ht="13.5" hidden="1" customHeight="1"/>
    <row r="530" spans="3:48" s="243" customFormat="1" ht="13.5" hidden="1" customHeight="1">
      <c r="AV530" s="268"/>
    </row>
    <row r="531" spans="3:48" s="243" customFormat="1" ht="13.5" hidden="1" customHeight="1">
      <c r="AV531" s="268"/>
    </row>
    <row r="532" spans="3:48" s="243" customFormat="1" ht="13.5" hidden="1" customHeight="1">
      <c r="AV532" s="268"/>
    </row>
    <row r="533" spans="3:48" s="243" customFormat="1" ht="13.5" hidden="1" customHeight="1">
      <c r="AV533" s="268"/>
    </row>
    <row r="534" spans="3:48" s="243" customFormat="1" ht="13.5" hidden="1" customHeight="1">
      <c r="AV534" s="268"/>
    </row>
    <row r="535" spans="3:48" s="243" customFormat="1" ht="13.5" hidden="1" customHeight="1">
      <c r="AV535" s="268"/>
    </row>
    <row r="536" spans="3:48" s="243" customFormat="1" ht="13.5" hidden="1" customHeight="1">
      <c r="AV536" s="268"/>
    </row>
    <row r="537" spans="3:48" s="243" customFormat="1" ht="13.5" hidden="1" customHeight="1">
      <c r="AV537" s="268"/>
    </row>
    <row r="538" spans="3:48" s="243" customFormat="1" ht="13.5" hidden="1" customHeight="1">
      <c r="AV538" s="268"/>
    </row>
    <row r="539" spans="3:48" s="243" customFormat="1" ht="13.5" hidden="1" customHeight="1">
      <c r="AV539" s="268"/>
    </row>
    <row r="540" spans="3:48" s="243" customFormat="1" ht="13.5" hidden="1" customHeight="1">
      <c r="AV540" s="268"/>
    </row>
    <row r="541" spans="3:48" s="243" customFormat="1" ht="13.5" hidden="1" customHeight="1">
      <c r="AV541" s="268"/>
    </row>
    <row r="542" spans="3:48" s="243" customFormat="1" ht="13.5" customHeight="1">
      <c r="AQ542" s="268"/>
      <c r="AR542" s="268"/>
      <c r="AS542" s="268"/>
      <c r="AT542" s="268"/>
      <c r="AU542" s="268"/>
    </row>
    <row r="543" spans="3:48" s="243" customFormat="1" ht="13.5" customHeight="1">
      <c r="C543" s="651" t="s">
        <v>8</v>
      </c>
      <c r="D543" s="651"/>
      <c r="E543" s="562" t="s">
        <v>112</v>
      </c>
      <c r="F543" s="562"/>
      <c r="G543" s="279"/>
    </row>
    <row r="544" spans="3:48" s="243" customFormat="1" ht="13.5" customHeight="1">
      <c r="C544" s="651"/>
      <c r="D544" s="651"/>
      <c r="E544" s="562"/>
      <c r="F544" s="562"/>
      <c r="G544" s="279"/>
      <c r="I544" s="244"/>
    </row>
    <row r="545" spans="3:100" s="243" customFormat="1" ht="13.5" customHeight="1">
      <c r="C545" s="235" t="s">
        <v>254</v>
      </c>
      <c r="D545" s="279"/>
      <c r="E545" s="279"/>
      <c r="F545" s="279"/>
      <c r="G545" s="279"/>
      <c r="I545" s="244"/>
      <c r="BC545" s="239" t="e">
        <f>IF(#REF!="発電事業者","算定結果　様式第３２第１表～第４表（保有電源新エネ欄他）","算定結果　様式第３２第１表・第２表（年度末電源構成・発電端電力量）")</f>
        <v>#REF!</v>
      </c>
      <c r="CT545" s="296" t="s">
        <v>114</v>
      </c>
      <c r="CV545" s="286" t="str">
        <f>IF(COUNT(H549:Z572)&gt;0,"○","")</f>
        <v/>
      </c>
    </row>
    <row r="546" spans="3:100" s="243" customFormat="1" ht="13.5" customHeight="1">
      <c r="C546" s="652"/>
      <c r="D546" s="653"/>
      <c r="E546" s="653"/>
      <c r="F546" s="653"/>
      <c r="G546" s="654"/>
      <c r="H546" s="594" t="str">
        <f>$H$66</f>
        <v>地熱</v>
      </c>
      <c r="I546" s="594"/>
      <c r="J546" s="594"/>
      <c r="K546" s="594"/>
      <c r="L546" s="594"/>
      <c r="M546" s="594"/>
      <c r="N546" s="594"/>
      <c r="O546" s="594"/>
      <c r="P546" s="594"/>
      <c r="Q546" s="594"/>
      <c r="R546" s="594"/>
      <c r="S546" s="594"/>
      <c r="T546" s="594"/>
      <c r="U546" s="594"/>
      <c r="V546" s="594"/>
      <c r="W546" s="594"/>
      <c r="X546" s="594"/>
      <c r="Y546" s="594"/>
      <c r="Z546" s="594"/>
      <c r="AA546" s="245"/>
      <c r="AB546" s="245"/>
      <c r="AC546" s="245"/>
      <c r="AD546" s="298"/>
      <c r="AE546" s="298"/>
      <c r="AF546" s="298"/>
      <c r="AG546" s="298"/>
      <c r="AH546" s="298"/>
      <c r="AI546" s="268"/>
      <c r="AJ546" s="268"/>
      <c r="AK546" s="268"/>
      <c r="AL546" s="268"/>
      <c r="AM546" s="268"/>
      <c r="AN546" s="268"/>
      <c r="AO546" s="268"/>
      <c r="AP546" s="268"/>
      <c r="AQ546" s="268"/>
      <c r="AR546" s="268"/>
      <c r="AS546" s="268"/>
      <c r="AT546" s="268"/>
      <c r="AU546" s="268"/>
      <c r="BB546" s="246"/>
      <c r="BC546" s="659" t="s">
        <v>256</v>
      </c>
      <c r="BD546" s="659"/>
      <c r="BE546" s="659"/>
      <c r="BF546" s="659"/>
      <c r="BG546" s="601" t="e">
        <f>DATE(#REF!,1,1)</f>
        <v>#REF!</v>
      </c>
      <c r="BH546" s="602"/>
      <c r="BI546" s="602"/>
      <c r="BJ546" s="602"/>
      <c r="BK546" s="602"/>
      <c r="BL546" s="602"/>
      <c r="BM546" s="602"/>
      <c r="BN546" s="602"/>
      <c r="BO546" s="602"/>
      <c r="BP546" s="602"/>
      <c r="BQ546" s="602"/>
      <c r="BR546" s="603"/>
      <c r="BS546" s="659" t="s">
        <v>257</v>
      </c>
      <c r="BT546" s="659"/>
      <c r="BU546" s="659"/>
      <c r="BV546" s="659"/>
      <c r="BW546" s="592" t="e">
        <f>DATE(#REF!-1,1,1)</f>
        <v>#REF!</v>
      </c>
      <c r="BX546" s="592" t="e">
        <f>DATE(#REF!,1,1)</f>
        <v>#REF!</v>
      </c>
      <c r="BY546" s="592" t="e">
        <f>DATE(#REF!+1,1,1)</f>
        <v>#REF!</v>
      </c>
      <c r="BZ546" s="592" t="e">
        <f>DATE(#REF!+2,1,1)</f>
        <v>#REF!</v>
      </c>
      <c r="CA546" s="592" t="e">
        <f>DATE(#REF!+3,1,1)</f>
        <v>#REF!</v>
      </c>
      <c r="CB546" s="592" t="e">
        <f>DATE(#REF!+4,1,1)</f>
        <v>#REF!</v>
      </c>
      <c r="CC546" s="592" t="e">
        <f>DATE(#REF!+5,1,1)</f>
        <v>#REF!</v>
      </c>
      <c r="CD546" s="592" t="e">
        <f>DATE(#REF!+6,1,1)</f>
        <v>#REF!</v>
      </c>
      <c r="CE546" s="592" t="e">
        <f>DATE(#REF!+7,1,1)</f>
        <v>#REF!</v>
      </c>
      <c r="CF546" s="592" t="e">
        <f>DATE(#REF!+8,1,1)</f>
        <v>#REF!</v>
      </c>
      <c r="CG546" s="592" t="e">
        <f>DATE(#REF!+9,1,1)</f>
        <v>#REF!</v>
      </c>
      <c r="CH546" s="273"/>
      <c r="CI546" s="273"/>
      <c r="CJ546" s="273"/>
      <c r="CK546" s="273"/>
      <c r="CL546" s="273"/>
      <c r="CM546" s="273"/>
      <c r="CN546" s="273"/>
      <c r="CO546" s="273"/>
      <c r="CP546" s="273"/>
      <c r="CQ546" s="273"/>
    </row>
    <row r="547" spans="3:100" s="243" customFormat="1" ht="13.5" customHeight="1">
      <c r="C547" s="661"/>
      <c r="D547" s="662"/>
      <c r="E547" s="662"/>
      <c r="F547" s="662"/>
      <c r="G547" s="663"/>
      <c r="H547" s="595" t="s">
        <v>194</v>
      </c>
      <c r="I547" s="595" t="s">
        <v>195</v>
      </c>
      <c r="J547" s="595" t="s">
        <v>161</v>
      </c>
      <c r="K547" s="595" t="s">
        <v>162</v>
      </c>
      <c r="L547" s="595" t="s">
        <v>163</v>
      </c>
      <c r="M547" s="595" t="s">
        <v>164</v>
      </c>
      <c r="N547" s="595" t="s">
        <v>165</v>
      </c>
      <c r="O547" s="595" t="s">
        <v>166</v>
      </c>
      <c r="P547" s="595" t="s">
        <v>167</v>
      </c>
      <c r="Q547" s="595" t="s">
        <v>168</v>
      </c>
      <c r="R547" s="595" t="s">
        <v>169</v>
      </c>
      <c r="S547" s="595" t="s">
        <v>170</v>
      </c>
      <c r="T547" s="595" t="s">
        <v>25</v>
      </c>
      <c r="U547" s="637"/>
      <c r="V547" s="638"/>
      <c r="W547" s="638"/>
      <c r="X547" s="638"/>
      <c r="Y547" s="638"/>
      <c r="Z547" s="639"/>
      <c r="AA547" s="245"/>
      <c r="AB547" s="245"/>
      <c r="AC547" s="245"/>
      <c r="AD547" s="298"/>
      <c r="AE547" s="298"/>
      <c r="AF547" s="298"/>
      <c r="AG547" s="298"/>
      <c r="AH547" s="298"/>
      <c r="AI547" s="245"/>
      <c r="AJ547" s="245"/>
      <c r="AK547" s="245"/>
      <c r="AL547" s="245"/>
      <c r="AM547" s="245"/>
      <c r="AN547" s="245"/>
      <c r="AO547" s="245"/>
      <c r="AP547" s="245"/>
      <c r="AQ547" s="245"/>
      <c r="AR547" s="245"/>
      <c r="AS547" s="245"/>
      <c r="AT547" s="245"/>
      <c r="AU547" s="245"/>
      <c r="AX547" s="280"/>
      <c r="AY547" s="280"/>
      <c r="AZ547" s="280"/>
      <c r="BA547" s="280"/>
      <c r="BB547" s="246"/>
      <c r="BC547" s="659"/>
      <c r="BD547" s="659"/>
      <c r="BE547" s="659"/>
      <c r="BF547" s="659"/>
      <c r="BG547" s="334" t="s">
        <v>194</v>
      </c>
      <c r="BH547" s="334" t="s">
        <v>195</v>
      </c>
      <c r="BI547" s="334" t="s">
        <v>161</v>
      </c>
      <c r="BJ547" s="334" t="s">
        <v>162</v>
      </c>
      <c r="BK547" s="334" t="s">
        <v>163</v>
      </c>
      <c r="BL547" s="334" t="s">
        <v>164</v>
      </c>
      <c r="BM547" s="334" t="s">
        <v>165</v>
      </c>
      <c r="BN547" s="334" t="s">
        <v>166</v>
      </c>
      <c r="BO547" s="334" t="s">
        <v>167</v>
      </c>
      <c r="BP547" s="334" t="s">
        <v>168</v>
      </c>
      <c r="BQ547" s="334" t="s">
        <v>169</v>
      </c>
      <c r="BR547" s="334" t="s">
        <v>170</v>
      </c>
      <c r="BS547" s="659"/>
      <c r="BT547" s="659"/>
      <c r="BU547" s="659"/>
      <c r="BV547" s="659"/>
      <c r="BW547" s="593"/>
      <c r="BX547" s="593"/>
      <c r="BY547" s="593"/>
      <c r="BZ547" s="593"/>
      <c r="CA547" s="593"/>
      <c r="CB547" s="593"/>
      <c r="CC547" s="593"/>
      <c r="CD547" s="593"/>
      <c r="CE547" s="593"/>
      <c r="CF547" s="593"/>
      <c r="CG547" s="593"/>
      <c r="CH547" s="273"/>
      <c r="CI547" s="273"/>
      <c r="CJ547" s="273"/>
      <c r="CK547" s="273"/>
      <c r="CL547" s="273"/>
      <c r="CM547" s="273"/>
      <c r="CN547" s="273"/>
      <c r="CO547" s="273"/>
      <c r="CP547" s="273"/>
      <c r="CQ547" s="273"/>
    </row>
    <row r="548" spans="3:100" s="243" customFormat="1" ht="13.5" customHeight="1">
      <c r="C548" s="655"/>
      <c r="D548" s="656"/>
      <c r="E548" s="656"/>
      <c r="F548" s="656"/>
      <c r="G548" s="657"/>
      <c r="H548" s="596"/>
      <c r="I548" s="596"/>
      <c r="J548" s="596"/>
      <c r="K548" s="596"/>
      <c r="L548" s="596"/>
      <c r="M548" s="596"/>
      <c r="N548" s="596"/>
      <c r="O548" s="596"/>
      <c r="P548" s="596"/>
      <c r="Q548" s="596"/>
      <c r="R548" s="596"/>
      <c r="S548" s="596"/>
      <c r="T548" s="596"/>
      <c r="U548" s="640"/>
      <c r="V548" s="641"/>
      <c r="W548" s="641"/>
      <c r="X548" s="641"/>
      <c r="Y548" s="641"/>
      <c r="Z548" s="642"/>
      <c r="AA548" s="250"/>
      <c r="AB548" s="250"/>
      <c r="AC548" s="250"/>
      <c r="AD548" s="268"/>
      <c r="AE548" s="268"/>
      <c r="AF548" s="268"/>
      <c r="AG548" s="268"/>
      <c r="AH548" s="268"/>
      <c r="AI548" s="250"/>
      <c r="AJ548" s="250"/>
      <c r="AK548" s="250"/>
      <c r="AL548" s="250"/>
      <c r="AM548" s="250"/>
      <c r="AN548" s="250"/>
      <c r="AO548" s="250"/>
      <c r="AP548" s="250"/>
      <c r="AQ548" s="250"/>
      <c r="AR548" s="250"/>
      <c r="AS548" s="250"/>
      <c r="AT548" s="250"/>
      <c r="AU548" s="250"/>
      <c r="AX548" s="280"/>
      <c r="AY548" s="280"/>
      <c r="AZ548" s="280"/>
      <c r="BA548" s="280"/>
      <c r="BB548" s="246"/>
      <c r="BC548" s="634" t="s">
        <v>198</v>
      </c>
      <c r="BD548" s="635"/>
      <c r="BE548" s="635"/>
      <c r="BF548" s="636"/>
      <c r="BG548" s="297" t="str">
        <f t="shared" ref="BG548:BR548" si="34">IF(COUNT(H553)=0,"",H553)</f>
        <v/>
      </c>
      <c r="BH548" s="297" t="str">
        <f t="shared" si="34"/>
        <v/>
      </c>
      <c r="BI548" s="297" t="str">
        <f t="shared" si="34"/>
        <v/>
      </c>
      <c r="BJ548" s="297" t="str">
        <f t="shared" si="34"/>
        <v/>
      </c>
      <c r="BK548" s="297" t="str">
        <f t="shared" si="34"/>
        <v/>
      </c>
      <c r="BL548" s="297" t="str">
        <f t="shared" si="34"/>
        <v/>
      </c>
      <c r="BM548" s="297" t="str">
        <f t="shared" si="34"/>
        <v/>
      </c>
      <c r="BN548" s="297" t="str">
        <f t="shared" si="34"/>
        <v/>
      </c>
      <c r="BO548" s="297" t="str">
        <f t="shared" si="34"/>
        <v/>
      </c>
      <c r="BP548" s="297" t="str">
        <f t="shared" si="34"/>
        <v/>
      </c>
      <c r="BQ548" s="297" t="str">
        <f t="shared" si="34"/>
        <v/>
      </c>
      <c r="BR548" s="297" t="str">
        <f t="shared" si="34"/>
        <v/>
      </c>
      <c r="BS548" s="597" t="s">
        <v>198</v>
      </c>
      <c r="BT548" s="633"/>
      <c r="BU548" s="598"/>
      <c r="BV548" s="334" t="s">
        <v>171</v>
      </c>
      <c r="BW548" s="253" t="str">
        <f>IF(COUNT(L551)=0,"",L551)</f>
        <v/>
      </c>
      <c r="BX548" s="253" t="str">
        <f>IF(COUNT(L553)=0,"",L553)</f>
        <v/>
      </c>
      <c r="BY548" s="253" t="str">
        <f>IF(COUNT(L555)=0,"",L555)</f>
        <v/>
      </c>
      <c r="BZ548" s="253" t="str">
        <f>IF(COUNT(L557)=0,"",L557)</f>
        <v/>
      </c>
      <c r="CA548" s="253" t="str">
        <f>IF(COUNT(L559)=0,"",L559)</f>
        <v/>
      </c>
      <c r="CB548" s="253" t="str">
        <f>IF(COUNT(L561)=0,"",L561)</f>
        <v/>
      </c>
      <c r="CC548" s="253" t="str">
        <f>IF(COUNT(L563)=0,"",L563)</f>
        <v/>
      </c>
      <c r="CD548" s="253" t="str">
        <f>IF(COUNT(L565)=0,"",L565)</f>
        <v/>
      </c>
      <c r="CE548" s="253" t="str">
        <f>IF(COUNT(L567)=0,"",L567)</f>
        <v/>
      </c>
      <c r="CF548" s="253" t="str">
        <f>IF(COUNT(L569)=0,"",L569)</f>
        <v/>
      </c>
      <c r="CG548" s="253" t="str">
        <f>IF(COUNT(L571)=0,"",L571)</f>
        <v/>
      </c>
      <c r="CH548" s="257"/>
      <c r="CI548" s="257"/>
      <c r="CJ548" s="257"/>
      <c r="CK548" s="257"/>
      <c r="CL548" s="257"/>
      <c r="CM548" s="257"/>
      <c r="CN548" s="257"/>
      <c r="CO548" s="257"/>
      <c r="CP548" s="257"/>
      <c r="CQ548" s="257"/>
    </row>
    <row r="549" spans="3:100" s="243" customFormat="1" ht="13.5" customHeight="1">
      <c r="C549" s="604" t="e">
        <f>DATE(#REF!-2,1,1)</f>
        <v>#REF!</v>
      </c>
      <c r="D549" s="605"/>
      <c r="E549" s="613" t="s">
        <v>198</v>
      </c>
      <c r="F549" s="614"/>
      <c r="G549" s="615"/>
      <c r="H549" s="255"/>
      <c r="I549" s="255"/>
      <c r="J549" s="255"/>
      <c r="K549" s="255"/>
      <c r="L549" s="255"/>
      <c r="M549" s="255"/>
      <c r="N549" s="255"/>
      <c r="O549" s="255"/>
      <c r="P549" s="255"/>
      <c r="Q549" s="256"/>
      <c r="R549" s="256"/>
      <c r="S549" s="256"/>
      <c r="T549" s="255"/>
      <c r="U549" s="578"/>
      <c r="V549" s="644"/>
      <c r="W549" s="644"/>
      <c r="X549" s="644"/>
      <c r="Y549" s="644"/>
      <c r="Z549" s="579"/>
      <c r="AA549" s="257"/>
      <c r="AB549" s="257"/>
      <c r="AC549" s="257"/>
      <c r="AD549" s="299"/>
      <c r="AE549" s="299"/>
      <c r="AF549" s="268"/>
      <c r="AG549" s="268"/>
      <c r="AH549" s="268"/>
      <c r="AI549" s="257"/>
      <c r="AJ549" s="257"/>
      <c r="AK549" s="257"/>
      <c r="AL549" s="257"/>
      <c r="AM549" s="257"/>
      <c r="AN549" s="257"/>
      <c r="AO549" s="257"/>
      <c r="AP549" s="257"/>
      <c r="AQ549" s="257"/>
      <c r="AR549" s="257"/>
      <c r="AS549" s="257"/>
      <c r="AT549" s="257"/>
      <c r="AU549" s="257"/>
      <c r="AX549" s="280"/>
      <c r="AY549" s="280"/>
      <c r="AZ549" s="280"/>
      <c r="BA549" s="280"/>
      <c r="BB549" s="246"/>
      <c r="BC549" s="648"/>
      <c r="BD549" s="649"/>
      <c r="BE549" s="649"/>
      <c r="BF549" s="650"/>
      <c r="BG549" s="259"/>
      <c r="BH549" s="259"/>
      <c r="BI549" s="259"/>
      <c r="BJ549" s="259"/>
      <c r="BK549" s="259"/>
      <c r="BL549" s="259"/>
      <c r="BM549" s="259"/>
      <c r="BN549" s="259"/>
      <c r="BO549" s="259"/>
      <c r="BP549" s="259"/>
      <c r="BQ549" s="259"/>
      <c r="BR549" s="259"/>
      <c r="BS549" s="599"/>
      <c r="BT549" s="643"/>
      <c r="BU549" s="600"/>
      <c r="BV549" s="334" t="s">
        <v>172</v>
      </c>
      <c r="BW549" s="253" t="str">
        <f>IF(COUNT(Q549)=0,"",Q549)</f>
        <v/>
      </c>
      <c r="BX549" s="253" t="str">
        <f>IF(COUNT(Q553)=0,"",Q553)</f>
        <v/>
      </c>
      <c r="BY549" s="253" t="str">
        <f>IF(COUNT(Q555)=0,"",Q555)</f>
        <v/>
      </c>
      <c r="BZ549" s="253" t="str">
        <f>IF(COUNT(Q557)=0,"",Q557)</f>
        <v/>
      </c>
      <c r="CA549" s="253" t="str">
        <f>IF(COUNT(Q559)=0,"",Q559)</f>
        <v/>
      </c>
      <c r="CB549" s="253" t="str">
        <f>IF(COUNT(Q561)=0,"",Q561)</f>
        <v/>
      </c>
      <c r="CC549" s="253" t="str">
        <f>IF(COUNT(Q563)=0,"",Q563)</f>
        <v/>
      </c>
      <c r="CD549" s="253" t="str">
        <f>IF(COUNT(Q565)=0,"",Q565)</f>
        <v/>
      </c>
      <c r="CE549" s="253" t="str">
        <f>IF(COUNT(Q567)=0,"",Q567)</f>
        <v/>
      </c>
      <c r="CF549" s="253" t="str">
        <f>IF(COUNT(Q569)=0,"",Q569)</f>
        <v/>
      </c>
      <c r="CG549" s="253" t="str">
        <f>IF(COUNT(Q571)=0,"",Q571)</f>
        <v/>
      </c>
      <c r="CH549" s="257"/>
      <c r="CI549" s="257"/>
      <c r="CJ549" s="257"/>
      <c r="CK549" s="257"/>
      <c r="CL549" s="257"/>
      <c r="CM549" s="257"/>
      <c r="CN549" s="257"/>
      <c r="CO549" s="257"/>
      <c r="CP549" s="257"/>
      <c r="CQ549" s="257"/>
    </row>
    <row r="550" spans="3:100" s="243" customFormat="1" ht="13.5" customHeight="1">
      <c r="C550" s="606"/>
      <c r="D550" s="607"/>
      <c r="E550" s="608" t="s">
        <v>252</v>
      </c>
      <c r="F550" s="609"/>
      <c r="G550" s="610"/>
      <c r="H550" s="260"/>
      <c r="I550" s="260"/>
      <c r="J550" s="260"/>
      <c r="K550" s="260"/>
      <c r="L550" s="260"/>
      <c r="M550" s="260"/>
      <c r="N550" s="260"/>
      <c r="O550" s="260"/>
      <c r="P550" s="260"/>
      <c r="Q550" s="261"/>
      <c r="R550" s="261"/>
      <c r="S550" s="261"/>
      <c r="T550" s="262" t="str">
        <f>IF(COUNT(H550:S550)=0,"",SUMPRODUCT(ROUND(H550:S550,1)))</f>
        <v/>
      </c>
      <c r="U550" s="645"/>
      <c r="V550" s="646"/>
      <c r="W550" s="646"/>
      <c r="X550" s="646"/>
      <c r="Y550" s="646"/>
      <c r="Z550" s="647"/>
      <c r="AA550" s="257"/>
      <c r="AB550" s="257"/>
      <c r="AC550" s="257"/>
      <c r="AD550" s="299"/>
      <c r="AE550" s="299"/>
      <c r="AF550" s="268"/>
      <c r="AG550" s="268"/>
      <c r="AH550" s="268"/>
      <c r="AI550" s="271"/>
      <c r="AJ550" s="271"/>
      <c r="AK550" s="271"/>
      <c r="AL550" s="271"/>
      <c r="AM550" s="271"/>
      <c r="AN550" s="271"/>
      <c r="AO550" s="271"/>
      <c r="AP550" s="271"/>
      <c r="AQ550" s="271"/>
      <c r="AR550" s="271"/>
      <c r="AS550" s="271"/>
      <c r="AT550" s="271"/>
      <c r="AU550" s="272"/>
      <c r="AX550" s="280"/>
      <c r="AY550" s="280"/>
      <c r="AZ550" s="280"/>
      <c r="BA550" s="280"/>
      <c r="BB550" s="246"/>
      <c r="BC550" s="594" t="s">
        <v>205</v>
      </c>
      <c r="BD550" s="594"/>
      <c r="BE550" s="594"/>
      <c r="BF550" s="594"/>
      <c r="BG550" s="253" t="str">
        <f>IF(COUNT(H554)=0,"",ROUND(H554,#REF!))</f>
        <v/>
      </c>
      <c r="BH550" s="253" t="str">
        <f>IF(COUNT(I554)=0,"",ROUND(I554,#REF!))</f>
        <v/>
      </c>
      <c r="BI550" s="253" t="str">
        <f>IF(COUNT(J554)=0,"",ROUND(J554,#REF!))</f>
        <v/>
      </c>
      <c r="BJ550" s="253" t="str">
        <f>IF(COUNT(K554)=0,"",ROUND(K554,#REF!))</f>
        <v/>
      </c>
      <c r="BK550" s="253" t="str">
        <f>IF(COUNT(L554)=0,"",ROUND(L554,#REF!))</f>
        <v/>
      </c>
      <c r="BL550" s="253" t="str">
        <f>IF(COUNT(M554)=0,"",ROUND(M554,#REF!))</f>
        <v/>
      </c>
      <c r="BM550" s="253" t="str">
        <f>IF(COUNT(N554)=0,"",ROUND(N554,#REF!))</f>
        <v/>
      </c>
      <c r="BN550" s="253" t="str">
        <f>IF(COUNT(O554)=0,"",ROUND(O554,#REF!))</f>
        <v/>
      </c>
      <c r="BO550" s="253" t="str">
        <f>IF(COUNT(P554)=0,"",ROUND(P554,#REF!))</f>
        <v/>
      </c>
      <c r="BP550" s="253" t="str">
        <f>IF(COUNT(Q554)=0,"",ROUND(Q554,#REF!))</f>
        <v/>
      </c>
      <c r="BQ550" s="253" t="str">
        <f>IF(COUNT(R554)=0,"",ROUND(R554,#REF!))</f>
        <v/>
      </c>
      <c r="BR550" s="253" t="str">
        <f>IF(COUNT(S554)=0,"",ROUND(S554,#REF!))</f>
        <v/>
      </c>
      <c r="BS550" s="634" t="s">
        <v>205</v>
      </c>
      <c r="BT550" s="635"/>
      <c r="BU550" s="636"/>
      <c r="BV550" s="334" t="s">
        <v>25</v>
      </c>
      <c r="BW550" s="253" t="str">
        <f>IF(COUNT(T552)=0,"",T552)</f>
        <v/>
      </c>
      <c r="BX550" s="253" t="str">
        <f>IF(COUNT(T554)=0,"",T554)</f>
        <v/>
      </c>
      <c r="BY550" s="253" t="str">
        <f>IF(COUNT(T556)=0,"",T556)</f>
        <v/>
      </c>
      <c r="BZ550" s="266" t="str">
        <f>IF(COUNT(T558)=0,"",T558)</f>
        <v/>
      </c>
      <c r="CA550" s="253" t="str">
        <f>IF(COUNT(T560)=0,"",T560)</f>
        <v/>
      </c>
      <c r="CB550" s="253" t="str">
        <f>IF(COUNT(T562)=0,"",T562)</f>
        <v/>
      </c>
      <c r="CC550" s="253" t="str">
        <f>IF(COUNT(T564)=0,"",T564)</f>
        <v/>
      </c>
      <c r="CD550" s="253" t="str">
        <f>IF(COUNT(T566)=0,"",T566)</f>
        <v/>
      </c>
      <c r="CE550" s="253" t="str">
        <f>IF(COUNT(T568)=0,"",T568)</f>
        <v/>
      </c>
      <c r="CF550" s="253" t="str">
        <f>IF(COUNT(T570)=0,"",T570)</f>
        <v/>
      </c>
      <c r="CG550" s="253" t="str">
        <f>IF(COUNT(T572)=0,"",T572)</f>
        <v/>
      </c>
      <c r="CH550" s="257"/>
      <c r="CI550" s="257"/>
      <c r="CJ550" s="257"/>
      <c r="CK550" s="257"/>
      <c r="CL550" s="257"/>
      <c r="CM550" s="257"/>
      <c r="CN550" s="257"/>
      <c r="CO550" s="257"/>
      <c r="CP550" s="257"/>
      <c r="CQ550" s="257"/>
    </row>
    <row r="551" spans="3:100" s="243" customFormat="1" ht="13.5" customHeight="1">
      <c r="C551" s="604" t="e">
        <f>DATE(#REF!-1,1,1)</f>
        <v>#REF!</v>
      </c>
      <c r="D551" s="605"/>
      <c r="E551" s="613" t="s">
        <v>198</v>
      </c>
      <c r="F551" s="614"/>
      <c r="G551" s="615"/>
      <c r="H551" s="256"/>
      <c r="I551" s="256"/>
      <c r="J551" s="256"/>
      <c r="K551" s="256"/>
      <c r="L551" s="256"/>
      <c r="M551" s="256"/>
      <c r="N551" s="256"/>
      <c r="O551" s="256"/>
      <c r="P551" s="256"/>
      <c r="Q551" s="256"/>
      <c r="R551" s="256"/>
      <c r="S551" s="256"/>
      <c r="T551" s="255"/>
      <c r="U551" s="613" t="s">
        <v>210</v>
      </c>
      <c r="V551" s="614"/>
      <c r="W551" s="614"/>
      <c r="X551" s="615"/>
      <c r="Y551" s="666"/>
      <c r="Z551" s="667"/>
      <c r="AA551" s="257"/>
      <c r="AB551" s="257"/>
      <c r="AC551" s="257"/>
      <c r="AD551" s="299"/>
      <c r="AE551" s="299"/>
      <c r="AF551" s="268"/>
      <c r="AG551" s="268"/>
      <c r="AH551" s="268"/>
      <c r="AI551" s="257"/>
      <c r="AJ551" s="257"/>
      <c r="AK551" s="257"/>
      <c r="AL551" s="257"/>
      <c r="AM551" s="257"/>
      <c r="AN551" s="257"/>
      <c r="AO551" s="257"/>
      <c r="AP551" s="257"/>
      <c r="AQ551" s="257"/>
      <c r="AR551" s="257"/>
      <c r="AS551" s="257"/>
      <c r="AT551" s="257"/>
      <c r="AU551" s="257"/>
      <c r="AX551" s="280"/>
      <c r="AY551" s="280"/>
      <c r="AZ551" s="280"/>
      <c r="BB551" s="246"/>
      <c r="BC551" s="627"/>
      <c r="BD551" s="628"/>
      <c r="BE551" s="628"/>
      <c r="BF551" s="628"/>
      <c r="BG551" s="628"/>
      <c r="BH551" s="628"/>
      <c r="BI551" s="628"/>
      <c r="BJ551" s="628"/>
      <c r="BK551" s="628"/>
      <c r="BL551" s="628"/>
      <c r="BM551" s="628"/>
      <c r="BN551" s="628"/>
      <c r="BO551" s="628"/>
      <c r="BP551" s="628"/>
      <c r="BQ551" s="628"/>
      <c r="BR551" s="629"/>
      <c r="BS551" s="597" t="s">
        <v>206</v>
      </c>
      <c r="BT551" s="633"/>
      <c r="BU551" s="598"/>
      <c r="BV551" s="334" t="s">
        <v>25</v>
      </c>
      <c r="BW551" s="253" t="str">
        <f>IF(COUNT(Y551)=0,"",IF(#REF!="発電事業者",Y551,IF(SUMIF($C579:$D588,"その他事業者",L579:L588)=0,IF(Y551*L588/SUM(L579:L588)=0,"",Y551*L588/SUM(L579:L588)),ROUND(Y551*SUMIF($C579:$D588,"その他事業者",L579:L588)/SUM(L579:L588),#REF!)+Y551*L588/SUM(L579:L588))))</f>
        <v/>
      </c>
      <c r="BX551" s="253" t="str">
        <f>IF(COUNT(Y553)=0,"",IF(#REF!="発電事業者",Y553,IF(SUMIF($C579:$D588,"その他事業者",W579:W588)=0,IF(Y553*W588/SUM(W579:W588)=0,"",Y553*W588/SUM(W579:W588)),ROUND(Y553*SUMIF($C579:$D588,"その他事業者",W579:W588)/SUM(W579:W588),#REF!)+Y553*W588/SUM(W579:W588))))</f>
        <v/>
      </c>
      <c r="BY551" s="267"/>
      <c r="BZ551" s="267"/>
      <c r="CA551" s="267"/>
      <c r="CB551" s="253" t="str">
        <f>IF(COUNT(Y561)=0,"",IF(#REF!="発電事業者",Y561,IF(SUMIF($C579:$D588,"その他事業者",AA579:AA588)=0,IF(Y561*AA588/SUM(AA579:AA588)=0,"",Y561*AA588/SUM(AA579:AA588)),ROUND(Y561*SUMIF($C579:$D588,"その他事業者",AA579:AA588)/SUM(AA579:AA588),#REF!)+Y561*AA588/SUM(AA579:AA588))))</f>
        <v/>
      </c>
      <c r="CC551" s="267"/>
      <c r="CD551" s="267"/>
      <c r="CE551" s="267"/>
      <c r="CF551" s="267"/>
      <c r="CG551" s="253" t="str">
        <f>IF(COUNT(Y571)=0,"",IF(#REF!="発電事業者",Y571,IF(SUMIF($C579:$D588,"その他事業者",AF579:AF588)=0,IF(Y571*AF588/SUM(AF579:AF588)=0,"",Y571*AF588/SUM(AF579:AF588)),ROUND(Y571*SUMIF($C579:$D588,"その他事業者",AF579:AF588)/SUM(AF579:AF588),#REF!)+Y571*AF588/SUM(AF579:AF588))))</f>
        <v/>
      </c>
      <c r="CH551" s="257"/>
      <c r="CI551" s="257"/>
      <c r="CJ551" s="257"/>
      <c r="CK551" s="257"/>
      <c r="CL551" s="257"/>
      <c r="CM551" s="257"/>
      <c r="CN551" s="257"/>
      <c r="CO551" s="257"/>
      <c r="CP551" s="257"/>
      <c r="CQ551" s="257"/>
    </row>
    <row r="552" spans="3:100" s="243" customFormat="1" ht="13.5" customHeight="1">
      <c r="C552" s="606"/>
      <c r="D552" s="607"/>
      <c r="E552" s="608" t="s">
        <v>252</v>
      </c>
      <c r="F552" s="609"/>
      <c r="G552" s="610"/>
      <c r="H552" s="261"/>
      <c r="I552" s="261"/>
      <c r="J552" s="261"/>
      <c r="K552" s="261"/>
      <c r="L552" s="261"/>
      <c r="M552" s="261"/>
      <c r="N552" s="261"/>
      <c r="O552" s="261"/>
      <c r="P552" s="261"/>
      <c r="Q552" s="261"/>
      <c r="R552" s="261"/>
      <c r="S552" s="261"/>
      <c r="T552" s="262" t="str">
        <f>IF(COUNT(H552:S552)=0,"",SUMPRODUCT(ROUND(H552:S552,1)))</f>
        <v/>
      </c>
      <c r="U552" s="608" t="s">
        <v>211</v>
      </c>
      <c r="V552" s="609"/>
      <c r="W552" s="609"/>
      <c r="X552" s="610"/>
      <c r="Y552" s="664"/>
      <c r="Z552" s="665"/>
      <c r="AA552" s="257"/>
      <c r="AB552" s="257"/>
      <c r="AC552" s="257"/>
      <c r="AD552" s="299"/>
      <c r="AE552" s="299"/>
      <c r="AF552" s="268"/>
      <c r="AG552" s="268"/>
      <c r="AH552" s="268"/>
      <c r="AI552" s="271"/>
      <c r="AJ552" s="271"/>
      <c r="AK552" s="271"/>
      <c r="AL552" s="271"/>
      <c r="AM552" s="271"/>
      <c r="AN552" s="271"/>
      <c r="AO552" s="271"/>
      <c r="AP552" s="271"/>
      <c r="AQ552" s="271"/>
      <c r="AR552" s="271"/>
      <c r="AS552" s="271"/>
      <c r="AT552" s="271"/>
      <c r="AU552" s="272"/>
      <c r="AX552" s="280"/>
      <c r="AY552" s="280"/>
      <c r="AZ552" s="280"/>
      <c r="BB552" s="246"/>
      <c r="BC552" s="630"/>
      <c r="BD552" s="631"/>
      <c r="BE552" s="631"/>
      <c r="BF552" s="631"/>
      <c r="BG552" s="631"/>
      <c r="BH552" s="631"/>
      <c r="BI552" s="631"/>
      <c r="BJ552" s="631"/>
      <c r="BK552" s="631"/>
      <c r="BL552" s="631"/>
      <c r="BM552" s="631"/>
      <c r="BN552" s="631"/>
      <c r="BO552" s="631"/>
      <c r="BP552" s="631"/>
      <c r="BQ552" s="631"/>
      <c r="BR552" s="632"/>
      <c r="BS552" s="634" t="s">
        <v>207</v>
      </c>
      <c r="BT552" s="635"/>
      <c r="BU552" s="636"/>
      <c r="BV552" s="334" t="s">
        <v>25</v>
      </c>
      <c r="BW552" s="253" t="str">
        <f>IF(COUNT(Y552)=0,"",Y552)</f>
        <v/>
      </c>
      <c r="BX552" s="253" t="str">
        <f>IF(COUNT(Y554)=0,"",Y554)</f>
        <v/>
      </c>
      <c r="BY552" s="267"/>
      <c r="BZ552" s="267"/>
      <c r="CA552" s="267"/>
      <c r="CB552" s="253" t="str">
        <f>IF(COUNT(Y562)=0,"",Y562)</f>
        <v/>
      </c>
      <c r="CC552" s="267"/>
      <c r="CD552" s="267"/>
      <c r="CE552" s="267"/>
      <c r="CF552" s="267"/>
      <c r="CG552" s="253" t="str">
        <f>IF(COUNT(Y572)=0,"",Y572)</f>
        <v/>
      </c>
      <c r="CH552" s="257"/>
      <c r="CI552" s="257"/>
      <c r="CJ552" s="257"/>
      <c r="CK552" s="257"/>
      <c r="CL552" s="257"/>
      <c r="CM552" s="257"/>
      <c r="CN552" s="257"/>
      <c r="CO552" s="257"/>
      <c r="CP552" s="257"/>
      <c r="CQ552" s="257"/>
    </row>
    <row r="553" spans="3:100" s="243" customFormat="1" ht="13.5" customHeight="1">
      <c r="C553" s="604" t="e">
        <f>DATE(#REF!,1,1)</f>
        <v>#REF!</v>
      </c>
      <c r="D553" s="605"/>
      <c r="E553" s="613" t="s">
        <v>198</v>
      </c>
      <c r="F553" s="614"/>
      <c r="G553" s="615"/>
      <c r="H553" s="256"/>
      <c r="I553" s="256"/>
      <c r="J553" s="256"/>
      <c r="K553" s="256"/>
      <c r="L553" s="256"/>
      <c r="M553" s="256"/>
      <c r="N553" s="256"/>
      <c r="O553" s="256"/>
      <c r="P553" s="256"/>
      <c r="Q553" s="256"/>
      <c r="R553" s="256"/>
      <c r="S553" s="256"/>
      <c r="T553" s="255"/>
      <c r="U553" s="613" t="s">
        <v>210</v>
      </c>
      <c r="V553" s="614"/>
      <c r="W553" s="614"/>
      <c r="X553" s="615"/>
      <c r="Y553" s="666"/>
      <c r="Z553" s="667"/>
      <c r="AA553" s="257"/>
      <c r="AB553" s="257"/>
      <c r="AC553" s="257"/>
      <c r="AD553" s="299"/>
      <c r="AE553" s="299"/>
      <c r="AF553" s="268"/>
      <c r="AG553" s="268"/>
      <c r="AH553" s="268"/>
      <c r="AI553" s="257"/>
      <c r="AJ553" s="257"/>
      <c r="AK553" s="257"/>
      <c r="AL553" s="257"/>
      <c r="AM553" s="257"/>
      <c r="AN553" s="257"/>
      <c r="AO553" s="257"/>
      <c r="AP553" s="257"/>
      <c r="AQ553" s="257"/>
      <c r="AR553" s="257"/>
      <c r="AS553" s="257"/>
      <c r="AT553" s="257"/>
      <c r="AU553" s="257"/>
      <c r="AX553" s="268"/>
      <c r="BB553" s="268"/>
      <c r="BC553" s="245"/>
      <c r="BD553" s="245"/>
      <c r="BE553" s="245"/>
      <c r="BF553" s="245"/>
      <c r="BG553" s="245"/>
      <c r="BH553" s="245"/>
      <c r="BI553" s="245"/>
      <c r="BJ553" s="245"/>
      <c r="BK553" s="245"/>
      <c r="BL553" s="245"/>
      <c r="BM553" s="245"/>
      <c r="BN553" s="245"/>
      <c r="BO553" s="245"/>
      <c r="BP553" s="245"/>
      <c r="BQ553" s="245"/>
      <c r="BR553" s="245"/>
      <c r="BS553" s="245"/>
      <c r="BT553" s="245"/>
      <c r="BU553" s="245"/>
      <c r="BV553" s="245"/>
      <c r="BW553" s="245"/>
      <c r="BX553" s="257"/>
      <c r="BY553" s="257"/>
      <c r="BZ553" s="257"/>
      <c r="CA553" s="257"/>
      <c r="CB553" s="257"/>
      <c r="CC553" s="257"/>
      <c r="CD553" s="257"/>
      <c r="CE553" s="257"/>
      <c r="CF553" s="257"/>
      <c r="CG553" s="257"/>
      <c r="CH553" s="257"/>
      <c r="CI553" s="257"/>
      <c r="CJ553" s="257"/>
      <c r="CK553" s="257"/>
      <c r="CL553" s="257"/>
      <c r="CM553" s="257"/>
      <c r="CN553" s="257"/>
      <c r="CO553" s="257"/>
      <c r="CP553" s="257"/>
      <c r="CQ553" s="257"/>
    </row>
    <row r="554" spans="3:100" s="243" customFormat="1" ht="13.5" customHeight="1">
      <c r="C554" s="606"/>
      <c r="D554" s="607"/>
      <c r="E554" s="608" t="s">
        <v>212</v>
      </c>
      <c r="F554" s="609"/>
      <c r="G554" s="610"/>
      <c r="H554" s="261"/>
      <c r="I554" s="261"/>
      <c r="J554" s="261"/>
      <c r="K554" s="261"/>
      <c r="L554" s="261"/>
      <c r="M554" s="261"/>
      <c r="N554" s="261"/>
      <c r="O554" s="261"/>
      <c r="P554" s="261"/>
      <c r="Q554" s="261"/>
      <c r="R554" s="261"/>
      <c r="S554" s="261"/>
      <c r="T554" s="262" t="str">
        <f>IF(COUNT(H554:S554)=0,"",SUMPRODUCT(ROUND(H554:S554,1)))</f>
        <v/>
      </c>
      <c r="U554" s="608" t="s">
        <v>211</v>
      </c>
      <c r="V554" s="609"/>
      <c r="W554" s="609"/>
      <c r="X554" s="610"/>
      <c r="Y554" s="664"/>
      <c r="Z554" s="665"/>
      <c r="AA554" s="257"/>
      <c r="AB554" s="257"/>
      <c r="AC554" s="257"/>
      <c r="AD554" s="299"/>
      <c r="AE554" s="299"/>
      <c r="AF554" s="268"/>
      <c r="AG554" s="268"/>
      <c r="AH554" s="268"/>
      <c r="AI554" s="271"/>
      <c r="AJ554" s="271"/>
      <c r="AK554" s="271"/>
      <c r="AL554" s="271"/>
      <c r="AM554" s="271"/>
      <c r="AN554" s="271"/>
      <c r="AO554" s="271"/>
      <c r="AP554" s="271"/>
      <c r="AQ554" s="271"/>
      <c r="AR554" s="271"/>
      <c r="AS554" s="271"/>
      <c r="AT554" s="271"/>
      <c r="AU554" s="272"/>
      <c r="AX554" s="240" t="e">
        <f>IF(#REF!="発電事業者","算定結果　送電取引帳票","算定結果　受電取引帳票")</f>
        <v>#REF!</v>
      </c>
      <c r="BR554" s="268"/>
    </row>
    <row r="555" spans="3:100" s="243" customFormat="1" ht="13.5" customHeight="1">
      <c r="C555" s="604" t="e">
        <f>DATE(#REF!+1,1,1)</f>
        <v>#REF!</v>
      </c>
      <c r="D555" s="605"/>
      <c r="E555" s="613" t="s">
        <v>198</v>
      </c>
      <c r="F555" s="614"/>
      <c r="G555" s="615"/>
      <c r="H555" s="256"/>
      <c r="I555" s="256"/>
      <c r="J555" s="256"/>
      <c r="K555" s="256"/>
      <c r="L555" s="256"/>
      <c r="M555" s="256"/>
      <c r="N555" s="256"/>
      <c r="O555" s="256"/>
      <c r="P555" s="256"/>
      <c r="Q555" s="256"/>
      <c r="R555" s="256"/>
      <c r="S555" s="256"/>
      <c r="T555" s="255"/>
      <c r="U555" s="618"/>
      <c r="V555" s="619"/>
      <c r="W555" s="619"/>
      <c r="X555" s="619"/>
      <c r="Y555" s="619"/>
      <c r="Z555" s="620"/>
      <c r="AA555" s="257"/>
      <c r="AB555" s="257"/>
      <c r="AC555" s="257"/>
      <c r="AD555" s="299"/>
      <c r="AE555" s="299"/>
      <c r="AF555" s="268"/>
      <c r="AG555" s="268"/>
      <c r="AH555" s="268"/>
      <c r="AI555" s="257"/>
      <c r="AJ555" s="257"/>
      <c r="AK555" s="257"/>
      <c r="AL555" s="257"/>
      <c r="AM555" s="257"/>
      <c r="AN555" s="257"/>
      <c r="AO555" s="257"/>
      <c r="AP555" s="257"/>
      <c r="AQ555" s="257"/>
      <c r="AR555" s="257"/>
      <c r="AS555" s="257"/>
      <c r="AT555" s="257"/>
      <c r="AU555" s="257"/>
      <c r="AX555" s="594" t="s">
        <v>200</v>
      </c>
      <c r="AY555" s="594"/>
      <c r="AZ555" s="595" t="s">
        <v>201</v>
      </c>
      <c r="BA555" s="594" t="s">
        <v>202</v>
      </c>
      <c r="BB555" s="594"/>
      <c r="BC555" s="594"/>
      <c r="BD555" s="595" t="s">
        <v>203</v>
      </c>
      <c r="BE555" s="597" t="s">
        <v>176</v>
      </c>
      <c r="BF555" s="598"/>
      <c r="BG555" s="601" t="e">
        <f>DATE(#REF!,1,1)</f>
        <v>#REF!</v>
      </c>
      <c r="BH555" s="602"/>
      <c r="BI555" s="602"/>
      <c r="BJ555" s="602"/>
      <c r="BK555" s="602"/>
      <c r="BL555" s="602"/>
      <c r="BM555" s="602"/>
      <c r="BN555" s="602"/>
      <c r="BO555" s="602"/>
      <c r="BP555" s="602"/>
      <c r="BQ555" s="602"/>
      <c r="BR555" s="603"/>
      <c r="BS555" s="594" t="s">
        <v>175</v>
      </c>
      <c r="BT555" s="594"/>
      <c r="BU555" s="594"/>
      <c r="BV555" s="594"/>
      <c r="BW555" s="592" t="e">
        <f>DATE(#REF!-1,1,1)</f>
        <v>#REF!</v>
      </c>
      <c r="BX555" s="592" t="e">
        <f>DATE(#REF!,1,1)</f>
        <v>#REF!</v>
      </c>
      <c r="BY555" s="592" t="e">
        <f>DATE(#REF!+1,1,1)</f>
        <v>#REF!</v>
      </c>
      <c r="BZ555" s="592" t="e">
        <f>DATE(#REF!+2,1,1)</f>
        <v>#REF!</v>
      </c>
      <c r="CA555" s="592" t="e">
        <f>DATE(#REF!+3,1,1)</f>
        <v>#REF!</v>
      </c>
      <c r="CB555" s="592" t="e">
        <f>DATE(#REF!+4,1,1)</f>
        <v>#REF!</v>
      </c>
      <c r="CC555" s="592" t="e">
        <f>DATE(#REF!+5,1,1)</f>
        <v>#REF!</v>
      </c>
      <c r="CD555" s="592" t="e">
        <f>DATE(#REF!+6,1,1)</f>
        <v>#REF!</v>
      </c>
      <c r="CE555" s="592" t="e">
        <f>DATE(#REF!+7,1,1)</f>
        <v>#REF!</v>
      </c>
      <c r="CF555" s="592" t="e">
        <f>DATE(#REF!+8,1,1)</f>
        <v>#REF!</v>
      </c>
      <c r="CG555" s="592" t="e">
        <f>DATE(#REF!+9,1,1)</f>
        <v>#REF!</v>
      </c>
      <c r="CH555" s="566" t="s">
        <v>268</v>
      </c>
      <c r="CI555" s="567"/>
      <c r="CJ555" s="567"/>
      <c r="CK555" s="567"/>
      <c r="CL555" s="567"/>
      <c r="CM555" s="567"/>
      <c r="CN555" s="567"/>
      <c r="CO555" s="567"/>
      <c r="CP555" s="567"/>
      <c r="CQ555" s="567"/>
    </row>
    <row r="556" spans="3:100" s="243" customFormat="1" ht="13.5" customHeight="1">
      <c r="C556" s="606"/>
      <c r="D556" s="607"/>
      <c r="E556" s="608" t="s">
        <v>212</v>
      </c>
      <c r="F556" s="609"/>
      <c r="G556" s="610"/>
      <c r="H556" s="261"/>
      <c r="I556" s="261"/>
      <c r="J556" s="261"/>
      <c r="K556" s="261"/>
      <c r="L556" s="261"/>
      <c r="M556" s="261"/>
      <c r="N556" s="261"/>
      <c r="O556" s="261"/>
      <c r="P556" s="261"/>
      <c r="Q556" s="261"/>
      <c r="R556" s="261"/>
      <c r="S556" s="261"/>
      <c r="T556" s="262" t="str">
        <f>IF(COUNT(H556:S556)=0,"",SUMPRODUCT(ROUND(H556:S556,1)))</f>
        <v/>
      </c>
      <c r="U556" s="621"/>
      <c r="V556" s="622"/>
      <c r="W556" s="622"/>
      <c r="X556" s="622"/>
      <c r="Y556" s="622"/>
      <c r="Z556" s="623"/>
      <c r="AA556" s="257"/>
      <c r="AB556" s="257"/>
      <c r="AC556" s="257"/>
      <c r="AD556" s="299"/>
      <c r="AE556" s="299"/>
      <c r="AF556" s="268"/>
      <c r="AG556" s="268"/>
      <c r="AH556" s="268"/>
      <c r="AI556" s="271"/>
      <c r="AJ556" s="271"/>
      <c r="AK556" s="271"/>
      <c r="AL556" s="271"/>
      <c r="AM556" s="271"/>
      <c r="AN556" s="271"/>
      <c r="AO556" s="271"/>
      <c r="AP556" s="271"/>
      <c r="AQ556" s="271"/>
      <c r="AR556" s="271"/>
      <c r="AS556" s="271"/>
      <c r="AT556" s="271"/>
      <c r="AU556" s="272"/>
      <c r="AX556" s="594"/>
      <c r="AY556" s="594"/>
      <c r="AZ556" s="596"/>
      <c r="BA556" s="594"/>
      <c r="BB556" s="594"/>
      <c r="BC556" s="594"/>
      <c r="BD556" s="596"/>
      <c r="BE556" s="599"/>
      <c r="BF556" s="600"/>
      <c r="BG556" s="334" t="s">
        <v>194</v>
      </c>
      <c r="BH556" s="334" t="s">
        <v>195</v>
      </c>
      <c r="BI556" s="334" t="s">
        <v>161</v>
      </c>
      <c r="BJ556" s="334" t="s">
        <v>162</v>
      </c>
      <c r="BK556" s="334" t="s">
        <v>163</v>
      </c>
      <c r="BL556" s="334" t="s">
        <v>164</v>
      </c>
      <c r="BM556" s="334" t="s">
        <v>165</v>
      </c>
      <c r="BN556" s="334" t="s">
        <v>166</v>
      </c>
      <c r="BO556" s="334" t="s">
        <v>167</v>
      </c>
      <c r="BP556" s="334" t="s">
        <v>168</v>
      </c>
      <c r="BQ556" s="334" t="s">
        <v>169</v>
      </c>
      <c r="BR556" s="334" t="s">
        <v>170</v>
      </c>
      <c r="BS556" s="594"/>
      <c r="BT556" s="594"/>
      <c r="BU556" s="594"/>
      <c r="BV556" s="594"/>
      <c r="BW556" s="593"/>
      <c r="BX556" s="593"/>
      <c r="BY556" s="593">
        <v>43101</v>
      </c>
      <c r="BZ556" s="593">
        <v>43466</v>
      </c>
      <c r="CA556" s="593">
        <v>43831</v>
      </c>
      <c r="CB556" s="593">
        <v>44197</v>
      </c>
      <c r="CC556" s="593">
        <v>44562</v>
      </c>
      <c r="CD556" s="593">
        <v>44927</v>
      </c>
      <c r="CE556" s="593">
        <v>45292</v>
      </c>
      <c r="CF556" s="593">
        <v>45658</v>
      </c>
      <c r="CG556" s="593">
        <v>46023</v>
      </c>
      <c r="CH556" s="567"/>
      <c r="CI556" s="567"/>
      <c r="CJ556" s="567"/>
      <c r="CK556" s="567"/>
      <c r="CL556" s="567"/>
      <c r="CM556" s="567"/>
      <c r="CN556" s="567"/>
      <c r="CO556" s="567"/>
      <c r="CP556" s="567"/>
      <c r="CQ556" s="567"/>
    </row>
    <row r="557" spans="3:100" s="243" customFormat="1" ht="13.5" customHeight="1">
      <c r="C557" s="604" t="e">
        <f>DATE(#REF!+2,1,1)</f>
        <v>#REF!</v>
      </c>
      <c r="D557" s="605"/>
      <c r="E557" s="613" t="s">
        <v>198</v>
      </c>
      <c r="F557" s="614"/>
      <c r="G557" s="615"/>
      <c r="H557" s="256"/>
      <c r="I557" s="256"/>
      <c r="J557" s="256"/>
      <c r="K557" s="256"/>
      <c r="L557" s="256"/>
      <c r="M557" s="256"/>
      <c r="N557" s="256"/>
      <c r="O557" s="256"/>
      <c r="P557" s="256"/>
      <c r="Q557" s="256"/>
      <c r="R557" s="256"/>
      <c r="S557" s="256"/>
      <c r="T557" s="255"/>
      <c r="U557" s="621"/>
      <c r="V557" s="622"/>
      <c r="W557" s="622"/>
      <c r="X557" s="622"/>
      <c r="Y557" s="622"/>
      <c r="Z557" s="623"/>
      <c r="AA557" s="257"/>
      <c r="AB557" s="257"/>
      <c r="AC557" s="257"/>
      <c r="AD557" s="299"/>
      <c r="AE557" s="299"/>
      <c r="AF557" s="268"/>
      <c r="AG557" s="268"/>
      <c r="AH557" s="268"/>
      <c r="AI557" s="257"/>
      <c r="AJ557" s="257"/>
      <c r="AK557" s="257"/>
      <c r="AL557" s="257"/>
      <c r="AM557" s="257"/>
      <c r="AN557" s="257"/>
      <c r="AO557" s="257"/>
      <c r="AP557" s="257"/>
      <c r="AQ557" s="257"/>
      <c r="AR557" s="257"/>
      <c r="AS557" s="257"/>
      <c r="AT557" s="257"/>
      <c r="AU557" s="257"/>
      <c r="AX557" s="569" t="str">
        <f>IF(C579="","",C579)</f>
        <v/>
      </c>
      <c r="AY557" s="569"/>
      <c r="AZ557" s="587" t="str">
        <f>IF(E579="","",E579)</f>
        <v/>
      </c>
      <c r="BA557" s="590" t="str">
        <f ca="1">IF(F579="","",F579)</f>
        <v/>
      </c>
      <c r="BB557" s="590"/>
      <c r="BC557" s="590"/>
      <c r="BD557" s="587" t="str">
        <f>IF(I579="","",I579)</f>
        <v/>
      </c>
      <c r="BE557" s="578" t="e">
        <f>IF(#REF!="発電事業者","送電電力（MW）","受電電力（MW）")</f>
        <v>#REF!</v>
      </c>
      <c r="BF557" s="579"/>
      <c r="BG557" s="331" t="str">
        <f>IF(AND(COUNT(BG548)+COUNTA(E579)=2,L579&lt;&gt;""),ROUND(BG548-SUMIF(BE560:BF586,BE557,BG560:BG586),#REF!),"")</f>
        <v/>
      </c>
      <c r="BH557" s="331" t="str">
        <f>IF(AND(COUNT(BH548)+COUNTA(E579)=2,M579&lt;&gt;""),ROUND(BH548-SUMIF(BE560:BF586,BE557,BH560:BH586),#REF!),"")</f>
        <v/>
      </c>
      <c r="BI557" s="331" t="str">
        <f>IF(AND(COUNT(BI548)+COUNTA(E579)=2,N579&lt;&gt;""),ROUND(BI548-SUMIF(BE560:BF586,BE557,BI560:BI586),#REF!),"")</f>
        <v/>
      </c>
      <c r="BJ557" s="331" t="str">
        <f>IF(AND(COUNT(BJ548)+COUNTA(E579)=2,O579&lt;&gt;""),ROUND(BJ548-SUMIF(BE560:BF586,BE557,BJ560:BJ586),#REF!),"")</f>
        <v/>
      </c>
      <c r="BK557" s="331" t="str">
        <f>IF(AND(COUNT(BK548)+COUNTA(E579)=2,P579&lt;&gt;""),ROUND(BK548-SUMIF(BE560:BF586,BE557,BK560:BK586),#REF!),"")</f>
        <v/>
      </c>
      <c r="BL557" s="331" t="str">
        <f>IF(AND(COUNT(BL548)+COUNTA(E579)=2,Q579&lt;&gt;""),ROUND(BL548-SUMIF(BE560:BF586,BE557,BL560:BL586),#REF!),"")</f>
        <v/>
      </c>
      <c r="BM557" s="331" t="str">
        <f>IF(AND(COUNT(BM548)+COUNTA(E579)=2,R579&lt;&gt;""),ROUND(BM548-SUMIF(BE560:BF586,BE557,BM560:BM586),#REF!),"")</f>
        <v/>
      </c>
      <c r="BN557" s="331" t="str">
        <f>IF(AND(COUNT(BN548)+COUNTA(E579)=2,S579&lt;&gt;""),ROUND(BN548-SUMIF(BE560:BF586,BE557,BN560:BN586),#REF!),"")</f>
        <v/>
      </c>
      <c r="BO557" s="331" t="str">
        <f>IF(AND(COUNT(BO548)+COUNTA(E579)=2,T579&lt;&gt;""),ROUND(BO548-SUMIF(BE560:BF586,BE557,BO560:BO586),#REF!),"")</f>
        <v/>
      </c>
      <c r="BP557" s="331" t="str">
        <f>IF(AND(COUNT(BP548)+COUNTA(E579)=2,U579&lt;&gt;""),ROUND(BP548-SUMIF(BE560:BF586,BE557,BP560:BP586),#REF!),"")</f>
        <v/>
      </c>
      <c r="BQ557" s="331" t="str">
        <f>IF(AND(COUNT(BQ548)+COUNTA(E579)=2,V579&lt;&gt;""),ROUND(BQ548-SUMIF(BE560:BF586,BE557,BQ560:BQ586),#REF!),"")</f>
        <v/>
      </c>
      <c r="BR557" s="331" t="str">
        <f>IF(AND(COUNT(BR548)+COUNTA(E579)=2,W579&lt;&gt;""),ROUND(BR548-SUMIF(BE560:BF586,BE557,BR560:BR586),#REF!),"")</f>
        <v/>
      </c>
      <c r="BS557" s="569" t="e">
        <f>IF(#REF!="発電事業者","送電電力（MW）","受電電力（MW）")</f>
        <v>#REF!</v>
      </c>
      <c r="BT557" s="569"/>
      <c r="BU557" s="569"/>
      <c r="BV557" s="333" t="s">
        <v>171</v>
      </c>
      <c r="BW557" s="580"/>
      <c r="BX557" s="580"/>
      <c r="BY557" s="331" t="str">
        <f>IF(AND(COUNT(BY548)+COUNTA(E579)=2,X579&lt;&gt;""),ROUND(BY548-SUMIF(BV560:BV586,BV557,BY560:BY586),#REF!),"")</f>
        <v/>
      </c>
      <c r="BZ557" s="331" t="str">
        <f>IF(AND(COUNT(BZ548)+COUNTA(E579)=2,Y579&lt;&gt;""),ROUND(BZ548-SUMIF(BV560:BV586,BV557,BZ560:BZ586),#REF!),"")</f>
        <v/>
      </c>
      <c r="CA557" s="331" t="str">
        <f>IF(AND(COUNT(CA548)+COUNTA(E579)=2,Z579&lt;&gt;""),ROUND(CA548-SUMIF(BV560:BV586,BV557,CA560:CA586),#REF!),"")</f>
        <v/>
      </c>
      <c r="CB557" s="331" t="str">
        <f>IF(AND(COUNT(CB548)+COUNTA(E579)=2,AA579&lt;&gt;""),ROUND(CB548-SUMIF(BV560:BV586,BV557,CB560:CB586),#REF!),"")</f>
        <v/>
      </c>
      <c r="CC557" s="331" t="str">
        <f>IF(AND(COUNT(CC548)+COUNTA(E579)=2,AB579&lt;&gt;""),ROUND(CC548-SUMIF(BV560:BV586,BV557,CC560:CC586),#REF!),"")</f>
        <v/>
      </c>
      <c r="CD557" s="331" t="str">
        <f>IF(AND(COUNT(CD548)+COUNTA(E579)=2,AC579&lt;&gt;""),ROUND(CD548-SUMIF(BV560:BV586,BV557,CD560:CD586),#REF!),"")</f>
        <v/>
      </c>
      <c r="CE557" s="331" t="str">
        <f>IF(AND(COUNT(CE548)+COUNTA(E579)=2,AD579&lt;&gt;""),ROUND(CE548-SUMIF(BV560:BV586,BV557,CE560:CE586),#REF!),"")</f>
        <v/>
      </c>
      <c r="CF557" s="331" t="str">
        <f>IF(AND(COUNT(CF548)+COUNTA(E579)=2,AE579&lt;&gt;""),ROUND(CF548-SUMIF(BV560:BV586,BV557,CF560:CF586),#REF!),"")</f>
        <v/>
      </c>
      <c r="CG557" s="331" t="str">
        <f>IF(AND(COUNT(CG548)+COUNTA(E579)=2,AF579&lt;&gt;""),ROUND(CG548-SUMIF(BV560:BV586,BV557,CG560:CG586),#REF!),"")</f>
        <v/>
      </c>
      <c r="CH557" s="563" t="s">
        <v>118</v>
      </c>
      <c r="CI557" s="563"/>
      <c r="CJ557" s="563"/>
      <c r="CK557" s="563"/>
      <c r="CL557" s="563"/>
      <c r="CM557" s="563"/>
      <c r="CN557" s="563"/>
      <c r="CO557" s="563"/>
      <c r="CP557" s="563"/>
      <c r="CQ557" s="563"/>
    </row>
    <row r="558" spans="3:100" s="243" customFormat="1" ht="13.5" customHeight="1">
      <c r="C558" s="606"/>
      <c r="D558" s="607"/>
      <c r="E558" s="608" t="s">
        <v>212</v>
      </c>
      <c r="F558" s="609"/>
      <c r="G558" s="610"/>
      <c r="H558" s="261"/>
      <c r="I558" s="261"/>
      <c r="J558" s="261"/>
      <c r="K558" s="261"/>
      <c r="L558" s="261"/>
      <c r="M558" s="261"/>
      <c r="N558" s="261"/>
      <c r="O558" s="261"/>
      <c r="P558" s="261"/>
      <c r="Q558" s="261"/>
      <c r="R558" s="261"/>
      <c r="S558" s="261"/>
      <c r="T558" s="262" t="str">
        <f>IF(COUNT(H558:S558)=0,"",SUMPRODUCT(ROUND(H558:S558,1)))</f>
        <v/>
      </c>
      <c r="U558" s="621"/>
      <c r="V558" s="622"/>
      <c r="W558" s="622"/>
      <c r="X558" s="622"/>
      <c r="Y558" s="622"/>
      <c r="Z558" s="623"/>
      <c r="AA558" s="257"/>
      <c r="AB558" s="257"/>
      <c r="AC558" s="257"/>
      <c r="AD558" s="299"/>
      <c r="AE558" s="299"/>
      <c r="AF558" s="268"/>
      <c r="AG558" s="268"/>
      <c r="AH558" s="268"/>
      <c r="AI558" s="271"/>
      <c r="AJ558" s="271"/>
      <c r="AK558" s="271"/>
      <c r="AL558" s="271"/>
      <c r="AM558" s="271"/>
      <c r="AN558" s="271"/>
      <c r="AO558" s="271"/>
      <c r="AP558" s="271"/>
      <c r="AQ558" s="271"/>
      <c r="AR558" s="271"/>
      <c r="AS558" s="271"/>
      <c r="AT558" s="271"/>
      <c r="AU558" s="272"/>
      <c r="AX558" s="569"/>
      <c r="AY558" s="569"/>
      <c r="AZ558" s="588"/>
      <c r="BA558" s="590"/>
      <c r="BB558" s="590"/>
      <c r="BC558" s="590"/>
      <c r="BD558" s="588"/>
      <c r="BE558" s="583"/>
      <c r="BF558" s="584"/>
      <c r="BG558" s="259"/>
      <c r="BH558" s="259"/>
      <c r="BI558" s="259"/>
      <c r="BJ558" s="259"/>
      <c r="BK558" s="259"/>
      <c r="BL558" s="259"/>
      <c r="BM558" s="259"/>
      <c r="BN558" s="259"/>
      <c r="BO558" s="259"/>
      <c r="BP558" s="259"/>
      <c r="BQ558" s="259"/>
      <c r="BR558" s="259"/>
      <c r="BS558" s="569"/>
      <c r="BT558" s="569"/>
      <c r="BU558" s="569"/>
      <c r="BV558" s="333" t="s">
        <v>172</v>
      </c>
      <c r="BW558" s="581"/>
      <c r="BX558" s="581"/>
      <c r="BY558" s="331" t="str">
        <f>IF(AND(COUNT(BY549)+COUNTA(E579)=2,X579&lt;&gt;""),ROUND(BY549-SUMIF(BV560:BV586,BV558,BY560:BY586),#REF!),"")</f>
        <v/>
      </c>
      <c r="BZ558" s="331" t="str">
        <f>IF(AND(COUNT(BZ549)+COUNTA(E579)=2,Y579&lt;&gt;""),ROUND(BZ549-SUMIF(BV560:BV586,BV558,BZ560:BZ586),#REF!),"")</f>
        <v/>
      </c>
      <c r="CA558" s="331" t="str">
        <f>IF(AND(COUNT(CA549)+COUNTA(E579)=2,Z579&lt;&gt;""),ROUND(CA549-SUMIF(BV560:BV586,BV558,CA560:CA586),#REF!),"")</f>
        <v/>
      </c>
      <c r="CB558" s="331" t="str">
        <f>IF(AND(COUNT(CB549)+COUNTA(E579)=2,AA579&lt;&gt;""),ROUND(CB549-SUMIF(BV560:BV586,BV558,CB560:CB586),#REF!),"")</f>
        <v/>
      </c>
      <c r="CC558" s="331" t="str">
        <f>IF(AND(COUNT(CC549)+COUNTA(E579)=2,AB579&lt;&gt;""),ROUND(CC549-SUMIF(BV560:BV586,BV558,CC560:CC586),#REF!),"")</f>
        <v/>
      </c>
      <c r="CD558" s="331" t="str">
        <f>IF(AND(COUNT(CD549)+COUNTA(E579)=2,AC579&lt;&gt;""),ROUND(CD549-SUMIF(BV560:BV586,BV558,CD560:CD586),#REF!),"")</f>
        <v/>
      </c>
      <c r="CE558" s="331" t="str">
        <f>IF(AND(COUNT(CE549)+COUNTA(E579)=2,AD579&lt;&gt;""),ROUND(CE549-SUMIF(BV560:BV586,BV558,CE560:CE586),#REF!),"")</f>
        <v/>
      </c>
      <c r="CF558" s="331" t="str">
        <f>IF(AND(COUNT(CF549)+COUNTA(E579)=2,AE579&lt;&gt;""),ROUND(CF549-SUMIF(BV560:BV586,BV558,CF560:CF586),#REF!),"")</f>
        <v/>
      </c>
      <c r="CG558" s="331" t="str">
        <f>IF(AND(COUNT(CG549)+COUNTA(E579)=2,AF579&lt;&gt;""),ROUND(CG549-SUMIF(BV560:BV586,BV558,CG560:CG586),#REF!),"")</f>
        <v/>
      </c>
      <c r="CH558" s="564" t="str">
        <f>IF(CH557="","",CH557)</f>
        <v>地熱</v>
      </c>
      <c r="CI558" s="564"/>
      <c r="CJ558" s="564"/>
      <c r="CK558" s="564"/>
      <c r="CL558" s="564"/>
      <c r="CM558" s="564"/>
      <c r="CN558" s="564"/>
      <c r="CO558" s="564"/>
      <c r="CP558" s="564"/>
      <c r="CQ558" s="564"/>
    </row>
    <row r="559" spans="3:100" s="243" customFormat="1" ht="13.5" customHeight="1">
      <c r="C559" s="604" t="e">
        <f>DATE(#REF!+3,1,1)</f>
        <v>#REF!</v>
      </c>
      <c r="D559" s="605"/>
      <c r="E559" s="613" t="s">
        <v>198</v>
      </c>
      <c r="F559" s="614"/>
      <c r="G559" s="615"/>
      <c r="H559" s="256"/>
      <c r="I559" s="256"/>
      <c r="J559" s="256"/>
      <c r="K559" s="256"/>
      <c r="L559" s="256"/>
      <c r="M559" s="256"/>
      <c r="N559" s="256"/>
      <c r="O559" s="256"/>
      <c r="P559" s="256"/>
      <c r="Q559" s="256"/>
      <c r="R559" s="256"/>
      <c r="S559" s="256"/>
      <c r="T559" s="255"/>
      <c r="U559" s="621"/>
      <c r="V559" s="622"/>
      <c r="W559" s="622"/>
      <c r="X559" s="622"/>
      <c r="Y559" s="622"/>
      <c r="Z559" s="623"/>
      <c r="AA559" s="257"/>
      <c r="AB559" s="257"/>
      <c r="AC559" s="257"/>
      <c r="AD559" s="299"/>
      <c r="AE559" s="299"/>
      <c r="AF559" s="268"/>
      <c r="AG559" s="268"/>
      <c r="AH559" s="268"/>
      <c r="AI559" s="257"/>
      <c r="AJ559" s="257"/>
      <c r="AK559" s="257"/>
      <c r="AL559" s="257"/>
      <c r="AM559" s="257"/>
      <c r="AN559" s="257"/>
      <c r="AO559" s="257"/>
      <c r="AP559" s="257"/>
      <c r="AQ559" s="257"/>
      <c r="AR559" s="257"/>
      <c r="AS559" s="257"/>
      <c r="AT559" s="257"/>
      <c r="AU559" s="257"/>
      <c r="AX559" s="569"/>
      <c r="AY559" s="569"/>
      <c r="AZ559" s="589"/>
      <c r="BA559" s="590"/>
      <c r="BB559" s="590"/>
      <c r="BC559" s="590"/>
      <c r="BD559" s="589"/>
      <c r="BE559" s="585" t="e">
        <f>IF(#REF!="発電事業者","月間送電電力量（GWh）","月間受電電力量（GWh）")</f>
        <v>#REF!</v>
      </c>
      <c r="BF559" s="586"/>
      <c r="BG559" s="297" t="str">
        <f>IF(AND(COUNT(BG550)+COUNTA(E579)=2,L579&lt;&gt;""),ROUND(BG550-SUMIF(BE560:BF586,BE559,BG560:BG586),#REF!),"")</f>
        <v/>
      </c>
      <c r="BH559" s="297" t="str">
        <f>IF(AND(COUNT(BH550)+COUNTA(E579)=2,M579&lt;&gt;""),ROUND(BH550-SUMIF(BE560:BF586,BE559,BH560:BH586),#REF!),"")</f>
        <v/>
      </c>
      <c r="BI559" s="297" t="str">
        <f>IF(AND(COUNT(BI550)+COUNTA(E579)=2,N579&lt;&gt;""),ROUND(BI550-SUMIF(BE560:BF586,BE559,BI560:BI586),#REF!),"")</f>
        <v/>
      </c>
      <c r="BJ559" s="297" t="str">
        <f>IF(AND(COUNT(BJ550)+COUNTA(E579)=2,O579&lt;&gt;""),ROUND(BJ550-SUMIF(BE560:BF586,BE559,BJ560:BJ586),#REF!),"")</f>
        <v/>
      </c>
      <c r="BK559" s="297" t="str">
        <f>IF(AND(COUNT(BK550)+COUNTA(E579)=2,P579&lt;&gt;""),ROUND(BK550-SUMIF(BE560:BF586,BE559,BK560:BK586),#REF!),"")</f>
        <v/>
      </c>
      <c r="BL559" s="297" t="str">
        <f>IF(AND(COUNT(BL550)+COUNTA(E579)=2,Q579&lt;&gt;""),ROUND(BL550-SUMIF(BE560:BF586,BE559,BL560:BL586),#REF!),"")</f>
        <v/>
      </c>
      <c r="BM559" s="297" t="str">
        <f>IF(AND(COUNT(BM550)+COUNTA(E579)=2,R579&lt;&gt;""),ROUND(BM550-SUMIF(BE560:BF586,BE559,BM560:BM586),#REF!),"")</f>
        <v/>
      </c>
      <c r="BN559" s="297" t="str">
        <f>IF(AND(COUNT(BN550)+COUNTA(E579)=2,S579&lt;&gt;""),ROUND(BN550-SUMIF(BE560:BF586,BE559,BN560:BN586),#REF!),"")</f>
        <v/>
      </c>
      <c r="BO559" s="297" t="str">
        <f>IF(AND(COUNT(BO550)+COUNTA(E579)=2,T579&lt;&gt;""),ROUND(BO550-SUMIF(BE560:BF586,BE559,BO560:BO586),#REF!),"")</f>
        <v/>
      </c>
      <c r="BP559" s="297" t="str">
        <f>IF(AND(COUNT(BP550)+COUNTA(E579)=2,U579&lt;&gt;""),ROUND(BP550-SUMIF(BE560:BF586,BE559,BP560:BP586),#REF!),"")</f>
        <v/>
      </c>
      <c r="BQ559" s="297" t="str">
        <f>IF(AND(COUNT(BQ550)+COUNTA(E579)=2,V579&lt;&gt;""),ROUND(BQ550-SUMIF(BE560:BF586,BE559,BQ560:BQ586),#REF!),"")</f>
        <v/>
      </c>
      <c r="BR559" s="297" t="str">
        <f>IF(AND(COUNT(BR550)+COUNTA(E579)=2,W579&lt;&gt;""),ROUND(BR550-SUMIF(BE560:BF586,BE559,BR560:BR586),#REF!),"")</f>
        <v/>
      </c>
      <c r="BS559" s="569" t="e">
        <f>IF(#REF!="発電事業者","年間送電電力量（GWh）","年間受電電力量（GWh）")</f>
        <v>#REF!</v>
      </c>
      <c r="BT559" s="569"/>
      <c r="BU559" s="569"/>
      <c r="BV559" s="333" t="s">
        <v>25</v>
      </c>
      <c r="BW559" s="582"/>
      <c r="BX559" s="582"/>
      <c r="BY559" s="331" t="str">
        <f>IF(AND(COUNT(BY550)+COUNTA(E579)=2,X579&lt;&gt;""),ROUND(BY550-SUMIF(BV560:BV586,BV559,BY560:BY586),#REF!),"")</f>
        <v/>
      </c>
      <c r="BZ559" s="331" t="str">
        <f>IF(AND(COUNT(BZ550)+COUNTA(E579)=2,Y579&lt;&gt;""),ROUND(BZ550-SUMIF(BV560:BV586,BV559,BZ560:BZ586),#REF!),"")</f>
        <v/>
      </c>
      <c r="CA559" s="331" t="str">
        <f>IF(AND(COUNT(CA550)+COUNTA(E579)=2,Z579&lt;&gt;""),ROUND(CA550-SUMIF(BV560:BV586,BV559,CA560:CA586),#REF!),"")</f>
        <v/>
      </c>
      <c r="CB559" s="331" t="str">
        <f>IF(AND(COUNT(CB550)+COUNTA(E579)=2,AA579&lt;&gt;""),ROUND(CB550-SUMIF(BV560:BV586,BV559,CB560:CB586),#REF!),"")</f>
        <v/>
      </c>
      <c r="CC559" s="331" t="str">
        <f>IF(AND(COUNT(CC550)+COUNTA(E579)=2,AB579&lt;&gt;""),ROUND(CC550-SUMIF(BV560:BV586,BV559,CC560:CC586),#REF!),"")</f>
        <v/>
      </c>
      <c r="CD559" s="331" t="str">
        <f>IF(AND(COUNT(CD550)+COUNTA(E579)=2,AC579&lt;&gt;""),ROUND(CD550-SUMIF(BV560:BV586,BV559,CD560:CD586),#REF!),"")</f>
        <v/>
      </c>
      <c r="CE559" s="331" t="str">
        <f>IF(AND(COUNT(CE550)+COUNTA(E579)=2,AD579&lt;&gt;""),ROUND(CE550-SUMIF(BV560:BV586,BV559,CE560:CE586),#REF!),"")</f>
        <v/>
      </c>
      <c r="CF559" s="331" t="str">
        <f>IF(AND(COUNT(CF550)+COUNTA(E579)=2,AE579&lt;&gt;""),ROUND(CF550-SUMIF(BV560:BV586,BV559,CF560:CF586),#REF!),"")</f>
        <v/>
      </c>
      <c r="CG559" s="331" t="str">
        <f>IF(AND(COUNT(CG550)+COUNTA(E579)=2,AF579&lt;&gt;""),ROUND(CG550-SUMIF(BV560:BV586,BV559,CG560:CG586),#REF!),"")</f>
        <v/>
      </c>
      <c r="CH559" s="565" t="str">
        <f>IF(COUNTA(AG579)=0,"",AG579)</f>
        <v/>
      </c>
      <c r="CI559" s="565"/>
      <c r="CJ559" s="565"/>
      <c r="CK559" s="565"/>
      <c r="CL559" s="565"/>
      <c r="CM559" s="565"/>
      <c r="CN559" s="565"/>
      <c r="CO559" s="565"/>
      <c r="CP559" s="565"/>
      <c r="CQ559" s="565"/>
    </row>
    <row r="560" spans="3:100" s="243" customFormat="1" ht="13.5" customHeight="1">
      <c r="C560" s="606"/>
      <c r="D560" s="607"/>
      <c r="E560" s="608" t="s">
        <v>212</v>
      </c>
      <c r="F560" s="609"/>
      <c r="G560" s="610"/>
      <c r="H560" s="261"/>
      <c r="I560" s="261"/>
      <c r="J560" s="261"/>
      <c r="K560" s="261"/>
      <c r="L560" s="261"/>
      <c r="M560" s="261"/>
      <c r="N560" s="261"/>
      <c r="O560" s="261"/>
      <c r="P560" s="261"/>
      <c r="Q560" s="261"/>
      <c r="R560" s="261"/>
      <c r="S560" s="261"/>
      <c r="T560" s="262" t="str">
        <f>IF(COUNT(H560:S560)=0,"",SUMPRODUCT(ROUND(H560:S560,1)))</f>
        <v/>
      </c>
      <c r="U560" s="624"/>
      <c r="V560" s="625"/>
      <c r="W560" s="625"/>
      <c r="X560" s="625"/>
      <c r="Y560" s="625"/>
      <c r="Z560" s="626"/>
      <c r="AA560" s="257"/>
      <c r="AB560" s="257"/>
      <c r="AC560" s="257"/>
      <c r="AD560" s="299"/>
      <c r="AE560" s="299"/>
      <c r="AF560" s="268"/>
      <c r="AG560" s="268"/>
      <c r="AH560" s="268"/>
      <c r="AI560" s="271"/>
      <c r="AJ560" s="271"/>
      <c r="AK560" s="271"/>
      <c r="AL560" s="271"/>
      <c r="AM560" s="271"/>
      <c r="AN560" s="271"/>
      <c r="AO560" s="271"/>
      <c r="AP560" s="271"/>
      <c r="AQ560" s="271"/>
      <c r="AR560" s="271"/>
      <c r="AS560" s="271"/>
      <c r="AT560" s="271"/>
      <c r="AU560" s="272"/>
      <c r="AX560" s="569" t="str">
        <f>IF(C580="","",C580)</f>
        <v/>
      </c>
      <c r="AY560" s="569"/>
      <c r="AZ560" s="587" t="str">
        <f>IF(E580="","",E580)</f>
        <v/>
      </c>
      <c r="BA560" s="590" t="str">
        <f ca="1">IF(F580="","",F580)</f>
        <v/>
      </c>
      <c r="BB560" s="590"/>
      <c r="BC560" s="590"/>
      <c r="BD560" s="587" t="str">
        <f>IF(I580="","",I580)</f>
        <v/>
      </c>
      <c r="BE560" s="578" t="e">
        <f>IF(#REF!="発電事業者","送電電力（MW）","受電電力（MW）")</f>
        <v>#REF!</v>
      </c>
      <c r="BF560" s="579"/>
      <c r="BG560" s="331" t="str">
        <f>IF(COUNT(BG548,L580)=2,ROUND(BG548*L580/SUM(L579:L588),#REF!),"")</f>
        <v/>
      </c>
      <c r="BH560" s="331" t="str">
        <f>IF(COUNT(BH548,M580)=2,ROUND(BH548*M580/SUM(M579:M588),#REF!),"")</f>
        <v/>
      </c>
      <c r="BI560" s="331" t="str">
        <f>IF(COUNT(BI548,N580)=2,ROUND(BI548*N580/SUM(N579:N588),#REF!),"")</f>
        <v/>
      </c>
      <c r="BJ560" s="331" t="str">
        <f>IF(COUNT(BJ548,O580)=2,ROUND(BJ548*O580/SUM(O579:O588),#REF!),"")</f>
        <v/>
      </c>
      <c r="BK560" s="331" t="str">
        <f>IF(COUNT(BK548,P580)=2,ROUND(BK548*P580/SUM(P579:P588),#REF!),"")</f>
        <v/>
      </c>
      <c r="BL560" s="331" t="str">
        <f>IF(COUNT(BL548,Q580)=2,ROUND(BL548*Q580/SUM(Q579:Q588),#REF!),"")</f>
        <v/>
      </c>
      <c r="BM560" s="331" t="str">
        <f>IF(COUNT(BM548,R580)=2,ROUND(BM548*R580/SUM(R579:R588),#REF!),"")</f>
        <v/>
      </c>
      <c r="BN560" s="331" t="str">
        <f>IF(COUNT(BN548,S580)=2,ROUND(BN548*S580/SUM(S579:S588),#REF!),"")</f>
        <v/>
      </c>
      <c r="BO560" s="331" t="str">
        <f>IF(COUNT(BO548,T580)=2,ROUND(BO548*T580/SUM(T579:T588),#REF!),"")</f>
        <v/>
      </c>
      <c r="BP560" s="331" t="str">
        <f>IF(COUNT(BP548,U580)=2,ROUND(BP548*U580/SUM(U579:U588),#REF!),"")</f>
        <v/>
      </c>
      <c r="BQ560" s="331" t="str">
        <f>IF(COUNT(BQ548,V580)=2,ROUND(BQ548*V580/SUM(V579:V588),#REF!),"")</f>
        <v/>
      </c>
      <c r="BR560" s="331" t="str">
        <f>IF(COUNT(BR548,W580)=2,ROUND(BR548*W580/SUM(W579:W588),#REF!),"")</f>
        <v/>
      </c>
      <c r="BS560" s="569" t="e">
        <f>IF(#REF!="発電事業者","送電電力（MW）","受電電力（MW）")</f>
        <v>#REF!</v>
      </c>
      <c r="BT560" s="569"/>
      <c r="BU560" s="569"/>
      <c r="BV560" s="333" t="s">
        <v>171</v>
      </c>
      <c r="BW560" s="580"/>
      <c r="BX560" s="580"/>
      <c r="BY560" s="331" t="str">
        <f>IF(COUNT(BY548,X580)=2,ROUND(BY548*X580/SUM(X579:X588),#REF!),"")</f>
        <v/>
      </c>
      <c r="BZ560" s="331" t="str">
        <f>IF(COUNT(BZ548,Y580)=2,ROUND(BZ548*Y580/SUM(Y579:Y588),#REF!),"")</f>
        <v/>
      </c>
      <c r="CA560" s="331" t="str">
        <f>IF(COUNT(CA548,Z580)=2,ROUND(CA548*Z580/SUM(Z579:Z588),#REF!),"")</f>
        <v/>
      </c>
      <c r="CB560" s="331" t="str">
        <f>IF(COUNT(CB548,AA580)=2,ROUND(CB548*AA580/SUM(AA579:AA588),#REF!),"")</f>
        <v/>
      </c>
      <c r="CC560" s="331" t="str">
        <f>IF(COUNT(CC548,AB580)=2,ROUND(CC548*AB580/SUM(AB579:AB588),#REF!),"")</f>
        <v/>
      </c>
      <c r="CD560" s="331" t="str">
        <f>IF(COUNT(CD548,AC580)=2,ROUND(CD548*AC580/SUM(AC579:AC588),#REF!),"")</f>
        <v/>
      </c>
      <c r="CE560" s="331" t="str">
        <f>IF(COUNT(CE548,AD580)=2,ROUND(CE548*AD580/SUM(AD579:AD588),#REF!),"")</f>
        <v/>
      </c>
      <c r="CF560" s="331" t="str">
        <f>IF(COUNT(CF548,AE580)=2,ROUND(CF548*AE580/SUM(AE579:AE588),#REF!),"")</f>
        <v/>
      </c>
      <c r="CG560" s="331" t="str">
        <f>IF(COUNT(CG548,AF580)=2,ROUND(CG548*AF580/SUM(AF579:AF588),#REF!),"")</f>
        <v/>
      </c>
      <c r="CH560" s="563" t="s">
        <v>118</v>
      </c>
      <c r="CI560" s="563"/>
      <c r="CJ560" s="563"/>
      <c r="CK560" s="563"/>
      <c r="CL560" s="563"/>
      <c r="CM560" s="563"/>
      <c r="CN560" s="563"/>
      <c r="CO560" s="563"/>
      <c r="CP560" s="563"/>
      <c r="CQ560" s="563"/>
    </row>
    <row r="561" spans="3:97" s="243" customFormat="1" ht="13.5" customHeight="1">
      <c r="C561" s="604" t="e">
        <f>DATE(#REF!+4,1,1)</f>
        <v>#REF!</v>
      </c>
      <c r="D561" s="605"/>
      <c r="E561" s="613" t="s">
        <v>198</v>
      </c>
      <c r="F561" s="614"/>
      <c r="G561" s="615"/>
      <c r="H561" s="256"/>
      <c r="I561" s="256"/>
      <c r="J561" s="256"/>
      <c r="K561" s="256"/>
      <c r="L561" s="256"/>
      <c r="M561" s="256"/>
      <c r="N561" s="256"/>
      <c r="O561" s="256"/>
      <c r="P561" s="256"/>
      <c r="Q561" s="256"/>
      <c r="R561" s="256"/>
      <c r="S561" s="256"/>
      <c r="T561" s="255"/>
      <c r="U561" s="613" t="s">
        <v>210</v>
      </c>
      <c r="V561" s="614"/>
      <c r="W561" s="614"/>
      <c r="X561" s="615"/>
      <c r="Y561" s="666"/>
      <c r="Z561" s="667"/>
      <c r="AA561" s="257"/>
      <c r="AB561" s="257"/>
      <c r="AC561" s="257"/>
      <c r="AD561" s="299"/>
      <c r="AE561" s="299"/>
      <c r="AF561" s="268"/>
      <c r="AG561" s="268"/>
      <c r="AH561" s="268"/>
      <c r="AI561" s="257"/>
      <c r="AJ561" s="257"/>
      <c r="AK561" s="257"/>
      <c r="AL561" s="257"/>
      <c r="AM561" s="257"/>
      <c r="AN561" s="257"/>
      <c r="AO561" s="257"/>
      <c r="AP561" s="257"/>
      <c r="AQ561" s="257"/>
      <c r="AR561" s="257"/>
      <c r="AS561" s="257"/>
      <c r="AT561" s="257"/>
      <c r="AU561" s="257"/>
      <c r="AX561" s="569"/>
      <c r="AY561" s="569"/>
      <c r="AZ561" s="588"/>
      <c r="BA561" s="590"/>
      <c r="BB561" s="590"/>
      <c r="BC561" s="590"/>
      <c r="BD561" s="588"/>
      <c r="BE561" s="583"/>
      <c r="BF561" s="584"/>
      <c r="BG561" s="259"/>
      <c r="BH561" s="259"/>
      <c r="BI561" s="259"/>
      <c r="BJ561" s="259"/>
      <c r="BK561" s="259"/>
      <c r="BL561" s="259"/>
      <c r="BM561" s="259"/>
      <c r="BN561" s="259"/>
      <c r="BO561" s="259"/>
      <c r="BP561" s="259"/>
      <c r="BQ561" s="259"/>
      <c r="BR561" s="259"/>
      <c r="BS561" s="569"/>
      <c r="BT561" s="569"/>
      <c r="BU561" s="569"/>
      <c r="BV561" s="333" t="s">
        <v>172</v>
      </c>
      <c r="BW561" s="581"/>
      <c r="BX561" s="581"/>
      <c r="BY561" s="331" t="str">
        <f>IF(COUNT(BY549,X580)=2,ROUND(BY549*X580/SUM(X579:X588),#REF!),"")</f>
        <v/>
      </c>
      <c r="BZ561" s="331" t="str">
        <f>IF(COUNT(BZ549,Y580)=2,ROUND(BZ549*Y580/SUM(Y579:Y588),#REF!),"")</f>
        <v/>
      </c>
      <c r="CA561" s="331" t="str">
        <f>IF(COUNT(CA549,Z580)=2,ROUND(CA549*Z580/SUM(Z579:Z588),#REF!),"")</f>
        <v/>
      </c>
      <c r="CB561" s="331" t="str">
        <f>IF(COUNT(CB549,AA580)=2,ROUND(CB549*AA580/SUM(AA579:AA588),#REF!),"")</f>
        <v/>
      </c>
      <c r="CC561" s="331" t="str">
        <f>IF(COUNT(CC549,AB580)=2,ROUND(CC549*AB580/SUM(AB579:AB588),#REF!),"")</f>
        <v/>
      </c>
      <c r="CD561" s="331" t="str">
        <f>IF(COUNT(CD549,AC580)=2,ROUND(CD549*AC580/SUM(AC579:AC588),#REF!),"")</f>
        <v/>
      </c>
      <c r="CE561" s="331" t="str">
        <f>IF(COUNT(CE549,AD580)=2,ROUND(CE549*AD580/SUM(AD579:AD588),#REF!),"")</f>
        <v/>
      </c>
      <c r="CF561" s="331" t="str">
        <f>IF(COUNT(CF549,AE580)=2,ROUND(CF549*AE580/SUM(AE579:AE588),#REF!),"")</f>
        <v/>
      </c>
      <c r="CG561" s="331" t="str">
        <f>IF(COUNT(CG549,AF580)=2,ROUND(CG549*AF580/SUM(AF579:AF588),#REF!),"")</f>
        <v/>
      </c>
      <c r="CH561" s="564" t="str">
        <f>IF(CH560="","",CH560)</f>
        <v>地熱</v>
      </c>
      <c r="CI561" s="564"/>
      <c r="CJ561" s="564"/>
      <c r="CK561" s="564"/>
      <c r="CL561" s="564"/>
      <c r="CM561" s="564"/>
      <c r="CN561" s="564"/>
      <c r="CO561" s="564"/>
      <c r="CP561" s="564"/>
      <c r="CQ561" s="564"/>
    </row>
    <row r="562" spans="3:97" s="243" customFormat="1" ht="13.5" customHeight="1">
      <c r="C562" s="606"/>
      <c r="D562" s="607"/>
      <c r="E562" s="608" t="s">
        <v>212</v>
      </c>
      <c r="F562" s="609"/>
      <c r="G562" s="610"/>
      <c r="H562" s="261"/>
      <c r="I562" s="261"/>
      <c r="J562" s="261"/>
      <c r="K562" s="261"/>
      <c r="L562" s="261"/>
      <c r="M562" s="261"/>
      <c r="N562" s="261"/>
      <c r="O562" s="261"/>
      <c r="P562" s="261"/>
      <c r="Q562" s="261"/>
      <c r="R562" s="261"/>
      <c r="S562" s="261"/>
      <c r="T562" s="262" t="str">
        <f>IF(COUNT(H562:S562)=0,"",SUMPRODUCT(ROUND(H562:S562,1)))</f>
        <v/>
      </c>
      <c r="U562" s="608" t="s">
        <v>211</v>
      </c>
      <c r="V562" s="609"/>
      <c r="W562" s="609"/>
      <c r="X562" s="610"/>
      <c r="Y562" s="664"/>
      <c r="Z562" s="665"/>
      <c r="AA562" s="257"/>
      <c r="AB562" s="257"/>
      <c r="AC562" s="257"/>
      <c r="AD562" s="299"/>
      <c r="AE562" s="299"/>
      <c r="AF562" s="268"/>
      <c r="AG562" s="268"/>
      <c r="AH562" s="268"/>
      <c r="AI562" s="271"/>
      <c r="AJ562" s="271"/>
      <c r="AK562" s="271"/>
      <c r="AL562" s="271"/>
      <c r="AM562" s="271"/>
      <c r="AN562" s="271"/>
      <c r="AO562" s="271"/>
      <c r="AP562" s="271"/>
      <c r="AQ562" s="271"/>
      <c r="AR562" s="271"/>
      <c r="AS562" s="271"/>
      <c r="AT562" s="271"/>
      <c r="AU562" s="272"/>
      <c r="AX562" s="569"/>
      <c r="AY562" s="569"/>
      <c r="AZ562" s="589"/>
      <c r="BA562" s="590"/>
      <c r="BB562" s="590"/>
      <c r="BC562" s="590"/>
      <c r="BD562" s="589"/>
      <c r="BE562" s="585" t="e">
        <f>IF(#REF!="発電事業者","月間送電電力量（GWh）","月間受電電力量（GWh）")</f>
        <v>#REF!</v>
      </c>
      <c r="BF562" s="586"/>
      <c r="BG562" s="331" t="str">
        <f>IF(COUNT(BG550,L580)=2,ROUND(BG550*L580/SUM(L579:L588),#REF!),"")</f>
        <v/>
      </c>
      <c r="BH562" s="331" t="str">
        <f>IF(COUNT(BH550,M580)=2,ROUND(BH550*M580/SUM(M579:M588),#REF!),"")</f>
        <v/>
      </c>
      <c r="BI562" s="331" t="str">
        <f>IF(COUNT(BI550,N580)=2,ROUND(BI550*N580/SUM(N579:N588),#REF!),"")</f>
        <v/>
      </c>
      <c r="BJ562" s="331" t="str">
        <f>IF(COUNT(BJ550,O580)=2,ROUND(BJ550*O580/SUM(O579:O588),#REF!),"")</f>
        <v/>
      </c>
      <c r="BK562" s="331" t="str">
        <f>IF(COUNT(BK550,P580)=2,ROUND(BK550*P580/SUM(P579:P588),#REF!),"")</f>
        <v/>
      </c>
      <c r="BL562" s="331" t="str">
        <f>IF(COUNT(BL550,Q580)=2,ROUND(BL550*Q580/SUM(Q579:Q588),#REF!),"")</f>
        <v/>
      </c>
      <c r="BM562" s="331" t="str">
        <f>IF(COUNT(BM550,R580)=2,ROUND(BM550*R580/SUM(R579:R588),#REF!),"")</f>
        <v/>
      </c>
      <c r="BN562" s="331" t="str">
        <f>IF(COUNT(BN550,S580)=2,ROUND(BN550*S580/SUM(S579:S588),#REF!),"")</f>
        <v/>
      </c>
      <c r="BO562" s="331" t="str">
        <f>IF(COUNT(BO550,T580)=2,ROUND(BO550*T580/SUM(T579:T588),#REF!),"")</f>
        <v/>
      </c>
      <c r="BP562" s="331" t="str">
        <f>IF(COUNT(BP550,U580)=2,ROUND(BP550*U580/SUM(U579:U588),#REF!),"")</f>
        <v/>
      </c>
      <c r="BQ562" s="331" t="str">
        <f>IF(COUNT(BQ550,V580)=2,ROUND(BQ550*V580/SUM(V579:V588),#REF!),"")</f>
        <v/>
      </c>
      <c r="BR562" s="331" t="str">
        <f>IF(COUNT(BR550,W580)=2,ROUND(BR550*W580/SUM(W579:W588),#REF!),"")</f>
        <v/>
      </c>
      <c r="BS562" s="569" t="e">
        <f>IF(#REF!="発電事業者","年間送電電力量（GWh）","年間受電電力量（GWh）")</f>
        <v>#REF!</v>
      </c>
      <c r="BT562" s="569"/>
      <c r="BU562" s="569"/>
      <c r="BV562" s="333" t="s">
        <v>25</v>
      </c>
      <c r="BW562" s="582"/>
      <c r="BX562" s="582"/>
      <c r="BY562" s="331" t="str">
        <f>IF(COUNT(BY550,X580)=2,ROUND(BY550*X580/SUM(X579:X588),#REF!),"")</f>
        <v/>
      </c>
      <c r="BZ562" s="331" t="str">
        <f>IF(COUNT(BZ550,Y580)=2,ROUND(BZ550*Y580/SUM(Y579:Y588),#REF!),"")</f>
        <v/>
      </c>
      <c r="CA562" s="331" t="str">
        <f>IF(COUNT(CA550,Z580)=2,ROUND(CA550*Z580/SUM(Z579:Z588),#REF!),"")</f>
        <v/>
      </c>
      <c r="CB562" s="331" t="str">
        <f>IF(COUNT(CB550,AA580)=2,ROUND(CB550*AA580/SUM(AA579:AA588),#REF!),"")</f>
        <v/>
      </c>
      <c r="CC562" s="331" t="str">
        <f>IF(COUNT(CC550,AB580)=2,ROUND(CC550*AB580/SUM(AB579:AB588),#REF!),"")</f>
        <v/>
      </c>
      <c r="CD562" s="331" t="str">
        <f>IF(COUNT(CD550,AC580)=2,ROUND(CD550*AC580/SUM(AC579:AC588),#REF!),"")</f>
        <v/>
      </c>
      <c r="CE562" s="331" t="str">
        <f>IF(COUNT(CE550,AD580)=2,ROUND(CE550*AD580/SUM(AD579:AD588),#REF!),"")</f>
        <v/>
      </c>
      <c r="CF562" s="331" t="str">
        <f>IF(COUNT(CF550,AE580)=2,ROUND(CF550*AE580/SUM(AE579:AE588),#REF!),"")</f>
        <v/>
      </c>
      <c r="CG562" s="331" t="str">
        <f>IF(COUNT(CG550,AF580)=2,ROUND(CG550*AF580/SUM(AF579:AF588),#REF!),"")</f>
        <v/>
      </c>
      <c r="CH562" s="565" t="str">
        <f>IF(COUNTA(AG580)=0,"",AG580)</f>
        <v/>
      </c>
      <c r="CI562" s="565"/>
      <c r="CJ562" s="565"/>
      <c r="CK562" s="565"/>
      <c r="CL562" s="565"/>
      <c r="CM562" s="565"/>
      <c r="CN562" s="565"/>
      <c r="CO562" s="565"/>
      <c r="CP562" s="565"/>
      <c r="CQ562" s="565"/>
    </row>
    <row r="563" spans="3:97" s="243" customFormat="1" ht="13.5" customHeight="1">
      <c r="C563" s="604" t="e">
        <f>DATE(#REF!+5,1,1)</f>
        <v>#REF!</v>
      </c>
      <c r="D563" s="605"/>
      <c r="E563" s="613" t="s">
        <v>198</v>
      </c>
      <c r="F563" s="614"/>
      <c r="G563" s="615"/>
      <c r="H563" s="256"/>
      <c r="I563" s="256"/>
      <c r="J563" s="256"/>
      <c r="K563" s="256"/>
      <c r="L563" s="256"/>
      <c r="M563" s="256"/>
      <c r="N563" s="256"/>
      <c r="O563" s="256"/>
      <c r="P563" s="256"/>
      <c r="Q563" s="256"/>
      <c r="R563" s="256"/>
      <c r="S563" s="256"/>
      <c r="T563" s="255"/>
      <c r="U563" s="618"/>
      <c r="V563" s="619"/>
      <c r="W563" s="619"/>
      <c r="X563" s="619"/>
      <c r="Y563" s="619"/>
      <c r="Z563" s="620"/>
      <c r="AA563" s="257"/>
      <c r="AB563" s="257"/>
      <c r="AC563" s="257"/>
      <c r="AD563" s="299"/>
      <c r="AE563" s="299"/>
      <c r="AF563" s="268"/>
      <c r="AG563" s="268"/>
      <c r="AH563" s="268"/>
      <c r="AI563" s="257"/>
      <c r="AJ563" s="257"/>
      <c r="AK563" s="257"/>
      <c r="AL563" s="257"/>
      <c r="AM563" s="257"/>
      <c r="AN563" s="257"/>
      <c r="AO563" s="257"/>
      <c r="AP563" s="257"/>
      <c r="AQ563" s="257"/>
      <c r="AR563" s="257"/>
      <c r="AS563" s="257"/>
      <c r="AT563" s="257"/>
      <c r="AU563" s="257"/>
      <c r="AX563" s="569" t="str">
        <f>IF(C581="","",C581)</f>
        <v/>
      </c>
      <c r="AY563" s="569"/>
      <c r="AZ563" s="587" t="str">
        <f>IF(E581="","",E581)</f>
        <v/>
      </c>
      <c r="BA563" s="590" t="str">
        <f ca="1">IF(F581="","",F581)</f>
        <v/>
      </c>
      <c r="BB563" s="590"/>
      <c r="BC563" s="590"/>
      <c r="BD563" s="587" t="str">
        <f>IF(I581="","",I581)</f>
        <v/>
      </c>
      <c r="BE563" s="578" t="e">
        <f>IF(#REF!="発電事業者","送電電力（MW）","受電電力（MW）")</f>
        <v>#REF!</v>
      </c>
      <c r="BF563" s="579"/>
      <c r="BG563" s="331" t="str">
        <f>IF(COUNT(BG548,L581)=2,ROUND(BG548*L581/SUM(L579:L588),#REF!),"")</f>
        <v/>
      </c>
      <c r="BH563" s="331" t="str">
        <f>IF(COUNT(BH548,M581)=2,ROUND(BH548*M581/SUM(M579:M588),#REF!),"")</f>
        <v/>
      </c>
      <c r="BI563" s="331" t="str">
        <f>IF(COUNT(BI548,N581)=2,ROUND(BI548*N581/SUM(N579:N588),#REF!),"")</f>
        <v/>
      </c>
      <c r="BJ563" s="331" t="str">
        <f>IF(COUNT(BJ548,O581)=2,ROUND(BJ548*O581/SUM(O579:O588),#REF!),"")</f>
        <v/>
      </c>
      <c r="BK563" s="331" t="str">
        <f>IF(COUNT(BK548,P581)=2,ROUND(BK548*P581/SUM(P579:P588),#REF!),"")</f>
        <v/>
      </c>
      <c r="BL563" s="331" t="str">
        <f>IF(COUNT(BL548,Q581)=2,ROUND(BL548*Q581/SUM(Q579:Q588),#REF!),"")</f>
        <v/>
      </c>
      <c r="BM563" s="331" t="str">
        <f>IF(COUNT(BM548,R581)=2,ROUND(BM548*R581/SUM(R579:R588),#REF!),"")</f>
        <v/>
      </c>
      <c r="BN563" s="331" t="str">
        <f>IF(COUNT(BN548,S581)=2,ROUND(BN548*S581/SUM(S579:S588),#REF!),"")</f>
        <v/>
      </c>
      <c r="BO563" s="331" t="str">
        <f>IF(COUNT(BO548,T581)=2,ROUND(BO548*T581/SUM(T579:T588),#REF!),"")</f>
        <v/>
      </c>
      <c r="BP563" s="331" t="str">
        <f>IF(COUNT(BP548,U581)=2,ROUND(BP548*U581/SUM(U579:U588),#REF!),"")</f>
        <v/>
      </c>
      <c r="BQ563" s="331" t="str">
        <f>IF(COUNT(BQ548,V581)=2,ROUND(BQ548*V581/SUM(V579:V588),#REF!),"")</f>
        <v/>
      </c>
      <c r="BR563" s="331" t="str">
        <f>IF(COUNT(BR548,W581)=2,ROUND(BR548*W581/SUM(W579:W588),#REF!),"")</f>
        <v/>
      </c>
      <c r="BS563" s="569" t="e">
        <f>IF(#REF!="発電事業者","送電電力（MW）","受電電力（MW）")</f>
        <v>#REF!</v>
      </c>
      <c r="BT563" s="569"/>
      <c r="BU563" s="569"/>
      <c r="BV563" s="333" t="s">
        <v>171</v>
      </c>
      <c r="BW563" s="580"/>
      <c r="BX563" s="580"/>
      <c r="BY563" s="331" t="str">
        <f>IF(COUNT(BY548,X581)=2,ROUND(BY548*X581/SUM(X579:X588),#REF!),"")</f>
        <v/>
      </c>
      <c r="BZ563" s="331" t="str">
        <f>IF(COUNT(BZ548,Y581)=2,ROUND(BZ548*Y581/SUM(Y579:Y588),#REF!),"")</f>
        <v/>
      </c>
      <c r="CA563" s="331" t="str">
        <f>IF(COUNT(CA548,Z581)=2,ROUND(CA548*Z581/SUM(Z579:Z588),#REF!),"")</f>
        <v/>
      </c>
      <c r="CB563" s="331" t="str">
        <f>IF(COUNT(CB548,AA581)=2,ROUND(CB548*AA581/SUM(AA579:AA588),#REF!),"")</f>
        <v/>
      </c>
      <c r="CC563" s="331" t="str">
        <f>IF(COUNT(CC548,AB581)=2,ROUND(CC548*AB581/SUM(AB579:AB588),#REF!),"")</f>
        <v/>
      </c>
      <c r="CD563" s="331" t="str">
        <f>IF(COUNT(CD548,AC581)=2,ROUND(CD548*AC581/SUM(AC579:AC588),#REF!),"")</f>
        <v/>
      </c>
      <c r="CE563" s="331" t="str">
        <f>IF(COUNT(CE548,AD581)=2,ROUND(CE548*AD581/SUM(AD579:AD588),#REF!),"")</f>
        <v/>
      </c>
      <c r="CF563" s="331" t="str">
        <f>IF(COUNT(CF548,AE581)=2,ROUND(CF548*AE581/SUM(AE579:AE588),#REF!),"")</f>
        <v/>
      </c>
      <c r="CG563" s="331" t="str">
        <f>IF(COUNT(CG548,AF581)=2,ROUND(CG548*AF581/SUM(AF579:AF588),#REF!),"")</f>
        <v/>
      </c>
      <c r="CH563" s="563" t="s">
        <v>118</v>
      </c>
      <c r="CI563" s="563"/>
      <c r="CJ563" s="563"/>
      <c r="CK563" s="563"/>
      <c r="CL563" s="563"/>
      <c r="CM563" s="563"/>
      <c r="CN563" s="563"/>
      <c r="CO563" s="563"/>
      <c r="CP563" s="563"/>
      <c r="CQ563" s="563"/>
    </row>
    <row r="564" spans="3:97" s="243" customFormat="1" ht="13.5" customHeight="1">
      <c r="C564" s="606"/>
      <c r="D564" s="607"/>
      <c r="E564" s="608" t="s">
        <v>212</v>
      </c>
      <c r="F564" s="609"/>
      <c r="G564" s="610"/>
      <c r="H564" s="261"/>
      <c r="I564" s="261"/>
      <c r="J564" s="261"/>
      <c r="K564" s="261"/>
      <c r="L564" s="261"/>
      <c r="M564" s="261"/>
      <c r="N564" s="261"/>
      <c r="O564" s="261"/>
      <c r="P564" s="261"/>
      <c r="Q564" s="261"/>
      <c r="R564" s="261"/>
      <c r="S564" s="261"/>
      <c r="T564" s="262" t="str">
        <f>IF(COUNT(H564:S564)=0,"",SUMPRODUCT(ROUND(H564:S564,1)))</f>
        <v/>
      </c>
      <c r="U564" s="621"/>
      <c r="V564" s="622"/>
      <c r="W564" s="622"/>
      <c r="X564" s="622"/>
      <c r="Y564" s="622"/>
      <c r="Z564" s="623"/>
      <c r="AA564" s="257"/>
      <c r="AB564" s="257"/>
      <c r="AC564" s="257"/>
      <c r="AD564" s="299"/>
      <c r="AE564" s="299"/>
      <c r="AF564" s="268"/>
      <c r="AG564" s="268"/>
      <c r="AH564" s="268"/>
      <c r="AI564" s="271"/>
      <c r="AJ564" s="271"/>
      <c r="AK564" s="271"/>
      <c r="AL564" s="271"/>
      <c r="AM564" s="271"/>
      <c r="AN564" s="271"/>
      <c r="AO564" s="271"/>
      <c r="AP564" s="271"/>
      <c r="AQ564" s="271"/>
      <c r="AR564" s="271"/>
      <c r="AS564" s="271"/>
      <c r="AT564" s="271"/>
      <c r="AU564" s="272"/>
      <c r="AX564" s="569"/>
      <c r="AY564" s="569"/>
      <c r="AZ564" s="588"/>
      <c r="BA564" s="590"/>
      <c r="BB564" s="590"/>
      <c r="BC564" s="590"/>
      <c r="BD564" s="588"/>
      <c r="BE564" s="583"/>
      <c r="BF564" s="584"/>
      <c r="BG564" s="259"/>
      <c r="BH564" s="259"/>
      <c r="BI564" s="259"/>
      <c r="BJ564" s="259"/>
      <c r="BK564" s="259"/>
      <c r="BL564" s="259"/>
      <c r="BM564" s="259"/>
      <c r="BN564" s="259"/>
      <c r="BO564" s="259"/>
      <c r="BP564" s="259"/>
      <c r="BQ564" s="259"/>
      <c r="BR564" s="259"/>
      <c r="BS564" s="569"/>
      <c r="BT564" s="569"/>
      <c r="BU564" s="569"/>
      <c r="BV564" s="333" t="s">
        <v>172</v>
      </c>
      <c r="BW564" s="581"/>
      <c r="BX564" s="581"/>
      <c r="BY564" s="331" t="str">
        <f>IF(COUNT(BY549,X581)=2,ROUND(BY549*X581/SUM(X579:X588),#REF!),"")</f>
        <v/>
      </c>
      <c r="BZ564" s="331" t="str">
        <f>IF(COUNT(BZ549,Y581)=2,ROUND(BZ549*Y581/SUM(Y579:Y588),#REF!),"")</f>
        <v/>
      </c>
      <c r="CA564" s="331" t="str">
        <f>IF(COUNT(CA549,Z581)=2,ROUND(CA549*Z581/SUM(Z579:Z588),#REF!),"")</f>
        <v/>
      </c>
      <c r="CB564" s="331" t="str">
        <f>IF(COUNT(CB549,AA581)=2,ROUND(CB549*AA581/SUM(AA579:AA588),#REF!),"")</f>
        <v/>
      </c>
      <c r="CC564" s="331" t="str">
        <f>IF(COUNT(CC549,AB581)=2,ROUND(CC549*AB581/SUM(AB579:AB588),#REF!),"")</f>
        <v/>
      </c>
      <c r="CD564" s="331" t="str">
        <f>IF(COUNT(CD549,AC581)=2,ROUND(CD549*AC581/SUM(AC579:AC588),#REF!),"")</f>
        <v/>
      </c>
      <c r="CE564" s="331" t="str">
        <f>IF(COUNT(CE549,AD581)=2,ROUND(CE549*AD581/SUM(AD579:AD588),#REF!),"")</f>
        <v/>
      </c>
      <c r="CF564" s="331" t="str">
        <f>IF(COUNT(CF549,AE581)=2,ROUND(CF549*AE581/SUM(AE579:AE588),#REF!),"")</f>
        <v/>
      </c>
      <c r="CG564" s="331" t="str">
        <f>IF(COUNT(CG549,AF581)=2,ROUND(CG549*AF581/SUM(AF579:AF588),#REF!),"")</f>
        <v/>
      </c>
      <c r="CH564" s="564" t="str">
        <f>IF(CH563="","",CH563)</f>
        <v>地熱</v>
      </c>
      <c r="CI564" s="564"/>
      <c r="CJ564" s="564"/>
      <c r="CK564" s="564"/>
      <c r="CL564" s="564"/>
      <c r="CM564" s="564"/>
      <c r="CN564" s="564"/>
      <c r="CO564" s="564"/>
      <c r="CP564" s="564"/>
      <c r="CQ564" s="564"/>
    </row>
    <row r="565" spans="3:97" s="243" customFormat="1" ht="13.5" customHeight="1">
      <c r="C565" s="604" t="e">
        <f>DATE(#REF!+6,1,1)</f>
        <v>#REF!</v>
      </c>
      <c r="D565" s="605"/>
      <c r="E565" s="613" t="s">
        <v>198</v>
      </c>
      <c r="F565" s="614"/>
      <c r="G565" s="615"/>
      <c r="H565" s="256"/>
      <c r="I565" s="256"/>
      <c r="J565" s="256"/>
      <c r="K565" s="256"/>
      <c r="L565" s="256"/>
      <c r="M565" s="256"/>
      <c r="N565" s="256"/>
      <c r="O565" s="256"/>
      <c r="P565" s="256"/>
      <c r="Q565" s="256"/>
      <c r="R565" s="256"/>
      <c r="S565" s="256"/>
      <c r="T565" s="255"/>
      <c r="U565" s="621"/>
      <c r="V565" s="622"/>
      <c r="W565" s="622"/>
      <c r="X565" s="622"/>
      <c r="Y565" s="622"/>
      <c r="Z565" s="623"/>
      <c r="AA565" s="257"/>
      <c r="AB565" s="257"/>
      <c r="AC565" s="257"/>
      <c r="AD565" s="299"/>
      <c r="AE565" s="299"/>
      <c r="AF565" s="268"/>
      <c r="AG565" s="268"/>
      <c r="AH565" s="268"/>
      <c r="AI565" s="257"/>
      <c r="AJ565" s="257"/>
      <c r="AK565" s="257"/>
      <c r="AL565" s="257"/>
      <c r="AM565" s="257"/>
      <c r="AN565" s="257"/>
      <c r="AO565" s="257"/>
      <c r="AP565" s="257"/>
      <c r="AQ565" s="257"/>
      <c r="AR565" s="257"/>
      <c r="AS565" s="257"/>
      <c r="AT565" s="257"/>
      <c r="AU565" s="257"/>
      <c r="AX565" s="569"/>
      <c r="AY565" s="569"/>
      <c r="AZ565" s="589"/>
      <c r="BA565" s="590"/>
      <c r="BB565" s="590"/>
      <c r="BC565" s="590"/>
      <c r="BD565" s="589"/>
      <c r="BE565" s="585" t="e">
        <f>IF(#REF!="発電事業者","月間送電電力量（GWh）","月間受電電力量（GWh）")</f>
        <v>#REF!</v>
      </c>
      <c r="BF565" s="586"/>
      <c r="BG565" s="331" t="str">
        <f>IF(COUNT(BG550,L581)=2,ROUND(BG550*L581/SUM(L579:L588),#REF!),"")</f>
        <v/>
      </c>
      <c r="BH565" s="331" t="str">
        <f>IF(COUNT(BH550,M581)=2,ROUND(BH550*M581/SUM(M579:M588),#REF!),"")</f>
        <v/>
      </c>
      <c r="BI565" s="331" t="str">
        <f>IF(COUNT(BI550,N581)=2,ROUND(BI550*N581/SUM(N579:N588),#REF!),"")</f>
        <v/>
      </c>
      <c r="BJ565" s="331" t="str">
        <f>IF(COUNT(BJ550,O581)=2,ROUND(BJ550*O581/SUM(O579:O588),#REF!),"")</f>
        <v/>
      </c>
      <c r="BK565" s="331" t="str">
        <f>IF(COUNT(BK550,P581)=2,ROUND(BK550*P581/SUM(P579:P588),#REF!),"")</f>
        <v/>
      </c>
      <c r="BL565" s="331" t="str">
        <f>IF(COUNT(BL550,Q581)=2,ROUND(BL550*Q581/SUM(Q579:Q588),#REF!),"")</f>
        <v/>
      </c>
      <c r="BM565" s="331" t="str">
        <f>IF(COUNT(BM550,R581)=2,ROUND(BM550*R581/SUM(R579:R588),#REF!),"")</f>
        <v/>
      </c>
      <c r="BN565" s="331" t="str">
        <f>IF(COUNT(BN550,S581)=2,ROUND(BN550*S581/SUM(S579:S588),#REF!),"")</f>
        <v/>
      </c>
      <c r="BO565" s="331" t="str">
        <f>IF(COUNT(BO550,T581)=2,ROUND(BO550*T581/SUM(T579:T588),#REF!),"")</f>
        <v/>
      </c>
      <c r="BP565" s="331" t="str">
        <f>IF(COUNT(BP550,U581)=2,ROUND(BP550*U581/SUM(U579:U588),#REF!),"")</f>
        <v/>
      </c>
      <c r="BQ565" s="331" t="str">
        <f>IF(COUNT(BQ550,V581)=2,ROUND(BQ550*V581/SUM(V579:V588),#REF!),"")</f>
        <v/>
      </c>
      <c r="BR565" s="331" t="str">
        <f>IF(COUNT(BR550,W581)=2,ROUND(BR550*W581/SUM(W579:W588),#REF!),"")</f>
        <v/>
      </c>
      <c r="BS565" s="569" t="e">
        <f>IF(#REF!="発電事業者","年間送電電力量（GWh）","年間受電電力量（GWh）")</f>
        <v>#REF!</v>
      </c>
      <c r="BT565" s="569"/>
      <c r="BU565" s="569"/>
      <c r="BV565" s="333" t="s">
        <v>25</v>
      </c>
      <c r="BW565" s="582"/>
      <c r="BX565" s="582"/>
      <c r="BY565" s="331" t="str">
        <f>IF(COUNT(BY550,X581)=2,ROUND(BY550*X581/SUM(X579:X588),#REF!),"")</f>
        <v/>
      </c>
      <c r="BZ565" s="331" t="str">
        <f>IF(COUNT(BZ550,Y581)=2,ROUND(BZ550*Y581/SUM(Y579:Y588),#REF!),"")</f>
        <v/>
      </c>
      <c r="CA565" s="331" t="str">
        <f>IF(COUNT(CA550,Z581)=2,ROUND(CA550*Z581/SUM(Z579:Z588),#REF!),"")</f>
        <v/>
      </c>
      <c r="CB565" s="331" t="str">
        <f>IF(COUNT(CB550,AA581)=2,ROUND(CB550*AA581/SUM(AA579:AA588),#REF!),"")</f>
        <v/>
      </c>
      <c r="CC565" s="331" t="str">
        <f>IF(COUNT(CC550,AB581)=2,ROUND(CC550*AB581/SUM(AB579:AB588),#REF!),"")</f>
        <v/>
      </c>
      <c r="CD565" s="331" t="str">
        <f>IF(COUNT(CD550,AC581)=2,ROUND(CD550*AC581/SUM(AC579:AC588),#REF!),"")</f>
        <v/>
      </c>
      <c r="CE565" s="331" t="str">
        <f>IF(COUNT(CE550,AD581)=2,ROUND(CE550*AD581/SUM(AD579:AD588),#REF!),"")</f>
        <v/>
      </c>
      <c r="CF565" s="331" t="str">
        <f>IF(COUNT(CF550,AE581)=2,ROUND(CF550*AE581/SUM(AE579:AE588),#REF!),"")</f>
        <v/>
      </c>
      <c r="CG565" s="331" t="str">
        <f>IF(COUNT(CG550,AF581)=2,ROUND(CG550*AF581/SUM(AF579:AF588),#REF!),"")</f>
        <v/>
      </c>
      <c r="CH565" s="565" t="str">
        <f>IF(COUNTA(AG581)=0,"",AG581)</f>
        <v/>
      </c>
      <c r="CI565" s="565"/>
      <c r="CJ565" s="565"/>
      <c r="CK565" s="565"/>
      <c r="CL565" s="565"/>
      <c r="CM565" s="565"/>
      <c r="CN565" s="565"/>
      <c r="CO565" s="565"/>
      <c r="CP565" s="565"/>
      <c r="CQ565" s="565"/>
    </row>
    <row r="566" spans="3:97" s="243" customFormat="1" ht="13.5" customHeight="1">
      <c r="C566" s="606"/>
      <c r="D566" s="607"/>
      <c r="E566" s="608" t="s">
        <v>212</v>
      </c>
      <c r="F566" s="609"/>
      <c r="G566" s="610"/>
      <c r="H566" s="261"/>
      <c r="I566" s="261"/>
      <c r="J566" s="261"/>
      <c r="K566" s="261"/>
      <c r="L566" s="261"/>
      <c r="M566" s="261"/>
      <c r="N566" s="261"/>
      <c r="O566" s="261"/>
      <c r="P566" s="261"/>
      <c r="Q566" s="261"/>
      <c r="R566" s="261"/>
      <c r="S566" s="261"/>
      <c r="T566" s="262" t="str">
        <f>IF(COUNT(H566:S566)=0,"",SUMPRODUCT(ROUND(H566:S566,1)))</f>
        <v/>
      </c>
      <c r="U566" s="621"/>
      <c r="V566" s="622"/>
      <c r="W566" s="622"/>
      <c r="X566" s="622"/>
      <c r="Y566" s="622"/>
      <c r="Z566" s="623"/>
      <c r="AA566" s="257"/>
      <c r="AB566" s="257"/>
      <c r="AC566" s="257"/>
      <c r="AD566" s="299"/>
      <c r="AE566" s="299"/>
      <c r="AF566" s="268"/>
      <c r="AG566" s="268"/>
      <c r="AH566" s="268"/>
      <c r="AI566" s="271"/>
      <c r="AJ566" s="271"/>
      <c r="AK566" s="271"/>
      <c r="AL566" s="271"/>
      <c r="AM566" s="271"/>
      <c r="AN566" s="271"/>
      <c r="AO566" s="271"/>
      <c r="AP566" s="271"/>
      <c r="AQ566" s="271"/>
      <c r="AR566" s="271"/>
      <c r="AS566" s="271"/>
      <c r="AT566" s="271"/>
      <c r="AU566" s="272"/>
      <c r="AX566" s="569" t="str">
        <f>IF(C582="","",C582)</f>
        <v/>
      </c>
      <c r="AY566" s="569"/>
      <c r="AZ566" s="587" t="str">
        <f>IF(E582="","",E582)</f>
        <v/>
      </c>
      <c r="BA566" s="590" t="str">
        <f ca="1">IF(F582="","",F582)</f>
        <v/>
      </c>
      <c r="BB566" s="590"/>
      <c r="BC566" s="590"/>
      <c r="BD566" s="587" t="str">
        <f>IF(I582="","",I582)</f>
        <v/>
      </c>
      <c r="BE566" s="578" t="e">
        <f>IF(#REF!="発電事業者","送電電力（MW）","受電電力（MW）")</f>
        <v>#REF!</v>
      </c>
      <c r="BF566" s="579"/>
      <c r="BG566" s="331" t="str">
        <f>IF(COUNT(BG548,L582)=2,ROUND(BG548*L582/SUM(L579:L588),#REF!),"")</f>
        <v/>
      </c>
      <c r="BH566" s="331" t="str">
        <f>IF(COUNT(BH548,M582)=2,ROUND(BH548*M582/SUM(M579:M588),#REF!),"")</f>
        <v/>
      </c>
      <c r="BI566" s="331" t="str">
        <f>IF(COUNT(BI548,N582)=2,ROUND(BI548*N582/SUM(N579:N588),#REF!),"")</f>
        <v/>
      </c>
      <c r="BJ566" s="331" t="str">
        <f>IF(COUNT(BJ548,O582)=2,ROUND(BJ548*O582/SUM(O579:O588),#REF!),"")</f>
        <v/>
      </c>
      <c r="BK566" s="331" t="str">
        <f>IF(COUNT(BK548,P582)=2,ROUND(BK548*P582/SUM(P579:P588),#REF!),"")</f>
        <v/>
      </c>
      <c r="BL566" s="331" t="str">
        <f>IF(COUNT(BL548,Q582)=2,ROUND(BL548*Q582/SUM(Q579:Q588),#REF!),"")</f>
        <v/>
      </c>
      <c r="BM566" s="331" t="str">
        <f>IF(COUNT(BM548,R582)=2,ROUND(BM548*R582/SUM(R579:R588),#REF!),"")</f>
        <v/>
      </c>
      <c r="BN566" s="331" t="str">
        <f>IF(COUNT(BN548,S582)=2,ROUND(BN548*S582/SUM(S579:S588),#REF!),"")</f>
        <v/>
      </c>
      <c r="BO566" s="331" t="str">
        <f>IF(COUNT(BO548,T582)=2,ROUND(BO548*T582/SUM(T579:T588),#REF!),"")</f>
        <v/>
      </c>
      <c r="BP566" s="331" t="str">
        <f>IF(COUNT(BP548,U582)=2,ROUND(BP548*U582/SUM(U579:U588),#REF!),"")</f>
        <v/>
      </c>
      <c r="BQ566" s="331" t="str">
        <f>IF(COUNT(BQ548,V582)=2,ROUND(BQ548*V582/SUM(V579:V588),#REF!),"")</f>
        <v/>
      </c>
      <c r="BR566" s="331" t="str">
        <f>IF(COUNT(BR548,W582)=2,ROUND(BR548*W582/SUM(W579:W588),#REF!),"")</f>
        <v/>
      </c>
      <c r="BS566" s="569" t="e">
        <f>IF(#REF!="発電事業者","送電電力（MW）","受電電力（MW）")</f>
        <v>#REF!</v>
      </c>
      <c r="BT566" s="569"/>
      <c r="BU566" s="569"/>
      <c r="BV566" s="333" t="s">
        <v>171</v>
      </c>
      <c r="BW566" s="580"/>
      <c r="BX566" s="580"/>
      <c r="BY566" s="331" t="str">
        <f>IF(COUNT(BY548,X582)=2,ROUND(BY548*X582/SUM(X579:X588),#REF!),"")</f>
        <v/>
      </c>
      <c r="BZ566" s="331" t="str">
        <f>IF(COUNT(BZ548,Y582)=2,ROUND(BZ548*Y582/SUM(Y579:Y588),#REF!),"")</f>
        <v/>
      </c>
      <c r="CA566" s="331" t="str">
        <f>IF(COUNT(CA548,Z582)=2,ROUND(CA548*Z582/SUM(Z579:Z588),#REF!),"")</f>
        <v/>
      </c>
      <c r="CB566" s="331" t="str">
        <f>IF(COUNT(CB548,AA582)=2,ROUND(CB548*AA582/SUM(AA579:AA588),#REF!),"")</f>
        <v/>
      </c>
      <c r="CC566" s="331" t="str">
        <f>IF(COUNT(CC548,AB582)=2,ROUND(CC548*AB582/SUM(AB579:AB588),#REF!),"")</f>
        <v/>
      </c>
      <c r="CD566" s="331" t="str">
        <f>IF(COUNT(CD548,AC582)=2,ROUND(CD548*AC582/SUM(AC579:AC588),#REF!),"")</f>
        <v/>
      </c>
      <c r="CE566" s="331" t="str">
        <f>IF(COUNT(CE548,AD582)=2,ROUND(CE548*AD582/SUM(AD579:AD588),#REF!),"")</f>
        <v/>
      </c>
      <c r="CF566" s="331" t="str">
        <f>IF(COUNT(CF548,AE582)=2,ROUND(CF548*AE582/SUM(AE579:AE588),#REF!),"")</f>
        <v/>
      </c>
      <c r="CG566" s="331" t="str">
        <f>IF(COUNT(CG548,AF582)=2,ROUND(CG548*AF582/SUM(AF579:AF588),#REF!),"")</f>
        <v/>
      </c>
      <c r="CH566" s="563" t="s">
        <v>118</v>
      </c>
      <c r="CI566" s="563"/>
      <c r="CJ566" s="563"/>
      <c r="CK566" s="563"/>
      <c r="CL566" s="563"/>
      <c r="CM566" s="563"/>
      <c r="CN566" s="563"/>
      <c r="CO566" s="563"/>
      <c r="CP566" s="563"/>
      <c r="CQ566" s="563"/>
    </row>
    <row r="567" spans="3:97" s="243" customFormat="1" ht="13.5" customHeight="1">
      <c r="C567" s="604" t="e">
        <f>DATE(#REF!+7,1,1)</f>
        <v>#REF!</v>
      </c>
      <c r="D567" s="605"/>
      <c r="E567" s="613" t="s">
        <v>198</v>
      </c>
      <c r="F567" s="614"/>
      <c r="G567" s="615"/>
      <c r="H567" s="256"/>
      <c r="I567" s="256"/>
      <c r="J567" s="256"/>
      <c r="K567" s="256"/>
      <c r="L567" s="256"/>
      <c r="M567" s="256"/>
      <c r="N567" s="256"/>
      <c r="O567" s="256"/>
      <c r="P567" s="256"/>
      <c r="Q567" s="256"/>
      <c r="R567" s="256"/>
      <c r="S567" s="256"/>
      <c r="T567" s="255"/>
      <c r="U567" s="621"/>
      <c r="V567" s="622"/>
      <c r="W567" s="622"/>
      <c r="X567" s="622"/>
      <c r="Y567" s="622"/>
      <c r="Z567" s="623"/>
      <c r="AA567" s="257"/>
      <c r="AB567" s="257"/>
      <c r="AC567" s="257"/>
      <c r="AD567" s="299"/>
      <c r="AE567" s="299"/>
      <c r="AF567" s="268"/>
      <c r="AG567" s="268"/>
      <c r="AH567" s="268"/>
      <c r="AI567" s="257"/>
      <c r="AJ567" s="257"/>
      <c r="AK567" s="257"/>
      <c r="AL567" s="257"/>
      <c r="AM567" s="257"/>
      <c r="AN567" s="257"/>
      <c r="AO567" s="257"/>
      <c r="AP567" s="257"/>
      <c r="AQ567" s="257"/>
      <c r="AR567" s="257"/>
      <c r="AS567" s="257"/>
      <c r="AT567" s="257"/>
      <c r="AU567" s="257"/>
      <c r="AX567" s="569"/>
      <c r="AY567" s="569"/>
      <c r="AZ567" s="588"/>
      <c r="BA567" s="590"/>
      <c r="BB567" s="590"/>
      <c r="BC567" s="590"/>
      <c r="BD567" s="588"/>
      <c r="BE567" s="583"/>
      <c r="BF567" s="584"/>
      <c r="BG567" s="259"/>
      <c r="BH567" s="259"/>
      <c r="BI567" s="259"/>
      <c r="BJ567" s="259"/>
      <c r="BK567" s="259"/>
      <c r="BL567" s="259"/>
      <c r="BM567" s="259"/>
      <c r="BN567" s="259"/>
      <c r="BO567" s="259"/>
      <c r="BP567" s="259"/>
      <c r="BQ567" s="259"/>
      <c r="BR567" s="259"/>
      <c r="BS567" s="569"/>
      <c r="BT567" s="569"/>
      <c r="BU567" s="569"/>
      <c r="BV567" s="333" t="s">
        <v>172</v>
      </c>
      <c r="BW567" s="581"/>
      <c r="BX567" s="581"/>
      <c r="BY567" s="331" t="str">
        <f>IF(COUNT(BY549,X582)=2,ROUND(BY549*X582/SUM(X579:X588),#REF!),"")</f>
        <v/>
      </c>
      <c r="BZ567" s="331" t="str">
        <f>IF(COUNT(BZ549,Y582)=2,ROUND(BZ549*Y582/SUM(Y579:Y588),#REF!),"")</f>
        <v/>
      </c>
      <c r="CA567" s="331" t="str">
        <f>IF(COUNT(CA549,Z582)=2,ROUND(CA549*Z582/SUM(Z579:Z588),#REF!),"")</f>
        <v/>
      </c>
      <c r="CB567" s="331" t="str">
        <f>IF(COUNT(CB549,AA582)=2,ROUND(CB549*AA582/SUM(AA579:AA588),#REF!),"")</f>
        <v/>
      </c>
      <c r="CC567" s="331" t="str">
        <f>IF(COUNT(CC549,AB582)=2,ROUND(CC549*AB582/SUM(AB579:AB588),#REF!),"")</f>
        <v/>
      </c>
      <c r="CD567" s="331" t="str">
        <f>IF(COUNT(CD549,AC582)=2,ROUND(CD549*AC582/SUM(AC579:AC588),#REF!),"")</f>
        <v/>
      </c>
      <c r="CE567" s="331" t="str">
        <f>IF(COUNT(CE549,AD582)=2,ROUND(CE549*AD582/SUM(AD579:AD588),#REF!),"")</f>
        <v/>
      </c>
      <c r="CF567" s="331" t="str">
        <f>IF(COUNT(CF549,AE582)=2,ROUND(CF549*AE582/SUM(AE579:AE588),#REF!),"")</f>
        <v/>
      </c>
      <c r="CG567" s="331" t="str">
        <f>IF(COUNT(CG549,AF582)=2,ROUND(CG549*AF582/SUM(AF579:AF588),#REF!),"")</f>
        <v/>
      </c>
      <c r="CH567" s="564" t="str">
        <f>IF(CH566="","",CH566)</f>
        <v>地熱</v>
      </c>
      <c r="CI567" s="564"/>
      <c r="CJ567" s="564"/>
      <c r="CK567" s="564"/>
      <c r="CL567" s="564"/>
      <c r="CM567" s="564"/>
      <c r="CN567" s="564"/>
      <c r="CO567" s="564"/>
      <c r="CP567" s="564"/>
      <c r="CQ567" s="564"/>
    </row>
    <row r="568" spans="3:97" s="243" customFormat="1" ht="13.5" customHeight="1">
      <c r="C568" s="606"/>
      <c r="D568" s="607"/>
      <c r="E568" s="608" t="s">
        <v>212</v>
      </c>
      <c r="F568" s="609"/>
      <c r="G568" s="610"/>
      <c r="H568" s="261"/>
      <c r="I568" s="261"/>
      <c r="J568" s="261"/>
      <c r="K568" s="261"/>
      <c r="L568" s="261"/>
      <c r="M568" s="261"/>
      <c r="N568" s="261"/>
      <c r="O568" s="261"/>
      <c r="P568" s="261"/>
      <c r="Q568" s="261"/>
      <c r="R568" s="261"/>
      <c r="S568" s="261"/>
      <c r="T568" s="262" t="str">
        <f>IF(COUNT(H568:S568)=0,"",SUMPRODUCT(ROUND(H568:S568,1)))</f>
        <v/>
      </c>
      <c r="U568" s="621"/>
      <c r="V568" s="622"/>
      <c r="W568" s="622"/>
      <c r="X568" s="622"/>
      <c r="Y568" s="622"/>
      <c r="Z568" s="623"/>
      <c r="AA568" s="257"/>
      <c r="AB568" s="257"/>
      <c r="AC568" s="257"/>
      <c r="AD568" s="299"/>
      <c r="AE568" s="299"/>
      <c r="AF568" s="268"/>
      <c r="AG568" s="268"/>
      <c r="AH568" s="268"/>
      <c r="AI568" s="271"/>
      <c r="AJ568" s="271"/>
      <c r="AK568" s="271"/>
      <c r="AL568" s="271"/>
      <c r="AM568" s="271"/>
      <c r="AN568" s="271"/>
      <c r="AO568" s="271"/>
      <c r="AP568" s="271"/>
      <c r="AQ568" s="271"/>
      <c r="AR568" s="271"/>
      <c r="AS568" s="271"/>
      <c r="AT568" s="271"/>
      <c r="AU568" s="272"/>
      <c r="AX568" s="569"/>
      <c r="AY568" s="569"/>
      <c r="AZ568" s="589"/>
      <c r="BA568" s="590"/>
      <c r="BB568" s="590"/>
      <c r="BC568" s="590"/>
      <c r="BD568" s="589"/>
      <c r="BE568" s="585" t="e">
        <f>IF(#REF!="発電事業者","月間送電電力量（GWh）","月間受電電力量（GWh）")</f>
        <v>#REF!</v>
      </c>
      <c r="BF568" s="586"/>
      <c r="BG568" s="331" t="str">
        <f>IF(COUNT(BG550,L582)=2,ROUND(BG550*L582/SUM(L579:L588),#REF!),"")</f>
        <v/>
      </c>
      <c r="BH568" s="331" t="str">
        <f>IF(COUNT(BH550,M582)=2,ROUND(BH550*M582/SUM(M579:M588),#REF!),"")</f>
        <v/>
      </c>
      <c r="BI568" s="331" t="str">
        <f>IF(COUNT(BI550,N582)=2,ROUND(BI550*N582/SUM(N579:N588),#REF!),"")</f>
        <v/>
      </c>
      <c r="BJ568" s="331" t="str">
        <f>IF(COUNT(BJ550,O582)=2,ROUND(BJ550*O582/SUM(O579:O588),#REF!),"")</f>
        <v/>
      </c>
      <c r="BK568" s="331" t="str">
        <f>IF(COUNT(BK550,P582)=2,ROUND(BK550*P582/SUM(P579:P588),#REF!),"")</f>
        <v/>
      </c>
      <c r="BL568" s="331" t="str">
        <f>IF(COUNT(BL550,Q582)=2,ROUND(BL550*Q582/SUM(Q579:Q588),#REF!),"")</f>
        <v/>
      </c>
      <c r="BM568" s="331" t="str">
        <f>IF(COUNT(BM550,R582)=2,ROUND(BM550*R582/SUM(R579:R588),#REF!),"")</f>
        <v/>
      </c>
      <c r="BN568" s="331" t="str">
        <f>IF(COUNT(BN550,S582)=2,ROUND(BN550*S582/SUM(S579:S588),#REF!),"")</f>
        <v/>
      </c>
      <c r="BO568" s="331" t="str">
        <f>IF(COUNT(BO550,T582)=2,ROUND(BO550*T582/SUM(T579:T588),#REF!),"")</f>
        <v/>
      </c>
      <c r="BP568" s="331" t="str">
        <f>IF(COUNT(BP550,U582)=2,ROUND(BP550*U582/SUM(U579:U588),#REF!),"")</f>
        <v/>
      </c>
      <c r="BQ568" s="331" t="str">
        <f>IF(COUNT(BQ550,V582)=2,ROUND(BQ550*V582/SUM(V579:V588),#REF!),"")</f>
        <v/>
      </c>
      <c r="BR568" s="331" t="str">
        <f>IF(COUNT(BR550,W582)=2,ROUND(BR550*W582/SUM(W579:W588),#REF!),"")</f>
        <v/>
      </c>
      <c r="BS568" s="569" t="e">
        <f>IF(#REF!="発電事業者","年間送電電力量（GWh）","年間受電電力量（GWh）")</f>
        <v>#REF!</v>
      </c>
      <c r="BT568" s="569"/>
      <c r="BU568" s="569"/>
      <c r="BV568" s="333" t="s">
        <v>25</v>
      </c>
      <c r="BW568" s="582"/>
      <c r="BX568" s="582"/>
      <c r="BY568" s="331" t="str">
        <f>IF(COUNT(BY550,X582)=2,ROUND(BY550*X582/SUM(X579:X588),#REF!),"")</f>
        <v/>
      </c>
      <c r="BZ568" s="331" t="str">
        <f>IF(COUNT(BZ550,Y582)=2,ROUND(BZ550*Y582/SUM(Y579:Y588),#REF!),"")</f>
        <v/>
      </c>
      <c r="CA568" s="331" t="str">
        <f>IF(COUNT(CA550,Z582)=2,ROUND(CA550*Z582/SUM(Z579:Z588),#REF!),"")</f>
        <v/>
      </c>
      <c r="CB568" s="331" t="str">
        <f>IF(COUNT(CB550,AA582)=2,ROUND(CB550*AA582/SUM(AA579:AA588),#REF!),"")</f>
        <v/>
      </c>
      <c r="CC568" s="331" t="str">
        <f>IF(COUNT(CC550,AB582)=2,ROUND(CC550*AB582/SUM(AB579:AB588),#REF!),"")</f>
        <v/>
      </c>
      <c r="CD568" s="331" t="str">
        <f>IF(COUNT(CD550,AC582)=2,ROUND(CD550*AC582/SUM(AC579:AC588),#REF!),"")</f>
        <v/>
      </c>
      <c r="CE568" s="331" t="str">
        <f>IF(COUNT(CE550,AD582)=2,ROUND(CE550*AD582/SUM(AD579:AD588),#REF!),"")</f>
        <v/>
      </c>
      <c r="CF568" s="331" t="str">
        <f>IF(COUNT(CF550,AE582)=2,ROUND(CF550*AE582/SUM(AE579:AE588),#REF!),"")</f>
        <v/>
      </c>
      <c r="CG568" s="331" t="str">
        <f>IF(COUNT(CG550,AF582)=2,ROUND(CG550*AF582/SUM(AF579:AF588),#REF!),"")</f>
        <v/>
      </c>
      <c r="CH568" s="565" t="str">
        <f>IF(COUNTA(AG582)=0,"",AG582)</f>
        <v/>
      </c>
      <c r="CI568" s="565"/>
      <c r="CJ568" s="565"/>
      <c r="CK568" s="565"/>
      <c r="CL568" s="565"/>
      <c r="CM568" s="565"/>
      <c r="CN568" s="565"/>
      <c r="CO568" s="565"/>
      <c r="CP568" s="565"/>
      <c r="CQ568" s="565"/>
    </row>
    <row r="569" spans="3:97" s="243" customFormat="1" ht="13.5" customHeight="1">
      <c r="C569" s="604" t="e">
        <f>DATE(#REF!+8,1,1)</f>
        <v>#REF!</v>
      </c>
      <c r="D569" s="605"/>
      <c r="E569" s="613" t="s">
        <v>198</v>
      </c>
      <c r="F569" s="614"/>
      <c r="G569" s="615"/>
      <c r="H569" s="256"/>
      <c r="I569" s="256"/>
      <c r="J569" s="256"/>
      <c r="K569" s="256"/>
      <c r="L569" s="256"/>
      <c r="M569" s="256"/>
      <c r="N569" s="256"/>
      <c r="O569" s="256"/>
      <c r="P569" s="256"/>
      <c r="Q569" s="256"/>
      <c r="R569" s="256"/>
      <c r="S569" s="256"/>
      <c r="T569" s="255"/>
      <c r="U569" s="621"/>
      <c r="V569" s="622"/>
      <c r="W569" s="622"/>
      <c r="X569" s="622"/>
      <c r="Y569" s="622"/>
      <c r="Z569" s="623"/>
      <c r="AA569" s="257"/>
      <c r="AB569" s="257"/>
      <c r="AC569" s="257"/>
      <c r="AD569" s="299"/>
      <c r="AE569" s="299"/>
      <c r="AF569" s="268"/>
      <c r="AG569" s="268"/>
      <c r="AH569" s="268"/>
      <c r="AI569" s="257"/>
      <c r="AJ569" s="257"/>
      <c r="AK569" s="257"/>
      <c r="AL569" s="257"/>
      <c r="AM569" s="257"/>
      <c r="AN569" s="257"/>
      <c r="AO569" s="257"/>
      <c r="AP569" s="257"/>
      <c r="AQ569" s="257"/>
      <c r="AR569" s="257"/>
      <c r="AS569" s="257"/>
      <c r="AT569" s="257"/>
      <c r="AU569" s="257"/>
      <c r="AX569" s="569" t="str">
        <f>IF(C583="","",C583)</f>
        <v/>
      </c>
      <c r="AY569" s="569"/>
      <c r="AZ569" s="587" t="str">
        <f>IF(E583="","",E583)</f>
        <v/>
      </c>
      <c r="BA569" s="590" t="str">
        <f ca="1">IF(F583="","",F583)</f>
        <v/>
      </c>
      <c r="BB569" s="590"/>
      <c r="BC569" s="590"/>
      <c r="BD569" s="587" t="str">
        <f>IF(I583="","",I583)</f>
        <v/>
      </c>
      <c r="BE569" s="578" t="e">
        <f>IF(#REF!="発電事業者","送電電力（MW）","受電電力（MW）")</f>
        <v>#REF!</v>
      </c>
      <c r="BF569" s="579"/>
      <c r="BG569" s="331" t="str">
        <f>IF(COUNT(BG548,L583)=2,ROUND(BG548*L583/SUM(L579:L588),#REF!),"")</f>
        <v/>
      </c>
      <c r="BH569" s="331" t="str">
        <f>IF(COUNT(BH548,M583)=2,ROUND(BH548*M583/SUM(M579:M588),#REF!),"")</f>
        <v/>
      </c>
      <c r="BI569" s="331" t="str">
        <f>IF(COUNT(BI548,N583)=2,ROUND(BI548*N583/SUM(N579:N588),#REF!),"")</f>
        <v/>
      </c>
      <c r="BJ569" s="331" t="str">
        <f>IF(COUNT(BJ548,O583)=2,ROUND(BJ548*O583/SUM(O579:O588),#REF!),"")</f>
        <v/>
      </c>
      <c r="BK569" s="331" t="str">
        <f>IF(COUNT(BK548,P583)=2,ROUND(BK548*P583/SUM(P579:P588),#REF!),"")</f>
        <v/>
      </c>
      <c r="BL569" s="331" t="str">
        <f>IF(COUNT(BL548,Q583)=2,ROUND(BL548*Q583/SUM(Q579:Q588),#REF!),"")</f>
        <v/>
      </c>
      <c r="BM569" s="331" t="str">
        <f>IF(COUNT(BM548,R583)=2,ROUND(BM548*R583/SUM(R579:R588),#REF!),"")</f>
        <v/>
      </c>
      <c r="BN569" s="331" t="str">
        <f>IF(COUNT(BN548,S583)=2,ROUND(BN548*S583/SUM(S579:S588),#REF!),"")</f>
        <v/>
      </c>
      <c r="BO569" s="331" t="str">
        <f>IF(COUNT(BO548,T583)=2,ROUND(BO548*T583/SUM(T579:T588),#REF!),"")</f>
        <v/>
      </c>
      <c r="BP569" s="331" t="str">
        <f>IF(COUNT(BP548,U583)=2,ROUND(BP548*U583/SUM(U579:U588),#REF!),"")</f>
        <v/>
      </c>
      <c r="BQ569" s="331" t="str">
        <f>IF(COUNT(BQ548,V583)=2,ROUND(BQ548*V583/SUM(V579:V588),#REF!),"")</f>
        <v/>
      </c>
      <c r="BR569" s="331" t="str">
        <f>IF(COUNT(BR548,W583)=2,ROUND(BR548*W583/SUM(W579:W588),#REF!),"")</f>
        <v/>
      </c>
      <c r="BS569" s="569" t="e">
        <f>IF(#REF!="発電事業者","送電電力（MW）","受電電力（MW）")</f>
        <v>#REF!</v>
      </c>
      <c r="BT569" s="569"/>
      <c r="BU569" s="569"/>
      <c r="BV569" s="333" t="s">
        <v>171</v>
      </c>
      <c r="BW569" s="580"/>
      <c r="BX569" s="580"/>
      <c r="BY569" s="331" t="str">
        <f>IF(COUNT(BY548,X583)=2,ROUND(BY548*X583/SUM(X579:X588),#REF!),"")</f>
        <v/>
      </c>
      <c r="BZ569" s="331" t="str">
        <f>IF(COUNT(BZ548,Y583)=2,ROUND(BZ548*Y583/SUM(Y579:Y588),#REF!),"")</f>
        <v/>
      </c>
      <c r="CA569" s="331" t="str">
        <f>IF(COUNT(CA548,Z583)=2,ROUND(CA548*Z583/SUM(Z579:Z588),#REF!),"")</f>
        <v/>
      </c>
      <c r="CB569" s="331" t="str">
        <f>IF(COUNT(CB548,AA583)=2,ROUND(CB548*AA583/SUM(AA579:AA588),#REF!),"")</f>
        <v/>
      </c>
      <c r="CC569" s="331" t="str">
        <f>IF(COUNT(CC548,AB583)=2,ROUND(CC548*AB583/SUM(AB579:AB588),#REF!),"")</f>
        <v/>
      </c>
      <c r="CD569" s="331" t="str">
        <f>IF(COUNT(CD548,AC583)=2,ROUND(CD548*AC583/SUM(AC579:AC588),#REF!),"")</f>
        <v/>
      </c>
      <c r="CE569" s="331" t="str">
        <f>IF(COUNT(CE548,AD583)=2,ROUND(CE548*AD583/SUM(AD579:AD588),#REF!),"")</f>
        <v/>
      </c>
      <c r="CF569" s="331" t="str">
        <f>IF(COUNT(CF548,AE583)=2,ROUND(CF548*AE583/SUM(AE579:AE588),#REF!),"")</f>
        <v/>
      </c>
      <c r="CG569" s="331" t="str">
        <f>IF(COUNT(CG548,AF583)=2,ROUND(CG548*AF583/SUM(AF579:AF588),#REF!),"")</f>
        <v/>
      </c>
      <c r="CH569" s="563" t="s">
        <v>118</v>
      </c>
      <c r="CI569" s="563"/>
      <c r="CJ569" s="563"/>
      <c r="CK569" s="563"/>
      <c r="CL569" s="563"/>
      <c r="CM569" s="563"/>
      <c r="CN569" s="563"/>
      <c r="CO569" s="563"/>
      <c r="CP569" s="563"/>
      <c r="CQ569" s="563"/>
    </row>
    <row r="570" spans="3:97" s="243" customFormat="1" ht="13.5" customHeight="1">
      <c r="C570" s="606"/>
      <c r="D570" s="607"/>
      <c r="E570" s="608" t="s">
        <v>212</v>
      </c>
      <c r="F570" s="609"/>
      <c r="G570" s="610"/>
      <c r="H570" s="261"/>
      <c r="I570" s="261"/>
      <c r="J570" s="261"/>
      <c r="K570" s="261"/>
      <c r="L570" s="261"/>
      <c r="M570" s="261"/>
      <c r="N570" s="261"/>
      <c r="O570" s="261"/>
      <c r="P570" s="261"/>
      <c r="Q570" s="261"/>
      <c r="R570" s="261"/>
      <c r="S570" s="261"/>
      <c r="T570" s="262" t="str">
        <f>IF(COUNT(H570:S570)=0,"",SUMPRODUCT(ROUND(H570:S570,1)))</f>
        <v/>
      </c>
      <c r="U570" s="624"/>
      <c r="V570" s="625"/>
      <c r="W570" s="625"/>
      <c r="X570" s="625"/>
      <c r="Y570" s="625"/>
      <c r="Z570" s="626"/>
      <c r="AA570" s="257"/>
      <c r="AB570" s="257"/>
      <c r="AC570" s="257"/>
      <c r="AD570" s="299"/>
      <c r="AE570" s="299"/>
      <c r="AF570" s="268"/>
      <c r="AG570" s="268"/>
      <c r="AH570" s="268"/>
      <c r="AI570" s="271"/>
      <c r="AJ570" s="271"/>
      <c r="AK570" s="271"/>
      <c r="AL570" s="271"/>
      <c r="AM570" s="271"/>
      <c r="AN570" s="271"/>
      <c r="AO570" s="271"/>
      <c r="AP570" s="271"/>
      <c r="AQ570" s="271"/>
      <c r="AR570" s="271"/>
      <c r="AS570" s="271"/>
      <c r="AT570" s="271"/>
      <c r="AU570" s="272"/>
      <c r="AX570" s="569"/>
      <c r="AY570" s="569"/>
      <c r="AZ570" s="588"/>
      <c r="BA570" s="590"/>
      <c r="BB570" s="590"/>
      <c r="BC570" s="590"/>
      <c r="BD570" s="588"/>
      <c r="BE570" s="583"/>
      <c r="BF570" s="584"/>
      <c r="BG570" s="259"/>
      <c r="BH570" s="259"/>
      <c r="BI570" s="259"/>
      <c r="BJ570" s="259"/>
      <c r="BK570" s="259"/>
      <c r="BL570" s="259"/>
      <c r="BM570" s="259"/>
      <c r="BN570" s="259"/>
      <c r="BO570" s="259"/>
      <c r="BP570" s="259"/>
      <c r="BQ570" s="259"/>
      <c r="BR570" s="259"/>
      <c r="BS570" s="569"/>
      <c r="BT570" s="569"/>
      <c r="BU570" s="569"/>
      <c r="BV570" s="333" t="s">
        <v>172</v>
      </c>
      <c r="BW570" s="581"/>
      <c r="BX570" s="581"/>
      <c r="BY570" s="331" t="str">
        <f>IF(COUNT(BY549,X583)=2,ROUND(BY549*X583/SUM(X579:X588),#REF!),"")</f>
        <v/>
      </c>
      <c r="BZ570" s="331" t="str">
        <f>IF(COUNT(BZ549,Y583)=2,ROUND(BZ549*Y583/SUM(Y579:Y588),#REF!),"")</f>
        <v/>
      </c>
      <c r="CA570" s="331" t="str">
        <f>IF(COUNT(CA549,Z583)=2,ROUND(CA549*Z583/SUM(Z579:Z588),#REF!),"")</f>
        <v/>
      </c>
      <c r="CB570" s="331" t="str">
        <f>IF(COUNT(CB549,AA583)=2,ROUND(CB549*AA583/SUM(AA579:AA588),#REF!),"")</f>
        <v/>
      </c>
      <c r="CC570" s="331" t="str">
        <f>IF(COUNT(CC549,AB583)=2,ROUND(CC549*AB583/SUM(AB579:AB588),#REF!),"")</f>
        <v/>
      </c>
      <c r="CD570" s="331" t="str">
        <f>IF(COUNT(CD549,AC583)=2,ROUND(CD549*AC583/SUM(AC579:AC588),#REF!),"")</f>
        <v/>
      </c>
      <c r="CE570" s="331" t="str">
        <f>IF(COUNT(CE549,AD583)=2,ROUND(CE549*AD583/SUM(AD579:AD588),#REF!),"")</f>
        <v/>
      </c>
      <c r="CF570" s="331" t="str">
        <f>IF(COUNT(CF549,AE583)=2,ROUND(CF549*AE583/SUM(AE579:AE588),#REF!),"")</f>
        <v/>
      </c>
      <c r="CG570" s="331" t="str">
        <f>IF(COUNT(CG549,AF583)=2,ROUND(CG549*AF583/SUM(AF579:AF588),#REF!),"")</f>
        <v/>
      </c>
      <c r="CH570" s="564" t="str">
        <f>IF(CH569="","",CH569)</f>
        <v>地熱</v>
      </c>
      <c r="CI570" s="564"/>
      <c r="CJ570" s="564"/>
      <c r="CK570" s="564"/>
      <c r="CL570" s="564"/>
      <c r="CM570" s="564"/>
      <c r="CN570" s="564"/>
      <c r="CO570" s="564"/>
      <c r="CP570" s="564"/>
      <c r="CQ570" s="564"/>
    </row>
    <row r="571" spans="3:97" s="243" customFormat="1" ht="13.5" customHeight="1">
      <c r="C571" s="604" t="e">
        <f>DATE(#REF!+9,1,1)</f>
        <v>#REF!</v>
      </c>
      <c r="D571" s="605"/>
      <c r="E571" s="613" t="s">
        <v>198</v>
      </c>
      <c r="F571" s="614"/>
      <c r="G571" s="615"/>
      <c r="H571" s="256"/>
      <c r="I571" s="256"/>
      <c r="J571" s="256"/>
      <c r="K571" s="256"/>
      <c r="L571" s="256"/>
      <c r="M571" s="256"/>
      <c r="N571" s="256"/>
      <c r="O571" s="256"/>
      <c r="P571" s="256"/>
      <c r="Q571" s="256"/>
      <c r="R571" s="256"/>
      <c r="S571" s="256"/>
      <c r="T571" s="255"/>
      <c r="U571" s="613" t="s">
        <v>210</v>
      </c>
      <c r="V571" s="614"/>
      <c r="W571" s="614"/>
      <c r="X571" s="615"/>
      <c r="Y571" s="666"/>
      <c r="Z571" s="667"/>
      <c r="AA571" s="257"/>
      <c r="AB571" s="257"/>
      <c r="AC571" s="257"/>
      <c r="AD571" s="299"/>
      <c r="AE571" s="299"/>
      <c r="AF571" s="268"/>
      <c r="AG571" s="268"/>
      <c r="AH571" s="268"/>
      <c r="AI571" s="257"/>
      <c r="AJ571" s="257"/>
      <c r="AK571" s="257"/>
      <c r="AL571" s="257"/>
      <c r="AM571" s="257"/>
      <c r="AN571" s="257"/>
      <c r="AO571" s="257"/>
      <c r="AP571" s="257"/>
      <c r="AQ571" s="257"/>
      <c r="AR571" s="257"/>
      <c r="AS571" s="257"/>
      <c r="AT571" s="257"/>
      <c r="AU571" s="257"/>
      <c r="AX571" s="569"/>
      <c r="AY571" s="569"/>
      <c r="AZ571" s="589"/>
      <c r="BA571" s="590"/>
      <c r="BB571" s="590"/>
      <c r="BC571" s="590"/>
      <c r="BD571" s="589"/>
      <c r="BE571" s="585" t="e">
        <f>IF(#REF!="発電事業者","月間送電電力量（GWh）","月間受電電力量（GWh）")</f>
        <v>#REF!</v>
      </c>
      <c r="BF571" s="586"/>
      <c r="BG571" s="331" t="str">
        <f>IF(COUNT(BG550,L583)=2,ROUND(BG550*L583/SUM(L579:L588),#REF!),"")</f>
        <v/>
      </c>
      <c r="BH571" s="331" t="str">
        <f>IF(COUNT(BH550,M583)=2,ROUND(BH550*M583/SUM(M579:M588),#REF!),"")</f>
        <v/>
      </c>
      <c r="BI571" s="331" t="str">
        <f>IF(COUNT(BI550,N583)=2,ROUND(BI550*N583/SUM(N579:N588),#REF!),"")</f>
        <v/>
      </c>
      <c r="BJ571" s="331" t="str">
        <f>IF(COUNT(BJ550,O583)=2,ROUND(BJ550*O583/SUM(O579:O588),#REF!),"")</f>
        <v/>
      </c>
      <c r="BK571" s="331" t="str">
        <f>IF(COUNT(BK550,P583)=2,ROUND(BK550*P583/SUM(P579:P588),#REF!),"")</f>
        <v/>
      </c>
      <c r="BL571" s="331" t="str">
        <f>IF(COUNT(BL550,Q583)=2,ROUND(BL550*Q583/SUM(Q579:Q588),#REF!),"")</f>
        <v/>
      </c>
      <c r="BM571" s="331" t="str">
        <f>IF(COUNT(BM550,R583)=2,ROUND(BM550*R583/SUM(R579:R588),#REF!),"")</f>
        <v/>
      </c>
      <c r="BN571" s="331" t="str">
        <f>IF(COUNT(BN550,S583)=2,ROUND(BN550*S583/SUM(S579:S588),#REF!),"")</f>
        <v/>
      </c>
      <c r="BO571" s="331" t="str">
        <f>IF(COUNT(BO550,T583)=2,ROUND(BO550*T583/SUM(T579:T588),#REF!),"")</f>
        <v/>
      </c>
      <c r="BP571" s="331" t="str">
        <f>IF(COUNT(BP550,U583)=2,ROUND(BP550*U583/SUM(U579:U588),#REF!),"")</f>
        <v/>
      </c>
      <c r="BQ571" s="331" t="str">
        <f>IF(COUNT(BQ550,V583)=2,ROUND(BQ550*V583/SUM(V579:V588),#REF!),"")</f>
        <v/>
      </c>
      <c r="BR571" s="331" t="str">
        <f>IF(COUNT(BR550,W583)=2,ROUND(BR550*W583/SUM(W579:W588),#REF!),"")</f>
        <v/>
      </c>
      <c r="BS571" s="569" t="e">
        <f>IF(#REF!="発電事業者","年間送電電力量（GWh）","年間受電電力量（GWh）")</f>
        <v>#REF!</v>
      </c>
      <c r="BT571" s="569"/>
      <c r="BU571" s="569"/>
      <c r="BV571" s="333" t="s">
        <v>25</v>
      </c>
      <c r="BW571" s="582"/>
      <c r="BX571" s="582"/>
      <c r="BY571" s="331" t="str">
        <f>IF(COUNT(BY550,X583)=2,ROUND(BY550*X583/SUM(X579:X588),#REF!),"")</f>
        <v/>
      </c>
      <c r="BZ571" s="331" t="str">
        <f>IF(COUNT(BZ550,Y583)=2,ROUND(BZ550*Y583/SUM(Y579:Y588),#REF!),"")</f>
        <v/>
      </c>
      <c r="CA571" s="331" t="str">
        <f>IF(COUNT(CA550,Z583)=2,ROUND(CA550*Z583/SUM(Z579:Z588),#REF!),"")</f>
        <v/>
      </c>
      <c r="CB571" s="331" t="str">
        <f>IF(COUNT(CB550,AA583)=2,ROUND(CB550*AA583/SUM(AA579:AA588),#REF!),"")</f>
        <v/>
      </c>
      <c r="CC571" s="331" t="str">
        <f>IF(COUNT(CC550,AB583)=2,ROUND(CC550*AB583/SUM(AB579:AB588),#REF!),"")</f>
        <v/>
      </c>
      <c r="CD571" s="331" t="str">
        <f>IF(COUNT(CD550,AC583)=2,ROUND(CD550*AC583/SUM(AC579:AC588),#REF!),"")</f>
        <v/>
      </c>
      <c r="CE571" s="331" t="str">
        <f>IF(COUNT(CE550,AD583)=2,ROUND(CE550*AD583/SUM(AD579:AD588),#REF!),"")</f>
        <v/>
      </c>
      <c r="CF571" s="331" t="str">
        <f>IF(COUNT(CF550,AE583)=2,ROUND(CF550*AE583/SUM(AE579:AE588),#REF!),"")</f>
        <v/>
      </c>
      <c r="CG571" s="331" t="str">
        <f>IF(COUNT(CG550,AF583)=2,ROUND(CG550*AF583/SUM(AF579:AF588),#REF!),"")</f>
        <v/>
      </c>
      <c r="CH571" s="565" t="str">
        <f>IF(COUNTA(AG583)=0,"",AG583)</f>
        <v/>
      </c>
      <c r="CI571" s="565"/>
      <c r="CJ571" s="565"/>
      <c r="CK571" s="565"/>
      <c r="CL571" s="565"/>
      <c r="CM571" s="565"/>
      <c r="CN571" s="565"/>
      <c r="CO571" s="565"/>
      <c r="CP571" s="565"/>
      <c r="CQ571" s="565"/>
    </row>
    <row r="572" spans="3:97" s="243" customFormat="1" ht="13.5" customHeight="1">
      <c r="C572" s="606"/>
      <c r="D572" s="607"/>
      <c r="E572" s="608" t="s">
        <v>212</v>
      </c>
      <c r="F572" s="609"/>
      <c r="G572" s="610"/>
      <c r="H572" s="261"/>
      <c r="I572" s="261"/>
      <c r="J572" s="261"/>
      <c r="K572" s="261"/>
      <c r="L572" s="261"/>
      <c r="M572" s="261"/>
      <c r="N572" s="261"/>
      <c r="O572" s="261"/>
      <c r="P572" s="261"/>
      <c r="Q572" s="261"/>
      <c r="R572" s="261"/>
      <c r="S572" s="261"/>
      <c r="T572" s="262" t="str">
        <f>IF(COUNT(H572:S572)=0,"",SUMPRODUCT(ROUND(H572:S572,1)))</f>
        <v/>
      </c>
      <c r="U572" s="608" t="s">
        <v>211</v>
      </c>
      <c r="V572" s="609"/>
      <c r="W572" s="609"/>
      <c r="X572" s="610"/>
      <c r="Y572" s="664"/>
      <c r="Z572" s="665"/>
      <c r="AA572" s="257"/>
      <c r="AB572" s="257"/>
      <c r="AC572" s="257"/>
      <c r="AD572" s="299"/>
      <c r="AE572" s="299"/>
      <c r="AF572" s="268"/>
      <c r="AG572" s="268"/>
      <c r="AH572" s="268"/>
      <c r="AI572" s="271"/>
      <c r="AJ572" s="271"/>
      <c r="AK572" s="271"/>
      <c r="AL572" s="271"/>
      <c r="AM572" s="271"/>
      <c r="AN572" s="271"/>
      <c r="AO572" s="271"/>
      <c r="AP572" s="271"/>
      <c r="AQ572" s="271"/>
      <c r="AR572" s="271"/>
      <c r="AS572" s="271"/>
      <c r="AT572" s="271"/>
      <c r="AU572" s="272"/>
      <c r="AX572" s="569" t="str">
        <f>IF(C584="","",C584)</f>
        <v/>
      </c>
      <c r="AY572" s="569"/>
      <c r="AZ572" s="587" t="str">
        <f>IF(E584="","",E584)</f>
        <v/>
      </c>
      <c r="BA572" s="590" t="str">
        <f ca="1">IF(F584="","",F584)</f>
        <v/>
      </c>
      <c r="BB572" s="590"/>
      <c r="BC572" s="590"/>
      <c r="BD572" s="587" t="str">
        <f>IF(I584="","",I584)</f>
        <v/>
      </c>
      <c r="BE572" s="578" t="e">
        <f>IF(#REF!="発電事業者","送電電力（MW）","受電電力（MW）")</f>
        <v>#REF!</v>
      </c>
      <c r="BF572" s="579"/>
      <c r="BG572" s="331" t="str">
        <f>IF(COUNT(BG548,L584)=2,ROUND(BG548*L584/SUM(L579:L588),#REF!),"")</f>
        <v/>
      </c>
      <c r="BH572" s="331" t="str">
        <f>IF(COUNT(BH548,M584)=2,ROUND(BH548*M584/SUM(M579:M588),#REF!),"")</f>
        <v/>
      </c>
      <c r="BI572" s="331" t="str">
        <f>IF(COUNT(BI548,N584)=2,ROUND(BI548*N584/SUM(N579:N588),#REF!),"")</f>
        <v/>
      </c>
      <c r="BJ572" s="331" t="str">
        <f>IF(COUNT(BJ548,O584)=2,ROUND(BJ548*O584/SUM(O579:O588),#REF!),"")</f>
        <v/>
      </c>
      <c r="BK572" s="331" t="str">
        <f>IF(COUNT(BK548,P584)=2,ROUND(BK548*P584/SUM(P579:P588),#REF!),"")</f>
        <v/>
      </c>
      <c r="BL572" s="331" t="str">
        <f>IF(COUNT(BL548,Q584)=2,ROUND(BL548*Q584/SUM(Q579:Q588),#REF!),"")</f>
        <v/>
      </c>
      <c r="BM572" s="331" t="str">
        <f>IF(COUNT(BM548,R584)=2,ROUND(BM548*R584/SUM(R579:R588),#REF!),"")</f>
        <v/>
      </c>
      <c r="BN572" s="331" t="str">
        <f>IF(COUNT(BN548,S584)=2,ROUND(BN548*S584/SUM(S579:S588),#REF!),"")</f>
        <v/>
      </c>
      <c r="BO572" s="331" t="str">
        <f>IF(COUNT(BO548,T584)=2,ROUND(BO548*T584/SUM(T579:T588),#REF!),"")</f>
        <v/>
      </c>
      <c r="BP572" s="331" t="str">
        <f>IF(COUNT(BP548,U584)=2,ROUND(BP548*U584/SUM(U579:U588),#REF!),"")</f>
        <v/>
      </c>
      <c r="BQ572" s="331" t="str">
        <f>IF(COUNT(BQ548,V584)=2,ROUND(BQ548*V584/SUM(V579:V588),#REF!),"")</f>
        <v/>
      </c>
      <c r="BR572" s="331" t="str">
        <f>IF(COUNT(BR548,W584)=2,ROUND(BR548*W584/SUM(W579:W588),#REF!),"")</f>
        <v/>
      </c>
      <c r="BS572" s="569" t="e">
        <f>IF(#REF!="発電事業者","送電電力（MW）","受電電力（MW）")</f>
        <v>#REF!</v>
      </c>
      <c r="BT572" s="569"/>
      <c r="BU572" s="569"/>
      <c r="BV572" s="333" t="s">
        <v>171</v>
      </c>
      <c r="BW572" s="580"/>
      <c r="BX572" s="580"/>
      <c r="BY572" s="331" t="str">
        <f>IF(COUNT(BY548,X584)=2,ROUND(BY548*X584/SUM(X579:X588),#REF!),"")</f>
        <v/>
      </c>
      <c r="BZ572" s="331" t="str">
        <f>IF(COUNT(BZ548,Y584)=2,ROUND(BZ548*Y584/SUM(Y579:Y588),#REF!),"")</f>
        <v/>
      </c>
      <c r="CA572" s="331" t="str">
        <f>IF(COUNT(CA548,Z584)=2,ROUND(CA548*Z584/SUM(Z579:Z588),#REF!),"")</f>
        <v/>
      </c>
      <c r="CB572" s="331" t="str">
        <f>IF(COUNT(CB548,AA584)=2,ROUND(CB548*AA584/SUM(AA579:AA588),#REF!),"")</f>
        <v/>
      </c>
      <c r="CC572" s="331" t="str">
        <f>IF(COUNT(CC548,AB584)=2,ROUND(CC548*AB584/SUM(AB579:AB588),#REF!),"")</f>
        <v/>
      </c>
      <c r="CD572" s="331" t="str">
        <f>IF(COUNT(CD548,AC584)=2,ROUND(CD548*AC584/SUM(AC579:AC588),#REF!),"")</f>
        <v/>
      </c>
      <c r="CE572" s="331" t="str">
        <f>IF(COUNT(CE548,AD584)=2,ROUND(CE548*AD584/SUM(AD579:AD588),#REF!),"")</f>
        <v/>
      </c>
      <c r="CF572" s="331" t="str">
        <f>IF(COUNT(CF548,AE584)=2,ROUND(CF548*AE584/SUM(AE579:AE588),#REF!),"")</f>
        <v/>
      </c>
      <c r="CG572" s="331" t="str">
        <f>IF(COUNT(CG548,AF584)=2,ROUND(CG548*AF584/SUM(AF579:AF588),#REF!),"")</f>
        <v/>
      </c>
      <c r="CH572" s="563" t="s">
        <v>118</v>
      </c>
      <c r="CI572" s="563"/>
      <c r="CJ572" s="563"/>
      <c r="CK572" s="563"/>
      <c r="CL572" s="563"/>
      <c r="CM572" s="563"/>
      <c r="CN572" s="563"/>
      <c r="CO572" s="563"/>
      <c r="CP572" s="563"/>
      <c r="CQ572" s="563"/>
    </row>
    <row r="573" spans="3:97" s="243" customFormat="1" ht="13.5" customHeight="1">
      <c r="C573" s="273"/>
      <c r="D573" s="273"/>
      <c r="E573" s="245"/>
      <c r="F573" s="245"/>
      <c r="G573" s="245"/>
      <c r="H573" s="257"/>
      <c r="I573" s="257"/>
      <c r="J573" s="257"/>
      <c r="K573" s="257"/>
      <c r="L573" s="257"/>
      <c r="M573" s="257"/>
      <c r="N573" s="257"/>
      <c r="O573" s="257"/>
      <c r="P573" s="257"/>
      <c r="Q573" s="257"/>
      <c r="R573" s="257"/>
      <c r="S573" s="257"/>
      <c r="T573" s="257"/>
      <c r="U573" s="245"/>
      <c r="V573" s="245"/>
      <c r="W573" s="245"/>
      <c r="X573" s="245"/>
      <c r="Y573" s="274"/>
      <c r="Z573" s="274"/>
      <c r="AA573" s="257"/>
      <c r="AB573" s="257"/>
      <c r="AC573" s="257"/>
      <c r="AD573" s="273"/>
      <c r="AE573" s="273"/>
      <c r="AF573" s="245"/>
      <c r="AG573" s="245"/>
      <c r="AH573" s="245"/>
      <c r="AI573" s="271"/>
      <c r="AJ573" s="271"/>
      <c r="AK573" s="271"/>
      <c r="AL573" s="271"/>
      <c r="AM573" s="271"/>
      <c r="AN573" s="271"/>
      <c r="AO573" s="271"/>
      <c r="AP573" s="271"/>
      <c r="AQ573" s="271"/>
      <c r="AR573" s="271"/>
      <c r="AS573" s="271"/>
      <c r="AT573" s="271"/>
      <c r="AU573" s="272"/>
      <c r="AV573" s="275"/>
      <c r="AX573" s="569"/>
      <c r="AY573" s="569"/>
      <c r="AZ573" s="588"/>
      <c r="BA573" s="590"/>
      <c r="BB573" s="590"/>
      <c r="BC573" s="590"/>
      <c r="BD573" s="588"/>
      <c r="BE573" s="583"/>
      <c r="BF573" s="584"/>
      <c r="BG573" s="259"/>
      <c r="BH573" s="259"/>
      <c r="BI573" s="259"/>
      <c r="BJ573" s="259"/>
      <c r="BK573" s="259"/>
      <c r="BL573" s="259"/>
      <c r="BM573" s="259"/>
      <c r="BN573" s="259"/>
      <c r="BO573" s="259"/>
      <c r="BP573" s="259"/>
      <c r="BQ573" s="259"/>
      <c r="BR573" s="259"/>
      <c r="BS573" s="569"/>
      <c r="BT573" s="569"/>
      <c r="BU573" s="569"/>
      <c r="BV573" s="333" t="s">
        <v>172</v>
      </c>
      <c r="BW573" s="581"/>
      <c r="BX573" s="581"/>
      <c r="BY573" s="331" t="str">
        <f>IF(COUNT(BY549,X584)=2,ROUND(BY549*X584/SUM(X579:X588),#REF!),"")</f>
        <v/>
      </c>
      <c r="BZ573" s="331" t="str">
        <f>IF(COUNT(BZ549,Y584)=2,ROUND(BZ549*Y584/SUM(Y579:Y588),#REF!),"")</f>
        <v/>
      </c>
      <c r="CA573" s="331" t="str">
        <f>IF(COUNT(CA549,Z584)=2,ROUND(CA549*Z584/SUM(Z579:Z588),#REF!),"")</f>
        <v/>
      </c>
      <c r="CB573" s="331" t="str">
        <f>IF(COUNT(CB549,AA584)=2,ROUND(CB549*AA584/SUM(AA579:AA588),#REF!),"")</f>
        <v/>
      </c>
      <c r="CC573" s="331" t="str">
        <f>IF(COUNT(CC549,AB584)=2,ROUND(CC549*AB584/SUM(AB579:AB588),#REF!),"")</f>
        <v/>
      </c>
      <c r="CD573" s="331" t="str">
        <f>IF(COUNT(CD549,AC584)=2,ROUND(CD549*AC584/SUM(AC579:AC588),#REF!),"")</f>
        <v/>
      </c>
      <c r="CE573" s="331" t="str">
        <f>IF(COUNT(CE549,AD584)=2,ROUND(CE549*AD584/SUM(AD579:AD588),#REF!),"")</f>
        <v/>
      </c>
      <c r="CF573" s="331" t="str">
        <f>IF(COUNT(CF549,AE584)=2,ROUND(CF549*AE584/SUM(AE579:AE588),#REF!),"")</f>
        <v/>
      </c>
      <c r="CG573" s="331" t="str">
        <f>IF(COUNT(CG549,AF584)=2,ROUND(CG549*AF584/SUM(AF579:AF588),#REF!),"")</f>
        <v/>
      </c>
      <c r="CH573" s="564" t="str">
        <f>IF(CH572="","",CH572)</f>
        <v>地熱</v>
      </c>
      <c r="CI573" s="564"/>
      <c r="CJ573" s="564"/>
      <c r="CK573" s="564"/>
      <c r="CL573" s="564"/>
      <c r="CM573" s="564"/>
      <c r="CN573" s="564"/>
      <c r="CO573" s="564"/>
      <c r="CP573" s="564"/>
      <c r="CQ573" s="564"/>
      <c r="CR573" s="271"/>
      <c r="CS573" s="271"/>
    </row>
    <row r="574" spans="3:97" s="243" customFormat="1" ht="13.5" customHeight="1">
      <c r="I574" s="257"/>
      <c r="J574" s="257"/>
      <c r="K574" s="257"/>
      <c r="L574" s="257"/>
      <c r="M574" s="257"/>
      <c r="N574" s="257"/>
      <c r="O574" s="257"/>
      <c r="P574" s="257"/>
      <c r="Q574" s="257"/>
      <c r="R574" s="257"/>
      <c r="S574" s="257"/>
      <c r="T574" s="257"/>
      <c r="U574" s="245"/>
      <c r="V574" s="245"/>
      <c r="W574" s="245"/>
      <c r="X574" s="245"/>
      <c r="Y574" s="274"/>
      <c r="Z574" s="274"/>
      <c r="AA574" s="257"/>
      <c r="AB574" s="257"/>
      <c r="AC574" s="257"/>
      <c r="AD574" s="273"/>
      <c r="AE574" s="273"/>
      <c r="AF574" s="245"/>
      <c r="AG574" s="245"/>
      <c r="AH574" s="245"/>
      <c r="AI574" s="271"/>
      <c r="AJ574" s="271"/>
      <c r="AK574" s="271"/>
      <c r="AL574" s="271"/>
      <c r="AM574" s="271"/>
      <c r="AN574" s="271"/>
      <c r="AO574" s="271"/>
      <c r="AP574" s="271"/>
      <c r="AQ574" s="271"/>
      <c r="AR574" s="271"/>
      <c r="AS574" s="271"/>
      <c r="AT574" s="271"/>
      <c r="AU574" s="272"/>
      <c r="AV574" s="257"/>
      <c r="AX574" s="569"/>
      <c r="AY574" s="569"/>
      <c r="AZ574" s="589"/>
      <c r="BA574" s="590"/>
      <c r="BB574" s="590"/>
      <c r="BC574" s="590"/>
      <c r="BD574" s="589"/>
      <c r="BE574" s="585" t="e">
        <f>IF(#REF!="発電事業者","月間送電電力量（GWh）","月間受電電力量（GWh）")</f>
        <v>#REF!</v>
      </c>
      <c r="BF574" s="586"/>
      <c r="BG574" s="331" t="str">
        <f>IF(COUNT(BG550,L584)=2,ROUND(BG550*L584/SUM(L579:L588),#REF!),"")</f>
        <v/>
      </c>
      <c r="BH574" s="331" t="str">
        <f>IF(COUNT(BH550,M584)=2,ROUND(BH550*M584/SUM(M579:M588),#REF!),"")</f>
        <v/>
      </c>
      <c r="BI574" s="331" t="str">
        <f>IF(COUNT(BI550,N584)=2,ROUND(BI550*N584/SUM(N579:N588),#REF!),"")</f>
        <v/>
      </c>
      <c r="BJ574" s="331" t="str">
        <f>IF(COUNT(BJ550,O584)=2,ROUND(BJ550*O584/SUM(O579:O588),#REF!),"")</f>
        <v/>
      </c>
      <c r="BK574" s="331" t="str">
        <f>IF(COUNT(BK550,P584)=2,ROUND(BK550*P584/SUM(P579:P588),#REF!),"")</f>
        <v/>
      </c>
      <c r="BL574" s="331" t="str">
        <f>IF(COUNT(BL550,Q584)=2,ROUND(BL550*Q584/SUM(Q579:Q588),#REF!),"")</f>
        <v/>
      </c>
      <c r="BM574" s="331" t="str">
        <f>IF(COUNT(BM550,R584)=2,ROUND(BM550*R584/SUM(R579:R588),#REF!),"")</f>
        <v/>
      </c>
      <c r="BN574" s="331" t="str">
        <f>IF(COUNT(BN550,S584)=2,ROUND(BN550*S584/SUM(S579:S588),#REF!),"")</f>
        <v/>
      </c>
      <c r="BO574" s="331" t="str">
        <f>IF(COUNT(BO550,T584)=2,ROUND(BO550*T584/SUM(T579:T588),#REF!),"")</f>
        <v/>
      </c>
      <c r="BP574" s="331" t="str">
        <f>IF(COUNT(BP550,U584)=2,ROUND(BP550*U584/SUM(U579:U588),#REF!),"")</f>
        <v/>
      </c>
      <c r="BQ574" s="331" t="str">
        <f>IF(COUNT(BQ550,V584)=2,ROUND(BQ550*V584/SUM(V579:V588),#REF!),"")</f>
        <v/>
      </c>
      <c r="BR574" s="331" t="str">
        <f>IF(COUNT(BR550,W584)=2,ROUND(BR550*W584/SUM(W579:W588),#REF!),"")</f>
        <v/>
      </c>
      <c r="BS574" s="569" t="e">
        <f>IF(#REF!="発電事業者","年間送電電力量（GWh）","年間受電電力量（GWh）")</f>
        <v>#REF!</v>
      </c>
      <c r="BT574" s="569"/>
      <c r="BU574" s="569"/>
      <c r="BV574" s="333" t="s">
        <v>25</v>
      </c>
      <c r="BW574" s="582"/>
      <c r="BX574" s="582"/>
      <c r="BY574" s="331" t="str">
        <f>IF(COUNT(BY550,X584)=2,ROUND(BY550*X584/SUM(X579:X588),#REF!),"")</f>
        <v/>
      </c>
      <c r="BZ574" s="331" t="str">
        <f>IF(COUNT(BZ550,Y584)=2,ROUND(BZ550*Y584/SUM(Y579:Y588),#REF!),"")</f>
        <v/>
      </c>
      <c r="CA574" s="331" t="str">
        <f>IF(COUNT(CA550,Z584)=2,ROUND(CA550*Z584/SUM(Z579:Z588),#REF!),"")</f>
        <v/>
      </c>
      <c r="CB574" s="331" t="str">
        <f>IF(COUNT(CB550,AA584)=2,ROUND(CB550*AA584/SUM(AA579:AA588),#REF!),"")</f>
        <v/>
      </c>
      <c r="CC574" s="331" t="str">
        <f>IF(COUNT(CC550,AB584)=2,ROUND(CC550*AB584/SUM(AB579:AB588),#REF!),"")</f>
        <v/>
      </c>
      <c r="CD574" s="331" t="str">
        <f>IF(COUNT(CD550,AC584)=2,ROUND(CD550*AC584/SUM(AC579:AC588),#REF!),"")</f>
        <v/>
      </c>
      <c r="CE574" s="331" t="str">
        <f>IF(COUNT(CE550,AD584)=2,ROUND(CE550*AD584/SUM(AD579:AD588),#REF!),"")</f>
        <v/>
      </c>
      <c r="CF574" s="331" t="str">
        <f>IF(COUNT(CF550,AE584)=2,ROUND(CF550*AE584/SUM(AE579:AE588),#REF!),"")</f>
        <v/>
      </c>
      <c r="CG574" s="331" t="str">
        <f>IF(COUNT(CG550,AF584)=2,ROUND(CG550*AF584/SUM(AF579:AF588),#REF!),"")</f>
        <v/>
      </c>
      <c r="CH574" s="565" t="str">
        <f>IF(COUNTA(AG584)=0,"",AG584)</f>
        <v/>
      </c>
      <c r="CI574" s="565"/>
      <c r="CJ574" s="565"/>
      <c r="CK574" s="565"/>
      <c r="CL574" s="565"/>
      <c r="CM574" s="565"/>
      <c r="CN574" s="565"/>
      <c r="CO574" s="565"/>
      <c r="CP574" s="565"/>
      <c r="CQ574" s="565"/>
    </row>
    <row r="575" spans="3:97" s="243" customFormat="1" ht="13.5" customHeight="1">
      <c r="C575" s="273"/>
      <c r="D575" s="273"/>
      <c r="E575" s="245"/>
      <c r="F575" s="245"/>
      <c r="G575" s="245"/>
      <c r="H575" s="257"/>
      <c r="I575" s="257"/>
      <c r="J575" s="257"/>
      <c r="K575" s="257"/>
      <c r="L575" s="257"/>
      <c r="M575" s="257"/>
      <c r="N575" s="257"/>
      <c r="O575" s="257"/>
      <c r="P575" s="257"/>
      <c r="Q575" s="257"/>
      <c r="R575" s="257"/>
      <c r="S575" s="257"/>
      <c r="T575" s="257"/>
      <c r="U575" s="257"/>
      <c r="V575" s="257"/>
      <c r="W575" s="257"/>
      <c r="X575" s="257"/>
      <c r="Y575" s="257"/>
      <c r="Z575" s="257"/>
      <c r="AA575" s="257"/>
      <c r="AB575" s="257"/>
      <c r="AC575" s="257"/>
      <c r="AD575" s="257"/>
      <c r="AE575" s="257"/>
      <c r="AF575" s="257"/>
      <c r="AG575" s="257"/>
      <c r="AH575" s="257"/>
      <c r="AI575" s="257"/>
      <c r="AJ575" s="257"/>
      <c r="AK575" s="257"/>
      <c r="AL575" s="257"/>
      <c r="AM575" s="257"/>
      <c r="AN575" s="257"/>
      <c r="AO575" s="257"/>
      <c r="AP575" s="257"/>
      <c r="AQ575" s="257"/>
      <c r="AR575" s="257"/>
      <c r="AS575" s="257"/>
      <c r="AT575" s="257"/>
      <c r="AU575" s="257"/>
      <c r="AV575" s="275"/>
      <c r="AX575" s="569" t="str">
        <f>IF(C585="","",C585)</f>
        <v/>
      </c>
      <c r="AY575" s="569"/>
      <c r="AZ575" s="587" t="str">
        <f>IF(E585="","",E585)</f>
        <v/>
      </c>
      <c r="BA575" s="590" t="str">
        <f ca="1">IF(F585="","",F585)</f>
        <v/>
      </c>
      <c r="BB575" s="590"/>
      <c r="BC575" s="590"/>
      <c r="BD575" s="587" t="str">
        <f>IF(I585="","",I585)</f>
        <v/>
      </c>
      <c r="BE575" s="578" t="e">
        <f>IF(#REF!="発電事業者","送電電力（MW）","受電電力（MW）")</f>
        <v>#REF!</v>
      </c>
      <c r="BF575" s="579"/>
      <c r="BG575" s="331" t="str">
        <f>IF(COUNT(BG548,L585)=2,ROUND(BG548*L585/SUM(L579:L588),#REF!),"")</f>
        <v/>
      </c>
      <c r="BH575" s="331" t="str">
        <f>IF(COUNT(BH548,M585)=2,ROUND(BH548*M585/SUM(M579:M588),#REF!),"")</f>
        <v/>
      </c>
      <c r="BI575" s="331" t="str">
        <f>IF(COUNT(BI548,N585)=2,ROUND(BI548*N585/SUM(N579:N588),#REF!),"")</f>
        <v/>
      </c>
      <c r="BJ575" s="331" t="str">
        <f>IF(COUNT(BJ548,O585)=2,ROUND(BJ548*O585/SUM(O579:O588),#REF!),"")</f>
        <v/>
      </c>
      <c r="BK575" s="331" t="str">
        <f>IF(COUNT(BK548,P585)=2,ROUND(BK548*P585/SUM(P579:P588),#REF!),"")</f>
        <v/>
      </c>
      <c r="BL575" s="331" t="str">
        <f>IF(COUNT(BL548,Q585)=2,ROUND(BL548*Q585/SUM(Q579:Q588),#REF!),"")</f>
        <v/>
      </c>
      <c r="BM575" s="331" t="str">
        <f>IF(COUNT(BM548,R585)=2,ROUND(BM548*R585/SUM(R579:R588),#REF!),"")</f>
        <v/>
      </c>
      <c r="BN575" s="331" t="str">
        <f>IF(COUNT(BN548,S585)=2,ROUND(BN548*S585/SUM(S579:S588),#REF!),"")</f>
        <v/>
      </c>
      <c r="BO575" s="331" t="str">
        <f>IF(COUNT(BO548,T585)=2,ROUND(BO548*T585/SUM(T579:T588),#REF!),"")</f>
        <v/>
      </c>
      <c r="BP575" s="331" t="str">
        <f>IF(COUNT(BP548,U585)=2,ROUND(BP548*U585/SUM(U579:U588),#REF!),"")</f>
        <v/>
      </c>
      <c r="BQ575" s="331" t="str">
        <f>IF(COUNT(BQ548,V585)=2,ROUND(BQ548*V585/SUM(V579:V588),#REF!),"")</f>
        <v/>
      </c>
      <c r="BR575" s="331" t="str">
        <f>IF(COUNT(BR548,W585)=2,ROUND(BR548*W585/SUM(W579:W588),#REF!),"")</f>
        <v/>
      </c>
      <c r="BS575" s="569" t="e">
        <f>IF(#REF!="発電事業者","送電電力（MW）","受電電力（MW）")</f>
        <v>#REF!</v>
      </c>
      <c r="BT575" s="569"/>
      <c r="BU575" s="569"/>
      <c r="BV575" s="333" t="s">
        <v>171</v>
      </c>
      <c r="BW575" s="580"/>
      <c r="BX575" s="580"/>
      <c r="BY575" s="331" t="str">
        <f>IF(COUNT(BY548,X585)=2,ROUND(BY548*X585/SUM(X579:X588),#REF!),"")</f>
        <v/>
      </c>
      <c r="BZ575" s="331" t="str">
        <f>IF(COUNT(BZ548,Y585)=2,ROUND(BZ548*Y585/SUM(Y579:Y588),#REF!),"")</f>
        <v/>
      </c>
      <c r="CA575" s="331" t="str">
        <f>IF(COUNT(CA548,Z585)=2,ROUND(CA548*Z585/SUM(Z579:Z588),#REF!),"")</f>
        <v/>
      </c>
      <c r="CB575" s="331" t="str">
        <f>IF(COUNT(CB548,AA585)=2,ROUND(CB548*AA585/SUM(AA579:AA588),#REF!),"")</f>
        <v/>
      </c>
      <c r="CC575" s="331" t="str">
        <f>IF(COUNT(CC548,AB585)=2,ROUND(CC548*AB585/SUM(AB579:AB588),#REF!),"")</f>
        <v/>
      </c>
      <c r="CD575" s="331" t="str">
        <f>IF(COUNT(CD548,AC585)=2,ROUND(CD548*AC585/SUM(AC579:AC588),#REF!),"")</f>
        <v/>
      </c>
      <c r="CE575" s="331" t="str">
        <f>IF(COUNT(CE548,AD585)=2,ROUND(CE548*AD585/SUM(AD579:AD588),#REF!),"")</f>
        <v/>
      </c>
      <c r="CF575" s="331" t="str">
        <f>IF(COUNT(CF548,AE585)=2,ROUND(CF548*AE585/SUM(AE579:AE588),#REF!),"")</f>
        <v/>
      </c>
      <c r="CG575" s="331" t="str">
        <f>IF(COUNT(CG548,AF585)=2,ROUND(CG548*AF585/SUM(AF579:AF588),#REF!),"")</f>
        <v/>
      </c>
      <c r="CH575" s="563" t="s">
        <v>118</v>
      </c>
      <c r="CI575" s="563"/>
      <c r="CJ575" s="563"/>
      <c r="CK575" s="563"/>
      <c r="CL575" s="563"/>
      <c r="CM575" s="563"/>
      <c r="CN575" s="563"/>
      <c r="CO575" s="563"/>
      <c r="CP575" s="563"/>
      <c r="CQ575" s="563"/>
    </row>
    <row r="576" spans="3:97" s="243" customFormat="1" ht="13.5" customHeight="1">
      <c r="C576" s="241" t="e">
        <f>IF(#REF!="発電事業者","送電相手先諸元","購入相手先諸元")</f>
        <v>#REF!</v>
      </c>
      <c r="D576" s="236"/>
      <c r="E576" s="236"/>
      <c r="F576" s="242">
        <v>0</v>
      </c>
      <c r="G576" s="237" t="s">
        <v>255</v>
      </c>
      <c r="H576" s="236"/>
      <c r="I576" s="236"/>
      <c r="J576" s="236"/>
      <c r="K576" s="236"/>
      <c r="AV576" s="257"/>
      <c r="AX576" s="569"/>
      <c r="AY576" s="569"/>
      <c r="AZ576" s="588"/>
      <c r="BA576" s="590"/>
      <c r="BB576" s="590"/>
      <c r="BC576" s="590"/>
      <c r="BD576" s="588"/>
      <c r="BE576" s="583"/>
      <c r="BF576" s="584"/>
      <c r="BG576" s="259"/>
      <c r="BH576" s="259"/>
      <c r="BI576" s="259"/>
      <c r="BJ576" s="259"/>
      <c r="BK576" s="259"/>
      <c r="BL576" s="259"/>
      <c r="BM576" s="259"/>
      <c r="BN576" s="259"/>
      <c r="BO576" s="259"/>
      <c r="BP576" s="259"/>
      <c r="BQ576" s="259"/>
      <c r="BR576" s="259"/>
      <c r="BS576" s="569"/>
      <c r="BT576" s="569"/>
      <c r="BU576" s="569"/>
      <c r="BV576" s="333" t="s">
        <v>172</v>
      </c>
      <c r="BW576" s="581"/>
      <c r="BX576" s="581"/>
      <c r="BY576" s="331" t="str">
        <f>IF(COUNT(BY549,X585)=2,ROUND(BY549*X585/SUM(X579:X588),#REF!),"")</f>
        <v/>
      </c>
      <c r="BZ576" s="331" t="str">
        <f>IF(COUNT(BZ549,Y585)=2,ROUND(BZ549*Y585/SUM(Y579:Y588),#REF!),"")</f>
        <v/>
      </c>
      <c r="CA576" s="331" t="str">
        <f>IF(COUNT(CA549,Z585)=2,ROUND(CA549*Z585/SUM(Z579:Z588),#REF!),"")</f>
        <v/>
      </c>
      <c r="CB576" s="331" t="str">
        <f>IF(COUNT(CB549,AA585)=2,ROUND(CB549*AA585/SUM(AA579:AA588),#REF!),"")</f>
        <v/>
      </c>
      <c r="CC576" s="331" t="str">
        <f>IF(COUNT(CC549,AB585)=2,ROUND(CC549*AB585/SUM(AB579:AB588),#REF!),"")</f>
        <v/>
      </c>
      <c r="CD576" s="331" t="str">
        <f>IF(COUNT(CD549,AC585)=2,ROUND(CD549*AC585/SUM(AC579:AC588),#REF!),"")</f>
        <v/>
      </c>
      <c r="CE576" s="331" t="str">
        <f>IF(COUNT(CE549,AD585)=2,ROUND(CE549*AD585/SUM(AD579:AD588),#REF!),"")</f>
        <v/>
      </c>
      <c r="CF576" s="331" t="str">
        <f>IF(COUNT(CF549,AE585)=2,ROUND(CF549*AE585/SUM(AE579:AE588),#REF!),"")</f>
        <v/>
      </c>
      <c r="CG576" s="331" t="str">
        <f>IF(COUNT(CG549,AF585)=2,ROUND(CG549*AF585/SUM(AF579:AF588),#REF!),"")</f>
        <v/>
      </c>
      <c r="CH576" s="564" t="str">
        <f>IF(CH575="","",CH575)</f>
        <v>地熱</v>
      </c>
      <c r="CI576" s="564"/>
      <c r="CJ576" s="564"/>
      <c r="CK576" s="564"/>
      <c r="CL576" s="564"/>
      <c r="CM576" s="564"/>
      <c r="CN576" s="564"/>
      <c r="CO576" s="564"/>
      <c r="CP576" s="564"/>
      <c r="CQ576" s="564"/>
    </row>
    <row r="577" spans="3:95" s="243" customFormat="1" ht="13.5" customHeight="1">
      <c r="C577" s="594" t="s">
        <v>200</v>
      </c>
      <c r="D577" s="594"/>
      <c r="E577" s="594" t="s">
        <v>201</v>
      </c>
      <c r="F577" s="594" t="s">
        <v>202</v>
      </c>
      <c r="G577" s="594"/>
      <c r="H577" s="594"/>
      <c r="I577" s="595" t="s">
        <v>203</v>
      </c>
      <c r="J577" s="597" t="e">
        <f>IF(#REF!="発電事業者","送電先","購入先")</f>
        <v>#REF!</v>
      </c>
      <c r="K577" s="598"/>
      <c r="L577" s="601" t="e">
        <f>DATE(#REF!,1,1)</f>
        <v>#REF!</v>
      </c>
      <c r="M577" s="602"/>
      <c r="N577" s="602"/>
      <c r="O577" s="602"/>
      <c r="P577" s="602"/>
      <c r="Q577" s="602"/>
      <c r="R577" s="602"/>
      <c r="S577" s="602"/>
      <c r="T577" s="602"/>
      <c r="U577" s="602"/>
      <c r="V577" s="602"/>
      <c r="W577" s="603"/>
      <c r="X577" s="592" t="e">
        <f>DATE(#REF!+1,1,1)</f>
        <v>#REF!</v>
      </c>
      <c r="Y577" s="592" t="e">
        <f>DATE(#REF!+2,1,1)</f>
        <v>#REF!</v>
      </c>
      <c r="Z577" s="592" t="e">
        <f>DATE(#REF!+3,1,1)</f>
        <v>#REF!</v>
      </c>
      <c r="AA577" s="592" t="e">
        <f>DATE(#REF!+4,1,1)</f>
        <v>#REF!</v>
      </c>
      <c r="AB577" s="592" t="e">
        <f>DATE(#REF!+5,1,1)</f>
        <v>#REF!</v>
      </c>
      <c r="AC577" s="592" t="e">
        <f>DATE(#REF!+6,1,1)</f>
        <v>#REF!</v>
      </c>
      <c r="AD577" s="592" t="e">
        <f>DATE(#REF!+7,1,1)</f>
        <v>#REF!</v>
      </c>
      <c r="AE577" s="592" t="e">
        <f>DATE(#REF!+8,1,1)</f>
        <v>#REF!</v>
      </c>
      <c r="AF577" s="592" t="e">
        <f>DATE(#REF!+9,1,1)</f>
        <v>#REF!</v>
      </c>
      <c r="AG577" s="594" t="s">
        <v>253</v>
      </c>
      <c r="AH577" s="594"/>
      <c r="AI577" s="594"/>
      <c r="AJ577" s="594"/>
      <c r="AK577" s="594"/>
      <c r="AL577" s="594"/>
      <c r="AM577" s="594"/>
      <c r="AN577" s="594"/>
      <c r="AO577" s="594"/>
      <c r="AP577" s="594"/>
      <c r="AV577" s="275"/>
      <c r="AX577" s="569"/>
      <c r="AY577" s="569"/>
      <c r="AZ577" s="589"/>
      <c r="BA577" s="590"/>
      <c r="BB577" s="590"/>
      <c r="BC577" s="590"/>
      <c r="BD577" s="589"/>
      <c r="BE577" s="585" t="e">
        <f>IF(#REF!="発電事業者","月間送電電力量（GWh）","月間受電電力量（GWh）")</f>
        <v>#REF!</v>
      </c>
      <c r="BF577" s="586"/>
      <c r="BG577" s="331" t="str">
        <f>IF(COUNT(BG550,L585)=2,ROUND(BG550*L585/SUM(L579:L588),#REF!),"")</f>
        <v/>
      </c>
      <c r="BH577" s="331" t="str">
        <f>IF(COUNT(BH550,M585)=2,ROUND(BH550*M585/SUM(M579:M588),#REF!),"")</f>
        <v/>
      </c>
      <c r="BI577" s="331" t="str">
        <f>IF(COUNT(BI550,N585)=2,ROUND(BI550*N585/SUM(N579:N588),#REF!),"")</f>
        <v/>
      </c>
      <c r="BJ577" s="331" t="str">
        <f>IF(COUNT(BJ550,O585)=2,ROUND(BJ550*O585/SUM(O579:O588),#REF!),"")</f>
        <v/>
      </c>
      <c r="BK577" s="331" t="str">
        <f>IF(COUNT(BK550,P585)=2,ROUND(BK550*P585/SUM(P579:P588),#REF!),"")</f>
        <v/>
      </c>
      <c r="BL577" s="331" t="str">
        <f>IF(COUNT(BL550,Q585)=2,ROUND(BL550*Q585/SUM(Q579:Q588),#REF!),"")</f>
        <v/>
      </c>
      <c r="BM577" s="331" t="str">
        <f>IF(COUNT(BM550,R585)=2,ROUND(BM550*R585/SUM(R579:R588),#REF!),"")</f>
        <v/>
      </c>
      <c r="BN577" s="331" t="str">
        <f>IF(COUNT(BN550,S585)=2,ROUND(BN550*S585/SUM(S579:S588),#REF!),"")</f>
        <v/>
      </c>
      <c r="BO577" s="331" t="str">
        <f>IF(COUNT(BO550,T585)=2,ROUND(BO550*T585/SUM(T579:T588),#REF!),"")</f>
        <v/>
      </c>
      <c r="BP577" s="331" t="str">
        <f>IF(COUNT(BP550,U585)=2,ROUND(BP550*U585/SUM(U579:U588),#REF!),"")</f>
        <v/>
      </c>
      <c r="BQ577" s="331" t="str">
        <f>IF(COUNT(BQ550,V585)=2,ROUND(BQ550*V585/SUM(V579:V588),#REF!),"")</f>
        <v/>
      </c>
      <c r="BR577" s="331" t="str">
        <f>IF(COUNT(BR550,W585)=2,ROUND(BR550*W585/SUM(W579:W588),#REF!),"")</f>
        <v/>
      </c>
      <c r="BS577" s="569" t="e">
        <f>IF(#REF!="発電事業者","年間送電電力量（GWh）","年間受電電力量（GWh）")</f>
        <v>#REF!</v>
      </c>
      <c r="BT577" s="569"/>
      <c r="BU577" s="569"/>
      <c r="BV577" s="333" t="s">
        <v>25</v>
      </c>
      <c r="BW577" s="582"/>
      <c r="BX577" s="582"/>
      <c r="BY577" s="331" t="str">
        <f>IF(COUNT(BY550,X585)=2,ROUND(BY550*X585/SUM(X579:X588),#REF!),"")</f>
        <v/>
      </c>
      <c r="BZ577" s="331" t="str">
        <f>IF(COUNT(BZ550,Y585)=2,ROUND(BZ550*Y585/SUM(Y579:Y588),#REF!),"")</f>
        <v/>
      </c>
      <c r="CA577" s="331" t="str">
        <f>IF(COUNT(CA550,Z585)=2,ROUND(CA550*Z585/SUM(Z579:Z588),#REF!),"")</f>
        <v/>
      </c>
      <c r="CB577" s="331" t="str">
        <f>IF(COUNT(CB550,AA585)=2,ROUND(CB550*AA585/SUM(AA579:AA588),#REF!),"")</f>
        <v/>
      </c>
      <c r="CC577" s="331" t="str">
        <f>IF(COUNT(CC550,AB585)=2,ROUND(CC550*AB585/SUM(AB579:AB588),#REF!),"")</f>
        <v/>
      </c>
      <c r="CD577" s="331" t="str">
        <f>IF(COUNT(CD550,AC585)=2,ROUND(CD550*AC585/SUM(AC579:AC588),#REF!),"")</f>
        <v/>
      </c>
      <c r="CE577" s="331" t="str">
        <f>IF(COUNT(CE550,AD585)=2,ROUND(CE550*AD585/SUM(AD579:AD588),#REF!),"")</f>
        <v/>
      </c>
      <c r="CF577" s="331" t="str">
        <f>IF(COUNT(CF550,AE585)=2,ROUND(CF550*AE585/SUM(AE579:AE588),#REF!),"")</f>
        <v/>
      </c>
      <c r="CG577" s="331" t="str">
        <f>IF(COUNT(CG550,AF585)=2,ROUND(CG550*AF585/SUM(AF579:AF588),#REF!),"")</f>
        <v/>
      </c>
      <c r="CH577" s="565" t="str">
        <f>IF(COUNTA(AG585)=0,"",AG585)</f>
        <v/>
      </c>
      <c r="CI577" s="565"/>
      <c r="CJ577" s="565"/>
      <c r="CK577" s="565"/>
      <c r="CL577" s="565"/>
      <c r="CM577" s="565"/>
      <c r="CN577" s="565"/>
      <c r="CO577" s="565"/>
      <c r="CP577" s="565"/>
      <c r="CQ577" s="565"/>
    </row>
    <row r="578" spans="3:95" s="243" customFormat="1" ht="13.5" customHeight="1">
      <c r="C578" s="594"/>
      <c r="D578" s="594"/>
      <c r="E578" s="594"/>
      <c r="F578" s="594"/>
      <c r="G578" s="594"/>
      <c r="H578" s="594"/>
      <c r="I578" s="596"/>
      <c r="J578" s="599"/>
      <c r="K578" s="600"/>
      <c r="L578" s="320" t="s">
        <v>194</v>
      </c>
      <c r="M578" s="320" t="s">
        <v>195</v>
      </c>
      <c r="N578" s="320" t="s">
        <v>161</v>
      </c>
      <c r="O578" s="320" t="s">
        <v>162</v>
      </c>
      <c r="P578" s="320" t="s">
        <v>163</v>
      </c>
      <c r="Q578" s="320" t="s">
        <v>164</v>
      </c>
      <c r="R578" s="320" t="s">
        <v>165</v>
      </c>
      <c r="S578" s="320" t="s">
        <v>166</v>
      </c>
      <c r="T578" s="320" t="s">
        <v>167</v>
      </c>
      <c r="U578" s="320" t="s">
        <v>168</v>
      </c>
      <c r="V578" s="320" t="s">
        <v>169</v>
      </c>
      <c r="W578" s="320" t="s">
        <v>170</v>
      </c>
      <c r="X578" s="593">
        <v>43101</v>
      </c>
      <c r="Y578" s="593">
        <v>43466</v>
      </c>
      <c r="Z578" s="593">
        <v>43831</v>
      </c>
      <c r="AA578" s="593">
        <v>44197</v>
      </c>
      <c r="AB578" s="593">
        <v>44562</v>
      </c>
      <c r="AC578" s="593">
        <v>44927</v>
      </c>
      <c r="AD578" s="593">
        <v>45292</v>
      </c>
      <c r="AE578" s="593">
        <v>45658</v>
      </c>
      <c r="AF578" s="593">
        <v>46023</v>
      </c>
      <c r="AG578" s="594"/>
      <c r="AH578" s="594"/>
      <c r="AI578" s="594"/>
      <c r="AJ578" s="594"/>
      <c r="AK578" s="594"/>
      <c r="AL578" s="594"/>
      <c r="AM578" s="594"/>
      <c r="AN578" s="594"/>
      <c r="AO578" s="594"/>
      <c r="AP578" s="594"/>
      <c r="AV578" s="275"/>
      <c r="AX578" s="569" t="str">
        <f>IF(C586="","",C586)</f>
        <v/>
      </c>
      <c r="AY578" s="569"/>
      <c r="AZ578" s="587" t="str">
        <f>IF(E586="","",E586)</f>
        <v/>
      </c>
      <c r="BA578" s="590" t="str">
        <f ca="1">IF(F586="","",F586)</f>
        <v/>
      </c>
      <c r="BB578" s="590"/>
      <c r="BC578" s="590"/>
      <c r="BD578" s="587" t="str">
        <f>IF(I586="","",I586)</f>
        <v/>
      </c>
      <c r="BE578" s="578" t="e">
        <f>IF(#REF!="発電事業者","送電電力（MW）","受電電力（MW）")</f>
        <v>#REF!</v>
      </c>
      <c r="BF578" s="579"/>
      <c r="BG578" s="331" t="str">
        <f>IF(COUNT(BG548,L586)=2,ROUND(BG548*L586/SUM(L579:L588),#REF!),"")</f>
        <v/>
      </c>
      <c r="BH578" s="331" t="str">
        <f>IF(COUNT(BH548,M586)=2,ROUND(BH548*M586/SUM(M579:M588),#REF!),"")</f>
        <v/>
      </c>
      <c r="BI578" s="331" t="str">
        <f>IF(COUNT(BI548,N586)=2,ROUND(BI548*N586/SUM(N579:N588),#REF!),"")</f>
        <v/>
      </c>
      <c r="BJ578" s="331" t="str">
        <f>IF(COUNT(BJ548,O586)=2,ROUND(BJ548*O586/SUM(O579:O588),#REF!),"")</f>
        <v/>
      </c>
      <c r="BK578" s="331" t="str">
        <f>IF(COUNT(BK548,P586)=2,ROUND(BK548*P586/SUM(P579:P588),#REF!),"")</f>
        <v/>
      </c>
      <c r="BL578" s="331" t="str">
        <f>IF(COUNT(BL548,Q586)=2,ROUND(BL548*Q586/SUM(Q579:Q588),#REF!),"")</f>
        <v/>
      </c>
      <c r="BM578" s="331" t="str">
        <f>IF(COUNT(BM548,R586)=2,ROUND(BM548*R586/SUM(R579:R588),#REF!),"")</f>
        <v/>
      </c>
      <c r="BN578" s="331" t="str">
        <f>IF(COUNT(BN548,S586)=2,ROUND(BN548*S586/SUM(S579:S588),#REF!),"")</f>
        <v/>
      </c>
      <c r="BO578" s="331" t="str">
        <f>IF(COUNT(BO548,T586)=2,ROUND(BO548*T586/SUM(T579:T588),#REF!),"")</f>
        <v/>
      </c>
      <c r="BP578" s="331" t="str">
        <f>IF(COUNT(BP548,U586)=2,ROUND(BP548*U586/SUM(U579:U588),#REF!),"")</f>
        <v/>
      </c>
      <c r="BQ578" s="331" t="str">
        <f>IF(COUNT(BQ548,V586)=2,ROUND(BQ548*V586/SUM(V579:V588),#REF!),"")</f>
        <v/>
      </c>
      <c r="BR578" s="331" t="str">
        <f>IF(COUNT(BR548,W586)=2,ROUND(BR548*W586/SUM(W579:W588),#REF!),"")</f>
        <v/>
      </c>
      <c r="BS578" s="569" t="e">
        <f>IF(#REF!="発電事業者","送電電力（MW）","受電電力（MW）")</f>
        <v>#REF!</v>
      </c>
      <c r="BT578" s="569"/>
      <c r="BU578" s="569"/>
      <c r="BV578" s="333" t="s">
        <v>171</v>
      </c>
      <c r="BW578" s="580"/>
      <c r="BX578" s="580"/>
      <c r="BY578" s="331" t="str">
        <f>IF(COUNT(BY548,X586)=2,ROUND(BY548*X586/SUM(X579:X588),#REF!),"")</f>
        <v/>
      </c>
      <c r="BZ578" s="331" t="str">
        <f>IF(COUNT(BZ548,Y586)=2,ROUND(BZ548*Y586/SUM(Y579:Y588),#REF!),"")</f>
        <v/>
      </c>
      <c r="CA578" s="331" t="str">
        <f>IF(COUNT(CA548,Z586)=2,ROUND(CA548*Z586/SUM(Z579:Z588),#REF!),"")</f>
        <v/>
      </c>
      <c r="CB578" s="331" t="str">
        <f>IF(COUNT(CB548,AA586)=2,ROUND(CB548*AA586/SUM(AA579:AA588),#REF!),"")</f>
        <v/>
      </c>
      <c r="CC578" s="331" t="str">
        <f>IF(COUNT(CC548,AB586)=2,ROUND(CC548*AB586/SUM(AB579:AB588),#REF!),"")</f>
        <v/>
      </c>
      <c r="CD578" s="331" t="str">
        <f>IF(COUNT(CD548,AC586)=2,ROUND(CD548*AC586/SUM(AC579:AC588),#REF!),"")</f>
        <v/>
      </c>
      <c r="CE578" s="331" t="str">
        <f>IF(COUNT(CE548,AD586)=2,ROUND(CE548*AD586/SUM(AD579:AD588),#REF!),"")</f>
        <v/>
      </c>
      <c r="CF578" s="331" t="str">
        <f>IF(COUNT(CF548,AE586)=2,ROUND(CF548*AE586/SUM(AE579:AE588),#REF!),"")</f>
        <v/>
      </c>
      <c r="CG578" s="331" t="str">
        <f>IF(COUNT(CG548,AF586)=2,ROUND(CG548*AF586/SUM(AF579:AF588),#REF!),"")</f>
        <v/>
      </c>
      <c r="CH578" s="563" t="s">
        <v>118</v>
      </c>
      <c r="CI578" s="563"/>
      <c r="CJ578" s="563"/>
      <c r="CK578" s="563"/>
      <c r="CL578" s="563"/>
      <c r="CM578" s="563"/>
      <c r="CN578" s="563"/>
      <c r="CO578" s="563"/>
      <c r="CP578" s="563"/>
      <c r="CQ578" s="563"/>
    </row>
    <row r="579" spans="3:95" s="243" customFormat="1" ht="13.5" customHeight="1">
      <c r="C579" s="568"/>
      <c r="D579" s="568"/>
      <c r="E579" s="332"/>
      <c r="F579" s="569" t="str">
        <f ca="1">IF(E579="","",VLOOKUP(E579,INDIRECT(AR579),2,FALSE))</f>
        <v/>
      </c>
      <c r="G579" s="569"/>
      <c r="H579" s="569"/>
      <c r="I579" s="333" t="str">
        <f>IF(E579="","",E543)</f>
        <v/>
      </c>
      <c r="J579" s="569" t="e">
        <f>J577&amp;"１"</f>
        <v>#REF!</v>
      </c>
      <c r="K579" s="569"/>
      <c r="L579" s="277">
        <f t="shared" ref="L579:W579" si="35">IF($F576=0,IF(100-SUM(L580:L588)=0,"",100-SUM(L580:L588)),IF(H553-SUM(L580:L588)=0,"",H553-SUM(L580:L588)))</f>
        <v>100</v>
      </c>
      <c r="M579" s="277">
        <f t="shared" si="35"/>
        <v>100</v>
      </c>
      <c r="N579" s="277">
        <f t="shared" si="35"/>
        <v>100</v>
      </c>
      <c r="O579" s="277">
        <f t="shared" si="35"/>
        <v>100</v>
      </c>
      <c r="P579" s="277">
        <f t="shared" si="35"/>
        <v>100</v>
      </c>
      <c r="Q579" s="277">
        <f t="shared" si="35"/>
        <v>100</v>
      </c>
      <c r="R579" s="277">
        <f t="shared" si="35"/>
        <v>100</v>
      </c>
      <c r="S579" s="277">
        <f t="shared" si="35"/>
        <v>100</v>
      </c>
      <c r="T579" s="277">
        <f t="shared" si="35"/>
        <v>100</v>
      </c>
      <c r="U579" s="277">
        <f t="shared" si="35"/>
        <v>100</v>
      </c>
      <c r="V579" s="277">
        <f t="shared" si="35"/>
        <v>100</v>
      </c>
      <c r="W579" s="277">
        <f t="shared" si="35"/>
        <v>100</v>
      </c>
      <c r="X579" s="277">
        <f>IF($F576=0,IF(100-SUM(X580:X588)=0,"",100-SUM(X580:X588)),IF(H555-SUM(X580:X588)=0,"",H555-SUM(X580:X588)))</f>
        <v>100</v>
      </c>
      <c r="Y579" s="277">
        <f>IF($F576=0,IF(100-SUM(Y580:Y588)=0,"",100-SUM(Y580:Y588)),IF(H557-SUM(Y580:Y588)=0,"",H557-SUM(Y580:Y588)))</f>
        <v>100</v>
      </c>
      <c r="Z579" s="277">
        <f>IF($F576=0,IF(100-SUM(Z580:Z588)=0,"",100-SUM(Z580:Z588)),IF(H559-SUM(Z580:Z588)=0,"",H559-SUM(Z580:Z588)))</f>
        <v>100</v>
      </c>
      <c r="AA579" s="277">
        <f>IF($F576=0,IF(100-SUM(AA580:AA588)=0,"",100-SUM(AA580:AA588)),IF(H561-SUM(AA580:AA588)=0,"",H561-SUM(AA580:AA588)))</f>
        <v>100</v>
      </c>
      <c r="AB579" s="277">
        <f>IF($F576=0,IF(100-SUM(AB580:AB588)=0,"",100-SUM(AB580:AB588)),IF(H563-SUM(AB580:AB588)=0,"",H563-SUM(AB580:AB588)))</f>
        <v>100</v>
      </c>
      <c r="AC579" s="277">
        <f>IF($F576=0,IF(100-SUM(AC580:AC588)=0,"",100-SUM(AC580:AC588)),IF(H565-SUM(AC580:AC588)=0,"",H565-SUM(AC580:AC588)))</f>
        <v>100</v>
      </c>
      <c r="AD579" s="277">
        <f>IF($F576=0,IF(100-SUM(AD580:AD588)=0,"",100-SUM(AD580:AD588)),IF(H567-SUM(AD580:AD588)=0,"",H567-SUM(AD580:AD588)))</f>
        <v>100</v>
      </c>
      <c r="AE579" s="277">
        <f>IF($F576=0,IF(100-SUM(AE580:AE588)=0,"",100-SUM(AE580:AE588)),IF(H569-SUM(AE580:AE588)=0,"",H569-SUM(AE580:AE588)))</f>
        <v>100</v>
      </c>
      <c r="AF579" s="277">
        <f>IF($F576=0,IF(100-SUM(AF580:AF588)=0,"",100-SUM(AF580:AF588)),IF(H571-SUM(AF580:AF588)=0,"",H571-SUM(AF580:AF588)))</f>
        <v>100</v>
      </c>
      <c r="AG579" s="570"/>
      <c r="AH579" s="570"/>
      <c r="AI579" s="570"/>
      <c r="AJ579" s="570"/>
      <c r="AK579" s="570"/>
      <c r="AL579" s="570"/>
      <c r="AM579" s="570"/>
      <c r="AN579" s="570"/>
      <c r="AO579" s="570"/>
      <c r="AP579" s="570"/>
      <c r="AR579" s="591" t="b">
        <f t="shared" ref="AR579:AR588" si="36">IF(C579="発電事業者","事業者リスト一覧!D3:E1002", IF(C579="小売電気事業者","事業者リスト一覧!J3:K1002", IF(C579="一般送配電事業者","事業者リスト一覧!G3:H13", IF(C579="送電事業者","事業者リスト一覧!G16:H21", IF(C579="特定送配電事業者","事業者リスト一覧!G24:H44", IF(C579="登録特定送配電事業者","事業者リスト一覧!G47:H87", IF(C579="その他事業者","事業者リスト一覧!G90:H100")))))))</f>
        <v>0</v>
      </c>
      <c r="AS579" s="591"/>
      <c r="AT579" s="591"/>
      <c r="AU579" s="281" t="s">
        <v>160</v>
      </c>
      <c r="AV579" s="275"/>
      <c r="AX579" s="569"/>
      <c r="AY579" s="569"/>
      <c r="AZ579" s="588"/>
      <c r="BA579" s="590"/>
      <c r="BB579" s="590"/>
      <c r="BC579" s="590"/>
      <c r="BD579" s="588"/>
      <c r="BE579" s="583"/>
      <c r="BF579" s="584"/>
      <c r="BG579" s="259"/>
      <c r="BH579" s="259"/>
      <c r="BI579" s="259"/>
      <c r="BJ579" s="259"/>
      <c r="BK579" s="259"/>
      <c r="BL579" s="259"/>
      <c r="BM579" s="259"/>
      <c r="BN579" s="259"/>
      <c r="BO579" s="259"/>
      <c r="BP579" s="259"/>
      <c r="BQ579" s="259"/>
      <c r="BR579" s="259"/>
      <c r="BS579" s="569"/>
      <c r="BT579" s="569"/>
      <c r="BU579" s="569"/>
      <c r="BV579" s="333" t="s">
        <v>172</v>
      </c>
      <c r="BW579" s="581"/>
      <c r="BX579" s="581"/>
      <c r="BY579" s="331" t="str">
        <f>IF(COUNT(BY549,X586)=2,ROUND(BY549*X586/SUM(X579:X588),#REF!),"")</f>
        <v/>
      </c>
      <c r="BZ579" s="331" t="str">
        <f>IF(COUNT(BZ549,Y586)=2,ROUND(BZ549*Y586/SUM(Y579:Y588),#REF!),"")</f>
        <v/>
      </c>
      <c r="CA579" s="331" t="str">
        <f>IF(COUNT(CA549,Z586)=2,ROUND(CA549*Z586/SUM(Z579:Z588),#REF!),"")</f>
        <v/>
      </c>
      <c r="CB579" s="331" t="str">
        <f>IF(COUNT(CB549,AA586)=2,ROUND(CB549*AA586/SUM(AA579:AA588),#REF!),"")</f>
        <v/>
      </c>
      <c r="CC579" s="331" t="str">
        <f>IF(COUNT(CC549,AB586)=2,ROUND(CC549*AB586/SUM(AB579:AB588),#REF!),"")</f>
        <v/>
      </c>
      <c r="CD579" s="331" t="str">
        <f>IF(COUNT(CD549,AC586)=2,ROUND(CD549*AC586/SUM(AC579:AC588),#REF!),"")</f>
        <v/>
      </c>
      <c r="CE579" s="331" t="str">
        <f>IF(COUNT(CE549,AD586)=2,ROUND(CE549*AD586/SUM(AD579:AD588),#REF!),"")</f>
        <v/>
      </c>
      <c r="CF579" s="331" t="str">
        <f>IF(COUNT(CF549,AE586)=2,ROUND(CF549*AE586/SUM(AE579:AE588),#REF!),"")</f>
        <v/>
      </c>
      <c r="CG579" s="331" t="str">
        <f>IF(COUNT(CG549,AF586)=2,ROUND(CG549*AF586/SUM(AF579:AF588),#REF!),"")</f>
        <v/>
      </c>
      <c r="CH579" s="564" t="str">
        <f>IF(CH578="","",CH578)</f>
        <v>地熱</v>
      </c>
      <c r="CI579" s="564"/>
      <c r="CJ579" s="564"/>
      <c r="CK579" s="564"/>
      <c r="CL579" s="564"/>
      <c r="CM579" s="564"/>
      <c r="CN579" s="564"/>
      <c r="CO579" s="564"/>
      <c r="CP579" s="564"/>
      <c r="CQ579" s="564"/>
    </row>
    <row r="580" spans="3:95" s="243" customFormat="1" ht="13.5" customHeight="1">
      <c r="C580" s="568"/>
      <c r="D580" s="568"/>
      <c r="E580" s="332"/>
      <c r="F580" s="569" t="str">
        <f t="shared" ref="F580:F587" ca="1" si="37">IF(E580="","",VLOOKUP(E580,INDIRECT(AR580),2,FALSE))</f>
        <v/>
      </c>
      <c r="G580" s="569"/>
      <c r="H580" s="569"/>
      <c r="I580" s="333" t="str">
        <f>IF(E580="","",E543)</f>
        <v/>
      </c>
      <c r="J580" s="569" t="e">
        <f>J577&amp;"２"</f>
        <v>#REF!</v>
      </c>
      <c r="K580" s="569"/>
      <c r="L580" s="308"/>
      <c r="M580" s="308"/>
      <c r="N580" s="308"/>
      <c r="O580" s="308"/>
      <c r="P580" s="308"/>
      <c r="Q580" s="308"/>
      <c r="R580" s="308"/>
      <c r="S580" s="308"/>
      <c r="T580" s="308"/>
      <c r="U580" s="308"/>
      <c r="V580" s="308"/>
      <c r="W580" s="308"/>
      <c r="X580" s="308"/>
      <c r="Y580" s="308"/>
      <c r="Z580" s="308"/>
      <c r="AA580" s="308"/>
      <c r="AB580" s="308"/>
      <c r="AC580" s="308"/>
      <c r="AD580" s="308"/>
      <c r="AE580" s="308"/>
      <c r="AF580" s="308"/>
      <c r="AG580" s="570"/>
      <c r="AH580" s="570"/>
      <c r="AI580" s="570"/>
      <c r="AJ580" s="570"/>
      <c r="AK580" s="570"/>
      <c r="AL580" s="570"/>
      <c r="AM580" s="570"/>
      <c r="AN580" s="570"/>
      <c r="AO580" s="570"/>
      <c r="AP580" s="570"/>
      <c r="AR580" s="571" t="b">
        <f t="shared" si="36"/>
        <v>0</v>
      </c>
      <c r="AS580" s="571"/>
      <c r="AT580" s="571"/>
      <c r="AU580" s="282" t="s">
        <v>160</v>
      </c>
      <c r="AV580" s="275"/>
      <c r="AX580" s="569"/>
      <c r="AY580" s="569"/>
      <c r="AZ580" s="589"/>
      <c r="BA580" s="590"/>
      <c r="BB580" s="590"/>
      <c r="BC580" s="590"/>
      <c r="BD580" s="589"/>
      <c r="BE580" s="585" t="e">
        <f>IF(#REF!="発電事業者","月間送電電力量（GWh）","月間受電電力量（GWh）")</f>
        <v>#REF!</v>
      </c>
      <c r="BF580" s="586"/>
      <c r="BG580" s="331" t="str">
        <f>IF(COUNT(BG550,L586)=2,ROUND(BG550*L586/SUM(L579:L588),#REF!),"")</f>
        <v/>
      </c>
      <c r="BH580" s="331" t="str">
        <f>IF(COUNT(BH550,M586)=2,ROUND(BH550*M586/SUM(M579:M588),#REF!),"")</f>
        <v/>
      </c>
      <c r="BI580" s="331" t="str">
        <f>IF(COUNT(BI550,N586)=2,ROUND(BI550*N586/SUM(N579:N588),#REF!),"")</f>
        <v/>
      </c>
      <c r="BJ580" s="331" t="str">
        <f>IF(COUNT(BJ550,O586)=2,ROUND(BJ550*O586/SUM(O579:O588),#REF!),"")</f>
        <v/>
      </c>
      <c r="BK580" s="331" t="str">
        <f>IF(COUNT(BK550,P586)=2,ROUND(BK550*P586/SUM(P579:P588),#REF!),"")</f>
        <v/>
      </c>
      <c r="BL580" s="331" t="str">
        <f>IF(COUNT(BL550,Q586)=2,ROUND(BL550*Q586/SUM(Q579:Q588),#REF!),"")</f>
        <v/>
      </c>
      <c r="BM580" s="331" t="str">
        <f>IF(COUNT(BM550,R586)=2,ROUND(BM550*R586/SUM(R579:R588),#REF!),"")</f>
        <v/>
      </c>
      <c r="BN580" s="331" t="str">
        <f>IF(COUNT(BN550,S586)=2,ROUND(BN550*S586/SUM(S579:S588),#REF!),"")</f>
        <v/>
      </c>
      <c r="BO580" s="331" t="str">
        <f>IF(COUNT(BO550,T586)=2,ROUND(BO550*T586/SUM(T579:T588),#REF!),"")</f>
        <v/>
      </c>
      <c r="BP580" s="331" t="str">
        <f>IF(COUNT(BP550,U586)=2,ROUND(BP550*U586/SUM(U579:U588),#REF!),"")</f>
        <v/>
      </c>
      <c r="BQ580" s="331" t="str">
        <f>IF(COUNT(BQ550,V586)=2,ROUND(BQ550*V586/SUM(V579:V588),#REF!),"")</f>
        <v/>
      </c>
      <c r="BR580" s="331" t="str">
        <f>IF(COUNT(BR550,W586)=2,ROUND(BR550*W586/SUM(W579:W588),#REF!),"")</f>
        <v/>
      </c>
      <c r="BS580" s="569" t="e">
        <f>IF(#REF!="発電事業者","年間送電電力量（GWh）","年間受電電力量（GWh）")</f>
        <v>#REF!</v>
      </c>
      <c r="BT580" s="569"/>
      <c r="BU580" s="569"/>
      <c r="BV580" s="333" t="s">
        <v>25</v>
      </c>
      <c r="BW580" s="582"/>
      <c r="BX580" s="582"/>
      <c r="BY580" s="331" t="str">
        <f>IF(COUNT(BY550,X586)=2,ROUND(BY550*X586/SUM(X579:X588),#REF!),"")</f>
        <v/>
      </c>
      <c r="BZ580" s="331" t="str">
        <f>IF(COUNT(BZ550,Y586)=2,ROUND(BZ550*Y586/SUM(Y579:Y588),#REF!),"")</f>
        <v/>
      </c>
      <c r="CA580" s="331" t="str">
        <f>IF(COUNT(CA550,Z586)=2,ROUND(CA550*Z586/SUM(Z579:Z588),#REF!),"")</f>
        <v/>
      </c>
      <c r="CB580" s="331" t="str">
        <f>IF(COUNT(CB550,AA586)=2,ROUND(CB550*AA586/SUM(AA579:AA588),#REF!),"")</f>
        <v/>
      </c>
      <c r="CC580" s="331" t="str">
        <f>IF(COUNT(CC550,AB586)=2,ROUND(CC550*AB586/SUM(AB579:AB588),#REF!),"")</f>
        <v/>
      </c>
      <c r="CD580" s="331" t="str">
        <f>IF(COUNT(CD550,AC586)=2,ROUND(CD550*AC586/SUM(AC579:AC588),#REF!),"")</f>
        <v/>
      </c>
      <c r="CE580" s="331" t="str">
        <f>IF(COUNT(CE550,AD586)=2,ROUND(CE550*AD586/SUM(AD579:AD588),#REF!),"")</f>
        <v/>
      </c>
      <c r="CF580" s="331" t="str">
        <f>IF(COUNT(CF550,AE586)=2,ROUND(CF550*AE586/SUM(AE579:AE588),#REF!),"")</f>
        <v/>
      </c>
      <c r="CG580" s="331" t="str">
        <f>IF(COUNT(CG550,AF586)=2,ROUND(CG550*AF586/SUM(AF579:AF588),#REF!),"")</f>
        <v/>
      </c>
      <c r="CH580" s="565" t="str">
        <f>IF(COUNTA(AG586)=0,"",AG586)</f>
        <v/>
      </c>
      <c r="CI580" s="565"/>
      <c r="CJ580" s="565"/>
      <c r="CK580" s="565"/>
      <c r="CL580" s="565"/>
      <c r="CM580" s="565"/>
      <c r="CN580" s="565"/>
      <c r="CO580" s="565"/>
      <c r="CP580" s="565"/>
      <c r="CQ580" s="565"/>
    </row>
    <row r="581" spans="3:95" s="243" customFormat="1" ht="13.5" customHeight="1">
      <c r="C581" s="568"/>
      <c r="D581" s="568"/>
      <c r="E581" s="332"/>
      <c r="F581" s="569" t="str">
        <f t="shared" ca="1" si="37"/>
        <v/>
      </c>
      <c r="G581" s="569"/>
      <c r="H581" s="569"/>
      <c r="I581" s="333" t="str">
        <f>IF(E581="","",E543)</f>
        <v/>
      </c>
      <c r="J581" s="569" t="e">
        <f>J577&amp;"３"</f>
        <v>#REF!</v>
      </c>
      <c r="K581" s="569"/>
      <c r="L581" s="308"/>
      <c r="M581" s="308"/>
      <c r="N581" s="308"/>
      <c r="O581" s="308"/>
      <c r="P581" s="308"/>
      <c r="Q581" s="308"/>
      <c r="R581" s="308"/>
      <c r="S581" s="308"/>
      <c r="T581" s="308"/>
      <c r="U581" s="308"/>
      <c r="V581" s="308"/>
      <c r="W581" s="308"/>
      <c r="X581" s="308"/>
      <c r="Y581" s="308"/>
      <c r="Z581" s="308"/>
      <c r="AA581" s="308"/>
      <c r="AB581" s="308"/>
      <c r="AC581" s="308"/>
      <c r="AD581" s="308"/>
      <c r="AE581" s="308"/>
      <c r="AF581" s="308"/>
      <c r="AG581" s="570"/>
      <c r="AH581" s="570"/>
      <c r="AI581" s="570"/>
      <c r="AJ581" s="570"/>
      <c r="AK581" s="570"/>
      <c r="AL581" s="570"/>
      <c r="AM581" s="570"/>
      <c r="AN581" s="570"/>
      <c r="AO581" s="570"/>
      <c r="AP581" s="570"/>
      <c r="AR581" s="571" t="b">
        <f t="shared" si="36"/>
        <v>0</v>
      </c>
      <c r="AS581" s="571"/>
      <c r="AT581" s="571"/>
      <c r="AU581" s="282" t="s">
        <v>160</v>
      </c>
      <c r="AV581" s="275"/>
      <c r="AX581" s="569" t="str">
        <f>IF(C587="","",C587)</f>
        <v/>
      </c>
      <c r="AY581" s="569"/>
      <c r="AZ581" s="587" t="str">
        <f>IF(E587="","",E587)</f>
        <v/>
      </c>
      <c r="BA581" s="590" t="str">
        <f ca="1">IF(F587="","",F587)</f>
        <v/>
      </c>
      <c r="BB581" s="590"/>
      <c r="BC581" s="590"/>
      <c r="BD581" s="587" t="str">
        <f>IF(I587="","",I587)</f>
        <v/>
      </c>
      <c r="BE581" s="578" t="e">
        <f>IF(#REF!="発電事業者","送電電力（MW）","受電電力（MW）")</f>
        <v>#REF!</v>
      </c>
      <c r="BF581" s="579"/>
      <c r="BG581" s="331" t="str">
        <f>IF(COUNT(BG548,L587)=2,ROUND(BG548*L587/SUM(L579:L588),#REF!),"")</f>
        <v/>
      </c>
      <c r="BH581" s="331" t="str">
        <f>IF(COUNT(BH548,M587)=2,ROUND(BH548*M587/SUM(M579:M588),#REF!),"")</f>
        <v/>
      </c>
      <c r="BI581" s="331" t="str">
        <f>IF(COUNT(BI548,N587)=2,ROUND(BI548*N587/SUM(N579:N588),#REF!),"")</f>
        <v/>
      </c>
      <c r="BJ581" s="331" t="str">
        <f>IF(COUNT(BJ548,O587)=2,ROUND(BJ548*O587/SUM(O579:O588),#REF!),"")</f>
        <v/>
      </c>
      <c r="BK581" s="331" t="str">
        <f>IF(COUNT(BK548,P587)=2,ROUND(BK548*P587/SUM(P579:P588),#REF!),"")</f>
        <v/>
      </c>
      <c r="BL581" s="331" t="str">
        <f>IF(COUNT(BL548,Q587)=2,ROUND(BL548*Q587/SUM(Q579:Q588),#REF!),"")</f>
        <v/>
      </c>
      <c r="BM581" s="331" t="str">
        <f>IF(COUNT(BM548,R587)=2,ROUND(BM548*R587/SUM(R579:R588),#REF!),"")</f>
        <v/>
      </c>
      <c r="BN581" s="331" t="str">
        <f>IF(COUNT(BN548,S587)=2,ROUND(BN548*S587/SUM(S579:S588),#REF!),"")</f>
        <v/>
      </c>
      <c r="BO581" s="331" t="str">
        <f>IF(COUNT(BO548,T587)=2,ROUND(BO548*T587/SUM(T579:T588),#REF!),"")</f>
        <v/>
      </c>
      <c r="BP581" s="331" t="str">
        <f>IF(COUNT(BP548,U587)=2,ROUND(BP548*U587/SUM(U579:U588),#REF!),"")</f>
        <v/>
      </c>
      <c r="BQ581" s="331" t="str">
        <f>IF(COUNT(BQ548,V587)=2,ROUND(BQ548*V587/SUM(V579:V588),#REF!),"")</f>
        <v/>
      </c>
      <c r="BR581" s="331" t="str">
        <f>IF(COUNT(BR548,W587)=2,ROUND(BR548*W587/SUM(W579:W588),#REF!),"")</f>
        <v/>
      </c>
      <c r="BS581" s="569" t="e">
        <f>IF(#REF!="発電事業者","送電電力（MW）","受電電力（MW）")</f>
        <v>#REF!</v>
      </c>
      <c r="BT581" s="569"/>
      <c r="BU581" s="569"/>
      <c r="BV581" s="333" t="s">
        <v>171</v>
      </c>
      <c r="BW581" s="580"/>
      <c r="BX581" s="580"/>
      <c r="BY581" s="331" t="str">
        <f>IF(COUNT(BY548,X587)=2,ROUND(BY548*X587/SUM(X579:X588),#REF!),"")</f>
        <v/>
      </c>
      <c r="BZ581" s="331" t="str">
        <f>IF(COUNT(BZ548,Y587)=2,ROUND(BZ548*Y587/SUM(Y579:Y588),#REF!),"")</f>
        <v/>
      </c>
      <c r="CA581" s="331" t="str">
        <f>IF(COUNT(CA548,Z587)=2,ROUND(CA548*Z587/SUM(Z579:Z588),#REF!),"")</f>
        <v/>
      </c>
      <c r="CB581" s="331" t="str">
        <f>IF(COUNT(CB548,AA587)=2,ROUND(CB548*AA587/SUM(AA579:AA588),#REF!),"")</f>
        <v/>
      </c>
      <c r="CC581" s="331" t="str">
        <f>IF(COUNT(CC548,AB587)=2,ROUND(CC548*AB587/SUM(AB579:AB588),#REF!),"")</f>
        <v/>
      </c>
      <c r="CD581" s="331" t="str">
        <f>IF(COUNT(CD548,AC587)=2,ROUND(CD548*AC587/SUM(AC579:AC588),#REF!),"")</f>
        <v/>
      </c>
      <c r="CE581" s="331" t="str">
        <f>IF(COUNT(CE548,AD587)=2,ROUND(CE548*AD587/SUM(AD579:AD588),#REF!),"")</f>
        <v/>
      </c>
      <c r="CF581" s="331" t="str">
        <f>IF(COUNT(CF548,AE587)=2,ROUND(CF548*AE587/SUM(AE579:AE588),#REF!),"")</f>
        <v/>
      </c>
      <c r="CG581" s="331" t="str">
        <f>IF(COUNT(CG548,AF587)=2,ROUND(CG548*AF587/SUM(AF579:AF588),#REF!),"")</f>
        <v/>
      </c>
      <c r="CH581" s="563" t="s">
        <v>118</v>
      </c>
      <c r="CI581" s="563"/>
      <c r="CJ581" s="563"/>
      <c r="CK581" s="563"/>
      <c r="CL581" s="563"/>
      <c r="CM581" s="563"/>
      <c r="CN581" s="563"/>
      <c r="CO581" s="563"/>
      <c r="CP581" s="563"/>
      <c r="CQ581" s="563"/>
    </row>
    <row r="582" spans="3:95" s="243" customFormat="1" ht="13.5" customHeight="1">
      <c r="C582" s="568"/>
      <c r="D582" s="568"/>
      <c r="E582" s="332"/>
      <c r="F582" s="569" t="str">
        <f t="shared" ca="1" si="37"/>
        <v/>
      </c>
      <c r="G582" s="569"/>
      <c r="H582" s="569"/>
      <c r="I582" s="333" t="str">
        <f>IF(E582="","",E543)</f>
        <v/>
      </c>
      <c r="J582" s="569" t="e">
        <f>J577&amp;"４"</f>
        <v>#REF!</v>
      </c>
      <c r="K582" s="569"/>
      <c r="L582" s="308"/>
      <c r="M582" s="308"/>
      <c r="N582" s="308"/>
      <c r="O582" s="308"/>
      <c r="P582" s="308"/>
      <c r="Q582" s="308"/>
      <c r="R582" s="308"/>
      <c r="S582" s="308"/>
      <c r="T582" s="308"/>
      <c r="U582" s="308"/>
      <c r="V582" s="308"/>
      <c r="W582" s="308"/>
      <c r="X582" s="308"/>
      <c r="Y582" s="308"/>
      <c r="Z582" s="308"/>
      <c r="AA582" s="308"/>
      <c r="AB582" s="308"/>
      <c r="AC582" s="308"/>
      <c r="AD582" s="308"/>
      <c r="AE582" s="308"/>
      <c r="AF582" s="308"/>
      <c r="AG582" s="570"/>
      <c r="AH582" s="570"/>
      <c r="AI582" s="570"/>
      <c r="AJ582" s="570"/>
      <c r="AK582" s="570"/>
      <c r="AL582" s="570"/>
      <c r="AM582" s="570"/>
      <c r="AN582" s="570"/>
      <c r="AO582" s="570"/>
      <c r="AP582" s="570"/>
      <c r="AR582" s="571" t="b">
        <f t="shared" si="36"/>
        <v>0</v>
      </c>
      <c r="AS582" s="571"/>
      <c r="AT582" s="571"/>
      <c r="AU582" s="282" t="s">
        <v>160</v>
      </c>
      <c r="AV582" s="275"/>
      <c r="AX582" s="569"/>
      <c r="AY582" s="569"/>
      <c r="AZ582" s="588"/>
      <c r="BA582" s="590"/>
      <c r="BB582" s="590"/>
      <c r="BC582" s="590"/>
      <c r="BD582" s="588"/>
      <c r="BE582" s="583"/>
      <c r="BF582" s="584"/>
      <c r="BG582" s="259"/>
      <c r="BH582" s="259"/>
      <c r="BI582" s="259"/>
      <c r="BJ582" s="259"/>
      <c r="BK582" s="259"/>
      <c r="BL582" s="259"/>
      <c r="BM582" s="259"/>
      <c r="BN582" s="259"/>
      <c r="BO582" s="259"/>
      <c r="BP582" s="259"/>
      <c r="BQ582" s="259"/>
      <c r="BR582" s="259"/>
      <c r="BS582" s="569"/>
      <c r="BT582" s="569"/>
      <c r="BU582" s="569"/>
      <c r="BV582" s="333" t="s">
        <v>172</v>
      </c>
      <c r="BW582" s="581"/>
      <c r="BX582" s="581"/>
      <c r="BY582" s="331" t="str">
        <f>IF(COUNT(BY549,X587)=2,ROUND(BY549*X587/SUM(X579:X588),#REF!),"")</f>
        <v/>
      </c>
      <c r="BZ582" s="331" t="str">
        <f>IF(COUNT(BZ549,Y587)=2,ROUND(BZ549*Y587/SUM(Y579:Y588),#REF!),"")</f>
        <v/>
      </c>
      <c r="CA582" s="331" t="str">
        <f>IF(COUNT(CA549,Z587)=2,ROUND(CA549*Z587/SUM(Z579:Z588),#REF!),"")</f>
        <v/>
      </c>
      <c r="CB582" s="331" t="str">
        <f>IF(COUNT(CB549,AA587)=2,ROUND(CB549*AA587/SUM(AA579:AA588),#REF!),"")</f>
        <v/>
      </c>
      <c r="CC582" s="331" t="str">
        <f>IF(COUNT(CC549,AB587)=2,ROUND(CC549*AB587/SUM(AB579:AB588),#REF!),"")</f>
        <v/>
      </c>
      <c r="CD582" s="331" t="str">
        <f>IF(COUNT(CD549,AC587)=2,ROUND(CD549*AC587/SUM(AC579:AC588),#REF!),"")</f>
        <v/>
      </c>
      <c r="CE582" s="331" t="str">
        <f>IF(COUNT(CE549,AD587)=2,ROUND(CE549*AD587/SUM(AD579:AD588),#REF!),"")</f>
        <v/>
      </c>
      <c r="CF582" s="331" t="str">
        <f>IF(COUNT(CF549,AE587)=2,ROUND(CF549*AE587/SUM(AE579:AE588),#REF!),"")</f>
        <v/>
      </c>
      <c r="CG582" s="331" t="str">
        <f>IF(COUNT(CG549,AF587)=2,ROUND(CG549*AF587/SUM(AF579:AF588),#REF!),"")</f>
        <v/>
      </c>
      <c r="CH582" s="564" t="str">
        <f>IF(CH581="","",CH581)</f>
        <v>地熱</v>
      </c>
      <c r="CI582" s="564"/>
      <c r="CJ582" s="564"/>
      <c r="CK582" s="564"/>
      <c r="CL582" s="564"/>
      <c r="CM582" s="564"/>
      <c r="CN582" s="564"/>
      <c r="CO582" s="564"/>
      <c r="CP582" s="564"/>
      <c r="CQ582" s="564"/>
    </row>
    <row r="583" spans="3:95" s="243" customFormat="1" ht="13.5" customHeight="1">
      <c r="C583" s="568"/>
      <c r="D583" s="568"/>
      <c r="E583" s="332"/>
      <c r="F583" s="569" t="str">
        <f t="shared" ca="1" si="37"/>
        <v/>
      </c>
      <c r="G583" s="569"/>
      <c r="H583" s="569"/>
      <c r="I583" s="333" t="str">
        <f>IF(E583="","",E543)</f>
        <v/>
      </c>
      <c r="J583" s="569" t="e">
        <f>J577&amp;"５"</f>
        <v>#REF!</v>
      </c>
      <c r="K583" s="569"/>
      <c r="L583" s="308"/>
      <c r="M583" s="308"/>
      <c r="N583" s="308"/>
      <c r="O583" s="308"/>
      <c r="P583" s="308"/>
      <c r="Q583" s="308"/>
      <c r="R583" s="308"/>
      <c r="S583" s="308"/>
      <c r="T583" s="308"/>
      <c r="U583" s="308"/>
      <c r="V583" s="308"/>
      <c r="W583" s="308"/>
      <c r="X583" s="308"/>
      <c r="Y583" s="308"/>
      <c r="Z583" s="308"/>
      <c r="AA583" s="308"/>
      <c r="AB583" s="308"/>
      <c r="AC583" s="308"/>
      <c r="AD583" s="308"/>
      <c r="AE583" s="308"/>
      <c r="AF583" s="308"/>
      <c r="AG583" s="570"/>
      <c r="AH583" s="570"/>
      <c r="AI583" s="570"/>
      <c r="AJ583" s="570"/>
      <c r="AK583" s="570"/>
      <c r="AL583" s="570"/>
      <c r="AM583" s="570"/>
      <c r="AN583" s="570"/>
      <c r="AO583" s="570"/>
      <c r="AP583" s="570"/>
      <c r="AR583" s="571" t="b">
        <f t="shared" si="36"/>
        <v>0</v>
      </c>
      <c r="AS583" s="571"/>
      <c r="AT583" s="571"/>
      <c r="AU583" s="282" t="s">
        <v>160</v>
      </c>
      <c r="AV583" s="275"/>
      <c r="AX583" s="569"/>
      <c r="AY583" s="569"/>
      <c r="AZ583" s="589"/>
      <c r="BA583" s="590"/>
      <c r="BB583" s="590"/>
      <c r="BC583" s="590"/>
      <c r="BD583" s="589"/>
      <c r="BE583" s="585" t="e">
        <f>IF(#REF!="発電事業者","月間送電電力量（GWh）","月間受電電力量（GWh）")</f>
        <v>#REF!</v>
      </c>
      <c r="BF583" s="586"/>
      <c r="BG583" s="331" t="str">
        <f>IF(COUNT(BG550,L587)=2,ROUND(BG550*L587/SUM(L579:L588),#REF!),"")</f>
        <v/>
      </c>
      <c r="BH583" s="331" t="str">
        <f>IF(COUNT(BH550,M587)=2,ROUND(BH550*M587/SUM(M579:M588),#REF!),"")</f>
        <v/>
      </c>
      <c r="BI583" s="331" t="str">
        <f>IF(COUNT(BI550,N587)=2,ROUND(BI550*N587/SUM(N579:N588),#REF!),"")</f>
        <v/>
      </c>
      <c r="BJ583" s="331" t="str">
        <f>IF(COUNT(BJ550,O587)=2,ROUND(BJ550*O587/SUM(O579:O588),#REF!),"")</f>
        <v/>
      </c>
      <c r="BK583" s="331" t="str">
        <f>IF(COUNT(BK550,P587)=2,ROUND(BK550*P587/SUM(P579:P588),#REF!),"")</f>
        <v/>
      </c>
      <c r="BL583" s="331" t="str">
        <f>IF(COUNT(BL550,Q587)=2,ROUND(BL550*Q587/SUM(Q579:Q588),#REF!),"")</f>
        <v/>
      </c>
      <c r="BM583" s="331" t="str">
        <f>IF(COUNT(BM550,R587)=2,ROUND(BM550*R587/SUM(R579:R588),#REF!),"")</f>
        <v/>
      </c>
      <c r="BN583" s="331" t="str">
        <f>IF(COUNT(BN550,S587)=2,ROUND(BN550*S587/SUM(S579:S588),#REF!),"")</f>
        <v/>
      </c>
      <c r="BO583" s="331" t="str">
        <f>IF(COUNT(BO550,T587)=2,ROUND(BO550*T587/SUM(T579:T588),#REF!),"")</f>
        <v/>
      </c>
      <c r="BP583" s="331" t="str">
        <f>IF(COUNT(BP550,U587)=2,ROUND(BP550*U587/SUM(U579:U588),#REF!),"")</f>
        <v/>
      </c>
      <c r="BQ583" s="331" t="str">
        <f>IF(COUNT(BQ550,V587)=2,ROUND(BQ550*V587/SUM(V579:V588),#REF!),"")</f>
        <v/>
      </c>
      <c r="BR583" s="331" t="str">
        <f>IF(COUNT(BR550,W587)=2,ROUND(BR550*W587/SUM(W579:W588),#REF!),"")</f>
        <v/>
      </c>
      <c r="BS583" s="569" t="e">
        <f>IF(#REF!="発電事業者","年間送電電力量（GWh）","年間受電電力量（GWh）")</f>
        <v>#REF!</v>
      </c>
      <c r="BT583" s="569"/>
      <c r="BU583" s="569"/>
      <c r="BV583" s="333" t="s">
        <v>25</v>
      </c>
      <c r="BW583" s="582"/>
      <c r="BX583" s="582"/>
      <c r="BY583" s="331" t="str">
        <f>IF(COUNT(BY550,X587)=2,ROUND(BY550*X587/SUM(X579:X588),#REF!),"")</f>
        <v/>
      </c>
      <c r="BZ583" s="331" t="str">
        <f>IF(COUNT(BZ550,Y587)=2,ROUND(BZ550*Y587/SUM(Y579:Y588),#REF!),"")</f>
        <v/>
      </c>
      <c r="CA583" s="331" t="str">
        <f>IF(COUNT(CA550,Z587)=2,ROUND(CA550*Z587/SUM(Z579:Z588),#REF!),"")</f>
        <v/>
      </c>
      <c r="CB583" s="331" t="str">
        <f>IF(COUNT(CB550,AA587)=2,ROUND(CB550*AA587/SUM(AA579:AA588),#REF!),"")</f>
        <v/>
      </c>
      <c r="CC583" s="331" t="str">
        <f>IF(COUNT(CC550,AB587)=2,ROUND(CC550*AB587/SUM(AB579:AB588),#REF!),"")</f>
        <v/>
      </c>
      <c r="CD583" s="331" t="str">
        <f>IF(COUNT(CD550,AC587)=2,ROUND(CD550*AC587/SUM(AC579:AC588),#REF!),"")</f>
        <v/>
      </c>
      <c r="CE583" s="331" t="str">
        <f>IF(COUNT(CE550,AD587)=2,ROUND(CE550*AD587/SUM(AD579:AD588),#REF!),"")</f>
        <v/>
      </c>
      <c r="CF583" s="331" t="str">
        <f>IF(COUNT(CF550,AE587)=2,ROUND(CF550*AE587/SUM(AE579:AE588),#REF!),"")</f>
        <v/>
      </c>
      <c r="CG583" s="331" t="str">
        <f>IF(COUNT(CG550,AF587)=2,ROUND(CG550*AF587/SUM(AF579:AF588),#REF!),"")</f>
        <v/>
      </c>
      <c r="CH583" s="565" t="str">
        <f>IF(COUNTA(AG587)=0,"",AG587)</f>
        <v/>
      </c>
      <c r="CI583" s="565"/>
      <c r="CJ583" s="565"/>
      <c r="CK583" s="565"/>
      <c r="CL583" s="565"/>
      <c r="CM583" s="565"/>
      <c r="CN583" s="565"/>
      <c r="CO583" s="565"/>
      <c r="CP583" s="565"/>
      <c r="CQ583" s="565"/>
    </row>
    <row r="584" spans="3:95" s="243" customFormat="1" ht="13.5" customHeight="1">
      <c r="C584" s="568"/>
      <c r="D584" s="568"/>
      <c r="E584" s="332"/>
      <c r="F584" s="569" t="str">
        <f t="shared" ca="1" si="37"/>
        <v/>
      </c>
      <c r="G584" s="569"/>
      <c r="H584" s="569"/>
      <c r="I584" s="333" t="str">
        <f>IF(E584="","",E543)</f>
        <v/>
      </c>
      <c r="J584" s="569" t="e">
        <f>J577&amp;"６"</f>
        <v>#REF!</v>
      </c>
      <c r="K584" s="569"/>
      <c r="L584" s="308"/>
      <c r="M584" s="308"/>
      <c r="N584" s="308"/>
      <c r="O584" s="308"/>
      <c r="P584" s="308"/>
      <c r="Q584" s="308"/>
      <c r="R584" s="308"/>
      <c r="S584" s="308"/>
      <c r="T584" s="308"/>
      <c r="U584" s="308"/>
      <c r="V584" s="308"/>
      <c r="W584" s="308"/>
      <c r="X584" s="308"/>
      <c r="Y584" s="308"/>
      <c r="Z584" s="308"/>
      <c r="AA584" s="308"/>
      <c r="AB584" s="308"/>
      <c r="AC584" s="308"/>
      <c r="AD584" s="308"/>
      <c r="AE584" s="308"/>
      <c r="AF584" s="308"/>
      <c r="AG584" s="570"/>
      <c r="AH584" s="570"/>
      <c r="AI584" s="570"/>
      <c r="AJ584" s="570"/>
      <c r="AK584" s="570"/>
      <c r="AL584" s="570"/>
      <c r="AM584" s="570"/>
      <c r="AN584" s="570"/>
      <c r="AO584" s="570"/>
      <c r="AP584" s="570"/>
      <c r="AR584" s="571" t="b">
        <f t="shared" si="36"/>
        <v>0</v>
      </c>
      <c r="AS584" s="571"/>
      <c r="AT584" s="571"/>
      <c r="AU584" s="282" t="s">
        <v>160</v>
      </c>
      <c r="AV584" s="275"/>
      <c r="AX584" s="569" t="str">
        <f>IF(C588="","",C588)</f>
        <v>自者保有電源</v>
      </c>
      <c r="AY584" s="569"/>
      <c r="AZ584" s="587" t="str">
        <f>IF(E588="","",E588)</f>
        <v/>
      </c>
      <c r="BA584" s="590" t="str">
        <f>IF(F588="","",F588)</f>
        <v/>
      </c>
      <c r="BB584" s="590"/>
      <c r="BC584" s="590"/>
      <c r="BD584" s="587" t="str">
        <f>IF(I588="","",I588)</f>
        <v/>
      </c>
      <c r="BE584" s="578" t="e">
        <f>IF(#REF!="発電事業者","送電電力（MW）","受電電力（MW）")</f>
        <v>#REF!</v>
      </c>
      <c r="BF584" s="579"/>
      <c r="BG584" s="331" t="str">
        <f>IF(COUNT(BG548,L588)=2,ROUND(BG548*L588/SUM(L579:L588),#REF!),"")</f>
        <v/>
      </c>
      <c r="BH584" s="331" t="str">
        <f>IF(COUNT(BH548,M588)=2,ROUND(BH548*M588/SUM(M579:M588),#REF!),"")</f>
        <v/>
      </c>
      <c r="BI584" s="331" t="str">
        <f>IF(COUNT(BI548,N588)=2,ROUND(BI548*N588/SUM(N579:N588),#REF!),"")</f>
        <v/>
      </c>
      <c r="BJ584" s="331" t="str">
        <f>IF(COUNT(BJ548,O588)=2,ROUND(BJ548*O588/SUM(O579:O588),#REF!),"")</f>
        <v/>
      </c>
      <c r="BK584" s="331" t="str">
        <f>IF(COUNT(BK548,P588)=2,ROUND(BK548*P588/SUM(P579:P588),#REF!),"")</f>
        <v/>
      </c>
      <c r="BL584" s="331" t="str">
        <f>IF(COUNT(BL548,Q588)=2,ROUND(BL548*Q588/SUM(Q579:Q588),#REF!),"")</f>
        <v/>
      </c>
      <c r="BM584" s="331" t="str">
        <f>IF(COUNT(BM548,R588)=2,ROUND(BM548*R588/SUM(R579:R588),#REF!),"")</f>
        <v/>
      </c>
      <c r="BN584" s="331" t="str">
        <f>IF(COUNT(BN548,S588)=2,ROUND(BN548*S588/SUM(S579:S588),#REF!),"")</f>
        <v/>
      </c>
      <c r="BO584" s="331" t="str">
        <f>IF(COUNT(BO548,T588)=2,ROUND(BO548*T588/SUM(T579:T588),#REF!),"")</f>
        <v/>
      </c>
      <c r="BP584" s="331" t="str">
        <f>IF(COUNT(BP548,U588)=2,ROUND(BP548*U588/SUM(U579:U588),#REF!),"")</f>
        <v/>
      </c>
      <c r="BQ584" s="331" t="str">
        <f>IF(COUNT(BQ548,V588)=2,ROUND(BQ548*V588/SUM(V579:V588),#REF!),"")</f>
        <v/>
      </c>
      <c r="BR584" s="331" t="str">
        <f>IF(COUNT(BR548,W588)=2,ROUND(BR548*W588/SUM(W579:W588),#REF!),"")</f>
        <v/>
      </c>
      <c r="BS584" s="569" t="e">
        <f>IF(#REF!="発電事業者","送電電力（MW）","受電電力（MW）")</f>
        <v>#REF!</v>
      </c>
      <c r="BT584" s="569"/>
      <c r="BU584" s="569"/>
      <c r="BV584" s="333" t="s">
        <v>171</v>
      </c>
      <c r="BW584" s="355" t="str">
        <f>IF(F576=0,IF(COUNT(BW548,I588)=2,ROUND(BW548*I588/100,#REF!),""),IF(COUNT(BW548,I588)=2,ROUND(BW548*I588/L551,#REF!),""))</f>
        <v/>
      </c>
      <c r="BX584" s="580"/>
      <c r="BY584" s="331" t="str">
        <f>IF(COUNT(BY548,X588)=2,ROUND(BY548*X588/SUM(X579:X588),#REF!),"")</f>
        <v/>
      </c>
      <c r="BZ584" s="331" t="str">
        <f>IF(COUNT(BZ548,Y588)=2,ROUND(BZ548*Y588/SUM(Y579:Y588),#REF!),"")</f>
        <v/>
      </c>
      <c r="CA584" s="331" t="str">
        <f>IF(COUNT(CA548,Z588)=2,ROUND(CA548*Z588/SUM(Z579:Z588),#REF!),"")</f>
        <v/>
      </c>
      <c r="CB584" s="331" t="str">
        <f>IF(COUNT(CB548,AA588)=2,ROUND(CB548*AA588/SUM(AA579:AA588),#REF!),"")</f>
        <v/>
      </c>
      <c r="CC584" s="331" t="str">
        <f>IF(COUNT(CC548,AB588)=2,ROUND(CC548*AB588/SUM(AB579:AB588),#REF!),"")</f>
        <v/>
      </c>
      <c r="CD584" s="331" t="str">
        <f>IF(COUNT(CD548,AC588)=2,ROUND(CD548*AC588/SUM(AC579:AC588),#REF!),"")</f>
        <v/>
      </c>
      <c r="CE584" s="331" t="str">
        <f>IF(COUNT(CE548,AD588)=2,ROUND(CE548*AD588/SUM(AD579:AD588),#REF!),"")</f>
        <v/>
      </c>
      <c r="CF584" s="331" t="str">
        <f>IF(COUNT(CF548,AE588)=2,ROUND(CF548*AE588/SUM(AE579:AE588),#REF!),"")</f>
        <v/>
      </c>
      <c r="CG584" s="331" t="str">
        <f>IF(COUNT(CG548,AF588)=2,ROUND(CG548*AF588/SUM(AF579:AF588),#REF!),"")</f>
        <v/>
      </c>
      <c r="CH584" s="563" t="s">
        <v>118</v>
      </c>
      <c r="CI584" s="563"/>
      <c r="CJ584" s="563"/>
      <c r="CK584" s="563"/>
      <c r="CL584" s="563"/>
      <c r="CM584" s="563"/>
      <c r="CN584" s="563"/>
      <c r="CO584" s="563"/>
      <c r="CP584" s="563"/>
      <c r="CQ584" s="563"/>
    </row>
    <row r="585" spans="3:95" s="243" customFormat="1" ht="13.5" customHeight="1">
      <c r="C585" s="568"/>
      <c r="D585" s="568"/>
      <c r="E585" s="332"/>
      <c r="F585" s="569" t="str">
        <f t="shared" ca="1" si="37"/>
        <v/>
      </c>
      <c r="G585" s="569"/>
      <c r="H585" s="569"/>
      <c r="I585" s="333" t="str">
        <f>IF(E585="","",E543)</f>
        <v/>
      </c>
      <c r="J585" s="569" t="e">
        <f>J577&amp;"７"</f>
        <v>#REF!</v>
      </c>
      <c r="K585" s="569"/>
      <c r="L585" s="308"/>
      <c r="M585" s="308"/>
      <c r="N585" s="308"/>
      <c r="O585" s="308"/>
      <c r="P585" s="308"/>
      <c r="Q585" s="308"/>
      <c r="R585" s="308"/>
      <c r="S585" s="308"/>
      <c r="T585" s="308"/>
      <c r="U585" s="308"/>
      <c r="V585" s="308"/>
      <c r="W585" s="308"/>
      <c r="X585" s="308"/>
      <c r="Y585" s="308"/>
      <c r="Z585" s="308"/>
      <c r="AA585" s="308"/>
      <c r="AB585" s="308"/>
      <c r="AC585" s="308"/>
      <c r="AD585" s="308"/>
      <c r="AE585" s="308"/>
      <c r="AF585" s="308"/>
      <c r="AG585" s="570"/>
      <c r="AH585" s="570"/>
      <c r="AI585" s="570"/>
      <c r="AJ585" s="570"/>
      <c r="AK585" s="570"/>
      <c r="AL585" s="570"/>
      <c r="AM585" s="570"/>
      <c r="AN585" s="570"/>
      <c r="AO585" s="570"/>
      <c r="AP585" s="570"/>
      <c r="AR585" s="571" t="b">
        <f t="shared" si="36"/>
        <v>0</v>
      </c>
      <c r="AS585" s="571"/>
      <c r="AT585" s="571"/>
      <c r="AU585" s="282" t="s">
        <v>160</v>
      </c>
      <c r="AV585" s="275"/>
      <c r="AX585" s="569"/>
      <c r="AY585" s="569"/>
      <c r="AZ585" s="588"/>
      <c r="BA585" s="590"/>
      <c r="BB585" s="590"/>
      <c r="BC585" s="590"/>
      <c r="BD585" s="588"/>
      <c r="BE585" s="583"/>
      <c r="BF585" s="584"/>
      <c r="BG585" s="259"/>
      <c r="BH585" s="259"/>
      <c r="BI585" s="259"/>
      <c r="BJ585" s="259"/>
      <c r="BK585" s="259"/>
      <c r="BL585" s="259"/>
      <c r="BM585" s="259"/>
      <c r="BN585" s="259"/>
      <c r="BO585" s="259"/>
      <c r="BP585" s="259"/>
      <c r="BQ585" s="259"/>
      <c r="BR585" s="259"/>
      <c r="BS585" s="569"/>
      <c r="BT585" s="569"/>
      <c r="BU585" s="569"/>
      <c r="BV585" s="333" t="s">
        <v>172</v>
      </c>
      <c r="BW585" s="355" t="str">
        <f>IF(F576=0,IF(COUNT(BW549,F588)=2,ROUND(BW549*F588/100,#REF!),""),IF(COUNT(BW549,F588)=2,ROUND(BW549*F588/Q549,#REF!),""))</f>
        <v/>
      </c>
      <c r="BX585" s="581"/>
      <c r="BY585" s="331" t="str">
        <f>IF(COUNT(BY549,X588)=2,ROUND(BY549*X588/SUM(X579:X588),#REF!),"")</f>
        <v/>
      </c>
      <c r="BZ585" s="331" t="str">
        <f>IF(COUNT(BZ549,Y588)=2,ROUND(BZ549*Y588/SUM(Y579:Y588),#REF!),"")</f>
        <v/>
      </c>
      <c r="CA585" s="331" t="str">
        <f>IF(COUNT(CA549,Z588)=2,ROUND(CA549*Z588/SUM(Z579:Z588),#REF!),"")</f>
        <v/>
      </c>
      <c r="CB585" s="331" t="str">
        <f>IF(COUNT(CB549,AA588)=2,ROUND(CB549*AA588/SUM(AA579:AA588),#REF!),"")</f>
        <v/>
      </c>
      <c r="CC585" s="331" t="str">
        <f>IF(COUNT(CC549,AB588)=2,ROUND(CC549*AB588/SUM(AB579:AB588),#REF!),"")</f>
        <v/>
      </c>
      <c r="CD585" s="331" t="str">
        <f>IF(COUNT(CD549,AC588)=2,ROUND(CD549*AC588/SUM(AC579:AC588),#REF!),"")</f>
        <v/>
      </c>
      <c r="CE585" s="331" t="str">
        <f>IF(COUNT(CE549,AD588)=2,ROUND(CE549*AD588/SUM(AD579:AD588),#REF!),"")</f>
        <v/>
      </c>
      <c r="CF585" s="331" t="str">
        <f>IF(COUNT(CF549,AE588)=2,ROUND(CF549*AE588/SUM(AE579:AE588),#REF!),"")</f>
        <v/>
      </c>
      <c r="CG585" s="331" t="str">
        <f>IF(COUNT(CG549,AF588)=2,ROUND(CG549*AF588/SUM(AF579:AF588),#REF!),"")</f>
        <v/>
      </c>
      <c r="CH585" s="564" t="str">
        <f>IF(CH584="","",CH584)</f>
        <v>地熱</v>
      </c>
      <c r="CI585" s="564"/>
      <c r="CJ585" s="564"/>
      <c r="CK585" s="564"/>
      <c r="CL585" s="564"/>
      <c r="CM585" s="564"/>
      <c r="CN585" s="564"/>
      <c r="CO585" s="564"/>
      <c r="CP585" s="564"/>
      <c r="CQ585" s="564"/>
    </row>
    <row r="586" spans="3:95" s="243" customFormat="1" ht="13.5" customHeight="1">
      <c r="C586" s="568"/>
      <c r="D586" s="568"/>
      <c r="E586" s="332"/>
      <c r="F586" s="569" t="str">
        <f t="shared" ca="1" si="37"/>
        <v/>
      </c>
      <c r="G586" s="569"/>
      <c r="H586" s="569"/>
      <c r="I586" s="333" t="str">
        <f>IF(E586="","",E543)</f>
        <v/>
      </c>
      <c r="J586" s="569" t="e">
        <f>J577&amp;"８"</f>
        <v>#REF!</v>
      </c>
      <c r="K586" s="569"/>
      <c r="L586" s="308"/>
      <c r="M586" s="308"/>
      <c r="N586" s="308"/>
      <c r="O586" s="308"/>
      <c r="P586" s="308"/>
      <c r="Q586" s="308"/>
      <c r="R586" s="308"/>
      <c r="S586" s="308"/>
      <c r="T586" s="308"/>
      <c r="U586" s="308"/>
      <c r="V586" s="308"/>
      <c r="W586" s="308"/>
      <c r="X586" s="308"/>
      <c r="Y586" s="308"/>
      <c r="Z586" s="308"/>
      <c r="AA586" s="308"/>
      <c r="AB586" s="308"/>
      <c r="AC586" s="308"/>
      <c r="AD586" s="308"/>
      <c r="AE586" s="308"/>
      <c r="AF586" s="308"/>
      <c r="AG586" s="570"/>
      <c r="AH586" s="570"/>
      <c r="AI586" s="570"/>
      <c r="AJ586" s="570"/>
      <c r="AK586" s="570"/>
      <c r="AL586" s="570"/>
      <c r="AM586" s="570"/>
      <c r="AN586" s="570"/>
      <c r="AO586" s="570"/>
      <c r="AP586" s="570"/>
      <c r="AR586" s="571" t="b">
        <f t="shared" si="36"/>
        <v>0</v>
      </c>
      <c r="AS586" s="571"/>
      <c r="AT586" s="571"/>
      <c r="AU586" s="282" t="s">
        <v>160</v>
      </c>
      <c r="AV586" s="257"/>
      <c r="AX586" s="569"/>
      <c r="AY586" s="569"/>
      <c r="AZ586" s="589"/>
      <c r="BA586" s="590"/>
      <c r="BB586" s="590"/>
      <c r="BC586" s="590"/>
      <c r="BD586" s="589"/>
      <c r="BE586" s="585" t="e">
        <f>IF(#REF!="発電事業者","月間送電電力量（GWh）","月間受電電力量（GWh）")</f>
        <v>#REF!</v>
      </c>
      <c r="BF586" s="586"/>
      <c r="BG586" s="297" t="str">
        <f>IF(COUNT(BG550,L588)=2,ROUND(BG550*L588/SUM(L579:L588),#REF!),"")</f>
        <v/>
      </c>
      <c r="BH586" s="297" t="str">
        <f>IF(COUNT(BH550,M588)=2,ROUND(BH550*M588/SUM(M579:M588),#REF!),"")</f>
        <v/>
      </c>
      <c r="BI586" s="297" t="str">
        <f>IF(COUNT(BI550,N588)=2,ROUND(BI550*N588/SUM(N579:N588),#REF!),"")</f>
        <v/>
      </c>
      <c r="BJ586" s="297" t="str">
        <f>IF(COUNT(BJ550,O588)=2,ROUND(BJ550*O588/SUM(O579:O588),#REF!),"")</f>
        <v/>
      </c>
      <c r="BK586" s="297" t="str">
        <f>IF(COUNT(BK550,P588)=2,ROUND(BK550*P588/SUM(P579:P588),#REF!),"")</f>
        <v/>
      </c>
      <c r="BL586" s="297" t="str">
        <f>IF(COUNT(BL550,Q588)=2,ROUND(BL550*Q588/SUM(Q579:Q588),#REF!),"")</f>
        <v/>
      </c>
      <c r="BM586" s="297" t="str">
        <f>IF(COUNT(BM550,R588)=2,ROUND(BM550*R588/SUM(R579:R588),#REF!),"")</f>
        <v/>
      </c>
      <c r="BN586" s="297" t="str">
        <f>IF(COUNT(BN550,S588)=2,ROUND(BN550*S588/SUM(S579:S588),#REF!),"")</f>
        <v/>
      </c>
      <c r="BO586" s="297" t="str">
        <f>IF(COUNT(BO550,T588)=2,ROUND(BO550*T588/SUM(T579:T588),#REF!),"")</f>
        <v/>
      </c>
      <c r="BP586" s="297" t="str">
        <f>IF(COUNT(BP550,U588)=2,ROUND(BP550*U588/SUM(U579:U588),#REF!),"")</f>
        <v/>
      </c>
      <c r="BQ586" s="297" t="str">
        <f>IF(COUNT(BQ550,V588)=2,ROUND(BQ550*V588/SUM(V579:V588),#REF!),"")</f>
        <v/>
      </c>
      <c r="BR586" s="297" t="str">
        <f>IF(COUNT(BR550,W588)=2,ROUND(BR550*W588/SUM(W579:W588),#REF!),"")</f>
        <v/>
      </c>
      <c r="BS586" s="569" t="e">
        <f>IF(#REF!="発電事業者","年間送電電力量（GWh）","年間受電電力量（GWh）")</f>
        <v>#REF!</v>
      </c>
      <c r="BT586" s="569"/>
      <c r="BU586" s="569"/>
      <c r="BV586" s="333" t="s">
        <v>25</v>
      </c>
      <c r="BW586" s="352"/>
      <c r="BX586" s="582"/>
      <c r="BY586" s="297" t="str">
        <f>IF(COUNT(BY550,X588)=2,ROUND(BY550*X588/SUM(X579:X588),#REF!),"")</f>
        <v/>
      </c>
      <c r="BZ586" s="297" t="str">
        <f>IF(COUNT(BZ550,Y588)=2,ROUND(BZ550*Y588/SUM(Y579:Y588),#REF!),"")</f>
        <v/>
      </c>
      <c r="CA586" s="297" t="str">
        <f>IF(COUNT(CA550,Z588)=2,ROUND(CA550*Z588/SUM(Z579:Z588),#REF!),"")</f>
        <v/>
      </c>
      <c r="CB586" s="297" t="str">
        <f>IF(COUNT(CB550,AA588)=2,ROUND(CB550*AA588/SUM(AA579:AA588),#REF!),"")</f>
        <v/>
      </c>
      <c r="CC586" s="297" t="str">
        <f>IF(COUNT(CC550,AB588)=2,ROUND(CC550*AB588/SUM(AB579:AB588),#REF!),"")</f>
        <v/>
      </c>
      <c r="CD586" s="297" t="str">
        <f>IF(COUNT(CD550,AC588)=2,ROUND(CD550*AC588/SUM(AC579:AC588),#REF!),"")</f>
        <v/>
      </c>
      <c r="CE586" s="297" t="str">
        <f>IF(COUNT(CE550,AD588)=2,ROUND(CE550*AD588/SUM(AD579:AD588),#REF!),"")</f>
        <v/>
      </c>
      <c r="CF586" s="297" t="str">
        <f>IF(COUNT(CF550,AE588)=2,ROUND(CF550*AE588/SUM(AE579:AE588),#REF!),"")</f>
        <v/>
      </c>
      <c r="CG586" s="297" t="str">
        <f>IF(COUNT(CG550,AF588)=2,ROUND(CG550*AF588/SUM(AF579:AF588),#REF!),"")</f>
        <v/>
      </c>
      <c r="CH586" s="565" t="str">
        <f>IF(COUNTA(AG588)=0,"",AG588)</f>
        <v/>
      </c>
      <c r="CI586" s="565"/>
      <c r="CJ586" s="565"/>
      <c r="CK586" s="565"/>
      <c r="CL586" s="565"/>
      <c r="CM586" s="565"/>
      <c r="CN586" s="565"/>
      <c r="CO586" s="565"/>
      <c r="CP586" s="565"/>
      <c r="CQ586" s="565"/>
    </row>
    <row r="587" spans="3:95" s="243" customFormat="1" ht="13.5" customHeight="1">
      <c r="C587" s="568"/>
      <c r="D587" s="568"/>
      <c r="E587" s="332"/>
      <c r="F587" s="569" t="str">
        <f t="shared" ca="1" si="37"/>
        <v/>
      </c>
      <c r="G587" s="569"/>
      <c r="H587" s="569"/>
      <c r="I587" s="333" t="str">
        <f>IF(E587="","",E543)</f>
        <v/>
      </c>
      <c r="J587" s="569" t="e">
        <f>J577&amp;"９"</f>
        <v>#REF!</v>
      </c>
      <c r="K587" s="569"/>
      <c r="L587" s="308"/>
      <c r="M587" s="308"/>
      <c r="N587" s="308"/>
      <c r="O587" s="308"/>
      <c r="P587" s="308"/>
      <c r="Q587" s="308"/>
      <c r="R587" s="308"/>
      <c r="S587" s="308"/>
      <c r="T587" s="308"/>
      <c r="U587" s="308"/>
      <c r="V587" s="308"/>
      <c r="W587" s="308"/>
      <c r="X587" s="308"/>
      <c r="Y587" s="308"/>
      <c r="Z587" s="308"/>
      <c r="AA587" s="308"/>
      <c r="AB587" s="308"/>
      <c r="AC587" s="308"/>
      <c r="AD587" s="308"/>
      <c r="AE587" s="308"/>
      <c r="AF587" s="308"/>
      <c r="AG587" s="570"/>
      <c r="AH587" s="570"/>
      <c r="AI587" s="570"/>
      <c r="AJ587" s="570"/>
      <c r="AK587" s="570"/>
      <c r="AL587" s="570"/>
      <c r="AM587" s="570"/>
      <c r="AN587" s="570"/>
      <c r="AO587" s="570"/>
      <c r="AP587" s="570"/>
      <c r="AR587" s="571" t="b">
        <f t="shared" si="36"/>
        <v>0</v>
      </c>
      <c r="AS587" s="571"/>
      <c r="AT587" s="571"/>
      <c r="AU587" s="282" t="s">
        <v>160</v>
      </c>
      <c r="AV587" s="275"/>
    </row>
    <row r="588" spans="3:95" s="243" customFormat="1" ht="13.5" customHeight="1">
      <c r="C588" s="572" t="s">
        <v>307</v>
      </c>
      <c r="D588" s="573"/>
      <c r="E588" s="353"/>
      <c r="F588" s="574"/>
      <c r="G588" s="575"/>
      <c r="H588" s="576"/>
      <c r="I588" s="354"/>
      <c r="J588" s="577"/>
      <c r="K588" s="577"/>
      <c r="L588" s="308"/>
      <c r="M588" s="308"/>
      <c r="N588" s="308"/>
      <c r="O588" s="308"/>
      <c r="P588" s="308"/>
      <c r="Q588" s="308"/>
      <c r="R588" s="308"/>
      <c r="S588" s="308"/>
      <c r="T588" s="308"/>
      <c r="U588" s="308"/>
      <c r="V588" s="308"/>
      <c r="W588" s="308"/>
      <c r="X588" s="308"/>
      <c r="Y588" s="308"/>
      <c r="Z588" s="308"/>
      <c r="AA588" s="308"/>
      <c r="AB588" s="308"/>
      <c r="AC588" s="308"/>
      <c r="AD588" s="308"/>
      <c r="AE588" s="308"/>
      <c r="AF588" s="308"/>
      <c r="AG588" s="570"/>
      <c r="AH588" s="570"/>
      <c r="AI588" s="570"/>
      <c r="AJ588" s="570"/>
      <c r="AK588" s="570"/>
      <c r="AL588" s="570"/>
      <c r="AM588" s="570"/>
      <c r="AN588" s="570"/>
      <c r="AO588" s="570"/>
      <c r="AP588" s="570"/>
      <c r="AR588" s="571" t="b">
        <f t="shared" si="36"/>
        <v>0</v>
      </c>
      <c r="AS588" s="571"/>
      <c r="AT588" s="571"/>
      <c r="AU588" s="282" t="s">
        <v>160</v>
      </c>
    </row>
    <row r="589" spans="3:95" s="243" customFormat="1" ht="13.5" hidden="1" customHeight="1"/>
    <row r="590" spans="3:95" s="243" customFormat="1" ht="13.5" hidden="1" customHeight="1">
      <c r="AV590" s="268"/>
    </row>
    <row r="591" spans="3:95" s="243" customFormat="1" ht="13.5" hidden="1" customHeight="1">
      <c r="AV591" s="268"/>
    </row>
    <row r="592" spans="3:95" s="243" customFormat="1" ht="13.5" hidden="1" customHeight="1">
      <c r="AV592" s="268"/>
    </row>
    <row r="593" spans="3:100" s="243" customFormat="1" ht="13.5" hidden="1" customHeight="1">
      <c r="AV593" s="268"/>
    </row>
    <row r="594" spans="3:100" s="243" customFormat="1" ht="13.5" hidden="1" customHeight="1">
      <c r="AV594" s="268"/>
    </row>
    <row r="595" spans="3:100" s="243" customFormat="1" ht="13.5" hidden="1" customHeight="1">
      <c r="AV595" s="268"/>
    </row>
    <row r="596" spans="3:100" s="243" customFormat="1" ht="13.5" hidden="1" customHeight="1">
      <c r="AV596" s="268"/>
    </row>
    <row r="597" spans="3:100" s="243" customFormat="1" ht="13.5" hidden="1" customHeight="1">
      <c r="AV597" s="268"/>
    </row>
    <row r="598" spans="3:100" s="243" customFormat="1" ht="13.5" hidden="1" customHeight="1">
      <c r="AV598" s="268"/>
    </row>
    <row r="599" spans="3:100" s="243" customFormat="1" ht="13.5" hidden="1" customHeight="1">
      <c r="AV599" s="268"/>
    </row>
    <row r="600" spans="3:100" s="243" customFormat="1" ht="13.5" hidden="1" customHeight="1">
      <c r="AV600" s="268"/>
    </row>
    <row r="601" spans="3:100" s="243" customFormat="1" ht="13.5" hidden="1" customHeight="1">
      <c r="AV601" s="268"/>
    </row>
    <row r="602" spans="3:100" s="243" customFormat="1" ht="13.5" customHeight="1">
      <c r="AQ602" s="268"/>
      <c r="AR602" s="268"/>
      <c r="AS602" s="268"/>
      <c r="AT602" s="268"/>
      <c r="AU602" s="268"/>
    </row>
    <row r="603" spans="3:100" s="243" customFormat="1" ht="13.5" customHeight="1">
      <c r="C603" s="651" t="s">
        <v>8</v>
      </c>
      <c r="D603" s="651"/>
      <c r="E603" s="562" t="s">
        <v>113</v>
      </c>
      <c r="F603" s="562"/>
      <c r="G603" s="279"/>
    </row>
    <row r="604" spans="3:100" s="243" customFormat="1" ht="13.5" customHeight="1">
      <c r="C604" s="651"/>
      <c r="D604" s="651"/>
      <c r="E604" s="562"/>
      <c r="F604" s="562"/>
      <c r="G604" s="279"/>
      <c r="I604" s="244"/>
    </row>
    <row r="605" spans="3:100" s="243" customFormat="1" ht="13.5" customHeight="1">
      <c r="C605" s="235" t="s">
        <v>254</v>
      </c>
      <c r="D605" s="279"/>
      <c r="E605" s="279"/>
      <c r="F605" s="279"/>
      <c r="G605" s="279"/>
      <c r="I605" s="244"/>
      <c r="BC605" s="239" t="e">
        <f>IF(#REF!="発電事業者","算定結果　様式第３２第１表～第４表（保有電源新エネ欄他）","算定結果　様式第３２第１表・第２表（年度末電源構成・発電端電力量）")</f>
        <v>#REF!</v>
      </c>
      <c r="CT605" s="296" t="s">
        <v>114</v>
      </c>
      <c r="CV605" s="286" t="str">
        <f>IF(COUNT(H609:Z632)&gt;0,"○","")</f>
        <v/>
      </c>
    </row>
    <row r="606" spans="3:100" s="243" customFormat="1" ht="13.5" customHeight="1">
      <c r="C606" s="652"/>
      <c r="D606" s="653"/>
      <c r="E606" s="653"/>
      <c r="F606" s="653"/>
      <c r="G606" s="654"/>
      <c r="H606" s="594" t="str">
        <f>$H$66</f>
        <v>地熱</v>
      </c>
      <c r="I606" s="594"/>
      <c r="J606" s="594"/>
      <c r="K606" s="594"/>
      <c r="L606" s="594"/>
      <c r="M606" s="594"/>
      <c r="N606" s="594"/>
      <c r="O606" s="594"/>
      <c r="P606" s="594"/>
      <c r="Q606" s="594"/>
      <c r="R606" s="594"/>
      <c r="S606" s="594"/>
      <c r="T606" s="594"/>
      <c r="U606" s="594"/>
      <c r="V606" s="594"/>
      <c r="W606" s="594"/>
      <c r="X606" s="594"/>
      <c r="Y606" s="594"/>
      <c r="Z606" s="594"/>
      <c r="AA606" s="245"/>
      <c r="AB606" s="245"/>
      <c r="AC606" s="245"/>
      <c r="AD606" s="298"/>
      <c r="AE606" s="298"/>
      <c r="AF606" s="298"/>
      <c r="AG606" s="298"/>
      <c r="AH606" s="298"/>
      <c r="AI606" s="268"/>
      <c r="AJ606" s="268"/>
      <c r="AK606" s="268"/>
      <c r="AL606" s="268"/>
      <c r="AM606" s="268"/>
      <c r="AN606" s="268"/>
      <c r="AO606" s="268"/>
      <c r="AP606" s="268"/>
      <c r="AQ606" s="268"/>
      <c r="AR606" s="268"/>
      <c r="AS606" s="268"/>
      <c r="AT606" s="268"/>
      <c r="AU606" s="268"/>
      <c r="BB606" s="246"/>
      <c r="BC606" s="659" t="s">
        <v>256</v>
      </c>
      <c r="BD606" s="659"/>
      <c r="BE606" s="659"/>
      <c r="BF606" s="659"/>
      <c r="BG606" s="601" t="e">
        <f>DATE(#REF!,1,1)</f>
        <v>#REF!</v>
      </c>
      <c r="BH606" s="602"/>
      <c r="BI606" s="602"/>
      <c r="BJ606" s="602"/>
      <c r="BK606" s="602"/>
      <c r="BL606" s="602"/>
      <c r="BM606" s="602"/>
      <c r="BN606" s="602"/>
      <c r="BO606" s="602"/>
      <c r="BP606" s="602"/>
      <c r="BQ606" s="602"/>
      <c r="BR606" s="603"/>
      <c r="BS606" s="659" t="s">
        <v>257</v>
      </c>
      <c r="BT606" s="659"/>
      <c r="BU606" s="659"/>
      <c r="BV606" s="659"/>
      <c r="BW606" s="592" t="e">
        <f>DATE(#REF!-1,1,1)</f>
        <v>#REF!</v>
      </c>
      <c r="BX606" s="592" t="e">
        <f>DATE(#REF!,1,1)</f>
        <v>#REF!</v>
      </c>
      <c r="BY606" s="592" t="e">
        <f>DATE(#REF!+1,1,1)</f>
        <v>#REF!</v>
      </c>
      <c r="BZ606" s="592" t="e">
        <f>DATE(#REF!+2,1,1)</f>
        <v>#REF!</v>
      </c>
      <c r="CA606" s="592" t="e">
        <f>DATE(#REF!+3,1,1)</f>
        <v>#REF!</v>
      </c>
      <c r="CB606" s="592" t="e">
        <f>DATE(#REF!+4,1,1)</f>
        <v>#REF!</v>
      </c>
      <c r="CC606" s="592" t="e">
        <f>DATE(#REF!+5,1,1)</f>
        <v>#REF!</v>
      </c>
      <c r="CD606" s="592" t="e">
        <f>DATE(#REF!+6,1,1)</f>
        <v>#REF!</v>
      </c>
      <c r="CE606" s="592" t="e">
        <f>DATE(#REF!+7,1,1)</f>
        <v>#REF!</v>
      </c>
      <c r="CF606" s="592" t="e">
        <f>DATE(#REF!+8,1,1)</f>
        <v>#REF!</v>
      </c>
      <c r="CG606" s="592" t="e">
        <f>DATE(#REF!+9,1,1)</f>
        <v>#REF!</v>
      </c>
      <c r="CH606" s="273"/>
      <c r="CI606" s="273"/>
      <c r="CJ606" s="273"/>
      <c r="CK606" s="273"/>
      <c r="CL606" s="273"/>
      <c r="CM606" s="273"/>
      <c r="CN606" s="273"/>
      <c r="CO606" s="273"/>
      <c r="CP606" s="273"/>
      <c r="CQ606" s="273"/>
    </row>
    <row r="607" spans="3:100" s="243" customFormat="1" ht="13.5" customHeight="1">
      <c r="C607" s="661"/>
      <c r="D607" s="662"/>
      <c r="E607" s="662"/>
      <c r="F607" s="662"/>
      <c r="G607" s="663"/>
      <c r="H607" s="595" t="s">
        <v>194</v>
      </c>
      <c r="I607" s="595" t="s">
        <v>195</v>
      </c>
      <c r="J607" s="595" t="s">
        <v>161</v>
      </c>
      <c r="K607" s="595" t="s">
        <v>162</v>
      </c>
      <c r="L607" s="595" t="s">
        <v>163</v>
      </c>
      <c r="M607" s="595" t="s">
        <v>164</v>
      </c>
      <c r="N607" s="595" t="s">
        <v>165</v>
      </c>
      <c r="O607" s="595" t="s">
        <v>166</v>
      </c>
      <c r="P607" s="595" t="s">
        <v>167</v>
      </c>
      <c r="Q607" s="595" t="s">
        <v>168</v>
      </c>
      <c r="R607" s="595" t="s">
        <v>169</v>
      </c>
      <c r="S607" s="595" t="s">
        <v>170</v>
      </c>
      <c r="T607" s="595" t="s">
        <v>25</v>
      </c>
      <c r="U607" s="637"/>
      <c r="V607" s="638"/>
      <c r="W607" s="638"/>
      <c r="X607" s="638"/>
      <c r="Y607" s="638"/>
      <c r="Z607" s="639"/>
      <c r="AA607" s="245"/>
      <c r="AB607" s="245"/>
      <c r="AC607" s="245"/>
      <c r="AD607" s="298"/>
      <c r="AE607" s="298"/>
      <c r="AF607" s="298"/>
      <c r="AG607" s="298"/>
      <c r="AH607" s="298"/>
      <c r="AI607" s="245"/>
      <c r="AJ607" s="245"/>
      <c r="AK607" s="245"/>
      <c r="AL607" s="245"/>
      <c r="AM607" s="245"/>
      <c r="AN607" s="245"/>
      <c r="AO607" s="245"/>
      <c r="AP607" s="245"/>
      <c r="AQ607" s="245"/>
      <c r="AR607" s="245"/>
      <c r="AS607" s="245"/>
      <c r="AT607" s="245"/>
      <c r="AU607" s="245"/>
      <c r="AX607" s="280"/>
      <c r="AY607" s="280"/>
      <c r="AZ607" s="280"/>
      <c r="BA607" s="280"/>
      <c r="BB607" s="246"/>
      <c r="BC607" s="659"/>
      <c r="BD607" s="659"/>
      <c r="BE607" s="659"/>
      <c r="BF607" s="659"/>
      <c r="BG607" s="334" t="s">
        <v>194</v>
      </c>
      <c r="BH607" s="334" t="s">
        <v>195</v>
      </c>
      <c r="BI607" s="334" t="s">
        <v>161</v>
      </c>
      <c r="BJ607" s="334" t="s">
        <v>162</v>
      </c>
      <c r="BK607" s="334" t="s">
        <v>163</v>
      </c>
      <c r="BL607" s="334" t="s">
        <v>164</v>
      </c>
      <c r="BM607" s="334" t="s">
        <v>165</v>
      </c>
      <c r="BN607" s="334" t="s">
        <v>166</v>
      </c>
      <c r="BO607" s="334" t="s">
        <v>167</v>
      </c>
      <c r="BP607" s="334" t="s">
        <v>168</v>
      </c>
      <c r="BQ607" s="334" t="s">
        <v>169</v>
      </c>
      <c r="BR607" s="334" t="s">
        <v>170</v>
      </c>
      <c r="BS607" s="659"/>
      <c r="BT607" s="659"/>
      <c r="BU607" s="659"/>
      <c r="BV607" s="659"/>
      <c r="BW607" s="593"/>
      <c r="BX607" s="593"/>
      <c r="BY607" s="593"/>
      <c r="BZ607" s="593"/>
      <c r="CA607" s="593"/>
      <c r="CB607" s="593"/>
      <c r="CC607" s="593"/>
      <c r="CD607" s="593"/>
      <c r="CE607" s="593"/>
      <c r="CF607" s="593"/>
      <c r="CG607" s="593"/>
      <c r="CH607" s="273"/>
      <c r="CI607" s="273"/>
      <c r="CJ607" s="273"/>
      <c r="CK607" s="273"/>
      <c r="CL607" s="273"/>
      <c r="CM607" s="273"/>
      <c r="CN607" s="273"/>
      <c r="CO607" s="273"/>
      <c r="CP607" s="273"/>
      <c r="CQ607" s="273"/>
    </row>
    <row r="608" spans="3:100" s="243" customFormat="1" ht="13.5" customHeight="1">
      <c r="C608" s="655"/>
      <c r="D608" s="656"/>
      <c r="E608" s="656"/>
      <c r="F608" s="656"/>
      <c r="G608" s="657"/>
      <c r="H608" s="596"/>
      <c r="I608" s="596"/>
      <c r="J608" s="596"/>
      <c r="K608" s="596"/>
      <c r="L608" s="596"/>
      <c r="M608" s="596"/>
      <c r="N608" s="596"/>
      <c r="O608" s="596"/>
      <c r="P608" s="596"/>
      <c r="Q608" s="596"/>
      <c r="R608" s="596"/>
      <c r="S608" s="596"/>
      <c r="T608" s="596"/>
      <c r="U608" s="640"/>
      <c r="V608" s="641"/>
      <c r="W608" s="641"/>
      <c r="X608" s="641"/>
      <c r="Y608" s="641"/>
      <c r="Z608" s="642"/>
      <c r="AA608" s="250"/>
      <c r="AB608" s="250"/>
      <c r="AC608" s="250"/>
      <c r="AD608" s="268"/>
      <c r="AE608" s="268"/>
      <c r="AF608" s="268"/>
      <c r="AG608" s="268"/>
      <c r="AH608" s="268"/>
      <c r="AI608" s="250"/>
      <c r="AJ608" s="250"/>
      <c r="AK608" s="250"/>
      <c r="AL608" s="250"/>
      <c r="AM608" s="250"/>
      <c r="AN608" s="250"/>
      <c r="AO608" s="250"/>
      <c r="AP608" s="250"/>
      <c r="AQ608" s="250"/>
      <c r="AR608" s="250"/>
      <c r="AS608" s="250"/>
      <c r="AT608" s="250"/>
      <c r="AU608" s="250"/>
      <c r="AX608" s="280"/>
      <c r="AY608" s="280"/>
      <c r="AZ608" s="280"/>
      <c r="BA608" s="280"/>
      <c r="BB608" s="246"/>
      <c r="BC608" s="634" t="s">
        <v>198</v>
      </c>
      <c r="BD608" s="635"/>
      <c r="BE608" s="635"/>
      <c r="BF608" s="636"/>
      <c r="BG608" s="297" t="str">
        <f t="shared" ref="BG608:BR608" si="38">IF(COUNT(H613)=0,"",H613)</f>
        <v/>
      </c>
      <c r="BH608" s="297" t="str">
        <f t="shared" si="38"/>
        <v/>
      </c>
      <c r="BI608" s="297" t="str">
        <f t="shared" si="38"/>
        <v/>
      </c>
      <c r="BJ608" s="297" t="str">
        <f t="shared" si="38"/>
        <v/>
      </c>
      <c r="BK608" s="297" t="str">
        <f t="shared" si="38"/>
        <v/>
      </c>
      <c r="BL608" s="297" t="str">
        <f t="shared" si="38"/>
        <v/>
      </c>
      <c r="BM608" s="297" t="str">
        <f t="shared" si="38"/>
        <v/>
      </c>
      <c r="BN608" s="297" t="str">
        <f t="shared" si="38"/>
        <v/>
      </c>
      <c r="BO608" s="297" t="str">
        <f t="shared" si="38"/>
        <v/>
      </c>
      <c r="BP608" s="297" t="str">
        <f t="shared" si="38"/>
        <v/>
      </c>
      <c r="BQ608" s="297" t="str">
        <f t="shared" si="38"/>
        <v/>
      </c>
      <c r="BR608" s="297" t="str">
        <f t="shared" si="38"/>
        <v/>
      </c>
      <c r="BS608" s="597" t="s">
        <v>198</v>
      </c>
      <c r="BT608" s="633"/>
      <c r="BU608" s="598"/>
      <c r="BV608" s="334" t="s">
        <v>171</v>
      </c>
      <c r="BW608" s="253" t="str">
        <f>IF(COUNT(L611)=0,"",L611)</f>
        <v/>
      </c>
      <c r="BX608" s="253" t="str">
        <f>IF(COUNT(L613)=0,"",L613)</f>
        <v/>
      </c>
      <c r="BY608" s="253" t="str">
        <f>IF(COUNT(L615)=0,"",L615)</f>
        <v/>
      </c>
      <c r="BZ608" s="253" t="str">
        <f>IF(COUNT(L617)=0,"",L617)</f>
        <v/>
      </c>
      <c r="CA608" s="253" t="str">
        <f>IF(COUNT(L619)=0,"",L619)</f>
        <v/>
      </c>
      <c r="CB608" s="253" t="str">
        <f>IF(COUNT(L621)=0,"",L621)</f>
        <v/>
      </c>
      <c r="CC608" s="253" t="str">
        <f>IF(COUNT(L623)=0,"",L623)</f>
        <v/>
      </c>
      <c r="CD608" s="253" t="str">
        <f>IF(COUNT(L625)=0,"",L625)</f>
        <v/>
      </c>
      <c r="CE608" s="253" t="str">
        <f>IF(COUNT(L627)=0,"",L627)</f>
        <v/>
      </c>
      <c r="CF608" s="253" t="str">
        <f>IF(COUNT(L629)=0,"",L629)</f>
        <v/>
      </c>
      <c r="CG608" s="253" t="str">
        <f>IF(COUNT(L631)=0,"",L631)</f>
        <v/>
      </c>
      <c r="CH608" s="257"/>
      <c r="CI608" s="257"/>
      <c r="CJ608" s="257"/>
      <c r="CK608" s="257"/>
      <c r="CL608" s="257"/>
      <c r="CM608" s="257"/>
      <c r="CN608" s="257"/>
      <c r="CO608" s="257"/>
      <c r="CP608" s="257"/>
      <c r="CQ608" s="257"/>
    </row>
    <row r="609" spans="3:95" s="243" customFormat="1" ht="13.5" customHeight="1">
      <c r="C609" s="604" t="e">
        <f>DATE(#REF!-2,1,1)</f>
        <v>#REF!</v>
      </c>
      <c r="D609" s="605"/>
      <c r="E609" s="613" t="s">
        <v>198</v>
      </c>
      <c r="F609" s="614"/>
      <c r="G609" s="615"/>
      <c r="H609" s="255"/>
      <c r="I609" s="255"/>
      <c r="J609" s="255"/>
      <c r="K609" s="255"/>
      <c r="L609" s="255"/>
      <c r="M609" s="255"/>
      <c r="N609" s="255"/>
      <c r="O609" s="255"/>
      <c r="P609" s="255"/>
      <c r="Q609" s="256"/>
      <c r="R609" s="256"/>
      <c r="S609" s="256"/>
      <c r="T609" s="255"/>
      <c r="U609" s="578"/>
      <c r="V609" s="644"/>
      <c r="W609" s="644"/>
      <c r="X609" s="644"/>
      <c r="Y609" s="644"/>
      <c r="Z609" s="579"/>
      <c r="AA609" s="257"/>
      <c r="AB609" s="257"/>
      <c r="AC609" s="257"/>
      <c r="AD609" s="299"/>
      <c r="AE609" s="299"/>
      <c r="AF609" s="268"/>
      <c r="AG609" s="268"/>
      <c r="AH609" s="268"/>
      <c r="AI609" s="257"/>
      <c r="AJ609" s="257"/>
      <c r="AK609" s="257"/>
      <c r="AL609" s="257"/>
      <c r="AM609" s="257"/>
      <c r="AN609" s="257"/>
      <c r="AO609" s="257"/>
      <c r="AP609" s="257"/>
      <c r="AQ609" s="257"/>
      <c r="AR609" s="257"/>
      <c r="AS609" s="257"/>
      <c r="AT609" s="257"/>
      <c r="AU609" s="257"/>
      <c r="AX609" s="280"/>
      <c r="AY609" s="280"/>
      <c r="AZ609" s="280"/>
      <c r="BA609" s="280"/>
      <c r="BB609" s="246"/>
      <c r="BC609" s="648"/>
      <c r="BD609" s="649"/>
      <c r="BE609" s="649"/>
      <c r="BF609" s="650"/>
      <c r="BG609" s="259"/>
      <c r="BH609" s="259"/>
      <c r="BI609" s="259"/>
      <c r="BJ609" s="259"/>
      <c r="BK609" s="259"/>
      <c r="BL609" s="259"/>
      <c r="BM609" s="259"/>
      <c r="BN609" s="259"/>
      <c r="BO609" s="259"/>
      <c r="BP609" s="259"/>
      <c r="BQ609" s="259"/>
      <c r="BR609" s="259"/>
      <c r="BS609" s="599"/>
      <c r="BT609" s="643"/>
      <c r="BU609" s="600"/>
      <c r="BV609" s="334" t="s">
        <v>172</v>
      </c>
      <c r="BW609" s="253" t="str">
        <f>IF(COUNT(Q609)=0,"",Q609)</f>
        <v/>
      </c>
      <c r="BX609" s="253" t="str">
        <f>IF(COUNT(Q613)=0,"",Q613)</f>
        <v/>
      </c>
      <c r="BY609" s="253" t="str">
        <f>IF(COUNT(Q615)=0,"",Q615)</f>
        <v/>
      </c>
      <c r="BZ609" s="253" t="str">
        <f>IF(COUNT(Q617)=0,"",Q617)</f>
        <v/>
      </c>
      <c r="CA609" s="253" t="str">
        <f>IF(COUNT(Q619)=0,"",Q619)</f>
        <v/>
      </c>
      <c r="CB609" s="253" t="str">
        <f>IF(COUNT(Q621)=0,"",Q621)</f>
        <v/>
      </c>
      <c r="CC609" s="253" t="str">
        <f>IF(COUNT(Q623)=0,"",Q623)</f>
        <v/>
      </c>
      <c r="CD609" s="253" t="str">
        <f>IF(COUNT(Q625)=0,"",Q625)</f>
        <v/>
      </c>
      <c r="CE609" s="253" t="str">
        <f>IF(COUNT(Q627)=0,"",Q627)</f>
        <v/>
      </c>
      <c r="CF609" s="253" t="str">
        <f>IF(COUNT(Q629)=0,"",Q629)</f>
        <v/>
      </c>
      <c r="CG609" s="253" t="str">
        <f>IF(COUNT(Q631)=0,"",Q631)</f>
        <v/>
      </c>
      <c r="CH609" s="257"/>
      <c r="CI609" s="257"/>
      <c r="CJ609" s="257"/>
      <c r="CK609" s="257"/>
      <c r="CL609" s="257"/>
      <c r="CM609" s="257"/>
      <c r="CN609" s="257"/>
      <c r="CO609" s="257"/>
      <c r="CP609" s="257"/>
      <c r="CQ609" s="257"/>
    </row>
    <row r="610" spans="3:95" s="243" customFormat="1" ht="13.5" customHeight="1">
      <c r="C610" s="606"/>
      <c r="D610" s="607"/>
      <c r="E610" s="608" t="s">
        <v>252</v>
      </c>
      <c r="F610" s="609"/>
      <c r="G610" s="610"/>
      <c r="H610" s="260"/>
      <c r="I610" s="260"/>
      <c r="J610" s="260"/>
      <c r="K610" s="260"/>
      <c r="L610" s="260"/>
      <c r="M610" s="260"/>
      <c r="N610" s="260"/>
      <c r="O610" s="260"/>
      <c r="P610" s="260"/>
      <c r="Q610" s="261"/>
      <c r="R610" s="261"/>
      <c r="S610" s="261"/>
      <c r="T610" s="262" t="str">
        <f>IF(COUNT(H610:S610)=0,"",SUMPRODUCT(ROUND(H610:S610,1)))</f>
        <v/>
      </c>
      <c r="U610" s="645"/>
      <c r="V610" s="646"/>
      <c r="W610" s="646"/>
      <c r="X610" s="646"/>
      <c r="Y610" s="646"/>
      <c r="Z610" s="647"/>
      <c r="AA610" s="257"/>
      <c r="AB610" s="257"/>
      <c r="AC610" s="257"/>
      <c r="AD610" s="299"/>
      <c r="AE610" s="299"/>
      <c r="AF610" s="268"/>
      <c r="AG610" s="268"/>
      <c r="AH610" s="268"/>
      <c r="AI610" s="271"/>
      <c r="AJ610" s="271"/>
      <c r="AK610" s="271"/>
      <c r="AL610" s="271"/>
      <c r="AM610" s="271"/>
      <c r="AN610" s="271"/>
      <c r="AO610" s="271"/>
      <c r="AP610" s="271"/>
      <c r="AQ610" s="271"/>
      <c r="AR610" s="271"/>
      <c r="AS610" s="271"/>
      <c r="AT610" s="271"/>
      <c r="AU610" s="272"/>
      <c r="AX610" s="280"/>
      <c r="AY610" s="280"/>
      <c r="AZ610" s="280"/>
      <c r="BA610" s="280"/>
      <c r="BB610" s="246"/>
      <c r="BC610" s="594" t="s">
        <v>205</v>
      </c>
      <c r="BD610" s="594"/>
      <c r="BE610" s="594"/>
      <c r="BF610" s="594"/>
      <c r="BG610" s="253" t="str">
        <f>IF(COUNT(H614)=0,"",ROUND(H614,#REF!))</f>
        <v/>
      </c>
      <c r="BH610" s="253" t="str">
        <f>IF(COUNT(I614)=0,"",ROUND(I614,#REF!))</f>
        <v/>
      </c>
      <c r="BI610" s="253" t="str">
        <f>IF(COUNT(J614)=0,"",ROUND(J614,#REF!))</f>
        <v/>
      </c>
      <c r="BJ610" s="253" t="str">
        <f>IF(COUNT(K614)=0,"",ROUND(K614,#REF!))</f>
        <v/>
      </c>
      <c r="BK610" s="253" t="str">
        <f>IF(COUNT(L614)=0,"",ROUND(L614,#REF!))</f>
        <v/>
      </c>
      <c r="BL610" s="253" t="str">
        <f>IF(COUNT(M614)=0,"",ROUND(M614,#REF!))</f>
        <v/>
      </c>
      <c r="BM610" s="253" t="str">
        <f>IF(COUNT(N614)=0,"",ROUND(N614,#REF!))</f>
        <v/>
      </c>
      <c r="BN610" s="253" t="str">
        <f>IF(COUNT(O614)=0,"",ROUND(O614,#REF!))</f>
        <v/>
      </c>
      <c r="BO610" s="253" t="str">
        <f>IF(COUNT(P614)=0,"",ROUND(P614,#REF!))</f>
        <v/>
      </c>
      <c r="BP610" s="253" t="str">
        <f>IF(COUNT(Q614)=0,"",ROUND(Q614,#REF!))</f>
        <v/>
      </c>
      <c r="BQ610" s="253" t="str">
        <f>IF(COUNT(R614)=0,"",ROUND(R614,#REF!))</f>
        <v/>
      </c>
      <c r="BR610" s="253" t="str">
        <f>IF(COUNT(S614)=0,"",ROUND(S614,#REF!))</f>
        <v/>
      </c>
      <c r="BS610" s="634" t="s">
        <v>205</v>
      </c>
      <c r="BT610" s="635"/>
      <c r="BU610" s="636"/>
      <c r="BV610" s="334" t="s">
        <v>25</v>
      </c>
      <c r="BW610" s="253" t="str">
        <f>IF(COUNT(T612)=0,"",T612)</f>
        <v/>
      </c>
      <c r="BX610" s="253" t="str">
        <f>IF(COUNT(T614)=0,"",T614)</f>
        <v/>
      </c>
      <c r="BY610" s="253" t="str">
        <f>IF(COUNT(T616)=0,"",T616)</f>
        <v/>
      </c>
      <c r="BZ610" s="266" t="str">
        <f>IF(COUNT(T618)=0,"",T618)</f>
        <v/>
      </c>
      <c r="CA610" s="253" t="str">
        <f>IF(COUNT(T620)=0,"",T620)</f>
        <v/>
      </c>
      <c r="CB610" s="253" t="str">
        <f>IF(COUNT(T622)=0,"",T622)</f>
        <v/>
      </c>
      <c r="CC610" s="253" t="str">
        <f>IF(COUNT(T624)=0,"",T624)</f>
        <v/>
      </c>
      <c r="CD610" s="253" t="str">
        <f>IF(COUNT(T626)=0,"",T626)</f>
        <v/>
      </c>
      <c r="CE610" s="253" t="str">
        <f>IF(COUNT(T628)=0,"",T628)</f>
        <v/>
      </c>
      <c r="CF610" s="253" t="str">
        <f>IF(COUNT(T630)=0,"",T630)</f>
        <v/>
      </c>
      <c r="CG610" s="253" t="str">
        <f>IF(COUNT(T632)=0,"",T632)</f>
        <v/>
      </c>
      <c r="CH610" s="257"/>
      <c r="CI610" s="257"/>
      <c r="CJ610" s="257"/>
      <c r="CK610" s="257"/>
      <c r="CL610" s="257"/>
      <c r="CM610" s="257"/>
      <c r="CN610" s="257"/>
      <c r="CO610" s="257"/>
      <c r="CP610" s="257"/>
      <c r="CQ610" s="257"/>
    </row>
    <row r="611" spans="3:95" s="243" customFormat="1" ht="13.5" customHeight="1">
      <c r="C611" s="604" t="e">
        <f>DATE(#REF!-1,1,1)</f>
        <v>#REF!</v>
      </c>
      <c r="D611" s="605"/>
      <c r="E611" s="613" t="s">
        <v>198</v>
      </c>
      <c r="F611" s="614"/>
      <c r="G611" s="615"/>
      <c r="H611" s="256"/>
      <c r="I611" s="256"/>
      <c r="J611" s="256"/>
      <c r="K611" s="256"/>
      <c r="L611" s="256"/>
      <c r="M611" s="256"/>
      <c r="N611" s="256"/>
      <c r="O611" s="256"/>
      <c r="P611" s="256"/>
      <c r="Q611" s="256"/>
      <c r="R611" s="256"/>
      <c r="S611" s="256"/>
      <c r="T611" s="255"/>
      <c r="U611" s="613" t="s">
        <v>210</v>
      </c>
      <c r="V611" s="614"/>
      <c r="W611" s="614"/>
      <c r="X611" s="615"/>
      <c r="Y611" s="666"/>
      <c r="Z611" s="667"/>
      <c r="AA611" s="257"/>
      <c r="AB611" s="257"/>
      <c r="AC611" s="257"/>
      <c r="AD611" s="299"/>
      <c r="AE611" s="299"/>
      <c r="AF611" s="268"/>
      <c r="AG611" s="268"/>
      <c r="AH611" s="268"/>
      <c r="AI611" s="257"/>
      <c r="AJ611" s="257"/>
      <c r="AK611" s="257"/>
      <c r="AL611" s="257"/>
      <c r="AM611" s="257"/>
      <c r="AN611" s="257"/>
      <c r="AO611" s="257"/>
      <c r="AP611" s="257"/>
      <c r="AQ611" s="257"/>
      <c r="AR611" s="257"/>
      <c r="AS611" s="257"/>
      <c r="AT611" s="257"/>
      <c r="AU611" s="257"/>
      <c r="AX611" s="280"/>
      <c r="AY611" s="280"/>
      <c r="AZ611" s="280"/>
      <c r="BB611" s="246"/>
      <c r="BC611" s="627"/>
      <c r="BD611" s="628"/>
      <c r="BE611" s="628"/>
      <c r="BF611" s="628"/>
      <c r="BG611" s="628"/>
      <c r="BH611" s="628"/>
      <c r="BI611" s="628"/>
      <c r="BJ611" s="628"/>
      <c r="BK611" s="628"/>
      <c r="BL611" s="628"/>
      <c r="BM611" s="628"/>
      <c r="BN611" s="628"/>
      <c r="BO611" s="628"/>
      <c r="BP611" s="628"/>
      <c r="BQ611" s="628"/>
      <c r="BR611" s="629"/>
      <c r="BS611" s="597" t="s">
        <v>206</v>
      </c>
      <c r="BT611" s="633"/>
      <c r="BU611" s="598"/>
      <c r="BV611" s="334" t="s">
        <v>25</v>
      </c>
      <c r="BW611" s="253" t="str">
        <f>IF(COUNT(Y611)=0,"",IF(#REF!="発電事業者",Y611,IF(SUMIF($C639:$D648,"その他事業者",L639:L648)=0,IF(Y611*L648/SUM(L639:L648)=0,"",Y611*L648/SUM(L639:L648)),ROUND(Y611*SUMIF($C639:$D648,"その他事業者",L639:L648)/SUM(L639:L648),#REF!)+Y611*L648/SUM(L639:L648))))</f>
        <v/>
      </c>
      <c r="BX611" s="253" t="str">
        <f>IF(COUNT(Y613)=0,"",IF(#REF!="発電事業者",Y613,IF(SUMIF($C639:$D648,"その他事業者",W639:W648)=0,IF(Y613*W648/SUM(W639:W648)=0,"",Y613*W648/SUM(W639:W648)),ROUND(Y613*SUMIF($C639:$D648,"その他事業者",W639:W648)/SUM(W639:W648),#REF!)+Y613*W648/SUM(W639:W648))))</f>
        <v/>
      </c>
      <c r="BY611" s="267"/>
      <c r="BZ611" s="267"/>
      <c r="CA611" s="267"/>
      <c r="CB611" s="253" t="str">
        <f>IF(COUNT(Y621)=0,"",IF(#REF!="発電事業者",Y621,IF(SUMIF($C639:$D648,"その他事業者",AA639:AA648)=0,IF(Y621*AA648/SUM(AA639:AA648)=0,"",Y621*AA648/SUM(AA639:AA648)),ROUND(Y621*SUMIF($C639:$D648,"その他事業者",AA639:AA648)/SUM(AA639:AA648),#REF!)+Y621*AA648/SUM(AA639:AA648))))</f>
        <v/>
      </c>
      <c r="CC611" s="267"/>
      <c r="CD611" s="267"/>
      <c r="CE611" s="267"/>
      <c r="CF611" s="267"/>
      <c r="CG611" s="253" t="str">
        <f>IF(COUNT(Y631)=0,"",IF(#REF!="発電事業者",Y631,IF(SUMIF($C639:$D648,"その他事業者",AF639:AF648)=0,IF(Y631*AF648/SUM(AF639:AF648)=0,"",Y631*AF648/SUM(AF639:AF648)),ROUND(Y631*SUMIF($C639:$D648,"その他事業者",AF639:AF648)/SUM(AF639:AF648),#REF!)+Y631*AF648/SUM(AF639:AF648))))</f>
        <v/>
      </c>
      <c r="CH611" s="257"/>
      <c r="CI611" s="257"/>
      <c r="CJ611" s="257"/>
      <c r="CK611" s="257"/>
      <c r="CL611" s="257"/>
      <c r="CM611" s="257"/>
      <c r="CN611" s="257"/>
      <c r="CO611" s="257"/>
      <c r="CP611" s="257"/>
      <c r="CQ611" s="257"/>
    </row>
    <row r="612" spans="3:95" s="243" customFormat="1" ht="13.5" customHeight="1">
      <c r="C612" s="606"/>
      <c r="D612" s="607"/>
      <c r="E612" s="608" t="s">
        <v>252</v>
      </c>
      <c r="F612" s="609"/>
      <c r="G612" s="610"/>
      <c r="H612" s="261"/>
      <c r="I612" s="261"/>
      <c r="J612" s="261"/>
      <c r="K612" s="261"/>
      <c r="L612" s="261"/>
      <c r="M612" s="261"/>
      <c r="N612" s="261"/>
      <c r="O612" s="261"/>
      <c r="P612" s="261"/>
      <c r="Q612" s="261"/>
      <c r="R612" s="261"/>
      <c r="S612" s="261"/>
      <c r="T612" s="262" t="str">
        <f>IF(COUNT(H612:S612)=0,"",SUMPRODUCT(ROUND(H612:S612,1)))</f>
        <v/>
      </c>
      <c r="U612" s="608" t="s">
        <v>211</v>
      </c>
      <c r="V612" s="609"/>
      <c r="W612" s="609"/>
      <c r="X612" s="610"/>
      <c r="Y612" s="664"/>
      <c r="Z612" s="665"/>
      <c r="AA612" s="257"/>
      <c r="AB612" s="257"/>
      <c r="AC612" s="257"/>
      <c r="AD612" s="299"/>
      <c r="AE612" s="299"/>
      <c r="AF612" s="268"/>
      <c r="AG612" s="268"/>
      <c r="AH612" s="268"/>
      <c r="AI612" s="271"/>
      <c r="AJ612" s="271"/>
      <c r="AK612" s="271"/>
      <c r="AL612" s="271"/>
      <c r="AM612" s="271"/>
      <c r="AN612" s="271"/>
      <c r="AO612" s="271"/>
      <c r="AP612" s="271"/>
      <c r="AQ612" s="271"/>
      <c r="AR612" s="271"/>
      <c r="AS612" s="271"/>
      <c r="AT612" s="271"/>
      <c r="AU612" s="272"/>
      <c r="AX612" s="280"/>
      <c r="AY612" s="280"/>
      <c r="AZ612" s="280"/>
      <c r="BB612" s="246"/>
      <c r="BC612" s="630"/>
      <c r="BD612" s="631"/>
      <c r="BE612" s="631"/>
      <c r="BF612" s="631"/>
      <c r="BG612" s="631"/>
      <c r="BH612" s="631"/>
      <c r="BI612" s="631"/>
      <c r="BJ612" s="631"/>
      <c r="BK612" s="631"/>
      <c r="BL612" s="631"/>
      <c r="BM612" s="631"/>
      <c r="BN612" s="631"/>
      <c r="BO612" s="631"/>
      <c r="BP612" s="631"/>
      <c r="BQ612" s="631"/>
      <c r="BR612" s="632"/>
      <c r="BS612" s="634" t="s">
        <v>207</v>
      </c>
      <c r="BT612" s="635"/>
      <c r="BU612" s="636"/>
      <c r="BV612" s="334" t="s">
        <v>25</v>
      </c>
      <c r="BW612" s="253" t="str">
        <f>IF(COUNT(Y612)=0,"",Y612)</f>
        <v/>
      </c>
      <c r="BX612" s="253" t="str">
        <f>IF(COUNT(Y614)=0,"",Y614)</f>
        <v/>
      </c>
      <c r="BY612" s="267"/>
      <c r="BZ612" s="267"/>
      <c r="CA612" s="267"/>
      <c r="CB612" s="253" t="str">
        <f>IF(COUNT(Y622)=0,"",Y622)</f>
        <v/>
      </c>
      <c r="CC612" s="267"/>
      <c r="CD612" s="267"/>
      <c r="CE612" s="267"/>
      <c r="CF612" s="267"/>
      <c r="CG612" s="253" t="str">
        <f>IF(COUNT(Y632)=0,"",Y632)</f>
        <v/>
      </c>
      <c r="CH612" s="257"/>
      <c r="CI612" s="257"/>
      <c r="CJ612" s="257"/>
      <c r="CK612" s="257"/>
      <c r="CL612" s="257"/>
      <c r="CM612" s="257"/>
      <c r="CN612" s="257"/>
      <c r="CO612" s="257"/>
      <c r="CP612" s="257"/>
      <c r="CQ612" s="257"/>
    </row>
    <row r="613" spans="3:95" s="243" customFormat="1" ht="13.5" customHeight="1">
      <c r="C613" s="604" t="e">
        <f>DATE(#REF!,1,1)</f>
        <v>#REF!</v>
      </c>
      <c r="D613" s="605"/>
      <c r="E613" s="613" t="s">
        <v>198</v>
      </c>
      <c r="F613" s="614"/>
      <c r="G613" s="615"/>
      <c r="H613" s="256"/>
      <c r="I613" s="256"/>
      <c r="J613" s="256"/>
      <c r="K613" s="256"/>
      <c r="L613" s="256"/>
      <c r="M613" s="256"/>
      <c r="N613" s="256"/>
      <c r="O613" s="256"/>
      <c r="P613" s="256"/>
      <c r="Q613" s="256"/>
      <c r="R613" s="256"/>
      <c r="S613" s="256"/>
      <c r="T613" s="255"/>
      <c r="U613" s="613" t="s">
        <v>210</v>
      </c>
      <c r="V613" s="614"/>
      <c r="W613" s="614"/>
      <c r="X613" s="615"/>
      <c r="Y613" s="666"/>
      <c r="Z613" s="667"/>
      <c r="AA613" s="257"/>
      <c r="AB613" s="257"/>
      <c r="AC613" s="257"/>
      <c r="AD613" s="299"/>
      <c r="AE613" s="299"/>
      <c r="AF613" s="268"/>
      <c r="AG613" s="268"/>
      <c r="AH613" s="268"/>
      <c r="AI613" s="257"/>
      <c r="AJ613" s="257"/>
      <c r="AK613" s="257"/>
      <c r="AL613" s="257"/>
      <c r="AM613" s="257"/>
      <c r="AN613" s="257"/>
      <c r="AO613" s="257"/>
      <c r="AP613" s="257"/>
      <c r="AQ613" s="257"/>
      <c r="AR613" s="257"/>
      <c r="AS613" s="257"/>
      <c r="AT613" s="257"/>
      <c r="AU613" s="257"/>
      <c r="AX613" s="268"/>
      <c r="BB613" s="268"/>
      <c r="BC613" s="245"/>
      <c r="BD613" s="245"/>
      <c r="BE613" s="245"/>
      <c r="BF613" s="245"/>
      <c r="BG613" s="245"/>
      <c r="BH613" s="245"/>
      <c r="BI613" s="245"/>
      <c r="BJ613" s="245"/>
      <c r="BK613" s="245"/>
      <c r="BL613" s="245"/>
      <c r="BM613" s="245"/>
      <c r="BN613" s="245"/>
      <c r="BO613" s="245"/>
      <c r="BP613" s="245"/>
      <c r="BQ613" s="245"/>
      <c r="BR613" s="245"/>
      <c r="BS613" s="245"/>
      <c r="BT613" s="245"/>
      <c r="BU613" s="245"/>
      <c r="BV613" s="245"/>
      <c r="BW613" s="245"/>
      <c r="BX613" s="257"/>
      <c r="BY613" s="257"/>
      <c r="BZ613" s="257"/>
      <c r="CA613" s="257"/>
      <c r="CB613" s="257"/>
      <c r="CC613" s="257"/>
      <c r="CD613" s="257"/>
      <c r="CE613" s="257"/>
      <c r="CF613" s="257"/>
      <c r="CG613" s="257"/>
      <c r="CH613" s="257"/>
      <c r="CI613" s="257"/>
      <c r="CJ613" s="257"/>
      <c r="CK613" s="257"/>
      <c r="CL613" s="257"/>
      <c r="CM613" s="257"/>
      <c r="CN613" s="257"/>
      <c r="CO613" s="257"/>
      <c r="CP613" s="257"/>
      <c r="CQ613" s="257"/>
    </row>
    <row r="614" spans="3:95" s="243" customFormat="1" ht="13.5" customHeight="1">
      <c r="C614" s="606"/>
      <c r="D614" s="607"/>
      <c r="E614" s="608" t="s">
        <v>212</v>
      </c>
      <c r="F614" s="609"/>
      <c r="G614" s="610"/>
      <c r="H614" s="261"/>
      <c r="I614" s="261"/>
      <c r="J614" s="261"/>
      <c r="K614" s="261"/>
      <c r="L614" s="261"/>
      <c r="M614" s="261"/>
      <c r="N614" s="261"/>
      <c r="O614" s="261"/>
      <c r="P614" s="261"/>
      <c r="Q614" s="261"/>
      <c r="R614" s="261"/>
      <c r="S614" s="261"/>
      <c r="T614" s="262" t="str">
        <f>IF(COUNT(H614:S614)=0,"",SUMPRODUCT(ROUND(H614:S614,1)))</f>
        <v/>
      </c>
      <c r="U614" s="608" t="s">
        <v>211</v>
      </c>
      <c r="V614" s="609"/>
      <c r="W614" s="609"/>
      <c r="X614" s="610"/>
      <c r="Y614" s="664"/>
      <c r="Z614" s="665"/>
      <c r="AA614" s="257"/>
      <c r="AB614" s="257"/>
      <c r="AC614" s="257"/>
      <c r="AD614" s="299"/>
      <c r="AE614" s="299"/>
      <c r="AF614" s="268"/>
      <c r="AG614" s="268"/>
      <c r="AH614" s="268"/>
      <c r="AI614" s="271"/>
      <c r="AJ614" s="271"/>
      <c r="AK614" s="271"/>
      <c r="AL614" s="271"/>
      <c r="AM614" s="271"/>
      <c r="AN614" s="271"/>
      <c r="AO614" s="271"/>
      <c r="AP614" s="271"/>
      <c r="AQ614" s="271"/>
      <c r="AR614" s="271"/>
      <c r="AS614" s="271"/>
      <c r="AT614" s="271"/>
      <c r="AU614" s="272"/>
      <c r="AX614" s="240" t="e">
        <f>IF(#REF!="発電事業者","算定結果　送電取引帳票","算定結果　受電取引帳票")</f>
        <v>#REF!</v>
      </c>
      <c r="BR614" s="268"/>
    </row>
    <row r="615" spans="3:95" s="243" customFormat="1" ht="13.5" customHeight="1">
      <c r="C615" s="604" t="e">
        <f>DATE(#REF!+1,1,1)</f>
        <v>#REF!</v>
      </c>
      <c r="D615" s="605"/>
      <c r="E615" s="613" t="s">
        <v>198</v>
      </c>
      <c r="F615" s="614"/>
      <c r="G615" s="615"/>
      <c r="H615" s="256"/>
      <c r="I615" s="256"/>
      <c r="J615" s="256"/>
      <c r="K615" s="256"/>
      <c r="L615" s="256"/>
      <c r="M615" s="256"/>
      <c r="N615" s="256"/>
      <c r="O615" s="256"/>
      <c r="P615" s="256"/>
      <c r="Q615" s="256"/>
      <c r="R615" s="256"/>
      <c r="S615" s="256"/>
      <c r="T615" s="255"/>
      <c r="U615" s="618"/>
      <c r="V615" s="619"/>
      <c r="W615" s="619"/>
      <c r="X615" s="619"/>
      <c r="Y615" s="619"/>
      <c r="Z615" s="620"/>
      <c r="AA615" s="257"/>
      <c r="AB615" s="257"/>
      <c r="AC615" s="257"/>
      <c r="AD615" s="299"/>
      <c r="AE615" s="299"/>
      <c r="AF615" s="268"/>
      <c r="AG615" s="268"/>
      <c r="AH615" s="268"/>
      <c r="AI615" s="257"/>
      <c r="AJ615" s="257"/>
      <c r="AK615" s="257"/>
      <c r="AL615" s="257"/>
      <c r="AM615" s="257"/>
      <c r="AN615" s="257"/>
      <c r="AO615" s="257"/>
      <c r="AP615" s="257"/>
      <c r="AQ615" s="257"/>
      <c r="AR615" s="257"/>
      <c r="AS615" s="257"/>
      <c r="AT615" s="257"/>
      <c r="AU615" s="257"/>
      <c r="AX615" s="594" t="s">
        <v>200</v>
      </c>
      <c r="AY615" s="594"/>
      <c r="AZ615" s="595" t="s">
        <v>201</v>
      </c>
      <c r="BA615" s="594" t="s">
        <v>202</v>
      </c>
      <c r="BB615" s="594"/>
      <c r="BC615" s="594"/>
      <c r="BD615" s="595" t="s">
        <v>203</v>
      </c>
      <c r="BE615" s="597" t="s">
        <v>176</v>
      </c>
      <c r="BF615" s="598"/>
      <c r="BG615" s="601" t="e">
        <f>DATE(#REF!,1,1)</f>
        <v>#REF!</v>
      </c>
      <c r="BH615" s="602"/>
      <c r="BI615" s="602"/>
      <c r="BJ615" s="602"/>
      <c r="BK615" s="602"/>
      <c r="BL615" s="602"/>
      <c r="BM615" s="602"/>
      <c r="BN615" s="602"/>
      <c r="BO615" s="602"/>
      <c r="BP615" s="602"/>
      <c r="BQ615" s="602"/>
      <c r="BR615" s="603"/>
      <c r="BS615" s="594" t="s">
        <v>175</v>
      </c>
      <c r="BT615" s="594"/>
      <c r="BU615" s="594"/>
      <c r="BV615" s="594"/>
      <c r="BW615" s="592" t="e">
        <f>DATE(#REF!-1,1,1)</f>
        <v>#REF!</v>
      </c>
      <c r="BX615" s="592" t="e">
        <f>DATE(#REF!,1,1)</f>
        <v>#REF!</v>
      </c>
      <c r="BY615" s="592" t="e">
        <f>DATE(#REF!+1,1,1)</f>
        <v>#REF!</v>
      </c>
      <c r="BZ615" s="592" t="e">
        <f>DATE(#REF!+2,1,1)</f>
        <v>#REF!</v>
      </c>
      <c r="CA615" s="592" t="e">
        <f>DATE(#REF!+3,1,1)</f>
        <v>#REF!</v>
      </c>
      <c r="CB615" s="592" t="e">
        <f>DATE(#REF!+4,1,1)</f>
        <v>#REF!</v>
      </c>
      <c r="CC615" s="592" t="e">
        <f>DATE(#REF!+5,1,1)</f>
        <v>#REF!</v>
      </c>
      <c r="CD615" s="592" t="e">
        <f>DATE(#REF!+6,1,1)</f>
        <v>#REF!</v>
      </c>
      <c r="CE615" s="592" t="e">
        <f>DATE(#REF!+7,1,1)</f>
        <v>#REF!</v>
      </c>
      <c r="CF615" s="592" t="e">
        <f>DATE(#REF!+8,1,1)</f>
        <v>#REF!</v>
      </c>
      <c r="CG615" s="592" t="e">
        <f>DATE(#REF!+9,1,1)</f>
        <v>#REF!</v>
      </c>
      <c r="CH615" s="566" t="s">
        <v>268</v>
      </c>
      <c r="CI615" s="567"/>
      <c r="CJ615" s="567"/>
      <c r="CK615" s="567"/>
      <c r="CL615" s="567"/>
      <c r="CM615" s="567"/>
      <c r="CN615" s="567"/>
      <c r="CO615" s="567"/>
      <c r="CP615" s="567"/>
      <c r="CQ615" s="567"/>
    </row>
    <row r="616" spans="3:95" s="243" customFormat="1" ht="13.5" customHeight="1">
      <c r="C616" s="606"/>
      <c r="D616" s="607"/>
      <c r="E616" s="608" t="s">
        <v>212</v>
      </c>
      <c r="F616" s="609"/>
      <c r="G616" s="610"/>
      <c r="H616" s="261"/>
      <c r="I616" s="261"/>
      <c r="J616" s="261"/>
      <c r="K616" s="261"/>
      <c r="L616" s="261"/>
      <c r="M616" s="261"/>
      <c r="N616" s="261"/>
      <c r="O616" s="261"/>
      <c r="P616" s="261"/>
      <c r="Q616" s="261"/>
      <c r="R616" s="261"/>
      <c r="S616" s="261"/>
      <c r="T616" s="262" t="str">
        <f>IF(COUNT(H616:S616)=0,"",SUMPRODUCT(ROUND(H616:S616,1)))</f>
        <v/>
      </c>
      <c r="U616" s="621"/>
      <c r="V616" s="622"/>
      <c r="W616" s="622"/>
      <c r="X616" s="622"/>
      <c r="Y616" s="622"/>
      <c r="Z616" s="623"/>
      <c r="AA616" s="257"/>
      <c r="AB616" s="257"/>
      <c r="AC616" s="257"/>
      <c r="AD616" s="299"/>
      <c r="AE616" s="299"/>
      <c r="AF616" s="268"/>
      <c r="AG616" s="268"/>
      <c r="AH616" s="268"/>
      <c r="AI616" s="271"/>
      <c r="AJ616" s="271"/>
      <c r="AK616" s="271"/>
      <c r="AL616" s="271"/>
      <c r="AM616" s="271"/>
      <c r="AN616" s="271"/>
      <c r="AO616" s="271"/>
      <c r="AP616" s="271"/>
      <c r="AQ616" s="271"/>
      <c r="AR616" s="271"/>
      <c r="AS616" s="271"/>
      <c r="AT616" s="271"/>
      <c r="AU616" s="272"/>
      <c r="AX616" s="594"/>
      <c r="AY616" s="594"/>
      <c r="AZ616" s="596"/>
      <c r="BA616" s="594"/>
      <c r="BB616" s="594"/>
      <c r="BC616" s="594"/>
      <c r="BD616" s="596"/>
      <c r="BE616" s="599"/>
      <c r="BF616" s="600"/>
      <c r="BG616" s="334" t="s">
        <v>194</v>
      </c>
      <c r="BH616" s="334" t="s">
        <v>195</v>
      </c>
      <c r="BI616" s="334" t="s">
        <v>161</v>
      </c>
      <c r="BJ616" s="334" t="s">
        <v>162</v>
      </c>
      <c r="BK616" s="334" t="s">
        <v>163</v>
      </c>
      <c r="BL616" s="334" t="s">
        <v>164</v>
      </c>
      <c r="BM616" s="334" t="s">
        <v>165</v>
      </c>
      <c r="BN616" s="334" t="s">
        <v>166</v>
      </c>
      <c r="BO616" s="334" t="s">
        <v>167</v>
      </c>
      <c r="BP616" s="334" t="s">
        <v>168</v>
      </c>
      <c r="BQ616" s="334" t="s">
        <v>169</v>
      </c>
      <c r="BR616" s="334" t="s">
        <v>170</v>
      </c>
      <c r="BS616" s="594"/>
      <c r="BT616" s="594"/>
      <c r="BU616" s="594"/>
      <c r="BV616" s="594"/>
      <c r="BW616" s="593"/>
      <c r="BX616" s="593"/>
      <c r="BY616" s="593">
        <v>43101</v>
      </c>
      <c r="BZ616" s="593">
        <v>43466</v>
      </c>
      <c r="CA616" s="593">
        <v>43831</v>
      </c>
      <c r="CB616" s="593">
        <v>44197</v>
      </c>
      <c r="CC616" s="593">
        <v>44562</v>
      </c>
      <c r="CD616" s="593">
        <v>44927</v>
      </c>
      <c r="CE616" s="593">
        <v>45292</v>
      </c>
      <c r="CF616" s="593">
        <v>45658</v>
      </c>
      <c r="CG616" s="593">
        <v>46023</v>
      </c>
      <c r="CH616" s="567"/>
      <c r="CI616" s="567"/>
      <c r="CJ616" s="567"/>
      <c r="CK616" s="567"/>
      <c r="CL616" s="567"/>
      <c r="CM616" s="567"/>
      <c r="CN616" s="567"/>
      <c r="CO616" s="567"/>
      <c r="CP616" s="567"/>
      <c r="CQ616" s="567"/>
    </row>
    <row r="617" spans="3:95" s="243" customFormat="1" ht="13.5" customHeight="1">
      <c r="C617" s="604" t="e">
        <f>DATE(#REF!+2,1,1)</f>
        <v>#REF!</v>
      </c>
      <c r="D617" s="605"/>
      <c r="E617" s="613" t="s">
        <v>198</v>
      </c>
      <c r="F617" s="614"/>
      <c r="G617" s="615"/>
      <c r="H617" s="256"/>
      <c r="I617" s="256"/>
      <c r="J617" s="256"/>
      <c r="K617" s="256"/>
      <c r="L617" s="256"/>
      <c r="M617" s="256"/>
      <c r="N617" s="256"/>
      <c r="O617" s="256"/>
      <c r="P617" s="256"/>
      <c r="Q617" s="256"/>
      <c r="R617" s="256"/>
      <c r="S617" s="256"/>
      <c r="T617" s="255"/>
      <c r="U617" s="621"/>
      <c r="V617" s="622"/>
      <c r="W617" s="622"/>
      <c r="X617" s="622"/>
      <c r="Y617" s="622"/>
      <c r="Z617" s="623"/>
      <c r="AA617" s="257"/>
      <c r="AB617" s="257"/>
      <c r="AC617" s="257"/>
      <c r="AD617" s="299"/>
      <c r="AE617" s="299"/>
      <c r="AF617" s="268"/>
      <c r="AG617" s="268"/>
      <c r="AH617" s="268"/>
      <c r="AI617" s="257"/>
      <c r="AJ617" s="257"/>
      <c r="AK617" s="257"/>
      <c r="AL617" s="257"/>
      <c r="AM617" s="257"/>
      <c r="AN617" s="257"/>
      <c r="AO617" s="257"/>
      <c r="AP617" s="257"/>
      <c r="AQ617" s="257"/>
      <c r="AR617" s="257"/>
      <c r="AS617" s="257"/>
      <c r="AT617" s="257"/>
      <c r="AU617" s="257"/>
      <c r="AX617" s="569" t="str">
        <f>IF(C639="","",C639)</f>
        <v/>
      </c>
      <c r="AY617" s="569"/>
      <c r="AZ617" s="587" t="str">
        <f>IF(E639="","",E639)</f>
        <v/>
      </c>
      <c r="BA617" s="590" t="str">
        <f ca="1">IF(F639="","",F639)</f>
        <v/>
      </c>
      <c r="BB617" s="590"/>
      <c r="BC617" s="590"/>
      <c r="BD617" s="587" t="str">
        <f>IF(I639="","",I639)</f>
        <v/>
      </c>
      <c r="BE617" s="578" t="e">
        <f>IF(#REF!="発電事業者","送電電力（MW）","受電電力（MW）")</f>
        <v>#REF!</v>
      </c>
      <c r="BF617" s="579"/>
      <c r="BG617" s="331" t="str">
        <f>IF(AND(COUNT(BG608)+COUNTA(E639)=2,L639&lt;&gt;""),ROUND(BG608-SUMIF(BE620:BF646,BE617,BG620:BG646),#REF!),"")</f>
        <v/>
      </c>
      <c r="BH617" s="331" t="str">
        <f>IF(AND(COUNT(BH608)+COUNTA(E639)=2,M639&lt;&gt;""),ROUND(BH608-SUMIF(BE620:BF646,BE617,BH620:BH646),#REF!),"")</f>
        <v/>
      </c>
      <c r="BI617" s="331" t="str">
        <f>IF(AND(COUNT(BI608)+COUNTA(E639)=2,N639&lt;&gt;""),ROUND(BI608-SUMIF(BE620:BF646,BE617,BI620:BI646),#REF!),"")</f>
        <v/>
      </c>
      <c r="BJ617" s="331" t="str">
        <f>IF(AND(COUNT(BJ608)+COUNTA(E639)=2,O639&lt;&gt;""),ROUND(BJ608-SUMIF(BE620:BF646,BE617,BJ620:BJ646),#REF!),"")</f>
        <v/>
      </c>
      <c r="BK617" s="331" t="str">
        <f>IF(AND(COUNT(BK608)+COUNTA(E639)=2,P639&lt;&gt;""),ROUND(BK608-SUMIF(BE620:BF646,BE617,BK620:BK646),#REF!),"")</f>
        <v/>
      </c>
      <c r="BL617" s="331" t="str">
        <f>IF(AND(COUNT(BL608)+COUNTA(E639)=2,Q639&lt;&gt;""),ROUND(BL608-SUMIF(BE620:BF646,BE617,BL620:BL646),#REF!),"")</f>
        <v/>
      </c>
      <c r="BM617" s="331" t="str">
        <f>IF(AND(COUNT(BM608)+COUNTA(E639)=2,R639&lt;&gt;""),ROUND(BM608-SUMIF(BE620:BF646,BE617,BM620:BM646),#REF!),"")</f>
        <v/>
      </c>
      <c r="BN617" s="331" t="str">
        <f>IF(AND(COUNT(BN608)+COUNTA(E639)=2,S639&lt;&gt;""),ROUND(BN608-SUMIF(BE620:BF646,BE617,BN620:BN646),#REF!),"")</f>
        <v/>
      </c>
      <c r="BO617" s="331" t="str">
        <f>IF(AND(COUNT(BO608)+COUNTA(E639)=2,T639&lt;&gt;""),ROUND(BO608-SUMIF(BE620:BF646,BE617,BO620:BO646),#REF!),"")</f>
        <v/>
      </c>
      <c r="BP617" s="331" t="str">
        <f>IF(AND(COUNT(BP608)+COUNTA(E639)=2,U639&lt;&gt;""),ROUND(BP608-SUMIF(BE620:BF646,BE617,BP620:BP646),#REF!),"")</f>
        <v/>
      </c>
      <c r="BQ617" s="331" t="str">
        <f>IF(AND(COUNT(BQ608)+COUNTA(E639)=2,V639&lt;&gt;""),ROUND(BQ608-SUMIF(BE620:BF646,BE617,BQ620:BQ646),#REF!),"")</f>
        <v/>
      </c>
      <c r="BR617" s="331" t="str">
        <f>IF(AND(COUNT(BR608)+COUNTA(E639)=2,W639&lt;&gt;""),ROUND(BR608-SUMIF(BE620:BF646,BE617,BR620:BR646),#REF!),"")</f>
        <v/>
      </c>
      <c r="BS617" s="569" t="e">
        <f>IF(#REF!="発電事業者","送電電力（MW）","受電電力（MW）")</f>
        <v>#REF!</v>
      </c>
      <c r="BT617" s="569"/>
      <c r="BU617" s="569"/>
      <c r="BV617" s="333" t="s">
        <v>171</v>
      </c>
      <c r="BW617" s="580"/>
      <c r="BX617" s="580"/>
      <c r="BY617" s="331" t="str">
        <f>IF(AND(COUNT(BY608)+COUNTA(E639)=2,X639&lt;&gt;""),ROUND(BY608-SUMIF(BV620:BV646,BV617,BY620:BY646),#REF!),"")</f>
        <v/>
      </c>
      <c r="BZ617" s="331" t="str">
        <f>IF(AND(COUNT(BZ608)+COUNTA(E639)=2,Y639&lt;&gt;""),ROUND(BZ608-SUMIF(BV620:BV646,BV617,BZ620:BZ646),#REF!),"")</f>
        <v/>
      </c>
      <c r="CA617" s="331" t="str">
        <f>IF(AND(COUNT(CA608)+COUNTA(E639)=2,Z639&lt;&gt;""),ROUND(CA608-SUMIF(BV620:BV646,BV617,CA620:CA646),#REF!),"")</f>
        <v/>
      </c>
      <c r="CB617" s="331" t="str">
        <f>IF(AND(COUNT(CB608)+COUNTA(E639)=2,AA639&lt;&gt;""),ROUND(CB608-SUMIF(BV620:BV646,BV617,CB620:CB646),#REF!),"")</f>
        <v/>
      </c>
      <c r="CC617" s="331" t="str">
        <f>IF(AND(COUNT(CC608)+COUNTA(E639)=2,AB639&lt;&gt;""),ROUND(CC608-SUMIF(BV620:BV646,BV617,CC620:CC646),#REF!),"")</f>
        <v/>
      </c>
      <c r="CD617" s="331" t="str">
        <f>IF(AND(COUNT(CD608)+COUNTA(E639)=2,AC639&lt;&gt;""),ROUND(CD608-SUMIF(BV620:BV646,BV617,CD620:CD646),#REF!),"")</f>
        <v/>
      </c>
      <c r="CE617" s="331" t="str">
        <f>IF(AND(COUNT(CE608)+COUNTA(E639)=2,AD639&lt;&gt;""),ROUND(CE608-SUMIF(BV620:BV646,BV617,CE620:CE646),#REF!),"")</f>
        <v/>
      </c>
      <c r="CF617" s="331" t="str">
        <f>IF(AND(COUNT(CF608)+COUNTA(E639)=2,AE639&lt;&gt;""),ROUND(CF608-SUMIF(BV620:BV646,BV617,CF620:CF646),#REF!),"")</f>
        <v/>
      </c>
      <c r="CG617" s="331" t="str">
        <f>IF(AND(COUNT(CG608)+COUNTA(E639)=2,AF639&lt;&gt;""),ROUND(CG608-SUMIF(BV620:BV646,BV617,CG620:CG646),#REF!),"")</f>
        <v/>
      </c>
      <c r="CH617" s="563" t="s">
        <v>118</v>
      </c>
      <c r="CI617" s="563"/>
      <c r="CJ617" s="563"/>
      <c r="CK617" s="563"/>
      <c r="CL617" s="563"/>
      <c r="CM617" s="563"/>
      <c r="CN617" s="563"/>
      <c r="CO617" s="563"/>
      <c r="CP617" s="563"/>
      <c r="CQ617" s="563"/>
    </row>
    <row r="618" spans="3:95" s="243" customFormat="1" ht="13.5" customHeight="1">
      <c r="C618" s="606"/>
      <c r="D618" s="607"/>
      <c r="E618" s="608" t="s">
        <v>212</v>
      </c>
      <c r="F618" s="609"/>
      <c r="G618" s="610"/>
      <c r="H618" s="261"/>
      <c r="I618" s="261"/>
      <c r="J618" s="261"/>
      <c r="K618" s="261"/>
      <c r="L618" s="261"/>
      <c r="M618" s="261"/>
      <c r="N618" s="261"/>
      <c r="O618" s="261"/>
      <c r="P618" s="261"/>
      <c r="Q618" s="261"/>
      <c r="R618" s="261"/>
      <c r="S618" s="261"/>
      <c r="T618" s="262" t="str">
        <f>IF(COUNT(H618:S618)=0,"",SUMPRODUCT(ROUND(H618:S618,1)))</f>
        <v/>
      </c>
      <c r="U618" s="621"/>
      <c r="V618" s="622"/>
      <c r="W618" s="622"/>
      <c r="X618" s="622"/>
      <c r="Y618" s="622"/>
      <c r="Z618" s="623"/>
      <c r="AA618" s="257"/>
      <c r="AB618" s="257"/>
      <c r="AC618" s="257"/>
      <c r="AD618" s="299"/>
      <c r="AE618" s="299"/>
      <c r="AF618" s="268"/>
      <c r="AG618" s="268"/>
      <c r="AH618" s="268"/>
      <c r="AI618" s="271"/>
      <c r="AJ618" s="271"/>
      <c r="AK618" s="271"/>
      <c r="AL618" s="271"/>
      <c r="AM618" s="271"/>
      <c r="AN618" s="271"/>
      <c r="AO618" s="271"/>
      <c r="AP618" s="271"/>
      <c r="AQ618" s="271"/>
      <c r="AR618" s="271"/>
      <c r="AS618" s="271"/>
      <c r="AT618" s="271"/>
      <c r="AU618" s="272"/>
      <c r="AX618" s="569"/>
      <c r="AY618" s="569"/>
      <c r="AZ618" s="588"/>
      <c r="BA618" s="590"/>
      <c r="BB618" s="590"/>
      <c r="BC618" s="590"/>
      <c r="BD618" s="588"/>
      <c r="BE618" s="583"/>
      <c r="BF618" s="584"/>
      <c r="BG618" s="259"/>
      <c r="BH618" s="259"/>
      <c r="BI618" s="259"/>
      <c r="BJ618" s="259"/>
      <c r="BK618" s="259"/>
      <c r="BL618" s="259"/>
      <c r="BM618" s="259"/>
      <c r="BN618" s="259"/>
      <c r="BO618" s="259"/>
      <c r="BP618" s="259"/>
      <c r="BQ618" s="259"/>
      <c r="BR618" s="259"/>
      <c r="BS618" s="569"/>
      <c r="BT618" s="569"/>
      <c r="BU618" s="569"/>
      <c r="BV618" s="333" t="s">
        <v>172</v>
      </c>
      <c r="BW618" s="581"/>
      <c r="BX618" s="581"/>
      <c r="BY618" s="331" t="str">
        <f>IF(AND(COUNT(BY609)+COUNTA(E639)=2,X639&lt;&gt;""),ROUND(BY609-SUMIF(BV620:BV646,BV618,BY620:BY646),#REF!),"")</f>
        <v/>
      </c>
      <c r="BZ618" s="331" t="str">
        <f>IF(AND(COUNT(BZ609)+COUNTA(E639)=2,Y639&lt;&gt;""),ROUND(BZ609-SUMIF(BV620:BV646,BV618,BZ620:BZ646),#REF!),"")</f>
        <v/>
      </c>
      <c r="CA618" s="331" t="str">
        <f>IF(AND(COUNT(CA609)+COUNTA(E639)=2,Z639&lt;&gt;""),ROUND(CA609-SUMIF(BV620:BV646,BV618,CA620:CA646),#REF!),"")</f>
        <v/>
      </c>
      <c r="CB618" s="331" t="str">
        <f>IF(AND(COUNT(CB609)+COUNTA(E639)=2,AA639&lt;&gt;""),ROUND(CB609-SUMIF(BV620:BV646,BV618,CB620:CB646),#REF!),"")</f>
        <v/>
      </c>
      <c r="CC618" s="331" t="str">
        <f>IF(AND(COUNT(CC609)+COUNTA(E639)=2,AB639&lt;&gt;""),ROUND(CC609-SUMIF(BV620:BV646,BV618,CC620:CC646),#REF!),"")</f>
        <v/>
      </c>
      <c r="CD618" s="331" t="str">
        <f>IF(AND(COUNT(CD609)+COUNTA(E639)=2,AC639&lt;&gt;""),ROUND(CD609-SUMIF(BV620:BV646,BV618,CD620:CD646),#REF!),"")</f>
        <v/>
      </c>
      <c r="CE618" s="331" t="str">
        <f>IF(AND(COUNT(CE609)+COUNTA(E639)=2,AD639&lt;&gt;""),ROUND(CE609-SUMIF(BV620:BV646,BV618,CE620:CE646),#REF!),"")</f>
        <v/>
      </c>
      <c r="CF618" s="331" t="str">
        <f>IF(AND(COUNT(CF609)+COUNTA(E639)=2,AE639&lt;&gt;""),ROUND(CF609-SUMIF(BV620:BV646,BV618,CF620:CF646),#REF!),"")</f>
        <v/>
      </c>
      <c r="CG618" s="331" t="str">
        <f>IF(AND(COUNT(CG609)+COUNTA(E639)=2,AF639&lt;&gt;""),ROUND(CG609-SUMIF(BV620:BV646,BV618,CG620:CG646),#REF!),"")</f>
        <v/>
      </c>
      <c r="CH618" s="564" t="str">
        <f>IF(CH617="","",CH617)</f>
        <v>地熱</v>
      </c>
      <c r="CI618" s="564"/>
      <c r="CJ618" s="564"/>
      <c r="CK618" s="564"/>
      <c r="CL618" s="564"/>
      <c r="CM618" s="564"/>
      <c r="CN618" s="564"/>
      <c r="CO618" s="564"/>
      <c r="CP618" s="564"/>
      <c r="CQ618" s="564"/>
    </row>
    <row r="619" spans="3:95" s="243" customFormat="1" ht="13.5" customHeight="1">
      <c r="C619" s="604" t="e">
        <f>DATE(#REF!+3,1,1)</f>
        <v>#REF!</v>
      </c>
      <c r="D619" s="605"/>
      <c r="E619" s="613" t="s">
        <v>198</v>
      </c>
      <c r="F619" s="614"/>
      <c r="G619" s="615"/>
      <c r="H619" s="256"/>
      <c r="I619" s="256"/>
      <c r="J619" s="256"/>
      <c r="K619" s="256"/>
      <c r="L619" s="256"/>
      <c r="M619" s="256"/>
      <c r="N619" s="256"/>
      <c r="O619" s="256"/>
      <c r="P619" s="256"/>
      <c r="Q619" s="256"/>
      <c r="R619" s="256"/>
      <c r="S619" s="256"/>
      <c r="T619" s="255"/>
      <c r="U619" s="621"/>
      <c r="V619" s="622"/>
      <c r="W619" s="622"/>
      <c r="X619" s="622"/>
      <c r="Y619" s="622"/>
      <c r="Z619" s="623"/>
      <c r="AA619" s="257"/>
      <c r="AB619" s="257"/>
      <c r="AC619" s="257"/>
      <c r="AD619" s="299"/>
      <c r="AE619" s="299"/>
      <c r="AF619" s="268"/>
      <c r="AG619" s="268"/>
      <c r="AH619" s="268"/>
      <c r="AI619" s="257"/>
      <c r="AJ619" s="257"/>
      <c r="AK619" s="257"/>
      <c r="AL619" s="257"/>
      <c r="AM619" s="257"/>
      <c r="AN619" s="257"/>
      <c r="AO619" s="257"/>
      <c r="AP619" s="257"/>
      <c r="AQ619" s="257"/>
      <c r="AR619" s="257"/>
      <c r="AS619" s="257"/>
      <c r="AT619" s="257"/>
      <c r="AU619" s="257"/>
      <c r="AX619" s="569"/>
      <c r="AY619" s="569"/>
      <c r="AZ619" s="589"/>
      <c r="BA619" s="590"/>
      <c r="BB619" s="590"/>
      <c r="BC619" s="590"/>
      <c r="BD619" s="589"/>
      <c r="BE619" s="585" t="e">
        <f>IF(#REF!="発電事業者","月間送電電力量（GWh）","月間受電電力量（GWh）")</f>
        <v>#REF!</v>
      </c>
      <c r="BF619" s="586"/>
      <c r="BG619" s="297" t="str">
        <f>IF(AND(COUNT(BG610)+COUNTA(E639)=2,L639&lt;&gt;""),ROUND(BG610-SUMIF(BE620:BF646,BE619,BG620:BG646),#REF!),"")</f>
        <v/>
      </c>
      <c r="BH619" s="297" t="str">
        <f>IF(AND(COUNT(BH610)+COUNTA(E639)=2,M639&lt;&gt;""),ROUND(BH610-SUMIF(BE620:BF646,BE619,BH620:BH646),#REF!),"")</f>
        <v/>
      </c>
      <c r="BI619" s="297" t="str">
        <f>IF(AND(COUNT(BI610)+COUNTA(E639)=2,N639&lt;&gt;""),ROUND(BI610-SUMIF(BE620:BF646,BE619,BI620:BI646),#REF!),"")</f>
        <v/>
      </c>
      <c r="BJ619" s="297" t="str">
        <f>IF(AND(COUNT(BJ610)+COUNTA(E639)=2,O639&lt;&gt;""),ROUND(BJ610-SUMIF(BE620:BF646,BE619,BJ620:BJ646),#REF!),"")</f>
        <v/>
      </c>
      <c r="BK619" s="297" t="str">
        <f>IF(AND(COUNT(BK610)+COUNTA(E639)=2,P639&lt;&gt;""),ROUND(BK610-SUMIF(BE620:BF646,BE619,BK620:BK646),#REF!),"")</f>
        <v/>
      </c>
      <c r="BL619" s="297" t="str">
        <f>IF(AND(COUNT(BL610)+COUNTA(E639)=2,Q639&lt;&gt;""),ROUND(BL610-SUMIF(BE620:BF646,BE619,BL620:BL646),#REF!),"")</f>
        <v/>
      </c>
      <c r="BM619" s="297" t="str">
        <f>IF(AND(COUNT(BM610)+COUNTA(E639)=2,R639&lt;&gt;""),ROUND(BM610-SUMIF(BE620:BF646,BE619,BM620:BM646),#REF!),"")</f>
        <v/>
      </c>
      <c r="BN619" s="297" t="str">
        <f>IF(AND(COUNT(BN610)+COUNTA(E639)=2,S639&lt;&gt;""),ROUND(BN610-SUMIF(BE620:BF646,BE619,BN620:BN646),#REF!),"")</f>
        <v/>
      </c>
      <c r="BO619" s="297" t="str">
        <f>IF(AND(COUNT(BO610)+COUNTA(E639)=2,T639&lt;&gt;""),ROUND(BO610-SUMIF(BE620:BF646,BE619,BO620:BO646),#REF!),"")</f>
        <v/>
      </c>
      <c r="BP619" s="297" t="str">
        <f>IF(AND(COUNT(BP610)+COUNTA(E639)=2,U639&lt;&gt;""),ROUND(BP610-SUMIF(BE620:BF646,BE619,BP620:BP646),#REF!),"")</f>
        <v/>
      </c>
      <c r="BQ619" s="297" t="str">
        <f>IF(AND(COUNT(BQ610)+COUNTA(E639)=2,V639&lt;&gt;""),ROUND(BQ610-SUMIF(BE620:BF646,BE619,BQ620:BQ646),#REF!),"")</f>
        <v/>
      </c>
      <c r="BR619" s="297" t="str">
        <f>IF(AND(COUNT(BR610)+COUNTA(E639)=2,W639&lt;&gt;""),ROUND(BR610-SUMIF(BE620:BF646,BE619,BR620:BR646),#REF!),"")</f>
        <v/>
      </c>
      <c r="BS619" s="569" t="e">
        <f>IF(#REF!="発電事業者","年間送電電力量（GWh）","年間受電電力量（GWh）")</f>
        <v>#REF!</v>
      </c>
      <c r="BT619" s="569"/>
      <c r="BU619" s="569"/>
      <c r="BV619" s="333" t="s">
        <v>25</v>
      </c>
      <c r="BW619" s="582"/>
      <c r="BX619" s="582"/>
      <c r="BY619" s="331" t="str">
        <f>IF(AND(COUNT(BY610)+COUNTA(E639)=2,X639&lt;&gt;""),ROUND(BY610-SUMIF(BV620:BV646,BV619,BY620:BY646),#REF!),"")</f>
        <v/>
      </c>
      <c r="BZ619" s="331" t="str">
        <f>IF(AND(COUNT(BZ610)+COUNTA(E639)=2,Y639&lt;&gt;""),ROUND(BZ610-SUMIF(BV620:BV646,BV619,BZ620:BZ646),#REF!),"")</f>
        <v/>
      </c>
      <c r="CA619" s="331" t="str">
        <f>IF(AND(COUNT(CA610)+COUNTA(E639)=2,Z639&lt;&gt;""),ROUND(CA610-SUMIF(BV620:BV646,BV619,CA620:CA646),#REF!),"")</f>
        <v/>
      </c>
      <c r="CB619" s="331" t="str">
        <f>IF(AND(COUNT(CB610)+COUNTA(E639)=2,AA639&lt;&gt;""),ROUND(CB610-SUMIF(BV620:BV646,BV619,CB620:CB646),#REF!),"")</f>
        <v/>
      </c>
      <c r="CC619" s="331" t="str">
        <f>IF(AND(COUNT(CC610)+COUNTA(E639)=2,AB639&lt;&gt;""),ROUND(CC610-SUMIF(BV620:BV646,BV619,CC620:CC646),#REF!),"")</f>
        <v/>
      </c>
      <c r="CD619" s="331" t="str">
        <f>IF(AND(COUNT(CD610)+COUNTA(E639)=2,AC639&lt;&gt;""),ROUND(CD610-SUMIF(BV620:BV646,BV619,CD620:CD646),#REF!),"")</f>
        <v/>
      </c>
      <c r="CE619" s="331" t="str">
        <f>IF(AND(COUNT(CE610)+COUNTA(E639)=2,AD639&lt;&gt;""),ROUND(CE610-SUMIF(BV620:BV646,BV619,CE620:CE646),#REF!),"")</f>
        <v/>
      </c>
      <c r="CF619" s="331" t="str">
        <f>IF(AND(COUNT(CF610)+COUNTA(E639)=2,AE639&lt;&gt;""),ROUND(CF610-SUMIF(BV620:BV646,BV619,CF620:CF646),#REF!),"")</f>
        <v/>
      </c>
      <c r="CG619" s="331" t="str">
        <f>IF(AND(COUNT(CG610)+COUNTA(E639)=2,AF639&lt;&gt;""),ROUND(CG610-SUMIF(BV620:BV646,BV619,CG620:CG646),#REF!),"")</f>
        <v/>
      </c>
      <c r="CH619" s="565" t="str">
        <f>IF(COUNTA(AG639)=0,"",AG639)</f>
        <v/>
      </c>
      <c r="CI619" s="565"/>
      <c r="CJ619" s="565"/>
      <c r="CK619" s="565"/>
      <c r="CL619" s="565"/>
      <c r="CM619" s="565"/>
      <c r="CN619" s="565"/>
      <c r="CO619" s="565"/>
      <c r="CP619" s="565"/>
      <c r="CQ619" s="565"/>
    </row>
    <row r="620" spans="3:95" s="243" customFormat="1" ht="13.5" customHeight="1">
      <c r="C620" s="606"/>
      <c r="D620" s="607"/>
      <c r="E620" s="608" t="s">
        <v>212</v>
      </c>
      <c r="F620" s="609"/>
      <c r="G620" s="610"/>
      <c r="H620" s="261"/>
      <c r="I620" s="261"/>
      <c r="J620" s="261"/>
      <c r="K620" s="261"/>
      <c r="L620" s="261"/>
      <c r="M620" s="261"/>
      <c r="N620" s="261"/>
      <c r="O620" s="261"/>
      <c r="P620" s="261"/>
      <c r="Q620" s="261"/>
      <c r="R620" s="261"/>
      <c r="S620" s="261"/>
      <c r="T620" s="262" t="str">
        <f>IF(COUNT(H620:S620)=0,"",SUMPRODUCT(ROUND(H620:S620,1)))</f>
        <v/>
      </c>
      <c r="U620" s="624"/>
      <c r="V620" s="625"/>
      <c r="W620" s="625"/>
      <c r="X620" s="625"/>
      <c r="Y620" s="625"/>
      <c r="Z620" s="626"/>
      <c r="AA620" s="257"/>
      <c r="AB620" s="257"/>
      <c r="AC620" s="257"/>
      <c r="AD620" s="299"/>
      <c r="AE620" s="299"/>
      <c r="AF620" s="268"/>
      <c r="AG620" s="268"/>
      <c r="AH620" s="268"/>
      <c r="AI620" s="271"/>
      <c r="AJ620" s="271"/>
      <c r="AK620" s="271"/>
      <c r="AL620" s="271"/>
      <c r="AM620" s="271"/>
      <c r="AN620" s="271"/>
      <c r="AO620" s="271"/>
      <c r="AP620" s="271"/>
      <c r="AQ620" s="271"/>
      <c r="AR620" s="271"/>
      <c r="AS620" s="271"/>
      <c r="AT620" s="271"/>
      <c r="AU620" s="272"/>
      <c r="AX620" s="569" t="str">
        <f>IF(C640="","",C640)</f>
        <v/>
      </c>
      <c r="AY620" s="569"/>
      <c r="AZ620" s="587" t="str">
        <f>IF(E640="","",E640)</f>
        <v/>
      </c>
      <c r="BA620" s="590" t="str">
        <f ca="1">IF(F640="","",F640)</f>
        <v/>
      </c>
      <c r="BB620" s="590"/>
      <c r="BC620" s="590"/>
      <c r="BD620" s="587" t="str">
        <f>IF(I640="","",I640)</f>
        <v/>
      </c>
      <c r="BE620" s="578" t="e">
        <f>IF(#REF!="発電事業者","送電電力（MW）","受電電力（MW）")</f>
        <v>#REF!</v>
      </c>
      <c r="BF620" s="579"/>
      <c r="BG620" s="331" t="str">
        <f>IF(COUNT(BG608,L640)=2,ROUND(BG608*L640/SUM(L639:L648),#REF!),"")</f>
        <v/>
      </c>
      <c r="BH620" s="331" t="str">
        <f>IF(COUNT(BH608,M640)=2,ROUND(BH608*M640/SUM(M639:M648),#REF!),"")</f>
        <v/>
      </c>
      <c r="BI620" s="331" t="str">
        <f>IF(COUNT(BI608,N640)=2,ROUND(BI608*N640/SUM(N639:N648),#REF!),"")</f>
        <v/>
      </c>
      <c r="BJ620" s="331" t="str">
        <f>IF(COUNT(BJ608,O640)=2,ROUND(BJ608*O640/SUM(O639:O648),#REF!),"")</f>
        <v/>
      </c>
      <c r="BK620" s="331" t="str">
        <f>IF(COUNT(BK608,P640)=2,ROUND(BK608*P640/SUM(P639:P648),#REF!),"")</f>
        <v/>
      </c>
      <c r="BL620" s="331" t="str">
        <f>IF(COUNT(BL608,Q640)=2,ROUND(BL608*Q640/SUM(Q639:Q648),#REF!),"")</f>
        <v/>
      </c>
      <c r="BM620" s="331" t="str">
        <f>IF(COUNT(BM608,R640)=2,ROUND(BM608*R640/SUM(R639:R648),#REF!),"")</f>
        <v/>
      </c>
      <c r="BN620" s="331" t="str">
        <f>IF(COUNT(BN608,S640)=2,ROUND(BN608*S640/SUM(S639:S648),#REF!),"")</f>
        <v/>
      </c>
      <c r="BO620" s="331" t="str">
        <f>IF(COUNT(BO608,T640)=2,ROUND(BO608*T640/SUM(T639:T648),#REF!),"")</f>
        <v/>
      </c>
      <c r="BP620" s="331" t="str">
        <f>IF(COUNT(BP608,U640)=2,ROUND(BP608*U640/SUM(U639:U648),#REF!),"")</f>
        <v/>
      </c>
      <c r="BQ620" s="331" t="str">
        <f>IF(COUNT(BQ608,V640)=2,ROUND(BQ608*V640/SUM(V639:V648),#REF!),"")</f>
        <v/>
      </c>
      <c r="BR620" s="331" t="str">
        <f>IF(COUNT(BR608,W640)=2,ROUND(BR608*W640/SUM(W639:W648),#REF!),"")</f>
        <v/>
      </c>
      <c r="BS620" s="569" t="e">
        <f>IF(#REF!="発電事業者","送電電力（MW）","受電電力（MW）")</f>
        <v>#REF!</v>
      </c>
      <c r="BT620" s="569"/>
      <c r="BU620" s="569"/>
      <c r="BV620" s="333" t="s">
        <v>171</v>
      </c>
      <c r="BW620" s="580"/>
      <c r="BX620" s="580"/>
      <c r="BY620" s="331" t="str">
        <f>IF(COUNT(BY608,X640)=2,ROUND(BY608*X640/SUM(X639:X648),#REF!),"")</f>
        <v/>
      </c>
      <c r="BZ620" s="331" t="str">
        <f>IF(COUNT(BZ608,Y640)=2,ROUND(BZ608*Y640/SUM(Y639:Y648),#REF!),"")</f>
        <v/>
      </c>
      <c r="CA620" s="331" t="str">
        <f>IF(COUNT(CA608,Z640)=2,ROUND(CA608*Z640/SUM(Z639:Z648),#REF!),"")</f>
        <v/>
      </c>
      <c r="CB620" s="331" t="str">
        <f>IF(COUNT(CB608,AA640)=2,ROUND(CB608*AA640/SUM(AA639:AA648),#REF!),"")</f>
        <v/>
      </c>
      <c r="CC620" s="331" t="str">
        <f>IF(COUNT(CC608,AB640)=2,ROUND(CC608*AB640/SUM(AB639:AB648),#REF!),"")</f>
        <v/>
      </c>
      <c r="CD620" s="331" t="str">
        <f>IF(COUNT(CD608,AC640)=2,ROUND(CD608*AC640/SUM(AC639:AC648),#REF!),"")</f>
        <v/>
      </c>
      <c r="CE620" s="331" t="str">
        <f>IF(COUNT(CE608,AD640)=2,ROUND(CE608*AD640/SUM(AD639:AD648),#REF!),"")</f>
        <v/>
      </c>
      <c r="CF620" s="331" t="str">
        <f>IF(COUNT(CF608,AE640)=2,ROUND(CF608*AE640/SUM(AE639:AE648),#REF!),"")</f>
        <v/>
      </c>
      <c r="CG620" s="331" t="str">
        <f>IF(COUNT(CG608,AF640)=2,ROUND(CG608*AF640/SUM(AF639:AF648),#REF!),"")</f>
        <v/>
      </c>
      <c r="CH620" s="563" t="s">
        <v>118</v>
      </c>
      <c r="CI620" s="563"/>
      <c r="CJ620" s="563"/>
      <c r="CK620" s="563"/>
      <c r="CL620" s="563"/>
      <c r="CM620" s="563"/>
      <c r="CN620" s="563"/>
      <c r="CO620" s="563"/>
      <c r="CP620" s="563"/>
      <c r="CQ620" s="563"/>
    </row>
    <row r="621" spans="3:95" s="243" customFormat="1" ht="13.5" customHeight="1">
      <c r="C621" s="604" t="e">
        <f>DATE(#REF!+4,1,1)</f>
        <v>#REF!</v>
      </c>
      <c r="D621" s="605"/>
      <c r="E621" s="613" t="s">
        <v>198</v>
      </c>
      <c r="F621" s="614"/>
      <c r="G621" s="615"/>
      <c r="H621" s="256"/>
      <c r="I621" s="256"/>
      <c r="J621" s="256"/>
      <c r="K621" s="256"/>
      <c r="L621" s="256"/>
      <c r="M621" s="256"/>
      <c r="N621" s="256"/>
      <c r="O621" s="256"/>
      <c r="P621" s="256"/>
      <c r="Q621" s="256"/>
      <c r="R621" s="256"/>
      <c r="S621" s="256"/>
      <c r="T621" s="255"/>
      <c r="U621" s="613" t="s">
        <v>210</v>
      </c>
      <c r="V621" s="614"/>
      <c r="W621" s="614"/>
      <c r="X621" s="615"/>
      <c r="Y621" s="666"/>
      <c r="Z621" s="667"/>
      <c r="AA621" s="257"/>
      <c r="AB621" s="257"/>
      <c r="AC621" s="257"/>
      <c r="AD621" s="299"/>
      <c r="AE621" s="299"/>
      <c r="AF621" s="268"/>
      <c r="AG621" s="268"/>
      <c r="AH621" s="268"/>
      <c r="AI621" s="257"/>
      <c r="AJ621" s="257"/>
      <c r="AK621" s="257"/>
      <c r="AL621" s="257"/>
      <c r="AM621" s="257"/>
      <c r="AN621" s="257"/>
      <c r="AO621" s="257"/>
      <c r="AP621" s="257"/>
      <c r="AQ621" s="257"/>
      <c r="AR621" s="257"/>
      <c r="AS621" s="257"/>
      <c r="AT621" s="257"/>
      <c r="AU621" s="257"/>
      <c r="AX621" s="569"/>
      <c r="AY621" s="569"/>
      <c r="AZ621" s="588"/>
      <c r="BA621" s="590"/>
      <c r="BB621" s="590"/>
      <c r="BC621" s="590"/>
      <c r="BD621" s="588"/>
      <c r="BE621" s="583"/>
      <c r="BF621" s="584"/>
      <c r="BG621" s="259"/>
      <c r="BH621" s="259"/>
      <c r="BI621" s="259"/>
      <c r="BJ621" s="259"/>
      <c r="BK621" s="259"/>
      <c r="BL621" s="259"/>
      <c r="BM621" s="259"/>
      <c r="BN621" s="259"/>
      <c r="BO621" s="259"/>
      <c r="BP621" s="259"/>
      <c r="BQ621" s="259"/>
      <c r="BR621" s="259"/>
      <c r="BS621" s="569"/>
      <c r="BT621" s="569"/>
      <c r="BU621" s="569"/>
      <c r="BV621" s="333" t="s">
        <v>172</v>
      </c>
      <c r="BW621" s="581"/>
      <c r="BX621" s="581"/>
      <c r="BY621" s="331" t="str">
        <f>IF(COUNT(BY609,X640)=2,ROUND(BY609*X640/SUM(X639:X648),#REF!),"")</f>
        <v/>
      </c>
      <c r="BZ621" s="331" t="str">
        <f>IF(COUNT(BZ609,Y640)=2,ROUND(BZ609*Y640/SUM(Y639:Y648),#REF!),"")</f>
        <v/>
      </c>
      <c r="CA621" s="331" t="str">
        <f>IF(COUNT(CA609,Z640)=2,ROUND(CA609*Z640/SUM(Z639:Z648),#REF!),"")</f>
        <v/>
      </c>
      <c r="CB621" s="331" t="str">
        <f>IF(COUNT(CB609,AA640)=2,ROUND(CB609*AA640/SUM(AA639:AA648),#REF!),"")</f>
        <v/>
      </c>
      <c r="CC621" s="331" t="str">
        <f>IF(COUNT(CC609,AB640)=2,ROUND(CC609*AB640/SUM(AB639:AB648),#REF!),"")</f>
        <v/>
      </c>
      <c r="CD621" s="331" t="str">
        <f>IF(COUNT(CD609,AC640)=2,ROUND(CD609*AC640/SUM(AC639:AC648),#REF!),"")</f>
        <v/>
      </c>
      <c r="CE621" s="331" t="str">
        <f>IF(COUNT(CE609,AD640)=2,ROUND(CE609*AD640/SUM(AD639:AD648),#REF!),"")</f>
        <v/>
      </c>
      <c r="CF621" s="331" t="str">
        <f>IF(COUNT(CF609,AE640)=2,ROUND(CF609*AE640/SUM(AE639:AE648),#REF!),"")</f>
        <v/>
      </c>
      <c r="CG621" s="331" t="str">
        <f>IF(COUNT(CG609,AF640)=2,ROUND(CG609*AF640/SUM(AF639:AF648),#REF!),"")</f>
        <v/>
      </c>
      <c r="CH621" s="564" t="str">
        <f>IF(CH620="","",CH620)</f>
        <v>地熱</v>
      </c>
      <c r="CI621" s="564"/>
      <c r="CJ621" s="564"/>
      <c r="CK621" s="564"/>
      <c r="CL621" s="564"/>
      <c r="CM621" s="564"/>
      <c r="CN621" s="564"/>
      <c r="CO621" s="564"/>
      <c r="CP621" s="564"/>
      <c r="CQ621" s="564"/>
    </row>
    <row r="622" spans="3:95" s="243" customFormat="1" ht="13.5" customHeight="1">
      <c r="C622" s="606"/>
      <c r="D622" s="607"/>
      <c r="E622" s="608" t="s">
        <v>212</v>
      </c>
      <c r="F622" s="609"/>
      <c r="G622" s="610"/>
      <c r="H622" s="261"/>
      <c r="I622" s="261"/>
      <c r="J622" s="261"/>
      <c r="K622" s="261"/>
      <c r="L622" s="261"/>
      <c r="M622" s="261"/>
      <c r="N622" s="261"/>
      <c r="O622" s="261"/>
      <c r="P622" s="261"/>
      <c r="Q622" s="261"/>
      <c r="R622" s="261"/>
      <c r="S622" s="261"/>
      <c r="T622" s="262" t="str">
        <f>IF(COUNT(H622:S622)=0,"",SUMPRODUCT(ROUND(H622:S622,1)))</f>
        <v/>
      </c>
      <c r="U622" s="608" t="s">
        <v>211</v>
      </c>
      <c r="V622" s="609"/>
      <c r="W622" s="609"/>
      <c r="X622" s="610"/>
      <c r="Y622" s="664"/>
      <c r="Z622" s="665"/>
      <c r="AA622" s="257"/>
      <c r="AB622" s="257"/>
      <c r="AC622" s="257"/>
      <c r="AD622" s="299"/>
      <c r="AE622" s="299"/>
      <c r="AF622" s="268"/>
      <c r="AG622" s="268"/>
      <c r="AH622" s="268"/>
      <c r="AI622" s="271"/>
      <c r="AJ622" s="271"/>
      <c r="AK622" s="271"/>
      <c r="AL622" s="271"/>
      <c r="AM622" s="271"/>
      <c r="AN622" s="271"/>
      <c r="AO622" s="271"/>
      <c r="AP622" s="271"/>
      <c r="AQ622" s="271"/>
      <c r="AR622" s="271"/>
      <c r="AS622" s="271"/>
      <c r="AT622" s="271"/>
      <c r="AU622" s="272"/>
      <c r="AX622" s="569"/>
      <c r="AY622" s="569"/>
      <c r="AZ622" s="589"/>
      <c r="BA622" s="590"/>
      <c r="BB622" s="590"/>
      <c r="BC622" s="590"/>
      <c r="BD622" s="589"/>
      <c r="BE622" s="585" t="e">
        <f>IF(#REF!="発電事業者","月間送電電力量（GWh）","月間受電電力量（GWh）")</f>
        <v>#REF!</v>
      </c>
      <c r="BF622" s="586"/>
      <c r="BG622" s="331" t="str">
        <f>IF(COUNT(BG610,L640)=2,ROUND(BG610*L640/SUM(L639:L648),#REF!),"")</f>
        <v/>
      </c>
      <c r="BH622" s="331" t="str">
        <f>IF(COUNT(BH610,M640)=2,ROUND(BH610*M640/SUM(M639:M648),#REF!),"")</f>
        <v/>
      </c>
      <c r="BI622" s="331" t="str">
        <f>IF(COUNT(BI610,N640)=2,ROUND(BI610*N640/SUM(N639:N648),#REF!),"")</f>
        <v/>
      </c>
      <c r="BJ622" s="331" t="str">
        <f>IF(COUNT(BJ610,O640)=2,ROUND(BJ610*O640/SUM(O639:O648),#REF!),"")</f>
        <v/>
      </c>
      <c r="BK622" s="331" t="str">
        <f>IF(COUNT(BK610,P640)=2,ROUND(BK610*P640/SUM(P639:P648),#REF!),"")</f>
        <v/>
      </c>
      <c r="BL622" s="331" t="str">
        <f>IF(COUNT(BL610,Q640)=2,ROUND(BL610*Q640/SUM(Q639:Q648),#REF!),"")</f>
        <v/>
      </c>
      <c r="BM622" s="331" t="str">
        <f>IF(COUNT(BM610,R640)=2,ROUND(BM610*R640/SUM(R639:R648),#REF!),"")</f>
        <v/>
      </c>
      <c r="BN622" s="331" t="str">
        <f>IF(COUNT(BN610,S640)=2,ROUND(BN610*S640/SUM(S639:S648),#REF!),"")</f>
        <v/>
      </c>
      <c r="BO622" s="331" t="str">
        <f>IF(COUNT(BO610,T640)=2,ROUND(BO610*T640/SUM(T639:T648),#REF!),"")</f>
        <v/>
      </c>
      <c r="BP622" s="331" t="str">
        <f>IF(COUNT(BP610,U640)=2,ROUND(BP610*U640/SUM(U639:U648),#REF!),"")</f>
        <v/>
      </c>
      <c r="BQ622" s="331" t="str">
        <f>IF(COUNT(BQ610,V640)=2,ROUND(BQ610*V640/SUM(V639:V648),#REF!),"")</f>
        <v/>
      </c>
      <c r="BR622" s="331" t="str">
        <f>IF(COUNT(BR610,W640)=2,ROUND(BR610*W640/SUM(W639:W648),#REF!),"")</f>
        <v/>
      </c>
      <c r="BS622" s="569" t="e">
        <f>IF(#REF!="発電事業者","年間送電電力量（GWh）","年間受電電力量（GWh）")</f>
        <v>#REF!</v>
      </c>
      <c r="BT622" s="569"/>
      <c r="BU622" s="569"/>
      <c r="BV622" s="333" t="s">
        <v>25</v>
      </c>
      <c r="BW622" s="582"/>
      <c r="BX622" s="582"/>
      <c r="BY622" s="331" t="str">
        <f>IF(COUNT(BY610,X640)=2,ROUND(BY610*X640/SUM(X639:X648),#REF!),"")</f>
        <v/>
      </c>
      <c r="BZ622" s="331" t="str">
        <f>IF(COUNT(BZ610,Y640)=2,ROUND(BZ610*Y640/SUM(Y639:Y648),#REF!),"")</f>
        <v/>
      </c>
      <c r="CA622" s="331" t="str">
        <f>IF(COUNT(CA610,Z640)=2,ROUND(CA610*Z640/SUM(Z639:Z648),#REF!),"")</f>
        <v/>
      </c>
      <c r="CB622" s="331" t="str">
        <f>IF(COUNT(CB610,AA640)=2,ROUND(CB610*AA640/SUM(AA639:AA648),#REF!),"")</f>
        <v/>
      </c>
      <c r="CC622" s="331" t="str">
        <f>IF(COUNT(CC610,AB640)=2,ROUND(CC610*AB640/SUM(AB639:AB648),#REF!),"")</f>
        <v/>
      </c>
      <c r="CD622" s="331" t="str">
        <f>IF(COUNT(CD610,AC640)=2,ROUND(CD610*AC640/SUM(AC639:AC648),#REF!),"")</f>
        <v/>
      </c>
      <c r="CE622" s="331" t="str">
        <f>IF(COUNT(CE610,AD640)=2,ROUND(CE610*AD640/SUM(AD639:AD648),#REF!),"")</f>
        <v/>
      </c>
      <c r="CF622" s="331" t="str">
        <f>IF(COUNT(CF610,AE640)=2,ROUND(CF610*AE640/SUM(AE639:AE648),#REF!),"")</f>
        <v/>
      </c>
      <c r="CG622" s="331" t="str">
        <f>IF(COUNT(CG610,AF640)=2,ROUND(CG610*AF640/SUM(AF639:AF648),#REF!),"")</f>
        <v/>
      </c>
      <c r="CH622" s="565" t="str">
        <f>IF(COUNTA(AG640)=0,"",AG640)</f>
        <v/>
      </c>
      <c r="CI622" s="565"/>
      <c r="CJ622" s="565"/>
      <c r="CK622" s="565"/>
      <c r="CL622" s="565"/>
      <c r="CM622" s="565"/>
      <c r="CN622" s="565"/>
      <c r="CO622" s="565"/>
      <c r="CP622" s="565"/>
      <c r="CQ622" s="565"/>
    </row>
    <row r="623" spans="3:95" s="243" customFormat="1" ht="13.5" customHeight="1">
      <c r="C623" s="604" t="e">
        <f>DATE(#REF!+5,1,1)</f>
        <v>#REF!</v>
      </c>
      <c r="D623" s="605"/>
      <c r="E623" s="613" t="s">
        <v>198</v>
      </c>
      <c r="F623" s="614"/>
      <c r="G623" s="615"/>
      <c r="H623" s="256"/>
      <c r="I623" s="256"/>
      <c r="J623" s="256"/>
      <c r="K623" s="256"/>
      <c r="L623" s="256"/>
      <c r="M623" s="256"/>
      <c r="N623" s="256"/>
      <c r="O623" s="256"/>
      <c r="P623" s="256"/>
      <c r="Q623" s="256"/>
      <c r="R623" s="256"/>
      <c r="S623" s="256"/>
      <c r="T623" s="255"/>
      <c r="U623" s="618"/>
      <c r="V623" s="619"/>
      <c r="W623" s="619"/>
      <c r="X623" s="619"/>
      <c r="Y623" s="619"/>
      <c r="Z623" s="620"/>
      <c r="AA623" s="257"/>
      <c r="AB623" s="257"/>
      <c r="AC623" s="257"/>
      <c r="AD623" s="299"/>
      <c r="AE623" s="299"/>
      <c r="AF623" s="268"/>
      <c r="AG623" s="268"/>
      <c r="AH623" s="268"/>
      <c r="AI623" s="257"/>
      <c r="AJ623" s="257"/>
      <c r="AK623" s="257"/>
      <c r="AL623" s="257"/>
      <c r="AM623" s="257"/>
      <c r="AN623" s="257"/>
      <c r="AO623" s="257"/>
      <c r="AP623" s="257"/>
      <c r="AQ623" s="257"/>
      <c r="AR623" s="257"/>
      <c r="AS623" s="257"/>
      <c r="AT623" s="257"/>
      <c r="AU623" s="257"/>
      <c r="AX623" s="569" t="str">
        <f>IF(C641="","",C641)</f>
        <v/>
      </c>
      <c r="AY623" s="569"/>
      <c r="AZ623" s="587" t="str">
        <f>IF(E641="","",E641)</f>
        <v/>
      </c>
      <c r="BA623" s="590" t="str">
        <f ca="1">IF(F641="","",F641)</f>
        <v/>
      </c>
      <c r="BB623" s="590"/>
      <c r="BC623" s="590"/>
      <c r="BD623" s="587" t="str">
        <f>IF(I641="","",I641)</f>
        <v/>
      </c>
      <c r="BE623" s="578" t="e">
        <f>IF(#REF!="発電事業者","送電電力（MW）","受電電力（MW）")</f>
        <v>#REF!</v>
      </c>
      <c r="BF623" s="579"/>
      <c r="BG623" s="331" t="str">
        <f>IF(COUNT(BG608,L641)=2,ROUND(BG608*L641/SUM(L639:L648),#REF!),"")</f>
        <v/>
      </c>
      <c r="BH623" s="331" t="str">
        <f>IF(COUNT(BH608,M641)=2,ROUND(BH608*M641/SUM(M639:M648),#REF!),"")</f>
        <v/>
      </c>
      <c r="BI623" s="331" t="str">
        <f>IF(COUNT(BI608,N641)=2,ROUND(BI608*N641/SUM(N639:N648),#REF!),"")</f>
        <v/>
      </c>
      <c r="BJ623" s="331" t="str">
        <f>IF(COUNT(BJ608,O641)=2,ROUND(BJ608*O641/SUM(O639:O648),#REF!),"")</f>
        <v/>
      </c>
      <c r="BK623" s="331" t="str">
        <f>IF(COUNT(BK608,P641)=2,ROUND(BK608*P641/SUM(P639:P648),#REF!),"")</f>
        <v/>
      </c>
      <c r="BL623" s="331" t="str">
        <f>IF(COUNT(BL608,Q641)=2,ROUND(BL608*Q641/SUM(Q639:Q648),#REF!),"")</f>
        <v/>
      </c>
      <c r="BM623" s="331" t="str">
        <f>IF(COUNT(BM608,R641)=2,ROUND(BM608*R641/SUM(R639:R648),#REF!),"")</f>
        <v/>
      </c>
      <c r="BN623" s="331" t="str">
        <f>IF(COUNT(BN608,S641)=2,ROUND(BN608*S641/SUM(S639:S648),#REF!),"")</f>
        <v/>
      </c>
      <c r="BO623" s="331" t="str">
        <f>IF(COUNT(BO608,T641)=2,ROUND(BO608*T641/SUM(T639:T648),#REF!),"")</f>
        <v/>
      </c>
      <c r="BP623" s="331" t="str">
        <f>IF(COUNT(BP608,U641)=2,ROUND(BP608*U641/SUM(U639:U648),#REF!),"")</f>
        <v/>
      </c>
      <c r="BQ623" s="331" t="str">
        <f>IF(COUNT(BQ608,V641)=2,ROUND(BQ608*V641/SUM(V639:V648),#REF!),"")</f>
        <v/>
      </c>
      <c r="BR623" s="331" t="str">
        <f>IF(COUNT(BR608,W641)=2,ROUND(BR608*W641/SUM(W639:W648),#REF!),"")</f>
        <v/>
      </c>
      <c r="BS623" s="569" t="e">
        <f>IF(#REF!="発電事業者","送電電力（MW）","受電電力（MW）")</f>
        <v>#REF!</v>
      </c>
      <c r="BT623" s="569"/>
      <c r="BU623" s="569"/>
      <c r="BV623" s="333" t="s">
        <v>171</v>
      </c>
      <c r="BW623" s="580"/>
      <c r="BX623" s="580"/>
      <c r="BY623" s="331" t="str">
        <f>IF(COUNT(BY608,X641)=2,ROUND(BY608*X641/SUM(X639:X648),#REF!),"")</f>
        <v/>
      </c>
      <c r="BZ623" s="331" t="str">
        <f>IF(COUNT(BZ608,Y641)=2,ROUND(BZ608*Y641/SUM(Y639:Y648),#REF!),"")</f>
        <v/>
      </c>
      <c r="CA623" s="331" t="str">
        <f>IF(COUNT(CA608,Z641)=2,ROUND(CA608*Z641/SUM(Z639:Z648),#REF!),"")</f>
        <v/>
      </c>
      <c r="CB623" s="331" t="str">
        <f>IF(COUNT(CB608,AA641)=2,ROUND(CB608*AA641/SUM(AA639:AA648),#REF!),"")</f>
        <v/>
      </c>
      <c r="CC623" s="331" t="str">
        <f>IF(COUNT(CC608,AB641)=2,ROUND(CC608*AB641/SUM(AB639:AB648),#REF!),"")</f>
        <v/>
      </c>
      <c r="CD623" s="331" t="str">
        <f>IF(COUNT(CD608,AC641)=2,ROUND(CD608*AC641/SUM(AC639:AC648),#REF!),"")</f>
        <v/>
      </c>
      <c r="CE623" s="331" t="str">
        <f>IF(COUNT(CE608,AD641)=2,ROUND(CE608*AD641/SUM(AD639:AD648),#REF!),"")</f>
        <v/>
      </c>
      <c r="CF623" s="331" t="str">
        <f>IF(COUNT(CF608,AE641)=2,ROUND(CF608*AE641/SUM(AE639:AE648),#REF!),"")</f>
        <v/>
      </c>
      <c r="CG623" s="331" t="str">
        <f>IF(COUNT(CG608,AF641)=2,ROUND(CG608*AF641/SUM(AF639:AF648),#REF!),"")</f>
        <v/>
      </c>
      <c r="CH623" s="563" t="s">
        <v>118</v>
      </c>
      <c r="CI623" s="563"/>
      <c r="CJ623" s="563"/>
      <c r="CK623" s="563"/>
      <c r="CL623" s="563"/>
      <c r="CM623" s="563"/>
      <c r="CN623" s="563"/>
      <c r="CO623" s="563"/>
      <c r="CP623" s="563"/>
      <c r="CQ623" s="563"/>
    </row>
    <row r="624" spans="3:95" s="243" customFormat="1" ht="13.5" customHeight="1">
      <c r="C624" s="606"/>
      <c r="D624" s="607"/>
      <c r="E624" s="608" t="s">
        <v>212</v>
      </c>
      <c r="F624" s="609"/>
      <c r="G624" s="610"/>
      <c r="H624" s="261"/>
      <c r="I624" s="261"/>
      <c r="J624" s="261"/>
      <c r="K624" s="261"/>
      <c r="L624" s="261"/>
      <c r="M624" s="261"/>
      <c r="N624" s="261"/>
      <c r="O624" s="261"/>
      <c r="P624" s="261"/>
      <c r="Q624" s="261"/>
      <c r="R624" s="261"/>
      <c r="S624" s="261"/>
      <c r="T624" s="262" t="str">
        <f>IF(COUNT(H624:S624)=0,"",SUMPRODUCT(ROUND(H624:S624,1)))</f>
        <v/>
      </c>
      <c r="U624" s="621"/>
      <c r="V624" s="622"/>
      <c r="W624" s="622"/>
      <c r="X624" s="622"/>
      <c r="Y624" s="622"/>
      <c r="Z624" s="623"/>
      <c r="AA624" s="257"/>
      <c r="AB624" s="257"/>
      <c r="AC624" s="257"/>
      <c r="AD624" s="299"/>
      <c r="AE624" s="299"/>
      <c r="AF624" s="268"/>
      <c r="AG624" s="268"/>
      <c r="AH624" s="268"/>
      <c r="AI624" s="271"/>
      <c r="AJ624" s="271"/>
      <c r="AK624" s="271"/>
      <c r="AL624" s="271"/>
      <c r="AM624" s="271"/>
      <c r="AN624" s="271"/>
      <c r="AO624" s="271"/>
      <c r="AP624" s="271"/>
      <c r="AQ624" s="271"/>
      <c r="AR624" s="271"/>
      <c r="AS624" s="271"/>
      <c r="AT624" s="271"/>
      <c r="AU624" s="272"/>
      <c r="AX624" s="569"/>
      <c r="AY624" s="569"/>
      <c r="AZ624" s="588"/>
      <c r="BA624" s="590"/>
      <c r="BB624" s="590"/>
      <c r="BC624" s="590"/>
      <c r="BD624" s="588"/>
      <c r="BE624" s="583"/>
      <c r="BF624" s="584"/>
      <c r="BG624" s="259"/>
      <c r="BH624" s="259"/>
      <c r="BI624" s="259"/>
      <c r="BJ624" s="259"/>
      <c r="BK624" s="259"/>
      <c r="BL624" s="259"/>
      <c r="BM624" s="259"/>
      <c r="BN624" s="259"/>
      <c r="BO624" s="259"/>
      <c r="BP624" s="259"/>
      <c r="BQ624" s="259"/>
      <c r="BR624" s="259"/>
      <c r="BS624" s="569"/>
      <c r="BT624" s="569"/>
      <c r="BU624" s="569"/>
      <c r="BV624" s="333" t="s">
        <v>172</v>
      </c>
      <c r="BW624" s="581"/>
      <c r="BX624" s="581"/>
      <c r="BY624" s="331" t="str">
        <f>IF(COUNT(BY609,X641)=2,ROUND(BY609*X641/SUM(X639:X648),#REF!),"")</f>
        <v/>
      </c>
      <c r="BZ624" s="331" t="str">
        <f>IF(COUNT(BZ609,Y641)=2,ROUND(BZ609*Y641/SUM(Y639:Y648),#REF!),"")</f>
        <v/>
      </c>
      <c r="CA624" s="331" t="str">
        <f>IF(COUNT(CA609,Z641)=2,ROUND(CA609*Z641/SUM(Z639:Z648),#REF!),"")</f>
        <v/>
      </c>
      <c r="CB624" s="331" t="str">
        <f>IF(COUNT(CB609,AA641)=2,ROUND(CB609*AA641/SUM(AA639:AA648),#REF!),"")</f>
        <v/>
      </c>
      <c r="CC624" s="331" t="str">
        <f>IF(COUNT(CC609,AB641)=2,ROUND(CC609*AB641/SUM(AB639:AB648),#REF!),"")</f>
        <v/>
      </c>
      <c r="CD624" s="331" t="str">
        <f>IF(COUNT(CD609,AC641)=2,ROUND(CD609*AC641/SUM(AC639:AC648),#REF!),"")</f>
        <v/>
      </c>
      <c r="CE624" s="331" t="str">
        <f>IF(COUNT(CE609,AD641)=2,ROUND(CE609*AD641/SUM(AD639:AD648),#REF!),"")</f>
        <v/>
      </c>
      <c r="CF624" s="331" t="str">
        <f>IF(COUNT(CF609,AE641)=2,ROUND(CF609*AE641/SUM(AE639:AE648),#REF!),"")</f>
        <v/>
      </c>
      <c r="CG624" s="331" t="str">
        <f>IF(COUNT(CG609,AF641)=2,ROUND(CG609*AF641/SUM(AF639:AF648),#REF!),"")</f>
        <v/>
      </c>
      <c r="CH624" s="564" t="str">
        <f>IF(CH623="","",CH623)</f>
        <v>地熱</v>
      </c>
      <c r="CI624" s="564"/>
      <c r="CJ624" s="564"/>
      <c r="CK624" s="564"/>
      <c r="CL624" s="564"/>
      <c r="CM624" s="564"/>
      <c r="CN624" s="564"/>
      <c r="CO624" s="564"/>
      <c r="CP624" s="564"/>
      <c r="CQ624" s="564"/>
    </row>
    <row r="625" spans="3:97" s="243" customFormat="1" ht="13.5" customHeight="1">
      <c r="C625" s="604" t="e">
        <f>DATE(#REF!+6,1,1)</f>
        <v>#REF!</v>
      </c>
      <c r="D625" s="605"/>
      <c r="E625" s="613" t="s">
        <v>198</v>
      </c>
      <c r="F625" s="614"/>
      <c r="G625" s="615"/>
      <c r="H625" s="256"/>
      <c r="I625" s="256"/>
      <c r="J625" s="256"/>
      <c r="K625" s="256"/>
      <c r="L625" s="256"/>
      <c r="M625" s="256"/>
      <c r="N625" s="256"/>
      <c r="O625" s="256"/>
      <c r="P625" s="256"/>
      <c r="Q625" s="256"/>
      <c r="R625" s="256"/>
      <c r="S625" s="256"/>
      <c r="T625" s="255"/>
      <c r="U625" s="621"/>
      <c r="V625" s="622"/>
      <c r="W625" s="622"/>
      <c r="X625" s="622"/>
      <c r="Y625" s="622"/>
      <c r="Z625" s="623"/>
      <c r="AA625" s="257"/>
      <c r="AB625" s="257"/>
      <c r="AC625" s="257"/>
      <c r="AD625" s="299"/>
      <c r="AE625" s="299"/>
      <c r="AF625" s="268"/>
      <c r="AG625" s="268"/>
      <c r="AH625" s="268"/>
      <c r="AI625" s="257"/>
      <c r="AJ625" s="257"/>
      <c r="AK625" s="257"/>
      <c r="AL625" s="257"/>
      <c r="AM625" s="257"/>
      <c r="AN625" s="257"/>
      <c r="AO625" s="257"/>
      <c r="AP625" s="257"/>
      <c r="AQ625" s="257"/>
      <c r="AR625" s="257"/>
      <c r="AS625" s="257"/>
      <c r="AT625" s="257"/>
      <c r="AU625" s="257"/>
      <c r="AX625" s="569"/>
      <c r="AY625" s="569"/>
      <c r="AZ625" s="589"/>
      <c r="BA625" s="590"/>
      <c r="BB625" s="590"/>
      <c r="BC625" s="590"/>
      <c r="BD625" s="589"/>
      <c r="BE625" s="585" t="e">
        <f>IF(#REF!="発電事業者","月間送電電力量（GWh）","月間受電電力量（GWh）")</f>
        <v>#REF!</v>
      </c>
      <c r="BF625" s="586"/>
      <c r="BG625" s="331" t="str">
        <f>IF(COUNT(BG610,L641)=2,ROUND(BG610*L641/SUM(L639:L648),#REF!),"")</f>
        <v/>
      </c>
      <c r="BH625" s="331" t="str">
        <f>IF(COUNT(BH610,M641)=2,ROUND(BH610*M641/SUM(M639:M648),#REF!),"")</f>
        <v/>
      </c>
      <c r="BI625" s="331" t="str">
        <f>IF(COUNT(BI610,N641)=2,ROUND(BI610*N641/SUM(N639:N648),#REF!),"")</f>
        <v/>
      </c>
      <c r="BJ625" s="331" t="str">
        <f>IF(COUNT(BJ610,O641)=2,ROUND(BJ610*O641/SUM(O639:O648),#REF!),"")</f>
        <v/>
      </c>
      <c r="BK625" s="331" t="str">
        <f>IF(COUNT(BK610,P641)=2,ROUND(BK610*P641/SUM(P639:P648),#REF!),"")</f>
        <v/>
      </c>
      <c r="BL625" s="331" t="str">
        <f>IF(COUNT(BL610,Q641)=2,ROUND(BL610*Q641/SUM(Q639:Q648),#REF!),"")</f>
        <v/>
      </c>
      <c r="BM625" s="331" t="str">
        <f>IF(COUNT(BM610,R641)=2,ROUND(BM610*R641/SUM(R639:R648),#REF!),"")</f>
        <v/>
      </c>
      <c r="BN625" s="331" t="str">
        <f>IF(COUNT(BN610,S641)=2,ROUND(BN610*S641/SUM(S639:S648),#REF!),"")</f>
        <v/>
      </c>
      <c r="BO625" s="331" t="str">
        <f>IF(COUNT(BO610,T641)=2,ROUND(BO610*T641/SUM(T639:T648),#REF!),"")</f>
        <v/>
      </c>
      <c r="BP625" s="331" t="str">
        <f>IF(COUNT(BP610,U641)=2,ROUND(BP610*U641/SUM(U639:U648),#REF!),"")</f>
        <v/>
      </c>
      <c r="BQ625" s="331" t="str">
        <f>IF(COUNT(BQ610,V641)=2,ROUND(BQ610*V641/SUM(V639:V648),#REF!),"")</f>
        <v/>
      </c>
      <c r="BR625" s="331" t="str">
        <f>IF(COUNT(BR610,W641)=2,ROUND(BR610*W641/SUM(W639:W648),#REF!),"")</f>
        <v/>
      </c>
      <c r="BS625" s="569" t="e">
        <f>IF(#REF!="発電事業者","年間送電電力量（GWh）","年間受電電力量（GWh）")</f>
        <v>#REF!</v>
      </c>
      <c r="BT625" s="569"/>
      <c r="BU625" s="569"/>
      <c r="BV625" s="333" t="s">
        <v>25</v>
      </c>
      <c r="BW625" s="582"/>
      <c r="BX625" s="582"/>
      <c r="BY625" s="331" t="str">
        <f>IF(COUNT(BY610,X641)=2,ROUND(BY610*X641/SUM(X639:X648),#REF!),"")</f>
        <v/>
      </c>
      <c r="BZ625" s="331" t="str">
        <f>IF(COUNT(BZ610,Y641)=2,ROUND(BZ610*Y641/SUM(Y639:Y648),#REF!),"")</f>
        <v/>
      </c>
      <c r="CA625" s="331" t="str">
        <f>IF(COUNT(CA610,Z641)=2,ROUND(CA610*Z641/SUM(Z639:Z648),#REF!),"")</f>
        <v/>
      </c>
      <c r="CB625" s="331" t="str">
        <f>IF(COUNT(CB610,AA641)=2,ROUND(CB610*AA641/SUM(AA639:AA648),#REF!),"")</f>
        <v/>
      </c>
      <c r="CC625" s="331" t="str">
        <f>IF(COUNT(CC610,AB641)=2,ROUND(CC610*AB641/SUM(AB639:AB648),#REF!),"")</f>
        <v/>
      </c>
      <c r="CD625" s="331" t="str">
        <f>IF(COUNT(CD610,AC641)=2,ROUND(CD610*AC641/SUM(AC639:AC648),#REF!),"")</f>
        <v/>
      </c>
      <c r="CE625" s="331" t="str">
        <f>IF(COUNT(CE610,AD641)=2,ROUND(CE610*AD641/SUM(AD639:AD648),#REF!),"")</f>
        <v/>
      </c>
      <c r="CF625" s="331" t="str">
        <f>IF(COUNT(CF610,AE641)=2,ROUND(CF610*AE641/SUM(AE639:AE648),#REF!),"")</f>
        <v/>
      </c>
      <c r="CG625" s="331" t="str">
        <f>IF(COUNT(CG610,AF641)=2,ROUND(CG610*AF641/SUM(AF639:AF648),#REF!),"")</f>
        <v/>
      </c>
      <c r="CH625" s="565" t="str">
        <f>IF(COUNTA(AG641)=0,"",AG641)</f>
        <v/>
      </c>
      <c r="CI625" s="565"/>
      <c r="CJ625" s="565"/>
      <c r="CK625" s="565"/>
      <c r="CL625" s="565"/>
      <c r="CM625" s="565"/>
      <c r="CN625" s="565"/>
      <c r="CO625" s="565"/>
      <c r="CP625" s="565"/>
      <c r="CQ625" s="565"/>
    </row>
    <row r="626" spans="3:97" s="243" customFormat="1" ht="13.5" customHeight="1">
      <c r="C626" s="606"/>
      <c r="D626" s="607"/>
      <c r="E626" s="608" t="s">
        <v>212</v>
      </c>
      <c r="F626" s="609"/>
      <c r="G626" s="610"/>
      <c r="H626" s="261"/>
      <c r="I626" s="261"/>
      <c r="J626" s="261"/>
      <c r="K626" s="261"/>
      <c r="L626" s="261"/>
      <c r="M626" s="261"/>
      <c r="N626" s="261"/>
      <c r="O626" s="261"/>
      <c r="P626" s="261"/>
      <c r="Q626" s="261"/>
      <c r="R626" s="261"/>
      <c r="S626" s="261"/>
      <c r="T626" s="262" t="str">
        <f>IF(COUNT(H626:S626)=0,"",SUMPRODUCT(ROUND(H626:S626,1)))</f>
        <v/>
      </c>
      <c r="U626" s="621"/>
      <c r="V626" s="622"/>
      <c r="W626" s="622"/>
      <c r="X626" s="622"/>
      <c r="Y626" s="622"/>
      <c r="Z626" s="623"/>
      <c r="AA626" s="257"/>
      <c r="AB626" s="257"/>
      <c r="AC626" s="257"/>
      <c r="AD626" s="299"/>
      <c r="AE626" s="299"/>
      <c r="AF626" s="268"/>
      <c r="AG626" s="268"/>
      <c r="AH626" s="268"/>
      <c r="AI626" s="271"/>
      <c r="AJ626" s="271"/>
      <c r="AK626" s="271"/>
      <c r="AL626" s="271"/>
      <c r="AM626" s="271"/>
      <c r="AN626" s="271"/>
      <c r="AO626" s="271"/>
      <c r="AP626" s="271"/>
      <c r="AQ626" s="271"/>
      <c r="AR626" s="271"/>
      <c r="AS626" s="271"/>
      <c r="AT626" s="271"/>
      <c r="AU626" s="272"/>
      <c r="AX626" s="569" t="str">
        <f>IF(C642="","",C642)</f>
        <v/>
      </c>
      <c r="AY626" s="569"/>
      <c r="AZ626" s="587" t="str">
        <f>IF(E642="","",E642)</f>
        <v/>
      </c>
      <c r="BA626" s="590" t="str">
        <f ca="1">IF(F642="","",F642)</f>
        <v/>
      </c>
      <c r="BB626" s="590"/>
      <c r="BC626" s="590"/>
      <c r="BD626" s="587" t="str">
        <f>IF(I642="","",I642)</f>
        <v/>
      </c>
      <c r="BE626" s="578" t="e">
        <f>IF(#REF!="発電事業者","送電電力（MW）","受電電力（MW）")</f>
        <v>#REF!</v>
      </c>
      <c r="BF626" s="579"/>
      <c r="BG626" s="331" t="str">
        <f>IF(COUNT(BG608,L642)=2,ROUND(BG608*L642/SUM(L639:L648),#REF!),"")</f>
        <v/>
      </c>
      <c r="BH626" s="331" t="str">
        <f>IF(COUNT(BH608,M642)=2,ROUND(BH608*M642/SUM(M639:M648),#REF!),"")</f>
        <v/>
      </c>
      <c r="BI626" s="331" t="str">
        <f>IF(COUNT(BI608,N642)=2,ROUND(BI608*N642/SUM(N639:N648),#REF!),"")</f>
        <v/>
      </c>
      <c r="BJ626" s="331" t="str">
        <f>IF(COUNT(BJ608,O642)=2,ROUND(BJ608*O642/SUM(O639:O648),#REF!),"")</f>
        <v/>
      </c>
      <c r="BK626" s="331" t="str">
        <f>IF(COUNT(BK608,P642)=2,ROUND(BK608*P642/SUM(P639:P648),#REF!),"")</f>
        <v/>
      </c>
      <c r="BL626" s="331" t="str">
        <f>IF(COUNT(BL608,Q642)=2,ROUND(BL608*Q642/SUM(Q639:Q648),#REF!),"")</f>
        <v/>
      </c>
      <c r="BM626" s="331" t="str">
        <f>IF(COUNT(BM608,R642)=2,ROUND(BM608*R642/SUM(R639:R648),#REF!),"")</f>
        <v/>
      </c>
      <c r="BN626" s="331" t="str">
        <f>IF(COUNT(BN608,S642)=2,ROUND(BN608*S642/SUM(S639:S648),#REF!),"")</f>
        <v/>
      </c>
      <c r="BO626" s="331" t="str">
        <f>IF(COUNT(BO608,T642)=2,ROUND(BO608*T642/SUM(T639:T648),#REF!),"")</f>
        <v/>
      </c>
      <c r="BP626" s="331" t="str">
        <f>IF(COUNT(BP608,U642)=2,ROUND(BP608*U642/SUM(U639:U648),#REF!),"")</f>
        <v/>
      </c>
      <c r="BQ626" s="331" t="str">
        <f>IF(COUNT(BQ608,V642)=2,ROUND(BQ608*V642/SUM(V639:V648),#REF!),"")</f>
        <v/>
      </c>
      <c r="BR626" s="331" t="str">
        <f>IF(COUNT(BR608,W642)=2,ROUND(BR608*W642/SUM(W639:W648),#REF!),"")</f>
        <v/>
      </c>
      <c r="BS626" s="569" t="e">
        <f>IF(#REF!="発電事業者","送電電力（MW）","受電電力（MW）")</f>
        <v>#REF!</v>
      </c>
      <c r="BT626" s="569"/>
      <c r="BU626" s="569"/>
      <c r="BV626" s="333" t="s">
        <v>171</v>
      </c>
      <c r="BW626" s="580"/>
      <c r="BX626" s="580"/>
      <c r="BY626" s="331" t="str">
        <f>IF(COUNT(BY608,X642)=2,ROUND(BY608*X642/SUM(X639:X648),#REF!),"")</f>
        <v/>
      </c>
      <c r="BZ626" s="331" t="str">
        <f>IF(COUNT(BZ608,Y642)=2,ROUND(BZ608*Y642/SUM(Y639:Y648),#REF!),"")</f>
        <v/>
      </c>
      <c r="CA626" s="331" t="str">
        <f>IF(COUNT(CA608,Z642)=2,ROUND(CA608*Z642/SUM(Z639:Z648),#REF!),"")</f>
        <v/>
      </c>
      <c r="CB626" s="331" t="str">
        <f>IF(COUNT(CB608,AA642)=2,ROUND(CB608*AA642/SUM(AA639:AA648),#REF!),"")</f>
        <v/>
      </c>
      <c r="CC626" s="331" t="str">
        <f>IF(COUNT(CC608,AB642)=2,ROUND(CC608*AB642/SUM(AB639:AB648),#REF!),"")</f>
        <v/>
      </c>
      <c r="CD626" s="331" t="str">
        <f>IF(COUNT(CD608,AC642)=2,ROUND(CD608*AC642/SUM(AC639:AC648),#REF!),"")</f>
        <v/>
      </c>
      <c r="CE626" s="331" t="str">
        <f>IF(COUNT(CE608,AD642)=2,ROUND(CE608*AD642/SUM(AD639:AD648),#REF!),"")</f>
        <v/>
      </c>
      <c r="CF626" s="331" t="str">
        <f>IF(COUNT(CF608,AE642)=2,ROUND(CF608*AE642/SUM(AE639:AE648),#REF!),"")</f>
        <v/>
      </c>
      <c r="CG626" s="331" t="str">
        <f>IF(COUNT(CG608,AF642)=2,ROUND(CG608*AF642/SUM(AF639:AF648),#REF!),"")</f>
        <v/>
      </c>
      <c r="CH626" s="563" t="s">
        <v>118</v>
      </c>
      <c r="CI626" s="563"/>
      <c r="CJ626" s="563"/>
      <c r="CK626" s="563"/>
      <c r="CL626" s="563"/>
      <c r="CM626" s="563"/>
      <c r="CN626" s="563"/>
      <c r="CO626" s="563"/>
      <c r="CP626" s="563"/>
      <c r="CQ626" s="563"/>
    </row>
    <row r="627" spans="3:97" s="243" customFormat="1" ht="13.5" customHeight="1">
      <c r="C627" s="604" t="e">
        <f>DATE(#REF!+7,1,1)</f>
        <v>#REF!</v>
      </c>
      <c r="D627" s="605"/>
      <c r="E627" s="613" t="s">
        <v>198</v>
      </c>
      <c r="F627" s="614"/>
      <c r="G627" s="615"/>
      <c r="H627" s="256"/>
      <c r="I627" s="256"/>
      <c r="J627" s="256"/>
      <c r="K627" s="256"/>
      <c r="L627" s="256"/>
      <c r="M627" s="256"/>
      <c r="N627" s="256"/>
      <c r="O627" s="256"/>
      <c r="P627" s="256"/>
      <c r="Q627" s="256"/>
      <c r="R627" s="256"/>
      <c r="S627" s="256"/>
      <c r="T627" s="255"/>
      <c r="U627" s="621"/>
      <c r="V627" s="622"/>
      <c r="W627" s="622"/>
      <c r="X627" s="622"/>
      <c r="Y627" s="622"/>
      <c r="Z627" s="623"/>
      <c r="AA627" s="257"/>
      <c r="AB627" s="257"/>
      <c r="AC627" s="257"/>
      <c r="AD627" s="299"/>
      <c r="AE627" s="299"/>
      <c r="AF627" s="268"/>
      <c r="AG627" s="268"/>
      <c r="AH627" s="268"/>
      <c r="AI627" s="257"/>
      <c r="AJ627" s="257"/>
      <c r="AK627" s="257"/>
      <c r="AL627" s="257"/>
      <c r="AM627" s="257"/>
      <c r="AN627" s="257"/>
      <c r="AO627" s="257"/>
      <c r="AP627" s="257"/>
      <c r="AQ627" s="257"/>
      <c r="AR627" s="257"/>
      <c r="AS627" s="257"/>
      <c r="AT627" s="257"/>
      <c r="AU627" s="257"/>
      <c r="AX627" s="569"/>
      <c r="AY627" s="569"/>
      <c r="AZ627" s="588"/>
      <c r="BA627" s="590"/>
      <c r="BB627" s="590"/>
      <c r="BC627" s="590"/>
      <c r="BD627" s="588"/>
      <c r="BE627" s="583"/>
      <c r="BF627" s="584"/>
      <c r="BG627" s="259"/>
      <c r="BH627" s="259"/>
      <c r="BI627" s="259"/>
      <c r="BJ627" s="259"/>
      <c r="BK627" s="259"/>
      <c r="BL627" s="259"/>
      <c r="BM627" s="259"/>
      <c r="BN627" s="259"/>
      <c r="BO627" s="259"/>
      <c r="BP627" s="259"/>
      <c r="BQ627" s="259"/>
      <c r="BR627" s="259"/>
      <c r="BS627" s="569"/>
      <c r="BT627" s="569"/>
      <c r="BU627" s="569"/>
      <c r="BV627" s="333" t="s">
        <v>172</v>
      </c>
      <c r="BW627" s="581"/>
      <c r="BX627" s="581"/>
      <c r="BY627" s="331" t="str">
        <f>IF(COUNT(BY609,X642)=2,ROUND(BY609*X642/SUM(X639:X648),#REF!),"")</f>
        <v/>
      </c>
      <c r="BZ627" s="331" t="str">
        <f>IF(COUNT(BZ609,Y642)=2,ROUND(BZ609*Y642/SUM(Y639:Y648),#REF!),"")</f>
        <v/>
      </c>
      <c r="CA627" s="331" t="str">
        <f>IF(COUNT(CA609,Z642)=2,ROUND(CA609*Z642/SUM(Z639:Z648),#REF!),"")</f>
        <v/>
      </c>
      <c r="CB627" s="331" t="str">
        <f>IF(COUNT(CB609,AA642)=2,ROUND(CB609*AA642/SUM(AA639:AA648),#REF!),"")</f>
        <v/>
      </c>
      <c r="CC627" s="331" t="str">
        <f>IF(COUNT(CC609,AB642)=2,ROUND(CC609*AB642/SUM(AB639:AB648),#REF!),"")</f>
        <v/>
      </c>
      <c r="CD627" s="331" t="str">
        <f>IF(COUNT(CD609,AC642)=2,ROUND(CD609*AC642/SUM(AC639:AC648),#REF!),"")</f>
        <v/>
      </c>
      <c r="CE627" s="331" t="str">
        <f>IF(COUNT(CE609,AD642)=2,ROUND(CE609*AD642/SUM(AD639:AD648),#REF!),"")</f>
        <v/>
      </c>
      <c r="CF627" s="331" t="str">
        <f>IF(COUNT(CF609,AE642)=2,ROUND(CF609*AE642/SUM(AE639:AE648),#REF!),"")</f>
        <v/>
      </c>
      <c r="CG627" s="331" t="str">
        <f>IF(COUNT(CG609,AF642)=2,ROUND(CG609*AF642/SUM(AF639:AF648),#REF!),"")</f>
        <v/>
      </c>
      <c r="CH627" s="564" t="str">
        <f>IF(CH626="","",CH626)</f>
        <v>地熱</v>
      </c>
      <c r="CI627" s="564"/>
      <c r="CJ627" s="564"/>
      <c r="CK627" s="564"/>
      <c r="CL627" s="564"/>
      <c r="CM627" s="564"/>
      <c r="CN627" s="564"/>
      <c r="CO627" s="564"/>
      <c r="CP627" s="564"/>
      <c r="CQ627" s="564"/>
    </row>
    <row r="628" spans="3:97" s="243" customFormat="1" ht="13.5" customHeight="1">
      <c r="C628" s="606"/>
      <c r="D628" s="607"/>
      <c r="E628" s="608" t="s">
        <v>212</v>
      </c>
      <c r="F628" s="609"/>
      <c r="G628" s="610"/>
      <c r="H628" s="261"/>
      <c r="I628" s="261"/>
      <c r="J628" s="261"/>
      <c r="K628" s="261"/>
      <c r="L628" s="261"/>
      <c r="M628" s="261"/>
      <c r="N628" s="261"/>
      <c r="O628" s="261"/>
      <c r="P628" s="261"/>
      <c r="Q628" s="261"/>
      <c r="R628" s="261"/>
      <c r="S628" s="261"/>
      <c r="T628" s="262" t="str">
        <f>IF(COUNT(H628:S628)=0,"",SUMPRODUCT(ROUND(H628:S628,1)))</f>
        <v/>
      </c>
      <c r="U628" s="621"/>
      <c r="V628" s="622"/>
      <c r="W628" s="622"/>
      <c r="X628" s="622"/>
      <c r="Y628" s="622"/>
      <c r="Z628" s="623"/>
      <c r="AA628" s="257"/>
      <c r="AB628" s="257"/>
      <c r="AC628" s="257"/>
      <c r="AD628" s="299"/>
      <c r="AE628" s="299"/>
      <c r="AF628" s="268"/>
      <c r="AG628" s="268"/>
      <c r="AH628" s="268"/>
      <c r="AI628" s="271"/>
      <c r="AJ628" s="271"/>
      <c r="AK628" s="271"/>
      <c r="AL628" s="271"/>
      <c r="AM628" s="271"/>
      <c r="AN628" s="271"/>
      <c r="AO628" s="271"/>
      <c r="AP628" s="271"/>
      <c r="AQ628" s="271"/>
      <c r="AR628" s="271"/>
      <c r="AS628" s="271"/>
      <c r="AT628" s="271"/>
      <c r="AU628" s="272"/>
      <c r="AX628" s="569"/>
      <c r="AY628" s="569"/>
      <c r="AZ628" s="589"/>
      <c r="BA628" s="590"/>
      <c r="BB628" s="590"/>
      <c r="BC628" s="590"/>
      <c r="BD628" s="589"/>
      <c r="BE628" s="585" t="e">
        <f>IF(#REF!="発電事業者","月間送電電力量（GWh）","月間受電電力量（GWh）")</f>
        <v>#REF!</v>
      </c>
      <c r="BF628" s="586"/>
      <c r="BG628" s="331" t="str">
        <f>IF(COUNT(BG610,L642)=2,ROUND(BG610*L642/SUM(L639:L648),#REF!),"")</f>
        <v/>
      </c>
      <c r="BH628" s="331" t="str">
        <f>IF(COUNT(BH610,M642)=2,ROUND(BH610*M642/SUM(M639:M648),#REF!),"")</f>
        <v/>
      </c>
      <c r="BI628" s="331" t="str">
        <f>IF(COUNT(BI610,N642)=2,ROUND(BI610*N642/SUM(N639:N648),#REF!),"")</f>
        <v/>
      </c>
      <c r="BJ628" s="331" t="str">
        <f>IF(COUNT(BJ610,O642)=2,ROUND(BJ610*O642/SUM(O639:O648),#REF!),"")</f>
        <v/>
      </c>
      <c r="BK628" s="331" t="str">
        <f>IF(COUNT(BK610,P642)=2,ROUND(BK610*P642/SUM(P639:P648),#REF!),"")</f>
        <v/>
      </c>
      <c r="BL628" s="331" t="str">
        <f>IF(COUNT(BL610,Q642)=2,ROUND(BL610*Q642/SUM(Q639:Q648),#REF!),"")</f>
        <v/>
      </c>
      <c r="BM628" s="331" t="str">
        <f>IF(COUNT(BM610,R642)=2,ROUND(BM610*R642/SUM(R639:R648),#REF!),"")</f>
        <v/>
      </c>
      <c r="BN628" s="331" t="str">
        <f>IF(COUNT(BN610,S642)=2,ROUND(BN610*S642/SUM(S639:S648),#REF!),"")</f>
        <v/>
      </c>
      <c r="BO628" s="331" t="str">
        <f>IF(COUNT(BO610,T642)=2,ROUND(BO610*T642/SUM(T639:T648),#REF!),"")</f>
        <v/>
      </c>
      <c r="BP628" s="331" t="str">
        <f>IF(COUNT(BP610,U642)=2,ROUND(BP610*U642/SUM(U639:U648),#REF!),"")</f>
        <v/>
      </c>
      <c r="BQ628" s="331" t="str">
        <f>IF(COUNT(BQ610,V642)=2,ROUND(BQ610*V642/SUM(V639:V648),#REF!),"")</f>
        <v/>
      </c>
      <c r="BR628" s="331" t="str">
        <f>IF(COUNT(BR610,W642)=2,ROUND(BR610*W642/SUM(W639:W648),#REF!),"")</f>
        <v/>
      </c>
      <c r="BS628" s="569" t="e">
        <f>IF(#REF!="発電事業者","年間送電電力量（GWh）","年間受電電力量（GWh）")</f>
        <v>#REF!</v>
      </c>
      <c r="BT628" s="569"/>
      <c r="BU628" s="569"/>
      <c r="BV628" s="333" t="s">
        <v>25</v>
      </c>
      <c r="BW628" s="582"/>
      <c r="BX628" s="582"/>
      <c r="BY628" s="331" t="str">
        <f>IF(COUNT(BY610,X642)=2,ROUND(BY610*X642/SUM(X639:X648),#REF!),"")</f>
        <v/>
      </c>
      <c r="BZ628" s="331" t="str">
        <f>IF(COUNT(BZ610,Y642)=2,ROUND(BZ610*Y642/SUM(Y639:Y648),#REF!),"")</f>
        <v/>
      </c>
      <c r="CA628" s="331" t="str">
        <f>IF(COUNT(CA610,Z642)=2,ROUND(CA610*Z642/SUM(Z639:Z648),#REF!),"")</f>
        <v/>
      </c>
      <c r="CB628" s="331" t="str">
        <f>IF(COUNT(CB610,AA642)=2,ROUND(CB610*AA642/SUM(AA639:AA648),#REF!),"")</f>
        <v/>
      </c>
      <c r="CC628" s="331" t="str">
        <f>IF(COUNT(CC610,AB642)=2,ROUND(CC610*AB642/SUM(AB639:AB648),#REF!),"")</f>
        <v/>
      </c>
      <c r="CD628" s="331" t="str">
        <f>IF(COUNT(CD610,AC642)=2,ROUND(CD610*AC642/SUM(AC639:AC648),#REF!),"")</f>
        <v/>
      </c>
      <c r="CE628" s="331" t="str">
        <f>IF(COUNT(CE610,AD642)=2,ROUND(CE610*AD642/SUM(AD639:AD648),#REF!),"")</f>
        <v/>
      </c>
      <c r="CF628" s="331" t="str">
        <f>IF(COUNT(CF610,AE642)=2,ROUND(CF610*AE642/SUM(AE639:AE648),#REF!),"")</f>
        <v/>
      </c>
      <c r="CG628" s="331" t="str">
        <f>IF(COUNT(CG610,AF642)=2,ROUND(CG610*AF642/SUM(AF639:AF648),#REF!),"")</f>
        <v/>
      </c>
      <c r="CH628" s="565" t="str">
        <f>IF(COUNTA(AG642)=0,"",AG642)</f>
        <v/>
      </c>
      <c r="CI628" s="565"/>
      <c r="CJ628" s="565"/>
      <c r="CK628" s="565"/>
      <c r="CL628" s="565"/>
      <c r="CM628" s="565"/>
      <c r="CN628" s="565"/>
      <c r="CO628" s="565"/>
      <c r="CP628" s="565"/>
      <c r="CQ628" s="565"/>
    </row>
    <row r="629" spans="3:97" s="243" customFormat="1" ht="13.5" customHeight="1">
      <c r="C629" s="604" t="e">
        <f>DATE(#REF!+8,1,1)</f>
        <v>#REF!</v>
      </c>
      <c r="D629" s="605"/>
      <c r="E629" s="613" t="s">
        <v>198</v>
      </c>
      <c r="F629" s="614"/>
      <c r="G629" s="615"/>
      <c r="H629" s="256"/>
      <c r="I629" s="256"/>
      <c r="J629" s="256"/>
      <c r="K629" s="256"/>
      <c r="L629" s="256"/>
      <c r="M629" s="256"/>
      <c r="N629" s="256"/>
      <c r="O629" s="256"/>
      <c r="P629" s="256"/>
      <c r="Q629" s="256"/>
      <c r="R629" s="256"/>
      <c r="S629" s="256"/>
      <c r="T629" s="255"/>
      <c r="U629" s="621"/>
      <c r="V629" s="622"/>
      <c r="W629" s="622"/>
      <c r="X629" s="622"/>
      <c r="Y629" s="622"/>
      <c r="Z629" s="623"/>
      <c r="AA629" s="257"/>
      <c r="AB629" s="257"/>
      <c r="AC629" s="257"/>
      <c r="AD629" s="299"/>
      <c r="AE629" s="299"/>
      <c r="AF629" s="268"/>
      <c r="AG629" s="268"/>
      <c r="AH629" s="268"/>
      <c r="AI629" s="257"/>
      <c r="AJ629" s="257"/>
      <c r="AK629" s="257"/>
      <c r="AL629" s="257"/>
      <c r="AM629" s="257"/>
      <c r="AN629" s="257"/>
      <c r="AO629" s="257"/>
      <c r="AP629" s="257"/>
      <c r="AQ629" s="257"/>
      <c r="AR629" s="257"/>
      <c r="AS629" s="257"/>
      <c r="AT629" s="257"/>
      <c r="AU629" s="257"/>
      <c r="AX629" s="569" t="str">
        <f>IF(C643="","",C643)</f>
        <v/>
      </c>
      <c r="AY629" s="569"/>
      <c r="AZ629" s="587" t="str">
        <f>IF(E643="","",E643)</f>
        <v/>
      </c>
      <c r="BA629" s="590" t="str">
        <f ca="1">IF(F643="","",F643)</f>
        <v/>
      </c>
      <c r="BB629" s="590"/>
      <c r="BC629" s="590"/>
      <c r="BD629" s="587" t="str">
        <f>IF(I643="","",I643)</f>
        <v/>
      </c>
      <c r="BE629" s="578" t="e">
        <f>IF(#REF!="発電事業者","送電電力（MW）","受電電力（MW）")</f>
        <v>#REF!</v>
      </c>
      <c r="BF629" s="579"/>
      <c r="BG629" s="331" t="str">
        <f>IF(COUNT(BG608,L643)=2,ROUND(BG608*L643/SUM(L639:L648),#REF!),"")</f>
        <v/>
      </c>
      <c r="BH629" s="331" t="str">
        <f>IF(COUNT(BH608,M643)=2,ROUND(BH608*M643/SUM(M639:M648),#REF!),"")</f>
        <v/>
      </c>
      <c r="BI629" s="331" t="str">
        <f>IF(COUNT(BI608,N643)=2,ROUND(BI608*N643/SUM(N639:N648),#REF!),"")</f>
        <v/>
      </c>
      <c r="BJ629" s="331" t="str">
        <f>IF(COUNT(BJ608,O643)=2,ROUND(BJ608*O643/SUM(O639:O648),#REF!),"")</f>
        <v/>
      </c>
      <c r="BK629" s="331" t="str">
        <f>IF(COUNT(BK608,P643)=2,ROUND(BK608*P643/SUM(P639:P648),#REF!),"")</f>
        <v/>
      </c>
      <c r="BL629" s="331" t="str">
        <f>IF(COUNT(BL608,Q643)=2,ROUND(BL608*Q643/SUM(Q639:Q648),#REF!),"")</f>
        <v/>
      </c>
      <c r="BM629" s="331" t="str">
        <f>IF(COUNT(BM608,R643)=2,ROUND(BM608*R643/SUM(R639:R648),#REF!),"")</f>
        <v/>
      </c>
      <c r="BN629" s="331" t="str">
        <f>IF(COUNT(BN608,S643)=2,ROUND(BN608*S643/SUM(S639:S648),#REF!),"")</f>
        <v/>
      </c>
      <c r="BO629" s="331" t="str">
        <f>IF(COUNT(BO608,T643)=2,ROUND(BO608*T643/SUM(T639:T648),#REF!),"")</f>
        <v/>
      </c>
      <c r="BP629" s="331" t="str">
        <f>IF(COUNT(BP608,U643)=2,ROUND(BP608*U643/SUM(U639:U648),#REF!),"")</f>
        <v/>
      </c>
      <c r="BQ629" s="331" t="str">
        <f>IF(COUNT(BQ608,V643)=2,ROUND(BQ608*V643/SUM(V639:V648),#REF!),"")</f>
        <v/>
      </c>
      <c r="BR629" s="331" t="str">
        <f>IF(COUNT(BR608,W643)=2,ROUND(BR608*W643/SUM(W639:W648),#REF!),"")</f>
        <v/>
      </c>
      <c r="BS629" s="569" t="e">
        <f>IF(#REF!="発電事業者","送電電力（MW）","受電電力（MW）")</f>
        <v>#REF!</v>
      </c>
      <c r="BT629" s="569"/>
      <c r="BU629" s="569"/>
      <c r="BV629" s="333" t="s">
        <v>171</v>
      </c>
      <c r="BW629" s="580"/>
      <c r="BX629" s="580"/>
      <c r="BY629" s="331" t="str">
        <f>IF(COUNT(BY608,X643)=2,ROUND(BY608*X643/SUM(X639:X648),#REF!),"")</f>
        <v/>
      </c>
      <c r="BZ629" s="331" t="str">
        <f>IF(COUNT(BZ608,Y643)=2,ROUND(BZ608*Y643/SUM(Y639:Y648),#REF!),"")</f>
        <v/>
      </c>
      <c r="CA629" s="331" t="str">
        <f>IF(COUNT(CA608,Z643)=2,ROUND(CA608*Z643/SUM(Z639:Z648),#REF!),"")</f>
        <v/>
      </c>
      <c r="CB629" s="331" t="str">
        <f>IF(COUNT(CB608,AA643)=2,ROUND(CB608*AA643/SUM(AA639:AA648),#REF!),"")</f>
        <v/>
      </c>
      <c r="CC629" s="331" t="str">
        <f>IF(COUNT(CC608,AB643)=2,ROUND(CC608*AB643/SUM(AB639:AB648),#REF!),"")</f>
        <v/>
      </c>
      <c r="CD629" s="331" t="str">
        <f>IF(COUNT(CD608,AC643)=2,ROUND(CD608*AC643/SUM(AC639:AC648),#REF!),"")</f>
        <v/>
      </c>
      <c r="CE629" s="331" t="str">
        <f>IF(COUNT(CE608,AD643)=2,ROUND(CE608*AD643/SUM(AD639:AD648),#REF!),"")</f>
        <v/>
      </c>
      <c r="CF629" s="331" t="str">
        <f>IF(COUNT(CF608,AE643)=2,ROUND(CF608*AE643/SUM(AE639:AE648),#REF!),"")</f>
        <v/>
      </c>
      <c r="CG629" s="331" t="str">
        <f>IF(COUNT(CG608,AF643)=2,ROUND(CG608*AF643/SUM(AF639:AF648),#REF!),"")</f>
        <v/>
      </c>
      <c r="CH629" s="563" t="s">
        <v>118</v>
      </c>
      <c r="CI629" s="563"/>
      <c r="CJ629" s="563"/>
      <c r="CK629" s="563"/>
      <c r="CL629" s="563"/>
      <c r="CM629" s="563"/>
      <c r="CN629" s="563"/>
      <c r="CO629" s="563"/>
      <c r="CP629" s="563"/>
      <c r="CQ629" s="563"/>
    </row>
    <row r="630" spans="3:97" s="243" customFormat="1" ht="13.5" customHeight="1">
      <c r="C630" s="606"/>
      <c r="D630" s="607"/>
      <c r="E630" s="608" t="s">
        <v>212</v>
      </c>
      <c r="F630" s="609"/>
      <c r="G630" s="610"/>
      <c r="H630" s="261"/>
      <c r="I630" s="261"/>
      <c r="J630" s="261"/>
      <c r="K630" s="261"/>
      <c r="L630" s="261"/>
      <c r="M630" s="261"/>
      <c r="N630" s="261"/>
      <c r="O630" s="261"/>
      <c r="P630" s="261"/>
      <c r="Q630" s="261"/>
      <c r="R630" s="261"/>
      <c r="S630" s="261"/>
      <c r="T630" s="262" t="str">
        <f>IF(COUNT(H630:S630)=0,"",SUMPRODUCT(ROUND(H630:S630,1)))</f>
        <v/>
      </c>
      <c r="U630" s="624"/>
      <c r="V630" s="625"/>
      <c r="W630" s="625"/>
      <c r="X630" s="625"/>
      <c r="Y630" s="625"/>
      <c r="Z630" s="626"/>
      <c r="AA630" s="257"/>
      <c r="AB630" s="257"/>
      <c r="AC630" s="257"/>
      <c r="AD630" s="299"/>
      <c r="AE630" s="299"/>
      <c r="AF630" s="268"/>
      <c r="AG630" s="268"/>
      <c r="AH630" s="268"/>
      <c r="AI630" s="271"/>
      <c r="AJ630" s="271"/>
      <c r="AK630" s="271"/>
      <c r="AL630" s="271"/>
      <c r="AM630" s="271"/>
      <c r="AN630" s="271"/>
      <c r="AO630" s="271"/>
      <c r="AP630" s="271"/>
      <c r="AQ630" s="271"/>
      <c r="AR630" s="271"/>
      <c r="AS630" s="271"/>
      <c r="AT630" s="271"/>
      <c r="AU630" s="272"/>
      <c r="AX630" s="569"/>
      <c r="AY630" s="569"/>
      <c r="AZ630" s="588"/>
      <c r="BA630" s="590"/>
      <c r="BB630" s="590"/>
      <c r="BC630" s="590"/>
      <c r="BD630" s="588"/>
      <c r="BE630" s="583"/>
      <c r="BF630" s="584"/>
      <c r="BG630" s="259"/>
      <c r="BH630" s="259"/>
      <c r="BI630" s="259"/>
      <c r="BJ630" s="259"/>
      <c r="BK630" s="259"/>
      <c r="BL630" s="259"/>
      <c r="BM630" s="259"/>
      <c r="BN630" s="259"/>
      <c r="BO630" s="259"/>
      <c r="BP630" s="259"/>
      <c r="BQ630" s="259"/>
      <c r="BR630" s="259"/>
      <c r="BS630" s="569"/>
      <c r="BT630" s="569"/>
      <c r="BU630" s="569"/>
      <c r="BV630" s="333" t="s">
        <v>172</v>
      </c>
      <c r="BW630" s="581"/>
      <c r="BX630" s="581"/>
      <c r="BY630" s="331" t="str">
        <f>IF(COUNT(BY609,X643)=2,ROUND(BY609*X643/SUM(X639:X648),#REF!),"")</f>
        <v/>
      </c>
      <c r="BZ630" s="331" t="str">
        <f>IF(COUNT(BZ609,Y643)=2,ROUND(BZ609*Y643/SUM(Y639:Y648),#REF!),"")</f>
        <v/>
      </c>
      <c r="CA630" s="331" t="str">
        <f>IF(COUNT(CA609,Z643)=2,ROUND(CA609*Z643/SUM(Z639:Z648),#REF!),"")</f>
        <v/>
      </c>
      <c r="CB630" s="331" t="str">
        <f>IF(COUNT(CB609,AA643)=2,ROUND(CB609*AA643/SUM(AA639:AA648),#REF!),"")</f>
        <v/>
      </c>
      <c r="CC630" s="331" t="str">
        <f>IF(COUNT(CC609,AB643)=2,ROUND(CC609*AB643/SUM(AB639:AB648),#REF!),"")</f>
        <v/>
      </c>
      <c r="CD630" s="331" t="str">
        <f>IF(COUNT(CD609,AC643)=2,ROUND(CD609*AC643/SUM(AC639:AC648),#REF!),"")</f>
        <v/>
      </c>
      <c r="CE630" s="331" t="str">
        <f>IF(COUNT(CE609,AD643)=2,ROUND(CE609*AD643/SUM(AD639:AD648),#REF!),"")</f>
        <v/>
      </c>
      <c r="CF630" s="331" t="str">
        <f>IF(COUNT(CF609,AE643)=2,ROUND(CF609*AE643/SUM(AE639:AE648),#REF!),"")</f>
        <v/>
      </c>
      <c r="CG630" s="331" t="str">
        <f>IF(COUNT(CG609,AF643)=2,ROUND(CG609*AF643/SUM(AF639:AF648),#REF!),"")</f>
        <v/>
      </c>
      <c r="CH630" s="564" t="str">
        <f>IF(CH629="","",CH629)</f>
        <v>地熱</v>
      </c>
      <c r="CI630" s="564"/>
      <c r="CJ630" s="564"/>
      <c r="CK630" s="564"/>
      <c r="CL630" s="564"/>
      <c r="CM630" s="564"/>
      <c r="CN630" s="564"/>
      <c r="CO630" s="564"/>
      <c r="CP630" s="564"/>
      <c r="CQ630" s="564"/>
    </row>
    <row r="631" spans="3:97" s="243" customFormat="1" ht="13.5" customHeight="1">
      <c r="C631" s="604" t="e">
        <f>DATE(#REF!+9,1,1)</f>
        <v>#REF!</v>
      </c>
      <c r="D631" s="605"/>
      <c r="E631" s="613" t="s">
        <v>198</v>
      </c>
      <c r="F631" s="614"/>
      <c r="G631" s="615"/>
      <c r="H631" s="256"/>
      <c r="I631" s="256"/>
      <c r="J631" s="256"/>
      <c r="K631" s="256"/>
      <c r="L631" s="256"/>
      <c r="M631" s="256"/>
      <c r="N631" s="256"/>
      <c r="O631" s="256"/>
      <c r="P631" s="256"/>
      <c r="Q631" s="256"/>
      <c r="R631" s="256"/>
      <c r="S631" s="256"/>
      <c r="T631" s="255"/>
      <c r="U631" s="613" t="s">
        <v>210</v>
      </c>
      <c r="V631" s="614"/>
      <c r="W631" s="614"/>
      <c r="X631" s="615"/>
      <c r="Y631" s="666"/>
      <c r="Z631" s="667"/>
      <c r="AA631" s="257"/>
      <c r="AB631" s="257"/>
      <c r="AC631" s="257"/>
      <c r="AD631" s="299"/>
      <c r="AE631" s="299"/>
      <c r="AF631" s="268"/>
      <c r="AG631" s="268"/>
      <c r="AH631" s="268"/>
      <c r="AI631" s="257"/>
      <c r="AJ631" s="257"/>
      <c r="AK631" s="257"/>
      <c r="AL631" s="257"/>
      <c r="AM631" s="257"/>
      <c r="AN631" s="257"/>
      <c r="AO631" s="257"/>
      <c r="AP631" s="257"/>
      <c r="AQ631" s="257"/>
      <c r="AR631" s="257"/>
      <c r="AS631" s="257"/>
      <c r="AT631" s="257"/>
      <c r="AU631" s="257"/>
      <c r="AX631" s="569"/>
      <c r="AY631" s="569"/>
      <c r="AZ631" s="589"/>
      <c r="BA631" s="590"/>
      <c r="BB631" s="590"/>
      <c r="BC631" s="590"/>
      <c r="BD631" s="589"/>
      <c r="BE631" s="585" t="e">
        <f>IF(#REF!="発電事業者","月間送電電力量（GWh）","月間受電電力量（GWh）")</f>
        <v>#REF!</v>
      </c>
      <c r="BF631" s="586"/>
      <c r="BG631" s="331" t="str">
        <f>IF(COUNT(BG610,L643)=2,ROUND(BG610*L643/SUM(L639:L648),#REF!),"")</f>
        <v/>
      </c>
      <c r="BH631" s="331" t="str">
        <f>IF(COUNT(BH610,M643)=2,ROUND(BH610*M643/SUM(M639:M648),#REF!),"")</f>
        <v/>
      </c>
      <c r="BI631" s="331" t="str">
        <f>IF(COUNT(BI610,N643)=2,ROUND(BI610*N643/SUM(N639:N648),#REF!),"")</f>
        <v/>
      </c>
      <c r="BJ631" s="331" t="str">
        <f>IF(COUNT(BJ610,O643)=2,ROUND(BJ610*O643/SUM(O639:O648),#REF!),"")</f>
        <v/>
      </c>
      <c r="BK631" s="331" t="str">
        <f>IF(COUNT(BK610,P643)=2,ROUND(BK610*P643/SUM(P639:P648),#REF!),"")</f>
        <v/>
      </c>
      <c r="BL631" s="331" t="str">
        <f>IF(COUNT(BL610,Q643)=2,ROUND(BL610*Q643/SUM(Q639:Q648),#REF!),"")</f>
        <v/>
      </c>
      <c r="BM631" s="331" t="str">
        <f>IF(COUNT(BM610,R643)=2,ROUND(BM610*R643/SUM(R639:R648),#REF!),"")</f>
        <v/>
      </c>
      <c r="BN631" s="331" t="str">
        <f>IF(COUNT(BN610,S643)=2,ROUND(BN610*S643/SUM(S639:S648),#REF!),"")</f>
        <v/>
      </c>
      <c r="BO631" s="331" t="str">
        <f>IF(COUNT(BO610,T643)=2,ROUND(BO610*T643/SUM(T639:T648),#REF!),"")</f>
        <v/>
      </c>
      <c r="BP631" s="331" t="str">
        <f>IF(COUNT(BP610,U643)=2,ROUND(BP610*U643/SUM(U639:U648),#REF!),"")</f>
        <v/>
      </c>
      <c r="BQ631" s="331" t="str">
        <f>IF(COUNT(BQ610,V643)=2,ROUND(BQ610*V643/SUM(V639:V648),#REF!),"")</f>
        <v/>
      </c>
      <c r="BR631" s="331" t="str">
        <f>IF(COUNT(BR610,W643)=2,ROUND(BR610*W643/SUM(W639:W648),#REF!),"")</f>
        <v/>
      </c>
      <c r="BS631" s="569" t="e">
        <f>IF(#REF!="発電事業者","年間送電電力量（GWh）","年間受電電力量（GWh）")</f>
        <v>#REF!</v>
      </c>
      <c r="BT631" s="569"/>
      <c r="BU631" s="569"/>
      <c r="BV631" s="333" t="s">
        <v>25</v>
      </c>
      <c r="BW631" s="582"/>
      <c r="BX631" s="582"/>
      <c r="BY631" s="331" t="str">
        <f>IF(COUNT(BY610,X643)=2,ROUND(BY610*X643/SUM(X639:X648),#REF!),"")</f>
        <v/>
      </c>
      <c r="BZ631" s="331" t="str">
        <f>IF(COUNT(BZ610,Y643)=2,ROUND(BZ610*Y643/SUM(Y639:Y648),#REF!),"")</f>
        <v/>
      </c>
      <c r="CA631" s="331" t="str">
        <f>IF(COUNT(CA610,Z643)=2,ROUND(CA610*Z643/SUM(Z639:Z648),#REF!),"")</f>
        <v/>
      </c>
      <c r="CB631" s="331" t="str">
        <f>IF(COUNT(CB610,AA643)=2,ROUND(CB610*AA643/SUM(AA639:AA648),#REF!),"")</f>
        <v/>
      </c>
      <c r="CC631" s="331" t="str">
        <f>IF(COUNT(CC610,AB643)=2,ROUND(CC610*AB643/SUM(AB639:AB648),#REF!),"")</f>
        <v/>
      </c>
      <c r="CD631" s="331" t="str">
        <f>IF(COUNT(CD610,AC643)=2,ROUND(CD610*AC643/SUM(AC639:AC648),#REF!),"")</f>
        <v/>
      </c>
      <c r="CE631" s="331" t="str">
        <f>IF(COUNT(CE610,AD643)=2,ROUND(CE610*AD643/SUM(AD639:AD648),#REF!),"")</f>
        <v/>
      </c>
      <c r="CF631" s="331" t="str">
        <f>IF(COUNT(CF610,AE643)=2,ROUND(CF610*AE643/SUM(AE639:AE648),#REF!),"")</f>
        <v/>
      </c>
      <c r="CG631" s="331" t="str">
        <f>IF(COUNT(CG610,AF643)=2,ROUND(CG610*AF643/SUM(AF639:AF648),#REF!),"")</f>
        <v/>
      </c>
      <c r="CH631" s="565" t="str">
        <f>IF(COUNTA(AG643)=0,"",AG643)</f>
        <v/>
      </c>
      <c r="CI631" s="565"/>
      <c r="CJ631" s="565"/>
      <c r="CK631" s="565"/>
      <c r="CL631" s="565"/>
      <c r="CM631" s="565"/>
      <c r="CN631" s="565"/>
      <c r="CO631" s="565"/>
      <c r="CP631" s="565"/>
      <c r="CQ631" s="565"/>
    </row>
    <row r="632" spans="3:97" s="243" customFormat="1" ht="13.5" customHeight="1">
      <c r="C632" s="606"/>
      <c r="D632" s="607"/>
      <c r="E632" s="608" t="s">
        <v>212</v>
      </c>
      <c r="F632" s="609"/>
      <c r="G632" s="610"/>
      <c r="H632" s="261"/>
      <c r="I632" s="261"/>
      <c r="J632" s="261"/>
      <c r="K632" s="261"/>
      <c r="L632" s="261"/>
      <c r="M632" s="261"/>
      <c r="N632" s="261"/>
      <c r="O632" s="261"/>
      <c r="P632" s="261"/>
      <c r="Q632" s="261"/>
      <c r="R632" s="261"/>
      <c r="S632" s="261"/>
      <c r="T632" s="262" t="str">
        <f>IF(COUNT(H632:S632)=0,"",SUMPRODUCT(ROUND(H632:S632,1)))</f>
        <v/>
      </c>
      <c r="U632" s="608" t="s">
        <v>211</v>
      </c>
      <c r="V632" s="609"/>
      <c r="W632" s="609"/>
      <c r="X632" s="610"/>
      <c r="Y632" s="664"/>
      <c r="Z632" s="665"/>
      <c r="AA632" s="257"/>
      <c r="AB632" s="257"/>
      <c r="AC632" s="257"/>
      <c r="AD632" s="299"/>
      <c r="AE632" s="299"/>
      <c r="AF632" s="268"/>
      <c r="AG632" s="268"/>
      <c r="AH632" s="268"/>
      <c r="AI632" s="271"/>
      <c r="AJ632" s="271"/>
      <c r="AK632" s="271"/>
      <c r="AL632" s="271"/>
      <c r="AM632" s="271"/>
      <c r="AN632" s="271"/>
      <c r="AO632" s="271"/>
      <c r="AP632" s="271"/>
      <c r="AQ632" s="271"/>
      <c r="AR632" s="271"/>
      <c r="AS632" s="271"/>
      <c r="AT632" s="271"/>
      <c r="AU632" s="272"/>
      <c r="AX632" s="569" t="str">
        <f>IF(C644="","",C644)</f>
        <v/>
      </c>
      <c r="AY632" s="569"/>
      <c r="AZ632" s="587" t="str">
        <f>IF(E644="","",E644)</f>
        <v/>
      </c>
      <c r="BA632" s="590" t="str">
        <f ca="1">IF(F644="","",F644)</f>
        <v/>
      </c>
      <c r="BB632" s="590"/>
      <c r="BC632" s="590"/>
      <c r="BD632" s="587" t="str">
        <f>IF(I644="","",I644)</f>
        <v/>
      </c>
      <c r="BE632" s="578" t="e">
        <f>IF(#REF!="発電事業者","送電電力（MW）","受電電力（MW）")</f>
        <v>#REF!</v>
      </c>
      <c r="BF632" s="579"/>
      <c r="BG632" s="331" t="str">
        <f>IF(COUNT(BG608,L644)=2,ROUND(BG608*L644/SUM(L639:L648),#REF!),"")</f>
        <v/>
      </c>
      <c r="BH632" s="331" t="str">
        <f>IF(COUNT(BH608,M644)=2,ROUND(BH608*M644/SUM(M639:M648),#REF!),"")</f>
        <v/>
      </c>
      <c r="BI632" s="331" t="str">
        <f>IF(COUNT(BI608,N644)=2,ROUND(BI608*N644/SUM(N639:N648),#REF!),"")</f>
        <v/>
      </c>
      <c r="BJ632" s="331" t="str">
        <f>IF(COUNT(BJ608,O644)=2,ROUND(BJ608*O644/SUM(O639:O648),#REF!),"")</f>
        <v/>
      </c>
      <c r="BK632" s="331" t="str">
        <f>IF(COUNT(BK608,P644)=2,ROUND(BK608*P644/SUM(P639:P648),#REF!),"")</f>
        <v/>
      </c>
      <c r="BL632" s="331" t="str">
        <f>IF(COUNT(BL608,Q644)=2,ROUND(BL608*Q644/SUM(Q639:Q648),#REF!),"")</f>
        <v/>
      </c>
      <c r="BM632" s="331" t="str">
        <f>IF(COUNT(BM608,R644)=2,ROUND(BM608*R644/SUM(R639:R648),#REF!),"")</f>
        <v/>
      </c>
      <c r="BN632" s="331" t="str">
        <f>IF(COUNT(BN608,S644)=2,ROUND(BN608*S644/SUM(S639:S648),#REF!),"")</f>
        <v/>
      </c>
      <c r="BO632" s="331" t="str">
        <f>IF(COUNT(BO608,T644)=2,ROUND(BO608*T644/SUM(T639:T648),#REF!),"")</f>
        <v/>
      </c>
      <c r="BP632" s="331" t="str">
        <f>IF(COUNT(BP608,U644)=2,ROUND(BP608*U644/SUM(U639:U648),#REF!),"")</f>
        <v/>
      </c>
      <c r="BQ632" s="331" t="str">
        <f>IF(COUNT(BQ608,V644)=2,ROUND(BQ608*V644/SUM(V639:V648),#REF!),"")</f>
        <v/>
      </c>
      <c r="BR632" s="331" t="str">
        <f>IF(COUNT(BR608,W644)=2,ROUND(BR608*W644/SUM(W639:W648),#REF!),"")</f>
        <v/>
      </c>
      <c r="BS632" s="569" t="e">
        <f>IF(#REF!="発電事業者","送電電力（MW）","受電電力（MW）")</f>
        <v>#REF!</v>
      </c>
      <c r="BT632" s="569"/>
      <c r="BU632" s="569"/>
      <c r="BV632" s="333" t="s">
        <v>171</v>
      </c>
      <c r="BW632" s="580"/>
      <c r="BX632" s="580"/>
      <c r="BY632" s="331" t="str">
        <f>IF(COUNT(BY608,X644)=2,ROUND(BY608*X644/SUM(X639:X648),#REF!),"")</f>
        <v/>
      </c>
      <c r="BZ632" s="331" t="str">
        <f>IF(COUNT(BZ608,Y644)=2,ROUND(BZ608*Y644/SUM(Y639:Y648),#REF!),"")</f>
        <v/>
      </c>
      <c r="CA632" s="331" t="str">
        <f>IF(COUNT(CA608,Z644)=2,ROUND(CA608*Z644/SUM(Z639:Z648),#REF!),"")</f>
        <v/>
      </c>
      <c r="CB632" s="331" t="str">
        <f>IF(COUNT(CB608,AA644)=2,ROUND(CB608*AA644/SUM(AA639:AA648),#REF!),"")</f>
        <v/>
      </c>
      <c r="CC632" s="331" t="str">
        <f>IF(COUNT(CC608,AB644)=2,ROUND(CC608*AB644/SUM(AB639:AB648),#REF!),"")</f>
        <v/>
      </c>
      <c r="CD632" s="331" t="str">
        <f>IF(COUNT(CD608,AC644)=2,ROUND(CD608*AC644/SUM(AC639:AC648),#REF!),"")</f>
        <v/>
      </c>
      <c r="CE632" s="331" t="str">
        <f>IF(COUNT(CE608,AD644)=2,ROUND(CE608*AD644/SUM(AD639:AD648),#REF!),"")</f>
        <v/>
      </c>
      <c r="CF632" s="331" t="str">
        <f>IF(COUNT(CF608,AE644)=2,ROUND(CF608*AE644/SUM(AE639:AE648),#REF!),"")</f>
        <v/>
      </c>
      <c r="CG632" s="331" t="str">
        <f>IF(COUNT(CG608,AF644)=2,ROUND(CG608*AF644/SUM(AF639:AF648),#REF!),"")</f>
        <v/>
      </c>
      <c r="CH632" s="563" t="s">
        <v>118</v>
      </c>
      <c r="CI632" s="563"/>
      <c r="CJ632" s="563"/>
      <c r="CK632" s="563"/>
      <c r="CL632" s="563"/>
      <c r="CM632" s="563"/>
      <c r="CN632" s="563"/>
      <c r="CO632" s="563"/>
      <c r="CP632" s="563"/>
      <c r="CQ632" s="563"/>
    </row>
    <row r="633" spans="3:97" s="243" customFormat="1" ht="13.5" customHeight="1">
      <c r="C633" s="273"/>
      <c r="D633" s="273"/>
      <c r="E633" s="245"/>
      <c r="F633" s="245"/>
      <c r="G633" s="245"/>
      <c r="H633" s="257"/>
      <c r="I633" s="257"/>
      <c r="J633" s="257"/>
      <c r="K633" s="257"/>
      <c r="L633" s="257"/>
      <c r="M633" s="257"/>
      <c r="N633" s="257"/>
      <c r="O633" s="257"/>
      <c r="P633" s="257"/>
      <c r="Q633" s="257"/>
      <c r="R633" s="257"/>
      <c r="S633" s="257"/>
      <c r="T633" s="257"/>
      <c r="U633" s="245"/>
      <c r="V633" s="245"/>
      <c r="W633" s="245"/>
      <c r="X633" s="245"/>
      <c r="Y633" s="274"/>
      <c r="Z633" s="274"/>
      <c r="AA633" s="257"/>
      <c r="AB633" s="257"/>
      <c r="AC633" s="257"/>
      <c r="AD633" s="273"/>
      <c r="AE633" s="273"/>
      <c r="AF633" s="245"/>
      <c r="AG633" s="245"/>
      <c r="AH633" s="245"/>
      <c r="AI633" s="271"/>
      <c r="AJ633" s="271"/>
      <c r="AK633" s="271"/>
      <c r="AL633" s="271"/>
      <c r="AM633" s="271"/>
      <c r="AN633" s="271"/>
      <c r="AO633" s="271"/>
      <c r="AP633" s="271"/>
      <c r="AQ633" s="271"/>
      <c r="AR633" s="271"/>
      <c r="AS633" s="271"/>
      <c r="AT633" s="271"/>
      <c r="AU633" s="272"/>
      <c r="AV633" s="275"/>
      <c r="AX633" s="569"/>
      <c r="AY633" s="569"/>
      <c r="AZ633" s="588"/>
      <c r="BA633" s="590"/>
      <c r="BB633" s="590"/>
      <c r="BC633" s="590"/>
      <c r="BD633" s="588"/>
      <c r="BE633" s="583"/>
      <c r="BF633" s="584"/>
      <c r="BG633" s="259"/>
      <c r="BH633" s="259"/>
      <c r="BI633" s="259"/>
      <c r="BJ633" s="259"/>
      <c r="BK633" s="259"/>
      <c r="BL633" s="259"/>
      <c r="BM633" s="259"/>
      <c r="BN633" s="259"/>
      <c r="BO633" s="259"/>
      <c r="BP633" s="259"/>
      <c r="BQ633" s="259"/>
      <c r="BR633" s="259"/>
      <c r="BS633" s="569"/>
      <c r="BT633" s="569"/>
      <c r="BU633" s="569"/>
      <c r="BV633" s="333" t="s">
        <v>172</v>
      </c>
      <c r="BW633" s="581"/>
      <c r="BX633" s="581"/>
      <c r="BY633" s="331" t="str">
        <f>IF(COUNT(BY609,X644)=2,ROUND(BY609*X644/SUM(X639:X648),#REF!),"")</f>
        <v/>
      </c>
      <c r="BZ633" s="331" t="str">
        <f>IF(COUNT(BZ609,Y644)=2,ROUND(BZ609*Y644/SUM(Y639:Y648),#REF!),"")</f>
        <v/>
      </c>
      <c r="CA633" s="331" t="str">
        <f>IF(COUNT(CA609,Z644)=2,ROUND(CA609*Z644/SUM(Z639:Z648),#REF!),"")</f>
        <v/>
      </c>
      <c r="CB633" s="331" t="str">
        <f>IF(COUNT(CB609,AA644)=2,ROUND(CB609*AA644/SUM(AA639:AA648),#REF!),"")</f>
        <v/>
      </c>
      <c r="CC633" s="331" t="str">
        <f>IF(COUNT(CC609,AB644)=2,ROUND(CC609*AB644/SUM(AB639:AB648),#REF!),"")</f>
        <v/>
      </c>
      <c r="CD633" s="331" t="str">
        <f>IF(COUNT(CD609,AC644)=2,ROUND(CD609*AC644/SUM(AC639:AC648),#REF!),"")</f>
        <v/>
      </c>
      <c r="CE633" s="331" t="str">
        <f>IF(COUNT(CE609,AD644)=2,ROUND(CE609*AD644/SUM(AD639:AD648),#REF!),"")</f>
        <v/>
      </c>
      <c r="CF633" s="331" t="str">
        <f>IF(COUNT(CF609,AE644)=2,ROUND(CF609*AE644/SUM(AE639:AE648),#REF!),"")</f>
        <v/>
      </c>
      <c r="CG633" s="331" t="str">
        <f>IF(COUNT(CG609,AF644)=2,ROUND(CG609*AF644/SUM(AF639:AF648),#REF!),"")</f>
        <v/>
      </c>
      <c r="CH633" s="564" t="str">
        <f>IF(CH632="","",CH632)</f>
        <v>地熱</v>
      </c>
      <c r="CI633" s="564"/>
      <c r="CJ633" s="564"/>
      <c r="CK633" s="564"/>
      <c r="CL633" s="564"/>
      <c r="CM633" s="564"/>
      <c r="CN633" s="564"/>
      <c r="CO633" s="564"/>
      <c r="CP633" s="564"/>
      <c r="CQ633" s="564"/>
      <c r="CR633" s="271"/>
      <c r="CS633" s="271"/>
    </row>
    <row r="634" spans="3:97" s="243" customFormat="1" ht="13.5" customHeight="1">
      <c r="I634" s="257"/>
      <c r="J634" s="257"/>
      <c r="K634" s="257"/>
      <c r="L634" s="257"/>
      <c r="M634" s="257"/>
      <c r="N634" s="257"/>
      <c r="O634" s="257"/>
      <c r="P634" s="257"/>
      <c r="Q634" s="257"/>
      <c r="R634" s="257"/>
      <c r="S634" s="257"/>
      <c r="T634" s="257"/>
      <c r="U634" s="245"/>
      <c r="V634" s="245"/>
      <c r="W634" s="245"/>
      <c r="X634" s="245"/>
      <c r="Y634" s="274"/>
      <c r="Z634" s="274"/>
      <c r="AA634" s="257"/>
      <c r="AB634" s="257"/>
      <c r="AC634" s="257"/>
      <c r="AD634" s="273"/>
      <c r="AE634" s="273"/>
      <c r="AF634" s="245"/>
      <c r="AG634" s="245"/>
      <c r="AH634" s="245"/>
      <c r="AI634" s="271"/>
      <c r="AJ634" s="271"/>
      <c r="AK634" s="271"/>
      <c r="AL634" s="271"/>
      <c r="AM634" s="271"/>
      <c r="AN634" s="271"/>
      <c r="AO634" s="271"/>
      <c r="AP634" s="271"/>
      <c r="AQ634" s="271"/>
      <c r="AR634" s="271"/>
      <c r="AS634" s="271"/>
      <c r="AT634" s="271"/>
      <c r="AU634" s="272"/>
      <c r="AV634" s="257"/>
      <c r="AX634" s="569"/>
      <c r="AY634" s="569"/>
      <c r="AZ634" s="589"/>
      <c r="BA634" s="590"/>
      <c r="BB634" s="590"/>
      <c r="BC634" s="590"/>
      <c r="BD634" s="589"/>
      <c r="BE634" s="585" t="e">
        <f>IF(#REF!="発電事業者","月間送電電力量（GWh）","月間受電電力量（GWh）")</f>
        <v>#REF!</v>
      </c>
      <c r="BF634" s="586"/>
      <c r="BG634" s="331" t="str">
        <f>IF(COUNT(BG610,L644)=2,ROUND(BG610*L644/SUM(L639:L648),#REF!),"")</f>
        <v/>
      </c>
      <c r="BH634" s="331" t="str">
        <f>IF(COUNT(BH610,M644)=2,ROUND(BH610*M644/SUM(M639:M648),#REF!),"")</f>
        <v/>
      </c>
      <c r="BI634" s="331" t="str">
        <f>IF(COUNT(BI610,N644)=2,ROUND(BI610*N644/SUM(N639:N648),#REF!),"")</f>
        <v/>
      </c>
      <c r="BJ634" s="331" t="str">
        <f>IF(COUNT(BJ610,O644)=2,ROUND(BJ610*O644/SUM(O639:O648),#REF!),"")</f>
        <v/>
      </c>
      <c r="BK634" s="331" t="str">
        <f>IF(COUNT(BK610,P644)=2,ROUND(BK610*P644/SUM(P639:P648),#REF!),"")</f>
        <v/>
      </c>
      <c r="BL634" s="331" t="str">
        <f>IF(COUNT(BL610,Q644)=2,ROUND(BL610*Q644/SUM(Q639:Q648),#REF!),"")</f>
        <v/>
      </c>
      <c r="BM634" s="331" t="str">
        <f>IF(COUNT(BM610,R644)=2,ROUND(BM610*R644/SUM(R639:R648),#REF!),"")</f>
        <v/>
      </c>
      <c r="BN634" s="331" t="str">
        <f>IF(COUNT(BN610,S644)=2,ROUND(BN610*S644/SUM(S639:S648),#REF!),"")</f>
        <v/>
      </c>
      <c r="BO634" s="331" t="str">
        <f>IF(COUNT(BO610,T644)=2,ROUND(BO610*T644/SUM(T639:T648),#REF!),"")</f>
        <v/>
      </c>
      <c r="BP634" s="331" t="str">
        <f>IF(COUNT(BP610,U644)=2,ROUND(BP610*U644/SUM(U639:U648),#REF!),"")</f>
        <v/>
      </c>
      <c r="BQ634" s="331" t="str">
        <f>IF(COUNT(BQ610,V644)=2,ROUND(BQ610*V644/SUM(V639:V648),#REF!),"")</f>
        <v/>
      </c>
      <c r="BR634" s="331" t="str">
        <f>IF(COUNT(BR610,W644)=2,ROUND(BR610*W644/SUM(W639:W648),#REF!),"")</f>
        <v/>
      </c>
      <c r="BS634" s="569" t="e">
        <f>IF(#REF!="発電事業者","年間送電電力量（GWh）","年間受電電力量（GWh）")</f>
        <v>#REF!</v>
      </c>
      <c r="BT634" s="569"/>
      <c r="BU634" s="569"/>
      <c r="BV634" s="333" t="s">
        <v>25</v>
      </c>
      <c r="BW634" s="582"/>
      <c r="BX634" s="582"/>
      <c r="BY634" s="331" t="str">
        <f>IF(COUNT(BY610,X644)=2,ROUND(BY610*X644/SUM(X639:X648),#REF!),"")</f>
        <v/>
      </c>
      <c r="BZ634" s="331" t="str">
        <f>IF(COUNT(BZ610,Y644)=2,ROUND(BZ610*Y644/SUM(Y639:Y648),#REF!),"")</f>
        <v/>
      </c>
      <c r="CA634" s="331" t="str">
        <f>IF(COUNT(CA610,Z644)=2,ROUND(CA610*Z644/SUM(Z639:Z648),#REF!),"")</f>
        <v/>
      </c>
      <c r="CB634" s="331" t="str">
        <f>IF(COUNT(CB610,AA644)=2,ROUND(CB610*AA644/SUM(AA639:AA648),#REF!),"")</f>
        <v/>
      </c>
      <c r="CC634" s="331" t="str">
        <f>IF(COUNT(CC610,AB644)=2,ROUND(CC610*AB644/SUM(AB639:AB648),#REF!),"")</f>
        <v/>
      </c>
      <c r="CD634" s="331" t="str">
        <f>IF(COUNT(CD610,AC644)=2,ROUND(CD610*AC644/SUM(AC639:AC648),#REF!),"")</f>
        <v/>
      </c>
      <c r="CE634" s="331" t="str">
        <f>IF(COUNT(CE610,AD644)=2,ROUND(CE610*AD644/SUM(AD639:AD648),#REF!),"")</f>
        <v/>
      </c>
      <c r="CF634" s="331" t="str">
        <f>IF(COUNT(CF610,AE644)=2,ROUND(CF610*AE644/SUM(AE639:AE648),#REF!),"")</f>
        <v/>
      </c>
      <c r="CG634" s="331" t="str">
        <f>IF(COUNT(CG610,AF644)=2,ROUND(CG610*AF644/SUM(AF639:AF648),#REF!),"")</f>
        <v/>
      </c>
      <c r="CH634" s="565" t="str">
        <f>IF(COUNTA(AG644)=0,"",AG644)</f>
        <v/>
      </c>
      <c r="CI634" s="565"/>
      <c r="CJ634" s="565"/>
      <c r="CK634" s="565"/>
      <c r="CL634" s="565"/>
      <c r="CM634" s="565"/>
      <c r="CN634" s="565"/>
      <c r="CO634" s="565"/>
      <c r="CP634" s="565"/>
      <c r="CQ634" s="565"/>
    </row>
    <row r="635" spans="3:97" s="243" customFormat="1" ht="13.5" customHeight="1">
      <c r="C635" s="273"/>
      <c r="D635" s="273"/>
      <c r="E635" s="245"/>
      <c r="F635" s="245"/>
      <c r="G635" s="245"/>
      <c r="H635" s="257"/>
      <c r="I635" s="257"/>
      <c r="J635" s="257"/>
      <c r="K635" s="257"/>
      <c r="L635" s="257"/>
      <c r="M635" s="257"/>
      <c r="N635" s="257"/>
      <c r="O635" s="257"/>
      <c r="P635" s="257"/>
      <c r="Q635" s="257"/>
      <c r="R635" s="257"/>
      <c r="S635" s="257"/>
      <c r="T635" s="257"/>
      <c r="U635" s="257"/>
      <c r="V635" s="257"/>
      <c r="W635" s="257"/>
      <c r="X635" s="257"/>
      <c r="Y635" s="257"/>
      <c r="Z635" s="257"/>
      <c r="AA635" s="257"/>
      <c r="AB635" s="257"/>
      <c r="AC635" s="257"/>
      <c r="AD635" s="257"/>
      <c r="AE635" s="257"/>
      <c r="AF635" s="257"/>
      <c r="AG635" s="257"/>
      <c r="AH635" s="257"/>
      <c r="AI635" s="257"/>
      <c r="AJ635" s="257"/>
      <c r="AK635" s="257"/>
      <c r="AL635" s="257"/>
      <c r="AM635" s="257"/>
      <c r="AN635" s="257"/>
      <c r="AO635" s="257"/>
      <c r="AP635" s="257"/>
      <c r="AQ635" s="257"/>
      <c r="AR635" s="257"/>
      <c r="AS635" s="257"/>
      <c r="AT635" s="257"/>
      <c r="AU635" s="257"/>
      <c r="AV635" s="275"/>
      <c r="AX635" s="569" t="str">
        <f>IF(C645="","",C645)</f>
        <v/>
      </c>
      <c r="AY635" s="569"/>
      <c r="AZ635" s="587" t="str">
        <f>IF(E645="","",E645)</f>
        <v/>
      </c>
      <c r="BA635" s="590" t="str">
        <f ca="1">IF(F645="","",F645)</f>
        <v/>
      </c>
      <c r="BB635" s="590"/>
      <c r="BC635" s="590"/>
      <c r="BD635" s="587" t="str">
        <f>IF(I645="","",I645)</f>
        <v/>
      </c>
      <c r="BE635" s="578" t="e">
        <f>IF(#REF!="発電事業者","送電電力（MW）","受電電力（MW）")</f>
        <v>#REF!</v>
      </c>
      <c r="BF635" s="579"/>
      <c r="BG635" s="331" t="str">
        <f>IF(COUNT(BG608,L645)=2,ROUND(BG608*L645/SUM(L639:L648),#REF!),"")</f>
        <v/>
      </c>
      <c r="BH635" s="331" t="str">
        <f>IF(COUNT(BH608,M645)=2,ROUND(BH608*M645/SUM(M639:M648),#REF!),"")</f>
        <v/>
      </c>
      <c r="BI635" s="331" t="str">
        <f>IF(COUNT(BI608,N645)=2,ROUND(BI608*N645/SUM(N639:N648),#REF!),"")</f>
        <v/>
      </c>
      <c r="BJ635" s="331" t="str">
        <f>IF(COUNT(BJ608,O645)=2,ROUND(BJ608*O645/SUM(O639:O648),#REF!),"")</f>
        <v/>
      </c>
      <c r="BK635" s="331" t="str">
        <f>IF(COUNT(BK608,P645)=2,ROUND(BK608*P645/SUM(P639:P648),#REF!),"")</f>
        <v/>
      </c>
      <c r="BL635" s="331" t="str">
        <f>IF(COUNT(BL608,Q645)=2,ROUND(BL608*Q645/SUM(Q639:Q648),#REF!),"")</f>
        <v/>
      </c>
      <c r="BM635" s="331" t="str">
        <f>IF(COUNT(BM608,R645)=2,ROUND(BM608*R645/SUM(R639:R648),#REF!),"")</f>
        <v/>
      </c>
      <c r="BN635" s="331" t="str">
        <f>IF(COUNT(BN608,S645)=2,ROUND(BN608*S645/SUM(S639:S648),#REF!),"")</f>
        <v/>
      </c>
      <c r="BO635" s="331" t="str">
        <f>IF(COUNT(BO608,T645)=2,ROUND(BO608*T645/SUM(T639:T648),#REF!),"")</f>
        <v/>
      </c>
      <c r="BP635" s="331" t="str">
        <f>IF(COUNT(BP608,U645)=2,ROUND(BP608*U645/SUM(U639:U648),#REF!),"")</f>
        <v/>
      </c>
      <c r="BQ635" s="331" t="str">
        <f>IF(COUNT(BQ608,V645)=2,ROUND(BQ608*V645/SUM(V639:V648),#REF!),"")</f>
        <v/>
      </c>
      <c r="BR635" s="331" t="str">
        <f>IF(COUNT(BR608,W645)=2,ROUND(BR608*W645/SUM(W639:W648),#REF!),"")</f>
        <v/>
      </c>
      <c r="BS635" s="569" t="e">
        <f>IF(#REF!="発電事業者","送電電力（MW）","受電電力（MW）")</f>
        <v>#REF!</v>
      </c>
      <c r="BT635" s="569"/>
      <c r="BU635" s="569"/>
      <c r="BV635" s="333" t="s">
        <v>171</v>
      </c>
      <c r="BW635" s="580"/>
      <c r="BX635" s="580"/>
      <c r="BY635" s="331" t="str">
        <f>IF(COUNT(BY608,X645)=2,ROUND(BY608*X645/SUM(X639:X648),#REF!),"")</f>
        <v/>
      </c>
      <c r="BZ635" s="331" t="str">
        <f>IF(COUNT(BZ608,Y645)=2,ROUND(BZ608*Y645/SUM(Y639:Y648),#REF!),"")</f>
        <v/>
      </c>
      <c r="CA635" s="331" t="str">
        <f>IF(COUNT(CA608,Z645)=2,ROUND(CA608*Z645/SUM(Z639:Z648),#REF!),"")</f>
        <v/>
      </c>
      <c r="CB635" s="331" t="str">
        <f>IF(COUNT(CB608,AA645)=2,ROUND(CB608*AA645/SUM(AA639:AA648),#REF!),"")</f>
        <v/>
      </c>
      <c r="CC635" s="331" t="str">
        <f>IF(COUNT(CC608,AB645)=2,ROUND(CC608*AB645/SUM(AB639:AB648),#REF!),"")</f>
        <v/>
      </c>
      <c r="CD635" s="331" t="str">
        <f>IF(COUNT(CD608,AC645)=2,ROUND(CD608*AC645/SUM(AC639:AC648),#REF!),"")</f>
        <v/>
      </c>
      <c r="CE635" s="331" t="str">
        <f>IF(COUNT(CE608,AD645)=2,ROUND(CE608*AD645/SUM(AD639:AD648),#REF!),"")</f>
        <v/>
      </c>
      <c r="CF635" s="331" t="str">
        <f>IF(COUNT(CF608,AE645)=2,ROUND(CF608*AE645/SUM(AE639:AE648),#REF!),"")</f>
        <v/>
      </c>
      <c r="CG635" s="331" t="str">
        <f>IF(COUNT(CG608,AF645)=2,ROUND(CG608*AF645/SUM(AF639:AF648),#REF!),"")</f>
        <v/>
      </c>
      <c r="CH635" s="563" t="s">
        <v>118</v>
      </c>
      <c r="CI635" s="563"/>
      <c r="CJ635" s="563"/>
      <c r="CK635" s="563"/>
      <c r="CL635" s="563"/>
      <c r="CM635" s="563"/>
      <c r="CN635" s="563"/>
      <c r="CO635" s="563"/>
      <c r="CP635" s="563"/>
      <c r="CQ635" s="563"/>
    </row>
    <row r="636" spans="3:97" s="243" customFormat="1" ht="13.5" customHeight="1">
      <c r="C636" s="241" t="e">
        <f>IF(#REF!="発電事業者","送電相手先諸元","購入相手先諸元")</f>
        <v>#REF!</v>
      </c>
      <c r="D636" s="236"/>
      <c r="E636" s="236"/>
      <c r="F636" s="242">
        <v>0</v>
      </c>
      <c r="G636" s="237" t="s">
        <v>255</v>
      </c>
      <c r="H636" s="236"/>
      <c r="I636" s="236"/>
      <c r="J636" s="236"/>
      <c r="K636" s="236"/>
      <c r="AV636" s="257"/>
      <c r="AX636" s="569"/>
      <c r="AY636" s="569"/>
      <c r="AZ636" s="588"/>
      <c r="BA636" s="590"/>
      <c r="BB636" s="590"/>
      <c r="BC636" s="590"/>
      <c r="BD636" s="588"/>
      <c r="BE636" s="583"/>
      <c r="BF636" s="584"/>
      <c r="BG636" s="259"/>
      <c r="BH636" s="259"/>
      <c r="BI636" s="259"/>
      <c r="BJ636" s="259"/>
      <c r="BK636" s="259"/>
      <c r="BL636" s="259"/>
      <c r="BM636" s="259"/>
      <c r="BN636" s="259"/>
      <c r="BO636" s="259"/>
      <c r="BP636" s="259"/>
      <c r="BQ636" s="259"/>
      <c r="BR636" s="259"/>
      <c r="BS636" s="569"/>
      <c r="BT636" s="569"/>
      <c r="BU636" s="569"/>
      <c r="BV636" s="333" t="s">
        <v>172</v>
      </c>
      <c r="BW636" s="581"/>
      <c r="BX636" s="581"/>
      <c r="BY636" s="331" t="str">
        <f>IF(COUNT(BY609,X645)=2,ROUND(BY609*X645/SUM(X639:X648),#REF!),"")</f>
        <v/>
      </c>
      <c r="BZ636" s="331" t="str">
        <f>IF(COUNT(BZ609,Y645)=2,ROUND(BZ609*Y645/SUM(Y639:Y648),#REF!),"")</f>
        <v/>
      </c>
      <c r="CA636" s="331" t="str">
        <f>IF(COUNT(CA609,Z645)=2,ROUND(CA609*Z645/SUM(Z639:Z648),#REF!),"")</f>
        <v/>
      </c>
      <c r="CB636" s="331" t="str">
        <f>IF(COUNT(CB609,AA645)=2,ROUND(CB609*AA645/SUM(AA639:AA648),#REF!),"")</f>
        <v/>
      </c>
      <c r="CC636" s="331" t="str">
        <f>IF(COUNT(CC609,AB645)=2,ROUND(CC609*AB645/SUM(AB639:AB648),#REF!),"")</f>
        <v/>
      </c>
      <c r="CD636" s="331" t="str">
        <f>IF(COUNT(CD609,AC645)=2,ROUND(CD609*AC645/SUM(AC639:AC648),#REF!),"")</f>
        <v/>
      </c>
      <c r="CE636" s="331" t="str">
        <f>IF(COUNT(CE609,AD645)=2,ROUND(CE609*AD645/SUM(AD639:AD648),#REF!),"")</f>
        <v/>
      </c>
      <c r="CF636" s="331" t="str">
        <f>IF(COUNT(CF609,AE645)=2,ROUND(CF609*AE645/SUM(AE639:AE648),#REF!),"")</f>
        <v/>
      </c>
      <c r="CG636" s="331" t="str">
        <f>IF(COUNT(CG609,AF645)=2,ROUND(CG609*AF645/SUM(AF639:AF648),#REF!),"")</f>
        <v/>
      </c>
      <c r="CH636" s="564" t="str">
        <f>IF(CH635="","",CH635)</f>
        <v>地熱</v>
      </c>
      <c r="CI636" s="564"/>
      <c r="CJ636" s="564"/>
      <c r="CK636" s="564"/>
      <c r="CL636" s="564"/>
      <c r="CM636" s="564"/>
      <c r="CN636" s="564"/>
      <c r="CO636" s="564"/>
      <c r="CP636" s="564"/>
      <c r="CQ636" s="564"/>
    </row>
    <row r="637" spans="3:97" s="243" customFormat="1" ht="13.5" customHeight="1">
      <c r="C637" s="594" t="s">
        <v>200</v>
      </c>
      <c r="D637" s="594"/>
      <c r="E637" s="594" t="s">
        <v>201</v>
      </c>
      <c r="F637" s="594" t="s">
        <v>202</v>
      </c>
      <c r="G637" s="594"/>
      <c r="H637" s="594"/>
      <c r="I637" s="595" t="s">
        <v>203</v>
      </c>
      <c r="J637" s="597" t="e">
        <f>IF(#REF!="発電事業者","送電先","購入先")</f>
        <v>#REF!</v>
      </c>
      <c r="K637" s="598"/>
      <c r="L637" s="601" t="e">
        <f>DATE(#REF!,1,1)</f>
        <v>#REF!</v>
      </c>
      <c r="M637" s="602"/>
      <c r="N637" s="602"/>
      <c r="O637" s="602"/>
      <c r="P637" s="602"/>
      <c r="Q637" s="602"/>
      <c r="R637" s="602"/>
      <c r="S637" s="602"/>
      <c r="T637" s="602"/>
      <c r="U637" s="602"/>
      <c r="V637" s="602"/>
      <c r="W637" s="603"/>
      <c r="X637" s="592" t="e">
        <f>DATE(#REF!+1,1,1)</f>
        <v>#REF!</v>
      </c>
      <c r="Y637" s="592" t="e">
        <f>DATE(#REF!+2,1,1)</f>
        <v>#REF!</v>
      </c>
      <c r="Z637" s="592" t="e">
        <f>DATE(#REF!+3,1,1)</f>
        <v>#REF!</v>
      </c>
      <c r="AA637" s="592" t="e">
        <f>DATE(#REF!+4,1,1)</f>
        <v>#REF!</v>
      </c>
      <c r="AB637" s="592" t="e">
        <f>DATE(#REF!+5,1,1)</f>
        <v>#REF!</v>
      </c>
      <c r="AC637" s="592" t="e">
        <f>DATE(#REF!+6,1,1)</f>
        <v>#REF!</v>
      </c>
      <c r="AD637" s="592" t="e">
        <f>DATE(#REF!+7,1,1)</f>
        <v>#REF!</v>
      </c>
      <c r="AE637" s="592" t="e">
        <f>DATE(#REF!+8,1,1)</f>
        <v>#REF!</v>
      </c>
      <c r="AF637" s="592" t="e">
        <f>DATE(#REF!+9,1,1)</f>
        <v>#REF!</v>
      </c>
      <c r="AG637" s="594" t="s">
        <v>253</v>
      </c>
      <c r="AH637" s="594"/>
      <c r="AI637" s="594"/>
      <c r="AJ637" s="594"/>
      <c r="AK637" s="594"/>
      <c r="AL637" s="594"/>
      <c r="AM637" s="594"/>
      <c r="AN637" s="594"/>
      <c r="AO637" s="594"/>
      <c r="AP637" s="594"/>
      <c r="AV637" s="275"/>
      <c r="AX637" s="569"/>
      <c r="AY637" s="569"/>
      <c r="AZ637" s="589"/>
      <c r="BA637" s="590"/>
      <c r="BB637" s="590"/>
      <c r="BC637" s="590"/>
      <c r="BD637" s="589"/>
      <c r="BE637" s="585" t="e">
        <f>IF(#REF!="発電事業者","月間送電電力量（GWh）","月間受電電力量（GWh）")</f>
        <v>#REF!</v>
      </c>
      <c r="BF637" s="586"/>
      <c r="BG637" s="331" t="str">
        <f>IF(COUNT(BG610,L645)=2,ROUND(BG610*L645/SUM(L639:L648),#REF!),"")</f>
        <v/>
      </c>
      <c r="BH637" s="331" t="str">
        <f>IF(COUNT(BH610,M645)=2,ROUND(BH610*M645/SUM(M639:M648),#REF!),"")</f>
        <v/>
      </c>
      <c r="BI637" s="331" t="str">
        <f>IF(COUNT(BI610,N645)=2,ROUND(BI610*N645/SUM(N639:N648),#REF!),"")</f>
        <v/>
      </c>
      <c r="BJ637" s="331" t="str">
        <f>IF(COUNT(BJ610,O645)=2,ROUND(BJ610*O645/SUM(O639:O648),#REF!),"")</f>
        <v/>
      </c>
      <c r="BK637" s="331" t="str">
        <f>IF(COUNT(BK610,P645)=2,ROUND(BK610*P645/SUM(P639:P648),#REF!),"")</f>
        <v/>
      </c>
      <c r="BL637" s="331" t="str">
        <f>IF(COUNT(BL610,Q645)=2,ROUND(BL610*Q645/SUM(Q639:Q648),#REF!),"")</f>
        <v/>
      </c>
      <c r="BM637" s="331" t="str">
        <f>IF(COUNT(BM610,R645)=2,ROUND(BM610*R645/SUM(R639:R648),#REF!),"")</f>
        <v/>
      </c>
      <c r="BN637" s="331" t="str">
        <f>IF(COUNT(BN610,S645)=2,ROUND(BN610*S645/SUM(S639:S648),#REF!),"")</f>
        <v/>
      </c>
      <c r="BO637" s="331" t="str">
        <f>IF(COUNT(BO610,T645)=2,ROUND(BO610*T645/SUM(T639:T648),#REF!),"")</f>
        <v/>
      </c>
      <c r="BP637" s="331" t="str">
        <f>IF(COUNT(BP610,U645)=2,ROUND(BP610*U645/SUM(U639:U648),#REF!),"")</f>
        <v/>
      </c>
      <c r="BQ637" s="331" t="str">
        <f>IF(COUNT(BQ610,V645)=2,ROUND(BQ610*V645/SUM(V639:V648),#REF!),"")</f>
        <v/>
      </c>
      <c r="BR637" s="331" t="str">
        <f>IF(COUNT(BR610,W645)=2,ROUND(BR610*W645/SUM(W639:W648),#REF!),"")</f>
        <v/>
      </c>
      <c r="BS637" s="569" t="e">
        <f>IF(#REF!="発電事業者","年間送電電力量（GWh）","年間受電電力量（GWh）")</f>
        <v>#REF!</v>
      </c>
      <c r="BT637" s="569"/>
      <c r="BU637" s="569"/>
      <c r="BV637" s="333" t="s">
        <v>25</v>
      </c>
      <c r="BW637" s="582"/>
      <c r="BX637" s="582"/>
      <c r="BY637" s="331" t="str">
        <f>IF(COUNT(BY610,X645)=2,ROUND(BY610*X645/SUM(X639:X648),#REF!),"")</f>
        <v/>
      </c>
      <c r="BZ637" s="331" t="str">
        <f>IF(COUNT(BZ610,Y645)=2,ROUND(BZ610*Y645/SUM(Y639:Y648),#REF!),"")</f>
        <v/>
      </c>
      <c r="CA637" s="331" t="str">
        <f>IF(COUNT(CA610,Z645)=2,ROUND(CA610*Z645/SUM(Z639:Z648),#REF!),"")</f>
        <v/>
      </c>
      <c r="CB637" s="331" t="str">
        <f>IF(COUNT(CB610,AA645)=2,ROUND(CB610*AA645/SUM(AA639:AA648),#REF!),"")</f>
        <v/>
      </c>
      <c r="CC637" s="331" t="str">
        <f>IF(COUNT(CC610,AB645)=2,ROUND(CC610*AB645/SUM(AB639:AB648),#REF!),"")</f>
        <v/>
      </c>
      <c r="CD637" s="331" t="str">
        <f>IF(COUNT(CD610,AC645)=2,ROUND(CD610*AC645/SUM(AC639:AC648),#REF!),"")</f>
        <v/>
      </c>
      <c r="CE637" s="331" t="str">
        <f>IF(COUNT(CE610,AD645)=2,ROUND(CE610*AD645/SUM(AD639:AD648),#REF!),"")</f>
        <v/>
      </c>
      <c r="CF637" s="331" t="str">
        <f>IF(COUNT(CF610,AE645)=2,ROUND(CF610*AE645/SUM(AE639:AE648),#REF!),"")</f>
        <v/>
      </c>
      <c r="CG637" s="331" t="str">
        <f>IF(COUNT(CG610,AF645)=2,ROUND(CG610*AF645/SUM(AF639:AF648),#REF!),"")</f>
        <v/>
      </c>
      <c r="CH637" s="565" t="str">
        <f>IF(COUNTA(AG645)=0,"",AG645)</f>
        <v/>
      </c>
      <c r="CI637" s="565"/>
      <c r="CJ637" s="565"/>
      <c r="CK637" s="565"/>
      <c r="CL637" s="565"/>
      <c r="CM637" s="565"/>
      <c r="CN637" s="565"/>
      <c r="CO637" s="565"/>
      <c r="CP637" s="565"/>
      <c r="CQ637" s="565"/>
    </row>
    <row r="638" spans="3:97" s="243" customFormat="1" ht="13.5" customHeight="1">
      <c r="C638" s="594"/>
      <c r="D638" s="594"/>
      <c r="E638" s="594"/>
      <c r="F638" s="594"/>
      <c r="G638" s="594"/>
      <c r="H638" s="594"/>
      <c r="I638" s="596"/>
      <c r="J638" s="599"/>
      <c r="K638" s="600"/>
      <c r="L638" s="320" t="s">
        <v>194</v>
      </c>
      <c r="M638" s="320" t="s">
        <v>195</v>
      </c>
      <c r="N638" s="320" t="s">
        <v>161</v>
      </c>
      <c r="O638" s="320" t="s">
        <v>162</v>
      </c>
      <c r="P638" s="320" t="s">
        <v>163</v>
      </c>
      <c r="Q638" s="320" t="s">
        <v>164</v>
      </c>
      <c r="R638" s="320" t="s">
        <v>165</v>
      </c>
      <c r="S638" s="320" t="s">
        <v>166</v>
      </c>
      <c r="T638" s="320" t="s">
        <v>167</v>
      </c>
      <c r="U638" s="320" t="s">
        <v>168</v>
      </c>
      <c r="V638" s="320" t="s">
        <v>169</v>
      </c>
      <c r="W638" s="320" t="s">
        <v>170</v>
      </c>
      <c r="X638" s="593">
        <v>43101</v>
      </c>
      <c r="Y638" s="593">
        <v>43466</v>
      </c>
      <c r="Z638" s="593">
        <v>43831</v>
      </c>
      <c r="AA638" s="593">
        <v>44197</v>
      </c>
      <c r="AB638" s="593">
        <v>44562</v>
      </c>
      <c r="AC638" s="593">
        <v>44927</v>
      </c>
      <c r="AD638" s="593">
        <v>45292</v>
      </c>
      <c r="AE638" s="593">
        <v>45658</v>
      </c>
      <c r="AF638" s="593">
        <v>46023</v>
      </c>
      <c r="AG638" s="594"/>
      <c r="AH638" s="594"/>
      <c r="AI638" s="594"/>
      <c r="AJ638" s="594"/>
      <c r="AK638" s="594"/>
      <c r="AL638" s="594"/>
      <c r="AM638" s="594"/>
      <c r="AN638" s="594"/>
      <c r="AO638" s="594"/>
      <c r="AP638" s="594"/>
      <c r="AV638" s="275"/>
      <c r="AX638" s="569" t="str">
        <f>IF(C646="","",C646)</f>
        <v/>
      </c>
      <c r="AY638" s="569"/>
      <c r="AZ638" s="587" t="str">
        <f>IF(E646="","",E646)</f>
        <v/>
      </c>
      <c r="BA638" s="590" t="str">
        <f ca="1">IF(F646="","",F646)</f>
        <v/>
      </c>
      <c r="BB638" s="590"/>
      <c r="BC638" s="590"/>
      <c r="BD638" s="587" t="str">
        <f>IF(I646="","",I646)</f>
        <v/>
      </c>
      <c r="BE638" s="578" t="e">
        <f>IF(#REF!="発電事業者","送電電力（MW）","受電電力（MW）")</f>
        <v>#REF!</v>
      </c>
      <c r="BF638" s="579"/>
      <c r="BG638" s="331" t="str">
        <f>IF(COUNT(BG608,L646)=2,ROUND(BG608*L646/SUM(L639:L648),#REF!),"")</f>
        <v/>
      </c>
      <c r="BH638" s="331" t="str">
        <f>IF(COUNT(BH608,M646)=2,ROUND(BH608*M646/SUM(M639:M648),#REF!),"")</f>
        <v/>
      </c>
      <c r="BI638" s="331" t="str">
        <f>IF(COUNT(BI608,N646)=2,ROUND(BI608*N646/SUM(N639:N648),#REF!),"")</f>
        <v/>
      </c>
      <c r="BJ638" s="331" t="str">
        <f>IF(COUNT(BJ608,O646)=2,ROUND(BJ608*O646/SUM(O639:O648),#REF!),"")</f>
        <v/>
      </c>
      <c r="BK638" s="331" t="str">
        <f>IF(COUNT(BK608,P646)=2,ROUND(BK608*P646/SUM(P639:P648),#REF!),"")</f>
        <v/>
      </c>
      <c r="BL638" s="331" t="str">
        <f>IF(COUNT(BL608,Q646)=2,ROUND(BL608*Q646/SUM(Q639:Q648),#REF!),"")</f>
        <v/>
      </c>
      <c r="BM638" s="331" t="str">
        <f>IF(COUNT(BM608,R646)=2,ROUND(BM608*R646/SUM(R639:R648),#REF!),"")</f>
        <v/>
      </c>
      <c r="BN638" s="331" t="str">
        <f>IF(COUNT(BN608,S646)=2,ROUND(BN608*S646/SUM(S639:S648),#REF!),"")</f>
        <v/>
      </c>
      <c r="BO638" s="331" t="str">
        <f>IF(COUNT(BO608,T646)=2,ROUND(BO608*T646/SUM(T639:T648),#REF!),"")</f>
        <v/>
      </c>
      <c r="BP638" s="331" t="str">
        <f>IF(COUNT(BP608,U646)=2,ROUND(BP608*U646/SUM(U639:U648),#REF!),"")</f>
        <v/>
      </c>
      <c r="BQ638" s="331" t="str">
        <f>IF(COUNT(BQ608,V646)=2,ROUND(BQ608*V646/SUM(V639:V648),#REF!),"")</f>
        <v/>
      </c>
      <c r="BR638" s="331" t="str">
        <f>IF(COUNT(BR608,W646)=2,ROUND(BR608*W646/SUM(W639:W648),#REF!),"")</f>
        <v/>
      </c>
      <c r="BS638" s="569" t="e">
        <f>IF(#REF!="発電事業者","送電電力（MW）","受電電力（MW）")</f>
        <v>#REF!</v>
      </c>
      <c r="BT638" s="569"/>
      <c r="BU638" s="569"/>
      <c r="BV638" s="333" t="s">
        <v>171</v>
      </c>
      <c r="BW638" s="580"/>
      <c r="BX638" s="580"/>
      <c r="BY638" s="331" t="str">
        <f>IF(COUNT(BY608,X646)=2,ROUND(BY608*X646/SUM(X639:X648),#REF!),"")</f>
        <v/>
      </c>
      <c r="BZ638" s="331" t="str">
        <f>IF(COUNT(BZ608,Y646)=2,ROUND(BZ608*Y646/SUM(Y639:Y648),#REF!),"")</f>
        <v/>
      </c>
      <c r="CA638" s="331" t="str">
        <f>IF(COUNT(CA608,Z646)=2,ROUND(CA608*Z646/SUM(Z639:Z648),#REF!),"")</f>
        <v/>
      </c>
      <c r="CB638" s="331" t="str">
        <f>IF(COUNT(CB608,AA646)=2,ROUND(CB608*AA646/SUM(AA639:AA648),#REF!),"")</f>
        <v/>
      </c>
      <c r="CC638" s="331" t="str">
        <f>IF(COUNT(CC608,AB646)=2,ROUND(CC608*AB646/SUM(AB639:AB648),#REF!),"")</f>
        <v/>
      </c>
      <c r="CD638" s="331" t="str">
        <f>IF(COUNT(CD608,AC646)=2,ROUND(CD608*AC646/SUM(AC639:AC648),#REF!),"")</f>
        <v/>
      </c>
      <c r="CE638" s="331" t="str">
        <f>IF(COUNT(CE608,AD646)=2,ROUND(CE608*AD646/SUM(AD639:AD648),#REF!),"")</f>
        <v/>
      </c>
      <c r="CF638" s="331" t="str">
        <f>IF(COUNT(CF608,AE646)=2,ROUND(CF608*AE646/SUM(AE639:AE648),#REF!),"")</f>
        <v/>
      </c>
      <c r="CG638" s="331" t="str">
        <f>IF(COUNT(CG608,AF646)=2,ROUND(CG608*AF646/SUM(AF639:AF648),#REF!),"")</f>
        <v/>
      </c>
      <c r="CH638" s="563" t="s">
        <v>118</v>
      </c>
      <c r="CI638" s="563"/>
      <c r="CJ638" s="563"/>
      <c r="CK638" s="563"/>
      <c r="CL638" s="563"/>
      <c r="CM638" s="563"/>
      <c r="CN638" s="563"/>
      <c r="CO638" s="563"/>
      <c r="CP638" s="563"/>
      <c r="CQ638" s="563"/>
    </row>
    <row r="639" spans="3:97" s="243" customFormat="1" ht="13.5" customHeight="1">
      <c r="C639" s="568"/>
      <c r="D639" s="568"/>
      <c r="E639" s="332"/>
      <c r="F639" s="569" t="str">
        <f ca="1">IF(E639="","",VLOOKUP(E639,INDIRECT(AR639),2,FALSE))</f>
        <v/>
      </c>
      <c r="G639" s="569"/>
      <c r="H639" s="569"/>
      <c r="I639" s="333" t="str">
        <f>IF(E639="","",E603)</f>
        <v/>
      </c>
      <c r="J639" s="569" t="e">
        <f>J637&amp;"１"</f>
        <v>#REF!</v>
      </c>
      <c r="K639" s="569"/>
      <c r="L639" s="277">
        <f t="shared" ref="L639:W639" si="39">IF($F636=0,IF(100-SUM(L640:L648)=0,"",100-SUM(L640:L648)),IF(H613-SUM(L640:L648)=0,"",H613-SUM(L640:L648)))</f>
        <v>100</v>
      </c>
      <c r="M639" s="277">
        <f t="shared" si="39"/>
        <v>100</v>
      </c>
      <c r="N639" s="277">
        <f t="shared" si="39"/>
        <v>100</v>
      </c>
      <c r="O639" s="277">
        <f t="shared" si="39"/>
        <v>100</v>
      </c>
      <c r="P639" s="277">
        <f t="shared" si="39"/>
        <v>100</v>
      </c>
      <c r="Q639" s="277">
        <f t="shared" si="39"/>
        <v>100</v>
      </c>
      <c r="R639" s="277">
        <f t="shared" si="39"/>
        <v>100</v>
      </c>
      <c r="S639" s="277">
        <f t="shared" si="39"/>
        <v>100</v>
      </c>
      <c r="T639" s="277">
        <f t="shared" si="39"/>
        <v>100</v>
      </c>
      <c r="U639" s="277">
        <f t="shared" si="39"/>
        <v>100</v>
      </c>
      <c r="V639" s="277">
        <f t="shared" si="39"/>
        <v>100</v>
      </c>
      <c r="W639" s="277">
        <f t="shared" si="39"/>
        <v>100</v>
      </c>
      <c r="X639" s="277">
        <f>IF($F636=0,IF(100-SUM(X640:X648)=0,"",100-SUM(X640:X648)),IF(H615-SUM(X640:X648)=0,"",H615-SUM(X640:X648)))</f>
        <v>100</v>
      </c>
      <c r="Y639" s="277">
        <f>IF($F636=0,IF(100-SUM(Y640:Y648)=0,"",100-SUM(Y640:Y648)),IF(H617-SUM(Y640:Y648)=0,"",H617-SUM(Y640:Y648)))</f>
        <v>100</v>
      </c>
      <c r="Z639" s="277">
        <f>IF($F636=0,IF(100-SUM(Z640:Z648)=0,"",100-SUM(Z640:Z648)),IF(H619-SUM(Z640:Z648)=0,"",H619-SUM(Z640:Z648)))</f>
        <v>100</v>
      </c>
      <c r="AA639" s="277">
        <f>IF($F636=0,IF(100-SUM(AA640:AA648)=0,"",100-SUM(AA640:AA648)),IF(H621-SUM(AA640:AA648)=0,"",H621-SUM(AA640:AA648)))</f>
        <v>100</v>
      </c>
      <c r="AB639" s="277">
        <f>IF($F636=0,IF(100-SUM(AB640:AB648)=0,"",100-SUM(AB640:AB648)),IF(H623-SUM(AB640:AB648)=0,"",H623-SUM(AB640:AB648)))</f>
        <v>100</v>
      </c>
      <c r="AC639" s="277">
        <f>IF($F636=0,IF(100-SUM(AC640:AC648)=0,"",100-SUM(AC640:AC648)),IF(H625-SUM(AC640:AC648)=0,"",H625-SUM(AC640:AC648)))</f>
        <v>100</v>
      </c>
      <c r="AD639" s="277">
        <f>IF($F636=0,IF(100-SUM(AD640:AD648)=0,"",100-SUM(AD640:AD648)),IF(H627-SUM(AD640:AD648)=0,"",H627-SUM(AD640:AD648)))</f>
        <v>100</v>
      </c>
      <c r="AE639" s="277">
        <f>IF($F636=0,IF(100-SUM(AE640:AE648)=0,"",100-SUM(AE640:AE648)),IF(H629-SUM(AE640:AE648)=0,"",H629-SUM(AE640:AE648)))</f>
        <v>100</v>
      </c>
      <c r="AF639" s="277">
        <f>IF($F636=0,IF(100-SUM(AF640:AF648)=0,"",100-SUM(AF640:AF648)),IF(H631-SUM(AF640:AF648)=0,"",H631-SUM(AF640:AF648)))</f>
        <v>100</v>
      </c>
      <c r="AG639" s="570"/>
      <c r="AH639" s="570"/>
      <c r="AI639" s="570"/>
      <c r="AJ639" s="570"/>
      <c r="AK639" s="570"/>
      <c r="AL639" s="570"/>
      <c r="AM639" s="570"/>
      <c r="AN639" s="570"/>
      <c r="AO639" s="570"/>
      <c r="AP639" s="570"/>
      <c r="AR639" s="591" t="b">
        <f t="shared" ref="AR639:AR648" si="40">IF(C639="発電事業者","事業者リスト一覧!D3:E1002", IF(C639="小売電気事業者","事業者リスト一覧!J3:K1002", IF(C639="一般送配電事業者","事業者リスト一覧!G3:H13", IF(C639="送電事業者","事業者リスト一覧!G16:H21", IF(C639="特定送配電事業者","事業者リスト一覧!G24:H44", IF(C639="登録特定送配電事業者","事業者リスト一覧!G47:H87", IF(C639="その他事業者","事業者リスト一覧!G90:H100")))))))</f>
        <v>0</v>
      </c>
      <c r="AS639" s="591"/>
      <c r="AT639" s="591"/>
      <c r="AU639" s="281" t="s">
        <v>160</v>
      </c>
      <c r="AV639" s="275"/>
      <c r="AX639" s="569"/>
      <c r="AY639" s="569"/>
      <c r="AZ639" s="588"/>
      <c r="BA639" s="590"/>
      <c r="BB639" s="590"/>
      <c r="BC639" s="590"/>
      <c r="BD639" s="588"/>
      <c r="BE639" s="583"/>
      <c r="BF639" s="584"/>
      <c r="BG639" s="259"/>
      <c r="BH639" s="259"/>
      <c r="BI639" s="259"/>
      <c r="BJ639" s="259"/>
      <c r="BK639" s="259"/>
      <c r="BL639" s="259"/>
      <c r="BM639" s="259"/>
      <c r="BN639" s="259"/>
      <c r="BO639" s="259"/>
      <c r="BP639" s="259"/>
      <c r="BQ639" s="259"/>
      <c r="BR639" s="259"/>
      <c r="BS639" s="569"/>
      <c r="BT639" s="569"/>
      <c r="BU639" s="569"/>
      <c r="BV639" s="333" t="s">
        <v>172</v>
      </c>
      <c r="BW639" s="581"/>
      <c r="BX639" s="581"/>
      <c r="BY639" s="331" t="str">
        <f>IF(COUNT(BY609,X646)=2,ROUND(BY609*X646/SUM(X639:X648),#REF!),"")</f>
        <v/>
      </c>
      <c r="BZ639" s="331" t="str">
        <f>IF(COUNT(BZ609,Y646)=2,ROUND(BZ609*Y646/SUM(Y639:Y648),#REF!),"")</f>
        <v/>
      </c>
      <c r="CA639" s="331" t="str">
        <f>IF(COUNT(CA609,Z646)=2,ROUND(CA609*Z646/SUM(Z639:Z648),#REF!),"")</f>
        <v/>
      </c>
      <c r="CB639" s="331" t="str">
        <f>IF(COUNT(CB609,AA646)=2,ROUND(CB609*AA646/SUM(AA639:AA648),#REF!),"")</f>
        <v/>
      </c>
      <c r="CC639" s="331" t="str">
        <f>IF(COUNT(CC609,AB646)=2,ROUND(CC609*AB646/SUM(AB639:AB648),#REF!),"")</f>
        <v/>
      </c>
      <c r="CD639" s="331" t="str">
        <f>IF(COUNT(CD609,AC646)=2,ROUND(CD609*AC646/SUM(AC639:AC648),#REF!),"")</f>
        <v/>
      </c>
      <c r="CE639" s="331" t="str">
        <f>IF(COUNT(CE609,AD646)=2,ROUND(CE609*AD646/SUM(AD639:AD648),#REF!),"")</f>
        <v/>
      </c>
      <c r="CF639" s="331" t="str">
        <f>IF(COUNT(CF609,AE646)=2,ROUND(CF609*AE646/SUM(AE639:AE648),#REF!),"")</f>
        <v/>
      </c>
      <c r="CG639" s="331" t="str">
        <f>IF(COUNT(CG609,AF646)=2,ROUND(CG609*AF646/SUM(AF639:AF648),#REF!),"")</f>
        <v/>
      </c>
      <c r="CH639" s="564" t="str">
        <f>IF(CH638="","",CH638)</f>
        <v>地熱</v>
      </c>
      <c r="CI639" s="564"/>
      <c r="CJ639" s="564"/>
      <c r="CK639" s="564"/>
      <c r="CL639" s="564"/>
      <c r="CM639" s="564"/>
      <c r="CN639" s="564"/>
      <c r="CO639" s="564"/>
      <c r="CP639" s="564"/>
      <c r="CQ639" s="564"/>
    </row>
    <row r="640" spans="3:97" s="243" customFormat="1" ht="13.5" customHeight="1">
      <c r="C640" s="568"/>
      <c r="D640" s="568"/>
      <c r="E640" s="332"/>
      <c r="F640" s="569" t="str">
        <f t="shared" ref="F640:F647" ca="1" si="41">IF(E640="","",VLOOKUP(E640,INDIRECT(AR640),2,FALSE))</f>
        <v/>
      </c>
      <c r="G640" s="569"/>
      <c r="H640" s="569"/>
      <c r="I640" s="333" t="str">
        <f>IF(E640="","",E603)</f>
        <v/>
      </c>
      <c r="J640" s="569" t="e">
        <f>J637&amp;"２"</f>
        <v>#REF!</v>
      </c>
      <c r="K640" s="569"/>
      <c r="L640" s="308"/>
      <c r="M640" s="308"/>
      <c r="N640" s="308"/>
      <c r="O640" s="308"/>
      <c r="P640" s="308"/>
      <c r="Q640" s="308"/>
      <c r="R640" s="308"/>
      <c r="S640" s="308"/>
      <c r="T640" s="308"/>
      <c r="U640" s="308"/>
      <c r="V640" s="308"/>
      <c r="W640" s="308"/>
      <c r="X640" s="308"/>
      <c r="Y640" s="308"/>
      <c r="Z640" s="308"/>
      <c r="AA640" s="308"/>
      <c r="AB640" s="308"/>
      <c r="AC640" s="308"/>
      <c r="AD640" s="308"/>
      <c r="AE640" s="308"/>
      <c r="AF640" s="308"/>
      <c r="AG640" s="570"/>
      <c r="AH640" s="570"/>
      <c r="AI640" s="570"/>
      <c r="AJ640" s="570"/>
      <c r="AK640" s="570"/>
      <c r="AL640" s="570"/>
      <c r="AM640" s="570"/>
      <c r="AN640" s="570"/>
      <c r="AO640" s="570"/>
      <c r="AP640" s="570"/>
      <c r="AR640" s="571" t="b">
        <f t="shared" si="40"/>
        <v>0</v>
      </c>
      <c r="AS640" s="571"/>
      <c r="AT640" s="571"/>
      <c r="AU640" s="282" t="s">
        <v>160</v>
      </c>
      <c r="AV640" s="275"/>
      <c r="AX640" s="569"/>
      <c r="AY640" s="569"/>
      <c r="AZ640" s="589"/>
      <c r="BA640" s="590"/>
      <c r="BB640" s="590"/>
      <c r="BC640" s="590"/>
      <c r="BD640" s="589"/>
      <c r="BE640" s="585" t="e">
        <f>IF(#REF!="発電事業者","月間送電電力量（GWh）","月間受電電力量（GWh）")</f>
        <v>#REF!</v>
      </c>
      <c r="BF640" s="586"/>
      <c r="BG640" s="331" t="str">
        <f>IF(COUNT(BG610,L646)=2,ROUND(BG610*L646/SUM(L639:L648),#REF!),"")</f>
        <v/>
      </c>
      <c r="BH640" s="331" t="str">
        <f>IF(COUNT(BH610,M646)=2,ROUND(BH610*M646/SUM(M639:M648),#REF!),"")</f>
        <v/>
      </c>
      <c r="BI640" s="331" t="str">
        <f>IF(COUNT(BI610,N646)=2,ROUND(BI610*N646/SUM(N639:N648),#REF!),"")</f>
        <v/>
      </c>
      <c r="BJ640" s="331" t="str">
        <f>IF(COUNT(BJ610,O646)=2,ROUND(BJ610*O646/SUM(O639:O648),#REF!),"")</f>
        <v/>
      </c>
      <c r="BK640" s="331" t="str">
        <f>IF(COUNT(BK610,P646)=2,ROUND(BK610*P646/SUM(P639:P648),#REF!),"")</f>
        <v/>
      </c>
      <c r="BL640" s="331" t="str">
        <f>IF(COUNT(BL610,Q646)=2,ROUND(BL610*Q646/SUM(Q639:Q648),#REF!),"")</f>
        <v/>
      </c>
      <c r="BM640" s="331" t="str">
        <f>IF(COUNT(BM610,R646)=2,ROUND(BM610*R646/SUM(R639:R648),#REF!),"")</f>
        <v/>
      </c>
      <c r="BN640" s="331" t="str">
        <f>IF(COUNT(BN610,S646)=2,ROUND(BN610*S646/SUM(S639:S648),#REF!),"")</f>
        <v/>
      </c>
      <c r="BO640" s="331" t="str">
        <f>IF(COUNT(BO610,T646)=2,ROUND(BO610*T646/SUM(T639:T648),#REF!),"")</f>
        <v/>
      </c>
      <c r="BP640" s="331" t="str">
        <f>IF(COUNT(BP610,U646)=2,ROUND(BP610*U646/SUM(U639:U648),#REF!),"")</f>
        <v/>
      </c>
      <c r="BQ640" s="331" t="str">
        <f>IF(COUNT(BQ610,V646)=2,ROUND(BQ610*V646/SUM(V639:V648),#REF!),"")</f>
        <v/>
      </c>
      <c r="BR640" s="331" t="str">
        <f>IF(COUNT(BR610,W646)=2,ROUND(BR610*W646/SUM(W639:W648),#REF!),"")</f>
        <v/>
      </c>
      <c r="BS640" s="569" t="e">
        <f>IF(#REF!="発電事業者","年間送電電力量（GWh）","年間受電電力量（GWh）")</f>
        <v>#REF!</v>
      </c>
      <c r="BT640" s="569"/>
      <c r="BU640" s="569"/>
      <c r="BV640" s="333" t="s">
        <v>25</v>
      </c>
      <c r="BW640" s="582"/>
      <c r="BX640" s="582"/>
      <c r="BY640" s="331" t="str">
        <f>IF(COUNT(BY610,X646)=2,ROUND(BY610*X646/SUM(X639:X648),#REF!),"")</f>
        <v/>
      </c>
      <c r="BZ640" s="331" t="str">
        <f>IF(COUNT(BZ610,Y646)=2,ROUND(BZ610*Y646/SUM(Y639:Y648),#REF!),"")</f>
        <v/>
      </c>
      <c r="CA640" s="331" t="str">
        <f>IF(COUNT(CA610,Z646)=2,ROUND(CA610*Z646/SUM(Z639:Z648),#REF!),"")</f>
        <v/>
      </c>
      <c r="CB640" s="331" t="str">
        <f>IF(COUNT(CB610,AA646)=2,ROUND(CB610*AA646/SUM(AA639:AA648),#REF!),"")</f>
        <v/>
      </c>
      <c r="CC640" s="331" t="str">
        <f>IF(COUNT(CC610,AB646)=2,ROUND(CC610*AB646/SUM(AB639:AB648),#REF!),"")</f>
        <v/>
      </c>
      <c r="CD640" s="331" t="str">
        <f>IF(COUNT(CD610,AC646)=2,ROUND(CD610*AC646/SUM(AC639:AC648),#REF!),"")</f>
        <v/>
      </c>
      <c r="CE640" s="331" t="str">
        <f>IF(COUNT(CE610,AD646)=2,ROUND(CE610*AD646/SUM(AD639:AD648),#REF!),"")</f>
        <v/>
      </c>
      <c r="CF640" s="331" t="str">
        <f>IF(COUNT(CF610,AE646)=2,ROUND(CF610*AE646/SUM(AE639:AE648),#REF!),"")</f>
        <v/>
      </c>
      <c r="CG640" s="331" t="str">
        <f>IF(COUNT(CG610,AF646)=2,ROUND(CG610*AF646/SUM(AF639:AF648),#REF!),"")</f>
        <v/>
      </c>
      <c r="CH640" s="565" t="str">
        <f>IF(COUNTA(AG646)=0,"",AG646)</f>
        <v/>
      </c>
      <c r="CI640" s="565"/>
      <c r="CJ640" s="565"/>
      <c r="CK640" s="565"/>
      <c r="CL640" s="565"/>
      <c r="CM640" s="565"/>
      <c r="CN640" s="565"/>
      <c r="CO640" s="565"/>
      <c r="CP640" s="565"/>
      <c r="CQ640" s="565"/>
    </row>
    <row r="641" spans="3:95" s="243" customFormat="1" ht="13.5" customHeight="1">
      <c r="C641" s="568"/>
      <c r="D641" s="568"/>
      <c r="E641" s="332"/>
      <c r="F641" s="569" t="str">
        <f t="shared" ca="1" si="41"/>
        <v/>
      </c>
      <c r="G641" s="569"/>
      <c r="H641" s="569"/>
      <c r="I641" s="333" t="str">
        <f>IF(E641="","",E603)</f>
        <v/>
      </c>
      <c r="J641" s="569" t="e">
        <f>J637&amp;"３"</f>
        <v>#REF!</v>
      </c>
      <c r="K641" s="569"/>
      <c r="L641" s="308"/>
      <c r="M641" s="308"/>
      <c r="N641" s="308"/>
      <c r="O641" s="308"/>
      <c r="P641" s="308"/>
      <c r="Q641" s="308"/>
      <c r="R641" s="308"/>
      <c r="S641" s="308"/>
      <c r="T641" s="308"/>
      <c r="U641" s="308"/>
      <c r="V641" s="308"/>
      <c r="W641" s="308"/>
      <c r="X641" s="308"/>
      <c r="Y641" s="308"/>
      <c r="Z641" s="308"/>
      <c r="AA641" s="308"/>
      <c r="AB641" s="308"/>
      <c r="AC641" s="308"/>
      <c r="AD641" s="308"/>
      <c r="AE641" s="308"/>
      <c r="AF641" s="308"/>
      <c r="AG641" s="570"/>
      <c r="AH641" s="570"/>
      <c r="AI641" s="570"/>
      <c r="AJ641" s="570"/>
      <c r="AK641" s="570"/>
      <c r="AL641" s="570"/>
      <c r="AM641" s="570"/>
      <c r="AN641" s="570"/>
      <c r="AO641" s="570"/>
      <c r="AP641" s="570"/>
      <c r="AR641" s="571" t="b">
        <f t="shared" si="40"/>
        <v>0</v>
      </c>
      <c r="AS641" s="571"/>
      <c r="AT641" s="571"/>
      <c r="AU641" s="282" t="s">
        <v>160</v>
      </c>
      <c r="AV641" s="275"/>
      <c r="AX641" s="569" t="str">
        <f>IF(C647="","",C647)</f>
        <v/>
      </c>
      <c r="AY641" s="569"/>
      <c r="AZ641" s="587" t="str">
        <f>IF(E647="","",E647)</f>
        <v/>
      </c>
      <c r="BA641" s="590" t="str">
        <f ca="1">IF(F647="","",F647)</f>
        <v/>
      </c>
      <c r="BB641" s="590"/>
      <c r="BC641" s="590"/>
      <c r="BD641" s="587" t="str">
        <f>IF(I647="","",I647)</f>
        <v/>
      </c>
      <c r="BE641" s="578" t="e">
        <f>IF(#REF!="発電事業者","送電電力（MW）","受電電力（MW）")</f>
        <v>#REF!</v>
      </c>
      <c r="BF641" s="579"/>
      <c r="BG641" s="331" t="str">
        <f>IF(COUNT(BG608,L647)=2,ROUND(BG608*L647/SUM(L639:L648),#REF!),"")</f>
        <v/>
      </c>
      <c r="BH641" s="331" t="str">
        <f>IF(COUNT(BH608,M647)=2,ROUND(BH608*M647/SUM(M639:M648),#REF!),"")</f>
        <v/>
      </c>
      <c r="BI641" s="331" t="str">
        <f>IF(COUNT(BI608,N647)=2,ROUND(BI608*N647/SUM(N639:N648),#REF!),"")</f>
        <v/>
      </c>
      <c r="BJ641" s="331" t="str">
        <f>IF(COUNT(BJ608,O647)=2,ROUND(BJ608*O647/SUM(O639:O648),#REF!),"")</f>
        <v/>
      </c>
      <c r="BK641" s="331" t="str">
        <f>IF(COUNT(BK608,P647)=2,ROUND(BK608*P647/SUM(P639:P648),#REF!),"")</f>
        <v/>
      </c>
      <c r="BL641" s="331" t="str">
        <f>IF(COUNT(BL608,Q647)=2,ROUND(BL608*Q647/SUM(Q639:Q648),#REF!),"")</f>
        <v/>
      </c>
      <c r="BM641" s="331" t="str">
        <f>IF(COUNT(BM608,R647)=2,ROUND(BM608*R647/SUM(R639:R648),#REF!),"")</f>
        <v/>
      </c>
      <c r="BN641" s="331" t="str">
        <f>IF(COUNT(BN608,S647)=2,ROUND(BN608*S647/SUM(S639:S648),#REF!),"")</f>
        <v/>
      </c>
      <c r="BO641" s="331" t="str">
        <f>IF(COUNT(BO608,T647)=2,ROUND(BO608*T647/SUM(T639:T648),#REF!),"")</f>
        <v/>
      </c>
      <c r="BP641" s="331" t="str">
        <f>IF(COUNT(BP608,U647)=2,ROUND(BP608*U647/SUM(U639:U648),#REF!),"")</f>
        <v/>
      </c>
      <c r="BQ641" s="331" t="str">
        <f>IF(COUNT(BQ608,V647)=2,ROUND(BQ608*V647/SUM(V639:V648),#REF!),"")</f>
        <v/>
      </c>
      <c r="BR641" s="331" t="str">
        <f>IF(COUNT(BR608,W647)=2,ROUND(BR608*W647/SUM(W639:W648),#REF!),"")</f>
        <v/>
      </c>
      <c r="BS641" s="569" t="e">
        <f>IF(#REF!="発電事業者","送電電力（MW）","受電電力（MW）")</f>
        <v>#REF!</v>
      </c>
      <c r="BT641" s="569"/>
      <c r="BU641" s="569"/>
      <c r="BV641" s="333" t="s">
        <v>171</v>
      </c>
      <c r="BW641" s="580"/>
      <c r="BX641" s="580"/>
      <c r="BY641" s="331" t="str">
        <f>IF(COUNT(BY608,X647)=2,ROUND(BY608*X647/SUM(X639:X648),#REF!),"")</f>
        <v/>
      </c>
      <c r="BZ641" s="331" t="str">
        <f>IF(COUNT(BZ608,Y647)=2,ROUND(BZ608*Y647/SUM(Y639:Y648),#REF!),"")</f>
        <v/>
      </c>
      <c r="CA641" s="331" t="str">
        <f>IF(COUNT(CA608,Z647)=2,ROUND(CA608*Z647/SUM(Z639:Z648),#REF!),"")</f>
        <v/>
      </c>
      <c r="CB641" s="331" t="str">
        <f>IF(COUNT(CB608,AA647)=2,ROUND(CB608*AA647/SUM(AA639:AA648),#REF!),"")</f>
        <v/>
      </c>
      <c r="CC641" s="331" t="str">
        <f>IF(COUNT(CC608,AB647)=2,ROUND(CC608*AB647/SUM(AB639:AB648),#REF!),"")</f>
        <v/>
      </c>
      <c r="CD641" s="331" t="str">
        <f>IF(COUNT(CD608,AC647)=2,ROUND(CD608*AC647/SUM(AC639:AC648),#REF!),"")</f>
        <v/>
      </c>
      <c r="CE641" s="331" t="str">
        <f>IF(COUNT(CE608,AD647)=2,ROUND(CE608*AD647/SUM(AD639:AD648),#REF!),"")</f>
        <v/>
      </c>
      <c r="CF641" s="331" t="str">
        <f>IF(COUNT(CF608,AE647)=2,ROUND(CF608*AE647/SUM(AE639:AE648),#REF!),"")</f>
        <v/>
      </c>
      <c r="CG641" s="331" t="str">
        <f>IF(COUNT(CG608,AF647)=2,ROUND(CG608*AF647/SUM(AF639:AF648),#REF!),"")</f>
        <v/>
      </c>
      <c r="CH641" s="563" t="s">
        <v>118</v>
      </c>
      <c r="CI641" s="563"/>
      <c r="CJ641" s="563"/>
      <c r="CK641" s="563"/>
      <c r="CL641" s="563"/>
      <c r="CM641" s="563"/>
      <c r="CN641" s="563"/>
      <c r="CO641" s="563"/>
      <c r="CP641" s="563"/>
      <c r="CQ641" s="563"/>
    </row>
    <row r="642" spans="3:95" s="243" customFormat="1" ht="13.5" customHeight="1">
      <c r="C642" s="568"/>
      <c r="D642" s="568"/>
      <c r="E642" s="332"/>
      <c r="F642" s="569" t="str">
        <f t="shared" ca="1" si="41"/>
        <v/>
      </c>
      <c r="G642" s="569"/>
      <c r="H642" s="569"/>
      <c r="I642" s="333" t="str">
        <f>IF(E642="","",E603)</f>
        <v/>
      </c>
      <c r="J642" s="569" t="e">
        <f>J637&amp;"４"</f>
        <v>#REF!</v>
      </c>
      <c r="K642" s="569"/>
      <c r="L642" s="308"/>
      <c r="M642" s="308"/>
      <c r="N642" s="308"/>
      <c r="O642" s="308"/>
      <c r="P642" s="308"/>
      <c r="Q642" s="308"/>
      <c r="R642" s="308"/>
      <c r="S642" s="308"/>
      <c r="T642" s="308"/>
      <c r="U642" s="308"/>
      <c r="V642" s="308"/>
      <c r="W642" s="308"/>
      <c r="X642" s="308"/>
      <c r="Y642" s="308"/>
      <c r="Z642" s="308"/>
      <c r="AA642" s="308"/>
      <c r="AB642" s="308"/>
      <c r="AC642" s="308"/>
      <c r="AD642" s="308"/>
      <c r="AE642" s="308"/>
      <c r="AF642" s="308"/>
      <c r="AG642" s="570"/>
      <c r="AH642" s="570"/>
      <c r="AI642" s="570"/>
      <c r="AJ642" s="570"/>
      <c r="AK642" s="570"/>
      <c r="AL642" s="570"/>
      <c r="AM642" s="570"/>
      <c r="AN642" s="570"/>
      <c r="AO642" s="570"/>
      <c r="AP642" s="570"/>
      <c r="AR642" s="571" t="b">
        <f t="shared" si="40"/>
        <v>0</v>
      </c>
      <c r="AS642" s="571"/>
      <c r="AT642" s="571"/>
      <c r="AU642" s="282" t="s">
        <v>160</v>
      </c>
      <c r="AV642" s="275"/>
      <c r="AX642" s="569"/>
      <c r="AY642" s="569"/>
      <c r="AZ642" s="588"/>
      <c r="BA642" s="590"/>
      <c r="BB642" s="590"/>
      <c r="BC642" s="590"/>
      <c r="BD642" s="588"/>
      <c r="BE642" s="583"/>
      <c r="BF642" s="584"/>
      <c r="BG642" s="259"/>
      <c r="BH642" s="259"/>
      <c r="BI642" s="259"/>
      <c r="BJ642" s="259"/>
      <c r="BK642" s="259"/>
      <c r="BL642" s="259"/>
      <c r="BM642" s="259"/>
      <c r="BN642" s="259"/>
      <c r="BO642" s="259"/>
      <c r="BP642" s="259"/>
      <c r="BQ642" s="259"/>
      <c r="BR642" s="259"/>
      <c r="BS642" s="569"/>
      <c r="BT642" s="569"/>
      <c r="BU642" s="569"/>
      <c r="BV642" s="333" t="s">
        <v>172</v>
      </c>
      <c r="BW642" s="581"/>
      <c r="BX642" s="581"/>
      <c r="BY642" s="331" t="str">
        <f>IF(COUNT(BY609,X647)=2,ROUND(BY609*X647/SUM(X639:X648),#REF!),"")</f>
        <v/>
      </c>
      <c r="BZ642" s="331" t="str">
        <f>IF(COUNT(BZ609,Y647)=2,ROUND(BZ609*Y647/SUM(Y639:Y648),#REF!),"")</f>
        <v/>
      </c>
      <c r="CA642" s="331" t="str">
        <f>IF(COUNT(CA609,Z647)=2,ROUND(CA609*Z647/SUM(Z639:Z648),#REF!),"")</f>
        <v/>
      </c>
      <c r="CB642" s="331" t="str">
        <f>IF(COUNT(CB609,AA647)=2,ROUND(CB609*AA647/SUM(AA639:AA648),#REF!),"")</f>
        <v/>
      </c>
      <c r="CC642" s="331" t="str">
        <f>IF(COUNT(CC609,AB647)=2,ROUND(CC609*AB647/SUM(AB639:AB648),#REF!),"")</f>
        <v/>
      </c>
      <c r="CD642" s="331" t="str">
        <f>IF(COUNT(CD609,AC647)=2,ROUND(CD609*AC647/SUM(AC639:AC648),#REF!),"")</f>
        <v/>
      </c>
      <c r="CE642" s="331" t="str">
        <f>IF(COUNT(CE609,AD647)=2,ROUND(CE609*AD647/SUM(AD639:AD648),#REF!),"")</f>
        <v/>
      </c>
      <c r="CF642" s="331" t="str">
        <f>IF(COUNT(CF609,AE647)=2,ROUND(CF609*AE647/SUM(AE639:AE648),#REF!),"")</f>
        <v/>
      </c>
      <c r="CG642" s="331" t="str">
        <f>IF(COUNT(CG609,AF647)=2,ROUND(CG609*AF647/SUM(AF639:AF648),#REF!),"")</f>
        <v/>
      </c>
      <c r="CH642" s="564" t="str">
        <f>IF(CH641="","",CH641)</f>
        <v>地熱</v>
      </c>
      <c r="CI642" s="564"/>
      <c r="CJ642" s="564"/>
      <c r="CK642" s="564"/>
      <c r="CL642" s="564"/>
      <c r="CM642" s="564"/>
      <c r="CN642" s="564"/>
      <c r="CO642" s="564"/>
      <c r="CP642" s="564"/>
      <c r="CQ642" s="564"/>
    </row>
    <row r="643" spans="3:95" s="243" customFormat="1" ht="13.5" customHeight="1">
      <c r="C643" s="568"/>
      <c r="D643" s="568"/>
      <c r="E643" s="332"/>
      <c r="F643" s="569" t="str">
        <f t="shared" ca="1" si="41"/>
        <v/>
      </c>
      <c r="G643" s="569"/>
      <c r="H643" s="569"/>
      <c r="I643" s="333" t="str">
        <f>IF(E643="","",E603)</f>
        <v/>
      </c>
      <c r="J643" s="569" t="e">
        <f>J637&amp;"５"</f>
        <v>#REF!</v>
      </c>
      <c r="K643" s="569"/>
      <c r="L643" s="308"/>
      <c r="M643" s="308"/>
      <c r="N643" s="308"/>
      <c r="O643" s="308"/>
      <c r="P643" s="308"/>
      <c r="Q643" s="308"/>
      <c r="R643" s="308"/>
      <c r="S643" s="308"/>
      <c r="T643" s="308"/>
      <c r="U643" s="308"/>
      <c r="V643" s="308"/>
      <c r="W643" s="308"/>
      <c r="X643" s="308"/>
      <c r="Y643" s="308"/>
      <c r="Z643" s="308"/>
      <c r="AA643" s="308"/>
      <c r="AB643" s="308"/>
      <c r="AC643" s="308"/>
      <c r="AD643" s="308"/>
      <c r="AE643" s="308"/>
      <c r="AF643" s="308"/>
      <c r="AG643" s="570"/>
      <c r="AH643" s="570"/>
      <c r="AI643" s="570"/>
      <c r="AJ643" s="570"/>
      <c r="AK643" s="570"/>
      <c r="AL643" s="570"/>
      <c r="AM643" s="570"/>
      <c r="AN643" s="570"/>
      <c r="AO643" s="570"/>
      <c r="AP643" s="570"/>
      <c r="AR643" s="571" t="b">
        <f t="shared" si="40"/>
        <v>0</v>
      </c>
      <c r="AS643" s="571"/>
      <c r="AT643" s="571"/>
      <c r="AU643" s="282" t="s">
        <v>160</v>
      </c>
      <c r="AV643" s="275"/>
      <c r="AX643" s="569"/>
      <c r="AY643" s="569"/>
      <c r="AZ643" s="589"/>
      <c r="BA643" s="590"/>
      <c r="BB643" s="590"/>
      <c r="BC643" s="590"/>
      <c r="BD643" s="589"/>
      <c r="BE643" s="585" t="e">
        <f>IF(#REF!="発電事業者","月間送電電力量（GWh）","月間受電電力量（GWh）")</f>
        <v>#REF!</v>
      </c>
      <c r="BF643" s="586"/>
      <c r="BG643" s="331" t="str">
        <f>IF(COUNT(BG610,L647)=2,ROUND(BG610*L647/SUM(L639:L648),#REF!),"")</f>
        <v/>
      </c>
      <c r="BH643" s="331" t="str">
        <f>IF(COUNT(BH610,M647)=2,ROUND(BH610*M647/SUM(M639:M648),#REF!),"")</f>
        <v/>
      </c>
      <c r="BI643" s="331" t="str">
        <f>IF(COUNT(BI610,N647)=2,ROUND(BI610*N647/SUM(N639:N648),#REF!),"")</f>
        <v/>
      </c>
      <c r="BJ643" s="331" t="str">
        <f>IF(COUNT(BJ610,O647)=2,ROUND(BJ610*O647/SUM(O639:O648),#REF!),"")</f>
        <v/>
      </c>
      <c r="BK643" s="331" t="str">
        <f>IF(COUNT(BK610,P647)=2,ROUND(BK610*P647/SUM(P639:P648),#REF!),"")</f>
        <v/>
      </c>
      <c r="BL643" s="331" t="str">
        <f>IF(COUNT(BL610,Q647)=2,ROUND(BL610*Q647/SUM(Q639:Q648),#REF!),"")</f>
        <v/>
      </c>
      <c r="BM643" s="331" t="str">
        <f>IF(COUNT(BM610,R647)=2,ROUND(BM610*R647/SUM(R639:R648),#REF!),"")</f>
        <v/>
      </c>
      <c r="BN643" s="331" t="str">
        <f>IF(COUNT(BN610,S647)=2,ROUND(BN610*S647/SUM(S639:S648),#REF!),"")</f>
        <v/>
      </c>
      <c r="BO643" s="331" t="str">
        <f>IF(COUNT(BO610,T647)=2,ROUND(BO610*T647/SUM(T639:T648),#REF!),"")</f>
        <v/>
      </c>
      <c r="BP643" s="331" t="str">
        <f>IF(COUNT(BP610,U647)=2,ROUND(BP610*U647/SUM(U639:U648),#REF!),"")</f>
        <v/>
      </c>
      <c r="BQ643" s="331" t="str">
        <f>IF(COUNT(BQ610,V647)=2,ROUND(BQ610*V647/SUM(V639:V648),#REF!),"")</f>
        <v/>
      </c>
      <c r="BR643" s="331" t="str">
        <f>IF(COUNT(BR610,W647)=2,ROUND(BR610*W647/SUM(W639:W648),#REF!),"")</f>
        <v/>
      </c>
      <c r="BS643" s="569" t="e">
        <f>IF(#REF!="発電事業者","年間送電電力量（GWh）","年間受電電力量（GWh）")</f>
        <v>#REF!</v>
      </c>
      <c r="BT643" s="569"/>
      <c r="BU643" s="569"/>
      <c r="BV643" s="333" t="s">
        <v>25</v>
      </c>
      <c r="BW643" s="582"/>
      <c r="BX643" s="582"/>
      <c r="BY643" s="331" t="str">
        <f>IF(COUNT(BY610,X647)=2,ROUND(BY610*X647/SUM(X639:X648),#REF!),"")</f>
        <v/>
      </c>
      <c r="BZ643" s="331" t="str">
        <f>IF(COUNT(BZ610,Y647)=2,ROUND(BZ610*Y647/SUM(Y639:Y648),#REF!),"")</f>
        <v/>
      </c>
      <c r="CA643" s="331" t="str">
        <f>IF(COUNT(CA610,Z647)=2,ROUND(CA610*Z647/SUM(Z639:Z648),#REF!),"")</f>
        <v/>
      </c>
      <c r="CB643" s="331" t="str">
        <f>IF(COUNT(CB610,AA647)=2,ROUND(CB610*AA647/SUM(AA639:AA648),#REF!),"")</f>
        <v/>
      </c>
      <c r="CC643" s="331" t="str">
        <f>IF(COUNT(CC610,AB647)=2,ROUND(CC610*AB647/SUM(AB639:AB648),#REF!),"")</f>
        <v/>
      </c>
      <c r="CD643" s="331" t="str">
        <f>IF(COUNT(CD610,AC647)=2,ROUND(CD610*AC647/SUM(AC639:AC648),#REF!),"")</f>
        <v/>
      </c>
      <c r="CE643" s="331" t="str">
        <f>IF(COUNT(CE610,AD647)=2,ROUND(CE610*AD647/SUM(AD639:AD648),#REF!),"")</f>
        <v/>
      </c>
      <c r="CF643" s="331" t="str">
        <f>IF(COUNT(CF610,AE647)=2,ROUND(CF610*AE647/SUM(AE639:AE648),#REF!),"")</f>
        <v/>
      </c>
      <c r="CG643" s="331" t="str">
        <f>IF(COUNT(CG610,AF647)=2,ROUND(CG610*AF647/SUM(AF639:AF648),#REF!),"")</f>
        <v/>
      </c>
      <c r="CH643" s="565" t="str">
        <f>IF(COUNTA(AG647)=0,"",AG647)</f>
        <v/>
      </c>
      <c r="CI643" s="565"/>
      <c r="CJ643" s="565"/>
      <c r="CK643" s="565"/>
      <c r="CL643" s="565"/>
      <c r="CM643" s="565"/>
      <c r="CN643" s="565"/>
      <c r="CO643" s="565"/>
      <c r="CP643" s="565"/>
      <c r="CQ643" s="565"/>
    </row>
    <row r="644" spans="3:95" s="243" customFormat="1" ht="13.5" customHeight="1">
      <c r="C644" s="568"/>
      <c r="D644" s="568"/>
      <c r="E644" s="332"/>
      <c r="F644" s="569" t="str">
        <f t="shared" ca="1" si="41"/>
        <v/>
      </c>
      <c r="G644" s="569"/>
      <c r="H644" s="569"/>
      <c r="I644" s="333" t="str">
        <f>IF(E644="","",E603)</f>
        <v/>
      </c>
      <c r="J644" s="569" t="e">
        <f>J637&amp;"６"</f>
        <v>#REF!</v>
      </c>
      <c r="K644" s="569"/>
      <c r="L644" s="308"/>
      <c r="M644" s="308"/>
      <c r="N644" s="308"/>
      <c r="O644" s="308"/>
      <c r="P644" s="308"/>
      <c r="Q644" s="308"/>
      <c r="R644" s="308"/>
      <c r="S644" s="308"/>
      <c r="T644" s="308"/>
      <c r="U644" s="308"/>
      <c r="V644" s="308"/>
      <c r="W644" s="308"/>
      <c r="X644" s="308"/>
      <c r="Y644" s="308"/>
      <c r="Z644" s="308"/>
      <c r="AA644" s="308"/>
      <c r="AB644" s="308"/>
      <c r="AC644" s="308"/>
      <c r="AD644" s="308"/>
      <c r="AE644" s="308"/>
      <c r="AF644" s="308"/>
      <c r="AG644" s="570"/>
      <c r="AH644" s="570"/>
      <c r="AI644" s="570"/>
      <c r="AJ644" s="570"/>
      <c r="AK644" s="570"/>
      <c r="AL644" s="570"/>
      <c r="AM644" s="570"/>
      <c r="AN644" s="570"/>
      <c r="AO644" s="570"/>
      <c r="AP644" s="570"/>
      <c r="AR644" s="571" t="b">
        <f t="shared" si="40"/>
        <v>0</v>
      </c>
      <c r="AS644" s="571"/>
      <c r="AT644" s="571"/>
      <c r="AU644" s="282" t="s">
        <v>160</v>
      </c>
      <c r="AV644" s="275"/>
      <c r="AX644" s="569" t="str">
        <f>IF(C648="","",C648)</f>
        <v>自者保有電源</v>
      </c>
      <c r="AY644" s="569"/>
      <c r="AZ644" s="587" t="str">
        <f>IF(E648="","",E648)</f>
        <v/>
      </c>
      <c r="BA644" s="590" t="str">
        <f>IF(F648="","",F648)</f>
        <v/>
      </c>
      <c r="BB644" s="590"/>
      <c r="BC644" s="590"/>
      <c r="BD644" s="587" t="str">
        <f>IF(I648="","",I648)</f>
        <v/>
      </c>
      <c r="BE644" s="578" t="e">
        <f>IF(#REF!="発電事業者","送電電力（MW）","受電電力（MW）")</f>
        <v>#REF!</v>
      </c>
      <c r="BF644" s="579"/>
      <c r="BG644" s="331" t="str">
        <f>IF(COUNT(BG608,L648)=2,ROUND(BG608*L648/SUM(L639:L648),#REF!),"")</f>
        <v/>
      </c>
      <c r="BH644" s="331" t="str">
        <f>IF(COUNT(BH608,M648)=2,ROUND(BH608*M648/SUM(M639:M648),#REF!),"")</f>
        <v/>
      </c>
      <c r="BI644" s="331" t="str">
        <f>IF(COUNT(BI608,N648)=2,ROUND(BI608*N648/SUM(N639:N648),#REF!),"")</f>
        <v/>
      </c>
      <c r="BJ644" s="331" t="str">
        <f>IF(COUNT(BJ608,O648)=2,ROUND(BJ608*O648/SUM(O639:O648),#REF!),"")</f>
        <v/>
      </c>
      <c r="BK644" s="331" t="str">
        <f>IF(COUNT(BK608,P648)=2,ROUND(BK608*P648/SUM(P639:P648),#REF!),"")</f>
        <v/>
      </c>
      <c r="BL644" s="331" t="str">
        <f>IF(COUNT(BL608,Q648)=2,ROUND(BL608*Q648/SUM(Q639:Q648),#REF!),"")</f>
        <v/>
      </c>
      <c r="BM644" s="331" t="str">
        <f>IF(COUNT(BM608,R648)=2,ROUND(BM608*R648/SUM(R639:R648),#REF!),"")</f>
        <v/>
      </c>
      <c r="BN644" s="331" t="str">
        <f>IF(COUNT(BN608,S648)=2,ROUND(BN608*S648/SUM(S639:S648),#REF!),"")</f>
        <v/>
      </c>
      <c r="BO644" s="331" t="str">
        <f>IF(COUNT(BO608,T648)=2,ROUND(BO608*T648/SUM(T639:T648),#REF!),"")</f>
        <v/>
      </c>
      <c r="BP644" s="331" t="str">
        <f>IF(COUNT(BP608,U648)=2,ROUND(BP608*U648/SUM(U639:U648),#REF!),"")</f>
        <v/>
      </c>
      <c r="BQ644" s="331" t="str">
        <f>IF(COUNT(BQ608,V648)=2,ROUND(BQ608*V648/SUM(V639:V648),#REF!),"")</f>
        <v/>
      </c>
      <c r="BR644" s="331" t="str">
        <f>IF(COUNT(BR608,W648)=2,ROUND(BR608*W648/SUM(W639:W648),#REF!),"")</f>
        <v/>
      </c>
      <c r="BS644" s="569" t="e">
        <f>IF(#REF!="発電事業者","送電電力（MW）","受電電力（MW）")</f>
        <v>#REF!</v>
      </c>
      <c r="BT644" s="569"/>
      <c r="BU644" s="569"/>
      <c r="BV644" s="333" t="s">
        <v>171</v>
      </c>
      <c r="BW644" s="355" t="str">
        <f>IF(F636=0,IF(COUNT(BW608,I648)=2,ROUND(BW608*I648/100,#REF!),""),IF(COUNT(BW608,I648)=2,ROUND(BW608*I648/L611,#REF!),""))</f>
        <v/>
      </c>
      <c r="BX644" s="580"/>
      <c r="BY644" s="331" t="str">
        <f>IF(COUNT(BY608,X648)=2,ROUND(BY608*X648/SUM(X639:X648),#REF!),"")</f>
        <v/>
      </c>
      <c r="BZ644" s="331" t="str">
        <f>IF(COUNT(BZ608,Y648)=2,ROUND(BZ608*Y648/SUM(Y639:Y648),#REF!),"")</f>
        <v/>
      </c>
      <c r="CA644" s="331" t="str">
        <f>IF(COUNT(CA608,Z648)=2,ROUND(CA608*Z648/SUM(Z639:Z648),#REF!),"")</f>
        <v/>
      </c>
      <c r="CB644" s="331" t="str">
        <f>IF(COUNT(CB608,AA648)=2,ROUND(CB608*AA648/SUM(AA639:AA648),#REF!),"")</f>
        <v/>
      </c>
      <c r="CC644" s="331" t="str">
        <f>IF(COUNT(CC608,AB648)=2,ROUND(CC608*AB648/SUM(AB639:AB648),#REF!),"")</f>
        <v/>
      </c>
      <c r="CD644" s="331" t="str">
        <f>IF(COUNT(CD608,AC648)=2,ROUND(CD608*AC648/SUM(AC639:AC648),#REF!),"")</f>
        <v/>
      </c>
      <c r="CE644" s="331" t="str">
        <f>IF(COUNT(CE608,AD648)=2,ROUND(CE608*AD648/SUM(AD639:AD648),#REF!),"")</f>
        <v/>
      </c>
      <c r="CF644" s="331" t="str">
        <f>IF(COUNT(CF608,AE648)=2,ROUND(CF608*AE648/SUM(AE639:AE648),#REF!),"")</f>
        <v/>
      </c>
      <c r="CG644" s="331" t="str">
        <f>IF(COUNT(CG608,AF648)=2,ROUND(CG608*AF648/SUM(AF639:AF648),#REF!),"")</f>
        <v/>
      </c>
      <c r="CH644" s="563" t="s">
        <v>118</v>
      </c>
      <c r="CI644" s="563"/>
      <c r="CJ644" s="563"/>
      <c r="CK644" s="563"/>
      <c r="CL644" s="563"/>
      <c r="CM644" s="563"/>
      <c r="CN644" s="563"/>
      <c r="CO644" s="563"/>
      <c r="CP644" s="563"/>
      <c r="CQ644" s="563"/>
    </row>
    <row r="645" spans="3:95" s="243" customFormat="1" ht="13.5" customHeight="1">
      <c r="C645" s="568"/>
      <c r="D645" s="568"/>
      <c r="E645" s="332"/>
      <c r="F645" s="569" t="str">
        <f t="shared" ca="1" si="41"/>
        <v/>
      </c>
      <c r="G645" s="569"/>
      <c r="H645" s="569"/>
      <c r="I645" s="333" t="str">
        <f>IF(E645="","",E603)</f>
        <v/>
      </c>
      <c r="J645" s="569" t="e">
        <f>J637&amp;"７"</f>
        <v>#REF!</v>
      </c>
      <c r="K645" s="569"/>
      <c r="L645" s="308"/>
      <c r="M645" s="308"/>
      <c r="N645" s="308"/>
      <c r="O645" s="308"/>
      <c r="P645" s="308"/>
      <c r="Q645" s="308"/>
      <c r="R645" s="308"/>
      <c r="S645" s="308"/>
      <c r="T645" s="308"/>
      <c r="U645" s="308"/>
      <c r="V645" s="308"/>
      <c r="W645" s="308"/>
      <c r="X645" s="308"/>
      <c r="Y645" s="308"/>
      <c r="Z645" s="308"/>
      <c r="AA645" s="308"/>
      <c r="AB645" s="308"/>
      <c r="AC645" s="308"/>
      <c r="AD645" s="308"/>
      <c r="AE645" s="308"/>
      <c r="AF645" s="308"/>
      <c r="AG645" s="570"/>
      <c r="AH645" s="570"/>
      <c r="AI645" s="570"/>
      <c r="AJ645" s="570"/>
      <c r="AK645" s="570"/>
      <c r="AL645" s="570"/>
      <c r="AM645" s="570"/>
      <c r="AN645" s="570"/>
      <c r="AO645" s="570"/>
      <c r="AP645" s="570"/>
      <c r="AR645" s="571" t="b">
        <f t="shared" si="40"/>
        <v>0</v>
      </c>
      <c r="AS645" s="571"/>
      <c r="AT645" s="571"/>
      <c r="AU645" s="282" t="s">
        <v>160</v>
      </c>
      <c r="AV645" s="275"/>
      <c r="AX645" s="569"/>
      <c r="AY645" s="569"/>
      <c r="AZ645" s="588"/>
      <c r="BA645" s="590"/>
      <c r="BB645" s="590"/>
      <c r="BC645" s="590"/>
      <c r="BD645" s="588"/>
      <c r="BE645" s="583"/>
      <c r="BF645" s="584"/>
      <c r="BG645" s="259"/>
      <c r="BH645" s="259"/>
      <c r="BI645" s="259"/>
      <c r="BJ645" s="259"/>
      <c r="BK645" s="259"/>
      <c r="BL645" s="259"/>
      <c r="BM645" s="259"/>
      <c r="BN645" s="259"/>
      <c r="BO645" s="259"/>
      <c r="BP645" s="259"/>
      <c r="BQ645" s="259"/>
      <c r="BR645" s="259"/>
      <c r="BS645" s="569"/>
      <c r="BT645" s="569"/>
      <c r="BU645" s="569"/>
      <c r="BV645" s="333" t="s">
        <v>172</v>
      </c>
      <c r="BW645" s="355" t="str">
        <f>IF(F636=0,IF(COUNT(BW609,F648)=2,ROUND(BW609*F648/100,#REF!),""),IF(COUNT(BW609,F648)=2,ROUND(BW609*F648/Q609,#REF!),""))</f>
        <v/>
      </c>
      <c r="BX645" s="581"/>
      <c r="BY645" s="331" t="str">
        <f>IF(COUNT(BY609,X648)=2,ROUND(BY609*X648/SUM(X639:X648),#REF!),"")</f>
        <v/>
      </c>
      <c r="BZ645" s="331" t="str">
        <f>IF(COUNT(BZ609,Y648)=2,ROUND(BZ609*Y648/SUM(Y639:Y648),#REF!),"")</f>
        <v/>
      </c>
      <c r="CA645" s="331" t="str">
        <f>IF(COUNT(CA609,Z648)=2,ROUND(CA609*Z648/SUM(Z639:Z648),#REF!),"")</f>
        <v/>
      </c>
      <c r="CB645" s="331" t="str">
        <f>IF(COUNT(CB609,AA648)=2,ROUND(CB609*AA648/SUM(AA639:AA648),#REF!),"")</f>
        <v/>
      </c>
      <c r="CC645" s="331" t="str">
        <f>IF(COUNT(CC609,AB648)=2,ROUND(CC609*AB648/SUM(AB639:AB648),#REF!),"")</f>
        <v/>
      </c>
      <c r="CD645" s="331" t="str">
        <f>IF(COUNT(CD609,AC648)=2,ROUND(CD609*AC648/SUM(AC639:AC648),#REF!),"")</f>
        <v/>
      </c>
      <c r="CE645" s="331" t="str">
        <f>IF(COUNT(CE609,AD648)=2,ROUND(CE609*AD648/SUM(AD639:AD648),#REF!),"")</f>
        <v/>
      </c>
      <c r="CF645" s="331" t="str">
        <f>IF(COUNT(CF609,AE648)=2,ROUND(CF609*AE648/SUM(AE639:AE648),#REF!),"")</f>
        <v/>
      </c>
      <c r="CG645" s="331" t="str">
        <f>IF(COUNT(CG609,AF648)=2,ROUND(CG609*AF648/SUM(AF639:AF648),#REF!),"")</f>
        <v/>
      </c>
      <c r="CH645" s="564" t="str">
        <f>IF(CH644="","",CH644)</f>
        <v>地熱</v>
      </c>
      <c r="CI645" s="564"/>
      <c r="CJ645" s="564"/>
      <c r="CK645" s="564"/>
      <c r="CL645" s="564"/>
      <c r="CM645" s="564"/>
      <c r="CN645" s="564"/>
      <c r="CO645" s="564"/>
      <c r="CP645" s="564"/>
      <c r="CQ645" s="564"/>
    </row>
    <row r="646" spans="3:95" s="243" customFormat="1" ht="13.5" customHeight="1">
      <c r="C646" s="568"/>
      <c r="D646" s="568"/>
      <c r="E646" s="332"/>
      <c r="F646" s="569" t="str">
        <f t="shared" ca="1" si="41"/>
        <v/>
      </c>
      <c r="G646" s="569"/>
      <c r="H646" s="569"/>
      <c r="I646" s="333" t="str">
        <f>IF(E646="","",E603)</f>
        <v/>
      </c>
      <c r="J646" s="569" t="e">
        <f>J637&amp;"８"</f>
        <v>#REF!</v>
      </c>
      <c r="K646" s="569"/>
      <c r="L646" s="308"/>
      <c r="M646" s="308"/>
      <c r="N646" s="308"/>
      <c r="O646" s="308"/>
      <c r="P646" s="308"/>
      <c r="Q646" s="308"/>
      <c r="R646" s="308"/>
      <c r="S646" s="308"/>
      <c r="T646" s="308"/>
      <c r="U646" s="308"/>
      <c r="V646" s="308"/>
      <c r="W646" s="308"/>
      <c r="X646" s="308"/>
      <c r="Y646" s="308"/>
      <c r="Z646" s="308"/>
      <c r="AA646" s="308"/>
      <c r="AB646" s="308"/>
      <c r="AC646" s="308"/>
      <c r="AD646" s="308"/>
      <c r="AE646" s="308"/>
      <c r="AF646" s="308"/>
      <c r="AG646" s="570"/>
      <c r="AH646" s="570"/>
      <c r="AI646" s="570"/>
      <c r="AJ646" s="570"/>
      <c r="AK646" s="570"/>
      <c r="AL646" s="570"/>
      <c r="AM646" s="570"/>
      <c r="AN646" s="570"/>
      <c r="AO646" s="570"/>
      <c r="AP646" s="570"/>
      <c r="AR646" s="571" t="b">
        <f t="shared" si="40"/>
        <v>0</v>
      </c>
      <c r="AS646" s="571"/>
      <c r="AT646" s="571"/>
      <c r="AU646" s="282" t="s">
        <v>160</v>
      </c>
      <c r="AV646" s="257"/>
      <c r="AX646" s="569"/>
      <c r="AY646" s="569"/>
      <c r="AZ646" s="589"/>
      <c r="BA646" s="590"/>
      <c r="BB646" s="590"/>
      <c r="BC646" s="590"/>
      <c r="BD646" s="589"/>
      <c r="BE646" s="585" t="e">
        <f>IF(#REF!="発電事業者","月間送電電力量（GWh）","月間受電電力量（GWh）")</f>
        <v>#REF!</v>
      </c>
      <c r="BF646" s="586"/>
      <c r="BG646" s="297" t="str">
        <f>IF(COUNT(BG610,L648)=2,ROUND(BG610*L648/SUM(L639:L648),#REF!),"")</f>
        <v/>
      </c>
      <c r="BH646" s="297" t="str">
        <f>IF(COUNT(BH610,M648)=2,ROUND(BH610*M648/SUM(M639:M648),#REF!),"")</f>
        <v/>
      </c>
      <c r="BI646" s="297" t="str">
        <f>IF(COUNT(BI610,N648)=2,ROUND(BI610*N648/SUM(N639:N648),#REF!),"")</f>
        <v/>
      </c>
      <c r="BJ646" s="297" t="str">
        <f>IF(COUNT(BJ610,O648)=2,ROUND(BJ610*O648/SUM(O639:O648),#REF!),"")</f>
        <v/>
      </c>
      <c r="BK646" s="297" t="str">
        <f>IF(COUNT(BK610,P648)=2,ROUND(BK610*P648/SUM(P639:P648),#REF!),"")</f>
        <v/>
      </c>
      <c r="BL646" s="297" t="str">
        <f>IF(COUNT(BL610,Q648)=2,ROUND(BL610*Q648/SUM(Q639:Q648),#REF!),"")</f>
        <v/>
      </c>
      <c r="BM646" s="297" t="str">
        <f>IF(COUNT(BM610,R648)=2,ROUND(BM610*R648/SUM(R639:R648),#REF!),"")</f>
        <v/>
      </c>
      <c r="BN646" s="297" t="str">
        <f>IF(COUNT(BN610,S648)=2,ROUND(BN610*S648/SUM(S639:S648),#REF!),"")</f>
        <v/>
      </c>
      <c r="BO646" s="297" t="str">
        <f>IF(COUNT(BO610,T648)=2,ROUND(BO610*T648/SUM(T639:T648),#REF!),"")</f>
        <v/>
      </c>
      <c r="BP646" s="297" t="str">
        <f>IF(COUNT(BP610,U648)=2,ROUND(BP610*U648/SUM(U639:U648),#REF!),"")</f>
        <v/>
      </c>
      <c r="BQ646" s="297" t="str">
        <f>IF(COUNT(BQ610,V648)=2,ROUND(BQ610*V648/SUM(V639:V648),#REF!),"")</f>
        <v/>
      </c>
      <c r="BR646" s="297" t="str">
        <f>IF(COUNT(BR610,W648)=2,ROUND(BR610*W648/SUM(W639:W648),#REF!),"")</f>
        <v/>
      </c>
      <c r="BS646" s="569" t="e">
        <f>IF(#REF!="発電事業者","年間送電電力量（GWh）","年間受電電力量（GWh）")</f>
        <v>#REF!</v>
      </c>
      <c r="BT646" s="569"/>
      <c r="BU646" s="569"/>
      <c r="BV646" s="333" t="s">
        <v>25</v>
      </c>
      <c r="BW646" s="352"/>
      <c r="BX646" s="582"/>
      <c r="BY646" s="297" t="str">
        <f>IF(COUNT(BY610,X648)=2,ROUND(BY610*X648/SUM(X639:X648),#REF!),"")</f>
        <v/>
      </c>
      <c r="BZ646" s="297" t="str">
        <f>IF(COUNT(BZ610,Y648)=2,ROUND(BZ610*Y648/SUM(Y639:Y648),#REF!),"")</f>
        <v/>
      </c>
      <c r="CA646" s="297" t="str">
        <f>IF(COUNT(CA610,Z648)=2,ROUND(CA610*Z648/SUM(Z639:Z648),#REF!),"")</f>
        <v/>
      </c>
      <c r="CB646" s="297" t="str">
        <f>IF(COUNT(CB610,AA648)=2,ROUND(CB610*AA648/SUM(AA639:AA648),#REF!),"")</f>
        <v/>
      </c>
      <c r="CC646" s="297" t="str">
        <f>IF(COUNT(CC610,AB648)=2,ROUND(CC610*AB648/SUM(AB639:AB648),#REF!),"")</f>
        <v/>
      </c>
      <c r="CD646" s="297" t="str">
        <f>IF(COUNT(CD610,AC648)=2,ROUND(CD610*AC648/SUM(AC639:AC648),#REF!),"")</f>
        <v/>
      </c>
      <c r="CE646" s="297" t="str">
        <f>IF(COUNT(CE610,AD648)=2,ROUND(CE610*AD648/SUM(AD639:AD648),#REF!),"")</f>
        <v/>
      </c>
      <c r="CF646" s="297" t="str">
        <f>IF(COUNT(CF610,AE648)=2,ROUND(CF610*AE648/SUM(AE639:AE648),#REF!),"")</f>
        <v/>
      </c>
      <c r="CG646" s="297" t="str">
        <f>IF(COUNT(CG610,AF648)=2,ROUND(CG610*AF648/SUM(AF639:AF648),#REF!),"")</f>
        <v/>
      </c>
      <c r="CH646" s="565" t="str">
        <f>IF(COUNTA(AG648)=0,"",AG648)</f>
        <v/>
      </c>
      <c r="CI646" s="565"/>
      <c r="CJ646" s="565"/>
      <c r="CK646" s="565"/>
      <c r="CL646" s="565"/>
      <c r="CM646" s="565"/>
      <c r="CN646" s="565"/>
      <c r="CO646" s="565"/>
      <c r="CP646" s="565"/>
      <c r="CQ646" s="565"/>
    </row>
    <row r="647" spans="3:95" s="243" customFormat="1" ht="13.5" customHeight="1">
      <c r="C647" s="568"/>
      <c r="D647" s="568"/>
      <c r="E647" s="332"/>
      <c r="F647" s="569" t="str">
        <f t="shared" ca="1" si="41"/>
        <v/>
      </c>
      <c r="G647" s="569"/>
      <c r="H647" s="569"/>
      <c r="I647" s="333" t="str">
        <f>IF(E647="","",E603)</f>
        <v/>
      </c>
      <c r="J647" s="569" t="e">
        <f>J637&amp;"９"</f>
        <v>#REF!</v>
      </c>
      <c r="K647" s="569"/>
      <c r="L647" s="308"/>
      <c r="M647" s="308"/>
      <c r="N647" s="308"/>
      <c r="O647" s="308"/>
      <c r="P647" s="308"/>
      <c r="Q647" s="308"/>
      <c r="R647" s="308"/>
      <c r="S647" s="308"/>
      <c r="T647" s="308"/>
      <c r="U647" s="308"/>
      <c r="V647" s="308"/>
      <c r="W647" s="308"/>
      <c r="X647" s="308"/>
      <c r="Y647" s="308"/>
      <c r="Z647" s="308"/>
      <c r="AA647" s="308"/>
      <c r="AB647" s="308"/>
      <c r="AC647" s="308"/>
      <c r="AD647" s="308"/>
      <c r="AE647" s="308"/>
      <c r="AF647" s="308"/>
      <c r="AG647" s="570"/>
      <c r="AH647" s="570"/>
      <c r="AI647" s="570"/>
      <c r="AJ647" s="570"/>
      <c r="AK647" s="570"/>
      <c r="AL647" s="570"/>
      <c r="AM647" s="570"/>
      <c r="AN647" s="570"/>
      <c r="AO647" s="570"/>
      <c r="AP647" s="570"/>
      <c r="AR647" s="571" t="b">
        <f t="shared" si="40"/>
        <v>0</v>
      </c>
      <c r="AS647" s="571"/>
      <c r="AT647" s="571"/>
      <c r="AU647" s="282" t="s">
        <v>160</v>
      </c>
      <c r="AV647" s="275"/>
    </row>
    <row r="648" spans="3:95" s="243" customFormat="1" ht="13.5" customHeight="1">
      <c r="C648" s="572" t="s">
        <v>307</v>
      </c>
      <c r="D648" s="573"/>
      <c r="E648" s="353"/>
      <c r="F648" s="574"/>
      <c r="G648" s="575"/>
      <c r="H648" s="576"/>
      <c r="I648" s="354"/>
      <c r="J648" s="577"/>
      <c r="K648" s="577"/>
      <c r="L648" s="308"/>
      <c r="M648" s="308"/>
      <c r="N648" s="308"/>
      <c r="O648" s="308"/>
      <c r="P648" s="308"/>
      <c r="Q648" s="308"/>
      <c r="R648" s="308"/>
      <c r="S648" s="308"/>
      <c r="T648" s="308"/>
      <c r="U648" s="308"/>
      <c r="V648" s="308"/>
      <c r="W648" s="308"/>
      <c r="X648" s="308"/>
      <c r="Y648" s="308"/>
      <c r="Z648" s="308"/>
      <c r="AA648" s="308"/>
      <c r="AB648" s="308"/>
      <c r="AC648" s="308"/>
      <c r="AD648" s="308"/>
      <c r="AE648" s="308"/>
      <c r="AF648" s="308"/>
      <c r="AG648" s="570"/>
      <c r="AH648" s="570"/>
      <c r="AI648" s="570"/>
      <c r="AJ648" s="570"/>
      <c r="AK648" s="570"/>
      <c r="AL648" s="570"/>
      <c r="AM648" s="570"/>
      <c r="AN648" s="570"/>
      <c r="AO648" s="570"/>
      <c r="AP648" s="570"/>
      <c r="AR648" s="571" t="b">
        <f t="shared" si="40"/>
        <v>0</v>
      </c>
      <c r="AS648" s="571"/>
      <c r="AT648" s="571"/>
      <c r="AU648" s="282" t="s">
        <v>160</v>
      </c>
    </row>
    <row r="649" spans="3:95" s="243" customFormat="1" ht="13.5" hidden="1" customHeight="1"/>
    <row r="650" spans="3:95" s="243" customFormat="1" ht="13.5" hidden="1" customHeight="1">
      <c r="AV650" s="268"/>
    </row>
    <row r="651" spans="3:95" s="243" customFormat="1" ht="13.5" hidden="1" customHeight="1">
      <c r="AV651" s="268"/>
    </row>
    <row r="652" spans="3:95" s="243" customFormat="1" ht="13.5" hidden="1" customHeight="1">
      <c r="AV652" s="268"/>
    </row>
    <row r="653" spans="3:95" s="243" customFormat="1" ht="13.5" hidden="1" customHeight="1">
      <c r="AV653" s="268"/>
    </row>
    <row r="654" spans="3:95" s="243" customFormat="1" ht="13.5" hidden="1" customHeight="1">
      <c r="AV654" s="268"/>
    </row>
    <row r="655" spans="3:95" s="243" customFormat="1" ht="13.5" hidden="1" customHeight="1">
      <c r="AV655" s="268"/>
    </row>
    <row r="656" spans="3:95" s="243" customFormat="1" ht="13.5" hidden="1" customHeight="1">
      <c r="AV656" s="268"/>
    </row>
    <row r="657" spans="43:48" s="243" customFormat="1" ht="13.5" hidden="1" customHeight="1">
      <c r="AV657" s="268"/>
    </row>
    <row r="658" spans="43:48" s="243" customFormat="1" ht="13.5" hidden="1" customHeight="1">
      <c r="AV658" s="268"/>
    </row>
    <row r="659" spans="43:48" s="243" customFormat="1" ht="13.5" hidden="1" customHeight="1">
      <c r="AV659" s="268"/>
    </row>
    <row r="660" spans="43:48" s="243" customFormat="1" ht="13.5" hidden="1" customHeight="1">
      <c r="AV660" s="268"/>
    </row>
    <row r="661" spans="43:48" s="243" customFormat="1" ht="13.5" hidden="1" customHeight="1">
      <c r="AV661" s="268"/>
    </row>
    <row r="662" spans="43:48" s="243" customFormat="1" ht="13.5" customHeight="1">
      <c r="AQ662" s="268"/>
      <c r="AR662" s="268"/>
      <c r="AS662" s="268"/>
      <c r="AT662" s="268"/>
      <c r="AU662" s="268"/>
    </row>
  </sheetData>
  <sheetProtection formatCells="0"/>
  <dataConsolidate/>
  <mergeCells count="3190">
    <mergeCell ref="C63:D64"/>
    <mergeCell ref="E63:F64"/>
    <mergeCell ref="H66:Z66"/>
    <mergeCell ref="H67:H68"/>
    <mergeCell ref="I67:I68"/>
    <mergeCell ref="J67:J68"/>
    <mergeCell ref="K67:K68"/>
    <mergeCell ref="BS70:BU70"/>
    <mergeCell ref="C71:D72"/>
    <mergeCell ref="E71:G71"/>
    <mergeCell ref="U71:X71"/>
    <mergeCell ref="Y71:Z71"/>
    <mergeCell ref="BC71:BR72"/>
    <mergeCell ref="BS71:BU71"/>
    <mergeCell ref="E72:G72"/>
    <mergeCell ref="BC69:BF69"/>
    <mergeCell ref="E70:G70"/>
    <mergeCell ref="BC70:BF70"/>
    <mergeCell ref="CF66:CF67"/>
    <mergeCell ref="CG66:CG67"/>
    <mergeCell ref="U67:Z68"/>
    <mergeCell ref="BC68:BF68"/>
    <mergeCell ref="BS68:BU69"/>
    <mergeCell ref="C69:D70"/>
    <mergeCell ref="E69:G69"/>
    <mergeCell ref="U69:Z70"/>
    <mergeCell ref="BZ66:BZ67"/>
    <mergeCell ref="CA66:CA67"/>
    <mergeCell ref="CB66:CB67"/>
    <mergeCell ref="CC66:CC67"/>
    <mergeCell ref="CD66:CD67"/>
    <mergeCell ref="CE66:CE67"/>
    <mergeCell ref="BC66:BF67"/>
    <mergeCell ref="BG66:BR66"/>
    <mergeCell ref="BS66:BV67"/>
    <mergeCell ref="BW66:BW67"/>
    <mergeCell ref="BX66:BX67"/>
    <mergeCell ref="BY66:BY67"/>
    <mergeCell ref="R67:R68"/>
    <mergeCell ref="S67:S68"/>
    <mergeCell ref="T67:T68"/>
    <mergeCell ref="C66:G68"/>
    <mergeCell ref="L67:L68"/>
    <mergeCell ref="M67:M68"/>
    <mergeCell ref="N67:N68"/>
    <mergeCell ref="O67:O68"/>
    <mergeCell ref="P67:P68"/>
    <mergeCell ref="Q67:Q68"/>
    <mergeCell ref="AZ75:AZ76"/>
    <mergeCell ref="BA75:BC76"/>
    <mergeCell ref="BD75:BD76"/>
    <mergeCell ref="BE75:BF76"/>
    <mergeCell ref="BG75:BR75"/>
    <mergeCell ref="E74:G74"/>
    <mergeCell ref="U74:X74"/>
    <mergeCell ref="Y74:Z74"/>
    <mergeCell ref="C75:D76"/>
    <mergeCell ref="E75:G75"/>
    <mergeCell ref="U75:Z80"/>
    <mergeCell ref="E78:G78"/>
    <mergeCell ref="U72:X72"/>
    <mergeCell ref="Y72:Z72"/>
    <mergeCell ref="BS72:BU72"/>
    <mergeCell ref="C73:D74"/>
    <mergeCell ref="E73:G73"/>
    <mergeCell ref="U73:X73"/>
    <mergeCell ref="Y73:Z73"/>
    <mergeCell ref="BE78:BF78"/>
    <mergeCell ref="CH78:CQ78"/>
    <mergeCell ref="C79:D80"/>
    <mergeCell ref="E79:G79"/>
    <mergeCell ref="BE79:BF79"/>
    <mergeCell ref="BS79:BU79"/>
    <mergeCell ref="CH79:CQ79"/>
    <mergeCell ref="BD77:BD79"/>
    <mergeCell ref="BE77:BF77"/>
    <mergeCell ref="BS77:BU78"/>
    <mergeCell ref="BW77:BW79"/>
    <mergeCell ref="BX77:BX79"/>
    <mergeCell ref="CH77:CQ77"/>
    <mergeCell ref="CH75:CQ76"/>
    <mergeCell ref="E76:G76"/>
    <mergeCell ref="C77:D78"/>
    <mergeCell ref="E77:G77"/>
    <mergeCell ref="AX77:AY79"/>
    <mergeCell ref="AZ77:AZ79"/>
    <mergeCell ref="BA77:BC79"/>
    <mergeCell ref="CB75:CB76"/>
    <mergeCell ref="CC75:CC76"/>
    <mergeCell ref="CD75:CD76"/>
    <mergeCell ref="CE75:CE76"/>
    <mergeCell ref="CF75:CF76"/>
    <mergeCell ref="CG75:CG76"/>
    <mergeCell ref="BS75:BV76"/>
    <mergeCell ref="BW75:BW76"/>
    <mergeCell ref="BX75:BX76"/>
    <mergeCell ref="BY75:BY76"/>
    <mergeCell ref="BZ75:BZ76"/>
    <mergeCell ref="CA75:CA76"/>
    <mergeCell ref="AX75:AY76"/>
    <mergeCell ref="BE81:BF81"/>
    <mergeCell ref="CH81:CQ81"/>
    <mergeCell ref="E82:G82"/>
    <mergeCell ref="U82:X82"/>
    <mergeCell ref="Y82:Z82"/>
    <mergeCell ref="BE82:BF82"/>
    <mergeCell ref="BS82:BU82"/>
    <mergeCell ref="CH82:CQ82"/>
    <mergeCell ref="BE80:BF80"/>
    <mergeCell ref="BS80:BU81"/>
    <mergeCell ref="BW80:BW82"/>
    <mergeCell ref="BX80:BX82"/>
    <mergeCell ref="CH80:CQ80"/>
    <mergeCell ref="C81:D82"/>
    <mergeCell ref="E81:G81"/>
    <mergeCell ref="U81:X81"/>
    <mergeCell ref="Y81:Z81"/>
    <mergeCell ref="E80:G80"/>
    <mergeCell ref="AX80:AY82"/>
    <mergeCell ref="AZ80:AZ82"/>
    <mergeCell ref="BA80:BC82"/>
    <mergeCell ref="BD80:BD82"/>
    <mergeCell ref="E84:G84"/>
    <mergeCell ref="BE84:BF84"/>
    <mergeCell ref="CH84:CQ84"/>
    <mergeCell ref="C85:D86"/>
    <mergeCell ref="E85:G85"/>
    <mergeCell ref="BE85:BF85"/>
    <mergeCell ref="BD83:BD85"/>
    <mergeCell ref="BE83:BF83"/>
    <mergeCell ref="BS83:BU84"/>
    <mergeCell ref="BW83:BW85"/>
    <mergeCell ref="BX83:BX85"/>
    <mergeCell ref="CH83:CQ83"/>
    <mergeCell ref="BS85:BU85"/>
    <mergeCell ref="CH85:CQ85"/>
    <mergeCell ref="C83:D84"/>
    <mergeCell ref="E83:G83"/>
    <mergeCell ref="U83:Z90"/>
    <mergeCell ref="AX83:AY85"/>
    <mergeCell ref="AZ83:AZ85"/>
    <mergeCell ref="BA83:BC85"/>
    <mergeCell ref="E88:G88"/>
    <mergeCell ref="BE88:BF88"/>
    <mergeCell ref="BS88:BU88"/>
    <mergeCell ref="CH88:CQ88"/>
    <mergeCell ref="BX86:BX88"/>
    <mergeCell ref="CH86:CQ86"/>
    <mergeCell ref="C87:D88"/>
    <mergeCell ref="E87:G87"/>
    <mergeCell ref="BE87:BF87"/>
    <mergeCell ref="CH87:CQ87"/>
    <mergeCell ref="E86:G86"/>
    <mergeCell ref="AX86:AY88"/>
    <mergeCell ref="AZ86:AZ88"/>
    <mergeCell ref="BA86:BC88"/>
    <mergeCell ref="BD86:BD88"/>
    <mergeCell ref="BE86:BF86"/>
    <mergeCell ref="BS86:BU87"/>
    <mergeCell ref="BW86:BW88"/>
    <mergeCell ref="CH89:CQ89"/>
    <mergeCell ref="E90:G90"/>
    <mergeCell ref="BE90:BF90"/>
    <mergeCell ref="CH90:CQ90"/>
    <mergeCell ref="BA89:BC91"/>
    <mergeCell ref="BD89:BD91"/>
    <mergeCell ref="BE89:BF89"/>
    <mergeCell ref="BS89:BU90"/>
    <mergeCell ref="BW89:BW91"/>
    <mergeCell ref="BX89:BX91"/>
    <mergeCell ref="C89:D90"/>
    <mergeCell ref="E89:G89"/>
    <mergeCell ref="AX89:AY91"/>
    <mergeCell ref="AZ89:AZ91"/>
    <mergeCell ref="C91:D92"/>
    <mergeCell ref="E91:G91"/>
    <mergeCell ref="U91:X91"/>
    <mergeCell ref="Y91:Z91"/>
    <mergeCell ref="BW92:BW94"/>
    <mergeCell ref="BX92:BX94"/>
    <mergeCell ref="CH92:CQ92"/>
    <mergeCell ref="BE93:BF93"/>
    <mergeCell ref="CH93:CQ93"/>
    <mergeCell ref="BE94:BF94"/>
    <mergeCell ref="BS94:BU94"/>
    <mergeCell ref="CH94:CQ94"/>
    <mergeCell ref="E92:G92"/>
    <mergeCell ref="U92:X92"/>
    <mergeCell ref="Y92:Z92"/>
    <mergeCell ref="AX92:AY94"/>
    <mergeCell ref="AZ92:AZ94"/>
    <mergeCell ref="BE91:BF91"/>
    <mergeCell ref="BS91:BU91"/>
    <mergeCell ref="CH91:CQ91"/>
    <mergeCell ref="BA92:BC94"/>
    <mergeCell ref="BD92:BD94"/>
    <mergeCell ref="BE92:BF92"/>
    <mergeCell ref="BS92:BU93"/>
    <mergeCell ref="BA98:BC100"/>
    <mergeCell ref="BD98:BD100"/>
    <mergeCell ref="BE98:BF98"/>
    <mergeCell ref="Z97:Z98"/>
    <mergeCell ref="AA97:AA98"/>
    <mergeCell ref="AB97:AB98"/>
    <mergeCell ref="AC97:AC98"/>
    <mergeCell ref="AD97:AD98"/>
    <mergeCell ref="AE97:AE98"/>
    <mergeCell ref="BE96:BF96"/>
    <mergeCell ref="CH96:CQ96"/>
    <mergeCell ref="C97:D98"/>
    <mergeCell ref="E97:E98"/>
    <mergeCell ref="F97:H98"/>
    <mergeCell ref="I97:I98"/>
    <mergeCell ref="J97:K98"/>
    <mergeCell ref="L97:W97"/>
    <mergeCell ref="X97:X98"/>
    <mergeCell ref="Y97:Y98"/>
    <mergeCell ref="AX95:AY97"/>
    <mergeCell ref="AZ95:AZ97"/>
    <mergeCell ref="BA95:BC97"/>
    <mergeCell ref="BD95:BD97"/>
    <mergeCell ref="BE95:BF95"/>
    <mergeCell ref="BS95:BU96"/>
    <mergeCell ref="BW95:BW97"/>
    <mergeCell ref="BX95:BX97"/>
    <mergeCell ref="CH95:CQ95"/>
    <mergeCell ref="AR101:AT101"/>
    <mergeCell ref="AX101:AY103"/>
    <mergeCell ref="F103:H103"/>
    <mergeCell ref="J103:K103"/>
    <mergeCell ref="AG103:AP103"/>
    <mergeCell ref="AR103:AT103"/>
    <mergeCell ref="CH99:CQ99"/>
    <mergeCell ref="C100:D100"/>
    <mergeCell ref="F100:H100"/>
    <mergeCell ref="J100:K100"/>
    <mergeCell ref="AG100:AP100"/>
    <mergeCell ref="AR100:AT100"/>
    <mergeCell ref="BE100:BF100"/>
    <mergeCell ref="BS100:BU100"/>
    <mergeCell ref="CH100:CQ100"/>
    <mergeCell ref="BS98:BU99"/>
    <mergeCell ref="BW98:BW100"/>
    <mergeCell ref="BX98:BX100"/>
    <mergeCell ref="CH98:CQ98"/>
    <mergeCell ref="C99:D99"/>
    <mergeCell ref="F99:H99"/>
    <mergeCell ref="J99:K99"/>
    <mergeCell ref="AG99:AP99"/>
    <mergeCell ref="AR99:AT99"/>
    <mergeCell ref="BE99:BF99"/>
    <mergeCell ref="AF97:AF98"/>
    <mergeCell ref="AG97:AP98"/>
    <mergeCell ref="BE97:BF97"/>
    <mergeCell ref="BS97:BU97"/>
    <mergeCell ref="CH97:CQ97"/>
    <mergeCell ref="AX98:AY100"/>
    <mergeCell ref="AZ98:AZ100"/>
    <mergeCell ref="CH103:CQ103"/>
    <mergeCell ref="C104:D104"/>
    <mergeCell ref="F104:H104"/>
    <mergeCell ref="J104:K104"/>
    <mergeCell ref="AG104:AP104"/>
    <mergeCell ref="AR104:AT104"/>
    <mergeCell ref="AX104:AY106"/>
    <mergeCell ref="AZ104:AZ106"/>
    <mergeCell ref="BA104:BC106"/>
    <mergeCell ref="BD104:BD106"/>
    <mergeCell ref="BX101:BX103"/>
    <mergeCell ref="CH101:CQ101"/>
    <mergeCell ref="C102:D102"/>
    <mergeCell ref="F102:H102"/>
    <mergeCell ref="J102:K102"/>
    <mergeCell ref="AG102:AP102"/>
    <mergeCell ref="AR102:AT102"/>
    <mergeCell ref="BE102:BF102"/>
    <mergeCell ref="CH102:CQ102"/>
    <mergeCell ref="C103:D103"/>
    <mergeCell ref="AZ101:AZ103"/>
    <mergeCell ref="BA101:BC103"/>
    <mergeCell ref="BD101:BD103"/>
    <mergeCell ref="BE101:BF101"/>
    <mergeCell ref="BS101:BU102"/>
    <mergeCell ref="BW101:BW103"/>
    <mergeCell ref="BE103:BF103"/>
    <mergeCell ref="BS103:BU103"/>
    <mergeCell ref="C101:D101"/>
    <mergeCell ref="F101:H101"/>
    <mergeCell ref="J101:K101"/>
    <mergeCell ref="AG101:AP101"/>
    <mergeCell ref="BE105:BF105"/>
    <mergeCell ref="CH105:CQ105"/>
    <mergeCell ref="C106:D106"/>
    <mergeCell ref="F106:H106"/>
    <mergeCell ref="J106:K106"/>
    <mergeCell ref="AG106:AP106"/>
    <mergeCell ref="AR106:AT106"/>
    <mergeCell ref="BE106:BF106"/>
    <mergeCell ref="BS106:BU106"/>
    <mergeCell ref="CH106:CQ106"/>
    <mergeCell ref="BE104:BF104"/>
    <mergeCell ref="BS104:BU105"/>
    <mergeCell ref="BX104:BX106"/>
    <mergeCell ref="CH104:CQ104"/>
    <mergeCell ref="C105:D105"/>
    <mergeCell ref="F105:H105"/>
    <mergeCell ref="J105:K105"/>
    <mergeCell ref="AG105:AP105"/>
    <mergeCell ref="AR105:AT105"/>
    <mergeCell ref="C123:D124"/>
    <mergeCell ref="E123:F124"/>
    <mergeCell ref="H126:Z126"/>
    <mergeCell ref="M127:M128"/>
    <mergeCell ref="N127:N128"/>
    <mergeCell ref="O127:O128"/>
    <mergeCell ref="P127:P128"/>
    <mergeCell ref="C107:D107"/>
    <mergeCell ref="F107:H107"/>
    <mergeCell ref="J107:K107"/>
    <mergeCell ref="AG107:AP107"/>
    <mergeCell ref="AR107:AT107"/>
    <mergeCell ref="C108:D108"/>
    <mergeCell ref="F108:H108"/>
    <mergeCell ref="J108:K108"/>
    <mergeCell ref="AG108:AP108"/>
    <mergeCell ref="AR108:AT108"/>
    <mergeCell ref="T127:T128"/>
    <mergeCell ref="BC129:BF129"/>
    <mergeCell ref="E130:G130"/>
    <mergeCell ref="BC130:BF130"/>
    <mergeCell ref="CF126:CF127"/>
    <mergeCell ref="CG126:CG127"/>
    <mergeCell ref="U127:Z128"/>
    <mergeCell ref="BC128:BF128"/>
    <mergeCell ref="BS128:BU129"/>
    <mergeCell ref="C129:D130"/>
    <mergeCell ref="E129:G129"/>
    <mergeCell ref="U129:Z130"/>
    <mergeCell ref="BZ126:BZ127"/>
    <mergeCell ref="CA126:CA127"/>
    <mergeCell ref="CB126:CB127"/>
    <mergeCell ref="CC126:CC127"/>
    <mergeCell ref="CD126:CD127"/>
    <mergeCell ref="CE126:CE127"/>
    <mergeCell ref="BC126:BF127"/>
    <mergeCell ref="BG126:BR126"/>
    <mergeCell ref="BS126:BV127"/>
    <mergeCell ref="BW126:BW127"/>
    <mergeCell ref="BX126:BX127"/>
    <mergeCell ref="BY126:BY127"/>
    <mergeCell ref="C126:G128"/>
    <mergeCell ref="H127:H128"/>
    <mergeCell ref="I127:I128"/>
    <mergeCell ref="J127:J128"/>
    <mergeCell ref="K127:K128"/>
    <mergeCell ref="L127:L128"/>
    <mergeCell ref="Q127:Q128"/>
    <mergeCell ref="R127:R128"/>
    <mergeCell ref="S127:S128"/>
    <mergeCell ref="E134:G134"/>
    <mergeCell ref="U134:X134"/>
    <mergeCell ref="Y134:Z134"/>
    <mergeCell ref="C135:D136"/>
    <mergeCell ref="E135:G135"/>
    <mergeCell ref="U135:Z140"/>
    <mergeCell ref="E138:G138"/>
    <mergeCell ref="U132:X132"/>
    <mergeCell ref="Y132:Z132"/>
    <mergeCell ref="BS132:BU132"/>
    <mergeCell ref="C133:D134"/>
    <mergeCell ref="E133:G133"/>
    <mergeCell ref="U133:X133"/>
    <mergeCell ref="Y133:Z133"/>
    <mergeCell ref="BS130:BU130"/>
    <mergeCell ref="C131:D132"/>
    <mergeCell ref="E131:G131"/>
    <mergeCell ref="U131:X131"/>
    <mergeCell ref="Y131:Z131"/>
    <mergeCell ref="BC131:BR132"/>
    <mergeCell ref="BS131:BU131"/>
    <mergeCell ref="E132:G132"/>
    <mergeCell ref="BE140:BF140"/>
    <mergeCell ref="BS140:BU141"/>
    <mergeCell ref="Y141:Z141"/>
    <mergeCell ref="E140:G140"/>
    <mergeCell ref="AX140:AY142"/>
    <mergeCell ref="AZ140:AZ142"/>
    <mergeCell ref="BA140:BC142"/>
    <mergeCell ref="BD140:BD142"/>
    <mergeCell ref="BD137:BD139"/>
    <mergeCell ref="BE137:BF137"/>
    <mergeCell ref="CH135:CQ136"/>
    <mergeCell ref="E136:G136"/>
    <mergeCell ref="C137:D138"/>
    <mergeCell ref="E137:G137"/>
    <mergeCell ref="AX137:AY139"/>
    <mergeCell ref="AZ137:AZ139"/>
    <mergeCell ref="BA137:BC139"/>
    <mergeCell ref="CB135:CB136"/>
    <mergeCell ref="CC135:CC136"/>
    <mergeCell ref="CD135:CD136"/>
    <mergeCell ref="CE135:CE136"/>
    <mergeCell ref="CF135:CF136"/>
    <mergeCell ref="CG135:CG136"/>
    <mergeCell ref="BS135:BV136"/>
    <mergeCell ref="BW135:BW136"/>
    <mergeCell ref="BX135:BX136"/>
    <mergeCell ref="BY135:BY136"/>
    <mergeCell ref="BZ135:BZ136"/>
    <mergeCell ref="CA135:CA136"/>
    <mergeCell ref="AX135:AY136"/>
    <mergeCell ref="AZ135:AZ136"/>
    <mergeCell ref="BA135:BC136"/>
    <mergeCell ref="BD135:BD136"/>
    <mergeCell ref="BE135:BF136"/>
    <mergeCell ref="BG135:BR135"/>
    <mergeCell ref="BE138:BF138"/>
    <mergeCell ref="CH138:CQ138"/>
    <mergeCell ref="C139:D140"/>
    <mergeCell ref="E139:G139"/>
    <mergeCell ref="BE139:BF139"/>
    <mergeCell ref="BS139:BU139"/>
    <mergeCell ref="CH139:CQ139"/>
    <mergeCell ref="BS137:BU138"/>
    <mergeCell ref="BW137:BW139"/>
    <mergeCell ref="BX137:BX139"/>
    <mergeCell ref="CH137:CQ137"/>
    <mergeCell ref="C143:D144"/>
    <mergeCell ref="E143:G143"/>
    <mergeCell ref="U143:Z150"/>
    <mergeCell ref="AX143:AY145"/>
    <mergeCell ref="C145:D146"/>
    <mergeCell ref="E150:G150"/>
    <mergeCell ref="BE141:BF141"/>
    <mergeCell ref="CH141:CQ141"/>
    <mergeCell ref="E142:G142"/>
    <mergeCell ref="U142:X142"/>
    <mergeCell ref="Y142:Z142"/>
    <mergeCell ref="BE142:BF142"/>
    <mergeCell ref="BS142:BU142"/>
    <mergeCell ref="CH142:CQ142"/>
    <mergeCell ref="BE148:BF148"/>
    <mergeCell ref="BS148:BU148"/>
    <mergeCell ref="CH148:CQ148"/>
    <mergeCell ref="C149:D150"/>
    <mergeCell ref="E149:G149"/>
    <mergeCell ref="AX149:AY151"/>
    <mergeCell ref="AZ149:AZ151"/>
    <mergeCell ref="BA149:BC151"/>
    <mergeCell ref="BX146:BX148"/>
    <mergeCell ref="CH146:CQ146"/>
    <mergeCell ref="C147:D148"/>
    <mergeCell ref="E147:G147"/>
    <mergeCell ref="BW140:BW142"/>
    <mergeCell ref="BX140:BX142"/>
    <mergeCell ref="CH140:CQ140"/>
    <mergeCell ref="C141:D142"/>
    <mergeCell ref="E141:G141"/>
    <mergeCell ref="U141:X141"/>
    <mergeCell ref="BE147:BF147"/>
    <mergeCell ref="CH147:CQ147"/>
    <mergeCell ref="E148:G148"/>
    <mergeCell ref="CH145:CQ145"/>
    <mergeCell ref="E146:G146"/>
    <mergeCell ref="AX146:AY148"/>
    <mergeCell ref="AZ146:AZ148"/>
    <mergeCell ref="BA146:BC148"/>
    <mergeCell ref="BD146:BD148"/>
    <mergeCell ref="BE146:BF146"/>
    <mergeCell ref="BS146:BU147"/>
    <mergeCell ref="BW146:BW148"/>
    <mergeCell ref="BX143:BX145"/>
    <mergeCell ref="CH143:CQ143"/>
    <mergeCell ref="E144:G144"/>
    <mergeCell ref="BE144:BF144"/>
    <mergeCell ref="CH144:CQ144"/>
    <mergeCell ref="E145:G145"/>
    <mergeCell ref="BE145:BF145"/>
    <mergeCell ref="AZ143:AZ145"/>
    <mergeCell ref="BA143:BC145"/>
    <mergeCell ref="BD143:BD145"/>
    <mergeCell ref="BE143:BF143"/>
    <mergeCell ref="BS143:BU144"/>
    <mergeCell ref="BW143:BW145"/>
    <mergeCell ref="BS145:BU145"/>
    <mergeCell ref="CH151:CQ151"/>
    <mergeCell ref="E152:G152"/>
    <mergeCell ref="U152:X152"/>
    <mergeCell ref="Y152:Z152"/>
    <mergeCell ref="AX152:AY154"/>
    <mergeCell ref="AZ152:AZ154"/>
    <mergeCell ref="BA152:BC154"/>
    <mergeCell ref="BD152:BD154"/>
    <mergeCell ref="BE152:BF152"/>
    <mergeCell ref="C151:D152"/>
    <mergeCell ref="E151:G151"/>
    <mergeCell ref="U151:X151"/>
    <mergeCell ref="Y151:Z151"/>
    <mergeCell ref="BD149:BD151"/>
    <mergeCell ref="BE149:BF149"/>
    <mergeCell ref="BS149:BU150"/>
    <mergeCell ref="BW149:BW151"/>
    <mergeCell ref="BX149:BX151"/>
    <mergeCell ref="CH149:CQ149"/>
    <mergeCell ref="BE150:BF150"/>
    <mergeCell ref="CH150:CQ150"/>
    <mergeCell ref="BE151:BF151"/>
    <mergeCell ref="BS151:BU151"/>
    <mergeCell ref="C157:D158"/>
    <mergeCell ref="E157:E158"/>
    <mergeCell ref="F157:H158"/>
    <mergeCell ref="I157:I158"/>
    <mergeCell ref="J157:K158"/>
    <mergeCell ref="AX155:AY157"/>
    <mergeCell ref="AZ155:AZ157"/>
    <mergeCell ref="BA155:BC157"/>
    <mergeCell ref="BD155:BD157"/>
    <mergeCell ref="BE155:BF155"/>
    <mergeCell ref="BS155:BU156"/>
    <mergeCell ref="BS157:BU157"/>
    <mergeCell ref="BS152:BU153"/>
    <mergeCell ref="BW152:BW154"/>
    <mergeCell ref="BX152:BX154"/>
    <mergeCell ref="CH152:CQ152"/>
    <mergeCell ref="BE153:BF153"/>
    <mergeCell ref="CH153:CQ153"/>
    <mergeCell ref="BE154:BF154"/>
    <mergeCell ref="BS154:BU154"/>
    <mergeCell ref="CH154:CQ154"/>
    <mergeCell ref="CH157:CQ157"/>
    <mergeCell ref="AX158:AY160"/>
    <mergeCell ref="AZ158:AZ160"/>
    <mergeCell ref="BA158:BC160"/>
    <mergeCell ref="BD158:BD160"/>
    <mergeCell ref="BE158:BF158"/>
    <mergeCell ref="BS158:BU159"/>
    <mergeCell ref="BW158:BW160"/>
    <mergeCell ref="BX158:BX160"/>
    <mergeCell ref="CH158:CQ158"/>
    <mergeCell ref="AC157:AC158"/>
    <mergeCell ref="CH159:CQ159"/>
    <mergeCell ref="C160:D160"/>
    <mergeCell ref="F160:H160"/>
    <mergeCell ref="J160:K160"/>
    <mergeCell ref="AG160:AP160"/>
    <mergeCell ref="AR160:AT160"/>
    <mergeCell ref="BE160:BF160"/>
    <mergeCell ref="BS160:BU160"/>
    <mergeCell ref="CH160:CQ160"/>
    <mergeCell ref="C159:D159"/>
    <mergeCell ref="F159:H159"/>
    <mergeCell ref="J159:K159"/>
    <mergeCell ref="AG159:AP159"/>
    <mergeCell ref="AR159:AT159"/>
    <mergeCell ref="BE159:BF159"/>
    <mergeCell ref="CH163:CQ163"/>
    <mergeCell ref="AD157:AD158"/>
    <mergeCell ref="AE157:AE158"/>
    <mergeCell ref="AF157:AF158"/>
    <mergeCell ref="AG157:AP158"/>
    <mergeCell ref="BE157:BF157"/>
    <mergeCell ref="L157:W157"/>
    <mergeCell ref="X157:X158"/>
    <mergeCell ref="Y157:Y158"/>
    <mergeCell ref="Z157:Z158"/>
    <mergeCell ref="AA157:AA158"/>
    <mergeCell ref="AB157:AB158"/>
    <mergeCell ref="BW155:BW157"/>
    <mergeCell ref="BX155:BX157"/>
    <mergeCell ref="CH155:CQ155"/>
    <mergeCell ref="BE156:BF156"/>
    <mergeCell ref="CH156:CQ156"/>
    <mergeCell ref="BX161:BX163"/>
    <mergeCell ref="CH161:CQ161"/>
    <mergeCell ref="C162:D162"/>
    <mergeCell ref="F162:H162"/>
    <mergeCell ref="J162:K162"/>
    <mergeCell ref="AG162:AP162"/>
    <mergeCell ref="AR162:AT162"/>
    <mergeCell ref="BE162:BF162"/>
    <mergeCell ref="CH162:CQ162"/>
    <mergeCell ref="C163:D163"/>
    <mergeCell ref="AZ161:AZ163"/>
    <mergeCell ref="BA161:BC163"/>
    <mergeCell ref="BD161:BD163"/>
    <mergeCell ref="BE161:BF161"/>
    <mergeCell ref="BS161:BU162"/>
    <mergeCell ref="BW161:BW163"/>
    <mergeCell ref="BE163:BF163"/>
    <mergeCell ref="BS163:BU163"/>
    <mergeCell ref="C161:D161"/>
    <mergeCell ref="F161:H161"/>
    <mergeCell ref="J161:K161"/>
    <mergeCell ref="AG161:AP161"/>
    <mergeCell ref="F163:H163"/>
    <mergeCell ref="J163:K163"/>
    <mergeCell ref="AG163:AP163"/>
    <mergeCell ref="AR163:AT163"/>
    <mergeCell ref="AR161:AT161"/>
    <mergeCell ref="AX161:AY163"/>
    <mergeCell ref="CH165:CQ165"/>
    <mergeCell ref="C166:D166"/>
    <mergeCell ref="F166:H166"/>
    <mergeCell ref="J166:K166"/>
    <mergeCell ref="AG166:AP166"/>
    <mergeCell ref="AR166:AT166"/>
    <mergeCell ref="BE166:BF166"/>
    <mergeCell ref="BS166:BU166"/>
    <mergeCell ref="CH166:CQ166"/>
    <mergeCell ref="BE164:BF164"/>
    <mergeCell ref="BS164:BU165"/>
    <mergeCell ref="BX164:BX166"/>
    <mergeCell ref="CH164:CQ164"/>
    <mergeCell ref="C165:D165"/>
    <mergeCell ref="F165:H165"/>
    <mergeCell ref="J165:K165"/>
    <mergeCell ref="AG165:AP165"/>
    <mergeCell ref="AR165:AT165"/>
    <mergeCell ref="C164:D164"/>
    <mergeCell ref="F164:H164"/>
    <mergeCell ref="J164:K164"/>
    <mergeCell ref="AG164:AP164"/>
    <mergeCell ref="AR164:AT164"/>
    <mergeCell ref="AX164:AY166"/>
    <mergeCell ref="AZ164:AZ166"/>
    <mergeCell ref="BA164:BC166"/>
    <mergeCell ref="BD164:BD166"/>
    <mergeCell ref="BE165:BF165"/>
    <mergeCell ref="BY186:BY187"/>
    <mergeCell ref="C183:D184"/>
    <mergeCell ref="E183:F184"/>
    <mergeCell ref="H186:Z186"/>
    <mergeCell ref="M187:M188"/>
    <mergeCell ref="N187:N188"/>
    <mergeCell ref="O187:O188"/>
    <mergeCell ref="P187:P188"/>
    <mergeCell ref="C167:D167"/>
    <mergeCell ref="F167:H167"/>
    <mergeCell ref="J167:K167"/>
    <mergeCell ref="AG167:AP167"/>
    <mergeCell ref="AR167:AT167"/>
    <mergeCell ref="C168:D168"/>
    <mergeCell ref="F168:H168"/>
    <mergeCell ref="J168:K168"/>
    <mergeCell ref="AG168:AP168"/>
    <mergeCell ref="AR168:AT168"/>
    <mergeCell ref="BS190:BU190"/>
    <mergeCell ref="C191:D192"/>
    <mergeCell ref="E191:G191"/>
    <mergeCell ref="U191:X191"/>
    <mergeCell ref="Y191:Z191"/>
    <mergeCell ref="BC191:BR192"/>
    <mergeCell ref="BS191:BU191"/>
    <mergeCell ref="E192:G192"/>
    <mergeCell ref="BE200:BF200"/>
    <mergeCell ref="BS200:BU201"/>
    <mergeCell ref="BC189:BF189"/>
    <mergeCell ref="E190:G190"/>
    <mergeCell ref="BC190:BF190"/>
    <mergeCell ref="CF186:CF187"/>
    <mergeCell ref="CG186:CG187"/>
    <mergeCell ref="U187:Z188"/>
    <mergeCell ref="BC188:BF188"/>
    <mergeCell ref="BS188:BU189"/>
    <mergeCell ref="C189:D190"/>
    <mergeCell ref="E189:G189"/>
    <mergeCell ref="U189:Z190"/>
    <mergeCell ref="BZ186:BZ187"/>
    <mergeCell ref="CA186:CA187"/>
    <mergeCell ref="CB186:CB187"/>
    <mergeCell ref="CC186:CC187"/>
    <mergeCell ref="CD186:CD187"/>
    <mergeCell ref="CE186:CE187"/>
    <mergeCell ref="BC186:BF187"/>
    <mergeCell ref="BG186:BR186"/>
    <mergeCell ref="BS186:BV187"/>
    <mergeCell ref="BW186:BW187"/>
    <mergeCell ref="BX186:BX187"/>
    <mergeCell ref="AZ195:AZ196"/>
    <mergeCell ref="BA195:BC196"/>
    <mergeCell ref="BD195:BD196"/>
    <mergeCell ref="BE195:BF196"/>
    <mergeCell ref="BG195:BR195"/>
    <mergeCell ref="U194:X194"/>
    <mergeCell ref="Y194:Z194"/>
    <mergeCell ref="C195:D196"/>
    <mergeCell ref="E195:G195"/>
    <mergeCell ref="U195:Z200"/>
    <mergeCell ref="E198:G198"/>
    <mergeCell ref="U192:X192"/>
    <mergeCell ref="Y192:Z192"/>
    <mergeCell ref="BS192:BU192"/>
    <mergeCell ref="C193:D194"/>
    <mergeCell ref="E193:G193"/>
    <mergeCell ref="U193:X193"/>
    <mergeCell ref="Y193:Z193"/>
    <mergeCell ref="BD200:BD202"/>
    <mergeCell ref="BE198:BF198"/>
    <mergeCell ref="CH198:CQ198"/>
    <mergeCell ref="C199:D200"/>
    <mergeCell ref="E199:G199"/>
    <mergeCell ref="BE199:BF199"/>
    <mergeCell ref="BS199:BU199"/>
    <mergeCell ref="CH199:CQ199"/>
    <mergeCell ref="BD197:BD199"/>
    <mergeCell ref="BE197:BF197"/>
    <mergeCell ref="BS197:BU198"/>
    <mergeCell ref="BW197:BW199"/>
    <mergeCell ref="BX197:BX199"/>
    <mergeCell ref="CH197:CQ197"/>
    <mergeCell ref="CH195:CQ196"/>
    <mergeCell ref="E196:G196"/>
    <mergeCell ref="C197:D198"/>
    <mergeCell ref="E197:G197"/>
    <mergeCell ref="AX197:AY199"/>
    <mergeCell ref="AZ197:AZ199"/>
    <mergeCell ref="BA197:BC199"/>
    <mergeCell ref="CB195:CB196"/>
    <mergeCell ref="CC195:CC196"/>
    <mergeCell ref="CD195:CD196"/>
    <mergeCell ref="CE195:CE196"/>
    <mergeCell ref="CF195:CF196"/>
    <mergeCell ref="CG195:CG196"/>
    <mergeCell ref="BS195:BV196"/>
    <mergeCell ref="BW195:BW196"/>
    <mergeCell ref="BX195:BX196"/>
    <mergeCell ref="BY195:BY196"/>
    <mergeCell ref="BZ195:BZ196"/>
    <mergeCell ref="CA195:CA196"/>
    <mergeCell ref="AX195:AY196"/>
    <mergeCell ref="AZ203:AZ205"/>
    <mergeCell ref="BA203:BC205"/>
    <mergeCell ref="BD203:BD205"/>
    <mergeCell ref="BE203:BF203"/>
    <mergeCell ref="BS203:BU204"/>
    <mergeCell ref="BW203:BW205"/>
    <mergeCell ref="BS205:BU205"/>
    <mergeCell ref="C203:D204"/>
    <mergeCell ref="E203:G203"/>
    <mergeCell ref="U203:Z210"/>
    <mergeCell ref="AX203:AY205"/>
    <mergeCell ref="C205:D206"/>
    <mergeCell ref="E210:G210"/>
    <mergeCell ref="BE201:BF201"/>
    <mergeCell ref="CH201:CQ201"/>
    <mergeCell ref="E202:G202"/>
    <mergeCell ref="U202:X202"/>
    <mergeCell ref="Y202:Z202"/>
    <mergeCell ref="BE202:BF202"/>
    <mergeCell ref="BS202:BU202"/>
    <mergeCell ref="CH202:CQ202"/>
    <mergeCell ref="BW200:BW202"/>
    <mergeCell ref="BX200:BX202"/>
    <mergeCell ref="CH200:CQ200"/>
    <mergeCell ref="C201:D202"/>
    <mergeCell ref="E201:G201"/>
    <mergeCell ref="U201:X201"/>
    <mergeCell ref="Y201:Z201"/>
    <mergeCell ref="E200:G200"/>
    <mergeCell ref="AX200:AY202"/>
    <mergeCell ref="AZ200:AZ202"/>
    <mergeCell ref="BA200:BC202"/>
    <mergeCell ref="BS211:BU211"/>
    <mergeCell ref="BE208:BF208"/>
    <mergeCell ref="BS208:BU208"/>
    <mergeCell ref="CH208:CQ208"/>
    <mergeCell ref="C209:D210"/>
    <mergeCell ref="E209:G209"/>
    <mergeCell ref="AX209:AY211"/>
    <mergeCell ref="AZ209:AZ211"/>
    <mergeCell ref="BA209:BC211"/>
    <mergeCell ref="BX206:BX208"/>
    <mergeCell ref="CH206:CQ206"/>
    <mergeCell ref="C207:D208"/>
    <mergeCell ref="E207:G207"/>
    <mergeCell ref="BE207:BF207"/>
    <mergeCell ref="CH207:CQ207"/>
    <mergeCell ref="E208:G208"/>
    <mergeCell ref="CH205:CQ205"/>
    <mergeCell ref="E206:G206"/>
    <mergeCell ref="AX206:AY208"/>
    <mergeCell ref="AZ206:AZ208"/>
    <mergeCell ref="BA206:BC208"/>
    <mergeCell ref="BD206:BD208"/>
    <mergeCell ref="BE206:BF206"/>
    <mergeCell ref="BS206:BU207"/>
    <mergeCell ref="BW206:BW208"/>
    <mergeCell ref="BX203:BX205"/>
    <mergeCell ref="CH203:CQ203"/>
    <mergeCell ref="E204:G204"/>
    <mergeCell ref="BE204:BF204"/>
    <mergeCell ref="CH204:CQ204"/>
    <mergeCell ref="E205:G205"/>
    <mergeCell ref="BE205:BF205"/>
    <mergeCell ref="BS215:BU216"/>
    <mergeCell ref="BS217:BU217"/>
    <mergeCell ref="BS212:BU213"/>
    <mergeCell ref="BW212:BW214"/>
    <mergeCell ref="BX212:BX214"/>
    <mergeCell ref="CH212:CQ212"/>
    <mergeCell ref="BE213:BF213"/>
    <mergeCell ref="CH213:CQ213"/>
    <mergeCell ref="BE214:BF214"/>
    <mergeCell ref="BS214:BU214"/>
    <mergeCell ref="CH214:CQ214"/>
    <mergeCell ref="CH211:CQ211"/>
    <mergeCell ref="E212:G212"/>
    <mergeCell ref="U212:X212"/>
    <mergeCell ref="Y212:Z212"/>
    <mergeCell ref="AX212:AY214"/>
    <mergeCell ref="AZ212:AZ214"/>
    <mergeCell ref="BA212:BC214"/>
    <mergeCell ref="BD212:BD214"/>
    <mergeCell ref="BE212:BF212"/>
    <mergeCell ref="E211:G211"/>
    <mergeCell ref="U211:X211"/>
    <mergeCell ref="Y211:Z211"/>
    <mergeCell ref="BD209:BD211"/>
    <mergeCell ref="BE209:BF209"/>
    <mergeCell ref="BS209:BU210"/>
    <mergeCell ref="BW209:BW211"/>
    <mergeCell ref="BX209:BX211"/>
    <mergeCell ref="CH209:CQ209"/>
    <mergeCell ref="BE210:BF210"/>
    <mergeCell ref="CH210:CQ210"/>
    <mergeCell ref="BE211:BF211"/>
    <mergeCell ref="CH217:CQ217"/>
    <mergeCell ref="AX218:AY220"/>
    <mergeCell ref="AZ218:AZ220"/>
    <mergeCell ref="BA218:BC220"/>
    <mergeCell ref="BD218:BD220"/>
    <mergeCell ref="BE218:BF218"/>
    <mergeCell ref="BS218:BU219"/>
    <mergeCell ref="BW218:BW220"/>
    <mergeCell ref="BX218:BX220"/>
    <mergeCell ref="CH218:CQ218"/>
    <mergeCell ref="AC217:AC218"/>
    <mergeCell ref="AD217:AD218"/>
    <mergeCell ref="AE217:AE218"/>
    <mergeCell ref="AF217:AF218"/>
    <mergeCell ref="AG217:AP218"/>
    <mergeCell ref="BE217:BF217"/>
    <mergeCell ref="L217:W217"/>
    <mergeCell ref="X217:X218"/>
    <mergeCell ref="Y217:Y218"/>
    <mergeCell ref="Z217:Z218"/>
    <mergeCell ref="AA217:AA218"/>
    <mergeCell ref="AB217:AB218"/>
    <mergeCell ref="BW215:BW217"/>
    <mergeCell ref="BX215:BX217"/>
    <mergeCell ref="CH215:CQ215"/>
    <mergeCell ref="BE216:BF216"/>
    <mergeCell ref="CH216:CQ216"/>
    <mergeCell ref="AX215:AY217"/>
    <mergeCell ref="AZ215:AZ217"/>
    <mergeCell ref="BA215:BC217"/>
    <mergeCell ref="BD215:BD217"/>
    <mergeCell ref="BE215:BF215"/>
    <mergeCell ref="BE221:BF221"/>
    <mergeCell ref="BS221:BU222"/>
    <mergeCell ref="BW221:BW223"/>
    <mergeCell ref="BE223:BF223"/>
    <mergeCell ref="BS223:BU223"/>
    <mergeCell ref="C221:D221"/>
    <mergeCell ref="F221:H221"/>
    <mergeCell ref="J221:K221"/>
    <mergeCell ref="AG221:AP221"/>
    <mergeCell ref="AR221:AT221"/>
    <mergeCell ref="AX221:AY223"/>
    <mergeCell ref="F223:H223"/>
    <mergeCell ref="J223:K223"/>
    <mergeCell ref="AG223:AP223"/>
    <mergeCell ref="AR223:AT223"/>
    <mergeCell ref="CH219:CQ219"/>
    <mergeCell ref="C220:D220"/>
    <mergeCell ref="F220:H220"/>
    <mergeCell ref="J220:K220"/>
    <mergeCell ref="AG220:AP220"/>
    <mergeCell ref="AR220:AT220"/>
    <mergeCell ref="BE220:BF220"/>
    <mergeCell ref="BS220:BU220"/>
    <mergeCell ref="CH220:CQ220"/>
    <mergeCell ref="C219:D219"/>
    <mergeCell ref="F219:H219"/>
    <mergeCell ref="J219:K219"/>
    <mergeCell ref="AG219:AP219"/>
    <mergeCell ref="AR219:AT219"/>
    <mergeCell ref="BE219:BF219"/>
    <mergeCell ref="BE224:BF224"/>
    <mergeCell ref="BS224:BU225"/>
    <mergeCell ref="BX224:BX226"/>
    <mergeCell ref="CH224:CQ224"/>
    <mergeCell ref="C225:D225"/>
    <mergeCell ref="F225:H225"/>
    <mergeCell ref="J225:K225"/>
    <mergeCell ref="AG225:AP225"/>
    <mergeCell ref="AR225:AT225"/>
    <mergeCell ref="CH223:CQ223"/>
    <mergeCell ref="C224:D224"/>
    <mergeCell ref="F224:H224"/>
    <mergeCell ref="J224:K224"/>
    <mergeCell ref="AG224:AP224"/>
    <mergeCell ref="AR224:AT224"/>
    <mergeCell ref="AX224:AY226"/>
    <mergeCell ref="AZ224:AZ226"/>
    <mergeCell ref="BA224:BC226"/>
    <mergeCell ref="BD224:BD226"/>
    <mergeCell ref="BX221:BX223"/>
    <mergeCell ref="CH221:CQ221"/>
    <mergeCell ref="C222:D222"/>
    <mergeCell ref="F222:H222"/>
    <mergeCell ref="J222:K222"/>
    <mergeCell ref="AG222:AP222"/>
    <mergeCell ref="AR222:AT222"/>
    <mergeCell ref="BE222:BF222"/>
    <mergeCell ref="CH222:CQ222"/>
    <mergeCell ref="C223:D223"/>
    <mergeCell ref="AZ221:AZ223"/>
    <mergeCell ref="BA221:BC223"/>
    <mergeCell ref="BD221:BD223"/>
    <mergeCell ref="AG227:AP227"/>
    <mergeCell ref="AR227:AT227"/>
    <mergeCell ref="C228:D228"/>
    <mergeCell ref="F228:H228"/>
    <mergeCell ref="J228:K228"/>
    <mergeCell ref="AG228:AP228"/>
    <mergeCell ref="AR228:AT228"/>
    <mergeCell ref="BE225:BF225"/>
    <mergeCell ref="CH225:CQ225"/>
    <mergeCell ref="C226:D226"/>
    <mergeCell ref="F226:H226"/>
    <mergeCell ref="J226:K226"/>
    <mergeCell ref="AG226:AP226"/>
    <mergeCell ref="AR226:AT226"/>
    <mergeCell ref="BE226:BF226"/>
    <mergeCell ref="BS226:BU226"/>
    <mergeCell ref="CH226:CQ226"/>
    <mergeCell ref="F227:H227"/>
    <mergeCell ref="J227:K227"/>
    <mergeCell ref="BC249:BF249"/>
    <mergeCell ref="E250:G250"/>
    <mergeCell ref="BC250:BF250"/>
    <mergeCell ref="CF246:CF247"/>
    <mergeCell ref="CG246:CG247"/>
    <mergeCell ref="U247:Z248"/>
    <mergeCell ref="BC248:BF248"/>
    <mergeCell ref="BS248:BU249"/>
    <mergeCell ref="C249:D250"/>
    <mergeCell ref="E249:G249"/>
    <mergeCell ref="U249:Z250"/>
    <mergeCell ref="BZ246:BZ247"/>
    <mergeCell ref="CA246:CA247"/>
    <mergeCell ref="CB246:CB247"/>
    <mergeCell ref="CC246:CC247"/>
    <mergeCell ref="CD246:CD247"/>
    <mergeCell ref="CE246:CE247"/>
    <mergeCell ref="BC246:BF247"/>
    <mergeCell ref="BG246:BR246"/>
    <mergeCell ref="BS246:BV247"/>
    <mergeCell ref="BW246:BW247"/>
    <mergeCell ref="BX246:BX247"/>
    <mergeCell ref="BY246:BY247"/>
    <mergeCell ref="H246:Z246"/>
    <mergeCell ref="M247:M248"/>
    <mergeCell ref="N247:N248"/>
    <mergeCell ref="O247:O248"/>
    <mergeCell ref="P247:P248"/>
    <mergeCell ref="E254:G254"/>
    <mergeCell ref="U254:X254"/>
    <mergeCell ref="Y254:Z254"/>
    <mergeCell ref="C255:D256"/>
    <mergeCell ref="E255:G255"/>
    <mergeCell ref="U255:Z260"/>
    <mergeCell ref="E258:G258"/>
    <mergeCell ref="U252:X252"/>
    <mergeCell ref="Y252:Z252"/>
    <mergeCell ref="BS252:BU252"/>
    <mergeCell ref="C253:D254"/>
    <mergeCell ref="E253:G253"/>
    <mergeCell ref="U253:X253"/>
    <mergeCell ref="Y253:Z253"/>
    <mergeCell ref="BS250:BU250"/>
    <mergeCell ref="C251:D252"/>
    <mergeCell ref="E251:G251"/>
    <mergeCell ref="U251:X251"/>
    <mergeCell ref="Y251:Z251"/>
    <mergeCell ref="BC251:BR252"/>
    <mergeCell ref="BS251:BU251"/>
    <mergeCell ref="E252:G252"/>
    <mergeCell ref="BE260:BF260"/>
    <mergeCell ref="BS260:BU261"/>
    <mergeCell ref="Y261:Z261"/>
    <mergeCell ref="E260:G260"/>
    <mergeCell ref="AX260:AY262"/>
    <mergeCell ref="AZ260:AZ262"/>
    <mergeCell ref="BA260:BC262"/>
    <mergeCell ref="BD260:BD262"/>
    <mergeCell ref="BD257:BD259"/>
    <mergeCell ref="BE257:BF257"/>
    <mergeCell ref="CH255:CQ256"/>
    <mergeCell ref="E256:G256"/>
    <mergeCell ref="C257:D258"/>
    <mergeCell ref="E257:G257"/>
    <mergeCell ref="AX257:AY259"/>
    <mergeCell ref="AZ257:AZ259"/>
    <mergeCell ref="BA257:BC259"/>
    <mergeCell ref="CB255:CB256"/>
    <mergeCell ref="CC255:CC256"/>
    <mergeCell ref="CD255:CD256"/>
    <mergeCell ref="CE255:CE256"/>
    <mergeCell ref="CF255:CF256"/>
    <mergeCell ref="CG255:CG256"/>
    <mergeCell ref="BS255:BV256"/>
    <mergeCell ref="BW255:BW256"/>
    <mergeCell ref="BX255:BX256"/>
    <mergeCell ref="BY255:BY256"/>
    <mergeCell ref="BZ255:BZ256"/>
    <mergeCell ref="CA255:CA256"/>
    <mergeCell ref="AX255:AY256"/>
    <mergeCell ref="AZ255:AZ256"/>
    <mergeCell ref="BA255:BC256"/>
    <mergeCell ref="BD255:BD256"/>
    <mergeCell ref="BE255:BF256"/>
    <mergeCell ref="BG255:BR255"/>
    <mergeCell ref="BE258:BF258"/>
    <mergeCell ref="CH258:CQ258"/>
    <mergeCell ref="C259:D260"/>
    <mergeCell ref="E259:G259"/>
    <mergeCell ref="BE259:BF259"/>
    <mergeCell ref="BS259:BU259"/>
    <mergeCell ref="CH259:CQ259"/>
    <mergeCell ref="BS257:BU258"/>
    <mergeCell ref="BW257:BW259"/>
    <mergeCell ref="BX257:BX259"/>
    <mergeCell ref="CH257:CQ257"/>
    <mergeCell ref="C263:D264"/>
    <mergeCell ref="E263:G263"/>
    <mergeCell ref="U263:Z270"/>
    <mergeCell ref="AX263:AY265"/>
    <mergeCell ref="C265:D266"/>
    <mergeCell ref="E270:G270"/>
    <mergeCell ref="BE261:BF261"/>
    <mergeCell ref="CH261:CQ261"/>
    <mergeCell ref="E262:G262"/>
    <mergeCell ref="U262:X262"/>
    <mergeCell ref="Y262:Z262"/>
    <mergeCell ref="BE262:BF262"/>
    <mergeCell ref="BS262:BU262"/>
    <mergeCell ref="CH262:CQ262"/>
    <mergeCell ref="BE268:BF268"/>
    <mergeCell ref="BS268:BU268"/>
    <mergeCell ref="CH268:CQ268"/>
    <mergeCell ref="C269:D270"/>
    <mergeCell ref="E269:G269"/>
    <mergeCell ref="AX269:AY271"/>
    <mergeCell ref="AZ269:AZ271"/>
    <mergeCell ref="BA269:BC271"/>
    <mergeCell ref="BX266:BX268"/>
    <mergeCell ref="CH266:CQ266"/>
    <mergeCell ref="C267:D268"/>
    <mergeCell ref="E267:G267"/>
    <mergeCell ref="BW260:BW262"/>
    <mergeCell ref="BX260:BX262"/>
    <mergeCell ref="CH260:CQ260"/>
    <mergeCell ref="C261:D262"/>
    <mergeCell ref="E261:G261"/>
    <mergeCell ref="U261:X261"/>
    <mergeCell ref="BE267:BF267"/>
    <mergeCell ref="CH267:CQ267"/>
    <mergeCell ref="E268:G268"/>
    <mergeCell ref="CH265:CQ265"/>
    <mergeCell ref="E266:G266"/>
    <mergeCell ref="AX266:AY268"/>
    <mergeCell ref="AZ266:AZ268"/>
    <mergeCell ref="BA266:BC268"/>
    <mergeCell ref="BD266:BD268"/>
    <mergeCell ref="BE266:BF266"/>
    <mergeCell ref="BS266:BU267"/>
    <mergeCell ref="BW266:BW268"/>
    <mergeCell ref="BX263:BX265"/>
    <mergeCell ref="CH263:CQ263"/>
    <mergeCell ref="E264:G264"/>
    <mergeCell ref="BE264:BF264"/>
    <mergeCell ref="CH264:CQ264"/>
    <mergeCell ref="E265:G265"/>
    <mergeCell ref="BE265:BF265"/>
    <mergeCell ref="AZ263:AZ265"/>
    <mergeCell ref="BA263:BC265"/>
    <mergeCell ref="BD263:BD265"/>
    <mergeCell ref="BE263:BF263"/>
    <mergeCell ref="BS263:BU264"/>
    <mergeCell ref="BW263:BW265"/>
    <mergeCell ref="BS265:BU265"/>
    <mergeCell ref="CH271:CQ271"/>
    <mergeCell ref="E272:G272"/>
    <mergeCell ref="U272:X272"/>
    <mergeCell ref="Y272:Z272"/>
    <mergeCell ref="AX272:AY274"/>
    <mergeCell ref="AZ272:AZ274"/>
    <mergeCell ref="BA272:BC274"/>
    <mergeCell ref="BD272:BD274"/>
    <mergeCell ref="BE272:BF272"/>
    <mergeCell ref="C271:D272"/>
    <mergeCell ref="E271:G271"/>
    <mergeCell ref="U271:X271"/>
    <mergeCell ref="Y271:Z271"/>
    <mergeCell ref="BD269:BD271"/>
    <mergeCell ref="BE269:BF269"/>
    <mergeCell ref="BS269:BU270"/>
    <mergeCell ref="BW269:BW271"/>
    <mergeCell ref="BX269:BX271"/>
    <mergeCell ref="CH269:CQ269"/>
    <mergeCell ref="BE270:BF270"/>
    <mergeCell ref="CH270:CQ270"/>
    <mergeCell ref="BE271:BF271"/>
    <mergeCell ref="BS271:BU271"/>
    <mergeCell ref="C277:D278"/>
    <mergeCell ref="E277:E278"/>
    <mergeCell ref="F277:H278"/>
    <mergeCell ref="I277:I278"/>
    <mergeCell ref="J277:K278"/>
    <mergeCell ref="AX275:AY277"/>
    <mergeCell ref="AZ275:AZ277"/>
    <mergeCell ref="BA275:BC277"/>
    <mergeCell ref="BD275:BD277"/>
    <mergeCell ref="BE275:BF275"/>
    <mergeCell ref="BS275:BU276"/>
    <mergeCell ref="BS277:BU277"/>
    <mergeCell ref="BS272:BU273"/>
    <mergeCell ref="BW272:BW274"/>
    <mergeCell ref="BX272:BX274"/>
    <mergeCell ref="CH272:CQ272"/>
    <mergeCell ref="BE273:BF273"/>
    <mergeCell ref="CH273:CQ273"/>
    <mergeCell ref="BE274:BF274"/>
    <mergeCell ref="BS274:BU274"/>
    <mergeCell ref="CH274:CQ274"/>
    <mergeCell ref="CH277:CQ277"/>
    <mergeCell ref="AX278:AY280"/>
    <mergeCell ref="AZ278:AZ280"/>
    <mergeCell ref="BA278:BC280"/>
    <mergeCell ref="BD278:BD280"/>
    <mergeCell ref="BE278:BF278"/>
    <mergeCell ref="BS278:BU279"/>
    <mergeCell ref="BW278:BW280"/>
    <mergeCell ref="BX278:BX280"/>
    <mergeCell ref="CH278:CQ278"/>
    <mergeCell ref="AC277:AC278"/>
    <mergeCell ref="CH279:CQ279"/>
    <mergeCell ref="C280:D280"/>
    <mergeCell ref="F280:H280"/>
    <mergeCell ref="J280:K280"/>
    <mergeCell ref="AG280:AP280"/>
    <mergeCell ref="AR280:AT280"/>
    <mergeCell ref="BE280:BF280"/>
    <mergeCell ref="BS280:BU280"/>
    <mergeCell ref="CH280:CQ280"/>
    <mergeCell ref="C279:D279"/>
    <mergeCell ref="F279:H279"/>
    <mergeCell ref="J279:K279"/>
    <mergeCell ref="AG279:AP279"/>
    <mergeCell ref="AR279:AT279"/>
    <mergeCell ref="BE279:BF279"/>
    <mergeCell ref="CH283:CQ283"/>
    <mergeCell ref="AD277:AD278"/>
    <mergeCell ref="AE277:AE278"/>
    <mergeCell ref="AF277:AF278"/>
    <mergeCell ref="AG277:AP278"/>
    <mergeCell ref="BE277:BF277"/>
    <mergeCell ref="L277:W277"/>
    <mergeCell ref="X277:X278"/>
    <mergeCell ref="Y277:Y278"/>
    <mergeCell ref="Z277:Z278"/>
    <mergeCell ref="AA277:AA278"/>
    <mergeCell ref="AB277:AB278"/>
    <mergeCell ref="BW275:BW277"/>
    <mergeCell ref="BX275:BX277"/>
    <mergeCell ref="CH275:CQ275"/>
    <mergeCell ref="BE276:BF276"/>
    <mergeCell ref="CH276:CQ276"/>
    <mergeCell ref="BX281:BX283"/>
    <mergeCell ref="CH281:CQ281"/>
    <mergeCell ref="C282:D282"/>
    <mergeCell ref="F282:H282"/>
    <mergeCell ref="J282:K282"/>
    <mergeCell ref="AG282:AP282"/>
    <mergeCell ref="AR282:AT282"/>
    <mergeCell ref="BE282:BF282"/>
    <mergeCell ref="CH282:CQ282"/>
    <mergeCell ref="C283:D283"/>
    <mergeCell ref="AZ281:AZ283"/>
    <mergeCell ref="BA281:BC283"/>
    <mergeCell ref="BD281:BD283"/>
    <mergeCell ref="BE281:BF281"/>
    <mergeCell ref="BS281:BU282"/>
    <mergeCell ref="BW281:BW283"/>
    <mergeCell ref="BE283:BF283"/>
    <mergeCell ref="BS283:BU283"/>
    <mergeCell ref="C281:D281"/>
    <mergeCell ref="F281:H281"/>
    <mergeCell ref="J281:K281"/>
    <mergeCell ref="AG281:AP281"/>
    <mergeCell ref="F283:H283"/>
    <mergeCell ref="J283:K283"/>
    <mergeCell ref="AG283:AP283"/>
    <mergeCell ref="AR283:AT283"/>
    <mergeCell ref="AR281:AT281"/>
    <mergeCell ref="AX281:AY283"/>
    <mergeCell ref="CH285:CQ285"/>
    <mergeCell ref="C286:D286"/>
    <mergeCell ref="F286:H286"/>
    <mergeCell ref="J286:K286"/>
    <mergeCell ref="AG286:AP286"/>
    <mergeCell ref="AR286:AT286"/>
    <mergeCell ref="BE286:BF286"/>
    <mergeCell ref="BS286:BU286"/>
    <mergeCell ref="CH286:CQ286"/>
    <mergeCell ref="BE284:BF284"/>
    <mergeCell ref="BS284:BU285"/>
    <mergeCell ref="BX284:BX286"/>
    <mergeCell ref="CH284:CQ284"/>
    <mergeCell ref="C285:D285"/>
    <mergeCell ref="F285:H285"/>
    <mergeCell ref="J285:K285"/>
    <mergeCell ref="AG285:AP285"/>
    <mergeCell ref="AR285:AT285"/>
    <mergeCell ref="C284:D284"/>
    <mergeCell ref="F284:H284"/>
    <mergeCell ref="J284:K284"/>
    <mergeCell ref="AG284:AP284"/>
    <mergeCell ref="AR284:AT284"/>
    <mergeCell ref="AX284:AY286"/>
    <mergeCell ref="AZ284:AZ286"/>
    <mergeCell ref="BA284:BC286"/>
    <mergeCell ref="BD284:BD286"/>
    <mergeCell ref="BE285:BF285"/>
    <mergeCell ref="BY306:BY307"/>
    <mergeCell ref="C303:D304"/>
    <mergeCell ref="E303:F304"/>
    <mergeCell ref="H306:Z306"/>
    <mergeCell ref="M307:M308"/>
    <mergeCell ref="N307:N308"/>
    <mergeCell ref="O307:O308"/>
    <mergeCell ref="P307:P308"/>
    <mergeCell ref="C287:D287"/>
    <mergeCell ref="F287:H287"/>
    <mergeCell ref="J287:K287"/>
    <mergeCell ref="AG287:AP287"/>
    <mergeCell ref="AR287:AT287"/>
    <mergeCell ref="C288:D288"/>
    <mergeCell ref="F288:H288"/>
    <mergeCell ref="J288:K288"/>
    <mergeCell ref="AG288:AP288"/>
    <mergeCell ref="AR288:AT288"/>
    <mergeCell ref="BS310:BU310"/>
    <mergeCell ref="C311:D312"/>
    <mergeCell ref="E311:G311"/>
    <mergeCell ref="U311:X311"/>
    <mergeCell ref="Y311:Z311"/>
    <mergeCell ref="BC311:BR312"/>
    <mergeCell ref="BS311:BU311"/>
    <mergeCell ref="E312:G312"/>
    <mergeCell ref="BE320:BF320"/>
    <mergeCell ref="BS320:BU321"/>
    <mergeCell ref="BC309:BF309"/>
    <mergeCell ref="E310:G310"/>
    <mergeCell ref="BC310:BF310"/>
    <mergeCell ref="CF306:CF307"/>
    <mergeCell ref="CG306:CG307"/>
    <mergeCell ref="U307:Z308"/>
    <mergeCell ref="BC308:BF308"/>
    <mergeCell ref="BS308:BU309"/>
    <mergeCell ref="C309:D310"/>
    <mergeCell ref="E309:G309"/>
    <mergeCell ref="U309:Z310"/>
    <mergeCell ref="BZ306:BZ307"/>
    <mergeCell ref="CA306:CA307"/>
    <mergeCell ref="CB306:CB307"/>
    <mergeCell ref="CC306:CC307"/>
    <mergeCell ref="CD306:CD307"/>
    <mergeCell ref="CE306:CE307"/>
    <mergeCell ref="BC306:BF307"/>
    <mergeCell ref="BG306:BR306"/>
    <mergeCell ref="BS306:BV307"/>
    <mergeCell ref="BW306:BW307"/>
    <mergeCell ref="BX306:BX307"/>
    <mergeCell ref="AZ315:AZ316"/>
    <mergeCell ref="BA315:BC316"/>
    <mergeCell ref="BD315:BD316"/>
    <mergeCell ref="BE315:BF316"/>
    <mergeCell ref="BG315:BR315"/>
    <mergeCell ref="U314:X314"/>
    <mergeCell ref="Y314:Z314"/>
    <mergeCell ref="C315:D316"/>
    <mergeCell ref="E315:G315"/>
    <mergeCell ref="U315:Z320"/>
    <mergeCell ref="E318:G318"/>
    <mergeCell ref="U312:X312"/>
    <mergeCell ref="Y312:Z312"/>
    <mergeCell ref="BS312:BU312"/>
    <mergeCell ref="C313:D314"/>
    <mergeCell ref="E313:G313"/>
    <mergeCell ref="U313:X313"/>
    <mergeCell ref="Y313:Z313"/>
    <mergeCell ref="BD320:BD322"/>
    <mergeCell ref="BE318:BF318"/>
    <mergeCell ref="CH318:CQ318"/>
    <mergeCell ref="C319:D320"/>
    <mergeCell ref="E319:G319"/>
    <mergeCell ref="BE319:BF319"/>
    <mergeCell ref="BS319:BU319"/>
    <mergeCell ref="CH319:CQ319"/>
    <mergeCell ref="BD317:BD319"/>
    <mergeCell ref="BE317:BF317"/>
    <mergeCell ref="BS317:BU318"/>
    <mergeCell ref="BW317:BW319"/>
    <mergeCell ref="BX317:BX319"/>
    <mergeCell ref="CH317:CQ317"/>
    <mergeCell ref="CH315:CQ316"/>
    <mergeCell ref="E316:G316"/>
    <mergeCell ref="C317:D318"/>
    <mergeCell ref="E317:G317"/>
    <mergeCell ref="AX317:AY319"/>
    <mergeCell ref="AZ317:AZ319"/>
    <mergeCell ref="BA317:BC319"/>
    <mergeCell ref="CB315:CB316"/>
    <mergeCell ref="CC315:CC316"/>
    <mergeCell ref="CD315:CD316"/>
    <mergeCell ref="CE315:CE316"/>
    <mergeCell ref="CF315:CF316"/>
    <mergeCell ref="CG315:CG316"/>
    <mergeCell ref="BS315:BV316"/>
    <mergeCell ref="BW315:BW316"/>
    <mergeCell ref="BX315:BX316"/>
    <mergeCell ref="BY315:BY316"/>
    <mergeCell ref="BZ315:BZ316"/>
    <mergeCell ref="CA315:CA316"/>
    <mergeCell ref="AX315:AY316"/>
    <mergeCell ref="AZ323:AZ325"/>
    <mergeCell ref="BA323:BC325"/>
    <mergeCell ref="BD323:BD325"/>
    <mergeCell ref="BE323:BF323"/>
    <mergeCell ref="BS323:BU324"/>
    <mergeCell ref="BW323:BW325"/>
    <mergeCell ref="BS325:BU325"/>
    <mergeCell ref="C323:D324"/>
    <mergeCell ref="E323:G323"/>
    <mergeCell ref="U323:Z330"/>
    <mergeCell ref="AX323:AY325"/>
    <mergeCell ref="C325:D326"/>
    <mergeCell ref="E330:G330"/>
    <mergeCell ref="BE321:BF321"/>
    <mergeCell ref="CH321:CQ321"/>
    <mergeCell ref="E322:G322"/>
    <mergeCell ref="U322:X322"/>
    <mergeCell ref="Y322:Z322"/>
    <mergeCell ref="BE322:BF322"/>
    <mergeCell ref="BS322:BU322"/>
    <mergeCell ref="CH322:CQ322"/>
    <mergeCell ref="BW320:BW322"/>
    <mergeCell ref="BX320:BX322"/>
    <mergeCell ref="CH320:CQ320"/>
    <mergeCell ref="C321:D322"/>
    <mergeCell ref="E321:G321"/>
    <mergeCell ref="U321:X321"/>
    <mergeCell ref="Y321:Z321"/>
    <mergeCell ref="E320:G320"/>
    <mergeCell ref="AX320:AY322"/>
    <mergeCell ref="AZ320:AZ322"/>
    <mergeCell ref="BA320:BC322"/>
    <mergeCell ref="BS331:BU331"/>
    <mergeCell ref="BE328:BF328"/>
    <mergeCell ref="BS328:BU328"/>
    <mergeCell ref="CH328:CQ328"/>
    <mergeCell ref="C329:D330"/>
    <mergeCell ref="E329:G329"/>
    <mergeCell ref="AX329:AY331"/>
    <mergeCell ref="AZ329:AZ331"/>
    <mergeCell ref="BA329:BC331"/>
    <mergeCell ref="BX326:BX328"/>
    <mergeCell ref="CH326:CQ326"/>
    <mergeCell ref="C327:D328"/>
    <mergeCell ref="E327:G327"/>
    <mergeCell ref="BE327:BF327"/>
    <mergeCell ref="CH327:CQ327"/>
    <mergeCell ref="E328:G328"/>
    <mergeCell ref="CH325:CQ325"/>
    <mergeCell ref="E326:G326"/>
    <mergeCell ref="AX326:AY328"/>
    <mergeCell ref="AZ326:AZ328"/>
    <mergeCell ref="BA326:BC328"/>
    <mergeCell ref="BD326:BD328"/>
    <mergeCell ref="BE326:BF326"/>
    <mergeCell ref="BS326:BU327"/>
    <mergeCell ref="BW326:BW328"/>
    <mergeCell ref="BX323:BX325"/>
    <mergeCell ref="CH323:CQ323"/>
    <mergeCell ref="E324:G324"/>
    <mergeCell ref="BE324:BF324"/>
    <mergeCell ref="CH324:CQ324"/>
    <mergeCell ref="E325:G325"/>
    <mergeCell ref="BE325:BF325"/>
    <mergeCell ref="BS335:BU336"/>
    <mergeCell ref="BS337:BU337"/>
    <mergeCell ref="BS332:BU333"/>
    <mergeCell ref="BW332:BW334"/>
    <mergeCell ref="BX332:BX334"/>
    <mergeCell ref="CH332:CQ332"/>
    <mergeCell ref="BE333:BF333"/>
    <mergeCell ref="CH333:CQ333"/>
    <mergeCell ref="BE334:BF334"/>
    <mergeCell ref="BS334:BU334"/>
    <mergeCell ref="CH334:CQ334"/>
    <mergeCell ref="CH331:CQ331"/>
    <mergeCell ref="E332:G332"/>
    <mergeCell ref="U332:X332"/>
    <mergeCell ref="Y332:Z332"/>
    <mergeCell ref="AX332:AY334"/>
    <mergeCell ref="AZ332:AZ334"/>
    <mergeCell ref="BA332:BC334"/>
    <mergeCell ref="BD332:BD334"/>
    <mergeCell ref="BE332:BF332"/>
    <mergeCell ref="E331:G331"/>
    <mergeCell ref="U331:X331"/>
    <mergeCell ref="Y331:Z331"/>
    <mergeCell ref="BD329:BD331"/>
    <mergeCell ref="BE329:BF329"/>
    <mergeCell ref="BS329:BU330"/>
    <mergeCell ref="BW329:BW331"/>
    <mergeCell ref="BX329:BX331"/>
    <mergeCell ref="CH329:CQ329"/>
    <mergeCell ref="BE330:BF330"/>
    <mergeCell ref="CH330:CQ330"/>
    <mergeCell ref="BE331:BF331"/>
    <mergeCell ref="CH337:CQ337"/>
    <mergeCell ref="AX338:AY340"/>
    <mergeCell ref="AZ338:AZ340"/>
    <mergeCell ref="BA338:BC340"/>
    <mergeCell ref="BD338:BD340"/>
    <mergeCell ref="BE338:BF338"/>
    <mergeCell ref="BS338:BU339"/>
    <mergeCell ref="BW338:BW340"/>
    <mergeCell ref="BX338:BX340"/>
    <mergeCell ref="CH338:CQ338"/>
    <mergeCell ref="AC337:AC338"/>
    <mergeCell ref="AD337:AD338"/>
    <mergeCell ref="AE337:AE338"/>
    <mergeCell ref="AF337:AF338"/>
    <mergeCell ref="AG337:AP338"/>
    <mergeCell ref="BE337:BF337"/>
    <mergeCell ref="L337:W337"/>
    <mergeCell ref="X337:X338"/>
    <mergeCell ref="Y337:Y338"/>
    <mergeCell ref="Z337:Z338"/>
    <mergeCell ref="AA337:AA338"/>
    <mergeCell ref="AB337:AB338"/>
    <mergeCell ref="BW335:BW337"/>
    <mergeCell ref="BX335:BX337"/>
    <mergeCell ref="CH335:CQ335"/>
    <mergeCell ref="BE336:BF336"/>
    <mergeCell ref="CH336:CQ336"/>
    <mergeCell ref="AX335:AY337"/>
    <mergeCell ref="AZ335:AZ337"/>
    <mergeCell ref="BA335:BC337"/>
    <mergeCell ref="BD335:BD337"/>
    <mergeCell ref="BE335:BF335"/>
    <mergeCell ref="BE341:BF341"/>
    <mergeCell ref="BS341:BU342"/>
    <mergeCell ref="BW341:BW343"/>
    <mergeCell ref="BE343:BF343"/>
    <mergeCell ref="BS343:BU343"/>
    <mergeCell ref="C341:D341"/>
    <mergeCell ref="F341:H341"/>
    <mergeCell ref="J341:K341"/>
    <mergeCell ref="AG341:AP341"/>
    <mergeCell ref="AR341:AT341"/>
    <mergeCell ref="AX341:AY343"/>
    <mergeCell ref="F343:H343"/>
    <mergeCell ref="J343:K343"/>
    <mergeCell ref="AG343:AP343"/>
    <mergeCell ref="AR343:AT343"/>
    <mergeCell ref="CH339:CQ339"/>
    <mergeCell ref="C340:D340"/>
    <mergeCell ref="F340:H340"/>
    <mergeCell ref="J340:K340"/>
    <mergeCell ref="AG340:AP340"/>
    <mergeCell ref="AR340:AT340"/>
    <mergeCell ref="BE340:BF340"/>
    <mergeCell ref="BS340:BU340"/>
    <mergeCell ref="CH340:CQ340"/>
    <mergeCell ref="C339:D339"/>
    <mergeCell ref="F339:H339"/>
    <mergeCell ref="J339:K339"/>
    <mergeCell ref="AG339:AP339"/>
    <mergeCell ref="AR339:AT339"/>
    <mergeCell ref="BE339:BF339"/>
    <mergeCell ref="BE344:BF344"/>
    <mergeCell ref="BS344:BU345"/>
    <mergeCell ref="BX344:BX346"/>
    <mergeCell ref="CH344:CQ344"/>
    <mergeCell ref="C345:D345"/>
    <mergeCell ref="F345:H345"/>
    <mergeCell ref="J345:K345"/>
    <mergeCell ref="AG345:AP345"/>
    <mergeCell ref="AR345:AT345"/>
    <mergeCell ref="CH343:CQ343"/>
    <mergeCell ref="C344:D344"/>
    <mergeCell ref="F344:H344"/>
    <mergeCell ref="J344:K344"/>
    <mergeCell ref="AG344:AP344"/>
    <mergeCell ref="AR344:AT344"/>
    <mergeCell ref="AX344:AY346"/>
    <mergeCell ref="AZ344:AZ346"/>
    <mergeCell ref="BA344:BC346"/>
    <mergeCell ref="BD344:BD346"/>
    <mergeCell ref="BX341:BX343"/>
    <mergeCell ref="CH341:CQ341"/>
    <mergeCell ref="C342:D342"/>
    <mergeCell ref="F342:H342"/>
    <mergeCell ref="J342:K342"/>
    <mergeCell ref="AG342:AP342"/>
    <mergeCell ref="AR342:AT342"/>
    <mergeCell ref="BE342:BF342"/>
    <mergeCell ref="CH342:CQ342"/>
    <mergeCell ref="C343:D343"/>
    <mergeCell ref="AZ341:AZ343"/>
    <mergeCell ref="BA341:BC343"/>
    <mergeCell ref="BD341:BD343"/>
    <mergeCell ref="AG347:AP347"/>
    <mergeCell ref="AR347:AT347"/>
    <mergeCell ref="C348:D348"/>
    <mergeCell ref="F348:H348"/>
    <mergeCell ref="J348:K348"/>
    <mergeCell ref="AG348:AP348"/>
    <mergeCell ref="AR348:AT348"/>
    <mergeCell ref="BE345:BF345"/>
    <mergeCell ref="CH345:CQ345"/>
    <mergeCell ref="C346:D346"/>
    <mergeCell ref="F346:H346"/>
    <mergeCell ref="J346:K346"/>
    <mergeCell ref="AG346:AP346"/>
    <mergeCell ref="AR346:AT346"/>
    <mergeCell ref="BE346:BF346"/>
    <mergeCell ref="BS346:BU346"/>
    <mergeCell ref="CH346:CQ346"/>
    <mergeCell ref="BC369:BF369"/>
    <mergeCell ref="E370:G370"/>
    <mergeCell ref="BC370:BF370"/>
    <mergeCell ref="CF366:CF367"/>
    <mergeCell ref="CG366:CG367"/>
    <mergeCell ref="U367:Z368"/>
    <mergeCell ref="BC368:BF368"/>
    <mergeCell ref="BS368:BU369"/>
    <mergeCell ref="C369:D370"/>
    <mergeCell ref="E369:G369"/>
    <mergeCell ref="U369:Z370"/>
    <mergeCell ref="BZ366:BZ367"/>
    <mergeCell ref="CA366:CA367"/>
    <mergeCell ref="CB366:CB367"/>
    <mergeCell ref="CC366:CC367"/>
    <mergeCell ref="CD366:CD367"/>
    <mergeCell ref="CE366:CE367"/>
    <mergeCell ref="BC366:BF367"/>
    <mergeCell ref="BG366:BR366"/>
    <mergeCell ref="BS366:BV367"/>
    <mergeCell ref="BW366:BW367"/>
    <mergeCell ref="BX366:BX367"/>
    <mergeCell ref="BY366:BY367"/>
    <mergeCell ref="H366:Z366"/>
    <mergeCell ref="M367:M368"/>
    <mergeCell ref="N367:N368"/>
    <mergeCell ref="O367:O368"/>
    <mergeCell ref="P367:P368"/>
    <mergeCell ref="E374:G374"/>
    <mergeCell ref="U374:X374"/>
    <mergeCell ref="Y374:Z374"/>
    <mergeCell ref="C375:D376"/>
    <mergeCell ref="E375:G375"/>
    <mergeCell ref="U375:Z380"/>
    <mergeCell ref="E378:G378"/>
    <mergeCell ref="U372:X372"/>
    <mergeCell ref="Y372:Z372"/>
    <mergeCell ref="BS372:BU372"/>
    <mergeCell ref="C373:D374"/>
    <mergeCell ref="E373:G373"/>
    <mergeCell ref="U373:X373"/>
    <mergeCell ref="Y373:Z373"/>
    <mergeCell ref="BS370:BU370"/>
    <mergeCell ref="C371:D372"/>
    <mergeCell ref="E371:G371"/>
    <mergeCell ref="U371:X371"/>
    <mergeCell ref="Y371:Z371"/>
    <mergeCell ref="BC371:BR372"/>
    <mergeCell ref="BS371:BU371"/>
    <mergeCell ref="E372:G372"/>
    <mergeCell ref="BE380:BF380"/>
    <mergeCell ref="BS380:BU381"/>
    <mergeCell ref="Y381:Z381"/>
    <mergeCell ref="E380:G380"/>
    <mergeCell ref="AX380:AY382"/>
    <mergeCell ref="AZ380:AZ382"/>
    <mergeCell ref="BA380:BC382"/>
    <mergeCell ref="BD380:BD382"/>
    <mergeCell ref="BD377:BD379"/>
    <mergeCell ref="BE377:BF377"/>
    <mergeCell ref="CH375:CQ376"/>
    <mergeCell ref="E376:G376"/>
    <mergeCell ref="C377:D378"/>
    <mergeCell ref="E377:G377"/>
    <mergeCell ref="AX377:AY379"/>
    <mergeCell ref="AZ377:AZ379"/>
    <mergeCell ref="BA377:BC379"/>
    <mergeCell ref="CB375:CB376"/>
    <mergeCell ref="CC375:CC376"/>
    <mergeCell ref="CD375:CD376"/>
    <mergeCell ref="CE375:CE376"/>
    <mergeCell ref="CF375:CF376"/>
    <mergeCell ref="CG375:CG376"/>
    <mergeCell ref="BS375:BV376"/>
    <mergeCell ref="BW375:BW376"/>
    <mergeCell ref="BX375:BX376"/>
    <mergeCell ref="BY375:BY376"/>
    <mergeCell ref="BZ375:BZ376"/>
    <mergeCell ref="CA375:CA376"/>
    <mergeCell ref="AX375:AY376"/>
    <mergeCell ref="AZ375:AZ376"/>
    <mergeCell ref="BA375:BC376"/>
    <mergeCell ref="BD375:BD376"/>
    <mergeCell ref="BE375:BF376"/>
    <mergeCell ref="BG375:BR375"/>
    <mergeCell ref="BE378:BF378"/>
    <mergeCell ref="CH378:CQ378"/>
    <mergeCell ref="C379:D380"/>
    <mergeCell ref="E379:G379"/>
    <mergeCell ref="BE379:BF379"/>
    <mergeCell ref="BS379:BU379"/>
    <mergeCell ref="CH379:CQ379"/>
    <mergeCell ref="BS377:BU378"/>
    <mergeCell ref="BW377:BW379"/>
    <mergeCell ref="BX377:BX379"/>
    <mergeCell ref="CH377:CQ377"/>
    <mergeCell ref="C383:D384"/>
    <mergeCell ref="E383:G383"/>
    <mergeCell ref="U383:Z390"/>
    <mergeCell ref="AX383:AY385"/>
    <mergeCell ref="C385:D386"/>
    <mergeCell ref="E390:G390"/>
    <mergeCell ref="BE381:BF381"/>
    <mergeCell ref="CH381:CQ381"/>
    <mergeCell ref="E382:G382"/>
    <mergeCell ref="U382:X382"/>
    <mergeCell ref="Y382:Z382"/>
    <mergeCell ref="BE382:BF382"/>
    <mergeCell ref="BS382:BU382"/>
    <mergeCell ref="CH382:CQ382"/>
    <mergeCell ref="BE388:BF388"/>
    <mergeCell ref="BS388:BU388"/>
    <mergeCell ref="CH388:CQ388"/>
    <mergeCell ref="C389:D390"/>
    <mergeCell ref="E389:G389"/>
    <mergeCell ref="AX389:AY391"/>
    <mergeCell ref="AZ389:AZ391"/>
    <mergeCell ref="BA389:BC391"/>
    <mergeCell ref="BX386:BX388"/>
    <mergeCell ref="CH386:CQ386"/>
    <mergeCell ref="C387:D388"/>
    <mergeCell ref="E387:G387"/>
    <mergeCell ref="BW380:BW382"/>
    <mergeCell ref="BX380:BX382"/>
    <mergeCell ref="CH380:CQ380"/>
    <mergeCell ref="C381:D382"/>
    <mergeCell ref="E381:G381"/>
    <mergeCell ref="U381:X381"/>
    <mergeCell ref="BE387:BF387"/>
    <mergeCell ref="CH387:CQ387"/>
    <mergeCell ref="E388:G388"/>
    <mergeCell ref="CH385:CQ385"/>
    <mergeCell ref="E386:G386"/>
    <mergeCell ref="AX386:AY388"/>
    <mergeCell ref="AZ386:AZ388"/>
    <mergeCell ref="BA386:BC388"/>
    <mergeCell ref="BD386:BD388"/>
    <mergeCell ref="BE386:BF386"/>
    <mergeCell ref="BS386:BU387"/>
    <mergeCell ref="BW386:BW388"/>
    <mergeCell ref="BX383:BX385"/>
    <mergeCell ref="CH383:CQ383"/>
    <mergeCell ref="E384:G384"/>
    <mergeCell ref="BE384:BF384"/>
    <mergeCell ref="CH384:CQ384"/>
    <mergeCell ref="E385:G385"/>
    <mergeCell ref="BE385:BF385"/>
    <mergeCell ref="AZ383:AZ385"/>
    <mergeCell ref="BA383:BC385"/>
    <mergeCell ref="BD383:BD385"/>
    <mergeCell ref="BE383:BF383"/>
    <mergeCell ref="BS383:BU384"/>
    <mergeCell ref="BW383:BW385"/>
    <mergeCell ref="BS385:BU385"/>
    <mergeCell ref="CH391:CQ391"/>
    <mergeCell ref="E392:G392"/>
    <mergeCell ref="U392:X392"/>
    <mergeCell ref="Y392:Z392"/>
    <mergeCell ref="AX392:AY394"/>
    <mergeCell ref="AZ392:AZ394"/>
    <mergeCell ref="BA392:BC394"/>
    <mergeCell ref="BD392:BD394"/>
    <mergeCell ref="BE392:BF392"/>
    <mergeCell ref="C391:D392"/>
    <mergeCell ref="E391:G391"/>
    <mergeCell ref="U391:X391"/>
    <mergeCell ref="Y391:Z391"/>
    <mergeCell ref="BD389:BD391"/>
    <mergeCell ref="BE389:BF389"/>
    <mergeCell ref="BS389:BU390"/>
    <mergeCell ref="BW389:BW391"/>
    <mergeCell ref="BX389:BX391"/>
    <mergeCell ref="CH389:CQ389"/>
    <mergeCell ref="BE390:BF390"/>
    <mergeCell ref="CH390:CQ390"/>
    <mergeCell ref="BE391:BF391"/>
    <mergeCell ref="BS391:BU391"/>
    <mergeCell ref="E397:E398"/>
    <mergeCell ref="F397:H398"/>
    <mergeCell ref="I397:I398"/>
    <mergeCell ref="J397:K398"/>
    <mergeCell ref="AX395:AY397"/>
    <mergeCell ref="AZ395:AZ397"/>
    <mergeCell ref="BA395:BC397"/>
    <mergeCell ref="BD395:BD397"/>
    <mergeCell ref="BE395:BF395"/>
    <mergeCell ref="BS395:BU396"/>
    <mergeCell ref="BS397:BU397"/>
    <mergeCell ref="BS392:BU393"/>
    <mergeCell ref="BW392:BW394"/>
    <mergeCell ref="BX392:BX394"/>
    <mergeCell ref="CH392:CQ392"/>
    <mergeCell ref="BE393:BF393"/>
    <mergeCell ref="CH393:CQ393"/>
    <mergeCell ref="BE394:BF394"/>
    <mergeCell ref="BS394:BU394"/>
    <mergeCell ref="CH394:CQ394"/>
    <mergeCell ref="CH397:CQ397"/>
    <mergeCell ref="AX398:AY400"/>
    <mergeCell ref="AZ398:AZ400"/>
    <mergeCell ref="BA398:BC400"/>
    <mergeCell ref="BD398:BD400"/>
    <mergeCell ref="BE398:BF398"/>
    <mergeCell ref="BS398:BU399"/>
    <mergeCell ref="BW398:BW400"/>
    <mergeCell ref="BX398:BX400"/>
    <mergeCell ref="CH398:CQ398"/>
    <mergeCell ref="AC397:AC398"/>
    <mergeCell ref="CH399:CQ399"/>
    <mergeCell ref="C400:D400"/>
    <mergeCell ref="F400:H400"/>
    <mergeCell ref="J400:K400"/>
    <mergeCell ref="AG400:AP400"/>
    <mergeCell ref="AR400:AT400"/>
    <mergeCell ref="BE400:BF400"/>
    <mergeCell ref="BS400:BU400"/>
    <mergeCell ref="CH400:CQ400"/>
    <mergeCell ref="C399:D399"/>
    <mergeCell ref="F399:H399"/>
    <mergeCell ref="J399:K399"/>
    <mergeCell ref="AG399:AP399"/>
    <mergeCell ref="AR399:AT399"/>
    <mergeCell ref="BE399:BF399"/>
    <mergeCell ref="CH403:CQ403"/>
    <mergeCell ref="AD397:AD398"/>
    <mergeCell ref="AE397:AE398"/>
    <mergeCell ref="AF397:AF398"/>
    <mergeCell ref="AG397:AP398"/>
    <mergeCell ref="BE397:BF397"/>
    <mergeCell ref="L397:W397"/>
    <mergeCell ref="X397:X398"/>
    <mergeCell ref="Y397:Y398"/>
    <mergeCell ref="Z397:Z398"/>
    <mergeCell ref="AA397:AA398"/>
    <mergeCell ref="AB397:AB398"/>
    <mergeCell ref="BW395:BW397"/>
    <mergeCell ref="BX395:BX397"/>
    <mergeCell ref="CH395:CQ395"/>
    <mergeCell ref="BE396:BF396"/>
    <mergeCell ref="CH396:CQ396"/>
    <mergeCell ref="BX401:BX403"/>
    <mergeCell ref="CH401:CQ401"/>
    <mergeCell ref="C402:D402"/>
    <mergeCell ref="F402:H402"/>
    <mergeCell ref="J402:K402"/>
    <mergeCell ref="AG402:AP402"/>
    <mergeCell ref="AR402:AT402"/>
    <mergeCell ref="BE402:BF402"/>
    <mergeCell ref="CH402:CQ402"/>
    <mergeCell ref="C403:D403"/>
    <mergeCell ref="AZ401:AZ403"/>
    <mergeCell ref="BA401:BC403"/>
    <mergeCell ref="BD401:BD403"/>
    <mergeCell ref="BE401:BF401"/>
    <mergeCell ref="BS401:BU402"/>
    <mergeCell ref="BW401:BW403"/>
    <mergeCell ref="BE403:BF403"/>
    <mergeCell ref="BS403:BU403"/>
    <mergeCell ref="C401:D401"/>
    <mergeCell ref="F401:H401"/>
    <mergeCell ref="J401:K401"/>
    <mergeCell ref="AG401:AP401"/>
    <mergeCell ref="F403:H403"/>
    <mergeCell ref="J403:K403"/>
    <mergeCell ref="AG403:AP403"/>
    <mergeCell ref="AR403:AT403"/>
    <mergeCell ref="AR401:AT401"/>
    <mergeCell ref="AX401:AY403"/>
    <mergeCell ref="CH405:CQ405"/>
    <mergeCell ref="C406:D406"/>
    <mergeCell ref="F406:H406"/>
    <mergeCell ref="J406:K406"/>
    <mergeCell ref="AG406:AP406"/>
    <mergeCell ref="AR406:AT406"/>
    <mergeCell ref="BE406:BF406"/>
    <mergeCell ref="BS406:BU406"/>
    <mergeCell ref="CH406:CQ406"/>
    <mergeCell ref="BE404:BF404"/>
    <mergeCell ref="BS404:BU405"/>
    <mergeCell ref="BX404:BX406"/>
    <mergeCell ref="CH404:CQ404"/>
    <mergeCell ref="C405:D405"/>
    <mergeCell ref="F405:H405"/>
    <mergeCell ref="J405:K405"/>
    <mergeCell ref="AG405:AP405"/>
    <mergeCell ref="AR405:AT405"/>
    <mergeCell ref="C404:D404"/>
    <mergeCell ref="F404:H404"/>
    <mergeCell ref="J404:K404"/>
    <mergeCell ref="AG404:AP404"/>
    <mergeCell ref="AR404:AT404"/>
    <mergeCell ref="AX404:AY406"/>
    <mergeCell ref="AZ404:AZ406"/>
    <mergeCell ref="BA404:BC406"/>
    <mergeCell ref="BD404:BD406"/>
    <mergeCell ref="BE405:BF405"/>
    <mergeCell ref="BY426:BY427"/>
    <mergeCell ref="C423:D424"/>
    <mergeCell ref="E423:F424"/>
    <mergeCell ref="H426:Z426"/>
    <mergeCell ref="M427:M428"/>
    <mergeCell ref="N427:N428"/>
    <mergeCell ref="O427:O428"/>
    <mergeCell ref="P427:P428"/>
    <mergeCell ref="C407:D407"/>
    <mergeCell ref="F407:H407"/>
    <mergeCell ref="J407:K407"/>
    <mergeCell ref="AG407:AP407"/>
    <mergeCell ref="AR407:AT407"/>
    <mergeCell ref="C408:D408"/>
    <mergeCell ref="F408:H408"/>
    <mergeCell ref="J408:K408"/>
    <mergeCell ref="AG408:AP408"/>
    <mergeCell ref="AR408:AT408"/>
    <mergeCell ref="BS430:BU430"/>
    <mergeCell ref="C431:D432"/>
    <mergeCell ref="E431:G431"/>
    <mergeCell ref="U431:X431"/>
    <mergeCell ref="Y431:Z431"/>
    <mergeCell ref="BC431:BR432"/>
    <mergeCell ref="BS431:BU431"/>
    <mergeCell ref="E432:G432"/>
    <mergeCell ref="BE440:BF440"/>
    <mergeCell ref="BS440:BU441"/>
    <mergeCell ref="BC429:BF429"/>
    <mergeCell ref="E430:G430"/>
    <mergeCell ref="BC430:BF430"/>
    <mergeCell ref="CF426:CF427"/>
    <mergeCell ref="CG426:CG427"/>
    <mergeCell ref="U427:Z428"/>
    <mergeCell ref="BC428:BF428"/>
    <mergeCell ref="BS428:BU429"/>
    <mergeCell ref="C429:D430"/>
    <mergeCell ref="E429:G429"/>
    <mergeCell ref="U429:Z430"/>
    <mergeCell ref="BZ426:BZ427"/>
    <mergeCell ref="CA426:CA427"/>
    <mergeCell ref="CB426:CB427"/>
    <mergeCell ref="CC426:CC427"/>
    <mergeCell ref="CD426:CD427"/>
    <mergeCell ref="CE426:CE427"/>
    <mergeCell ref="BC426:BF427"/>
    <mergeCell ref="BG426:BR426"/>
    <mergeCell ref="BS426:BV427"/>
    <mergeCell ref="BW426:BW427"/>
    <mergeCell ref="BX426:BX427"/>
    <mergeCell ref="AZ435:AZ436"/>
    <mergeCell ref="BA435:BC436"/>
    <mergeCell ref="BD435:BD436"/>
    <mergeCell ref="BE435:BF436"/>
    <mergeCell ref="BG435:BR435"/>
    <mergeCell ref="U434:X434"/>
    <mergeCell ref="Y434:Z434"/>
    <mergeCell ref="C435:D436"/>
    <mergeCell ref="E435:G435"/>
    <mergeCell ref="U435:Z440"/>
    <mergeCell ref="E438:G438"/>
    <mergeCell ref="U432:X432"/>
    <mergeCell ref="Y432:Z432"/>
    <mergeCell ref="BS432:BU432"/>
    <mergeCell ref="C433:D434"/>
    <mergeCell ref="E433:G433"/>
    <mergeCell ref="U433:X433"/>
    <mergeCell ref="Y433:Z433"/>
    <mergeCell ref="BD440:BD442"/>
    <mergeCell ref="BE438:BF438"/>
    <mergeCell ref="E434:G434"/>
    <mergeCell ref="CH438:CQ438"/>
    <mergeCell ref="C439:D440"/>
    <mergeCell ref="E439:G439"/>
    <mergeCell ref="BE439:BF439"/>
    <mergeCell ref="BS439:BU439"/>
    <mergeCell ref="CH439:CQ439"/>
    <mergeCell ref="BD437:BD439"/>
    <mergeCell ref="BE437:BF437"/>
    <mergeCell ref="BS437:BU438"/>
    <mergeCell ref="BW437:BW439"/>
    <mergeCell ref="BX437:BX439"/>
    <mergeCell ref="CH437:CQ437"/>
    <mergeCell ref="CH435:CQ436"/>
    <mergeCell ref="E436:G436"/>
    <mergeCell ref="C437:D438"/>
    <mergeCell ref="E437:G437"/>
    <mergeCell ref="AX437:AY439"/>
    <mergeCell ref="AZ437:AZ439"/>
    <mergeCell ref="BA437:BC439"/>
    <mergeCell ref="CB435:CB436"/>
    <mergeCell ref="CC435:CC436"/>
    <mergeCell ref="CD435:CD436"/>
    <mergeCell ref="CE435:CE436"/>
    <mergeCell ref="CF435:CF436"/>
    <mergeCell ref="CG435:CG436"/>
    <mergeCell ref="BS435:BV436"/>
    <mergeCell ref="BW435:BW436"/>
    <mergeCell ref="BX435:BX436"/>
    <mergeCell ref="BY435:BY436"/>
    <mergeCell ref="BZ435:BZ436"/>
    <mergeCell ref="CA435:CA436"/>
    <mergeCell ref="AX435:AY436"/>
    <mergeCell ref="AZ443:AZ445"/>
    <mergeCell ref="BA443:BC445"/>
    <mergeCell ref="BD443:BD445"/>
    <mergeCell ref="BE443:BF443"/>
    <mergeCell ref="BS443:BU444"/>
    <mergeCell ref="BW443:BW445"/>
    <mergeCell ref="BS445:BU445"/>
    <mergeCell ref="C443:D444"/>
    <mergeCell ref="E443:G443"/>
    <mergeCell ref="U443:Z450"/>
    <mergeCell ref="AX443:AY445"/>
    <mergeCell ref="C445:D446"/>
    <mergeCell ref="E450:G450"/>
    <mergeCell ref="BE441:BF441"/>
    <mergeCell ref="CH441:CQ441"/>
    <mergeCell ref="E442:G442"/>
    <mergeCell ref="U442:X442"/>
    <mergeCell ref="Y442:Z442"/>
    <mergeCell ref="BE442:BF442"/>
    <mergeCell ref="BS442:BU442"/>
    <mergeCell ref="CH442:CQ442"/>
    <mergeCell ref="BW440:BW442"/>
    <mergeCell ref="BX440:BX442"/>
    <mergeCell ref="CH440:CQ440"/>
    <mergeCell ref="C441:D442"/>
    <mergeCell ref="E441:G441"/>
    <mergeCell ref="U441:X441"/>
    <mergeCell ref="Y441:Z441"/>
    <mergeCell ref="E440:G440"/>
    <mergeCell ref="AX440:AY442"/>
    <mergeCell ref="AZ440:AZ442"/>
    <mergeCell ref="BA440:BC442"/>
    <mergeCell ref="BS451:BU451"/>
    <mergeCell ref="BE448:BF448"/>
    <mergeCell ref="BS448:BU448"/>
    <mergeCell ref="CH448:CQ448"/>
    <mergeCell ref="C449:D450"/>
    <mergeCell ref="E449:G449"/>
    <mergeCell ref="AX449:AY451"/>
    <mergeCell ref="AZ449:AZ451"/>
    <mergeCell ref="BA449:BC451"/>
    <mergeCell ref="BX446:BX448"/>
    <mergeCell ref="CH446:CQ446"/>
    <mergeCell ref="C447:D448"/>
    <mergeCell ref="E447:G447"/>
    <mergeCell ref="BE447:BF447"/>
    <mergeCell ref="CH447:CQ447"/>
    <mergeCell ref="E448:G448"/>
    <mergeCell ref="CH445:CQ445"/>
    <mergeCell ref="E446:G446"/>
    <mergeCell ref="AX446:AY448"/>
    <mergeCell ref="AZ446:AZ448"/>
    <mergeCell ref="BA446:BC448"/>
    <mergeCell ref="BD446:BD448"/>
    <mergeCell ref="BE446:BF446"/>
    <mergeCell ref="BS446:BU447"/>
    <mergeCell ref="BW446:BW448"/>
    <mergeCell ref="BX443:BX445"/>
    <mergeCell ref="CH443:CQ443"/>
    <mergeCell ref="E444:G444"/>
    <mergeCell ref="BE444:BF444"/>
    <mergeCell ref="CH444:CQ444"/>
    <mergeCell ref="E445:G445"/>
    <mergeCell ref="BE445:BF445"/>
    <mergeCell ref="BS455:BU456"/>
    <mergeCell ref="BS457:BU457"/>
    <mergeCell ref="BS452:BU453"/>
    <mergeCell ref="BW452:BW454"/>
    <mergeCell ref="BX452:BX454"/>
    <mergeCell ref="CH452:CQ452"/>
    <mergeCell ref="BE453:BF453"/>
    <mergeCell ref="CH453:CQ453"/>
    <mergeCell ref="BE454:BF454"/>
    <mergeCell ref="BS454:BU454"/>
    <mergeCell ref="CH454:CQ454"/>
    <mergeCell ref="CH451:CQ451"/>
    <mergeCell ref="E452:G452"/>
    <mergeCell ref="U452:X452"/>
    <mergeCell ref="Y452:Z452"/>
    <mergeCell ref="AX452:AY454"/>
    <mergeCell ref="AZ452:AZ454"/>
    <mergeCell ref="BA452:BC454"/>
    <mergeCell ref="BD452:BD454"/>
    <mergeCell ref="BE452:BF452"/>
    <mergeCell ref="E451:G451"/>
    <mergeCell ref="U451:X451"/>
    <mergeCell ref="Y451:Z451"/>
    <mergeCell ref="BD449:BD451"/>
    <mergeCell ref="BE449:BF449"/>
    <mergeCell ref="BS449:BU450"/>
    <mergeCell ref="BW449:BW451"/>
    <mergeCell ref="BX449:BX451"/>
    <mergeCell ref="CH449:CQ449"/>
    <mergeCell ref="BE450:BF450"/>
    <mergeCell ref="CH450:CQ450"/>
    <mergeCell ref="BE451:BF451"/>
    <mergeCell ref="CH457:CQ457"/>
    <mergeCell ref="AX458:AY460"/>
    <mergeCell ref="AZ458:AZ460"/>
    <mergeCell ref="BA458:BC460"/>
    <mergeCell ref="BD458:BD460"/>
    <mergeCell ref="BE458:BF458"/>
    <mergeCell ref="BS458:BU459"/>
    <mergeCell ref="BW458:BW460"/>
    <mergeCell ref="BX458:BX460"/>
    <mergeCell ref="CH458:CQ458"/>
    <mergeCell ref="AC457:AC458"/>
    <mergeCell ref="AD457:AD458"/>
    <mergeCell ref="AE457:AE458"/>
    <mergeCell ref="AF457:AF458"/>
    <mergeCell ref="AG457:AP458"/>
    <mergeCell ref="BE457:BF457"/>
    <mergeCell ref="L457:W457"/>
    <mergeCell ref="X457:X458"/>
    <mergeCell ref="Y457:Y458"/>
    <mergeCell ref="Z457:Z458"/>
    <mergeCell ref="AA457:AA458"/>
    <mergeCell ref="AB457:AB458"/>
    <mergeCell ref="BW455:BW457"/>
    <mergeCell ref="BX455:BX457"/>
    <mergeCell ref="CH455:CQ455"/>
    <mergeCell ref="BE456:BF456"/>
    <mergeCell ref="CH456:CQ456"/>
    <mergeCell ref="AX455:AY457"/>
    <mergeCell ref="AZ455:AZ457"/>
    <mergeCell ref="BA455:BC457"/>
    <mergeCell ref="BD455:BD457"/>
    <mergeCell ref="BE455:BF455"/>
    <mergeCell ref="BE461:BF461"/>
    <mergeCell ref="BS461:BU462"/>
    <mergeCell ref="BW461:BW463"/>
    <mergeCell ref="BE463:BF463"/>
    <mergeCell ref="BS463:BU463"/>
    <mergeCell ref="C461:D461"/>
    <mergeCell ref="F461:H461"/>
    <mergeCell ref="J461:K461"/>
    <mergeCell ref="AG461:AP461"/>
    <mergeCell ref="AR461:AT461"/>
    <mergeCell ref="AX461:AY463"/>
    <mergeCell ref="F463:H463"/>
    <mergeCell ref="J463:K463"/>
    <mergeCell ref="AG463:AP463"/>
    <mergeCell ref="AR463:AT463"/>
    <mergeCell ref="CH459:CQ459"/>
    <mergeCell ref="C460:D460"/>
    <mergeCell ref="F460:H460"/>
    <mergeCell ref="J460:K460"/>
    <mergeCell ref="AG460:AP460"/>
    <mergeCell ref="AR460:AT460"/>
    <mergeCell ref="BE460:BF460"/>
    <mergeCell ref="BS460:BU460"/>
    <mergeCell ref="CH460:CQ460"/>
    <mergeCell ref="C459:D459"/>
    <mergeCell ref="F459:H459"/>
    <mergeCell ref="J459:K459"/>
    <mergeCell ref="AG459:AP459"/>
    <mergeCell ref="AR459:AT459"/>
    <mergeCell ref="BE459:BF459"/>
    <mergeCell ref="BE464:BF464"/>
    <mergeCell ref="BS464:BU465"/>
    <mergeCell ref="BX464:BX466"/>
    <mergeCell ref="CH464:CQ464"/>
    <mergeCell ref="C465:D465"/>
    <mergeCell ref="F465:H465"/>
    <mergeCell ref="J465:K465"/>
    <mergeCell ref="AG465:AP465"/>
    <mergeCell ref="AR465:AT465"/>
    <mergeCell ref="CH463:CQ463"/>
    <mergeCell ref="C464:D464"/>
    <mergeCell ref="F464:H464"/>
    <mergeCell ref="J464:K464"/>
    <mergeCell ref="AG464:AP464"/>
    <mergeCell ref="AR464:AT464"/>
    <mergeCell ref="AX464:AY466"/>
    <mergeCell ref="AZ464:AZ466"/>
    <mergeCell ref="BA464:BC466"/>
    <mergeCell ref="BD464:BD466"/>
    <mergeCell ref="BX461:BX463"/>
    <mergeCell ref="CH461:CQ461"/>
    <mergeCell ref="C462:D462"/>
    <mergeCell ref="F462:H462"/>
    <mergeCell ref="J462:K462"/>
    <mergeCell ref="AG462:AP462"/>
    <mergeCell ref="AR462:AT462"/>
    <mergeCell ref="BE462:BF462"/>
    <mergeCell ref="CH462:CQ462"/>
    <mergeCell ref="C463:D463"/>
    <mergeCell ref="AZ461:AZ463"/>
    <mergeCell ref="BA461:BC463"/>
    <mergeCell ref="BD461:BD463"/>
    <mergeCell ref="BY486:BY487"/>
    <mergeCell ref="H486:Z486"/>
    <mergeCell ref="M487:M488"/>
    <mergeCell ref="N487:N488"/>
    <mergeCell ref="O487:O488"/>
    <mergeCell ref="P487:P488"/>
    <mergeCell ref="AG467:AP467"/>
    <mergeCell ref="AR467:AT467"/>
    <mergeCell ref="C468:D468"/>
    <mergeCell ref="F468:H468"/>
    <mergeCell ref="J468:K468"/>
    <mergeCell ref="AG468:AP468"/>
    <mergeCell ref="AR468:AT468"/>
    <mergeCell ref="BE465:BF465"/>
    <mergeCell ref="CH465:CQ465"/>
    <mergeCell ref="C466:D466"/>
    <mergeCell ref="F466:H466"/>
    <mergeCell ref="J466:K466"/>
    <mergeCell ref="AG466:AP466"/>
    <mergeCell ref="AR466:AT466"/>
    <mergeCell ref="BE466:BF466"/>
    <mergeCell ref="BS466:BU466"/>
    <mergeCell ref="CH466:CQ466"/>
    <mergeCell ref="Q487:Q488"/>
    <mergeCell ref="R487:R488"/>
    <mergeCell ref="S487:S488"/>
    <mergeCell ref="T487:T488"/>
    <mergeCell ref="BS490:BU490"/>
    <mergeCell ref="C491:D492"/>
    <mergeCell ref="E491:G491"/>
    <mergeCell ref="U491:X491"/>
    <mergeCell ref="Y491:Z491"/>
    <mergeCell ref="BC491:BR492"/>
    <mergeCell ref="BS491:BU491"/>
    <mergeCell ref="E492:G492"/>
    <mergeCell ref="BE500:BF500"/>
    <mergeCell ref="BS500:BU501"/>
    <mergeCell ref="BC489:BF489"/>
    <mergeCell ref="E490:G490"/>
    <mergeCell ref="BC490:BF490"/>
    <mergeCell ref="CF486:CF487"/>
    <mergeCell ref="CG486:CG487"/>
    <mergeCell ref="U487:Z488"/>
    <mergeCell ref="BC488:BF488"/>
    <mergeCell ref="BS488:BU489"/>
    <mergeCell ref="C489:D490"/>
    <mergeCell ref="E489:G489"/>
    <mergeCell ref="U489:Z490"/>
    <mergeCell ref="BZ486:BZ487"/>
    <mergeCell ref="CA486:CA487"/>
    <mergeCell ref="CB486:CB487"/>
    <mergeCell ref="CC486:CC487"/>
    <mergeCell ref="CD486:CD487"/>
    <mergeCell ref="CE486:CE487"/>
    <mergeCell ref="BC486:BF487"/>
    <mergeCell ref="BG486:BR486"/>
    <mergeCell ref="BS486:BV487"/>
    <mergeCell ref="BW486:BW487"/>
    <mergeCell ref="BX486:BX487"/>
    <mergeCell ref="AZ495:AZ496"/>
    <mergeCell ref="BA495:BC496"/>
    <mergeCell ref="BD495:BD496"/>
    <mergeCell ref="BE495:BF496"/>
    <mergeCell ref="BG495:BR495"/>
    <mergeCell ref="E494:G494"/>
    <mergeCell ref="U494:X494"/>
    <mergeCell ref="Y494:Z494"/>
    <mergeCell ref="C495:D496"/>
    <mergeCell ref="E495:G495"/>
    <mergeCell ref="U495:Z500"/>
    <mergeCell ref="E498:G498"/>
    <mergeCell ref="U492:X492"/>
    <mergeCell ref="Y492:Z492"/>
    <mergeCell ref="BS492:BU492"/>
    <mergeCell ref="C493:D494"/>
    <mergeCell ref="E493:G493"/>
    <mergeCell ref="U493:X493"/>
    <mergeCell ref="Y493:Z493"/>
    <mergeCell ref="BE498:BF498"/>
    <mergeCell ref="CH498:CQ498"/>
    <mergeCell ref="C499:D500"/>
    <mergeCell ref="E499:G499"/>
    <mergeCell ref="BE499:BF499"/>
    <mergeCell ref="BS499:BU499"/>
    <mergeCell ref="CH499:CQ499"/>
    <mergeCell ref="BD497:BD499"/>
    <mergeCell ref="BE497:BF497"/>
    <mergeCell ref="BS497:BU498"/>
    <mergeCell ref="BW497:BW499"/>
    <mergeCell ref="BX497:BX499"/>
    <mergeCell ref="CH497:CQ497"/>
    <mergeCell ref="CH495:CQ496"/>
    <mergeCell ref="E496:G496"/>
    <mergeCell ref="C497:D498"/>
    <mergeCell ref="E497:G497"/>
    <mergeCell ref="AX497:AY499"/>
    <mergeCell ref="AZ497:AZ499"/>
    <mergeCell ref="BA497:BC499"/>
    <mergeCell ref="CB495:CB496"/>
    <mergeCell ref="CC495:CC496"/>
    <mergeCell ref="CD495:CD496"/>
    <mergeCell ref="CE495:CE496"/>
    <mergeCell ref="CF495:CF496"/>
    <mergeCell ref="CG495:CG496"/>
    <mergeCell ref="BS495:BV496"/>
    <mergeCell ref="BW495:BW496"/>
    <mergeCell ref="BX495:BX496"/>
    <mergeCell ref="BY495:BY496"/>
    <mergeCell ref="BZ495:BZ496"/>
    <mergeCell ref="CA495:CA496"/>
    <mergeCell ref="AX495:AY496"/>
    <mergeCell ref="BE501:BF501"/>
    <mergeCell ref="CH501:CQ501"/>
    <mergeCell ref="E502:G502"/>
    <mergeCell ref="U502:X502"/>
    <mergeCell ref="Y502:Z502"/>
    <mergeCell ref="BE502:BF502"/>
    <mergeCell ref="BS502:BU502"/>
    <mergeCell ref="CH502:CQ502"/>
    <mergeCell ref="BE508:BF508"/>
    <mergeCell ref="BS508:BU508"/>
    <mergeCell ref="CH508:CQ508"/>
    <mergeCell ref="C509:D510"/>
    <mergeCell ref="E509:G509"/>
    <mergeCell ref="AX509:AY511"/>
    <mergeCell ref="AZ509:AZ511"/>
    <mergeCell ref="BA509:BC511"/>
    <mergeCell ref="BX506:BX508"/>
    <mergeCell ref="CH506:CQ506"/>
    <mergeCell ref="C507:D508"/>
    <mergeCell ref="E507:G507"/>
    <mergeCell ref="BW500:BW502"/>
    <mergeCell ref="BX500:BX502"/>
    <mergeCell ref="CH500:CQ500"/>
    <mergeCell ref="C501:D502"/>
    <mergeCell ref="E501:G501"/>
    <mergeCell ref="U501:X501"/>
    <mergeCell ref="Y501:Z501"/>
    <mergeCell ref="E500:G500"/>
    <mergeCell ref="AX500:AY502"/>
    <mergeCell ref="AZ500:AZ502"/>
    <mergeCell ref="BA500:BC502"/>
    <mergeCell ref="BD500:BD502"/>
    <mergeCell ref="BE507:BF507"/>
    <mergeCell ref="CH507:CQ507"/>
    <mergeCell ref="E508:G508"/>
    <mergeCell ref="CH505:CQ505"/>
    <mergeCell ref="E506:G506"/>
    <mergeCell ref="AX506:AY508"/>
    <mergeCell ref="AZ506:AZ508"/>
    <mergeCell ref="BA506:BC508"/>
    <mergeCell ref="BD506:BD508"/>
    <mergeCell ref="BE506:BF506"/>
    <mergeCell ref="BS506:BU507"/>
    <mergeCell ref="BW506:BW508"/>
    <mergeCell ref="BX503:BX505"/>
    <mergeCell ref="CH503:CQ503"/>
    <mergeCell ref="E504:G504"/>
    <mergeCell ref="BE504:BF504"/>
    <mergeCell ref="CH504:CQ504"/>
    <mergeCell ref="E505:G505"/>
    <mergeCell ref="BE505:BF505"/>
    <mergeCell ref="AZ503:AZ505"/>
    <mergeCell ref="BA503:BC505"/>
    <mergeCell ref="BD503:BD505"/>
    <mergeCell ref="BE503:BF503"/>
    <mergeCell ref="BS503:BU504"/>
    <mergeCell ref="BW503:BW505"/>
    <mergeCell ref="BS505:BU505"/>
    <mergeCell ref="E503:G503"/>
    <mergeCell ref="U503:Z510"/>
    <mergeCell ref="AX503:AY505"/>
    <mergeCell ref="E510:G510"/>
    <mergeCell ref="CH511:CQ511"/>
    <mergeCell ref="E512:G512"/>
    <mergeCell ref="U512:X512"/>
    <mergeCell ref="Y512:Z512"/>
    <mergeCell ref="AX512:AY514"/>
    <mergeCell ref="AZ512:AZ514"/>
    <mergeCell ref="BA512:BC514"/>
    <mergeCell ref="BD512:BD514"/>
    <mergeCell ref="BE512:BF512"/>
    <mergeCell ref="C511:D512"/>
    <mergeCell ref="E511:G511"/>
    <mergeCell ref="U511:X511"/>
    <mergeCell ref="Y511:Z511"/>
    <mergeCell ref="BD509:BD511"/>
    <mergeCell ref="BE509:BF509"/>
    <mergeCell ref="BS509:BU510"/>
    <mergeCell ref="BW509:BW511"/>
    <mergeCell ref="BX509:BX511"/>
    <mergeCell ref="CH509:CQ509"/>
    <mergeCell ref="BE510:BF510"/>
    <mergeCell ref="CH510:CQ510"/>
    <mergeCell ref="BE511:BF511"/>
    <mergeCell ref="BS511:BU511"/>
    <mergeCell ref="BS512:BU513"/>
    <mergeCell ref="BW512:BW514"/>
    <mergeCell ref="BX512:BX514"/>
    <mergeCell ref="CH512:CQ512"/>
    <mergeCell ref="BE513:BF513"/>
    <mergeCell ref="CH513:CQ513"/>
    <mergeCell ref="BE514:BF514"/>
    <mergeCell ref="BS514:BU514"/>
    <mergeCell ref="CH514:CQ514"/>
    <mergeCell ref="BD521:BD523"/>
    <mergeCell ref="BE521:BF521"/>
    <mergeCell ref="BS521:BU522"/>
    <mergeCell ref="BW521:BW523"/>
    <mergeCell ref="BE523:BF523"/>
    <mergeCell ref="BS523:BU523"/>
    <mergeCell ref="C517:D518"/>
    <mergeCell ref="E517:E518"/>
    <mergeCell ref="F517:H518"/>
    <mergeCell ref="I517:I518"/>
    <mergeCell ref="J517:K518"/>
    <mergeCell ref="AX515:AY517"/>
    <mergeCell ref="AZ515:AZ517"/>
    <mergeCell ref="BA515:BC517"/>
    <mergeCell ref="BD515:BD517"/>
    <mergeCell ref="BE515:BF515"/>
    <mergeCell ref="BS515:BU516"/>
    <mergeCell ref="BS517:BU517"/>
    <mergeCell ref="AC517:AC518"/>
    <mergeCell ref="C520:D520"/>
    <mergeCell ref="F520:H520"/>
    <mergeCell ref="AG520:AP520"/>
    <mergeCell ref="AR520:AT520"/>
    <mergeCell ref="BE520:BF520"/>
    <mergeCell ref="BS520:BU520"/>
    <mergeCell ref="AG519:AP519"/>
    <mergeCell ref="AR519:AT519"/>
    <mergeCell ref="BE519:BF519"/>
    <mergeCell ref="AD517:AD518"/>
    <mergeCell ref="AE517:AE518"/>
    <mergeCell ref="AF517:AF518"/>
    <mergeCell ref="AG517:AP518"/>
    <mergeCell ref="BE517:BF517"/>
    <mergeCell ref="L517:W517"/>
    <mergeCell ref="X517:X518"/>
    <mergeCell ref="Y517:Y518"/>
    <mergeCell ref="Z517:Z518"/>
    <mergeCell ref="AA517:AA518"/>
    <mergeCell ref="AB517:AB518"/>
    <mergeCell ref="BE518:BF518"/>
    <mergeCell ref="BS518:BU519"/>
    <mergeCell ref="BW518:BW520"/>
    <mergeCell ref="BW515:BW517"/>
    <mergeCell ref="BX515:BX517"/>
    <mergeCell ref="CH515:CQ515"/>
    <mergeCell ref="BE516:BF516"/>
    <mergeCell ref="CH516:CQ516"/>
    <mergeCell ref="CH517:CQ517"/>
    <mergeCell ref="AX518:AY520"/>
    <mergeCell ref="AZ518:AZ520"/>
    <mergeCell ref="BA518:BC520"/>
    <mergeCell ref="BD518:BD520"/>
    <mergeCell ref="BX518:BX520"/>
    <mergeCell ref="CH518:CQ518"/>
    <mergeCell ref="CH519:CQ519"/>
    <mergeCell ref="CH520:CQ520"/>
    <mergeCell ref="CH523:CQ523"/>
    <mergeCell ref="C524:D524"/>
    <mergeCell ref="F524:H524"/>
    <mergeCell ref="J524:K524"/>
    <mergeCell ref="AG524:AP524"/>
    <mergeCell ref="AR524:AT524"/>
    <mergeCell ref="AX524:AY526"/>
    <mergeCell ref="AZ524:AZ526"/>
    <mergeCell ref="BA524:BC526"/>
    <mergeCell ref="BD524:BD526"/>
    <mergeCell ref="BX521:BX523"/>
    <mergeCell ref="CH521:CQ521"/>
    <mergeCell ref="C522:D522"/>
    <mergeCell ref="F522:H522"/>
    <mergeCell ref="J522:K522"/>
    <mergeCell ref="AG522:AP522"/>
    <mergeCell ref="AR522:AT522"/>
    <mergeCell ref="BE522:BF522"/>
    <mergeCell ref="CH522:CQ522"/>
    <mergeCell ref="C523:D523"/>
    <mergeCell ref="AZ521:AZ523"/>
    <mergeCell ref="BA521:BC523"/>
    <mergeCell ref="AG521:AP521"/>
    <mergeCell ref="AR521:AT521"/>
    <mergeCell ref="AX521:AY523"/>
    <mergeCell ref="F523:H523"/>
    <mergeCell ref="J523:K523"/>
    <mergeCell ref="AG523:AP523"/>
    <mergeCell ref="AR523:AT523"/>
    <mergeCell ref="CH525:CQ525"/>
    <mergeCell ref="C526:D526"/>
    <mergeCell ref="F526:H526"/>
    <mergeCell ref="CH526:CQ526"/>
    <mergeCell ref="BE524:BF524"/>
    <mergeCell ref="BS524:BU525"/>
    <mergeCell ref="BX524:BX526"/>
    <mergeCell ref="CH524:CQ524"/>
    <mergeCell ref="C525:D525"/>
    <mergeCell ref="F525:H525"/>
    <mergeCell ref="J525:K525"/>
    <mergeCell ref="AG525:AP525"/>
    <mergeCell ref="AR525:AT525"/>
    <mergeCell ref="BY546:BY547"/>
    <mergeCell ref="H546:Z546"/>
    <mergeCell ref="M547:M548"/>
    <mergeCell ref="N547:N548"/>
    <mergeCell ref="O547:O548"/>
    <mergeCell ref="P547:P548"/>
    <mergeCell ref="C527:D527"/>
    <mergeCell ref="F527:H527"/>
    <mergeCell ref="J527:K527"/>
    <mergeCell ref="AG527:AP527"/>
    <mergeCell ref="AR527:AT527"/>
    <mergeCell ref="C528:D528"/>
    <mergeCell ref="F528:H528"/>
    <mergeCell ref="J528:K528"/>
    <mergeCell ref="AG528:AP528"/>
    <mergeCell ref="AR528:AT528"/>
    <mergeCell ref="CF546:CF547"/>
    <mergeCell ref="CG546:CG547"/>
    <mergeCell ref="BS548:BU549"/>
    <mergeCell ref="C549:D550"/>
    <mergeCell ref="E549:G549"/>
    <mergeCell ref="C555:D556"/>
    <mergeCell ref="BE525:BF525"/>
    <mergeCell ref="Q547:Q548"/>
    <mergeCell ref="R547:R548"/>
    <mergeCell ref="S547:S548"/>
    <mergeCell ref="T547:T548"/>
    <mergeCell ref="C546:G548"/>
    <mergeCell ref="H547:H548"/>
    <mergeCell ref="I547:I548"/>
    <mergeCell ref="J547:J548"/>
    <mergeCell ref="K547:K548"/>
    <mergeCell ref="L547:L548"/>
    <mergeCell ref="BS550:BU550"/>
    <mergeCell ref="C551:D552"/>
    <mergeCell ref="E551:G551"/>
    <mergeCell ref="U551:X551"/>
    <mergeCell ref="Y551:Z551"/>
    <mergeCell ref="BC551:BR552"/>
    <mergeCell ref="BS551:BU551"/>
    <mergeCell ref="E552:G552"/>
    <mergeCell ref="J526:K526"/>
    <mergeCell ref="AG526:AP526"/>
    <mergeCell ref="AR526:AT526"/>
    <mergeCell ref="BE526:BF526"/>
    <mergeCell ref="BS526:BU526"/>
    <mergeCell ref="BC549:BF549"/>
    <mergeCell ref="E550:G550"/>
    <mergeCell ref="BC550:BF550"/>
    <mergeCell ref="U547:Z548"/>
    <mergeCell ref="BC548:BF548"/>
    <mergeCell ref="CC555:CC556"/>
    <mergeCell ref="CD555:CD556"/>
    <mergeCell ref="CE555:CE556"/>
    <mergeCell ref="CF555:CF556"/>
    <mergeCell ref="CG555:CG556"/>
    <mergeCell ref="BS555:BV556"/>
    <mergeCell ref="BW555:BW556"/>
    <mergeCell ref="U549:Z550"/>
    <mergeCell ref="BZ546:BZ547"/>
    <mergeCell ref="CA546:CA547"/>
    <mergeCell ref="CB546:CB547"/>
    <mergeCell ref="CC546:CC547"/>
    <mergeCell ref="CD546:CD547"/>
    <mergeCell ref="CE546:CE547"/>
    <mergeCell ref="BC546:BF547"/>
    <mergeCell ref="BG546:BR546"/>
    <mergeCell ref="BS546:BV547"/>
    <mergeCell ref="BW546:BW547"/>
    <mergeCell ref="BX546:BX547"/>
    <mergeCell ref="U552:X552"/>
    <mergeCell ref="Y552:Z552"/>
    <mergeCell ref="BS552:BU552"/>
    <mergeCell ref="U553:X553"/>
    <mergeCell ref="Y553:Z553"/>
    <mergeCell ref="U554:X554"/>
    <mergeCell ref="Y554:Z554"/>
    <mergeCell ref="AZ563:AZ565"/>
    <mergeCell ref="BA563:BC565"/>
    <mergeCell ref="BD563:BD565"/>
    <mergeCell ref="BE563:BF563"/>
    <mergeCell ref="BS563:BU564"/>
    <mergeCell ref="BW563:BW565"/>
    <mergeCell ref="BS565:BU565"/>
    <mergeCell ref="BA555:BC556"/>
    <mergeCell ref="BD555:BD556"/>
    <mergeCell ref="BE555:BF556"/>
    <mergeCell ref="BG555:BR555"/>
    <mergeCell ref="U563:Z570"/>
    <mergeCell ref="AX563:AY565"/>
    <mergeCell ref="BD560:BD562"/>
    <mergeCell ref="BE558:BF558"/>
    <mergeCell ref="CH558:CQ558"/>
    <mergeCell ref="C559:D560"/>
    <mergeCell ref="E559:G559"/>
    <mergeCell ref="BE559:BF559"/>
    <mergeCell ref="BS559:BU559"/>
    <mergeCell ref="CH559:CQ559"/>
    <mergeCell ref="BD557:BD559"/>
    <mergeCell ref="BE557:BF557"/>
    <mergeCell ref="BS557:BU558"/>
    <mergeCell ref="BW557:BW559"/>
    <mergeCell ref="BX557:BX559"/>
    <mergeCell ref="CH557:CQ557"/>
    <mergeCell ref="CH555:CQ556"/>
    <mergeCell ref="E556:G556"/>
    <mergeCell ref="C557:D558"/>
    <mergeCell ref="E557:G557"/>
    <mergeCell ref="AX557:AY559"/>
    <mergeCell ref="BE561:BF561"/>
    <mergeCell ref="CH561:CQ561"/>
    <mergeCell ref="E562:G562"/>
    <mergeCell ref="U562:X562"/>
    <mergeCell ref="Y562:Z562"/>
    <mergeCell ref="BE562:BF562"/>
    <mergeCell ref="BS562:BU562"/>
    <mergeCell ref="CH562:CQ562"/>
    <mergeCell ref="BW560:BW562"/>
    <mergeCell ref="BX560:BX562"/>
    <mergeCell ref="CH560:CQ560"/>
    <mergeCell ref="C561:D562"/>
    <mergeCell ref="E561:G561"/>
    <mergeCell ref="U561:X561"/>
    <mergeCell ref="Y561:Z561"/>
    <mergeCell ref="E560:G560"/>
    <mergeCell ref="AX560:AY562"/>
    <mergeCell ref="AZ560:AZ562"/>
    <mergeCell ref="BA560:BC562"/>
    <mergeCell ref="U555:Z560"/>
    <mergeCell ref="E558:G558"/>
    <mergeCell ref="BX555:BX556"/>
    <mergeCell ref="BY555:BY556"/>
    <mergeCell ref="BZ555:BZ556"/>
    <mergeCell ref="CA555:CA556"/>
    <mergeCell ref="AX555:AY556"/>
    <mergeCell ref="AZ557:AZ559"/>
    <mergeCell ref="BA557:BC559"/>
    <mergeCell ref="CB555:CB556"/>
    <mergeCell ref="BE560:BF560"/>
    <mergeCell ref="BS560:BU561"/>
    <mergeCell ref="AZ555:AZ556"/>
    <mergeCell ref="BS571:BU571"/>
    <mergeCell ref="BE568:BF568"/>
    <mergeCell ref="BS568:BU568"/>
    <mergeCell ref="CH568:CQ568"/>
    <mergeCell ref="C569:D570"/>
    <mergeCell ref="E569:G569"/>
    <mergeCell ref="AX569:AY571"/>
    <mergeCell ref="AZ569:AZ571"/>
    <mergeCell ref="BA569:BC571"/>
    <mergeCell ref="BX566:BX568"/>
    <mergeCell ref="CH566:CQ566"/>
    <mergeCell ref="C567:D568"/>
    <mergeCell ref="E567:G567"/>
    <mergeCell ref="BE567:BF567"/>
    <mergeCell ref="CH567:CQ567"/>
    <mergeCell ref="E568:G568"/>
    <mergeCell ref="CH565:CQ565"/>
    <mergeCell ref="E566:G566"/>
    <mergeCell ref="AX566:AY568"/>
    <mergeCell ref="AZ566:AZ568"/>
    <mergeCell ref="BA566:BC568"/>
    <mergeCell ref="BD566:BD568"/>
    <mergeCell ref="BE566:BF566"/>
    <mergeCell ref="BS566:BU567"/>
    <mergeCell ref="BW566:BW568"/>
    <mergeCell ref="BX563:BX565"/>
    <mergeCell ref="CH563:CQ563"/>
    <mergeCell ref="E564:G564"/>
    <mergeCell ref="BE564:BF564"/>
    <mergeCell ref="CH564:CQ564"/>
    <mergeCell ref="E565:G565"/>
    <mergeCell ref="BE565:BF565"/>
    <mergeCell ref="BS575:BU576"/>
    <mergeCell ref="BS577:BU577"/>
    <mergeCell ref="BS572:BU573"/>
    <mergeCell ref="BW572:BW574"/>
    <mergeCell ref="BX572:BX574"/>
    <mergeCell ref="CH572:CQ572"/>
    <mergeCell ref="BE573:BF573"/>
    <mergeCell ref="CH573:CQ573"/>
    <mergeCell ref="BE574:BF574"/>
    <mergeCell ref="BS574:BU574"/>
    <mergeCell ref="CH574:CQ574"/>
    <mergeCell ref="CH571:CQ571"/>
    <mergeCell ref="E572:G572"/>
    <mergeCell ref="U572:X572"/>
    <mergeCell ref="Y572:Z572"/>
    <mergeCell ref="AX572:AY574"/>
    <mergeCell ref="AZ572:AZ574"/>
    <mergeCell ref="BA572:BC574"/>
    <mergeCell ref="BD572:BD574"/>
    <mergeCell ref="BE572:BF572"/>
    <mergeCell ref="E571:G571"/>
    <mergeCell ref="U571:X571"/>
    <mergeCell ref="Y571:Z571"/>
    <mergeCell ref="BD569:BD571"/>
    <mergeCell ref="BE569:BF569"/>
    <mergeCell ref="BS569:BU570"/>
    <mergeCell ref="BW569:BW571"/>
    <mergeCell ref="BX569:BX571"/>
    <mergeCell ref="CH569:CQ569"/>
    <mergeCell ref="BE570:BF570"/>
    <mergeCell ref="CH570:CQ570"/>
    <mergeCell ref="BE571:BF571"/>
    <mergeCell ref="CH577:CQ577"/>
    <mergeCell ref="AX578:AY580"/>
    <mergeCell ref="AZ578:AZ580"/>
    <mergeCell ref="BA578:BC580"/>
    <mergeCell ref="BD578:BD580"/>
    <mergeCell ref="BE578:BF578"/>
    <mergeCell ref="BS578:BU579"/>
    <mergeCell ref="BW578:BW580"/>
    <mergeCell ref="BX578:BX580"/>
    <mergeCell ref="CH578:CQ578"/>
    <mergeCell ref="AC577:AC578"/>
    <mergeCell ref="AD577:AD578"/>
    <mergeCell ref="AE577:AE578"/>
    <mergeCell ref="AF577:AF578"/>
    <mergeCell ref="AG577:AP578"/>
    <mergeCell ref="BE577:BF577"/>
    <mergeCell ref="L577:W577"/>
    <mergeCell ref="X577:X578"/>
    <mergeCell ref="Y577:Y578"/>
    <mergeCell ref="Z577:Z578"/>
    <mergeCell ref="AA577:AA578"/>
    <mergeCell ref="AB577:AB578"/>
    <mergeCell ref="BW575:BW577"/>
    <mergeCell ref="BX575:BX577"/>
    <mergeCell ref="CH575:CQ575"/>
    <mergeCell ref="BE576:BF576"/>
    <mergeCell ref="CH576:CQ576"/>
    <mergeCell ref="AX575:AY577"/>
    <mergeCell ref="AZ575:AZ577"/>
    <mergeCell ref="BA575:BC577"/>
    <mergeCell ref="BD575:BD577"/>
    <mergeCell ref="BE575:BF575"/>
    <mergeCell ref="BE581:BF581"/>
    <mergeCell ref="BS581:BU582"/>
    <mergeCell ref="BW581:BW583"/>
    <mergeCell ref="BE583:BF583"/>
    <mergeCell ref="BS583:BU583"/>
    <mergeCell ref="C581:D581"/>
    <mergeCell ref="F581:H581"/>
    <mergeCell ref="J581:K581"/>
    <mergeCell ref="AG581:AP581"/>
    <mergeCell ref="AR581:AT581"/>
    <mergeCell ref="AX581:AY583"/>
    <mergeCell ref="F583:H583"/>
    <mergeCell ref="J583:K583"/>
    <mergeCell ref="AG583:AP583"/>
    <mergeCell ref="AR583:AT583"/>
    <mergeCell ref="CH579:CQ579"/>
    <mergeCell ref="C580:D580"/>
    <mergeCell ref="F580:H580"/>
    <mergeCell ref="J580:K580"/>
    <mergeCell ref="AG580:AP580"/>
    <mergeCell ref="AR580:AT580"/>
    <mergeCell ref="BE580:BF580"/>
    <mergeCell ref="BS580:BU580"/>
    <mergeCell ref="CH580:CQ580"/>
    <mergeCell ref="C579:D579"/>
    <mergeCell ref="F579:H579"/>
    <mergeCell ref="J579:K579"/>
    <mergeCell ref="AG579:AP579"/>
    <mergeCell ref="AR579:AT579"/>
    <mergeCell ref="BE579:BF579"/>
    <mergeCell ref="BE584:BF584"/>
    <mergeCell ref="BS584:BU585"/>
    <mergeCell ref="BX584:BX586"/>
    <mergeCell ref="CH584:CQ584"/>
    <mergeCell ref="C585:D585"/>
    <mergeCell ref="F585:H585"/>
    <mergeCell ref="J585:K585"/>
    <mergeCell ref="AG585:AP585"/>
    <mergeCell ref="AR585:AT585"/>
    <mergeCell ref="CH583:CQ583"/>
    <mergeCell ref="C584:D584"/>
    <mergeCell ref="F584:H584"/>
    <mergeCell ref="J584:K584"/>
    <mergeCell ref="AG584:AP584"/>
    <mergeCell ref="AR584:AT584"/>
    <mergeCell ref="AX584:AY586"/>
    <mergeCell ref="AZ584:AZ586"/>
    <mergeCell ref="BA584:BC586"/>
    <mergeCell ref="BD584:BD586"/>
    <mergeCell ref="BX581:BX583"/>
    <mergeCell ref="CH581:CQ581"/>
    <mergeCell ref="C582:D582"/>
    <mergeCell ref="F582:H582"/>
    <mergeCell ref="J582:K582"/>
    <mergeCell ref="AG582:AP582"/>
    <mergeCell ref="AR582:AT582"/>
    <mergeCell ref="BE582:BF582"/>
    <mergeCell ref="CH582:CQ582"/>
    <mergeCell ref="C583:D583"/>
    <mergeCell ref="AZ581:AZ583"/>
    <mergeCell ref="BA581:BC583"/>
    <mergeCell ref="BD581:BD583"/>
    <mergeCell ref="BY606:BY607"/>
    <mergeCell ref="H606:Z606"/>
    <mergeCell ref="M607:M608"/>
    <mergeCell ref="N607:N608"/>
    <mergeCell ref="O607:O608"/>
    <mergeCell ref="P607:P608"/>
    <mergeCell ref="AG587:AP587"/>
    <mergeCell ref="AR587:AT587"/>
    <mergeCell ref="C588:D588"/>
    <mergeCell ref="F588:H588"/>
    <mergeCell ref="J588:K588"/>
    <mergeCell ref="AG588:AP588"/>
    <mergeCell ref="AR588:AT588"/>
    <mergeCell ref="BE585:BF585"/>
    <mergeCell ref="CH585:CQ585"/>
    <mergeCell ref="C586:D586"/>
    <mergeCell ref="F586:H586"/>
    <mergeCell ref="J586:K586"/>
    <mergeCell ref="AG586:AP586"/>
    <mergeCell ref="AR586:AT586"/>
    <mergeCell ref="BE586:BF586"/>
    <mergeCell ref="BS586:BU586"/>
    <mergeCell ref="CH586:CQ586"/>
    <mergeCell ref="T607:T608"/>
    <mergeCell ref="C606:G608"/>
    <mergeCell ref="H607:H608"/>
    <mergeCell ref="I607:I608"/>
    <mergeCell ref="J607:J608"/>
    <mergeCell ref="K607:K608"/>
    <mergeCell ref="L607:L608"/>
    <mergeCell ref="Q607:Q608"/>
    <mergeCell ref="R607:R608"/>
    <mergeCell ref="BS610:BU610"/>
    <mergeCell ref="C611:D612"/>
    <mergeCell ref="E611:G611"/>
    <mergeCell ref="U611:X611"/>
    <mergeCell ref="Y611:Z611"/>
    <mergeCell ref="BC611:BR612"/>
    <mergeCell ref="BS611:BU611"/>
    <mergeCell ref="E612:G612"/>
    <mergeCell ref="BE620:BF620"/>
    <mergeCell ref="BS620:BU621"/>
    <mergeCell ref="BC609:BF609"/>
    <mergeCell ref="E610:G610"/>
    <mergeCell ref="BC610:BF610"/>
    <mergeCell ref="CF606:CF607"/>
    <mergeCell ref="CG606:CG607"/>
    <mergeCell ref="U607:Z608"/>
    <mergeCell ref="BC608:BF608"/>
    <mergeCell ref="BS608:BU609"/>
    <mergeCell ref="C609:D610"/>
    <mergeCell ref="E609:G609"/>
    <mergeCell ref="U609:Z610"/>
    <mergeCell ref="BZ606:BZ607"/>
    <mergeCell ref="CA606:CA607"/>
    <mergeCell ref="CB606:CB607"/>
    <mergeCell ref="CC606:CC607"/>
    <mergeCell ref="CD606:CD607"/>
    <mergeCell ref="CE606:CE607"/>
    <mergeCell ref="BC606:BF607"/>
    <mergeCell ref="BG606:BR606"/>
    <mergeCell ref="BS606:BV607"/>
    <mergeCell ref="BW606:BW607"/>
    <mergeCell ref="BX606:BX607"/>
    <mergeCell ref="AZ615:AZ616"/>
    <mergeCell ref="BA615:BC616"/>
    <mergeCell ref="BD615:BD616"/>
    <mergeCell ref="BE615:BF616"/>
    <mergeCell ref="BG615:BR615"/>
    <mergeCell ref="U614:X614"/>
    <mergeCell ref="Y614:Z614"/>
    <mergeCell ref="C615:D616"/>
    <mergeCell ref="E615:G615"/>
    <mergeCell ref="U615:Z620"/>
    <mergeCell ref="E618:G618"/>
    <mergeCell ref="U612:X612"/>
    <mergeCell ref="Y612:Z612"/>
    <mergeCell ref="BS612:BU612"/>
    <mergeCell ref="C613:D614"/>
    <mergeCell ref="E613:G613"/>
    <mergeCell ref="U613:X613"/>
    <mergeCell ref="Y613:Z613"/>
    <mergeCell ref="BD620:BD622"/>
    <mergeCell ref="BE618:BF618"/>
    <mergeCell ref="CH618:CQ618"/>
    <mergeCell ref="C619:D620"/>
    <mergeCell ref="E619:G619"/>
    <mergeCell ref="BE619:BF619"/>
    <mergeCell ref="BS619:BU619"/>
    <mergeCell ref="CH619:CQ619"/>
    <mergeCell ref="BD617:BD619"/>
    <mergeCell ref="BE617:BF617"/>
    <mergeCell ref="BS617:BU618"/>
    <mergeCell ref="BW617:BW619"/>
    <mergeCell ref="BX617:BX619"/>
    <mergeCell ref="CH617:CQ617"/>
    <mergeCell ref="CH615:CQ616"/>
    <mergeCell ref="E616:G616"/>
    <mergeCell ref="C617:D618"/>
    <mergeCell ref="E617:G617"/>
    <mergeCell ref="AX617:AY619"/>
    <mergeCell ref="AZ617:AZ619"/>
    <mergeCell ref="BA617:BC619"/>
    <mergeCell ref="CB615:CB616"/>
    <mergeCell ref="CC615:CC616"/>
    <mergeCell ref="CD615:CD616"/>
    <mergeCell ref="CE615:CE616"/>
    <mergeCell ref="CF615:CF616"/>
    <mergeCell ref="CG615:CG616"/>
    <mergeCell ref="BS615:BV616"/>
    <mergeCell ref="BW615:BW616"/>
    <mergeCell ref="BX615:BX616"/>
    <mergeCell ref="BY615:BY616"/>
    <mergeCell ref="BZ615:BZ616"/>
    <mergeCell ref="CA615:CA616"/>
    <mergeCell ref="AX615:AY616"/>
    <mergeCell ref="AZ623:AZ625"/>
    <mergeCell ref="BA623:BC625"/>
    <mergeCell ref="BD623:BD625"/>
    <mergeCell ref="BE623:BF623"/>
    <mergeCell ref="BS623:BU624"/>
    <mergeCell ref="BW623:BW625"/>
    <mergeCell ref="BS625:BU625"/>
    <mergeCell ref="C623:D624"/>
    <mergeCell ref="E623:G623"/>
    <mergeCell ref="U623:Z630"/>
    <mergeCell ref="AX623:AY625"/>
    <mergeCell ref="C625:D626"/>
    <mergeCell ref="E630:G630"/>
    <mergeCell ref="BE621:BF621"/>
    <mergeCell ref="CH621:CQ621"/>
    <mergeCell ref="E622:G622"/>
    <mergeCell ref="U622:X622"/>
    <mergeCell ref="Y622:Z622"/>
    <mergeCell ref="BE622:BF622"/>
    <mergeCell ref="BS622:BU622"/>
    <mergeCell ref="CH622:CQ622"/>
    <mergeCell ref="BW620:BW622"/>
    <mergeCell ref="BX620:BX622"/>
    <mergeCell ref="CH620:CQ620"/>
    <mergeCell ref="C621:D622"/>
    <mergeCell ref="E621:G621"/>
    <mergeCell ref="U621:X621"/>
    <mergeCell ref="Y621:Z621"/>
    <mergeCell ref="E620:G620"/>
    <mergeCell ref="AX620:AY622"/>
    <mergeCell ref="AZ620:AZ622"/>
    <mergeCell ref="BA620:BC622"/>
    <mergeCell ref="BS631:BU631"/>
    <mergeCell ref="BE628:BF628"/>
    <mergeCell ref="BS628:BU628"/>
    <mergeCell ref="CH628:CQ628"/>
    <mergeCell ref="C629:D630"/>
    <mergeCell ref="E629:G629"/>
    <mergeCell ref="AX629:AY631"/>
    <mergeCell ref="AZ629:AZ631"/>
    <mergeCell ref="BA629:BC631"/>
    <mergeCell ref="BX626:BX628"/>
    <mergeCell ref="CH626:CQ626"/>
    <mergeCell ref="C627:D628"/>
    <mergeCell ref="E627:G627"/>
    <mergeCell ref="BE627:BF627"/>
    <mergeCell ref="CH627:CQ627"/>
    <mergeCell ref="E628:G628"/>
    <mergeCell ref="CH625:CQ625"/>
    <mergeCell ref="E626:G626"/>
    <mergeCell ref="AX626:AY628"/>
    <mergeCell ref="AZ626:AZ628"/>
    <mergeCell ref="BA626:BC628"/>
    <mergeCell ref="BD626:BD628"/>
    <mergeCell ref="BE626:BF626"/>
    <mergeCell ref="BS626:BU627"/>
    <mergeCell ref="BW626:BW628"/>
    <mergeCell ref="BX623:BX625"/>
    <mergeCell ref="CH623:CQ623"/>
    <mergeCell ref="E624:G624"/>
    <mergeCell ref="BE624:BF624"/>
    <mergeCell ref="CH624:CQ624"/>
    <mergeCell ref="E625:G625"/>
    <mergeCell ref="BE625:BF625"/>
    <mergeCell ref="BS635:BU636"/>
    <mergeCell ref="BS637:BU637"/>
    <mergeCell ref="BS632:BU633"/>
    <mergeCell ref="BW632:BW634"/>
    <mergeCell ref="BX632:BX634"/>
    <mergeCell ref="CH632:CQ632"/>
    <mergeCell ref="BE633:BF633"/>
    <mergeCell ref="CH633:CQ633"/>
    <mergeCell ref="BE634:BF634"/>
    <mergeCell ref="BS634:BU634"/>
    <mergeCell ref="CH634:CQ634"/>
    <mergeCell ref="CH631:CQ631"/>
    <mergeCell ref="E632:G632"/>
    <mergeCell ref="U632:X632"/>
    <mergeCell ref="Y632:Z632"/>
    <mergeCell ref="AX632:AY634"/>
    <mergeCell ref="AZ632:AZ634"/>
    <mergeCell ref="BA632:BC634"/>
    <mergeCell ref="BD632:BD634"/>
    <mergeCell ref="BE632:BF632"/>
    <mergeCell ref="E631:G631"/>
    <mergeCell ref="U631:X631"/>
    <mergeCell ref="Y631:Z631"/>
    <mergeCell ref="BD629:BD631"/>
    <mergeCell ref="BE629:BF629"/>
    <mergeCell ref="BS629:BU630"/>
    <mergeCell ref="BW629:BW631"/>
    <mergeCell ref="BX629:BX631"/>
    <mergeCell ref="CH629:CQ629"/>
    <mergeCell ref="BE630:BF630"/>
    <mergeCell ref="CH630:CQ630"/>
    <mergeCell ref="BE631:BF631"/>
    <mergeCell ref="CH637:CQ637"/>
    <mergeCell ref="AX638:AY640"/>
    <mergeCell ref="AZ638:AZ640"/>
    <mergeCell ref="BA638:BC640"/>
    <mergeCell ref="BD638:BD640"/>
    <mergeCell ref="BE638:BF638"/>
    <mergeCell ref="BS638:BU639"/>
    <mergeCell ref="BW638:BW640"/>
    <mergeCell ref="BX638:BX640"/>
    <mergeCell ref="CH638:CQ638"/>
    <mergeCell ref="AC637:AC638"/>
    <mergeCell ref="AD637:AD638"/>
    <mergeCell ref="AE637:AE638"/>
    <mergeCell ref="AF637:AF638"/>
    <mergeCell ref="AG637:AP638"/>
    <mergeCell ref="BE637:BF637"/>
    <mergeCell ref="L637:W637"/>
    <mergeCell ref="X637:X638"/>
    <mergeCell ref="Y637:Y638"/>
    <mergeCell ref="Z637:Z638"/>
    <mergeCell ref="AA637:AA638"/>
    <mergeCell ref="AB637:AB638"/>
    <mergeCell ref="BW635:BW637"/>
    <mergeCell ref="BX635:BX637"/>
    <mergeCell ref="CH635:CQ635"/>
    <mergeCell ref="BE636:BF636"/>
    <mergeCell ref="CH636:CQ636"/>
    <mergeCell ref="AX635:AY637"/>
    <mergeCell ref="AZ635:AZ637"/>
    <mergeCell ref="BA635:BC637"/>
    <mergeCell ref="BD635:BD637"/>
    <mergeCell ref="BE635:BF635"/>
    <mergeCell ref="BE641:BF641"/>
    <mergeCell ref="BS641:BU642"/>
    <mergeCell ref="BW641:BW643"/>
    <mergeCell ref="BE643:BF643"/>
    <mergeCell ref="BS643:BU643"/>
    <mergeCell ref="C641:D641"/>
    <mergeCell ref="F641:H641"/>
    <mergeCell ref="J641:K641"/>
    <mergeCell ref="AG641:AP641"/>
    <mergeCell ref="AR641:AT641"/>
    <mergeCell ref="AX641:AY643"/>
    <mergeCell ref="F643:H643"/>
    <mergeCell ref="J643:K643"/>
    <mergeCell ref="AG643:AP643"/>
    <mergeCell ref="AR643:AT643"/>
    <mergeCell ref="CH639:CQ639"/>
    <mergeCell ref="C640:D640"/>
    <mergeCell ref="F640:H640"/>
    <mergeCell ref="J640:K640"/>
    <mergeCell ref="AG640:AP640"/>
    <mergeCell ref="AR640:AT640"/>
    <mergeCell ref="BE640:BF640"/>
    <mergeCell ref="BS640:BU640"/>
    <mergeCell ref="CH640:CQ640"/>
    <mergeCell ref="C639:D639"/>
    <mergeCell ref="F639:H639"/>
    <mergeCell ref="J639:K639"/>
    <mergeCell ref="AG639:AP639"/>
    <mergeCell ref="AR639:AT639"/>
    <mergeCell ref="BE639:BF639"/>
    <mergeCell ref="BE644:BF644"/>
    <mergeCell ref="BS644:BU645"/>
    <mergeCell ref="BX644:BX646"/>
    <mergeCell ref="CH644:CQ644"/>
    <mergeCell ref="C645:D645"/>
    <mergeCell ref="F645:H645"/>
    <mergeCell ref="J645:K645"/>
    <mergeCell ref="AG645:AP645"/>
    <mergeCell ref="AR645:AT645"/>
    <mergeCell ref="CH643:CQ643"/>
    <mergeCell ref="C644:D644"/>
    <mergeCell ref="F644:H644"/>
    <mergeCell ref="J644:K644"/>
    <mergeCell ref="AG644:AP644"/>
    <mergeCell ref="AR644:AT644"/>
    <mergeCell ref="AX644:AY646"/>
    <mergeCell ref="AZ644:AZ646"/>
    <mergeCell ref="BA644:BC646"/>
    <mergeCell ref="BD644:BD646"/>
    <mergeCell ref="BX641:BX643"/>
    <mergeCell ref="CH641:CQ641"/>
    <mergeCell ref="C642:D642"/>
    <mergeCell ref="F642:H642"/>
    <mergeCell ref="J642:K642"/>
    <mergeCell ref="AG642:AP642"/>
    <mergeCell ref="AR642:AT642"/>
    <mergeCell ref="BE642:BF642"/>
    <mergeCell ref="CH642:CQ642"/>
    <mergeCell ref="C643:D643"/>
    <mergeCell ref="AZ641:AZ643"/>
    <mergeCell ref="BA641:BC643"/>
    <mergeCell ref="BD641:BD643"/>
    <mergeCell ref="AG647:AP647"/>
    <mergeCell ref="AR647:AT647"/>
    <mergeCell ref="C648:D648"/>
    <mergeCell ref="F648:H648"/>
    <mergeCell ref="J648:K648"/>
    <mergeCell ref="AG648:AP648"/>
    <mergeCell ref="AR648:AT648"/>
    <mergeCell ref="BE645:BF645"/>
    <mergeCell ref="CH645:CQ645"/>
    <mergeCell ref="C646:D646"/>
    <mergeCell ref="F646:H646"/>
    <mergeCell ref="J646:K646"/>
    <mergeCell ref="AG646:AP646"/>
    <mergeCell ref="AR646:AT646"/>
    <mergeCell ref="BE646:BF646"/>
    <mergeCell ref="BS646:BU646"/>
    <mergeCell ref="CH646:CQ646"/>
    <mergeCell ref="C647:D647"/>
    <mergeCell ref="F647:H647"/>
    <mergeCell ref="J647:K647"/>
    <mergeCell ref="C637:D638"/>
    <mergeCell ref="E637:E638"/>
    <mergeCell ref="F637:H638"/>
    <mergeCell ref="I637:I638"/>
    <mergeCell ref="J637:K638"/>
    <mergeCell ref="C631:D632"/>
    <mergeCell ref="E614:G614"/>
    <mergeCell ref="C603:D604"/>
    <mergeCell ref="E603:F604"/>
    <mergeCell ref="C587:D587"/>
    <mergeCell ref="F587:H587"/>
    <mergeCell ref="J587:K587"/>
    <mergeCell ref="C577:D578"/>
    <mergeCell ref="Q187:Q188"/>
    <mergeCell ref="R187:R188"/>
    <mergeCell ref="S187:S188"/>
    <mergeCell ref="T187:T188"/>
    <mergeCell ref="C246:G248"/>
    <mergeCell ref="H247:H248"/>
    <mergeCell ref="I247:I248"/>
    <mergeCell ref="J247:J248"/>
    <mergeCell ref="K247:K248"/>
    <mergeCell ref="L247:L248"/>
    <mergeCell ref="C186:G188"/>
    <mergeCell ref="H187:H188"/>
    <mergeCell ref="I187:I188"/>
    <mergeCell ref="J187:J188"/>
    <mergeCell ref="K187:K188"/>
    <mergeCell ref="L187:L188"/>
    <mergeCell ref="C243:D244"/>
    <mergeCell ref="E243:F244"/>
    <mergeCell ref="C227:D227"/>
    <mergeCell ref="C217:D218"/>
    <mergeCell ref="E217:E218"/>
    <mergeCell ref="F217:H218"/>
    <mergeCell ref="I217:I218"/>
    <mergeCell ref="J217:K218"/>
    <mergeCell ref="C211:D212"/>
    <mergeCell ref="E194:G194"/>
    <mergeCell ref="Q307:Q308"/>
    <mergeCell ref="R307:R308"/>
    <mergeCell ref="S307:S308"/>
    <mergeCell ref="T307:T308"/>
    <mergeCell ref="C366:G368"/>
    <mergeCell ref="H367:H368"/>
    <mergeCell ref="I367:I368"/>
    <mergeCell ref="J367:J368"/>
    <mergeCell ref="K367:K368"/>
    <mergeCell ref="L367:L368"/>
    <mergeCell ref="Q247:Q248"/>
    <mergeCell ref="R247:R248"/>
    <mergeCell ref="S247:S248"/>
    <mergeCell ref="T247:T248"/>
    <mergeCell ref="C306:G308"/>
    <mergeCell ref="H307:H308"/>
    <mergeCell ref="I307:I308"/>
    <mergeCell ref="J307:J308"/>
    <mergeCell ref="K307:K308"/>
    <mergeCell ref="L307:L308"/>
    <mergeCell ref="C363:D364"/>
    <mergeCell ref="E363:F364"/>
    <mergeCell ref="C347:D347"/>
    <mergeCell ref="F347:H347"/>
    <mergeCell ref="J347:K347"/>
    <mergeCell ref="C337:D338"/>
    <mergeCell ref="E337:E338"/>
    <mergeCell ref="F337:H338"/>
    <mergeCell ref="I337:I338"/>
    <mergeCell ref="J337:K338"/>
    <mergeCell ref="C331:D332"/>
    <mergeCell ref="E314:G314"/>
    <mergeCell ref="Q427:Q428"/>
    <mergeCell ref="R427:R428"/>
    <mergeCell ref="S427:S428"/>
    <mergeCell ref="T427:T428"/>
    <mergeCell ref="C486:G488"/>
    <mergeCell ref="H487:H488"/>
    <mergeCell ref="I487:I488"/>
    <mergeCell ref="J487:J488"/>
    <mergeCell ref="K487:K488"/>
    <mergeCell ref="L487:L488"/>
    <mergeCell ref="Q367:Q368"/>
    <mergeCell ref="R367:R368"/>
    <mergeCell ref="S367:S368"/>
    <mergeCell ref="T367:T368"/>
    <mergeCell ref="C426:G428"/>
    <mergeCell ref="H427:H428"/>
    <mergeCell ref="I427:I428"/>
    <mergeCell ref="J427:J428"/>
    <mergeCell ref="K427:K428"/>
    <mergeCell ref="L427:L428"/>
    <mergeCell ref="C483:D484"/>
    <mergeCell ref="E483:F484"/>
    <mergeCell ref="C467:D467"/>
    <mergeCell ref="F467:H467"/>
    <mergeCell ref="C397:D398"/>
    <mergeCell ref="S607:S608"/>
    <mergeCell ref="E577:E578"/>
    <mergeCell ref="C503:D504"/>
    <mergeCell ref="C505:D506"/>
    <mergeCell ref="F577:H578"/>
    <mergeCell ref="I577:I578"/>
    <mergeCell ref="J577:K578"/>
    <mergeCell ref="C571:D572"/>
    <mergeCell ref="E554:G554"/>
    <mergeCell ref="C543:D544"/>
    <mergeCell ref="E543:F544"/>
    <mergeCell ref="C457:D458"/>
    <mergeCell ref="E457:E458"/>
    <mergeCell ref="F457:H458"/>
    <mergeCell ref="I457:I458"/>
    <mergeCell ref="J457:K458"/>
    <mergeCell ref="C451:D452"/>
    <mergeCell ref="J467:K467"/>
    <mergeCell ref="J520:K520"/>
    <mergeCell ref="C521:D521"/>
    <mergeCell ref="F521:H521"/>
    <mergeCell ref="J521:K521"/>
    <mergeCell ref="C519:D519"/>
    <mergeCell ref="F519:H519"/>
    <mergeCell ref="J519:K519"/>
    <mergeCell ref="C563:D564"/>
    <mergeCell ref="E563:G563"/>
    <mergeCell ref="E555:G555"/>
    <mergeCell ref="C565:D566"/>
    <mergeCell ref="E570:G570"/>
    <mergeCell ref="C553:D554"/>
    <mergeCell ref="E553:G553"/>
  </mergeCells>
  <phoneticPr fontId="34"/>
  <dataValidations count="6">
    <dataValidation type="list" allowBlank="1" showInputMessage="1" showErrorMessage="1" errorTitle="小数点以下入力エラー" error="小数点以下は１桁までとして下さい。" sqref="F576 F456 F516 F96 F156 F216 F276 F336 F396 F636" xr:uid="{00000000-0002-0000-1200-000000000000}">
      <formula1>"0,1"</formula1>
    </dataValidation>
    <dataValidation allowBlank="1" showInputMessage="1" showErrorMessage="1" errorTitle="小数点以下入力エラー" error="小数点以下は１桁までとして下さい。" sqref="U69 U369 U549 Y83:Z90 Y75:Z80 Y383:Z390 U489 Y503:Z510 Y495:Z500 U491:X512 Y375:Z380 Y563:Z570 Y555:Z560 U551:X572 U71:X92 U429 U129 Y143:Z150 Y135:Z140 U131:X152 Y443:Z450 U189 Y203:Z210 Y195:Z200 U191:X212 Y435:Z440 U249 Y263:Z270 Y255:Z260 U251:X272 U431:X452 U309 Y323:Z330 Y315:Z320 U311:X332 U371:X392 U609 Y623:Z630 Y615:Z620 U611:X632" xr:uid="{00000000-0002-0000-1200-000001000000}"/>
    <dataValidation type="custom" allowBlank="1" showInputMessage="1" showErrorMessage="1" errorTitle="小数点以下入力エラー" error="小数点以下は１桁までとして下さい。" sqref="Y201:Z202 Y211:Z212 H69:S92 L220:AF228 Y631:Z632 Y331:Z332 Y491:Z494 L100:AF108 Y501:Z502 Y511:Z512 H549:S572 L280:AF288 Y251:Z254 Y261:Z262 Y271:Z272 H249:S272 Y71:Z74 Y81:Z82 Y91:Z92 Y371:Z374 Y431:Z434 Y441:Z442 Y451:Z452 L460:AF468 H309:S332 L520:AF528 H369:S392 L580:AF588 Y551:Z554 H129:S152 L340:AF348 Y311:Z314 Y381:Z382 Y391:Z392 Y321:Z322 H189:S212 L400:AF408 H489:S512 L160:AF168 Y561:Z562 Y571:Z572 Y131:Z134 Y141:Z142 Y151:Z152 Y191:Z194 H429:S452 L640:AF648 Y611:Z614 Y621:Z622 H609:S632" xr:uid="{00000000-0002-0000-1200-000002000000}">
      <formula1>ROUND(H69,1)=H69</formula1>
    </dataValidation>
    <dataValidation type="list" allowBlank="1" showInputMessage="1" showErrorMessage="1" sqref="C519:D527 C399:D407 C459:D467 C579:D587 C99:D107 C159:D167 C219:D227 C279:D287 C339:D347 C639:D647" xr:uid="{00000000-0002-0000-1200-000003000000}">
      <formula1>ライセンス区分</formula1>
    </dataValidation>
    <dataValidation type="list" allowBlank="1" showInputMessage="1" showErrorMessage="1" sqref="E519:E527 E399:E407 E459:E467 E579:E587 E99:E107 E159:E167 E219:E227 E279:E287 E339:E347 E639:E647" xr:uid="{00000000-0002-0000-1200-000004000000}">
      <formula1>INDIRECT(C99 &amp; "コード")</formula1>
    </dataValidation>
    <dataValidation type="list" allowBlank="1" showInputMessage="1" showErrorMessage="1" sqref="I459:I467 I339:I347 I399:I407 I519:I527 I579:I587 I99:I107 I159:I167 I219:I227 I279:I287 I639:I647" xr:uid="{00000000-0002-0000-1200-000005000000}">
      <formula1>エリア</formula1>
    </dataValidation>
  </dataValidations>
  <printOptions horizontalCentered="1"/>
  <pageMargins left="0.23622047244094491" right="0.23622047244094491" top="0.74803149606299213" bottom="0.74803149606299213" header="0.31496062992125984" footer="0.31496062992125984"/>
  <pageSetup paperSize="9" scale="51" fitToHeight="0" pageOrder="overThenDown" orientation="landscape" r:id="rId1"/>
  <rowBreaks count="9" manualBreakCount="9">
    <brk id="122" min="1" max="47" man="1"/>
    <brk id="182" min="1" max="47" man="1"/>
    <brk id="242" min="1" max="47" man="1"/>
    <brk id="302" min="1" max="47" man="1"/>
    <brk id="362" min="1" max="47" man="1"/>
    <brk id="422" min="1" max="47" man="1"/>
    <brk id="482" min="1" max="47" man="1"/>
    <brk id="542" min="1" max="47" man="1"/>
    <brk id="602" min="1" max="47" man="1"/>
  </rowBreaks>
  <colBreaks count="1" manualBreakCount="1">
    <brk id="48"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347137" r:id="rId4" name="Button 1">
              <controlPr defaultSize="0" print="0" autoFill="0" autoPict="0" macro="[0]!帳票作成" altText="">
                <anchor moveWithCells="1" sizeWithCells="1">
                  <from>
                    <xdr:col>2</xdr:col>
                    <xdr:colOff>0</xdr:colOff>
                    <xdr:row>1</xdr:row>
                    <xdr:rowOff>95250</xdr:rowOff>
                  </from>
                  <to>
                    <xdr:col>3</xdr:col>
                    <xdr:colOff>336550</xdr:colOff>
                    <xdr:row>1</xdr:row>
                    <xdr:rowOff>457200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50">
    <tabColor rgb="FFFFFF00"/>
  </sheetPr>
  <dimension ref="B1:CX662"/>
  <sheetViews>
    <sheetView workbookViewId="0"/>
  </sheetViews>
  <sheetFormatPr defaultColWidth="9.33203125" defaultRowHeight="13.5" customHeight="1"/>
  <cols>
    <col min="1" max="2" width="1.77734375" style="13" customWidth="1"/>
    <col min="3" max="47" width="6.77734375" style="13" customWidth="1"/>
    <col min="48" max="49" width="1.77734375" style="13" customWidth="1"/>
    <col min="50" max="95" width="6.33203125" style="13" customWidth="1"/>
    <col min="96" max="97" width="1.77734375" style="13" customWidth="1"/>
    <col min="98" max="114" width="4.77734375" style="13" customWidth="1"/>
    <col min="115" max="115" width="1.77734375" style="13" customWidth="1"/>
    <col min="116" max="16384" width="9.33203125" style="13"/>
  </cols>
  <sheetData>
    <row r="1" spans="2:2" ht="13.5" customHeight="1">
      <c r="B1" s="16" t="s">
        <v>266</v>
      </c>
    </row>
    <row r="2" spans="2:2" ht="50.15" customHeight="1"/>
    <row r="3" spans="2:2" ht="13.5" hidden="1" customHeight="1"/>
    <row r="4" spans="2:2" ht="13.5" hidden="1" customHeight="1"/>
    <row r="5" spans="2:2" ht="13.5" hidden="1" customHeight="1"/>
    <row r="6" spans="2:2" ht="13.5" hidden="1" customHeight="1"/>
    <row r="7" spans="2:2" ht="13.5" hidden="1" customHeight="1"/>
    <row r="8" spans="2:2" ht="13.5" hidden="1" customHeight="1"/>
    <row r="9" spans="2:2" ht="13.5" hidden="1" customHeight="1"/>
    <row r="10" spans="2:2" ht="13.5" hidden="1" customHeight="1"/>
    <row r="11" spans="2:2" ht="13.5" hidden="1" customHeight="1"/>
    <row r="12" spans="2:2" ht="13.5" hidden="1" customHeight="1"/>
    <row r="13" spans="2:2" ht="13.5" hidden="1" customHeight="1"/>
    <row r="14" spans="2:2" ht="13.5" hidden="1" customHeight="1"/>
    <row r="15" spans="2:2" ht="13.5" hidden="1" customHeight="1"/>
    <row r="16" spans="2:2" ht="13.5" hidden="1" customHeight="1"/>
    <row r="17" ht="13.5" hidden="1" customHeight="1"/>
    <row r="18" ht="13.5" hidden="1" customHeight="1"/>
    <row r="19" ht="13.5" hidden="1" customHeight="1"/>
    <row r="20" ht="13.5" hidden="1" customHeight="1"/>
    <row r="21" ht="13.5" hidden="1" customHeight="1"/>
    <row r="22" ht="13.5" hidden="1" customHeight="1"/>
    <row r="23" ht="13.5" hidden="1" customHeight="1"/>
    <row r="24" ht="13.5" hidden="1" customHeight="1"/>
    <row r="25" ht="13.5" hidden="1" customHeight="1"/>
    <row r="26" ht="13.5" hidden="1" customHeight="1"/>
    <row r="27" ht="13.5" hidden="1" customHeight="1"/>
    <row r="28" ht="13.5" hidden="1" customHeight="1"/>
    <row r="29" ht="13.5" hidden="1" customHeight="1"/>
    <row r="30" ht="13.5" hidden="1" customHeight="1"/>
    <row r="31" ht="13.5" hidden="1" customHeight="1"/>
    <row r="32" ht="13.5" hidden="1" customHeight="1"/>
    <row r="33" ht="13.5" hidden="1" customHeight="1"/>
    <row r="34" ht="13.5" hidden="1" customHeight="1"/>
    <row r="35" ht="13.5" hidden="1" customHeight="1"/>
    <row r="36" ht="13.5" hidden="1" customHeight="1"/>
    <row r="37" ht="13.5" hidden="1" customHeight="1"/>
    <row r="38" ht="13.5" hidden="1" customHeight="1"/>
    <row r="39" ht="13.5" hidden="1" customHeight="1"/>
    <row r="40" ht="13.5" hidden="1" customHeight="1"/>
    <row r="41" ht="13.5" hidden="1" customHeight="1"/>
    <row r="42" ht="13.5" hidden="1" customHeight="1"/>
    <row r="43" ht="13.5" hidden="1" customHeight="1"/>
    <row r="44" ht="13.5" hidden="1" customHeight="1"/>
    <row r="45" ht="13.5" hidden="1" customHeight="1"/>
    <row r="46" ht="13.5" hidden="1" customHeight="1"/>
    <row r="47" ht="13.5" hidden="1" customHeight="1"/>
    <row r="48" ht="13.5" hidden="1" customHeight="1"/>
    <row r="49" spans="3:9" ht="13.5" hidden="1" customHeight="1"/>
    <row r="50" spans="3:9" ht="13.5" hidden="1" customHeight="1"/>
    <row r="51" spans="3:9" ht="13.5" hidden="1" customHeight="1"/>
    <row r="52" spans="3:9" ht="13.5" hidden="1" customHeight="1"/>
    <row r="53" spans="3:9" ht="13.5" hidden="1" customHeight="1"/>
    <row r="54" spans="3:9" ht="13.5" hidden="1" customHeight="1"/>
    <row r="55" spans="3:9" ht="13.5" hidden="1" customHeight="1"/>
    <row r="56" spans="3:9" ht="13.5" hidden="1" customHeight="1"/>
    <row r="57" spans="3:9" ht="13.5" hidden="1" customHeight="1"/>
    <row r="58" spans="3:9" ht="13.5" hidden="1" customHeight="1"/>
    <row r="59" spans="3:9" ht="13.5" hidden="1" customHeight="1"/>
    <row r="60" spans="3:9" ht="13.5" hidden="1" customHeight="1"/>
    <row r="61" spans="3:9" ht="13.5" hidden="1" customHeight="1"/>
    <row r="62" spans="3:9" ht="13.5" hidden="1" customHeight="1"/>
    <row r="63" spans="3:9" s="243" customFormat="1" ht="13.5" customHeight="1">
      <c r="C63" s="651" t="s">
        <v>8</v>
      </c>
      <c r="D63" s="651"/>
      <c r="E63" s="562" t="s">
        <v>109</v>
      </c>
      <c r="F63" s="562"/>
      <c r="G63" s="279"/>
    </row>
    <row r="64" spans="3:9" s="243" customFormat="1" ht="13.5" customHeight="1">
      <c r="C64" s="651"/>
      <c r="D64" s="651"/>
      <c r="E64" s="562"/>
      <c r="F64" s="562"/>
      <c r="G64" s="279"/>
      <c r="I64" s="244"/>
    </row>
    <row r="65" spans="3:102" s="243" customFormat="1" ht="13.5" customHeight="1">
      <c r="C65" s="235" t="s">
        <v>254</v>
      </c>
      <c r="D65" s="279"/>
      <c r="E65" s="279"/>
      <c r="F65" s="279"/>
      <c r="G65" s="279"/>
      <c r="I65" s="244"/>
      <c r="BC65" s="239" t="e">
        <f>IF(#REF!="発電事業者","算定結果　様式第３２第１表～第４表（保有電源新エネ欄他）","算定結果　様式第３２第１表・第２表（年度末電源構成・発電端電力量）")</f>
        <v>#REF!</v>
      </c>
      <c r="CT65" s="296" t="s">
        <v>114</v>
      </c>
      <c r="CV65" s="286" t="str">
        <f>IF(COUNT(H69:Z92)&gt;0,"○","")</f>
        <v/>
      </c>
    </row>
    <row r="66" spans="3:102" s="243" customFormat="1" ht="13.5" customHeight="1">
      <c r="C66" s="652"/>
      <c r="D66" s="653"/>
      <c r="E66" s="653"/>
      <c r="F66" s="653"/>
      <c r="G66" s="654"/>
      <c r="H66" s="594" t="s">
        <v>269</v>
      </c>
      <c r="I66" s="594"/>
      <c r="J66" s="594"/>
      <c r="K66" s="594"/>
      <c r="L66" s="594"/>
      <c r="M66" s="594"/>
      <c r="N66" s="594"/>
      <c r="O66" s="594"/>
      <c r="P66" s="594"/>
      <c r="Q66" s="594"/>
      <c r="R66" s="594"/>
      <c r="S66" s="594"/>
      <c r="T66" s="594"/>
      <c r="U66" s="594"/>
      <c r="V66" s="594"/>
      <c r="W66" s="594"/>
      <c r="X66" s="594"/>
      <c r="Y66" s="594"/>
      <c r="Z66" s="594"/>
      <c r="AA66" s="245"/>
      <c r="AB66" s="245"/>
      <c r="AC66" s="245"/>
      <c r="AD66" s="298"/>
      <c r="AE66" s="298"/>
      <c r="AF66" s="298"/>
      <c r="AG66" s="298"/>
      <c r="AH66" s="298"/>
      <c r="AI66" s="268"/>
      <c r="AJ66" s="268"/>
      <c r="AK66" s="268"/>
      <c r="AL66" s="268"/>
      <c r="AM66" s="268"/>
      <c r="AN66" s="268"/>
      <c r="AO66" s="268"/>
      <c r="AP66" s="268"/>
      <c r="AQ66" s="268"/>
      <c r="AR66" s="268"/>
      <c r="AS66" s="268"/>
      <c r="AT66" s="268"/>
      <c r="AU66" s="268"/>
      <c r="BB66" s="246"/>
      <c r="BC66" s="659" t="s">
        <v>256</v>
      </c>
      <c r="BD66" s="659"/>
      <c r="BE66" s="659"/>
      <c r="BF66" s="659"/>
      <c r="BG66" s="601" t="e">
        <f>DATE(#REF!,1,1)</f>
        <v>#REF!</v>
      </c>
      <c r="BH66" s="602"/>
      <c r="BI66" s="602"/>
      <c r="BJ66" s="602"/>
      <c r="BK66" s="602"/>
      <c r="BL66" s="602"/>
      <c r="BM66" s="602"/>
      <c r="BN66" s="602"/>
      <c r="BO66" s="602"/>
      <c r="BP66" s="602"/>
      <c r="BQ66" s="602"/>
      <c r="BR66" s="603"/>
      <c r="BS66" s="659" t="s">
        <v>257</v>
      </c>
      <c r="BT66" s="659"/>
      <c r="BU66" s="659"/>
      <c r="BV66" s="659"/>
      <c r="BW66" s="592" t="e">
        <f>DATE(#REF!-1,1,1)</f>
        <v>#REF!</v>
      </c>
      <c r="BX66" s="592" t="e">
        <f>DATE(#REF!,1,1)</f>
        <v>#REF!</v>
      </c>
      <c r="BY66" s="592" t="e">
        <f>DATE(#REF!+1,1,1)</f>
        <v>#REF!</v>
      </c>
      <c r="BZ66" s="592" t="e">
        <f>DATE(#REF!+2,1,1)</f>
        <v>#REF!</v>
      </c>
      <c r="CA66" s="592" t="e">
        <f>DATE(#REF!+3,1,1)</f>
        <v>#REF!</v>
      </c>
      <c r="CB66" s="592" t="e">
        <f>DATE(#REF!+4,1,1)</f>
        <v>#REF!</v>
      </c>
      <c r="CC66" s="592" t="e">
        <f>DATE(#REF!+5,1,1)</f>
        <v>#REF!</v>
      </c>
      <c r="CD66" s="592" t="e">
        <f>DATE(#REF!+6,1,1)</f>
        <v>#REF!</v>
      </c>
      <c r="CE66" s="592" t="e">
        <f>DATE(#REF!+7,1,1)</f>
        <v>#REF!</v>
      </c>
      <c r="CF66" s="592" t="e">
        <f>DATE(#REF!+8,1,1)</f>
        <v>#REF!</v>
      </c>
      <c r="CG66" s="592" t="e">
        <f>DATE(#REF!+9,1,1)</f>
        <v>#REF!</v>
      </c>
      <c r="CH66" s="273"/>
      <c r="CI66" s="273"/>
      <c r="CJ66" s="273"/>
      <c r="CK66" s="273"/>
      <c r="CL66" s="273"/>
      <c r="CM66" s="273"/>
      <c r="CN66" s="273"/>
      <c r="CO66" s="273"/>
      <c r="CP66" s="273"/>
      <c r="CQ66" s="273"/>
    </row>
    <row r="67" spans="3:102" s="243" customFormat="1" ht="13.5" customHeight="1">
      <c r="C67" s="661"/>
      <c r="D67" s="662"/>
      <c r="E67" s="662"/>
      <c r="F67" s="662"/>
      <c r="G67" s="663"/>
      <c r="H67" s="595" t="s">
        <v>194</v>
      </c>
      <c r="I67" s="595" t="s">
        <v>195</v>
      </c>
      <c r="J67" s="595" t="s">
        <v>161</v>
      </c>
      <c r="K67" s="595" t="s">
        <v>162</v>
      </c>
      <c r="L67" s="595" t="s">
        <v>163</v>
      </c>
      <c r="M67" s="595" t="s">
        <v>164</v>
      </c>
      <c r="N67" s="595" t="s">
        <v>165</v>
      </c>
      <c r="O67" s="595" t="s">
        <v>166</v>
      </c>
      <c r="P67" s="595" t="s">
        <v>167</v>
      </c>
      <c r="Q67" s="595" t="s">
        <v>168</v>
      </c>
      <c r="R67" s="595" t="s">
        <v>169</v>
      </c>
      <c r="S67" s="595" t="s">
        <v>170</v>
      </c>
      <c r="T67" s="595" t="s">
        <v>25</v>
      </c>
      <c r="U67" s="637"/>
      <c r="V67" s="638"/>
      <c r="W67" s="638"/>
      <c r="X67" s="638"/>
      <c r="Y67" s="638"/>
      <c r="Z67" s="639"/>
      <c r="AA67" s="245"/>
      <c r="AB67" s="245"/>
      <c r="AC67" s="245"/>
      <c r="AD67" s="298"/>
      <c r="AE67" s="298"/>
      <c r="AF67" s="298"/>
      <c r="AG67" s="298"/>
      <c r="AH67" s="298"/>
      <c r="AI67" s="245"/>
      <c r="AJ67" s="245"/>
      <c r="AK67" s="245"/>
      <c r="AL67" s="245"/>
      <c r="AM67" s="245"/>
      <c r="AN67" s="245"/>
      <c r="AO67" s="245"/>
      <c r="AP67" s="245"/>
      <c r="AQ67" s="245"/>
      <c r="AR67" s="245"/>
      <c r="AS67" s="245"/>
      <c r="AT67" s="245"/>
      <c r="AU67" s="245"/>
      <c r="AX67" s="280"/>
      <c r="AY67" s="280"/>
      <c r="AZ67" s="280"/>
      <c r="BA67" s="280"/>
      <c r="BB67" s="246"/>
      <c r="BC67" s="659"/>
      <c r="BD67" s="659"/>
      <c r="BE67" s="659"/>
      <c r="BF67" s="659"/>
      <c r="BG67" s="334" t="s">
        <v>194</v>
      </c>
      <c r="BH67" s="334" t="s">
        <v>195</v>
      </c>
      <c r="BI67" s="334" t="s">
        <v>161</v>
      </c>
      <c r="BJ67" s="334" t="s">
        <v>162</v>
      </c>
      <c r="BK67" s="334" t="s">
        <v>163</v>
      </c>
      <c r="BL67" s="334" t="s">
        <v>164</v>
      </c>
      <c r="BM67" s="334" t="s">
        <v>165</v>
      </c>
      <c r="BN67" s="334" t="s">
        <v>166</v>
      </c>
      <c r="BO67" s="334" t="s">
        <v>167</v>
      </c>
      <c r="BP67" s="334" t="s">
        <v>168</v>
      </c>
      <c r="BQ67" s="334" t="s">
        <v>169</v>
      </c>
      <c r="BR67" s="334" t="s">
        <v>170</v>
      </c>
      <c r="BS67" s="659"/>
      <c r="BT67" s="659"/>
      <c r="BU67" s="659"/>
      <c r="BV67" s="659"/>
      <c r="BW67" s="593"/>
      <c r="BX67" s="593"/>
      <c r="BY67" s="593"/>
      <c r="BZ67" s="593"/>
      <c r="CA67" s="593"/>
      <c r="CB67" s="593"/>
      <c r="CC67" s="593"/>
      <c r="CD67" s="593"/>
      <c r="CE67" s="593"/>
      <c r="CF67" s="593"/>
      <c r="CG67" s="593"/>
      <c r="CH67" s="273"/>
      <c r="CI67" s="273"/>
      <c r="CJ67" s="273"/>
      <c r="CK67" s="273"/>
      <c r="CL67" s="273"/>
      <c r="CM67" s="273"/>
      <c r="CN67" s="273"/>
      <c r="CO67" s="273"/>
      <c r="CP67" s="273"/>
      <c r="CQ67" s="273"/>
      <c r="CT67" s="287" t="s">
        <v>158</v>
      </c>
    </row>
    <row r="68" spans="3:102" s="243" customFormat="1" ht="13.5" customHeight="1">
      <c r="C68" s="655"/>
      <c r="D68" s="656"/>
      <c r="E68" s="656"/>
      <c r="F68" s="656"/>
      <c r="G68" s="657"/>
      <c r="H68" s="596"/>
      <c r="I68" s="596"/>
      <c r="J68" s="596"/>
      <c r="K68" s="596"/>
      <c r="L68" s="596"/>
      <c r="M68" s="596"/>
      <c r="N68" s="596"/>
      <c r="O68" s="596"/>
      <c r="P68" s="596"/>
      <c r="Q68" s="596"/>
      <c r="R68" s="596"/>
      <c r="S68" s="596"/>
      <c r="T68" s="596"/>
      <c r="U68" s="640"/>
      <c r="V68" s="641"/>
      <c r="W68" s="641"/>
      <c r="X68" s="641"/>
      <c r="Y68" s="641"/>
      <c r="Z68" s="642"/>
      <c r="AA68" s="250"/>
      <c r="AB68" s="250"/>
      <c r="AC68" s="250"/>
      <c r="AD68" s="268"/>
      <c r="AE68" s="268"/>
      <c r="AF68" s="268"/>
      <c r="AG68" s="268"/>
      <c r="AH68" s="268"/>
      <c r="AI68" s="250"/>
      <c r="AJ68" s="250"/>
      <c r="AK68" s="250"/>
      <c r="AL68" s="250"/>
      <c r="AM68" s="250"/>
      <c r="AN68" s="250"/>
      <c r="AO68" s="250"/>
      <c r="AP68" s="250"/>
      <c r="AQ68" s="250"/>
      <c r="AR68" s="250"/>
      <c r="AS68" s="250"/>
      <c r="AT68" s="250"/>
      <c r="AU68" s="250"/>
      <c r="AX68" s="280"/>
      <c r="AY68" s="280"/>
      <c r="AZ68" s="280"/>
      <c r="BA68" s="280"/>
      <c r="BB68" s="246"/>
      <c r="BC68" s="634" t="s">
        <v>198</v>
      </c>
      <c r="BD68" s="635"/>
      <c r="BE68" s="635"/>
      <c r="BF68" s="636"/>
      <c r="BG68" s="297" t="str">
        <f>IF(COUNT(H73)=0,"",H73)</f>
        <v/>
      </c>
      <c r="BH68" s="297" t="str">
        <f t="shared" ref="BH68:BR68" si="0">IF(COUNT(I73)=0,"",I73)</f>
        <v/>
      </c>
      <c r="BI68" s="297" t="str">
        <f t="shared" si="0"/>
        <v/>
      </c>
      <c r="BJ68" s="297" t="str">
        <f t="shared" si="0"/>
        <v/>
      </c>
      <c r="BK68" s="297" t="str">
        <f t="shared" si="0"/>
        <v/>
      </c>
      <c r="BL68" s="297" t="str">
        <f t="shared" si="0"/>
        <v/>
      </c>
      <c r="BM68" s="297" t="str">
        <f t="shared" si="0"/>
        <v/>
      </c>
      <c r="BN68" s="297" t="str">
        <f t="shared" si="0"/>
        <v/>
      </c>
      <c r="BO68" s="297" t="str">
        <f t="shared" si="0"/>
        <v/>
      </c>
      <c r="BP68" s="297" t="str">
        <f t="shared" si="0"/>
        <v/>
      </c>
      <c r="BQ68" s="297" t="str">
        <f t="shared" si="0"/>
        <v/>
      </c>
      <c r="BR68" s="297" t="str">
        <f t="shared" si="0"/>
        <v/>
      </c>
      <c r="BS68" s="597" t="s">
        <v>198</v>
      </c>
      <c r="BT68" s="633"/>
      <c r="BU68" s="598"/>
      <c r="BV68" s="334" t="s">
        <v>171</v>
      </c>
      <c r="BW68" s="253" t="str">
        <f>IF(COUNT(L71)=0,"",L71)</f>
        <v/>
      </c>
      <c r="BX68" s="253" t="str">
        <f>IF(COUNT(L73)=0,"",L73)</f>
        <v/>
      </c>
      <c r="BY68" s="253" t="str">
        <f>IF(COUNT(L75)=0,"",L75)</f>
        <v/>
      </c>
      <c r="BZ68" s="253" t="str">
        <f>IF(COUNT(L77)=0,"",L77)</f>
        <v/>
      </c>
      <c r="CA68" s="253" t="str">
        <f>IF(COUNT(L79)=0,"",L79)</f>
        <v/>
      </c>
      <c r="CB68" s="253" t="str">
        <f>IF(COUNT(L81)=0,"",L81)</f>
        <v/>
      </c>
      <c r="CC68" s="253" t="str">
        <f>IF(COUNT(L83)=0,"",L83)</f>
        <v/>
      </c>
      <c r="CD68" s="253" t="str">
        <f>IF(COUNT(L85)=0,"",L85)</f>
        <v/>
      </c>
      <c r="CE68" s="253" t="str">
        <f>IF(COUNT(L87)=0,"",L87)</f>
        <v/>
      </c>
      <c r="CF68" s="253" t="str">
        <f>IF(COUNT(L89)=0,"",L89)</f>
        <v/>
      </c>
      <c r="CG68" s="253" t="str">
        <f>IF(COUNT(L91)=0,"",L91)</f>
        <v/>
      </c>
      <c r="CH68" s="257"/>
      <c r="CI68" s="257"/>
      <c r="CJ68" s="257"/>
      <c r="CK68" s="257"/>
      <c r="CL68" s="257"/>
      <c r="CM68" s="257"/>
      <c r="CN68" s="257"/>
      <c r="CO68" s="257"/>
      <c r="CP68" s="257"/>
      <c r="CQ68" s="257"/>
      <c r="CT68" s="288"/>
      <c r="CU68" s="289" t="s">
        <v>115</v>
      </c>
      <c r="CV68" s="294" t="s">
        <v>261</v>
      </c>
    </row>
    <row r="69" spans="3:102" s="243" customFormat="1" ht="13.5" customHeight="1">
      <c r="C69" s="604" t="e">
        <f>DATE(#REF!-2,1,1)</f>
        <v>#REF!</v>
      </c>
      <c r="D69" s="605"/>
      <c r="E69" s="613" t="s">
        <v>198</v>
      </c>
      <c r="F69" s="614"/>
      <c r="G69" s="615"/>
      <c r="H69" s="255"/>
      <c r="I69" s="255"/>
      <c r="J69" s="255"/>
      <c r="K69" s="255"/>
      <c r="L69" s="255"/>
      <c r="M69" s="255"/>
      <c r="N69" s="255"/>
      <c r="O69" s="255"/>
      <c r="P69" s="255"/>
      <c r="Q69" s="256"/>
      <c r="R69" s="256"/>
      <c r="S69" s="256"/>
      <c r="T69" s="255"/>
      <c r="U69" s="578"/>
      <c r="V69" s="644"/>
      <c r="W69" s="644"/>
      <c r="X69" s="644"/>
      <c r="Y69" s="644"/>
      <c r="Z69" s="579"/>
      <c r="AA69" s="257"/>
      <c r="AB69" s="257"/>
      <c r="AC69" s="257"/>
      <c r="AD69" s="299"/>
      <c r="AE69" s="299"/>
      <c r="AF69" s="268"/>
      <c r="AG69" s="268"/>
      <c r="AH69" s="268"/>
      <c r="AI69" s="257"/>
      <c r="AJ69" s="257"/>
      <c r="AK69" s="257"/>
      <c r="AL69" s="257"/>
      <c r="AM69" s="257"/>
      <c r="AN69" s="257"/>
      <c r="AO69" s="257"/>
      <c r="AP69" s="257"/>
      <c r="AQ69" s="257"/>
      <c r="AR69" s="257"/>
      <c r="AS69" s="257"/>
      <c r="AT69" s="257"/>
      <c r="AU69" s="257"/>
      <c r="AX69" s="280"/>
      <c r="AY69" s="280"/>
      <c r="AZ69" s="280"/>
      <c r="BA69" s="280"/>
      <c r="BB69" s="246"/>
      <c r="BC69" s="648"/>
      <c r="BD69" s="649"/>
      <c r="BE69" s="649"/>
      <c r="BF69" s="650"/>
      <c r="BG69" s="259"/>
      <c r="BH69" s="259"/>
      <c r="BI69" s="259"/>
      <c r="BJ69" s="259"/>
      <c r="BK69" s="259"/>
      <c r="BL69" s="259"/>
      <c r="BM69" s="259"/>
      <c r="BN69" s="259"/>
      <c r="BO69" s="259"/>
      <c r="BP69" s="259"/>
      <c r="BQ69" s="259"/>
      <c r="BR69" s="259"/>
      <c r="BS69" s="599"/>
      <c r="BT69" s="643"/>
      <c r="BU69" s="600"/>
      <c r="BV69" s="334" t="s">
        <v>172</v>
      </c>
      <c r="BW69" s="253" t="str">
        <f>IF(COUNT(Q69)=0,"",Q69)</f>
        <v/>
      </c>
      <c r="BX69" s="253" t="str">
        <f>IF(COUNT(Q73)=0,"",Q73)</f>
        <v/>
      </c>
      <c r="BY69" s="253" t="str">
        <f>IF(COUNT(Q75)=0,"",Q75)</f>
        <v/>
      </c>
      <c r="BZ69" s="253" t="str">
        <f>IF(COUNT(Q77)=0,"",Q77)</f>
        <v/>
      </c>
      <c r="CA69" s="253" t="str">
        <f>IF(COUNT(Q79)=0,"",Q79)</f>
        <v/>
      </c>
      <c r="CB69" s="253" t="str">
        <f>IF(COUNT(Q81)=0,"",Q81)</f>
        <v/>
      </c>
      <c r="CC69" s="253" t="str">
        <f>IF(COUNT(Q83)=0,"",Q83)</f>
        <v/>
      </c>
      <c r="CD69" s="253" t="str">
        <f>IF(COUNT(Q85)=0,"",Q85)</f>
        <v/>
      </c>
      <c r="CE69" s="253" t="str">
        <f>IF(COUNT(Q87)=0,"",Q87)</f>
        <v/>
      </c>
      <c r="CF69" s="253" t="str">
        <f>IF(COUNT(Q89)=0,"",Q89)</f>
        <v/>
      </c>
      <c r="CG69" s="253" t="str">
        <f>IF(COUNT(Q91)=0,"",Q91)</f>
        <v/>
      </c>
      <c r="CH69" s="257"/>
      <c r="CI69" s="257"/>
      <c r="CJ69" s="257"/>
      <c r="CK69" s="257"/>
      <c r="CL69" s="257"/>
      <c r="CM69" s="257"/>
      <c r="CN69" s="257"/>
      <c r="CO69" s="257"/>
      <c r="CP69" s="257"/>
      <c r="CQ69" s="257"/>
      <c r="CT69" s="290" t="s">
        <v>109</v>
      </c>
      <c r="CU69" s="291" t="str">
        <f t="shared" ref="CU69:CU78" ca="1" si="1">INDIRECT(CU$79&amp;$CV69)</f>
        <v/>
      </c>
      <c r="CV69" s="284">
        <v>65</v>
      </c>
    </row>
    <row r="70" spans="3:102" s="243" customFormat="1" ht="13.5" customHeight="1">
      <c r="C70" s="606"/>
      <c r="D70" s="607"/>
      <c r="E70" s="608" t="s">
        <v>252</v>
      </c>
      <c r="F70" s="609"/>
      <c r="G70" s="610"/>
      <c r="H70" s="260"/>
      <c r="I70" s="260"/>
      <c r="J70" s="260"/>
      <c r="K70" s="260"/>
      <c r="L70" s="260"/>
      <c r="M70" s="260"/>
      <c r="N70" s="260"/>
      <c r="O70" s="260"/>
      <c r="P70" s="260"/>
      <c r="Q70" s="261"/>
      <c r="R70" s="261"/>
      <c r="S70" s="261"/>
      <c r="T70" s="262" t="str">
        <f>IF(COUNT(H70:S70)=0,"",SUMPRODUCT(ROUND(H70:S70,1)))</f>
        <v/>
      </c>
      <c r="U70" s="645"/>
      <c r="V70" s="646"/>
      <c r="W70" s="646"/>
      <c r="X70" s="646"/>
      <c r="Y70" s="646"/>
      <c r="Z70" s="647"/>
      <c r="AA70" s="257"/>
      <c r="AB70" s="257"/>
      <c r="AC70" s="257"/>
      <c r="AD70" s="299"/>
      <c r="AE70" s="299"/>
      <c r="AF70" s="268"/>
      <c r="AG70" s="268"/>
      <c r="AH70" s="268"/>
      <c r="AI70" s="271"/>
      <c r="AJ70" s="271"/>
      <c r="AK70" s="271"/>
      <c r="AL70" s="271"/>
      <c r="AM70" s="271"/>
      <c r="AN70" s="271"/>
      <c r="AO70" s="271"/>
      <c r="AP70" s="271"/>
      <c r="AQ70" s="271"/>
      <c r="AR70" s="271"/>
      <c r="AS70" s="271"/>
      <c r="AT70" s="271"/>
      <c r="AU70" s="272"/>
      <c r="AX70" s="280"/>
      <c r="AY70" s="280"/>
      <c r="AZ70" s="280"/>
      <c r="BA70" s="280"/>
      <c r="BB70" s="246"/>
      <c r="BC70" s="594" t="s">
        <v>205</v>
      </c>
      <c r="BD70" s="594"/>
      <c r="BE70" s="594"/>
      <c r="BF70" s="594"/>
      <c r="BG70" s="253" t="str">
        <f>IF(COUNT(H74)=0,"",ROUND(H74,#REF!))</f>
        <v/>
      </c>
      <c r="BH70" s="253" t="str">
        <f>IF(COUNT(I74)=0,"",ROUND(I74,#REF!))</f>
        <v/>
      </c>
      <c r="BI70" s="253" t="str">
        <f>IF(COUNT(J74)=0,"",ROUND(J74,#REF!))</f>
        <v/>
      </c>
      <c r="BJ70" s="253" t="str">
        <f>IF(COUNT(K74)=0,"",ROUND(K74,#REF!))</f>
        <v/>
      </c>
      <c r="BK70" s="253" t="str">
        <f>IF(COUNT(L74)=0,"",ROUND(L74,#REF!))</f>
        <v/>
      </c>
      <c r="BL70" s="253" t="str">
        <f>IF(COUNT(M74)=0,"",ROUND(M74,#REF!))</f>
        <v/>
      </c>
      <c r="BM70" s="253" t="str">
        <f>IF(COUNT(N74)=0,"",ROUND(N74,#REF!))</f>
        <v/>
      </c>
      <c r="BN70" s="253" t="str">
        <f>IF(COUNT(O74)=0,"",ROUND(O74,#REF!))</f>
        <v/>
      </c>
      <c r="BO70" s="253" t="str">
        <f>IF(COUNT(P74)=0,"",ROUND(P74,#REF!))</f>
        <v/>
      </c>
      <c r="BP70" s="253" t="str">
        <f>IF(COUNT(Q74)=0,"",ROUND(Q74,#REF!))</f>
        <v/>
      </c>
      <c r="BQ70" s="253" t="str">
        <f>IF(COUNT(R74)=0,"",ROUND(R74,#REF!))</f>
        <v/>
      </c>
      <c r="BR70" s="253" t="str">
        <f>IF(COUNT(S74)=0,"",ROUND(S74,#REF!))</f>
        <v/>
      </c>
      <c r="BS70" s="634" t="s">
        <v>205</v>
      </c>
      <c r="BT70" s="635"/>
      <c r="BU70" s="636"/>
      <c r="BV70" s="334" t="s">
        <v>25</v>
      </c>
      <c r="BW70" s="253" t="str">
        <f>IF(COUNT(T72)=0,"",T72)</f>
        <v/>
      </c>
      <c r="BX70" s="253" t="str">
        <f>IF(COUNT(T74)=0,"",T74)</f>
        <v/>
      </c>
      <c r="BY70" s="253" t="str">
        <f>IF(COUNT(T76)=0,"",T76)</f>
        <v/>
      </c>
      <c r="BZ70" s="266" t="str">
        <f>IF(COUNT(T78)=0,"",T78)</f>
        <v/>
      </c>
      <c r="CA70" s="253" t="str">
        <f>IF(COUNT(T80)=0,"",T80)</f>
        <v/>
      </c>
      <c r="CB70" s="253" t="str">
        <f>IF(COUNT(T82)=0,"",T82)</f>
        <v/>
      </c>
      <c r="CC70" s="253" t="str">
        <f>IF(COUNT(T84)=0,"",T84)</f>
        <v/>
      </c>
      <c r="CD70" s="253" t="str">
        <f>IF(COUNT(T86)=0,"",T86)</f>
        <v/>
      </c>
      <c r="CE70" s="253" t="str">
        <f>IF(COUNT(T88)=0,"",T88)</f>
        <v/>
      </c>
      <c r="CF70" s="253" t="str">
        <f>IF(COUNT(T90)=0,"",T90)</f>
        <v/>
      </c>
      <c r="CG70" s="253" t="str">
        <f>IF(COUNT(T92)=0,"",T92)</f>
        <v/>
      </c>
      <c r="CH70" s="257"/>
      <c r="CI70" s="257"/>
      <c r="CJ70" s="257"/>
      <c r="CK70" s="257"/>
      <c r="CL70" s="257"/>
      <c r="CM70" s="257"/>
      <c r="CN70" s="257"/>
      <c r="CO70" s="257"/>
      <c r="CP70" s="257"/>
      <c r="CQ70" s="257"/>
      <c r="CT70" s="290" t="s">
        <v>103</v>
      </c>
      <c r="CU70" s="291" t="str">
        <f t="shared" ca="1" si="1"/>
        <v/>
      </c>
      <c r="CV70" s="284">
        <f>CV69+60</f>
        <v>125</v>
      </c>
    </row>
    <row r="71" spans="3:102" s="243" customFormat="1" ht="13.5" customHeight="1">
      <c r="C71" s="604" t="e">
        <f>DATE(#REF!-1,1,1)</f>
        <v>#REF!</v>
      </c>
      <c r="D71" s="605"/>
      <c r="E71" s="613" t="s">
        <v>198</v>
      </c>
      <c r="F71" s="614"/>
      <c r="G71" s="615"/>
      <c r="H71" s="256"/>
      <c r="I71" s="256"/>
      <c r="J71" s="256"/>
      <c r="K71" s="256"/>
      <c r="L71" s="256"/>
      <c r="M71" s="256"/>
      <c r="N71" s="256"/>
      <c r="O71" s="256"/>
      <c r="P71" s="256"/>
      <c r="Q71" s="256"/>
      <c r="R71" s="256"/>
      <c r="S71" s="256"/>
      <c r="T71" s="255"/>
      <c r="U71" s="613" t="s">
        <v>210</v>
      </c>
      <c r="V71" s="614"/>
      <c r="W71" s="614"/>
      <c r="X71" s="615"/>
      <c r="Y71" s="666"/>
      <c r="Z71" s="667"/>
      <c r="AA71" s="257"/>
      <c r="AB71" s="257"/>
      <c r="AC71" s="257"/>
      <c r="AD71" s="299"/>
      <c r="AE71" s="299"/>
      <c r="AF71" s="268"/>
      <c r="AG71" s="268"/>
      <c r="AH71" s="268"/>
      <c r="AI71" s="257"/>
      <c r="AJ71" s="257"/>
      <c r="AK71" s="257"/>
      <c r="AL71" s="257"/>
      <c r="AM71" s="257"/>
      <c r="AN71" s="257"/>
      <c r="AO71" s="257"/>
      <c r="AP71" s="257"/>
      <c r="AQ71" s="257"/>
      <c r="AR71" s="257"/>
      <c r="AS71" s="257"/>
      <c r="AT71" s="257"/>
      <c r="AU71" s="257"/>
      <c r="AX71" s="280"/>
      <c r="AY71" s="280"/>
      <c r="AZ71" s="280"/>
      <c r="BB71" s="246"/>
      <c r="BC71" s="627"/>
      <c r="BD71" s="628"/>
      <c r="BE71" s="628"/>
      <c r="BF71" s="628"/>
      <c r="BG71" s="628"/>
      <c r="BH71" s="628"/>
      <c r="BI71" s="628"/>
      <c r="BJ71" s="628"/>
      <c r="BK71" s="628"/>
      <c r="BL71" s="628"/>
      <c r="BM71" s="628"/>
      <c r="BN71" s="628"/>
      <c r="BO71" s="628"/>
      <c r="BP71" s="628"/>
      <c r="BQ71" s="628"/>
      <c r="BR71" s="629"/>
      <c r="BS71" s="597" t="s">
        <v>206</v>
      </c>
      <c r="BT71" s="633"/>
      <c r="BU71" s="598"/>
      <c r="BV71" s="334" t="s">
        <v>25</v>
      </c>
      <c r="BW71" s="253" t="str">
        <f>IF(COUNT(Y71)=0,"",IF(#REF!="発電事業者",Y71,IF(SUMIF($C99:$D108,"その他事業者",L99:L108)=0,IF(Y71*L108/SUM(L99:L108)=0,"",Y71*L108/SUM(L99:L108)),ROUND(Y71*SUMIF($C99:$D108,"その他事業者",L99:L108)/SUM(L99:L108),#REF!)+Y71*L108/SUM(L99:L108))))</f>
        <v/>
      </c>
      <c r="BX71" s="253" t="str">
        <f>IF(COUNT(Y73)=0,"",IF(#REF!="発電事業者",Y73,IF(SUMIF($C99:$D108,"その他事業者",W99:W108)=0,IF(Y73*W108/SUM(W99:W108)=0,"",Y73*W108/SUM(W99:W108)),ROUND(Y73*SUMIF($C99:$D108,"その他事業者",W99:W108)/SUM(W99:W108),#REF!)+Y73*W108/SUM(W99:W108))))</f>
        <v/>
      </c>
      <c r="BY71" s="267"/>
      <c r="BZ71" s="267"/>
      <c r="CA71" s="267"/>
      <c r="CB71" s="253" t="str">
        <f>IF(COUNT(Y81)=0,"",IF(#REF!="発電事業者",Y81,IF(SUMIF($C99:$D108,"その他事業者",AA99:AA108)=0,IF(Y81*AA108/SUM(AA99:AA108)=0,"",Y81*AA108/SUM(AA99:AA108)),ROUND(Y81*SUMIF($C99:$D108,"その他事業者",AA99:AA108)/SUM(AA99:AA108),#REF!)+Y81*AA108/SUM(AA99:AA108))))</f>
        <v/>
      </c>
      <c r="CC71" s="267"/>
      <c r="CD71" s="267"/>
      <c r="CE71" s="267"/>
      <c r="CF71" s="267"/>
      <c r="CG71" s="253" t="str">
        <f>IF(COUNT(Y91)=0,"",IF(#REF!="発電事業者",Y91,IF(SUMIF($C99:$D108,"その他事業者",AF99:AF108)=0,IF(Y91*AF108/SUM(AF99:AF108)=0,"",Y91*AF108/SUM(AF99:AF108)),ROUND(Y91*SUMIF($C99:$D108,"その他事業者",AF99:AF108)/SUM(AF99:AF108),#REF!)+Y91*AF108/SUM(AF99:AF108))))</f>
        <v/>
      </c>
      <c r="CH71" s="257"/>
      <c r="CI71" s="257"/>
      <c r="CJ71" s="257"/>
      <c r="CK71" s="257"/>
      <c r="CL71" s="257"/>
      <c r="CM71" s="257"/>
      <c r="CN71" s="257"/>
      <c r="CO71" s="257"/>
      <c r="CP71" s="257"/>
      <c r="CQ71" s="257"/>
      <c r="CT71" s="290" t="s">
        <v>104</v>
      </c>
      <c r="CU71" s="291" t="str">
        <f t="shared" ca="1" si="1"/>
        <v/>
      </c>
      <c r="CV71" s="284">
        <f t="shared" ref="CV71:CV78" si="2">CV70+60</f>
        <v>185</v>
      </c>
    </row>
    <row r="72" spans="3:102" s="243" customFormat="1" ht="13.5" customHeight="1">
      <c r="C72" s="606"/>
      <c r="D72" s="607"/>
      <c r="E72" s="608" t="s">
        <v>252</v>
      </c>
      <c r="F72" s="609"/>
      <c r="G72" s="610"/>
      <c r="H72" s="261"/>
      <c r="I72" s="261"/>
      <c r="J72" s="261"/>
      <c r="K72" s="261"/>
      <c r="L72" s="261"/>
      <c r="M72" s="261"/>
      <c r="N72" s="261"/>
      <c r="O72" s="261"/>
      <c r="P72" s="261"/>
      <c r="Q72" s="261"/>
      <c r="R72" s="261"/>
      <c r="S72" s="261"/>
      <c r="T72" s="262" t="str">
        <f>IF(COUNT(H72:S72)=0,"",SUMPRODUCT(ROUND(H72:S72,1)))</f>
        <v/>
      </c>
      <c r="U72" s="608" t="s">
        <v>211</v>
      </c>
      <c r="V72" s="609"/>
      <c r="W72" s="609"/>
      <c r="X72" s="610"/>
      <c r="Y72" s="664"/>
      <c r="Z72" s="665"/>
      <c r="AA72" s="257"/>
      <c r="AB72" s="257"/>
      <c r="AC72" s="257"/>
      <c r="AD72" s="299"/>
      <c r="AE72" s="299"/>
      <c r="AF72" s="268"/>
      <c r="AG72" s="268"/>
      <c r="AH72" s="268"/>
      <c r="AI72" s="271"/>
      <c r="AJ72" s="271"/>
      <c r="AK72" s="271"/>
      <c r="AL72" s="271"/>
      <c r="AM72" s="271"/>
      <c r="AN72" s="271"/>
      <c r="AO72" s="271"/>
      <c r="AP72" s="271"/>
      <c r="AQ72" s="271"/>
      <c r="AR72" s="271"/>
      <c r="AS72" s="271"/>
      <c r="AT72" s="271"/>
      <c r="AU72" s="272"/>
      <c r="AX72" s="280"/>
      <c r="AY72" s="280"/>
      <c r="AZ72" s="280"/>
      <c r="BB72" s="246"/>
      <c r="BC72" s="630"/>
      <c r="BD72" s="631"/>
      <c r="BE72" s="631"/>
      <c r="BF72" s="631"/>
      <c r="BG72" s="631"/>
      <c r="BH72" s="631"/>
      <c r="BI72" s="631"/>
      <c r="BJ72" s="631"/>
      <c r="BK72" s="631"/>
      <c r="BL72" s="631"/>
      <c r="BM72" s="631"/>
      <c r="BN72" s="631"/>
      <c r="BO72" s="631"/>
      <c r="BP72" s="631"/>
      <c r="BQ72" s="631"/>
      <c r="BR72" s="632"/>
      <c r="BS72" s="634" t="s">
        <v>207</v>
      </c>
      <c r="BT72" s="635"/>
      <c r="BU72" s="636"/>
      <c r="BV72" s="334" t="s">
        <v>25</v>
      </c>
      <c r="BW72" s="253" t="str">
        <f>IF(COUNT(Y72)=0,"",Y72)</f>
        <v/>
      </c>
      <c r="BX72" s="253" t="str">
        <f>IF(COUNT(Y74)=0,"",Y74)</f>
        <v/>
      </c>
      <c r="BY72" s="267"/>
      <c r="BZ72" s="267"/>
      <c r="CA72" s="267"/>
      <c r="CB72" s="253" t="str">
        <f>IF(COUNT(Y82)=0,"",Y82)</f>
        <v/>
      </c>
      <c r="CC72" s="267"/>
      <c r="CD72" s="267"/>
      <c r="CE72" s="267"/>
      <c r="CF72" s="267"/>
      <c r="CG72" s="253" t="str">
        <f>IF(COUNT(Y92)=0,"",Y92)</f>
        <v/>
      </c>
      <c r="CH72" s="257"/>
      <c r="CI72" s="257"/>
      <c r="CJ72" s="257"/>
      <c r="CK72" s="257"/>
      <c r="CL72" s="257"/>
      <c r="CM72" s="257"/>
      <c r="CN72" s="257"/>
      <c r="CO72" s="257"/>
      <c r="CP72" s="257"/>
      <c r="CQ72" s="257"/>
      <c r="CT72" s="290" t="s">
        <v>105</v>
      </c>
      <c r="CU72" s="291" t="str">
        <f t="shared" ca="1" si="1"/>
        <v/>
      </c>
      <c r="CV72" s="284">
        <f t="shared" si="2"/>
        <v>245</v>
      </c>
    </row>
    <row r="73" spans="3:102" s="243" customFormat="1" ht="13.5" customHeight="1">
      <c r="C73" s="604" t="e">
        <f>DATE(#REF!,1,1)</f>
        <v>#REF!</v>
      </c>
      <c r="D73" s="605"/>
      <c r="E73" s="613" t="s">
        <v>198</v>
      </c>
      <c r="F73" s="614"/>
      <c r="G73" s="615"/>
      <c r="H73" s="256"/>
      <c r="I73" s="256"/>
      <c r="J73" s="256"/>
      <c r="K73" s="256"/>
      <c r="L73" s="256"/>
      <c r="M73" s="256"/>
      <c r="N73" s="256"/>
      <c r="O73" s="256"/>
      <c r="P73" s="256"/>
      <c r="Q73" s="256"/>
      <c r="R73" s="256"/>
      <c r="S73" s="256"/>
      <c r="T73" s="255"/>
      <c r="U73" s="613" t="s">
        <v>210</v>
      </c>
      <c r="V73" s="614"/>
      <c r="W73" s="614"/>
      <c r="X73" s="615"/>
      <c r="Y73" s="666"/>
      <c r="Z73" s="667"/>
      <c r="AA73" s="257"/>
      <c r="AB73" s="257"/>
      <c r="AC73" s="257"/>
      <c r="AD73" s="299"/>
      <c r="AE73" s="299"/>
      <c r="AF73" s="268"/>
      <c r="AG73" s="268"/>
      <c r="AH73" s="268"/>
      <c r="AI73" s="257"/>
      <c r="AJ73" s="257"/>
      <c r="AK73" s="257"/>
      <c r="AL73" s="257"/>
      <c r="AM73" s="257"/>
      <c r="AN73" s="257"/>
      <c r="AO73" s="257"/>
      <c r="AP73" s="257"/>
      <c r="AQ73" s="257"/>
      <c r="AR73" s="257"/>
      <c r="AS73" s="257"/>
      <c r="AT73" s="257"/>
      <c r="AU73" s="257"/>
      <c r="AX73" s="268"/>
      <c r="BB73" s="268"/>
      <c r="BC73" s="245"/>
      <c r="BD73" s="245"/>
      <c r="BE73" s="245"/>
      <c r="BF73" s="245"/>
      <c r="BG73" s="245"/>
      <c r="BH73" s="245"/>
      <c r="BI73" s="245"/>
      <c r="BJ73" s="245"/>
      <c r="BK73" s="245"/>
      <c r="BL73" s="245"/>
      <c r="BM73" s="245"/>
      <c r="BN73" s="245"/>
      <c r="BO73" s="245"/>
      <c r="BP73" s="245"/>
      <c r="BQ73" s="245"/>
      <c r="BR73" s="245"/>
      <c r="BS73" s="245"/>
      <c r="BT73" s="245"/>
      <c r="BU73" s="245"/>
      <c r="BV73" s="245"/>
      <c r="BW73" s="245"/>
      <c r="BX73" s="257"/>
      <c r="BY73" s="257"/>
      <c r="BZ73" s="257"/>
      <c r="CA73" s="257"/>
      <c r="CB73" s="257"/>
      <c r="CC73" s="257"/>
      <c r="CD73" s="257"/>
      <c r="CE73" s="257"/>
      <c r="CF73" s="257"/>
      <c r="CG73" s="257"/>
      <c r="CH73" s="257"/>
      <c r="CI73" s="257"/>
      <c r="CJ73" s="257"/>
      <c r="CK73" s="257"/>
      <c r="CL73" s="257"/>
      <c r="CM73" s="257"/>
      <c r="CN73" s="257"/>
      <c r="CO73" s="257"/>
      <c r="CP73" s="257"/>
      <c r="CQ73" s="257"/>
      <c r="CT73" s="290" t="s">
        <v>106</v>
      </c>
      <c r="CU73" s="291" t="str">
        <f t="shared" ca="1" si="1"/>
        <v/>
      </c>
      <c r="CV73" s="284">
        <f t="shared" si="2"/>
        <v>305</v>
      </c>
    </row>
    <row r="74" spans="3:102" s="243" customFormat="1" ht="13.5" customHeight="1">
      <c r="C74" s="606"/>
      <c r="D74" s="607"/>
      <c r="E74" s="608" t="s">
        <v>212</v>
      </c>
      <c r="F74" s="609"/>
      <c r="G74" s="610"/>
      <c r="H74" s="261"/>
      <c r="I74" s="261"/>
      <c r="J74" s="261"/>
      <c r="K74" s="261"/>
      <c r="L74" s="261"/>
      <c r="M74" s="261"/>
      <c r="N74" s="261"/>
      <c r="O74" s="261"/>
      <c r="P74" s="261"/>
      <c r="Q74" s="261"/>
      <c r="R74" s="261"/>
      <c r="S74" s="261"/>
      <c r="T74" s="262" t="str">
        <f>IF(COUNT(H74:S74)=0,"",SUMPRODUCT(ROUND(H74:S74,1)))</f>
        <v/>
      </c>
      <c r="U74" s="608" t="s">
        <v>211</v>
      </c>
      <c r="V74" s="609"/>
      <c r="W74" s="609"/>
      <c r="X74" s="610"/>
      <c r="Y74" s="664"/>
      <c r="Z74" s="665"/>
      <c r="AA74" s="257"/>
      <c r="AB74" s="257"/>
      <c r="AC74" s="257"/>
      <c r="AD74" s="299"/>
      <c r="AE74" s="299"/>
      <c r="AF74" s="268"/>
      <c r="AG74" s="268"/>
      <c r="AH74" s="268"/>
      <c r="AI74" s="271"/>
      <c r="AJ74" s="271"/>
      <c r="AK74" s="271"/>
      <c r="AL74" s="271"/>
      <c r="AM74" s="271"/>
      <c r="AN74" s="271"/>
      <c r="AO74" s="271"/>
      <c r="AP74" s="271"/>
      <c r="AQ74" s="271"/>
      <c r="AR74" s="271"/>
      <c r="AS74" s="271"/>
      <c r="AT74" s="271"/>
      <c r="AU74" s="272"/>
      <c r="AX74" s="240" t="e">
        <f>IF(#REF!="発電事業者","算定結果　送電取引帳票","算定結果　受電取引帳票")</f>
        <v>#REF!</v>
      </c>
      <c r="BR74" s="268"/>
      <c r="CT74" s="290" t="s">
        <v>107</v>
      </c>
      <c r="CU74" s="291" t="str">
        <f t="shared" ca="1" si="1"/>
        <v/>
      </c>
      <c r="CV74" s="284">
        <f t="shared" si="2"/>
        <v>365</v>
      </c>
    </row>
    <row r="75" spans="3:102" s="243" customFormat="1" ht="13.5" customHeight="1">
      <c r="C75" s="604" t="e">
        <f>DATE(#REF!+1,1,1)</f>
        <v>#REF!</v>
      </c>
      <c r="D75" s="605"/>
      <c r="E75" s="613" t="s">
        <v>198</v>
      </c>
      <c r="F75" s="614"/>
      <c r="G75" s="615"/>
      <c r="H75" s="256"/>
      <c r="I75" s="256"/>
      <c r="J75" s="256"/>
      <c r="K75" s="256"/>
      <c r="L75" s="256"/>
      <c r="M75" s="256"/>
      <c r="N75" s="256"/>
      <c r="O75" s="256"/>
      <c r="P75" s="256"/>
      <c r="Q75" s="256"/>
      <c r="R75" s="256"/>
      <c r="S75" s="256"/>
      <c r="T75" s="255"/>
      <c r="U75" s="618"/>
      <c r="V75" s="619"/>
      <c r="W75" s="619"/>
      <c r="X75" s="619"/>
      <c r="Y75" s="619"/>
      <c r="Z75" s="620"/>
      <c r="AA75" s="257"/>
      <c r="AB75" s="257"/>
      <c r="AC75" s="257"/>
      <c r="AD75" s="299"/>
      <c r="AE75" s="299"/>
      <c r="AF75" s="268"/>
      <c r="AG75" s="268"/>
      <c r="AH75" s="268"/>
      <c r="AI75" s="257"/>
      <c r="AJ75" s="257"/>
      <c r="AK75" s="257"/>
      <c r="AL75" s="257"/>
      <c r="AM75" s="257"/>
      <c r="AN75" s="257"/>
      <c r="AO75" s="257"/>
      <c r="AP75" s="257"/>
      <c r="AQ75" s="257"/>
      <c r="AR75" s="257"/>
      <c r="AS75" s="257"/>
      <c r="AT75" s="257"/>
      <c r="AU75" s="257"/>
      <c r="AX75" s="594" t="s">
        <v>200</v>
      </c>
      <c r="AY75" s="594"/>
      <c r="AZ75" s="595" t="s">
        <v>201</v>
      </c>
      <c r="BA75" s="594" t="s">
        <v>202</v>
      </c>
      <c r="BB75" s="594"/>
      <c r="BC75" s="594"/>
      <c r="BD75" s="595" t="s">
        <v>203</v>
      </c>
      <c r="BE75" s="597" t="s">
        <v>176</v>
      </c>
      <c r="BF75" s="598"/>
      <c r="BG75" s="601" t="e">
        <f>DATE(#REF!,1,1)</f>
        <v>#REF!</v>
      </c>
      <c r="BH75" s="602"/>
      <c r="BI75" s="602"/>
      <c r="BJ75" s="602"/>
      <c r="BK75" s="602"/>
      <c r="BL75" s="602"/>
      <c r="BM75" s="602"/>
      <c r="BN75" s="602"/>
      <c r="BO75" s="602"/>
      <c r="BP75" s="602"/>
      <c r="BQ75" s="602"/>
      <c r="BR75" s="603"/>
      <c r="BS75" s="594" t="s">
        <v>175</v>
      </c>
      <c r="BT75" s="594"/>
      <c r="BU75" s="594"/>
      <c r="BV75" s="594"/>
      <c r="BW75" s="592" t="e">
        <f>DATE(#REF!-1,1,1)</f>
        <v>#REF!</v>
      </c>
      <c r="BX75" s="592" t="e">
        <f>DATE(#REF!,1,1)</f>
        <v>#REF!</v>
      </c>
      <c r="BY75" s="592" t="e">
        <f>DATE(#REF!+1,1,1)</f>
        <v>#REF!</v>
      </c>
      <c r="BZ75" s="592" t="e">
        <f>DATE(#REF!+2,1,1)</f>
        <v>#REF!</v>
      </c>
      <c r="CA75" s="592" t="e">
        <f>DATE(#REF!+3,1,1)</f>
        <v>#REF!</v>
      </c>
      <c r="CB75" s="592" t="e">
        <f>DATE(#REF!+4,1,1)</f>
        <v>#REF!</v>
      </c>
      <c r="CC75" s="592" t="e">
        <f>DATE(#REF!+5,1,1)</f>
        <v>#REF!</v>
      </c>
      <c r="CD75" s="592" t="e">
        <f>DATE(#REF!+6,1,1)</f>
        <v>#REF!</v>
      </c>
      <c r="CE75" s="592" t="e">
        <f>DATE(#REF!+7,1,1)</f>
        <v>#REF!</v>
      </c>
      <c r="CF75" s="592" t="e">
        <f>DATE(#REF!+8,1,1)</f>
        <v>#REF!</v>
      </c>
      <c r="CG75" s="592" t="e">
        <f>DATE(#REF!+9,1,1)</f>
        <v>#REF!</v>
      </c>
      <c r="CH75" s="566" t="s">
        <v>268</v>
      </c>
      <c r="CI75" s="567"/>
      <c r="CJ75" s="567"/>
      <c r="CK75" s="567"/>
      <c r="CL75" s="567"/>
      <c r="CM75" s="567"/>
      <c r="CN75" s="567"/>
      <c r="CO75" s="567"/>
      <c r="CP75" s="567"/>
      <c r="CQ75" s="567"/>
      <c r="CT75" s="290" t="s">
        <v>110</v>
      </c>
      <c r="CU75" s="291" t="str">
        <f t="shared" ca="1" si="1"/>
        <v/>
      </c>
      <c r="CV75" s="284">
        <f t="shared" si="2"/>
        <v>425</v>
      </c>
    </row>
    <row r="76" spans="3:102" s="243" customFormat="1" ht="13.5" customHeight="1">
      <c r="C76" s="606"/>
      <c r="D76" s="607"/>
      <c r="E76" s="608" t="s">
        <v>212</v>
      </c>
      <c r="F76" s="609"/>
      <c r="G76" s="610"/>
      <c r="H76" s="261"/>
      <c r="I76" s="261"/>
      <c r="J76" s="261"/>
      <c r="K76" s="261"/>
      <c r="L76" s="261"/>
      <c r="M76" s="261"/>
      <c r="N76" s="261"/>
      <c r="O76" s="261"/>
      <c r="P76" s="261"/>
      <c r="Q76" s="261"/>
      <c r="R76" s="261"/>
      <c r="S76" s="261"/>
      <c r="T76" s="262" t="str">
        <f>IF(COUNT(H76:S76)=0,"",SUMPRODUCT(ROUND(H76:S76,1)))</f>
        <v/>
      </c>
      <c r="U76" s="621"/>
      <c r="V76" s="622"/>
      <c r="W76" s="622"/>
      <c r="X76" s="622"/>
      <c r="Y76" s="622"/>
      <c r="Z76" s="623"/>
      <c r="AA76" s="257"/>
      <c r="AB76" s="257"/>
      <c r="AC76" s="257"/>
      <c r="AD76" s="299"/>
      <c r="AE76" s="299"/>
      <c r="AF76" s="268"/>
      <c r="AG76" s="268"/>
      <c r="AH76" s="268"/>
      <c r="AI76" s="271"/>
      <c r="AJ76" s="271"/>
      <c r="AK76" s="271"/>
      <c r="AL76" s="271"/>
      <c r="AM76" s="271"/>
      <c r="AN76" s="271"/>
      <c r="AO76" s="271"/>
      <c r="AP76" s="271"/>
      <c r="AQ76" s="271"/>
      <c r="AR76" s="271"/>
      <c r="AS76" s="271"/>
      <c r="AT76" s="271"/>
      <c r="AU76" s="272"/>
      <c r="AX76" s="594"/>
      <c r="AY76" s="594"/>
      <c r="AZ76" s="596"/>
      <c r="BA76" s="594"/>
      <c r="BB76" s="594"/>
      <c r="BC76" s="594"/>
      <c r="BD76" s="596"/>
      <c r="BE76" s="599"/>
      <c r="BF76" s="600"/>
      <c r="BG76" s="334" t="s">
        <v>194</v>
      </c>
      <c r="BH76" s="334" t="s">
        <v>195</v>
      </c>
      <c r="BI76" s="334" t="s">
        <v>161</v>
      </c>
      <c r="BJ76" s="334" t="s">
        <v>162</v>
      </c>
      <c r="BK76" s="334" t="s">
        <v>163</v>
      </c>
      <c r="BL76" s="334" t="s">
        <v>164</v>
      </c>
      <c r="BM76" s="334" t="s">
        <v>165</v>
      </c>
      <c r="BN76" s="334" t="s">
        <v>166</v>
      </c>
      <c r="BO76" s="334" t="s">
        <v>167</v>
      </c>
      <c r="BP76" s="334" t="s">
        <v>168</v>
      </c>
      <c r="BQ76" s="334" t="s">
        <v>169</v>
      </c>
      <c r="BR76" s="334" t="s">
        <v>170</v>
      </c>
      <c r="BS76" s="594"/>
      <c r="BT76" s="594"/>
      <c r="BU76" s="594"/>
      <c r="BV76" s="594"/>
      <c r="BW76" s="593"/>
      <c r="BX76" s="593"/>
      <c r="BY76" s="593">
        <v>43101</v>
      </c>
      <c r="BZ76" s="593">
        <v>43466</v>
      </c>
      <c r="CA76" s="593">
        <v>43831</v>
      </c>
      <c r="CB76" s="593">
        <v>44197</v>
      </c>
      <c r="CC76" s="593">
        <v>44562</v>
      </c>
      <c r="CD76" s="593">
        <v>44927</v>
      </c>
      <c r="CE76" s="593">
        <v>45292</v>
      </c>
      <c r="CF76" s="593">
        <v>45658</v>
      </c>
      <c r="CG76" s="593">
        <v>46023</v>
      </c>
      <c r="CH76" s="567"/>
      <c r="CI76" s="567"/>
      <c r="CJ76" s="567"/>
      <c r="CK76" s="567"/>
      <c r="CL76" s="567"/>
      <c r="CM76" s="567"/>
      <c r="CN76" s="567"/>
      <c r="CO76" s="567"/>
      <c r="CP76" s="567"/>
      <c r="CQ76" s="567"/>
      <c r="CT76" s="290" t="s">
        <v>111</v>
      </c>
      <c r="CU76" s="291" t="str">
        <f t="shared" ca="1" si="1"/>
        <v/>
      </c>
      <c r="CV76" s="284">
        <f t="shared" si="2"/>
        <v>485</v>
      </c>
    </row>
    <row r="77" spans="3:102" s="243" customFormat="1" ht="13.5" customHeight="1">
      <c r="C77" s="604" t="e">
        <f>DATE(#REF!+2,1,1)</f>
        <v>#REF!</v>
      </c>
      <c r="D77" s="605"/>
      <c r="E77" s="613" t="s">
        <v>198</v>
      </c>
      <c r="F77" s="614"/>
      <c r="G77" s="615"/>
      <c r="H77" s="256"/>
      <c r="I77" s="256"/>
      <c r="J77" s="256"/>
      <c r="K77" s="256"/>
      <c r="L77" s="256"/>
      <c r="M77" s="256"/>
      <c r="N77" s="256"/>
      <c r="O77" s="256"/>
      <c r="P77" s="256"/>
      <c r="Q77" s="256"/>
      <c r="R77" s="256"/>
      <c r="S77" s="256"/>
      <c r="T77" s="255"/>
      <c r="U77" s="621"/>
      <c r="V77" s="622"/>
      <c r="W77" s="622"/>
      <c r="X77" s="622"/>
      <c r="Y77" s="622"/>
      <c r="Z77" s="623"/>
      <c r="AA77" s="257"/>
      <c r="AB77" s="257"/>
      <c r="AC77" s="257"/>
      <c r="AD77" s="299"/>
      <c r="AE77" s="299"/>
      <c r="AF77" s="268"/>
      <c r="AG77" s="268"/>
      <c r="AH77" s="268"/>
      <c r="AI77" s="257"/>
      <c r="AJ77" s="257"/>
      <c r="AK77" s="257"/>
      <c r="AL77" s="257"/>
      <c r="AM77" s="257"/>
      <c r="AN77" s="257"/>
      <c r="AO77" s="257"/>
      <c r="AP77" s="257"/>
      <c r="AQ77" s="257"/>
      <c r="AR77" s="257"/>
      <c r="AS77" s="257"/>
      <c r="AT77" s="257"/>
      <c r="AU77" s="257"/>
      <c r="AX77" s="569" t="str">
        <f>IF(C99="","",C99)</f>
        <v/>
      </c>
      <c r="AY77" s="569"/>
      <c r="AZ77" s="587" t="str">
        <f>IF(E99="","",E99)</f>
        <v/>
      </c>
      <c r="BA77" s="590" t="str">
        <f ca="1">IF(F99="","",F99)</f>
        <v/>
      </c>
      <c r="BB77" s="590"/>
      <c r="BC77" s="590"/>
      <c r="BD77" s="587" t="str">
        <f>IF(I99="","",I99)</f>
        <v/>
      </c>
      <c r="BE77" s="578" t="e">
        <f>IF(#REF!="発電事業者","送電電力（MW）","受電電力（MW）")</f>
        <v>#REF!</v>
      </c>
      <c r="BF77" s="579"/>
      <c r="BG77" s="331" t="str">
        <f>IF(AND(COUNT(BG68)+COUNTA(E99)=2,L99&lt;&gt;""),ROUND(BG68-SUMIF(BE80:BF106,BE77,BG80:BG106),#REF!),"")</f>
        <v/>
      </c>
      <c r="BH77" s="331" t="str">
        <f>IF(AND(COUNT(BH68)+COUNTA(E99)=2,M99&lt;&gt;""),ROUND(BH68-SUMIF(BE80:BF106,BE77,BH80:BH106),#REF!),"")</f>
        <v/>
      </c>
      <c r="BI77" s="331" t="str">
        <f>IF(AND(COUNT(BI68)+COUNTA(E99)=2,N99&lt;&gt;""),ROUND(BI68-SUMIF(BE80:BF106,BE77,BI80:BI106),#REF!),"")</f>
        <v/>
      </c>
      <c r="BJ77" s="331" t="str">
        <f>IF(AND(COUNT(BJ68)+COUNTA(E99)=2,O99&lt;&gt;""),ROUND(BJ68-SUMIF(BE80:BF106,BE77,BJ80:BJ106),#REF!),"")</f>
        <v/>
      </c>
      <c r="BK77" s="331" t="str">
        <f>IF(AND(COUNT(BK68)+COUNTA(E99)=2,P99&lt;&gt;""),ROUND(BK68-SUMIF(BE80:BF106,BE77,BK80:BK106),#REF!),"")</f>
        <v/>
      </c>
      <c r="BL77" s="331" t="str">
        <f>IF(AND(COUNT(BL68)+COUNTA(E99)=2,Q99&lt;&gt;""),ROUND(BL68-SUMIF(BE80:BF106,BE77,BL80:BL106),#REF!),"")</f>
        <v/>
      </c>
      <c r="BM77" s="331" t="str">
        <f>IF(AND(COUNT(BM68)+COUNTA(E99)=2,R99&lt;&gt;""),ROUND(BM68-SUMIF(BE80:BF106,BE77,BM80:BM106),#REF!),"")</f>
        <v/>
      </c>
      <c r="BN77" s="331" t="str">
        <f>IF(AND(COUNT(BN68)+COUNTA(E99)=2,S99&lt;&gt;""),ROUND(BN68-SUMIF(BE80:BF106,BE77,BN80:BN106),#REF!),"")</f>
        <v/>
      </c>
      <c r="BO77" s="331" t="str">
        <f>IF(AND(COUNT(BO68)+COUNTA(E99)=2,T99&lt;&gt;""),ROUND(BO68-SUMIF(BE80:BF106,BE77,BO80:BO106),#REF!),"")</f>
        <v/>
      </c>
      <c r="BP77" s="331" t="str">
        <f>IF(AND(COUNT(BP68)+COUNTA(E99)=2,U99&lt;&gt;""),ROUND(BP68-SUMIF(BE80:BF106,BE77,BP80:BP106),#REF!),"")</f>
        <v/>
      </c>
      <c r="BQ77" s="331" t="str">
        <f>IF(AND(COUNT(BQ68)+COUNTA(E99)=2,V99&lt;&gt;""),ROUND(BQ68-SUMIF(BE80:BF106,BE77,BQ80:BQ106),#REF!),"")</f>
        <v/>
      </c>
      <c r="BR77" s="331" t="str">
        <f>IF(AND(COUNT(BR68)+COUNTA(E99)=2,W99&lt;&gt;""),ROUND(BR68-SUMIF(BE80:BF106,BE77,BR80:BR106),#REF!),"")</f>
        <v/>
      </c>
      <c r="BS77" s="569" t="e">
        <f>IF(#REF!="発電事業者","送電電力（MW）","受電電力（MW）")</f>
        <v>#REF!</v>
      </c>
      <c r="BT77" s="569"/>
      <c r="BU77" s="569"/>
      <c r="BV77" s="333" t="s">
        <v>171</v>
      </c>
      <c r="BW77" s="580"/>
      <c r="BX77" s="580"/>
      <c r="BY77" s="331" t="str">
        <f>IF(AND(COUNT(BY68)+COUNTA(E99)=2,X99&lt;&gt;""),ROUND(BY68-SUMIF(BV80:BV106,BV77,BY80:BY106),#REF!),"")</f>
        <v/>
      </c>
      <c r="BZ77" s="331" t="str">
        <f>IF(AND(COUNT(BZ68)+COUNTA(E99)=2,Y99&lt;&gt;""),ROUND(BZ68-SUMIF(BV80:BV106,BV77,BZ80:BZ106),#REF!),"")</f>
        <v/>
      </c>
      <c r="CA77" s="331" t="str">
        <f>IF(AND(COUNT(CA68)+COUNTA(E99)=2,Z99&lt;&gt;""),ROUND(CA68-SUMIF(BV80:BV106,BV77,CA80:CA106),#REF!),"")</f>
        <v/>
      </c>
      <c r="CB77" s="331" t="str">
        <f>IF(AND(COUNT(CB68)+COUNTA(E99)=2,AA99&lt;&gt;""),ROUND(CB68-SUMIF(BV80:BV106,BV77,CB80:CB106),#REF!),"")</f>
        <v/>
      </c>
      <c r="CC77" s="331" t="str">
        <f>IF(AND(COUNT(CC68)+COUNTA(E99)=2,AB99&lt;&gt;""),ROUND(CC68-SUMIF(BV80:BV106,BV77,CC80:CC106),#REF!),"")</f>
        <v/>
      </c>
      <c r="CD77" s="331" t="str">
        <f>IF(AND(COUNT(CD68)+COUNTA(E99)=2,AC99&lt;&gt;""),ROUND(CD68-SUMIF(BV80:BV106,BV77,CD80:CD106),#REF!),"")</f>
        <v/>
      </c>
      <c r="CE77" s="331" t="str">
        <f>IF(AND(COUNT(CE68)+COUNTA(E99)=2,AD99&lt;&gt;""),ROUND(CE68-SUMIF(BV80:BV106,BV77,CE80:CE106),#REF!),"")</f>
        <v/>
      </c>
      <c r="CF77" s="331" t="str">
        <f>IF(AND(COUNT(CF68)+COUNTA(E99)=2,AE99&lt;&gt;""),ROUND(CF68-SUMIF(BV80:BV106,BV77,CF80:CF106),#REF!),"")</f>
        <v/>
      </c>
      <c r="CG77" s="331" t="str">
        <f>IF(AND(COUNT(CG68)+COUNTA(E99)=2,AF99&lt;&gt;""),ROUND(CG68-SUMIF(BV80:BV106,BV77,CG80:CG106),#REF!),"")</f>
        <v/>
      </c>
      <c r="CH77" s="563" t="s">
        <v>119</v>
      </c>
      <c r="CI77" s="563"/>
      <c r="CJ77" s="563"/>
      <c r="CK77" s="563"/>
      <c r="CL77" s="563"/>
      <c r="CM77" s="563"/>
      <c r="CN77" s="563"/>
      <c r="CO77" s="563"/>
      <c r="CP77" s="563"/>
      <c r="CQ77" s="563"/>
      <c r="CT77" s="290" t="s">
        <v>112</v>
      </c>
      <c r="CU77" s="291" t="str">
        <f t="shared" ca="1" si="1"/>
        <v/>
      </c>
      <c r="CV77" s="284">
        <f t="shared" si="2"/>
        <v>545</v>
      </c>
    </row>
    <row r="78" spans="3:102" s="243" customFormat="1" ht="13.5" customHeight="1">
      <c r="C78" s="606"/>
      <c r="D78" s="607"/>
      <c r="E78" s="608" t="s">
        <v>212</v>
      </c>
      <c r="F78" s="609"/>
      <c r="G78" s="610"/>
      <c r="H78" s="261"/>
      <c r="I78" s="261"/>
      <c r="J78" s="261"/>
      <c r="K78" s="261"/>
      <c r="L78" s="261"/>
      <c r="M78" s="261"/>
      <c r="N78" s="261"/>
      <c r="O78" s="261"/>
      <c r="P78" s="261"/>
      <c r="Q78" s="261"/>
      <c r="R78" s="261"/>
      <c r="S78" s="261"/>
      <c r="T78" s="262" t="str">
        <f>IF(COUNT(H78:S78)=0,"",SUMPRODUCT(ROUND(H78:S78,1)))</f>
        <v/>
      </c>
      <c r="U78" s="621"/>
      <c r="V78" s="622"/>
      <c r="W78" s="622"/>
      <c r="X78" s="622"/>
      <c r="Y78" s="622"/>
      <c r="Z78" s="623"/>
      <c r="AA78" s="257"/>
      <c r="AB78" s="257"/>
      <c r="AC78" s="257"/>
      <c r="AD78" s="299"/>
      <c r="AE78" s="299"/>
      <c r="AF78" s="268"/>
      <c r="AG78" s="268"/>
      <c r="AH78" s="268"/>
      <c r="AI78" s="271"/>
      <c r="AJ78" s="271"/>
      <c r="AK78" s="271"/>
      <c r="AL78" s="271"/>
      <c r="AM78" s="271"/>
      <c r="AN78" s="271"/>
      <c r="AO78" s="271"/>
      <c r="AP78" s="271"/>
      <c r="AQ78" s="271"/>
      <c r="AR78" s="271"/>
      <c r="AS78" s="271"/>
      <c r="AT78" s="271"/>
      <c r="AU78" s="272"/>
      <c r="AX78" s="569"/>
      <c r="AY78" s="569"/>
      <c r="AZ78" s="588"/>
      <c r="BA78" s="590"/>
      <c r="BB78" s="590"/>
      <c r="BC78" s="590"/>
      <c r="BD78" s="588"/>
      <c r="BE78" s="583"/>
      <c r="BF78" s="584"/>
      <c r="BG78" s="259"/>
      <c r="BH78" s="259"/>
      <c r="BI78" s="259"/>
      <c r="BJ78" s="259"/>
      <c r="BK78" s="259"/>
      <c r="BL78" s="259"/>
      <c r="BM78" s="259"/>
      <c r="BN78" s="259"/>
      <c r="BO78" s="259"/>
      <c r="BP78" s="259"/>
      <c r="BQ78" s="259"/>
      <c r="BR78" s="259"/>
      <c r="BS78" s="569"/>
      <c r="BT78" s="569"/>
      <c r="BU78" s="569"/>
      <c r="BV78" s="333" t="s">
        <v>172</v>
      </c>
      <c r="BW78" s="581"/>
      <c r="BX78" s="581"/>
      <c r="BY78" s="331" t="str">
        <f>IF(AND(COUNT(BY69)+COUNTA(E99)=2,X99&lt;&gt;""),ROUND(BY69-SUMIF(BV80:BV106,BV78,BY80:BY106),#REF!),"")</f>
        <v/>
      </c>
      <c r="BZ78" s="331" t="str">
        <f>IF(AND(COUNT(BZ69)+COUNTA(E99)=2,Y99&lt;&gt;""),ROUND(BZ69-SUMIF(BV80:BV106,BV78,BZ80:BZ106),#REF!),"")</f>
        <v/>
      </c>
      <c r="CA78" s="331" t="str">
        <f>IF(AND(COUNT(CA69)+COUNTA(E99)=2,Z99&lt;&gt;""),ROUND(CA69-SUMIF(BV80:BV106,BV78,CA80:CA106),#REF!),"")</f>
        <v/>
      </c>
      <c r="CB78" s="331" t="str">
        <f>IF(AND(COUNT(CB69)+COUNTA(E99)=2,AA99&lt;&gt;""),ROUND(CB69-SUMIF(BV80:BV106,BV78,CB80:CB106),#REF!),"")</f>
        <v/>
      </c>
      <c r="CC78" s="331" t="str">
        <f>IF(AND(COUNT(CC69)+COUNTA(E99)=2,AB99&lt;&gt;""),ROUND(CC69-SUMIF(BV80:BV106,BV78,CC80:CC106),#REF!),"")</f>
        <v/>
      </c>
      <c r="CD78" s="331" t="str">
        <f>IF(AND(COUNT(CD69)+COUNTA(E99)=2,AC99&lt;&gt;""),ROUND(CD69-SUMIF(BV80:BV106,BV78,CD80:CD106),#REF!),"")</f>
        <v/>
      </c>
      <c r="CE78" s="331" t="str">
        <f>IF(AND(COUNT(CE69)+COUNTA(E99)=2,AD99&lt;&gt;""),ROUND(CE69-SUMIF(BV80:BV106,BV78,CE80:CE106),#REF!),"")</f>
        <v/>
      </c>
      <c r="CF78" s="331" t="str">
        <f>IF(AND(COUNT(CF69)+COUNTA(E99)=2,AE99&lt;&gt;""),ROUND(CF69-SUMIF(BV80:BV106,BV78,CF80:CF106),#REF!),"")</f>
        <v/>
      </c>
      <c r="CG78" s="331" t="str">
        <f>IF(AND(COUNT(CG69)+COUNTA(E99)=2,AF99&lt;&gt;""),ROUND(CG69-SUMIF(BV80:BV106,BV78,CG80:CG106),#REF!),"")</f>
        <v/>
      </c>
      <c r="CH78" s="564" t="str">
        <f>IF(CH77="","",CH77)</f>
        <v>バイオマス</v>
      </c>
      <c r="CI78" s="564"/>
      <c r="CJ78" s="564"/>
      <c r="CK78" s="564"/>
      <c r="CL78" s="564"/>
      <c r="CM78" s="564"/>
      <c r="CN78" s="564"/>
      <c r="CO78" s="564"/>
      <c r="CP78" s="564"/>
      <c r="CQ78" s="564"/>
      <c r="CT78" s="290" t="s">
        <v>113</v>
      </c>
      <c r="CU78" s="291" t="str">
        <f t="shared" ca="1" si="1"/>
        <v/>
      </c>
      <c r="CV78" s="284">
        <f t="shared" si="2"/>
        <v>605</v>
      </c>
      <c r="CX78" s="292"/>
    </row>
    <row r="79" spans="3:102" s="243" customFormat="1" ht="13.5" customHeight="1">
      <c r="C79" s="604" t="e">
        <f>DATE(#REF!+3,1,1)</f>
        <v>#REF!</v>
      </c>
      <c r="D79" s="605"/>
      <c r="E79" s="613" t="s">
        <v>198</v>
      </c>
      <c r="F79" s="614"/>
      <c r="G79" s="615"/>
      <c r="H79" s="256"/>
      <c r="I79" s="256"/>
      <c r="J79" s="256"/>
      <c r="K79" s="256"/>
      <c r="L79" s="256"/>
      <c r="M79" s="256"/>
      <c r="N79" s="256"/>
      <c r="O79" s="256"/>
      <c r="P79" s="256"/>
      <c r="Q79" s="256"/>
      <c r="R79" s="256"/>
      <c r="S79" s="256"/>
      <c r="T79" s="255"/>
      <c r="U79" s="621"/>
      <c r="V79" s="622"/>
      <c r="W79" s="622"/>
      <c r="X79" s="622"/>
      <c r="Y79" s="622"/>
      <c r="Z79" s="623"/>
      <c r="AA79" s="257"/>
      <c r="AB79" s="257"/>
      <c r="AC79" s="257"/>
      <c r="AD79" s="299"/>
      <c r="AE79" s="299"/>
      <c r="AF79" s="268"/>
      <c r="AG79" s="268"/>
      <c r="AH79" s="268"/>
      <c r="AI79" s="257"/>
      <c r="AJ79" s="257"/>
      <c r="AK79" s="257"/>
      <c r="AL79" s="257"/>
      <c r="AM79" s="257"/>
      <c r="AN79" s="257"/>
      <c r="AO79" s="257"/>
      <c r="AP79" s="257"/>
      <c r="AQ79" s="257"/>
      <c r="AR79" s="257"/>
      <c r="AS79" s="257"/>
      <c r="AT79" s="257"/>
      <c r="AU79" s="257"/>
      <c r="AX79" s="569"/>
      <c r="AY79" s="569"/>
      <c r="AZ79" s="589"/>
      <c r="BA79" s="590"/>
      <c r="BB79" s="590"/>
      <c r="BC79" s="590"/>
      <c r="BD79" s="589"/>
      <c r="BE79" s="585" t="e">
        <f>IF(#REF!="発電事業者","月間送電電力量（GWh）","月間受電電力量（GWh）")</f>
        <v>#REF!</v>
      </c>
      <c r="BF79" s="586"/>
      <c r="BG79" s="297" t="str">
        <f>IF(AND(COUNT(BG70)+COUNTA(E99)=2,L99&lt;&gt;""),ROUND(BG70-SUMIF(BE80:BF106,BE79,BG80:BG106),#REF!),"")</f>
        <v/>
      </c>
      <c r="BH79" s="297" t="str">
        <f>IF(AND(COUNT(BH70)+COUNTA(E99)=2,M99&lt;&gt;""),ROUND(BH70-SUMIF(BE80:BF106,BE79,BH80:BH106),#REF!),"")</f>
        <v/>
      </c>
      <c r="BI79" s="297" t="str">
        <f>IF(AND(COUNT(BI70)+COUNTA(E99)=2,N99&lt;&gt;""),ROUND(BI70-SUMIF(BE80:BF106,BE79,BI80:BI106),#REF!),"")</f>
        <v/>
      </c>
      <c r="BJ79" s="297" t="str">
        <f>IF(AND(COUNT(BJ70)+COUNTA(E99)=2,O99&lt;&gt;""),ROUND(BJ70-SUMIF(BE80:BF106,BE79,BJ80:BJ106),#REF!),"")</f>
        <v/>
      </c>
      <c r="BK79" s="297" t="str">
        <f>IF(AND(COUNT(BK70)+COUNTA(E99)=2,P99&lt;&gt;""),ROUND(BK70-SUMIF(BE80:BF106,BE79,BK80:BK106),#REF!),"")</f>
        <v/>
      </c>
      <c r="BL79" s="297" t="str">
        <f>IF(AND(COUNT(BL70)+COUNTA(E99)=2,Q99&lt;&gt;""),ROUND(BL70-SUMIF(BE80:BF106,BE79,BL80:BL106),#REF!),"")</f>
        <v/>
      </c>
      <c r="BM79" s="297" t="str">
        <f>IF(AND(COUNT(BM70)+COUNTA(E99)=2,R99&lt;&gt;""),ROUND(BM70-SUMIF(BE80:BF106,BE79,BM80:BM106),#REF!),"")</f>
        <v/>
      </c>
      <c r="BN79" s="297" t="str">
        <f>IF(AND(COUNT(BN70)+COUNTA(E99)=2,S99&lt;&gt;""),ROUND(BN70-SUMIF(BE80:BF106,BE79,BN80:BN106),#REF!),"")</f>
        <v/>
      </c>
      <c r="BO79" s="297" t="str">
        <f>IF(AND(COUNT(BO70)+COUNTA(E99)=2,T99&lt;&gt;""),ROUND(BO70-SUMIF(BE80:BF106,BE79,BO80:BO106),#REF!),"")</f>
        <v/>
      </c>
      <c r="BP79" s="297" t="str">
        <f>IF(AND(COUNT(BP70)+COUNTA(E99)=2,U99&lt;&gt;""),ROUND(BP70-SUMIF(BE80:BF106,BE79,BP80:BP106),#REF!),"")</f>
        <v/>
      </c>
      <c r="BQ79" s="297" t="str">
        <f>IF(AND(COUNT(BQ70)+COUNTA(E99)=2,V99&lt;&gt;""),ROUND(BQ70-SUMIF(BE80:BF106,BE79,BQ80:BQ106),#REF!),"")</f>
        <v/>
      </c>
      <c r="BR79" s="297" t="str">
        <f>IF(AND(COUNT(BR70)+COUNTA(E99)=2,W99&lt;&gt;""),ROUND(BR70-SUMIF(BE80:BF106,BE79,BR80:BR106),#REF!),"")</f>
        <v/>
      </c>
      <c r="BS79" s="569" t="e">
        <f>IF(#REF!="発電事業者","年間送電電力量（GWh）","年間受電電力量（GWh）")</f>
        <v>#REF!</v>
      </c>
      <c r="BT79" s="569"/>
      <c r="BU79" s="569"/>
      <c r="BV79" s="333" t="s">
        <v>25</v>
      </c>
      <c r="BW79" s="582"/>
      <c r="BX79" s="582"/>
      <c r="BY79" s="331" t="str">
        <f>IF(AND(COUNT(BY70)+COUNTA(E99)=2,X99&lt;&gt;""),ROUND(BY70-SUMIF(BV80:BV106,BV79,BY80:BY106),#REF!),"")</f>
        <v/>
      </c>
      <c r="BZ79" s="331" t="str">
        <f>IF(AND(COUNT(BZ70)+COUNTA(E99)=2,Y99&lt;&gt;""),ROUND(BZ70-SUMIF(BV80:BV106,BV79,BZ80:BZ106),#REF!),"")</f>
        <v/>
      </c>
      <c r="CA79" s="331" t="str">
        <f>IF(AND(COUNT(CA70)+COUNTA(E99)=2,Z99&lt;&gt;""),ROUND(CA70-SUMIF(BV80:BV106,BV79,CA80:CA106),#REF!),"")</f>
        <v/>
      </c>
      <c r="CB79" s="331" t="str">
        <f>IF(AND(COUNT(CB70)+COUNTA(E99)=2,AA99&lt;&gt;""),ROUND(CB70-SUMIF(BV80:BV106,BV79,CB80:CB106),#REF!),"")</f>
        <v/>
      </c>
      <c r="CC79" s="331" t="str">
        <f>IF(AND(COUNT(CC70)+COUNTA(E99)=2,AB99&lt;&gt;""),ROUND(CC70-SUMIF(BV80:BV106,BV79,CC80:CC106),#REF!),"")</f>
        <v/>
      </c>
      <c r="CD79" s="331" t="str">
        <f>IF(AND(COUNT(CD70)+COUNTA(E99)=2,AC99&lt;&gt;""),ROUND(CD70-SUMIF(BV80:BV106,BV79,CD80:CD106),#REF!),"")</f>
        <v/>
      </c>
      <c r="CE79" s="331" t="str">
        <f>IF(AND(COUNT(CE70)+COUNTA(E99)=2,AD99&lt;&gt;""),ROUND(CE70-SUMIF(BV80:BV106,BV79,CE80:CE106),#REF!),"")</f>
        <v/>
      </c>
      <c r="CF79" s="331" t="str">
        <f>IF(AND(COUNT(CF70)+COUNTA(E99)=2,AE99&lt;&gt;""),ROUND(CF70-SUMIF(BV80:BV106,BV79,CF80:CF106),#REF!),"")</f>
        <v/>
      </c>
      <c r="CG79" s="331" t="str">
        <f>IF(AND(COUNT(CG70)+COUNTA(E99)=2,AF99&lt;&gt;""),ROUND(CG70-SUMIF(BV80:BV106,BV79,CG80:CG106),#REF!),"")</f>
        <v/>
      </c>
      <c r="CH79" s="565" t="str">
        <f>IF(COUNTA(AG99)=0,"",AG99)</f>
        <v/>
      </c>
      <c r="CI79" s="565"/>
      <c r="CJ79" s="565"/>
      <c r="CK79" s="565"/>
      <c r="CL79" s="565"/>
      <c r="CM79" s="565"/>
      <c r="CN79" s="565"/>
      <c r="CO79" s="565"/>
      <c r="CP79" s="565"/>
      <c r="CQ79" s="565"/>
      <c r="CT79" s="294" t="s">
        <v>260</v>
      </c>
      <c r="CU79" s="295" t="s">
        <v>263</v>
      </c>
      <c r="CV79" s="293"/>
    </row>
    <row r="80" spans="3:102" s="243" customFormat="1" ht="13.5" customHeight="1">
      <c r="C80" s="606"/>
      <c r="D80" s="607"/>
      <c r="E80" s="608" t="s">
        <v>212</v>
      </c>
      <c r="F80" s="609"/>
      <c r="G80" s="610"/>
      <c r="H80" s="261"/>
      <c r="I80" s="261"/>
      <c r="J80" s="261"/>
      <c r="K80" s="261"/>
      <c r="L80" s="261"/>
      <c r="M80" s="261"/>
      <c r="N80" s="261"/>
      <c r="O80" s="261"/>
      <c r="P80" s="261"/>
      <c r="Q80" s="261"/>
      <c r="R80" s="261"/>
      <c r="S80" s="261"/>
      <c r="T80" s="262" t="str">
        <f>IF(COUNT(H80:S80)=0,"",SUMPRODUCT(ROUND(H80:S80,1)))</f>
        <v/>
      </c>
      <c r="U80" s="624"/>
      <c r="V80" s="625"/>
      <c r="W80" s="625"/>
      <c r="X80" s="625"/>
      <c r="Y80" s="625"/>
      <c r="Z80" s="626"/>
      <c r="AA80" s="257"/>
      <c r="AB80" s="257"/>
      <c r="AC80" s="257"/>
      <c r="AD80" s="299"/>
      <c r="AE80" s="299"/>
      <c r="AF80" s="268"/>
      <c r="AG80" s="268"/>
      <c r="AH80" s="268"/>
      <c r="AI80" s="271"/>
      <c r="AJ80" s="271"/>
      <c r="AK80" s="271"/>
      <c r="AL80" s="271"/>
      <c r="AM80" s="271"/>
      <c r="AN80" s="271"/>
      <c r="AO80" s="271"/>
      <c r="AP80" s="271"/>
      <c r="AQ80" s="271"/>
      <c r="AR80" s="271"/>
      <c r="AS80" s="271"/>
      <c r="AT80" s="271"/>
      <c r="AU80" s="272"/>
      <c r="AX80" s="569" t="str">
        <f>IF(C100="","",C100)</f>
        <v/>
      </c>
      <c r="AY80" s="569"/>
      <c r="AZ80" s="587" t="str">
        <f>IF(E100="","",E100)</f>
        <v/>
      </c>
      <c r="BA80" s="590" t="str">
        <f ca="1">IF(F100="","",F100)</f>
        <v/>
      </c>
      <c r="BB80" s="590"/>
      <c r="BC80" s="590"/>
      <c r="BD80" s="587" t="str">
        <f>IF(I100="","",I100)</f>
        <v/>
      </c>
      <c r="BE80" s="578" t="e">
        <f>IF(#REF!="発電事業者","送電電力（MW）","受電電力（MW）")</f>
        <v>#REF!</v>
      </c>
      <c r="BF80" s="579"/>
      <c r="BG80" s="331" t="str">
        <f>IF(COUNT(BG68,L100)=2,ROUND(BG68*L100/SUM(L99:L108),#REF!),"")</f>
        <v/>
      </c>
      <c r="BH80" s="331" t="str">
        <f>IF(COUNT(BH68,M100)=2,ROUND(BH68*M100/SUM(M99:M108),#REF!),"")</f>
        <v/>
      </c>
      <c r="BI80" s="331" t="str">
        <f>IF(COUNT(BI68,N100)=2,ROUND(BI68*N100/SUM(N99:N108),#REF!),"")</f>
        <v/>
      </c>
      <c r="BJ80" s="331" t="str">
        <f>IF(COUNT(BJ68,O100)=2,ROUND(BJ68*O100/SUM(O99:O108),#REF!),"")</f>
        <v/>
      </c>
      <c r="BK80" s="331" t="str">
        <f>IF(COUNT(BK68,P100)=2,ROUND(BK68*P100/SUM(P99:P108),#REF!),"")</f>
        <v/>
      </c>
      <c r="BL80" s="331" t="str">
        <f>IF(COUNT(BL68,Q100)=2,ROUND(BL68*Q100/SUM(Q99:Q108),#REF!),"")</f>
        <v/>
      </c>
      <c r="BM80" s="331" t="str">
        <f>IF(COUNT(BM68,R100)=2,ROUND(BM68*R100/SUM(R99:R108),#REF!),"")</f>
        <v/>
      </c>
      <c r="BN80" s="331" t="str">
        <f>IF(COUNT(BN68,S100)=2,ROUND(BN68*S100/SUM(S99:S108),#REF!),"")</f>
        <v/>
      </c>
      <c r="BO80" s="331" t="str">
        <f>IF(COUNT(BO68,T100)=2,ROUND(BO68*T100/SUM(T99:T108),#REF!),"")</f>
        <v/>
      </c>
      <c r="BP80" s="331" t="str">
        <f>IF(COUNT(BP68,U100)=2,ROUND(BP68*U100/SUM(U99:U108),#REF!),"")</f>
        <v/>
      </c>
      <c r="BQ80" s="331" t="str">
        <f>IF(COUNT(BQ68,V100)=2,ROUND(BQ68*V100/SUM(V99:V108),#REF!),"")</f>
        <v/>
      </c>
      <c r="BR80" s="331" t="str">
        <f>IF(COUNT(BR68,W100)=2,ROUND(BR68*W100/SUM(W99:W108),#REF!),"")</f>
        <v/>
      </c>
      <c r="BS80" s="569" t="e">
        <f>IF(#REF!="発電事業者","送電電力（MW）","受電電力（MW）")</f>
        <v>#REF!</v>
      </c>
      <c r="BT80" s="569"/>
      <c r="BU80" s="569"/>
      <c r="BV80" s="333" t="s">
        <v>171</v>
      </c>
      <c r="BW80" s="580"/>
      <c r="BX80" s="580"/>
      <c r="BY80" s="331" t="str">
        <f>IF(COUNT(BY68,X100)=2,ROUND(BY68*X100/SUM(X99:X108),#REF!),"")</f>
        <v/>
      </c>
      <c r="BZ80" s="331" t="str">
        <f>IF(COUNT(BZ68,Y100)=2,ROUND(BZ68*Y100/SUM(Y99:Y108),#REF!),"")</f>
        <v/>
      </c>
      <c r="CA80" s="331" t="str">
        <f>IF(COUNT(CA68,Z100)=2,ROUND(CA68*Z100/SUM(Z99:Z108),#REF!),"")</f>
        <v/>
      </c>
      <c r="CB80" s="331" t="str">
        <f>IF(COUNT(CB68,AA100)=2,ROUND(CB68*AA100/SUM(AA99:AA108),#REF!),"")</f>
        <v/>
      </c>
      <c r="CC80" s="331" t="str">
        <f>IF(COUNT(CC68,AB100)=2,ROUND(CC68*AB100/SUM(AB99:AB108),#REF!),"")</f>
        <v/>
      </c>
      <c r="CD80" s="331" t="str">
        <f>IF(COUNT(CD68,AC100)=2,ROUND(CD68*AC100/SUM(AC99:AC108),#REF!),"")</f>
        <v/>
      </c>
      <c r="CE80" s="331" t="str">
        <f>IF(COUNT(CE68,AD100)=2,ROUND(CE68*AD100/SUM(AD99:AD108),#REF!),"")</f>
        <v/>
      </c>
      <c r="CF80" s="331" t="str">
        <f>IF(COUNT(CF68,AE100)=2,ROUND(CF68*AE100/SUM(AE99:AE108),#REF!),"")</f>
        <v/>
      </c>
      <c r="CG80" s="331" t="str">
        <f>IF(COUNT(CG68,AF100)=2,ROUND(CG68*AF100/SUM(AF99:AF108),#REF!),"")</f>
        <v/>
      </c>
      <c r="CH80" s="563" t="s">
        <v>119</v>
      </c>
      <c r="CI80" s="563"/>
      <c r="CJ80" s="563"/>
      <c r="CK80" s="563"/>
      <c r="CL80" s="563"/>
      <c r="CM80" s="563"/>
      <c r="CN80" s="563"/>
      <c r="CO80" s="563"/>
      <c r="CP80" s="563"/>
      <c r="CQ80" s="563"/>
    </row>
    <row r="81" spans="3:97" s="243" customFormat="1" ht="13.5" customHeight="1">
      <c r="C81" s="604" t="e">
        <f>DATE(#REF!+4,1,1)</f>
        <v>#REF!</v>
      </c>
      <c r="D81" s="605"/>
      <c r="E81" s="613" t="s">
        <v>198</v>
      </c>
      <c r="F81" s="614"/>
      <c r="G81" s="615"/>
      <c r="H81" s="256"/>
      <c r="I81" s="256"/>
      <c r="J81" s="256"/>
      <c r="K81" s="256"/>
      <c r="L81" s="256"/>
      <c r="M81" s="256"/>
      <c r="N81" s="256"/>
      <c r="O81" s="256"/>
      <c r="P81" s="256"/>
      <c r="Q81" s="256"/>
      <c r="R81" s="256"/>
      <c r="S81" s="256"/>
      <c r="T81" s="255"/>
      <c r="U81" s="613" t="s">
        <v>210</v>
      </c>
      <c r="V81" s="614"/>
      <c r="W81" s="614"/>
      <c r="X81" s="615"/>
      <c r="Y81" s="666"/>
      <c r="Z81" s="667"/>
      <c r="AA81" s="257"/>
      <c r="AB81" s="257"/>
      <c r="AC81" s="257"/>
      <c r="AD81" s="299"/>
      <c r="AE81" s="299"/>
      <c r="AF81" s="268"/>
      <c r="AG81" s="268"/>
      <c r="AH81" s="268"/>
      <c r="AI81" s="257"/>
      <c r="AJ81" s="257"/>
      <c r="AK81" s="257"/>
      <c r="AL81" s="257"/>
      <c r="AM81" s="257"/>
      <c r="AN81" s="257"/>
      <c r="AO81" s="257"/>
      <c r="AP81" s="257"/>
      <c r="AQ81" s="257"/>
      <c r="AR81" s="257"/>
      <c r="AS81" s="257"/>
      <c r="AT81" s="257"/>
      <c r="AU81" s="257"/>
      <c r="AX81" s="569"/>
      <c r="AY81" s="569"/>
      <c r="AZ81" s="588"/>
      <c r="BA81" s="590"/>
      <c r="BB81" s="590"/>
      <c r="BC81" s="590"/>
      <c r="BD81" s="588"/>
      <c r="BE81" s="583"/>
      <c r="BF81" s="584"/>
      <c r="BG81" s="259"/>
      <c r="BH81" s="259"/>
      <c r="BI81" s="259"/>
      <c r="BJ81" s="259"/>
      <c r="BK81" s="259"/>
      <c r="BL81" s="259"/>
      <c r="BM81" s="259"/>
      <c r="BN81" s="259"/>
      <c r="BO81" s="259"/>
      <c r="BP81" s="259"/>
      <c r="BQ81" s="259"/>
      <c r="BR81" s="259"/>
      <c r="BS81" s="569"/>
      <c r="BT81" s="569"/>
      <c r="BU81" s="569"/>
      <c r="BV81" s="333" t="s">
        <v>172</v>
      </c>
      <c r="BW81" s="581"/>
      <c r="BX81" s="581"/>
      <c r="BY81" s="331" t="str">
        <f>IF(COUNT(BY69,X100)=2,ROUND(BY69*X100/SUM(X99:X108),#REF!),"")</f>
        <v/>
      </c>
      <c r="BZ81" s="331" t="str">
        <f>IF(COUNT(BZ69,Y100)=2,ROUND(BZ69*Y100/SUM(Y99:Y108),#REF!),"")</f>
        <v/>
      </c>
      <c r="CA81" s="331" t="str">
        <f>IF(COUNT(CA69,Z100)=2,ROUND(CA69*Z100/SUM(Z99:Z108),#REF!),"")</f>
        <v/>
      </c>
      <c r="CB81" s="331" t="str">
        <f>IF(COUNT(CB69,AA100)=2,ROUND(CB69*AA100/SUM(AA99:AA108),#REF!),"")</f>
        <v/>
      </c>
      <c r="CC81" s="331" t="str">
        <f>IF(COUNT(CC69,AB100)=2,ROUND(CC69*AB100/SUM(AB99:AB108),#REF!),"")</f>
        <v/>
      </c>
      <c r="CD81" s="331" t="str">
        <f>IF(COUNT(CD69,AC100)=2,ROUND(CD69*AC100/SUM(AC99:AC108),#REF!),"")</f>
        <v/>
      </c>
      <c r="CE81" s="331" t="str">
        <f>IF(COUNT(CE69,AD100)=2,ROUND(CE69*AD100/SUM(AD99:AD108),#REF!),"")</f>
        <v/>
      </c>
      <c r="CF81" s="331" t="str">
        <f>IF(COUNT(CF69,AE100)=2,ROUND(CF69*AE100/SUM(AE99:AE108),#REF!),"")</f>
        <v/>
      </c>
      <c r="CG81" s="331" t="str">
        <f>IF(COUNT(CG69,AF100)=2,ROUND(CG69*AF100/SUM(AF99:AF108),#REF!),"")</f>
        <v/>
      </c>
      <c r="CH81" s="564" t="str">
        <f>IF(CH80="","",CH80)</f>
        <v>バイオマス</v>
      </c>
      <c r="CI81" s="564"/>
      <c r="CJ81" s="564"/>
      <c r="CK81" s="564"/>
      <c r="CL81" s="564"/>
      <c r="CM81" s="564"/>
      <c r="CN81" s="564"/>
      <c r="CO81" s="564"/>
      <c r="CP81" s="564"/>
      <c r="CQ81" s="564"/>
    </row>
    <row r="82" spans="3:97" s="243" customFormat="1" ht="13.5" customHeight="1">
      <c r="C82" s="606"/>
      <c r="D82" s="607"/>
      <c r="E82" s="608" t="s">
        <v>212</v>
      </c>
      <c r="F82" s="609"/>
      <c r="G82" s="610"/>
      <c r="H82" s="261"/>
      <c r="I82" s="261"/>
      <c r="J82" s="261"/>
      <c r="K82" s="261"/>
      <c r="L82" s="261"/>
      <c r="M82" s="261"/>
      <c r="N82" s="261"/>
      <c r="O82" s="261"/>
      <c r="P82" s="261"/>
      <c r="Q82" s="261"/>
      <c r="R82" s="261"/>
      <c r="S82" s="261"/>
      <c r="T82" s="262" t="str">
        <f>IF(COUNT(H82:S82)=0,"",SUMPRODUCT(ROUND(H82:S82,1)))</f>
        <v/>
      </c>
      <c r="U82" s="608" t="s">
        <v>211</v>
      </c>
      <c r="V82" s="609"/>
      <c r="W82" s="609"/>
      <c r="X82" s="610"/>
      <c r="Y82" s="664"/>
      <c r="Z82" s="665"/>
      <c r="AA82" s="257"/>
      <c r="AB82" s="257"/>
      <c r="AC82" s="257"/>
      <c r="AD82" s="299"/>
      <c r="AE82" s="299"/>
      <c r="AF82" s="268"/>
      <c r="AG82" s="268"/>
      <c r="AH82" s="268"/>
      <c r="AI82" s="271"/>
      <c r="AJ82" s="271"/>
      <c r="AK82" s="271"/>
      <c r="AL82" s="271"/>
      <c r="AM82" s="271"/>
      <c r="AN82" s="271"/>
      <c r="AO82" s="271"/>
      <c r="AP82" s="271"/>
      <c r="AQ82" s="271"/>
      <c r="AR82" s="271"/>
      <c r="AS82" s="271"/>
      <c r="AT82" s="271"/>
      <c r="AU82" s="272"/>
      <c r="AX82" s="569"/>
      <c r="AY82" s="569"/>
      <c r="AZ82" s="589"/>
      <c r="BA82" s="590"/>
      <c r="BB82" s="590"/>
      <c r="BC82" s="590"/>
      <c r="BD82" s="589"/>
      <c r="BE82" s="585" t="e">
        <f>IF(#REF!="発電事業者","月間送電電力量（GWh）","月間受電電力量（GWh）")</f>
        <v>#REF!</v>
      </c>
      <c r="BF82" s="586"/>
      <c r="BG82" s="331" t="str">
        <f>IF(COUNT(BG70,L100)=2,ROUND(BG70*L100/SUM(L99:L108),#REF!),"")</f>
        <v/>
      </c>
      <c r="BH82" s="331" t="str">
        <f>IF(COUNT(BH70,M100)=2,ROUND(BH70*M100/SUM(M99:M108),#REF!),"")</f>
        <v/>
      </c>
      <c r="BI82" s="331" t="str">
        <f>IF(COUNT(BI70,N100)=2,ROUND(BI70*N100/SUM(N99:N108),#REF!),"")</f>
        <v/>
      </c>
      <c r="BJ82" s="331" t="str">
        <f>IF(COUNT(BJ70,O100)=2,ROUND(BJ70*O100/SUM(O99:O108),#REF!),"")</f>
        <v/>
      </c>
      <c r="BK82" s="331" t="str">
        <f>IF(COUNT(BK70,P100)=2,ROUND(BK70*P100/SUM(P99:P108),#REF!),"")</f>
        <v/>
      </c>
      <c r="BL82" s="331" t="str">
        <f>IF(COUNT(BL70,Q100)=2,ROUND(BL70*Q100/SUM(Q99:Q108),#REF!),"")</f>
        <v/>
      </c>
      <c r="BM82" s="331" t="str">
        <f>IF(COUNT(BM70,R100)=2,ROUND(BM70*R100/SUM(R99:R108),#REF!),"")</f>
        <v/>
      </c>
      <c r="BN82" s="331" t="str">
        <f>IF(COUNT(BN70,S100)=2,ROUND(BN70*S100/SUM(S99:S108),#REF!),"")</f>
        <v/>
      </c>
      <c r="BO82" s="331" t="str">
        <f>IF(COUNT(BO70,T100)=2,ROUND(BO70*T100/SUM(T99:T108),#REF!),"")</f>
        <v/>
      </c>
      <c r="BP82" s="331" t="str">
        <f>IF(COUNT(BP70,U100)=2,ROUND(BP70*U100/SUM(U99:U108),#REF!),"")</f>
        <v/>
      </c>
      <c r="BQ82" s="331" t="str">
        <f>IF(COUNT(BQ70,V100)=2,ROUND(BQ70*V100/SUM(V99:V108),#REF!),"")</f>
        <v/>
      </c>
      <c r="BR82" s="331" t="str">
        <f>IF(COUNT(BR70,W100)=2,ROUND(BR70*W100/SUM(W99:W108),#REF!),"")</f>
        <v/>
      </c>
      <c r="BS82" s="569" t="e">
        <f>IF(#REF!="発電事業者","年間送電電力量（GWh）","年間受電電力量（GWh）")</f>
        <v>#REF!</v>
      </c>
      <c r="BT82" s="569"/>
      <c r="BU82" s="569"/>
      <c r="BV82" s="333" t="s">
        <v>25</v>
      </c>
      <c r="BW82" s="582"/>
      <c r="BX82" s="582"/>
      <c r="BY82" s="331" t="str">
        <f>IF(COUNT(BY70,X100)=2,ROUND(BY70*X100/SUM(X99:X108),#REF!),"")</f>
        <v/>
      </c>
      <c r="BZ82" s="331" t="str">
        <f>IF(COUNT(BZ70,Y100)=2,ROUND(BZ70*Y100/SUM(Y99:Y108),#REF!),"")</f>
        <v/>
      </c>
      <c r="CA82" s="331" t="str">
        <f>IF(COUNT(CA70,Z100)=2,ROUND(CA70*Z100/SUM(Z99:Z108),#REF!),"")</f>
        <v/>
      </c>
      <c r="CB82" s="331" t="str">
        <f>IF(COUNT(CB70,AA100)=2,ROUND(CB70*AA100/SUM(AA99:AA108),#REF!),"")</f>
        <v/>
      </c>
      <c r="CC82" s="331" t="str">
        <f>IF(COUNT(CC70,AB100)=2,ROUND(CC70*AB100/SUM(AB99:AB108),#REF!),"")</f>
        <v/>
      </c>
      <c r="CD82" s="331" t="str">
        <f>IF(COUNT(CD70,AC100)=2,ROUND(CD70*AC100/SUM(AC99:AC108),#REF!),"")</f>
        <v/>
      </c>
      <c r="CE82" s="331" t="str">
        <f>IF(COUNT(CE70,AD100)=2,ROUND(CE70*AD100/SUM(AD99:AD108),#REF!),"")</f>
        <v/>
      </c>
      <c r="CF82" s="331" t="str">
        <f>IF(COUNT(CF70,AE100)=2,ROUND(CF70*AE100/SUM(AE99:AE108),#REF!),"")</f>
        <v/>
      </c>
      <c r="CG82" s="331" t="str">
        <f>IF(COUNT(CG70,AF100)=2,ROUND(CG70*AF100/SUM(AF99:AF108),#REF!),"")</f>
        <v/>
      </c>
      <c r="CH82" s="565" t="str">
        <f>IF(COUNTA(AG100)=0,"",AG100)</f>
        <v/>
      </c>
      <c r="CI82" s="565"/>
      <c r="CJ82" s="565"/>
      <c r="CK82" s="565"/>
      <c r="CL82" s="565"/>
      <c r="CM82" s="565"/>
      <c r="CN82" s="565"/>
      <c r="CO82" s="565"/>
      <c r="CP82" s="565"/>
      <c r="CQ82" s="565"/>
    </row>
    <row r="83" spans="3:97" s="243" customFormat="1" ht="13.5" customHeight="1">
      <c r="C83" s="604" t="e">
        <f>DATE(#REF!+5,1,1)</f>
        <v>#REF!</v>
      </c>
      <c r="D83" s="605"/>
      <c r="E83" s="613" t="s">
        <v>198</v>
      </c>
      <c r="F83" s="614"/>
      <c r="G83" s="615"/>
      <c r="H83" s="256"/>
      <c r="I83" s="256"/>
      <c r="J83" s="256"/>
      <c r="K83" s="256"/>
      <c r="L83" s="256"/>
      <c r="M83" s="256"/>
      <c r="N83" s="256"/>
      <c r="O83" s="256"/>
      <c r="P83" s="256"/>
      <c r="Q83" s="256"/>
      <c r="R83" s="256"/>
      <c r="S83" s="256"/>
      <c r="T83" s="255"/>
      <c r="U83" s="618"/>
      <c r="V83" s="619"/>
      <c r="W83" s="619"/>
      <c r="X83" s="619"/>
      <c r="Y83" s="619"/>
      <c r="Z83" s="620"/>
      <c r="AA83" s="257"/>
      <c r="AB83" s="257"/>
      <c r="AC83" s="257"/>
      <c r="AD83" s="299"/>
      <c r="AE83" s="299"/>
      <c r="AF83" s="268"/>
      <c r="AG83" s="268"/>
      <c r="AH83" s="268"/>
      <c r="AI83" s="257"/>
      <c r="AJ83" s="257"/>
      <c r="AK83" s="257"/>
      <c r="AL83" s="257"/>
      <c r="AM83" s="257"/>
      <c r="AN83" s="257"/>
      <c r="AO83" s="257"/>
      <c r="AP83" s="257"/>
      <c r="AQ83" s="257"/>
      <c r="AR83" s="257"/>
      <c r="AS83" s="257"/>
      <c r="AT83" s="257"/>
      <c r="AU83" s="257"/>
      <c r="AX83" s="569" t="str">
        <f>IF(C101="","",C101)</f>
        <v/>
      </c>
      <c r="AY83" s="569"/>
      <c r="AZ83" s="587" t="str">
        <f>IF(E101="","",E101)</f>
        <v/>
      </c>
      <c r="BA83" s="590" t="str">
        <f ca="1">IF(F101="","",F101)</f>
        <v/>
      </c>
      <c r="BB83" s="590"/>
      <c r="BC83" s="590"/>
      <c r="BD83" s="587" t="str">
        <f>IF(I101="","",I101)</f>
        <v/>
      </c>
      <c r="BE83" s="578" t="e">
        <f>IF(#REF!="発電事業者","送電電力（MW）","受電電力（MW）")</f>
        <v>#REF!</v>
      </c>
      <c r="BF83" s="579"/>
      <c r="BG83" s="331" t="str">
        <f>IF(COUNT(BG68,L101)=2,ROUND(BG68*L101/SUM(L99:L108),#REF!),"")</f>
        <v/>
      </c>
      <c r="BH83" s="331" t="str">
        <f>IF(COUNT(BH68,M101)=2,ROUND(BH68*M101/SUM(M99:M108),#REF!),"")</f>
        <v/>
      </c>
      <c r="BI83" s="331" t="str">
        <f>IF(COUNT(BI68,N101)=2,ROUND(BI68*N101/SUM(N99:N108),#REF!),"")</f>
        <v/>
      </c>
      <c r="BJ83" s="331" t="str">
        <f>IF(COUNT(BJ68,O101)=2,ROUND(BJ68*O101/SUM(O99:O108),#REF!),"")</f>
        <v/>
      </c>
      <c r="BK83" s="331" t="str">
        <f>IF(COUNT(BK68,P101)=2,ROUND(BK68*P101/SUM(P99:P108),#REF!),"")</f>
        <v/>
      </c>
      <c r="BL83" s="331" t="str">
        <f>IF(COUNT(BL68,Q101)=2,ROUND(BL68*Q101/SUM(Q99:Q108),#REF!),"")</f>
        <v/>
      </c>
      <c r="BM83" s="331" t="str">
        <f>IF(COUNT(BM68,R101)=2,ROUND(BM68*R101/SUM(R99:R108),#REF!),"")</f>
        <v/>
      </c>
      <c r="BN83" s="331" t="str">
        <f>IF(COUNT(BN68,S101)=2,ROUND(BN68*S101/SUM(S99:S108),#REF!),"")</f>
        <v/>
      </c>
      <c r="BO83" s="331" t="str">
        <f>IF(COUNT(BO68,T101)=2,ROUND(BO68*T101/SUM(T99:T108),#REF!),"")</f>
        <v/>
      </c>
      <c r="BP83" s="331" t="str">
        <f>IF(COUNT(BP68,U101)=2,ROUND(BP68*U101/SUM(U99:U108),#REF!),"")</f>
        <v/>
      </c>
      <c r="BQ83" s="331" t="str">
        <f>IF(COUNT(BQ68,V101)=2,ROUND(BQ68*V101/SUM(V99:V108),#REF!),"")</f>
        <v/>
      </c>
      <c r="BR83" s="331" t="str">
        <f>IF(COUNT(BR68,W101)=2,ROUND(BR68*W101/SUM(W99:W108),#REF!),"")</f>
        <v/>
      </c>
      <c r="BS83" s="569" t="e">
        <f>IF(#REF!="発電事業者","送電電力（MW）","受電電力（MW）")</f>
        <v>#REF!</v>
      </c>
      <c r="BT83" s="569"/>
      <c r="BU83" s="569"/>
      <c r="BV83" s="333" t="s">
        <v>171</v>
      </c>
      <c r="BW83" s="580"/>
      <c r="BX83" s="580"/>
      <c r="BY83" s="331" t="str">
        <f>IF(COUNT(BY68,X101)=2,ROUND(BY68*X101/SUM(X99:X108),#REF!),"")</f>
        <v/>
      </c>
      <c r="BZ83" s="331" t="str">
        <f>IF(COUNT(BZ68,Y101)=2,ROUND(BZ68*Y101/SUM(Y99:Y108),#REF!),"")</f>
        <v/>
      </c>
      <c r="CA83" s="331" t="str">
        <f>IF(COUNT(CA68,Z101)=2,ROUND(CA68*Z101/SUM(Z99:Z108),#REF!),"")</f>
        <v/>
      </c>
      <c r="CB83" s="331" t="str">
        <f>IF(COUNT(CB68,AA101)=2,ROUND(CB68*AA101/SUM(AA99:AA108),#REF!),"")</f>
        <v/>
      </c>
      <c r="CC83" s="331" t="str">
        <f>IF(COUNT(CC68,AB101)=2,ROUND(CC68*AB101/SUM(AB99:AB108),#REF!),"")</f>
        <v/>
      </c>
      <c r="CD83" s="331" t="str">
        <f>IF(COUNT(CD68,AC101)=2,ROUND(CD68*AC101/SUM(AC99:AC108),#REF!),"")</f>
        <v/>
      </c>
      <c r="CE83" s="331" t="str">
        <f>IF(COUNT(CE68,AD101)=2,ROUND(CE68*AD101/SUM(AD99:AD108),#REF!),"")</f>
        <v/>
      </c>
      <c r="CF83" s="331" t="str">
        <f>IF(COUNT(CF68,AE101)=2,ROUND(CF68*AE101/SUM(AE99:AE108),#REF!),"")</f>
        <v/>
      </c>
      <c r="CG83" s="331" t="str">
        <f>IF(COUNT(CG68,AF101)=2,ROUND(CG68*AF101/SUM(AF99:AF108),#REF!),"")</f>
        <v/>
      </c>
      <c r="CH83" s="563" t="s">
        <v>119</v>
      </c>
      <c r="CI83" s="563"/>
      <c r="CJ83" s="563"/>
      <c r="CK83" s="563"/>
      <c r="CL83" s="563"/>
      <c r="CM83" s="563"/>
      <c r="CN83" s="563"/>
      <c r="CO83" s="563"/>
      <c r="CP83" s="563"/>
      <c r="CQ83" s="563"/>
    </row>
    <row r="84" spans="3:97" s="243" customFormat="1" ht="13.5" customHeight="1">
      <c r="C84" s="606"/>
      <c r="D84" s="607"/>
      <c r="E84" s="608" t="s">
        <v>212</v>
      </c>
      <c r="F84" s="609"/>
      <c r="G84" s="610"/>
      <c r="H84" s="261"/>
      <c r="I84" s="261"/>
      <c r="J84" s="261"/>
      <c r="K84" s="261"/>
      <c r="L84" s="261"/>
      <c r="M84" s="261"/>
      <c r="N84" s="261"/>
      <c r="O84" s="261"/>
      <c r="P84" s="261"/>
      <c r="Q84" s="261"/>
      <c r="R84" s="261"/>
      <c r="S84" s="261"/>
      <c r="T84" s="262" t="str">
        <f>IF(COUNT(H84:S84)=0,"",SUMPRODUCT(ROUND(H84:S84,1)))</f>
        <v/>
      </c>
      <c r="U84" s="621"/>
      <c r="V84" s="622"/>
      <c r="W84" s="622"/>
      <c r="X84" s="622"/>
      <c r="Y84" s="622"/>
      <c r="Z84" s="623"/>
      <c r="AA84" s="257"/>
      <c r="AB84" s="257"/>
      <c r="AC84" s="257"/>
      <c r="AD84" s="299"/>
      <c r="AE84" s="299"/>
      <c r="AF84" s="268"/>
      <c r="AG84" s="268"/>
      <c r="AH84" s="268"/>
      <c r="AI84" s="271"/>
      <c r="AJ84" s="271"/>
      <c r="AK84" s="271"/>
      <c r="AL84" s="271"/>
      <c r="AM84" s="271"/>
      <c r="AN84" s="271"/>
      <c r="AO84" s="271"/>
      <c r="AP84" s="271"/>
      <c r="AQ84" s="271"/>
      <c r="AR84" s="271"/>
      <c r="AS84" s="271"/>
      <c r="AT84" s="271"/>
      <c r="AU84" s="272"/>
      <c r="AX84" s="569"/>
      <c r="AY84" s="569"/>
      <c r="AZ84" s="588"/>
      <c r="BA84" s="590"/>
      <c r="BB84" s="590"/>
      <c r="BC84" s="590"/>
      <c r="BD84" s="588"/>
      <c r="BE84" s="583"/>
      <c r="BF84" s="584"/>
      <c r="BG84" s="259"/>
      <c r="BH84" s="259"/>
      <c r="BI84" s="259"/>
      <c r="BJ84" s="259"/>
      <c r="BK84" s="259"/>
      <c r="BL84" s="259"/>
      <c r="BM84" s="259"/>
      <c r="BN84" s="259"/>
      <c r="BO84" s="259"/>
      <c r="BP84" s="259"/>
      <c r="BQ84" s="259"/>
      <c r="BR84" s="259"/>
      <c r="BS84" s="569"/>
      <c r="BT84" s="569"/>
      <c r="BU84" s="569"/>
      <c r="BV84" s="333" t="s">
        <v>172</v>
      </c>
      <c r="BW84" s="581"/>
      <c r="BX84" s="581"/>
      <c r="BY84" s="331" t="str">
        <f>IF(COUNT(BY69,X101)=2,ROUND(BY69*X101/SUM(X99:X108),#REF!),"")</f>
        <v/>
      </c>
      <c r="BZ84" s="331" t="str">
        <f>IF(COUNT(BZ69,Y101)=2,ROUND(BZ69*Y101/SUM(Y99:Y108),#REF!),"")</f>
        <v/>
      </c>
      <c r="CA84" s="331" t="str">
        <f>IF(COUNT(CA69,Z101)=2,ROUND(CA69*Z101/SUM(Z99:Z108),#REF!),"")</f>
        <v/>
      </c>
      <c r="CB84" s="331" t="str">
        <f>IF(COUNT(CB69,AA101)=2,ROUND(CB69*AA101/SUM(AA99:AA108),#REF!),"")</f>
        <v/>
      </c>
      <c r="CC84" s="331" t="str">
        <f>IF(COUNT(CC69,AB101)=2,ROUND(CC69*AB101/SUM(AB99:AB108),#REF!),"")</f>
        <v/>
      </c>
      <c r="CD84" s="331" t="str">
        <f>IF(COUNT(CD69,AC101)=2,ROUND(CD69*AC101/SUM(AC99:AC108),#REF!),"")</f>
        <v/>
      </c>
      <c r="CE84" s="331" t="str">
        <f>IF(COUNT(CE69,AD101)=2,ROUND(CE69*AD101/SUM(AD99:AD108),#REF!),"")</f>
        <v/>
      </c>
      <c r="CF84" s="331" t="str">
        <f>IF(COUNT(CF69,AE101)=2,ROUND(CF69*AE101/SUM(AE99:AE108),#REF!),"")</f>
        <v/>
      </c>
      <c r="CG84" s="331" t="str">
        <f>IF(COUNT(CG69,AF101)=2,ROUND(CG69*AF101/SUM(AF99:AF108),#REF!),"")</f>
        <v/>
      </c>
      <c r="CH84" s="564" t="str">
        <f>IF(CH83="","",CH83)</f>
        <v>バイオマス</v>
      </c>
      <c r="CI84" s="564"/>
      <c r="CJ84" s="564"/>
      <c r="CK84" s="564"/>
      <c r="CL84" s="564"/>
      <c r="CM84" s="564"/>
      <c r="CN84" s="564"/>
      <c r="CO84" s="564"/>
      <c r="CP84" s="564"/>
      <c r="CQ84" s="564"/>
    </row>
    <row r="85" spans="3:97" s="243" customFormat="1" ht="13.5" customHeight="1">
      <c r="C85" s="604" t="e">
        <f>DATE(#REF!+6,1,1)</f>
        <v>#REF!</v>
      </c>
      <c r="D85" s="605"/>
      <c r="E85" s="613" t="s">
        <v>198</v>
      </c>
      <c r="F85" s="614"/>
      <c r="G85" s="615"/>
      <c r="H85" s="256"/>
      <c r="I85" s="256"/>
      <c r="J85" s="256"/>
      <c r="K85" s="256"/>
      <c r="L85" s="256"/>
      <c r="M85" s="256"/>
      <c r="N85" s="256"/>
      <c r="O85" s="256"/>
      <c r="P85" s="256"/>
      <c r="Q85" s="256"/>
      <c r="R85" s="256"/>
      <c r="S85" s="256"/>
      <c r="T85" s="255"/>
      <c r="U85" s="621"/>
      <c r="V85" s="622"/>
      <c r="W85" s="622"/>
      <c r="X85" s="622"/>
      <c r="Y85" s="622"/>
      <c r="Z85" s="623"/>
      <c r="AA85" s="257"/>
      <c r="AB85" s="257"/>
      <c r="AC85" s="257"/>
      <c r="AD85" s="299"/>
      <c r="AE85" s="299"/>
      <c r="AF85" s="268"/>
      <c r="AG85" s="268"/>
      <c r="AH85" s="268"/>
      <c r="AI85" s="257"/>
      <c r="AJ85" s="257"/>
      <c r="AK85" s="257"/>
      <c r="AL85" s="257"/>
      <c r="AM85" s="257"/>
      <c r="AN85" s="257"/>
      <c r="AO85" s="257"/>
      <c r="AP85" s="257"/>
      <c r="AQ85" s="257"/>
      <c r="AR85" s="257"/>
      <c r="AS85" s="257"/>
      <c r="AT85" s="257"/>
      <c r="AU85" s="257"/>
      <c r="AX85" s="569"/>
      <c r="AY85" s="569"/>
      <c r="AZ85" s="589"/>
      <c r="BA85" s="590"/>
      <c r="BB85" s="590"/>
      <c r="BC85" s="590"/>
      <c r="BD85" s="589"/>
      <c r="BE85" s="585" t="e">
        <f>IF(#REF!="発電事業者","月間送電電力量（GWh）","月間受電電力量（GWh）")</f>
        <v>#REF!</v>
      </c>
      <c r="BF85" s="586"/>
      <c r="BG85" s="331" t="str">
        <f>IF(COUNT(BG70,L101)=2,ROUND(BG70*L101/SUM(L99:L108),#REF!),"")</f>
        <v/>
      </c>
      <c r="BH85" s="331" t="str">
        <f>IF(COUNT(BH70,M101)=2,ROUND(BH70*M101/SUM(M99:M108),#REF!),"")</f>
        <v/>
      </c>
      <c r="BI85" s="331" t="str">
        <f>IF(COUNT(BI70,N101)=2,ROUND(BI70*N101/SUM(N99:N108),#REF!),"")</f>
        <v/>
      </c>
      <c r="BJ85" s="331" t="str">
        <f>IF(COUNT(BJ70,O101)=2,ROUND(BJ70*O101/SUM(O99:O108),#REF!),"")</f>
        <v/>
      </c>
      <c r="BK85" s="331" t="str">
        <f>IF(COUNT(BK70,P101)=2,ROUND(BK70*P101/SUM(P99:P108),#REF!),"")</f>
        <v/>
      </c>
      <c r="BL85" s="331" t="str">
        <f>IF(COUNT(BL70,Q101)=2,ROUND(BL70*Q101/SUM(Q99:Q108),#REF!),"")</f>
        <v/>
      </c>
      <c r="BM85" s="331" t="str">
        <f>IF(COUNT(BM70,R101)=2,ROUND(BM70*R101/SUM(R99:R108),#REF!),"")</f>
        <v/>
      </c>
      <c r="BN85" s="331" t="str">
        <f>IF(COUNT(BN70,S101)=2,ROUND(BN70*S101/SUM(S99:S108),#REF!),"")</f>
        <v/>
      </c>
      <c r="BO85" s="331" t="str">
        <f>IF(COUNT(BO70,T101)=2,ROUND(BO70*T101/SUM(T99:T108),#REF!),"")</f>
        <v/>
      </c>
      <c r="BP85" s="331" t="str">
        <f>IF(COUNT(BP70,U101)=2,ROUND(BP70*U101/SUM(U99:U108),#REF!),"")</f>
        <v/>
      </c>
      <c r="BQ85" s="331" t="str">
        <f>IF(COUNT(BQ70,V101)=2,ROUND(BQ70*V101/SUM(V99:V108),#REF!),"")</f>
        <v/>
      </c>
      <c r="BR85" s="331" t="str">
        <f>IF(COUNT(BR70,W101)=2,ROUND(BR70*W101/SUM(W99:W108),#REF!),"")</f>
        <v/>
      </c>
      <c r="BS85" s="569" t="e">
        <f>IF(#REF!="発電事業者","年間送電電力量（GWh）","年間受電電力量（GWh）")</f>
        <v>#REF!</v>
      </c>
      <c r="BT85" s="569"/>
      <c r="BU85" s="569"/>
      <c r="BV85" s="333" t="s">
        <v>25</v>
      </c>
      <c r="BW85" s="582"/>
      <c r="BX85" s="582"/>
      <c r="BY85" s="331" t="str">
        <f>IF(COUNT(BY70,X101)=2,ROUND(BY70*X101/SUM(X99:X108),#REF!),"")</f>
        <v/>
      </c>
      <c r="BZ85" s="331" t="str">
        <f>IF(COUNT(BZ70,Y101)=2,ROUND(BZ70*Y101/SUM(Y99:Y108),#REF!),"")</f>
        <v/>
      </c>
      <c r="CA85" s="331" t="str">
        <f>IF(COUNT(CA70,Z101)=2,ROUND(CA70*Z101/SUM(Z99:Z108),#REF!),"")</f>
        <v/>
      </c>
      <c r="CB85" s="331" t="str">
        <f>IF(COUNT(CB70,AA101)=2,ROUND(CB70*AA101/SUM(AA99:AA108),#REF!),"")</f>
        <v/>
      </c>
      <c r="CC85" s="331" t="str">
        <f>IF(COUNT(CC70,AB101)=2,ROUND(CC70*AB101/SUM(AB99:AB108),#REF!),"")</f>
        <v/>
      </c>
      <c r="CD85" s="331" t="str">
        <f>IF(COUNT(CD70,AC101)=2,ROUND(CD70*AC101/SUM(AC99:AC108),#REF!),"")</f>
        <v/>
      </c>
      <c r="CE85" s="331" t="str">
        <f>IF(COUNT(CE70,AD101)=2,ROUND(CE70*AD101/SUM(AD99:AD108),#REF!),"")</f>
        <v/>
      </c>
      <c r="CF85" s="331" t="str">
        <f>IF(COUNT(CF70,AE101)=2,ROUND(CF70*AE101/SUM(AE99:AE108),#REF!),"")</f>
        <v/>
      </c>
      <c r="CG85" s="331" t="str">
        <f>IF(COUNT(CG70,AF101)=2,ROUND(CG70*AF101/SUM(AF99:AF108),#REF!),"")</f>
        <v/>
      </c>
      <c r="CH85" s="565" t="str">
        <f>IF(COUNTA(AG101)=0,"",AG101)</f>
        <v/>
      </c>
      <c r="CI85" s="565"/>
      <c r="CJ85" s="565"/>
      <c r="CK85" s="565"/>
      <c r="CL85" s="565"/>
      <c r="CM85" s="565"/>
      <c r="CN85" s="565"/>
      <c r="CO85" s="565"/>
      <c r="CP85" s="565"/>
      <c r="CQ85" s="565"/>
    </row>
    <row r="86" spans="3:97" s="243" customFormat="1" ht="13.5" customHeight="1">
      <c r="C86" s="606"/>
      <c r="D86" s="607"/>
      <c r="E86" s="608" t="s">
        <v>212</v>
      </c>
      <c r="F86" s="609"/>
      <c r="G86" s="610"/>
      <c r="H86" s="261"/>
      <c r="I86" s="261"/>
      <c r="J86" s="261"/>
      <c r="K86" s="261"/>
      <c r="L86" s="261"/>
      <c r="M86" s="261"/>
      <c r="N86" s="261"/>
      <c r="O86" s="261"/>
      <c r="P86" s="261"/>
      <c r="Q86" s="261"/>
      <c r="R86" s="261"/>
      <c r="S86" s="261"/>
      <c r="T86" s="262" t="str">
        <f>IF(COUNT(H86:S86)=0,"",SUMPRODUCT(ROUND(H86:S86,1)))</f>
        <v/>
      </c>
      <c r="U86" s="621"/>
      <c r="V86" s="622"/>
      <c r="W86" s="622"/>
      <c r="X86" s="622"/>
      <c r="Y86" s="622"/>
      <c r="Z86" s="623"/>
      <c r="AA86" s="257"/>
      <c r="AB86" s="257"/>
      <c r="AC86" s="257"/>
      <c r="AD86" s="299"/>
      <c r="AE86" s="299"/>
      <c r="AF86" s="268"/>
      <c r="AG86" s="268"/>
      <c r="AH86" s="268"/>
      <c r="AI86" s="271"/>
      <c r="AJ86" s="271"/>
      <c r="AK86" s="271"/>
      <c r="AL86" s="271"/>
      <c r="AM86" s="271"/>
      <c r="AN86" s="271"/>
      <c r="AO86" s="271"/>
      <c r="AP86" s="271"/>
      <c r="AQ86" s="271"/>
      <c r="AR86" s="271"/>
      <c r="AS86" s="271"/>
      <c r="AT86" s="271"/>
      <c r="AU86" s="272"/>
      <c r="AX86" s="569" t="str">
        <f>IF(C102="","",C102)</f>
        <v/>
      </c>
      <c r="AY86" s="569"/>
      <c r="AZ86" s="587" t="str">
        <f>IF(E102="","",E102)</f>
        <v/>
      </c>
      <c r="BA86" s="590" t="str">
        <f ca="1">IF(F102="","",F102)</f>
        <v/>
      </c>
      <c r="BB86" s="590"/>
      <c r="BC86" s="590"/>
      <c r="BD86" s="587" t="str">
        <f>IF(I102="","",I102)</f>
        <v/>
      </c>
      <c r="BE86" s="578" t="e">
        <f>IF(#REF!="発電事業者","送電電力（MW）","受電電力（MW）")</f>
        <v>#REF!</v>
      </c>
      <c r="BF86" s="579"/>
      <c r="BG86" s="331" t="str">
        <f>IF(COUNT(BG68,L102)=2,ROUND(BG68*L102/SUM(L99:L108),#REF!),"")</f>
        <v/>
      </c>
      <c r="BH86" s="331" t="str">
        <f>IF(COUNT(BH68,M102)=2,ROUND(BH68*M102/SUM(M99:M108),#REF!),"")</f>
        <v/>
      </c>
      <c r="BI86" s="331" t="str">
        <f>IF(COUNT(BI68,N102)=2,ROUND(BI68*N102/SUM(N99:N108),#REF!),"")</f>
        <v/>
      </c>
      <c r="BJ86" s="331" t="str">
        <f>IF(COUNT(BJ68,O102)=2,ROUND(BJ68*O102/SUM(O99:O108),#REF!),"")</f>
        <v/>
      </c>
      <c r="BK86" s="331" t="str">
        <f>IF(COUNT(BK68,P102)=2,ROUND(BK68*P102/SUM(P99:P108),#REF!),"")</f>
        <v/>
      </c>
      <c r="BL86" s="331" t="str">
        <f>IF(COUNT(BL68,Q102)=2,ROUND(BL68*Q102/SUM(Q99:Q108),#REF!),"")</f>
        <v/>
      </c>
      <c r="BM86" s="331" t="str">
        <f>IF(COUNT(BM68,R102)=2,ROUND(BM68*R102/SUM(R99:R108),#REF!),"")</f>
        <v/>
      </c>
      <c r="BN86" s="331" t="str">
        <f>IF(COUNT(BN68,S102)=2,ROUND(BN68*S102/SUM(S99:S108),#REF!),"")</f>
        <v/>
      </c>
      <c r="BO86" s="331" t="str">
        <f>IF(COUNT(BO68,T102)=2,ROUND(BO68*T102/SUM(T99:T108),#REF!),"")</f>
        <v/>
      </c>
      <c r="BP86" s="331" t="str">
        <f>IF(COUNT(BP68,U102)=2,ROUND(BP68*U102/SUM(U99:U108),#REF!),"")</f>
        <v/>
      </c>
      <c r="BQ86" s="331" t="str">
        <f>IF(COUNT(BQ68,V102)=2,ROUND(BQ68*V102/SUM(V99:V108),#REF!),"")</f>
        <v/>
      </c>
      <c r="BR86" s="331" t="str">
        <f>IF(COUNT(BR68,W102)=2,ROUND(BR68*W102/SUM(W99:W108),#REF!),"")</f>
        <v/>
      </c>
      <c r="BS86" s="569" t="e">
        <f>IF(#REF!="発電事業者","送電電力（MW）","受電電力（MW）")</f>
        <v>#REF!</v>
      </c>
      <c r="BT86" s="569"/>
      <c r="BU86" s="569"/>
      <c r="BV86" s="333" t="s">
        <v>171</v>
      </c>
      <c r="BW86" s="580"/>
      <c r="BX86" s="580"/>
      <c r="BY86" s="331" t="str">
        <f>IF(COUNT(BY68,X102)=2,ROUND(BY68*X102/SUM(X99:X108),#REF!),"")</f>
        <v/>
      </c>
      <c r="BZ86" s="331" t="str">
        <f>IF(COUNT(BZ68,Y102)=2,ROUND(BZ68*Y102/SUM(Y99:Y108),#REF!),"")</f>
        <v/>
      </c>
      <c r="CA86" s="331" t="str">
        <f>IF(COUNT(CA68,Z102)=2,ROUND(CA68*Z102/SUM(Z99:Z108),#REF!),"")</f>
        <v/>
      </c>
      <c r="CB86" s="331" t="str">
        <f>IF(COUNT(CB68,AA102)=2,ROUND(CB68*AA102/SUM(AA99:AA108),#REF!),"")</f>
        <v/>
      </c>
      <c r="CC86" s="331" t="str">
        <f>IF(COUNT(CC68,AB102)=2,ROUND(CC68*AB102/SUM(AB99:AB108),#REF!),"")</f>
        <v/>
      </c>
      <c r="CD86" s="331" t="str">
        <f>IF(COUNT(CD68,AC102)=2,ROUND(CD68*AC102/SUM(AC99:AC108),#REF!),"")</f>
        <v/>
      </c>
      <c r="CE86" s="331" t="str">
        <f>IF(COUNT(CE68,AD102)=2,ROUND(CE68*AD102/SUM(AD99:AD108),#REF!),"")</f>
        <v/>
      </c>
      <c r="CF86" s="331" t="str">
        <f>IF(COUNT(CF68,AE102)=2,ROUND(CF68*AE102/SUM(AE99:AE108),#REF!),"")</f>
        <v/>
      </c>
      <c r="CG86" s="331" t="str">
        <f>IF(COUNT(CG68,AF102)=2,ROUND(CG68*AF102/SUM(AF99:AF108),#REF!),"")</f>
        <v/>
      </c>
      <c r="CH86" s="563" t="s">
        <v>119</v>
      </c>
      <c r="CI86" s="563"/>
      <c r="CJ86" s="563"/>
      <c r="CK86" s="563"/>
      <c r="CL86" s="563"/>
      <c r="CM86" s="563"/>
      <c r="CN86" s="563"/>
      <c r="CO86" s="563"/>
      <c r="CP86" s="563"/>
      <c r="CQ86" s="563"/>
    </row>
    <row r="87" spans="3:97" s="243" customFormat="1" ht="13.5" customHeight="1">
      <c r="C87" s="604" t="e">
        <f>DATE(#REF!+7,1,1)</f>
        <v>#REF!</v>
      </c>
      <c r="D87" s="605"/>
      <c r="E87" s="613" t="s">
        <v>198</v>
      </c>
      <c r="F87" s="614"/>
      <c r="G87" s="615"/>
      <c r="H87" s="256"/>
      <c r="I87" s="256"/>
      <c r="J87" s="256"/>
      <c r="K87" s="256"/>
      <c r="L87" s="256"/>
      <c r="M87" s="256"/>
      <c r="N87" s="256"/>
      <c r="O87" s="256"/>
      <c r="P87" s="256"/>
      <c r="Q87" s="256"/>
      <c r="R87" s="256"/>
      <c r="S87" s="256"/>
      <c r="T87" s="255"/>
      <c r="U87" s="621"/>
      <c r="V87" s="622"/>
      <c r="W87" s="622"/>
      <c r="X87" s="622"/>
      <c r="Y87" s="622"/>
      <c r="Z87" s="623"/>
      <c r="AA87" s="257"/>
      <c r="AB87" s="257"/>
      <c r="AC87" s="257"/>
      <c r="AD87" s="299"/>
      <c r="AE87" s="299"/>
      <c r="AF87" s="268"/>
      <c r="AG87" s="268"/>
      <c r="AH87" s="268"/>
      <c r="AI87" s="257"/>
      <c r="AJ87" s="257"/>
      <c r="AK87" s="257"/>
      <c r="AL87" s="257"/>
      <c r="AM87" s="257"/>
      <c r="AN87" s="257"/>
      <c r="AO87" s="257"/>
      <c r="AP87" s="257"/>
      <c r="AQ87" s="257"/>
      <c r="AR87" s="257"/>
      <c r="AS87" s="257"/>
      <c r="AT87" s="257"/>
      <c r="AU87" s="257"/>
      <c r="AX87" s="569"/>
      <c r="AY87" s="569"/>
      <c r="AZ87" s="588"/>
      <c r="BA87" s="590"/>
      <c r="BB87" s="590"/>
      <c r="BC87" s="590"/>
      <c r="BD87" s="588"/>
      <c r="BE87" s="583"/>
      <c r="BF87" s="584"/>
      <c r="BG87" s="259"/>
      <c r="BH87" s="259"/>
      <c r="BI87" s="259"/>
      <c r="BJ87" s="259"/>
      <c r="BK87" s="259"/>
      <c r="BL87" s="259"/>
      <c r="BM87" s="259"/>
      <c r="BN87" s="259"/>
      <c r="BO87" s="259"/>
      <c r="BP87" s="259"/>
      <c r="BQ87" s="259"/>
      <c r="BR87" s="259"/>
      <c r="BS87" s="569"/>
      <c r="BT87" s="569"/>
      <c r="BU87" s="569"/>
      <c r="BV87" s="333" t="s">
        <v>172</v>
      </c>
      <c r="BW87" s="581"/>
      <c r="BX87" s="581"/>
      <c r="BY87" s="331" t="str">
        <f>IF(COUNT(BY69,X102)=2,ROUND(BY69*X102/SUM(X99:X108),#REF!),"")</f>
        <v/>
      </c>
      <c r="BZ87" s="331" t="str">
        <f>IF(COUNT(BZ69,Y102)=2,ROUND(BZ69*Y102/SUM(Y99:Y108),#REF!),"")</f>
        <v/>
      </c>
      <c r="CA87" s="331" t="str">
        <f>IF(COUNT(CA69,Z102)=2,ROUND(CA69*Z102/SUM(Z99:Z108),#REF!),"")</f>
        <v/>
      </c>
      <c r="CB87" s="331" t="str">
        <f>IF(COUNT(CB69,AA102)=2,ROUND(CB69*AA102/SUM(AA99:AA108),#REF!),"")</f>
        <v/>
      </c>
      <c r="CC87" s="331" t="str">
        <f>IF(COUNT(CC69,AB102)=2,ROUND(CC69*AB102/SUM(AB99:AB108),#REF!),"")</f>
        <v/>
      </c>
      <c r="CD87" s="331" t="str">
        <f>IF(COUNT(CD69,AC102)=2,ROUND(CD69*AC102/SUM(AC99:AC108),#REF!),"")</f>
        <v/>
      </c>
      <c r="CE87" s="331" t="str">
        <f>IF(COUNT(CE69,AD102)=2,ROUND(CE69*AD102/SUM(AD99:AD108),#REF!),"")</f>
        <v/>
      </c>
      <c r="CF87" s="331" t="str">
        <f>IF(COUNT(CF69,AE102)=2,ROUND(CF69*AE102/SUM(AE99:AE108),#REF!),"")</f>
        <v/>
      </c>
      <c r="CG87" s="331" t="str">
        <f>IF(COUNT(CG69,AF102)=2,ROUND(CG69*AF102/SUM(AF99:AF108),#REF!),"")</f>
        <v/>
      </c>
      <c r="CH87" s="564" t="str">
        <f>IF(CH86="","",CH86)</f>
        <v>バイオマス</v>
      </c>
      <c r="CI87" s="564"/>
      <c r="CJ87" s="564"/>
      <c r="CK87" s="564"/>
      <c r="CL87" s="564"/>
      <c r="CM87" s="564"/>
      <c r="CN87" s="564"/>
      <c r="CO87" s="564"/>
      <c r="CP87" s="564"/>
      <c r="CQ87" s="564"/>
    </row>
    <row r="88" spans="3:97" s="243" customFormat="1" ht="13.5" customHeight="1">
      <c r="C88" s="606"/>
      <c r="D88" s="607"/>
      <c r="E88" s="608" t="s">
        <v>212</v>
      </c>
      <c r="F88" s="609"/>
      <c r="G88" s="610"/>
      <c r="H88" s="261"/>
      <c r="I88" s="261"/>
      <c r="J88" s="261"/>
      <c r="K88" s="261"/>
      <c r="L88" s="261"/>
      <c r="M88" s="261"/>
      <c r="N88" s="261"/>
      <c r="O88" s="261"/>
      <c r="P88" s="261"/>
      <c r="Q88" s="261"/>
      <c r="R88" s="261"/>
      <c r="S88" s="261"/>
      <c r="T88" s="262" t="str">
        <f>IF(COUNT(H88:S88)=0,"",SUMPRODUCT(ROUND(H88:S88,1)))</f>
        <v/>
      </c>
      <c r="U88" s="621"/>
      <c r="V88" s="622"/>
      <c r="W88" s="622"/>
      <c r="X88" s="622"/>
      <c r="Y88" s="622"/>
      <c r="Z88" s="623"/>
      <c r="AA88" s="257"/>
      <c r="AB88" s="257"/>
      <c r="AC88" s="257"/>
      <c r="AD88" s="299"/>
      <c r="AE88" s="299"/>
      <c r="AF88" s="268"/>
      <c r="AG88" s="268"/>
      <c r="AH88" s="268"/>
      <c r="AI88" s="271"/>
      <c r="AJ88" s="271"/>
      <c r="AK88" s="271"/>
      <c r="AL88" s="271"/>
      <c r="AM88" s="271"/>
      <c r="AN88" s="271"/>
      <c r="AO88" s="271"/>
      <c r="AP88" s="271"/>
      <c r="AQ88" s="271"/>
      <c r="AR88" s="271"/>
      <c r="AS88" s="271"/>
      <c r="AT88" s="271"/>
      <c r="AU88" s="272"/>
      <c r="AX88" s="569"/>
      <c r="AY88" s="569"/>
      <c r="AZ88" s="589"/>
      <c r="BA88" s="590"/>
      <c r="BB88" s="590"/>
      <c r="BC88" s="590"/>
      <c r="BD88" s="589"/>
      <c r="BE88" s="585" t="e">
        <f>IF(#REF!="発電事業者","月間送電電力量（GWh）","月間受電電力量（GWh）")</f>
        <v>#REF!</v>
      </c>
      <c r="BF88" s="586"/>
      <c r="BG88" s="331" t="str">
        <f>IF(COUNT(BG70,L102)=2,ROUND(BG70*L102/SUM(L99:L108),#REF!),"")</f>
        <v/>
      </c>
      <c r="BH88" s="331" t="str">
        <f>IF(COUNT(BH70,M102)=2,ROUND(BH70*M102/SUM(M99:M108),#REF!),"")</f>
        <v/>
      </c>
      <c r="BI88" s="331" t="str">
        <f>IF(COUNT(BI70,N102)=2,ROUND(BI70*N102/SUM(N99:N108),#REF!),"")</f>
        <v/>
      </c>
      <c r="BJ88" s="331" t="str">
        <f>IF(COUNT(BJ70,O102)=2,ROUND(BJ70*O102/SUM(O99:O108),#REF!),"")</f>
        <v/>
      </c>
      <c r="BK88" s="331" t="str">
        <f>IF(COUNT(BK70,P102)=2,ROUND(BK70*P102/SUM(P99:P108),#REF!),"")</f>
        <v/>
      </c>
      <c r="BL88" s="331" t="str">
        <f>IF(COUNT(BL70,Q102)=2,ROUND(BL70*Q102/SUM(Q99:Q108),#REF!),"")</f>
        <v/>
      </c>
      <c r="BM88" s="331" t="str">
        <f>IF(COUNT(BM70,R102)=2,ROUND(BM70*R102/SUM(R99:R108),#REF!),"")</f>
        <v/>
      </c>
      <c r="BN88" s="331" t="str">
        <f>IF(COUNT(BN70,S102)=2,ROUND(BN70*S102/SUM(S99:S108),#REF!),"")</f>
        <v/>
      </c>
      <c r="BO88" s="331" t="str">
        <f>IF(COUNT(BO70,T102)=2,ROUND(BO70*T102/SUM(T99:T108),#REF!),"")</f>
        <v/>
      </c>
      <c r="BP88" s="331" t="str">
        <f>IF(COUNT(BP70,U102)=2,ROUND(BP70*U102/SUM(U99:U108),#REF!),"")</f>
        <v/>
      </c>
      <c r="BQ88" s="331" t="str">
        <f>IF(COUNT(BQ70,V102)=2,ROUND(BQ70*V102/SUM(V99:V108),#REF!),"")</f>
        <v/>
      </c>
      <c r="BR88" s="331" t="str">
        <f>IF(COUNT(BR70,W102)=2,ROUND(BR70*W102/SUM(W99:W108),#REF!),"")</f>
        <v/>
      </c>
      <c r="BS88" s="569" t="e">
        <f>IF(#REF!="発電事業者","年間送電電力量（GWh）","年間受電電力量（GWh）")</f>
        <v>#REF!</v>
      </c>
      <c r="BT88" s="569"/>
      <c r="BU88" s="569"/>
      <c r="BV88" s="333" t="s">
        <v>25</v>
      </c>
      <c r="BW88" s="582"/>
      <c r="BX88" s="582"/>
      <c r="BY88" s="331" t="str">
        <f>IF(COUNT(BY70,X102)=2,ROUND(BY70*X102/SUM(X99:X108),#REF!),"")</f>
        <v/>
      </c>
      <c r="BZ88" s="331" t="str">
        <f>IF(COUNT(BZ70,Y102)=2,ROUND(BZ70*Y102/SUM(Y99:Y108),#REF!),"")</f>
        <v/>
      </c>
      <c r="CA88" s="331" t="str">
        <f>IF(COUNT(CA70,Z102)=2,ROUND(CA70*Z102/SUM(Z99:Z108),#REF!),"")</f>
        <v/>
      </c>
      <c r="CB88" s="331" t="str">
        <f>IF(COUNT(CB70,AA102)=2,ROUND(CB70*AA102/SUM(AA99:AA108),#REF!),"")</f>
        <v/>
      </c>
      <c r="CC88" s="331" t="str">
        <f>IF(COUNT(CC70,AB102)=2,ROUND(CC70*AB102/SUM(AB99:AB108),#REF!),"")</f>
        <v/>
      </c>
      <c r="CD88" s="331" t="str">
        <f>IF(COUNT(CD70,AC102)=2,ROUND(CD70*AC102/SUM(AC99:AC108),#REF!),"")</f>
        <v/>
      </c>
      <c r="CE88" s="331" t="str">
        <f>IF(COUNT(CE70,AD102)=2,ROUND(CE70*AD102/SUM(AD99:AD108),#REF!),"")</f>
        <v/>
      </c>
      <c r="CF88" s="331" t="str">
        <f>IF(COUNT(CF70,AE102)=2,ROUND(CF70*AE102/SUM(AE99:AE108),#REF!),"")</f>
        <v/>
      </c>
      <c r="CG88" s="331" t="str">
        <f>IF(COUNT(CG70,AF102)=2,ROUND(CG70*AF102/SUM(AF99:AF108),#REF!),"")</f>
        <v/>
      </c>
      <c r="CH88" s="565" t="str">
        <f>IF(COUNTA(AG102)=0,"",AG102)</f>
        <v/>
      </c>
      <c r="CI88" s="565"/>
      <c r="CJ88" s="565"/>
      <c r="CK88" s="565"/>
      <c r="CL88" s="565"/>
      <c r="CM88" s="565"/>
      <c r="CN88" s="565"/>
      <c r="CO88" s="565"/>
      <c r="CP88" s="565"/>
      <c r="CQ88" s="565"/>
    </row>
    <row r="89" spans="3:97" s="243" customFormat="1" ht="13.5" customHeight="1">
      <c r="C89" s="604" t="e">
        <f>DATE(#REF!+8,1,1)</f>
        <v>#REF!</v>
      </c>
      <c r="D89" s="605"/>
      <c r="E89" s="613" t="s">
        <v>198</v>
      </c>
      <c r="F89" s="614"/>
      <c r="G89" s="615"/>
      <c r="H89" s="256"/>
      <c r="I89" s="256"/>
      <c r="J89" s="256"/>
      <c r="K89" s="256"/>
      <c r="L89" s="256"/>
      <c r="M89" s="256"/>
      <c r="N89" s="256"/>
      <c r="O89" s="256"/>
      <c r="P89" s="256"/>
      <c r="Q89" s="256"/>
      <c r="R89" s="256"/>
      <c r="S89" s="256"/>
      <c r="T89" s="255"/>
      <c r="U89" s="621"/>
      <c r="V89" s="622"/>
      <c r="W89" s="622"/>
      <c r="X89" s="622"/>
      <c r="Y89" s="622"/>
      <c r="Z89" s="623"/>
      <c r="AA89" s="257"/>
      <c r="AB89" s="257"/>
      <c r="AC89" s="257"/>
      <c r="AD89" s="299"/>
      <c r="AE89" s="299"/>
      <c r="AF89" s="268"/>
      <c r="AG89" s="268"/>
      <c r="AH89" s="268"/>
      <c r="AI89" s="257"/>
      <c r="AJ89" s="257"/>
      <c r="AK89" s="257"/>
      <c r="AL89" s="257"/>
      <c r="AM89" s="257"/>
      <c r="AN89" s="257"/>
      <c r="AO89" s="257"/>
      <c r="AP89" s="257"/>
      <c r="AQ89" s="257"/>
      <c r="AR89" s="257"/>
      <c r="AS89" s="257"/>
      <c r="AT89" s="257"/>
      <c r="AU89" s="257"/>
      <c r="AX89" s="569" t="str">
        <f>IF(C103="","",C103)</f>
        <v/>
      </c>
      <c r="AY89" s="569"/>
      <c r="AZ89" s="587" t="str">
        <f>IF(E103="","",E103)</f>
        <v/>
      </c>
      <c r="BA89" s="590" t="str">
        <f ca="1">IF(F103="","",F103)</f>
        <v/>
      </c>
      <c r="BB89" s="590"/>
      <c r="BC89" s="590"/>
      <c r="BD89" s="587" t="str">
        <f>IF(I103="","",I103)</f>
        <v/>
      </c>
      <c r="BE89" s="578" t="e">
        <f>IF(#REF!="発電事業者","送電電力（MW）","受電電力（MW）")</f>
        <v>#REF!</v>
      </c>
      <c r="BF89" s="579"/>
      <c r="BG89" s="331" t="str">
        <f>IF(COUNT(BG68,L103)=2,ROUND(BG68*L103/SUM(L99:L108),#REF!),"")</f>
        <v/>
      </c>
      <c r="BH89" s="331" t="str">
        <f>IF(COUNT(BH68,M103)=2,ROUND(BH68*M103/SUM(M99:M108),#REF!),"")</f>
        <v/>
      </c>
      <c r="BI89" s="331" t="str">
        <f>IF(COUNT(BI68,N103)=2,ROUND(BI68*N103/SUM(N99:N108),#REF!),"")</f>
        <v/>
      </c>
      <c r="BJ89" s="331" t="str">
        <f>IF(COUNT(BJ68,O103)=2,ROUND(BJ68*O103/SUM(O99:O108),#REF!),"")</f>
        <v/>
      </c>
      <c r="BK89" s="331" t="str">
        <f>IF(COUNT(BK68,P103)=2,ROUND(BK68*P103/SUM(P99:P108),#REF!),"")</f>
        <v/>
      </c>
      <c r="BL89" s="331" t="str">
        <f>IF(COUNT(BL68,Q103)=2,ROUND(BL68*Q103/SUM(Q99:Q108),#REF!),"")</f>
        <v/>
      </c>
      <c r="BM89" s="331" t="str">
        <f>IF(COUNT(BM68,R103)=2,ROUND(BM68*R103/SUM(R99:R108),#REF!),"")</f>
        <v/>
      </c>
      <c r="BN89" s="331" t="str">
        <f>IF(COUNT(BN68,S103)=2,ROUND(BN68*S103/SUM(S99:S108),#REF!),"")</f>
        <v/>
      </c>
      <c r="BO89" s="331" t="str">
        <f>IF(COUNT(BO68,T103)=2,ROUND(BO68*T103/SUM(T99:T108),#REF!),"")</f>
        <v/>
      </c>
      <c r="BP89" s="331" t="str">
        <f>IF(COUNT(BP68,U103)=2,ROUND(BP68*U103/SUM(U99:U108),#REF!),"")</f>
        <v/>
      </c>
      <c r="BQ89" s="331" t="str">
        <f>IF(COUNT(BQ68,V103)=2,ROUND(BQ68*V103/SUM(V99:V108),#REF!),"")</f>
        <v/>
      </c>
      <c r="BR89" s="331" t="str">
        <f>IF(COUNT(BR68,W103)=2,ROUND(BR68*W103/SUM(W99:W108),#REF!),"")</f>
        <v/>
      </c>
      <c r="BS89" s="569" t="e">
        <f>IF(#REF!="発電事業者","送電電力（MW）","受電電力（MW）")</f>
        <v>#REF!</v>
      </c>
      <c r="BT89" s="569"/>
      <c r="BU89" s="569"/>
      <c r="BV89" s="333" t="s">
        <v>171</v>
      </c>
      <c r="BW89" s="580"/>
      <c r="BX89" s="580"/>
      <c r="BY89" s="331" t="str">
        <f>IF(COUNT(BY68,X103)=2,ROUND(BY68*X103/SUM(X99:X108),#REF!),"")</f>
        <v/>
      </c>
      <c r="BZ89" s="331" t="str">
        <f>IF(COUNT(BZ68,Y103)=2,ROUND(BZ68*Y103/SUM(Y99:Y108),#REF!),"")</f>
        <v/>
      </c>
      <c r="CA89" s="331" t="str">
        <f>IF(COUNT(CA68,Z103)=2,ROUND(CA68*Z103/SUM(Z99:Z108),#REF!),"")</f>
        <v/>
      </c>
      <c r="CB89" s="331" t="str">
        <f>IF(COUNT(CB68,AA103)=2,ROUND(CB68*AA103/SUM(AA99:AA108),#REF!),"")</f>
        <v/>
      </c>
      <c r="CC89" s="331" t="str">
        <f>IF(COUNT(CC68,AB103)=2,ROUND(CC68*AB103/SUM(AB99:AB108),#REF!),"")</f>
        <v/>
      </c>
      <c r="CD89" s="331" t="str">
        <f>IF(COUNT(CD68,AC103)=2,ROUND(CD68*AC103/SUM(AC99:AC108),#REF!),"")</f>
        <v/>
      </c>
      <c r="CE89" s="331" t="str">
        <f>IF(COUNT(CE68,AD103)=2,ROUND(CE68*AD103/SUM(AD99:AD108),#REF!),"")</f>
        <v/>
      </c>
      <c r="CF89" s="331" t="str">
        <f>IF(COUNT(CF68,AE103)=2,ROUND(CF68*AE103/SUM(AE99:AE108),#REF!),"")</f>
        <v/>
      </c>
      <c r="CG89" s="331" t="str">
        <f>IF(COUNT(CG68,AF103)=2,ROUND(CG68*AF103/SUM(AF99:AF108),#REF!),"")</f>
        <v/>
      </c>
      <c r="CH89" s="563" t="s">
        <v>119</v>
      </c>
      <c r="CI89" s="563"/>
      <c r="CJ89" s="563"/>
      <c r="CK89" s="563"/>
      <c r="CL89" s="563"/>
      <c r="CM89" s="563"/>
      <c r="CN89" s="563"/>
      <c r="CO89" s="563"/>
      <c r="CP89" s="563"/>
      <c r="CQ89" s="563"/>
    </row>
    <row r="90" spans="3:97" s="243" customFormat="1" ht="13.5" customHeight="1">
      <c r="C90" s="606"/>
      <c r="D90" s="607"/>
      <c r="E90" s="608" t="s">
        <v>212</v>
      </c>
      <c r="F90" s="609"/>
      <c r="G90" s="610"/>
      <c r="H90" s="261"/>
      <c r="I90" s="261"/>
      <c r="J90" s="261"/>
      <c r="K90" s="261"/>
      <c r="L90" s="261"/>
      <c r="M90" s="261"/>
      <c r="N90" s="261"/>
      <c r="O90" s="261"/>
      <c r="P90" s="261"/>
      <c r="Q90" s="261"/>
      <c r="R90" s="261"/>
      <c r="S90" s="261"/>
      <c r="T90" s="262" t="str">
        <f>IF(COUNT(H90:S90)=0,"",SUMPRODUCT(ROUND(H90:S90,1)))</f>
        <v/>
      </c>
      <c r="U90" s="624"/>
      <c r="V90" s="625"/>
      <c r="W90" s="625"/>
      <c r="X90" s="625"/>
      <c r="Y90" s="625"/>
      <c r="Z90" s="626"/>
      <c r="AA90" s="257"/>
      <c r="AB90" s="257"/>
      <c r="AC90" s="257"/>
      <c r="AD90" s="299"/>
      <c r="AE90" s="299"/>
      <c r="AF90" s="268"/>
      <c r="AG90" s="268"/>
      <c r="AH90" s="268"/>
      <c r="AI90" s="271"/>
      <c r="AJ90" s="271"/>
      <c r="AK90" s="271"/>
      <c r="AL90" s="271"/>
      <c r="AM90" s="271"/>
      <c r="AN90" s="271"/>
      <c r="AO90" s="271"/>
      <c r="AP90" s="271"/>
      <c r="AQ90" s="271"/>
      <c r="AR90" s="271"/>
      <c r="AS90" s="271"/>
      <c r="AT90" s="271"/>
      <c r="AU90" s="272"/>
      <c r="AX90" s="569"/>
      <c r="AY90" s="569"/>
      <c r="AZ90" s="588"/>
      <c r="BA90" s="590"/>
      <c r="BB90" s="590"/>
      <c r="BC90" s="590"/>
      <c r="BD90" s="588"/>
      <c r="BE90" s="583"/>
      <c r="BF90" s="584"/>
      <c r="BG90" s="259"/>
      <c r="BH90" s="259"/>
      <c r="BI90" s="259"/>
      <c r="BJ90" s="259"/>
      <c r="BK90" s="259"/>
      <c r="BL90" s="259"/>
      <c r="BM90" s="259"/>
      <c r="BN90" s="259"/>
      <c r="BO90" s="259"/>
      <c r="BP90" s="259"/>
      <c r="BQ90" s="259"/>
      <c r="BR90" s="259"/>
      <c r="BS90" s="569"/>
      <c r="BT90" s="569"/>
      <c r="BU90" s="569"/>
      <c r="BV90" s="333" t="s">
        <v>172</v>
      </c>
      <c r="BW90" s="581"/>
      <c r="BX90" s="581"/>
      <c r="BY90" s="331" t="str">
        <f>IF(COUNT(BY69,X103)=2,ROUND(BY69*X103/SUM(X99:X108),#REF!),"")</f>
        <v/>
      </c>
      <c r="BZ90" s="331" t="str">
        <f>IF(COUNT(BZ69,Y103)=2,ROUND(BZ69*Y103/SUM(Y99:Y108),#REF!),"")</f>
        <v/>
      </c>
      <c r="CA90" s="331" t="str">
        <f>IF(COUNT(CA69,Z103)=2,ROUND(CA69*Z103/SUM(Z99:Z108),#REF!),"")</f>
        <v/>
      </c>
      <c r="CB90" s="331" t="str">
        <f>IF(COUNT(CB69,AA103)=2,ROUND(CB69*AA103/SUM(AA99:AA108),#REF!),"")</f>
        <v/>
      </c>
      <c r="CC90" s="331" t="str">
        <f>IF(COUNT(CC69,AB103)=2,ROUND(CC69*AB103/SUM(AB99:AB108),#REF!),"")</f>
        <v/>
      </c>
      <c r="CD90" s="331" t="str">
        <f>IF(COUNT(CD69,AC103)=2,ROUND(CD69*AC103/SUM(AC99:AC108),#REF!),"")</f>
        <v/>
      </c>
      <c r="CE90" s="331" t="str">
        <f>IF(COUNT(CE69,AD103)=2,ROUND(CE69*AD103/SUM(AD99:AD108),#REF!),"")</f>
        <v/>
      </c>
      <c r="CF90" s="331" t="str">
        <f>IF(COUNT(CF69,AE103)=2,ROUND(CF69*AE103/SUM(AE99:AE108),#REF!),"")</f>
        <v/>
      </c>
      <c r="CG90" s="331" t="str">
        <f>IF(COUNT(CG69,AF103)=2,ROUND(CG69*AF103/SUM(AF99:AF108),#REF!),"")</f>
        <v/>
      </c>
      <c r="CH90" s="564" t="str">
        <f>IF(CH89="","",CH89)</f>
        <v>バイオマス</v>
      </c>
      <c r="CI90" s="564"/>
      <c r="CJ90" s="564"/>
      <c r="CK90" s="564"/>
      <c r="CL90" s="564"/>
      <c r="CM90" s="564"/>
      <c r="CN90" s="564"/>
      <c r="CO90" s="564"/>
      <c r="CP90" s="564"/>
      <c r="CQ90" s="564"/>
    </row>
    <row r="91" spans="3:97" s="243" customFormat="1" ht="13.5" customHeight="1">
      <c r="C91" s="604" t="e">
        <f>DATE(#REF!+9,1,1)</f>
        <v>#REF!</v>
      </c>
      <c r="D91" s="605"/>
      <c r="E91" s="613" t="s">
        <v>198</v>
      </c>
      <c r="F91" s="614"/>
      <c r="G91" s="615"/>
      <c r="H91" s="256"/>
      <c r="I91" s="256"/>
      <c r="J91" s="256"/>
      <c r="K91" s="256"/>
      <c r="L91" s="256"/>
      <c r="M91" s="256"/>
      <c r="N91" s="256"/>
      <c r="O91" s="256"/>
      <c r="P91" s="256"/>
      <c r="Q91" s="256"/>
      <c r="R91" s="256"/>
      <c r="S91" s="256"/>
      <c r="T91" s="255"/>
      <c r="U91" s="613" t="s">
        <v>210</v>
      </c>
      <c r="V91" s="614"/>
      <c r="W91" s="614"/>
      <c r="X91" s="615"/>
      <c r="Y91" s="666"/>
      <c r="Z91" s="667"/>
      <c r="AA91" s="257"/>
      <c r="AB91" s="257"/>
      <c r="AC91" s="257"/>
      <c r="AD91" s="299"/>
      <c r="AE91" s="299"/>
      <c r="AF91" s="268"/>
      <c r="AG91" s="268"/>
      <c r="AH91" s="268"/>
      <c r="AI91" s="257"/>
      <c r="AJ91" s="257"/>
      <c r="AK91" s="257"/>
      <c r="AL91" s="257"/>
      <c r="AM91" s="257"/>
      <c r="AN91" s="257"/>
      <c r="AO91" s="257"/>
      <c r="AP91" s="257"/>
      <c r="AQ91" s="257"/>
      <c r="AR91" s="257"/>
      <c r="AS91" s="257"/>
      <c r="AT91" s="257"/>
      <c r="AU91" s="257"/>
      <c r="AX91" s="569"/>
      <c r="AY91" s="569"/>
      <c r="AZ91" s="589"/>
      <c r="BA91" s="590"/>
      <c r="BB91" s="590"/>
      <c r="BC91" s="590"/>
      <c r="BD91" s="589"/>
      <c r="BE91" s="585" t="e">
        <f>IF(#REF!="発電事業者","月間送電電力量（GWh）","月間受電電力量（GWh）")</f>
        <v>#REF!</v>
      </c>
      <c r="BF91" s="586"/>
      <c r="BG91" s="331" t="str">
        <f>IF(COUNT(BG70,L103)=2,ROUND(BG70*L103/SUM(L99:L108),#REF!),"")</f>
        <v/>
      </c>
      <c r="BH91" s="331" t="str">
        <f>IF(COUNT(BH70,M103)=2,ROUND(BH70*M103/SUM(M99:M108),#REF!),"")</f>
        <v/>
      </c>
      <c r="BI91" s="331" t="str">
        <f>IF(COUNT(BI70,N103)=2,ROUND(BI70*N103/SUM(N99:N108),#REF!),"")</f>
        <v/>
      </c>
      <c r="BJ91" s="331" t="str">
        <f>IF(COUNT(BJ70,O103)=2,ROUND(BJ70*O103/SUM(O99:O108),#REF!),"")</f>
        <v/>
      </c>
      <c r="BK91" s="331" t="str">
        <f>IF(COUNT(BK70,P103)=2,ROUND(BK70*P103/SUM(P99:P108),#REF!),"")</f>
        <v/>
      </c>
      <c r="BL91" s="331" t="str">
        <f>IF(COUNT(BL70,Q103)=2,ROUND(BL70*Q103/SUM(Q99:Q108),#REF!),"")</f>
        <v/>
      </c>
      <c r="BM91" s="331" t="str">
        <f>IF(COUNT(BM70,R103)=2,ROUND(BM70*R103/SUM(R99:R108),#REF!),"")</f>
        <v/>
      </c>
      <c r="BN91" s="331" t="str">
        <f>IF(COUNT(BN70,S103)=2,ROUND(BN70*S103/SUM(S99:S108),#REF!),"")</f>
        <v/>
      </c>
      <c r="BO91" s="331" t="str">
        <f>IF(COUNT(BO70,T103)=2,ROUND(BO70*T103/SUM(T99:T108),#REF!),"")</f>
        <v/>
      </c>
      <c r="BP91" s="331" t="str">
        <f>IF(COUNT(BP70,U103)=2,ROUND(BP70*U103/SUM(U99:U108),#REF!),"")</f>
        <v/>
      </c>
      <c r="BQ91" s="331" t="str">
        <f>IF(COUNT(BQ70,V103)=2,ROUND(BQ70*V103/SUM(V99:V108),#REF!),"")</f>
        <v/>
      </c>
      <c r="BR91" s="331" t="str">
        <f>IF(COUNT(BR70,W103)=2,ROUND(BR70*W103/SUM(W99:W108),#REF!),"")</f>
        <v/>
      </c>
      <c r="BS91" s="569" t="e">
        <f>IF(#REF!="発電事業者","年間送電電力量（GWh）","年間受電電力量（GWh）")</f>
        <v>#REF!</v>
      </c>
      <c r="BT91" s="569"/>
      <c r="BU91" s="569"/>
      <c r="BV91" s="333" t="s">
        <v>25</v>
      </c>
      <c r="BW91" s="582"/>
      <c r="BX91" s="582"/>
      <c r="BY91" s="331" t="str">
        <f>IF(COUNT(BY70,X103)=2,ROUND(BY70*X103/SUM(X99:X108),#REF!),"")</f>
        <v/>
      </c>
      <c r="BZ91" s="331" t="str">
        <f>IF(COUNT(BZ70,Y103)=2,ROUND(BZ70*Y103/SUM(Y99:Y108),#REF!),"")</f>
        <v/>
      </c>
      <c r="CA91" s="331" t="str">
        <f>IF(COUNT(CA70,Z103)=2,ROUND(CA70*Z103/SUM(Z99:Z108),#REF!),"")</f>
        <v/>
      </c>
      <c r="CB91" s="331" t="str">
        <f>IF(COUNT(CB70,AA103)=2,ROUND(CB70*AA103/SUM(AA99:AA108),#REF!),"")</f>
        <v/>
      </c>
      <c r="CC91" s="331" t="str">
        <f>IF(COUNT(CC70,AB103)=2,ROUND(CC70*AB103/SUM(AB99:AB108),#REF!),"")</f>
        <v/>
      </c>
      <c r="CD91" s="331" t="str">
        <f>IF(COUNT(CD70,AC103)=2,ROUND(CD70*AC103/SUM(AC99:AC108),#REF!),"")</f>
        <v/>
      </c>
      <c r="CE91" s="331" t="str">
        <f>IF(COUNT(CE70,AD103)=2,ROUND(CE70*AD103/SUM(AD99:AD108),#REF!),"")</f>
        <v/>
      </c>
      <c r="CF91" s="331" t="str">
        <f>IF(COUNT(CF70,AE103)=2,ROUND(CF70*AE103/SUM(AE99:AE108),#REF!),"")</f>
        <v/>
      </c>
      <c r="CG91" s="331" t="str">
        <f>IF(COUNT(CG70,AF103)=2,ROUND(CG70*AF103/SUM(AF99:AF108),#REF!),"")</f>
        <v/>
      </c>
      <c r="CH91" s="565" t="str">
        <f>IF(COUNTA(AG103)=0,"",AG103)</f>
        <v/>
      </c>
      <c r="CI91" s="565"/>
      <c r="CJ91" s="565"/>
      <c r="CK91" s="565"/>
      <c r="CL91" s="565"/>
      <c r="CM91" s="565"/>
      <c r="CN91" s="565"/>
      <c r="CO91" s="565"/>
      <c r="CP91" s="565"/>
      <c r="CQ91" s="565"/>
    </row>
    <row r="92" spans="3:97" s="243" customFormat="1" ht="13.5" customHeight="1">
      <c r="C92" s="606"/>
      <c r="D92" s="607"/>
      <c r="E92" s="608" t="s">
        <v>212</v>
      </c>
      <c r="F92" s="609"/>
      <c r="G92" s="610"/>
      <c r="H92" s="261"/>
      <c r="I92" s="261"/>
      <c r="J92" s="261"/>
      <c r="K92" s="261"/>
      <c r="L92" s="261"/>
      <c r="M92" s="261"/>
      <c r="N92" s="261"/>
      <c r="O92" s="261"/>
      <c r="P92" s="261"/>
      <c r="Q92" s="261"/>
      <c r="R92" s="261"/>
      <c r="S92" s="261"/>
      <c r="T92" s="262" t="str">
        <f>IF(COUNT(H92:S92)=0,"",SUMPRODUCT(ROUND(H92:S92,1)))</f>
        <v/>
      </c>
      <c r="U92" s="608" t="s">
        <v>211</v>
      </c>
      <c r="V92" s="609"/>
      <c r="W92" s="609"/>
      <c r="X92" s="610"/>
      <c r="Y92" s="664"/>
      <c r="Z92" s="665"/>
      <c r="AA92" s="257"/>
      <c r="AB92" s="257"/>
      <c r="AC92" s="257"/>
      <c r="AD92" s="299"/>
      <c r="AE92" s="299"/>
      <c r="AF92" s="268"/>
      <c r="AG92" s="268"/>
      <c r="AH92" s="268"/>
      <c r="AI92" s="271"/>
      <c r="AJ92" s="271"/>
      <c r="AK92" s="271"/>
      <c r="AL92" s="271"/>
      <c r="AM92" s="271"/>
      <c r="AN92" s="271"/>
      <c r="AO92" s="271"/>
      <c r="AP92" s="271"/>
      <c r="AQ92" s="271"/>
      <c r="AR92" s="271"/>
      <c r="AS92" s="271"/>
      <c r="AT92" s="271"/>
      <c r="AU92" s="272"/>
      <c r="AX92" s="569" t="str">
        <f>IF(C104="","",C104)</f>
        <v/>
      </c>
      <c r="AY92" s="569"/>
      <c r="AZ92" s="587" t="str">
        <f>IF(E104="","",E104)</f>
        <v/>
      </c>
      <c r="BA92" s="590" t="str">
        <f ca="1">IF(F104="","",F104)</f>
        <v/>
      </c>
      <c r="BB92" s="590"/>
      <c r="BC92" s="590"/>
      <c r="BD92" s="587" t="str">
        <f>IF(I104="","",I104)</f>
        <v/>
      </c>
      <c r="BE92" s="578" t="e">
        <f>IF(#REF!="発電事業者","送電電力（MW）","受電電力（MW）")</f>
        <v>#REF!</v>
      </c>
      <c r="BF92" s="579"/>
      <c r="BG92" s="331" t="str">
        <f>IF(COUNT(BG68,L104)=2,ROUND(BG68*L104/SUM(L99:L108),#REF!),"")</f>
        <v/>
      </c>
      <c r="BH92" s="331" t="str">
        <f>IF(COUNT(BH68,M104)=2,ROUND(BH68*M104/SUM(M99:M108),#REF!),"")</f>
        <v/>
      </c>
      <c r="BI92" s="331" t="str">
        <f>IF(COUNT(BI68,N104)=2,ROUND(BI68*N104/SUM(N99:N108),#REF!),"")</f>
        <v/>
      </c>
      <c r="BJ92" s="331" t="str">
        <f>IF(COUNT(BJ68,O104)=2,ROUND(BJ68*O104/SUM(O99:O108),#REF!),"")</f>
        <v/>
      </c>
      <c r="BK92" s="331" t="str">
        <f>IF(COUNT(BK68,P104)=2,ROUND(BK68*P104/SUM(P99:P108),#REF!),"")</f>
        <v/>
      </c>
      <c r="BL92" s="331" t="str">
        <f>IF(COUNT(BL68,Q104)=2,ROUND(BL68*Q104/SUM(Q99:Q108),#REF!),"")</f>
        <v/>
      </c>
      <c r="BM92" s="331" t="str">
        <f>IF(COUNT(BM68,R104)=2,ROUND(BM68*R104/SUM(R99:R108),#REF!),"")</f>
        <v/>
      </c>
      <c r="BN92" s="331" t="str">
        <f>IF(COUNT(BN68,S104)=2,ROUND(BN68*S104/SUM(S99:S108),#REF!),"")</f>
        <v/>
      </c>
      <c r="BO92" s="331" t="str">
        <f>IF(COUNT(BO68,T104)=2,ROUND(BO68*T104/SUM(T99:T108),#REF!),"")</f>
        <v/>
      </c>
      <c r="BP92" s="331" t="str">
        <f>IF(COUNT(BP68,U104)=2,ROUND(BP68*U104/SUM(U99:U108),#REF!),"")</f>
        <v/>
      </c>
      <c r="BQ92" s="331" t="str">
        <f>IF(COUNT(BQ68,V104)=2,ROUND(BQ68*V104/SUM(V99:V108),#REF!),"")</f>
        <v/>
      </c>
      <c r="BR92" s="331" t="str">
        <f>IF(COUNT(BR68,W104)=2,ROUND(BR68*W104/SUM(W99:W108),#REF!),"")</f>
        <v/>
      </c>
      <c r="BS92" s="569" t="e">
        <f>IF(#REF!="発電事業者","送電電力（MW）","受電電力（MW）")</f>
        <v>#REF!</v>
      </c>
      <c r="BT92" s="569"/>
      <c r="BU92" s="569"/>
      <c r="BV92" s="333" t="s">
        <v>171</v>
      </c>
      <c r="BW92" s="580"/>
      <c r="BX92" s="580"/>
      <c r="BY92" s="331" t="str">
        <f>IF(COUNT(BY68,X104)=2,ROUND(BY68*X104/SUM(X99:X108),#REF!),"")</f>
        <v/>
      </c>
      <c r="BZ92" s="331" t="str">
        <f>IF(COUNT(BZ68,Y104)=2,ROUND(BZ68*Y104/SUM(Y99:Y108),#REF!),"")</f>
        <v/>
      </c>
      <c r="CA92" s="331" t="str">
        <f>IF(COUNT(CA68,Z104)=2,ROUND(CA68*Z104/SUM(Z99:Z108),#REF!),"")</f>
        <v/>
      </c>
      <c r="CB92" s="331" t="str">
        <f>IF(COUNT(CB68,AA104)=2,ROUND(CB68*AA104/SUM(AA99:AA108),#REF!),"")</f>
        <v/>
      </c>
      <c r="CC92" s="331" t="str">
        <f>IF(COUNT(CC68,AB104)=2,ROUND(CC68*AB104/SUM(AB99:AB108),#REF!),"")</f>
        <v/>
      </c>
      <c r="CD92" s="331" t="str">
        <f>IF(COUNT(CD68,AC104)=2,ROUND(CD68*AC104/SUM(AC99:AC108),#REF!),"")</f>
        <v/>
      </c>
      <c r="CE92" s="331" t="str">
        <f>IF(COUNT(CE68,AD104)=2,ROUND(CE68*AD104/SUM(AD99:AD108),#REF!),"")</f>
        <v/>
      </c>
      <c r="CF92" s="331" t="str">
        <f>IF(COUNT(CF68,AE104)=2,ROUND(CF68*AE104/SUM(AE99:AE108),#REF!),"")</f>
        <v/>
      </c>
      <c r="CG92" s="331" t="str">
        <f>IF(COUNT(CG68,AF104)=2,ROUND(CG68*AF104/SUM(AF99:AF108),#REF!),"")</f>
        <v/>
      </c>
      <c r="CH92" s="563" t="s">
        <v>119</v>
      </c>
      <c r="CI92" s="563"/>
      <c r="CJ92" s="563"/>
      <c r="CK92" s="563"/>
      <c r="CL92" s="563"/>
      <c r="CM92" s="563"/>
      <c r="CN92" s="563"/>
      <c r="CO92" s="563"/>
      <c r="CP92" s="563"/>
      <c r="CQ92" s="563"/>
    </row>
    <row r="93" spans="3:97" s="243" customFormat="1" ht="13.5" customHeight="1">
      <c r="C93" s="273"/>
      <c r="D93" s="273"/>
      <c r="E93" s="245"/>
      <c r="F93" s="245"/>
      <c r="G93" s="245"/>
      <c r="H93" s="257"/>
      <c r="I93" s="257"/>
      <c r="J93" s="257"/>
      <c r="K93" s="257"/>
      <c r="L93" s="257"/>
      <c r="M93" s="257"/>
      <c r="N93" s="257"/>
      <c r="O93" s="257"/>
      <c r="P93" s="257"/>
      <c r="Q93" s="257"/>
      <c r="R93" s="257"/>
      <c r="S93" s="257"/>
      <c r="T93" s="257"/>
      <c r="U93" s="245"/>
      <c r="V93" s="245"/>
      <c r="W93" s="245"/>
      <c r="X93" s="245"/>
      <c r="Y93" s="274"/>
      <c r="Z93" s="274"/>
      <c r="AA93" s="257"/>
      <c r="AB93" s="257"/>
      <c r="AC93" s="257"/>
      <c r="AD93" s="273"/>
      <c r="AE93" s="273"/>
      <c r="AF93" s="245"/>
      <c r="AG93" s="245"/>
      <c r="AH93" s="245"/>
      <c r="AI93" s="271"/>
      <c r="AJ93" s="271"/>
      <c r="AK93" s="271"/>
      <c r="AL93" s="271"/>
      <c r="AM93" s="271"/>
      <c r="AN93" s="271"/>
      <c r="AO93" s="271"/>
      <c r="AP93" s="271"/>
      <c r="AQ93" s="271"/>
      <c r="AR93" s="271"/>
      <c r="AS93" s="271"/>
      <c r="AT93" s="271"/>
      <c r="AU93" s="272"/>
      <c r="AV93" s="275"/>
      <c r="AX93" s="569"/>
      <c r="AY93" s="569"/>
      <c r="AZ93" s="588"/>
      <c r="BA93" s="590"/>
      <c r="BB93" s="590"/>
      <c r="BC93" s="590"/>
      <c r="BD93" s="588"/>
      <c r="BE93" s="583"/>
      <c r="BF93" s="584"/>
      <c r="BG93" s="259"/>
      <c r="BH93" s="259"/>
      <c r="BI93" s="259"/>
      <c r="BJ93" s="259"/>
      <c r="BK93" s="259"/>
      <c r="BL93" s="259"/>
      <c r="BM93" s="259"/>
      <c r="BN93" s="259"/>
      <c r="BO93" s="259"/>
      <c r="BP93" s="259"/>
      <c r="BQ93" s="259"/>
      <c r="BR93" s="259"/>
      <c r="BS93" s="569"/>
      <c r="BT93" s="569"/>
      <c r="BU93" s="569"/>
      <c r="BV93" s="333" t="s">
        <v>172</v>
      </c>
      <c r="BW93" s="581"/>
      <c r="BX93" s="581"/>
      <c r="BY93" s="331" t="str">
        <f>IF(COUNT(BY69,X104)=2,ROUND(BY69*X104/SUM(X99:X108),#REF!),"")</f>
        <v/>
      </c>
      <c r="BZ93" s="331" t="str">
        <f>IF(COUNT(BZ69,Y104)=2,ROUND(BZ69*Y104/SUM(Y99:Y108),#REF!),"")</f>
        <v/>
      </c>
      <c r="CA93" s="331" t="str">
        <f>IF(COUNT(CA69,Z104)=2,ROUND(CA69*Z104/SUM(Z99:Z108),#REF!),"")</f>
        <v/>
      </c>
      <c r="CB93" s="331" t="str">
        <f>IF(COUNT(CB69,AA104)=2,ROUND(CB69*AA104/SUM(AA99:AA108),#REF!),"")</f>
        <v/>
      </c>
      <c r="CC93" s="331" t="str">
        <f>IF(COUNT(CC69,AB104)=2,ROUND(CC69*AB104/SUM(AB99:AB108),#REF!),"")</f>
        <v/>
      </c>
      <c r="CD93" s="331" t="str">
        <f>IF(COUNT(CD69,AC104)=2,ROUND(CD69*AC104/SUM(AC99:AC108),#REF!),"")</f>
        <v/>
      </c>
      <c r="CE93" s="331" t="str">
        <f>IF(COUNT(CE69,AD104)=2,ROUND(CE69*AD104/SUM(AD99:AD108),#REF!),"")</f>
        <v/>
      </c>
      <c r="CF93" s="331" t="str">
        <f>IF(COUNT(CF69,AE104)=2,ROUND(CF69*AE104/SUM(AE99:AE108),#REF!),"")</f>
        <v/>
      </c>
      <c r="CG93" s="331" t="str">
        <f>IF(COUNT(CG69,AF104)=2,ROUND(CG69*AF104/SUM(AF99:AF108),#REF!),"")</f>
        <v/>
      </c>
      <c r="CH93" s="564" t="str">
        <f>IF(CH92="","",CH92)</f>
        <v>バイオマス</v>
      </c>
      <c r="CI93" s="564"/>
      <c r="CJ93" s="564"/>
      <c r="CK93" s="564"/>
      <c r="CL93" s="564"/>
      <c r="CM93" s="564"/>
      <c r="CN93" s="564"/>
      <c r="CO93" s="564"/>
      <c r="CP93" s="564"/>
      <c r="CQ93" s="564"/>
      <c r="CR93" s="271"/>
      <c r="CS93" s="271"/>
    </row>
    <row r="94" spans="3:97" s="243" customFormat="1" ht="13.5" customHeight="1">
      <c r="I94" s="257"/>
      <c r="J94" s="257"/>
      <c r="K94" s="257"/>
      <c r="L94" s="257"/>
      <c r="M94" s="257"/>
      <c r="N94" s="257"/>
      <c r="O94" s="257"/>
      <c r="P94" s="257"/>
      <c r="Q94" s="257"/>
      <c r="R94" s="257"/>
      <c r="S94" s="257"/>
      <c r="T94" s="257"/>
      <c r="U94" s="245"/>
      <c r="V94" s="245"/>
      <c r="W94" s="245"/>
      <c r="X94" s="245"/>
      <c r="Y94" s="274"/>
      <c r="Z94" s="274"/>
      <c r="AA94" s="257"/>
      <c r="AB94" s="257"/>
      <c r="AC94" s="257"/>
      <c r="AD94" s="273"/>
      <c r="AE94" s="273"/>
      <c r="AF94" s="245"/>
      <c r="AG94" s="245"/>
      <c r="AH94" s="245"/>
      <c r="AI94" s="271"/>
      <c r="AJ94" s="271"/>
      <c r="AK94" s="271"/>
      <c r="AL94" s="271"/>
      <c r="AM94" s="271"/>
      <c r="AN94" s="271"/>
      <c r="AO94" s="271"/>
      <c r="AP94" s="271"/>
      <c r="AQ94" s="271"/>
      <c r="AR94" s="271"/>
      <c r="AS94" s="271"/>
      <c r="AT94" s="271"/>
      <c r="AU94" s="272"/>
      <c r="AV94" s="257"/>
      <c r="AX94" s="569"/>
      <c r="AY94" s="569"/>
      <c r="AZ94" s="589"/>
      <c r="BA94" s="590"/>
      <c r="BB94" s="590"/>
      <c r="BC94" s="590"/>
      <c r="BD94" s="589"/>
      <c r="BE94" s="585" t="e">
        <f>IF(#REF!="発電事業者","月間送電電力量（GWh）","月間受電電力量（GWh）")</f>
        <v>#REF!</v>
      </c>
      <c r="BF94" s="586"/>
      <c r="BG94" s="331" t="str">
        <f>IF(COUNT(BG70,L104)=2,ROUND(BG70*L104/SUM(L99:L108),#REF!),"")</f>
        <v/>
      </c>
      <c r="BH94" s="331" t="str">
        <f>IF(COUNT(BH70,M104)=2,ROUND(BH70*M104/SUM(M99:M108),#REF!),"")</f>
        <v/>
      </c>
      <c r="BI94" s="331" t="str">
        <f>IF(COUNT(BI70,N104)=2,ROUND(BI70*N104/SUM(N99:N108),#REF!),"")</f>
        <v/>
      </c>
      <c r="BJ94" s="331" t="str">
        <f>IF(COUNT(BJ70,O104)=2,ROUND(BJ70*O104/SUM(O99:O108),#REF!),"")</f>
        <v/>
      </c>
      <c r="BK94" s="331" t="str">
        <f>IF(COUNT(BK70,P104)=2,ROUND(BK70*P104/SUM(P99:P108),#REF!),"")</f>
        <v/>
      </c>
      <c r="BL94" s="331" t="str">
        <f>IF(COUNT(BL70,Q104)=2,ROUND(BL70*Q104/SUM(Q99:Q108),#REF!),"")</f>
        <v/>
      </c>
      <c r="BM94" s="331" t="str">
        <f>IF(COUNT(BM70,R104)=2,ROUND(BM70*R104/SUM(R99:R108),#REF!),"")</f>
        <v/>
      </c>
      <c r="BN94" s="331" t="str">
        <f>IF(COUNT(BN70,S104)=2,ROUND(BN70*S104/SUM(S99:S108),#REF!),"")</f>
        <v/>
      </c>
      <c r="BO94" s="331" t="str">
        <f>IF(COUNT(BO70,T104)=2,ROUND(BO70*T104/SUM(T99:T108),#REF!),"")</f>
        <v/>
      </c>
      <c r="BP94" s="331" t="str">
        <f>IF(COUNT(BP70,U104)=2,ROUND(BP70*U104/SUM(U99:U108),#REF!),"")</f>
        <v/>
      </c>
      <c r="BQ94" s="331" t="str">
        <f>IF(COUNT(BQ70,V104)=2,ROUND(BQ70*V104/SUM(V99:V108),#REF!),"")</f>
        <v/>
      </c>
      <c r="BR94" s="331" t="str">
        <f>IF(COUNT(BR70,W104)=2,ROUND(BR70*W104/SUM(W99:W108),#REF!),"")</f>
        <v/>
      </c>
      <c r="BS94" s="569" t="e">
        <f>IF(#REF!="発電事業者","年間送電電力量（GWh）","年間受電電力量（GWh）")</f>
        <v>#REF!</v>
      </c>
      <c r="BT94" s="569"/>
      <c r="BU94" s="569"/>
      <c r="BV94" s="333" t="s">
        <v>25</v>
      </c>
      <c r="BW94" s="582"/>
      <c r="BX94" s="582"/>
      <c r="BY94" s="331" t="str">
        <f>IF(COUNT(BY70,X104)=2,ROUND(BY70*X104/SUM(X99:X108),#REF!),"")</f>
        <v/>
      </c>
      <c r="BZ94" s="331" t="str">
        <f>IF(COUNT(BZ70,Y104)=2,ROUND(BZ70*Y104/SUM(Y99:Y108),#REF!),"")</f>
        <v/>
      </c>
      <c r="CA94" s="331" t="str">
        <f>IF(COUNT(CA70,Z104)=2,ROUND(CA70*Z104/SUM(Z99:Z108),#REF!),"")</f>
        <v/>
      </c>
      <c r="CB94" s="331" t="str">
        <f>IF(COUNT(CB70,AA104)=2,ROUND(CB70*AA104/SUM(AA99:AA108),#REF!),"")</f>
        <v/>
      </c>
      <c r="CC94" s="331" t="str">
        <f>IF(COUNT(CC70,AB104)=2,ROUND(CC70*AB104/SUM(AB99:AB108),#REF!),"")</f>
        <v/>
      </c>
      <c r="CD94" s="331" t="str">
        <f>IF(COUNT(CD70,AC104)=2,ROUND(CD70*AC104/SUM(AC99:AC108),#REF!),"")</f>
        <v/>
      </c>
      <c r="CE94" s="331" t="str">
        <f>IF(COUNT(CE70,AD104)=2,ROUND(CE70*AD104/SUM(AD99:AD108),#REF!),"")</f>
        <v/>
      </c>
      <c r="CF94" s="331" t="str">
        <f>IF(COUNT(CF70,AE104)=2,ROUND(CF70*AE104/SUM(AE99:AE108),#REF!),"")</f>
        <v/>
      </c>
      <c r="CG94" s="331" t="str">
        <f>IF(COUNT(CG70,AF104)=2,ROUND(CG70*AF104/SUM(AF99:AF108),#REF!),"")</f>
        <v/>
      </c>
      <c r="CH94" s="565" t="str">
        <f>IF(COUNTA(AG104)=0,"",AG104)</f>
        <v/>
      </c>
      <c r="CI94" s="565"/>
      <c r="CJ94" s="565"/>
      <c r="CK94" s="565"/>
      <c r="CL94" s="565"/>
      <c r="CM94" s="565"/>
      <c r="CN94" s="565"/>
      <c r="CO94" s="565"/>
      <c r="CP94" s="565"/>
      <c r="CQ94" s="565"/>
    </row>
    <row r="95" spans="3:97" s="243" customFormat="1" ht="13.5" customHeight="1">
      <c r="C95" s="273"/>
      <c r="D95" s="273"/>
      <c r="E95" s="245"/>
      <c r="F95" s="245"/>
      <c r="G95" s="245"/>
      <c r="H95" s="257"/>
      <c r="I95" s="257"/>
      <c r="J95" s="257"/>
      <c r="K95" s="257"/>
      <c r="L95" s="257"/>
      <c r="M95" s="257"/>
      <c r="N95" s="257"/>
      <c r="O95" s="257"/>
      <c r="P95" s="257"/>
      <c r="Q95" s="257"/>
      <c r="R95" s="257"/>
      <c r="S95" s="257"/>
      <c r="T95" s="257"/>
      <c r="U95" s="257"/>
      <c r="V95" s="257"/>
      <c r="W95" s="257"/>
      <c r="X95" s="257"/>
      <c r="Y95" s="257"/>
      <c r="Z95" s="257"/>
      <c r="AA95" s="257"/>
      <c r="AB95" s="257"/>
      <c r="AC95" s="257"/>
      <c r="AD95" s="257"/>
      <c r="AE95" s="257"/>
      <c r="AF95" s="257"/>
      <c r="AG95" s="257"/>
      <c r="AH95" s="257"/>
      <c r="AI95" s="257"/>
      <c r="AJ95" s="257"/>
      <c r="AK95" s="257"/>
      <c r="AL95" s="257"/>
      <c r="AM95" s="257"/>
      <c r="AN95" s="257"/>
      <c r="AO95" s="257"/>
      <c r="AP95" s="257"/>
      <c r="AQ95" s="257"/>
      <c r="AR95" s="257"/>
      <c r="AS95" s="257"/>
      <c r="AT95" s="257"/>
      <c r="AU95" s="257"/>
      <c r="AV95" s="275"/>
      <c r="AX95" s="569" t="str">
        <f>IF(C105="","",C105)</f>
        <v/>
      </c>
      <c r="AY95" s="569"/>
      <c r="AZ95" s="587" t="str">
        <f>IF(E105="","",E105)</f>
        <v/>
      </c>
      <c r="BA95" s="590" t="str">
        <f ca="1">IF(F105="","",F105)</f>
        <v/>
      </c>
      <c r="BB95" s="590"/>
      <c r="BC95" s="590"/>
      <c r="BD95" s="587" t="str">
        <f>IF(I105="","",I105)</f>
        <v/>
      </c>
      <c r="BE95" s="578" t="e">
        <f>IF(#REF!="発電事業者","送電電力（MW）","受電電力（MW）")</f>
        <v>#REF!</v>
      </c>
      <c r="BF95" s="579"/>
      <c r="BG95" s="331" t="str">
        <f>IF(COUNT(BG68,L105)=2,ROUND(BG68*L105/SUM(L99:L108),#REF!),"")</f>
        <v/>
      </c>
      <c r="BH95" s="331" t="str">
        <f>IF(COUNT(BH68,M105)=2,ROUND(BH68*M105/SUM(M99:M108),#REF!),"")</f>
        <v/>
      </c>
      <c r="BI95" s="331" t="str">
        <f>IF(COUNT(BI68,N105)=2,ROUND(BI68*N105/SUM(N99:N108),#REF!),"")</f>
        <v/>
      </c>
      <c r="BJ95" s="331" t="str">
        <f>IF(COUNT(BJ68,O105)=2,ROUND(BJ68*O105/SUM(O99:O108),#REF!),"")</f>
        <v/>
      </c>
      <c r="BK95" s="331" t="str">
        <f>IF(COUNT(BK68,P105)=2,ROUND(BK68*P105/SUM(P99:P108),#REF!),"")</f>
        <v/>
      </c>
      <c r="BL95" s="331" t="str">
        <f>IF(COUNT(BL68,Q105)=2,ROUND(BL68*Q105/SUM(Q99:Q108),#REF!),"")</f>
        <v/>
      </c>
      <c r="BM95" s="331" t="str">
        <f>IF(COUNT(BM68,R105)=2,ROUND(BM68*R105/SUM(R99:R108),#REF!),"")</f>
        <v/>
      </c>
      <c r="BN95" s="331" t="str">
        <f>IF(COUNT(BN68,S105)=2,ROUND(BN68*S105/SUM(S99:S108),#REF!),"")</f>
        <v/>
      </c>
      <c r="BO95" s="331" t="str">
        <f>IF(COUNT(BO68,T105)=2,ROUND(BO68*T105/SUM(T99:T108),#REF!),"")</f>
        <v/>
      </c>
      <c r="BP95" s="331" t="str">
        <f>IF(COUNT(BP68,U105)=2,ROUND(BP68*U105/SUM(U99:U108),#REF!),"")</f>
        <v/>
      </c>
      <c r="BQ95" s="331" t="str">
        <f>IF(COUNT(BQ68,V105)=2,ROUND(BQ68*V105/SUM(V99:V108),#REF!),"")</f>
        <v/>
      </c>
      <c r="BR95" s="331" t="str">
        <f>IF(COUNT(BR68,W105)=2,ROUND(BR68*W105/SUM(W99:W108),#REF!),"")</f>
        <v/>
      </c>
      <c r="BS95" s="569" t="e">
        <f>IF(#REF!="発電事業者","送電電力（MW）","受電電力（MW）")</f>
        <v>#REF!</v>
      </c>
      <c r="BT95" s="569"/>
      <c r="BU95" s="569"/>
      <c r="BV95" s="333" t="s">
        <v>171</v>
      </c>
      <c r="BW95" s="580"/>
      <c r="BX95" s="580"/>
      <c r="BY95" s="331" t="str">
        <f>IF(COUNT(BY68,X105)=2,ROUND(BY68*X105/SUM(X99:X108),#REF!),"")</f>
        <v/>
      </c>
      <c r="BZ95" s="331" t="str">
        <f>IF(COUNT(BZ68,Y105)=2,ROUND(BZ68*Y105/SUM(Y99:Y108),#REF!),"")</f>
        <v/>
      </c>
      <c r="CA95" s="331" t="str">
        <f>IF(COUNT(CA68,Z105)=2,ROUND(CA68*Z105/SUM(Z99:Z108),#REF!),"")</f>
        <v/>
      </c>
      <c r="CB95" s="331" t="str">
        <f>IF(COUNT(CB68,AA105)=2,ROUND(CB68*AA105/SUM(AA99:AA108),#REF!),"")</f>
        <v/>
      </c>
      <c r="CC95" s="331" t="str">
        <f>IF(COUNT(CC68,AB105)=2,ROUND(CC68*AB105/SUM(AB99:AB108),#REF!),"")</f>
        <v/>
      </c>
      <c r="CD95" s="331" t="str">
        <f>IF(COUNT(CD68,AC105)=2,ROUND(CD68*AC105/SUM(AC99:AC108),#REF!),"")</f>
        <v/>
      </c>
      <c r="CE95" s="331" t="str">
        <f>IF(COUNT(CE68,AD105)=2,ROUND(CE68*AD105/SUM(AD99:AD108),#REF!),"")</f>
        <v/>
      </c>
      <c r="CF95" s="331" t="str">
        <f>IF(COUNT(CF68,AE105)=2,ROUND(CF68*AE105/SUM(AE99:AE108),#REF!),"")</f>
        <v/>
      </c>
      <c r="CG95" s="331" t="str">
        <f>IF(COUNT(CG68,AF105)=2,ROUND(CG68*AF105/SUM(AF99:AF108),#REF!),"")</f>
        <v/>
      </c>
      <c r="CH95" s="563" t="s">
        <v>119</v>
      </c>
      <c r="CI95" s="563"/>
      <c r="CJ95" s="563"/>
      <c r="CK95" s="563"/>
      <c r="CL95" s="563"/>
      <c r="CM95" s="563"/>
      <c r="CN95" s="563"/>
      <c r="CO95" s="563"/>
      <c r="CP95" s="563"/>
      <c r="CQ95" s="563"/>
    </row>
    <row r="96" spans="3:97" s="243" customFormat="1" ht="13.5" customHeight="1">
      <c r="C96" s="241" t="e">
        <f>IF(#REF!="発電事業者","送電相手先諸元","購入相手先諸元")</f>
        <v>#REF!</v>
      </c>
      <c r="D96" s="236"/>
      <c r="E96" s="236"/>
      <c r="F96" s="242">
        <v>0</v>
      </c>
      <c r="G96" s="237" t="s">
        <v>255</v>
      </c>
      <c r="H96" s="236"/>
      <c r="I96" s="236"/>
      <c r="J96" s="236"/>
      <c r="K96" s="236"/>
      <c r="AV96" s="257"/>
      <c r="AX96" s="569"/>
      <c r="AY96" s="569"/>
      <c r="AZ96" s="588"/>
      <c r="BA96" s="590"/>
      <c r="BB96" s="590"/>
      <c r="BC96" s="590"/>
      <c r="BD96" s="588"/>
      <c r="BE96" s="583"/>
      <c r="BF96" s="584"/>
      <c r="BG96" s="259"/>
      <c r="BH96" s="259"/>
      <c r="BI96" s="259"/>
      <c r="BJ96" s="259"/>
      <c r="BK96" s="259"/>
      <c r="BL96" s="259"/>
      <c r="BM96" s="259"/>
      <c r="BN96" s="259"/>
      <c r="BO96" s="259"/>
      <c r="BP96" s="259"/>
      <c r="BQ96" s="259"/>
      <c r="BR96" s="259"/>
      <c r="BS96" s="569"/>
      <c r="BT96" s="569"/>
      <c r="BU96" s="569"/>
      <c r="BV96" s="333" t="s">
        <v>172</v>
      </c>
      <c r="BW96" s="581"/>
      <c r="BX96" s="581"/>
      <c r="BY96" s="331" t="str">
        <f>IF(COUNT(BY69,X105)=2,ROUND(BY69*X105/SUM(X99:X108),#REF!),"")</f>
        <v/>
      </c>
      <c r="BZ96" s="331" t="str">
        <f>IF(COUNT(BZ69,Y105)=2,ROUND(BZ69*Y105/SUM(Y99:Y108),#REF!),"")</f>
        <v/>
      </c>
      <c r="CA96" s="331" t="str">
        <f>IF(COUNT(CA69,Z105)=2,ROUND(CA69*Z105/SUM(Z99:Z108),#REF!),"")</f>
        <v/>
      </c>
      <c r="CB96" s="331" t="str">
        <f>IF(COUNT(CB69,AA105)=2,ROUND(CB69*AA105/SUM(AA99:AA108),#REF!),"")</f>
        <v/>
      </c>
      <c r="CC96" s="331" t="str">
        <f>IF(COUNT(CC69,AB105)=2,ROUND(CC69*AB105/SUM(AB99:AB108),#REF!),"")</f>
        <v/>
      </c>
      <c r="CD96" s="331" t="str">
        <f>IF(COUNT(CD69,AC105)=2,ROUND(CD69*AC105/SUM(AC99:AC108),#REF!),"")</f>
        <v/>
      </c>
      <c r="CE96" s="331" t="str">
        <f>IF(COUNT(CE69,AD105)=2,ROUND(CE69*AD105/SUM(AD99:AD108),#REF!),"")</f>
        <v/>
      </c>
      <c r="CF96" s="331" t="str">
        <f>IF(COUNT(CF69,AE105)=2,ROUND(CF69*AE105/SUM(AE99:AE108),#REF!),"")</f>
        <v/>
      </c>
      <c r="CG96" s="331" t="str">
        <f>IF(COUNT(CG69,AF105)=2,ROUND(CG69*AF105/SUM(AF99:AF108),#REF!),"")</f>
        <v/>
      </c>
      <c r="CH96" s="564" t="str">
        <f>IF(CH95="","",CH95)</f>
        <v>バイオマス</v>
      </c>
      <c r="CI96" s="564"/>
      <c r="CJ96" s="564"/>
      <c r="CK96" s="564"/>
      <c r="CL96" s="564"/>
      <c r="CM96" s="564"/>
      <c r="CN96" s="564"/>
      <c r="CO96" s="564"/>
      <c r="CP96" s="564"/>
      <c r="CQ96" s="564"/>
    </row>
    <row r="97" spans="3:95" s="243" customFormat="1" ht="13.5" customHeight="1">
      <c r="C97" s="594" t="s">
        <v>200</v>
      </c>
      <c r="D97" s="594"/>
      <c r="E97" s="594" t="s">
        <v>201</v>
      </c>
      <c r="F97" s="594" t="s">
        <v>202</v>
      </c>
      <c r="G97" s="594"/>
      <c r="H97" s="594"/>
      <c r="I97" s="595" t="s">
        <v>203</v>
      </c>
      <c r="J97" s="597" t="e">
        <f>IF(#REF!="発電事業者","送電先","購入先")</f>
        <v>#REF!</v>
      </c>
      <c r="K97" s="598"/>
      <c r="L97" s="601" t="e">
        <f>DATE(#REF!,1,1)</f>
        <v>#REF!</v>
      </c>
      <c r="M97" s="602"/>
      <c r="N97" s="602"/>
      <c r="O97" s="602"/>
      <c r="P97" s="602"/>
      <c r="Q97" s="602"/>
      <c r="R97" s="602"/>
      <c r="S97" s="602"/>
      <c r="T97" s="602"/>
      <c r="U97" s="602"/>
      <c r="V97" s="602"/>
      <c r="W97" s="603"/>
      <c r="X97" s="592" t="e">
        <f>DATE(#REF!+1,1,1)</f>
        <v>#REF!</v>
      </c>
      <c r="Y97" s="592" t="e">
        <f>DATE(#REF!+2,1,1)</f>
        <v>#REF!</v>
      </c>
      <c r="Z97" s="592" t="e">
        <f>DATE(#REF!+3,1,1)</f>
        <v>#REF!</v>
      </c>
      <c r="AA97" s="592" t="e">
        <f>DATE(#REF!+4,1,1)</f>
        <v>#REF!</v>
      </c>
      <c r="AB97" s="592" t="e">
        <f>DATE(#REF!+5,1,1)</f>
        <v>#REF!</v>
      </c>
      <c r="AC97" s="592" t="e">
        <f>DATE(#REF!+6,1,1)</f>
        <v>#REF!</v>
      </c>
      <c r="AD97" s="592" t="e">
        <f>DATE(#REF!+7,1,1)</f>
        <v>#REF!</v>
      </c>
      <c r="AE97" s="592" t="e">
        <f>DATE(#REF!+8,1,1)</f>
        <v>#REF!</v>
      </c>
      <c r="AF97" s="592" t="e">
        <f>DATE(#REF!+9,1,1)</f>
        <v>#REF!</v>
      </c>
      <c r="AG97" s="594" t="s">
        <v>253</v>
      </c>
      <c r="AH97" s="594"/>
      <c r="AI97" s="594"/>
      <c r="AJ97" s="594"/>
      <c r="AK97" s="594"/>
      <c r="AL97" s="594"/>
      <c r="AM97" s="594"/>
      <c r="AN97" s="594"/>
      <c r="AO97" s="594"/>
      <c r="AP97" s="594"/>
      <c r="AV97" s="275"/>
      <c r="AX97" s="569"/>
      <c r="AY97" s="569"/>
      <c r="AZ97" s="589"/>
      <c r="BA97" s="590"/>
      <c r="BB97" s="590"/>
      <c r="BC97" s="590"/>
      <c r="BD97" s="589"/>
      <c r="BE97" s="585" t="e">
        <f>IF(#REF!="発電事業者","月間送電電力量（GWh）","月間受電電力量（GWh）")</f>
        <v>#REF!</v>
      </c>
      <c r="BF97" s="586"/>
      <c r="BG97" s="331" t="str">
        <f>IF(COUNT(BG70,L105)=2,ROUND(BG70*L105/SUM(L99:L108),#REF!),"")</f>
        <v/>
      </c>
      <c r="BH97" s="331" t="str">
        <f>IF(COUNT(BH70,M105)=2,ROUND(BH70*M105/SUM(M99:M108),#REF!),"")</f>
        <v/>
      </c>
      <c r="BI97" s="331" t="str">
        <f>IF(COUNT(BI70,N105)=2,ROUND(BI70*N105/SUM(N99:N108),#REF!),"")</f>
        <v/>
      </c>
      <c r="BJ97" s="331" t="str">
        <f>IF(COUNT(BJ70,O105)=2,ROUND(BJ70*O105/SUM(O99:O108),#REF!),"")</f>
        <v/>
      </c>
      <c r="BK97" s="331" t="str">
        <f>IF(COUNT(BK70,P105)=2,ROUND(BK70*P105/SUM(P99:P108),#REF!),"")</f>
        <v/>
      </c>
      <c r="BL97" s="331" t="str">
        <f>IF(COUNT(BL70,Q105)=2,ROUND(BL70*Q105/SUM(Q99:Q108),#REF!),"")</f>
        <v/>
      </c>
      <c r="BM97" s="331" t="str">
        <f>IF(COUNT(BM70,R105)=2,ROUND(BM70*R105/SUM(R99:R108),#REF!),"")</f>
        <v/>
      </c>
      <c r="BN97" s="331" t="str">
        <f>IF(COUNT(BN70,S105)=2,ROUND(BN70*S105/SUM(S99:S108),#REF!),"")</f>
        <v/>
      </c>
      <c r="BO97" s="331" t="str">
        <f>IF(COUNT(BO70,T105)=2,ROUND(BO70*T105/SUM(T99:T108),#REF!),"")</f>
        <v/>
      </c>
      <c r="BP97" s="331" t="str">
        <f>IF(COUNT(BP70,U105)=2,ROUND(BP70*U105/SUM(U99:U108),#REF!),"")</f>
        <v/>
      </c>
      <c r="BQ97" s="331" t="str">
        <f>IF(COUNT(BQ70,V105)=2,ROUND(BQ70*V105/SUM(V99:V108),#REF!),"")</f>
        <v/>
      </c>
      <c r="BR97" s="331" t="str">
        <f>IF(COUNT(BR70,W105)=2,ROUND(BR70*W105/SUM(W99:W108),#REF!),"")</f>
        <v/>
      </c>
      <c r="BS97" s="569" t="e">
        <f>IF(#REF!="発電事業者","年間送電電力量（GWh）","年間受電電力量（GWh）")</f>
        <v>#REF!</v>
      </c>
      <c r="BT97" s="569"/>
      <c r="BU97" s="569"/>
      <c r="BV97" s="333" t="s">
        <v>25</v>
      </c>
      <c r="BW97" s="582"/>
      <c r="BX97" s="582"/>
      <c r="BY97" s="331" t="str">
        <f>IF(COUNT(BY70,X105)=2,ROUND(BY70*X105/SUM(X99:X108),#REF!),"")</f>
        <v/>
      </c>
      <c r="BZ97" s="331" t="str">
        <f>IF(COUNT(BZ70,Y105)=2,ROUND(BZ70*Y105/SUM(Y99:Y108),#REF!),"")</f>
        <v/>
      </c>
      <c r="CA97" s="331" t="str">
        <f>IF(COUNT(CA70,Z105)=2,ROUND(CA70*Z105/SUM(Z99:Z108),#REF!),"")</f>
        <v/>
      </c>
      <c r="CB97" s="331" t="str">
        <f>IF(COUNT(CB70,AA105)=2,ROUND(CB70*AA105/SUM(AA99:AA108),#REF!),"")</f>
        <v/>
      </c>
      <c r="CC97" s="331" t="str">
        <f>IF(COUNT(CC70,AB105)=2,ROUND(CC70*AB105/SUM(AB99:AB108),#REF!),"")</f>
        <v/>
      </c>
      <c r="CD97" s="331" t="str">
        <f>IF(COUNT(CD70,AC105)=2,ROUND(CD70*AC105/SUM(AC99:AC108),#REF!),"")</f>
        <v/>
      </c>
      <c r="CE97" s="331" t="str">
        <f>IF(COUNT(CE70,AD105)=2,ROUND(CE70*AD105/SUM(AD99:AD108),#REF!),"")</f>
        <v/>
      </c>
      <c r="CF97" s="331" t="str">
        <f>IF(COUNT(CF70,AE105)=2,ROUND(CF70*AE105/SUM(AE99:AE108),#REF!),"")</f>
        <v/>
      </c>
      <c r="CG97" s="331" t="str">
        <f>IF(COUNT(CG70,AF105)=2,ROUND(CG70*AF105/SUM(AF99:AF108),#REF!),"")</f>
        <v/>
      </c>
      <c r="CH97" s="565" t="str">
        <f>IF(COUNTA(AG105)=0,"",AG105)</f>
        <v/>
      </c>
      <c r="CI97" s="565"/>
      <c r="CJ97" s="565"/>
      <c r="CK97" s="565"/>
      <c r="CL97" s="565"/>
      <c r="CM97" s="565"/>
      <c r="CN97" s="565"/>
      <c r="CO97" s="565"/>
      <c r="CP97" s="565"/>
      <c r="CQ97" s="565"/>
    </row>
    <row r="98" spans="3:95" s="243" customFormat="1" ht="13.5" customHeight="1">
      <c r="C98" s="594"/>
      <c r="D98" s="594"/>
      <c r="E98" s="594"/>
      <c r="F98" s="594"/>
      <c r="G98" s="594"/>
      <c r="H98" s="594"/>
      <c r="I98" s="596"/>
      <c r="J98" s="599"/>
      <c r="K98" s="600"/>
      <c r="L98" s="320" t="s">
        <v>194</v>
      </c>
      <c r="M98" s="320" t="s">
        <v>195</v>
      </c>
      <c r="N98" s="320" t="s">
        <v>161</v>
      </c>
      <c r="O98" s="320" t="s">
        <v>162</v>
      </c>
      <c r="P98" s="320" t="s">
        <v>163</v>
      </c>
      <c r="Q98" s="320" t="s">
        <v>164</v>
      </c>
      <c r="R98" s="320" t="s">
        <v>165</v>
      </c>
      <c r="S98" s="320" t="s">
        <v>166</v>
      </c>
      <c r="T98" s="320" t="s">
        <v>167</v>
      </c>
      <c r="U98" s="320" t="s">
        <v>168</v>
      </c>
      <c r="V98" s="320" t="s">
        <v>169</v>
      </c>
      <c r="W98" s="320" t="s">
        <v>170</v>
      </c>
      <c r="X98" s="593">
        <v>43101</v>
      </c>
      <c r="Y98" s="593">
        <v>43466</v>
      </c>
      <c r="Z98" s="593">
        <v>43831</v>
      </c>
      <c r="AA98" s="593">
        <v>44197</v>
      </c>
      <c r="AB98" s="593">
        <v>44562</v>
      </c>
      <c r="AC98" s="593">
        <v>44927</v>
      </c>
      <c r="AD98" s="593">
        <v>45292</v>
      </c>
      <c r="AE98" s="593">
        <v>45658</v>
      </c>
      <c r="AF98" s="593">
        <v>46023</v>
      </c>
      <c r="AG98" s="594"/>
      <c r="AH98" s="594"/>
      <c r="AI98" s="594"/>
      <c r="AJ98" s="594"/>
      <c r="AK98" s="594"/>
      <c r="AL98" s="594"/>
      <c r="AM98" s="594"/>
      <c r="AN98" s="594"/>
      <c r="AO98" s="594"/>
      <c r="AP98" s="594"/>
      <c r="AV98" s="275"/>
      <c r="AX98" s="569" t="str">
        <f>IF(C106="","",C106)</f>
        <v/>
      </c>
      <c r="AY98" s="569"/>
      <c r="AZ98" s="587" t="str">
        <f>IF(E106="","",E106)</f>
        <v/>
      </c>
      <c r="BA98" s="590" t="str">
        <f ca="1">IF(F106="","",F106)</f>
        <v/>
      </c>
      <c r="BB98" s="590"/>
      <c r="BC98" s="590"/>
      <c r="BD98" s="587" t="str">
        <f>IF(I106="","",I106)</f>
        <v/>
      </c>
      <c r="BE98" s="578" t="e">
        <f>IF(#REF!="発電事業者","送電電力（MW）","受電電力（MW）")</f>
        <v>#REF!</v>
      </c>
      <c r="BF98" s="579"/>
      <c r="BG98" s="331" t="str">
        <f>IF(COUNT(BG68,L106)=2,ROUND(BG68*L106/SUM(L99:L108),#REF!),"")</f>
        <v/>
      </c>
      <c r="BH98" s="331" t="str">
        <f>IF(COUNT(BH68,M106)=2,ROUND(BH68*M106/SUM(M99:M108),#REF!),"")</f>
        <v/>
      </c>
      <c r="BI98" s="331" t="str">
        <f>IF(COUNT(BI68,N106)=2,ROUND(BI68*N106/SUM(N99:N108),#REF!),"")</f>
        <v/>
      </c>
      <c r="BJ98" s="331" t="str">
        <f>IF(COUNT(BJ68,O106)=2,ROUND(BJ68*O106/SUM(O99:O108),#REF!),"")</f>
        <v/>
      </c>
      <c r="BK98" s="331" t="str">
        <f>IF(COUNT(BK68,P106)=2,ROUND(BK68*P106/SUM(P99:P108),#REF!),"")</f>
        <v/>
      </c>
      <c r="BL98" s="331" t="str">
        <f>IF(COUNT(BL68,Q106)=2,ROUND(BL68*Q106/SUM(Q99:Q108),#REF!),"")</f>
        <v/>
      </c>
      <c r="BM98" s="331" t="str">
        <f>IF(COUNT(BM68,R106)=2,ROUND(BM68*R106/SUM(R99:R108),#REF!),"")</f>
        <v/>
      </c>
      <c r="BN98" s="331" t="str">
        <f>IF(COUNT(BN68,S106)=2,ROUND(BN68*S106/SUM(S99:S108),#REF!),"")</f>
        <v/>
      </c>
      <c r="BO98" s="331" t="str">
        <f>IF(COUNT(BO68,T106)=2,ROUND(BO68*T106/SUM(T99:T108),#REF!),"")</f>
        <v/>
      </c>
      <c r="BP98" s="331" t="str">
        <f>IF(COUNT(BP68,U106)=2,ROUND(BP68*U106/SUM(U99:U108),#REF!),"")</f>
        <v/>
      </c>
      <c r="BQ98" s="331" t="str">
        <f>IF(COUNT(BQ68,V106)=2,ROUND(BQ68*V106/SUM(V99:V108),#REF!),"")</f>
        <v/>
      </c>
      <c r="BR98" s="331" t="str">
        <f>IF(COUNT(BR68,W106)=2,ROUND(BR68*W106/SUM(W99:W108),#REF!),"")</f>
        <v/>
      </c>
      <c r="BS98" s="569" t="e">
        <f>IF(#REF!="発電事業者","送電電力（MW）","受電電力（MW）")</f>
        <v>#REF!</v>
      </c>
      <c r="BT98" s="569"/>
      <c r="BU98" s="569"/>
      <c r="BV98" s="333" t="s">
        <v>171</v>
      </c>
      <c r="BW98" s="580"/>
      <c r="BX98" s="580"/>
      <c r="BY98" s="331" t="str">
        <f>IF(COUNT(BY68,X106)=2,ROUND(BY68*X106/SUM(X99:X108),#REF!),"")</f>
        <v/>
      </c>
      <c r="BZ98" s="331" t="str">
        <f>IF(COUNT(BZ68,Y106)=2,ROUND(BZ68*Y106/SUM(Y99:Y108),#REF!),"")</f>
        <v/>
      </c>
      <c r="CA98" s="331" t="str">
        <f>IF(COUNT(CA68,Z106)=2,ROUND(CA68*Z106/SUM(Z99:Z108),#REF!),"")</f>
        <v/>
      </c>
      <c r="CB98" s="331" t="str">
        <f>IF(COUNT(CB68,AA106)=2,ROUND(CB68*AA106/SUM(AA99:AA108),#REF!),"")</f>
        <v/>
      </c>
      <c r="CC98" s="331" t="str">
        <f>IF(COUNT(CC68,AB106)=2,ROUND(CC68*AB106/SUM(AB99:AB108),#REF!),"")</f>
        <v/>
      </c>
      <c r="CD98" s="331" t="str">
        <f>IF(COUNT(CD68,AC106)=2,ROUND(CD68*AC106/SUM(AC99:AC108),#REF!),"")</f>
        <v/>
      </c>
      <c r="CE98" s="331" t="str">
        <f>IF(COUNT(CE68,AD106)=2,ROUND(CE68*AD106/SUM(AD99:AD108),#REF!),"")</f>
        <v/>
      </c>
      <c r="CF98" s="331" t="str">
        <f>IF(COUNT(CF68,AE106)=2,ROUND(CF68*AE106/SUM(AE99:AE108),#REF!),"")</f>
        <v/>
      </c>
      <c r="CG98" s="331" t="str">
        <f>IF(COUNT(CG68,AF106)=2,ROUND(CG68*AF106/SUM(AF99:AF108),#REF!),"")</f>
        <v/>
      </c>
      <c r="CH98" s="563" t="s">
        <v>119</v>
      </c>
      <c r="CI98" s="563"/>
      <c r="CJ98" s="563"/>
      <c r="CK98" s="563"/>
      <c r="CL98" s="563"/>
      <c r="CM98" s="563"/>
      <c r="CN98" s="563"/>
      <c r="CO98" s="563"/>
      <c r="CP98" s="563"/>
      <c r="CQ98" s="563"/>
    </row>
    <row r="99" spans="3:95" s="243" customFormat="1" ht="13.5" customHeight="1">
      <c r="C99" s="568"/>
      <c r="D99" s="568"/>
      <c r="E99" s="332"/>
      <c r="F99" s="569" t="str">
        <f ca="1">IF(E99="","",VLOOKUP(E99,INDIRECT(AR99),2,FALSE))</f>
        <v/>
      </c>
      <c r="G99" s="569"/>
      <c r="H99" s="569"/>
      <c r="I99" s="333" t="str">
        <f>IF(E99="","",E63)</f>
        <v/>
      </c>
      <c r="J99" s="569" t="e">
        <f>J97&amp;"１"</f>
        <v>#REF!</v>
      </c>
      <c r="K99" s="569"/>
      <c r="L99" s="277">
        <f t="shared" ref="L99:W99" si="3">IF($F96=0,IF(100-SUM(L100:L108)=0,"",100-SUM(L100:L108)),IF(H73-SUM(L100:L108)=0,"",H73-SUM(L100:L108)))</f>
        <v>100</v>
      </c>
      <c r="M99" s="277">
        <f t="shared" si="3"/>
        <v>100</v>
      </c>
      <c r="N99" s="277">
        <f t="shared" si="3"/>
        <v>100</v>
      </c>
      <c r="O99" s="277">
        <f t="shared" si="3"/>
        <v>100</v>
      </c>
      <c r="P99" s="277">
        <f t="shared" si="3"/>
        <v>100</v>
      </c>
      <c r="Q99" s="277">
        <f t="shared" si="3"/>
        <v>100</v>
      </c>
      <c r="R99" s="277">
        <f t="shared" si="3"/>
        <v>100</v>
      </c>
      <c r="S99" s="277">
        <f t="shared" si="3"/>
        <v>100</v>
      </c>
      <c r="T99" s="277">
        <f t="shared" si="3"/>
        <v>100</v>
      </c>
      <c r="U99" s="277">
        <f t="shared" si="3"/>
        <v>100</v>
      </c>
      <c r="V99" s="277">
        <f t="shared" si="3"/>
        <v>100</v>
      </c>
      <c r="W99" s="277">
        <f t="shared" si="3"/>
        <v>100</v>
      </c>
      <c r="X99" s="277">
        <f>IF($F96=0,IF(100-SUM(X100:X108)=0,"",100-SUM(X100:X108)),IF(H75-SUM(X100:X108)=0,"",H75-SUM(X100:X108)))</f>
        <v>100</v>
      </c>
      <c r="Y99" s="277">
        <f>IF($F96=0,IF(100-SUM(Y100:Y108)=0,"",100-SUM(Y100:Y108)),IF(H77-SUM(Y100:Y108)=0,"",H77-SUM(Y100:Y108)))</f>
        <v>100</v>
      </c>
      <c r="Z99" s="277">
        <f>IF($F96=0,IF(100-SUM(Z100:Z108)=0,"",100-SUM(Z100:Z108)),IF(H79-SUM(Z100:Z108)=0,"",H79-SUM(Z100:Z108)))</f>
        <v>100</v>
      </c>
      <c r="AA99" s="277">
        <f>IF($F96=0,IF(100-SUM(AA100:AA108)=0,"",100-SUM(AA100:AA108)),IF(H81-SUM(AA100:AA108)=0,"",H81-SUM(AA100:AA108)))</f>
        <v>100</v>
      </c>
      <c r="AB99" s="277">
        <f>IF($F96=0,IF(100-SUM(AB100:AB108)=0,"",100-SUM(AB100:AB108)),IF(H83-SUM(AB100:AB108)=0,"",H83-SUM(AB100:AB108)))</f>
        <v>100</v>
      </c>
      <c r="AC99" s="277">
        <f>IF($F96=0,IF(100-SUM(AC100:AC108)=0,"",100-SUM(AC100:AC108)),IF(H85-SUM(AC100:AC108)=0,"",H85-SUM(AC100:AC108)))</f>
        <v>100</v>
      </c>
      <c r="AD99" s="277">
        <f>IF($F96=0,IF(100-SUM(AD100:AD108)=0,"",100-SUM(AD100:AD108)),IF(H87-SUM(AD100:AD108)=0,"",H87-SUM(AD100:AD108)))</f>
        <v>100</v>
      </c>
      <c r="AE99" s="277">
        <f>IF($F96=0,IF(100-SUM(AE100:AE108)=0,"",100-SUM(AE100:AE108)),IF(H89-SUM(AE100:AE108)=0,"",H89-SUM(AE100:AE108)))</f>
        <v>100</v>
      </c>
      <c r="AF99" s="277">
        <f>IF($F96=0,IF(100-SUM(AF100:AF108)=0,"",100-SUM(AF100:AF108)),IF(H91-SUM(AF100:AF108)=0,"",H91-SUM(AF100:AF108)))</f>
        <v>100</v>
      </c>
      <c r="AG99" s="570"/>
      <c r="AH99" s="570"/>
      <c r="AI99" s="570"/>
      <c r="AJ99" s="570"/>
      <c r="AK99" s="570"/>
      <c r="AL99" s="570"/>
      <c r="AM99" s="570"/>
      <c r="AN99" s="570"/>
      <c r="AO99" s="570"/>
      <c r="AP99" s="570"/>
      <c r="AR99" s="591" t="b">
        <f t="shared" ref="AR99:AR108" si="4">IF(C99="発電事業者","事業者リスト一覧!D3:E1002", IF(C99="小売電気事業者","事業者リスト一覧!J3:K1002", IF(C99="一般送配電事業者","事業者リスト一覧!G3:H13", IF(C99="送電事業者","事業者リスト一覧!G16:H21", IF(C99="特定送配電事業者","事業者リスト一覧!G24:H44", IF(C99="登録特定送配電事業者","事業者リスト一覧!G47:H87", IF(C99="その他事業者","事業者リスト一覧!G90:H100")))))))</f>
        <v>0</v>
      </c>
      <c r="AS99" s="591"/>
      <c r="AT99" s="591"/>
      <c r="AU99" s="281" t="s">
        <v>160</v>
      </c>
      <c r="AV99" s="275"/>
      <c r="AX99" s="569"/>
      <c r="AY99" s="569"/>
      <c r="AZ99" s="588"/>
      <c r="BA99" s="590"/>
      <c r="BB99" s="590"/>
      <c r="BC99" s="590"/>
      <c r="BD99" s="588"/>
      <c r="BE99" s="583"/>
      <c r="BF99" s="584"/>
      <c r="BG99" s="259"/>
      <c r="BH99" s="259"/>
      <c r="BI99" s="259"/>
      <c r="BJ99" s="259"/>
      <c r="BK99" s="259"/>
      <c r="BL99" s="259"/>
      <c r="BM99" s="259"/>
      <c r="BN99" s="259"/>
      <c r="BO99" s="259"/>
      <c r="BP99" s="259"/>
      <c r="BQ99" s="259"/>
      <c r="BR99" s="259"/>
      <c r="BS99" s="569"/>
      <c r="BT99" s="569"/>
      <c r="BU99" s="569"/>
      <c r="BV99" s="333" t="s">
        <v>172</v>
      </c>
      <c r="BW99" s="581"/>
      <c r="BX99" s="581"/>
      <c r="BY99" s="331" t="str">
        <f>IF(COUNT(BY69,X106)=2,ROUND(BY69*X106/SUM(X99:X108),#REF!),"")</f>
        <v/>
      </c>
      <c r="BZ99" s="331" t="str">
        <f>IF(COUNT(BZ69,Y106)=2,ROUND(BZ69*Y106/SUM(Y99:Y108),#REF!),"")</f>
        <v/>
      </c>
      <c r="CA99" s="331" t="str">
        <f>IF(COUNT(CA69,Z106)=2,ROUND(CA69*Z106/SUM(Z99:Z108),#REF!),"")</f>
        <v/>
      </c>
      <c r="CB99" s="331" t="str">
        <f>IF(COUNT(CB69,AA106)=2,ROUND(CB69*AA106/SUM(AA99:AA108),#REF!),"")</f>
        <v/>
      </c>
      <c r="CC99" s="331" t="str">
        <f>IF(COUNT(CC69,AB106)=2,ROUND(CC69*AB106/SUM(AB99:AB108),#REF!),"")</f>
        <v/>
      </c>
      <c r="CD99" s="331" t="str">
        <f>IF(COUNT(CD69,AC106)=2,ROUND(CD69*AC106/SUM(AC99:AC108),#REF!),"")</f>
        <v/>
      </c>
      <c r="CE99" s="331" t="str">
        <f>IF(COUNT(CE69,AD106)=2,ROUND(CE69*AD106/SUM(AD99:AD108),#REF!),"")</f>
        <v/>
      </c>
      <c r="CF99" s="331" t="str">
        <f>IF(COUNT(CF69,AE106)=2,ROUND(CF69*AE106/SUM(AE99:AE108),#REF!),"")</f>
        <v/>
      </c>
      <c r="CG99" s="331" t="str">
        <f>IF(COUNT(CG69,AF106)=2,ROUND(CG69*AF106/SUM(AF99:AF108),#REF!),"")</f>
        <v/>
      </c>
      <c r="CH99" s="564" t="str">
        <f>IF(CH98="","",CH98)</f>
        <v>バイオマス</v>
      </c>
      <c r="CI99" s="564"/>
      <c r="CJ99" s="564"/>
      <c r="CK99" s="564"/>
      <c r="CL99" s="564"/>
      <c r="CM99" s="564"/>
      <c r="CN99" s="564"/>
      <c r="CO99" s="564"/>
      <c r="CP99" s="564"/>
      <c r="CQ99" s="564"/>
    </row>
    <row r="100" spans="3:95" s="243" customFormat="1" ht="13.5" customHeight="1">
      <c r="C100" s="568"/>
      <c r="D100" s="568"/>
      <c r="E100" s="332"/>
      <c r="F100" s="569" t="str">
        <f t="shared" ref="F100:F107" ca="1" si="5">IF(E100="","",VLOOKUP(E100,INDIRECT(AR100),2,FALSE))</f>
        <v/>
      </c>
      <c r="G100" s="569"/>
      <c r="H100" s="569"/>
      <c r="I100" s="333" t="str">
        <f>IF(E100="","",E63)</f>
        <v/>
      </c>
      <c r="J100" s="569" t="e">
        <f>J97&amp;"２"</f>
        <v>#REF!</v>
      </c>
      <c r="K100" s="569"/>
      <c r="L100" s="308"/>
      <c r="M100" s="308"/>
      <c r="N100" s="308"/>
      <c r="O100" s="308"/>
      <c r="P100" s="308"/>
      <c r="Q100" s="308"/>
      <c r="R100" s="308"/>
      <c r="S100" s="308"/>
      <c r="T100" s="308"/>
      <c r="U100" s="308"/>
      <c r="V100" s="308"/>
      <c r="W100" s="308"/>
      <c r="X100" s="308"/>
      <c r="Y100" s="308"/>
      <c r="Z100" s="308"/>
      <c r="AA100" s="308"/>
      <c r="AB100" s="308"/>
      <c r="AC100" s="308"/>
      <c r="AD100" s="308"/>
      <c r="AE100" s="308"/>
      <c r="AF100" s="308"/>
      <c r="AG100" s="570"/>
      <c r="AH100" s="570"/>
      <c r="AI100" s="570"/>
      <c r="AJ100" s="570"/>
      <c r="AK100" s="570"/>
      <c r="AL100" s="570"/>
      <c r="AM100" s="570"/>
      <c r="AN100" s="570"/>
      <c r="AO100" s="570"/>
      <c r="AP100" s="570"/>
      <c r="AR100" s="571" t="b">
        <f t="shared" si="4"/>
        <v>0</v>
      </c>
      <c r="AS100" s="571"/>
      <c r="AT100" s="571"/>
      <c r="AU100" s="282" t="s">
        <v>160</v>
      </c>
      <c r="AV100" s="275"/>
      <c r="AX100" s="569"/>
      <c r="AY100" s="569"/>
      <c r="AZ100" s="589"/>
      <c r="BA100" s="590"/>
      <c r="BB100" s="590"/>
      <c r="BC100" s="590"/>
      <c r="BD100" s="589"/>
      <c r="BE100" s="585" t="e">
        <f>IF(#REF!="発電事業者","月間送電電力量（GWh）","月間受電電力量（GWh）")</f>
        <v>#REF!</v>
      </c>
      <c r="BF100" s="586"/>
      <c r="BG100" s="331" t="str">
        <f>IF(COUNT(BG70,L106)=2,ROUND(BG70*L106/SUM(L99:L108),#REF!),"")</f>
        <v/>
      </c>
      <c r="BH100" s="331" t="str">
        <f>IF(COUNT(BH70,M106)=2,ROUND(BH70*M106/SUM(M99:M108),#REF!),"")</f>
        <v/>
      </c>
      <c r="BI100" s="331" t="str">
        <f>IF(COUNT(BI70,N106)=2,ROUND(BI70*N106/SUM(N99:N108),#REF!),"")</f>
        <v/>
      </c>
      <c r="BJ100" s="331" t="str">
        <f>IF(COUNT(BJ70,O106)=2,ROUND(BJ70*O106/SUM(O99:O108),#REF!),"")</f>
        <v/>
      </c>
      <c r="BK100" s="331" t="str">
        <f>IF(COUNT(BK70,P106)=2,ROUND(BK70*P106/SUM(P99:P108),#REF!),"")</f>
        <v/>
      </c>
      <c r="BL100" s="331" t="str">
        <f>IF(COUNT(BL70,Q106)=2,ROUND(BL70*Q106/SUM(Q99:Q108),#REF!),"")</f>
        <v/>
      </c>
      <c r="BM100" s="331" t="str">
        <f>IF(COUNT(BM70,R106)=2,ROUND(BM70*R106/SUM(R99:R108),#REF!),"")</f>
        <v/>
      </c>
      <c r="BN100" s="331" t="str">
        <f>IF(COUNT(BN70,S106)=2,ROUND(BN70*S106/SUM(S99:S108),#REF!),"")</f>
        <v/>
      </c>
      <c r="BO100" s="331" t="str">
        <f>IF(COUNT(BO70,T106)=2,ROUND(BO70*T106/SUM(T99:T108),#REF!),"")</f>
        <v/>
      </c>
      <c r="BP100" s="331" t="str">
        <f>IF(COUNT(BP70,U106)=2,ROUND(BP70*U106/SUM(U99:U108),#REF!),"")</f>
        <v/>
      </c>
      <c r="BQ100" s="331" t="str">
        <f>IF(COUNT(BQ70,V106)=2,ROUND(BQ70*V106/SUM(V99:V108),#REF!),"")</f>
        <v/>
      </c>
      <c r="BR100" s="331" t="str">
        <f>IF(COUNT(BR70,W106)=2,ROUND(BR70*W106/SUM(W99:W108),#REF!),"")</f>
        <v/>
      </c>
      <c r="BS100" s="569" t="e">
        <f>IF(#REF!="発電事業者","年間送電電力量（GWh）","年間受電電力量（GWh）")</f>
        <v>#REF!</v>
      </c>
      <c r="BT100" s="569"/>
      <c r="BU100" s="569"/>
      <c r="BV100" s="333" t="s">
        <v>25</v>
      </c>
      <c r="BW100" s="582"/>
      <c r="BX100" s="582"/>
      <c r="BY100" s="331" t="str">
        <f>IF(COUNT(BY70,X106)=2,ROUND(BY70*X106/SUM(X99:X108),#REF!),"")</f>
        <v/>
      </c>
      <c r="BZ100" s="331" t="str">
        <f>IF(COUNT(BZ70,Y106)=2,ROUND(BZ70*Y106/SUM(Y99:Y108),#REF!),"")</f>
        <v/>
      </c>
      <c r="CA100" s="331" t="str">
        <f>IF(COUNT(CA70,Z106)=2,ROUND(CA70*Z106/SUM(Z99:Z108),#REF!),"")</f>
        <v/>
      </c>
      <c r="CB100" s="331" t="str">
        <f>IF(COUNT(CB70,AA106)=2,ROUND(CB70*AA106/SUM(AA99:AA108),#REF!),"")</f>
        <v/>
      </c>
      <c r="CC100" s="331" t="str">
        <f>IF(COUNT(CC70,AB106)=2,ROUND(CC70*AB106/SUM(AB99:AB108),#REF!),"")</f>
        <v/>
      </c>
      <c r="CD100" s="331" t="str">
        <f>IF(COUNT(CD70,AC106)=2,ROUND(CD70*AC106/SUM(AC99:AC108),#REF!),"")</f>
        <v/>
      </c>
      <c r="CE100" s="331" t="str">
        <f>IF(COUNT(CE70,AD106)=2,ROUND(CE70*AD106/SUM(AD99:AD108),#REF!),"")</f>
        <v/>
      </c>
      <c r="CF100" s="331" t="str">
        <f>IF(COUNT(CF70,AE106)=2,ROUND(CF70*AE106/SUM(AE99:AE108),#REF!),"")</f>
        <v/>
      </c>
      <c r="CG100" s="331" t="str">
        <f>IF(COUNT(CG70,AF106)=2,ROUND(CG70*AF106/SUM(AF99:AF108),#REF!),"")</f>
        <v/>
      </c>
      <c r="CH100" s="565" t="str">
        <f>IF(COUNTA(AG106)=0,"",AG106)</f>
        <v/>
      </c>
      <c r="CI100" s="565"/>
      <c r="CJ100" s="565"/>
      <c r="CK100" s="565"/>
      <c r="CL100" s="565"/>
      <c r="CM100" s="565"/>
      <c r="CN100" s="565"/>
      <c r="CO100" s="565"/>
      <c r="CP100" s="565"/>
      <c r="CQ100" s="565"/>
    </row>
    <row r="101" spans="3:95" s="243" customFormat="1" ht="13.5" customHeight="1">
      <c r="C101" s="568"/>
      <c r="D101" s="568"/>
      <c r="E101" s="332"/>
      <c r="F101" s="569" t="str">
        <f t="shared" ca="1" si="5"/>
        <v/>
      </c>
      <c r="G101" s="569"/>
      <c r="H101" s="569"/>
      <c r="I101" s="333" t="str">
        <f>IF(E101="","",E63)</f>
        <v/>
      </c>
      <c r="J101" s="569" t="e">
        <f>J97&amp;"３"</f>
        <v>#REF!</v>
      </c>
      <c r="K101" s="569"/>
      <c r="L101" s="308"/>
      <c r="M101" s="308"/>
      <c r="N101" s="308"/>
      <c r="O101" s="308"/>
      <c r="P101" s="308"/>
      <c r="Q101" s="308"/>
      <c r="R101" s="308"/>
      <c r="S101" s="308"/>
      <c r="T101" s="308"/>
      <c r="U101" s="308"/>
      <c r="V101" s="308"/>
      <c r="W101" s="308"/>
      <c r="X101" s="308"/>
      <c r="Y101" s="308"/>
      <c r="Z101" s="308"/>
      <c r="AA101" s="308"/>
      <c r="AB101" s="308"/>
      <c r="AC101" s="308"/>
      <c r="AD101" s="308"/>
      <c r="AE101" s="308"/>
      <c r="AF101" s="308"/>
      <c r="AG101" s="570"/>
      <c r="AH101" s="570"/>
      <c r="AI101" s="570"/>
      <c r="AJ101" s="570"/>
      <c r="AK101" s="570"/>
      <c r="AL101" s="570"/>
      <c r="AM101" s="570"/>
      <c r="AN101" s="570"/>
      <c r="AO101" s="570"/>
      <c r="AP101" s="570"/>
      <c r="AR101" s="571" t="b">
        <f t="shared" si="4"/>
        <v>0</v>
      </c>
      <c r="AS101" s="571"/>
      <c r="AT101" s="571"/>
      <c r="AU101" s="282" t="s">
        <v>160</v>
      </c>
      <c r="AV101" s="275"/>
      <c r="AX101" s="569" t="str">
        <f>IF(C107="","",C107)</f>
        <v/>
      </c>
      <c r="AY101" s="569"/>
      <c r="AZ101" s="587" t="str">
        <f>IF(E107="","",E107)</f>
        <v/>
      </c>
      <c r="BA101" s="590" t="str">
        <f ca="1">IF(F107="","",F107)</f>
        <v/>
      </c>
      <c r="BB101" s="590"/>
      <c r="BC101" s="590"/>
      <c r="BD101" s="587" t="str">
        <f>IF(I107="","",I107)</f>
        <v/>
      </c>
      <c r="BE101" s="578" t="e">
        <f>IF(#REF!="発電事業者","送電電力（MW）","受電電力（MW）")</f>
        <v>#REF!</v>
      </c>
      <c r="BF101" s="579"/>
      <c r="BG101" s="331" t="str">
        <f>IF(COUNT(BG68,L107)=2,ROUND(BG68*L107/SUM(L99:L108),#REF!),"")</f>
        <v/>
      </c>
      <c r="BH101" s="331" t="str">
        <f>IF(COUNT(BH68,M107)=2,ROUND(BH68*M107/SUM(M99:M108),#REF!),"")</f>
        <v/>
      </c>
      <c r="BI101" s="331" t="str">
        <f>IF(COUNT(BI68,N107)=2,ROUND(BI68*N107/SUM(N99:N108),#REF!),"")</f>
        <v/>
      </c>
      <c r="BJ101" s="331" t="str">
        <f>IF(COUNT(BJ68,O107)=2,ROUND(BJ68*O107/SUM(O99:O108),#REF!),"")</f>
        <v/>
      </c>
      <c r="BK101" s="331" t="str">
        <f>IF(COUNT(BK68,P107)=2,ROUND(BK68*P107/SUM(P99:P108),#REF!),"")</f>
        <v/>
      </c>
      <c r="BL101" s="331" t="str">
        <f>IF(COUNT(BL68,Q107)=2,ROUND(BL68*Q107/SUM(Q99:Q108),#REF!),"")</f>
        <v/>
      </c>
      <c r="BM101" s="331" t="str">
        <f>IF(COUNT(BM68,R107)=2,ROUND(BM68*R107/SUM(R99:R108),#REF!),"")</f>
        <v/>
      </c>
      <c r="BN101" s="331" t="str">
        <f>IF(COUNT(BN68,S107)=2,ROUND(BN68*S107/SUM(S99:S108),#REF!),"")</f>
        <v/>
      </c>
      <c r="BO101" s="331" t="str">
        <f>IF(COUNT(BO68,T107)=2,ROUND(BO68*T107/SUM(T99:T108),#REF!),"")</f>
        <v/>
      </c>
      <c r="BP101" s="331" t="str">
        <f>IF(COUNT(BP68,U107)=2,ROUND(BP68*U107/SUM(U99:U108),#REF!),"")</f>
        <v/>
      </c>
      <c r="BQ101" s="331" t="str">
        <f>IF(COUNT(BQ68,V107)=2,ROUND(BQ68*V107/SUM(V99:V108),#REF!),"")</f>
        <v/>
      </c>
      <c r="BR101" s="331" t="str">
        <f>IF(COUNT(BR68,W107)=2,ROUND(BR68*W107/SUM(W99:W108),#REF!),"")</f>
        <v/>
      </c>
      <c r="BS101" s="569" t="e">
        <f>IF(#REF!="発電事業者","送電電力（MW）","受電電力（MW）")</f>
        <v>#REF!</v>
      </c>
      <c r="BT101" s="569"/>
      <c r="BU101" s="569"/>
      <c r="BV101" s="333" t="s">
        <v>171</v>
      </c>
      <c r="BW101" s="580"/>
      <c r="BX101" s="580"/>
      <c r="BY101" s="331" t="str">
        <f>IF(COUNT(BY68,X107)=2,ROUND(BY68*X107/SUM(X99:X108),#REF!),"")</f>
        <v/>
      </c>
      <c r="BZ101" s="331" t="str">
        <f>IF(COUNT(BZ68,Y107)=2,ROUND(BZ68*Y107/SUM(Y99:Y108),#REF!),"")</f>
        <v/>
      </c>
      <c r="CA101" s="331" t="str">
        <f>IF(COUNT(CA68,Z107)=2,ROUND(CA68*Z107/SUM(Z99:Z108),#REF!),"")</f>
        <v/>
      </c>
      <c r="CB101" s="331" t="str">
        <f>IF(COUNT(CB68,AA107)=2,ROUND(CB68*AA107/SUM(AA99:AA108),#REF!),"")</f>
        <v/>
      </c>
      <c r="CC101" s="331" t="str">
        <f>IF(COUNT(CC68,AB107)=2,ROUND(CC68*AB107/SUM(AB99:AB108),#REF!),"")</f>
        <v/>
      </c>
      <c r="CD101" s="331" t="str">
        <f>IF(COUNT(CD68,AC107)=2,ROUND(CD68*AC107/SUM(AC99:AC108),#REF!),"")</f>
        <v/>
      </c>
      <c r="CE101" s="331" t="str">
        <f>IF(COUNT(CE68,AD107)=2,ROUND(CE68*AD107/SUM(AD99:AD108),#REF!),"")</f>
        <v/>
      </c>
      <c r="CF101" s="331" t="str">
        <f>IF(COUNT(CF68,AE107)=2,ROUND(CF68*AE107/SUM(AE99:AE108),#REF!),"")</f>
        <v/>
      </c>
      <c r="CG101" s="331" t="str">
        <f>IF(COUNT(CG68,AF107)=2,ROUND(CG68*AF107/SUM(AF99:AF108),#REF!),"")</f>
        <v/>
      </c>
      <c r="CH101" s="563" t="s">
        <v>119</v>
      </c>
      <c r="CI101" s="563"/>
      <c r="CJ101" s="563"/>
      <c r="CK101" s="563"/>
      <c r="CL101" s="563"/>
      <c r="CM101" s="563"/>
      <c r="CN101" s="563"/>
      <c r="CO101" s="563"/>
      <c r="CP101" s="563"/>
      <c r="CQ101" s="563"/>
    </row>
    <row r="102" spans="3:95" s="243" customFormat="1" ht="13.5" customHeight="1">
      <c r="C102" s="568"/>
      <c r="D102" s="568"/>
      <c r="E102" s="332"/>
      <c r="F102" s="569" t="str">
        <f t="shared" ca="1" si="5"/>
        <v/>
      </c>
      <c r="G102" s="569"/>
      <c r="H102" s="569"/>
      <c r="I102" s="333" t="str">
        <f>IF(E102="","",E63)</f>
        <v/>
      </c>
      <c r="J102" s="569" t="e">
        <f>J97&amp;"４"</f>
        <v>#REF!</v>
      </c>
      <c r="K102" s="569"/>
      <c r="L102" s="308"/>
      <c r="M102" s="308"/>
      <c r="N102" s="308"/>
      <c r="O102" s="308"/>
      <c r="P102" s="308"/>
      <c r="Q102" s="308"/>
      <c r="R102" s="308"/>
      <c r="S102" s="308"/>
      <c r="T102" s="308"/>
      <c r="U102" s="308"/>
      <c r="V102" s="308"/>
      <c r="W102" s="308"/>
      <c r="X102" s="308"/>
      <c r="Y102" s="308"/>
      <c r="Z102" s="308"/>
      <c r="AA102" s="308"/>
      <c r="AB102" s="308"/>
      <c r="AC102" s="308"/>
      <c r="AD102" s="308"/>
      <c r="AE102" s="308"/>
      <c r="AF102" s="308"/>
      <c r="AG102" s="570"/>
      <c r="AH102" s="570"/>
      <c r="AI102" s="570"/>
      <c r="AJ102" s="570"/>
      <c r="AK102" s="570"/>
      <c r="AL102" s="570"/>
      <c r="AM102" s="570"/>
      <c r="AN102" s="570"/>
      <c r="AO102" s="570"/>
      <c r="AP102" s="570"/>
      <c r="AR102" s="571" t="b">
        <f t="shared" si="4"/>
        <v>0</v>
      </c>
      <c r="AS102" s="571"/>
      <c r="AT102" s="571"/>
      <c r="AU102" s="282" t="s">
        <v>160</v>
      </c>
      <c r="AV102" s="275"/>
      <c r="AX102" s="569"/>
      <c r="AY102" s="569"/>
      <c r="AZ102" s="588"/>
      <c r="BA102" s="590"/>
      <c r="BB102" s="590"/>
      <c r="BC102" s="590"/>
      <c r="BD102" s="588"/>
      <c r="BE102" s="583"/>
      <c r="BF102" s="584"/>
      <c r="BG102" s="259"/>
      <c r="BH102" s="259"/>
      <c r="BI102" s="259"/>
      <c r="BJ102" s="259"/>
      <c r="BK102" s="259"/>
      <c r="BL102" s="259"/>
      <c r="BM102" s="259"/>
      <c r="BN102" s="259"/>
      <c r="BO102" s="259"/>
      <c r="BP102" s="259"/>
      <c r="BQ102" s="259"/>
      <c r="BR102" s="259"/>
      <c r="BS102" s="569"/>
      <c r="BT102" s="569"/>
      <c r="BU102" s="569"/>
      <c r="BV102" s="333" t="s">
        <v>172</v>
      </c>
      <c r="BW102" s="581"/>
      <c r="BX102" s="581"/>
      <c r="BY102" s="331" t="str">
        <f>IF(COUNT(BY69,X107)=2,ROUND(BY69*X107/SUM(X99:X108),#REF!),"")</f>
        <v/>
      </c>
      <c r="BZ102" s="331" t="str">
        <f>IF(COUNT(BZ69,Y107)=2,ROUND(BZ69*Y107/SUM(Y99:Y108),#REF!),"")</f>
        <v/>
      </c>
      <c r="CA102" s="331" t="str">
        <f>IF(COUNT(CA69,Z107)=2,ROUND(CA69*Z107/SUM(Z99:Z108),#REF!),"")</f>
        <v/>
      </c>
      <c r="CB102" s="331" t="str">
        <f>IF(COUNT(CB69,AA107)=2,ROUND(CB69*AA107/SUM(AA99:AA108),#REF!),"")</f>
        <v/>
      </c>
      <c r="CC102" s="331" t="str">
        <f>IF(COUNT(CC69,AB107)=2,ROUND(CC69*AB107/SUM(AB99:AB108),#REF!),"")</f>
        <v/>
      </c>
      <c r="CD102" s="331" t="str">
        <f>IF(COUNT(CD69,AC107)=2,ROUND(CD69*AC107/SUM(AC99:AC108),#REF!),"")</f>
        <v/>
      </c>
      <c r="CE102" s="331" t="str">
        <f>IF(COUNT(CE69,AD107)=2,ROUND(CE69*AD107/SUM(AD99:AD108),#REF!),"")</f>
        <v/>
      </c>
      <c r="CF102" s="331" t="str">
        <f>IF(COUNT(CF69,AE107)=2,ROUND(CF69*AE107/SUM(AE99:AE108),#REF!),"")</f>
        <v/>
      </c>
      <c r="CG102" s="331" t="str">
        <f>IF(COUNT(CG69,AF107)=2,ROUND(CG69*AF107/SUM(AF99:AF108),#REF!),"")</f>
        <v/>
      </c>
      <c r="CH102" s="564" t="str">
        <f>IF(CH101="","",CH101)</f>
        <v>バイオマス</v>
      </c>
      <c r="CI102" s="564"/>
      <c r="CJ102" s="564"/>
      <c r="CK102" s="564"/>
      <c r="CL102" s="564"/>
      <c r="CM102" s="564"/>
      <c r="CN102" s="564"/>
      <c r="CO102" s="564"/>
      <c r="CP102" s="564"/>
      <c r="CQ102" s="564"/>
    </row>
    <row r="103" spans="3:95" s="243" customFormat="1" ht="13.5" customHeight="1">
      <c r="C103" s="568"/>
      <c r="D103" s="568"/>
      <c r="E103" s="332"/>
      <c r="F103" s="569" t="str">
        <f t="shared" ca="1" si="5"/>
        <v/>
      </c>
      <c r="G103" s="569"/>
      <c r="H103" s="569"/>
      <c r="I103" s="333" t="str">
        <f>IF(E103="","",E63)</f>
        <v/>
      </c>
      <c r="J103" s="569" t="e">
        <f>J97&amp;"５"</f>
        <v>#REF!</v>
      </c>
      <c r="K103" s="569"/>
      <c r="L103" s="308"/>
      <c r="M103" s="308"/>
      <c r="N103" s="308"/>
      <c r="O103" s="308"/>
      <c r="P103" s="308"/>
      <c r="Q103" s="308"/>
      <c r="R103" s="308"/>
      <c r="S103" s="308"/>
      <c r="T103" s="308"/>
      <c r="U103" s="308"/>
      <c r="V103" s="308"/>
      <c r="W103" s="308"/>
      <c r="X103" s="308"/>
      <c r="Y103" s="308"/>
      <c r="Z103" s="308"/>
      <c r="AA103" s="308"/>
      <c r="AB103" s="308"/>
      <c r="AC103" s="308"/>
      <c r="AD103" s="308"/>
      <c r="AE103" s="308"/>
      <c r="AF103" s="308"/>
      <c r="AG103" s="570"/>
      <c r="AH103" s="570"/>
      <c r="AI103" s="570"/>
      <c r="AJ103" s="570"/>
      <c r="AK103" s="570"/>
      <c r="AL103" s="570"/>
      <c r="AM103" s="570"/>
      <c r="AN103" s="570"/>
      <c r="AO103" s="570"/>
      <c r="AP103" s="570"/>
      <c r="AR103" s="571" t="b">
        <f t="shared" si="4"/>
        <v>0</v>
      </c>
      <c r="AS103" s="571"/>
      <c r="AT103" s="571"/>
      <c r="AU103" s="282" t="s">
        <v>160</v>
      </c>
      <c r="AV103" s="275"/>
      <c r="AX103" s="569"/>
      <c r="AY103" s="569"/>
      <c r="AZ103" s="589"/>
      <c r="BA103" s="590"/>
      <c r="BB103" s="590"/>
      <c r="BC103" s="590"/>
      <c r="BD103" s="589"/>
      <c r="BE103" s="585" t="e">
        <f>IF(#REF!="発電事業者","月間送電電力量（GWh）","月間受電電力量（GWh）")</f>
        <v>#REF!</v>
      </c>
      <c r="BF103" s="586"/>
      <c r="BG103" s="331" t="str">
        <f>IF(COUNT(BG70,L107)=2,ROUND(BG70*L107/SUM(L99:L108),#REF!),"")</f>
        <v/>
      </c>
      <c r="BH103" s="331" t="str">
        <f>IF(COUNT(BH70,M107)=2,ROUND(BH70*M107/SUM(M99:M108),#REF!),"")</f>
        <v/>
      </c>
      <c r="BI103" s="331" t="str">
        <f>IF(COUNT(BI70,N107)=2,ROUND(BI70*N107/SUM(N99:N108),#REF!),"")</f>
        <v/>
      </c>
      <c r="BJ103" s="331" t="str">
        <f>IF(COUNT(BJ70,O107)=2,ROUND(BJ70*O107/SUM(O99:O108),#REF!),"")</f>
        <v/>
      </c>
      <c r="BK103" s="331" t="str">
        <f>IF(COUNT(BK70,P107)=2,ROUND(BK70*P107/SUM(P99:P108),#REF!),"")</f>
        <v/>
      </c>
      <c r="BL103" s="331" t="str">
        <f>IF(COUNT(BL70,Q107)=2,ROUND(BL70*Q107/SUM(Q99:Q108),#REF!),"")</f>
        <v/>
      </c>
      <c r="BM103" s="331" t="str">
        <f>IF(COUNT(BM70,R107)=2,ROUND(BM70*R107/SUM(R99:R108),#REF!),"")</f>
        <v/>
      </c>
      <c r="BN103" s="331" t="str">
        <f>IF(COUNT(BN70,S107)=2,ROUND(BN70*S107/SUM(S99:S108),#REF!),"")</f>
        <v/>
      </c>
      <c r="BO103" s="331" t="str">
        <f>IF(COUNT(BO70,T107)=2,ROUND(BO70*T107/SUM(T99:T108),#REF!),"")</f>
        <v/>
      </c>
      <c r="BP103" s="331" t="str">
        <f>IF(COUNT(BP70,U107)=2,ROUND(BP70*U107/SUM(U99:U108),#REF!),"")</f>
        <v/>
      </c>
      <c r="BQ103" s="331" t="str">
        <f>IF(COUNT(BQ70,V107)=2,ROUND(BQ70*V107/SUM(V99:V108),#REF!),"")</f>
        <v/>
      </c>
      <c r="BR103" s="331" t="str">
        <f>IF(COUNT(BR70,W107)=2,ROUND(BR70*W107/SUM(W99:W108),#REF!),"")</f>
        <v/>
      </c>
      <c r="BS103" s="569" t="e">
        <f>IF(#REF!="発電事業者","年間送電電力量（GWh）","年間受電電力量（GWh）")</f>
        <v>#REF!</v>
      </c>
      <c r="BT103" s="569"/>
      <c r="BU103" s="569"/>
      <c r="BV103" s="333" t="s">
        <v>25</v>
      </c>
      <c r="BW103" s="582"/>
      <c r="BX103" s="582"/>
      <c r="BY103" s="331" t="str">
        <f>IF(COUNT(BY70,X107)=2,ROUND(BY70*X107/SUM(X99:X108),#REF!),"")</f>
        <v/>
      </c>
      <c r="BZ103" s="331" t="str">
        <f>IF(COUNT(BZ70,Y107)=2,ROUND(BZ70*Y107/SUM(Y99:Y108),#REF!),"")</f>
        <v/>
      </c>
      <c r="CA103" s="331" t="str">
        <f>IF(COUNT(CA70,Z107)=2,ROUND(CA70*Z107/SUM(Z99:Z108),#REF!),"")</f>
        <v/>
      </c>
      <c r="CB103" s="331" t="str">
        <f>IF(COUNT(CB70,AA107)=2,ROUND(CB70*AA107/SUM(AA99:AA108),#REF!),"")</f>
        <v/>
      </c>
      <c r="CC103" s="331" t="str">
        <f>IF(COUNT(CC70,AB107)=2,ROUND(CC70*AB107/SUM(AB99:AB108),#REF!),"")</f>
        <v/>
      </c>
      <c r="CD103" s="331" t="str">
        <f>IF(COUNT(CD70,AC107)=2,ROUND(CD70*AC107/SUM(AC99:AC108),#REF!),"")</f>
        <v/>
      </c>
      <c r="CE103" s="331" t="str">
        <f>IF(COUNT(CE70,AD107)=2,ROUND(CE70*AD107/SUM(AD99:AD108),#REF!),"")</f>
        <v/>
      </c>
      <c r="CF103" s="331" t="str">
        <f>IF(COUNT(CF70,AE107)=2,ROUND(CF70*AE107/SUM(AE99:AE108),#REF!),"")</f>
        <v/>
      </c>
      <c r="CG103" s="331" t="str">
        <f>IF(COUNT(CG70,AF107)=2,ROUND(CG70*AF107/SUM(AF99:AF108),#REF!),"")</f>
        <v/>
      </c>
      <c r="CH103" s="565" t="str">
        <f>IF(COUNTA(AG107)=0,"",AG107)</f>
        <v/>
      </c>
      <c r="CI103" s="565"/>
      <c r="CJ103" s="565"/>
      <c r="CK103" s="565"/>
      <c r="CL103" s="565"/>
      <c r="CM103" s="565"/>
      <c r="CN103" s="565"/>
      <c r="CO103" s="565"/>
      <c r="CP103" s="565"/>
      <c r="CQ103" s="565"/>
    </row>
    <row r="104" spans="3:95" s="243" customFormat="1" ht="13.5" customHeight="1">
      <c r="C104" s="568"/>
      <c r="D104" s="568"/>
      <c r="E104" s="332"/>
      <c r="F104" s="569" t="str">
        <f t="shared" ca="1" si="5"/>
        <v/>
      </c>
      <c r="G104" s="569"/>
      <c r="H104" s="569"/>
      <c r="I104" s="333" t="str">
        <f>IF(E104="","",E63)</f>
        <v/>
      </c>
      <c r="J104" s="569" t="e">
        <f>J97&amp;"６"</f>
        <v>#REF!</v>
      </c>
      <c r="K104" s="569"/>
      <c r="L104" s="308"/>
      <c r="M104" s="308"/>
      <c r="N104" s="308"/>
      <c r="O104" s="308"/>
      <c r="P104" s="308"/>
      <c r="Q104" s="308"/>
      <c r="R104" s="308"/>
      <c r="S104" s="308"/>
      <c r="T104" s="308"/>
      <c r="U104" s="308"/>
      <c r="V104" s="308"/>
      <c r="W104" s="308"/>
      <c r="X104" s="308"/>
      <c r="Y104" s="308"/>
      <c r="Z104" s="308"/>
      <c r="AA104" s="308"/>
      <c r="AB104" s="308"/>
      <c r="AC104" s="308"/>
      <c r="AD104" s="308"/>
      <c r="AE104" s="308"/>
      <c r="AF104" s="308"/>
      <c r="AG104" s="570"/>
      <c r="AH104" s="570"/>
      <c r="AI104" s="570"/>
      <c r="AJ104" s="570"/>
      <c r="AK104" s="570"/>
      <c r="AL104" s="570"/>
      <c r="AM104" s="570"/>
      <c r="AN104" s="570"/>
      <c r="AO104" s="570"/>
      <c r="AP104" s="570"/>
      <c r="AR104" s="571" t="b">
        <f t="shared" si="4"/>
        <v>0</v>
      </c>
      <c r="AS104" s="571"/>
      <c r="AT104" s="571"/>
      <c r="AU104" s="282" t="s">
        <v>160</v>
      </c>
      <c r="AV104" s="275"/>
      <c r="AX104" s="569" t="str">
        <f>IF(C108="","",C108)</f>
        <v>自者保有電源</v>
      </c>
      <c r="AY104" s="569"/>
      <c r="AZ104" s="587" t="str">
        <f>IF(E108="","",E108)</f>
        <v/>
      </c>
      <c r="BA104" s="590" t="str">
        <f>IF(F108="","",F108)</f>
        <v/>
      </c>
      <c r="BB104" s="590"/>
      <c r="BC104" s="590"/>
      <c r="BD104" s="587" t="str">
        <f>IF(I108="","",I108)</f>
        <v/>
      </c>
      <c r="BE104" s="578" t="e">
        <f>IF(#REF!="発電事業者","送電電力（MW）","受電電力（MW）")</f>
        <v>#REF!</v>
      </c>
      <c r="BF104" s="579"/>
      <c r="BG104" s="331" t="str">
        <f>IF(COUNT(BG68,L108)=2,ROUND(BG68*L108/SUM(L99:L108),#REF!),"")</f>
        <v/>
      </c>
      <c r="BH104" s="331" t="str">
        <f>IF(COUNT(BH68,M108)=2,ROUND(BH68*M108/SUM(M99:M108),#REF!),"")</f>
        <v/>
      </c>
      <c r="BI104" s="331" t="str">
        <f>IF(COUNT(BI68,N108)=2,ROUND(BI68*N108/SUM(N99:N108),#REF!),"")</f>
        <v/>
      </c>
      <c r="BJ104" s="331" t="str">
        <f>IF(COUNT(BJ68,O108)=2,ROUND(BJ68*O108/SUM(O99:O108),#REF!),"")</f>
        <v/>
      </c>
      <c r="BK104" s="331" t="str">
        <f>IF(COUNT(BK68,P108)=2,ROUND(BK68*P108/SUM(P99:P108),#REF!),"")</f>
        <v/>
      </c>
      <c r="BL104" s="331" t="str">
        <f>IF(COUNT(BL68,Q108)=2,ROUND(BL68*Q108/SUM(Q99:Q108),#REF!),"")</f>
        <v/>
      </c>
      <c r="BM104" s="331" t="str">
        <f>IF(COUNT(BM68,R108)=2,ROUND(BM68*R108/SUM(R99:R108),#REF!),"")</f>
        <v/>
      </c>
      <c r="BN104" s="331" t="str">
        <f>IF(COUNT(BN68,S108)=2,ROUND(BN68*S108/SUM(S99:S108),#REF!),"")</f>
        <v/>
      </c>
      <c r="BO104" s="331" t="str">
        <f>IF(COUNT(BO68,T108)=2,ROUND(BO68*T108/SUM(T99:T108),#REF!),"")</f>
        <v/>
      </c>
      <c r="BP104" s="331" t="str">
        <f>IF(COUNT(BP68,U108)=2,ROUND(BP68*U108/SUM(U99:U108),#REF!),"")</f>
        <v/>
      </c>
      <c r="BQ104" s="331" t="str">
        <f>IF(COUNT(BQ68,V108)=2,ROUND(BQ68*V108/SUM(V99:V108),#REF!),"")</f>
        <v/>
      </c>
      <c r="BR104" s="331" t="str">
        <f>IF(COUNT(BR68,W108)=2,ROUND(BR68*W108/SUM(W99:W108),#REF!),"")</f>
        <v/>
      </c>
      <c r="BS104" s="569" t="e">
        <f>IF(#REF!="発電事業者","送電電力（MW）","受電電力（MW）")</f>
        <v>#REF!</v>
      </c>
      <c r="BT104" s="569"/>
      <c r="BU104" s="569"/>
      <c r="BV104" s="333" t="s">
        <v>171</v>
      </c>
      <c r="BW104" s="355" t="str">
        <f>IF(F96=0,IF(COUNT(BW68,I108)=2,ROUND(BW68*I108/100,#REF!),""),IF(COUNT(BW68,I108)=2,ROUND(BW68*I108/L71,#REF!),""))</f>
        <v/>
      </c>
      <c r="BX104" s="580"/>
      <c r="BY104" s="331" t="str">
        <f>IF(COUNT(BY68,X108)=2,ROUND(BY68*X108/SUM(X99:X108),#REF!),"")</f>
        <v/>
      </c>
      <c r="BZ104" s="331" t="str">
        <f>IF(COUNT(BZ68,Y108)=2,ROUND(BZ68*Y108/SUM(Y99:Y108),#REF!),"")</f>
        <v/>
      </c>
      <c r="CA104" s="331" t="str">
        <f>IF(COUNT(CA68,Z108)=2,ROUND(CA68*Z108/SUM(Z99:Z108),#REF!),"")</f>
        <v/>
      </c>
      <c r="CB104" s="331" t="str">
        <f>IF(COUNT(CB68,AA108)=2,ROUND(CB68*AA108/SUM(AA99:AA108),#REF!),"")</f>
        <v/>
      </c>
      <c r="CC104" s="331" t="str">
        <f>IF(COUNT(CC68,AB108)=2,ROUND(CC68*AB108/SUM(AB99:AB108),#REF!),"")</f>
        <v/>
      </c>
      <c r="CD104" s="331" t="str">
        <f>IF(COUNT(CD68,AC108)=2,ROUND(CD68*AC108/SUM(AC99:AC108),#REF!),"")</f>
        <v/>
      </c>
      <c r="CE104" s="331" t="str">
        <f>IF(COUNT(CE68,AD108)=2,ROUND(CE68*AD108/SUM(AD99:AD108),#REF!),"")</f>
        <v/>
      </c>
      <c r="CF104" s="331" t="str">
        <f>IF(COUNT(CF68,AE108)=2,ROUND(CF68*AE108/SUM(AE99:AE108),#REF!),"")</f>
        <v/>
      </c>
      <c r="CG104" s="331" t="str">
        <f>IF(COUNT(CG68,AF108)=2,ROUND(CG68*AF108/SUM(AF99:AF108),#REF!),"")</f>
        <v/>
      </c>
      <c r="CH104" s="563" t="s">
        <v>119</v>
      </c>
      <c r="CI104" s="563"/>
      <c r="CJ104" s="563"/>
      <c r="CK104" s="563"/>
      <c r="CL104" s="563"/>
      <c r="CM104" s="563"/>
      <c r="CN104" s="563"/>
      <c r="CO104" s="563"/>
      <c r="CP104" s="563"/>
      <c r="CQ104" s="563"/>
    </row>
    <row r="105" spans="3:95" s="243" customFormat="1" ht="13.5" customHeight="1">
      <c r="C105" s="568"/>
      <c r="D105" s="568"/>
      <c r="E105" s="332"/>
      <c r="F105" s="569" t="str">
        <f t="shared" ca="1" si="5"/>
        <v/>
      </c>
      <c r="G105" s="569"/>
      <c r="H105" s="569"/>
      <c r="I105" s="333" t="str">
        <f>IF(E105="","",E63)</f>
        <v/>
      </c>
      <c r="J105" s="569" t="e">
        <f>J97&amp;"７"</f>
        <v>#REF!</v>
      </c>
      <c r="K105" s="569"/>
      <c r="L105" s="308"/>
      <c r="M105" s="308"/>
      <c r="N105" s="308"/>
      <c r="O105" s="308"/>
      <c r="P105" s="308"/>
      <c r="Q105" s="308"/>
      <c r="R105" s="308"/>
      <c r="S105" s="308"/>
      <c r="T105" s="308"/>
      <c r="U105" s="308"/>
      <c r="V105" s="308"/>
      <c r="W105" s="308"/>
      <c r="X105" s="308"/>
      <c r="Y105" s="308"/>
      <c r="Z105" s="308"/>
      <c r="AA105" s="308"/>
      <c r="AB105" s="308"/>
      <c r="AC105" s="308"/>
      <c r="AD105" s="308"/>
      <c r="AE105" s="308"/>
      <c r="AF105" s="308"/>
      <c r="AG105" s="570"/>
      <c r="AH105" s="570"/>
      <c r="AI105" s="570"/>
      <c r="AJ105" s="570"/>
      <c r="AK105" s="570"/>
      <c r="AL105" s="570"/>
      <c r="AM105" s="570"/>
      <c r="AN105" s="570"/>
      <c r="AO105" s="570"/>
      <c r="AP105" s="570"/>
      <c r="AR105" s="571" t="b">
        <f t="shared" si="4"/>
        <v>0</v>
      </c>
      <c r="AS105" s="571"/>
      <c r="AT105" s="571"/>
      <c r="AU105" s="282" t="s">
        <v>160</v>
      </c>
      <c r="AV105" s="275"/>
      <c r="AX105" s="569"/>
      <c r="AY105" s="569"/>
      <c r="AZ105" s="588"/>
      <c r="BA105" s="590"/>
      <c r="BB105" s="590"/>
      <c r="BC105" s="590"/>
      <c r="BD105" s="588"/>
      <c r="BE105" s="583"/>
      <c r="BF105" s="584"/>
      <c r="BG105" s="259"/>
      <c r="BH105" s="259"/>
      <c r="BI105" s="259"/>
      <c r="BJ105" s="259"/>
      <c r="BK105" s="259"/>
      <c r="BL105" s="259"/>
      <c r="BM105" s="259"/>
      <c r="BN105" s="259"/>
      <c r="BO105" s="259"/>
      <c r="BP105" s="259"/>
      <c r="BQ105" s="259"/>
      <c r="BR105" s="259"/>
      <c r="BS105" s="569"/>
      <c r="BT105" s="569"/>
      <c r="BU105" s="569"/>
      <c r="BV105" s="333" t="s">
        <v>172</v>
      </c>
      <c r="BW105" s="355" t="str">
        <f>IF(F96=0,IF(COUNT(BW69,F108)=2,ROUND(BW69*F108/100,#REF!),""),IF(COUNT(BW69,F108)=2,ROUND(BW69*F108/Q69,#REF!),""))</f>
        <v/>
      </c>
      <c r="BX105" s="581"/>
      <c r="BY105" s="331" t="str">
        <f>IF(COUNT(BY69,X108)=2,ROUND(BY69*X108/SUM(X99:X108),#REF!),"")</f>
        <v/>
      </c>
      <c r="BZ105" s="331" t="str">
        <f>IF(COUNT(BZ69,Y108)=2,ROUND(BZ69*Y108/SUM(Y99:Y108),#REF!),"")</f>
        <v/>
      </c>
      <c r="CA105" s="331" t="str">
        <f>IF(COUNT(CA69,Z108)=2,ROUND(CA69*Z108/SUM(Z99:Z108),#REF!),"")</f>
        <v/>
      </c>
      <c r="CB105" s="331" t="str">
        <f>IF(COUNT(CB69,AA108)=2,ROUND(CB69*AA108/SUM(AA99:AA108),#REF!),"")</f>
        <v/>
      </c>
      <c r="CC105" s="331" t="str">
        <f>IF(COUNT(CC69,AB108)=2,ROUND(CC69*AB108/SUM(AB99:AB108),#REF!),"")</f>
        <v/>
      </c>
      <c r="CD105" s="331" t="str">
        <f>IF(COUNT(CD69,AC108)=2,ROUND(CD69*AC108/SUM(AC99:AC108),#REF!),"")</f>
        <v/>
      </c>
      <c r="CE105" s="331" t="str">
        <f>IF(COUNT(CE69,AD108)=2,ROUND(CE69*AD108/SUM(AD99:AD108),#REF!),"")</f>
        <v/>
      </c>
      <c r="CF105" s="331" t="str">
        <f>IF(COUNT(CF69,AE108)=2,ROUND(CF69*AE108/SUM(AE99:AE108),#REF!),"")</f>
        <v/>
      </c>
      <c r="CG105" s="331" t="str">
        <f>IF(COUNT(CG69,AF108)=2,ROUND(CG69*AF108/SUM(AF99:AF108),#REF!),"")</f>
        <v/>
      </c>
      <c r="CH105" s="564" t="str">
        <f>IF(CH104="","",CH104)</f>
        <v>バイオマス</v>
      </c>
      <c r="CI105" s="564"/>
      <c r="CJ105" s="564"/>
      <c r="CK105" s="564"/>
      <c r="CL105" s="564"/>
      <c r="CM105" s="564"/>
      <c r="CN105" s="564"/>
      <c r="CO105" s="564"/>
      <c r="CP105" s="564"/>
      <c r="CQ105" s="564"/>
    </row>
    <row r="106" spans="3:95" s="243" customFormat="1" ht="13.5" customHeight="1">
      <c r="C106" s="568"/>
      <c r="D106" s="568"/>
      <c r="E106" s="332"/>
      <c r="F106" s="569" t="str">
        <f t="shared" ca="1" si="5"/>
        <v/>
      </c>
      <c r="G106" s="569"/>
      <c r="H106" s="569"/>
      <c r="I106" s="333" t="str">
        <f>IF(E106="","",E63)</f>
        <v/>
      </c>
      <c r="J106" s="569" t="e">
        <f>J97&amp;"８"</f>
        <v>#REF!</v>
      </c>
      <c r="K106" s="569"/>
      <c r="L106" s="308"/>
      <c r="M106" s="308"/>
      <c r="N106" s="308"/>
      <c r="O106" s="308"/>
      <c r="P106" s="308"/>
      <c r="Q106" s="308"/>
      <c r="R106" s="308"/>
      <c r="S106" s="308"/>
      <c r="T106" s="308"/>
      <c r="U106" s="308"/>
      <c r="V106" s="308"/>
      <c r="W106" s="308"/>
      <c r="X106" s="308"/>
      <c r="Y106" s="308"/>
      <c r="Z106" s="308"/>
      <c r="AA106" s="308"/>
      <c r="AB106" s="308"/>
      <c r="AC106" s="308"/>
      <c r="AD106" s="308"/>
      <c r="AE106" s="308"/>
      <c r="AF106" s="308"/>
      <c r="AG106" s="570"/>
      <c r="AH106" s="570"/>
      <c r="AI106" s="570"/>
      <c r="AJ106" s="570"/>
      <c r="AK106" s="570"/>
      <c r="AL106" s="570"/>
      <c r="AM106" s="570"/>
      <c r="AN106" s="570"/>
      <c r="AO106" s="570"/>
      <c r="AP106" s="570"/>
      <c r="AR106" s="571" t="b">
        <f t="shared" si="4"/>
        <v>0</v>
      </c>
      <c r="AS106" s="571"/>
      <c r="AT106" s="571"/>
      <c r="AU106" s="282" t="s">
        <v>160</v>
      </c>
      <c r="AV106" s="257"/>
      <c r="AX106" s="569"/>
      <c r="AY106" s="569"/>
      <c r="AZ106" s="589"/>
      <c r="BA106" s="590"/>
      <c r="BB106" s="590"/>
      <c r="BC106" s="590"/>
      <c r="BD106" s="589"/>
      <c r="BE106" s="585" t="e">
        <f>IF(#REF!="発電事業者","月間送電電力量（GWh）","月間受電電力量（GWh）")</f>
        <v>#REF!</v>
      </c>
      <c r="BF106" s="586"/>
      <c r="BG106" s="297" t="str">
        <f>IF(COUNT(BG70,L108)=2,ROUND(BG70*L108/SUM(L99:L108),#REF!),"")</f>
        <v/>
      </c>
      <c r="BH106" s="297" t="str">
        <f>IF(COUNT(BH70,M108)=2,ROUND(BH70*M108/SUM(M99:M108),#REF!),"")</f>
        <v/>
      </c>
      <c r="BI106" s="297" t="str">
        <f>IF(COUNT(BI70,N108)=2,ROUND(BI70*N108/SUM(N99:N108),#REF!),"")</f>
        <v/>
      </c>
      <c r="BJ106" s="297" t="str">
        <f>IF(COUNT(BJ70,O108)=2,ROUND(BJ70*O108/SUM(O99:O108),#REF!),"")</f>
        <v/>
      </c>
      <c r="BK106" s="297" t="str">
        <f>IF(COUNT(BK70,P108)=2,ROUND(BK70*P108/SUM(P99:P108),#REF!),"")</f>
        <v/>
      </c>
      <c r="BL106" s="297" t="str">
        <f>IF(COUNT(BL70,Q108)=2,ROUND(BL70*Q108/SUM(Q99:Q108),#REF!),"")</f>
        <v/>
      </c>
      <c r="BM106" s="297" t="str">
        <f>IF(COUNT(BM70,R108)=2,ROUND(BM70*R108/SUM(R99:R108),#REF!),"")</f>
        <v/>
      </c>
      <c r="BN106" s="297" t="str">
        <f>IF(COUNT(BN70,S108)=2,ROUND(BN70*S108/SUM(S99:S108),#REF!),"")</f>
        <v/>
      </c>
      <c r="BO106" s="297" t="str">
        <f>IF(COUNT(BO70,T108)=2,ROUND(BO70*T108/SUM(T99:T108),#REF!),"")</f>
        <v/>
      </c>
      <c r="BP106" s="297" t="str">
        <f>IF(COUNT(BP70,U108)=2,ROUND(BP70*U108/SUM(U99:U108),#REF!),"")</f>
        <v/>
      </c>
      <c r="BQ106" s="297" t="str">
        <f>IF(COUNT(BQ70,V108)=2,ROUND(BQ70*V108/SUM(V99:V108),#REF!),"")</f>
        <v/>
      </c>
      <c r="BR106" s="297" t="str">
        <f>IF(COUNT(BR70,W108)=2,ROUND(BR70*W108/SUM(W99:W108),#REF!),"")</f>
        <v/>
      </c>
      <c r="BS106" s="569" t="e">
        <f>IF(#REF!="発電事業者","年間送電電力量（GWh）","年間受電電力量（GWh）")</f>
        <v>#REF!</v>
      </c>
      <c r="BT106" s="569"/>
      <c r="BU106" s="569"/>
      <c r="BV106" s="333" t="s">
        <v>25</v>
      </c>
      <c r="BW106" s="352"/>
      <c r="BX106" s="582"/>
      <c r="BY106" s="297" t="str">
        <f>IF(COUNT(BY70,X108)=2,ROUND(BY70*X108/SUM(X99:X108),#REF!),"")</f>
        <v/>
      </c>
      <c r="BZ106" s="297" t="str">
        <f>IF(COUNT(BZ70,Y108)=2,ROUND(BZ70*Y108/SUM(Y99:Y108),#REF!),"")</f>
        <v/>
      </c>
      <c r="CA106" s="297" t="str">
        <f>IF(COUNT(CA70,Z108)=2,ROUND(CA70*Z108/SUM(Z99:Z108),#REF!),"")</f>
        <v/>
      </c>
      <c r="CB106" s="297" t="str">
        <f>IF(COUNT(CB70,AA108)=2,ROUND(CB70*AA108/SUM(AA99:AA108),#REF!),"")</f>
        <v/>
      </c>
      <c r="CC106" s="297" t="str">
        <f>IF(COUNT(CC70,AB108)=2,ROUND(CC70*AB108/SUM(AB99:AB108),#REF!),"")</f>
        <v/>
      </c>
      <c r="CD106" s="297" t="str">
        <f>IF(COUNT(CD70,AC108)=2,ROUND(CD70*AC108/SUM(AC99:AC108),#REF!),"")</f>
        <v/>
      </c>
      <c r="CE106" s="297" t="str">
        <f>IF(COUNT(CE70,AD108)=2,ROUND(CE70*AD108/SUM(AD99:AD108),#REF!),"")</f>
        <v/>
      </c>
      <c r="CF106" s="297" t="str">
        <f>IF(COUNT(CF70,AE108)=2,ROUND(CF70*AE108/SUM(AE99:AE108),#REF!),"")</f>
        <v/>
      </c>
      <c r="CG106" s="297" t="str">
        <f>IF(COUNT(CG70,AF108)=2,ROUND(CG70*AF108/SUM(AF99:AF108),#REF!),"")</f>
        <v/>
      </c>
      <c r="CH106" s="565" t="str">
        <f>IF(COUNTA(AG108)=0,"",AG108)</f>
        <v/>
      </c>
      <c r="CI106" s="565"/>
      <c r="CJ106" s="565"/>
      <c r="CK106" s="565"/>
      <c r="CL106" s="565"/>
      <c r="CM106" s="565"/>
      <c r="CN106" s="565"/>
      <c r="CO106" s="565"/>
      <c r="CP106" s="565"/>
      <c r="CQ106" s="565"/>
    </row>
    <row r="107" spans="3:95" s="243" customFormat="1" ht="13.5" customHeight="1">
      <c r="C107" s="568"/>
      <c r="D107" s="568"/>
      <c r="E107" s="332"/>
      <c r="F107" s="569" t="str">
        <f t="shared" ca="1" si="5"/>
        <v/>
      </c>
      <c r="G107" s="569"/>
      <c r="H107" s="569"/>
      <c r="I107" s="333" t="str">
        <f>IF(E107="","",E63)</f>
        <v/>
      </c>
      <c r="J107" s="569" t="e">
        <f>J97&amp;"９"</f>
        <v>#REF!</v>
      </c>
      <c r="K107" s="569"/>
      <c r="L107" s="308"/>
      <c r="M107" s="308"/>
      <c r="N107" s="308"/>
      <c r="O107" s="308"/>
      <c r="P107" s="308"/>
      <c r="Q107" s="308"/>
      <c r="R107" s="308"/>
      <c r="S107" s="308"/>
      <c r="T107" s="308"/>
      <c r="U107" s="308"/>
      <c r="V107" s="308"/>
      <c r="W107" s="308"/>
      <c r="X107" s="308"/>
      <c r="Y107" s="308"/>
      <c r="Z107" s="308"/>
      <c r="AA107" s="308"/>
      <c r="AB107" s="308"/>
      <c r="AC107" s="308"/>
      <c r="AD107" s="308"/>
      <c r="AE107" s="308"/>
      <c r="AF107" s="308"/>
      <c r="AG107" s="570"/>
      <c r="AH107" s="570"/>
      <c r="AI107" s="570"/>
      <c r="AJ107" s="570"/>
      <c r="AK107" s="570"/>
      <c r="AL107" s="570"/>
      <c r="AM107" s="570"/>
      <c r="AN107" s="570"/>
      <c r="AO107" s="570"/>
      <c r="AP107" s="570"/>
      <c r="AR107" s="571" t="b">
        <f t="shared" si="4"/>
        <v>0</v>
      </c>
      <c r="AS107" s="571"/>
      <c r="AT107" s="571"/>
      <c r="AU107" s="282" t="s">
        <v>160</v>
      </c>
      <c r="AV107" s="275"/>
    </row>
    <row r="108" spans="3:95" s="243" customFormat="1" ht="13.5" customHeight="1">
      <c r="C108" s="572" t="s">
        <v>307</v>
      </c>
      <c r="D108" s="573"/>
      <c r="E108" s="353"/>
      <c r="F108" s="574"/>
      <c r="G108" s="575"/>
      <c r="H108" s="576"/>
      <c r="I108" s="354"/>
      <c r="J108" s="577"/>
      <c r="K108" s="577"/>
      <c r="L108" s="308"/>
      <c r="M108" s="308"/>
      <c r="N108" s="308"/>
      <c r="O108" s="308"/>
      <c r="P108" s="308"/>
      <c r="Q108" s="308"/>
      <c r="R108" s="308"/>
      <c r="S108" s="308"/>
      <c r="T108" s="308"/>
      <c r="U108" s="308"/>
      <c r="V108" s="308"/>
      <c r="W108" s="308"/>
      <c r="X108" s="308"/>
      <c r="Y108" s="308"/>
      <c r="Z108" s="308"/>
      <c r="AA108" s="308"/>
      <c r="AB108" s="308"/>
      <c r="AC108" s="308"/>
      <c r="AD108" s="308"/>
      <c r="AE108" s="308"/>
      <c r="AF108" s="308"/>
      <c r="AG108" s="570"/>
      <c r="AH108" s="570"/>
      <c r="AI108" s="570"/>
      <c r="AJ108" s="570"/>
      <c r="AK108" s="570"/>
      <c r="AL108" s="570"/>
      <c r="AM108" s="570"/>
      <c r="AN108" s="570"/>
      <c r="AO108" s="570"/>
      <c r="AP108" s="570"/>
      <c r="AR108" s="571" t="b">
        <f t="shared" si="4"/>
        <v>0</v>
      </c>
      <c r="AS108" s="571"/>
      <c r="AT108" s="571"/>
      <c r="AU108" s="282" t="s">
        <v>160</v>
      </c>
    </row>
    <row r="109" spans="3:95" s="243" customFormat="1" ht="13.5" hidden="1" customHeight="1"/>
    <row r="110" spans="3:95" s="243" customFormat="1" ht="13.5" hidden="1" customHeight="1">
      <c r="AV110" s="268"/>
    </row>
    <row r="111" spans="3:95" s="243" customFormat="1" ht="13.5" hidden="1" customHeight="1">
      <c r="AV111" s="268"/>
    </row>
    <row r="112" spans="3:95" s="243" customFormat="1" ht="13.5" hidden="1" customHeight="1">
      <c r="AV112" s="268"/>
    </row>
    <row r="113" spans="3:100" s="243" customFormat="1" ht="13.5" hidden="1" customHeight="1">
      <c r="AV113" s="268"/>
    </row>
    <row r="114" spans="3:100" s="243" customFormat="1" ht="13.5" hidden="1" customHeight="1">
      <c r="AV114" s="268"/>
    </row>
    <row r="115" spans="3:100" s="243" customFormat="1" ht="13.5" hidden="1" customHeight="1">
      <c r="AV115" s="268"/>
    </row>
    <row r="116" spans="3:100" s="243" customFormat="1" ht="13.5" hidden="1" customHeight="1">
      <c r="AV116" s="268"/>
    </row>
    <row r="117" spans="3:100" s="243" customFormat="1" ht="13.5" hidden="1" customHeight="1">
      <c r="AV117" s="268"/>
    </row>
    <row r="118" spans="3:100" s="243" customFormat="1" ht="13.5" hidden="1" customHeight="1">
      <c r="AV118" s="268"/>
    </row>
    <row r="119" spans="3:100" s="243" customFormat="1" ht="13.5" hidden="1" customHeight="1">
      <c r="AV119" s="268"/>
    </row>
    <row r="120" spans="3:100" s="243" customFormat="1" ht="13.5" hidden="1" customHeight="1">
      <c r="AV120" s="268"/>
    </row>
    <row r="121" spans="3:100" s="243" customFormat="1" ht="13.5" hidden="1" customHeight="1">
      <c r="AV121" s="268"/>
    </row>
    <row r="122" spans="3:100" s="243" customFormat="1" ht="13.5" customHeight="1">
      <c r="AQ122" s="268"/>
      <c r="AR122" s="268"/>
      <c r="AS122" s="268"/>
      <c r="AT122" s="268"/>
      <c r="AU122" s="268"/>
    </row>
    <row r="123" spans="3:100" s="243" customFormat="1" ht="13.5" customHeight="1">
      <c r="C123" s="651" t="s">
        <v>8</v>
      </c>
      <c r="D123" s="651"/>
      <c r="E123" s="562" t="s">
        <v>103</v>
      </c>
      <c r="F123" s="562"/>
      <c r="G123" s="279"/>
    </row>
    <row r="124" spans="3:100" s="243" customFormat="1" ht="13.5" customHeight="1">
      <c r="C124" s="651"/>
      <c r="D124" s="651"/>
      <c r="E124" s="562"/>
      <c r="F124" s="562"/>
      <c r="G124" s="279"/>
      <c r="I124" s="244"/>
    </row>
    <row r="125" spans="3:100" s="243" customFormat="1" ht="13.5" customHeight="1">
      <c r="C125" s="235" t="s">
        <v>254</v>
      </c>
      <c r="D125" s="279"/>
      <c r="E125" s="279"/>
      <c r="F125" s="279"/>
      <c r="G125" s="279"/>
      <c r="I125" s="244"/>
      <c r="BC125" s="239" t="e">
        <f>IF(#REF!="発電事業者","算定結果　様式第３２第１表～第４表（保有電源新エネ欄他）","算定結果　様式第３２第１表・第２表（年度末電源構成・発電端電力量）")</f>
        <v>#REF!</v>
      </c>
      <c r="CT125" s="296" t="s">
        <v>114</v>
      </c>
      <c r="CV125" s="286" t="str">
        <f>IF(COUNT(H129:Z152)&gt;0,"○","")</f>
        <v/>
      </c>
    </row>
    <row r="126" spans="3:100" s="243" customFormat="1" ht="13.5" customHeight="1">
      <c r="C126" s="652"/>
      <c r="D126" s="653"/>
      <c r="E126" s="653"/>
      <c r="F126" s="653"/>
      <c r="G126" s="654"/>
      <c r="H126" s="594" t="str">
        <f>$H$66</f>
        <v>バイオマス</v>
      </c>
      <c r="I126" s="594"/>
      <c r="J126" s="594"/>
      <c r="K126" s="594"/>
      <c r="L126" s="594"/>
      <c r="M126" s="594"/>
      <c r="N126" s="594"/>
      <c r="O126" s="594"/>
      <c r="P126" s="594"/>
      <c r="Q126" s="594"/>
      <c r="R126" s="594"/>
      <c r="S126" s="594"/>
      <c r="T126" s="594"/>
      <c r="U126" s="594"/>
      <c r="V126" s="594"/>
      <c r="W126" s="594"/>
      <c r="X126" s="594"/>
      <c r="Y126" s="594"/>
      <c r="Z126" s="594"/>
      <c r="AA126" s="245"/>
      <c r="AB126" s="245"/>
      <c r="AC126" s="245"/>
      <c r="AD126" s="298"/>
      <c r="AE126" s="298"/>
      <c r="AF126" s="298"/>
      <c r="AG126" s="298"/>
      <c r="AH126" s="298"/>
      <c r="AI126" s="268"/>
      <c r="AJ126" s="268"/>
      <c r="AK126" s="268"/>
      <c r="AL126" s="268"/>
      <c r="AM126" s="268"/>
      <c r="AN126" s="268"/>
      <c r="AO126" s="268"/>
      <c r="AP126" s="268"/>
      <c r="AQ126" s="268"/>
      <c r="AR126" s="268"/>
      <c r="AS126" s="268"/>
      <c r="AT126" s="268"/>
      <c r="AU126" s="268"/>
      <c r="BB126" s="246"/>
      <c r="BC126" s="659" t="s">
        <v>256</v>
      </c>
      <c r="BD126" s="659"/>
      <c r="BE126" s="659"/>
      <c r="BF126" s="659"/>
      <c r="BG126" s="601" t="e">
        <f>DATE(#REF!,1,1)</f>
        <v>#REF!</v>
      </c>
      <c r="BH126" s="602"/>
      <c r="BI126" s="602"/>
      <c r="BJ126" s="602"/>
      <c r="BK126" s="602"/>
      <c r="BL126" s="602"/>
      <c r="BM126" s="602"/>
      <c r="BN126" s="602"/>
      <c r="BO126" s="602"/>
      <c r="BP126" s="602"/>
      <c r="BQ126" s="602"/>
      <c r="BR126" s="603"/>
      <c r="BS126" s="659" t="s">
        <v>257</v>
      </c>
      <c r="BT126" s="659"/>
      <c r="BU126" s="659"/>
      <c r="BV126" s="659"/>
      <c r="BW126" s="592" t="e">
        <f>DATE(#REF!-1,1,1)</f>
        <v>#REF!</v>
      </c>
      <c r="BX126" s="592" t="e">
        <f>DATE(#REF!,1,1)</f>
        <v>#REF!</v>
      </c>
      <c r="BY126" s="592" t="e">
        <f>DATE(#REF!+1,1,1)</f>
        <v>#REF!</v>
      </c>
      <c r="BZ126" s="592" t="e">
        <f>DATE(#REF!+2,1,1)</f>
        <v>#REF!</v>
      </c>
      <c r="CA126" s="592" t="e">
        <f>DATE(#REF!+3,1,1)</f>
        <v>#REF!</v>
      </c>
      <c r="CB126" s="592" t="e">
        <f>DATE(#REF!+4,1,1)</f>
        <v>#REF!</v>
      </c>
      <c r="CC126" s="592" t="e">
        <f>DATE(#REF!+5,1,1)</f>
        <v>#REF!</v>
      </c>
      <c r="CD126" s="592" t="e">
        <f>DATE(#REF!+6,1,1)</f>
        <v>#REF!</v>
      </c>
      <c r="CE126" s="592" t="e">
        <f>DATE(#REF!+7,1,1)</f>
        <v>#REF!</v>
      </c>
      <c r="CF126" s="592" t="e">
        <f>DATE(#REF!+8,1,1)</f>
        <v>#REF!</v>
      </c>
      <c r="CG126" s="592" t="e">
        <f>DATE(#REF!+9,1,1)</f>
        <v>#REF!</v>
      </c>
      <c r="CH126" s="273"/>
      <c r="CI126" s="273"/>
      <c r="CJ126" s="273"/>
      <c r="CK126" s="273"/>
      <c r="CL126" s="273"/>
      <c r="CM126" s="273"/>
      <c r="CN126" s="273"/>
      <c r="CO126" s="273"/>
      <c r="CP126" s="273"/>
      <c r="CQ126" s="273"/>
    </row>
    <row r="127" spans="3:100" s="243" customFormat="1" ht="13.5" customHeight="1">
      <c r="C127" s="661"/>
      <c r="D127" s="662"/>
      <c r="E127" s="662"/>
      <c r="F127" s="662"/>
      <c r="G127" s="663"/>
      <c r="H127" s="595" t="s">
        <v>194</v>
      </c>
      <c r="I127" s="595" t="s">
        <v>195</v>
      </c>
      <c r="J127" s="595" t="s">
        <v>161</v>
      </c>
      <c r="K127" s="595" t="s">
        <v>162</v>
      </c>
      <c r="L127" s="595" t="s">
        <v>163</v>
      </c>
      <c r="M127" s="595" t="s">
        <v>164</v>
      </c>
      <c r="N127" s="595" t="s">
        <v>165</v>
      </c>
      <c r="O127" s="595" t="s">
        <v>166</v>
      </c>
      <c r="P127" s="595" t="s">
        <v>167</v>
      </c>
      <c r="Q127" s="595" t="s">
        <v>168</v>
      </c>
      <c r="R127" s="595" t="s">
        <v>169</v>
      </c>
      <c r="S127" s="595" t="s">
        <v>170</v>
      </c>
      <c r="T127" s="595" t="s">
        <v>25</v>
      </c>
      <c r="U127" s="637"/>
      <c r="V127" s="638"/>
      <c r="W127" s="638"/>
      <c r="X127" s="638"/>
      <c r="Y127" s="638"/>
      <c r="Z127" s="639"/>
      <c r="AA127" s="245"/>
      <c r="AB127" s="245"/>
      <c r="AC127" s="245"/>
      <c r="AD127" s="298"/>
      <c r="AE127" s="298"/>
      <c r="AF127" s="298"/>
      <c r="AG127" s="298"/>
      <c r="AH127" s="298"/>
      <c r="AI127" s="245"/>
      <c r="AJ127" s="245"/>
      <c r="AK127" s="245"/>
      <c r="AL127" s="245"/>
      <c r="AM127" s="245"/>
      <c r="AN127" s="245"/>
      <c r="AO127" s="245"/>
      <c r="AP127" s="245"/>
      <c r="AQ127" s="245"/>
      <c r="AR127" s="245"/>
      <c r="AS127" s="245"/>
      <c r="AT127" s="245"/>
      <c r="AU127" s="245"/>
      <c r="AX127" s="280"/>
      <c r="AY127" s="280"/>
      <c r="AZ127" s="280"/>
      <c r="BA127" s="280"/>
      <c r="BB127" s="246"/>
      <c r="BC127" s="659"/>
      <c r="BD127" s="659"/>
      <c r="BE127" s="659"/>
      <c r="BF127" s="659"/>
      <c r="BG127" s="334" t="s">
        <v>194</v>
      </c>
      <c r="BH127" s="334" t="s">
        <v>195</v>
      </c>
      <c r="BI127" s="334" t="s">
        <v>161</v>
      </c>
      <c r="BJ127" s="334" t="s">
        <v>162</v>
      </c>
      <c r="BK127" s="334" t="s">
        <v>163</v>
      </c>
      <c r="BL127" s="334" t="s">
        <v>164</v>
      </c>
      <c r="BM127" s="334" t="s">
        <v>165</v>
      </c>
      <c r="BN127" s="334" t="s">
        <v>166</v>
      </c>
      <c r="BO127" s="334" t="s">
        <v>167</v>
      </c>
      <c r="BP127" s="334" t="s">
        <v>168</v>
      </c>
      <c r="BQ127" s="334" t="s">
        <v>169</v>
      </c>
      <c r="BR127" s="334" t="s">
        <v>170</v>
      </c>
      <c r="BS127" s="659"/>
      <c r="BT127" s="659"/>
      <c r="BU127" s="659"/>
      <c r="BV127" s="659"/>
      <c r="BW127" s="593"/>
      <c r="BX127" s="593"/>
      <c r="BY127" s="593"/>
      <c r="BZ127" s="593"/>
      <c r="CA127" s="593"/>
      <c r="CB127" s="593"/>
      <c r="CC127" s="593"/>
      <c r="CD127" s="593"/>
      <c r="CE127" s="593"/>
      <c r="CF127" s="593"/>
      <c r="CG127" s="593"/>
      <c r="CH127" s="273"/>
      <c r="CI127" s="273"/>
      <c r="CJ127" s="273"/>
      <c r="CK127" s="273"/>
      <c r="CL127" s="273"/>
      <c r="CM127" s="273"/>
      <c r="CN127" s="273"/>
      <c r="CO127" s="273"/>
      <c r="CP127" s="273"/>
      <c r="CQ127" s="273"/>
    </row>
    <row r="128" spans="3:100" s="243" customFormat="1" ht="13.5" customHeight="1">
      <c r="C128" s="655"/>
      <c r="D128" s="656"/>
      <c r="E128" s="656"/>
      <c r="F128" s="656"/>
      <c r="G128" s="657"/>
      <c r="H128" s="596"/>
      <c r="I128" s="596"/>
      <c r="J128" s="596"/>
      <c r="K128" s="596"/>
      <c r="L128" s="596"/>
      <c r="M128" s="596"/>
      <c r="N128" s="596"/>
      <c r="O128" s="596"/>
      <c r="P128" s="596"/>
      <c r="Q128" s="596"/>
      <c r="R128" s="596"/>
      <c r="S128" s="596"/>
      <c r="T128" s="596"/>
      <c r="U128" s="640"/>
      <c r="V128" s="641"/>
      <c r="W128" s="641"/>
      <c r="X128" s="641"/>
      <c r="Y128" s="641"/>
      <c r="Z128" s="642"/>
      <c r="AA128" s="250"/>
      <c r="AB128" s="250"/>
      <c r="AC128" s="250"/>
      <c r="AD128" s="268"/>
      <c r="AE128" s="268"/>
      <c r="AF128" s="268"/>
      <c r="AG128" s="268"/>
      <c r="AH128" s="268"/>
      <c r="AI128" s="250"/>
      <c r="AJ128" s="250"/>
      <c r="AK128" s="250"/>
      <c r="AL128" s="250"/>
      <c r="AM128" s="250"/>
      <c r="AN128" s="250"/>
      <c r="AO128" s="250"/>
      <c r="AP128" s="250"/>
      <c r="AQ128" s="250"/>
      <c r="AR128" s="250"/>
      <c r="AS128" s="250"/>
      <c r="AT128" s="250"/>
      <c r="AU128" s="250"/>
      <c r="AX128" s="280"/>
      <c r="AY128" s="280"/>
      <c r="AZ128" s="280"/>
      <c r="BA128" s="280"/>
      <c r="BB128" s="246"/>
      <c r="BC128" s="634" t="s">
        <v>198</v>
      </c>
      <c r="BD128" s="635"/>
      <c r="BE128" s="635"/>
      <c r="BF128" s="636"/>
      <c r="BG128" s="297" t="str">
        <f>IF(COUNT(H133)=0,"",H133)</f>
        <v/>
      </c>
      <c r="BH128" s="297" t="str">
        <f t="shared" ref="BH128:BR128" si="6">IF(COUNT(I133)=0,"",I133)</f>
        <v/>
      </c>
      <c r="BI128" s="297" t="str">
        <f t="shared" si="6"/>
        <v/>
      </c>
      <c r="BJ128" s="297" t="str">
        <f t="shared" si="6"/>
        <v/>
      </c>
      <c r="BK128" s="297" t="str">
        <f t="shared" si="6"/>
        <v/>
      </c>
      <c r="BL128" s="297" t="str">
        <f t="shared" si="6"/>
        <v/>
      </c>
      <c r="BM128" s="297" t="str">
        <f t="shared" si="6"/>
        <v/>
      </c>
      <c r="BN128" s="297" t="str">
        <f t="shared" si="6"/>
        <v/>
      </c>
      <c r="BO128" s="297" t="str">
        <f t="shared" si="6"/>
        <v/>
      </c>
      <c r="BP128" s="297" t="str">
        <f t="shared" si="6"/>
        <v/>
      </c>
      <c r="BQ128" s="297" t="str">
        <f t="shared" si="6"/>
        <v/>
      </c>
      <c r="BR128" s="297" t="str">
        <f t="shared" si="6"/>
        <v/>
      </c>
      <c r="BS128" s="597" t="s">
        <v>198</v>
      </c>
      <c r="BT128" s="633"/>
      <c r="BU128" s="598"/>
      <c r="BV128" s="334" t="s">
        <v>171</v>
      </c>
      <c r="BW128" s="253" t="str">
        <f>IF(COUNT(L131)=0,"",L131)</f>
        <v/>
      </c>
      <c r="BX128" s="253" t="str">
        <f>IF(COUNT(L133)=0,"",L133)</f>
        <v/>
      </c>
      <c r="BY128" s="253" t="str">
        <f>IF(COUNT(L135)=0,"",L135)</f>
        <v/>
      </c>
      <c r="BZ128" s="253" t="str">
        <f>IF(COUNT(L137)=0,"",L137)</f>
        <v/>
      </c>
      <c r="CA128" s="253" t="str">
        <f>IF(COUNT(L139)=0,"",L139)</f>
        <v/>
      </c>
      <c r="CB128" s="253" t="str">
        <f>IF(COUNT(L141)=0,"",L141)</f>
        <v/>
      </c>
      <c r="CC128" s="253" t="str">
        <f>IF(COUNT(L143)=0,"",L143)</f>
        <v/>
      </c>
      <c r="CD128" s="253" t="str">
        <f>IF(COUNT(L145)=0,"",L145)</f>
        <v/>
      </c>
      <c r="CE128" s="253" t="str">
        <f>IF(COUNT(L147)=0,"",L147)</f>
        <v/>
      </c>
      <c r="CF128" s="253" t="str">
        <f>IF(COUNT(L149)=0,"",L149)</f>
        <v/>
      </c>
      <c r="CG128" s="253" t="str">
        <f>IF(COUNT(L151)=0,"",L151)</f>
        <v/>
      </c>
      <c r="CH128" s="257"/>
      <c r="CI128" s="257"/>
      <c r="CJ128" s="257"/>
      <c r="CK128" s="257"/>
      <c r="CL128" s="257"/>
      <c r="CM128" s="257"/>
      <c r="CN128" s="257"/>
      <c r="CO128" s="257"/>
      <c r="CP128" s="257"/>
      <c r="CQ128" s="257"/>
    </row>
    <row r="129" spans="3:95" s="243" customFormat="1" ht="13.5" customHeight="1">
      <c r="C129" s="604" t="e">
        <f>DATE(#REF!-2,1,1)</f>
        <v>#REF!</v>
      </c>
      <c r="D129" s="605"/>
      <c r="E129" s="613" t="s">
        <v>198</v>
      </c>
      <c r="F129" s="614"/>
      <c r="G129" s="615"/>
      <c r="H129" s="255"/>
      <c r="I129" s="255"/>
      <c r="J129" s="255"/>
      <c r="K129" s="255"/>
      <c r="L129" s="255"/>
      <c r="M129" s="255"/>
      <c r="N129" s="255"/>
      <c r="O129" s="255"/>
      <c r="P129" s="255"/>
      <c r="Q129" s="256"/>
      <c r="R129" s="256"/>
      <c r="S129" s="256"/>
      <c r="T129" s="255"/>
      <c r="U129" s="578"/>
      <c r="V129" s="644"/>
      <c r="W129" s="644"/>
      <c r="X129" s="644"/>
      <c r="Y129" s="644"/>
      <c r="Z129" s="579"/>
      <c r="AA129" s="257"/>
      <c r="AB129" s="257"/>
      <c r="AC129" s="257"/>
      <c r="AD129" s="299"/>
      <c r="AE129" s="299"/>
      <c r="AF129" s="268"/>
      <c r="AG129" s="268"/>
      <c r="AH129" s="268"/>
      <c r="AI129" s="257"/>
      <c r="AJ129" s="257"/>
      <c r="AK129" s="257"/>
      <c r="AL129" s="257"/>
      <c r="AM129" s="257"/>
      <c r="AN129" s="257"/>
      <c r="AO129" s="257"/>
      <c r="AP129" s="257"/>
      <c r="AQ129" s="257"/>
      <c r="AR129" s="257"/>
      <c r="AS129" s="257"/>
      <c r="AT129" s="257"/>
      <c r="AU129" s="257"/>
      <c r="AX129" s="280"/>
      <c r="AY129" s="280"/>
      <c r="AZ129" s="280"/>
      <c r="BA129" s="280"/>
      <c r="BB129" s="246"/>
      <c r="BC129" s="648"/>
      <c r="BD129" s="649"/>
      <c r="BE129" s="649"/>
      <c r="BF129" s="650"/>
      <c r="BG129" s="259"/>
      <c r="BH129" s="259"/>
      <c r="BI129" s="259"/>
      <c r="BJ129" s="259"/>
      <c r="BK129" s="259"/>
      <c r="BL129" s="259"/>
      <c r="BM129" s="259"/>
      <c r="BN129" s="259"/>
      <c r="BO129" s="259"/>
      <c r="BP129" s="259"/>
      <c r="BQ129" s="259"/>
      <c r="BR129" s="259"/>
      <c r="BS129" s="599"/>
      <c r="BT129" s="643"/>
      <c r="BU129" s="600"/>
      <c r="BV129" s="334" t="s">
        <v>172</v>
      </c>
      <c r="BW129" s="253" t="str">
        <f>IF(COUNT(Q129)=0,"",Q129)</f>
        <v/>
      </c>
      <c r="BX129" s="253" t="str">
        <f>IF(COUNT(Q133)=0,"",Q133)</f>
        <v/>
      </c>
      <c r="BY129" s="253" t="str">
        <f>IF(COUNT(Q135)=0,"",Q135)</f>
        <v/>
      </c>
      <c r="BZ129" s="253" t="str">
        <f>IF(COUNT(Q137)=0,"",Q137)</f>
        <v/>
      </c>
      <c r="CA129" s="253" t="str">
        <f>IF(COUNT(Q139)=0,"",Q139)</f>
        <v/>
      </c>
      <c r="CB129" s="253" t="str">
        <f>IF(COUNT(Q141)=0,"",Q141)</f>
        <v/>
      </c>
      <c r="CC129" s="253" t="str">
        <f>IF(COUNT(Q143)=0,"",Q143)</f>
        <v/>
      </c>
      <c r="CD129" s="253" t="str">
        <f>IF(COUNT(Q145)=0,"",Q145)</f>
        <v/>
      </c>
      <c r="CE129" s="253" t="str">
        <f>IF(COUNT(Q147)=0,"",Q147)</f>
        <v/>
      </c>
      <c r="CF129" s="253" t="str">
        <f>IF(COUNT(Q149)=0,"",Q149)</f>
        <v/>
      </c>
      <c r="CG129" s="253" t="str">
        <f>IF(COUNT(Q151)=0,"",Q151)</f>
        <v/>
      </c>
      <c r="CH129" s="257"/>
      <c r="CI129" s="257"/>
      <c r="CJ129" s="257"/>
      <c r="CK129" s="257"/>
      <c r="CL129" s="257"/>
      <c r="CM129" s="257"/>
      <c r="CN129" s="257"/>
      <c r="CO129" s="257"/>
      <c r="CP129" s="257"/>
      <c r="CQ129" s="257"/>
    </row>
    <row r="130" spans="3:95" s="243" customFormat="1" ht="13.5" customHeight="1">
      <c r="C130" s="606"/>
      <c r="D130" s="607"/>
      <c r="E130" s="608" t="s">
        <v>252</v>
      </c>
      <c r="F130" s="609"/>
      <c r="G130" s="610"/>
      <c r="H130" s="260"/>
      <c r="I130" s="260"/>
      <c r="J130" s="260"/>
      <c r="K130" s="260"/>
      <c r="L130" s="260"/>
      <c r="M130" s="260"/>
      <c r="N130" s="260"/>
      <c r="O130" s="260"/>
      <c r="P130" s="260"/>
      <c r="Q130" s="261"/>
      <c r="R130" s="261"/>
      <c r="S130" s="261"/>
      <c r="T130" s="262" t="str">
        <f>IF(COUNT(H130:S130)=0,"",SUMPRODUCT(ROUND(H130:S130,1)))</f>
        <v/>
      </c>
      <c r="U130" s="645"/>
      <c r="V130" s="646"/>
      <c r="W130" s="646"/>
      <c r="X130" s="646"/>
      <c r="Y130" s="646"/>
      <c r="Z130" s="647"/>
      <c r="AA130" s="257"/>
      <c r="AB130" s="257"/>
      <c r="AC130" s="257"/>
      <c r="AD130" s="299"/>
      <c r="AE130" s="299"/>
      <c r="AF130" s="268"/>
      <c r="AG130" s="268"/>
      <c r="AH130" s="268"/>
      <c r="AI130" s="271"/>
      <c r="AJ130" s="271"/>
      <c r="AK130" s="271"/>
      <c r="AL130" s="271"/>
      <c r="AM130" s="271"/>
      <c r="AN130" s="271"/>
      <c r="AO130" s="271"/>
      <c r="AP130" s="271"/>
      <c r="AQ130" s="271"/>
      <c r="AR130" s="271"/>
      <c r="AS130" s="271"/>
      <c r="AT130" s="271"/>
      <c r="AU130" s="272"/>
      <c r="AX130" s="280"/>
      <c r="AY130" s="280"/>
      <c r="AZ130" s="280"/>
      <c r="BA130" s="280"/>
      <c r="BB130" s="246"/>
      <c r="BC130" s="594" t="s">
        <v>205</v>
      </c>
      <c r="BD130" s="594"/>
      <c r="BE130" s="594"/>
      <c r="BF130" s="594"/>
      <c r="BG130" s="253" t="str">
        <f>IF(COUNT(H134)=0,"",ROUND(H134,#REF!))</f>
        <v/>
      </c>
      <c r="BH130" s="253" t="str">
        <f>IF(COUNT(I134)=0,"",ROUND(I134,#REF!))</f>
        <v/>
      </c>
      <c r="BI130" s="253" t="str">
        <f>IF(COUNT(J134)=0,"",ROUND(J134,#REF!))</f>
        <v/>
      </c>
      <c r="BJ130" s="253" t="str">
        <f>IF(COUNT(K134)=0,"",ROUND(K134,#REF!))</f>
        <v/>
      </c>
      <c r="BK130" s="253" t="str">
        <f>IF(COUNT(L134)=0,"",ROUND(L134,#REF!))</f>
        <v/>
      </c>
      <c r="BL130" s="253" t="str">
        <f>IF(COUNT(M134)=0,"",ROUND(M134,#REF!))</f>
        <v/>
      </c>
      <c r="BM130" s="253" t="str">
        <f>IF(COUNT(N134)=0,"",ROUND(N134,#REF!))</f>
        <v/>
      </c>
      <c r="BN130" s="253" t="str">
        <f>IF(COUNT(O134)=0,"",ROUND(O134,#REF!))</f>
        <v/>
      </c>
      <c r="BO130" s="253" t="str">
        <f>IF(COUNT(P134)=0,"",ROUND(P134,#REF!))</f>
        <v/>
      </c>
      <c r="BP130" s="253" t="str">
        <f>IF(COUNT(Q134)=0,"",ROUND(Q134,#REF!))</f>
        <v/>
      </c>
      <c r="BQ130" s="253" t="str">
        <f>IF(COUNT(R134)=0,"",ROUND(R134,#REF!))</f>
        <v/>
      </c>
      <c r="BR130" s="253" t="str">
        <f>IF(COUNT(S134)=0,"",ROUND(S134,#REF!))</f>
        <v/>
      </c>
      <c r="BS130" s="634" t="s">
        <v>205</v>
      </c>
      <c r="BT130" s="635"/>
      <c r="BU130" s="636"/>
      <c r="BV130" s="334" t="s">
        <v>25</v>
      </c>
      <c r="BW130" s="253" t="str">
        <f>IF(COUNT(T132)=0,"",T132)</f>
        <v/>
      </c>
      <c r="BX130" s="253" t="str">
        <f>IF(COUNT(T134)=0,"",T134)</f>
        <v/>
      </c>
      <c r="BY130" s="253" t="str">
        <f>IF(COUNT(T136)=0,"",T136)</f>
        <v/>
      </c>
      <c r="BZ130" s="266" t="str">
        <f>IF(COUNT(T138)=0,"",T138)</f>
        <v/>
      </c>
      <c r="CA130" s="253" t="str">
        <f>IF(COUNT(T140)=0,"",T140)</f>
        <v/>
      </c>
      <c r="CB130" s="253" t="str">
        <f>IF(COUNT(T142)=0,"",T142)</f>
        <v/>
      </c>
      <c r="CC130" s="253" t="str">
        <f>IF(COUNT(T144)=0,"",T144)</f>
        <v/>
      </c>
      <c r="CD130" s="253" t="str">
        <f>IF(COUNT(T146)=0,"",T146)</f>
        <v/>
      </c>
      <c r="CE130" s="253" t="str">
        <f>IF(COUNT(T148)=0,"",T148)</f>
        <v/>
      </c>
      <c r="CF130" s="253" t="str">
        <f>IF(COUNT(T150)=0,"",T150)</f>
        <v/>
      </c>
      <c r="CG130" s="253" t="str">
        <f>IF(COUNT(T152)=0,"",T152)</f>
        <v/>
      </c>
      <c r="CH130" s="257"/>
      <c r="CI130" s="257"/>
      <c r="CJ130" s="257"/>
      <c r="CK130" s="257"/>
      <c r="CL130" s="257"/>
      <c r="CM130" s="257"/>
      <c r="CN130" s="257"/>
      <c r="CO130" s="257"/>
      <c r="CP130" s="257"/>
      <c r="CQ130" s="257"/>
    </row>
    <row r="131" spans="3:95" s="243" customFormat="1" ht="13.5" customHeight="1">
      <c r="C131" s="604" t="e">
        <f>DATE(#REF!-1,1,1)</f>
        <v>#REF!</v>
      </c>
      <c r="D131" s="605"/>
      <c r="E131" s="613" t="s">
        <v>198</v>
      </c>
      <c r="F131" s="614"/>
      <c r="G131" s="615"/>
      <c r="H131" s="256"/>
      <c r="I131" s="256"/>
      <c r="J131" s="256"/>
      <c r="K131" s="256"/>
      <c r="L131" s="256"/>
      <c r="M131" s="256"/>
      <c r="N131" s="256"/>
      <c r="O131" s="256"/>
      <c r="P131" s="256"/>
      <c r="Q131" s="256"/>
      <c r="R131" s="256"/>
      <c r="S131" s="256"/>
      <c r="T131" s="255"/>
      <c r="U131" s="613" t="s">
        <v>210</v>
      </c>
      <c r="V131" s="614"/>
      <c r="W131" s="614"/>
      <c r="X131" s="615"/>
      <c r="Y131" s="666"/>
      <c r="Z131" s="667"/>
      <c r="AA131" s="257"/>
      <c r="AB131" s="257"/>
      <c r="AC131" s="257"/>
      <c r="AD131" s="299"/>
      <c r="AE131" s="299"/>
      <c r="AF131" s="268"/>
      <c r="AG131" s="268"/>
      <c r="AH131" s="268"/>
      <c r="AI131" s="257"/>
      <c r="AJ131" s="257"/>
      <c r="AK131" s="257"/>
      <c r="AL131" s="257"/>
      <c r="AM131" s="257"/>
      <c r="AN131" s="257"/>
      <c r="AO131" s="257"/>
      <c r="AP131" s="257"/>
      <c r="AQ131" s="257"/>
      <c r="AR131" s="257"/>
      <c r="AS131" s="257"/>
      <c r="AT131" s="257"/>
      <c r="AU131" s="257"/>
      <c r="AX131" s="280"/>
      <c r="AY131" s="280"/>
      <c r="AZ131" s="280"/>
      <c r="BB131" s="246"/>
      <c r="BC131" s="627"/>
      <c r="BD131" s="628"/>
      <c r="BE131" s="628"/>
      <c r="BF131" s="628"/>
      <c r="BG131" s="628"/>
      <c r="BH131" s="628"/>
      <c r="BI131" s="628"/>
      <c r="BJ131" s="628"/>
      <c r="BK131" s="628"/>
      <c r="BL131" s="628"/>
      <c r="BM131" s="628"/>
      <c r="BN131" s="628"/>
      <c r="BO131" s="628"/>
      <c r="BP131" s="628"/>
      <c r="BQ131" s="628"/>
      <c r="BR131" s="629"/>
      <c r="BS131" s="597" t="s">
        <v>206</v>
      </c>
      <c r="BT131" s="633"/>
      <c r="BU131" s="598"/>
      <c r="BV131" s="334" t="s">
        <v>25</v>
      </c>
      <c r="BW131" s="253" t="str">
        <f>IF(COUNT(Y131)=0,"",IF(#REF!="発電事業者",Y131,IF(SUMIF($C159:$D168,"その他事業者",L159:L168)=0,IF(Y131*L168/SUM(L159:L168)=0,"",Y131*L168/SUM(L159:L168)),ROUND(Y131*SUMIF($C159:$D168,"その他事業者",L159:L168)/SUM(L159:L168),#REF!)+Y131*L168/SUM(L159:L168))))</f>
        <v/>
      </c>
      <c r="BX131" s="253" t="str">
        <f>IF(COUNT(Y133)=0,"",IF(#REF!="発電事業者",Y133,IF(SUMIF($C159:$D168,"その他事業者",W159:W168)=0,IF(Y133*W168/SUM(W159:W168)=0,"",Y133*W168/SUM(W159:W168)),ROUND(Y133*SUMIF($C159:$D168,"その他事業者",W159:W168)/SUM(W159:W168),#REF!)+Y133*W168/SUM(W159:W168))))</f>
        <v/>
      </c>
      <c r="BY131" s="267"/>
      <c r="BZ131" s="267"/>
      <c r="CA131" s="267"/>
      <c r="CB131" s="253" t="str">
        <f>IF(COUNT(Y141)=0,"",IF(#REF!="発電事業者",Y141,IF(SUMIF($C159:$D168,"その他事業者",AA159:AA168)=0,IF(Y141*AA168/SUM(AA159:AA168)=0,"",Y141*AA168/SUM(AA159:AA168)),ROUND(Y141*SUMIF($C159:$D168,"その他事業者",AA159:AA168)/SUM(AA159:AA168),#REF!)+Y141*AA168/SUM(AA159:AA168))))</f>
        <v/>
      </c>
      <c r="CC131" s="267"/>
      <c r="CD131" s="267"/>
      <c r="CE131" s="267"/>
      <c r="CF131" s="267"/>
      <c r="CG131" s="253" t="str">
        <f>IF(COUNT(Y151)=0,"",IF(#REF!="発電事業者",Y151,IF(SUMIF($C159:$D168,"その他事業者",AF159:AF168)=0,IF(Y151*AF168/SUM(AF159:AF168)=0,"",Y151*AF168/SUM(AF159:AF168)),ROUND(Y151*SUMIF($C159:$D168,"その他事業者",AF159:AF168)/SUM(AF159:AF168),#REF!)+Y151*AF168/SUM(AF159:AF168))))</f>
        <v/>
      </c>
      <c r="CH131" s="257"/>
      <c r="CI131" s="257"/>
      <c r="CJ131" s="257"/>
      <c r="CK131" s="257"/>
      <c r="CL131" s="257"/>
      <c r="CM131" s="257"/>
      <c r="CN131" s="257"/>
      <c r="CO131" s="257"/>
      <c r="CP131" s="257"/>
      <c r="CQ131" s="257"/>
    </row>
    <row r="132" spans="3:95" s="243" customFormat="1" ht="13.5" customHeight="1">
      <c r="C132" s="606"/>
      <c r="D132" s="607"/>
      <c r="E132" s="608" t="s">
        <v>252</v>
      </c>
      <c r="F132" s="609"/>
      <c r="G132" s="610"/>
      <c r="H132" s="261"/>
      <c r="I132" s="261"/>
      <c r="J132" s="261"/>
      <c r="K132" s="261"/>
      <c r="L132" s="261"/>
      <c r="M132" s="261"/>
      <c r="N132" s="261"/>
      <c r="O132" s="261"/>
      <c r="P132" s="261"/>
      <c r="Q132" s="261"/>
      <c r="R132" s="261"/>
      <c r="S132" s="261"/>
      <c r="T132" s="262" t="str">
        <f>IF(COUNT(H132:S132)=0,"",SUMPRODUCT(ROUND(H132:S132,1)))</f>
        <v/>
      </c>
      <c r="U132" s="608" t="s">
        <v>211</v>
      </c>
      <c r="V132" s="609"/>
      <c r="W132" s="609"/>
      <c r="X132" s="610"/>
      <c r="Y132" s="664"/>
      <c r="Z132" s="665"/>
      <c r="AA132" s="257"/>
      <c r="AB132" s="257"/>
      <c r="AC132" s="257"/>
      <c r="AD132" s="299"/>
      <c r="AE132" s="299"/>
      <c r="AF132" s="268"/>
      <c r="AG132" s="268"/>
      <c r="AH132" s="268"/>
      <c r="AI132" s="271"/>
      <c r="AJ132" s="271"/>
      <c r="AK132" s="271"/>
      <c r="AL132" s="271"/>
      <c r="AM132" s="271"/>
      <c r="AN132" s="271"/>
      <c r="AO132" s="271"/>
      <c r="AP132" s="271"/>
      <c r="AQ132" s="271"/>
      <c r="AR132" s="271"/>
      <c r="AS132" s="271"/>
      <c r="AT132" s="271"/>
      <c r="AU132" s="272"/>
      <c r="AX132" s="280"/>
      <c r="AY132" s="280"/>
      <c r="AZ132" s="280"/>
      <c r="BB132" s="246"/>
      <c r="BC132" s="630"/>
      <c r="BD132" s="631"/>
      <c r="BE132" s="631"/>
      <c r="BF132" s="631"/>
      <c r="BG132" s="631"/>
      <c r="BH132" s="631"/>
      <c r="BI132" s="631"/>
      <c r="BJ132" s="631"/>
      <c r="BK132" s="631"/>
      <c r="BL132" s="631"/>
      <c r="BM132" s="631"/>
      <c r="BN132" s="631"/>
      <c r="BO132" s="631"/>
      <c r="BP132" s="631"/>
      <c r="BQ132" s="631"/>
      <c r="BR132" s="632"/>
      <c r="BS132" s="634" t="s">
        <v>207</v>
      </c>
      <c r="BT132" s="635"/>
      <c r="BU132" s="636"/>
      <c r="BV132" s="334" t="s">
        <v>25</v>
      </c>
      <c r="BW132" s="253" t="str">
        <f>IF(COUNT(Y132)=0,"",Y132)</f>
        <v/>
      </c>
      <c r="BX132" s="253" t="str">
        <f>IF(COUNT(Y134)=0,"",Y134)</f>
        <v/>
      </c>
      <c r="BY132" s="267"/>
      <c r="BZ132" s="267"/>
      <c r="CA132" s="267"/>
      <c r="CB132" s="253" t="str">
        <f>IF(COUNT(Y142)=0,"",Y142)</f>
        <v/>
      </c>
      <c r="CC132" s="267"/>
      <c r="CD132" s="267"/>
      <c r="CE132" s="267"/>
      <c r="CF132" s="267"/>
      <c r="CG132" s="253" t="str">
        <f>IF(COUNT(Y152)=0,"",Y152)</f>
        <v/>
      </c>
      <c r="CH132" s="257"/>
      <c r="CI132" s="257"/>
      <c r="CJ132" s="257"/>
      <c r="CK132" s="257"/>
      <c r="CL132" s="257"/>
      <c r="CM132" s="257"/>
      <c r="CN132" s="257"/>
      <c r="CO132" s="257"/>
      <c r="CP132" s="257"/>
      <c r="CQ132" s="257"/>
    </row>
    <row r="133" spans="3:95" s="243" customFormat="1" ht="13.5" customHeight="1">
      <c r="C133" s="604" t="e">
        <f>DATE(#REF!,1,1)</f>
        <v>#REF!</v>
      </c>
      <c r="D133" s="605"/>
      <c r="E133" s="613" t="s">
        <v>198</v>
      </c>
      <c r="F133" s="614"/>
      <c r="G133" s="615"/>
      <c r="H133" s="256"/>
      <c r="I133" s="256"/>
      <c r="J133" s="256"/>
      <c r="K133" s="256"/>
      <c r="L133" s="256"/>
      <c r="M133" s="256"/>
      <c r="N133" s="256"/>
      <c r="O133" s="256"/>
      <c r="P133" s="256"/>
      <c r="Q133" s="256"/>
      <c r="R133" s="256"/>
      <c r="S133" s="256"/>
      <c r="T133" s="255"/>
      <c r="U133" s="613" t="s">
        <v>210</v>
      </c>
      <c r="V133" s="614"/>
      <c r="W133" s="614"/>
      <c r="X133" s="615"/>
      <c r="Y133" s="666"/>
      <c r="Z133" s="667"/>
      <c r="AA133" s="257"/>
      <c r="AB133" s="257"/>
      <c r="AC133" s="257"/>
      <c r="AD133" s="299"/>
      <c r="AE133" s="299"/>
      <c r="AF133" s="268"/>
      <c r="AG133" s="268"/>
      <c r="AH133" s="268"/>
      <c r="AI133" s="257"/>
      <c r="AJ133" s="257"/>
      <c r="AK133" s="257"/>
      <c r="AL133" s="257"/>
      <c r="AM133" s="257"/>
      <c r="AN133" s="257"/>
      <c r="AO133" s="257"/>
      <c r="AP133" s="257"/>
      <c r="AQ133" s="257"/>
      <c r="AR133" s="257"/>
      <c r="AS133" s="257"/>
      <c r="AT133" s="257"/>
      <c r="AU133" s="257"/>
      <c r="AX133" s="268"/>
      <c r="BB133" s="268"/>
      <c r="BC133" s="245"/>
      <c r="BD133" s="245"/>
      <c r="BE133" s="245"/>
      <c r="BF133" s="245"/>
      <c r="BG133" s="245"/>
      <c r="BH133" s="245"/>
      <c r="BI133" s="245"/>
      <c r="BJ133" s="245"/>
      <c r="BK133" s="245"/>
      <c r="BL133" s="245"/>
      <c r="BM133" s="245"/>
      <c r="BN133" s="245"/>
      <c r="BO133" s="245"/>
      <c r="BP133" s="245"/>
      <c r="BQ133" s="245"/>
      <c r="BR133" s="245"/>
      <c r="BS133" s="245"/>
      <c r="BT133" s="245"/>
      <c r="BU133" s="245"/>
      <c r="BV133" s="245"/>
      <c r="BW133" s="245"/>
      <c r="BX133" s="257"/>
      <c r="BY133" s="257"/>
      <c r="BZ133" s="257"/>
      <c r="CA133" s="257"/>
      <c r="CB133" s="257"/>
      <c r="CC133" s="257"/>
      <c r="CD133" s="257"/>
      <c r="CE133" s="257"/>
      <c r="CF133" s="257"/>
      <c r="CG133" s="257"/>
      <c r="CH133" s="257"/>
      <c r="CI133" s="257"/>
      <c r="CJ133" s="257"/>
      <c r="CK133" s="257"/>
      <c r="CL133" s="257"/>
      <c r="CM133" s="257"/>
      <c r="CN133" s="257"/>
      <c r="CO133" s="257"/>
      <c r="CP133" s="257"/>
      <c r="CQ133" s="257"/>
    </row>
    <row r="134" spans="3:95" s="243" customFormat="1" ht="13.5" customHeight="1">
      <c r="C134" s="606"/>
      <c r="D134" s="607"/>
      <c r="E134" s="608" t="s">
        <v>212</v>
      </c>
      <c r="F134" s="609"/>
      <c r="G134" s="610"/>
      <c r="H134" s="261"/>
      <c r="I134" s="261"/>
      <c r="J134" s="261"/>
      <c r="K134" s="261"/>
      <c r="L134" s="261"/>
      <c r="M134" s="261"/>
      <c r="N134" s="261"/>
      <c r="O134" s="261"/>
      <c r="P134" s="261"/>
      <c r="Q134" s="261"/>
      <c r="R134" s="261"/>
      <c r="S134" s="261"/>
      <c r="T134" s="262" t="str">
        <f>IF(COUNT(H134:S134)=0,"",SUMPRODUCT(ROUND(H134:S134,1)))</f>
        <v/>
      </c>
      <c r="U134" s="608" t="s">
        <v>211</v>
      </c>
      <c r="V134" s="609"/>
      <c r="W134" s="609"/>
      <c r="X134" s="610"/>
      <c r="Y134" s="664"/>
      <c r="Z134" s="665"/>
      <c r="AA134" s="257"/>
      <c r="AB134" s="257"/>
      <c r="AC134" s="257"/>
      <c r="AD134" s="299"/>
      <c r="AE134" s="299"/>
      <c r="AF134" s="268"/>
      <c r="AG134" s="268"/>
      <c r="AH134" s="268"/>
      <c r="AI134" s="271"/>
      <c r="AJ134" s="271"/>
      <c r="AK134" s="271"/>
      <c r="AL134" s="271"/>
      <c r="AM134" s="271"/>
      <c r="AN134" s="271"/>
      <c r="AO134" s="271"/>
      <c r="AP134" s="271"/>
      <c r="AQ134" s="271"/>
      <c r="AR134" s="271"/>
      <c r="AS134" s="271"/>
      <c r="AT134" s="271"/>
      <c r="AU134" s="272"/>
      <c r="AX134" s="240" t="e">
        <f>IF(#REF!="発電事業者","算定結果　送電取引帳票","算定結果　受電取引帳票")</f>
        <v>#REF!</v>
      </c>
      <c r="BR134" s="268"/>
    </row>
    <row r="135" spans="3:95" s="243" customFormat="1" ht="13.5" customHeight="1">
      <c r="C135" s="604" t="e">
        <f>DATE(#REF!+1,1,1)</f>
        <v>#REF!</v>
      </c>
      <c r="D135" s="605"/>
      <c r="E135" s="613" t="s">
        <v>198</v>
      </c>
      <c r="F135" s="614"/>
      <c r="G135" s="615"/>
      <c r="H135" s="256"/>
      <c r="I135" s="256"/>
      <c r="J135" s="256"/>
      <c r="K135" s="256"/>
      <c r="L135" s="256"/>
      <c r="M135" s="256"/>
      <c r="N135" s="256"/>
      <c r="O135" s="256"/>
      <c r="P135" s="256"/>
      <c r="Q135" s="256"/>
      <c r="R135" s="256"/>
      <c r="S135" s="256"/>
      <c r="T135" s="255"/>
      <c r="U135" s="618"/>
      <c r="V135" s="619"/>
      <c r="W135" s="619"/>
      <c r="X135" s="619"/>
      <c r="Y135" s="619"/>
      <c r="Z135" s="620"/>
      <c r="AA135" s="257"/>
      <c r="AB135" s="257"/>
      <c r="AC135" s="257"/>
      <c r="AD135" s="299"/>
      <c r="AE135" s="299"/>
      <c r="AF135" s="268"/>
      <c r="AG135" s="268"/>
      <c r="AH135" s="268"/>
      <c r="AI135" s="257"/>
      <c r="AJ135" s="257"/>
      <c r="AK135" s="257"/>
      <c r="AL135" s="257"/>
      <c r="AM135" s="257"/>
      <c r="AN135" s="257"/>
      <c r="AO135" s="257"/>
      <c r="AP135" s="257"/>
      <c r="AQ135" s="257"/>
      <c r="AR135" s="257"/>
      <c r="AS135" s="257"/>
      <c r="AT135" s="257"/>
      <c r="AU135" s="257"/>
      <c r="AX135" s="594" t="s">
        <v>200</v>
      </c>
      <c r="AY135" s="594"/>
      <c r="AZ135" s="595" t="s">
        <v>201</v>
      </c>
      <c r="BA135" s="594" t="s">
        <v>202</v>
      </c>
      <c r="BB135" s="594"/>
      <c r="BC135" s="594"/>
      <c r="BD135" s="595" t="s">
        <v>203</v>
      </c>
      <c r="BE135" s="597" t="s">
        <v>176</v>
      </c>
      <c r="BF135" s="598"/>
      <c r="BG135" s="601" t="e">
        <f>DATE(#REF!,1,1)</f>
        <v>#REF!</v>
      </c>
      <c r="BH135" s="602"/>
      <c r="BI135" s="602"/>
      <c r="BJ135" s="602"/>
      <c r="BK135" s="602"/>
      <c r="BL135" s="602"/>
      <c r="BM135" s="602"/>
      <c r="BN135" s="602"/>
      <c r="BO135" s="602"/>
      <c r="BP135" s="602"/>
      <c r="BQ135" s="602"/>
      <c r="BR135" s="603"/>
      <c r="BS135" s="594" t="s">
        <v>175</v>
      </c>
      <c r="BT135" s="594"/>
      <c r="BU135" s="594"/>
      <c r="BV135" s="594"/>
      <c r="BW135" s="592" t="e">
        <f>DATE(#REF!-1,1,1)</f>
        <v>#REF!</v>
      </c>
      <c r="BX135" s="592" t="e">
        <f>DATE(#REF!,1,1)</f>
        <v>#REF!</v>
      </c>
      <c r="BY135" s="592" t="e">
        <f>DATE(#REF!+1,1,1)</f>
        <v>#REF!</v>
      </c>
      <c r="BZ135" s="592" t="e">
        <f>DATE(#REF!+2,1,1)</f>
        <v>#REF!</v>
      </c>
      <c r="CA135" s="592" t="e">
        <f>DATE(#REF!+3,1,1)</f>
        <v>#REF!</v>
      </c>
      <c r="CB135" s="592" t="e">
        <f>DATE(#REF!+4,1,1)</f>
        <v>#REF!</v>
      </c>
      <c r="CC135" s="592" t="e">
        <f>DATE(#REF!+5,1,1)</f>
        <v>#REF!</v>
      </c>
      <c r="CD135" s="592" t="e">
        <f>DATE(#REF!+6,1,1)</f>
        <v>#REF!</v>
      </c>
      <c r="CE135" s="592" t="e">
        <f>DATE(#REF!+7,1,1)</f>
        <v>#REF!</v>
      </c>
      <c r="CF135" s="592" t="e">
        <f>DATE(#REF!+8,1,1)</f>
        <v>#REF!</v>
      </c>
      <c r="CG135" s="592" t="e">
        <f>DATE(#REF!+9,1,1)</f>
        <v>#REF!</v>
      </c>
      <c r="CH135" s="566" t="s">
        <v>268</v>
      </c>
      <c r="CI135" s="567"/>
      <c r="CJ135" s="567"/>
      <c r="CK135" s="567"/>
      <c r="CL135" s="567"/>
      <c r="CM135" s="567"/>
      <c r="CN135" s="567"/>
      <c r="CO135" s="567"/>
      <c r="CP135" s="567"/>
      <c r="CQ135" s="567"/>
    </row>
    <row r="136" spans="3:95" s="243" customFormat="1" ht="13.5" customHeight="1">
      <c r="C136" s="606"/>
      <c r="D136" s="607"/>
      <c r="E136" s="608" t="s">
        <v>212</v>
      </c>
      <c r="F136" s="609"/>
      <c r="G136" s="610"/>
      <c r="H136" s="261"/>
      <c r="I136" s="261"/>
      <c r="J136" s="261"/>
      <c r="K136" s="261"/>
      <c r="L136" s="261"/>
      <c r="M136" s="261"/>
      <c r="N136" s="261"/>
      <c r="O136" s="261"/>
      <c r="P136" s="261"/>
      <c r="Q136" s="261"/>
      <c r="R136" s="261"/>
      <c r="S136" s="261"/>
      <c r="T136" s="262" t="str">
        <f>IF(COUNT(H136:S136)=0,"",SUMPRODUCT(ROUND(H136:S136,1)))</f>
        <v/>
      </c>
      <c r="U136" s="621"/>
      <c r="V136" s="622"/>
      <c r="W136" s="622"/>
      <c r="X136" s="622"/>
      <c r="Y136" s="622"/>
      <c r="Z136" s="623"/>
      <c r="AA136" s="257"/>
      <c r="AB136" s="257"/>
      <c r="AC136" s="257"/>
      <c r="AD136" s="299"/>
      <c r="AE136" s="299"/>
      <c r="AF136" s="268"/>
      <c r="AG136" s="268"/>
      <c r="AH136" s="268"/>
      <c r="AI136" s="271"/>
      <c r="AJ136" s="271"/>
      <c r="AK136" s="271"/>
      <c r="AL136" s="271"/>
      <c r="AM136" s="271"/>
      <c r="AN136" s="271"/>
      <c r="AO136" s="271"/>
      <c r="AP136" s="271"/>
      <c r="AQ136" s="271"/>
      <c r="AR136" s="271"/>
      <c r="AS136" s="271"/>
      <c r="AT136" s="271"/>
      <c r="AU136" s="272"/>
      <c r="AX136" s="594"/>
      <c r="AY136" s="594"/>
      <c r="AZ136" s="596"/>
      <c r="BA136" s="594"/>
      <c r="BB136" s="594"/>
      <c r="BC136" s="594"/>
      <c r="BD136" s="596"/>
      <c r="BE136" s="599"/>
      <c r="BF136" s="600"/>
      <c r="BG136" s="334" t="s">
        <v>194</v>
      </c>
      <c r="BH136" s="334" t="s">
        <v>195</v>
      </c>
      <c r="BI136" s="334" t="s">
        <v>161</v>
      </c>
      <c r="BJ136" s="334" t="s">
        <v>162</v>
      </c>
      <c r="BK136" s="334" t="s">
        <v>163</v>
      </c>
      <c r="BL136" s="334" t="s">
        <v>164</v>
      </c>
      <c r="BM136" s="334" t="s">
        <v>165</v>
      </c>
      <c r="BN136" s="334" t="s">
        <v>166</v>
      </c>
      <c r="BO136" s="334" t="s">
        <v>167</v>
      </c>
      <c r="BP136" s="334" t="s">
        <v>168</v>
      </c>
      <c r="BQ136" s="334" t="s">
        <v>169</v>
      </c>
      <c r="BR136" s="334" t="s">
        <v>170</v>
      </c>
      <c r="BS136" s="594"/>
      <c r="BT136" s="594"/>
      <c r="BU136" s="594"/>
      <c r="BV136" s="594"/>
      <c r="BW136" s="593"/>
      <c r="BX136" s="593"/>
      <c r="BY136" s="593">
        <v>43101</v>
      </c>
      <c r="BZ136" s="593">
        <v>43466</v>
      </c>
      <c r="CA136" s="593">
        <v>43831</v>
      </c>
      <c r="CB136" s="593">
        <v>44197</v>
      </c>
      <c r="CC136" s="593">
        <v>44562</v>
      </c>
      <c r="CD136" s="593">
        <v>44927</v>
      </c>
      <c r="CE136" s="593">
        <v>45292</v>
      </c>
      <c r="CF136" s="593">
        <v>45658</v>
      </c>
      <c r="CG136" s="593">
        <v>46023</v>
      </c>
      <c r="CH136" s="567"/>
      <c r="CI136" s="567"/>
      <c r="CJ136" s="567"/>
      <c r="CK136" s="567"/>
      <c r="CL136" s="567"/>
      <c r="CM136" s="567"/>
      <c r="CN136" s="567"/>
      <c r="CO136" s="567"/>
      <c r="CP136" s="567"/>
      <c r="CQ136" s="567"/>
    </row>
    <row r="137" spans="3:95" s="243" customFormat="1" ht="13.5" customHeight="1">
      <c r="C137" s="604" t="e">
        <f>DATE(#REF!+2,1,1)</f>
        <v>#REF!</v>
      </c>
      <c r="D137" s="605"/>
      <c r="E137" s="613" t="s">
        <v>198</v>
      </c>
      <c r="F137" s="614"/>
      <c r="G137" s="615"/>
      <c r="H137" s="256"/>
      <c r="I137" s="256"/>
      <c r="J137" s="256"/>
      <c r="K137" s="256"/>
      <c r="L137" s="256"/>
      <c r="M137" s="256"/>
      <c r="N137" s="256"/>
      <c r="O137" s="256"/>
      <c r="P137" s="256"/>
      <c r="Q137" s="256"/>
      <c r="R137" s="256"/>
      <c r="S137" s="256"/>
      <c r="T137" s="255"/>
      <c r="U137" s="621"/>
      <c r="V137" s="622"/>
      <c r="W137" s="622"/>
      <c r="X137" s="622"/>
      <c r="Y137" s="622"/>
      <c r="Z137" s="623"/>
      <c r="AA137" s="257"/>
      <c r="AB137" s="257"/>
      <c r="AC137" s="257"/>
      <c r="AD137" s="299"/>
      <c r="AE137" s="299"/>
      <c r="AF137" s="268"/>
      <c r="AG137" s="268"/>
      <c r="AH137" s="268"/>
      <c r="AI137" s="257"/>
      <c r="AJ137" s="257"/>
      <c r="AK137" s="257"/>
      <c r="AL137" s="257"/>
      <c r="AM137" s="257"/>
      <c r="AN137" s="257"/>
      <c r="AO137" s="257"/>
      <c r="AP137" s="257"/>
      <c r="AQ137" s="257"/>
      <c r="AR137" s="257"/>
      <c r="AS137" s="257"/>
      <c r="AT137" s="257"/>
      <c r="AU137" s="257"/>
      <c r="AX137" s="569" t="str">
        <f>IF(C159="","",C159)</f>
        <v/>
      </c>
      <c r="AY137" s="569"/>
      <c r="AZ137" s="587" t="str">
        <f>IF(E159="","",E159)</f>
        <v/>
      </c>
      <c r="BA137" s="590" t="str">
        <f ca="1">IF(F159="","",F159)</f>
        <v/>
      </c>
      <c r="BB137" s="590"/>
      <c r="BC137" s="590"/>
      <c r="BD137" s="587" t="str">
        <f>IF(I159="","",I159)</f>
        <v/>
      </c>
      <c r="BE137" s="578" t="e">
        <f>IF(#REF!="発電事業者","送電電力（MW）","受電電力（MW）")</f>
        <v>#REF!</v>
      </c>
      <c r="BF137" s="579"/>
      <c r="BG137" s="331" t="str">
        <f>IF(AND(COUNT(BG128)+COUNTA(E159)=2,L159&lt;&gt;""),ROUND(BG128-SUMIF(BE140:BF166,BE137,BG140:BG166),#REF!),"")</f>
        <v/>
      </c>
      <c r="BH137" s="331" t="str">
        <f>IF(AND(COUNT(BH128)+COUNTA(E159)=2,M159&lt;&gt;""),ROUND(BH128-SUMIF(BE140:BF166,BE137,BH140:BH166),#REF!),"")</f>
        <v/>
      </c>
      <c r="BI137" s="331" t="str">
        <f>IF(AND(COUNT(BI128)+COUNTA(E159)=2,N159&lt;&gt;""),ROUND(BI128-SUMIF(BE140:BF166,BE137,BI140:BI166),#REF!),"")</f>
        <v/>
      </c>
      <c r="BJ137" s="331" t="str">
        <f>IF(AND(COUNT(BJ128)+COUNTA(E159)=2,O159&lt;&gt;""),ROUND(BJ128-SUMIF(BE140:BF166,BE137,BJ140:BJ166),#REF!),"")</f>
        <v/>
      </c>
      <c r="BK137" s="331" t="str">
        <f>IF(AND(COUNT(BK128)+COUNTA(E159)=2,P159&lt;&gt;""),ROUND(BK128-SUMIF(BE140:BF166,BE137,BK140:BK166),#REF!),"")</f>
        <v/>
      </c>
      <c r="BL137" s="331" t="str">
        <f>IF(AND(COUNT(BL128)+COUNTA(E159)=2,Q159&lt;&gt;""),ROUND(BL128-SUMIF(BE140:BF166,BE137,BL140:BL166),#REF!),"")</f>
        <v/>
      </c>
      <c r="BM137" s="331" t="str">
        <f>IF(AND(COUNT(BM128)+COUNTA(E159)=2,R159&lt;&gt;""),ROUND(BM128-SUMIF(BE140:BF166,BE137,BM140:BM166),#REF!),"")</f>
        <v/>
      </c>
      <c r="BN137" s="331" t="str">
        <f>IF(AND(COUNT(BN128)+COUNTA(E159)=2,S159&lt;&gt;""),ROUND(BN128-SUMIF(BE140:BF166,BE137,BN140:BN166),#REF!),"")</f>
        <v/>
      </c>
      <c r="BO137" s="331" t="str">
        <f>IF(AND(COUNT(BO128)+COUNTA(E159)=2,T159&lt;&gt;""),ROUND(BO128-SUMIF(BE140:BF166,BE137,BO140:BO166),#REF!),"")</f>
        <v/>
      </c>
      <c r="BP137" s="331" t="str">
        <f>IF(AND(COUNT(BP128)+COUNTA(E159)=2,U159&lt;&gt;""),ROUND(BP128-SUMIF(BE140:BF166,BE137,BP140:BP166),#REF!),"")</f>
        <v/>
      </c>
      <c r="BQ137" s="331" t="str">
        <f>IF(AND(COUNT(BQ128)+COUNTA(E159)=2,V159&lt;&gt;""),ROUND(BQ128-SUMIF(BE140:BF166,BE137,BQ140:BQ166),#REF!),"")</f>
        <v/>
      </c>
      <c r="BR137" s="331" t="str">
        <f>IF(AND(COUNT(BR128)+COUNTA(E159)=2,W159&lt;&gt;""),ROUND(BR128-SUMIF(BE140:BF166,BE137,BR140:BR166),#REF!),"")</f>
        <v/>
      </c>
      <c r="BS137" s="569" t="e">
        <f>IF(#REF!="発電事業者","送電電力（MW）","受電電力（MW）")</f>
        <v>#REF!</v>
      </c>
      <c r="BT137" s="569"/>
      <c r="BU137" s="569"/>
      <c r="BV137" s="333" t="s">
        <v>171</v>
      </c>
      <c r="BW137" s="580"/>
      <c r="BX137" s="580"/>
      <c r="BY137" s="331" t="str">
        <f>IF(AND(COUNT(BY128)+COUNTA(E159)=2,X159&lt;&gt;""),ROUND(BY128-SUMIF(BV140:BV166,BV137,BY140:BY166),#REF!),"")</f>
        <v/>
      </c>
      <c r="BZ137" s="331" t="str">
        <f>IF(AND(COUNT(BZ128)+COUNTA(E159)=2,Y159&lt;&gt;""),ROUND(BZ128-SUMIF(BV140:BV166,BV137,BZ140:BZ166),#REF!),"")</f>
        <v/>
      </c>
      <c r="CA137" s="331" t="str">
        <f>IF(AND(COUNT(CA128)+COUNTA(E159)=2,Z159&lt;&gt;""),ROUND(CA128-SUMIF(BV140:BV166,BV137,CA140:CA166),#REF!),"")</f>
        <v/>
      </c>
      <c r="CB137" s="331" t="str">
        <f>IF(AND(COUNT(CB128)+COUNTA(E159)=2,AA159&lt;&gt;""),ROUND(CB128-SUMIF(BV140:BV166,BV137,CB140:CB166),#REF!),"")</f>
        <v/>
      </c>
      <c r="CC137" s="331" t="str">
        <f>IF(AND(COUNT(CC128)+COUNTA(E159)=2,AB159&lt;&gt;""),ROUND(CC128-SUMIF(BV140:BV166,BV137,CC140:CC166),#REF!),"")</f>
        <v/>
      </c>
      <c r="CD137" s="331" t="str">
        <f>IF(AND(COUNT(CD128)+COUNTA(E159)=2,AC159&lt;&gt;""),ROUND(CD128-SUMIF(BV140:BV166,BV137,CD140:CD166),#REF!),"")</f>
        <v/>
      </c>
      <c r="CE137" s="331" t="str">
        <f>IF(AND(COUNT(CE128)+COUNTA(E159)=2,AD159&lt;&gt;""),ROUND(CE128-SUMIF(BV140:BV166,BV137,CE140:CE166),#REF!),"")</f>
        <v/>
      </c>
      <c r="CF137" s="331" t="str">
        <f>IF(AND(COUNT(CF128)+COUNTA(E159)=2,AE159&lt;&gt;""),ROUND(CF128-SUMIF(BV140:BV166,BV137,CF140:CF166),#REF!),"")</f>
        <v/>
      </c>
      <c r="CG137" s="331" t="str">
        <f>IF(AND(COUNT(CG128)+COUNTA(E159)=2,AF159&lt;&gt;""),ROUND(CG128-SUMIF(BV140:BV166,BV137,CG140:CG166),#REF!),"")</f>
        <v/>
      </c>
      <c r="CH137" s="563" t="s">
        <v>119</v>
      </c>
      <c r="CI137" s="563"/>
      <c r="CJ137" s="563"/>
      <c r="CK137" s="563"/>
      <c r="CL137" s="563"/>
      <c r="CM137" s="563"/>
      <c r="CN137" s="563"/>
      <c r="CO137" s="563"/>
      <c r="CP137" s="563"/>
      <c r="CQ137" s="563"/>
    </row>
    <row r="138" spans="3:95" s="243" customFormat="1" ht="13.5" customHeight="1">
      <c r="C138" s="606"/>
      <c r="D138" s="607"/>
      <c r="E138" s="608" t="s">
        <v>212</v>
      </c>
      <c r="F138" s="609"/>
      <c r="G138" s="610"/>
      <c r="H138" s="261"/>
      <c r="I138" s="261"/>
      <c r="J138" s="261"/>
      <c r="K138" s="261"/>
      <c r="L138" s="261"/>
      <c r="M138" s="261"/>
      <c r="N138" s="261"/>
      <c r="O138" s="261"/>
      <c r="P138" s="261"/>
      <c r="Q138" s="261"/>
      <c r="R138" s="261"/>
      <c r="S138" s="261"/>
      <c r="T138" s="262" t="str">
        <f>IF(COUNT(H138:S138)=0,"",SUMPRODUCT(ROUND(H138:S138,1)))</f>
        <v/>
      </c>
      <c r="U138" s="621"/>
      <c r="V138" s="622"/>
      <c r="W138" s="622"/>
      <c r="X138" s="622"/>
      <c r="Y138" s="622"/>
      <c r="Z138" s="623"/>
      <c r="AA138" s="257"/>
      <c r="AB138" s="257"/>
      <c r="AC138" s="257"/>
      <c r="AD138" s="299"/>
      <c r="AE138" s="299"/>
      <c r="AF138" s="268"/>
      <c r="AG138" s="268"/>
      <c r="AH138" s="268"/>
      <c r="AI138" s="271"/>
      <c r="AJ138" s="271"/>
      <c r="AK138" s="271"/>
      <c r="AL138" s="271"/>
      <c r="AM138" s="271"/>
      <c r="AN138" s="271"/>
      <c r="AO138" s="271"/>
      <c r="AP138" s="271"/>
      <c r="AQ138" s="271"/>
      <c r="AR138" s="271"/>
      <c r="AS138" s="271"/>
      <c r="AT138" s="271"/>
      <c r="AU138" s="272"/>
      <c r="AX138" s="569"/>
      <c r="AY138" s="569"/>
      <c r="AZ138" s="588"/>
      <c r="BA138" s="590"/>
      <c r="BB138" s="590"/>
      <c r="BC138" s="590"/>
      <c r="BD138" s="588"/>
      <c r="BE138" s="583"/>
      <c r="BF138" s="584"/>
      <c r="BG138" s="259"/>
      <c r="BH138" s="259"/>
      <c r="BI138" s="259"/>
      <c r="BJ138" s="259"/>
      <c r="BK138" s="259"/>
      <c r="BL138" s="259"/>
      <c r="BM138" s="259"/>
      <c r="BN138" s="259"/>
      <c r="BO138" s="259"/>
      <c r="BP138" s="259"/>
      <c r="BQ138" s="259"/>
      <c r="BR138" s="259"/>
      <c r="BS138" s="569"/>
      <c r="BT138" s="569"/>
      <c r="BU138" s="569"/>
      <c r="BV138" s="333" t="s">
        <v>172</v>
      </c>
      <c r="BW138" s="581"/>
      <c r="BX138" s="581"/>
      <c r="BY138" s="331" t="str">
        <f>IF(AND(COUNT(BY129)+COUNTA(E159)=2,X159&lt;&gt;""),ROUND(BY129-SUMIF(BV140:BV166,BV138,BY140:BY166),#REF!),"")</f>
        <v/>
      </c>
      <c r="BZ138" s="331" t="str">
        <f>IF(AND(COUNT(BZ129)+COUNTA(E159)=2,Y159&lt;&gt;""),ROUND(BZ129-SUMIF(BV140:BV166,BV138,BZ140:BZ166),#REF!),"")</f>
        <v/>
      </c>
      <c r="CA138" s="331" t="str">
        <f>IF(AND(COUNT(CA129)+COUNTA(E159)=2,Z159&lt;&gt;""),ROUND(CA129-SUMIF(BV140:BV166,BV138,CA140:CA166),#REF!),"")</f>
        <v/>
      </c>
      <c r="CB138" s="331" t="str">
        <f>IF(AND(COUNT(CB129)+COUNTA(E159)=2,AA159&lt;&gt;""),ROUND(CB129-SUMIF(BV140:BV166,BV138,CB140:CB166),#REF!),"")</f>
        <v/>
      </c>
      <c r="CC138" s="331" t="str">
        <f>IF(AND(COUNT(CC129)+COUNTA(E159)=2,AB159&lt;&gt;""),ROUND(CC129-SUMIF(BV140:BV166,BV138,CC140:CC166),#REF!),"")</f>
        <v/>
      </c>
      <c r="CD138" s="331" t="str">
        <f>IF(AND(COUNT(CD129)+COUNTA(E159)=2,AC159&lt;&gt;""),ROUND(CD129-SUMIF(BV140:BV166,BV138,CD140:CD166),#REF!),"")</f>
        <v/>
      </c>
      <c r="CE138" s="331" t="str">
        <f>IF(AND(COUNT(CE129)+COUNTA(E159)=2,AD159&lt;&gt;""),ROUND(CE129-SUMIF(BV140:BV166,BV138,CE140:CE166),#REF!),"")</f>
        <v/>
      </c>
      <c r="CF138" s="331" t="str">
        <f>IF(AND(COUNT(CF129)+COUNTA(E159)=2,AE159&lt;&gt;""),ROUND(CF129-SUMIF(BV140:BV166,BV138,CF140:CF166),#REF!),"")</f>
        <v/>
      </c>
      <c r="CG138" s="331" t="str">
        <f>IF(AND(COUNT(CG129)+COUNTA(E159)=2,AF159&lt;&gt;""),ROUND(CG129-SUMIF(BV140:BV166,BV138,CG140:CG166),#REF!),"")</f>
        <v/>
      </c>
      <c r="CH138" s="564" t="str">
        <f>IF(CH137="","",CH137)</f>
        <v>バイオマス</v>
      </c>
      <c r="CI138" s="564"/>
      <c r="CJ138" s="564"/>
      <c r="CK138" s="564"/>
      <c r="CL138" s="564"/>
      <c r="CM138" s="564"/>
      <c r="CN138" s="564"/>
      <c r="CO138" s="564"/>
      <c r="CP138" s="564"/>
      <c r="CQ138" s="564"/>
    </row>
    <row r="139" spans="3:95" s="243" customFormat="1" ht="13.5" customHeight="1">
      <c r="C139" s="604" t="e">
        <f>DATE(#REF!+3,1,1)</f>
        <v>#REF!</v>
      </c>
      <c r="D139" s="605"/>
      <c r="E139" s="613" t="s">
        <v>198</v>
      </c>
      <c r="F139" s="614"/>
      <c r="G139" s="615"/>
      <c r="H139" s="256"/>
      <c r="I139" s="256"/>
      <c r="J139" s="256"/>
      <c r="K139" s="256"/>
      <c r="L139" s="256"/>
      <c r="M139" s="256"/>
      <c r="N139" s="256"/>
      <c r="O139" s="256"/>
      <c r="P139" s="256"/>
      <c r="Q139" s="256"/>
      <c r="R139" s="256"/>
      <c r="S139" s="256"/>
      <c r="T139" s="255"/>
      <c r="U139" s="621"/>
      <c r="V139" s="622"/>
      <c r="W139" s="622"/>
      <c r="X139" s="622"/>
      <c r="Y139" s="622"/>
      <c r="Z139" s="623"/>
      <c r="AA139" s="257"/>
      <c r="AB139" s="257"/>
      <c r="AC139" s="257"/>
      <c r="AD139" s="299"/>
      <c r="AE139" s="299"/>
      <c r="AF139" s="268"/>
      <c r="AG139" s="268"/>
      <c r="AH139" s="268"/>
      <c r="AI139" s="257"/>
      <c r="AJ139" s="257"/>
      <c r="AK139" s="257"/>
      <c r="AL139" s="257"/>
      <c r="AM139" s="257"/>
      <c r="AN139" s="257"/>
      <c r="AO139" s="257"/>
      <c r="AP139" s="257"/>
      <c r="AQ139" s="257"/>
      <c r="AR139" s="257"/>
      <c r="AS139" s="257"/>
      <c r="AT139" s="257"/>
      <c r="AU139" s="257"/>
      <c r="AX139" s="569"/>
      <c r="AY139" s="569"/>
      <c r="AZ139" s="589"/>
      <c r="BA139" s="590"/>
      <c r="BB139" s="590"/>
      <c r="BC139" s="590"/>
      <c r="BD139" s="589"/>
      <c r="BE139" s="585" t="e">
        <f>IF(#REF!="発電事業者","月間送電電力量（GWh）","月間受電電力量（GWh）")</f>
        <v>#REF!</v>
      </c>
      <c r="BF139" s="586"/>
      <c r="BG139" s="297" t="str">
        <f>IF(AND(COUNT(BG130)+COUNTA(E159)=2,L159&lt;&gt;""),ROUND(BG130-SUMIF(BE140:BF166,BE139,BG140:BG166),#REF!),"")</f>
        <v/>
      </c>
      <c r="BH139" s="297" t="str">
        <f>IF(AND(COUNT(BH130)+COUNTA(E159)=2,M159&lt;&gt;""),ROUND(BH130-SUMIF(BE140:BF166,BE139,BH140:BH166),#REF!),"")</f>
        <v/>
      </c>
      <c r="BI139" s="297" t="str">
        <f>IF(AND(COUNT(BI130)+COUNTA(E159)=2,N159&lt;&gt;""),ROUND(BI130-SUMIF(BE140:BF166,BE139,BI140:BI166),#REF!),"")</f>
        <v/>
      </c>
      <c r="BJ139" s="297" t="str">
        <f>IF(AND(COUNT(BJ130)+COUNTA(E159)=2,O159&lt;&gt;""),ROUND(BJ130-SUMIF(BE140:BF166,BE139,BJ140:BJ166),#REF!),"")</f>
        <v/>
      </c>
      <c r="BK139" s="297" t="str">
        <f>IF(AND(COUNT(BK130)+COUNTA(E159)=2,P159&lt;&gt;""),ROUND(BK130-SUMIF(BE140:BF166,BE139,BK140:BK166),#REF!),"")</f>
        <v/>
      </c>
      <c r="BL139" s="297" t="str">
        <f>IF(AND(COUNT(BL130)+COUNTA(E159)=2,Q159&lt;&gt;""),ROUND(BL130-SUMIF(BE140:BF166,BE139,BL140:BL166),#REF!),"")</f>
        <v/>
      </c>
      <c r="BM139" s="297" t="str">
        <f>IF(AND(COUNT(BM130)+COUNTA(E159)=2,R159&lt;&gt;""),ROUND(BM130-SUMIF(BE140:BF166,BE139,BM140:BM166),#REF!),"")</f>
        <v/>
      </c>
      <c r="BN139" s="297" t="str">
        <f>IF(AND(COUNT(BN130)+COUNTA(E159)=2,S159&lt;&gt;""),ROUND(BN130-SUMIF(BE140:BF166,BE139,BN140:BN166),#REF!),"")</f>
        <v/>
      </c>
      <c r="BO139" s="297" t="str">
        <f>IF(AND(COUNT(BO130)+COUNTA(E159)=2,T159&lt;&gt;""),ROUND(BO130-SUMIF(BE140:BF166,BE139,BO140:BO166),#REF!),"")</f>
        <v/>
      </c>
      <c r="BP139" s="297" t="str">
        <f>IF(AND(COUNT(BP130)+COUNTA(E159)=2,U159&lt;&gt;""),ROUND(BP130-SUMIF(BE140:BF166,BE139,BP140:BP166),#REF!),"")</f>
        <v/>
      </c>
      <c r="BQ139" s="297" t="str">
        <f>IF(AND(COUNT(BQ130)+COUNTA(E159)=2,V159&lt;&gt;""),ROUND(BQ130-SUMIF(BE140:BF166,BE139,BQ140:BQ166),#REF!),"")</f>
        <v/>
      </c>
      <c r="BR139" s="297" t="str">
        <f>IF(AND(COUNT(BR130)+COUNTA(E159)=2,W159&lt;&gt;""),ROUND(BR130-SUMIF(BE140:BF166,BE139,BR140:BR166),#REF!),"")</f>
        <v/>
      </c>
      <c r="BS139" s="569" t="e">
        <f>IF(#REF!="発電事業者","年間送電電力量（GWh）","年間受電電力量（GWh）")</f>
        <v>#REF!</v>
      </c>
      <c r="BT139" s="569"/>
      <c r="BU139" s="569"/>
      <c r="BV139" s="333" t="s">
        <v>25</v>
      </c>
      <c r="BW139" s="582"/>
      <c r="BX139" s="582"/>
      <c r="BY139" s="331" t="str">
        <f>IF(AND(COUNT(BY130)+COUNTA(E159)=2,X159&lt;&gt;""),ROUND(BY130-SUMIF(BV140:BV166,BV139,BY140:BY166),#REF!),"")</f>
        <v/>
      </c>
      <c r="BZ139" s="331" t="str">
        <f>IF(AND(COUNT(BZ130)+COUNTA(E159)=2,Y159&lt;&gt;""),ROUND(BZ130-SUMIF(BV140:BV166,BV139,BZ140:BZ166),#REF!),"")</f>
        <v/>
      </c>
      <c r="CA139" s="331" t="str">
        <f>IF(AND(COUNT(CA130)+COUNTA(E159)=2,Z159&lt;&gt;""),ROUND(CA130-SUMIF(BV140:BV166,BV139,CA140:CA166),#REF!),"")</f>
        <v/>
      </c>
      <c r="CB139" s="331" t="str">
        <f>IF(AND(COUNT(CB130)+COUNTA(E159)=2,AA159&lt;&gt;""),ROUND(CB130-SUMIF(BV140:BV166,BV139,CB140:CB166),#REF!),"")</f>
        <v/>
      </c>
      <c r="CC139" s="331" t="str">
        <f>IF(AND(COUNT(CC130)+COUNTA(E159)=2,AB159&lt;&gt;""),ROUND(CC130-SUMIF(BV140:BV166,BV139,CC140:CC166),#REF!),"")</f>
        <v/>
      </c>
      <c r="CD139" s="331" t="str">
        <f>IF(AND(COUNT(CD130)+COUNTA(E159)=2,AC159&lt;&gt;""),ROUND(CD130-SUMIF(BV140:BV166,BV139,CD140:CD166),#REF!),"")</f>
        <v/>
      </c>
      <c r="CE139" s="331" t="str">
        <f>IF(AND(COUNT(CE130)+COUNTA(E159)=2,AD159&lt;&gt;""),ROUND(CE130-SUMIF(BV140:BV166,BV139,CE140:CE166),#REF!),"")</f>
        <v/>
      </c>
      <c r="CF139" s="331" t="str">
        <f>IF(AND(COUNT(CF130)+COUNTA(E159)=2,AE159&lt;&gt;""),ROUND(CF130-SUMIF(BV140:BV166,BV139,CF140:CF166),#REF!),"")</f>
        <v/>
      </c>
      <c r="CG139" s="331" t="str">
        <f>IF(AND(COUNT(CG130)+COUNTA(E159)=2,AF159&lt;&gt;""),ROUND(CG130-SUMIF(BV140:BV166,BV139,CG140:CG166),#REF!),"")</f>
        <v/>
      </c>
      <c r="CH139" s="565" t="str">
        <f>IF(COUNTA(AG159)=0,"",AG159)</f>
        <v/>
      </c>
      <c r="CI139" s="565"/>
      <c r="CJ139" s="565"/>
      <c r="CK139" s="565"/>
      <c r="CL139" s="565"/>
      <c r="CM139" s="565"/>
      <c r="CN139" s="565"/>
      <c r="CO139" s="565"/>
      <c r="CP139" s="565"/>
      <c r="CQ139" s="565"/>
    </row>
    <row r="140" spans="3:95" s="243" customFormat="1" ht="13.5" customHeight="1">
      <c r="C140" s="606"/>
      <c r="D140" s="607"/>
      <c r="E140" s="608" t="s">
        <v>212</v>
      </c>
      <c r="F140" s="609"/>
      <c r="G140" s="610"/>
      <c r="H140" s="261"/>
      <c r="I140" s="261"/>
      <c r="J140" s="261"/>
      <c r="K140" s="261"/>
      <c r="L140" s="261"/>
      <c r="M140" s="261"/>
      <c r="N140" s="261"/>
      <c r="O140" s="261"/>
      <c r="P140" s="261"/>
      <c r="Q140" s="261"/>
      <c r="R140" s="261"/>
      <c r="S140" s="261"/>
      <c r="T140" s="262" t="str">
        <f>IF(COUNT(H140:S140)=0,"",SUMPRODUCT(ROUND(H140:S140,1)))</f>
        <v/>
      </c>
      <c r="U140" s="624"/>
      <c r="V140" s="625"/>
      <c r="W140" s="625"/>
      <c r="X140" s="625"/>
      <c r="Y140" s="625"/>
      <c r="Z140" s="626"/>
      <c r="AA140" s="257"/>
      <c r="AB140" s="257"/>
      <c r="AC140" s="257"/>
      <c r="AD140" s="299"/>
      <c r="AE140" s="299"/>
      <c r="AF140" s="268"/>
      <c r="AG140" s="268"/>
      <c r="AH140" s="268"/>
      <c r="AI140" s="271"/>
      <c r="AJ140" s="271"/>
      <c r="AK140" s="271"/>
      <c r="AL140" s="271"/>
      <c r="AM140" s="271"/>
      <c r="AN140" s="271"/>
      <c r="AO140" s="271"/>
      <c r="AP140" s="271"/>
      <c r="AQ140" s="271"/>
      <c r="AR140" s="271"/>
      <c r="AS140" s="271"/>
      <c r="AT140" s="271"/>
      <c r="AU140" s="272"/>
      <c r="AX140" s="569" t="str">
        <f>IF(C160="","",C160)</f>
        <v/>
      </c>
      <c r="AY140" s="569"/>
      <c r="AZ140" s="587" t="str">
        <f>IF(E160="","",E160)</f>
        <v/>
      </c>
      <c r="BA140" s="590" t="str">
        <f ca="1">IF(F160="","",F160)</f>
        <v/>
      </c>
      <c r="BB140" s="590"/>
      <c r="BC140" s="590"/>
      <c r="BD140" s="587" t="str">
        <f>IF(I160="","",I160)</f>
        <v/>
      </c>
      <c r="BE140" s="578" t="e">
        <f>IF(#REF!="発電事業者","送電電力（MW）","受電電力（MW）")</f>
        <v>#REF!</v>
      </c>
      <c r="BF140" s="579"/>
      <c r="BG140" s="331" t="str">
        <f>IF(COUNT(BG128,L160)=2,ROUND(BG128*L160/SUM(L159:L168),#REF!),"")</f>
        <v/>
      </c>
      <c r="BH140" s="331" t="str">
        <f>IF(COUNT(BH128,M160)=2,ROUND(BH128*M160/SUM(M159:M168),#REF!),"")</f>
        <v/>
      </c>
      <c r="BI140" s="331" t="str">
        <f>IF(COUNT(BI128,N160)=2,ROUND(BI128*N160/SUM(N159:N168),#REF!),"")</f>
        <v/>
      </c>
      <c r="BJ140" s="331" t="str">
        <f>IF(COUNT(BJ128,O160)=2,ROUND(BJ128*O160/SUM(O159:O168),#REF!),"")</f>
        <v/>
      </c>
      <c r="BK140" s="331" t="str">
        <f>IF(COUNT(BK128,P160)=2,ROUND(BK128*P160/SUM(P159:P168),#REF!),"")</f>
        <v/>
      </c>
      <c r="BL140" s="331" t="str">
        <f>IF(COUNT(BL128,Q160)=2,ROUND(BL128*Q160/SUM(Q159:Q168),#REF!),"")</f>
        <v/>
      </c>
      <c r="BM140" s="331" t="str">
        <f>IF(COUNT(BM128,R160)=2,ROUND(BM128*R160/SUM(R159:R168),#REF!),"")</f>
        <v/>
      </c>
      <c r="BN140" s="331" t="str">
        <f>IF(COUNT(BN128,S160)=2,ROUND(BN128*S160/SUM(S159:S168),#REF!),"")</f>
        <v/>
      </c>
      <c r="BO140" s="331" t="str">
        <f>IF(COUNT(BO128,T160)=2,ROUND(BO128*T160/SUM(T159:T168),#REF!),"")</f>
        <v/>
      </c>
      <c r="BP140" s="331" t="str">
        <f>IF(COUNT(BP128,U160)=2,ROUND(BP128*U160/SUM(U159:U168),#REF!),"")</f>
        <v/>
      </c>
      <c r="BQ140" s="331" t="str">
        <f>IF(COUNT(BQ128,V160)=2,ROUND(BQ128*V160/SUM(V159:V168),#REF!),"")</f>
        <v/>
      </c>
      <c r="BR140" s="331" t="str">
        <f>IF(COUNT(BR128,W160)=2,ROUND(BR128*W160/SUM(W159:W168),#REF!),"")</f>
        <v/>
      </c>
      <c r="BS140" s="569" t="e">
        <f>IF(#REF!="発電事業者","送電電力（MW）","受電電力（MW）")</f>
        <v>#REF!</v>
      </c>
      <c r="BT140" s="569"/>
      <c r="BU140" s="569"/>
      <c r="BV140" s="333" t="s">
        <v>171</v>
      </c>
      <c r="BW140" s="580"/>
      <c r="BX140" s="580"/>
      <c r="BY140" s="331" t="str">
        <f>IF(COUNT(BY128,X160)=2,ROUND(BY128*X160/SUM(X159:X168),#REF!),"")</f>
        <v/>
      </c>
      <c r="BZ140" s="331" t="str">
        <f>IF(COUNT(BZ128,Y160)=2,ROUND(BZ128*Y160/SUM(Y159:Y168),#REF!),"")</f>
        <v/>
      </c>
      <c r="CA140" s="331" t="str">
        <f>IF(COUNT(CA128,Z160)=2,ROUND(CA128*Z160/SUM(Z159:Z168),#REF!),"")</f>
        <v/>
      </c>
      <c r="CB140" s="331" t="str">
        <f>IF(COUNT(CB128,AA160)=2,ROUND(CB128*AA160/SUM(AA159:AA168),#REF!),"")</f>
        <v/>
      </c>
      <c r="CC140" s="331" t="str">
        <f>IF(COUNT(CC128,AB160)=2,ROUND(CC128*AB160/SUM(AB159:AB168),#REF!),"")</f>
        <v/>
      </c>
      <c r="CD140" s="331" t="str">
        <f>IF(COUNT(CD128,AC160)=2,ROUND(CD128*AC160/SUM(AC159:AC168),#REF!),"")</f>
        <v/>
      </c>
      <c r="CE140" s="331" t="str">
        <f>IF(COUNT(CE128,AD160)=2,ROUND(CE128*AD160/SUM(AD159:AD168),#REF!),"")</f>
        <v/>
      </c>
      <c r="CF140" s="331" t="str">
        <f>IF(COUNT(CF128,AE160)=2,ROUND(CF128*AE160/SUM(AE159:AE168),#REF!),"")</f>
        <v/>
      </c>
      <c r="CG140" s="331" t="str">
        <f>IF(COUNT(CG128,AF160)=2,ROUND(CG128*AF160/SUM(AF159:AF168),#REF!),"")</f>
        <v/>
      </c>
      <c r="CH140" s="563" t="s">
        <v>119</v>
      </c>
      <c r="CI140" s="563"/>
      <c r="CJ140" s="563"/>
      <c r="CK140" s="563"/>
      <c r="CL140" s="563"/>
      <c r="CM140" s="563"/>
      <c r="CN140" s="563"/>
      <c r="CO140" s="563"/>
      <c r="CP140" s="563"/>
      <c r="CQ140" s="563"/>
    </row>
    <row r="141" spans="3:95" s="243" customFormat="1" ht="13.5" customHeight="1">
      <c r="C141" s="604" t="e">
        <f>DATE(#REF!+4,1,1)</f>
        <v>#REF!</v>
      </c>
      <c r="D141" s="605"/>
      <c r="E141" s="613" t="s">
        <v>198</v>
      </c>
      <c r="F141" s="614"/>
      <c r="G141" s="615"/>
      <c r="H141" s="256"/>
      <c r="I141" s="256"/>
      <c r="J141" s="256"/>
      <c r="K141" s="256"/>
      <c r="L141" s="256"/>
      <c r="M141" s="256"/>
      <c r="N141" s="256"/>
      <c r="O141" s="256"/>
      <c r="P141" s="256"/>
      <c r="Q141" s="256"/>
      <c r="R141" s="256"/>
      <c r="S141" s="256"/>
      <c r="T141" s="255"/>
      <c r="U141" s="613" t="s">
        <v>210</v>
      </c>
      <c r="V141" s="614"/>
      <c r="W141" s="614"/>
      <c r="X141" s="615"/>
      <c r="Y141" s="666"/>
      <c r="Z141" s="667"/>
      <c r="AA141" s="257"/>
      <c r="AB141" s="257"/>
      <c r="AC141" s="257"/>
      <c r="AD141" s="299"/>
      <c r="AE141" s="299"/>
      <c r="AF141" s="268"/>
      <c r="AG141" s="268"/>
      <c r="AH141" s="268"/>
      <c r="AI141" s="257"/>
      <c r="AJ141" s="257"/>
      <c r="AK141" s="257"/>
      <c r="AL141" s="257"/>
      <c r="AM141" s="257"/>
      <c r="AN141" s="257"/>
      <c r="AO141" s="257"/>
      <c r="AP141" s="257"/>
      <c r="AQ141" s="257"/>
      <c r="AR141" s="257"/>
      <c r="AS141" s="257"/>
      <c r="AT141" s="257"/>
      <c r="AU141" s="257"/>
      <c r="AX141" s="569"/>
      <c r="AY141" s="569"/>
      <c r="AZ141" s="588"/>
      <c r="BA141" s="590"/>
      <c r="BB141" s="590"/>
      <c r="BC141" s="590"/>
      <c r="BD141" s="588"/>
      <c r="BE141" s="583"/>
      <c r="BF141" s="584"/>
      <c r="BG141" s="259"/>
      <c r="BH141" s="259"/>
      <c r="BI141" s="259"/>
      <c r="BJ141" s="259"/>
      <c r="BK141" s="259"/>
      <c r="BL141" s="259"/>
      <c r="BM141" s="259"/>
      <c r="BN141" s="259"/>
      <c r="BO141" s="259"/>
      <c r="BP141" s="259"/>
      <c r="BQ141" s="259"/>
      <c r="BR141" s="259"/>
      <c r="BS141" s="569"/>
      <c r="BT141" s="569"/>
      <c r="BU141" s="569"/>
      <c r="BV141" s="333" t="s">
        <v>172</v>
      </c>
      <c r="BW141" s="581"/>
      <c r="BX141" s="581"/>
      <c r="BY141" s="331" t="str">
        <f>IF(COUNT(BY129,X160)=2,ROUND(BY129*X160/SUM(X159:X168),#REF!),"")</f>
        <v/>
      </c>
      <c r="BZ141" s="331" t="str">
        <f>IF(COUNT(BZ129,Y160)=2,ROUND(BZ129*Y160/SUM(Y159:Y168),#REF!),"")</f>
        <v/>
      </c>
      <c r="CA141" s="331" t="str">
        <f>IF(COUNT(CA129,Z160)=2,ROUND(CA129*Z160/SUM(Z159:Z168),#REF!),"")</f>
        <v/>
      </c>
      <c r="CB141" s="331" t="str">
        <f>IF(COUNT(CB129,AA160)=2,ROUND(CB129*AA160/SUM(AA159:AA168),#REF!),"")</f>
        <v/>
      </c>
      <c r="CC141" s="331" t="str">
        <f>IF(COUNT(CC129,AB160)=2,ROUND(CC129*AB160/SUM(AB159:AB168),#REF!),"")</f>
        <v/>
      </c>
      <c r="CD141" s="331" t="str">
        <f>IF(COUNT(CD129,AC160)=2,ROUND(CD129*AC160/SUM(AC159:AC168),#REF!),"")</f>
        <v/>
      </c>
      <c r="CE141" s="331" t="str">
        <f>IF(COUNT(CE129,AD160)=2,ROUND(CE129*AD160/SUM(AD159:AD168),#REF!),"")</f>
        <v/>
      </c>
      <c r="CF141" s="331" t="str">
        <f>IF(COUNT(CF129,AE160)=2,ROUND(CF129*AE160/SUM(AE159:AE168),#REF!),"")</f>
        <v/>
      </c>
      <c r="CG141" s="331" t="str">
        <f>IF(COUNT(CG129,AF160)=2,ROUND(CG129*AF160/SUM(AF159:AF168),#REF!),"")</f>
        <v/>
      </c>
      <c r="CH141" s="564" t="str">
        <f>IF(CH140="","",CH140)</f>
        <v>バイオマス</v>
      </c>
      <c r="CI141" s="564"/>
      <c r="CJ141" s="564"/>
      <c r="CK141" s="564"/>
      <c r="CL141" s="564"/>
      <c r="CM141" s="564"/>
      <c r="CN141" s="564"/>
      <c r="CO141" s="564"/>
      <c r="CP141" s="564"/>
      <c r="CQ141" s="564"/>
    </row>
    <row r="142" spans="3:95" s="243" customFormat="1" ht="13.5" customHeight="1">
      <c r="C142" s="606"/>
      <c r="D142" s="607"/>
      <c r="E142" s="608" t="s">
        <v>212</v>
      </c>
      <c r="F142" s="609"/>
      <c r="G142" s="610"/>
      <c r="H142" s="261"/>
      <c r="I142" s="261"/>
      <c r="J142" s="261"/>
      <c r="K142" s="261"/>
      <c r="L142" s="261"/>
      <c r="M142" s="261"/>
      <c r="N142" s="261"/>
      <c r="O142" s="261"/>
      <c r="P142" s="261"/>
      <c r="Q142" s="261"/>
      <c r="R142" s="261"/>
      <c r="S142" s="261"/>
      <c r="T142" s="262" t="str">
        <f>IF(COUNT(H142:S142)=0,"",SUMPRODUCT(ROUND(H142:S142,1)))</f>
        <v/>
      </c>
      <c r="U142" s="608" t="s">
        <v>211</v>
      </c>
      <c r="V142" s="609"/>
      <c r="W142" s="609"/>
      <c r="X142" s="610"/>
      <c r="Y142" s="664"/>
      <c r="Z142" s="665"/>
      <c r="AA142" s="257"/>
      <c r="AB142" s="257"/>
      <c r="AC142" s="257"/>
      <c r="AD142" s="299"/>
      <c r="AE142" s="299"/>
      <c r="AF142" s="268"/>
      <c r="AG142" s="268"/>
      <c r="AH142" s="268"/>
      <c r="AI142" s="271"/>
      <c r="AJ142" s="271"/>
      <c r="AK142" s="271"/>
      <c r="AL142" s="271"/>
      <c r="AM142" s="271"/>
      <c r="AN142" s="271"/>
      <c r="AO142" s="271"/>
      <c r="AP142" s="271"/>
      <c r="AQ142" s="271"/>
      <c r="AR142" s="271"/>
      <c r="AS142" s="271"/>
      <c r="AT142" s="271"/>
      <c r="AU142" s="272"/>
      <c r="AX142" s="569"/>
      <c r="AY142" s="569"/>
      <c r="AZ142" s="589"/>
      <c r="BA142" s="590"/>
      <c r="BB142" s="590"/>
      <c r="BC142" s="590"/>
      <c r="BD142" s="589"/>
      <c r="BE142" s="585" t="e">
        <f>IF(#REF!="発電事業者","月間送電電力量（GWh）","月間受電電力量（GWh）")</f>
        <v>#REF!</v>
      </c>
      <c r="BF142" s="586"/>
      <c r="BG142" s="331" t="str">
        <f>IF(COUNT(BG130,L160)=2,ROUND(BG130*L160/SUM(L159:L168),#REF!),"")</f>
        <v/>
      </c>
      <c r="BH142" s="331" t="str">
        <f>IF(COUNT(BH130,M160)=2,ROUND(BH130*M160/SUM(M159:M168),#REF!),"")</f>
        <v/>
      </c>
      <c r="BI142" s="331" t="str">
        <f>IF(COUNT(BI130,N160)=2,ROUND(BI130*N160/SUM(N159:N168),#REF!),"")</f>
        <v/>
      </c>
      <c r="BJ142" s="331" t="str">
        <f>IF(COUNT(BJ130,O160)=2,ROUND(BJ130*O160/SUM(O159:O168),#REF!),"")</f>
        <v/>
      </c>
      <c r="BK142" s="331" t="str">
        <f>IF(COUNT(BK130,P160)=2,ROUND(BK130*P160/SUM(P159:P168),#REF!),"")</f>
        <v/>
      </c>
      <c r="BL142" s="331" t="str">
        <f>IF(COUNT(BL130,Q160)=2,ROUND(BL130*Q160/SUM(Q159:Q168),#REF!),"")</f>
        <v/>
      </c>
      <c r="BM142" s="331" t="str">
        <f>IF(COUNT(BM130,R160)=2,ROUND(BM130*R160/SUM(R159:R168),#REF!),"")</f>
        <v/>
      </c>
      <c r="BN142" s="331" t="str">
        <f>IF(COUNT(BN130,S160)=2,ROUND(BN130*S160/SUM(S159:S168),#REF!),"")</f>
        <v/>
      </c>
      <c r="BO142" s="331" t="str">
        <f>IF(COUNT(BO130,T160)=2,ROUND(BO130*T160/SUM(T159:T168),#REF!),"")</f>
        <v/>
      </c>
      <c r="BP142" s="331" t="str">
        <f>IF(COUNT(BP130,U160)=2,ROUND(BP130*U160/SUM(U159:U168),#REF!),"")</f>
        <v/>
      </c>
      <c r="BQ142" s="331" t="str">
        <f>IF(COUNT(BQ130,V160)=2,ROUND(BQ130*V160/SUM(V159:V168),#REF!),"")</f>
        <v/>
      </c>
      <c r="BR142" s="331" t="str">
        <f>IF(COUNT(BR130,W160)=2,ROUND(BR130*W160/SUM(W159:W168),#REF!),"")</f>
        <v/>
      </c>
      <c r="BS142" s="569" t="e">
        <f>IF(#REF!="発電事業者","年間送電電力量（GWh）","年間受電電力量（GWh）")</f>
        <v>#REF!</v>
      </c>
      <c r="BT142" s="569"/>
      <c r="BU142" s="569"/>
      <c r="BV142" s="333" t="s">
        <v>25</v>
      </c>
      <c r="BW142" s="582"/>
      <c r="BX142" s="582"/>
      <c r="BY142" s="331" t="str">
        <f>IF(COUNT(BY130,X160)=2,ROUND(BY130*X160/SUM(X159:X168),#REF!),"")</f>
        <v/>
      </c>
      <c r="BZ142" s="331" t="str">
        <f>IF(COUNT(BZ130,Y160)=2,ROUND(BZ130*Y160/SUM(Y159:Y168),#REF!),"")</f>
        <v/>
      </c>
      <c r="CA142" s="331" t="str">
        <f>IF(COUNT(CA130,Z160)=2,ROUND(CA130*Z160/SUM(Z159:Z168),#REF!),"")</f>
        <v/>
      </c>
      <c r="CB142" s="331" t="str">
        <f>IF(COUNT(CB130,AA160)=2,ROUND(CB130*AA160/SUM(AA159:AA168),#REF!),"")</f>
        <v/>
      </c>
      <c r="CC142" s="331" t="str">
        <f>IF(COUNT(CC130,AB160)=2,ROUND(CC130*AB160/SUM(AB159:AB168),#REF!),"")</f>
        <v/>
      </c>
      <c r="CD142" s="331" t="str">
        <f>IF(COUNT(CD130,AC160)=2,ROUND(CD130*AC160/SUM(AC159:AC168),#REF!),"")</f>
        <v/>
      </c>
      <c r="CE142" s="331" t="str">
        <f>IF(COUNT(CE130,AD160)=2,ROUND(CE130*AD160/SUM(AD159:AD168),#REF!),"")</f>
        <v/>
      </c>
      <c r="CF142" s="331" t="str">
        <f>IF(COUNT(CF130,AE160)=2,ROUND(CF130*AE160/SUM(AE159:AE168),#REF!),"")</f>
        <v/>
      </c>
      <c r="CG142" s="331" t="str">
        <f>IF(COUNT(CG130,AF160)=2,ROUND(CG130*AF160/SUM(AF159:AF168),#REF!),"")</f>
        <v/>
      </c>
      <c r="CH142" s="565" t="str">
        <f>IF(COUNTA(AG160)=0,"",AG160)</f>
        <v/>
      </c>
      <c r="CI142" s="565"/>
      <c r="CJ142" s="565"/>
      <c r="CK142" s="565"/>
      <c r="CL142" s="565"/>
      <c r="CM142" s="565"/>
      <c r="CN142" s="565"/>
      <c r="CO142" s="565"/>
      <c r="CP142" s="565"/>
      <c r="CQ142" s="565"/>
    </row>
    <row r="143" spans="3:95" s="243" customFormat="1" ht="13.5" customHeight="1">
      <c r="C143" s="604" t="e">
        <f>DATE(#REF!+5,1,1)</f>
        <v>#REF!</v>
      </c>
      <c r="D143" s="605"/>
      <c r="E143" s="613" t="s">
        <v>198</v>
      </c>
      <c r="F143" s="614"/>
      <c r="G143" s="615"/>
      <c r="H143" s="256"/>
      <c r="I143" s="256"/>
      <c r="J143" s="256"/>
      <c r="K143" s="256"/>
      <c r="L143" s="256"/>
      <c r="M143" s="256"/>
      <c r="N143" s="256"/>
      <c r="O143" s="256"/>
      <c r="P143" s="256"/>
      <c r="Q143" s="256"/>
      <c r="R143" s="256"/>
      <c r="S143" s="256"/>
      <c r="T143" s="255"/>
      <c r="U143" s="618"/>
      <c r="V143" s="619"/>
      <c r="W143" s="619"/>
      <c r="X143" s="619"/>
      <c r="Y143" s="619"/>
      <c r="Z143" s="620"/>
      <c r="AA143" s="257"/>
      <c r="AB143" s="257"/>
      <c r="AC143" s="257"/>
      <c r="AD143" s="299"/>
      <c r="AE143" s="299"/>
      <c r="AF143" s="268"/>
      <c r="AG143" s="268"/>
      <c r="AH143" s="268"/>
      <c r="AI143" s="257"/>
      <c r="AJ143" s="257"/>
      <c r="AK143" s="257"/>
      <c r="AL143" s="257"/>
      <c r="AM143" s="257"/>
      <c r="AN143" s="257"/>
      <c r="AO143" s="257"/>
      <c r="AP143" s="257"/>
      <c r="AQ143" s="257"/>
      <c r="AR143" s="257"/>
      <c r="AS143" s="257"/>
      <c r="AT143" s="257"/>
      <c r="AU143" s="257"/>
      <c r="AX143" s="569" t="str">
        <f>IF(C161="","",C161)</f>
        <v/>
      </c>
      <c r="AY143" s="569"/>
      <c r="AZ143" s="587" t="str">
        <f>IF(E161="","",E161)</f>
        <v/>
      </c>
      <c r="BA143" s="590" t="str">
        <f ca="1">IF(F161="","",F161)</f>
        <v/>
      </c>
      <c r="BB143" s="590"/>
      <c r="BC143" s="590"/>
      <c r="BD143" s="587" t="str">
        <f>IF(I161="","",I161)</f>
        <v/>
      </c>
      <c r="BE143" s="578" t="e">
        <f>IF(#REF!="発電事業者","送電電力（MW）","受電電力（MW）")</f>
        <v>#REF!</v>
      </c>
      <c r="BF143" s="579"/>
      <c r="BG143" s="331" t="str">
        <f>IF(COUNT(BG128,L161)=2,ROUND(BG128*L161/SUM(L159:L168),#REF!),"")</f>
        <v/>
      </c>
      <c r="BH143" s="331" t="str">
        <f>IF(COUNT(BH128,M161)=2,ROUND(BH128*M161/SUM(M159:M168),#REF!),"")</f>
        <v/>
      </c>
      <c r="BI143" s="331" t="str">
        <f>IF(COUNT(BI128,N161)=2,ROUND(BI128*N161/SUM(N159:N168),#REF!),"")</f>
        <v/>
      </c>
      <c r="BJ143" s="331" t="str">
        <f>IF(COUNT(BJ128,O161)=2,ROUND(BJ128*O161/SUM(O159:O168),#REF!),"")</f>
        <v/>
      </c>
      <c r="BK143" s="331" t="str">
        <f>IF(COUNT(BK128,P161)=2,ROUND(BK128*P161/SUM(P159:P168),#REF!),"")</f>
        <v/>
      </c>
      <c r="BL143" s="331" t="str">
        <f>IF(COUNT(BL128,Q161)=2,ROUND(BL128*Q161/SUM(Q159:Q168),#REF!),"")</f>
        <v/>
      </c>
      <c r="BM143" s="331" t="str">
        <f>IF(COUNT(BM128,R161)=2,ROUND(BM128*R161/SUM(R159:R168),#REF!),"")</f>
        <v/>
      </c>
      <c r="BN143" s="331" t="str">
        <f>IF(COUNT(BN128,S161)=2,ROUND(BN128*S161/SUM(S159:S168),#REF!),"")</f>
        <v/>
      </c>
      <c r="BO143" s="331" t="str">
        <f>IF(COUNT(BO128,T161)=2,ROUND(BO128*T161/SUM(T159:T168),#REF!),"")</f>
        <v/>
      </c>
      <c r="BP143" s="331" t="str">
        <f>IF(COUNT(BP128,U161)=2,ROUND(BP128*U161/SUM(U159:U168),#REF!),"")</f>
        <v/>
      </c>
      <c r="BQ143" s="331" t="str">
        <f>IF(COUNT(BQ128,V161)=2,ROUND(BQ128*V161/SUM(V159:V168),#REF!),"")</f>
        <v/>
      </c>
      <c r="BR143" s="331" t="str">
        <f>IF(COUNT(BR128,W161)=2,ROUND(BR128*W161/SUM(W159:W168),#REF!),"")</f>
        <v/>
      </c>
      <c r="BS143" s="569" t="e">
        <f>IF(#REF!="発電事業者","送電電力（MW）","受電電力（MW）")</f>
        <v>#REF!</v>
      </c>
      <c r="BT143" s="569"/>
      <c r="BU143" s="569"/>
      <c r="BV143" s="333" t="s">
        <v>171</v>
      </c>
      <c r="BW143" s="580"/>
      <c r="BX143" s="580"/>
      <c r="BY143" s="331" t="str">
        <f>IF(COUNT(BY128,X161)=2,ROUND(BY128*X161/SUM(X159:X168),#REF!),"")</f>
        <v/>
      </c>
      <c r="BZ143" s="331" t="str">
        <f>IF(COUNT(BZ128,Y161)=2,ROUND(BZ128*Y161/SUM(Y159:Y168),#REF!),"")</f>
        <v/>
      </c>
      <c r="CA143" s="331" t="str">
        <f>IF(COUNT(CA128,Z161)=2,ROUND(CA128*Z161/SUM(Z159:Z168),#REF!),"")</f>
        <v/>
      </c>
      <c r="CB143" s="331" t="str">
        <f>IF(COUNT(CB128,AA161)=2,ROUND(CB128*AA161/SUM(AA159:AA168),#REF!),"")</f>
        <v/>
      </c>
      <c r="CC143" s="331" t="str">
        <f>IF(COUNT(CC128,AB161)=2,ROUND(CC128*AB161/SUM(AB159:AB168),#REF!),"")</f>
        <v/>
      </c>
      <c r="CD143" s="331" t="str">
        <f>IF(COUNT(CD128,AC161)=2,ROUND(CD128*AC161/SUM(AC159:AC168),#REF!),"")</f>
        <v/>
      </c>
      <c r="CE143" s="331" t="str">
        <f>IF(COUNT(CE128,AD161)=2,ROUND(CE128*AD161/SUM(AD159:AD168),#REF!),"")</f>
        <v/>
      </c>
      <c r="CF143" s="331" t="str">
        <f>IF(COUNT(CF128,AE161)=2,ROUND(CF128*AE161/SUM(AE159:AE168),#REF!),"")</f>
        <v/>
      </c>
      <c r="CG143" s="331" t="str">
        <f>IF(COUNT(CG128,AF161)=2,ROUND(CG128*AF161/SUM(AF159:AF168),#REF!),"")</f>
        <v/>
      </c>
      <c r="CH143" s="563" t="s">
        <v>119</v>
      </c>
      <c r="CI143" s="563"/>
      <c r="CJ143" s="563"/>
      <c r="CK143" s="563"/>
      <c r="CL143" s="563"/>
      <c r="CM143" s="563"/>
      <c r="CN143" s="563"/>
      <c r="CO143" s="563"/>
      <c r="CP143" s="563"/>
      <c r="CQ143" s="563"/>
    </row>
    <row r="144" spans="3:95" s="243" customFormat="1" ht="13.5" customHeight="1">
      <c r="C144" s="606"/>
      <c r="D144" s="607"/>
      <c r="E144" s="608" t="s">
        <v>212</v>
      </c>
      <c r="F144" s="609"/>
      <c r="G144" s="610"/>
      <c r="H144" s="261"/>
      <c r="I144" s="261"/>
      <c r="J144" s="261"/>
      <c r="K144" s="261"/>
      <c r="L144" s="261"/>
      <c r="M144" s="261"/>
      <c r="N144" s="261"/>
      <c r="O144" s="261"/>
      <c r="P144" s="261"/>
      <c r="Q144" s="261"/>
      <c r="R144" s="261"/>
      <c r="S144" s="261"/>
      <c r="T144" s="262" t="str">
        <f>IF(COUNT(H144:S144)=0,"",SUMPRODUCT(ROUND(H144:S144,1)))</f>
        <v/>
      </c>
      <c r="U144" s="621"/>
      <c r="V144" s="622"/>
      <c r="W144" s="622"/>
      <c r="X144" s="622"/>
      <c r="Y144" s="622"/>
      <c r="Z144" s="623"/>
      <c r="AA144" s="257"/>
      <c r="AB144" s="257"/>
      <c r="AC144" s="257"/>
      <c r="AD144" s="299"/>
      <c r="AE144" s="299"/>
      <c r="AF144" s="268"/>
      <c r="AG144" s="268"/>
      <c r="AH144" s="268"/>
      <c r="AI144" s="271"/>
      <c r="AJ144" s="271"/>
      <c r="AK144" s="271"/>
      <c r="AL144" s="271"/>
      <c r="AM144" s="271"/>
      <c r="AN144" s="271"/>
      <c r="AO144" s="271"/>
      <c r="AP144" s="271"/>
      <c r="AQ144" s="271"/>
      <c r="AR144" s="271"/>
      <c r="AS144" s="271"/>
      <c r="AT144" s="271"/>
      <c r="AU144" s="272"/>
      <c r="AX144" s="569"/>
      <c r="AY144" s="569"/>
      <c r="AZ144" s="588"/>
      <c r="BA144" s="590"/>
      <c r="BB144" s="590"/>
      <c r="BC144" s="590"/>
      <c r="BD144" s="588"/>
      <c r="BE144" s="583"/>
      <c r="BF144" s="584"/>
      <c r="BG144" s="259"/>
      <c r="BH144" s="259"/>
      <c r="BI144" s="259"/>
      <c r="BJ144" s="259"/>
      <c r="BK144" s="259"/>
      <c r="BL144" s="259"/>
      <c r="BM144" s="259"/>
      <c r="BN144" s="259"/>
      <c r="BO144" s="259"/>
      <c r="BP144" s="259"/>
      <c r="BQ144" s="259"/>
      <c r="BR144" s="259"/>
      <c r="BS144" s="569"/>
      <c r="BT144" s="569"/>
      <c r="BU144" s="569"/>
      <c r="BV144" s="333" t="s">
        <v>172</v>
      </c>
      <c r="BW144" s="581"/>
      <c r="BX144" s="581"/>
      <c r="BY144" s="331" t="str">
        <f>IF(COUNT(BY129,X161)=2,ROUND(BY129*X161/SUM(X159:X168),#REF!),"")</f>
        <v/>
      </c>
      <c r="BZ144" s="331" t="str">
        <f>IF(COUNT(BZ129,Y161)=2,ROUND(BZ129*Y161/SUM(Y159:Y168),#REF!),"")</f>
        <v/>
      </c>
      <c r="CA144" s="331" t="str">
        <f>IF(COUNT(CA129,Z161)=2,ROUND(CA129*Z161/SUM(Z159:Z168),#REF!),"")</f>
        <v/>
      </c>
      <c r="CB144" s="331" t="str">
        <f>IF(COUNT(CB129,AA161)=2,ROUND(CB129*AA161/SUM(AA159:AA168),#REF!),"")</f>
        <v/>
      </c>
      <c r="CC144" s="331" t="str">
        <f>IF(COUNT(CC129,AB161)=2,ROUND(CC129*AB161/SUM(AB159:AB168),#REF!),"")</f>
        <v/>
      </c>
      <c r="CD144" s="331" t="str">
        <f>IF(COUNT(CD129,AC161)=2,ROUND(CD129*AC161/SUM(AC159:AC168),#REF!),"")</f>
        <v/>
      </c>
      <c r="CE144" s="331" t="str">
        <f>IF(COUNT(CE129,AD161)=2,ROUND(CE129*AD161/SUM(AD159:AD168),#REF!),"")</f>
        <v/>
      </c>
      <c r="CF144" s="331" t="str">
        <f>IF(COUNT(CF129,AE161)=2,ROUND(CF129*AE161/SUM(AE159:AE168),#REF!),"")</f>
        <v/>
      </c>
      <c r="CG144" s="331" t="str">
        <f>IF(COUNT(CG129,AF161)=2,ROUND(CG129*AF161/SUM(AF159:AF168),#REF!),"")</f>
        <v/>
      </c>
      <c r="CH144" s="564" t="str">
        <f>IF(CH143="","",CH143)</f>
        <v>バイオマス</v>
      </c>
      <c r="CI144" s="564"/>
      <c r="CJ144" s="564"/>
      <c r="CK144" s="564"/>
      <c r="CL144" s="564"/>
      <c r="CM144" s="564"/>
      <c r="CN144" s="564"/>
      <c r="CO144" s="564"/>
      <c r="CP144" s="564"/>
      <c r="CQ144" s="564"/>
    </row>
    <row r="145" spans="3:97" s="243" customFormat="1" ht="13.5" customHeight="1">
      <c r="C145" s="604" t="e">
        <f>DATE(#REF!+6,1,1)</f>
        <v>#REF!</v>
      </c>
      <c r="D145" s="605"/>
      <c r="E145" s="613" t="s">
        <v>198</v>
      </c>
      <c r="F145" s="614"/>
      <c r="G145" s="615"/>
      <c r="H145" s="256"/>
      <c r="I145" s="256"/>
      <c r="J145" s="256"/>
      <c r="K145" s="256"/>
      <c r="L145" s="256"/>
      <c r="M145" s="256"/>
      <c r="N145" s="256"/>
      <c r="O145" s="256"/>
      <c r="P145" s="256"/>
      <c r="Q145" s="256"/>
      <c r="R145" s="256"/>
      <c r="S145" s="256"/>
      <c r="T145" s="255"/>
      <c r="U145" s="621"/>
      <c r="V145" s="622"/>
      <c r="W145" s="622"/>
      <c r="X145" s="622"/>
      <c r="Y145" s="622"/>
      <c r="Z145" s="623"/>
      <c r="AA145" s="257"/>
      <c r="AB145" s="257"/>
      <c r="AC145" s="257"/>
      <c r="AD145" s="299"/>
      <c r="AE145" s="299"/>
      <c r="AF145" s="268"/>
      <c r="AG145" s="268"/>
      <c r="AH145" s="268"/>
      <c r="AI145" s="257"/>
      <c r="AJ145" s="257"/>
      <c r="AK145" s="257"/>
      <c r="AL145" s="257"/>
      <c r="AM145" s="257"/>
      <c r="AN145" s="257"/>
      <c r="AO145" s="257"/>
      <c r="AP145" s="257"/>
      <c r="AQ145" s="257"/>
      <c r="AR145" s="257"/>
      <c r="AS145" s="257"/>
      <c r="AT145" s="257"/>
      <c r="AU145" s="257"/>
      <c r="AX145" s="569"/>
      <c r="AY145" s="569"/>
      <c r="AZ145" s="589"/>
      <c r="BA145" s="590"/>
      <c r="BB145" s="590"/>
      <c r="BC145" s="590"/>
      <c r="BD145" s="589"/>
      <c r="BE145" s="585" t="e">
        <f>IF(#REF!="発電事業者","月間送電電力量（GWh）","月間受電電力量（GWh）")</f>
        <v>#REF!</v>
      </c>
      <c r="BF145" s="586"/>
      <c r="BG145" s="331" t="str">
        <f>IF(COUNT(BG130,L161)=2,ROUND(BG130*L161/SUM(L159:L168),#REF!),"")</f>
        <v/>
      </c>
      <c r="BH145" s="331" t="str">
        <f>IF(COUNT(BH130,M161)=2,ROUND(BH130*M161/SUM(M159:M168),#REF!),"")</f>
        <v/>
      </c>
      <c r="BI145" s="331" t="str">
        <f>IF(COUNT(BI130,N161)=2,ROUND(BI130*N161/SUM(N159:N168),#REF!),"")</f>
        <v/>
      </c>
      <c r="BJ145" s="331" t="str">
        <f>IF(COUNT(BJ130,O161)=2,ROUND(BJ130*O161/SUM(O159:O168),#REF!),"")</f>
        <v/>
      </c>
      <c r="BK145" s="331" t="str">
        <f>IF(COUNT(BK130,P161)=2,ROUND(BK130*P161/SUM(P159:P168),#REF!),"")</f>
        <v/>
      </c>
      <c r="BL145" s="331" t="str">
        <f>IF(COUNT(BL130,Q161)=2,ROUND(BL130*Q161/SUM(Q159:Q168),#REF!),"")</f>
        <v/>
      </c>
      <c r="BM145" s="331" t="str">
        <f>IF(COUNT(BM130,R161)=2,ROUND(BM130*R161/SUM(R159:R168),#REF!),"")</f>
        <v/>
      </c>
      <c r="BN145" s="331" t="str">
        <f>IF(COUNT(BN130,S161)=2,ROUND(BN130*S161/SUM(S159:S168),#REF!),"")</f>
        <v/>
      </c>
      <c r="BO145" s="331" t="str">
        <f>IF(COUNT(BO130,T161)=2,ROUND(BO130*T161/SUM(T159:T168),#REF!),"")</f>
        <v/>
      </c>
      <c r="BP145" s="331" t="str">
        <f>IF(COUNT(BP130,U161)=2,ROUND(BP130*U161/SUM(U159:U168),#REF!),"")</f>
        <v/>
      </c>
      <c r="BQ145" s="331" t="str">
        <f>IF(COUNT(BQ130,V161)=2,ROUND(BQ130*V161/SUM(V159:V168),#REF!),"")</f>
        <v/>
      </c>
      <c r="BR145" s="331" t="str">
        <f>IF(COUNT(BR130,W161)=2,ROUND(BR130*W161/SUM(W159:W168),#REF!),"")</f>
        <v/>
      </c>
      <c r="BS145" s="569" t="e">
        <f>IF(#REF!="発電事業者","年間送電電力量（GWh）","年間受電電力量（GWh）")</f>
        <v>#REF!</v>
      </c>
      <c r="BT145" s="569"/>
      <c r="BU145" s="569"/>
      <c r="BV145" s="333" t="s">
        <v>25</v>
      </c>
      <c r="BW145" s="582"/>
      <c r="BX145" s="582"/>
      <c r="BY145" s="331" t="str">
        <f>IF(COUNT(BY130,X161)=2,ROUND(BY130*X161/SUM(X159:X168),#REF!),"")</f>
        <v/>
      </c>
      <c r="BZ145" s="331" t="str">
        <f>IF(COUNT(BZ130,Y161)=2,ROUND(BZ130*Y161/SUM(Y159:Y168),#REF!),"")</f>
        <v/>
      </c>
      <c r="CA145" s="331" t="str">
        <f>IF(COUNT(CA130,Z161)=2,ROUND(CA130*Z161/SUM(Z159:Z168),#REF!),"")</f>
        <v/>
      </c>
      <c r="CB145" s="331" t="str">
        <f>IF(COUNT(CB130,AA161)=2,ROUND(CB130*AA161/SUM(AA159:AA168),#REF!),"")</f>
        <v/>
      </c>
      <c r="CC145" s="331" t="str">
        <f>IF(COUNT(CC130,AB161)=2,ROUND(CC130*AB161/SUM(AB159:AB168),#REF!),"")</f>
        <v/>
      </c>
      <c r="CD145" s="331" t="str">
        <f>IF(COUNT(CD130,AC161)=2,ROUND(CD130*AC161/SUM(AC159:AC168),#REF!),"")</f>
        <v/>
      </c>
      <c r="CE145" s="331" t="str">
        <f>IF(COUNT(CE130,AD161)=2,ROUND(CE130*AD161/SUM(AD159:AD168),#REF!),"")</f>
        <v/>
      </c>
      <c r="CF145" s="331" t="str">
        <f>IF(COUNT(CF130,AE161)=2,ROUND(CF130*AE161/SUM(AE159:AE168),#REF!),"")</f>
        <v/>
      </c>
      <c r="CG145" s="331" t="str">
        <f>IF(COUNT(CG130,AF161)=2,ROUND(CG130*AF161/SUM(AF159:AF168),#REF!),"")</f>
        <v/>
      </c>
      <c r="CH145" s="565" t="str">
        <f>IF(COUNTA(AG161)=0,"",AG161)</f>
        <v/>
      </c>
      <c r="CI145" s="565"/>
      <c r="CJ145" s="565"/>
      <c r="CK145" s="565"/>
      <c r="CL145" s="565"/>
      <c r="CM145" s="565"/>
      <c r="CN145" s="565"/>
      <c r="CO145" s="565"/>
      <c r="CP145" s="565"/>
      <c r="CQ145" s="565"/>
    </row>
    <row r="146" spans="3:97" s="243" customFormat="1" ht="13.5" customHeight="1">
      <c r="C146" s="606"/>
      <c r="D146" s="607"/>
      <c r="E146" s="608" t="s">
        <v>212</v>
      </c>
      <c r="F146" s="609"/>
      <c r="G146" s="610"/>
      <c r="H146" s="261"/>
      <c r="I146" s="261"/>
      <c r="J146" s="261"/>
      <c r="K146" s="261"/>
      <c r="L146" s="261"/>
      <c r="M146" s="261"/>
      <c r="N146" s="261"/>
      <c r="O146" s="261"/>
      <c r="P146" s="261"/>
      <c r="Q146" s="261"/>
      <c r="R146" s="261"/>
      <c r="S146" s="261"/>
      <c r="T146" s="262" t="str">
        <f>IF(COUNT(H146:S146)=0,"",SUMPRODUCT(ROUND(H146:S146,1)))</f>
        <v/>
      </c>
      <c r="U146" s="621"/>
      <c r="V146" s="622"/>
      <c r="W146" s="622"/>
      <c r="X146" s="622"/>
      <c r="Y146" s="622"/>
      <c r="Z146" s="623"/>
      <c r="AA146" s="257"/>
      <c r="AB146" s="257"/>
      <c r="AC146" s="257"/>
      <c r="AD146" s="299"/>
      <c r="AE146" s="299"/>
      <c r="AF146" s="268"/>
      <c r="AG146" s="268"/>
      <c r="AH146" s="268"/>
      <c r="AI146" s="271"/>
      <c r="AJ146" s="271"/>
      <c r="AK146" s="271"/>
      <c r="AL146" s="271"/>
      <c r="AM146" s="271"/>
      <c r="AN146" s="271"/>
      <c r="AO146" s="271"/>
      <c r="AP146" s="271"/>
      <c r="AQ146" s="271"/>
      <c r="AR146" s="271"/>
      <c r="AS146" s="271"/>
      <c r="AT146" s="271"/>
      <c r="AU146" s="272"/>
      <c r="AX146" s="569" t="str">
        <f>IF(C162="","",C162)</f>
        <v/>
      </c>
      <c r="AY146" s="569"/>
      <c r="AZ146" s="587" t="str">
        <f>IF(E162="","",E162)</f>
        <v/>
      </c>
      <c r="BA146" s="590" t="str">
        <f ca="1">IF(F162="","",F162)</f>
        <v/>
      </c>
      <c r="BB146" s="590"/>
      <c r="BC146" s="590"/>
      <c r="BD146" s="587" t="str">
        <f>IF(I162="","",I162)</f>
        <v/>
      </c>
      <c r="BE146" s="578" t="e">
        <f>IF(#REF!="発電事業者","送電電力（MW）","受電電力（MW）")</f>
        <v>#REF!</v>
      </c>
      <c r="BF146" s="579"/>
      <c r="BG146" s="331" t="str">
        <f>IF(COUNT(BG128,L162)=2,ROUND(BG128*L162/SUM(L159:L168),#REF!),"")</f>
        <v/>
      </c>
      <c r="BH146" s="331" t="str">
        <f>IF(COUNT(BH128,M162)=2,ROUND(BH128*M162/SUM(M159:M168),#REF!),"")</f>
        <v/>
      </c>
      <c r="BI146" s="331" t="str">
        <f>IF(COUNT(BI128,N162)=2,ROUND(BI128*N162/SUM(N159:N168),#REF!),"")</f>
        <v/>
      </c>
      <c r="BJ146" s="331" t="str">
        <f>IF(COUNT(BJ128,O162)=2,ROUND(BJ128*O162/SUM(O159:O168),#REF!),"")</f>
        <v/>
      </c>
      <c r="BK146" s="331" t="str">
        <f>IF(COUNT(BK128,P162)=2,ROUND(BK128*P162/SUM(P159:P168),#REF!),"")</f>
        <v/>
      </c>
      <c r="BL146" s="331" t="str">
        <f>IF(COUNT(BL128,Q162)=2,ROUND(BL128*Q162/SUM(Q159:Q168),#REF!),"")</f>
        <v/>
      </c>
      <c r="BM146" s="331" t="str">
        <f>IF(COUNT(BM128,R162)=2,ROUND(BM128*R162/SUM(R159:R168),#REF!),"")</f>
        <v/>
      </c>
      <c r="BN146" s="331" t="str">
        <f>IF(COUNT(BN128,S162)=2,ROUND(BN128*S162/SUM(S159:S168),#REF!),"")</f>
        <v/>
      </c>
      <c r="BO146" s="331" t="str">
        <f>IF(COUNT(BO128,T162)=2,ROUND(BO128*T162/SUM(T159:T168),#REF!),"")</f>
        <v/>
      </c>
      <c r="BP146" s="331" t="str">
        <f>IF(COUNT(BP128,U162)=2,ROUND(BP128*U162/SUM(U159:U168),#REF!),"")</f>
        <v/>
      </c>
      <c r="BQ146" s="331" t="str">
        <f>IF(COUNT(BQ128,V162)=2,ROUND(BQ128*V162/SUM(V159:V168),#REF!),"")</f>
        <v/>
      </c>
      <c r="BR146" s="331" t="str">
        <f>IF(COUNT(BR128,W162)=2,ROUND(BR128*W162/SUM(W159:W168),#REF!),"")</f>
        <v/>
      </c>
      <c r="BS146" s="569" t="e">
        <f>IF(#REF!="発電事業者","送電電力（MW）","受電電力（MW）")</f>
        <v>#REF!</v>
      </c>
      <c r="BT146" s="569"/>
      <c r="BU146" s="569"/>
      <c r="BV146" s="333" t="s">
        <v>171</v>
      </c>
      <c r="BW146" s="580"/>
      <c r="BX146" s="580"/>
      <c r="BY146" s="331" t="str">
        <f>IF(COUNT(BY128,X162)=2,ROUND(BY128*X162/SUM(X159:X168),#REF!),"")</f>
        <v/>
      </c>
      <c r="BZ146" s="331" t="str">
        <f>IF(COUNT(BZ128,Y162)=2,ROUND(BZ128*Y162/SUM(Y159:Y168),#REF!),"")</f>
        <v/>
      </c>
      <c r="CA146" s="331" t="str">
        <f>IF(COUNT(CA128,Z162)=2,ROUND(CA128*Z162/SUM(Z159:Z168),#REF!),"")</f>
        <v/>
      </c>
      <c r="CB146" s="331" t="str">
        <f>IF(COUNT(CB128,AA162)=2,ROUND(CB128*AA162/SUM(AA159:AA168),#REF!),"")</f>
        <v/>
      </c>
      <c r="CC146" s="331" t="str">
        <f>IF(COUNT(CC128,AB162)=2,ROUND(CC128*AB162/SUM(AB159:AB168),#REF!),"")</f>
        <v/>
      </c>
      <c r="CD146" s="331" t="str">
        <f>IF(COUNT(CD128,AC162)=2,ROUND(CD128*AC162/SUM(AC159:AC168),#REF!),"")</f>
        <v/>
      </c>
      <c r="CE146" s="331" t="str">
        <f>IF(COUNT(CE128,AD162)=2,ROUND(CE128*AD162/SUM(AD159:AD168),#REF!),"")</f>
        <v/>
      </c>
      <c r="CF146" s="331" t="str">
        <f>IF(COUNT(CF128,AE162)=2,ROUND(CF128*AE162/SUM(AE159:AE168),#REF!),"")</f>
        <v/>
      </c>
      <c r="CG146" s="331" t="str">
        <f>IF(COUNT(CG128,AF162)=2,ROUND(CG128*AF162/SUM(AF159:AF168),#REF!),"")</f>
        <v/>
      </c>
      <c r="CH146" s="563" t="s">
        <v>119</v>
      </c>
      <c r="CI146" s="563"/>
      <c r="CJ146" s="563"/>
      <c r="CK146" s="563"/>
      <c r="CL146" s="563"/>
      <c r="CM146" s="563"/>
      <c r="CN146" s="563"/>
      <c r="CO146" s="563"/>
      <c r="CP146" s="563"/>
      <c r="CQ146" s="563"/>
    </row>
    <row r="147" spans="3:97" s="243" customFormat="1" ht="13.5" customHeight="1">
      <c r="C147" s="604" t="e">
        <f>DATE(#REF!+7,1,1)</f>
        <v>#REF!</v>
      </c>
      <c r="D147" s="605"/>
      <c r="E147" s="613" t="s">
        <v>198</v>
      </c>
      <c r="F147" s="614"/>
      <c r="G147" s="615"/>
      <c r="H147" s="256"/>
      <c r="I147" s="256"/>
      <c r="J147" s="256"/>
      <c r="K147" s="256"/>
      <c r="L147" s="256"/>
      <c r="M147" s="256"/>
      <c r="N147" s="256"/>
      <c r="O147" s="256"/>
      <c r="P147" s="256"/>
      <c r="Q147" s="256"/>
      <c r="R147" s="256"/>
      <c r="S147" s="256"/>
      <c r="T147" s="255"/>
      <c r="U147" s="621"/>
      <c r="V147" s="622"/>
      <c r="W147" s="622"/>
      <c r="X147" s="622"/>
      <c r="Y147" s="622"/>
      <c r="Z147" s="623"/>
      <c r="AA147" s="257"/>
      <c r="AB147" s="257"/>
      <c r="AC147" s="257"/>
      <c r="AD147" s="299"/>
      <c r="AE147" s="299"/>
      <c r="AF147" s="268"/>
      <c r="AG147" s="268"/>
      <c r="AH147" s="268"/>
      <c r="AI147" s="257"/>
      <c r="AJ147" s="257"/>
      <c r="AK147" s="257"/>
      <c r="AL147" s="257"/>
      <c r="AM147" s="257"/>
      <c r="AN147" s="257"/>
      <c r="AO147" s="257"/>
      <c r="AP147" s="257"/>
      <c r="AQ147" s="257"/>
      <c r="AR147" s="257"/>
      <c r="AS147" s="257"/>
      <c r="AT147" s="257"/>
      <c r="AU147" s="257"/>
      <c r="AX147" s="569"/>
      <c r="AY147" s="569"/>
      <c r="AZ147" s="588"/>
      <c r="BA147" s="590"/>
      <c r="BB147" s="590"/>
      <c r="BC147" s="590"/>
      <c r="BD147" s="588"/>
      <c r="BE147" s="583"/>
      <c r="BF147" s="584"/>
      <c r="BG147" s="259"/>
      <c r="BH147" s="259"/>
      <c r="BI147" s="259"/>
      <c r="BJ147" s="259"/>
      <c r="BK147" s="259"/>
      <c r="BL147" s="259"/>
      <c r="BM147" s="259"/>
      <c r="BN147" s="259"/>
      <c r="BO147" s="259"/>
      <c r="BP147" s="259"/>
      <c r="BQ147" s="259"/>
      <c r="BR147" s="259"/>
      <c r="BS147" s="569"/>
      <c r="BT147" s="569"/>
      <c r="BU147" s="569"/>
      <c r="BV147" s="333" t="s">
        <v>172</v>
      </c>
      <c r="BW147" s="581"/>
      <c r="BX147" s="581"/>
      <c r="BY147" s="331" t="str">
        <f>IF(COUNT(BY129,X162)=2,ROUND(BY129*X162/SUM(X159:X168),#REF!),"")</f>
        <v/>
      </c>
      <c r="BZ147" s="331" t="str">
        <f>IF(COUNT(BZ129,Y162)=2,ROUND(BZ129*Y162/SUM(Y159:Y168),#REF!),"")</f>
        <v/>
      </c>
      <c r="CA147" s="331" t="str">
        <f>IF(COUNT(CA129,Z162)=2,ROUND(CA129*Z162/SUM(Z159:Z168),#REF!),"")</f>
        <v/>
      </c>
      <c r="CB147" s="331" t="str">
        <f>IF(COUNT(CB129,AA162)=2,ROUND(CB129*AA162/SUM(AA159:AA168),#REF!),"")</f>
        <v/>
      </c>
      <c r="CC147" s="331" t="str">
        <f>IF(COUNT(CC129,AB162)=2,ROUND(CC129*AB162/SUM(AB159:AB168),#REF!),"")</f>
        <v/>
      </c>
      <c r="CD147" s="331" t="str">
        <f>IF(COUNT(CD129,AC162)=2,ROUND(CD129*AC162/SUM(AC159:AC168),#REF!),"")</f>
        <v/>
      </c>
      <c r="CE147" s="331" t="str">
        <f>IF(COUNT(CE129,AD162)=2,ROUND(CE129*AD162/SUM(AD159:AD168),#REF!),"")</f>
        <v/>
      </c>
      <c r="CF147" s="331" t="str">
        <f>IF(COUNT(CF129,AE162)=2,ROUND(CF129*AE162/SUM(AE159:AE168),#REF!),"")</f>
        <v/>
      </c>
      <c r="CG147" s="331" t="str">
        <f>IF(COUNT(CG129,AF162)=2,ROUND(CG129*AF162/SUM(AF159:AF168),#REF!),"")</f>
        <v/>
      </c>
      <c r="CH147" s="564" t="str">
        <f>IF(CH146="","",CH146)</f>
        <v>バイオマス</v>
      </c>
      <c r="CI147" s="564"/>
      <c r="CJ147" s="564"/>
      <c r="CK147" s="564"/>
      <c r="CL147" s="564"/>
      <c r="CM147" s="564"/>
      <c r="CN147" s="564"/>
      <c r="CO147" s="564"/>
      <c r="CP147" s="564"/>
      <c r="CQ147" s="564"/>
    </row>
    <row r="148" spans="3:97" s="243" customFormat="1" ht="13.5" customHeight="1">
      <c r="C148" s="606"/>
      <c r="D148" s="607"/>
      <c r="E148" s="608" t="s">
        <v>212</v>
      </c>
      <c r="F148" s="609"/>
      <c r="G148" s="610"/>
      <c r="H148" s="261"/>
      <c r="I148" s="261"/>
      <c r="J148" s="261"/>
      <c r="K148" s="261"/>
      <c r="L148" s="261"/>
      <c r="M148" s="261"/>
      <c r="N148" s="261"/>
      <c r="O148" s="261"/>
      <c r="P148" s="261"/>
      <c r="Q148" s="261"/>
      <c r="R148" s="261"/>
      <c r="S148" s="261"/>
      <c r="T148" s="262" t="str">
        <f>IF(COUNT(H148:S148)=0,"",SUMPRODUCT(ROUND(H148:S148,1)))</f>
        <v/>
      </c>
      <c r="U148" s="621"/>
      <c r="V148" s="622"/>
      <c r="W148" s="622"/>
      <c r="X148" s="622"/>
      <c r="Y148" s="622"/>
      <c r="Z148" s="623"/>
      <c r="AA148" s="257"/>
      <c r="AB148" s="257"/>
      <c r="AC148" s="257"/>
      <c r="AD148" s="299"/>
      <c r="AE148" s="299"/>
      <c r="AF148" s="268"/>
      <c r="AG148" s="268"/>
      <c r="AH148" s="268"/>
      <c r="AI148" s="271"/>
      <c r="AJ148" s="271"/>
      <c r="AK148" s="271"/>
      <c r="AL148" s="271"/>
      <c r="AM148" s="271"/>
      <c r="AN148" s="271"/>
      <c r="AO148" s="271"/>
      <c r="AP148" s="271"/>
      <c r="AQ148" s="271"/>
      <c r="AR148" s="271"/>
      <c r="AS148" s="271"/>
      <c r="AT148" s="271"/>
      <c r="AU148" s="272"/>
      <c r="AX148" s="569"/>
      <c r="AY148" s="569"/>
      <c r="AZ148" s="589"/>
      <c r="BA148" s="590"/>
      <c r="BB148" s="590"/>
      <c r="BC148" s="590"/>
      <c r="BD148" s="589"/>
      <c r="BE148" s="585" t="e">
        <f>IF(#REF!="発電事業者","月間送電電力量（GWh）","月間受電電力量（GWh）")</f>
        <v>#REF!</v>
      </c>
      <c r="BF148" s="586"/>
      <c r="BG148" s="331" t="str">
        <f>IF(COUNT(BG130,L162)=2,ROUND(BG130*L162/SUM(L159:L168),#REF!),"")</f>
        <v/>
      </c>
      <c r="BH148" s="331" t="str">
        <f>IF(COUNT(BH130,M162)=2,ROUND(BH130*M162/SUM(M159:M168),#REF!),"")</f>
        <v/>
      </c>
      <c r="BI148" s="331" t="str">
        <f>IF(COUNT(BI130,N162)=2,ROUND(BI130*N162/SUM(N159:N168),#REF!),"")</f>
        <v/>
      </c>
      <c r="BJ148" s="331" t="str">
        <f>IF(COUNT(BJ130,O162)=2,ROUND(BJ130*O162/SUM(O159:O168),#REF!),"")</f>
        <v/>
      </c>
      <c r="BK148" s="331" t="str">
        <f>IF(COUNT(BK130,P162)=2,ROUND(BK130*P162/SUM(P159:P168),#REF!),"")</f>
        <v/>
      </c>
      <c r="BL148" s="331" t="str">
        <f>IF(COUNT(BL130,Q162)=2,ROUND(BL130*Q162/SUM(Q159:Q168),#REF!),"")</f>
        <v/>
      </c>
      <c r="BM148" s="331" t="str">
        <f>IF(COUNT(BM130,R162)=2,ROUND(BM130*R162/SUM(R159:R168),#REF!),"")</f>
        <v/>
      </c>
      <c r="BN148" s="331" t="str">
        <f>IF(COUNT(BN130,S162)=2,ROUND(BN130*S162/SUM(S159:S168),#REF!),"")</f>
        <v/>
      </c>
      <c r="BO148" s="331" t="str">
        <f>IF(COUNT(BO130,T162)=2,ROUND(BO130*T162/SUM(T159:T168),#REF!),"")</f>
        <v/>
      </c>
      <c r="BP148" s="331" t="str">
        <f>IF(COUNT(BP130,U162)=2,ROUND(BP130*U162/SUM(U159:U168),#REF!),"")</f>
        <v/>
      </c>
      <c r="BQ148" s="331" t="str">
        <f>IF(COUNT(BQ130,V162)=2,ROUND(BQ130*V162/SUM(V159:V168),#REF!),"")</f>
        <v/>
      </c>
      <c r="BR148" s="331" t="str">
        <f>IF(COUNT(BR130,W162)=2,ROUND(BR130*W162/SUM(W159:W168),#REF!),"")</f>
        <v/>
      </c>
      <c r="BS148" s="569" t="e">
        <f>IF(#REF!="発電事業者","年間送電電力量（GWh）","年間受電電力量（GWh）")</f>
        <v>#REF!</v>
      </c>
      <c r="BT148" s="569"/>
      <c r="BU148" s="569"/>
      <c r="BV148" s="333" t="s">
        <v>25</v>
      </c>
      <c r="BW148" s="582"/>
      <c r="BX148" s="582"/>
      <c r="BY148" s="331" t="str">
        <f>IF(COUNT(BY130,X162)=2,ROUND(BY130*X162/SUM(X159:X168),#REF!),"")</f>
        <v/>
      </c>
      <c r="BZ148" s="331" t="str">
        <f>IF(COUNT(BZ130,Y162)=2,ROUND(BZ130*Y162/SUM(Y159:Y168),#REF!),"")</f>
        <v/>
      </c>
      <c r="CA148" s="331" t="str">
        <f>IF(COUNT(CA130,Z162)=2,ROUND(CA130*Z162/SUM(Z159:Z168),#REF!),"")</f>
        <v/>
      </c>
      <c r="CB148" s="331" t="str">
        <f>IF(COUNT(CB130,AA162)=2,ROUND(CB130*AA162/SUM(AA159:AA168),#REF!),"")</f>
        <v/>
      </c>
      <c r="CC148" s="331" t="str">
        <f>IF(COUNT(CC130,AB162)=2,ROUND(CC130*AB162/SUM(AB159:AB168),#REF!),"")</f>
        <v/>
      </c>
      <c r="CD148" s="331" t="str">
        <f>IF(COUNT(CD130,AC162)=2,ROUND(CD130*AC162/SUM(AC159:AC168),#REF!),"")</f>
        <v/>
      </c>
      <c r="CE148" s="331" t="str">
        <f>IF(COUNT(CE130,AD162)=2,ROUND(CE130*AD162/SUM(AD159:AD168),#REF!),"")</f>
        <v/>
      </c>
      <c r="CF148" s="331" t="str">
        <f>IF(COUNT(CF130,AE162)=2,ROUND(CF130*AE162/SUM(AE159:AE168),#REF!),"")</f>
        <v/>
      </c>
      <c r="CG148" s="331" t="str">
        <f>IF(COUNT(CG130,AF162)=2,ROUND(CG130*AF162/SUM(AF159:AF168),#REF!),"")</f>
        <v/>
      </c>
      <c r="CH148" s="565" t="str">
        <f>IF(COUNTA(AG162)=0,"",AG162)</f>
        <v/>
      </c>
      <c r="CI148" s="565"/>
      <c r="CJ148" s="565"/>
      <c r="CK148" s="565"/>
      <c r="CL148" s="565"/>
      <c r="CM148" s="565"/>
      <c r="CN148" s="565"/>
      <c r="CO148" s="565"/>
      <c r="CP148" s="565"/>
      <c r="CQ148" s="565"/>
    </row>
    <row r="149" spans="3:97" s="243" customFormat="1" ht="13.5" customHeight="1">
      <c r="C149" s="604" t="e">
        <f>DATE(#REF!+8,1,1)</f>
        <v>#REF!</v>
      </c>
      <c r="D149" s="605"/>
      <c r="E149" s="613" t="s">
        <v>198</v>
      </c>
      <c r="F149" s="614"/>
      <c r="G149" s="615"/>
      <c r="H149" s="256"/>
      <c r="I149" s="256"/>
      <c r="J149" s="256"/>
      <c r="K149" s="256"/>
      <c r="L149" s="256"/>
      <c r="M149" s="256"/>
      <c r="N149" s="256"/>
      <c r="O149" s="256"/>
      <c r="P149" s="256"/>
      <c r="Q149" s="256"/>
      <c r="R149" s="256"/>
      <c r="S149" s="256"/>
      <c r="T149" s="255"/>
      <c r="U149" s="621"/>
      <c r="V149" s="622"/>
      <c r="W149" s="622"/>
      <c r="X149" s="622"/>
      <c r="Y149" s="622"/>
      <c r="Z149" s="623"/>
      <c r="AA149" s="257"/>
      <c r="AB149" s="257"/>
      <c r="AC149" s="257"/>
      <c r="AD149" s="299"/>
      <c r="AE149" s="299"/>
      <c r="AF149" s="268"/>
      <c r="AG149" s="268"/>
      <c r="AH149" s="268"/>
      <c r="AI149" s="257"/>
      <c r="AJ149" s="257"/>
      <c r="AK149" s="257"/>
      <c r="AL149" s="257"/>
      <c r="AM149" s="257"/>
      <c r="AN149" s="257"/>
      <c r="AO149" s="257"/>
      <c r="AP149" s="257"/>
      <c r="AQ149" s="257"/>
      <c r="AR149" s="257"/>
      <c r="AS149" s="257"/>
      <c r="AT149" s="257"/>
      <c r="AU149" s="257"/>
      <c r="AX149" s="569" t="str">
        <f>IF(C163="","",C163)</f>
        <v/>
      </c>
      <c r="AY149" s="569"/>
      <c r="AZ149" s="587" t="str">
        <f>IF(E163="","",E163)</f>
        <v/>
      </c>
      <c r="BA149" s="590" t="str">
        <f ca="1">IF(F163="","",F163)</f>
        <v/>
      </c>
      <c r="BB149" s="590"/>
      <c r="BC149" s="590"/>
      <c r="BD149" s="587" t="str">
        <f>IF(I163="","",I163)</f>
        <v/>
      </c>
      <c r="BE149" s="578" t="e">
        <f>IF(#REF!="発電事業者","送電電力（MW）","受電電力（MW）")</f>
        <v>#REF!</v>
      </c>
      <c r="BF149" s="579"/>
      <c r="BG149" s="331" t="str">
        <f>IF(COUNT(BG128,L163)=2,ROUND(BG128*L163/SUM(L159:L168),#REF!),"")</f>
        <v/>
      </c>
      <c r="BH149" s="331" t="str">
        <f>IF(COUNT(BH128,M163)=2,ROUND(BH128*M163/SUM(M159:M168),#REF!),"")</f>
        <v/>
      </c>
      <c r="BI149" s="331" t="str">
        <f>IF(COUNT(BI128,N163)=2,ROUND(BI128*N163/SUM(N159:N168),#REF!),"")</f>
        <v/>
      </c>
      <c r="BJ149" s="331" t="str">
        <f>IF(COUNT(BJ128,O163)=2,ROUND(BJ128*O163/SUM(O159:O168),#REF!),"")</f>
        <v/>
      </c>
      <c r="BK149" s="331" t="str">
        <f>IF(COUNT(BK128,P163)=2,ROUND(BK128*P163/SUM(P159:P168),#REF!),"")</f>
        <v/>
      </c>
      <c r="BL149" s="331" t="str">
        <f>IF(COUNT(BL128,Q163)=2,ROUND(BL128*Q163/SUM(Q159:Q168),#REF!),"")</f>
        <v/>
      </c>
      <c r="BM149" s="331" t="str">
        <f>IF(COUNT(BM128,R163)=2,ROUND(BM128*R163/SUM(R159:R168),#REF!),"")</f>
        <v/>
      </c>
      <c r="BN149" s="331" t="str">
        <f>IF(COUNT(BN128,S163)=2,ROUND(BN128*S163/SUM(S159:S168),#REF!),"")</f>
        <v/>
      </c>
      <c r="BO149" s="331" t="str">
        <f>IF(COUNT(BO128,T163)=2,ROUND(BO128*T163/SUM(T159:T168),#REF!),"")</f>
        <v/>
      </c>
      <c r="BP149" s="331" t="str">
        <f>IF(COUNT(BP128,U163)=2,ROUND(BP128*U163/SUM(U159:U168),#REF!),"")</f>
        <v/>
      </c>
      <c r="BQ149" s="331" t="str">
        <f>IF(COUNT(BQ128,V163)=2,ROUND(BQ128*V163/SUM(V159:V168),#REF!),"")</f>
        <v/>
      </c>
      <c r="BR149" s="331" t="str">
        <f>IF(COUNT(BR128,W163)=2,ROUND(BR128*W163/SUM(W159:W168),#REF!),"")</f>
        <v/>
      </c>
      <c r="BS149" s="569" t="e">
        <f>IF(#REF!="発電事業者","送電電力（MW）","受電電力（MW）")</f>
        <v>#REF!</v>
      </c>
      <c r="BT149" s="569"/>
      <c r="BU149" s="569"/>
      <c r="BV149" s="333" t="s">
        <v>171</v>
      </c>
      <c r="BW149" s="580"/>
      <c r="BX149" s="580"/>
      <c r="BY149" s="331" t="str">
        <f>IF(COUNT(BY128,X163)=2,ROUND(BY128*X163/SUM(X159:X168),#REF!),"")</f>
        <v/>
      </c>
      <c r="BZ149" s="331" t="str">
        <f>IF(COUNT(BZ128,Y163)=2,ROUND(BZ128*Y163/SUM(Y159:Y168),#REF!),"")</f>
        <v/>
      </c>
      <c r="CA149" s="331" t="str">
        <f>IF(COUNT(CA128,Z163)=2,ROUND(CA128*Z163/SUM(Z159:Z168),#REF!),"")</f>
        <v/>
      </c>
      <c r="CB149" s="331" t="str">
        <f>IF(COUNT(CB128,AA163)=2,ROUND(CB128*AA163/SUM(AA159:AA168),#REF!),"")</f>
        <v/>
      </c>
      <c r="CC149" s="331" t="str">
        <f>IF(COUNT(CC128,AB163)=2,ROUND(CC128*AB163/SUM(AB159:AB168),#REF!),"")</f>
        <v/>
      </c>
      <c r="CD149" s="331" t="str">
        <f>IF(COUNT(CD128,AC163)=2,ROUND(CD128*AC163/SUM(AC159:AC168),#REF!),"")</f>
        <v/>
      </c>
      <c r="CE149" s="331" t="str">
        <f>IF(COUNT(CE128,AD163)=2,ROUND(CE128*AD163/SUM(AD159:AD168),#REF!),"")</f>
        <v/>
      </c>
      <c r="CF149" s="331" t="str">
        <f>IF(COUNT(CF128,AE163)=2,ROUND(CF128*AE163/SUM(AE159:AE168),#REF!),"")</f>
        <v/>
      </c>
      <c r="CG149" s="331" t="str">
        <f>IF(COUNT(CG128,AF163)=2,ROUND(CG128*AF163/SUM(AF159:AF168),#REF!),"")</f>
        <v/>
      </c>
      <c r="CH149" s="563" t="s">
        <v>119</v>
      </c>
      <c r="CI149" s="563"/>
      <c r="CJ149" s="563"/>
      <c r="CK149" s="563"/>
      <c r="CL149" s="563"/>
      <c r="CM149" s="563"/>
      <c r="CN149" s="563"/>
      <c r="CO149" s="563"/>
      <c r="CP149" s="563"/>
      <c r="CQ149" s="563"/>
    </row>
    <row r="150" spans="3:97" s="243" customFormat="1" ht="13.5" customHeight="1">
      <c r="C150" s="606"/>
      <c r="D150" s="607"/>
      <c r="E150" s="608" t="s">
        <v>212</v>
      </c>
      <c r="F150" s="609"/>
      <c r="G150" s="610"/>
      <c r="H150" s="261"/>
      <c r="I150" s="261"/>
      <c r="J150" s="261"/>
      <c r="K150" s="261"/>
      <c r="L150" s="261"/>
      <c r="M150" s="261"/>
      <c r="N150" s="261"/>
      <c r="O150" s="261"/>
      <c r="P150" s="261"/>
      <c r="Q150" s="261"/>
      <c r="R150" s="261"/>
      <c r="S150" s="261"/>
      <c r="T150" s="262" t="str">
        <f>IF(COUNT(H150:S150)=0,"",SUMPRODUCT(ROUND(H150:S150,1)))</f>
        <v/>
      </c>
      <c r="U150" s="624"/>
      <c r="V150" s="625"/>
      <c r="W150" s="625"/>
      <c r="X150" s="625"/>
      <c r="Y150" s="625"/>
      <c r="Z150" s="626"/>
      <c r="AA150" s="257"/>
      <c r="AB150" s="257"/>
      <c r="AC150" s="257"/>
      <c r="AD150" s="299"/>
      <c r="AE150" s="299"/>
      <c r="AF150" s="268"/>
      <c r="AG150" s="268"/>
      <c r="AH150" s="268"/>
      <c r="AI150" s="271"/>
      <c r="AJ150" s="271"/>
      <c r="AK150" s="271"/>
      <c r="AL150" s="271"/>
      <c r="AM150" s="271"/>
      <c r="AN150" s="271"/>
      <c r="AO150" s="271"/>
      <c r="AP150" s="271"/>
      <c r="AQ150" s="271"/>
      <c r="AR150" s="271"/>
      <c r="AS150" s="271"/>
      <c r="AT150" s="271"/>
      <c r="AU150" s="272"/>
      <c r="AX150" s="569"/>
      <c r="AY150" s="569"/>
      <c r="AZ150" s="588"/>
      <c r="BA150" s="590"/>
      <c r="BB150" s="590"/>
      <c r="BC150" s="590"/>
      <c r="BD150" s="588"/>
      <c r="BE150" s="583"/>
      <c r="BF150" s="584"/>
      <c r="BG150" s="259"/>
      <c r="BH150" s="259"/>
      <c r="BI150" s="259"/>
      <c r="BJ150" s="259"/>
      <c r="BK150" s="259"/>
      <c r="BL150" s="259"/>
      <c r="BM150" s="259"/>
      <c r="BN150" s="259"/>
      <c r="BO150" s="259"/>
      <c r="BP150" s="259"/>
      <c r="BQ150" s="259"/>
      <c r="BR150" s="259"/>
      <c r="BS150" s="569"/>
      <c r="BT150" s="569"/>
      <c r="BU150" s="569"/>
      <c r="BV150" s="333" t="s">
        <v>172</v>
      </c>
      <c r="BW150" s="581"/>
      <c r="BX150" s="581"/>
      <c r="BY150" s="331" t="str">
        <f>IF(COUNT(BY129,X163)=2,ROUND(BY129*X163/SUM(X159:X168),#REF!),"")</f>
        <v/>
      </c>
      <c r="BZ150" s="331" t="str">
        <f>IF(COUNT(BZ129,Y163)=2,ROUND(BZ129*Y163/SUM(Y159:Y168),#REF!),"")</f>
        <v/>
      </c>
      <c r="CA150" s="331" t="str">
        <f>IF(COUNT(CA129,Z163)=2,ROUND(CA129*Z163/SUM(Z159:Z168),#REF!),"")</f>
        <v/>
      </c>
      <c r="CB150" s="331" t="str">
        <f>IF(COUNT(CB129,AA163)=2,ROUND(CB129*AA163/SUM(AA159:AA168),#REF!),"")</f>
        <v/>
      </c>
      <c r="CC150" s="331" t="str">
        <f>IF(COUNT(CC129,AB163)=2,ROUND(CC129*AB163/SUM(AB159:AB168),#REF!),"")</f>
        <v/>
      </c>
      <c r="CD150" s="331" t="str">
        <f>IF(COUNT(CD129,AC163)=2,ROUND(CD129*AC163/SUM(AC159:AC168),#REF!),"")</f>
        <v/>
      </c>
      <c r="CE150" s="331" t="str">
        <f>IF(COUNT(CE129,AD163)=2,ROUND(CE129*AD163/SUM(AD159:AD168),#REF!),"")</f>
        <v/>
      </c>
      <c r="CF150" s="331" t="str">
        <f>IF(COUNT(CF129,AE163)=2,ROUND(CF129*AE163/SUM(AE159:AE168),#REF!),"")</f>
        <v/>
      </c>
      <c r="CG150" s="331" t="str">
        <f>IF(COUNT(CG129,AF163)=2,ROUND(CG129*AF163/SUM(AF159:AF168),#REF!),"")</f>
        <v/>
      </c>
      <c r="CH150" s="564" t="str">
        <f>IF(CH149="","",CH149)</f>
        <v>バイオマス</v>
      </c>
      <c r="CI150" s="564"/>
      <c r="CJ150" s="564"/>
      <c r="CK150" s="564"/>
      <c r="CL150" s="564"/>
      <c r="CM150" s="564"/>
      <c r="CN150" s="564"/>
      <c r="CO150" s="564"/>
      <c r="CP150" s="564"/>
      <c r="CQ150" s="564"/>
    </row>
    <row r="151" spans="3:97" s="243" customFormat="1" ht="13.5" customHeight="1">
      <c r="C151" s="604" t="e">
        <f>DATE(#REF!+9,1,1)</f>
        <v>#REF!</v>
      </c>
      <c r="D151" s="605"/>
      <c r="E151" s="613" t="s">
        <v>198</v>
      </c>
      <c r="F151" s="614"/>
      <c r="G151" s="615"/>
      <c r="H151" s="256"/>
      <c r="I151" s="256"/>
      <c r="J151" s="256"/>
      <c r="K151" s="256"/>
      <c r="L151" s="256"/>
      <c r="M151" s="256"/>
      <c r="N151" s="256"/>
      <c r="O151" s="256"/>
      <c r="P151" s="256"/>
      <c r="Q151" s="256"/>
      <c r="R151" s="256"/>
      <c r="S151" s="256"/>
      <c r="T151" s="255"/>
      <c r="U151" s="613" t="s">
        <v>210</v>
      </c>
      <c r="V151" s="614"/>
      <c r="W151" s="614"/>
      <c r="X151" s="615"/>
      <c r="Y151" s="666"/>
      <c r="Z151" s="667"/>
      <c r="AA151" s="257"/>
      <c r="AB151" s="257"/>
      <c r="AC151" s="257"/>
      <c r="AD151" s="299"/>
      <c r="AE151" s="299"/>
      <c r="AF151" s="268"/>
      <c r="AG151" s="268"/>
      <c r="AH151" s="268"/>
      <c r="AI151" s="257"/>
      <c r="AJ151" s="257"/>
      <c r="AK151" s="257"/>
      <c r="AL151" s="257"/>
      <c r="AM151" s="257"/>
      <c r="AN151" s="257"/>
      <c r="AO151" s="257"/>
      <c r="AP151" s="257"/>
      <c r="AQ151" s="257"/>
      <c r="AR151" s="257"/>
      <c r="AS151" s="257"/>
      <c r="AT151" s="257"/>
      <c r="AU151" s="257"/>
      <c r="AX151" s="569"/>
      <c r="AY151" s="569"/>
      <c r="AZ151" s="589"/>
      <c r="BA151" s="590"/>
      <c r="BB151" s="590"/>
      <c r="BC151" s="590"/>
      <c r="BD151" s="589"/>
      <c r="BE151" s="585" t="e">
        <f>IF(#REF!="発電事業者","月間送電電力量（GWh）","月間受電電力量（GWh）")</f>
        <v>#REF!</v>
      </c>
      <c r="BF151" s="586"/>
      <c r="BG151" s="331" t="str">
        <f>IF(COUNT(BG130,L163)=2,ROUND(BG130*L163/SUM(L159:L168),#REF!),"")</f>
        <v/>
      </c>
      <c r="BH151" s="331" t="str">
        <f>IF(COUNT(BH130,M163)=2,ROUND(BH130*M163/SUM(M159:M168),#REF!),"")</f>
        <v/>
      </c>
      <c r="BI151" s="331" t="str">
        <f>IF(COUNT(BI130,N163)=2,ROUND(BI130*N163/SUM(N159:N168),#REF!),"")</f>
        <v/>
      </c>
      <c r="BJ151" s="331" t="str">
        <f>IF(COUNT(BJ130,O163)=2,ROUND(BJ130*O163/SUM(O159:O168),#REF!),"")</f>
        <v/>
      </c>
      <c r="BK151" s="331" t="str">
        <f>IF(COUNT(BK130,P163)=2,ROUND(BK130*P163/SUM(P159:P168),#REF!),"")</f>
        <v/>
      </c>
      <c r="BL151" s="331" t="str">
        <f>IF(COUNT(BL130,Q163)=2,ROUND(BL130*Q163/SUM(Q159:Q168),#REF!),"")</f>
        <v/>
      </c>
      <c r="BM151" s="331" t="str">
        <f>IF(COUNT(BM130,R163)=2,ROUND(BM130*R163/SUM(R159:R168),#REF!),"")</f>
        <v/>
      </c>
      <c r="BN151" s="331" t="str">
        <f>IF(COUNT(BN130,S163)=2,ROUND(BN130*S163/SUM(S159:S168),#REF!),"")</f>
        <v/>
      </c>
      <c r="BO151" s="331" t="str">
        <f>IF(COUNT(BO130,T163)=2,ROUND(BO130*T163/SUM(T159:T168),#REF!),"")</f>
        <v/>
      </c>
      <c r="BP151" s="331" t="str">
        <f>IF(COUNT(BP130,U163)=2,ROUND(BP130*U163/SUM(U159:U168),#REF!),"")</f>
        <v/>
      </c>
      <c r="BQ151" s="331" t="str">
        <f>IF(COUNT(BQ130,V163)=2,ROUND(BQ130*V163/SUM(V159:V168),#REF!),"")</f>
        <v/>
      </c>
      <c r="BR151" s="331" t="str">
        <f>IF(COUNT(BR130,W163)=2,ROUND(BR130*W163/SUM(W159:W168),#REF!),"")</f>
        <v/>
      </c>
      <c r="BS151" s="569" t="e">
        <f>IF(#REF!="発電事業者","年間送電電力量（GWh）","年間受電電力量（GWh）")</f>
        <v>#REF!</v>
      </c>
      <c r="BT151" s="569"/>
      <c r="BU151" s="569"/>
      <c r="BV151" s="333" t="s">
        <v>25</v>
      </c>
      <c r="BW151" s="582"/>
      <c r="BX151" s="582"/>
      <c r="BY151" s="331" t="str">
        <f>IF(COUNT(BY130,X163)=2,ROUND(BY130*X163/SUM(X159:X168),#REF!),"")</f>
        <v/>
      </c>
      <c r="BZ151" s="331" t="str">
        <f>IF(COUNT(BZ130,Y163)=2,ROUND(BZ130*Y163/SUM(Y159:Y168),#REF!),"")</f>
        <v/>
      </c>
      <c r="CA151" s="331" t="str">
        <f>IF(COUNT(CA130,Z163)=2,ROUND(CA130*Z163/SUM(Z159:Z168),#REF!),"")</f>
        <v/>
      </c>
      <c r="CB151" s="331" t="str">
        <f>IF(COUNT(CB130,AA163)=2,ROUND(CB130*AA163/SUM(AA159:AA168),#REF!),"")</f>
        <v/>
      </c>
      <c r="CC151" s="331" t="str">
        <f>IF(COUNT(CC130,AB163)=2,ROUND(CC130*AB163/SUM(AB159:AB168),#REF!),"")</f>
        <v/>
      </c>
      <c r="CD151" s="331" t="str">
        <f>IF(COUNT(CD130,AC163)=2,ROUND(CD130*AC163/SUM(AC159:AC168),#REF!),"")</f>
        <v/>
      </c>
      <c r="CE151" s="331" t="str">
        <f>IF(COUNT(CE130,AD163)=2,ROUND(CE130*AD163/SUM(AD159:AD168),#REF!),"")</f>
        <v/>
      </c>
      <c r="CF151" s="331" t="str">
        <f>IF(COUNT(CF130,AE163)=2,ROUND(CF130*AE163/SUM(AE159:AE168),#REF!),"")</f>
        <v/>
      </c>
      <c r="CG151" s="331" t="str">
        <f>IF(COUNT(CG130,AF163)=2,ROUND(CG130*AF163/SUM(AF159:AF168),#REF!),"")</f>
        <v/>
      </c>
      <c r="CH151" s="565" t="str">
        <f>IF(COUNTA(AG163)=0,"",AG163)</f>
        <v/>
      </c>
      <c r="CI151" s="565"/>
      <c r="CJ151" s="565"/>
      <c r="CK151" s="565"/>
      <c r="CL151" s="565"/>
      <c r="CM151" s="565"/>
      <c r="CN151" s="565"/>
      <c r="CO151" s="565"/>
      <c r="CP151" s="565"/>
      <c r="CQ151" s="565"/>
    </row>
    <row r="152" spans="3:97" s="243" customFormat="1" ht="13.5" customHeight="1">
      <c r="C152" s="606"/>
      <c r="D152" s="607"/>
      <c r="E152" s="608" t="s">
        <v>212</v>
      </c>
      <c r="F152" s="609"/>
      <c r="G152" s="610"/>
      <c r="H152" s="261"/>
      <c r="I152" s="261"/>
      <c r="J152" s="261"/>
      <c r="K152" s="261"/>
      <c r="L152" s="261"/>
      <c r="M152" s="261"/>
      <c r="N152" s="261"/>
      <c r="O152" s="261"/>
      <c r="P152" s="261"/>
      <c r="Q152" s="261"/>
      <c r="R152" s="261"/>
      <c r="S152" s="261"/>
      <c r="T152" s="262" t="str">
        <f>IF(COUNT(H152:S152)=0,"",SUMPRODUCT(ROUND(H152:S152,1)))</f>
        <v/>
      </c>
      <c r="U152" s="608" t="s">
        <v>211</v>
      </c>
      <c r="V152" s="609"/>
      <c r="W152" s="609"/>
      <c r="X152" s="610"/>
      <c r="Y152" s="664"/>
      <c r="Z152" s="665"/>
      <c r="AA152" s="257"/>
      <c r="AB152" s="257"/>
      <c r="AC152" s="257"/>
      <c r="AD152" s="299"/>
      <c r="AE152" s="299"/>
      <c r="AF152" s="268"/>
      <c r="AG152" s="268"/>
      <c r="AH152" s="268"/>
      <c r="AI152" s="271"/>
      <c r="AJ152" s="271"/>
      <c r="AK152" s="271"/>
      <c r="AL152" s="271"/>
      <c r="AM152" s="271"/>
      <c r="AN152" s="271"/>
      <c r="AO152" s="271"/>
      <c r="AP152" s="271"/>
      <c r="AQ152" s="271"/>
      <c r="AR152" s="271"/>
      <c r="AS152" s="271"/>
      <c r="AT152" s="271"/>
      <c r="AU152" s="272"/>
      <c r="AX152" s="569" t="str">
        <f>IF(C164="","",C164)</f>
        <v/>
      </c>
      <c r="AY152" s="569"/>
      <c r="AZ152" s="587" t="str">
        <f>IF(E164="","",E164)</f>
        <v/>
      </c>
      <c r="BA152" s="590" t="str">
        <f ca="1">IF(F164="","",F164)</f>
        <v/>
      </c>
      <c r="BB152" s="590"/>
      <c r="BC152" s="590"/>
      <c r="BD152" s="587" t="str">
        <f>IF(I164="","",I164)</f>
        <v/>
      </c>
      <c r="BE152" s="578" t="e">
        <f>IF(#REF!="発電事業者","送電電力（MW）","受電電力（MW）")</f>
        <v>#REF!</v>
      </c>
      <c r="BF152" s="579"/>
      <c r="BG152" s="331" t="str">
        <f>IF(COUNT(BG128,L164)=2,ROUND(BG128*L164/SUM(L159:L168),#REF!),"")</f>
        <v/>
      </c>
      <c r="BH152" s="331" t="str">
        <f>IF(COUNT(BH128,M164)=2,ROUND(BH128*M164/SUM(M159:M168),#REF!),"")</f>
        <v/>
      </c>
      <c r="BI152" s="331" t="str">
        <f>IF(COUNT(BI128,N164)=2,ROUND(BI128*N164/SUM(N159:N168),#REF!),"")</f>
        <v/>
      </c>
      <c r="BJ152" s="331" t="str">
        <f>IF(COUNT(BJ128,O164)=2,ROUND(BJ128*O164/SUM(O159:O168),#REF!),"")</f>
        <v/>
      </c>
      <c r="BK152" s="331" t="str">
        <f>IF(COUNT(BK128,P164)=2,ROUND(BK128*P164/SUM(P159:P168),#REF!),"")</f>
        <v/>
      </c>
      <c r="BL152" s="331" t="str">
        <f>IF(COUNT(BL128,Q164)=2,ROUND(BL128*Q164/SUM(Q159:Q168),#REF!),"")</f>
        <v/>
      </c>
      <c r="BM152" s="331" t="str">
        <f>IF(COUNT(BM128,R164)=2,ROUND(BM128*R164/SUM(R159:R168),#REF!),"")</f>
        <v/>
      </c>
      <c r="BN152" s="331" t="str">
        <f>IF(COUNT(BN128,S164)=2,ROUND(BN128*S164/SUM(S159:S168),#REF!),"")</f>
        <v/>
      </c>
      <c r="BO152" s="331" t="str">
        <f>IF(COUNT(BO128,T164)=2,ROUND(BO128*T164/SUM(T159:T168),#REF!),"")</f>
        <v/>
      </c>
      <c r="BP152" s="331" t="str">
        <f>IF(COUNT(BP128,U164)=2,ROUND(BP128*U164/SUM(U159:U168),#REF!),"")</f>
        <v/>
      </c>
      <c r="BQ152" s="331" t="str">
        <f>IF(COUNT(BQ128,V164)=2,ROUND(BQ128*V164/SUM(V159:V168),#REF!),"")</f>
        <v/>
      </c>
      <c r="BR152" s="331" t="str">
        <f>IF(COUNT(BR128,W164)=2,ROUND(BR128*W164/SUM(W159:W168),#REF!),"")</f>
        <v/>
      </c>
      <c r="BS152" s="569" t="e">
        <f>IF(#REF!="発電事業者","送電電力（MW）","受電電力（MW）")</f>
        <v>#REF!</v>
      </c>
      <c r="BT152" s="569"/>
      <c r="BU152" s="569"/>
      <c r="BV152" s="333" t="s">
        <v>171</v>
      </c>
      <c r="BW152" s="580"/>
      <c r="BX152" s="580"/>
      <c r="BY152" s="331" t="str">
        <f>IF(COUNT(BY128,X164)=2,ROUND(BY128*X164/SUM(X159:X168),#REF!),"")</f>
        <v/>
      </c>
      <c r="BZ152" s="331" t="str">
        <f>IF(COUNT(BZ128,Y164)=2,ROUND(BZ128*Y164/SUM(Y159:Y168),#REF!),"")</f>
        <v/>
      </c>
      <c r="CA152" s="331" t="str">
        <f>IF(COUNT(CA128,Z164)=2,ROUND(CA128*Z164/SUM(Z159:Z168),#REF!),"")</f>
        <v/>
      </c>
      <c r="CB152" s="331" t="str">
        <f>IF(COUNT(CB128,AA164)=2,ROUND(CB128*AA164/SUM(AA159:AA168),#REF!),"")</f>
        <v/>
      </c>
      <c r="CC152" s="331" t="str">
        <f>IF(COUNT(CC128,AB164)=2,ROUND(CC128*AB164/SUM(AB159:AB168),#REF!),"")</f>
        <v/>
      </c>
      <c r="CD152" s="331" t="str">
        <f>IF(COUNT(CD128,AC164)=2,ROUND(CD128*AC164/SUM(AC159:AC168),#REF!),"")</f>
        <v/>
      </c>
      <c r="CE152" s="331" t="str">
        <f>IF(COUNT(CE128,AD164)=2,ROUND(CE128*AD164/SUM(AD159:AD168),#REF!),"")</f>
        <v/>
      </c>
      <c r="CF152" s="331" t="str">
        <f>IF(COUNT(CF128,AE164)=2,ROUND(CF128*AE164/SUM(AE159:AE168),#REF!),"")</f>
        <v/>
      </c>
      <c r="CG152" s="331" t="str">
        <f>IF(COUNT(CG128,AF164)=2,ROUND(CG128*AF164/SUM(AF159:AF168),#REF!),"")</f>
        <v/>
      </c>
      <c r="CH152" s="563" t="s">
        <v>119</v>
      </c>
      <c r="CI152" s="563"/>
      <c r="CJ152" s="563"/>
      <c r="CK152" s="563"/>
      <c r="CL152" s="563"/>
      <c r="CM152" s="563"/>
      <c r="CN152" s="563"/>
      <c r="CO152" s="563"/>
      <c r="CP152" s="563"/>
      <c r="CQ152" s="563"/>
    </row>
    <row r="153" spans="3:97" s="243" customFormat="1" ht="13.5" customHeight="1">
      <c r="C153" s="273"/>
      <c r="D153" s="273"/>
      <c r="E153" s="245"/>
      <c r="F153" s="245"/>
      <c r="G153" s="245"/>
      <c r="H153" s="257"/>
      <c r="I153" s="257"/>
      <c r="J153" s="257"/>
      <c r="K153" s="257"/>
      <c r="L153" s="257"/>
      <c r="M153" s="257"/>
      <c r="N153" s="257"/>
      <c r="O153" s="257"/>
      <c r="P153" s="257"/>
      <c r="Q153" s="257"/>
      <c r="R153" s="257"/>
      <c r="S153" s="257"/>
      <c r="T153" s="257"/>
      <c r="U153" s="245"/>
      <c r="V153" s="245"/>
      <c r="W153" s="245"/>
      <c r="X153" s="245"/>
      <c r="Y153" s="274"/>
      <c r="Z153" s="274"/>
      <c r="AA153" s="257"/>
      <c r="AB153" s="257"/>
      <c r="AC153" s="257"/>
      <c r="AD153" s="273"/>
      <c r="AE153" s="273"/>
      <c r="AF153" s="245"/>
      <c r="AG153" s="245"/>
      <c r="AH153" s="245"/>
      <c r="AI153" s="271"/>
      <c r="AJ153" s="271"/>
      <c r="AK153" s="271"/>
      <c r="AL153" s="271"/>
      <c r="AM153" s="271"/>
      <c r="AN153" s="271"/>
      <c r="AO153" s="271"/>
      <c r="AP153" s="271"/>
      <c r="AQ153" s="271"/>
      <c r="AR153" s="271"/>
      <c r="AS153" s="271"/>
      <c r="AT153" s="271"/>
      <c r="AU153" s="272"/>
      <c r="AV153" s="275"/>
      <c r="AX153" s="569"/>
      <c r="AY153" s="569"/>
      <c r="AZ153" s="588"/>
      <c r="BA153" s="590"/>
      <c r="BB153" s="590"/>
      <c r="BC153" s="590"/>
      <c r="BD153" s="588"/>
      <c r="BE153" s="583"/>
      <c r="BF153" s="584"/>
      <c r="BG153" s="259"/>
      <c r="BH153" s="259"/>
      <c r="BI153" s="259"/>
      <c r="BJ153" s="259"/>
      <c r="BK153" s="259"/>
      <c r="BL153" s="259"/>
      <c r="BM153" s="259"/>
      <c r="BN153" s="259"/>
      <c r="BO153" s="259"/>
      <c r="BP153" s="259"/>
      <c r="BQ153" s="259"/>
      <c r="BR153" s="259"/>
      <c r="BS153" s="569"/>
      <c r="BT153" s="569"/>
      <c r="BU153" s="569"/>
      <c r="BV153" s="333" t="s">
        <v>172</v>
      </c>
      <c r="BW153" s="581"/>
      <c r="BX153" s="581"/>
      <c r="BY153" s="331" t="str">
        <f>IF(COUNT(BY129,X164)=2,ROUND(BY129*X164/SUM(X159:X168),#REF!),"")</f>
        <v/>
      </c>
      <c r="BZ153" s="331" t="str">
        <f>IF(COUNT(BZ129,Y164)=2,ROUND(BZ129*Y164/SUM(Y159:Y168),#REF!),"")</f>
        <v/>
      </c>
      <c r="CA153" s="331" t="str">
        <f>IF(COUNT(CA129,Z164)=2,ROUND(CA129*Z164/SUM(Z159:Z168),#REF!),"")</f>
        <v/>
      </c>
      <c r="CB153" s="331" t="str">
        <f>IF(COUNT(CB129,AA164)=2,ROUND(CB129*AA164/SUM(AA159:AA168),#REF!),"")</f>
        <v/>
      </c>
      <c r="CC153" s="331" t="str">
        <f>IF(COUNT(CC129,AB164)=2,ROUND(CC129*AB164/SUM(AB159:AB168),#REF!),"")</f>
        <v/>
      </c>
      <c r="CD153" s="331" t="str">
        <f>IF(COUNT(CD129,AC164)=2,ROUND(CD129*AC164/SUM(AC159:AC168),#REF!),"")</f>
        <v/>
      </c>
      <c r="CE153" s="331" t="str">
        <f>IF(COUNT(CE129,AD164)=2,ROUND(CE129*AD164/SUM(AD159:AD168),#REF!),"")</f>
        <v/>
      </c>
      <c r="CF153" s="331" t="str">
        <f>IF(COUNT(CF129,AE164)=2,ROUND(CF129*AE164/SUM(AE159:AE168),#REF!),"")</f>
        <v/>
      </c>
      <c r="CG153" s="331" t="str">
        <f>IF(COUNT(CG129,AF164)=2,ROUND(CG129*AF164/SUM(AF159:AF168),#REF!),"")</f>
        <v/>
      </c>
      <c r="CH153" s="564" t="str">
        <f>IF(CH152="","",CH152)</f>
        <v>バイオマス</v>
      </c>
      <c r="CI153" s="564"/>
      <c r="CJ153" s="564"/>
      <c r="CK153" s="564"/>
      <c r="CL153" s="564"/>
      <c r="CM153" s="564"/>
      <c r="CN153" s="564"/>
      <c r="CO153" s="564"/>
      <c r="CP153" s="564"/>
      <c r="CQ153" s="564"/>
      <c r="CR153" s="271"/>
      <c r="CS153" s="271"/>
    </row>
    <row r="154" spans="3:97" s="243" customFormat="1" ht="13.5" customHeight="1">
      <c r="I154" s="257"/>
      <c r="J154" s="257"/>
      <c r="K154" s="257"/>
      <c r="L154" s="257"/>
      <c r="M154" s="257"/>
      <c r="N154" s="257"/>
      <c r="O154" s="257"/>
      <c r="P154" s="257"/>
      <c r="Q154" s="257"/>
      <c r="R154" s="257"/>
      <c r="S154" s="257"/>
      <c r="T154" s="257"/>
      <c r="U154" s="245"/>
      <c r="V154" s="245"/>
      <c r="W154" s="245"/>
      <c r="X154" s="245"/>
      <c r="Y154" s="274"/>
      <c r="Z154" s="274"/>
      <c r="AA154" s="257"/>
      <c r="AB154" s="257"/>
      <c r="AC154" s="257"/>
      <c r="AD154" s="273"/>
      <c r="AE154" s="273"/>
      <c r="AF154" s="245"/>
      <c r="AG154" s="245"/>
      <c r="AH154" s="245"/>
      <c r="AI154" s="271"/>
      <c r="AJ154" s="271"/>
      <c r="AK154" s="271"/>
      <c r="AL154" s="271"/>
      <c r="AM154" s="271"/>
      <c r="AN154" s="271"/>
      <c r="AO154" s="271"/>
      <c r="AP154" s="271"/>
      <c r="AQ154" s="271"/>
      <c r="AR154" s="271"/>
      <c r="AS154" s="271"/>
      <c r="AT154" s="271"/>
      <c r="AU154" s="272"/>
      <c r="AV154" s="257"/>
      <c r="AX154" s="569"/>
      <c r="AY154" s="569"/>
      <c r="AZ154" s="589"/>
      <c r="BA154" s="590"/>
      <c r="BB154" s="590"/>
      <c r="BC154" s="590"/>
      <c r="BD154" s="589"/>
      <c r="BE154" s="585" t="e">
        <f>IF(#REF!="発電事業者","月間送電電力量（GWh）","月間受電電力量（GWh）")</f>
        <v>#REF!</v>
      </c>
      <c r="BF154" s="586"/>
      <c r="BG154" s="331" t="str">
        <f>IF(COUNT(BG130,L164)=2,ROUND(BG130*L164/SUM(L159:L168),#REF!),"")</f>
        <v/>
      </c>
      <c r="BH154" s="331" t="str">
        <f>IF(COUNT(BH130,M164)=2,ROUND(BH130*M164/SUM(M159:M168),#REF!),"")</f>
        <v/>
      </c>
      <c r="BI154" s="331" t="str">
        <f>IF(COUNT(BI130,N164)=2,ROUND(BI130*N164/SUM(N159:N168),#REF!),"")</f>
        <v/>
      </c>
      <c r="BJ154" s="331" t="str">
        <f>IF(COUNT(BJ130,O164)=2,ROUND(BJ130*O164/SUM(O159:O168),#REF!),"")</f>
        <v/>
      </c>
      <c r="BK154" s="331" t="str">
        <f>IF(COUNT(BK130,P164)=2,ROUND(BK130*P164/SUM(P159:P168),#REF!),"")</f>
        <v/>
      </c>
      <c r="BL154" s="331" t="str">
        <f>IF(COUNT(BL130,Q164)=2,ROUND(BL130*Q164/SUM(Q159:Q168),#REF!),"")</f>
        <v/>
      </c>
      <c r="BM154" s="331" t="str">
        <f>IF(COUNT(BM130,R164)=2,ROUND(BM130*R164/SUM(R159:R168),#REF!),"")</f>
        <v/>
      </c>
      <c r="BN154" s="331" t="str">
        <f>IF(COUNT(BN130,S164)=2,ROUND(BN130*S164/SUM(S159:S168),#REF!),"")</f>
        <v/>
      </c>
      <c r="BO154" s="331" t="str">
        <f>IF(COUNT(BO130,T164)=2,ROUND(BO130*T164/SUM(T159:T168),#REF!),"")</f>
        <v/>
      </c>
      <c r="BP154" s="331" t="str">
        <f>IF(COUNT(BP130,U164)=2,ROUND(BP130*U164/SUM(U159:U168),#REF!),"")</f>
        <v/>
      </c>
      <c r="BQ154" s="331" t="str">
        <f>IF(COUNT(BQ130,V164)=2,ROUND(BQ130*V164/SUM(V159:V168),#REF!),"")</f>
        <v/>
      </c>
      <c r="BR154" s="331" t="str">
        <f>IF(COUNT(BR130,W164)=2,ROUND(BR130*W164/SUM(W159:W168),#REF!),"")</f>
        <v/>
      </c>
      <c r="BS154" s="569" t="e">
        <f>IF(#REF!="発電事業者","年間送電電力量（GWh）","年間受電電力量（GWh）")</f>
        <v>#REF!</v>
      </c>
      <c r="BT154" s="569"/>
      <c r="BU154" s="569"/>
      <c r="BV154" s="333" t="s">
        <v>25</v>
      </c>
      <c r="BW154" s="582"/>
      <c r="BX154" s="582"/>
      <c r="BY154" s="331" t="str">
        <f>IF(COUNT(BY130,X164)=2,ROUND(BY130*X164/SUM(X159:X168),#REF!),"")</f>
        <v/>
      </c>
      <c r="BZ154" s="331" t="str">
        <f>IF(COUNT(BZ130,Y164)=2,ROUND(BZ130*Y164/SUM(Y159:Y168),#REF!),"")</f>
        <v/>
      </c>
      <c r="CA154" s="331" t="str">
        <f>IF(COUNT(CA130,Z164)=2,ROUND(CA130*Z164/SUM(Z159:Z168),#REF!),"")</f>
        <v/>
      </c>
      <c r="CB154" s="331" t="str">
        <f>IF(COUNT(CB130,AA164)=2,ROUND(CB130*AA164/SUM(AA159:AA168),#REF!),"")</f>
        <v/>
      </c>
      <c r="CC154" s="331" t="str">
        <f>IF(COUNT(CC130,AB164)=2,ROUND(CC130*AB164/SUM(AB159:AB168),#REF!),"")</f>
        <v/>
      </c>
      <c r="CD154" s="331" t="str">
        <f>IF(COUNT(CD130,AC164)=2,ROUND(CD130*AC164/SUM(AC159:AC168),#REF!),"")</f>
        <v/>
      </c>
      <c r="CE154" s="331" t="str">
        <f>IF(COUNT(CE130,AD164)=2,ROUND(CE130*AD164/SUM(AD159:AD168),#REF!),"")</f>
        <v/>
      </c>
      <c r="CF154" s="331" t="str">
        <f>IF(COUNT(CF130,AE164)=2,ROUND(CF130*AE164/SUM(AE159:AE168),#REF!),"")</f>
        <v/>
      </c>
      <c r="CG154" s="331" t="str">
        <f>IF(COUNT(CG130,AF164)=2,ROUND(CG130*AF164/SUM(AF159:AF168),#REF!),"")</f>
        <v/>
      </c>
      <c r="CH154" s="565" t="str">
        <f>IF(COUNTA(AG164)=0,"",AG164)</f>
        <v/>
      </c>
      <c r="CI154" s="565"/>
      <c r="CJ154" s="565"/>
      <c r="CK154" s="565"/>
      <c r="CL154" s="565"/>
      <c r="CM154" s="565"/>
      <c r="CN154" s="565"/>
      <c r="CO154" s="565"/>
      <c r="CP154" s="565"/>
      <c r="CQ154" s="565"/>
    </row>
    <row r="155" spans="3:97" s="243" customFormat="1" ht="13.5" customHeight="1">
      <c r="C155" s="273"/>
      <c r="D155" s="273"/>
      <c r="E155" s="245"/>
      <c r="F155" s="245"/>
      <c r="G155" s="245"/>
      <c r="H155" s="257"/>
      <c r="I155" s="257"/>
      <c r="J155" s="257"/>
      <c r="K155" s="257"/>
      <c r="L155" s="257"/>
      <c r="M155" s="257"/>
      <c r="N155" s="257"/>
      <c r="O155" s="257"/>
      <c r="P155" s="257"/>
      <c r="Q155" s="257"/>
      <c r="R155" s="257"/>
      <c r="S155" s="257"/>
      <c r="T155" s="257"/>
      <c r="U155" s="257"/>
      <c r="V155" s="257"/>
      <c r="W155" s="257"/>
      <c r="X155" s="257"/>
      <c r="Y155" s="257"/>
      <c r="Z155" s="257"/>
      <c r="AA155" s="257"/>
      <c r="AB155" s="257"/>
      <c r="AC155" s="257"/>
      <c r="AD155" s="257"/>
      <c r="AE155" s="257"/>
      <c r="AF155" s="257"/>
      <c r="AG155" s="257"/>
      <c r="AH155" s="257"/>
      <c r="AI155" s="257"/>
      <c r="AJ155" s="257"/>
      <c r="AK155" s="257"/>
      <c r="AL155" s="257"/>
      <c r="AM155" s="257"/>
      <c r="AN155" s="257"/>
      <c r="AO155" s="257"/>
      <c r="AP155" s="257"/>
      <c r="AQ155" s="257"/>
      <c r="AR155" s="257"/>
      <c r="AS155" s="257"/>
      <c r="AT155" s="257"/>
      <c r="AU155" s="257"/>
      <c r="AV155" s="275"/>
      <c r="AX155" s="569" t="str">
        <f>IF(C165="","",C165)</f>
        <v/>
      </c>
      <c r="AY155" s="569"/>
      <c r="AZ155" s="587" t="str">
        <f>IF(E165="","",E165)</f>
        <v/>
      </c>
      <c r="BA155" s="590" t="str">
        <f ca="1">IF(F165="","",F165)</f>
        <v/>
      </c>
      <c r="BB155" s="590"/>
      <c r="BC155" s="590"/>
      <c r="BD155" s="587" t="str">
        <f>IF(I165="","",I165)</f>
        <v/>
      </c>
      <c r="BE155" s="578" t="e">
        <f>IF(#REF!="発電事業者","送電電力（MW）","受電電力（MW）")</f>
        <v>#REF!</v>
      </c>
      <c r="BF155" s="579"/>
      <c r="BG155" s="331" t="str">
        <f>IF(COUNT(BG128,L165)=2,ROUND(BG128*L165/SUM(L159:L168),#REF!),"")</f>
        <v/>
      </c>
      <c r="BH155" s="331" t="str">
        <f>IF(COUNT(BH128,M165)=2,ROUND(BH128*M165/SUM(M159:M168),#REF!),"")</f>
        <v/>
      </c>
      <c r="BI155" s="331" t="str">
        <f>IF(COUNT(BI128,N165)=2,ROUND(BI128*N165/SUM(N159:N168),#REF!),"")</f>
        <v/>
      </c>
      <c r="BJ155" s="331" t="str">
        <f>IF(COUNT(BJ128,O165)=2,ROUND(BJ128*O165/SUM(O159:O168),#REF!),"")</f>
        <v/>
      </c>
      <c r="BK155" s="331" t="str">
        <f>IF(COUNT(BK128,P165)=2,ROUND(BK128*P165/SUM(P159:P168),#REF!),"")</f>
        <v/>
      </c>
      <c r="BL155" s="331" t="str">
        <f>IF(COUNT(BL128,Q165)=2,ROUND(BL128*Q165/SUM(Q159:Q168),#REF!),"")</f>
        <v/>
      </c>
      <c r="BM155" s="331" t="str">
        <f>IF(COUNT(BM128,R165)=2,ROUND(BM128*R165/SUM(R159:R168),#REF!),"")</f>
        <v/>
      </c>
      <c r="BN155" s="331" t="str">
        <f>IF(COUNT(BN128,S165)=2,ROUND(BN128*S165/SUM(S159:S168),#REF!),"")</f>
        <v/>
      </c>
      <c r="BO155" s="331" t="str">
        <f>IF(COUNT(BO128,T165)=2,ROUND(BO128*T165/SUM(T159:T168),#REF!),"")</f>
        <v/>
      </c>
      <c r="BP155" s="331" t="str">
        <f>IF(COUNT(BP128,U165)=2,ROUND(BP128*U165/SUM(U159:U168),#REF!),"")</f>
        <v/>
      </c>
      <c r="BQ155" s="331" t="str">
        <f>IF(COUNT(BQ128,V165)=2,ROUND(BQ128*V165/SUM(V159:V168),#REF!),"")</f>
        <v/>
      </c>
      <c r="BR155" s="331" t="str">
        <f>IF(COUNT(BR128,W165)=2,ROUND(BR128*W165/SUM(W159:W168),#REF!),"")</f>
        <v/>
      </c>
      <c r="BS155" s="569" t="e">
        <f>IF(#REF!="発電事業者","送電電力（MW）","受電電力（MW）")</f>
        <v>#REF!</v>
      </c>
      <c r="BT155" s="569"/>
      <c r="BU155" s="569"/>
      <c r="BV155" s="333" t="s">
        <v>171</v>
      </c>
      <c r="BW155" s="580"/>
      <c r="BX155" s="580"/>
      <c r="BY155" s="331" t="str">
        <f>IF(COUNT(BY128,X165)=2,ROUND(BY128*X165/SUM(X159:X168),#REF!),"")</f>
        <v/>
      </c>
      <c r="BZ155" s="331" t="str">
        <f>IF(COUNT(BZ128,Y165)=2,ROUND(BZ128*Y165/SUM(Y159:Y168),#REF!),"")</f>
        <v/>
      </c>
      <c r="CA155" s="331" t="str">
        <f>IF(COUNT(CA128,Z165)=2,ROUND(CA128*Z165/SUM(Z159:Z168),#REF!),"")</f>
        <v/>
      </c>
      <c r="CB155" s="331" t="str">
        <f>IF(COUNT(CB128,AA165)=2,ROUND(CB128*AA165/SUM(AA159:AA168),#REF!),"")</f>
        <v/>
      </c>
      <c r="CC155" s="331" t="str">
        <f>IF(COUNT(CC128,AB165)=2,ROUND(CC128*AB165/SUM(AB159:AB168),#REF!),"")</f>
        <v/>
      </c>
      <c r="CD155" s="331" t="str">
        <f>IF(COUNT(CD128,AC165)=2,ROUND(CD128*AC165/SUM(AC159:AC168),#REF!),"")</f>
        <v/>
      </c>
      <c r="CE155" s="331" t="str">
        <f>IF(COUNT(CE128,AD165)=2,ROUND(CE128*AD165/SUM(AD159:AD168),#REF!),"")</f>
        <v/>
      </c>
      <c r="CF155" s="331" t="str">
        <f>IF(COUNT(CF128,AE165)=2,ROUND(CF128*AE165/SUM(AE159:AE168),#REF!),"")</f>
        <v/>
      </c>
      <c r="CG155" s="331" t="str">
        <f>IF(COUNT(CG128,AF165)=2,ROUND(CG128*AF165/SUM(AF159:AF168),#REF!),"")</f>
        <v/>
      </c>
      <c r="CH155" s="563" t="s">
        <v>119</v>
      </c>
      <c r="CI155" s="563"/>
      <c r="CJ155" s="563"/>
      <c r="CK155" s="563"/>
      <c r="CL155" s="563"/>
      <c r="CM155" s="563"/>
      <c r="CN155" s="563"/>
      <c r="CO155" s="563"/>
      <c r="CP155" s="563"/>
      <c r="CQ155" s="563"/>
    </row>
    <row r="156" spans="3:97" s="243" customFormat="1" ht="13.5" customHeight="1">
      <c r="C156" s="241" t="e">
        <f>IF(#REF!="発電事業者","送電相手先諸元","購入相手先諸元")</f>
        <v>#REF!</v>
      </c>
      <c r="D156" s="236"/>
      <c r="E156" s="236"/>
      <c r="F156" s="242">
        <v>0</v>
      </c>
      <c r="G156" s="237" t="s">
        <v>255</v>
      </c>
      <c r="H156" s="236"/>
      <c r="I156" s="236"/>
      <c r="J156" s="236"/>
      <c r="K156" s="236"/>
      <c r="AV156" s="257"/>
      <c r="AX156" s="569"/>
      <c r="AY156" s="569"/>
      <c r="AZ156" s="588"/>
      <c r="BA156" s="590"/>
      <c r="BB156" s="590"/>
      <c r="BC156" s="590"/>
      <c r="BD156" s="588"/>
      <c r="BE156" s="583"/>
      <c r="BF156" s="584"/>
      <c r="BG156" s="259"/>
      <c r="BH156" s="259"/>
      <c r="BI156" s="259"/>
      <c r="BJ156" s="259"/>
      <c r="BK156" s="259"/>
      <c r="BL156" s="259"/>
      <c r="BM156" s="259"/>
      <c r="BN156" s="259"/>
      <c r="BO156" s="259"/>
      <c r="BP156" s="259"/>
      <c r="BQ156" s="259"/>
      <c r="BR156" s="259"/>
      <c r="BS156" s="569"/>
      <c r="BT156" s="569"/>
      <c r="BU156" s="569"/>
      <c r="BV156" s="333" t="s">
        <v>172</v>
      </c>
      <c r="BW156" s="581"/>
      <c r="BX156" s="581"/>
      <c r="BY156" s="331" t="str">
        <f>IF(COUNT(BY129,X165)=2,ROUND(BY129*X165/SUM(X159:X168),#REF!),"")</f>
        <v/>
      </c>
      <c r="BZ156" s="331" t="str">
        <f>IF(COUNT(BZ129,Y165)=2,ROUND(BZ129*Y165/SUM(Y159:Y168),#REF!),"")</f>
        <v/>
      </c>
      <c r="CA156" s="331" t="str">
        <f>IF(COUNT(CA129,Z165)=2,ROUND(CA129*Z165/SUM(Z159:Z168),#REF!),"")</f>
        <v/>
      </c>
      <c r="CB156" s="331" t="str">
        <f>IF(COUNT(CB129,AA165)=2,ROUND(CB129*AA165/SUM(AA159:AA168),#REF!),"")</f>
        <v/>
      </c>
      <c r="CC156" s="331" t="str">
        <f>IF(COUNT(CC129,AB165)=2,ROUND(CC129*AB165/SUM(AB159:AB168),#REF!),"")</f>
        <v/>
      </c>
      <c r="CD156" s="331" t="str">
        <f>IF(COUNT(CD129,AC165)=2,ROUND(CD129*AC165/SUM(AC159:AC168),#REF!),"")</f>
        <v/>
      </c>
      <c r="CE156" s="331" t="str">
        <f>IF(COUNT(CE129,AD165)=2,ROUND(CE129*AD165/SUM(AD159:AD168),#REF!),"")</f>
        <v/>
      </c>
      <c r="CF156" s="331" t="str">
        <f>IF(COUNT(CF129,AE165)=2,ROUND(CF129*AE165/SUM(AE159:AE168),#REF!),"")</f>
        <v/>
      </c>
      <c r="CG156" s="331" t="str">
        <f>IF(COUNT(CG129,AF165)=2,ROUND(CG129*AF165/SUM(AF159:AF168),#REF!),"")</f>
        <v/>
      </c>
      <c r="CH156" s="564" t="str">
        <f>IF(CH155="","",CH155)</f>
        <v>バイオマス</v>
      </c>
      <c r="CI156" s="564"/>
      <c r="CJ156" s="564"/>
      <c r="CK156" s="564"/>
      <c r="CL156" s="564"/>
      <c r="CM156" s="564"/>
      <c r="CN156" s="564"/>
      <c r="CO156" s="564"/>
      <c r="CP156" s="564"/>
      <c r="CQ156" s="564"/>
    </row>
    <row r="157" spans="3:97" s="243" customFormat="1" ht="13.5" customHeight="1">
      <c r="C157" s="594" t="s">
        <v>200</v>
      </c>
      <c r="D157" s="594"/>
      <c r="E157" s="594" t="s">
        <v>201</v>
      </c>
      <c r="F157" s="594" t="s">
        <v>202</v>
      </c>
      <c r="G157" s="594"/>
      <c r="H157" s="594"/>
      <c r="I157" s="595" t="s">
        <v>203</v>
      </c>
      <c r="J157" s="597" t="e">
        <f>IF(#REF!="発電事業者","送電先","購入先")</f>
        <v>#REF!</v>
      </c>
      <c r="K157" s="598"/>
      <c r="L157" s="601" t="e">
        <f>DATE(#REF!,1,1)</f>
        <v>#REF!</v>
      </c>
      <c r="M157" s="602"/>
      <c r="N157" s="602"/>
      <c r="O157" s="602"/>
      <c r="P157" s="602"/>
      <c r="Q157" s="602"/>
      <c r="R157" s="602"/>
      <c r="S157" s="602"/>
      <c r="T157" s="602"/>
      <c r="U157" s="602"/>
      <c r="V157" s="602"/>
      <c r="W157" s="603"/>
      <c r="X157" s="592" t="e">
        <f>DATE(#REF!+1,1,1)</f>
        <v>#REF!</v>
      </c>
      <c r="Y157" s="592" t="e">
        <f>DATE(#REF!+2,1,1)</f>
        <v>#REF!</v>
      </c>
      <c r="Z157" s="592" t="e">
        <f>DATE(#REF!+3,1,1)</f>
        <v>#REF!</v>
      </c>
      <c r="AA157" s="592" t="e">
        <f>DATE(#REF!+4,1,1)</f>
        <v>#REF!</v>
      </c>
      <c r="AB157" s="592" t="e">
        <f>DATE(#REF!+5,1,1)</f>
        <v>#REF!</v>
      </c>
      <c r="AC157" s="592" t="e">
        <f>DATE(#REF!+6,1,1)</f>
        <v>#REF!</v>
      </c>
      <c r="AD157" s="592" t="e">
        <f>DATE(#REF!+7,1,1)</f>
        <v>#REF!</v>
      </c>
      <c r="AE157" s="592" t="e">
        <f>DATE(#REF!+8,1,1)</f>
        <v>#REF!</v>
      </c>
      <c r="AF157" s="592" t="e">
        <f>DATE(#REF!+9,1,1)</f>
        <v>#REF!</v>
      </c>
      <c r="AG157" s="594" t="s">
        <v>253</v>
      </c>
      <c r="AH157" s="594"/>
      <c r="AI157" s="594"/>
      <c r="AJ157" s="594"/>
      <c r="AK157" s="594"/>
      <c r="AL157" s="594"/>
      <c r="AM157" s="594"/>
      <c r="AN157" s="594"/>
      <c r="AO157" s="594"/>
      <c r="AP157" s="594"/>
      <c r="AV157" s="275"/>
      <c r="AX157" s="569"/>
      <c r="AY157" s="569"/>
      <c r="AZ157" s="589"/>
      <c r="BA157" s="590"/>
      <c r="BB157" s="590"/>
      <c r="BC157" s="590"/>
      <c r="BD157" s="589"/>
      <c r="BE157" s="585" t="e">
        <f>IF(#REF!="発電事業者","月間送電電力量（GWh）","月間受電電力量（GWh）")</f>
        <v>#REF!</v>
      </c>
      <c r="BF157" s="586"/>
      <c r="BG157" s="331" t="str">
        <f>IF(COUNT(BG130,L165)=2,ROUND(BG130*L165/SUM(L159:L168),#REF!),"")</f>
        <v/>
      </c>
      <c r="BH157" s="331" t="str">
        <f>IF(COUNT(BH130,M165)=2,ROUND(BH130*M165/SUM(M159:M168),#REF!),"")</f>
        <v/>
      </c>
      <c r="BI157" s="331" t="str">
        <f>IF(COUNT(BI130,N165)=2,ROUND(BI130*N165/SUM(N159:N168),#REF!),"")</f>
        <v/>
      </c>
      <c r="BJ157" s="331" t="str">
        <f>IF(COUNT(BJ130,O165)=2,ROUND(BJ130*O165/SUM(O159:O168),#REF!),"")</f>
        <v/>
      </c>
      <c r="BK157" s="331" t="str">
        <f>IF(COUNT(BK130,P165)=2,ROUND(BK130*P165/SUM(P159:P168),#REF!),"")</f>
        <v/>
      </c>
      <c r="BL157" s="331" t="str">
        <f>IF(COUNT(BL130,Q165)=2,ROUND(BL130*Q165/SUM(Q159:Q168),#REF!),"")</f>
        <v/>
      </c>
      <c r="BM157" s="331" t="str">
        <f>IF(COUNT(BM130,R165)=2,ROUND(BM130*R165/SUM(R159:R168),#REF!),"")</f>
        <v/>
      </c>
      <c r="BN157" s="331" t="str">
        <f>IF(COUNT(BN130,S165)=2,ROUND(BN130*S165/SUM(S159:S168),#REF!),"")</f>
        <v/>
      </c>
      <c r="BO157" s="331" t="str">
        <f>IF(COUNT(BO130,T165)=2,ROUND(BO130*T165/SUM(T159:T168),#REF!),"")</f>
        <v/>
      </c>
      <c r="BP157" s="331" t="str">
        <f>IF(COUNT(BP130,U165)=2,ROUND(BP130*U165/SUM(U159:U168),#REF!),"")</f>
        <v/>
      </c>
      <c r="BQ157" s="331" t="str">
        <f>IF(COUNT(BQ130,V165)=2,ROUND(BQ130*V165/SUM(V159:V168),#REF!),"")</f>
        <v/>
      </c>
      <c r="BR157" s="331" t="str">
        <f>IF(COUNT(BR130,W165)=2,ROUND(BR130*W165/SUM(W159:W168),#REF!),"")</f>
        <v/>
      </c>
      <c r="BS157" s="569" t="e">
        <f>IF(#REF!="発電事業者","年間送電電力量（GWh）","年間受電電力量（GWh）")</f>
        <v>#REF!</v>
      </c>
      <c r="BT157" s="569"/>
      <c r="BU157" s="569"/>
      <c r="BV157" s="333" t="s">
        <v>25</v>
      </c>
      <c r="BW157" s="582"/>
      <c r="BX157" s="582"/>
      <c r="BY157" s="331" t="str">
        <f>IF(COUNT(BY130,X165)=2,ROUND(BY130*X165/SUM(X159:X168),#REF!),"")</f>
        <v/>
      </c>
      <c r="BZ157" s="331" t="str">
        <f>IF(COUNT(BZ130,Y165)=2,ROUND(BZ130*Y165/SUM(Y159:Y168),#REF!),"")</f>
        <v/>
      </c>
      <c r="CA157" s="331" t="str">
        <f>IF(COUNT(CA130,Z165)=2,ROUND(CA130*Z165/SUM(Z159:Z168),#REF!),"")</f>
        <v/>
      </c>
      <c r="CB157" s="331" t="str">
        <f>IF(COUNT(CB130,AA165)=2,ROUND(CB130*AA165/SUM(AA159:AA168),#REF!),"")</f>
        <v/>
      </c>
      <c r="CC157" s="331" t="str">
        <f>IF(COUNT(CC130,AB165)=2,ROUND(CC130*AB165/SUM(AB159:AB168),#REF!),"")</f>
        <v/>
      </c>
      <c r="CD157" s="331" t="str">
        <f>IF(COUNT(CD130,AC165)=2,ROUND(CD130*AC165/SUM(AC159:AC168),#REF!),"")</f>
        <v/>
      </c>
      <c r="CE157" s="331" t="str">
        <f>IF(COUNT(CE130,AD165)=2,ROUND(CE130*AD165/SUM(AD159:AD168),#REF!),"")</f>
        <v/>
      </c>
      <c r="CF157" s="331" t="str">
        <f>IF(COUNT(CF130,AE165)=2,ROUND(CF130*AE165/SUM(AE159:AE168),#REF!),"")</f>
        <v/>
      </c>
      <c r="CG157" s="331" t="str">
        <f>IF(COUNT(CG130,AF165)=2,ROUND(CG130*AF165/SUM(AF159:AF168),#REF!),"")</f>
        <v/>
      </c>
      <c r="CH157" s="565" t="str">
        <f>IF(COUNTA(AG165)=0,"",AG165)</f>
        <v/>
      </c>
      <c r="CI157" s="565"/>
      <c r="CJ157" s="565"/>
      <c r="CK157" s="565"/>
      <c r="CL157" s="565"/>
      <c r="CM157" s="565"/>
      <c r="CN157" s="565"/>
      <c r="CO157" s="565"/>
      <c r="CP157" s="565"/>
      <c r="CQ157" s="565"/>
    </row>
    <row r="158" spans="3:97" s="243" customFormat="1" ht="13.5" customHeight="1">
      <c r="C158" s="594"/>
      <c r="D158" s="594"/>
      <c r="E158" s="594"/>
      <c r="F158" s="594"/>
      <c r="G158" s="594"/>
      <c r="H158" s="594"/>
      <c r="I158" s="596"/>
      <c r="J158" s="599"/>
      <c r="K158" s="600"/>
      <c r="L158" s="320" t="s">
        <v>194</v>
      </c>
      <c r="M158" s="320" t="s">
        <v>195</v>
      </c>
      <c r="N158" s="320" t="s">
        <v>161</v>
      </c>
      <c r="O158" s="320" t="s">
        <v>162</v>
      </c>
      <c r="P158" s="320" t="s">
        <v>163</v>
      </c>
      <c r="Q158" s="320" t="s">
        <v>164</v>
      </c>
      <c r="R158" s="320" t="s">
        <v>165</v>
      </c>
      <c r="S158" s="320" t="s">
        <v>166</v>
      </c>
      <c r="T158" s="320" t="s">
        <v>167</v>
      </c>
      <c r="U158" s="320" t="s">
        <v>168</v>
      </c>
      <c r="V158" s="320" t="s">
        <v>169</v>
      </c>
      <c r="W158" s="320" t="s">
        <v>170</v>
      </c>
      <c r="X158" s="593">
        <v>43101</v>
      </c>
      <c r="Y158" s="593">
        <v>43466</v>
      </c>
      <c r="Z158" s="593">
        <v>43831</v>
      </c>
      <c r="AA158" s="593">
        <v>44197</v>
      </c>
      <c r="AB158" s="593">
        <v>44562</v>
      </c>
      <c r="AC158" s="593">
        <v>44927</v>
      </c>
      <c r="AD158" s="593">
        <v>45292</v>
      </c>
      <c r="AE158" s="593">
        <v>45658</v>
      </c>
      <c r="AF158" s="593">
        <v>46023</v>
      </c>
      <c r="AG158" s="594"/>
      <c r="AH158" s="594"/>
      <c r="AI158" s="594"/>
      <c r="AJ158" s="594"/>
      <c r="AK158" s="594"/>
      <c r="AL158" s="594"/>
      <c r="AM158" s="594"/>
      <c r="AN158" s="594"/>
      <c r="AO158" s="594"/>
      <c r="AP158" s="594"/>
      <c r="AV158" s="275"/>
      <c r="AX158" s="569" t="str">
        <f>IF(C166="","",C166)</f>
        <v/>
      </c>
      <c r="AY158" s="569"/>
      <c r="AZ158" s="587" t="str">
        <f>IF(E166="","",E166)</f>
        <v/>
      </c>
      <c r="BA158" s="590" t="str">
        <f ca="1">IF(F166="","",F166)</f>
        <v/>
      </c>
      <c r="BB158" s="590"/>
      <c r="BC158" s="590"/>
      <c r="BD158" s="587" t="str">
        <f>IF(I166="","",I166)</f>
        <v/>
      </c>
      <c r="BE158" s="578" t="e">
        <f>IF(#REF!="発電事業者","送電電力（MW）","受電電力（MW）")</f>
        <v>#REF!</v>
      </c>
      <c r="BF158" s="579"/>
      <c r="BG158" s="331" t="str">
        <f>IF(COUNT(BG128,L166)=2,ROUND(BG128*L166/SUM(L159:L168),#REF!),"")</f>
        <v/>
      </c>
      <c r="BH158" s="331" t="str">
        <f>IF(COUNT(BH128,M166)=2,ROUND(BH128*M166/SUM(M159:M168),#REF!),"")</f>
        <v/>
      </c>
      <c r="BI158" s="331" t="str">
        <f>IF(COUNT(BI128,N166)=2,ROUND(BI128*N166/SUM(N159:N168),#REF!),"")</f>
        <v/>
      </c>
      <c r="BJ158" s="331" t="str">
        <f>IF(COUNT(BJ128,O166)=2,ROUND(BJ128*O166/SUM(O159:O168),#REF!),"")</f>
        <v/>
      </c>
      <c r="BK158" s="331" t="str">
        <f>IF(COUNT(BK128,P166)=2,ROUND(BK128*P166/SUM(P159:P168),#REF!),"")</f>
        <v/>
      </c>
      <c r="BL158" s="331" t="str">
        <f>IF(COUNT(BL128,Q166)=2,ROUND(BL128*Q166/SUM(Q159:Q168),#REF!),"")</f>
        <v/>
      </c>
      <c r="BM158" s="331" t="str">
        <f>IF(COUNT(BM128,R166)=2,ROUND(BM128*R166/SUM(R159:R168),#REF!),"")</f>
        <v/>
      </c>
      <c r="BN158" s="331" t="str">
        <f>IF(COUNT(BN128,S166)=2,ROUND(BN128*S166/SUM(S159:S168),#REF!),"")</f>
        <v/>
      </c>
      <c r="BO158" s="331" t="str">
        <f>IF(COUNT(BO128,T166)=2,ROUND(BO128*T166/SUM(T159:T168),#REF!),"")</f>
        <v/>
      </c>
      <c r="BP158" s="331" t="str">
        <f>IF(COUNT(BP128,U166)=2,ROUND(BP128*U166/SUM(U159:U168),#REF!),"")</f>
        <v/>
      </c>
      <c r="BQ158" s="331" t="str">
        <f>IF(COUNT(BQ128,V166)=2,ROUND(BQ128*V166/SUM(V159:V168),#REF!),"")</f>
        <v/>
      </c>
      <c r="BR158" s="331" t="str">
        <f>IF(COUNT(BR128,W166)=2,ROUND(BR128*W166/SUM(W159:W168),#REF!),"")</f>
        <v/>
      </c>
      <c r="BS158" s="569" t="e">
        <f>IF(#REF!="発電事業者","送電電力（MW）","受電電力（MW）")</f>
        <v>#REF!</v>
      </c>
      <c r="BT158" s="569"/>
      <c r="BU158" s="569"/>
      <c r="BV158" s="333" t="s">
        <v>171</v>
      </c>
      <c r="BW158" s="580"/>
      <c r="BX158" s="580"/>
      <c r="BY158" s="331" t="str">
        <f>IF(COUNT(BY128,X166)=2,ROUND(BY128*X166/SUM(X159:X168),#REF!),"")</f>
        <v/>
      </c>
      <c r="BZ158" s="331" t="str">
        <f>IF(COUNT(BZ128,Y166)=2,ROUND(BZ128*Y166/SUM(Y159:Y168),#REF!),"")</f>
        <v/>
      </c>
      <c r="CA158" s="331" t="str">
        <f>IF(COUNT(CA128,Z166)=2,ROUND(CA128*Z166/SUM(Z159:Z168),#REF!),"")</f>
        <v/>
      </c>
      <c r="CB158" s="331" t="str">
        <f>IF(COUNT(CB128,AA166)=2,ROUND(CB128*AA166/SUM(AA159:AA168),#REF!),"")</f>
        <v/>
      </c>
      <c r="CC158" s="331" t="str">
        <f>IF(COUNT(CC128,AB166)=2,ROUND(CC128*AB166/SUM(AB159:AB168),#REF!),"")</f>
        <v/>
      </c>
      <c r="CD158" s="331" t="str">
        <f>IF(COUNT(CD128,AC166)=2,ROUND(CD128*AC166/SUM(AC159:AC168),#REF!),"")</f>
        <v/>
      </c>
      <c r="CE158" s="331" t="str">
        <f>IF(COUNT(CE128,AD166)=2,ROUND(CE128*AD166/SUM(AD159:AD168),#REF!),"")</f>
        <v/>
      </c>
      <c r="CF158" s="331" t="str">
        <f>IF(COUNT(CF128,AE166)=2,ROUND(CF128*AE166/SUM(AE159:AE168),#REF!),"")</f>
        <v/>
      </c>
      <c r="CG158" s="331" t="str">
        <f>IF(COUNT(CG128,AF166)=2,ROUND(CG128*AF166/SUM(AF159:AF168),#REF!),"")</f>
        <v/>
      </c>
      <c r="CH158" s="563" t="s">
        <v>119</v>
      </c>
      <c r="CI158" s="563"/>
      <c r="CJ158" s="563"/>
      <c r="CK158" s="563"/>
      <c r="CL158" s="563"/>
      <c r="CM158" s="563"/>
      <c r="CN158" s="563"/>
      <c r="CO158" s="563"/>
      <c r="CP158" s="563"/>
      <c r="CQ158" s="563"/>
    </row>
    <row r="159" spans="3:97" s="243" customFormat="1" ht="13.5" customHeight="1">
      <c r="C159" s="568"/>
      <c r="D159" s="568"/>
      <c r="E159" s="332"/>
      <c r="F159" s="569" t="str">
        <f ca="1">IF(E159="","",VLOOKUP(E159,INDIRECT(AR159),2,FALSE))</f>
        <v/>
      </c>
      <c r="G159" s="569"/>
      <c r="H159" s="569"/>
      <c r="I159" s="333" t="str">
        <f>IF(E159="","",E123)</f>
        <v/>
      </c>
      <c r="J159" s="569" t="e">
        <f>J157&amp;"１"</f>
        <v>#REF!</v>
      </c>
      <c r="K159" s="569"/>
      <c r="L159" s="277">
        <f t="shared" ref="L159:W159" si="7">IF($F156=0,IF(100-SUM(L160:L168)=0,"",100-SUM(L160:L168)),IF(H133-SUM(L160:L168)=0,"",H133-SUM(L160:L168)))</f>
        <v>100</v>
      </c>
      <c r="M159" s="277">
        <f t="shared" si="7"/>
        <v>100</v>
      </c>
      <c r="N159" s="277">
        <f t="shared" si="7"/>
        <v>100</v>
      </c>
      <c r="O159" s="277">
        <f t="shared" si="7"/>
        <v>100</v>
      </c>
      <c r="P159" s="277">
        <f t="shared" si="7"/>
        <v>100</v>
      </c>
      <c r="Q159" s="277">
        <f t="shared" si="7"/>
        <v>100</v>
      </c>
      <c r="R159" s="277">
        <f t="shared" si="7"/>
        <v>100</v>
      </c>
      <c r="S159" s="277">
        <f t="shared" si="7"/>
        <v>100</v>
      </c>
      <c r="T159" s="277">
        <f t="shared" si="7"/>
        <v>100</v>
      </c>
      <c r="U159" s="277">
        <f t="shared" si="7"/>
        <v>100</v>
      </c>
      <c r="V159" s="277">
        <f t="shared" si="7"/>
        <v>100</v>
      </c>
      <c r="W159" s="277">
        <f t="shared" si="7"/>
        <v>100</v>
      </c>
      <c r="X159" s="277">
        <f>IF($F156=0,IF(100-SUM(X160:X168)=0,"",100-SUM(X160:X168)),IF(H135-SUM(X160:X168)=0,"",H135-SUM(X160:X168)))</f>
        <v>100</v>
      </c>
      <c r="Y159" s="277">
        <f>IF($F156=0,IF(100-SUM(Y160:Y168)=0,"",100-SUM(Y160:Y168)),IF(H137-SUM(Y160:Y168)=0,"",H137-SUM(Y160:Y168)))</f>
        <v>100</v>
      </c>
      <c r="Z159" s="277">
        <f>IF($F156=0,IF(100-SUM(Z160:Z168)=0,"",100-SUM(Z160:Z168)),IF(H139-SUM(Z160:Z168)=0,"",H139-SUM(Z160:Z168)))</f>
        <v>100</v>
      </c>
      <c r="AA159" s="277">
        <f>IF($F156=0,IF(100-SUM(AA160:AA168)=0,"",100-SUM(AA160:AA168)),IF(H141-SUM(AA160:AA168)=0,"",H141-SUM(AA160:AA168)))</f>
        <v>100</v>
      </c>
      <c r="AB159" s="277">
        <f>IF($F156=0,IF(100-SUM(AB160:AB168)=0,"",100-SUM(AB160:AB168)),IF(H143-SUM(AB160:AB168)=0,"",H143-SUM(AB160:AB168)))</f>
        <v>100</v>
      </c>
      <c r="AC159" s="277">
        <f>IF($F156=0,IF(100-SUM(AC160:AC168)=0,"",100-SUM(AC160:AC168)),IF(H145-SUM(AC160:AC168)=0,"",H145-SUM(AC160:AC168)))</f>
        <v>100</v>
      </c>
      <c r="AD159" s="277">
        <f>IF($F156=0,IF(100-SUM(AD160:AD168)=0,"",100-SUM(AD160:AD168)),IF(H147-SUM(AD160:AD168)=0,"",H147-SUM(AD160:AD168)))</f>
        <v>100</v>
      </c>
      <c r="AE159" s="277">
        <f>IF($F156=0,IF(100-SUM(AE160:AE168)=0,"",100-SUM(AE160:AE168)),IF(H149-SUM(AE160:AE168)=0,"",H149-SUM(AE160:AE168)))</f>
        <v>100</v>
      </c>
      <c r="AF159" s="277">
        <f>IF($F156=0,IF(100-SUM(AF160:AF168)=0,"",100-SUM(AF160:AF168)),IF(H151-SUM(AF160:AF168)=0,"",H151-SUM(AF160:AF168)))</f>
        <v>100</v>
      </c>
      <c r="AG159" s="570"/>
      <c r="AH159" s="570"/>
      <c r="AI159" s="570"/>
      <c r="AJ159" s="570"/>
      <c r="AK159" s="570"/>
      <c r="AL159" s="570"/>
      <c r="AM159" s="570"/>
      <c r="AN159" s="570"/>
      <c r="AO159" s="570"/>
      <c r="AP159" s="570"/>
      <c r="AR159" s="591" t="b">
        <f t="shared" ref="AR159:AR168" si="8">IF(C159="発電事業者","事業者リスト一覧!D3:E1002", IF(C159="小売電気事業者","事業者リスト一覧!J3:K1002", IF(C159="一般送配電事業者","事業者リスト一覧!G3:H13", IF(C159="送電事業者","事業者リスト一覧!G16:H21", IF(C159="特定送配電事業者","事業者リスト一覧!G24:H44", IF(C159="登録特定送配電事業者","事業者リスト一覧!G47:H87", IF(C159="その他事業者","事業者リスト一覧!G90:H100")))))))</f>
        <v>0</v>
      </c>
      <c r="AS159" s="591"/>
      <c r="AT159" s="591"/>
      <c r="AU159" s="281" t="s">
        <v>160</v>
      </c>
      <c r="AV159" s="275"/>
      <c r="AX159" s="569"/>
      <c r="AY159" s="569"/>
      <c r="AZ159" s="588"/>
      <c r="BA159" s="590"/>
      <c r="BB159" s="590"/>
      <c r="BC159" s="590"/>
      <c r="BD159" s="588"/>
      <c r="BE159" s="583"/>
      <c r="BF159" s="584"/>
      <c r="BG159" s="259"/>
      <c r="BH159" s="259"/>
      <c r="BI159" s="259"/>
      <c r="BJ159" s="259"/>
      <c r="BK159" s="259"/>
      <c r="BL159" s="259"/>
      <c r="BM159" s="259"/>
      <c r="BN159" s="259"/>
      <c r="BO159" s="259"/>
      <c r="BP159" s="259"/>
      <c r="BQ159" s="259"/>
      <c r="BR159" s="259"/>
      <c r="BS159" s="569"/>
      <c r="BT159" s="569"/>
      <c r="BU159" s="569"/>
      <c r="BV159" s="333" t="s">
        <v>172</v>
      </c>
      <c r="BW159" s="581"/>
      <c r="BX159" s="581"/>
      <c r="BY159" s="331" t="str">
        <f>IF(COUNT(BY129,X166)=2,ROUND(BY129*X166/SUM(X159:X168),#REF!),"")</f>
        <v/>
      </c>
      <c r="BZ159" s="331" t="str">
        <f>IF(COUNT(BZ129,Y166)=2,ROUND(BZ129*Y166/SUM(Y159:Y168),#REF!),"")</f>
        <v/>
      </c>
      <c r="CA159" s="331" t="str">
        <f>IF(COUNT(CA129,Z166)=2,ROUND(CA129*Z166/SUM(Z159:Z168),#REF!),"")</f>
        <v/>
      </c>
      <c r="CB159" s="331" t="str">
        <f>IF(COUNT(CB129,AA166)=2,ROUND(CB129*AA166/SUM(AA159:AA168),#REF!),"")</f>
        <v/>
      </c>
      <c r="CC159" s="331" t="str">
        <f>IF(COUNT(CC129,AB166)=2,ROUND(CC129*AB166/SUM(AB159:AB168),#REF!),"")</f>
        <v/>
      </c>
      <c r="CD159" s="331" t="str">
        <f>IF(COUNT(CD129,AC166)=2,ROUND(CD129*AC166/SUM(AC159:AC168),#REF!),"")</f>
        <v/>
      </c>
      <c r="CE159" s="331" t="str">
        <f>IF(COUNT(CE129,AD166)=2,ROUND(CE129*AD166/SUM(AD159:AD168),#REF!),"")</f>
        <v/>
      </c>
      <c r="CF159" s="331" t="str">
        <f>IF(COUNT(CF129,AE166)=2,ROUND(CF129*AE166/SUM(AE159:AE168),#REF!),"")</f>
        <v/>
      </c>
      <c r="CG159" s="331" t="str">
        <f>IF(COUNT(CG129,AF166)=2,ROUND(CG129*AF166/SUM(AF159:AF168),#REF!),"")</f>
        <v/>
      </c>
      <c r="CH159" s="564" t="str">
        <f>IF(CH158="","",CH158)</f>
        <v>バイオマス</v>
      </c>
      <c r="CI159" s="564"/>
      <c r="CJ159" s="564"/>
      <c r="CK159" s="564"/>
      <c r="CL159" s="564"/>
      <c r="CM159" s="564"/>
      <c r="CN159" s="564"/>
      <c r="CO159" s="564"/>
      <c r="CP159" s="564"/>
      <c r="CQ159" s="564"/>
    </row>
    <row r="160" spans="3:97" s="243" customFormat="1" ht="13.5" customHeight="1">
      <c r="C160" s="568"/>
      <c r="D160" s="568"/>
      <c r="E160" s="332"/>
      <c r="F160" s="569" t="str">
        <f t="shared" ref="F160:F167" ca="1" si="9">IF(E160="","",VLOOKUP(E160,INDIRECT(AR160),2,FALSE))</f>
        <v/>
      </c>
      <c r="G160" s="569"/>
      <c r="H160" s="569"/>
      <c r="I160" s="333" t="str">
        <f>IF(E160="","",E123)</f>
        <v/>
      </c>
      <c r="J160" s="569" t="e">
        <f>J157&amp;"２"</f>
        <v>#REF!</v>
      </c>
      <c r="K160" s="569"/>
      <c r="L160" s="308"/>
      <c r="M160" s="308"/>
      <c r="N160" s="308"/>
      <c r="O160" s="308"/>
      <c r="P160" s="308"/>
      <c r="Q160" s="308"/>
      <c r="R160" s="308"/>
      <c r="S160" s="308"/>
      <c r="T160" s="308"/>
      <c r="U160" s="308"/>
      <c r="V160" s="308"/>
      <c r="W160" s="308"/>
      <c r="X160" s="308"/>
      <c r="Y160" s="308"/>
      <c r="Z160" s="308"/>
      <c r="AA160" s="308"/>
      <c r="AB160" s="308"/>
      <c r="AC160" s="308"/>
      <c r="AD160" s="308"/>
      <c r="AE160" s="308"/>
      <c r="AF160" s="308"/>
      <c r="AG160" s="570"/>
      <c r="AH160" s="570"/>
      <c r="AI160" s="570"/>
      <c r="AJ160" s="570"/>
      <c r="AK160" s="570"/>
      <c r="AL160" s="570"/>
      <c r="AM160" s="570"/>
      <c r="AN160" s="570"/>
      <c r="AO160" s="570"/>
      <c r="AP160" s="570"/>
      <c r="AR160" s="571" t="b">
        <f t="shared" si="8"/>
        <v>0</v>
      </c>
      <c r="AS160" s="571"/>
      <c r="AT160" s="571"/>
      <c r="AU160" s="282" t="s">
        <v>160</v>
      </c>
      <c r="AV160" s="275"/>
      <c r="AX160" s="569"/>
      <c r="AY160" s="569"/>
      <c r="AZ160" s="589"/>
      <c r="BA160" s="590"/>
      <c r="BB160" s="590"/>
      <c r="BC160" s="590"/>
      <c r="BD160" s="589"/>
      <c r="BE160" s="585" t="e">
        <f>IF(#REF!="発電事業者","月間送電電力量（GWh）","月間受電電力量（GWh）")</f>
        <v>#REF!</v>
      </c>
      <c r="BF160" s="586"/>
      <c r="BG160" s="331" t="str">
        <f>IF(COUNT(BG130,L166)=2,ROUND(BG130*L166/SUM(L159:L168),#REF!),"")</f>
        <v/>
      </c>
      <c r="BH160" s="331" t="str">
        <f>IF(COUNT(BH130,M166)=2,ROUND(BH130*M166/SUM(M159:M168),#REF!),"")</f>
        <v/>
      </c>
      <c r="BI160" s="331" t="str">
        <f>IF(COUNT(BI130,N166)=2,ROUND(BI130*N166/SUM(N159:N168),#REF!),"")</f>
        <v/>
      </c>
      <c r="BJ160" s="331" t="str">
        <f>IF(COUNT(BJ130,O166)=2,ROUND(BJ130*O166/SUM(O159:O168),#REF!),"")</f>
        <v/>
      </c>
      <c r="BK160" s="331" t="str">
        <f>IF(COUNT(BK130,P166)=2,ROUND(BK130*P166/SUM(P159:P168),#REF!),"")</f>
        <v/>
      </c>
      <c r="BL160" s="331" t="str">
        <f>IF(COUNT(BL130,Q166)=2,ROUND(BL130*Q166/SUM(Q159:Q168),#REF!),"")</f>
        <v/>
      </c>
      <c r="BM160" s="331" t="str">
        <f>IF(COUNT(BM130,R166)=2,ROUND(BM130*R166/SUM(R159:R168),#REF!),"")</f>
        <v/>
      </c>
      <c r="BN160" s="331" t="str">
        <f>IF(COUNT(BN130,S166)=2,ROUND(BN130*S166/SUM(S159:S168),#REF!),"")</f>
        <v/>
      </c>
      <c r="BO160" s="331" t="str">
        <f>IF(COUNT(BO130,T166)=2,ROUND(BO130*T166/SUM(T159:T168),#REF!),"")</f>
        <v/>
      </c>
      <c r="BP160" s="331" t="str">
        <f>IF(COUNT(BP130,U166)=2,ROUND(BP130*U166/SUM(U159:U168),#REF!),"")</f>
        <v/>
      </c>
      <c r="BQ160" s="331" t="str">
        <f>IF(COUNT(BQ130,V166)=2,ROUND(BQ130*V166/SUM(V159:V168),#REF!),"")</f>
        <v/>
      </c>
      <c r="BR160" s="331" t="str">
        <f>IF(COUNT(BR130,W166)=2,ROUND(BR130*W166/SUM(W159:W168),#REF!),"")</f>
        <v/>
      </c>
      <c r="BS160" s="569" t="e">
        <f>IF(#REF!="発電事業者","年間送電電力量（GWh）","年間受電電力量（GWh）")</f>
        <v>#REF!</v>
      </c>
      <c r="BT160" s="569"/>
      <c r="BU160" s="569"/>
      <c r="BV160" s="333" t="s">
        <v>25</v>
      </c>
      <c r="BW160" s="582"/>
      <c r="BX160" s="582"/>
      <c r="BY160" s="331" t="str">
        <f>IF(COUNT(BY130,X166)=2,ROUND(BY130*X166/SUM(X159:X168),#REF!),"")</f>
        <v/>
      </c>
      <c r="BZ160" s="331" t="str">
        <f>IF(COUNT(BZ130,Y166)=2,ROUND(BZ130*Y166/SUM(Y159:Y168),#REF!),"")</f>
        <v/>
      </c>
      <c r="CA160" s="331" t="str">
        <f>IF(COUNT(CA130,Z166)=2,ROUND(CA130*Z166/SUM(Z159:Z168),#REF!),"")</f>
        <v/>
      </c>
      <c r="CB160" s="331" t="str">
        <f>IF(COUNT(CB130,AA166)=2,ROUND(CB130*AA166/SUM(AA159:AA168),#REF!),"")</f>
        <v/>
      </c>
      <c r="CC160" s="331" t="str">
        <f>IF(COUNT(CC130,AB166)=2,ROUND(CC130*AB166/SUM(AB159:AB168),#REF!),"")</f>
        <v/>
      </c>
      <c r="CD160" s="331" t="str">
        <f>IF(COUNT(CD130,AC166)=2,ROUND(CD130*AC166/SUM(AC159:AC168),#REF!),"")</f>
        <v/>
      </c>
      <c r="CE160" s="331" t="str">
        <f>IF(COUNT(CE130,AD166)=2,ROUND(CE130*AD166/SUM(AD159:AD168),#REF!),"")</f>
        <v/>
      </c>
      <c r="CF160" s="331" t="str">
        <f>IF(COUNT(CF130,AE166)=2,ROUND(CF130*AE166/SUM(AE159:AE168),#REF!),"")</f>
        <v/>
      </c>
      <c r="CG160" s="331" t="str">
        <f>IF(COUNT(CG130,AF166)=2,ROUND(CG130*AF166/SUM(AF159:AF168),#REF!),"")</f>
        <v/>
      </c>
      <c r="CH160" s="565" t="str">
        <f>IF(COUNTA(AG166)=0,"",AG166)</f>
        <v/>
      </c>
      <c r="CI160" s="565"/>
      <c r="CJ160" s="565"/>
      <c r="CK160" s="565"/>
      <c r="CL160" s="565"/>
      <c r="CM160" s="565"/>
      <c r="CN160" s="565"/>
      <c r="CO160" s="565"/>
      <c r="CP160" s="565"/>
      <c r="CQ160" s="565"/>
    </row>
    <row r="161" spans="3:95" s="243" customFormat="1" ht="13.5" customHeight="1">
      <c r="C161" s="568"/>
      <c r="D161" s="568"/>
      <c r="E161" s="332"/>
      <c r="F161" s="569" t="str">
        <f t="shared" ca="1" si="9"/>
        <v/>
      </c>
      <c r="G161" s="569"/>
      <c r="H161" s="569"/>
      <c r="I161" s="333" t="str">
        <f>IF(E161="","",E123)</f>
        <v/>
      </c>
      <c r="J161" s="569" t="e">
        <f>J157&amp;"３"</f>
        <v>#REF!</v>
      </c>
      <c r="K161" s="569"/>
      <c r="L161" s="308"/>
      <c r="M161" s="308"/>
      <c r="N161" s="308"/>
      <c r="O161" s="308"/>
      <c r="P161" s="308"/>
      <c r="Q161" s="308"/>
      <c r="R161" s="308"/>
      <c r="S161" s="308"/>
      <c r="T161" s="308"/>
      <c r="U161" s="308"/>
      <c r="V161" s="308"/>
      <c r="W161" s="308"/>
      <c r="X161" s="308"/>
      <c r="Y161" s="308"/>
      <c r="Z161" s="308"/>
      <c r="AA161" s="308"/>
      <c r="AB161" s="308"/>
      <c r="AC161" s="308"/>
      <c r="AD161" s="308"/>
      <c r="AE161" s="308"/>
      <c r="AF161" s="308"/>
      <c r="AG161" s="570"/>
      <c r="AH161" s="570"/>
      <c r="AI161" s="570"/>
      <c r="AJ161" s="570"/>
      <c r="AK161" s="570"/>
      <c r="AL161" s="570"/>
      <c r="AM161" s="570"/>
      <c r="AN161" s="570"/>
      <c r="AO161" s="570"/>
      <c r="AP161" s="570"/>
      <c r="AR161" s="571" t="b">
        <f t="shared" si="8"/>
        <v>0</v>
      </c>
      <c r="AS161" s="571"/>
      <c r="AT161" s="571"/>
      <c r="AU161" s="282" t="s">
        <v>160</v>
      </c>
      <c r="AV161" s="275"/>
      <c r="AX161" s="569" t="str">
        <f>IF(C167="","",C167)</f>
        <v/>
      </c>
      <c r="AY161" s="569"/>
      <c r="AZ161" s="587" t="str">
        <f>IF(E167="","",E167)</f>
        <v/>
      </c>
      <c r="BA161" s="590" t="str">
        <f ca="1">IF(F167="","",F167)</f>
        <v/>
      </c>
      <c r="BB161" s="590"/>
      <c r="BC161" s="590"/>
      <c r="BD161" s="587" t="str">
        <f>IF(I167="","",I167)</f>
        <v/>
      </c>
      <c r="BE161" s="578" t="e">
        <f>IF(#REF!="発電事業者","送電電力（MW）","受電電力（MW）")</f>
        <v>#REF!</v>
      </c>
      <c r="BF161" s="579"/>
      <c r="BG161" s="331" t="str">
        <f>IF(COUNT(BG128,L167)=2,ROUND(BG128*L167/SUM(L159:L168),#REF!),"")</f>
        <v/>
      </c>
      <c r="BH161" s="331" t="str">
        <f>IF(COUNT(BH128,M167)=2,ROUND(BH128*M167/SUM(M159:M168),#REF!),"")</f>
        <v/>
      </c>
      <c r="BI161" s="331" t="str">
        <f>IF(COUNT(BI128,N167)=2,ROUND(BI128*N167/SUM(N159:N168),#REF!),"")</f>
        <v/>
      </c>
      <c r="BJ161" s="331" t="str">
        <f>IF(COUNT(BJ128,O167)=2,ROUND(BJ128*O167/SUM(O159:O168),#REF!),"")</f>
        <v/>
      </c>
      <c r="BK161" s="331" t="str">
        <f>IF(COUNT(BK128,P167)=2,ROUND(BK128*P167/SUM(P159:P168),#REF!),"")</f>
        <v/>
      </c>
      <c r="BL161" s="331" t="str">
        <f>IF(COUNT(BL128,Q167)=2,ROUND(BL128*Q167/SUM(Q159:Q168),#REF!),"")</f>
        <v/>
      </c>
      <c r="BM161" s="331" t="str">
        <f>IF(COUNT(BM128,R167)=2,ROUND(BM128*R167/SUM(R159:R168),#REF!),"")</f>
        <v/>
      </c>
      <c r="BN161" s="331" t="str">
        <f>IF(COUNT(BN128,S167)=2,ROUND(BN128*S167/SUM(S159:S168),#REF!),"")</f>
        <v/>
      </c>
      <c r="BO161" s="331" t="str">
        <f>IF(COUNT(BO128,T167)=2,ROUND(BO128*T167/SUM(T159:T168),#REF!),"")</f>
        <v/>
      </c>
      <c r="BP161" s="331" t="str">
        <f>IF(COUNT(BP128,U167)=2,ROUND(BP128*U167/SUM(U159:U168),#REF!),"")</f>
        <v/>
      </c>
      <c r="BQ161" s="331" t="str">
        <f>IF(COUNT(BQ128,V167)=2,ROUND(BQ128*V167/SUM(V159:V168),#REF!),"")</f>
        <v/>
      </c>
      <c r="BR161" s="331" t="str">
        <f>IF(COUNT(BR128,W167)=2,ROUND(BR128*W167/SUM(W159:W168),#REF!),"")</f>
        <v/>
      </c>
      <c r="BS161" s="569" t="e">
        <f>IF(#REF!="発電事業者","送電電力（MW）","受電電力（MW）")</f>
        <v>#REF!</v>
      </c>
      <c r="BT161" s="569"/>
      <c r="BU161" s="569"/>
      <c r="BV161" s="333" t="s">
        <v>171</v>
      </c>
      <c r="BW161" s="580"/>
      <c r="BX161" s="580"/>
      <c r="BY161" s="331" t="str">
        <f>IF(COUNT(BY128,X167)=2,ROUND(BY128*X167/SUM(X159:X168),#REF!),"")</f>
        <v/>
      </c>
      <c r="BZ161" s="331" t="str">
        <f>IF(COUNT(BZ128,Y167)=2,ROUND(BZ128*Y167/SUM(Y159:Y168),#REF!),"")</f>
        <v/>
      </c>
      <c r="CA161" s="331" t="str">
        <f>IF(COUNT(CA128,Z167)=2,ROUND(CA128*Z167/SUM(Z159:Z168),#REF!),"")</f>
        <v/>
      </c>
      <c r="CB161" s="331" t="str">
        <f>IF(COUNT(CB128,AA167)=2,ROUND(CB128*AA167/SUM(AA159:AA168),#REF!),"")</f>
        <v/>
      </c>
      <c r="CC161" s="331" t="str">
        <f>IF(COUNT(CC128,AB167)=2,ROUND(CC128*AB167/SUM(AB159:AB168),#REF!),"")</f>
        <v/>
      </c>
      <c r="CD161" s="331" t="str">
        <f>IF(COUNT(CD128,AC167)=2,ROUND(CD128*AC167/SUM(AC159:AC168),#REF!),"")</f>
        <v/>
      </c>
      <c r="CE161" s="331" t="str">
        <f>IF(COUNT(CE128,AD167)=2,ROUND(CE128*AD167/SUM(AD159:AD168),#REF!),"")</f>
        <v/>
      </c>
      <c r="CF161" s="331" t="str">
        <f>IF(COUNT(CF128,AE167)=2,ROUND(CF128*AE167/SUM(AE159:AE168),#REF!),"")</f>
        <v/>
      </c>
      <c r="CG161" s="331" t="str">
        <f>IF(COUNT(CG128,AF167)=2,ROUND(CG128*AF167/SUM(AF159:AF168),#REF!),"")</f>
        <v/>
      </c>
      <c r="CH161" s="563" t="s">
        <v>119</v>
      </c>
      <c r="CI161" s="563"/>
      <c r="CJ161" s="563"/>
      <c r="CK161" s="563"/>
      <c r="CL161" s="563"/>
      <c r="CM161" s="563"/>
      <c r="CN161" s="563"/>
      <c r="CO161" s="563"/>
      <c r="CP161" s="563"/>
      <c r="CQ161" s="563"/>
    </row>
    <row r="162" spans="3:95" s="243" customFormat="1" ht="13.5" customHeight="1">
      <c r="C162" s="568"/>
      <c r="D162" s="568"/>
      <c r="E162" s="332"/>
      <c r="F162" s="569" t="str">
        <f t="shared" ca="1" si="9"/>
        <v/>
      </c>
      <c r="G162" s="569"/>
      <c r="H162" s="569"/>
      <c r="I162" s="333" t="str">
        <f>IF(E162="","",E123)</f>
        <v/>
      </c>
      <c r="J162" s="569" t="e">
        <f>J157&amp;"４"</f>
        <v>#REF!</v>
      </c>
      <c r="K162" s="569"/>
      <c r="L162" s="308"/>
      <c r="M162" s="308"/>
      <c r="N162" s="308"/>
      <c r="O162" s="308"/>
      <c r="P162" s="308"/>
      <c r="Q162" s="308"/>
      <c r="R162" s="308"/>
      <c r="S162" s="308"/>
      <c r="T162" s="308"/>
      <c r="U162" s="308"/>
      <c r="V162" s="308"/>
      <c r="W162" s="308"/>
      <c r="X162" s="308"/>
      <c r="Y162" s="308"/>
      <c r="Z162" s="308"/>
      <c r="AA162" s="308"/>
      <c r="AB162" s="308"/>
      <c r="AC162" s="308"/>
      <c r="AD162" s="308"/>
      <c r="AE162" s="308"/>
      <c r="AF162" s="308"/>
      <c r="AG162" s="570"/>
      <c r="AH162" s="570"/>
      <c r="AI162" s="570"/>
      <c r="AJ162" s="570"/>
      <c r="AK162" s="570"/>
      <c r="AL162" s="570"/>
      <c r="AM162" s="570"/>
      <c r="AN162" s="570"/>
      <c r="AO162" s="570"/>
      <c r="AP162" s="570"/>
      <c r="AR162" s="571" t="b">
        <f t="shared" si="8"/>
        <v>0</v>
      </c>
      <c r="AS162" s="571"/>
      <c r="AT162" s="571"/>
      <c r="AU162" s="282" t="s">
        <v>160</v>
      </c>
      <c r="AV162" s="275"/>
      <c r="AX162" s="569"/>
      <c r="AY162" s="569"/>
      <c r="AZ162" s="588"/>
      <c r="BA162" s="590"/>
      <c r="BB162" s="590"/>
      <c r="BC162" s="590"/>
      <c r="BD162" s="588"/>
      <c r="BE162" s="583"/>
      <c r="BF162" s="584"/>
      <c r="BG162" s="259"/>
      <c r="BH162" s="259"/>
      <c r="BI162" s="259"/>
      <c r="BJ162" s="259"/>
      <c r="BK162" s="259"/>
      <c r="BL162" s="259"/>
      <c r="BM162" s="259"/>
      <c r="BN162" s="259"/>
      <c r="BO162" s="259"/>
      <c r="BP162" s="259"/>
      <c r="BQ162" s="259"/>
      <c r="BR162" s="259"/>
      <c r="BS162" s="569"/>
      <c r="BT162" s="569"/>
      <c r="BU162" s="569"/>
      <c r="BV162" s="333" t="s">
        <v>172</v>
      </c>
      <c r="BW162" s="581"/>
      <c r="BX162" s="581"/>
      <c r="BY162" s="331" t="str">
        <f>IF(COUNT(BY129,X167)=2,ROUND(BY129*X167/SUM(X159:X168),#REF!),"")</f>
        <v/>
      </c>
      <c r="BZ162" s="331" t="str">
        <f>IF(COUNT(BZ129,Y167)=2,ROUND(BZ129*Y167/SUM(Y159:Y168),#REF!),"")</f>
        <v/>
      </c>
      <c r="CA162" s="331" t="str">
        <f>IF(COUNT(CA129,Z167)=2,ROUND(CA129*Z167/SUM(Z159:Z168),#REF!),"")</f>
        <v/>
      </c>
      <c r="CB162" s="331" t="str">
        <f>IF(COUNT(CB129,AA167)=2,ROUND(CB129*AA167/SUM(AA159:AA168),#REF!),"")</f>
        <v/>
      </c>
      <c r="CC162" s="331" t="str">
        <f>IF(COUNT(CC129,AB167)=2,ROUND(CC129*AB167/SUM(AB159:AB168),#REF!),"")</f>
        <v/>
      </c>
      <c r="CD162" s="331" t="str">
        <f>IF(COUNT(CD129,AC167)=2,ROUND(CD129*AC167/SUM(AC159:AC168),#REF!),"")</f>
        <v/>
      </c>
      <c r="CE162" s="331" t="str">
        <f>IF(COUNT(CE129,AD167)=2,ROUND(CE129*AD167/SUM(AD159:AD168),#REF!),"")</f>
        <v/>
      </c>
      <c r="CF162" s="331" t="str">
        <f>IF(COUNT(CF129,AE167)=2,ROUND(CF129*AE167/SUM(AE159:AE168),#REF!),"")</f>
        <v/>
      </c>
      <c r="CG162" s="331" t="str">
        <f>IF(COUNT(CG129,AF167)=2,ROUND(CG129*AF167/SUM(AF159:AF168),#REF!),"")</f>
        <v/>
      </c>
      <c r="CH162" s="564" t="str">
        <f>IF(CH161="","",CH161)</f>
        <v>バイオマス</v>
      </c>
      <c r="CI162" s="564"/>
      <c r="CJ162" s="564"/>
      <c r="CK162" s="564"/>
      <c r="CL162" s="564"/>
      <c r="CM162" s="564"/>
      <c r="CN162" s="564"/>
      <c r="CO162" s="564"/>
      <c r="CP162" s="564"/>
      <c r="CQ162" s="564"/>
    </row>
    <row r="163" spans="3:95" s="243" customFormat="1" ht="13.5" customHeight="1">
      <c r="C163" s="568"/>
      <c r="D163" s="568"/>
      <c r="E163" s="332"/>
      <c r="F163" s="569" t="str">
        <f t="shared" ca="1" si="9"/>
        <v/>
      </c>
      <c r="G163" s="569"/>
      <c r="H163" s="569"/>
      <c r="I163" s="333" t="str">
        <f>IF(E163="","",E123)</f>
        <v/>
      </c>
      <c r="J163" s="569" t="e">
        <f>J157&amp;"５"</f>
        <v>#REF!</v>
      </c>
      <c r="K163" s="569"/>
      <c r="L163" s="308"/>
      <c r="M163" s="308"/>
      <c r="N163" s="308"/>
      <c r="O163" s="308"/>
      <c r="P163" s="308"/>
      <c r="Q163" s="308"/>
      <c r="R163" s="308"/>
      <c r="S163" s="308"/>
      <c r="T163" s="308"/>
      <c r="U163" s="308"/>
      <c r="V163" s="308"/>
      <c r="W163" s="308"/>
      <c r="X163" s="308"/>
      <c r="Y163" s="308"/>
      <c r="Z163" s="308"/>
      <c r="AA163" s="308"/>
      <c r="AB163" s="308"/>
      <c r="AC163" s="308"/>
      <c r="AD163" s="308"/>
      <c r="AE163" s="308"/>
      <c r="AF163" s="308"/>
      <c r="AG163" s="570"/>
      <c r="AH163" s="570"/>
      <c r="AI163" s="570"/>
      <c r="AJ163" s="570"/>
      <c r="AK163" s="570"/>
      <c r="AL163" s="570"/>
      <c r="AM163" s="570"/>
      <c r="AN163" s="570"/>
      <c r="AO163" s="570"/>
      <c r="AP163" s="570"/>
      <c r="AR163" s="571" t="b">
        <f t="shared" si="8"/>
        <v>0</v>
      </c>
      <c r="AS163" s="571"/>
      <c r="AT163" s="571"/>
      <c r="AU163" s="282" t="s">
        <v>160</v>
      </c>
      <c r="AV163" s="275"/>
      <c r="AX163" s="569"/>
      <c r="AY163" s="569"/>
      <c r="AZ163" s="589"/>
      <c r="BA163" s="590"/>
      <c r="BB163" s="590"/>
      <c r="BC163" s="590"/>
      <c r="BD163" s="589"/>
      <c r="BE163" s="585" t="e">
        <f>IF(#REF!="発電事業者","月間送電電力量（GWh）","月間受電電力量（GWh）")</f>
        <v>#REF!</v>
      </c>
      <c r="BF163" s="586"/>
      <c r="BG163" s="331" t="str">
        <f>IF(COUNT(BG130,L167)=2,ROUND(BG130*L167/SUM(L159:L168),#REF!),"")</f>
        <v/>
      </c>
      <c r="BH163" s="331" t="str">
        <f>IF(COUNT(BH130,M167)=2,ROUND(BH130*M167/SUM(M159:M168),#REF!),"")</f>
        <v/>
      </c>
      <c r="BI163" s="331" t="str">
        <f>IF(COUNT(BI130,N167)=2,ROUND(BI130*N167/SUM(N159:N168),#REF!),"")</f>
        <v/>
      </c>
      <c r="BJ163" s="331" t="str">
        <f>IF(COUNT(BJ130,O167)=2,ROUND(BJ130*O167/SUM(O159:O168),#REF!),"")</f>
        <v/>
      </c>
      <c r="BK163" s="331" t="str">
        <f>IF(COUNT(BK130,P167)=2,ROUND(BK130*P167/SUM(P159:P168),#REF!),"")</f>
        <v/>
      </c>
      <c r="BL163" s="331" t="str">
        <f>IF(COUNT(BL130,Q167)=2,ROUND(BL130*Q167/SUM(Q159:Q168),#REF!),"")</f>
        <v/>
      </c>
      <c r="BM163" s="331" t="str">
        <f>IF(COUNT(BM130,R167)=2,ROUND(BM130*R167/SUM(R159:R168),#REF!),"")</f>
        <v/>
      </c>
      <c r="BN163" s="331" t="str">
        <f>IF(COUNT(BN130,S167)=2,ROUND(BN130*S167/SUM(S159:S168),#REF!),"")</f>
        <v/>
      </c>
      <c r="BO163" s="331" t="str">
        <f>IF(COUNT(BO130,T167)=2,ROUND(BO130*T167/SUM(T159:T168),#REF!),"")</f>
        <v/>
      </c>
      <c r="BP163" s="331" t="str">
        <f>IF(COUNT(BP130,U167)=2,ROUND(BP130*U167/SUM(U159:U168),#REF!),"")</f>
        <v/>
      </c>
      <c r="BQ163" s="331" t="str">
        <f>IF(COUNT(BQ130,V167)=2,ROUND(BQ130*V167/SUM(V159:V168),#REF!),"")</f>
        <v/>
      </c>
      <c r="BR163" s="331" t="str">
        <f>IF(COUNT(BR130,W167)=2,ROUND(BR130*W167/SUM(W159:W168),#REF!),"")</f>
        <v/>
      </c>
      <c r="BS163" s="569" t="e">
        <f>IF(#REF!="発電事業者","年間送電電力量（GWh）","年間受電電力量（GWh）")</f>
        <v>#REF!</v>
      </c>
      <c r="BT163" s="569"/>
      <c r="BU163" s="569"/>
      <c r="BV163" s="333" t="s">
        <v>25</v>
      </c>
      <c r="BW163" s="582"/>
      <c r="BX163" s="582"/>
      <c r="BY163" s="331" t="str">
        <f>IF(COUNT(BY130,X167)=2,ROUND(BY130*X167/SUM(X159:X168),#REF!),"")</f>
        <v/>
      </c>
      <c r="BZ163" s="331" t="str">
        <f>IF(COUNT(BZ130,Y167)=2,ROUND(BZ130*Y167/SUM(Y159:Y168),#REF!),"")</f>
        <v/>
      </c>
      <c r="CA163" s="331" t="str">
        <f>IF(COUNT(CA130,Z167)=2,ROUND(CA130*Z167/SUM(Z159:Z168),#REF!),"")</f>
        <v/>
      </c>
      <c r="CB163" s="331" t="str">
        <f>IF(COUNT(CB130,AA167)=2,ROUND(CB130*AA167/SUM(AA159:AA168),#REF!),"")</f>
        <v/>
      </c>
      <c r="CC163" s="331" t="str">
        <f>IF(COUNT(CC130,AB167)=2,ROUND(CC130*AB167/SUM(AB159:AB168),#REF!),"")</f>
        <v/>
      </c>
      <c r="CD163" s="331" t="str">
        <f>IF(COUNT(CD130,AC167)=2,ROUND(CD130*AC167/SUM(AC159:AC168),#REF!),"")</f>
        <v/>
      </c>
      <c r="CE163" s="331" t="str">
        <f>IF(COUNT(CE130,AD167)=2,ROUND(CE130*AD167/SUM(AD159:AD168),#REF!),"")</f>
        <v/>
      </c>
      <c r="CF163" s="331" t="str">
        <f>IF(COUNT(CF130,AE167)=2,ROUND(CF130*AE167/SUM(AE159:AE168),#REF!),"")</f>
        <v/>
      </c>
      <c r="CG163" s="331" t="str">
        <f>IF(COUNT(CG130,AF167)=2,ROUND(CG130*AF167/SUM(AF159:AF168),#REF!),"")</f>
        <v/>
      </c>
      <c r="CH163" s="565" t="str">
        <f>IF(COUNTA(AG167)=0,"",AG167)</f>
        <v/>
      </c>
      <c r="CI163" s="565"/>
      <c r="CJ163" s="565"/>
      <c r="CK163" s="565"/>
      <c r="CL163" s="565"/>
      <c r="CM163" s="565"/>
      <c r="CN163" s="565"/>
      <c r="CO163" s="565"/>
      <c r="CP163" s="565"/>
      <c r="CQ163" s="565"/>
    </row>
    <row r="164" spans="3:95" s="243" customFormat="1" ht="13.5" customHeight="1">
      <c r="C164" s="568"/>
      <c r="D164" s="568"/>
      <c r="E164" s="332"/>
      <c r="F164" s="569" t="str">
        <f t="shared" ca="1" si="9"/>
        <v/>
      </c>
      <c r="G164" s="569"/>
      <c r="H164" s="569"/>
      <c r="I164" s="333" t="str">
        <f>IF(E164="","",E123)</f>
        <v/>
      </c>
      <c r="J164" s="569" t="e">
        <f>J157&amp;"６"</f>
        <v>#REF!</v>
      </c>
      <c r="K164" s="569"/>
      <c r="L164" s="308"/>
      <c r="M164" s="308"/>
      <c r="N164" s="308"/>
      <c r="O164" s="308"/>
      <c r="P164" s="308"/>
      <c r="Q164" s="308"/>
      <c r="R164" s="308"/>
      <c r="S164" s="308"/>
      <c r="T164" s="308"/>
      <c r="U164" s="308"/>
      <c r="V164" s="308"/>
      <c r="W164" s="308"/>
      <c r="X164" s="308"/>
      <c r="Y164" s="308"/>
      <c r="Z164" s="308"/>
      <c r="AA164" s="308"/>
      <c r="AB164" s="308"/>
      <c r="AC164" s="308"/>
      <c r="AD164" s="308"/>
      <c r="AE164" s="308"/>
      <c r="AF164" s="308"/>
      <c r="AG164" s="570"/>
      <c r="AH164" s="570"/>
      <c r="AI164" s="570"/>
      <c r="AJ164" s="570"/>
      <c r="AK164" s="570"/>
      <c r="AL164" s="570"/>
      <c r="AM164" s="570"/>
      <c r="AN164" s="570"/>
      <c r="AO164" s="570"/>
      <c r="AP164" s="570"/>
      <c r="AR164" s="571" t="b">
        <f t="shared" si="8"/>
        <v>0</v>
      </c>
      <c r="AS164" s="571"/>
      <c r="AT164" s="571"/>
      <c r="AU164" s="282" t="s">
        <v>160</v>
      </c>
      <c r="AV164" s="275"/>
      <c r="AX164" s="569" t="str">
        <f>IF(C168="","",C168)</f>
        <v>自者保有電源</v>
      </c>
      <c r="AY164" s="569"/>
      <c r="AZ164" s="587" t="str">
        <f>IF(E168="","",E168)</f>
        <v/>
      </c>
      <c r="BA164" s="590" t="str">
        <f>IF(F168="","",F168)</f>
        <v/>
      </c>
      <c r="BB164" s="590"/>
      <c r="BC164" s="590"/>
      <c r="BD164" s="587" t="str">
        <f>IF(I168="","",I168)</f>
        <v/>
      </c>
      <c r="BE164" s="578" t="e">
        <f>IF(#REF!="発電事業者","送電電力（MW）","受電電力（MW）")</f>
        <v>#REF!</v>
      </c>
      <c r="BF164" s="579"/>
      <c r="BG164" s="331" t="str">
        <f>IF(COUNT(BG128,L168)=2,ROUND(BG128*L168/SUM(L159:L168),#REF!),"")</f>
        <v/>
      </c>
      <c r="BH164" s="331" t="str">
        <f>IF(COUNT(BH128,M168)=2,ROUND(BH128*M168/SUM(M159:M168),#REF!),"")</f>
        <v/>
      </c>
      <c r="BI164" s="331" t="str">
        <f>IF(COUNT(BI128,N168)=2,ROUND(BI128*N168/SUM(N159:N168),#REF!),"")</f>
        <v/>
      </c>
      <c r="BJ164" s="331" t="str">
        <f>IF(COUNT(BJ128,O168)=2,ROUND(BJ128*O168/SUM(O159:O168),#REF!),"")</f>
        <v/>
      </c>
      <c r="BK164" s="331" t="str">
        <f>IF(COUNT(BK128,P168)=2,ROUND(BK128*P168/SUM(P159:P168),#REF!),"")</f>
        <v/>
      </c>
      <c r="BL164" s="331" t="str">
        <f>IF(COUNT(BL128,Q168)=2,ROUND(BL128*Q168/SUM(Q159:Q168),#REF!),"")</f>
        <v/>
      </c>
      <c r="BM164" s="331" t="str">
        <f>IF(COUNT(BM128,R168)=2,ROUND(BM128*R168/SUM(R159:R168),#REF!),"")</f>
        <v/>
      </c>
      <c r="BN164" s="331" t="str">
        <f>IF(COUNT(BN128,S168)=2,ROUND(BN128*S168/SUM(S159:S168),#REF!),"")</f>
        <v/>
      </c>
      <c r="BO164" s="331" t="str">
        <f>IF(COUNT(BO128,T168)=2,ROUND(BO128*T168/SUM(T159:T168),#REF!),"")</f>
        <v/>
      </c>
      <c r="BP164" s="331" t="str">
        <f>IF(COUNT(BP128,U168)=2,ROUND(BP128*U168/SUM(U159:U168),#REF!),"")</f>
        <v/>
      </c>
      <c r="BQ164" s="331" t="str">
        <f>IF(COUNT(BQ128,V168)=2,ROUND(BQ128*V168/SUM(V159:V168),#REF!),"")</f>
        <v/>
      </c>
      <c r="BR164" s="331" t="str">
        <f>IF(COUNT(BR128,W168)=2,ROUND(BR128*W168/SUM(W159:W168),#REF!),"")</f>
        <v/>
      </c>
      <c r="BS164" s="569" t="e">
        <f>IF(#REF!="発電事業者","送電電力（MW）","受電電力（MW）")</f>
        <v>#REF!</v>
      </c>
      <c r="BT164" s="569"/>
      <c r="BU164" s="569"/>
      <c r="BV164" s="333" t="s">
        <v>171</v>
      </c>
      <c r="BW164" s="355" t="str">
        <f>IF(F156=0,IF(COUNT(BW128,I168)=2,ROUND(BW128*I168/100,#REF!),""),IF(COUNT(BW128,I168)=2,ROUND(BW128*I168/L131,#REF!),""))</f>
        <v/>
      </c>
      <c r="BX164" s="580"/>
      <c r="BY164" s="331" t="str">
        <f>IF(COUNT(BY128,X168)=2,ROUND(BY128*X168/SUM(X159:X168),#REF!),"")</f>
        <v/>
      </c>
      <c r="BZ164" s="331" t="str">
        <f>IF(COUNT(BZ128,Y168)=2,ROUND(BZ128*Y168/SUM(Y159:Y168),#REF!),"")</f>
        <v/>
      </c>
      <c r="CA164" s="331" t="str">
        <f>IF(COUNT(CA128,Z168)=2,ROUND(CA128*Z168/SUM(Z159:Z168),#REF!),"")</f>
        <v/>
      </c>
      <c r="CB164" s="331" t="str">
        <f>IF(COUNT(CB128,AA168)=2,ROUND(CB128*AA168/SUM(AA159:AA168),#REF!),"")</f>
        <v/>
      </c>
      <c r="CC164" s="331" t="str">
        <f>IF(COUNT(CC128,AB168)=2,ROUND(CC128*AB168/SUM(AB159:AB168),#REF!),"")</f>
        <v/>
      </c>
      <c r="CD164" s="331" t="str">
        <f>IF(COUNT(CD128,AC168)=2,ROUND(CD128*AC168/SUM(AC159:AC168),#REF!),"")</f>
        <v/>
      </c>
      <c r="CE164" s="331" t="str">
        <f>IF(COUNT(CE128,AD168)=2,ROUND(CE128*AD168/SUM(AD159:AD168),#REF!),"")</f>
        <v/>
      </c>
      <c r="CF164" s="331" t="str">
        <f>IF(COUNT(CF128,AE168)=2,ROUND(CF128*AE168/SUM(AE159:AE168),#REF!),"")</f>
        <v/>
      </c>
      <c r="CG164" s="331" t="str">
        <f>IF(COUNT(CG128,AF168)=2,ROUND(CG128*AF168/SUM(AF159:AF168),#REF!),"")</f>
        <v/>
      </c>
      <c r="CH164" s="563" t="s">
        <v>119</v>
      </c>
      <c r="CI164" s="563"/>
      <c r="CJ164" s="563"/>
      <c r="CK164" s="563"/>
      <c r="CL164" s="563"/>
      <c r="CM164" s="563"/>
      <c r="CN164" s="563"/>
      <c r="CO164" s="563"/>
      <c r="CP164" s="563"/>
      <c r="CQ164" s="563"/>
    </row>
    <row r="165" spans="3:95" s="243" customFormat="1" ht="13.5" customHeight="1">
      <c r="C165" s="568"/>
      <c r="D165" s="568"/>
      <c r="E165" s="332"/>
      <c r="F165" s="569" t="str">
        <f t="shared" ca="1" si="9"/>
        <v/>
      </c>
      <c r="G165" s="569"/>
      <c r="H165" s="569"/>
      <c r="I165" s="333" t="str">
        <f>IF(E165="","",E123)</f>
        <v/>
      </c>
      <c r="J165" s="569" t="e">
        <f>J157&amp;"７"</f>
        <v>#REF!</v>
      </c>
      <c r="K165" s="569"/>
      <c r="L165" s="308"/>
      <c r="M165" s="308"/>
      <c r="N165" s="308"/>
      <c r="O165" s="308"/>
      <c r="P165" s="308"/>
      <c r="Q165" s="308"/>
      <c r="R165" s="308"/>
      <c r="S165" s="308"/>
      <c r="T165" s="308"/>
      <c r="U165" s="308"/>
      <c r="V165" s="308"/>
      <c r="W165" s="308"/>
      <c r="X165" s="308"/>
      <c r="Y165" s="308"/>
      <c r="Z165" s="308"/>
      <c r="AA165" s="308"/>
      <c r="AB165" s="308"/>
      <c r="AC165" s="308"/>
      <c r="AD165" s="308"/>
      <c r="AE165" s="308"/>
      <c r="AF165" s="308"/>
      <c r="AG165" s="570"/>
      <c r="AH165" s="570"/>
      <c r="AI165" s="570"/>
      <c r="AJ165" s="570"/>
      <c r="AK165" s="570"/>
      <c r="AL165" s="570"/>
      <c r="AM165" s="570"/>
      <c r="AN165" s="570"/>
      <c r="AO165" s="570"/>
      <c r="AP165" s="570"/>
      <c r="AR165" s="571" t="b">
        <f t="shared" si="8"/>
        <v>0</v>
      </c>
      <c r="AS165" s="571"/>
      <c r="AT165" s="571"/>
      <c r="AU165" s="282" t="s">
        <v>160</v>
      </c>
      <c r="AV165" s="275"/>
      <c r="AX165" s="569"/>
      <c r="AY165" s="569"/>
      <c r="AZ165" s="588"/>
      <c r="BA165" s="590"/>
      <c r="BB165" s="590"/>
      <c r="BC165" s="590"/>
      <c r="BD165" s="588"/>
      <c r="BE165" s="583"/>
      <c r="BF165" s="584"/>
      <c r="BG165" s="259"/>
      <c r="BH165" s="259"/>
      <c r="BI165" s="259"/>
      <c r="BJ165" s="259"/>
      <c r="BK165" s="259"/>
      <c r="BL165" s="259"/>
      <c r="BM165" s="259"/>
      <c r="BN165" s="259"/>
      <c r="BO165" s="259"/>
      <c r="BP165" s="259"/>
      <c r="BQ165" s="259"/>
      <c r="BR165" s="259"/>
      <c r="BS165" s="569"/>
      <c r="BT165" s="569"/>
      <c r="BU165" s="569"/>
      <c r="BV165" s="333" t="s">
        <v>172</v>
      </c>
      <c r="BW165" s="355" t="str">
        <f>IF(F156=0,IF(COUNT(BW129,F168)=2,ROUND(BW129*F168/100,#REF!),""),IF(COUNT(BW129,F168)=2,ROUND(BW129*F168/Q129,#REF!),""))</f>
        <v/>
      </c>
      <c r="BX165" s="581"/>
      <c r="BY165" s="331" t="str">
        <f>IF(COUNT(BY129,X168)=2,ROUND(BY129*X168/SUM(X159:X168),#REF!),"")</f>
        <v/>
      </c>
      <c r="BZ165" s="331" t="str">
        <f>IF(COUNT(BZ129,Y168)=2,ROUND(BZ129*Y168/SUM(Y159:Y168),#REF!),"")</f>
        <v/>
      </c>
      <c r="CA165" s="331" t="str">
        <f>IF(COUNT(CA129,Z168)=2,ROUND(CA129*Z168/SUM(Z159:Z168),#REF!),"")</f>
        <v/>
      </c>
      <c r="CB165" s="331" t="str">
        <f>IF(COUNT(CB129,AA168)=2,ROUND(CB129*AA168/SUM(AA159:AA168),#REF!),"")</f>
        <v/>
      </c>
      <c r="CC165" s="331" t="str">
        <f>IF(COUNT(CC129,AB168)=2,ROUND(CC129*AB168/SUM(AB159:AB168),#REF!),"")</f>
        <v/>
      </c>
      <c r="CD165" s="331" t="str">
        <f>IF(COUNT(CD129,AC168)=2,ROUND(CD129*AC168/SUM(AC159:AC168),#REF!),"")</f>
        <v/>
      </c>
      <c r="CE165" s="331" t="str">
        <f>IF(COUNT(CE129,AD168)=2,ROUND(CE129*AD168/SUM(AD159:AD168),#REF!),"")</f>
        <v/>
      </c>
      <c r="CF165" s="331" t="str">
        <f>IF(COUNT(CF129,AE168)=2,ROUND(CF129*AE168/SUM(AE159:AE168),#REF!),"")</f>
        <v/>
      </c>
      <c r="CG165" s="331" t="str">
        <f>IF(COUNT(CG129,AF168)=2,ROUND(CG129*AF168/SUM(AF159:AF168),#REF!),"")</f>
        <v/>
      </c>
      <c r="CH165" s="564" t="str">
        <f>IF(CH164="","",CH164)</f>
        <v>バイオマス</v>
      </c>
      <c r="CI165" s="564"/>
      <c r="CJ165" s="564"/>
      <c r="CK165" s="564"/>
      <c r="CL165" s="564"/>
      <c r="CM165" s="564"/>
      <c r="CN165" s="564"/>
      <c r="CO165" s="564"/>
      <c r="CP165" s="564"/>
      <c r="CQ165" s="564"/>
    </row>
    <row r="166" spans="3:95" s="243" customFormat="1" ht="13.5" customHeight="1">
      <c r="C166" s="568"/>
      <c r="D166" s="568"/>
      <c r="E166" s="332"/>
      <c r="F166" s="569" t="str">
        <f t="shared" ca="1" si="9"/>
        <v/>
      </c>
      <c r="G166" s="569"/>
      <c r="H166" s="569"/>
      <c r="I166" s="333" t="str">
        <f>IF(E166="","",E123)</f>
        <v/>
      </c>
      <c r="J166" s="569" t="e">
        <f>J157&amp;"８"</f>
        <v>#REF!</v>
      </c>
      <c r="K166" s="569"/>
      <c r="L166" s="308"/>
      <c r="M166" s="308"/>
      <c r="N166" s="308"/>
      <c r="O166" s="308"/>
      <c r="P166" s="308"/>
      <c r="Q166" s="308"/>
      <c r="R166" s="308"/>
      <c r="S166" s="308"/>
      <c r="T166" s="308"/>
      <c r="U166" s="308"/>
      <c r="V166" s="308"/>
      <c r="W166" s="308"/>
      <c r="X166" s="308"/>
      <c r="Y166" s="308"/>
      <c r="Z166" s="308"/>
      <c r="AA166" s="308"/>
      <c r="AB166" s="308"/>
      <c r="AC166" s="308"/>
      <c r="AD166" s="308"/>
      <c r="AE166" s="308"/>
      <c r="AF166" s="308"/>
      <c r="AG166" s="570"/>
      <c r="AH166" s="570"/>
      <c r="AI166" s="570"/>
      <c r="AJ166" s="570"/>
      <c r="AK166" s="570"/>
      <c r="AL166" s="570"/>
      <c r="AM166" s="570"/>
      <c r="AN166" s="570"/>
      <c r="AO166" s="570"/>
      <c r="AP166" s="570"/>
      <c r="AR166" s="571" t="b">
        <f t="shared" si="8"/>
        <v>0</v>
      </c>
      <c r="AS166" s="571"/>
      <c r="AT166" s="571"/>
      <c r="AU166" s="282" t="s">
        <v>160</v>
      </c>
      <c r="AV166" s="257"/>
      <c r="AX166" s="569"/>
      <c r="AY166" s="569"/>
      <c r="AZ166" s="589"/>
      <c r="BA166" s="590"/>
      <c r="BB166" s="590"/>
      <c r="BC166" s="590"/>
      <c r="BD166" s="589"/>
      <c r="BE166" s="585" t="e">
        <f>IF(#REF!="発電事業者","月間送電電力量（GWh）","月間受電電力量（GWh）")</f>
        <v>#REF!</v>
      </c>
      <c r="BF166" s="586"/>
      <c r="BG166" s="297" t="str">
        <f>IF(COUNT(BG130,L168)=2,ROUND(BG130*L168/SUM(L159:L168),#REF!),"")</f>
        <v/>
      </c>
      <c r="BH166" s="297" t="str">
        <f>IF(COUNT(BH130,M168)=2,ROUND(BH130*M168/SUM(M159:M168),#REF!),"")</f>
        <v/>
      </c>
      <c r="BI166" s="297" t="str">
        <f>IF(COUNT(BI130,N168)=2,ROUND(BI130*N168/SUM(N159:N168),#REF!),"")</f>
        <v/>
      </c>
      <c r="BJ166" s="297" t="str">
        <f>IF(COUNT(BJ130,O168)=2,ROUND(BJ130*O168/SUM(O159:O168),#REF!),"")</f>
        <v/>
      </c>
      <c r="BK166" s="297" t="str">
        <f>IF(COUNT(BK130,P168)=2,ROUND(BK130*P168/SUM(P159:P168),#REF!),"")</f>
        <v/>
      </c>
      <c r="BL166" s="297" t="str">
        <f>IF(COUNT(BL130,Q168)=2,ROUND(BL130*Q168/SUM(Q159:Q168),#REF!),"")</f>
        <v/>
      </c>
      <c r="BM166" s="297" t="str">
        <f>IF(COUNT(BM130,R168)=2,ROUND(BM130*R168/SUM(R159:R168),#REF!),"")</f>
        <v/>
      </c>
      <c r="BN166" s="297" t="str">
        <f>IF(COUNT(BN130,S168)=2,ROUND(BN130*S168/SUM(S159:S168),#REF!),"")</f>
        <v/>
      </c>
      <c r="BO166" s="297" t="str">
        <f>IF(COUNT(BO130,T168)=2,ROUND(BO130*T168/SUM(T159:T168),#REF!),"")</f>
        <v/>
      </c>
      <c r="BP166" s="297" t="str">
        <f>IF(COUNT(BP130,U168)=2,ROUND(BP130*U168/SUM(U159:U168),#REF!),"")</f>
        <v/>
      </c>
      <c r="BQ166" s="297" t="str">
        <f>IF(COUNT(BQ130,V168)=2,ROUND(BQ130*V168/SUM(V159:V168),#REF!),"")</f>
        <v/>
      </c>
      <c r="BR166" s="297" t="str">
        <f>IF(COUNT(BR130,W168)=2,ROUND(BR130*W168/SUM(W159:W168),#REF!),"")</f>
        <v/>
      </c>
      <c r="BS166" s="569" t="e">
        <f>IF(#REF!="発電事業者","年間送電電力量（GWh）","年間受電電力量（GWh）")</f>
        <v>#REF!</v>
      </c>
      <c r="BT166" s="569"/>
      <c r="BU166" s="569"/>
      <c r="BV166" s="333" t="s">
        <v>25</v>
      </c>
      <c r="BW166" s="352"/>
      <c r="BX166" s="582"/>
      <c r="BY166" s="297" t="str">
        <f>IF(COUNT(BY130,X168)=2,ROUND(BY130*X168/SUM(X159:X168),#REF!),"")</f>
        <v/>
      </c>
      <c r="BZ166" s="297" t="str">
        <f>IF(COUNT(BZ130,Y168)=2,ROUND(BZ130*Y168/SUM(Y159:Y168),#REF!),"")</f>
        <v/>
      </c>
      <c r="CA166" s="297" t="str">
        <f>IF(COUNT(CA130,Z168)=2,ROUND(CA130*Z168/SUM(Z159:Z168),#REF!),"")</f>
        <v/>
      </c>
      <c r="CB166" s="297" t="str">
        <f>IF(COUNT(CB130,AA168)=2,ROUND(CB130*AA168/SUM(AA159:AA168),#REF!),"")</f>
        <v/>
      </c>
      <c r="CC166" s="297" t="str">
        <f>IF(COUNT(CC130,AB168)=2,ROUND(CC130*AB168/SUM(AB159:AB168),#REF!),"")</f>
        <v/>
      </c>
      <c r="CD166" s="297" t="str">
        <f>IF(COUNT(CD130,AC168)=2,ROUND(CD130*AC168/SUM(AC159:AC168),#REF!),"")</f>
        <v/>
      </c>
      <c r="CE166" s="297" t="str">
        <f>IF(COUNT(CE130,AD168)=2,ROUND(CE130*AD168/SUM(AD159:AD168),#REF!),"")</f>
        <v/>
      </c>
      <c r="CF166" s="297" t="str">
        <f>IF(COUNT(CF130,AE168)=2,ROUND(CF130*AE168/SUM(AE159:AE168),#REF!),"")</f>
        <v/>
      </c>
      <c r="CG166" s="297" t="str">
        <f>IF(COUNT(CG130,AF168)=2,ROUND(CG130*AF168/SUM(AF159:AF168),#REF!),"")</f>
        <v/>
      </c>
      <c r="CH166" s="565" t="str">
        <f>IF(COUNTA(AG168)=0,"",AG168)</f>
        <v/>
      </c>
      <c r="CI166" s="565"/>
      <c r="CJ166" s="565"/>
      <c r="CK166" s="565"/>
      <c r="CL166" s="565"/>
      <c r="CM166" s="565"/>
      <c r="CN166" s="565"/>
      <c r="CO166" s="565"/>
      <c r="CP166" s="565"/>
      <c r="CQ166" s="565"/>
    </row>
    <row r="167" spans="3:95" s="243" customFormat="1" ht="13.5" customHeight="1">
      <c r="C167" s="568"/>
      <c r="D167" s="568"/>
      <c r="E167" s="332"/>
      <c r="F167" s="569" t="str">
        <f t="shared" ca="1" si="9"/>
        <v/>
      </c>
      <c r="G167" s="569"/>
      <c r="H167" s="569"/>
      <c r="I167" s="333" t="str">
        <f>IF(E167="","",E123)</f>
        <v/>
      </c>
      <c r="J167" s="569" t="e">
        <f>J157&amp;"９"</f>
        <v>#REF!</v>
      </c>
      <c r="K167" s="569"/>
      <c r="L167" s="308"/>
      <c r="M167" s="308"/>
      <c r="N167" s="308"/>
      <c r="O167" s="308"/>
      <c r="P167" s="308"/>
      <c r="Q167" s="308"/>
      <c r="R167" s="308"/>
      <c r="S167" s="308"/>
      <c r="T167" s="308"/>
      <c r="U167" s="308"/>
      <c r="V167" s="308"/>
      <c r="W167" s="308"/>
      <c r="X167" s="308"/>
      <c r="Y167" s="308"/>
      <c r="Z167" s="308"/>
      <c r="AA167" s="308"/>
      <c r="AB167" s="308"/>
      <c r="AC167" s="308"/>
      <c r="AD167" s="308"/>
      <c r="AE167" s="308"/>
      <c r="AF167" s="308"/>
      <c r="AG167" s="570"/>
      <c r="AH167" s="570"/>
      <c r="AI167" s="570"/>
      <c r="AJ167" s="570"/>
      <c r="AK167" s="570"/>
      <c r="AL167" s="570"/>
      <c r="AM167" s="570"/>
      <c r="AN167" s="570"/>
      <c r="AO167" s="570"/>
      <c r="AP167" s="570"/>
      <c r="AR167" s="571" t="b">
        <f t="shared" si="8"/>
        <v>0</v>
      </c>
      <c r="AS167" s="571"/>
      <c r="AT167" s="571"/>
      <c r="AU167" s="282" t="s">
        <v>160</v>
      </c>
      <c r="AV167" s="275"/>
    </row>
    <row r="168" spans="3:95" s="243" customFormat="1" ht="13.5" customHeight="1">
      <c r="C168" s="572" t="s">
        <v>307</v>
      </c>
      <c r="D168" s="573"/>
      <c r="E168" s="353"/>
      <c r="F168" s="574"/>
      <c r="G168" s="575"/>
      <c r="H168" s="576"/>
      <c r="I168" s="354"/>
      <c r="J168" s="577"/>
      <c r="K168" s="577"/>
      <c r="L168" s="308"/>
      <c r="M168" s="308"/>
      <c r="N168" s="308"/>
      <c r="O168" s="308"/>
      <c r="P168" s="308"/>
      <c r="Q168" s="308"/>
      <c r="R168" s="308"/>
      <c r="S168" s="308"/>
      <c r="T168" s="308"/>
      <c r="U168" s="308"/>
      <c r="V168" s="308"/>
      <c r="W168" s="308"/>
      <c r="X168" s="308"/>
      <c r="Y168" s="308"/>
      <c r="Z168" s="308"/>
      <c r="AA168" s="308"/>
      <c r="AB168" s="308"/>
      <c r="AC168" s="308"/>
      <c r="AD168" s="308"/>
      <c r="AE168" s="308"/>
      <c r="AF168" s="308"/>
      <c r="AG168" s="570"/>
      <c r="AH168" s="570"/>
      <c r="AI168" s="570"/>
      <c r="AJ168" s="570"/>
      <c r="AK168" s="570"/>
      <c r="AL168" s="570"/>
      <c r="AM168" s="570"/>
      <c r="AN168" s="570"/>
      <c r="AO168" s="570"/>
      <c r="AP168" s="570"/>
      <c r="AR168" s="571" t="b">
        <f t="shared" si="8"/>
        <v>0</v>
      </c>
      <c r="AS168" s="571"/>
      <c r="AT168" s="571"/>
      <c r="AU168" s="282" t="s">
        <v>160</v>
      </c>
    </row>
    <row r="169" spans="3:95" s="243" customFormat="1" ht="13.5" hidden="1" customHeight="1"/>
    <row r="170" spans="3:95" s="243" customFormat="1" ht="13.5" hidden="1" customHeight="1">
      <c r="AV170" s="268"/>
    </row>
    <row r="171" spans="3:95" s="243" customFormat="1" ht="13.5" hidden="1" customHeight="1">
      <c r="AV171" s="268"/>
    </row>
    <row r="172" spans="3:95" s="243" customFormat="1" ht="13.5" hidden="1" customHeight="1">
      <c r="AV172" s="268"/>
    </row>
    <row r="173" spans="3:95" s="243" customFormat="1" ht="13.5" hidden="1" customHeight="1">
      <c r="AV173" s="268"/>
    </row>
    <row r="174" spans="3:95" s="243" customFormat="1" ht="13.5" hidden="1" customHeight="1">
      <c r="AV174" s="268"/>
    </row>
    <row r="175" spans="3:95" s="243" customFormat="1" ht="13.5" hidden="1" customHeight="1">
      <c r="AV175" s="268"/>
    </row>
    <row r="176" spans="3:95" s="243" customFormat="1" ht="13.5" hidden="1" customHeight="1">
      <c r="AV176" s="268"/>
    </row>
    <row r="177" spans="3:100" s="243" customFormat="1" ht="13.5" hidden="1" customHeight="1">
      <c r="AV177" s="268"/>
    </row>
    <row r="178" spans="3:100" s="243" customFormat="1" ht="13.5" hidden="1" customHeight="1">
      <c r="AV178" s="268"/>
    </row>
    <row r="179" spans="3:100" s="243" customFormat="1" ht="13.5" hidden="1" customHeight="1">
      <c r="AV179" s="268"/>
    </row>
    <row r="180" spans="3:100" s="243" customFormat="1" ht="13.5" hidden="1" customHeight="1">
      <c r="AV180" s="268"/>
    </row>
    <row r="181" spans="3:100" s="243" customFormat="1" ht="13.5" hidden="1" customHeight="1">
      <c r="AV181" s="268"/>
    </row>
    <row r="182" spans="3:100" s="243" customFormat="1" ht="13.5" customHeight="1">
      <c r="AQ182" s="268"/>
      <c r="AR182" s="268"/>
      <c r="AS182" s="268"/>
      <c r="AT182" s="268"/>
      <c r="AU182" s="268"/>
    </row>
    <row r="183" spans="3:100" s="243" customFormat="1" ht="13.5" customHeight="1">
      <c r="C183" s="651" t="s">
        <v>8</v>
      </c>
      <c r="D183" s="651"/>
      <c r="E183" s="562" t="s">
        <v>104</v>
      </c>
      <c r="F183" s="562"/>
      <c r="G183" s="279"/>
    </row>
    <row r="184" spans="3:100" s="243" customFormat="1" ht="13.5" customHeight="1">
      <c r="C184" s="651"/>
      <c r="D184" s="651"/>
      <c r="E184" s="562"/>
      <c r="F184" s="562"/>
      <c r="G184" s="279"/>
      <c r="I184" s="244"/>
    </row>
    <row r="185" spans="3:100" s="243" customFormat="1" ht="13.5" customHeight="1">
      <c r="C185" s="235" t="s">
        <v>254</v>
      </c>
      <c r="D185" s="279"/>
      <c r="E185" s="279"/>
      <c r="F185" s="279"/>
      <c r="G185" s="279"/>
      <c r="I185" s="244"/>
      <c r="BC185" s="239" t="e">
        <f>IF(#REF!="発電事業者","算定結果　様式第３２第１表～第４表（保有電源新エネ欄他）","算定結果　様式第３２第１表・第２表（年度末電源構成・発電端電力量）")</f>
        <v>#REF!</v>
      </c>
      <c r="CT185" s="296" t="s">
        <v>114</v>
      </c>
      <c r="CV185" s="286" t="str">
        <f>IF(COUNT(H189:Z212)&gt;0,"○","")</f>
        <v/>
      </c>
    </row>
    <row r="186" spans="3:100" s="243" customFormat="1" ht="13.5" customHeight="1">
      <c r="C186" s="652"/>
      <c r="D186" s="653"/>
      <c r="E186" s="653"/>
      <c r="F186" s="653"/>
      <c r="G186" s="654"/>
      <c r="H186" s="594" t="str">
        <f>$H$66</f>
        <v>バイオマス</v>
      </c>
      <c r="I186" s="594"/>
      <c r="J186" s="594"/>
      <c r="K186" s="594"/>
      <c r="L186" s="594"/>
      <c r="M186" s="594"/>
      <c r="N186" s="594"/>
      <c r="O186" s="594"/>
      <c r="P186" s="594"/>
      <c r="Q186" s="594"/>
      <c r="R186" s="594"/>
      <c r="S186" s="594"/>
      <c r="T186" s="594"/>
      <c r="U186" s="594"/>
      <c r="V186" s="594"/>
      <c r="W186" s="594"/>
      <c r="X186" s="594"/>
      <c r="Y186" s="594"/>
      <c r="Z186" s="594"/>
      <c r="AA186" s="245"/>
      <c r="AB186" s="245"/>
      <c r="AC186" s="245"/>
      <c r="AD186" s="298"/>
      <c r="AE186" s="298"/>
      <c r="AF186" s="298"/>
      <c r="AG186" s="298"/>
      <c r="AH186" s="298"/>
      <c r="AI186" s="268"/>
      <c r="AJ186" s="268"/>
      <c r="AK186" s="268"/>
      <c r="AL186" s="268"/>
      <c r="AM186" s="268"/>
      <c r="AN186" s="268"/>
      <c r="AO186" s="268"/>
      <c r="AP186" s="268"/>
      <c r="AQ186" s="268"/>
      <c r="AR186" s="268"/>
      <c r="AS186" s="268"/>
      <c r="AT186" s="268"/>
      <c r="AU186" s="268"/>
      <c r="BB186" s="246"/>
      <c r="BC186" s="659" t="s">
        <v>256</v>
      </c>
      <c r="BD186" s="659"/>
      <c r="BE186" s="659"/>
      <c r="BF186" s="659"/>
      <c r="BG186" s="601" t="e">
        <f>DATE(#REF!,1,1)</f>
        <v>#REF!</v>
      </c>
      <c r="BH186" s="602"/>
      <c r="BI186" s="602"/>
      <c r="BJ186" s="602"/>
      <c r="BK186" s="602"/>
      <c r="BL186" s="602"/>
      <c r="BM186" s="602"/>
      <c r="BN186" s="602"/>
      <c r="BO186" s="602"/>
      <c r="BP186" s="602"/>
      <c r="BQ186" s="602"/>
      <c r="BR186" s="603"/>
      <c r="BS186" s="659" t="s">
        <v>257</v>
      </c>
      <c r="BT186" s="659"/>
      <c r="BU186" s="659"/>
      <c r="BV186" s="659"/>
      <c r="BW186" s="592" t="e">
        <f>DATE(#REF!-1,1,1)</f>
        <v>#REF!</v>
      </c>
      <c r="BX186" s="592" t="e">
        <f>DATE(#REF!,1,1)</f>
        <v>#REF!</v>
      </c>
      <c r="BY186" s="592" t="e">
        <f>DATE(#REF!+1,1,1)</f>
        <v>#REF!</v>
      </c>
      <c r="BZ186" s="592" t="e">
        <f>DATE(#REF!+2,1,1)</f>
        <v>#REF!</v>
      </c>
      <c r="CA186" s="592" t="e">
        <f>DATE(#REF!+3,1,1)</f>
        <v>#REF!</v>
      </c>
      <c r="CB186" s="592" t="e">
        <f>DATE(#REF!+4,1,1)</f>
        <v>#REF!</v>
      </c>
      <c r="CC186" s="592" t="e">
        <f>DATE(#REF!+5,1,1)</f>
        <v>#REF!</v>
      </c>
      <c r="CD186" s="592" t="e">
        <f>DATE(#REF!+6,1,1)</f>
        <v>#REF!</v>
      </c>
      <c r="CE186" s="592" t="e">
        <f>DATE(#REF!+7,1,1)</f>
        <v>#REF!</v>
      </c>
      <c r="CF186" s="592" t="e">
        <f>DATE(#REF!+8,1,1)</f>
        <v>#REF!</v>
      </c>
      <c r="CG186" s="592" t="e">
        <f>DATE(#REF!+9,1,1)</f>
        <v>#REF!</v>
      </c>
      <c r="CH186" s="273"/>
      <c r="CI186" s="273"/>
      <c r="CJ186" s="273"/>
      <c r="CK186" s="273"/>
      <c r="CL186" s="273"/>
      <c r="CM186" s="273"/>
      <c r="CN186" s="273"/>
      <c r="CO186" s="273"/>
      <c r="CP186" s="273"/>
      <c r="CQ186" s="273"/>
    </row>
    <row r="187" spans="3:100" s="243" customFormat="1" ht="13.5" customHeight="1">
      <c r="C187" s="661"/>
      <c r="D187" s="662"/>
      <c r="E187" s="662"/>
      <c r="F187" s="662"/>
      <c r="G187" s="663"/>
      <c r="H187" s="595" t="s">
        <v>194</v>
      </c>
      <c r="I187" s="595" t="s">
        <v>195</v>
      </c>
      <c r="J187" s="595" t="s">
        <v>161</v>
      </c>
      <c r="K187" s="595" t="s">
        <v>162</v>
      </c>
      <c r="L187" s="595" t="s">
        <v>163</v>
      </c>
      <c r="M187" s="595" t="s">
        <v>164</v>
      </c>
      <c r="N187" s="595" t="s">
        <v>165</v>
      </c>
      <c r="O187" s="595" t="s">
        <v>166</v>
      </c>
      <c r="P187" s="595" t="s">
        <v>167</v>
      </c>
      <c r="Q187" s="595" t="s">
        <v>168</v>
      </c>
      <c r="R187" s="595" t="s">
        <v>169</v>
      </c>
      <c r="S187" s="595" t="s">
        <v>170</v>
      </c>
      <c r="T187" s="595" t="s">
        <v>25</v>
      </c>
      <c r="U187" s="637"/>
      <c r="V187" s="638"/>
      <c r="W187" s="638"/>
      <c r="X187" s="638"/>
      <c r="Y187" s="638"/>
      <c r="Z187" s="639"/>
      <c r="AA187" s="245"/>
      <c r="AB187" s="245"/>
      <c r="AC187" s="245"/>
      <c r="AD187" s="298"/>
      <c r="AE187" s="298"/>
      <c r="AF187" s="298"/>
      <c r="AG187" s="298"/>
      <c r="AH187" s="298"/>
      <c r="AI187" s="245"/>
      <c r="AJ187" s="245"/>
      <c r="AK187" s="245"/>
      <c r="AL187" s="245"/>
      <c r="AM187" s="245"/>
      <c r="AN187" s="245"/>
      <c r="AO187" s="245"/>
      <c r="AP187" s="245"/>
      <c r="AQ187" s="245"/>
      <c r="AR187" s="245"/>
      <c r="AS187" s="245"/>
      <c r="AT187" s="245"/>
      <c r="AU187" s="245"/>
      <c r="AX187" s="280"/>
      <c r="AY187" s="280"/>
      <c r="AZ187" s="280"/>
      <c r="BA187" s="280"/>
      <c r="BB187" s="246"/>
      <c r="BC187" s="659"/>
      <c r="BD187" s="659"/>
      <c r="BE187" s="659"/>
      <c r="BF187" s="659"/>
      <c r="BG187" s="334" t="s">
        <v>194</v>
      </c>
      <c r="BH187" s="334" t="s">
        <v>195</v>
      </c>
      <c r="BI187" s="334" t="s">
        <v>161</v>
      </c>
      <c r="BJ187" s="334" t="s">
        <v>162</v>
      </c>
      <c r="BK187" s="334" t="s">
        <v>163</v>
      </c>
      <c r="BL187" s="334" t="s">
        <v>164</v>
      </c>
      <c r="BM187" s="334" t="s">
        <v>165</v>
      </c>
      <c r="BN187" s="334" t="s">
        <v>166</v>
      </c>
      <c r="BO187" s="334" t="s">
        <v>167</v>
      </c>
      <c r="BP187" s="334" t="s">
        <v>168</v>
      </c>
      <c r="BQ187" s="334" t="s">
        <v>169</v>
      </c>
      <c r="BR187" s="334" t="s">
        <v>170</v>
      </c>
      <c r="BS187" s="659"/>
      <c r="BT187" s="659"/>
      <c r="BU187" s="659"/>
      <c r="BV187" s="659"/>
      <c r="BW187" s="593"/>
      <c r="BX187" s="593"/>
      <c r="BY187" s="593"/>
      <c r="BZ187" s="593"/>
      <c r="CA187" s="593"/>
      <c r="CB187" s="593"/>
      <c r="CC187" s="593"/>
      <c r="CD187" s="593"/>
      <c r="CE187" s="593"/>
      <c r="CF187" s="593"/>
      <c r="CG187" s="593"/>
      <c r="CH187" s="273"/>
      <c r="CI187" s="273"/>
      <c r="CJ187" s="273"/>
      <c r="CK187" s="273"/>
      <c r="CL187" s="273"/>
      <c r="CM187" s="273"/>
      <c r="CN187" s="273"/>
      <c r="CO187" s="273"/>
      <c r="CP187" s="273"/>
      <c r="CQ187" s="273"/>
    </row>
    <row r="188" spans="3:100" s="243" customFormat="1" ht="13.5" customHeight="1">
      <c r="C188" s="655"/>
      <c r="D188" s="656"/>
      <c r="E188" s="656"/>
      <c r="F188" s="656"/>
      <c r="G188" s="657"/>
      <c r="H188" s="596"/>
      <c r="I188" s="596"/>
      <c r="J188" s="596"/>
      <c r="K188" s="596"/>
      <c r="L188" s="596"/>
      <c r="M188" s="596"/>
      <c r="N188" s="596"/>
      <c r="O188" s="596"/>
      <c r="P188" s="596"/>
      <c r="Q188" s="596"/>
      <c r="R188" s="596"/>
      <c r="S188" s="596"/>
      <c r="T188" s="596"/>
      <c r="U188" s="640"/>
      <c r="V188" s="641"/>
      <c r="W188" s="641"/>
      <c r="X188" s="641"/>
      <c r="Y188" s="641"/>
      <c r="Z188" s="642"/>
      <c r="AA188" s="250"/>
      <c r="AB188" s="250"/>
      <c r="AC188" s="250"/>
      <c r="AD188" s="268"/>
      <c r="AE188" s="268"/>
      <c r="AF188" s="268"/>
      <c r="AG188" s="268"/>
      <c r="AH188" s="268"/>
      <c r="AI188" s="250"/>
      <c r="AJ188" s="250"/>
      <c r="AK188" s="250"/>
      <c r="AL188" s="250"/>
      <c r="AM188" s="250"/>
      <c r="AN188" s="250"/>
      <c r="AO188" s="250"/>
      <c r="AP188" s="250"/>
      <c r="AQ188" s="250"/>
      <c r="AR188" s="250"/>
      <c r="AS188" s="250"/>
      <c r="AT188" s="250"/>
      <c r="AU188" s="250"/>
      <c r="AX188" s="280"/>
      <c r="AY188" s="280"/>
      <c r="AZ188" s="280"/>
      <c r="BA188" s="280"/>
      <c r="BB188" s="246"/>
      <c r="BC188" s="634" t="s">
        <v>198</v>
      </c>
      <c r="BD188" s="635"/>
      <c r="BE188" s="635"/>
      <c r="BF188" s="636"/>
      <c r="BG188" s="297" t="str">
        <f>IF(COUNT(H193)=0,"",H193)</f>
        <v/>
      </c>
      <c r="BH188" s="297" t="str">
        <f t="shared" ref="BH188:BR188" si="10">IF(COUNT(I193)=0,"",I193)</f>
        <v/>
      </c>
      <c r="BI188" s="297" t="str">
        <f t="shared" si="10"/>
        <v/>
      </c>
      <c r="BJ188" s="297" t="str">
        <f t="shared" si="10"/>
        <v/>
      </c>
      <c r="BK188" s="297" t="str">
        <f t="shared" si="10"/>
        <v/>
      </c>
      <c r="BL188" s="297" t="str">
        <f t="shared" si="10"/>
        <v/>
      </c>
      <c r="BM188" s="297" t="str">
        <f t="shared" si="10"/>
        <v/>
      </c>
      <c r="BN188" s="297" t="str">
        <f t="shared" si="10"/>
        <v/>
      </c>
      <c r="BO188" s="297" t="str">
        <f t="shared" si="10"/>
        <v/>
      </c>
      <c r="BP188" s="297" t="str">
        <f t="shared" si="10"/>
        <v/>
      </c>
      <c r="BQ188" s="297" t="str">
        <f t="shared" si="10"/>
        <v/>
      </c>
      <c r="BR188" s="297" t="str">
        <f t="shared" si="10"/>
        <v/>
      </c>
      <c r="BS188" s="597" t="s">
        <v>198</v>
      </c>
      <c r="BT188" s="633"/>
      <c r="BU188" s="598"/>
      <c r="BV188" s="334" t="s">
        <v>171</v>
      </c>
      <c r="BW188" s="253" t="str">
        <f>IF(COUNT(L191)=0,"",L191)</f>
        <v/>
      </c>
      <c r="BX188" s="253" t="str">
        <f>IF(COUNT(L193)=0,"",L193)</f>
        <v/>
      </c>
      <c r="BY188" s="253" t="str">
        <f>IF(COUNT(L195)=0,"",L195)</f>
        <v/>
      </c>
      <c r="BZ188" s="253" t="str">
        <f>IF(COUNT(L197)=0,"",L197)</f>
        <v/>
      </c>
      <c r="CA188" s="253" t="str">
        <f>IF(COUNT(L199)=0,"",L199)</f>
        <v/>
      </c>
      <c r="CB188" s="253" t="str">
        <f>IF(COUNT(L201)=0,"",L201)</f>
        <v/>
      </c>
      <c r="CC188" s="253" t="str">
        <f>IF(COUNT(L203)=0,"",L203)</f>
        <v/>
      </c>
      <c r="CD188" s="253" t="str">
        <f>IF(COUNT(L205)=0,"",L205)</f>
        <v/>
      </c>
      <c r="CE188" s="253" t="str">
        <f>IF(COUNT(L207)=0,"",L207)</f>
        <v/>
      </c>
      <c r="CF188" s="253" t="str">
        <f>IF(COUNT(L209)=0,"",L209)</f>
        <v/>
      </c>
      <c r="CG188" s="253" t="str">
        <f>IF(COUNT(L211)=0,"",L211)</f>
        <v/>
      </c>
      <c r="CH188" s="257"/>
      <c r="CI188" s="257"/>
      <c r="CJ188" s="257"/>
      <c r="CK188" s="257"/>
      <c r="CL188" s="257"/>
      <c r="CM188" s="257"/>
      <c r="CN188" s="257"/>
      <c r="CO188" s="257"/>
      <c r="CP188" s="257"/>
      <c r="CQ188" s="257"/>
    </row>
    <row r="189" spans="3:100" s="243" customFormat="1" ht="13.5" customHeight="1">
      <c r="C189" s="604" t="e">
        <f>DATE(#REF!-2,1,1)</f>
        <v>#REF!</v>
      </c>
      <c r="D189" s="605"/>
      <c r="E189" s="613" t="s">
        <v>198</v>
      </c>
      <c r="F189" s="614"/>
      <c r="G189" s="615"/>
      <c r="H189" s="255"/>
      <c r="I189" s="255"/>
      <c r="J189" s="255"/>
      <c r="K189" s="255"/>
      <c r="L189" s="255"/>
      <c r="M189" s="255"/>
      <c r="N189" s="255"/>
      <c r="O189" s="255"/>
      <c r="P189" s="255"/>
      <c r="Q189" s="256"/>
      <c r="R189" s="256"/>
      <c r="S189" s="256"/>
      <c r="T189" s="255"/>
      <c r="U189" s="578"/>
      <c r="V189" s="644"/>
      <c r="W189" s="644"/>
      <c r="X189" s="644"/>
      <c r="Y189" s="644"/>
      <c r="Z189" s="579"/>
      <c r="AA189" s="257"/>
      <c r="AB189" s="257"/>
      <c r="AC189" s="257"/>
      <c r="AD189" s="299"/>
      <c r="AE189" s="299"/>
      <c r="AF189" s="268"/>
      <c r="AG189" s="268"/>
      <c r="AH189" s="268"/>
      <c r="AI189" s="257"/>
      <c r="AJ189" s="257"/>
      <c r="AK189" s="257"/>
      <c r="AL189" s="257"/>
      <c r="AM189" s="257"/>
      <c r="AN189" s="257"/>
      <c r="AO189" s="257"/>
      <c r="AP189" s="257"/>
      <c r="AQ189" s="257"/>
      <c r="AR189" s="257"/>
      <c r="AS189" s="257"/>
      <c r="AT189" s="257"/>
      <c r="AU189" s="257"/>
      <c r="AX189" s="280"/>
      <c r="AY189" s="280"/>
      <c r="AZ189" s="280"/>
      <c r="BA189" s="280"/>
      <c r="BB189" s="246"/>
      <c r="BC189" s="648"/>
      <c r="BD189" s="649"/>
      <c r="BE189" s="649"/>
      <c r="BF189" s="650"/>
      <c r="BG189" s="259"/>
      <c r="BH189" s="259"/>
      <c r="BI189" s="259"/>
      <c r="BJ189" s="259"/>
      <c r="BK189" s="259"/>
      <c r="BL189" s="259"/>
      <c r="BM189" s="259"/>
      <c r="BN189" s="259"/>
      <c r="BO189" s="259"/>
      <c r="BP189" s="259"/>
      <c r="BQ189" s="259"/>
      <c r="BR189" s="259"/>
      <c r="BS189" s="599"/>
      <c r="BT189" s="643"/>
      <c r="BU189" s="600"/>
      <c r="BV189" s="334" t="s">
        <v>172</v>
      </c>
      <c r="BW189" s="253" t="str">
        <f>IF(COUNT(Q189)=0,"",Q189)</f>
        <v/>
      </c>
      <c r="BX189" s="253" t="str">
        <f>IF(COUNT(Q193)=0,"",Q193)</f>
        <v/>
      </c>
      <c r="BY189" s="253" t="str">
        <f>IF(COUNT(Q195)=0,"",Q195)</f>
        <v/>
      </c>
      <c r="BZ189" s="253" t="str">
        <f>IF(COUNT(Q197)=0,"",Q197)</f>
        <v/>
      </c>
      <c r="CA189" s="253" t="str">
        <f>IF(COUNT(Q199)=0,"",Q199)</f>
        <v/>
      </c>
      <c r="CB189" s="253" t="str">
        <f>IF(COUNT(Q201)=0,"",Q201)</f>
        <v/>
      </c>
      <c r="CC189" s="253" t="str">
        <f>IF(COUNT(Q203)=0,"",Q203)</f>
        <v/>
      </c>
      <c r="CD189" s="253" t="str">
        <f>IF(COUNT(Q205)=0,"",Q205)</f>
        <v/>
      </c>
      <c r="CE189" s="253" t="str">
        <f>IF(COUNT(Q207)=0,"",Q207)</f>
        <v/>
      </c>
      <c r="CF189" s="253" t="str">
        <f>IF(COUNT(Q209)=0,"",Q209)</f>
        <v/>
      </c>
      <c r="CG189" s="253" t="str">
        <f>IF(COUNT(Q211)=0,"",Q211)</f>
        <v/>
      </c>
      <c r="CH189" s="257"/>
      <c r="CI189" s="257"/>
      <c r="CJ189" s="257"/>
      <c r="CK189" s="257"/>
      <c r="CL189" s="257"/>
      <c r="CM189" s="257"/>
      <c r="CN189" s="257"/>
      <c r="CO189" s="257"/>
      <c r="CP189" s="257"/>
      <c r="CQ189" s="257"/>
    </row>
    <row r="190" spans="3:100" s="243" customFormat="1" ht="13.5" customHeight="1">
      <c r="C190" s="606"/>
      <c r="D190" s="607"/>
      <c r="E190" s="608" t="s">
        <v>252</v>
      </c>
      <c r="F190" s="609"/>
      <c r="G190" s="610"/>
      <c r="H190" s="260"/>
      <c r="I190" s="260"/>
      <c r="J190" s="260"/>
      <c r="K190" s="260"/>
      <c r="L190" s="260"/>
      <c r="M190" s="260"/>
      <c r="N190" s="260"/>
      <c r="O190" s="260"/>
      <c r="P190" s="260"/>
      <c r="Q190" s="261"/>
      <c r="R190" s="261"/>
      <c r="S190" s="261"/>
      <c r="T190" s="262" t="str">
        <f>IF(COUNT(H190:S190)=0,"",SUMPRODUCT(ROUND(H190:S190,1)))</f>
        <v/>
      </c>
      <c r="U190" s="645"/>
      <c r="V190" s="646"/>
      <c r="W190" s="646"/>
      <c r="X190" s="646"/>
      <c r="Y190" s="646"/>
      <c r="Z190" s="647"/>
      <c r="AA190" s="257"/>
      <c r="AB190" s="257"/>
      <c r="AC190" s="257"/>
      <c r="AD190" s="299"/>
      <c r="AE190" s="299"/>
      <c r="AF190" s="268"/>
      <c r="AG190" s="268"/>
      <c r="AH190" s="268"/>
      <c r="AI190" s="271"/>
      <c r="AJ190" s="271"/>
      <c r="AK190" s="271"/>
      <c r="AL190" s="271"/>
      <c r="AM190" s="271"/>
      <c r="AN190" s="271"/>
      <c r="AO190" s="271"/>
      <c r="AP190" s="271"/>
      <c r="AQ190" s="271"/>
      <c r="AR190" s="271"/>
      <c r="AS190" s="271"/>
      <c r="AT190" s="271"/>
      <c r="AU190" s="272"/>
      <c r="AX190" s="280"/>
      <c r="AY190" s="280"/>
      <c r="AZ190" s="280"/>
      <c r="BA190" s="280"/>
      <c r="BB190" s="246"/>
      <c r="BC190" s="594" t="s">
        <v>205</v>
      </c>
      <c r="BD190" s="594"/>
      <c r="BE190" s="594"/>
      <c r="BF190" s="594"/>
      <c r="BG190" s="253" t="str">
        <f>IF(COUNT(H194)=0,"",ROUND(H194,#REF!))</f>
        <v/>
      </c>
      <c r="BH190" s="253" t="str">
        <f>IF(COUNT(I194)=0,"",ROUND(I194,#REF!))</f>
        <v/>
      </c>
      <c r="BI190" s="253" t="str">
        <f>IF(COUNT(J194)=0,"",ROUND(J194,#REF!))</f>
        <v/>
      </c>
      <c r="BJ190" s="253" t="str">
        <f>IF(COUNT(K194)=0,"",ROUND(K194,#REF!))</f>
        <v/>
      </c>
      <c r="BK190" s="253" t="str">
        <f>IF(COUNT(L194)=0,"",ROUND(L194,#REF!))</f>
        <v/>
      </c>
      <c r="BL190" s="253" t="str">
        <f>IF(COUNT(M194)=0,"",ROUND(M194,#REF!))</f>
        <v/>
      </c>
      <c r="BM190" s="253" t="str">
        <f>IF(COUNT(N194)=0,"",ROUND(N194,#REF!))</f>
        <v/>
      </c>
      <c r="BN190" s="253" t="str">
        <f>IF(COUNT(O194)=0,"",ROUND(O194,#REF!))</f>
        <v/>
      </c>
      <c r="BO190" s="253" t="str">
        <f>IF(COUNT(P194)=0,"",ROUND(P194,#REF!))</f>
        <v/>
      </c>
      <c r="BP190" s="253" t="str">
        <f>IF(COUNT(Q194)=0,"",ROUND(Q194,#REF!))</f>
        <v/>
      </c>
      <c r="BQ190" s="253" t="str">
        <f>IF(COUNT(R194)=0,"",ROUND(R194,#REF!))</f>
        <v/>
      </c>
      <c r="BR190" s="253" t="str">
        <f>IF(COUNT(S194)=0,"",ROUND(S194,#REF!))</f>
        <v/>
      </c>
      <c r="BS190" s="634" t="s">
        <v>205</v>
      </c>
      <c r="BT190" s="635"/>
      <c r="BU190" s="636"/>
      <c r="BV190" s="334" t="s">
        <v>25</v>
      </c>
      <c r="BW190" s="253" t="str">
        <f>IF(COUNT(T192)=0,"",T192)</f>
        <v/>
      </c>
      <c r="BX190" s="253" t="str">
        <f>IF(COUNT(T194)=0,"",T194)</f>
        <v/>
      </c>
      <c r="BY190" s="253" t="str">
        <f>IF(COUNT(T196)=0,"",T196)</f>
        <v/>
      </c>
      <c r="BZ190" s="266" t="str">
        <f>IF(COUNT(T198)=0,"",T198)</f>
        <v/>
      </c>
      <c r="CA190" s="253" t="str">
        <f>IF(COUNT(T200)=0,"",T200)</f>
        <v/>
      </c>
      <c r="CB190" s="253" t="str">
        <f>IF(COUNT(T202)=0,"",T202)</f>
        <v/>
      </c>
      <c r="CC190" s="253" t="str">
        <f>IF(COUNT(T204)=0,"",T204)</f>
        <v/>
      </c>
      <c r="CD190" s="253" t="str">
        <f>IF(COUNT(T206)=0,"",T206)</f>
        <v/>
      </c>
      <c r="CE190" s="253" t="str">
        <f>IF(COUNT(T208)=0,"",T208)</f>
        <v/>
      </c>
      <c r="CF190" s="253" t="str">
        <f>IF(COUNT(T210)=0,"",T210)</f>
        <v/>
      </c>
      <c r="CG190" s="253" t="str">
        <f>IF(COUNT(T212)=0,"",T212)</f>
        <v/>
      </c>
      <c r="CH190" s="257"/>
      <c r="CI190" s="257"/>
      <c r="CJ190" s="257"/>
      <c r="CK190" s="257"/>
      <c r="CL190" s="257"/>
      <c r="CM190" s="257"/>
      <c r="CN190" s="257"/>
      <c r="CO190" s="257"/>
      <c r="CP190" s="257"/>
      <c r="CQ190" s="257"/>
    </row>
    <row r="191" spans="3:100" s="243" customFormat="1" ht="13.5" customHeight="1">
      <c r="C191" s="604" t="e">
        <f>DATE(#REF!-1,1,1)</f>
        <v>#REF!</v>
      </c>
      <c r="D191" s="605"/>
      <c r="E191" s="613" t="s">
        <v>198</v>
      </c>
      <c r="F191" s="614"/>
      <c r="G191" s="615"/>
      <c r="H191" s="256"/>
      <c r="I191" s="256"/>
      <c r="J191" s="256"/>
      <c r="K191" s="256"/>
      <c r="L191" s="256"/>
      <c r="M191" s="256"/>
      <c r="N191" s="256"/>
      <c r="O191" s="256"/>
      <c r="P191" s="256"/>
      <c r="Q191" s="256"/>
      <c r="R191" s="256"/>
      <c r="S191" s="256"/>
      <c r="T191" s="255"/>
      <c r="U191" s="613" t="s">
        <v>210</v>
      </c>
      <c r="V191" s="614"/>
      <c r="W191" s="614"/>
      <c r="X191" s="615"/>
      <c r="Y191" s="666"/>
      <c r="Z191" s="667"/>
      <c r="AA191" s="257"/>
      <c r="AB191" s="257"/>
      <c r="AC191" s="257"/>
      <c r="AD191" s="299"/>
      <c r="AE191" s="299"/>
      <c r="AF191" s="268"/>
      <c r="AG191" s="268"/>
      <c r="AH191" s="268"/>
      <c r="AI191" s="257"/>
      <c r="AJ191" s="257"/>
      <c r="AK191" s="257"/>
      <c r="AL191" s="257"/>
      <c r="AM191" s="257"/>
      <c r="AN191" s="257"/>
      <c r="AO191" s="257"/>
      <c r="AP191" s="257"/>
      <c r="AQ191" s="257"/>
      <c r="AR191" s="257"/>
      <c r="AS191" s="257"/>
      <c r="AT191" s="257"/>
      <c r="AU191" s="257"/>
      <c r="AX191" s="280"/>
      <c r="AY191" s="280"/>
      <c r="AZ191" s="280"/>
      <c r="BB191" s="246"/>
      <c r="BC191" s="627"/>
      <c r="BD191" s="628"/>
      <c r="BE191" s="628"/>
      <c r="BF191" s="628"/>
      <c r="BG191" s="628"/>
      <c r="BH191" s="628"/>
      <c r="BI191" s="628"/>
      <c r="BJ191" s="628"/>
      <c r="BK191" s="628"/>
      <c r="BL191" s="628"/>
      <c r="BM191" s="628"/>
      <c r="BN191" s="628"/>
      <c r="BO191" s="628"/>
      <c r="BP191" s="628"/>
      <c r="BQ191" s="628"/>
      <c r="BR191" s="629"/>
      <c r="BS191" s="597" t="s">
        <v>206</v>
      </c>
      <c r="BT191" s="633"/>
      <c r="BU191" s="598"/>
      <c r="BV191" s="334" t="s">
        <v>25</v>
      </c>
      <c r="BW191" s="253" t="str">
        <f>IF(COUNT(Y191)=0,"",IF(#REF!="発電事業者",Y191,IF(SUMIF($C219:$D228,"その他事業者",L219:L228)=0,IF(Y191*L228/SUM(L219:L228)=0,"",Y191*L228/SUM(L219:L228)),ROUND(Y191*SUMIF($C219:$D228,"その他事業者",L219:L228)/SUM(L219:L228),#REF!)+Y191*L228/SUM(L219:L228))))</f>
        <v/>
      </c>
      <c r="BX191" s="253" t="str">
        <f>IF(COUNT(Y193)=0,"",IF(#REF!="発電事業者",Y193,IF(SUMIF($C219:$D228,"その他事業者",W219:W228)=0,IF(Y193*W228/SUM(W219:W228)=0,"",Y193*W228/SUM(W219:W228)),ROUND(Y193*SUMIF($C219:$D228,"その他事業者",W219:W228)/SUM(W219:W228),#REF!)+Y193*W228/SUM(W219:W228))))</f>
        <v/>
      </c>
      <c r="BY191" s="267"/>
      <c r="BZ191" s="267"/>
      <c r="CA191" s="267"/>
      <c r="CB191" s="253" t="str">
        <f>IF(COUNT(Y201)=0,"",IF(#REF!="発電事業者",Y201,IF(SUMIF($C219:$D228,"その他事業者",AA219:AA228)=0,IF(Y201*AA228/SUM(AA219:AA228)=0,"",Y201*AA228/SUM(AA219:AA228)),ROUND(Y201*SUMIF($C219:$D228,"その他事業者",AA219:AA228)/SUM(AA219:AA228),#REF!)+Y201*AA228/SUM(AA219:AA228))))</f>
        <v/>
      </c>
      <c r="CC191" s="267"/>
      <c r="CD191" s="267"/>
      <c r="CE191" s="267"/>
      <c r="CF191" s="267"/>
      <c r="CG191" s="253" t="str">
        <f>IF(COUNT(Y211)=0,"",IF(#REF!="発電事業者",Y211,IF(SUMIF($C219:$D228,"その他事業者",AF219:AF228)=0,IF(Y211*AF228/SUM(AF219:AF228)=0,"",Y211*AF228/SUM(AF219:AF228)),ROUND(Y211*SUMIF($C219:$D228,"その他事業者",AF219:AF228)/SUM(AF219:AF228),#REF!)+Y211*AF228/SUM(AF219:AF228))))</f>
        <v/>
      </c>
      <c r="CH191" s="257"/>
      <c r="CI191" s="257"/>
      <c r="CJ191" s="257"/>
      <c r="CK191" s="257"/>
      <c r="CL191" s="257"/>
      <c r="CM191" s="257"/>
      <c r="CN191" s="257"/>
      <c r="CO191" s="257"/>
      <c r="CP191" s="257"/>
      <c r="CQ191" s="257"/>
    </row>
    <row r="192" spans="3:100" s="243" customFormat="1" ht="13.5" customHeight="1">
      <c r="C192" s="606"/>
      <c r="D192" s="607"/>
      <c r="E192" s="608" t="s">
        <v>252</v>
      </c>
      <c r="F192" s="609"/>
      <c r="G192" s="610"/>
      <c r="H192" s="261"/>
      <c r="I192" s="261"/>
      <c r="J192" s="261"/>
      <c r="K192" s="261"/>
      <c r="L192" s="261"/>
      <c r="M192" s="261"/>
      <c r="N192" s="261"/>
      <c r="O192" s="261"/>
      <c r="P192" s="261"/>
      <c r="Q192" s="261"/>
      <c r="R192" s="261"/>
      <c r="S192" s="261"/>
      <c r="T192" s="262" t="str">
        <f>IF(COUNT(H192:S192)=0,"",SUMPRODUCT(ROUND(H192:S192,1)))</f>
        <v/>
      </c>
      <c r="U192" s="608" t="s">
        <v>211</v>
      </c>
      <c r="V192" s="609"/>
      <c r="W192" s="609"/>
      <c r="X192" s="610"/>
      <c r="Y192" s="664"/>
      <c r="Z192" s="665"/>
      <c r="AA192" s="257"/>
      <c r="AB192" s="257"/>
      <c r="AC192" s="257"/>
      <c r="AD192" s="299"/>
      <c r="AE192" s="299"/>
      <c r="AF192" s="268"/>
      <c r="AG192" s="268"/>
      <c r="AH192" s="268"/>
      <c r="AI192" s="271"/>
      <c r="AJ192" s="271"/>
      <c r="AK192" s="271"/>
      <c r="AL192" s="271"/>
      <c r="AM192" s="271"/>
      <c r="AN192" s="271"/>
      <c r="AO192" s="271"/>
      <c r="AP192" s="271"/>
      <c r="AQ192" s="271"/>
      <c r="AR192" s="271"/>
      <c r="AS192" s="271"/>
      <c r="AT192" s="271"/>
      <c r="AU192" s="272"/>
      <c r="AX192" s="280"/>
      <c r="AY192" s="280"/>
      <c r="AZ192" s="280"/>
      <c r="BB192" s="246"/>
      <c r="BC192" s="630"/>
      <c r="BD192" s="631"/>
      <c r="BE192" s="631"/>
      <c r="BF192" s="631"/>
      <c r="BG192" s="631"/>
      <c r="BH192" s="631"/>
      <c r="BI192" s="631"/>
      <c r="BJ192" s="631"/>
      <c r="BK192" s="631"/>
      <c r="BL192" s="631"/>
      <c r="BM192" s="631"/>
      <c r="BN192" s="631"/>
      <c r="BO192" s="631"/>
      <c r="BP192" s="631"/>
      <c r="BQ192" s="631"/>
      <c r="BR192" s="632"/>
      <c r="BS192" s="634" t="s">
        <v>207</v>
      </c>
      <c r="BT192" s="635"/>
      <c r="BU192" s="636"/>
      <c r="BV192" s="334" t="s">
        <v>25</v>
      </c>
      <c r="BW192" s="253" t="str">
        <f>IF(COUNT(Y192)=0,"",Y192)</f>
        <v/>
      </c>
      <c r="BX192" s="253" t="str">
        <f>IF(COUNT(Y194)=0,"",Y194)</f>
        <v/>
      </c>
      <c r="BY192" s="267"/>
      <c r="BZ192" s="267"/>
      <c r="CA192" s="267"/>
      <c r="CB192" s="253" t="str">
        <f>IF(COUNT(Y202)=0,"",Y202)</f>
        <v/>
      </c>
      <c r="CC192" s="267"/>
      <c r="CD192" s="267"/>
      <c r="CE192" s="267"/>
      <c r="CF192" s="267"/>
      <c r="CG192" s="253" t="str">
        <f>IF(COUNT(Y212)=0,"",Y212)</f>
        <v/>
      </c>
      <c r="CH192" s="257"/>
      <c r="CI192" s="257"/>
      <c r="CJ192" s="257"/>
      <c r="CK192" s="257"/>
      <c r="CL192" s="257"/>
      <c r="CM192" s="257"/>
      <c r="CN192" s="257"/>
      <c r="CO192" s="257"/>
      <c r="CP192" s="257"/>
      <c r="CQ192" s="257"/>
    </row>
    <row r="193" spans="3:95" s="243" customFormat="1" ht="13.5" customHeight="1">
      <c r="C193" s="604" t="e">
        <f>DATE(#REF!,1,1)</f>
        <v>#REF!</v>
      </c>
      <c r="D193" s="605"/>
      <c r="E193" s="613" t="s">
        <v>198</v>
      </c>
      <c r="F193" s="614"/>
      <c r="G193" s="615"/>
      <c r="H193" s="256"/>
      <c r="I193" s="256"/>
      <c r="J193" s="256"/>
      <c r="K193" s="256"/>
      <c r="L193" s="256"/>
      <c r="M193" s="256"/>
      <c r="N193" s="256"/>
      <c r="O193" s="256"/>
      <c r="P193" s="256"/>
      <c r="Q193" s="256"/>
      <c r="R193" s="256"/>
      <c r="S193" s="256"/>
      <c r="T193" s="255"/>
      <c r="U193" s="613" t="s">
        <v>210</v>
      </c>
      <c r="V193" s="614"/>
      <c r="W193" s="614"/>
      <c r="X193" s="615"/>
      <c r="Y193" s="666"/>
      <c r="Z193" s="667"/>
      <c r="AA193" s="257"/>
      <c r="AB193" s="257"/>
      <c r="AC193" s="257"/>
      <c r="AD193" s="299"/>
      <c r="AE193" s="299"/>
      <c r="AF193" s="268"/>
      <c r="AG193" s="268"/>
      <c r="AH193" s="268"/>
      <c r="AI193" s="257"/>
      <c r="AJ193" s="257"/>
      <c r="AK193" s="257"/>
      <c r="AL193" s="257"/>
      <c r="AM193" s="257"/>
      <c r="AN193" s="257"/>
      <c r="AO193" s="257"/>
      <c r="AP193" s="257"/>
      <c r="AQ193" s="257"/>
      <c r="AR193" s="257"/>
      <c r="AS193" s="257"/>
      <c r="AT193" s="257"/>
      <c r="AU193" s="257"/>
      <c r="AX193" s="268"/>
      <c r="BB193" s="268"/>
      <c r="BC193" s="245"/>
      <c r="BD193" s="245"/>
      <c r="BE193" s="245"/>
      <c r="BF193" s="245"/>
      <c r="BG193" s="245"/>
      <c r="BH193" s="245"/>
      <c r="BI193" s="245"/>
      <c r="BJ193" s="245"/>
      <c r="BK193" s="245"/>
      <c r="BL193" s="245"/>
      <c r="BM193" s="245"/>
      <c r="BN193" s="245"/>
      <c r="BO193" s="245"/>
      <c r="BP193" s="245"/>
      <c r="BQ193" s="245"/>
      <c r="BR193" s="245"/>
      <c r="BS193" s="245"/>
      <c r="BT193" s="245"/>
      <c r="BU193" s="245"/>
      <c r="BV193" s="245"/>
      <c r="BW193" s="245"/>
      <c r="BX193" s="257"/>
      <c r="BY193" s="257"/>
      <c r="BZ193" s="257"/>
      <c r="CA193" s="257"/>
      <c r="CB193" s="257"/>
      <c r="CC193" s="257"/>
      <c r="CD193" s="257"/>
      <c r="CE193" s="257"/>
      <c r="CF193" s="257"/>
      <c r="CG193" s="257"/>
      <c r="CH193" s="257"/>
      <c r="CI193" s="257"/>
      <c r="CJ193" s="257"/>
      <c r="CK193" s="257"/>
      <c r="CL193" s="257"/>
      <c r="CM193" s="257"/>
      <c r="CN193" s="257"/>
      <c r="CO193" s="257"/>
      <c r="CP193" s="257"/>
      <c r="CQ193" s="257"/>
    </row>
    <row r="194" spans="3:95" s="243" customFormat="1" ht="13.5" customHeight="1">
      <c r="C194" s="606"/>
      <c r="D194" s="607"/>
      <c r="E194" s="608" t="s">
        <v>212</v>
      </c>
      <c r="F194" s="609"/>
      <c r="G194" s="610"/>
      <c r="H194" s="261"/>
      <c r="I194" s="261"/>
      <c r="J194" s="261"/>
      <c r="K194" s="261"/>
      <c r="L194" s="261"/>
      <c r="M194" s="261"/>
      <c r="N194" s="261"/>
      <c r="O194" s="261"/>
      <c r="P194" s="261"/>
      <c r="Q194" s="261"/>
      <c r="R194" s="261"/>
      <c r="S194" s="261"/>
      <c r="T194" s="262" t="str">
        <f>IF(COUNT(H194:S194)=0,"",SUMPRODUCT(ROUND(H194:S194,1)))</f>
        <v/>
      </c>
      <c r="U194" s="608" t="s">
        <v>211</v>
      </c>
      <c r="V194" s="609"/>
      <c r="W194" s="609"/>
      <c r="X194" s="610"/>
      <c r="Y194" s="664"/>
      <c r="Z194" s="665"/>
      <c r="AA194" s="257"/>
      <c r="AB194" s="257"/>
      <c r="AC194" s="257"/>
      <c r="AD194" s="299"/>
      <c r="AE194" s="299"/>
      <c r="AF194" s="268"/>
      <c r="AG194" s="268"/>
      <c r="AH194" s="268"/>
      <c r="AI194" s="271"/>
      <c r="AJ194" s="271"/>
      <c r="AK194" s="271"/>
      <c r="AL194" s="271"/>
      <c r="AM194" s="271"/>
      <c r="AN194" s="271"/>
      <c r="AO194" s="271"/>
      <c r="AP194" s="271"/>
      <c r="AQ194" s="271"/>
      <c r="AR194" s="271"/>
      <c r="AS194" s="271"/>
      <c r="AT194" s="271"/>
      <c r="AU194" s="272"/>
      <c r="AX194" s="240" t="e">
        <f>IF(#REF!="発電事業者","算定結果　送電取引帳票","算定結果　受電取引帳票")</f>
        <v>#REF!</v>
      </c>
      <c r="BR194" s="268"/>
    </row>
    <row r="195" spans="3:95" s="243" customFormat="1" ht="13.5" customHeight="1">
      <c r="C195" s="604" t="e">
        <f>DATE(#REF!+1,1,1)</f>
        <v>#REF!</v>
      </c>
      <c r="D195" s="605"/>
      <c r="E195" s="613" t="s">
        <v>198</v>
      </c>
      <c r="F195" s="614"/>
      <c r="G195" s="615"/>
      <c r="H195" s="256"/>
      <c r="I195" s="256"/>
      <c r="J195" s="256"/>
      <c r="K195" s="256"/>
      <c r="L195" s="256"/>
      <c r="M195" s="256"/>
      <c r="N195" s="256"/>
      <c r="O195" s="256"/>
      <c r="P195" s="256"/>
      <c r="Q195" s="256"/>
      <c r="R195" s="256"/>
      <c r="S195" s="256"/>
      <c r="T195" s="255"/>
      <c r="U195" s="618"/>
      <c r="V195" s="619"/>
      <c r="W195" s="619"/>
      <c r="X195" s="619"/>
      <c r="Y195" s="619"/>
      <c r="Z195" s="620"/>
      <c r="AA195" s="257"/>
      <c r="AB195" s="257"/>
      <c r="AC195" s="257"/>
      <c r="AD195" s="299"/>
      <c r="AE195" s="299"/>
      <c r="AF195" s="268"/>
      <c r="AG195" s="268"/>
      <c r="AH195" s="268"/>
      <c r="AI195" s="257"/>
      <c r="AJ195" s="257"/>
      <c r="AK195" s="257"/>
      <c r="AL195" s="257"/>
      <c r="AM195" s="257"/>
      <c r="AN195" s="257"/>
      <c r="AO195" s="257"/>
      <c r="AP195" s="257"/>
      <c r="AQ195" s="257"/>
      <c r="AR195" s="257"/>
      <c r="AS195" s="257"/>
      <c r="AT195" s="257"/>
      <c r="AU195" s="257"/>
      <c r="AX195" s="594" t="s">
        <v>200</v>
      </c>
      <c r="AY195" s="594"/>
      <c r="AZ195" s="595" t="s">
        <v>201</v>
      </c>
      <c r="BA195" s="594" t="s">
        <v>202</v>
      </c>
      <c r="BB195" s="594"/>
      <c r="BC195" s="594"/>
      <c r="BD195" s="595" t="s">
        <v>203</v>
      </c>
      <c r="BE195" s="597" t="s">
        <v>176</v>
      </c>
      <c r="BF195" s="598"/>
      <c r="BG195" s="601" t="e">
        <f>DATE(#REF!,1,1)</f>
        <v>#REF!</v>
      </c>
      <c r="BH195" s="602"/>
      <c r="BI195" s="602"/>
      <c r="BJ195" s="602"/>
      <c r="BK195" s="602"/>
      <c r="BL195" s="602"/>
      <c r="BM195" s="602"/>
      <c r="BN195" s="602"/>
      <c r="BO195" s="602"/>
      <c r="BP195" s="602"/>
      <c r="BQ195" s="602"/>
      <c r="BR195" s="603"/>
      <c r="BS195" s="594" t="s">
        <v>175</v>
      </c>
      <c r="BT195" s="594"/>
      <c r="BU195" s="594"/>
      <c r="BV195" s="594"/>
      <c r="BW195" s="592" t="e">
        <f>DATE(#REF!-1,1,1)</f>
        <v>#REF!</v>
      </c>
      <c r="BX195" s="592" t="e">
        <f>DATE(#REF!,1,1)</f>
        <v>#REF!</v>
      </c>
      <c r="BY195" s="592" t="e">
        <f>DATE(#REF!+1,1,1)</f>
        <v>#REF!</v>
      </c>
      <c r="BZ195" s="592" t="e">
        <f>DATE(#REF!+2,1,1)</f>
        <v>#REF!</v>
      </c>
      <c r="CA195" s="592" t="e">
        <f>DATE(#REF!+3,1,1)</f>
        <v>#REF!</v>
      </c>
      <c r="CB195" s="592" t="e">
        <f>DATE(#REF!+4,1,1)</f>
        <v>#REF!</v>
      </c>
      <c r="CC195" s="592" t="e">
        <f>DATE(#REF!+5,1,1)</f>
        <v>#REF!</v>
      </c>
      <c r="CD195" s="592" t="e">
        <f>DATE(#REF!+6,1,1)</f>
        <v>#REF!</v>
      </c>
      <c r="CE195" s="592" t="e">
        <f>DATE(#REF!+7,1,1)</f>
        <v>#REF!</v>
      </c>
      <c r="CF195" s="592" t="e">
        <f>DATE(#REF!+8,1,1)</f>
        <v>#REF!</v>
      </c>
      <c r="CG195" s="592" t="e">
        <f>DATE(#REF!+9,1,1)</f>
        <v>#REF!</v>
      </c>
      <c r="CH195" s="566" t="s">
        <v>268</v>
      </c>
      <c r="CI195" s="567"/>
      <c r="CJ195" s="567"/>
      <c r="CK195" s="567"/>
      <c r="CL195" s="567"/>
      <c r="CM195" s="567"/>
      <c r="CN195" s="567"/>
      <c r="CO195" s="567"/>
      <c r="CP195" s="567"/>
      <c r="CQ195" s="567"/>
    </row>
    <row r="196" spans="3:95" s="243" customFormat="1" ht="13.5" customHeight="1">
      <c r="C196" s="606"/>
      <c r="D196" s="607"/>
      <c r="E196" s="608" t="s">
        <v>212</v>
      </c>
      <c r="F196" s="609"/>
      <c r="G196" s="610"/>
      <c r="H196" s="261"/>
      <c r="I196" s="261"/>
      <c r="J196" s="261"/>
      <c r="K196" s="261"/>
      <c r="L196" s="261"/>
      <c r="M196" s="261"/>
      <c r="N196" s="261"/>
      <c r="O196" s="261"/>
      <c r="P196" s="261"/>
      <c r="Q196" s="261"/>
      <c r="R196" s="261"/>
      <c r="S196" s="261"/>
      <c r="T196" s="262" t="str">
        <f>IF(COUNT(H196:S196)=0,"",SUMPRODUCT(ROUND(H196:S196,1)))</f>
        <v/>
      </c>
      <c r="U196" s="621"/>
      <c r="V196" s="622"/>
      <c r="W196" s="622"/>
      <c r="X196" s="622"/>
      <c r="Y196" s="622"/>
      <c r="Z196" s="623"/>
      <c r="AA196" s="257"/>
      <c r="AB196" s="257"/>
      <c r="AC196" s="257"/>
      <c r="AD196" s="299"/>
      <c r="AE196" s="299"/>
      <c r="AF196" s="268"/>
      <c r="AG196" s="268"/>
      <c r="AH196" s="268"/>
      <c r="AI196" s="271"/>
      <c r="AJ196" s="271"/>
      <c r="AK196" s="271"/>
      <c r="AL196" s="271"/>
      <c r="AM196" s="271"/>
      <c r="AN196" s="271"/>
      <c r="AO196" s="271"/>
      <c r="AP196" s="271"/>
      <c r="AQ196" s="271"/>
      <c r="AR196" s="271"/>
      <c r="AS196" s="271"/>
      <c r="AT196" s="271"/>
      <c r="AU196" s="272"/>
      <c r="AX196" s="594"/>
      <c r="AY196" s="594"/>
      <c r="AZ196" s="596"/>
      <c r="BA196" s="594"/>
      <c r="BB196" s="594"/>
      <c r="BC196" s="594"/>
      <c r="BD196" s="596"/>
      <c r="BE196" s="599"/>
      <c r="BF196" s="600"/>
      <c r="BG196" s="334" t="s">
        <v>194</v>
      </c>
      <c r="BH196" s="334" t="s">
        <v>195</v>
      </c>
      <c r="BI196" s="334" t="s">
        <v>161</v>
      </c>
      <c r="BJ196" s="334" t="s">
        <v>162</v>
      </c>
      <c r="BK196" s="334" t="s">
        <v>163</v>
      </c>
      <c r="BL196" s="334" t="s">
        <v>164</v>
      </c>
      <c r="BM196" s="334" t="s">
        <v>165</v>
      </c>
      <c r="BN196" s="334" t="s">
        <v>166</v>
      </c>
      <c r="BO196" s="334" t="s">
        <v>167</v>
      </c>
      <c r="BP196" s="334" t="s">
        <v>168</v>
      </c>
      <c r="BQ196" s="334" t="s">
        <v>169</v>
      </c>
      <c r="BR196" s="334" t="s">
        <v>170</v>
      </c>
      <c r="BS196" s="594"/>
      <c r="BT196" s="594"/>
      <c r="BU196" s="594"/>
      <c r="BV196" s="594"/>
      <c r="BW196" s="593"/>
      <c r="BX196" s="593"/>
      <c r="BY196" s="593">
        <v>43101</v>
      </c>
      <c r="BZ196" s="593">
        <v>43466</v>
      </c>
      <c r="CA196" s="593">
        <v>43831</v>
      </c>
      <c r="CB196" s="593">
        <v>44197</v>
      </c>
      <c r="CC196" s="593">
        <v>44562</v>
      </c>
      <c r="CD196" s="593">
        <v>44927</v>
      </c>
      <c r="CE196" s="593">
        <v>45292</v>
      </c>
      <c r="CF196" s="593">
        <v>45658</v>
      </c>
      <c r="CG196" s="593">
        <v>46023</v>
      </c>
      <c r="CH196" s="567"/>
      <c r="CI196" s="567"/>
      <c r="CJ196" s="567"/>
      <c r="CK196" s="567"/>
      <c r="CL196" s="567"/>
      <c r="CM196" s="567"/>
      <c r="CN196" s="567"/>
      <c r="CO196" s="567"/>
      <c r="CP196" s="567"/>
      <c r="CQ196" s="567"/>
    </row>
    <row r="197" spans="3:95" s="243" customFormat="1" ht="13.5" customHeight="1">
      <c r="C197" s="604" t="e">
        <f>DATE(#REF!+2,1,1)</f>
        <v>#REF!</v>
      </c>
      <c r="D197" s="605"/>
      <c r="E197" s="613" t="s">
        <v>198</v>
      </c>
      <c r="F197" s="614"/>
      <c r="G197" s="615"/>
      <c r="H197" s="256"/>
      <c r="I197" s="256"/>
      <c r="J197" s="256"/>
      <c r="K197" s="256"/>
      <c r="L197" s="256"/>
      <c r="M197" s="256"/>
      <c r="N197" s="256"/>
      <c r="O197" s="256"/>
      <c r="P197" s="256"/>
      <c r="Q197" s="256"/>
      <c r="R197" s="256"/>
      <c r="S197" s="256"/>
      <c r="T197" s="255"/>
      <c r="U197" s="621"/>
      <c r="V197" s="622"/>
      <c r="W197" s="622"/>
      <c r="X197" s="622"/>
      <c r="Y197" s="622"/>
      <c r="Z197" s="623"/>
      <c r="AA197" s="257"/>
      <c r="AB197" s="257"/>
      <c r="AC197" s="257"/>
      <c r="AD197" s="299"/>
      <c r="AE197" s="299"/>
      <c r="AF197" s="268"/>
      <c r="AG197" s="268"/>
      <c r="AH197" s="268"/>
      <c r="AI197" s="257"/>
      <c r="AJ197" s="257"/>
      <c r="AK197" s="257"/>
      <c r="AL197" s="257"/>
      <c r="AM197" s="257"/>
      <c r="AN197" s="257"/>
      <c r="AO197" s="257"/>
      <c r="AP197" s="257"/>
      <c r="AQ197" s="257"/>
      <c r="AR197" s="257"/>
      <c r="AS197" s="257"/>
      <c r="AT197" s="257"/>
      <c r="AU197" s="257"/>
      <c r="AX197" s="569" t="str">
        <f>IF(C219="","",C219)</f>
        <v/>
      </c>
      <c r="AY197" s="569"/>
      <c r="AZ197" s="587" t="str">
        <f>IF(E219="","",E219)</f>
        <v/>
      </c>
      <c r="BA197" s="590" t="str">
        <f ca="1">IF(F219="","",F219)</f>
        <v/>
      </c>
      <c r="BB197" s="590"/>
      <c r="BC197" s="590"/>
      <c r="BD197" s="587" t="str">
        <f>IF(I219="","",I219)</f>
        <v/>
      </c>
      <c r="BE197" s="578" t="e">
        <f>IF(#REF!="発電事業者","送電電力（MW）","受電電力（MW）")</f>
        <v>#REF!</v>
      </c>
      <c r="BF197" s="579"/>
      <c r="BG197" s="331" t="str">
        <f>IF(AND(COUNT(BG188)+COUNTA(E219)=2,L219&lt;&gt;""),ROUND(BG188-SUMIF(BE200:BF226,BE197,BG200:BG226),#REF!),"")</f>
        <v/>
      </c>
      <c r="BH197" s="331" t="str">
        <f>IF(AND(COUNT(BH188)+COUNTA(E219)=2,M219&lt;&gt;""),ROUND(BH188-SUMIF(BE200:BF226,BE197,BH200:BH226),#REF!),"")</f>
        <v/>
      </c>
      <c r="BI197" s="331" t="str">
        <f>IF(AND(COUNT(BI188)+COUNTA(E219)=2,N219&lt;&gt;""),ROUND(BI188-SUMIF(BE200:BF226,BE197,BI200:BI226),#REF!),"")</f>
        <v/>
      </c>
      <c r="BJ197" s="331" t="str">
        <f>IF(AND(COUNT(BJ188)+COUNTA(E219)=2,O219&lt;&gt;""),ROUND(BJ188-SUMIF(BE200:BF226,BE197,BJ200:BJ226),#REF!),"")</f>
        <v/>
      </c>
      <c r="BK197" s="331" t="str">
        <f>IF(AND(COUNT(BK188)+COUNTA(E219)=2,P219&lt;&gt;""),ROUND(BK188-SUMIF(BE200:BF226,BE197,BK200:BK226),#REF!),"")</f>
        <v/>
      </c>
      <c r="BL197" s="331" t="str">
        <f>IF(AND(COUNT(BL188)+COUNTA(E219)=2,Q219&lt;&gt;""),ROUND(BL188-SUMIF(BE200:BF226,BE197,BL200:BL226),#REF!),"")</f>
        <v/>
      </c>
      <c r="BM197" s="331" t="str">
        <f>IF(AND(COUNT(BM188)+COUNTA(E219)=2,R219&lt;&gt;""),ROUND(BM188-SUMIF(BE200:BF226,BE197,BM200:BM226),#REF!),"")</f>
        <v/>
      </c>
      <c r="BN197" s="331" t="str">
        <f>IF(AND(COUNT(BN188)+COUNTA(E219)=2,S219&lt;&gt;""),ROUND(BN188-SUMIF(BE200:BF226,BE197,BN200:BN226),#REF!),"")</f>
        <v/>
      </c>
      <c r="BO197" s="331" t="str">
        <f>IF(AND(COUNT(BO188)+COUNTA(E219)=2,T219&lt;&gt;""),ROUND(BO188-SUMIF(BE200:BF226,BE197,BO200:BO226),#REF!),"")</f>
        <v/>
      </c>
      <c r="BP197" s="331" t="str">
        <f>IF(AND(COUNT(BP188)+COUNTA(E219)=2,U219&lt;&gt;""),ROUND(BP188-SUMIF(BE200:BF226,BE197,BP200:BP226),#REF!),"")</f>
        <v/>
      </c>
      <c r="BQ197" s="331" t="str">
        <f>IF(AND(COUNT(BQ188)+COUNTA(E219)=2,V219&lt;&gt;""),ROUND(BQ188-SUMIF(BE200:BF226,BE197,BQ200:BQ226),#REF!),"")</f>
        <v/>
      </c>
      <c r="BR197" s="331" t="str">
        <f>IF(AND(COUNT(BR188)+COUNTA(E219)=2,W219&lt;&gt;""),ROUND(BR188-SUMIF(BE200:BF226,BE197,BR200:BR226),#REF!),"")</f>
        <v/>
      </c>
      <c r="BS197" s="569" t="e">
        <f>IF(#REF!="発電事業者","送電電力（MW）","受電電力（MW）")</f>
        <v>#REF!</v>
      </c>
      <c r="BT197" s="569"/>
      <c r="BU197" s="569"/>
      <c r="BV197" s="333" t="s">
        <v>171</v>
      </c>
      <c r="BW197" s="580"/>
      <c r="BX197" s="580"/>
      <c r="BY197" s="331" t="str">
        <f>IF(AND(COUNT(BY188)+COUNTA(E219)=2,X219&lt;&gt;""),ROUND(BY188-SUMIF(BV200:BV226,BV197,BY200:BY226),#REF!),"")</f>
        <v/>
      </c>
      <c r="BZ197" s="331" t="str">
        <f>IF(AND(COUNT(BZ188)+COUNTA(E219)=2,Y219&lt;&gt;""),ROUND(BZ188-SUMIF(BV200:BV226,BV197,BZ200:BZ226),#REF!),"")</f>
        <v/>
      </c>
      <c r="CA197" s="331" t="str">
        <f>IF(AND(COUNT(CA188)+COUNTA(E219)=2,Z219&lt;&gt;""),ROUND(CA188-SUMIF(BV200:BV226,BV197,CA200:CA226),#REF!),"")</f>
        <v/>
      </c>
      <c r="CB197" s="331" t="str">
        <f>IF(AND(COUNT(CB188)+COUNTA(E219)=2,AA219&lt;&gt;""),ROUND(CB188-SUMIF(BV200:BV226,BV197,CB200:CB226),#REF!),"")</f>
        <v/>
      </c>
      <c r="CC197" s="331" t="str">
        <f>IF(AND(COUNT(CC188)+COUNTA(E219)=2,AB219&lt;&gt;""),ROUND(CC188-SUMIF(BV200:BV226,BV197,CC200:CC226),#REF!),"")</f>
        <v/>
      </c>
      <c r="CD197" s="331" t="str">
        <f>IF(AND(COUNT(CD188)+COUNTA(E219)=2,AC219&lt;&gt;""),ROUND(CD188-SUMIF(BV200:BV226,BV197,CD200:CD226),#REF!),"")</f>
        <v/>
      </c>
      <c r="CE197" s="331" t="str">
        <f>IF(AND(COUNT(CE188)+COUNTA(E219)=2,AD219&lt;&gt;""),ROUND(CE188-SUMIF(BV200:BV226,BV197,CE200:CE226),#REF!),"")</f>
        <v/>
      </c>
      <c r="CF197" s="331" t="str">
        <f>IF(AND(COUNT(CF188)+COUNTA(E219)=2,AE219&lt;&gt;""),ROUND(CF188-SUMIF(BV200:BV226,BV197,CF200:CF226),#REF!),"")</f>
        <v/>
      </c>
      <c r="CG197" s="331" t="str">
        <f>IF(AND(COUNT(CG188)+COUNTA(E219)=2,AF219&lt;&gt;""),ROUND(CG188-SUMIF(BV200:BV226,BV197,CG200:CG226),#REF!),"")</f>
        <v/>
      </c>
      <c r="CH197" s="563" t="s">
        <v>119</v>
      </c>
      <c r="CI197" s="563"/>
      <c r="CJ197" s="563"/>
      <c r="CK197" s="563"/>
      <c r="CL197" s="563"/>
      <c r="CM197" s="563"/>
      <c r="CN197" s="563"/>
      <c r="CO197" s="563"/>
      <c r="CP197" s="563"/>
      <c r="CQ197" s="563"/>
    </row>
    <row r="198" spans="3:95" s="243" customFormat="1" ht="13.5" customHeight="1">
      <c r="C198" s="606"/>
      <c r="D198" s="607"/>
      <c r="E198" s="608" t="s">
        <v>212</v>
      </c>
      <c r="F198" s="609"/>
      <c r="G198" s="610"/>
      <c r="H198" s="261"/>
      <c r="I198" s="261"/>
      <c r="J198" s="261"/>
      <c r="K198" s="261"/>
      <c r="L198" s="261"/>
      <c r="M198" s="261"/>
      <c r="N198" s="261"/>
      <c r="O198" s="261"/>
      <c r="P198" s="261"/>
      <c r="Q198" s="261"/>
      <c r="R198" s="261"/>
      <c r="S198" s="261"/>
      <c r="T198" s="262" t="str">
        <f>IF(COUNT(H198:S198)=0,"",SUMPRODUCT(ROUND(H198:S198,1)))</f>
        <v/>
      </c>
      <c r="U198" s="621"/>
      <c r="V198" s="622"/>
      <c r="W198" s="622"/>
      <c r="X198" s="622"/>
      <c r="Y198" s="622"/>
      <c r="Z198" s="623"/>
      <c r="AA198" s="257"/>
      <c r="AB198" s="257"/>
      <c r="AC198" s="257"/>
      <c r="AD198" s="299"/>
      <c r="AE198" s="299"/>
      <c r="AF198" s="268"/>
      <c r="AG198" s="268"/>
      <c r="AH198" s="268"/>
      <c r="AI198" s="271"/>
      <c r="AJ198" s="271"/>
      <c r="AK198" s="271"/>
      <c r="AL198" s="271"/>
      <c r="AM198" s="271"/>
      <c r="AN198" s="271"/>
      <c r="AO198" s="271"/>
      <c r="AP198" s="271"/>
      <c r="AQ198" s="271"/>
      <c r="AR198" s="271"/>
      <c r="AS198" s="271"/>
      <c r="AT198" s="271"/>
      <c r="AU198" s="272"/>
      <c r="AX198" s="569"/>
      <c r="AY198" s="569"/>
      <c r="AZ198" s="588"/>
      <c r="BA198" s="590"/>
      <c r="BB198" s="590"/>
      <c r="BC198" s="590"/>
      <c r="BD198" s="588"/>
      <c r="BE198" s="583"/>
      <c r="BF198" s="584"/>
      <c r="BG198" s="259"/>
      <c r="BH198" s="259"/>
      <c r="BI198" s="259"/>
      <c r="BJ198" s="259"/>
      <c r="BK198" s="259"/>
      <c r="BL198" s="259"/>
      <c r="BM198" s="259"/>
      <c r="BN198" s="259"/>
      <c r="BO198" s="259"/>
      <c r="BP198" s="259"/>
      <c r="BQ198" s="259"/>
      <c r="BR198" s="259"/>
      <c r="BS198" s="569"/>
      <c r="BT198" s="569"/>
      <c r="BU198" s="569"/>
      <c r="BV198" s="333" t="s">
        <v>172</v>
      </c>
      <c r="BW198" s="581"/>
      <c r="BX198" s="581"/>
      <c r="BY198" s="331" t="str">
        <f>IF(AND(COUNT(BY189)+COUNTA(E219)=2,X219&lt;&gt;""),ROUND(BY189-SUMIF(BV200:BV226,BV198,BY200:BY226),#REF!),"")</f>
        <v/>
      </c>
      <c r="BZ198" s="331" t="str">
        <f>IF(AND(COUNT(BZ189)+COUNTA(E219)=2,Y219&lt;&gt;""),ROUND(BZ189-SUMIF(BV200:BV226,BV198,BZ200:BZ226),#REF!),"")</f>
        <v/>
      </c>
      <c r="CA198" s="331" t="str">
        <f>IF(AND(COUNT(CA189)+COUNTA(E219)=2,Z219&lt;&gt;""),ROUND(CA189-SUMIF(BV200:BV226,BV198,CA200:CA226),#REF!),"")</f>
        <v/>
      </c>
      <c r="CB198" s="331" t="str">
        <f>IF(AND(COUNT(CB189)+COUNTA(E219)=2,AA219&lt;&gt;""),ROUND(CB189-SUMIF(BV200:BV226,BV198,CB200:CB226),#REF!),"")</f>
        <v/>
      </c>
      <c r="CC198" s="331" t="str">
        <f>IF(AND(COUNT(CC189)+COUNTA(E219)=2,AB219&lt;&gt;""),ROUND(CC189-SUMIF(BV200:BV226,BV198,CC200:CC226),#REF!),"")</f>
        <v/>
      </c>
      <c r="CD198" s="331" t="str">
        <f>IF(AND(COUNT(CD189)+COUNTA(E219)=2,AC219&lt;&gt;""),ROUND(CD189-SUMIF(BV200:BV226,BV198,CD200:CD226),#REF!),"")</f>
        <v/>
      </c>
      <c r="CE198" s="331" t="str">
        <f>IF(AND(COUNT(CE189)+COUNTA(E219)=2,AD219&lt;&gt;""),ROUND(CE189-SUMIF(BV200:BV226,BV198,CE200:CE226),#REF!),"")</f>
        <v/>
      </c>
      <c r="CF198" s="331" t="str">
        <f>IF(AND(COUNT(CF189)+COUNTA(E219)=2,AE219&lt;&gt;""),ROUND(CF189-SUMIF(BV200:BV226,BV198,CF200:CF226),#REF!),"")</f>
        <v/>
      </c>
      <c r="CG198" s="331" t="str">
        <f>IF(AND(COUNT(CG189)+COUNTA(E219)=2,AF219&lt;&gt;""),ROUND(CG189-SUMIF(BV200:BV226,BV198,CG200:CG226),#REF!),"")</f>
        <v/>
      </c>
      <c r="CH198" s="564" t="str">
        <f>IF(CH197="","",CH197)</f>
        <v>バイオマス</v>
      </c>
      <c r="CI198" s="564"/>
      <c r="CJ198" s="564"/>
      <c r="CK198" s="564"/>
      <c r="CL198" s="564"/>
      <c r="CM198" s="564"/>
      <c r="CN198" s="564"/>
      <c r="CO198" s="564"/>
      <c r="CP198" s="564"/>
      <c r="CQ198" s="564"/>
    </row>
    <row r="199" spans="3:95" s="243" customFormat="1" ht="13.5" customHeight="1">
      <c r="C199" s="604" t="e">
        <f>DATE(#REF!+3,1,1)</f>
        <v>#REF!</v>
      </c>
      <c r="D199" s="605"/>
      <c r="E199" s="613" t="s">
        <v>198</v>
      </c>
      <c r="F199" s="614"/>
      <c r="G199" s="615"/>
      <c r="H199" s="256"/>
      <c r="I199" s="256"/>
      <c r="J199" s="256"/>
      <c r="K199" s="256"/>
      <c r="L199" s="256"/>
      <c r="M199" s="256"/>
      <c r="N199" s="256"/>
      <c r="O199" s="256"/>
      <c r="P199" s="256"/>
      <c r="Q199" s="256"/>
      <c r="R199" s="256"/>
      <c r="S199" s="256"/>
      <c r="T199" s="255"/>
      <c r="U199" s="621"/>
      <c r="V199" s="622"/>
      <c r="W199" s="622"/>
      <c r="X199" s="622"/>
      <c r="Y199" s="622"/>
      <c r="Z199" s="623"/>
      <c r="AA199" s="257"/>
      <c r="AB199" s="257"/>
      <c r="AC199" s="257"/>
      <c r="AD199" s="299"/>
      <c r="AE199" s="299"/>
      <c r="AF199" s="268"/>
      <c r="AG199" s="268"/>
      <c r="AH199" s="268"/>
      <c r="AI199" s="257"/>
      <c r="AJ199" s="257"/>
      <c r="AK199" s="257"/>
      <c r="AL199" s="257"/>
      <c r="AM199" s="257"/>
      <c r="AN199" s="257"/>
      <c r="AO199" s="257"/>
      <c r="AP199" s="257"/>
      <c r="AQ199" s="257"/>
      <c r="AR199" s="257"/>
      <c r="AS199" s="257"/>
      <c r="AT199" s="257"/>
      <c r="AU199" s="257"/>
      <c r="AX199" s="569"/>
      <c r="AY199" s="569"/>
      <c r="AZ199" s="589"/>
      <c r="BA199" s="590"/>
      <c r="BB199" s="590"/>
      <c r="BC199" s="590"/>
      <c r="BD199" s="589"/>
      <c r="BE199" s="585" t="e">
        <f>IF(#REF!="発電事業者","月間送電電力量（GWh）","月間受電電力量（GWh）")</f>
        <v>#REF!</v>
      </c>
      <c r="BF199" s="586"/>
      <c r="BG199" s="297" t="str">
        <f>IF(AND(COUNT(BG190)+COUNTA(E219)=2,L219&lt;&gt;""),ROUND(BG190-SUMIF(BE200:BF226,BE199,BG200:BG226),#REF!),"")</f>
        <v/>
      </c>
      <c r="BH199" s="297" t="str">
        <f>IF(AND(COUNT(BH190)+COUNTA(E219)=2,M219&lt;&gt;""),ROUND(BH190-SUMIF(BE200:BF226,BE199,BH200:BH226),#REF!),"")</f>
        <v/>
      </c>
      <c r="BI199" s="297" t="str">
        <f>IF(AND(COUNT(BI190)+COUNTA(E219)=2,N219&lt;&gt;""),ROUND(BI190-SUMIF(BE200:BF226,BE199,BI200:BI226),#REF!),"")</f>
        <v/>
      </c>
      <c r="BJ199" s="297" t="str">
        <f>IF(AND(COUNT(BJ190)+COUNTA(E219)=2,O219&lt;&gt;""),ROUND(BJ190-SUMIF(BE200:BF226,BE199,BJ200:BJ226),#REF!),"")</f>
        <v/>
      </c>
      <c r="BK199" s="297" t="str">
        <f>IF(AND(COUNT(BK190)+COUNTA(E219)=2,P219&lt;&gt;""),ROUND(BK190-SUMIF(BE200:BF226,BE199,BK200:BK226),#REF!),"")</f>
        <v/>
      </c>
      <c r="BL199" s="297" t="str">
        <f>IF(AND(COUNT(BL190)+COUNTA(E219)=2,Q219&lt;&gt;""),ROUND(BL190-SUMIF(BE200:BF226,BE199,BL200:BL226),#REF!),"")</f>
        <v/>
      </c>
      <c r="BM199" s="297" t="str">
        <f>IF(AND(COUNT(BM190)+COUNTA(E219)=2,R219&lt;&gt;""),ROUND(BM190-SUMIF(BE200:BF226,BE199,BM200:BM226),#REF!),"")</f>
        <v/>
      </c>
      <c r="BN199" s="297" t="str">
        <f>IF(AND(COUNT(BN190)+COUNTA(E219)=2,S219&lt;&gt;""),ROUND(BN190-SUMIF(BE200:BF226,BE199,BN200:BN226),#REF!),"")</f>
        <v/>
      </c>
      <c r="BO199" s="297" t="str">
        <f>IF(AND(COUNT(BO190)+COUNTA(E219)=2,T219&lt;&gt;""),ROUND(BO190-SUMIF(BE200:BF226,BE199,BO200:BO226),#REF!),"")</f>
        <v/>
      </c>
      <c r="BP199" s="297" t="str">
        <f>IF(AND(COUNT(BP190)+COUNTA(E219)=2,U219&lt;&gt;""),ROUND(BP190-SUMIF(BE200:BF226,BE199,BP200:BP226),#REF!),"")</f>
        <v/>
      </c>
      <c r="BQ199" s="297" t="str">
        <f>IF(AND(COUNT(BQ190)+COUNTA(E219)=2,V219&lt;&gt;""),ROUND(BQ190-SUMIF(BE200:BF226,BE199,BQ200:BQ226),#REF!),"")</f>
        <v/>
      </c>
      <c r="BR199" s="297" t="str">
        <f>IF(AND(COUNT(BR190)+COUNTA(E219)=2,W219&lt;&gt;""),ROUND(BR190-SUMIF(BE200:BF226,BE199,BR200:BR226),#REF!),"")</f>
        <v/>
      </c>
      <c r="BS199" s="569" t="e">
        <f>IF(#REF!="発電事業者","年間送電電力量（GWh）","年間受電電力量（GWh）")</f>
        <v>#REF!</v>
      </c>
      <c r="BT199" s="569"/>
      <c r="BU199" s="569"/>
      <c r="BV199" s="333" t="s">
        <v>25</v>
      </c>
      <c r="BW199" s="582"/>
      <c r="BX199" s="582"/>
      <c r="BY199" s="331" t="str">
        <f>IF(AND(COUNT(BY190)+COUNTA(E219)=2,X219&lt;&gt;""),ROUND(BY190-SUMIF(BV200:BV226,BV199,BY200:BY226),#REF!),"")</f>
        <v/>
      </c>
      <c r="BZ199" s="331" t="str">
        <f>IF(AND(COUNT(BZ190)+COUNTA(E219)=2,Y219&lt;&gt;""),ROUND(BZ190-SUMIF(BV200:BV226,BV199,BZ200:BZ226),#REF!),"")</f>
        <v/>
      </c>
      <c r="CA199" s="331" t="str">
        <f>IF(AND(COUNT(CA190)+COUNTA(E219)=2,Z219&lt;&gt;""),ROUND(CA190-SUMIF(BV200:BV226,BV199,CA200:CA226),#REF!),"")</f>
        <v/>
      </c>
      <c r="CB199" s="331" t="str">
        <f>IF(AND(COUNT(CB190)+COUNTA(E219)=2,AA219&lt;&gt;""),ROUND(CB190-SUMIF(BV200:BV226,BV199,CB200:CB226),#REF!),"")</f>
        <v/>
      </c>
      <c r="CC199" s="331" t="str">
        <f>IF(AND(COUNT(CC190)+COUNTA(E219)=2,AB219&lt;&gt;""),ROUND(CC190-SUMIF(BV200:BV226,BV199,CC200:CC226),#REF!),"")</f>
        <v/>
      </c>
      <c r="CD199" s="331" t="str">
        <f>IF(AND(COUNT(CD190)+COUNTA(E219)=2,AC219&lt;&gt;""),ROUND(CD190-SUMIF(BV200:BV226,BV199,CD200:CD226),#REF!),"")</f>
        <v/>
      </c>
      <c r="CE199" s="331" t="str">
        <f>IF(AND(COUNT(CE190)+COUNTA(E219)=2,AD219&lt;&gt;""),ROUND(CE190-SUMIF(BV200:BV226,BV199,CE200:CE226),#REF!),"")</f>
        <v/>
      </c>
      <c r="CF199" s="331" t="str">
        <f>IF(AND(COUNT(CF190)+COUNTA(E219)=2,AE219&lt;&gt;""),ROUND(CF190-SUMIF(BV200:BV226,BV199,CF200:CF226),#REF!),"")</f>
        <v/>
      </c>
      <c r="CG199" s="331" t="str">
        <f>IF(AND(COUNT(CG190)+COUNTA(E219)=2,AF219&lt;&gt;""),ROUND(CG190-SUMIF(BV200:BV226,BV199,CG200:CG226),#REF!),"")</f>
        <v/>
      </c>
      <c r="CH199" s="565" t="str">
        <f>IF(COUNTA(AG219)=0,"",AG219)</f>
        <v/>
      </c>
      <c r="CI199" s="565"/>
      <c r="CJ199" s="565"/>
      <c r="CK199" s="565"/>
      <c r="CL199" s="565"/>
      <c r="CM199" s="565"/>
      <c r="CN199" s="565"/>
      <c r="CO199" s="565"/>
      <c r="CP199" s="565"/>
      <c r="CQ199" s="565"/>
    </row>
    <row r="200" spans="3:95" s="243" customFormat="1" ht="13.5" customHeight="1">
      <c r="C200" s="606"/>
      <c r="D200" s="607"/>
      <c r="E200" s="608" t="s">
        <v>212</v>
      </c>
      <c r="F200" s="609"/>
      <c r="G200" s="610"/>
      <c r="H200" s="261"/>
      <c r="I200" s="261"/>
      <c r="J200" s="261"/>
      <c r="K200" s="261"/>
      <c r="L200" s="261"/>
      <c r="M200" s="261"/>
      <c r="N200" s="261"/>
      <c r="O200" s="261"/>
      <c r="P200" s="261"/>
      <c r="Q200" s="261"/>
      <c r="R200" s="261"/>
      <c r="S200" s="261"/>
      <c r="T200" s="262" t="str">
        <f>IF(COUNT(H200:S200)=0,"",SUMPRODUCT(ROUND(H200:S200,1)))</f>
        <v/>
      </c>
      <c r="U200" s="624"/>
      <c r="V200" s="625"/>
      <c r="W200" s="625"/>
      <c r="X200" s="625"/>
      <c r="Y200" s="625"/>
      <c r="Z200" s="626"/>
      <c r="AA200" s="257"/>
      <c r="AB200" s="257"/>
      <c r="AC200" s="257"/>
      <c r="AD200" s="299"/>
      <c r="AE200" s="299"/>
      <c r="AF200" s="268"/>
      <c r="AG200" s="268"/>
      <c r="AH200" s="268"/>
      <c r="AI200" s="271"/>
      <c r="AJ200" s="271"/>
      <c r="AK200" s="271"/>
      <c r="AL200" s="271"/>
      <c r="AM200" s="271"/>
      <c r="AN200" s="271"/>
      <c r="AO200" s="271"/>
      <c r="AP200" s="271"/>
      <c r="AQ200" s="271"/>
      <c r="AR200" s="271"/>
      <c r="AS200" s="271"/>
      <c r="AT200" s="271"/>
      <c r="AU200" s="272"/>
      <c r="AX200" s="569" t="str">
        <f>IF(C220="","",C220)</f>
        <v/>
      </c>
      <c r="AY200" s="569"/>
      <c r="AZ200" s="587" t="str">
        <f>IF(E220="","",E220)</f>
        <v/>
      </c>
      <c r="BA200" s="590" t="str">
        <f ca="1">IF(F220="","",F220)</f>
        <v/>
      </c>
      <c r="BB200" s="590"/>
      <c r="BC200" s="590"/>
      <c r="BD200" s="587" t="str">
        <f>IF(I220="","",I220)</f>
        <v/>
      </c>
      <c r="BE200" s="578" t="e">
        <f>IF(#REF!="発電事業者","送電電力（MW）","受電電力（MW）")</f>
        <v>#REF!</v>
      </c>
      <c r="BF200" s="579"/>
      <c r="BG200" s="331" t="str">
        <f>IF(COUNT(BG188,L220)=2,ROUND(BG188*L220/SUM(L219:L228),#REF!),"")</f>
        <v/>
      </c>
      <c r="BH200" s="331" t="str">
        <f>IF(COUNT(BH188,M220)=2,ROUND(BH188*M220/SUM(M219:M228),#REF!),"")</f>
        <v/>
      </c>
      <c r="BI200" s="331" t="str">
        <f>IF(COUNT(BI188,N220)=2,ROUND(BI188*N220/SUM(N219:N228),#REF!),"")</f>
        <v/>
      </c>
      <c r="BJ200" s="331" t="str">
        <f>IF(COUNT(BJ188,O220)=2,ROUND(BJ188*O220/SUM(O219:O228),#REF!),"")</f>
        <v/>
      </c>
      <c r="BK200" s="331" t="str">
        <f>IF(COUNT(BK188,P220)=2,ROUND(BK188*P220/SUM(P219:P228),#REF!),"")</f>
        <v/>
      </c>
      <c r="BL200" s="331" t="str">
        <f>IF(COUNT(BL188,Q220)=2,ROUND(BL188*Q220/SUM(Q219:Q228),#REF!),"")</f>
        <v/>
      </c>
      <c r="BM200" s="331" t="str">
        <f>IF(COUNT(BM188,R220)=2,ROUND(BM188*R220/SUM(R219:R228),#REF!),"")</f>
        <v/>
      </c>
      <c r="BN200" s="331" t="str">
        <f>IF(COUNT(BN188,S220)=2,ROUND(BN188*S220/SUM(S219:S228),#REF!),"")</f>
        <v/>
      </c>
      <c r="BO200" s="331" t="str">
        <f>IF(COUNT(BO188,T220)=2,ROUND(BO188*T220/SUM(T219:T228),#REF!),"")</f>
        <v/>
      </c>
      <c r="BP200" s="331" t="str">
        <f>IF(COUNT(BP188,U220)=2,ROUND(BP188*U220/SUM(U219:U228),#REF!),"")</f>
        <v/>
      </c>
      <c r="BQ200" s="331" t="str">
        <f>IF(COUNT(BQ188,V220)=2,ROUND(BQ188*V220/SUM(V219:V228),#REF!),"")</f>
        <v/>
      </c>
      <c r="BR200" s="331" t="str">
        <f>IF(COUNT(BR188,W220)=2,ROUND(BR188*W220/SUM(W219:W228),#REF!),"")</f>
        <v/>
      </c>
      <c r="BS200" s="569" t="e">
        <f>IF(#REF!="発電事業者","送電電力（MW）","受電電力（MW）")</f>
        <v>#REF!</v>
      </c>
      <c r="BT200" s="569"/>
      <c r="BU200" s="569"/>
      <c r="BV200" s="333" t="s">
        <v>171</v>
      </c>
      <c r="BW200" s="580"/>
      <c r="BX200" s="580"/>
      <c r="BY200" s="331" t="str">
        <f>IF(COUNT(BY188,X220)=2,ROUND(BY188*X220/SUM(X219:X228),#REF!),"")</f>
        <v/>
      </c>
      <c r="BZ200" s="331" t="str">
        <f>IF(COUNT(BZ188,Y220)=2,ROUND(BZ188*Y220/SUM(Y219:Y228),#REF!),"")</f>
        <v/>
      </c>
      <c r="CA200" s="331" t="str">
        <f>IF(COUNT(CA188,Z220)=2,ROUND(CA188*Z220/SUM(Z219:Z228),#REF!),"")</f>
        <v/>
      </c>
      <c r="CB200" s="331" t="str">
        <f>IF(COUNT(CB188,AA220)=2,ROUND(CB188*AA220/SUM(AA219:AA228),#REF!),"")</f>
        <v/>
      </c>
      <c r="CC200" s="331" t="str">
        <f>IF(COUNT(CC188,AB220)=2,ROUND(CC188*AB220/SUM(AB219:AB228),#REF!),"")</f>
        <v/>
      </c>
      <c r="CD200" s="331" t="str">
        <f>IF(COUNT(CD188,AC220)=2,ROUND(CD188*AC220/SUM(AC219:AC228),#REF!),"")</f>
        <v/>
      </c>
      <c r="CE200" s="331" t="str">
        <f>IF(COUNT(CE188,AD220)=2,ROUND(CE188*AD220/SUM(AD219:AD228),#REF!),"")</f>
        <v/>
      </c>
      <c r="CF200" s="331" t="str">
        <f>IF(COUNT(CF188,AE220)=2,ROUND(CF188*AE220/SUM(AE219:AE228),#REF!),"")</f>
        <v/>
      </c>
      <c r="CG200" s="331" t="str">
        <f>IF(COUNT(CG188,AF220)=2,ROUND(CG188*AF220/SUM(AF219:AF228),#REF!),"")</f>
        <v/>
      </c>
      <c r="CH200" s="563" t="s">
        <v>119</v>
      </c>
      <c r="CI200" s="563"/>
      <c r="CJ200" s="563"/>
      <c r="CK200" s="563"/>
      <c r="CL200" s="563"/>
      <c r="CM200" s="563"/>
      <c r="CN200" s="563"/>
      <c r="CO200" s="563"/>
      <c r="CP200" s="563"/>
      <c r="CQ200" s="563"/>
    </row>
    <row r="201" spans="3:95" s="243" customFormat="1" ht="13.5" customHeight="1">
      <c r="C201" s="604" t="e">
        <f>DATE(#REF!+4,1,1)</f>
        <v>#REF!</v>
      </c>
      <c r="D201" s="605"/>
      <c r="E201" s="613" t="s">
        <v>198</v>
      </c>
      <c r="F201" s="614"/>
      <c r="G201" s="615"/>
      <c r="H201" s="256"/>
      <c r="I201" s="256"/>
      <c r="J201" s="256"/>
      <c r="K201" s="256"/>
      <c r="L201" s="256"/>
      <c r="M201" s="256"/>
      <c r="N201" s="256"/>
      <c r="O201" s="256"/>
      <c r="P201" s="256"/>
      <c r="Q201" s="256"/>
      <c r="R201" s="256"/>
      <c r="S201" s="256"/>
      <c r="T201" s="255"/>
      <c r="U201" s="613" t="s">
        <v>210</v>
      </c>
      <c r="V201" s="614"/>
      <c r="W201" s="614"/>
      <c r="X201" s="615"/>
      <c r="Y201" s="666"/>
      <c r="Z201" s="667"/>
      <c r="AA201" s="257"/>
      <c r="AB201" s="257"/>
      <c r="AC201" s="257"/>
      <c r="AD201" s="299"/>
      <c r="AE201" s="299"/>
      <c r="AF201" s="268"/>
      <c r="AG201" s="268"/>
      <c r="AH201" s="268"/>
      <c r="AI201" s="257"/>
      <c r="AJ201" s="257"/>
      <c r="AK201" s="257"/>
      <c r="AL201" s="257"/>
      <c r="AM201" s="257"/>
      <c r="AN201" s="257"/>
      <c r="AO201" s="257"/>
      <c r="AP201" s="257"/>
      <c r="AQ201" s="257"/>
      <c r="AR201" s="257"/>
      <c r="AS201" s="257"/>
      <c r="AT201" s="257"/>
      <c r="AU201" s="257"/>
      <c r="AX201" s="569"/>
      <c r="AY201" s="569"/>
      <c r="AZ201" s="588"/>
      <c r="BA201" s="590"/>
      <c r="BB201" s="590"/>
      <c r="BC201" s="590"/>
      <c r="BD201" s="588"/>
      <c r="BE201" s="583"/>
      <c r="BF201" s="584"/>
      <c r="BG201" s="259"/>
      <c r="BH201" s="259"/>
      <c r="BI201" s="259"/>
      <c r="BJ201" s="259"/>
      <c r="BK201" s="259"/>
      <c r="BL201" s="259"/>
      <c r="BM201" s="259"/>
      <c r="BN201" s="259"/>
      <c r="BO201" s="259"/>
      <c r="BP201" s="259"/>
      <c r="BQ201" s="259"/>
      <c r="BR201" s="259"/>
      <c r="BS201" s="569"/>
      <c r="BT201" s="569"/>
      <c r="BU201" s="569"/>
      <c r="BV201" s="333" t="s">
        <v>172</v>
      </c>
      <c r="BW201" s="581"/>
      <c r="BX201" s="581"/>
      <c r="BY201" s="331" t="str">
        <f>IF(COUNT(BY189,X220)=2,ROUND(BY189*X220/SUM(X219:X228),#REF!),"")</f>
        <v/>
      </c>
      <c r="BZ201" s="331" t="str">
        <f>IF(COUNT(BZ189,Y220)=2,ROUND(BZ189*Y220/SUM(Y219:Y228),#REF!),"")</f>
        <v/>
      </c>
      <c r="CA201" s="331" t="str">
        <f>IF(COUNT(CA189,Z220)=2,ROUND(CA189*Z220/SUM(Z219:Z228),#REF!),"")</f>
        <v/>
      </c>
      <c r="CB201" s="331" t="str">
        <f>IF(COUNT(CB189,AA220)=2,ROUND(CB189*AA220/SUM(AA219:AA228),#REF!),"")</f>
        <v/>
      </c>
      <c r="CC201" s="331" t="str">
        <f>IF(COUNT(CC189,AB220)=2,ROUND(CC189*AB220/SUM(AB219:AB228),#REF!),"")</f>
        <v/>
      </c>
      <c r="CD201" s="331" t="str">
        <f>IF(COUNT(CD189,AC220)=2,ROUND(CD189*AC220/SUM(AC219:AC228),#REF!),"")</f>
        <v/>
      </c>
      <c r="CE201" s="331" t="str">
        <f>IF(COUNT(CE189,AD220)=2,ROUND(CE189*AD220/SUM(AD219:AD228),#REF!),"")</f>
        <v/>
      </c>
      <c r="CF201" s="331" t="str">
        <f>IF(COUNT(CF189,AE220)=2,ROUND(CF189*AE220/SUM(AE219:AE228),#REF!),"")</f>
        <v/>
      </c>
      <c r="CG201" s="331" t="str">
        <f>IF(COUNT(CG189,AF220)=2,ROUND(CG189*AF220/SUM(AF219:AF228),#REF!),"")</f>
        <v/>
      </c>
      <c r="CH201" s="564" t="str">
        <f>IF(CH200="","",CH200)</f>
        <v>バイオマス</v>
      </c>
      <c r="CI201" s="564"/>
      <c r="CJ201" s="564"/>
      <c r="CK201" s="564"/>
      <c r="CL201" s="564"/>
      <c r="CM201" s="564"/>
      <c r="CN201" s="564"/>
      <c r="CO201" s="564"/>
      <c r="CP201" s="564"/>
      <c r="CQ201" s="564"/>
    </row>
    <row r="202" spans="3:95" s="243" customFormat="1" ht="13.5" customHeight="1">
      <c r="C202" s="606"/>
      <c r="D202" s="607"/>
      <c r="E202" s="608" t="s">
        <v>212</v>
      </c>
      <c r="F202" s="609"/>
      <c r="G202" s="610"/>
      <c r="H202" s="261"/>
      <c r="I202" s="261"/>
      <c r="J202" s="261"/>
      <c r="K202" s="261"/>
      <c r="L202" s="261"/>
      <c r="M202" s="261"/>
      <c r="N202" s="261"/>
      <c r="O202" s="261"/>
      <c r="P202" s="261"/>
      <c r="Q202" s="261"/>
      <c r="R202" s="261"/>
      <c r="S202" s="261"/>
      <c r="T202" s="262" t="str">
        <f>IF(COUNT(H202:S202)=0,"",SUMPRODUCT(ROUND(H202:S202,1)))</f>
        <v/>
      </c>
      <c r="U202" s="608" t="s">
        <v>211</v>
      </c>
      <c r="V202" s="609"/>
      <c r="W202" s="609"/>
      <c r="X202" s="610"/>
      <c r="Y202" s="664"/>
      <c r="Z202" s="665"/>
      <c r="AA202" s="257"/>
      <c r="AB202" s="257"/>
      <c r="AC202" s="257"/>
      <c r="AD202" s="299"/>
      <c r="AE202" s="299"/>
      <c r="AF202" s="268"/>
      <c r="AG202" s="268"/>
      <c r="AH202" s="268"/>
      <c r="AI202" s="271"/>
      <c r="AJ202" s="271"/>
      <c r="AK202" s="271"/>
      <c r="AL202" s="271"/>
      <c r="AM202" s="271"/>
      <c r="AN202" s="271"/>
      <c r="AO202" s="271"/>
      <c r="AP202" s="271"/>
      <c r="AQ202" s="271"/>
      <c r="AR202" s="271"/>
      <c r="AS202" s="271"/>
      <c r="AT202" s="271"/>
      <c r="AU202" s="272"/>
      <c r="AX202" s="569"/>
      <c r="AY202" s="569"/>
      <c r="AZ202" s="589"/>
      <c r="BA202" s="590"/>
      <c r="BB202" s="590"/>
      <c r="BC202" s="590"/>
      <c r="BD202" s="589"/>
      <c r="BE202" s="585" t="e">
        <f>IF(#REF!="発電事業者","月間送電電力量（GWh）","月間受電電力量（GWh）")</f>
        <v>#REF!</v>
      </c>
      <c r="BF202" s="586"/>
      <c r="BG202" s="331" t="str">
        <f>IF(COUNT(BG190,L220)=2,ROUND(BG190*L220/SUM(L219:L228),#REF!),"")</f>
        <v/>
      </c>
      <c r="BH202" s="331" t="str">
        <f>IF(COUNT(BH190,M220)=2,ROUND(BH190*M220/SUM(M219:M228),#REF!),"")</f>
        <v/>
      </c>
      <c r="BI202" s="331" t="str">
        <f>IF(COUNT(BI190,N220)=2,ROUND(BI190*N220/SUM(N219:N228),#REF!),"")</f>
        <v/>
      </c>
      <c r="BJ202" s="331" t="str">
        <f>IF(COUNT(BJ190,O220)=2,ROUND(BJ190*O220/SUM(O219:O228),#REF!),"")</f>
        <v/>
      </c>
      <c r="BK202" s="331" t="str">
        <f>IF(COUNT(BK190,P220)=2,ROUND(BK190*P220/SUM(P219:P228),#REF!),"")</f>
        <v/>
      </c>
      <c r="BL202" s="331" t="str">
        <f>IF(COUNT(BL190,Q220)=2,ROUND(BL190*Q220/SUM(Q219:Q228),#REF!),"")</f>
        <v/>
      </c>
      <c r="BM202" s="331" t="str">
        <f>IF(COUNT(BM190,R220)=2,ROUND(BM190*R220/SUM(R219:R228),#REF!),"")</f>
        <v/>
      </c>
      <c r="BN202" s="331" t="str">
        <f>IF(COUNT(BN190,S220)=2,ROUND(BN190*S220/SUM(S219:S228),#REF!),"")</f>
        <v/>
      </c>
      <c r="BO202" s="331" t="str">
        <f>IF(COUNT(BO190,T220)=2,ROUND(BO190*T220/SUM(T219:T228),#REF!),"")</f>
        <v/>
      </c>
      <c r="BP202" s="331" t="str">
        <f>IF(COUNT(BP190,U220)=2,ROUND(BP190*U220/SUM(U219:U228),#REF!),"")</f>
        <v/>
      </c>
      <c r="BQ202" s="331" t="str">
        <f>IF(COUNT(BQ190,V220)=2,ROUND(BQ190*V220/SUM(V219:V228),#REF!),"")</f>
        <v/>
      </c>
      <c r="BR202" s="331" t="str">
        <f>IF(COUNT(BR190,W220)=2,ROUND(BR190*W220/SUM(W219:W228),#REF!),"")</f>
        <v/>
      </c>
      <c r="BS202" s="569" t="e">
        <f>IF(#REF!="発電事業者","年間送電電力量（GWh）","年間受電電力量（GWh）")</f>
        <v>#REF!</v>
      </c>
      <c r="BT202" s="569"/>
      <c r="BU202" s="569"/>
      <c r="BV202" s="333" t="s">
        <v>25</v>
      </c>
      <c r="BW202" s="582"/>
      <c r="BX202" s="582"/>
      <c r="BY202" s="331" t="str">
        <f>IF(COUNT(BY190,X220)=2,ROUND(BY190*X220/SUM(X219:X228),#REF!),"")</f>
        <v/>
      </c>
      <c r="BZ202" s="331" t="str">
        <f>IF(COUNT(BZ190,Y220)=2,ROUND(BZ190*Y220/SUM(Y219:Y228),#REF!),"")</f>
        <v/>
      </c>
      <c r="CA202" s="331" t="str">
        <f>IF(COUNT(CA190,Z220)=2,ROUND(CA190*Z220/SUM(Z219:Z228),#REF!),"")</f>
        <v/>
      </c>
      <c r="CB202" s="331" t="str">
        <f>IF(COUNT(CB190,AA220)=2,ROUND(CB190*AA220/SUM(AA219:AA228),#REF!),"")</f>
        <v/>
      </c>
      <c r="CC202" s="331" t="str">
        <f>IF(COUNT(CC190,AB220)=2,ROUND(CC190*AB220/SUM(AB219:AB228),#REF!),"")</f>
        <v/>
      </c>
      <c r="CD202" s="331" t="str">
        <f>IF(COUNT(CD190,AC220)=2,ROUND(CD190*AC220/SUM(AC219:AC228),#REF!),"")</f>
        <v/>
      </c>
      <c r="CE202" s="331" t="str">
        <f>IF(COUNT(CE190,AD220)=2,ROUND(CE190*AD220/SUM(AD219:AD228),#REF!),"")</f>
        <v/>
      </c>
      <c r="CF202" s="331" t="str">
        <f>IF(COUNT(CF190,AE220)=2,ROUND(CF190*AE220/SUM(AE219:AE228),#REF!),"")</f>
        <v/>
      </c>
      <c r="CG202" s="331" t="str">
        <f>IF(COUNT(CG190,AF220)=2,ROUND(CG190*AF220/SUM(AF219:AF228),#REF!),"")</f>
        <v/>
      </c>
      <c r="CH202" s="565" t="str">
        <f>IF(COUNTA(AG220)=0,"",AG220)</f>
        <v/>
      </c>
      <c r="CI202" s="565"/>
      <c r="CJ202" s="565"/>
      <c r="CK202" s="565"/>
      <c r="CL202" s="565"/>
      <c r="CM202" s="565"/>
      <c r="CN202" s="565"/>
      <c r="CO202" s="565"/>
      <c r="CP202" s="565"/>
      <c r="CQ202" s="565"/>
    </row>
    <row r="203" spans="3:95" s="243" customFormat="1" ht="13.5" customHeight="1">
      <c r="C203" s="604" t="e">
        <f>DATE(#REF!+5,1,1)</f>
        <v>#REF!</v>
      </c>
      <c r="D203" s="605"/>
      <c r="E203" s="613" t="s">
        <v>198</v>
      </c>
      <c r="F203" s="614"/>
      <c r="G203" s="615"/>
      <c r="H203" s="256"/>
      <c r="I203" s="256"/>
      <c r="J203" s="256"/>
      <c r="K203" s="256"/>
      <c r="L203" s="256"/>
      <c r="M203" s="256"/>
      <c r="N203" s="256"/>
      <c r="O203" s="256"/>
      <c r="P203" s="256"/>
      <c r="Q203" s="256"/>
      <c r="R203" s="256"/>
      <c r="S203" s="256"/>
      <c r="T203" s="255"/>
      <c r="U203" s="618"/>
      <c r="V203" s="619"/>
      <c r="W203" s="619"/>
      <c r="X203" s="619"/>
      <c r="Y203" s="619"/>
      <c r="Z203" s="620"/>
      <c r="AA203" s="257"/>
      <c r="AB203" s="257"/>
      <c r="AC203" s="257"/>
      <c r="AD203" s="299"/>
      <c r="AE203" s="299"/>
      <c r="AF203" s="268"/>
      <c r="AG203" s="268"/>
      <c r="AH203" s="268"/>
      <c r="AI203" s="257"/>
      <c r="AJ203" s="257"/>
      <c r="AK203" s="257"/>
      <c r="AL203" s="257"/>
      <c r="AM203" s="257"/>
      <c r="AN203" s="257"/>
      <c r="AO203" s="257"/>
      <c r="AP203" s="257"/>
      <c r="AQ203" s="257"/>
      <c r="AR203" s="257"/>
      <c r="AS203" s="257"/>
      <c r="AT203" s="257"/>
      <c r="AU203" s="257"/>
      <c r="AX203" s="569" t="str">
        <f>IF(C221="","",C221)</f>
        <v/>
      </c>
      <c r="AY203" s="569"/>
      <c r="AZ203" s="587" t="str">
        <f>IF(E221="","",E221)</f>
        <v/>
      </c>
      <c r="BA203" s="590" t="str">
        <f ca="1">IF(F221="","",F221)</f>
        <v/>
      </c>
      <c r="BB203" s="590"/>
      <c r="BC203" s="590"/>
      <c r="BD203" s="587" t="str">
        <f>IF(I221="","",I221)</f>
        <v/>
      </c>
      <c r="BE203" s="578" t="e">
        <f>IF(#REF!="発電事業者","送電電力（MW）","受電電力（MW）")</f>
        <v>#REF!</v>
      </c>
      <c r="BF203" s="579"/>
      <c r="BG203" s="331" t="str">
        <f>IF(COUNT(BG188,L221)=2,ROUND(BG188*L221/SUM(L219:L228),#REF!),"")</f>
        <v/>
      </c>
      <c r="BH203" s="331" t="str">
        <f>IF(COUNT(BH188,M221)=2,ROUND(BH188*M221/SUM(M219:M228),#REF!),"")</f>
        <v/>
      </c>
      <c r="BI203" s="331" t="str">
        <f>IF(COUNT(BI188,N221)=2,ROUND(BI188*N221/SUM(N219:N228),#REF!),"")</f>
        <v/>
      </c>
      <c r="BJ203" s="331" t="str">
        <f>IF(COUNT(BJ188,O221)=2,ROUND(BJ188*O221/SUM(O219:O228),#REF!),"")</f>
        <v/>
      </c>
      <c r="BK203" s="331" t="str">
        <f>IF(COUNT(BK188,P221)=2,ROUND(BK188*P221/SUM(P219:P228),#REF!),"")</f>
        <v/>
      </c>
      <c r="BL203" s="331" t="str">
        <f>IF(COUNT(BL188,Q221)=2,ROUND(BL188*Q221/SUM(Q219:Q228),#REF!),"")</f>
        <v/>
      </c>
      <c r="BM203" s="331" t="str">
        <f>IF(COUNT(BM188,R221)=2,ROUND(BM188*R221/SUM(R219:R228),#REF!),"")</f>
        <v/>
      </c>
      <c r="BN203" s="331" t="str">
        <f>IF(COUNT(BN188,S221)=2,ROUND(BN188*S221/SUM(S219:S228),#REF!),"")</f>
        <v/>
      </c>
      <c r="BO203" s="331" t="str">
        <f>IF(COUNT(BO188,T221)=2,ROUND(BO188*T221/SUM(T219:T228),#REF!),"")</f>
        <v/>
      </c>
      <c r="BP203" s="331" t="str">
        <f>IF(COUNT(BP188,U221)=2,ROUND(BP188*U221/SUM(U219:U228),#REF!),"")</f>
        <v/>
      </c>
      <c r="BQ203" s="331" t="str">
        <f>IF(COUNT(BQ188,V221)=2,ROUND(BQ188*V221/SUM(V219:V228),#REF!),"")</f>
        <v/>
      </c>
      <c r="BR203" s="331" t="str">
        <f>IF(COUNT(BR188,W221)=2,ROUND(BR188*W221/SUM(W219:W228),#REF!),"")</f>
        <v/>
      </c>
      <c r="BS203" s="569" t="e">
        <f>IF(#REF!="発電事業者","送電電力（MW）","受電電力（MW）")</f>
        <v>#REF!</v>
      </c>
      <c r="BT203" s="569"/>
      <c r="BU203" s="569"/>
      <c r="BV203" s="333" t="s">
        <v>171</v>
      </c>
      <c r="BW203" s="580"/>
      <c r="BX203" s="580"/>
      <c r="BY203" s="331" t="str">
        <f>IF(COUNT(BY188,X221)=2,ROUND(BY188*X221/SUM(X219:X228),#REF!),"")</f>
        <v/>
      </c>
      <c r="BZ203" s="331" t="str">
        <f>IF(COUNT(BZ188,Y221)=2,ROUND(BZ188*Y221/SUM(Y219:Y228),#REF!),"")</f>
        <v/>
      </c>
      <c r="CA203" s="331" t="str">
        <f>IF(COUNT(CA188,Z221)=2,ROUND(CA188*Z221/SUM(Z219:Z228),#REF!),"")</f>
        <v/>
      </c>
      <c r="CB203" s="331" t="str">
        <f>IF(COUNT(CB188,AA221)=2,ROUND(CB188*AA221/SUM(AA219:AA228),#REF!),"")</f>
        <v/>
      </c>
      <c r="CC203" s="331" t="str">
        <f>IF(COUNT(CC188,AB221)=2,ROUND(CC188*AB221/SUM(AB219:AB228),#REF!),"")</f>
        <v/>
      </c>
      <c r="CD203" s="331" t="str">
        <f>IF(COUNT(CD188,AC221)=2,ROUND(CD188*AC221/SUM(AC219:AC228),#REF!),"")</f>
        <v/>
      </c>
      <c r="CE203" s="331" t="str">
        <f>IF(COUNT(CE188,AD221)=2,ROUND(CE188*AD221/SUM(AD219:AD228),#REF!),"")</f>
        <v/>
      </c>
      <c r="CF203" s="331" t="str">
        <f>IF(COUNT(CF188,AE221)=2,ROUND(CF188*AE221/SUM(AE219:AE228),#REF!),"")</f>
        <v/>
      </c>
      <c r="CG203" s="331" t="str">
        <f>IF(COUNT(CG188,AF221)=2,ROUND(CG188*AF221/SUM(AF219:AF228),#REF!),"")</f>
        <v/>
      </c>
      <c r="CH203" s="563" t="s">
        <v>119</v>
      </c>
      <c r="CI203" s="563"/>
      <c r="CJ203" s="563"/>
      <c r="CK203" s="563"/>
      <c r="CL203" s="563"/>
      <c r="CM203" s="563"/>
      <c r="CN203" s="563"/>
      <c r="CO203" s="563"/>
      <c r="CP203" s="563"/>
      <c r="CQ203" s="563"/>
    </row>
    <row r="204" spans="3:95" s="243" customFormat="1" ht="13.5" customHeight="1">
      <c r="C204" s="606"/>
      <c r="D204" s="607"/>
      <c r="E204" s="608" t="s">
        <v>212</v>
      </c>
      <c r="F204" s="609"/>
      <c r="G204" s="610"/>
      <c r="H204" s="261"/>
      <c r="I204" s="261"/>
      <c r="J204" s="261"/>
      <c r="K204" s="261"/>
      <c r="L204" s="261"/>
      <c r="M204" s="261"/>
      <c r="N204" s="261"/>
      <c r="O204" s="261"/>
      <c r="P204" s="261"/>
      <c r="Q204" s="261"/>
      <c r="R204" s="261"/>
      <c r="S204" s="261"/>
      <c r="T204" s="262" t="str">
        <f>IF(COUNT(H204:S204)=0,"",SUMPRODUCT(ROUND(H204:S204,1)))</f>
        <v/>
      </c>
      <c r="U204" s="621"/>
      <c r="V204" s="622"/>
      <c r="W204" s="622"/>
      <c r="X204" s="622"/>
      <c r="Y204" s="622"/>
      <c r="Z204" s="623"/>
      <c r="AA204" s="257"/>
      <c r="AB204" s="257"/>
      <c r="AC204" s="257"/>
      <c r="AD204" s="299"/>
      <c r="AE204" s="299"/>
      <c r="AF204" s="268"/>
      <c r="AG204" s="268"/>
      <c r="AH204" s="268"/>
      <c r="AI204" s="271"/>
      <c r="AJ204" s="271"/>
      <c r="AK204" s="271"/>
      <c r="AL204" s="271"/>
      <c r="AM204" s="271"/>
      <c r="AN204" s="271"/>
      <c r="AO204" s="271"/>
      <c r="AP204" s="271"/>
      <c r="AQ204" s="271"/>
      <c r="AR204" s="271"/>
      <c r="AS204" s="271"/>
      <c r="AT204" s="271"/>
      <c r="AU204" s="272"/>
      <c r="AX204" s="569"/>
      <c r="AY204" s="569"/>
      <c r="AZ204" s="588"/>
      <c r="BA204" s="590"/>
      <c r="BB204" s="590"/>
      <c r="BC204" s="590"/>
      <c r="BD204" s="588"/>
      <c r="BE204" s="583"/>
      <c r="BF204" s="584"/>
      <c r="BG204" s="259"/>
      <c r="BH204" s="259"/>
      <c r="BI204" s="259"/>
      <c r="BJ204" s="259"/>
      <c r="BK204" s="259"/>
      <c r="BL204" s="259"/>
      <c r="BM204" s="259"/>
      <c r="BN204" s="259"/>
      <c r="BO204" s="259"/>
      <c r="BP204" s="259"/>
      <c r="BQ204" s="259"/>
      <c r="BR204" s="259"/>
      <c r="BS204" s="569"/>
      <c r="BT204" s="569"/>
      <c r="BU204" s="569"/>
      <c r="BV204" s="333" t="s">
        <v>172</v>
      </c>
      <c r="BW204" s="581"/>
      <c r="BX204" s="581"/>
      <c r="BY204" s="331" t="str">
        <f>IF(COUNT(BY189,X221)=2,ROUND(BY189*X221/SUM(X219:X228),#REF!),"")</f>
        <v/>
      </c>
      <c r="BZ204" s="331" t="str">
        <f>IF(COUNT(BZ189,Y221)=2,ROUND(BZ189*Y221/SUM(Y219:Y228),#REF!),"")</f>
        <v/>
      </c>
      <c r="CA204" s="331" t="str">
        <f>IF(COUNT(CA189,Z221)=2,ROUND(CA189*Z221/SUM(Z219:Z228),#REF!),"")</f>
        <v/>
      </c>
      <c r="CB204" s="331" t="str">
        <f>IF(COUNT(CB189,AA221)=2,ROUND(CB189*AA221/SUM(AA219:AA228),#REF!),"")</f>
        <v/>
      </c>
      <c r="CC204" s="331" t="str">
        <f>IF(COUNT(CC189,AB221)=2,ROUND(CC189*AB221/SUM(AB219:AB228),#REF!),"")</f>
        <v/>
      </c>
      <c r="CD204" s="331" t="str">
        <f>IF(COUNT(CD189,AC221)=2,ROUND(CD189*AC221/SUM(AC219:AC228),#REF!),"")</f>
        <v/>
      </c>
      <c r="CE204" s="331" t="str">
        <f>IF(COUNT(CE189,AD221)=2,ROUND(CE189*AD221/SUM(AD219:AD228),#REF!),"")</f>
        <v/>
      </c>
      <c r="CF204" s="331" t="str">
        <f>IF(COUNT(CF189,AE221)=2,ROUND(CF189*AE221/SUM(AE219:AE228),#REF!),"")</f>
        <v/>
      </c>
      <c r="CG204" s="331" t="str">
        <f>IF(COUNT(CG189,AF221)=2,ROUND(CG189*AF221/SUM(AF219:AF228),#REF!),"")</f>
        <v/>
      </c>
      <c r="CH204" s="564" t="str">
        <f>IF(CH203="","",CH203)</f>
        <v>バイオマス</v>
      </c>
      <c r="CI204" s="564"/>
      <c r="CJ204" s="564"/>
      <c r="CK204" s="564"/>
      <c r="CL204" s="564"/>
      <c r="CM204" s="564"/>
      <c r="CN204" s="564"/>
      <c r="CO204" s="564"/>
      <c r="CP204" s="564"/>
      <c r="CQ204" s="564"/>
    </row>
    <row r="205" spans="3:95" s="243" customFormat="1" ht="13.5" customHeight="1">
      <c r="C205" s="604" t="e">
        <f>DATE(#REF!+6,1,1)</f>
        <v>#REF!</v>
      </c>
      <c r="D205" s="605"/>
      <c r="E205" s="613" t="s">
        <v>198</v>
      </c>
      <c r="F205" s="614"/>
      <c r="G205" s="615"/>
      <c r="H205" s="256"/>
      <c r="I205" s="256"/>
      <c r="J205" s="256"/>
      <c r="K205" s="256"/>
      <c r="L205" s="256"/>
      <c r="M205" s="256"/>
      <c r="N205" s="256"/>
      <c r="O205" s="256"/>
      <c r="P205" s="256"/>
      <c r="Q205" s="256"/>
      <c r="R205" s="256"/>
      <c r="S205" s="256"/>
      <c r="T205" s="255"/>
      <c r="U205" s="621"/>
      <c r="V205" s="622"/>
      <c r="W205" s="622"/>
      <c r="X205" s="622"/>
      <c r="Y205" s="622"/>
      <c r="Z205" s="623"/>
      <c r="AA205" s="257"/>
      <c r="AB205" s="257"/>
      <c r="AC205" s="257"/>
      <c r="AD205" s="299"/>
      <c r="AE205" s="299"/>
      <c r="AF205" s="268"/>
      <c r="AG205" s="268"/>
      <c r="AH205" s="268"/>
      <c r="AI205" s="257"/>
      <c r="AJ205" s="257"/>
      <c r="AK205" s="257"/>
      <c r="AL205" s="257"/>
      <c r="AM205" s="257"/>
      <c r="AN205" s="257"/>
      <c r="AO205" s="257"/>
      <c r="AP205" s="257"/>
      <c r="AQ205" s="257"/>
      <c r="AR205" s="257"/>
      <c r="AS205" s="257"/>
      <c r="AT205" s="257"/>
      <c r="AU205" s="257"/>
      <c r="AX205" s="569"/>
      <c r="AY205" s="569"/>
      <c r="AZ205" s="589"/>
      <c r="BA205" s="590"/>
      <c r="BB205" s="590"/>
      <c r="BC205" s="590"/>
      <c r="BD205" s="589"/>
      <c r="BE205" s="585" t="e">
        <f>IF(#REF!="発電事業者","月間送電電力量（GWh）","月間受電電力量（GWh）")</f>
        <v>#REF!</v>
      </c>
      <c r="BF205" s="586"/>
      <c r="BG205" s="331" t="str">
        <f>IF(COUNT(BG190,L221)=2,ROUND(BG190*L221/SUM(L219:L228),#REF!),"")</f>
        <v/>
      </c>
      <c r="BH205" s="331" t="str">
        <f>IF(COUNT(BH190,M221)=2,ROUND(BH190*M221/SUM(M219:M228),#REF!),"")</f>
        <v/>
      </c>
      <c r="BI205" s="331" t="str">
        <f>IF(COUNT(BI190,N221)=2,ROUND(BI190*N221/SUM(N219:N228),#REF!),"")</f>
        <v/>
      </c>
      <c r="BJ205" s="331" t="str">
        <f>IF(COUNT(BJ190,O221)=2,ROUND(BJ190*O221/SUM(O219:O228),#REF!),"")</f>
        <v/>
      </c>
      <c r="BK205" s="331" t="str">
        <f>IF(COUNT(BK190,P221)=2,ROUND(BK190*P221/SUM(P219:P228),#REF!),"")</f>
        <v/>
      </c>
      <c r="BL205" s="331" t="str">
        <f>IF(COUNT(BL190,Q221)=2,ROUND(BL190*Q221/SUM(Q219:Q228),#REF!),"")</f>
        <v/>
      </c>
      <c r="BM205" s="331" t="str">
        <f>IF(COUNT(BM190,R221)=2,ROUND(BM190*R221/SUM(R219:R228),#REF!),"")</f>
        <v/>
      </c>
      <c r="BN205" s="331" t="str">
        <f>IF(COUNT(BN190,S221)=2,ROUND(BN190*S221/SUM(S219:S228),#REF!),"")</f>
        <v/>
      </c>
      <c r="BO205" s="331" t="str">
        <f>IF(COUNT(BO190,T221)=2,ROUND(BO190*T221/SUM(T219:T228),#REF!),"")</f>
        <v/>
      </c>
      <c r="BP205" s="331" t="str">
        <f>IF(COUNT(BP190,U221)=2,ROUND(BP190*U221/SUM(U219:U228),#REF!),"")</f>
        <v/>
      </c>
      <c r="BQ205" s="331" t="str">
        <f>IF(COUNT(BQ190,V221)=2,ROUND(BQ190*V221/SUM(V219:V228),#REF!),"")</f>
        <v/>
      </c>
      <c r="BR205" s="331" t="str">
        <f>IF(COUNT(BR190,W221)=2,ROUND(BR190*W221/SUM(W219:W228),#REF!),"")</f>
        <v/>
      </c>
      <c r="BS205" s="569" t="e">
        <f>IF(#REF!="発電事業者","年間送電電力量（GWh）","年間受電電力量（GWh）")</f>
        <v>#REF!</v>
      </c>
      <c r="BT205" s="569"/>
      <c r="BU205" s="569"/>
      <c r="BV205" s="333" t="s">
        <v>25</v>
      </c>
      <c r="BW205" s="582"/>
      <c r="BX205" s="582"/>
      <c r="BY205" s="331" t="str">
        <f>IF(COUNT(BY190,X221)=2,ROUND(BY190*X221/SUM(X219:X228),#REF!),"")</f>
        <v/>
      </c>
      <c r="BZ205" s="331" t="str">
        <f>IF(COUNT(BZ190,Y221)=2,ROUND(BZ190*Y221/SUM(Y219:Y228),#REF!),"")</f>
        <v/>
      </c>
      <c r="CA205" s="331" t="str">
        <f>IF(COUNT(CA190,Z221)=2,ROUND(CA190*Z221/SUM(Z219:Z228),#REF!),"")</f>
        <v/>
      </c>
      <c r="CB205" s="331" t="str">
        <f>IF(COUNT(CB190,AA221)=2,ROUND(CB190*AA221/SUM(AA219:AA228),#REF!),"")</f>
        <v/>
      </c>
      <c r="CC205" s="331" t="str">
        <f>IF(COUNT(CC190,AB221)=2,ROUND(CC190*AB221/SUM(AB219:AB228),#REF!),"")</f>
        <v/>
      </c>
      <c r="CD205" s="331" t="str">
        <f>IF(COUNT(CD190,AC221)=2,ROUND(CD190*AC221/SUM(AC219:AC228),#REF!),"")</f>
        <v/>
      </c>
      <c r="CE205" s="331" t="str">
        <f>IF(COUNT(CE190,AD221)=2,ROUND(CE190*AD221/SUM(AD219:AD228),#REF!),"")</f>
        <v/>
      </c>
      <c r="CF205" s="331" t="str">
        <f>IF(COUNT(CF190,AE221)=2,ROUND(CF190*AE221/SUM(AE219:AE228),#REF!),"")</f>
        <v/>
      </c>
      <c r="CG205" s="331" t="str">
        <f>IF(COUNT(CG190,AF221)=2,ROUND(CG190*AF221/SUM(AF219:AF228),#REF!),"")</f>
        <v/>
      </c>
      <c r="CH205" s="565" t="str">
        <f>IF(COUNTA(AG221)=0,"",AG221)</f>
        <v/>
      </c>
      <c r="CI205" s="565"/>
      <c r="CJ205" s="565"/>
      <c r="CK205" s="565"/>
      <c r="CL205" s="565"/>
      <c r="CM205" s="565"/>
      <c r="CN205" s="565"/>
      <c r="CO205" s="565"/>
      <c r="CP205" s="565"/>
      <c r="CQ205" s="565"/>
    </row>
    <row r="206" spans="3:95" s="243" customFormat="1" ht="13.5" customHeight="1">
      <c r="C206" s="606"/>
      <c r="D206" s="607"/>
      <c r="E206" s="608" t="s">
        <v>212</v>
      </c>
      <c r="F206" s="609"/>
      <c r="G206" s="610"/>
      <c r="H206" s="261"/>
      <c r="I206" s="261"/>
      <c r="J206" s="261"/>
      <c r="K206" s="261"/>
      <c r="L206" s="261"/>
      <c r="M206" s="261"/>
      <c r="N206" s="261"/>
      <c r="O206" s="261"/>
      <c r="P206" s="261"/>
      <c r="Q206" s="261"/>
      <c r="R206" s="261"/>
      <c r="S206" s="261"/>
      <c r="T206" s="262" t="str">
        <f>IF(COUNT(H206:S206)=0,"",SUMPRODUCT(ROUND(H206:S206,1)))</f>
        <v/>
      </c>
      <c r="U206" s="621"/>
      <c r="V206" s="622"/>
      <c r="W206" s="622"/>
      <c r="X206" s="622"/>
      <c r="Y206" s="622"/>
      <c r="Z206" s="623"/>
      <c r="AA206" s="257"/>
      <c r="AB206" s="257"/>
      <c r="AC206" s="257"/>
      <c r="AD206" s="299"/>
      <c r="AE206" s="299"/>
      <c r="AF206" s="268"/>
      <c r="AG206" s="268"/>
      <c r="AH206" s="268"/>
      <c r="AI206" s="271"/>
      <c r="AJ206" s="271"/>
      <c r="AK206" s="271"/>
      <c r="AL206" s="271"/>
      <c r="AM206" s="271"/>
      <c r="AN206" s="271"/>
      <c r="AO206" s="271"/>
      <c r="AP206" s="271"/>
      <c r="AQ206" s="271"/>
      <c r="AR206" s="271"/>
      <c r="AS206" s="271"/>
      <c r="AT206" s="271"/>
      <c r="AU206" s="272"/>
      <c r="AX206" s="569" t="str">
        <f>IF(C222="","",C222)</f>
        <v/>
      </c>
      <c r="AY206" s="569"/>
      <c r="AZ206" s="587" t="str">
        <f>IF(E222="","",E222)</f>
        <v/>
      </c>
      <c r="BA206" s="590" t="str">
        <f ca="1">IF(F222="","",F222)</f>
        <v/>
      </c>
      <c r="BB206" s="590"/>
      <c r="BC206" s="590"/>
      <c r="BD206" s="587" t="str">
        <f>IF(I222="","",I222)</f>
        <v/>
      </c>
      <c r="BE206" s="578" t="e">
        <f>IF(#REF!="発電事業者","送電電力（MW）","受電電力（MW）")</f>
        <v>#REF!</v>
      </c>
      <c r="BF206" s="579"/>
      <c r="BG206" s="331" t="str">
        <f>IF(COUNT(BG188,L222)=2,ROUND(BG188*L222/SUM(L219:L228),#REF!),"")</f>
        <v/>
      </c>
      <c r="BH206" s="331" t="str">
        <f>IF(COUNT(BH188,M222)=2,ROUND(BH188*M222/SUM(M219:M228),#REF!),"")</f>
        <v/>
      </c>
      <c r="BI206" s="331" t="str">
        <f>IF(COUNT(BI188,N222)=2,ROUND(BI188*N222/SUM(N219:N228),#REF!),"")</f>
        <v/>
      </c>
      <c r="BJ206" s="331" t="str">
        <f>IF(COUNT(BJ188,O222)=2,ROUND(BJ188*O222/SUM(O219:O228),#REF!),"")</f>
        <v/>
      </c>
      <c r="BK206" s="331" t="str">
        <f>IF(COUNT(BK188,P222)=2,ROUND(BK188*P222/SUM(P219:P228),#REF!),"")</f>
        <v/>
      </c>
      <c r="BL206" s="331" t="str">
        <f>IF(COUNT(BL188,Q222)=2,ROUND(BL188*Q222/SUM(Q219:Q228),#REF!),"")</f>
        <v/>
      </c>
      <c r="BM206" s="331" t="str">
        <f>IF(COUNT(BM188,R222)=2,ROUND(BM188*R222/SUM(R219:R228),#REF!),"")</f>
        <v/>
      </c>
      <c r="BN206" s="331" t="str">
        <f>IF(COUNT(BN188,S222)=2,ROUND(BN188*S222/SUM(S219:S228),#REF!),"")</f>
        <v/>
      </c>
      <c r="BO206" s="331" t="str">
        <f>IF(COUNT(BO188,T222)=2,ROUND(BO188*T222/SUM(T219:T228),#REF!),"")</f>
        <v/>
      </c>
      <c r="BP206" s="331" t="str">
        <f>IF(COUNT(BP188,U222)=2,ROUND(BP188*U222/SUM(U219:U228),#REF!),"")</f>
        <v/>
      </c>
      <c r="BQ206" s="331" t="str">
        <f>IF(COUNT(BQ188,V222)=2,ROUND(BQ188*V222/SUM(V219:V228),#REF!),"")</f>
        <v/>
      </c>
      <c r="BR206" s="331" t="str">
        <f>IF(COUNT(BR188,W222)=2,ROUND(BR188*W222/SUM(W219:W228),#REF!),"")</f>
        <v/>
      </c>
      <c r="BS206" s="569" t="e">
        <f>IF(#REF!="発電事業者","送電電力（MW）","受電電力（MW）")</f>
        <v>#REF!</v>
      </c>
      <c r="BT206" s="569"/>
      <c r="BU206" s="569"/>
      <c r="BV206" s="333" t="s">
        <v>171</v>
      </c>
      <c r="BW206" s="580"/>
      <c r="BX206" s="580"/>
      <c r="BY206" s="331" t="str">
        <f>IF(COUNT(BY188,X222)=2,ROUND(BY188*X222/SUM(X219:X228),#REF!),"")</f>
        <v/>
      </c>
      <c r="BZ206" s="331" t="str">
        <f>IF(COUNT(BZ188,Y222)=2,ROUND(BZ188*Y222/SUM(Y219:Y228),#REF!),"")</f>
        <v/>
      </c>
      <c r="CA206" s="331" t="str">
        <f>IF(COUNT(CA188,Z222)=2,ROUND(CA188*Z222/SUM(Z219:Z228),#REF!),"")</f>
        <v/>
      </c>
      <c r="CB206" s="331" t="str">
        <f>IF(COUNT(CB188,AA222)=2,ROUND(CB188*AA222/SUM(AA219:AA228),#REF!),"")</f>
        <v/>
      </c>
      <c r="CC206" s="331" t="str">
        <f>IF(COUNT(CC188,AB222)=2,ROUND(CC188*AB222/SUM(AB219:AB228),#REF!),"")</f>
        <v/>
      </c>
      <c r="CD206" s="331" t="str">
        <f>IF(COUNT(CD188,AC222)=2,ROUND(CD188*AC222/SUM(AC219:AC228),#REF!),"")</f>
        <v/>
      </c>
      <c r="CE206" s="331" t="str">
        <f>IF(COUNT(CE188,AD222)=2,ROUND(CE188*AD222/SUM(AD219:AD228),#REF!),"")</f>
        <v/>
      </c>
      <c r="CF206" s="331" t="str">
        <f>IF(COUNT(CF188,AE222)=2,ROUND(CF188*AE222/SUM(AE219:AE228),#REF!),"")</f>
        <v/>
      </c>
      <c r="CG206" s="331" t="str">
        <f>IF(COUNT(CG188,AF222)=2,ROUND(CG188*AF222/SUM(AF219:AF228),#REF!),"")</f>
        <v/>
      </c>
      <c r="CH206" s="563" t="s">
        <v>119</v>
      </c>
      <c r="CI206" s="563"/>
      <c r="CJ206" s="563"/>
      <c r="CK206" s="563"/>
      <c r="CL206" s="563"/>
      <c r="CM206" s="563"/>
      <c r="CN206" s="563"/>
      <c r="CO206" s="563"/>
      <c r="CP206" s="563"/>
      <c r="CQ206" s="563"/>
    </row>
    <row r="207" spans="3:95" s="243" customFormat="1" ht="13.5" customHeight="1">
      <c r="C207" s="604" t="e">
        <f>DATE(#REF!+7,1,1)</f>
        <v>#REF!</v>
      </c>
      <c r="D207" s="605"/>
      <c r="E207" s="613" t="s">
        <v>198</v>
      </c>
      <c r="F207" s="614"/>
      <c r="G207" s="615"/>
      <c r="H207" s="256"/>
      <c r="I207" s="256"/>
      <c r="J207" s="256"/>
      <c r="K207" s="256"/>
      <c r="L207" s="256"/>
      <c r="M207" s="256"/>
      <c r="N207" s="256"/>
      <c r="O207" s="256"/>
      <c r="P207" s="256"/>
      <c r="Q207" s="256"/>
      <c r="R207" s="256"/>
      <c r="S207" s="256"/>
      <c r="T207" s="255"/>
      <c r="U207" s="621"/>
      <c r="V207" s="622"/>
      <c r="W207" s="622"/>
      <c r="X207" s="622"/>
      <c r="Y207" s="622"/>
      <c r="Z207" s="623"/>
      <c r="AA207" s="257"/>
      <c r="AB207" s="257"/>
      <c r="AC207" s="257"/>
      <c r="AD207" s="299"/>
      <c r="AE207" s="299"/>
      <c r="AF207" s="268"/>
      <c r="AG207" s="268"/>
      <c r="AH207" s="268"/>
      <c r="AI207" s="257"/>
      <c r="AJ207" s="257"/>
      <c r="AK207" s="257"/>
      <c r="AL207" s="257"/>
      <c r="AM207" s="257"/>
      <c r="AN207" s="257"/>
      <c r="AO207" s="257"/>
      <c r="AP207" s="257"/>
      <c r="AQ207" s="257"/>
      <c r="AR207" s="257"/>
      <c r="AS207" s="257"/>
      <c r="AT207" s="257"/>
      <c r="AU207" s="257"/>
      <c r="AX207" s="569"/>
      <c r="AY207" s="569"/>
      <c r="AZ207" s="588"/>
      <c r="BA207" s="590"/>
      <c r="BB207" s="590"/>
      <c r="BC207" s="590"/>
      <c r="BD207" s="588"/>
      <c r="BE207" s="583"/>
      <c r="BF207" s="584"/>
      <c r="BG207" s="259"/>
      <c r="BH207" s="259"/>
      <c r="BI207" s="259"/>
      <c r="BJ207" s="259"/>
      <c r="BK207" s="259"/>
      <c r="BL207" s="259"/>
      <c r="BM207" s="259"/>
      <c r="BN207" s="259"/>
      <c r="BO207" s="259"/>
      <c r="BP207" s="259"/>
      <c r="BQ207" s="259"/>
      <c r="BR207" s="259"/>
      <c r="BS207" s="569"/>
      <c r="BT207" s="569"/>
      <c r="BU207" s="569"/>
      <c r="BV207" s="333" t="s">
        <v>172</v>
      </c>
      <c r="BW207" s="581"/>
      <c r="BX207" s="581"/>
      <c r="BY207" s="331" t="str">
        <f>IF(COUNT(BY189,X222)=2,ROUND(BY189*X222/SUM(X219:X228),#REF!),"")</f>
        <v/>
      </c>
      <c r="BZ207" s="331" t="str">
        <f>IF(COUNT(BZ189,Y222)=2,ROUND(BZ189*Y222/SUM(Y219:Y228),#REF!),"")</f>
        <v/>
      </c>
      <c r="CA207" s="331" t="str">
        <f>IF(COUNT(CA189,Z222)=2,ROUND(CA189*Z222/SUM(Z219:Z228),#REF!),"")</f>
        <v/>
      </c>
      <c r="CB207" s="331" t="str">
        <f>IF(COUNT(CB189,AA222)=2,ROUND(CB189*AA222/SUM(AA219:AA228),#REF!),"")</f>
        <v/>
      </c>
      <c r="CC207" s="331" t="str">
        <f>IF(COUNT(CC189,AB222)=2,ROUND(CC189*AB222/SUM(AB219:AB228),#REF!),"")</f>
        <v/>
      </c>
      <c r="CD207" s="331" t="str">
        <f>IF(COUNT(CD189,AC222)=2,ROUND(CD189*AC222/SUM(AC219:AC228),#REF!),"")</f>
        <v/>
      </c>
      <c r="CE207" s="331" t="str">
        <f>IF(COUNT(CE189,AD222)=2,ROUND(CE189*AD222/SUM(AD219:AD228),#REF!),"")</f>
        <v/>
      </c>
      <c r="CF207" s="331" t="str">
        <f>IF(COUNT(CF189,AE222)=2,ROUND(CF189*AE222/SUM(AE219:AE228),#REF!),"")</f>
        <v/>
      </c>
      <c r="CG207" s="331" t="str">
        <f>IF(COUNT(CG189,AF222)=2,ROUND(CG189*AF222/SUM(AF219:AF228),#REF!),"")</f>
        <v/>
      </c>
      <c r="CH207" s="564" t="str">
        <f>IF(CH206="","",CH206)</f>
        <v>バイオマス</v>
      </c>
      <c r="CI207" s="564"/>
      <c r="CJ207" s="564"/>
      <c r="CK207" s="564"/>
      <c r="CL207" s="564"/>
      <c r="CM207" s="564"/>
      <c r="CN207" s="564"/>
      <c r="CO207" s="564"/>
      <c r="CP207" s="564"/>
      <c r="CQ207" s="564"/>
    </row>
    <row r="208" spans="3:95" s="243" customFormat="1" ht="13.5" customHeight="1">
      <c r="C208" s="606"/>
      <c r="D208" s="607"/>
      <c r="E208" s="608" t="s">
        <v>212</v>
      </c>
      <c r="F208" s="609"/>
      <c r="G208" s="610"/>
      <c r="H208" s="261"/>
      <c r="I208" s="261"/>
      <c r="J208" s="261"/>
      <c r="K208" s="261"/>
      <c r="L208" s="261"/>
      <c r="M208" s="261"/>
      <c r="N208" s="261"/>
      <c r="O208" s="261"/>
      <c r="P208" s="261"/>
      <c r="Q208" s="261"/>
      <c r="R208" s="261"/>
      <c r="S208" s="261"/>
      <c r="T208" s="262" t="str">
        <f>IF(COUNT(H208:S208)=0,"",SUMPRODUCT(ROUND(H208:S208,1)))</f>
        <v/>
      </c>
      <c r="U208" s="621"/>
      <c r="V208" s="622"/>
      <c r="W208" s="622"/>
      <c r="X208" s="622"/>
      <c r="Y208" s="622"/>
      <c r="Z208" s="623"/>
      <c r="AA208" s="257"/>
      <c r="AB208" s="257"/>
      <c r="AC208" s="257"/>
      <c r="AD208" s="299"/>
      <c r="AE208" s="299"/>
      <c r="AF208" s="268"/>
      <c r="AG208" s="268"/>
      <c r="AH208" s="268"/>
      <c r="AI208" s="271"/>
      <c r="AJ208" s="271"/>
      <c r="AK208" s="271"/>
      <c r="AL208" s="271"/>
      <c r="AM208" s="271"/>
      <c r="AN208" s="271"/>
      <c r="AO208" s="271"/>
      <c r="AP208" s="271"/>
      <c r="AQ208" s="271"/>
      <c r="AR208" s="271"/>
      <c r="AS208" s="271"/>
      <c r="AT208" s="271"/>
      <c r="AU208" s="272"/>
      <c r="AX208" s="569"/>
      <c r="AY208" s="569"/>
      <c r="AZ208" s="589"/>
      <c r="BA208" s="590"/>
      <c r="BB208" s="590"/>
      <c r="BC208" s="590"/>
      <c r="BD208" s="589"/>
      <c r="BE208" s="585" t="e">
        <f>IF(#REF!="発電事業者","月間送電電力量（GWh）","月間受電電力量（GWh）")</f>
        <v>#REF!</v>
      </c>
      <c r="BF208" s="586"/>
      <c r="BG208" s="331" t="str">
        <f>IF(COUNT(BG190,L222)=2,ROUND(BG190*L222/SUM(L219:L228),#REF!),"")</f>
        <v/>
      </c>
      <c r="BH208" s="331" t="str">
        <f>IF(COUNT(BH190,M222)=2,ROUND(BH190*M222/SUM(M219:M228),#REF!),"")</f>
        <v/>
      </c>
      <c r="BI208" s="331" t="str">
        <f>IF(COUNT(BI190,N222)=2,ROUND(BI190*N222/SUM(N219:N228),#REF!),"")</f>
        <v/>
      </c>
      <c r="BJ208" s="331" t="str">
        <f>IF(COUNT(BJ190,O222)=2,ROUND(BJ190*O222/SUM(O219:O228),#REF!),"")</f>
        <v/>
      </c>
      <c r="BK208" s="331" t="str">
        <f>IF(COUNT(BK190,P222)=2,ROUND(BK190*P222/SUM(P219:P228),#REF!),"")</f>
        <v/>
      </c>
      <c r="BL208" s="331" t="str">
        <f>IF(COUNT(BL190,Q222)=2,ROUND(BL190*Q222/SUM(Q219:Q228),#REF!),"")</f>
        <v/>
      </c>
      <c r="BM208" s="331" t="str">
        <f>IF(COUNT(BM190,R222)=2,ROUND(BM190*R222/SUM(R219:R228),#REF!),"")</f>
        <v/>
      </c>
      <c r="BN208" s="331" t="str">
        <f>IF(COUNT(BN190,S222)=2,ROUND(BN190*S222/SUM(S219:S228),#REF!),"")</f>
        <v/>
      </c>
      <c r="BO208" s="331" t="str">
        <f>IF(COUNT(BO190,T222)=2,ROUND(BO190*T222/SUM(T219:T228),#REF!),"")</f>
        <v/>
      </c>
      <c r="BP208" s="331" t="str">
        <f>IF(COUNT(BP190,U222)=2,ROUND(BP190*U222/SUM(U219:U228),#REF!),"")</f>
        <v/>
      </c>
      <c r="BQ208" s="331" t="str">
        <f>IF(COUNT(BQ190,V222)=2,ROUND(BQ190*V222/SUM(V219:V228),#REF!),"")</f>
        <v/>
      </c>
      <c r="BR208" s="331" t="str">
        <f>IF(COUNT(BR190,W222)=2,ROUND(BR190*W222/SUM(W219:W228),#REF!),"")</f>
        <v/>
      </c>
      <c r="BS208" s="569" t="e">
        <f>IF(#REF!="発電事業者","年間送電電力量（GWh）","年間受電電力量（GWh）")</f>
        <v>#REF!</v>
      </c>
      <c r="BT208" s="569"/>
      <c r="BU208" s="569"/>
      <c r="BV208" s="333" t="s">
        <v>25</v>
      </c>
      <c r="BW208" s="582"/>
      <c r="BX208" s="582"/>
      <c r="BY208" s="331" t="str">
        <f>IF(COUNT(BY190,X222)=2,ROUND(BY190*X222/SUM(X219:X228),#REF!),"")</f>
        <v/>
      </c>
      <c r="BZ208" s="331" t="str">
        <f>IF(COUNT(BZ190,Y222)=2,ROUND(BZ190*Y222/SUM(Y219:Y228),#REF!),"")</f>
        <v/>
      </c>
      <c r="CA208" s="331" t="str">
        <f>IF(COUNT(CA190,Z222)=2,ROUND(CA190*Z222/SUM(Z219:Z228),#REF!),"")</f>
        <v/>
      </c>
      <c r="CB208" s="331" t="str">
        <f>IF(COUNT(CB190,AA222)=2,ROUND(CB190*AA222/SUM(AA219:AA228),#REF!),"")</f>
        <v/>
      </c>
      <c r="CC208" s="331" t="str">
        <f>IF(COUNT(CC190,AB222)=2,ROUND(CC190*AB222/SUM(AB219:AB228),#REF!),"")</f>
        <v/>
      </c>
      <c r="CD208" s="331" t="str">
        <f>IF(COUNT(CD190,AC222)=2,ROUND(CD190*AC222/SUM(AC219:AC228),#REF!),"")</f>
        <v/>
      </c>
      <c r="CE208" s="331" t="str">
        <f>IF(COUNT(CE190,AD222)=2,ROUND(CE190*AD222/SUM(AD219:AD228),#REF!),"")</f>
        <v/>
      </c>
      <c r="CF208" s="331" t="str">
        <f>IF(COUNT(CF190,AE222)=2,ROUND(CF190*AE222/SUM(AE219:AE228),#REF!),"")</f>
        <v/>
      </c>
      <c r="CG208" s="331" t="str">
        <f>IF(COUNT(CG190,AF222)=2,ROUND(CG190*AF222/SUM(AF219:AF228),#REF!),"")</f>
        <v/>
      </c>
      <c r="CH208" s="565" t="str">
        <f>IF(COUNTA(AG222)=0,"",AG222)</f>
        <v/>
      </c>
      <c r="CI208" s="565"/>
      <c r="CJ208" s="565"/>
      <c r="CK208" s="565"/>
      <c r="CL208" s="565"/>
      <c r="CM208" s="565"/>
      <c r="CN208" s="565"/>
      <c r="CO208" s="565"/>
      <c r="CP208" s="565"/>
      <c r="CQ208" s="565"/>
    </row>
    <row r="209" spans="3:97" s="243" customFormat="1" ht="13.5" customHeight="1">
      <c r="C209" s="604" t="e">
        <f>DATE(#REF!+8,1,1)</f>
        <v>#REF!</v>
      </c>
      <c r="D209" s="605"/>
      <c r="E209" s="613" t="s">
        <v>198</v>
      </c>
      <c r="F209" s="614"/>
      <c r="G209" s="615"/>
      <c r="H209" s="256"/>
      <c r="I209" s="256"/>
      <c r="J209" s="256"/>
      <c r="K209" s="256"/>
      <c r="L209" s="256"/>
      <c r="M209" s="256"/>
      <c r="N209" s="256"/>
      <c r="O209" s="256"/>
      <c r="P209" s="256"/>
      <c r="Q209" s="256"/>
      <c r="R209" s="256"/>
      <c r="S209" s="256"/>
      <c r="T209" s="255"/>
      <c r="U209" s="621"/>
      <c r="V209" s="622"/>
      <c r="W209" s="622"/>
      <c r="X209" s="622"/>
      <c r="Y209" s="622"/>
      <c r="Z209" s="623"/>
      <c r="AA209" s="257"/>
      <c r="AB209" s="257"/>
      <c r="AC209" s="257"/>
      <c r="AD209" s="299"/>
      <c r="AE209" s="299"/>
      <c r="AF209" s="268"/>
      <c r="AG209" s="268"/>
      <c r="AH209" s="268"/>
      <c r="AI209" s="257"/>
      <c r="AJ209" s="257"/>
      <c r="AK209" s="257"/>
      <c r="AL209" s="257"/>
      <c r="AM209" s="257"/>
      <c r="AN209" s="257"/>
      <c r="AO209" s="257"/>
      <c r="AP209" s="257"/>
      <c r="AQ209" s="257"/>
      <c r="AR209" s="257"/>
      <c r="AS209" s="257"/>
      <c r="AT209" s="257"/>
      <c r="AU209" s="257"/>
      <c r="AX209" s="569" t="str">
        <f>IF(C223="","",C223)</f>
        <v/>
      </c>
      <c r="AY209" s="569"/>
      <c r="AZ209" s="587" t="str">
        <f>IF(E223="","",E223)</f>
        <v/>
      </c>
      <c r="BA209" s="590" t="str">
        <f ca="1">IF(F223="","",F223)</f>
        <v/>
      </c>
      <c r="BB209" s="590"/>
      <c r="BC209" s="590"/>
      <c r="BD209" s="587" t="str">
        <f>IF(I223="","",I223)</f>
        <v/>
      </c>
      <c r="BE209" s="578" t="e">
        <f>IF(#REF!="発電事業者","送電電力（MW）","受電電力（MW）")</f>
        <v>#REF!</v>
      </c>
      <c r="BF209" s="579"/>
      <c r="BG209" s="331" t="str">
        <f>IF(COUNT(BG188,L223)=2,ROUND(BG188*L223/SUM(L219:L228),#REF!),"")</f>
        <v/>
      </c>
      <c r="BH209" s="331" t="str">
        <f>IF(COUNT(BH188,M223)=2,ROUND(BH188*M223/SUM(M219:M228),#REF!),"")</f>
        <v/>
      </c>
      <c r="BI209" s="331" t="str">
        <f>IF(COUNT(BI188,N223)=2,ROUND(BI188*N223/SUM(N219:N228),#REF!),"")</f>
        <v/>
      </c>
      <c r="BJ209" s="331" t="str">
        <f>IF(COUNT(BJ188,O223)=2,ROUND(BJ188*O223/SUM(O219:O228),#REF!),"")</f>
        <v/>
      </c>
      <c r="BK209" s="331" t="str">
        <f>IF(COUNT(BK188,P223)=2,ROUND(BK188*P223/SUM(P219:P228),#REF!),"")</f>
        <v/>
      </c>
      <c r="BL209" s="331" t="str">
        <f>IF(COUNT(BL188,Q223)=2,ROUND(BL188*Q223/SUM(Q219:Q228),#REF!),"")</f>
        <v/>
      </c>
      <c r="BM209" s="331" t="str">
        <f>IF(COUNT(BM188,R223)=2,ROUND(BM188*R223/SUM(R219:R228),#REF!),"")</f>
        <v/>
      </c>
      <c r="BN209" s="331" t="str">
        <f>IF(COUNT(BN188,S223)=2,ROUND(BN188*S223/SUM(S219:S228),#REF!),"")</f>
        <v/>
      </c>
      <c r="BO209" s="331" t="str">
        <f>IF(COUNT(BO188,T223)=2,ROUND(BO188*T223/SUM(T219:T228),#REF!),"")</f>
        <v/>
      </c>
      <c r="BP209" s="331" t="str">
        <f>IF(COUNT(BP188,U223)=2,ROUND(BP188*U223/SUM(U219:U228),#REF!),"")</f>
        <v/>
      </c>
      <c r="BQ209" s="331" t="str">
        <f>IF(COUNT(BQ188,V223)=2,ROUND(BQ188*V223/SUM(V219:V228),#REF!),"")</f>
        <v/>
      </c>
      <c r="BR209" s="331" t="str">
        <f>IF(COUNT(BR188,W223)=2,ROUND(BR188*W223/SUM(W219:W228),#REF!),"")</f>
        <v/>
      </c>
      <c r="BS209" s="569" t="e">
        <f>IF(#REF!="発電事業者","送電電力（MW）","受電電力（MW）")</f>
        <v>#REF!</v>
      </c>
      <c r="BT209" s="569"/>
      <c r="BU209" s="569"/>
      <c r="BV209" s="333" t="s">
        <v>171</v>
      </c>
      <c r="BW209" s="580"/>
      <c r="BX209" s="580"/>
      <c r="BY209" s="331" t="str">
        <f>IF(COUNT(BY188,X223)=2,ROUND(BY188*X223/SUM(X219:X228),#REF!),"")</f>
        <v/>
      </c>
      <c r="BZ209" s="331" t="str">
        <f>IF(COUNT(BZ188,Y223)=2,ROUND(BZ188*Y223/SUM(Y219:Y228),#REF!),"")</f>
        <v/>
      </c>
      <c r="CA209" s="331" t="str">
        <f>IF(COUNT(CA188,Z223)=2,ROUND(CA188*Z223/SUM(Z219:Z228),#REF!),"")</f>
        <v/>
      </c>
      <c r="CB209" s="331" t="str">
        <f>IF(COUNT(CB188,AA223)=2,ROUND(CB188*AA223/SUM(AA219:AA228),#REF!),"")</f>
        <v/>
      </c>
      <c r="CC209" s="331" t="str">
        <f>IF(COUNT(CC188,AB223)=2,ROUND(CC188*AB223/SUM(AB219:AB228),#REF!),"")</f>
        <v/>
      </c>
      <c r="CD209" s="331" t="str">
        <f>IF(COUNT(CD188,AC223)=2,ROUND(CD188*AC223/SUM(AC219:AC228),#REF!),"")</f>
        <v/>
      </c>
      <c r="CE209" s="331" t="str">
        <f>IF(COUNT(CE188,AD223)=2,ROUND(CE188*AD223/SUM(AD219:AD228),#REF!),"")</f>
        <v/>
      </c>
      <c r="CF209" s="331" t="str">
        <f>IF(COUNT(CF188,AE223)=2,ROUND(CF188*AE223/SUM(AE219:AE228),#REF!),"")</f>
        <v/>
      </c>
      <c r="CG209" s="331" t="str">
        <f>IF(COUNT(CG188,AF223)=2,ROUND(CG188*AF223/SUM(AF219:AF228),#REF!),"")</f>
        <v/>
      </c>
      <c r="CH209" s="563" t="s">
        <v>119</v>
      </c>
      <c r="CI209" s="563"/>
      <c r="CJ209" s="563"/>
      <c r="CK209" s="563"/>
      <c r="CL209" s="563"/>
      <c r="CM209" s="563"/>
      <c r="CN209" s="563"/>
      <c r="CO209" s="563"/>
      <c r="CP209" s="563"/>
      <c r="CQ209" s="563"/>
    </row>
    <row r="210" spans="3:97" s="243" customFormat="1" ht="13.5" customHeight="1">
      <c r="C210" s="606"/>
      <c r="D210" s="607"/>
      <c r="E210" s="608" t="s">
        <v>212</v>
      </c>
      <c r="F210" s="609"/>
      <c r="G210" s="610"/>
      <c r="H210" s="261"/>
      <c r="I210" s="261"/>
      <c r="J210" s="261"/>
      <c r="K210" s="261"/>
      <c r="L210" s="261"/>
      <c r="M210" s="261"/>
      <c r="N210" s="261"/>
      <c r="O210" s="261"/>
      <c r="P210" s="261"/>
      <c r="Q210" s="261"/>
      <c r="R210" s="261"/>
      <c r="S210" s="261"/>
      <c r="T210" s="262" t="str">
        <f>IF(COUNT(H210:S210)=0,"",SUMPRODUCT(ROUND(H210:S210,1)))</f>
        <v/>
      </c>
      <c r="U210" s="624"/>
      <c r="V210" s="625"/>
      <c r="W210" s="625"/>
      <c r="X210" s="625"/>
      <c r="Y210" s="625"/>
      <c r="Z210" s="626"/>
      <c r="AA210" s="257"/>
      <c r="AB210" s="257"/>
      <c r="AC210" s="257"/>
      <c r="AD210" s="299"/>
      <c r="AE210" s="299"/>
      <c r="AF210" s="268"/>
      <c r="AG210" s="268"/>
      <c r="AH210" s="268"/>
      <c r="AI210" s="271"/>
      <c r="AJ210" s="271"/>
      <c r="AK210" s="271"/>
      <c r="AL210" s="271"/>
      <c r="AM210" s="271"/>
      <c r="AN210" s="271"/>
      <c r="AO210" s="271"/>
      <c r="AP210" s="271"/>
      <c r="AQ210" s="271"/>
      <c r="AR210" s="271"/>
      <c r="AS210" s="271"/>
      <c r="AT210" s="271"/>
      <c r="AU210" s="272"/>
      <c r="AX210" s="569"/>
      <c r="AY210" s="569"/>
      <c r="AZ210" s="588"/>
      <c r="BA210" s="590"/>
      <c r="BB210" s="590"/>
      <c r="BC210" s="590"/>
      <c r="BD210" s="588"/>
      <c r="BE210" s="583"/>
      <c r="BF210" s="584"/>
      <c r="BG210" s="259"/>
      <c r="BH210" s="259"/>
      <c r="BI210" s="259"/>
      <c r="BJ210" s="259"/>
      <c r="BK210" s="259"/>
      <c r="BL210" s="259"/>
      <c r="BM210" s="259"/>
      <c r="BN210" s="259"/>
      <c r="BO210" s="259"/>
      <c r="BP210" s="259"/>
      <c r="BQ210" s="259"/>
      <c r="BR210" s="259"/>
      <c r="BS210" s="569"/>
      <c r="BT210" s="569"/>
      <c r="BU210" s="569"/>
      <c r="BV210" s="333" t="s">
        <v>172</v>
      </c>
      <c r="BW210" s="581"/>
      <c r="BX210" s="581"/>
      <c r="BY210" s="331" t="str">
        <f>IF(COUNT(BY189,X223)=2,ROUND(BY189*X223/SUM(X219:X228),#REF!),"")</f>
        <v/>
      </c>
      <c r="BZ210" s="331" t="str">
        <f>IF(COUNT(BZ189,Y223)=2,ROUND(BZ189*Y223/SUM(Y219:Y228),#REF!),"")</f>
        <v/>
      </c>
      <c r="CA210" s="331" t="str">
        <f>IF(COUNT(CA189,Z223)=2,ROUND(CA189*Z223/SUM(Z219:Z228),#REF!),"")</f>
        <v/>
      </c>
      <c r="CB210" s="331" t="str">
        <f>IF(COUNT(CB189,AA223)=2,ROUND(CB189*AA223/SUM(AA219:AA228),#REF!),"")</f>
        <v/>
      </c>
      <c r="CC210" s="331" t="str">
        <f>IF(COUNT(CC189,AB223)=2,ROUND(CC189*AB223/SUM(AB219:AB228),#REF!),"")</f>
        <v/>
      </c>
      <c r="CD210" s="331" t="str">
        <f>IF(COUNT(CD189,AC223)=2,ROUND(CD189*AC223/SUM(AC219:AC228),#REF!),"")</f>
        <v/>
      </c>
      <c r="CE210" s="331" t="str">
        <f>IF(COUNT(CE189,AD223)=2,ROUND(CE189*AD223/SUM(AD219:AD228),#REF!),"")</f>
        <v/>
      </c>
      <c r="CF210" s="331" t="str">
        <f>IF(COUNT(CF189,AE223)=2,ROUND(CF189*AE223/SUM(AE219:AE228),#REF!),"")</f>
        <v/>
      </c>
      <c r="CG210" s="331" t="str">
        <f>IF(COUNT(CG189,AF223)=2,ROUND(CG189*AF223/SUM(AF219:AF228),#REF!),"")</f>
        <v/>
      </c>
      <c r="CH210" s="564" t="str">
        <f>IF(CH209="","",CH209)</f>
        <v>バイオマス</v>
      </c>
      <c r="CI210" s="564"/>
      <c r="CJ210" s="564"/>
      <c r="CK210" s="564"/>
      <c r="CL210" s="564"/>
      <c r="CM210" s="564"/>
      <c r="CN210" s="564"/>
      <c r="CO210" s="564"/>
      <c r="CP210" s="564"/>
      <c r="CQ210" s="564"/>
    </row>
    <row r="211" spans="3:97" s="243" customFormat="1" ht="13.5" customHeight="1">
      <c r="C211" s="604" t="e">
        <f>DATE(#REF!+9,1,1)</f>
        <v>#REF!</v>
      </c>
      <c r="D211" s="605"/>
      <c r="E211" s="613" t="s">
        <v>198</v>
      </c>
      <c r="F211" s="614"/>
      <c r="G211" s="615"/>
      <c r="H211" s="256"/>
      <c r="I211" s="256"/>
      <c r="J211" s="256"/>
      <c r="K211" s="256"/>
      <c r="L211" s="256"/>
      <c r="M211" s="256"/>
      <c r="N211" s="256"/>
      <c r="O211" s="256"/>
      <c r="P211" s="256"/>
      <c r="Q211" s="256"/>
      <c r="R211" s="256"/>
      <c r="S211" s="256"/>
      <c r="T211" s="255"/>
      <c r="U211" s="613" t="s">
        <v>210</v>
      </c>
      <c r="V211" s="614"/>
      <c r="W211" s="614"/>
      <c r="X211" s="615"/>
      <c r="Y211" s="666"/>
      <c r="Z211" s="667"/>
      <c r="AA211" s="257"/>
      <c r="AB211" s="257"/>
      <c r="AC211" s="257"/>
      <c r="AD211" s="299"/>
      <c r="AE211" s="299"/>
      <c r="AF211" s="268"/>
      <c r="AG211" s="268"/>
      <c r="AH211" s="268"/>
      <c r="AI211" s="257"/>
      <c r="AJ211" s="257"/>
      <c r="AK211" s="257"/>
      <c r="AL211" s="257"/>
      <c r="AM211" s="257"/>
      <c r="AN211" s="257"/>
      <c r="AO211" s="257"/>
      <c r="AP211" s="257"/>
      <c r="AQ211" s="257"/>
      <c r="AR211" s="257"/>
      <c r="AS211" s="257"/>
      <c r="AT211" s="257"/>
      <c r="AU211" s="257"/>
      <c r="AX211" s="569"/>
      <c r="AY211" s="569"/>
      <c r="AZ211" s="589"/>
      <c r="BA211" s="590"/>
      <c r="BB211" s="590"/>
      <c r="BC211" s="590"/>
      <c r="BD211" s="589"/>
      <c r="BE211" s="585" t="e">
        <f>IF(#REF!="発電事業者","月間送電電力量（GWh）","月間受電電力量（GWh）")</f>
        <v>#REF!</v>
      </c>
      <c r="BF211" s="586"/>
      <c r="BG211" s="331" t="str">
        <f>IF(COUNT(BG190,L223)=2,ROUND(BG190*L223/SUM(L219:L228),#REF!),"")</f>
        <v/>
      </c>
      <c r="BH211" s="331" t="str">
        <f>IF(COUNT(BH190,M223)=2,ROUND(BH190*M223/SUM(M219:M228),#REF!),"")</f>
        <v/>
      </c>
      <c r="BI211" s="331" t="str">
        <f>IF(COUNT(BI190,N223)=2,ROUND(BI190*N223/SUM(N219:N228),#REF!),"")</f>
        <v/>
      </c>
      <c r="BJ211" s="331" t="str">
        <f>IF(COUNT(BJ190,O223)=2,ROUND(BJ190*O223/SUM(O219:O228),#REF!),"")</f>
        <v/>
      </c>
      <c r="BK211" s="331" t="str">
        <f>IF(COUNT(BK190,P223)=2,ROUND(BK190*P223/SUM(P219:P228),#REF!),"")</f>
        <v/>
      </c>
      <c r="BL211" s="331" t="str">
        <f>IF(COUNT(BL190,Q223)=2,ROUND(BL190*Q223/SUM(Q219:Q228),#REF!),"")</f>
        <v/>
      </c>
      <c r="BM211" s="331" t="str">
        <f>IF(COUNT(BM190,R223)=2,ROUND(BM190*R223/SUM(R219:R228),#REF!),"")</f>
        <v/>
      </c>
      <c r="BN211" s="331" t="str">
        <f>IF(COUNT(BN190,S223)=2,ROUND(BN190*S223/SUM(S219:S228),#REF!),"")</f>
        <v/>
      </c>
      <c r="BO211" s="331" t="str">
        <f>IF(COUNT(BO190,T223)=2,ROUND(BO190*T223/SUM(T219:T228),#REF!),"")</f>
        <v/>
      </c>
      <c r="BP211" s="331" t="str">
        <f>IF(COUNT(BP190,U223)=2,ROUND(BP190*U223/SUM(U219:U228),#REF!),"")</f>
        <v/>
      </c>
      <c r="BQ211" s="331" t="str">
        <f>IF(COUNT(BQ190,V223)=2,ROUND(BQ190*V223/SUM(V219:V228),#REF!),"")</f>
        <v/>
      </c>
      <c r="BR211" s="331" t="str">
        <f>IF(COUNT(BR190,W223)=2,ROUND(BR190*W223/SUM(W219:W228),#REF!),"")</f>
        <v/>
      </c>
      <c r="BS211" s="569" t="e">
        <f>IF(#REF!="発電事業者","年間送電電力量（GWh）","年間受電電力量（GWh）")</f>
        <v>#REF!</v>
      </c>
      <c r="BT211" s="569"/>
      <c r="BU211" s="569"/>
      <c r="BV211" s="333" t="s">
        <v>25</v>
      </c>
      <c r="BW211" s="582"/>
      <c r="BX211" s="582"/>
      <c r="BY211" s="331" t="str">
        <f>IF(COUNT(BY190,X223)=2,ROUND(BY190*X223/SUM(X219:X228),#REF!),"")</f>
        <v/>
      </c>
      <c r="BZ211" s="331" t="str">
        <f>IF(COUNT(BZ190,Y223)=2,ROUND(BZ190*Y223/SUM(Y219:Y228),#REF!),"")</f>
        <v/>
      </c>
      <c r="CA211" s="331" t="str">
        <f>IF(COUNT(CA190,Z223)=2,ROUND(CA190*Z223/SUM(Z219:Z228),#REF!),"")</f>
        <v/>
      </c>
      <c r="CB211" s="331" t="str">
        <f>IF(COUNT(CB190,AA223)=2,ROUND(CB190*AA223/SUM(AA219:AA228),#REF!),"")</f>
        <v/>
      </c>
      <c r="CC211" s="331" t="str">
        <f>IF(COUNT(CC190,AB223)=2,ROUND(CC190*AB223/SUM(AB219:AB228),#REF!),"")</f>
        <v/>
      </c>
      <c r="CD211" s="331" t="str">
        <f>IF(COUNT(CD190,AC223)=2,ROUND(CD190*AC223/SUM(AC219:AC228),#REF!),"")</f>
        <v/>
      </c>
      <c r="CE211" s="331" t="str">
        <f>IF(COUNT(CE190,AD223)=2,ROUND(CE190*AD223/SUM(AD219:AD228),#REF!),"")</f>
        <v/>
      </c>
      <c r="CF211" s="331" t="str">
        <f>IF(COUNT(CF190,AE223)=2,ROUND(CF190*AE223/SUM(AE219:AE228),#REF!),"")</f>
        <v/>
      </c>
      <c r="CG211" s="331" t="str">
        <f>IF(COUNT(CG190,AF223)=2,ROUND(CG190*AF223/SUM(AF219:AF228),#REF!),"")</f>
        <v/>
      </c>
      <c r="CH211" s="565" t="str">
        <f>IF(COUNTA(AG223)=0,"",AG223)</f>
        <v/>
      </c>
      <c r="CI211" s="565"/>
      <c r="CJ211" s="565"/>
      <c r="CK211" s="565"/>
      <c r="CL211" s="565"/>
      <c r="CM211" s="565"/>
      <c r="CN211" s="565"/>
      <c r="CO211" s="565"/>
      <c r="CP211" s="565"/>
      <c r="CQ211" s="565"/>
    </row>
    <row r="212" spans="3:97" s="243" customFormat="1" ht="13.5" customHeight="1">
      <c r="C212" s="606"/>
      <c r="D212" s="607"/>
      <c r="E212" s="608" t="s">
        <v>212</v>
      </c>
      <c r="F212" s="609"/>
      <c r="G212" s="610"/>
      <c r="H212" s="261"/>
      <c r="I212" s="261"/>
      <c r="J212" s="261"/>
      <c r="K212" s="261"/>
      <c r="L212" s="261"/>
      <c r="M212" s="261"/>
      <c r="N212" s="261"/>
      <c r="O212" s="261"/>
      <c r="P212" s="261"/>
      <c r="Q212" s="261"/>
      <c r="R212" s="261"/>
      <c r="S212" s="261"/>
      <c r="T212" s="262" t="str">
        <f>IF(COUNT(H212:S212)=0,"",SUMPRODUCT(ROUND(H212:S212,1)))</f>
        <v/>
      </c>
      <c r="U212" s="608" t="s">
        <v>211</v>
      </c>
      <c r="V212" s="609"/>
      <c r="W212" s="609"/>
      <c r="X212" s="610"/>
      <c r="Y212" s="664"/>
      <c r="Z212" s="665"/>
      <c r="AA212" s="257"/>
      <c r="AB212" s="257"/>
      <c r="AC212" s="257"/>
      <c r="AD212" s="299"/>
      <c r="AE212" s="299"/>
      <c r="AF212" s="268"/>
      <c r="AG212" s="268"/>
      <c r="AH212" s="268"/>
      <c r="AI212" s="271"/>
      <c r="AJ212" s="271"/>
      <c r="AK212" s="271"/>
      <c r="AL212" s="271"/>
      <c r="AM212" s="271"/>
      <c r="AN212" s="271"/>
      <c r="AO212" s="271"/>
      <c r="AP212" s="271"/>
      <c r="AQ212" s="271"/>
      <c r="AR212" s="271"/>
      <c r="AS212" s="271"/>
      <c r="AT212" s="271"/>
      <c r="AU212" s="272"/>
      <c r="AX212" s="569" t="str">
        <f>IF(C224="","",C224)</f>
        <v/>
      </c>
      <c r="AY212" s="569"/>
      <c r="AZ212" s="587" t="str">
        <f>IF(E224="","",E224)</f>
        <v/>
      </c>
      <c r="BA212" s="590" t="str">
        <f ca="1">IF(F224="","",F224)</f>
        <v/>
      </c>
      <c r="BB212" s="590"/>
      <c r="BC212" s="590"/>
      <c r="BD212" s="587" t="str">
        <f>IF(I224="","",I224)</f>
        <v/>
      </c>
      <c r="BE212" s="578" t="e">
        <f>IF(#REF!="発電事業者","送電電力（MW）","受電電力（MW）")</f>
        <v>#REF!</v>
      </c>
      <c r="BF212" s="579"/>
      <c r="BG212" s="331" t="str">
        <f>IF(COUNT(BG188,L224)=2,ROUND(BG188*L224/SUM(L219:L228),#REF!),"")</f>
        <v/>
      </c>
      <c r="BH212" s="331" t="str">
        <f>IF(COUNT(BH188,M224)=2,ROUND(BH188*M224/SUM(M219:M228),#REF!),"")</f>
        <v/>
      </c>
      <c r="BI212" s="331" t="str">
        <f>IF(COUNT(BI188,N224)=2,ROUND(BI188*N224/SUM(N219:N228),#REF!),"")</f>
        <v/>
      </c>
      <c r="BJ212" s="331" t="str">
        <f>IF(COUNT(BJ188,O224)=2,ROUND(BJ188*O224/SUM(O219:O228),#REF!),"")</f>
        <v/>
      </c>
      <c r="BK212" s="331" t="str">
        <f>IF(COUNT(BK188,P224)=2,ROUND(BK188*P224/SUM(P219:P228),#REF!),"")</f>
        <v/>
      </c>
      <c r="BL212" s="331" t="str">
        <f>IF(COUNT(BL188,Q224)=2,ROUND(BL188*Q224/SUM(Q219:Q228),#REF!),"")</f>
        <v/>
      </c>
      <c r="BM212" s="331" t="str">
        <f>IF(COUNT(BM188,R224)=2,ROUND(BM188*R224/SUM(R219:R228),#REF!),"")</f>
        <v/>
      </c>
      <c r="BN212" s="331" t="str">
        <f>IF(COUNT(BN188,S224)=2,ROUND(BN188*S224/SUM(S219:S228),#REF!),"")</f>
        <v/>
      </c>
      <c r="BO212" s="331" t="str">
        <f>IF(COUNT(BO188,T224)=2,ROUND(BO188*T224/SUM(T219:T228),#REF!),"")</f>
        <v/>
      </c>
      <c r="BP212" s="331" t="str">
        <f>IF(COUNT(BP188,U224)=2,ROUND(BP188*U224/SUM(U219:U228),#REF!),"")</f>
        <v/>
      </c>
      <c r="BQ212" s="331" t="str">
        <f>IF(COUNT(BQ188,V224)=2,ROUND(BQ188*V224/SUM(V219:V228),#REF!),"")</f>
        <v/>
      </c>
      <c r="BR212" s="331" t="str">
        <f>IF(COUNT(BR188,W224)=2,ROUND(BR188*W224/SUM(W219:W228),#REF!),"")</f>
        <v/>
      </c>
      <c r="BS212" s="569" t="e">
        <f>IF(#REF!="発電事業者","送電電力（MW）","受電電力（MW）")</f>
        <v>#REF!</v>
      </c>
      <c r="BT212" s="569"/>
      <c r="BU212" s="569"/>
      <c r="BV212" s="333" t="s">
        <v>171</v>
      </c>
      <c r="BW212" s="580"/>
      <c r="BX212" s="580"/>
      <c r="BY212" s="331" t="str">
        <f>IF(COUNT(BY188,X224)=2,ROUND(BY188*X224/SUM(X219:X228),#REF!),"")</f>
        <v/>
      </c>
      <c r="BZ212" s="331" t="str">
        <f>IF(COUNT(BZ188,Y224)=2,ROUND(BZ188*Y224/SUM(Y219:Y228),#REF!),"")</f>
        <v/>
      </c>
      <c r="CA212" s="331" t="str">
        <f>IF(COUNT(CA188,Z224)=2,ROUND(CA188*Z224/SUM(Z219:Z228),#REF!),"")</f>
        <v/>
      </c>
      <c r="CB212" s="331" t="str">
        <f>IF(COUNT(CB188,AA224)=2,ROUND(CB188*AA224/SUM(AA219:AA228),#REF!),"")</f>
        <v/>
      </c>
      <c r="CC212" s="331" t="str">
        <f>IF(COUNT(CC188,AB224)=2,ROUND(CC188*AB224/SUM(AB219:AB228),#REF!),"")</f>
        <v/>
      </c>
      <c r="CD212" s="331" t="str">
        <f>IF(COUNT(CD188,AC224)=2,ROUND(CD188*AC224/SUM(AC219:AC228),#REF!),"")</f>
        <v/>
      </c>
      <c r="CE212" s="331" t="str">
        <f>IF(COUNT(CE188,AD224)=2,ROUND(CE188*AD224/SUM(AD219:AD228),#REF!),"")</f>
        <v/>
      </c>
      <c r="CF212" s="331" t="str">
        <f>IF(COUNT(CF188,AE224)=2,ROUND(CF188*AE224/SUM(AE219:AE228),#REF!),"")</f>
        <v/>
      </c>
      <c r="CG212" s="331" t="str">
        <f>IF(COUNT(CG188,AF224)=2,ROUND(CG188*AF224/SUM(AF219:AF228),#REF!),"")</f>
        <v/>
      </c>
      <c r="CH212" s="563" t="s">
        <v>119</v>
      </c>
      <c r="CI212" s="563"/>
      <c r="CJ212" s="563"/>
      <c r="CK212" s="563"/>
      <c r="CL212" s="563"/>
      <c r="CM212" s="563"/>
      <c r="CN212" s="563"/>
      <c r="CO212" s="563"/>
      <c r="CP212" s="563"/>
      <c r="CQ212" s="563"/>
    </row>
    <row r="213" spans="3:97" s="243" customFormat="1" ht="13.5" customHeight="1">
      <c r="C213" s="273"/>
      <c r="D213" s="273"/>
      <c r="E213" s="245"/>
      <c r="F213" s="245"/>
      <c r="G213" s="245"/>
      <c r="H213" s="257"/>
      <c r="I213" s="257"/>
      <c r="J213" s="257"/>
      <c r="K213" s="257"/>
      <c r="L213" s="257"/>
      <c r="M213" s="257"/>
      <c r="N213" s="257"/>
      <c r="O213" s="257"/>
      <c r="P213" s="257"/>
      <c r="Q213" s="257"/>
      <c r="R213" s="257"/>
      <c r="S213" s="257"/>
      <c r="T213" s="257"/>
      <c r="U213" s="245"/>
      <c r="V213" s="245"/>
      <c r="W213" s="245"/>
      <c r="X213" s="245"/>
      <c r="Y213" s="274"/>
      <c r="Z213" s="274"/>
      <c r="AA213" s="257"/>
      <c r="AB213" s="257"/>
      <c r="AC213" s="257"/>
      <c r="AD213" s="273"/>
      <c r="AE213" s="273"/>
      <c r="AF213" s="245"/>
      <c r="AG213" s="245"/>
      <c r="AH213" s="245"/>
      <c r="AI213" s="271"/>
      <c r="AJ213" s="271"/>
      <c r="AK213" s="271"/>
      <c r="AL213" s="271"/>
      <c r="AM213" s="271"/>
      <c r="AN213" s="271"/>
      <c r="AO213" s="271"/>
      <c r="AP213" s="271"/>
      <c r="AQ213" s="271"/>
      <c r="AR213" s="271"/>
      <c r="AS213" s="271"/>
      <c r="AT213" s="271"/>
      <c r="AU213" s="272"/>
      <c r="AV213" s="275"/>
      <c r="AX213" s="569"/>
      <c r="AY213" s="569"/>
      <c r="AZ213" s="588"/>
      <c r="BA213" s="590"/>
      <c r="BB213" s="590"/>
      <c r="BC213" s="590"/>
      <c r="BD213" s="588"/>
      <c r="BE213" s="583"/>
      <c r="BF213" s="584"/>
      <c r="BG213" s="259"/>
      <c r="BH213" s="259"/>
      <c r="BI213" s="259"/>
      <c r="BJ213" s="259"/>
      <c r="BK213" s="259"/>
      <c r="BL213" s="259"/>
      <c r="BM213" s="259"/>
      <c r="BN213" s="259"/>
      <c r="BO213" s="259"/>
      <c r="BP213" s="259"/>
      <c r="BQ213" s="259"/>
      <c r="BR213" s="259"/>
      <c r="BS213" s="569"/>
      <c r="BT213" s="569"/>
      <c r="BU213" s="569"/>
      <c r="BV213" s="333" t="s">
        <v>172</v>
      </c>
      <c r="BW213" s="581"/>
      <c r="BX213" s="581"/>
      <c r="BY213" s="331" t="str">
        <f>IF(COUNT(BY189,X224)=2,ROUND(BY189*X224/SUM(X219:X228),#REF!),"")</f>
        <v/>
      </c>
      <c r="BZ213" s="331" t="str">
        <f>IF(COUNT(BZ189,Y224)=2,ROUND(BZ189*Y224/SUM(Y219:Y228),#REF!),"")</f>
        <v/>
      </c>
      <c r="CA213" s="331" t="str">
        <f>IF(COUNT(CA189,Z224)=2,ROUND(CA189*Z224/SUM(Z219:Z228),#REF!),"")</f>
        <v/>
      </c>
      <c r="CB213" s="331" t="str">
        <f>IF(COUNT(CB189,AA224)=2,ROUND(CB189*AA224/SUM(AA219:AA228),#REF!),"")</f>
        <v/>
      </c>
      <c r="CC213" s="331" t="str">
        <f>IF(COUNT(CC189,AB224)=2,ROUND(CC189*AB224/SUM(AB219:AB228),#REF!),"")</f>
        <v/>
      </c>
      <c r="CD213" s="331" t="str">
        <f>IF(COUNT(CD189,AC224)=2,ROUND(CD189*AC224/SUM(AC219:AC228),#REF!),"")</f>
        <v/>
      </c>
      <c r="CE213" s="331" t="str">
        <f>IF(COUNT(CE189,AD224)=2,ROUND(CE189*AD224/SUM(AD219:AD228),#REF!),"")</f>
        <v/>
      </c>
      <c r="CF213" s="331" t="str">
        <f>IF(COUNT(CF189,AE224)=2,ROUND(CF189*AE224/SUM(AE219:AE228),#REF!),"")</f>
        <v/>
      </c>
      <c r="CG213" s="331" t="str">
        <f>IF(COUNT(CG189,AF224)=2,ROUND(CG189*AF224/SUM(AF219:AF228),#REF!),"")</f>
        <v/>
      </c>
      <c r="CH213" s="564" t="str">
        <f>IF(CH212="","",CH212)</f>
        <v>バイオマス</v>
      </c>
      <c r="CI213" s="564"/>
      <c r="CJ213" s="564"/>
      <c r="CK213" s="564"/>
      <c r="CL213" s="564"/>
      <c r="CM213" s="564"/>
      <c r="CN213" s="564"/>
      <c r="CO213" s="564"/>
      <c r="CP213" s="564"/>
      <c r="CQ213" s="564"/>
      <c r="CR213" s="271"/>
      <c r="CS213" s="271"/>
    </row>
    <row r="214" spans="3:97" s="243" customFormat="1" ht="13.5" customHeight="1">
      <c r="I214" s="257"/>
      <c r="J214" s="257"/>
      <c r="K214" s="257"/>
      <c r="L214" s="257"/>
      <c r="M214" s="257"/>
      <c r="N214" s="257"/>
      <c r="O214" s="257"/>
      <c r="P214" s="257"/>
      <c r="Q214" s="257"/>
      <c r="R214" s="257"/>
      <c r="S214" s="257"/>
      <c r="T214" s="257"/>
      <c r="U214" s="245"/>
      <c r="V214" s="245"/>
      <c r="W214" s="245"/>
      <c r="X214" s="245"/>
      <c r="Y214" s="274"/>
      <c r="Z214" s="274"/>
      <c r="AA214" s="257"/>
      <c r="AB214" s="257"/>
      <c r="AC214" s="257"/>
      <c r="AD214" s="273"/>
      <c r="AE214" s="273"/>
      <c r="AF214" s="245"/>
      <c r="AG214" s="245"/>
      <c r="AH214" s="245"/>
      <c r="AI214" s="271"/>
      <c r="AJ214" s="271"/>
      <c r="AK214" s="271"/>
      <c r="AL214" s="271"/>
      <c r="AM214" s="271"/>
      <c r="AN214" s="271"/>
      <c r="AO214" s="271"/>
      <c r="AP214" s="271"/>
      <c r="AQ214" s="271"/>
      <c r="AR214" s="271"/>
      <c r="AS214" s="271"/>
      <c r="AT214" s="271"/>
      <c r="AU214" s="272"/>
      <c r="AV214" s="257"/>
      <c r="AX214" s="569"/>
      <c r="AY214" s="569"/>
      <c r="AZ214" s="589"/>
      <c r="BA214" s="590"/>
      <c r="BB214" s="590"/>
      <c r="BC214" s="590"/>
      <c r="BD214" s="589"/>
      <c r="BE214" s="585" t="e">
        <f>IF(#REF!="発電事業者","月間送電電力量（GWh）","月間受電電力量（GWh）")</f>
        <v>#REF!</v>
      </c>
      <c r="BF214" s="586"/>
      <c r="BG214" s="331" t="str">
        <f>IF(COUNT(BG190,L224)=2,ROUND(BG190*L224/SUM(L219:L228),#REF!),"")</f>
        <v/>
      </c>
      <c r="BH214" s="331" t="str">
        <f>IF(COUNT(BH190,M224)=2,ROUND(BH190*M224/SUM(M219:M228),#REF!),"")</f>
        <v/>
      </c>
      <c r="BI214" s="331" t="str">
        <f>IF(COUNT(BI190,N224)=2,ROUND(BI190*N224/SUM(N219:N228),#REF!),"")</f>
        <v/>
      </c>
      <c r="BJ214" s="331" t="str">
        <f>IF(COUNT(BJ190,O224)=2,ROUND(BJ190*O224/SUM(O219:O228),#REF!),"")</f>
        <v/>
      </c>
      <c r="BK214" s="331" t="str">
        <f>IF(COUNT(BK190,P224)=2,ROUND(BK190*P224/SUM(P219:P228),#REF!),"")</f>
        <v/>
      </c>
      <c r="BL214" s="331" t="str">
        <f>IF(COUNT(BL190,Q224)=2,ROUND(BL190*Q224/SUM(Q219:Q228),#REF!),"")</f>
        <v/>
      </c>
      <c r="BM214" s="331" t="str">
        <f>IF(COUNT(BM190,R224)=2,ROUND(BM190*R224/SUM(R219:R228),#REF!),"")</f>
        <v/>
      </c>
      <c r="BN214" s="331" t="str">
        <f>IF(COUNT(BN190,S224)=2,ROUND(BN190*S224/SUM(S219:S228),#REF!),"")</f>
        <v/>
      </c>
      <c r="BO214" s="331" t="str">
        <f>IF(COUNT(BO190,T224)=2,ROUND(BO190*T224/SUM(T219:T228),#REF!),"")</f>
        <v/>
      </c>
      <c r="BP214" s="331" t="str">
        <f>IF(COUNT(BP190,U224)=2,ROUND(BP190*U224/SUM(U219:U228),#REF!),"")</f>
        <v/>
      </c>
      <c r="BQ214" s="331" t="str">
        <f>IF(COUNT(BQ190,V224)=2,ROUND(BQ190*V224/SUM(V219:V228),#REF!),"")</f>
        <v/>
      </c>
      <c r="BR214" s="331" t="str">
        <f>IF(COUNT(BR190,W224)=2,ROUND(BR190*W224/SUM(W219:W228),#REF!),"")</f>
        <v/>
      </c>
      <c r="BS214" s="569" t="e">
        <f>IF(#REF!="発電事業者","年間送電電力量（GWh）","年間受電電力量（GWh）")</f>
        <v>#REF!</v>
      </c>
      <c r="BT214" s="569"/>
      <c r="BU214" s="569"/>
      <c r="BV214" s="333" t="s">
        <v>25</v>
      </c>
      <c r="BW214" s="582"/>
      <c r="BX214" s="582"/>
      <c r="BY214" s="331" t="str">
        <f>IF(COUNT(BY190,X224)=2,ROUND(BY190*X224/SUM(X219:X228),#REF!),"")</f>
        <v/>
      </c>
      <c r="BZ214" s="331" t="str">
        <f>IF(COUNT(BZ190,Y224)=2,ROUND(BZ190*Y224/SUM(Y219:Y228),#REF!),"")</f>
        <v/>
      </c>
      <c r="CA214" s="331" t="str">
        <f>IF(COUNT(CA190,Z224)=2,ROUND(CA190*Z224/SUM(Z219:Z228),#REF!),"")</f>
        <v/>
      </c>
      <c r="CB214" s="331" t="str">
        <f>IF(COUNT(CB190,AA224)=2,ROUND(CB190*AA224/SUM(AA219:AA228),#REF!),"")</f>
        <v/>
      </c>
      <c r="CC214" s="331" t="str">
        <f>IF(COUNT(CC190,AB224)=2,ROUND(CC190*AB224/SUM(AB219:AB228),#REF!),"")</f>
        <v/>
      </c>
      <c r="CD214" s="331" t="str">
        <f>IF(COUNT(CD190,AC224)=2,ROUND(CD190*AC224/SUM(AC219:AC228),#REF!),"")</f>
        <v/>
      </c>
      <c r="CE214" s="331" t="str">
        <f>IF(COUNT(CE190,AD224)=2,ROUND(CE190*AD224/SUM(AD219:AD228),#REF!),"")</f>
        <v/>
      </c>
      <c r="CF214" s="331" t="str">
        <f>IF(COUNT(CF190,AE224)=2,ROUND(CF190*AE224/SUM(AE219:AE228),#REF!),"")</f>
        <v/>
      </c>
      <c r="CG214" s="331" t="str">
        <f>IF(COUNT(CG190,AF224)=2,ROUND(CG190*AF224/SUM(AF219:AF228),#REF!),"")</f>
        <v/>
      </c>
      <c r="CH214" s="565" t="str">
        <f>IF(COUNTA(AG224)=0,"",AG224)</f>
        <v/>
      </c>
      <c r="CI214" s="565"/>
      <c r="CJ214" s="565"/>
      <c r="CK214" s="565"/>
      <c r="CL214" s="565"/>
      <c r="CM214" s="565"/>
      <c r="CN214" s="565"/>
      <c r="CO214" s="565"/>
      <c r="CP214" s="565"/>
      <c r="CQ214" s="565"/>
    </row>
    <row r="215" spans="3:97" s="243" customFormat="1" ht="13.5" customHeight="1">
      <c r="C215" s="273"/>
      <c r="D215" s="273"/>
      <c r="E215" s="245"/>
      <c r="F215" s="245"/>
      <c r="G215" s="245"/>
      <c r="H215" s="257"/>
      <c r="I215" s="257"/>
      <c r="J215" s="257"/>
      <c r="K215" s="257"/>
      <c r="L215" s="257"/>
      <c r="M215" s="257"/>
      <c r="N215" s="257"/>
      <c r="O215" s="257"/>
      <c r="P215" s="257"/>
      <c r="Q215" s="257"/>
      <c r="R215" s="257"/>
      <c r="S215" s="257"/>
      <c r="T215" s="257"/>
      <c r="U215" s="257"/>
      <c r="V215" s="257"/>
      <c r="W215" s="257"/>
      <c r="X215" s="257"/>
      <c r="Y215" s="257"/>
      <c r="Z215" s="257"/>
      <c r="AA215" s="257"/>
      <c r="AB215" s="257"/>
      <c r="AC215" s="257"/>
      <c r="AD215" s="257"/>
      <c r="AE215" s="257"/>
      <c r="AF215" s="257"/>
      <c r="AG215" s="257"/>
      <c r="AH215" s="257"/>
      <c r="AI215" s="257"/>
      <c r="AJ215" s="257"/>
      <c r="AK215" s="257"/>
      <c r="AL215" s="257"/>
      <c r="AM215" s="257"/>
      <c r="AN215" s="257"/>
      <c r="AO215" s="257"/>
      <c r="AP215" s="257"/>
      <c r="AQ215" s="257"/>
      <c r="AR215" s="257"/>
      <c r="AS215" s="257"/>
      <c r="AT215" s="257"/>
      <c r="AU215" s="257"/>
      <c r="AV215" s="275"/>
      <c r="AX215" s="569" t="str">
        <f>IF(C225="","",C225)</f>
        <v/>
      </c>
      <c r="AY215" s="569"/>
      <c r="AZ215" s="587" t="str">
        <f>IF(E225="","",E225)</f>
        <v/>
      </c>
      <c r="BA215" s="590" t="str">
        <f ca="1">IF(F225="","",F225)</f>
        <v/>
      </c>
      <c r="BB215" s="590"/>
      <c r="BC215" s="590"/>
      <c r="BD215" s="587" t="str">
        <f>IF(I225="","",I225)</f>
        <v/>
      </c>
      <c r="BE215" s="578" t="e">
        <f>IF(#REF!="発電事業者","送電電力（MW）","受電電力（MW）")</f>
        <v>#REF!</v>
      </c>
      <c r="BF215" s="579"/>
      <c r="BG215" s="331" t="str">
        <f>IF(COUNT(BG188,L225)=2,ROUND(BG188*L225/SUM(L219:L228),#REF!),"")</f>
        <v/>
      </c>
      <c r="BH215" s="331" t="str">
        <f>IF(COUNT(BH188,M225)=2,ROUND(BH188*M225/SUM(M219:M228),#REF!),"")</f>
        <v/>
      </c>
      <c r="BI215" s="331" t="str">
        <f>IF(COUNT(BI188,N225)=2,ROUND(BI188*N225/SUM(N219:N228),#REF!),"")</f>
        <v/>
      </c>
      <c r="BJ215" s="331" t="str">
        <f>IF(COUNT(BJ188,O225)=2,ROUND(BJ188*O225/SUM(O219:O228),#REF!),"")</f>
        <v/>
      </c>
      <c r="BK215" s="331" t="str">
        <f>IF(COUNT(BK188,P225)=2,ROUND(BK188*P225/SUM(P219:P228),#REF!),"")</f>
        <v/>
      </c>
      <c r="BL215" s="331" t="str">
        <f>IF(COUNT(BL188,Q225)=2,ROUND(BL188*Q225/SUM(Q219:Q228),#REF!),"")</f>
        <v/>
      </c>
      <c r="BM215" s="331" t="str">
        <f>IF(COUNT(BM188,R225)=2,ROUND(BM188*R225/SUM(R219:R228),#REF!),"")</f>
        <v/>
      </c>
      <c r="BN215" s="331" t="str">
        <f>IF(COUNT(BN188,S225)=2,ROUND(BN188*S225/SUM(S219:S228),#REF!),"")</f>
        <v/>
      </c>
      <c r="BO215" s="331" t="str">
        <f>IF(COUNT(BO188,T225)=2,ROUND(BO188*T225/SUM(T219:T228),#REF!),"")</f>
        <v/>
      </c>
      <c r="BP215" s="331" t="str">
        <f>IF(COUNT(BP188,U225)=2,ROUND(BP188*U225/SUM(U219:U228),#REF!),"")</f>
        <v/>
      </c>
      <c r="BQ215" s="331" t="str">
        <f>IF(COUNT(BQ188,V225)=2,ROUND(BQ188*V225/SUM(V219:V228),#REF!),"")</f>
        <v/>
      </c>
      <c r="BR215" s="331" t="str">
        <f>IF(COUNT(BR188,W225)=2,ROUND(BR188*W225/SUM(W219:W228),#REF!),"")</f>
        <v/>
      </c>
      <c r="BS215" s="569" t="e">
        <f>IF(#REF!="発電事業者","送電電力（MW）","受電電力（MW）")</f>
        <v>#REF!</v>
      </c>
      <c r="BT215" s="569"/>
      <c r="BU215" s="569"/>
      <c r="BV215" s="333" t="s">
        <v>171</v>
      </c>
      <c r="BW215" s="580"/>
      <c r="BX215" s="580"/>
      <c r="BY215" s="331" t="str">
        <f>IF(COUNT(BY188,X225)=2,ROUND(BY188*X225/SUM(X219:X228),#REF!),"")</f>
        <v/>
      </c>
      <c r="BZ215" s="331" t="str">
        <f>IF(COUNT(BZ188,Y225)=2,ROUND(BZ188*Y225/SUM(Y219:Y228),#REF!),"")</f>
        <v/>
      </c>
      <c r="CA215" s="331" t="str">
        <f>IF(COUNT(CA188,Z225)=2,ROUND(CA188*Z225/SUM(Z219:Z228),#REF!),"")</f>
        <v/>
      </c>
      <c r="CB215" s="331" t="str">
        <f>IF(COUNT(CB188,AA225)=2,ROUND(CB188*AA225/SUM(AA219:AA228),#REF!),"")</f>
        <v/>
      </c>
      <c r="CC215" s="331" t="str">
        <f>IF(COUNT(CC188,AB225)=2,ROUND(CC188*AB225/SUM(AB219:AB228),#REF!),"")</f>
        <v/>
      </c>
      <c r="CD215" s="331" t="str">
        <f>IF(COUNT(CD188,AC225)=2,ROUND(CD188*AC225/SUM(AC219:AC228),#REF!),"")</f>
        <v/>
      </c>
      <c r="CE215" s="331" t="str">
        <f>IF(COUNT(CE188,AD225)=2,ROUND(CE188*AD225/SUM(AD219:AD228),#REF!),"")</f>
        <v/>
      </c>
      <c r="CF215" s="331" t="str">
        <f>IF(COUNT(CF188,AE225)=2,ROUND(CF188*AE225/SUM(AE219:AE228),#REF!),"")</f>
        <v/>
      </c>
      <c r="CG215" s="331" t="str">
        <f>IF(COUNT(CG188,AF225)=2,ROUND(CG188*AF225/SUM(AF219:AF228),#REF!),"")</f>
        <v/>
      </c>
      <c r="CH215" s="563" t="s">
        <v>119</v>
      </c>
      <c r="CI215" s="563"/>
      <c r="CJ215" s="563"/>
      <c r="CK215" s="563"/>
      <c r="CL215" s="563"/>
      <c r="CM215" s="563"/>
      <c r="CN215" s="563"/>
      <c r="CO215" s="563"/>
      <c r="CP215" s="563"/>
      <c r="CQ215" s="563"/>
    </row>
    <row r="216" spans="3:97" s="243" customFormat="1" ht="13.5" customHeight="1">
      <c r="C216" s="241" t="e">
        <f>IF(#REF!="発電事業者","送電相手先諸元","購入相手先諸元")</f>
        <v>#REF!</v>
      </c>
      <c r="D216" s="236"/>
      <c r="E216" s="236"/>
      <c r="F216" s="242">
        <v>0</v>
      </c>
      <c r="G216" s="237" t="s">
        <v>255</v>
      </c>
      <c r="H216" s="236"/>
      <c r="I216" s="236"/>
      <c r="J216" s="236"/>
      <c r="K216" s="236"/>
      <c r="AV216" s="257"/>
      <c r="AX216" s="569"/>
      <c r="AY216" s="569"/>
      <c r="AZ216" s="588"/>
      <c r="BA216" s="590"/>
      <c r="BB216" s="590"/>
      <c r="BC216" s="590"/>
      <c r="BD216" s="588"/>
      <c r="BE216" s="583"/>
      <c r="BF216" s="584"/>
      <c r="BG216" s="259"/>
      <c r="BH216" s="259"/>
      <c r="BI216" s="259"/>
      <c r="BJ216" s="259"/>
      <c r="BK216" s="259"/>
      <c r="BL216" s="259"/>
      <c r="BM216" s="259"/>
      <c r="BN216" s="259"/>
      <c r="BO216" s="259"/>
      <c r="BP216" s="259"/>
      <c r="BQ216" s="259"/>
      <c r="BR216" s="259"/>
      <c r="BS216" s="569"/>
      <c r="BT216" s="569"/>
      <c r="BU216" s="569"/>
      <c r="BV216" s="333" t="s">
        <v>172</v>
      </c>
      <c r="BW216" s="581"/>
      <c r="BX216" s="581"/>
      <c r="BY216" s="331" t="str">
        <f>IF(COUNT(BY189,X225)=2,ROUND(BY189*X225/SUM(X219:X228),#REF!),"")</f>
        <v/>
      </c>
      <c r="BZ216" s="331" t="str">
        <f>IF(COUNT(BZ189,Y225)=2,ROUND(BZ189*Y225/SUM(Y219:Y228),#REF!),"")</f>
        <v/>
      </c>
      <c r="CA216" s="331" t="str">
        <f>IF(COUNT(CA189,Z225)=2,ROUND(CA189*Z225/SUM(Z219:Z228),#REF!),"")</f>
        <v/>
      </c>
      <c r="CB216" s="331" t="str">
        <f>IF(COUNT(CB189,AA225)=2,ROUND(CB189*AA225/SUM(AA219:AA228),#REF!),"")</f>
        <v/>
      </c>
      <c r="CC216" s="331" t="str">
        <f>IF(COUNT(CC189,AB225)=2,ROUND(CC189*AB225/SUM(AB219:AB228),#REF!),"")</f>
        <v/>
      </c>
      <c r="CD216" s="331" t="str">
        <f>IF(COUNT(CD189,AC225)=2,ROUND(CD189*AC225/SUM(AC219:AC228),#REF!),"")</f>
        <v/>
      </c>
      <c r="CE216" s="331" t="str">
        <f>IF(COUNT(CE189,AD225)=2,ROUND(CE189*AD225/SUM(AD219:AD228),#REF!),"")</f>
        <v/>
      </c>
      <c r="CF216" s="331" t="str">
        <f>IF(COUNT(CF189,AE225)=2,ROUND(CF189*AE225/SUM(AE219:AE228),#REF!),"")</f>
        <v/>
      </c>
      <c r="CG216" s="331" t="str">
        <f>IF(COUNT(CG189,AF225)=2,ROUND(CG189*AF225/SUM(AF219:AF228),#REF!),"")</f>
        <v/>
      </c>
      <c r="CH216" s="564" t="str">
        <f>IF(CH215="","",CH215)</f>
        <v>バイオマス</v>
      </c>
      <c r="CI216" s="564"/>
      <c r="CJ216" s="564"/>
      <c r="CK216" s="564"/>
      <c r="CL216" s="564"/>
      <c r="CM216" s="564"/>
      <c r="CN216" s="564"/>
      <c r="CO216" s="564"/>
      <c r="CP216" s="564"/>
      <c r="CQ216" s="564"/>
    </row>
    <row r="217" spans="3:97" s="243" customFormat="1" ht="13.5" customHeight="1">
      <c r="C217" s="594" t="s">
        <v>200</v>
      </c>
      <c r="D217" s="594"/>
      <c r="E217" s="594" t="s">
        <v>201</v>
      </c>
      <c r="F217" s="594" t="s">
        <v>202</v>
      </c>
      <c r="G217" s="594"/>
      <c r="H217" s="594"/>
      <c r="I217" s="595" t="s">
        <v>203</v>
      </c>
      <c r="J217" s="597" t="e">
        <f>IF(#REF!="発電事業者","送電先","購入先")</f>
        <v>#REF!</v>
      </c>
      <c r="K217" s="598"/>
      <c r="L217" s="601" t="e">
        <f>DATE(#REF!,1,1)</f>
        <v>#REF!</v>
      </c>
      <c r="M217" s="602"/>
      <c r="N217" s="602"/>
      <c r="O217" s="602"/>
      <c r="P217" s="602"/>
      <c r="Q217" s="602"/>
      <c r="R217" s="602"/>
      <c r="S217" s="602"/>
      <c r="T217" s="602"/>
      <c r="U217" s="602"/>
      <c r="V217" s="602"/>
      <c r="W217" s="603"/>
      <c r="X217" s="592" t="e">
        <f>DATE(#REF!+1,1,1)</f>
        <v>#REF!</v>
      </c>
      <c r="Y217" s="592" t="e">
        <f>DATE(#REF!+2,1,1)</f>
        <v>#REF!</v>
      </c>
      <c r="Z217" s="592" t="e">
        <f>DATE(#REF!+3,1,1)</f>
        <v>#REF!</v>
      </c>
      <c r="AA217" s="592" t="e">
        <f>DATE(#REF!+4,1,1)</f>
        <v>#REF!</v>
      </c>
      <c r="AB217" s="592" t="e">
        <f>DATE(#REF!+5,1,1)</f>
        <v>#REF!</v>
      </c>
      <c r="AC217" s="592" t="e">
        <f>DATE(#REF!+6,1,1)</f>
        <v>#REF!</v>
      </c>
      <c r="AD217" s="592" t="e">
        <f>DATE(#REF!+7,1,1)</f>
        <v>#REF!</v>
      </c>
      <c r="AE217" s="592" t="e">
        <f>DATE(#REF!+8,1,1)</f>
        <v>#REF!</v>
      </c>
      <c r="AF217" s="592" t="e">
        <f>DATE(#REF!+9,1,1)</f>
        <v>#REF!</v>
      </c>
      <c r="AG217" s="594" t="s">
        <v>253</v>
      </c>
      <c r="AH217" s="594"/>
      <c r="AI217" s="594"/>
      <c r="AJ217" s="594"/>
      <c r="AK217" s="594"/>
      <c r="AL217" s="594"/>
      <c r="AM217" s="594"/>
      <c r="AN217" s="594"/>
      <c r="AO217" s="594"/>
      <c r="AP217" s="594"/>
      <c r="AV217" s="275"/>
      <c r="AX217" s="569"/>
      <c r="AY217" s="569"/>
      <c r="AZ217" s="589"/>
      <c r="BA217" s="590"/>
      <c r="BB217" s="590"/>
      <c r="BC217" s="590"/>
      <c r="BD217" s="589"/>
      <c r="BE217" s="585" t="e">
        <f>IF(#REF!="発電事業者","月間送電電力量（GWh）","月間受電電力量（GWh）")</f>
        <v>#REF!</v>
      </c>
      <c r="BF217" s="586"/>
      <c r="BG217" s="331" t="str">
        <f>IF(COUNT(BG190,L225)=2,ROUND(BG190*L225/SUM(L219:L228),#REF!),"")</f>
        <v/>
      </c>
      <c r="BH217" s="331" t="str">
        <f>IF(COUNT(BH190,M225)=2,ROUND(BH190*M225/SUM(M219:M228),#REF!),"")</f>
        <v/>
      </c>
      <c r="BI217" s="331" t="str">
        <f>IF(COUNT(BI190,N225)=2,ROUND(BI190*N225/SUM(N219:N228),#REF!),"")</f>
        <v/>
      </c>
      <c r="BJ217" s="331" t="str">
        <f>IF(COUNT(BJ190,O225)=2,ROUND(BJ190*O225/SUM(O219:O228),#REF!),"")</f>
        <v/>
      </c>
      <c r="BK217" s="331" t="str">
        <f>IF(COUNT(BK190,P225)=2,ROUND(BK190*P225/SUM(P219:P228),#REF!),"")</f>
        <v/>
      </c>
      <c r="BL217" s="331" t="str">
        <f>IF(COUNT(BL190,Q225)=2,ROUND(BL190*Q225/SUM(Q219:Q228),#REF!),"")</f>
        <v/>
      </c>
      <c r="BM217" s="331" t="str">
        <f>IF(COUNT(BM190,R225)=2,ROUND(BM190*R225/SUM(R219:R228),#REF!),"")</f>
        <v/>
      </c>
      <c r="BN217" s="331" t="str">
        <f>IF(COUNT(BN190,S225)=2,ROUND(BN190*S225/SUM(S219:S228),#REF!),"")</f>
        <v/>
      </c>
      <c r="BO217" s="331" t="str">
        <f>IF(COUNT(BO190,T225)=2,ROUND(BO190*T225/SUM(T219:T228),#REF!),"")</f>
        <v/>
      </c>
      <c r="BP217" s="331" t="str">
        <f>IF(COUNT(BP190,U225)=2,ROUND(BP190*U225/SUM(U219:U228),#REF!),"")</f>
        <v/>
      </c>
      <c r="BQ217" s="331" t="str">
        <f>IF(COUNT(BQ190,V225)=2,ROUND(BQ190*V225/SUM(V219:V228),#REF!),"")</f>
        <v/>
      </c>
      <c r="BR217" s="331" t="str">
        <f>IF(COUNT(BR190,W225)=2,ROUND(BR190*W225/SUM(W219:W228),#REF!),"")</f>
        <v/>
      </c>
      <c r="BS217" s="569" t="e">
        <f>IF(#REF!="発電事業者","年間送電電力量（GWh）","年間受電電力量（GWh）")</f>
        <v>#REF!</v>
      </c>
      <c r="BT217" s="569"/>
      <c r="BU217" s="569"/>
      <c r="BV217" s="333" t="s">
        <v>25</v>
      </c>
      <c r="BW217" s="582"/>
      <c r="BX217" s="582"/>
      <c r="BY217" s="331" t="str">
        <f>IF(COUNT(BY190,X225)=2,ROUND(BY190*X225/SUM(X219:X228),#REF!),"")</f>
        <v/>
      </c>
      <c r="BZ217" s="331" t="str">
        <f>IF(COUNT(BZ190,Y225)=2,ROUND(BZ190*Y225/SUM(Y219:Y228),#REF!),"")</f>
        <v/>
      </c>
      <c r="CA217" s="331" t="str">
        <f>IF(COUNT(CA190,Z225)=2,ROUND(CA190*Z225/SUM(Z219:Z228),#REF!),"")</f>
        <v/>
      </c>
      <c r="CB217" s="331" t="str">
        <f>IF(COUNT(CB190,AA225)=2,ROUND(CB190*AA225/SUM(AA219:AA228),#REF!),"")</f>
        <v/>
      </c>
      <c r="CC217" s="331" t="str">
        <f>IF(COUNT(CC190,AB225)=2,ROUND(CC190*AB225/SUM(AB219:AB228),#REF!),"")</f>
        <v/>
      </c>
      <c r="CD217" s="331" t="str">
        <f>IF(COUNT(CD190,AC225)=2,ROUND(CD190*AC225/SUM(AC219:AC228),#REF!),"")</f>
        <v/>
      </c>
      <c r="CE217" s="331" t="str">
        <f>IF(COUNT(CE190,AD225)=2,ROUND(CE190*AD225/SUM(AD219:AD228),#REF!),"")</f>
        <v/>
      </c>
      <c r="CF217" s="331" t="str">
        <f>IF(COUNT(CF190,AE225)=2,ROUND(CF190*AE225/SUM(AE219:AE228),#REF!),"")</f>
        <v/>
      </c>
      <c r="CG217" s="331" t="str">
        <f>IF(COUNT(CG190,AF225)=2,ROUND(CG190*AF225/SUM(AF219:AF228),#REF!),"")</f>
        <v/>
      </c>
      <c r="CH217" s="565" t="str">
        <f>IF(COUNTA(AG225)=0,"",AG225)</f>
        <v/>
      </c>
      <c r="CI217" s="565"/>
      <c r="CJ217" s="565"/>
      <c r="CK217" s="565"/>
      <c r="CL217" s="565"/>
      <c r="CM217" s="565"/>
      <c r="CN217" s="565"/>
      <c r="CO217" s="565"/>
      <c r="CP217" s="565"/>
      <c r="CQ217" s="565"/>
    </row>
    <row r="218" spans="3:97" s="243" customFormat="1" ht="13.5" customHeight="1">
      <c r="C218" s="594"/>
      <c r="D218" s="594"/>
      <c r="E218" s="594"/>
      <c r="F218" s="594"/>
      <c r="G218" s="594"/>
      <c r="H218" s="594"/>
      <c r="I218" s="596"/>
      <c r="J218" s="599"/>
      <c r="K218" s="600"/>
      <c r="L218" s="320" t="s">
        <v>194</v>
      </c>
      <c r="M218" s="320" t="s">
        <v>195</v>
      </c>
      <c r="N218" s="320" t="s">
        <v>161</v>
      </c>
      <c r="O218" s="320" t="s">
        <v>162</v>
      </c>
      <c r="P218" s="320" t="s">
        <v>163</v>
      </c>
      <c r="Q218" s="320" t="s">
        <v>164</v>
      </c>
      <c r="R218" s="320" t="s">
        <v>165</v>
      </c>
      <c r="S218" s="320" t="s">
        <v>166</v>
      </c>
      <c r="T218" s="320" t="s">
        <v>167</v>
      </c>
      <c r="U218" s="320" t="s">
        <v>168</v>
      </c>
      <c r="V218" s="320" t="s">
        <v>169</v>
      </c>
      <c r="W218" s="320" t="s">
        <v>170</v>
      </c>
      <c r="X218" s="593">
        <v>43101</v>
      </c>
      <c r="Y218" s="593">
        <v>43466</v>
      </c>
      <c r="Z218" s="593">
        <v>43831</v>
      </c>
      <c r="AA218" s="593">
        <v>44197</v>
      </c>
      <c r="AB218" s="593">
        <v>44562</v>
      </c>
      <c r="AC218" s="593">
        <v>44927</v>
      </c>
      <c r="AD218" s="593">
        <v>45292</v>
      </c>
      <c r="AE218" s="593">
        <v>45658</v>
      </c>
      <c r="AF218" s="593">
        <v>46023</v>
      </c>
      <c r="AG218" s="594"/>
      <c r="AH218" s="594"/>
      <c r="AI218" s="594"/>
      <c r="AJ218" s="594"/>
      <c r="AK218" s="594"/>
      <c r="AL218" s="594"/>
      <c r="AM218" s="594"/>
      <c r="AN218" s="594"/>
      <c r="AO218" s="594"/>
      <c r="AP218" s="594"/>
      <c r="AV218" s="275"/>
      <c r="AX218" s="569" t="str">
        <f>IF(C226="","",C226)</f>
        <v/>
      </c>
      <c r="AY218" s="569"/>
      <c r="AZ218" s="587" t="str">
        <f>IF(E226="","",E226)</f>
        <v/>
      </c>
      <c r="BA218" s="590" t="str">
        <f ca="1">IF(F226="","",F226)</f>
        <v/>
      </c>
      <c r="BB218" s="590"/>
      <c r="BC218" s="590"/>
      <c r="BD218" s="587" t="str">
        <f>IF(I226="","",I226)</f>
        <v/>
      </c>
      <c r="BE218" s="578" t="e">
        <f>IF(#REF!="発電事業者","送電電力（MW）","受電電力（MW）")</f>
        <v>#REF!</v>
      </c>
      <c r="BF218" s="579"/>
      <c r="BG218" s="331" t="str">
        <f>IF(COUNT(BG188,L226)=2,ROUND(BG188*L226/SUM(L219:L228),#REF!),"")</f>
        <v/>
      </c>
      <c r="BH218" s="331" t="str">
        <f>IF(COUNT(BH188,M226)=2,ROUND(BH188*M226/SUM(M219:M228),#REF!),"")</f>
        <v/>
      </c>
      <c r="BI218" s="331" t="str">
        <f>IF(COUNT(BI188,N226)=2,ROUND(BI188*N226/SUM(N219:N228),#REF!),"")</f>
        <v/>
      </c>
      <c r="BJ218" s="331" t="str">
        <f>IF(COUNT(BJ188,O226)=2,ROUND(BJ188*O226/SUM(O219:O228),#REF!),"")</f>
        <v/>
      </c>
      <c r="BK218" s="331" t="str">
        <f>IF(COUNT(BK188,P226)=2,ROUND(BK188*P226/SUM(P219:P228),#REF!),"")</f>
        <v/>
      </c>
      <c r="BL218" s="331" t="str">
        <f>IF(COUNT(BL188,Q226)=2,ROUND(BL188*Q226/SUM(Q219:Q228),#REF!),"")</f>
        <v/>
      </c>
      <c r="BM218" s="331" t="str">
        <f>IF(COUNT(BM188,R226)=2,ROUND(BM188*R226/SUM(R219:R228),#REF!),"")</f>
        <v/>
      </c>
      <c r="BN218" s="331" t="str">
        <f>IF(COUNT(BN188,S226)=2,ROUND(BN188*S226/SUM(S219:S228),#REF!),"")</f>
        <v/>
      </c>
      <c r="BO218" s="331" t="str">
        <f>IF(COUNT(BO188,T226)=2,ROUND(BO188*T226/SUM(T219:T228),#REF!),"")</f>
        <v/>
      </c>
      <c r="BP218" s="331" t="str">
        <f>IF(COUNT(BP188,U226)=2,ROUND(BP188*U226/SUM(U219:U228),#REF!),"")</f>
        <v/>
      </c>
      <c r="BQ218" s="331" t="str">
        <f>IF(COUNT(BQ188,V226)=2,ROUND(BQ188*V226/SUM(V219:V228),#REF!),"")</f>
        <v/>
      </c>
      <c r="BR218" s="331" t="str">
        <f>IF(COUNT(BR188,W226)=2,ROUND(BR188*W226/SUM(W219:W228),#REF!),"")</f>
        <v/>
      </c>
      <c r="BS218" s="569" t="e">
        <f>IF(#REF!="発電事業者","送電電力（MW）","受電電力（MW）")</f>
        <v>#REF!</v>
      </c>
      <c r="BT218" s="569"/>
      <c r="BU218" s="569"/>
      <c r="BV218" s="333" t="s">
        <v>171</v>
      </c>
      <c r="BW218" s="580"/>
      <c r="BX218" s="580"/>
      <c r="BY218" s="331" t="str">
        <f>IF(COUNT(BY188,X226)=2,ROUND(BY188*X226/SUM(X219:X228),#REF!),"")</f>
        <v/>
      </c>
      <c r="BZ218" s="331" t="str">
        <f>IF(COUNT(BZ188,Y226)=2,ROUND(BZ188*Y226/SUM(Y219:Y228),#REF!),"")</f>
        <v/>
      </c>
      <c r="CA218" s="331" t="str">
        <f>IF(COUNT(CA188,Z226)=2,ROUND(CA188*Z226/SUM(Z219:Z228),#REF!),"")</f>
        <v/>
      </c>
      <c r="CB218" s="331" t="str">
        <f>IF(COUNT(CB188,AA226)=2,ROUND(CB188*AA226/SUM(AA219:AA228),#REF!),"")</f>
        <v/>
      </c>
      <c r="CC218" s="331" t="str">
        <f>IF(COUNT(CC188,AB226)=2,ROUND(CC188*AB226/SUM(AB219:AB228),#REF!),"")</f>
        <v/>
      </c>
      <c r="CD218" s="331" t="str">
        <f>IF(COUNT(CD188,AC226)=2,ROUND(CD188*AC226/SUM(AC219:AC228),#REF!),"")</f>
        <v/>
      </c>
      <c r="CE218" s="331" t="str">
        <f>IF(COUNT(CE188,AD226)=2,ROUND(CE188*AD226/SUM(AD219:AD228),#REF!),"")</f>
        <v/>
      </c>
      <c r="CF218" s="331" t="str">
        <f>IF(COUNT(CF188,AE226)=2,ROUND(CF188*AE226/SUM(AE219:AE228),#REF!),"")</f>
        <v/>
      </c>
      <c r="CG218" s="331" t="str">
        <f>IF(COUNT(CG188,AF226)=2,ROUND(CG188*AF226/SUM(AF219:AF228),#REF!),"")</f>
        <v/>
      </c>
      <c r="CH218" s="563" t="s">
        <v>119</v>
      </c>
      <c r="CI218" s="563"/>
      <c r="CJ218" s="563"/>
      <c r="CK218" s="563"/>
      <c r="CL218" s="563"/>
      <c r="CM218" s="563"/>
      <c r="CN218" s="563"/>
      <c r="CO218" s="563"/>
      <c r="CP218" s="563"/>
      <c r="CQ218" s="563"/>
    </row>
    <row r="219" spans="3:97" s="243" customFormat="1" ht="13.5" customHeight="1">
      <c r="C219" s="568"/>
      <c r="D219" s="568"/>
      <c r="E219" s="332"/>
      <c r="F219" s="569" t="str">
        <f ca="1">IF(E219="","",VLOOKUP(E219,INDIRECT(AR219),2,FALSE))</f>
        <v/>
      </c>
      <c r="G219" s="569"/>
      <c r="H219" s="569"/>
      <c r="I219" s="333" t="str">
        <f>IF(E219="","",E183)</f>
        <v/>
      </c>
      <c r="J219" s="569" t="e">
        <f>J217&amp;"１"</f>
        <v>#REF!</v>
      </c>
      <c r="K219" s="569"/>
      <c r="L219" s="277">
        <f t="shared" ref="L219:W219" si="11">IF($F216=0,IF(100-SUM(L220:L228)=0,"",100-SUM(L220:L228)),IF(H193-SUM(L220:L228)=0,"",H193-SUM(L220:L228)))</f>
        <v>100</v>
      </c>
      <c r="M219" s="277">
        <f t="shared" si="11"/>
        <v>100</v>
      </c>
      <c r="N219" s="277">
        <f t="shared" si="11"/>
        <v>100</v>
      </c>
      <c r="O219" s="277">
        <f t="shared" si="11"/>
        <v>100</v>
      </c>
      <c r="P219" s="277">
        <f t="shared" si="11"/>
        <v>100</v>
      </c>
      <c r="Q219" s="277">
        <f t="shared" si="11"/>
        <v>100</v>
      </c>
      <c r="R219" s="277">
        <f t="shared" si="11"/>
        <v>100</v>
      </c>
      <c r="S219" s="277">
        <f t="shared" si="11"/>
        <v>100</v>
      </c>
      <c r="T219" s="277">
        <f t="shared" si="11"/>
        <v>100</v>
      </c>
      <c r="U219" s="277">
        <f t="shared" si="11"/>
        <v>100</v>
      </c>
      <c r="V219" s="277">
        <f t="shared" si="11"/>
        <v>100</v>
      </c>
      <c r="W219" s="277">
        <f t="shared" si="11"/>
        <v>100</v>
      </c>
      <c r="X219" s="277">
        <f>IF($F216=0,IF(100-SUM(X220:X228)=0,"",100-SUM(X220:X228)),IF(H195-SUM(X220:X228)=0,"",H195-SUM(X220:X228)))</f>
        <v>100</v>
      </c>
      <c r="Y219" s="277">
        <f>IF($F216=0,IF(100-SUM(Y220:Y228)=0,"",100-SUM(Y220:Y228)),IF(H197-SUM(Y220:Y228)=0,"",H197-SUM(Y220:Y228)))</f>
        <v>100</v>
      </c>
      <c r="Z219" s="277">
        <f>IF($F216=0,IF(100-SUM(Z220:Z228)=0,"",100-SUM(Z220:Z228)),IF(H199-SUM(Z220:Z228)=0,"",H199-SUM(Z220:Z228)))</f>
        <v>100</v>
      </c>
      <c r="AA219" s="277">
        <f>IF($F216=0,IF(100-SUM(AA220:AA228)=0,"",100-SUM(AA220:AA228)),IF(H201-SUM(AA220:AA228)=0,"",H201-SUM(AA220:AA228)))</f>
        <v>100</v>
      </c>
      <c r="AB219" s="277">
        <f>IF($F216=0,IF(100-SUM(AB220:AB228)=0,"",100-SUM(AB220:AB228)),IF(H203-SUM(AB220:AB228)=0,"",H203-SUM(AB220:AB228)))</f>
        <v>100</v>
      </c>
      <c r="AC219" s="277">
        <f>IF($F216=0,IF(100-SUM(AC220:AC228)=0,"",100-SUM(AC220:AC228)),IF(H205-SUM(AC220:AC228)=0,"",H205-SUM(AC220:AC228)))</f>
        <v>100</v>
      </c>
      <c r="AD219" s="277">
        <f>IF($F216=0,IF(100-SUM(AD220:AD228)=0,"",100-SUM(AD220:AD228)),IF(H207-SUM(AD220:AD228)=0,"",H207-SUM(AD220:AD228)))</f>
        <v>100</v>
      </c>
      <c r="AE219" s="277">
        <f>IF($F216=0,IF(100-SUM(AE220:AE228)=0,"",100-SUM(AE220:AE228)),IF(H209-SUM(AE220:AE228)=0,"",H209-SUM(AE220:AE228)))</f>
        <v>100</v>
      </c>
      <c r="AF219" s="277">
        <f>IF($F216=0,IF(100-SUM(AF220:AF228)=0,"",100-SUM(AF220:AF228)),IF(H211-SUM(AF220:AF228)=0,"",H211-SUM(AF220:AF228)))</f>
        <v>100</v>
      </c>
      <c r="AG219" s="570"/>
      <c r="AH219" s="570"/>
      <c r="AI219" s="570"/>
      <c r="AJ219" s="570"/>
      <c r="AK219" s="570"/>
      <c r="AL219" s="570"/>
      <c r="AM219" s="570"/>
      <c r="AN219" s="570"/>
      <c r="AO219" s="570"/>
      <c r="AP219" s="570"/>
      <c r="AR219" s="591" t="b">
        <f t="shared" ref="AR219:AR228" si="12">IF(C219="発電事業者","事業者リスト一覧!D3:E1002", IF(C219="小売電気事業者","事業者リスト一覧!J3:K1002", IF(C219="一般送配電事業者","事業者リスト一覧!G3:H13", IF(C219="送電事業者","事業者リスト一覧!G16:H21", IF(C219="特定送配電事業者","事業者リスト一覧!G24:H44", IF(C219="登録特定送配電事業者","事業者リスト一覧!G47:H87", IF(C219="その他事業者","事業者リスト一覧!G90:H100")))))))</f>
        <v>0</v>
      </c>
      <c r="AS219" s="591"/>
      <c r="AT219" s="591"/>
      <c r="AU219" s="281" t="s">
        <v>160</v>
      </c>
      <c r="AV219" s="275"/>
      <c r="AX219" s="569"/>
      <c r="AY219" s="569"/>
      <c r="AZ219" s="588"/>
      <c r="BA219" s="590"/>
      <c r="BB219" s="590"/>
      <c r="BC219" s="590"/>
      <c r="BD219" s="588"/>
      <c r="BE219" s="583"/>
      <c r="BF219" s="584"/>
      <c r="BG219" s="259"/>
      <c r="BH219" s="259"/>
      <c r="BI219" s="259"/>
      <c r="BJ219" s="259"/>
      <c r="BK219" s="259"/>
      <c r="BL219" s="259"/>
      <c r="BM219" s="259"/>
      <c r="BN219" s="259"/>
      <c r="BO219" s="259"/>
      <c r="BP219" s="259"/>
      <c r="BQ219" s="259"/>
      <c r="BR219" s="259"/>
      <c r="BS219" s="569"/>
      <c r="BT219" s="569"/>
      <c r="BU219" s="569"/>
      <c r="BV219" s="333" t="s">
        <v>172</v>
      </c>
      <c r="BW219" s="581"/>
      <c r="BX219" s="581"/>
      <c r="BY219" s="331" t="str">
        <f>IF(COUNT(BY189,X226)=2,ROUND(BY189*X226/SUM(X219:X228),#REF!),"")</f>
        <v/>
      </c>
      <c r="BZ219" s="331" t="str">
        <f>IF(COUNT(BZ189,Y226)=2,ROUND(BZ189*Y226/SUM(Y219:Y228),#REF!),"")</f>
        <v/>
      </c>
      <c r="CA219" s="331" t="str">
        <f>IF(COUNT(CA189,Z226)=2,ROUND(CA189*Z226/SUM(Z219:Z228),#REF!),"")</f>
        <v/>
      </c>
      <c r="CB219" s="331" t="str">
        <f>IF(COUNT(CB189,AA226)=2,ROUND(CB189*AA226/SUM(AA219:AA228),#REF!),"")</f>
        <v/>
      </c>
      <c r="CC219" s="331" t="str">
        <f>IF(COUNT(CC189,AB226)=2,ROUND(CC189*AB226/SUM(AB219:AB228),#REF!),"")</f>
        <v/>
      </c>
      <c r="CD219" s="331" t="str">
        <f>IF(COUNT(CD189,AC226)=2,ROUND(CD189*AC226/SUM(AC219:AC228),#REF!),"")</f>
        <v/>
      </c>
      <c r="CE219" s="331" t="str">
        <f>IF(COUNT(CE189,AD226)=2,ROUND(CE189*AD226/SUM(AD219:AD228),#REF!),"")</f>
        <v/>
      </c>
      <c r="CF219" s="331" t="str">
        <f>IF(COUNT(CF189,AE226)=2,ROUND(CF189*AE226/SUM(AE219:AE228),#REF!),"")</f>
        <v/>
      </c>
      <c r="CG219" s="331" t="str">
        <f>IF(COUNT(CG189,AF226)=2,ROUND(CG189*AF226/SUM(AF219:AF228),#REF!),"")</f>
        <v/>
      </c>
      <c r="CH219" s="564" t="str">
        <f>IF(CH218="","",CH218)</f>
        <v>バイオマス</v>
      </c>
      <c r="CI219" s="564"/>
      <c r="CJ219" s="564"/>
      <c r="CK219" s="564"/>
      <c r="CL219" s="564"/>
      <c r="CM219" s="564"/>
      <c r="CN219" s="564"/>
      <c r="CO219" s="564"/>
      <c r="CP219" s="564"/>
      <c r="CQ219" s="564"/>
    </row>
    <row r="220" spans="3:97" s="243" customFormat="1" ht="13.5" customHeight="1">
      <c r="C220" s="568"/>
      <c r="D220" s="568"/>
      <c r="E220" s="332"/>
      <c r="F220" s="569" t="str">
        <f t="shared" ref="F220:F227" ca="1" si="13">IF(E220="","",VLOOKUP(E220,INDIRECT(AR220),2,FALSE))</f>
        <v/>
      </c>
      <c r="G220" s="569"/>
      <c r="H220" s="569"/>
      <c r="I220" s="333" t="str">
        <f>IF(E220="","",E183)</f>
        <v/>
      </c>
      <c r="J220" s="569" t="e">
        <f>J217&amp;"２"</f>
        <v>#REF!</v>
      </c>
      <c r="K220" s="569"/>
      <c r="L220" s="308"/>
      <c r="M220" s="308"/>
      <c r="N220" s="308"/>
      <c r="O220" s="308"/>
      <c r="P220" s="308"/>
      <c r="Q220" s="308"/>
      <c r="R220" s="308"/>
      <c r="S220" s="308"/>
      <c r="T220" s="308"/>
      <c r="U220" s="308"/>
      <c r="V220" s="308"/>
      <c r="W220" s="308"/>
      <c r="X220" s="308"/>
      <c r="Y220" s="308"/>
      <c r="Z220" s="308"/>
      <c r="AA220" s="308"/>
      <c r="AB220" s="308"/>
      <c r="AC220" s="308"/>
      <c r="AD220" s="308"/>
      <c r="AE220" s="308"/>
      <c r="AF220" s="308"/>
      <c r="AG220" s="570"/>
      <c r="AH220" s="570"/>
      <c r="AI220" s="570"/>
      <c r="AJ220" s="570"/>
      <c r="AK220" s="570"/>
      <c r="AL220" s="570"/>
      <c r="AM220" s="570"/>
      <c r="AN220" s="570"/>
      <c r="AO220" s="570"/>
      <c r="AP220" s="570"/>
      <c r="AR220" s="571" t="b">
        <f t="shared" si="12"/>
        <v>0</v>
      </c>
      <c r="AS220" s="571"/>
      <c r="AT220" s="571"/>
      <c r="AU220" s="282" t="s">
        <v>160</v>
      </c>
      <c r="AV220" s="275"/>
      <c r="AX220" s="569"/>
      <c r="AY220" s="569"/>
      <c r="AZ220" s="589"/>
      <c r="BA220" s="590"/>
      <c r="BB220" s="590"/>
      <c r="BC220" s="590"/>
      <c r="BD220" s="589"/>
      <c r="BE220" s="585" t="e">
        <f>IF(#REF!="発電事業者","月間送電電力量（GWh）","月間受電電力量（GWh）")</f>
        <v>#REF!</v>
      </c>
      <c r="BF220" s="586"/>
      <c r="BG220" s="331" t="str">
        <f>IF(COUNT(BG190,L226)=2,ROUND(BG190*L226/SUM(L219:L228),#REF!),"")</f>
        <v/>
      </c>
      <c r="BH220" s="331" t="str">
        <f>IF(COUNT(BH190,M226)=2,ROUND(BH190*M226/SUM(M219:M228),#REF!),"")</f>
        <v/>
      </c>
      <c r="BI220" s="331" t="str">
        <f>IF(COUNT(BI190,N226)=2,ROUND(BI190*N226/SUM(N219:N228),#REF!),"")</f>
        <v/>
      </c>
      <c r="BJ220" s="331" t="str">
        <f>IF(COUNT(BJ190,O226)=2,ROUND(BJ190*O226/SUM(O219:O228),#REF!),"")</f>
        <v/>
      </c>
      <c r="BK220" s="331" t="str">
        <f>IF(COUNT(BK190,P226)=2,ROUND(BK190*P226/SUM(P219:P228),#REF!),"")</f>
        <v/>
      </c>
      <c r="BL220" s="331" t="str">
        <f>IF(COUNT(BL190,Q226)=2,ROUND(BL190*Q226/SUM(Q219:Q228),#REF!),"")</f>
        <v/>
      </c>
      <c r="BM220" s="331" t="str">
        <f>IF(COUNT(BM190,R226)=2,ROUND(BM190*R226/SUM(R219:R228),#REF!),"")</f>
        <v/>
      </c>
      <c r="BN220" s="331" t="str">
        <f>IF(COUNT(BN190,S226)=2,ROUND(BN190*S226/SUM(S219:S228),#REF!),"")</f>
        <v/>
      </c>
      <c r="BO220" s="331" t="str">
        <f>IF(COUNT(BO190,T226)=2,ROUND(BO190*T226/SUM(T219:T228),#REF!),"")</f>
        <v/>
      </c>
      <c r="BP220" s="331" t="str">
        <f>IF(COUNT(BP190,U226)=2,ROUND(BP190*U226/SUM(U219:U228),#REF!),"")</f>
        <v/>
      </c>
      <c r="BQ220" s="331" t="str">
        <f>IF(COUNT(BQ190,V226)=2,ROUND(BQ190*V226/SUM(V219:V228),#REF!),"")</f>
        <v/>
      </c>
      <c r="BR220" s="331" t="str">
        <f>IF(COUNT(BR190,W226)=2,ROUND(BR190*W226/SUM(W219:W228),#REF!),"")</f>
        <v/>
      </c>
      <c r="BS220" s="569" t="e">
        <f>IF(#REF!="発電事業者","年間送電電力量（GWh）","年間受電電力量（GWh）")</f>
        <v>#REF!</v>
      </c>
      <c r="BT220" s="569"/>
      <c r="BU220" s="569"/>
      <c r="BV220" s="333" t="s">
        <v>25</v>
      </c>
      <c r="BW220" s="582"/>
      <c r="BX220" s="582"/>
      <c r="BY220" s="331" t="str">
        <f>IF(COUNT(BY190,X226)=2,ROUND(BY190*X226/SUM(X219:X228),#REF!),"")</f>
        <v/>
      </c>
      <c r="BZ220" s="331" t="str">
        <f>IF(COUNT(BZ190,Y226)=2,ROUND(BZ190*Y226/SUM(Y219:Y228),#REF!),"")</f>
        <v/>
      </c>
      <c r="CA220" s="331" t="str">
        <f>IF(COUNT(CA190,Z226)=2,ROUND(CA190*Z226/SUM(Z219:Z228),#REF!),"")</f>
        <v/>
      </c>
      <c r="CB220" s="331" t="str">
        <f>IF(COUNT(CB190,AA226)=2,ROUND(CB190*AA226/SUM(AA219:AA228),#REF!),"")</f>
        <v/>
      </c>
      <c r="CC220" s="331" t="str">
        <f>IF(COUNT(CC190,AB226)=2,ROUND(CC190*AB226/SUM(AB219:AB228),#REF!),"")</f>
        <v/>
      </c>
      <c r="CD220" s="331" t="str">
        <f>IF(COUNT(CD190,AC226)=2,ROUND(CD190*AC226/SUM(AC219:AC228),#REF!),"")</f>
        <v/>
      </c>
      <c r="CE220" s="331" t="str">
        <f>IF(COUNT(CE190,AD226)=2,ROUND(CE190*AD226/SUM(AD219:AD228),#REF!),"")</f>
        <v/>
      </c>
      <c r="CF220" s="331" t="str">
        <f>IF(COUNT(CF190,AE226)=2,ROUND(CF190*AE226/SUM(AE219:AE228),#REF!),"")</f>
        <v/>
      </c>
      <c r="CG220" s="331" t="str">
        <f>IF(COUNT(CG190,AF226)=2,ROUND(CG190*AF226/SUM(AF219:AF228),#REF!),"")</f>
        <v/>
      </c>
      <c r="CH220" s="565" t="str">
        <f>IF(COUNTA(AG226)=0,"",AG226)</f>
        <v/>
      </c>
      <c r="CI220" s="565"/>
      <c r="CJ220" s="565"/>
      <c r="CK220" s="565"/>
      <c r="CL220" s="565"/>
      <c r="CM220" s="565"/>
      <c r="CN220" s="565"/>
      <c r="CO220" s="565"/>
      <c r="CP220" s="565"/>
      <c r="CQ220" s="565"/>
    </row>
    <row r="221" spans="3:97" s="243" customFormat="1" ht="13.5" customHeight="1">
      <c r="C221" s="568"/>
      <c r="D221" s="568"/>
      <c r="E221" s="332"/>
      <c r="F221" s="569" t="str">
        <f t="shared" ca="1" si="13"/>
        <v/>
      </c>
      <c r="G221" s="569"/>
      <c r="H221" s="569"/>
      <c r="I221" s="333" t="str">
        <f>IF(E221="","",E183)</f>
        <v/>
      </c>
      <c r="J221" s="569" t="e">
        <f>J217&amp;"３"</f>
        <v>#REF!</v>
      </c>
      <c r="K221" s="569"/>
      <c r="L221" s="308"/>
      <c r="M221" s="308"/>
      <c r="N221" s="308"/>
      <c r="O221" s="308"/>
      <c r="P221" s="308"/>
      <c r="Q221" s="308"/>
      <c r="R221" s="308"/>
      <c r="S221" s="308"/>
      <c r="T221" s="308"/>
      <c r="U221" s="308"/>
      <c r="V221" s="308"/>
      <c r="W221" s="308"/>
      <c r="X221" s="308"/>
      <c r="Y221" s="308"/>
      <c r="Z221" s="308"/>
      <c r="AA221" s="308"/>
      <c r="AB221" s="308"/>
      <c r="AC221" s="308"/>
      <c r="AD221" s="308"/>
      <c r="AE221" s="308"/>
      <c r="AF221" s="308"/>
      <c r="AG221" s="570"/>
      <c r="AH221" s="570"/>
      <c r="AI221" s="570"/>
      <c r="AJ221" s="570"/>
      <c r="AK221" s="570"/>
      <c r="AL221" s="570"/>
      <c r="AM221" s="570"/>
      <c r="AN221" s="570"/>
      <c r="AO221" s="570"/>
      <c r="AP221" s="570"/>
      <c r="AR221" s="571" t="b">
        <f t="shared" si="12"/>
        <v>0</v>
      </c>
      <c r="AS221" s="571"/>
      <c r="AT221" s="571"/>
      <c r="AU221" s="282" t="s">
        <v>160</v>
      </c>
      <c r="AV221" s="275"/>
      <c r="AX221" s="569" t="str">
        <f>IF(C227="","",C227)</f>
        <v/>
      </c>
      <c r="AY221" s="569"/>
      <c r="AZ221" s="587" t="str">
        <f>IF(E227="","",E227)</f>
        <v/>
      </c>
      <c r="BA221" s="590" t="str">
        <f ca="1">IF(F227="","",F227)</f>
        <v/>
      </c>
      <c r="BB221" s="590"/>
      <c r="BC221" s="590"/>
      <c r="BD221" s="587" t="str">
        <f>IF(I227="","",I227)</f>
        <v/>
      </c>
      <c r="BE221" s="578" t="e">
        <f>IF(#REF!="発電事業者","送電電力（MW）","受電電力（MW）")</f>
        <v>#REF!</v>
      </c>
      <c r="BF221" s="579"/>
      <c r="BG221" s="331" t="str">
        <f>IF(COUNT(BG188,L227)=2,ROUND(BG188*L227/SUM(L219:L228),#REF!),"")</f>
        <v/>
      </c>
      <c r="BH221" s="331" t="str">
        <f>IF(COUNT(BH188,M227)=2,ROUND(BH188*M227/SUM(M219:M228),#REF!),"")</f>
        <v/>
      </c>
      <c r="BI221" s="331" t="str">
        <f>IF(COUNT(BI188,N227)=2,ROUND(BI188*N227/SUM(N219:N228),#REF!),"")</f>
        <v/>
      </c>
      <c r="BJ221" s="331" t="str">
        <f>IF(COUNT(BJ188,O227)=2,ROUND(BJ188*O227/SUM(O219:O228),#REF!),"")</f>
        <v/>
      </c>
      <c r="BK221" s="331" t="str">
        <f>IF(COUNT(BK188,P227)=2,ROUND(BK188*P227/SUM(P219:P228),#REF!),"")</f>
        <v/>
      </c>
      <c r="BL221" s="331" t="str">
        <f>IF(COUNT(BL188,Q227)=2,ROUND(BL188*Q227/SUM(Q219:Q228),#REF!),"")</f>
        <v/>
      </c>
      <c r="BM221" s="331" t="str">
        <f>IF(COUNT(BM188,R227)=2,ROUND(BM188*R227/SUM(R219:R228),#REF!),"")</f>
        <v/>
      </c>
      <c r="BN221" s="331" t="str">
        <f>IF(COUNT(BN188,S227)=2,ROUND(BN188*S227/SUM(S219:S228),#REF!),"")</f>
        <v/>
      </c>
      <c r="BO221" s="331" t="str">
        <f>IF(COUNT(BO188,T227)=2,ROUND(BO188*T227/SUM(T219:T228),#REF!),"")</f>
        <v/>
      </c>
      <c r="BP221" s="331" t="str">
        <f>IF(COUNT(BP188,U227)=2,ROUND(BP188*U227/SUM(U219:U228),#REF!),"")</f>
        <v/>
      </c>
      <c r="BQ221" s="331" t="str">
        <f>IF(COUNT(BQ188,V227)=2,ROUND(BQ188*V227/SUM(V219:V228),#REF!),"")</f>
        <v/>
      </c>
      <c r="BR221" s="331" t="str">
        <f>IF(COUNT(BR188,W227)=2,ROUND(BR188*W227/SUM(W219:W228),#REF!),"")</f>
        <v/>
      </c>
      <c r="BS221" s="569" t="e">
        <f>IF(#REF!="発電事業者","送電電力（MW）","受電電力（MW）")</f>
        <v>#REF!</v>
      </c>
      <c r="BT221" s="569"/>
      <c r="BU221" s="569"/>
      <c r="BV221" s="333" t="s">
        <v>171</v>
      </c>
      <c r="BW221" s="580"/>
      <c r="BX221" s="580"/>
      <c r="BY221" s="331" t="str">
        <f>IF(COUNT(BY188,X227)=2,ROUND(BY188*X227/SUM(X219:X228),#REF!),"")</f>
        <v/>
      </c>
      <c r="BZ221" s="331" t="str">
        <f>IF(COUNT(BZ188,Y227)=2,ROUND(BZ188*Y227/SUM(Y219:Y228),#REF!),"")</f>
        <v/>
      </c>
      <c r="CA221" s="331" t="str">
        <f>IF(COUNT(CA188,Z227)=2,ROUND(CA188*Z227/SUM(Z219:Z228),#REF!),"")</f>
        <v/>
      </c>
      <c r="CB221" s="331" t="str">
        <f>IF(COUNT(CB188,AA227)=2,ROUND(CB188*AA227/SUM(AA219:AA228),#REF!),"")</f>
        <v/>
      </c>
      <c r="CC221" s="331" t="str">
        <f>IF(COUNT(CC188,AB227)=2,ROUND(CC188*AB227/SUM(AB219:AB228),#REF!),"")</f>
        <v/>
      </c>
      <c r="CD221" s="331" t="str">
        <f>IF(COUNT(CD188,AC227)=2,ROUND(CD188*AC227/SUM(AC219:AC228),#REF!),"")</f>
        <v/>
      </c>
      <c r="CE221" s="331" t="str">
        <f>IF(COUNT(CE188,AD227)=2,ROUND(CE188*AD227/SUM(AD219:AD228),#REF!),"")</f>
        <v/>
      </c>
      <c r="CF221" s="331" t="str">
        <f>IF(COUNT(CF188,AE227)=2,ROUND(CF188*AE227/SUM(AE219:AE228),#REF!),"")</f>
        <v/>
      </c>
      <c r="CG221" s="331" t="str">
        <f>IF(COUNT(CG188,AF227)=2,ROUND(CG188*AF227/SUM(AF219:AF228),#REF!),"")</f>
        <v/>
      </c>
      <c r="CH221" s="563" t="s">
        <v>119</v>
      </c>
      <c r="CI221" s="563"/>
      <c r="CJ221" s="563"/>
      <c r="CK221" s="563"/>
      <c r="CL221" s="563"/>
      <c r="CM221" s="563"/>
      <c r="CN221" s="563"/>
      <c r="CO221" s="563"/>
      <c r="CP221" s="563"/>
      <c r="CQ221" s="563"/>
    </row>
    <row r="222" spans="3:97" s="243" customFormat="1" ht="13.5" customHeight="1">
      <c r="C222" s="568"/>
      <c r="D222" s="568"/>
      <c r="E222" s="332"/>
      <c r="F222" s="569" t="str">
        <f t="shared" ca="1" si="13"/>
        <v/>
      </c>
      <c r="G222" s="569"/>
      <c r="H222" s="569"/>
      <c r="I222" s="333" t="str">
        <f>IF(E222="","",E183)</f>
        <v/>
      </c>
      <c r="J222" s="569" t="e">
        <f>J217&amp;"４"</f>
        <v>#REF!</v>
      </c>
      <c r="K222" s="569"/>
      <c r="L222" s="308"/>
      <c r="M222" s="308"/>
      <c r="N222" s="308"/>
      <c r="O222" s="308"/>
      <c r="P222" s="308"/>
      <c r="Q222" s="308"/>
      <c r="R222" s="308"/>
      <c r="S222" s="308"/>
      <c r="T222" s="308"/>
      <c r="U222" s="308"/>
      <c r="V222" s="308"/>
      <c r="W222" s="308"/>
      <c r="X222" s="308"/>
      <c r="Y222" s="308"/>
      <c r="Z222" s="308"/>
      <c r="AA222" s="308"/>
      <c r="AB222" s="308"/>
      <c r="AC222" s="308"/>
      <c r="AD222" s="308"/>
      <c r="AE222" s="308"/>
      <c r="AF222" s="308"/>
      <c r="AG222" s="570"/>
      <c r="AH222" s="570"/>
      <c r="AI222" s="570"/>
      <c r="AJ222" s="570"/>
      <c r="AK222" s="570"/>
      <c r="AL222" s="570"/>
      <c r="AM222" s="570"/>
      <c r="AN222" s="570"/>
      <c r="AO222" s="570"/>
      <c r="AP222" s="570"/>
      <c r="AR222" s="571" t="b">
        <f t="shared" si="12"/>
        <v>0</v>
      </c>
      <c r="AS222" s="571"/>
      <c r="AT222" s="571"/>
      <c r="AU222" s="282" t="s">
        <v>160</v>
      </c>
      <c r="AV222" s="275"/>
      <c r="AX222" s="569"/>
      <c r="AY222" s="569"/>
      <c r="AZ222" s="588"/>
      <c r="BA222" s="590"/>
      <c r="BB222" s="590"/>
      <c r="BC222" s="590"/>
      <c r="BD222" s="588"/>
      <c r="BE222" s="583"/>
      <c r="BF222" s="584"/>
      <c r="BG222" s="259"/>
      <c r="BH222" s="259"/>
      <c r="BI222" s="259"/>
      <c r="BJ222" s="259"/>
      <c r="BK222" s="259"/>
      <c r="BL222" s="259"/>
      <c r="BM222" s="259"/>
      <c r="BN222" s="259"/>
      <c r="BO222" s="259"/>
      <c r="BP222" s="259"/>
      <c r="BQ222" s="259"/>
      <c r="BR222" s="259"/>
      <c r="BS222" s="569"/>
      <c r="BT222" s="569"/>
      <c r="BU222" s="569"/>
      <c r="BV222" s="333" t="s">
        <v>172</v>
      </c>
      <c r="BW222" s="581"/>
      <c r="BX222" s="581"/>
      <c r="BY222" s="331" t="str">
        <f>IF(COUNT(BY189,X227)=2,ROUND(BY189*X227/SUM(X219:X228),#REF!),"")</f>
        <v/>
      </c>
      <c r="BZ222" s="331" t="str">
        <f>IF(COUNT(BZ189,Y227)=2,ROUND(BZ189*Y227/SUM(Y219:Y228),#REF!),"")</f>
        <v/>
      </c>
      <c r="CA222" s="331" t="str">
        <f>IF(COUNT(CA189,Z227)=2,ROUND(CA189*Z227/SUM(Z219:Z228),#REF!),"")</f>
        <v/>
      </c>
      <c r="CB222" s="331" t="str">
        <f>IF(COUNT(CB189,AA227)=2,ROUND(CB189*AA227/SUM(AA219:AA228),#REF!),"")</f>
        <v/>
      </c>
      <c r="CC222" s="331" t="str">
        <f>IF(COUNT(CC189,AB227)=2,ROUND(CC189*AB227/SUM(AB219:AB228),#REF!),"")</f>
        <v/>
      </c>
      <c r="CD222" s="331" t="str">
        <f>IF(COUNT(CD189,AC227)=2,ROUND(CD189*AC227/SUM(AC219:AC228),#REF!),"")</f>
        <v/>
      </c>
      <c r="CE222" s="331" t="str">
        <f>IF(COUNT(CE189,AD227)=2,ROUND(CE189*AD227/SUM(AD219:AD228),#REF!),"")</f>
        <v/>
      </c>
      <c r="CF222" s="331" t="str">
        <f>IF(COUNT(CF189,AE227)=2,ROUND(CF189*AE227/SUM(AE219:AE228),#REF!),"")</f>
        <v/>
      </c>
      <c r="CG222" s="331" t="str">
        <f>IF(COUNT(CG189,AF227)=2,ROUND(CG189*AF227/SUM(AF219:AF228),#REF!),"")</f>
        <v/>
      </c>
      <c r="CH222" s="564" t="str">
        <f>IF(CH221="","",CH221)</f>
        <v>バイオマス</v>
      </c>
      <c r="CI222" s="564"/>
      <c r="CJ222" s="564"/>
      <c r="CK222" s="564"/>
      <c r="CL222" s="564"/>
      <c r="CM222" s="564"/>
      <c r="CN222" s="564"/>
      <c r="CO222" s="564"/>
      <c r="CP222" s="564"/>
      <c r="CQ222" s="564"/>
    </row>
    <row r="223" spans="3:97" s="243" customFormat="1" ht="13.5" customHeight="1">
      <c r="C223" s="568"/>
      <c r="D223" s="568"/>
      <c r="E223" s="332"/>
      <c r="F223" s="569" t="str">
        <f t="shared" ca="1" si="13"/>
        <v/>
      </c>
      <c r="G223" s="569"/>
      <c r="H223" s="569"/>
      <c r="I223" s="333" t="str">
        <f>IF(E223="","",E183)</f>
        <v/>
      </c>
      <c r="J223" s="569" t="e">
        <f>J217&amp;"５"</f>
        <v>#REF!</v>
      </c>
      <c r="K223" s="569"/>
      <c r="L223" s="308"/>
      <c r="M223" s="308"/>
      <c r="N223" s="308"/>
      <c r="O223" s="308"/>
      <c r="P223" s="308"/>
      <c r="Q223" s="308"/>
      <c r="R223" s="308"/>
      <c r="S223" s="308"/>
      <c r="T223" s="308"/>
      <c r="U223" s="308"/>
      <c r="V223" s="308"/>
      <c r="W223" s="308"/>
      <c r="X223" s="308"/>
      <c r="Y223" s="308"/>
      <c r="Z223" s="308"/>
      <c r="AA223" s="308"/>
      <c r="AB223" s="308"/>
      <c r="AC223" s="308"/>
      <c r="AD223" s="308"/>
      <c r="AE223" s="308"/>
      <c r="AF223" s="308"/>
      <c r="AG223" s="570"/>
      <c r="AH223" s="570"/>
      <c r="AI223" s="570"/>
      <c r="AJ223" s="570"/>
      <c r="AK223" s="570"/>
      <c r="AL223" s="570"/>
      <c r="AM223" s="570"/>
      <c r="AN223" s="570"/>
      <c r="AO223" s="570"/>
      <c r="AP223" s="570"/>
      <c r="AR223" s="571" t="b">
        <f t="shared" si="12"/>
        <v>0</v>
      </c>
      <c r="AS223" s="571"/>
      <c r="AT223" s="571"/>
      <c r="AU223" s="282" t="s">
        <v>160</v>
      </c>
      <c r="AV223" s="275"/>
      <c r="AX223" s="569"/>
      <c r="AY223" s="569"/>
      <c r="AZ223" s="589"/>
      <c r="BA223" s="590"/>
      <c r="BB223" s="590"/>
      <c r="BC223" s="590"/>
      <c r="BD223" s="589"/>
      <c r="BE223" s="585" t="e">
        <f>IF(#REF!="発電事業者","月間送電電力量（GWh）","月間受電電力量（GWh）")</f>
        <v>#REF!</v>
      </c>
      <c r="BF223" s="586"/>
      <c r="BG223" s="331" t="str">
        <f>IF(COUNT(BG190,L227)=2,ROUND(BG190*L227/SUM(L219:L228),#REF!),"")</f>
        <v/>
      </c>
      <c r="BH223" s="331" t="str">
        <f>IF(COUNT(BH190,M227)=2,ROUND(BH190*M227/SUM(M219:M228),#REF!),"")</f>
        <v/>
      </c>
      <c r="BI223" s="331" t="str">
        <f>IF(COUNT(BI190,N227)=2,ROUND(BI190*N227/SUM(N219:N228),#REF!),"")</f>
        <v/>
      </c>
      <c r="BJ223" s="331" t="str">
        <f>IF(COUNT(BJ190,O227)=2,ROUND(BJ190*O227/SUM(O219:O228),#REF!),"")</f>
        <v/>
      </c>
      <c r="BK223" s="331" t="str">
        <f>IF(COUNT(BK190,P227)=2,ROUND(BK190*P227/SUM(P219:P228),#REF!),"")</f>
        <v/>
      </c>
      <c r="BL223" s="331" t="str">
        <f>IF(COUNT(BL190,Q227)=2,ROUND(BL190*Q227/SUM(Q219:Q228),#REF!),"")</f>
        <v/>
      </c>
      <c r="BM223" s="331" t="str">
        <f>IF(COUNT(BM190,R227)=2,ROUND(BM190*R227/SUM(R219:R228),#REF!),"")</f>
        <v/>
      </c>
      <c r="BN223" s="331" t="str">
        <f>IF(COUNT(BN190,S227)=2,ROUND(BN190*S227/SUM(S219:S228),#REF!),"")</f>
        <v/>
      </c>
      <c r="BO223" s="331" t="str">
        <f>IF(COUNT(BO190,T227)=2,ROUND(BO190*T227/SUM(T219:T228),#REF!),"")</f>
        <v/>
      </c>
      <c r="BP223" s="331" t="str">
        <f>IF(COUNT(BP190,U227)=2,ROUND(BP190*U227/SUM(U219:U228),#REF!),"")</f>
        <v/>
      </c>
      <c r="BQ223" s="331" t="str">
        <f>IF(COUNT(BQ190,V227)=2,ROUND(BQ190*V227/SUM(V219:V228),#REF!),"")</f>
        <v/>
      </c>
      <c r="BR223" s="331" t="str">
        <f>IF(COUNT(BR190,W227)=2,ROUND(BR190*W227/SUM(W219:W228),#REF!),"")</f>
        <v/>
      </c>
      <c r="BS223" s="569" t="e">
        <f>IF(#REF!="発電事業者","年間送電電力量（GWh）","年間受電電力量（GWh）")</f>
        <v>#REF!</v>
      </c>
      <c r="BT223" s="569"/>
      <c r="BU223" s="569"/>
      <c r="BV223" s="333" t="s">
        <v>25</v>
      </c>
      <c r="BW223" s="582"/>
      <c r="BX223" s="582"/>
      <c r="BY223" s="331" t="str">
        <f>IF(COUNT(BY190,X227)=2,ROUND(BY190*X227/SUM(X219:X228),#REF!),"")</f>
        <v/>
      </c>
      <c r="BZ223" s="331" t="str">
        <f>IF(COUNT(BZ190,Y227)=2,ROUND(BZ190*Y227/SUM(Y219:Y228),#REF!),"")</f>
        <v/>
      </c>
      <c r="CA223" s="331" t="str">
        <f>IF(COUNT(CA190,Z227)=2,ROUND(CA190*Z227/SUM(Z219:Z228),#REF!),"")</f>
        <v/>
      </c>
      <c r="CB223" s="331" t="str">
        <f>IF(COUNT(CB190,AA227)=2,ROUND(CB190*AA227/SUM(AA219:AA228),#REF!),"")</f>
        <v/>
      </c>
      <c r="CC223" s="331" t="str">
        <f>IF(COUNT(CC190,AB227)=2,ROUND(CC190*AB227/SUM(AB219:AB228),#REF!),"")</f>
        <v/>
      </c>
      <c r="CD223" s="331" t="str">
        <f>IF(COUNT(CD190,AC227)=2,ROUND(CD190*AC227/SUM(AC219:AC228),#REF!),"")</f>
        <v/>
      </c>
      <c r="CE223" s="331" t="str">
        <f>IF(COUNT(CE190,AD227)=2,ROUND(CE190*AD227/SUM(AD219:AD228),#REF!),"")</f>
        <v/>
      </c>
      <c r="CF223" s="331" t="str">
        <f>IF(COUNT(CF190,AE227)=2,ROUND(CF190*AE227/SUM(AE219:AE228),#REF!),"")</f>
        <v/>
      </c>
      <c r="CG223" s="331" t="str">
        <f>IF(COUNT(CG190,AF227)=2,ROUND(CG190*AF227/SUM(AF219:AF228),#REF!),"")</f>
        <v/>
      </c>
      <c r="CH223" s="565" t="str">
        <f>IF(COUNTA(AG227)=0,"",AG227)</f>
        <v/>
      </c>
      <c r="CI223" s="565"/>
      <c r="CJ223" s="565"/>
      <c r="CK223" s="565"/>
      <c r="CL223" s="565"/>
      <c r="CM223" s="565"/>
      <c r="CN223" s="565"/>
      <c r="CO223" s="565"/>
      <c r="CP223" s="565"/>
      <c r="CQ223" s="565"/>
    </row>
    <row r="224" spans="3:97" s="243" customFormat="1" ht="13.5" customHeight="1">
      <c r="C224" s="568"/>
      <c r="D224" s="568"/>
      <c r="E224" s="332"/>
      <c r="F224" s="569" t="str">
        <f t="shared" ca="1" si="13"/>
        <v/>
      </c>
      <c r="G224" s="569"/>
      <c r="H224" s="569"/>
      <c r="I224" s="333" t="str">
        <f>IF(E224="","",E183)</f>
        <v/>
      </c>
      <c r="J224" s="569" t="e">
        <f>J217&amp;"６"</f>
        <v>#REF!</v>
      </c>
      <c r="K224" s="569"/>
      <c r="L224" s="308"/>
      <c r="M224" s="308"/>
      <c r="N224" s="308"/>
      <c r="O224" s="308"/>
      <c r="P224" s="308"/>
      <c r="Q224" s="308"/>
      <c r="R224" s="308"/>
      <c r="S224" s="308"/>
      <c r="T224" s="308"/>
      <c r="U224" s="308"/>
      <c r="V224" s="308"/>
      <c r="W224" s="308"/>
      <c r="X224" s="308"/>
      <c r="Y224" s="308"/>
      <c r="Z224" s="308"/>
      <c r="AA224" s="308"/>
      <c r="AB224" s="308"/>
      <c r="AC224" s="308"/>
      <c r="AD224" s="308"/>
      <c r="AE224" s="308"/>
      <c r="AF224" s="308"/>
      <c r="AG224" s="570"/>
      <c r="AH224" s="570"/>
      <c r="AI224" s="570"/>
      <c r="AJ224" s="570"/>
      <c r="AK224" s="570"/>
      <c r="AL224" s="570"/>
      <c r="AM224" s="570"/>
      <c r="AN224" s="570"/>
      <c r="AO224" s="570"/>
      <c r="AP224" s="570"/>
      <c r="AR224" s="571" t="b">
        <f t="shared" si="12"/>
        <v>0</v>
      </c>
      <c r="AS224" s="571"/>
      <c r="AT224" s="571"/>
      <c r="AU224" s="282" t="s">
        <v>160</v>
      </c>
      <c r="AV224" s="275"/>
      <c r="AX224" s="569" t="str">
        <f>IF(C228="","",C228)</f>
        <v>自者保有電源</v>
      </c>
      <c r="AY224" s="569"/>
      <c r="AZ224" s="587" t="str">
        <f>IF(E228="","",E228)</f>
        <v/>
      </c>
      <c r="BA224" s="590" t="str">
        <f>IF(F228="","",F228)</f>
        <v/>
      </c>
      <c r="BB224" s="590"/>
      <c r="BC224" s="590"/>
      <c r="BD224" s="587" t="str">
        <f>IF(I228="","",I228)</f>
        <v/>
      </c>
      <c r="BE224" s="578" t="e">
        <f>IF(#REF!="発電事業者","送電電力（MW）","受電電力（MW）")</f>
        <v>#REF!</v>
      </c>
      <c r="BF224" s="579"/>
      <c r="BG224" s="331" t="str">
        <f>IF(COUNT(BG188,L228)=2,ROUND(BG188*L228/SUM(L219:L228),#REF!),"")</f>
        <v/>
      </c>
      <c r="BH224" s="331" t="str">
        <f>IF(COUNT(BH188,M228)=2,ROUND(BH188*M228/SUM(M219:M228),#REF!),"")</f>
        <v/>
      </c>
      <c r="BI224" s="331" t="str">
        <f>IF(COUNT(BI188,N228)=2,ROUND(BI188*N228/SUM(N219:N228),#REF!),"")</f>
        <v/>
      </c>
      <c r="BJ224" s="331" t="str">
        <f>IF(COUNT(BJ188,O228)=2,ROUND(BJ188*O228/SUM(O219:O228),#REF!),"")</f>
        <v/>
      </c>
      <c r="BK224" s="331" t="str">
        <f>IF(COUNT(BK188,P228)=2,ROUND(BK188*P228/SUM(P219:P228),#REF!),"")</f>
        <v/>
      </c>
      <c r="BL224" s="331" t="str">
        <f>IF(COUNT(BL188,Q228)=2,ROUND(BL188*Q228/SUM(Q219:Q228),#REF!),"")</f>
        <v/>
      </c>
      <c r="BM224" s="331" t="str">
        <f>IF(COUNT(BM188,R228)=2,ROUND(BM188*R228/SUM(R219:R228),#REF!),"")</f>
        <v/>
      </c>
      <c r="BN224" s="331" t="str">
        <f>IF(COUNT(BN188,S228)=2,ROUND(BN188*S228/SUM(S219:S228),#REF!),"")</f>
        <v/>
      </c>
      <c r="BO224" s="331" t="str">
        <f>IF(COUNT(BO188,T228)=2,ROUND(BO188*T228/SUM(T219:T228),#REF!),"")</f>
        <v/>
      </c>
      <c r="BP224" s="331" t="str">
        <f>IF(COUNT(BP188,U228)=2,ROUND(BP188*U228/SUM(U219:U228),#REF!),"")</f>
        <v/>
      </c>
      <c r="BQ224" s="331" t="str">
        <f>IF(COUNT(BQ188,V228)=2,ROUND(BQ188*V228/SUM(V219:V228),#REF!),"")</f>
        <v/>
      </c>
      <c r="BR224" s="331" t="str">
        <f>IF(COUNT(BR188,W228)=2,ROUND(BR188*W228/SUM(W219:W228),#REF!),"")</f>
        <v/>
      </c>
      <c r="BS224" s="569" t="e">
        <f>IF(#REF!="発電事業者","送電電力（MW）","受電電力（MW）")</f>
        <v>#REF!</v>
      </c>
      <c r="BT224" s="569"/>
      <c r="BU224" s="569"/>
      <c r="BV224" s="333" t="s">
        <v>171</v>
      </c>
      <c r="BW224" s="355" t="str">
        <f>IF(F216=0,IF(COUNT(BW188,I228)=2,ROUND(BW188*I228/100,#REF!),""),IF(COUNT(BW188,I228)=2,ROUND(BW188*I228/L191,#REF!),""))</f>
        <v/>
      </c>
      <c r="BX224" s="580"/>
      <c r="BY224" s="331" t="str">
        <f>IF(COUNT(BY188,X228)=2,ROUND(BY188*X228/SUM(X219:X228),#REF!),"")</f>
        <v/>
      </c>
      <c r="BZ224" s="331" t="str">
        <f>IF(COUNT(BZ188,Y228)=2,ROUND(BZ188*Y228/SUM(Y219:Y228),#REF!),"")</f>
        <v/>
      </c>
      <c r="CA224" s="331" t="str">
        <f>IF(COUNT(CA188,Z228)=2,ROUND(CA188*Z228/SUM(Z219:Z228),#REF!),"")</f>
        <v/>
      </c>
      <c r="CB224" s="331" t="str">
        <f>IF(COUNT(CB188,AA228)=2,ROUND(CB188*AA228/SUM(AA219:AA228),#REF!),"")</f>
        <v/>
      </c>
      <c r="CC224" s="331" t="str">
        <f>IF(COUNT(CC188,AB228)=2,ROUND(CC188*AB228/SUM(AB219:AB228),#REF!),"")</f>
        <v/>
      </c>
      <c r="CD224" s="331" t="str">
        <f>IF(COUNT(CD188,AC228)=2,ROUND(CD188*AC228/SUM(AC219:AC228),#REF!),"")</f>
        <v/>
      </c>
      <c r="CE224" s="331" t="str">
        <f>IF(COUNT(CE188,AD228)=2,ROUND(CE188*AD228/SUM(AD219:AD228),#REF!),"")</f>
        <v/>
      </c>
      <c r="CF224" s="331" t="str">
        <f>IF(COUNT(CF188,AE228)=2,ROUND(CF188*AE228/SUM(AE219:AE228),#REF!),"")</f>
        <v/>
      </c>
      <c r="CG224" s="331" t="str">
        <f>IF(COUNT(CG188,AF228)=2,ROUND(CG188*AF228/SUM(AF219:AF228),#REF!),"")</f>
        <v/>
      </c>
      <c r="CH224" s="563" t="s">
        <v>119</v>
      </c>
      <c r="CI224" s="563"/>
      <c r="CJ224" s="563"/>
      <c r="CK224" s="563"/>
      <c r="CL224" s="563"/>
      <c r="CM224" s="563"/>
      <c r="CN224" s="563"/>
      <c r="CO224" s="563"/>
      <c r="CP224" s="563"/>
      <c r="CQ224" s="563"/>
    </row>
    <row r="225" spans="3:95" s="243" customFormat="1" ht="13.5" customHeight="1">
      <c r="C225" s="568"/>
      <c r="D225" s="568"/>
      <c r="E225" s="332"/>
      <c r="F225" s="569" t="str">
        <f t="shared" ca="1" si="13"/>
        <v/>
      </c>
      <c r="G225" s="569"/>
      <c r="H225" s="569"/>
      <c r="I225" s="333" t="str">
        <f>IF(E225="","",E183)</f>
        <v/>
      </c>
      <c r="J225" s="569" t="e">
        <f>J217&amp;"７"</f>
        <v>#REF!</v>
      </c>
      <c r="K225" s="569"/>
      <c r="L225" s="308"/>
      <c r="M225" s="308"/>
      <c r="N225" s="308"/>
      <c r="O225" s="308"/>
      <c r="P225" s="308"/>
      <c r="Q225" s="308"/>
      <c r="R225" s="308"/>
      <c r="S225" s="308"/>
      <c r="T225" s="308"/>
      <c r="U225" s="308"/>
      <c r="V225" s="308"/>
      <c r="W225" s="308"/>
      <c r="X225" s="308"/>
      <c r="Y225" s="308"/>
      <c r="Z225" s="308"/>
      <c r="AA225" s="308"/>
      <c r="AB225" s="308"/>
      <c r="AC225" s="308"/>
      <c r="AD225" s="308"/>
      <c r="AE225" s="308"/>
      <c r="AF225" s="308"/>
      <c r="AG225" s="570"/>
      <c r="AH225" s="570"/>
      <c r="AI225" s="570"/>
      <c r="AJ225" s="570"/>
      <c r="AK225" s="570"/>
      <c r="AL225" s="570"/>
      <c r="AM225" s="570"/>
      <c r="AN225" s="570"/>
      <c r="AO225" s="570"/>
      <c r="AP225" s="570"/>
      <c r="AR225" s="571" t="b">
        <f t="shared" si="12"/>
        <v>0</v>
      </c>
      <c r="AS225" s="571"/>
      <c r="AT225" s="571"/>
      <c r="AU225" s="282" t="s">
        <v>160</v>
      </c>
      <c r="AV225" s="275"/>
      <c r="AX225" s="569"/>
      <c r="AY225" s="569"/>
      <c r="AZ225" s="588"/>
      <c r="BA225" s="590"/>
      <c r="BB225" s="590"/>
      <c r="BC225" s="590"/>
      <c r="BD225" s="588"/>
      <c r="BE225" s="583"/>
      <c r="BF225" s="584"/>
      <c r="BG225" s="259"/>
      <c r="BH225" s="259"/>
      <c r="BI225" s="259"/>
      <c r="BJ225" s="259"/>
      <c r="BK225" s="259"/>
      <c r="BL225" s="259"/>
      <c r="BM225" s="259"/>
      <c r="BN225" s="259"/>
      <c r="BO225" s="259"/>
      <c r="BP225" s="259"/>
      <c r="BQ225" s="259"/>
      <c r="BR225" s="259"/>
      <c r="BS225" s="569"/>
      <c r="BT225" s="569"/>
      <c r="BU225" s="569"/>
      <c r="BV225" s="333" t="s">
        <v>172</v>
      </c>
      <c r="BW225" s="355" t="str">
        <f>IF(F216=0,IF(COUNT(BW189,F228)=2,ROUND(BW189*F228/100,#REF!),""),IF(COUNT(BW189,F228)=2,ROUND(BW189*F228/Q189,#REF!),""))</f>
        <v/>
      </c>
      <c r="BX225" s="581"/>
      <c r="BY225" s="331" t="str">
        <f>IF(COUNT(BY189,X228)=2,ROUND(BY189*X228/SUM(X219:X228),#REF!),"")</f>
        <v/>
      </c>
      <c r="BZ225" s="331" t="str">
        <f>IF(COUNT(BZ189,Y228)=2,ROUND(BZ189*Y228/SUM(Y219:Y228),#REF!),"")</f>
        <v/>
      </c>
      <c r="CA225" s="331" t="str">
        <f>IF(COUNT(CA189,Z228)=2,ROUND(CA189*Z228/SUM(Z219:Z228),#REF!),"")</f>
        <v/>
      </c>
      <c r="CB225" s="331" t="str">
        <f>IF(COUNT(CB189,AA228)=2,ROUND(CB189*AA228/SUM(AA219:AA228),#REF!),"")</f>
        <v/>
      </c>
      <c r="CC225" s="331" t="str">
        <f>IF(COUNT(CC189,AB228)=2,ROUND(CC189*AB228/SUM(AB219:AB228),#REF!),"")</f>
        <v/>
      </c>
      <c r="CD225" s="331" t="str">
        <f>IF(COUNT(CD189,AC228)=2,ROUND(CD189*AC228/SUM(AC219:AC228),#REF!),"")</f>
        <v/>
      </c>
      <c r="CE225" s="331" t="str">
        <f>IF(COUNT(CE189,AD228)=2,ROUND(CE189*AD228/SUM(AD219:AD228),#REF!),"")</f>
        <v/>
      </c>
      <c r="CF225" s="331" t="str">
        <f>IF(COUNT(CF189,AE228)=2,ROUND(CF189*AE228/SUM(AE219:AE228),#REF!),"")</f>
        <v/>
      </c>
      <c r="CG225" s="331" t="str">
        <f>IF(COUNT(CG189,AF228)=2,ROUND(CG189*AF228/SUM(AF219:AF228),#REF!),"")</f>
        <v/>
      </c>
      <c r="CH225" s="564" t="str">
        <f>IF(CH224="","",CH224)</f>
        <v>バイオマス</v>
      </c>
      <c r="CI225" s="564"/>
      <c r="CJ225" s="564"/>
      <c r="CK225" s="564"/>
      <c r="CL225" s="564"/>
      <c r="CM225" s="564"/>
      <c r="CN225" s="564"/>
      <c r="CO225" s="564"/>
      <c r="CP225" s="564"/>
      <c r="CQ225" s="564"/>
    </row>
    <row r="226" spans="3:95" s="243" customFormat="1" ht="13.5" customHeight="1">
      <c r="C226" s="568"/>
      <c r="D226" s="568"/>
      <c r="E226" s="332"/>
      <c r="F226" s="569" t="str">
        <f t="shared" ca="1" si="13"/>
        <v/>
      </c>
      <c r="G226" s="569"/>
      <c r="H226" s="569"/>
      <c r="I226" s="333" t="str">
        <f>IF(E226="","",E183)</f>
        <v/>
      </c>
      <c r="J226" s="569" t="e">
        <f>J217&amp;"８"</f>
        <v>#REF!</v>
      </c>
      <c r="K226" s="569"/>
      <c r="L226" s="308"/>
      <c r="M226" s="308"/>
      <c r="N226" s="308"/>
      <c r="O226" s="308"/>
      <c r="P226" s="308"/>
      <c r="Q226" s="308"/>
      <c r="R226" s="308"/>
      <c r="S226" s="308"/>
      <c r="T226" s="308"/>
      <c r="U226" s="308"/>
      <c r="V226" s="308"/>
      <c r="W226" s="308"/>
      <c r="X226" s="308"/>
      <c r="Y226" s="308"/>
      <c r="Z226" s="308"/>
      <c r="AA226" s="308"/>
      <c r="AB226" s="308"/>
      <c r="AC226" s="308"/>
      <c r="AD226" s="308"/>
      <c r="AE226" s="308"/>
      <c r="AF226" s="308"/>
      <c r="AG226" s="570"/>
      <c r="AH226" s="570"/>
      <c r="AI226" s="570"/>
      <c r="AJ226" s="570"/>
      <c r="AK226" s="570"/>
      <c r="AL226" s="570"/>
      <c r="AM226" s="570"/>
      <c r="AN226" s="570"/>
      <c r="AO226" s="570"/>
      <c r="AP226" s="570"/>
      <c r="AR226" s="571" t="b">
        <f t="shared" si="12"/>
        <v>0</v>
      </c>
      <c r="AS226" s="571"/>
      <c r="AT226" s="571"/>
      <c r="AU226" s="282" t="s">
        <v>160</v>
      </c>
      <c r="AV226" s="257"/>
      <c r="AX226" s="569"/>
      <c r="AY226" s="569"/>
      <c r="AZ226" s="589"/>
      <c r="BA226" s="590"/>
      <c r="BB226" s="590"/>
      <c r="BC226" s="590"/>
      <c r="BD226" s="589"/>
      <c r="BE226" s="585" t="e">
        <f>IF(#REF!="発電事業者","月間送電電力量（GWh）","月間受電電力量（GWh）")</f>
        <v>#REF!</v>
      </c>
      <c r="BF226" s="586"/>
      <c r="BG226" s="297" t="str">
        <f>IF(COUNT(BG190,L228)=2,ROUND(BG190*L228/SUM(L219:L228),#REF!),"")</f>
        <v/>
      </c>
      <c r="BH226" s="297" t="str">
        <f>IF(COUNT(BH190,M228)=2,ROUND(BH190*M228/SUM(M219:M228),#REF!),"")</f>
        <v/>
      </c>
      <c r="BI226" s="297" t="str">
        <f>IF(COUNT(BI190,N228)=2,ROUND(BI190*N228/SUM(N219:N228),#REF!),"")</f>
        <v/>
      </c>
      <c r="BJ226" s="297" t="str">
        <f>IF(COUNT(BJ190,O228)=2,ROUND(BJ190*O228/SUM(O219:O228),#REF!),"")</f>
        <v/>
      </c>
      <c r="BK226" s="297" t="str">
        <f>IF(COUNT(BK190,P228)=2,ROUND(BK190*P228/SUM(P219:P228),#REF!),"")</f>
        <v/>
      </c>
      <c r="BL226" s="297" t="str">
        <f>IF(COUNT(BL190,Q228)=2,ROUND(BL190*Q228/SUM(Q219:Q228),#REF!),"")</f>
        <v/>
      </c>
      <c r="BM226" s="297" t="str">
        <f>IF(COUNT(BM190,R228)=2,ROUND(BM190*R228/SUM(R219:R228),#REF!),"")</f>
        <v/>
      </c>
      <c r="BN226" s="297" t="str">
        <f>IF(COUNT(BN190,S228)=2,ROUND(BN190*S228/SUM(S219:S228),#REF!),"")</f>
        <v/>
      </c>
      <c r="BO226" s="297" t="str">
        <f>IF(COUNT(BO190,T228)=2,ROUND(BO190*T228/SUM(T219:T228),#REF!),"")</f>
        <v/>
      </c>
      <c r="BP226" s="297" t="str">
        <f>IF(COUNT(BP190,U228)=2,ROUND(BP190*U228/SUM(U219:U228),#REF!),"")</f>
        <v/>
      </c>
      <c r="BQ226" s="297" t="str">
        <f>IF(COUNT(BQ190,V228)=2,ROUND(BQ190*V228/SUM(V219:V228),#REF!),"")</f>
        <v/>
      </c>
      <c r="BR226" s="297" t="str">
        <f>IF(COUNT(BR190,W228)=2,ROUND(BR190*W228/SUM(W219:W228),#REF!),"")</f>
        <v/>
      </c>
      <c r="BS226" s="569" t="e">
        <f>IF(#REF!="発電事業者","年間送電電力量（GWh）","年間受電電力量（GWh）")</f>
        <v>#REF!</v>
      </c>
      <c r="BT226" s="569"/>
      <c r="BU226" s="569"/>
      <c r="BV226" s="333" t="s">
        <v>25</v>
      </c>
      <c r="BW226" s="352"/>
      <c r="BX226" s="582"/>
      <c r="BY226" s="297" t="str">
        <f>IF(COUNT(BY190,X228)=2,ROUND(BY190*X228/SUM(X219:X228),#REF!),"")</f>
        <v/>
      </c>
      <c r="BZ226" s="297" t="str">
        <f>IF(COUNT(BZ190,Y228)=2,ROUND(BZ190*Y228/SUM(Y219:Y228),#REF!),"")</f>
        <v/>
      </c>
      <c r="CA226" s="297" t="str">
        <f>IF(COUNT(CA190,Z228)=2,ROUND(CA190*Z228/SUM(Z219:Z228),#REF!),"")</f>
        <v/>
      </c>
      <c r="CB226" s="297" t="str">
        <f>IF(COUNT(CB190,AA228)=2,ROUND(CB190*AA228/SUM(AA219:AA228),#REF!),"")</f>
        <v/>
      </c>
      <c r="CC226" s="297" t="str">
        <f>IF(COUNT(CC190,AB228)=2,ROUND(CC190*AB228/SUM(AB219:AB228),#REF!),"")</f>
        <v/>
      </c>
      <c r="CD226" s="297" t="str">
        <f>IF(COUNT(CD190,AC228)=2,ROUND(CD190*AC228/SUM(AC219:AC228),#REF!),"")</f>
        <v/>
      </c>
      <c r="CE226" s="297" t="str">
        <f>IF(COUNT(CE190,AD228)=2,ROUND(CE190*AD228/SUM(AD219:AD228),#REF!),"")</f>
        <v/>
      </c>
      <c r="CF226" s="297" t="str">
        <f>IF(COUNT(CF190,AE228)=2,ROUND(CF190*AE228/SUM(AE219:AE228),#REF!),"")</f>
        <v/>
      </c>
      <c r="CG226" s="297" t="str">
        <f>IF(COUNT(CG190,AF228)=2,ROUND(CG190*AF228/SUM(AF219:AF228),#REF!),"")</f>
        <v/>
      </c>
      <c r="CH226" s="565" t="str">
        <f>IF(COUNTA(AG228)=0,"",AG228)</f>
        <v/>
      </c>
      <c r="CI226" s="565"/>
      <c r="CJ226" s="565"/>
      <c r="CK226" s="565"/>
      <c r="CL226" s="565"/>
      <c r="CM226" s="565"/>
      <c r="CN226" s="565"/>
      <c r="CO226" s="565"/>
      <c r="CP226" s="565"/>
      <c r="CQ226" s="565"/>
    </row>
    <row r="227" spans="3:95" s="243" customFormat="1" ht="13.5" customHeight="1">
      <c r="C227" s="568"/>
      <c r="D227" s="568"/>
      <c r="E227" s="332"/>
      <c r="F227" s="569" t="str">
        <f t="shared" ca="1" si="13"/>
        <v/>
      </c>
      <c r="G227" s="569"/>
      <c r="H227" s="569"/>
      <c r="I227" s="333" t="str">
        <f>IF(E227="","",E183)</f>
        <v/>
      </c>
      <c r="J227" s="569" t="e">
        <f>J217&amp;"９"</f>
        <v>#REF!</v>
      </c>
      <c r="K227" s="569"/>
      <c r="L227" s="308"/>
      <c r="M227" s="308"/>
      <c r="N227" s="308"/>
      <c r="O227" s="308"/>
      <c r="P227" s="308"/>
      <c r="Q227" s="308"/>
      <c r="R227" s="308"/>
      <c r="S227" s="308"/>
      <c r="T227" s="308"/>
      <c r="U227" s="308"/>
      <c r="V227" s="308"/>
      <c r="W227" s="308"/>
      <c r="X227" s="308"/>
      <c r="Y227" s="308"/>
      <c r="Z227" s="308"/>
      <c r="AA227" s="308"/>
      <c r="AB227" s="308"/>
      <c r="AC227" s="308"/>
      <c r="AD227" s="308"/>
      <c r="AE227" s="308"/>
      <c r="AF227" s="308"/>
      <c r="AG227" s="570"/>
      <c r="AH227" s="570"/>
      <c r="AI227" s="570"/>
      <c r="AJ227" s="570"/>
      <c r="AK227" s="570"/>
      <c r="AL227" s="570"/>
      <c r="AM227" s="570"/>
      <c r="AN227" s="570"/>
      <c r="AO227" s="570"/>
      <c r="AP227" s="570"/>
      <c r="AR227" s="571" t="b">
        <f t="shared" si="12"/>
        <v>0</v>
      </c>
      <c r="AS227" s="571"/>
      <c r="AT227" s="571"/>
      <c r="AU227" s="282" t="s">
        <v>160</v>
      </c>
      <c r="AV227" s="275"/>
    </row>
    <row r="228" spans="3:95" s="243" customFormat="1" ht="13.5" customHeight="1">
      <c r="C228" s="572" t="s">
        <v>307</v>
      </c>
      <c r="D228" s="573"/>
      <c r="E228" s="353"/>
      <c r="F228" s="574"/>
      <c r="G228" s="575"/>
      <c r="H228" s="576"/>
      <c r="I228" s="354"/>
      <c r="J228" s="577"/>
      <c r="K228" s="577"/>
      <c r="L228" s="308"/>
      <c r="M228" s="308"/>
      <c r="N228" s="308"/>
      <c r="O228" s="308"/>
      <c r="P228" s="308"/>
      <c r="Q228" s="308"/>
      <c r="R228" s="308"/>
      <c r="S228" s="308"/>
      <c r="T228" s="308"/>
      <c r="U228" s="308"/>
      <c r="V228" s="308"/>
      <c r="W228" s="308"/>
      <c r="X228" s="308"/>
      <c r="Y228" s="308"/>
      <c r="Z228" s="308"/>
      <c r="AA228" s="308"/>
      <c r="AB228" s="308"/>
      <c r="AC228" s="308"/>
      <c r="AD228" s="308"/>
      <c r="AE228" s="308"/>
      <c r="AF228" s="308"/>
      <c r="AG228" s="570"/>
      <c r="AH228" s="570"/>
      <c r="AI228" s="570"/>
      <c r="AJ228" s="570"/>
      <c r="AK228" s="570"/>
      <c r="AL228" s="570"/>
      <c r="AM228" s="570"/>
      <c r="AN228" s="570"/>
      <c r="AO228" s="570"/>
      <c r="AP228" s="570"/>
      <c r="AR228" s="571" t="b">
        <f t="shared" si="12"/>
        <v>0</v>
      </c>
      <c r="AS228" s="571"/>
      <c r="AT228" s="571"/>
      <c r="AU228" s="282" t="s">
        <v>160</v>
      </c>
    </row>
    <row r="229" spans="3:95" s="243" customFormat="1" ht="13.5" hidden="1" customHeight="1"/>
    <row r="230" spans="3:95" s="243" customFormat="1" ht="13.5" hidden="1" customHeight="1">
      <c r="AV230" s="268"/>
    </row>
    <row r="231" spans="3:95" s="243" customFormat="1" ht="13.5" hidden="1" customHeight="1">
      <c r="AV231" s="268"/>
    </row>
    <row r="232" spans="3:95" s="243" customFormat="1" ht="13.5" hidden="1" customHeight="1">
      <c r="AV232" s="268"/>
    </row>
    <row r="233" spans="3:95" s="243" customFormat="1" ht="13.5" hidden="1" customHeight="1">
      <c r="AV233" s="268"/>
    </row>
    <row r="234" spans="3:95" s="243" customFormat="1" ht="13.5" hidden="1" customHeight="1">
      <c r="AV234" s="268"/>
    </row>
    <row r="235" spans="3:95" s="243" customFormat="1" ht="13.5" hidden="1" customHeight="1">
      <c r="AV235" s="268"/>
    </row>
    <row r="236" spans="3:95" s="243" customFormat="1" ht="13.5" hidden="1" customHeight="1">
      <c r="AV236" s="268"/>
    </row>
    <row r="237" spans="3:95" s="243" customFormat="1" ht="13.5" hidden="1" customHeight="1">
      <c r="AV237" s="268"/>
    </row>
    <row r="238" spans="3:95" s="243" customFormat="1" ht="13.5" hidden="1" customHeight="1">
      <c r="AV238" s="268"/>
    </row>
    <row r="239" spans="3:95" s="243" customFormat="1" ht="13.5" hidden="1" customHeight="1">
      <c r="AV239" s="268"/>
    </row>
    <row r="240" spans="3:95" s="243" customFormat="1" ht="13.5" hidden="1" customHeight="1">
      <c r="AV240" s="268"/>
    </row>
    <row r="241" spans="3:100" s="243" customFormat="1" ht="13.5" hidden="1" customHeight="1">
      <c r="AV241" s="268"/>
    </row>
    <row r="242" spans="3:100" s="243" customFormat="1" ht="13.5" customHeight="1">
      <c r="AQ242" s="268"/>
      <c r="AR242" s="268"/>
      <c r="AS242" s="268"/>
      <c r="AT242" s="268"/>
      <c r="AU242" s="268"/>
    </row>
    <row r="243" spans="3:100" s="243" customFormat="1" ht="13.5" customHeight="1">
      <c r="C243" s="651" t="s">
        <v>8</v>
      </c>
      <c r="D243" s="651"/>
      <c r="E243" s="562" t="s">
        <v>105</v>
      </c>
      <c r="F243" s="562"/>
      <c r="G243" s="279"/>
    </row>
    <row r="244" spans="3:100" s="243" customFormat="1" ht="13.5" customHeight="1">
      <c r="C244" s="651"/>
      <c r="D244" s="651"/>
      <c r="E244" s="562"/>
      <c r="F244" s="562"/>
      <c r="G244" s="279"/>
      <c r="I244" s="244"/>
    </row>
    <row r="245" spans="3:100" s="243" customFormat="1" ht="13.5" customHeight="1">
      <c r="C245" s="235" t="s">
        <v>254</v>
      </c>
      <c r="D245" s="279"/>
      <c r="E245" s="279"/>
      <c r="F245" s="279"/>
      <c r="G245" s="279"/>
      <c r="I245" s="244"/>
      <c r="BC245" s="239" t="e">
        <f>IF(#REF!="発電事業者","算定結果　様式第３２第１表～第４表（保有電源新エネ欄他）","算定結果　様式第３２第１表・第２表（年度末電源構成・発電端電力量）")</f>
        <v>#REF!</v>
      </c>
      <c r="CT245" s="296" t="s">
        <v>114</v>
      </c>
      <c r="CV245" s="286" t="str">
        <f>IF(COUNT(H249:Z272)&gt;0,"○","")</f>
        <v/>
      </c>
    </row>
    <row r="246" spans="3:100" s="243" customFormat="1" ht="13.5" customHeight="1">
      <c r="C246" s="652"/>
      <c r="D246" s="653"/>
      <c r="E246" s="653"/>
      <c r="F246" s="653"/>
      <c r="G246" s="654"/>
      <c r="H246" s="594" t="str">
        <f>$H$66</f>
        <v>バイオマス</v>
      </c>
      <c r="I246" s="594"/>
      <c r="J246" s="594"/>
      <c r="K246" s="594"/>
      <c r="L246" s="594"/>
      <c r="M246" s="594"/>
      <c r="N246" s="594"/>
      <c r="O246" s="594"/>
      <c r="P246" s="594"/>
      <c r="Q246" s="594"/>
      <c r="R246" s="594"/>
      <c r="S246" s="594"/>
      <c r="T246" s="594"/>
      <c r="U246" s="594"/>
      <c r="V246" s="594"/>
      <c r="W246" s="594"/>
      <c r="X246" s="594"/>
      <c r="Y246" s="594"/>
      <c r="Z246" s="594"/>
      <c r="AA246" s="245"/>
      <c r="AB246" s="245"/>
      <c r="AC246" s="245"/>
      <c r="AD246" s="298"/>
      <c r="AE246" s="298"/>
      <c r="AF246" s="298"/>
      <c r="AG246" s="298"/>
      <c r="AH246" s="298"/>
      <c r="AI246" s="268"/>
      <c r="AJ246" s="268"/>
      <c r="AK246" s="268"/>
      <c r="AL246" s="268"/>
      <c r="AM246" s="268"/>
      <c r="AN246" s="268"/>
      <c r="AO246" s="268"/>
      <c r="AP246" s="268"/>
      <c r="AQ246" s="268"/>
      <c r="AR246" s="268"/>
      <c r="AS246" s="268"/>
      <c r="AT246" s="268"/>
      <c r="AU246" s="268"/>
      <c r="BB246" s="246"/>
      <c r="BC246" s="659" t="s">
        <v>256</v>
      </c>
      <c r="BD246" s="659"/>
      <c r="BE246" s="659"/>
      <c r="BF246" s="659"/>
      <c r="BG246" s="601" t="e">
        <f>DATE(#REF!,1,1)</f>
        <v>#REF!</v>
      </c>
      <c r="BH246" s="602"/>
      <c r="BI246" s="602"/>
      <c r="BJ246" s="602"/>
      <c r="BK246" s="602"/>
      <c r="BL246" s="602"/>
      <c r="BM246" s="602"/>
      <c r="BN246" s="602"/>
      <c r="BO246" s="602"/>
      <c r="BP246" s="602"/>
      <c r="BQ246" s="602"/>
      <c r="BR246" s="603"/>
      <c r="BS246" s="659" t="s">
        <v>257</v>
      </c>
      <c r="BT246" s="659"/>
      <c r="BU246" s="659"/>
      <c r="BV246" s="659"/>
      <c r="BW246" s="592" t="e">
        <f>DATE(#REF!-1,1,1)</f>
        <v>#REF!</v>
      </c>
      <c r="BX246" s="592" t="e">
        <f>DATE(#REF!,1,1)</f>
        <v>#REF!</v>
      </c>
      <c r="BY246" s="592" t="e">
        <f>DATE(#REF!+1,1,1)</f>
        <v>#REF!</v>
      </c>
      <c r="BZ246" s="592" t="e">
        <f>DATE(#REF!+2,1,1)</f>
        <v>#REF!</v>
      </c>
      <c r="CA246" s="592" t="e">
        <f>DATE(#REF!+3,1,1)</f>
        <v>#REF!</v>
      </c>
      <c r="CB246" s="592" t="e">
        <f>DATE(#REF!+4,1,1)</f>
        <v>#REF!</v>
      </c>
      <c r="CC246" s="592" t="e">
        <f>DATE(#REF!+5,1,1)</f>
        <v>#REF!</v>
      </c>
      <c r="CD246" s="592" t="e">
        <f>DATE(#REF!+6,1,1)</f>
        <v>#REF!</v>
      </c>
      <c r="CE246" s="592" t="e">
        <f>DATE(#REF!+7,1,1)</f>
        <v>#REF!</v>
      </c>
      <c r="CF246" s="592" t="e">
        <f>DATE(#REF!+8,1,1)</f>
        <v>#REF!</v>
      </c>
      <c r="CG246" s="592" t="e">
        <f>DATE(#REF!+9,1,1)</f>
        <v>#REF!</v>
      </c>
      <c r="CH246" s="273"/>
      <c r="CI246" s="273"/>
      <c r="CJ246" s="273"/>
      <c r="CK246" s="273"/>
      <c r="CL246" s="273"/>
      <c r="CM246" s="273"/>
      <c r="CN246" s="273"/>
      <c r="CO246" s="273"/>
      <c r="CP246" s="273"/>
      <c r="CQ246" s="273"/>
    </row>
    <row r="247" spans="3:100" s="243" customFormat="1" ht="13.5" customHeight="1">
      <c r="C247" s="661"/>
      <c r="D247" s="662"/>
      <c r="E247" s="662"/>
      <c r="F247" s="662"/>
      <c r="G247" s="663"/>
      <c r="H247" s="595" t="s">
        <v>194</v>
      </c>
      <c r="I247" s="595" t="s">
        <v>195</v>
      </c>
      <c r="J247" s="595" t="s">
        <v>161</v>
      </c>
      <c r="K247" s="595" t="s">
        <v>162</v>
      </c>
      <c r="L247" s="595" t="s">
        <v>163</v>
      </c>
      <c r="M247" s="595" t="s">
        <v>164</v>
      </c>
      <c r="N247" s="595" t="s">
        <v>165</v>
      </c>
      <c r="O247" s="595" t="s">
        <v>166</v>
      </c>
      <c r="P247" s="595" t="s">
        <v>167</v>
      </c>
      <c r="Q247" s="595" t="s">
        <v>168</v>
      </c>
      <c r="R247" s="595" t="s">
        <v>169</v>
      </c>
      <c r="S247" s="595" t="s">
        <v>170</v>
      </c>
      <c r="T247" s="595" t="s">
        <v>25</v>
      </c>
      <c r="U247" s="637"/>
      <c r="V247" s="638"/>
      <c r="W247" s="638"/>
      <c r="X247" s="638"/>
      <c r="Y247" s="638"/>
      <c r="Z247" s="639"/>
      <c r="AA247" s="245"/>
      <c r="AB247" s="245"/>
      <c r="AC247" s="245"/>
      <c r="AD247" s="298"/>
      <c r="AE247" s="298"/>
      <c r="AF247" s="298"/>
      <c r="AG247" s="298"/>
      <c r="AH247" s="298"/>
      <c r="AI247" s="245"/>
      <c r="AJ247" s="245"/>
      <c r="AK247" s="245"/>
      <c r="AL247" s="245"/>
      <c r="AM247" s="245"/>
      <c r="AN247" s="245"/>
      <c r="AO247" s="245"/>
      <c r="AP247" s="245"/>
      <c r="AQ247" s="245"/>
      <c r="AR247" s="245"/>
      <c r="AS247" s="245"/>
      <c r="AT247" s="245"/>
      <c r="AU247" s="245"/>
      <c r="AX247" s="280"/>
      <c r="AY247" s="280"/>
      <c r="AZ247" s="280"/>
      <c r="BA247" s="280"/>
      <c r="BB247" s="246"/>
      <c r="BC247" s="659"/>
      <c r="BD247" s="659"/>
      <c r="BE247" s="659"/>
      <c r="BF247" s="659"/>
      <c r="BG247" s="334" t="s">
        <v>194</v>
      </c>
      <c r="BH247" s="334" t="s">
        <v>195</v>
      </c>
      <c r="BI247" s="334" t="s">
        <v>161</v>
      </c>
      <c r="BJ247" s="334" t="s">
        <v>162</v>
      </c>
      <c r="BK247" s="334" t="s">
        <v>163</v>
      </c>
      <c r="BL247" s="334" t="s">
        <v>164</v>
      </c>
      <c r="BM247" s="334" t="s">
        <v>165</v>
      </c>
      <c r="BN247" s="334" t="s">
        <v>166</v>
      </c>
      <c r="BO247" s="334" t="s">
        <v>167</v>
      </c>
      <c r="BP247" s="334" t="s">
        <v>168</v>
      </c>
      <c r="BQ247" s="334" t="s">
        <v>169</v>
      </c>
      <c r="BR247" s="334" t="s">
        <v>170</v>
      </c>
      <c r="BS247" s="659"/>
      <c r="BT247" s="659"/>
      <c r="BU247" s="659"/>
      <c r="BV247" s="659"/>
      <c r="BW247" s="593"/>
      <c r="BX247" s="593"/>
      <c r="BY247" s="593"/>
      <c r="BZ247" s="593"/>
      <c r="CA247" s="593"/>
      <c r="CB247" s="593"/>
      <c r="CC247" s="593"/>
      <c r="CD247" s="593"/>
      <c r="CE247" s="593"/>
      <c r="CF247" s="593"/>
      <c r="CG247" s="593"/>
      <c r="CH247" s="273"/>
      <c r="CI247" s="273"/>
      <c r="CJ247" s="273"/>
      <c r="CK247" s="273"/>
      <c r="CL247" s="273"/>
      <c r="CM247" s="273"/>
      <c r="CN247" s="273"/>
      <c r="CO247" s="273"/>
      <c r="CP247" s="273"/>
      <c r="CQ247" s="273"/>
    </row>
    <row r="248" spans="3:100" s="243" customFormat="1" ht="13.5" customHeight="1">
      <c r="C248" s="655"/>
      <c r="D248" s="656"/>
      <c r="E248" s="656"/>
      <c r="F248" s="656"/>
      <c r="G248" s="657"/>
      <c r="H248" s="596"/>
      <c r="I248" s="596"/>
      <c r="J248" s="596"/>
      <c r="K248" s="596"/>
      <c r="L248" s="596"/>
      <c r="M248" s="596"/>
      <c r="N248" s="596"/>
      <c r="O248" s="596"/>
      <c r="P248" s="596"/>
      <c r="Q248" s="596"/>
      <c r="R248" s="596"/>
      <c r="S248" s="596"/>
      <c r="T248" s="596"/>
      <c r="U248" s="640"/>
      <c r="V248" s="641"/>
      <c r="W248" s="641"/>
      <c r="X248" s="641"/>
      <c r="Y248" s="641"/>
      <c r="Z248" s="642"/>
      <c r="AA248" s="250"/>
      <c r="AB248" s="250"/>
      <c r="AC248" s="250"/>
      <c r="AD248" s="268"/>
      <c r="AE248" s="268"/>
      <c r="AF248" s="268"/>
      <c r="AG248" s="268"/>
      <c r="AH248" s="268"/>
      <c r="AI248" s="250"/>
      <c r="AJ248" s="250"/>
      <c r="AK248" s="250"/>
      <c r="AL248" s="250"/>
      <c r="AM248" s="250"/>
      <c r="AN248" s="250"/>
      <c r="AO248" s="250"/>
      <c r="AP248" s="250"/>
      <c r="AQ248" s="250"/>
      <c r="AR248" s="250"/>
      <c r="AS248" s="250"/>
      <c r="AT248" s="250"/>
      <c r="AU248" s="250"/>
      <c r="AX248" s="280"/>
      <c r="AY248" s="280"/>
      <c r="AZ248" s="280"/>
      <c r="BA248" s="280"/>
      <c r="BB248" s="246"/>
      <c r="BC248" s="634" t="s">
        <v>198</v>
      </c>
      <c r="BD248" s="635"/>
      <c r="BE248" s="635"/>
      <c r="BF248" s="636"/>
      <c r="BG248" s="297" t="str">
        <f>IF(COUNT(H253)=0,"",H253)</f>
        <v/>
      </c>
      <c r="BH248" s="297" t="str">
        <f t="shared" ref="BH248:BR248" si="14">IF(COUNT(I253)=0,"",I253)</f>
        <v/>
      </c>
      <c r="BI248" s="297" t="str">
        <f t="shared" si="14"/>
        <v/>
      </c>
      <c r="BJ248" s="297" t="str">
        <f t="shared" si="14"/>
        <v/>
      </c>
      <c r="BK248" s="297" t="str">
        <f t="shared" si="14"/>
        <v/>
      </c>
      <c r="BL248" s="297" t="str">
        <f t="shared" si="14"/>
        <v/>
      </c>
      <c r="BM248" s="297" t="str">
        <f t="shared" si="14"/>
        <v/>
      </c>
      <c r="BN248" s="297" t="str">
        <f t="shared" si="14"/>
        <v/>
      </c>
      <c r="BO248" s="297" t="str">
        <f t="shared" si="14"/>
        <v/>
      </c>
      <c r="BP248" s="297" t="str">
        <f t="shared" si="14"/>
        <v/>
      </c>
      <c r="BQ248" s="297" t="str">
        <f t="shared" si="14"/>
        <v/>
      </c>
      <c r="BR248" s="297" t="str">
        <f t="shared" si="14"/>
        <v/>
      </c>
      <c r="BS248" s="597" t="s">
        <v>198</v>
      </c>
      <c r="BT248" s="633"/>
      <c r="BU248" s="598"/>
      <c r="BV248" s="334" t="s">
        <v>171</v>
      </c>
      <c r="BW248" s="253" t="str">
        <f>IF(COUNT(L251)=0,"",L251)</f>
        <v/>
      </c>
      <c r="BX248" s="253" t="str">
        <f>IF(COUNT(L253)=0,"",L253)</f>
        <v/>
      </c>
      <c r="BY248" s="253" t="str">
        <f>IF(COUNT(L255)=0,"",L255)</f>
        <v/>
      </c>
      <c r="BZ248" s="253" t="str">
        <f>IF(COUNT(L257)=0,"",L257)</f>
        <v/>
      </c>
      <c r="CA248" s="253" t="str">
        <f>IF(COUNT(L259)=0,"",L259)</f>
        <v/>
      </c>
      <c r="CB248" s="253" t="str">
        <f>IF(COUNT(L261)=0,"",L261)</f>
        <v/>
      </c>
      <c r="CC248" s="253" t="str">
        <f>IF(COUNT(L263)=0,"",L263)</f>
        <v/>
      </c>
      <c r="CD248" s="253" t="str">
        <f>IF(COUNT(L265)=0,"",L265)</f>
        <v/>
      </c>
      <c r="CE248" s="253" t="str">
        <f>IF(COUNT(L267)=0,"",L267)</f>
        <v/>
      </c>
      <c r="CF248" s="253" t="str">
        <f>IF(COUNT(L269)=0,"",L269)</f>
        <v/>
      </c>
      <c r="CG248" s="253" t="str">
        <f>IF(COUNT(L271)=0,"",L271)</f>
        <v/>
      </c>
      <c r="CH248" s="257"/>
      <c r="CI248" s="257"/>
      <c r="CJ248" s="257"/>
      <c r="CK248" s="257"/>
      <c r="CL248" s="257"/>
      <c r="CM248" s="257"/>
      <c r="CN248" s="257"/>
      <c r="CO248" s="257"/>
      <c r="CP248" s="257"/>
      <c r="CQ248" s="257"/>
    </row>
    <row r="249" spans="3:100" s="243" customFormat="1" ht="13.5" customHeight="1">
      <c r="C249" s="604" t="e">
        <f>DATE(#REF!-2,1,1)</f>
        <v>#REF!</v>
      </c>
      <c r="D249" s="605"/>
      <c r="E249" s="613" t="s">
        <v>198</v>
      </c>
      <c r="F249" s="614"/>
      <c r="G249" s="615"/>
      <c r="H249" s="255"/>
      <c r="I249" s="255"/>
      <c r="J249" s="255"/>
      <c r="K249" s="255"/>
      <c r="L249" s="255"/>
      <c r="M249" s="255"/>
      <c r="N249" s="255"/>
      <c r="O249" s="255"/>
      <c r="P249" s="255"/>
      <c r="Q249" s="256"/>
      <c r="R249" s="256"/>
      <c r="S249" s="256"/>
      <c r="T249" s="255"/>
      <c r="U249" s="578"/>
      <c r="V249" s="644"/>
      <c r="W249" s="644"/>
      <c r="X249" s="644"/>
      <c r="Y249" s="644"/>
      <c r="Z249" s="579"/>
      <c r="AA249" s="257"/>
      <c r="AB249" s="257"/>
      <c r="AC249" s="257"/>
      <c r="AD249" s="299"/>
      <c r="AE249" s="299"/>
      <c r="AF249" s="268"/>
      <c r="AG249" s="268"/>
      <c r="AH249" s="268"/>
      <c r="AI249" s="257"/>
      <c r="AJ249" s="257"/>
      <c r="AK249" s="257"/>
      <c r="AL249" s="257"/>
      <c r="AM249" s="257"/>
      <c r="AN249" s="257"/>
      <c r="AO249" s="257"/>
      <c r="AP249" s="257"/>
      <c r="AQ249" s="257"/>
      <c r="AR249" s="257"/>
      <c r="AS249" s="257"/>
      <c r="AT249" s="257"/>
      <c r="AU249" s="257"/>
      <c r="AX249" s="280"/>
      <c r="AY249" s="280"/>
      <c r="AZ249" s="280"/>
      <c r="BA249" s="280"/>
      <c r="BB249" s="246"/>
      <c r="BC249" s="648"/>
      <c r="BD249" s="649"/>
      <c r="BE249" s="649"/>
      <c r="BF249" s="650"/>
      <c r="BG249" s="259"/>
      <c r="BH249" s="259"/>
      <c r="BI249" s="259"/>
      <c r="BJ249" s="259"/>
      <c r="BK249" s="259"/>
      <c r="BL249" s="259"/>
      <c r="BM249" s="259"/>
      <c r="BN249" s="259"/>
      <c r="BO249" s="259"/>
      <c r="BP249" s="259"/>
      <c r="BQ249" s="259"/>
      <c r="BR249" s="259"/>
      <c r="BS249" s="599"/>
      <c r="BT249" s="643"/>
      <c r="BU249" s="600"/>
      <c r="BV249" s="334" t="s">
        <v>172</v>
      </c>
      <c r="BW249" s="253" t="str">
        <f>IF(COUNT(Q249)=0,"",Q249)</f>
        <v/>
      </c>
      <c r="BX249" s="253" t="str">
        <f>IF(COUNT(Q253)=0,"",Q253)</f>
        <v/>
      </c>
      <c r="BY249" s="253" t="str">
        <f>IF(COUNT(Q255)=0,"",Q255)</f>
        <v/>
      </c>
      <c r="BZ249" s="253" t="str">
        <f>IF(COUNT(Q257)=0,"",Q257)</f>
        <v/>
      </c>
      <c r="CA249" s="253" t="str">
        <f>IF(COUNT(Q259)=0,"",Q259)</f>
        <v/>
      </c>
      <c r="CB249" s="253" t="str">
        <f>IF(COUNT(Q261)=0,"",Q261)</f>
        <v/>
      </c>
      <c r="CC249" s="253" t="str">
        <f>IF(COUNT(Q263)=0,"",Q263)</f>
        <v/>
      </c>
      <c r="CD249" s="253" t="str">
        <f>IF(COUNT(Q265)=0,"",Q265)</f>
        <v/>
      </c>
      <c r="CE249" s="253" t="str">
        <f>IF(COUNT(Q267)=0,"",Q267)</f>
        <v/>
      </c>
      <c r="CF249" s="253" t="str">
        <f>IF(COUNT(Q269)=0,"",Q269)</f>
        <v/>
      </c>
      <c r="CG249" s="253" t="str">
        <f>IF(COUNT(Q271)=0,"",Q271)</f>
        <v/>
      </c>
      <c r="CH249" s="257"/>
      <c r="CI249" s="257"/>
      <c r="CJ249" s="257"/>
      <c r="CK249" s="257"/>
      <c r="CL249" s="257"/>
      <c r="CM249" s="257"/>
      <c r="CN249" s="257"/>
      <c r="CO249" s="257"/>
      <c r="CP249" s="257"/>
      <c r="CQ249" s="257"/>
    </row>
    <row r="250" spans="3:100" s="243" customFormat="1" ht="13.5" customHeight="1">
      <c r="C250" s="606"/>
      <c r="D250" s="607"/>
      <c r="E250" s="608" t="s">
        <v>252</v>
      </c>
      <c r="F250" s="609"/>
      <c r="G250" s="610"/>
      <c r="H250" s="260"/>
      <c r="I250" s="260"/>
      <c r="J250" s="260"/>
      <c r="K250" s="260"/>
      <c r="L250" s="260"/>
      <c r="M250" s="260"/>
      <c r="N250" s="260"/>
      <c r="O250" s="260"/>
      <c r="P250" s="260"/>
      <c r="Q250" s="261"/>
      <c r="R250" s="261"/>
      <c r="S250" s="261"/>
      <c r="T250" s="262" t="str">
        <f>IF(COUNT(H250:S250)=0,"",SUMPRODUCT(ROUND(H250:S250,1)))</f>
        <v/>
      </c>
      <c r="U250" s="645"/>
      <c r="V250" s="646"/>
      <c r="W250" s="646"/>
      <c r="X250" s="646"/>
      <c r="Y250" s="646"/>
      <c r="Z250" s="647"/>
      <c r="AA250" s="257"/>
      <c r="AB250" s="257"/>
      <c r="AC250" s="257"/>
      <c r="AD250" s="299"/>
      <c r="AE250" s="299"/>
      <c r="AF250" s="268"/>
      <c r="AG250" s="268"/>
      <c r="AH250" s="268"/>
      <c r="AI250" s="271"/>
      <c r="AJ250" s="271"/>
      <c r="AK250" s="271"/>
      <c r="AL250" s="271"/>
      <c r="AM250" s="271"/>
      <c r="AN250" s="271"/>
      <c r="AO250" s="271"/>
      <c r="AP250" s="271"/>
      <c r="AQ250" s="271"/>
      <c r="AR250" s="271"/>
      <c r="AS250" s="271"/>
      <c r="AT250" s="271"/>
      <c r="AU250" s="272"/>
      <c r="AX250" s="280"/>
      <c r="AY250" s="280"/>
      <c r="AZ250" s="280"/>
      <c r="BA250" s="280"/>
      <c r="BB250" s="246"/>
      <c r="BC250" s="594" t="s">
        <v>205</v>
      </c>
      <c r="BD250" s="594"/>
      <c r="BE250" s="594"/>
      <c r="BF250" s="594"/>
      <c r="BG250" s="253" t="str">
        <f>IF(COUNT(H254)=0,"",ROUND(H254,#REF!))</f>
        <v/>
      </c>
      <c r="BH250" s="253" t="str">
        <f>IF(COUNT(I254)=0,"",ROUND(I254,#REF!))</f>
        <v/>
      </c>
      <c r="BI250" s="253" t="str">
        <f>IF(COUNT(J254)=0,"",ROUND(J254,#REF!))</f>
        <v/>
      </c>
      <c r="BJ250" s="253" t="str">
        <f>IF(COUNT(K254)=0,"",ROUND(K254,#REF!))</f>
        <v/>
      </c>
      <c r="BK250" s="253" t="str">
        <f>IF(COUNT(L254)=0,"",ROUND(L254,#REF!))</f>
        <v/>
      </c>
      <c r="BL250" s="253" t="str">
        <f>IF(COUNT(M254)=0,"",ROUND(M254,#REF!))</f>
        <v/>
      </c>
      <c r="BM250" s="253" t="str">
        <f>IF(COUNT(N254)=0,"",ROUND(N254,#REF!))</f>
        <v/>
      </c>
      <c r="BN250" s="253" t="str">
        <f>IF(COUNT(O254)=0,"",ROUND(O254,#REF!))</f>
        <v/>
      </c>
      <c r="BO250" s="253" t="str">
        <f>IF(COUNT(P254)=0,"",ROUND(P254,#REF!))</f>
        <v/>
      </c>
      <c r="BP250" s="253" t="str">
        <f>IF(COUNT(Q254)=0,"",ROUND(Q254,#REF!))</f>
        <v/>
      </c>
      <c r="BQ250" s="253" t="str">
        <f>IF(COUNT(R254)=0,"",ROUND(R254,#REF!))</f>
        <v/>
      </c>
      <c r="BR250" s="253" t="str">
        <f>IF(COUNT(S254)=0,"",ROUND(S254,#REF!))</f>
        <v/>
      </c>
      <c r="BS250" s="634" t="s">
        <v>205</v>
      </c>
      <c r="BT250" s="635"/>
      <c r="BU250" s="636"/>
      <c r="BV250" s="334" t="s">
        <v>25</v>
      </c>
      <c r="BW250" s="253" t="str">
        <f>IF(COUNT(T252)=0,"",T252)</f>
        <v/>
      </c>
      <c r="BX250" s="253" t="str">
        <f>IF(COUNT(T254)=0,"",T254)</f>
        <v/>
      </c>
      <c r="BY250" s="253" t="str">
        <f>IF(COUNT(T256)=0,"",T256)</f>
        <v/>
      </c>
      <c r="BZ250" s="266" t="str">
        <f>IF(COUNT(T258)=0,"",T258)</f>
        <v/>
      </c>
      <c r="CA250" s="253" t="str">
        <f>IF(COUNT(T260)=0,"",T260)</f>
        <v/>
      </c>
      <c r="CB250" s="253" t="str">
        <f>IF(COUNT(T262)=0,"",T262)</f>
        <v/>
      </c>
      <c r="CC250" s="253" t="str">
        <f>IF(COUNT(T264)=0,"",T264)</f>
        <v/>
      </c>
      <c r="CD250" s="253" t="str">
        <f>IF(COUNT(T266)=0,"",T266)</f>
        <v/>
      </c>
      <c r="CE250" s="253" t="str">
        <f>IF(COUNT(T268)=0,"",T268)</f>
        <v/>
      </c>
      <c r="CF250" s="253" t="str">
        <f>IF(COUNT(T270)=0,"",T270)</f>
        <v/>
      </c>
      <c r="CG250" s="253" t="str">
        <f>IF(COUNT(T272)=0,"",T272)</f>
        <v/>
      </c>
      <c r="CH250" s="257"/>
      <c r="CI250" s="257"/>
      <c r="CJ250" s="257"/>
      <c r="CK250" s="257"/>
      <c r="CL250" s="257"/>
      <c r="CM250" s="257"/>
      <c r="CN250" s="257"/>
      <c r="CO250" s="257"/>
      <c r="CP250" s="257"/>
      <c r="CQ250" s="257"/>
    </row>
    <row r="251" spans="3:100" s="243" customFormat="1" ht="13.5" customHeight="1">
      <c r="C251" s="604" t="e">
        <f>DATE(#REF!-1,1,1)</f>
        <v>#REF!</v>
      </c>
      <c r="D251" s="605"/>
      <c r="E251" s="613" t="s">
        <v>198</v>
      </c>
      <c r="F251" s="614"/>
      <c r="G251" s="615"/>
      <c r="H251" s="256"/>
      <c r="I251" s="256"/>
      <c r="J251" s="256"/>
      <c r="K251" s="256"/>
      <c r="L251" s="256"/>
      <c r="M251" s="256"/>
      <c r="N251" s="256"/>
      <c r="O251" s="256"/>
      <c r="P251" s="256"/>
      <c r="Q251" s="256"/>
      <c r="R251" s="256"/>
      <c r="S251" s="256"/>
      <c r="T251" s="255"/>
      <c r="U251" s="613" t="s">
        <v>210</v>
      </c>
      <c r="V251" s="614"/>
      <c r="W251" s="614"/>
      <c r="X251" s="615"/>
      <c r="Y251" s="666"/>
      <c r="Z251" s="667"/>
      <c r="AA251" s="257"/>
      <c r="AB251" s="257"/>
      <c r="AC251" s="257"/>
      <c r="AD251" s="299"/>
      <c r="AE251" s="299"/>
      <c r="AF251" s="268"/>
      <c r="AG251" s="268"/>
      <c r="AH251" s="268"/>
      <c r="AI251" s="257"/>
      <c r="AJ251" s="257"/>
      <c r="AK251" s="257"/>
      <c r="AL251" s="257"/>
      <c r="AM251" s="257"/>
      <c r="AN251" s="257"/>
      <c r="AO251" s="257"/>
      <c r="AP251" s="257"/>
      <c r="AQ251" s="257"/>
      <c r="AR251" s="257"/>
      <c r="AS251" s="257"/>
      <c r="AT251" s="257"/>
      <c r="AU251" s="257"/>
      <c r="AX251" s="280"/>
      <c r="AY251" s="280"/>
      <c r="AZ251" s="280"/>
      <c r="BB251" s="246"/>
      <c r="BC251" s="627"/>
      <c r="BD251" s="628"/>
      <c r="BE251" s="628"/>
      <c r="BF251" s="628"/>
      <c r="BG251" s="628"/>
      <c r="BH251" s="628"/>
      <c r="BI251" s="628"/>
      <c r="BJ251" s="628"/>
      <c r="BK251" s="628"/>
      <c r="BL251" s="628"/>
      <c r="BM251" s="628"/>
      <c r="BN251" s="628"/>
      <c r="BO251" s="628"/>
      <c r="BP251" s="628"/>
      <c r="BQ251" s="628"/>
      <c r="BR251" s="629"/>
      <c r="BS251" s="597" t="s">
        <v>206</v>
      </c>
      <c r="BT251" s="633"/>
      <c r="BU251" s="598"/>
      <c r="BV251" s="334" t="s">
        <v>25</v>
      </c>
      <c r="BW251" s="253" t="str">
        <f>IF(COUNT(Y251)=0,"",IF(#REF!="発電事業者",Y251,IF(SUMIF($C279:$D288,"その他事業者",L279:L288)=0,IF(Y251*L288/SUM(L279:L288)=0,"",Y251*L288/SUM(L279:L288)),ROUND(Y251*SUMIF($C279:$D288,"その他事業者",L279:L288)/SUM(L279:L288),#REF!)+Y251*L288/SUM(L279:L288))))</f>
        <v/>
      </c>
      <c r="BX251" s="253" t="str">
        <f>IF(COUNT(Y253)=0,"",IF(#REF!="発電事業者",Y253,IF(SUMIF($C279:$D288,"その他事業者",W279:W288)=0,IF(Y253*W288/SUM(W279:W288)=0,"",Y253*W288/SUM(W279:W288)),ROUND(Y253*SUMIF($C279:$D288,"その他事業者",W279:W288)/SUM(W279:W288),#REF!)+Y253*W288/SUM(W279:W288))))</f>
        <v/>
      </c>
      <c r="BY251" s="267"/>
      <c r="BZ251" s="267"/>
      <c r="CA251" s="267"/>
      <c r="CB251" s="253" t="str">
        <f>IF(COUNT(Y261)=0,"",IF(#REF!="発電事業者",Y261,IF(SUMIF($C279:$D288,"その他事業者",AA279:AA288)=0,IF(Y261*AA288/SUM(AA279:AA288)=0,"",Y261*AA288/SUM(AA279:AA288)),ROUND(Y261*SUMIF($C279:$D288,"その他事業者",AA279:AA288)/SUM(AA279:AA288),#REF!)+Y261*AA288/SUM(AA279:AA288))))</f>
        <v/>
      </c>
      <c r="CC251" s="267"/>
      <c r="CD251" s="267"/>
      <c r="CE251" s="267"/>
      <c r="CF251" s="267"/>
      <c r="CG251" s="253" t="str">
        <f>IF(COUNT(Y271)=0,"",IF(#REF!="発電事業者",Y271,IF(SUMIF($C279:$D288,"その他事業者",AF279:AF288)=0,IF(Y271*AF288/SUM(AF279:AF288)=0,"",Y271*AF288/SUM(AF279:AF288)),ROUND(Y271*SUMIF($C279:$D288,"その他事業者",AF279:AF288)/SUM(AF279:AF288),#REF!)+Y271*AF288/SUM(AF279:AF288))))</f>
        <v/>
      </c>
      <c r="CH251" s="257"/>
      <c r="CI251" s="257"/>
      <c r="CJ251" s="257"/>
      <c r="CK251" s="257"/>
      <c r="CL251" s="257"/>
      <c r="CM251" s="257"/>
      <c r="CN251" s="257"/>
      <c r="CO251" s="257"/>
      <c r="CP251" s="257"/>
      <c r="CQ251" s="257"/>
    </row>
    <row r="252" spans="3:100" s="243" customFormat="1" ht="13.5" customHeight="1">
      <c r="C252" s="606"/>
      <c r="D252" s="607"/>
      <c r="E252" s="608" t="s">
        <v>252</v>
      </c>
      <c r="F252" s="609"/>
      <c r="G252" s="610"/>
      <c r="H252" s="261"/>
      <c r="I252" s="261"/>
      <c r="J252" s="261"/>
      <c r="K252" s="261"/>
      <c r="L252" s="261"/>
      <c r="M252" s="261"/>
      <c r="N252" s="261"/>
      <c r="O252" s="261"/>
      <c r="P252" s="261"/>
      <c r="Q252" s="261"/>
      <c r="R252" s="261"/>
      <c r="S252" s="261"/>
      <c r="T252" s="262" t="str">
        <f>IF(COUNT(H252:S252)=0,"",SUMPRODUCT(ROUND(H252:S252,1)))</f>
        <v/>
      </c>
      <c r="U252" s="608" t="s">
        <v>211</v>
      </c>
      <c r="V252" s="609"/>
      <c r="W252" s="609"/>
      <c r="X252" s="610"/>
      <c r="Y252" s="664"/>
      <c r="Z252" s="665"/>
      <c r="AA252" s="257"/>
      <c r="AB252" s="257"/>
      <c r="AC252" s="257"/>
      <c r="AD252" s="299"/>
      <c r="AE252" s="299"/>
      <c r="AF252" s="268"/>
      <c r="AG252" s="268"/>
      <c r="AH252" s="268"/>
      <c r="AI252" s="271"/>
      <c r="AJ252" s="271"/>
      <c r="AK252" s="271"/>
      <c r="AL252" s="271"/>
      <c r="AM252" s="271"/>
      <c r="AN252" s="271"/>
      <c r="AO252" s="271"/>
      <c r="AP252" s="271"/>
      <c r="AQ252" s="271"/>
      <c r="AR252" s="271"/>
      <c r="AS252" s="271"/>
      <c r="AT252" s="271"/>
      <c r="AU252" s="272"/>
      <c r="AX252" s="280"/>
      <c r="AY252" s="280"/>
      <c r="AZ252" s="280"/>
      <c r="BB252" s="246"/>
      <c r="BC252" s="630"/>
      <c r="BD252" s="631"/>
      <c r="BE252" s="631"/>
      <c r="BF252" s="631"/>
      <c r="BG252" s="631"/>
      <c r="BH252" s="631"/>
      <c r="BI252" s="631"/>
      <c r="BJ252" s="631"/>
      <c r="BK252" s="631"/>
      <c r="BL252" s="631"/>
      <c r="BM252" s="631"/>
      <c r="BN252" s="631"/>
      <c r="BO252" s="631"/>
      <c r="BP252" s="631"/>
      <c r="BQ252" s="631"/>
      <c r="BR252" s="632"/>
      <c r="BS252" s="634" t="s">
        <v>207</v>
      </c>
      <c r="BT252" s="635"/>
      <c r="BU252" s="636"/>
      <c r="BV252" s="334" t="s">
        <v>25</v>
      </c>
      <c r="BW252" s="253" t="str">
        <f>IF(COUNT(Y252)=0,"",Y252)</f>
        <v/>
      </c>
      <c r="BX252" s="253" t="str">
        <f>IF(COUNT(Y254)=0,"",Y254)</f>
        <v/>
      </c>
      <c r="BY252" s="267"/>
      <c r="BZ252" s="267"/>
      <c r="CA252" s="267"/>
      <c r="CB252" s="253" t="str">
        <f>IF(COUNT(Y262)=0,"",Y262)</f>
        <v/>
      </c>
      <c r="CC252" s="267"/>
      <c r="CD252" s="267"/>
      <c r="CE252" s="267"/>
      <c r="CF252" s="267"/>
      <c r="CG252" s="253" t="str">
        <f>IF(COUNT(Y272)=0,"",Y272)</f>
        <v/>
      </c>
      <c r="CH252" s="257"/>
      <c r="CI252" s="257"/>
      <c r="CJ252" s="257"/>
      <c r="CK252" s="257"/>
      <c r="CL252" s="257"/>
      <c r="CM252" s="257"/>
      <c r="CN252" s="257"/>
      <c r="CO252" s="257"/>
      <c r="CP252" s="257"/>
      <c r="CQ252" s="257"/>
    </row>
    <row r="253" spans="3:100" s="243" customFormat="1" ht="13.5" customHeight="1">
      <c r="C253" s="604" t="e">
        <f>DATE(#REF!,1,1)</f>
        <v>#REF!</v>
      </c>
      <c r="D253" s="605"/>
      <c r="E253" s="613" t="s">
        <v>198</v>
      </c>
      <c r="F253" s="614"/>
      <c r="G253" s="615"/>
      <c r="H253" s="256"/>
      <c r="I253" s="256"/>
      <c r="J253" s="256"/>
      <c r="K253" s="256"/>
      <c r="L253" s="256"/>
      <c r="M253" s="256"/>
      <c r="N253" s="256"/>
      <c r="O253" s="256"/>
      <c r="P253" s="256"/>
      <c r="Q253" s="256"/>
      <c r="R253" s="256"/>
      <c r="S253" s="256"/>
      <c r="T253" s="255"/>
      <c r="U253" s="613" t="s">
        <v>210</v>
      </c>
      <c r="V253" s="614"/>
      <c r="W253" s="614"/>
      <c r="X253" s="615"/>
      <c r="Y253" s="666"/>
      <c r="Z253" s="667"/>
      <c r="AA253" s="257"/>
      <c r="AB253" s="257"/>
      <c r="AC253" s="257"/>
      <c r="AD253" s="299"/>
      <c r="AE253" s="299"/>
      <c r="AF253" s="268"/>
      <c r="AG253" s="268"/>
      <c r="AH253" s="268"/>
      <c r="AI253" s="257"/>
      <c r="AJ253" s="257"/>
      <c r="AK253" s="257"/>
      <c r="AL253" s="257"/>
      <c r="AM253" s="257"/>
      <c r="AN253" s="257"/>
      <c r="AO253" s="257"/>
      <c r="AP253" s="257"/>
      <c r="AQ253" s="257"/>
      <c r="AR253" s="257"/>
      <c r="AS253" s="257"/>
      <c r="AT253" s="257"/>
      <c r="AU253" s="257"/>
      <c r="AX253" s="268"/>
      <c r="BB253" s="268"/>
      <c r="BC253" s="245"/>
      <c r="BD253" s="245"/>
      <c r="BE253" s="245"/>
      <c r="BF253" s="245"/>
      <c r="BG253" s="245"/>
      <c r="BH253" s="245"/>
      <c r="BI253" s="245"/>
      <c r="BJ253" s="245"/>
      <c r="BK253" s="245"/>
      <c r="BL253" s="245"/>
      <c r="BM253" s="245"/>
      <c r="BN253" s="245"/>
      <c r="BO253" s="245"/>
      <c r="BP253" s="245"/>
      <c r="BQ253" s="245"/>
      <c r="BR253" s="245"/>
      <c r="BS253" s="245"/>
      <c r="BT253" s="245"/>
      <c r="BU253" s="245"/>
      <c r="BV253" s="245"/>
      <c r="BW253" s="245"/>
      <c r="BX253" s="257"/>
      <c r="BY253" s="257"/>
      <c r="BZ253" s="257"/>
      <c r="CA253" s="257"/>
      <c r="CB253" s="257"/>
      <c r="CC253" s="257"/>
      <c r="CD253" s="257"/>
      <c r="CE253" s="257"/>
      <c r="CF253" s="257"/>
      <c r="CG253" s="257"/>
      <c r="CH253" s="257"/>
      <c r="CI253" s="257"/>
      <c r="CJ253" s="257"/>
      <c r="CK253" s="257"/>
      <c r="CL253" s="257"/>
      <c r="CM253" s="257"/>
      <c r="CN253" s="257"/>
      <c r="CO253" s="257"/>
      <c r="CP253" s="257"/>
      <c r="CQ253" s="257"/>
    </row>
    <row r="254" spans="3:100" s="243" customFormat="1" ht="13.5" customHeight="1">
      <c r="C254" s="606"/>
      <c r="D254" s="607"/>
      <c r="E254" s="608" t="s">
        <v>212</v>
      </c>
      <c r="F254" s="609"/>
      <c r="G254" s="610"/>
      <c r="H254" s="261"/>
      <c r="I254" s="261"/>
      <c r="J254" s="261"/>
      <c r="K254" s="261"/>
      <c r="L254" s="261"/>
      <c r="M254" s="261"/>
      <c r="N254" s="261"/>
      <c r="O254" s="261"/>
      <c r="P254" s="261"/>
      <c r="Q254" s="261"/>
      <c r="R254" s="261"/>
      <c r="S254" s="261"/>
      <c r="T254" s="262" t="str">
        <f>IF(COUNT(H254:S254)=0,"",SUMPRODUCT(ROUND(H254:S254,1)))</f>
        <v/>
      </c>
      <c r="U254" s="608" t="s">
        <v>211</v>
      </c>
      <c r="V254" s="609"/>
      <c r="W254" s="609"/>
      <c r="X254" s="610"/>
      <c r="Y254" s="664"/>
      <c r="Z254" s="665"/>
      <c r="AA254" s="257"/>
      <c r="AB254" s="257"/>
      <c r="AC254" s="257"/>
      <c r="AD254" s="299"/>
      <c r="AE254" s="299"/>
      <c r="AF254" s="268"/>
      <c r="AG254" s="268"/>
      <c r="AH254" s="268"/>
      <c r="AI254" s="271"/>
      <c r="AJ254" s="271"/>
      <c r="AK254" s="271"/>
      <c r="AL254" s="271"/>
      <c r="AM254" s="271"/>
      <c r="AN254" s="271"/>
      <c r="AO254" s="271"/>
      <c r="AP254" s="271"/>
      <c r="AQ254" s="271"/>
      <c r="AR254" s="271"/>
      <c r="AS254" s="271"/>
      <c r="AT254" s="271"/>
      <c r="AU254" s="272"/>
      <c r="AX254" s="240" t="e">
        <f>IF(#REF!="発電事業者","算定結果　送電取引帳票","算定結果　受電取引帳票")</f>
        <v>#REF!</v>
      </c>
      <c r="BR254" s="268"/>
    </row>
    <row r="255" spans="3:100" s="243" customFormat="1" ht="13.5" customHeight="1">
      <c r="C255" s="604" t="e">
        <f>DATE(#REF!+1,1,1)</f>
        <v>#REF!</v>
      </c>
      <c r="D255" s="605"/>
      <c r="E255" s="613" t="s">
        <v>198</v>
      </c>
      <c r="F255" s="614"/>
      <c r="G255" s="615"/>
      <c r="H255" s="256"/>
      <c r="I255" s="256"/>
      <c r="J255" s="256"/>
      <c r="K255" s="256"/>
      <c r="L255" s="256"/>
      <c r="M255" s="256"/>
      <c r="N255" s="256"/>
      <c r="O255" s="256"/>
      <c r="P255" s="256"/>
      <c r="Q255" s="256"/>
      <c r="R255" s="256"/>
      <c r="S255" s="256"/>
      <c r="T255" s="255"/>
      <c r="U255" s="618"/>
      <c r="V255" s="619"/>
      <c r="W255" s="619"/>
      <c r="X255" s="619"/>
      <c r="Y255" s="619"/>
      <c r="Z255" s="620"/>
      <c r="AA255" s="257"/>
      <c r="AB255" s="257"/>
      <c r="AC255" s="257"/>
      <c r="AD255" s="299"/>
      <c r="AE255" s="299"/>
      <c r="AF255" s="268"/>
      <c r="AG255" s="268"/>
      <c r="AH255" s="268"/>
      <c r="AI255" s="257"/>
      <c r="AJ255" s="257"/>
      <c r="AK255" s="257"/>
      <c r="AL255" s="257"/>
      <c r="AM255" s="257"/>
      <c r="AN255" s="257"/>
      <c r="AO255" s="257"/>
      <c r="AP255" s="257"/>
      <c r="AQ255" s="257"/>
      <c r="AR255" s="257"/>
      <c r="AS255" s="257"/>
      <c r="AT255" s="257"/>
      <c r="AU255" s="257"/>
      <c r="AX255" s="594" t="s">
        <v>200</v>
      </c>
      <c r="AY255" s="594"/>
      <c r="AZ255" s="595" t="s">
        <v>201</v>
      </c>
      <c r="BA255" s="594" t="s">
        <v>202</v>
      </c>
      <c r="BB255" s="594"/>
      <c r="BC255" s="594"/>
      <c r="BD255" s="595" t="s">
        <v>203</v>
      </c>
      <c r="BE255" s="597" t="s">
        <v>176</v>
      </c>
      <c r="BF255" s="598"/>
      <c r="BG255" s="601" t="e">
        <f>DATE(#REF!,1,1)</f>
        <v>#REF!</v>
      </c>
      <c r="BH255" s="602"/>
      <c r="BI255" s="602"/>
      <c r="BJ255" s="602"/>
      <c r="BK255" s="602"/>
      <c r="BL255" s="602"/>
      <c r="BM255" s="602"/>
      <c r="BN255" s="602"/>
      <c r="BO255" s="602"/>
      <c r="BP255" s="602"/>
      <c r="BQ255" s="602"/>
      <c r="BR255" s="603"/>
      <c r="BS255" s="594" t="s">
        <v>175</v>
      </c>
      <c r="BT255" s="594"/>
      <c r="BU255" s="594"/>
      <c r="BV255" s="594"/>
      <c r="BW255" s="592" t="e">
        <f>DATE(#REF!-1,1,1)</f>
        <v>#REF!</v>
      </c>
      <c r="BX255" s="592" t="e">
        <f>DATE(#REF!,1,1)</f>
        <v>#REF!</v>
      </c>
      <c r="BY255" s="592" t="e">
        <f>DATE(#REF!+1,1,1)</f>
        <v>#REF!</v>
      </c>
      <c r="BZ255" s="592" t="e">
        <f>DATE(#REF!+2,1,1)</f>
        <v>#REF!</v>
      </c>
      <c r="CA255" s="592" t="e">
        <f>DATE(#REF!+3,1,1)</f>
        <v>#REF!</v>
      </c>
      <c r="CB255" s="592" t="e">
        <f>DATE(#REF!+4,1,1)</f>
        <v>#REF!</v>
      </c>
      <c r="CC255" s="592" t="e">
        <f>DATE(#REF!+5,1,1)</f>
        <v>#REF!</v>
      </c>
      <c r="CD255" s="592" t="e">
        <f>DATE(#REF!+6,1,1)</f>
        <v>#REF!</v>
      </c>
      <c r="CE255" s="592" t="e">
        <f>DATE(#REF!+7,1,1)</f>
        <v>#REF!</v>
      </c>
      <c r="CF255" s="592" t="e">
        <f>DATE(#REF!+8,1,1)</f>
        <v>#REF!</v>
      </c>
      <c r="CG255" s="592" t="e">
        <f>DATE(#REF!+9,1,1)</f>
        <v>#REF!</v>
      </c>
      <c r="CH255" s="566" t="s">
        <v>268</v>
      </c>
      <c r="CI255" s="567"/>
      <c r="CJ255" s="567"/>
      <c r="CK255" s="567"/>
      <c r="CL255" s="567"/>
      <c r="CM255" s="567"/>
      <c r="CN255" s="567"/>
      <c r="CO255" s="567"/>
      <c r="CP255" s="567"/>
      <c r="CQ255" s="567"/>
    </row>
    <row r="256" spans="3:100" s="243" customFormat="1" ht="13.5" customHeight="1">
      <c r="C256" s="606"/>
      <c r="D256" s="607"/>
      <c r="E256" s="608" t="s">
        <v>212</v>
      </c>
      <c r="F256" s="609"/>
      <c r="G256" s="610"/>
      <c r="H256" s="261"/>
      <c r="I256" s="261"/>
      <c r="J256" s="261"/>
      <c r="K256" s="261"/>
      <c r="L256" s="261"/>
      <c r="M256" s="261"/>
      <c r="N256" s="261"/>
      <c r="O256" s="261"/>
      <c r="P256" s="261"/>
      <c r="Q256" s="261"/>
      <c r="R256" s="261"/>
      <c r="S256" s="261"/>
      <c r="T256" s="262" t="str">
        <f>IF(COUNT(H256:S256)=0,"",SUMPRODUCT(ROUND(H256:S256,1)))</f>
        <v/>
      </c>
      <c r="U256" s="621"/>
      <c r="V256" s="622"/>
      <c r="W256" s="622"/>
      <c r="X256" s="622"/>
      <c r="Y256" s="622"/>
      <c r="Z256" s="623"/>
      <c r="AA256" s="257"/>
      <c r="AB256" s="257"/>
      <c r="AC256" s="257"/>
      <c r="AD256" s="299"/>
      <c r="AE256" s="299"/>
      <c r="AF256" s="268"/>
      <c r="AG256" s="268"/>
      <c r="AH256" s="268"/>
      <c r="AI256" s="271"/>
      <c r="AJ256" s="271"/>
      <c r="AK256" s="271"/>
      <c r="AL256" s="271"/>
      <c r="AM256" s="271"/>
      <c r="AN256" s="271"/>
      <c r="AO256" s="271"/>
      <c r="AP256" s="271"/>
      <c r="AQ256" s="271"/>
      <c r="AR256" s="271"/>
      <c r="AS256" s="271"/>
      <c r="AT256" s="271"/>
      <c r="AU256" s="272"/>
      <c r="AX256" s="594"/>
      <c r="AY256" s="594"/>
      <c r="AZ256" s="596"/>
      <c r="BA256" s="594"/>
      <c r="BB256" s="594"/>
      <c r="BC256" s="594"/>
      <c r="BD256" s="596"/>
      <c r="BE256" s="599"/>
      <c r="BF256" s="600"/>
      <c r="BG256" s="334" t="s">
        <v>194</v>
      </c>
      <c r="BH256" s="334" t="s">
        <v>195</v>
      </c>
      <c r="BI256" s="334" t="s">
        <v>161</v>
      </c>
      <c r="BJ256" s="334" t="s">
        <v>162</v>
      </c>
      <c r="BK256" s="334" t="s">
        <v>163</v>
      </c>
      <c r="BL256" s="334" t="s">
        <v>164</v>
      </c>
      <c r="BM256" s="334" t="s">
        <v>165</v>
      </c>
      <c r="BN256" s="334" t="s">
        <v>166</v>
      </c>
      <c r="BO256" s="334" t="s">
        <v>167</v>
      </c>
      <c r="BP256" s="334" t="s">
        <v>168</v>
      </c>
      <c r="BQ256" s="334" t="s">
        <v>169</v>
      </c>
      <c r="BR256" s="334" t="s">
        <v>170</v>
      </c>
      <c r="BS256" s="594"/>
      <c r="BT256" s="594"/>
      <c r="BU256" s="594"/>
      <c r="BV256" s="594"/>
      <c r="BW256" s="593"/>
      <c r="BX256" s="593"/>
      <c r="BY256" s="593">
        <v>43101</v>
      </c>
      <c r="BZ256" s="593">
        <v>43466</v>
      </c>
      <c r="CA256" s="593">
        <v>43831</v>
      </c>
      <c r="CB256" s="593">
        <v>44197</v>
      </c>
      <c r="CC256" s="593">
        <v>44562</v>
      </c>
      <c r="CD256" s="593">
        <v>44927</v>
      </c>
      <c r="CE256" s="593">
        <v>45292</v>
      </c>
      <c r="CF256" s="593">
        <v>45658</v>
      </c>
      <c r="CG256" s="593">
        <v>46023</v>
      </c>
      <c r="CH256" s="567"/>
      <c r="CI256" s="567"/>
      <c r="CJ256" s="567"/>
      <c r="CK256" s="567"/>
      <c r="CL256" s="567"/>
      <c r="CM256" s="567"/>
      <c r="CN256" s="567"/>
      <c r="CO256" s="567"/>
      <c r="CP256" s="567"/>
      <c r="CQ256" s="567"/>
    </row>
    <row r="257" spans="3:95" s="243" customFormat="1" ht="13.5" customHeight="1">
      <c r="C257" s="604" t="e">
        <f>DATE(#REF!+2,1,1)</f>
        <v>#REF!</v>
      </c>
      <c r="D257" s="605"/>
      <c r="E257" s="613" t="s">
        <v>198</v>
      </c>
      <c r="F257" s="614"/>
      <c r="G257" s="615"/>
      <c r="H257" s="256"/>
      <c r="I257" s="256"/>
      <c r="J257" s="256"/>
      <c r="K257" s="256"/>
      <c r="L257" s="256"/>
      <c r="M257" s="256"/>
      <c r="N257" s="256"/>
      <c r="O257" s="256"/>
      <c r="P257" s="256"/>
      <c r="Q257" s="256"/>
      <c r="R257" s="256"/>
      <c r="S257" s="256"/>
      <c r="T257" s="255"/>
      <c r="U257" s="621"/>
      <c r="V257" s="622"/>
      <c r="W257" s="622"/>
      <c r="X257" s="622"/>
      <c r="Y257" s="622"/>
      <c r="Z257" s="623"/>
      <c r="AA257" s="257"/>
      <c r="AB257" s="257"/>
      <c r="AC257" s="257"/>
      <c r="AD257" s="299"/>
      <c r="AE257" s="299"/>
      <c r="AF257" s="268"/>
      <c r="AG257" s="268"/>
      <c r="AH257" s="268"/>
      <c r="AI257" s="257"/>
      <c r="AJ257" s="257"/>
      <c r="AK257" s="257"/>
      <c r="AL257" s="257"/>
      <c r="AM257" s="257"/>
      <c r="AN257" s="257"/>
      <c r="AO257" s="257"/>
      <c r="AP257" s="257"/>
      <c r="AQ257" s="257"/>
      <c r="AR257" s="257"/>
      <c r="AS257" s="257"/>
      <c r="AT257" s="257"/>
      <c r="AU257" s="257"/>
      <c r="AX257" s="569" t="str">
        <f>IF(C279="","",C279)</f>
        <v/>
      </c>
      <c r="AY257" s="569"/>
      <c r="AZ257" s="587" t="str">
        <f>IF(E279="","",E279)</f>
        <v/>
      </c>
      <c r="BA257" s="590" t="str">
        <f ca="1">IF(F279="","",F279)</f>
        <v/>
      </c>
      <c r="BB257" s="590"/>
      <c r="BC257" s="590"/>
      <c r="BD257" s="587" t="str">
        <f>IF(I279="","",I279)</f>
        <v/>
      </c>
      <c r="BE257" s="578" t="e">
        <f>IF(#REF!="発電事業者","送電電力（MW）","受電電力（MW）")</f>
        <v>#REF!</v>
      </c>
      <c r="BF257" s="579"/>
      <c r="BG257" s="331" t="str">
        <f>IF(AND(COUNT(BG248)+COUNTA(E279)=2,L279&lt;&gt;""),ROUND(BG248-SUMIF(BE260:BF286,BE257,BG260:BG286),#REF!),"")</f>
        <v/>
      </c>
      <c r="BH257" s="331" t="str">
        <f>IF(AND(COUNT(BH248)+COUNTA(E279)=2,M279&lt;&gt;""),ROUND(BH248-SUMIF(BE260:BF286,BE257,BH260:BH286),#REF!),"")</f>
        <v/>
      </c>
      <c r="BI257" s="331" t="str">
        <f>IF(AND(COUNT(BI248)+COUNTA(E279)=2,N279&lt;&gt;""),ROUND(BI248-SUMIF(BE260:BF286,BE257,BI260:BI286),#REF!),"")</f>
        <v/>
      </c>
      <c r="BJ257" s="331" t="str">
        <f>IF(AND(COUNT(BJ248)+COUNTA(E279)=2,O279&lt;&gt;""),ROUND(BJ248-SUMIF(BE260:BF286,BE257,BJ260:BJ286),#REF!),"")</f>
        <v/>
      </c>
      <c r="BK257" s="331" t="str">
        <f>IF(AND(COUNT(BK248)+COUNTA(E279)=2,P279&lt;&gt;""),ROUND(BK248-SUMIF(BE260:BF286,BE257,BK260:BK286),#REF!),"")</f>
        <v/>
      </c>
      <c r="BL257" s="331" t="str">
        <f>IF(AND(COUNT(BL248)+COUNTA(E279)=2,Q279&lt;&gt;""),ROUND(BL248-SUMIF(BE260:BF286,BE257,BL260:BL286),#REF!),"")</f>
        <v/>
      </c>
      <c r="BM257" s="331" t="str">
        <f>IF(AND(COUNT(BM248)+COUNTA(E279)=2,R279&lt;&gt;""),ROUND(BM248-SUMIF(BE260:BF286,BE257,BM260:BM286),#REF!),"")</f>
        <v/>
      </c>
      <c r="BN257" s="331" t="str">
        <f>IF(AND(COUNT(BN248)+COUNTA(E279)=2,S279&lt;&gt;""),ROUND(BN248-SUMIF(BE260:BF286,BE257,BN260:BN286),#REF!),"")</f>
        <v/>
      </c>
      <c r="BO257" s="331" t="str">
        <f>IF(AND(COUNT(BO248)+COUNTA(E279)=2,T279&lt;&gt;""),ROUND(BO248-SUMIF(BE260:BF286,BE257,BO260:BO286),#REF!),"")</f>
        <v/>
      </c>
      <c r="BP257" s="331" t="str">
        <f>IF(AND(COUNT(BP248)+COUNTA(E279)=2,U279&lt;&gt;""),ROUND(BP248-SUMIF(BE260:BF286,BE257,BP260:BP286),#REF!),"")</f>
        <v/>
      </c>
      <c r="BQ257" s="331" t="str">
        <f>IF(AND(COUNT(BQ248)+COUNTA(E279)=2,V279&lt;&gt;""),ROUND(BQ248-SUMIF(BE260:BF286,BE257,BQ260:BQ286),#REF!),"")</f>
        <v/>
      </c>
      <c r="BR257" s="331" t="str">
        <f>IF(AND(COUNT(BR248)+COUNTA(E279)=2,W279&lt;&gt;""),ROUND(BR248-SUMIF(BE260:BF286,BE257,BR260:BR286),#REF!),"")</f>
        <v/>
      </c>
      <c r="BS257" s="569" t="e">
        <f>IF(#REF!="発電事業者","送電電力（MW）","受電電力（MW）")</f>
        <v>#REF!</v>
      </c>
      <c r="BT257" s="569"/>
      <c r="BU257" s="569"/>
      <c r="BV257" s="333" t="s">
        <v>171</v>
      </c>
      <c r="BW257" s="580"/>
      <c r="BX257" s="580"/>
      <c r="BY257" s="331" t="str">
        <f>IF(AND(COUNT(BY248)+COUNTA(E279)=2,X279&lt;&gt;""),ROUND(BY248-SUMIF(BV260:BV286,BV257,BY260:BY286),#REF!),"")</f>
        <v/>
      </c>
      <c r="BZ257" s="331" t="str">
        <f>IF(AND(COUNT(BZ248)+COUNTA(E279)=2,Y279&lt;&gt;""),ROUND(BZ248-SUMIF(BV260:BV286,BV257,BZ260:BZ286),#REF!),"")</f>
        <v/>
      </c>
      <c r="CA257" s="331" t="str">
        <f>IF(AND(COUNT(CA248)+COUNTA(E279)=2,Z279&lt;&gt;""),ROUND(CA248-SUMIF(BV260:BV286,BV257,CA260:CA286),#REF!),"")</f>
        <v/>
      </c>
      <c r="CB257" s="331" t="str">
        <f>IF(AND(COUNT(CB248)+COUNTA(E279)=2,AA279&lt;&gt;""),ROUND(CB248-SUMIF(BV260:BV286,BV257,CB260:CB286),#REF!),"")</f>
        <v/>
      </c>
      <c r="CC257" s="331" t="str">
        <f>IF(AND(COUNT(CC248)+COUNTA(E279)=2,AB279&lt;&gt;""),ROUND(CC248-SUMIF(BV260:BV286,BV257,CC260:CC286),#REF!),"")</f>
        <v/>
      </c>
      <c r="CD257" s="331" t="str">
        <f>IF(AND(COUNT(CD248)+COUNTA(E279)=2,AC279&lt;&gt;""),ROUND(CD248-SUMIF(BV260:BV286,BV257,CD260:CD286),#REF!),"")</f>
        <v/>
      </c>
      <c r="CE257" s="331" t="str">
        <f>IF(AND(COUNT(CE248)+COUNTA(E279)=2,AD279&lt;&gt;""),ROUND(CE248-SUMIF(BV260:BV286,BV257,CE260:CE286),#REF!),"")</f>
        <v/>
      </c>
      <c r="CF257" s="331" t="str">
        <f>IF(AND(COUNT(CF248)+COUNTA(E279)=2,AE279&lt;&gt;""),ROUND(CF248-SUMIF(BV260:BV286,BV257,CF260:CF286),#REF!),"")</f>
        <v/>
      </c>
      <c r="CG257" s="331" t="str">
        <f>IF(AND(COUNT(CG248)+COUNTA(E279)=2,AF279&lt;&gt;""),ROUND(CG248-SUMIF(BV260:BV286,BV257,CG260:CG286),#REF!),"")</f>
        <v/>
      </c>
      <c r="CH257" s="563" t="s">
        <v>119</v>
      </c>
      <c r="CI257" s="563"/>
      <c r="CJ257" s="563"/>
      <c r="CK257" s="563"/>
      <c r="CL257" s="563"/>
      <c r="CM257" s="563"/>
      <c r="CN257" s="563"/>
      <c r="CO257" s="563"/>
      <c r="CP257" s="563"/>
      <c r="CQ257" s="563"/>
    </row>
    <row r="258" spans="3:95" s="243" customFormat="1" ht="13.5" customHeight="1">
      <c r="C258" s="606"/>
      <c r="D258" s="607"/>
      <c r="E258" s="608" t="s">
        <v>212</v>
      </c>
      <c r="F258" s="609"/>
      <c r="G258" s="610"/>
      <c r="H258" s="261"/>
      <c r="I258" s="261"/>
      <c r="J258" s="261"/>
      <c r="K258" s="261"/>
      <c r="L258" s="261"/>
      <c r="M258" s="261"/>
      <c r="N258" s="261"/>
      <c r="O258" s="261"/>
      <c r="P258" s="261"/>
      <c r="Q258" s="261"/>
      <c r="R258" s="261"/>
      <c r="S258" s="261"/>
      <c r="T258" s="262" t="str">
        <f>IF(COUNT(H258:S258)=0,"",SUMPRODUCT(ROUND(H258:S258,1)))</f>
        <v/>
      </c>
      <c r="U258" s="621"/>
      <c r="V258" s="622"/>
      <c r="W258" s="622"/>
      <c r="X258" s="622"/>
      <c r="Y258" s="622"/>
      <c r="Z258" s="623"/>
      <c r="AA258" s="257"/>
      <c r="AB258" s="257"/>
      <c r="AC258" s="257"/>
      <c r="AD258" s="299"/>
      <c r="AE258" s="299"/>
      <c r="AF258" s="268"/>
      <c r="AG258" s="268"/>
      <c r="AH258" s="268"/>
      <c r="AI258" s="271"/>
      <c r="AJ258" s="271"/>
      <c r="AK258" s="271"/>
      <c r="AL258" s="271"/>
      <c r="AM258" s="271"/>
      <c r="AN258" s="271"/>
      <c r="AO258" s="271"/>
      <c r="AP258" s="271"/>
      <c r="AQ258" s="271"/>
      <c r="AR258" s="271"/>
      <c r="AS258" s="271"/>
      <c r="AT258" s="271"/>
      <c r="AU258" s="272"/>
      <c r="AX258" s="569"/>
      <c r="AY258" s="569"/>
      <c r="AZ258" s="588"/>
      <c r="BA258" s="590"/>
      <c r="BB258" s="590"/>
      <c r="BC258" s="590"/>
      <c r="BD258" s="588"/>
      <c r="BE258" s="583"/>
      <c r="BF258" s="584"/>
      <c r="BG258" s="259"/>
      <c r="BH258" s="259"/>
      <c r="BI258" s="259"/>
      <c r="BJ258" s="259"/>
      <c r="BK258" s="259"/>
      <c r="BL258" s="259"/>
      <c r="BM258" s="259"/>
      <c r="BN258" s="259"/>
      <c r="BO258" s="259"/>
      <c r="BP258" s="259"/>
      <c r="BQ258" s="259"/>
      <c r="BR258" s="259"/>
      <c r="BS258" s="569"/>
      <c r="BT258" s="569"/>
      <c r="BU258" s="569"/>
      <c r="BV258" s="333" t="s">
        <v>172</v>
      </c>
      <c r="BW258" s="581"/>
      <c r="BX258" s="581"/>
      <c r="BY258" s="331" t="str">
        <f>IF(AND(COUNT(BY249)+COUNTA(E279)=2,X279&lt;&gt;""),ROUND(BY249-SUMIF(BV260:BV286,BV258,BY260:BY286),#REF!),"")</f>
        <v/>
      </c>
      <c r="BZ258" s="331" t="str">
        <f>IF(AND(COUNT(BZ249)+COUNTA(E279)=2,Y279&lt;&gt;""),ROUND(BZ249-SUMIF(BV260:BV286,BV258,BZ260:BZ286),#REF!),"")</f>
        <v/>
      </c>
      <c r="CA258" s="331" t="str">
        <f>IF(AND(COUNT(CA249)+COUNTA(E279)=2,Z279&lt;&gt;""),ROUND(CA249-SUMIF(BV260:BV286,BV258,CA260:CA286),#REF!),"")</f>
        <v/>
      </c>
      <c r="CB258" s="331" t="str">
        <f>IF(AND(COUNT(CB249)+COUNTA(E279)=2,AA279&lt;&gt;""),ROUND(CB249-SUMIF(BV260:BV286,BV258,CB260:CB286),#REF!),"")</f>
        <v/>
      </c>
      <c r="CC258" s="331" t="str">
        <f>IF(AND(COUNT(CC249)+COUNTA(E279)=2,AB279&lt;&gt;""),ROUND(CC249-SUMIF(BV260:BV286,BV258,CC260:CC286),#REF!),"")</f>
        <v/>
      </c>
      <c r="CD258" s="331" t="str">
        <f>IF(AND(COUNT(CD249)+COUNTA(E279)=2,AC279&lt;&gt;""),ROUND(CD249-SUMIF(BV260:BV286,BV258,CD260:CD286),#REF!),"")</f>
        <v/>
      </c>
      <c r="CE258" s="331" t="str">
        <f>IF(AND(COUNT(CE249)+COUNTA(E279)=2,AD279&lt;&gt;""),ROUND(CE249-SUMIF(BV260:BV286,BV258,CE260:CE286),#REF!),"")</f>
        <v/>
      </c>
      <c r="CF258" s="331" t="str">
        <f>IF(AND(COUNT(CF249)+COUNTA(E279)=2,AE279&lt;&gt;""),ROUND(CF249-SUMIF(BV260:BV286,BV258,CF260:CF286),#REF!),"")</f>
        <v/>
      </c>
      <c r="CG258" s="331" t="str">
        <f>IF(AND(COUNT(CG249)+COUNTA(E279)=2,AF279&lt;&gt;""),ROUND(CG249-SUMIF(BV260:BV286,BV258,CG260:CG286),#REF!),"")</f>
        <v/>
      </c>
      <c r="CH258" s="564" t="str">
        <f>IF(CH257="","",CH257)</f>
        <v>バイオマス</v>
      </c>
      <c r="CI258" s="564"/>
      <c r="CJ258" s="564"/>
      <c r="CK258" s="564"/>
      <c r="CL258" s="564"/>
      <c r="CM258" s="564"/>
      <c r="CN258" s="564"/>
      <c r="CO258" s="564"/>
      <c r="CP258" s="564"/>
      <c r="CQ258" s="564"/>
    </row>
    <row r="259" spans="3:95" s="243" customFormat="1" ht="13.5" customHeight="1">
      <c r="C259" s="604" t="e">
        <f>DATE(#REF!+3,1,1)</f>
        <v>#REF!</v>
      </c>
      <c r="D259" s="605"/>
      <c r="E259" s="613" t="s">
        <v>198</v>
      </c>
      <c r="F259" s="614"/>
      <c r="G259" s="615"/>
      <c r="H259" s="256"/>
      <c r="I259" s="256"/>
      <c r="J259" s="256"/>
      <c r="K259" s="256"/>
      <c r="L259" s="256"/>
      <c r="M259" s="256"/>
      <c r="N259" s="256"/>
      <c r="O259" s="256"/>
      <c r="P259" s="256"/>
      <c r="Q259" s="256"/>
      <c r="R259" s="256"/>
      <c r="S259" s="256"/>
      <c r="T259" s="255"/>
      <c r="U259" s="621"/>
      <c r="V259" s="622"/>
      <c r="W259" s="622"/>
      <c r="X259" s="622"/>
      <c r="Y259" s="622"/>
      <c r="Z259" s="623"/>
      <c r="AA259" s="257"/>
      <c r="AB259" s="257"/>
      <c r="AC259" s="257"/>
      <c r="AD259" s="299"/>
      <c r="AE259" s="299"/>
      <c r="AF259" s="268"/>
      <c r="AG259" s="268"/>
      <c r="AH259" s="268"/>
      <c r="AI259" s="257"/>
      <c r="AJ259" s="257"/>
      <c r="AK259" s="257"/>
      <c r="AL259" s="257"/>
      <c r="AM259" s="257"/>
      <c r="AN259" s="257"/>
      <c r="AO259" s="257"/>
      <c r="AP259" s="257"/>
      <c r="AQ259" s="257"/>
      <c r="AR259" s="257"/>
      <c r="AS259" s="257"/>
      <c r="AT259" s="257"/>
      <c r="AU259" s="257"/>
      <c r="AX259" s="569"/>
      <c r="AY259" s="569"/>
      <c r="AZ259" s="589"/>
      <c r="BA259" s="590"/>
      <c r="BB259" s="590"/>
      <c r="BC259" s="590"/>
      <c r="BD259" s="589"/>
      <c r="BE259" s="585" t="e">
        <f>IF(#REF!="発電事業者","月間送電電力量（GWh）","月間受電電力量（GWh）")</f>
        <v>#REF!</v>
      </c>
      <c r="BF259" s="586"/>
      <c r="BG259" s="297" t="str">
        <f>IF(AND(COUNT(BG250)+COUNTA(E279)=2,L279&lt;&gt;""),ROUND(BG250-SUMIF(BE260:BF286,BE259,BG260:BG286),#REF!),"")</f>
        <v/>
      </c>
      <c r="BH259" s="297" t="str">
        <f>IF(AND(COUNT(BH250)+COUNTA(E279)=2,M279&lt;&gt;""),ROUND(BH250-SUMIF(BE260:BF286,BE259,BH260:BH286),#REF!),"")</f>
        <v/>
      </c>
      <c r="BI259" s="297" t="str">
        <f>IF(AND(COUNT(BI250)+COUNTA(E279)=2,N279&lt;&gt;""),ROUND(BI250-SUMIF(BE260:BF286,BE259,BI260:BI286),#REF!),"")</f>
        <v/>
      </c>
      <c r="BJ259" s="297" t="str">
        <f>IF(AND(COUNT(BJ250)+COUNTA(E279)=2,O279&lt;&gt;""),ROUND(BJ250-SUMIF(BE260:BF286,BE259,BJ260:BJ286),#REF!),"")</f>
        <v/>
      </c>
      <c r="BK259" s="297" t="str">
        <f>IF(AND(COUNT(BK250)+COUNTA(E279)=2,P279&lt;&gt;""),ROUND(BK250-SUMIF(BE260:BF286,BE259,BK260:BK286),#REF!),"")</f>
        <v/>
      </c>
      <c r="BL259" s="297" t="str">
        <f>IF(AND(COUNT(BL250)+COUNTA(E279)=2,Q279&lt;&gt;""),ROUND(BL250-SUMIF(BE260:BF286,BE259,BL260:BL286),#REF!),"")</f>
        <v/>
      </c>
      <c r="BM259" s="297" t="str">
        <f>IF(AND(COUNT(BM250)+COUNTA(E279)=2,R279&lt;&gt;""),ROUND(BM250-SUMIF(BE260:BF286,BE259,BM260:BM286),#REF!),"")</f>
        <v/>
      </c>
      <c r="BN259" s="297" t="str">
        <f>IF(AND(COUNT(BN250)+COUNTA(E279)=2,S279&lt;&gt;""),ROUND(BN250-SUMIF(BE260:BF286,BE259,BN260:BN286),#REF!),"")</f>
        <v/>
      </c>
      <c r="BO259" s="297" t="str">
        <f>IF(AND(COUNT(BO250)+COUNTA(E279)=2,T279&lt;&gt;""),ROUND(BO250-SUMIF(BE260:BF286,BE259,BO260:BO286),#REF!),"")</f>
        <v/>
      </c>
      <c r="BP259" s="297" t="str">
        <f>IF(AND(COUNT(BP250)+COUNTA(E279)=2,U279&lt;&gt;""),ROUND(BP250-SUMIF(BE260:BF286,BE259,BP260:BP286),#REF!),"")</f>
        <v/>
      </c>
      <c r="BQ259" s="297" t="str">
        <f>IF(AND(COUNT(BQ250)+COUNTA(E279)=2,V279&lt;&gt;""),ROUND(BQ250-SUMIF(BE260:BF286,BE259,BQ260:BQ286),#REF!),"")</f>
        <v/>
      </c>
      <c r="BR259" s="297" t="str">
        <f>IF(AND(COUNT(BR250)+COUNTA(E279)=2,W279&lt;&gt;""),ROUND(BR250-SUMIF(BE260:BF286,BE259,BR260:BR286),#REF!),"")</f>
        <v/>
      </c>
      <c r="BS259" s="569" t="e">
        <f>IF(#REF!="発電事業者","年間送電電力量（GWh）","年間受電電力量（GWh）")</f>
        <v>#REF!</v>
      </c>
      <c r="BT259" s="569"/>
      <c r="BU259" s="569"/>
      <c r="BV259" s="333" t="s">
        <v>25</v>
      </c>
      <c r="BW259" s="582"/>
      <c r="BX259" s="582"/>
      <c r="BY259" s="331" t="str">
        <f>IF(AND(COUNT(BY250)+COUNTA(E279)=2,X279&lt;&gt;""),ROUND(BY250-SUMIF(BV260:BV286,BV259,BY260:BY286),#REF!),"")</f>
        <v/>
      </c>
      <c r="BZ259" s="331" t="str">
        <f>IF(AND(COUNT(BZ250)+COUNTA(E279)=2,Y279&lt;&gt;""),ROUND(BZ250-SUMIF(BV260:BV286,BV259,BZ260:BZ286),#REF!),"")</f>
        <v/>
      </c>
      <c r="CA259" s="331" t="str">
        <f>IF(AND(COUNT(CA250)+COUNTA(E279)=2,Z279&lt;&gt;""),ROUND(CA250-SUMIF(BV260:BV286,BV259,CA260:CA286),#REF!),"")</f>
        <v/>
      </c>
      <c r="CB259" s="331" t="str">
        <f>IF(AND(COUNT(CB250)+COUNTA(E279)=2,AA279&lt;&gt;""),ROUND(CB250-SUMIF(BV260:BV286,BV259,CB260:CB286),#REF!),"")</f>
        <v/>
      </c>
      <c r="CC259" s="331" t="str">
        <f>IF(AND(COUNT(CC250)+COUNTA(E279)=2,AB279&lt;&gt;""),ROUND(CC250-SUMIF(BV260:BV286,BV259,CC260:CC286),#REF!),"")</f>
        <v/>
      </c>
      <c r="CD259" s="331" t="str">
        <f>IF(AND(COUNT(CD250)+COUNTA(E279)=2,AC279&lt;&gt;""),ROUND(CD250-SUMIF(BV260:BV286,BV259,CD260:CD286),#REF!),"")</f>
        <v/>
      </c>
      <c r="CE259" s="331" t="str">
        <f>IF(AND(COUNT(CE250)+COUNTA(E279)=2,AD279&lt;&gt;""),ROUND(CE250-SUMIF(BV260:BV286,BV259,CE260:CE286),#REF!),"")</f>
        <v/>
      </c>
      <c r="CF259" s="331" t="str">
        <f>IF(AND(COUNT(CF250)+COUNTA(E279)=2,AE279&lt;&gt;""),ROUND(CF250-SUMIF(BV260:BV286,BV259,CF260:CF286),#REF!),"")</f>
        <v/>
      </c>
      <c r="CG259" s="331" t="str">
        <f>IF(AND(COUNT(CG250)+COUNTA(E279)=2,AF279&lt;&gt;""),ROUND(CG250-SUMIF(BV260:BV286,BV259,CG260:CG286),#REF!),"")</f>
        <v/>
      </c>
      <c r="CH259" s="565" t="str">
        <f>IF(COUNTA(AG279)=0,"",AG279)</f>
        <v/>
      </c>
      <c r="CI259" s="565"/>
      <c r="CJ259" s="565"/>
      <c r="CK259" s="565"/>
      <c r="CL259" s="565"/>
      <c r="CM259" s="565"/>
      <c r="CN259" s="565"/>
      <c r="CO259" s="565"/>
      <c r="CP259" s="565"/>
      <c r="CQ259" s="565"/>
    </row>
    <row r="260" spans="3:95" s="243" customFormat="1" ht="13.5" customHeight="1">
      <c r="C260" s="606"/>
      <c r="D260" s="607"/>
      <c r="E260" s="608" t="s">
        <v>212</v>
      </c>
      <c r="F260" s="609"/>
      <c r="G260" s="610"/>
      <c r="H260" s="261"/>
      <c r="I260" s="261"/>
      <c r="J260" s="261"/>
      <c r="K260" s="261"/>
      <c r="L260" s="261"/>
      <c r="M260" s="261"/>
      <c r="N260" s="261"/>
      <c r="O260" s="261"/>
      <c r="P260" s="261"/>
      <c r="Q260" s="261"/>
      <c r="R260" s="261"/>
      <c r="S260" s="261"/>
      <c r="T260" s="262" t="str">
        <f>IF(COUNT(H260:S260)=0,"",SUMPRODUCT(ROUND(H260:S260,1)))</f>
        <v/>
      </c>
      <c r="U260" s="624"/>
      <c r="V260" s="625"/>
      <c r="W260" s="625"/>
      <c r="X260" s="625"/>
      <c r="Y260" s="625"/>
      <c r="Z260" s="626"/>
      <c r="AA260" s="257"/>
      <c r="AB260" s="257"/>
      <c r="AC260" s="257"/>
      <c r="AD260" s="299"/>
      <c r="AE260" s="299"/>
      <c r="AF260" s="268"/>
      <c r="AG260" s="268"/>
      <c r="AH260" s="268"/>
      <c r="AI260" s="271"/>
      <c r="AJ260" s="271"/>
      <c r="AK260" s="271"/>
      <c r="AL260" s="271"/>
      <c r="AM260" s="271"/>
      <c r="AN260" s="271"/>
      <c r="AO260" s="271"/>
      <c r="AP260" s="271"/>
      <c r="AQ260" s="271"/>
      <c r="AR260" s="271"/>
      <c r="AS260" s="271"/>
      <c r="AT260" s="271"/>
      <c r="AU260" s="272"/>
      <c r="AX260" s="569" t="str">
        <f>IF(C280="","",C280)</f>
        <v/>
      </c>
      <c r="AY260" s="569"/>
      <c r="AZ260" s="587" t="str">
        <f>IF(E280="","",E280)</f>
        <v/>
      </c>
      <c r="BA260" s="590" t="str">
        <f ca="1">IF(F280="","",F280)</f>
        <v/>
      </c>
      <c r="BB260" s="590"/>
      <c r="BC260" s="590"/>
      <c r="BD260" s="587" t="str">
        <f>IF(I280="","",I280)</f>
        <v/>
      </c>
      <c r="BE260" s="578" t="e">
        <f>IF(#REF!="発電事業者","送電電力（MW）","受電電力（MW）")</f>
        <v>#REF!</v>
      </c>
      <c r="BF260" s="579"/>
      <c r="BG260" s="331" t="str">
        <f>IF(COUNT(BG248,L280)=2,ROUND(BG248*L280/SUM(L279:L288),#REF!),"")</f>
        <v/>
      </c>
      <c r="BH260" s="331" t="str">
        <f>IF(COUNT(BH248,M280)=2,ROUND(BH248*M280/SUM(M279:M288),#REF!),"")</f>
        <v/>
      </c>
      <c r="BI260" s="331" t="str">
        <f>IF(COUNT(BI248,N280)=2,ROUND(BI248*N280/SUM(N279:N288),#REF!),"")</f>
        <v/>
      </c>
      <c r="BJ260" s="331" t="str">
        <f>IF(COUNT(BJ248,O280)=2,ROUND(BJ248*O280/SUM(O279:O288),#REF!),"")</f>
        <v/>
      </c>
      <c r="BK260" s="331" t="str">
        <f>IF(COUNT(BK248,P280)=2,ROUND(BK248*P280/SUM(P279:P288),#REF!),"")</f>
        <v/>
      </c>
      <c r="BL260" s="331" t="str">
        <f>IF(COUNT(BL248,Q280)=2,ROUND(BL248*Q280/SUM(Q279:Q288),#REF!),"")</f>
        <v/>
      </c>
      <c r="BM260" s="331" t="str">
        <f>IF(COUNT(BM248,R280)=2,ROUND(BM248*R280/SUM(R279:R288),#REF!),"")</f>
        <v/>
      </c>
      <c r="BN260" s="331" t="str">
        <f>IF(COUNT(BN248,S280)=2,ROUND(BN248*S280/SUM(S279:S288),#REF!),"")</f>
        <v/>
      </c>
      <c r="BO260" s="331" t="str">
        <f>IF(COUNT(BO248,T280)=2,ROUND(BO248*T280/SUM(T279:T288),#REF!),"")</f>
        <v/>
      </c>
      <c r="BP260" s="331" t="str">
        <f>IF(COUNT(BP248,U280)=2,ROUND(BP248*U280/SUM(U279:U288),#REF!),"")</f>
        <v/>
      </c>
      <c r="BQ260" s="331" t="str">
        <f>IF(COUNT(BQ248,V280)=2,ROUND(BQ248*V280/SUM(V279:V288),#REF!),"")</f>
        <v/>
      </c>
      <c r="BR260" s="331" t="str">
        <f>IF(COUNT(BR248,W280)=2,ROUND(BR248*W280/SUM(W279:W288),#REF!),"")</f>
        <v/>
      </c>
      <c r="BS260" s="569" t="e">
        <f>IF(#REF!="発電事業者","送電電力（MW）","受電電力（MW）")</f>
        <v>#REF!</v>
      </c>
      <c r="BT260" s="569"/>
      <c r="BU260" s="569"/>
      <c r="BV260" s="333" t="s">
        <v>171</v>
      </c>
      <c r="BW260" s="580"/>
      <c r="BX260" s="580"/>
      <c r="BY260" s="331" t="str">
        <f>IF(COUNT(BY248,X280)=2,ROUND(BY248*X280/SUM(X279:X288),#REF!),"")</f>
        <v/>
      </c>
      <c r="BZ260" s="331" t="str">
        <f>IF(COUNT(BZ248,Y280)=2,ROUND(BZ248*Y280/SUM(Y279:Y288),#REF!),"")</f>
        <v/>
      </c>
      <c r="CA260" s="331" t="str">
        <f>IF(COUNT(CA248,Z280)=2,ROUND(CA248*Z280/SUM(Z279:Z288),#REF!),"")</f>
        <v/>
      </c>
      <c r="CB260" s="331" t="str">
        <f>IF(COUNT(CB248,AA280)=2,ROUND(CB248*AA280/SUM(AA279:AA288),#REF!),"")</f>
        <v/>
      </c>
      <c r="CC260" s="331" t="str">
        <f>IF(COUNT(CC248,AB280)=2,ROUND(CC248*AB280/SUM(AB279:AB288),#REF!),"")</f>
        <v/>
      </c>
      <c r="CD260" s="331" t="str">
        <f>IF(COUNT(CD248,AC280)=2,ROUND(CD248*AC280/SUM(AC279:AC288),#REF!),"")</f>
        <v/>
      </c>
      <c r="CE260" s="331" t="str">
        <f>IF(COUNT(CE248,AD280)=2,ROUND(CE248*AD280/SUM(AD279:AD288),#REF!),"")</f>
        <v/>
      </c>
      <c r="CF260" s="331" t="str">
        <f>IF(COUNT(CF248,AE280)=2,ROUND(CF248*AE280/SUM(AE279:AE288),#REF!),"")</f>
        <v/>
      </c>
      <c r="CG260" s="331" t="str">
        <f>IF(COUNT(CG248,AF280)=2,ROUND(CG248*AF280/SUM(AF279:AF288),#REF!),"")</f>
        <v/>
      </c>
      <c r="CH260" s="563" t="s">
        <v>119</v>
      </c>
      <c r="CI260" s="563"/>
      <c r="CJ260" s="563"/>
      <c r="CK260" s="563"/>
      <c r="CL260" s="563"/>
      <c r="CM260" s="563"/>
      <c r="CN260" s="563"/>
      <c r="CO260" s="563"/>
      <c r="CP260" s="563"/>
      <c r="CQ260" s="563"/>
    </row>
    <row r="261" spans="3:95" s="243" customFormat="1" ht="13.5" customHeight="1">
      <c r="C261" s="604" t="e">
        <f>DATE(#REF!+4,1,1)</f>
        <v>#REF!</v>
      </c>
      <c r="D261" s="605"/>
      <c r="E261" s="613" t="s">
        <v>198</v>
      </c>
      <c r="F261" s="614"/>
      <c r="G261" s="615"/>
      <c r="H261" s="256"/>
      <c r="I261" s="256"/>
      <c r="J261" s="256"/>
      <c r="K261" s="256"/>
      <c r="L261" s="256"/>
      <c r="M261" s="256"/>
      <c r="N261" s="256"/>
      <c r="O261" s="256"/>
      <c r="P261" s="256"/>
      <c r="Q261" s="256"/>
      <c r="R261" s="256"/>
      <c r="S261" s="256"/>
      <c r="T261" s="255"/>
      <c r="U261" s="613" t="s">
        <v>210</v>
      </c>
      <c r="V261" s="614"/>
      <c r="W261" s="614"/>
      <c r="X261" s="615"/>
      <c r="Y261" s="666"/>
      <c r="Z261" s="667"/>
      <c r="AA261" s="257"/>
      <c r="AB261" s="257"/>
      <c r="AC261" s="257"/>
      <c r="AD261" s="299"/>
      <c r="AE261" s="299"/>
      <c r="AF261" s="268"/>
      <c r="AG261" s="268"/>
      <c r="AH261" s="268"/>
      <c r="AI261" s="257"/>
      <c r="AJ261" s="257"/>
      <c r="AK261" s="257"/>
      <c r="AL261" s="257"/>
      <c r="AM261" s="257"/>
      <c r="AN261" s="257"/>
      <c r="AO261" s="257"/>
      <c r="AP261" s="257"/>
      <c r="AQ261" s="257"/>
      <c r="AR261" s="257"/>
      <c r="AS261" s="257"/>
      <c r="AT261" s="257"/>
      <c r="AU261" s="257"/>
      <c r="AX261" s="569"/>
      <c r="AY261" s="569"/>
      <c r="AZ261" s="588"/>
      <c r="BA261" s="590"/>
      <c r="BB261" s="590"/>
      <c r="BC261" s="590"/>
      <c r="BD261" s="588"/>
      <c r="BE261" s="583"/>
      <c r="BF261" s="584"/>
      <c r="BG261" s="259"/>
      <c r="BH261" s="259"/>
      <c r="BI261" s="259"/>
      <c r="BJ261" s="259"/>
      <c r="BK261" s="259"/>
      <c r="BL261" s="259"/>
      <c r="BM261" s="259"/>
      <c r="BN261" s="259"/>
      <c r="BO261" s="259"/>
      <c r="BP261" s="259"/>
      <c r="BQ261" s="259"/>
      <c r="BR261" s="259"/>
      <c r="BS261" s="569"/>
      <c r="BT261" s="569"/>
      <c r="BU261" s="569"/>
      <c r="BV261" s="333" t="s">
        <v>172</v>
      </c>
      <c r="BW261" s="581"/>
      <c r="BX261" s="581"/>
      <c r="BY261" s="331" t="str">
        <f>IF(COUNT(BY249,X280)=2,ROUND(BY249*X280/SUM(X279:X288),#REF!),"")</f>
        <v/>
      </c>
      <c r="BZ261" s="331" t="str">
        <f>IF(COUNT(BZ249,Y280)=2,ROUND(BZ249*Y280/SUM(Y279:Y288),#REF!),"")</f>
        <v/>
      </c>
      <c r="CA261" s="331" t="str">
        <f>IF(COUNT(CA249,Z280)=2,ROUND(CA249*Z280/SUM(Z279:Z288),#REF!),"")</f>
        <v/>
      </c>
      <c r="CB261" s="331" t="str">
        <f>IF(COUNT(CB249,AA280)=2,ROUND(CB249*AA280/SUM(AA279:AA288),#REF!),"")</f>
        <v/>
      </c>
      <c r="CC261" s="331" t="str">
        <f>IF(COUNT(CC249,AB280)=2,ROUND(CC249*AB280/SUM(AB279:AB288),#REF!),"")</f>
        <v/>
      </c>
      <c r="CD261" s="331" t="str">
        <f>IF(COUNT(CD249,AC280)=2,ROUND(CD249*AC280/SUM(AC279:AC288),#REF!),"")</f>
        <v/>
      </c>
      <c r="CE261" s="331" t="str">
        <f>IF(COUNT(CE249,AD280)=2,ROUND(CE249*AD280/SUM(AD279:AD288),#REF!),"")</f>
        <v/>
      </c>
      <c r="CF261" s="331" t="str">
        <f>IF(COUNT(CF249,AE280)=2,ROUND(CF249*AE280/SUM(AE279:AE288),#REF!),"")</f>
        <v/>
      </c>
      <c r="CG261" s="331" t="str">
        <f>IF(COUNT(CG249,AF280)=2,ROUND(CG249*AF280/SUM(AF279:AF288),#REF!),"")</f>
        <v/>
      </c>
      <c r="CH261" s="564" t="str">
        <f>IF(CH260="","",CH260)</f>
        <v>バイオマス</v>
      </c>
      <c r="CI261" s="564"/>
      <c r="CJ261" s="564"/>
      <c r="CK261" s="564"/>
      <c r="CL261" s="564"/>
      <c r="CM261" s="564"/>
      <c r="CN261" s="564"/>
      <c r="CO261" s="564"/>
      <c r="CP261" s="564"/>
      <c r="CQ261" s="564"/>
    </row>
    <row r="262" spans="3:95" s="243" customFormat="1" ht="13.5" customHeight="1">
      <c r="C262" s="606"/>
      <c r="D262" s="607"/>
      <c r="E262" s="608" t="s">
        <v>212</v>
      </c>
      <c r="F262" s="609"/>
      <c r="G262" s="610"/>
      <c r="H262" s="261"/>
      <c r="I262" s="261"/>
      <c r="J262" s="261"/>
      <c r="K262" s="261"/>
      <c r="L262" s="261"/>
      <c r="M262" s="261"/>
      <c r="N262" s="261"/>
      <c r="O262" s="261"/>
      <c r="P262" s="261"/>
      <c r="Q262" s="261"/>
      <c r="R262" s="261"/>
      <c r="S262" s="261"/>
      <c r="T262" s="262" t="str">
        <f>IF(COUNT(H262:S262)=0,"",SUMPRODUCT(ROUND(H262:S262,1)))</f>
        <v/>
      </c>
      <c r="U262" s="608" t="s">
        <v>211</v>
      </c>
      <c r="V262" s="609"/>
      <c r="W262" s="609"/>
      <c r="X262" s="610"/>
      <c r="Y262" s="664"/>
      <c r="Z262" s="665"/>
      <c r="AA262" s="257"/>
      <c r="AB262" s="257"/>
      <c r="AC262" s="257"/>
      <c r="AD262" s="299"/>
      <c r="AE262" s="299"/>
      <c r="AF262" s="268"/>
      <c r="AG262" s="268"/>
      <c r="AH262" s="268"/>
      <c r="AI262" s="271"/>
      <c r="AJ262" s="271"/>
      <c r="AK262" s="271"/>
      <c r="AL262" s="271"/>
      <c r="AM262" s="271"/>
      <c r="AN262" s="271"/>
      <c r="AO262" s="271"/>
      <c r="AP262" s="271"/>
      <c r="AQ262" s="271"/>
      <c r="AR262" s="271"/>
      <c r="AS262" s="271"/>
      <c r="AT262" s="271"/>
      <c r="AU262" s="272"/>
      <c r="AX262" s="569"/>
      <c r="AY262" s="569"/>
      <c r="AZ262" s="589"/>
      <c r="BA262" s="590"/>
      <c r="BB262" s="590"/>
      <c r="BC262" s="590"/>
      <c r="BD262" s="589"/>
      <c r="BE262" s="585" t="e">
        <f>IF(#REF!="発電事業者","月間送電電力量（GWh）","月間受電電力量（GWh）")</f>
        <v>#REF!</v>
      </c>
      <c r="BF262" s="586"/>
      <c r="BG262" s="331" t="str">
        <f>IF(COUNT(BG250,L280)=2,ROUND(BG250*L280/SUM(L279:L288),#REF!),"")</f>
        <v/>
      </c>
      <c r="BH262" s="331" t="str">
        <f>IF(COUNT(BH250,M280)=2,ROUND(BH250*M280/SUM(M279:M288),#REF!),"")</f>
        <v/>
      </c>
      <c r="BI262" s="331" t="str">
        <f>IF(COUNT(BI250,N280)=2,ROUND(BI250*N280/SUM(N279:N288),#REF!),"")</f>
        <v/>
      </c>
      <c r="BJ262" s="331" t="str">
        <f>IF(COUNT(BJ250,O280)=2,ROUND(BJ250*O280/SUM(O279:O288),#REF!),"")</f>
        <v/>
      </c>
      <c r="BK262" s="331" t="str">
        <f>IF(COUNT(BK250,P280)=2,ROUND(BK250*P280/SUM(P279:P288),#REF!),"")</f>
        <v/>
      </c>
      <c r="BL262" s="331" t="str">
        <f>IF(COUNT(BL250,Q280)=2,ROUND(BL250*Q280/SUM(Q279:Q288),#REF!),"")</f>
        <v/>
      </c>
      <c r="BM262" s="331" t="str">
        <f>IF(COUNT(BM250,R280)=2,ROUND(BM250*R280/SUM(R279:R288),#REF!),"")</f>
        <v/>
      </c>
      <c r="BN262" s="331" t="str">
        <f>IF(COUNT(BN250,S280)=2,ROUND(BN250*S280/SUM(S279:S288),#REF!),"")</f>
        <v/>
      </c>
      <c r="BO262" s="331" t="str">
        <f>IF(COUNT(BO250,T280)=2,ROUND(BO250*T280/SUM(T279:T288),#REF!),"")</f>
        <v/>
      </c>
      <c r="BP262" s="331" t="str">
        <f>IF(COUNT(BP250,U280)=2,ROUND(BP250*U280/SUM(U279:U288),#REF!),"")</f>
        <v/>
      </c>
      <c r="BQ262" s="331" t="str">
        <f>IF(COUNT(BQ250,V280)=2,ROUND(BQ250*V280/SUM(V279:V288),#REF!),"")</f>
        <v/>
      </c>
      <c r="BR262" s="331" t="str">
        <f>IF(COUNT(BR250,W280)=2,ROUND(BR250*W280/SUM(W279:W288),#REF!),"")</f>
        <v/>
      </c>
      <c r="BS262" s="569" t="e">
        <f>IF(#REF!="発電事業者","年間送電電力量（GWh）","年間受電電力量（GWh）")</f>
        <v>#REF!</v>
      </c>
      <c r="BT262" s="569"/>
      <c r="BU262" s="569"/>
      <c r="BV262" s="333" t="s">
        <v>25</v>
      </c>
      <c r="BW262" s="582"/>
      <c r="BX262" s="582"/>
      <c r="BY262" s="331" t="str">
        <f>IF(COUNT(BY250,X280)=2,ROUND(BY250*X280/SUM(X279:X288),#REF!),"")</f>
        <v/>
      </c>
      <c r="BZ262" s="331" t="str">
        <f>IF(COUNT(BZ250,Y280)=2,ROUND(BZ250*Y280/SUM(Y279:Y288),#REF!),"")</f>
        <v/>
      </c>
      <c r="CA262" s="331" t="str">
        <f>IF(COUNT(CA250,Z280)=2,ROUND(CA250*Z280/SUM(Z279:Z288),#REF!),"")</f>
        <v/>
      </c>
      <c r="CB262" s="331" t="str">
        <f>IF(COUNT(CB250,AA280)=2,ROUND(CB250*AA280/SUM(AA279:AA288),#REF!),"")</f>
        <v/>
      </c>
      <c r="CC262" s="331" t="str">
        <f>IF(COUNT(CC250,AB280)=2,ROUND(CC250*AB280/SUM(AB279:AB288),#REF!),"")</f>
        <v/>
      </c>
      <c r="CD262" s="331" t="str">
        <f>IF(COUNT(CD250,AC280)=2,ROUND(CD250*AC280/SUM(AC279:AC288),#REF!),"")</f>
        <v/>
      </c>
      <c r="CE262" s="331" t="str">
        <f>IF(COUNT(CE250,AD280)=2,ROUND(CE250*AD280/SUM(AD279:AD288),#REF!),"")</f>
        <v/>
      </c>
      <c r="CF262" s="331" t="str">
        <f>IF(COUNT(CF250,AE280)=2,ROUND(CF250*AE280/SUM(AE279:AE288),#REF!),"")</f>
        <v/>
      </c>
      <c r="CG262" s="331" t="str">
        <f>IF(COUNT(CG250,AF280)=2,ROUND(CG250*AF280/SUM(AF279:AF288),#REF!),"")</f>
        <v/>
      </c>
      <c r="CH262" s="565" t="str">
        <f>IF(COUNTA(AG280)=0,"",AG280)</f>
        <v/>
      </c>
      <c r="CI262" s="565"/>
      <c r="CJ262" s="565"/>
      <c r="CK262" s="565"/>
      <c r="CL262" s="565"/>
      <c r="CM262" s="565"/>
      <c r="CN262" s="565"/>
      <c r="CO262" s="565"/>
      <c r="CP262" s="565"/>
      <c r="CQ262" s="565"/>
    </row>
    <row r="263" spans="3:95" s="243" customFormat="1" ht="13.5" customHeight="1">
      <c r="C263" s="604" t="e">
        <f>DATE(#REF!+5,1,1)</f>
        <v>#REF!</v>
      </c>
      <c r="D263" s="605"/>
      <c r="E263" s="613" t="s">
        <v>198</v>
      </c>
      <c r="F263" s="614"/>
      <c r="G263" s="615"/>
      <c r="H263" s="256"/>
      <c r="I263" s="256"/>
      <c r="J263" s="256"/>
      <c r="K263" s="256"/>
      <c r="L263" s="256"/>
      <c r="M263" s="256"/>
      <c r="N263" s="256"/>
      <c r="O263" s="256"/>
      <c r="P263" s="256"/>
      <c r="Q263" s="256"/>
      <c r="R263" s="256"/>
      <c r="S263" s="256"/>
      <c r="T263" s="255"/>
      <c r="U263" s="618"/>
      <c r="V263" s="619"/>
      <c r="W263" s="619"/>
      <c r="X263" s="619"/>
      <c r="Y263" s="619"/>
      <c r="Z263" s="620"/>
      <c r="AA263" s="257"/>
      <c r="AB263" s="257"/>
      <c r="AC263" s="257"/>
      <c r="AD263" s="299"/>
      <c r="AE263" s="299"/>
      <c r="AF263" s="268"/>
      <c r="AG263" s="268"/>
      <c r="AH263" s="268"/>
      <c r="AI263" s="257"/>
      <c r="AJ263" s="257"/>
      <c r="AK263" s="257"/>
      <c r="AL263" s="257"/>
      <c r="AM263" s="257"/>
      <c r="AN263" s="257"/>
      <c r="AO263" s="257"/>
      <c r="AP263" s="257"/>
      <c r="AQ263" s="257"/>
      <c r="AR263" s="257"/>
      <c r="AS263" s="257"/>
      <c r="AT263" s="257"/>
      <c r="AU263" s="257"/>
      <c r="AX263" s="569" t="str">
        <f>IF(C281="","",C281)</f>
        <v/>
      </c>
      <c r="AY263" s="569"/>
      <c r="AZ263" s="587" t="str">
        <f>IF(E281="","",E281)</f>
        <v/>
      </c>
      <c r="BA263" s="590" t="str">
        <f ca="1">IF(F281="","",F281)</f>
        <v/>
      </c>
      <c r="BB263" s="590"/>
      <c r="BC263" s="590"/>
      <c r="BD263" s="587" t="str">
        <f>IF(I281="","",I281)</f>
        <v/>
      </c>
      <c r="BE263" s="578" t="e">
        <f>IF(#REF!="発電事業者","送電電力（MW）","受電電力（MW）")</f>
        <v>#REF!</v>
      </c>
      <c r="BF263" s="579"/>
      <c r="BG263" s="331" t="str">
        <f>IF(COUNT(BG248,L281)=2,ROUND(BG248*L281/SUM(L279:L288),#REF!),"")</f>
        <v/>
      </c>
      <c r="BH263" s="331" t="str">
        <f>IF(COUNT(BH248,M281)=2,ROUND(BH248*M281/SUM(M279:M288),#REF!),"")</f>
        <v/>
      </c>
      <c r="BI263" s="331" t="str">
        <f>IF(COUNT(BI248,N281)=2,ROUND(BI248*N281/SUM(N279:N288),#REF!),"")</f>
        <v/>
      </c>
      <c r="BJ263" s="331" t="str">
        <f>IF(COUNT(BJ248,O281)=2,ROUND(BJ248*O281/SUM(O279:O288),#REF!),"")</f>
        <v/>
      </c>
      <c r="BK263" s="331" t="str">
        <f>IF(COUNT(BK248,P281)=2,ROUND(BK248*P281/SUM(P279:P288),#REF!),"")</f>
        <v/>
      </c>
      <c r="BL263" s="331" t="str">
        <f>IF(COUNT(BL248,Q281)=2,ROUND(BL248*Q281/SUM(Q279:Q288),#REF!),"")</f>
        <v/>
      </c>
      <c r="BM263" s="331" t="str">
        <f>IF(COUNT(BM248,R281)=2,ROUND(BM248*R281/SUM(R279:R288),#REF!),"")</f>
        <v/>
      </c>
      <c r="BN263" s="331" t="str">
        <f>IF(COUNT(BN248,S281)=2,ROUND(BN248*S281/SUM(S279:S288),#REF!),"")</f>
        <v/>
      </c>
      <c r="BO263" s="331" t="str">
        <f>IF(COUNT(BO248,T281)=2,ROUND(BO248*T281/SUM(T279:T288),#REF!),"")</f>
        <v/>
      </c>
      <c r="BP263" s="331" t="str">
        <f>IF(COUNT(BP248,U281)=2,ROUND(BP248*U281/SUM(U279:U288),#REF!),"")</f>
        <v/>
      </c>
      <c r="BQ263" s="331" t="str">
        <f>IF(COUNT(BQ248,V281)=2,ROUND(BQ248*V281/SUM(V279:V288),#REF!),"")</f>
        <v/>
      </c>
      <c r="BR263" s="331" t="str">
        <f>IF(COUNT(BR248,W281)=2,ROUND(BR248*W281/SUM(W279:W288),#REF!),"")</f>
        <v/>
      </c>
      <c r="BS263" s="569" t="e">
        <f>IF(#REF!="発電事業者","送電電力（MW）","受電電力（MW）")</f>
        <v>#REF!</v>
      </c>
      <c r="BT263" s="569"/>
      <c r="BU263" s="569"/>
      <c r="BV263" s="333" t="s">
        <v>171</v>
      </c>
      <c r="BW263" s="580"/>
      <c r="BX263" s="580"/>
      <c r="BY263" s="331" t="str">
        <f>IF(COUNT(BY248,X281)=2,ROUND(BY248*X281/SUM(X279:X288),#REF!),"")</f>
        <v/>
      </c>
      <c r="BZ263" s="331" t="str">
        <f>IF(COUNT(BZ248,Y281)=2,ROUND(BZ248*Y281/SUM(Y279:Y288),#REF!),"")</f>
        <v/>
      </c>
      <c r="CA263" s="331" t="str">
        <f>IF(COUNT(CA248,Z281)=2,ROUND(CA248*Z281/SUM(Z279:Z288),#REF!),"")</f>
        <v/>
      </c>
      <c r="CB263" s="331" t="str">
        <f>IF(COUNT(CB248,AA281)=2,ROUND(CB248*AA281/SUM(AA279:AA288),#REF!),"")</f>
        <v/>
      </c>
      <c r="CC263" s="331" t="str">
        <f>IF(COUNT(CC248,AB281)=2,ROUND(CC248*AB281/SUM(AB279:AB288),#REF!),"")</f>
        <v/>
      </c>
      <c r="CD263" s="331" t="str">
        <f>IF(COUNT(CD248,AC281)=2,ROUND(CD248*AC281/SUM(AC279:AC288),#REF!),"")</f>
        <v/>
      </c>
      <c r="CE263" s="331" t="str">
        <f>IF(COUNT(CE248,AD281)=2,ROUND(CE248*AD281/SUM(AD279:AD288),#REF!),"")</f>
        <v/>
      </c>
      <c r="CF263" s="331" t="str">
        <f>IF(COUNT(CF248,AE281)=2,ROUND(CF248*AE281/SUM(AE279:AE288),#REF!),"")</f>
        <v/>
      </c>
      <c r="CG263" s="331" t="str">
        <f>IF(COUNT(CG248,AF281)=2,ROUND(CG248*AF281/SUM(AF279:AF288),#REF!),"")</f>
        <v/>
      </c>
      <c r="CH263" s="563" t="s">
        <v>119</v>
      </c>
      <c r="CI263" s="563"/>
      <c r="CJ263" s="563"/>
      <c r="CK263" s="563"/>
      <c r="CL263" s="563"/>
      <c r="CM263" s="563"/>
      <c r="CN263" s="563"/>
      <c r="CO263" s="563"/>
      <c r="CP263" s="563"/>
      <c r="CQ263" s="563"/>
    </row>
    <row r="264" spans="3:95" s="243" customFormat="1" ht="13.5" customHeight="1">
      <c r="C264" s="606"/>
      <c r="D264" s="607"/>
      <c r="E264" s="608" t="s">
        <v>212</v>
      </c>
      <c r="F264" s="609"/>
      <c r="G264" s="610"/>
      <c r="H264" s="261"/>
      <c r="I264" s="261"/>
      <c r="J264" s="261"/>
      <c r="K264" s="261"/>
      <c r="L264" s="261"/>
      <c r="M264" s="261"/>
      <c r="N264" s="261"/>
      <c r="O264" s="261"/>
      <c r="P264" s="261"/>
      <c r="Q264" s="261"/>
      <c r="R264" s="261"/>
      <c r="S264" s="261"/>
      <c r="T264" s="262" t="str">
        <f>IF(COUNT(H264:S264)=0,"",SUMPRODUCT(ROUND(H264:S264,1)))</f>
        <v/>
      </c>
      <c r="U264" s="621"/>
      <c r="V264" s="622"/>
      <c r="W264" s="622"/>
      <c r="X264" s="622"/>
      <c r="Y264" s="622"/>
      <c r="Z264" s="623"/>
      <c r="AA264" s="257"/>
      <c r="AB264" s="257"/>
      <c r="AC264" s="257"/>
      <c r="AD264" s="299"/>
      <c r="AE264" s="299"/>
      <c r="AF264" s="268"/>
      <c r="AG264" s="268"/>
      <c r="AH264" s="268"/>
      <c r="AI264" s="271"/>
      <c r="AJ264" s="271"/>
      <c r="AK264" s="271"/>
      <c r="AL264" s="271"/>
      <c r="AM264" s="271"/>
      <c r="AN264" s="271"/>
      <c r="AO264" s="271"/>
      <c r="AP264" s="271"/>
      <c r="AQ264" s="271"/>
      <c r="AR264" s="271"/>
      <c r="AS264" s="271"/>
      <c r="AT264" s="271"/>
      <c r="AU264" s="272"/>
      <c r="AX264" s="569"/>
      <c r="AY264" s="569"/>
      <c r="AZ264" s="588"/>
      <c r="BA264" s="590"/>
      <c r="BB264" s="590"/>
      <c r="BC264" s="590"/>
      <c r="BD264" s="588"/>
      <c r="BE264" s="583"/>
      <c r="BF264" s="584"/>
      <c r="BG264" s="259"/>
      <c r="BH264" s="259"/>
      <c r="BI264" s="259"/>
      <c r="BJ264" s="259"/>
      <c r="BK264" s="259"/>
      <c r="BL264" s="259"/>
      <c r="BM264" s="259"/>
      <c r="BN264" s="259"/>
      <c r="BO264" s="259"/>
      <c r="BP264" s="259"/>
      <c r="BQ264" s="259"/>
      <c r="BR264" s="259"/>
      <c r="BS264" s="569"/>
      <c r="BT264" s="569"/>
      <c r="BU264" s="569"/>
      <c r="BV264" s="333" t="s">
        <v>172</v>
      </c>
      <c r="BW264" s="581"/>
      <c r="BX264" s="581"/>
      <c r="BY264" s="331" t="str">
        <f>IF(COUNT(BY249,X281)=2,ROUND(BY249*X281/SUM(X279:X288),#REF!),"")</f>
        <v/>
      </c>
      <c r="BZ264" s="331" t="str">
        <f>IF(COUNT(BZ249,Y281)=2,ROUND(BZ249*Y281/SUM(Y279:Y288),#REF!),"")</f>
        <v/>
      </c>
      <c r="CA264" s="331" t="str">
        <f>IF(COUNT(CA249,Z281)=2,ROUND(CA249*Z281/SUM(Z279:Z288),#REF!),"")</f>
        <v/>
      </c>
      <c r="CB264" s="331" t="str">
        <f>IF(COUNT(CB249,AA281)=2,ROUND(CB249*AA281/SUM(AA279:AA288),#REF!),"")</f>
        <v/>
      </c>
      <c r="CC264" s="331" t="str">
        <f>IF(COUNT(CC249,AB281)=2,ROUND(CC249*AB281/SUM(AB279:AB288),#REF!),"")</f>
        <v/>
      </c>
      <c r="CD264" s="331" t="str">
        <f>IF(COUNT(CD249,AC281)=2,ROUND(CD249*AC281/SUM(AC279:AC288),#REF!),"")</f>
        <v/>
      </c>
      <c r="CE264" s="331" t="str">
        <f>IF(COUNT(CE249,AD281)=2,ROUND(CE249*AD281/SUM(AD279:AD288),#REF!),"")</f>
        <v/>
      </c>
      <c r="CF264" s="331" t="str">
        <f>IF(COUNT(CF249,AE281)=2,ROUND(CF249*AE281/SUM(AE279:AE288),#REF!),"")</f>
        <v/>
      </c>
      <c r="CG264" s="331" t="str">
        <f>IF(COUNT(CG249,AF281)=2,ROUND(CG249*AF281/SUM(AF279:AF288),#REF!),"")</f>
        <v/>
      </c>
      <c r="CH264" s="564" t="str">
        <f>IF(CH263="","",CH263)</f>
        <v>バイオマス</v>
      </c>
      <c r="CI264" s="564"/>
      <c r="CJ264" s="564"/>
      <c r="CK264" s="564"/>
      <c r="CL264" s="564"/>
      <c r="CM264" s="564"/>
      <c r="CN264" s="564"/>
      <c r="CO264" s="564"/>
      <c r="CP264" s="564"/>
      <c r="CQ264" s="564"/>
    </row>
    <row r="265" spans="3:95" s="243" customFormat="1" ht="13.5" customHeight="1">
      <c r="C265" s="604" t="e">
        <f>DATE(#REF!+6,1,1)</f>
        <v>#REF!</v>
      </c>
      <c r="D265" s="605"/>
      <c r="E265" s="613" t="s">
        <v>198</v>
      </c>
      <c r="F265" s="614"/>
      <c r="G265" s="615"/>
      <c r="H265" s="256"/>
      <c r="I265" s="256"/>
      <c r="J265" s="256"/>
      <c r="K265" s="256"/>
      <c r="L265" s="256"/>
      <c r="M265" s="256"/>
      <c r="N265" s="256"/>
      <c r="O265" s="256"/>
      <c r="P265" s="256"/>
      <c r="Q265" s="256"/>
      <c r="R265" s="256"/>
      <c r="S265" s="256"/>
      <c r="T265" s="255"/>
      <c r="U265" s="621"/>
      <c r="V265" s="622"/>
      <c r="W265" s="622"/>
      <c r="X265" s="622"/>
      <c r="Y265" s="622"/>
      <c r="Z265" s="623"/>
      <c r="AA265" s="257"/>
      <c r="AB265" s="257"/>
      <c r="AC265" s="257"/>
      <c r="AD265" s="299"/>
      <c r="AE265" s="299"/>
      <c r="AF265" s="268"/>
      <c r="AG265" s="268"/>
      <c r="AH265" s="268"/>
      <c r="AI265" s="257"/>
      <c r="AJ265" s="257"/>
      <c r="AK265" s="257"/>
      <c r="AL265" s="257"/>
      <c r="AM265" s="257"/>
      <c r="AN265" s="257"/>
      <c r="AO265" s="257"/>
      <c r="AP265" s="257"/>
      <c r="AQ265" s="257"/>
      <c r="AR265" s="257"/>
      <c r="AS265" s="257"/>
      <c r="AT265" s="257"/>
      <c r="AU265" s="257"/>
      <c r="AX265" s="569"/>
      <c r="AY265" s="569"/>
      <c r="AZ265" s="589"/>
      <c r="BA265" s="590"/>
      <c r="BB265" s="590"/>
      <c r="BC265" s="590"/>
      <c r="BD265" s="589"/>
      <c r="BE265" s="585" t="e">
        <f>IF(#REF!="発電事業者","月間送電電力量（GWh）","月間受電電力量（GWh）")</f>
        <v>#REF!</v>
      </c>
      <c r="BF265" s="586"/>
      <c r="BG265" s="331" t="str">
        <f>IF(COUNT(BG250,L281)=2,ROUND(BG250*L281/SUM(L279:L288),#REF!),"")</f>
        <v/>
      </c>
      <c r="BH265" s="331" t="str">
        <f>IF(COUNT(BH250,M281)=2,ROUND(BH250*M281/SUM(M279:M288),#REF!),"")</f>
        <v/>
      </c>
      <c r="BI265" s="331" t="str">
        <f>IF(COUNT(BI250,N281)=2,ROUND(BI250*N281/SUM(N279:N288),#REF!),"")</f>
        <v/>
      </c>
      <c r="BJ265" s="331" t="str">
        <f>IF(COUNT(BJ250,O281)=2,ROUND(BJ250*O281/SUM(O279:O288),#REF!),"")</f>
        <v/>
      </c>
      <c r="BK265" s="331" t="str">
        <f>IF(COUNT(BK250,P281)=2,ROUND(BK250*P281/SUM(P279:P288),#REF!),"")</f>
        <v/>
      </c>
      <c r="BL265" s="331" t="str">
        <f>IF(COUNT(BL250,Q281)=2,ROUND(BL250*Q281/SUM(Q279:Q288),#REF!),"")</f>
        <v/>
      </c>
      <c r="BM265" s="331" t="str">
        <f>IF(COUNT(BM250,R281)=2,ROUND(BM250*R281/SUM(R279:R288),#REF!),"")</f>
        <v/>
      </c>
      <c r="BN265" s="331" t="str">
        <f>IF(COUNT(BN250,S281)=2,ROUND(BN250*S281/SUM(S279:S288),#REF!),"")</f>
        <v/>
      </c>
      <c r="BO265" s="331" t="str">
        <f>IF(COUNT(BO250,T281)=2,ROUND(BO250*T281/SUM(T279:T288),#REF!),"")</f>
        <v/>
      </c>
      <c r="BP265" s="331" t="str">
        <f>IF(COUNT(BP250,U281)=2,ROUND(BP250*U281/SUM(U279:U288),#REF!),"")</f>
        <v/>
      </c>
      <c r="BQ265" s="331" t="str">
        <f>IF(COUNT(BQ250,V281)=2,ROUND(BQ250*V281/SUM(V279:V288),#REF!),"")</f>
        <v/>
      </c>
      <c r="BR265" s="331" t="str">
        <f>IF(COUNT(BR250,W281)=2,ROUND(BR250*W281/SUM(W279:W288),#REF!),"")</f>
        <v/>
      </c>
      <c r="BS265" s="569" t="e">
        <f>IF(#REF!="発電事業者","年間送電電力量（GWh）","年間受電電力量（GWh）")</f>
        <v>#REF!</v>
      </c>
      <c r="BT265" s="569"/>
      <c r="BU265" s="569"/>
      <c r="BV265" s="333" t="s">
        <v>25</v>
      </c>
      <c r="BW265" s="582"/>
      <c r="BX265" s="582"/>
      <c r="BY265" s="331" t="str">
        <f>IF(COUNT(BY250,X281)=2,ROUND(BY250*X281/SUM(X279:X288),#REF!),"")</f>
        <v/>
      </c>
      <c r="BZ265" s="331" t="str">
        <f>IF(COUNT(BZ250,Y281)=2,ROUND(BZ250*Y281/SUM(Y279:Y288),#REF!),"")</f>
        <v/>
      </c>
      <c r="CA265" s="331" t="str">
        <f>IF(COUNT(CA250,Z281)=2,ROUND(CA250*Z281/SUM(Z279:Z288),#REF!),"")</f>
        <v/>
      </c>
      <c r="CB265" s="331" t="str">
        <f>IF(COUNT(CB250,AA281)=2,ROUND(CB250*AA281/SUM(AA279:AA288),#REF!),"")</f>
        <v/>
      </c>
      <c r="CC265" s="331" t="str">
        <f>IF(COUNT(CC250,AB281)=2,ROUND(CC250*AB281/SUM(AB279:AB288),#REF!),"")</f>
        <v/>
      </c>
      <c r="CD265" s="331" t="str">
        <f>IF(COUNT(CD250,AC281)=2,ROUND(CD250*AC281/SUM(AC279:AC288),#REF!),"")</f>
        <v/>
      </c>
      <c r="CE265" s="331" t="str">
        <f>IF(COUNT(CE250,AD281)=2,ROUND(CE250*AD281/SUM(AD279:AD288),#REF!),"")</f>
        <v/>
      </c>
      <c r="CF265" s="331" t="str">
        <f>IF(COUNT(CF250,AE281)=2,ROUND(CF250*AE281/SUM(AE279:AE288),#REF!),"")</f>
        <v/>
      </c>
      <c r="CG265" s="331" t="str">
        <f>IF(COUNT(CG250,AF281)=2,ROUND(CG250*AF281/SUM(AF279:AF288),#REF!),"")</f>
        <v/>
      </c>
      <c r="CH265" s="565" t="str">
        <f>IF(COUNTA(AG281)=0,"",AG281)</f>
        <v/>
      </c>
      <c r="CI265" s="565"/>
      <c r="CJ265" s="565"/>
      <c r="CK265" s="565"/>
      <c r="CL265" s="565"/>
      <c r="CM265" s="565"/>
      <c r="CN265" s="565"/>
      <c r="CO265" s="565"/>
      <c r="CP265" s="565"/>
      <c r="CQ265" s="565"/>
    </row>
    <row r="266" spans="3:95" s="243" customFormat="1" ht="13.5" customHeight="1">
      <c r="C266" s="606"/>
      <c r="D266" s="607"/>
      <c r="E266" s="608" t="s">
        <v>212</v>
      </c>
      <c r="F266" s="609"/>
      <c r="G266" s="610"/>
      <c r="H266" s="261"/>
      <c r="I266" s="261"/>
      <c r="J266" s="261"/>
      <c r="K266" s="261"/>
      <c r="L266" s="261"/>
      <c r="M266" s="261"/>
      <c r="N266" s="261"/>
      <c r="O266" s="261"/>
      <c r="P266" s="261"/>
      <c r="Q266" s="261"/>
      <c r="R266" s="261"/>
      <c r="S266" s="261"/>
      <c r="T266" s="262" t="str">
        <f>IF(COUNT(H266:S266)=0,"",SUMPRODUCT(ROUND(H266:S266,1)))</f>
        <v/>
      </c>
      <c r="U266" s="621"/>
      <c r="V266" s="622"/>
      <c r="W266" s="622"/>
      <c r="X266" s="622"/>
      <c r="Y266" s="622"/>
      <c r="Z266" s="623"/>
      <c r="AA266" s="257"/>
      <c r="AB266" s="257"/>
      <c r="AC266" s="257"/>
      <c r="AD266" s="299"/>
      <c r="AE266" s="299"/>
      <c r="AF266" s="268"/>
      <c r="AG266" s="268"/>
      <c r="AH266" s="268"/>
      <c r="AI266" s="271"/>
      <c r="AJ266" s="271"/>
      <c r="AK266" s="271"/>
      <c r="AL266" s="271"/>
      <c r="AM266" s="271"/>
      <c r="AN266" s="271"/>
      <c r="AO266" s="271"/>
      <c r="AP266" s="271"/>
      <c r="AQ266" s="271"/>
      <c r="AR266" s="271"/>
      <c r="AS266" s="271"/>
      <c r="AT266" s="271"/>
      <c r="AU266" s="272"/>
      <c r="AX266" s="569" t="str">
        <f>IF(C282="","",C282)</f>
        <v/>
      </c>
      <c r="AY266" s="569"/>
      <c r="AZ266" s="587" t="str">
        <f>IF(E282="","",E282)</f>
        <v/>
      </c>
      <c r="BA266" s="590" t="str">
        <f ca="1">IF(F282="","",F282)</f>
        <v/>
      </c>
      <c r="BB266" s="590"/>
      <c r="BC266" s="590"/>
      <c r="BD266" s="587" t="str">
        <f>IF(I282="","",I282)</f>
        <v/>
      </c>
      <c r="BE266" s="578" t="e">
        <f>IF(#REF!="発電事業者","送電電力（MW）","受電電力（MW）")</f>
        <v>#REF!</v>
      </c>
      <c r="BF266" s="579"/>
      <c r="BG266" s="331" t="str">
        <f>IF(COUNT(BG248,L282)=2,ROUND(BG248*L282/SUM(L279:L288),#REF!),"")</f>
        <v/>
      </c>
      <c r="BH266" s="331" t="str">
        <f>IF(COUNT(BH248,M282)=2,ROUND(BH248*M282/SUM(M279:M288),#REF!),"")</f>
        <v/>
      </c>
      <c r="BI266" s="331" t="str">
        <f>IF(COUNT(BI248,N282)=2,ROUND(BI248*N282/SUM(N279:N288),#REF!),"")</f>
        <v/>
      </c>
      <c r="BJ266" s="331" t="str">
        <f>IF(COUNT(BJ248,O282)=2,ROUND(BJ248*O282/SUM(O279:O288),#REF!),"")</f>
        <v/>
      </c>
      <c r="BK266" s="331" t="str">
        <f>IF(COUNT(BK248,P282)=2,ROUND(BK248*P282/SUM(P279:P288),#REF!),"")</f>
        <v/>
      </c>
      <c r="BL266" s="331" t="str">
        <f>IF(COUNT(BL248,Q282)=2,ROUND(BL248*Q282/SUM(Q279:Q288),#REF!),"")</f>
        <v/>
      </c>
      <c r="BM266" s="331" t="str">
        <f>IF(COUNT(BM248,R282)=2,ROUND(BM248*R282/SUM(R279:R288),#REF!),"")</f>
        <v/>
      </c>
      <c r="BN266" s="331" t="str">
        <f>IF(COUNT(BN248,S282)=2,ROUND(BN248*S282/SUM(S279:S288),#REF!),"")</f>
        <v/>
      </c>
      <c r="BO266" s="331" t="str">
        <f>IF(COUNT(BO248,T282)=2,ROUND(BO248*T282/SUM(T279:T288),#REF!),"")</f>
        <v/>
      </c>
      <c r="BP266" s="331" t="str">
        <f>IF(COUNT(BP248,U282)=2,ROUND(BP248*U282/SUM(U279:U288),#REF!),"")</f>
        <v/>
      </c>
      <c r="BQ266" s="331" t="str">
        <f>IF(COUNT(BQ248,V282)=2,ROUND(BQ248*V282/SUM(V279:V288),#REF!),"")</f>
        <v/>
      </c>
      <c r="BR266" s="331" t="str">
        <f>IF(COUNT(BR248,W282)=2,ROUND(BR248*W282/SUM(W279:W288),#REF!),"")</f>
        <v/>
      </c>
      <c r="BS266" s="569" t="e">
        <f>IF(#REF!="発電事業者","送電電力（MW）","受電電力（MW）")</f>
        <v>#REF!</v>
      </c>
      <c r="BT266" s="569"/>
      <c r="BU266" s="569"/>
      <c r="BV266" s="333" t="s">
        <v>171</v>
      </c>
      <c r="BW266" s="580"/>
      <c r="BX266" s="580"/>
      <c r="BY266" s="331" t="str">
        <f>IF(COUNT(BY248,X282)=2,ROUND(BY248*X282/SUM(X279:X288),#REF!),"")</f>
        <v/>
      </c>
      <c r="BZ266" s="331" t="str">
        <f>IF(COUNT(BZ248,Y282)=2,ROUND(BZ248*Y282/SUM(Y279:Y288),#REF!),"")</f>
        <v/>
      </c>
      <c r="CA266" s="331" t="str">
        <f>IF(COUNT(CA248,Z282)=2,ROUND(CA248*Z282/SUM(Z279:Z288),#REF!),"")</f>
        <v/>
      </c>
      <c r="CB266" s="331" t="str">
        <f>IF(COUNT(CB248,AA282)=2,ROUND(CB248*AA282/SUM(AA279:AA288),#REF!),"")</f>
        <v/>
      </c>
      <c r="CC266" s="331" t="str">
        <f>IF(COUNT(CC248,AB282)=2,ROUND(CC248*AB282/SUM(AB279:AB288),#REF!),"")</f>
        <v/>
      </c>
      <c r="CD266" s="331" t="str">
        <f>IF(COUNT(CD248,AC282)=2,ROUND(CD248*AC282/SUM(AC279:AC288),#REF!),"")</f>
        <v/>
      </c>
      <c r="CE266" s="331" t="str">
        <f>IF(COUNT(CE248,AD282)=2,ROUND(CE248*AD282/SUM(AD279:AD288),#REF!),"")</f>
        <v/>
      </c>
      <c r="CF266" s="331" t="str">
        <f>IF(COUNT(CF248,AE282)=2,ROUND(CF248*AE282/SUM(AE279:AE288),#REF!),"")</f>
        <v/>
      </c>
      <c r="CG266" s="331" t="str">
        <f>IF(COUNT(CG248,AF282)=2,ROUND(CG248*AF282/SUM(AF279:AF288),#REF!),"")</f>
        <v/>
      </c>
      <c r="CH266" s="563" t="s">
        <v>119</v>
      </c>
      <c r="CI266" s="563"/>
      <c r="CJ266" s="563"/>
      <c r="CK266" s="563"/>
      <c r="CL266" s="563"/>
      <c r="CM266" s="563"/>
      <c r="CN266" s="563"/>
      <c r="CO266" s="563"/>
      <c r="CP266" s="563"/>
      <c r="CQ266" s="563"/>
    </row>
    <row r="267" spans="3:95" s="243" customFormat="1" ht="13.5" customHeight="1">
      <c r="C267" s="604" t="e">
        <f>DATE(#REF!+7,1,1)</f>
        <v>#REF!</v>
      </c>
      <c r="D267" s="605"/>
      <c r="E267" s="613" t="s">
        <v>198</v>
      </c>
      <c r="F267" s="614"/>
      <c r="G267" s="615"/>
      <c r="H267" s="256"/>
      <c r="I267" s="256"/>
      <c r="J267" s="256"/>
      <c r="K267" s="256"/>
      <c r="L267" s="256"/>
      <c r="M267" s="256"/>
      <c r="N267" s="256"/>
      <c r="O267" s="256"/>
      <c r="P267" s="256"/>
      <c r="Q267" s="256"/>
      <c r="R267" s="256"/>
      <c r="S267" s="256"/>
      <c r="T267" s="255"/>
      <c r="U267" s="621"/>
      <c r="V267" s="622"/>
      <c r="W267" s="622"/>
      <c r="X267" s="622"/>
      <c r="Y267" s="622"/>
      <c r="Z267" s="623"/>
      <c r="AA267" s="257"/>
      <c r="AB267" s="257"/>
      <c r="AC267" s="257"/>
      <c r="AD267" s="299"/>
      <c r="AE267" s="299"/>
      <c r="AF267" s="268"/>
      <c r="AG267" s="268"/>
      <c r="AH267" s="268"/>
      <c r="AI267" s="257"/>
      <c r="AJ267" s="257"/>
      <c r="AK267" s="257"/>
      <c r="AL267" s="257"/>
      <c r="AM267" s="257"/>
      <c r="AN267" s="257"/>
      <c r="AO267" s="257"/>
      <c r="AP267" s="257"/>
      <c r="AQ267" s="257"/>
      <c r="AR267" s="257"/>
      <c r="AS267" s="257"/>
      <c r="AT267" s="257"/>
      <c r="AU267" s="257"/>
      <c r="AX267" s="569"/>
      <c r="AY267" s="569"/>
      <c r="AZ267" s="588"/>
      <c r="BA267" s="590"/>
      <c r="BB267" s="590"/>
      <c r="BC267" s="590"/>
      <c r="BD267" s="588"/>
      <c r="BE267" s="583"/>
      <c r="BF267" s="584"/>
      <c r="BG267" s="259"/>
      <c r="BH267" s="259"/>
      <c r="BI267" s="259"/>
      <c r="BJ267" s="259"/>
      <c r="BK267" s="259"/>
      <c r="BL267" s="259"/>
      <c r="BM267" s="259"/>
      <c r="BN267" s="259"/>
      <c r="BO267" s="259"/>
      <c r="BP267" s="259"/>
      <c r="BQ267" s="259"/>
      <c r="BR267" s="259"/>
      <c r="BS267" s="569"/>
      <c r="BT267" s="569"/>
      <c r="BU267" s="569"/>
      <c r="BV267" s="333" t="s">
        <v>172</v>
      </c>
      <c r="BW267" s="581"/>
      <c r="BX267" s="581"/>
      <c r="BY267" s="331" t="str">
        <f>IF(COUNT(BY249,X282)=2,ROUND(BY249*X282/SUM(X279:X288),#REF!),"")</f>
        <v/>
      </c>
      <c r="BZ267" s="331" t="str">
        <f>IF(COUNT(BZ249,Y282)=2,ROUND(BZ249*Y282/SUM(Y279:Y288),#REF!),"")</f>
        <v/>
      </c>
      <c r="CA267" s="331" t="str">
        <f>IF(COUNT(CA249,Z282)=2,ROUND(CA249*Z282/SUM(Z279:Z288),#REF!),"")</f>
        <v/>
      </c>
      <c r="CB267" s="331" t="str">
        <f>IF(COUNT(CB249,AA282)=2,ROUND(CB249*AA282/SUM(AA279:AA288),#REF!),"")</f>
        <v/>
      </c>
      <c r="CC267" s="331" t="str">
        <f>IF(COUNT(CC249,AB282)=2,ROUND(CC249*AB282/SUM(AB279:AB288),#REF!),"")</f>
        <v/>
      </c>
      <c r="CD267" s="331" t="str">
        <f>IF(COUNT(CD249,AC282)=2,ROUND(CD249*AC282/SUM(AC279:AC288),#REF!),"")</f>
        <v/>
      </c>
      <c r="CE267" s="331" t="str">
        <f>IF(COUNT(CE249,AD282)=2,ROUND(CE249*AD282/SUM(AD279:AD288),#REF!),"")</f>
        <v/>
      </c>
      <c r="CF267" s="331" t="str">
        <f>IF(COUNT(CF249,AE282)=2,ROUND(CF249*AE282/SUM(AE279:AE288),#REF!),"")</f>
        <v/>
      </c>
      <c r="CG267" s="331" t="str">
        <f>IF(COUNT(CG249,AF282)=2,ROUND(CG249*AF282/SUM(AF279:AF288),#REF!),"")</f>
        <v/>
      </c>
      <c r="CH267" s="564" t="str">
        <f>IF(CH266="","",CH266)</f>
        <v>バイオマス</v>
      </c>
      <c r="CI267" s="564"/>
      <c r="CJ267" s="564"/>
      <c r="CK267" s="564"/>
      <c r="CL267" s="564"/>
      <c r="CM267" s="564"/>
      <c r="CN267" s="564"/>
      <c r="CO267" s="564"/>
      <c r="CP267" s="564"/>
      <c r="CQ267" s="564"/>
    </row>
    <row r="268" spans="3:95" s="243" customFormat="1" ht="13.5" customHeight="1">
      <c r="C268" s="606"/>
      <c r="D268" s="607"/>
      <c r="E268" s="608" t="s">
        <v>212</v>
      </c>
      <c r="F268" s="609"/>
      <c r="G268" s="610"/>
      <c r="H268" s="261"/>
      <c r="I268" s="261"/>
      <c r="J268" s="261"/>
      <c r="K268" s="261"/>
      <c r="L268" s="261"/>
      <c r="M268" s="261"/>
      <c r="N268" s="261"/>
      <c r="O268" s="261"/>
      <c r="P268" s="261"/>
      <c r="Q268" s="261"/>
      <c r="R268" s="261"/>
      <c r="S268" s="261"/>
      <c r="T268" s="262" t="str">
        <f>IF(COUNT(H268:S268)=0,"",SUMPRODUCT(ROUND(H268:S268,1)))</f>
        <v/>
      </c>
      <c r="U268" s="621"/>
      <c r="V268" s="622"/>
      <c r="W268" s="622"/>
      <c r="X268" s="622"/>
      <c r="Y268" s="622"/>
      <c r="Z268" s="623"/>
      <c r="AA268" s="257"/>
      <c r="AB268" s="257"/>
      <c r="AC268" s="257"/>
      <c r="AD268" s="299"/>
      <c r="AE268" s="299"/>
      <c r="AF268" s="268"/>
      <c r="AG268" s="268"/>
      <c r="AH268" s="268"/>
      <c r="AI268" s="271"/>
      <c r="AJ268" s="271"/>
      <c r="AK268" s="271"/>
      <c r="AL268" s="271"/>
      <c r="AM268" s="271"/>
      <c r="AN268" s="271"/>
      <c r="AO268" s="271"/>
      <c r="AP268" s="271"/>
      <c r="AQ268" s="271"/>
      <c r="AR268" s="271"/>
      <c r="AS268" s="271"/>
      <c r="AT268" s="271"/>
      <c r="AU268" s="272"/>
      <c r="AX268" s="569"/>
      <c r="AY268" s="569"/>
      <c r="AZ268" s="589"/>
      <c r="BA268" s="590"/>
      <c r="BB268" s="590"/>
      <c r="BC268" s="590"/>
      <c r="BD268" s="589"/>
      <c r="BE268" s="585" t="e">
        <f>IF(#REF!="発電事業者","月間送電電力量（GWh）","月間受電電力量（GWh）")</f>
        <v>#REF!</v>
      </c>
      <c r="BF268" s="586"/>
      <c r="BG268" s="331" t="str">
        <f>IF(COUNT(BG250,L282)=2,ROUND(BG250*L282/SUM(L279:L288),#REF!),"")</f>
        <v/>
      </c>
      <c r="BH268" s="331" t="str">
        <f>IF(COUNT(BH250,M282)=2,ROUND(BH250*M282/SUM(M279:M288),#REF!),"")</f>
        <v/>
      </c>
      <c r="BI268" s="331" t="str">
        <f>IF(COUNT(BI250,N282)=2,ROUND(BI250*N282/SUM(N279:N288),#REF!),"")</f>
        <v/>
      </c>
      <c r="BJ268" s="331" t="str">
        <f>IF(COUNT(BJ250,O282)=2,ROUND(BJ250*O282/SUM(O279:O288),#REF!),"")</f>
        <v/>
      </c>
      <c r="BK268" s="331" t="str">
        <f>IF(COUNT(BK250,P282)=2,ROUND(BK250*P282/SUM(P279:P288),#REF!),"")</f>
        <v/>
      </c>
      <c r="BL268" s="331" t="str">
        <f>IF(COUNT(BL250,Q282)=2,ROUND(BL250*Q282/SUM(Q279:Q288),#REF!),"")</f>
        <v/>
      </c>
      <c r="BM268" s="331" t="str">
        <f>IF(COUNT(BM250,R282)=2,ROUND(BM250*R282/SUM(R279:R288),#REF!),"")</f>
        <v/>
      </c>
      <c r="BN268" s="331" t="str">
        <f>IF(COUNT(BN250,S282)=2,ROUND(BN250*S282/SUM(S279:S288),#REF!),"")</f>
        <v/>
      </c>
      <c r="BO268" s="331" t="str">
        <f>IF(COUNT(BO250,T282)=2,ROUND(BO250*T282/SUM(T279:T288),#REF!),"")</f>
        <v/>
      </c>
      <c r="BP268" s="331" t="str">
        <f>IF(COUNT(BP250,U282)=2,ROUND(BP250*U282/SUM(U279:U288),#REF!),"")</f>
        <v/>
      </c>
      <c r="BQ268" s="331" t="str">
        <f>IF(COUNT(BQ250,V282)=2,ROUND(BQ250*V282/SUM(V279:V288),#REF!),"")</f>
        <v/>
      </c>
      <c r="BR268" s="331" t="str">
        <f>IF(COUNT(BR250,W282)=2,ROUND(BR250*W282/SUM(W279:W288),#REF!),"")</f>
        <v/>
      </c>
      <c r="BS268" s="569" t="e">
        <f>IF(#REF!="発電事業者","年間送電電力量（GWh）","年間受電電力量（GWh）")</f>
        <v>#REF!</v>
      </c>
      <c r="BT268" s="569"/>
      <c r="BU268" s="569"/>
      <c r="BV268" s="333" t="s">
        <v>25</v>
      </c>
      <c r="BW268" s="582"/>
      <c r="BX268" s="582"/>
      <c r="BY268" s="331" t="str">
        <f>IF(COUNT(BY250,X282)=2,ROUND(BY250*X282/SUM(X279:X288),#REF!),"")</f>
        <v/>
      </c>
      <c r="BZ268" s="331" t="str">
        <f>IF(COUNT(BZ250,Y282)=2,ROUND(BZ250*Y282/SUM(Y279:Y288),#REF!),"")</f>
        <v/>
      </c>
      <c r="CA268" s="331" t="str">
        <f>IF(COUNT(CA250,Z282)=2,ROUND(CA250*Z282/SUM(Z279:Z288),#REF!),"")</f>
        <v/>
      </c>
      <c r="CB268" s="331" t="str">
        <f>IF(COUNT(CB250,AA282)=2,ROUND(CB250*AA282/SUM(AA279:AA288),#REF!),"")</f>
        <v/>
      </c>
      <c r="CC268" s="331" t="str">
        <f>IF(COUNT(CC250,AB282)=2,ROUND(CC250*AB282/SUM(AB279:AB288),#REF!),"")</f>
        <v/>
      </c>
      <c r="CD268" s="331" t="str">
        <f>IF(COUNT(CD250,AC282)=2,ROUND(CD250*AC282/SUM(AC279:AC288),#REF!),"")</f>
        <v/>
      </c>
      <c r="CE268" s="331" t="str">
        <f>IF(COUNT(CE250,AD282)=2,ROUND(CE250*AD282/SUM(AD279:AD288),#REF!),"")</f>
        <v/>
      </c>
      <c r="CF268" s="331" t="str">
        <f>IF(COUNT(CF250,AE282)=2,ROUND(CF250*AE282/SUM(AE279:AE288),#REF!),"")</f>
        <v/>
      </c>
      <c r="CG268" s="331" t="str">
        <f>IF(COUNT(CG250,AF282)=2,ROUND(CG250*AF282/SUM(AF279:AF288),#REF!),"")</f>
        <v/>
      </c>
      <c r="CH268" s="565" t="str">
        <f>IF(COUNTA(AG282)=0,"",AG282)</f>
        <v/>
      </c>
      <c r="CI268" s="565"/>
      <c r="CJ268" s="565"/>
      <c r="CK268" s="565"/>
      <c r="CL268" s="565"/>
      <c r="CM268" s="565"/>
      <c r="CN268" s="565"/>
      <c r="CO268" s="565"/>
      <c r="CP268" s="565"/>
      <c r="CQ268" s="565"/>
    </row>
    <row r="269" spans="3:95" s="243" customFormat="1" ht="13.5" customHeight="1">
      <c r="C269" s="604" t="e">
        <f>DATE(#REF!+8,1,1)</f>
        <v>#REF!</v>
      </c>
      <c r="D269" s="605"/>
      <c r="E269" s="613" t="s">
        <v>198</v>
      </c>
      <c r="F269" s="614"/>
      <c r="G269" s="615"/>
      <c r="H269" s="256"/>
      <c r="I269" s="256"/>
      <c r="J269" s="256"/>
      <c r="K269" s="256"/>
      <c r="L269" s="256"/>
      <c r="M269" s="256"/>
      <c r="N269" s="256"/>
      <c r="O269" s="256"/>
      <c r="P269" s="256"/>
      <c r="Q269" s="256"/>
      <c r="R269" s="256"/>
      <c r="S269" s="256"/>
      <c r="T269" s="255"/>
      <c r="U269" s="621"/>
      <c r="V269" s="622"/>
      <c r="W269" s="622"/>
      <c r="X269" s="622"/>
      <c r="Y269" s="622"/>
      <c r="Z269" s="623"/>
      <c r="AA269" s="257"/>
      <c r="AB269" s="257"/>
      <c r="AC269" s="257"/>
      <c r="AD269" s="299"/>
      <c r="AE269" s="299"/>
      <c r="AF269" s="268"/>
      <c r="AG269" s="268"/>
      <c r="AH269" s="268"/>
      <c r="AI269" s="257"/>
      <c r="AJ269" s="257"/>
      <c r="AK269" s="257"/>
      <c r="AL269" s="257"/>
      <c r="AM269" s="257"/>
      <c r="AN269" s="257"/>
      <c r="AO269" s="257"/>
      <c r="AP269" s="257"/>
      <c r="AQ269" s="257"/>
      <c r="AR269" s="257"/>
      <c r="AS269" s="257"/>
      <c r="AT269" s="257"/>
      <c r="AU269" s="257"/>
      <c r="AX269" s="569" t="str">
        <f>IF(C283="","",C283)</f>
        <v/>
      </c>
      <c r="AY269" s="569"/>
      <c r="AZ269" s="587" t="str">
        <f>IF(E283="","",E283)</f>
        <v/>
      </c>
      <c r="BA269" s="590" t="str">
        <f ca="1">IF(F283="","",F283)</f>
        <v/>
      </c>
      <c r="BB269" s="590"/>
      <c r="BC269" s="590"/>
      <c r="BD269" s="587" t="str">
        <f>IF(I283="","",I283)</f>
        <v/>
      </c>
      <c r="BE269" s="578" t="e">
        <f>IF(#REF!="発電事業者","送電電力（MW）","受電電力（MW）")</f>
        <v>#REF!</v>
      </c>
      <c r="BF269" s="579"/>
      <c r="BG269" s="331" t="str">
        <f>IF(COUNT(BG248,L283)=2,ROUND(BG248*L283/SUM(L279:L288),#REF!),"")</f>
        <v/>
      </c>
      <c r="BH269" s="331" t="str">
        <f>IF(COUNT(BH248,M283)=2,ROUND(BH248*M283/SUM(M279:M288),#REF!),"")</f>
        <v/>
      </c>
      <c r="BI269" s="331" t="str">
        <f>IF(COUNT(BI248,N283)=2,ROUND(BI248*N283/SUM(N279:N288),#REF!),"")</f>
        <v/>
      </c>
      <c r="BJ269" s="331" t="str">
        <f>IF(COUNT(BJ248,O283)=2,ROUND(BJ248*O283/SUM(O279:O288),#REF!),"")</f>
        <v/>
      </c>
      <c r="BK269" s="331" t="str">
        <f>IF(COUNT(BK248,P283)=2,ROUND(BK248*P283/SUM(P279:P288),#REF!),"")</f>
        <v/>
      </c>
      <c r="BL269" s="331" t="str">
        <f>IF(COUNT(BL248,Q283)=2,ROUND(BL248*Q283/SUM(Q279:Q288),#REF!),"")</f>
        <v/>
      </c>
      <c r="BM269" s="331" t="str">
        <f>IF(COUNT(BM248,R283)=2,ROUND(BM248*R283/SUM(R279:R288),#REF!),"")</f>
        <v/>
      </c>
      <c r="BN269" s="331" t="str">
        <f>IF(COUNT(BN248,S283)=2,ROUND(BN248*S283/SUM(S279:S288),#REF!),"")</f>
        <v/>
      </c>
      <c r="BO269" s="331" t="str">
        <f>IF(COUNT(BO248,T283)=2,ROUND(BO248*T283/SUM(T279:T288),#REF!),"")</f>
        <v/>
      </c>
      <c r="BP269" s="331" t="str">
        <f>IF(COUNT(BP248,U283)=2,ROUND(BP248*U283/SUM(U279:U288),#REF!),"")</f>
        <v/>
      </c>
      <c r="BQ269" s="331" t="str">
        <f>IF(COUNT(BQ248,V283)=2,ROUND(BQ248*V283/SUM(V279:V288),#REF!),"")</f>
        <v/>
      </c>
      <c r="BR269" s="331" t="str">
        <f>IF(COUNT(BR248,W283)=2,ROUND(BR248*W283/SUM(W279:W288),#REF!),"")</f>
        <v/>
      </c>
      <c r="BS269" s="569" t="e">
        <f>IF(#REF!="発電事業者","送電電力（MW）","受電電力（MW）")</f>
        <v>#REF!</v>
      </c>
      <c r="BT269" s="569"/>
      <c r="BU269" s="569"/>
      <c r="BV269" s="333" t="s">
        <v>171</v>
      </c>
      <c r="BW269" s="580"/>
      <c r="BX269" s="580"/>
      <c r="BY269" s="331" t="str">
        <f>IF(COUNT(BY248,X283)=2,ROUND(BY248*X283/SUM(X279:X288),#REF!),"")</f>
        <v/>
      </c>
      <c r="BZ269" s="331" t="str">
        <f>IF(COUNT(BZ248,Y283)=2,ROUND(BZ248*Y283/SUM(Y279:Y288),#REF!),"")</f>
        <v/>
      </c>
      <c r="CA269" s="331" t="str">
        <f>IF(COUNT(CA248,Z283)=2,ROUND(CA248*Z283/SUM(Z279:Z288),#REF!),"")</f>
        <v/>
      </c>
      <c r="CB269" s="331" t="str">
        <f>IF(COUNT(CB248,AA283)=2,ROUND(CB248*AA283/SUM(AA279:AA288),#REF!),"")</f>
        <v/>
      </c>
      <c r="CC269" s="331" t="str">
        <f>IF(COUNT(CC248,AB283)=2,ROUND(CC248*AB283/SUM(AB279:AB288),#REF!),"")</f>
        <v/>
      </c>
      <c r="CD269" s="331" t="str">
        <f>IF(COUNT(CD248,AC283)=2,ROUND(CD248*AC283/SUM(AC279:AC288),#REF!),"")</f>
        <v/>
      </c>
      <c r="CE269" s="331" t="str">
        <f>IF(COUNT(CE248,AD283)=2,ROUND(CE248*AD283/SUM(AD279:AD288),#REF!),"")</f>
        <v/>
      </c>
      <c r="CF269" s="331" t="str">
        <f>IF(COUNT(CF248,AE283)=2,ROUND(CF248*AE283/SUM(AE279:AE288),#REF!),"")</f>
        <v/>
      </c>
      <c r="CG269" s="331" t="str">
        <f>IF(COUNT(CG248,AF283)=2,ROUND(CG248*AF283/SUM(AF279:AF288),#REF!),"")</f>
        <v/>
      </c>
      <c r="CH269" s="563" t="s">
        <v>119</v>
      </c>
      <c r="CI269" s="563"/>
      <c r="CJ269" s="563"/>
      <c r="CK269" s="563"/>
      <c r="CL269" s="563"/>
      <c r="CM269" s="563"/>
      <c r="CN269" s="563"/>
      <c r="CO269" s="563"/>
      <c r="CP269" s="563"/>
      <c r="CQ269" s="563"/>
    </row>
    <row r="270" spans="3:95" s="243" customFormat="1" ht="13.5" customHeight="1">
      <c r="C270" s="606"/>
      <c r="D270" s="607"/>
      <c r="E270" s="608" t="s">
        <v>212</v>
      </c>
      <c r="F270" s="609"/>
      <c r="G270" s="610"/>
      <c r="H270" s="261"/>
      <c r="I270" s="261"/>
      <c r="J270" s="261"/>
      <c r="K270" s="261"/>
      <c r="L270" s="261"/>
      <c r="M270" s="261"/>
      <c r="N270" s="261"/>
      <c r="O270" s="261"/>
      <c r="P270" s="261"/>
      <c r="Q270" s="261"/>
      <c r="R270" s="261"/>
      <c r="S270" s="261"/>
      <c r="T270" s="262" t="str">
        <f>IF(COUNT(H270:S270)=0,"",SUMPRODUCT(ROUND(H270:S270,1)))</f>
        <v/>
      </c>
      <c r="U270" s="624"/>
      <c r="V270" s="625"/>
      <c r="W270" s="625"/>
      <c r="X270" s="625"/>
      <c r="Y270" s="625"/>
      <c r="Z270" s="626"/>
      <c r="AA270" s="257"/>
      <c r="AB270" s="257"/>
      <c r="AC270" s="257"/>
      <c r="AD270" s="299"/>
      <c r="AE270" s="299"/>
      <c r="AF270" s="268"/>
      <c r="AG270" s="268"/>
      <c r="AH270" s="268"/>
      <c r="AI270" s="271"/>
      <c r="AJ270" s="271"/>
      <c r="AK270" s="271"/>
      <c r="AL270" s="271"/>
      <c r="AM270" s="271"/>
      <c r="AN270" s="271"/>
      <c r="AO270" s="271"/>
      <c r="AP270" s="271"/>
      <c r="AQ270" s="271"/>
      <c r="AR270" s="271"/>
      <c r="AS270" s="271"/>
      <c r="AT270" s="271"/>
      <c r="AU270" s="272"/>
      <c r="AX270" s="569"/>
      <c r="AY270" s="569"/>
      <c r="AZ270" s="588"/>
      <c r="BA270" s="590"/>
      <c r="BB270" s="590"/>
      <c r="BC270" s="590"/>
      <c r="BD270" s="588"/>
      <c r="BE270" s="583"/>
      <c r="BF270" s="584"/>
      <c r="BG270" s="259"/>
      <c r="BH270" s="259"/>
      <c r="BI270" s="259"/>
      <c r="BJ270" s="259"/>
      <c r="BK270" s="259"/>
      <c r="BL270" s="259"/>
      <c r="BM270" s="259"/>
      <c r="BN270" s="259"/>
      <c r="BO270" s="259"/>
      <c r="BP270" s="259"/>
      <c r="BQ270" s="259"/>
      <c r="BR270" s="259"/>
      <c r="BS270" s="569"/>
      <c r="BT270" s="569"/>
      <c r="BU270" s="569"/>
      <c r="BV270" s="333" t="s">
        <v>172</v>
      </c>
      <c r="BW270" s="581"/>
      <c r="BX270" s="581"/>
      <c r="BY270" s="331" t="str">
        <f>IF(COUNT(BY249,X283)=2,ROUND(BY249*X283/SUM(X279:X288),#REF!),"")</f>
        <v/>
      </c>
      <c r="BZ270" s="331" t="str">
        <f>IF(COUNT(BZ249,Y283)=2,ROUND(BZ249*Y283/SUM(Y279:Y288),#REF!),"")</f>
        <v/>
      </c>
      <c r="CA270" s="331" t="str">
        <f>IF(COUNT(CA249,Z283)=2,ROUND(CA249*Z283/SUM(Z279:Z288),#REF!),"")</f>
        <v/>
      </c>
      <c r="CB270" s="331" t="str">
        <f>IF(COUNT(CB249,AA283)=2,ROUND(CB249*AA283/SUM(AA279:AA288),#REF!),"")</f>
        <v/>
      </c>
      <c r="CC270" s="331" t="str">
        <f>IF(COUNT(CC249,AB283)=2,ROUND(CC249*AB283/SUM(AB279:AB288),#REF!),"")</f>
        <v/>
      </c>
      <c r="CD270" s="331" t="str">
        <f>IF(COUNT(CD249,AC283)=2,ROUND(CD249*AC283/SUM(AC279:AC288),#REF!),"")</f>
        <v/>
      </c>
      <c r="CE270" s="331" t="str">
        <f>IF(COUNT(CE249,AD283)=2,ROUND(CE249*AD283/SUM(AD279:AD288),#REF!),"")</f>
        <v/>
      </c>
      <c r="CF270" s="331" t="str">
        <f>IF(COUNT(CF249,AE283)=2,ROUND(CF249*AE283/SUM(AE279:AE288),#REF!),"")</f>
        <v/>
      </c>
      <c r="CG270" s="331" t="str">
        <f>IF(COUNT(CG249,AF283)=2,ROUND(CG249*AF283/SUM(AF279:AF288),#REF!),"")</f>
        <v/>
      </c>
      <c r="CH270" s="564" t="str">
        <f>IF(CH269="","",CH269)</f>
        <v>バイオマス</v>
      </c>
      <c r="CI270" s="564"/>
      <c r="CJ270" s="564"/>
      <c r="CK270" s="564"/>
      <c r="CL270" s="564"/>
      <c r="CM270" s="564"/>
      <c r="CN270" s="564"/>
      <c r="CO270" s="564"/>
      <c r="CP270" s="564"/>
      <c r="CQ270" s="564"/>
    </row>
    <row r="271" spans="3:95" s="243" customFormat="1" ht="13.5" customHeight="1">
      <c r="C271" s="604" t="e">
        <f>DATE(#REF!+9,1,1)</f>
        <v>#REF!</v>
      </c>
      <c r="D271" s="605"/>
      <c r="E271" s="613" t="s">
        <v>198</v>
      </c>
      <c r="F271" s="614"/>
      <c r="G271" s="615"/>
      <c r="H271" s="256"/>
      <c r="I271" s="256"/>
      <c r="J271" s="256"/>
      <c r="K271" s="256"/>
      <c r="L271" s="256"/>
      <c r="M271" s="256"/>
      <c r="N271" s="256"/>
      <c r="O271" s="256"/>
      <c r="P271" s="256"/>
      <c r="Q271" s="256"/>
      <c r="R271" s="256"/>
      <c r="S271" s="256"/>
      <c r="T271" s="255"/>
      <c r="U271" s="613" t="s">
        <v>210</v>
      </c>
      <c r="V271" s="614"/>
      <c r="W271" s="614"/>
      <c r="X271" s="615"/>
      <c r="Y271" s="666"/>
      <c r="Z271" s="667"/>
      <c r="AA271" s="257"/>
      <c r="AB271" s="257"/>
      <c r="AC271" s="257"/>
      <c r="AD271" s="299"/>
      <c r="AE271" s="299"/>
      <c r="AF271" s="268"/>
      <c r="AG271" s="268"/>
      <c r="AH271" s="268"/>
      <c r="AI271" s="257"/>
      <c r="AJ271" s="257"/>
      <c r="AK271" s="257"/>
      <c r="AL271" s="257"/>
      <c r="AM271" s="257"/>
      <c r="AN271" s="257"/>
      <c r="AO271" s="257"/>
      <c r="AP271" s="257"/>
      <c r="AQ271" s="257"/>
      <c r="AR271" s="257"/>
      <c r="AS271" s="257"/>
      <c r="AT271" s="257"/>
      <c r="AU271" s="257"/>
      <c r="AX271" s="569"/>
      <c r="AY271" s="569"/>
      <c r="AZ271" s="589"/>
      <c r="BA271" s="590"/>
      <c r="BB271" s="590"/>
      <c r="BC271" s="590"/>
      <c r="BD271" s="589"/>
      <c r="BE271" s="585" t="e">
        <f>IF(#REF!="発電事業者","月間送電電力量（GWh）","月間受電電力量（GWh）")</f>
        <v>#REF!</v>
      </c>
      <c r="BF271" s="586"/>
      <c r="BG271" s="331" t="str">
        <f>IF(COUNT(BG250,L283)=2,ROUND(BG250*L283/SUM(L279:L288),#REF!),"")</f>
        <v/>
      </c>
      <c r="BH271" s="331" t="str">
        <f>IF(COUNT(BH250,M283)=2,ROUND(BH250*M283/SUM(M279:M288),#REF!),"")</f>
        <v/>
      </c>
      <c r="BI271" s="331" t="str">
        <f>IF(COUNT(BI250,N283)=2,ROUND(BI250*N283/SUM(N279:N288),#REF!),"")</f>
        <v/>
      </c>
      <c r="BJ271" s="331" t="str">
        <f>IF(COUNT(BJ250,O283)=2,ROUND(BJ250*O283/SUM(O279:O288),#REF!),"")</f>
        <v/>
      </c>
      <c r="BK271" s="331" t="str">
        <f>IF(COUNT(BK250,P283)=2,ROUND(BK250*P283/SUM(P279:P288),#REF!),"")</f>
        <v/>
      </c>
      <c r="BL271" s="331" t="str">
        <f>IF(COUNT(BL250,Q283)=2,ROUND(BL250*Q283/SUM(Q279:Q288),#REF!),"")</f>
        <v/>
      </c>
      <c r="BM271" s="331" t="str">
        <f>IF(COUNT(BM250,R283)=2,ROUND(BM250*R283/SUM(R279:R288),#REF!),"")</f>
        <v/>
      </c>
      <c r="BN271" s="331" t="str">
        <f>IF(COUNT(BN250,S283)=2,ROUND(BN250*S283/SUM(S279:S288),#REF!),"")</f>
        <v/>
      </c>
      <c r="BO271" s="331" t="str">
        <f>IF(COUNT(BO250,T283)=2,ROUND(BO250*T283/SUM(T279:T288),#REF!),"")</f>
        <v/>
      </c>
      <c r="BP271" s="331" t="str">
        <f>IF(COUNT(BP250,U283)=2,ROUND(BP250*U283/SUM(U279:U288),#REF!),"")</f>
        <v/>
      </c>
      <c r="BQ271" s="331" t="str">
        <f>IF(COUNT(BQ250,V283)=2,ROUND(BQ250*V283/SUM(V279:V288),#REF!),"")</f>
        <v/>
      </c>
      <c r="BR271" s="331" t="str">
        <f>IF(COUNT(BR250,W283)=2,ROUND(BR250*W283/SUM(W279:W288),#REF!),"")</f>
        <v/>
      </c>
      <c r="BS271" s="569" t="e">
        <f>IF(#REF!="発電事業者","年間送電電力量（GWh）","年間受電電力量（GWh）")</f>
        <v>#REF!</v>
      </c>
      <c r="BT271" s="569"/>
      <c r="BU271" s="569"/>
      <c r="BV271" s="333" t="s">
        <v>25</v>
      </c>
      <c r="BW271" s="582"/>
      <c r="BX271" s="582"/>
      <c r="BY271" s="331" t="str">
        <f>IF(COUNT(BY250,X283)=2,ROUND(BY250*X283/SUM(X279:X288),#REF!),"")</f>
        <v/>
      </c>
      <c r="BZ271" s="331" t="str">
        <f>IF(COUNT(BZ250,Y283)=2,ROUND(BZ250*Y283/SUM(Y279:Y288),#REF!),"")</f>
        <v/>
      </c>
      <c r="CA271" s="331" t="str">
        <f>IF(COUNT(CA250,Z283)=2,ROUND(CA250*Z283/SUM(Z279:Z288),#REF!),"")</f>
        <v/>
      </c>
      <c r="CB271" s="331" t="str">
        <f>IF(COUNT(CB250,AA283)=2,ROUND(CB250*AA283/SUM(AA279:AA288),#REF!),"")</f>
        <v/>
      </c>
      <c r="CC271" s="331" t="str">
        <f>IF(COUNT(CC250,AB283)=2,ROUND(CC250*AB283/SUM(AB279:AB288),#REF!),"")</f>
        <v/>
      </c>
      <c r="CD271" s="331" t="str">
        <f>IF(COUNT(CD250,AC283)=2,ROUND(CD250*AC283/SUM(AC279:AC288),#REF!),"")</f>
        <v/>
      </c>
      <c r="CE271" s="331" t="str">
        <f>IF(COUNT(CE250,AD283)=2,ROUND(CE250*AD283/SUM(AD279:AD288),#REF!),"")</f>
        <v/>
      </c>
      <c r="CF271" s="331" t="str">
        <f>IF(COUNT(CF250,AE283)=2,ROUND(CF250*AE283/SUM(AE279:AE288),#REF!),"")</f>
        <v/>
      </c>
      <c r="CG271" s="331" t="str">
        <f>IF(COUNT(CG250,AF283)=2,ROUND(CG250*AF283/SUM(AF279:AF288),#REF!),"")</f>
        <v/>
      </c>
      <c r="CH271" s="565" t="str">
        <f>IF(COUNTA(AG283)=0,"",AG283)</f>
        <v/>
      </c>
      <c r="CI271" s="565"/>
      <c r="CJ271" s="565"/>
      <c r="CK271" s="565"/>
      <c r="CL271" s="565"/>
      <c r="CM271" s="565"/>
      <c r="CN271" s="565"/>
      <c r="CO271" s="565"/>
      <c r="CP271" s="565"/>
      <c r="CQ271" s="565"/>
    </row>
    <row r="272" spans="3:95" s="243" customFormat="1" ht="13.5" customHeight="1">
      <c r="C272" s="606"/>
      <c r="D272" s="607"/>
      <c r="E272" s="608" t="s">
        <v>212</v>
      </c>
      <c r="F272" s="609"/>
      <c r="G272" s="610"/>
      <c r="H272" s="261"/>
      <c r="I272" s="261"/>
      <c r="J272" s="261"/>
      <c r="K272" s="261"/>
      <c r="L272" s="261"/>
      <c r="M272" s="261"/>
      <c r="N272" s="261"/>
      <c r="O272" s="261"/>
      <c r="P272" s="261"/>
      <c r="Q272" s="261"/>
      <c r="R272" s="261"/>
      <c r="S272" s="261"/>
      <c r="T272" s="262" t="str">
        <f>IF(COUNT(H272:S272)=0,"",SUMPRODUCT(ROUND(H272:S272,1)))</f>
        <v/>
      </c>
      <c r="U272" s="608" t="s">
        <v>211</v>
      </c>
      <c r="V272" s="609"/>
      <c r="W272" s="609"/>
      <c r="X272" s="610"/>
      <c r="Y272" s="664"/>
      <c r="Z272" s="665"/>
      <c r="AA272" s="257"/>
      <c r="AB272" s="257"/>
      <c r="AC272" s="257"/>
      <c r="AD272" s="299"/>
      <c r="AE272" s="299"/>
      <c r="AF272" s="268"/>
      <c r="AG272" s="268"/>
      <c r="AH272" s="268"/>
      <c r="AI272" s="271"/>
      <c r="AJ272" s="271"/>
      <c r="AK272" s="271"/>
      <c r="AL272" s="271"/>
      <c r="AM272" s="271"/>
      <c r="AN272" s="271"/>
      <c r="AO272" s="271"/>
      <c r="AP272" s="271"/>
      <c r="AQ272" s="271"/>
      <c r="AR272" s="271"/>
      <c r="AS272" s="271"/>
      <c r="AT272" s="271"/>
      <c r="AU272" s="272"/>
      <c r="AX272" s="569" t="str">
        <f>IF(C284="","",C284)</f>
        <v/>
      </c>
      <c r="AY272" s="569"/>
      <c r="AZ272" s="587" t="str">
        <f>IF(E284="","",E284)</f>
        <v/>
      </c>
      <c r="BA272" s="590" t="str">
        <f ca="1">IF(F284="","",F284)</f>
        <v/>
      </c>
      <c r="BB272" s="590"/>
      <c r="BC272" s="590"/>
      <c r="BD272" s="587" t="str">
        <f>IF(I284="","",I284)</f>
        <v/>
      </c>
      <c r="BE272" s="578" t="e">
        <f>IF(#REF!="発電事業者","送電電力（MW）","受電電力（MW）")</f>
        <v>#REF!</v>
      </c>
      <c r="BF272" s="579"/>
      <c r="BG272" s="331" t="str">
        <f>IF(COUNT(BG248,L284)=2,ROUND(BG248*L284/SUM(L279:L288),#REF!),"")</f>
        <v/>
      </c>
      <c r="BH272" s="331" t="str">
        <f>IF(COUNT(BH248,M284)=2,ROUND(BH248*M284/SUM(M279:M288),#REF!),"")</f>
        <v/>
      </c>
      <c r="BI272" s="331" t="str">
        <f>IF(COUNT(BI248,N284)=2,ROUND(BI248*N284/SUM(N279:N288),#REF!),"")</f>
        <v/>
      </c>
      <c r="BJ272" s="331" t="str">
        <f>IF(COUNT(BJ248,O284)=2,ROUND(BJ248*O284/SUM(O279:O288),#REF!),"")</f>
        <v/>
      </c>
      <c r="BK272" s="331" t="str">
        <f>IF(COUNT(BK248,P284)=2,ROUND(BK248*P284/SUM(P279:P288),#REF!),"")</f>
        <v/>
      </c>
      <c r="BL272" s="331" t="str">
        <f>IF(COUNT(BL248,Q284)=2,ROUND(BL248*Q284/SUM(Q279:Q288),#REF!),"")</f>
        <v/>
      </c>
      <c r="BM272" s="331" t="str">
        <f>IF(COUNT(BM248,R284)=2,ROUND(BM248*R284/SUM(R279:R288),#REF!),"")</f>
        <v/>
      </c>
      <c r="BN272" s="331" t="str">
        <f>IF(COUNT(BN248,S284)=2,ROUND(BN248*S284/SUM(S279:S288),#REF!),"")</f>
        <v/>
      </c>
      <c r="BO272" s="331" t="str">
        <f>IF(COUNT(BO248,T284)=2,ROUND(BO248*T284/SUM(T279:T288),#REF!),"")</f>
        <v/>
      </c>
      <c r="BP272" s="331" t="str">
        <f>IF(COUNT(BP248,U284)=2,ROUND(BP248*U284/SUM(U279:U288),#REF!),"")</f>
        <v/>
      </c>
      <c r="BQ272" s="331" t="str">
        <f>IF(COUNT(BQ248,V284)=2,ROUND(BQ248*V284/SUM(V279:V288),#REF!),"")</f>
        <v/>
      </c>
      <c r="BR272" s="331" t="str">
        <f>IF(COUNT(BR248,W284)=2,ROUND(BR248*W284/SUM(W279:W288),#REF!),"")</f>
        <v/>
      </c>
      <c r="BS272" s="569" t="e">
        <f>IF(#REF!="発電事業者","送電電力（MW）","受電電力（MW）")</f>
        <v>#REF!</v>
      </c>
      <c r="BT272" s="569"/>
      <c r="BU272" s="569"/>
      <c r="BV272" s="333" t="s">
        <v>171</v>
      </c>
      <c r="BW272" s="580"/>
      <c r="BX272" s="580"/>
      <c r="BY272" s="331" t="str">
        <f>IF(COUNT(BY248,X284)=2,ROUND(BY248*X284/SUM(X279:X288),#REF!),"")</f>
        <v/>
      </c>
      <c r="BZ272" s="331" t="str">
        <f>IF(COUNT(BZ248,Y284)=2,ROUND(BZ248*Y284/SUM(Y279:Y288),#REF!),"")</f>
        <v/>
      </c>
      <c r="CA272" s="331" t="str">
        <f>IF(COUNT(CA248,Z284)=2,ROUND(CA248*Z284/SUM(Z279:Z288),#REF!),"")</f>
        <v/>
      </c>
      <c r="CB272" s="331" t="str">
        <f>IF(COUNT(CB248,AA284)=2,ROUND(CB248*AA284/SUM(AA279:AA288),#REF!),"")</f>
        <v/>
      </c>
      <c r="CC272" s="331" t="str">
        <f>IF(COUNT(CC248,AB284)=2,ROUND(CC248*AB284/SUM(AB279:AB288),#REF!),"")</f>
        <v/>
      </c>
      <c r="CD272" s="331" t="str">
        <f>IF(COUNT(CD248,AC284)=2,ROUND(CD248*AC284/SUM(AC279:AC288),#REF!),"")</f>
        <v/>
      </c>
      <c r="CE272" s="331" t="str">
        <f>IF(COUNT(CE248,AD284)=2,ROUND(CE248*AD284/SUM(AD279:AD288),#REF!),"")</f>
        <v/>
      </c>
      <c r="CF272" s="331" t="str">
        <f>IF(COUNT(CF248,AE284)=2,ROUND(CF248*AE284/SUM(AE279:AE288),#REF!),"")</f>
        <v/>
      </c>
      <c r="CG272" s="331" t="str">
        <f>IF(COUNT(CG248,AF284)=2,ROUND(CG248*AF284/SUM(AF279:AF288),#REF!),"")</f>
        <v/>
      </c>
      <c r="CH272" s="563" t="s">
        <v>119</v>
      </c>
      <c r="CI272" s="563"/>
      <c r="CJ272" s="563"/>
      <c r="CK272" s="563"/>
      <c r="CL272" s="563"/>
      <c r="CM272" s="563"/>
      <c r="CN272" s="563"/>
      <c r="CO272" s="563"/>
      <c r="CP272" s="563"/>
      <c r="CQ272" s="563"/>
    </row>
    <row r="273" spans="3:97" s="243" customFormat="1" ht="13.5" customHeight="1">
      <c r="C273" s="273"/>
      <c r="D273" s="273"/>
      <c r="E273" s="245"/>
      <c r="F273" s="245"/>
      <c r="G273" s="245"/>
      <c r="H273" s="257"/>
      <c r="I273" s="257"/>
      <c r="J273" s="257"/>
      <c r="K273" s="257"/>
      <c r="L273" s="257"/>
      <c r="M273" s="257"/>
      <c r="N273" s="257"/>
      <c r="O273" s="257"/>
      <c r="P273" s="257"/>
      <c r="Q273" s="257"/>
      <c r="R273" s="257"/>
      <c r="S273" s="257"/>
      <c r="T273" s="257"/>
      <c r="U273" s="245"/>
      <c r="V273" s="245"/>
      <c r="W273" s="245"/>
      <c r="X273" s="245"/>
      <c r="Y273" s="274"/>
      <c r="Z273" s="274"/>
      <c r="AA273" s="257"/>
      <c r="AB273" s="257"/>
      <c r="AC273" s="257"/>
      <c r="AD273" s="273"/>
      <c r="AE273" s="273"/>
      <c r="AF273" s="245"/>
      <c r="AG273" s="245"/>
      <c r="AH273" s="245"/>
      <c r="AI273" s="271"/>
      <c r="AJ273" s="271"/>
      <c r="AK273" s="271"/>
      <c r="AL273" s="271"/>
      <c r="AM273" s="271"/>
      <c r="AN273" s="271"/>
      <c r="AO273" s="271"/>
      <c r="AP273" s="271"/>
      <c r="AQ273" s="271"/>
      <c r="AR273" s="271"/>
      <c r="AS273" s="271"/>
      <c r="AT273" s="271"/>
      <c r="AU273" s="272"/>
      <c r="AV273" s="275"/>
      <c r="AX273" s="569"/>
      <c r="AY273" s="569"/>
      <c r="AZ273" s="588"/>
      <c r="BA273" s="590"/>
      <c r="BB273" s="590"/>
      <c r="BC273" s="590"/>
      <c r="BD273" s="588"/>
      <c r="BE273" s="583"/>
      <c r="BF273" s="584"/>
      <c r="BG273" s="259"/>
      <c r="BH273" s="259"/>
      <c r="BI273" s="259"/>
      <c r="BJ273" s="259"/>
      <c r="BK273" s="259"/>
      <c r="BL273" s="259"/>
      <c r="BM273" s="259"/>
      <c r="BN273" s="259"/>
      <c r="BO273" s="259"/>
      <c r="BP273" s="259"/>
      <c r="BQ273" s="259"/>
      <c r="BR273" s="259"/>
      <c r="BS273" s="569"/>
      <c r="BT273" s="569"/>
      <c r="BU273" s="569"/>
      <c r="BV273" s="333" t="s">
        <v>172</v>
      </c>
      <c r="BW273" s="581"/>
      <c r="BX273" s="581"/>
      <c r="BY273" s="331" t="str">
        <f>IF(COUNT(BY249,X284)=2,ROUND(BY249*X284/SUM(X279:X288),#REF!),"")</f>
        <v/>
      </c>
      <c r="BZ273" s="331" t="str">
        <f>IF(COUNT(BZ249,Y284)=2,ROUND(BZ249*Y284/SUM(Y279:Y288),#REF!),"")</f>
        <v/>
      </c>
      <c r="CA273" s="331" t="str">
        <f>IF(COUNT(CA249,Z284)=2,ROUND(CA249*Z284/SUM(Z279:Z288),#REF!),"")</f>
        <v/>
      </c>
      <c r="CB273" s="331" t="str">
        <f>IF(COUNT(CB249,AA284)=2,ROUND(CB249*AA284/SUM(AA279:AA288),#REF!),"")</f>
        <v/>
      </c>
      <c r="CC273" s="331" t="str">
        <f>IF(COUNT(CC249,AB284)=2,ROUND(CC249*AB284/SUM(AB279:AB288),#REF!),"")</f>
        <v/>
      </c>
      <c r="CD273" s="331" t="str">
        <f>IF(COUNT(CD249,AC284)=2,ROUND(CD249*AC284/SUM(AC279:AC288),#REF!),"")</f>
        <v/>
      </c>
      <c r="CE273" s="331" t="str">
        <f>IF(COUNT(CE249,AD284)=2,ROUND(CE249*AD284/SUM(AD279:AD288),#REF!),"")</f>
        <v/>
      </c>
      <c r="CF273" s="331" t="str">
        <f>IF(COUNT(CF249,AE284)=2,ROUND(CF249*AE284/SUM(AE279:AE288),#REF!),"")</f>
        <v/>
      </c>
      <c r="CG273" s="331" t="str">
        <f>IF(COUNT(CG249,AF284)=2,ROUND(CG249*AF284/SUM(AF279:AF288),#REF!),"")</f>
        <v/>
      </c>
      <c r="CH273" s="564" t="str">
        <f>IF(CH272="","",CH272)</f>
        <v>バイオマス</v>
      </c>
      <c r="CI273" s="564"/>
      <c r="CJ273" s="564"/>
      <c r="CK273" s="564"/>
      <c r="CL273" s="564"/>
      <c r="CM273" s="564"/>
      <c r="CN273" s="564"/>
      <c r="CO273" s="564"/>
      <c r="CP273" s="564"/>
      <c r="CQ273" s="564"/>
      <c r="CR273" s="271"/>
      <c r="CS273" s="271"/>
    </row>
    <row r="274" spans="3:97" s="243" customFormat="1" ht="13.5" customHeight="1">
      <c r="I274" s="257"/>
      <c r="J274" s="257"/>
      <c r="K274" s="257"/>
      <c r="L274" s="257"/>
      <c r="M274" s="257"/>
      <c r="N274" s="257"/>
      <c r="O274" s="257"/>
      <c r="P274" s="257"/>
      <c r="Q274" s="257"/>
      <c r="R274" s="257"/>
      <c r="S274" s="257"/>
      <c r="T274" s="257"/>
      <c r="U274" s="245"/>
      <c r="V274" s="245"/>
      <c r="W274" s="245"/>
      <c r="X274" s="245"/>
      <c r="Y274" s="274"/>
      <c r="Z274" s="274"/>
      <c r="AA274" s="257"/>
      <c r="AB274" s="257"/>
      <c r="AC274" s="257"/>
      <c r="AD274" s="273"/>
      <c r="AE274" s="273"/>
      <c r="AF274" s="245"/>
      <c r="AG274" s="245"/>
      <c r="AH274" s="245"/>
      <c r="AI274" s="271"/>
      <c r="AJ274" s="271"/>
      <c r="AK274" s="271"/>
      <c r="AL274" s="271"/>
      <c r="AM274" s="271"/>
      <c r="AN274" s="271"/>
      <c r="AO274" s="271"/>
      <c r="AP274" s="271"/>
      <c r="AQ274" s="271"/>
      <c r="AR274" s="271"/>
      <c r="AS274" s="271"/>
      <c r="AT274" s="271"/>
      <c r="AU274" s="272"/>
      <c r="AV274" s="257"/>
      <c r="AX274" s="569"/>
      <c r="AY274" s="569"/>
      <c r="AZ274" s="589"/>
      <c r="BA274" s="590"/>
      <c r="BB274" s="590"/>
      <c r="BC274" s="590"/>
      <c r="BD274" s="589"/>
      <c r="BE274" s="585" t="e">
        <f>IF(#REF!="発電事業者","月間送電電力量（GWh）","月間受電電力量（GWh）")</f>
        <v>#REF!</v>
      </c>
      <c r="BF274" s="586"/>
      <c r="BG274" s="331" t="str">
        <f>IF(COUNT(BG250,L284)=2,ROUND(BG250*L284/SUM(L279:L288),#REF!),"")</f>
        <v/>
      </c>
      <c r="BH274" s="331" t="str">
        <f>IF(COUNT(BH250,M284)=2,ROUND(BH250*M284/SUM(M279:M288),#REF!),"")</f>
        <v/>
      </c>
      <c r="BI274" s="331" t="str">
        <f>IF(COUNT(BI250,N284)=2,ROUND(BI250*N284/SUM(N279:N288),#REF!),"")</f>
        <v/>
      </c>
      <c r="BJ274" s="331" t="str">
        <f>IF(COUNT(BJ250,O284)=2,ROUND(BJ250*O284/SUM(O279:O288),#REF!),"")</f>
        <v/>
      </c>
      <c r="BK274" s="331" t="str">
        <f>IF(COUNT(BK250,P284)=2,ROUND(BK250*P284/SUM(P279:P288),#REF!),"")</f>
        <v/>
      </c>
      <c r="BL274" s="331" t="str">
        <f>IF(COUNT(BL250,Q284)=2,ROUND(BL250*Q284/SUM(Q279:Q288),#REF!),"")</f>
        <v/>
      </c>
      <c r="BM274" s="331" t="str">
        <f>IF(COUNT(BM250,R284)=2,ROUND(BM250*R284/SUM(R279:R288),#REF!),"")</f>
        <v/>
      </c>
      <c r="BN274" s="331" t="str">
        <f>IF(COUNT(BN250,S284)=2,ROUND(BN250*S284/SUM(S279:S288),#REF!),"")</f>
        <v/>
      </c>
      <c r="BO274" s="331" t="str">
        <f>IF(COUNT(BO250,T284)=2,ROUND(BO250*T284/SUM(T279:T288),#REF!),"")</f>
        <v/>
      </c>
      <c r="BP274" s="331" t="str">
        <f>IF(COUNT(BP250,U284)=2,ROUND(BP250*U284/SUM(U279:U288),#REF!),"")</f>
        <v/>
      </c>
      <c r="BQ274" s="331" t="str">
        <f>IF(COUNT(BQ250,V284)=2,ROUND(BQ250*V284/SUM(V279:V288),#REF!),"")</f>
        <v/>
      </c>
      <c r="BR274" s="331" t="str">
        <f>IF(COUNT(BR250,W284)=2,ROUND(BR250*W284/SUM(W279:W288),#REF!),"")</f>
        <v/>
      </c>
      <c r="BS274" s="569" t="e">
        <f>IF(#REF!="発電事業者","年間送電電力量（GWh）","年間受電電力量（GWh）")</f>
        <v>#REF!</v>
      </c>
      <c r="BT274" s="569"/>
      <c r="BU274" s="569"/>
      <c r="BV274" s="333" t="s">
        <v>25</v>
      </c>
      <c r="BW274" s="582"/>
      <c r="BX274" s="582"/>
      <c r="BY274" s="331" t="str">
        <f>IF(COUNT(BY250,X284)=2,ROUND(BY250*X284/SUM(X279:X288),#REF!),"")</f>
        <v/>
      </c>
      <c r="BZ274" s="331" t="str">
        <f>IF(COUNT(BZ250,Y284)=2,ROUND(BZ250*Y284/SUM(Y279:Y288),#REF!),"")</f>
        <v/>
      </c>
      <c r="CA274" s="331" t="str">
        <f>IF(COUNT(CA250,Z284)=2,ROUND(CA250*Z284/SUM(Z279:Z288),#REF!),"")</f>
        <v/>
      </c>
      <c r="CB274" s="331" t="str">
        <f>IF(COUNT(CB250,AA284)=2,ROUND(CB250*AA284/SUM(AA279:AA288),#REF!),"")</f>
        <v/>
      </c>
      <c r="CC274" s="331" t="str">
        <f>IF(COUNT(CC250,AB284)=2,ROUND(CC250*AB284/SUM(AB279:AB288),#REF!),"")</f>
        <v/>
      </c>
      <c r="CD274" s="331" t="str">
        <f>IF(COUNT(CD250,AC284)=2,ROUND(CD250*AC284/SUM(AC279:AC288),#REF!),"")</f>
        <v/>
      </c>
      <c r="CE274" s="331" t="str">
        <f>IF(COUNT(CE250,AD284)=2,ROUND(CE250*AD284/SUM(AD279:AD288),#REF!),"")</f>
        <v/>
      </c>
      <c r="CF274" s="331" t="str">
        <f>IF(COUNT(CF250,AE284)=2,ROUND(CF250*AE284/SUM(AE279:AE288),#REF!),"")</f>
        <v/>
      </c>
      <c r="CG274" s="331" t="str">
        <f>IF(COUNT(CG250,AF284)=2,ROUND(CG250*AF284/SUM(AF279:AF288),#REF!),"")</f>
        <v/>
      </c>
      <c r="CH274" s="565" t="str">
        <f>IF(COUNTA(AG284)=0,"",AG284)</f>
        <v/>
      </c>
      <c r="CI274" s="565"/>
      <c r="CJ274" s="565"/>
      <c r="CK274" s="565"/>
      <c r="CL274" s="565"/>
      <c r="CM274" s="565"/>
      <c r="CN274" s="565"/>
      <c r="CO274" s="565"/>
      <c r="CP274" s="565"/>
      <c r="CQ274" s="565"/>
    </row>
    <row r="275" spans="3:97" s="243" customFormat="1" ht="13.5" customHeight="1">
      <c r="C275" s="273"/>
      <c r="D275" s="273"/>
      <c r="E275" s="245"/>
      <c r="F275" s="245"/>
      <c r="G275" s="245"/>
      <c r="H275" s="257"/>
      <c r="I275" s="257"/>
      <c r="J275" s="257"/>
      <c r="K275" s="257"/>
      <c r="L275" s="257"/>
      <c r="M275" s="257"/>
      <c r="N275" s="257"/>
      <c r="O275" s="257"/>
      <c r="P275" s="257"/>
      <c r="Q275" s="257"/>
      <c r="R275" s="257"/>
      <c r="S275" s="257"/>
      <c r="T275" s="257"/>
      <c r="U275" s="257"/>
      <c r="V275" s="257"/>
      <c r="W275" s="257"/>
      <c r="X275" s="257"/>
      <c r="Y275" s="257"/>
      <c r="Z275" s="257"/>
      <c r="AA275" s="257"/>
      <c r="AB275" s="257"/>
      <c r="AC275" s="257"/>
      <c r="AD275" s="257"/>
      <c r="AE275" s="257"/>
      <c r="AF275" s="257"/>
      <c r="AG275" s="257"/>
      <c r="AH275" s="257"/>
      <c r="AI275" s="257"/>
      <c r="AJ275" s="257"/>
      <c r="AK275" s="257"/>
      <c r="AL275" s="257"/>
      <c r="AM275" s="257"/>
      <c r="AN275" s="257"/>
      <c r="AO275" s="257"/>
      <c r="AP275" s="257"/>
      <c r="AQ275" s="257"/>
      <c r="AR275" s="257"/>
      <c r="AS275" s="257"/>
      <c r="AT275" s="257"/>
      <c r="AU275" s="257"/>
      <c r="AV275" s="275"/>
      <c r="AX275" s="569" t="str">
        <f>IF(C285="","",C285)</f>
        <v/>
      </c>
      <c r="AY275" s="569"/>
      <c r="AZ275" s="587" t="str">
        <f>IF(E285="","",E285)</f>
        <v/>
      </c>
      <c r="BA275" s="590" t="str">
        <f ca="1">IF(F285="","",F285)</f>
        <v/>
      </c>
      <c r="BB275" s="590"/>
      <c r="BC275" s="590"/>
      <c r="BD275" s="587" t="str">
        <f>IF(I285="","",I285)</f>
        <v/>
      </c>
      <c r="BE275" s="578" t="e">
        <f>IF(#REF!="発電事業者","送電電力（MW）","受電電力（MW）")</f>
        <v>#REF!</v>
      </c>
      <c r="BF275" s="579"/>
      <c r="BG275" s="331" t="str">
        <f>IF(COUNT(BG248,L285)=2,ROUND(BG248*L285/SUM(L279:L288),#REF!),"")</f>
        <v/>
      </c>
      <c r="BH275" s="331" t="str">
        <f>IF(COUNT(BH248,M285)=2,ROUND(BH248*M285/SUM(M279:M288),#REF!),"")</f>
        <v/>
      </c>
      <c r="BI275" s="331" t="str">
        <f>IF(COUNT(BI248,N285)=2,ROUND(BI248*N285/SUM(N279:N288),#REF!),"")</f>
        <v/>
      </c>
      <c r="BJ275" s="331" t="str">
        <f>IF(COUNT(BJ248,O285)=2,ROUND(BJ248*O285/SUM(O279:O288),#REF!),"")</f>
        <v/>
      </c>
      <c r="BK275" s="331" t="str">
        <f>IF(COUNT(BK248,P285)=2,ROUND(BK248*P285/SUM(P279:P288),#REF!),"")</f>
        <v/>
      </c>
      <c r="BL275" s="331" t="str">
        <f>IF(COUNT(BL248,Q285)=2,ROUND(BL248*Q285/SUM(Q279:Q288),#REF!),"")</f>
        <v/>
      </c>
      <c r="BM275" s="331" t="str">
        <f>IF(COUNT(BM248,R285)=2,ROUND(BM248*R285/SUM(R279:R288),#REF!),"")</f>
        <v/>
      </c>
      <c r="BN275" s="331" t="str">
        <f>IF(COUNT(BN248,S285)=2,ROUND(BN248*S285/SUM(S279:S288),#REF!),"")</f>
        <v/>
      </c>
      <c r="BO275" s="331" t="str">
        <f>IF(COUNT(BO248,T285)=2,ROUND(BO248*T285/SUM(T279:T288),#REF!),"")</f>
        <v/>
      </c>
      <c r="BP275" s="331" t="str">
        <f>IF(COUNT(BP248,U285)=2,ROUND(BP248*U285/SUM(U279:U288),#REF!),"")</f>
        <v/>
      </c>
      <c r="BQ275" s="331" t="str">
        <f>IF(COUNT(BQ248,V285)=2,ROUND(BQ248*V285/SUM(V279:V288),#REF!),"")</f>
        <v/>
      </c>
      <c r="BR275" s="331" t="str">
        <f>IF(COUNT(BR248,W285)=2,ROUND(BR248*W285/SUM(W279:W288),#REF!),"")</f>
        <v/>
      </c>
      <c r="BS275" s="569" t="e">
        <f>IF(#REF!="発電事業者","送電電力（MW）","受電電力（MW）")</f>
        <v>#REF!</v>
      </c>
      <c r="BT275" s="569"/>
      <c r="BU275" s="569"/>
      <c r="BV275" s="333" t="s">
        <v>171</v>
      </c>
      <c r="BW275" s="580"/>
      <c r="BX275" s="580"/>
      <c r="BY275" s="331" t="str">
        <f>IF(COUNT(BY248,X285)=2,ROUND(BY248*X285/SUM(X279:X288),#REF!),"")</f>
        <v/>
      </c>
      <c r="BZ275" s="331" t="str">
        <f>IF(COUNT(BZ248,Y285)=2,ROUND(BZ248*Y285/SUM(Y279:Y288),#REF!),"")</f>
        <v/>
      </c>
      <c r="CA275" s="331" t="str">
        <f>IF(COUNT(CA248,Z285)=2,ROUND(CA248*Z285/SUM(Z279:Z288),#REF!),"")</f>
        <v/>
      </c>
      <c r="CB275" s="331" t="str">
        <f>IF(COUNT(CB248,AA285)=2,ROUND(CB248*AA285/SUM(AA279:AA288),#REF!),"")</f>
        <v/>
      </c>
      <c r="CC275" s="331" t="str">
        <f>IF(COUNT(CC248,AB285)=2,ROUND(CC248*AB285/SUM(AB279:AB288),#REF!),"")</f>
        <v/>
      </c>
      <c r="CD275" s="331" t="str">
        <f>IF(COUNT(CD248,AC285)=2,ROUND(CD248*AC285/SUM(AC279:AC288),#REF!),"")</f>
        <v/>
      </c>
      <c r="CE275" s="331" t="str">
        <f>IF(COUNT(CE248,AD285)=2,ROUND(CE248*AD285/SUM(AD279:AD288),#REF!),"")</f>
        <v/>
      </c>
      <c r="CF275" s="331" t="str">
        <f>IF(COUNT(CF248,AE285)=2,ROUND(CF248*AE285/SUM(AE279:AE288),#REF!),"")</f>
        <v/>
      </c>
      <c r="CG275" s="331" t="str">
        <f>IF(COUNT(CG248,AF285)=2,ROUND(CG248*AF285/SUM(AF279:AF288),#REF!),"")</f>
        <v/>
      </c>
      <c r="CH275" s="563" t="s">
        <v>119</v>
      </c>
      <c r="CI275" s="563"/>
      <c r="CJ275" s="563"/>
      <c r="CK275" s="563"/>
      <c r="CL275" s="563"/>
      <c r="CM275" s="563"/>
      <c r="CN275" s="563"/>
      <c r="CO275" s="563"/>
      <c r="CP275" s="563"/>
      <c r="CQ275" s="563"/>
    </row>
    <row r="276" spans="3:97" s="243" customFormat="1" ht="13.5" customHeight="1">
      <c r="C276" s="241" t="e">
        <f>IF(#REF!="発電事業者","送電相手先諸元","購入相手先諸元")</f>
        <v>#REF!</v>
      </c>
      <c r="D276" s="236"/>
      <c r="E276" s="236"/>
      <c r="F276" s="242">
        <v>0</v>
      </c>
      <c r="G276" s="237" t="s">
        <v>255</v>
      </c>
      <c r="H276" s="236"/>
      <c r="I276" s="236"/>
      <c r="J276" s="236"/>
      <c r="K276" s="236"/>
      <c r="AV276" s="257"/>
      <c r="AX276" s="569"/>
      <c r="AY276" s="569"/>
      <c r="AZ276" s="588"/>
      <c r="BA276" s="590"/>
      <c r="BB276" s="590"/>
      <c r="BC276" s="590"/>
      <c r="BD276" s="588"/>
      <c r="BE276" s="583"/>
      <c r="BF276" s="584"/>
      <c r="BG276" s="259"/>
      <c r="BH276" s="259"/>
      <c r="BI276" s="259"/>
      <c r="BJ276" s="259"/>
      <c r="BK276" s="259"/>
      <c r="BL276" s="259"/>
      <c r="BM276" s="259"/>
      <c r="BN276" s="259"/>
      <c r="BO276" s="259"/>
      <c r="BP276" s="259"/>
      <c r="BQ276" s="259"/>
      <c r="BR276" s="259"/>
      <c r="BS276" s="569"/>
      <c r="BT276" s="569"/>
      <c r="BU276" s="569"/>
      <c r="BV276" s="333" t="s">
        <v>172</v>
      </c>
      <c r="BW276" s="581"/>
      <c r="BX276" s="581"/>
      <c r="BY276" s="331" t="str">
        <f>IF(COUNT(BY249,X285)=2,ROUND(BY249*X285/SUM(X279:X288),#REF!),"")</f>
        <v/>
      </c>
      <c r="BZ276" s="331" t="str">
        <f>IF(COUNT(BZ249,Y285)=2,ROUND(BZ249*Y285/SUM(Y279:Y288),#REF!),"")</f>
        <v/>
      </c>
      <c r="CA276" s="331" t="str">
        <f>IF(COUNT(CA249,Z285)=2,ROUND(CA249*Z285/SUM(Z279:Z288),#REF!),"")</f>
        <v/>
      </c>
      <c r="CB276" s="331" t="str">
        <f>IF(COUNT(CB249,AA285)=2,ROUND(CB249*AA285/SUM(AA279:AA288),#REF!),"")</f>
        <v/>
      </c>
      <c r="CC276" s="331" t="str">
        <f>IF(COUNT(CC249,AB285)=2,ROUND(CC249*AB285/SUM(AB279:AB288),#REF!),"")</f>
        <v/>
      </c>
      <c r="CD276" s="331" t="str">
        <f>IF(COUNT(CD249,AC285)=2,ROUND(CD249*AC285/SUM(AC279:AC288),#REF!),"")</f>
        <v/>
      </c>
      <c r="CE276" s="331" t="str">
        <f>IF(COUNT(CE249,AD285)=2,ROUND(CE249*AD285/SUM(AD279:AD288),#REF!),"")</f>
        <v/>
      </c>
      <c r="CF276" s="331" t="str">
        <f>IF(COUNT(CF249,AE285)=2,ROUND(CF249*AE285/SUM(AE279:AE288),#REF!),"")</f>
        <v/>
      </c>
      <c r="CG276" s="331" t="str">
        <f>IF(COUNT(CG249,AF285)=2,ROUND(CG249*AF285/SUM(AF279:AF288),#REF!),"")</f>
        <v/>
      </c>
      <c r="CH276" s="564" t="str">
        <f>IF(CH275="","",CH275)</f>
        <v>バイオマス</v>
      </c>
      <c r="CI276" s="564"/>
      <c r="CJ276" s="564"/>
      <c r="CK276" s="564"/>
      <c r="CL276" s="564"/>
      <c r="CM276" s="564"/>
      <c r="CN276" s="564"/>
      <c r="CO276" s="564"/>
      <c r="CP276" s="564"/>
      <c r="CQ276" s="564"/>
    </row>
    <row r="277" spans="3:97" s="243" customFormat="1" ht="13.5" customHeight="1">
      <c r="C277" s="594" t="s">
        <v>200</v>
      </c>
      <c r="D277" s="594"/>
      <c r="E277" s="594" t="s">
        <v>201</v>
      </c>
      <c r="F277" s="594" t="s">
        <v>202</v>
      </c>
      <c r="G277" s="594"/>
      <c r="H277" s="594"/>
      <c r="I277" s="595" t="s">
        <v>203</v>
      </c>
      <c r="J277" s="597" t="e">
        <f>IF(#REF!="発電事業者","送電先","購入先")</f>
        <v>#REF!</v>
      </c>
      <c r="K277" s="598"/>
      <c r="L277" s="601" t="e">
        <f>DATE(#REF!,1,1)</f>
        <v>#REF!</v>
      </c>
      <c r="M277" s="602"/>
      <c r="N277" s="602"/>
      <c r="O277" s="602"/>
      <c r="P277" s="602"/>
      <c r="Q277" s="602"/>
      <c r="R277" s="602"/>
      <c r="S277" s="602"/>
      <c r="T277" s="602"/>
      <c r="U277" s="602"/>
      <c r="V277" s="602"/>
      <c r="W277" s="603"/>
      <c r="X277" s="592" t="e">
        <f>DATE(#REF!+1,1,1)</f>
        <v>#REF!</v>
      </c>
      <c r="Y277" s="592" t="e">
        <f>DATE(#REF!+2,1,1)</f>
        <v>#REF!</v>
      </c>
      <c r="Z277" s="592" t="e">
        <f>DATE(#REF!+3,1,1)</f>
        <v>#REF!</v>
      </c>
      <c r="AA277" s="592" t="e">
        <f>DATE(#REF!+4,1,1)</f>
        <v>#REF!</v>
      </c>
      <c r="AB277" s="592" t="e">
        <f>DATE(#REF!+5,1,1)</f>
        <v>#REF!</v>
      </c>
      <c r="AC277" s="592" t="e">
        <f>DATE(#REF!+6,1,1)</f>
        <v>#REF!</v>
      </c>
      <c r="AD277" s="592" t="e">
        <f>DATE(#REF!+7,1,1)</f>
        <v>#REF!</v>
      </c>
      <c r="AE277" s="592" t="e">
        <f>DATE(#REF!+8,1,1)</f>
        <v>#REF!</v>
      </c>
      <c r="AF277" s="592" t="e">
        <f>DATE(#REF!+9,1,1)</f>
        <v>#REF!</v>
      </c>
      <c r="AG277" s="594" t="s">
        <v>253</v>
      </c>
      <c r="AH277" s="594"/>
      <c r="AI277" s="594"/>
      <c r="AJ277" s="594"/>
      <c r="AK277" s="594"/>
      <c r="AL277" s="594"/>
      <c r="AM277" s="594"/>
      <c r="AN277" s="594"/>
      <c r="AO277" s="594"/>
      <c r="AP277" s="594"/>
      <c r="AV277" s="275"/>
      <c r="AX277" s="569"/>
      <c r="AY277" s="569"/>
      <c r="AZ277" s="589"/>
      <c r="BA277" s="590"/>
      <c r="BB277" s="590"/>
      <c r="BC277" s="590"/>
      <c r="BD277" s="589"/>
      <c r="BE277" s="585" t="e">
        <f>IF(#REF!="発電事業者","月間送電電力量（GWh）","月間受電電力量（GWh）")</f>
        <v>#REF!</v>
      </c>
      <c r="BF277" s="586"/>
      <c r="BG277" s="331" t="str">
        <f>IF(COUNT(BG250,L285)=2,ROUND(BG250*L285/SUM(L279:L288),#REF!),"")</f>
        <v/>
      </c>
      <c r="BH277" s="331" t="str">
        <f>IF(COUNT(BH250,M285)=2,ROUND(BH250*M285/SUM(M279:M288),#REF!),"")</f>
        <v/>
      </c>
      <c r="BI277" s="331" t="str">
        <f>IF(COUNT(BI250,N285)=2,ROUND(BI250*N285/SUM(N279:N288),#REF!),"")</f>
        <v/>
      </c>
      <c r="BJ277" s="331" t="str">
        <f>IF(COUNT(BJ250,O285)=2,ROUND(BJ250*O285/SUM(O279:O288),#REF!),"")</f>
        <v/>
      </c>
      <c r="BK277" s="331" t="str">
        <f>IF(COUNT(BK250,P285)=2,ROUND(BK250*P285/SUM(P279:P288),#REF!),"")</f>
        <v/>
      </c>
      <c r="BL277" s="331" t="str">
        <f>IF(COUNT(BL250,Q285)=2,ROUND(BL250*Q285/SUM(Q279:Q288),#REF!),"")</f>
        <v/>
      </c>
      <c r="BM277" s="331" t="str">
        <f>IF(COUNT(BM250,R285)=2,ROUND(BM250*R285/SUM(R279:R288),#REF!),"")</f>
        <v/>
      </c>
      <c r="BN277" s="331" t="str">
        <f>IF(COUNT(BN250,S285)=2,ROUND(BN250*S285/SUM(S279:S288),#REF!),"")</f>
        <v/>
      </c>
      <c r="BO277" s="331" t="str">
        <f>IF(COUNT(BO250,T285)=2,ROUND(BO250*T285/SUM(T279:T288),#REF!),"")</f>
        <v/>
      </c>
      <c r="BP277" s="331" t="str">
        <f>IF(COUNT(BP250,U285)=2,ROUND(BP250*U285/SUM(U279:U288),#REF!),"")</f>
        <v/>
      </c>
      <c r="BQ277" s="331" t="str">
        <f>IF(COUNT(BQ250,V285)=2,ROUND(BQ250*V285/SUM(V279:V288),#REF!),"")</f>
        <v/>
      </c>
      <c r="BR277" s="331" t="str">
        <f>IF(COUNT(BR250,W285)=2,ROUND(BR250*W285/SUM(W279:W288),#REF!),"")</f>
        <v/>
      </c>
      <c r="BS277" s="569" t="e">
        <f>IF(#REF!="発電事業者","年間送電電力量（GWh）","年間受電電力量（GWh）")</f>
        <v>#REF!</v>
      </c>
      <c r="BT277" s="569"/>
      <c r="BU277" s="569"/>
      <c r="BV277" s="333" t="s">
        <v>25</v>
      </c>
      <c r="BW277" s="582"/>
      <c r="BX277" s="582"/>
      <c r="BY277" s="331" t="str">
        <f>IF(COUNT(BY250,X285)=2,ROUND(BY250*X285/SUM(X279:X288),#REF!),"")</f>
        <v/>
      </c>
      <c r="BZ277" s="331" t="str">
        <f>IF(COUNT(BZ250,Y285)=2,ROUND(BZ250*Y285/SUM(Y279:Y288),#REF!),"")</f>
        <v/>
      </c>
      <c r="CA277" s="331" t="str">
        <f>IF(COUNT(CA250,Z285)=2,ROUND(CA250*Z285/SUM(Z279:Z288),#REF!),"")</f>
        <v/>
      </c>
      <c r="CB277" s="331" t="str">
        <f>IF(COUNT(CB250,AA285)=2,ROUND(CB250*AA285/SUM(AA279:AA288),#REF!),"")</f>
        <v/>
      </c>
      <c r="CC277" s="331" t="str">
        <f>IF(COUNT(CC250,AB285)=2,ROUND(CC250*AB285/SUM(AB279:AB288),#REF!),"")</f>
        <v/>
      </c>
      <c r="CD277" s="331" t="str">
        <f>IF(COUNT(CD250,AC285)=2,ROUND(CD250*AC285/SUM(AC279:AC288),#REF!),"")</f>
        <v/>
      </c>
      <c r="CE277" s="331" t="str">
        <f>IF(COUNT(CE250,AD285)=2,ROUND(CE250*AD285/SUM(AD279:AD288),#REF!),"")</f>
        <v/>
      </c>
      <c r="CF277" s="331" t="str">
        <f>IF(COUNT(CF250,AE285)=2,ROUND(CF250*AE285/SUM(AE279:AE288),#REF!),"")</f>
        <v/>
      </c>
      <c r="CG277" s="331" t="str">
        <f>IF(COUNT(CG250,AF285)=2,ROUND(CG250*AF285/SUM(AF279:AF288),#REF!),"")</f>
        <v/>
      </c>
      <c r="CH277" s="565" t="str">
        <f>IF(COUNTA(AG285)=0,"",AG285)</f>
        <v/>
      </c>
      <c r="CI277" s="565"/>
      <c r="CJ277" s="565"/>
      <c r="CK277" s="565"/>
      <c r="CL277" s="565"/>
      <c r="CM277" s="565"/>
      <c r="CN277" s="565"/>
      <c r="CO277" s="565"/>
      <c r="CP277" s="565"/>
      <c r="CQ277" s="565"/>
    </row>
    <row r="278" spans="3:97" s="243" customFormat="1" ht="13.5" customHeight="1">
      <c r="C278" s="594"/>
      <c r="D278" s="594"/>
      <c r="E278" s="594"/>
      <c r="F278" s="594"/>
      <c r="G278" s="594"/>
      <c r="H278" s="594"/>
      <c r="I278" s="596"/>
      <c r="J278" s="599"/>
      <c r="K278" s="600"/>
      <c r="L278" s="320" t="s">
        <v>194</v>
      </c>
      <c r="M278" s="320" t="s">
        <v>195</v>
      </c>
      <c r="N278" s="320" t="s">
        <v>161</v>
      </c>
      <c r="O278" s="320" t="s">
        <v>162</v>
      </c>
      <c r="P278" s="320" t="s">
        <v>163</v>
      </c>
      <c r="Q278" s="320" t="s">
        <v>164</v>
      </c>
      <c r="R278" s="320" t="s">
        <v>165</v>
      </c>
      <c r="S278" s="320" t="s">
        <v>166</v>
      </c>
      <c r="T278" s="320" t="s">
        <v>167</v>
      </c>
      <c r="U278" s="320" t="s">
        <v>168</v>
      </c>
      <c r="V278" s="320" t="s">
        <v>169</v>
      </c>
      <c r="W278" s="320" t="s">
        <v>170</v>
      </c>
      <c r="X278" s="593">
        <v>43101</v>
      </c>
      <c r="Y278" s="593">
        <v>43466</v>
      </c>
      <c r="Z278" s="593">
        <v>43831</v>
      </c>
      <c r="AA278" s="593">
        <v>44197</v>
      </c>
      <c r="AB278" s="593">
        <v>44562</v>
      </c>
      <c r="AC278" s="593">
        <v>44927</v>
      </c>
      <c r="AD278" s="593">
        <v>45292</v>
      </c>
      <c r="AE278" s="593">
        <v>45658</v>
      </c>
      <c r="AF278" s="593">
        <v>46023</v>
      </c>
      <c r="AG278" s="594"/>
      <c r="AH278" s="594"/>
      <c r="AI278" s="594"/>
      <c r="AJ278" s="594"/>
      <c r="AK278" s="594"/>
      <c r="AL278" s="594"/>
      <c r="AM278" s="594"/>
      <c r="AN278" s="594"/>
      <c r="AO278" s="594"/>
      <c r="AP278" s="594"/>
      <c r="AV278" s="275"/>
      <c r="AX278" s="569" t="str">
        <f>IF(C286="","",C286)</f>
        <v/>
      </c>
      <c r="AY278" s="569"/>
      <c r="AZ278" s="587" t="str">
        <f>IF(E286="","",E286)</f>
        <v/>
      </c>
      <c r="BA278" s="590" t="str">
        <f ca="1">IF(F286="","",F286)</f>
        <v/>
      </c>
      <c r="BB278" s="590"/>
      <c r="BC278" s="590"/>
      <c r="BD278" s="587" t="str">
        <f>IF(I286="","",I286)</f>
        <v/>
      </c>
      <c r="BE278" s="578" t="e">
        <f>IF(#REF!="発電事業者","送電電力（MW）","受電電力（MW）")</f>
        <v>#REF!</v>
      </c>
      <c r="BF278" s="579"/>
      <c r="BG278" s="331" t="str">
        <f>IF(COUNT(BG248,L286)=2,ROUND(BG248*L286/SUM(L279:L288),#REF!),"")</f>
        <v/>
      </c>
      <c r="BH278" s="331" t="str">
        <f>IF(COUNT(BH248,M286)=2,ROUND(BH248*M286/SUM(M279:M288),#REF!),"")</f>
        <v/>
      </c>
      <c r="BI278" s="331" t="str">
        <f>IF(COUNT(BI248,N286)=2,ROUND(BI248*N286/SUM(N279:N288),#REF!),"")</f>
        <v/>
      </c>
      <c r="BJ278" s="331" t="str">
        <f>IF(COUNT(BJ248,O286)=2,ROUND(BJ248*O286/SUM(O279:O288),#REF!),"")</f>
        <v/>
      </c>
      <c r="BK278" s="331" t="str">
        <f>IF(COUNT(BK248,P286)=2,ROUND(BK248*P286/SUM(P279:P288),#REF!),"")</f>
        <v/>
      </c>
      <c r="BL278" s="331" t="str">
        <f>IF(COUNT(BL248,Q286)=2,ROUND(BL248*Q286/SUM(Q279:Q288),#REF!),"")</f>
        <v/>
      </c>
      <c r="BM278" s="331" t="str">
        <f>IF(COUNT(BM248,R286)=2,ROUND(BM248*R286/SUM(R279:R288),#REF!),"")</f>
        <v/>
      </c>
      <c r="BN278" s="331" t="str">
        <f>IF(COUNT(BN248,S286)=2,ROUND(BN248*S286/SUM(S279:S288),#REF!),"")</f>
        <v/>
      </c>
      <c r="BO278" s="331" t="str">
        <f>IF(COUNT(BO248,T286)=2,ROUND(BO248*T286/SUM(T279:T288),#REF!),"")</f>
        <v/>
      </c>
      <c r="BP278" s="331" t="str">
        <f>IF(COUNT(BP248,U286)=2,ROUND(BP248*U286/SUM(U279:U288),#REF!),"")</f>
        <v/>
      </c>
      <c r="BQ278" s="331" t="str">
        <f>IF(COUNT(BQ248,V286)=2,ROUND(BQ248*V286/SUM(V279:V288),#REF!),"")</f>
        <v/>
      </c>
      <c r="BR278" s="331" t="str">
        <f>IF(COUNT(BR248,W286)=2,ROUND(BR248*W286/SUM(W279:W288),#REF!),"")</f>
        <v/>
      </c>
      <c r="BS278" s="569" t="e">
        <f>IF(#REF!="発電事業者","送電電力（MW）","受電電力（MW）")</f>
        <v>#REF!</v>
      </c>
      <c r="BT278" s="569"/>
      <c r="BU278" s="569"/>
      <c r="BV278" s="333" t="s">
        <v>171</v>
      </c>
      <c r="BW278" s="580"/>
      <c r="BX278" s="580"/>
      <c r="BY278" s="331" t="str">
        <f>IF(COUNT(BY248,X286)=2,ROUND(BY248*X286/SUM(X279:X288),#REF!),"")</f>
        <v/>
      </c>
      <c r="BZ278" s="331" t="str">
        <f>IF(COUNT(BZ248,Y286)=2,ROUND(BZ248*Y286/SUM(Y279:Y288),#REF!),"")</f>
        <v/>
      </c>
      <c r="CA278" s="331" t="str">
        <f>IF(COUNT(CA248,Z286)=2,ROUND(CA248*Z286/SUM(Z279:Z288),#REF!),"")</f>
        <v/>
      </c>
      <c r="CB278" s="331" t="str">
        <f>IF(COUNT(CB248,AA286)=2,ROUND(CB248*AA286/SUM(AA279:AA288),#REF!),"")</f>
        <v/>
      </c>
      <c r="CC278" s="331" t="str">
        <f>IF(COUNT(CC248,AB286)=2,ROUND(CC248*AB286/SUM(AB279:AB288),#REF!),"")</f>
        <v/>
      </c>
      <c r="CD278" s="331" t="str">
        <f>IF(COUNT(CD248,AC286)=2,ROUND(CD248*AC286/SUM(AC279:AC288),#REF!),"")</f>
        <v/>
      </c>
      <c r="CE278" s="331" t="str">
        <f>IF(COUNT(CE248,AD286)=2,ROUND(CE248*AD286/SUM(AD279:AD288),#REF!),"")</f>
        <v/>
      </c>
      <c r="CF278" s="331" t="str">
        <f>IF(COUNT(CF248,AE286)=2,ROUND(CF248*AE286/SUM(AE279:AE288),#REF!),"")</f>
        <v/>
      </c>
      <c r="CG278" s="331" t="str">
        <f>IF(COUNT(CG248,AF286)=2,ROUND(CG248*AF286/SUM(AF279:AF288),#REF!),"")</f>
        <v/>
      </c>
      <c r="CH278" s="563" t="s">
        <v>119</v>
      </c>
      <c r="CI278" s="563"/>
      <c r="CJ278" s="563"/>
      <c r="CK278" s="563"/>
      <c r="CL278" s="563"/>
      <c r="CM278" s="563"/>
      <c r="CN278" s="563"/>
      <c r="CO278" s="563"/>
      <c r="CP278" s="563"/>
      <c r="CQ278" s="563"/>
    </row>
    <row r="279" spans="3:97" s="243" customFormat="1" ht="13.5" customHeight="1">
      <c r="C279" s="568"/>
      <c r="D279" s="568"/>
      <c r="E279" s="332"/>
      <c r="F279" s="569" t="str">
        <f ca="1">IF(E279="","",VLOOKUP(E279,INDIRECT(AR279),2,FALSE))</f>
        <v/>
      </c>
      <c r="G279" s="569"/>
      <c r="H279" s="569"/>
      <c r="I279" s="333" t="str">
        <f>IF(E279="","",E243)</f>
        <v/>
      </c>
      <c r="J279" s="569" t="e">
        <f>J277&amp;"１"</f>
        <v>#REF!</v>
      </c>
      <c r="K279" s="569"/>
      <c r="L279" s="277">
        <f t="shared" ref="L279:W279" si="15">IF($F276=0,IF(100-SUM(L280:L288)=0,"",100-SUM(L280:L288)),IF(H253-SUM(L280:L288)=0,"",H253-SUM(L280:L288)))</f>
        <v>100</v>
      </c>
      <c r="M279" s="277">
        <f t="shared" si="15"/>
        <v>100</v>
      </c>
      <c r="N279" s="277">
        <f t="shared" si="15"/>
        <v>100</v>
      </c>
      <c r="O279" s="277">
        <f t="shared" si="15"/>
        <v>100</v>
      </c>
      <c r="P279" s="277">
        <f t="shared" si="15"/>
        <v>100</v>
      </c>
      <c r="Q279" s="277">
        <f t="shared" si="15"/>
        <v>100</v>
      </c>
      <c r="R279" s="277">
        <f t="shared" si="15"/>
        <v>100</v>
      </c>
      <c r="S279" s="277">
        <f t="shared" si="15"/>
        <v>100</v>
      </c>
      <c r="T279" s="277">
        <f t="shared" si="15"/>
        <v>100</v>
      </c>
      <c r="U279" s="277">
        <f t="shared" si="15"/>
        <v>100</v>
      </c>
      <c r="V279" s="277">
        <f t="shared" si="15"/>
        <v>100</v>
      </c>
      <c r="W279" s="277">
        <f t="shared" si="15"/>
        <v>100</v>
      </c>
      <c r="X279" s="277">
        <f>IF($F276=0,IF(100-SUM(X280:X288)=0,"",100-SUM(X280:X288)),IF(H255-SUM(X280:X288)=0,"",H255-SUM(X280:X288)))</f>
        <v>100</v>
      </c>
      <c r="Y279" s="277">
        <f>IF($F276=0,IF(100-SUM(Y280:Y288)=0,"",100-SUM(Y280:Y288)),IF(H257-SUM(Y280:Y288)=0,"",H257-SUM(Y280:Y288)))</f>
        <v>100</v>
      </c>
      <c r="Z279" s="277">
        <f>IF($F276=0,IF(100-SUM(Z280:Z288)=0,"",100-SUM(Z280:Z288)),IF(H259-SUM(Z280:Z288)=0,"",H259-SUM(Z280:Z288)))</f>
        <v>100</v>
      </c>
      <c r="AA279" s="277">
        <f>IF($F276=0,IF(100-SUM(AA280:AA288)=0,"",100-SUM(AA280:AA288)),IF(H261-SUM(AA280:AA288)=0,"",H261-SUM(AA280:AA288)))</f>
        <v>100</v>
      </c>
      <c r="AB279" s="277">
        <f>IF($F276=0,IF(100-SUM(AB280:AB288)=0,"",100-SUM(AB280:AB288)),IF(H263-SUM(AB280:AB288)=0,"",H263-SUM(AB280:AB288)))</f>
        <v>100</v>
      </c>
      <c r="AC279" s="277">
        <f>IF($F276=0,IF(100-SUM(AC280:AC288)=0,"",100-SUM(AC280:AC288)),IF(H265-SUM(AC280:AC288)=0,"",H265-SUM(AC280:AC288)))</f>
        <v>100</v>
      </c>
      <c r="AD279" s="277">
        <f>IF($F276=0,IF(100-SUM(AD280:AD288)=0,"",100-SUM(AD280:AD288)),IF(H267-SUM(AD280:AD288)=0,"",H267-SUM(AD280:AD288)))</f>
        <v>100</v>
      </c>
      <c r="AE279" s="277">
        <f>IF($F276=0,IF(100-SUM(AE280:AE288)=0,"",100-SUM(AE280:AE288)),IF(H269-SUM(AE280:AE288)=0,"",H269-SUM(AE280:AE288)))</f>
        <v>100</v>
      </c>
      <c r="AF279" s="277">
        <f>IF($F276=0,IF(100-SUM(AF280:AF288)=0,"",100-SUM(AF280:AF288)),IF(H271-SUM(AF280:AF288)=0,"",H271-SUM(AF280:AF288)))</f>
        <v>100</v>
      </c>
      <c r="AG279" s="570"/>
      <c r="AH279" s="570"/>
      <c r="AI279" s="570"/>
      <c r="AJ279" s="570"/>
      <c r="AK279" s="570"/>
      <c r="AL279" s="570"/>
      <c r="AM279" s="570"/>
      <c r="AN279" s="570"/>
      <c r="AO279" s="570"/>
      <c r="AP279" s="570"/>
      <c r="AR279" s="591" t="b">
        <f t="shared" ref="AR279:AR288" si="16">IF(C279="発電事業者","事業者リスト一覧!D3:E1002", IF(C279="小売電気事業者","事業者リスト一覧!J3:K1002", IF(C279="一般送配電事業者","事業者リスト一覧!G3:H13", IF(C279="送電事業者","事業者リスト一覧!G16:H21", IF(C279="特定送配電事業者","事業者リスト一覧!G24:H44", IF(C279="登録特定送配電事業者","事業者リスト一覧!G47:H87", IF(C279="その他事業者","事業者リスト一覧!G90:H100")))))))</f>
        <v>0</v>
      </c>
      <c r="AS279" s="591"/>
      <c r="AT279" s="591"/>
      <c r="AU279" s="281" t="s">
        <v>160</v>
      </c>
      <c r="AV279" s="275"/>
      <c r="AX279" s="569"/>
      <c r="AY279" s="569"/>
      <c r="AZ279" s="588"/>
      <c r="BA279" s="590"/>
      <c r="BB279" s="590"/>
      <c r="BC279" s="590"/>
      <c r="BD279" s="588"/>
      <c r="BE279" s="583"/>
      <c r="BF279" s="584"/>
      <c r="BG279" s="259"/>
      <c r="BH279" s="259"/>
      <c r="BI279" s="259"/>
      <c r="BJ279" s="259"/>
      <c r="BK279" s="259"/>
      <c r="BL279" s="259"/>
      <c r="BM279" s="259"/>
      <c r="BN279" s="259"/>
      <c r="BO279" s="259"/>
      <c r="BP279" s="259"/>
      <c r="BQ279" s="259"/>
      <c r="BR279" s="259"/>
      <c r="BS279" s="569"/>
      <c r="BT279" s="569"/>
      <c r="BU279" s="569"/>
      <c r="BV279" s="333" t="s">
        <v>172</v>
      </c>
      <c r="BW279" s="581"/>
      <c r="BX279" s="581"/>
      <c r="BY279" s="331" t="str">
        <f>IF(COUNT(BY249,X286)=2,ROUND(BY249*X286/SUM(X279:X288),#REF!),"")</f>
        <v/>
      </c>
      <c r="BZ279" s="331" t="str">
        <f>IF(COUNT(BZ249,Y286)=2,ROUND(BZ249*Y286/SUM(Y279:Y288),#REF!),"")</f>
        <v/>
      </c>
      <c r="CA279" s="331" t="str">
        <f>IF(COUNT(CA249,Z286)=2,ROUND(CA249*Z286/SUM(Z279:Z288),#REF!),"")</f>
        <v/>
      </c>
      <c r="CB279" s="331" t="str">
        <f>IF(COUNT(CB249,AA286)=2,ROUND(CB249*AA286/SUM(AA279:AA288),#REF!),"")</f>
        <v/>
      </c>
      <c r="CC279" s="331" t="str">
        <f>IF(COUNT(CC249,AB286)=2,ROUND(CC249*AB286/SUM(AB279:AB288),#REF!),"")</f>
        <v/>
      </c>
      <c r="CD279" s="331" t="str">
        <f>IF(COUNT(CD249,AC286)=2,ROUND(CD249*AC286/SUM(AC279:AC288),#REF!),"")</f>
        <v/>
      </c>
      <c r="CE279" s="331" t="str">
        <f>IF(COUNT(CE249,AD286)=2,ROUND(CE249*AD286/SUM(AD279:AD288),#REF!),"")</f>
        <v/>
      </c>
      <c r="CF279" s="331" t="str">
        <f>IF(COUNT(CF249,AE286)=2,ROUND(CF249*AE286/SUM(AE279:AE288),#REF!),"")</f>
        <v/>
      </c>
      <c r="CG279" s="331" t="str">
        <f>IF(COUNT(CG249,AF286)=2,ROUND(CG249*AF286/SUM(AF279:AF288),#REF!),"")</f>
        <v/>
      </c>
      <c r="CH279" s="564" t="str">
        <f>IF(CH278="","",CH278)</f>
        <v>バイオマス</v>
      </c>
      <c r="CI279" s="564"/>
      <c r="CJ279" s="564"/>
      <c r="CK279" s="564"/>
      <c r="CL279" s="564"/>
      <c r="CM279" s="564"/>
      <c r="CN279" s="564"/>
      <c r="CO279" s="564"/>
      <c r="CP279" s="564"/>
      <c r="CQ279" s="564"/>
    </row>
    <row r="280" spans="3:97" s="243" customFormat="1" ht="13.5" customHeight="1">
      <c r="C280" s="568"/>
      <c r="D280" s="568"/>
      <c r="E280" s="332"/>
      <c r="F280" s="569" t="str">
        <f t="shared" ref="F280:F287" ca="1" si="17">IF(E280="","",VLOOKUP(E280,INDIRECT(AR280),2,FALSE))</f>
        <v/>
      </c>
      <c r="G280" s="569"/>
      <c r="H280" s="569"/>
      <c r="I280" s="333" t="str">
        <f>IF(E280="","",E243)</f>
        <v/>
      </c>
      <c r="J280" s="569" t="e">
        <f>J277&amp;"２"</f>
        <v>#REF!</v>
      </c>
      <c r="K280" s="569"/>
      <c r="L280" s="308"/>
      <c r="M280" s="308"/>
      <c r="N280" s="308"/>
      <c r="O280" s="308"/>
      <c r="P280" s="308"/>
      <c r="Q280" s="308"/>
      <c r="R280" s="308"/>
      <c r="S280" s="308"/>
      <c r="T280" s="308"/>
      <c r="U280" s="308"/>
      <c r="V280" s="308"/>
      <c r="W280" s="308"/>
      <c r="X280" s="308"/>
      <c r="Y280" s="308"/>
      <c r="Z280" s="308"/>
      <c r="AA280" s="308"/>
      <c r="AB280" s="308"/>
      <c r="AC280" s="308"/>
      <c r="AD280" s="308"/>
      <c r="AE280" s="308"/>
      <c r="AF280" s="308"/>
      <c r="AG280" s="570"/>
      <c r="AH280" s="570"/>
      <c r="AI280" s="570"/>
      <c r="AJ280" s="570"/>
      <c r="AK280" s="570"/>
      <c r="AL280" s="570"/>
      <c r="AM280" s="570"/>
      <c r="AN280" s="570"/>
      <c r="AO280" s="570"/>
      <c r="AP280" s="570"/>
      <c r="AR280" s="571" t="b">
        <f t="shared" si="16"/>
        <v>0</v>
      </c>
      <c r="AS280" s="571"/>
      <c r="AT280" s="571"/>
      <c r="AU280" s="282" t="s">
        <v>160</v>
      </c>
      <c r="AV280" s="275"/>
      <c r="AX280" s="569"/>
      <c r="AY280" s="569"/>
      <c r="AZ280" s="589"/>
      <c r="BA280" s="590"/>
      <c r="BB280" s="590"/>
      <c r="BC280" s="590"/>
      <c r="BD280" s="589"/>
      <c r="BE280" s="585" t="e">
        <f>IF(#REF!="発電事業者","月間送電電力量（GWh）","月間受電電力量（GWh）")</f>
        <v>#REF!</v>
      </c>
      <c r="BF280" s="586"/>
      <c r="BG280" s="331" t="str">
        <f>IF(COUNT(BG250,L286)=2,ROUND(BG250*L286/SUM(L279:L288),#REF!),"")</f>
        <v/>
      </c>
      <c r="BH280" s="331" t="str">
        <f>IF(COUNT(BH250,M286)=2,ROUND(BH250*M286/SUM(M279:M288),#REF!),"")</f>
        <v/>
      </c>
      <c r="BI280" s="331" t="str">
        <f>IF(COUNT(BI250,N286)=2,ROUND(BI250*N286/SUM(N279:N288),#REF!),"")</f>
        <v/>
      </c>
      <c r="BJ280" s="331" t="str">
        <f>IF(COUNT(BJ250,O286)=2,ROUND(BJ250*O286/SUM(O279:O288),#REF!),"")</f>
        <v/>
      </c>
      <c r="BK280" s="331" t="str">
        <f>IF(COUNT(BK250,P286)=2,ROUND(BK250*P286/SUM(P279:P288),#REF!),"")</f>
        <v/>
      </c>
      <c r="BL280" s="331" t="str">
        <f>IF(COUNT(BL250,Q286)=2,ROUND(BL250*Q286/SUM(Q279:Q288),#REF!),"")</f>
        <v/>
      </c>
      <c r="BM280" s="331" t="str">
        <f>IF(COUNT(BM250,R286)=2,ROUND(BM250*R286/SUM(R279:R288),#REF!),"")</f>
        <v/>
      </c>
      <c r="BN280" s="331" t="str">
        <f>IF(COUNT(BN250,S286)=2,ROUND(BN250*S286/SUM(S279:S288),#REF!),"")</f>
        <v/>
      </c>
      <c r="BO280" s="331" t="str">
        <f>IF(COUNT(BO250,T286)=2,ROUND(BO250*T286/SUM(T279:T288),#REF!),"")</f>
        <v/>
      </c>
      <c r="BP280" s="331" t="str">
        <f>IF(COUNT(BP250,U286)=2,ROUND(BP250*U286/SUM(U279:U288),#REF!),"")</f>
        <v/>
      </c>
      <c r="BQ280" s="331" t="str">
        <f>IF(COUNT(BQ250,V286)=2,ROUND(BQ250*V286/SUM(V279:V288),#REF!),"")</f>
        <v/>
      </c>
      <c r="BR280" s="331" t="str">
        <f>IF(COUNT(BR250,W286)=2,ROUND(BR250*W286/SUM(W279:W288),#REF!),"")</f>
        <v/>
      </c>
      <c r="BS280" s="569" t="e">
        <f>IF(#REF!="発電事業者","年間送電電力量（GWh）","年間受電電力量（GWh）")</f>
        <v>#REF!</v>
      </c>
      <c r="BT280" s="569"/>
      <c r="BU280" s="569"/>
      <c r="BV280" s="333" t="s">
        <v>25</v>
      </c>
      <c r="BW280" s="582"/>
      <c r="BX280" s="582"/>
      <c r="BY280" s="331" t="str">
        <f>IF(COUNT(BY250,X286)=2,ROUND(BY250*X286/SUM(X279:X288),#REF!),"")</f>
        <v/>
      </c>
      <c r="BZ280" s="331" t="str">
        <f>IF(COUNT(BZ250,Y286)=2,ROUND(BZ250*Y286/SUM(Y279:Y288),#REF!),"")</f>
        <v/>
      </c>
      <c r="CA280" s="331" t="str">
        <f>IF(COUNT(CA250,Z286)=2,ROUND(CA250*Z286/SUM(Z279:Z288),#REF!),"")</f>
        <v/>
      </c>
      <c r="CB280" s="331" t="str">
        <f>IF(COUNT(CB250,AA286)=2,ROUND(CB250*AA286/SUM(AA279:AA288),#REF!),"")</f>
        <v/>
      </c>
      <c r="CC280" s="331" t="str">
        <f>IF(COUNT(CC250,AB286)=2,ROUND(CC250*AB286/SUM(AB279:AB288),#REF!),"")</f>
        <v/>
      </c>
      <c r="CD280" s="331" t="str">
        <f>IF(COUNT(CD250,AC286)=2,ROUND(CD250*AC286/SUM(AC279:AC288),#REF!),"")</f>
        <v/>
      </c>
      <c r="CE280" s="331" t="str">
        <f>IF(COUNT(CE250,AD286)=2,ROUND(CE250*AD286/SUM(AD279:AD288),#REF!),"")</f>
        <v/>
      </c>
      <c r="CF280" s="331" t="str">
        <f>IF(COUNT(CF250,AE286)=2,ROUND(CF250*AE286/SUM(AE279:AE288),#REF!),"")</f>
        <v/>
      </c>
      <c r="CG280" s="331" t="str">
        <f>IF(COUNT(CG250,AF286)=2,ROUND(CG250*AF286/SUM(AF279:AF288),#REF!),"")</f>
        <v/>
      </c>
      <c r="CH280" s="565" t="str">
        <f>IF(COUNTA(AG286)=0,"",AG286)</f>
        <v/>
      </c>
      <c r="CI280" s="565"/>
      <c r="CJ280" s="565"/>
      <c r="CK280" s="565"/>
      <c r="CL280" s="565"/>
      <c r="CM280" s="565"/>
      <c r="CN280" s="565"/>
      <c r="CO280" s="565"/>
      <c r="CP280" s="565"/>
      <c r="CQ280" s="565"/>
    </row>
    <row r="281" spans="3:97" s="243" customFormat="1" ht="13.5" customHeight="1">
      <c r="C281" s="568"/>
      <c r="D281" s="568"/>
      <c r="E281" s="332"/>
      <c r="F281" s="569" t="str">
        <f t="shared" ca="1" si="17"/>
        <v/>
      </c>
      <c r="G281" s="569"/>
      <c r="H281" s="569"/>
      <c r="I281" s="333" t="str">
        <f>IF(E281="","",E243)</f>
        <v/>
      </c>
      <c r="J281" s="569" t="e">
        <f>J277&amp;"３"</f>
        <v>#REF!</v>
      </c>
      <c r="K281" s="569"/>
      <c r="L281" s="308"/>
      <c r="M281" s="308"/>
      <c r="N281" s="308"/>
      <c r="O281" s="308"/>
      <c r="P281" s="308"/>
      <c r="Q281" s="308"/>
      <c r="R281" s="308"/>
      <c r="S281" s="308"/>
      <c r="T281" s="308"/>
      <c r="U281" s="308"/>
      <c r="V281" s="308"/>
      <c r="W281" s="308"/>
      <c r="X281" s="308"/>
      <c r="Y281" s="308"/>
      <c r="Z281" s="308"/>
      <c r="AA281" s="308"/>
      <c r="AB281" s="308"/>
      <c r="AC281" s="308"/>
      <c r="AD281" s="308"/>
      <c r="AE281" s="308"/>
      <c r="AF281" s="308"/>
      <c r="AG281" s="570"/>
      <c r="AH281" s="570"/>
      <c r="AI281" s="570"/>
      <c r="AJ281" s="570"/>
      <c r="AK281" s="570"/>
      <c r="AL281" s="570"/>
      <c r="AM281" s="570"/>
      <c r="AN281" s="570"/>
      <c r="AO281" s="570"/>
      <c r="AP281" s="570"/>
      <c r="AR281" s="571" t="b">
        <f t="shared" si="16"/>
        <v>0</v>
      </c>
      <c r="AS281" s="571"/>
      <c r="AT281" s="571"/>
      <c r="AU281" s="282" t="s">
        <v>160</v>
      </c>
      <c r="AV281" s="275"/>
      <c r="AX281" s="569" t="str">
        <f>IF(C287="","",C287)</f>
        <v/>
      </c>
      <c r="AY281" s="569"/>
      <c r="AZ281" s="587" t="str">
        <f>IF(E287="","",E287)</f>
        <v/>
      </c>
      <c r="BA281" s="590" t="str">
        <f ca="1">IF(F287="","",F287)</f>
        <v/>
      </c>
      <c r="BB281" s="590"/>
      <c r="BC281" s="590"/>
      <c r="BD281" s="587" t="str">
        <f>IF(I287="","",I287)</f>
        <v/>
      </c>
      <c r="BE281" s="578" t="e">
        <f>IF(#REF!="発電事業者","送電電力（MW）","受電電力（MW）")</f>
        <v>#REF!</v>
      </c>
      <c r="BF281" s="579"/>
      <c r="BG281" s="331" t="str">
        <f>IF(COUNT(BG248,L287)=2,ROUND(BG248*L287/SUM(L279:L288),#REF!),"")</f>
        <v/>
      </c>
      <c r="BH281" s="331" t="str">
        <f>IF(COUNT(BH248,M287)=2,ROUND(BH248*M287/SUM(M279:M288),#REF!),"")</f>
        <v/>
      </c>
      <c r="BI281" s="331" t="str">
        <f>IF(COUNT(BI248,N287)=2,ROUND(BI248*N287/SUM(N279:N288),#REF!),"")</f>
        <v/>
      </c>
      <c r="BJ281" s="331" t="str">
        <f>IF(COUNT(BJ248,O287)=2,ROUND(BJ248*O287/SUM(O279:O288),#REF!),"")</f>
        <v/>
      </c>
      <c r="BK281" s="331" t="str">
        <f>IF(COUNT(BK248,P287)=2,ROUND(BK248*P287/SUM(P279:P288),#REF!),"")</f>
        <v/>
      </c>
      <c r="BL281" s="331" t="str">
        <f>IF(COUNT(BL248,Q287)=2,ROUND(BL248*Q287/SUM(Q279:Q288),#REF!),"")</f>
        <v/>
      </c>
      <c r="BM281" s="331" t="str">
        <f>IF(COUNT(BM248,R287)=2,ROUND(BM248*R287/SUM(R279:R288),#REF!),"")</f>
        <v/>
      </c>
      <c r="BN281" s="331" t="str">
        <f>IF(COUNT(BN248,S287)=2,ROUND(BN248*S287/SUM(S279:S288),#REF!),"")</f>
        <v/>
      </c>
      <c r="BO281" s="331" t="str">
        <f>IF(COUNT(BO248,T287)=2,ROUND(BO248*T287/SUM(T279:T288),#REF!),"")</f>
        <v/>
      </c>
      <c r="BP281" s="331" t="str">
        <f>IF(COUNT(BP248,U287)=2,ROUND(BP248*U287/SUM(U279:U288),#REF!),"")</f>
        <v/>
      </c>
      <c r="BQ281" s="331" t="str">
        <f>IF(COUNT(BQ248,V287)=2,ROUND(BQ248*V287/SUM(V279:V288),#REF!),"")</f>
        <v/>
      </c>
      <c r="BR281" s="331" t="str">
        <f>IF(COUNT(BR248,W287)=2,ROUND(BR248*W287/SUM(W279:W288),#REF!),"")</f>
        <v/>
      </c>
      <c r="BS281" s="569" t="e">
        <f>IF(#REF!="発電事業者","送電電力（MW）","受電電力（MW）")</f>
        <v>#REF!</v>
      </c>
      <c r="BT281" s="569"/>
      <c r="BU281" s="569"/>
      <c r="BV281" s="333" t="s">
        <v>171</v>
      </c>
      <c r="BW281" s="580"/>
      <c r="BX281" s="580"/>
      <c r="BY281" s="331" t="str">
        <f>IF(COUNT(BY248,X287)=2,ROUND(BY248*X287/SUM(X279:X288),#REF!),"")</f>
        <v/>
      </c>
      <c r="BZ281" s="331" t="str">
        <f>IF(COUNT(BZ248,Y287)=2,ROUND(BZ248*Y287/SUM(Y279:Y288),#REF!),"")</f>
        <v/>
      </c>
      <c r="CA281" s="331" t="str">
        <f>IF(COUNT(CA248,Z287)=2,ROUND(CA248*Z287/SUM(Z279:Z288),#REF!),"")</f>
        <v/>
      </c>
      <c r="CB281" s="331" t="str">
        <f>IF(COUNT(CB248,AA287)=2,ROUND(CB248*AA287/SUM(AA279:AA288),#REF!),"")</f>
        <v/>
      </c>
      <c r="CC281" s="331" t="str">
        <f>IF(COUNT(CC248,AB287)=2,ROUND(CC248*AB287/SUM(AB279:AB288),#REF!),"")</f>
        <v/>
      </c>
      <c r="CD281" s="331" t="str">
        <f>IF(COUNT(CD248,AC287)=2,ROUND(CD248*AC287/SUM(AC279:AC288),#REF!),"")</f>
        <v/>
      </c>
      <c r="CE281" s="331" t="str">
        <f>IF(COUNT(CE248,AD287)=2,ROUND(CE248*AD287/SUM(AD279:AD288),#REF!),"")</f>
        <v/>
      </c>
      <c r="CF281" s="331" t="str">
        <f>IF(COUNT(CF248,AE287)=2,ROUND(CF248*AE287/SUM(AE279:AE288),#REF!),"")</f>
        <v/>
      </c>
      <c r="CG281" s="331" t="str">
        <f>IF(COUNT(CG248,AF287)=2,ROUND(CG248*AF287/SUM(AF279:AF288),#REF!),"")</f>
        <v/>
      </c>
      <c r="CH281" s="563" t="s">
        <v>119</v>
      </c>
      <c r="CI281" s="563"/>
      <c r="CJ281" s="563"/>
      <c r="CK281" s="563"/>
      <c r="CL281" s="563"/>
      <c r="CM281" s="563"/>
      <c r="CN281" s="563"/>
      <c r="CO281" s="563"/>
      <c r="CP281" s="563"/>
      <c r="CQ281" s="563"/>
    </row>
    <row r="282" spans="3:97" s="243" customFormat="1" ht="13.5" customHeight="1">
      <c r="C282" s="568"/>
      <c r="D282" s="568"/>
      <c r="E282" s="332"/>
      <c r="F282" s="569" t="str">
        <f t="shared" ca="1" si="17"/>
        <v/>
      </c>
      <c r="G282" s="569"/>
      <c r="H282" s="569"/>
      <c r="I282" s="333" t="str">
        <f>IF(E282="","",E243)</f>
        <v/>
      </c>
      <c r="J282" s="569" t="e">
        <f>J277&amp;"４"</f>
        <v>#REF!</v>
      </c>
      <c r="K282" s="569"/>
      <c r="L282" s="308"/>
      <c r="M282" s="308"/>
      <c r="N282" s="308"/>
      <c r="O282" s="308"/>
      <c r="P282" s="308"/>
      <c r="Q282" s="308"/>
      <c r="R282" s="308"/>
      <c r="S282" s="308"/>
      <c r="T282" s="308"/>
      <c r="U282" s="308"/>
      <c r="V282" s="308"/>
      <c r="W282" s="308"/>
      <c r="X282" s="308"/>
      <c r="Y282" s="308"/>
      <c r="Z282" s="308"/>
      <c r="AA282" s="308"/>
      <c r="AB282" s="308"/>
      <c r="AC282" s="308"/>
      <c r="AD282" s="308"/>
      <c r="AE282" s="308"/>
      <c r="AF282" s="308"/>
      <c r="AG282" s="570"/>
      <c r="AH282" s="570"/>
      <c r="AI282" s="570"/>
      <c r="AJ282" s="570"/>
      <c r="AK282" s="570"/>
      <c r="AL282" s="570"/>
      <c r="AM282" s="570"/>
      <c r="AN282" s="570"/>
      <c r="AO282" s="570"/>
      <c r="AP282" s="570"/>
      <c r="AR282" s="571" t="b">
        <f t="shared" si="16"/>
        <v>0</v>
      </c>
      <c r="AS282" s="571"/>
      <c r="AT282" s="571"/>
      <c r="AU282" s="282" t="s">
        <v>160</v>
      </c>
      <c r="AV282" s="275"/>
      <c r="AX282" s="569"/>
      <c r="AY282" s="569"/>
      <c r="AZ282" s="588"/>
      <c r="BA282" s="590"/>
      <c r="BB282" s="590"/>
      <c r="BC282" s="590"/>
      <c r="BD282" s="588"/>
      <c r="BE282" s="583"/>
      <c r="BF282" s="584"/>
      <c r="BG282" s="259"/>
      <c r="BH282" s="259"/>
      <c r="BI282" s="259"/>
      <c r="BJ282" s="259"/>
      <c r="BK282" s="259"/>
      <c r="BL282" s="259"/>
      <c r="BM282" s="259"/>
      <c r="BN282" s="259"/>
      <c r="BO282" s="259"/>
      <c r="BP282" s="259"/>
      <c r="BQ282" s="259"/>
      <c r="BR282" s="259"/>
      <c r="BS282" s="569"/>
      <c r="BT282" s="569"/>
      <c r="BU282" s="569"/>
      <c r="BV282" s="333" t="s">
        <v>172</v>
      </c>
      <c r="BW282" s="581"/>
      <c r="BX282" s="581"/>
      <c r="BY282" s="331" t="str">
        <f>IF(COUNT(BY249,X287)=2,ROUND(BY249*X287/SUM(X279:X288),#REF!),"")</f>
        <v/>
      </c>
      <c r="BZ282" s="331" t="str">
        <f>IF(COUNT(BZ249,Y287)=2,ROUND(BZ249*Y287/SUM(Y279:Y288),#REF!),"")</f>
        <v/>
      </c>
      <c r="CA282" s="331" t="str">
        <f>IF(COUNT(CA249,Z287)=2,ROUND(CA249*Z287/SUM(Z279:Z288),#REF!),"")</f>
        <v/>
      </c>
      <c r="CB282" s="331" t="str">
        <f>IF(COUNT(CB249,AA287)=2,ROUND(CB249*AA287/SUM(AA279:AA288),#REF!),"")</f>
        <v/>
      </c>
      <c r="CC282" s="331" t="str">
        <f>IF(COUNT(CC249,AB287)=2,ROUND(CC249*AB287/SUM(AB279:AB288),#REF!),"")</f>
        <v/>
      </c>
      <c r="CD282" s="331" t="str">
        <f>IF(COUNT(CD249,AC287)=2,ROUND(CD249*AC287/SUM(AC279:AC288),#REF!),"")</f>
        <v/>
      </c>
      <c r="CE282" s="331" t="str">
        <f>IF(COUNT(CE249,AD287)=2,ROUND(CE249*AD287/SUM(AD279:AD288),#REF!),"")</f>
        <v/>
      </c>
      <c r="CF282" s="331" t="str">
        <f>IF(COUNT(CF249,AE287)=2,ROUND(CF249*AE287/SUM(AE279:AE288),#REF!),"")</f>
        <v/>
      </c>
      <c r="CG282" s="331" t="str">
        <f>IF(COUNT(CG249,AF287)=2,ROUND(CG249*AF287/SUM(AF279:AF288),#REF!),"")</f>
        <v/>
      </c>
      <c r="CH282" s="564" t="str">
        <f>IF(CH281="","",CH281)</f>
        <v>バイオマス</v>
      </c>
      <c r="CI282" s="564"/>
      <c r="CJ282" s="564"/>
      <c r="CK282" s="564"/>
      <c r="CL282" s="564"/>
      <c r="CM282" s="564"/>
      <c r="CN282" s="564"/>
      <c r="CO282" s="564"/>
      <c r="CP282" s="564"/>
      <c r="CQ282" s="564"/>
    </row>
    <row r="283" spans="3:97" s="243" customFormat="1" ht="13.5" customHeight="1">
      <c r="C283" s="568"/>
      <c r="D283" s="568"/>
      <c r="E283" s="332"/>
      <c r="F283" s="569" t="str">
        <f t="shared" ca="1" si="17"/>
        <v/>
      </c>
      <c r="G283" s="569"/>
      <c r="H283" s="569"/>
      <c r="I283" s="333" t="str">
        <f>IF(E283="","",E243)</f>
        <v/>
      </c>
      <c r="J283" s="569" t="e">
        <f>J277&amp;"５"</f>
        <v>#REF!</v>
      </c>
      <c r="K283" s="569"/>
      <c r="L283" s="308"/>
      <c r="M283" s="308"/>
      <c r="N283" s="308"/>
      <c r="O283" s="308"/>
      <c r="P283" s="308"/>
      <c r="Q283" s="308"/>
      <c r="R283" s="308"/>
      <c r="S283" s="308"/>
      <c r="T283" s="308"/>
      <c r="U283" s="308"/>
      <c r="V283" s="308"/>
      <c r="W283" s="308"/>
      <c r="X283" s="308"/>
      <c r="Y283" s="308"/>
      <c r="Z283" s="308"/>
      <c r="AA283" s="308"/>
      <c r="AB283" s="308"/>
      <c r="AC283" s="308"/>
      <c r="AD283" s="308"/>
      <c r="AE283" s="308"/>
      <c r="AF283" s="308"/>
      <c r="AG283" s="570"/>
      <c r="AH283" s="570"/>
      <c r="AI283" s="570"/>
      <c r="AJ283" s="570"/>
      <c r="AK283" s="570"/>
      <c r="AL283" s="570"/>
      <c r="AM283" s="570"/>
      <c r="AN283" s="570"/>
      <c r="AO283" s="570"/>
      <c r="AP283" s="570"/>
      <c r="AR283" s="571" t="b">
        <f t="shared" si="16"/>
        <v>0</v>
      </c>
      <c r="AS283" s="571"/>
      <c r="AT283" s="571"/>
      <c r="AU283" s="282" t="s">
        <v>160</v>
      </c>
      <c r="AV283" s="275"/>
      <c r="AX283" s="569"/>
      <c r="AY283" s="569"/>
      <c r="AZ283" s="589"/>
      <c r="BA283" s="590"/>
      <c r="BB283" s="590"/>
      <c r="BC283" s="590"/>
      <c r="BD283" s="589"/>
      <c r="BE283" s="585" t="e">
        <f>IF(#REF!="発電事業者","月間送電電力量（GWh）","月間受電電力量（GWh）")</f>
        <v>#REF!</v>
      </c>
      <c r="BF283" s="586"/>
      <c r="BG283" s="331" t="str">
        <f>IF(COUNT(BG250,L287)=2,ROUND(BG250*L287/SUM(L279:L288),#REF!),"")</f>
        <v/>
      </c>
      <c r="BH283" s="331" t="str">
        <f>IF(COUNT(BH250,M287)=2,ROUND(BH250*M287/SUM(M279:M288),#REF!),"")</f>
        <v/>
      </c>
      <c r="BI283" s="331" t="str">
        <f>IF(COUNT(BI250,N287)=2,ROUND(BI250*N287/SUM(N279:N288),#REF!),"")</f>
        <v/>
      </c>
      <c r="BJ283" s="331" t="str">
        <f>IF(COUNT(BJ250,O287)=2,ROUND(BJ250*O287/SUM(O279:O288),#REF!),"")</f>
        <v/>
      </c>
      <c r="BK283" s="331" t="str">
        <f>IF(COUNT(BK250,P287)=2,ROUND(BK250*P287/SUM(P279:P288),#REF!),"")</f>
        <v/>
      </c>
      <c r="BL283" s="331" t="str">
        <f>IF(COUNT(BL250,Q287)=2,ROUND(BL250*Q287/SUM(Q279:Q288),#REF!),"")</f>
        <v/>
      </c>
      <c r="BM283" s="331" t="str">
        <f>IF(COUNT(BM250,R287)=2,ROUND(BM250*R287/SUM(R279:R288),#REF!),"")</f>
        <v/>
      </c>
      <c r="BN283" s="331" t="str">
        <f>IF(COUNT(BN250,S287)=2,ROUND(BN250*S287/SUM(S279:S288),#REF!),"")</f>
        <v/>
      </c>
      <c r="BO283" s="331" t="str">
        <f>IF(COUNT(BO250,T287)=2,ROUND(BO250*T287/SUM(T279:T288),#REF!),"")</f>
        <v/>
      </c>
      <c r="BP283" s="331" t="str">
        <f>IF(COUNT(BP250,U287)=2,ROUND(BP250*U287/SUM(U279:U288),#REF!),"")</f>
        <v/>
      </c>
      <c r="BQ283" s="331" t="str">
        <f>IF(COUNT(BQ250,V287)=2,ROUND(BQ250*V287/SUM(V279:V288),#REF!),"")</f>
        <v/>
      </c>
      <c r="BR283" s="331" t="str">
        <f>IF(COUNT(BR250,W287)=2,ROUND(BR250*W287/SUM(W279:W288),#REF!),"")</f>
        <v/>
      </c>
      <c r="BS283" s="569" t="e">
        <f>IF(#REF!="発電事業者","年間送電電力量（GWh）","年間受電電力量（GWh）")</f>
        <v>#REF!</v>
      </c>
      <c r="BT283" s="569"/>
      <c r="BU283" s="569"/>
      <c r="BV283" s="333" t="s">
        <v>25</v>
      </c>
      <c r="BW283" s="582"/>
      <c r="BX283" s="582"/>
      <c r="BY283" s="331" t="str">
        <f>IF(COUNT(BY250,X287)=2,ROUND(BY250*X287/SUM(X279:X288),#REF!),"")</f>
        <v/>
      </c>
      <c r="BZ283" s="331" t="str">
        <f>IF(COUNT(BZ250,Y287)=2,ROUND(BZ250*Y287/SUM(Y279:Y288),#REF!),"")</f>
        <v/>
      </c>
      <c r="CA283" s="331" t="str">
        <f>IF(COUNT(CA250,Z287)=2,ROUND(CA250*Z287/SUM(Z279:Z288),#REF!),"")</f>
        <v/>
      </c>
      <c r="CB283" s="331" t="str">
        <f>IF(COUNT(CB250,AA287)=2,ROUND(CB250*AA287/SUM(AA279:AA288),#REF!),"")</f>
        <v/>
      </c>
      <c r="CC283" s="331" t="str">
        <f>IF(COUNT(CC250,AB287)=2,ROUND(CC250*AB287/SUM(AB279:AB288),#REF!),"")</f>
        <v/>
      </c>
      <c r="CD283" s="331" t="str">
        <f>IF(COUNT(CD250,AC287)=2,ROUND(CD250*AC287/SUM(AC279:AC288),#REF!),"")</f>
        <v/>
      </c>
      <c r="CE283" s="331" t="str">
        <f>IF(COUNT(CE250,AD287)=2,ROUND(CE250*AD287/SUM(AD279:AD288),#REF!),"")</f>
        <v/>
      </c>
      <c r="CF283" s="331" t="str">
        <f>IF(COUNT(CF250,AE287)=2,ROUND(CF250*AE287/SUM(AE279:AE288),#REF!),"")</f>
        <v/>
      </c>
      <c r="CG283" s="331" t="str">
        <f>IF(COUNT(CG250,AF287)=2,ROUND(CG250*AF287/SUM(AF279:AF288),#REF!),"")</f>
        <v/>
      </c>
      <c r="CH283" s="565" t="str">
        <f>IF(COUNTA(AG287)=0,"",AG287)</f>
        <v/>
      </c>
      <c r="CI283" s="565"/>
      <c r="CJ283" s="565"/>
      <c r="CK283" s="565"/>
      <c r="CL283" s="565"/>
      <c r="CM283" s="565"/>
      <c r="CN283" s="565"/>
      <c r="CO283" s="565"/>
      <c r="CP283" s="565"/>
      <c r="CQ283" s="565"/>
    </row>
    <row r="284" spans="3:97" s="243" customFormat="1" ht="13.5" customHeight="1">
      <c r="C284" s="568"/>
      <c r="D284" s="568"/>
      <c r="E284" s="332"/>
      <c r="F284" s="569" t="str">
        <f t="shared" ca="1" si="17"/>
        <v/>
      </c>
      <c r="G284" s="569"/>
      <c r="H284" s="569"/>
      <c r="I284" s="333" t="str">
        <f>IF(E284="","",E243)</f>
        <v/>
      </c>
      <c r="J284" s="569" t="e">
        <f>J277&amp;"６"</f>
        <v>#REF!</v>
      </c>
      <c r="K284" s="569"/>
      <c r="L284" s="308"/>
      <c r="M284" s="308"/>
      <c r="N284" s="308"/>
      <c r="O284" s="308"/>
      <c r="P284" s="308"/>
      <c r="Q284" s="308"/>
      <c r="R284" s="308"/>
      <c r="S284" s="308"/>
      <c r="T284" s="308"/>
      <c r="U284" s="308"/>
      <c r="V284" s="308"/>
      <c r="W284" s="308"/>
      <c r="X284" s="308"/>
      <c r="Y284" s="308"/>
      <c r="Z284" s="308"/>
      <c r="AA284" s="308"/>
      <c r="AB284" s="308"/>
      <c r="AC284" s="308"/>
      <c r="AD284" s="308"/>
      <c r="AE284" s="308"/>
      <c r="AF284" s="308"/>
      <c r="AG284" s="570"/>
      <c r="AH284" s="570"/>
      <c r="AI284" s="570"/>
      <c r="AJ284" s="570"/>
      <c r="AK284" s="570"/>
      <c r="AL284" s="570"/>
      <c r="AM284" s="570"/>
      <c r="AN284" s="570"/>
      <c r="AO284" s="570"/>
      <c r="AP284" s="570"/>
      <c r="AR284" s="571" t="b">
        <f t="shared" si="16"/>
        <v>0</v>
      </c>
      <c r="AS284" s="571"/>
      <c r="AT284" s="571"/>
      <c r="AU284" s="282" t="s">
        <v>160</v>
      </c>
      <c r="AV284" s="275"/>
      <c r="AX284" s="569" t="str">
        <f>IF(C288="","",C288)</f>
        <v>自者保有電源</v>
      </c>
      <c r="AY284" s="569"/>
      <c r="AZ284" s="587" t="str">
        <f>IF(E288="","",E288)</f>
        <v/>
      </c>
      <c r="BA284" s="590" t="str">
        <f>IF(F288="","",F288)</f>
        <v/>
      </c>
      <c r="BB284" s="590"/>
      <c r="BC284" s="590"/>
      <c r="BD284" s="587" t="str">
        <f>IF(I288="","",I288)</f>
        <v/>
      </c>
      <c r="BE284" s="578" t="e">
        <f>IF(#REF!="発電事業者","送電電力（MW）","受電電力（MW）")</f>
        <v>#REF!</v>
      </c>
      <c r="BF284" s="579"/>
      <c r="BG284" s="331" t="str">
        <f>IF(COUNT(BG248,L288)=2,ROUND(BG248*L288/SUM(L279:L288),#REF!),"")</f>
        <v/>
      </c>
      <c r="BH284" s="331" t="str">
        <f>IF(COUNT(BH248,M288)=2,ROUND(BH248*M288/SUM(M279:M288),#REF!),"")</f>
        <v/>
      </c>
      <c r="BI284" s="331" t="str">
        <f>IF(COUNT(BI248,N288)=2,ROUND(BI248*N288/SUM(N279:N288),#REF!),"")</f>
        <v/>
      </c>
      <c r="BJ284" s="331" t="str">
        <f>IF(COUNT(BJ248,O288)=2,ROUND(BJ248*O288/SUM(O279:O288),#REF!),"")</f>
        <v/>
      </c>
      <c r="BK284" s="331" t="str">
        <f>IF(COUNT(BK248,P288)=2,ROUND(BK248*P288/SUM(P279:P288),#REF!),"")</f>
        <v/>
      </c>
      <c r="BL284" s="331" t="str">
        <f>IF(COUNT(BL248,Q288)=2,ROUND(BL248*Q288/SUM(Q279:Q288),#REF!),"")</f>
        <v/>
      </c>
      <c r="BM284" s="331" t="str">
        <f>IF(COUNT(BM248,R288)=2,ROUND(BM248*R288/SUM(R279:R288),#REF!),"")</f>
        <v/>
      </c>
      <c r="BN284" s="331" t="str">
        <f>IF(COUNT(BN248,S288)=2,ROUND(BN248*S288/SUM(S279:S288),#REF!),"")</f>
        <v/>
      </c>
      <c r="BO284" s="331" t="str">
        <f>IF(COUNT(BO248,T288)=2,ROUND(BO248*T288/SUM(T279:T288),#REF!),"")</f>
        <v/>
      </c>
      <c r="BP284" s="331" t="str">
        <f>IF(COUNT(BP248,U288)=2,ROUND(BP248*U288/SUM(U279:U288),#REF!),"")</f>
        <v/>
      </c>
      <c r="BQ284" s="331" t="str">
        <f>IF(COUNT(BQ248,V288)=2,ROUND(BQ248*V288/SUM(V279:V288),#REF!),"")</f>
        <v/>
      </c>
      <c r="BR284" s="331" t="str">
        <f>IF(COUNT(BR248,W288)=2,ROUND(BR248*W288/SUM(W279:W288),#REF!),"")</f>
        <v/>
      </c>
      <c r="BS284" s="569" t="e">
        <f>IF(#REF!="発電事業者","送電電力（MW）","受電電力（MW）")</f>
        <v>#REF!</v>
      </c>
      <c r="BT284" s="569"/>
      <c r="BU284" s="569"/>
      <c r="BV284" s="333" t="s">
        <v>171</v>
      </c>
      <c r="BW284" s="355" t="str">
        <f>IF(F276=0,IF(COUNT(BW248,I288)=2,ROUND(BW248*I288/100,#REF!),""),IF(COUNT(BW248,I288)=2,ROUND(BW248*I288/L251,#REF!),""))</f>
        <v/>
      </c>
      <c r="BX284" s="580"/>
      <c r="BY284" s="331" t="str">
        <f>IF(COUNT(BY248,X288)=2,ROUND(BY248*X288/SUM(X279:X288),#REF!),"")</f>
        <v/>
      </c>
      <c r="BZ284" s="331" t="str">
        <f>IF(COUNT(BZ248,Y288)=2,ROUND(BZ248*Y288/SUM(Y279:Y288),#REF!),"")</f>
        <v/>
      </c>
      <c r="CA284" s="331" t="str">
        <f>IF(COUNT(CA248,Z288)=2,ROUND(CA248*Z288/SUM(Z279:Z288),#REF!),"")</f>
        <v/>
      </c>
      <c r="CB284" s="331" t="str">
        <f>IF(COUNT(CB248,AA288)=2,ROUND(CB248*AA288/SUM(AA279:AA288),#REF!),"")</f>
        <v/>
      </c>
      <c r="CC284" s="331" t="str">
        <f>IF(COUNT(CC248,AB288)=2,ROUND(CC248*AB288/SUM(AB279:AB288),#REF!),"")</f>
        <v/>
      </c>
      <c r="CD284" s="331" t="str">
        <f>IF(COUNT(CD248,AC288)=2,ROUND(CD248*AC288/SUM(AC279:AC288),#REF!),"")</f>
        <v/>
      </c>
      <c r="CE284" s="331" t="str">
        <f>IF(COUNT(CE248,AD288)=2,ROUND(CE248*AD288/SUM(AD279:AD288),#REF!),"")</f>
        <v/>
      </c>
      <c r="CF284" s="331" t="str">
        <f>IF(COUNT(CF248,AE288)=2,ROUND(CF248*AE288/SUM(AE279:AE288),#REF!),"")</f>
        <v/>
      </c>
      <c r="CG284" s="331" t="str">
        <f>IF(COUNT(CG248,AF288)=2,ROUND(CG248*AF288/SUM(AF279:AF288),#REF!),"")</f>
        <v/>
      </c>
      <c r="CH284" s="563" t="s">
        <v>119</v>
      </c>
      <c r="CI284" s="563"/>
      <c r="CJ284" s="563"/>
      <c r="CK284" s="563"/>
      <c r="CL284" s="563"/>
      <c r="CM284" s="563"/>
      <c r="CN284" s="563"/>
      <c r="CO284" s="563"/>
      <c r="CP284" s="563"/>
      <c r="CQ284" s="563"/>
    </row>
    <row r="285" spans="3:97" s="243" customFormat="1" ht="13.5" customHeight="1">
      <c r="C285" s="568"/>
      <c r="D285" s="568"/>
      <c r="E285" s="332"/>
      <c r="F285" s="569" t="str">
        <f t="shared" ca="1" si="17"/>
        <v/>
      </c>
      <c r="G285" s="569"/>
      <c r="H285" s="569"/>
      <c r="I285" s="333" t="str">
        <f>IF(E285="","",E243)</f>
        <v/>
      </c>
      <c r="J285" s="569" t="e">
        <f>J277&amp;"７"</f>
        <v>#REF!</v>
      </c>
      <c r="K285" s="569"/>
      <c r="L285" s="308"/>
      <c r="M285" s="308"/>
      <c r="N285" s="308"/>
      <c r="O285" s="308"/>
      <c r="P285" s="308"/>
      <c r="Q285" s="308"/>
      <c r="R285" s="308"/>
      <c r="S285" s="308"/>
      <c r="T285" s="308"/>
      <c r="U285" s="308"/>
      <c r="V285" s="308"/>
      <c r="W285" s="308"/>
      <c r="X285" s="308"/>
      <c r="Y285" s="308"/>
      <c r="Z285" s="308"/>
      <c r="AA285" s="308"/>
      <c r="AB285" s="308"/>
      <c r="AC285" s="308"/>
      <c r="AD285" s="308"/>
      <c r="AE285" s="308"/>
      <c r="AF285" s="308"/>
      <c r="AG285" s="570"/>
      <c r="AH285" s="570"/>
      <c r="AI285" s="570"/>
      <c r="AJ285" s="570"/>
      <c r="AK285" s="570"/>
      <c r="AL285" s="570"/>
      <c r="AM285" s="570"/>
      <c r="AN285" s="570"/>
      <c r="AO285" s="570"/>
      <c r="AP285" s="570"/>
      <c r="AR285" s="571" t="b">
        <f t="shared" si="16"/>
        <v>0</v>
      </c>
      <c r="AS285" s="571"/>
      <c r="AT285" s="571"/>
      <c r="AU285" s="282" t="s">
        <v>160</v>
      </c>
      <c r="AV285" s="275"/>
      <c r="AX285" s="569"/>
      <c r="AY285" s="569"/>
      <c r="AZ285" s="588"/>
      <c r="BA285" s="590"/>
      <c r="BB285" s="590"/>
      <c r="BC285" s="590"/>
      <c r="BD285" s="588"/>
      <c r="BE285" s="583"/>
      <c r="BF285" s="584"/>
      <c r="BG285" s="259"/>
      <c r="BH285" s="259"/>
      <c r="BI285" s="259"/>
      <c r="BJ285" s="259"/>
      <c r="BK285" s="259"/>
      <c r="BL285" s="259"/>
      <c r="BM285" s="259"/>
      <c r="BN285" s="259"/>
      <c r="BO285" s="259"/>
      <c r="BP285" s="259"/>
      <c r="BQ285" s="259"/>
      <c r="BR285" s="259"/>
      <c r="BS285" s="569"/>
      <c r="BT285" s="569"/>
      <c r="BU285" s="569"/>
      <c r="BV285" s="333" t="s">
        <v>172</v>
      </c>
      <c r="BW285" s="355" t="str">
        <f>IF(F276=0,IF(COUNT(BW249,F288)=2,ROUND(BW249*F288/100,#REF!),""),IF(COUNT(BW249,F288)=2,ROUND(BW249*F288/Q249,#REF!),""))</f>
        <v/>
      </c>
      <c r="BX285" s="581"/>
      <c r="BY285" s="331" t="str">
        <f>IF(COUNT(BY249,X288)=2,ROUND(BY249*X288/SUM(X279:X288),#REF!),"")</f>
        <v/>
      </c>
      <c r="BZ285" s="331" t="str">
        <f>IF(COUNT(BZ249,Y288)=2,ROUND(BZ249*Y288/SUM(Y279:Y288),#REF!),"")</f>
        <v/>
      </c>
      <c r="CA285" s="331" t="str">
        <f>IF(COUNT(CA249,Z288)=2,ROUND(CA249*Z288/SUM(Z279:Z288),#REF!),"")</f>
        <v/>
      </c>
      <c r="CB285" s="331" t="str">
        <f>IF(COUNT(CB249,AA288)=2,ROUND(CB249*AA288/SUM(AA279:AA288),#REF!),"")</f>
        <v/>
      </c>
      <c r="CC285" s="331" t="str">
        <f>IF(COUNT(CC249,AB288)=2,ROUND(CC249*AB288/SUM(AB279:AB288),#REF!),"")</f>
        <v/>
      </c>
      <c r="CD285" s="331" t="str">
        <f>IF(COUNT(CD249,AC288)=2,ROUND(CD249*AC288/SUM(AC279:AC288),#REF!),"")</f>
        <v/>
      </c>
      <c r="CE285" s="331" t="str">
        <f>IF(COUNT(CE249,AD288)=2,ROUND(CE249*AD288/SUM(AD279:AD288),#REF!),"")</f>
        <v/>
      </c>
      <c r="CF285" s="331" t="str">
        <f>IF(COUNT(CF249,AE288)=2,ROUND(CF249*AE288/SUM(AE279:AE288),#REF!),"")</f>
        <v/>
      </c>
      <c r="CG285" s="331" t="str">
        <f>IF(COUNT(CG249,AF288)=2,ROUND(CG249*AF288/SUM(AF279:AF288),#REF!),"")</f>
        <v/>
      </c>
      <c r="CH285" s="564" t="str">
        <f>IF(CH284="","",CH284)</f>
        <v>バイオマス</v>
      </c>
      <c r="CI285" s="564"/>
      <c r="CJ285" s="564"/>
      <c r="CK285" s="564"/>
      <c r="CL285" s="564"/>
      <c r="CM285" s="564"/>
      <c r="CN285" s="564"/>
      <c r="CO285" s="564"/>
      <c r="CP285" s="564"/>
      <c r="CQ285" s="564"/>
    </row>
    <row r="286" spans="3:97" s="243" customFormat="1" ht="13.5" customHeight="1">
      <c r="C286" s="568"/>
      <c r="D286" s="568"/>
      <c r="E286" s="332"/>
      <c r="F286" s="569" t="str">
        <f t="shared" ca="1" si="17"/>
        <v/>
      </c>
      <c r="G286" s="569"/>
      <c r="H286" s="569"/>
      <c r="I286" s="333" t="str">
        <f>IF(E286="","",E243)</f>
        <v/>
      </c>
      <c r="J286" s="569" t="e">
        <f>J277&amp;"８"</f>
        <v>#REF!</v>
      </c>
      <c r="K286" s="569"/>
      <c r="L286" s="308"/>
      <c r="M286" s="308"/>
      <c r="N286" s="308"/>
      <c r="O286" s="308"/>
      <c r="P286" s="308"/>
      <c r="Q286" s="308"/>
      <c r="R286" s="308"/>
      <c r="S286" s="308"/>
      <c r="T286" s="308"/>
      <c r="U286" s="308"/>
      <c r="V286" s="308"/>
      <c r="W286" s="308"/>
      <c r="X286" s="308"/>
      <c r="Y286" s="308"/>
      <c r="Z286" s="308"/>
      <c r="AA286" s="308"/>
      <c r="AB286" s="308"/>
      <c r="AC286" s="308"/>
      <c r="AD286" s="308"/>
      <c r="AE286" s="308"/>
      <c r="AF286" s="308"/>
      <c r="AG286" s="570"/>
      <c r="AH286" s="570"/>
      <c r="AI286" s="570"/>
      <c r="AJ286" s="570"/>
      <c r="AK286" s="570"/>
      <c r="AL286" s="570"/>
      <c r="AM286" s="570"/>
      <c r="AN286" s="570"/>
      <c r="AO286" s="570"/>
      <c r="AP286" s="570"/>
      <c r="AR286" s="571" t="b">
        <f t="shared" si="16"/>
        <v>0</v>
      </c>
      <c r="AS286" s="571"/>
      <c r="AT286" s="571"/>
      <c r="AU286" s="282" t="s">
        <v>160</v>
      </c>
      <c r="AV286" s="257"/>
      <c r="AX286" s="569"/>
      <c r="AY286" s="569"/>
      <c r="AZ286" s="589"/>
      <c r="BA286" s="590"/>
      <c r="BB286" s="590"/>
      <c r="BC286" s="590"/>
      <c r="BD286" s="589"/>
      <c r="BE286" s="585" t="e">
        <f>IF(#REF!="発電事業者","月間送電電力量（GWh）","月間受電電力量（GWh）")</f>
        <v>#REF!</v>
      </c>
      <c r="BF286" s="586"/>
      <c r="BG286" s="297" t="str">
        <f>IF(COUNT(BG250,L288)=2,ROUND(BG250*L288/SUM(L279:L288),#REF!),"")</f>
        <v/>
      </c>
      <c r="BH286" s="297" t="str">
        <f>IF(COUNT(BH250,M288)=2,ROUND(BH250*M288/SUM(M279:M288),#REF!),"")</f>
        <v/>
      </c>
      <c r="BI286" s="297" t="str">
        <f>IF(COUNT(BI250,N288)=2,ROUND(BI250*N288/SUM(N279:N288),#REF!),"")</f>
        <v/>
      </c>
      <c r="BJ286" s="297" t="str">
        <f>IF(COUNT(BJ250,O288)=2,ROUND(BJ250*O288/SUM(O279:O288),#REF!),"")</f>
        <v/>
      </c>
      <c r="BK286" s="297" t="str">
        <f>IF(COUNT(BK250,P288)=2,ROUND(BK250*P288/SUM(P279:P288),#REF!),"")</f>
        <v/>
      </c>
      <c r="BL286" s="297" t="str">
        <f>IF(COUNT(BL250,Q288)=2,ROUND(BL250*Q288/SUM(Q279:Q288),#REF!),"")</f>
        <v/>
      </c>
      <c r="BM286" s="297" t="str">
        <f>IF(COUNT(BM250,R288)=2,ROUND(BM250*R288/SUM(R279:R288),#REF!),"")</f>
        <v/>
      </c>
      <c r="BN286" s="297" t="str">
        <f>IF(COUNT(BN250,S288)=2,ROUND(BN250*S288/SUM(S279:S288),#REF!),"")</f>
        <v/>
      </c>
      <c r="BO286" s="297" t="str">
        <f>IF(COUNT(BO250,T288)=2,ROUND(BO250*T288/SUM(T279:T288),#REF!),"")</f>
        <v/>
      </c>
      <c r="BP286" s="297" t="str">
        <f>IF(COUNT(BP250,U288)=2,ROUND(BP250*U288/SUM(U279:U288),#REF!),"")</f>
        <v/>
      </c>
      <c r="BQ286" s="297" t="str">
        <f>IF(COUNT(BQ250,V288)=2,ROUND(BQ250*V288/SUM(V279:V288),#REF!),"")</f>
        <v/>
      </c>
      <c r="BR286" s="297" t="str">
        <f>IF(COUNT(BR250,W288)=2,ROUND(BR250*W288/SUM(W279:W288),#REF!),"")</f>
        <v/>
      </c>
      <c r="BS286" s="569" t="e">
        <f>IF(#REF!="発電事業者","年間送電電力量（GWh）","年間受電電力量（GWh）")</f>
        <v>#REF!</v>
      </c>
      <c r="BT286" s="569"/>
      <c r="BU286" s="569"/>
      <c r="BV286" s="333" t="s">
        <v>25</v>
      </c>
      <c r="BW286" s="352"/>
      <c r="BX286" s="582"/>
      <c r="BY286" s="297" t="str">
        <f>IF(COUNT(BY250,X288)=2,ROUND(BY250*X288/SUM(X279:X288),#REF!),"")</f>
        <v/>
      </c>
      <c r="BZ286" s="297" t="str">
        <f>IF(COUNT(BZ250,Y288)=2,ROUND(BZ250*Y288/SUM(Y279:Y288),#REF!),"")</f>
        <v/>
      </c>
      <c r="CA286" s="297" t="str">
        <f>IF(COUNT(CA250,Z288)=2,ROUND(CA250*Z288/SUM(Z279:Z288),#REF!),"")</f>
        <v/>
      </c>
      <c r="CB286" s="297" t="str">
        <f>IF(COUNT(CB250,AA288)=2,ROUND(CB250*AA288/SUM(AA279:AA288),#REF!),"")</f>
        <v/>
      </c>
      <c r="CC286" s="297" t="str">
        <f>IF(COUNT(CC250,AB288)=2,ROUND(CC250*AB288/SUM(AB279:AB288),#REF!),"")</f>
        <v/>
      </c>
      <c r="CD286" s="297" t="str">
        <f>IF(COUNT(CD250,AC288)=2,ROUND(CD250*AC288/SUM(AC279:AC288),#REF!),"")</f>
        <v/>
      </c>
      <c r="CE286" s="297" t="str">
        <f>IF(COUNT(CE250,AD288)=2,ROUND(CE250*AD288/SUM(AD279:AD288),#REF!),"")</f>
        <v/>
      </c>
      <c r="CF286" s="297" t="str">
        <f>IF(COUNT(CF250,AE288)=2,ROUND(CF250*AE288/SUM(AE279:AE288),#REF!),"")</f>
        <v/>
      </c>
      <c r="CG286" s="297" t="str">
        <f>IF(COUNT(CG250,AF288)=2,ROUND(CG250*AF288/SUM(AF279:AF288),#REF!),"")</f>
        <v/>
      </c>
      <c r="CH286" s="565" t="str">
        <f>IF(COUNTA(AG288)=0,"",AG288)</f>
        <v/>
      </c>
      <c r="CI286" s="565"/>
      <c r="CJ286" s="565"/>
      <c r="CK286" s="565"/>
      <c r="CL286" s="565"/>
      <c r="CM286" s="565"/>
      <c r="CN286" s="565"/>
      <c r="CO286" s="565"/>
      <c r="CP286" s="565"/>
      <c r="CQ286" s="565"/>
    </row>
    <row r="287" spans="3:97" s="243" customFormat="1" ht="13.5" customHeight="1">
      <c r="C287" s="568"/>
      <c r="D287" s="568"/>
      <c r="E287" s="332"/>
      <c r="F287" s="569" t="str">
        <f t="shared" ca="1" si="17"/>
        <v/>
      </c>
      <c r="G287" s="569"/>
      <c r="H287" s="569"/>
      <c r="I287" s="333" t="str">
        <f>IF(E287="","",E243)</f>
        <v/>
      </c>
      <c r="J287" s="569" t="e">
        <f>J277&amp;"９"</f>
        <v>#REF!</v>
      </c>
      <c r="K287" s="569"/>
      <c r="L287" s="308"/>
      <c r="M287" s="308"/>
      <c r="N287" s="308"/>
      <c r="O287" s="308"/>
      <c r="P287" s="308"/>
      <c r="Q287" s="308"/>
      <c r="R287" s="308"/>
      <c r="S287" s="308"/>
      <c r="T287" s="308"/>
      <c r="U287" s="308"/>
      <c r="V287" s="308"/>
      <c r="W287" s="308"/>
      <c r="X287" s="308"/>
      <c r="Y287" s="308"/>
      <c r="Z287" s="308"/>
      <c r="AA287" s="308"/>
      <c r="AB287" s="308"/>
      <c r="AC287" s="308"/>
      <c r="AD287" s="308"/>
      <c r="AE287" s="308"/>
      <c r="AF287" s="308"/>
      <c r="AG287" s="570"/>
      <c r="AH287" s="570"/>
      <c r="AI287" s="570"/>
      <c r="AJ287" s="570"/>
      <c r="AK287" s="570"/>
      <c r="AL287" s="570"/>
      <c r="AM287" s="570"/>
      <c r="AN287" s="570"/>
      <c r="AO287" s="570"/>
      <c r="AP287" s="570"/>
      <c r="AR287" s="571" t="b">
        <f t="shared" si="16"/>
        <v>0</v>
      </c>
      <c r="AS287" s="571"/>
      <c r="AT287" s="571"/>
      <c r="AU287" s="282" t="s">
        <v>160</v>
      </c>
      <c r="AV287" s="275"/>
    </row>
    <row r="288" spans="3:97" s="243" customFormat="1" ht="13.5" customHeight="1">
      <c r="C288" s="572" t="s">
        <v>307</v>
      </c>
      <c r="D288" s="573"/>
      <c r="E288" s="353"/>
      <c r="F288" s="574"/>
      <c r="G288" s="575"/>
      <c r="H288" s="576"/>
      <c r="I288" s="354"/>
      <c r="J288" s="577"/>
      <c r="K288" s="577"/>
      <c r="L288" s="308"/>
      <c r="M288" s="308"/>
      <c r="N288" s="308"/>
      <c r="O288" s="308"/>
      <c r="P288" s="308"/>
      <c r="Q288" s="308"/>
      <c r="R288" s="308"/>
      <c r="S288" s="308"/>
      <c r="T288" s="308"/>
      <c r="U288" s="308"/>
      <c r="V288" s="308"/>
      <c r="W288" s="308"/>
      <c r="X288" s="308"/>
      <c r="Y288" s="308"/>
      <c r="Z288" s="308"/>
      <c r="AA288" s="308"/>
      <c r="AB288" s="308"/>
      <c r="AC288" s="308"/>
      <c r="AD288" s="308"/>
      <c r="AE288" s="308"/>
      <c r="AF288" s="308"/>
      <c r="AG288" s="570"/>
      <c r="AH288" s="570"/>
      <c r="AI288" s="570"/>
      <c r="AJ288" s="570"/>
      <c r="AK288" s="570"/>
      <c r="AL288" s="570"/>
      <c r="AM288" s="570"/>
      <c r="AN288" s="570"/>
      <c r="AO288" s="570"/>
      <c r="AP288" s="570"/>
      <c r="AR288" s="571" t="b">
        <f t="shared" si="16"/>
        <v>0</v>
      </c>
      <c r="AS288" s="571"/>
      <c r="AT288" s="571"/>
      <c r="AU288" s="282" t="s">
        <v>160</v>
      </c>
    </row>
    <row r="289" spans="3:48" s="243" customFormat="1" ht="13.5" hidden="1" customHeight="1"/>
    <row r="290" spans="3:48" s="243" customFormat="1" ht="13.5" hidden="1" customHeight="1">
      <c r="AV290" s="268"/>
    </row>
    <row r="291" spans="3:48" s="243" customFormat="1" ht="13.5" hidden="1" customHeight="1">
      <c r="AV291" s="268"/>
    </row>
    <row r="292" spans="3:48" s="243" customFormat="1" ht="13.5" hidden="1" customHeight="1">
      <c r="AV292" s="268"/>
    </row>
    <row r="293" spans="3:48" s="243" customFormat="1" ht="13.5" hidden="1" customHeight="1">
      <c r="AV293" s="268"/>
    </row>
    <row r="294" spans="3:48" s="243" customFormat="1" ht="13.5" hidden="1" customHeight="1">
      <c r="AV294" s="268"/>
    </row>
    <row r="295" spans="3:48" s="243" customFormat="1" ht="13.5" hidden="1" customHeight="1">
      <c r="AV295" s="268"/>
    </row>
    <row r="296" spans="3:48" s="243" customFormat="1" ht="13.5" hidden="1" customHeight="1">
      <c r="AV296" s="268"/>
    </row>
    <row r="297" spans="3:48" s="243" customFormat="1" ht="13.5" hidden="1" customHeight="1">
      <c r="AV297" s="268"/>
    </row>
    <row r="298" spans="3:48" s="243" customFormat="1" ht="13.5" hidden="1" customHeight="1">
      <c r="AV298" s="268"/>
    </row>
    <row r="299" spans="3:48" s="243" customFormat="1" ht="13.5" hidden="1" customHeight="1">
      <c r="AV299" s="268"/>
    </row>
    <row r="300" spans="3:48" s="243" customFormat="1" ht="13.5" hidden="1" customHeight="1">
      <c r="AV300" s="268"/>
    </row>
    <row r="301" spans="3:48" s="243" customFormat="1" ht="13.5" hidden="1" customHeight="1">
      <c r="AV301" s="268"/>
    </row>
    <row r="302" spans="3:48" s="243" customFormat="1" ht="13.5" customHeight="1">
      <c r="AQ302" s="268"/>
      <c r="AR302" s="268"/>
      <c r="AS302" s="268"/>
      <c r="AT302" s="268"/>
      <c r="AU302" s="268"/>
    </row>
    <row r="303" spans="3:48" s="243" customFormat="1" ht="13.5" customHeight="1">
      <c r="C303" s="651" t="s">
        <v>8</v>
      </c>
      <c r="D303" s="651"/>
      <c r="E303" s="562" t="s">
        <v>106</v>
      </c>
      <c r="F303" s="562"/>
      <c r="G303" s="279"/>
    </row>
    <row r="304" spans="3:48" s="243" customFormat="1" ht="13.5" customHeight="1">
      <c r="C304" s="651"/>
      <c r="D304" s="651"/>
      <c r="E304" s="562"/>
      <c r="F304" s="562"/>
      <c r="G304" s="279"/>
      <c r="I304" s="244"/>
    </row>
    <row r="305" spans="3:100" s="243" customFormat="1" ht="13.5" customHeight="1">
      <c r="C305" s="235" t="s">
        <v>254</v>
      </c>
      <c r="D305" s="279"/>
      <c r="E305" s="279"/>
      <c r="F305" s="279"/>
      <c r="G305" s="279"/>
      <c r="I305" s="244"/>
      <c r="BC305" s="239" t="e">
        <f>IF(#REF!="発電事業者","算定結果　様式第３２第１表～第４表（保有電源新エネ欄他）","算定結果　様式第３２第１表・第２表（年度末電源構成・発電端電力量）")</f>
        <v>#REF!</v>
      </c>
      <c r="CT305" s="296" t="s">
        <v>114</v>
      </c>
      <c r="CV305" s="286" t="str">
        <f>IF(COUNT(H309:Z332)&gt;0,"○","")</f>
        <v/>
      </c>
    </row>
    <row r="306" spans="3:100" s="243" customFormat="1" ht="13.5" customHeight="1">
      <c r="C306" s="652"/>
      <c r="D306" s="653"/>
      <c r="E306" s="653"/>
      <c r="F306" s="653"/>
      <c r="G306" s="654"/>
      <c r="H306" s="594" t="str">
        <f>$H$66</f>
        <v>バイオマス</v>
      </c>
      <c r="I306" s="594"/>
      <c r="J306" s="594"/>
      <c r="K306" s="594"/>
      <c r="L306" s="594"/>
      <c r="M306" s="594"/>
      <c r="N306" s="594"/>
      <c r="O306" s="594"/>
      <c r="P306" s="594"/>
      <c r="Q306" s="594"/>
      <c r="R306" s="594"/>
      <c r="S306" s="594"/>
      <c r="T306" s="594"/>
      <c r="U306" s="594"/>
      <c r="V306" s="594"/>
      <c r="W306" s="594"/>
      <c r="X306" s="594"/>
      <c r="Y306" s="594"/>
      <c r="Z306" s="594"/>
      <c r="AA306" s="245"/>
      <c r="AB306" s="245"/>
      <c r="AC306" s="245"/>
      <c r="AD306" s="298"/>
      <c r="AE306" s="298"/>
      <c r="AF306" s="298"/>
      <c r="AG306" s="298"/>
      <c r="AH306" s="298"/>
      <c r="AI306" s="268"/>
      <c r="AJ306" s="268"/>
      <c r="AK306" s="268"/>
      <c r="AL306" s="268"/>
      <c r="AM306" s="268"/>
      <c r="AN306" s="268"/>
      <c r="AO306" s="268"/>
      <c r="AP306" s="268"/>
      <c r="AQ306" s="268"/>
      <c r="AR306" s="268"/>
      <c r="AS306" s="268"/>
      <c r="AT306" s="268"/>
      <c r="AU306" s="268"/>
      <c r="BB306" s="246"/>
      <c r="BC306" s="659" t="s">
        <v>256</v>
      </c>
      <c r="BD306" s="659"/>
      <c r="BE306" s="659"/>
      <c r="BF306" s="659"/>
      <c r="BG306" s="601" t="e">
        <f>DATE(#REF!,1,1)</f>
        <v>#REF!</v>
      </c>
      <c r="BH306" s="602"/>
      <c r="BI306" s="602"/>
      <c r="BJ306" s="602"/>
      <c r="BK306" s="602"/>
      <c r="BL306" s="602"/>
      <c r="BM306" s="602"/>
      <c r="BN306" s="602"/>
      <c r="BO306" s="602"/>
      <c r="BP306" s="602"/>
      <c r="BQ306" s="602"/>
      <c r="BR306" s="603"/>
      <c r="BS306" s="659" t="s">
        <v>257</v>
      </c>
      <c r="BT306" s="659"/>
      <c r="BU306" s="659"/>
      <c r="BV306" s="659"/>
      <c r="BW306" s="592" t="e">
        <f>DATE(#REF!-1,1,1)</f>
        <v>#REF!</v>
      </c>
      <c r="BX306" s="592" t="e">
        <f>DATE(#REF!,1,1)</f>
        <v>#REF!</v>
      </c>
      <c r="BY306" s="592" t="e">
        <f>DATE(#REF!+1,1,1)</f>
        <v>#REF!</v>
      </c>
      <c r="BZ306" s="592" t="e">
        <f>DATE(#REF!+2,1,1)</f>
        <v>#REF!</v>
      </c>
      <c r="CA306" s="592" t="e">
        <f>DATE(#REF!+3,1,1)</f>
        <v>#REF!</v>
      </c>
      <c r="CB306" s="592" t="e">
        <f>DATE(#REF!+4,1,1)</f>
        <v>#REF!</v>
      </c>
      <c r="CC306" s="592" t="e">
        <f>DATE(#REF!+5,1,1)</f>
        <v>#REF!</v>
      </c>
      <c r="CD306" s="592" t="e">
        <f>DATE(#REF!+6,1,1)</f>
        <v>#REF!</v>
      </c>
      <c r="CE306" s="592" t="e">
        <f>DATE(#REF!+7,1,1)</f>
        <v>#REF!</v>
      </c>
      <c r="CF306" s="592" t="e">
        <f>DATE(#REF!+8,1,1)</f>
        <v>#REF!</v>
      </c>
      <c r="CG306" s="592" t="e">
        <f>DATE(#REF!+9,1,1)</f>
        <v>#REF!</v>
      </c>
      <c r="CH306" s="273"/>
      <c r="CI306" s="273"/>
      <c r="CJ306" s="273"/>
      <c r="CK306" s="273"/>
      <c r="CL306" s="273"/>
      <c r="CM306" s="273"/>
      <c r="CN306" s="273"/>
      <c r="CO306" s="273"/>
      <c r="CP306" s="273"/>
      <c r="CQ306" s="273"/>
    </row>
    <row r="307" spans="3:100" s="243" customFormat="1" ht="13.5" customHeight="1">
      <c r="C307" s="661"/>
      <c r="D307" s="662"/>
      <c r="E307" s="662"/>
      <c r="F307" s="662"/>
      <c r="G307" s="663"/>
      <c r="H307" s="595" t="s">
        <v>194</v>
      </c>
      <c r="I307" s="595" t="s">
        <v>195</v>
      </c>
      <c r="J307" s="595" t="s">
        <v>161</v>
      </c>
      <c r="K307" s="595" t="s">
        <v>162</v>
      </c>
      <c r="L307" s="595" t="s">
        <v>163</v>
      </c>
      <c r="M307" s="595" t="s">
        <v>164</v>
      </c>
      <c r="N307" s="595" t="s">
        <v>165</v>
      </c>
      <c r="O307" s="595" t="s">
        <v>166</v>
      </c>
      <c r="P307" s="595" t="s">
        <v>167</v>
      </c>
      <c r="Q307" s="595" t="s">
        <v>168</v>
      </c>
      <c r="R307" s="595" t="s">
        <v>169</v>
      </c>
      <c r="S307" s="595" t="s">
        <v>170</v>
      </c>
      <c r="T307" s="595" t="s">
        <v>25</v>
      </c>
      <c r="U307" s="637"/>
      <c r="V307" s="638"/>
      <c r="W307" s="638"/>
      <c r="X307" s="638"/>
      <c r="Y307" s="638"/>
      <c r="Z307" s="639"/>
      <c r="AA307" s="245"/>
      <c r="AB307" s="245"/>
      <c r="AC307" s="245"/>
      <c r="AD307" s="298"/>
      <c r="AE307" s="298"/>
      <c r="AF307" s="298"/>
      <c r="AG307" s="298"/>
      <c r="AH307" s="298"/>
      <c r="AI307" s="245"/>
      <c r="AJ307" s="245"/>
      <c r="AK307" s="245"/>
      <c r="AL307" s="245"/>
      <c r="AM307" s="245"/>
      <c r="AN307" s="245"/>
      <c r="AO307" s="245"/>
      <c r="AP307" s="245"/>
      <c r="AQ307" s="245"/>
      <c r="AR307" s="245"/>
      <c r="AS307" s="245"/>
      <c r="AT307" s="245"/>
      <c r="AU307" s="245"/>
      <c r="AX307" s="280"/>
      <c r="AY307" s="280"/>
      <c r="AZ307" s="280"/>
      <c r="BA307" s="280"/>
      <c r="BB307" s="246"/>
      <c r="BC307" s="659"/>
      <c r="BD307" s="659"/>
      <c r="BE307" s="659"/>
      <c r="BF307" s="659"/>
      <c r="BG307" s="334" t="s">
        <v>194</v>
      </c>
      <c r="BH307" s="334" t="s">
        <v>195</v>
      </c>
      <c r="BI307" s="334" t="s">
        <v>161</v>
      </c>
      <c r="BJ307" s="334" t="s">
        <v>162</v>
      </c>
      <c r="BK307" s="334" t="s">
        <v>163</v>
      </c>
      <c r="BL307" s="334" t="s">
        <v>164</v>
      </c>
      <c r="BM307" s="334" t="s">
        <v>165</v>
      </c>
      <c r="BN307" s="334" t="s">
        <v>166</v>
      </c>
      <c r="BO307" s="334" t="s">
        <v>167</v>
      </c>
      <c r="BP307" s="334" t="s">
        <v>168</v>
      </c>
      <c r="BQ307" s="334" t="s">
        <v>169</v>
      </c>
      <c r="BR307" s="334" t="s">
        <v>170</v>
      </c>
      <c r="BS307" s="659"/>
      <c r="BT307" s="659"/>
      <c r="BU307" s="659"/>
      <c r="BV307" s="659"/>
      <c r="BW307" s="593"/>
      <c r="BX307" s="593"/>
      <c r="BY307" s="593"/>
      <c r="BZ307" s="593"/>
      <c r="CA307" s="593"/>
      <c r="CB307" s="593"/>
      <c r="CC307" s="593"/>
      <c r="CD307" s="593"/>
      <c r="CE307" s="593"/>
      <c r="CF307" s="593"/>
      <c r="CG307" s="593"/>
      <c r="CH307" s="273"/>
      <c r="CI307" s="273"/>
      <c r="CJ307" s="273"/>
      <c r="CK307" s="273"/>
      <c r="CL307" s="273"/>
      <c r="CM307" s="273"/>
      <c r="CN307" s="273"/>
      <c r="CO307" s="273"/>
      <c r="CP307" s="273"/>
      <c r="CQ307" s="273"/>
    </row>
    <row r="308" spans="3:100" s="243" customFormat="1" ht="13.5" customHeight="1">
      <c r="C308" s="655"/>
      <c r="D308" s="656"/>
      <c r="E308" s="656"/>
      <c r="F308" s="656"/>
      <c r="G308" s="657"/>
      <c r="H308" s="596"/>
      <c r="I308" s="596"/>
      <c r="J308" s="596"/>
      <c r="K308" s="596"/>
      <c r="L308" s="596"/>
      <c r="M308" s="596"/>
      <c r="N308" s="596"/>
      <c r="O308" s="596"/>
      <c r="P308" s="596"/>
      <c r="Q308" s="596"/>
      <c r="R308" s="596"/>
      <c r="S308" s="596"/>
      <c r="T308" s="596"/>
      <c r="U308" s="640"/>
      <c r="V308" s="641"/>
      <c r="W308" s="641"/>
      <c r="X308" s="641"/>
      <c r="Y308" s="641"/>
      <c r="Z308" s="642"/>
      <c r="AA308" s="250"/>
      <c r="AB308" s="250"/>
      <c r="AC308" s="250"/>
      <c r="AD308" s="268"/>
      <c r="AE308" s="268"/>
      <c r="AF308" s="268"/>
      <c r="AG308" s="268"/>
      <c r="AH308" s="268"/>
      <c r="AI308" s="250"/>
      <c r="AJ308" s="250"/>
      <c r="AK308" s="250"/>
      <c r="AL308" s="250"/>
      <c r="AM308" s="250"/>
      <c r="AN308" s="250"/>
      <c r="AO308" s="250"/>
      <c r="AP308" s="250"/>
      <c r="AQ308" s="250"/>
      <c r="AR308" s="250"/>
      <c r="AS308" s="250"/>
      <c r="AT308" s="250"/>
      <c r="AU308" s="250"/>
      <c r="AX308" s="280"/>
      <c r="AY308" s="280"/>
      <c r="AZ308" s="280"/>
      <c r="BA308" s="280"/>
      <c r="BB308" s="246"/>
      <c r="BC308" s="634" t="s">
        <v>198</v>
      </c>
      <c r="BD308" s="635"/>
      <c r="BE308" s="635"/>
      <c r="BF308" s="636"/>
      <c r="BG308" s="297" t="str">
        <f>IF(COUNT(H313)=0,"",H313)</f>
        <v/>
      </c>
      <c r="BH308" s="297" t="str">
        <f t="shared" ref="BH308:BR308" si="18">IF(COUNT(I313)=0,"",I313)</f>
        <v/>
      </c>
      <c r="BI308" s="297" t="str">
        <f t="shared" si="18"/>
        <v/>
      </c>
      <c r="BJ308" s="297" t="str">
        <f t="shared" si="18"/>
        <v/>
      </c>
      <c r="BK308" s="297" t="str">
        <f t="shared" si="18"/>
        <v/>
      </c>
      <c r="BL308" s="297" t="str">
        <f t="shared" si="18"/>
        <v/>
      </c>
      <c r="BM308" s="297" t="str">
        <f t="shared" si="18"/>
        <v/>
      </c>
      <c r="BN308" s="297" t="str">
        <f t="shared" si="18"/>
        <v/>
      </c>
      <c r="BO308" s="297" t="str">
        <f t="shared" si="18"/>
        <v/>
      </c>
      <c r="BP308" s="297" t="str">
        <f t="shared" si="18"/>
        <v/>
      </c>
      <c r="BQ308" s="297" t="str">
        <f t="shared" si="18"/>
        <v/>
      </c>
      <c r="BR308" s="297" t="str">
        <f t="shared" si="18"/>
        <v/>
      </c>
      <c r="BS308" s="597" t="s">
        <v>198</v>
      </c>
      <c r="BT308" s="633"/>
      <c r="BU308" s="598"/>
      <c r="BV308" s="334" t="s">
        <v>171</v>
      </c>
      <c r="BW308" s="253" t="str">
        <f>IF(COUNT(L311)=0,"",L311)</f>
        <v/>
      </c>
      <c r="BX308" s="253" t="str">
        <f>IF(COUNT(L313)=0,"",L313)</f>
        <v/>
      </c>
      <c r="BY308" s="253" t="str">
        <f>IF(COUNT(L315)=0,"",L315)</f>
        <v/>
      </c>
      <c r="BZ308" s="253" t="str">
        <f>IF(COUNT(L317)=0,"",L317)</f>
        <v/>
      </c>
      <c r="CA308" s="253" t="str">
        <f>IF(COUNT(L319)=0,"",L319)</f>
        <v/>
      </c>
      <c r="CB308" s="253" t="str">
        <f>IF(COUNT(L321)=0,"",L321)</f>
        <v/>
      </c>
      <c r="CC308" s="253" t="str">
        <f>IF(COUNT(L323)=0,"",L323)</f>
        <v/>
      </c>
      <c r="CD308" s="253" t="str">
        <f>IF(COUNT(L325)=0,"",L325)</f>
        <v/>
      </c>
      <c r="CE308" s="253" t="str">
        <f>IF(COUNT(L327)=0,"",L327)</f>
        <v/>
      </c>
      <c r="CF308" s="253" t="str">
        <f>IF(COUNT(L329)=0,"",L329)</f>
        <v/>
      </c>
      <c r="CG308" s="253" t="str">
        <f>IF(COUNT(L331)=0,"",L331)</f>
        <v/>
      </c>
      <c r="CH308" s="257"/>
      <c r="CI308" s="257"/>
      <c r="CJ308" s="257"/>
      <c r="CK308" s="257"/>
      <c r="CL308" s="257"/>
      <c r="CM308" s="257"/>
      <c r="CN308" s="257"/>
      <c r="CO308" s="257"/>
      <c r="CP308" s="257"/>
      <c r="CQ308" s="257"/>
    </row>
    <row r="309" spans="3:100" s="243" customFormat="1" ht="13.5" customHeight="1">
      <c r="C309" s="604" t="e">
        <f>DATE(#REF!-2,1,1)</f>
        <v>#REF!</v>
      </c>
      <c r="D309" s="605"/>
      <c r="E309" s="613" t="s">
        <v>198</v>
      </c>
      <c r="F309" s="614"/>
      <c r="G309" s="615"/>
      <c r="H309" s="255"/>
      <c r="I309" s="255"/>
      <c r="J309" s="255"/>
      <c r="K309" s="255"/>
      <c r="L309" s="255"/>
      <c r="M309" s="255"/>
      <c r="N309" s="255"/>
      <c r="O309" s="255"/>
      <c r="P309" s="255"/>
      <c r="Q309" s="256"/>
      <c r="R309" s="256"/>
      <c r="S309" s="256"/>
      <c r="T309" s="255"/>
      <c r="U309" s="578"/>
      <c r="V309" s="644"/>
      <c r="W309" s="644"/>
      <c r="X309" s="644"/>
      <c r="Y309" s="644"/>
      <c r="Z309" s="579"/>
      <c r="AA309" s="257"/>
      <c r="AB309" s="257"/>
      <c r="AC309" s="257"/>
      <c r="AD309" s="299"/>
      <c r="AE309" s="299"/>
      <c r="AF309" s="268"/>
      <c r="AG309" s="268"/>
      <c r="AH309" s="268"/>
      <c r="AI309" s="257"/>
      <c r="AJ309" s="257"/>
      <c r="AK309" s="257"/>
      <c r="AL309" s="257"/>
      <c r="AM309" s="257"/>
      <c r="AN309" s="257"/>
      <c r="AO309" s="257"/>
      <c r="AP309" s="257"/>
      <c r="AQ309" s="257"/>
      <c r="AR309" s="257"/>
      <c r="AS309" s="257"/>
      <c r="AT309" s="257"/>
      <c r="AU309" s="257"/>
      <c r="AX309" s="280"/>
      <c r="AY309" s="280"/>
      <c r="AZ309" s="280"/>
      <c r="BA309" s="280"/>
      <c r="BB309" s="246"/>
      <c r="BC309" s="648"/>
      <c r="BD309" s="649"/>
      <c r="BE309" s="649"/>
      <c r="BF309" s="650"/>
      <c r="BG309" s="259"/>
      <c r="BH309" s="259"/>
      <c r="BI309" s="259"/>
      <c r="BJ309" s="259"/>
      <c r="BK309" s="259"/>
      <c r="BL309" s="259"/>
      <c r="BM309" s="259"/>
      <c r="BN309" s="259"/>
      <c r="BO309" s="259"/>
      <c r="BP309" s="259"/>
      <c r="BQ309" s="259"/>
      <c r="BR309" s="259"/>
      <c r="BS309" s="599"/>
      <c r="BT309" s="643"/>
      <c r="BU309" s="600"/>
      <c r="BV309" s="334" t="s">
        <v>172</v>
      </c>
      <c r="BW309" s="253" t="str">
        <f>IF(COUNT(Q309)=0,"",Q309)</f>
        <v/>
      </c>
      <c r="BX309" s="253" t="str">
        <f>IF(COUNT(Q313)=0,"",Q313)</f>
        <v/>
      </c>
      <c r="BY309" s="253" t="str">
        <f>IF(COUNT(Q315)=0,"",Q315)</f>
        <v/>
      </c>
      <c r="BZ309" s="253" t="str">
        <f>IF(COUNT(Q317)=0,"",Q317)</f>
        <v/>
      </c>
      <c r="CA309" s="253" t="str">
        <f>IF(COUNT(Q319)=0,"",Q319)</f>
        <v/>
      </c>
      <c r="CB309" s="253" t="str">
        <f>IF(COUNT(Q321)=0,"",Q321)</f>
        <v/>
      </c>
      <c r="CC309" s="253" t="str">
        <f>IF(COUNT(Q323)=0,"",Q323)</f>
        <v/>
      </c>
      <c r="CD309" s="253" t="str">
        <f>IF(COUNT(Q325)=0,"",Q325)</f>
        <v/>
      </c>
      <c r="CE309" s="253" t="str">
        <f>IF(COUNT(Q327)=0,"",Q327)</f>
        <v/>
      </c>
      <c r="CF309" s="253" t="str">
        <f>IF(COUNT(Q329)=0,"",Q329)</f>
        <v/>
      </c>
      <c r="CG309" s="253" t="str">
        <f>IF(COUNT(Q331)=0,"",Q331)</f>
        <v/>
      </c>
      <c r="CH309" s="257"/>
      <c r="CI309" s="257"/>
      <c r="CJ309" s="257"/>
      <c r="CK309" s="257"/>
      <c r="CL309" s="257"/>
      <c r="CM309" s="257"/>
      <c r="CN309" s="257"/>
      <c r="CO309" s="257"/>
      <c r="CP309" s="257"/>
      <c r="CQ309" s="257"/>
    </row>
    <row r="310" spans="3:100" s="243" customFormat="1" ht="13.5" customHeight="1">
      <c r="C310" s="606"/>
      <c r="D310" s="607"/>
      <c r="E310" s="608" t="s">
        <v>252</v>
      </c>
      <c r="F310" s="609"/>
      <c r="G310" s="610"/>
      <c r="H310" s="260"/>
      <c r="I310" s="260"/>
      <c r="J310" s="260"/>
      <c r="K310" s="260"/>
      <c r="L310" s="260"/>
      <c r="M310" s="260"/>
      <c r="N310" s="260"/>
      <c r="O310" s="260"/>
      <c r="P310" s="260"/>
      <c r="Q310" s="261"/>
      <c r="R310" s="261"/>
      <c r="S310" s="261"/>
      <c r="T310" s="262" t="str">
        <f>IF(COUNT(H310:S310)=0,"",SUMPRODUCT(ROUND(H310:S310,1)))</f>
        <v/>
      </c>
      <c r="U310" s="645"/>
      <c r="V310" s="646"/>
      <c r="W310" s="646"/>
      <c r="X310" s="646"/>
      <c r="Y310" s="646"/>
      <c r="Z310" s="647"/>
      <c r="AA310" s="257"/>
      <c r="AB310" s="257"/>
      <c r="AC310" s="257"/>
      <c r="AD310" s="299"/>
      <c r="AE310" s="299"/>
      <c r="AF310" s="268"/>
      <c r="AG310" s="268"/>
      <c r="AH310" s="268"/>
      <c r="AI310" s="271"/>
      <c r="AJ310" s="271"/>
      <c r="AK310" s="271"/>
      <c r="AL310" s="271"/>
      <c r="AM310" s="271"/>
      <c r="AN310" s="271"/>
      <c r="AO310" s="271"/>
      <c r="AP310" s="271"/>
      <c r="AQ310" s="271"/>
      <c r="AR310" s="271"/>
      <c r="AS310" s="271"/>
      <c r="AT310" s="271"/>
      <c r="AU310" s="272"/>
      <c r="AX310" s="280"/>
      <c r="AY310" s="280"/>
      <c r="AZ310" s="280"/>
      <c r="BA310" s="280"/>
      <c r="BB310" s="246"/>
      <c r="BC310" s="594" t="s">
        <v>205</v>
      </c>
      <c r="BD310" s="594"/>
      <c r="BE310" s="594"/>
      <c r="BF310" s="594"/>
      <c r="BG310" s="253" t="str">
        <f>IF(COUNT(H314)=0,"",ROUND(H314,#REF!))</f>
        <v/>
      </c>
      <c r="BH310" s="253" t="str">
        <f>IF(COUNT(I314)=0,"",ROUND(I314,#REF!))</f>
        <v/>
      </c>
      <c r="BI310" s="253" t="str">
        <f>IF(COUNT(J314)=0,"",ROUND(J314,#REF!))</f>
        <v/>
      </c>
      <c r="BJ310" s="253" t="str">
        <f>IF(COUNT(K314)=0,"",ROUND(K314,#REF!))</f>
        <v/>
      </c>
      <c r="BK310" s="253" t="str">
        <f>IF(COUNT(L314)=0,"",ROUND(L314,#REF!))</f>
        <v/>
      </c>
      <c r="BL310" s="253" t="str">
        <f>IF(COUNT(M314)=0,"",ROUND(M314,#REF!))</f>
        <v/>
      </c>
      <c r="BM310" s="253" t="str">
        <f>IF(COUNT(N314)=0,"",ROUND(N314,#REF!))</f>
        <v/>
      </c>
      <c r="BN310" s="253" t="str">
        <f>IF(COUNT(O314)=0,"",ROUND(O314,#REF!))</f>
        <v/>
      </c>
      <c r="BO310" s="253" t="str">
        <f>IF(COUNT(P314)=0,"",ROUND(P314,#REF!))</f>
        <v/>
      </c>
      <c r="BP310" s="253" t="str">
        <f>IF(COUNT(Q314)=0,"",ROUND(Q314,#REF!))</f>
        <v/>
      </c>
      <c r="BQ310" s="253" t="str">
        <f>IF(COUNT(R314)=0,"",ROUND(R314,#REF!))</f>
        <v/>
      </c>
      <c r="BR310" s="253" t="str">
        <f>IF(COUNT(S314)=0,"",ROUND(S314,#REF!))</f>
        <v/>
      </c>
      <c r="BS310" s="634" t="s">
        <v>205</v>
      </c>
      <c r="BT310" s="635"/>
      <c r="BU310" s="636"/>
      <c r="BV310" s="334" t="s">
        <v>25</v>
      </c>
      <c r="BW310" s="253" t="str">
        <f>IF(COUNT(T312)=0,"",T312)</f>
        <v/>
      </c>
      <c r="BX310" s="253" t="str">
        <f>IF(COUNT(T314)=0,"",T314)</f>
        <v/>
      </c>
      <c r="BY310" s="253" t="str">
        <f>IF(COUNT(T316)=0,"",T316)</f>
        <v/>
      </c>
      <c r="BZ310" s="266" t="str">
        <f>IF(COUNT(T318)=0,"",T318)</f>
        <v/>
      </c>
      <c r="CA310" s="253" t="str">
        <f>IF(COUNT(T320)=0,"",T320)</f>
        <v/>
      </c>
      <c r="CB310" s="253" t="str">
        <f>IF(COUNT(T322)=0,"",T322)</f>
        <v/>
      </c>
      <c r="CC310" s="253" t="str">
        <f>IF(COUNT(T324)=0,"",T324)</f>
        <v/>
      </c>
      <c r="CD310" s="253" t="str">
        <f>IF(COUNT(T326)=0,"",T326)</f>
        <v/>
      </c>
      <c r="CE310" s="253" t="str">
        <f>IF(COUNT(T328)=0,"",T328)</f>
        <v/>
      </c>
      <c r="CF310" s="253" t="str">
        <f>IF(COUNT(T330)=0,"",T330)</f>
        <v/>
      </c>
      <c r="CG310" s="253" t="str">
        <f>IF(COUNT(T332)=0,"",T332)</f>
        <v/>
      </c>
      <c r="CH310" s="257"/>
      <c r="CI310" s="257"/>
      <c r="CJ310" s="257"/>
      <c r="CK310" s="257"/>
      <c r="CL310" s="257"/>
      <c r="CM310" s="257"/>
      <c r="CN310" s="257"/>
      <c r="CO310" s="257"/>
      <c r="CP310" s="257"/>
      <c r="CQ310" s="257"/>
    </row>
    <row r="311" spans="3:100" s="243" customFormat="1" ht="13.5" customHeight="1">
      <c r="C311" s="604" t="e">
        <f>DATE(#REF!-1,1,1)</f>
        <v>#REF!</v>
      </c>
      <c r="D311" s="605"/>
      <c r="E311" s="613" t="s">
        <v>198</v>
      </c>
      <c r="F311" s="614"/>
      <c r="G311" s="615"/>
      <c r="H311" s="256"/>
      <c r="I311" s="256"/>
      <c r="J311" s="256"/>
      <c r="K311" s="256"/>
      <c r="L311" s="256"/>
      <c r="M311" s="256"/>
      <c r="N311" s="256"/>
      <c r="O311" s="256"/>
      <c r="P311" s="256"/>
      <c r="Q311" s="256"/>
      <c r="R311" s="256"/>
      <c r="S311" s="256"/>
      <c r="T311" s="255"/>
      <c r="U311" s="613" t="s">
        <v>210</v>
      </c>
      <c r="V311" s="614"/>
      <c r="W311" s="614"/>
      <c r="X311" s="615"/>
      <c r="Y311" s="666"/>
      <c r="Z311" s="667"/>
      <c r="AA311" s="257"/>
      <c r="AB311" s="257"/>
      <c r="AC311" s="257"/>
      <c r="AD311" s="299"/>
      <c r="AE311" s="299"/>
      <c r="AF311" s="268"/>
      <c r="AG311" s="268"/>
      <c r="AH311" s="268"/>
      <c r="AI311" s="257"/>
      <c r="AJ311" s="257"/>
      <c r="AK311" s="257"/>
      <c r="AL311" s="257"/>
      <c r="AM311" s="257"/>
      <c r="AN311" s="257"/>
      <c r="AO311" s="257"/>
      <c r="AP311" s="257"/>
      <c r="AQ311" s="257"/>
      <c r="AR311" s="257"/>
      <c r="AS311" s="257"/>
      <c r="AT311" s="257"/>
      <c r="AU311" s="257"/>
      <c r="AX311" s="280"/>
      <c r="AY311" s="280"/>
      <c r="AZ311" s="280"/>
      <c r="BB311" s="246"/>
      <c r="BC311" s="627"/>
      <c r="BD311" s="628"/>
      <c r="BE311" s="628"/>
      <c r="BF311" s="628"/>
      <c r="BG311" s="628"/>
      <c r="BH311" s="628"/>
      <c r="BI311" s="628"/>
      <c r="BJ311" s="628"/>
      <c r="BK311" s="628"/>
      <c r="BL311" s="628"/>
      <c r="BM311" s="628"/>
      <c r="BN311" s="628"/>
      <c r="BO311" s="628"/>
      <c r="BP311" s="628"/>
      <c r="BQ311" s="628"/>
      <c r="BR311" s="629"/>
      <c r="BS311" s="597" t="s">
        <v>206</v>
      </c>
      <c r="BT311" s="633"/>
      <c r="BU311" s="598"/>
      <c r="BV311" s="334" t="s">
        <v>25</v>
      </c>
      <c r="BW311" s="253" t="str">
        <f>IF(COUNT(Y311)=0,"",IF(#REF!="発電事業者",Y311,IF(SUMIF($C339:$D348,"その他事業者",L339:L348)=0,IF(Y311*L348/SUM(L339:L348)=0,"",Y311*L348/SUM(L339:L348)),ROUND(Y311*SUMIF($C339:$D348,"その他事業者",L339:L348)/SUM(L339:L348),#REF!)+Y311*L348/SUM(L339:L348))))</f>
        <v/>
      </c>
      <c r="BX311" s="253" t="str">
        <f>IF(COUNT(Y313)=0,"",IF(#REF!="発電事業者",Y313,IF(SUMIF($C339:$D348,"その他事業者",W339:W348)=0,IF(Y313*W348/SUM(W339:W348)=0,"",Y313*W348/SUM(W339:W348)),ROUND(Y313*SUMIF($C339:$D348,"その他事業者",W339:W348)/SUM(W339:W348),#REF!)+Y313*W348/SUM(W339:W348))))</f>
        <v/>
      </c>
      <c r="BY311" s="267"/>
      <c r="BZ311" s="267"/>
      <c r="CA311" s="267"/>
      <c r="CB311" s="253" t="str">
        <f>IF(COUNT(Y321)=0,"",IF(#REF!="発電事業者",Y321,IF(SUMIF($C339:$D348,"その他事業者",AA339:AA348)=0,IF(Y321*AA348/SUM(AA339:AA348)=0,"",Y321*AA348/SUM(AA339:AA348)),ROUND(Y321*SUMIF($C339:$D348,"その他事業者",AA339:AA348)/SUM(AA339:AA348),#REF!)+Y321*AA348/SUM(AA339:AA348))))</f>
        <v/>
      </c>
      <c r="CC311" s="267"/>
      <c r="CD311" s="267"/>
      <c r="CE311" s="267"/>
      <c r="CF311" s="267"/>
      <c r="CG311" s="253" t="str">
        <f>IF(COUNT(Y331)=0,"",IF(#REF!="発電事業者",Y331,IF(SUMIF($C339:$D348,"その他事業者",AF339:AF348)=0,IF(Y331*AF348/SUM(AF339:AF348)=0,"",Y331*AF348/SUM(AF339:AF348)),ROUND(Y331*SUMIF($C339:$D348,"その他事業者",AF339:AF348)/SUM(AF339:AF348),#REF!)+Y331*AF348/SUM(AF339:AF348))))</f>
        <v/>
      </c>
      <c r="CH311" s="257"/>
      <c r="CI311" s="257"/>
      <c r="CJ311" s="257"/>
      <c r="CK311" s="257"/>
      <c r="CL311" s="257"/>
      <c r="CM311" s="257"/>
      <c r="CN311" s="257"/>
      <c r="CO311" s="257"/>
      <c r="CP311" s="257"/>
      <c r="CQ311" s="257"/>
    </row>
    <row r="312" spans="3:100" s="243" customFormat="1" ht="13.5" customHeight="1">
      <c r="C312" s="606"/>
      <c r="D312" s="607"/>
      <c r="E312" s="608" t="s">
        <v>252</v>
      </c>
      <c r="F312" s="609"/>
      <c r="G312" s="610"/>
      <c r="H312" s="261"/>
      <c r="I312" s="261"/>
      <c r="J312" s="261"/>
      <c r="K312" s="261"/>
      <c r="L312" s="261"/>
      <c r="M312" s="261"/>
      <c r="N312" s="261"/>
      <c r="O312" s="261"/>
      <c r="P312" s="261"/>
      <c r="Q312" s="261"/>
      <c r="R312" s="261"/>
      <c r="S312" s="261"/>
      <c r="T312" s="262" t="str">
        <f>IF(COUNT(H312:S312)=0,"",SUMPRODUCT(ROUND(H312:S312,1)))</f>
        <v/>
      </c>
      <c r="U312" s="608" t="s">
        <v>211</v>
      </c>
      <c r="V312" s="609"/>
      <c r="W312" s="609"/>
      <c r="X312" s="610"/>
      <c r="Y312" s="664"/>
      <c r="Z312" s="665"/>
      <c r="AA312" s="257"/>
      <c r="AB312" s="257"/>
      <c r="AC312" s="257"/>
      <c r="AD312" s="299"/>
      <c r="AE312" s="299"/>
      <c r="AF312" s="268"/>
      <c r="AG312" s="268"/>
      <c r="AH312" s="268"/>
      <c r="AI312" s="271"/>
      <c r="AJ312" s="271"/>
      <c r="AK312" s="271"/>
      <c r="AL312" s="271"/>
      <c r="AM312" s="271"/>
      <c r="AN312" s="271"/>
      <c r="AO312" s="271"/>
      <c r="AP312" s="271"/>
      <c r="AQ312" s="271"/>
      <c r="AR312" s="271"/>
      <c r="AS312" s="271"/>
      <c r="AT312" s="271"/>
      <c r="AU312" s="272"/>
      <c r="AX312" s="280"/>
      <c r="AY312" s="280"/>
      <c r="AZ312" s="280"/>
      <c r="BB312" s="246"/>
      <c r="BC312" s="630"/>
      <c r="BD312" s="631"/>
      <c r="BE312" s="631"/>
      <c r="BF312" s="631"/>
      <c r="BG312" s="631"/>
      <c r="BH312" s="631"/>
      <c r="BI312" s="631"/>
      <c r="BJ312" s="631"/>
      <c r="BK312" s="631"/>
      <c r="BL312" s="631"/>
      <c r="BM312" s="631"/>
      <c r="BN312" s="631"/>
      <c r="BO312" s="631"/>
      <c r="BP312" s="631"/>
      <c r="BQ312" s="631"/>
      <c r="BR312" s="632"/>
      <c r="BS312" s="634" t="s">
        <v>207</v>
      </c>
      <c r="BT312" s="635"/>
      <c r="BU312" s="636"/>
      <c r="BV312" s="334" t="s">
        <v>25</v>
      </c>
      <c r="BW312" s="253" t="str">
        <f>IF(COUNT(Y312)=0,"",Y312)</f>
        <v/>
      </c>
      <c r="BX312" s="253" t="str">
        <f>IF(COUNT(Y314)=0,"",Y314)</f>
        <v/>
      </c>
      <c r="BY312" s="267"/>
      <c r="BZ312" s="267"/>
      <c r="CA312" s="267"/>
      <c r="CB312" s="253" t="str">
        <f>IF(COUNT(Y322)=0,"",Y322)</f>
        <v/>
      </c>
      <c r="CC312" s="267"/>
      <c r="CD312" s="267"/>
      <c r="CE312" s="267"/>
      <c r="CF312" s="267"/>
      <c r="CG312" s="253" t="str">
        <f>IF(COUNT(Y332)=0,"",Y332)</f>
        <v/>
      </c>
      <c r="CH312" s="257"/>
      <c r="CI312" s="257"/>
      <c r="CJ312" s="257"/>
      <c r="CK312" s="257"/>
      <c r="CL312" s="257"/>
      <c r="CM312" s="257"/>
      <c r="CN312" s="257"/>
      <c r="CO312" s="257"/>
      <c r="CP312" s="257"/>
      <c r="CQ312" s="257"/>
    </row>
    <row r="313" spans="3:100" s="243" customFormat="1" ht="13.5" customHeight="1">
      <c r="C313" s="604" t="e">
        <f>DATE(#REF!,1,1)</f>
        <v>#REF!</v>
      </c>
      <c r="D313" s="605"/>
      <c r="E313" s="613" t="s">
        <v>198</v>
      </c>
      <c r="F313" s="614"/>
      <c r="G313" s="615"/>
      <c r="H313" s="256"/>
      <c r="I313" s="256"/>
      <c r="J313" s="256"/>
      <c r="K313" s="256"/>
      <c r="L313" s="256"/>
      <c r="M313" s="256"/>
      <c r="N313" s="256"/>
      <c r="O313" s="256"/>
      <c r="P313" s="256"/>
      <c r="Q313" s="256"/>
      <c r="R313" s="256"/>
      <c r="S313" s="256"/>
      <c r="T313" s="255"/>
      <c r="U313" s="613" t="s">
        <v>210</v>
      </c>
      <c r="V313" s="614"/>
      <c r="W313" s="614"/>
      <c r="X313" s="615"/>
      <c r="Y313" s="666"/>
      <c r="Z313" s="667"/>
      <c r="AA313" s="257"/>
      <c r="AB313" s="257"/>
      <c r="AC313" s="257"/>
      <c r="AD313" s="299"/>
      <c r="AE313" s="299"/>
      <c r="AF313" s="268"/>
      <c r="AG313" s="268"/>
      <c r="AH313" s="268"/>
      <c r="AI313" s="257"/>
      <c r="AJ313" s="257"/>
      <c r="AK313" s="257"/>
      <c r="AL313" s="257"/>
      <c r="AM313" s="257"/>
      <c r="AN313" s="257"/>
      <c r="AO313" s="257"/>
      <c r="AP313" s="257"/>
      <c r="AQ313" s="257"/>
      <c r="AR313" s="257"/>
      <c r="AS313" s="257"/>
      <c r="AT313" s="257"/>
      <c r="AU313" s="257"/>
      <c r="AX313" s="268"/>
      <c r="BB313" s="268"/>
      <c r="BC313" s="245"/>
      <c r="BD313" s="245"/>
      <c r="BE313" s="245"/>
      <c r="BF313" s="245"/>
      <c r="BG313" s="245"/>
      <c r="BH313" s="245"/>
      <c r="BI313" s="245"/>
      <c r="BJ313" s="245"/>
      <c r="BK313" s="245"/>
      <c r="BL313" s="245"/>
      <c r="BM313" s="245"/>
      <c r="BN313" s="245"/>
      <c r="BO313" s="245"/>
      <c r="BP313" s="245"/>
      <c r="BQ313" s="245"/>
      <c r="BR313" s="245"/>
      <c r="BS313" s="245"/>
      <c r="BT313" s="245"/>
      <c r="BU313" s="245"/>
      <c r="BV313" s="245"/>
      <c r="BW313" s="245"/>
      <c r="BX313" s="257"/>
      <c r="BY313" s="257"/>
      <c r="BZ313" s="257"/>
      <c r="CA313" s="257"/>
      <c r="CB313" s="257"/>
      <c r="CC313" s="257"/>
      <c r="CD313" s="257"/>
      <c r="CE313" s="257"/>
      <c r="CF313" s="257"/>
      <c r="CG313" s="257"/>
      <c r="CH313" s="257"/>
      <c r="CI313" s="257"/>
      <c r="CJ313" s="257"/>
      <c r="CK313" s="257"/>
      <c r="CL313" s="257"/>
      <c r="CM313" s="257"/>
      <c r="CN313" s="257"/>
      <c r="CO313" s="257"/>
      <c r="CP313" s="257"/>
      <c r="CQ313" s="257"/>
    </row>
    <row r="314" spans="3:100" s="243" customFormat="1" ht="13.5" customHeight="1">
      <c r="C314" s="606"/>
      <c r="D314" s="607"/>
      <c r="E314" s="608" t="s">
        <v>212</v>
      </c>
      <c r="F314" s="609"/>
      <c r="G314" s="610"/>
      <c r="H314" s="261"/>
      <c r="I314" s="261"/>
      <c r="J314" s="261"/>
      <c r="K314" s="261"/>
      <c r="L314" s="261"/>
      <c r="M314" s="261"/>
      <c r="N314" s="261"/>
      <c r="O314" s="261"/>
      <c r="P314" s="261"/>
      <c r="Q314" s="261"/>
      <c r="R314" s="261"/>
      <c r="S314" s="261"/>
      <c r="T314" s="262" t="str">
        <f>IF(COUNT(H314:S314)=0,"",SUMPRODUCT(ROUND(H314:S314,1)))</f>
        <v/>
      </c>
      <c r="U314" s="608" t="s">
        <v>211</v>
      </c>
      <c r="V314" s="609"/>
      <c r="W314" s="609"/>
      <c r="X314" s="610"/>
      <c r="Y314" s="664"/>
      <c r="Z314" s="665"/>
      <c r="AA314" s="257"/>
      <c r="AB314" s="257"/>
      <c r="AC314" s="257"/>
      <c r="AD314" s="299"/>
      <c r="AE314" s="299"/>
      <c r="AF314" s="268"/>
      <c r="AG314" s="268"/>
      <c r="AH314" s="268"/>
      <c r="AI314" s="271"/>
      <c r="AJ314" s="271"/>
      <c r="AK314" s="271"/>
      <c r="AL314" s="271"/>
      <c r="AM314" s="271"/>
      <c r="AN314" s="271"/>
      <c r="AO314" s="271"/>
      <c r="AP314" s="271"/>
      <c r="AQ314" s="271"/>
      <c r="AR314" s="271"/>
      <c r="AS314" s="271"/>
      <c r="AT314" s="271"/>
      <c r="AU314" s="272"/>
      <c r="AX314" s="240" t="e">
        <f>IF(#REF!="発電事業者","算定結果　送電取引帳票","算定結果　受電取引帳票")</f>
        <v>#REF!</v>
      </c>
      <c r="BR314" s="268"/>
    </row>
    <row r="315" spans="3:100" s="243" customFormat="1" ht="13.5" customHeight="1">
      <c r="C315" s="604" t="e">
        <f>DATE(#REF!+1,1,1)</f>
        <v>#REF!</v>
      </c>
      <c r="D315" s="605"/>
      <c r="E315" s="613" t="s">
        <v>198</v>
      </c>
      <c r="F315" s="614"/>
      <c r="G315" s="615"/>
      <c r="H315" s="256"/>
      <c r="I315" s="256"/>
      <c r="J315" s="256"/>
      <c r="K315" s="256"/>
      <c r="L315" s="256"/>
      <c r="M315" s="256"/>
      <c r="N315" s="256"/>
      <c r="O315" s="256"/>
      <c r="P315" s="256"/>
      <c r="Q315" s="256"/>
      <c r="R315" s="256"/>
      <c r="S315" s="256"/>
      <c r="T315" s="255"/>
      <c r="U315" s="618"/>
      <c r="V315" s="619"/>
      <c r="W315" s="619"/>
      <c r="X315" s="619"/>
      <c r="Y315" s="619"/>
      <c r="Z315" s="620"/>
      <c r="AA315" s="257"/>
      <c r="AB315" s="257"/>
      <c r="AC315" s="257"/>
      <c r="AD315" s="299"/>
      <c r="AE315" s="299"/>
      <c r="AF315" s="268"/>
      <c r="AG315" s="268"/>
      <c r="AH315" s="268"/>
      <c r="AI315" s="257"/>
      <c r="AJ315" s="257"/>
      <c r="AK315" s="257"/>
      <c r="AL315" s="257"/>
      <c r="AM315" s="257"/>
      <c r="AN315" s="257"/>
      <c r="AO315" s="257"/>
      <c r="AP315" s="257"/>
      <c r="AQ315" s="257"/>
      <c r="AR315" s="257"/>
      <c r="AS315" s="257"/>
      <c r="AT315" s="257"/>
      <c r="AU315" s="257"/>
      <c r="AX315" s="594" t="s">
        <v>200</v>
      </c>
      <c r="AY315" s="594"/>
      <c r="AZ315" s="595" t="s">
        <v>201</v>
      </c>
      <c r="BA315" s="594" t="s">
        <v>202</v>
      </c>
      <c r="BB315" s="594"/>
      <c r="BC315" s="594"/>
      <c r="BD315" s="595" t="s">
        <v>203</v>
      </c>
      <c r="BE315" s="597" t="s">
        <v>176</v>
      </c>
      <c r="BF315" s="598"/>
      <c r="BG315" s="601" t="e">
        <f>DATE(#REF!,1,1)</f>
        <v>#REF!</v>
      </c>
      <c r="BH315" s="602"/>
      <c r="BI315" s="602"/>
      <c r="BJ315" s="602"/>
      <c r="BK315" s="602"/>
      <c r="BL315" s="602"/>
      <c r="BM315" s="602"/>
      <c r="BN315" s="602"/>
      <c r="BO315" s="602"/>
      <c r="BP315" s="602"/>
      <c r="BQ315" s="602"/>
      <c r="BR315" s="603"/>
      <c r="BS315" s="594" t="s">
        <v>175</v>
      </c>
      <c r="BT315" s="594"/>
      <c r="BU315" s="594"/>
      <c r="BV315" s="594"/>
      <c r="BW315" s="592" t="e">
        <f>DATE(#REF!-1,1,1)</f>
        <v>#REF!</v>
      </c>
      <c r="BX315" s="592" t="e">
        <f>DATE(#REF!,1,1)</f>
        <v>#REF!</v>
      </c>
      <c r="BY315" s="592" t="e">
        <f>DATE(#REF!+1,1,1)</f>
        <v>#REF!</v>
      </c>
      <c r="BZ315" s="592" t="e">
        <f>DATE(#REF!+2,1,1)</f>
        <v>#REF!</v>
      </c>
      <c r="CA315" s="592" t="e">
        <f>DATE(#REF!+3,1,1)</f>
        <v>#REF!</v>
      </c>
      <c r="CB315" s="592" t="e">
        <f>DATE(#REF!+4,1,1)</f>
        <v>#REF!</v>
      </c>
      <c r="CC315" s="592" t="e">
        <f>DATE(#REF!+5,1,1)</f>
        <v>#REF!</v>
      </c>
      <c r="CD315" s="592" t="e">
        <f>DATE(#REF!+6,1,1)</f>
        <v>#REF!</v>
      </c>
      <c r="CE315" s="592" t="e">
        <f>DATE(#REF!+7,1,1)</f>
        <v>#REF!</v>
      </c>
      <c r="CF315" s="592" t="e">
        <f>DATE(#REF!+8,1,1)</f>
        <v>#REF!</v>
      </c>
      <c r="CG315" s="592" t="e">
        <f>DATE(#REF!+9,1,1)</f>
        <v>#REF!</v>
      </c>
      <c r="CH315" s="566" t="s">
        <v>268</v>
      </c>
      <c r="CI315" s="567"/>
      <c r="CJ315" s="567"/>
      <c r="CK315" s="567"/>
      <c r="CL315" s="567"/>
      <c r="CM315" s="567"/>
      <c r="CN315" s="567"/>
      <c r="CO315" s="567"/>
      <c r="CP315" s="567"/>
      <c r="CQ315" s="567"/>
    </row>
    <row r="316" spans="3:100" s="243" customFormat="1" ht="13.5" customHeight="1">
      <c r="C316" s="606"/>
      <c r="D316" s="607"/>
      <c r="E316" s="608" t="s">
        <v>212</v>
      </c>
      <c r="F316" s="609"/>
      <c r="G316" s="610"/>
      <c r="H316" s="261"/>
      <c r="I316" s="261"/>
      <c r="J316" s="261"/>
      <c r="K316" s="261"/>
      <c r="L316" s="261"/>
      <c r="M316" s="261"/>
      <c r="N316" s="261"/>
      <c r="O316" s="261"/>
      <c r="P316" s="261"/>
      <c r="Q316" s="261"/>
      <c r="R316" s="261"/>
      <c r="S316" s="261"/>
      <c r="T316" s="262" t="str">
        <f>IF(COUNT(H316:S316)=0,"",SUMPRODUCT(ROUND(H316:S316,1)))</f>
        <v/>
      </c>
      <c r="U316" s="621"/>
      <c r="V316" s="622"/>
      <c r="W316" s="622"/>
      <c r="X316" s="622"/>
      <c r="Y316" s="622"/>
      <c r="Z316" s="623"/>
      <c r="AA316" s="257"/>
      <c r="AB316" s="257"/>
      <c r="AC316" s="257"/>
      <c r="AD316" s="299"/>
      <c r="AE316" s="299"/>
      <c r="AF316" s="268"/>
      <c r="AG316" s="268"/>
      <c r="AH316" s="268"/>
      <c r="AI316" s="271"/>
      <c r="AJ316" s="271"/>
      <c r="AK316" s="271"/>
      <c r="AL316" s="271"/>
      <c r="AM316" s="271"/>
      <c r="AN316" s="271"/>
      <c r="AO316" s="271"/>
      <c r="AP316" s="271"/>
      <c r="AQ316" s="271"/>
      <c r="AR316" s="271"/>
      <c r="AS316" s="271"/>
      <c r="AT316" s="271"/>
      <c r="AU316" s="272"/>
      <c r="AX316" s="594"/>
      <c r="AY316" s="594"/>
      <c r="AZ316" s="596"/>
      <c r="BA316" s="594"/>
      <c r="BB316" s="594"/>
      <c r="BC316" s="594"/>
      <c r="BD316" s="596"/>
      <c r="BE316" s="599"/>
      <c r="BF316" s="600"/>
      <c r="BG316" s="334" t="s">
        <v>194</v>
      </c>
      <c r="BH316" s="334" t="s">
        <v>195</v>
      </c>
      <c r="BI316" s="334" t="s">
        <v>161</v>
      </c>
      <c r="BJ316" s="334" t="s">
        <v>162</v>
      </c>
      <c r="BK316" s="334" t="s">
        <v>163</v>
      </c>
      <c r="BL316" s="334" t="s">
        <v>164</v>
      </c>
      <c r="BM316" s="334" t="s">
        <v>165</v>
      </c>
      <c r="BN316" s="334" t="s">
        <v>166</v>
      </c>
      <c r="BO316" s="334" t="s">
        <v>167</v>
      </c>
      <c r="BP316" s="334" t="s">
        <v>168</v>
      </c>
      <c r="BQ316" s="334" t="s">
        <v>169</v>
      </c>
      <c r="BR316" s="334" t="s">
        <v>170</v>
      </c>
      <c r="BS316" s="594"/>
      <c r="BT316" s="594"/>
      <c r="BU316" s="594"/>
      <c r="BV316" s="594"/>
      <c r="BW316" s="593"/>
      <c r="BX316" s="593"/>
      <c r="BY316" s="593">
        <v>43101</v>
      </c>
      <c r="BZ316" s="593">
        <v>43466</v>
      </c>
      <c r="CA316" s="593">
        <v>43831</v>
      </c>
      <c r="CB316" s="593">
        <v>44197</v>
      </c>
      <c r="CC316" s="593">
        <v>44562</v>
      </c>
      <c r="CD316" s="593">
        <v>44927</v>
      </c>
      <c r="CE316" s="593">
        <v>45292</v>
      </c>
      <c r="CF316" s="593">
        <v>45658</v>
      </c>
      <c r="CG316" s="593">
        <v>46023</v>
      </c>
      <c r="CH316" s="567"/>
      <c r="CI316" s="567"/>
      <c r="CJ316" s="567"/>
      <c r="CK316" s="567"/>
      <c r="CL316" s="567"/>
      <c r="CM316" s="567"/>
      <c r="CN316" s="567"/>
      <c r="CO316" s="567"/>
      <c r="CP316" s="567"/>
      <c r="CQ316" s="567"/>
    </row>
    <row r="317" spans="3:100" s="243" customFormat="1" ht="13.5" customHeight="1">
      <c r="C317" s="604" t="e">
        <f>DATE(#REF!+2,1,1)</f>
        <v>#REF!</v>
      </c>
      <c r="D317" s="605"/>
      <c r="E317" s="613" t="s">
        <v>198</v>
      </c>
      <c r="F317" s="614"/>
      <c r="G317" s="615"/>
      <c r="H317" s="256"/>
      <c r="I317" s="256"/>
      <c r="J317" s="256"/>
      <c r="K317" s="256"/>
      <c r="L317" s="256"/>
      <c r="M317" s="256"/>
      <c r="N317" s="256"/>
      <c r="O317" s="256"/>
      <c r="P317" s="256"/>
      <c r="Q317" s="256"/>
      <c r="R317" s="256"/>
      <c r="S317" s="256"/>
      <c r="T317" s="255"/>
      <c r="U317" s="621"/>
      <c r="V317" s="622"/>
      <c r="W317" s="622"/>
      <c r="X317" s="622"/>
      <c r="Y317" s="622"/>
      <c r="Z317" s="623"/>
      <c r="AA317" s="257"/>
      <c r="AB317" s="257"/>
      <c r="AC317" s="257"/>
      <c r="AD317" s="299"/>
      <c r="AE317" s="299"/>
      <c r="AF317" s="268"/>
      <c r="AG317" s="268"/>
      <c r="AH317" s="268"/>
      <c r="AI317" s="257"/>
      <c r="AJ317" s="257"/>
      <c r="AK317" s="257"/>
      <c r="AL317" s="257"/>
      <c r="AM317" s="257"/>
      <c r="AN317" s="257"/>
      <c r="AO317" s="257"/>
      <c r="AP317" s="257"/>
      <c r="AQ317" s="257"/>
      <c r="AR317" s="257"/>
      <c r="AS317" s="257"/>
      <c r="AT317" s="257"/>
      <c r="AU317" s="257"/>
      <c r="AX317" s="569" t="str">
        <f>IF(C339="","",C339)</f>
        <v/>
      </c>
      <c r="AY317" s="569"/>
      <c r="AZ317" s="587" t="str">
        <f>IF(E339="","",E339)</f>
        <v/>
      </c>
      <c r="BA317" s="590" t="str">
        <f ca="1">IF(F339="","",F339)</f>
        <v/>
      </c>
      <c r="BB317" s="590"/>
      <c r="BC317" s="590"/>
      <c r="BD317" s="587" t="str">
        <f>IF(I339="","",I339)</f>
        <v/>
      </c>
      <c r="BE317" s="578" t="e">
        <f>IF(#REF!="発電事業者","送電電力（MW）","受電電力（MW）")</f>
        <v>#REF!</v>
      </c>
      <c r="BF317" s="579"/>
      <c r="BG317" s="331" t="str">
        <f>IF(AND(COUNT(BG308)+COUNTA(E339)=2,L339&lt;&gt;""),ROUND(BG308-SUMIF(BE320:BF346,BE317,BG320:BG346),#REF!),"")</f>
        <v/>
      </c>
      <c r="BH317" s="331" t="str">
        <f>IF(AND(COUNT(BH308)+COUNTA(E339)=2,M339&lt;&gt;""),ROUND(BH308-SUMIF(BE320:BF346,BE317,BH320:BH346),#REF!),"")</f>
        <v/>
      </c>
      <c r="BI317" s="331" t="str">
        <f>IF(AND(COUNT(BI308)+COUNTA(E339)=2,N339&lt;&gt;""),ROUND(BI308-SUMIF(BE320:BF346,BE317,BI320:BI346),#REF!),"")</f>
        <v/>
      </c>
      <c r="BJ317" s="331" t="str">
        <f>IF(AND(COUNT(BJ308)+COUNTA(E339)=2,O339&lt;&gt;""),ROUND(BJ308-SUMIF(BE320:BF346,BE317,BJ320:BJ346),#REF!),"")</f>
        <v/>
      </c>
      <c r="BK317" s="331" t="str">
        <f>IF(AND(COUNT(BK308)+COUNTA(E339)=2,P339&lt;&gt;""),ROUND(BK308-SUMIF(BE320:BF346,BE317,BK320:BK346),#REF!),"")</f>
        <v/>
      </c>
      <c r="BL317" s="331" t="str">
        <f>IF(AND(COUNT(BL308)+COUNTA(E339)=2,Q339&lt;&gt;""),ROUND(BL308-SUMIF(BE320:BF346,BE317,BL320:BL346),#REF!),"")</f>
        <v/>
      </c>
      <c r="BM317" s="331" t="str">
        <f>IF(AND(COUNT(BM308)+COUNTA(E339)=2,R339&lt;&gt;""),ROUND(BM308-SUMIF(BE320:BF346,BE317,BM320:BM346),#REF!),"")</f>
        <v/>
      </c>
      <c r="BN317" s="331" t="str">
        <f>IF(AND(COUNT(BN308)+COUNTA(E339)=2,S339&lt;&gt;""),ROUND(BN308-SUMIF(BE320:BF346,BE317,BN320:BN346),#REF!),"")</f>
        <v/>
      </c>
      <c r="BO317" s="331" t="str">
        <f>IF(AND(COUNT(BO308)+COUNTA(E339)=2,T339&lt;&gt;""),ROUND(BO308-SUMIF(BE320:BF346,BE317,BO320:BO346),#REF!),"")</f>
        <v/>
      </c>
      <c r="BP317" s="331" t="str">
        <f>IF(AND(COUNT(BP308)+COUNTA(E339)=2,U339&lt;&gt;""),ROUND(BP308-SUMIF(BE320:BF346,BE317,BP320:BP346),#REF!),"")</f>
        <v/>
      </c>
      <c r="BQ317" s="331" t="str">
        <f>IF(AND(COUNT(BQ308)+COUNTA(E339)=2,V339&lt;&gt;""),ROUND(BQ308-SUMIF(BE320:BF346,BE317,BQ320:BQ346),#REF!),"")</f>
        <v/>
      </c>
      <c r="BR317" s="331" t="str">
        <f>IF(AND(COUNT(BR308)+COUNTA(E339)=2,W339&lt;&gt;""),ROUND(BR308-SUMIF(BE320:BF346,BE317,BR320:BR346),#REF!),"")</f>
        <v/>
      </c>
      <c r="BS317" s="569" t="e">
        <f>IF(#REF!="発電事業者","送電電力（MW）","受電電力（MW）")</f>
        <v>#REF!</v>
      </c>
      <c r="BT317" s="569"/>
      <c r="BU317" s="569"/>
      <c r="BV317" s="333" t="s">
        <v>171</v>
      </c>
      <c r="BW317" s="580"/>
      <c r="BX317" s="580"/>
      <c r="BY317" s="331" t="str">
        <f>IF(AND(COUNT(BY308)+COUNTA(E339)=2,X339&lt;&gt;""),ROUND(BY308-SUMIF(BV320:BV346,BV317,BY320:BY346),#REF!),"")</f>
        <v/>
      </c>
      <c r="BZ317" s="331" t="str">
        <f>IF(AND(COUNT(BZ308)+COUNTA(E339)=2,Y339&lt;&gt;""),ROUND(BZ308-SUMIF(BV320:BV346,BV317,BZ320:BZ346),#REF!),"")</f>
        <v/>
      </c>
      <c r="CA317" s="331" t="str">
        <f>IF(AND(COUNT(CA308)+COUNTA(E339)=2,Z339&lt;&gt;""),ROUND(CA308-SUMIF(BV320:BV346,BV317,CA320:CA346),#REF!),"")</f>
        <v/>
      </c>
      <c r="CB317" s="331" t="str">
        <f>IF(AND(COUNT(CB308)+COUNTA(E339)=2,AA339&lt;&gt;""),ROUND(CB308-SUMIF(BV320:BV346,BV317,CB320:CB346),#REF!),"")</f>
        <v/>
      </c>
      <c r="CC317" s="331" t="str">
        <f>IF(AND(COUNT(CC308)+COUNTA(E339)=2,AB339&lt;&gt;""),ROUND(CC308-SUMIF(BV320:BV346,BV317,CC320:CC346),#REF!),"")</f>
        <v/>
      </c>
      <c r="CD317" s="331" t="str">
        <f>IF(AND(COUNT(CD308)+COUNTA(E339)=2,AC339&lt;&gt;""),ROUND(CD308-SUMIF(BV320:BV346,BV317,CD320:CD346),#REF!),"")</f>
        <v/>
      </c>
      <c r="CE317" s="331" t="str">
        <f>IF(AND(COUNT(CE308)+COUNTA(E339)=2,AD339&lt;&gt;""),ROUND(CE308-SUMIF(BV320:BV346,BV317,CE320:CE346),#REF!),"")</f>
        <v/>
      </c>
      <c r="CF317" s="331" t="str">
        <f>IF(AND(COUNT(CF308)+COUNTA(E339)=2,AE339&lt;&gt;""),ROUND(CF308-SUMIF(BV320:BV346,BV317,CF320:CF346),#REF!),"")</f>
        <v/>
      </c>
      <c r="CG317" s="331" t="str">
        <f>IF(AND(COUNT(CG308)+COUNTA(E339)=2,AF339&lt;&gt;""),ROUND(CG308-SUMIF(BV320:BV346,BV317,CG320:CG346),#REF!),"")</f>
        <v/>
      </c>
      <c r="CH317" s="563" t="s">
        <v>119</v>
      </c>
      <c r="CI317" s="563"/>
      <c r="CJ317" s="563"/>
      <c r="CK317" s="563"/>
      <c r="CL317" s="563"/>
      <c r="CM317" s="563"/>
      <c r="CN317" s="563"/>
      <c r="CO317" s="563"/>
      <c r="CP317" s="563"/>
      <c r="CQ317" s="563"/>
    </row>
    <row r="318" spans="3:100" s="243" customFormat="1" ht="13.5" customHeight="1">
      <c r="C318" s="606"/>
      <c r="D318" s="607"/>
      <c r="E318" s="608" t="s">
        <v>212</v>
      </c>
      <c r="F318" s="609"/>
      <c r="G318" s="610"/>
      <c r="H318" s="261"/>
      <c r="I318" s="261"/>
      <c r="J318" s="261"/>
      <c r="K318" s="261"/>
      <c r="L318" s="261"/>
      <c r="M318" s="261"/>
      <c r="N318" s="261"/>
      <c r="O318" s="261"/>
      <c r="P318" s="261"/>
      <c r="Q318" s="261"/>
      <c r="R318" s="261"/>
      <c r="S318" s="261"/>
      <c r="T318" s="262" t="str">
        <f>IF(COUNT(H318:S318)=0,"",SUMPRODUCT(ROUND(H318:S318,1)))</f>
        <v/>
      </c>
      <c r="U318" s="621"/>
      <c r="V318" s="622"/>
      <c r="W318" s="622"/>
      <c r="X318" s="622"/>
      <c r="Y318" s="622"/>
      <c r="Z318" s="623"/>
      <c r="AA318" s="257"/>
      <c r="AB318" s="257"/>
      <c r="AC318" s="257"/>
      <c r="AD318" s="299"/>
      <c r="AE318" s="299"/>
      <c r="AF318" s="268"/>
      <c r="AG318" s="268"/>
      <c r="AH318" s="268"/>
      <c r="AI318" s="271"/>
      <c r="AJ318" s="271"/>
      <c r="AK318" s="271"/>
      <c r="AL318" s="271"/>
      <c r="AM318" s="271"/>
      <c r="AN318" s="271"/>
      <c r="AO318" s="271"/>
      <c r="AP318" s="271"/>
      <c r="AQ318" s="271"/>
      <c r="AR318" s="271"/>
      <c r="AS318" s="271"/>
      <c r="AT318" s="271"/>
      <c r="AU318" s="272"/>
      <c r="AX318" s="569"/>
      <c r="AY318" s="569"/>
      <c r="AZ318" s="588"/>
      <c r="BA318" s="590"/>
      <c r="BB318" s="590"/>
      <c r="BC318" s="590"/>
      <c r="BD318" s="588"/>
      <c r="BE318" s="583"/>
      <c r="BF318" s="584"/>
      <c r="BG318" s="259"/>
      <c r="BH318" s="259"/>
      <c r="BI318" s="259"/>
      <c r="BJ318" s="259"/>
      <c r="BK318" s="259"/>
      <c r="BL318" s="259"/>
      <c r="BM318" s="259"/>
      <c r="BN318" s="259"/>
      <c r="BO318" s="259"/>
      <c r="BP318" s="259"/>
      <c r="BQ318" s="259"/>
      <c r="BR318" s="259"/>
      <c r="BS318" s="569"/>
      <c r="BT318" s="569"/>
      <c r="BU318" s="569"/>
      <c r="BV318" s="333" t="s">
        <v>172</v>
      </c>
      <c r="BW318" s="581"/>
      <c r="BX318" s="581"/>
      <c r="BY318" s="331" t="str">
        <f>IF(AND(COUNT(BY309)+COUNTA(E339)=2,X339&lt;&gt;""),ROUND(BY309-SUMIF(BV320:BV346,BV318,BY320:BY346),#REF!),"")</f>
        <v/>
      </c>
      <c r="BZ318" s="331" t="str">
        <f>IF(AND(COUNT(BZ309)+COUNTA(E339)=2,Y339&lt;&gt;""),ROUND(BZ309-SUMIF(BV320:BV346,BV318,BZ320:BZ346),#REF!),"")</f>
        <v/>
      </c>
      <c r="CA318" s="331" t="str">
        <f>IF(AND(COUNT(CA309)+COUNTA(E339)=2,Z339&lt;&gt;""),ROUND(CA309-SUMIF(BV320:BV346,BV318,CA320:CA346),#REF!),"")</f>
        <v/>
      </c>
      <c r="CB318" s="331" t="str">
        <f>IF(AND(COUNT(CB309)+COUNTA(E339)=2,AA339&lt;&gt;""),ROUND(CB309-SUMIF(BV320:BV346,BV318,CB320:CB346),#REF!),"")</f>
        <v/>
      </c>
      <c r="CC318" s="331" t="str">
        <f>IF(AND(COUNT(CC309)+COUNTA(E339)=2,AB339&lt;&gt;""),ROUND(CC309-SUMIF(BV320:BV346,BV318,CC320:CC346),#REF!),"")</f>
        <v/>
      </c>
      <c r="CD318" s="331" t="str">
        <f>IF(AND(COUNT(CD309)+COUNTA(E339)=2,AC339&lt;&gt;""),ROUND(CD309-SUMIF(BV320:BV346,BV318,CD320:CD346),#REF!),"")</f>
        <v/>
      </c>
      <c r="CE318" s="331" t="str">
        <f>IF(AND(COUNT(CE309)+COUNTA(E339)=2,AD339&lt;&gt;""),ROUND(CE309-SUMIF(BV320:BV346,BV318,CE320:CE346),#REF!),"")</f>
        <v/>
      </c>
      <c r="CF318" s="331" t="str">
        <f>IF(AND(COUNT(CF309)+COUNTA(E339)=2,AE339&lt;&gt;""),ROUND(CF309-SUMIF(BV320:BV346,BV318,CF320:CF346),#REF!),"")</f>
        <v/>
      </c>
      <c r="CG318" s="331" t="str">
        <f>IF(AND(COUNT(CG309)+COUNTA(E339)=2,AF339&lt;&gt;""),ROUND(CG309-SUMIF(BV320:BV346,BV318,CG320:CG346),#REF!),"")</f>
        <v/>
      </c>
      <c r="CH318" s="564" t="str">
        <f>IF(CH317="","",CH317)</f>
        <v>バイオマス</v>
      </c>
      <c r="CI318" s="564"/>
      <c r="CJ318" s="564"/>
      <c r="CK318" s="564"/>
      <c r="CL318" s="564"/>
      <c r="CM318" s="564"/>
      <c r="CN318" s="564"/>
      <c r="CO318" s="564"/>
      <c r="CP318" s="564"/>
      <c r="CQ318" s="564"/>
    </row>
    <row r="319" spans="3:100" s="243" customFormat="1" ht="13.5" customHeight="1">
      <c r="C319" s="604" t="e">
        <f>DATE(#REF!+3,1,1)</f>
        <v>#REF!</v>
      </c>
      <c r="D319" s="605"/>
      <c r="E319" s="613" t="s">
        <v>198</v>
      </c>
      <c r="F319" s="614"/>
      <c r="G319" s="615"/>
      <c r="H319" s="256"/>
      <c r="I319" s="256"/>
      <c r="J319" s="256"/>
      <c r="K319" s="256"/>
      <c r="L319" s="256"/>
      <c r="M319" s="256"/>
      <c r="N319" s="256"/>
      <c r="O319" s="256"/>
      <c r="P319" s="256"/>
      <c r="Q319" s="256"/>
      <c r="R319" s="256"/>
      <c r="S319" s="256"/>
      <c r="T319" s="255"/>
      <c r="U319" s="621"/>
      <c r="V319" s="622"/>
      <c r="W319" s="622"/>
      <c r="X319" s="622"/>
      <c r="Y319" s="622"/>
      <c r="Z319" s="623"/>
      <c r="AA319" s="257"/>
      <c r="AB319" s="257"/>
      <c r="AC319" s="257"/>
      <c r="AD319" s="299"/>
      <c r="AE319" s="299"/>
      <c r="AF319" s="268"/>
      <c r="AG319" s="268"/>
      <c r="AH319" s="268"/>
      <c r="AI319" s="257"/>
      <c r="AJ319" s="257"/>
      <c r="AK319" s="257"/>
      <c r="AL319" s="257"/>
      <c r="AM319" s="257"/>
      <c r="AN319" s="257"/>
      <c r="AO319" s="257"/>
      <c r="AP319" s="257"/>
      <c r="AQ319" s="257"/>
      <c r="AR319" s="257"/>
      <c r="AS319" s="257"/>
      <c r="AT319" s="257"/>
      <c r="AU319" s="257"/>
      <c r="AX319" s="569"/>
      <c r="AY319" s="569"/>
      <c r="AZ319" s="589"/>
      <c r="BA319" s="590"/>
      <c r="BB319" s="590"/>
      <c r="BC319" s="590"/>
      <c r="BD319" s="589"/>
      <c r="BE319" s="585" t="e">
        <f>IF(#REF!="発電事業者","月間送電電力量（GWh）","月間受電電力量（GWh）")</f>
        <v>#REF!</v>
      </c>
      <c r="BF319" s="586"/>
      <c r="BG319" s="297" t="str">
        <f>IF(AND(COUNT(BG310)+COUNTA(E339)=2,L339&lt;&gt;""),ROUND(BG310-SUMIF(BE320:BF346,BE319,BG320:BG346),#REF!),"")</f>
        <v/>
      </c>
      <c r="BH319" s="297" t="str">
        <f>IF(AND(COUNT(BH310)+COUNTA(E339)=2,M339&lt;&gt;""),ROUND(BH310-SUMIF(BE320:BF346,BE319,BH320:BH346),#REF!),"")</f>
        <v/>
      </c>
      <c r="BI319" s="297" t="str">
        <f>IF(AND(COUNT(BI310)+COUNTA(E339)=2,N339&lt;&gt;""),ROUND(BI310-SUMIF(BE320:BF346,BE319,BI320:BI346),#REF!),"")</f>
        <v/>
      </c>
      <c r="BJ319" s="297" t="str">
        <f>IF(AND(COUNT(BJ310)+COUNTA(E339)=2,O339&lt;&gt;""),ROUND(BJ310-SUMIF(BE320:BF346,BE319,BJ320:BJ346),#REF!),"")</f>
        <v/>
      </c>
      <c r="BK319" s="297" t="str">
        <f>IF(AND(COUNT(BK310)+COUNTA(E339)=2,P339&lt;&gt;""),ROUND(BK310-SUMIF(BE320:BF346,BE319,BK320:BK346),#REF!),"")</f>
        <v/>
      </c>
      <c r="BL319" s="297" t="str">
        <f>IF(AND(COUNT(BL310)+COUNTA(E339)=2,Q339&lt;&gt;""),ROUND(BL310-SUMIF(BE320:BF346,BE319,BL320:BL346),#REF!),"")</f>
        <v/>
      </c>
      <c r="BM319" s="297" t="str">
        <f>IF(AND(COUNT(BM310)+COUNTA(E339)=2,R339&lt;&gt;""),ROUND(BM310-SUMIF(BE320:BF346,BE319,BM320:BM346),#REF!),"")</f>
        <v/>
      </c>
      <c r="BN319" s="297" t="str">
        <f>IF(AND(COUNT(BN310)+COUNTA(E339)=2,S339&lt;&gt;""),ROUND(BN310-SUMIF(BE320:BF346,BE319,BN320:BN346),#REF!),"")</f>
        <v/>
      </c>
      <c r="BO319" s="297" t="str">
        <f>IF(AND(COUNT(BO310)+COUNTA(E339)=2,T339&lt;&gt;""),ROUND(BO310-SUMIF(BE320:BF346,BE319,BO320:BO346),#REF!),"")</f>
        <v/>
      </c>
      <c r="BP319" s="297" t="str">
        <f>IF(AND(COUNT(BP310)+COUNTA(E339)=2,U339&lt;&gt;""),ROUND(BP310-SUMIF(BE320:BF346,BE319,BP320:BP346),#REF!),"")</f>
        <v/>
      </c>
      <c r="BQ319" s="297" t="str">
        <f>IF(AND(COUNT(BQ310)+COUNTA(E339)=2,V339&lt;&gt;""),ROUND(BQ310-SUMIF(BE320:BF346,BE319,BQ320:BQ346),#REF!),"")</f>
        <v/>
      </c>
      <c r="BR319" s="297" t="str">
        <f>IF(AND(COUNT(BR310)+COUNTA(E339)=2,W339&lt;&gt;""),ROUND(BR310-SUMIF(BE320:BF346,BE319,BR320:BR346),#REF!),"")</f>
        <v/>
      </c>
      <c r="BS319" s="569" t="e">
        <f>IF(#REF!="発電事業者","年間送電電力量（GWh）","年間受電電力量（GWh）")</f>
        <v>#REF!</v>
      </c>
      <c r="BT319" s="569"/>
      <c r="BU319" s="569"/>
      <c r="BV319" s="333" t="s">
        <v>25</v>
      </c>
      <c r="BW319" s="582"/>
      <c r="BX319" s="582"/>
      <c r="BY319" s="331" t="str">
        <f>IF(AND(COUNT(BY310)+COUNTA(E339)=2,X339&lt;&gt;""),ROUND(BY310-SUMIF(BV320:BV346,BV319,BY320:BY346),#REF!),"")</f>
        <v/>
      </c>
      <c r="BZ319" s="331" t="str">
        <f>IF(AND(COUNT(BZ310)+COUNTA(E339)=2,Y339&lt;&gt;""),ROUND(BZ310-SUMIF(BV320:BV346,BV319,BZ320:BZ346),#REF!),"")</f>
        <v/>
      </c>
      <c r="CA319" s="331" t="str">
        <f>IF(AND(COUNT(CA310)+COUNTA(E339)=2,Z339&lt;&gt;""),ROUND(CA310-SUMIF(BV320:BV346,BV319,CA320:CA346),#REF!),"")</f>
        <v/>
      </c>
      <c r="CB319" s="331" t="str">
        <f>IF(AND(COUNT(CB310)+COUNTA(E339)=2,AA339&lt;&gt;""),ROUND(CB310-SUMIF(BV320:BV346,BV319,CB320:CB346),#REF!),"")</f>
        <v/>
      </c>
      <c r="CC319" s="331" t="str">
        <f>IF(AND(COUNT(CC310)+COUNTA(E339)=2,AB339&lt;&gt;""),ROUND(CC310-SUMIF(BV320:BV346,BV319,CC320:CC346),#REF!),"")</f>
        <v/>
      </c>
      <c r="CD319" s="331" t="str">
        <f>IF(AND(COUNT(CD310)+COUNTA(E339)=2,AC339&lt;&gt;""),ROUND(CD310-SUMIF(BV320:BV346,BV319,CD320:CD346),#REF!),"")</f>
        <v/>
      </c>
      <c r="CE319" s="331" t="str">
        <f>IF(AND(COUNT(CE310)+COUNTA(E339)=2,AD339&lt;&gt;""),ROUND(CE310-SUMIF(BV320:BV346,BV319,CE320:CE346),#REF!),"")</f>
        <v/>
      </c>
      <c r="CF319" s="331" t="str">
        <f>IF(AND(COUNT(CF310)+COUNTA(E339)=2,AE339&lt;&gt;""),ROUND(CF310-SUMIF(BV320:BV346,BV319,CF320:CF346),#REF!),"")</f>
        <v/>
      </c>
      <c r="CG319" s="331" t="str">
        <f>IF(AND(COUNT(CG310)+COUNTA(E339)=2,AF339&lt;&gt;""),ROUND(CG310-SUMIF(BV320:BV346,BV319,CG320:CG346),#REF!),"")</f>
        <v/>
      </c>
      <c r="CH319" s="565" t="str">
        <f>IF(COUNTA(AG339)=0,"",AG339)</f>
        <v/>
      </c>
      <c r="CI319" s="565"/>
      <c r="CJ319" s="565"/>
      <c r="CK319" s="565"/>
      <c r="CL319" s="565"/>
      <c r="CM319" s="565"/>
      <c r="CN319" s="565"/>
      <c r="CO319" s="565"/>
      <c r="CP319" s="565"/>
      <c r="CQ319" s="565"/>
    </row>
    <row r="320" spans="3:100" s="243" customFormat="1" ht="13.5" customHeight="1">
      <c r="C320" s="606"/>
      <c r="D320" s="607"/>
      <c r="E320" s="608" t="s">
        <v>212</v>
      </c>
      <c r="F320" s="609"/>
      <c r="G320" s="610"/>
      <c r="H320" s="261"/>
      <c r="I320" s="261"/>
      <c r="J320" s="261"/>
      <c r="K320" s="261"/>
      <c r="L320" s="261"/>
      <c r="M320" s="261"/>
      <c r="N320" s="261"/>
      <c r="O320" s="261"/>
      <c r="P320" s="261"/>
      <c r="Q320" s="261"/>
      <c r="R320" s="261"/>
      <c r="S320" s="261"/>
      <c r="T320" s="262" t="str">
        <f>IF(COUNT(H320:S320)=0,"",SUMPRODUCT(ROUND(H320:S320,1)))</f>
        <v/>
      </c>
      <c r="U320" s="624"/>
      <c r="V320" s="625"/>
      <c r="W320" s="625"/>
      <c r="X320" s="625"/>
      <c r="Y320" s="625"/>
      <c r="Z320" s="626"/>
      <c r="AA320" s="257"/>
      <c r="AB320" s="257"/>
      <c r="AC320" s="257"/>
      <c r="AD320" s="299"/>
      <c r="AE320" s="299"/>
      <c r="AF320" s="268"/>
      <c r="AG320" s="268"/>
      <c r="AH320" s="268"/>
      <c r="AI320" s="271"/>
      <c r="AJ320" s="271"/>
      <c r="AK320" s="271"/>
      <c r="AL320" s="271"/>
      <c r="AM320" s="271"/>
      <c r="AN320" s="271"/>
      <c r="AO320" s="271"/>
      <c r="AP320" s="271"/>
      <c r="AQ320" s="271"/>
      <c r="AR320" s="271"/>
      <c r="AS320" s="271"/>
      <c r="AT320" s="271"/>
      <c r="AU320" s="272"/>
      <c r="AX320" s="569" t="str">
        <f>IF(C340="","",C340)</f>
        <v/>
      </c>
      <c r="AY320" s="569"/>
      <c r="AZ320" s="587" t="str">
        <f>IF(E340="","",E340)</f>
        <v/>
      </c>
      <c r="BA320" s="590" t="str">
        <f ca="1">IF(F340="","",F340)</f>
        <v/>
      </c>
      <c r="BB320" s="590"/>
      <c r="BC320" s="590"/>
      <c r="BD320" s="587" t="str">
        <f>IF(I340="","",I340)</f>
        <v/>
      </c>
      <c r="BE320" s="578" t="e">
        <f>IF(#REF!="発電事業者","送電電力（MW）","受電電力（MW）")</f>
        <v>#REF!</v>
      </c>
      <c r="BF320" s="579"/>
      <c r="BG320" s="331" t="str">
        <f>IF(COUNT(BG308,L340)=2,ROUND(BG308*L340/SUM(L339:L348),#REF!),"")</f>
        <v/>
      </c>
      <c r="BH320" s="331" t="str">
        <f>IF(COUNT(BH308,M340)=2,ROUND(BH308*M340/SUM(M339:M348),#REF!),"")</f>
        <v/>
      </c>
      <c r="BI320" s="331" t="str">
        <f>IF(COUNT(BI308,N340)=2,ROUND(BI308*N340/SUM(N339:N348),#REF!),"")</f>
        <v/>
      </c>
      <c r="BJ320" s="331" t="str">
        <f>IF(COUNT(BJ308,O340)=2,ROUND(BJ308*O340/SUM(O339:O348),#REF!),"")</f>
        <v/>
      </c>
      <c r="BK320" s="331" t="str">
        <f>IF(COUNT(BK308,P340)=2,ROUND(BK308*P340/SUM(P339:P348),#REF!),"")</f>
        <v/>
      </c>
      <c r="BL320" s="331" t="str">
        <f>IF(COUNT(BL308,Q340)=2,ROUND(BL308*Q340/SUM(Q339:Q348),#REF!),"")</f>
        <v/>
      </c>
      <c r="BM320" s="331" t="str">
        <f>IF(COUNT(BM308,R340)=2,ROUND(BM308*R340/SUM(R339:R348),#REF!),"")</f>
        <v/>
      </c>
      <c r="BN320" s="331" t="str">
        <f>IF(COUNT(BN308,S340)=2,ROUND(BN308*S340/SUM(S339:S348),#REF!),"")</f>
        <v/>
      </c>
      <c r="BO320" s="331" t="str">
        <f>IF(COUNT(BO308,T340)=2,ROUND(BO308*T340/SUM(T339:T348),#REF!),"")</f>
        <v/>
      </c>
      <c r="BP320" s="331" t="str">
        <f>IF(COUNT(BP308,U340)=2,ROUND(BP308*U340/SUM(U339:U348),#REF!),"")</f>
        <v/>
      </c>
      <c r="BQ320" s="331" t="str">
        <f>IF(COUNT(BQ308,V340)=2,ROUND(BQ308*V340/SUM(V339:V348),#REF!),"")</f>
        <v/>
      </c>
      <c r="BR320" s="331" t="str">
        <f>IF(COUNT(BR308,W340)=2,ROUND(BR308*W340/SUM(W339:W348),#REF!),"")</f>
        <v/>
      </c>
      <c r="BS320" s="569" t="e">
        <f>IF(#REF!="発電事業者","送電電力（MW）","受電電力（MW）")</f>
        <v>#REF!</v>
      </c>
      <c r="BT320" s="569"/>
      <c r="BU320" s="569"/>
      <c r="BV320" s="333" t="s">
        <v>171</v>
      </c>
      <c r="BW320" s="580"/>
      <c r="BX320" s="580"/>
      <c r="BY320" s="331" t="str">
        <f>IF(COUNT(BY308,X340)=2,ROUND(BY308*X340/SUM(X339:X348),#REF!),"")</f>
        <v/>
      </c>
      <c r="BZ320" s="331" t="str">
        <f>IF(COUNT(BZ308,Y340)=2,ROUND(BZ308*Y340/SUM(Y339:Y348),#REF!),"")</f>
        <v/>
      </c>
      <c r="CA320" s="331" t="str">
        <f>IF(COUNT(CA308,Z340)=2,ROUND(CA308*Z340/SUM(Z339:Z348),#REF!),"")</f>
        <v/>
      </c>
      <c r="CB320" s="331" t="str">
        <f>IF(COUNT(CB308,AA340)=2,ROUND(CB308*AA340/SUM(AA339:AA348),#REF!),"")</f>
        <v/>
      </c>
      <c r="CC320" s="331" t="str">
        <f>IF(COUNT(CC308,AB340)=2,ROUND(CC308*AB340/SUM(AB339:AB348),#REF!),"")</f>
        <v/>
      </c>
      <c r="CD320" s="331" t="str">
        <f>IF(COUNT(CD308,AC340)=2,ROUND(CD308*AC340/SUM(AC339:AC348),#REF!),"")</f>
        <v/>
      </c>
      <c r="CE320" s="331" t="str">
        <f>IF(COUNT(CE308,AD340)=2,ROUND(CE308*AD340/SUM(AD339:AD348),#REF!),"")</f>
        <v/>
      </c>
      <c r="CF320" s="331" t="str">
        <f>IF(COUNT(CF308,AE340)=2,ROUND(CF308*AE340/SUM(AE339:AE348),#REF!),"")</f>
        <v/>
      </c>
      <c r="CG320" s="331" t="str">
        <f>IF(COUNT(CG308,AF340)=2,ROUND(CG308*AF340/SUM(AF339:AF348),#REF!),"")</f>
        <v/>
      </c>
      <c r="CH320" s="563" t="s">
        <v>119</v>
      </c>
      <c r="CI320" s="563"/>
      <c r="CJ320" s="563"/>
      <c r="CK320" s="563"/>
      <c r="CL320" s="563"/>
      <c r="CM320" s="563"/>
      <c r="CN320" s="563"/>
      <c r="CO320" s="563"/>
      <c r="CP320" s="563"/>
      <c r="CQ320" s="563"/>
    </row>
    <row r="321" spans="3:97" s="243" customFormat="1" ht="13.5" customHeight="1">
      <c r="C321" s="604" t="e">
        <f>DATE(#REF!+4,1,1)</f>
        <v>#REF!</v>
      </c>
      <c r="D321" s="605"/>
      <c r="E321" s="613" t="s">
        <v>198</v>
      </c>
      <c r="F321" s="614"/>
      <c r="G321" s="615"/>
      <c r="H321" s="256"/>
      <c r="I321" s="256"/>
      <c r="J321" s="256"/>
      <c r="K321" s="256"/>
      <c r="L321" s="256"/>
      <c r="M321" s="256"/>
      <c r="N321" s="256"/>
      <c r="O321" s="256"/>
      <c r="P321" s="256"/>
      <c r="Q321" s="256"/>
      <c r="R321" s="256"/>
      <c r="S321" s="256"/>
      <c r="T321" s="255"/>
      <c r="U321" s="613" t="s">
        <v>210</v>
      </c>
      <c r="V321" s="614"/>
      <c r="W321" s="614"/>
      <c r="X321" s="615"/>
      <c r="Y321" s="666"/>
      <c r="Z321" s="667"/>
      <c r="AA321" s="257"/>
      <c r="AB321" s="257"/>
      <c r="AC321" s="257"/>
      <c r="AD321" s="299"/>
      <c r="AE321" s="299"/>
      <c r="AF321" s="268"/>
      <c r="AG321" s="268"/>
      <c r="AH321" s="268"/>
      <c r="AI321" s="257"/>
      <c r="AJ321" s="257"/>
      <c r="AK321" s="257"/>
      <c r="AL321" s="257"/>
      <c r="AM321" s="257"/>
      <c r="AN321" s="257"/>
      <c r="AO321" s="257"/>
      <c r="AP321" s="257"/>
      <c r="AQ321" s="257"/>
      <c r="AR321" s="257"/>
      <c r="AS321" s="257"/>
      <c r="AT321" s="257"/>
      <c r="AU321" s="257"/>
      <c r="AX321" s="569"/>
      <c r="AY321" s="569"/>
      <c r="AZ321" s="588"/>
      <c r="BA321" s="590"/>
      <c r="BB321" s="590"/>
      <c r="BC321" s="590"/>
      <c r="BD321" s="588"/>
      <c r="BE321" s="583"/>
      <c r="BF321" s="584"/>
      <c r="BG321" s="259"/>
      <c r="BH321" s="259"/>
      <c r="BI321" s="259"/>
      <c r="BJ321" s="259"/>
      <c r="BK321" s="259"/>
      <c r="BL321" s="259"/>
      <c r="BM321" s="259"/>
      <c r="BN321" s="259"/>
      <c r="BO321" s="259"/>
      <c r="BP321" s="259"/>
      <c r="BQ321" s="259"/>
      <c r="BR321" s="259"/>
      <c r="BS321" s="569"/>
      <c r="BT321" s="569"/>
      <c r="BU321" s="569"/>
      <c r="BV321" s="333" t="s">
        <v>172</v>
      </c>
      <c r="BW321" s="581"/>
      <c r="BX321" s="581"/>
      <c r="BY321" s="331" t="str">
        <f>IF(COUNT(BY309,X340)=2,ROUND(BY309*X340/SUM(X339:X348),#REF!),"")</f>
        <v/>
      </c>
      <c r="BZ321" s="331" t="str">
        <f>IF(COUNT(BZ309,Y340)=2,ROUND(BZ309*Y340/SUM(Y339:Y348),#REF!),"")</f>
        <v/>
      </c>
      <c r="CA321" s="331" t="str">
        <f>IF(COUNT(CA309,Z340)=2,ROUND(CA309*Z340/SUM(Z339:Z348),#REF!),"")</f>
        <v/>
      </c>
      <c r="CB321" s="331" t="str">
        <f>IF(COUNT(CB309,AA340)=2,ROUND(CB309*AA340/SUM(AA339:AA348),#REF!),"")</f>
        <v/>
      </c>
      <c r="CC321" s="331" t="str">
        <f>IF(COUNT(CC309,AB340)=2,ROUND(CC309*AB340/SUM(AB339:AB348),#REF!),"")</f>
        <v/>
      </c>
      <c r="CD321" s="331" t="str">
        <f>IF(COUNT(CD309,AC340)=2,ROUND(CD309*AC340/SUM(AC339:AC348),#REF!),"")</f>
        <v/>
      </c>
      <c r="CE321" s="331" t="str">
        <f>IF(COUNT(CE309,AD340)=2,ROUND(CE309*AD340/SUM(AD339:AD348),#REF!),"")</f>
        <v/>
      </c>
      <c r="CF321" s="331" t="str">
        <f>IF(COUNT(CF309,AE340)=2,ROUND(CF309*AE340/SUM(AE339:AE348),#REF!),"")</f>
        <v/>
      </c>
      <c r="CG321" s="331" t="str">
        <f>IF(COUNT(CG309,AF340)=2,ROUND(CG309*AF340/SUM(AF339:AF348),#REF!),"")</f>
        <v/>
      </c>
      <c r="CH321" s="564" t="str">
        <f>IF(CH320="","",CH320)</f>
        <v>バイオマス</v>
      </c>
      <c r="CI321" s="564"/>
      <c r="CJ321" s="564"/>
      <c r="CK321" s="564"/>
      <c r="CL321" s="564"/>
      <c r="CM321" s="564"/>
      <c r="CN321" s="564"/>
      <c r="CO321" s="564"/>
      <c r="CP321" s="564"/>
      <c r="CQ321" s="564"/>
    </row>
    <row r="322" spans="3:97" s="243" customFormat="1" ht="13.5" customHeight="1">
      <c r="C322" s="606"/>
      <c r="D322" s="607"/>
      <c r="E322" s="608" t="s">
        <v>212</v>
      </c>
      <c r="F322" s="609"/>
      <c r="G322" s="610"/>
      <c r="H322" s="261"/>
      <c r="I322" s="261"/>
      <c r="J322" s="261"/>
      <c r="K322" s="261"/>
      <c r="L322" s="261"/>
      <c r="M322" s="261"/>
      <c r="N322" s="261"/>
      <c r="O322" s="261"/>
      <c r="P322" s="261"/>
      <c r="Q322" s="261"/>
      <c r="R322" s="261"/>
      <c r="S322" s="261"/>
      <c r="T322" s="262" t="str">
        <f>IF(COUNT(H322:S322)=0,"",SUMPRODUCT(ROUND(H322:S322,1)))</f>
        <v/>
      </c>
      <c r="U322" s="608" t="s">
        <v>211</v>
      </c>
      <c r="V322" s="609"/>
      <c r="W322" s="609"/>
      <c r="X322" s="610"/>
      <c r="Y322" s="664"/>
      <c r="Z322" s="665"/>
      <c r="AA322" s="257"/>
      <c r="AB322" s="257"/>
      <c r="AC322" s="257"/>
      <c r="AD322" s="299"/>
      <c r="AE322" s="299"/>
      <c r="AF322" s="268"/>
      <c r="AG322" s="268"/>
      <c r="AH322" s="268"/>
      <c r="AI322" s="271"/>
      <c r="AJ322" s="271"/>
      <c r="AK322" s="271"/>
      <c r="AL322" s="271"/>
      <c r="AM322" s="271"/>
      <c r="AN322" s="271"/>
      <c r="AO322" s="271"/>
      <c r="AP322" s="271"/>
      <c r="AQ322" s="271"/>
      <c r="AR322" s="271"/>
      <c r="AS322" s="271"/>
      <c r="AT322" s="271"/>
      <c r="AU322" s="272"/>
      <c r="AX322" s="569"/>
      <c r="AY322" s="569"/>
      <c r="AZ322" s="589"/>
      <c r="BA322" s="590"/>
      <c r="BB322" s="590"/>
      <c r="BC322" s="590"/>
      <c r="BD322" s="589"/>
      <c r="BE322" s="585" t="e">
        <f>IF(#REF!="発電事業者","月間送電電力量（GWh）","月間受電電力量（GWh）")</f>
        <v>#REF!</v>
      </c>
      <c r="BF322" s="586"/>
      <c r="BG322" s="331" t="str">
        <f>IF(COUNT(BG310,L340)=2,ROUND(BG310*L340/SUM(L339:L348),#REF!),"")</f>
        <v/>
      </c>
      <c r="BH322" s="331" t="str">
        <f>IF(COUNT(BH310,M340)=2,ROUND(BH310*M340/SUM(M339:M348),#REF!),"")</f>
        <v/>
      </c>
      <c r="BI322" s="331" t="str">
        <f>IF(COUNT(BI310,N340)=2,ROUND(BI310*N340/SUM(N339:N348),#REF!),"")</f>
        <v/>
      </c>
      <c r="BJ322" s="331" t="str">
        <f>IF(COUNT(BJ310,O340)=2,ROUND(BJ310*O340/SUM(O339:O348),#REF!),"")</f>
        <v/>
      </c>
      <c r="BK322" s="331" t="str">
        <f>IF(COUNT(BK310,P340)=2,ROUND(BK310*P340/SUM(P339:P348),#REF!),"")</f>
        <v/>
      </c>
      <c r="BL322" s="331" t="str">
        <f>IF(COUNT(BL310,Q340)=2,ROUND(BL310*Q340/SUM(Q339:Q348),#REF!),"")</f>
        <v/>
      </c>
      <c r="BM322" s="331" t="str">
        <f>IF(COUNT(BM310,R340)=2,ROUND(BM310*R340/SUM(R339:R348),#REF!),"")</f>
        <v/>
      </c>
      <c r="BN322" s="331" t="str">
        <f>IF(COUNT(BN310,S340)=2,ROUND(BN310*S340/SUM(S339:S348),#REF!),"")</f>
        <v/>
      </c>
      <c r="BO322" s="331" t="str">
        <f>IF(COUNT(BO310,T340)=2,ROUND(BO310*T340/SUM(T339:T348),#REF!),"")</f>
        <v/>
      </c>
      <c r="BP322" s="331" t="str">
        <f>IF(COUNT(BP310,U340)=2,ROUND(BP310*U340/SUM(U339:U348),#REF!),"")</f>
        <v/>
      </c>
      <c r="BQ322" s="331" t="str">
        <f>IF(COUNT(BQ310,V340)=2,ROUND(BQ310*V340/SUM(V339:V348),#REF!),"")</f>
        <v/>
      </c>
      <c r="BR322" s="331" t="str">
        <f>IF(COUNT(BR310,W340)=2,ROUND(BR310*W340/SUM(W339:W348),#REF!),"")</f>
        <v/>
      </c>
      <c r="BS322" s="569" t="e">
        <f>IF(#REF!="発電事業者","年間送電電力量（GWh）","年間受電電力量（GWh）")</f>
        <v>#REF!</v>
      </c>
      <c r="BT322" s="569"/>
      <c r="BU322" s="569"/>
      <c r="BV322" s="333" t="s">
        <v>25</v>
      </c>
      <c r="BW322" s="582"/>
      <c r="BX322" s="582"/>
      <c r="BY322" s="331" t="str">
        <f>IF(COUNT(BY310,X340)=2,ROUND(BY310*X340/SUM(X339:X348),#REF!),"")</f>
        <v/>
      </c>
      <c r="BZ322" s="331" t="str">
        <f>IF(COUNT(BZ310,Y340)=2,ROUND(BZ310*Y340/SUM(Y339:Y348),#REF!),"")</f>
        <v/>
      </c>
      <c r="CA322" s="331" t="str">
        <f>IF(COUNT(CA310,Z340)=2,ROUND(CA310*Z340/SUM(Z339:Z348),#REF!),"")</f>
        <v/>
      </c>
      <c r="CB322" s="331" t="str">
        <f>IF(COUNT(CB310,AA340)=2,ROUND(CB310*AA340/SUM(AA339:AA348),#REF!),"")</f>
        <v/>
      </c>
      <c r="CC322" s="331" t="str">
        <f>IF(COUNT(CC310,AB340)=2,ROUND(CC310*AB340/SUM(AB339:AB348),#REF!),"")</f>
        <v/>
      </c>
      <c r="CD322" s="331" t="str">
        <f>IF(COUNT(CD310,AC340)=2,ROUND(CD310*AC340/SUM(AC339:AC348),#REF!),"")</f>
        <v/>
      </c>
      <c r="CE322" s="331" t="str">
        <f>IF(COUNT(CE310,AD340)=2,ROUND(CE310*AD340/SUM(AD339:AD348),#REF!),"")</f>
        <v/>
      </c>
      <c r="CF322" s="331" t="str">
        <f>IF(COUNT(CF310,AE340)=2,ROUND(CF310*AE340/SUM(AE339:AE348),#REF!),"")</f>
        <v/>
      </c>
      <c r="CG322" s="331" t="str">
        <f>IF(COUNT(CG310,AF340)=2,ROUND(CG310*AF340/SUM(AF339:AF348),#REF!),"")</f>
        <v/>
      </c>
      <c r="CH322" s="565" t="str">
        <f>IF(COUNTA(AG340)=0,"",AG340)</f>
        <v/>
      </c>
      <c r="CI322" s="565"/>
      <c r="CJ322" s="565"/>
      <c r="CK322" s="565"/>
      <c r="CL322" s="565"/>
      <c r="CM322" s="565"/>
      <c r="CN322" s="565"/>
      <c r="CO322" s="565"/>
      <c r="CP322" s="565"/>
      <c r="CQ322" s="565"/>
    </row>
    <row r="323" spans="3:97" s="243" customFormat="1" ht="13.5" customHeight="1">
      <c r="C323" s="604" t="e">
        <f>DATE(#REF!+5,1,1)</f>
        <v>#REF!</v>
      </c>
      <c r="D323" s="605"/>
      <c r="E323" s="613" t="s">
        <v>198</v>
      </c>
      <c r="F323" s="614"/>
      <c r="G323" s="615"/>
      <c r="H323" s="256"/>
      <c r="I323" s="256"/>
      <c r="J323" s="256"/>
      <c r="K323" s="256"/>
      <c r="L323" s="256"/>
      <c r="M323" s="256"/>
      <c r="N323" s="256"/>
      <c r="O323" s="256"/>
      <c r="P323" s="256"/>
      <c r="Q323" s="256"/>
      <c r="R323" s="256"/>
      <c r="S323" s="256"/>
      <c r="T323" s="255"/>
      <c r="U323" s="618"/>
      <c r="V323" s="619"/>
      <c r="W323" s="619"/>
      <c r="X323" s="619"/>
      <c r="Y323" s="619"/>
      <c r="Z323" s="620"/>
      <c r="AA323" s="257"/>
      <c r="AB323" s="257"/>
      <c r="AC323" s="257"/>
      <c r="AD323" s="299"/>
      <c r="AE323" s="299"/>
      <c r="AF323" s="268"/>
      <c r="AG323" s="268"/>
      <c r="AH323" s="268"/>
      <c r="AI323" s="257"/>
      <c r="AJ323" s="257"/>
      <c r="AK323" s="257"/>
      <c r="AL323" s="257"/>
      <c r="AM323" s="257"/>
      <c r="AN323" s="257"/>
      <c r="AO323" s="257"/>
      <c r="AP323" s="257"/>
      <c r="AQ323" s="257"/>
      <c r="AR323" s="257"/>
      <c r="AS323" s="257"/>
      <c r="AT323" s="257"/>
      <c r="AU323" s="257"/>
      <c r="AX323" s="569" t="str">
        <f>IF(C341="","",C341)</f>
        <v/>
      </c>
      <c r="AY323" s="569"/>
      <c r="AZ323" s="587" t="str">
        <f>IF(E341="","",E341)</f>
        <v/>
      </c>
      <c r="BA323" s="590" t="str">
        <f ca="1">IF(F341="","",F341)</f>
        <v/>
      </c>
      <c r="BB323" s="590"/>
      <c r="BC323" s="590"/>
      <c r="BD323" s="587" t="str">
        <f>IF(I341="","",I341)</f>
        <v/>
      </c>
      <c r="BE323" s="578" t="e">
        <f>IF(#REF!="発電事業者","送電電力（MW）","受電電力（MW）")</f>
        <v>#REF!</v>
      </c>
      <c r="BF323" s="579"/>
      <c r="BG323" s="331" t="str">
        <f>IF(COUNT(BG308,L341)=2,ROUND(BG308*L341/SUM(L339:L348),#REF!),"")</f>
        <v/>
      </c>
      <c r="BH323" s="331" t="str">
        <f>IF(COUNT(BH308,M341)=2,ROUND(BH308*M341/SUM(M339:M348),#REF!),"")</f>
        <v/>
      </c>
      <c r="BI323" s="331" t="str">
        <f>IF(COUNT(BI308,N341)=2,ROUND(BI308*N341/SUM(N339:N348),#REF!),"")</f>
        <v/>
      </c>
      <c r="BJ323" s="331" t="str">
        <f>IF(COUNT(BJ308,O341)=2,ROUND(BJ308*O341/SUM(O339:O348),#REF!),"")</f>
        <v/>
      </c>
      <c r="BK323" s="331" t="str">
        <f>IF(COUNT(BK308,P341)=2,ROUND(BK308*P341/SUM(P339:P348),#REF!),"")</f>
        <v/>
      </c>
      <c r="BL323" s="331" t="str">
        <f>IF(COUNT(BL308,Q341)=2,ROUND(BL308*Q341/SUM(Q339:Q348),#REF!),"")</f>
        <v/>
      </c>
      <c r="BM323" s="331" t="str">
        <f>IF(COUNT(BM308,R341)=2,ROUND(BM308*R341/SUM(R339:R348),#REF!),"")</f>
        <v/>
      </c>
      <c r="BN323" s="331" t="str">
        <f>IF(COUNT(BN308,S341)=2,ROUND(BN308*S341/SUM(S339:S348),#REF!),"")</f>
        <v/>
      </c>
      <c r="BO323" s="331" t="str">
        <f>IF(COUNT(BO308,T341)=2,ROUND(BO308*T341/SUM(T339:T348),#REF!),"")</f>
        <v/>
      </c>
      <c r="BP323" s="331" t="str">
        <f>IF(COUNT(BP308,U341)=2,ROUND(BP308*U341/SUM(U339:U348),#REF!),"")</f>
        <v/>
      </c>
      <c r="BQ323" s="331" t="str">
        <f>IF(COUNT(BQ308,V341)=2,ROUND(BQ308*V341/SUM(V339:V348),#REF!),"")</f>
        <v/>
      </c>
      <c r="BR323" s="331" t="str">
        <f>IF(COUNT(BR308,W341)=2,ROUND(BR308*W341/SUM(W339:W348),#REF!),"")</f>
        <v/>
      </c>
      <c r="BS323" s="569" t="e">
        <f>IF(#REF!="発電事業者","送電電力（MW）","受電電力（MW）")</f>
        <v>#REF!</v>
      </c>
      <c r="BT323" s="569"/>
      <c r="BU323" s="569"/>
      <c r="BV323" s="333" t="s">
        <v>171</v>
      </c>
      <c r="BW323" s="580"/>
      <c r="BX323" s="580"/>
      <c r="BY323" s="331" t="str">
        <f>IF(COUNT(BY308,X341)=2,ROUND(BY308*X341/SUM(X339:X348),#REF!),"")</f>
        <v/>
      </c>
      <c r="BZ323" s="331" t="str">
        <f>IF(COUNT(BZ308,Y341)=2,ROUND(BZ308*Y341/SUM(Y339:Y348),#REF!),"")</f>
        <v/>
      </c>
      <c r="CA323" s="331" t="str">
        <f>IF(COUNT(CA308,Z341)=2,ROUND(CA308*Z341/SUM(Z339:Z348),#REF!),"")</f>
        <v/>
      </c>
      <c r="CB323" s="331" t="str">
        <f>IF(COUNT(CB308,AA341)=2,ROUND(CB308*AA341/SUM(AA339:AA348),#REF!),"")</f>
        <v/>
      </c>
      <c r="CC323" s="331" t="str">
        <f>IF(COUNT(CC308,AB341)=2,ROUND(CC308*AB341/SUM(AB339:AB348),#REF!),"")</f>
        <v/>
      </c>
      <c r="CD323" s="331" t="str">
        <f>IF(COUNT(CD308,AC341)=2,ROUND(CD308*AC341/SUM(AC339:AC348),#REF!),"")</f>
        <v/>
      </c>
      <c r="CE323" s="331" t="str">
        <f>IF(COUNT(CE308,AD341)=2,ROUND(CE308*AD341/SUM(AD339:AD348),#REF!),"")</f>
        <v/>
      </c>
      <c r="CF323" s="331" t="str">
        <f>IF(COUNT(CF308,AE341)=2,ROUND(CF308*AE341/SUM(AE339:AE348),#REF!),"")</f>
        <v/>
      </c>
      <c r="CG323" s="331" t="str">
        <f>IF(COUNT(CG308,AF341)=2,ROUND(CG308*AF341/SUM(AF339:AF348),#REF!),"")</f>
        <v/>
      </c>
      <c r="CH323" s="563" t="s">
        <v>119</v>
      </c>
      <c r="CI323" s="563"/>
      <c r="CJ323" s="563"/>
      <c r="CK323" s="563"/>
      <c r="CL323" s="563"/>
      <c r="CM323" s="563"/>
      <c r="CN323" s="563"/>
      <c r="CO323" s="563"/>
      <c r="CP323" s="563"/>
      <c r="CQ323" s="563"/>
    </row>
    <row r="324" spans="3:97" s="243" customFormat="1" ht="13.5" customHeight="1">
      <c r="C324" s="606"/>
      <c r="D324" s="607"/>
      <c r="E324" s="608" t="s">
        <v>212</v>
      </c>
      <c r="F324" s="609"/>
      <c r="G324" s="610"/>
      <c r="H324" s="261"/>
      <c r="I324" s="261"/>
      <c r="J324" s="261"/>
      <c r="K324" s="261"/>
      <c r="L324" s="261"/>
      <c r="M324" s="261"/>
      <c r="N324" s="261"/>
      <c r="O324" s="261"/>
      <c r="P324" s="261"/>
      <c r="Q324" s="261"/>
      <c r="R324" s="261"/>
      <c r="S324" s="261"/>
      <c r="T324" s="262" t="str">
        <f>IF(COUNT(H324:S324)=0,"",SUMPRODUCT(ROUND(H324:S324,1)))</f>
        <v/>
      </c>
      <c r="U324" s="621"/>
      <c r="V324" s="622"/>
      <c r="W324" s="622"/>
      <c r="X324" s="622"/>
      <c r="Y324" s="622"/>
      <c r="Z324" s="623"/>
      <c r="AA324" s="257"/>
      <c r="AB324" s="257"/>
      <c r="AC324" s="257"/>
      <c r="AD324" s="299"/>
      <c r="AE324" s="299"/>
      <c r="AF324" s="268"/>
      <c r="AG324" s="268"/>
      <c r="AH324" s="268"/>
      <c r="AI324" s="271"/>
      <c r="AJ324" s="271"/>
      <c r="AK324" s="271"/>
      <c r="AL324" s="271"/>
      <c r="AM324" s="271"/>
      <c r="AN324" s="271"/>
      <c r="AO324" s="271"/>
      <c r="AP324" s="271"/>
      <c r="AQ324" s="271"/>
      <c r="AR324" s="271"/>
      <c r="AS324" s="271"/>
      <c r="AT324" s="271"/>
      <c r="AU324" s="272"/>
      <c r="AX324" s="569"/>
      <c r="AY324" s="569"/>
      <c r="AZ324" s="588"/>
      <c r="BA324" s="590"/>
      <c r="BB324" s="590"/>
      <c r="BC324" s="590"/>
      <c r="BD324" s="588"/>
      <c r="BE324" s="583"/>
      <c r="BF324" s="584"/>
      <c r="BG324" s="259"/>
      <c r="BH324" s="259"/>
      <c r="BI324" s="259"/>
      <c r="BJ324" s="259"/>
      <c r="BK324" s="259"/>
      <c r="BL324" s="259"/>
      <c r="BM324" s="259"/>
      <c r="BN324" s="259"/>
      <c r="BO324" s="259"/>
      <c r="BP324" s="259"/>
      <c r="BQ324" s="259"/>
      <c r="BR324" s="259"/>
      <c r="BS324" s="569"/>
      <c r="BT324" s="569"/>
      <c r="BU324" s="569"/>
      <c r="BV324" s="333" t="s">
        <v>172</v>
      </c>
      <c r="BW324" s="581"/>
      <c r="BX324" s="581"/>
      <c r="BY324" s="331" t="str">
        <f>IF(COUNT(BY309,X341)=2,ROUND(BY309*X341/SUM(X339:X348),#REF!),"")</f>
        <v/>
      </c>
      <c r="BZ324" s="331" t="str">
        <f>IF(COUNT(BZ309,Y341)=2,ROUND(BZ309*Y341/SUM(Y339:Y348),#REF!),"")</f>
        <v/>
      </c>
      <c r="CA324" s="331" t="str">
        <f>IF(COUNT(CA309,Z341)=2,ROUND(CA309*Z341/SUM(Z339:Z348),#REF!),"")</f>
        <v/>
      </c>
      <c r="CB324" s="331" t="str">
        <f>IF(COUNT(CB309,AA341)=2,ROUND(CB309*AA341/SUM(AA339:AA348),#REF!),"")</f>
        <v/>
      </c>
      <c r="CC324" s="331" t="str">
        <f>IF(COUNT(CC309,AB341)=2,ROUND(CC309*AB341/SUM(AB339:AB348),#REF!),"")</f>
        <v/>
      </c>
      <c r="CD324" s="331" t="str">
        <f>IF(COUNT(CD309,AC341)=2,ROUND(CD309*AC341/SUM(AC339:AC348),#REF!),"")</f>
        <v/>
      </c>
      <c r="CE324" s="331" t="str">
        <f>IF(COUNT(CE309,AD341)=2,ROUND(CE309*AD341/SUM(AD339:AD348),#REF!),"")</f>
        <v/>
      </c>
      <c r="CF324" s="331" t="str">
        <f>IF(COUNT(CF309,AE341)=2,ROUND(CF309*AE341/SUM(AE339:AE348),#REF!),"")</f>
        <v/>
      </c>
      <c r="CG324" s="331" t="str">
        <f>IF(COUNT(CG309,AF341)=2,ROUND(CG309*AF341/SUM(AF339:AF348),#REF!),"")</f>
        <v/>
      </c>
      <c r="CH324" s="564" t="str">
        <f>IF(CH323="","",CH323)</f>
        <v>バイオマス</v>
      </c>
      <c r="CI324" s="564"/>
      <c r="CJ324" s="564"/>
      <c r="CK324" s="564"/>
      <c r="CL324" s="564"/>
      <c r="CM324" s="564"/>
      <c r="CN324" s="564"/>
      <c r="CO324" s="564"/>
      <c r="CP324" s="564"/>
      <c r="CQ324" s="564"/>
    </row>
    <row r="325" spans="3:97" s="243" customFormat="1" ht="13.5" customHeight="1">
      <c r="C325" s="604" t="e">
        <f>DATE(#REF!+6,1,1)</f>
        <v>#REF!</v>
      </c>
      <c r="D325" s="605"/>
      <c r="E325" s="613" t="s">
        <v>198</v>
      </c>
      <c r="F325" s="614"/>
      <c r="G325" s="615"/>
      <c r="H325" s="256"/>
      <c r="I325" s="256"/>
      <c r="J325" s="256"/>
      <c r="K325" s="256"/>
      <c r="L325" s="256"/>
      <c r="M325" s="256"/>
      <c r="N325" s="256"/>
      <c r="O325" s="256"/>
      <c r="P325" s="256"/>
      <c r="Q325" s="256"/>
      <c r="R325" s="256"/>
      <c r="S325" s="256"/>
      <c r="T325" s="255"/>
      <c r="U325" s="621"/>
      <c r="V325" s="622"/>
      <c r="W325" s="622"/>
      <c r="X325" s="622"/>
      <c r="Y325" s="622"/>
      <c r="Z325" s="623"/>
      <c r="AA325" s="257"/>
      <c r="AB325" s="257"/>
      <c r="AC325" s="257"/>
      <c r="AD325" s="299"/>
      <c r="AE325" s="299"/>
      <c r="AF325" s="268"/>
      <c r="AG325" s="268"/>
      <c r="AH325" s="268"/>
      <c r="AI325" s="257"/>
      <c r="AJ325" s="257"/>
      <c r="AK325" s="257"/>
      <c r="AL325" s="257"/>
      <c r="AM325" s="257"/>
      <c r="AN325" s="257"/>
      <c r="AO325" s="257"/>
      <c r="AP325" s="257"/>
      <c r="AQ325" s="257"/>
      <c r="AR325" s="257"/>
      <c r="AS325" s="257"/>
      <c r="AT325" s="257"/>
      <c r="AU325" s="257"/>
      <c r="AX325" s="569"/>
      <c r="AY325" s="569"/>
      <c r="AZ325" s="589"/>
      <c r="BA325" s="590"/>
      <c r="BB325" s="590"/>
      <c r="BC325" s="590"/>
      <c r="BD325" s="589"/>
      <c r="BE325" s="585" t="e">
        <f>IF(#REF!="発電事業者","月間送電電力量（GWh）","月間受電電力量（GWh）")</f>
        <v>#REF!</v>
      </c>
      <c r="BF325" s="586"/>
      <c r="BG325" s="331" t="str">
        <f>IF(COUNT(BG310,L341)=2,ROUND(BG310*L341/SUM(L339:L348),#REF!),"")</f>
        <v/>
      </c>
      <c r="BH325" s="331" t="str">
        <f>IF(COUNT(BH310,M341)=2,ROUND(BH310*M341/SUM(M339:M348),#REF!),"")</f>
        <v/>
      </c>
      <c r="BI325" s="331" t="str">
        <f>IF(COUNT(BI310,N341)=2,ROUND(BI310*N341/SUM(N339:N348),#REF!),"")</f>
        <v/>
      </c>
      <c r="BJ325" s="331" t="str">
        <f>IF(COUNT(BJ310,O341)=2,ROUND(BJ310*O341/SUM(O339:O348),#REF!),"")</f>
        <v/>
      </c>
      <c r="BK325" s="331" t="str">
        <f>IF(COUNT(BK310,P341)=2,ROUND(BK310*P341/SUM(P339:P348),#REF!),"")</f>
        <v/>
      </c>
      <c r="BL325" s="331" t="str">
        <f>IF(COUNT(BL310,Q341)=2,ROUND(BL310*Q341/SUM(Q339:Q348),#REF!),"")</f>
        <v/>
      </c>
      <c r="BM325" s="331" t="str">
        <f>IF(COUNT(BM310,R341)=2,ROUND(BM310*R341/SUM(R339:R348),#REF!),"")</f>
        <v/>
      </c>
      <c r="BN325" s="331" t="str">
        <f>IF(COUNT(BN310,S341)=2,ROUND(BN310*S341/SUM(S339:S348),#REF!),"")</f>
        <v/>
      </c>
      <c r="BO325" s="331" t="str">
        <f>IF(COUNT(BO310,T341)=2,ROUND(BO310*T341/SUM(T339:T348),#REF!),"")</f>
        <v/>
      </c>
      <c r="BP325" s="331" t="str">
        <f>IF(COUNT(BP310,U341)=2,ROUND(BP310*U341/SUM(U339:U348),#REF!),"")</f>
        <v/>
      </c>
      <c r="BQ325" s="331" t="str">
        <f>IF(COUNT(BQ310,V341)=2,ROUND(BQ310*V341/SUM(V339:V348),#REF!),"")</f>
        <v/>
      </c>
      <c r="BR325" s="331" t="str">
        <f>IF(COUNT(BR310,W341)=2,ROUND(BR310*W341/SUM(W339:W348),#REF!),"")</f>
        <v/>
      </c>
      <c r="BS325" s="569" t="e">
        <f>IF(#REF!="発電事業者","年間送電電力量（GWh）","年間受電電力量（GWh）")</f>
        <v>#REF!</v>
      </c>
      <c r="BT325" s="569"/>
      <c r="BU325" s="569"/>
      <c r="BV325" s="333" t="s">
        <v>25</v>
      </c>
      <c r="BW325" s="582"/>
      <c r="BX325" s="582"/>
      <c r="BY325" s="331" t="str">
        <f>IF(COUNT(BY310,X341)=2,ROUND(BY310*X341/SUM(X339:X348),#REF!),"")</f>
        <v/>
      </c>
      <c r="BZ325" s="331" t="str">
        <f>IF(COUNT(BZ310,Y341)=2,ROUND(BZ310*Y341/SUM(Y339:Y348),#REF!),"")</f>
        <v/>
      </c>
      <c r="CA325" s="331" t="str">
        <f>IF(COUNT(CA310,Z341)=2,ROUND(CA310*Z341/SUM(Z339:Z348),#REF!),"")</f>
        <v/>
      </c>
      <c r="CB325" s="331" t="str">
        <f>IF(COUNT(CB310,AA341)=2,ROUND(CB310*AA341/SUM(AA339:AA348),#REF!),"")</f>
        <v/>
      </c>
      <c r="CC325" s="331" t="str">
        <f>IF(COUNT(CC310,AB341)=2,ROUND(CC310*AB341/SUM(AB339:AB348),#REF!),"")</f>
        <v/>
      </c>
      <c r="CD325" s="331" t="str">
        <f>IF(COUNT(CD310,AC341)=2,ROUND(CD310*AC341/SUM(AC339:AC348),#REF!),"")</f>
        <v/>
      </c>
      <c r="CE325" s="331" t="str">
        <f>IF(COUNT(CE310,AD341)=2,ROUND(CE310*AD341/SUM(AD339:AD348),#REF!),"")</f>
        <v/>
      </c>
      <c r="CF325" s="331" t="str">
        <f>IF(COUNT(CF310,AE341)=2,ROUND(CF310*AE341/SUM(AE339:AE348),#REF!),"")</f>
        <v/>
      </c>
      <c r="CG325" s="331" t="str">
        <f>IF(COUNT(CG310,AF341)=2,ROUND(CG310*AF341/SUM(AF339:AF348),#REF!),"")</f>
        <v/>
      </c>
      <c r="CH325" s="565" t="str">
        <f>IF(COUNTA(AG341)=0,"",AG341)</f>
        <v/>
      </c>
      <c r="CI325" s="565"/>
      <c r="CJ325" s="565"/>
      <c r="CK325" s="565"/>
      <c r="CL325" s="565"/>
      <c r="CM325" s="565"/>
      <c r="CN325" s="565"/>
      <c r="CO325" s="565"/>
      <c r="CP325" s="565"/>
      <c r="CQ325" s="565"/>
    </row>
    <row r="326" spans="3:97" s="243" customFormat="1" ht="13.5" customHeight="1">
      <c r="C326" s="606"/>
      <c r="D326" s="607"/>
      <c r="E326" s="608" t="s">
        <v>212</v>
      </c>
      <c r="F326" s="609"/>
      <c r="G326" s="610"/>
      <c r="H326" s="261"/>
      <c r="I326" s="261"/>
      <c r="J326" s="261"/>
      <c r="K326" s="261"/>
      <c r="L326" s="261"/>
      <c r="M326" s="261"/>
      <c r="N326" s="261"/>
      <c r="O326" s="261"/>
      <c r="P326" s="261"/>
      <c r="Q326" s="261"/>
      <c r="R326" s="261"/>
      <c r="S326" s="261"/>
      <c r="T326" s="262" t="str">
        <f>IF(COUNT(H326:S326)=0,"",SUMPRODUCT(ROUND(H326:S326,1)))</f>
        <v/>
      </c>
      <c r="U326" s="621"/>
      <c r="V326" s="622"/>
      <c r="W326" s="622"/>
      <c r="X326" s="622"/>
      <c r="Y326" s="622"/>
      <c r="Z326" s="623"/>
      <c r="AA326" s="257"/>
      <c r="AB326" s="257"/>
      <c r="AC326" s="257"/>
      <c r="AD326" s="299"/>
      <c r="AE326" s="299"/>
      <c r="AF326" s="268"/>
      <c r="AG326" s="268"/>
      <c r="AH326" s="268"/>
      <c r="AI326" s="271"/>
      <c r="AJ326" s="271"/>
      <c r="AK326" s="271"/>
      <c r="AL326" s="271"/>
      <c r="AM326" s="271"/>
      <c r="AN326" s="271"/>
      <c r="AO326" s="271"/>
      <c r="AP326" s="271"/>
      <c r="AQ326" s="271"/>
      <c r="AR326" s="271"/>
      <c r="AS326" s="271"/>
      <c r="AT326" s="271"/>
      <c r="AU326" s="272"/>
      <c r="AX326" s="569" t="str">
        <f>IF(C342="","",C342)</f>
        <v/>
      </c>
      <c r="AY326" s="569"/>
      <c r="AZ326" s="587" t="str">
        <f>IF(E342="","",E342)</f>
        <v/>
      </c>
      <c r="BA326" s="590" t="str">
        <f ca="1">IF(F342="","",F342)</f>
        <v/>
      </c>
      <c r="BB326" s="590"/>
      <c r="BC326" s="590"/>
      <c r="BD326" s="587" t="str">
        <f>IF(I342="","",I342)</f>
        <v/>
      </c>
      <c r="BE326" s="578" t="e">
        <f>IF(#REF!="発電事業者","送電電力（MW）","受電電力（MW）")</f>
        <v>#REF!</v>
      </c>
      <c r="BF326" s="579"/>
      <c r="BG326" s="331" t="str">
        <f>IF(COUNT(BG308,L342)=2,ROUND(BG308*L342/SUM(L339:L348),#REF!),"")</f>
        <v/>
      </c>
      <c r="BH326" s="331" t="str">
        <f>IF(COUNT(BH308,M342)=2,ROUND(BH308*M342/SUM(M339:M348),#REF!),"")</f>
        <v/>
      </c>
      <c r="BI326" s="331" t="str">
        <f>IF(COUNT(BI308,N342)=2,ROUND(BI308*N342/SUM(N339:N348),#REF!),"")</f>
        <v/>
      </c>
      <c r="BJ326" s="331" t="str">
        <f>IF(COUNT(BJ308,O342)=2,ROUND(BJ308*O342/SUM(O339:O348),#REF!),"")</f>
        <v/>
      </c>
      <c r="BK326" s="331" t="str">
        <f>IF(COUNT(BK308,P342)=2,ROUND(BK308*P342/SUM(P339:P348),#REF!),"")</f>
        <v/>
      </c>
      <c r="BL326" s="331" t="str">
        <f>IF(COUNT(BL308,Q342)=2,ROUND(BL308*Q342/SUM(Q339:Q348),#REF!),"")</f>
        <v/>
      </c>
      <c r="BM326" s="331" t="str">
        <f>IF(COUNT(BM308,R342)=2,ROUND(BM308*R342/SUM(R339:R348),#REF!),"")</f>
        <v/>
      </c>
      <c r="BN326" s="331" t="str">
        <f>IF(COUNT(BN308,S342)=2,ROUND(BN308*S342/SUM(S339:S348),#REF!),"")</f>
        <v/>
      </c>
      <c r="BO326" s="331" t="str">
        <f>IF(COUNT(BO308,T342)=2,ROUND(BO308*T342/SUM(T339:T348),#REF!),"")</f>
        <v/>
      </c>
      <c r="BP326" s="331" t="str">
        <f>IF(COUNT(BP308,U342)=2,ROUND(BP308*U342/SUM(U339:U348),#REF!),"")</f>
        <v/>
      </c>
      <c r="BQ326" s="331" t="str">
        <f>IF(COUNT(BQ308,V342)=2,ROUND(BQ308*V342/SUM(V339:V348),#REF!),"")</f>
        <v/>
      </c>
      <c r="BR326" s="331" t="str">
        <f>IF(COUNT(BR308,W342)=2,ROUND(BR308*W342/SUM(W339:W348),#REF!),"")</f>
        <v/>
      </c>
      <c r="BS326" s="569" t="e">
        <f>IF(#REF!="発電事業者","送電電力（MW）","受電電力（MW）")</f>
        <v>#REF!</v>
      </c>
      <c r="BT326" s="569"/>
      <c r="BU326" s="569"/>
      <c r="BV326" s="333" t="s">
        <v>171</v>
      </c>
      <c r="BW326" s="580"/>
      <c r="BX326" s="580"/>
      <c r="BY326" s="331" t="str">
        <f>IF(COUNT(BY308,X342)=2,ROUND(BY308*X342/SUM(X339:X348),#REF!),"")</f>
        <v/>
      </c>
      <c r="BZ326" s="331" t="str">
        <f>IF(COUNT(BZ308,Y342)=2,ROUND(BZ308*Y342/SUM(Y339:Y348),#REF!),"")</f>
        <v/>
      </c>
      <c r="CA326" s="331" t="str">
        <f>IF(COUNT(CA308,Z342)=2,ROUND(CA308*Z342/SUM(Z339:Z348),#REF!),"")</f>
        <v/>
      </c>
      <c r="CB326" s="331" t="str">
        <f>IF(COUNT(CB308,AA342)=2,ROUND(CB308*AA342/SUM(AA339:AA348),#REF!),"")</f>
        <v/>
      </c>
      <c r="CC326" s="331" t="str">
        <f>IF(COUNT(CC308,AB342)=2,ROUND(CC308*AB342/SUM(AB339:AB348),#REF!),"")</f>
        <v/>
      </c>
      <c r="CD326" s="331" t="str">
        <f>IF(COUNT(CD308,AC342)=2,ROUND(CD308*AC342/SUM(AC339:AC348),#REF!),"")</f>
        <v/>
      </c>
      <c r="CE326" s="331" t="str">
        <f>IF(COUNT(CE308,AD342)=2,ROUND(CE308*AD342/SUM(AD339:AD348),#REF!),"")</f>
        <v/>
      </c>
      <c r="CF326" s="331" t="str">
        <f>IF(COUNT(CF308,AE342)=2,ROUND(CF308*AE342/SUM(AE339:AE348),#REF!),"")</f>
        <v/>
      </c>
      <c r="CG326" s="331" t="str">
        <f>IF(COUNT(CG308,AF342)=2,ROUND(CG308*AF342/SUM(AF339:AF348),#REF!),"")</f>
        <v/>
      </c>
      <c r="CH326" s="563" t="s">
        <v>119</v>
      </c>
      <c r="CI326" s="563"/>
      <c r="CJ326" s="563"/>
      <c r="CK326" s="563"/>
      <c r="CL326" s="563"/>
      <c r="CM326" s="563"/>
      <c r="CN326" s="563"/>
      <c r="CO326" s="563"/>
      <c r="CP326" s="563"/>
      <c r="CQ326" s="563"/>
    </row>
    <row r="327" spans="3:97" s="243" customFormat="1" ht="13.5" customHeight="1">
      <c r="C327" s="604" t="e">
        <f>DATE(#REF!+7,1,1)</f>
        <v>#REF!</v>
      </c>
      <c r="D327" s="605"/>
      <c r="E327" s="613" t="s">
        <v>198</v>
      </c>
      <c r="F327" s="614"/>
      <c r="G327" s="615"/>
      <c r="H327" s="256"/>
      <c r="I327" s="256"/>
      <c r="J327" s="256"/>
      <c r="K327" s="256"/>
      <c r="L327" s="256"/>
      <c r="M327" s="256"/>
      <c r="N327" s="256"/>
      <c r="O327" s="256"/>
      <c r="P327" s="256"/>
      <c r="Q327" s="256"/>
      <c r="R327" s="256"/>
      <c r="S327" s="256"/>
      <c r="T327" s="255"/>
      <c r="U327" s="621"/>
      <c r="V327" s="622"/>
      <c r="W327" s="622"/>
      <c r="X327" s="622"/>
      <c r="Y327" s="622"/>
      <c r="Z327" s="623"/>
      <c r="AA327" s="257"/>
      <c r="AB327" s="257"/>
      <c r="AC327" s="257"/>
      <c r="AD327" s="299"/>
      <c r="AE327" s="299"/>
      <c r="AF327" s="268"/>
      <c r="AG327" s="268"/>
      <c r="AH327" s="268"/>
      <c r="AI327" s="257"/>
      <c r="AJ327" s="257"/>
      <c r="AK327" s="257"/>
      <c r="AL327" s="257"/>
      <c r="AM327" s="257"/>
      <c r="AN327" s="257"/>
      <c r="AO327" s="257"/>
      <c r="AP327" s="257"/>
      <c r="AQ327" s="257"/>
      <c r="AR327" s="257"/>
      <c r="AS327" s="257"/>
      <c r="AT327" s="257"/>
      <c r="AU327" s="257"/>
      <c r="AX327" s="569"/>
      <c r="AY327" s="569"/>
      <c r="AZ327" s="588"/>
      <c r="BA327" s="590"/>
      <c r="BB327" s="590"/>
      <c r="BC327" s="590"/>
      <c r="BD327" s="588"/>
      <c r="BE327" s="583"/>
      <c r="BF327" s="584"/>
      <c r="BG327" s="259"/>
      <c r="BH327" s="259"/>
      <c r="BI327" s="259"/>
      <c r="BJ327" s="259"/>
      <c r="BK327" s="259"/>
      <c r="BL327" s="259"/>
      <c r="BM327" s="259"/>
      <c r="BN327" s="259"/>
      <c r="BO327" s="259"/>
      <c r="BP327" s="259"/>
      <c r="BQ327" s="259"/>
      <c r="BR327" s="259"/>
      <c r="BS327" s="569"/>
      <c r="BT327" s="569"/>
      <c r="BU327" s="569"/>
      <c r="BV327" s="333" t="s">
        <v>172</v>
      </c>
      <c r="BW327" s="581"/>
      <c r="BX327" s="581"/>
      <c r="BY327" s="331" t="str">
        <f>IF(COUNT(BY309,X342)=2,ROUND(BY309*X342/SUM(X339:X348),#REF!),"")</f>
        <v/>
      </c>
      <c r="BZ327" s="331" t="str">
        <f>IF(COUNT(BZ309,Y342)=2,ROUND(BZ309*Y342/SUM(Y339:Y348),#REF!),"")</f>
        <v/>
      </c>
      <c r="CA327" s="331" t="str">
        <f>IF(COUNT(CA309,Z342)=2,ROUND(CA309*Z342/SUM(Z339:Z348),#REF!),"")</f>
        <v/>
      </c>
      <c r="CB327" s="331" t="str">
        <f>IF(COUNT(CB309,AA342)=2,ROUND(CB309*AA342/SUM(AA339:AA348),#REF!),"")</f>
        <v/>
      </c>
      <c r="CC327" s="331" t="str">
        <f>IF(COUNT(CC309,AB342)=2,ROUND(CC309*AB342/SUM(AB339:AB348),#REF!),"")</f>
        <v/>
      </c>
      <c r="CD327" s="331" t="str">
        <f>IF(COUNT(CD309,AC342)=2,ROUND(CD309*AC342/SUM(AC339:AC348),#REF!),"")</f>
        <v/>
      </c>
      <c r="CE327" s="331" t="str">
        <f>IF(COUNT(CE309,AD342)=2,ROUND(CE309*AD342/SUM(AD339:AD348),#REF!),"")</f>
        <v/>
      </c>
      <c r="CF327" s="331" t="str">
        <f>IF(COUNT(CF309,AE342)=2,ROUND(CF309*AE342/SUM(AE339:AE348),#REF!),"")</f>
        <v/>
      </c>
      <c r="CG327" s="331" t="str">
        <f>IF(COUNT(CG309,AF342)=2,ROUND(CG309*AF342/SUM(AF339:AF348),#REF!),"")</f>
        <v/>
      </c>
      <c r="CH327" s="564" t="str">
        <f>IF(CH326="","",CH326)</f>
        <v>バイオマス</v>
      </c>
      <c r="CI327" s="564"/>
      <c r="CJ327" s="564"/>
      <c r="CK327" s="564"/>
      <c r="CL327" s="564"/>
      <c r="CM327" s="564"/>
      <c r="CN327" s="564"/>
      <c r="CO327" s="564"/>
      <c r="CP327" s="564"/>
      <c r="CQ327" s="564"/>
    </row>
    <row r="328" spans="3:97" s="243" customFormat="1" ht="13.5" customHeight="1">
      <c r="C328" s="606"/>
      <c r="D328" s="607"/>
      <c r="E328" s="608" t="s">
        <v>212</v>
      </c>
      <c r="F328" s="609"/>
      <c r="G328" s="610"/>
      <c r="H328" s="261"/>
      <c r="I328" s="261"/>
      <c r="J328" s="261"/>
      <c r="K328" s="261"/>
      <c r="L328" s="261"/>
      <c r="M328" s="261"/>
      <c r="N328" s="261"/>
      <c r="O328" s="261"/>
      <c r="P328" s="261"/>
      <c r="Q328" s="261"/>
      <c r="R328" s="261"/>
      <c r="S328" s="261"/>
      <c r="T328" s="262" t="str">
        <f>IF(COUNT(H328:S328)=0,"",SUMPRODUCT(ROUND(H328:S328,1)))</f>
        <v/>
      </c>
      <c r="U328" s="621"/>
      <c r="V328" s="622"/>
      <c r="W328" s="622"/>
      <c r="X328" s="622"/>
      <c r="Y328" s="622"/>
      <c r="Z328" s="623"/>
      <c r="AA328" s="257"/>
      <c r="AB328" s="257"/>
      <c r="AC328" s="257"/>
      <c r="AD328" s="299"/>
      <c r="AE328" s="299"/>
      <c r="AF328" s="268"/>
      <c r="AG328" s="268"/>
      <c r="AH328" s="268"/>
      <c r="AI328" s="271"/>
      <c r="AJ328" s="271"/>
      <c r="AK328" s="271"/>
      <c r="AL328" s="271"/>
      <c r="AM328" s="271"/>
      <c r="AN328" s="271"/>
      <c r="AO328" s="271"/>
      <c r="AP328" s="271"/>
      <c r="AQ328" s="271"/>
      <c r="AR328" s="271"/>
      <c r="AS328" s="271"/>
      <c r="AT328" s="271"/>
      <c r="AU328" s="272"/>
      <c r="AX328" s="569"/>
      <c r="AY328" s="569"/>
      <c r="AZ328" s="589"/>
      <c r="BA328" s="590"/>
      <c r="BB328" s="590"/>
      <c r="BC328" s="590"/>
      <c r="BD328" s="589"/>
      <c r="BE328" s="585" t="e">
        <f>IF(#REF!="発電事業者","月間送電電力量（GWh）","月間受電電力量（GWh）")</f>
        <v>#REF!</v>
      </c>
      <c r="BF328" s="586"/>
      <c r="BG328" s="331" t="str">
        <f>IF(COUNT(BG310,L342)=2,ROUND(BG310*L342/SUM(L339:L348),#REF!),"")</f>
        <v/>
      </c>
      <c r="BH328" s="331" t="str">
        <f>IF(COUNT(BH310,M342)=2,ROUND(BH310*M342/SUM(M339:M348),#REF!),"")</f>
        <v/>
      </c>
      <c r="BI328" s="331" t="str">
        <f>IF(COUNT(BI310,N342)=2,ROUND(BI310*N342/SUM(N339:N348),#REF!),"")</f>
        <v/>
      </c>
      <c r="BJ328" s="331" t="str">
        <f>IF(COUNT(BJ310,O342)=2,ROUND(BJ310*O342/SUM(O339:O348),#REF!),"")</f>
        <v/>
      </c>
      <c r="BK328" s="331" t="str">
        <f>IF(COUNT(BK310,P342)=2,ROUND(BK310*P342/SUM(P339:P348),#REF!),"")</f>
        <v/>
      </c>
      <c r="BL328" s="331" t="str">
        <f>IF(COUNT(BL310,Q342)=2,ROUND(BL310*Q342/SUM(Q339:Q348),#REF!),"")</f>
        <v/>
      </c>
      <c r="BM328" s="331" t="str">
        <f>IF(COUNT(BM310,R342)=2,ROUND(BM310*R342/SUM(R339:R348),#REF!),"")</f>
        <v/>
      </c>
      <c r="BN328" s="331" t="str">
        <f>IF(COUNT(BN310,S342)=2,ROUND(BN310*S342/SUM(S339:S348),#REF!),"")</f>
        <v/>
      </c>
      <c r="BO328" s="331" t="str">
        <f>IF(COUNT(BO310,T342)=2,ROUND(BO310*T342/SUM(T339:T348),#REF!),"")</f>
        <v/>
      </c>
      <c r="BP328" s="331" t="str">
        <f>IF(COUNT(BP310,U342)=2,ROUND(BP310*U342/SUM(U339:U348),#REF!),"")</f>
        <v/>
      </c>
      <c r="BQ328" s="331" t="str">
        <f>IF(COUNT(BQ310,V342)=2,ROUND(BQ310*V342/SUM(V339:V348),#REF!),"")</f>
        <v/>
      </c>
      <c r="BR328" s="331" t="str">
        <f>IF(COUNT(BR310,W342)=2,ROUND(BR310*W342/SUM(W339:W348),#REF!),"")</f>
        <v/>
      </c>
      <c r="BS328" s="569" t="e">
        <f>IF(#REF!="発電事業者","年間送電電力量（GWh）","年間受電電力量（GWh）")</f>
        <v>#REF!</v>
      </c>
      <c r="BT328" s="569"/>
      <c r="BU328" s="569"/>
      <c r="BV328" s="333" t="s">
        <v>25</v>
      </c>
      <c r="BW328" s="582"/>
      <c r="BX328" s="582"/>
      <c r="BY328" s="331" t="str">
        <f>IF(COUNT(BY310,X342)=2,ROUND(BY310*X342/SUM(X339:X348),#REF!),"")</f>
        <v/>
      </c>
      <c r="BZ328" s="331" t="str">
        <f>IF(COUNT(BZ310,Y342)=2,ROUND(BZ310*Y342/SUM(Y339:Y348),#REF!),"")</f>
        <v/>
      </c>
      <c r="CA328" s="331" t="str">
        <f>IF(COUNT(CA310,Z342)=2,ROUND(CA310*Z342/SUM(Z339:Z348),#REF!),"")</f>
        <v/>
      </c>
      <c r="CB328" s="331" t="str">
        <f>IF(COUNT(CB310,AA342)=2,ROUND(CB310*AA342/SUM(AA339:AA348),#REF!),"")</f>
        <v/>
      </c>
      <c r="CC328" s="331" t="str">
        <f>IF(COUNT(CC310,AB342)=2,ROUND(CC310*AB342/SUM(AB339:AB348),#REF!),"")</f>
        <v/>
      </c>
      <c r="CD328" s="331" t="str">
        <f>IF(COUNT(CD310,AC342)=2,ROUND(CD310*AC342/SUM(AC339:AC348),#REF!),"")</f>
        <v/>
      </c>
      <c r="CE328" s="331" t="str">
        <f>IF(COUNT(CE310,AD342)=2,ROUND(CE310*AD342/SUM(AD339:AD348),#REF!),"")</f>
        <v/>
      </c>
      <c r="CF328" s="331" t="str">
        <f>IF(COUNT(CF310,AE342)=2,ROUND(CF310*AE342/SUM(AE339:AE348),#REF!),"")</f>
        <v/>
      </c>
      <c r="CG328" s="331" t="str">
        <f>IF(COUNT(CG310,AF342)=2,ROUND(CG310*AF342/SUM(AF339:AF348),#REF!),"")</f>
        <v/>
      </c>
      <c r="CH328" s="565" t="str">
        <f>IF(COUNTA(AG342)=0,"",AG342)</f>
        <v/>
      </c>
      <c r="CI328" s="565"/>
      <c r="CJ328" s="565"/>
      <c r="CK328" s="565"/>
      <c r="CL328" s="565"/>
      <c r="CM328" s="565"/>
      <c r="CN328" s="565"/>
      <c r="CO328" s="565"/>
      <c r="CP328" s="565"/>
      <c r="CQ328" s="565"/>
    </row>
    <row r="329" spans="3:97" s="243" customFormat="1" ht="13.5" customHeight="1">
      <c r="C329" s="604" t="e">
        <f>DATE(#REF!+8,1,1)</f>
        <v>#REF!</v>
      </c>
      <c r="D329" s="605"/>
      <c r="E329" s="613" t="s">
        <v>198</v>
      </c>
      <c r="F329" s="614"/>
      <c r="G329" s="615"/>
      <c r="H329" s="256"/>
      <c r="I329" s="256"/>
      <c r="J329" s="256"/>
      <c r="K329" s="256"/>
      <c r="L329" s="256"/>
      <c r="M329" s="256"/>
      <c r="N329" s="256"/>
      <c r="O329" s="256"/>
      <c r="P329" s="256"/>
      <c r="Q329" s="256"/>
      <c r="R329" s="256"/>
      <c r="S329" s="256"/>
      <c r="T329" s="255"/>
      <c r="U329" s="621"/>
      <c r="V329" s="622"/>
      <c r="W329" s="622"/>
      <c r="X329" s="622"/>
      <c r="Y329" s="622"/>
      <c r="Z329" s="623"/>
      <c r="AA329" s="257"/>
      <c r="AB329" s="257"/>
      <c r="AC329" s="257"/>
      <c r="AD329" s="299"/>
      <c r="AE329" s="299"/>
      <c r="AF329" s="268"/>
      <c r="AG329" s="268"/>
      <c r="AH329" s="268"/>
      <c r="AI329" s="257"/>
      <c r="AJ329" s="257"/>
      <c r="AK329" s="257"/>
      <c r="AL329" s="257"/>
      <c r="AM329" s="257"/>
      <c r="AN329" s="257"/>
      <c r="AO329" s="257"/>
      <c r="AP329" s="257"/>
      <c r="AQ329" s="257"/>
      <c r="AR329" s="257"/>
      <c r="AS329" s="257"/>
      <c r="AT329" s="257"/>
      <c r="AU329" s="257"/>
      <c r="AX329" s="569" t="str">
        <f>IF(C343="","",C343)</f>
        <v/>
      </c>
      <c r="AY329" s="569"/>
      <c r="AZ329" s="587" t="str">
        <f>IF(E343="","",E343)</f>
        <v/>
      </c>
      <c r="BA329" s="590" t="str">
        <f ca="1">IF(F343="","",F343)</f>
        <v/>
      </c>
      <c r="BB329" s="590"/>
      <c r="BC329" s="590"/>
      <c r="BD329" s="587" t="str">
        <f>IF(I343="","",I343)</f>
        <v/>
      </c>
      <c r="BE329" s="578" t="e">
        <f>IF(#REF!="発電事業者","送電電力（MW）","受電電力（MW）")</f>
        <v>#REF!</v>
      </c>
      <c r="BF329" s="579"/>
      <c r="BG329" s="331" t="str">
        <f>IF(COUNT(BG308,L343)=2,ROUND(BG308*L343/SUM(L339:L348),#REF!),"")</f>
        <v/>
      </c>
      <c r="BH329" s="331" t="str">
        <f>IF(COUNT(BH308,M343)=2,ROUND(BH308*M343/SUM(M339:M348),#REF!),"")</f>
        <v/>
      </c>
      <c r="BI329" s="331" t="str">
        <f>IF(COUNT(BI308,N343)=2,ROUND(BI308*N343/SUM(N339:N348),#REF!),"")</f>
        <v/>
      </c>
      <c r="BJ329" s="331" t="str">
        <f>IF(COUNT(BJ308,O343)=2,ROUND(BJ308*O343/SUM(O339:O348),#REF!),"")</f>
        <v/>
      </c>
      <c r="BK329" s="331" t="str">
        <f>IF(COUNT(BK308,P343)=2,ROUND(BK308*P343/SUM(P339:P348),#REF!),"")</f>
        <v/>
      </c>
      <c r="BL329" s="331" t="str">
        <f>IF(COUNT(BL308,Q343)=2,ROUND(BL308*Q343/SUM(Q339:Q348),#REF!),"")</f>
        <v/>
      </c>
      <c r="BM329" s="331" t="str">
        <f>IF(COUNT(BM308,R343)=2,ROUND(BM308*R343/SUM(R339:R348),#REF!),"")</f>
        <v/>
      </c>
      <c r="BN329" s="331" t="str">
        <f>IF(COUNT(BN308,S343)=2,ROUND(BN308*S343/SUM(S339:S348),#REF!),"")</f>
        <v/>
      </c>
      <c r="BO329" s="331" t="str">
        <f>IF(COUNT(BO308,T343)=2,ROUND(BO308*T343/SUM(T339:T348),#REF!),"")</f>
        <v/>
      </c>
      <c r="BP329" s="331" t="str">
        <f>IF(COUNT(BP308,U343)=2,ROUND(BP308*U343/SUM(U339:U348),#REF!),"")</f>
        <v/>
      </c>
      <c r="BQ329" s="331" t="str">
        <f>IF(COUNT(BQ308,V343)=2,ROUND(BQ308*V343/SUM(V339:V348),#REF!),"")</f>
        <v/>
      </c>
      <c r="BR329" s="331" t="str">
        <f>IF(COUNT(BR308,W343)=2,ROUND(BR308*W343/SUM(W339:W348),#REF!),"")</f>
        <v/>
      </c>
      <c r="BS329" s="569" t="e">
        <f>IF(#REF!="発電事業者","送電電力（MW）","受電電力（MW）")</f>
        <v>#REF!</v>
      </c>
      <c r="BT329" s="569"/>
      <c r="BU329" s="569"/>
      <c r="BV329" s="333" t="s">
        <v>171</v>
      </c>
      <c r="BW329" s="580"/>
      <c r="BX329" s="580"/>
      <c r="BY329" s="331" t="str">
        <f>IF(COUNT(BY308,X343)=2,ROUND(BY308*X343/SUM(X339:X348),#REF!),"")</f>
        <v/>
      </c>
      <c r="BZ329" s="331" t="str">
        <f>IF(COUNT(BZ308,Y343)=2,ROUND(BZ308*Y343/SUM(Y339:Y348),#REF!),"")</f>
        <v/>
      </c>
      <c r="CA329" s="331" t="str">
        <f>IF(COUNT(CA308,Z343)=2,ROUND(CA308*Z343/SUM(Z339:Z348),#REF!),"")</f>
        <v/>
      </c>
      <c r="CB329" s="331" t="str">
        <f>IF(COUNT(CB308,AA343)=2,ROUND(CB308*AA343/SUM(AA339:AA348),#REF!),"")</f>
        <v/>
      </c>
      <c r="CC329" s="331" t="str">
        <f>IF(COUNT(CC308,AB343)=2,ROUND(CC308*AB343/SUM(AB339:AB348),#REF!),"")</f>
        <v/>
      </c>
      <c r="CD329" s="331" t="str">
        <f>IF(COUNT(CD308,AC343)=2,ROUND(CD308*AC343/SUM(AC339:AC348),#REF!),"")</f>
        <v/>
      </c>
      <c r="CE329" s="331" t="str">
        <f>IF(COUNT(CE308,AD343)=2,ROUND(CE308*AD343/SUM(AD339:AD348),#REF!),"")</f>
        <v/>
      </c>
      <c r="CF329" s="331" t="str">
        <f>IF(COUNT(CF308,AE343)=2,ROUND(CF308*AE343/SUM(AE339:AE348),#REF!),"")</f>
        <v/>
      </c>
      <c r="CG329" s="331" t="str">
        <f>IF(COUNT(CG308,AF343)=2,ROUND(CG308*AF343/SUM(AF339:AF348),#REF!),"")</f>
        <v/>
      </c>
      <c r="CH329" s="563" t="s">
        <v>119</v>
      </c>
      <c r="CI329" s="563"/>
      <c r="CJ329" s="563"/>
      <c r="CK329" s="563"/>
      <c r="CL329" s="563"/>
      <c r="CM329" s="563"/>
      <c r="CN329" s="563"/>
      <c r="CO329" s="563"/>
      <c r="CP329" s="563"/>
      <c r="CQ329" s="563"/>
    </row>
    <row r="330" spans="3:97" s="243" customFormat="1" ht="13.5" customHeight="1">
      <c r="C330" s="606"/>
      <c r="D330" s="607"/>
      <c r="E330" s="608" t="s">
        <v>212</v>
      </c>
      <c r="F330" s="609"/>
      <c r="G330" s="610"/>
      <c r="H330" s="261"/>
      <c r="I330" s="261"/>
      <c r="J330" s="261"/>
      <c r="K330" s="261"/>
      <c r="L330" s="261"/>
      <c r="M330" s="261"/>
      <c r="N330" s="261"/>
      <c r="O330" s="261"/>
      <c r="P330" s="261"/>
      <c r="Q330" s="261"/>
      <c r="R330" s="261"/>
      <c r="S330" s="261"/>
      <c r="T330" s="262" t="str">
        <f>IF(COUNT(H330:S330)=0,"",SUMPRODUCT(ROUND(H330:S330,1)))</f>
        <v/>
      </c>
      <c r="U330" s="624"/>
      <c r="V330" s="625"/>
      <c r="W330" s="625"/>
      <c r="X330" s="625"/>
      <c r="Y330" s="625"/>
      <c r="Z330" s="626"/>
      <c r="AA330" s="257"/>
      <c r="AB330" s="257"/>
      <c r="AC330" s="257"/>
      <c r="AD330" s="299"/>
      <c r="AE330" s="299"/>
      <c r="AF330" s="268"/>
      <c r="AG330" s="268"/>
      <c r="AH330" s="268"/>
      <c r="AI330" s="271"/>
      <c r="AJ330" s="271"/>
      <c r="AK330" s="271"/>
      <c r="AL330" s="271"/>
      <c r="AM330" s="271"/>
      <c r="AN330" s="271"/>
      <c r="AO330" s="271"/>
      <c r="AP330" s="271"/>
      <c r="AQ330" s="271"/>
      <c r="AR330" s="271"/>
      <c r="AS330" s="271"/>
      <c r="AT330" s="271"/>
      <c r="AU330" s="272"/>
      <c r="AX330" s="569"/>
      <c r="AY330" s="569"/>
      <c r="AZ330" s="588"/>
      <c r="BA330" s="590"/>
      <c r="BB330" s="590"/>
      <c r="BC330" s="590"/>
      <c r="BD330" s="588"/>
      <c r="BE330" s="583"/>
      <c r="BF330" s="584"/>
      <c r="BG330" s="259"/>
      <c r="BH330" s="259"/>
      <c r="BI330" s="259"/>
      <c r="BJ330" s="259"/>
      <c r="BK330" s="259"/>
      <c r="BL330" s="259"/>
      <c r="BM330" s="259"/>
      <c r="BN330" s="259"/>
      <c r="BO330" s="259"/>
      <c r="BP330" s="259"/>
      <c r="BQ330" s="259"/>
      <c r="BR330" s="259"/>
      <c r="BS330" s="569"/>
      <c r="BT330" s="569"/>
      <c r="BU330" s="569"/>
      <c r="BV330" s="333" t="s">
        <v>172</v>
      </c>
      <c r="BW330" s="581"/>
      <c r="BX330" s="581"/>
      <c r="BY330" s="331" t="str">
        <f>IF(COUNT(BY309,X343)=2,ROUND(BY309*X343/SUM(X339:X348),#REF!),"")</f>
        <v/>
      </c>
      <c r="BZ330" s="331" t="str">
        <f>IF(COUNT(BZ309,Y343)=2,ROUND(BZ309*Y343/SUM(Y339:Y348),#REF!),"")</f>
        <v/>
      </c>
      <c r="CA330" s="331" t="str">
        <f>IF(COUNT(CA309,Z343)=2,ROUND(CA309*Z343/SUM(Z339:Z348),#REF!),"")</f>
        <v/>
      </c>
      <c r="CB330" s="331" t="str">
        <f>IF(COUNT(CB309,AA343)=2,ROUND(CB309*AA343/SUM(AA339:AA348),#REF!),"")</f>
        <v/>
      </c>
      <c r="CC330" s="331" t="str">
        <f>IF(COUNT(CC309,AB343)=2,ROUND(CC309*AB343/SUM(AB339:AB348),#REF!),"")</f>
        <v/>
      </c>
      <c r="CD330" s="331" t="str">
        <f>IF(COUNT(CD309,AC343)=2,ROUND(CD309*AC343/SUM(AC339:AC348),#REF!),"")</f>
        <v/>
      </c>
      <c r="CE330" s="331" t="str">
        <f>IF(COUNT(CE309,AD343)=2,ROUND(CE309*AD343/SUM(AD339:AD348),#REF!),"")</f>
        <v/>
      </c>
      <c r="CF330" s="331" t="str">
        <f>IF(COUNT(CF309,AE343)=2,ROUND(CF309*AE343/SUM(AE339:AE348),#REF!),"")</f>
        <v/>
      </c>
      <c r="CG330" s="331" t="str">
        <f>IF(COUNT(CG309,AF343)=2,ROUND(CG309*AF343/SUM(AF339:AF348),#REF!),"")</f>
        <v/>
      </c>
      <c r="CH330" s="564" t="str">
        <f>IF(CH329="","",CH329)</f>
        <v>バイオマス</v>
      </c>
      <c r="CI330" s="564"/>
      <c r="CJ330" s="564"/>
      <c r="CK330" s="564"/>
      <c r="CL330" s="564"/>
      <c r="CM330" s="564"/>
      <c r="CN330" s="564"/>
      <c r="CO330" s="564"/>
      <c r="CP330" s="564"/>
      <c r="CQ330" s="564"/>
    </row>
    <row r="331" spans="3:97" s="243" customFormat="1" ht="13.5" customHeight="1">
      <c r="C331" s="604" t="e">
        <f>DATE(#REF!+9,1,1)</f>
        <v>#REF!</v>
      </c>
      <c r="D331" s="605"/>
      <c r="E331" s="613" t="s">
        <v>198</v>
      </c>
      <c r="F331" s="614"/>
      <c r="G331" s="615"/>
      <c r="H331" s="256"/>
      <c r="I331" s="256"/>
      <c r="J331" s="256"/>
      <c r="K331" s="256"/>
      <c r="L331" s="256"/>
      <c r="M331" s="256"/>
      <c r="N331" s="256"/>
      <c r="O331" s="256"/>
      <c r="P331" s="256"/>
      <c r="Q331" s="256"/>
      <c r="R331" s="256"/>
      <c r="S331" s="256"/>
      <c r="T331" s="255"/>
      <c r="U331" s="613" t="s">
        <v>210</v>
      </c>
      <c r="V331" s="614"/>
      <c r="W331" s="614"/>
      <c r="X331" s="615"/>
      <c r="Y331" s="666"/>
      <c r="Z331" s="667"/>
      <c r="AA331" s="257"/>
      <c r="AB331" s="257"/>
      <c r="AC331" s="257"/>
      <c r="AD331" s="299"/>
      <c r="AE331" s="299"/>
      <c r="AF331" s="268"/>
      <c r="AG331" s="268"/>
      <c r="AH331" s="268"/>
      <c r="AI331" s="257"/>
      <c r="AJ331" s="257"/>
      <c r="AK331" s="257"/>
      <c r="AL331" s="257"/>
      <c r="AM331" s="257"/>
      <c r="AN331" s="257"/>
      <c r="AO331" s="257"/>
      <c r="AP331" s="257"/>
      <c r="AQ331" s="257"/>
      <c r="AR331" s="257"/>
      <c r="AS331" s="257"/>
      <c r="AT331" s="257"/>
      <c r="AU331" s="257"/>
      <c r="AX331" s="569"/>
      <c r="AY331" s="569"/>
      <c r="AZ331" s="589"/>
      <c r="BA331" s="590"/>
      <c r="BB331" s="590"/>
      <c r="BC331" s="590"/>
      <c r="BD331" s="589"/>
      <c r="BE331" s="585" t="e">
        <f>IF(#REF!="発電事業者","月間送電電力量（GWh）","月間受電電力量（GWh）")</f>
        <v>#REF!</v>
      </c>
      <c r="BF331" s="586"/>
      <c r="BG331" s="331" t="str">
        <f>IF(COUNT(BG310,L343)=2,ROUND(BG310*L343/SUM(L339:L348),#REF!),"")</f>
        <v/>
      </c>
      <c r="BH331" s="331" t="str">
        <f>IF(COUNT(BH310,M343)=2,ROUND(BH310*M343/SUM(M339:M348),#REF!),"")</f>
        <v/>
      </c>
      <c r="BI331" s="331" t="str">
        <f>IF(COUNT(BI310,N343)=2,ROUND(BI310*N343/SUM(N339:N348),#REF!),"")</f>
        <v/>
      </c>
      <c r="BJ331" s="331" t="str">
        <f>IF(COUNT(BJ310,O343)=2,ROUND(BJ310*O343/SUM(O339:O348),#REF!),"")</f>
        <v/>
      </c>
      <c r="BK331" s="331" t="str">
        <f>IF(COUNT(BK310,P343)=2,ROUND(BK310*P343/SUM(P339:P348),#REF!),"")</f>
        <v/>
      </c>
      <c r="BL331" s="331" t="str">
        <f>IF(COUNT(BL310,Q343)=2,ROUND(BL310*Q343/SUM(Q339:Q348),#REF!),"")</f>
        <v/>
      </c>
      <c r="BM331" s="331" t="str">
        <f>IF(COUNT(BM310,R343)=2,ROUND(BM310*R343/SUM(R339:R348),#REF!),"")</f>
        <v/>
      </c>
      <c r="BN331" s="331" t="str">
        <f>IF(COUNT(BN310,S343)=2,ROUND(BN310*S343/SUM(S339:S348),#REF!),"")</f>
        <v/>
      </c>
      <c r="BO331" s="331" t="str">
        <f>IF(COUNT(BO310,T343)=2,ROUND(BO310*T343/SUM(T339:T348),#REF!),"")</f>
        <v/>
      </c>
      <c r="BP331" s="331" t="str">
        <f>IF(COUNT(BP310,U343)=2,ROUND(BP310*U343/SUM(U339:U348),#REF!),"")</f>
        <v/>
      </c>
      <c r="BQ331" s="331" t="str">
        <f>IF(COUNT(BQ310,V343)=2,ROUND(BQ310*V343/SUM(V339:V348),#REF!),"")</f>
        <v/>
      </c>
      <c r="BR331" s="331" t="str">
        <f>IF(COUNT(BR310,W343)=2,ROUND(BR310*W343/SUM(W339:W348),#REF!),"")</f>
        <v/>
      </c>
      <c r="BS331" s="569" t="e">
        <f>IF(#REF!="発電事業者","年間送電電力量（GWh）","年間受電電力量（GWh）")</f>
        <v>#REF!</v>
      </c>
      <c r="BT331" s="569"/>
      <c r="BU331" s="569"/>
      <c r="BV331" s="333" t="s">
        <v>25</v>
      </c>
      <c r="BW331" s="582"/>
      <c r="BX331" s="582"/>
      <c r="BY331" s="331" t="str">
        <f>IF(COUNT(BY310,X343)=2,ROUND(BY310*X343/SUM(X339:X348),#REF!),"")</f>
        <v/>
      </c>
      <c r="BZ331" s="331" t="str">
        <f>IF(COUNT(BZ310,Y343)=2,ROUND(BZ310*Y343/SUM(Y339:Y348),#REF!),"")</f>
        <v/>
      </c>
      <c r="CA331" s="331" t="str">
        <f>IF(COUNT(CA310,Z343)=2,ROUND(CA310*Z343/SUM(Z339:Z348),#REF!),"")</f>
        <v/>
      </c>
      <c r="CB331" s="331" t="str">
        <f>IF(COUNT(CB310,AA343)=2,ROUND(CB310*AA343/SUM(AA339:AA348),#REF!),"")</f>
        <v/>
      </c>
      <c r="CC331" s="331" t="str">
        <f>IF(COUNT(CC310,AB343)=2,ROUND(CC310*AB343/SUM(AB339:AB348),#REF!),"")</f>
        <v/>
      </c>
      <c r="CD331" s="331" t="str">
        <f>IF(COUNT(CD310,AC343)=2,ROUND(CD310*AC343/SUM(AC339:AC348),#REF!),"")</f>
        <v/>
      </c>
      <c r="CE331" s="331" t="str">
        <f>IF(COUNT(CE310,AD343)=2,ROUND(CE310*AD343/SUM(AD339:AD348),#REF!),"")</f>
        <v/>
      </c>
      <c r="CF331" s="331" t="str">
        <f>IF(COUNT(CF310,AE343)=2,ROUND(CF310*AE343/SUM(AE339:AE348),#REF!),"")</f>
        <v/>
      </c>
      <c r="CG331" s="331" t="str">
        <f>IF(COUNT(CG310,AF343)=2,ROUND(CG310*AF343/SUM(AF339:AF348),#REF!),"")</f>
        <v/>
      </c>
      <c r="CH331" s="565" t="str">
        <f>IF(COUNTA(AG343)=0,"",AG343)</f>
        <v/>
      </c>
      <c r="CI331" s="565"/>
      <c r="CJ331" s="565"/>
      <c r="CK331" s="565"/>
      <c r="CL331" s="565"/>
      <c r="CM331" s="565"/>
      <c r="CN331" s="565"/>
      <c r="CO331" s="565"/>
      <c r="CP331" s="565"/>
      <c r="CQ331" s="565"/>
    </row>
    <row r="332" spans="3:97" s="243" customFormat="1" ht="13.5" customHeight="1">
      <c r="C332" s="606"/>
      <c r="D332" s="607"/>
      <c r="E332" s="608" t="s">
        <v>212</v>
      </c>
      <c r="F332" s="609"/>
      <c r="G332" s="610"/>
      <c r="H332" s="261"/>
      <c r="I332" s="261"/>
      <c r="J332" s="261"/>
      <c r="K332" s="261"/>
      <c r="L332" s="261"/>
      <c r="M332" s="261"/>
      <c r="N332" s="261"/>
      <c r="O332" s="261"/>
      <c r="P332" s="261"/>
      <c r="Q332" s="261"/>
      <c r="R332" s="261"/>
      <c r="S332" s="261"/>
      <c r="T332" s="262" t="str">
        <f>IF(COUNT(H332:S332)=0,"",SUMPRODUCT(ROUND(H332:S332,1)))</f>
        <v/>
      </c>
      <c r="U332" s="608" t="s">
        <v>211</v>
      </c>
      <c r="V332" s="609"/>
      <c r="W332" s="609"/>
      <c r="X332" s="610"/>
      <c r="Y332" s="664"/>
      <c r="Z332" s="665"/>
      <c r="AA332" s="257"/>
      <c r="AB332" s="257"/>
      <c r="AC332" s="257"/>
      <c r="AD332" s="299"/>
      <c r="AE332" s="299"/>
      <c r="AF332" s="268"/>
      <c r="AG332" s="268"/>
      <c r="AH332" s="268"/>
      <c r="AI332" s="271"/>
      <c r="AJ332" s="271"/>
      <c r="AK332" s="271"/>
      <c r="AL332" s="271"/>
      <c r="AM332" s="271"/>
      <c r="AN332" s="271"/>
      <c r="AO332" s="271"/>
      <c r="AP332" s="271"/>
      <c r="AQ332" s="271"/>
      <c r="AR332" s="271"/>
      <c r="AS332" s="271"/>
      <c r="AT332" s="271"/>
      <c r="AU332" s="272"/>
      <c r="AX332" s="569" t="str">
        <f>IF(C344="","",C344)</f>
        <v/>
      </c>
      <c r="AY332" s="569"/>
      <c r="AZ332" s="587" t="str">
        <f>IF(E344="","",E344)</f>
        <v/>
      </c>
      <c r="BA332" s="590" t="str">
        <f ca="1">IF(F344="","",F344)</f>
        <v/>
      </c>
      <c r="BB332" s="590"/>
      <c r="BC332" s="590"/>
      <c r="BD332" s="587" t="str">
        <f>IF(I344="","",I344)</f>
        <v/>
      </c>
      <c r="BE332" s="578" t="e">
        <f>IF(#REF!="発電事業者","送電電力（MW）","受電電力（MW）")</f>
        <v>#REF!</v>
      </c>
      <c r="BF332" s="579"/>
      <c r="BG332" s="331" t="str">
        <f>IF(COUNT(BG308,L344)=2,ROUND(BG308*L344/SUM(L339:L348),#REF!),"")</f>
        <v/>
      </c>
      <c r="BH332" s="331" t="str">
        <f>IF(COUNT(BH308,M344)=2,ROUND(BH308*M344/SUM(M339:M348),#REF!),"")</f>
        <v/>
      </c>
      <c r="BI332" s="331" t="str">
        <f>IF(COUNT(BI308,N344)=2,ROUND(BI308*N344/SUM(N339:N348),#REF!),"")</f>
        <v/>
      </c>
      <c r="BJ332" s="331" t="str">
        <f>IF(COUNT(BJ308,O344)=2,ROUND(BJ308*O344/SUM(O339:O348),#REF!),"")</f>
        <v/>
      </c>
      <c r="BK332" s="331" t="str">
        <f>IF(COUNT(BK308,P344)=2,ROUND(BK308*P344/SUM(P339:P348),#REF!),"")</f>
        <v/>
      </c>
      <c r="BL332" s="331" t="str">
        <f>IF(COUNT(BL308,Q344)=2,ROUND(BL308*Q344/SUM(Q339:Q348),#REF!),"")</f>
        <v/>
      </c>
      <c r="BM332" s="331" t="str">
        <f>IF(COUNT(BM308,R344)=2,ROUND(BM308*R344/SUM(R339:R348),#REF!),"")</f>
        <v/>
      </c>
      <c r="BN332" s="331" t="str">
        <f>IF(COUNT(BN308,S344)=2,ROUND(BN308*S344/SUM(S339:S348),#REF!),"")</f>
        <v/>
      </c>
      <c r="BO332" s="331" t="str">
        <f>IF(COUNT(BO308,T344)=2,ROUND(BO308*T344/SUM(T339:T348),#REF!),"")</f>
        <v/>
      </c>
      <c r="BP332" s="331" t="str">
        <f>IF(COUNT(BP308,U344)=2,ROUND(BP308*U344/SUM(U339:U348),#REF!),"")</f>
        <v/>
      </c>
      <c r="BQ332" s="331" t="str">
        <f>IF(COUNT(BQ308,V344)=2,ROUND(BQ308*V344/SUM(V339:V348),#REF!),"")</f>
        <v/>
      </c>
      <c r="BR332" s="331" t="str">
        <f>IF(COUNT(BR308,W344)=2,ROUND(BR308*W344/SUM(W339:W348),#REF!),"")</f>
        <v/>
      </c>
      <c r="BS332" s="569" t="e">
        <f>IF(#REF!="発電事業者","送電電力（MW）","受電電力（MW）")</f>
        <v>#REF!</v>
      </c>
      <c r="BT332" s="569"/>
      <c r="BU332" s="569"/>
      <c r="BV332" s="333" t="s">
        <v>171</v>
      </c>
      <c r="BW332" s="580"/>
      <c r="BX332" s="580"/>
      <c r="BY332" s="331" t="str">
        <f>IF(COUNT(BY308,X344)=2,ROUND(BY308*X344/SUM(X339:X348),#REF!),"")</f>
        <v/>
      </c>
      <c r="BZ332" s="331" t="str">
        <f>IF(COUNT(BZ308,Y344)=2,ROUND(BZ308*Y344/SUM(Y339:Y348),#REF!),"")</f>
        <v/>
      </c>
      <c r="CA332" s="331" t="str">
        <f>IF(COUNT(CA308,Z344)=2,ROUND(CA308*Z344/SUM(Z339:Z348),#REF!),"")</f>
        <v/>
      </c>
      <c r="CB332" s="331" t="str">
        <f>IF(COUNT(CB308,AA344)=2,ROUND(CB308*AA344/SUM(AA339:AA348),#REF!),"")</f>
        <v/>
      </c>
      <c r="CC332" s="331" t="str">
        <f>IF(COUNT(CC308,AB344)=2,ROUND(CC308*AB344/SUM(AB339:AB348),#REF!),"")</f>
        <v/>
      </c>
      <c r="CD332" s="331" t="str">
        <f>IF(COUNT(CD308,AC344)=2,ROUND(CD308*AC344/SUM(AC339:AC348),#REF!),"")</f>
        <v/>
      </c>
      <c r="CE332" s="331" t="str">
        <f>IF(COUNT(CE308,AD344)=2,ROUND(CE308*AD344/SUM(AD339:AD348),#REF!),"")</f>
        <v/>
      </c>
      <c r="CF332" s="331" t="str">
        <f>IF(COUNT(CF308,AE344)=2,ROUND(CF308*AE344/SUM(AE339:AE348),#REF!),"")</f>
        <v/>
      </c>
      <c r="CG332" s="331" t="str">
        <f>IF(COUNT(CG308,AF344)=2,ROUND(CG308*AF344/SUM(AF339:AF348),#REF!),"")</f>
        <v/>
      </c>
      <c r="CH332" s="563" t="s">
        <v>119</v>
      </c>
      <c r="CI332" s="563"/>
      <c r="CJ332" s="563"/>
      <c r="CK332" s="563"/>
      <c r="CL332" s="563"/>
      <c r="CM332" s="563"/>
      <c r="CN332" s="563"/>
      <c r="CO332" s="563"/>
      <c r="CP332" s="563"/>
      <c r="CQ332" s="563"/>
    </row>
    <row r="333" spans="3:97" s="243" customFormat="1" ht="13.5" customHeight="1">
      <c r="C333" s="273"/>
      <c r="D333" s="273"/>
      <c r="E333" s="245"/>
      <c r="F333" s="245"/>
      <c r="G333" s="245"/>
      <c r="H333" s="257"/>
      <c r="I333" s="257"/>
      <c r="J333" s="257"/>
      <c r="K333" s="257"/>
      <c r="L333" s="257"/>
      <c r="M333" s="257"/>
      <c r="N333" s="257"/>
      <c r="O333" s="257"/>
      <c r="P333" s="257"/>
      <c r="Q333" s="257"/>
      <c r="R333" s="257"/>
      <c r="S333" s="257"/>
      <c r="T333" s="257"/>
      <c r="U333" s="245"/>
      <c r="V333" s="245"/>
      <c r="W333" s="245"/>
      <c r="X333" s="245"/>
      <c r="Y333" s="274"/>
      <c r="Z333" s="274"/>
      <c r="AA333" s="257"/>
      <c r="AB333" s="257"/>
      <c r="AC333" s="257"/>
      <c r="AD333" s="273"/>
      <c r="AE333" s="273"/>
      <c r="AF333" s="245"/>
      <c r="AG333" s="245"/>
      <c r="AH333" s="245"/>
      <c r="AI333" s="271"/>
      <c r="AJ333" s="271"/>
      <c r="AK333" s="271"/>
      <c r="AL333" s="271"/>
      <c r="AM333" s="271"/>
      <c r="AN333" s="271"/>
      <c r="AO333" s="271"/>
      <c r="AP333" s="271"/>
      <c r="AQ333" s="271"/>
      <c r="AR333" s="271"/>
      <c r="AS333" s="271"/>
      <c r="AT333" s="271"/>
      <c r="AU333" s="272"/>
      <c r="AV333" s="275"/>
      <c r="AX333" s="569"/>
      <c r="AY333" s="569"/>
      <c r="AZ333" s="588"/>
      <c r="BA333" s="590"/>
      <c r="BB333" s="590"/>
      <c r="BC333" s="590"/>
      <c r="BD333" s="588"/>
      <c r="BE333" s="583"/>
      <c r="BF333" s="584"/>
      <c r="BG333" s="259"/>
      <c r="BH333" s="259"/>
      <c r="BI333" s="259"/>
      <c r="BJ333" s="259"/>
      <c r="BK333" s="259"/>
      <c r="BL333" s="259"/>
      <c r="BM333" s="259"/>
      <c r="BN333" s="259"/>
      <c r="BO333" s="259"/>
      <c r="BP333" s="259"/>
      <c r="BQ333" s="259"/>
      <c r="BR333" s="259"/>
      <c r="BS333" s="569"/>
      <c r="BT333" s="569"/>
      <c r="BU333" s="569"/>
      <c r="BV333" s="333" t="s">
        <v>172</v>
      </c>
      <c r="BW333" s="581"/>
      <c r="BX333" s="581"/>
      <c r="BY333" s="331" t="str">
        <f>IF(COUNT(BY309,X344)=2,ROUND(BY309*X344/SUM(X339:X348),#REF!),"")</f>
        <v/>
      </c>
      <c r="BZ333" s="331" t="str">
        <f>IF(COUNT(BZ309,Y344)=2,ROUND(BZ309*Y344/SUM(Y339:Y348),#REF!),"")</f>
        <v/>
      </c>
      <c r="CA333" s="331" t="str">
        <f>IF(COUNT(CA309,Z344)=2,ROUND(CA309*Z344/SUM(Z339:Z348),#REF!),"")</f>
        <v/>
      </c>
      <c r="CB333" s="331" t="str">
        <f>IF(COUNT(CB309,AA344)=2,ROUND(CB309*AA344/SUM(AA339:AA348),#REF!),"")</f>
        <v/>
      </c>
      <c r="CC333" s="331" t="str">
        <f>IF(COUNT(CC309,AB344)=2,ROUND(CC309*AB344/SUM(AB339:AB348),#REF!),"")</f>
        <v/>
      </c>
      <c r="CD333" s="331" t="str">
        <f>IF(COUNT(CD309,AC344)=2,ROUND(CD309*AC344/SUM(AC339:AC348),#REF!),"")</f>
        <v/>
      </c>
      <c r="CE333" s="331" t="str">
        <f>IF(COUNT(CE309,AD344)=2,ROUND(CE309*AD344/SUM(AD339:AD348),#REF!),"")</f>
        <v/>
      </c>
      <c r="CF333" s="331" t="str">
        <f>IF(COUNT(CF309,AE344)=2,ROUND(CF309*AE344/SUM(AE339:AE348),#REF!),"")</f>
        <v/>
      </c>
      <c r="CG333" s="331" t="str">
        <f>IF(COUNT(CG309,AF344)=2,ROUND(CG309*AF344/SUM(AF339:AF348),#REF!),"")</f>
        <v/>
      </c>
      <c r="CH333" s="564" t="str">
        <f>IF(CH332="","",CH332)</f>
        <v>バイオマス</v>
      </c>
      <c r="CI333" s="564"/>
      <c r="CJ333" s="564"/>
      <c r="CK333" s="564"/>
      <c r="CL333" s="564"/>
      <c r="CM333" s="564"/>
      <c r="CN333" s="564"/>
      <c r="CO333" s="564"/>
      <c r="CP333" s="564"/>
      <c r="CQ333" s="564"/>
      <c r="CR333" s="271"/>
      <c r="CS333" s="271"/>
    </row>
    <row r="334" spans="3:97" s="243" customFormat="1" ht="13.5" customHeight="1">
      <c r="I334" s="257"/>
      <c r="J334" s="257"/>
      <c r="K334" s="257"/>
      <c r="L334" s="257"/>
      <c r="M334" s="257"/>
      <c r="N334" s="257"/>
      <c r="O334" s="257"/>
      <c r="P334" s="257"/>
      <c r="Q334" s="257"/>
      <c r="R334" s="257"/>
      <c r="S334" s="257"/>
      <c r="T334" s="257"/>
      <c r="U334" s="245"/>
      <c r="V334" s="245"/>
      <c r="W334" s="245"/>
      <c r="X334" s="245"/>
      <c r="Y334" s="274"/>
      <c r="Z334" s="274"/>
      <c r="AA334" s="257"/>
      <c r="AB334" s="257"/>
      <c r="AC334" s="257"/>
      <c r="AD334" s="273"/>
      <c r="AE334" s="273"/>
      <c r="AF334" s="245"/>
      <c r="AG334" s="245"/>
      <c r="AH334" s="245"/>
      <c r="AI334" s="271"/>
      <c r="AJ334" s="271"/>
      <c r="AK334" s="271"/>
      <c r="AL334" s="271"/>
      <c r="AM334" s="271"/>
      <c r="AN334" s="271"/>
      <c r="AO334" s="271"/>
      <c r="AP334" s="271"/>
      <c r="AQ334" s="271"/>
      <c r="AR334" s="271"/>
      <c r="AS334" s="271"/>
      <c r="AT334" s="271"/>
      <c r="AU334" s="272"/>
      <c r="AV334" s="257"/>
      <c r="AX334" s="569"/>
      <c r="AY334" s="569"/>
      <c r="AZ334" s="589"/>
      <c r="BA334" s="590"/>
      <c r="BB334" s="590"/>
      <c r="BC334" s="590"/>
      <c r="BD334" s="589"/>
      <c r="BE334" s="585" t="e">
        <f>IF(#REF!="発電事業者","月間送電電力量（GWh）","月間受電電力量（GWh）")</f>
        <v>#REF!</v>
      </c>
      <c r="BF334" s="586"/>
      <c r="BG334" s="331" t="str">
        <f>IF(COUNT(BG310,L344)=2,ROUND(BG310*L344/SUM(L339:L348),#REF!),"")</f>
        <v/>
      </c>
      <c r="BH334" s="331" t="str">
        <f>IF(COUNT(BH310,M344)=2,ROUND(BH310*M344/SUM(M339:M348),#REF!),"")</f>
        <v/>
      </c>
      <c r="BI334" s="331" t="str">
        <f>IF(COUNT(BI310,N344)=2,ROUND(BI310*N344/SUM(N339:N348),#REF!),"")</f>
        <v/>
      </c>
      <c r="BJ334" s="331" t="str">
        <f>IF(COUNT(BJ310,O344)=2,ROUND(BJ310*O344/SUM(O339:O348),#REF!),"")</f>
        <v/>
      </c>
      <c r="BK334" s="331" t="str">
        <f>IF(COUNT(BK310,P344)=2,ROUND(BK310*P344/SUM(P339:P348),#REF!),"")</f>
        <v/>
      </c>
      <c r="BL334" s="331" t="str">
        <f>IF(COUNT(BL310,Q344)=2,ROUND(BL310*Q344/SUM(Q339:Q348),#REF!),"")</f>
        <v/>
      </c>
      <c r="BM334" s="331" t="str">
        <f>IF(COUNT(BM310,R344)=2,ROUND(BM310*R344/SUM(R339:R348),#REF!),"")</f>
        <v/>
      </c>
      <c r="BN334" s="331" t="str">
        <f>IF(COUNT(BN310,S344)=2,ROUND(BN310*S344/SUM(S339:S348),#REF!),"")</f>
        <v/>
      </c>
      <c r="BO334" s="331" t="str">
        <f>IF(COUNT(BO310,T344)=2,ROUND(BO310*T344/SUM(T339:T348),#REF!),"")</f>
        <v/>
      </c>
      <c r="BP334" s="331" t="str">
        <f>IF(COUNT(BP310,U344)=2,ROUND(BP310*U344/SUM(U339:U348),#REF!),"")</f>
        <v/>
      </c>
      <c r="BQ334" s="331" t="str">
        <f>IF(COUNT(BQ310,V344)=2,ROUND(BQ310*V344/SUM(V339:V348),#REF!),"")</f>
        <v/>
      </c>
      <c r="BR334" s="331" t="str">
        <f>IF(COUNT(BR310,W344)=2,ROUND(BR310*W344/SUM(W339:W348),#REF!),"")</f>
        <v/>
      </c>
      <c r="BS334" s="569" t="e">
        <f>IF(#REF!="発電事業者","年間送電電力量（GWh）","年間受電電力量（GWh）")</f>
        <v>#REF!</v>
      </c>
      <c r="BT334" s="569"/>
      <c r="BU334" s="569"/>
      <c r="BV334" s="333" t="s">
        <v>25</v>
      </c>
      <c r="BW334" s="582"/>
      <c r="BX334" s="582"/>
      <c r="BY334" s="331" t="str">
        <f>IF(COUNT(BY310,X344)=2,ROUND(BY310*X344/SUM(X339:X348),#REF!),"")</f>
        <v/>
      </c>
      <c r="BZ334" s="331" t="str">
        <f>IF(COUNT(BZ310,Y344)=2,ROUND(BZ310*Y344/SUM(Y339:Y348),#REF!),"")</f>
        <v/>
      </c>
      <c r="CA334" s="331" t="str">
        <f>IF(COUNT(CA310,Z344)=2,ROUND(CA310*Z344/SUM(Z339:Z348),#REF!),"")</f>
        <v/>
      </c>
      <c r="CB334" s="331" t="str">
        <f>IF(COUNT(CB310,AA344)=2,ROUND(CB310*AA344/SUM(AA339:AA348),#REF!),"")</f>
        <v/>
      </c>
      <c r="CC334" s="331" t="str">
        <f>IF(COUNT(CC310,AB344)=2,ROUND(CC310*AB344/SUM(AB339:AB348),#REF!),"")</f>
        <v/>
      </c>
      <c r="CD334" s="331" t="str">
        <f>IF(COUNT(CD310,AC344)=2,ROUND(CD310*AC344/SUM(AC339:AC348),#REF!),"")</f>
        <v/>
      </c>
      <c r="CE334" s="331" t="str">
        <f>IF(COUNT(CE310,AD344)=2,ROUND(CE310*AD344/SUM(AD339:AD348),#REF!),"")</f>
        <v/>
      </c>
      <c r="CF334" s="331" t="str">
        <f>IF(COUNT(CF310,AE344)=2,ROUND(CF310*AE344/SUM(AE339:AE348),#REF!),"")</f>
        <v/>
      </c>
      <c r="CG334" s="331" t="str">
        <f>IF(COUNT(CG310,AF344)=2,ROUND(CG310*AF344/SUM(AF339:AF348),#REF!),"")</f>
        <v/>
      </c>
      <c r="CH334" s="565" t="str">
        <f>IF(COUNTA(AG344)=0,"",AG344)</f>
        <v/>
      </c>
      <c r="CI334" s="565"/>
      <c r="CJ334" s="565"/>
      <c r="CK334" s="565"/>
      <c r="CL334" s="565"/>
      <c r="CM334" s="565"/>
      <c r="CN334" s="565"/>
      <c r="CO334" s="565"/>
      <c r="CP334" s="565"/>
      <c r="CQ334" s="565"/>
    </row>
    <row r="335" spans="3:97" s="243" customFormat="1" ht="13.5" customHeight="1">
      <c r="C335" s="273"/>
      <c r="D335" s="273"/>
      <c r="E335" s="245"/>
      <c r="F335" s="245"/>
      <c r="G335" s="245"/>
      <c r="H335" s="257"/>
      <c r="I335" s="257"/>
      <c r="J335" s="257"/>
      <c r="K335" s="257"/>
      <c r="L335" s="257"/>
      <c r="M335" s="257"/>
      <c r="N335" s="257"/>
      <c r="O335" s="257"/>
      <c r="P335" s="257"/>
      <c r="Q335" s="257"/>
      <c r="R335" s="257"/>
      <c r="S335" s="257"/>
      <c r="T335" s="257"/>
      <c r="U335" s="257"/>
      <c r="V335" s="257"/>
      <c r="W335" s="257"/>
      <c r="X335" s="257"/>
      <c r="Y335" s="257"/>
      <c r="Z335" s="257"/>
      <c r="AA335" s="257"/>
      <c r="AB335" s="257"/>
      <c r="AC335" s="257"/>
      <c r="AD335" s="257"/>
      <c r="AE335" s="257"/>
      <c r="AF335" s="257"/>
      <c r="AG335" s="257"/>
      <c r="AH335" s="257"/>
      <c r="AI335" s="257"/>
      <c r="AJ335" s="257"/>
      <c r="AK335" s="257"/>
      <c r="AL335" s="257"/>
      <c r="AM335" s="257"/>
      <c r="AN335" s="257"/>
      <c r="AO335" s="257"/>
      <c r="AP335" s="257"/>
      <c r="AQ335" s="257"/>
      <c r="AR335" s="257"/>
      <c r="AS335" s="257"/>
      <c r="AT335" s="257"/>
      <c r="AU335" s="257"/>
      <c r="AV335" s="275"/>
      <c r="AX335" s="569" t="str">
        <f>IF(C345="","",C345)</f>
        <v/>
      </c>
      <c r="AY335" s="569"/>
      <c r="AZ335" s="587" t="str">
        <f>IF(E345="","",E345)</f>
        <v/>
      </c>
      <c r="BA335" s="590" t="str">
        <f ca="1">IF(F345="","",F345)</f>
        <v/>
      </c>
      <c r="BB335" s="590"/>
      <c r="BC335" s="590"/>
      <c r="BD335" s="587" t="str">
        <f>IF(I345="","",I345)</f>
        <v/>
      </c>
      <c r="BE335" s="578" t="e">
        <f>IF(#REF!="発電事業者","送電電力（MW）","受電電力（MW）")</f>
        <v>#REF!</v>
      </c>
      <c r="BF335" s="579"/>
      <c r="BG335" s="331" t="str">
        <f>IF(COUNT(BG308,L345)=2,ROUND(BG308*L345/SUM(L339:L348),#REF!),"")</f>
        <v/>
      </c>
      <c r="BH335" s="331" t="str">
        <f>IF(COUNT(BH308,M345)=2,ROUND(BH308*M345/SUM(M339:M348),#REF!),"")</f>
        <v/>
      </c>
      <c r="BI335" s="331" t="str">
        <f>IF(COUNT(BI308,N345)=2,ROUND(BI308*N345/SUM(N339:N348),#REF!),"")</f>
        <v/>
      </c>
      <c r="BJ335" s="331" t="str">
        <f>IF(COUNT(BJ308,O345)=2,ROUND(BJ308*O345/SUM(O339:O348),#REF!),"")</f>
        <v/>
      </c>
      <c r="BK335" s="331" t="str">
        <f>IF(COUNT(BK308,P345)=2,ROUND(BK308*P345/SUM(P339:P348),#REF!),"")</f>
        <v/>
      </c>
      <c r="BL335" s="331" t="str">
        <f>IF(COUNT(BL308,Q345)=2,ROUND(BL308*Q345/SUM(Q339:Q348),#REF!),"")</f>
        <v/>
      </c>
      <c r="BM335" s="331" t="str">
        <f>IF(COUNT(BM308,R345)=2,ROUND(BM308*R345/SUM(R339:R348),#REF!),"")</f>
        <v/>
      </c>
      <c r="BN335" s="331" t="str">
        <f>IF(COUNT(BN308,S345)=2,ROUND(BN308*S345/SUM(S339:S348),#REF!),"")</f>
        <v/>
      </c>
      <c r="BO335" s="331" t="str">
        <f>IF(COUNT(BO308,T345)=2,ROUND(BO308*T345/SUM(T339:T348),#REF!),"")</f>
        <v/>
      </c>
      <c r="BP335" s="331" t="str">
        <f>IF(COUNT(BP308,U345)=2,ROUND(BP308*U345/SUM(U339:U348),#REF!),"")</f>
        <v/>
      </c>
      <c r="BQ335" s="331" t="str">
        <f>IF(COUNT(BQ308,V345)=2,ROUND(BQ308*V345/SUM(V339:V348),#REF!),"")</f>
        <v/>
      </c>
      <c r="BR335" s="331" t="str">
        <f>IF(COUNT(BR308,W345)=2,ROUND(BR308*W345/SUM(W339:W348),#REF!),"")</f>
        <v/>
      </c>
      <c r="BS335" s="569" t="e">
        <f>IF(#REF!="発電事業者","送電電力（MW）","受電電力（MW）")</f>
        <v>#REF!</v>
      </c>
      <c r="BT335" s="569"/>
      <c r="BU335" s="569"/>
      <c r="BV335" s="333" t="s">
        <v>171</v>
      </c>
      <c r="BW335" s="580"/>
      <c r="BX335" s="580"/>
      <c r="BY335" s="331" t="str">
        <f>IF(COUNT(BY308,X345)=2,ROUND(BY308*X345/SUM(X339:X348),#REF!),"")</f>
        <v/>
      </c>
      <c r="BZ335" s="331" t="str">
        <f>IF(COUNT(BZ308,Y345)=2,ROUND(BZ308*Y345/SUM(Y339:Y348),#REF!),"")</f>
        <v/>
      </c>
      <c r="CA335" s="331" t="str">
        <f>IF(COUNT(CA308,Z345)=2,ROUND(CA308*Z345/SUM(Z339:Z348),#REF!),"")</f>
        <v/>
      </c>
      <c r="CB335" s="331" t="str">
        <f>IF(COUNT(CB308,AA345)=2,ROUND(CB308*AA345/SUM(AA339:AA348),#REF!),"")</f>
        <v/>
      </c>
      <c r="CC335" s="331" t="str">
        <f>IF(COUNT(CC308,AB345)=2,ROUND(CC308*AB345/SUM(AB339:AB348),#REF!),"")</f>
        <v/>
      </c>
      <c r="CD335" s="331" t="str">
        <f>IF(COUNT(CD308,AC345)=2,ROUND(CD308*AC345/SUM(AC339:AC348),#REF!),"")</f>
        <v/>
      </c>
      <c r="CE335" s="331" t="str">
        <f>IF(COUNT(CE308,AD345)=2,ROUND(CE308*AD345/SUM(AD339:AD348),#REF!),"")</f>
        <v/>
      </c>
      <c r="CF335" s="331" t="str">
        <f>IF(COUNT(CF308,AE345)=2,ROUND(CF308*AE345/SUM(AE339:AE348),#REF!),"")</f>
        <v/>
      </c>
      <c r="CG335" s="331" t="str">
        <f>IF(COUNT(CG308,AF345)=2,ROUND(CG308*AF345/SUM(AF339:AF348),#REF!),"")</f>
        <v/>
      </c>
      <c r="CH335" s="563" t="s">
        <v>119</v>
      </c>
      <c r="CI335" s="563"/>
      <c r="CJ335" s="563"/>
      <c r="CK335" s="563"/>
      <c r="CL335" s="563"/>
      <c r="CM335" s="563"/>
      <c r="CN335" s="563"/>
      <c r="CO335" s="563"/>
      <c r="CP335" s="563"/>
      <c r="CQ335" s="563"/>
    </row>
    <row r="336" spans="3:97" s="243" customFormat="1" ht="13.5" customHeight="1">
      <c r="C336" s="241" t="e">
        <f>IF(#REF!="発電事業者","送電相手先諸元","購入相手先諸元")</f>
        <v>#REF!</v>
      </c>
      <c r="D336" s="236"/>
      <c r="E336" s="236"/>
      <c r="F336" s="242">
        <v>0</v>
      </c>
      <c r="G336" s="237" t="s">
        <v>255</v>
      </c>
      <c r="H336" s="236"/>
      <c r="I336" s="236"/>
      <c r="J336" s="236"/>
      <c r="K336" s="236"/>
      <c r="AV336" s="257"/>
      <c r="AX336" s="569"/>
      <c r="AY336" s="569"/>
      <c r="AZ336" s="588"/>
      <c r="BA336" s="590"/>
      <c r="BB336" s="590"/>
      <c r="BC336" s="590"/>
      <c r="BD336" s="588"/>
      <c r="BE336" s="583"/>
      <c r="BF336" s="584"/>
      <c r="BG336" s="259"/>
      <c r="BH336" s="259"/>
      <c r="BI336" s="259"/>
      <c r="BJ336" s="259"/>
      <c r="BK336" s="259"/>
      <c r="BL336" s="259"/>
      <c r="BM336" s="259"/>
      <c r="BN336" s="259"/>
      <c r="BO336" s="259"/>
      <c r="BP336" s="259"/>
      <c r="BQ336" s="259"/>
      <c r="BR336" s="259"/>
      <c r="BS336" s="569"/>
      <c r="BT336" s="569"/>
      <c r="BU336" s="569"/>
      <c r="BV336" s="333" t="s">
        <v>172</v>
      </c>
      <c r="BW336" s="581"/>
      <c r="BX336" s="581"/>
      <c r="BY336" s="331" t="str">
        <f>IF(COUNT(BY309,X345)=2,ROUND(BY309*X345/SUM(X339:X348),#REF!),"")</f>
        <v/>
      </c>
      <c r="BZ336" s="331" t="str">
        <f>IF(COUNT(BZ309,Y345)=2,ROUND(BZ309*Y345/SUM(Y339:Y348),#REF!),"")</f>
        <v/>
      </c>
      <c r="CA336" s="331" t="str">
        <f>IF(COUNT(CA309,Z345)=2,ROUND(CA309*Z345/SUM(Z339:Z348),#REF!),"")</f>
        <v/>
      </c>
      <c r="CB336" s="331" t="str">
        <f>IF(COUNT(CB309,AA345)=2,ROUND(CB309*AA345/SUM(AA339:AA348),#REF!),"")</f>
        <v/>
      </c>
      <c r="CC336" s="331" t="str">
        <f>IF(COUNT(CC309,AB345)=2,ROUND(CC309*AB345/SUM(AB339:AB348),#REF!),"")</f>
        <v/>
      </c>
      <c r="CD336" s="331" t="str">
        <f>IF(COUNT(CD309,AC345)=2,ROUND(CD309*AC345/SUM(AC339:AC348),#REF!),"")</f>
        <v/>
      </c>
      <c r="CE336" s="331" t="str">
        <f>IF(COUNT(CE309,AD345)=2,ROUND(CE309*AD345/SUM(AD339:AD348),#REF!),"")</f>
        <v/>
      </c>
      <c r="CF336" s="331" t="str">
        <f>IF(COUNT(CF309,AE345)=2,ROUND(CF309*AE345/SUM(AE339:AE348),#REF!),"")</f>
        <v/>
      </c>
      <c r="CG336" s="331" t="str">
        <f>IF(COUNT(CG309,AF345)=2,ROUND(CG309*AF345/SUM(AF339:AF348),#REF!),"")</f>
        <v/>
      </c>
      <c r="CH336" s="564" t="str">
        <f>IF(CH335="","",CH335)</f>
        <v>バイオマス</v>
      </c>
      <c r="CI336" s="564"/>
      <c r="CJ336" s="564"/>
      <c r="CK336" s="564"/>
      <c r="CL336" s="564"/>
      <c r="CM336" s="564"/>
      <c r="CN336" s="564"/>
      <c r="CO336" s="564"/>
      <c r="CP336" s="564"/>
      <c r="CQ336" s="564"/>
    </row>
    <row r="337" spans="3:95" s="243" customFormat="1" ht="13.5" customHeight="1">
      <c r="C337" s="594" t="s">
        <v>200</v>
      </c>
      <c r="D337" s="594"/>
      <c r="E337" s="594" t="s">
        <v>201</v>
      </c>
      <c r="F337" s="594" t="s">
        <v>202</v>
      </c>
      <c r="G337" s="594"/>
      <c r="H337" s="594"/>
      <c r="I337" s="595" t="s">
        <v>203</v>
      </c>
      <c r="J337" s="597" t="e">
        <f>IF(#REF!="発電事業者","送電先","購入先")</f>
        <v>#REF!</v>
      </c>
      <c r="K337" s="598"/>
      <c r="L337" s="601" t="e">
        <f>DATE(#REF!,1,1)</f>
        <v>#REF!</v>
      </c>
      <c r="M337" s="602"/>
      <c r="N337" s="602"/>
      <c r="O337" s="602"/>
      <c r="P337" s="602"/>
      <c r="Q337" s="602"/>
      <c r="R337" s="602"/>
      <c r="S337" s="602"/>
      <c r="T337" s="602"/>
      <c r="U337" s="602"/>
      <c r="V337" s="602"/>
      <c r="W337" s="603"/>
      <c r="X337" s="592" t="e">
        <f>DATE(#REF!+1,1,1)</f>
        <v>#REF!</v>
      </c>
      <c r="Y337" s="592" t="e">
        <f>DATE(#REF!+2,1,1)</f>
        <v>#REF!</v>
      </c>
      <c r="Z337" s="592" t="e">
        <f>DATE(#REF!+3,1,1)</f>
        <v>#REF!</v>
      </c>
      <c r="AA337" s="592" t="e">
        <f>DATE(#REF!+4,1,1)</f>
        <v>#REF!</v>
      </c>
      <c r="AB337" s="592" t="e">
        <f>DATE(#REF!+5,1,1)</f>
        <v>#REF!</v>
      </c>
      <c r="AC337" s="592" t="e">
        <f>DATE(#REF!+6,1,1)</f>
        <v>#REF!</v>
      </c>
      <c r="AD337" s="592" t="e">
        <f>DATE(#REF!+7,1,1)</f>
        <v>#REF!</v>
      </c>
      <c r="AE337" s="592" t="e">
        <f>DATE(#REF!+8,1,1)</f>
        <v>#REF!</v>
      </c>
      <c r="AF337" s="592" t="e">
        <f>DATE(#REF!+9,1,1)</f>
        <v>#REF!</v>
      </c>
      <c r="AG337" s="594" t="s">
        <v>253</v>
      </c>
      <c r="AH337" s="594"/>
      <c r="AI337" s="594"/>
      <c r="AJ337" s="594"/>
      <c r="AK337" s="594"/>
      <c r="AL337" s="594"/>
      <c r="AM337" s="594"/>
      <c r="AN337" s="594"/>
      <c r="AO337" s="594"/>
      <c r="AP337" s="594"/>
      <c r="AV337" s="275"/>
      <c r="AX337" s="569"/>
      <c r="AY337" s="569"/>
      <c r="AZ337" s="589"/>
      <c r="BA337" s="590"/>
      <c r="BB337" s="590"/>
      <c r="BC337" s="590"/>
      <c r="BD337" s="589"/>
      <c r="BE337" s="585" t="e">
        <f>IF(#REF!="発電事業者","月間送電電力量（GWh）","月間受電電力量（GWh）")</f>
        <v>#REF!</v>
      </c>
      <c r="BF337" s="586"/>
      <c r="BG337" s="331" t="str">
        <f>IF(COUNT(BG310,L345)=2,ROUND(BG310*L345/SUM(L339:L348),#REF!),"")</f>
        <v/>
      </c>
      <c r="BH337" s="331" t="str">
        <f>IF(COUNT(BH310,M345)=2,ROUND(BH310*M345/SUM(M339:M348),#REF!),"")</f>
        <v/>
      </c>
      <c r="BI337" s="331" t="str">
        <f>IF(COUNT(BI310,N345)=2,ROUND(BI310*N345/SUM(N339:N348),#REF!),"")</f>
        <v/>
      </c>
      <c r="BJ337" s="331" t="str">
        <f>IF(COUNT(BJ310,O345)=2,ROUND(BJ310*O345/SUM(O339:O348),#REF!),"")</f>
        <v/>
      </c>
      <c r="BK337" s="331" t="str">
        <f>IF(COUNT(BK310,P345)=2,ROUND(BK310*P345/SUM(P339:P348),#REF!),"")</f>
        <v/>
      </c>
      <c r="BL337" s="331" t="str">
        <f>IF(COUNT(BL310,Q345)=2,ROUND(BL310*Q345/SUM(Q339:Q348),#REF!),"")</f>
        <v/>
      </c>
      <c r="BM337" s="331" t="str">
        <f>IF(COUNT(BM310,R345)=2,ROUND(BM310*R345/SUM(R339:R348),#REF!),"")</f>
        <v/>
      </c>
      <c r="BN337" s="331" t="str">
        <f>IF(COUNT(BN310,S345)=2,ROUND(BN310*S345/SUM(S339:S348),#REF!),"")</f>
        <v/>
      </c>
      <c r="BO337" s="331" t="str">
        <f>IF(COUNT(BO310,T345)=2,ROUND(BO310*T345/SUM(T339:T348),#REF!),"")</f>
        <v/>
      </c>
      <c r="BP337" s="331" t="str">
        <f>IF(COUNT(BP310,U345)=2,ROUND(BP310*U345/SUM(U339:U348),#REF!),"")</f>
        <v/>
      </c>
      <c r="BQ337" s="331" t="str">
        <f>IF(COUNT(BQ310,V345)=2,ROUND(BQ310*V345/SUM(V339:V348),#REF!),"")</f>
        <v/>
      </c>
      <c r="BR337" s="331" t="str">
        <f>IF(COUNT(BR310,W345)=2,ROUND(BR310*W345/SUM(W339:W348),#REF!),"")</f>
        <v/>
      </c>
      <c r="BS337" s="569" t="e">
        <f>IF(#REF!="発電事業者","年間送電電力量（GWh）","年間受電電力量（GWh）")</f>
        <v>#REF!</v>
      </c>
      <c r="BT337" s="569"/>
      <c r="BU337" s="569"/>
      <c r="BV337" s="333" t="s">
        <v>25</v>
      </c>
      <c r="BW337" s="582"/>
      <c r="BX337" s="582"/>
      <c r="BY337" s="331" t="str">
        <f>IF(COUNT(BY310,X345)=2,ROUND(BY310*X345/SUM(X339:X348),#REF!),"")</f>
        <v/>
      </c>
      <c r="BZ337" s="331" t="str">
        <f>IF(COUNT(BZ310,Y345)=2,ROUND(BZ310*Y345/SUM(Y339:Y348),#REF!),"")</f>
        <v/>
      </c>
      <c r="CA337" s="331" t="str">
        <f>IF(COUNT(CA310,Z345)=2,ROUND(CA310*Z345/SUM(Z339:Z348),#REF!),"")</f>
        <v/>
      </c>
      <c r="CB337" s="331" t="str">
        <f>IF(COUNT(CB310,AA345)=2,ROUND(CB310*AA345/SUM(AA339:AA348),#REF!),"")</f>
        <v/>
      </c>
      <c r="CC337" s="331" t="str">
        <f>IF(COUNT(CC310,AB345)=2,ROUND(CC310*AB345/SUM(AB339:AB348),#REF!),"")</f>
        <v/>
      </c>
      <c r="CD337" s="331" t="str">
        <f>IF(COUNT(CD310,AC345)=2,ROUND(CD310*AC345/SUM(AC339:AC348),#REF!),"")</f>
        <v/>
      </c>
      <c r="CE337" s="331" t="str">
        <f>IF(COUNT(CE310,AD345)=2,ROUND(CE310*AD345/SUM(AD339:AD348),#REF!),"")</f>
        <v/>
      </c>
      <c r="CF337" s="331" t="str">
        <f>IF(COUNT(CF310,AE345)=2,ROUND(CF310*AE345/SUM(AE339:AE348),#REF!),"")</f>
        <v/>
      </c>
      <c r="CG337" s="331" t="str">
        <f>IF(COUNT(CG310,AF345)=2,ROUND(CG310*AF345/SUM(AF339:AF348),#REF!),"")</f>
        <v/>
      </c>
      <c r="CH337" s="565" t="str">
        <f>IF(COUNTA(AG345)=0,"",AG345)</f>
        <v/>
      </c>
      <c r="CI337" s="565"/>
      <c r="CJ337" s="565"/>
      <c r="CK337" s="565"/>
      <c r="CL337" s="565"/>
      <c r="CM337" s="565"/>
      <c r="CN337" s="565"/>
      <c r="CO337" s="565"/>
      <c r="CP337" s="565"/>
      <c r="CQ337" s="565"/>
    </row>
    <row r="338" spans="3:95" s="243" customFormat="1" ht="13.5" customHeight="1">
      <c r="C338" s="594"/>
      <c r="D338" s="594"/>
      <c r="E338" s="594"/>
      <c r="F338" s="594"/>
      <c r="G338" s="594"/>
      <c r="H338" s="594"/>
      <c r="I338" s="596"/>
      <c r="J338" s="599"/>
      <c r="K338" s="600"/>
      <c r="L338" s="320" t="s">
        <v>194</v>
      </c>
      <c r="M338" s="320" t="s">
        <v>195</v>
      </c>
      <c r="N338" s="320" t="s">
        <v>161</v>
      </c>
      <c r="O338" s="320" t="s">
        <v>162</v>
      </c>
      <c r="P338" s="320" t="s">
        <v>163</v>
      </c>
      <c r="Q338" s="320" t="s">
        <v>164</v>
      </c>
      <c r="R338" s="320" t="s">
        <v>165</v>
      </c>
      <c r="S338" s="320" t="s">
        <v>166</v>
      </c>
      <c r="T338" s="320" t="s">
        <v>167</v>
      </c>
      <c r="U338" s="320" t="s">
        <v>168</v>
      </c>
      <c r="V338" s="320" t="s">
        <v>169</v>
      </c>
      <c r="W338" s="320" t="s">
        <v>170</v>
      </c>
      <c r="X338" s="593">
        <v>43101</v>
      </c>
      <c r="Y338" s="593">
        <v>43466</v>
      </c>
      <c r="Z338" s="593">
        <v>43831</v>
      </c>
      <c r="AA338" s="593">
        <v>44197</v>
      </c>
      <c r="AB338" s="593">
        <v>44562</v>
      </c>
      <c r="AC338" s="593">
        <v>44927</v>
      </c>
      <c r="AD338" s="593">
        <v>45292</v>
      </c>
      <c r="AE338" s="593">
        <v>45658</v>
      </c>
      <c r="AF338" s="593">
        <v>46023</v>
      </c>
      <c r="AG338" s="594"/>
      <c r="AH338" s="594"/>
      <c r="AI338" s="594"/>
      <c r="AJ338" s="594"/>
      <c r="AK338" s="594"/>
      <c r="AL338" s="594"/>
      <c r="AM338" s="594"/>
      <c r="AN338" s="594"/>
      <c r="AO338" s="594"/>
      <c r="AP338" s="594"/>
      <c r="AV338" s="275"/>
      <c r="AX338" s="569" t="str">
        <f>IF(C346="","",C346)</f>
        <v/>
      </c>
      <c r="AY338" s="569"/>
      <c r="AZ338" s="587" t="str">
        <f>IF(E346="","",E346)</f>
        <v/>
      </c>
      <c r="BA338" s="590" t="str">
        <f ca="1">IF(F346="","",F346)</f>
        <v/>
      </c>
      <c r="BB338" s="590"/>
      <c r="BC338" s="590"/>
      <c r="BD338" s="587" t="str">
        <f>IF(I346="","",I346)</f>
        <v/>
      </c>
      <c r="BE338" s="578" t="e">
        <f>IF(#REF!="発電事業者","送電電力（MW）","受電電力（MW）")</f>
        <v>#REF!</v>
      </c>
      <c r="BF338" s="579"/>
      <c r="BG338" s="331" t="str">
        <f>IF(COUNT(BG308,L346)=2,ROUND(BG308*L346/SUM(L339:L348),#REF!),"")</f>
        <v/>
      </c>
      <c r="BH338" s="331" t="str">
        <f>IF(COUNT(BH308,M346)=2,ROUND(BH308*M346/SUM(M339:M348),#REF!),"")</f>
        <v/>
      </c>
      <c r="BI338" s="331" t="str">
        <f>IF(COUNT(BI308,N346)=2,ROUND(BI308*N346/SUM(N339:N348),#REF!),"")</f>
        <v/>
      </c>
      <c r="BJ338" s="331" t="str">
        <f>IF(COUNT(BJ308,O346)=2,ROUND(BJ308*O346/SUM(O339:O348),#REF!),"")</f>
        <v/>
      </c>
      <c r="BK338" s="331" t="str">
        <f>IF(COUNT(BK308,P346)=2,ROUND(BK308*P346/SUM(P339:P348),#REF!),"")</f>
        <v/>
      </c>
      <c r="BL338" s="331" t="str">
        <f>IF(COUNT(BL308,Q346)=2,ROUND(BL308*Q346/SUM(Q339:Q348),#REF!),"")</f>
        <v/>
      </c>
      <c r="BM338" s="331" t="str">
        <f>IF(COUNT(BM308,R346)=2,ROUND(BM308*R346/SUM(R339:R348),#REF!),"")</f>
        <v/>
      </c>
      <c r="BN338" s="331" t="str">
        <f>IF(COUNT(BN308,S346)=2,ROUND(BN308*S346/SUM(S339:S348),#REF!),"")</f>
        <v/>
      </c>
      <c r="BO338" s="331" t="str">
        <f>IF(COUNT(BO308,T346)=2,ROUND(BO308*T346/SUM(T339:T348),#REF!),"")</f>
        <v/>
      </c>
      <c r="BP338" s="331" t="str">
        <f>IF(COUNT(BP308,U346)=2,ROUND(BP308*U346/SUM(U339:U348),#REF!),"")</f>
        <v/>
      </c>
      <c r="BQ338" s="331" t="str">
        <f>IF(COUNT(BQ308,V346)=2,ROUND(BQ308*V346/SUM(V339:V348),#REF!),"")</f>
        <v/>
      </c>
      <c r="BR338" s="331" t="str">
        <f>IF(COUNT(BR308,W346)=2,ROUND(BR308*W346/SUM(W339:W348),#REF!),"")</f>
        <v/>
      </c>
      <c r="BS338" s="569" t="e">
        <f>IF(#REF!="発電事業者","送電電力（MW）","受電電力（MW）")</f>
        <v>#REF!</v>
      </c>
      <c r="BT338" s="569"/>
      <c r="BU338" s="569"/>
      <c r="BV338" s="333" t="s">
        <v>171</v>
      </c>
      <c r="BW338" s="580"/>
      <c r="BX338" s="580"/>
      <c r="BY338" s="331" t="str">
        <f>IF(COUNT(BY308,X346)=2,ROUND(BY308*X346/SUM(X339:X348),#REF!),"")</f>
        <v/>
      </c>
      <c r="BZ338" s="331" t="str">
        <f>IF(COUNT(BZ308,Y346)=2,ROUND(BZ308*Y346/SUM(Y339:Y348),#REF!),"")</f>
        <v/>
      </c>
      <c r="CA338" s="331" t="str">
        <f>IF(COUNT(CA308,Z346)=2,ROUND(CA308*Z346/SUM(Z339:Z348),#REF!),"")</f>
        <v/>
      </c>
      <c r="CB338" s="331" t="str">
        <f>IF(COUNT(CB308,AA346)=2,ROUND(CB308*AA346/SUM(AA339:AA348),#REF!),"")</f>
        <v/>
      </c>
      <c r="CC338" s="331" t="str">
        <f>IF(COUNT(CC308,AB346)=2,ROUND(CC308*AB346/SUM(AB339:AB348),#REF!),"")</f>
        <v/>
      </c>
      <c r="CD338" s="331" t="str">
        <f>IF(COUNT(CD308,AC346)=2,ROUND(CD308*AC346/SUM(AC339:AC348),#REF!),"")</f>
        <v/>
      </c>
      <c r="CE338" s="331" t="str">
        <f>IF(COUNT(CE308,AD346)=2,ROUND(CE308*AD346/SUM(AD339:AD348),#REF!),"")</f>
        <v/>
      </c>
      <c r="CF338" s="331" t="str">
        <f>IF(COUNT(CF308,AE346)=2,ROUND(CF308*AE346/SUM(AE339:AE348),#REF!),"")</f>
        <v/>
      </c>
      <c r="CG338" s="331" t="str">
        <f>IF(COUNT(CG308,AF346)=2,ROUND(CG308*AF346/SUM(AF339:AF348),#REF!),"")</f>
        <v/>
      </c>
      <c r="CH338" s="563" t="s">
        <v>119</v>
      </c>
      <c r="CI338" s="563"/>
      <c r="CJ338" s="563"/>
      <c r="CK338" s="563"/>
      <c r="CL338" s="563"/>
      <c r="CM338" s="563"/>
      <c r="CN338" s="563"/>
      <c r="CO338" s="563"/>
      <c r="CP338" s="563"/>
      <c r="CQ338" s="563"/>
    </row>
    <row r="339" spans="3:95" s="243" customFormat="1" ht="13.5" customHeight="1">
      <c r="C339" s="568"/>
      <c r="D339" s="568"/>
      <c r="E339" s="332"/>
      <c r="F339" s="569" t="str">
        <f ca="1">IF(E339="","",VLOOKUP(E339,INDIRECT(AR339),2,FALSE))</f>
        <v/>
      </c>
      <c r="G339" s="569"/>
      <c r="H339" s="569"/>
      <c r="I339" s="333" t="str">
        <f>IF(E339="","",E303)</f>
        <v/>
      </c>
      <c r="J339" s="569" t="e">
        <f>J337&amp;"１"</f>
        <v>#REF!</v>
      </c>
      <c r="K339" s="569"/>
      <c r="L339" s="277">
        <f t="shared" ref="L339:W339" si="19">IF($F336=0,IF(100-SUM(L340:L348)=0,"",100-SUM(L340:L348)),IF(H313-SUM(L340:L348)=0,"",H313-SUM(L340:L348)))</f>
        <v>100</v>
      </c>
      <c r="M339" s="277">
        <f t="shared" si="19"/>
        <v>100</v>
      </c>
      <c r="N339" s="277">
        <f t="shared" si="19"/>
        <v>100</v>
      </c>
      <c r="O339" s="277">
        <f t="shared" si="19"/>
        <v>100</v>
      </c>
      <c r="P339" s="277">
        <f t="shared" si="19"/>
        <v>100</v>
      </c>
      <c r="Q339" s="277">
        <f t="shared" si="19"/>
        <v>100</v>
      </c>
      <c r="R339" s="277">
        <f t="shared" si="19"/>
        <v>100</v>
      </c>
      <c r="S339" s="277">
        <f t="shared" si="19"/>
        <v>100</v>
      </c>
      <c r="T339" s="277">
        <f t="shared" si="19"/>
        <v>100</v>
      </c>
      <c r="U339" s="277">
        <f t="shared" si="19"/>
        <v>100</v>
      </c>
      <c r="V339" s="277">
        <f t="shared" si="19"/>
        <v>100</v>
      </c>
      <c r="W339" s="277">
        <f t="shared" si="19"/>
        <v>100</v>
      </c>
      <c r="X339" s="277">
        <f>IF($F336=0,IF(100-SUM(X340:X348)=0,"",100-SUM(X340:X348)),IF(H315-SUM(X340:X348)=0,"",H315-SUM(X340:X348)))</f>
        <v>100</v>
      </c>
      <c r="Y339" s="277">
        <f>IF($F336=0,IF(100-SUM(Y340:Y348)=0,"",100-SUM(Y340:Y348)),IF(H317-SUM(Y340:Y348)=0,"",H317-SUM(Y340:Y348)))</f>
        <v>100</v>
      </c>
      <c r="Z339" s="277">
        <f>IF($F336=0,IF(100-SUM(Z340:Z348)=0,"",100-SUM(Z340:Z348)),IF(H319-SUM(Z340:Z348)=0,"",H319-SUM(Z340:Z348)))</f>
        <v>100</v>
      </c>
      <c r="AA339" s="277">
        <f>IF($F336=0,IF(100-SUM(AA340:AA348)=0,"",100-SUM(AA340:AA348)),IF(H321-SUM(AA340:AA348)=0,"",H321-SUM(AA340:AA348)))</f>
        <v>100</v>
      </c>
      <c r="AB339" s="277">
        <f>IF($F336=0,IF(100-SUM(AB340:AB348)=0,"",100-SUM(AB340:AB348)),IF(H323-SUM(AB340:AB348)=0,"",H323-SUM(AB340:AB348)))</f>
        <v>100</v>
      </c>
      <c r="AC339" s="277">
        <f>IF($F336=0,IF(100-SUM(AC340:AC348)=0,"",100-SUM(AC340:AC348)),IF(H325-SUM(AC340:AC348)=0,"",H325-SUM(AC340:AC348)))</f>
        <v>100</v>
      </c>
      <c r="AD339" s="277">
        <f>IF($F336=0,IF(100-SUM(AD340:AD348)=0,"",100-SUM(AD340:AD348)),IF(H327-SUM(AD340:AD348)=0,"",H327-SUM(AD340:AD348)))</f>
        <v>100</v>
      </c>
      <c r="AE339" s="277">
        <f>IF($F336=0,IF(100-SUM(AE340:AE348)=0,"",100-SUM(AE340:AE348)),IF(H329-SUM(AE340:AE348)=0,"",H329-SUM(AE340:AE348)))</f>
        <v>100</v>
      </c>
      <c r="AF339" s="277">
        <f>IF($F336=0,IF(100-SUM(AF340:AF348)=0,"",100-SUM(AF340:AF348)),IF(H331-SUM(AF340:AF348)=0,"",H331-SUM(AF340:AF348)))</f>
        <v>100</v>
      </c>
      <c r="AG339" s="570"/>
      <c r="AH339" s="570"/>
      <c r="AI339" s="570"/>
      <c r="AJ339" s="570"/>
      <c r="AK339" s="570"/>
      <c r="AL339" s="570"/>
      <c r="AM339" s="570"/>
      <c r="AN339" s="570"/>
      <c r="AO339" s="570"/>
      <c r="AP339" s="570"/>
      <c r="AR339" s="591" t="b">
        <f t="shared" ref="AR339:AR348" si="20">IF(C339="発電事業者","事業者リスト一覧!D3:E1002", IF(C339="小売電気事業者","事業者リスト一覧!J3:K1002", IF(C339="一般送配電事業者","事業者リスト一覧!G3:H13", IF(C339="送電事業者","事業者リスト一覧!G16:H21", IF(C339="特定送配電事業者","事業者リスト一覧!G24:H44", IF(C339="登録特定送配電事業者","事業者リスト一覧!G47:H87", IF(C339="その他事業者","事業者リスト一覧!G90:H100")))))))</f>
        <v>0</v>
      </c>
      <c r="AS339" s="591"/>
      <c r="AT339" s="591"/>
      <c r="AU339" s="281" t="s">
        <v>160</v>
      </c>
      <c r="AV339" s="275"/>
      <c r="AX339" s="569"/>
      <c r="AY339" s="569"/>
      <c r="AZ339" s="588"/>
      <c r="BA339" s="590"/>
      <c r="BB339" s="590"/>
      <c r="BC339" s="590"/>
      <c r="BD339" s="588"/>
      <c r="BE339" s="583"/>
      <c r="BF339" s="584"/>
      <c r="BG339" s="259"/>
      <c r="BH339" s="259"/>
      <c r="BI339" s="259"/>
      <c r="BJ339" s="259"/>
      <c r="BK339" s="259"/>
      <c r="BL339" s="259"/>
      <c r="BM339" s="259"/>
      <c r="BN339" s="259"/>
      <c r="BO339" s="259"/>
      <c r="BP339" s="259"/>
      <c r="BQ339" s="259"/>
      <c r="BR339" s="259"/>
      <c r="BS339" s="569"/>
      <c r="BT339" s="569"/>
      <c r="BU339" s="569"/>
      <c r="BV339" s="333" t="s">
        <v>172</v>
      </c>
      <c r="BW339" s="581"/>
      <c r="BX339" s="581"/>
      <c r="BY339" s="331" t="str">
        <f>IF(COUNT(BY309,X346)=2,ROUND(BY309*X346/SUM(X339:X348),#REF!),"")</f>
        <v/>
      </c>
      <c r="BZ339" s="331" t="str">
        <f>IF(COUNT(BZ309,Y346)=2,ROUND(BZ309*Y346/SUM(Y339:Y348),#REF!),"")</f>
        <v/>
      </c>
      <c r="CA339" s="331" t="str">
        <f>IF(COUNT(CA309,Z346)=2,ROUND(CA309*Z346/SUM(Z339:Z348),#REF!),"")</f>
        <v/>
      </c>
      <c r="CB339" s="331" t="str">
        <f>IF(COUNT(CB309,AA346)=2,ROUND(CB309*AA346/SUM(AA339:AA348),#REF!),"")</f>
        <v/>
      </c>
      <c r="CC339" s="331" t="str">
        <f>IF(COUNT(CC309,AB346)=2,ROUND(CC309*AB346/SUM(AB339:AB348),#REF!),"")</f>
        <v/>
      </c>
      <c r="CD339" s="331" t="str">
        <f>IF(COUNT(CD309,AC346)=2,ROUND(CD309*AC346/SUM(AC339:AC348),#REF!),"")</f>
        <v/>
      </c>
      <c r="CE339" s="331" t="str">
        <f>IF(COUNT(CE309,AD346)=2,ROUND(CE309*AD346/SUM(AD339:AD348),#REF!),"")</f>
        <v/>
      </c>
      <c r="CF339" s="331" t="str">
        <f>IF(COUNT(CF309,AE346)=2,ROUND(CF309*AE346/SUM(AE339:AE348),#REF!),"")</f>
        <v/>
      </c>
      <c r="CG339" s="331" t="str">
        <f>IF(COUNT(CG309,AF346)=2,ROUND(CG309*AF346/SUM(AF339:AF348),#REF!),"")</f>
        <v/>
      </c>
      <c r="CH339" s="564" t="str">
        <f>IF(CH338="","",CH338)</f>
        <v>バイオマス</v>
      </c>
      <c r="CI339" s="564"/>
      <c r="CJ339" s="564"/>
      <c r="CK339" s="564"/>
      <c r="CL339" s="564"/>
      <c r="CM339" s="564"/>
      <c r="CN339" s="564"/>
      <c r="CO339" s="564"/>
      <c r="CP339" s="564"/>
      <c r="CQ339" s="564"/>
    </row>
    <row r="340" spans="3:95" s="243" customFormat="1" ht="13.5" customHeight="1">
      <c r="C340" s="568"/>
      <c r="D340" s="568"/>
      <c r="E340" s="332"/>
      <c r="F340" s="569" t="str">
        <f t="shared" ref="F340:F347" ca="1" si="21">IF(E340="","",VLOOKUP(E340,INDIRECT(AR340),2,FALSE))</f>
        <v/>
      </c>
      <c r="G340" s="569"/>
      <c r="H340" s="569"/>
      <c r="I340" s="333" t="str">
        <f>IF(E340="","",E303)</f>
        <v/>
      </c>
      <c r="J340" s="569" t="e">
        <f>J337&amp;"２"</f>
        <v>#REF!</v>
      </c>
      <c r="K340" s="569"/>
      <c r="L340" s="308"/>
      <c r="M340" s="308"/>
      <c r="N340" s="308"/>
      <c r="O340" s="308"/>
      <c r="P340" s="308"/>
      <c r="Q340" s="308"/>
      <c r="R340" s="308"/>
      <c r="S340" s="308"/>
      <c r="T340" s="308"/>
      <c r="U340" s="308"/>
      <c r="V340" s="308"/>
      <c r="W340" s="308"/>
      <c r="X340" s="308"/>
      <c r="Y340" s="308"/>
      <c r="Z340" s="308"/>
      <c r="AA340" s="308"/>
      <c r="AB340" s="308"/>
      <c r="AC340" s="308"/>
      <c r="AD340" s="308"/>
      <c r="AE340" s="308"/>
      <c r="AF340" s="308"/>
      <c r="AG340" s="570"/>
      <c r="AH340" s="570"/>
      <c r="AI340" s="570"/>
      <c r="AJ340" s="570"/>
      <c r="AK340" s="570"/>
      <c r="AL340" s="570"/>
      <c r="AM340" s="570"/>
      <c r="AN340" s="570"/>
      <c r="AO340" s="570"/>
      <c r="AP340" s="570"/>
      <c r="AR340" s="571" t="b">
        <f t="shared" si="20"/>
        <v>0</v>
      </c>
      <c r="AS340" s="571"/>
      <c r="AT340" s="571"/>
      <c r="AU340" s="282" t="s">
        <v>160</v>
      </c>
      <c r="AV340" s="275"/>
      <c r="AX340" s="569"/>
      <c r="AY340" s="569"/>
      <c r="AZ340" s="589"/>
      <c r="BA340" s="590"/>
      <c r="BB340" s="590"/>
      <c r="BC340" s="590"/>
      <c r="BD340" s="589"/>
      <c r="BE340" s="585" t="e">
        <f>IF(#REF!="発電事業者","月間送電電力量（GWh）","月間受電電力量（GWh）")</f>
        <v>#REF!</v>
      </c>
      <c r="BF340" s="586"/>
      <c r="BG340" s="331" t="str">
        <f>IF(COUNT(BG310,L346)=2,ROUND(BG310*L346/SUM(L339:L348),#REF!),"")</f>
        <v/>
      </c>
      <c r="BH340" s="331" t="str">
        <f>IF(COUNT(BH310,M346)=2,ROUND(BH310*M346/SUM(M339:M348),#REF!),"")</f>
        <v/>
      </c>
      <c r="BI340" s="331" t="str">
        <f>IF(COUNT(BI310,N346)=2,ROUND(BI310*N346/SUM(N339:N348),#REF!),"")</f>
        <v/>
      </c>
      <c r="BJ340" s="331" t="str">
        <f>IF(COUNT(BJ310,O346)=2,ROUND(BJ310*O346/SUM(O339:O348),#REF!),"")</f>
        <v/>
      </c>
      <c r="BK340" s="331" t="str">
        <f>IF(COUNT(BK310,P346)=2,ROUND(BK310*P346/SUM(P339:P348),#REF!),"")</f>
        <v/>
      </c>
      <c r="BL340" s="331" t="str">
        <f>IF(COUNT(BL310,Q346)=2,ROUND(BL310*Q346/SUM(Q339:Q348),#REF!),"")</f>
        <v/>
      </c>
      <c r="BM340" s="331" t="str">
        <f>IF(COUNT(BM310,R346)=2,ROUND(BM310*R346/SUM(R339:R348),#REF!),"")</f>
        <v/>
      </c>
      <c r="BN340" s="331" t="str">
        <f>IF(COUNT(BN310,S346)=2,ROUND(BN310*S346/SUM(S339:S348),#REF!),"")</f>
        <v/>
      </c>
      <c r="BO340" s="331" t="str">
        <f>IF(COUNT(BO310,T346)=2,ROUND(BO310*T346/SUM(T339:T348),#REF!),"")</f>
        <v/>
      </c>
      <c r="BP340" s="331" t="str">
        <f>IF(COUNT(BP310,U346)=2,ROUND(BP310*U346/SUM(U339:U348),#REF!),"")</f>
        <v/>
      </c>
      <c r="BQ340" s="331" t="str">
        <f>IF(COUNT(BQ310,V346)=2,ROUND(BQ310*V346/SUM(V339:V348),#REF!),"")</f>
        <v/>
      </c>
      <c r="BR340" s="331" t="str">
        <f>IF(COUNT(BR310,W346)=2,ROUND(BR310*W346/SUM(W339:W348),#REF!),"")</f>
        <v/>
      </c>
      <c r="BS340" s="569" t="e">
        <f>IF(#REF!="発電事業者","年間送電電力量（GWh）","年間受電電力量（GWh）")</f>
        <v>#REF!</v>
      </c>
      <c r="BT340" s="569"/>
      <c r="BU340" s="569"/>
      <c r="BV340" s="333" t="s">
        <v>25</v>
      </c>
      <c r="BW340" s="582"/>
      <c r="BX340" s="582"/>
      <c r="BY340" s="331" t="str">
        <f>IF(COUNT(BY310,X346)=2,ROUND(BY310*X346/SUM(X339:X348),#REF!),"")</f>
        <v/>
      </c>
      <c r="BZ340" s="331" t="str">
        <f>IF(COUNT(BZ310,Y346)=2,ROUND(BZ310*Y346/SUM(Y339:Y348),#REF!),"")</f>
        <v/>
      </c>
      <c r="CA340" s="331" t="str">
        <f>IF(COUNT(CA310,Z346)=2,ROUND(CA310*Z346/SUM(Z339:Z348),#REF!),"")</f>
        <v/>
      </c>
      <c r="CB340" s="331" t="str">
        <f>IF(COUNT(CB310,AA346)=2,ROUND(CB310*AA346/SUM(AA339:AA348),#REF!),"")</f>
        <v/>
      </c>
      <c r="CC340" s="331" t="str">
        <f>IF(COUNT(CC310,AB346)=2,ROUND(CC310*AB346/SUM(AB339:AB348),#REF!),"")</f>
        <v/>
      </c>
      <c r="CD340" s="331" t="str">
        <f>IF(COUNT(CD310,AC346)=2,ROUND(CD310*AC346/SUM(AC339:AC348),#REF!),"")</f>
        <v/>
      </c>
      <c r="CE340" s="331" t="str">
        <f>IF(COUNT(CE310,AD346)=2,ROUND(CE310*AD346/SUM(AD339:AD348),#REF!),"")</f>
        <v/>
      </c>
      <c r="CF340" s="331" t="str">
        <f>IF(COUNT(CF310,AE346)=2,ROUND(CF310*AE346/SUM(AE339:AE348),#REF!),"")</f>
        <v/>
      </c>
      <c r="CG340" s="331" t="str">
        <f>IF(COUNT(CG310,AF346)=2,ROUND(CG310*AF346/SUM(AF339:AF348),#REF!),"")</f>
        <v/>
      </c>
      <c r="CH340" s="565" t="str">
        <f>IF(COUNTA(AG346)=0,"",AG346)</f>
        <v/>
      </c>
      <c r="CI340" s="565"/>
      <c r="CJ340" s="565"/>
      <c r="CK340" s="565"/>
      <c r="CL340" s="565"/>
      <c r="CM340" s="565"/>
      <c r="CN340" s="565"/>
      <c r="CO340" s="565"/>
      <c r="CP340" s="565"/>
      <c r="CQ340" s="565"/>
    </row>
    <row r="341" spans="3:95" s="243" customFormat="1" ht="13.5" customHeight="1">
      <c r="C341" s="568"/>
      <c r="D341" s="568"/>
      <c r="E341" s="332"/>
      <c r="F341" s="569" t="str">
        <f t="shared" ca="1" si="21"/>
        <v/>
      </c>
      <c r="G341" s="569"/>
      <c r="H341" s="569"/>
      <c r="I341" s="333" t="str">
        <f>IF(E341="","",E303)</f>
        <v/>
      </c>
      <c r="J341" s="569" t="e">
        <f>J337&amp;"３"</f>
        <v>#REF!</v>
      </c>
      <c r="K341" s="569"/>
      <c r="L341" s="308"/>
      <c r="M341" s="308"/>
      <c r="N341" s="308"/>
      <c r="O341" s="308"/>
      <c r="P341" s="308"/>
      <c r="Q341" s="308"/>
      <c r="R341" s="308"/>
      <c r="S341" s="308"/>
      <c r="T341" s="308"/>
      <c r="U341" s="308"/>
      <c r="V341" s="308"/>
      <c r="W341" s="308"/>
      <c r="X341" s="308"/>
      <c r="Y341" s="308"/>
      <c r="Z341" s="308"/>
      <c r="AA341" s="308"/>
      <c r="AB341" s="308"/>
      <c r="AC341" s="308"/>
      <c r="AD341" s="308"/>
      <c r="AE341" s="308"/>
      <c r="AF341" s="308"/>
      <c r="AG341" s="570"/>
      <c r="AH341" s="570"/>
      <c r="AI341" s="570"/>
      <c r="AJ341" s="570"/>
      <c r="AK341" s="570"/>
      <c r="AL341" s="570"/>
      <c r="AM341" s="570"/>
      <c r="AN341" s="570"/>
      <c r="AO341" s="570"/>
      <c r="AP341" s="570"/>
      <c r="AR341" s="571" t="b">
        <f t="shared" si="20"/>
        <v>0</v>
      </c>
      <c r="AS341" s="571"/>
      <c r="AT341" s="571"/>
      <c r="AU341" s="282" t="s">
        <v>160</v>
      </c>
      <c r="AV341" s="275"/>
      <c r="AX341" s="569" t="str">
        <f>IF(C347="","",C347)</f>
        <v/>
      </c>
      <c r="AY341" s="569"/>
      <c r="AZ341" s="587" t="str">
        <f>IF(E347="","",E347)</f>
        <v/>
      </c>
      <c r="BA341" s="590" t="str">
        <f ca="1">IF(F347="","",F347)</f>
        <v/>
      </c>
      <c r="BB341" s="590"/>
      <c r="BC341" s="590"/>
      <c r="BD341" s="587" t="str">
        <f>IF(I347="","",I347)</f>
        <v/>
      </c>
      <c r="BE341" s="578" t="e">
        <f>IF(#REF!="発電事業者","送電電力（MW）","受電電力（MW）")</f>
        <v>#REF!</v>
      </c>
      <c r="BF341" s="579"/>
      <c r="BG341" s="331" t="str">
        <f>IF(COUNT(BG308,L347)=2,ROUND(BG308*L347/SUM(L339:L348),#REF!),"")</f>
        <v/>
      </c>
      <c r="BH341" s="331" t="str">
        <f>IF(COUNT(BH308,M347)=2,ROUND(BH308*M347/SUM(M339:M348),#REF!),"")</f>
        <v/>
      </c>
      <c r="BI341" s="331" t="str">
        <f>IF(COUNT(BI308,N347)=2,ROUND(BI308*N347/SUM(N339:N348),#REF!),"")</f>
        <v/>
      </c>
      <c r="BJ341" s="331" t="str">
        <f>IF(COUNT(BJ308,O347)=2,ROUND(BJ308*O347/SUM(O339:O348),#REF!),"")</f>
        <v/>
      </c>
      <c r="BK341" s="331" t="str">
        <f>IF(COUNT(BK308,P347)=2,ROUND(BK308*P347/SUM(P339:P348),#REF!),"")</f>
        <v/>
      </c>
      <c r="BL341" s="331" t="str">
        <f>IF(COUNT(BL308,Q347)=2,ROUND(BL308*Q347/SUM(Q339:Q348),#REF!),"")</f>
        <v/>
      </c>
      <c r="BM341" s="331" t="str">
        <f>IF(COUNT(BM308,R347)=2,ROUND(BM308*R347/SUM(R339:R348),#REF!),"")</f>
        <v/>
      </c>
      <c r="BN341" s="331" t="str">
        <f>IF(COUNT(BN308,S347)=2,ROUND(BN308*S347/SUM(S339:S348),#REF!),"")</f>
        <v/>
      </c>
      <c r="BO341" s="331" t="str">
        <f>IF(COUNT(BO308,T347)=2,ROUND(BO308*T347/SUM(T339:T348),#REF!),"")</f>
        <v/>
      </c>
      <c r="BP341" s="331" t="str">
        <f>IF(COUNT(BP308,U347)=2,ROUND(BP308*U347/SUM(U339:U348),#REF!),"")</f>
        <v/>
      </c>
      <c r="BQ341" s="331" t="str">
        <f>IF(COUNT(BQ308,V347)=2,ROUND(BQ308*V347/SUM(V339:V348),#REF!),"")</f>
        <v/>
      </c>
      <c r="BR341" s="331" t="str">
        <f>IF(COUNT(BR308,W347)=2,ROUND(BR308*W347/SUM(W339:W348),#REF!),"")</f>
        <v/>
      </c>
      <c r="BS341" s="569" t="e">
        <f>IF(#REF!="発電事業者","送電電力（MW）","受電電力（MW）")</f>
        <v>#REF!</v>
      </c>
      <c r="BT341" s="569"/>
      <c r="BU341" s="569"/>
      <c r="BV341" s="333" t="s">
        <v>171</v>
      </c>
      <c r="BW341" s="580"/>
      <c r="BX341" s="580"/>
      <c r="BY341" s="331" t="str">
        <f>IF(COUNT(BY308,X347)=2,ROUND(BY308*X347/SUM(X339:X348),#REF!),"")</f>
        <v/>
      </c>
      <c r="BZ341" s="331" t="str">
        <f>IF(COUNT(BZ308,Y347)=2,ROUND(BZ308*Y347/SUM(Y339:Y348),#REF!),"")</f>
        <v/>
      </c>
      <c r="CA341" s="331" t="str">
        <f>IF(COUNT(CA308,Z347)=2,ROUND(CA308*Z347/SUM(Z339:Z348),#REF!),"")</f>
        <v/>
      </c>
      <c r="CB341" s="331" t="str">
        <f>IF(COUNT(CB308,AA347)=2,ROUND(CB308*AA347/SUM(AA339:AA348),#REF!),"")</f>
        <v/>
      </c>
      <c r="CC341" s="331" t="str">
        <f>IF(COUNT(CC308,AB347)=2,ROUND(CC308*AB347/SUM(AB339:AB348),#REF!),"")</f>
        <v/>
      </c>
      <c r="CD341" s="331" t="str">
        <f>IF(COUNT(CD308,AC347)=2,ROUND(CD308*AC347/SUM(AC339:AC348),#REF!),"")</f>
        <v/>
      </c>
      <c r="CE341" s="331" t="str">
        <f>IF(COUNT(CE308,AD347)=2,ROUND(CE308*AD347/SUM(AD339:AD348),#REF!),"")</f>
        <v/>
      </c>
      <c r="CF341" s="331" t="str">
        <f>IF(COUNT(CF308,AE347)=2,ROUND(CF308*AE347/SUM(AE339:AE348),#REF!),"")</f>
        <v/>
      </c>
      <c r="CG341" s="331" t="str">
        <f>IF(COUNT(CG308,AF347)=2,ROUND(CG308*AF347/SUM(AF339:AF348),#REF!),"")</f>
        <v/>
      </c>
      <c r="CH341" s="563" t="s">
        <v>119</v>
      </c>
      <c r="CI341" s="563"/>
      <c r="CJ341" s="563"/>
      <c r="CK341" s="563"/>
      <c r="CL341" s="563"/>
      <c r="CM341" s="563"/>
      <c r="CN341" s="563"/>
      <c r="CO341" s="563"/>
      <c r="CP341" s="563"/>
      <c r="CQ341" s="563"/>
    </row>
    <row r="342" spans="3:95" s="243" customFormat="1" ht="13.5" customHeight="1">
      <c r="C342" s="568"/>
      <c r="D342" s="568"/>
      <c r="E342" s="332"/>
      <c r="F342" s="569" t="str">
        <f t="shared" ca="1" si="21"/>
        <v/>
      </c>
      <c r="G342" s="569"/>
      <c r="H342" s="569"/>
      <c r="I342" s="333" t="str">
        <f>IF(E342="","",E303)</f>
        <v/>
      </c>
      <c r="J342" s="569" t="e">
        <f>J337&amp;"４"</f>
        <v>#REF!</v>
      </c>
      <c r="K342" s="569"/>
      <c r="L342" s="308"/>
      <c r="M342" s="308"/>
      <c r="N342" s="308"/>
      <c r="O342" s="308"/>
      <c r="P342" s="308"/>
      <c r="Q342" s="308"/>
      <c r="R342" s="308"/>
      <c r="S342" s="308"/>
      <c r="T342" s="308"/>
      <c r="U342" s="308"/>
      <c r="V342" s="308"/>
      <c r="W342" s="308"/>
      <c r="X342" s="308"/>
      <c r="Y342" s="308"/>
      <c r="Z342" s="308"/>
      <c r="AA342" s="308"/>
      <c r="AB342" s="308"/>
      <c r="AC342" s="308"/>
      <c r="AD342" s="308"/>
      <c r="AE342" s="308"/>
      <c r="AF342" s="308"/>
      <c r="AG342" s="570"/>
      <c r="AH342" s="570"/>
      <c r="AI342" s="570"/>
      <c r="AJ342" s="570"/>
      <c r="AK342" s="570"/>
      <c r="AL342" s="570"/>
      <c r="AM342" s="570"/>
      <c r="AN342" s="570"/>
      <c r="AO342" s="570"/>
      <c r="AP342" s="570"/>
      <c r="AR342" s="571" t="b">
        <f t="shared" si="20"/>
        <v>0</v>
      </c>
      <c r="AS342" s="571"/>
      <c r="AT342" s="571"/>
      <c r="AU342" s="282" t="s">
        <v>160</v>
      </c>
      <c r="AV342" s="275"/>
      <c r="AX342" s="569"/>
      <c r="AY342" s="569"/>
      <c r="AZ342" s="588"/>
      <c r="BA342" s="590"/>
      <c r="BB342" s="590"/>
      <c r="BC342" s="590"/>
      <c r="BD342" s="588"/>
      <c r="BE342" s="583"/>
      <c r="BF342" s="584"/>
      <c r="BG342" s="259"/>
      <c r="BH342" s="259"/>
      <c r="BI342" s="259"/>
      <c r="BJ342" s="259"/>
      <c r="BK342" s="259"/>
      <c r="BL342" s="259"/>
      <c r="BM342" s="259"/>
      <c r="BN342" s="259"/>
      <c r="BO342" s="259"/>
      <c r="BP342" s="259"/>
      <c r="BQ342" s="259"/>
      <c r="BR342" s="259"/>
      <c r="BS342" s="569"/>
      <c r="BT342" s="569"/>
      <c r="BU342" s="569"/>
      <c r="BV342" s="333" t="s">
        <v>172</v>
      </c>
      <c r="BW342" s="581"/>
      <c r="BX342" s="581"/>
      <c r="BY342" s="331" t="str">
        <f>IF(COUNT(BY309,X347)=2,ROUND(BY309*X347/SUM(X339:X348),#REF!),"")</f>
        <v/>
      </c>
      <c r="BZ342" s="331" t="str">
        <f>IF(COUNT(BZ309,Y347)=2,ROUND(BZ309*Y347/SUM(Y339:Y348),#REF!),"")</f>
        <v/>
      </c>
      <c r="CA342" s="331" t="str">
        <f>IF(COUNT(CA309,Z347)=2,ROUND(CA309*Z347/SUM(Z339:Z348),#REF!),"")</f>
        <v/>
      </c>
      <c r="CB342" s="331" t="str">
        <f>IF(COUNT(CB309,AA347)=2,ROUND(CB309*AA347/SUM(AA339:AA348),#REF!),"")</f>
        <v/>
      </c>
      <c r="CC342" s="331" t="str">
        <f>IF(COUNT(CC309,AB347)=2,ROUND(CC309*AB347/SUM(AB339:AB348),#REF!),"")</f>
        <v/>
      </c>
      <c r="CD342" s="331" t="str">
        <f>IF(COUNT(CD309,AC347)=2,ROUND(CD309*AC347/SUM(AC339:AC348),#REF!),"")</f>
        <v/>
      </c>
      <c r="CE342" s="331" t="str">
        <f>IF(COUNT(CE309,AD347)=2,ROUND(CE309*AD347/SUM(AD339:AD348),#REF!),"")</f>
        <v/>
      </c>
      <c r="CF342" s="331" t="str">
        <f>IF(COUNT(CF309,AE347)=2,ROUND(CF309*AE347/SUM(AE339:AE348),#REF!),"")</f>
        <v/>
      </c>
      <c r="CG342" s="331" t="str">
        <f>IF(COUNT(CG309,AF347)=2,ROUND(CG309*AF347/SUM(AF339:AF348),#REF!),"")</f>
        <v/>
      </c>
      <c r="CH342" s="564" t="str">
        <f>IF(CH341="","",CH341)</f>
        <v>バイオマス</v>
      </c>
      <c r="CI342" s="564"/>
      <c r="CJ342" s="564"/>
      <c r="CK342" s="564"/>
      <c r="CL342" s="564"/>
      <c r="CM342" s="564"/>
      <c r="CN342" s="564"/>
      <c r="CO342" s="564"/>
      <c r="CP342" s="564"/>
      <c r="CQ342" s="564"/>
    </row>
    <row r="343" spans="3:95" s="243" customFormat="1" ht="13.5" customHeight="1">
      <c r="C343" s="568"/>
      <c r="D343" s="568"/>
      <c r="E343" s="332"/>
      <c r="F343" s="569" t="str">
        <f t="shared" ca="1" si="21"/>
        <v/>
      </c>
      <c r="G343" s="569"/>
      <c r="H343" s="569"/>
      <c r="I343" s="333" t="str">
        <f>IF(E343="","",E303)</f>
        <v/>
      </c>
      <c r="J343" s="569" t="e">
        <f>J337&amp;"５"</f>
        <v>#REF!</v>
      </c>
      <c r="K343" s="569"/>
      <c r="L343" s="308"/>
      <c r="M343" s="308"/>
      <c r="N343" s="308"/>
      <c r="O343" s="308"/>
      <c r="P343" s="308"/>
      <c r="Q343" s="308"/>
      <c r="R343" s="308"/>
      <c r="S343" s="308"/>
      <c r="T343" s="308"/>
      <c r="U343" s="308"/>
      <c r="V343" s="308"/>
      <c r="W343" s="308"/>
      <c r="X343" s="308"/>
      <c r="Y343" s="308"/>
      <c r="Z343" s="308"/>
      <c r="AA343" s="308"/>
      <c r="AB343" s="308"/>
      <c r="AC343" s="308"/>
      <c r="AD343" s="308"/>
      <c r="AE343" s="308"/>
      <c r="AF343" s="308"/>
      <c r="AG343" s="570"/>
      <c r="AH343" s="570"/>
      <c r="AI343" s="570"/>
      <c r="AJ343" s="570"/>
      <c r="AK343" s="570"/>
      <c r="AL343" s="570"/>
      <c r="AM343" s="570"/>
      <c r="AN343" s="570"/>
      <c r="AO343" s="570"/>
      <c r="AP343" s="570"/>
      <c r="AR343" s="571" t="b">
        <f t="shared" si="20"/>
        <v>0</v>
      </c>
      <c r="AS343" s="571"/>
      <c r="AT343" s="571"/>
      <c r="AU343" s="282" t="s">
        <v>160</v>
      </c>
      <c r="AV343" s="275"/>
      <c r="AX343" s="569"/>
      <c r="AY343" s="569"/>
      <c r="AZ343" s="589"/>
      <c r="BA343" s="590"/>
      <c r="BB343" s="590"/>
      <c r="BC343" s="590"/>
      <c r="BD343" s="589"/>
      <c r="BE343" s="585" t="e">
        <f>IF(#REF!="発電事業者","月間送電電力量（GWh）","月間受電電力量（GWh）")</f>
        <v>#REF!</v>
      </c>
      <c r="BF343" s="586"/>
      <c r="BG343" s="331" t="str">
        <f>IF(COUNT(BG310,L347)=2,ROUND(BG310*L347/SUM(L339:L348),#REF!),"")</f>
        <v/>
      </c>
      <c r="BH343" s="331" t="str">
        <f>IF(COUNT(BH310,M347)=2,ROUND(BH310*M347/SUM(M339:M348),#REF!),"")</f>
        <v/>
      </c>
      <c r="BI343" s="331" t="str">
        <f>IF(COUNT(BI310,N347)=2,ROUND(BI310*N347/SUM(N339:N348),#REF!),"")</f>
        <v/>
      </c>
      <c r="BJ343" s="331" t="str">
        <f>IF(COUNT(BJ310,O347)=2,ROUND(BJ310*O347/SUM(O339:O348),#REF!),"")</f>
        <v/>
      </c>
      <c r="BK343" s="331" t="str">
        <f>IF(COUNT(BK310,P347)=2,ROUND(BK310*P347/SUM(P339:P348),#REF!),"")</f>
        <v/>
      </c>
      <c r="BL343" s="331" t="str">
        <f>IF(COUNT(BL310,Q347)=2,ROUND(BL310*Q347/SUM(Q339:Q348),#REF!),"")</f>
        <v/>
      </c>
      <c r="BM343" s="331" t="str">
        <f>IF(COUNT(BM310,R347)=2,ROUND(BM310*R347/SUM(R339:R348),#REF!),"")</f>
        <v/>
      </c>
      <c r="BN343" s="331" t="str">
        <f>IF(COUNT(BN310,S347)=2,ROUND(BN310*S347/SUM(S339:S348),#REF!),"")</f>
        <v/>
      </c>
      <c r="BO343" s="331" t="str">
        <f>IF(COUNT(BO310,T347)=2,ROUND(BO310*T347/SUM(T339:T348),#REF!),"")</f>
        <v/>
      </c>
      <c r="BP343" s="331" t="str">
        <f>IF(COUNT(BP310,U347)=2,ROUND(BP310*U347/SUM(U339:U348),#REF!),"")</f>
        <v/>
      </c>
      <c r="BQ343" s="331" t="str">
        <f>IF(COUNT(BQ310,V347)=2,ROUND(BQ310*V347/SUM(V339:V348),#REF!),"")</f>
        <v/>
      </c>
      <c r="BR343" s="331" t="str">
        <f>IF(COUNT(BR310,W347)=2,ROUND(BR310*W347/SUM(W339:W348),#REF!),"")</f>
        <v/>
      </c>
      <c r="BS343" s="569" t="e">
        <f>IF(#REF!="発電事業者","年間送電電力量（GWh）","年間受電電力量（GWh）")</f>
        <v>#REF!</v>
      </c>
      <c r="BT343" s="569"/>
      <c r="BU343" s="569"/>
      <c r="BV343" s="333" t="s">
        <v>25</v>
      </c>
      <c r="BW343" s="582"/>
      <c r="BX343" s="582"/>
      <c r="BY343" s="331" t="str">
        <f>IF(COUNT(BY310,X347)=2,ROUND(BY310*X347/SUM(X339:X348),#REF!),"")</f>
        <v/>
      </c>
      <c r="BZ343" s="331" t="str">
        <f>IF(COUNT(BZ310,Y347)=2,ROUND(BZ310*Y347/SUM(Y339:Y348),#REF!),"")</f>
        <v/>
      </c>
      <c r="CA343" s="331" t="str">
        <f>IF(COUNT(CA310,Z347)=2,ROUND(CA310*Z347/SUM(Z339:Z348),#REF!),"")</f>
        <v/>
      </c>
      <c r="CB343" s="331" t="str">
        <f>IF(COUNT(CB310,AA347)=2,ROUND(CB310*AA347/SUM(AA339:AA348),#REF!),"")</f>
        <v/>
      </c>
      <c r="CC343" s="331" t="str">
        <f>IF(COUNT(CC310,AB347)=2,ROUND(CC310*AB347/SUM(AB339:AB348),#REF!),"")</f>
        <v/>
      </c>
      <c r="CD343" s="331" t="str">
        <f>IF(COUNT(CD310,AC347)=2,ROUND(CD310*AC347/SUM(AC339:AC348),#REF!),"")</f>
        <v/>
      </c>
      <c r="CE343" s="331" t="str">
        <f>IF(COUNT(CE310,AD347)=2,ROUND(CE310*AD347/SUM(AD339:AD348),#REF!),"")</f>
        <v/>
      </c>
      <c r="CF343" s="331" t="str">
        <f>IF(COUNT(CF310,AE347)=2,ROUND(CF310*AE347/SUM(AE339:AE348),#REF!),"")</f>
        <v/>
      </c>
      <c r="CG343" s="331" t="str">
        <f>IF(COUNT(CG310,AF347)=2,ROUND(CG310*AF347/SUM(AF339:AF348),#REF!),"")</f>
        <v/>
      </c>
      <c r="CH343" s="565" t="str">
        <f>IF(COUNTA(AG347)=0,"",AG347)</f>
        <v/>
      </c>
      <c r="CI343" s="565"/>
      <c r="CJ343" s="565"/>
      <c r="CK343" s="565"/>
      <c r="CL343" s="565"/>
      <c r="CM343" s="565"/>
      <c r="CN343" s="565"/>
      <c r="CO343" s="565"/>
      <c r="CP343" s="565"/>
      <c r="CQ343" s="565"/>
    </row>
    <row r="344" spans="3:95" s="243" customFormat="1" ht="13.5" customHeight="1">
      <c r="C344" s="568"/>
      <c r="D344" s="568"/>
      <c r="E344" s="332"/>
      <c r="F344" s="569" t="str">
        <f t="shared" ca="1" si="21"/>
        <v/>
      </c>
      <c r="G344" s="569"/>
      <c r="H344" s="569"/>
      <c r="I344" s="333" t="str">
        <f>IF(E344="","",E303)</f>
        <v/>
      </c>
      <c r="J344" s="569" t="e">
        <f>J337&amp;"６"</f>
        <v>#REF!</v>
      </c>
      <c r="K344" s="569"/>
      <c r="L344" s="308"/>
      <c r="M344" s="308"/>
      <c r="N344" s="308"/>
      <c r="O344" s="308"/>
      <c r="P344" s="308"/>
      <c r="Q344" s="308"/>
      <c r="R344" s="308"/>
      <c r="S344" s="308"/>
      <c r="T344" s="308"/>
      <c r="U344" s="308"/>
      <c r="V344" s="308"/>
      <c r="W344" s="308"/>
      <c r="X344" s="308"/>
      <c r="Y344" s="308"/>
      <c r="Z344" s="308"/>
      <c r="AA344" s="308"/>
      <c r="AB344" s="308"/>
      <c r="AC344" s="308"/>
      <c r="AD344" s="308"/>
      <c r="AE344" s="308"/>
      <c r="AF344" s="308"/>
      <c r="AG344" s="570"/>
      <c r="AH344" s="570"/>
      <c r="AI344" s="570"/>
      <c r="AJ344" s="570"/>
      <c r="AK344" s="570"/>
      <c r="AL344" s="570"/>
      <c r="AM344" s="570"/>
      <c r="AN344" s="570"/>
      <c r="AO344" s="570"/>
      <c r="AP344" s="570"/>
      <c r="AR344" s="571" t="b">
        <f t="shared" si="20"/>
        <v>0</v>
      </c>
      <c r="AS344" s="571"/>
      <c r="AT344" s="571"/>
      <c r="AU344" s="282" t="s">
        <v>160</v>
      </c>
      <c r="AV344" s="275"/>
      <c r="AX344" s="569" t="str">
        <f>IF(C348="","",C348)</f>
        <v>自者保有電源</v>
      </c>
      <c r="AY344" s="569"/>
      <c r="AZ344" s="587" t="str">
        <f>IF(E348="","",E348)</f>
        <v/>
      </c>
      <c r="BA344" s="590" t="str">
        <f>IF(F348="","",F348)</f>
        <v/>
      </c>
      <c r="BB344" s="590"/>
      <c r="BC344" s="590"/>
      <c r="BD344" s="587" t="str">
        <f>IF(I348="","",I348)</f>
        <v/>
      </c>
      <c r="BE344" s="578" t="e">
        <f>IF(#REF!="発電事業者","送電電力（MW）","受電電力（MW）")</f>
        <v>#REF!</v>
      </c>
      <c r="BF344" s="579"/>
      <c r="BG344" s="331" t="str">
        <f>IF(COUNT(BG308,L348)=2,ROUND(BG308*L348/SUM(L339:L348),#REF!),"")</f>
        <v/>
      </c>
      <c r="BH344" s="331" t="str">
        <f>IF(COUNT(BH308,M348)=2,ROUND(BH308*M348/SUM(M339:M348),#REF!),"")</f>
        <v/>
      </c>
      <c r="BI344" s="331" t="str">
        <f>IF(COUNT(BI308,N348)=2,ROUND(BI308*N348/SUM(N339:N348),#REF!),"")</f>
        <v/>
      </c>
      <c r="BJ344" s="331" t="str">
        <f>IF(COUNT(BJ308,O348)=2,ROUND(BJ308*O348/SUM(O339:O348),#REF!),"")</f>
        <v/>
      </c>
      <c r="BK344" s="331" t="str">
        <f>IF(COUNT(BK308,P348)=2,ROUND(BK308*P348/SUM(P339:P348),#REF!),"")</f>
        <v/>
      </c>
      <c r="BL344" s="331" t="str">
        <f>IF(COUNT(BL308,Q348)=2,ROUND(BL308*Q348/SUM(Q339:Q348),#REF!),"")</f>
        <v/>
      </c>
      <c r="BM344" s="331" t="str">
        <f>IF(COUNT(BM308,R348)=2,ROUND(BM308*R348/SUM(R339:R348),#REF!),"")</f>
        <v/>
      </c>
      <c r="BN344" s="331" t="str">
        <f>IF(COUNT(BN308,S348)=2,ROUND(BN308*S348/SUM(S339:S348),#REF!),"")</f>
        <v/>
      </c>
      <c r="BO344" s="331" t="str">
        <f>IF(COUNT(BO308,T348)=2,ROUND(BO308*T348/SUM(T339:T348),#REF!),"")</f>
        <v/>
      </c>
      <c r="BP344" s="331" t="str">
        <f>IF(COUNT(BP308,U348)=2,ROUND(BP308*U348/SUM(U339:U348),#REF!),"")</f>
        <v/>
      </c>
      <c r="BQ344" s="331" t="str">
        <f>IF(COUNT(BQ308,V348)=2,ROUND(BQ308*V348/SUM(V339:V348),#REF!),"")</f>
        <v/>
      </c>
      <c r="BR344" s="331" t="str">
        <f>IF(COUNT(BR308,W348)=2,ROUND(BR308*W348/SUM(W339:W348),#REF!),"")</f>
        <v/>
      </c>
      <c r="BS344" s="569" t="e">
        <f>IF(#REF!="発電事業者","送電電力（MW）","受電電力（MW）")</f>
        <v>#REF!</v>
      </c>
      <c r="BT344" s="569"/>
      <c r="BU344" s="569"/>
      <c r="BV344" s="333" t="s">
        <v>171</v>
      </c>
      <c r="BW344" s="355" t="str">
        <f>IF(F336=0,IF(COUNT(BW308,I348)=2,ROUND(BW308*I348/100,#REF!),""),IF(COUNT(BW308,I348)=2,ROUND(BW308*I348/L311,#REF!),""))</f>
        <v/>
      </c>
      <c r="BX344" s="580"/>
      <c r="BY344" s="331" t="str">
        <f>IF(COUNT(BY308,X348)=2,ROUND(BY308*X348/SUM(X339:X348),#REF!),"")</f>
        <v/>
      </c>
      <c r="BZ344" s="331" t="str">
        <f>IF(COUNT(BZ308,Y348)=2,ROUND(BZ308*Y348/SUM(Y339:Y348),#REF!),"")</f>
        <v/>
      </c>
      <c r="CA344" s="331" t="str">
        <f>IF(COUNT(CA308,Z348)=2,ROUND(CA308*Z348/SUM(Z339:Z348),#REF!),"")</f>
        <v/>
      </c>
      <c r="CB344" s="331" t="str">
        <f>IF(COUNT(CB308,AA348)=2,ROUND(CB308*AA348/SUM(AA339:AA348),#REF!),"")</f>
        <v/>
      </c>
      <c r="CC344" s="331" t="str">
        <f>IF(COUNT(CC308,AB348)=2,ROUND(CC308*AB348/SUM(AB339:AB348),#REF!),"")</f>
        <v/>
      </c>
      <c r="CD344" s="331" t="str">
        <f>IF(COUNT(CD308,AC348)=2,ROUND(CD308*AC348/SUM(AC339:AC348),#REF!),"")</f>
        <v/>
      </c>
      <c r="CE344" s="331" t="str">
        <f>IF(COUNT(CE308,AD348)=2,ROUND(CE308*AD348/SUM(AD339:AD348),#REF!),"")</f>
        <v/>
      </c>
      <c r="CF344" s="331" t="str">
        <f>IF(COUNT(CF308,AE348)=2,ROUND(CF308*AE348/SUM(AE339:AE348),#REF!),"")</f>
        <v/>
      </c>
      <c r="CG344" s="331" t="str">
        <f>IF(COUNT(CG308,AF348)=2,ROUND(CG308*AF348/SUM(AF339:AF348),#REF!),"")</f>
        <v/>
      </c>
      <c r="CH344" s="563" t="s">
        <v>119</v>
      </c>
      <c r="CI344" s="563"/>
      <c r="CJ344" s="563"/>
      <c r="CK344" s="563"/>
      <c r="CL344" s="563"/>
      <c r="CM344" s="563"/>
      <c r="CN344" s="563"/>
      <c r="CO344" s="563"/>
      <c r="CP344" s="563"/>
      <c r="CQ344" s="563"/>
    </row>
    <row r="345" spans="3:95" s="243" customFormat="1" ht="13.5" customHeight="1">
      <c r="C345" s="568"/>
      <c r="D345" s="568"/>
      <c r="E345" s="332"/>
      <c r="F345" s="569" t="str">
        <f t="shared" ca="1" si="21"/>
        <v/>
      </c>
      <c r="G345" s="569"/>
      <c r="H345" s="569"/>
      <c r="I345" s="333" t="str">
        <f>IF(E345="","",E303)</f>
        <v/>
      </c>
      <c r="J345" s="569" t="e">
        <f>J337&amp;"７"</f>
        <v>#REF!</v>
      </c>
      <c r="K345" s="569"/>
      <c r="L345" s="308"/>
      <c r="M345" s="308"/>
      <c r="N345" s="308"/>
      <c r="O345" s="308"/>
      <c r="P345" s="308"/>
      <c r="Q345" s="308"/>
      <c r="R345" s="308"/>
      <c r="S345" s="308"/>
      <c r="T345" s="308"/>
      <c r="U345" s="308"/>
      <c r="V345" s="308"/>
      <c r="W345" s="308"/>
      <c r="X345" s="308"/>
      <c r="Y345" s="308"/>
      <c r="Z345" s="308"/>
      <c r="AA345" s="308"/>
      <c r="AB345" s="308"/>
      <c r="AC345" s="308"/>
      <c r="AD345" s="308"/>
      <c r="AE345" s="308"/>
      <c r="AF345" s="308"/>
      <c r="AG345" s="570"/>
      <c r="AH345" s="570"/>
      <c r="AI345" s="570"/>
      <c r="AJ345" s="570"/>
      <c r="AK345" s="570"/>
      <c r="AL345" s="570"/>
      <c r="AM345" s="570"/>
      <c r="AN345" s="570"/>
      <c r="AO345" s="570"/>
      <c r="AP345" s="570"/>
      <c r="AR345" s="571" t="b">
        <f t="shared" si="20"/>
        <v>0</v>
      </c>
      <c r="AS345" s="571"/>
      <c r="AT345" s="571"/>
      <c r="AU345" s="282" t="s">
        <v>160</v>
      </c>
      <c r="AV345" s="275"/>
      <c r="AX345" s="569"/>
      <c r="AY345" s="569"/>
      <c r="AZ345" s="588"/>
      <c r="BA345" s="590"/>
      <c r="BB345" s="590"/>
      <c r="BC345" s="590"/>
      <c r="BD345" s="588"/>
      <c r="BE345" s="583"/>
      <c r="BF345" s="584"/>
      <c r="BG345" s="259"/>
      <c r="BH345" s="259"/>
      <c r="BI345" s="259"/>
      <c r="BJ345" s="259"/>
      <c r="BK345" s="259"/>
      <c r="BL345" s="259"/>
      <c r="BM345" s="259"/>
      <c r="BN345" s="259"/>
      <c r="BO345" s="259"/>
      <c r="BP345" s="259"/>
      <c r="BQ345" s="259"/>
      <c r="BR345" s="259"/>
      <c r="BS345" s="569"/>
      <c r="BT345" s="569"/>
      <c r="BU345" s="569"/>
      <c r="BV345" s="333" t="s">
        <v>172</v>
      </c>
      <c r="BW345" s="355" t="str">
        <f>IF(F336=0,IF(COUNT(BW309,F348)=2,ROUND(BW309*F348/100,#REF!),""),IF(COUNT(BW309,F348)=2,ROUND(BW309*F348/Q309,#REF!),""))</f>
        <v/>
      </c>
      <c r="BX345" s="581"/>
      <c r="BY345" s="331" t="str">
        <f>IF(COUNT(BY309,X348)=2,ROUND(BY309*X348/SUM(X339:X348),#REF!),"")</f>
        <v/>
      </c>
      <c r="BZ345" s="331" t="str">
        <f>IF(COUNT(BZ309,Y348)=2,ROUND(BZ309*Y348/SUM(Y339:Y348),#REF!),"")</f>
        <v/>
      </c>
      <c r="CA345" s="331" t="str">
        <f>IF(COUNT(CA309,Z348)=2,ROUND(CA309*Z348/SUM(Z339:Z348),#REF!),"")</f>
        <v/>
      </c>
      <c r="CB345" s="331" t="str">
        <f>IF(COUNT(CB309,AA348)=2,ROUND(CB309*AA348/SUM(AA339:AA348),#REF!),"")</f>
        <v/>
      </c>
      <c r="CC345" s="331" t="str">
        <f>IF(COUNT(CC309,AB348)=2,ROUND(CC309*AB348/SUM(AB339:AB348),#REF!),"")</f>
        <v/>
      </c>
      <c r="CD345" s="331" t="str">
        <f>IF(COUNT(CD309,AC348)=2,ROUND(CD309*AC348/SUM(AC339:AC348),#REF!),"")</f>
        <v/>
      </c>
      <c r="CE345" s="331" t="str">
        <f>IF(COUNT(CE309,AD348)=2,ROUND(CE309*AD348/SUM(AD339:AD348),#REF!),"")</f>
        <v/>
      </c>
      <c r="CF345" s="331" t="str">
        <f>IF(COUNT(CF309,AE348)=2,ROUND(CF309*AE348/SUM(AE339:AE348),#REF!),"")</f>
        <v/>
      </c>
      <c r="CG345" s="331" t="str">
        <f>IF(COUNT(CG309,AF348)=2,ROUND(CG309*AF348/SUM(AF339:AF348),#REF!),"")</f>
        <v/>
      </c>
      <c r="CH345" s="564" t="str">
        <f>IF(CH344="","",CH344)</f>
        <v>バイオマス</v>
      </c>
      <c r="CI345" s="564"/>
      <c r="CJ345" s="564"/>
      <c r="CK345" s="564"/>
      <c r="CL345" s="564"/>
      <c r="CM345" s="564"/>
      <c r="CN345" s="564"/>
      <c r="CO345" s="564"/>
      <c r="CP345" s="564"/>
      <c r="CQ345" s="564"/>
    </row>
    <row r="346" spans="3:95" s="243" customFormat="1" ht="13.5" customHeight="1">
      <c r="C346" s="568"/>
      <c r="D346" s="568"/>
      <c r="E346" s="332"/>
      <c r="F346" s="569" t="str">
        <f t="shared" ca="1" si="21"/>
        <v/>
      </c>
      <c r="G346" s="569"/>
      <c r="H346" s="569"/>
      <c r="I346" s="333" t="str">
        <f>IF(E346="","",E303)</f>
        <v/>
      </c>
      <c r="J346" s="569" t="e">
        <f>J337&amp;"８"</f>
        <v>#REF!</v>
      </c>
      <c r="K346" s="569"/>
      <c r="L346" s="308"/>
      <c r="M346" s="308"/>
      <c r="N346" s="308"/>
      <c r="O346" s="308"/>
      <c r="P346" s="308"/>
      <c r="Q346" s="308"/>
      <c r="R346" s="308"/>
      <c r="S346" s="308"/>
      <c r="T346" s="308"/>
      <c r="U346" s="308"/>
      <c r="V346" s="308"/>
      <c r="W346" s="308"/>
      <c r="X346" s="308"/>
      <c r="Y346" s="308"/>
      <c r="Z346" s="308"/>
      <c r="AA346" s="308"/>
      <c r="AB346" s="308"/>
      <c r="AC346" s="308"/>
      <c r="AD346" s="308"/>
      <c r="AE346" s="308"/>
      <c r="AF346" s="308"/>
      <c r="AG346" s="570"/>
      <c r="AH346" s="570"/>
      <c r="AI346" s="570"/>
      <c r="AJ346" s="570"/>
      <c r="AK346" s="570"/>
      <c r="AL346" s="570"/>
      <c r="AM346" s="570"/>
      <c r="AN346" s="570"/>
      <c r="AO346" s="570"/>
      <c r="AP346" s="570"/>
      <c r="AR346" s="571" t="b">
        <f t="shared" si="20"/>
        <v>0</v>
      </c>
      <c r="AS346" s="571"/>
      <c r="AT346" s="571"/>
      <c r="AU346" s="282" t="s">
        <v>160</v>
      </c>
      <c r="AV346" s="257"/>
      <c r="AX346" s="569"/>
      <c r="AY346" s="569"/>
      <c r="AZ346" s="589"/>
      <c r="BA346" s="590"/>
      <c r="BB346" s="590"/>
      <c r="BC346" s="590"/>
      <c r="BD346" s="589"/>
      <c r="BE346" s="585" t="e">
        <f>IF(#REF!="発電事業者","月間送電電力量（GWh）","月間受電電力量（GWh）")</f>
        <v>#REF!</v>
      </c>
      <c r="BF346" s="586"/>
      <c r="BG346" s="297" t="str">
        <f>IF(COUNT(BG310,L348)=2,ROUND(BG310*L348/SUM(L339:L348),#REF!),"")</f>
        <v/>
      </c>
      <c r="BH346" s="297" t="str">
        <f>IF(COUNT(BH310,M348)=2,ROUND(BH310*M348/SUM(M339:M348),#REF!),"")</f>
        <v/>
      </c>
      <c r="BI346" s="297" t="str">
        <f>IF(COUNT(BI310,N348)=2,ROUND(BI310*N348/SUM(N339:N348),#REF!),"")</f>
        <v/>
      </c>
      <c r="BJ346" s="297" t="str">
        <f>IF(COUNT(BJ310,O348)=2,ROUND(BJ310*O348/SUM(O339:O348),#REF!),"")</f>
        <v/>
      </c>
      <c r="BK346" s="297" t="str">
        <f>IF(COUNT(BK310,P348)=2,ROUND(BK310*P348/SUM(P339:P348),#REF!),"")</f>
        <v/>
      </c>
      <c r="BL346" s="297" t="str">
        <f>IF(COUNT(BL310,Q348)=2,ROUND(BL310*Q348/SUM(Q339:Q348),#REF!),"")</f>
        <v/>
      </c>
      <c r="BM346" s="297" t="str">
        <f>IF(COUNT(BM310,R348)=2,ROUND(BM310*R348/SUM(R339:R348),#REF!),"")</f>
        <v/>
      </c>
      <c r="BN346" s="297" t="str">
        <f>IF(COUNT(BN310,S348)=2,ROUND(BN310*S348/SUM(S339:S348),#REF!),"")</f>
        <v/>
      </c>
      <c r="BO346" s="297" t="str">
        <f>IF(COUNT(BO310,T348)=2,ROUND(BO310*T348/SUM(T339:T348),#REF!),"")</f>
        <v/>
      </c>
      <c r="BP346" s="297" t="str">
        <f>IF(COUNT(BP310,U348)=2,ROUND(BP310*U348/SUM(U339:U348),#REF!),"")</f>
        <v/>
      </c>
      <c r="BQ346" s="297" t="str">
        <f>IF(COUNT(BQ310,V348)=2,ROUND(BQ310*V348/SUM(V339:V348),#REF!),"")</f>
        <v/>
      </c>
      <c r="BR346" s="297" t="str">
        <f>IF(COUNT(BR310,W348)=2,ROUND(BR310*W348/SUM(W339:W348),#REF!),"")</f>
        <v/>
      </c>
      <c r="BS346" s="569" t="e">
        <f>IF(#REF!="発電事業者","年間送電電力量（GWh）","年間受電電力量（GWh）")</f>
        <v>#REF!</v>
      </c>
      <c r="BT346" s="569"/>
      <c r="BU346" s="569"/>
      <c r="BV346" s="333" t="s">
        <v>25</v>
      </c>
      <c r="BW346" s="352"/>
      <c r="BX346" s="582"/>
      <c r="BY346" s="297" t="str">
        <f>IF(COUNT(BY310,X348)=2,ROUND(BY310*X348/SUM(X339:X348),#REF!),"")</f>
        <v/>
      </c>
      <c r="BZ346" s="297" t="str">
        <f>IF(COUNT(BZ310,Y348)=2,ROUND(BZ310*Y348/SUM(Y339:Y348),#REF!),"")</f>
        <v/>
      </c>
      <c r="CA346" s="297" t="str">
        <f>IF(COUNT(CA310,Z348)=2,ROUND(CA310*Z348/SUM(Z339:Z348),#REF!),"")</f>
        <v/>
      </c>
      <c r="CB346" s="297" t="str">
        <f>IF(COUNT(CB310,AA348)=2,ROUND(CB310*AA348/SUM(AA339:AA348),#REF!),"")</f>
        <v/>
      </c>
      <c r="CC346" s="297" t="str">
        <f>IF(COUNT(CC310,AB348)=2,ROUND(CC310*AB348/SUM(AB339:AB348),#REF!),"")</f>
        <v/>
      </c>
      <c r="CD346" s="297" t="str">
        <f>IF(COUNT(CD310,AC348)=2,ROUND(CD310*AC348/SUM(AC339:AC348),#REF!),"")</f>
        <v/>
      </c>
      <c r="CE346" s="297" t="str">
        <f>IF(COUNT(CE310,AD348)=2,ROUND(CE310*AD348/SUM(AD339:AD348),#REF!),"")</f>
        <v/>
      </c>
      <c r="CF346" s="297" t="str">
        <f>IF(COUNT(CF310,AE348)=2,ROUND(CF310*AE348/SUM(AE339:AE348),#REF!),"")</f>
        <v/>
      </c>
      <c r="CG346" s="297" t="str">
        <f>IF(COUNT(CG310,AF348)=2,ROUND(CG310*AF348/SUM(AF339:AF348),#REF!),"")</f>
        <v/>
      </c>
      <c r="CH346" s="565" t="str">
        <f>IF(COUNTA(AG348)=0,"",AG348)</f>
        <v/>
      </c>
      <c r="CI346" s="565"/>
      <c r="CJ346" s="565"/>
      <c r="CK346" s="565"/>
      <c r="CL346" s="565"/>
      <c r="CM346" s="565"/>
      <c r="CN346" s="565"/>
      <c r="CO346" s="565"/>
      <c r="CP346" s="565"/>
      <c r="CQ346" s="565"/>
    </row>
    <row r="347" spans="3:95" s="243" customFormat="1" ht="13.5" customHeight="1">
      <c r="C347" s="568"/>
      <c r="D347" s="568"/>
      <c r="E347" s="332"/>
      <c r="F347" s="569" t="str">
        <f t="shared" ca="1" si="21"/>
        <v/>
      </c>
      <c r="G347" s="569"/>
      <c r="H347" s="569"/>
      <c r="I347" s="333" t="str">
        <f>IF(E347="","",E303)</f>
        <v/>
      </c>
      <c r="J347" s="569" t="e">
        <f>J337&amp;"９"</f>
        <v>#REF!</v>
      </c>
      <c r="K347" s="569"/>
      <c r="L347" s="308"/>
      <c r="M347" s="308"/>
      <c r="N347" s="308"/>
      <c r="O347" s="308"/>
      <c r="P347" s="308"/>
      <c r="Q347" s="308"/>
      <c r="R347" s="308"/>
      <c r="S347" s="308"/>
      <c r="T347" s="308"/>
      <c r="U347" s="308"/>
      <c r="V347" s="308"/>
      <c r="W347" s="308"/>
      <c r="X347" s="308"/>
      <c r="Y347" s="308"/>
      <c r="Z347" s="308"/>
      <c r="AA347" s="308"/>
      <c r="AB347" s="308"/>
      <c r="AC347" s="308"/>
      <c r="AD347" s="308"/>
      <c r="AE347" s="308"/>
      <c r="AF347" s="308"/>
      <c r="AG347" s="570"/>
      <c r="AH347" s="570"/>
      <c r="AI347" s="570"/>
      <c r="AJ347" s="570"/>
      <c r="AK347" s="570"/>
      <c r="AL347" s="570"/>
      <c r="AM347" s="570"/>
      <c r="AN347" s="570"/>
      <c r="AO347" s="570"/>
      <c r="AP347" s="570"/>
      <c r="AR347" s="571" t="b">
        <f t="shared" si="20"/>
        <v>0</v>
      </c>
      <c r="AS347" s="571"/>
      <c r="AT347" s="571"/>
      <c r="AU347" s="282" t="s">
        <v>160</v>
      </c>
      <c r="AV347" s="275"/>
    </row>
    <row r="348" spans="3:95" s="243" customFormat="1" ht="13.5" customHeight="1">
      <c r="C348" s="572" t="s">
        <v>307</v>
      </c>
      <c r="D348" s="573"/>
      <c r="E348" s="353"/>
      <c r="F348" s="574"/>
      <c r="G348" s="575"/>
      <c r="H348" s="576"/>
      <c r="I348" s="354"/>
      <c r="J348" s="577"/>
      <c r="K348" s="577"/>
      <c r="L348" s="308"/>
      <c r="M348" s="308"/>
      <c r="N348" s="308"/>
      <c r="O348" s="308"/>
      <c r="P348" s="308"/>
      <c r="Q348" s="308"/>
      <c r="R348" s="308"/>
      <c r="S348" s="308"/>
      <c r="T348" s="308"/>
      <c r="U348" s="308"/>
      <c r="V348" s="308"/>
      <c r="W348" s="308"/>
      <c r="X348" s="308"/>
      <c r="Y348" s="308"/>
      <c r="Z348" s="308"/>
      <c r="AA348" s="308"/>
      <c r="AB348" s="308"/>
      <c r="AC348" s="308"/>
      <c r="AD348" s="308"/>
      <c r="AE348" s="308"/>
      <c r="AF348" s="308"/>
      <c r="AG348" s="570"/>
      <c r="AH348" s="570"/>
      <c r="AI348" s="570"/>
      <c r="AJ348" s="570"/>
      <c r="AK348" s="570"/>
      <c r="AL348" s="570"/>
      <c r="AM348" s="570"/>
      <c r="AN348" s="570"/>
      <c r="AO348" s="570"/>
      <c r="AP348" s="570"/>
      <c r="AR348" s="571" t="b">
        <f t="shared" si="20"/>
        <v>0</v>
      </c>
      <c r="AS348" s="571"/>
      <c r="AT348" s="571"/>
      <c r="AU348" s="282" t="s">
        <v>160</v>
      </c>
    </row>
    <row r="349" spans="3:95" s="243" customFormat="1" ht="13.5" hidden="1" customHeight="1"/>
    <row r="350" spans="3:95" s="243" customFormat="1" ht="13.5" hidden="1" customHeight="1">
      <c r="AV350" s="268"/>
    </row>
    <row r="351" spans="3:95" s="243" customFormat="1" ht="13.5" hidden="1" customHeight="1">
      <c r="AV351" s="268"/>
    </row>
    <row r="352" spans="3:95" s="243" customFormat="1" ht="13.5" hidden="1" customHeight="1">
      <c r="AV352" s="268"/>
    </row>
    <row r="353" spans="3:100" s="243" customFormat="1" ht="13.5" hidden="1" customHeight="1">
      <c r="AV353" s="268"/>
    </row>
    <row r="354" spans="3:100" s="243" customFormat="1" ht="13.5" hidden="1" customHeight="1">
      <c r="AV354" s="268"/>
    </row>
    <row r="355" spans="3:100" s="243" customFormat="1" ht="13.5" hidden="1" customHeight="1">
      <c r="AV355" s="268"/>
    </row>
    <row r="356" spans="3:100" s="243" customFormat="1" ht="13.5" hidden="1" customHeight="1">
      <c r="AV356" s="268"/>
    </row>
    <row r="357" spans="3:100" s="243" customFormat="1" ht="13.5" hidden="1" customHeight="1">
      <c r="AV357" s="268"/>
    </row>
    <row r="358" spans="3:100" s="243" customFormat="1" ht="13.5" hidden="1" customHeight="1">
      <c r="AV358" s="268"/>
    </row>
    <row r="359" spans="3:100" s="243" customFormat="1" ht="13.5" hidden="1" customHeight="1">
      <c r="AV359" s="268"/>
    </row>
    <row r="360" spans="3:100" s="243" customFormat="1" ht="13.5" hidden="1" customHeight="1">
      <c r="AV360" s="268"/>
    </row>
    <row r="361" spans="3:100" s="243" customFormat="1" ht="13.5" hidden="1" customHeight="1">
      <c r="AV361" s="268"/>
    </row>
    <row r="362" spans="3:100" s="243" customFormat="1" ht="13.5" customHeight="1">
      <c r="AQ362" s="268"/>
      <c r="AR362" s="268"/>
      <c r="AS362" s="268"/>
      <c r="AT362" s="268"/>
      <c r="AU362" s="268"/>
    </row>
    <row r="363" spans="3:100" s="243" customFormat="1" ht="13.5" customHeight="1">
      <c r="C363" s="651" t="s">
        <v>8</v>
      </c>
      <c r="D363" s="651"/>
      <c r="E363" s="562" t="s">
        <v>107</v>
      </c>
      <c r="F363" s="562"/>
      <c r="G363" s="279"/>
    </row>
    <row r="364" spans="3:100" s="243" customFormat="1" ht="13.5" customHeight="1">
      <c r="C364" s="651"/>
      <c r="D364" s="651"/>
      <c r="E364" s="562"/>
      <c r="F364" s="562"/>
      <c r="G364" s="279"/>
      <c r="I364" s="244"/>
    </row>
    <row r="365" spans="3:100" s="243" customFormat="1" ht="13.5" customHeight="1">
      <c r="C365" s="235" t="s">
        <v>254</v>
      </c>
      <c r="D365" s="279"/>
      <c r="E365" s="279"/>
      <c r="F365" s="279"/>
      <c r="G365" s="279"/>
      <c r="I365" s="244"/>
      <c r="BC365" s="239" t="e">
        <f>IF(#REF!="発電事業者","算定結果　様式第３２第１表～第４表（保有電源新エネ欄他）","算定結果　様式第３２第１表・第２表（年度末電源構成・発電端電力量）")</f>
        <v>#REF!</v>
      </c>
      <c r="CT365" s="296" t="s">
        <v>114</v>
      </c>
      <c r="CV365" s="286" t="str">
        <f>IF(COUNT(H369:Z392)&gt;0,"○","")</f>
        <v/>
      </c>
    </row>
    <row r="366" spans="3:100" s="243" customFormat="1" ht="13.5" customHeight="1">
      <c r="C366" s="652"/>
      <c r="D366" s="653"/>
      <c r="E366" s="653"/>
      <c r="F366" s="653"/>
      <c r="G366" s="654"/>
      <c r="H366" s="594" t="str">
        <f>$H$66</f>
        <v>バイオマス</v>
      </c>
      <c r="I366" s="594"/>
      <c r="J366" s="594"/>
      <c r="K366" s="594"/>
      <c r="L366" s="594"/>
      <c r="M366" s="594"/>
      <c r="N366" s="594"/>
      <c r="O366" s="594"/>
      <c r="P366" s="594"/>
      <c r="Q366" s="594"/>
      <c r="R366" s="594"/>
      <c r="S366" s="594"/>
      <c r="T366" s="594"/>
      <c r="U366" s="594"/>
      <c r="V366" s="594"/>
      <c r="W366" s="594"/>
      <c r="X366" s="594"/>
      <c r="Y366" s="594"/>
      <c r="Z366" s="594"/>
      <c r="AA366" s="245"/>
      <c r="AB366" s="245"/>
      <c r="AC366" s="245"/>
      <c r="AD366" s="298"/>
      <c r="AE366" s="298"/>
      <c r="AF366" s="298"/>
      <c r="AG366" s="298"/>
      <c r="AH366" s="298"/>
      <c r="AI366" s="268"/>
      <c r="AJ366" s="268"/>
      <c r="AK366" s="268"/>
      <c r="AL366" s="268"/>
      <c r="AM366" s="268"/>
      <c r="AN366" s="268"/>
      <c r="AO366" s="268"/>
      <c r="AP366" s="268"/>
      <c r="AQ366" s="268"/>
      <c r="AR366" s="268"/>
      <c r="AS366" s="268"/>
      <c r="AT366" s="268"/>
      <c r="AU366" s="268"/>
      <c r="BB366" s="246"/>
      <c r="BC366" s="659" t="s">
        <v>256</v>
      </c>
      <c r="BD366" s="659"/>
      <c r="BE366" s="659"/>
      <c r="BF366" s="659"/>
      <c r="BG366" s="601" t="e">
        <f>DATE(#REF!,1,1)</f>
        <v>#REF!</v>
      </c>
      <c r="BH366" s="602"/>
      <c r="BI366" s="602"/>
      <c r="BJ366" s="602"/>
      <c r="BK366" s="602"/>
      <c r="BL366" s="602"/>
      <c r="BM366" s="602"/>
      <c r="BN366" s="602"/>
      <c r="BO366" s="602"/>
      <c r="BP366" s="602"/>
      <c r="BQ366" s="602"/>
      <c r="BR366" s="603"/>
      <c r="BS366" s="659" t="s">
        <v>257</v>
      </c>
      <c r="BT366" s="659"/>
      <c r="BU366" s="659"/>
      <c r="BV366" s="659"/>
      <c r="BW366" s="592" t="e">
        <f>DATE(#REF!-1,1,1)</f>
        <v>#REF!</v>
      </c>
      <c r="BX366" s="592" t="e">
        <f>DATE(#REF!,1,1)</f>
        <v>#REF!</v>
      </c>
      <c r="BY366" s="592" t="e">
        <f>DATE(#REF!+1,1,1)</f>
        <v>#REF!</v>
      </c>
      <c r="BZ366" s="592" t="e">
        <f>DATE(#REF!+2,1,1)</f>
        <v>#REF!</v>
      </c>
      <c r="CA366" s="592" t="e">
        <f>DATE(#REF!+3,1,1)</f>
        <v>#REF!</v>
      </c>
      <c r="CB366" s="592" t="e">
        <f>DATE(#REF!+4,1,1)</f>
        <v>#REF!</v>
      </c>
      <c r="CC366" s="592" t="e">
        <f>DATE(#REF!+5,1,1)</f>
        <v>#REF!</v>
      </c>
      <c r="CD366" s="592" t="e">
        <f>DATE(#REF!+6,1,1)</f>
        <v>#REF!</v>
      </c>
      <c r="CE366" s="592" t="e">
        <f>DATE(#REF!+7,1,1)</f>
        <v>#REF!</v>
      </c>
      <c r="CF366" s="592" t="e">
        <f>DATE(#REF!+8,1,1)</f>
        <v>#REF!</v>
      </c>
      <c r="CG366" s="592" t="e">
        <f>DATE(#REF!+9,1,1)</f>
        <v>#REF!</v>
      </c>
      <c r="CH366" s="273"/>
      <c r="CI366" s="273"/>
      <c r="CJ366" s="273"/>
      <c r="CK366" s="273"/>
      <c r="CL366" s="273"/>
      <c r="CM366" s="273"/>
      <c r="CN366" s="273"/>
      <c r="CO366" s="273"/>
      <c r="CP366" s="273"/>
      <c r="CQ366" s="273"/>
    </row>
    <row r="367" spans="3:100" s="243" customFormat="1" ht="13.5" customHeight="1">
      <c r="C367" s="661"/>
      <c r="D367" s="662"/>
      <c r="E367" s="662"/>
      <c r="F367" s="662"/>
      <c r="G367" s="663"/>
      <c r="H367" s="595" t="s">
        <v>194</v>
      </c>
      <c r="I367" s="595" t="s">
        <v>195</v>
      </c>
      <c r="J367" s="595" t="s">
        <v>161</v>
      </c>
      <c r="K367" s="595" t="s">
        <v>162</v>
      </c>
      <c r="L367" s="595" t="s">
        <v>163</v>
      </c>
      <c r="M367" s="595" t="s">
        <v>164</v>
      </c>
      <c r="N367" s="595" t="s">
        <v>165</v>
      </c>
      <c r="O367" s="595" t="s">
        <v>166</v>
      </c>
      <c r="P367" s="595" t="s">
        <v>167</v>
      </c>
      <c r="Q367" s="595" t="s">
        <v>168</v>
      </c>
      <c r="R367" s="595" t="s">
        <v>169</v>
      </c>
      <c r="S367" s="595" t="s">
        <v>170</v>
      </c>
      <c r="T367" s="595" t="s">
        <v>25</v>
      </c>
      <c r="U367" s="637"/>
      <c r="V367" s="638"/>
      <c r="W367" s="638"/>
      <c r="X367" s="638"/>
      <c r="Y367" s="638"/>
      <c r="Z367" s="639"/>
      <c r="AA367" s="245"/>
      <c r="AB367" s="245"/>
      <c r="AC367" s="245"/>
      <c r="AD367" s="298"/>
      <c r="AE367" s="298"/>
      <c r="AF367" s="298"/>
      <c r="AG367" s="298"/>
      <c r="AH367" s="298"/>
      <c r="AI367" s="245"/>
      <c r="AJ367" s="245"/>
      <c r="AK367" s="245"/>
      <c r="AL367" s="245"/>
      <c r="AM367" s="245"/>
      <c r="AN367" s="245"/>
      <c r="AO367" s="245"/>
      <c r="AP367" s="245"/>
      <c r="AQ367" s="245"/>
      <c r="AR367" s="245"/>
      <c r="AS367" s="245"/>
      <c r="AT367" s="245"/>
      <c r="AU367" s="245"/>
      <c r="AX367" s="280"/>
      <c r="AY367" s="280"/>
      <c r="AZ367" s="280"/>
      <c r="BA367" s="280"/>
      <c r="BB367" s="246"/>
      <c r="BC367" s="659"/>
      <c r="BD367" s="659"/>
      <c r="BE367" s="659"/>
      <c r="BF367" s="659"/>
      <c r="BG367" s="334" t="s">
        <v>194</v>
      </c>
      <c r="BH367" s="334" t="s">
        <v>195</v>
      </c>
      <c r="BI367" s="334" t="s">
        <v>161</v>
      </c>
      <c r="BJ367" s="334" t="s">
        <v>162</v>
      </c>
      <c r="BK367" s="334" t="s">
        <v>163</v>
      </c>
      <c r="BL367" s="334" t="s">
        <v>164</v>
      </c>
      <c r="BM367" s="334" t="s">
        <v>165</v>
      </c>
      <c r="BN367" s="334" t="s">
        <v>166</v>
      </c>
      <c r="BO367" s="334" t="s">
        <v>167</v>
      </c>
      <c r="BP367" s="334" t="s">
        <v>168</v>
      </c>
      <c r="BQ367" s="334" t="s">
        <v>169</v>
      </c>
      <c r="BR367" s="334" t="s">
        <v>170</v>
      </c>
      <c r="BS367" s="659"/>
      <c r="BT367" s="659"/>
      <c r="BU367" s="659"/>
      <c r="BV367" s="659"/>
      <c r="BW367" s="593"/>
      <c r="BX367" s="593"/>
      <c r="BY367" s="593"/>
      <c r="BZ367" s="593"/>
      <c r="CA367" s="593"/>
      <c r="CB367" s="593"/>
      <c r="CC367" s="593"/>
      <c r="CD367" s="593"/>
      <c r="CE367" s="593"/>
      <c r="CF367" s="593"/>
      <c r="CG367" s="593"/>
      <c r="CH367" s="273"/>
      <c r="CI367" s="273"/>
      <c r="CJ367" s="273"/>
      <c r="CK367" s="273"/>
      <c r="CL367" s="273"/>
      <c r="CM367" s="273"/>
      <c r="CN367" s="273"/>
      <c r="CO367" s="273"/>
      <c r="CP367" s="273"/>
      <c r="CQ367" s="273"/>
    </row>
    <row r="368" spans="3:100" s="243" customFormat="1" ht="13.5" customHeight="1">
      <c r="C368" s="655"/>
      <c r="D368" s="656"/>
      <c r="E368" s="656"/>
      <c r="F368" s="656"/>
      <c r="G368" s="657"/>
      <c r="H368" s="596"/>
      <c r="I368" s="596"/>
      <c r="J368" s="596"/>
      <c r="K368" s="596"/>
      <c r="L368" s="596"/>
      <c r="M368" s="596"/>
      <c r="N368" s="596"/>
      <c r="O368" s="596"/>
      <c r="P368" s="596"/>
      <c r="Q368" s="596"/>
      <c r="R368" s="596"/>
      <c r="S368" s="596"/>
      <c r="T368" s="596"/>
      <c r="U368" s="640"/>
      <c r="V368" s="641"/>
      <c r="W368" s="641"/>
      <c r="X368" s="641"/>
      <c r="Y368" s="641"/>
      <c r="Z368" s="642"/>
      <c r="AA368" s="250"/>
      <c r="AB368" s="250"/>
      <c r="AC368" s="250"/>
      <c r="AD368" s="268"/>
      <c r="AE368" s="268"/>
      <c r="AF368" s="268"/>
      <c r="AG368" s="268"/>
      <c r="AH368" s="268"/>
      <c r="AI368" s="250"/>
      <c r="AJ368" s="250"/>
      <c r="AK368" s="250"/>
      <c r="AL368" s="250"/>
      <c r="AM368" s="250"/>
      <c r="AN368" s="250"/>
      <c r="AO368" s="250"/>
      <c r="AP368" s="250"/>
      <c r="AQ368" s="250"/>
      <c r="AR368" s="250"/>
      <c r="AS368" s="250"/>
      <c r="AT368" s="250"/>
      <c r="AU368" s="250"/>
      <c r="AX368" s="280"/>
      <c r="AY368" s="280"/>
      <c r="AZ368" s="280"/>
      <c r="BA368" s="280"/>
      <c r="BB368" s="246"/>
      <c r="BC368" s="634" t="s">
        <v>198</v>
      </c>
      <c r="BD368" s="635"/>
      <c r="BE368" s="635"/>
      <c r="BF368" s="636"/>
      <c r="BG368" s="297" t="str">
        <f>IF(COUNT(H373)=0,"",H373)</f>
        <v/>
      </c>
      <c r="BH368" s="297" t="str">
        <f t="shared" ref="BH368:BR368" si="22">IF(COUNT(I373)=0,"",I373)</f>
        <v/>
      </c>
      <c r="BI368" s="297" t="str">
        <f t="shared" si="22"/>
        <v/>
      </c>
      <c r="BJ368" s="297" t="str">
        <f t="shared" si="22"/>
        <v/>
      </c>
      <c r="BK368" s="297" t="str">
        <f t="shared" si="22"/>
        <v/>
      </c>
      <c r="BL368" s="297" t="str">
        <f t="shared" si="22"/>
        <v/>
      </c>
      <c r="BM368" s="297" t="str">
        <f t="shared" si="22"/>
        <v/>
      </c>
      <c r="BN368" s="297" t="str">
        <f t="shared" si="22"/>
        <v/>
      </c>
      <c r="BO368" s="297" t="str">
        <f t="shared" si="22"/>
        <v/>
      </c>
      <c r="BP368" s="297" t="str">
        <f t="shared" si="22"/>
        <v/>
      </c>
      <c r="BQ368" s="297" t="str">
        <f t="shared" si="22"/>
        <v/>
      </c>
      <c r="BR368" s="297" t="str">
        <f t="shared" si="22"/>
        <v/>
      </c>
      <c r="BS368" s="597" t="s">
        <v>198</v>
      </c>
      <c r="BT368" s="633"/>
      <c r="BU368" s="598"/>
      <c r="BV368" s="334" t="s">
        <v>171</v>
      </c>
      <c r="BW368" s="253" t="str">
        <f>IF(COUNT(L371)=0,"",L371)</f>
        <v/>
      </c>
      <c r="BX368" s="253" t="str">
        <f>IF(COUNT(L373)=0,"",L373)</f>
        <v/>
      </c>
      <c r="BY368" s="253" t="str">
        <f>IF(COUNT(L375)=0,"",L375)</f>
        <v/>
      </c>
      <c r="BZ368" s="253" t="str">
        <f>IF(COUNT(L377)=0,"",L377)</f>
        <v/>
      </c>
      <c r="CA368" s="253" t="str">
        <f>IF(COUNT(L379)=0,"",L379)</f>
        <v/>
      </c>
      <c r="CB368" s="253" t="str">
        <f>IF(COUNT(L381)=0,"",L381)</f>
        <v/>
      </c>
      <c r="CC368" s="253" t="str">
        <f>IF(COUNT(L383)=0,"",L383)</f>
        <v/>
      </c>
      <c r="CD368" s="253" t="str">
        <f>IF(COUNT(L385)=0,"",L385)</f>
        <v/>
      </c>
      <c r="CE368" s="253" t="str">
        <f>IF(COUNT(L387)=0,"",L387)</f>
        <v/>
      </c>
      <c r="CF368" s="253" t="str">
        <f>IF(COUNT(L389)=0,"",L389)</f>
        <v/>
      </c>
      <c r="CG368" s="253" t="str">
        <f>IF(COUNT(L391)=0,"",L391)</f>
        <v/>
      </c>
      <c r="CH368" s="257"/>
      <c r="CI368" s="257"/>
      <c r="CJ368" s="257"/>
      <c r="CK368" s="257"/>
      <c r="CL368" s="257"/>
      <c r="CM368" s="257"/>
      <c r="CN368" s="257"/>
      <c r="CO368" s="257"/>
      <c r="CP368" s="257"/>
      <c r="CQ368" s="257"/>
    </row>
    <row r="369" spans="3:95" s="243" customFormat="1" ht="13.5" customHeight="1">
      <c r="C369" s="604" t="e">
        <f>DATE(#REF!-2,1,1)</f>
        <v>#REF!</v>
      </c>
      <c r="D369" s="605"/>
      <c r="E369" s="613" t="s">
        <v>198</v>
      </c>
      <c r="F369" s="614"/>
      <c r="G369" s="615"/>
      <c r="H369" s="255"/>
      <c r="I369" s="255"/>
      <c r="J369" s="255"/>
      <c r="K369" s="255"/>
      <c r="L369" s="255"/>
      <c r="M369" s="255"/>
      <c r="N369" s="255"/>
      <c r="O369" s="255"/>
      <c r="P369" s="255"/>
      <c r="Q369" s="256"/>
      <c r="R369" s="256"/>
      <c r="S369" s="256"/>
      <c r="T369" s="255"/>
      <c r="U369" s="578"/>
      <c r="V369" s="644"/>
      <c r="W369" s="644"/>
      <c r="X369" s="644"/>
      <c r="Y369" s="644"/>
      <c r="Z369" s="579"/>
      <c r="AA369" s="257"/>
      <c r="AB369" s="257"/>
      <c r="AC369" s="257"/>
      <c r="AD369" s="299"/>
      <c r="AE369" s="299"/>
      <c r="AF369" s="268"/>
      <c r="AG369" s="268"/>
      <c r="AH369" s="268"/>
      <c r="AI369" s="257"/>
      <c r="AJ369" s="257"/>
      <c r="AK369" s="257"/>
      <c r="AL369" s="257"/>
      <c r="AM369" s="257"/>
      <c r="AN369" s="257"/>
      <c r="AO369" s="257"/>
      <c r="AP369" s="257"/>
      <c r="AQ369" s="257"/>
      <c r="AR369" s="257"/>
      <c r="AS369" s="257"/>
      <c r="AT369" s="257"/>
      <c r="AU369" s="257"/>
      <c r="AX369" s="280"/>
      <c r="AY369" s="280"/>
      <c r="AZ369" s="280"/>
      <c r="BA369" s="280"/>
      <c r="BB369" s="246"/>
      <c r="BC369" s="648"/>
      <c r="BD369" s="649"/>
      <c r="BE369" s="649"/>
      <c r="BF369" s="650"/>
      <c r="BG369" s="259"/>
      <c r="BH369" s="259"/>
      <c r="BI369" s="259"/>
      <c r="BJ369" s="259"/>
      <c r="BK369" s="259"/>
      <c r="BL369" s="259"/>
      <c r="BM369" s="259"/>
      <c r="BN369" s="259"/>
      <c r="BO369" s="259"/>
      <c r="BP369" s="259"/>
      <c r="BQ369" s="259"/>
      <c r="BR369" s="259"/>
      <c r="BS369" s="599"/>
      <c r="BT369" s="643"/>
      <c r="BU369" s="600"/>
      <c r="BV369" s="334" t="s">
        <v>172</v>
      </c>
      <c r="BW369" s="253" t="str">
        <f>IF(COUNT(Q369)=0,"",Q369)</f>
        <v/>
      </c>
      <c r="BX369" s="253" t="str">
        <f>IF(COUNT(Q373)=0,"",Q373)</f>
        <v/>
      </c>
      <c r="BY369" s="253" t="str">
        <f>IF(COUNT(Q375)=0,"",Q375)</f>
        <v/>
      </c>
      <c r="BZ369" s="253" t="str">
        <f>IF(COUNT(Q377)=0,"",Q377)</f>
        <v/>
      </c>
      <c r="CA369" s="253" t="str">
        <f>IF(COUNT(Q379)=0,"",Q379)</f>
        <v/>
      </c>
      <c r="CB369" s="253" t="str">
        <f>IF(COUNT(Q381)=0,"",Q381)</f>
        <v/>
      </c>
      <c r="CC369" s="253" t="str">
        <f>IF(COUNT(Q383)=0,"",Q383)</f>
        <v/>
      </c>
      <c r="CD369" s="253" t="str">
        <f>IF(COUNT(Q385)=0,"",Q385)</f>
        <v/>
      </c>
      <c r="CE369" s="253" t="str">
        <f>IF(COUNT(Q387)=0,"",Q387)</f>
        <v/>
      </c>
      <c r="CF369" s="253" t="str">
        <f>IF(COUNT(Q389)=0,"",Q389)</f>
        <v/>
      </c>
      <c r="CG369" s="253" t="str">
        <f>IF(COUNT(Q391)=0,"",Q391)</f>
        <v/>
      </c>
      <c r="CH369" s="257"/>
      <c r="CI369" s="257"/>
      <c r="CJ369" s="257"/>
      <c r="CK369" s="257"/>
      <c r="CL369" s="257"/>
      <c r="CM369" s="257"/>
      <c r="CN369" s="257"/>
      <c r="CO369" s="257"/>
      <c r="CP369" s="257"/>
      <c r="CQ369" s="257"/>
    </row>
    <row r="370" spans="3:95" s="243" customFormat="1" ht="13.5" customHeight="1">
      <c r="C370" s="606"/>
      <c r="D370" s="607"/>
      <c r="E370" s="608" t="s">
        <v>252</v>
      </c>
      <c r="F370" s="609"/>
      <c r="G370" s="610"/>
      <c r="H370" s="260"/>
      <c r="I370" s="260"/>
      <c r="J370" s="260"/>
      <c r="K370" s="260"/>
      <c r="L370" s="260"/>
      <c r="M370" s="260"/>
      <c r="N370" s="260"/>
      <c r="O370" s="260"/>
      <c r="P370" s="260"/>
      <c r="Q370" s="261"/>
      <c r="R370" s="261"/>
      <c r="S370" s="261"/>
      <c r="T370" s="262" t="str">
        <f>IF(COUNT(H370:S370)=0,"",SUMPRODUCT(ROUND(H370:S370,1)))</f>
        <v/>
      </c>
      <c r="U370" s="645"/>
      <c r="V370" s="646"/>
      <c r="W370" s="646"/>
      <c r="X370" s="646"/>
      <c r="Y370" s="646"/>
      <c r="Z370" s="647"/>
      <c r="AA370" s="257"/>
      <c r="AB370" s="257"/>
      <c r="AC370" s="257"/>
      <c r="AD370" s="299"/>
      <c r="AE370" s="299"/>
      <c r="AF370" s="268"/>
      <c r="AG370" s="268"/>
      <c r="AH370" s="268"/>
      <c r="AI370" s="271"/>
      <c r="AJ370" s="271"/>
      <c r="AK370" s="271"/>
      <c r="AL370" s="271"/>
      <c r="AM370" s="271"/>
      <c r="AN370" s="271"/>
      <c r="AO370" s="271"/>
      <c r="AP370" s="271"/>
      <c r="AQ370" s="271"/>
      <c r="AR370" s="271"/>
      <c r="AS370" s="271"/>
      <c r="AT370" s="271"/>
      <c r="AU370" s="272"/>
      <c r="AX370" s="280"/>
      <c r="AY370" s="280"/>
      <c r="AZ370" s="280"/>
      <c r="BA370" s="280"/>
      <c r="BB370" s="246"/>
      <c r="BC370" s="594" t="s">
        <v>205</v>
      </c>
      <c r="BD370" s="594"/>
      <c r="BE370" s="594"/>
      <c r="BF370" s="594"/>
      <c r="BG370" s="253" t="str">
        <f>IF(COUNT(H374)=0,"",ROUND(H374,#REF!))</f>
        <v/>
      </c>
      <c r="BH370" s="253" t="str">
        <f>IF(COUNT(I374)=0,"",ROUND(I374,#REF!))</f>
        <v/>
      </c>
      <c r="BI370" s="253" t="str">
        <f>IF(COUNT(J374)=0,"",ROUND(J374,#REF!))</f>
        <v/>
      </c>
      <c r="BJ370" s="253" t="str">
        <f>IF(COUNT(K374)=0,"",ROUND(K374,#REF!))</f>
        <v/>
      </c>
      <c r="BK370" s="253" t="str">
        <f>IF(COUNT(L374)=0,"",ROUND(L374,#REF!))</f>
        <v/>
      </c>
      <c r="BL370" s="253" t="str">
        <f>IF(COUNT(M374)=0,"",ROUND(M374,#REF!))</f>
        <v/>
      </c>
      <c r="BM370" s="253" t="str">
        <f>IF(COUNT(N374)=0,"",ROUND(N374,#REF!))</f>
        <v/>
      </c>
      <c r="BN370" s="253" t="str">
        <f>IF(COUNT(O374)=0,"",ROUND(O374,#REF!))</f>
        <v/>
      </c>
      <c r="BO370" s="253" t="str">
        <f>IF(COUNT(P374)=0,"",ROUND(P374,#REF!))</f>
        <v/>
      </c>
      <c r="BP370" s="253" t="str">
        <f>IF(COUNT(Q374)=0,"",ROUND(Q374,#REF!))</f>
        <v/>
      </c>
      <c r="BQ370" s="253" t="str">
        <f>IF(COUNT(R374)=0,"",ROUND(R374,#REF!))</f>
        <v/>
      </c>
      <c r="BR370" s="253" t="str">
        <f>IF(COUNT(S374)=0,"",ROUND(S374,#REF!))</f>
        <v/>
      </c>
      <c r="BS370" s="634" t="s">
        <v>205</v>
      </c>
      <c r="BT370" s="635"/>
      <c r="BU370" s="636"/>
      <c r="BV370" s="334" t="s">
        <v>25</v>
      </c>
      <c r="BW370" s="253" t="str">
        <f>IF(COUNT(T372)=0,"",T372)</f>
        <v/>
      </c>
      <c r="BX370" s="253" t="str">
        <f>IF(COUNT(T374)=0,"",T374)</f>
        <v/>
      </c>
      <c r="BY370" s="253" t="str">
        <f>IF(COUNT(T376)=0,"",T376)</f>
        <v/>
      </c>
      <c r="BZ370" s="266" t="str">
        <f>IF(COUNT(T378)=0,"",T378)</f>
        <v/>
      </c>
      <c r="CA370" s="253" t="str">
        <f>IF(COUNT(T380)=0,"",T380)</f>
        <v/>
      </c>
      <c r="CB370" s="253" t="str">
        <f>IF(COUNT(T382)=0,"",T382)</f>
        <v/>
      </c>
      <c r="CC370" s="253" t="str">
        <f>IF(COUNT(T384)=0,"",T384)</f>
        <v/>
      </c>
      <c r="CD370" s="253" t="str">
        <f>IF(COUNT(T386)=0,"",T386)</f>
        <v/>
      </c>
      <c r="CE370" s="253" t="str">
        <f>IF(COUNT(T388)=0,"",T388)</f>
        <v/>
      </c>
      <c r="CF370" s="253" t="str">
        <f>IF(COUNT(T390)=0,"",T390)</f>
        <v/>
      </c>
      <c r="CG370" s="253" t="str">
        <f>IF(COUNT(T392)=0,"",T392)</f>
        <v/>
      </c>
      <c r="CH370" s="257"/>
      <c r="CI370" s="257"/>
      <c r="CJ370" s="257"/>
      <c r="CK370" s="257"/>
      <c r="CL370" s="257"/>
      <c r="CM370" s="257"/>
      <c r="CN370" s="257"/>
      <c r="CO370" s="257"/>
      <c r="CP370" s="257"/>
      <c r="CQ370" s="257"/>
    </row>
    <row r="371" spans="3:95" s="243" customFormat="1" ht="13.5" customHeight="1">
      <c r="C371" s="604" t="e">
        <f>DATE(#REF!-1,1,1)</f>
        <v>#REF!</v>
      </c>
      <c r="D371" s="605"/>
      <c r="E371" s="613" t="s">
        <v>198</v>
      </c>
      <c r="F371" s="614"/>
      <c r="G371" s="615"/>
      <c r="H371" s="256"/>
      <c r="I371" s="256"/>
      <c r="J371" s="256"/>
      <c r="K371" s="256"/>
      <c r="L371" s="256"/>
      <c r="M371" s="256"/>
      <c r="N371" s="256"/>
      <c r="O371" s="256"/>
      <c r="P371" s="256"/>
      <c r="Q371" s="256"/>
      <c r="R371" s="256"/>
      <c r="S371" s="256"/>
      <c r="T371" s="255"/>
      <c r="U371" s="613" t="s">
        <v>210</v>
      </c>
      <c r="V371" s="614"/>
      <c r="W371" s="614"/>
      <c r="X371" s="615"/>
      <c r="Y371" s="666"/>
      <c r="Z371" s="667"/>
      <c r="AA371" s="257"/>
      <c r="AB371" s="257"/>
      <c r="AC371" s="257"/>
      <c r="AD371" s="299"/>
      <c r="AE371" s="299"/>
      <c r="AF371" s="268"/>
      <c r="AG371" s="268"/>
      <c r="AH371" s="268"/>
      <c r="AI371" s="257"/>
      <c r="AJ371" s="257"/>
      <c r="AK371" s="257"/>
      <c r="AL371" s="257"/>
      <c r="AM371" s="257"/>
      <c r="AN371" s="257"/>
      <c r="AO371" s="257"/>
      <c r="AP371" s="257"/>
      <c r="AQ371" s="257"/>
      <c r="AR371" s="257"/>
      <c r="AS371" s="257"/>
      <c r="AT371" s="257"/>
      <c r="AU371" s="257"/>
      <c r="AX371" s="280"/>
      <c r="AY371" s="280"/>
      <c r="AZ371" s="280"/>
      <c r="BB371" s="246"/>
      <c r="BC371" s="627"/>
      <c r="BD371" s="628"/>
      <c r="BE371" s="628"/>
      <c r="BF371" s="628"/>
      <c r="BG371" s="628"/>
      <c r="BH371" s="628"/>
      <c r="BI371" s="628"/>
      <c r="BJ371" s="628"/>
      <c r="BK371" s="628"/>
      <c r="BL371" s="628"/>
      <c r="BM371" s="628"/>
      <c r="BN371" s="628"/>
      <c r="BO371" s="628"/>
      <c r="BP371" s="628"/>
      <c r="BQ371" s="628"/>
      <c r="BR371" s="629"/>
      <c r="BS371" s="597" t="s">
        <v>206</v>
      </c>
      <c r="BT371" s="633"/>
      <c r="BU371" s="598"/>
      <c r="BV371" s="334" t="s">
        <v>25</v>
      </c>
      <c r="BW371" s="253" t="str">
        <f>IF(COUNT(Y371)=0,"",IF(#REF!="発電事業者",Y371,IF(SUMIF($C399:$D408,"その他事業者",L399:L408)=0,IF(Y371*L408/SUM(L399:L408)=0,"",Y371*L408/SUM(L399:L408)),ROUND(Y371*SUMIF($C399:$D408,"その他事業者",L399:L408)/SUM(L399:L408),#REF!)+Y371*L408/SUM(L399:L408))))</f>
        <v/>
      </c>
      <c r="BX371" s="253" t="str">
        <f>IF(COUNT(Y373)=0,"",IF(#REF!="発電事業者",Y373,IF(SUMIF($C399:$D408,"その他事業者",W399:W408)=0,IF(Y373*W408/SUM(W399:W408)=0,"",Y373*W408/SUM(W399:W408)),ROUND(Y373*SUMIF($C399:$D408,"その他事業者",W399:W408)/SUM(W399:W408),#REF!)+Y373*W408/SUM(W399:W408))))</f>
        <v/>
      </c>
      <c r="BY371" s="267"/>
      <c r="BZ371" s="267"/>
      <c r="CA371" s="267"/>
      <c r="CB371" s="253" t="str">
        <f>IF(COUNT(Y381)=0,"",IF(#REF!="発電事業者",Y381,IF(SUMIF($C399:$D408,"その他事業者",AA399:AA408)=0,IF(Y381*AA408/SUM(AA399:AA408)=0,"",Y381*AA408/SUM(AA399:AA408)),ROUND(Y381*SUMIF($C399:$D408,"その他事業者",AA399:AA408)/SUM(AA399:AA408),#REF!)+Y381*AA408/SUM(AA399:AA408))))</f>
        <v/>
      </c>
      <c r="CC371" s="267"/>
      <c r="CD371" s="267"/>
      <c r="CE371" s="267"/>
      <c r="CF371" s="267"/>
      <c r="CG371" s="253" t="str">
        <f>IF(COUNT(Y391)=0,"",IF(#REF!="発電事業者",Y391,IF(SUMIF($C399:$D408,"その他事業者",AF399:AF408)=0,IF(Y391*AF408/SUM(AF399:AF408)=0,"",Y391*AF408/SUM(AF399:AF408)),ROUND(Y391*SUMIF($C399:$D408,"その他事業者",AF399:AF408)/SUM(AF399:AF408),#REF!)+Y391*AF408/SUM(AF399:AF408))))</f>
        <v/>
      </c>
      <c r="CH371" s="257"/>
      <c r="CI371" s="257"/>
      <c r="CJ371" s="257"/>
      <c r="CK371" s="257"/>
      <c r="CL371" s="257"/>
      <c r="CM371" s="257"/>
      <c r="CN371" s="257"/>
      <c r="CO371" s="257"/>
      <c r="CP371" s="257"/>
      <c r="CQ371" s="257"/>
    </row>
    <row r="372" spans="3:95" s="243" customFormat="1" ht="13.5" customHeight="1">
      <c r="C372" s="606"/>
      <c r="D372" s="607"/>
      <c r="E372" s="608" t="s">
        <v>252</v>
      </c>
      <c r="F372" s="609"/>
      <c r="G372" s="610"/>
      <c r="H372" s="261"/>
      <c r="I372" s="261"/>
      <c r="J372" s="261"/>
      <c r="K372" s="261"/>
      <c r="L372" s="261"/>
      <c r="M372" s="261"/>
      <c r="N372" s="261"/>
      <c r="O372" s="261"/>
      <c r="P372" s="261"/>
      <c r="Q372" s="261"/>
      <c r="R372" s="261"/>
      <c r="S372" s="261"/>
      <c r="T372" s="262" t="str">
        <f>IF(COUNT(H372:S372)=0,"",SUMPRODUCT(ROUND(H372:S372,1)))</f>
        <v/>
      </c>
      <c r="U372" s="608" t="s">
        <v>211</v>
      </c>
      <c r="V372" s="609"/>
      <c r="W372" s="609"/>
      <c r="X372" s="610"/>
      <c r="Y372" s="664"/>
      <c r="Z372" s="665"/>
      <c r="AA372" s="257"/>
      <c r="AB372" s="257"/>
      <c r="AC372" s="257"/>
      <c r="AD372" s="299"/>
      <c r="AE372" s="299"/>
      <c r="AF372" s="268"/>
      <c r="AG372" s="268"/>
      <c r="AH372" s="268"/>
      <c r="AI372" s="271"/>
      <c r="AJ372" s="271"/>
      <c r="AK372" s="271"/>
      <c r="AL372" s="271"/>
      <c r="AM372" s="271"/>
      <c r="AN372" s="271"/>
      <c r="AO372" s="271"/>
      <c r="AP372" s="271"/>
      <c r="AQ372" s="271"/>
      <c r="AR372" s="271"/>
      <c r="AS372" s="271"/>
      <c r="AT372" s="271"/>
      <c r="AU372" s="272"/>
      <c r="AX372" s="280"/>
      <c r="AY372" s="280"/>
      <c r="AZ372" s="280"/>
      <c r="BB372" s="246"/>
      <c r="BC372" s="630"/>
      <c r="BD372" s="631"/>
      <c r="BE372" s="631"/>
      <c r="BF372" s="631"/>
      <c r="BG372" s="631"/>
      <c r="BH372" s="631"/>
      <c r="BI372" s="631"/>
      <c r="BJ372" s="631"/>
      <c r="BK372" s="631"/>
      <c r="BL372" s="631"/>
      <c r="BM372" s="631"/>
      <c r="BN372" s="631"/>
      <c r="BO372" s="631"/>
      <c r="BP372" s="631"/>
      <c r="BQ372" s="631"/>
      <c r="BR372" s="632"/>
      <c r="BS372" s="634" t="s">
        <v>207</v>
      </c>
      <c r="BT372" s="635"/>
      <c r="BU372" s="636"/>
      <c r="BV372" s="334" t="s">
        <v>25</v>
      </c>
      <c r="BW372" s="253" t="str">
        <f>IF(COUNT(Y372)=0,"",Y372)</f>
        <v/>
      </c>
      <c r="BX372" s="253" t="str">
        <f>IF(COUNT(Y374)=0,"",Y374)</f>
        <v/>
      </c>
      <c r="BY372" s="267"/>
      <c r="BZ372" s="267"/>
      <c r="CA372" s="267"/>
      <c r="CB372" s="253" t="str">
        <f>IF(COUNT(Y382)=0,"",Y382)</f>
        <v/>
      </c>
      <c r="CC372" s="267"/>
      <c r="CD372" s="267"/>
      <c r="CE372" s="267"/>
      <c r="CF372" s="267"/>
      <c r="CG372" s="253" t="str">
        <f>IF(COUNT(Y392)=0,"",Y392)</f>
        <v/>
      </c>
      <c r="CH372" s="257"/>
      <c r="CI372" s="257"/>
      <c r="CJ372" s="257"/>
      <c r="CK372" s="257"/>
      <c r="CL372" s="257"/>
      <c r="CM372" s="257"/>
      <c r="CN372" s="257"/>
      <c r="CO372" s="257"/>
      <c r="CP372" s="257"/>
      <c r="CQ372" s="257"/>
    </row>
    <row r="373" spans="3:95" s="243" customFormat="1" ht="13.5" customHeight="1">
      <c r="C373" s="604" t="e">
        <f>DATE(#REF!,1,1)</f>
        <v>#REF!</v>
      </c>
      <c r="D373" s="605"/>
      <c r="E373" s="613" t="s">
        <v>198</v>
      </c>
      <c r="F373" s="614"/>
      <c r="G373" s="615"/>
      <c r="H373" s="256"/>
      <c r="I373" s="256"/>
      <c r="J373" s="256"/>
      <c r="K373" s="256"/>
      <c r="L373" s="256"/>
      <c r="M373" s="256"/>
      <c r="N373" s="256"/>
      <c r="O373" s="256"/>
      <c r="P373" s="256"/>
      <c r="Q373" s="256"/>
      <c r="R373" s="256"/>
      <c r="S373" s="256"/>
      <c r="T373" s="255"/>
      <c r="U373" s="613" t="s">
        <v>210</v>
      </c>
      <c r="V373" s="614"/>
      <c r="W373" s="614"/>
      <c r="X373" s="615"/>
      <c r="Y373" s="666"/>
      <c r="Z373" s="667"/>
      <c r="AA373" s="257"/>
      <c r="AB373" s="257"/>
      <c r="AC373" s="257"/>
      <c r="AD373" s="299"/>
      <c r="AE373" s="299"/>
      <c r="AF373" s="268"/>
      <c r="AG373" s="268"/>
      <c r="AH373" s="268"/>
      <c r="AI373" s="257"/>
      <c r="AJ373" s="257"/>
      <c r="AK373" s="257"/>
      <c r="AL373" s="257"/>
      <c r="AM373" s="257"/>
      <c r="AN373" s="257"/>
      <c r="AO373" s="257"/>
      <c r="AP373" s="257"/>
      <c r="AQ373" s="257"/>
      <c r="AR373" s="257"/>
      <c r="AS373" s="257"/>
      <c r="AT373" s="257"/>
      <c r="AU373" s="257"/>
      <c r="AX373" s="268"/>
      <c r="BB373" s="268"/>
      <c r="BC373" s="245"/>
      <c r="BD373" s="245"/>
      <c r="BE373" s="245"/>
      <c r="BF373" s="245"/>
      <c r="BG373" s="245"/>
      <c r="BH373" s="245"/>
      <c r="BI373" s="245"/>
      <c r="BJ373" s="245"/>
      <c r="BK373" s="245"/>
      <c r="BL373" s="245"/>
      <c r="BM373" s="245"/>
      <c r="BN373" s="245"/>
      <c r="BO373" s="245"/>
      <c r="BP373" s="245"/>
      <c r="BQ373" s="245"/>
      <c r="BR373" s="245"/>
      <c r="BS373" s="245"/>
      <c r="BT373" s="245"/>
      <c r="BU373" s="245"/>
      <c r="BV373" s="245"/>
      <c r="BW373" s="245"/>
      <c r="BX373" s="257"/>
      <c r="BY373" s="257"/>
      <c r="BZ373" s="257"/>
      <c r="CA373" s="257"/>
      <c r="CB373" s="257"/>
      <c r="CC373" s="257"/>
      <c r="CD373" s="257"/>
      <c r="CE373" s="257"/>
      <c r="CF373" s="257"/>
      <c r="CG373" s="257"/>
      <c r="CH373" s="257"/>
      <c r="CI373" s="257"/>
      <c r="CJ373" s="257"/>
      <c r="CK373" s="257"/>
      <c r="CL373" s="257"/>
      <c r="CM373" s="257"/>
      <c r="CN373" s="257"/>
      <c r="CO373" s="257"/>
      <c r="CP373" s="257"/>
      <c r="CQ373" s="257"/>
    </row>
    <row r="374" spans="3:95" s="243" customFormat="1" ht="13.5" customHeight="1">
      <c r="C374" s="606"/>
      <c r="D374" s="607"/>
      <c r="E374" s="608" t="s">
        <v>212</v>
      </c>
      <c r="F374" s="609"/>
      <c r="G374" s="610"/>
      <c r="H374" s="261"/>
      <c r="I374" s="261"/>
      <c r="J374" s="261"/>
      <c r="K374" s="261"/>
      <c r="L374" s="261"/>
      <c r="M374" s="261"/>
      <c r="N374" s="261"/>
      <c r="O374" s="261"/>
      <c r="P374" s="261"/>
      <c r="Q374" s="261"/>
      <c r="R374" s="261"/>
      <c r="S374" s="261"/>
      <c r="T374" s="262" t="str">
        <f>IF(COUNT(H374:S374)=0,"",SUMPRODUCT(ROUND(H374:S374,1)))</f>
        <v/>
      </c>
      <c r="U374" s="608" t="s">
        <v>211</v>
      </c>
      <c r="V374" s="609"/>
      <c r="W374" s="609"/>
      <c r="X374" s="610"/>
      <c r="Y374" s="664"/>
      <c r="Z374" s="665"/>
      <c r="AA374" s="257"/>
      <c r="AB374" s="257"/>
      <c r="AC374" s="257"/>
      <c r="AD374" s="299"/>
      <c r="AE374" s="299"/>
      <c r="AF374" s="268"/>
      <c r="AG374" s="268"/>
      <c r="AH374" s="268"/>
      <c r="AI374" s="271"/>
      <c r="AJ374" s="271"/>
      <c r="AK374" s="271"/>
      <c r="AL374" s="271"/>
      <c r="AM374" s="271"/>
      <c r="AN374" s="271"/>
      <c r="AO374" s="271"/>
      <c r="AP374" s="271"/>
      <c r="AQ374" s="271"/>
      <c r="AR374" s="271"/>
      <c r="AS374" s="271"/>
      <c r="AT374" s="271"/>
      <c r="AU374" s="272"/>
      <c r="AX374" s="240" t="e">
        <f>IF(#REF!="発電事業者","算定結果　送電取引帳票","算定結果　受電取引帳票")</f>
        <v>#REF!</v>
      </c>
      <c r="BR374" s="268"/>
    </row>
    <row r="375" spans="3:95" s="243" customFormat="1" ht="13.5" customHeight="1">
      <c r="C375" s="604" t="e">
        <f>DATE(#REF!+1,1,1)</f>
        <v>#REF!</v>
      </c>
      <c r="D375" s="605"/>
      <c r="E375" s="613" t="s">
        <v>198</v>
      </c>
      <c r="F375" s="614"/>
      <c r="G375" s="615"/>
      <c r="H375" s="256"/>
      <c r="I375" s="256"/>
      <c r="J375" s="256"/>
      <c r="K375" s="256"/>
      <c r="L375" s="256"/>
      <c r="M375" s="256"/>
      <c r="N375" s="256"/>
      <c r="O375" s="256"/>
      <c r="P375" s="256"/>
      <c r="Q375" s="256"/>
      <c r="R375" s="256"/>
      <c r="S375" s="256"/>
      <c r="T375" s="255"/>
      <c r="U375" s="618"/>
      <c r="V375" s="619"/>
      <c r="W375" s="619"/>
      <c r="X375" s="619"/>
      <c r="Y375" s="619"/>
      <c r="Z375" s="620"/>
      <c r="AA375" s="257"/>
      <c r="AB375" s="257"/>
      <c r="AC375" s="257"/>
      <c r="AD375" s="299"/>
      <c r="AE375" s="299"/>
      <c r="AF375" s="268"/>
      <c r="AG375" s="268"/>
      <c r="AH375" s="268"/>
      <c r="AI375" s="257"/>
      <c r="AJ375" s="257"/>
      <c r="AK375" s="257"/>
      <c r="AL375" s="257"/>
      <c r="AM375" s="257"/>
      <c r="AN375" s="257"/>
      <c r="AO375" s="257"/>
      <c r="AP375" s="257"/>
      <c r="AQ375" s="257"/>
      <c r="AR375" s="257"/>
      <c r="AS375" s="257"/>
      <c r="AT375" s="257"/>
      <c r="AU375" s="257"/>
      <c r="AX375" s="594" t="s">
        <v>200</v>
      </c>
      <c r="AY375" s="594"/>
      <c r="AZ375" s="595" t="s">
        <v>201</v>
      </c>
      <c r="BA375" s="594" t="s">
        <v>202</v>
      </c>
      <c r="BB375" s="594"/>
      <c r="BC375" s="594"/>
      <c r="BD375" s="595" t="s">
        <v>203</v>
      </c>
      <c r="BE375" s="597" t="s">
        <v>176</v>
      </c>
      <c r="BF375" s="598"/>
      <c r="BG375" s="601" t="e">
        <f>DATE(#REF!,1,1)</f>
        <v>#REF!</v>
      </c>
      <c r="BH375" s="602"/>
      <c r="BI375" s="602"/>
      <c r="BJ375" s="602"/>
      <c r="BK375" s="602"/>
      <c r="BL375" s="602"/>
      <c r="BM375" s="602"/>
      <c r="BN375" s="602"/>
      <c r="BO375" s="602"/>
      <c r="BP375" s="602"/>
      <c r="BQ375" s="602"/>
      <c r="BR375" s="603"/>
      <c r="BS375" s="594" t="s">
        <v>175</v>
      </c>
      <c r="BT375" s="594"/>
      <c r="BU375" s="594"/>
      <c r="BV375" s="594"/>
      <c r="BW375" s="592" t="e">
        <f>DATE(#REF!-1,1,1)</f>
        <v>#REF!</v>
      </c>
      <c r="BX375" s="592" t="e">
        <f>DATE(#REF!,1,1)</f>
        <v>#REF!</v>
      </c>
      <c r="BY375" s="592" t="e">
        <f>DATE(#REF!+1,1,1)</f>
        <v>#REF!</v>
      </c>
      <c r="BZ375" s="592" t="e">
        <f>DATE(#REF!+2,1,1)</f>
        <v>#REF!</v>
      </c>
      <c r="CA375" s="592" t="e">
        <f>DATE(#REF!+3,1,1)</f>
        <v>#REF!</v>
      </c>
      <c r="CB375" s="592" t="e">
        <f>DATE(#REF!+4,1,1)</f>
        <v>#REF!</v>
      </c>
      <c r="CC375" s="592" t="e">
        <f>DATE(#REF!+5,1,1)</f>
        <v>#REF!</v>
      </c>
      <c r="CD375" s="592" t="e">
        <f>DATE(#REF!+6,1,1)</f>
        <v>#REF!</v>
      </c>
      <c r="CE375" s="592" t="e">
        <f>DATE(#REF!+7,1,1)</f>
        <v>#REF!</v>
      </c>
      <c r="CF375" s="592" t="e">
        <f>DATE(#REF!+8,1,1)</f>
        <v>#REF!</v>
      </c>
      <c r="CG375" s="592" t="e">
        <f>DATE(#REF!+9,1,1)</f>
        <v>#REF!</v>
      </c>
      <c r="CH375" s="566" t="s">
        <v>268</v>
      </c>
      <c r="CI375" s="567"/>
      <c r="CJ375" s="567"/>
      <c r="CK375" s="567"/>
      <c r="CL375" s="567"/>
      <c r="CM375" s="567"/>
      <c r="CN375" s="567"/>
      <c r="CO375" s="567"/>
      <c r="CP375" s="567"/>
      <c r="CQ375" s="567"/>
    </row>
    <row r="376" spans="3:95" s="243" customFormat="1" ht="13.5" customHeight="1">
      <c r="C376" s="606"/>
      <c r="D376" s="607"/>
      <c r="E376" s="608" t="s">
        <v>212</v>
      </c>
      <c r="F376" s="609"/>
      <c r="G376" s="610"/>
      <c r="H376" s="261"/>
      <c r="I376" s="261"/>
      <c r="J376" s="261"/>
      <c r="K376" s="261"/>
      <c r="L376" s="261"/>
      <c r="M376" s="261"/>
      <c r="N376" s="261"/>
      <c r="O376" s="261"/>
      <c r="P376" s="261"/>
      <c r="Q376" s="261"/>
      <c r="R376" s="261"/>
      <c r="S376" s="261"/>
      <c r="T376" s="262" t="str">
        <f>IF(COUNT(H376:S376)=0,"",SUMPRODUCT(ROUND(H376:S376,1)))</f>
        <v/>
      </c>
      <c r="U376" s="621"/>
      <c r="V376" s="622"/>
      <c r="W376" s="622"/>
      <c r="X376" s="622"/>
      <c r="Y376" s="622"/>
      <c r="Z376" s="623"/>
      <c r="AA376" s="257"/>
      <c r="AB376" s="257"/>
      <c r="AC376" s="257"/>
      <c r="AD376" s="299"/>
      <c r="AE376" s="299"/>
      <c r="AF376" s="268"/>
      <c r="AG376" s="268"/>
      <c r="AH376" s="268"/>
      <c r="AI376" s="271"/>
      <c r="AJ376" s="271"/>
      <c r="AK376" s="271"/>
      <c r="AL376" s="271"/>
      <c r="AM376" s="271"/>
      <c r="AN376" s="271"/>
      <c r="AO376" s="271"/>
      <c r="AP376" s="271"/>
      <c r="AQ376" s="271"/>
      <c r="AR376" s="271"/>
      <c r="AS376" s="271"/>
      <c r="AT376" s="271"/>
      <c r="AU376" s="272"/>
      <c r="AX376" s="594"/>
      <c r="AY376" s="594"/>
      <c r="AZ376" s="596"/>
      <c r="BA376" s="594"/>
      <c r="BB376" s="594"/>
      <c r="BC376" s="594"/>
      <c r="BD376" s="596"/>
      <c r="BE376" s="599"/>
      <c r="BF376" s="600"/>
      <c r="BG376" s="334" t="s">
        <v>194</v>
      </c>
      <c r="BH376" s="334" t="s">
        <v>195</v>
      </c>
      <c r="BI376" s="334" t="s">
        <v>161</v>
      </c>
      <c r="BJ376" s="334" t="s">
        <v>162</v>
      </c>
      <c r="BK376" s="334" t="s">
        <v>163</v>
      </c>
      <c r="BL376" s="334" t="s">
        <v>164</v>
      </c>
      <c r="BM376" s="334" t="s">
        <v>165</v>
      </c>
      <c r="BN376" s="334" t="s">
        <v>166</v>
      </c>
      <c r="BO376" s="334" t="s">
        <v>167</v>
      </c>
      <c r="BP376" s="334" t="s">
        <v>168</v>
      </c>
      <c r="BQ376" s="334" t="s">
        <v>169</v>
      </c>
      <c r="BR376" s="334" t="s">
        <v>170</v>
      </c>
      <c r="BS376" s="594"/>
      <c r="BT376" s="594"/>
      <c r="BU376" s="594"/>
      <c r="BV376" s="594"/>
      <c r="BW376" s="593"/>
      <c r="BX376" s="593"/>
      <c r="BY376" s="593">
        <v>43101</v>
      </c>
      <c r="BZ376" s="593">
        <v>43466</v>
      </c>
      <c r="CA376" s="593">
        <v>43831</v>
      </c>
      <c r="CB376" s="593">
        <v>44197</v>
      </c>
      <c r="CC376" s="593">
        <v>44562</v>
      </c>
      <c r="CD376" s="593">
        <v>44927</v>
      </c>
      <c r="CE376" s="593">
        <v>45292</v>
      </c>
      <c r="CF376" s="593">
        <v>45658</v>
      </c>
      <c r="CG376" s="593">
        <v>46023</v>
      </c>
      <c r="CH376" s="567"/>
      <c r="CI376" s="567"/>
      <c r="CJ376" s="567"/>
      <c r="CK376" s="567"/>
      <c r="CL376" s="567"/>
      <c r="CM376" s="567"/>
      <c r="CN376" s="567"/>
      <c r="CO376" s="567"/>
      <c r="CP376" s="567"/>
      <c r="CQ376" s="567"/>
    </row>
    <row r="377" spans="3:95" s="243" customFormat="1" ht="13.5" customHeight="1">
      <c r="C377" s="604" t="e">
        <f>DATE(#REF!+2,1,1)</f>
        <v>#REF!</v>
      </c>
      <c r="D377" s="605"/>
      <c r="E377" s="613" t="s">
        <v>198</v>
      </c>
      <c r="F377" s="614"/>
      <c r="G377" s="615"/>
      <c r="H377" s="256"/>
      <c r="I377" s="256"/>
      <c r="J377" s="256"/>
      <c r="K377" s="256"/>
      <c r="L377" s="256"/>
      <c r="M377" s="256"/>
      <c r="N377" s="256"/>
      <c r="O377" s="256"/>
      <c r="P377" s="256"/>
      <c r="Q377" s="256"/>
      <c r="R377" s="256"/>
      <c r="S377" s="256"/>
      <c r="T377" s="255"/>
      <c r="U377" s="621"/>
      <c r="V377" s="622"/>
      <c r="W377" s="622"/>
      <c r="X377" s="622"/>
      <c r="Y377" s="622"/>
      <c r="Z377" s="623"/>
      <c r="AA377" s="257"/>
      <c r="AB377" s="257"/>
      <c r="AC377" s="257"/>
      <c r="AD377" s="299"/>
      <c r="AE377" s="299"/>
      <c r="AF377" s="268"/>
      <c r="AG377" s="268"/>
      <c r="AH377" s="268"/>
      <c r="AI377" s="257"/>
      <c r="AJ377" s="257"/>
      <c r="AK377" s="257"/>
      <c r="AL377" s="257"/>
      <c r="AM377" s="257"/>
      <c r="AN377" s="257"/>
      <c r="AO377" s="257"/>
      <c r="AP377" s="257"/>
      <c r="AQ377" s="257"/>
      <c r="AR377" s="257"/>
      <c r="AS377" s="257"/>
      <c r="AT377" s="257"/>
      <c r="AU377" s="257"/>
      <c r="AX377" s="569" t="str">
        <f>IF(C399="","",C399)</f>
        <v/>
      </c>
      <c r="AY377" s="569"/>
      <c r="AZ377" s="587" t="str">
        <f>IF(E399="","",E399)</f>
        <v/>
      </c>
      <c r="BA377" s="590" t="str">
        <f ca="1">IF(F399="","",F399)</f>
        <v/>
      </c>
      <c r="BB377" s="590"/>
      <c r="BC377" s="590"/>
      <c r="BD377" s="587" t="str">
        <f>IF(I399="","",I399)</f>
        <v/>
      </c>
      <c r="BE377" s="578" t="e">
        <f>IF(#REF!="発電事業者","送電電力（MW）","受電電力（MW）")</f>
        <v>#REF!</v>
      </c>
      <c r="BF377" s="579"/>
      <c r="BG377" s="331" t="str">
        <f>IF(AND(COUNT(BG368)+COUNTA(E399)=2,L399&lt;&gt;""),ROUND(BG368-SUMIF(BE380:BF406,BE377,BG380:BG406),#REF!),"")</f>
        <v/>
      </c>
      <c r="BH377" s="331" t="str">
        <f>IF(AND(COUNT(BH368)+COUNTA(E399)=2,M399&lt;&gt;""),ROUND(BH368-SUMIF(BE380:BF406,BE377,BH380:BH406),#REF!),"")</f>
        <v/>
      </c>
      <c r="BI377" s="331" t="str">
        <f>IF(AND(COUNT(BI368)+COUNTA(E399)=2,N399&lt;&gt;""),ROUND(BI368-SUMIF(BE380:BF406,BE377,BI380:BI406),#REF!),"")</f>
        <v/>
      </c>
      <c r="BJ377" s="331" t="str">
        <f>IF(AND(COUNT(BJ368)+COUNTA(E399)=2,O399&lt;&gt;""),ROUND(BJ368-SUMIF(BE380:BF406,BE377,BJ380:BJ406),#REF!),"")</f>
        <v/>
      </c>
      <c r="BK377" s="331" t="str">
        <f>IF(AND(COUNT(BK368)+COUNTA(E399)=2,P399&lt;&gt;""),ROUND(BK368-SUMIF(BE380:BF406,BE377,BK380:BK406),#REF!),"")</f>
        <v/>
      </c>
      <c r="BL377" s="331" t="str">
        <f>IF(AND(COUNT(BL368)+COUNTA(E399)=2,Q399&lt;&gt;""),ROUND(BL368-SUMIF(BE380:BF406,BE377,BL380:BL406),#REF!),"")</f>
        <v/>
      </c>
      <c r="BM377" s="331" t="str">
        <f>IF(AND(COUNT(BM368)+COUNTA(E399)=2,R399&lt;&gt;""),ROUND(BM368-SUMIF(BE380:BF406,BE377,BM380:BM406),#REF!),"")</f>
        <v/>
      </c>
      <c r="BN377" s="331" t="str">
        <f>IF(AND(COUNT(BN368)+COUNTA(E399)=2,S399&lt;&gt;""),ROUND(BN368-SUMIF(BE380:BF406,BE377,BN380:BN406),#REF!),"")</f>
        <v/>
      </c>
      <c r="BO377" s="331" t="str">
        <f>IF(AND(COUNT(BO368)+COUNTA(E399)=2,T399&lt;&gt;""),ROUND(BO368-SUMIF(BE380:BF406,BE377,BO380:BO406),#REF!),"")</f>
        <v/>
      </c>
      <c r="BP377" s="331" t="str">
        <f>IF(AND(COUNT(BP368)+COUNTA(E399)=2,U399&lt;&gt;""),ROUND(BP368-SUMIF(BE380:BF406,BE377,BP380:BP406),#REF!),"")</f>
        <v/>
      </c>
      <c r="BQ377" s="331" t="str">
        <f>IF(AND(COUNT(BQ368)+COUNTA(E399)=2,V399&lt;&gt;""),ROUND(BQ368-SUMIF(BE380:BF406,BE377,BQ380:BQ406),#REF!),"")</f>
        <v/>
      </c>
      <c r="BR377" s="331" t="str">
        <f>IF(AND(COUNT(BR368)+COUNTA(E399)=2,W399&lt;&gt;""),ROUND(BR368-SUMIF(BE380:BF406,BE377,BR380:BR406),#REF!),"")</f>
        <v/>
      </c>
      <c r="BS377" s="569" t="e">
        <f>IF(#REF!="発電事業者","送電電力（MW）","受電電力（MW）")</f>
        <v>#REF!</v>
      </c>
      <c r="BT377" s="569"/>
      <c r="BU377" s="569"/>
      <c r="BV377" s="333" t="s">
        <v>171</v>
      </c>
      <c r="BW377" s="580"/>
      <c r="BX377" s="580"/>
      <c r="BY377" s="331" t="str">
        <f>IF(AND(COUNT(BY368)+COUNTA(E399)=2,X399&lt;&gt;""),ROUND(BY368-SUMIF(BV380:BV406,BV377,BY380:BY406),#REF!),"")</f>
        <v/>
      </c>
      <c r="BZ377" s="331" t="str">
        <f>IF(AND(COUNT(BZ368)+COUNTA(E399)=2,Y399&lt;&gt;""),ROUND(BZ368-SUMIF(BV380:BV406,BV377,BZ380:BZ406),#REF!),"")</f>
        <v/>
      </c>
      <c r="CA377" s="331" t="str">
        <f>IF(AND(COUNT(CA368)+COUNTA(E399)=2,Z399&lt;&gt;""),ROUND(CA368-SUMIF(BV380:BV406,BV377,CA380:CA406),#REF!),"")</f>
        <v/>
      </c>
      <c r="CB377" s="331" t="str">
        <f>IF(AND(COUNT(CB368)+COUNTA(E399)=2,AA399&lt;&gt;""),ROUND(CB368-SUMIF(BV380:BV406,BV377,CB380:CB406),#REF!),"")</f>
        <v/>
      </c>
      <c r="CC377" s="331" t="str">
        <f>IF(AND(COUNT(CC368)+COUNTA(E399)=2,AB399&lt;&gt;""),ROUND(CC368-SUMIF(BV380:BV406,BV377,CC380:CC406),#REF!),"")</f>
        <v/>
      </c>
      <c r="CD377" s="331" t="str">
        <f>IF(AND(COUNT(CD368)+COUNTA(E399)=2,AC399&lt;&gt;""),ROUND(CD368-SUMIF(BV380:BV406,BV377,CD380:CD406),#REF!),"")</f>
        <v/>
      </c>
      <c r="CE377" s="331" t="str">
        <f>IF(AND(COUNT(CE368)+COUNTA(E399)=2,AD399&lt;&gt;""),ROUND(CE368-SUMIF(BV380:BV406,BV377,CE380:CE406),#REF!),"")</f>
        <v/>
      </c>
      <c r="CF377" s="331" t="str">
        <f>IF(AND(COUNT(CF368)+COUNTA(E399)=2,AE399&lt;&gt;""),ROUND(CF368-SUMIF(BV380:BV406,BV377,CF380:CF406),#REF!),"")</f>
        <v/>
      </c>
      <c r="CG377" s="331" t="str">
        <f>IF(AND(COUNT(CG368)+COUNTA(E399)=2,AF399&lt;&gt;""),ROUND(CG368-SUMIF(BV380:BV406,BV377,CG380:CG406),#REF!),"")</f>
        <v/>
      </c>
      <c r="CH377" s="563" t="s">
        <v>119</v>
      </c>
      <c r="CI377" s="563"/>
      <c r="CJ377" s="563"/>
      <c r="CK377" s="563"/>
      <c r="CL377" s="563"/>
      <c r="CM377" s="563"/>
      <c r="CN377" s="563"/>
      <c r="CO377" s="563"/>
      <c r="CP377" s="563"/>
      <c r="CQ377" s="563"/>
    </row>
    <row r="378" spans="3:95" s="243" customFormat="1" ht="13.5" customHeight="1">
      <c r="C378" s="606"/>
      <c r="D378" s="607"/>
      <c r="E378" s="608" t="s">
        <v>212</v>
      </c>
      <c r="F378" s="609"/>
      <c r="G378" s="610"/>
      <c r="H378" s="261"/>
      <c r="I378" s="261"/>
      <c r="J378" s="261"/>
      <c r="K378" s="261"/>
      <c r="L378" s="261"/>
      <c r="M378" s="261"/>
      <c r="N378" s="261"/>
      <c r="O378" s="261"/>
      <c r="P378" s="261"/>
      <c r="Q378" s="261"/>
      <c r="R378" s="261"/>
      <c r="S378" s="261"/>
      <c r="T378" s="262" t="str">
        <f>IF(COUNT(H378:S378)=0,"",SUMPRODUCT(ROUND(H378:S378,1)))</f>
        <v/>
      </c>
      <c r="U378" s="621"/>
      <c r="V378" s="622"/>
      <c r="W378" s="622"/>
      <c r="X378" s="622"/>
      <c r="Y378" s="622"/>
      <c r="Z378" s="623"/>
      <c r="AA378" s="257"/>
      <c r="AB378" s="257"/>
      <c r="AC378" s="257"/>
      <c r="AD378" s="299"/>
      <c r="AE378" s="299"/>
      <c r="AF378" s="268"/>
      <c r="AG378" s="268"/>
      <c r="AH378" s="268"/>
      <c r="AI378" s="271"/>
      <c r="AJ378" s="271"/>
      <c r="AK378" s="271"/>
      <c r="AL378" s="271"/>
      <c r="AM378" s="271"/>
      <c r="AN378" s="271"/>
      <c r="AO378" s="271"/>
      <c r="AP378" s="271"/>
      <c r="AQ378" s="271"/>
      <c r="AR378" s="271"/>
      <c r="AS378" s="271"/>
      <c r="AT378" s="271"/>
      <c r="AU378" s="272"/>
      <c r="AX378" s="569"/>
      <c r="AY378" s="569"/>
      <c r="AZ378" s="588"/>
      <c r="BA378" s="590"/>
      <c r="BB378" s="590"/>
      <c r="BC378" s="590"/>
      <c r="BD378" s="588"/>
      <c r="BE378" s="583"/>
      <c r="BF378" s="584"/>
      <c r="BG378" s="259"/>
      <c r="BH378" s="259"/>
      <c r="BI378" s="259"/>
      <c r="BJ378" s="259"/>
      <c r="BK378" s="259"/>
      <c r="BL378" s="259"/>
      <c r="BM378" s="259"/>
      <c r="BN378" s="259"/>
      <c r="BO378" s="259"/>
      <c r="BP378" s="259"/>
      <c r="BQ378" s="259"/>
      <c r="BR378" s="259"/>
      <c r="BS378" s="569"/>
      <c r="BT378" s="569"/>
      <c r="BU378" s="569"/>
      <c r="BV378" s="333" t="s">
        <v>172</v>
      </c>
      <c r="BW378" s="581"/>
      <c r="BX378" s="581"/>
      <c r="BY378" s="331" t="str">
        <f>IF(AND(COUNT(BY369)+COUNTA(E399)=2,X399&lt;&gt;""),ROUND(BY369-SUMIF(BV380:BV406,BV378,BY380:BY406),#REF!),"")</f>
        <v/>
      </c>
      <c r="BZ378" s="331" t="str">
        <f>IF(AND(COUNT(BZ369)+COUNTA(E399)=2,Y399&lt;&gt;""),ROUND(BZ369-SUMIF(BV380:BV406,BV378,BZ380:BZ406),#REF!),"")</f>
        <v/>
      </c>
      <c r="CA378" s="331" t="str">
        <f>IF(AND(COUNT(CA369)+COUNTA(E399)=2,Z399&lt;&gt;""),ROUND(CA369-SUMIF(BV380:BV406,BV378,CA380:CA406),#REF!),"")</f>
        <v/>
      </c>
      <c r="CB378" s="331" t="str">
        <f>IF(AND(COUNT(CB369)+COUNTA(E399)=2,AA399&lt;&gt;""),ROUND(CB369-SUMIF(BV380:BV406,BV378,CB380:CB406),#REF!),"")</f>
        <v/>
      </c>
      <c r="CC378" s="331" t="str">
        <f>IF(AND(COUNT(CC369)+COUNTA(E399)=2,AB399&lt;&gt;""),ROUND(CC369-SUMIF(BV380:BV406,BV378,CC380:CC406),#REF!),"")</f>
        <v/>
      </c>
      <c r="CD378" s="331" t="str">
        <f>IF(AND(COUNT(CD369)+COUNTA(E399)=2,AC399&lt;&gt;""),ROUND(CD369-SUMIF(BV380:BV406,BV378,CD380:CD406),#REF!),"")</f>
        <v/>
      </c>
      <c r="CE378" s="331" t="str">
        <f>IF(AND(COUNT(CE369)+COUNTA(E399)=2,AD399&lt;&gt;""),ROUND(CE369-SUMIF(BV380:BV406,BV378,CE380:CE406),#REF!),"")</f>
        <v/>
      </c>
      <c r="CF378" s="331" t="str">
        <f>IF(AND(COUNT(CF369)+COUNTA(E399)=2,AE399&lt;&gt;""),ROUND(CF369-SUMIF(BV380:BV406,BV378,CF380:CF406),#REF!),"")</f>
        <v/>
      </c>
      <c r="CG378" s="331" t="str">
        <f>IF(AND(COUNT(CG369)+COUNTA(E399)=2,AF399&lt;&gt;""),ROUND(CG369-SUMIF(BV380:BV406,BV378,CG380:CG406),#REF!),"")</f>
        <v/>
      </c>
      <c r="CH378" s="564" t="str">
        <f>IF(CH377="","",CH377)</f>
        <v>バイオマス</v>
      </c>
      <c r="CI378" s="564"/>
      <c r="CJ378" s="564"/>
      <c r="CK378" s="564"/>
      <c r="CL378" s="564"/>
      <c r="CM378" s="564"/>
      <c r="CN378" s="564"/>
      <c r="CO378" s="564"/>
      <c r="CP378" s="564"/>
      <c r="CQ378" s="564"/>
    </row>
    <row r="379" spans="3:95" s="243" customFormat="1" ht="13.5" customHeight="1">
      <c r="C379" s="604" t="e">
        <f>DATE(#REF!+3,1,1)</f>
        <v>#REF!</v>
      </c>
      <c r="D379" s="605"/>
      <c r="E379" s="613" t="s">
        <v>198</v>
      </c>
      <c r="F379" s="614"/>
      <c r="G379" s="615"/>
      <c r="H379" s="256"/>
      <c r="I379" s="256"/>
      <c r="J379" s="256"/>
      <c r="K379" s="256"/>
      <c r="L379" s="256"/>
      <c r="M379" s="256"/>
      <c r="N379" s="256"/>
      <c r="O379" s="256"/>
      <c r="P379" s="256"/>
      <c r="Q379" s="256"/>
      <c r="R379" s="256"/>
      <c r="S379" s="256"/>
      <c r="T379" s="255"/>
      <c r="U379" s="621"/>
      <c r="V379" s="622"/>
      <c r="W379" s="622"/>
      <c r="X379" s="622"/>
      <c r="Y379" s="622"/>
      <c r="Z379" s="623"/>
      <c r="AA379" s="257"/>
      <c r="AB379" s="257"/>
      <c r="AC379" s="257"/>
      <c r="AD379" s="299"/>
      <c r="AE379" s="299"/>
      <c r="AF379" s="268"/>
      <c r="AG379" s="268"/>
      <c r="AH379" s="268"/>
      <c r="AI379" s="257"/>
      <c r="AJ379" s="257"/>
      <c r="AK379" s="257"/>
      <c r="AL379" s="257"/>
      <c r="AM379" s="257"/>
      <c r="AN379" s="257"/>
      <c r="AO379" s="257"/>
      <c r="AP379" s="257"/>
      <c r="AQ379" s="257"/>
      <c r="AR379" s="257"/>
      <c r="AS379" s="257"/>
      <c r="AT379" s="257"/>
      <c r="AU379" s="257"/>
      <c r="AX379" s="569"/>
      <c r="AY379" s="569"/>
      <c r="AZ379" s="589"/>
      <c r="BA379" s="590"/>
      <c r="BB379" s="590"/>
      <c r="BC379" s="590"/>
      <c r="BD379" s="589"/>
      <c r="BE379" s="585" t="e">
        <f>IF(#REF!="発電事業者","月間送電電力量（GWh）","月間受電電力量（GWh）")</f>
        <v>#REF!</v>
      </c>
      <c r="BF379" s="586"/>
      <c r="BG379" s="297" t="str">
        <f>IF(AND(COUNT(BG370)+COUNTA(E399)=2,L399&lt;&gt;""),ROUND(BG370-SUMIF(BE380:BF406,BE379,BG380:BG406),#REF!),"")</f>
        <v/>
      </c>
      <c r="BH379" s="297" t="str">
        <f>IF(AND(COUNT(BH370)+COUNTA(E399)=2,M399&lt;&gt;""),ROUND(BH370-SUMIF(BE380:BF406,BE379,BH380:BH406),#REF!),"")</f>
        <v/>
      </c>
      <c r="BI379" s="297" t="str">
        <f>IF(AND(COUNT(BI370)+COUNTA(E399)=2,N399&lt;&gt;""),ROUND(BI370-SUMIF(BE380:BF406,BE379,BI380:BI406),#REF!),"")</f>
        <v/>
      </c>
      <c r="BJ379" s="297" t="str">
        <f>IF(AND(COUNT(BJ370)+COUNTA(E399)=2,O399&lt;&gt;""),ROUND(BJ370-SUMIF(BE380:BF406,BE379,BJ380:BJ406),#REF!),"")</f>
        <v/>
      </c>
      <c r="BK379" s="297" t="str">
        <f>IF(AND(COUNT(BK370)+COUNTA(E399)=2,P399&lt;&gt;""),ROUND(BK370-SUMIF(BE380:BF406,BE379,BK380:BK406),#REF!),"")</f>
        <v/>
      </c>
      <c r="BL379" s="297" t="str">
        <f>IF(AND(COUNT(BL370)+COUNTA(E399)=2,Q399&lt;&gt;""),ROUND(BL370-SUMIF(BE380:BF406,BE379,BL380:BL406),#REF!),"")</f>
        <v/>
      </c>
      <c r="BM379" s="297" t="str">
        <f>IF(AND(COUNT(BM370)+COUNTA(E399)=2,R399&lt;&gt;""),ROUND(BM370-SUMIF(BE380:BF406,BE379,BM380:BM406),#REF!),"")</f>
        <v/>
      </c>
      <c r="BN379" s="297" t="str">
        <f>IF(AND(COUNT(BN370)+COUNTA(E399)=2,S399&lt;&gt;""),ROUND(BN370-SUMIF(BE380:BF406,BE379,BN380:BN406),#REF!),"")</f>
        <v/>
      </c>
      <c r="BO379" s="297" t="str">
        <f>IF(AND(COUNT(BO370)+COUNTA(E399)=2,T399&lt;&gt;""),ROUND(BO370-SUMIF(BE380:BF406,BE379,BO380:BO406),#REF!),"")</f>
        <v/>
      </c>
      <c r="BP379" s="297" t="str">
        <f>IF(AND(COUNT(BP370)+COUNTA(E399)=2,U399&lt;&gt;""),ROUND(BP370-SUMIF(BE380:BF406,BE379,BP380:BP406),#REF!),"")</f>
        <v/>
      </c>
      <c r="BQ379" s="297" t="str">
        <f>IF(AND(COUNT(BQ370)+COUNTA(E399)=2,V399&lt;&gt;""),ROUND(BQ370-SUMIF(BE380:BF406,BE379,BQ380:BQ406),#REF!),"")</f>
        <v/>
      </c>
      <c r="BR379" s="297" t="str">
        <f>IF(AND(COUNT(BR370)+COUNTA(E399)=2,W399&lt;&gt;""),ROUND(BR370-SUMIF(BE380:BF406,BE379,BR380:BR406),#REF!),"")</f>
        <v/>
      </c>
      <c r="BS379" s="569" t="e">
        <f>IF(#REF!="発電事業者","年間送電電力量（GWh）","年間受電電力量（GWh）")</f>
        <v>#REF!</v>
      </c>
      <c r="BT379" s="569"/>
      <c r="BU379" s="569"/>
      <c r="BV379" s="333" t="s">
        <v>25</v>
      </c>
      <c r="BW379" s="582"/>
      <c r="BX379" s="582"/>
      <c r="BY379" s="331" t="str">
        <f>IF(AND(COUNT(BY370)+COUNTA(E399)=2,X399&lt;&gt;""),ROUND(BY370-SUMIF(BV380:BV406,BV379,BY380:BY406),#REF!),"")</f>
        <v/>
      </c>
      <c r="BZ379" s="331" t="str">
        <f>IF(AND(COUNT(BZ370)+COUNTA(E399)=2,Y399&lt;&gt;""),ROUND(BZ370-SUMIF(BV380:BV406,BV379,BZ380:BZ406),#REF!),"")</f>
        <v/>
      </c>
      <c r="CA379" s="331" t="str">
        <f>IF(AND(COUNT(CA370)+COUNTA(E399)=2,Z399&lt;&gt;""),ROUND(CA370-SUMIF(BV380:BV406,BV379,CA380:CA406),#REF!),"")</f>
        <v/>
      </c>
      <c r="CB379" s="331" t="str">
        <f>IF(AND(COUNT(CB370)+COUNTA(E399)=2,AA399&lt;&gt;""),ROUND(CB370-SUMIF(BV380:BV406,BV379,CB380:CB406),#REF!),"")</f>
        <v/>
      </c>
      <c r="CC379" s="331" t="str">
        <f>IF(AND(COUNT(CC370)+COUNTA(E399)=2,AB399&lt;&gt;""),ROUND(CC370-SUMIF(BV380:BV406,BV379,CC380:CC406),#REF!),"")</f>
        <v/>
      </c>
      <c r="CD379" s="331" t="str">
        <f>IF(AND(COUNT(CD370)+COUNTA(E399)=2,AC399&lt;&gt;""),ROUND(CD370-SUMIF(BV380:BV406,BV379,CD380:CD406),#REF!),"")</f>
        <v/>
      </c>
      <c r="CE379" s="331" t="str">
        <f>IF(AND(COUNT(CE370)+COUNTA(E399)=2,AD399&lt;&gt;""),ROUND(CE370-SUMIF(BV380:BV406,BV379,CE380:CE406),#REF!),"")</f>
        <v/>
      </c>
      <c r="CF379" s="331" t="str">
        <f>IF(AND(COUNT(CF370)+COUNTA(E399)=2,AE399&lt;&gt;""),ROUND(CF370-SUMIF(BV380:BV406,BV379,CF380:CF406),#REF!),"")</f>
        <v/>
      </c>
      <c r="CG379" s="331" t="str">
        <f>IF(AND(COUNT(CG370)+COUNTA(E399)=2,AF399&lt;&gt;""),ROUND(CG370-SUMIF(BV380:BV406,BV379,CG380:CG406),#REF!),"")</f>
        <v/>
      </c>
      <c r="CH379" s="565" t="str">
        <f>IF(COUNTA(AG399)=0,"",AG399)</f>
        <v/>
      </c>
      <c r="CI379" s="565"/>
      <c r="CJ379" s="565"/>
      <c r="CK379" s="565"/>
      <c r="CL379" s="565"/>
      <c r="CM379" s="565"/>
      <c r="CN379" s="565"/>
      <c r="CO379" s="565"/>
      <c r="CP379" s="565"/>
      <c r="CQ379" s="565"/>
    </row>
    <row r="380" spans="3:95" s="243" customFormat="1" ht="13.5" customHeight="1">
      <c r="C380" s="606"/>
      <c r="D380" s="607"/>
      <c r="E380" s="608" t="s">
        <v>212</v>
      </c>
      <c r="F380" s="609"/>
      <c r="G380" s="610"/>
      <c r="H380" s="261"/>
      <c r="I380" s="261"/>
      <c r="J380" s="261"/>
      <c r="K380" s="261"/>
      <c r="L380" s="261"/>
      <c r="M380" s="261"/>
      <c r="N380" s="261"/>
      <c r="O380" s="261"/>
      <c r="P380" s="261"/>
      <c r="Q380" s="261"/>
      <c r="R380" s="261"/>
      <c r="S380" s="261"/>
      <c r="T380" s="262" t="str">
        <f>IF(COUNT(H380:S380)=0,"",SUMPRODUCT(ROUND(H380:S380,1)))</f>
        <v/>
      </c>
      <c r="U380" s="624"/>
      <c r="V380" s="625"/>
      <c r="W380" s="625"/>
      <c r="X380" s="625"/>
      <c r="Y380" s="625"/>
      <c r="Z380" s="626"/>
      <c r="AA380" s="257"/>
      <c r="AB380" s="257"/>
      <c r="AC380" s="257"/>
      <c r="AD380" s="299"/>
      <c r="AE380" s="299"/>
      <c r="AF380" s="268"/>
      <c r="AG380" s="268"/>
      <c r="AH380" s="268"/>
      <c r="AI380" s="271"/>
      <c r="AJ380" s="271"/>
      <c r="AK380" s="271"/>
      <c r="AL380" s="271"/>
      <c r="AM380" s="271"/>
      <c r="AN380" s="271"/>
      <c r="AO380" s="271"/>
      <c r="AP380" s="271"/>
      <c r="AQ380" s="271"/>
      <c r="AR380" s="271"/>
      <c r="AS380" s="271"/>
      <c r="AT380" s="271"/>
      <c r="AU380" s="272"/>
      <c r="AX380" s="569" t="str">
        <f>IF(C400="","",C400)</f>
        <v/>
      </c>
      <c r="AY380" s="569"/>
      <c r="AZ380" s="587" t="str">
        <f>IF(E400="","",E400)</f>
        <v/>
      </c>
      <c r="BA380" s="590" t="str">
        <f ca="1">IF(F400="","",F400)</f>
        <v/>
      </c>
      <c r="BB380" s="590"/>
      <c r="BC380" s="590"/>
      <c r="BD380" s="587" t="str">
        <f>IF(I400="","",I400)</f>
        <v/>
      </c>
      <c r="BE380" s="578" t="e">
        <f>IF(#REF!="発電事業者","送電電力（MW）","受電電力（MW）")</f>
        <v>#REF!</v>
      </c>
      <c r="BF380" s="579"/>
      <c r="BG380" s="331" t="str">
        <f>IF(COUNT(BG368,L400)=2,ROUND(BG368*L400/SUM(L399:L408),#REF!),"")</f>
        <v/>
      </c>
      <c r="BH380" s="331" t="str">
        <f>IF(COUNT(BH368,M400)=2,ROUND(BH368*M400/SUM(M399:M408),#REF!),"")</f>
        <v/>
      </c>
      <c r="BI380" s="331" t="str">
        <f>IF(COUNT(BI368,N400)=2,ROUND(BI368*N400/SUM(N399:N408),#REF!),"")</f>
        <v/>
      </c>
      <c r="BJ380" s="331" t="str">
        <f>IF(COUNT(BJ368,O400)=2,ROUND(BJ368*O400/SUM(O399:O408),#REF!),"")</f>
        <v/>
      </c>
      <c r="BK380" s="331" t="str">
        <f>IF(COUNT(BK368,P400)=2,ROUND(BK368*P400/SUM(P399:P408),#REF!),"")</f>
        <v/>
      </c>
      <c r="BL380" s="331" t="str">
        <f>IF(COUNT(BL368,Q400)=2,ROUND(BL368*Q400/SUM(Q399:Q408),#REF!),"")</f>
        <v/>
      </c>
      <c r="BM380" s="331" t="str">
        <f>IF(COUNT(BM368,R400)=2,ROUND(BM368*R400/SUM(R399:R408),#REF!),"")</f>
        <v/>
      </c>
      <c r="BN380" s="331" t="str">
        <f>IF(COUNT(BN368,S400)=2,ROUND(BN368*S400/SUM(S399:S408),#REF!),"")</f>
        <v/>
      </c>
      <c r="BO380" s="331" t="str">
        <f>IF(COUNT(BO368,T400)=2,ROUND(BO368*T400/SUM(T399:T408),#REF!),"")</f>
        <v/>
      </c>
      <c r="BP380" s="331" t="str">
        <f>IF(COUNT(BP368,U400)=2,ROUND(BP368*U400/SUM(U399:U408),#REF!),"")</f>
        <v/>
      </c>
      <c r="BQ380" s="331" t="str">
        <f>IF(COUNT(BQ368,V400)=2,ROUND(BQ368*V400/SUM(V399:V408),#REF!),"")</f>
        <v/>
      </c>
      <c r="BR380" s="331" t="str">
        <f>IF(COUNT(BR368,W400)=2,ROUND(BR368*W400/SUM(W399:W408),#REF!),"")</f>
        <v/>
      </c>
      <c r="BS380" s="569" t="e">
        <f>IF(#REF!="発電事業者","送電電力（MW）","受電電力（MW）")</f>
        <v>#REF!</v>
      </c>
      <c r="BT380" s="569"/>
      <c r="BU380" s="569"/>
      <c r="BV380" s="333" t="s">
        <v>171</v>
      </c>
      <c r="BW380" s="580"/>
      <c r="BX380" s="580"/>
      <c r="BY380" s="331" t="str">
        <f>IF(COUNT(BY368,X400)=2,ROUND(BY368*X400/SUM(X399:X408),#REF!),"")</f>
        <v/>
      </c>
      <c r="BZ380" s="331" t="str">
        <f>IF(COUNT(BZ368,Y400)=2,ROUND(BZ368*Y400/SUM(Y399:Y408),#REF!),"")</f>
        <v/>
      </c>
      <c r="CA380" s="331" t="str">
        <f>IF(COUNT(CA368,Z400)=2,ROUND(CA368*Z400/SUM(Z399:Z408),#REF!),"")</f>
        <v/>
      </c>
      <c r="CB380" s="331" t="str">
        <f>IF(COUNT(CB368,AA400)=2,ROUND(CB368*AA400/SUM(AA399:AA408),#REF!),"")</f>
        <v/>
      </c>
      <c r="CC380" s="331" t="str">
        <f>IF(COUNT(CC368,AB400)=2,ROUND(CC368*AB400/SUM(AB399:AB408),#REF!),"")</f>
        <v/>
      </c>
      <c r="CD380" s="331" t="str">
        <f>IF(COUNT(CD368,AC400)=2,ROUND(CD368*AC400/SUM(AC399:AC408),#REF!),"")</f>
        <v/>
      </c>
      <c r="CE380" s="331" t="str">
        <f>IF(COUNT(CE368,AD400)=2,ROUND(CE368*AD400/SUM(AD399:AD408),#REF!),"")</f>
        <v/>
      </c>
      <c r="CF380" s="331" t="str">
        <f>IF(COUNT(CF368,AE400)=2,ROUND(CF368*AE400/SUM(AE399:AE408),#REF!),"")</f>
        <v/>
      </c>
      <c r="CG380" s="331" t="str">
        <f>IF(COUNT(CG368,AF400)=2,ROUND(CG368*AF400/SUM(AF399:AF408),#REF!),"")</f>
        <v/>
      </c>
      <c r="CH380" s="563" t="s">
        <v>119</v>
      </c>
      <c r="CI380" s="563"/>
      <c r="CJ380" s="563"/>
      <c r="CK380" s="563"/>
      <c r="CL380" s="563"/>
      <c r="CM380" s="563"/>
      <c r="CN380" s="563"/>
      <c r="CO380" s="563"/>
      <c r="CP380" s="563"/>
      <c r="CQ380" s="563"/>
    </row>
    <row r="381" spans="3:95" s="243" customFormat="1" ht="13.5" customHeight="1">
      <c r="C381" s="604" t="e">
        <f>DATE(#REF!+4,1,1)</f>
        <v>#REF!</v>
      </c>
      <c r="D381" s="605"/>
      <c r="E381" s="613" t="s">
        <v>198</v>
      </c>
      <c r="F381" s="614"/>
      <c r="G381" s="615"/>
      <c r="H381" s="256"/>
      <c r="I381" s="256"/>
      <c r="J381" s="256"/>
      <c r="K381" s="256"/>
      <c r="L381" s="256"/>
      <c r="M381" s="256"/>
      <c r="N381" s="256"/>
      <c r="O381" s="256"/>
      <c r="P381" s="256"/>
      <c r="Q381" s="256"/>
      <c r="R381" s="256"/>
      <c r="S381" s="256"/>
      <c r="T381" s="255"/>
      <c r="U381" s="613" t="s">
        <v>210</v>
      </c>
      <c r="V381" s="614"/>
      <c r="W381" s="614"/>
      <c r="X381" s="615"/>
      <c r="Y381" s="666"/>
      <c r="Z381" s="667"/>
      <c r="AA381" s="257"/>
      <c r="AB381" s="257"/>
      <c r="AC381" s="257"/>
      <c r="AD381" s="299"/>
      <c r="AE381" s="299"/>
      <c r="AF381" s="268"/>
      <c r="AG381" s="268"/>
      <c r="AH381" s="268"/>
      <c r="AI381" s="257"/>
      <c r="AJ381" s="257"/>
      <c r="AK381" s="257"/>
      <c r="AL381" s="257"/>
      <c r="AM381" s="257"/>
      <c r="AN381" s="257"/>
      <c r="AO381" s="257"/>
      <c r="AP381" s="257"/>
      <c r="AQ381" s="257"/>
      <c r="AR381" s="257"/>
      <c r="AS381" s="257"/>
      <c r="AT381" s="257"/>
      <c r="AU381" s="257"/>
      <c r="AX381" s="569"/>
      <c r="AY381" s="569"/>
      <c r="AZ381" s="588"/>
      <c r="BA381" s="590"/>
      <c r="BB381" s="590"/>
      <c r="BC381" s="590"/>
      <c r="BD381" s="588"/>
      <c r="BE381" s="583"/>
      <c r="BF381" s="584"/>
      <c r="BG381" s="259"/>
      <c r="BH381" s="259"/>
      <c r="BI381" s="259"/>
      <c r="BJ381" s="259"/>
      <c r="BK381" s="259"/>
      <c r="BL381" s="259"/>
      <c r="BM381" s="259"/>
      <c r="BN381" s="259"/>
      <c r="BO381" s="259"/>
      <c r="BP381" s="259"/>
      <c r="BQ381" s="259"/>
      <c r="BR381" s="259"/>
      <c r="BS381" s="569"/>
      <c r="BT381" s="569"/>
      <c r="BU381" s="569"/>
      <c r="BV381" s="333" t="s">
        <v>172</v>
      </c>
      <c r="BW381" s="581"/>
      <c r="BX381" s="581"/>
      <c r="BY381" s="331" t="str">
        <f>IF(COUNT(BY369,X400)=2,ROUND(BY369*X400/SUM(X399:X408),#REF!),"")</f>
        <v/>
      </c>
      <c r="BZ381" s="331" t="str">
        <f>IF(COUNT(BZ369,Y400)=2,ROUND(BZ369*Y400/SUM(Y399:Y408),#REF!),"")</f>
        <v/>
      </c>
      <c r="CA381" s="331" t="str">
        <f>IF(COUNT(CA369,Z400)=2,ROUND(CA369*Z400/SUM(Z399:Z408),#REF!),"")</f>
        <v/>
      </c>
      <c r="CB381" s="331" t="str">
        <f>IF(COUNT(CB369,AA400)=2,ROUND(CB369*AA400/SUM(AA399:AA408),#REF!),"")</f>
        <v/>
      </c>
      <c r="CC381" s="331" t="str">
        <f>IF(COUNT(CC369,AB400)=2,ROUND(CC369*AB400/SUM(AB399:AB408),#REF!),"")</f>
        <v/>
      </c>
      <c r="CD381" s="331" t="str">
        <f>IF(COUNT(CD369,AC400)=2,ROUND(CD369*AC400/SUM(AC399:AC408),#REF!),"")</f>
        <v/>
      </c>
      <c r="CE381" s="331" t="str">
        <f>IF(COUNT(CE369,AD400)=2,ROUND(CE369*AD400/SUM(AD399:AD408),#REF!),"")</f>
        <v/>
      </c>
      <c r="CF381" s="331" t="str">
        <f>IF(COUNT(CF369,AE400)=2,ROUND(CF369*AE400/SUM(AE399:AE408),#REF!),"")</f>
        <v/>
      </c>
      <c r="CG381" s="331" t="str">
        <f>IF(COUNT(CG369,AF400)=2,ROUND(CG369*AF400/SUM(AF399:AF408),#REF!),"")</f>
        <v/>
      </c>
      <c r="CH381" s="564" t="str">
        <f>IF(CH380="","",CH380)</f>
        <v>バイオマス</v>
      </c>
      <c r="CI381" s="564"/>
      <c r="CJ381" s="564"/>
      <c r="CK381" s="564"/>
      <c r="CL381" s="564"/>
      <c r="CM381" s="564"/>
      <c r="CN381" s="564"/>
      <c r="CO381" s="564"/>
      <c r="CP381" s="564"/>
      <c r="CQ381" s="564"/>
    </row>
    <row r="382" spans="3:95" s="243" customFormat="1" ht="13.5" customHeight="1">
      <c r="C382" s="606"/>
      <c r="D382" s="607"/>
      <c r="E382" s="608" t="s">
        <v>212</v>
      </c>
      <c r="F382" s="609"/>
      <c r="G382" s="610"/>
      <c r="H382" s="261"/>
      <c r="I382" s="261"/>
      <c r="J382" s="261"/>
      <c r="K382" s="261"/>
      <c r="L382" s="261"/>
      <c r="M382" s="261"/>
      <c r="N382" s="261"/>
      <c r="O382" s="261"/>
      <c r="P382" s="261"/>
      <c r="Q382" s="261"/>
      <c r="R382" s="261"/>
      <c r="S382" s="261"/>
      <c r="T382" s="262" t="str">
        <f>IF(COUNT(H382:S382)=0,"",SUMPRODUCT(ROUND(H382:S382,1)))</f>
        <v/>
      </c>
      <c r="U382" s="608" t="s">
        <v>211</v>
      </c>
      <c r="V382" s="609"/>
      <c r="W382" s="609"/>
      <c r="X382" s="610"/>
      <c r="Y382" s="664"/>
      <c r="Z382" s="665"/>
      <c r="AA382" s="257"/>
      <c r="AB382" s="257"/>
      <c r="AC382" s="257"/>
      <c r="AD382" s="299"/>
      <c r="AE382" s="299"/>
      <c r="AF382" s="268"/>
      <c r="AG382" s="268"/>
      <c r="AH382" s="268"/>
      <c r="AI382" s="271"/>
      <c r="AJ382" s="271"/>
      <c r="AK382" s="271"/>
      <c r="AL382" s="271"/>
      <c r="AM382" s="271"/>
      <c r="AN382" s="271"/>
      <c r="AO382" s="271"/>
      <c r="AP382" s="271"/>
      <c r="AQ382" s="271"/>
      <c r="AR382" s="271"/>
      <c r="AS382" s="271"/>
      <c r="AT382" s="271"/>
      <c r="AU382" s="272"/>
      <c r="AX382" s="569"/>
      <c r="AY382" s="569"/>
      <c r="AZ382" s="589"/>
      <c r="BA382" s="590"/>
      <c r="BB382" s="590"/>
      <c r="BC382" s="590"/>
      <c r="BD382" s="589"/>
      <c r="BE382" s="585" t="e">
        <f>IF(#REF!="発電事業者","月間送電電力量（GWh）","月間受電電力量（GWh）")</f>
        <v>#REF!</v>
      </c>
      <c r="BF382" s="586"/>
      <c r="BG382" s="331" t="str">
        <f>IF(COUNT(BG370,L400)=2,ROUND(BG370*L400/SUM(L399:L408),#REF!),"")</f>
        <v/>
      </c>
      <c r="BH382" s="331" t="str">
        <f>IF(COUNT(BH370,M400)=2,ROUND(BH370*M400/SUM(M399:M408),#REF!),"")</f>
        <v/>
      </c>
      <c r="BI382" s="331" t="str">
        <f>IF(COUNT(BI370,N400)=2,ROUND(BI370*N400/SUM(N399:N408),#REF!),"")</f>
        <v/>
      </c>
      <c r="BJ382" s="331" t="str">
        <f>IF(COUNT(BJ370,O400)=2,ROUND(BJ370*O400/SUM(O399:O408),#REF!),"")</f>
        <v/>
      </c>
      <c r="BK382" s="331" t="str">
        <f>IF(COUNT(BK370,P400)=2,ROUND(BK370*P400/SUM(P399:P408),#REF!),"")</f>
        <v/>
      </c>
      <c r="BL382" s="331" t="str">
        <f>IF(COUNT(BL370,Q400)=2,ROUND(BL370*Q400/SUM(Q399:Q408),#REF!),"")</f>
        <v/>
      </c>
      <c r="BM382" s="331" t="str">
        <f>IF(COUNT(BM370,R400)=2,ROUND(BM370*R400/SUM(R399:R408),#REF!),"")</f>
        <v/>
      </c>
      <c r="BN382" s="331" t="str">
        <f>IF(COUNT(BN370,S400)=2,ROUND(BN370*S400/SUM(S399:S408),#REF!),"")</f>
        <v/>
      </c>
      <c r="BO382" s="331" t="str">
        <f>IF(COUNT(BO370,T400)=2,ROUND(BO370*T400/SUM(T399:T408),#REF!),"")</f>
        <v/>
      </c>
      <c r="BP382" s="331" t="str">
        <f>IF(COUNT(BP370,U400)=2,ROUND(BP370*U400/SUM(U399:U408),#REF!),"")</f>
        <v/>
      </c>
      <c r="BQ382" s="331" t="str">
        <f>IF(COUNT(BQ370,V400)=2,ROUND(BQ370*V400/SUM(V399:V408),#REF!),"")</f>
        <v/>
      </c>
      <c r="BR382" s="331" t="str">
        <f>IF(COUNT(BR370,W400)=2,ROUND(BR370*W400/SUM(W399:W408),#REF!),"")</f>
        <v/>
      </c>
      <c r="BS382" s="569" t="e">
        <f>IF(#REF!="発電事業者","年間送電電力量（GWh）","年間受電電力量（GWh）")</f>
        <v>#REF!</v>
      </c>
      <c r="BT382" s="569"/>
      <c r="BU382" s="569"/>
      <c r="BV382" s="333" t="s">
        <v>25</v>
      </c>
      <c r="BW382" s="582"/>
      <c r="BX382" s="582"/>
      <c r="BY382" s="331" t="str">
        <f>IF(COUNT(BY370,X400)=2,ROUND(BY370*X400/SUM(X399:X408),#REF!),"")</f>
        <v/>
      </c>
      <c r="BZ382" s="331" t="str">
        <f>IF(COUNT(BZ370,Y400)=2,ROUND(BZ370*Y400/SUM(Y399:Y408),#REF!),"")</f>
        <v/>
      </c>
      <c r="CA382" s="331" t="str">
        <f>IF(COUNT(CA370,Z400)=2,ROUND(CA370*Z400/SUM(Z399:Z408),#REF!),"")</f>
        <v/>
      </c>
      <c r="CB382" s="331" t="str">
        <f>IF(COUNT(CB370,AA400)=2,ROUND(CB370*AA400/SUM(AA399:AA408),#REF!),"")</f>
        <v/>
      </c>
      <c r="CC382" s="331" t="str">
        <f>IF(COUNT(CC370,AB400)=2,ROUND(CC370*AB400/SUM(AB399:AB408),#REF!),"")</f>
        <v/>
      </c>
      <c r="CD382" s="331" t="str">
        <f>IF(COUNT(CD370,AC400)=2,ROUND(CD370*AC400/SUM(AC399:AC408),#REF!),"")</f>
        <v/>
      </c>
      <c r="CE382" s="331" t="str">
        <f>IF(COUNT(CE370,AD400)=2,ROUND(CE370*AD400/SUM(AD399:AD408),#REF!),"")</f>
        <v/>
      </c>
      <c r="CF382" s="331" t="str">
        <f>IF(COUNT(CF370,AE400)=2,ROUND(CF370*AE400/SUM(AE399:AE408),#REF!),"")</f>
        <v/>
      </c>
      <c r="CG382" s="331" t="str">
        <f>IF(COUNT(CG370,AF400)=2,ROUND(CG370*AF400/SUM(AF399:AF408),#REF!),"")</f>
        <v/>
      </c>
      <c r="CH382" s="565" t="str">
        <f>IF(COUNTA(AG400)=0,"",AG400)</f>
        <v/>
      </c>
      <c r="CI382" s="565"/>
      <c r="CJ382" s="565"/>
      <c r="CK382" s="565"/>
      <c r="CL382" s="565"/>
      <c r="CM382" s="565"/>
      <c r="CN382" s="565"/>
      <c r="CO382" s="565"/>
      <c r="CP382" s="565"/>
      <c r="CQ382" s="565"/>
    </row>
    <row r="383" spans="3:95" s="243" customFormat="1" ht="13.5" customHeight="1">
      <c r="C383" s="604" t="e">
        <f>DATE(#REF!+5,1,1)</f>
        <v>#REF!</v>
      </c>
      <c r="D383" s="605"/>
      <c r="E383" s="613" t="s">
        <v>198</v>
      </c>
      <c r="F383" s="614"/>
      <c r="G383" s="615"/>
      <c r="H383" s="256"/>
      <c r="I383" s="256"/>
      <c r="J383" s="256"/>
      <c r="K383" s="256"/>
      <c r="L383" s="256"/>
      <c r="M383" s="256"/>
      <c r="N383" s="256"/>
      <c r="O383" s="256"/>
      <c r="P383" s="256"/>
      <c r="Q383" s="256"/>
      <c r="R383" s="256"/>
      <c r="S383" s="256"/>
      <c r="T383" s="255"/>
      <c r="U383" s="618"/>
      <c r="V383" s="619"/>
      <c r="W383" s="619"/>
      <c r="X383" s="619"/>
      <c r="Y383" s="619"/>
      <c r="Z383" s="620"/>
      <c r="AA383" s="257"/>
      <c r="AB383" s="257"/>
      <c r="AC383" s="257"/>
      <c r="AD383" s="299"/>
      <c r="AE383" s="299"/>
      <c r="AF383" s="268"/>
      <c r="AG383" s="268"/>
      <c r="AH383" s="268"/>
      <c r="AI383" s="257"/>
      <c r="AJ383" s="257"/>
      <c r="AK383" s="257"/>
      <c r="AL383" s="257"/>
      <c r="AM383" s="257"/>
      <c r="AN383" s="257"/>
      <c r="AO383" s="257"/>
      <c r="AP383" s="257"/>
      <c r="AQ383" s="257"/>
      <c r="AR383" s="257"/>
      <c r="AS383" s="257"/>
      <c r="AT383" s="257"/>
      <c r="AU383" s="257"/>
      <c r="AX383" s="569" t="str">
        <f>IF(C401="","",C401)</f>
        <v/>
      </c>
      <c r="AY383" s="569"/>
      <c r="AZ383" s="587" t="str">
        <f>IF(E401="","",E401)</f>
        <v/>
      </c>
      <c r="BA383" s="590" t="str">
        <f ca="1">IF(F401="","",F401)</f>
        <v/>
      </c>
      <c r="BB383" s="590"/>
      <c r="BC383" s="590"/>
      <c r="BD383" s="587" t="str">
        <f>IF(I401="","",I401)</f>
        <v/>
      </c>
      <c r="BE383" s="578" t="e">
        <f>IF(#REF!="発電事業者","送電電力（MW）","受電電力（MW）")</f>
        <v>#REF!</v>
      </c>
      <c r="BF383" s="579"/>
      <c r="BG383" s="331" t="str">
        <f>IF(COUNT(BG368,L401)=2,ROUND(BG368*L401/SUM(L399:L408),#REF!),"")</f>
        <v/>
      </c>
      <c r="BH383" s="331" t="str">
        <f>IF(COUNT(BH368,M401)=2,ROUND(BH368*M401/SUM(M399:M408),#REF!),"")</f>
        <v/>
      </c>
      <c r="BI383" s="331" t="str">
        <f>IF(COUNT(BI368,N401)=2,ROUND(BI368*N401/SUM(N399:N408),#REF!),"")</f>
        <v/>
      </c>
      <c r="BJ383" s="331" t="str">
        <f>IF(COUNT(BJ368,O401)=2,ROUND(BJ368*O401/SUM(O399:O408),#REF!),"")</f>
        <v/>
      </c>
      <c r="BK383" s="331" t="str">
        <f>IF(COUNT(BK368,P401)=2,ROUND(BK368*P401/SUM(P399:P408),#REF!),"")</f>
        <v/>
      </c>
      <c r="BL383" s="331" t="str">
        <f>IF(COUNT(BL368,Q401)=2,ROUND(BL368*Q401/SUM(Q399:Q408),#REF!),"")</f>
        <v/>
      </c>
      <c r="BM383" s="331" t="str">
        <f>IF(COUNT(BM368,R401)=2,ROUND(BM368*R401/SUM(R399:R408),#REF!),"")</f>
        <v/>
      </c>
      <c r="BN383" s="331" t="str">
        <f>IF(COUNT(BN368,S401)=2,ROUND(BN368*S401/SUM(S399:S408),#REF!),"")</f>
        <v/>
      </c>
      <c r="BO383" s="331" t="str">
        <f>IF(COUNT(BO368,T401)=2,ROUND(BO368*T401/SUM(T399:T408),#REF!),"")</f>
        <v/>
      </c>
      <c r="BP383" s="331" t="str">
        <f>IF(COUNT(BP368,U401)=2,ROUND(BP368*U401/SUM(U399:U408),#REF!),"")</f>
        <v/>
      </c>
      <c r="BQ383" s="331" t="str">
        <f>IF(COUNT(BQ368,V401)=2,ROUND(BQ368*V401/SUM(V399:V408),#REF!),"")</f>
        <v/>
      </c>
      <c r="BR383" s="331" t="str">
        <f>IF(COUNT(BR368,W401)=2,ROUND(BR368*W401/SUM(W399:W408),#REF!),"")</f>
        <v/>
      </c>
      <c r="BS383" s="569" t="e">
        <f>IF(#REF!="発電事業者","送電電力（MW）","受電電力（MW）")</f>
        <v>#REF!</v>
      </c>
      <c r="BT383" s="569"/>
      <c r="BU383" s="569"/>
      <c r="BV383" s="333" t="s">
        <v>171</v>
      </c>
      <c r="BW383" s="580"/>
      <c r="BX383" s="580"/>
      <c r="BY383" s="331" t="str">
        <f>IF(COUNT(BY368,X401)=2,ROUND(BY368*X401/SUM(X399:X408),#REF!),"")</f>
        <v/>
      </c>
      <c r="BZ383" s="331" t="str">
        <f>IF(COUNT(BZ368,Y401)=2,ROUND(BZ368*Y401/SUM(Y399:Y408),#REF!),"")</f>
        <v/>
      </c>
      <c r="CA383" s="331" t="str">
        <f>IF(COUNT(CA368,Z401)=2,ROUND(CA368*Z401/SUM(Z399:Z408),#REF!),"")</f>
        <v/>
      </c>
      <c r="CB383" s="331" t="str">
        <f>IF(COUNT(CB368,AA401)=2,ROUND(CB368*AA401/SUM(AA399:AA408),#REF!),"")</f>
        <v/>
      </c>
      <c r="CC383" s="331" t="str">
        <f>IF(COUNT(CC368,AB401)=2,ROUND(CC368*AB401/SUM(AB399:AB408),#REF!),"")</f>
        <v/>
      </c>
      <c r="CD383" s="331" t="str">
        <f>IF(COUNT(CD368,AC401)=2,ROUND(CD368*AC401/SUM(AC399:AC408),#REF!),"")</f>
        <v/>
      </c>
      <c r="CE383" s="331" t="str">
        <f>IF(COUNT(CE368,AD401)=2,ROUND(CE368*AD401/SUM(AD399:AD408),#REF!),"")</f>
        <v/>
      </c>
      <c r="CF383" s="331" t="str">
        <f>IF(COUNT(CF368,AE401)=2,ROUND(CF368*AE401/SUM(AE399:AE408),#REF!),"")</f>
        <v/>
      </c>
      <c r="CG383" s="331" t="str">
        <f>IF(COUNT(CG368,AF401)=2,ROUND(CG368*AF401/SUM(AF399:AF408),#REF!),"")</f>
        <v/>
      </c>
      <c r="CH383" s="563" t="s">
        <v>119</v>
      </c>
      <c r="CI383" s="563"/>
      <c r="CJ383" s="563"/>
      <c r="CK383" s="563"/>
      <c r="CL383" s="563"/>
      <c r="CM383" s="563"/>
      <c r="CN383" s="563"/>
      <c r="CO383" s="563"/>
      <c r="CP383" s="563"/>
      <c r="CQ383" s="563"/>
    </row>
    <row r="384" spans="3:95" s="243" customFormat="1" ht="13.5" customHeight="1">
      <c r="C384" s="606"/>
      <c r="D384" s="607"/>
      <c r="E384" s="608" t="s">
        <v>212</v>
      </c>
      <c r="F384" s="609"/>
      <c r="G384" s="610"/>
      <c r="H384" s="261"/>
      <c r="I384" s="261"/>
      <c r="J384" s="261"/>
      <c r="K384" s="261"/>
      <c r="L384" s="261"/>
      <c r="M384" s="261"/>
      <c r="N384" s="261"/>
      <c r="O384" s="261"/>
      <c r="P384" s="261"/>
      <c r="Q384" s="261"/>
      <c r="R384" s="261"/>
      <c r="S384" s="261"/>
      <c r="T384" s="262" t="str">
        <f>IF(COUNT(H384:S384)=0,"",SUMPRODUCT(ROUND(H384:S384,1)))</f>
        <v/>
      </c>
      <c r="U384" s="621"/>
      <c r="V384" s="622"/>
      <c r="W384" s="622"/>
      <c r="X384" s="622"/>
      <c r="Y384" s="622"/>
      <c r="Z384" s="623"/>
      <c r="AA384" s="257"/>
      <c r="AB384" s="257"/>
      <c r="AC384" s="257"/>
      <c r="AD384" s="299"/>
      <c r="AE384" s="299"/>
      <c r="AF384" s="268"/>
      <c r="AG384" s="268"/>
      <c r="AH384" s="268"/>
      <c r="AI384" s="271"/>
      <c r="AJ384" s="271"/>
      <c r="AK384" s="271"/>
      <c r="AL384" s="271"/>
      <c r="AM384" s="271"/>
      <c r="AN384" s="271"/>
      <c r="AO384" s="271"/>
      <c r="AP384" s="271"/>
      <c r="AQ384" s="271"/>
      <c r="AR384" s="271"/>
      <c r="AS384" s="271"/>
      <c r="AT384" s="271"/>
      <c r="AU384" s="272"/>
      <c r="AX384" s="569"/>
      <c r="AY384" s="569"/>
      <c r="AZ384" s="588"/>
      <c r="BA384" s="590"/>
      <c r="BB384" s="590"/>
      <c r="BC384" s="590"/>
      <c r="BD384" s="588"/>
      <c r="BE384" s="583"/>
      <c r="BF384" s="584"/>
      <c r="BG384" s="259"/>
      <c r="BH384" s="259"/>
      <c r="BI384" s="259"/>
      <c r="BJ384" s="259"/>
      <c r="BK384" s="259"/>
      <c r="BL384" s="259"/>
      <c r="BM384" s="259"/>
      <c r="BN384" s="259"/>
      <c r="BO384" s="259"/>
      <c r="BP384" s="259"/>
      <c r="BQ384" s="259"/>
      <c r="BR384" s="259"/>
      <c r="BS384" s="569"/>
      <c r="BT384" s="569"/>
      <c r="BU384" s="569"/>
      <c r="BV384" s="333" t="s">
        <v>172</v>
      </c>
      <c r="BW384" s="581"/>
      <c r="BX384" s="581"/>
      <c r="BY384" s="331" t="str">
        <f>IF(COUNT(BY369,X401)=2,ROUND(BY369*X401/SUM(X399:X408),#REF!),"")</f>
        <v/>
      </c>
      <c r="BZ384" s="331" t="str">
        <f>IF(COUNT(BZ369,Y401)=2,ROUND(BZ369*Y401/SUM(Y399:Y408),#REF!),"")</f>
        <v/>
      </c>
      <c r="CA384" s="331" t="str">
        <f>IF(COUNT(CA369,Z401)=2,ROUND(CA369*Z401/SUM(Z399:Z408),#REF!),"")</f>
        <v/>
      </c>
      <c r="CB384" s="331" t="str">
        <f>IF(COUNT(CB369,AA401)=2,ROUND(CB369*AA401/SUM(AA399:AA408),#REF!),"")</f>
        <v/>
      </c>
      <c r="CC384" s="331" t="str">
        <f>IF(COUNT(CC369,AB401)=2,ROUND(CC369*AB401/SUM(AB399:AB408),#REF!),"")</f>
        <v/>
      </c>
      <c r="CD384" s="331" t="str">
        <f>IF(COUNT(CD369,AC401)=2,ROUND(CD369*AC401/SUM(AC399:AC408),#REF!),"")</f>
        <v/>
      </c>
      <c r="CE384" s="331" t="str">
        <f>IF(COUNT(CE369,AD401)=2,ROUND(CE369*AD401/SUM(AD399:AD408),#REF!),"")</f>
        <v/>
      </c>
      <c r="CF384" s="331" t="str">
        <f>IF(COUNT(CF369,AE401)=2,ROUND(CF369*AE401/SUM(AE399:AE408),#REF!),"")</f>
        <v/>
      </c>
      <c r="CG384" s="331" t="str">
        <f>IF(COUNT(CG369,AF401)=2,ROUND(CG369*AF401/SUM(AF399:AF408),#REF!),"")</f>
        <v/>
      </c>
      <c r="CH384" s="564" t="str">
        <f>IF(CH383="","",CH383)</f>
        <v>バイオマス</v>
      </c>
      <c r="CI384" s="564"/>
      <c r="CJ384" s="564"/>
      <c r="CK384" s="564"/>
      <c r="CL384" s="564"/>
      <c r="CM384" s="564"/>
      <c r="CN384" s="564"/>
      <c r="CO384" s="564"/>
      <c r="CP384" s="564"/>
      <c r="CQ384" s="564"/>
    </row>
    <row r="385" spans="3:97" s="243" customFormat="1" ht="13.5" customHeight="1">
      <c r="C385" s="604" t="e">
        <f>DATE(#REF!+6,1,1)</f>
        <v>#REF!</v>
      </c>
      <c r="D385" s="605"/>
      <c r="E385" s="613" t="s">
        <v>198</v>
      </c>
      <c r="F385" s="614"/>
      <c r="G385" s="615"/>
      <c r="H385" s="256"/>
      <c r="I385" s="256"/>
      <c r="J385" s="256"/>
      <c r="K385" s="256"/>
      <c r="L385" s="256"/>
      <c r="M385" s="256"/>
      <c r="N385" s="256"/>
      <c r="O385" s="256"/>
      <c r="P385" s="256"/>
      <c r="Q385" s="256"/>
      <c r="R385" s="256"/>
      <c r="S385" s="256"/>
      <c r="T385" s="255"/>
      <c r="U385" s="621"/>
      <c r="V385" s="622"/>
      <c r="W385" s="622"/>
      <c r="X385" s="622"/>
      <c r="Y385" s="622"/>
      <c r="Z385" s="623"/>
      <c r="AA385" s="257"/>
      <c r="AB385" s="257"/>
      <c r="AC385" s="257"/>
      <c r="AD385" s="299"/>
      <c r="AE385" s="299"/>
      <c r="AF385" s="268"/>
      <c r="AG385" s="268"/>
      <c r="AH385" s="268"/>
      <c r="AI385" s="257"/>
      <c r="AJ385" s="257"/>
      <c r="AK385" s="257"/>
      <c r="AL385" s="257"/>
      <c r="AM385" s="257"/>
      <c r="AN385" s="257"/>
      <c r="AO385" s="257"/>
      <c r="AP385" s="257"/>
      <c r="AQ385" s="257"/>
      <c r="AR385" s="257"/>
      <c r="AS385" s="257"/>
      <c r="AT385" s="257"/>
      <c r="AU385" s="257"/>
      <c r="AX385" s="569"/>
      <c r="AY385" s="569"/>
      <c r="AZ385" s="589"/>
      <c r="BA385" s="590"/>
      <c r="BB385" s="590"/>
      <c r="BC385" s="590"/>
      <c r="BD385" s="589"/>
      <c r="BE385" s="585" t="e">
        <f>IF(#REF!="発電事業者","月間送電電力量（GWh）","月間受電電力量（GWh）")</f>
        <v>#REF!</v>
      </c>
      <c r="BF385" s="586"/>
      <c r="BG385" s="331" t="str">
        <f>IF(COUNT(BG370,L401)=2,ROUND(BG370*L401/SUM(L399:L408),#REF!),"")</f>
        <v/>
      </c>
      <c r="BH385" s="331" t="str">
        <f>IF(COUNT(BH370,M401)=2,ROUND(BH370*M401/SUM(M399:M408),#REF!),"")</f>
        <v/>
      </c>
      <c r="BI385" s="331" t="str">
        <f>IF(COUNT(BI370,N401)=2,ROUND(BI370*N401/SUM(N399:N408),#REF!),"")</f>
        <v/>
      </c>
      <c r="BJ385" s="331" t="str">
        <f>IF(COUNT(BJ370,O401)=2,ROUND(BJ370*O401/SUM(O399:O408),#REF!),"")</f>
        <v/>
      </c>
      <c r="BK385" s="331" t="str">
        <f>IF(COUNT(BK370,P401)=2,ROUND(BK370*P401/SUM(P399:P408),#REF!),"")</f>
        <v/>
      </c>
      <c r="BL385" s="331" t="str">
        <f>IF(COUNT(BL370,Q401)=2,ROUND(BL370*Q401/SUM(Q399:Q408),#REF!),"")</f>
        <v/>
      </c>
      <c r="BM385" s="331" t="str">
        <f>IF(COUNT(BM370,R401)=2,ROUND(BM370*R401/SUM(R399:R408),#REF!),"")</f>
        <v/>
      </c>
      <c r="BN385" s="331" t="str">
        <f>IF(COUNT(BN370,S401)=2,ROUND(BN370*S401/SUM(S399:S408),#REF!),"")</f>
        <v/>
      </c>
      <c r="BO385" s="331" t="str">
        <f>IF(COUNT(BO370,T401)=2,ROUND(BO370*T401/SUM(T399:T408),#REF!),"")</f>
        <v/>
      </c>
      <c r="BP385" s="331" t="str">
        <f>IF(COUNT(BP370,U401)=2,ROUND(BP370*U401/SUM(U399:U408),#REF!),"")</f>
        <v/>
      </c>
      <c r="BQ385" s="331" t="str">
        <f>IF(COUNT(BQ370,V401)=2,ROUND(BQ370*V401/SUM(V399:V408),#REF!),"")</f>
        <v/>
      </c>
      <c r="BR385" s="331" t="str">
        <f>IF(COUNT(BR370,W401)=2,ROUND(BR370*W401/SUM(W399:W408),#REF!),"")</f>
        <v/>
      </c>
      <c r="BS385" s="569" t="e">
        <f>IF(#REF!="発電事業者","年間送電電力量（GWh）","年間受電電力量（GWh）")</f>
        <v>#REF!</v>
      </c>
      <c r="BT385" s="569"/>
      <c r="BU385" s="569"/>
      <c r="BV385" s="333" t="s">
        <v>25</v>
      </c>
      <c r="BW385" s="582"/>
      <c r="BX385" s="582"/>
      <c r="BY385" s="331" t="str">
        <f>IF(COUNT(BY370,X401)=2,ROUND(BY370*X401/SUM(X399:X408),#REF!),"")</f>
        <v/>
      </c>
      <c r="BZ385" s="331" t="str">
        <f>IF(COUNT(BZ370,Y401)=2,ROUND(BZ370*Y401/SUM(Y399:Y408),#REF!),"")</f>
        <v/>
      </c>
      <c r="CA385" s="331" t="str">
        <f>IF(COUNT(CA370,Z401)=2,ROUND(CA370*Z401/SUM(Z399:Z408),#REF!),"")</f>
        <v/>
      </c>
      <c r="CB385" s="331" t="str">
        <f>IF(COUNT(CB370,AA401)=2,ROUND(CB370*AA401/SUM(AA399:AA408),#REF!),"")</f>
        <v/>
      </c>
      <c r="CC385" s="331" t="str">
        <f>IF(COUNT(CC370,AB401)=2,ROUND(CC370*AB401/SUM(AB399:AB408),#REF!),"")</f>
        <v/>
      </c>
      <c r="CD385" s="331" t="str">
        <f>IF(COUNT(CD370,AC401)=2,ROUND(CD370*AC401/SUM(AC399:AC408),#REF!),"")</f>
        <v/>
      </c>
      <c r="CE385" s="331" t="str">
        <f>IF(COUNT(CE370,AD401)=2,ROUND(CE370*AD401/SUM(AD399:AD408),#REF!),"")</f>
        <v/>
      </c>
      <c r="CF385" s="331" t="str">
        <f>IF(COUNT(CF370,AE401)=2,ROUND(CF370*AE401/SUM(AE399:AE408),#REF!),"")</f>
        <v/>
      </c>
      <c r="CG385" s="331" t="str">
        <f>IF(COUNT(CG370,AF401)=2,ROUND(CG370*AF401/SUM(AF399:AF408),#REF!),"")</f>
        <v/>
      </c>
      <c r="CH385" s="565" t="str">
        <f>IF(COUNTA(AG401)=0,"",AG401)</f>
        <v/>
      </c>
      <c r="CI385" s="565"/>
      <c r="CJ385" s="565"/>
      <c r="CK385" s="565"/>
      <c r="CL385" s="565"/>
      <c r="CM385" s="565"/>
      <c r="CN385" s="565"/>
      <c r="CO385" s="565"/>
      <c r="CP385" s="565"/>
      <c r="CQ385" s="565"/>
    </row>
    <row r="386" spans="3:97" s="243" customFormat="1" ht="13.5" customHeight="1">
      <c r="C386" s="606"/>
      <c r="D386" s="607"/>
      <c r="E386" s="608" t="s">
        <v>212</v>
      </c>
      <c r="F386" s="609"/>
      <c r="G386" s="610"/>
      <c r="H386" s="261"/>
      <c r="I386" s="261"/>
      <c r="J386" s="261"/>
      <c r="K386" s="261"/>
      <c r="L386" s="261"/>
      <c r="M386" s="261"/>
      <c r="N386" s="261"/>
      <c r="O386" s="261"/>
      <c r="P386" s="261"/>
      <c r="Q386" s="261"/>
      <c r="R386" s="261"/>
      <c r="S386" s="261"/>
      <c r="T386" s="262" t="str">
        <f>IF(COUNT(H386:S386)=0,"",SUMPRODUCT(ROUND(H386:S386,1)))</f>
        <v/>
      </c>
      <c r="U386" s="621"/>
      <c r="V386" s="622"/>
      <c r="W386" s="622"/>
      <c r="X386" s="622"/>
      <c r="Y386" s="622"/>
      <c r="Z386" s="623"/>
      <c r="AA386" s="257"/>
      <c r="AB386" s="257"/>
      <c r="AC386" s="257"/>
      <c r="AD386" s="299"/>
      <c r="AE386" s="299"/>
      <c r="AF386" s="268"/>
      <c r="AG386" s="268"/>
      <c r="AH386" s="268"/>
      <c r="AI386" s="271"/>
      <c r="AJ386" s="271"/>
      <c r="AK386" s="271"/>
      <c r="AL386" s="271"/>
      <c r="AM386" s="271"/>
      <c r="AN386" s="271"/>
      <c r="AO386" s="271"/>
      <c r="AP386" s="271"/>
      <c r="AQ386" s="271"/>
      <c r="AR386" s="271"/>
      <c r="AS386" s="271"/>
      <c r="AT386" s="271"/>
      <c r="AU386" s="272"/>
      <c r="AX386" s="569" t="str">
        <f>IF(C402="","",C402)</f>
        <v/>
      </c>
      <c r="AY386" s="569"/>
      <c r="AZ386" s="587" t="str">
        <f>IF(E402="","",E402)</f>
        <v/>
      </c>
      <c r="BA386" s="590" t="str">
        <f ca="1">IF(F402="","",F402)</f>
        <v/>
      </c>
      <c r="BB386" s="590"/>
      <c r="BC386" s="590"/>
      <c r="BD386" s="587" t="str">
        <f>IF(I402="","",I402)</f>
        <v/>
      </c>
      <c r="BE386" s="578" t="e">
        <f>IF(#REF!="発電事業者","送電電力（MW）","受電電力（MW）")</f>
        <v>#REF!</v>
      </c>
      <c r="BF386" s="579"/>
      <c r="BG386" s="331" t="str">
        <f>IF(COUNT(BG368,L402)=2,ROUND(BG368*L402/SUM(L399:L408),#REF!),"")</f>
        <v/>
      </c>
      <c r="BH386" s="331" t="str">
        <f>IF(COUNT(BH368,M402)=2,ROUND(BH368*M402/SUM(M399:M408),#REF!),"")</f>
        <v/>
      </c>
      <c r="BI386" s="331" t="str">
        <f>IF(COUNT(BI368,N402)=2,ROUND(BI368*N402/SUM(N399:N408),#REF!),"")</f>
        <v/>
      </c>
      <c r="BJ386" s="331" t="str">
        <f>IF(COUNT(BJ368,O402)=2,ROUND(BJ368*O402/SUM(O399:O408),#REF!),"")</f>
        <v/>
      </c>
      <c r="BK386" s="331" t="str">
        <f>IF(COUNT(BK368,P402)=2,ROUND(BK368*P402/SUM(P399:P408),#REF!),"")</f>
        <v/>
      </c>
      <c r="BL386" s="331" t="str">
        <f>IF(COUNT(BL368,Q402)=2,ROUND(BL368*Q402/SUM(Q399:Q408),#REF!),"")</f>
        <v/>
      </c>
      <c r="BM386" s="331" t="str">
        <f>IF(COUNT(BM368,R402)=2,ROUND(BM368*R402/SUM(R399:R408),#REF!),"")</f>
        <v/>
      </c>
      <c r="BN386" s="331" t="str">
        <f>IF(COUNT(BN368,S402)=2,ROUND(BN368*S402/SUM(S399:S408),#REF!),"")</f>
        <v/>
      </c>
      <c r="BO386" s="331" t="str">
        <f>IF(COUNT(BO368,T402)=2,ROUND(BO368*T402/SUM(T399:T408),#REF!),"")</f>
        <v/>
      </c>
      <c r="BP386" s="331" t="str">
        <f>IF(COUNT(BP368,U402)=2,ROUND(BP368*U402/SUM(U399:U408),#REF!),"")</f>
        <v/>
      </c>
      <c r="BQ386" s="331" t="str">
        <f>IF(COUNT(BQ368,V402)=2,ROUND(BQ368*V402/SUM(V399:V408),#REF!),"")</f>
        <v/>
      </c>
      <c r="BR386" s="331" t="str">
        <f>IF(COUNT(BR368,W402)=2,ROUND(BR368*W402/SUM(W399:W408),#REF!),"")</f>
        <v/>
      </c>
      <c r="BS386" s="569" t="e">
        <f>IF(#REF!="発電事業者","送電電力（MW）","受電電力（MW）")</f>
        <v>#REF!</v>
      </c>
      <c r="BT386" s="569"/>
      <c r="BU386" s="569"/>
      <c r="BV386" s="333" t="s">
        <v>171</v>
      </c>
      <c r="BW386" s="580"/>
      <c r="BX386" s="580"/>
      <c r="BY386" s="331" t="str">
        <f>IF(COUNT(BY368,X402)=2,ROUND(BY368*X402/SUM(X399:X408),#REF!),"")</f>
        <v/>
      </c>
      <c r="BZ386" s="331" t="str">
        <f>IF(COUNT(BZ368,Y402)=2,ROUND(BZ368*Y402/SUM(Y399:Y408),#REF!),"")</f>
        <v/>
      </c>
      <c r="CA386" s="331" t="str">
        <f>IF(COUNT(CA368,Z402)=2,ROUND(CA368*Z402/SUM(Z399:Z408),#REF!),"")</f>
        <v/>
      </c>
      <c r="CB386" s="331" t="str">
        <f>IF(COUNT(CB368,AA402)=2,ROUND(CB368*AA402/SUM(AA399:AA408),#REF!),"")</f>
        <v/>
      </c>
      <c r="CC386" s="331" t="str">
        <f>IF(COUNT(CC368,AB402)=2,ROUND(CC368*AB402/SUM(AB399:AB408),#REF!),"")</f>
        <v/>
      </c>
      <c r="CD386" s="331" t="str">
        <f>IF(COUNT(CD368,AC402)=2,ROUND(CD368*AC402/SUM(AC399:AC408),#REF!),"")</f>
        <v/>
      </c>
      <c r="CE386" s="331" t="str">
        <f>IF(COUNT(CE368,AD402)=2,ROUND(CE368*AD402/SUM(AD399:AD408),#REF!),"")</f>
        <v/>
      </c>
      <c r="CF386" s="331" t="str">
        <f>IF(COUNT(CF368,AE402)=2,ROUND(CF368*AE402/SUM(AE399:AE408),#REF!),"")</f>
        <v/>
      </c>
      <c r="CG386" s="331" t="str">
        <f>IF(COUNT(CG368,AF402)=2,ROUND(CG368*AF402/SUM(AF399:AF408),#REF!),"")</f>
        <v/>
      </c>
      <c r="CH386" s="563" t="s">
        <v>119</v>
      </c>
      <c r="CI386" s="563"/>
      <c r="CJ386" s="563"/>
      <c r="CK386" s="563"/>
      <c r="CL386" s="563"/>
      <c r="CM386" s="563"/>
      <c r="CN386" s="563"/>
      <c r="CO386" s="563"/>
      <c r="CP386" s="563"/>
      <c r="CQ386" s="563"/>
    </row>
    <row r="387" spans="3:97" s="243" customFormat="1" ht="13.5" customHeight="1">
      <c r="C387" s="604" t="e">
        <f>DATE(#REF!+7,1,1)</f>
        <v>#REF!</v>
      </c>
      <c r="D387" s="605"/>
      <c r="E387" s="613" t="s">
        <v>198</v>
      </c>
      <c r="F387" s="614"/>
      <c r="G387" s="615"/>
      <c r="H387" s="256"/>
      <c r="I387" s="256"/>
      <c r="J387" s="256"/>
      <c r="K387" s="256"/>
      <c r="L387" s="256"/>
      <c r="M387" s="256"/>
      <c r="N387" s="256"/>
      <c r="O387" s="256"/>
      <c r="P387" s="256"/>
      <c r="Q387" s="256"/>
      <c r="R387" s="256"/>
      <c r="S387" s="256"/>
      <c r="T387" s="255"/>
      <c r="U387" s="621"/>
      <c r="V387" s="622"/>
      <c r="W387" s="622"/>
      <c r="X387" s="622"/>
      <c r="Y387" s="622"/>
      <c r="Z387" s="623"/>
      <c r="AA387" s="257"/>
      <c r="AB387" s="257"/>
      <c r="AC387" s="257"/>
      <c r="AD387" s="299"/>
      <c r="AE387" s="299"/>
      <c r="AF387" s="268"/>
      <c r="AG387" s="268"/>
      <c r="AH387" s="268"/>
      <c r="AI387" s="257"/>
      <c r="AJ387" s="257"/>
      <c r="AK387" s="257"/>
      <c r="AL387" s="257"/>
      <c r="AM387" s="257"/>
      <c r="AN387" s="257"/>
      <c r="AO387" s="257"/>
      <c r="AP387" s="257"/>
      <c r="AQ387" s="257"/>
      <c r="AR387" s="257"/>
      <c r="AS387" s="257"/>
      <c r="AT387" s="257"/>
      <c r="AU387" s="257"/>
      <c r="AX387" s="569"/>
      <c r="AY387" s="569"/>
      <c r="AZ387" s="588"/>
      <c r="BA387" s="590"/>
      <c r="BB387" s="590"/>
      <c r="BC387" s="590"/>
      <c r="BD387" s="588"/>
      <c r="BE387" s="583"/>
      <c r="BF387" s="584"/>
      <c r="BG387" s="259"/>
      <c r="BH387" s="259"/>
      <c r="BI387" s="259"/>
      <c r="BJ387" s="259"/>
      <c r="BK387" s="259"/>
      <c r="BL387" s="259"/>
      <c r="BM387" s="259"/>
      <c r="BN387" s="259"/>
      <c r="BO387" s="259"/>
      <c r="BP387" s="259"/>
      <c r="BQ387" s="259"/>
      <c r="BR387" s="259"/>
      <c r="BS387" s="569"/>
      <c r="BT387" s="569"/>
      <c r="BU387" s="569"/>
      <c r="BV387" s="333" t="s">
        <v>172</v>
      </c>
      <c r="BW387" s="581"/>
      <c r="BX387" s="581"/>
      <c r="BY387" s="331" t="str">
        <f>IF(COUNT(BY369,X402)=2,ROUND(BY369*X402/SUM(X399:X408),#REF!),"")</f>
        <v/>
      </c>
      <c r="BZ387" s="331" t="str">
        <f>IF(COUNT(BZ369,Y402)=2,ROUND(BZ369*Y402/SUM(Y399:Y408),#REF!),"")</f>
        <v/>
      </c>
      <c r="CA387" s="331" t="str">
        <f>IF(COUNT(CA369,Z402)=2,ROUND(CA369*Z402/SUM(Z399:Z408),#REF!),"")</f>
        <v/>
      </c>
      <c r="CB387" s="331" t="str">
        <f>IF(COUNT(CB369,AA402)=2,ROUND(CB369*AA402/SUM(AA399:AA408),#REF!),"")</f>
        <v/>
      </c>
      <c r="CC387" s="331" t="str">
        <f>IF(COUNT(CC369,AB402)=2,ROUND(CC369*AB402/SUM(AB399:AB408),#REF!),"")</f>
        <v/>
      </c>
      <c r="CD387" s="331" t="str">
        <f>IF(COUNT(CD369,AC402)=2,ROUND(CD369*AC402/SUM(AC399:AC408),#REF!),"")</f>
        <v/>
      </c>
      <c r="CE387" s="331" t="str">
        <f>IF(COUNT(CE369,AD402)=2,ROUND(CE369*AD402/SUM(AD399:AD408),#REF!),"")</f>
        <v/>
      </c>
      <c r="CF387" s="331" t="str">
        <f>IF(COUNT(CF369,AE402)=2,ROUND(CF369*AE402/SUM(AE399:AE408),#REF!),"")</f>
        <v/>
      </c>
      <c r="CG387" s="331" t="str">
        <f>IF(COUNT(CG369,AF402)=2,ROUND(CG369*AF402/SUM(AF399:AF408),#REF!),"")</f>
        <v/>
      </c>
      <c r="CH387" s="564" t="str">
        <f>IF(CH386="","",CH386)</f>
        <v>バイオマス</v>
      </c>
      <c r="CI387" s="564"/>
      <c r="CJ387" s="564"/>
      <c r="CK387" s="564"/>
      <c r="CL387" s="564"/>
      <c r="CM387" s="564"/>
      <c r="CN387" s="564"/>
      <c r="CO387" s="564"/>
      <c r="CP387" s="564"/>
      <c r="CQ387" s="564"/>
    </row>
    <row r="388" spans="3:97" s="243" customFormat="1" ht="13.5" customHeight="1">
      <c r="C388" s="606"/>
      <c r="D388" s="607"/>
      <c r="E388" s="608" t="s">
        <v>212</v>
      </c>
      <c r="F388" s="609"/>
      <c r="G388" s="610"/>
      <c r="H388" s="261"/>
      <c r="I388" s="261"/>
      <c r="J388" s="261"/>
      <c r="K388" s="261"/>
      <c r="L388" s="261"/>
      <c r="M388" s="261"/>
      <c r="N388" s="261"/>
      <c r="O388" s="261"/>
      <c r="P388" s="261"/>
      <c r="Q388" s="261"/>
      <c r="R388" s="261"/>
      <c r="S388" s="261"/>
      <c r="T388" s="262" t="str">
        <f>IF(COUNT(H388:S388)=0,"",SUMPRODUCT(ROUND(H388:S388,1)))</f>
        <v/>
      </c>
      <c r="U388" s="621"/>
      <c r="V388" s="622"/>
      <c r="W388" s="622"/>
      <c r="X388" s="622"/>
      <c r="Y388" s="622"/>
      <c r="Z388" s="623"/>
      <c r="AA388" s="257"/>
      <c r="AB388" s="257"/>
      <c r="AC388" s="257"/>
      <c r="AD388" s="299"/>
      <c r="AE388" s="299"/>
      <c r="AF388" s="268"/>
      <c r="AG388" s="268"/>
      <c r="AH388" s="268"/>
      <c r="AI388" s="271"/>
      <c r="AJ388" s="271"/>
      <c r="AK388" s="271"/>
      <c r="AL388" s="271"/>
      <c r="AM388" s="271"/>
      <c r="AN388" s="271"/>
      <c r="AO388" s="271"/>
      <c r="AP388" s="271"/>
      <c r="AQ388" s="271"/>
      <c r="AR388" s="271"/>
      <c r="AS388" s="271"/>
      <c r="AT388" s="271"/>
      <c r="AU388" s="272"/>
      <c r="AX388" s="569"/>
      <c r="AY388" s="569"/>
      <c r="AZ388" s="589"/>
      <c r="BA388" s="590"/>
      <c r="BB388" s="590"/>
      <c r="BC388" s="590"/>
      <c r="BD388" s="589"/>
      <c r="BE388" s="585" t="e">
        <f>IF(#REF!="発電事業者","月間送電電力量（GWh）","月間受電電力量（GWh）")</f>
        <v>#REF!</v>
      </c>
      <c r="BF388" s="586"/>
      <c r="BG388" s="331" t="str">
        <f>IF(COUNT(BG370,L402)=2,ROUND(BG370*L402/SUM(L399:L408),#REF!),"")</f>
        <v/>
      </c>
      <c r="BH388" s="331" t="str">
        <f>IF(COUNT(BH370,M402)=2,ROUND(BH370*M402/SUM(M399:M408),#REF!),"")</f>
        <v/>
      </c>
      <c r="BI388" s="331" t="str">
        <f>IF(COUNT(BI370,N402)=2,ROUND(BI370*N402/SUM(N399:N408),#REF!),"")</f>
        <v/>
      </c>
      <c r="BJ388" s="331" t="str">
        <f>IF(COUNT(BJ370,O402)=2,ROUND(BJ370*O402/SUM(O399:O408),#REF!),"")</f>
        <v/>
      </c>
      <c r="BK388" s="331" t="str">
        <f>IF(COUNT(BK370,P402)=2,ROUND(BK370*P402/SUM(P399:P408),#REF!),"")</f>
        <v/>
      </c>
      <c r="BL388" s="331" t="str">
        <f>IF(COUNT(BL370,Q402)=2,ROUND(BL370*Q402/SUM(Q399:Q408),#REF!),"")</f>
        <v/>
      </c>
      <c r="BM388" s="331" t="str">
        <f>IF(COUNT(BM370,R402)=2,ROUND(BM370*R402/SUM(R399:R408),#REF!),"")</f>
        <v/>
      </c>
      <c r="BN388" s="331" t="str">
        <f>IF(COUNT(BN370,S402)=2,ROUND(BN370*S402/SUM(S399:S408),#REF!),"")</f>
        <v/>
      </c>
      <c r="BO388" s="331" t="str">
        <f>IF(COUNT(BO370,T402)=2,ROUND(BO370*T402/SUM(T399:T408),#REF!),"")</f>
        <v/>
      </c>
      <c r="BP388" s="331" t="str">
        <f>IF(COUNT(BP370,U402)=2,ROUND(BP370*U402/SUM(U399:U408),#REF!),"")</f>
        <v/>
      </c>
      <c r="BQ388" s="331" t="str">
        <f>IF(COUNT(BQ370,V402)=2,ROUND(BQ370*V402/SUM(V399:V408),#REF!),"")</f>
        <v/>
      </c>
      <c r="BR388" s="331" t="str">
        <f>IF(COUNT(BR370,W402)=2,ROUND(BR370*W402/SUM(W399:W408),#REF!),"")</f>
        <v/>
      </c>
      <c r="BS388" s="569" t="e">
        <f>IF(#REF!="発電事業者","年間送電電力量（GWh）","年間受電電力量（GWh）")</f>
        <v>#REF!</v>
      </c>
      <c r="BT388" s="569"/>
      <c r="BU388" s="569"/>
      <c r="BV388" s="333" t="s">
        <v>25</v>
      </c>
      <c r="BW388" s="582"/>
      <c r="BX388" s="582"/>
      <c r="BY388" s="331" t="str">
        <f>IF(COUNT(BY370,X402)=2,ROUND(BY370*X402/SUM(X399:X408),#REF!),"")</f>
        <v/>
      </c>
      <c r="BZ388" s="331" t="str">
        <f>IF(COUNT(BZ370,Y402)=2,ROUND(BZ370*Y402/SUM(Y399:Y408),#REF!),"")</f>
        <v/>
      </c>
      <c r="CA388" s="331" t="str">
        <f>IF(COUNT(CA370,Z402)=2,ROUND(CA370*Z402/SUM(Z399:Z408),#REF!),"")</f>
        <v/>
      </c>
      <c r="CB388" s="331" t="str">
        <f>IF(COUNT(CB370,AA402)=2,ROUND(CB370*AA402/SUM(AA399:AA408),#REF!),"")</f>
        <v/>
      </c>
      <c r="CC388" s="331" t="str">
        <f>IF(COUNT(CC370,AB402)=2,ROUND(CC370*AB402/SUM(AB399:AB408),#REF!),"")</f>
        <v/>
      </c>
      <c r="CD388" s="331" t="str">
        <f>IF(COUNT(CD370,AC402)=2,ROUND(CD370*AC402/SUM(AC399:AC408),#REF!),"")</f>
        <v/>
      </c>
      <c r="CE388" s="331" t="str">
        <f>IF(COUNT(CE370,AD402)=2,ROUND(CE370*AD402/SUM(AD399:AD408),#REF!),"")</f>
        <v/>
      </c>
      <c r="CF388" s="331" t="str">
        <f>IF(COUNT(CF370,AE402)=2,ROUND(CF370*AE402/SUM(AE399:AE408),#REF!),"")</f>
        <v/>
      </c>
      <c r="CG388" s="331" t="str">
        <f>IF(COUNT(CG370,AF402)=2,ROUND(CG370*AF402/SUM(AF399:AF408),#REF!),"")</f>
        <v/>
      </c>
      <c r="CH388" s="565" t="str">
        <f>IF(COUNTA(AG402)=0,"",AG402)</f>
        <v/>
      </c>
      <c r="CI388" s="565"/>
      <c r="CJ388" s="565"/>
      <c r="CK388" s="565"/>
      <c r="CL388" s="565"/>
      <c r="CM388" s="565"/>
      <c r="CN388" s="565"/>
      <c r="CO388" s="565"/>
      <c r="CP388" s="565"/>
      <c r="CQ388" s="565"/>
    </row>
    <row r="389" spans="3:97" s="243" customFormat="1" ht="13.5" customHeight="1">
      <c r="C389" s="604" t="e">
        <f>DATE(#REF!+8,1,1)</f>
        <v>#REF!</v>
      </c>
      <c r="D389" s="605"/>
      <c r="E389" s="613" t="s">
        <v>198</v>
      </c>
      <c r="F389" s="614"/>
      <c r="G389" s="615"/>
      <c r="H389" s="256"/>
      <c r="I389" s="256"/>
      <c r="J389" s="256"/>
      <c r="K389" s="256"/>
      <c r="L389" s="256"/>
      <c r="M389" s="256"/>
      <c r="N389" s="256"/>
      <c r="O389" s="256"/>
      <c r="P389" s="256"/>
      <c r="Q389" s="256"/>
      <c r="R389" s="256"/>
      <c r="S389" s="256"/>
      <c r="T389" s="255"/>
      <c r="U389" s="621"/>
      <c r="V389" s="622"/>
      <c r="W389" s="622"/>
      <c r="X389" s="622"/>
      <c r="Y389" s="622"/>
      <c r="Z389" s="623"/>
      <c r="AA389" s="257"/>
      <c r="AB389" s="257"/>
      <c r="AC389" s="257"/>
      <c r="AD389" s="299"/>
      <c r="AE389" s="299"/>
      <c r="AF389" s="268"/>
      <c r="AG389" s="268"/>
      <c r="AH389" s="268"/>
      <c r="AI389" s="257"/>
      <c r="AJ389" s="257"/>
      <c r="AK389" s="257"/>
      <c r="AL389" s="257"/>
      <c r="AM389" s="257"/>
      <c r="AN389" s="257"/>
      <c r="AO389" s="257"/>
      <c r="AP389" s="257"/>
      <c r="AQ389" s="257"/>
      <c r="AR389" s="257"/>
      <c r="AS389" s="257"/>
      <c r="AT389" s="257"/>
      <c r="AU389" s="257"/>
      <c r="AX389" s="569" t="str">
        <f>IF(C403="","",C403)</f>
        <v/>
      </c>
      <c r="AY389" s="569"/>
      <c r="AZ389" s="587" t="str">
        <f>IF(E403="","",E403)</f>
        <v/>
      </c>
      <c r="BA389" s="590" t="str">
        <f ca="1">IF(F403="","",F403)</f>
        <v/>
      </c>
      <c r="BB389" s="590"/>
      <c r="BC389" s="590"/>
      <c r="BD389" s="587" t="str">
        <f>IF(I403="","",I403)</f>
        <v/>
      </c>
      <c r="BE389" s="578" t="e">
        <f>IF(#REF!="発電事業者","送電電力（MW）","受電電力（MW）")</f>
        <v>#REF!</v>
      </c>
      <c r="BF389" s="579"/>
      <c r="BG389" s="331" t="str">
        <f>IF(COUNT(BG368,L403)=2,ROUND(BG368*L403/SUM(L399:L408),#REF!),"")</f>
        <v/>
      </c>
      <c r="BH389" s="331" t="str">
        <f>IF(COUNT(BH368,M403)=2,ROUND(BH368*M403/SUM(M399:M408),#REF!),"")</f>
        <v/>
      </c>
      <c r="BI389" s="331" t="str">
        <f>IF(COUNT(BI368,N403)=2,ROUND(BI368*N403/SUM(N399:N408),#REF!),"")</f>
        <v/>
      </c>
      <c r="BJ389" s="331" t="str">
        <f>IF(COUNT(BJ368,O403)=2,ROUND(BJ368*O403/SUM(O399:O408),#REF!),"")</f>
        <v/>
      </c>
      <c r="BK389" s="331" t="str">
        <f>IF(COUNT(BK368,P403)=2,ROUND(BK368*P403/SUM(P399:P408),#REF!),"")</f>
        <v/>
      </c>
      <c r="BL389" s="331" t="str">
        <f>IF(COUNT(BL368,Q403)=2,ROUND(BL368*Q403/SUM(Q399:Q408),#REF!),"")</f>
        <v/>
      </c>
      <c r="BM389" s="331" t="str">
        <f>IF(COUNT(BM368,R403)=2,ROUND(BM368*R403/SUM(R399:R408),#REF!),"")</f>
        <v/>
      </c>
      <c r="BN389" s="331" t="str">
        <f>IF(COUNT(BN368,S403)=2,ROUND(BN368*S403/SUM(S399:S408),#REF!),"")</f>
        <v/>
      </c>
      <c r="BO389" s="331" t="str">
        <f>IF(COUNT(BO368,T403)=2,ROUND(BO368*T403/SUM(T399:T408),#REF!),"")</f>
        <v/>
      </c>
      <c r="BP389" s="331" t="str">
        <f>IF(COUNT(BP368,U403)=2,ROUND(BP368*U403/SUM(U399:U408),#REF!),"")</f>
        <v/>
      </c>
      <c r="BQ389" s="331" t="str">
        <f>IF(COUNT(BQ368,V403)=2,ROUND(BQ368*V403/SUM(V399:V408),#REF!),"")</f>
        <v/>
      </c>
      <c r="BR389" s="331" t="str">
        <f>IF(COUNT(BR368,W403)=2,ROUND(BR368*W403/SUM(W399:W408),#REF!),"")</f>
        <v/>
      </c>
      <c r="BS389" s="569" t="e">
        <f>IF(#REF!="発電事業者","送電電力（MW）","受電電力（MW）")</f>
        <v>#REF!</v>
      </c>
      <c r="BT389" s="569"/>
      <c r="BU389" s="569"/>
      <c r="BV389" s="333" t="s">
        <v>171</v>
      </c>
      <c r="BW389" s="580"/>
      <c r="BX389" s="580"/>
      <c r="BY389" s="331" t="str">
        <f>IF(COUNT(BY368,X403)=2,ROUND(BY368*X403/SUM(X399:X408),#REF!),"")</f>
        <v/>
      </c>
      <c r="BZ389" s="331" t="str">
        <f>IF(COUNT(BZ368,Y403)=2,ROUND(BZ368*Y403/SUM(Y399:Y408),#REF!),"")</f>
        <v/>
      </c>
      <c r="CA389" s="331" t="str">
        <f>IF(COUNT(CA368,Z403)=2,ROUND(CA368*Z403/SUM(Z399:Z408),#REF!),"")</f>
        <v/>
      </c>
      <c r="CB389" s="331" t="str">
        <f>IF(COUNT(CB368,AA403)=2,ROUND(CB368*AA403/SUM(AA399:AA408),#REF!),"")</f>
        <v/>
      </c>
      <c r="CC389" s="331" t="str">
        <f>IF(COUNT(CC368,AB403)=2,ROUND(CC368*AB403/SUM(AB399:AB408),#REF!),"")</f>
        <v/>
      </c>
      <c r="CD389" s="331" t="str">
        <f>IF(COUNT(CD368,AC403)=2,ROUND(CD368*AC403/SUM(AC399:AC408),#REF!),"")</f>
        <v/>
      </c>
      <c r="CE389" s="331" t="str">
        <f>IF(COUNT(CE368,AD403)=2,ROUND(CE368*AD403/SUM(AD399:AD408),#REF!),"")</f>
        <v/>
      </c>
      <c r="CF389" s="331" t="str">
        <f>IF(COUNT(CF368,AE403)=2,ROUND(CF368*AE403/SUM(AE399:AE408),#REF!),"")</f>
        <v/>
      </c>
      <c r="CG389" s="331" t="str">
        <f>IF(COUNT(CG368,AF403)=2,ROUND(CG368*AF403/SUM(AF399:AF408),#REF!),"")</f>
        <v/>
      </c>
      <c r="CH389" s="563" t="s">
        <v>119</v>
      </c>
      <c r="CI389" s="563"/>
      <c r="CJ389" s="563"/>
      <c r="CK389" s="563"/>
      <c r="CL389" s="563"/>
      <c r="CM389" s="563"/>
      <c r="CN389" s="563"/>
      <c r="CO389" s="563"/>
      <c r="CP389" s="563"/>
      <c r="CQ389" s="563"/>
    </row>
    <row r="390" spans="3:97" s="243" customFormat="1" ht="13.5" customHeight="1">
      <c r="C390" s="606"/>
      <c r="D390" s="607"/>
      <c r="E390" s="608" t="s">
        <v>212</v>
      </c>
      <c r="F390" s="609"/>
      <c r="G390" s="610"/>
      <c r="H390" s="261"/>
      <c r="I390" s="261"/>
      <c r="J390" s="261"/>
      <c r="K390" s="261"/>
      <c r="L390" s="261"/>
      <c r="M390" s="261"/>
      <c r="N390" s="261"/>
      <c r="O390" s="261"/>
      <c r="P390" s="261"/>
      <c r="Q390" s="261"/>
      <c r="R390" s="261"/>
      <c r="S390" s="261"/>
      <c r="T390" s="262" t="str">
        <f>IF(COUNT(H390:S390)=0,"",SUMPRODUCT(ROUND(H390:S390,1)))</f>
        <v/>
      </c>
      <c r="U390" s="624"/>
      <c r="V390" s="625"/>
      <c r="W390" s="625"/>
      <c r="X390" s="625"/>
      <c r="Y390" s="625"/>
      <c r="Z390" s="626"/>
      <c r="AA390" s="257"/>
      <c r="AB390" s="257"/>
      <c r="AC390" s="257"/>
      <c r="AD390" s="299"/>
      <c r="AE390" s="299"/>
      <c r="AF390" s="268"/>
      <c r="AG390" s="268"/>
      <c r="AH390" s="268"/>
      <c r="AI390" s="271"/>
      <c r="AJ390" s="271"/>
      <c r="AK390" s="271"/>
      <c r="AL390" s="271"/>
      <c r="AM390" s="271"/>
      <c r="AN390" s="271"/>
      <c r="AO390" s="271"/>
      <c r="AP390" s="271"/>
      <c r="AQ390" s="271"/>
      <c r="AR390" s="271"/>
      <c r="AS390" s="271"/>
      <c r="AT390" s="271"/>
      <c r="AU390" s="272"/>
      <c r="AX390" s="569"/>
      <c r="AY390" s="569"/>
      <c r="AZ390" s="588"/>
      <c r="BA390" s="590"/>
      <c r="BB390" s="590"/>
      <c r="BC390" s="590"/>
      <c r="BD390" s="588"/>
      <c r="BE390" s="583"/>
      <c r="BF390" s="584"/>
      <c r="BG390" s="259"/>
      <c r="BH390" s="259"/>
      <c r="BI390" s="259"/>
      <c r="BJ390" s="259"/>
      <c r="BK390" s="259"/>
      <c r="BL390" s="259"/>
      <c r="BM390" s="259"/>
      <c r="BN390" s="259"/>
      <c r="BO390" s="259"/>
      <c r="BP390" s="259"/>
      <c r="BQ390" s="259"/>
      <c r="BR390" s="259"/>
      <c r="BS390" s="569"/>
      <c r="BT390" s="569"/>
      <c r="BU390" s="569"/>
      <c r="BV390" s="333" t="s">
        <v>172</v>
      </c>
      <c r="BW390" s="581"/>
      <c r="BX390" s="581"/>
      <c r="BY390" s="331" t="str">
        <f>IF(COUNT(BY369,X403)=2,ROUND(BY369*X403/SUM(X399:X408),#REF!),"")</f>
        <v/>
      </c>
      <c r="BZ390" s="331" t="str">
        <f>IF(COUNT(BZ369,Y403)=2,ROUND(BZ369*Y403/SUM(Y399:Y408),#REF!),"")</f>
        <v/>
      </c>
      <c r="CA390" s="331" t="str">
        <f>IF(COUNT(CA369,Z403)=2,ROUND(CA369*Z403/SUM(Z399:Z408),#REF!),"")</f>
        <v/>
      </c>
      <c r="CB390" s="331" t="str">
        <f>IF(COUNT(CB369,AA403)=2,ROUND(CB369*AA403/SUM(AA399:AA408),#REF!),"")</f>
        <v/>
      </c>
      <c r="CC390" s="331" t="str">
        <f>IF(COUNT(CC369,AB403)=2,ROUND(CC369*AB403/SUM(AB399:AB408),#REF!),"")</f>
        <v/>
      </c>
      <c r="CD390" s="331" t="str">
        <f>IF(COUNT(CD369,AC403)=2,ROUND(CD369*AC403/SUM(AC399:AC408),#REF!),"")</f>
        <v/>
      </c>
      <c r="CE390" s="331" t="str">
        <f>IF(COUNT(CE369,AD403)=2,ROUND(CE369*AD403/SUM(AD399:AD408),#REF!),"")</f>
        <v/>
      </c>
      <c r="CF390" s="331" t="str">
        <f>IF(COUNT(CF369,AE403)=2,ROUND(CF369*AE403/SUM(AE399:AE408),#REF!),"")</f>
        <v/>
      </c>
      <c r="CG390" s="331" t="str">
        <f>IF(COUNT(CG369,AF403)=2,ROUND(CG369*AF403/SUM(AF399:AF408),#REF!),"")</f>
        <v/>
      </c>
      <c r="CH390" s="564" t="str">
        <f>IF(CH389="","",CH389)</f>
        <v>バイオマス</v>
      </c>
      <c r="CI390" s="564"/>
      <c r="CJ390" s="564"/>
      <c r="CK390" s="564"/>
      <c r="CL390" s="564"/>
      <c r="CM390" s="564"/>
      <c r="CN390" s="564"/>
      <c r="CO390" s="564"/>
      <c r="CP390" s="564"/>
      <c r="CQ390" s="564"/>
    </row>
    <row r="391" spans="3:97" s="243" customFormat="1" ht="13.5" customHeight="1">
      <c r="C391" s="604" t="e">
        <f>DATE(#REF!+9,1,1)</f>
        <v>#REF!</v>
      </c>
      <c r="D391" s="605"/>
      <c r="E391" s="613" t="s">
        <v>198</v>
      </c>
      <c r="F391" s="614"/>
      <c r="G391" s="615"/>
      <c r="H391" s="256"/>
      <c r="I391" s="256"/>
      <c r="J391" s="256"/>
      <c r="K391" s="256"/>
      <c r="L391" s="256"/>
      <c r="M391" s="256"/>
      <c r="N391" s="256"/>
      <c r="O391" s="256"/>
      <c r="P391" s="256"/>
      <c r="Q391" s="256"/>
      <c r="R391" s="256"/>
      <c r="S391" s="256"/>
      <c r="T391" s="255"/>
      <c r="U391" s="613" t="s">
        <v>210</v>
      </c>
      <c r="V391" s="614"/>
      <c r="W391" s="614"/>
      <c r="X391" s="615"/>
      <c r="Y391" s="666"/>
      <c r="Z391" s="667"/>
      <c r="AA391" s="257"/>
      <c r="AB391" s="257"/>
      <c r="AC391" s="257"/>
      <c r="AD391" s="299"/>
      <c r="AE391" s="299"/>
      <c r="AF391" s="268"/>
      <c r="AG391" s="268"/>
      <c r="AH391" s="268"/>
      <c r="AI391" s="257"/>
      <c r="AJ391" s="257"/>
      <c r="AK391" s="257"/>
      <c r="AL391" s="257"/>
      <c r="AM391" s="257"/>
      <c r="AN391" s="257"/>
      <c r="AO391" s="257"/>
      <c r="AP391" s="257"/>
      <c r="AQ391" s="257"/>
      <c r="AR391" s="257"/>
      <c r="AS391" s="257"/>
      <c r="AT391" s="257"/>
      <c r="AU391" s="257"/>
      <c r="AX391" s="569"/>
      <c r="AY391" s="569"/>
      <c r="AZ391" s="589"/>
      <c r="BA391" s="590"/>
      <c r="BB391" s="590"/>
      <c r="BC391" s="590"/>
      <c r="BD391" s="589"/>
      <c r="BE391" s="585" t="e">
        <f>IF(#REF!="発電事業者","月間送電電力量（GWh）","月間受電電力量（GWh）")</f>
        <v>#REF!</v>
      </c>
      <c r="BF391" s="586"/>
      <c r="BG391" s="331" t="str">
        <f>IF(COUNT(BG370,L403)=2,ROUND(BG370*L403/SUM(L399:L408),#REF!),"")</f>
        <v/>
      </c>
      <c r="BH391" s="331" t="str">
        <f>IF(COUNT(BH370,M403)=2,ROUND(BH370*M403/SUM(M399:M408),#REF!),"")</f>
        <v/>
      </c>
      <c r="BI391" s="331" t="str">
        <f>IF(COUNT(BI370,N403)=2,ROUND(BI370*N403/SUM(N399:N408),#REF!),"")</f>
        <v/>
      </c>
      <c r="BJ391" s="331" t="str">
        <f>IF(COUNT(BJ370,O403)=2,ROUND(BJ370*O403/SUM(O399:O408),#REF!),"")</f>
        <v/>
      </c>
      <c r="BK391" s="331" t="str">
        <f>IF(COUNT(BK370,P403)=2,ROUND(BK370*P403/SUM(P399:P408),#REF!),"")</f>
        <v/>
      </c>
      <c r="BL391" s="331" t="str">
        <f>IF(COUNT(BL370,Q403)=2,ROUND(BL370*Q403/SUM(Q399:Q408),#REF!),"")</f>
        <v/>
      </c>
      <c r="BM391" s="331" t="str">
        <f>IF(COUNT(BM370,R403)=2,ROUND(BM370*R403/SUM(R399:R408),#REF!),"")</f>
        <v/>
      </c>
      <c r="BN391" s="331" t="str">
        <f>IF(COUNT(BN370,S403)=2,ROUND(BN370*S403/SUM(S399:S408),#REF!),"")</f>
        <v/>
      </c>
      <c r="BO391" s="331" t="str">
        <f>IF(COUNT(BO370,T403)=2,ROUND(BO370*T403/SUM(T399:T408),#REF!),"")</f>
        <v/>
      </c>
      <c r="BP391" s="331" t="str">
        <f>IF(COUNT(BP370,U403)=2,ROUND(BP370*U403/SUM(U399:U408),#REF!),"")</f>
        <v/>
      </c>
      <c r="BQ391" s="331" t="str">
        <f>IF(COUNT(BQ370,V403)=2,ROUND(BQ370*V403/SUM(V399:V408),#REF!),"")</f>
        <v/>
      </c>
      <c r="BR391" s="331" t="str">
        <f>IF(COUNT(BR370,W403)=2,ROUND(BR370*W403/SUM(W399:W408),#REF!),"")</f>
        <v/>
      </c>
      <c r="BS391" s="569" t="e">
        <f>IF(#REF!="発電事業者","年間送電電力量（GWh）","年間受電電力量（GWh）")</f>
        <v>#REF!</v>
      </c>
      <c r="BT391" s="569"/>
      <c r="BU391" s="569"/>
      <c r="BV391" s="333" t="s">
        <v>25</v>
      </c>
      <c r="BW391" s="582"/>
      <c r="BX391" s="582"/>
      <c r="BY391" s="331" t="str">
        <f>IF(COUNT(BY370,X403)=2,ROUND(BY370*X403/SUM(X399:X408),#REF!),"")</f>
        <v/>
      </c>
      <c r="BZ391" s="331" t="str">
        <f>IF(COUNT(BZ370,Y403)=2,ROUND(BZ370*Y403/SUM(Y399:Y408),#REF!),"")</f>
        <v/>
      </c>
      <c r="CA391" s="331" t="str">
        <f>IF(COUNT(CA370,Z403)=2,ROUND(CA370*Z403/SUM(Z399:Z408),#REF!),"")</f>
        <v/>
      </c>
      <c r="CB391" s="331" t="str">
        <f>IF(COUNT(CB370,AA403)=2,ROUND(CB370*AA403/SUM(AA399:AA408),#REF!),"")</f>
        <v/>
      </c>
      <c r="CC391" s="331" t="str">
        <f>IF(COUNT(CC370,AB403)=2,ROUND(CC370*AB403/SUM(AB399:AB408),#REF!),"")</f>
        <v/>
      </c>
      <c r="CD391" s="331" t="str">
        <f>IF(COUNT(CD370,AC403)=2,ROUND(CD370*AC403/SUM(AC399:AC408),#REF!),"")</f>
        <v/>
      </c>
      <c r="CE391" s="331" t="str">
        <f>IF(COUNT(CE370,AD403)=2,ROUND(CE370*AD403/SUM(AD399:AD408),#REF!),"")</f>
        <v/>
      </c>
      <c r="CF391" s="331" t="str">
        <f>IF(COUNT(CF370,AE403)=2,ROUND(CF370*AE403/SUM(AE399:AE408),#REF!),"")</f>
        <v/>
      </c>
      <c r="CG391" s="331" t="str">
        <f>IF(COUNT(CG370,AF403)=2,ROUND(CG370*AF403/SUM(AF399:AF408),#REF!),"")</f>
        <v/>
      </c>
      <c r="CH391" s="565" t="str">
        <f>IF(COUNTA(AG403)=0,"",AG403)</f>
        <v/>
      </c>
      <c r="CI391" s="565"/>
      <c r="CJ391" s="565"/>
      <c r="CK391" s="565"/>
      <c r="CL391" s="565"/>
      <c r="CM391" s="565"/>
      <c r="CN391" s="565"/>
      <c r="CO391" s="565"/>
      <c r="CP391" s="565"/>
      <c r="CQ391" s="565"/>
    </row>
    <row r="392" spans="3:97" s="243" customFormat="1" ht="13.5" customHeight="1">
      <c r="C392" s="606"/>
      <c r="D392" s="607"/>
      <c r="E392" s="608" t="s">
        <v>212</v>
      </c>
      <c r="F392" s="609"/>
      <c r="G392" s="610"/>
      <c r="H392" s="261"/>
      <c r="I392" s="261"/>
      <c r="J392" s="261"/>
      <c r="K392" s="261"/>
      <c r="L392" s="261"/>
      <c r="M392" s="261"/>
      <c r="N392" s="261"/>
      <c r="O392" s="261"/>
      <c r="P392" s="261"/>
      <c r="Q392" s="261"/>
      <c r="R392" s="261"/>
      <c r="S392" s="261"/>
      <c r="T392" s="262" t="str">
        <f>IF(COUNT(H392:S392)=0,"",SUMPRODUCT(ROUND(H392:S392,1)))</f>
        <v/>
      </c>
      <c r="U392" s="608" t="s">
        <v>211</v>
      </c>
      <c r="V392" s="609"/>
      <c r="W392" s="609"/>
      <c r="X392" s="610"/>
      <c r="Y392" s="664"/>
      <c r="Z392" s="665"/>
      <c r="AA392" s="257"/>
      <c r="AB392" s="257"/>
      <c r="AC392" s="257"/>
      <c r="AD392" s="299"/>
      <c r="AE392" s="299"/>
      <c r="AF392" s="268"/>
      <c r="AG392" s="268"/>
      <c r="AH392" s="268"/>
      <c r="AI392" s="271"/>
      <c r="AJ392" s="271"/>
      <c r="AK392" s="271"/>
      <c r="AL392" s="271"/>
      <c r="AM392" s="271"/>
      <c r="AN392" s="271"/>
      <c r="AO392" s="271"/>
      <c r="AP392" s="271"/>
      <c r="AQ392" s="271"/>
      <c r="AR392" s="271"/>
      <c r="AS392" s="271"/>
      <c r="AT392" s="271"/>
      <c r="AU392" s="272"/>
      <c r="AX392" s="569" t="str">
        <f>IF(C404="","",C404)</f>
        <v/>
      </c>
      <c r="AY392" s="569"/>
      <c r="AZ392" s="587" t="str">
        <f>IF(E404="","",E404)</f>
        <v/>
      </c>
      <c r="BA392" s="590" t="str">
        <f ca="1">IF(F404="","",F404)</f>
        <v/>
      </c>
      <c r="BB392" s="590"/>
      <c r="BC392" s="590"/>
      <c r="BD392" s="587" t="str">
        <f>IF(I404="","",I404)</f>
        <v/>
      </c>
      <c r="BE392" s="578" t="e">
        <f>IF(#REF!="発電事業者","送電電力（MW）","受電電力（MW）")</f>
        <v>#REF!</v>
      </c>
      <c r="BF392" s="579"/>
      <c r="BG392" s="331" t="str">
        <f>IF(COUNT(BG368,L404)=2,ROUND(BG368*L404/SUM(L399:L408),#REF!),"")</f>
        <v/>
      </c>
      <c r="BH392" s="331" t="str">
        <f>IF(COUNT(BH368,M404)=2,ROUND(BH368*M404/SUM(M399:M408),#REF!),"")</f>
        <v/>
      </c>
      <c r="BI392" s="331" t="str">
        <f>IF(COUNT(BI368,N404)=2,ROUND(BI368*N404/SUM(N399:N408),#REF!),"")</f>
        <v/>
      </c>
      <c r="BJ392" s="331" t="str">
        <f>IF(COUNT(BJ368,O404)=2,ROUND(BJ368*O404/SUM(O399:O408),#REF!),"")</f>
        <v/>
      </c>
      <c r="BK392" s="331" t="str">
        <f>IF(COUNT(BK368,P404)=2,ROUND(BK368*P404/SUM(P399:P408),#REF!),"")</f>
        <v/>
      </c>
      <c r="BL392" s="331" t="str">
        <f>IF(COUNT(BL368,Q404)=2,ROUND(BL368*Q404/SUM(Q399:Q408),#REF!),"")</f>
        <v/>
      </c>
      <c r="BM392" s="331" t="str">
        <f>IF(COUNT(BM368,R404)=2,ROUND(BM368*R404/SUM(R399:R408),#REF!),"")</f>
        <v/>
      </c>
      <c r="BN392" s="331" t="str">
        <f>IF(COUNT(BN368,S404)=2,ROUND(BN368*S404/SUM(S399:S408),#REF!),"")</f>
        <v/>
      </c>
      <c r="BO392" s="331" t="str">
        <f>IF(COUNT(BO368,T404)=2,ROUND(BO368*T404/SUM(T399:T408),#REF!),"")</f>
        <v/>
      </c>
      <c r="BP392" s="331" t="str">
        <f>IF(COUNT(BP368,U404)=2,ROUND(BP368*U404/SUM(U399:U408),#REF!),"")</f>
        <v/>
      </c>
      <c r="BQ392" s="331" t="str">
        <f>IF(COUNT(BQ368,V404)=2,ROUND(BQ368*V404/SUM(V399:V408),#REF!),"")</f>
        <v/>
      </c>
      <c r="BR392" s="331" t="str">
        <f>IF(COUNT(BR368,W404)=2,ROUND(BR368*W404/SUM(W399:W408),#REF!),"")</f>
        <v/>
      </c>
      <c r="BS392" s="569" t="e">
        <f>IF(#REF!="発電事業者","送電電力（MW）","受電電力（MW）")</f>
        <v>#REF!</v>
      </c>
      <c r="BT392" s="569"/>
      <c r="BU392" s="569"/>
      <c r="BV392" s="333" t="s">
        <v>171</v>
      </c>
      <c r="BW392" s="580"/>
      <c r="BX392" s="580"/>
      <c r="BY392" s="331" t="str">
        <f>IF(COUNT(BY368,X404)=2,ROUND(BY368*X404/SUM(X399:X408),#REF!),"")</f>
        <v/>
      </c>
      <c r="BZ392" s="331" t="str">
        <f>IF(COUNT(BZ368,Y404)=2,ROUND(BZ368*Y404/SUM(Y399:Y408),#REF!),"")</f>
        <v/>
      </c>
      <c r="CA392" s="331" t="str">
        <f>IF(COUNT(CA368,Z404)=2,ROUND(CA368*Z404/SUM(Z399:Z408),#REF!),"")</f>
        <v/>
      </c>
      <c r="CB392" s="331" t="str">
        <f>IF(COUNT(CB368,AA404)=2,ROUND(CB368*AA404/SUM(AA399:AA408),#REF!),"")</f>
        <v/>
      </c>
      <c r="CC392" s="331" t="str">
        <f>IF(COUNT(CC368,AB404)=2,ROUND(CC368*AB404/SUM(AB399:AB408),#REF!),"")</f>
        <v/>
      </c>
      <c r="CD392" s="331" t="str">
        <f>IF(COUNT(CD368,AC404)=2,ROUND(CD368*AC404/SUM(AC399:AC408),#REF!),"")</f>
        <v/>
      </c>
      <c r="CE392" s="331" t="str">
        <f>IF(COUNT(CE368,AD404)=2,ROUND(CE368*AD404/SUM(AD399:AD408),#REF!),"")</f>
        <v/>
      </c>
      <c r="CF392" s="331" t="str">
        <f>IF(COUNT(CF368,AE404)=2,ROUND(CF368*AE404/SUM(AE399:AE408),#REF!),"")</f>
        <v/>
      </c>
      <c r="CG392" s="331" t="str">
        <f>IF(COUNT(CG368,AF404)=2,ROUND(CG368*AF404/SUM(AF399:AF408),#REF!),"")</f>
        <v/>
      </c>
      <c r="CH392" s="563" t="s">
        <v>119</v>
      </c>
      <c r="CI392" s="563"/>
      <c r="CJ392" s="563"/>
      <c r="CK392" s="563"/>
      <c r="CL392" s="563"/>
      <c r="CM392" s="563"/>
      <c r="CN392" s="563"/>
      <c r="CO392" s="563"/>
      <c r="CP392" s="563"/>
      <c r="CQ392" s="563"/>
    </row>
    <row r="393" spans="3:97" s="243" customFormat="1" ht="13.5" customHeight="1">
      <c r="C393" s="273"/>
      <c r="D393" s="273"/>
      <c r="E393" s="245"/>
      <c r="F393" s="245"/>
      <c r="G393" s="245"/>
      <c r="H393" s="257"/>
      <c r="I393" s="257"/>
      <c r="J393" s="257"/>
      <c r="K393" s="257"/>
      <c r="L393" s="257"/>
      <c r="M393" s="257"/>
      <c r="N393" s="257"/>
      <c r="O393" s="257"/>
      <c r="P393" s="257"/>
      <c r="Q393" s="257"/>
      <c r="R393" s="257"/>
      <c r="S393" s="257"/>
      <c r="T393" s="257"/>
      <c r="U393" s="245"/>
      <c r="V393" s="245"/>
      <c r="W393" s="245"/>
      <c r="X393" s="245"/>
      <c r="Y393" s="274"/>
      <c r="Z393" s="274"/>
      <c r="AA393" s="257"/>
      <c r="AB393" s="257"/>
      <c r="AC393" s="257"/>
      <c r="AD393" s="273"/>
      <c r="AE393" s="273"/>
      <c r="AF393" s="245"/>
      <c r="AG393" s="245"/>
      <c r="AH393" s="245"/>
      <c r="AI393" s="271"/>
      <c r="AJ393" s="271"/>
      <c r="AK393" s="271"/>
      <c r="AL393" s="271"/>
      <c r="AM393" s="271"/>
      <c r="AN393" s="271"/>
      <c r="AO393" s="271"/>
      <c r="AP393" s="271"/>
      <c r="AQ393" s="271"/>
      <c r="AR393" s="271"/>
      <c r="AS393" s="271"/>
      <c r="AT393" s="271"/>
      <c r="AU393" s="272"/>
      <c r="AV393" s="275"/>
      <c r="AX393" s="569"/>
      <c r="AY393" s="569"/>
      <c r="AZ393" s="588"/>
      <c r="BA393" s="590"/>
      <c r="BB393" s="590"/>
      <c r="BC393" s="590"/>
      <c r="BD393" s="588"/>
      <c r="BE393" s="583"/>
      <c r="BF393" s="584"/>
      <c r="BG393" s="259"/>
      <c r="BH393" s="259"/>
      <c r="BI393" s="259"/>
      <c r="BJ393" s="259"/>
      <c r="BK393" s="259"/>
      <c r="BL393" s="259"/>
      <c r="BM393" s="259"/>
      <c r="BN393" s="259"/>
      <c r="BO393" s="259"/>
      <c r="BP393" s="259"/>
      <c r="BQ393" s="259"/>
      <c r="BR393" s="259"/>
      <c r="BS393" s="569"/>
      <c r="BT393" s="569"/>
      <c r="BU393" s="569"/>
      <c r="BV393" s="333" t="s">
        <v>172</v>
      </c>
      <c r="BW393" s="581"/>
      <c r="BX393" s="581"/>
      <c r="BY393" s="331" t="str">
        <f>IF(COUNT(BY369,X404)=2,ROUND(BY369*X404/SUM(X399:X408),#REF!),"")</f>
        <v/>
      </c>
      <c r="BZ393" s="331" t="str">
        <f>IF(COUNT(BZ369,Y404)=2,ROUND(BZ369*Y404/SUM(Y399:Y408),#REF!),"")</f>
        <v/>
      </c>
      <c r="CA393" s="331" t="str">
        <f>IF(COUNT(CA369,Z404)=2,ROUND(CA369*Z404/SUM(Z399:Z408),#REF!),"")</f>
        <v/>
      </c>
      <c r="CB393" s="331" t="str">
        <f>IF(COUNT(CB369,AA404)=2,ROUND(CB369*AA404/SUM(AA399:AA408),#REF!),"")</f>
        <v/>
      </c>
      <c r="CC393" s="331" t="str">
        <f>IF(COUNT(CC369,AB404)=2,ROUND(CC369*AB404/SUM(AB399:AB408),#REF!),"")</f>
        <v/>
      </c>
      <c r="CD393" s="331" t="str">
        <f>IF(COUNT(CD369,AC404)=2,ROUND(CD369*AC404/SUM(AC399:AC408),#REF!),"")</f>
        <v/>
      </c>
      <c r="CE393" s="331" t="str">
        <f>IF(COUNT(CE369,AD404)=2,ROUND(CE369*AD404/SUM(AD399:AD408),#REF!),"")</f>
        <v/>
      </c>
      <c r="CF393" s="331" t="str">
        <f>IF(COUNT(CF369,AE404)=2,ROUND(CF369*AE404/SUM(AE399:AE408),#REF!),"")</f>
        <v/>
      </c>
      <c r="CG393" s="331" t="str">
        <f>IF(COUNT(CG369,AF404)=2,ROUND(CG369*AF404/SUM(AF399:AF408),#REF!),"")</f>
        <v/>
      </c>
      <c r="CH393" s="564" t="str">
        <f>IF(CH392="","",CH392)</f>
        <v>バイオマス</v>
      </c>
      <c r="CI393" s="564"/>
      <c r="CJ393" s="564"/>
      <c r="CK393" s="564"/>
      <c r="CL393" s="564"/>
      <c r="CM393" s="564"/>
      <c r="CN393" s="564"/>
      <c r="CO393" s="564"/>
      <c r="CP393" s="564"/>
      <c r="CQ393" s="564"/>
      <c r="CR393" s="271"/>
      <c r="CS393" s="271"/>
    </row>
    <row r="394" spans="3:97" s="243" customFormat="1" ht="13.5" customHeight="1">
      <c r="I394" s="257"/>
      <c r="J394" s="257"/>
      <c r="K394" s="257"/>
      <c r="L394" s="257"/>
      <c r="M394" s="257"/>
      <c r="N394" s="257"/>
      <c r="O394" s="257"/>
      <c r="P394" s="257"/>
      <c r="Q394" s="257"/>
      <c r="R394" s="257"/>
      <c r="S394" s="257"/>
      <c r="T394" s="257"/>
      <c r="U394" s="245"/>
      <c r="V394" s="245"/>
      <c r="W394" s="245"/>
      <c r="X394" s="245"/>
      <c r="Y394" s="274"/>
      <c r="Z394" s="274"/>
      <c r="AA394" s="257"/>
      <c r="AB394" s="257"/>
      <c r="AC394" s="257"/>
      <c r="AD394" s="273"/>
      <c r="AE394" s="273"/>
      <c r="AF394" s="245"/>
      <c r="AG394" s="245"/>
      <c r="AH394" s="245"/>
      <c r="AI394" s="271"/>
      <c r="AJ394" s="271"/>
      <c r="AK394" s="271"/>
      <c r="AL394" s="271"/>
      <c r="AM394" s="271"/>
      <c r="AN394" s="271"/>
      <c r="AO394" s="271"/>
      <c r="AP394" s="271"/>
      <c r="AQ394" s="271"/>
      <c r="AR394" s="271"/>
      <c r="AS394" s="271"/>
      <c r="AT394" s="271"/>
      <c r="AU394" s="272"/>
      <c r="AV394" s="257"/>
      <c r="AX394" s="569"/>
      <c r="AY394" s="569"/>
      <c r="AZ394" s="589"/>
      <c r="BA394" s="590"/>
      <c r="BB394" s="590"/>
      <c r="BC394" s="590"/>
      <c r="BD394" s="589"/>
      <c r="BE394" s="585" t="e">
        <f>IF(#REF!="発電事業者","月間送電電力量（GWh）","月間受電電力量（GWh）")</f>
        <v>#REF!</v>
      </c>
      <c r="BF394" s="586"/>
      <c r="BG394" s="331" t="str">
        <f>IF(COUNT(BG370,L404)=2,ROUND(BG370*L404/SUM(L399:L408),#REF!),"")</f>
        <v/>
      </c>
      <c r="BH394" s="331" t="str">
        <f>IF(COUNT(BH370,M404)=2,ROUND(BH370*M404/SUM(M399:M408),#REF!),"")</f>
        <v/>
      </c>
      <c r="BI394" s="331" t="str">
        <f>IF(COUNT(BI370,N404)=2,ROUND(BI370*N404/SUM(N399:N408),#REF!),"")</f>
        <v/>
      </c>
      <c r="BJ394" s="331" t="str">
        <f>IF(COUNT(BJ370,O404)=2,ROUND(BJ370*O404/SUM(O399:O408),#REF!),"")</f>
        <v/>
      </c>
      <c r="BK394" s="331" t="str">
        <f>IF(COUNT(BK370,P404)=2,ROUND(BK370*P404/SUM(P399:P408),#REF!),"")</f>
        <v/>
      </c>
      <c r="BL394" s="331" t="str">
        <f>IF(COUNT(BL370,Q404)=2,ROUND(BL370*Q404/SUM(Q399:Q408),#REF!),"")</f>
        <v/>
      </c>
      <c r="BM394" s="331" t="str">
        <f>IF(COUNT(BM370,R404)=2,ROUND(BM370*R404/SUM(R399:R408),#REF!),"")</f>
        <v/>
      </c>
      <c r="BN394" s="331" t="str">
        <f>IF(COUNT(BN370,S404)=2,ROUND(BN370*S404/SUM(S399:S408),#REF!),"")</f>
        <v/>
      </c>
      <c r="BO394" s="331" t="str">
        <f>IF(COUNT(BO370,T404)=2,ROUND(BO370*T404/SUM(T399:T408),#REF!),"")</f>
        <v/>
      </c>
      <c r="BP394" s="331" t="str">
        <f>IF(COUNT(BP370,U404)=2,ROUND(BP370*U404/SUM(U399:U408),#REF!),"")</f>
        <v/>
      </c>
      <c r="BQ394" s="331" t="str">
        <f>IF(COUNT(BQ370,V404)=2,ROUND(BQ370*V404/SUM(V399:V408),#REF!),"")</f>
        <v/>
      </c>
      <c r="BR394" s="331" t="str">
        <f>IF(COUNT(BR370,W404)=2,ROUND(BR370*W404/SUM(W399:W408),#REF!),"")</f>
        <v/>
      </c>
      <c r="BS394" s="569" t="e">
        <f>IF(#REF!="発電事業者","年間送電電力量（GWh）","年間受電電力量（GWh）")</f>
        <v>#REF!</v>
      </c>
      <c r="BT394" s="569"/>
      <c r="BU394" s="569"/>
      <c r="BV394" s="333" t="s">
        <v>25</v>
      </c>
      <c r="BW394" s="582"/>
      <c r="BX394" s="582"/>
      <c r="BY394" s="331" t="str">
        <f>IF(COUNT(BY370,X404)=2,ROUND(BY370*X404/SUM(X399:X408),#REF!),"")</f>
        <v/>
      </c>
      <c r="BZ394" s="331" t="str">
        <f>IF(COUNT(BZ370,Y404)=2,ROUND(BZ370*Y404/SUM(Y399:Y408),#REF!),"")</f>
        <v/>
      </c>
      <c r="CA394" s="331" t="str">
        <f>IF(COUNT(CA370,Z404)=2,ROUND(CA370*Z404/SUM(Z399:Z408),#REF!),"")</f>
        <v/>
      </c>
      <c r="CB394" s="331" t="str">
        <f>IF(COUNT(CB370,AA404)=2,ROUND(CB370*AA404/SUM(AA399:AA408),#REF!),"")</f>
        <v/>
      </c>
      <c r="CC394" s="331" t="str">
        <f>IF(COUNT(CC370,AB404)=2,ROUND(CC370*AB404/SUM(AB399:AB408),#REF!),"")</f>
        <v/>
      </c>
      <c r="CD394" s="331" t="str">
        <f>IF(COUNT(CD370,AC404)=2,ROUND(CD370*AC404/SUM(AC399:AC408),#REF!),"")</f>
        <v/>
      </c>
      <c r="CE394" s="331" t="str">
        <f>IF(COUNT(CE370,AD404)=2,ROUND(CE370*AD404/SUM(AD399:AD408),#REF!),"")</f>
        <v/>
      </c>
      <c r="CF394" s="331" t="str">
        <f>IF(COUNT(CF370,AE404)=2,ROUND(CF370*AE404/SUM(AE399:AE408),#REF!),"")</f>
        <v/>
      </c>
      <c r="CG394" s="331" t="str">
        <f>IF(COUNT(CG370,AF404)=2,ROUND(CG370*AF404/SUM(AF399:AF408),#REF!),"")</f>
        <v/>
      </c>
      <c r="CH394" s="565" t="str">
        <f>IF(COUNTA(AG404)=0,"",AG404)</f>
        <v/>
      </c>
      <c r="CI394" s="565"/>
      <c r="CJ394" s="565"/>
      <c r="CK394" s="565"/>
      <c r="CL394" s="565"/>
      <c r="CM394" s="565"/>
      <c r="CN394" s="565"/>
      <c r="CO394" s="565"/>
      <c r="CP394" s="565"/>
      <c r="CQ394" s="565"/>
    </row>
    <row r="395" spans="3:97" s="243" customFormat="1" ht="13.5" customHeight="1">
      <c r="C395" s="273"/>
      <c r="D395" s="273"/>
      <c r="E395" s="245"/>
      <c r="F395" s="245"/>
      <c r="G395" s="245"/>
      <c r="H395" s="257"/>
      <c r="I395" s="257"/>
      <c r="J395" s="257"/>
      <c r="K395" s="257"/>
      <c r="L395" s="257"/>
      <c r="M395" s="257"/>
      <c r="N395" s="257"/>
      <c r="O395" s="257"/>
      <c r="P395" s="257"/>
      <c r="Q395" s="257"/>
      <c r="R395" s="257"/>
      <c r="S395" s="257"/>
      <c r="T395" s="257"/>
      <c r="U395" s="257"/>
      <c r="V395" s="257"/>
      <c r="W395" s="257"/>
      <c r="X395" s="257"/>
      <c r="Y395" s="257"/>
      <c r="Z395" s="257"/>
      <c r="AA395" s="257"/>
      <c r="AB395" s="257"/>
      <c r="AC395" s="257"/>
      <c r="AD395" s="257"/>
      <c r="AE395" s="257"/>
      <c r="AF395" s="257"/>
      <c r="AG395" s="257"/>
      <c r="AH395" s="257"/>
      <c r="AI395" s="257"/>
      <c r="AJ395" s="257"/>
      <c r="AK395" s="257"/>
      <c r="AL395" s="257"/>
      <c r="AM395" s="257"/>
      <c r="AN395" s="257"/>
      <c r="AO395" s="257"/>
      <c r="AP395" s="257"/>
      <c r="AQ395" s="257"/>
      <c r="AR395" s="257"/>
      <c r="AS395" s="257"/>
      <c r="AT395" s="257"/>
      <c r="AU395" s="257"/>
      <c r="AV395" s="275"/>
      <c r="AX395" s="569" t="str">
        <f>IF(C405="","",C405)</f>
        <v/>
      </c>
      <c r="AY395" s="569"/>
      <c r="AZ395" s="587" t="str">
        <f>IF(E405="","",E405)</f>
        <v/>
      </c>
      <c r="BA395" s="590" t="str">
        <f ca="1">IF(F405="","",F405)</f>
        <v/>
      </c>
      <c r="BB395" s="590"/>
      <c r="BC395" s="590"/>
      <c r="BD395" s="587" t="str">
        <f>IF(I405="","",I405)</f>
        <v/>
      </c>
      <c r="BE395" s="578" t="e">
        <f>IF(#REF!="発電事業者","送電電力（MW）","受電電力（MW）")</f>
        <v>#REF!</v>
      </c>
      <c r="BF395" s="579"/>
      <c r="BG395" s="331" t="str">
        <f>IF(COUNT(BG368,L405)=2,ROUND(BG368*L405/SUM(L399:L408),#REF!),"")</f>
        <v/>
      </c>
      <c r="BH395" s="331" t="str">
        <f>IF(COUNT(BH368,M405)=2,ROUND(BH368*M405/SUM(M399:M408),#REF!),"")</f>
        <v/>
      </c>
      <c r="BI395" s="331" t="str">
        <f>IF(COUNT(BI368,N405)=2,ROUND(BI368*N405/SUM(N399:N408),#REF!),"")</f>
        <v/>
      </c>
      <c r="BJ395" s="331" t="str">
        <f>IF(COUNT(BJ368,O405)=2,ROUND(BJ368*O405/SUM(O399:O408),#REF!),"")</f>
        <v/>
      </c>
      <c r="BK395" s="331" t="str">
        <f>IF(COUNT(BK368,P405)=2,ROUND(BK368*P405/SUM(P399:P408),#REF!),"")</f>
        <v/>
      </c>
      <c r="BL395" s="331" t="str">
        <f>IF(COUNT(BL368,Q405)=2,ROUND(BL368*Q405/SUM(Q399:Q408),#REF!),"")</f>
        <v/>
      </c>
      <c r="BM395" s="331" t="str">
        <f>IF(COUNT(BM368,R405)=2,ROUND(BM368*R405/SUM(R399:R408),#REF!),"")</f>
        <v/>
      </c>
      <c r="BN395" s="331" t="str">
        <f>IF(COUNT(BN368,S405)=2,ROUND(BN368*S405/SUM(S399:S408),#REF!),"")</f>
        <v/>
      </c>
      <c r="BO395" s="331" t="str">
        <f>IF(COUNT(BO368,T405)=2,ROUND(BO368*T405/SUM(T399:T408),#REF!),"")</f>
        <v/>
      </c>
      <c r="BP395" s="331" t="str">
        <f>IF(COUNT(BP368,U405)=2,ROUND(BP368*U405/SUM(U399:U408),#REF!),"")</f>
        <v/>
      </c>
      <c r="BQ395" s="331" t="str">
        <f>IF(COUNT(BQ368,V405)=2,ROUND(BQ368*V405/SUM(V399:V408),#REF!),"")</f>
        <v/>
      </c>
      <c r="BR395" s="331" t="str">
        <f>IF(COUNT(BR368,W405)=2,ROUND(BR368*W405/SUM(W399:W408),#REF!),"")</f>
        <v/>
      </c>
      <c r="BS395" s="569" t="e">
        <f>IF(#REF!="発電事業者","送電電力（MW）","受電電力（MW）")</f>
        <v>#REF!</v>
      </c>
      <c r="BT395" s="569"/>
      <c r="BU395" s="569"/>
      <c r="BV395" s="333" t="s">
        <v>171</v>
      </c>
      <c r="BW395" s="580"/>
      <c r="BX395" s="580"/>
      <c r="BY395" s="331" t="str">
        <f>IF(COUNT(BY368,X405)=2,ROUND(BY368*X405/SUM(X399:X408),#REF!),"")</f>
        <v/>
      </c>
      <c r="BZ395" s="331" t="str">
        <f>IF(COUNT(BZ368,Y405)=2,ROUND(BZ368*Y405/SUM(Y399:Y408),#REF!),"")</f>
        <v/>
      </c>
      <c r="CA395" s="331" t="str">
        <f>IF(COUNT(CA368,Z405)=2,ROUND(CA368*Z405/SUM(Z399:Z408),#REF!),"")</f>
        <v/>
      </c>
      <c r="CB395" s="331" t="str">
        <f>IF(COUNT(CB368,AA405)=2,ROUND(CB368*AA405/SUM(AA399:AA408),#REF!),"")</f>
        <v/>
      </c>
      <c r="CC395" s="331" t="str">
        <f>IF(COUNT(CC368,AB405)=2,ROUND(CC368*AB405/SUM(AB399:AB408),#REF!),"")</f>
        <v/>
      </c>
      <c r="CD395" s="331" t="str">
        <f>IF(COUNT(CD368,AC405)=2,ROUND(CD368*AC405/SUM(AC399:AC408),#REF!),"")</f>
        <v/>
      </c>
      <c r="CE395" s="331" t="str">
        <f>IF(COUNT(CE368,AD405)=2,ROUND(CE368*AD405/SUM(AD399:AD408),#REF!),"")</f>
        <v/>
      </c>
      <c r="CF395" s="331" t="str">
        <f>IF(COUNT(CF368,AE405)=2,ROUND(CF368*AE405/SUM(AE399:AE408),#REF!),"")</f>
        <v/>
      </c>
      <c r="CG395" s="331" t="str">
        <f>IF(COUNT(CG368,AF405)=2,ROUND(CG368*AF405/SUM(AF399:AF408),#REF!),"")</f>
        <v/>
      </c>
      <c r="CH395" s="563" t="s">
        <v>119</v>
      </c>
      <c r="CI395" s="563"/>
      <c r="CJ395" s="563"/>
      <c r="CK395" s="563"/>
      <c r="CL395" s="563"/>
      <c r="CM395" s="563"/>
      <c r="CN395" s="563"/>
      <c r="CO395" s="563"/>
      <c r="CP395" s="563"/>
      <c r="CQ395" s="563"/>
    </row>
    <row r="396" spans="3:97" s="243" customFormat="1" ht="13.5" customHeight="1">
      <c r="C396" s="241" t="e">
        <f>IF(#REF!="発電事業者","送電相手先諸元","購入相手先諸元")</f>
        <v>#REF!</v>
      </c>
      <c r="D396" s="236"/>
      <c r="E396" s="236"/>
      <c r="F396" s="242">
        <v>0</v>
      </c>
      <c r="G396" s="237" t="s">
        <v>255</v>
      </c>
      <c r="H396" s="236"/>
      <c r="I396" s="236"/>
      <c r="J396" s="236"/>
      <c r="K396" s="236"/>
      <c r="AV396" s="257"/>
      <c r="AX396" s="569"/>
      <c r="AY396" s="569"/>
      <c r="AZ396" s="588"/>
      <c r="BA396" s="590"/>
      <c r="BB396" s="590"/>
      <c r="BC396" s="590"/>
      <c r="BD396" s="588"/>
      <c r="BE396" s="583"/>
      <c r="BF396" s="584"/>
      <c r="BG396" s="259"/>
      <c r="BH396" s="259"/>
      <c r="BI396" s="259"/>
      <c r="BJ396" s="259"/>
      <c r="BK396" s="259"/>
      <c r="BL396" s="259"/>
      <c r="BM396" s="259"/>
      <c r="BN396" s="259"/>
      <c r="BO396" s="259"/>
      <c r="BP396" s="259"/>
      <c r="BQ396" s="259"/>
      <c r="BR396" s="259"/>
      <c r="BS396" s="569"/>
      <c r="BT396" s="569"/>
      <c r="BU396" s="569"/>
      <c r="BV396" s="333" t="s">
        <v>172</v>
      </c>
      <c r="BW396" s="581"/>
      <c r="BX396" s="581"/>
      <c r="BY396" s="331" t="str">
        <f>IF(COUNT(BY369,X405)=2,ROUND(BY369*X405/SUM(X399:X408),#REF!),"")</f>
        <v/>
      </c>
      <c r="BZ396" s="331" t="str">
        <f>IF(COUNT(BZ369,Y405)=2,ROUND(BZ369*Y405/SUM(Y399:Y408),#REF!),"")</f>
        <v/>
      </c>
      <c r="CA396" s="331" t="str">
        <f>IF(COUNT(CA369,Z405)=2,ROUND(CA369*Z405/SUM(Z399:Z408),#REF!),"")</f>
        <v/>
      </c>
      <c r="CB396" s="331" t="str">
        <f>IF(COUNT(CB369,AA405)=2,ROUND(CB369*AA405/SUM(AA399:AA408),#REF!),"")</f>
        <v/>
      </c>
      <c r="CC396" s="331" t="str">
        <f>IF(COUNT(CC369,AB405)=2,ROUND(CC369*AB405/SUM(AB399:AB408),#REF!),"")</f>
        <v/>
      </c>
      <c r="CD396" s="331" t="str">
        <f>IF(COUNT(CD369,AC405)=2,ROUND(CD369*AC405/SUM(AC399:AC408),#REF!),"")</f>
        <v/>
      </c>
      <c r="CE396" s="331" t="str">
        <f>IF(COUNT(CE369,AD405)=2,ROUND(CE369*AD405/SUM(AD399:AD408),#REF!),"")</f>
        <v/>
      </c>
      <c r="CF396" s="331" t="str">
        <f>IF(COUNT(CF369,AE405)=2,ROUND(CF369*AE405/SUM(AE399:AE408),#REF!),"")</f>
        <v/>
      </c>
      <c r="CG396" s="331" t="str">
        <f>IF(COUNT(CG369,AF405)=2,ROUND(CG369*AF405/SUM(AF399:AF408),#REF!),"")</f>
        <v/>
      </c>
      <c r="CH396" s="564" t="str">
        <f>IF(CH395="","",CH395)</f>
        <v>バイオマス</v>
      </c>
      <c r="CI396" s="564"/>
      <c r="CJ396" s="564"/>
      <c r="CK396" s="564"/>
      <c r="CL396" s="564"/>
      <c r="CM396" s="564"/>
      <c r="CN396" s="564"/>
      <c r="CO396" s="564"/>
      <c r="CP396" s="564"/>
      <c r="CQ396" s="564"/>
    </row>
    <row r="397" spans="3:97" s="243" customFormat="1" ht="13.5" customHeight="1">
      <c r="C397" s="594" t="s">
        <v>200</v>
      </c>
      <c r="D397" s="594"/>
      <c r="E397" s="594" t="s">
        <v>201</v>
      </c>
      <c r="F397" s="594" t="s">
        <v>202</v>
      </c>
      <c r="G397" s="594"/>
      <c r="H397" s="594"/>
      <c r="I397" s="595" t="s">
        <v>203</v>
      </c>
      <c r="J397" s="597" t="e">
        <f>IF(#REF!="発電事業者","送電先","購入先")</f>
        <v>#REF!</v>
      </c>
      <c r="K397" s="598"/>
      <c r="L397" s="601" t="e">
        <f>DATE(#REF!,1,1)</f>
        <v>#REF!</v>
      </c>
      <c r="M397" s="602"/>
      <c r="N397" s="602"/>
      <c r="O397" s="602"/>
      <c r="P397" s="602"/>
      <c r="Q397" s="602"/>
      <c r="R397" s="602"/>
      <c r="S397" s="602"/>
      <c r="T397" s="602"/>
      <c r="U397" s="602"/>
      <c r="V397" s="602"/>
      <c r="W397" s="603"/>
      <c r="X397" s="592" t="e">
        <f>DATE(#REF!+1,1,1)</f>
        <v>#REF!</v>
      </c>
      <c r="Y397" s="592" t="e">
        <f>DATE(#REF!+2,1,1)</f>
        <v>#REF!</v>
      </c>
      <c r="Z397" s="592" t="e">
        <f>DATE(#REF!+3,1,1)</f>
        <v>#REF!</v>
      </c>
      <c r="AA397" s="592" t="e">
        <f>DATE(#REF!+4,1,1)</f>
        <v>#REF!</v>
      </c>
      <c r="AB397" s="592" t="e">
        <f>DATE(#REF!+5,1,1)</f>
        <v>#REF!</v>
      </c>
      <c r="AC397" s="592" t="e">
        <f>DATE(#REF!+6,1,1)</f>
        <v>#REF!</v>
      </c>
      <c r="AD397" s="592" t="e">
        <f>DATE(#REF!+7,1,1)</f>
        <v>#REF!</v>
      </c>
      <c r="AE397" s="592" t="e">
        <f>DATE(#REF!+8,1,1)</f>
        <v>#REF!</v>
      </c>
      <c r="AF397" s="592" t="e">
        <f>DATE(#REF!+9,1,1)</f>
        <v>#REF!</v>
      </c>
      <c r="AG397" s="594" t="s">
        <v>253</v>
      </c>
      <c r="AH397" s="594"/>
      <c r="AI397" s="594"/>
      <c r="AJ397" s="594"/>
      <c r="AK397" s="594"/>
      <c r="AL397" s="594"/>
      <c r="AM397" s="594"/>
      <c r="AN397" s="594"/>
      <c r="AO397" s="594"/>
      <c r="AP397" s="594"/>
      <c r="AV397" s="275"/>
      <c r="AX397" s="569"/>
      <c r="AY397" s="569"/>
      <c r="AZ397" s="589"/>
      <c r="BA397" s="590"/>
      <c r="BB397" s="590"/>
      <c r="BC397" s="590"/>
      <c r="BD397" s="589"/>
      <c r="BE397" s="585" t="e">
        <f>IF(#REF!="発電事業者","月間送電電力量（GWh）","月間受電電力量（GWh）")</f>
        <v>#REF!</v>
      </c>
      <c r="BF397" s="586"/>
      <c r="BG397" s="331" t="str">
        <f>IF(COUNT(BG370,L405)=2,ROUND(BG370*L405/SUM(L399:L408),#REF!),"")</f>
        <v/>
      </c>
      <c r="BH397" s="331" t="str">
        <f>IF(COUNT(BH370,M405)=2,ROUND(BH370*M405/SUM(M399:M408),#REF!),"")</f>
        <v/>
      </c>
      <c r="BI397" s="331" t="str">
        <f>IF(COUNT(BI370,N405)=2,ROUND(BI370*N405/SUM(N399:N408),#REF!),"")</f>
        <v/>
      </c>
      <c r="BJ397" s="331" t="str">
        <f>IF(COUNT(BJ370,O405)=2,ROUND(BJ370*O405/SUM(O399:O408),#REF!),"")</f>
        <v/>
      </c>
      <c r="BK397" s="331" t="str">
        <f>IF(COUNT(BK370,P405)=2,ROUND(BK370*P405/SUM(P399:P408),#REF!),"")</f>
        <v/>
      </c>
      <c r="BL397" s="331" t="str">
        <f>IF(COUNT(BL370,Q405)=2,ROUND(BL370*Q405/SUM(Q399:Q408),#REF!),"")</f>
        <v/>
      </c>
      <c r="BM397" s="331" t="str">
        <f>IF(COUNT(BM370,R405)=2,ROUND(BM370*R405/SUM(R399:R408),#REF!),"")</f>
        <v/>
      </c>
      <c r="BN397" s="331" t="str">
        <f>IF(COUNT(BN370,S405)=2,ROUND(BN370*S405/SUM(S399:S408),#REF!),"")</f>
        <v/>
      </c>
      <c r="BO397" s="331" t="str">
        <f>IF(COUNT(BO370,T405)=2,ROUND(BO370*T405/SUM(T399:T408),#REF!),"")</f>
        <v/>
      </c>
      <c r="BP397" s="331" t="str">
        <f>IF(COUNT(BP370,U405)=2,ROUND(BP370*U405/SUM(U399:U408),#REF!),"")</f>
        <v/>
      </c>
      <c r="BQ397" s="331" t="str">
        <f>IF(COUNT(BQ370,V405)=2,ROUND(BQ370*V405/SUM(V399:V408),#REF!),"")</f>
        <v/>
      </c>
      <c r="BR397" s="331" t="str">
        <f>IF(COUNT(BR370,W405)=2,ROUND(BR370*W405/SUM(W399:W408),#REF!),"")</f>
        <v/>
      </c>
      <c r="BS397" s="569" t="e">
        <f>IF(#REF!="発電事業者","年間送電電力量（GWh）","年間受電電力量（GWh）")</f>
        <v>#REF!</v>
      </c>
      <c r="BT397" s="569"/>
      <c r="BU397" s="569"/>
      <c r="BV397" s="333" t="s">
        <v>25</v>
      </c>
      <c r="BW397" s="582"/>
      <c r="BX397" s="582"/>
      <c r="BY397" s="331" t="str">
        <f>IF(COUNT(BY370,X405)=2,ROUND(BY370*X405/SUM(X399:X408),#REF!),"")</f>
        <v/>
      </c>
      <c r="BZ397" s="331" t="str">
        <f>IF(COUNT(BZ370,Y405)=2,ROUND(BZ370*Y405/SUM(Y399:Y408),#REF!),"")</f>
        <v/>
      </c>
      <c r="CA397" s="331" t="str">
        <f>IF(COUNT(CA370,Z405)=2,ROUND(CA370*Z405/SUM(Z399:Z408),#REF!),"")</f>
        <v/>
      </c>
      <c r="CB397" s="331" t="str">
        <f>IF(COUNT(CB370,AA405)=2,ROUND(CB370*AA405/SUM(AA399:AA408),#REF!),"")</f>
        <v/>
      </c>
      <c r="CC397" s="331" t="str">
        <f>IF(COUNT(CC370,AB405)=2,ROUND(CC370*AB405/SUM(AB399:AB408),#REF!),"")</f>
        <v/>
      </c>
      <c r="CD397" s="331" t="str">
        <f>IF(COUNT(CD370,AC405)=2,ROUND(CD370*AC405/SUM(AC399:AC408),#REF!),"")</f>
        <v/>
      </c>
      <c r="CE397" s="331" t="str">
        <f>IF(COUNT(CE370,AD405)=2,ROUND(CE370*AD405/SUM(AD399:AD408),#REF!),"")</f>
        <v/>
      </c>
      <c r="CF397" s="331" t="str">
        <f>IF(COUNT(CF370,AE405)=2,ROUND(CF370*AE405/SUM(AE399:AE408),#REF!),"")</f>
        <v/>
      </c>
      <c r="CG397" s="331" t="str">
        <f>IF(COUNT(CG370,AF405)=2,ROUND(CG370*AF405/SUM(AF399:AF408),#REF!),"")</f>
        <v/>
      </c>
      <c r="CH397" s="565" t="str">
        <f>IF(COUNTA(AG405)=0,"",AG405)</f>
        <v/>
      </c>
      <c r="CI397" s="565"/>
      <c r="CJ397" s="565"/>
      <c r="CK397" s="565"/>
      <c r="CL397" s="565"/>
      <c r="CM397" s="565"/>
      <c r="CN397" s="565"/>
      <c r="CO397" s="565"/>
      <c r="CP397" s="565"/>
      <c r="CQ397" s="565"/>
    </row>
    <row r="398" spans="3:97" s="243" customFormat="1" ht="13.5" customHeight="1">
      <c r="C398" s="594"/>
      <c r="D398" s="594"/>
      <c r="E398" s="594"/>
      <c r="F398" s="594"/>
      <c r="G398" s="594"/>
      <c r="H398" s="594"/>
      <c r="I398" s="596"/>
      <c r="J398" s="599"/>
      <c r="K398" s="600"/>
      <c r="L398" s="320" t="s">
        <v>194</v>
      </c>
      <c r="M398" s="320" t="s">
        <v>195</v>
      </c>
      <c r="N398" s="320" t="s">
        <v>161</v>
      </c>
      <c r="O398" s="320" t="s">
        <v>162</v>
      </c>
      <c r="P398" s="320" t="s">
        <v>163</v>
      </c>
      <c r="Q398" s="320" t="s">
        <v>164</v>
      </c>
      <c r="R398" s="320" t="s">
        <v>165</v>
      </c>
      <c r="S398" s="320" t="s">
        <v>166</v>
      </c>
      <c r="T398" s="320" t="s">
        <v>167</v>
      </c>
      <c r="U398" s="320" t="s">
        <v>168</v>
      </c>
      <c r="V398" s="320" t="s">
        <v>169</v>
      </c>
      <c r="W398" s="320" t="s">
        <v>170</v>
      </c>
      <c r="X398" s="593">
        <v>43101</v>
      </c>
      <c r="Y398" s="593">
        <v>43466</v>
      </c>
      <c r="Z398" s="593">
        <v>43831</v>
      </c>
      <c r="AA398" s="593">
        <v>44197</v>
      </c>
      <c r="AB398" s="593">
        <v>44562</v>
      </c>
      <c r="AC398" s="593">
        <v>44927</v>
      </c>
      <c r="AD398" s="593">
        <v>45292</v>
      </c>
      <c r="AE398" s="593">
        <v>45658</v>
      </c>
      <c r="AF398" s="593">
        <v>46023</v>
      </c>
      <c r="AG398" s="594"/>
      <c r="AH398" s="594"/>
      <c r="AI398" s="594"/>
      <c r="AJ398" s="594"/>
      <c r="AK398" s="594"/>
      <c r="AL398" s="594"/>
      <c r="AM398" s="594"/>
      <c r="AN398" s="594"/>
      <c r="AO398" s="594"/>
      <c r="AP398" s="594"/>
      <c r="AV398" s="275"/>
      <c r="AX398" s="569" t="str">
        <f>IF(C406="","",C406)</f>
        <v/>
      </c>
      <c r="AY398" s="569"/>
      <c r="AZ398" s="587" t="str">
        <f>IF(E406="","",E406)</f>
        <v/>
      </c>
      <c r="BA398" s="590" t="str">
        <f ca="1">IF(F406="","",F406)</f>
        <v/>
      </c>
      <c r="BB398" s="590"/>
      <c r="BC398" s="590"/>
      <c r="BD398" s="587" t="str">
        <f>IF(I406="","",I406)</f>
        <v/>
      </c>
      <c r="BE398" s="578" t="e">
        <f>IF(#REF!="発電事業者","送電電力（MW）","受電電力（MW）")</f>
        <v>#REF!</v>
      </c>
      <c r="BF398" s="579"/>
      <c r="BG398" s="331" t="str">
        <f>IF(COUNT(BG368,L406)=2,ROUND(BG368*L406/SUM(L399:L408),#REF!),"")</f>
        <v/>
      </c>
      <c r="BH398" s="331" t="str">
        <f>IF(COUNT(BH368,M406)=2,ROUND(BH368*M406/SUM(M399:M408),#REF!),"")</f>
        <v/>
      </c>
      <c r="BI398" s="331" t="str">
        <f>IF(COUNT(BI368,N406)=2,ROUND(BI368*N406/SUM(N399:N408),#REF!),"")</f>
        <v/>
      </c>
      <c r="BJ398" s="331" t="str">
        <f>IF(COUNT(BJ368,O406)=2,ROUND(BJ368*O406/SUM(O399:O408),#REF!),"")</f>
        <v/>
      </c>
      <c r="BK398" s="331" t="str">
        <f>IF(COUNT(BK368,P406)=2,ROUND(BK368*P406/SUM(P399:P408),#REF!),"")</f>
        <v/>
      </c>
      <c r="BL398" s="331" t="str">
        <f>IF(COUNT(BL368,Q406)=2,ROUND(BL368*Q406/SUM(Q399:Q408),#REF!),"")</f>
        <v/>
      </c>
      <c r="BM398" s="331" t="str">
        <f>IF(COUNT(BM368,R406)=2,ROUND(BM368*R406/SUM(R399:R408),#REF!),"")</f>
        <v/>
      </c>
      <c r="BN398" s="331" t="str">
        <f>IF(COUNT(BN368,S406)=2,ROUND(BN368*S406/SUM(S399:S408),#REF!),"")</f>
        <v/>
      </c>
      <c r="BO398" s="331" t="str">
        <f>IF(COUNT(BO368,T406)=2,ROUND(BO368*T406/SUM(T399:T408),#REF!),"")</f>
        <v/>
      </c>
      <c r="BP398" s="331" t="str">
        <f>IF(COUNT(BP368,U406)=2,ROUND(BP368*U406/SUM(U399:U408),#REF!),"")</f>
        <v/>
      </c>
      <c r="BQ398" s="331" t="str">
        <f>IF(COUNT(BQ368,V406)=2,ROUND(BQ368*V406/SUM(V399:V408),#REF!),"")</f>
        <v/>
      </c>
      <c r="BR398" s="331" t="str">
        <f>IF(COUNT(BR368,W406)=2,ROUND(BR368*W406/SUM(W399:W408),#REF!),"")</f>
        <v/>
      </c>
      <c r="BS398" s="569" t="e">
        <f>IF(#REF!="発電事業者","送電電力（MW）","受電電力（MW）")</f>
        <v>#REF!</v>
      </c>
      <c r="BT398" s="569"/>
      <c r="BU398" s="569"/>
      <c r="BV398" s="333" t="s">
        <v>171</v>
      </c>
      <c r="BW398" s="580"/>
      <c r="BX398" s="580"/>
      <c r="BY398" s="331" t="str">
        <f>IF(COUNT(BY368,X406)=2,ROUND(BY368*X406/SUM(X399:X408),#REF!),"")</f>
        <v/>
      </c>
      <c r="BZ398" s="331" t="str">
        <f>IF(COUNT(BZ368,Y406)=2,ROUND(BZ368*Y406/SUM(Y399:Y408),#REF!),"")</f>
        <v/>
      </c>
      <c r="CA398" s="331" t="str">
        <f>IF(COUNT(CA368,Z406)=2,ROUND(CA368*Z406/SUM(Z399:Z408),#REF!),"")</f>
        <v/>
      </c>
      <c r="CB398" s="331" t="str">
        <f>IF(COUNT(CB368,AA406)=2,ROUND(CB368*AA406/SUM(AA399:AA408),#REF!),"")</f>
        <v/>
      </c>
      <c r="CC398" s="331" t="str">
        <f>IF(COUNT(CC368,AB406)=2,ROUND(CC368*AB406/SUM(AB399:AB408),#REF!),"")</f>
        <v/>
      </c>
      <c r="CD398" s="331" t="str">
        <f>IF(COUNT(CD368,AC406)=2,ROUND(CD368*AC406/SUM(AC399:AC408),#REF!),"")</f>
        <v/>
      </c>
      <c r="CE398" s="331" t="str">
        <f>IF(COUNT(CE368,AD406)=2,ROUND(CE368*AD406/SUM(AD399:AD408),#REF!),"")</f>
        <v/>
      </c>
      <c r="CF398" s="331" t="str">
        <f>IF(COUNT(CF368,AE406)=2,ROUND(CF368*AE406/SUM(AE399:AE408),#REF!),"")</f>
        <v/>
      </c>
      <c r="CG398" s="331" t="str">
        <f>IF(COUNT(CG368,AF406)=2,ROUND(CG368*AF406/SUM(AF399:AF408),#REF!),"")</f>
        <v/>
      </c>
      <c r="CH398" s="563" t="s">
        <v>119</v>
      </c>
      <c r="CI398" s="563"/>
      <c r="CJ398" s="563"/>
      <c r="CK398" s="563"/>
      <c r="CL398" s="563"/>
      <c r="CM398" s="563"/>
      <c r="CN398" s="563"/>
      <c r="CO398" s="563"/>
      <c r="CP398" s="563"/>
      <c r="CQ398" s="563"/>
    </row>
    <row r="399" spans="3:97" s="243" customFormat="1" ht="13.5" customHeight="1">
      <c r="C399" s="568"/>
      <c r="D399" s="568"/>
      <c r="E399" s="332"/>
      <c r="F399" s="569" t="str">
        <f ca="1">IF(E399="","",VLOOKUP(E399,INDIRECT(AR399),2,FALSE))</f>
        <v/>
      </c>
      <c r="G399" s="569"/>
      <c r="H399" s="569"/>
      <c r="I399" s="333" t="str">
        <f>IF(E399="","",E363)</f>
        <v/>
      </c>
      <c r="J399" s="569" t="e">
        <f>J397&amp;"１"</f>
        <v>#REF!</v>
      </c>
      <c r="K399" s="569"/>
      <c r="L399" s="277">
        <f t="shared" ref="L399:W399" si="23">IF($F396=0,IF(100-SUM(L400:L408)=0,"",100-SUM(L400:L408)),IF(H373-SUM(L400:L408)=0,"",H373-SUM(L400:L408)))</f>
        <v>100</v>
      </c>
      <c r="M399" s="277">
        <f t="shared" si="23"/>
        <v>100</v>
      </c>
      <c r="N399" s="277">
        <f t="shared" si="23"/>
        <v>100</v>
      </c>
      <c r="O399" s="277">
        <f t="shared" si="23"/>
        <v>100</v>
      </c>
      <c r="P399" s="277">
        <f t="shared" si="23"/>
        <v>100</v>
      </c>
      <c r="Q399" s="277">
        <f t="shared" si="23"/>
        <v>100</v>
      </c>
      <c r="R399" s="277">
        <f t="shared" si="23"/>
        <v>100</v>
      </c>
      <c r="S399" s="277">
        <f t="shared" si="23"/>
        <v>100</v>
      </c>
      <c r="T399" s="277">
        <f t="shared" si="23"/>
        <v>100</v>
      </c>
      <c r="U399" s="277">
        <f t="shared" si="23"/>
        <v>100</v>
      </c>
      <c r="V399" s="277">
        <f t="shared" si="23"/>
        <v>100</v>
      </c>
      <c r="W399" s="277">
        <f t="shared" si="23"/>
        <v>100</v>
      </c>
      <c r="X399" s="277">
        <f>IF($F396=0,IF(100-SUM(X400:X408)=0,"",100-SUM(X400:X408)),IF(H375-SUM(X400:X408)=0,"",H375-SUM(X400:X408)))</f>
        <v>100</v>
      </c>
      <c r="Y399" s="277">
        <f>IF($F396=0,IF(100-SUM(Y400:Y408)=0,"",100-SUM(Y400:Y408)),IF(H377-SUM(Y400:Y408)=0,"",H377-SUM(Y400:Y408)))</f>
        <v>100</v>
      </c>
      <c r="Z399" s="277">
        <f>IF($F396=0,IF(100-SUM(Z400:Z408)=0,"",100-SUM(Z400:Z408)),IF(H379-SUM(Z400:Z408)=0,"",H379-SUM(Z400:Z408)))</f>
        <v>100</v>
      </c>
      <c r="AA399" s="277">
        <f>IF($F396=0,IF(100-SUM(AA400:AA408)=0,"",100-SUM(AA400:AA408)),IF(H381-SUM(AA400:AA408)=0,"",H381-SUM(AA400:AA408)))</f>
        <v>100</v>
      </c>
      <c r="AB399" s="277">
        <f>IF($F396=0,IF(100-SUM(AB400:AB408)=0,"",100-SUM(AB400:AB408)),IF(H383-SUM(AB400:AB408)=0,"",H383-SUM(AB400:AB408)))</f>
        <v>100</v>
      </c>
      <c r="AC399" s="277">
        <f>IF($F396=0,IF(100-SUM(AC400:AC408)=0,"",100-SUM(AC400:AC408)),IF(H385-SUM(AC400:AC408)=0,"",H385-SUM(AC400:AC408)))</f>
        <v>100</v>
      </c>
      <c r="AD399" s="277">
        <f>IF($F396=0,IF(100-SUM(AD400:AD408)=0,"",100-SUM(AD400:AD408)),IF(H387-SUM(AD400:AD408)=0,"",H387-SUM(AD400:AD408)))</f>
        <v>100</v>
      </c>
      <c r="AE399" s="277">
        <f>IF($F396=0,IF(100-SUM(AE400:AE408)=0,"",100-SUM(AE400:AE408)),IF(H389-SUM(AE400:AE408)=0,"",H389-SUM(AE400:AE408)))</f>
        <v>100</v>
      </c>
      <c r="AF399" s="277">
        <f>IF($F396=0,IF(100-SUM(AF400:AF408)=0,"",100-SUM(AF400:AF408)),IF(H391-SUM(AF400:AF408)=0,"",H391-SUM(AF400:AF408)))</f>
        <v>100</v>
      </c>
      <c r="AG399" s="570"/>
      <c r="AH399" s="570"/>
      <c r="AI399" s="570"/>
      <c r="AJ399" s="570"/>
      <c r="AK399" s="570"/>
      <c r="AL399" s="570"/>
      <c r="AM399" s="570"/>
      <c r="AN399" s="570"/>
      <c r="AO399" s="570"/>
      <c r="AP399" s="570"/>
      <c r="AR399" s="591" t="b">
        <f t="shared" ref="AR399:AR408" si="24">IF(C399="発電事業者","事業者リスト一覧!D3:E1002", IF(C399="小売電気事業者","事業者リスト一覧!J3:K1002", IF(C399="一般送配電事業者","事業者リスト一覧!G3:H13", IF(C399="送電事業者","事業者リスト一覧!G16:H21", IF(C399="特定送配電事業者","事業者リスト一覧!G24:H44", IF(C399="登録特定送配電事業者","事業者リスト一覧!G47:H87", IF(C399="その他事業者","事業者リスト一覧!G90:H100")))))))</f>
        <v>0</v>
      </c>
      <c r="AS399" s="591"/>
      <c r="AT399" s="591"/>
      <c r="AU399" s="281" t="s">
        <v>160</v>
      </c>
      <c r="AV399" s="275"/>
      <c r="AX399" s="569"/>
      <c r="AY399" s="569"/>
      <c r="AZ399" s="588"/>
      <c r="BA399" s="590"/>
      <c r="BB399" s="590"/>
      <c r="BC399" s="590"/>
      <c r="BD399" s="588"/>
      <c r="BE399" s="583"/>
      <c r="BF399" s="584"/>
      <c r="BG399" s="259"/>
      <c r="BH399" s="259"/>
      <c r="BI399" s="259"/>
      <c r="BJ399" s="259"/>
      <c r="BK399" s="259"/>
      <c r="BL399" s="259"/>
      <c r="BM399" s="259"/>
      <c r="BN399" s="259"/>
      <c r="BO399" s="259"/>
      <c r="BP399" s="259"/>
      <c r="BQ399" s="259"/>
      <c r="BR399" s="259"/>
      <c r="BS399" s="569"/>
      <c r="BT399" s="569"/>
      <c r="BU399" s="569"/>
      <c r="BV399" s="333" t="s">
        <v>172</v>
      </c>
      <c r="BW399" s="581"/>
      <c r="BX399" s="581"/>
      <c r="BY399" s="331" t="str">
        <f>IF(COUNT(BY369,X406)=2,ROUND(BY369*X406/SUM(X399:X408),#REF!),"")</f>
        <v/>
      </c>
      <c r="BZ399" s="331" t="str">
        <f>IF(COUNT(BZ369,Y406)=2,ROUND(BZ369*Y406/SUM(Y399:Y408),#REF!),"")</f>
        <v/>
      </c>
      <c r="CA399" s="331" t="str">
        <f>IF(COUNT(CA369,Z406)=2,ROUND(CA369*Z406/SUM(Z399:Z408),#REF!),"")</f>
        <v/>
      </c>
      <c r="CB399" s="331" t="str">
        <f>IF(COUNT(CB369,AA406)=2,ROUND(CB369*AA406/SUM(AA399:AA408),#REF!),"")</f>
        <v/>
      </c>
      <c r="CC399" s="331" t="str">
        <f>IF(COUNT(CC369,AB406)=2,ROUND(CC369*AB406/SUM(AB399:AB408),#REF!),"")</f>
        <v/>
      </c>
      <c r="CD399" s="331" t="str">
        <f>IF(COUNT(CD369,AC406)=2,ROUND(CD369*AC406/SUM(AC399:AC408),#REF!),"")</f>
        <v/>
      </c>
      <c r="CE399" s="331" t="str">
        <f>IF(COUNT(CE369,AD406)=2,ROUND(CE369*AD406/SUM(AD399:AD408),#REF!),"")</f>
        <v/>
      </c>
      <c r="CF399" s="331" t="str">
        <f>IF(COUNT(CF369,AE406)=2,ROUND(CF369*AE406/SUM(AE399:AE408),#REF!),"")</f>
        <v/>
      </c>
      <c r="CG399" s="331" t="str">
        <f>IF(COUNT(CG369,AF406)=2,ROUND(CG369*AF406/SUM(AF399:AF408),#REF!),"")</f>
        <v/>
      </c>
      <c r="CH399" s="564" t="str">
        <f>IF(CH398="","",CH398)</f>
        <v>バイオマス</v>
      </c>
      <c r="CI399" s="564"/>
      <c r="CJ399" s="564"/>
      <c r="CK399" s="564"/>
      <c r="CL399" s="564"/>
      <c r="CM399" s="564"/>
      <c r="CN399" s="564"/>
      <c r="CO399" s="564"/>
      <c r="CP399" s="564"/>
      <c r="CQ399" s="564"/>
    </row>
    <row r="400" spans="3:97" s="243" customFormat="1" ht="13.5" customHeight="1">
      <c r="C400" s="568"/>
      <c r="D400" s="568"/>
      <c r="E400" s="332"/>
      <c r="F400" s="569" t="str">
        <f t="shared" ref="F400:F407" ca="1" si="25">IF(E400="","",VLOOKUP(E400,INDIRECT(AR400),2,FALSE))</f>
        <v/>
      </c>
      <c r="G400" s="569"/>
      <c r="H400" s="569"/>
      <c r="I400" s="333" t="str">
        <f>IF(E400="","",E363)</f>
        <v/>
      </c>
      <c r="J400" s="569" t="e">
        <f>J397&amp;"２"</f>
        <v>#REF!</v>
      </c>
      <c r="K400" s="569"/>
      <c r="L400" s="308"/>
      <c r="M400" s="308"/>
      <c r="N400" s="308"/>
      <c r="O400" s="308"/>
      <c r="P400" s="308"/>
      <c r="Q400" s="308"/>
      <c r="R400" s="308"/>
      <c r="S400" s="308"/>
      <c r="T400" s="308"/>
      <c r="U400" s="308"/>
      <c r="V400" s="308"/>
      <c r="W400" s="308"/>
      <c r="X400" s="308"/>
      <c r="Y400" s="308"/>
      <c r="Z400" s="308"/>
      <c r="AA400" s="308"/>
      <c r="AB400" s="308"/>
      <c r="AC400" s="308"/>
      <c r="AD400" s="308"/>
      <c r="AE400" s="308"/>
      <c r="AF400" s="308"/>
      <c r="AG400" s="570"/>
      <c r="AH400" s="570"/>
      <c r="AI400" s="570"/>
      <c r="AJ400" s="570"/>
      <c r="AK400" s="570"/>
      <c r="AL400" s="570"/>
      <c r="AM400" s="570"/>
      <c r="AN400" s="570"/>
      <c r="AO400" s="570"/>
      <c r="AP400" s="570"/>
      <c r="AR400" s="571" t="b">
        <f t="shared" si="24"/>
        <v>0</v>
      </c>
      <c r="AS400" s="571"/>
      <c r="AT400" s="571"/>
      <c r="AU400" s="282" t="s">
        <v>160</v>
      </c>
      <c r="AV400" s="275"/>
      <c r="AX400" s="569"/>
      <c r="AY400" s="569"/>
      <c r="AZ400" s="589"/>
      <c r="BA400" s="590"/>
      <c r="BB400" s="590"/>
      <c r="BC400" s="590"/>
      <c r="BD400" s="589"/>
      <c r="BE400" s="585" t="e">
        <f>IF(#REF!="発電事業者","月間送電電力量（GWh）","月間受電電力量（GWh）")</f>
        <v>#REF!</v>
      </c>
      <c r="BF400" s="586"/>
      <c r="BG400" s="331" t="str">
        <f>IF(COUNT(BG370,L406)=2,ROUND(BG370*L406/SUM(L399:L408),#REF!),"")</f>
        <v/>
      </c>
      <c r="BH400" s="331" t="str">
        <f>IF(COUNT(BH370,M406)=2,ROUND(BH370*M406/SUM(M399:M408),#REF!),"")</f>
        <v/>
      </c>
      <c r="BI400" s="331" t="str">
        <f>IF(COUNT(BI370,N406)=2,ROUND(BI370*N406/SUM(N399:N408),#REF!),"")</f>
        <v/>
      </c>
      <c r="BJ400" s="331" t="str">
        <f>IF(COUNT(BJ370,O406)=2,ROUND(BJ370*O406/SUM(O399:O408),#REF!),"")</f>
        <v/>
      </c>
      <c r="BK400" s="331" t="str">
        <f>IF(COUNT(BK370,P406)=2,ROUND(BK370*P406/SUM(P399:P408),#REF!),"")</f>
        <v/>
      </c>
      <c r="BL400" s="331" t="str">
        <f>IF(COUNT(BL370,Q406)=2,ROUND(BL370*Q406/SUM(Q399:Q408),#REF!),"")</f>
        <v/>
      </c>
      <c r="BM400" s="331" t="str">
        <f>IF(COUNT(BM370,R406)=2,ROUND(BM370*R406/SUM(R399:R408),#REF!),"")</f>
        <v/>
      </c>
      <c r="BN400" s="331" t="str">
        <f>IF(COUNT(BN370,S406)=2,ROUND(BN370*S406/SUM(S399:S408),#REF!),"")</f>
        <v/>
      </c>
      <c r="BO400" s="331" t="str">
        <f>IF(COUNT(BO370,T406)=2,ROUND(BO370*T406/SUM(T399:T408),#REF!),"")</f>
        <v/>
      </c>
      <c r="BP400" s="331" t="str">
        <f>IF(COUNT(BP370,U406)=2,ROUND(BP370*U406/SUM(U399:U408),#REF!),"")</f>
        <v/>
      </c>
      <c r="BQ400" s="331" t="str">
        <f>IF(COUNT(BQ370,V406)=2,ROUND(BQ370*V406/SUM(V399:V408),#REF!),"")</f>
        <v/>
      </c>
      <c r="BR400" s="331" t="str">
        <f>IF(COUNT(BR370,W406)=2,ROUND(BR370*W406/SUM(W399:W408),#REF!),"")</f>
        <v/>
      </c>
      <c r="BS400" s="569" t="e">
        <f>IF(#REF!="発電事業者","年間送電電力量（GWh）","年間受電電力量（GWh）")</f>
        <v>#REF!</v>
      </c>
      <c r="BT400" s="569"/>
      <c r="BU400" s="569"/>
      <c r="BV400" s="333" t="s">
        <v>25</v>
      </c>
      <c r="BW400" s="582"/>
      <c r="BX400" s="582"/>
      <c r="BY400" s="331" t="str">
        <f>IF(COUNT(BY370,X406)=2,ROUND(BY370*X406/SUM(X399:X408),#REF!),"")</f>
        <v/>
      </c>
      <c r="BZ400" s="331" t="str">
        <f>IF(COUNT(BZ370,Y406)=2,ROUND(BZ370*Y406/SUM(Y399:Y408),#REF!),"")</f>
        <v/>
      </c>
      <c r="CA400" s="331" t="str">
        <f>IF(COUNT(CA370,Z406)=2,ROUND(CA370*Z406/SUM(Z399:Z408),#REF!),"")</f>
        <v/>
      </c>
      <c r="CB400" s="331" t="str">
        <f>IF(COUNT(CB370,AA406)=2,ROUND(CB370*AA406/SUM(AA399:AA408),#REF!),"")</f>
        <v/>
      </c>
      <c r="CC400" s="331" t="str">
        <f>IF(COUNT(CC370,AB406)=2,ROUND(CC370*AB406/SUM(AB399:AB408),#REF!),"")</f>
        <v/>
      </c>
      <c r="CD400" s="331" t="str">
        <f>IF(COUNT(CD370,AC406)=2,ROUND(CD370*AC406/SUM(AC399:AC408),#REF!),"")</f>
        <v/>
      </c>
      <c r="CE400" s="331" t="str">
        <f>IF(COUNT(CE370,AD406)=2,ROUND(CE370*AD406/SUM(AD399:AD408),#REF!),"")</f>
        <v/>
      </c>
      <c r="CF400" s="331" t="str">
        <f>IF(COUNT(CF370,AE406)=2,ROUND(CF370*AE406/SUM(AE399:AE408),#REF!),"")</f>
        <v/>
      </c>
      <c r="CG400" s="331" t="str">
        <f>IF(COUNT(CG370,AF406)=2,ROUND(CG370*AF406/SUM(AF399:AF408),#REF!),"")</f>
        <v/>
      </c>
      <c r="CH400" s="565" t="str">
        <f>IF(COUNTA(AG406)=0,"",AG406)</f>
        <v/>
      </c>
      <c r="CI400" s="565"/>
      <c r="CJ400" s="565"/>
      <c r="CK400" s="565"/>
      <c r="CL400" s="565"/>
      <c r="CM400" s="565"/>
      <c r="CN400" s="565"/>
      <c r="CO400" s="565"/>
      <c r="CP400" s="565"/>
      <c r="CQ400" s="565"/>
    </row>
    <row r="401" spans="3:95" s="243" customFormat="1" ht="13.5" customHeight="1">
      <c r="C401" s="568"/>
      <c r="D401" s="568"/>
      <c r="E401" s="332"/>
      <c r="F401" s="569" t="str">
        <f t="shared" ca="1" si="25"/>
        <v/>
      </c>
      <c r="G401" s="569"/>
      <c r="H401" s="569"/>
      <c r="I401" s="333" t="str">
        <f>IF(E401="","",E363)</f>
        <v/>
      </c>
      <c r="J401" s="569" t="e">
        <f>J397&amp;"３"</f>
        <v>#REF!</v>
      </c>
      <c r="K401" s="569"/>
      <c r="L401" s="308"/>
      <c r="M401" s="308"/>
      <c r="N401" s="308"/>
      <c r="O401" s="308"/>
      <c r="P401" s="308"/>
      <c r="Q401" s="308"/>
      <c r="R401" s="308"/>
      <c r="S401" s="308"/>
      <c r="T401" s="308"/>
      <c r="U401" s="308"/>
      <c r="V401" s="308"/>
      <c r="W401" s="308"/>
      <c r="X401" s="308"/>
      <c r="Y401" s="308"/>
      <c r="Z401" s="308"/>
      <c r="AA401" s="308"/>
      <c r="AB401" s="308"/>
      <c r="AC401" s="308"/>
      <c r="AD401" s="308"/>
      <c r="AE401" s="308"/>
      <c r="AF401" s="308"/>
      <c r="AG401" s="570"/>
      <c r="AH401" s="570"/>
      <c r="AI401" s="570"/>
      <c r="AJ401" s="570"/>
      <c r="AK401" s="570"/>
      <c r="AL401" s="570"/>
      <c r="AM401" s="570"/>
      <c r="AN401" s="570"/>
      <c r="AO401" s="570"/>
      <c r="AP401" s="570"/>
      <c r="AR401" s="571" t="b">
        <f t="shared" si="24"/>
        <v>0</v>
      </c>
      <c r="AS401" s="571"/>
      <c r="AT401" s="571"/>
      <c r="AU401" s="282" t="s">
        <v>160</v>
      </c>
      <c r="AV401" s="275"/>
      <c r="AX401" s="569" t="str">
        <f>IF(C407="","",C407)</f>
        <v/>
      </c>
      <c r="AY401" s="569"/>
      <c r="AZ401" s="587" t="str">
        <f>IF(E407="","",E407)</f>
        <v/>
      </c>
      <c r="BA401" s="590" t="str">
        <f ca="1">IF(F407="","",F407)</f>
        <v/>
      </c>
      <c r="BB401" s="590"/>
      <c r="BC401" s="590"/>
      <c r="BD401" s="587" t="str">
        <f>IF(I407="","",I407)</f>
        <v/>
      </c>
      <c r="BE401" s="578" t="e">
        <f>IF(#REF!="発電事業者","送電電力（MW）","受電電力（MW）")</f>
        <v>#REF!</v>
      </c>
      <c r="BF401" s="579"/>
      <c r="BG401" s="331" t="str">
        <f>IF(COUNT(BG368,L407)=2,ROUND(BG368*L407/SUM(L399:L408),#REF!),"")</f>
        <v/>
      </c>
      <c r="BH401" s="331" t="str">
        <f>IF(COUNT(BH368,M407)=2,ROUND(BH368*M407/SUM(M399:M408),#REF!),"")</f>
        <v/>
      </c>
      <c r="BI401" s="331" t="str">
        <f>IF(COUNT(BI368,N407)=2,ROUND(BI368*N407/SUM(N399:N408),#REF!),"")</f>
        <v/>
      </c>
      <c r="BJ401" s="331" t="str">
        <f>IF(COUNT(BJ368,O407)=2,ROUND(BJ368*O407/SUM(O399:O408),#REF!),"")</f>
        <v/>
      </c>
      <c r="BK401" s="331" t="str">
        <f>IF(COUNT(BK368,P407)=2,ROUND(BK368*P407/SUM(P399:P408),#REF!),"")</f>
        <v/>
      </c>
      <c r="BL401" s="331" t="str">
        <f>IF(COUNT(BL368,Q407)=2,ROUND(BL368*Q407/SUM(Q399:Q408),#REF!),"")</f>
        <v/>
      </c>
      <c r="BM401" s="331" t="str">
        <f>IF(COUNT(BM368,R407)=2,ROUND(BM368*R407/SUM(R399:R408),#REF!),"")</f>
        <v/>
      </c>
      <c r="BN401" s="331" t="str">
        <f>IF(COUNT(BN368,S407)=2,ROUND(BN368*S407/SUM(S399:S408),#REF!),"")</f>
        <v/>
      </c>
      <c r="BO401" s="331" t="str">
        <f>IF(COUNT(BO368,T407)=2,ROUND(BO368*T407/SUM(T399:T408),#REF!),"")</f>
        <v/>
      </c>
      <c r="BP401" s="331" t="str">
        <f>IF(COUNT(BP368,U407)=2,ROUND(BP368*U407/SUM(U399:U408),#REF!),"")</f>
        <v/>
      </c>
      <c r="BQ401" s="331" t="str">
        <f>IF(COUNT(BQ368,V407)=2,ROUND(BQ368*V407/SUM(V399:V408),#REF!),"")</f>
        <v/>
      </c>
      <c r="BR401" s="331" t="str">
        <f>IF(COUNT(BR368,W407)=2,ROUND(BR368*W407/SUM(W399:W408),#REF!),"")</f>
        <v/>
      </c>
      <c r="BS401" s="569" t="e">
        <f>IF(#REF!="発電事業者","送電電力（MW）","受電電力（MW）")</f>
        <v>#REF!</v>
      </c>
      <c r="BT401" s="569"/>
      <c r="BU401" s="569"/>
      <c r="BV401" s="333" t="s">
        <v>171</v>
      </c>
      <c r="BW401" s="580"/>
      <c r="BX401" s="580"/>
      <c r="BY401" s="331" t="str">
        <f>IF(COUNT(BY368,X407)=2,ROUND(BY368*X407/SUM(X399:X408),#REF!),"")</f>
        <v/>
      </c>
      <c r="BZ401" s="331" t="str">
        <f>IF(COUNT(BZ368,Y407)=2,ROUND(BZ368*Y407/SUM(Y399:Y408),#REF!),"")</f>
        <v/>
      </c>
      <c r="CA401" s="331" t="str">
        <f>IF(COUNT(CA368,Z407)=2,ROUND(CA368*Z407/SUM(Z399:Z408),#REF!),"")</f>
        <v/>
      </c>
      <c r="CB401" s="331" t="str">
        <f>IF(COUNT(CB368,AA407)=2,ROUND(CB368*AA407/SUM(AA399:AA408),#REF!),"")</f>
        <v/>
      </c>
      <c r="CC401" s="331" t="str">
        <f>IF(COUNT(CC368,AB407)=2,ROUND(CC368*AB407/SUM(AB399:AB408),#REF!),"")</f>
        <v/>
      </c>
      <c r="CD401" s="331" t="str">
        <f>IF(COUNT(CD368,AC407)=2,ROUND(CD368*AC407/SUM(AC399:AC408),#REF!),"")</f>
        <v/>
      </c>
      <c r="CE401" s="331" t="str">
        <f>IF(COUNT(CE368,AD407)=2,ROUND(CE368*AD407/SUM(AD399:AD408),#REF!),"")</f>
        <v/>
      </c>
      <c r="CF401" s="331" t="str">
        <f>IF(COUNT(CF368,AE407)=2,ROUND(CF368*AE407/SUM(AE399:AE408),#REF!),"")</f>
        <v/>
      </c>
      <c r="CG401" s="331" t="str">
        <f>IF(COUNT(CG368,AF407)=2,ROUND(CG368*AF407/SUM(AF399:AF408),#REF!),"")</f>
        <v/>
      </c>
      <c r="CH401" s="563" t="s">
        <v>119</v>
      </c>
      <c r="CI401" s="563"/>
      <c r="CJ401" s="563"/>
      <c r="CK401" s="563"/>
      <c r="CL401" s="563"/>
      <c r="CM401" s="563"/>
      <c r="CN401" s="563"/>
      <c r="CO401" s="563"/>
      <c r="CP401" s="563"/>
      <c r="CQ401" s="563"/>
    </row>
    <row r="402" spans="3:95" s="243" customFormat="1" ht="13.5" customHeight="1">
      <c r="C402" s="568"/>
      <c r="D402" s="568"/>
      <c r="E402" s="332"/>
      <c r="F402" s="569" t="str">
        <f t="shared" ca="1" si="25"/>
        <v/>
      </c>
      <c r="G402" s="569"/>
      <c r="H402" s="569"/>
      <c r="I402" s="333" t="str">
        <f>IF(E402="","",E363)</f>
        <v/>
      </c>
      <c r="J402" s="569" t="e">
        <f>J397&amp;"４"</f>
        <v>#REF!</v>
      </c>
      <c r="K402" s="569"/>
      <c r="L402" s="308"/>
      <c r="M402" s="308"/>
      <c r="N402" s="308"/>
      <c r="O402" s="308"/>
      <c r="P402" s="308"/>
      <c r="Q402" s="308"/>
      <c r="R402" s="308"/>
      <c r="S402" s="308"/>
      <c r="T402" s="308"/>
      <c r="U402" s="308"/>
      <c r="V402" s="308"/>
      <c r="W402" s="308"/>
      <c r="X402" s="308"/>
      <c r="Y402" s="308"/>
      <c r="Z402" s="308"/>
      <c r="AA402" s="308"/>
      <c r="AB402" s="308"/>
      <c r="AC402" s="308"/>
      <c r="AD402" s="308"/>
      <c r="AE402" s="308"/>
      <c r="AF402" s="308"/>
      <c r="AG402" s="570"/>
      <c r="AH402" s="570"/>
      <c r="AI402" s="570"/>
      <c r="AJ402" s="570"/>
      <c r="AK402" s="570"/>
      <c r="AL402" s="570"/>
      <c r="AM402" s="570"/>
      <c r="AN402" s="570"/>
      <c r="AO402" s="570"/>
      <c r="AP402" s="570"/>
      <c r="AR402" s="571" t="b">
        <f t="shared" si="24"/>
        <v>0</v>
      </c>
      <c r="AS402" s="571"/>
      <c r="AT402" s="571"/>
      <c r="AU402" s="282" t="s">
        <v>160</v>
      </c>
      <c r="AV402" s="275"/>
      <c r="AX402" s="569"/>
      <c r="AY402" s="569"/>
      <c r="AZ402" s="588"/>
      <c r="BA402" s="590"/>
      <c r="BB402" s="590"/>
      <c r="BC402" s="590"/>
      <c r="BD402" s="588"/>
      <c r="BE402" s="583"/>
      <c r="BF402" s="584"/>
      <c r="BG402" s="259"/>
      <c r="BH402" s="259"/>
      <c r="BI402" s="259"/>
      <c r="BJ402" s="259"/>
      <c r="BK402" s="259"/>
      <c r="BL402" s="259"/>
      <c r="BM402" s="259"/>
      <c r="BN402" s="259"/>
      <c r="BO402" s="259"/>
      <c r="BP402" s="259"/>
      <c r="BQ402" s="259"/>
      <c r="BR402" s="259"/>
      <c r="BS402" s="569"/>
      <c r="BT402" s="569"/>
      <c r="BU402" s="569"/>
      <c r="BV402" s="333" t="s">
        <v>172</v>
      </c>
      <c r="BW402" s="581"/>
      <c r="BX402" s="581"/>
      <c r="BY402" s="331" t="str">
        <f>IF(COUNT(BY369,X407)=2,ROUND(BY369*X407/SUM(X399:X408),#REF!),"")</f>
        <v/>
      </c>
      <c r="BZ402" s="331" t="str">
        <f>IF(COUNT(BZ369,Y407)=2,ROUND(BZ369*Y407/SUM(Y399:Y408),#REF!),"")</f>
        <v/>
      </c>
      <c r="CA402" s="331" t="str">
        <f>IF(COUNT(CA369,Z407)=2,ROUND(CA369*Z407/SUM(Z399:Z408),#REF!),"")</f>
        <v/>
      </c>
      <c r="CB402" s="331" t="str">
        <f>IF(COUNT(CB369,AA407)=2,ROUND(CB369*AA407/SUM(AA399:AA408),#REF!),"")</f>
        <v/>
      </c>
      <c r="CC402" s="331" t="str">
        <f>IF(COUNT(CC369,AB407)=2,ROUND(CC369*AB407/SUM(AB399:AB408),#REF!),"")</f>
        <v/>
      </c>
      <c r="CD402" s="331" t="str">
        <f>IF(COUNT(CD369,AC407)=2,ROUND(CD369*AC407/SUM(AC399:AC408),#REF!),"")</f>
        <v/>
      </c>
      <c r="CE402" s="331" t="str">
        <f>IF(COUNT(CE369,AD407)=2,ROUND(CE369*AD407/SUM(AD399:AD408),#REF!),"")</f>
        <v/>
      </c>
      <c r="CF402" s="331" t="str">
        <f>IF(COUNT(CF369,AE407)=2,ROUND(CF369*AE407/SUM(AE399:AE408),#REF!),"")</f>
        <v/>
      </c>
      <c r="CG402" s="331" t="str">
        <f>IF(COUNT(CG369,AF407)=2,ROUND(CG369*AF407/SUM(AF399:AF408),#REF!),"")</f>
        <v/>
      </c>
      <c r="CH402" s="564" t="str">
        <f>IF(CH401="","",CH401)</f>
        <v>バイオマス</v>
      </c>
      <c r="CI402" s="564"/>
      <c r="CJ402" s="564"/>
      <c r="CK402" s="564"/>
      <c r="CL402" s="564"/>
      <c r="CM402" s="564"/>
      <c r="CN402" s="564"/>
      <c r="CO402" s="564"/>
      <c r="CP402" s="564"/>
      <c r="CQ402" s="564"/>
    </row>
    <row r="403" spans="3:95" s="243" customFormat="1" ht="13.5" customHeight="1">
      <c r="C403" s="568"/>
      <c r="D403" s="568"/>
      <c r="E403" s="332"/>
      <c r="F403" s="569" t="str">
        <f t="shared" ca="1" si="25"/>
        <v/>
      </c>
      <c r="G403" s="569"/>
      <c r="H403" s="569"/>
      <c r="I403" s="333" t="str">
        <f>IF(E403="","",E363)</f>
        <v/>
      </c>
      <c r="J403" s="569" t="e">
        <f>J397&amp;"５"</f>
        <v>#REF!</v>
      </c>
      <c r="K403" s="569"/>
      <c r="L403" s="308"/>
      <c r="M403" s="308"/>
      <c r="N403" s="308"/>
      <c r="O403" s="308"/>
      <c r="P403" s="308"/>
      <c r="Q403" s="308"/>
      <c r="R403" s="308"/>
      <c r="S403" s="308"/>
      <c r="T403" s="308"/>
      <c r="U403" s="308"/>
      <c r="V403" s="308"/>
      <c r="W403" s="308"/>
      <c r="X403" s="308"/>
      <c r="Y403" s="308"/>
      <c r="Z403" s="308"/>
      <c r="AA403" s="308"/>
      <c r="AB403" s="308"/>
      <c r="AC403" s="308"/>
      <c r="AD403" s="308"/>
      <c r="AE403" s="308"/>
      <c r="AF403" s="308"/>
      <c r="AG403" s="570"/>
      <c r="AH403" s="570"/>
      <c r="AI403" s="570"/>
      <c r="AJ403" s="570"/>
      <c r="AK403" s="570"/>
      <c r="AL403" s="570"/>
      <c r="AM403" s="570"/>
      <c r="AN403" s="570"/>
      <c r="AO403" s="570"/>
      <c r="AP403" s="570"/>
      <c r="AR403" s="571" t="b">
        <f t="shared" si="24"/>
        <v>0</v>
      </c>
      <c r="AS403" s="571"/>
      <c r="AT403" s="571"/>
      <c r="AU403" s="282" t="s">
        <v>160</v>
      </c>
      <c r="AV403" s="275"/>
      <c r="AX403" s="569"/>
      <c r="AY403" s="569"/>
      <c r="AZ403" s="589"/>
      <c r="BA403" s="590"/>
      <c r="BB403" s="590"/>
      <c r="BC403" s="590"/>
      <c r="BD403" s="589"/>
      <c r="BE403" s="585" t="e">
        <f>IF(#REF!="発電事業者","月間送電電力量（GWh）","月間受電電力量（GWh）")</f>
        <v>#REF!</v>
      </c>
      <c r="BF403" s="586"/>
      <c r="BG403" s="331" t="str">
        <f>IF(COUNT(BG370,L407)=2,ROUND(BG370*L407/SUM(L399:L408),#REF!),"")</f>
        <v/>
      </c>
      <c r="BH403" s="331" t="str">
        <f>IF(COUNT(BH370,M407)=2,ROUND(BH370*M407/SUM(M399:M408),#REF!),"")</f>
        <v/>
      </c>
      <c r="BI403" s="331" t="str">
        <f>IF(COUNT(BI370,N407)=2,ROUND(BI370*N407/SUM(N399:N408),#REF!),"")</f>
        <v/>
      </c>
      <c r="BJ403" s="331" t="str">
        <f>IF(COUNT(BJ370,O407)=2,ROUND(BJ370*O407/SUM(O399:O408),#REF!),"")</f>
        <v/>
      </c>
      <c r="BK403" s="331" t="str">
        <f>IF(COUNT(BK370,P407)=2,ROUND(BK370*P407/SUM(P399:P408),#REF!),"")</f>
        <v/>
      </c>
      <c r="BL403" s="331" t="str">
        <f>IF(COUNT(BL370,Q407)=2,ROUND(BL370*Q407/SUM(Q399:Q408),#REF!),"")</f>
        <v/>
      </c>
      <c r="BM403" s="331" t="str">
        <f>IF(COUNT(BM370,R407)=2,ROUND(BM370*R407/SUM(R399:R408),#REF!),"")</f>
        <v/>
      </c>
      <c r="BN403" s="331" t="str">
        <f>IF(COUNT(BN370,S407)=2,ROUND(BN370*S407/SUM(S399:S408),#REF!),"")</f>
        <v/>
      </c>
      <c r="BO403" s="331" t="str">
        <f>IF(COUNT(BO370,T407)=2,ROUND(BO370*T407/SUM(T399:T408),#REF!),"")</f>
        <v/>
      </c>
      <c r="BP403" s="331" t="str">
        <f>IF(COUNT(BP370,U407)=2,ROUND(BP370*U407/SUM(U399:U408),#REF!),"")</f>
        <v/>
      </c>
      <c r="BQ403" s="331" t="str">
        <f>IF(COUNT(BQ370,V407)=2,ROUND(BQ370*V407/SUM(V399:V408),#REF!),"")</f>
        <v/>
      </c>
      <c r="BR403" s="331" t="str">
        <f>IF(COUNT(BR370,W407)=2,ROUND(BR370*W407/SUM(W399:W408),#REF!),"")</f>
        <v/>
      </c>
      <c r="BS403" s="569" t="e">
        <f>IF(#REF!="発電事業者","年間送電電力量（GWh）","年間受電電力量（GWh）")</f>
        <v>#REF!</v>
      </c>
      <c r="BT403" s="569"/>
      <c r="BU403" s="569"/>
      <c r="BV403" s="333" t="s">
        <v>25</v>
      </c>
      <c r="BW403" s="582"/>
      <c r="BX403" s="582"/>
      <c r="BY403" s="331" t="str">
        <f>IF(COUNT(BY370,X407)=2,ROUND(BY370*X407/SUM(X399:X408),#REF!),"")</f>
        <v/>
      </c>
      <c r="BZ403" s="331" t="str">
        <f>IF(COUNT(BZ370,Y407)=2,ROUND(BZ370*Y407/SUM(Y399:Y408),#REF!),"")</f>
        <v/>
      </c>
      <c r="CA403" s="331" t="str">
        <f>IF(COUNT(CA370,Z407)=2,ROUND(CA370*Z407/SUM(Z399:Z408),#REF!),"")</f>
        <v/>
      </c>
      <c r="CB403" s="331" t="str">
        <f>IF(COUNT(CB370,AA407)=2,ROUND(CB370*AA407/SUM(AA399:AA408),#REF!),"")</f>
        <v/>
      </c>
      <c r="CC403" s="331" t="str">
        <f>IF(COUNT(CC370,AB407)=2,ROUND(CC370*AB407/SUM(AB399:AB408),#REF!),"")</f>
        <v/>
      </c>
      <c r="CD403" s="331" t="str">
        <f>IF(COUNT(CD370,AC407)=2,ROUND(CD370*AC407/SUM(AC399:AC408),#REF!),"")</f>
        <v/>
      </c>
      <c r="CE403" s="331" t="str">
        <f>IF(COUNT(CE370,AD407)=2,ROUND(CE370*AD407/SUM(AD399:AD408),#REF!),"")</f>
        <v/>
      </c>
      <c r="CF403" s="331" t="str">
        <f>IF(COUNT(CF370,AE407)=2,ROUND(CF370*AE407/SUM(AE399:AE408),#REF!),"")</f>
        <v/>
      </c>
      <c r="CG403" s="331" t="str">
        <f>IF(COUNT(CG370,AF407)=2,ROUND(CG370*AF407/SUM(AF399:AF408),#REF!),"")</f>
        <v/>
      </c>
      <c r="CH403" s="565" t="str">
        <f>IF(COUNTA(AG407)=0,"",AG407)</f>
        <v/>
      </c>
      <c r="CI403" s="565"/>
      <c r="CJ403" s="565"/>
      <c r="CK403" s="565"/>
      <c r="CL403" s="565"/>
      <c r="CM403" s="565"/>
      <c r="CN403" s="565"/>
      <c r="CO403" s="565"/>
      <c r="CP403" s="565"/>
      <c r="CQ403" s="565"/>
    </row>
    <row r="404" spans="3:95" s="243" customFormat="1" ht="13.5" customHeight="1">
      <c r="C404" s="568"/>
      <c r="D404" s="568"/>
      <c r="E404" s="332"/>
      <c r="F404" s="569" t="str">
        <f t="shared" ca="1" si="25"/>
        <v/>
      </c>
      <c r="G404" s="569"/>
      <c r="H404" s="569"/>
      <c r="I404" s="333" t="str">
        <f>IF(E404="","",E363)</f>
        <v/>
      </c>
      <c r="J404" s="569" t="e">
        <f>J397&amp;"６"</f>
        <v>#REF!</v>
      </c>
      <c r="K404" s="569"/>
      <c r="L404" s="308"/>
      <c r="M404" s="308"/>
      <c r="N404" s="308"/>
      <c r="O404" s="308"/>
      <c r="P404" s="308"/>
      <c r="Q404" s="308"/>
      <c r="R404" s="308"/>
      <c r="S404" s="308"/>
      <c r="T404" s="308"/>
      <c r="U404" s="308"/>
      <c r="V404" s="308"/>
      <c r="W404" s="308"/>
      <c r="X404" s="308"/>
      <c r="Y404" s="308"/>
      <c r="Z404" s="308"/>
      <c r="AA404" s="308"/>
      <c r="AB404" s="308"/>
      <c r="AC404" s="308"/>
      <c r="AD404" s="308"/>
      <c r="AE404" s="308"/>
      <c r="AF404" s="308"/>
      <c r="AG404" s="570"/>
      <c r="AH404" s="570"/>
      <c r="AI404" s="570"/>
      <c r="AJ404" s="570"/>
      <c r="AK404" s="570"/>
      <c r="AL404" s="570"/>
      <c r="AM404" s="570"/>
      <c r="AN404" s="570"/>
      <c r="AO404" s="570"/>
      <c r="AP404" s="570"/>
      <c r="AR404" s="571" t="b">
        <f t="shared" si="24"/>
        <v>0</v>
      </c>
      <c r="AS404" s="571"/>
      <c r="AT404" s="571"/>
      <c r="AU404" s="282" t="s">
        <v>160</v>
      </c>
      <c r="AV404" s="275"/>
      <c r="AX404" s="569" t="str">
        <f>IF(C408="","",C408)</f>
        <v>自者保有電源</v>
      </c>
      <c r="AY404" s="569"/>
      <c r="AZ404" s="587" t="str">
        <f>IF(E408="","",E408)</f>
        <v/>
      </c>
      <c r="BA404" s="590" t="str">
        <f>IF(F408="","",F408)</f>
        <v/>
      </c>
      <c r="BB404" s="590"/>
      <c r="BC404" s="590"/>
      <c r="BD404" s="587" t="str">
        <f>IF(I408="","",I408)</f>
        <v/>
      </c>
      <c r="BE404" s="578" t="e">
        <f>IF(#REF!="発電事業者","送電電力（MW）","受電電力（MW）")</f>
        <v>#REF!</v>
      </c>
      <c r="BF404" s="579"/>
      <c r="BG404" s="331" t="str">
        <f>IF(COUNT(BG368,L408)=2,ROUND(BG368*L408/SUM(L399:L408),#REF!),"")</f>
        <v/>
      </c>
      <c r="BH404" s="331" t="str">
        <f>IF(COUNT(BH368,M408)=2,ROUND(BH368*M408/SUM(M399:M408),#REF!),"")</f>
        <v/>
      </c>
      <c r="BI404" s="331" t="str">
        <f>IF(COUNT(BI368,N408)=2,ROUND(BI368*N408/SUM(N399:N408),#REF!),"")</f>
        <v/>
      </c>
      <c r="BJ404" s="331" t="str">
        <f>IF(COUNT(BJ368,O408)=2,ROUND(BJ368*O408/SUM(O399:O408),#REF!),"")</f>
        <v/>
      </c>
      <c r="BK404" s="331" t="str">
        <f>IF(COUNT(BK368,P408)=2,ROUND(BK368*P408/SUM(P399:P408),#REF!),"")</f>
        <v/>
      </c>
      <c r="BL404" s="331" t="str">
        <f>IF(COUNT(BL368,Q408)=2,ROUND(BL368*Q408/SUM(Q399:Q408),#REF!),"")</f>
        <v/>
      </c>
      <c r="BM404" s="331" t="str">
        <f>IF(COUNT(BM368,R408)=2,ROUND(BM368*R408/SUM(R399:R408),#REF!),"")</f>
        <v/>
      </c>
      <c r="BN404" s="331" t="str">
        <f>IF(COUNT(BN368,S408)=2,ROUND(BN368*S408/SUM(S399:S408),#REF!),"")</f>
        <v/>
      </c>
      <c r="BO404" s="331" t="str">
        <f>IF(COUNT(BO368,T408)=2,ROUND(BO368*T408/SUM(T399:T408),#REF!),"")</f>
        <v/>
      </c>
      <c r="BP404" s="331" t="str">
        <f>IF(COUNT(BP368,U408)=2,ROUND(BP368*U408/SUM(U399:U408),#REF!),"")</f>
        <v/>
      </c>
      <c r="BQ404" s="331" t="str">
        <f>IF(COUNT(BQ368,V408)=2,ROUND(BQ368*V408/SUM(V399:V408),#REF!),"")</f>
        <v/>
      </c>
      <c r="BR404" s="331" t="str">
        <f>IF(COUNT(BR368,W408)=2,ROUND(BR368*W408/SUM(W399:W408),#REF!),"")</f>
        <v/>
      </c>
      <c r="BS404" s="569" t="e">
        <f>IF(#REF!="発電事業者","送電電力（MW）","受電電力（MW）")</f>
        <v>#REF!</v>
      </c>
      <c r="BT404" s="569"/>
      <c r="BU404" s="569"/>
      <c r="BV404" s="333" t="s">
        <v>171</v>
      </c>
      <c r="BW404" s="355" t="str">
        <f>IF(F396=0,IF(COUNT(BW368,I408)=2,ROUND(BW368*I408/100,#REF!),""),IF(COUNT(BW368,I408)=2,ROUND(BW368*I408/L371,#REF!),""))</f>
        <v/>
      </c>
      <c r="BX404" s="580"/>
      <c r="BY404" s="331" t="str">
        <f>IF(COUNT(BY368,X408)=2,ROUND(BY368*X408/SUM(X399:X408),#REF!),"")</f>
        <v/>
      </c>
      <c r="BZ404" s="331" t="str">
        <f>IF(COUNT(BZ368,Y408)=2,ROUND(BZ368*Y408/SUM(Y399:Y408),#REF!),"")</f>
        <v/>
      </c>
      <c r="CA404" s="331" t="str">
        <f>IF(COUNT(CA368,Z408)=2,ROUND(CA368*Z408/SUM(Z399:Z408),#REF!),"")</f>
        <v/>
      </c>
      <c r="CB404" s="331" t="str">
        <f>IF(COUNT(CB368,AA408)=2,ROUND(CB368*AA408/SUM(AA399:AA408),#REF!),"")</f>
        <v/>
      </c>
      <c r="CC404" s="331" t="str">
        <f>IF(COUNT(CC368,AB408)=2,ROUND(CC368*AB408/SUM(AB399:AB408),#REF!),"")</f>
        <v/>
      </c>
      <c r="CD404" s="331" t="str">
        <f>IF(COUNT(CD368,AC408)=2,ROUND(CD368*AC408/SUM(AC399:AC408),#REF!),"")</f>
        <v/>
      </c>
      <c r="CE404" s="331" t="str">
        <f>IF(COUNT(CE368,AD408)=2,ROUND(CE368*AD408/SUM(AD399:AD408),#REF!),"")</f>
        <v/>
      </c>
      <c r="CF404" s="331" t="str">
        <f>IF(COUNT(CF368,AE408)=2,ROUND(CF368*AE408/SUM(AE399:AE408),#REF!),"")</f>
        <v/>
      </c>
      <c r="CG404" s="331" t="str">
        <f>IF(COUNT(CG368,AF408)=2,ROUND(CG368*AF408/SUM(AF399:AF408),#REF!),"")</f>
        <v/>
      </c>
      <c r="CH404" s="563" t="s">
        <v>119</v>
      </c>
      <c r="CI404" s="563"/>
      <c r="CJ404" s="563"/>
      <c r="CK404" s="563"/>
      <c r="CL404" s="563"/>
      <c r="CM404" s="563"/>
      <c r="CN404" s="563"/>
      <c r="CO404" s="563"/>
      <c r="CP404" s="563"/>
      <c r="CQ404" s="563"/>
    </row>
    <row r="405" spans="3:95" s="243" customFormat="1" ht="13.5" customHeight="1">
      <c r="C405" s="568"/>
      <c r="D405" s="568"/>
      <c r="E405" s="332"/>
      <c r="F405" s="569" t="str">
        <f t="shared" ca="1" si="25"/>
        <v/>
      </c>
      <c r="G405" s="569"/>
      <c r="H405" s="569"/>
      <c r="I405" s="333" t="str">
        <f>IF(E405="","",E363)</f>
        <v/>
      </c>
      <c r="J405" s="569" t="e">
        <f>J397&amp;"７"</f>
        <v>#REF!</v>
      </c>
      <c r="K405" s="569"/>
      <c r="L405" s="308"/>
      <c r="M405" s="308"/>
      <c r="N405" s="308"/>
      <c r="O405" s="308"/>
      <c r="P405" s="308"/>
      <c r="Q405" s="308"/>
      <c r="R405" s="308"/>
      <c r="S405" s="308"/>
      <c r="T405" s="308"/>
      <c r="U405" s="308"/>
      <c r="V405" s="308"/>
      <c r="W405" s="308"/>
      <c r="X405" s="308"/>
      <c r="Y405" s="308"/>
      <c r="Z405" s="308"/>
      <c r="AA405" s="308"/>
      <c r="AB405" s="308"/>
      <c r="AC405" s="308"/>
      <c r="AD405" s="308"/>
      <c r="AE405" s="308"/>
      <c r="AF405" s="308"/>
      <c r="AG405" s="570"/>
      <c r="AH405" s="570"/>
      <c r="AI405" s="570"/>
      <c r="AJ405" s="570"/>
      <c r="AK405" s="570"/>
      <c r="AL405" s="570"/>
      <c r="AM405" s="570"/>
      <c r="AN405" s="570"/>
      <c r="AO405" s="570"/>
      <c r="AP405" s="570"/>
      <c r="AR405" s="571" t="b">
        <f t="shared" si="24"/>
        <v>0</v>
      </c>
      <c r="AS405" s="571"/>
      <c r="AT405" s="571"/>
      <c r="AU405" s="282" t="s">
        <v>160</v>
      </c>
      <c r="AV405" s="275"/>
      <c r="AX405" s="569"/>
      <c r="AY405" s="569"/>
      <c r="AZ405" s="588"/>
      <c r="BA405" s="590"/>
      <c r="BB405" s="590"/>
      <c r="BC405" s="590"/>
      <c r="BD405" s="588"/>
      <c r="BE405" s="583"/>
      <c r="BF405" s="584"/>
      <c r="BG405" s="259"/>
      <c r="BH405" s="259"/>
      <c r="BI405" s="259"/>
      <c r="BJ405" s="259"/>
      <c r="BK405" s="259"/>
      <c r="BL405" s="259"/>
      <c r="BM405" s="259"/>
      <c r="BN405" s="259"/>
      <c r="BO405" s="259"/>
      <c r="BP405" s="259"/>
      <c r="BQ405" s="259"/>
      <c r="BR405" s="259"/>
      <c r="BS405" s="569"/>
      <c r="BT405" s="569"/>
      <c r="BU405" s="569"/>
      <c r="BV405" s="333" t="s">
        <v>172</v>
      </c>
      <c r="BW405" s="355" t="str">
        <f>IF(F396=0,IF(COUNT(BW369,F408)=2,ROUND(BW369*F408/100,#REF!),""),IF(COUNT(BW369,F408)=2,ROUND(BW369*F408/Q369,#REF!),""))</f>
        <v/>
      </c>
      <c r="BX405" s="581"/>
      <c r="BY405" s="331" t="str">
        <f>IF(COUNT(BY369,X408)=2,ROUND(BY369*X408/SUM(X399:X408),#REF!),"")</f>
        <v/>
      </c>
      <c r="BZ405" s="331" t="str">
        <f>IF(COUNT(BZ369,Y408)=2,ROUND(BZ369*Y408/SUM(Y399:Y408),#REF!),"")</f>
        <v/>
      </c>
      <c r="CA405" s="331" t="str">
        <f>IF(COUNT(CA369,Z408)=2,ROUND(CA369*Z408/SUM(Z399:Z408),#REF!),"")</f>
        <v/>
      </c>
      <c r="CB405" s="331" t="str">
        <f>IF(COUNT(CB369,AA408)=2,ROUND(CB369*AA408/SUM(AA399:AA408),#REF!),"")</f>
        <v/>
      </c>
      <c r="CC405" s="331" t="str">
        <f>IF(COUNT(CC369,AB408)=2,ROUND(CC369*AB408/SUM(AB399:AB408),#REF!),"")</f>
        <v/>
      </c>
      <c r="CD405" s="331" t="str">
        <f>IF(COUNT(CD369,AC408)=2,ROUND(CD369*AC408/SUM(AC399:AC408),#REF!),"")</f>
        <v/>
      </c>
      <c r="CE405" s="331" t="str">
        <f>IF(COUNT(CE369,AD408)=2,ROUND(CE369*AD408/SUM(AD399:AD408),#REF!),"")</f>
        <v/>
      </c>
      <c r="CF405" s="331" t="str">
        <f>IF(COUNT(CF369,AE408)=2,ROUND(CF369*AE408/SUM(AE399:AE408),#REF!),"")</f>
        <v/>
      </c>
      <c r="CG405" s="331" t="str">
        <f>IF(COUNT(CG369,AF408)=2,ROUND(CG369*AF408/SUM(AF399:AF408),#REF!),"")</f>
        <v/>
      </c>
      <c r="CH405" s="564" t="str">
        <f>IF(CH404="","",CH404)</f>
        <v>バイオマス</v>
      </c>
      <c r="CI405" s="564"/>
      <c r="CJ405" s="564"/>
      <c r="CK405" s="564"/>
      <c r="CL405" s="564"/>
      <c r="CM405" s="564"/>
      <c r="CN405" s="564"/>
      <c r="CO405" s="564"/>
      <c r="CP405" s="564"/>
      <c r="CQ405" s="564"/>
    </row>
    <row r="406" spans="3:95" s="243" customFormat="1" ht="13.5" customHeight="1">
      <c r="C406" s="568"/>
      <c r="D406" s="568"/>
      <c r="E406" s="332"/>
      <c r="F406" s="569" t="str">
        <f t="shared" ca="1" si="25"/>
        <v/>
      </c>
      <c r="G406" s="569"/>
      <c r="H406" s="569"/>
      <c r="I406" s="333" t="str">
        <f>IF(E406="","",E363)</f>
        <v/>
      </c>
      <c r="J406" s="569" t="e">
        <f>J397&amp;"８"</f>
        <v>#REF!</v>
      </c>
      <c r="K406" s="569"/>
      <c r="L406" s="308"/>
      <c r="M406" s="308"/>
      <c r="N406" s="308"/>
      <c r="O406" s="308"/>
      <c r="P406" s="308"/>
      <c r="Q406" s="308"/>
      <c r="R406" s="308"/>
      <c r="S406" s="308"/>
      <c r="T406" s="308"/>
      <c r="U406" s="308"/>
      <c r="V406" s="308"/>
      <c r="W406" s="308"/>
      <c r="X406" s="308"/>
      <c r="Y406" s="308"/>
      <c r="Z406" s="308"/>
      <c r="AA406" s="308"/>
      <c r="AB406" s="308"/>
      <c r="AC406" s="308"/>
      <c r="AD406" s="308"/>
      <c r="AE406" s="308"/>
      <c r="AF406" s="308"/>
      <c r="AG406" s="570"/>
      <c r="AH406" s="570"/>
      <c r="AI406" s="570"/>
      <c r="AJ406" s="570"/>
      <c r="AK406" s="570"/>
      <c r="AL406" s="570"/>
      <c r="AM406" s="570"/>
      <c r="AN406" s="570"/>
      <c r="AO406" s="570"/>
      <c r="AP406" s="570"/>
      <c r="AR406" s="571" t="b">
        <f t="shared" si="24"/>
        <v>0</v>
      </c>
      <c r="AS406" s="571"/>
      <c r="AT406" s="571"/>
      <c r="AU406" s="282" t="s">
        <v>160</v>
      </c>
      <c r="AV406" s="257"/>
      <c r="AX406" s="569"/>
      <c r="AY406" s="569"/>
      <c r="AZ406" s="589"/>
      <c r="BA406" s="590"/>
      <c r="BB406" s="590"/>
      <c r="BC406" s="590"/>
      <c r="BD406" s="589"/>
      <c r="BE406" s="585" t="e">
        <f>IF(#REF!="発電事業者","月間送電電力量（GWh）","月間受電電力量（GWh）")</f>
        <v>#REF!</v>
      </c>
      <c r="BF406" s="586"/>
      <c r="BG406" s="297" t="str">
        <f>IF(COUNT(BG370,L408)=2,ROUND(BG370*L408/SUM(L399:L408),#REF!),"")</f>
        <v/>
      </c>
      <c r="BH406" s="297" t="str">
        <f>IF(COUNT(BH370,M408)=2,ROUND(BH370*M408/SUM(M399:M408),#REF!),"")</f>
        <v/>
      </c>
      <c r="BI406" s="297" t="str">
        <f>IF(COUNT(BI370,N408)=2,ROUND(BI370*N408/SUM(N399:N408),#REF!),"")</f>
        <v/>
      </c>
      <c r="BJ406" s="297" t="str">
        <f>IF(COUNT(BJ370,O408)=2,ROUND(BJ370*O408/SUM(O399:O408),#REF!),"")</f>
        <v/>
      </c>
      <c r="BK406" s="297" t="str">
        <f>IF(COUNT(BK370,P408)=2,ROUND(BK370*P408/SUM(P399:P408),#REF!),"")</f>
        <v/>
      </c>
      <c r="BL406" s="297" t="str">
        <f>IF(COUNT(BL370,Q408)=2,ROUND(BL370*Q408/SUM(Q399:Q408),#REF!),"")</f>
        <v/>
      </c>
      <c r="BM406" s="297" t="str">
        <f>IF(COUNT(BM370,R408)=2,ROUND(BM370*R408/SUM(R399:R408),#REF!),"")</f>
        <v/>
      </c>
      <c r="BN406" s="297" t="str">
        <f>IF(COUNT(BN370,S408)=2,ROUND(BN370*S408/SUM(S399:S408),#REF!),"")</f>
        <v/>
      </c>
      <c r="BO406" s="297" t="str">
        <f>IF(COUNT(BO370,T408)=2,ROUND(BO370*T408/SUM(T399:T408),#REF!),"")</f>
        <v/>
      </c>
      <c r="BP406" s="297" t="str">
        <f>IF(COUNT(BP370,U408)=2,ROUND(BP370*U408/SUM(U399:U408),#REF!),"")</f>
        <v/>
      </c>
      <c r="BQ406" s="297" t="str">
        <f>IF(COUNT(BQ370,V408)=2,ROUND(BQ370*V408/SUM(V399:V408),#REF!),"")</f>
        <v/>
      </c>
      <c r="BR406" s="297" t="str">
        <f>IF(COUNT(BR370,W408)=2,ROUND(BR370*W408/SUM(W399:W408),#REF!),"")</f>
        <v/>
      </c>
      <c r="BS406" s="569" t="e">
        <f>IF(#REF!="発電事業者","年間送電電力量（GWh）","年間受電電力量（GWh）")</f>
        <v>#REF!</v>
      </c>
      <c r="BT406" s="569"/>
      <c r="BU406" s="569"/>
      <c r="BV406" s="333" t="s">
        <v>25</v>
      </c>
      <c r="BW406" s="352"/>
      <c r="BX406" s="582"/>
      <c r="BY406" s="297" t="str">
        <f>IF(COUNT(BY370,X408)=2,ROUND(BY370*X408/SUM(X399:X408),#REF!),"")</f>
        <v/>
      </c>
      <c r="BZ406" s="297" t="str">
        <f>IF(COUNT(BZ370,Y408)=2,ROUND(BZ370*Y408/SUM(Y399:Y408),#REF!),"")</f>
        <v/>
      </c>
      <c r="CA406" s="297" t="str">
        <f>IF(COUNT(CA370,Z408)=2,ROUND(CA370*Z408/SUM(Z399:Z408),#REF!),"")</f>
        <v/>
      </c>
      <c r="CB406" s="297" t="str">
        <f>IF(COUNT(CB370,AA408)=2,ROUND(CB370*AA408/SUM(AA399:AA408),#REF!),"")</f>
        <v/>
      </c>
      <c r="CC406" s="297" t="str">
        <f>IF(COUNT(CC370,AB408)=2,ROUND(CC370*AB408/SUM(AB399:AB408),#REF!),"")</f>
        <v/>
      </c>
      <c r="CD406" s="297" t="str">
        <f>IF(COUNT(CD370,AC408)=2,ROUND(CD370*AC408/SUM(AC399:AC408),#REF!),"")</f>
        <v/>
      </c>
      <c r="CE406" s="297" t="str">
        <f>IF(COUNT(CE370,AD408)=2,ROUND(CE370*AD408/SUM(AD399:AD408),#REF!),"")</f>
        <v/>
      </c>
      <c r="CF406" s="297" t="str">
        <f>IF(COUNT(CF370,AE408)=2,ROUND(CF370*AE408/SUM(AE399:AE408),#REF!),"")</f>
        <v/>
      </c>
      <c r="CG406" s="297" t="str">
        <f>IF(COUNT(CG370,AF408)=2,ROUND(CG370*AF408/SUM(AF399:AF408),#REF!),"")</f>
        <v/>
      </c>
      <c r="CH406" s="565" t="str">
        <f>IF(COUNTA(AG408)=0,"",AG408)</f>
        <v/>
      </c>
      <c r="CI406" s="565"/>
      <c r="CJ406" s="565"/>
      <c r="CK406" s="565"/>
      <c r="CL406" s="565"/>
      <c r="CM406" s="565"/>
      <c r="CN406" s="565"/>
      <c r="CO406" s="565"/>
      <c r="CP406" s="565"/>
      <c r="CQ406" s="565"/>
    </row>
    <row r="407" spans="3:95" s="243" customFormat="1" ht="13.5" customHeight="1">
      <c r="C407" s="568"/>
      <c r="D407" s="568"/>
      <c r="E407" s="332"/>
      <c r="F407" s="569" t="str">
        <f t="shared" ca="1" si="25"/>
        <v/>
      </c>
      <c r="G407" s="569"/>
      <c r="H407" s="569"/>
      <c r="I407" s="333" t="str">
        <f>IF(E407="","",E363)</f>
        <v/>
      </c>
      <c r="J407" s="569" t="e">
        <f>J397&amp;"９"</f>
        <v>#REF!</v>
      </c>
      <c r="K407" s="569"/>
      <c r="L407" s="308"/>
      <c r="M407" s="308"/>
      <c r="N407" s="308"/>
      <c r="O407" s="308"/>
      <c r="P407" s="308"/>
      <c r="Q407" s="308"/>
      <c r="R407" s="308"/>
      <c r="S407" s="308"/>
      <c r="T407" s="308"/>
      <c r="U407" s="308"/>
      <c r="V407" s="308"/>
      <c r="W407" s="308"/>
      <c r="X407" s="308"/>
      <c r="Y407" s="308"/>
      <c r="Z407" s="308"/>
      <c r="AA407" s="308"/>
      <c r="AB407" s="308"/>
      <c r="AC407" s="308"/>
      <c r="AD407" s="308"/>
      <c r="AE407" s="308"/>
      <c r="AF407" s="308"/>
      <c r="AG407" s="570"/>
      <c r="AH407" s="570"/>
      <c r="AI407" s="570"/>
      <c r="AJ407" s="570"/>
      <c r="AK407" s="570"/>
      <c r="AL407" s="570"/>
      <c r="AM407" s="570"/>
      <c r="AN407" s="570"/>
      <c r="AO407" s="570"/>
      <c r="AP407" s="570"/>
      <c r="AR407" s="571" t="b">
        <f t="shared" si="24"/>
        <v>0</v>
      </c>
      <c r="AS407" s="571"/>
      <c r="AT407" s="571"/>
      <c r="AU407" s="282" t="s">
        <v>160</v>
      </c>
      <c r="AV407" s="275"/>
    </row>
    <row r="408" spans="3:95" s="243" customFormat="1" ht="13.5" customHeight="1">
      <c r="C408" s="572" t="s">
        <v>307</v>
      </c>
      <c r="D408" s="573"/>
      <c r="E408" s="353"/>
      <c r="F408" s="574"/>
      <c r="G408" s="575"/>
      <c r="H408" s="576"/>
      <c r="I408" s="354"/>
      <c r="J408" s="577"/>
      <c r="K408" s="577"/>
      <c r="L408" s="308"/>
      <c r="M408" s="308"/>
      <c r="N408" s="308"/>
      <c r="O408" s="308"/>
      <c r="P408" s="308"/>
      <c r="Q408" s="308"/>
      <c r="R408" s="308"/>
      <c r="S408" s="308"/>
      <c r="T408" s="308"/>
      <c r="U408" s="308"/>
      <c r="V408" s="308"/>
      <c r="W408" s="308"/>
      <c r="X408" s="308"/>
      <c r="Y408" s="308"/>
      <c r="Z408" s="308"/>
      <c r="AA408" s="308"/>
      <c r="AB408" s="308"/>
      <c r="AC408" s="308"/>
      <c r="AD408" s="308"/>
      <c r="AE408" s="308"/>
      <c r="AF408" s="308"/>
      <c r="AG408" s="570"/>
      <c r="AH408" s="570"/>
      <c r="AI408" s="570"/>
      <c r="AJ408" s="570"/>
      <c r="AK408" s="570"/>
      <c r="AL408" s="570"/>
      <c r="AM408" s="570"/>
      <c r="AN408" s="570"/>
      <c r="AO408" s="570"/>
      <c r="AP408" s="570"/>
      <c r="AR408" s="571" t="b">
        <f t="shared" si="24"/>
        <v>0</v>
      </c>
      <c r="AS408" s="571"/>
      <c r="AT408" s="571"/>
      <c r="AU408" s="282" t="s">
        <v>160</v>
      </c>
    </row>
    <row r="409" spans="3:95" s="243" customFormat="1" ht="13.5" hidden="1" customHeight="1"/>
    <row r="410" spans="3:95" s="243" customFormat="1" ht="13.5" hidden="1" customHeight="1">
      <c r="AV410" s="268"/>
    </row>
    <row r="411" spans="3:95" s="243" customFormat="1" ht="13.5" hidden="1" customHeight="1">
      <c r="AV411" s="268"/>
    </row>
    <row r="412" spans="3:95" s="243" customFormat="1" ht="13.5" hidden="1" customHeight="1">
      <c r="AV412" s="268"/>
    </row>
    <row r="413" spans="3:95" s="243" customFormat="1" ht="13.5" hidden="1" customHeight="1">
      <c r="AV413" s="268"/>
    </row>
    <row r="414" spans="3:95" s="243" customFormat="1" ht="13.5" hidden="1" customHeight="1">
      <c r="AV414" s="268"/>
    </row>
    <row r="415" spans="3:95" s="243" customFormat="1" ht="13.5" hidden="1" customHeight="1">
      <c r="AV415" s="268"/>
    </row>
    <row r="416" spans="3:95" s="243" customFormat="1" ht="13.5" hidden="1" customHeight="1">
      <c r="AV416" s="268"/>
    </row>
    <row r="417" spans="3:100" s="243" customFormat="1" ht="13.5" hidden="1" customHeight="1">
      <c r="AV417" s="268"/>
    </row>
    <row r="418" spans="3:100" s="243" customFormat="1" ht="13.5" hidden="1" customHeight="1">
      <c r="AV418" s="268"/>
    </row>
    <row r="419" spans="3:100" s="243" customFormat="1" ht="13.5" hidden="1" customHeight="1">
      <c r="AV419" s="268"/>
    </row>
    <row r="420" spans="3:100" s="243" customFormat="1" ht="13.5" hidden="1" customHeight="1">
      <c r="AV420" s="268"/>
    </row>
    <row r="421" spans="3:100" s="243" customFormat="1" ht="13.5" hidden="1" customHeight="1">
      <c r="AV421" s="268"/>
    </row>
    <row r="422" spans="3:100" s="243" customFormat="1" ht="13.5" customHeight="1">
      <c r="AQ422" s="268"/>
      <c r="AR422" s="268"/>
      <c r="AS422" s="268"/>
      <c r="AT422" s="268"/>
      <c r="AU422" s="268"/>
    </row>
    <row r="423" spans="3:100" s="243" customFormat="1" ht="13.5" customHeight="1">
      <c r="C423" s="651" t="s">
        <v>8</v>
      </c>
      <c r="D423" s="651"/>
      <c r="E423" s="562" t="s">
        <v>110</v>
      </c>
      <c r="F423" s="562"/>
      <c r="G423" s="279"/>
    </row>
    <row r="424" spans="3:100" s="243" customFormat="1" ht="13.5" customHeight="1">
      <c r="C424" s="651"/>
      <c r="D424" s="651"/>
      <c r="E424" s="562"/>
      <c r="F424" s="562"/>
      <c r="G424" s="279"/>
      <c r="I424" s="244"/>
    </row>
    <row r="425" spans="3:100" s="243" customFormat="1" ht="13.5" customHeight="1">
      <c r="C425" s="235" t="s">
        <v>254</v>
      </c>
      <c r="D425" s="279"/>
      <c r="E425" s="279"/>
      <c r="F425" s="279"/>
      <c r="G425" s="279"/>
      <c r="I425" s="244"/>
      <c r="BC425" s="239" t="e">
        <f>IF(#REF!="発電事業者","算定結果　様式第３２第１表～第４表（保有電源新エネ欄他）","算定結果　様式第３２第１表・第２表（年度末電源構成・発電端電力量）")</f>
        <v>#REF!</v>
      </c>
      <c r="CT425" s="296" t="s">
        <v>114</v>
      </c>
      <c r="CV425" s="286" t="str">
        <f>IF(COUNT(H429:Z452)&gt;0,"○","")</f>
        <v/>
      </c>
    </row>
    <row r="426" spans="3:100" s="243" customFormat="1" ht="13.5" customHeight="1">
      <c r="C426" s="652"/>
      <c r="D426" s="653"/>
      <c r="E426" s="653"/>
      <c r="F426" s="653"/>
      <c r="G426" s="654"/>
      <c r="H426" s="594" t="str">
        <f>$H$66</f>
        <v>バイオマス</v>
      </c>
      <c r="I426" s="594"/>
      <c r="J426" s="594"/>
      <c r="K426" s="594"/>
      <c r="L426" s="594"/>
      <c r="M426" s="594"/>
      <c r="N426" s="594"/>
      <c r="O426" s="594"/>
      <c r="P426" s="594"/>
      <c r="Q426" s="594"/>
      <c r="R426" s="594"/>
      <c r="S426" s="594"/>
      <c r="T426" s="594"/>
      <c r="U426" s="594"/>
      <c r="V426" s="594"/>
      <c r="W426" s="594"/>
      <c r="X426" s="594"/>
      <c r="Y426" s="594"/>
      <c r="Z426" s="594"/>
      <c r="AA426" s="245"/>
      <c r="AB426" s="245"/>
      <c r="AC426" s="245"/>
      <c r="AD426" s="298"/>
      <c r="AE426" s="298"/>
      <c r="AF426" s="298"/>
      <c r="AG426" s="298"/>
      <c r="AH426" s="298"/>
      <c r="AI426" s="268"/>
      <c r="AJ426" s="268"/>
      <c r="AK426" s="268"/>
      <c r="AL426" s="268"/>
      <c r="AM426" s="268"/>
      <c r="AN426" s="268"/>
      <c r="AO426" s="268"/>
      <c r="AP426" s="268"/>
      <c r="AQ426" s="268"/>
      <c r="AR426" s="268"/>
      <c r="AS426" s="268"/>
      <c r="AT426" s="268"/>
      <c r="AU426" s="268"/>
      <c r="BB426" s="246"/>
      <c r="BC426" s="659" t="s">
        <v>256</v>
      </c>
      <c r="BD426" s="659"/>
      <c r="BE426" s="659"/>
      <c r="BF426" s="659"/>
      <c r="BG426" s="601" t="e">
        <f>DATE(#REF!,1,1)</f>
        <v>#REF!</v>
      </c>
      <c r="BH426" s="602"/>
      <c r="BI426" s="602"/>
      <c r="BJ426" s="602"/>
      <c r="BK426" s="602"/>
      <c r="BL426" s="602"/>
      <c r="BM426" s="602"/>
      <c r="BN426" s="602"/>
      <c r="BO426" s="602"/>
      <c r="BP426" s="602"/>
      <c r="BQ426" s="602"/>
      <c r="BR426" s="603"/>
      <c r="BS426" s="659" t="s">
        <v>257</v>
      </c>
      <c r="BT426" s="659"/>
      <c r="BU426" s="659"/>
      <c r="BV426" s="659"/>
      <c r="BW426" s="592" t="e">
        <f>DATE(#REF!-1,1,1)</f>
        <v>#REF!</v>
      </c>
      <c r="BX426" s="592" t="e">
        <f>DATE(#REF!,1,1)</f>
        <v>#REF!</v>
      </c>
      <c r="BY426" s="592" t="e">
        <f>DATE(#REF!+1,1,1)</f>
        <v>#REF!</v>
      </c>
      <c r="BZ426" s="592" t="e">
        <f>DATE(#REF!+2,1,1)</f>
        <v>#REF!</v>
      </c>
      <c r="CA426" s="592" t="e">
        <f>DATE(#REF!+3,1,1)</f>
        <v>#REF!</v>
      </c>
      <c r="CB426" s="592" t="e">
        <f>DATE(#REF!+4,1,1)</f>
        <v>#REF!</v>
      </c>
      <c r="CC426" s="592" t="e">
        <f>DATE(#REF!+5,1,1)</f>
        <v>#REF!</v>
      </c>
      <c r="CD426" s="592" t="e">
        <f>DATE(#REF!+6,1,1)</f>
        <v>#REF!</v>
      </c>
      <c r="CE426" s="592" t="e">
        <f>DATE(#REF!+7,1,1)</f>
        <v>#REF!</v>
      </c>
      <c r="CF426" s="592" t="e">
        <f>DATE(#REF!+8,1,1)</f>
        <v>#REF!</v>
      </c>
      <c r="CG426" s="592" t="e">
        <f>DATE(#REF!+9,1,1)</f>
        <v>#REF!</v>
      </c>
      <c r="CH426" s="273"/>
      <c r="CI426" s="273"/>
      <c r="CJ426" s="273"/>
      <c r="CK426" s="273"/>
      <c r="CL426" s="273"/>
      <c r="CM426" s="273"/>
      <c r="CN426" s="273"/>
      <c r="CO426" s="273"/>
      <c r="CP426" s="273"/>
      <c r="CQ426" s="273"/>
    </row>
    <row r="427" spans="3:100" s="243" customFormat="1" ht="13.5" customHeight="1">
      <c r="C427" s="661"/>
      <c r="D427" s="662"/>
      <c r="E427" s="662"/>
      <c r="F427" s="662"/>
      <c r="G427" s="663"/>
      <c r="H427" s="595" t="s">
        <v>194</v>
      </c>
      <c r="I427" s="595" t="s">
        <v>195</v>
      </c>
      <c r="J427" s="595" t="s">
        <v>161</v>
      </c>
      <c r="K427" s="595" t="s">
        <v>162</v>
      </c>
      <c r="L427" s="595" t="s">
        <v>163</v>
      </c>
      <c r="M427" s="595" t="s">
        <v>164</v>
      </c>
      <c r="N427" s="595" t="s">
        <v>165</v>
      </c>
      <c r="O427" s="595" t="s">
        <v>166</v>
      </c>
      <c r="P427" s="595" t="s">
        <v>167</v>
      </c>
      <c r="Q427" s="595" t="s">
        <v>168</v>
      </c>
      <c r="R427" s="595" t="s">
        <v>169</v>
      </c>
      <c r="S427" s="595" t="s">
        <v>170</v>
      </c>
      <c r="T427" s="595" t="s">
        <v>25</v>
      </c>
      <c r="U427" s="637"/>
      <c r="V427" s="638"/>
      <c r="W427" s="638"/>
      <c r="X427" s="638"/>
      <c r="Y427" s="638"/>
      <c r="Z427" s="639"/>
      <c r="AA427" s="245"/>
      <c r="AB427" s="245"/>
      <c r="AC427" s="245"/>
      <c r="AD427" s="298"/>
      <c r="AE427" s="298"/>
      <c r="AF427" s="298"/>
      <c r="AG427" s="298"/>
      <c r="AH427" s="298"/>
      <c r="AI427" s="245"/>
      <c r="AJ427" s="245"/>
      <c r="AK427" s="245"/>
      <c r="AL427" s="245"/>
      <c r="AM427" s="245"/>
      <c r="AN427" s="245"/>
      <c r="AO427" s="245"/>
      <c r="AP427" s="245"/>
      <c r="AQ427" s="245"/>
      <c r="AR427" s="245"/>
      <c r="AS427" s="245"/>
      <c r="AT427" s="245"/>
      <c r="AU427" s="245"/>
      <c r="AX427" s="280"/>
      <c r="AY427" s="280"/>
      <c r="AZ427" s="280"/>
      <c r="BA427" s="280"/>
      <c r="BB427" s="246"/>
      <c r="BC427" s="659"/>
      <c r="BD427" s="659"/>
      <c r="BE427" s="659"/>
      <c r="BF427" s="659"/>
      <c r="BG427" s="334" t="s">
        <v>194</v>
      </c>
      <c r="BH427" s="334" t="s">
        <v>195</v>
      </c>
      <c r="BI427" s="334" t="s">
        <v>161</v>
      </c>
      <c r="BJ427" s="334" t="s">
        <v>162</v>
      </c>
      <c r="BK427" s="334" t="s">
        <v>163</v>
      </c>
      <c r="BL427" s="334" t="s">
        <v>164</v>
      </c>
      <c r="BM427" s="334" t="s">
        <v>165</v>
      </c>
      <c r="BN427" s="334" t="s">
        <v>166</v>
      </c>
      <c r="BO427" s="334" t="s">
        <v>167</v>
      </c>
      <c r="BP427" s="334" t="s">
        <v>168</v>
      </c>
      <c r="BQ427" s="334" t="s">
        <v>169</v>
      </c>
      <c r="BR427" s="334" t="s">
        <v>170</v>
      </c>
      <c r="BS427" s="659"/>
      <c r="BT427" s="659"/>
      <c r="BU427" s="659"/>
      <c r="BV427" s="659"/>
      <c r="BW427" s="593"/>
      <c r="BX427" s="593"/>
      <c r="BY427" s="593"/>
      <c r="BZ427" s="593"/>
      <c r="CA427" s="593"/>
      <c r="CB427" s="593"/>
      <c r="CC427" s="593"/>
      <c r="CD427" s="593"/>
      <c r="CE427" s="593"/>
      <c r="CF427" s="593"/>
      <c r="CG427" s="593"/>
      <c r="CH427" s="273"/>
      <c r="CI427" s="273"/>
      <c r="CJ427" s="273"/>
      <c r="CK427" s="273"/>
      <c r="CL427" s="273"/>
      <c r="CM427" s="273"/>
      <c r="CN427" s="273"/>
      <c r="CO427" s="273"/>
      <c r="CP427" s="273"/>
      <c r="CQ427" s="273"/>
    </row>
    <row r="428" spans="3:100" s="243" customFormat="1" ht="13.5" customHeight="1">
      <c r="C428" s="655"/>
      <c r="D428" s="656"/>
      <c r="E428" s="656"/>
      <c r="F428" s="656"/>
      <c r="G428" s="657"/>
      <c r="H428" s="596"/>
      <c r="I428" s="596"/>
      <c r="J428" s="596"/>
      <c r="K428" s="596"/>
      <c r="L428" s="596"/>
      <c r="M428" s="596"/>
      <c r="N428" s="596"/>
      <c r="O428" s="596"/>
      <c r="P428" s="596"/>
      <c r="Q428" s="596"/>
      <c r="R428" s="596"/>
      <c r="S428" s="596"/>
      <c r="T428" s="596"/>
      <c r="U428" s="640"/>
      <c r="V428" s="641"/>
      <c r="W428" s="641"/>
      <c r="X428" s="641"/>
      <c r="Y428" s="641"/>
      <c r="Z428" s="642"/>
      <c r="AA428" s="250"/>
      <c r="AB428" s="250"/>
      <c r="AC428" s="250"/>
      <c r="AD428" s="268"/>
      <c r="AE428" s="268"/>
      <c r="AF428" s="268"/>
      <c r="AG428" s="268"/>
      <c r="AH428" s="268"/>
      <c r="AI428" s="250"/>
      <c r="AJ428" s="250"/>
      <c r="AK428" s="250"/>
      <c r="AL428" s="250"/>
      <c r="AM428" s="250"/>
      <c r="AN428" s="250"/>
      <c r="AO428" s="250"/>
      <c r="AP428" s="250"/>
      <c r="AQ428" s="250"/>
      <c r="AR428" s="250"/>
      <c r="AS428" s="250"/>
      <c r="AT428" s="250"/>
      <c r="AU428" s="250"/>
      <c r="AX428" s="280"/>
      <c r="AY428" s="280"/>
      <c r="AZ428" s="280"/>
      <c r="BA428" s="280"/>
      <c r="BB428" s="246"/>
      <c r="BC428" s="634" t="s">
        <v>198</v>
      </c>
      <c r="BD428" s="635"/>
      <c r="BE428" s="635"/>
      <c r="BF428" s="636"/>
      <c r="BG428" s="297" t="str">
        <f>IF(COUNT(H433)=0,"",H433)</f>
        <v/>
      </c>
      <c r="BH428" s="297" t="str">
        <f t="shared" ref="BH428:BR428" si="26">IF(COUNT(I433)=0,"",I433)</f>
        <v/>
      </c>
      <c r="BI428" s="297" t="str">
        <f t="shared" si="26"/>
        <v/>
      </c>
      <c r="BJ428" s="297" t="str">
        <f t="shared" si="26"/>
        <v/>
      </c>
      <c r="BK428" s="297" t="str">
        <f t="shared" si="26"/>
        <v/>
      </c>
      <c r="BL428" s="297" t="str">
        <f t="shared" si="26"/>
        <v/>
      </c>
      <c r="BM428" s="297" t="str">
        <f t="shared" si="26"/>
        <v/>
      </c>
      <c r="BN428" s="297" t="str">
        <f t="shared" si="26"/>
        <v/>
      </c>
      <c r="BO428" s="297" t="str">
        <f t="shared" si="26"/>
        <v/>
      </c>
      <c r="BP428" s="297" t="str">
        <f t="shared" si="26"/>
        <v/>
      </c>
      <c r="BQ428" s="297" t="str">
        <f t="shared" si="26"/>
        <v/>
      </c>
      <c r="BR428" s="297" t="str">
        <f t="shared" si="26"/>
        <v/>
      </c>
      <c r="BS428" s="597" t="s">
        <v>198</v>
      </c>
      <c r="BT428" s="633"/>
      <c r="BU428" s="598"/>
      <c r="BV428" s="334" t="s">
        <v>171</v>
      </c>
      <c r="BW428" s="253" t="str">
        <f>IF(COUNT(L431)=0,"",L431)</f>
        <v/>
      </c>
      <c r="BX428" s="253" t="str">
        <f>IF(COUNT(L433)=0,"",L433)</f>
        <v/>
      </c>
      <c r="BY428" s="253" t="str">
        <f>IF(COUNT(L435)=0,"",L435)</f>
        <v/>
      </c>
      <c r="BZ428" s="253" t="str">
        <f>IF(COUNT(L437)=0,"",L437)</f>
        <v/>
      </c>
      <c r="CA428" s="253" t="str">
        <f>IF(COUNT(L439)=0,"",L439)</f>
        <v/>
      </c>
      <c r="CB428" s="253" t="str">
        <f>IF(COUNT(L441)=0,"",L441)</f>
        <v/>
      </c>
      <c r="CC428" s="253" t="str">
        <f>IF(COUNT(L443)=0,"",L443)</f>
        <v/>
      </c>
      <c r="CD428" s="253" t="str">
        <f>IF(COUNT(L445)=0,"",L445)</f>
        <v/>
      </c>
      <c r="CE428" s="253" t="str">
        <f>IF(COUNT(L447)=0,"",L447)</f>
        <v/>
      </c>
      <c r="CF428" s="253" t="str">
        <f>IF(COUNT(L449)=0,"",L449)</f>
        <v/>
      </c>
      <c r="CG428" s="253" t="str">
        <f>IF(COUNT(L451)=0,"",L451)</f>
        <v/>
      </c>
      <c r="CH428" s="257"/>
      <c r="CI428" s="257"/>
      <c r="CJ428" s="257"/>
      <c r="CK428" s="257"/>
      <c r="CL428" s="257"/>
      <c r="CM428" s="257"/>
      <c r="CN428" s="257"/>
      <c r="CO428" s="257"/>
      <c r="CP428" s="257"/>
      <c r="CQ428" s="257"/>
    </row>
    <row r="429" spans="3:100" s="243" customFormat="1" ht="13.5" customHeight="1">
      <c r="C429" s="604" t="e">
        <f>DATE(#REF!-2,1,1)</f>
        <v>#REF!</v>
      </c>
      <c r="D429" s="605"/>
      <c r="E429" s="613" t="s">
        <v>198</v>
      </c>
      <c r="F429" s="614"/>
      <c r="G429" s="615"/>
      <c r="H429" s="255"/>
      <c r="I429" s="255"/>
      <c r="J429" s="255"/>
      <c r="K429" s="255"/>
      <c r="L429" s="255"/>
      <c r="M429" s="255"/>
      <c r="N429" s="255"/>
      <c r="O429" s="255"/>
      <c r="P429" s="255"/>
      <c r="Q429" s="256"/>
      <c r="R429" s="256"/>
      <c r="S429" s="256"/>
      <c r="T429" s="255"/>
      <c r="U429" s="578"/>
      <c r="V429" s="644"/>
      <c r="W429" s="644"/>
      <c r="X429" s="644"/>
      <c r="Y429" s="644"/>
      <c r="Z429" s="579"/>
      <c r="AA429" s="257"/>
      <c r="AB429" s="257"/>
      <c r="AC429" s="257"/>
      <c r="AD429" s="299"/>
      <c r="AE429" s="299"/>
      <c r="AF429" s="268"/>
      <c r="AG429" s="268"/>
      <c r="AH429" s="268"/>
      <c r="AI429" s="257"/>
      <c r="AJ429" s="257"/>
      <c r="AK429" s="257"/>
      <c r="AL429" s="257"/>
      <c r="AM429" s="257"/>
      <c r="AN429" s="257"/>
      <c r="AO429" s="257"/>
      <c r="AP429" s="257"/>
      <c r="AQ429" s="257"/>
      <c r="AR429" s="257"/>
      <c r="AS429" s="257"/>
      <c r="AT429" s="257"/>
      <c r="AU429" s="257"/>
      <c r="AX429" s="280"/>
      <c r="AY429" s="280"/>
      <c r="AZ429" s="280"/>
      <c r="BA429" s="280"/>
      <c r="BB429" s="246"/>
      <c r="BC429" s="648"/>
      <c r="BD429" s="649"/>
      <c r="BE429" s="649"/>
      <c r="BF429" s="650"/>
      <c r="BG429" s="259"/>
      <c r="BH429" s="259"/>
      <c r="BI429" s="259"/>
      <c r="BJ429" s="259"/>
      <c r="BK429" s="259"/>
      <c r="BL429" s="259"/>
      <c r="BM429" s="259"/>
      <c r="BN429" s="259"/>
      <c r="BO429" s="259"/>
      <c r="BP429" s="259"/>
      <c r="BQ429" s="259"/>
      <c r="BR429" s="259"/>
      <c r="BS429" s="599"/>
      <c r="BT429" s="643"/>
      <c r="BU429" s="600"/>
      <c r="BV429" s="334" t="s">
        <v>172</v>
      </c>
      <c r="BW429" s="253" t="str">
        <f>IF(COUNT(Q429)=0,"",Q429)</f>
        <v/>
      </c>
      <c r="BX429" s="253" t="str">
        <f>IF(COUNT(Q433)=0,"",Q433)</f>
        <v/>
      </c>
      <c r="BY429" s="253" t="str">
        <f>IF(COUNT(Q435)=0,"",Q435)</f>
        <v/>
      </c>
      <c r="BZ429" s="253" t="str">
        <f>IF(COUNT(Q437)=0,"",Q437)</f>
        <v/>
      </c>
      <c r="CA429" s="253" t="str">
        <f>IF(COUNT(Q439)=0,"",Q439)</f>
        <v/>
      </c>
      <c r="CB429" s="253" t="str">
        <f>IF(COUNT(Q441)=0,"",Q441)</f>
        <v/>
      </c>
      <c r="CC429" s="253" t="str">
        <f>IF(COUNT(Q443)=0,"",Q443)</f>
        <v/>
      </c>
      <c r="CD429" s="253" t="str">
        <f>IF(COUNT(Q445)=0,"",Q445)</f>
        <v/>
      </c>
      <c r="CE429" s="253" t="str">
        <f>IF(COUNT(Q447)=0,"",Q447)</f>
        <v/>
      </c>
      <c r="CF429" s="253" t="str">
        <f>IF(COUNT(Q449)=0,"",Q449)</f>
        <v/>
      </c>
      <c r="CG429" s="253" t="str">
        <f>IF(COUNT(Q451)=0,"",Q451)</f>
        <v/>
      </c>
      <c r="CH429" s="257"/>
      <c r="CI429" s="257"/>
      <c r="CJ429" s="257"/>
      <c r="CK429" s="257"/>
      <c r="CL429" s="257"/>
      <c r="CM429" s="257"/>
      <c r="CN429" s="257"/>
      <c r="CO429" s="257"/>
      <c r="CP429" s="257"/>
      <c r="CQ429" s="257"/>
    </row>
    <row r="430" spans="3:100" s="243" customFormat="1" ht="13.5" customHeight="1">
      <c r="C430" s="606"/>
      <c r="D430" s="607"/>
      <c r="E430" s="608" t="s">
        <v>252</v>
      </c>
      <c r="F430" s="609"/>
      <c r="G430" s="610"/>
      <c r="H430" s="260"/>
      <c r="I430" s="260"/>
      <c r="J430" s="260"/>
      <c r="K430" s="260"/>
      <c r="L430" s="260"/>
      <c r="M430" s="260"/>
      <c r="N430" s="260"/>
      <c r="O430" s="260"/>
      <c r="P430" s="260"/>
      <c r="Q430" s="261"/>
      <c r="R430" s="261"/>
      <c r="S430" s="261"/>
      <c r="T430" s="262" t="str">
        <f>IF(COUNT(H430:S430)=0,"",SUMPRODUCT(ROUND(H430:S430,1)))</f>
        <v/>
      </c>
      <c r="U430" s="645"/>
      <c r="V430" s="646"/>
      <c r="W430" s="646"/>
      <c r="X430" s="646"/>
      <c r="Y430" s="646"/>
      <c r="Z430" s="647"/>
      <c r="AA430" s="257"/>
      <c r="AB430" s="257"/>
      <c r="AC430" s="257"/>
      <c r="AD430" s="299"/>
      <c r="AE430" s="299"/>
      <c r="AF430" s="268"/>
      <c r="AG430" s="268"/>
      <c r="AH430" s="268"/>
      <c r="AI430" s="271"/>
      <c r="AJ430" s="271"/>
      <c r="AK430" s="271"/>
      <c r="AL430" s="271"/>
      <c r="AM430" s="271"/>
      <c r="AN430" s="271"/>
      <c r="AO430" s="271"/>
      <c r="AP430" s="271"/>
      <c r="AQ430" s="271"/>
      <c r="AR430" s="271"/>
      <c r="AS430" s="271"/>
      <c r="AT430" s="271"/>
      <c r="AU430" s="272"/>
      <c r="AX430" s="280"/>
      <c r="AY430" s="280"/>
      <c r="AZ430" s="280"/>
      <c r="BA430" s="280"/>
      <c r="BB430" s="246"/>
      <c r="BC430" s="594" t="s">
        <v>205</v>
      </c>
      <c r="BD430" s="594"/>
      <c r="BE430" s="594"/>
      <c r="BF430" s="594"/>
      <c r="BG430" s="253" t="str">
        <f>IF(COUNT(H434)=0,"",ROUND(H434,#REF!))</f>
        <v/>
      </c>
      <c r="BH430" s="253" t="str">
        <f>IF(COUNT(I434)=0,"",ROUND(I434,#REF!))</f>
        <v/>
      </c>
      <c r="BI430" s="253" t="str">
        <f>IF(COUNT(J434)=0,"",ROUND(J434,#REF!))</f>
        <v/>
      </c>
      <c r="BJ430" s="253" t="str">
        <f>IF(COUNT(K434)=0,"",ROUND(K434,#REF!))</f>
        <v/>
      </c>
      <c r="BK430" s="253" t="str">
        <f>IF(COUNT(L434)=0,"",ROUND(L434,#REF!))</f>
        <v/>
      </c>
      <c r="BL430" s="253" t="str">
        <f>IF(COUNT(M434)=0,"",ROUND(M434,#REF!))</f>
        <v/>
      </c>
      <c r="BM430" s="253" t="str">
        <f>IF(COUNT(N434)=0,"",ROUND(N434,#REF!))</f>
        <v/>
      </c>
      <c r="BN430" s="253" t="str">
        <f>IF(COUNT(O434)=0,"",ROUND(O434,#REF!))</f>
        <v/>
      </c>
      <c r="BO430" s="253" t="str">
        <f>IF(COUNT(P434)=0,"",ROUND(P434,#REF!))</f>
        <v/>
      </c>
      <c r="BP430" s="253" t="str">
        <f>IF(COUNT(Q434)=0,"",ROUND(Q434,#REF!))</f>
        <v/>
      </c>
      <c r="BQ430" s="253" t="str">
        <f>IF(COUNT(R434)=0,"",ROUND(R434,#REF!))</f>
        <v/>
      </c>
      <c r="BR430" s="253" t="str">
        <f>IF(COUNT(S434)=0,"",ROUND(S434,#REF!))</f>
        <v/>
      </c>
      <c r="BS430" s="634" t="s">
        <v>205</v>
      </c>
      <c r="BT430" s="635"/>
      <c r="BU430" s="636"/>
      <c r="BV430" s="334" t="s">
        <v>25</v>
      </c>
      <c r="BW430" s="253" t="str">
        <f>IF(COUNT(T432)=0,"",T432)</f>
        <v/>
      </c>
      <c r="BX430" s="253" t="str">
        <f>IF(COUNT(T434)=0,"",T434)</f>
        <v/>
      </c>
      <c r="BY430" s="253" t="str">
        <f>IF(COUNT(T436)=0,"",T436)</f>
        <v/>
      </c>
      <c r="BZ430" s="266" t="str">
        <f>IF(COUNT(T438)=0,"",T438)</f>
        <v/>
      </c>
      <c r="CA430" s="253" t="str">
        <f>IF(COUNT(T440)=0,"",T440)</f>
        <v/>
      </c>
      <c r="CB430" s="253" t="str">
        <f>IF(COUNT(T442)=0,"",T442)</f>
        <v/>
      </c>
      <c r="CC430" s="253" t="str">
        <f>IF(COUNT(T444)=0,"",T444)</f>
        <v/>
      </c>
      <c r="CD430" s="253" t="str">
        <f>IF(COUNT(T446)=0,"",T446)</f>
        <v/>
      </c>
      <c r="CE430" s="253" t="str">
        <f>IF(COUNT(T448)=0,"",T448)</f>
        <v/>
      </c>
      <c r="CF430" s="253" t="str">
        <f>IF(COUNT(T450)=0,"",T450)</f>
        <v/>
      </c>
      <c r="CG430" s="253" t="str">
        <f>IF(COUNT(T452)=0,"",T452)</f>
        <v/>
      </c>
      <c r="CH430" s="257"/>
      <c r="CI430" s="257"/>
      <c r="CJ430" s="257"/>
      <c r="CK430" s="257"/>
      <c r="CL430" s="257"/>
      <c r="CM430" s="257"/>
      <c r="CN430" s="257"/>
      <c r="CO430" s="257"/>
      <c r="CP430" s="257"/>
      <c r="CQ430" s="257"/>
    </row>
    <row r="431" spans="3:100" s="243" customFormat="1" ht="13.5" customHeight="1">
      <c r="C431" s="604" t="e">
        <f>DATE(#REF!-1,1,1)</f>
        <v>#REF!</v>
      </c>
      <c r="D431" s="605"/>
      <c r="E431" s="613" t="s">
        <v>198</v>
      </c>
      <c r="F431" s="614"/>
      <c r="G431" s="615"/>
      <c r="H431" s="256"/>
      <c r="I431" s="256"/>
      <c r="J431" s="256"/>
      <c r="K431" s="256"/>
      <c r="L431" s="256"/>
      <c r="M431" s="256"/>
      <c r="N431" s="256"/>
      <c r="O431" s="256"/>
      <c r="P431" s="256"/>
      <c r="Q431" s="256"/>
      <c r="R431" s="256"/>
      <c r="S431" s="256"/>
      <c r="T431" s="255"/>
      <c r="U431" s="613" t="s">
        <v>210</v>
      </c>
      <c r="V431" s="614"/>
      <c r="W431" s="614"/>
      <c r="X431" s="615"/>
      <c r="Y431" s="666"/>
      <c r="Z431" s="667"/>
      <c r="AA431" s="257"/>
      <c r="AB431" s="257"/>
      <c r="AC431" s="257"/>
      <c r="AD431" s="299"/>
      <c r="AE431" s="299"/>
      <c r="AF431" s="268"/>
      <c r="AG431" s="268"/>
      <c r="AH431" s="268"/>
      <c r="AI431" s="257"/>
      <c r="AJ431" s="257"/>
      <c r="AK431" s="257"/>
      <c r="AL431" s="257"/>
      <c r="AM431" s="257"/>
      <c r="AN431" s="257"/>
      <c r="AO431" s="257"/>
      <c r="AP431" s="257"/>
      <c r="AQ431" s="257"/>
      <c r="AR431" s="257"/>
      <c r="AS431" s="257"/>
      <c r="AT431" s="257"/>
      <c r="AU431" s="257"/>
      <c r="AX431" s="280"/>
      <c r="AY431" s="280"/>
      <c r="AZ431" s="280"/>
      <c r="BB431" s="246"/>
      <c r="BC431" s="627"/>
      <c r="BD431" s="628"/>
      <c r="BE431" s="628"/>
      <c r="BF431" s="628"/>
      <c r="BG431" s="628"/>
      <c r="BH431" s="628"/>
      <c r="BI431" s="628"/>
      <c r="BJ431" s="628"/>
      <c r="BK431" s="628"/>
      <c r="BL431" s="628"/>
      <c r="BM431" s="628"/>
      <c r="BN431" s="628"/>
      <c r="BO431" s="628"/>
      <c r="BP431" s="628"/>
      <c r="BQ431" s="628"/>
      <c r="BR431" s="629"/>
      <c r="BS431" s="597" t="s">
        <v>206</v>
      </c>
      <c r="BT431" s="633"/>
      <c r="BU431" s="598"/>
      <c r="BV431" s="334" t="s">
        <v>25</v>
      </c>
      <c r="BW431" s="253" t="str">
        <f>IF(COUNT(Y431)=0,"",IF(#REF!="発電事業者",Y431,IF(SUMIF($C459:$D468,"その他事業者",L459:L468)=0,IF(Y431*L468/SUM(L459:L468)=0,"",Y431*L468/SUM(L459:L468)),ROUND(Y431*SUMIF($C459:$D468,"その他事業者",L459:L468)/SUM(L459:L468),#REF!)+Y431*L468/SUM(L459:L468))))</f>
        <v/>
      </c>
      <c r="BX431" s="253" t="str">
        <f>IF(COUNT(Y433)=0,"",IF(#REF!="発電事業者",Y433,IF(SUMIF($C459:$D468,"その他事業者",W459:W468)=0,IF(Y433*W468/SUM(W459:W468)=0,"",Y433*W468/SUM(W459:W468)),ROUND(Y433*SUMIF($C459:$D468,"その他事業者",W459:W468)/SUM(W459:W468),#REF!)+Y433*W468/SUM(W459:W468))))</f>
        <v/>
      </c>
      <c r="BY431" s="267"/>
      <c r="BZ431" s="267"/>
      <c r="CA431" s="267"/>
      <c r="CB431" s="253" t="str">
        <f>IF(COUNT(Y441)=0,"",IF(#REF!="発電事業者",Y441,IF(SUMIF($C459:$D468,"その他事業者",AA459:AA468)=0,IF(Y441*AA468/SUM(AA459:AA468)=0,"",Y441*AA468/SUM(AA459:AA468)),ROUND(Y441*SUMIF($C459:$D468,"その他事業者",AA459:AA468)/SUM(AA459:AA468),#REF!)+Y441*AA468/SUM(AA459:AA468))))</f>
        <v/>
      </c>
      <c r="CC431" s="267"/>
      <c r="CD431" s="267"/>
      <c r="CE431" s="267"/>
      <c r="CF431" s="267"/>
      <c r="CG431" s="253" t="str">
        <f>IF(COUNT(Y451)=0,"",IF(#REF!="発電事業者",Y451,IF(SUMIF($C459:$D468,"その他事業者",AF459:AF468)=0,IF(Y451*AF468/SUM(AF459:AF468)=0,"",Y451*AF468/SUM(AF459:AF468)),ROUND(Y451*SUMIF($C459:$D468,"その他事業者",AF459:AF468)/SUM(AF459:AF468),#REF!)+Y451*AF468/SUM(AF459:AF468))))</f>
        <v/>
      </c>
      <c r="CH431" s="257"/>
      <c r="CI431" s="257"/>
      <c r="CJ431" s="257"/>
      <c r="CK431" s="257"/>
      <c r="CL431" s="257"/>
      <c r="CM431" s="257"/>
      <c r="CN431" s="257"/>
      <c r="CO431" s="257"/>
      <c r="CP431" s="257"/>
      <c r="CQ431" s="257"/>
    </row>
    <row r="432" spans="3:100" s="243" customFormat="1" ht="13.5" customHeight="1">
      <c r="C432" s="606"/>
      <c r="D432" s="607"/>
      <c r="E432" s="608" t="s">
        <v>252</v>
      </c>
      <c r="F432" s="609"/>
      <c r="G432" s="610"/>
      <c r="H432" s="261"/>
      <c r="I432" s="261"/>
      <c r="J432" s="261"/>
      <c r="K432" s="261"/>
      <c r="L432" s="261"/>
      <c r="M432" s="261"/>
      <c r="N432" s="261"/>
      <c r="O432" s="261"/>
      <c r="P432" s="261"/>
      <c r="Q432" s="261"/>
      <c r="R432" s="261"/>
      <c r="S432" s="261"/>
      <c r="T432" s="262" t="str">
        <f>IF(COUNT(H432:S432)=0,"",SUMPRODUCT(ROUND(H432:S432,1)))</f>
        <v/>
      </c>
      <c r="U432" s="608" t="s">
        <v>211</v>
      </c>
      <c r="V432" s="609"/>
      <c r="W432" s="609"/>
      <c r="X432" s="610"/>
      <c r="Y432" s="664"/>
      <c r="Z432" s="665"/>
      <c r="AA432" s="257"/>
      <c r="AB432" s="257"/>
      <c r="AC432" s="257"/>
      <c r="AD432" s="299"/>
      <c r="AE432" s="299"/>
      <c r="AF432" s="268"/>
      <c r="AG432" s="268"/>
      <c r="AH432" s="268"/>
      <c r="AI432" s="271"/>
      <c r="AJ432" s="271"/>
      <c r="AK432" s="271"/>
      <c r="AL432" s="271"/>
      <c r="AM432" s="271"/>
      <c r="AN432" s="271"/>
      <c r="AO432" s="271"/>
      <c r="AP432" s="271"/>
      <c r="AQ432" s="271"/>
      <c r="AR432" s="271"/>
      <c r="AS432" s="271"/>
      <c r="AT432" s="271"/>
      <c r="AU432" s="272"/>
      <c r="AX432" s="280"/>
      <c r="AY432" s="280"/>
      <c r="AZ432" s="280"/>
      <c r="BB432" s="246"/>
      <c r="BC432" s="630"/>
      <c r="BD432" s="631"/>
      <c r="BE432" s="631"/>
      <c r="BF432" s="631"/>
      <c r="BG432" s="631"/>
      <c r="BH432" s="631"/>
      <c r="BI432" s="631"/>
      <c r="BJ432" s="631"/>
      <c r="BK432" s="631"/>
      <c r="BL432" s="631"/>
      <c r="BM432" s="631"/>
      <c r="BN432" s="631"/>
      <c r="BO432" s="631"/>
      <c r="BP432" s="631"/>
      <c r="BQ432" s="631"/>
      <c r="BR432" s="632"/>
      <c r="BS432" s="634" t="s">
        <v>207</v>
      </c>
      <c r="BT432" s="635"/>
      <c r="BU432" s="636"/>
      <c r="BV432" s="334" t="s">
        <v>25</v>
      </c>
      <c r="BW432" s="253" t="str">
        <f>IF(COUNT(Y432)=0,"",Y432)</f>
        <v/>
      </c>
      <c r="BX432" s="253" t="str">
        <f>IF(COUNT(Y434)=0,"",Y434)</f>
        <v/>
      </c>
      <c r="BY432" s="267"/>
      <c r="BZ432" s="267"/>
      <c r="CA432" s="267"/>
      <c r="CB432" s="253" t="str">
        <f>IF(COUNT(Y442)=0,"",Y442)</f>
        <v/>
      </c>
      <c r="CC432" s="267"/>
      <c r="CD432" s="267"/>
      <c r="CE432" s="267"/>
      <c r="CF432" s="267"/>
      <c r="CG432" s="253" t="str">
        <f>IF(COUNT(Y452)=0,"",Y452)</f>
        <v/>
      </c>
      <c r="CH432" s="257"/>
      <c r="CI432" s="257"/>
      <c r="CJ432" s="257"/>
      <c r="CK432" s="257"/>
      <c r="CL432" s="257"/>
      <c r="CM432" s="257"/>
      <c r="CN432" s="257"/>
      <c r="CO432" s="257"/>
      <c r="CP432" s="257"/>
      <c r="CQ432" s="257"/>
    </row>
    <row r="433" spans="3:95" s="243" customFormat="1" ht="13.5" customHeight="1">
      <c r="C433" s="604" t="e">
        <f>DATE(#REF!,1,1)</f>
        <v>#REF!</v>
      </c>
      <c r="D433" s="605"/>
      <c r="E433" s="613" t="s">
        <v>198</v>
      </c>
      <c r="F433" s="614"/>
      <c r="G433" s="615"/>
      <c r="H433" s="256"/>
      <c r="I433" s="256"/>
      <c r="J433" s="256"/>
      <c r="K433" s="256"/>
      <c r="L433" s="256"/>
      <c r="M433" s="256"/>
      <c r="N433" s="256"/>
      <c r="O433" s="256"/>
      <c r="P433" s="256"/>
      <c r="Q433" s="256"/>
      <c r="R433" s="256"/>
      <c r="S433" s="256"/>
      <c r="T433" s="255"/>
      <c r="U433" s="613" t="s">
        <v>210</v>
      </c>
      <c r="V433" s="614"/>
      <c r="W433" s="614"/>
      <c r="X433" s="615"/>
      <c r="Y433" s="666"/>
      <c r="Z433" s="667"/>
      <c r="AA433" s="257"/>
      <c r="AB433" s="257"/>
      <c r="AC433" s="257"/>
      <c r="AD433" s="299"/>
      <c r="AE433" s="299"/>
      <c r="AF433" s="268"/>
      <c r="AG433" s="268"/>
      <c r="AH433" s="268"/>
      <c r="AI433" s="257"/>
      <c r="AJ433" s="257"/>
      <c r="AK433" s="257"/>
      <c r="AL433" s="257"/>
      <c r="AM433" s="257"/>
      <c r="AN433" s="257"/>
      <c r="AO433" s="257"/>
      <c r="AP433" s="257"/>
      <c r="AQ433" s="257"/>
      <c r="AR433" s="257"/>
      <c r="AS433" s="257"/>
      <c r="AT433" s="257"/>
      <c r="AU433" s="257"/>
      <c r="AX433" s="268"/>
      <c r="BB433" s="268"/>
      <c r="BC433" s="245"/>
      <c r="BD433" s="245"/>
      <c r="BE433" s="245"/>
      <c r="BF433" s="245"/>
      <c r="BG433" s="245"/>
      <c r="BH433" s="245"/>
      <c r="BI433" s="245"/>
      <c r="BJ433" s="245"/>
      <c r="BK433" s="245"/>
      <c r="BL433" s="245"/>
      <c r="BM433" s="245"/>
      <c r="BN433" s="245"/>
      <c r="BO433" s="245"/>
      <c r="BP433" s="245"/>
      <c r="BQ433" s="245"/>
      <c r="BR433" s="245"/>
      <c r="BS433" s="245"/>
      <c r="BT433" s="245"/>
      <c r="BU433" s="245"/>
      <c r="BV433" s="245"/>
      <c r="BW433" s="245"/>
      <c r="BX433" s="257"/>
      <c r="BY433" s="257"/>
      <c r="BZ433" s="257"/>
      <c r="CA433" s="257"/>
      <c r="CB433" s="257"/>
      <c r="CC433" s="257"/>
      <c r="CD433" s="257"/>
      <c r="CE433" s="257"/>
      <c r="CF433" s="257"/>
      <c r="CG433" s="257"/>
      <c r="CH433" s="257"/>
      <c r="CI433" s="257"/>
      <c r="CJ433" s="257"/>
      <c r="CK433" s="257"/>
      <c r="CL433" s="257"/>
      <c r="CM433" s="257"/>
      <c r="CN433" s="257"/>
      <c r="CO433" s="257"/>
      <c r="CP433" s="257"/>
      <c r="CQ433" s="257"/>
    </row>
    <row r="434" spans="3:95" s="243" customFormat="1" ht="13.5" customHeight="1">
      <c r="C434" s="606"/>
      <c r="D434" s="607"/>
      <c r="E434" s="608" t="s">
        <v>212</v>
      </c>
      <c r="F434" s="609"/>
      <c r="G434" s="610"/>
      <c r="H434" s="261"/>
      <c r="I434" s="261"/>
      <c r="J434" s="261"/>
      <c r="K434" s="261"/>
      <c r="L434" s="261"/>
      <c r="M434" s="261"/>
      <c r="N434" s="261"/>
      <c r="O434" s="261"/>
      <c r="P434" s="261"/>
      <c r="Q434" s="261"/>
      <c r="R434" s="261"/>
      <c r="S434" s="261"/>
      <c r="T434" s="262" t="str">
        <f>IF(COUNT(H434:S434)=0,"",SUMPRODUCT(ROUND(H434:S434,1)))</f>
        <v/>
      </c>
      <c r="U434" s="608" t="s">
        <v>211</v>
      </c>
      <c r="V434" s="609"/>
      <c r="W434" s="609"/>
      <c r="X434" s="610"/>
      <c r="Y434" s="664"/>
      <c r="Z434" s="665"/>
      <c r="AA434" s="257"/>
      <c r="AB434" s="257"/>
      <c r="AC434" s="257"/>
      <c r="AD434" s="299"/>
      <c r="AE434" s="299"/>
      <c r="AF434" s="268"/>
      <c r="AG434" s="268"/>
      <c r="AH434" s="268"/>
      <c r="AI434" s="271"/>
      <c r="AJ434" s="271"/>
      <c r="AK434" s="271"/>
      <c r="AL434" s="271"/>
      <c r="AM434" s="271"/>
      <c r="AN434" s="271"/>
      <c r="AO434" s="271"/>
      <c r="AP434" s="271"/>
      <c r="AQ434" s="271"/>
      <c r="AR434" s="271"/>
      <c r="AS434" s="271"/>
      <c r="AT434" s="271"/>
      <c r="AU434" s="272"/>
      <c r="AX434" s="240" t="e">
        <f>IF(#REF!="発電事業者","算定結果　送電取引帳票","算定結果　受電取引帳票")</f>
        <v>#REF!</v>
      </c>
      <c r="BR434" s="268"/>
    </row>
    <row r="435" spans="3:95" s="243" customFormat="1" ht="13.5" customHeight="1">
      <c r="C435" s="604" t="e">
        <f>DATE(#REF!+1,1,1)</f>
        <v>#REF!</v>
      </c>
      <c r="D435" s="605"/>
      <c r="E435" s="613" t="s">
        <v>198</v>
      </c>
      <c r="F435" s="614"/>
      <c r="G435" s="615"/>
      <c r="H435" s="256"/>
      <c r="I435" s="256"/>
      <c r="J435" s="256"/>
      <c r="K435" s="256"/>
      <c r="L435" s="256"/>
      <c r="M435" s="256"/>
      <c r="N435" s="256"/>
      <c r="O435" s="256"/>
      <c r="P435" s="256"/>
      <c r="Q435" s="256"/>
      <c r="R435" s="256"/>
      <c r="S435" s="256"/>
      <c r="T435" s="255"/>
      <c r="U435" s="618"/>
      <c r="V435" s="619"/>
      <c r="W435" s="619"/>
      <c r="X435" s="619"/>
      <c r="Y435" s="619"/>
      <c r="Z435" s="620"/>
      <c r="AA435" s="257"/>
      <c r="AB435" s="257"/>
      <c r="AC435" s="257"/>
      <c r="AD435" s="299"/>
      <c r="AE435" s="299"/>
      <c r="AF435" s="268"/>
      <c r="AG435" s="268"/>
      <c r="AH435" s="268"/>
      <c r="AI435" s="257"/>
      <c r="AJ435" s="257"/>
      <c r="AK435" s="257"/>
      <c r="AL435" s="257"/>
      <c r="AM435" s="257"/>
      <c r="AN435" s="257"/>
      <c r="AO435" s="257"/>
      <c r="AP435" s="257"/>
      <c r="AQ435" s="257"/>
      <c r="AR435" s="257"/>
      <c r="AS435" s="257"/>
      <c r="AT435" s="257"/>
      <c r="AU435" s="257"/>
      <c r="AX435" s="594" t="s">
        <v>200</v>
      </c>
      <c r="AY435" s="594"/>
      <c r="AZ435" s="595" t="s">
        <v>201</v>
      </c>
      <c r="BA435" s="594" t="s">
        <v>202</v>
      </c>
      <c r="BB435" s="594"/>
      <c r="BC435" s="594"/>
      <c r="BD435" s="595" t="s">
        <v>203</v>
      </c>
      <c r="BE435" s="597" t="s">
        <v>176</v>
      </c>
      <c r="BF435" s="598"/>
      <c r="BG435" s="601" t="e">
        <f>DATE(#REF!,1,1)</f>
        <v>#REF!</v>
      </c>
      <c r="BH435" s="602"/>
      <c r="BI435" s="602"/>
      <c r="BJ435" s="602"/>
      <c r="BK435" s="602"/>
      <c r="BL435" s="602"/>
      <c r="BM435" s="602"/>
      <c r="BN435" s="602"/>
      <c r="BO435" s="602"/>
      <c r="BP435" s="602"/>
      <c r="BQ435" s="602"/>
      <c r="BR435" s="603"/>
      <c r="BS435" s="594" t="s">
        <v>175</v>
      </c>
      <c r="BT435" s="594"/>
      <c r="BU435" s="594"/>
      <c r="BV435" s="594"/>
      <c r="BW435" s="592" t="e">
        <f>DATE(#REF!-1,1,1)</f>
        <v>#REF!</v>
      </c>
      <c r="BX435" s="592" t="e">
        <f>DATE(#REF!,1,1)</f>
        <v>#REF!</v>
      </c>
      <c r="BY435" s="592" t="e">
        <f>DATE(#REF!+1,1,1)</f>
        <v>#REF!</v>
      </c>
      <c r="BZ435" s="592" t="e">
        <f>DATE(#REF!+2,1,1)</f>
        <v>#REF!</v>
      </c>
      <c r="CA435" s="592" t="e">
        <f>DATE(#REF!+3,1,1)</f>
        <v>#REF!</v>
      </c>
      <c r="CB435" s="592" t="e">
        <f>DATE(#REF!+4,1,1)</f>
        <v>#REF!</v>
      </c>
      <c r="CC435" s="592" t="e">
        <f>DATE(#REF!+5,1,1)</f>
        <v>#REF!</v>
      </c>
      <c r="CD435" s="592" t="e">
        <f>DATE(#REF!+6,1,1)</f>
        <v>#REF!</v>
      </c>
      <c r="CE435" s="592" t="e">
        <f>DATE(#REF!+7,1,1)</f>
        <v>#REF!</v>
      </c>
      <c r="CF435" s="592" t="e">
        <f>DATE(#REF!+8,1,1)</f>
        <v>#REF!</v>
      </c>
      <c r="CG435" s="592" t="e">
        <f>DATE(#REF!+9,1,1)</f>
        <v>#REF!</v>
      </c>
      <c r="CH435" s="566" t="s">
        <v>268</v>
      </c>
      <c r="CI435" s="567"/>
      <c r="CJ435" s="567"/>
      <c r="CK435" s="567"/>
      <c r="CL435" s="567"/>
      <c r="CM435" s="567"/>
      <c r="CN435" s="567"/>
      <c r="CO435" s="567"/>
      <c r="CP435" s="567"/>
      <c r="CQ435" s="567"/>
    </row>
    <row r="436" spans="3:95" s="243" customFormat="1" ht="13.5" customHeight="1">
      <c r="C436" s="606"/>
      <c r="D436" s="607"/>
      <c r="E436" s="608" t="s">
        <v>212</v>
      </c>
      <c r="F436" s="609"/>
      <c r="G436" s="610"/>
      <c r="H436" s="261"/>
      <c r="I436" s="261"/>
      <c r="J436" s="261"/>
      <c r="K436" s="261"/>
      <c r="L436" s="261"/>
      <c r="M436" s="261"/>
      <c r="N436" s="261"/>
      <c r="O436" s="261"/>
      <c r="P436" s="261"/>
      <c r="Q436" s="261"/>
      <c r="R436" s="261"/>
      <c r="S436" s="261"/>
      <c r="T436" s="262" t="str">
        <f>IF(COUNT(H436:S436)=0,"",SUMPRODUCT(ROUND(H436:S436,1)))</f>
        <v/>
      </c>
      <c r="U436" s="621"/>
      <c r="V436" s="622"/>
      <c r="W436" s="622"/>
      <c r="X436" s="622"/>
      <c r="Y436" s="622"/>
      <c r="Z436" s="623"/>
      <c r="AA436" s="257"/>
      <c r="AB436" s="257"/>
      <c r="AC436" s="257"/>
      <c r="AD436" s="299"/>
      <c r="AE436" s="299"/>
      <c r="AF436" s="268"/>
      <c r="AG436" s="268"/>
      <c r="AH436" s="268"/>
      <c r="AI436" s="271"/>
      <c r="AJ436" s="271"/>
      <c r="AK436" s="271"/>
      <c r="AL436" s="271"/>
      <c r="AM436" s="271"/>
      <c r="AN436" s="271"/>
      <c r="AO436" s="271"/>
      <c r="AP436" s="271"/>
      <c r="AQ436" s="271"/>
      <c r="AR436" s="271"/>
      <c r="AS436" s="271"/>
      <c r="AT436" s="271"/>
      <c r="AU436" s="272"/>
      <c r="AX436" s="594"/>
      <c r="AY436" s="594"/>
      <c r="AZ436" s="596"/>
      <c r="BA436" s="594"/>
      <c r="BB436" s="594"/>
      <c r="BC436" s="594"/>
      <c r="BD436" s="596"/>
      <c r="BE436" s="599"/>
      <c r="BF436" s="600"/>
      <c r="BG436" s="334" t="s">
        <v>194</v>
      </c>
      <c r="BH436" s="334" t="s">
        <v>195</v>
      </c>
      <c r="BI436" s="334" t="s">
        <v>161</v>
      </c>
      <c r="BJ436" s="334" t="s">
        <v>162</v>
      </c>
      <c r="BK436" s="334" t="s">
        <v>163</v>
      </c>
      <c r="BL436" s="334" t="s">
        <v>164</v>
      </c>
      <c r="BM436" s="334" t="s">
        <v>165</v>
      </c>
      <c r="BN436" s="334" t="s">
        <v>166</v>
      </c>
      <c r="BO436" s="334" t="s">
        <v>167</v>
      </c>
      <c r="BP436" s="334" t="s">
        <v>168</v>
      </c>
      <c r="BQ436" s="334" t="s">
        <v>169</v>
      </c>
      <c r="BR436" s="334" t="s">
        <v>170</v>
      </c>
      <c r="BS436" s="594"/>
      <c r="BT436" s="594"/>
      <c r="BU436" s="594"/>
      <c r="BV436" s="594"/>
      <c r="BW436" s="593"/>
      <c r="BX436" s="593"/>
      <c r="BY436" s="593">
        <v>43101</v>
      </c>
      <c r="BZ436" s="593">
        <v>43466</v>
      </c>
      <c r="CA436" s="593">
        <v>43831</v>
      </c>
      <c r="CB436" s="593">
        <v>44197</v>
      </c>
      <c r="CC436" s="593">
        <v>44562</v>
      </c>
      <c r="CD436" s="593">
        <v>44927</v>
      </c>
      <c r="CE436" s="593">
        <v>45292</v>
      </c>
      <c r="CF436" s="593">
        <v>45658</v>
      </c>
      <c r="CG436" s="593">
        <v>46023</v>
      </c>
      <c r="CH436" s="567"/>
      <c r="CI436" s="567"/>
      <c r="CJ436" s="567"/>
      <c r="CK436" s="567"/>
      <c r="CL436" s="567"/>
      <c r="CM436" s="567"/>
      <c r="CN436" s="567"/>
      <c r="CO436" s="567"/>
      <c r="CP436" s="567"/>
      <c r="CQ436" s="567"/>
    </row>
    <row r="437" spans="3:95" s="243" customFormat="1" ht="13.5" customHeight="1">
      <c r="C437" s="604" t="e">
        <f>DATE(#REF!+2,1,1)</f>
        <v>#REF!</v>
      </c>
      <c r="D437" s="605"/>
      <c r="E437" s="613" t="s">
        <v>198</v>
      </c>
      <c r="F437" s="614"/>
      <c r="G437" s="615"/>
      <c r="H437" s="256"/>
      <c r="I437" s="256"/>
      <c r="J437" s="256"/>
      <c r="K437" s="256"/>
      <c r="L437" s="256"/>
      <c r="M437" s="256"/>
      <c r="N437" s="256"/>
      <c r="O437" s="256"/>
      <c r="P437" s="256"/>
      <c r="Q437" s="256"/>
      <c r="R437" s="256"/>
      <c r="S437" s="256"/>
      <c r="T437" s="255"/>
      <c r="U437" s="621"/>
      <c r="V437" s="622"/>
      <c r="W437" s="622"/>
      <c r="X437" s="622"/>
      <c r="Y437" s="622"/>
      <c r="Z437" s="623"/>
      <c r="AA437" s="257"/>
      <c r="AB437" s="257"/>
      <c r="AC437" s="257"/>
      <c r="AD437" s="299"/>
      <c r="AE437" s="299"/>
      <c r="AF437" s="268"/>
      <c r="AG437" s="268"/>
      <c r="AH437" s="268"/>
      <c r="AI437" s="257"/>
      <c r="AJ437" s="257"/>
      <c r="AK437" s="257"/>
      <c r="AL437" s="257"/>
      <c r="AM437" s="257"/>
      <c r="AN437" s="257"/>
      <c r="AO437" s="257"/>
      <c r="AP437" s="257"/>
      <c r="AQ437" s="257"/>
      <c r="AR437" s="257"/>
      <c r="AS437" s="257"/>
      <c r="AT437" s="257"/>
      <c r="AU437" s="257"/>
      <c r="AX437" s="569" t="str">
        <f>IF(C459="","",C459)</f>
        <v/>
      </c>
      <c r="AY437" s="569"/>
      <c r="AZ437" s="587" t="str">
        <f>IF(E459="","",E459)</f>
        <v/>
      </c>
      <c r="BA437" s="590" t="str">
        <f ca="1">IF(F459="","",F459)</f>
        <v/>
      </c>
      <c r="BB437" s="590"/>
      <c r="BC437" s="590"/>
      <c r="BD437" s="587" t="str">
        <f>IF(I459="","",I459)</f>
        <v/>
      </c>
      <c r="BE437" s="578" t="e">
        <f>IF(#REF!="発電事業者","送電電力（MW）","受電電力（MW）")</f>
        <v>#REF!</v>
      </c>
      <c r="BF437" s="579"/>
      <c r="BG437" s="331" t="str">
        <f>IF(AND(COUNT(BG428)+COUNTA(E459)=2,L459&lt;&gt;""),ROUND(BG428-SUMIF(BE440:BF466,BE437,BG440:BG466),#REF!),"")</f>
        <v/>
      </c>
      <c r="BH437" s="331" t="str">
        <f>IF(AND(COUNT(BH428)+COUNTA(E459)=2,M459&lt;&gt;""),ROUND(BH428-SUMIF(BE440:BF466,BE437,BH440:BH466),#REF!),"")</f>
        <v/>
      </c>
      <c r="BI437" s="331" t="str">
        <f>IF(AND(COUNT(BI428)+COUNTA(E459)=2,N459&lt;&gt;""),ROUND(BI428-SUMIF(BE440:BF466,BE437,BI440:BI466),#REF!),"")</f>
        <v/>
      </c>
      <c r="BJ437" s="331" t="str">
        <f>IF(AND(COUNT(BJ428)+COUNTA(E459)=2,O459&lt;&gt;""),ROUND(BJ428-SUMIF(BE440:BF466,BE437,BJ440:BJ466),#REF!),"")</f>
        <v/>
      </c>
      <c r="BK437" s="331" t="str">
        <f>IF(AND(COUNT(BK428)+COUNTA(E459)=2,P459&lt;&gt;""),ROUND(BK428-SUMIF(BE440:BF466,BE437,BK440:BK466),#REF!),"")</f>
        <v/>
      </c>
      <c r="BL437" s="331" t="str">
        <f>IF(AND(COUNT(BL428)+COUNTA(E459)=2,Q459&lt;&gt;""),ROUND(BL428-SUMIF(BE440:BF466,BE437,BL440:BL466),#REF!),"")</f>
        <v/>
      </c>
      <c r="BM437" s="331" t="str">
        <f>IF(AND(COUNT(BM428)+COUNTA(E459)=2,R459&lt;&gt;""),ROUND(BM428-SUMIF(BE440:BF466,BE437,BM440:BM466),#REF!),"")</f>
        <v/>
      </c>
      <c r="BN437" s="331" t="str">
        <f>IF(AND(COUNT(BN428)+COUNTA(E459)=2,S459&lt;&gt;""),ROUND(BN428-SUMIF(BE440:BF466,BE437,BN440:BN466),#REF!),"")</f>
        <v/>
      </c>
      <c r="BO437" s="331" t="str">
        <f>IF(AND(COUNT(BO428)+COUNTA(E459)=2,T459&lt;&gt;""),ROUND(BO428-SUMIF(BE440:BF466,BE437,BO440:BO466),#REF!),"")</f>
        <v/>
      </c>
      <c r="BP437" s="331" t="str">
        <f>IF(AND(COUNT(BP428)+COUNTA(E459)=2,U459&lt;&gt;""),ROUND(BP428-SUMIF(BE440:BF466,BE437,BP440:BP466),#REF!),"")</f>
        <v/>
      </c>
      <c r="BQ437" s="331" t="str">
        <f>IF(AND(COUNT(BQ428)+COUNTA(E459)=2,V459&lt;&gt;""),ROUND(BQ428-SUMIF(BE440:BF466,BE437,BQ440:BQ466),#REF!),"")</f>
        <v/>
      </c>
      <c r="BR437" s="331" t="str">
        <f>IF(AND(COUNT(BR428)+COUNTA(E459)=2,W459&lt;&gt;""),ROUND(BR428-SUMIF(BE440:BF466,BE437,BR440:BR466),#REF!),"")</f>
        <v/>
      </c>
      <c r="BS437" s="569" t="e">
        <f>IF(#REF!="発電事業者","送電電力（MW）","受電電力（MW）")</f>
        <v>#REF!</v>
      </c>
      <c r="BT437" s="569"/>
      <c r="BU437" s="569"/>
      <c r="BV437" s="333" t="s">
        <v>171</v>
      </c>
      <c r="BW437" s="580"/>
      <c r="BX437" s="580"/>
      <c r="BY437" s="331" t="str">
        <f>IF(AND(COUNT(BY428)+COUNTA(E459)=2,X459&lt;&gt;""),ROUND(BY428-SUMIF(BV440:BV466,BV437,BY440:BY466),#REF!),"")</f>
        <v/>
      </c>
      <c r="BZ437" s="331" t="str">
        <f>IF(AND(COUNT(BZ428)+COUNTA(E459)=2,Y459&lt;&gt;""),ROUND(BZ428-SUMIF(BV440:BV466,BV437,BZ440:BZ466),#REF!),"")</f>
        <v/>
      </c>
      <c r="CA437" s="331" t="str">
        <f>IF(AND(COUNT(CA428)+COUNTA(E459)=2,Z459&lt;&gt;""),ROUND(CA428-SUMIF(BV440:BV466,BV437,CA440:CA466),#REF!),"")</f>
        <v/>
      </c>
      <c r="CB437" s="331" t="str">
        <f>IF(AND(COUNT(CB428)+COUNTA(E459)=2,AA459&lt;&gt;""),ROUND(CB428-SUMIF(BV440:BV466,BV437,CB440:CB466),#REF!),"")</f>
        <v/>
      </c>
      <c r="CC437" s="331" t="str">
        <f>IF(AND(COUNT(CC428)+COUNTA(E459)=2,AB459&lt;&gt;""),ROUND(CC428-SUMIF(BV440:BV466,BV437,CC440:CC466),#REF!),"")</f>
        <v/>
      </c>
      <c r="CD437" s="331" t="str">
        <f>IF(AND(COUNT(CD428)+COUNTA(E459)=2,AC459&lt;&gt;""),ROUND(CD428-SUMIF(BV440:BV466,BV437,CD440:CD466),#REF!),"")</f>
        <v/>
      </c>
      <c r="CE437" s="331" t="str">
        <f>IF(AND(COUNT(CE428)+COUNTA(E459)=2,AD459&lt;&gt;""),ROUND(CE428-SUMIF(BV440:BV466,BV437,CE440:CE466),#REF!),"")</f>
        <v/>
      </c>
      <c r="CF437" s="331" t="str">
        <f>IF(AND(COUNT(CF428)+COUNTA(E459)=2,AE459&lt;&gt;""),ROUND(CF428-SUMIF(BV440:BV466,BV437,CF440:CF466),#REF!),"")</f>
        <v/>
      </c>
      <c r="CG437" s="331" t="str">
        <f>IF(AND(COUNT(CG428)+COUNTA(E459)=2,AF459&lt;&gt;""),ROUND(CG428-SUMIF(BV440:BV466,BV437,CG440:CG466),#REF!),"")</f>
        <v/>
      </c>
      <c r="CH437" s="563" t="s">
        <v>119</v>
      </c>
      <c r="CI437" s="563"/>
      <c r="CJ437" s="563"/>
      <c r="CK437" s="563"/>
      <c r="CL437" s="563"/>
      <c r="CM437" s="563"/>
      <c r="CN437" s="563"/>
      <c r="CO437" s="563"/>
      <c r="CP437" s="563"/>
      <c r="CQ437" s="563"/>
    </row>
    <row r="438" spans="3:95" s="243" customFormat="1" ht="13.5" customHeight="1">
      <c r="C438" s="606"/>
      <c r="D438" s="607"/>
      <c r="E438" s="608" t="s">
        <v>212</v>
      </c>
      <c r="F438" s="609"/>
      <c r="G438" s="610"/>
      <c r="H438" s="261"/>
      <c r="I438" s="261"/>
      <c r="J438" s="261"/>
      <c r="K438" s="261"/>
      <c r="L438" s="261"/>
      <c r="M438" s="261"/>
      <c r="N438" s="261"/>
      <c r="O438" s="261"/>
      <c r="P438" s="261"/>
      <c r="Q438" s="261"/>
      <c r="R438" s="261"/>
      <c r="S438" s="261"/>
      <c r="T438" s="262" t="str">
        <f>IF(COUNT(H438:S438)=0,"",SUMPRODUCT(ROUND(H438:S438,1)))</f>
        <v/>
      </c>
      <c r="U438" s="621"/>
      <c r="V438" s="622"/>
      <c r="W438" s="622"/>
      <c r="X438" s="622"/>
      <c r="Y438" s="622"/>
      <c r="Z438" s="623"/>
      <c r="AA438" s="257"/>
      <c r="AB438" s="257"/>
      <c r="AC438" s="257"/>
      <c r="AD438" s="299"/>
      <c r="AE438" s="299"/>
      <c r="AF438" s="268"/>
      <c r="AG438" s="268"/>
      <c r="AH438" s="268"/>
      <c r="AI438" s="271"/>
      <c r="AJ438" s="271"/>
      <c r="AK438" s="271"/>
      <c r="AL438" s="271"/>
      <c r="AM438" s="271"/>
      <c r="AN438" s="271"/>
      <c r="AO438" s="271"/>
      <c r="AP438" s="271"/>
      <c r="AQ438" s="271"/>
      <c r="AR438" s="271"/>
      <c r="AS438" s="271"/>
      <c r="AT438" s="271"/>
      <c r="AU438" s="272"/>
      <c r="AX438" s="569"/>
      <c r="AY438" s="569"/>
      <c r="AZ438" s="588"/>
      <c r="BA438" s="590"/>
      <c r="BB438" s="590"/>
      <c r="BC438" s="590"/>
      <c r="BD438" s="588"/>
      <c r="BE438" s="583"/>
      <c r="BF438" s="584"/>
      <c r="BG438" s="259"/>
      <c r="BH438" s="259"/>
      <c r="BI438" s="259"/>
      <c r="BJ438" s="259"/>
      <c r="BK438" s="259"/>
      <c r="BL438" s="259"/>
      <c r="BM438" s="259"/>
      <c r="BN438" s="259"/>
      <c r="BO438" s="259"/>
      <c r="BP438" s="259"/>
      <c r="BQ438" s="259"/>
      <c r="BR438" s="259"/>
      <c r="BS438" s="569"/>
      <c r="BT438" s="569"/>
      <c r="BU438" s="569"/>
      <c r="BV438" s="333" t="s">
        <v>172</v>
      </c>
      <c r="BW438" s="581"/>
      <c r="BX438" s="581"/>
      <c r="BY438" s="331" t="str">
        <f>IF(AND(COUNT(BY429)+COUNTA(E459)=2,X459&lt;&gt;""),ROUND(BY429-SUMIF(BV440:BV466,BV438,BY440:BY466),#REF!),"")</f>
        <v/>
      </c>
      <c r="BZ438" s="331" t="str">
        <f>IF(AND(COUNT(BZ429)+COUNTA(E459)=2,Y459&lt;&gt;""),ROUND(BZ429-SUMIF(BV440:BV466,BV438,BZ440:BZ466),#REF!),"")</f>
        <v/>
      </c>
      <c r="CA438" s="331" t="str">
        <f>IF(AND(COUNT(CA429)+COUNTA(E459)=2,Z459&lt;&gt;""),ROUND(CA429-SUMIF(BV440:BV466,BV438,CA440:CA466),#REF!),"")</f>
        <v/>
      </c>
      <c r="CB438" s="331" t="str">
        <f>IF(AND(COUNT(CB429)+COUNTA(E459)=2,AA459&lt;&gt;""),ROUND(CB429-SUMIF(BV440:BV466,BV438,CB440:CB466),#REF!),"")</f>
        <v/>
      </c>
      <c r="CC438" s="331" t="str">
        <f>IF(AND(COUNT(CC429)+COUNTA(E459)=2,AB459&lt;&gt;""),ROUND(CC429-SUMIF(BV440:BV466,BV438,CC440:CC466),#REF!),"")</f>
        <v/>
      </c>
      <c r="CD438" s="331" t="str">
        <f>IF(AND(COUNT(CD429)+COUNTA(E459)=2,AC459&lt;&gt;""),ROUND(CD429-SUMIF(BV440:BV466,BV438,CD440:CD466),#REF!),"")</f>
        <v/>
      </c>
      <c r="CE438" s="331" t="str">
        <f>IF(AND(COUNT(CE429)+COUNTA(E459)=2,AD459&lt;&gt;""),ROUND(CE429-SUMIF(BV440:BV466,BV438,CE440:CE466),#REF!),"")</f>
        <v/>
      </c>
      <c r="CF438" s="331" t="str">
        <f>IF(AND(COUNT(CF429)+COUNTA(E459)=2,AE459&lt;&gt;""),ROUND(CF429-SUMIF(BV440:BV466,BV438,CF440:CF466),#REF!),"")</f>
        <v/>
      </c>
      <c r="CG438" s="331" t="str">
        <f>IF(AND(COUNT(CG429)+COUNTA(E459)=2,AF459&lt;&gt;""),ROUND(CG429-SUMIF(BV440:BV466,BV438,CG440:CG466),#REF!),"")</f>
        <v/>
      </c>
      <c r="CH438" s="564" t="str">
        <f>IF(CH437="","",CH437)</f>
        <v>バイオマス</v>
      </c>
      <c r="CI438" s="564"/>
      <c r="CJ438" s="564"/>
      <c r="CK438" s="564"/>
      <c r="CL438" s="564"/>
      <c r="CM438" s="564"/>
      <c r="CN438" s="564"/>
      <c r="CO438" s="564"/>
      <c r="CP438" s="564"/>
      <c r="CQ438" s="564"/>
    </row>
    <row r="439" spans="3:95" s="243" customFormat="1" ht="13.5" customHeight="1">
      <c r="C439" s="604" t="e">
        <f>DATE(#REF!+3,1,1)</f>
        <v>#REF!</v>
      </c>
      <c r="D439" s="605"/>
      <c r="E439" s="613" t="s">
        <v>198</v>
      </c>
      <c r="F439" s="614"/>
      <c r="G439" s="615"/>
      <c r="H439" s="256"/>
      <c r="I439" s="256"/>
      <c r="J439" s="256"/>
      <c r="K439" s="256"/>
      <c r="L439" s="256"/>
      <c r="M439" s="256"/>
      <c r="N439" s="256"/>
      <c r="O439" s="256"/>
      <c r="P439" s="256"/>
      <c r="Q439" s="256"/>
      <c r="R439" s="256"/>
      <c r="S439" s="256"/>
      <c r="T439" s="255"/>
      <c r="U439" s="621"/>
      <c r="V439" s="622"/>
      <c r="W439" s="622"/>
      <c r="X439" s="622"/>
      <c r="Y439" s="622"/>
      <c r="Z439" s="623"/>
      <c r="AA439" s="257"/>
      <c r="AB439" s="257"/>
      <c r="AC439" s="257"/>
      <c r="AD439" s="299"/>
      <c r="AE439" s="299"/>
      <c r="AF439" s="268"/>
      <c r="AG439" s="268"/>
      <c r="AH439" s="268"/>
      <c r="AI439" s="257"/>
      <c r="AJ439" s="257"/>
      <c r="AK439" s="257"/>
      <c r="AL439" s="257"/>
      <c r="AM439" s="257"/>
      <c r="AN439" s="257"/>
      <c r="AO439" s="257"/>
      <c r="AP439" s="257"/>
      <c r="AQ439" s="257"/>
      <c r="AR439" s="257"/>
      <c r="AS439" s="257"/>
      <c r="AT439" s="257"/>
      <c r="AU439" s="257"/>
      <c r="AX439" s="569"/>
      <c r="AY439" s="569"/>
      <c r="AZ439" s="589"/>
      <c r="BA439" s="590"/>
      <c r="BB439" s="590"/>
      <c r="BC439" s="590"/>
      <c r="BD439" s="589"/>
      <c r="BE439" s="585" t="e">
        <f>IF(#REF!="発電事業者","月間送電電力量（GWh）","月間受電電力量（GWh）")</f>
        <v>#REF!</v>
      </c>
      <c r="BF439" s="586"/>
      <c r="BG439" s="297" t="str">
        <f>IF(AND(COUNT(BG430)+COUNTA(E459)=2,L459&lt;&gt;""),ROUND(BG430-SUMIF(BE440:BF466,BE439,BG440:BG466),#REF!),"")</f>
        <v/>
      </c>
      <c r="BH439" s="297" t="str">
        <f>IF(AND(COUNT(BH430)+COUNTA(E459)=2,M459&lt;&gt;""),ROUND(BH430-SUMIF(BE440:BF466,BE439,BH440:BH466),#REF!),"")</f>
        <v/>
      </c>
      <c r="BI439" s="297" t="str">
        <f>IF(AND(COUNT(BI430)+COUNTA(E459)=2,N459&lt;&gt;""),ROUND(BI430-SUMIF(BE440:BF466,BE439,BI440:BI466),#REF!),"")</f>
        <v/>
      </c>
      <c r="BJ439" s="297" t="str">
        <f>IF(AND(COUNT(BJ430)+COUNTA(E459)=2,O459&lt;&gt;""),ROUND(BJ430-SUMIF(BE440:BF466,BE439,BJ440:BJ466),#REF!),"")</f>
        <v/>
      </c>
      <c r="BK439" s="297" t="str">
        <f>IF(AND(COUNT(BK430)+COUNTA(E459)=2,P459&lt;&gt;""),ROUND(BK430-SUMIF(BE440:BF466,BE439,BK440:BK466),#REF!),"")</f>
        <v/>
      </c>
      <c r="BL439" s="297" t="str">
        <f>IF(AND(COUNT(BL430)+COUNTA(E459)=2,Q459&lt;&gt;""),ROUND(BL430-SUMIF(BE440:BF466,BE439,BL440:BL466),#REF!),"")</f>
        <v/>
      </c>
      <c r="BM439" s="297" t="str">
        <f>IF(AND(COUNT(BM430)+COUNTA(E459)=2,R459&lt;&gt;""),ROUND(BM430-SUMIF(BE440:BF466,BE439,BM440:BM466),#REF!),"")</f>
        <v/>
      </c>
      <c r="BN439" s="297" t="str">
        <f>IF(AND(COUNT(BN430)+COUNTA(E459)=2,S459&lt;&gt;""),ROUND(BN430-SUMIF(BE440:BF466,BE439,BN440:BN466),#REF!),"")</f>
        <v/>
      </c>
      <c r="BO439" s="297" t="str">
        <f>IF(AND(COUNT(BO430)+COUNTA(E459)=2,T459&lt;&gt;""),ROUND(BO430-SUMIF(BE440:BF466,BE439,BO440:BO466),#REF!),"")</f>
        <v/>
      </c>
      <c r="BP439" s="297" t="str">
        <f>IF(AND(COUNT(BP430)+COUNTA(E459)=2,U459&lt;&gt;""),ROUND(BP430-SUMIF(BE440:BF466,BE439,BP440:BP466),#REF!),"")</f>
        <v/>
      </c>
      <c r="BQ439" s="297" t="str">
        <f>IF(AND(COUNT(BQ430)+COUNTA(E459)=2,V459&lt;&gt;""),ROUND(BQ430-SUMIF(BE440:BF466,BE439,BQ440:BQ466),#REF!),"")</f>
        <v/>
      </c>
      <c r="BR439" s="297" t="str">
        <f>IF(AND(COUNT(BR430)+COUNTA(E459)=2,W459&lt;&gt;""),ROUND(BR430-SUMIF(BE440:BF466,BE439,BR440:BR466),#REF!),"")</f>
        <v/>
      </c>
      <c r="BS439" s="569" t="e">
        <f>IF(#REF!="発電事業者","年間送電電力量（GWh）","年間受電電力量（GWh）")</f>
        <v>#REF!</v>
      </c>
      <c r="BT439" s="569"/>
      <c r="BU439" s="569"/>
      <c r="BV439" s="333" t="s">
        <v>25</v>
      </c>
      <c r="BW439" s="582"/>
      <c r="BX439" s="582"/>
      <c r="BY439" s="331" t="str">
        <f>IF(AND(COUNT(BY430)+COUNTA(E459)=2,X459&lt;&gt;""),ROUND(BY430-SUMIF(BV440:BV466,BV439,BY440:BY466),#REF!),"")</f>
        <v/>
      </c>
      <c r="BZ439" s="331" t="str">
        <f>IF(AND(COUNT(BZ430)+COUNTA(E459)=2,Y459&lt;&gt;""),ROUND(BZ430-SUMIF(BV440:BV466,BV439,BZ440:BZ466),#REF!),"")</f>
        <v/>
      </c>
      <c r="CA439" s="331" t="str">
        <f>IF(AND(COUNT(CA430)+COUNTA(E459)=2,Z459&lt;&gt;""),ROUND(CA430-SUMIF(BV440:BV466,BV439,CA440:CA466),#REF!),"")</f>
        <v/>
      </c>
      <c r="CB439" s="331" t="str">
        <f>IF(AND(COUNT(CB430)+COUNTA(E459)=2,AA459&lt;&gt;""),ROUND(CB430-SUMIF(BV440:BV466,BV439,CB440:CB466),#REF!),"")</f>
        <v/>
      </c>
      <c r="CC439" s="331" t="str">
        <f>IF(AND(COUNT(CC430)+COUNTA(E459)=2,AB459&lt;&gt;""),ROUND(CC430-SUMIF(BV440:BV466,BV439,CC440:CC466),#REF!),"")</f>
        <v/>
      </c>
      <c r="CD439" s="331" t="str">
        <f>IF(AND(COUNT(CD430)+COUNTA(E459)=2,AC459&lt;&gt;""),ROUND(CD430-SUMIF(BV440:BV466,BV439,CD440:CD466),#REF!),"")</f>
        <v/>
      </c>
      <c r="CE439" s="331" t="str">
        <f>IF(AND(COUNT(CE430)+COUNTA(E459)=2,AD459&lt;&gt;""),ROUND(CE430-SUMIF(BV440:BV466,BV439,CE440:CE466),#REF!),"")</f>
        <v/>
      </c>
      <c r="CF439" s="331" t="str">
        <f>IF(AND(COUNT(CF430)+COUNTA(E459)=2,AE459&lt;&gt;""),ROUND(CF430-SUMIF(BV440:BV466,BV439,CF440:CF466),#REF!),"")</f>
        <v/>
      </c>
      <c r="CG439" s="331" t="str">
        <f>IF(AND(COUNT(CG430)+COUNTA(E459)=2,AF459&lt;&gt;""),ROUND(CG430-SUMIF(BV440:BV466,BV439,CG440:CG466),#REF!),"")</f>
        <v/>
      </c>
      <c r="CH439" s="565" t="str">
        <f>IF(COUNTA(AG459)=0,"",AG459)</f>
        <v/>
      </c>
      <c r="CI439" s="565"/>
      <c r="CJ439" s="565"/>
      <c r="CK439" s="565"/>
      <c r="CL439" s="565"/>
      <c r="CM439" s="565"/>
      <c r="CN439" s="565"/>
      <c r="CO439" s="565"/>
      <c r="CP439" s="565"/>
      <c r="CQ439" s="565"/>
    </row>
    <row r="440" spans="3:95" s="243" customFormat="1" ht="13.5" customHeight="1">
      <c r="C440" s="606"/>
      <c r="D440" s="607"/>
      <c r="E440" s="608" t="s">
        <v>212</v>
      </c>
      <c r="F440" s="609"/>
      <c r="G440" s="610"/>
      <c r="H440" s="261"/>
      <c r="I440" s="261"/>
      <c r="J440" s="261"/>
      <c r="K440" s="261"/>
      <c r="L440" s="261"/>
      <c r="M440" s="261"/>
      <c r="N440" s="261"/>
      <c r="O440" s="261"/>
      <c r="P440" s="261"/>
      <c r="Q440" s="261"/>
      <c r="R440" s="261"/>
      <c r="S440" s="261"/>
      <c r="T440" s="262" t="str">
        <f>IF(COUNT(H440:S440)=0,"",SUMPRODUCT(ROUND(H440:S440,1)))</f>
        <v/>
      </c>
      <c r="U440" s="624"/>
      <c r="V440" s="625"/>
      <c r="W440" s="625"/>
      <c r="X440" s="625"/>
      <c r="Y440" s="625"/>
      <c r="Z440" s="626"/>
      <c r="AA440" s="257"/>
      <c r="AB440" s="257"/>
      <c r="AC440" s="257"/>
      <c r="AD440" s="299"/>
      <c r="AE440" s="299"/>
      <c r="AF440" s="268"/>
      <c r="AG440" s="268"/>
      <c r="AH440" s="268"/>
      <c r="AI440" s="271"/>
      <c r="AJ440" s="271"/>
      <c r="AK440" s="271"/>
      <c r="AL440" s="271"/>
      <c r="AM440" s="271"/>
      <c r="AN440" s="271"/>
      <c r="AO440" s="271"/>
      <c r="AP440" s="271"/>
      <c r="AQ440" s="271"/>
      <c r="AR440" s="271"/>
      <c r="AS440" s="271"/>
      <c r="AT440" s="271"/>
      <c r="AU440" s="272"/>
      <c r="AX440" s="569" t="str">
        <f>IF(C460="","",C460)</f>
        <v/>
      </c>
      <c r="AY440" s="569"/>
      <c r="AZ440" s="587" t="str">
        <f>IF(E460="","",E460)</f>
        <v/>
      </c>
      <c r="BA440" s="590" t="str">
        <f ca="1">IF(F460="","",F460)</f>
        <v/>
      </c>
      <c r="BB440" s="590"/>
      <c r="BC440" s="590"/>
      <c r="BD440" s="587" t="str">
        <f>IF(I460="","",I460)</f>
        <v/>
      </c>
      <c r="BE440" s="578" t="e">
        <f>IF(#REF!="発電事業者","送電電力（MW）","受電電力（MW）")</f>
        <v>#REF!</v>
      </c>
      <c r="BF440" s="579"/>
      <c r="BG440" s="331" t="str">
        <f>IF(COUNT(BG428,L460)=2,ROUND(BG428*L460/SUM(L459:L468),#REF!),"")</f>
        <v/>
      </c>
      <c r="BH440" s="331" t="str">
        <f>IF(COUNT(BH428,M460)=2,ROUND(BH428*M460/SUM(M459:M468),#REF!),"")</f>
        <v/>
      </c>
      <c r="BI440" s="331" t="str">
        <f>IF(COUNT(BI428,N460)=2,ROUND(BI428*N460/SUM(N459:N468),#REF!),"")</f>
        <v/>
      </c>
      <c r="BJ440" s="331" t="str">
        <f>IF(COUNT(BJ428,O460)=2,ROUND(BJ428*O460/SUM(O459:O468),#REF!),"")</f>
        <v/>
      </c>
      <c r="BK440" s="331" t="str">
        <f>IF(COUNT(BK428,P460)=2,ROUND(BK428*P460/SUM(P459:P468),#REF!),"")</f>
        <v/>
      </c>
      <c r="BL440" s="331" t="str">
        <f>IF(COUNT(BL428,Q460)=2,ROUND(BL428*Q460/SUM(Q459:Q468),#REF!),"")</f>
        <v/>
      </c>
      <c r="BM440" s="331" t="str">
        <f>IF(COUNT(BM428,R460)=2,ROUND(BM428*R460/SUM(R459:R468),#REF!),"")</f>
        <v/>
      </c>
      <c r="BN440" s="331" t="str">
        <f>IF(COUNT(BN428,S460)=2,ROUND(BN428*S460/SUM(S459:S468),#REF!),"")</f>
        <v/>
      </c>
      <c r="BO440" s="331" t="str">
        <f>IF(COUNT(BO428,T460)=2,ROUND(BO428*T460/SUM(T459:T468),#REF!),"")</f>
        <v/>
      </c>
      <c r="BP440" s="331" t="str">
        <f>IF(COUNT(BP428,U460)=2,ROUND(BP428*U460/SUM(U459:U468),#REF!),"")</f>
        <v/>
      </c>
      <c r="BQ440" s="331" t="str">
        <f>IF(COUNT(BQ428,V460)=2,ROUND(BQ428*V460/SUM(V459:V468),#REF!),"")</f>
        <v/>
      </c>
      <c r="BR440" s="331" t="str">
        <f>IF(COUNT(BR428,W460)=2,ROUND(BR428*W460/SUM(W459:W468),#REF!),"")</f>
        <v/>
      </c>
      <c r="BS440" s="569" t="e">
        <f>IF(#REF!="発電事業者","送電電力（MW）","受電電力（MW）")</f>
        <v>#REF!</v>
      </c>
      <c r="BT440" s="569"/>
      <c r="BU440" s="569"/>
      <c r="BV440" s="333" t="s">
        <v>171</v>
      </c>
      <c r="BW440" s="580"/>
      <c r="BX440" s="580"/>
      <c r="BY440" s="331" t="str">
        <f>IF(COUNT(BY428,X460)=2,ROUND(BY428*X460/SUM(X459:X468),#REF!),"")</f>
        <v/>
      </c>
      <c r="BZ440" s="331" t="str">
        <f>IF(COUNT(BZ428,Y460)=2,ROUND(BZ428*Y460/SUM(Y459:Y468),#REF!),"")</f>
        <v/>
      </c>
      <c r="CA440" s="331" t="str">
        <f>IF(COUNT(CA428,Z460)=2,ROUND(CA428*Z460/SUM(Z459:Z468),#REF!),"")</f>
        <v/>
      </c>
      <c r="CB440" s="331" t="str">
        <f>IF(COUNT(CB428,AA460)=2,ROUND(CB428*AA460/SUM(AA459:AA468),#REF!),"")</f>
        <v/>
      </c>
      <c r="CC440" s="331" t="str">
        <f>IF(COUNT(CC428,AB460)=2,ROUND(CC428*AB460/SUM(AB459:AB468),#REF!),"")</f>
        <v/>
      </c>
      <c r="CD440" s="331" t="str">
        <f>IF(COUNT(CD428,AC460)=2,ROUND(CD428*AC460/SUM(AC459:AC468),#REF!),"")</f>
        <v/>
      </c>
      <c r="CE440" s="331" t="str">
        <f>IF(COUNT(CE428,AD460)=2,ROUND(CE428*AD460/SUM(AD459:AD468),#REF!),"")</f>
        <v/>
      </c>
      <c r="CF440" s="331" t="str">
        <f>IF(COUNT(CF428,AE460)=2,ROUND(CF428*AE460/SUM(AE459:AE468),#REF!),"")</f>
        <v/>
      </c>
      <c r="CG440" s="331" t="str">
        <f>IF(COUNT(CG428,AF460)=2,ROUND(CG428*AF460/SUM(AF459:AF468),#REF!),"")</f>
        <v/>
      </c>
      <c r="CH440" s="563" t="s">
        <v>119</v>
      </c>
      <c r="CI440" s="563"/>
      <c r="CJ440" s="563"/>
      <c r="CK440" s="563"/>
      <c r="CL440" s="563"/>
      <c r="CM440" s="563"/>
      <c r="CN440" s="563"/>
      <c r="CO440" s="563"/>
      <c r="CP440" s="563"/>
      <c r="CQ440" s="563"/>
    </row>
    <row r="441" spans="3:95" s="243" customFormat="1" ht="13.5" customHeight="1">
      <c r="C441" s="604" t="e">
        <f>DATE(#REF!+4,1,1)</f>
        <v>#REF!</v>
      </c>
      <c r="D441" s="605"/>
      <c r="E441" s="613" t="s">
        <v>198</v>
      </c>
      <c r="F441" s="614"/>
      <c r="G441" s="615"/>
      <c r="H441" s="256"/>
      <c r="I441" s="256"/>
      <c r="J441" s="256"/>
      <c r="K441" s="256"/>
      <c r="L441" s="256"/>
      <c r="M441" s="256"/>
      <c r="N441" s="256"/>
      <c r="O441" s="256"/>
      <c r="P441" s="256"/>
      <c r="Q441" s="256"/>
      <c r="R441" s="256"/>
      <c r="S441" s="256"/>
      <c r="T441" s="255"/>
      <c r="U441" s="613" t="s">
        <v>210</v>
      </c>
      <c r="V441" s="614"/>
      <c r="W441" s="614"/>
      <c r="X441" s="615"/>
      <c r="Y441" s="666"/>
      <c r="Z441" s="667"/>
      <c r="AA441" s="257"/>
      <c r="AB441" s="257"/>
      <c r="AC441" s="257"/>
      <c r="AD441" s="299"/>
      <c r="AE441" s="299"/>
      <c r="AF441" s="268"/>
      <c r="AG441" s="268"/>
      <c r="AH441" s="268"/>
      <c r="AI441" s="257"/>
      <c r="AJ441" s="257"/>
      <c r="AK441" s="257"/>
      <c r="AL441" s="257"/>
      <c r="AM441" s="257"/>
      <c r="AN441" s="257"/>
      <c r="AO441" s="257"/>
      <c r="AP441" s="257"/>
      <c r="AQ441" s="257"/>
      <c r="AR441" s="257"/>
      <c r="AS441" s="257"/>
      <c r="AT441" s="257"/>
      <c r="AU441" s="257"/>
      <c r="AX441" s="569"/>
      <c r="AY441" s="569"/>
      <c r="AZ441" s="588"/>
      <c r="BA441" s="590"/>
      <c r="BB441" s="590"/>
      <c r="BC441" s="590"/>
      <c r="BD441" s="588"/>
      <c r="BE441" s="583"/>
      <c r="BF441" s="584"/>
      <c r="BG441" s="259"/>
      <c r="BH441" s="259"/>
      <c r="BI441" s="259"/>
      <c r="BJ441" s="259"/>
      <c r="BK441" s="259"/>
      <c r="BL441" s="259"/>
      <c r="BM441" s="259"/>
      <c r="BN441" s="259"/>
      <c r="BO441" s="259"/>
      <c r="BP441" s="259"/>
      <c r="BQ441" s="259"/>
      <c r="BR441" s="259"/>
      <c r="BS441" s="569"/>
      <c r="BT441" s="569"/>
      <c r="BU441" s="569"/>
      <c r="BV441" s="333" t="s">
        <v>172</v>
      </c>
      <c r="BW441" s="581"/>
      <c r="BX441" s="581"/>
      <c r="BY441" s="331" t="str">
        <f>IF(COUNT(BY429,X460)=2,ROUND(BY429*X460/SUM(X459:X468),#REF!),"")</f>
        <v/>
      </c>
      <c r="BZ441" s="331" t="str">
        <f>IF(COUNT(BZ429,Y460)=2,ROUND(BZ429*Y460/SUM(Y459:Y468),#REF!),"")</f>
        <v/>
      </c>
      <c r="CA441" s="331" t="str">
        <f>IF(COUNT(CA429,Z460)=2,ROUND(CA429*Z460/SUM(Z459:Z468),#REF!),"")</f>
        <v/>
      </c>
      <c r="CB441" s="331" t="str">
        <f>IF(COUNT(CB429,AA460)=2,ROUND(CB429*AA460/SUM(AA459:AA468),#REF!),"")</f>
        <v/>
      </c>
      <c r="CC441" s="331" t="str">
        <f>IF(COUNT(CC429,AB460)=2,ROUND(CC429*AB460/SUM(AB459:AB468),#REF!),"")</f>
        <v/>
      </c>
      <c r="CD441" s="331" t="str">
        <f>IF(COUNT(CD429,AC460)=2,ROUND(CD429*AC460/SUM(AC459:AC468),#REF!),"")</f>
        <v/>
      </c>
      <c r="CE441" s="331" t="str">
        <f>IF(COUNT(CE429,AD460)=2,ROUND(CE429*AD460/SUM(AD459:AD468),#REF!),"")</f>
        <v/>
      </c>
      <c r="CF441" s="331" t="str">
        <f>IF(COUNT(CF429,AE460)=2,ROUND(CF429*AE460/SUM(AE459:AE468),#REF!),"")</f>
        <v/>
      </c>
      <c r="CG441" s="331" t="str">
        <f>IF(COUNT(CG429,AF460)=2,ROUND(CG429*AF460/SUM(AF459:AF468),#REF!),"")</f>
        <v/>
      </c>
      <c r="CH441" s="564" t="str">
        <f>IF(CH440="","",CH440)</f>
        <v>バイオマス</v>
      </c>
      <c r="CI441" s="564"/>
      <c r="CJ441" s="564"/>
      <c r="CK441" s="564"/>
      <c r="CL441" s="564"/>
      <c r="CM441" s="564"/>
      <c r="CN441" s="564"/>
      <c r="CO441" s="564"/>
      <c r="CP441" s="564"/>
      <c r="CQ441" s="564"/>
    </row>
    <row r="442" spans="3:95" s="243" customFormat="1" ht="13.5" customHeight="1">
      <c r="C442" s="606"/>
      <c r="D442" s="607"/>
      <c r="E442" s="608" t="s">
        <v>212</v>
      </c>
      <c r="F442" s="609"/>
      <c r="G442" s="610"/>
      <c r="H442" s="261"/>
      <c r="I442" s="261"/>
      <c r="J442" s="261"/>
      <c r="K442" s="261"/>
      <c r="L442" s="261"/>
      <c r="M442" s="261"/>
      <c r="N442" s="261"/>
      <c r="O442" s="261"/>
      <c r="P442" s="261"/>
      <c r="Q442" s="261"/>
      <c r="R442" s="261"/>
      <c r="S442" s="261"/>
      <c r="T442" s="262" t="str">
        <f>IF(COUNT(H442:S442)=0,"",SUMPRODUCT(ROUND(H442:S442,1)))</f>
        <v/>
      </c>
      <c r="U442" s="608" t="s">
        <v>211</v>
      </c>
      <c r="V442" s="609"/>
      <c r="W442" s="609"/>
      <c r="X442" s="610"/>
      <c r="Y442" s="664"/>
      <c r="Z442" s="665"/>
      <c r="AA442" s="257"/>
      <c r="AB442" s="257"/>
      <c r="AC442" s="257"/>
      <c r="AD442" s="299"/>
      <c r="AE442" s="299"/>
      <c r="AF442" s="268"/>
      <c r="AG442" s="268"/>
      <c r="AH442" s="268"/>
      <c r="AI442" s="271"/>
      <c r="AJ442" s="271"/>
      <c r="AK442" s="271"/>
      <c r="AL442" s="271"/>
      <c r="AM442" s="271"/>
      <c r="AN442" s="271"/>
      <c r="AO442" s="271"/>
      <c r="AP442" s="271"/>
      <c r="AQ442" s="271"/>
      <c r="AR442" s="271"/>
      <c r="AS442" s="271"/>
      <c r="AT442" s="271"/>
      <c r="AU442" s="272"/>
      <c r="AX442" s="569"/>
      <c r="AY442" s="569"/>
      <c r="AZ442" s="589"/>
      <c r="BA442" s="590"/>
      <c r="BB442" s="590"/>
      <c r="BC442" s="590"/>
      <c r="BD442" s="589"/>
      <c r="BE442" s="585" t="e">
        <f>IF(#REF!="発電事業者","月間送電電力量（GWh）","月間受電電力量（GWh）")</f>
        <v>#REF!</v>
      </c>
      <c r="BF442" s="586"/>
      <c r="BG442" s="331" t="str">
        <f>IF(COUNT(BG430,L460)=2,ROUND(BG430*L460/SUM(L459:L468),#REF!),"")</f>
        <v/>
      </c>
      <c r="BH442" s="331" t="str">
        <f>IF(COUNT(BH430,M460)=2,ROUND(BH430*M460/SUM(M459:M468),#REF!),"")</f>
        <v/>
      </c>
      <c r="BI442" s="331" t="str">
        <f>IF(COUNT(BI430,N460)=2,ROUND(BI430*N460/SUM(N459:N468),#REF!),"")</f>
        <v/>
      </c>
      <c r="BJ442" s="331" t="str">
        <f>IF(COUNT(BJ430,O460)=2,ROUND(BJ430*O460/SUM(O459:O468),#REF!),"")</f>
        <v/>
      </c>
      <c r="BK442" s="331" t="str">
        <f>IF(COUNT(BK430,P460)=2,ROUND(BK430*P460/SUM(P459:P468),#REF!),"")</f>
        <v/>
      </c>
      <c r="BL442" s="331" t="str">
        <f>IF(COUNT(BL430,Q460)=2,ROUND(BL430*Q460/SUM(Q459:Q468),#REF!),"")</f>
        <v/>
      </c>
      <c r="BM442" s="331" t="str">
        <f>IF(COUNT(BM430,R460)=2,ROUND(BM430*R460/SUM(R459:R468),#REF!),"")</f>
        <v/>
      </c>
      <c r="BN442" s="331" t="str">
        <f>IF(COUNT(BN430,S460)=2,ROUND(BN430*S460/SUM(S459:S468),#REF!),"")</f>
        <v/>
      </c>
      <c r="BO442" s="331" t="str">
        <f>IF(COUNT(BO430,T460)=2,ROUND(BO430*T460/SUM(T459:T468),#REF!),"")</f>
        <v/>
      </c>
      <c r="BP442" s="331" t="str">
        <f>IF(COUNT(BP430,U460)=2,ROUND(BP430*U460/SUM(U459:U468),#REF!),"")</f>
        <v/>
      </c>
      <c r="BQ442" s="331" t="str">
        <f>IF(COUNT(BQ430,V460)=2,ROUND(BQ430*V460/SUM(V459:V468),#REF!),"")</f>
        <v/>
      </c>
      <c r="BR442" s="331" t="str">
        <f>IF(COUNT(BR430,W460)=2,ROUND(BR430*W460/SUM(W459:W468),#REF!),"")</f>
        <v/>
      </c>
      <c r="BS442" s="569" t="e">
        <f>IF(#REF!="発電事業者","年間送電電力量（GWh）","年間受電電力量（GWh）")</f>
        <v>#REF!</v>
      </c>
      <c r="BT442" s="569"/>
      <c r="BU442" s="569"/>
      <c r="BV442" s="333" t="s">
        <v>25</v>
      </c>
      <c r="BW442" s="582"/>
      <c r="BX442" s="582"/>
      <c r="BY442" s="331" t="str">
        <f>IF(COUNT(BY430,X460)=2,ROUND(BY430*X460/SUM(X459:X468),#REF!),"")</f>
        <v/>
      </c>
      <c r="BZ442" s="331" t="str">
        <f>IF(COUNT(BZ430,Y460)=2,ROUND(BZ430*Y460/SUM(Y459:Y468),#REF!),"")</f>
        <v/>
      </c>
      <c r="CA442" s="331" t="str">
        <f>IF(COUNT(CA430,Z460)=2,ROUND(CA430*Z460/SUM(Z459:Z468),#REF!),"")</f>
        <v/>
      </c>
      <c r="CB442" s="331" t="str">
        <f>IF(COUNT(CB430,AA460)=2,ROUND(CB430*AA460/SUM(AA459:AA468),#REF!),"")</f>
        <v/>
      </c>
      <c r="CC442" s="331" t="str">
        <f>IF(COUNT(CC430,AB460)=2,ROUND(CC430*AB460/SUM(AB459:AB468),#REF!),"")</f>
        <v/>
      </c>
      <c r="CD442" s="331" t="str">
        <f>IF(COUNT(CD430,AC460)=2,ROUND(CD430*AC460/SUM(AC459:AC468),#REF!),"")</f>
        <v/>
      </c>
      <c r="CE442" s="331" t="str">
        <f>IF(COUNT(CE430,AD460)=2,ROUND(CE430*AD460/SUM(AD459:AD468),#REF!),"")</f>
        <v/>
      </c>
      <c r="CF442" s="331" t="str">
        <f>IF(COUNT(CF430,AE460)=2,ROUND(CF430*AE460/SUM(AE459:AE468),#REF!),"")</f>
        <v/>
      </c>
      <c r="CG442" s="331" t="str">
        <f>IF(COUNT(CG430,AF460)=2,ROUND(CG430*AF460/SUM(AF459:AF468),#REF!),"")</f>
        <v/>
      </c>
      <c r="CH442" s="565" t="str">
        <f>IF(COUNTA(AG460)=0,"",AG460)</f>
        <v/>
      </c>
      <c r="CI442" s="565"/>
      <c r="CJ442" s="565"/>
      <c r="CK442" s="565"/>
      <c r="CL442" s="565"/>
      <c r="CM442" s="565"/>
      <c r="CN442" s="565"/>
      <c r="CO442" s="565"/>
      <c r="CP442" s="565"/>
      <c r="CQ442" s="565"/>
    </row>
    <row r="443" spans="3:95" s="243" customFormat="1" ht="13.5" customHeight="1">
      <c r="C443" s="604" t="e">
        <f>DATE(#REF!+5,1,1)</f>
        <v>#REF!</v>
      </c>
      <c r="D443" s="605"/>
      <c r="E443" s="613" t="s">
        <v>198</v>
      </c>
      <c r="F443" s="614"/>
      <c r="G443" s="615"/>
      <c r="H443" s="256"/>
      <c r="I443" s="256"/>
      <c r="J443" s="256"/>
      <c r="K443" s="256"/>
      <c r="L443" s="256"/>
      <c r="M443" s="256"/>
      <c r="N443" s="256"/>
      <c r="O443" s="256"/>
      <c r="P443" s="256"/>
      <c r="Q443" s="256"/>
      <c r="R443" s="256"/>
      <c r="S443" s="256"/>
      <c r="T443" s="255"/>
      <c r="U443" s="618"/>
      <c r="V443" s="619"/>
      <c r="W443" s="619"/>
      <c r="X443" s="619"/>
      <c r="Y443" s="619"/>
      <c r="Z443" s="620"/>
      <c r="AA443" s="257"/>
      <c r="AB443" s="257"/>
      <c r="AC443" s="257"/>
      <c r="AD443" s="299"/>
      <c r="AE443" s="299"/>
      <c r="AF443" s="268"/>
      <c r="AG443" s="268"/>
      <c r="AH443" s="268"/>
      <c r="AI443" s="257"/>
      <c r="AJ443" s="257"/>
      <c r="AK443" s="257"/>
      <c r="AL443" s="257"/>
      <c r="AM443" s="257"/>
      <c r="AN443" s="257"/>
      <c r="AO443" s="257"/>
      <c r="AP443" s="257"/>
      <c r="AQ443" s="257"/>
      <c r="AR443" s="257"/>
      <c r="AS443" s="257"/>
      <c r="AT443" s="257"/>
      <c r="AU443" s="257"/>
      <c r="AX443" s="569" t="str">
        <f>IF(C461="","",C461)</f>
        <v/>
      </c>
      <c r="AY443" s="569"/>
      <c r="AZ443" s="587" t="str">
        <f>IF(E461="","",E461)</f>
        <v/>
      </c>
      <c r="BA443" s="590" t="str">
        <f ca="1">IF(F461="","",F461)</f>
        <v/>
      </c>
      <c r="BB443" s="590"/>
      <c r="BC443" s="590"/>
      <c r="BD443" s="587" t="str">
        <f>IF(I461="","",I461)</f>
        <v/>
      </c>
      <c r="BE443" s="578" t="e">
        <f>IF(#REF!="発電事業者","送電電力（MW）","受電電力（MW）")</f>
        <v>#REF!</v>
      </c>
      <c r="BF443" s="579"/>
      <c r="BG443" s="331" t="str">
        <f>IF(COUNT(BG428,L461)=2,ROUND(BG428*L461/SUM(L459:L468),#REF!),"")</f>
        <v/>
      </c>
      <c r="BH443" s="331" t="str">
        <f>IF(COUNT(BH428,M461)=2,ROUND(BH428*M461/SUM(M459:M468),#REF!),"")</f>
        <v/>
      </c>
      <c r="BI443" s="331" t="str">
        <f>IF(COUNT(BI428,N461)=2,ROUND(BI428*N461/SUM(N459:N468),#REF!),"")</f>
        <v/>
      </c>
      <c r="BJ443" s="331" t="str">
        <f>IF(COUNT(BJ428,O461)=2,ROUND(BJ428*O461/SUM(O459:O468),#REF!),"")</f>
        <v/>
      </c>
      <c r="BK443" s="331" t="str">
        <f>IF(COUNT(BK428,P461)=2,ROUND(BK428*P461/SUM(P459:P468),#REF!),"")</f>
        <v/>
      </c>
      <c r="BL443" s="331" t="str">
        <f>IF(COUNT(BL428,Q461)=2,ROUND(BL428*Q461/SUM(Q459:Q468),#REF!),"")</f>
        <v/>
      </c>
      <c r="BM443" s="331" t="str">
        <f>IF(COUNT(BM428,R461)=2,ROUND(BM428*R461/SUM(R459:R468),#REF!),"")</f>
        <v/>
      </c>
      <c r="BN443" s="331" t="str">
        <f>IF(COUNT(BN428,S461)=2,ROUND(BN428*S461/SUM(S459:S468),#REF!),"")</f>
        <v/>
      </c>
      <c r="BO443" s="331" t="str">
        <f>IF(COUNT(BO428,T461)=2,ROUND(BO428*T461/SUM(T459:T468),#REF!),"")</f>
        <v/>
      </c>
      <c r="BP443" s="331" t="str">
        <f>IF(COUNT(BP428,U461)=2,ROUND(BP428*U461/SUM(U459:U468),#REF!),"")</f>
        <v/>
      </c>
      <c r="BQ443" s="331" t="str">
        <f>IF(COUNT(BQ428,V461)=2,ROUND(BQ428*V461/SUM(V459:V468),#REF!),"")</f>
        <v/>
      </c>
      <c r="BR443" s="331" t="str">
        <f>IF(COUNT(BR428,W461)=2,ROUND(BR428*W461/SUM(W459:W468),#REF!),"")</f>
        <v/>
      </c>
      <c r="BS443" s="569" t="e">
        <f>IF(#REF!="発電事業者","送電電力（MW）","受電電力（MW）")</f>
        <v>#REF!</v>
      </c>
      <c r="BT443" s="569"/>
      <c r="BU443" s="569"/>
      <c r="BV443" s="333" t="s">
        <v>171</v>
      </c>
      <c r="BW443" s="580"/>
      <c r="BX443" s="580"/>
      <c r="BY443" s="331" t="str">
        <f>IF(COUNT(BY428,X461)=2,ROUND(BY428*X461/SUM(X459:X468),#REF!),"")</f>
        <v/>
      </c>
      <c r="BZ443" s="331" t="str">
        <f>IF(COUNT(BZ428,Y461)=2,ROUND(BZ428*Y461/SUM(Y459:Y468),#REF!),"")</f>
        <v/>
      </c>
      <c r="CA443" s="331" t="str">
        <f>IF(COUNT(CA428,Z461)=2,ROUND(CA428*Z461/SUM(Z459:Z468),#REF!),"")</f>
        <v/>
      </c>
      <c r="CB443" s="331" t="str">
        <f>IF(COUNT(CB428,AA461)=2,ROUND(CB428*AA461/SUM(AA459:AA468),#REF!),"")</f>
        <v/>
      </c>
      <c r="CC443" s="331" t="str">
        <f>IF(COUNT(CC428,AB461)=2,ROUND(CC428*AB461/SUM(AB459:AB468),#REF!),"")</f>
        <v/>
      </c>
      <c r="CD443" s="331" t="str">
        <f>IF(COUNT(CD428,AC461)=2,ROUND(CD428*AC461/SUM(AC459:AC468),#REF!),"")</f>
        <v/>
      </c>
      <c r="CE443" s="331" t="str">
        <f>IF(COUNT(CE428,AD461)=2,ROUND(CE428*AD461/SUM(AD459:AD468),#REF!),"")</f>
        <v/>
      </c>
      <c r="CF443" s="331" t="str">
        <f>IF(COUNT(CF428,AE461)=2,ROUND(CF428*AE461/SUM(AE459:AE468),#REF!),"")</f>
        <v/>
      </c>
      <c r="CG443" s="331" t="str">
        <f>IF(COUNT(CG428,AF461)=2,ROUND(CG428*AF461/SUM(AF459:AF468),#REF!),"")</f>
        <v/>
      </c>
      <c r="CH443" s="563" t="s">
        <v>119</v>
      </c>
      <c r="CI443" s="563"/>
      <c r="CJ443" s="563"/>
      <c r="CK443" s="563"/>
      <c r="CL443" s="563"/>
      <c r="CM443" s="563"/>
      <c r="CN443" s="563"/>
      <c r="CO443" s="563"/>
      <c r="CP443" s="563"/>
      <c r="CQ443" s="563"/>
    </row>
    <row r="444" spans="3:95" s="243" customFormat="1" ht="13.5" customHeight="1">
      <c r="C444" s="606"/>
      <c r="D444" s="607"/>
      <c r="E444" s="608" t="s">
        <v>212</v>
      </c>
      <c r="F444" s="609"/>
      <c r="G444" s="610"/>
      <c r="H444" s="261"/>
      <c r="I444" s="261"/>
      <c r="J444" s="261"/>
      <c r="K444" s="261"/>
      <c r="L444" s="261"/>
      <c r="M444" s="261"/>
      <c r="N444" s="261"/>
      <c r="O444" s="261"/>
      <c r="P444" s="261"/>
      <c r="Q444" s="261"/>
      <c r="R444" s="261"/>
      <c r="S444" s="261"/>
      <c r="T444" s="262" t="str">
        <f>IF(COUNT(H444:S444)=0,"",SUMPRODUCT(ROUND(H444:S444,1)))</f>
        <v/>
      </c>
      <c r="U444" s="621"/>
      <c r="V444" s="622"/>
      <c r="W444" s="622"/>
      <c r="X444" s="622"/>
      <c r="Y444" s="622"/>
      <c r="Z444" s="623"/>
      <c r="AA444" s="257"/>
      <c r="AB444" s="257"/>
      <c r="AC444" s="257"/>
      <c r="AD444" s="299"/>
      <c r="AE444" s="299"/>
      <c r="AF444" s="268"/>
      <c r="AG444" s="268"/>
      <c r="AH444" s="268"/>
      <c r="AI444" s="271"/>
      <c r="AJ444" s="271"/>
      <c r="AK444" s="271"/>
      <c r="AL444" s="271"/>
      <c r="AM444" s="271"/>
      <c r="AN444" s="271"/>
      <c r="AO444" s="271"/>
      <c r="AP444" s="271"/>
      <c r="AQ444" s="271"/>
      <c r="AR444" s="271"/>
      <c r="AS444" s="271"/>
      <c r="AT444" s="271"/>
      <c r="AU444" s="272"/>
      <c r="AX444" s="569"/>
      <c r="AY444" s="569"/>
      <c r="AZ444" s="588"/>
      <c r="BA444" s="590"/>
      <c r="BB444" s="590"/>
      <c r="BC444" s="590"/>
      <c r="BD444" s="588"/>
      <c r="BE444" s="583"/>
      <c r="BF444" s="584"/>
      <c r="BG444" s="259"/>
      <c r="BH444" s="259"/>
      <c r="BI444" s="259"/>
      <c r="BJ444" s="259"/>
      <c r="BK444" s="259"/>
      <c r="BL444" s="259"/>
      <c r="BM444" s="259"/>
      <c r="BN444" s="259"/>
      <c r="BO444" s="259"/>
      <c r="BP444" s="259"/>
      <c r="BQ444" s="259"/>
      <c r="BR444" s="259"/>
      <c r="BS444" s="569"/>
      <c r="BT444" s="569"/>
      <c r="BU444" s="569"/>
      <c r="BV444" s="333" t="s">
        <v>172</v>
      </c>
      <c r="BW444" s="581"/>
      <c r="BX444" s="581"/>
      <c r="BY444" s="331" t="str">
        <f>IF(COUNT(BY429,X461)=2,ROUND(BY429*X461/SUM(X459:X468),#REF!),"")</f>
        <v/>
      </c>
      <c r="BZ444" s="331" t="str">
        <f>IF(COUNT(BZ429,Y461)=2,ROUND(BZ429*Y461/SUM(Y459:Y468),#REF!),"")</f>
        <v/>
      </c>
      <c r="CA444" s="331" t="str">
        <f>IF(COUNT(CA429,Z461)=2,ROUND(CA429*Z461/SUM(Z459:Z468),#REF!),"")</f>
        <v/>
      </c>
      <c r="CB444" s="331" t="str">
        <f>IF(COUNT(CB429,AA461)=2,ROUND(CB429*AA461/SUM(AA459:AA468),#REF!),"")</f>
        <v/>
      </c>
      <c r="CC444" s="331" t="str">
        <f>IF(COUNT(CC429,AB461)=2,ROUND(CC429*AB461/SUM(AB459:AB468),#REF!),"")</f>
        <v/>
      </c>
      <c r="CD444" s="331" t="str">
        <f>IF(COUNT(CD429,AC461)=2,ROUND(CD429*AC461/SUM(AC459:AC468),#REF!),"")</f>
        <v/>
      </c>
      <c r="CE444" s="331" t="str">
        <f>IF(COUNT(CE429,AD461)=2,ROUND(CE429*AD461/SUM(AD459:AD468),#REF!),"")</f>
        <v/>
      </c>
      <c r="CF444" s="331" t="str">
        <f>IF(COUNT(CF429,AE461)=2,ROUND(CF429*AE461/SUM(AE459:AE468),#REF!),"")</f>
        <v/>
      </c>
      <c r="CG444" s="331" t="str">
        <f>IF(COUNT(CG429,AF461)=2,ROUND(CG429*AF461/SUM(AF459:AF468),#REF!),"")</f>
        <v/>
      </c>
      <c r="CH444" s="564" t="str">
        <f>IF(CH443="","",CH443)</f>
        <v>バイオマス</v>
      </c>
      <c r="CI444" s="564"/>
      <c r="CJ444" s="564"/>
      <c r="CK444" s="564"/>
      <c r="CL444" s="564"/>
      <c r="CM444" s="564"/>
      <c r="CN444" s="564"/>
      <c r="CO444" s="564"/>
      <c r="CP444" s="564"/>
      <c r="CQ444" s="564"/>
    </row>
    <row r="445" spans="3:95" s="243" customFormat="1" ht="13.5" customHeight="1">
      <c r="C445" s="604" t="e">
        <f>DATE(#REF!+6,1,1)</f>
        <v>#REF!</v>
      </c>
      <c r="D445" s="605"/>
      <c r="E445" s="613" t="s">
        <v>198</v>
      </c>
      <c r="F445" s="614"/>
      <c r="G445" s="615"/>
      <c r="H445" s="256"/>
      <c r="I445" s="256"/>
      <c r="J445" s="256"/>
      <c r="K445" s="256"/>
      <c r="L445" s="256"/>
      <c r="M445" s="256"/>
      <c r="N445" s="256"/>
      <c r="O445" s="256"/>
      <c r="P445" s="256"/>
      <c r="Q445" s="256"/>
      <c r="R445" s="256"/>
      <c r="S445" s="256"/>
      <c r="T445" s="255"/>
      <c r="U445" s="621"/>
      <c r="V445" s="622"/>
      <c r="W445" s="622"/>
      <c r="X445" s="622"/>
      <c r="Y445" s="622"/>
      <c r="Z445" s="623"/>
      <c r="AA445" s="257"/>
      <c r="AB445" s="257"/>
      <c r="AC445" s="257"/>
      <c r="AD445" s="299"/>
      <c r="AE445" s="299"/>
      <c r="AF445" s="268"/>
      <c r="AG445" s="268"/>
      <c r="AH445" s="268"/>
      <c r="AI445" s="257"/>
      <c r="AJ445" s="257"/>
      <c r="AK445" s="257"/>
      <c r="AL445" s="257"/>
      <c r="AM445" s="257"/>
      <c r="AN445" s="257"/>
      <c r="AO445" s="257"/>
      <c r="AP445" s="257"/>
      <c r="AQ445" s="257"/>
      <c r="AR445" s="257"/>
      <c r="AS445" s="257"/>
      <c r="AT445" s="257"/>
      <c r="AU445" s="257"/>
      <c r="AX445" s="569"/>
      <c r="AY445" s="569"/>
      <c r="AZ445" s="589"/>
      <c r="BA445" s="590"/>
      <c r="BB445" s="590"/>
      <c r="BC445" s="590"/>
      <c r="BD445" s="589"/>
      <c r="BE445" s="585" t="e">
        <f>IF(#REF!="発電事業者","月間送電電力量（GWh）","月間受電電力量（GWh）")</f>
        <v>#REF!</v>
      </c>
      <c r="BF445" s="586"/>
      <c r="BG445" s="331" t="str">
        <f>IF(COUNT(BG430,L461)=2,ROUND(BG430*L461/SUM(L459:L468),#REF!),"")</f>
        <v/>
      </c>
      <c r="BH445" s="331" t="str">
        <f>IF(COUNT(BH430,M461)=2,ROUND(BH430*M461/SUM(M459:M468),#REF!),"")</f>
        <v/>
      </c>
      <c r="BI445" s="331" t="str">
        <f>IF(COUNT(BI430,N461)=2,ROUND(BI430*N461/SUM(N459:N468),#REF!),"")</f>
        <v/>
      </c>
      <c r="BJ445" s="331" t="str">
        <f>IF(COUNT(BJ430,O461)=2,ROUND(BJ430*O461/SUM(O459:O468),#REF!),"")</f>
        <v/>
      </c>
      <c r="BK445" s="331" t="str">
        <f>IF(COUNT(BK430,P461)=2,ROUND(BK430*P461/SUM(P459:P468),#REF!),"")</f>
        <v/>
      </c>
      <c r="BL445" s="331" t="str">
        <f>IF(COUNT(BL430,Q461)=2,ROUND(BL430*Q461/SUM(Q459:Q468),#REF!),"")</f>
        <v/>
      </c>
      <c r="BM445" s="331" t="str">
        <f>IF(COUNT(BM430,R461)=2,ROUND(BM430*R461/SUM(R459:R468),#REF!),"")</f>
        <v/>
      </c>
      <c r="BN445" s="331" t="str">
        <f>IF(COUNT(BN430,S461)=2,ROUND(BN430*S461/SUM(S459:S468),#REF!),"")</f>
        <v/>
      </c>
      <c r="BO445" s="331" t="str">
        <f>IF(COUNT(BO430,T461)=2,ROUND(BO430*T461/SUM(T459:T468),#REF!),"")</f>
        <v/>
      </c>
      <c r="BP445" s="331" t="str">
        <f>IF(COUNT(BP430,U461)=2,ROUND(BP430*U461/SUM(U459:U468),#REF!),"")</f>
        <v/>
      </c>
      <c r="BQ445" s="331" t="str">
        <f>IF(COUNT(BQ430,V461)=2,ROUND(BQ430*V461/SUM(V459:V468),#REF!),"")</f>
        <v/>
      </c>
      <c r="BR445" s="331" t="str">
        <f>IF(COUNT(BR430,W461)=2,ROUND(BR430*W461/SUM(W459:W468),#REF!),"")</f>
        <v/>
      </c>
      <c r="BS445" s="569" t="e">
        <f>IF(#REF!="発電事業者","年間送電電力量（GWh）","年間受電電力量（GWh）")</f>
        <v>#REF!</v>
      </c>
      <c r="BT445" s="569"/>
      <c r="BU445" s="569"/>
      <c r="BV445" s="333" t="s">
        <v>25</v>
      </c>
      <c r="BW445" s="582"/>
      <c r="BX445" s="582"/>
      <c r="BY445" s="331" t="str">
        <f>IF(COUNT(BY430,X461)=2,ROUND(BY430*X461/SUM(X459:X468),#REF!),"")</f>
        <v/>
      </c>
      <c r="BZ445" s="331" t="str">
        <f>IF(COUNT(BZ430,Y461)=2,ROUND(BZ430*Y461/SUM(Y459:Y468),#REF!),"")</f>
        <v/>
      </c>
      <c r="CA445" s="331" t="str">
        <f>IF(COUNT(CA430,Z461)=2,ROUND(CA430*Z461/SUM(Z459:Z468),#REF!),"")</f>
        <v/>
      </c>
      <c r="CB445" s="331" t="str">
        <f>IF(COUNT(CB430,AA461)=2,ROUND(CB430*AA461/SUM(AA459:AA468),#REF!),"")</f>
        <v/>
      </c>
      <c r="CC445" s="331" t="str">
        <f>IF(COUNT(CC430,AB461)=2,ROUND(CC430*AB461/SUM(AB459:AB468),#REF!),"")</f>
        <v/>
      </c>
      <c r="CD445" s="331" t="str">
        <f>IF(COUNT(CD430,AC461)=2,ROUND(CD430*AC461/SUM(AC459:AC468),#REF!),"")</f>
        <v/>
      </c>
      <c r="CE445" s="331" t="str">
        <f>IF(COUNT(CE430,AD461)=2,ROUND(CE430*AD461/SUM(AD459:AD468),#REF!),"")</f>
        <v/>
      </c>
      <c r="CF445" s="331" t="str">
        <f>IF(COUNT(CF430,AE461)=2,ROUND(CF430*AE461/SUM(AE459:AE468),#REF!),"")</f>
        <v/>
      </c>
      <c r="CG445" s="331" t="str">
        <f>IF(COUNT(CG430,AF461)=2,ROUND(CG430*AF461/SUM(AF459:AF468),#REF!),"")</f>
        <v/>
      </c>
      <c r="CH445" s="565" t="str">
        <f>IF(COUNTA(AG461)=0,"",AG461)</f>
        <v/>
      </c>
      <c r="CI445" s="565"/>
      <c r="CJ445" s="565"/>
      <c r="CK445" s="565"/>
      <c r="CL445" s="565"/>
      <c r="CM445" s="565"/>
      <c r="CN445" s="565"/>
      <c r="CO445" s="565"/>
      <c r="CP445" s="565"/>
      <c r="CQ445" s="565"/>
    </row>
    <row r="446" spans="3:95" s="243" customFormat="1" ht="13.5" customHeight="1">
      <c r="C446" s="606"/>
      <c r="D446" s="607"/>
      <c r="E446" s="608" t="s">
        <v>212</v>
      </c>
      <c r="F446" s="609"/>
      <c r="G446" s="610"/>
      <c r="H446" s="261"/>
      <c r="I446" s="261"/>
      <c r="J446" s="261"/>
      <c r="K446" s="261"/>
      <c r="L446" s="261"/>
      <c r="M446" s="261"/>
      <c r="N446" s="261"/>
      <c r="O446" s="261"/>
      <c r="P446" s="261"/>
      <c r="Q446" s="261"/>
      <c r="R446" s="261"/>
      <c r="S446" s="261"/>
      <c r="T446" s="262" t="str">
        <f>IF(COUNT(H446:S446)=0,"",SUMPRODUCT(ROUND(H446:S446,1)))</f>
        <v/>
      </c>
      <c r="U446" s="621"/>
      <c r="V446" s="622"/>
      <c r="W446" s="622"/>
      <c r="X446" s="622"/>
      <c r="Y446" s="622"/>
      <c r="Z446" s="623"/>
      <c r="AA446" s="257"/>
      <c r="AB446" s="257"/>
      <c r="AC446" s="257"/>
      <c r="AD446" s="299"/>
      <c r="AE446" s="299"/>
      <c r="AF446" s="268"/>
      <c r="AG446" s="268"/>
      <c r="AH446" s="268"/>
      <c r="AI446" s="271"/>
      <c r="AJ446" s="271"/>
      <c r="AK446" s="271"/>
      <c r="AL446" s="271"/>
      <c r="AM446" s="271"/>
      <c r="AN446" s="271"/>
      <c r="AO446" s="271"/>
      <c r="AP446" s="271"/>
      <c r="AQ446" s="271"/>
      <c r="AR446" s="271"/>
      <c r="AS446" s="271"/>
      <c r="AT446" s="271"/>
      <c r="AU446" s="272"/>
      <c r="AX446" s="569" t="str">
        <f>IF(C462="","",C462)</f>
        <v/>
      </c>
      <c r="AY446" s="569"/>
      <c r="AZ446" s="587" t="str">
        <f>IF(E462="","",E462)</f>
        <v/>
      </c>
      <c r="BA446" s="590" t="str">
        <f ca="1">IF(F462="","",F462)</f>
        <v/>
      </c>
      <c r="BB446" s="590"/>
      <c r="BC446" s="590"/>
      <c r="BD446" s="587" t="str">
        <f>IF(I462="","",I462)</f>
        <v/>
      </c>
      <c r="BE446" s="578" t="e">
        <f>IF(#REF!="発電事業者","送電電力（MW）","受電電力（MW）")</f>
        <v>#REF!</v>
      </c>
      <c r="BF446" s="579"/>
      <c r="BG446" s="331" t="str">
        <f>IF(COUNT(BG428,L462)=2,ROUND(BG428*L462/SUM(L459:L468),#REF!),"")</f>
        <v/>
      </c>
      <c r="BH446" s="331" t="str">
        <f>IF(COUNT(BH428,M462)=2,ROUND(BH428*M462/SUM(M459:M468),#REF!),"")</f>
        <v/>
      </c>
      <c r="BI446" s="331" t="str">
        <f>IF(COUNT(BI428,N462)=2,ROUND(BI428*N462/SUM(N459:N468),#REF!),"")</f>
        <v/>
      </c>
      <c r="BJ446" s="331" t="str">
        <f>IF(COUNT(BJ428,O462)=2,ROUND(BJ428*O462/SUM(O459:O468),#REF!),"")</f>
        <v/>
      </c>
      <c r="BK446" s="331" t="str">
        <f>IF(COUNT(BK428,P462)=2,ROUND(BK428*P462/SUM(P459:P468),#REF!),"")</f>
        <v/>
      </c>
      <c r="BL446" s="331" t="str">
        <f>IF(COUNT(BL428,Q462)=2,ROUND(BL428*Q462/SUM(Q459:Q468),#REF!),"")</f>
        <v/>
      </c>
      <c r="BM446" s="331" t="str">
        <f>IF(COUNT(BM428,R462)=2,ROUND(BM428*R462/SUM(R459:R468),#REF!),"")</f>
        <v/>
      </c>
      <c r="BN446" s="331" t="str">
        <f>IF(COUNT(BN428,S462)=2,ROUND(BN428*S462/SUM(S459:S468),#REF!),"")</f>
        <v/>
      </c>
      <c r="BO446" s="331" t="str">
        <f>IF(COUNT(BO428,T462)=2,ROUND(BO428*T462/SUM(T459:T468),#REF!),"")</f>
        <v/>
      </c>
      <c r="BP446" s="331" t="str">
        <f>IF(COUNT(BP428,U462)=2,ROUND(BP428*U462/SUM(U459:U468),#REF!),"")</f>
        <v/>
      </c>
      <c r="BQ446" s="331" t="str">
        <f>IF(COUNT(BQ428,V462)=2,ROUND(BQ428*V462/SUM(V459:V468),#REF!),"")</f>
        <v/>
      </c>
      <c r="BR446" s="331" t="str">
        <f>IF(COUNT(BR428,W462)=2,ROUND(BR428*W462/SUM(W459:W468),#REF!),"")</f>
        <v/>
      </c>
      <c r="BS446" s="569" t="e">
        <f>IF(#REF!="発電事業者","送電電力（MW）","受電電力（MW）")</f>
        <v>#REF!</v>
      </c>
      <c r="BT446" s="569"/>
      <c r="BU446" s="569"/>
      <c r="BV446" s="333" t="s">
        <v>171</v>
      </c>
      <c r="BW446" s="580"/>
      <c r="BX446" s="580"/>
      <c r="BY446" s="331" t="str">
        <f>IF(COUNT(BY428,X462)=2,ROUND(BY428*X462/SUM(X459:X468),#REF!),"")</f>
        <v/>
      </c>
      <c r="BZ446" s="331" t="str">
        <f>IF(COUNT(BZ428,Y462)=2,ROUND(BZ428*Y462/SUM(Y459:Y468),#REF!),"")</f>
        <v/>
      </c>
      <c r="CA446" s="331" t="str">
        <f>IF(COUNT(CA428,Z462)=2,ROUND(CA428*Z462/SUM(Z459:Z468),#REF!),"")</f>
        <v/>
      </c>
      <c r="CB446" s="331" t="str">
        <f>IF(COUNT(CB428,AA462)=2,ROUND(CB428*AA462/SUM(AA459:AA468),#REF!),"")</f>
        <v/>
      </c>
      <c r="CC446" s="331" t="str">
        <f>IF(COUNT(CC428,AB462)=2,ROUND(CC428*AB462/SUM(AB459:AB468),#REF!),"")</f>
        <v/>
      </c>
      <c r="CD446" s="331" t="str">
        <f>IF(COUNT(CD428,AC462)=2,ROUND(CD428*AC462/SUM(AC459:AC468),#REF!),"")</f>
        <v/>
      </c>
      <c r="CE446" s="331" t="str">
        <f>IF(COUNT(CE428,AD462)=2,ROUND(CE428*AD462/SUM(AD459:AD468),#REF!),"")</f>
        <v/>
      </c>
      <c r="CF446" s="331" t="str">
        <f>IF(COUNT(CF428,AE462)=2,ROUND(CF428*AE462/SUM(AE459:AE468),#REF!),"")</f>
        <v/>
      </c>
      <c r="CG446" s="331" t="str">
        <f>IF(COUNT(CG428,AF462)=2,ROUND(CG428*AF462/SUM(AF459:AF468),#REF!),"")</f>
        <v/>
      </c>
      <c r="CH446" s="563" t="s">
        <v>119</v>
      </c>
      <c r="CI446" s="563"/>
      <c r="CJ446" s="563"/>
      <c r="CK446" s="563"/>
      <c r="CL446" s="563"/>
      <c r="CM446" s="563"/>
      <c r="CN446" s="563"/>
      <c r="CO446" s="563"/>
      <c r="CP446" s="563"/>
      <c r="CQ446" s="563"/>
    </row>
    <row r="447" spans="3:95" s="243" customFormat="1" ht="13.5" customHeight="1">
      <c r="C447" s="604" t="e">
        <f>DATE(#REF!+7,1,1)</f>
        <v>#REF!</v>
      </c>
      <c r="D447" s="605"/>
      <c r="E447" s="613" t="s">
        <v>198</v>
      </c>
      <c r="F447" s="614"/>
      <c r="G447" s="615"/>
      <c r="H447" s="256"/>
      <c r="I447" s="256"/>
      <c r="J447" s="256"/>
      <c r="K447" s="256"/>
      <c r="L447" s="256"/>
      <c r="M447" s="256"/>
      <c r="N447" s="256"/>
      <c r="O447" s="256"/>
      <c r="P447" s="256"/>
      <c r="Q447" s="256"/>
      <c r="R447" s="256"/>
      <c r="S447" s="256"/>
      <c r="T447" s="255"/>
      <c r="U447" s="621"/>
      <c r="V447" s="622"/>
      <c r="W447" s="622"/>
      <c r="X447" s="622"/>
      <c r="Y447" s="622"/>
      <c r="Z447" s="623"/>
      <c r="AA447" s="257"/>
      <c r="AB447" s="257"/>
      <c r="AC447" s="257"/>
      <c r="AD447" s="299"/>
      <c r="AE447" s="299"/>
      <c r="AF447" s="268"/>
      <c r="AG447" s="268"/>
      <c r="AH447" s="268"/>
      <c r="AI447" s="257"/>
      <c r="AJ447" s="257"/>
      <c r="AK447" s="257"/>
      <c r="AL447" s="257"/>
      <c r="AM447" s="257"/>
      <c r="AN447" s="257"/>
      <c r="AO447" s="257"/>
      <c r="AP447" s="257"/>
      <c r="AQ447" s="257"/>
      <c r="AR447" s="257"/>
      <c r="AS447" s="257"/>
      <c r="AT447" s="257"/>
      <c r="AU447" s="257"/>
      <c r="AX447" s="569"/>
      <c r="AY447" s="569"/>
      <c r="AZ447" s="588"/>
      <c r="BA447" s="590"/>
      <c r="BB447" s="590"/>
      <c r="BC447" s="590"/>
      <c r="BD447" s="588"/>
      <c r="BE447" s="583"/>
      <c r="BF447" s="584"/>
      <c r="BG447" s="259"/>
      <c r="BH447" s="259"/>
      <c r="BI447" s="259"/>
      <c r="BJ447" s="259"/>
      <c r="BK447" s="259"/>
      <c r="BL447" s="259"/>
      <c r="BM447" s="259"/>
      <c r="BN447" s="259"/>
      <c r="BO447" s="259"/>
      <c r="BP447" s="259"/>
      <c r="BQ447" s="259"/>
      <c r="BR447" s="259"/>
      <c r="BS447" s="569"/>
      <c r="BT447" s="569"/>
      <c r="BU447" s="569"/>
      <c r="BV447" s="333" t="s">
        <v>172</v>
      </c>
      <c r="BW447" s="581"/>
      <c r="BX447" s="581"/>
      <c r="BY447" s="331" t="str">
        <f>IF(COUNT(BY429,X462)=2,ROUND(BY429*X462/SUM(X459:X468),#REF!),"")</f>
        <v/>
      </c>
      <c r="BZ447" s="331" t="str">
        <f>IF(COUNT(BZ429,Y462)=2,ROUND(BZ429*Y462/SUM(Y459:Y468),#REF!),"")</f>
        <v/>
      </c>
      <c r="CA447" s="331" t="str">
        <f>IF(COUNT(CA429,Z462)=2,ROUND(CA429*Z462/SUM(Z459:Z468),#REF!),"")</f>
        <v/>
      </c>
      <c r="CB447" s="331" t="str">
        <f>IF(COUNT(CB429,AA462)=2,ROUND(CB429*AA462/SUM(AA459:AA468),#REF!),"")</f>
        <v/>
      </c>
      <c r="CC447" s="331" t="str">
        <f>IF(COUNT(CC429,AB462)=2,ROUND(CC429*AB462/SUM(AB459:AB468),#REF!),"")</f>
        <v/>
      </c>
      <c r="CD447" s="331" t="str">
        <f>IF(COUNT(CD429,AC462)=2,ROUND(CD429*AC462/SUM(AC459:AC468),#REF!),"")</f>
        <v/>
      </c>
      <c r="CE447" s="331" t="str">
        <f>IF(COUNT(CE429,AD462)=2,ROUND(CE429*AD462/SUM(AD459:AD468),#REF!),"")</f>
        <v/>
      </c>
      <c r="CF447" s="331" t="str">
        <f>IF(COUNT(CF429,AE462)=2,ROUND(CF429*AE462/SUM(AE459:AE468),#REF!),"")</f>
        <v/>
      </c>
      <c r="CG447" s="331" t="str">
        <f>IF(COUNT(CG429,AF462)=2,ROUND(CG429*AF462/SUM(AF459:AF468),#REF!),"")</f>
        <v/>
      </c>
      <c r="CH447" s="564" t="str">
        <f>IF(CH446="","",CH446)</f>
        <v>バイオマス</v>
      </c>
      <c r="CI447" s="564"/>
      <c r="CJ447" s="564"/>
      <c r="CK447" s="564"/>
      <c r="CL447" s="564"/>
      <c r="CM447" s="564"/>
      <c r="CN447" s="564"/>
      <c r="CO447" s="564"/>
      <c r="CP447" s="564"/>
      <c r="CQ447" s="564"/>
    </row>
    <row r="448" spans="3:95" s="243" customFormat="1" ht="13.5" customHeight="1">
      <c r="C448" s="606"/>
      <c r="D448" s="607"/>
      <c r="E448" s="608" t="s">
        <v>212</v>
      </c>
      <c r="F448" s="609"/>
      <c r="G448" s="610"/>
      <c r="H448" s="261"/>
      <c r="I448" s="261"/>
      <c r="J448" s="261"/>
      <c r="K448" s="261"/>
      <c r="L448" s="261"/>
      <c r="M448" s="261"/>
      <c r="N448" s="261"/>
      <c r="O448" s="261"/>
      <c r="P448" s="261"/>
      <c r="Q448" s="261"/>
      <c r="R448" s="261"/>
      <c r="S448" s="261"/>
      <c r="T448" s="262" t="str">
        <f>IF(COUNT(H448:S448)=0,"",SUMPRODUCT(ROUND(H448:S448,1)))</f>
        <v/>
      </c>
      <c r="U448" s="621"/>
      <c r="V448" s="622"/>
      <c r="W448" s="622"/>
      <c r="X448" s="622"/>
      <c r="Y448" s="622"/>
      <c r="Z448" s="623"/>
      <c r="AA448" s="257"/>
      <c r="AB448" s="257"/>
      <c r="AC448" s="257"/>
      <c r="AD448" s="299"/>
      <c r="AE448" s="299"/>
      <c r="AF448" s="268"/>
      <c r="AG448" s="268"/>
      <c r="AH448" s="268"/>
      <c r="AI448" s="271"/>
      <c r="AJ448" s="271"/>
      <c r="AK448" s="271"/>
      <c r="AL448" s="271"/>
      <c r="AM448" s="271"/>
      <c r="AN448" s="271"/>
      <c r="AO448" s="271"/>
      <c r="AP448" s="271"/>
      <c r="AQ448" s="271"/>
      <c r="AR448" s="271"/>
      <c r="AS448" s="271"/>
      <c r="AT448" s="271"/>
      <c r="AU448" s="272"/>
      <c r="AX448" s="569"/>
      <c r="AY448" s="569"/>
      <c r="AZ448" s="589"/>
      <c r="BA448" s="590"/>
      <c r="BB448" s="590"/>
      <c r="BC448" s="590"/>
      <c r="BD448" s="589"/>
      <c r="BE448" s="585" t="e">
        <f>IF(#REF!="発電事業者","月間送電電力量（GWh）","月間受電電力量（GWh）")</f>
        <v>#REF!</v>
      </c>
      <c r="BF448" s="586"/>
      <c r="BG448" s="331" t="str">
        <f>IF(COUNT(BG430,L462)=2,ROUND(BG430*L462/SUM(L459:L468),#REF!),"")</f>
        <v/>
      </c>
      <c r="BH448" s="331" t="str">
        <f>IF(COUNT(BH430,M462)=2,ROUND(BH430*M462/SUM(M459:M468),#REF!),"")</f>
        <v/>
      </c>
      <c r="BI448" s="331" t="str">
        <f>IF(COUNT(BI430,N462)=2,ROUND(BI430*N462/SUM(N459:N468),#REF!),"")</f>
        <v/>
      </c>
      <c r="BJ448" s="331" t="str">
        <f>IF(COUNT(BJ430,O462)=2,ROUND(BJ430*O462/SUM(O459:O468),#REF!),"")</f>
        <v/>
      </c>
      <c r="BK448" s="331" t="str">
        <f>IF(COUNT(BK430,P462)=2,ROUND(BK430*P462/SUM(P459:P468),#REF!),"")</f>
        <v/>
      </c>
      <c r="BL448" s="331" t="str">
        <f>IF(COUNT(BL430,Q462)=2,ROUND(BL430*Q462/SUM(Q459:Q468),#REF!),"")</f>
        <v/>
      </c>
      <c r="BM448" s="331" t="str">
        <f>IF(COUNT(BM430,R462)=2,ROUND(BM430*R462/SUM(R459:R468),#REF!),"")</f>
        <v/>
      </c>
      <c r="BN448" s="331" t="str">
        <f>IF(COUNT(BN430,S462)=2,ROUND(BN430*S462/SUM(S459:S468),#REF!),"")</f>
        <v/>
      </c>
      <c r="BO448" s="331" t="str">
        <f>IF(COUNT(BO430,T462)=2,ROUND(BO430*T462/SUM(T459:T468),#REF!),"")</f>
        <v/>
      </c>
      <c r="BP448" s="331" t="str">
        <f>IF(COUNT(BP430,U462)=2,ROUND(BP430*U462/SUM(U459:U468),#REF!),"")</f>
        <v/>
      </c>
      <c r="BQ448" s="331" t="str">
        <f>IF(COUNT(BQ430,V462)=2,ROUND(BQ430*V462/SUM(V459:V468),#REF!),"")</f>
        <v/>
      </c>
      <c r="BR448" s="331" t="str">
        <f>IF(COUNT(BR430,W462)=2,ROUND(BR430*W462/SUM(W459:W468),#REF!),"")</f>
        <v/>
      </c>
      <c r="BS448" s="569" t="e">
        <f>IF(#REF!="発電事業者","年間送電電力量（GWh）","年間受電電力量（GWh）")</f>
        <v>#REF!</v>
      </c>
      <c r="BT448" s="569"/>
      <c r="BU448" s="569"/>
      <c r="BV448" s="333" t="s">
        <v>25</v>
      </c>
      <c r="BW448" s="582"/>
      <c r="BX448" s="582"/>
      <c r="BY448" s="331" t="str">
        <f>IF(COUNT(BY430,X462)=2,ROUND(BY430*X462/SUM(X459:X468),#REF!),"")</f>
        <v/>
      </c>
      <c r="BZ448" s="331" t="str">
        <f>IF(COUNT(BZ430,Y462)=2,ROUND(BZ430*Y462/SUM(Y459:Y468),#REF!),"")</f>
        <v/>
      </c>
      <c r="CA448" s="331" t="str">
        <f>IF(COUNT(CA430,Z462)=2,ROUND(CA430*Z462/SUM(Z459:Z468),#REF!),"")</f>
        <v/>
      </c>
      <c r="CB448" s="331" t="str">
        <f>IF(COUNT(CB430,AA462)=2,ROUND(CB430*AA462/SUM(AA459:AA468),#REF!),"")</f>
        <v/>
      </c>
      <c r="CC448" s="331" t="str">
        <f>IF(COUNT(CC430,AB462)=2,ROUND(CC430*AB462/SUM(AB459:AB468),#REF!),"")</f>
        <v/>
      </c>
      <c r="CD448" s="331" t="str">
        <f>IF(COUNT(CD430,AC462)=2,ROUND(CD430*AC462/SUM(AC459:AC468),#REF!),"")</f>
        <v/>
      </c>
      <c r="CE448" s="331" t="str">
        <f>IF(COUNT(CE430,AD462)=2,ROUND(CE430*AD462/SUM(AD459:AD468),#REF!),"")</f>
        <v/>
      </c>
      <c r="CF448" s="331" t="str">
        <f>IF(COUNT(CF430,AE462)=2,ROUND(CF430*AE462/SUM(AE459:AE468),#REF!),"")</f>
        <v/>
      </c>
      <c r="CG448" s="331" t="str">
        <f>IF(COUNT(CG430,AF462)=2,ROUND(CG430*AF462/SUM(AF459:AF468),#REF!),"")</f>
        <v/>
      </c>
      <c r="CH448" s="565" t="str">
        <f>IF(COUNTA(AG462)=0,"",AG462)</f>
        <v/>
      </c>
      <c r="CI448" s="565"/>
      <c r="CJ448" s="565"/>
      <c r="CK448" s="565"/>
      <c r="CL448" s="565"/>
      <c r="CM448" s="565"/>
      <c r="CN448" s="565"/>
      <c r="CO448" s="565"/>
      <c r="CP448" s="565"/>
      <c r="CQ448" s="565"/>
    </row>
    <row r="449" spans="3:97" s="243" customFormat="1" ht="13.5" customHeight="1">
      <c r="C449" s="604" t="e">
        <f>DATE(#REF!+8,1,1)</f>
        <v>#REF!</v>
      </c>
      <c r="D449" s="605"/>
      <c r="E449" s="613" t="s">
        <v>198</v>
      </c>
      <c r="F449" s="614"/>
      <c r="G449" s="615"/>
      <c r="H449" s="256"/>
      <c r="I449" s="256"/>
      <c r="J449" s="256"/>
      <c r="K449" s="256"/>
      <c r="L449" s="256"/>
      <c r="M449" s="256"/>
      <c r="N449" s="256"/>
      <c r="O449" s="256"/>
      <c r="P449" s="256"/>
      <c r="Q449" s="256"/>
      <c r="R449" s="256"/>
      <c r="S449" s="256"/>
      <c r="T449" s="255"/>
      <c r="U449" s="621"/>
      <c r="V449" s="622"/>
      <c r="W449" s="622"/>
      <c r="X449" s="622"/>
      <c r="Y449" s="622"/>
      <c r="Z449" s="623"/>
      <c r="AA449" s="257"/>
      <c r="AB449" s="257"/>
      <c r="AC449" s="257"/>
      <c r="AD449" s="299"/>
      <c r="AE449" s="299"/>
      <c r="AF449" s="268"/>
      <c r="AG449" s="268"/>
      <c r="AH449" s="268"/>
      <c r="AI449" s="257"/>
      <c r="AJ449" s="257"/>
      <c r="AK449" s="257"/>
      <c r="AL449" s="257"/>
      <c r="AM449" s="257"/>
      <c r="AN449" s="257"/>
      <c r="AO449" s="257"/>
      <c r="AP449" s="257"/>
      <c r="AQ449" s="257"/>
      <c r="AR449" s="257"/>
      <c r="AS449" s="257"/>
      <c r="AT449" s="257"/>
      <c r="AU449" s="257"/>
      <c r="AX449" s="569" t="str">
        <f>IF(C463="","",C463)</f>
        <v/>
      </c>
      <c r="AY449" s="569"/>
      <c r="AZ449" s="587" t="str">
        <f>IF(E463="","",E463)</f>
        <v/>
      </c>
      <c r="BA449" s="590" t="str">
        <f ca="1">IF(F463="","",F463)</f>
        <v/>
      </c>
      <c r="BB449" s="590"/>
      <c r="BC449" s="590"/>
      <c r="BD449" s="587" t="str">
        <f>IF(I463="","",I463)</f>
        <v/>
      </c>
      <c r="BE449" s="578" t="e">
        <f>IF(#REF!="発電事業者","送電電力（MW）","受電電力（MW）")</f>
        <v>#REF!</v>
      </c>
      <c r="BF449" s="579"/>
      <c r="BG449" s="331" t="str">
        <f>IF(COUNT(BG428,L463)=2,ROUND(BG428*L463/SUM(L459:L468),#REF!),"")</f>
        <v/>
      </c>
      <c r="BH449" s="331" t="str">
        <f>IF(COUNT(BH428,M463)=2,ROUND(BH428*M463/SUM(M459:M468),#REF!),"")</f>
        <v/>
      </c>
      <c r="BI449" s="331" t="str">
        <f>IF(COUNT(BI428,N463)=2,ROUND(BI428*N463/SUM(N459:N468),#REF!),"")</f>
        <v/>
      </c>
      <c r="BJ449" s="331" t="str">
        <f>IF(COUNT(BJ428,O463)=2,ROUND(BJ428*O463/SUM(O459:O468),#REF!),"")</f>
        <v/>
      </c>
      <c r="BK449" s="331" t="str">
        <f>IF(COUNT(BK428,P463)=2,ROUND(BK428*P463/SUM(P459:P468),#REF!),"")</f>
        <v/>
      </c>
      <c r="BL449" s="331" t="str">
        <f>IF(COUNT(BL428,Q463)=2,ROUND(BL428*Q463/SUM(Q459:Q468),#REF!),"")</f>
        <v/>
      </c>
      <c r="BM449" s="331" t="str">
        <f>IF(COUNT(BM428,R463)=2,ROUND(BM428*R463/SUM(R459:R468),#REF!),"")</f>
        <v/>
      </c>
      <c r="BN449" s="331" t="str">
        <f>IF(COUNT(BN428,S463)=2,ROUND(BN428*S463/SUM(S459:S468),#REF!),"")</f>
        <v/>
      </c>
      <c r="BO449" s="331" t="str">
        <f>IF(COUNT(BO428,T463)=2,ROUND(BO428*T463/SUM(T459:T468),#REF!),"")</f>
        <v/>
      </c>
      <c r="BP449" s="331" t="str">
        <f>IF(COUNT(BP428,U463)=2,ROUND(BP428*U463/SUM(U459:U468),#REF!),"")</f>
        <v/>
      </c>
      <c r="BQ449" s="331" t="str">
        <f>IF(COUNT(BQ428,V463)=2,ROUND(BQ428*V463/SUM(V459:V468),#REF!),"")</f>
        <v/>
      </c>
      <c r="BR449" s="331" t="str">
        <f>IF(COUNT(BR428,W463)=2,ROUND(BR428*W463/SUM(W459:W468),#REF!),"")</f>
        <v/>
      </c>
      <c r="BS449" s="569" t="e">
        <f>IF(#REF!="発電事業者","送電電力（MW）","受電電力（MW）")</f>
        <v>#REF!</v>
      </c>
      <c r="BT449" s="569"/>
      <c r="BU449" s="569"/>
      <c r="BV449" s="333" t="s">
        <v>171</v>
      </c>
      <c r="BW449" s="580"/>
      <c r="BX449" s="580"/>
      <c r="BY449" s="331" t="str">
        <f>IF(COUNT(BY428,X463)=2,ROUND(BY428*X463/SUM(X459:X468),#REF!),"")</f>
        <v/>
      </c>
      <c r="BZ449" s="331" t="str">
        <f>IF(COUNT(BZ428,Y463)=2,ROUND(BZ428*Y463/SUM(Y459:Y468),#REF!),"")</f>
        <v/>
      </c>
      <c r="CA449" s="331" t="str">
        <f>IF(COUNT(CA428,Z463)=2,ROUND(CA428*Z463/SUM(Z459:Z468),#REF!),"")</f>
        <v/>
      </c>
      <c r="CB449" s="331" t="str">
        <f>IF(COUNT(CB428,AA463)=2,ROUND(CB428*AA463/SUM(AA459:AA468),#REF!),"")</f>
        <v/>
      </c>
      <c r="CC449" s="331" t="str">
        <f>IF(COUNT(CC428,AB463)=2,ROUND(CC428*AB463/SUM(AB459:AB468),#REF!),"")</f>
        <v/>
      </c>
      <c r="CD449" s="331" t="str">
        <f>IF(COUNT(CD428,AC463)=2,ROUND(CD428*AC463/SUM(AC459:AC468),#REF!),"")</f>
        <v/>
      </c>
      <c r="CE449" s="331" t="str">
        <f>IF(COUNT(CE428,AD463)=2,ROUND(CE428*AD463/SUM(AD459:AD468),#REF!),"")</f>
        <v/>
      </c>
      <c r="CF449" s="331" t="str">
        <f>IF(COUNT(CF428,AE463)=2,ROUND(CF428*AE463/SUM(AE459:AE468),#REF!),"")</f>
        <v/>
      </c>
      <c r="CG449" s="331" t="str">
        <f>IF(COUNT(CG428,AF463)=2,ROUND(CG428*AF463/SUM(AF459:AF468),#REF!),"")</f>
        <v/>
      </c>
      <c r="CH449" s="563" t="s">
        <v>119</v>
      </c>
      <c r="CI449" s="563"/>
      <c r="CJ449" s="563"/>
      <c r="CK449" s="563"/>
      <c r="CL449" s="563"/>
      <c r="CM449" s="563"/>
      <c r="CN449" s="563"/>
      <c r="CO449" s="563"/>
      <c r="CP449" s="563"/>
      <c r="CQ449" s="563"/>
    </row>
    <row r="450" spans="3:97" s="243" customFormat="1" ht="13.5" customHeight="1">
      <c r="C450" s="606"/>
      <c r="D450" s="607"/>
      <c r="E450" s="608" t="s">
        <v>212</v>
      </c>
      <c r="F450" s="609"/>
      <c r="G450" s="610"/>
      <c r="H450" s="261"/>
      <c r="I450" s="261"/>
      <c r="J450" s="261"/>
      <c r="K450" s="261"/>
      <c r="L450" s="261"/>
      <c r="M450" s="261"/>
      <c r="N450" s="261"/>
      <c r="O450" s="261"/>
      <c r="P450" s="261"/>
      <c r="Q450" s="261"/>
      <c r="R450" s="261"/>
      <c r="S450" s="261"/>
      <c r="T450" s="262" t="str">
        <f>IF(COUNT(H450:S450)=0,"",SUMPRODUCT(ROUND(H450:S450,1)))</f>
        <v/>
      </c>
      <c r="U450" s="624"/>
      <c r="V450" s="625"/>
      <c r="W450" s="625"/>
      <c r="X450" s="625"/>
      <c r="Y450" s="625"/>
      <c r="Z450" s="626"/>
      <c r="AA450" s="257"/>
      <c r="AB450" s="257"/>
      <c r="AC450" s="257"/>
      <c r="AD450" s="299"/>
      <c r="AE450" s="299"/>
      <c r="AF450" s="268"/>
      <c r="AG450" s="268"/>
      <c r="AH450" s="268"/>
      <c r="AI450" s="271"/>
      <c r="AJ450" s="271"/>
      <c r="AK450" s="271"/>
      <c r="AL450" s="271"/>
      <c r="AM450" s="271"/>
      <c r="AN450" s="271"/>
      <c r="AO450" s="271"/>
      <c r="AP450" s="271"/>
      <c r="AQ450" s="271"/>
      <c r="AR450" s="271"/>
      <c r="AS450" s="271"/>
      <c r="AT450" s="271"/>
      <c r="AU450" s="272"/>
      <c r="AX450" s="569"/>
      <c r="AY450" s="569"/>
      <c r="AZ450" s="588"/>
      <c r="BA450" s="590"/>
      <c r="BB450" s="590"/>
      <c r="BC450" s="590"/>
      <c r="BD450" s="588"/>
      <c r="BE450" s="583"/>
      <c r="BF450" s="584"/>
      <c r="BG450" s="259"/>
      <c r="BH450" s="259"/>
      <c r="BI450" s="259"/>
      <c r="BJ450" s="259"/>
      <c r="BK450" s="259"/>
      <c r="BL450" s="259"/>
      <c r="BM450" s="259"/>
      <c r="BN450" s="259"/>
      <c r="BO450" s="259"/>
      <c r="BP450" s="259"/>
      <c r="BQ450" s="259"/>
      <c r="BR450" s="259"/>
      <c r="BS450" s="569"/>
      <c r="BT450" s="569"/>
      <c r="BU450" s="569"/>
      <c r="BV450" s="333" t="s">
        <v>172</v>
      </c>
      <c r="BW450" s="581"/>
      <c r="BX450" s="581"/>
      <c r="BY450" s="331" t="str">
        <f>IF(COUNT(BY429,X463)=2,ROUND(BY429*X463/SUM(X459:X468),#REF!),"")</f>
        <v/>
      </c>
      <c r="BZ450" s="331" t="str">
        <f>IF(COUNT(BZ429,Y463)=2,ROUND(BZ429*Y463/SUM(Y459:Y468),#REF!),"")</f>
        <v/>
      </c>
      <c r="CA450" s="331" t="str">
        <f>IF(COUNT(CA429,Z463)=2,ROUND(CA429*Z463/SUM(Z459:Z468),#REF!),"")</f>
        <v/>
      </c>
      <c r="CB450" s="331" t="str">
        <f>IF(COUNT(CB429,AA463)=2,ROUND(CB429*AA463/SUM(AA459:AA468),#REF!),"")</f>
        <v/>
      </c>
      <c r="CC450" s="331" t="str">
        <f>IF(COUNT(CC429,AB463)=2,ROUND(CC429*AB463/SUM(AB459:AB468),#REF!),"")</f>
        <v/>
      </c>
      <c r="CD450" s="331" t="str">
        <f>IF(COUNT(CD429,AC463)=2,ROUND(CD429*AC463/SUM(AC459:AC468),#REF!),"")</f>
        <v/>
      </c>
      <c r="CE450" s="331" t="str">
        <f>IF(COUNT(CE429,AD463)=2,ROUND(CE429*AD463/SUM(AD459:AD468),#REF!),"")</f>
        <v/>
      </c>
      <c r="CF450" s="331" t="str">
        <f>IF(COUNT(CF429,AE463)=2,ROUND(CF429*AE463/SUM(AE459:AE468),#REF!),"")</f>
        <v/>
      </c>
      <c r="CG450" s="331" t="str">
        <f>IF(COUNT(CG429,AF463)=2,ROUND(CG429*AF463/SUM(AF459:AF468),#REF!),"")</f>
        <v/>
      </c>
      <c r="CH450" s="564" t="str">
        <f>IF(CH449="","",CH449)</f>
        <v>バイオマス</v>
      </c>
      <c r="CI450" s="564"/>
      <c r="CJ450" s="564"/>
      <c r="CK450" s="564"/>
      <c r="CL450" s="564"/>
      <c r="CM450" s="564"/>
      <c r="CN450" s="564"/>
      <c r="CO450" s="564"/>
      <c r="CP450" s="564"/>
      <c r="CQ450" s="564"/>
    </row>
    <row r="451" spans="3:97" s="243" customFormat="1" ht="13.5" customHeight="1">
      <c r="C451" s="604" t="e">
        <f>DATE(#REF!+9,1,1)</f>
        <v>#REF!</v>
      </c>
      <c r="D451" s="605"/>
      <c r="E451" s="613" t="s">
        <v>198</v>
      </c>
      <c r="F451" s="614"/>
      <c r="G451" s="615"/>
      <c r="H451" s="256"/>
      <c r="I451" s="256"/>
      <c r="J451" s="256"/>
      <c r="K451" s="256"/>
      <c r="L451" s="256"/>
      <c r="M451" s="256"/>
      <c r="N451" s="256"/>
      <c r="O451" s="256"/>
      <c r="P451" s="256"/>
      <c r="Q451" s="256"/>
      <c r="R451" s="256"/>
      <c r="S451" s="256"/>
      <c r="T451" s="255"/>
      <c r="U451" s="613" t="s">
        <v>210</v>
      </c>
      <c r="V451" s="614"/>
      <c r="W451" s="614"/>
      <c r="X451" s="615"/>
      <c r="Y451" s="666"/>
      <c r="Z451" s="667"/>
      <c r="AA451" s="257"/>
      <c r="AB451" s="257"/>
      <c r="AC451" s="257"/>
      <c r="AD451" s="299"/>
      <c r="AE451" s="299"/>
      <c r="AF451" s="268"/>
      <c r="AG451" s="268"/>
      <c r="AH451" s="268"/>
      <c r="AI451" s="257"/>
      <c r="AJ451" s="257"/>
      <c r="AK451" s="257"/>
      <c r="AL451" s="257"/>
      <c r="AM451" s="257"/>
      <c r="AN451" s="257"/>
      <c r="AO451" s="257"/>
      <c r="AP451" s="257"/>
      <c r="AQ451" s="257"/>
      <c r="AR451" s="257"/>
      <c r="AS451" s="257"/>
      <c r="AT451" s="257"/>
      <c r="AU451" s="257"/>
      <c r="AX451" s="569"/>
      <c r="AY451" s="569"/>
      <c r="AZ451" s="589"/>
      <c r="BA451" s="590"/>
      <c r="BB451" s="590"/>
      <c r="BC451" s="590"/>
      <c r="BD451" s="589"/>
      <c r="BE451" s="585" t="e">
        <f>IF(#REF!="発電事業者","月間送電電力量（GWh）","月間受電電力量（GWh）")</f>
        <v>#REF!</v>
      </c>
      <c r="BF451" s="586"/>
      <c r="BG451" s="331" t="str">
        <f>IF(COUNT(BG430,L463)=2,ROUND(BG430*L463/SUM(L459:L468),#REF!),"")</f>
        <v/>
      </c>
      <c r="BH451" s="331" t="str">
        <f>IF(COUNT(BH430,M463)=2,ROUND(BH430*M463/SUM(M459:M468),#REF!),"")</f>
        <v/>
      </c>
      <c r="BI451" s="331" t="str">
        <f>IF(COUNT(BI430,N463)=2,ROUND(BI430*N463/SUM(N459:N468),#REF!),"")</f>
        <v/>
      </c>
      <c r="BJ451" s="331" t="str">
        <f>IF(COUNT(BJ430,O463)=2,ROUND(BJ430*O463/SUM(O459:O468),#REF!),"")</f>
        <v/>
      </c>
      <c r="BK451" s="331" t="str">
        <f>IF(COUNT(BK430,P463)=2,ROUND(BK430*P463/SUM(P459:P468),#REF!),"")</f>
        <v/>
      </c>
      <c r="BL451" s="331" t="str">
        <f>IF(COUNT(BL430,Q463)=2,ROUND(BL430*Q463/SUM(Q459:Q468),#REF!),"")</f>
        <v/>
      </c>
      <c r="BM451" s="331" t="str">
        <f>IF(COUNT(BM430,R463)=2,ROUND(BM430*R463/SUM(R459:R468),#REF!),"")</f>
        <v/>
      </c>
      <c r="BN451" s="331" t="str">
        <f>IF(COUNT(BN430,S463)=2,ROUND(BN430*S463/SUM(S459:S468),#REF!),"")</f>
        <v/>
      </c>
      <c r="BO451" s="331" t="str">
        <f>IF(COUNT(BO430,T463)=2,ROUND(BO430*T463/SUM(T459:T468),#REF!),"")</f>
        <v/>
      </c>
      <c r="BP451" s="331" t="str">
        <f>IF(COUNT(BP430,U463)=2,ROUND(BP430*U463/SUM(U459:U468),#REF!),"")</f>
        <v/>
      </c>
      <c r="BQ451" s="331" t="str">
        <f>IF(COUNT(BQ430,V463)=2,ROUND(BQ430*V463/SUM(V459:V468),#REF!),"")</f>
        <v/>
      </c>
      <c r="BR451" s="331" t="str">
        <f>IF(COUNT(BR430,W463)=2,ROUND(BR430*W463/SUM(W459:W468),#REF!),"")</f>
        <v/>
      </c>
      <c r="BS451" s="569" t="e">
        <f>IF(#REF!="発電事業者","年間送電電力量（GWh）","年間受電電力量（GWh）")</f>
        <v>#REF!</v>
      </c>
      <c r="BT451" s="569"/>
      <c r="BU451" s="569"/>
      <c r="BV451" s="333" t="s">
        <v>25</v>
      </c>
      <c r="BW451" s="582"/>
      <c r="BX451" s="582"/>
      <c r="BY451" s="331" t="str">
        <f>IF(COUNT(BY430,X463)=2,ROUND(BY430*X463/SUM(X459:X468),#REF!),"")</f>
        <v/>
      </c>
      <c r="BZ451" s="331" t="str">
        <f>IF(COUNT(BZ430,Y463)=2,ROUND(BZ430*Y463/SUM(Y459:Y468),#REF!),"")</f>
        <v/>
      </c>
      <c r="CA451" s="331" t="str">
        <f>IF(COUNT(CA430,Z463)=2,ROUND(CA430*Z463/SUM(Z459:Z468),#REF!),"")</f>
        <v/>
      </c>
      <c r="CB451" s="331" t="str">
        <f>IF(COUNT(CB430,AA463)=2,ROUND(CB430*AA463/SUM(AA459:AA468),#REF!),"")</f>
        <v/>
      </c>
      <c r="CC451" s="331" t="str">
        <f>IF(COUNT(CC430,AB463)=2,ROUND(CC430*AB463/SUM(AB459:AB468),#REF!),"")</f>
        <v/>
      </c>
      <c r="CD451" s="331" t="str">
        <f>IF(COUNT(CD430,AC463)=2,ROUND(CD430*AC463/SUM(AC459:AC468),#REF!),"")</f>
        <v/>
      </c>
      <c r="CE451" s="331" t="str">
        <f>IF(COUNT(CE430,AD463)=2,ROUND(CE430*AD463/SUM(AD459:AD468),#REF!),"")</f>
        <v/>
      </c>
      <c r="CF451" s="331" t="str">
        <f>IF(COUNT(CF430,AE463)=2,ROUND(CF430*AE463/SUM(AE459:AE468),#REF!),"")</f>
        <v/>
      </c>
      <c r="CG451" s="331" t="str">
        <f>IF(COUNT(CG430,AF463)=2,ROUND(CG430*AF463/SUM(AF459:AF468),#REF!),"")</f>
        <v/>
      </c>
      <c r="CH451" s="565" t="str">
        <f>IF(COUNTA(AG463)=0,"",AG463)</f>
        <v/>
      </c>
      <c r="CI451" s="565"/>
      <c r="CJ451" s="565"/>
      <c r="CK451" s="565"/>
      <c r="CL451" s="565"/>
      <c r="CM451" s="565"/>
      <c r="CN451" s="565"/>
      <c r="CO451" s="565"/>
      <c r="CP451" s="565"/>
      <c r="CQ451" s="565"/>
    </row>
    <row r="452" spans="3:97" s="243" customFormat="1" ht="13.5" customHeight="1">
      <c r="C452" s="606"/>
      <c r="D452" s="607"/>
      <c r="E452" s="608" t="s">
        <v>212</v>
      </c>
      <c r="F452" s="609"/>
      <c r="G452" s="610"/>
      <c r="H452" s="261"/>
      <c r="I452" s="261"/>
      <c r="J452" s="261"/>
      <c r="K452" s="261"/>
      <c r="L452" s="261"/>
      <c r="M452" s="261"/>
      <c r="N452" s="261"/>
      <c r="O452" s="261"/>
      <c r="P452" s="261"/>
      <c r="Q452" s="261"/>
      <c r="R452" s="261"/>
      <c r="S452" s="261"/>
      <c r="T452" s="262" t="str">
        <f>IF(COUNT(H452:S452)=0,"",SUMPRODUCT(ROUND(H452:S452,1)))</f>
        <v/>
      </c>
      <c r="U452" s="608" t="s">
        <v>211</v>
      </c>
      <c r="V452" s="609"/>
      <c r="W452" s="609"/>
      <c r="X452" s="610"/>
      <c r="Y452" s="664"/>
      <c r="Z452" s="665"/>
      <c r="AA452" s="257"/>
      <c r="AB452" s="257"/>
      <c r="AC452" s="257"/>
      <c r="AD452" s="299"/>
      <c r="AE452" s="299"/>
      <c r="AF452" s="268"/>
      <c r="AG452" s="268"/>
      <c r="AH452" s="268"/>
      <c r="AI452" s="271"/>
      <c r="AJ452" s="271"/>
      <c r="AK452" s="271"/>
      <c r="AL452" s="271"/>
      <c r="AM452" s="271"/>
      <c r="AN452" s="271"/>
      <c r="AO452" s="271"/>
      <c r="AP452" s="271"/>
      <c r="AQ452" s="271"/>
      <c r="AR452" s="271"/>
      <c r="AS452" s="271"/>
      <c r="AT452" s="271"/>
      <c r="AU452" s="272"/>
      <c r="AX452" s="569" t="str">
        <f>IF(C464="","",C464)</f>
        <v/>
      </c>
      <c r="AY452" s="569"/>
      <c r="AZ452" s="587" t="str">
        <f>IF(E464="","",E464)</f>
        <v/>
      </c>
      <c r="BA452" s="590" t="str">
        <f ca="1">IF(F464="","",F464)</f>
        <v/>
      </c>
      <c r="BB452" s="590"/>
      <c r="BC452" s="590"/>
      <c r="BD452" s="587" t="str">
        <f>IF(I464="","",I464)</f>
        <v/>
      </c>
      <c r="BE452" s="578" t="e">
        <f>IF(#REF!="発電事業者","送電電力（MW）","受電電力（MW）")</f>
        <v>#REF!</v>
      </c>
      <c r="BF452" s="579"/>
      <c r="BG452" s="331" t="str">
        <f>IF(COUNT(BG428,L464)=2,ROUND(BG428*L464/SUM(L459:L468),#REF!),"")</f>
        <v/>
      </c>
      <c r="BH452" s="331" t="str">
        <f>IF(COUNT(BH428,M464)=2,ROUND(BH428*M464/SUM(M459:M468),#REF!),"")</f>
        <v/>
      </c>
      <c r="BI452" s="331" t="str">
        <f>IF(COUNT(BI428,N464)=2,ROUND(BI428*N464/SUM(N459:N468),#REF!),"")</f>
        <v/>
      </c>
      <c r="BJ452" s="331" t="str">
        <f>IF(COUNT(BJ428,O464)=2,ROUND(BJ428*O464/SUM(O459:O468),#REF!),"")</f>
        <v/>
      </c>
      <c r="BK452" s="331" t="str">
        <f>IF(COUNT(BK428,P464)=2,ROUND(BK428*P464/SUM(P459:P468),#REF!),"")</f>
        <v/>
      </c>
      <c r="BL452" s="331" t="str">
        <f>IF(COUNT(BL428,Q464)=2,ROUND(BL428*Q464/SUM(Q459:Q468),#REF!),"")</f>
        <v/>
      </c>
      <c r="BM452" s="331" t="str">
        <f>IF(COUNT(BM428,R464)=2,ROUND(BM428*R464/SUM(R459:R468),#REF!),"")</f>
        <v/>
      </c>
      <c r="BN452" s="331" t="str">
        <f>IF(COUNT(BN428,S464)=2,ROUND(BN428*S464/SUM(S459:S468),#REF!),"")</f>
        <v/>
      </c>
      <c r="BO452" s="331" t="str">
        <f>IF(COUNT(BO428,T464)=2,ROUND(BO428*T464/SUM(T459:T468),#REF!),"")</f>
        <v/>
      </c>
      <c r="BP452" s="331" t="str">
        <f>IF(COUNT(BP428,U464)=2,ROUND(BP428*U464/SUM(U459:U468),#REF!),"")</f>
        <v/>
      </c>
      <c r="BQ452" s="331" t="str">
        <f>IF(COUNT(BQ428,V464)=2,ROUND(BQ428*V464/SUM(V459:V468),#REF!),"")</f>
        <v/>
      </c>
      <c r="BR452" s="331" t="str">
        <f>IF(COUNT(BR428,W464)=2,ROUND(BR428*W464/SUM(W459:W468),#REF!),"")</f>
        <v/>
      </c>
      <c r="BS452" s="569" t="e">
        <f>IF(#REF!="発電事業者","送電電力（MW）","受電電力（MW）")</f>
        <v>#REF!</v>
      </c>
      <c r="BT452" s="569"/>
      <c r="BU452" s="569"/>
      <c r="BV452" s="333" t="s">
        <v>171</v>
      </c>
      <c r="BW452" s="580"/>
      <c r="BX452" s="580"/>
      <c r="BY452" s="331" t="str">
        <f>IF(COUNT(BY428,X464)=2,ROUND(BY428*X464/SUM(X459:X468),#REF!),"")</f>
        <v/>
      </c>
      <c r="BZ452" s="331" t="str">
        <f>IF(COUNT(BZ428,Y464)=2,ROUND(BZ428*Y464/SUM(Y459:Y468),#REF!),"")</f>
        <v/>
      </c>
      <c r="CA452" s="331" t="str">
        <f>IF(COUNT(CA428,Z464)=2,ROUND(CA428*Z464/SUM(Z459:Z468),#REF!),"")</f>
        <v/>
      </c>
      <c r="CB452" s="331" t="str">
        <f>IF(COUNT(CB428,AA464)=2,ROUND(CB428*AA464/SUM(AA459:AA468),#REF!),"")</f>
        <v/>
      </c>
      <c r="CC452" s="331" t="str">
        <f>IF(COUNT(CC428,AB464)=2,ROUND(CC428*AB464/SUM(AB459:AB468),#REF!),"")</f>
        <v/>
      </c>
      <c r="CD452" s="331" t="str">
        <f>IF(COUNT(CD428,AC464)=2,ROUND(CD428*AC464/SUM(AC459:AC468),#REF!),"")</f>
        <v/>
      </c>
      <c r="CE452" s="331" t="str">
        <f>IF(COUNT(CE428,AD464)=2,ROUND(CE428*AD464/SUM(AD459:AD468),#REF!),"")</f>
        <v/>
      </c>
      <c r="CF452" s="331" t="str">
        <f>IF(COUNT(CF428,AE464)=2,ROUND(CF428*AE464/SUM(AE459:AE468),#REF!),"")</f>
        <v/>
      </c>
      <c r="CG452" s="331" t="str">
        <f>IF(COUNT(CG428,AF464)=2,ROUND(CG428*AF464/SUM(AF459:AF468),#REF!),"")</f>
        <v/>
      </c>
      <c r="CH452" s="563" t="s">
        <v>119</v>
      </c>
      <c r="CI452" s="563"/>
      <c r="CJ452" s="563"/>
      <c r="CK452" s="563"/>
      <c r="CL452" s="563"/>
      <c r="CM452" s="563"/>
      <c r="CN452" s="563"/>
      <c r="CO452" s="563"/>
      <c r="CP452" s="563"/>
      <c r="CQ452" s="563"/>
    </row>
    <row r="453" spans="3:97" s="243" customFormat="1" ht="13.5" customHeight="1">
      <c r="C453" s="273"/>
      <c r="D453" s="273"/>
      <c r="E453" s="245"/>
      <c r="F453" s="245"/>
      <c r="G453" s="245"/>
      <c r="H453" s="257"/>
      <c r="I453" s="257"/>
      <c r="J453" s="257"/>
      <c r="K453" s="257"/>
      <c r="L453" s="257"/>
      <c r="M453" s="257"/>
      <c r="N453" s="257"/>
      <c r="O453" s="257"/>
      <c r="P453" s="257"/>
      <c r="Q453" s="257"/>
      <c r="R453" s="257"/>
      <c r="S453" s="257"/>
      <c r="T453" s="257"/>
      <c r="U453" s="245"/>
      <c r="V453" s="245"/>
      <c r="W453" s="245"/>
      <c r="X453" s="245"/>
      <c r="Y453" s="274"/>
      <c r="Z453" s="274"/>
      <c r="AA453" s="257"/>
      <c r="AB453" s="257"/>
      <c r="AC453" s="257"/>
      <c r="AD453" s="273"/>
      <c r="AE453" s="273"/>
      <c r="AF453" s="245"/>
      <c r="AG453" s="245"/>
      <c r="AH453" s="245"/>
      <c r="AI453" s="271"/>
      <c r="AJ453" s="271"/>
      <c r="AK453" s="271"/>
      <c r="AL453" s="271"/>
      <c r="AM453" s="271"/>
      <c r="AN453" s="271"/>
      <c r="AO453" s="271"/>
      <c r="AP453" s="271"/>
      <c r="AQ453" s="271"/>
      <c r="AR453" s="271"/>
      <c r="AS453" s="271"/>
      <c r="AT453" s="271"/>
      <c r="AU453" s="272"/>
      <c r="AV453" s="275"/>
      <c r="AX453" s="569"/>
      <c r="AY453" s="569"/>
      <c r="AZ453" s="588"/>
      <c r="BA453" s="590"/>
      <c r="BB453" s="590"/>
      <c r="BC453" s="590"/>
      <c r="BD453" s="588"/>
      <c r="BE453" s="583"/>
      <c r="BF453" s="584"/>
      <c r="BG453" s="259"/>
      <c r="BH453" s="259"/>
      <c r="BI453" s="259"/>
      <c r="BJ453" s="259"/>
      <c r="BK453" s="259"/>
      <c r="BL453" s="259"/>
      <c r="BM453" s="259"/>
      <c r="BN453" s="259"/>
      <c r="BO453" s="259"/>
      <c r="BP453" s="259"/>
      <c r="BQ453" s="259"/>
      <c r="BR453" s="259"/>
      <c r="BS453" s="569"/>
      <c r="BT453" s="569"/>
      <c r="BU453" s="569"/>
      <c r="BV453" s="333" t="s">
        <v>172</v>
      </c>
      <c r="BW453" s="581"/>
      <c r="BX453" s="581"/>
      <c r="BY453" s="331" t="str">
        <f>IF(COUNT(BY429,X464)=2,ROUND(BY429*X464/SUM(X459:X468),#REF!),"")</f>
        <v/>
      </c>
      <c r="BZ453" s="331" t="str">
        <f>IF(COUNT(BZ429,Y464)=2,ROUND(BZ429*Y464/SUM(Y459:Y468),#REF!),"")</f>
        <v/>
      </c>
      <c r="CA453" s="331" t="str">
        <f>IF(COUNT(CA429,Z464)=2,ROUND(CA429*Z464/SUM(Z459:Z468),#REF!),"")</f>
        <v/>
      </c>
      <c r="CB453" s="331" t="str">
        <f>IF(COUNT(CB429,AA464)=2,ROUND(CB429*AA464/SUM(AA459:AA468),#REF!),"")</f>
        <v/>
      </c>
      <c r="CC453" s="331" t="str">
        <f>IF(COUNT(CC429,AB464)=2,ROUND(CC429*AB464/SUM(AB459:AB468),#REF!),"")</f>
        <v/>
      </c>
      <c r="CD453" s="331" t="str">
        <f>IF(COUNT(CD429,AC464)=2,ROUND(CD429*AC464/SUM(AC459:AC468),#REF!),"")</f>
        <v/>
      </c>
      <c r="CE453" s="331" t="str">
        <f>IF(COUNT(CE429,AD464)=2,ROUND(CE429*AD464/SUM(AD459:AD468),#REF!),"")</f>
        <v/>
      </c>
      <c r="CF453" s="331" t="str">
        <f>IF(COUNT(CF429,AE464)=2,ROUND(CF429*AE464/SUM(AE459:AE468),#REF!),"")</f>
        <v/>
      </c>
      <c r="CG453" s="331" t="str">
        <f>IF(COUNT(CG429,AF464)=2,ROUND(CG429*AF464/SUM(AF459:AF468),#REF!),"")</f>
        <v/>
      </c>
      <c r="CH453" s="564" t="str">
        <f>IF(CH452="","",CH452)</f>
        <v>バイオマス</v>
      </c>
      <c r="CI453" s="564"/>
      <c r="CJ453" s="564"/>
      <c r="CK453" s="564"/>
      <c r="CL453" s="564"/>
      <c r="CM453" s="564"/>
      <c r="CN453" s="564"/>
      <c r="CO453" s="564"/>
      <c r="CP453" s="564"/>
      <c r="CQ453" s="564"/>
      <c r="CR453" s="271"/>
      <c r="CS453" s="271"/>
    </row>
    <row r="454" spans="3:97" s="243" customFormat="1" ht="13.5" customHeight="1">
      <c r="I454" s="257"/>
      <c r="J454" s="257"/>
      <c r="K454" s="257"/>
      <c r="L454" s="257"/>
      <c r="M454" s="257"/>
      <c r="N454" s="257"/>
      <c r="O454" s="257"/>
      <c r="P454" s="257"/>
      <c r="Q454" s="257"/>
      <c r="R454" s="257"/>
      <c r="S454" s="257"/>
      <c r="T454" s="257"/>
      <c r="U454" s="245"/>
      <c r="V454" s="245"/>
      <c r="W454" s="245"/>
      <c r="X454" s="245"/>
      <c r="Y454" s="274"/>
      <c r="Z454" s="274"/>
      <c r="AA454" s="257"/>
      <c r="AB454" s="257"/>
      <c r="AC454" s="257"/>
      <c r="AD454" s="273"/>
      <c r="AE454" s="273"/>
      <c r="AF454" s="245"/>
      <c r="AG454" s="245"/>
      <c r="AH454" s="245"/>
      <c r="AI454" s="271"/>
      <c r="AJ454" s="271"/>
      <c r="AK454" s="271"/>
      <c r="AL454" s="271"/>
      <c r="AM454" s="271"/>
      <c r="AN454" s="271"/>
      <c r="AO454" s="271"/>
      <c r="AP454" s="271"/>
      <c r="AQ454" s="271"/>
      <c r="AR454" s="271"/>
      <c r="AS454" s="271"/>
      <c r="AT454" s="271"/>
      <c r="AU454" s="272"/>
      <c r="AV454" s="257"/>
      <c r="AX454" s="569"/>
      <c r="AY454" s="569"/>
      <c r="AZ454" s="589"/>
      <c r="BA454" s="590"/>
      <c r="BB454" s="590"/>
      <c r="BC454" s="590"/>
      <c r="BD454" s="589"/>
      <c r="BE454" s="585" t="e">
        <f>IF(#REF!="発電事業者","月間送電電力量（GWh）","月間受電電力量（GWh）")</f>
        <v>#REF!</v>
      </c>
      <c r="BF454" s="586"/>
      <c r="BG454" s="331" t="str">
        <f>IF(COUNT(BG430,L464)=2,ROUND(BG430*L464/SUM(L459:L468),#REF!),"")</f>
        <v/>
      </c>
      <c r="BH454" s="331" t="str">
        <f>IF(COUNT(BH430,M464)=2,ROUND(BH430*M464/SUM(M459:M468),#REF!),"")</f>
        <v/>
      </c>
      <c r="BI454" s="331" t="str">
        <f>IF(COUNT(BI430,N464)=2,ROUND(BI430*N464/SUM(N459:N468),#REF!),"")</f>
        <v/>
      </c>
      <c r="BJ454" s="331" t="str">
        <f>IF(COUNT(BJ430,O464)=2,ROUND(BJ430*O464/SUM(O459:O468),#REF!),"")</f>
        <v/>
      </c>
      <c r="BK454" s="331" t="str">
        <f>IF(COUNT(BK430,P464)=2,ROUND(BK430*P464/SUM(P459:P468),#REF!),"")</f>
        <v/>
      </c>
      <c r="BL454" s="331" t="str">
        <f>IF(COUNT(BL430,Q464)=2,ROUND(BL430*Q464/SUM(Q459:Q468),#REF!),"")</f>
        <v/>
      </c>
      <c r="BM454" s="331" t="str">
        <f>IF(COUNT(BM430,R464)=2,ROUND(BM430*R464/SUM(R459:R468),#REF!),"")</f>
        <v/>
      </c>
      <c r="BN454" s="331" t="str">
        <f>IF(COUNT(BN430,S464)=2,ROUND(BN430*S464/SUM(S459:S468),#REF!),"")</f>
        <v/>
      </c>
      <c r="BO454" s="331" t="str">
        <f>IF(COUNT(BO430,T464)=2,ROUND(BO430*T464/SUM(T459:T468),#REF!),"")</f>
        <v/>
      </c>
      <c r="BP454" s="331" t="str">
        <f>IF(COUNT(BP430,U464)=2,ROUND(BP430*U464/SUM(U459:U468),#REF!),"")</f>
        <v/>
      </c>
      <c r="BQ454" s="331" t="str">
        <f>IF(COUNT(BQ430,V464)=2,ROUND(BQ430*V464/SUM(V459:V468),#REF!),"")</f>
        <v/>
      </c>
      <c r="BR454" s="331" t="str">
        <f>IF(COUNT(BR430,W464)=2,ROUND(BR430*W464/SUM(W459:W468),#REF!),"")</f>
        <v/>
      </c>
      <c r="BS454" s="569" t="e">
        <f>IF(#REF!="発電事業者","年間送電電力量（GWh）","年間受電電力量（GWh）")</f>
        <v>#REF!</v>
      </c>
      <c r="BT454" s="569"/>
      <c r="BU454" s="569"/>
      <c r="BV454" s="333" t="s">
        <v>25</v>
      </c>
      <c r="BW454" s="582"/>
      <c r="BX454" s="582"/>
      <c r="BY454" s="331" t="str">
        <f>IF(COUNT(BY430,X464)=2,ROUND(BY430*X464/SUM(X459:X468),#REF!),"")</f>
        <v/>
      </c>
      <c r="BZ454" s="331" t="str">
        <f>IF(COUNT(BZ430,Y464)=2,ROUND(BZ430*Y464/SUM(Y459:Y468),#REF!),"")</f>
        <v/>
      </c>
      <c r="CA454" s="331" t="str">
        <f>IF(COUNT(CA430,Z464)=2,ROUND(CA430*Z464/SUM(Z459:Z468),#REF!),"")</f>
        <v/>
      </c>
      <c r="CB454" s="331" t="str">
        <f>IF(COUNT(CB430,AA464)=2,ROUND(CB430*AA464/SUM(AA459:AA468),#REF!),"")</f>
        <v/>
      </c>
      <c r="CC454" s="331" t="str">
        <f>IF(COUNT(CC430,AB464)=2,ROUND(CC430*AB464/SUM(AB459:AB468),#REF!),"")</f>
        <v/>
      </c>
      <c r="CD454" s="331" t="str">
        <f>IF(COUNT(CD430,AC464)=2,ROUND(CD430*AC464/SUM(AC459:AC468),#REF!),"")</f>
        <v/>
      </c>
      <c r="CE454" s="331" t="str">
        <f>IF(COUNT(CE430,AD464)=2,ROUND(CE430*AD464/SUM(AD459:AD468),#REF!),"")</f>
        <v/>
      </c>
      <c r="CF454" s="331" t="str">
        <f>IF(COUNT(CF430,AE464)=2,ROUND(CF430*AE464/SUM(AE459:AE468),#REF!),"")</f>
        <v/>
      </c>
      <c r="CG454" s="331" t="str">
        <f>IF(COUNT(CG430,AF464)=2,ROUND(CG430*AF464/SUM(AF459:AF468),#REF!),"")</f>
        <v/>
      </c>
      <c r="CH454" s="565" t="str">
        <f>IF(COUNTA(AG464)=0,"",AG464)</f>
        <v/>
      </c>
      <c r="CI454" s="565"/>
      <c r="CJ454" s="565"/>
      <c r="CK454" s="565"/>
      <c r="CL454" s="565"/>
      <c r="CM454" s="565"/>
      <c r="CN454" s="565"/>
      <c r="CO454" s="565"/>
      <c r="CP454" s="565"/>
      <c r="CQ454" s="565"/>
    </row>
    <row r="455" spans="3:97" s="243" customFormat="1" ht="13.5" customHeight="1">
      <c r="C455" s="273"/>
      <c r="D455" s="273"/>
      <c r="E455" s="245"/>
      <c r="F455" s="245"/>
      <c r="G455" s="245"/>
      <c r="H455" s="257"/>
      <c r="I455" s="257"/>
      <c r="J455" s="257"/>
      <c r="K455" s="257"/>
      <c r="L455" s="257"/>
      <c r="M455" s="257"/>
      <c r="N455" s="257"/>
      <c r="O455" s="257"/>
      <c r="P455" s="257"/>
      <c r="Q455" s="257"/>
      <c r="R455" s="257"/>
      <c r="S455" s="257"/>
      <c r="T455" s="257"/>
      <c r="U455" s="257"/>
      <c r="V455" s="257"/>
      <c r="W455" s="257"/>
      <c r="X455" s="257"/>
      <c r="Y455" s="257"/>
      <c r="Z455" s="257"/>
      <c r="AA455" s="257"/>
      <c r="AB455" s="257"/>
      <c r="AC455" s="257"/>
      <c r="AD455" s="257"/>
      <c r="AE455" s="257"/>
      <c r="AF455" s="257"/>
      <c r="AG455" s="257"/>
      <c r="AH455" s="257"/>
      <c r="AI455" s="257"/>
      <c r="AJ455" s="257"/>
      <c r="AK455" s="257"/>
      <c r="AL455" s="257"/>
      <c r="AM455" s="257"/>
      <c r="AN455" s="257"/>
      <c r="AO455" s="257"/>
      <c r="AP455" s="257"/>
      <c r="AQ455" s="257"/>
      <c r="AR455" s="257"/>
      <c r="AS455" s="257"/>
      <c r="AT455" s="257"/>
      <c r="AU455" s="257"/>
      <c r="AV455" s="275"/>
      <c r="AX455" s="569" t="str">
        <f>IF(C465="","",C465)</f>
        <v/>
      </c>
      <c r="AY455" s="569"/>
      <c r="AZ455" s="587" t="str">
        <f>IF(E465="","",E465)</f>
        <v/>
      </c>
      <c r="BA455" s="590" t="str">
        <f ca="1">IF(F465="","",F465)</f>
        <v/>
      </c>
      <c r="BB455" s="590"/>
      <c r="BC455" s="590"/>
      <c r="BD455" s="587" t="str">
        <f>IF(I465="","",I465)</f>
        <v/>
      </c>
      <c r="BE455" s="578" t="e">
        <f>IF(#REF!="発電事業者","送電電力（MW）","受電電力（MW）")</f>
        <v>#REF!</v>
      </c>
      <c r="BF455" s="579"/>
      <c r="BG455" s="331" t="str">
        <f>IF(COUNT(BG428,L465)=2,ROUND(BG428*L465/SUM(L459:L468),#REF!),"")</f>
        <v/>
      </c>
      <c r="BH455" s="331" t="str">
        <f>IF(COUNT(BH428,M465)=2,ROUND(BH428*M465/SUM(M459:M468),#REF!),"")</f>
        <v/>
      </c>
      <c r="BI455" s="331" t="str">
        <f>IF(COUNT(BI428,N465)=2,ROUND(BI428*N465/SUM(N459:N468),#REF!),"")</f>
        <v/>
      </c>
      <c r="BJ455" s="331" t="str">
        <f>IF(COUNT(BJ428,O465)=2,ROUND(BJ428*O465/SUM(O459:O468),#REF!),"")</f>
        <v/>
      </c>
      <c r="BK455" s="331" t="str">
        <f>IF(COUNT(BK428,P465)=2,ROUND(BK428*P465/SUM(P459:P468),#REF!),"")</f>
        <v/>
      </c>
      <c r="BL455" s="331" t="str">
        <f>IF(COUNT(BL428,Q465)=2,ROUND(BL428*Q465/SUM(Q459:Q468),#REF!),"")</f>
        <v/>
      </c>
      <c r="BM455" s="331" t="str">
        <f>IF(COUNT(BM428,R465)=2,ROUND(BM428*R465/SUM(R459:R468),#REF!),"")</f>
        <v/>
      </c>
      <c r="BN455" s="331" t="str">
        <f>IF(COUNT(BN428,S465)=2,ROUND(BN428*S465/SUM(S459:S468),#REF!),"")</f>
        <v/>
      </c>
      <c r="BO455" s="331" t="str">
        <f>IF(COUNT(BO428,T465)=2,ROUND(BO428*T465/SUM(T459:T468),#REF!),"")</f>
        <v/>
      </c>
      <c r="BP455" s="331" t="str">
        <f>IF(COUNT(BP428,U465)=2,ROUND(BP428*U465/SUM(U459:U468),#REF!),"")</f>
        <v/>
      </c>
      <c r="BQ455" s="331" t="str">
        <f>IF(COUNT(BQ428,V465)=2,ROUND(BQ428*V465/SUM(V459:V468),#REF!),"")</f>
        <v/>
      </c>
      <c r="BR455" s="331" t="str">
        <f>IF(COUNT(BR428,W465)=2,ROUND(BR428*W465/SUM(W459:W468),#REF!),"")</f>
        <v/>
      </c>
      <c r="BS455" s="569" t="e">
        <f>IF(#REF!="発電事業者","送電電力（MW）","受電電力（MW）")</f>
        <v>#REF!</v>
      </c>
      <c r="BT455" s="569"/>
      <c r="BU455" s="569"/>
      <c r="BV455" s="333" t="s">
        <v>171</v>
      </c>
      <c r="BW455" s="580"/>
      <c r="BX455" s="580"/>
      <c r="BY455" s="331" t="str">
        <f>IF(COUNT(BY428,X465)=2,ROUND(BY428*X465/SUM(X459:X468),#REF!),"")</f>
        <v/>
      </c>
      <c r="BZ455" s="331" t="str">
        <f>IF(COUNT(BZ428,Y465)=2,ROUND(BZ428*Y465/SUM(Y459:Y468),#REF!),"")</f>
        <v/>
      </c>
      <c r="CA455" s="331" t="str">
        <f>IF(COUNT(CA428,Z465)=2,ROUND(CA428*Z465/SUM(Z459:Z468),#REF!),"")</f>
        <v/>
      </c>
      <c r="CB455" s="331" t="str">
        <f>IF(COUNT(CB428,AA465)=2,ROUND(CB428*AA465/SUM(AA459:AA468),#REF!),"")</f>
        <v/>
      </c>
      <c r="CC455" s="331" t="str">
        <f>IF(COUNT(CC428,AB465)=2,ROUND(CC428*AB465/SUM(AB459:AB468),#REF!),"")</f>
        <v/>
      </c>
      <c r="CD455" s="331" t="str">
        <f>IF(COUNT(CD428,AC465)=2,ROUND(CD428*AC465/SUM(AC459:AC468),#REF!),"")</f>
        <v/>
      </c>
      <c r="CE455" s="331" t="str">
        <f>IF(COUNT(CE428,AD465)=2,ROUND(CE428*AD465/SUM(AD459:AD468),#REF!),"")</f>
        <v/>
      </c>
      <c r="CF455" s="331" t="str">
        <f>IF(COUNT(CF428,AE465)=2,ROUND(CF428*AE465/SUM(AE459:AE468),#REF!),"")</f>
        <v/>
      </c>
      <c r="CG455" s="331" t="str">
        <f>IF(COUNT(CG428,AF465)=2,ROUND(CG428*AF465/SUM(AF459:AF468),#REF!),"")</f>
        <v/>
      </c>
      <c r="CH455" s="563" t="s">
        <v>119</v>
      </c>
      <c r="CI455" s="563"/>
      <c r="CJ455" s="563"/>
      <c r="CK455" s="563"/>
      <c r="CL455" s="563"/>
      <c r="CM455" s="563"/>
      <c r="CN455" s="563"/>
      <c r="CO455" s="563"/>
      <c r="CP455" s="563"/>
      <c r="CQ455" s="563"/>
    </row>
    <row r="456" spans="3:97" s="243" customFormat="1" ht="13.5" customHeight="1">
      <c r="C456" s="241" t="e">
        <f>IF(#REF!="発電事業者","送電相手先諸元","購入相手先諸元")</f>
        <v>#REF!</v>
      </c>
      <c r="D456" s="236"/>
      <c r="E456" s="236"/>
      <c r="F456" s="242">
        <v>0</v>
      </c>
      <c r="G456" s="237" t="s">
        <v>255</v>
      </c>
      <c r="H456" s="236"/>
      <c r="I456" s="236"/>
      <c r="J456" s="236"/>
      <c r="K456" s="236"/>
      <c r="AV456" s="257"/>
      <c r="AX456" s="569"/>
      <c r="AY456" s="569"/>
      <c r="AZ456" s="588"/>
      <c r="BA456" s="590"/>
      <c r="BB456" s="590"/>
      <c r="BC456" s="590"/>
      <c r="BD456" s="588"/>
      <c r="BE456" s="583"/>
      <c r="BF456" s="584"/>
      <c r="BG456" s="259"/>
      <c r="BH456" s="259"/>
      <c r="BI456" s="259"/>
      <c r="BJ456" s="259"/>
      <c r="BK456" s="259"/>
      <c r="BL456" s="259"/>
      <c r="BM456" s="259"/>
      <c r="BN456" s="259"/>
      <c r="BO456" s="259"/>
      <c r="BP456" s="259"/>
      <c r="BQ456" s="259"/>
      <c r="BR456" s="259"/>
      <c r="BS456" s="569"/>
      <c r="BT456" s="569"/>
      <c r="BU456" s="569"/>
      <c r="BV456" s="333" t="s">
        <v>172</v>
      </c>
      <c r="BW456" s="581"/>
      <c r="BX456" s="581"/>
      <c r="BY456" s="331" t="str">
        <f>IF(COUNT(BY429,X465)=2,ROUND(BY429*X465/SUM(X459:X468),#REF!),"")</f>
        <v/>
      </c>
      <c r="BZ456" s="331" t="str">
        <f>IF(COUNT(BZ429,Y465)=2,ROUND(BZ429*Y465/SUM(Y459:Y468),#REF!),"")</f>
        <v/>
      </c>
      <c r="CA456" s="331" t="str">
        <f>IF(COUNT(CA429,Z465)=2,ROUND(CA429*Z465/SUM(Z459:Z468),#REF!),"")</f>
        <v/>
      </c>
      <c r="CB456" s="331" t="str">
        <f>IF(COUNT(CB429,AA465)=2,ROUND(CB429*AA465/SUM(AA459:AA468),#REF!),"")</f>
        <v/>
      </c>
      <c r="CC456" s="331" t="str">
        <f>IF(COUNT(CC429,AB465)=2,ROUND(CC429*AB465/SUM(AB459:AB468),#REF!),"")</f>
        <v/>
      </c>
      <c r="CD456" s="331" t="str">
        <f>IF(COUNT(CD429,AC465)=2,ROUND(CD429*AC465/SUM(AC459:AC468),#REF!),"")</f>
        <v/>
      </c>
      <c r="CE456" s="331" t="str">
        <f>IF(COUNT(CE429,AD465)=2,ROUND(CE429*AD465/SUM(AD459:AD468),#REF!),"")</f>
        <v/>
      </c>
      <c r="CF456" s="331" t="str">
        <f>IF(COUNT(CF429,AE465)=2,ROUND(CF429*AE465/SUM(AE459:AE468),#REF!),"")</f>
        <v/>
      </c>
      <c r="CG456" s="331" t="str">
        <f>IF(COUNT(CG429,AF465)=2,ROUND(CG429*AF465/SUM(AF459:AF468),#REF!),"")</f>
        <v/>
      </c>
      <c r="CH456" s="564" t="str">
        <f>IF(CH455="","",CH455)</f>
        <v>バイオマス</v>
      </c>
      <c r="CI456" s="564"/>
      <c r="CJ456" s="564"/>
      <c r="CK456" s="564"/>
      <c r="CL456" s="564"/>
      <c r="CM456" s="564"/>
      <c r="CN456" s="564"/>
      <c r="CO456" s="564"/>
      <c r="CP456" s="564"/>
      <c r="CQ456" s="564"/>
    </row>
    <row r="457" spans="3:97" s="243" customFormat="1" ht="13.5" customHeight="1">
      <c r="C457" s="594" t="s">
        <v>200</v>
      </c>
      <c r="D457" s="594"/>
      <c r="E457" s="594" t="s">
        <v>201</v>
      </c>
      <c r="F457" s="594" t="s">
        <v>202</v>
      </c>
      <c r="G457" s="594"/>
      <c r="H457" s="594"/>
      <c r="I457" s="595" t="s">
        <v>203</v>
      </c>
      <c r="J457" s="597" t="e">
        <f>IF(#REF!="発電事業者","送電先","購入先")</f>
        <v>#REF!</v>
      </c>
      <c r="K457" s="598"/>
      <c r="L457" s="601" t="e">
        <f>DATE(#REF!,1,1)</f>
        <v>#REF!</v>
      </c>
      <c r="M457" s="602"/>
      <c r="N457" s="602"/>
      <c r="O457" s="602"/>
      <c r="P457" s="602"/>
      <c r="Q457" s="602"/>
      <c r="R457" s="602"/>
      <c r="S457" s="602"/>
      <c r="T457" s="602"/>
      <c r="U457" s="602"/>
      <c r="V457" s="602"/>
      <c r="W457" s="603"/>
      <c r="X457" s="592" t="e">
        <f>DATE(#REF!+1,1,1)</f>
        <v>#REF!</v>
      </c>
      <c r="Y457" s="592" t="e">
        <f>DATE(#REF!+2,1,1)</f>
        <v>#REF!</v>
      </c>
      <c r="Z457" s="592" t="e">
        <f>DATE(#REF!+3,1,1)</f>
        <v>#REF!</v>
      </c>
      <c r="AA457" s="592" t="e">
        <f>DATE(#REF!+4,1,1)</f>
        <v>#REF!</v>
      </c>
      <c r="AB457" s="592" t="e">
        <f>DATE(#REF!+5,1,1)</f>
        <v>#REF!</v>
      </c>
      <c r="AC457" s="592" t="e">
        <f>DATE(#REF!+6,1,1)</f>
        <v>#REF!</v>
      </c>
      <c r="AD457" s="592" t="e">
        <f>DATE(#REF!+7,1,1)</f>
        <v>#REF!</v>
      </c>
      <c r="AE457" s="592" t="e">
        <f>DATE(#REF!+8,1,1)</f>
        <v>#REF!</v>
      </c>
      <c r="AF457" s="592" t="e">
        <f>DATE(#REF!+9,1,1)</f>
        <v>#REF!</v>
      </c>
      <c r="AG457" s="594" t="s">
        <v>253</v>
      </c>
      <c r="AH457" s="594"/>
      <c r="AI457" s="594"/>
      <c r="AJ457" s="594"/>
      <c r="AK457" s="594"/>
      <c r="AL457" s="594"/>
      <c r="AM457" s="594"/>
      <c r="AN457" s="594"/>
      <c r="AO457" s="594"/>
      <c r="AP457" s="594"/>
      <c r="AV457" s="275"/>
      <c r="AX457" s="569"/>
      <c r="AY457" s="569"/>
      <c r="AZ457" s="589"/>
      <c r="BA457" s="590"/>
      <c r="BB457" s="590"/>
      <c r="BC457" s="590"/>
      <c r="BD457" s="589"/>
      <c r="BE457" s="585" t="e">
        <f>IF(#REF!="発電事業者","月間送電電力量（GWh）","月間受電電力量（GWh）")</f>
        <v>#REF!</v>
      </c>
      <c r="BF457" s="586"/>
      <c r="BG457" s="331" t="str">
        <f>IF(COUNT(BG430,L465)=2,ROUND(BG430*L465/SUM(L459:L468),#REF!),"")</f>
        <v/>
      </c>
      <c r="BH457" s="331" t="str">
        <f>IF(COUNT(BH430,M465)=2,ROUND(BH430*M465/SUM(M459:M468),#REF!),"")</f>
        <v/>
      </c>
      <c r="BI457" s="331" t="str">
        <f>IF(COUNT(BI430,N465)=2,ROUND(BI430*N465/SUM(N459:N468),#REF!),"")</f>
        <v/>
      </c>
      <c r="BJ457" s="331" t="str">
        <f>IF(COUNT(BJ430,O465)=2,ROUND(BJ430*O465/SUM(O459:O468),#REF!),"")</f>
        <v/>
      </c>
      <c r="BK457" s="331" t="str">
        <f>IF(COUNT(BK430,P465)=2,ROUND(BK430*P465/SUM(P459:P468),#REF!),"")</f>
        <v/>
      </c>
      <c r="BL457" s="331" t="str">
        <f>IF(COUNT(BL430,Q465)=2,ROUND(BL430*Q465/SUM(Q459:Q468),#REF!),"")</f>
        <v/>
      </c>
      <c r="BM457" s="331" t="str">
        <f>IF(COUNT(BM430,R465)=2,ROUND(BM430*R465/SUM(R459:R468),#REF!),"")</f>
        <v/>
      </c>
      <c r="BN457" s="331" t="str">
        <f>IF(COUNT(BN430,S465)=2,ROUND(BN430*S465/SUM(S459:S468),#REF!),"")</f>
        <v/>
      </c>
      <c r="BO457" s="331" t="str">
        <f>IF(COUNT(BO430,T465)=2,ROUND(BO430*T465/SUM(T459:T468),#REF!),"")</f>
        <v/>
      </c>
      <c r="BP457" s="331" t="str">
        <f>IF(COUNT(BP430,U465)=2,ROUND(BP430*U465/SUM(U459:U468),#REF!),"")</f>
        <v/>
      </c>
      <c r="BQ457" s="331" t="str">
        <f>IF(COUNT(BQ430,V465)=2,ROUND(BQ430*V465/SUM(V459:V468),#REF!),"")</f>
        <v/>
      </c>
      <c r="BR457" s="331" t="str">
        <f>IF(COUNT(BR430,W465)=2,ROUND(BR430*W465/SUM(W459:W468),#REF!),"")</f>
        <v/>
      </c>
      <c r="BS457" s="569" t="e">
        <f>IF(#REF!="発電事業者","年間送電電力量（GWh）","年間受電電力量（GWh）")</f>
        <v>#REF!</v>
      </c>
      <c r="BT457" s="569"/>
      <c r="BU457" s="569"/>
      <c r="BV457" s="333" t="s">
        <v>25</v>
      </c>
      <c r="BW457" s="582"/>
      <c r="BX457" s="582"/>
      <c r="BY457" s="331" t="str">
        <f>IF(COUNT(BY430,X465)=2,ROUND(BY430*X465/SUM(X459:X468),#REF!),"")</f>
        <v/>
      </c>
      <c r="BZ457" s="331" t="str">
        <f>IF(COUNT(BZ430,Y465)=2,ROUND(BZ430*Y465/SUM(Y459:Y468),#REF!),"")</f>
        <v/>
      </c>
      <c r="CA457" s="331" t="str">
        <f>IF(COUNT(CA430,Z465)=2,ROUND(CA430*Z465/SUM(Z459:Z468),#REF!),"")</f>
        <v/>
      </c>
      <c r="CB457" s="331" t="str">
        <f>IF(COUNT(CB430,AA465)=2,ROUND(CB430*AA465/SUM(AA459:AA468),#REF!),"")</f>
        <v/>
      </c>
      <c r="CC457" s="331" t="str">
        <f>IF(COUNT(CC430,AB465)=2,ROUND(CC430*AB465/SUM(AB459:AB468),#REF!),"")</f>
        <v/>
      </c>
      <c r="CD457" s="331" t="str">
        <f>IF(COUNT(CD430,AC465)=2,ROUND(CD430*AC465/SUM(AC459:AC468),#REF!),"")</f>
        <v/>
      </c>
      <c r="CE457" s="331" t="str">
        <f>IF(COUNT(CE430,AD465)=2,ROUND(CE430*AD465/SUM(AD459:AD468),#REF!),"")</f>
        <v/>
      </c>
      <c r="CF457" s="331" t="str">
        <f>IF(COUNT(CF430,AE465)=2,ROUND(CF430*AE465/SUM(AE459:AE468),#REF!),"")</f>
        <v/>
      </c>
      <c r="CG457" s="331" t="str">
        <f>IF(COUNT(CG430,AF465)=2,ROUND(CG430*AF465/SUM(AF459:AF468),#REF!),"")</f>
        <v/>
      </c>
      <c r="CH457" s="565" t="str">
        <f>IF(COUNTA(AG465)=0,"",AG465)</f>
        <v/>
      </c>
      <c r="CI457" s="565"/>
      <c r="CJ457" s="565"/>
      <c r="CK457" s="565"/>
      <c r="CL457" s="565"/>
      <c r="CM457" s="565"/>
      <c r="CN457" s="565"/>
      <c r="CO457" s="565"/>
      <c r="CP457" s="565"/>
      <c r="CQ457" s="565"/>
    </row>
    <row r="458" spans="3:97" s="243" customFormat="1" ht="13.5" customHeight="1">
      <c r="C458" s="594"/>
      <c r="D458" s="594"/>
      <c r="E458" s="594"/>
      <c r="F458" s="594"/>
      <c r="G458" s="594"/>
      <c r="H458" s="594"/>
      <c r="I458" s="596"/>
      <c r="J458" s="599"/>
      <c r="K458" s="600"/>
      <c r="L458" s="320" t="s">
        <v>194</v>
      </c>
      <c r="M458" s="320" t="s">
        <v>195</v>
      </c>
      <c r="N458" s="320" t="s">
        <v>161</v>
      </c>
      <c r="O458" s="320" t="s">
        <v>162</v>
      </c>
      <c r="P458" s="320" t="s">
        <v>163</v>
      </c>
      <c r="Q458" s="320" t="s">
        <v>164</v>
      </c>
      <c r="R458" s="320" t="s">
        <v>165</v>
      </c>
      <c r="S458" s="320" t="s">
        <v>166</v>
      </c>
      <c r="T458" s="320" t="s">
        <v>167</v>
      </c>
      <c r="U458" s="320" t="s">
        <v>168</v>
      </c>
      <c r="V458" s="320" t="s">
        <v>169</v>
      </c>
      <c r="W458" s="320" t="s">
        <v>170</v>
      </c>
      <c r="X458" s="593">
        <v>43101</v>
      </c>
      <c r="Y458" s="593">
        <v>43466</v>
      </c>
      <c r="Z458" s="593">
        <v>43831</v>
      </c>
      <c r="AA458" s="593">
        <v>44197</v>
      </c>
      <c r="AB458" s="593">
        <v>44562</v>
      </c>
      <c r="AC458" s="593">
        <v>44927</v>
      </c>
      <c r="AD458" s="593">
        <v>45292</v>
      </c>
      <c r="AE458" s="593">
        <v>45658</v>
      </c>
      <c r="AF458" s="593">
        <v>46023</v>
      </c>
      <c r="AG458" s="594"/>
      <c r="AH458" s="594"/>
      <c r="AI458" s="594"/>
      <c r="AJ458" s="594"/>
      <c r="AK458" s="594"/>
      <c r="AL458" s="594"/>
      <c r="AM458" s="594"/>
      <c r="AN458" s="594"/>
      <c r="AO458" s="594"/>
      <c r="AP458" s="594"/>
      <c r="AV458" s="275"/>
      <c r="AX458" s="569" t="str">
        <f>IF(C466="","",C466)</f>
        <v/>
      </c>
      <c r="AY458" s="569"/>
      <c r="AZ458" s="587" t="str">
        <f>IF(E466="","",E466)</f>
        <v/>
      </c>
      <c r="BA458" s="590" t="str">
        <f ca="1">IF(F466="","",F466)</f>
        <v/>
      </c>
      <c r="BB458" s="590"/>
      <c r="BC458" s="590"/>
      <c r="BD458" s="587" t="str">
        <f>IF(I466="","",I466)</f>
        <v/>
      </c>
      <c r="BE458" s="578" t="e">
        <f>IF(#REF!="発電事業者","送電電力（MW）","受電電力（MW）")</f>
        <v>#REF!</v>
      </c>
      <c r="BF458" s="579"/>
      <c r="BG458" s="331" t="str">
        <f>IF(COUNT(BG428,L466)=2,ROUND(BG428*L466/SUM(L459:L468),#REF!),"")</f>
        <v/>
      </c>
      <c r="BH458" s="331" t="str">
        <f>IF(COUNT(BH428,M466)=2,ROUND(BH428*M466/SUM(M459:M468),#REF!),"")</f>
        <v/>
      </c>
      <c r="BI458" s="331" t="str">
        <f>IF(COUNT(BI428,N466)=2,ROUND(BI428*N466/SUM(N459:N468),#REF!),"")</f>
        <v/>
      </c>
      <c r="BJ458" s="331" t="str">
        <f>IF(COUNT(BJ428,O466)=2,ROUND(BJ428*O466/SUM(O459:O468),#REF!),"")</f>
        <v/>
      </c>
      <c r="BK458" s="331" t="str">
        <f>IF(COUNT(BK428,P466)=2,ROUND(BK428*P466/SUM(P459:P468),#REF!),"")</f>
        <v/>
      </c>
      <c r="BL458" s="331" t="str">
        <f>IF(COUNT(BL428,Q466)=2,ROUND(BL428*Q466/SUM(Q459:Q468),#REF!),"")</f>
        <v/>
      </c>
      <c r="BM458" s="331" t="str">
        <f>IF(COUNT(BM428,R466)=2,ROUND(BM428*R466/SUM(R459:R468),#REF!),"")</f>
        <v/>
      </c>
      <c r="BN458" s="331" t="str">
        <f>IF(COUNT(BN428,S466)=2,ROUND(BN428*S466/SUM(S459:S468),#REF!),"")</f>
        <v/>
      </c>
      <c r="BO458" s="331" t="str">
        <f>IF(COUNT(BO428,T466)=2,ROUND(BO428*T466/SUM(T459:T468),#REF!),"")</f>
        <v/>
      </c>
      <c r="BP458" s="331" t="str">
        <f>IF(COUNT(BP428,U466)=2,ROUND(BP428*U466/SUM(U459:U468),#REF!),"")</f>
        <v/>
      </c>
      <c r="BQ458" s="331" t="str">
        <f>IF(COUNT(BQ428,V466)=2,ROUND(BQ428*V466/SUM(V459:V468),#REF!),"")</f>
        <v/>
      </c>
      <c r="BR458" s="331" t="str">
        <f>IF(COUNT(BR428,W466)=2,ROUND(BR428*W466/SUM(W459:W468),#REF!),"")</f>
        <v/>
      </c>
      <c r="BS458" s="569" t="e">
        <f>IF(#REF!="発電事業者","送電電力（MW）","受電電力（MW）")</f>
        <v>#REF!</v>
      </c>
      <c r="BT458" s="569"/>
      <c r="BU458" s="569"/>
      <c r="BV458" s="333" t="s">
        <v>171</v>
      </c>
      <c r="BW458" s="580"/>
      <c r="BX458" s="580"/>
      <c r="BY458" s="331" t="str">
        <f>IF(COUNT(BY428,X466)=2,ROUND(BY428*X466/SUM(X459:X468),#REF!),"")</f>
        <v/>
      </c>
      <c r="BZ458" s="331" t="str">
        <f>IF(COUNT(BZ428,Y466)=2,ROUND(BZ428*Y466/SUM(Y459:Y468),#REF!),"")</f>
        <v/>
      </c>
      <c r="CA458" s="331" t="str">
        <f>IF(COUNT(CA428,Z466)=2,ROUND(CA428*Z466/SUM(Z459:Z468),#REF!),"")</f>
        <v/>
      </c>
      <c r="CB458" s="331" t="str">
        <f>IF(COUNT(CB428,AA466)=2,ROUND(CB428*AA466/SUM(AA459:AA468),#REF!),"")</f>
        <v/>
      </c>
      <c r="CC458" s="331" t="str">
        <f>IF(COUNT(CC428,AB466)=2,ROUND(CC428*AB466/SUM(AB459:AB468),#REF!),"")</f>
        <v/>
      </c>
      <c r="CD458" s="331" t="str">
        <f>IF(COUNT(CD428,AC466)=2,ROUND(CD428*AC466/SUM(AC459:AC468),#REF!),"")</f>
        <v/>
      </c>
      <c r="CE458" s="331" t="str">
        <f>IF(COUNT(CE428,AD466)=2,ROUND(CE428*AD466/SUM(AD459:AD468),#REF!),"")</f>
        <v/>
      </c>
      <c r="CF458" s="331" t="str">
        <f>IF(COUNT(CF428,AE466)=2,ROUND(CF428*AE466/SUM(AE459:AE468),#REF!),"")</f>
        <v/>
      </c>
      <c r="CG458" s="331" t="str">
        <f>IF(COUNT(CG428,AF466)=2,ROUND(CG428*AF466/SUM(AF459:AF468),#REF!),"")</f>
        <v/>
      </c>
      <c r="CH458" s="563" t="s">
        <v>119</v>
      </c>
      <c r="CI458" s="563"/>
      <c r="CJ458" s="563"/>
      <c r="CK458" s="563"/>
      <c r="CL458" s="563"/>
      <c r="CM458" s="563"/>
      <c r="CN458" s="563"/>
      <c r="CO458" s="563"/>
      <c r="CP458" s="563"/>
      <c r="CQ458" s="563"/>
    </row>
    <row r="459" spans="3:97" s="243" customFormat="1" ht="13.5" customHeight="1">
      <c r="C459" s="568"/>
      <c r="D459" s="568"/>
      <c r="E459" s="332"/>
      <c r="F459" s="569" t="str">
        <f ca="1">IF(E459="","",VLOOKUP(E459,INDIRECT(AR459),2,FALSE))</f>
        <v/>
      </c>
      <c r="G459" s="569"/>
      <c r="H459" s="569"/>
      <c r="I459" s="333" t="str">
        <f>IF(E459="","",E423)</f>
        <v/>
      </c>
      <c r="J459" s="569" t="e">
        <f>J457&amp;"１"</f>
        <v>#REF!</v>
      </c>
      <c r="K459" s="569"/>
      <c r="L459" s="277">
        <f t="shared" ref="L459:W459" si="27">IF($F456=0,IF(100-SUM(L460:L468)=0,"",100-SUM(L460:L468)),IF(H433-SUM(L460:L468)=0,"",H433-SUM(L460:L468)))</f>
        <v>100</v>
      </c>
      <c r="M459" s="277">
        <f t="shared" si="27"/>
        <v>100</v>
      </c>
      <c r="N459" s="277">
        <f t="shared" si="27"/>
        <v>100</v>
      </c>
      <c r="O459" s="277">
        <f t="shared" si="27"/>
        <v>100</v>
      </c>
      <c r="P459" s="277">
        <f t="shared" si="27"/>
        <v>100</v>
      </c>
      <c r="Q459" s="277">
        <f t="shared" si="27"/>
        <v>100</v>
      </c>
      <c r="R459" s="277">
        <f t="shared" si="27"/>
        <v>100</v>
      </c>
      <c r="S459" s="277">
        <f t="shared" si="27"/>
        <v>100</v>
      </c>
      <c r="T459" s="277">
        <f t="shared" si="27"/>
        <v>100</v>
      </c>
      <c r="U459" s="277">
        <f t="shared" si="27"/>
        <v>100</v>
      </c>
      <c r="V459" s="277">
        <f t="shared" si="27"/>
        <v>100</v>
      </c>
      <c r="W459" s="277">
        <f t="shared" si="27"/>
        <v>100</v>
      </c>
      <c r="X459" s="277">
        <f>IF($F456=0,IF(100-SUM(X460:X468)=0,"",100-SUM(X460:X468)),IF(H435-SUM(X460:X468)=0,"",H435-SUM(X460:X468)))</f>
        <v>100</v>
      </c>
      <c r="Y459" s="277">
        <f>IF($F456=0,IF(100-SUM(Y460:Y468)=0,"",100-SUM(Y460:Y468)),IF(H437-SUM(Y460:Y468)=0,"",H437-SUM(Y460:Y468)))</f>
        <v>100</v>
      </c>
      <c r="Z459" s="277">
        <f>IF($F456=0,IF(100-SUM(Z460:Z468)=0,"",100-SUM(Z460:Z468)),IF(H439-SUM(Z460:Z468)=0,"",H439-SUM(Z460:Z468)))</f>
        <v>100</v>
      </c>
      <c r="AA459" s="277">
        <f>IF($F456=0,IF(100-SUM(AA460:AA468)=0,"",100-SUM(AA460:AA468)),IF(H441-SUM(AA460:AA468)=0,"",H441-SUM(AA460:AA468)))</f>
        <v>100</v>
      </c>
      <c r="AB459" s="277">
        <f>IF($F456=0,IF(100-SUM(AB460:AB468)=0,"",100-SUM(AB460:AB468)),IF(H443-SUM(AB460:AB468)=0,"",H443-SUM(AB460:AB468)))</f>
        <v>100</v>
      </c>
      <c r="AC459" s="277">
        <f>IF($F456=0,IF(100-SUM(AC460:AC468)=0,"",100-SUM(AC460:AC468)),IF(H445-SUM(AC460:AC468)=0,"",H445-SUM(AC460:AC468)))</f>
        <v>100</v>
      </c>
      <c r="AD459" s="277">
        <f>IF($F456=0,IF(100-SUM(AD460:AD468)=0,"",100-SUM(AD460:AD468)),IF(H447-SUM(AD460:AD468)=0,"",H447-SUM(AD460:AD468)))</f>
        <v>100</v>
      </c>
      <c r="AE459" s="277">
        <f>IF($F456=0,IF(100-SUM(AE460:AE468)=0,"",100-SUM(AE460:AE468)),IF(H449-SUM(AE460:AE468)=0,"",H449-SUM(AE460:AE468)))</f>
        <v>100</v>
      </c>
      <c r="AF459" s="277">
        <f>IF($F456=0,IF(100-SUM(AF460:AF468)=0,"",100-SUM(AF460:AF468)),IF(H451-SUM(AF460:AF468)=0,"",H451-SUM(AF460:AF468)))</f>
        <v>100</v>
      </c>
      <c r="AG459" s="570"/>
      <c r="AH459" s="570"/>
      <c r="AI459" s="570"/>
      <c r="AJ459" s="570"/>
      <c r="AK459" s="570"/>
      <c r="AL459" s="570"/>
      <c r="AM459" s="570"/>
      <c r="AN459" s="570"/>
      <c r="AO459" s="570"/>
      <c r="AP459" s="570"/>
      <c r="AR459" s="591" t="b">
        <f t="shared" ref="AR459:AR468" si="28">IF(C459="発電事業者","事業者リスト一覧!D3:E1002", IF(C459="小売電気事業者","事業者リスト一覧!J3:K1002", IF(C459="一般送配電事業者","事業者リスト一覧!G3:H13", IF(C459="送電事業者","事業者リスト一覧!G16:H21", IF(C459="特定送配電事業者","事業者リスト一覧!G24:H44", IF(C459="登録特定送配電事業者","事業者リスト一覧!G47:H87", IF(C459="その他事業者","事業者リスト一覧!G90:H100")))))))</f>
        <v>0</v>
      </c>
      <c r="AS459" s="591"/>
      <c r="AT459" s="591"/>
      <c r="AU459" s="281" t="s">
        <v>160</v>
      </c>
      <c r="AV459" s="275"/>
      <c r="AX459" s="569"/>
      <c r="AY459" s="569"/>
      <c r="AZ459" s="588"/>
      <c r="BA459" s="590"/>
      <c r="BB459" s="590"/>
      <c r="BC459" s="590"/>
      <c r="BD459" s="588"/>
      <c r="BE459" s="583"/>
      <c r="BF459" s="584"/>
      <c r="BG459" s="259"/>
      <c r="BH459" s="259"/>
      <c r="BI459" s="259"/>
      <c r="BJ459" s="259"/>
      <c r="BK459" s="259"/>
      <c r="BL459" s="259"/>
      <c r="BM459" s="259"/>
      <c r="BN459" s="259"/>
      <c r="BO459" s="259"/>
      <c r="BP459" s="259"/>
      <c r="BQ459" s="259"/>
      <c r="BR459" s="259"/>
      <c r="BS459" s="569"/>
      <c r="BT459" s="569"/>
      <c r="BU459" s="569"/>
      <c r="BV459" s="333" t="s">
        <v>172</v>
      </c>
      <c r="BW459" s="581"/>
      <c r="BX459" s="581"/>
      <c r="BY459" s="331" t="str">
        <f>IF(COUNT(BY429,X466)=2,ROUND(BY429*X466/SUM(X459:X468),#REF!),"")</f>
        <v/>
      </c>
      <c r="BZ459" s="331" t="str">
        <f>IF(COUNT(BZ429,Y466)=2,ROUND(BZ429*Y466/SUM(Y459:Y468),#REF!),"")</f>
        <v/>
      </c>
      <c r="CA459" s="331" t="str">
        <f>IF(COUNT(CA429,Z466)=2,ROUND(CA429*Z466/SUM(Z459:Z468),#REF!),"")</f>
        <v/>
      </c>
      <c r="CB459" s="331" t="str">
        <f>IF(COUNT(CB429,AA466)=2,ROUND(CB429*AA466/SUM(AA459:AA468),#REF!),"")</f>
        <v/>
      </c>
      <c r="CC459" s="331" t="str">
        <f>IF(COUNT(CC429,AB466)=2,ROUND(CC429*AB466/SUM(AB459:AB468),#REF!),"")</f>
        <v/>
      </c>
      <c r="CD459" s="331" t="str">
        <f>IF(COUNT(CD429,AC466)=2,ROUND(CD429*AC466/SUM(AC459:AC468),#REF!),"")</f>
        <v/>
      </c>
      <c r="CE459" s="331" t="str">
        <f>IF(COUNT(CE429,AD466)=2,ROUND(CE429*AD466/SUM(AD459:AD468),#REF!),"")</f>
        <v/>
      </c>
      <c r="CF459" s="331" t="str">
        <f>IF(COUNT(CF429,AE466)=2,ROUND(CF429*AE466/SUM(AE459:AE468),#REF!),"")</f>
        <v/>
      </c>
      <c r="CG459" s="331" t="str">
        <f>IF(COUNT(CG429,AF466)=2,ROUND(CG429*AF466/SUM(AF459:AF468),#REF!),"")</f>
        <v/>
      </c>
      <c r="CH459" s="564" t="str">
        <f>IF(CH458="","",CH458)</f>
        <v>バイオマス</v>
      </c>
      <c r="CI459" s="564"/>
      <c r="CJ459" s="564"/>
      <c r="CK459" s="564"/>
      <c r="CL459" s="564"/>
      <c r="CM459" s="564"/>
      <c r="CN459" s="564"/>
      <c r="CO459" s="564"/>
      <c r="CP459" s="564"/>
      <c r="CQ459" s="564"/>
    </row>
    <row r="460" spans="3:97" s="243" customFormat="1" ht="13.5" customHeight="1">
      <c r="C460" s="568"/>
      <c r="D460" s="568"/>
      <c r="E460" s="332"/>
      <c r="F460" s="569" t="str">
        <f t="shared" ref="F460:F467" ca="1" si="29">IF(E460="","",VLOOKUP(E460,INDIRECT(AR460),2,FALSE))</f>
        <v/>
      </c>
      <c r="G460" s="569"/>
      <c r="H460" s="569"/>
      <c r="I460" s="333" t="str">
        <f>IF(E460="","",E423)</f>
        <v/>
      </c>
      <c r="J460" s="569" t="e">
        <f>J457&amp;"２"</f>
        <v>#REF!</v>
      </c>
      <c r="K460" s="569"/>
      <c r="L460" s="308"/>
      <c r="M460" s="308"/>
      <c r="N460" s="308"/>
      <c r="O460" s="308"/>
      <c r="P460" s="308"/>
      <c r="Q460" s="308"/>
      <c r="R460" s="308"/>
      <c r="S460" s="308"/>
      <c r="T460" s="308"/>
      <c r="U460" s="308"/>
      <c r="V460" s="308"/>
      <c r="W460" s="308"/>
      <c r="X460" s="308"/>
      <c r="Y460" s="308"/>
      <c r="Z460" s="308"/>
      <c r="AA460" s="308"/>
      <c r="AB460" s="308"/>
      <c r="AC460" s="308"/>
      <c r="AD460" s="308"/>
      <c r="AE460" s="308"/>
      <c r="AF460" s="308"/>
      <c r="AG460" s="570"/>
      <c r="AH460" s="570"/>
      <c r="AI460" s="570"/>
      <c r="AJ460" s="570"/>
      <c r="AK460" s="570"/>
      <c r="AL460" s="570"/>
      <c r="AM460" s="570"/>
      <c r="AN460" s="570"/>
      <c r="AO460" s="570"/>
      <c r="AP460" s="570"/>
      <c r="AR460" s="571" t="b">
        <f t="shared" si="28"/>
        <v>0</v>
      </c>
      <c r="AS460" s="571"/>
      <c r="AT460" s="571"/>
      <c r="AU460" s="282" t="s">
        <v>160</v>
      </c>
      <c r="AV460" s="275"/>
      <c r="AX460" s="569"/>
      <c r="AY460" s="569"/>
      <c r="AZ460" s="589"/>
      <c r="BA460" s="590"/>
      <c r="BB460" s="590"/>
      <c r="BC460" s="590"/>
      <c r="BD460" s="589"/>
      <c r="BE460" s="585" t="e">
        <f>IF(#REF!="発電事業者","月間送電電力量（GWh）","月間受電電力量（GWh）")</f>
        <v>#REF!</v>
      </c>
      <c r="BF460" s="586"/>
      <c r="BG460" s="331" t="str">
        <f>IF(COUNT(BG430,L466)=2,ROUND(BG430*L466/SUM(L459:L468),#REF!),"")</f>
        <v/>
      </c>
      <c r="BH460" s="331" t="str">
        <f>IF(COUNT(BH430,M466)=2,ROUND(BH430*M466/SUM(M459:M468),#REF!),"")</f>
        <v/>
      </c>
      <c r="BI460" s="331" t="str">
        <f>IF(COUNT(BI430,N466)=2,ROUND(BI430*N466/SUM(N459:N468),#REF!),"")</f>
        <v/>
      </c>
      <c r="BJ460" s="331" t="str">
        <f>IF(COUNT(BJ430,O466)=2,ROUND(BJ430*O466/SUM(O459:O468),#REF!),"")</f>
        <v/>
      </c>
      <c r="BK460" s="331" t="str">
        <f>IF(COUNT(BK430,P466)=2,ROUND(BK430*P466/SUM(P459:P468),#REF!),"")</f>
        <v/>
      </c>
      <c r="BL460" s="331" t="str">
        <f>IF(COUNT(BL430,Q466)=2,ROUND(BL430*Q466/SUM(Q459:Q468),#REF!),"")</f>
        <v/>
      </c>
      <c r="BM460" s="331" t="str">
        <f>IF(COUNT(BM430,R466)=2,ROUND(BM430*R466/SUM(R459:R468),#REF!),"")</f>
        <v/>
      </c>
      <c r="BN460" s="331" t="str">
        <f>IF(COUNT(BN430,S466)=2,ROUND(BN430*S466/SUM(S459:S468),#REF!),"")</f>
        <v/>
      </c>
      <c r="BO460" s="331" t="str">
        <f>IF(COUNT(BO430,T466)=2,ROUND(BO430*T466/SUM(T459:T468),#REF!),"")</f>
        <v/>
      </c>
      <c r="BP460" s="331" t="str">
        <f>IF(COUNT(BP430,U466)=2,ROUND(BP430*U466/SUM(U459:U468),#REF!),"")</f>
        <v/>
      </c>
      <c r="BQ460" s="331" t="str">
        <f>IF(COUNT(BQ430,V466)=2,ROUND(BQ430*V466/SUM(V459:V468),#REF!),"")</f>
        <v/>
      </c>
      <c r="BR460" s="331" t="str">
        <f>IF(COUNT(BR430,W466)=2,ROUND(BR430*W466/SUM(W459:W468),#REF!),"")</f>
        <v/>
      </c>
      <c r="BS460" s="569" t="e">
        <f>IF(#REF!="発電事業者","年間送電電力量（GWh）","年間受電電力量（GWh）")</f>
        <v>#REF!</v>
      </c>
      <c r="BT460" s="569"/>
      <c r="BU460" s="569"/>
      <c r="BV460" s="333" t="s">
        <v>25</v>
      </c>
      <c r="BW460" s="582"/>
      <c r="BX460" s="582"/>
      <c r="BY460" s="331" t="str">
        <f>IF(COUNT(BY430,X466)=2,ROUND(BY430*X466/SUM(X459:X468),#REF!),"")</f>
        <v/>
      </c>
      <c r="BZ460" s="331" t="str">
        <f>IF(COUNT(BZ430,Y466)=2,ROUND(BZ430*Y466/SUM(Y459:Y468),#REF!),"")</f>
        <v/>
      </c>
      <c r="CA460" s="331" t="str">
        <f>IF(COUNT(CA430,Z466)=2,ROUND(CA430*Z466/SUM(Z459:Z468),#REF!),"")</f>
        <v/>
      </c>
      <c r="CB460" s="331" t="str">
        <f>IF(COUNT(CB430,AA466)=2,ROUND(CB430*AA466/SUM(AA459:AA468),#REF!),"")</f>
        <v/>
      </c>
      <c r="CC460" s="331" t="str">
        <f>IF(COUNT(CC430,AB466)=2,ROUND(CC430*AB466/SUM(AB459:AB468),#REF!),"")</f>
        <v/>
      </c>
      <c r="CD460" s="331" t="str">
        <f>IF(COUNT(CD430,AC466)=2,ROUND(CD430*AC466/SUM(AC459:AC468),#REF!),"")</f>
        <v/>
      </c>
      <c r="CE460" s="331" t="str">
        <f>IF(COUNT(CE430,AD466)=2,ROUND(CE430*AD466/SUM(AD459:AD468),#REF!),"")</f>
        <v/>
      </c>
      <c r="CF460" s="331" t="str">
        <f>IF(COUNT(CF430,AE466)=2,ROUND(CF430*AE466/SUM(AE459:AE468),#REF!),"")</f>
        <v/>
      </c>
      <c r="CG460" s="331" t="str">
        <f>IF(COUNT(CG430,AF466)=2,ROUND(CG430*AF466/SUM(AF459:AF468),#REF!),"")</f>
        <v/>
      </c>
      <c r="CH460" s="565" t="str">
        <f>IF(COUNTA(AG466)=0,"",AG466)</f>
        <v/>
      </c>
      <c r="CI460" s="565"/>
      <c r="CJ460" s="565"/>
      <c r="CK460" s="565"/>
      <c r="CL460" s="565"/>
      <c r="CM460" s="565"/>
      <c r="CN460" s="565"/>
      <c r="CO460" s="565"/>
      <c r="CP460" s="565"/>
      <c r="CQ460" s="565"/>
    </row>
    <row r="461" spans="3:97" s="243" customFormat="1" ht="13.5" customHeight="1">
      <c r="C461" s="568"/>
      <c r="D461" s="568"/>
      <c r="E461" s="332"/>
      <c r="F461" s="569" t="str">
        <f t="shared" ca="1" si="29"/>
        <v/>
      </c>
      <c r="G461" s="569"/>
      <c r="H461" s="569"/>
      <c r="I461" s="333" t="str">
        <f>IF(E461="","",E423)</f>
        <v/>
      </c>
      <c r="J461" s="569" t="e">
        <f>J457&amp;"３"</f>
        <v>#REF!</v>
      </c>
      <c r="K461" s="569"/>
      <c r="L461" s="308"/>
      <c r="M461" s="308"/>
      <c r="N461" s="308"/>
      <c r="O461" s="308"/>
      <c r="P461" s="308"/>
      <c r="Q461" s="308"/>
      <c r="R461" s="308"/>
      <c r="S461" s="308"/>
      <c r="T461" s="308"/>
      <c r="U461" s="308"/>
      <c r="V461" s="308"/>
      <c r="W461" s="308"/>
      <c r="X461" s="308"/>
      <c r="Y461" s="308"/>
      <c r="Z461" s="308"/>
      <c r="AA461" s="308"/>
      <c r="AB461" s="308"/>
      <c r="AC461" s="308"/>
      <c r="AD461" s="308"/>
      <c r="AE461" s="308"/>
      <c r="AF461" s="308"/>
      <c r="AG461" s="570"/>
      <c r="AH461" s="570"/>
      <c r="AI461" s="570"/>
      <c r="AJ461" s="570"/>
      <c r="AK461" s="570"/>
      <c r="AL461" s="570"/>
      <c r="AM461" s="570"/>
      <c r="AN461" s="570"/>
      <c r="AO461" s="570"/>
      <c r="AP461" s="570"/>
      <c r="AR461" s="571" t="b">
        <f t="shared" si="28"/>
        <v>0</v>
      </c>
      <c r="AS461" s="571"/>
      <c r="AT461" s="571"/>
      <c r="AU461" s="282" t="s">
        <v>160</v>
      </c>
      <c r="AV461" s="275"/>
      <c r="AX461" s="569" t="str">
        <f>IF(C467="","",C467)</f>
        <v/>
      </c>
      <c r="AY461" s="569"/>
      <c r="AZ461" s="587" t="str">
        <f>IF(E467="","",E467)</f>
        <v/>
      </c>
      <c r="BA461" s="590" t="str">
        <f ca="1">IF(F467="","",F467)</f>
        <v/>
      </c>
      <c r="BB461" s="590"/>
      <c r="BC461" s="590"/>
      <c r="BD461" s="587" t="str">
        <f>IF(I467="","",I467)</f>
        <v/>
      </c>
      <c r="BE461" s="578" t="e">
        <f>IF(#REF!="発電事業者","送電電力（MW）","受電電力（MW）")</f>
        <v>#REF!</v>
      </c>
      <c r="BF461" s="579"/>
      <c r="BG461" s="331" t="str">
        <f>IF(COUNT(BG428,L467)=2,ROUND(BG428*L467/SUM(L459:L468),#REF!),"")</f>
        <v/>
      </c>
      <c r="BH461" s="331" t="str">
        <f>IF(COUNT(BH428,M467)=2,ROUND(BH428*M467/SUM(M459:M468),#REF!),"")</f>
        <v/>
      </c>
      <c r="BI461" s="331" t="str">
        <f>IF(COUNT(BI428,N467)=2,ROUND(BI428*N467/SUM(N459:N468),#REF!),"")</f>
        <v/>
      </c>
      <c r="BJ461" s="331" t="str">
        <f>IF(COUNT(BJ428,O467)=2,ROUND(BJ428*O467/SUM(O459:O468),#REF!),"")</f>
        <v/>
      </c>
      <c r="BK461" s="331" t="str">
        <f>IF(COUNT(BK428,P467)=2,ROUND(BK428*P467/SUM(P459:P468),#REF!),"")</f>
        <v/>
      </c>
      <c r="BL461" s="331" t="str">
        <f>IF(COUNT(BL428,Q467)=2,ROUND(BL428*Q467/SUM(Q459:Q468),#REF!),"")</f>
        <v/>
      </c>
      <c r="BM461" s="331" t="str">
        <f>IF(COUNT(BM428,R467)=2,ROUND(BM428*R467/SUM(R459:R468),#REF!),"")</f>
        <v/>
      </c>
      <c r="BN461" s="331" t="str">
        <f>IF(COUNT(BN428,S467)=2,ROUND(BN428*S467/SUM(S459:S468),#REF!),"")</f>
        <v/>
      </c>
      <c r="BO461" s="331" t="str">
        <f>IF(COUNT(BO428,T467)=2,ROUND(BO428*T467/SUM(T459:T468),#REF!),"")</f>
        <v/>
      </c>
      <c r="BP461" s="331" t="str">
        <f>IF(COUNT(BP428,U467)=2,ROUND(BP428*U467/SUM(U459:U468),#REF!),"")</f>
        <v/>
      </c>
      <c r="BQ461" s="331" t="str">
        <f>IF(COUNT(BQ428,V467)=2,ROUND(BQ428*V467/SUM(V459:V468),#REF!),"")</f>
        <v/>
      </c>
      <c r="BR461" s="331" t="str">
        <f>IF(COUNT(BR428,W467)=2,ROUND(BR428*W467/SUM(W459:W468),#REF!),"")</f>
        <v/>
      </c>
      <c r="BS461" s="569" t="e">
        <f>IF(#REF!="発電事業者","送電電力（MW）","受電電力（MW）")</f>
        <v>#REF!</v>
      </c>
      <c r="BT461" s="569"/>
      <c r="BU461" s="569"/>
      <c r="BV461" s="333" t="s">
        <v>171</v>
      </c>
      <c r="BW461" s="580"/>
      <c r="BX461" s="580"/>
      <c r="BY461" s="331" t="str">
        <f>IF(COUNT(BY428,X467)=2,ROUND(BY428*X467/SUM(X459:X468),#REF!),"")</f>
        <v/>
      </c>
      <c r="BZ461" s="331" t="str">
        <f>IF(COUNT(BZ428,Y467)=2,ROUND(BZ428*Y467/SUM(Y459:Y468),#REF!),"")</f>
        <v/>
      </c>
      <c r="CA461" s="331" t="str">
        <f>IF(COUNT(CA428,Z467)=2,ROUND(CA428*Z467/SUM(Z459:Z468),#REF!),"")</f>
        <v/>
      </c>
      <c r="CB461" s="331" t="str">
        <f>IF(COUNT(CB428,AA467)=2,ROUND(CB428*AA467/SUM(AA459:AA468),#REF!),"")</f>
        <v/>
      </c>
      <c r="CC461" s="331" t="str">
        <f>IF(COUNT(CC428,AB467)=2,ROUND(CC428*AB467/SUM(AB459:AB468),#REF!),"")</f>
        <v/>
      </c>
      <c r="CD461" s="331" t="str">
        <f>IF(COUNT(CD428,AC467)=2,ROUND(CD428*AC467/SUM(AC459:AC468),#REF!),"")</f>
        <v/>
      </c>
      <c r="CE461" s="331" t="str">
        <f>IF(COUNT(CE428,AD467)=2,ROUND(CE428*AD467/SUM(AD459:AD468),#REF!),"")</f>
        <v/>
      </c>
      <c r="CF461" s="331" t="str">
        <f>IF(COUNT(CF428,AE467)=2,ROUND(CF428*AE467/SUM(AE459:AE468),#REF!),"")</f>
        <v/>
      </c>
      <c r="CG461" s="331" t="str">
        <f>IF(COUNT(CG428,AF467)=2,ROUND(CG428*AF467/SUM(AF459:AF468),#REF!),"")</f>
        <v/>
      </c>
      <c r="CH461" s="563" t="s">
        <v>119</v>
      </c>
      <c r="CI461" s="563"/>
      <c r="CJ461" s="563"/>
      <c r="CK461" s="563"/>
      <c r="CL461" s="563"/>
      <c r="CM461" s="563"/>
      <c r="CN461" s="563"/>
      <c r="CO461" s="563"/>
      <c r="CP461" s="563"/>
      <c r="CQ461" s="563"/>
    </row>
    <row r="462" spans="3:97" s="243" customFormat="1" ht="13.5" customHeight="1">
      <c r="C462" s="568"/>
      <c r="D462" s="568"/>
      <c r="E462" s="332"/>
      <c r="F462" s="569" t="str">
        <f t="shared" ca="1" si="29"/>
        <v/>
      </c>
      <c r="G462" s="569"/>
      <c r="H462" s="569"/>
      <c r="I462" s="333" t="str">
        <f>IF(E462="","",E423)</f>
        <v/>
      </c>
      <c r="J462" s="569" t="e">
        <f>J457&amp;"４"</f>
        <v>#REF!</v>
      </c>
      <c r="K462" s="569"/>
      <c r="L462" s="308"/>
      <c r="M462" s="308"/>
      <c r="N462" s="308"/>
      <c r="O462" s="308"/>
      <c r="P462" s="308"/>
      <c r="Q462" s="308"/>
      <c r="R462" s="308"/>
      <c r="S462" s="308"/>
      <c r="T462" s="308"/>
      <c r="U462" s="308"/>
      <c r="V462" s="308"/>
      <c r="W462" s="308"/>
      <c r="X462" s="308"/>
      <c r="Y462" s="308"/>
      <c r="Z462" s="308"/>
      <c r="AA462" s="308"/>
      <c r="AB462" s="308"/>
      <c r="AC462" s="308"/>
      <c r="AD462" s="308"/>
      <c r="AE462" s="308"/>
      <c r="AF462" s="308"/>
      <c r="AG462" s="570"/>
      <c r="AH462" s="570"/>
      <c r="AI462" s="570"/>
      <c r="AJ462" s="570"/>
      <c r="AK462" s="570"/>
      <c r="AL462" s="570"/>
      <c r="AM462" s="570"/>
      <c r="AN462" s="570"/>
      <c r="AO462" s="570"/>
      <c r="AP462" s="570"/>
      <c r="AR462" s="571" t="b">
        <f t="shared" si="28"/>
        <v>0</v>
      </c>
      <c r="AS462" s="571"/>
      <c r="AT462" s="571"/>
      <c r="AU462" s="282" t="s">
        <v>160</v>
      </c>
      <c r="AV462" s="275"/>
      <c r="AX462" s="569"/>
      <c r="AY462" s="569"/>
      <c r="AZ462" s="588"/>
      <c r="BA462" s="590"/>
      <c r="BB462" s="590"/>
      <c r="BC462" s="590"/>
      <c r="BD462" s="588"/>
      <c r="BE462" s="583"/>
      <c r="BF462" s="584"/>
      <c r="BG462" s="259"/>
      <c r="BH462" s="259"/>
      <c r="BI462" s="259"/>
      <c r="BJ462" s="259"/>
      <c r="BK462" s="259"/>
      <c r="BL462" s="259"/>
      <c r="BM462" s="259"/>
      <c r="BN462" s="259"/>
      <c r="BO462" s="259"/>
      <c r="BP462" s="259"/>
      <c r="BQ462" s="259"/>
      <c r="BR462" s="259"/>
      <c r="BS462" s="569"/>
      <c r="BT462" s="569"/>
      <c r="BU462" s="569"/>
      <c r="BV462" s="333" t="s">
        <v>172</v>
      </c>
      <c r="BW462" s="581"/>
      <c r="BX462" s="581"/>
      <c r="BY462" s="331" t="str">
        <f>IF(COUNT(BY429,X467)=2,ROUND(BY429*X467/SUM(X459:X468),#REF!),"")</f>
        <v/>
      </c>
      <c r="BZ462" s="331" t="str">
        <f>IF(COUNT(BZ429,Y467)=2,ROUND(BZ429*Y467/SUM(Y459:Y468),#REF!),"")</f>
        <v/>
      </c>
      <c r="CA462" s="331" t="str">
        <f>IF(COUNT(CA429,Z467)=2,ROUND(CA429*Z467/SUM(Z459:Z468),#REF!),"")</f>
        <v/>
      </c>
      <c r="CB462" s="331" t="str">
        <f>IF(COUNT(CB429,AA467)=2,ROUND(CB429*AA467/SUM(AA459:AA468),#REF!),"")</f>
        <v/>
      </c>
      <c r="CC462" s="331" t="str">
        <f>IF(COUNT(CC429,AB467)=2,ROUND(CC429*AB467/SUM(AB459:AB468),#REF!),"")</f>
        <v/>
      </c>
      <c r="CD462" s="331" t="str">
        <f>IF(COUNT(CD429,AC467)=2,ROUND(CD429*AC467/SUM(AC459:AC468),#REF!),"")</f>
        <v/>
      </c>
      <c r="CE462" s="331" t="str">
        <f>IF(COUNT(CE429,AD467)=2,ROUND(CE429*AD467/SUM(AD459:AD468),#REF!),"")</f>
        <v/>
      </c>
      <c r="CF462" s="331" t="str">
        <f>IF(COUNT(CF429,AE467)=2,ROUND(CF429*AE467/SUM(AE459:AE468),#REF!),"")</f>
        <v/>
      </c>
      <c r="CG462" s="331" t="str">
        <f>IF(COUNT(CG429,AF467)=2,ROUND(CG429*AF467/SUM(AF459:AF468),#REF!),"")</f>
        <v/>
      </c>
      <c r="CH462" s="564" t="str">
        <f>IF(CH461="","",CH461)</f>
        <v>バイオマス</v>
      </c>
      <c r="CI462" s="564"/>
      <c r="CJ462" s="564"/>
      <c r="CK462" s="564"/>
      <c r="CL462" s="564"/>
      <c r="CM462" s="564"/>
      <c r="CN462" s="564"/>
      <c r="CO462" s="564"/>
      <c r="CP462" s="564"/>
      <c r="CQ462" s="564"/>
    </row>
    <row r="463" spans="3:97" s="243" customFormat="1" ht="13.5" customHeight="1">
      <c r="C463" s="568"/>
      <c r="D463" s="568"/>
      <c r="E463" s="332"/>
      <c r="F463" s="569" t="str">
        <f t="shared" ca="1" si="29"/>
        <v/>
      </c>
      <c r="G463" s="569"/>
      <c r="H463" s="569"/>
      <c r="I463" s="333" t="str">
        <f>IF(E463="","",E423)</f>
        <v/>
      </c>
      <c r="J463" s="569" t="e">
        <f>J457&amp;"５"</f>
        <v>#REF!</v>
      </c>
      <c r="K463" s="569"/>
      <c r="L463" s="308"/>
      <c r="M463" s="308"/>
      <c r="N463" s="308"/>
      <c r="O463" s="308"/>
      <c r="P463" s="308"/>
      <c r="Q463" s="308"/>
      <c r="R463" s="308"/>
      <c r="S463" s="308"/>
      <c r="T463" s="308"/>
      <c r="U463" s="308"/>
      <c r="V463" s="308"/>
      <c r="W463" s="308"/>
      <c r="X463" s="308"/>
      <c r="Y463" s="308"/>
      <c r="Z463" s="308"/>
      <c r="AA463" s="308"/>
      <c r="AB463" s="308"/>
      <c r="AC463" s="308"/>
      <c r="AD463" s="308"/>
      <c r="AE463" s="308"/>
      <c r="AF463" s="308"/>
      <c r="AG463" s="570"/>
      <c r="AH463" s="570"/>
      <c r="AI463" s="570"/>
      <c r="AJ463" s="570"/>
      <c r="AK463" s="570"/>
      <c r="AL463" s="570"/>
      <c r="AM463" s="570"/>
      <c r="AN463" s="570"/>
      <c r="AO463" s="570"/>
      <c r="AP463" s="570"/>
      <c r="AR463" s="571" t="b">
        <f t="shared" si="28"/>
        <v>0</v>
      </c>
      <c r="AS463" s="571"/>
      <c r="AT463" s="571"/>
      <c r="AU463" s="282" t="s">
        <v>160</v>
      </c>
      <c r="AV463" s="275"/>
      <c r="AX463" s="569"/>
      <c r="AY463" s="569"/>
      <c r="AZ463" s="589"/>
      <c r="BA463" s="590"/>
      <c r="BB463" s="590"/>
      <c r="BC463" s="590"/>
      <c r="BD463" s="589"/>
      <c r="BE463" s="585" t="e">
        <f>IF(#REF!="発電事業者","月間送電電力量（GWh）","月間受電電力量（GWh）")</f>
        <v>#REF!</v>
      </c>
      <c r="BF463" s="586"/>
      <c r="BG463" s="331" t="str">
        <f>IF(COUNT(BG430,L467)=2,ROUND(BG430*L467/SUM(L459:L468),#REF!),"")</f>
        <v/>
      </c>
      <c r="BH463" s="331" t="str">
        <f>IF(COUNT(BH430,M467)=2,ROUND(BH430*M467/SUM(M459:M468),#REF!),"")</f>
        <v/>
      </c>
      <c r="BI463" s="331" t="str">
        <f>IF(COUNT(BI430,N467)=2,ROUND(BI430*N467/SUM(N459:N468),#REF!),"")</f>
        <v/>
      </c>
      <c r="BJ463" s="331" t="str">
        <f>IF(COUNT(BJ430,O467)=2,ROUND(BJ430*O467/SUM(O459:O468),#REF!),"")</f>
        <v/>
      </c>
      <c r="BK463" s="331" t="str">
        <f>IF(COUNT(BK430,P467)=2,ROUND(BK430*P467/SUM(P459:P468),#REF!),"")</f>
        <v/>
      </c>
      <c r="BL463" s="331" t="str">
        <f>IF(COUNT(BL430,Q467)=2,ROUND(BL430*Q467/SUM(Q459:Q468),#REF!),"")</f>
        <v/>
      </c>
      <c r="BM463" s="331" t="str">
        <f>IF(COUNT(BM430,R467)=2,ROUND(BM430*R467/SUM(R459:R468),#REF!),"")</f>
        <v/>
      </c>
      <c r="BN463" s="331" t="str">
        <f>IF(COUNT(BN430,S467)=2,ROUND(BN430*S467/SUM(S459:S468),#REF!),"")</f>
        <v/>
      </c>
      <c r="BO463" s="331" t="str">
        <f>IF(COUNT(BO430,T467)=2,ROUND(BO430*T467/SUM(T459:T468),#REF!),"")</f>
        <v/>
      </c>
      <c r="BP463" s="331" t="str">
        <f>IF(COUNT(BP430,U467)=2,ROUND(BP430*U467/SUM(U459:U468),#REF!),"")</f>
        <v/>
      </c>
      <c r="BQ463" s="331" t="str">
        <f>IF(COUNT(BQ430,V467)=2,ROUND(BQ430*V467/SUM(V459:V468),#REF!),"")</f>
        <v/>
      </c>
      <c r="BR463" s="331" t="str">
        <f>IF(COUNT(BR430,W467)=2,ROUND(BR430*W467/SUM(W459:W468),#REF!),"")</f>
        <v/>
      </c>
      <c r="BS463" s="569" t="e">
        <f>IF(#REF!="発電事業者","年間送電電力量（GWh）","年間受電電力量（GWh）")</f>
        <v>#REF!</v>
      </c>
      <c r="BT463" s="569"/>
      <c r="BU463" s="569"/>
      <c r="BV463" s="333" t="s">
        <v>25</v>
      </c>
      <c r="BW463" s="582"/>
      <c r="BX463" s="582"/>
      <c r="BY463" s="331" t="str">
        <f>IF(COUNT(BY430,X467)=2,ROUND(BY430*X467/SUM(X459:X468),#REF!),"")</f>
        <v/>
      </c>
      <c r="BZ463" s="331" t="str">
        <f>IF(COUNT(BZ430,Y467)=2,ROUND(BZ430*Y467/SUM(Y459:Y468),#REF!),"")</f>
        <v/>
      </c>
      <c r="CA463" s="331" t="str">
        <f>IF(COUNT(CA430,Z467)=2,ROUND(CA430*Z467/SUM(Z459:Z468),#REF!),"")</f>
        <v/>
      </c>
      <c r="CB463" s="331" t="str">
        <f>IF(COUNT(CB430,AA467)=2,ROUND(CB430*AA467/SUM(AA459:AA468),#REF!),"")</f>
        <v/>
      </c>
      <c r="CC463" s="331" t="str">
        <f>IF(COUNT(CC430,AB467)=2,ROUND(CC430*AB467/SUM(AB459:AB468),#REF!),"")</f>
        <v/>
      </c>
      <c r="CD463" s="331" t="str">
        <f>IF(COUNT(CD430,AC467)=2,ROUND(CD430*AC467/SUM(AC459:AC468),#REF!),"")</f>
        <v/>
      </c>
      <c r="CE463" s="331" t="str">
        <f>IF(COUNT(CE430,AD467)=2,ROUND(CE430*AD467/SUM(AD459:AD468),#REF!),"")</f>
        <v/>
      </c>
      <c r="CF463" s="331" t="str">
        <f>IF(COUNT(CF430,AE467)=2,ROUND(CF430*AE467/SUM(AE459:AE468),#REF!),"")</f>
        <v/>
      </c>
      <c r="CG463" s="331" t="str">
        <f>IF(COUNT(CG430,AF467)=2,ROUND(CG430*AF467/SUM(AF459:AF468),#REF!),"")</f>
        <v/>
      </c>
      <c r="CH463" s="565" t="str">
        <f>IF(COUNTA(AG467)=0,"",AG467)</f>
        <v/>
      </c>
      <c r="CI463" s="565"/>
      <c r="CJ463" s="565"/>
      <c r="CK463" s="565"/>
      <c r="CL463" s="565"/>
      <c r="CM463" s="565"/>
      <c r="CN463" s="565"/>
      <c r="CO463" s="565"/>
      <c r="CP463" s="565"/>
      <c r="CQ463" s="565"/>
    </row>
    <row r="464" spans="3:97" s="243" customFormat="1" ht="13.5" customHeight="1">
      <c r="C464" s="568"/>
      <c r="D464" s="568"/>
      <c r="E464" s="332"/>
      <c r="F464" s="569" t="str">
        <f t="shared" ca="1" si="29"/>
        <v/>
      </c>
      <c r="G464" s="569"/>
      <c r="H464" s="569"/>
      <c r="I464" s="333" t="str">
        <f>IF(E464="","",E423)</f>
        <v/>
      </c>
      <c r="J464" s="569" t="e">
        <f>J457&amp;"６"</f>
        <v>#REF!</v>
      </c>
      <c r="K464" s="569"/>
      <c r="L464" s="308"/>
      <c r="M464" s="308"/>
      <c r="N464" s="308"/>
      <c r="O464" s="308"/>
      <c r="P464" s="308"/>
      <c r="Q464" s="308"/>
      <c r="R464" s="308"/>
      <c r="S464" s="308"/>
      <c r="T464" s="308"/>
      <c r="U464" s="308"/>
      <c r="V464" s="308"/>
      <c r="W464" s="308"/>
      <c r="X464" s="308"/>
      <c r="Y464" s="308"/>
      <c r="Z464" s="308"/>
      <c r="AA464" s="308"/>
      <c r="AB464" s="308"/>
      <c r="AC464" s="308"/>
      <c r="AD464" s="308"/>
      <c r="AE464" s="308"/>
      <c r="AF464" s="308"/>
      <c r="AG464" s="570"/>
      <c r="AH464" s="570"/>
      <c r="AI464" s="570"/>
      <c r="AJ464" s="570"/>
      <c r="AK464" s="570"/>
      <c r="AL464" s="570"/>
      <c r="AM464" s="570"/>
      <c r="AN464" s="570"/>
      <c r="AO464" s="570"/>
      <c r="AP464" s="570"/>
      <c r="AR464" s="571" t="b">
        <f t="shared" si="28"/>
        <v>0</v>
      </c>
      <c r="AS464" s="571"/>
      <c r="AT464" s="571"/>
      <c r="AU464" s="282" t="s">
        <v>160</v>
      </c>
      <c r="AV464" s="275"/>
      <c r="AX464" s="569" t="str">
        <f>IF(C468="","",C468)</f>
        <v>自者保有電源</v>
      </c>
      <c r="AY464" s="569"/>
      <c r="AZ464" s="587" t="str">
        <f>IF(E468="","",E468)</f>
        <v/>
      </c>
      <c r="BA464" s="590" t="str">
        <f>IF(F468="","",F468)</f>
        <v/>
      </c>
      <c r="BB464" s="590"/>
      <c r="BC464" s="590"/>
      <c r="BD464" s="587" t="str">
        <f>IF(I468="","",I468)</f>
        <v/>
      </c>
      <c r="BE464" s="578" t="e">
        <f>IF(#REF!="発電事業者","送電電力（MW）","受電電力（MW）")</f>
        <v>#REF!</v>
      </c>
      <c r="BF464" s="579"/>
      <c r="BG464" s="331" t="str">
        <f>IF(COUNT(BG428,L468)=2,ROUND(BG428*L468/SUM(L459:L468),#REF!),"")</f>
        <v/>
      </c>
      <c r="BH464" s="331" t="str">
        <f>IF(COUNT(BH428,M468)=2,ROUND(BH428*M468/SUM(M459:M468),#REF!),"")</f>
        <v/>
      </c>
      <c r="BI464" s="331" t="str">
        <f>IF(COUNT(BI428,N468)=2,ROUND(BI428*N468/SUM(N459:N468),#REF!),"")</f>
        <v/>
      </c>
      <c r="BJ464" s="331" t="str">
        <f>IF(COUNT(BJ428,O468)=2,ROUND(BJ428*O468/SUM(O459:O468),#REF!),"")</f>
        <v/>
      </c>
      <c r="BK464" s="331" t="str">
        <f>IF(COUNT(BK428,P468)=2,ROUND(BK428*P468/SUM(P459:P468),#REF!),"")</f>
        <v/>
      </c>
      <c r="BL464" s="331" t="str">
        <f>IF(COUNT(BL428,Q468)=2,ROUND(BL428*Q468/SUM(Q459:Q468),#REF!),"")</f>
        <v/>
      </c>
      <c r="BM464" s="331" t="str">
        <f>IF(COUNT(BM428,R468)=2,ROUND(BM428*R468/SUM(R459:R468),#REF!),"")</f>
        <v/>
      </c>
      <c r="BN464" s="331" t="str">
        <f>IF(COUNT(BN428,S468)=2,ROUND(BN428*S468/SUM(S459:S468),#REF!),"")</f>
        <v/>
      </c>
      <c r="BO464" s="331" t="str">
        <f>IF(COUNT(BO428,T468)=2,ROUND(BO428*T468/SUM(T459:T468),#REF!),"")</f>
        <v/>
      </c>
      <c r="BP464" s="331" t="str">
        <f>IF(COUNT(BP428,U468)=2,ROUND(BP428*U468/SUM(U459:U468),#REF!),"")</f>
        <v/>
      </c>
      <c r="BQ464" s="331" t="str">
        <f>IF(COUNT(BQ428,V468)=2,ROUND(BQ428*V468/SUM(V459:V468),#REF!),"")</f>
        <v/>
      </c>
      <c r="BR464" s="331" t="str">
        <f>IF(COUNT(BR428,W468)=2,ROUND(BR428*W468/SUM(W459:W468),#REF!),"")</f>
        <v/>
      </c>
      <c r="BS464" s="569" t="e">
        <f>IF(#REF!="発電事業者","送電電力（MW）","受電電力（MW）")</f>
        <v>#REF!</v>
      </c>
      <c r="BT464" s="569"/>
      <c r="BU464" s="569"/>
      <c r="BV464" s="333" t="s">
        <v>171</v>
      </c>
      <c r="BW464" s="355" t="str">
        <f>IF(F456=0,IF(COUNT(BW428,I468)=2,ROUND(BW428*I468/100,#REF!),""),IF(COUNT(BW428,I468)=2,ROUND(BW428*I468/L431,#REF!),""))</f>
        <v/>
      </c>
      <c r="BX464" s="580"/>
      <c r="BY464" s="331" t="str">
        <f>IF(COUNT(BY428,X468)=2,ROUND(BY428*X468/SUM(X459:X468),#REF!),"")</f>
        <v/>
      </c>
      <c r="BZ464" s="331" t="str">
        <f>IF(COUNT(BZ428,Y468)=2,ROUND(BZ428*Y468/SUM(Y459:Y468),#REF!),"")</f>
        <v/>
      </c>
      <c r="CA464" s="331" t="str">
        <f>IF(COUNT(CA428,Z468)=2,ROUND(CA428*Z468/SUM(Z459:Z468),#REF!),"")</f>
        <v/>
      </c>
      <c r="CB464" s="331" t="str">
        <f>IF(COUNT(CB428,AA468)=2,ROUND(CB428*AA468/SUM(AA459:AA468),#REF!),"")</f>
        <v/>
      </c>
      <c r="CC464" s="331" t="str">
        <f>IF(COUNT(CC428,AB468)=2,ROUND(CC428*AB468/SUM(AB459:AB468),#REF!),"")</f>
        <v/>
      </c>
      <c r="CD464" s="331" t="str">
        <f>IF(COUNT(CD428,AC468)=2,ROUND(CD428*AC468/SUM(AC459:AC468),#REF!),"")</f>
        <v/>
      </c>
      <c r="CE464" s="331" t="str">
        <f>IF(COUNT(CE428,AD468)=2,ROUND(CE428*AD468/SUM(AD459:AD468),#REF!),"")</f>
        <v/>
      </c>
      <c r="CF464" s="331" t="str">
        <f>IF(COUNT(CF428,AE468)=2,ROUND(CF428*AE468/SUM(AE459:AE468),#REF!),"")</f>
        <v/>
      </c>
      <c r="CG464" s="331" t="str">
        <f>IF(COUNT(CG428,AF468)=2,ROUND(CG428*AF468/SUM(AF459:AF468),#REF!),"")</f>
        <v/>
      </c>
      <c r="CH464" s="563" t="s">
        <v>119</v>
      </c>
      <c r="CI464" s="563"/>
      <c r="CJ464" s="563"/>
      <c r="CK464" s="563"/>
      <c r="CL464" s="563"/>
      <c r="CM464" s="563"/>
      <c r="CN464" s="563"/>
      <c r="CO464" s="563"/>
      <c r="CP464" s="563"/>
      <c r="CQ464" s="563"/>
    </row>
    <row r="465" spans="3:95" s="243" customFormat="1" ht="13.5" customHeight="1">
      <c r="C465" s="568"/>
      <c r="D465" s="568"/>
      <c r="E465" s="332"/>
      <c r="F465" s="569" t="str">
        <f t="shared" ca="1" si="29"/>
        <v/>
      </c>
      <c r="G465" s="569"/>
      <c r="H465" s="569"/>
      <c r="I465" s="333" t="str">
        <f>IF(E465="","",E423)</f>
        <v/>
      </c>
      <c r="J465" s="569" t="e">
        <f>J457&amp;"７"</f>
        <v>#REF!</v>
      </c>
      <c r="K465" s="569"/>
      <c r="L465" s="308"/>
      <c r="M465" s="308"/>
      <c r="N465" s="308"/>
      <c r="O465" s="308"/>
      <c r="P465" s="308"/>
      <c r="Q465" s="308"/>
      <c r="R465" s="308"/>
      <c r="S465" s="308"/>
      <c r="T465" s="308"/>
      <c r="U465" s="308"/>
      <c r="V465" s="308"/>
      <c r="W465" s="308"/>
      <c r="X465" s="308"/>
      <c r="Y465" s="308"/>
      <c r="Z465" s="308"/>
      <c r="AA465" s="308"/>
      <c r="AB465" s="308"/>
      <c r="AC465" s="308"/>
      <c r="AD465" s="308"/>
      <c r="AE465" s="308"/>
      <c r="AF465" s="308"/>
      <c r="AG465" s="570"/>
      <c r="AH465" s="570"/>
      <c r="AI465" s="570"/>
      <c r="AJ465" s="570"/>
      <c r="AK465" s="570"/>
      <c r="AL465" s="570"/>
      <c r="AM465" s="570"/>
      <c r="AN465" s="570"/>
      <c r="AO465" s="570"/>
      <c r="AP465" s="570"/>
      <c r="AR465" s="571" t="b">
        <f t="shared" si="28"/>
        <v>0</v>
      </c>
      <c r="AS465" s="571"/>
      <c r="AT465" s="571"/>
      <c r="AU465" s="282" t="s">
        <v>160</v>
      </c>
      <c r="AV465" s="275"/>
      <c r="AX465" s="569"/>
      <c r="AY465" s="569"/>
      <c r="AZ465" s="588"/>
      <c r="BA465" s="590"/>
      <c r="BB465" s="590"/>
      <c r="BC465" s="590"/>
      <c r="BD465" s="588"/>
      <c r="BE465" s="583"/>
      <c r="BF465" s="584"/>
      <c r="BG465" s="259"/>
      <c r="BH465" s="259"/>
      <c r="BI465" s="259"/>
      <c r="BJ465" s="259"/>
      <c r="BK465" s="259"/>
      <c r="BL465" s="259"/>
      <c r="BM465" s="259"/>
      <c r="BN465" s="259"/>
      <c r="BO465" s="259"/>
      <c r="BP465" s="259"/>
      <c r="BQ465" s="259"/>
      <c r="BR465" s="259"/>
      <c r="BS465" s="569"/>
      <c r="BT465" s="569"/>
      <c r="BU465" s="569"/>
      <c r="BV465" s="333" t="s">
        <v>172</v>
      </c>
      <c r="BW465" s="355" t="str">
        <f>IF(F456=0,IF(COUNT(BW429,F468)=2,ROUND(BW429*F468/100,#REF!),""),IF(COUNT(BW429,F468)=2,ROUND(BW429*F468/Q429,#REF!),""))</f>
        <v/>
      </c>
      <c r="BX465" s="581"/>
      <c r="BY465" s="331" t="str">
        <f>IF(COUNT(BY429,X468)=2,ROUND(BY429*X468/SUM(X459:X468),#REF!),"")</f>
        <v/>
      </c>
      <c r="BZ465" s="331" t="str">
        <f>IF(COUNT(BZ429,Y468)=2,ROUND(BZ429*Y468/SUM(Y459:Y468),#REF!),"")</f>
        <v/>
      </c>
      <c r="CA465" s="331" t="str">
        <f>IF(COUNT(CA429,Z468)=2,ROUND(CA429*Z468/SUM(Z459:Z468),#REF!),"")</f>
        <v/>
      </c>
      <c r="CB465" s="331" t="str">
        <f>IF(COUNT(CB429,AA468)=2,ROUND(CB429*AA468/SUM(AA459:AA468),#REF!),"")</f>
        <v/>
      </c>
      <c r="CC465" s="331" t="str">
        <f>IF(COUNT(CC429,AB468)=2,ROUND(CC429*AB468/SUM(AB459:AB468),#REF!),"")</f>
        <v/>
      </c>
      <c r="CD465" s="331" t="str">
        <f>IF(COUNT(CD429,AC468)=2,ROUND(CD429*AC468/SUM(AC459:AC468),#REF!),"")</f>
        <v/>
      </c>
      <c r="CE465" s="331" t="str">
        <f>IF(COUNT(CE429,AD468)=2,ROUND(CE429*AD468/SUM(AD459:AD468),#REF!),"")</f>
        <v/>
      </c>
      <c r="CF465" s="331" t="str">
        <f>IF(COUNT(CF429,AE468)=2,ROUND(CF429*AE468/SUM(AE459:AE468),#REF!),"")</f>
        <v/>
      </c>
      <c r="CG465" s="331" t="str">
        <f>IF(COUNT(CG429,AF468)=2,ROUND(CG429*AF468/SUM(AF459:AF468),#REF!),"")</f>
        <v/>
      </c>
      <c r="CH465" s="564" t="str">
        <f>IF(CH464="","",CH464)</f>
        <v>バイオマス</v>
      </c>
      <c r="CI465" s="564"/>
      <c r="CJ465" s="564"/>
      <c r="CK465" s="564"/>
      <c r="CL465" s="564"/>
      <c r="CM465" s="564"/>
      <c r="CN465" s="564"/>
      <c r="CO465" s="564"/>
      <c r="CP465" s="564"/>
      <c r="CQ465" s="564"/>
    </row>
    <row r="466" spans="3:95" s="243" customFormat="1" ht="13.5" customHeight="1">
      <c r="C466" s="568"/>
      <c r="D466" s="568"/>
      <c r="E466" s="332"/>
      <c r="F466" s="569" t="str">
        <f t="shared" ca="1" si="29"/>
        <v/>
      </c>
      <c r="G466" s="569"/>
      <c r="H466" s="569"/>
      <c r="I466" s="333" t="str">
        <f>IF(E466="","",E423)</f>
        <v/>
      </c>
      <c r="J466" s="569" t="e">
        <f>J457&amp;"８"</f>
        <v>#REF!</v>
      </c>
      <c r="K466" s="569"/>
      <c r="L466" s="308"/>
      <c r="M466" s="308"/>
      <c r="N466" s="308"/>
      <c r="O466" s="308"/>
      <c r="P466" s="308"/>
      <c r="Q466" s="308"/>
      <c r="R466" s="308"/>
      <c r="S466" s="308"/>
      <c r="T466" s="308"/>
      <c r="U466" s="308"/>
      <c r="V466" s="308"/>
      <c r="W466" s="308"/>
      <c r="X466" s="308"/>
      <c r="Y466" s="308"/>
      <c r="Z466" s="308"/>
      <c r="AA466" s="308"/>
      <c r="AB466" s="308"/>
      <c r="AC466" s="308"/>
      <c r="AD466" s="308"/>
      <c r="AE466" s="308"/>
      <c r="AF466" s="308"/>
      <c r="AG466" s="570"/>
      <c r="AH466" s="570"/>
      <c r="AI466" s="570"/>
      <c r="AJ466" s="570"/>
      <c r="AK466" s="570"/>
      <c r="AL466" s="570"/>
      <c r="AM466" s="570"/>
      <c r="AN466" s="570"/>
      <c r="AO466" s="570"/>
      <c r="AP466" s="570"/>
      <c r="AR466" s="571" t="b">
        <f t="shared" si="28"/>
        <v>0</v>
      </c>
      <c r="AS466" s="571"/>
      <c r="AT466" s="571"/>
      <c r="AU466" s="282" t="s">
        <v>160</v>
      </c>
      <c r="AV466" s="257"/>
      <c r="AX466" s="569"/>
      <c r="AY466" s="569"/>
      <c r="AZ466" s="589"/>
      <c r="BA466" s="590"/>
      <c r="BB466" s="590"/>
      <c r="BC466" s="590"/>
      <c r="BD466" s="589"/>
      <c r="BE466" s="585" t="e">
        <f>IF(#REF!="発電事業者","月間送電電力量（GWh）","月間受電電力量（GWh）")</f>
        <v>#REF!</v>
      </c>
      <c r="BF466" s="586"/>
      <c r="BG466" s="297" t="str">
        <f>IF(COUNT(BG430,L468)=2,ROUND(BG430*L468/SUM(L459:L468),#REF!),"")</f>
        <v/>
      </c>
      <c r="BH466" s="297" t="str">
        <f>IF(COUNT(BH430,M468)=2,ROUND(BH430*M468/SUM(M459:M468),#REF!),"")</f>
        <v/>
      </c>
      <c r="BI466" s="297" t="str">
        <f>IF(COUNT(BI430,N468)=2,ROUND(BI430*N468/SUM(N459:N468),#REF!),"")</f>
        <v/>
      </c>
      <c r="BJ466" s="297" t="str">
        <f>IF(COUNT(BJ430,O468)=2,ROUND(BJ430*O468/SUM(O459:O468),#REF!),"")</f>
        <v/>
      </c>
      <c r="BK466" s="297" t="str">
        <f>IF(COUNT(BK430,P468)=2,ROUND(BK430*P468/SUM(P459:P468),#REF!),"")</f>
        <v/>
      </c>
      <c r="BL466" s="297" t="str">
        <f>IF(COUNT(BL430,Q468)=2,ROUND(BL430*Q468/SUM(Q459:Q468),#REF!),"")</f>
        <v/>
      </c>
      <c r="BM466" s="297" t="str">
        <f>IF(COUNT(BM430,R468)=2,ROUND(BM430*R468/SUM(R459:R468),#REF!),"")</f>
        <v/>
      </c>
      <c r="BN466" s="297" t="str">
        <f>IF(COUNT(BN430,S468)=2,ROUND(BN430*S468/SUM(S459:S468),#REF!),"")</f>
        <v/>
      </c>
      <c r="BO466" s="297" t="str">
        <f>IF(COUNT(BO430,T468)=2,ROUND(BO430*T468/SUM(T459:T468),#REF!),"")</f>
        <v/>
      </c>
      <c r="BP466" s="297" t="str">
        <f>IF(COUNT(BP430,U468)=2,ROUND(BP430*U468/SUM(U459:U468),#REF!),"")</f>
        <v/>
      </c>
      <c r="BQ466" s="297" t="str">
        <f>IF(COUNT(BQ430,V468)=2,ROUND(BQ430*V468/SUM(V459:V468),#REF!),"")</f>
        <v/>
      </c>
      <c r="BR466" s="297" t="str">
        <f>IF(COUNT(BR430,W468)=2,ROUND(BR430*W468/SUM(W459:W468),#REF!),"")</f>
        <v/>
      </c>
      <c r="BS466" s="569" t="e">
        <f>IF(#REF!="発電事業者","年間送電電力量（GWh）","年間受電電力量（GWh）")</f>
        <v>#REF!</v>
      </c>
      <c r="BT466" s="569"/>
      <c r="BU466" s="569"/>
      <c r="BV466" s="333" t="s">
        <v>25</v>
      </c>
      <c r="BW466" s="352"/>
      <c r="BX466" s="582"/>
      <c r="BY466" s="297" t="str">
        <f>IF(COUNT(BY430,X468)=2,ROUND(BY430*X468/SUM(X459:X468),#REF!),"")</f>
        <v/>
      </c>
      <c r="BZ466" s="297" t="str">
        <f>IF(COUNT(BZ430,Y468)=2,ROUND(BZ430*Y468/SUM(Y459:Y468),#REF!),"")</f>
        <v/>
      </c>
      <c r="CA466" s="297" t="str">
        <f>IF(COUNT(CA430,Z468)=2,ROUND(CA430*Z468/SUM(Z459:Z468),#REF!),"")</f>
        <v/>
      </c>
      <c r="CB466" s="297" t="str">
        <f>IF(COUNT(CB430,AA468)=2,ROUND(CB430*AA468/SUM(AA459:AA468),#REF!),"")</f>
        <v/>
      </c>
      <c r="CC466" s="297" t="str">
        <f>IF(COUNT(CC430,AB468)=2,ROUND(CC430*AB468/SUM(AB459:AB468),#REF!),"")</f>
        <v/>
      </c>
      <c r="CD466" s="297" t="str">
        <f>IF(COUNT(CD430,AC468)=2,ROUND(CD430*AC468/SUM(AC459:AC468),#REF!),"")</f>
        <v/>
      </c>
      <c r="CE466" s="297" t="str">
        <f>IF(COUNT(CE430,AD468)=2,ROUND(CE430*AD468/SUM(AD459:AD468),#REF!),"")</f>
        <v/>
      </c>
      <c r="CF466" s="297" t="str">
        <f>IF(COUNT(CF430,AE468)=2,ROUND(CF430*AE468/SUM(AE459:AE468),#REF!),"")</f>
        <v/>
      </c>
      <c r="CG466" s="297" t="str">
        <f>IF(COUNT(CG430,AF468)=2,ROUND(CG430*AF468/SUM(AF459:AF468),#REF!),"")</f>
        <v/>
      </c>
      <c r="CH466" s="565" t="str">
        <f>IF(COUNTA(AG468)=0,"",AG468)</f>
        <v/>
      </c>
      <c r="CI466" s="565"/>
      <c r="CJ466" s="565"/>
      <c r="CK466" s="565"/>
      <c r="CL466" s="565"/>
      <c r="CM466" s="565"/>
      <c r="CN466" s="565"/>
      <c r="CO466" s="565"/>
      <c r="CP466" s="565"/>
      <c r="CQ466" s="565"/>
    </row>
    <row r="467" spans="3:95" s="243" customFormat="1" ht="13.5" customHeight="1">
      <c r="C467" s="568"/>
      <c r="D467" s="568"/>
      <c r="E467" s="332"/>
      <c r="F467" s="569" t="str">
        <f t="shared" ca="1" si="29"/>
        <v/>
      </c>
      <c r="G467" s="569"/>
      <c r="H467" s="569"/>
      <c r="I467" s="333" t="str">
        <f>IF(E467="","",E423)</f>
        <v/>
      </c>
      <c r="J467" s="569" t="e">
        <f>J457&amp;"９"</f>
        <v>#REF!</v>
      </c>
      <c r="K467" s="569"/>
      <c r="L467" s="308"/>
      <c r="M467" s="308"/>
      <c r="N467" s="308"/>
      <c r="O467" s="308"/>
      <c r="P467" s="308"/>
      <c r="Q467" s="308"/>
      <c r="R467" s="308"/>
      <c r="S467" s="308"/>
      <c r="T467" s="308"/>
      <c r="U467" s="308"/>
      <c r="V467" s="308"/>
      <c r="W467" s="308"/>
      <c r="X467" s="308"/>
      <c r="Y467" s="308"/>
      <c r="Z467" s="308"/>
      <c r="AA467" s="308"/>
      <c r="AB467" s="308"/>
      <c r="AC467" s="308"/>
      <c r="AD467" s="308"/>
      <c r="AE467" s="308"/>
      <c r="AF467" s="308"/>
      <c r="AG467" s="570"/>
      <c r="AH467" s="570"/>
      <c r="AI467" s="570"/>
      <c r="AJ467" s="570"/>
      <c r="AK467" s="570"/>
      <c r="AL467" s="570"/>
      <c r="AM467" s="570"/>
      <c r="AN467" s="570"/>
      <c r="AO467" s="570"/>
      <c r="AP467" s="570"/>
      <c r="AR467" s="571" t="b">
        <f t="shared" si="28"/>
        <v>0</v>
      </c>
      <c r="AS467" s="571"/>
      <c r="AT467" s="571"/>
      <c r="AU467" s="282" t="s">
        <v>160</v>
      </c>
      <c r="AV467" s="275"/>
    </row>
    <row r="468" spans="3:95" s="243" customFormat="1" ht="13.5" customHeight="1">
      <c r="C468" s="572" t="s">
        <v>307</v>
      </c>
      <c r="D468" s="573"/>
      <c r="E468" s="353"/>
      <c r="F468" s="574"/>
      <c r="G468" s="575"/>
      <c r="H468" s="576"/>
      <c r="I468" s="354"/>
      <c r="J468" s="577"/>
      <c r="K468" s="577"/>
      <c r="L468" s="308"/>
      <c r="M468" s="308"/>
      <c r="N468" s="308"/>
      <c r="O468" s="308"/>
      <c r="P468" s="308"/>
      <c r="Q468" s="308"/>
      <c r="R468" s="308"/>
      <c r="S468" s="308"/>
      <c r="T468" s="308"/>
      <c r="U468" s="308"/>
      <c r="V468" s="308"/>
      <c r="W468" s="308"/>
      <c r="X468" s="308"/>
      <c r="Y468" s="308"/>
      <c r="Z468" s="308"/>
      <c r="AA468" s="308"/>
      <c r="AB468" s="308"/>
      <c r="AC468" s="308"/>
      <c r="AD468" s="308"/>
      <c r="AE468" s="308"/>
      <c r="AF468" s="308"/>
      <c r="AG468" s="570"/>
      <c r="AH468" s="570"/>
      <c r="AI468" s="570"/>
      <c r="AJ468" s="570"/>
      <c r="AK468" s="570"/>
      <c r="AL468" s="570"/>
      <c r="AM468" s="570"/>
      <c r="AN468" s="570"/>
      <c r="AO468" s="570"/>
      <c r="AP468" s="570"/>
      <c r="AR468" s="571" t="b">
        <f t="shared" si="28"/>
        <v>0</v>
      </c>
      <c r="AS468" s="571"/>
      <c r="AT468" s="571"/>
      <c r="AU468" s="282" t="s">
        <v>160</v>
      </c>
    </row>
    <row r="469" spans="3:95" s="243" customFormat="1" ht="13.5" hidden="1" customHeight="1"/>
    <row r="470" spans="3:95" s="243" customFormat="1" ht="13.5" hidden="1" customHeight="1">
      <c r="AV470" s="268"/>
    </row>
    <row r="471" spans="3:95" s="243" customFormat="1" ht="13.5" hidden="1" customHeight="1">
      <c r="AV471" s="268"/>
    </row>
    <row r="472" spans="3:95" s="243" customFormat="1" ht="13.5" hidden="1" customHeight="1">
      <c r="AV472" s="268"/>
    </row>
    <row r="473" spans="3:95" s="243" customFormat="1" ht="13.5" hidden="1" customHeight="1">
      <c r="AV473" s="268"/>
    </row>
    <row r="474" spans="3:95" s="243" customFormat="1" ht="13.5" hidden="1" customHeight="1">
      <c r="AV474" s="268"/>
    </row>
    <row r="475" spans="3:95" s="243" customFormat="1" ht="13.5" hidden="1" customHeight="1">
      <c r="AV475" s="268"/>
    </row>
    <row r="476" spans="3:95" s="243" customFormat="1" ht="13.5" hidden="1" customHeight="1">
      <c r="AV476" s="268"/>
    </row>
    <row r="477" spans="3:95" s="243" customFormat="1" ht="13.5" hidden="1" customHeight="1">
      <c r="AV477" s="268"/>
    </row>
    <row r="478" spans="3:95" s="243" customFormat="1" ht="13.5" hidden="1" customHeight="1">
      <c r="AV478" s="268"/>
    </row>
    <row r="479" spans="3:95" s="243" customFormat="1" ht="13.5" hidden="1" customHeight="1">
      <c r="AV479" s="268"/>
    </row>
    <row r="480" spans="3:95" s="243" customFormat="1" ht="13.5" hidden="1" customHeight="1">
      <c r="AV480" s="268"/>
    </row>
    <row r="481" spans="3:100" s="243" customFormat="1" ht="13.5" hidden="1" customHeight="1">
      <c r="AV481" s="268"/>
    </row>
    <row r="482" spans="3:100" s="243" customFormat="1" ht="13.5" customHeight="1">
      <c r="AQ482" s="268"/>
      <c r="AR482" s="268"/>
      <c r="AS482" s="268"/>
      <c r="AT482" s="268"/>
      <c r="AU482" s="268"/>
    </row>
    <row r="483" spans="3:100" s="243" customFormat="1" ht="13.5" customHeight="1">
      <c r="C483" s="651" t="s">
        <v>8</v>
      </c>
      <c r="D483" s="651"/>
      <c r="E483" s="562" t="s">
        <v>111</v>
      </c>
      <c r="F483" s="562"/>
      <c r="G483" s="279"/>
    </row>
    <row r="484" spans="3:100" s="243" customFormat="1" ht="13.5" customHeight="1">
      <c r="C484" s="651"/>
      <c r="D484" s="651"/>
      <c r="E484" s="562"/>
      <c r="F484" s="562"/>
      <c r="G484" s="279"/>
      <c r="I484" s="244"/>
    </row>
    <row r="485" spans="3:100" s="243" customFormat="1" ht="13.5" customHeight="1">
      <c r="C485" s="235" t="s">
        <v>254</v>
      </c>
      <c r="D485" s="279"/>
      <c r="E485" s="279"/>
      <c r="F485" s="279"/>
      <c r="G485" s="279"/>
      <c r="I485" s="244"/>
      <c r="BC485" s="239" t="e">
        <f>IF(#REF!="発電事業者","算定結果　様式第３２第１表～第４表（保有電源新エネ欄他）","算定結果　様式第３２第１表・第２表（年度末電源構成・発電端電力量）")</f>
        <v>#REF!</v>
      </c>
      <c r="CT485" s="296" t="s">
        <v>114</v>
      </c>
      <c r="CV485" s="286" t="str">
        <f>IF(COUNT(H489:Z512)&gt;0,"○","")</f>
        <v/>
      </c>
    </row>
    <row r="486" spans="3:100" s="243" customFormat="1" ht="13.5" customHeight="1">
      <c r="C486" s="652"/>
      <c r="D486" s="653"/>
      <c r="E486" s="653"/>
      <c r="F486" s="653"/>
      <c r="G486" s="654"/>
      <c r="H486" s="594" t="str">
        <f>$H$66</f>
        <v>バイオマス</v>
      </c>
      <c r="I486" s="594"/>
      <c r="J486" s="594"/>
      <c r="K486" s="594"/>
      <c r="L486" s="594"/>
      <c r="M486" s="594"/>
      <c r="N486" s="594"/>
      <c r="O486" s="594"/>
      <c r="P486" s="594"/>
      <c r="Q486" s="594"/>
      <c r="R486" s="594"/>
      <c r="S486" s="594"/>
      <c r="T486" s="594"/>
      <c r="U486" s="594"/>
      <c r="V486" s="594"/>
      <c r="W486" s="594"/>
      <c r="X486" s="594"/>
      <c r="Y486" s="594"/>
      <c r="Z486" s="594"/>
      <c r="AA486" s="245"/>
      <c r="AB486" s="245"/>
      <c r="AC486" s="245"/>
      <c r="AD486" s="298"/>
      <c r="AE486" s="298"/>
      <c r="AF486" s="298"/>
      <c r="AG486" s="298"/>
      <c r="AH486" s="298"/>
      <c r="AI486" s="268"/>
      <c r="AJ486" s="268"/>
      <c r="AK486" s="268"/>
      <c r="AL486" s="268"/>
      <c r="AM486" s="268"/>
      <c r="AN486" s="268"/>
      <c r="AO486" s="268"/>
      <c r="AP486" s="268"/>
      <c r="AQ486" s="268"/>
      <c r="AR486" s="268"/>
      <c r="AS486" s="268"/>
      <c r="AT486" s="268"/>
      <c r="AU486" s="268"/>
      <c r="BB486" s="246"/>
      <c r="BC486" s="659" t="s">
        <v>256</v>
      </c>
      <c r="BD486" s="659"/>
      <c r="BE486" s="659"/>
      <c r="BF486" s="659"/>
      <c r="BG486" s="601" t="e">
        <f>DATE(#REF!,1,1)</f>
        <v>#REF!</v>
      </c>
      <c r="BH486" s="602"/>
      <c r="BI486" s="602"/>
      <c r="BJ486" s="602"/>
      <c r="BK486" s="602"/>
      <c r="BL486" s="602"/>
      <c r="BM486" s="602"/>
      <c r="BN486" s="602"/>
      <c r="BO486" s="602"/>
      <c r="BP486" s="602"/>
      <c r="BQ486" s="602"/>
      <c r="BR486" s="603"/>
      <c r="BS486" s="659" t="s">
        <v>257</v>
      </c>
      <c r="BT486" s="659"/>
      <c r="BU486" s="659"/>
      <c r="BV486" s="659"/>
      <c r="BW486" s="592" t="e">
        <f>DATE(#REF!-1,1,1)</f>
        <v>#REF!</v>
      </c>
      <c r="BX486" s="592" t="e">
        <f>DATE(#REF!,1,1)</f>
        <v>#REF!</v>
      </c>
      <c r="BY486" s="592" t="e">
        <f>DATE(#REF!+1,1,1)</f>
        <v>#REF!</v>
      </c>
      <c r="BZ486" s="592" t="e">
        <f>DATE(#REF!+2,1,1)</f>
        <v>#REF!</v>
      </c>
      <c r="CA486" s="592" t="e">
        <f>DATE(#REF!+3,1,1)</f>
        <v>#REF!</v>
      </c>
      <c r="CB486" s="592" t="e">
        <f>DATE(#REF!+4,1,1)</f>
        <v>#REF!</v>
      </c>
      <c r="CC486" s="592" t="e">
        <f>DATE(#REF!+5,1,1)</f>
        <v>#REF!</v>
      </c>
      <c r="CD486" s="592" t="e">
        <f>DATE(#REF!+6,1,1)</f>
        <v>#REF!</v>
      </c>
      <c r="CE486" s="592" t="e">
        <f>DATE(#REF!+7,1,1)</f>
        <v>#REF!</v>
      </c>
      <c r="CF486" s="592" t="e">
        <f>DATE(#REF!+8,1,1)</f>
        <v>#REF!</v>
      </c>
      <c r="CG486" s="592" t="e">
        <f>DATE(#REF!+9,1,1)</f>
        <v>#REF!</v>
      </c>
      <c r="CH486" s="273"/>
      <c r="CI486" s="273"/>
      <c r="CJ486" s="273"/>
      <c r="CK486" s="273"/>
      <c r="CL486" s="273"/>
      <c r="CM486" s="273"/>
      <c r="CN486" s="273"/>
      <c r="CO486" s="273"/>
      <c r="CP486" s="273"/>
      <c r="CQ486" s="273"/>
    </row>
    <row r="487" spans="3:100" s="243" customFormat="1" ht="13.5" customHeight="1">
      <c r="C487" s="661"/>
      <c r="D487" s="662"/>
      <c r="E487" s="662"/>
      <c r="F487" s="662"/>
      <c r="G487" s="663"/>
      <c r="H487" s="595" t="s">
        <v>194</v>
      </c>
      <c r="I487" s="595" t="s">
        <v>195</v>
      </c>
      <c r="J487" s="595" t="s">
        <v>161</v>
      </c>
      <c r="K487" s="595" t="s">
        <v>162</v>
      </c>
      <c r="L487" s="595" t="s">
        <v>163</v>
      </c>
      <c r="M487" s="595" t="s">
        <v>164</v>
      </c>
      <c r="N487" s="595" t="s">
        <v>165</v>
      </c>
      <c r="O487" s="595" t="s">
        <v>166</v>
      </c>
      <c r="P487" s="595" t="s">
        <v>167</v>
      </c>
      <c r="Q487" s="595" t="s">
        <v>168</v>
      </c>
      <c r="R487" s="595" t="s">
        <v>169</v>
      </c>
      <c r="S487" s="595" t="s">
        <v>170</v>
      </c>
      <c r="T487" s="595" t="s">
        <v>25</v>
      </c>
      <c r="U487" s="637"/>
      <c r="V487" s="638"/>
      <c r="W487" s="638"/>
      <c r="X487" s="638"/>
      <c r="Y487" s="638"/>
      <c r="Z487" s="639"/>
      <c r="AA487" s="245"/>
      <c r="AB487" s="245"/>
      <c r="AC487" s="245"/>
      <c r="AD487" s="298"/>
      <c r="AE487" s="298"/>
      <c r="AF487" s="298"/>
      <c r="AG487" s="298"/>
      <c r="AH487" s="298"/>
      <c r="AI487" s="245"/>
      <c r="AJ487" s="245"/>
      <c r="AK487" s="245"/>
      <c r="AL487" s="245"/>
      <c r="AM487" s="245"/>
      <c r="AN487" s="245"/>
      <c r="AO487" s="245"/>
      <c r="AP487" s="245"/>
      <c r="AQ487" s="245"/>
      <c r="AR487" s="245"/>
      <c r="AS487" s="245"/>
      <c r="AT487" s="245"/>
      <c r="AU487" s="245"/>
      <c r="AX487" s="280"/>
      <c r="AY487" s="280"/>
      <c r="AZ487" s="280"/>
      <c r="BA487" s="280"/>
      <c r="BB487" s="246"/>
      <c r="BC487" s="659"/>
      <c r="BD487" s="659"/>
      <c r="BE487" s="659"/>
      <c r="BF487" s="659"/>
      <c r="BG487" s="334" t="s">
        <v>194</v>
      </c>
      <c r="BH487" s="334" t="s">
        <v>195</v>
      </c>
      <c r="BI487" s="334" t="s">
        <v>161</v>
      </c>
      <c r="BJ487" s="334" t="s">
        <v>162</v>
      </c>
      <c r="BK487" s="334" t="s">
        <v>163</v>
      </c>
      <c r="BL487" s="334" t="s">
        <v>164</v>
      </c>
      <c r="BM487" s="334" t="s">
        <v>165</v>
      </c>
      <c r="BN487" s="334" t="s">
        <v>166</v>
      </c>
      <c r="BO487" s="334" t="s">
        <v>167</v>
      </c>
      <c r="BP487" s="334" t="s">
        <v>168</v>
      </c>
      <c r="BQ487" s="334" t="s">
        <v>169</v>
      </c>
      <c r="BR487" s="334" t="s">
        <v>170</v>
      </c>
      <c r="BS487" s="659"/>
      <c r="BT487" s="659"/>
      <c r="BU487" s="659"/>
      <c r="BV487" s="659"/>
      <c r="BW487" s="593"/>
      <c r="BX487" s="593"/>
      <c r="BY487" s="593"/>
      <c r="BZ487" s="593"/>
      <c r="CA487" s="593"/>
      <c r="CB487" s="593"/>
      <c r="CC487" s="593"/>
      <c r="CD487" s="593"/>
      <c r="CE487" s="593"/>
      <c r="CF487" s="593"/>
      <c r="CG487" s="593"/>
      <c r="CH487" s="273"/>
      <c r="CI487" s="273"/>
      <c r="CJ487" s="273"/>
      <c r="CK487" s="273"/>
      <c r="CL487" s="273"/>
      <c r="CM487" s="273"/>
      <c r="CN487" s="273"/>
      <c r="CO487" s="273"/>
      <c r="CP487" s="273"/>
      <c r="CQ487" s="273"/>
    </row>
    <row r="488" spans="3:100" s="243" customFormat="1" ht="13.5" customHeight="1">
      <c r="C488" s="655"/>
      <c r="D488" s="656"/>
      <c r="E488" s="656"/>
      <c r="F488" s="656"/>
      <c r="G488" s="657"/>
      <c r="H488" s="596"/>
      <c r="I488" s="596"/>
      <c r="J488" s="596"/>
      <c r="K488" s="596"/>
      <c r="L488" s="596"/>
      <c r="M488" s="596"/>
      <c r="N488" s="596"/>
      <c r="O488" s="596"/>
      <c r="P488" s="596"/>
      <c r="Q488" s="596"/>
      <c r="R488" s="596"/>
      <c r="S488" s="596"/>
      <c r="T488" s="596"/>
      <c r="U488" s="640"/>
      <c r="V488" s="641"/>
      <c r="W488" s="641"/>
      <c r="X488" s="641"/>
      <c r="Y488" s="641"/>
      <c r="Z488" s="642"/>
      <c r="AA488" s="250"/>
      <c r="AB488" s="250"/>
      <c r="AC488" s="250"/>
      <c r="AD488" s="268"/>
      <c r="AE488" s="268"/>
      <c r="AF488" s="268"/>
      <c r="AG488" s="268"/>
      <c r="AH488" s="268"/>
      <c r="AI488" s="250"/>
      <c r="AJ488" s="250"/>
      <c r="AK488" s="250"/>
      <c r="AL488" s="250"/>
      <c r="AM488" s="250"/>
      <c r="AN488" s="250"/>
      <c r="AO488" s="250"/>
      <c r="AP488" s="250"/>
      <c r="AQ488" s="250"/>
      <c r="AR488" s="250"/>
      <c r="AS488" s="250"/>
      <c r="AT488" s="250"/>
      <c r="AU488" s="250"/>
      <c r="AX488" s="280"/>
      <c r="AY488" s="280"/>
      <c r="AZ488" s="280"/>
      <c r="BA488" s="280"/>
      <c r="BB488" s="246"/>
      <c r="BC488" s="634" t="s">
        <v>198</v>
      </c>
      <c r="BD488" s="635"/>
      <c r="BE488" s="635"/>
      <c r="BF488" s="636"/>
      <c r="BG488" s="297" t="str">
        <f>IF(COUNT(H493)=0,"",H493)</f>
        <v/>
      </c>
      <c r="BH488" s="297" t="str">
        <f t="shared" ref="BH488:BR488" si="30">IF(COUNT(I493)=0,"",I493)</f>
        <v/>
      </c>
      <c r="BI488" s="297" t="str">
        <f t="shared" si="30"/>
        <v/>
      </c>
      <c r="BJ488" s="297" t="str">
        <f t="shared" si="30"/>
        <v/>
      </c>
      <c r="BK488" s="297" t="str">
        <f t="shared" si="30"/>
        <v/>
      </c>
      <c r="BL488" s="297" t="str">
        <f t="shared" si="30"/>
        <v/>
      </c>
      <c r="BM488" s="297" t="str">
        <f t="shared" si="30"/>
        <v/>
      </c>
      <c r="BN488" s="297" t="str">
        <f t="shared" si="30"/>
        <v/>
      </c>
      <c r="BO488" s="297" t="str">
        <f t="shared" si="30"/>
        <v/>
      </c>
      <c r="BP488" s="297" t="str">
        <f t="shared" si="30"/>
        <v/>
      </c>
      <c r="BQ488" s="297" t="str">
        <f t="shared" si="30"/>
        <v/>
      </c>
      <c r="BR488" s="297" t="str">
        <f t="shared" si="30"/>
        <v/>
      </c>
      <c r="BS488" s="597" t="s">
        <v>198</v>
      </c>
      <c r="BT488" s="633"/>
      <c r="BU488" s="598"/>
      <c r="BV488" s="334" t="s">
        <v>171</v>
      </c>
      <c r="BW488" s="253" t="str">
        <f>IF(COUNT(L491)=0,"",L491)</f>
        <v/>
      </c>
      <c r="BX488" s="253" t="str">
        <f>IF(COUNT(L493)=0,"",L493)</f>
        <v/>
      </c>
      <c r="BY488" s="253" t="str">
        <f>IF(COUNT(L495)=0,"",L495)</f>
        <v/>
      </c>
      <c r="BZ488" s="253" t="str">
        <f>IF(COUNT(L497)=0,"",L497)</f>
        <v/>
      </c>
      <c r="CA488" s="253" t="str">
        <f>IF(COUNT(L499)=0,"",L499)</f>
        <v/>
      </c>
      <c r="CB488" s="253" t="str">
        <f>IF(COUNT(L501)=0,"",L501)</f>
        <v/>
      </c>
      <c r="CC488" s="253" t="str">
        <f>IF(COUNT(L503)=0,"",L503)</f>
        <v/>
      </c>
      <c r="CD488" s="253" t="str">
        <f>IF(COUNT(L505)=0,"",L505)</f>
        <v/>
      </c>
      <c r="CE488" s="253" t="str">
        <f>IF(COUNT(L507)=0,"",L507)</f>
        <v/>
      </c>
      <c r="CF488" s="253" t="str">
        <f>IF(COUNT(L509)=0,"",L509)</f>
        <v/>
      </c>
      <c r="CG488" s="253" t="str">
        <f>IF(COUNT(L511)=0,"",L511)</f>
        <v/>
      </c>
      <c r="CH488" s="257"/>
      <c r="CI488" s="257"/>
      <c r="CJ488" s="257"/>
      <c r="CK488" s="257"/>
      <c r="CL488" s="257"/>
      <c r="CM488" s="257"/>
      <c r="CN488" s="257"/>
      <c r="CO488" s="257"/>
      <c r="CP488" s="257"/>
      <c r="CQ488" s="257"/>
    </row>
    <row r="489" spans="3:100" s="243" customFormat="1" ht="13.5" customHeight="1">
      <c r="C489" s="604" t="e">
        <f>DATE(#REF!-2,1,1)</f>
        <v>#REF!</v>
      </c>
      <c r="D489" s="605"/>
      <c r="E489" s="613" t="s">
        <v>198</v>
      </c>
      <c r="F489" s="614"/>
      <c r="G489" s="615"/>
      <c r="H489" s="255"/>
      <c r="I489" s="255"/>
      <c r="J489" s="255"/>
      <c r="K489" s="255"/>
      <c r="L489" s="255"/>
      <c r="M489" s="255"/>
      <c r="N489" s="255"/>
      <c r="O489" s="255"/>
      <c r="P489" s="255"/>
      <c r="Q489" s="256"/>
      <c r="R489" s="256"/>
      <c r="S489" s="256"/>
      <c r="T489" s="255"/>
      <c r="U489" s="578"/>
      <c r="V489" s="644"/>
      <c r="W489" s="644"/>
      <c r="X489" s="644"/>
      <c r="Y489" s="644"/>
      <c r="Z489" s="579"/>
      <c r="AA489" s="257"/>
      <c r="AB489" s="257"/>
      <c r="AC489" s="257"/>
      <c r="AD489" s="299"/>
      <c r="AE489" s="299"/>
      <c r="AF489" s="268"/>
      <c r="AG489" s="268"/>
      <c r="AH489" s="268"/>
      <c r="AI489" s="257"/>
      <c r="AJ489" s="257"/>
      <c r="AK489" s="257"/>
      <c r="AL489" s="257"/>
      <c r="AM489" s="257"/>
      <c r="AN489" s="257"/>
      <c r="AO489" s="257"/>
      <c r="AP489" s="257"/>
      <c r="AQ489" s="257"/>
      <c r="AR489" s="257"/>
      <c r="AS489" s="257"/>
      <c r="AT489" s="257"/>
      <c r="AU489" s="257"/>
      <c r="AX489" s="280"/>
      <c r="AY489" s="280"/>
      <c r="AZ489" s="280"/>
      <c r="BA489" s="280"/>
      <c r="BB489" s="246"/>
      <c r="BC489" s="648"/>
      <c r="BD489" s="649"/>
      <c r="BE489" s="649"/>
      <c r="BF489" s="650"/>
      <c r="BG489" s="259"/>
      <c r="BH489" s="259"/>
      <c r="BI489" s="259"/>
      <c r="BJ489" s="259"/>
      <c r="BK489" s="259"/>
      <c r="BL489" s="259"/>
      <c r="BM489" s="259"/>
      <c r="BN489" s="259"/>
      <c r="BO489" s="259"/>
      <c r="BP489" s="259"/>
      <c r="BQ489" s="259"/>
      <c r="BR489" s="259"/>
      <c r="BS489" s="599"/>
      <c r="BT489" s="643"/>
      <c r="BU489" s="600"/>
      <c r="BV489" s="334" t="s">
        <v>172</v>
      </c>
      <c r="BW489" s="253" t="str">
        <f>IF(COUNT(Q489)=0,"",Q489)</f>
        <v/>
      </c>
      <c r="BX489" s="253" t="str">
        <f>IF(COUNT(Q493)=0,"",Q493)</f>
        <v/>
      </c>
      <c r="BY489" s="253" t="str">
        <f>IF(COUNT(Q495)=0,"",Q495)</f>
        <v/>
      </c>
      <c r="BZ489" s="253" t="str">
        <f>IF(COUNT(Q497)=0,"",Q497)</f>
        <v/>
      </c>
      <c r="CA489" s="253" t="str">
        <f>IF(COUNT(Q499)=0,"",Q499)</f>
        <v/>
      </c>
      <c r="CB489" s="253" t="str">
        <f>IF(COUNT(Q501)=0,"",Q501)</f>
        <v/>
      </c>
      <c r="CC489" s="253" t="str">
        <f>IF(COUNT(Q503)=0,"",Q503)</f>
        <v/>
      </c>
      <c r="CD489" s="253" t="str">
        <f>IF(COUNT(Q505)=0,"",Q505)</f>
        <v/>
      </c>
      <c r="CE489" s="253" t="str">
        <f>IF(COUNT(Q507)=0,"",Q507)</f>
        <v/>
      </c>
      <c r="CF489" s="253" t="str">
        <f>IF(COUNT(Q509)=0,"",Q509)</f>
        <v/>
      </c>
      <c r="CG489" s="253" t="str">
        <f>IF(COUNT(Q511)=0,"",Q511)</f>
        <v/>
      </c>
      <c r="CH489" s="257"/>
      <c r="CI489" s="257"/>
      <c r="CJ489" s="257"/>
      <c r="CK489" s="257"/>
      <c r="CL489" s="257"/>
      <c r="CM489" s="257"/>
      <c r="CN489" s="257"/>
      <c r="CO489" s="257"/>
      <c r="CP489" s="257"/>
      <c r="CQ489" s="257"/>
    </row>
    <row r="490" spans="3:100" s="243" customFormat="1" ht="13.5" customHeight="1">
      <c r="C490" s="606"/>
      <c r="D490" s="607"/>
      <c r="E490" s="608" t="s">
        <v>252</v>
      </c>
      <c r="F490" s="609"/>
      <c r="G490" s="610"/>
      <c r="H490" s="260"/>
      <c r="I490" s="260"/>
      <c r="J490" s="260"/>
      <c r="K490" s="260"/>
      <c r="L490" s="260"/>
      <c r="M490" s="260"/>
      <c r="N490" s="260"/>
      <c r="O490" s="260"/>
      <c r="P490" s="260"/>
      <c r="Q490" s="261"/>
      <c r="R490" s="261"/>
      <c r="S490" s="261"/>
      <c r="T490" s="262" t="str">
        <f>IF(COUNT(H490:S490)=0,"",SUMPRODUCT(ROUND(H490:S490,1)))</f>
        <v/>
      </c>
      <c r="U490" s="645"/>
      <c r="V490" s="646"/>
      <c r="W490" s="646"/>
      <c r="X490" s="646"/>
      <c r="Y490" s="646"/>
      <c r="Z490" s="647"/>
      <c r="AA490" s="257"/>
      <c r="AB490" s="257"/>
      <c r="AC490" s="257"/>
      <c r="AD490" s="299"/>
      <c r="AE490" s="299"/>
      <c r="AF490" s="268"/>
      <c r="AG490" s="268"/>
      <c r="AH490" s="268"/>
      <c r="AI490" s="271"/>
      <c r="AJ490" s="271"/>
      <c r="AK490" s="271"/>
      <c r="AL490" s="271"/>
      <c r="AM490" s="271"/>
      <c r="AN490" s="271"/>
      <c r="AO490" s="271"/>
      <c r="AP490" s="271"/>
      <c r="AQ490" s="271"/>
      <c r="AR490" s="271"/>
      <c r="AS490" s="271"/>
      <c r="AT490" s="271"/>
      <c r="AU490" s="272"/>
      <c r="AX490" s="280"/>
      <c r="AY490" s="280"/>
      <c r="AZ490" s="280"/>
      <c r="BA490" s="280"/>
      <c r="BB490" s="246"/>
      <c r="BC490" s="594" t="s">
        <v>205</v>
      </c>
      <c r="BD490" s="594"/>
      <c r="BE490" s="594"/>
      <c r="BF490" s="594"/>
      <c r="BG490" s="253" t="str">
        <f>IF(COUNT(H494)=0,"",ROUND(H494,#REF!))</f>
        <v/>
      </c>
      <c r="BH490" s="253" t="str">
        <f>IF(COUNT(I494)=0,"",ROUND(I494,#REF!))</f>
        <v/>
      </c>
      <c r="BI490" s="253" t="str">
        <f>IF(COUNT(J494)=0,"",ROUND(J494,#REF!))</f>
        <v/>
      </c>
      <c r="BJ490" s="253" t="str">
        <f>IF(COUNT(K494)=0,"",ROUND(K494,#REF!))</f>
        <v/>
      </c>
      <c r="BK490" s="253" t="str">
        <f>IF(COUNT(L494)=0,"",ROUND(L494,#REF!))</f>
        <v/>
      </c>
      <c r="BL490" s="253" t="str">
        <f>IF(COUNT(M494)=0,"",ROUND(M494,#REF!))</f>
        <v/>
      </c>
      <c r="BM490" s="253" t="str">
        <f>IF(COUNT(N494)=0,"",ROUND(N494,#REF!))</f>
        <v/>
      </c>
      <c r="BN490" s="253" t="str">
        <f>IF(COUNT(O494)=0,"",ROUND(O494,#REF!))</f>
        <v/>
      </c>
      <c r="BO490" s="253" t="str">
        <f>IF(COUNT(P494)=0,"",ROUND(P494,#REF!))</f>
        <v/>
      </c>
      <c r="BP490" s="253" t="str">
        <f>IF(COUNT(Q494)=0,"",ROUND(Q494,#REF!))</f>
        <v/>
      </c>
      <c r="BQ490" s="253" t="str">
        <f>IF(COUNT(R494)=0,"",ROUND(R494,#REF!))</f>
        <v/>
      </c>
      <c r="BR490" s="253" t="str">
        <f>IF(COUNT(S494)=0,"",ROUND(S494,#REF!))</f>
        <v/>
      </c>
      <c r="BS490" s="634" t="s">
        <v>205</v>
      </c>
      <c r="BT490" s="635"/>
      <c r="BU490" s="636"/>
      <c r="BV490" s="334" t="s">
        <v>25</v>
      </c>
      <c r="BW490" s="253" t="str">
        <f>IF(COUNT(T492)=0,"",T492)</f>
        <v/>
      </c>
      <c r="BX490" s="253" t="str">
        <f>IF(COUNT(T494)=0,"",T494)</f>
        <v/>
      </c>
      <c r="BY490" s="253" t="str">
        <f>IF(COUNT(T496)=0,"",T496)</f>
        <v/>
      </c>
      <c r="BZ490" s="266" t="str">
        <f>IF(COUNT(T498)=0,"",T498)</f>
        <v/>
      </c>
      <c r="CA490" s="253" t="str">
        <f>IF(COUNT(T500)=0,"",T500)</f>
        <v/>
      </c>
      <c r="CB490" s="253" t="str">
        <f>IF(COUNT(T502)=0,"",T502)</f>
        <v/>
      </c>
      <c r="CC490" s="253" t="str">
        <f>IF(COUNT(T504)=0,"",T504)</f>
        <v/>
      </c>
      <c r="CD490" s="253" t="str">
        <f>IF(COUNT(T506)=0,"",T506)</f>
        <v/>
      </c>
      <c r="CE490" s="253" t="str">
        <f>IF(COUNT(T508)=0,"",T508)</f>
        <v/>
      </c>
      <c r="CF490" s="253" t="str">
        <f>IF(COUNT(T510)=0,"",T510)</f>
        <v/>
      </c>
      <c r="CG490" s="253" t="str">
        <f>IF(COUNT(T512)=0,"",T512)</f>
        <v/>
      </c>
      <c r="CH490" s="257"/>
      <c r="CI490" s="257"/>
      <c r="CJ490" s="257"/>
      <c r="CK490" s="257"/>
      <c r="CL490" s="257"/>
      <c r="CM490" s="257"/>
      <c r="CN490" s="257"/>
      <c r="CO490" s="257"/>
      <c r="CP490" s="257"/>
      <c r="CQ490" s="257"/>
    </row>
    <row r="491" spans="3:100" s="243" customFormat="1" ht="13.5" customHeight="1">
      <c r="C491" s="604" t="e">
        <f>DATE(#REF!-1,1,1)</f>
        <v>#REF!</v>
      </c>
      <c r="D491" s="605"/>
      <c r="E491" s="613" t="s">
        <v>198</v>
      </c>
      <c r="F491" s="614"/>
      <c r="G491" s="615"/>
      <c r="H491" s="256"/>
      <c r="I491" s="256"/>
      <c r="J491" s="256"/>
      <c r="K491" s="256"/>
      <c r="L491" s="256"/>
      <c r="M491" s="256"/>
      <c r="N491" s="256"/>
      <c r="O491" s="256"/>
      <c r="P491" s="256"/>
      <c r="Q491" s="256"/>
      <c r="R491" s="256"/>
      <c r="S491" s="256"/>
      <c r="T491" s="255"/>
      <c r="U491" s="613" t="s">
        <v>210</v>
      </c>
      <c r="V491" s="614"/>
      <c r="W491" s="614"/>
      <c r="X491" s="615"/>
      <c r="Y491" s="666"/>
      <c r="Z491" s="667"/>
      <c r="AA491" s="257"/>
      <c r="AB491" s="257"/>
      <c r="AC491" s="257"/>
      <c r="AD491" s="299"/>
      <c r="AE491" s="299"/>
      <c r="AF491" s="268"/>
      <c r="AG491" s="268"/>
      <c r="AH491" s="268"/>
      <c r="AI491" s="257"/>
      <c r="AJ491" s="257"/>
      <c r="AK491" s="257"/>
      <c r="AL491" s="257"/>
      <c r="AM491" s="257"/>
      <c r="AN491" s="257"/>
      <c r="AO491" s="257"/>
      <c r="AP491" s="257"/>
      <c r="AQ491" s="257"/>
      <c r="AR491" s="257"/>
      <c r="AS491" s="257"/>
      <c r="AT491" s="257"/>
      <c r="AU491" s="257"/>
      <c r="AX491" s="280"/>
      <c r="AY491" s="280"/>
      <c r="AZ491" s="280"/>
      <c r="BB491" s="246"/>
      <c r="BC491" s="627"/>
      <c r="BD491" s="628"/>
      <c r="BE491" s="628"/>
      <c r="BF491" s="628"/>
      <c r="BG491" s="628"/>
      <c r="BH491" s="628"/>
      <c r="BI491" s="628"/>
      <c r="BJ491" s="628"/>
      <c r="BK491" s="628"/>
      <c r="BL491" s="628"/>
      <c r="BM491" s="628"/>
      <c r="BN491" s="628"/>
      <c r="BO491" s="628"/>
      <c r="BP491" s="628"/>
      <c r="BQ491" s="628"/>
      <c r="BR491" s="629"/>
      <c r="BS491" s="597" t="s">
        <v>206</v>
      </c>
      <c r="BT491" s="633"/>
      <c r="BU491" s="598"/>
      <c r="BV491" s="334" t="s">
        <v>25</v>
      </c>
      <c r="BW491" s="253" t="str">
        <f>IF(COUNT(Y491)=0,"",IF(#REF!="発電事業者",Y491,IF(SUMIF($C519:$D528,"その他事業者",L519:L528)=0,IF(Y491*L528/SUM(L519:L528)=0,"",Y491*L528/SUM(L519:L528)),ROUND(Y491*SUMIF($C519:$D528,"その他事業者",L519:L528)/SUM(L519:L528),#REF!)+Y491*L528/SUM(L519:L528))))</f>
        <v/>
      </c>
      <c r="BX491" s="253" t="str">
        <f>IF(COUNT(Y493)=0,"",IF(#REF!="発電事業者",Y493,IF(SUMIF($C519:$D528,"その他事業者",W519:W528)=0,IF(Y493*W528/SUM(W519:W528)=0,"",Y493*W528/SUM(W519:W528)),ROUND(Y493*SUMIF($C519:$D528,"その他事業者",W519:W528)/SUM(W519:W528),#REF!)+Y493*W528/SUM(W519:W528))))</f>
        <v/>
      </c>
      <c r="BY491" s="267"/>
      <c r="BZ491" s="267"/>
      <c r="CA491" s="267"/>
      <c r="CB491" s="253" t="str">
        <f>IF(COUNT(Y501)=0,"",IF(#REF!="発電事業者",Y501,IF(SUMIF($C519:$D528,"その他事業者",AA519:AA528)=0,IF(Y501*AA528/SUM(AA519:AA528)=0,"",Y501*AA528/SUM(AA519:AA528)),ROUND(Y501*SUMIF($C519:$D528,"その他事業者",AA519:AA528)/SUM(AA519:AA528),#REF!)+Y501*AA528/SUM(AA519:AA528))))</f>
        <v/>
      </c>
      <c r="CC491" s="267"/>
      <c r="CD491" s="267"/>
      <c r="CE491" s="267"/>
      <c r="CF491" s="267"/>
      <c r="CG491" s="253" t="str">
        <f>IF(COUNT(Y511)=0,"",IF(#REF!="発電事業者",Y511,IF(SUMIF($C519:$D528,"その他事業者",AF519:AF528)=0,IF(Y511*AF528/SUM(AF519:AF528)=0,"",Y511*AF528/SUM(AF519:AF528)),ROUND(Y511*SUMIF($C519:$D528,"その他事業者",AF519:AF528)/SUM(AF519:AF528),#REF!)+Y511*AF528/SUM(AF519:AF528))))</f>
        <v/>
      </c>
      <c r="CH491" s="257"/>
      <c r="CI491" s="257"/>
      <c r="CJ491" s="257"/>
      <c r="CK491" s="257"/>
      <c r="CL491" s="257"/>
      <c r="CM491" s="257"/>
      <c r="CN491" s="257"/>
      <c r="CO491" s="257"/>
      <c r="CP491" s="257"/>
      <c r="CQ491" s="257"/>
    </row>
    <row r="492" spans="3:100" s="243" customFormat="1" ht="13.5" customHeight="1">
      <c r="C492" s="606"/>
      <c r="D492" s="607"/>
      <c r="E492" s="608" t="s">
        <v>252</v>
      </c>
      <c r="F492" s="609"/>
      <c r="G492" s="610"/>
      <c r="H492" s="261"/>
      <c r="I492" s="261"/>
      <c r="J492" s="261"/>
      <c r="K492" s="261"/>
      <c r="L492" s="261"/>
      <c r="M492" s="261"/>
      <c r="N492" s="261"/>
      <c r="O492" s="261"/>
      <c r="P492" s="261"/>
      <c r="Q492" s="261"/>
      <c r="R492" s="261"/>
      <c r="S492" s="261"/>
      <c r="T492" s="262" t="str">
        <f>IF(COUNT(H492:S492)=0,"",SUMPRODUCT(ROUND(H492:S492,1)))</f>
        <v/>
      </c>
      <c r="U492" s="608" t="s">
        <v>211</v>
      </c>
      <c r="V492" s="609"/>
      <c r="W492" s="609"/>
      <c r="X492" s="610"/>
      <c r="Y492" s="664"/>
      <c r="Z492" s="665"/>
      <c r="AA492" s="257"/>
      <c r="AB492" s="257"/>
      <c r="AC492" s="257"/>
      <c r="AD492" s="299"/>
      <c r="AE492" s="299"/>
      <c r="AF492" s="268"/>
      <c r="AG492" s="268"/>
      <c r="AH492" s="268"/>
      <c r="AI492" s="271"/>
      <c r="AJ492" s="271"/>
      <c r="AK492" s="271"/>
      <c r="AL492" s="271"/>
      <c r="AM492" s="271"/>
      <c r="AN492" s="271"/>
      <c r="AO492" s="271"/>
      <c r="AP492" s="271"/>
      <c r="AQ492" s="271"/>
      <c r="AR492" s="271"/>
      <c r="AS492" s="271"/>
      <c r="AT492" s="271"/>
      <c r="AU492" s="272"/>
      <c r="AX492" s="280"/>
      <c r="AY492" s="280"/>
      <c r="AZ492" s="280"/>
      <c r="BB492" s="246"/>
      <c r="BC492" s="630"/>
      <c r="BD492" s="631"/>
      <c r="BE492" s="631"/>
      <c r="BF492" s="631"/>
      <c r="BG492" s="631"/>
      <c r="BH492" s="631"/>
      <c r="BI492" s="631"/>
      <c r="BJ492" s="631"/>
      <c r="BK492" s="631"/>
      <c r="BL492" s="631"/>
      <c r="BM492" s="631"/>
      <c r="BN492" s="631"/>
      <c r="BO492" s="631"/>
      <c r="BP492" s="631"/>
      <c r="BQ492" s="631"/>
      <c r="BR492" s="632"/>
      <c r="BS492" s="634" t="s">
        <v>207</v>
      </c>
      <c r="BT492" s="635"/>
      <c r="BU492" s="636"/>
      <c r="BV492" s="334" t="s">
        <v>25</v>
      </c>
      <c r="BW492" s="253" t="str">
        <f>IF(COUNT(Y492)=0,"",Y492)</f>
        <v/>
      </c>
      <c r="BX492" s="253" t="str">
        <f>IF(COUNT(Y494)=0,"",Y494)</f>
        <v/>
      </c>
      <c r="BY492" s="267"/>
      <c r="BZ492" s="267"/>
      <c r="CA492" s="267"/>
      <c r="CB492" s="253" t="str">
        <f>IF(COUNT(Y502)=0,"",Y502)</f>
        <v/>
      </c>
      <c r="CC492" s="267"/>
      <c r="CD492" s="267"/>
      <c r="CE492" s="267"/>
      <c r="CF492" s="267"/>
      <c r="CG492" s="253" t="str">
        <f>IF(COUNT(Y512)=0,"",Y512)</f>
        <v/>
      </c>
      <c r="CH492" s="257"/>
      <c r="CI492" s="257"/>
      <c r="CJ492" s="257"/>
      <c r="CK492" s="257"/>
      <c r="CL492" s="257"/>
      <c r="CM492" s="257"/>
      <c r="CN492" s="257"/>
      <c r="CO492" s="257"/>
      <c r="CP492" s="257"/>
      <c r="CQ492" s="257"/>
    </row>
    <row r="493" spans="3:100" s="243" customFormat="1" ht="13.5" customHeight="1">
      <c r="C493" s="604" t="e">
        <f>DATE(#REF!,1,1)</f>
        <v>#REF!</v>
      </c>
      <c r="D493" s="605"/>
      <c r="E493" s="613" t="s">
        <v>198</v>
      </c>
      <c r="F493" s="614"/>
      <c r="G493" s="615"/>
      <c r="H493" s="256"/>
      <c r="I493" s="256"/>
      <c r="J493" s="256"/>
      <c r="K493" s="256"/>
      <c r="L493" s="256"/>
      <c r="M493" s="256"/>
      <c r="N493" s="256"/>
      <c r="O493" s="256"/>
      <c r="P493" s="256"/>
      <c r="Q493" s="256"/>
      <c r="R493" s="256"/>
      <c r="S493" s="256"/>
      <c r="T493" s="255"/>
      <c r="U493" s="613" t="s">
        <v>210</v>
      </c>
      <c r="V493" s="614"/>
      <c r="W493" s="614"/>
      <c r="X493" s="615"/>
      <c r="Y493" s="666"/>
      <c r="Z493" s="667"/>
      <c r="AA493" s="257"/>
      <c r="AB493" s="257"/>
      <c r="AC493" s="257"/>
      <c r="AD493" s="299"/>
      <c r="AE493" s="299"/>
      <c r="AF493" s="268"/>
      <c r="AG493" s="268"/>
      <c r="AH493" s="268"/>
      <c r="AI493" s="257"/>
      <c r="AJ493" s="257"/>
      <c r="AK493" s="257"/>
      <c r="AL493" s="257"/>
      <c r="AM493" s="257"/>
      <c r="AN493" s="257"/>
      <c r="AO493" s="257"/>
      <c r="AP493" s="257"/>
      <c r="AQ493" s="257"/>
      <c r="AR493" s="257"/>
      <c r="AS493" s="257"/>
      <c r="AT493" s="257"/>
      <c r="AU493" s="257"/>
      <c r="AX493" s="268"/>
      <c r="BB493" s="268"/>
      <c r="BC493" s="245"/>
      <c r="BD493" s="245"/>
      <c r="BE493" s="245"/>
      <c r="BF493" s="245"/>
      <c r="BG493" s="245"/>
      <c r="BH493" s="245"/>
      <c r="BI493" s="245"/>
      <c r="BJ493" s="245"/>
      <c r="BK493" s="245"/>
      <c r="BL493" s="245"/>
      <c r="BM493" s="245"/>
      <c r="BN493" s="245"/>
      <c r="BO493" s="245"/>
      <c r="BP493" s="245"/>
      <c r="BQ493" s="245"/>
      <c r="BR493" s="245"/>
      <c r="BS493" s="245"/>
      <c r="BT493" s="245"/>
      <c r="BU493" s="245"/>
      <c r="BV493" s="245"/>
      <c r="BW493" s="245"/>
      <c r="BX493" s="257"/>
      <c r="BY493" s="257"/>
      <c r="BZ493" s="257"/>
      <c r="CA493" s="257"/>
      <c r="CB493" s="257"/>
      <c r="CC493" s="257"/>
      <c r="CD493" s="257"/>
      <c r="CE493" s="257"/>
      <c r="CF493" s="257"/>
      <c r="CG493" s="257"/>
      <c r="CH493" s="257"/>
      <c r="CI493" s="257"/>
      <c r="CJ493" s="257"/>
      <c r="CK493" s="257"/>
      <c r="CL493" s="257"/>
      <c r="CM493" s="257"/>
      <c r="CN493" s="257"/>
      <c r="CO493" s="257"/>
      <c r="CP493" s="257"/>
      <c r="CQ493" s="257"/>
    </row>
    <row r="494" spans="3:100" s="243" customFormat="1" ht="13.5" customHeight="1">
      <c r="C494" s="606"/>
      <c r="D494" s="607"/>
      <c r="E494" s="608" t="s">
        <v>212</v>
      </c>
      <c r="F494" s="609"/>
      <c r="G494" s="610"/>
      <c r="H494" s="261"/>
      <c r="I494" s="261"/>
      <c r="J494" s="261"/>
      <c r="K494" s="261"/>
      <c r="L494" s="261"/>
      <c r="M494" s="261"/>
      <c r="N494" s="261"/>
      <c r="O494" s="261"/>
      <c r="P494" s="261"/>
      <c r="Q494" s="261"/>
      <c r="R494" s="261"/>
      <c r="S494" s="261"/>
      <c r="T494" s="262" t="str">
        <f>IF(COUNT(H494:S494)=0,"",SUMPRODUCT(ROUND(H494:S494,1)))</f>
        <v/>
      </c>
      <c r="U494" s="608" t="s">
        <v>211</v>
      </c>
      <c r="V494" s="609"/>
      <c r="W494" s="609"/>
      <c r="X494" s="610"/>
      <c r="Y494" s="664"/>
      <c r="Z494" s="665"/>
      <c r="AA494" s="257"/>
      <c r="AB494" s="257"/>
      <c r="AC494" s="257"/>
      <c r="AD494" s="299"/>
      <c r="AE494" s="299"/>
      <c r="AF494" s="268"/>
      <c r="AG494" s="268"/>
      <c r="AH494" s="268"/>
      <c r="AI494" s="271"/>
      <c r="AJ494" s="271"/>
      <c r="AK494" s="271"/>
      <c r="AL494" s="271"/>
      <c r="AM494" s="271"/>
      <c r="AN494" s="271"/>
      <c r="AO494" s="271"/>
      <c r="AP494" s="271"/>
      <c r="AQ494" s="271"/>
      <c r="AR494" s="271"/>
      <c r="AS494" s="271"/>
      <c r="AT494" s="271"/>
      <c r="AU494" s="272"/>
      <c r="AX494" s="240" t="e">
        <f>IF(#REF!="発電事業者","算定結果　送電取引帳票","算定結果　受電取引帳票")</f>
        <v>#REF!</v>
      </c>
      <c r="BR494" s="268"/>
    </row>
    <row r="495" spans="3:100" s="243" customFormat="1" ht="13.5" customHeight="1">
      <c r="C495" s="604" t="e">
        <f>DATE(#REF!+1,1,1)</f>
        <v>#REF!</v>
      </c>
      <c r="D495" s="605"/>
      <c r="E495" s="613" t="s">
        <v>198</v>
      </c>
      <c r="F495" s="614"/>
      <c r="G495" s="615"/>
      <c r="H495" s="256"/>
      <c r="I495" s="256"/>
      <c r="J495" s="256"/>
      <c r="K495" s="256"/>
      <c r="L495" s="256"/>
      <c r="M495" s="256"/>
      <c r="N495" s="256"/>
      <c r="O495" s="256"/>
      <c r="P495" s="256"/>
      <c r="Q495" s="256"/>
      <c r="R495" s="256"/>
      <c r="S495" s="256"/>
      <c r="T495" s="255"/>
      <c r="U495" s="618"/>
      <c r="V495" s="619"/>
      <c r="W495" s="619"/>
      <c r="X495" s="619"/>
      <c r="Y495" s="619"/>
      <c r="Z495" s="620"/>
      <c r="AA495" s="257"/>
      <c r="AB495" s="257"/>
      <c r="AC495" s="257"/>
      <c r="AD495" s="299"/>
      <c r="AE495" s="299"/>
      <c r="AF495" s="268"/>
      <c r="AG495" s="268"/>
      <c r="AH495" s="268"/>
      <c r="AI495" s="257"/>
      <c r="AJ495" s="257"/>
      <c r="AK495" s="257"/>
      <c r="AL495" s="257"/>
      <c r="AM495" s="257"/>
      <c r="AN495" s="257"/>
      <c r="AO495" s="257"/>
      <c r="AP495" s="257"/>
      <c r="AQ495" s="257"/>
      <c r="AR495" s="257"/>
      <c r="AS495" s="257"/>
      <c r="AT495" s="257"/>
      <c r="AU495" s="257"/>
      <c r="AX495" s="594" t="s">
        <v>200</v>
      </c>
      <c r="AY495" s="594"/>
      <c r="AZ495" s="595" t="s">
        <v>201</v>
      </c>
      <c r="BA495" s="594" t="s">
        <v>202</v>
      </c>
      <c r="BB495" s="594"/>
      <c r="BC495" s="594"/>
      <c r="BD495" s="595" t="s">
        <v>203</v>
      </c>
      <c r="BE495" s="597" t="s">
        <v>176</v>
      </c>
      <c r="BF495" s="598"/>
      <c r="BG495" s="601" t="e">
        <f>DATE(#REF!,1,1)</f>
        <v>#REF!</v>
      </c>
      <c r="BH495" s="602"/>
      <c r="BI495" s="602"/>
      <c r="BJ495" s="602"/>
      <c r="BK495" s="602"/>
      <c r="BL495" s="602"/>
      <c r="BM495" s="602"/>
      <c r="BN495" s="602"/>
      <c r="BO495" s="602"/>
      <c r="BP495" s="602"/>
      <c r="BQ495" s="602"/>
      <c r="BR495" s="603"/>
      <c r="BS495" s="594" t="s">
        <v>175</v>
      </c>
      <c r="BT495" s="594"/>
      <c r="BU495" s="594"/>
      <c r="BV495" s="594"/>
      <c r="BW495" s="592" t="e">
        <f>DATE(#REF!-1,1,1)</f>
        <v>#REF!</v>
      </c>
      <c r="BX495" s="592" t="e">
        <f>DATE(#REF!,1,1)</f>
        <v>#REF!</v>
      </c>
      <c r="BY495" s="592" t="e">
        <f>DATE(#REF!+1,1,1)</f>
        <v>#REF!</v>
      </c>
      <c r="BZ495" s="592" t="e">
        <f>DATE(#REF!+2,1,1)</f>
        <v>#REF!</v>
      </c>
      <c r="CA495" s="592" t="e">
        <f>DATE(#REF!+3,1,1)</f>
        <v>#REF!</v>
      </c>
      <c r="CB495" s="592" t="e">
        <f>DATE(#REF!+4,1,1)</f>
        <v>#REF!</v>
      </c>
      <c r="CC495" s="592" t="e">
        <f>DATE(#REF!+5,1,1)</f>
        <v>#REF!</v>
      </c>
      <c r="CD495" s="592" t="e">
        <f>DATE(#REF!+6,1,1)</f>
        <v>#REF!</v>
      </c>
      <c r="CE495" s="592" t="e">
        <f>DATE(#REF!+7,1,1)</f>
        <v>#REF!</v>
      </c>
      <c r="CF495" s="592" t="e">
        <f>DATE(#REF!+8,1,1)</f>
        <v>#REF!</v>
      </c>
      <c r="CG495" s="592" t="e">
        <f>DATE(#REF!+9,1,1)</f>
        <v>#REF!</v>
      </c>
      <c r="CH495" s="566" t="s">
        <v>268</v>
      </c>
      <c r="CI495" s="567"/>
      <c r="CJ495" s="567"/>
      <c r="CK495" s="567"/>
      <c r="CL495" s="567"/>
      <c r="CM495" s="567"/>
      <c r="CN495" s="567"/>
      <c r="CO495" s="567"/>
      <c r="CP495" s="567"/>
      <c r="CQ495" s="567"/>
    </row>
    <row r="496" spans="3:100" s="243" customFormat="1" ht="13.5" customHeight="1">
      <c r="C496" s="606"/>
      <c r="D496" s="607"/>
      <c r="E496" s="608" t="s">
        <v>212</v>
      </c>
      <c r="F496" s="609"/>
      <c r="G496" s="610"/>
      <c r="H496" s="261"/>
      <c r="I496" s="261"/>
      <c r="J496" s="261"/>
      <c r="K496" s="261"/>
      <c r="L496" s="261"/>
      <c r="M496" s="261"/>
      <c r="N496" s="261"/>
      <c r="O496" s="261"/>
      <c r="P496" s="261"/>
      <c r="Q496" s="261"/>
      <c r="R496" s="261"/>
      <c r="S496" s="261"/>
      <c r="T496" s="262" t="str">
        <f>IF(COUNT(H496:S496)=0,"",SUMPRODUCT(ROUND(H496:S496,1)))</f>
        <v/>
      </c>
      <c r="U496" s="621"/>
      <c r="V496" s="622"/>
      <c r="W496" s="622"/>
      <c r="X496" s="622"/>
      <c r="Y496" s="622"/>
      <c r="Z496" s="623"/>
      <c r="AA496" s="257"/>
      <c r="AB496" s="257"/>
      <c r="AC496" s="257"/>
      <c r="AD496" s="299"/>
      <c r="AE496" s="299"/>
      <c r="AF496" s="268"/>
      <c r="AG496" s="268"/>
      <c r="AH496" s="268"/>
      <c r="AI496" s="271"/>
      <c r="AJ496" s="271"/>
      <c r="AK496" s="271"/>
      <c r="AL496" s="271"/>
      <c r="AM496" s="271"/>
      <c r="AN496" s="271"/>
      <c r="AO496" s="271"/>
      <c r="AP496" s="271"/>
      <c r="AQ496" s="271"/>
      <c r="AR496" s="271"/>
      <c r="AS496" s="271"/>
      <c r="AT496" s="271"/>
      <c r="AU496" s="272"/>
      <c r="AX496" s="594"/>
      <c r="AY496" s="594"/>
      <c r="AZ496" s="596"/>
      <c r="BA496" s="594"/>
      <c r="BB496" s="594"/>
      <c r="BC496" s="594"/>
      <c r="BD496" s="596"/>
      <c r="BE496" s="599"/>
      <c r="BF496" s="600"/>
      <c r="BG496" s="334" t="s">
        <v>194</v>
      </c>
      <c r="BH496" s="334" t="s">
        <v>195</v>
      </c>
      <c r="BI496" s="334" t="s">
        <v>161</v>
      </c>
      <c r="BJ496" s="334" t="s">
        <v>162</v>
      </c>
      <c r="BK496" s="334" t="s">
        <v>163</v>
      </c>
      <c r="BL496" s="334" t="s">
        <v>164</v>
      </c>
      <c r="BM496" s="334" t="s">
        <v>165</v>
      </c>
      <c r="BN496" s="334" t="s">
        <v>166</v>
      </c>
      <c r="BO496" s="334" t="s">
        <v>167</v>
      </c>
      <c r="BP496" s="334" t="s">
        <v>168</v>
      </c>
      <c r="BQ496" s="334" t="s">
        <v>169</v>
      </c>
      <c r="BR496" s="334" t="s">
        <v>170</v>
      </c>
      <c r="BS496" s="594"/>
      <c r="BT496" s="594"/>
      <c r="BU496" s="594"/>
      <c r="BV496" s="594"/>
      <c r="BW496" s="593"/>
      <c r="BX496" s="593"/>
      <c r="BY496" s="593">
        <v>43101</v>
      </c>
      <c r="BZ496" s="593">
        <v>43466</v>
      </c>
      <c r="CA496" s="593">
        <v>43831</v>
      </c>
      <c r="CB496" s="593">
        <v>44197</v>
      </c>
      <c r="CC496" s="593">
        <v>44562</v>
      </c>
      <c r="CD496" s="593">
        <v>44927</v>
      </c>
      <c r="CE496" s="593">
        <v>45292</v>
      </c>
      <c r="CF496" s="593">
        <v>45658</v>
      </c>
      <c r="CG496" s="593">
        <v>46023</v>
      </c>
      <c r="CH496" s="567"/>
      <c r="CI496" s="567"/>
      <c r="CJ496" s="567"/>
      <c r="CK496" s="567"/>
      <c r="CL496" s="567"/>
      <c r="CM496" s="567"/>
      <c r="CN496" s="567"/>
      <c r="CO496" s="567"/>
      <c r="CP496" s="567"/>
      <c r="CQ496" s="567"/>
    </row>
    <row r="497" spans="3:95" s="243" customFormat="1" ht="13.5" customHeight="1">
      <c r="C497" s="604" t="e">
        <f>DATE(#REF!+2,1,1)</f>
        <v>#REF!</v>
      </c>
      <c r="D497" s="605"/>
      <c r="E497" s="613" t="s">
        <v>198</v>
      </c>
      <c r="F497" s="614"/>
      <c r="G497" s="615"/>
      <c r="H497" s="256"/>
      <c r="I497" s="256"/>
      <c r="J497" s="256"/>
      <c r="K497" s="256"/>
      <c r="L497" s="256"/>
      <c r="M497" s="256"/>
      <c r="N497" s="256"/>
      <c r="O497" s="256"/>
      <c r="P497" s="256"/>
      <c r="Q497" s="256"/>
      <c r="R497" s="256"/>
      <c r="S497" s="256"/>
      <c r="T497" s="255"/>
      <c r="U497" s="621"/>
      <c r="V497" s="622"/>
      <c r="W497" s="622"/>
      <c r="X497" s="622"/>
      <c r="Y497" s="622"/>
      <c r="Z497" s="623"/>
      <c r="AA497" s="257"/>
      <c r="AB497" s="257"/>
      <c r="AC497" s="257"/>
      <c r="AD497" s="299"/>
      <c r="AE497" s="299"/>
      <c r="AF497" s="268"/>
      <c r="AG497" s="268"/>
      <c r="AH497" s="268"/>
      <c r="AI497" s="257"/>
      <c r="AJ497" s="257"/>
      <c r="AK497" s="257"/>
      <c r="AL497" s="257"/>
      <c r="AM497" s="257"/>
      <c r="AN497" s="257"/>
      <c r="AO497" s="257"/>
      <c r="AP497" s="257"/>
      <c r="AQ497" s="257"/>
      <c r="AR497" s="257"/>
      <c r="AS497" s="257"/>
      <c r="AT497" s="257"/>
      <c r="AU497" s="257"/>
      <c r="AX497" s="569" t="str">
        <f>IF(C519="","",C519)</f>
        <v/>
      </c>
      <c r="AY497" s="569"/>
      <c r="AZ497" s="587" t="str">
        <f>IF(E519="","",E519)</f>
        <v/>
      </c>
      <c r="BA497" s="590" t="str">
        <f ca="1">IF(F519="","",F519)</f>
        <v/>
      </c>
      <c r="BB497" s="590"/>
      <c r="BC497" s="590"/>
      <c r="BD497" s="587" t="str">
        <f>IF(I519="","",I519)</f>
        <v/>
      </c>
      <c r="BE497" s="578" t="e">
        <f>IF(#REF!="発電事業者","送電電力（MW）","受電電力（MW）")</f>
        <v>#REF!</v>
      </c>
      <c r="BF497" s="579"/>
      <c r="BG497" s="331" t="str">
        <f>IF(AND(COUNT(BG488)+COUNTA(E519)=2,L519&lt;&gt;""),ROUND(BG488-SUMIF(BE500:BF526,BE497,BG500:BG526),#REF!),"")</f>
        <v/>
      </c>
      <c r="BH497" s="331" t="str">
        <f>IF(AND(COUNT(BH488)+COUNTA(E519)=2,M519&lt;&gt;""),ROUND(BH488-SUMIF(BE500:BF526,BE497,BH500:BH526),#REF!),"")</f>
        <v/>
      </c>
      <c r="BI497" s="331" t="str">
        <f>IF(AND(COUNT(BI488)+COUNTA(E519)=2,N519&lt;&gt;""),ROUND(BI488-SUMIF(BE500:BF526,BE497,BI500:BI526),#REF!),"")</f>
        <v/>
      </c>
      <c r="BJ497" s="331" t="str">
        <f>IF(AND(COUNT(BJ488)+COUNTA(E519)=2,O519&lt;&gt;""),ROUND(BJ488-SUMIF(BE500:BF526,BE497,BJ500:BJ526),#REF!),"")</f>
        <v/>
      </c>
      <c r="BK497" s="331" t="str">
        <f>IF(AND(COUNT(BK488)+COUNTA(E519)=2,P519&lt;&gt;""),ROUND(BK488-SUMIF(BE500:BF526,BE497,BK500:BK526),#REF!),"")</f>
        <v/>
      </c>
      <c r="BL497" s="331" t="str">
        <f>IF(AND(COUNT(BL488)+COUNTA(E519)=2,Q519&lt;&gt;""),ROUND(BL488-SUMIF(BE500:BF526,BE497,BL500:BL526),#REF!),"")</f>
        <v/>
      </c>
      <c r="BM497" s="331" t="str">
        <f>IF(AND(COUNT(BM488)+COUNTA(E519)=2,R519&lt;&gt;""),ROUND(BM488-SUMIF(BE500:BF526,BE497,BM500:BM526),#REF!),"")</f>
        <v/>
      </c>
      <c r="BN497" s="331" t="str">
        <f>IF(AND(COUNT(BN488)+COUNTA(E519)=2,S519&lt;&gt;""),ROUND(BN488-SUMIF(BE500:BF526,BE497,BN500:BN526),#REF!),"")</f>
        <v/>
      </c>
      <c r="BO497" s="331" t="str">
        <f>IF(AND(COUNT(BO488)+COUNTA(E519)=2,T519&lt;&gt;""),ROUND(BO488-SUMIF(BE500:BF526,BE497,BO500:BO526),#REF!),"")</f>
        <v/>
      </c>
      <c r="BP497" s="331" t="str">
        <f>IF(AND(COUNT(BP488)+COUNTA(E519)=2,U519&lt;&gt;""),ROUND(BP488-SUMIF(BE500:BF526,BE497,BP500:BP526),#REF!),"")</f>
        <v/>
      </c>
      <c r="BQ497" s="331" t="str">
        <f>IF(AND(COUNT(BQ488)+COUNTA(E519)=2,V519&lt;&gt;""),ROUND(BQ488-SUMIF(BE500:BF526,BE497,BQ500:BQ526),#REF!),"")</f>
        <v/>
      </c>
      <c r="BR497" s="331" t="str">
        <f>IF(AND(COUNT(BR488)+COUNTA(E519)=2,W519&lt;&gt;""),ROUND(BR488-SUMIF(BE500:BF526,BE497,BR500:BR526),#REF!),"")</f>
        <v/>
      </c>
      <c r="BS497" s="569" t="e">
        <f>IF(#REF!="発電事業者","送電電力（MW）","受電電力（MW）")</f>
        <v>#REF!</v>
      </c>
      <c r="BT497" s="569"/>
      <c r="BU497" s="569"/>
      <c r="BV497" s="333" t="s">
        <v>171</v>
      </c>
      <c r="BW497" s="580"/>
      <c r="BX497" s="580"/>
      <c r="BY497" s="331" t="str">
        <f>IF(AND(COUNT(BY488)+COUNTA(E519)=2,X519&lt;&gt;""),ROUND(BY488-SUMIF(BV500:BV526,BV497,BY500:BY526),#REF!),"")</f>
        <v/>
      </c>
      <c r="BZ497" s="331" t="str">
        <f>IF(AND(COUNT(BZ488)+COUNTA(E519)=2,Y519&lt;&gt;""),ROUND(BZ488-SUMIF(BV500:BV526,BV497,BZ500:BZ526),#REF!),"")</f>
        <v/>
      </c>
      <c r="CA497" s="331" t="str">
        <f>IF(AND(COUNT(CA488)+COUNTA(E519)=2,Z519&lt;&gt;""),ROUND(CA488-SUMIF(BV500:BV526,BV497,CA500:CA526),#REF!),"")</f>
        <v/>
      </c>
      <c r="CB497" s="331" t="str">
        <f>IF(AND(COUNT(CB488)+COUNTA(E519)=2,AA519&lt;&gt;""),ROUND(CB488-SUMIF(BV500:BV526,BV497,CB500:CB526),#REF!),"")</f>
        <v/>
      </c>
      <c r="CC497" s="331" t="str">
        <f>IF(AND(COUNT(CC488)+COUNTA(E519)=2,AB519&lt;&gt;""),ROUND(CC488-SUMIF(BV500:BV526,BV497,CC500:CC526),#REF!),"")</f>
        <v/>
      </c>
      <c r="CD497" s="331" t="str">
        <f>IF(AND(COUNT(CD488)+COUNTA(E519)=2,AC519&lt;&gt;""),ROUND(CD488-SUMIF(BV500:BV526,BV497,CD500:CD526),#REF!),"")</f>
        <v/>
      </c>
      <c r="CE497" s="331" t="str">
        <f>IF(AND(COUNT(CE488)+COUNTA(E519)=2,AD519&lt;&gt;""),ROUND(CE488-SUMIF(BV500:BV526,BV497,CE500:CE526),#REF!),"")</f>
        <v/>
      </c>
      <c r="CF497" s="331" t="str">
        <f>IF(AND(COUNT(CF488)+COUNTA(E519)=2,AE519&lt;&gt;""),ROUND(CF488-SUMIF(BV500:BV526,BV497,CF500:CF526),#REF!),"")</f>
        <v/>
      </c>
      <c r="CG497" s="331" t="str">
        <f>IF(AND(COUNT(CG488)+COUNTA(E519)=2,AF519&lt;&gt;""),ROUND(CG488-SUMIF(BV500:BV526,BV497,CG500:CG526),#REF!),"")</f>
        <v/>
      </c>
      <c r="CH497" s="563" t="s">
        <v>119</v>
      </c>
      <c r="CI497" s="563"/>
      <c r="CJ497" s="563"/>
      <c r="CK497" s="563"/>
      <c r="CL497" s="563"/>
      <c r="CM497" s="563"/>
      <c r="CN497" s="563"/>
      <c r="CO497" s="563"/>
      <c r="CP497" s="563"/>
      <c r="CQ497" s="563"/>
    </row>
    <row r="498" spans="3:95" s="243" customFormat="1" ht="13.5" customHeight="1">
      <c r="C498" s="606"/>
      <c r="D498" s="607"/>
      <c r="E498" s="608" t="s">
        <v>212</v>
      </c>
      <c r="F498" s="609"/>
      <c r="G498" s="610"/>
      <c r="H498" s="261"/>
      <c r="I498" s="261"/>
      <c r="J498" s="261"/>
      <c r="K498" s="261"/>
      <c r="L498" s="261"/>
      <c r="M498" s="261"/>
      <c r="N498" s="261"/>
      <c r="O498" s="261"/>
      <c r="P498" s="261"/>
      <c r="Q498" s="261"/>
      <c r="R498" s="261"/>
      <c r="S498" s="261"/>
      <c r="T498" s="262" t="str">
        <f>IF(COUNT(H498:S498)=0,"",SUMPRODUCT(ROUND(H498:S498,1)))</f>
        <v/>
      </c>
      <c r="U498" s="621"/>
      <c r="V498" s="622"/>
      <c r="W498" s="622"/>
      <c r="X498" s="622"/>
      <c r="Y498" s="622"/>
      <c r="Z498" s="623"/>
      <c r="AA498" s="257"/>
      <c r="AB498" s="257"/>
      <c r="AC498" s="257"/>
      <c r="AD498" s="299"/>
      <c r="AE498" s="299"/>
      <c r="AF498" s="268"/>
      <c r="AG498" s="268"/>
      <c r="AH498" s="268"/>
      <c r="AI498" s="271"/>
      <c r="AJ498" s="271"/>
      <c r="AK498" s="271"/>
      <c r="AL498" s="271"/>
      <c r="AM498" s="271"/>
      <c r="AN498" s="271"/>
      <c r="AO498" s="271"/>
      <c r="AP498" s="271"/>
      <c r="AQ498" s="271"/>
      <c r="AR498" s="271"/>
      <c r="AS498" s="271"/>
      <c r="AT498" s="271"/>
      <c r="AU498" s="272"/>
      <c r="AX498" s="569"/>
      <c r="AY498" s="569"/>
      <c r="AZ498" s="588"/>
      <c r="BA498" s="590"/>
      <c r="BB498" s="590"/>
      <c r="BC498" s="590"/>
      <c r="BD498" s="588"/>
      <c r="BE498" s="583"/>
      <c r="BF498" s="584"/>
      <c r="BG498" s="259"/>
      <c r="BH498" s="259"/>
      <c r="BI498" s="259"/>
      <c r="BJ498" s="259"/>
      <c r="BK498" s="259"/>
      <c r="BL498" s="259"/>
      <c r="BM498" s="259"/>
      <c r="BN498" s="259"/>
      <c r="BO498" s="259"/>
      <c r="BP498" s="259"/>
      <c r="BQ498" s="259"/>
      <c r="BR498" s="259"/>
      <c r="BS498" s="569"/>
      <c r="BT498" s="569"/>
      <c r="BU498" s="569"/>
      <c r="BV498" s="333" t="s">
        <v>172</v>
      </c>
      <c r="BW498" s="581"/>
      <c r="BX498" s="581"/>
      <c r="BY498" s="331" t="str">
        <f>IF(AND(COUNT(BY489)+COUNTA(E519)=2,X519&lt;&gt;""),ROUND(BY489-SUMIF(BV500:BV526,BV498,BY500:BY526),#REF!),"")</f>
        <v/>
      </c>
      <c r="BZ498" s="331" t="str">
        <f>IF(AND(COUNT(BZ489)+COUNTA(E519)=2,Y519&lt;&gt;""),ROUND(BZ489-SUMIF(BV500:BV526,BV498,BZ500:BZ526),#REF!),"")</f>
        <v/>
      </c>
      <c r="CA498" s="331" t="str">
        <f>IF(AND(COUNT(CA489)+COUNTA(E519)=2,Z519&lt;&gt;""),ROUND(CA489-SUMIF(BV500:BV526,BV498,CA500:CA526),#REF!),"")</f>
        <v/>
      </c>
      <c r="CB498" s="331" t="str">
        <f>IF(AND(COUNT(CB489)+COUNTA(E519)=2,AA519&lt;&gt;""),ROUND(CB489-SUMIF(BV500:BV526,BV498,CB500:CB526),#REF!),"")</f>
        <v/>
      </c>
      <c r="CC498" s="331" t="str">
        <f>IF(AND(COUNT(CC489)+COUNTA(E519)=2,AB519&lt;&gt;""),ROUND(CC489-SUMIF(BV500:BV526,BV498,CC500:CC526),#REF!),"")</f>
        <v/>
      </c>
      <c r="CD498" s="331" t="str">
        <f>IF(AND(COUNT(CD489)+COUNTA(E519)=2,AC519&lt;&gt;""),ROUND(CD489-SUMIF(BV500:BV526,BV498,CD500:CD526),#REF!),"")</f>
        <v/>
      </c>
      <c r="CE498" s="331" t="str">
        <f>IF(AND(COUNT(CE489)+COUNTA(E519)=2,AD519&lt;&gt;""),ROUND(CE489-SUMIF(BV500:BV526,BV498,CE500:CE526),#REF!),"")</f>
        <v/>
      </c>
      <c r="CF498" s="331" t="str">
        <f>IF(AND(COUNT(CF489)+COUNTA(E519)=2,AE519&lt;&gt;""),ROUND(CF489-SUMIF(BV500:BV526,BV498,CF500:CF526),#REF!),"")</f>
        <v/>
      </c>
      <c r="CG498" s="331" t="str">
        <f>IF(AND(COUNT(CG489)+COUNTA(E519)=2,AF519&lt;&gt;""),ROUND(CG489-SUMIF(BV500:BV526,BV498,CG500:CG526),#REF!),"")</f>
        <v/>
      </c>
      <c r="CH498" s="564" t="str">
        <f>IF(CH497="","",CH497)</f>
        <v>バイオマス</v>
      </c>
      <c r="CI498" s="564"/>
      <c r="CJ498" s="564"/>
      <c r="CK498" s="564"/>
      <c r="CL498" s="564"/>
      <c r="CM498" s="564"/>
      <c r="CN498" s="564"/>
      <c r="CO498" s="564"/>
      <c r="CP498" s="564"/>
      <c r="CQ498" s="564"/>
    </row>
    <row r="499" spans="3:95" s="243" customFormat="1" ht="13.5" customHeight="1">
      <c r="C499" s="604" t="e">
        <f>DATE(#REF!+3,1,1)</f>
        <v>#REF!</v>
      </c>
      <c r="D499" s="605"/>
      <c r="E499" s="613" t="s">
        <v>198</v>
      </c>
      <c r="F499" s="614"/>
      <c r="G499" s="615"/>
      <c r="H499" s="256"/>
      <c r="I499" s="256"/>
      <c r="J499" s="256"/>
      <c r="K499" s="256"/>
      <c r="L499" s="256"/>
      <c r="M499" s="256"/>
      <c r="N499" s="256"/>
      <c r="O499" s="256"/>
      <c r="P499" s="256"/>
      <c r="Q499" s="256"/>
      <c r="R499" s="256"/>
      <c r="S499" s="256"/>
      <c r="T499" s="255"/>
      <c r="U499" s="621"/>
      <c r="V499" s="622"/>
      <c r="W499" s="622"/>
      <c r="X499" s="622"/>
      <c r="Y499" s="622"/>
      <c r="Z499" s="623"/>
      <c r="AA499" s="257"/>
      <c r="AB499" s="257"/>
      <c r="AC499" s="257"/>
      <c r="AD499" s="299"/>
      <c r="AE499" s="299"/>
      <c r="AF499" s="268"/>
      <c r="AG499" s="268"/>
      <c r="AH499" s="268"/>
      <c r="AI499" s="257"/>
      <c r="AJ499" s="257"/>
      <c r="AK499" s="257"/>
      <c r="AL499" s="257"/>
      <c r="AM499" s="257"/>
      <c r="AN499" s="257"/>
      <c r="AO499" s="257"/>
      <c r="AP499" s="257"/>
      <c r="AQ499" s="257"/>
      <c r="AR499" s="257"/>
      <c r="AS499" s="257"/>
      <c r="AT499" s="257"/>
      <c r="AU499" s="257"/>
      <c r="AX499" s="569"/>
      <c r="AY499" s="569"/>
      <c r="AZ499" s="589"/>
      <c r="BA499" s="590"/>
      <c r="BB499" s="590"/>
      <c r="BC499" s="590"/>
      <c r="BD499" s="589"/>
      <c r="BE499" s="585" t="e">
        <f>IF(#REF!="発電事業者","月間送電電力量（GWh）","月間受電電力量（GWh）")</f>
        <v>#REF!</v>
      </c>
      <c r="BF499" s="586"/>
      <c r="BG499" s="297" t="str">
        <f>IF(AND(COUNT(BG490)+COUNTA(E519)=2,L519&lt;&gt;""),ROUND(BG490-SUMIF(BE500:BF526,BE499,BG500:BG526),#REF!),"")</f>
        <v/>
      </c>
      <c r="BH499" s="297" t="str">
        <f>IF(AND(COUNT(BH490)+COUNTA(E519)=2,M519&lt;&gt;""),ROUND(BH490-SUMIF(BE500:BF526,BE499,BH500:BH526),#REF!),"")</f>
        <v/>
      </c>
      <c r="BI499" s="297" t="str">
        <f>IF(AND(COUNT(BI490)+COUNTA(E519)=2,N519&lt;&gt;""),ROUND(BI490-SUMIF(BE500:BF526,BE499,BI500:BI526),#REF!),"")</f>
        <v/>
      </c>
      <c r="BJ499" s="297" t="str">
        <f>IF(AND(COUNT(BJ490)+COUNTA(E519)=2,O519&lt;&gt;""),ROUND(BJ490-SUMIF(BE500:BF526,BE499,BJ500:BJ526),#REF!),"")</f>
        <v/>
      </c>
      <c r="BK499" s="297" t="str">
        <f>IF(AND(COUNT(BK490)+COUNTA(E519)=2,P519&lt;&gt;""),ROUND(BK490-SUMIF(BE500:BF526,BE499,BK500:BK526),#REF!),"")</f>
        <v/>
      </c>
      <c r="BL499" s="297" t="str">
        <f>IF(AND(COUNT(BL490)+COUNTA(E519)=2,Q519&lt;&gt;""),ROUND(BL490-SUMIF(BE500:BF526,BE499,BL500:BL526),#REF!),"")</f>
        <v/>
      </c>
      <c r="BM499" s="297" t="str">
        <f>IF(AND(COUNT(BM490)+COUNTA(E519)=2,R519&lt;&gt;""),ROUND(BM490-SUMIF(BE500:BF526,BE499,BM500:BM526),#REF!),"")</f>
        <v/>
      </c>
      <c r="BN499" s="297" t="str">
        <f>IF(AND(COUNT(BN490)+COUNTA(E519)=2,S519&lt;&gt;""),ROUND(BN490-SUMIF(BE500:BF526,BE499,BN500:BN526),#REF!),"")</f>
        <v/>
      </c>
      <c r="BO499" s="297" t="str">
        <f>IF(AND(COUNT(BO490)+COUNTA(E519)=2,T519&lt;&gt;""),ROUND(BO490-SUMIF(BE500:BF526,BE499,BO500:BO526),#REF!),"")</f>
        <v/>
      </c>
      <c r="BP499" s="297" t="str">
        <f>IF(AND(COUNT(BP490)+COUNTA(E519)=2,U519&lt;&gt;""),ROUND(BP490-SUMIF(BE500:BF526,BE499,BP500:BP526),#REF!),"")</f>
        <v/>
      </c>
      <c r="BQ499" s="297" t="str">
        <f>IF(AND(COUNT(BQ490)+COUNTA(E519)=2,V519&lt;&gt;""),ROUND(BQ490-SUMIF(BE500:BF526,BE499,BQ500:BQ526),#REF!),"")</f>
        <v/>
      </c>
      <c r="BR499" s="297" t="str">
        <f>IF(AND(COUNT(BR490)+COUNTA(E519)=2,W519&lt;&gt;""),ROUND(BR490-SUMIF(BE500:BF526,BE499,BR500:BR526),#REF!),"")</f>
        <v/>
      </c>
      <c r="BS499" s="569" t="e">
        <f>IF(#REF!="発電事業者","年間送電電力量（GWh）","年間受電電力量（GWh）")</f>
        <v>#REF!</v>
      </c>
      <c r="BT499" s="569"/>
      <c r="BU499" s="569"/>
      <c r="BV499" s="333" t="s">
        <v>25</v>
      </c>
      <c r="BW499" s="582"/>
      <c r="BX499" s="582"/>
      <c r="BY499" s="331" t="str">
        <f>IF(AND(COUNT(BY490)+COUNTA(E519)=2,X519&lt;&gt;""),ROUND(BY490-SUMIF(BV500:BV526,BV499,BY500:BY526),#REF!),"")</f>
        <v/>
      </c>
      <c r="BZ499" s="331" t="str">
        <f>IF(AND(COUNT(BZ490)+COUNTA(E519)=2,Y519&lt;&gt;""),ROUND(BZ490-SUMIF(BV500:BV526,BV499,BZ500:BZ526),#REF!),"")</f>
        <v/>
      </c>
      <c r="CA499" s="331" t="str">
        <f>IF(AND(COUNT(CA490)+COUNTA(E519)=2,Z519&lt;&gt;""),ROUND(CA490-SUMIF(BV500:BV526,BV499,CA500:CA526),#REF!),"")</f>
        <v/>
      </c>
      <c r="CB499" s="331" t="str">
        <f>IF(AND(COUNT(CB490)+COUNTA(E519)=2,AA519&lt;&gt;""),ROUND(CB490-SUMIF(BV500:BV526,BV499,CB500:CB526),#REF!),"")</f>
        <v/>
      </c>
      <c r="CC499" s="331" t="str">
        <f>IF(AND(COUNT(CC490)+COUNTA(E519)=2,AB519&lt;&gt;""),ROUND(CC490-SUMIF(BV500:BV526,BV499,CC500:CC526),#REF!),"")</f>
        <v/>
      </c>
      <c r="CD499" s="331" t="str">
        <f>IF(AND(COUNT(CD490)+COUNTA(E519)=2,AC519&lt;&gt;""),ROUND(CD490-SUMIF(BV500:BV526,BV499,CD500:CD526),#REF!),"")</f>
        <v/>
      </c>
      <c r="CE499" s="331" t="str">
        <f>IF(AND(COUNT(CE490)+COUNTA(E519)=2,AD519&lt;&gt;""),ROUND(CE490-SUMIF(BV500:BV526,BV499,CE500:CE526),#REF!),"")</f>
        <v/>
      </c>
      <c r="CF499" s="331" t="str">
        <f>IF(AND(COUNT(CF490)+COUNTA(E519)=2,AE519&lt;&gt;""),ROUND(CF490-SUMIF(BV500:BV526,BV499,CF500:CF526),#REF!),"")</f>
        <v/>
      </c>
      <c r="CG499" s="331" t="str">
        <f>IF(AND(COUNT(CG490)+COUNTA(E519)=2,AF519&lt;&gt;""),ROUND(CG490-SUMIF(BV500:BV526,BV499,CG500:CG526),#REF!),"")</f>
        <v/>
      </c>
      <c r="CH499" s="565" t="str">
        <f>IF(COUNTA(AG519)=0,"",AG519)</f>
        <v/>
      </c>
      <c r="CI499" s="565"/>
      <c r="CJ499" s="565"/>
      <c r="CK499" s="565"/>
      <c r="CL499" s="565"/>
      <c r="CM499" s="565"/>
      <c r="CN499" s="565"/>
      <c r="CO499" s="565"/>
      <c r="CP499" s="565"/>
      <c r="CQ499" s="565"/>
    </row>
    <row r="500" spans="3:95" s="243" customFormat="1" ht="13.5" customHeight="1">
      <c r="C500" s="606"/>
      <c r="D500" s="607"/>
      <c r="E500" s="608" t="s">
        <v>212</v>
      </c>
      <c r="F500" s="609"/>
      <c r="G500" s="610"/>
      <c r="H500" s="261"/>
      <c r="I500" s="261"/>
      <c r="J500" s="261"/>
      <c r="K500" s="261"/>
      <c r="L500" s="261"/>
      <c r="M500" s="261"/>
      <c r="N500" s="261"/>
      <c r="O500" s="261"/>
      <c r="P500" s="261"/>
      <c r="Q500" s="261"/>
      <c r="R500" s="261"/>
      <c r="S500" s="261"/>
      <c r="T500" s="262" t="str">
        <f>IF(COUNT(H500:S500)=0,"",SUMPRODUCT(ROUND(H500:S500,1)))</f>
        <v/>
      </c>
      <c r="U500" s="624"/>
      <c r="V500" s="625"/>
      <c r="W500" s="625"/>
      <c r="X500" s="625"/>
      <c r="Y500" s="625"/>
      <c r="Z500" s="626"/>
      <c r="AA500" s="257"/>
      <c r="AB500" s="257"/>
      <c r="AC500" s="257"/>
      <c r="AD500" s="299"/>
      <c r="AE500" s="299"/>
      <c r="AF500" s="268"/>
      <c r="AG500" s="268"/>
      <c r="AH500" s="268"/>
      <c r="AI500" s="271"/>
      <c r="AJ500" s="271"/>
      <c r="AK500" s="271"/>
      <c r="AL500" s="271"/>
      <c r="AM500" s="271"/>
      <c r="AN500" s="271"/>
      <c r="AO500" s="271"/>
      <c r="AP500" s="271"/>
      <c r="AQ500" s="271"/>
      <c r="AR500" s="271"/>
      <c r="AS500" s="271"/>
      <c r="AT500" s="271"/>
      <c r="AU500" s="272"/>
      <c r="AX500" s="569" t="str">
        <f>IF(C520="","",C520)</f>
        <v/>
      </c>
      <c r="AY500" s="569"/>
      <c r="AZ500" s="587" t="str">
        <f>IF(E520="","",E520)</f>
        <v/>
      </c>
      <c r="BA500" s="590" t="str">
        <f ca="1">IF(F520="","",F520)</f>
        <v/>
      </c>
      <c r="BB500" s="590"/>
      <c r="BC500" s="590"/>
      <c r="BD500" s="587" t="str">
        <f>IF(I520="","",I520)</f>
        <v/>
      </c>
      <c r="BE500" s="578" t="e">
        <f>IF(#REF!="発電事業者","送電電力（MW）","受電電力（MW）")</f>
        <v>#REF!</v>
      </c>
      <c r="BF500" s="579"/>
      <c r="BG500" s="331" t="str">
        <f>IF(COUNT(BG488,L520)=2,ROUND(BG488*L520/SUM(L519:L528),#REF!),"")</f>
        <v/>
      </c>
      <c r="BH500" s="331" t="str">
        <f>IF(COUNT(BH488,M520)=2,ROUND(BH488*M520/SUM(M519:M528),#REF!),"")</f>
        <v/>
      </c>
      <c r="BI500" s="331" t="str">
        <f>IF(COUNT(BI488,N520)=2,ROUND(BI488*N520/SUM(N519:N528),#REF!),"")</f>
        <v/>
      </c>
      <c r="BJ500" s="331" t="str">
        <f>IF(COUNT(BJ488,O520)=2,ROUND(BJ488*O520/SUM(O519:O528),#REF!),"")</f>
        <v/>
      </c>
      <c r="BK500" s="331" t="str">
        <f>IF(COUNT(BK488,P520)=2,ROUND(BK488*P520/SUM(P519:P528),#REF!),"")</f>
        <v/>
      </c>
      <c r="BL500" s="331" t="str">
        <f>IF(COUNT(BL488,Q520)=2,ROUND(BL488*Q520/SUM(Q519:Q528),#REF!),"")</f>
        <v/>
      </c>
      <c r="BM500" s="331" t="str">
        <f>IF(COUNT(BM488,R520)=2,ROUND(BM488*R520/SUM(R519:R528),#REF!),"")</f>
        <v/>
      </c>
      <c r="BN500" s="331" t="str">
        <f>IF(COUNT(BN488,S520)=2,ROUND(BN488*S520/SUM(S519:S528),#REF!),"")</f>
        <v/>
      </c>
      <c r="BO500" s="331" t="str">
        <f>IF(COUNT(BO488,T520)=2,ROUND(BO488*T520/SUM(T519:T528),#REF!),"")</f>
        <v/>
      </c>
      <c r="BP500" s="331" t="str">
        <f>IF(COUNT(BP488,U520)=2,ROUND(BP488*U520/SUM(U519:U528),#REF!),"")</f>
        <v/>
      </c>
      <c r="BQ500" s="331" t="str">
        <f>IF(COUNT(BQ488,V520)=2,ROUND(BQ488*V520/SUM(V519:V528),#REF!),"")</f>
        <v/>
      </c>
      <c r="BR500" s="331" t="str">
        <f>IF(COUNT(BR488,W520)=2,ROUND(BR488*W520/SUM(W519:W528),#REF!),"")</f>
        <v/>
      </c>
      <c r="BS500" s="569" t="e">
        <f>IF(#REF!="発電事業者","送電電力（MW）","受電電力（MW）")</f>
        <v>#REF!</v>
      </c>
      <c r="BT500" s="569"/>
      <c r="BU500" s="569"/>
      <c r="BV500" s="333" t="s">
        <v>171</v>
      </c>
      <c r="BW500" s="580"/>
      <c r="BX500" s="580"/>
      <c r="BY500" s="331" t="str">
        <f>IF(COUNT(BY488,X520)=2,ROUND(BY488*X520/SUM(X519:X528),#REF!),"")</f>
        <v/>
      </c>
      <c r="BZ500" s="331" t="str">
        <f>IF(COUNT(BZ488,Y520)=2,ROUND(BZ488*Y520/SUM(Y519:Y528),#REF!),"")</f>
        <v/>
      </c>
      <c r="CA500" s="331" t="str">
        <f>IF(COUNT(CA488,Z520)=2,ROUND(CA488*Z520/SUM(Z519:Z528),#REF!),"")</f>
        <v/>
      </c>
      <c r="CB500" s="331" t="str">
        <f>IF(COUNT(CB488,AA520)=2,ROUND(CB488*AA520/SUM(AA519:AA528),#REF!),"")</f>
        <v/>
      </c>
      <c r="CC500" s="331" t="str">
        <f>IF(COUNT(CC488,AB520)=2,ROUND(CC488*AB520/SUM(AB519:AB528),#REF!),"")</f>
        <v/>
      </c>
      <c r="CD500" s="331" t="str">
        <f>IF(COUNT(CD488,AC520)=2,ROUND(CD488*AC520/SUM(AC519:AC528),#REF!),"")</f>
        <v/>
      </c>
      <c r="CE500" s="331" t="str">
        <f>IF(COUNT(CE488,AD520)=2,ROUND(CE488*AD520/SUM(AD519:AD528),#REF!),"")</f>
        <v/>
      </c>
      <c r="CF500" s="331" t="str">
        <f>IF(COUNT(CF488,AE520)=2,ROUND(CF488*AE520/SUM(AE519:AE528),#REF!),"")</f>
        <v/>
      </c>
      <c r="CG500" s="331" t="str">
        <f>IF(COUNT(CG488,AF520)=2,ROUND(CG488*AF520/SUM(AF519:AF528),#REF!),"")</f>
        <v/>
      </c>
      <c r="CH500" s="563" t="s">
        <v>119</v>
      </c>
      <c r="CI500" s="563"/>
      <c r="CJ500" s="563"/>
      <c r="CK500" s="563"/>
      <c r="CL500" s="563"/>
      <c r="CM500" s="563"/>
      <c r="CN500" s="563"/>
      <c r="CO500" s="563"/>
      <c r="CP500" s="563"/>
      <c r="CQ500" s="563"/>
    </row>
    <row r="501" spans="3:95" s="243" customFormat="1" ht="13.5" customHeight="1">
      <c r="C501" s="604" t="e">
        <f>DATE(#REF!+4,1,1)</f>
        <v>#REF!</v>
      </c>
      <c r="D501" s="605"/>
      <c r="E501" s="613" t="s">
        <v>198</v>
      </c>
      <c r="F501" s="614"/>
      <c r="G501" s="615"/>
      <c r="H501" s="256"/>
      <c r="I501" s="256"/>
      <c r="J501" s="256"/>
      <c r="K501" s="256"/>
      <c r="L501" s="256"/>
      <c r="M501" s="256"/>
      <c r="N501" s="256"/>
      <c r="O501" s="256"/>
      <c r="P501" s="256"/>
      <c r="Q501" s="256"/>
      <c r="R501" s="256"/>
      <c r="S501" s="256"/>
      <c r="T501" s="255"/>
      <c r="U501" s="613" t="s">
        <v>210</v>
      </c>
      <c r="V501" s="614"/>
      <c r="W501" s="614"/>
      <c r="X501" s="615"/>
      <c r="Y501" s="666"/>
      <c r="Z501" s="667"/>
      <c r="AA501" s="257"/>
      <c r="AB501" s="257"/>
      <c r="AC501" s="257"/>
      <c r="AD501" s="299"/>
      <c r="AE501" s="299"/>
      <c r="AF501" s="268"/>
      <c r="AG501" s="268"/>
      <c r="AH501" s="268"/>
      <c r="AI501" s="257"/>
      <c r="AJ501" s="257"/>
      <c r="AK501" s="257"/>
      <c r="AL501" s="257"/>
      <c r="AM501" s="257"/>
      <c r="AN501" s="257"/>
      <c r="AO501" s="257"/>
      <c r="AP501" s="257"/>
      <c r="AQ501" s="257"/>
      <c r="AR501" s="257"/>
      <c r="AS501" s="257"/>
      <c r="AT501" s="257"/>
      <c r="AU501" s="257"/>
      <c r="AX501" s="569"/>
      <c r="AY501" s="569"/>
      <c r="AZ501" s="588"/>
      <c r="BA501" s="590"/>
      <c r="BB501" s="590"/>
      <c r="BC501" s="590"/>
      <c r="BD501" s="588"/>
      <c r="BE501" s="583"/>
      <c r="BF501" s="584"/>
      <c r="BG501" s="259"/>
      <c r="BH501" s="259"/>
      <c r="BI501" s="259"/>
      <c r="BJ501" s="259"/>
      <c r="BK501" s="259"/>
      <c r="BL501" s="259"/>
      <c r="BM501" s="259"/>
      <c r="BN501" s="259"/>
      <c r="BO501" s="259"/>
      <c r="BP501" s="259"/>
      <c r="BQ501" s="259"/>
      <c r="BR501" s="259"/>
      <c r="BS501" s="569"/>
      <c r="BT501" s="569"/>
      <c r="BU501" s="569"/>
      <c r="BV501" s="333" t="s">
        <v>172</v>
      </c>
      <c r="BW501" s="581"/>
      <c r="BX501" s="581"/>
      <c r="BY501" s="331" t="str">
        <f>IF(COUNT(BY489,X520)=2,ROUND(BY489*X520/SUM(X519:X528),#REF!),"")</f>
        <v/>
      </c>
      <c r="BZ501" s="331" t="str">
        <f>IF(COUNT(BZ489,Y520)=2,ROUND(BZ489*Y520/SUM(Y519:Y528),#REF!),"")</f>
        <v/>
      </c>
      <c r="CA501" s="331" t="str">
        <f>IF(COUNT(CA489,Z520)=2,ROUND(CA489*Z520/SUM(Z519:Z528),#REF!),"")</f>
        <v/>
      </c>
      <c r="CB501" s="331" t="str">
        <f>IF(COUNT(CB489,AA520)=2,ROUND(CB489*AA520/SUM(AA519:AA528),#REF!),"")</f>
        <v/>
      </c>
      <c r="CC501" s="331" t="str">
        <f>IF(COUNT(CC489,AB520)=2,ROUND(CC489*AB520/SUM(AB519:AB528),#REF!),"")</f>
        <v/>
      </c>
      <c r="CD501" s="331" t="str">
        <f>IF(COUNT(CD489,AC520)=2,ROUND(CD489*AC520/SUM(AC519:AC528),#REF!),"")</f>
        <v/>
      </c>
      <c r="CE501" s="331" t="str">
        <f>IF(COUNT(CE489,AD520)=2,ROUND(CE489*AD520/SUM(AD519:AD528),#REF!),"")</f>
        <v/>
      </c>
      <c r="CF501" s="331" t="str">
        <f>IF(COUNT(CF489,AE520)=2,ROUND(CF489*AE520/SUM(AE519:AE528),#REF!),"")</f>
        <v/>
      </c>
      <c r="CG501" s="331" t="str">
        <f>IF(COUNT(CG489,AF520)=2,ROUND(CG489*AF520/SUM(AF519:AF528),#REF!),"")</f>
        <v/>
      </c>
      <c r="CH501" s="564" t="str">
        <f>IF(CH500="","",CH500)</f>
        <v>バイオマス</v>
      </c>
      <c r="CI501" s="564"/>
      <c r="CJ501" s="564"/>
      <c r="CK501" s="564"/>
      <c r="CL501" s="564"/>
      <c r="CM501" s="564"/>
      <c r="CN501" s="564"/>
      <c r="CO501" s="564"/>
      <c r="CP501" s="564"/>
      <c r="CQ501" s="564"/>
    </row>
    <row r="502" spans="3:95" s="243" customFormat="1" ht="13.5" customHeight="1">
      <c r="C502" s="606"/>
      <c r="D502" s="607"/>
      <c r="E502" s="608" t="s">
        <v>212</v>
      </c>
      <c r="F502" s="609"/>
      <c r="G502" s="610"/>
      <c r="H502" s="261"/>
      <c r="I502" s="261"/>
      <c r="J502" s="261"/>
      <c r="K502" s="261"/>
      <c r="L502" s="261"/>
      <c r="M502" s="261"/>
      <c r="N502" s="261"/>
      <c r="O502" s="261"/>
      <c r="P502" s="261"/>
      <c r="Q502" s="261"/>
      <c r="R502" s="261"/>
      <c r="S502" s="261"/>
      <c r="T502" s="262" t="str">
        <f>IF(COUNT(H502:S502)=0,"",SUMPRODUCT(ROUND(H502:S502,1)))</f>
        <v/>
      </c>
      <c r="U502" s="608" t="s">
        <v>211</v>
      </c>
      <c r="V502" s="609"/>
      <c r="W502" s="609"/>
      <c r="X502" s="610"/>
      <c r="Y502" s="664"/>
      <c r="Z502" s="665"/>
      <c r="AA502" s="257"/>
      <c r="AB502" s="257"/>
      <c r="AC502" s="257"/>
      <c r="AD502" s="299"/>
      <c r="AE502" s="299"/>
      <c r="AF502" s="268"/>
      <c r="AG502" s="268"/>
      <c r="AH502" s="268"/>
      <c r="AI502" s="271"/>
      <c r="AJ502" s="271"/>
      <c r="AK502" s="271"/>
      <c r="AL502" s="271"/>
      <c r="AM502" s="271"/>
      <c r="AN502" s="271"/>
      <c r="AO502" s="271"/>
      <c r="AP502" s="271"/>
      <c r="AQ502" s="271"/>
      <c r="AR502" s="271"/>
      <c r="AS502" s="271"/>
      <c r="AT502" s="271"/>
      <c r="AU502" s="272"/>
      <c r="AX502" s="569"/>
      <c r="AY502" s="569"/>
      <c r="AZ502" s="589"/>
      <c r="BA502" s="590"/>
      <c r="BB502" s="590"/>
      <c r="BC502" s="590"/>
      <c r="BD502" s="589"/>
      <c r="BE502" s="585" t="e">
        <f>IF(#REF!="発電事業者","月間送電電力量（GWh）","月間受電電力量（GWh）")</f>
        <v>#REF!</v>
      </c>
      <c r="BF502" s="586"/>
      <c r="BG502" s="331" t="str">
        <f>IF(COUNT(BG490,L520)=2,ROUND(BG490*L520/SUM(L519:L528),#REF!),"")</f>
        <v/>
      </c>
      <c r="BH502" s="331" t="str">
        <f>IF(COUNT(BH490,M520)=2,ROUND(BH490*M520/SUM(M519:M528),#REF!),"")</f>
        <v/>
      </c>
      <c r="BI502" s="331" t="str">
        <f>IF(COUNT(BI490,N520)=2,ROUND(BI490*N520/SUM(N519:N528),#REF!),"")</f>
        <v/>
      </c>
      <c r="BJ502" s="331" t="str">
        <f>IF(COUNT(BJ490,O520)=2,ROUND(BJ490*O520/SUM(O519:O528),#REF!),"")</f>
        <v/>
      </c>
      <c r="BK502" s="331" t="str">
        <f>IF(COUNT(BK490,P520)=2,ROUND(BK490*P520/SUM(P519:P528),#REF!),"")</f>
        <v/>
      </c>
      <c r="BL502" s="331" t="str">
        <f>IF(COUNT(BL490,Q520)=2,ROUND(BL490*Q520/SUM(Q519:Q528),#REF!),"")</f>
        <v/>
      </c>
      <c r="BM502" s="331" t="str">
        <f>IF(COUNT(BM490,R520)=2,ROUND(BM490*R520/SUM(R519:R528),#REF!),"")</f>
        <v/>
      </c>
      <c r="BN502" s="331" t="str">
        <f>IF(COUNT(BN490,S520)=2,ROUND(BN490*S520/SUM(S519:S528),#REF!),"")</f>
        <v/>
      </c>
      <c r="BO502" s="331" t="str">
        <f>IF(COUNT(BO490,T520)=2,ROUND(BO490*T520/SUM(T519:T528),#REF!),"")</f>
        <v/>
      </c>
      <c r="BP502" s="331" t="str">
        <f>IF(COUNT(BP490,U520)=2,ROUND(BP490*U520/SUM(U519:U528),#REF!),"")</f>
        <v/>
      </c>
      <c r="BQ502" s="331" t="str">
        <f>IF(COUNT(BQ490,V520)=2,ROUND(BQ490*V520/SUM(V519:V528),#REF!),"")</f>
        <v/>
      </c>
      <c r="BR502" s="331" t="str">
        <f>IF(COUNT(BR490,W520)=2,ROUND(BR490*W520/SUM(W519:W528),#REF!),"")</f>
        <v/>
      </c>
      <c r="BS502" s="569" t="e">
        <f>IF(#REF!="発電事業者","年間送電電力量（GWh）","年間受電電力量（GWh）")</f>
        <v>#REF!</v>
      </c>
      <c r="BT502" s="569"/>
      <c r="BU502" s="569"/>
      <c r="BV502" s="333" t="s">
        <v>25</v>
      </c>
      <c r="BW502" s="582"/>
      <c r="BX502" s="582"/>
      <c r="BY502" s="331" t="str">
        <f>IF(COUNT(BY490,X520)=2,ROUND(BY490*X520/SUM(X519:X528),#REF!),"")</f>
        <v/>
      </c>
      <c r="BZ502" s="331" t="str">
        <f>IF(COUNT(BZ490,Y520)=2,ROUND(BZ490*Y520/SUM(Y519:Y528),#REF!),"")</f>
        <v/>
      </c>
      <c r="CA502" s="331" t="str">
        <f>IF(COUNT(CA490,Z520)=2,ROUND(CA490*Z520/SUM(Z519:Z528),#REF!),"")</f>
        <v/>
      </c>
      <c r="CB502" s="331" t="str">
        <f>IF(COUNT(CB490,AA520)=2,ROUND(CB490*AA520/SUM(AA519:AA528),#REF!),"")</f>
        <v/>
      </c>
      <c r="CC502" s="331" t="str">
        <f>IF(COUNT(CC490,AB520)=2,ROUND(CC490*AB520/SUM(AB519:AB528),#REF!),"")</f>
        <v/>
      </c>
      <c r="CD502" s="331" t="str">
        <f>IF(COUNT(CD490,AC520)=2,ROUND(CD490*AC520/SUM(AC519:AC528),#REF!),"")</f>
        <v/>
      </c>
      <c r="CE502" s="331" t="str">
        <f>IF(COUNT(CE490,AD520)=2,ROUND(CE490*AD520/SUM(AD519:AD528),#REF!),"")</f>
        <v/>
      </c>
      <c r="CF502" s="331" t="str">
        <f>IF(COUNT(CF490,AE520)=2,ROUND(CF490*AE520/SUM(AE519:AE528),#REF!),"")</f>
        <v/>
      </c>
      <c r="CG502" s="331" t="str">
        <f>IF(COUNT(CG490,AF520)=2,ROUND(CG490*AF520/SUM(AF519:AF528),#REF!),"")</f>
        <v/>
      </c>
      <c r="CH502" s="565" t="str">
        <f>IF(COUNTA(AG520)=0,"",AG520)</f>
        <v/>
      </c>
      <c r="CI502" s="565"/>
      <c r="CJ502" s="565"/>
      <c r="CK502" s="565"/>
      <c r="CL502" s="565"/>
      <c r="CM502" s="565"/>
      <c r="CN502" s="565"/>
      <c r="CO502" s="565"/>
      <c r="CP502" s="565"/>
      <c r="CQ502" s="565"/>
    </row>
    <row r="503" spans="3:95" s="243" customFormat="1" ht="13.5" customHeight="1">
      <c r="C503" s="604" t="e">
        <f>DATE(#REF!+5,1,1)</f>
        <v>#REF!</v>
      </c>
      <c r="D503" s="605"/>
      <c r="E503" s="613" t="s">
        <v>198</v>
      </c>
      <c r="F503" s="614"/>
      <c r="G503" s="615"/>
      <c r="H503" s="256"/>
      <c r="I503" s="256"/>
      <c r="J503" s="256"/>
      <c r="K503" s="256"/>
      <c r="L503" s="256"/>
      <c r="M503" s="256"/>
      <c r="N503" s="256"/>
      <c r="O503" s="256"/>
      <c r="P503" s="256"/>
      <c r="Q503" s="256"/>
      <c r="R503" s="256"/>
      <c r="S503" s="256"/>
      <c r="T503" s="255"/>
      <c r="U503" s="618"/>
      <c r="V503" s="619"/>
      <c r="W503" s="619"/>
      <c r="X503" s="619"/>
      <c r="Y503" s="619"/>
      <c r="Z503" s="620"/>
      <c r="AA503" s="257"/>
      <c r="AB503" s="257"/>
      <c r="AC503" s="257"/>
      <c r="AD503" s="299"/>
      <c r="AE503" s="299"/>
      <c r="AF503" s="268"/>
      <c r="AG503" s="268"/>
      <c r="AH503" s="268"/>
      <c r="AI503" s="257"/>
      <c r="AJ503" s="257"/>
      <c r="AK503" s="257"/>
      <c r="AL503" s="257"/>
      <c r="AM503" s="257"/>
      <c r="AN503" s="257"/>
      <c r="AO503" s="257"/>
      <c r="AP503" s="257"/>
      <c r="AQ503" s="257"/>
      <c r="AR503" s="257"/>
      <c r="AS503" s="257"/>
      <c r="AT503" s="257"/>
      <c r="AU503" s="257"/>
      <c r="AX503" s="569" t="str">
        <f>IF(C521="","",C521)</f>
        <v/>
      </c>
      <c r="AY503" s="569"/>
      <c r="AZ503" s="587" t="str">
        <f>IF(E521="","",E521)</f>
        <v/>
      </c>
      <c r="BA503" s="590" t="str">
        <f ca="1">IF(F521="","",F521)</f>
        <v/>
      </c>
      <c r="BB503" s="590"/>
      <c r="BC503" s="590"/>
      <c r="BD503" s="587" t="str">
        <f>IF(I521="","",I521)</f>
        <v/>
      </c>
      <c r="BE503" s="578" t="e">
        <f>IF(#REF!="発電事業者","送電電力（MW）","受電電力（MW）")</f>
        <v>#REF!</v>
      </c>
      <c r="BF503" s="579"/>
      <c r="BG503" s="331" t="str">
        <f>IF(COUNT(BG488,L521)=2,ROUND(BG488*L521/SUM(L519:L528),#REF!),"")</f>
        <v/>
      </c>
      <c r="BH503" s="331" t="str">
        <f>IF(COUNT(BH488,M521)=2,ROUND(BH488*M521/SUM(M519:M528),#REF!),"")</f>
        <v/>
      </c>
      <c r="BI503" s="331" t="str">
        <f>IF(COUNT(BI488,N521)=2,ROUND(BI488*N521/SUM(N519:N528),#REF!),"")</f>
        <v/>
      </c>
      <c r="BJ503" s="331" t="str">
        <f>IF(COUNT(BJ488,O521)=2,ROUND(BJ488*O521/SUM(O519:O528),#REF!),"")</f>
        <v/>
      </c>
      <c r="BK503" s="331" t="str">
        <f>IF(COUNT(BK488,P521)=2,ROUND(BK488*P521/SUM(P519:P528),#REF!),"")</f>
        <v/>
      </c>
      <c r="BL503" s="331" t="str">
        <f>IF(COUNT(BL488,Q521)=2,ROUND(BL488*Q521/SUM(Q519:Q528),#REF!),"")</f>
        <v/>
      </c>
      <c r="BM503" s="331" t="str">
        <f>IF(COUNT(BM488,R521)=2,ROUND(BM488*R521/SUM(R519:R528),#REF!),"")</f>
        <v/>
      </c>
      <c r="BN503" s="331" t="str">
        <f>IF(COUNT(BN488,S521)=2,ROUND(BN488*S521/SUM(S519:S528),#REF!),"")</f>
        <v/>
      </c>
      <c r="BO503" s="331" t="str">
        <f>IF(COUNT(BO488,T521)=2,ROUND(BO488*T521/SUM(T519:T528),#REF!),"")</f>
        <v/>
      </c>
      <c r="BP503" s="331" t="str">
        <f>IF(COUNT(BP488,U521)=2,ROUND(BP488*U521/SUM(U519:U528),#REF!),"")</f>
        <v/>
      </c>
      <c r="BQ503" s="331" t="str">
        <f>IF(COUNT(BQ488,V521)=2,ROUND(BQ488*V521/SUM(V519:V528),#REF!),"")</f>
        <v/>
      </c>
      <c r="BR503" s="331" t="str">
        <f>IF(COUNT(BR488,W521)=2,ROUND(BR488*W521/SUM(W519:W528),#REF!),"")</f>
        <v/>
      </c>
      <c r="BS503" s="569" t="e">
        <f>IF(#REF!="発電事業者","送電電力（MW）","受電電力（MW）")</f>
        <v>#REF!</v>
      </c>
      <c r="BT503" s="569"/>
      <c r="BU503" s="569"/>
      <c r="BV503" s="333" t="s">
        <v>171</v>
      </c>
      <c r="BW503" s="580"/>
      <c r="BX503" s="580"/>
      <c r="BY503" s="331" t="str">
        <f>IF(COUNT(BY488,X521)=2,ROUND(BY488*X521/SUM(X519:X528),#REF!),"")</f>
        <v/>
      </c>
      <c r="BZ503" s="331" t="str">
        <f>IF(COUNT(BZ488,Y521)=2,ROUND(BZ488*Y521/SUM(Y519:Y528),#REF!),"")</f>
        <v/>
      </c>
      <c r="CA503" s="331" t="str">
        <f>IF(COUNT(CA488,Z521)=2,ROUND(CA488*Z521/SUM(Z519:Z528),#REF!),"")</f>
        <v/>
      </c>
      <c r="CB503" s="331" t="str">
        <f>IF(COUNT(CB488,AA521)=2,ROUND(CB488*AA521/SUM(AA519:AA528),#REF!),"")</f>
        <v/>
      </c>
      <c r="CC503" s="331" t="str">
        <f>IF(COUNT(CC488,AB521)=2,ROUND(CC488*AB521/SUM(AB519:AB528),#REF!),"")</f>
        <v/>
      </c>
      <c r="CD503" s="331" t="str">
        <f>IF(COUNT(CD488,AC521)=2,ROUND(CD488*AC521/SUM(AC519:AC528),#REF!),"")</f>
        <v/>
      </c>
      <c r="CE503" s="331" t="str">
        <f>IF(COUNT(CE488,AD521)=2,ROUND(CE488*AD521/SUM(AD519:AD528),#REF!),"")</f>
        <v/>
      </c>
      <c r="CF503" s="331" t="str">
        <f>IF(COUNT(CF488,AE521)=2,ROUND(CF488*AE521/SUM(AE519:AE528),#REF!),"")</f>
        <v/>
      </c>
      <c r="CG503" s="331" t="str">
        <f>IF(COUNT(CG488,AF521)=2,ROUND(CG488*AF521/SUM(AF519:AF528),#REF!),"")</f>
        <v/>
      </c>
      <c r="CH503" s="563" t="s">
        <v>119</v>
      </c>
      <c r="CI503" s="563"/>
      <c r="CJ503" s="563"/>
      <c r="CK503" s="563"/>
      <c r="CL503" s="563"/>
      <c r="CM503" s="563"/>
      <c r="CN503" s="563"/>
      <c r="CO503" s="563"/>
      <c r="CP503" s="563"/>
      <c r="CQ503" s="563"/>
    </row>
    <row r="504" spans="3:95" s="243" customFormat="1" ht="13.5" customHeight="1">
      <c r="C504" s="606"/>
      <c r="D504" s="607"/>
      <c r="E504" s="608" t="s">
        <v>212</v>
      </c>
      <c r="F504" s="609"/>
      <c r="G504" s="610"/>
      <c r="H504" s="261"/>
      <c r="I504" s="261"/>
      <c r="J504" s="261"/>
      <c r="K504" s="261"/>
      <c r="L504" s="261"/>
      <c r="M504" s="261"/>
      <c r="N504" s="261"/>
      <c r="O504" s="261"/>
      <c r="P504" s="261"/>
      <c r="Q504" s="261"/>
      <c r="R504" s="261"/>
      <c r="S504" s="261"/>
      <c r="T504" s="262" t="str">
        <f>IF(COUNT(H504:S504)=0,"",SUMPRODUCT(ROUND(H504:S504,1)))</f>
        <v/>
      </c>
      <c r="U504" s="621"/>
      <c r="V504" s="622"/>
      <c r="W504" s="622"/>
      <c r="X504" s="622"/>
      <c r="Y504" s="622"/>
      <c r="Z504" s="623"/>
      <c r="AA504" s="257"/>
      <c r="AB504" s="257"/>
      <c r="AC504" s="257"/>
      <c r="AD504" s="299"/>
      <c r="AE504" s="299"/>
      <c r="AF504" s="268"/>
      <c r="AG504" s="268"/>
      <c r="AH504" s="268"/>
      <c r="AI504" s="271"/>
      <c r="AJ504" s="271"/>
      <c r="AK504" s="271"/>
      <c r="AL504" s="271"/>
      <c r="AM504" s="271"/>
      <c r="AN504" s="271"/>
      <c r="AO504" s="271"/>
      <c r="AP504" s="271"/>
      <c r="AQ504" s="271"/>
      <c r="AR504" s="271"/>
      <c r="AS504" s="271"/>
      <c r="AT504" s="271"/>
      <c r="AU504" s="272"/>
      <c r="AX504" s="569"/>
      <c r="AY504" s="569"/>
      <c r="AZ504" s="588"/>
      <c r="BA504" s="590"/>
      <c r="BB504" s="590"/>
      <c r="BC504" s="590"/>
      <c r="BD504" s="588"/>
      <c r="BE504" s="583"/>
      <c r="BF504" s="584"/>
      <c r="BG504" s="259"/>
      <c r="BH504" s="259"/>
      <c r="BI504" s="259"/>
      <c r="BJ504" s="259"/>
      <c r="BK504" s="259"/>
      <c r="BL504" s="259"/>
      <c r="BM504" s="259"/>
      <c r="BN504" s="259"/>
      <c r="BO504" s="259"/>
      <c r="BP504" s="259"/>
      <c r="BQ504" s="259"/>
      <c r="BR504" s="259"/>
      <c r="BS504" s="569"/>
      <c r="BT504" s="569"/>
      <c r="BU504" s="569"/>
      <c r="BV504" s="333" t="s">
        <v>172</v>
      </c>
      <c r="BW504" s="581"/>
      <c r="BX504" s="581"/>
      <c r="BY504" s="331" t="str">
        <f>IF(COUNT(BY489,X521)=2,ROUND(BY489*X521/SUM(X519:X528),#REF!),"")</f>
        <v/>
      </c>
      <c r="BZ504" s="331" t="str">
        <f>IF(COUNT(BZ489,Y521)=2,ROUND(BZ489*Y521/SUM(Y519:Y528),#REF!),"")</f>
        <v/>
      </c>
      <c r="CA504" s="331" t="str">
        <f>IF(COUNT(CA489,Z521)=2,ROUND(CA489*Z521/SUM(Z519:Z528),#REF!),"")</f>
        <v/>
      </c>
      <c r="CB504" s="331" t="str">
        <f>IF(COUNT(CB489,AA521)=2,ROUND(CB489*AA521/SUM(AA519:AA528),#REF!),"")</f>
        <v/>
      </c>
      <c r="CC504" s="331" t="str">
        <f>IF(COUNT(CC489,AB521)=2,ROUND(CC489*AB521/SUM(AB519:AB528),#REF!),"")</f>
        <v/>
      </c>
      <c r="CD504" s="331" t="str">
        <f>IF(COUNT(CD489,AC521)=2,ROUND(CD489*AC521/SUM(AC519:AC528),#REF!),"")</f>
        <v/>
      </c>
      <c r="CE504" s="331" t="str">
        <f>IF(COUNT(CE489,AD521)=2,ROUND(CE489*AD521/SUM(AD519:AD528),#REF!),"")</f>
        <v/>
      </c>
      <c r="CF504" s="331" t="str">
        <f>IF(COUNT(CF489,AE521)=2,ROUND(CF489*AE521/SUM(AE519:AE528),#REF!),"")</f>
        <v/>
      </c>
      <c r="CG504" s="331" t="str">
        <f>IF(COUNT(CG489,AF521)=2,ROUND(CG489*AF521/SUM(AF519:AF528),#REF!),"")</f>
        <v/>
      </c>
      <c r="CH504" s="564" t="str">
        <f>IF(CH503="","",CH503)</f>
        <v>バイオマス</v>
      </c>
      <c r="CI504" s="564"/>
      <c r="CJ504" s="564"/>
      <c r="CK504" s="564"/>
      <c r="CL504" s="564"/>
      <c r="CM504" s="564"/>
      <c r="CN504" s="564"/>
      <c r="CO504" s="564"/>
      <c r="CP504" s="564"/>
      <c r="CQ504" s="564"/>
    </row>
    <row r="505" spans="3:95" s="243" customFormat="1" ht="13.5" customHeight="1">
      <c r="C505" s="604" t="e">
        <f>DATE(#REF!+6,1,1)</f>
        <v>#REF!</v>
      </c>
      <c r="D505" s="605"/>
      <c r="E505" s="613" t="s">
        <v>198</v>
      </c>
      <c r="F505" s="614"/>
      <c r="G505" s="615"/>
      <c r="H505" s="256"/>
      <c r="I505" s="256"/>
      <c r="J505" s="256"/>
      <c r="K505" s="256"/>
      <c r="L505" s="256"/>
      <c r="M505" s="256"/>
      <c r="N505" s="256"/>
      <c r="O505" s="256"/>
      <c r="P505" s="256"/>
      <c r="Q505" s="256"/>
      <c r="R505" s="256"/>
      <c r="S505" s="256"/>
      <c r="T505" s="255"/>
      <c r="U505" s="621"/>
      <c r="V505" s="622"/>
      <c r="W505" s="622"/>
      <c r="X505" s="622"/>
      <c r="Y505" s="622"/>
      <c r="Z505" s="623"/>
      <c r="AA505" s="257"/>
      <c r="AB505" s="257"/>
      <c r="AC505" s="257"/>
      <c r="AD505" s="299"/>
      <c r="AE505" s="299"/>
      <c r="AF505" s="268"/>
      <c r="AG505" s="268"/>
      <c r="AH505" s="268"/>
      <c r="AI505" s="257"/>
      <c r="AJ505" s="257"/>
      <c r="AK505" s="257"/>
      <c r="AL505" s="257"/>
      <c r="AM505" s="257"/>
      <c r="AN505" s="257"/>
      <c r="AO505" s="257"/>
      <c r="AP505" s="257"/>
      <c r="AQ505" s="257"/>
      <c r="AR505" s="257"/>
      <c r="AS505" s="257"/>
      <c r="AT505" s="257"/>
      <c r="AU505" s="257"/>
      <c r="AX505" s="569"/>
      <c r="AY505" s="569"/>
      <c r="AZ505" s="589"/>
      <c r="BA505" s="590"/>
      <c r="BB505" s="590"/>
      <c r="BC505" s="590"/>
      <c r="BD505" s="589"/>
      <c r="BE505" s="585" t="e">
        <f>IF(#REF!="発電事業者","月間送電電力量（GWh）","月間受電電力量（GWh）")</f>
        <v>#REF!</v>
      </c>
      <c r="BF505" s="586"/>
      <c r="BG505" s="331" t="str">
        <f>IF(COUNT(BG490,L521)=2,ROUND(BG490*L521/SUM(L519:L528),#REF!),"")</f>
        <v/>
      </c>
      <c r="BH505" s="331" t="str">
        <f>IF(COUNT(BH490,M521)=2,ROUND(BH490*M521/SUM(M519:M528),#REF!),"")</f>
        <v/>
      </c>
      <c r="BI505" s="331" t="str">
        <f>IF(COUNT(BI490,N521)=2,ROUND(BI490*N521/SUM(N519:N528),#REF!),"")</f>
        <v/>
      </c>
      <c r="BJ505" s="331" t="str">
        <f>IF(COUNT(BJ490,O521)=2,ROUND(BJ490*O521/SUM(O519:O528),#REF!),"")</f>
        <v/>
      </c>
      <c r="BK505" s="331" t="str">
        <f>IF(COUNT(BK490,P521)=2,ROUND(BK490*P521/SUM(P519:P528),#REF!),"")</f>
        <v/>
      </c>
      <c r="BL505" s="331" t="str">
        <f>IF(COUNT(BL490,Q521)=2,ROUND(BL490*Q521/SUM(Q519:Q528),#REF!),"")</f>
        <v/>
      </c>
      <c r="BM505" s="331" t="str">
        <f>IF(COUNT(BM490,R521)=2,ROUND(BM490*R521/SUM(R519:R528),#REF!),"")</f>
        <v/>
      </c>
      <c r="BN505" s="331" t="str">
        <f>IF(COUNT(BN490,S521)=2,ROUND(BN490*S521/SUM(S519:S528),#REF!),"")</f>
        <v/>
      </c>
      <c r="BO505" s="331" t="str">
        <f>IF(COUNT(BO490,T521)=2,ROUND(BO490*T521/SUM(T519:T528),#REF!),"")</f>
        <v/>
      </c>
      <c r="BP505" s="331" t="str">
        <f>IF(COUNT(BP490,U521)=2,ROUND(BP490*U521/SUM(U519:U528),#REF!),"")</f>
        <v/>
      </c>
      <c r="BQ505" s="331" t="str">
        <f>IF(COUNT(BQ490,V521)=2,ROUND(BQ490*V521/SUM(V519:V528),#REF!),"")</f>
        <v/>
      </c>
      <c r="BR505" s="331" t="str">
        <f>IF(COUNT(BR490,W521)=2,ROUND(BR490*W521/SUM(W519:W528),#REF!),"")</f>
        <v/>
      </c>
      <c r="BS505" s="569" t="e">
        <f>IF(#REF!="発電事業者","年間送電電力量（GWh）","年間受電電力量（GWh）")</f>
        <v>#REF!</v>
      </c>
      <c r="BT505" s="569"/>
      <c r="BU505" s="569"/>
      <c r="BV505" s="333" t="s">
        <v>25</v>
      </c>
      <c r="BW505" s="582"/>
      <c r="BX505" s="582"/>
      <c r="BY505" s="331" t="str">
        <f>IF(COUNT(BY490,X521)=2,ROUND(BY490*X521/SUM(X519:X528),#REF!),"")</f>
        <v/>
      </c>
      <c r="BZ505" s="331" t="str">
        <f>IF(COUNT(BZ490,Y521)=2,ROUND(BZ490*Y521/SUM(Y519:Y528),#REF!),"")</f>
        <v/>
      </c>
      <c r="CA505" s="331" t="str">
        <f>IF(COUNT(CA490,Z521)=2,ROUND(CA490*Z521/SUM(Z519:Z528),#REF!),"")</f>
        <v/>
      </c>
      <c r="CB505" s="331" t="str">
        <f>IF(COUNT(CB490,AA521)=2,ROUND(CB490*AA521/SUM(AA519:AA528),#REF!),"")</f>
        <v/>
      </c>
      <c r="CC505" s="331" t="str">
        <f>IF(COUNT(CC490,AB521)=2,ROUND(CC490*AB521/SUM(AB519:AB528),#REF!),"")</f>
        <v/>
      </c>
      <c r="CD505" s="331" t="str">
        <f>IF(COUNT(CD490,AC521)=2,ROUND(CD490*AC521/SUM(AC519:AC528),#REF!),"")</f>
        <v/>
      </c>
      <c r="CE505" s="331" t="str">
        <f>IF(COUNT(CE490,AD521)=2,ROUND(CE490*AD521/SUM(AD519:AD528),#REF!),"")</f>
        <v/>
      </c>
      <c r="CF505" s="331" t="str">
        <f>IF(COUNT(CF490,AE521)=2,ROUND(CF490*AE521/SUM(AE519:AE528),#REF!),"")</f>
        <v/>
      </c>
      <c r="CG505" s="331" t="str">
        <f>IF(COUNT(CG490,AF521)=2,ROUND(CG490*AF521/SUM(AF519:AF528),#REF!),"")</f>
        <v/>
      </c>
      <c r="CH505" s="565" t="str">
        <f>IF(COUNTA(AG521)=0,"",AG521)</f>
        <v/>
      </c>
      <c r="CI505" s="565"/>
      <c r="CJ505" s="565"/>
      <c r="CK505" s="565"/>
      <c r="CL505" s="565"/>
      <c r="CM505" s="565"/>
      <c r="CN505" s="565"/>
      <c r="CO505" s="565"/>
      <c r="CP505" s="565"/>
      <c r="CQ505" s="565"/>
    </row>
    <row r="506" spans="3:95" s="243" customFormat="1" ht="13.5" customHeight="1">
      <c r="C506" s="606"/>
      <c r="D506" s="607"/>
      <c r="E506" s="608" t="s">
        <v>212</v>
      </c>
      <c r="F506" s="609"/>
      <c r="G506" s="610"/>
      <c r="H506" s="261"/>
      <c r="I506" s="261"/>
      <c r="J506" s="261"/>
      <c r="K506" s="261"/>
      <c r="L506" s="261"/>
      <c r="M506" s="261"/>
      <c r="N506" s="261"/>
      <c r="O506" s="261"/>
      <c r="P506" s="261"/>
      <c r="Q506" s="261"/>
      <c r="R506" s="261"/>
      <c r="S506" s="261"/>
      <c r="T506" s="262" t="str">
        <f>IF(COUNT(H506:S506)=0,"",SUMPRODUCT(ROUND(H506:S506,1)))</f>
        <v/>
      </c>
      <c r="U506" s="621"/>
      <c r="V506" s="622"/>
      <c r="W506" s="622"/>
      <c r="X506" s="622"/>
      <c r="Y506" s="622"/>
      <c r="Z506" s="623"/>
      <c r="AA506" s="257"/>
      <c r="AB506" s="257"/>
      <c r="AC506" s="257"/>
      <c r="AD506" s="299"/>
      <c r="AE506" s="299"/>
      <c r="AF506" s="268"/>
      <c r="AG506" s="268"/>
      <c r="AH506" s="268"/>
      <c r="AI506" s="271"/>
      <c r="AJ506" s="271"/>
      <c r="AK506" s="271"/>
      <c r="AL506" s="271"/>
      <c r="AM506" s="271"/>
      <c r="AN506" s="271"/>
      <c r="AO506" s="271"/>
      <c r="AP506" s="271"/>
      <c r="AQ506" s="271"/>
      <c r="AR506" s="271"/>
      <c r="AS506" s="271"/>
      <c r="AT506" s="271"/>
      <c r="AU506" s="272"/>
      <c r="AX506" s="569" t="str">
        <f>IF(C522="","",C522)</f>
        <v/>
      </c>
      <c r="AY506" s="569"/>
      <c r="AZ506" s="587" t="str">
        <f>IF(E522="","",E522)</f>
        <v/>
      </c>
      <c r="BA506" s="590" t="str">
        <f ca="1">IF(F522="","",F522)</f>
        <v/>
      </c>
      <c r="BB506" s="590"/>
      <c r="BC506" s="590"/>
      <c r="BD506" s="587" t="str">
        <f>IF(I522="","",I522)</f>
        <v/>
      </c>
      <c r="BE506" s="578" t="e">
        <f>IF(#REF!="発電事業者","送電電力（MW）","受電電力（MW）")</f>
        <v>#REF!</v>
      </c>
      <c r="BF506" s="579"/>
      <c r="BG506" s="331" t="str">
        <f>IF(COUNT(BG488,L522)=2,ROUND(BG488*L522/SUM(L519:L528),#REF!),"")</f>
        <v/>
      </c>
      <c r="BH506" s="331" t="str">
        <f>IF(COUNT(BH488,M522)=2,ROUND(BH488*M522/SUM(M519:M528),#REF!),"")</f>
        <v/>
      </c>
      <c r="BI506" s="331" t="str">
        <f>IF(COUNT(BI488,N522)=2,ROUND(BI488*N522/SUM(N519:N528),#REF!),"")</f>
        <v/>
      </c>
      <c r="BJ506" s="331" t="str">
        <f>IF(COUNT(BJ488,O522)=2,ROUND(BJ488*O522/SUM(O519:O528),#REF!),"")</f>
        <v/>
      </c>
      <c r="BK506" s="331" t="str">
        <f>IF(COUNT(BK488,P522)=2,ROUND(BK488*P522/SUM(P519:P528),#REF!),"")</f>
        <v/>
      </c>
      <c r="BL506" s="331" t="str">
        <f>IF(COUNT(BL488,Q522)=2,ROUND(BL488*Q522/SUM(Q519:Q528),#REF!),"")</f>
        <v/>
      </c>
      <c r="BM506" s="331" t="str">
        <f>IF(COUNT(BM488,R522)=2,ROUND(BM488*R522/SUM(R519:R528),#REF!),"")</f>
        <v/>
      </c>
      <c r="BN506" s="331" t="str">
        <f>IF(COUNT(BN488,S522)=2,ROUND(BN488*S522/SUM(S519:S528),#REF!),"")</f>
        <v/>
      </c>
      <c r="BO506" s="331" t="str">
        <f>IF(COUNT(BO488,T522)=2,ROUND(BO488*T522/SUM(T519:T528),#REF!),"")</f>
        <v/>
      </c>
      <c r="BP506" s="331" t="str">
        <f>IF(COUNT(BP488,U522)=2,ROUND(BP488*U522/SUM(U519:U528),#REF!),"")</f>
        <v/>
      </c>
      <c r="BQ506" s="331" t="str">
        <f>IF(COUNT(BQ488,V522)=2,ROUND(BQ488*V522/SUM(V519:V528),#REF!),"")</f>
        <v/>
      </c>
      <c r="BR506" s="331" t="str">
        <f>IF(COUNT(BR488,W522)=2,ROUND(BR488*W522/SUM(W519:W528),#REF!),"")</f>
        <v/>
      </c>
      <c r="BS506" s="569" t="e">
        <f>IF(#REF!="発電事業者","送電電力（MW）","受電電力（MW）")</f>
        <v>#REF!</v>
      </c>
      <c r="BT506" s="569"/>
      <c r="BU506" s="569"/>
      <c r="BV506" s="333" t="s">
        <v>171</v>
      </c>
      <c r="BW506" s="580"/>
      <c r="BX506" s="580"/>
      <c r="BY506" s="331" t="str">
        <f>IF(COUNT(BY488,X522)=2,ROUND(BY488*X522/SUM(X519:X528),#REF!),"")</f>
        <v/>
      </c>
      <c r="BZ506" s="331" t="str">
        <f>IF(COUNT(BZ488,Y522)=2,ROUND(BZ488*Y522/SUM(Y519:Y528),#REF!),"")</f>
        <v/>
      </c>
      <c r="CA506" s="331" t="str">
        <f>IF(COUNT(CA488,Z522)=2,ROUND(CA488*Z522/SUM(Z519:Z528),#REF!),"")</f>
        <v/>
      </c>
      <c r="CB506" s="331" t="str">
        <f>IF(COUNT(CB488,AA522)=2,ROUND(CB488*AA522/SUM(AA519:AA528),#REF!),"")</f>
        <v/>
      </c>
      <c r="CC506" s="331" t="str">
        <f>IF(COUNT(CC488,AB522)=2,ROUND(CC488*AB522/SUM(AB519:AB528),#REF!),"")</f>
        <v/>
      </c>
      <c r="CD506" s="331" t="str">
        <f>IF(COUNT(CD488,AC522)=2,ROUND(CD488*AC522/SUM(AC519:AC528),#REF!),"")</f>
        <v/>
      </c>
      <c r="CE506" s="331" t="str">
        <f>IF(COUNT(CE488,AD522)=2,ROUND(CE488*AD522/SUM(AD519:AD528),#REF!),"")</f>
        <v/>
      </c>
      <c r="CF506" s="331" t="str">
        <f>IF(COUNT(CF488,AE522)=2,ROUND(CF488*AE522/SUM(AE519:AE528),#REF!),"")</f>
        <v/>
      </c>
      <c r="CG506" s="331" t="str">
        <f>IF(COUNT(CG488,AF522)=2,ROUND(CG488*AF522/SUM(AF519:AF528),#REF!),"")</f>
        <v/>
      </c>
      <c r="CH506" s="563" t="s">
        <v>119</v>
      </c>
      <c r="CI506" s="563"/>
      <c r="CJ506" s="563"/>
      <c r="CK506" s="563"/>
      <c r="CL506" s="563"/>
      <c r="CM506" s="563"/>
      <c r="CN506" s="563"/>
      <c r="CO506" s="563"/>
      <c r="CP506" s="563"/>
      <c r="CQ506" s="563"/>
    </row>
    <row r="507" spans="3:95" s="243" customFormat="1" ht="13.5" customHeight="1">
      <c r="C507" s="604" t="e">
        <f>DATE(#REF!+7,1,1)</f>
        <v>#REF!</v>
      </c>
      <c r="D507" s="605"/>
      <c r="E507" s="613" t="s">
        <v>198</v>
      </c>
      <c r="F507" s="614"/>
      <c r="G507" s="615"/>
      <c r="H507" s="256"/>
      <c r="I507" s="256"/>
      <c r="J507" s="256"/>
      <c r="K507" s="256"/>
      <c r="L507" s="256"/>
      <c r="M507" s="256"/>
      <c r="N507" s="256"/>
      <c r="O507" s="256"/>
      <c r="P507" s="256"/>
      <c r="Q507" s="256"/>
      <c r="R507" s="256"/>
      <c r="S507" s="256"/>
      <c r="T507" s="255"/>
      <c r="U507" s="621"/>
      <c r="V507" s="622"/>
      <c r="W507" s="622"/>
      <c r="X507" s="622"/>
      <c r="Y507" s="622"/>
      <c r="Z507" s="623"/>
      <c r="AA507" s="257"/>
      <c r="AB507" s="257"/>
      <c r="AC507" s="257"/>
      <c r="AD507" s="299"/>
      <c r="AE507" s="299"/>
      <c r="AF507" s="268"/>
      <c r="AG507" s="268"/>
      <c r="AH507" s="268"/>
      <c r="AI507" s="257"/>
      <c r="AJ507" s="257"/>
      <c r="AK507" s="257"/>
      <c r="AL507" s="257"/>
      <c r="AM507" s="257"/>
      <c r="AN507" s="257"/>
      <c r="AO507" s="257"/>
      <c r="AP507" s="257"/>
      <c r="AQ507" s="257"/>
      <c r="AR507" s="257"/>
      <c r="AS507" s="257"/>
      <c r="AT507" s="257"/>
      <c r="AU507" s="257"/>
      <c r="AX507" s="569"/>
      <c r="AY507" s="569"/>
      <c r="AZ507" s="588"/>
      <c r="BA507" s="590"/>
      <c r="BB507" s="590"/>
      <c r="BC507" s="590"/>
      <c r="BD507" s="588"/>
      <c r="BE507" s="583"/>
      <c r="BF507" s="584"/>
      <c r="BG507" s="259"/>
      <c r="BH507" s="259"/>
      <c r="BI507" s="259"/>
      <c r="BJ507" s="259"/>
      <c r="BK507" s="259"/>
      <c r="BL507" s="259"/>
      <c r="BM507" s="259"/>
      <c r="BN507" s="259"/>
      <c r="BO507" s="259"/>
      <c r="BP507" s="259"/>
      <c r="BQ507" s="259"/>
      <c r="BR507" s="259"/>
      <c r="BS507" s="569"/>
      <c r="BT507" s="569"/>
      <c r="BU507" s="569"/>
      <c r="BV507" s="333" t="s">
        <v>172</v>
      </c>
      <c r="BW507" s="581"/>
      <c r="BX507" s="581"/>
      <c r="BY507" s="331" t="str">
        <f>IF(COUNT(BY489,X522)=2,ROUND(BY489*X522/SUM(X519:X528),#REF!),"")</f>
        <v/>
      </c>
      <c r="BZ507" s="331" t="str">
        <f>IF(COUNT(BZ489,Y522)=2,ROUND(BZ489*Y522/SUM(Y519:Y528),#REF!),"")</f>
        <v/>
      </c>
      <c r="CA507" s="331" t="str">
        <f>IF(COUNT(CA489,Z522)=2,ROUND(CA489*Z522/SUM(Z519:Z528),#REF!),"")</f>
        <v/>
      </c>
      <c r="CB507" s="331" t="str">
        <f>IF(COUNT(CB489,AA522)=2,ROUND(CB489*AA522/SUM(AA519:AA528),#REF!),"")</f>
        <v/>
      </c>
      <c r="CC507" s="331" t="str">
        <f>IF(COUNT(CC489,AB522)=2,ROUND(CC489*AB522/SUM(AB519:AB528),#REF!),"")</f>
        <v/>
      </c>
      <c r="CD507" s="331" t="str">
        <f>IF(COUNT(CD489,AC522)=2,ROUND(CD489*AC522/SUM(AC519:AC528),#REF!),"")</f>
        <v/>
      </c>
      <c r="CE507" s="331" t="str">
        <f>IF(COUNT(CE489,AD522)=2,ROUND(CE489*AD522/SUM(AD519:AD528),#REF!),"")</f>
        <v/>
      </c>
      <c r="CF507" s="331" t="str">
        <f>IF(COUNT(CF489,AE522)=2,ROUND(CF489*AE522/SUM(AE519:AE528),#REF!),"")</f>
        <v/>
      </c>
      <c r="CG507" s="331" t="str">
        <f>IF(COUNT(CG489,AF522)=2,ROUND(CG489*AF522/SUM(AF519:AF528),#REF!),"")</f>
        <v/>
      </c>
      <c r="CH507" s="564" t="str">
        <f>IF(CH506="","",CH506)</f>
        <v>バイオマス</v>
      </c>
      <c r="CI507" s="564"/>
      <c r="CJ507" s="564"/>
      <c r="CK507" s="564"/>
      <c r="CL507" s="564"/>
      <c r="CM507" s="564"/>
      <c r="CN507" s="564"/>
      <c r="CO507" s="564"/>
      <c r="CP507" s="564"/>
      <c r="CQ507" s="564"/>
    </row>
    <row r="508" spans="3:95" s="243" customFormat="1" ht="13.5" customHeight="1">
      <c r="C508" s="606"/>
      <c r="D508" s="607"/>
      <c r="E508" s="608" t="s">
        <v>212</v>
      </c>
      <c r="F508" s="609"/>
      <c r="G508" s="610"/>
      <c r="H508" s="261"/>
      <c r="I508" s="261"/>
      <c r="J508" s="261"/>
      <c r="K508" s="261"/>
      <c r="L508" s="261"/>
      <c r="M508" s="261"/>
      <c r="N508" s="261"/>
      <c r="O508" s="261"/>
      <c r="P508" s="261"/>
      <c r="Q508" s="261"/>
      <c r="R508" s="261"/>
      <c r="S508" s="261"/>
      <c r="T508" s="262" t="str">
        <f>IF(COUNT(H508:S508)=0,"",SUMPRODUCT(ROUND(H508:S508,1)))</f>
        <v/>
      </c>
      <c r="U508" s="621"/>
      <c r="V508" s="622"/>
      <c r="W508" s="622"/>
      <c r="X508" s="622"/>
      <c r="Y508" s="622"/>
      <c r="Z508" s="623"/>
      <c r="AA508" s="257"/>
      <c r="AB508" s="257"/>
      <c r="AC508" s="257"/>
      <c r="AD508" s="299"/>
      <c r="AE508" s="299"/>
      <c r="AF508" s="268"/>
      <c r="AG508" s="268"/>
      <c r="AH508" s="268"/>
      <c r="AI508" s="271"/>
      <c r="AJ508" s="271"/>
      <c r="AK508" s="271"/>
      <c r="AL508" s="271"/>
      <c r="AM508" s="271"/>
      <c r="AN508" s="271"/>
      <c r="AO508" s="271"/>
      <c r="AP508" s="271"/>
      <c r="AQ508" s="271"/>
      <c r="AR508" s="271"/>
      <c r="AS508" s="271"/>
      <c r="AT508" s="271"/>
      <c r="AU508" s="272"/>
      <c r="AX508" s="569"/>
      <c r="AY508" s="569"/>
      <c r="AZ508" s="589"/>
      <c r="BA508" s="590"/>
      <c r="BB508" s="590"/>
      <c r="BC508" s="590"/>
      <c r="BD508" s="589"/>
      <c r="BE508" s="585" t="e">
        <f>IF(#REF!="発電事業者","月間送電電力量（GWh）","月間受電電力量（GWh）")</f>
        <v>#REF!</v>
      </c>
      <c r="BF508" s="586"/>
      <c r="BG508" s="331" t="str">
        <f>IF(COUNT(BG490,L522)=2,ROUND(BG490*L522/SUM(L519:L528),#REF!),"")</f>
        <v/>
      </c>
      <c r="BH508" s="331" t="str">
        <f>IF(COUNT(BH490,M522)=2,ROUND(BH490*M522/SUM(M519:M528),#REF!),"")</f>
        <v/>
      </c>
      <c r="BI508" s="331" t="str">
        <f>IF(COUNT(BI490,N522)=2,ROUND(BI490*N522/SUM(N519:N528),#REF!),"")</f>
        <v/>
      </c>
      <c r="BJ508" s="331" t="str">
        <f>IF(COUNT(BJ490,O522)=2,ROUND(BJ490*O522/SUM(O519:O528),#REF!),"")</f>
        <v/>
      </c>
      <c r="BK508" s="331" t="str">
        <f>IF(COUNT(BK490,P522)=2,ROUND(BK490*P522/SUM(P519:P528),#REF!),"")</f>
        <v/>
      </c>
      <c r="BL508" s="331" t="str">
        <f>IF(COUNT(BL490,Q522)=2,ROUND(BL490*Q522/SUM(Q519:Q528),#REF!),"")</f>
        <v/>
      </c>
      <c r="BM508" s="331" t="str">
        <f>IF(COUNT(BM490,R522)=2,ROUND(BM490*R522/SUM(R519:R528),#REF!),"")</f>
        <v/>
      </c>
      <c r="BN508" s="331" t="str">
        <f>IF(COUNT(BN490,S522)=2,ROUND(BN490*S522/SUM(S519:S528),#REF!),"")</f>
        <v/>
      </c>
      <c r="BO508" s="331" t="str">
        <f>IF(COUNT(BO490,T522)=2,ROUND(BO490*T522/SUM(T519:T528),#REF!),"")</f>
        <v/>
      </c>
      <c r="BP508" s="331" t="str">
        <f>IF(COUNT(BP490,U522)=2,ROUND(BP490*U522/SUM(U519:U528),#REF!),"")</f>
        <v/>
      </c>
      <c r="BQ508" s="331" t="str">
        <f>IF(COUNT(BQ490,V522)=2,ROUND(BQ490*V522/SUM(V519:V528),#REF!),"")</f>
        <v/>
      </c>
      <c r="BR508" s="331" t="str">
        <f>IF(COUNT(BR490,W522)=2,ROUND(BR490*W522/SUM(W519:W528),#REF!),"")</f>
        <v/>
      </c>
      <c r="BS508" s="569" t="e">
        <f>IF(#REF!="発電事業者","年間送電電力量（GWh）","年間受電電力量（GWh）")</f>
        <v>#REF!</v>
      </c>
      <c r="BT508" s="569"/>
      <c r="BU508" s="569"/>
      <c r="BV508" s="333" t="s">
        <v>25</v>
      </c>
      <c r="BW508" s="582"/>
      <c r="BX508" s="582"/>
      <c r="BY508" s="331" t="str">
        <f>IF(COUNT(BY490,X522)=2,ROUND(BY490*X522/SUM(X519:X528),#REF!),"")</f>
        <v/>
      </c>
      <c r="BZ508" s="331" t="str">
        <f>IF(COUNT(BZ490,Y522)=2,ROUND(BZ490*Y522/SUM(Y519:Y528),#REF!),"")</f>
        <v/>
      </c>
      <c r="CA508" s="331" t="str">
        <f>IF(COUNT(CA490,Z522)=2,ROUND(CA490*Z522/SUM(Z519:Z528),#REF!),"")</f>
        <v/>
      </c>
      <c r="CB508" s="331" t="str">
        <f>IF(COUNT(CB490,AA522)=2,ROUND(CB490*AA522/SUM(AA519:AA528),#REF!),"")</f>
        <v/>
      </c>
      <c r="CC508" s="331" t="str">
        <f>IF(COUNT(CC490,AB522)=2,ROUND(CC490*AB522/SUM(AB519:AB528),#REF!),"")</f>
        <v/>
      </c>
      <c r="CD508" s="331" t="str">
        <f>IF(COUNT(CD490,AC522)=2,ROUND(CD490*AC522/SUM(AC519:AC528),#REF!),"")</f>
        <v/>
      </c>
      <c r="CE508" s="331" t="str">
        <f>IF(COUNT(CE490,AD522)=2,ROUND(CE490*AD522/SUM(AD519:AD528),#REF!),"")</f>
        <v/>
      </c>
      <c r="CF508" s="331" t="str">
        <f>IF(COUNT(CF490,AE522)=2,ROUND(CF490*AE522/SUM(AE519:AE528),#REF!),"")</f>
        <v/>
      </c>
      <c r="CG508" s="331" t="str">
        <f>IF(COUNT(CG490,AF522)=2,ROUND(CG490*AF522/SUM(AF519:AF528),#REF!),"")</f>
        <v/>
      </c>
      <c r="CH508" s="565" t="str">
        <f>IF(COUNTA(AG522)=0,"",AG522)</f>
        <v/>
      </c>
      <c r="CI508" s="565"/>
      <c r="CJ508" s="565"/>
      <c r="CK508" s="565"/>
      <c r="CL508" s="565"/>
      <c r="CM508" s="565"/>
      <c r="CN508" s="565"/>
      <c r="CO508" s="565"/>
      <c r="CP508" s="565"/>
      <c r="CQ508" s="565"/>
    </row>
    <row r="509" spans="3:95" s="243" customFormat="1" ht="13.5" customHeight="1">
      <c r="C509" s="604" t="e">
        <f>DATE(#REF!+8,1,1)</f>
        <v>#REF!</v>
      </c>
      <c r="D509" s="605"/>
      <c r="E509" s="613" t="s">
        <v>198</v>
      </c>
      <c r="F509" s="614"/>
      <c r="G509" s="615"/>
      <c r="H509" s="256"/>
      <c r="I509" s="256"/>
      <c r="J509" s="256"/>
      <c r="K509" s="256"/>
      <c r="L509" s="256"/>
      <c r="M509" s="256"/>
      <c r="N509" s="256"/>
      <c r="O509" s="256"/>
      <c r="P509" s="256"/>
      <c r="Q509" s="256"/>
      <c r="R509" s="256"/>
      <c r="S509" s="256"/>
      <c r="T509" s="255"/>
      <c r="U509" s="621"/>
      <c r="V509" s="622"/>
      <c r="W509" s="622"/>
      <c r="X509" s="622"/>
      <c r="Y509" s="622"/>
      <c r="Z509" s="623"/>
      <c r="AA509" s="257"/>
      <c r="AB509" s="257"/>
      <c r="AC509" s="257"/>
      <c r="AD509" s="299"/>
      <c r="AE509" s="299"/>
      <c r="AF509" s="268"/>
      <c r="AG509" s="268"/>
      <c r="AH509" s="268"/>
      <c r="AI509" s="257"/>
      <c r="AJ509" s="257"/>
      <c r="AK509" s="257"/>
      <c r="AL509" s="257"/>
      <c r="AM509" s="257"/>
      <c r="AN509" s="257"/>
      <c r="AO509" s="257"/>
      <c r="AP509" s="257"/>
      <c r="AQ509" s="257"/>
      <c r="AR509" s="257"/>
      <c r="AS509" s="257"/>
      <c r="AT509" s="257"/>
      <c r="AU509" s="257"/>
      <c r="AX509" s="569" t="str">
        <f>IF(C523="","",C523)</f>
        <v/>
      </c>
      <c r="AY509" s="569"/>
      <c r="AZ509" s="587" t="str">
        <f>IF(E523="","",E523)</f>
        <v/>
      </c>
      <c r="BA509" s="590" t="str">
        <f ca="1">IF(F523="","",F523)</f>
        <v/>
      </c>
      <c r="BB509" s="590"/>
      <c r="BC509" s="590"/>
      <c r="BD509" s="587" t="str">
        <f>IF(I523="","",I523)</f>
        <v/>
      </c>
      <c r="BE509" s="578" t="e">
        <f>IF(#REF!="発電事業者","送電電力（MW）","受電電力（MW）")</f>
        <v>#REF!</v>
      </c>
      <c r="BF509" s="579"/>
      <c r="BG509" s="331" t="str">
        <f>IF(COUNT(BG488,L523)=2,ROUND(BG488*L523/SUM(L519:L528),#REF!),"")</f>
        <v/>
      </c>
      <c r="BH509" s="331" t="str">
        <f>IF(COUNT(BH488,M523)=2,ROUND(BH488*M523/SUM(M519:M528),#REF!),"")</f>
        <v/>
      </c>
      <c r="BI509" s="331" t="str">
        <f>IF(COUNT(BI488,N523)=2,ROUND(BI488*N523/SUM(N519:N528),#REF!),"")</f>
        <v/>
      </c>
      <c r="BJ509" s="331" t="str">
        <f>IF(COUNT(BJ488,O523)=2,ROUND(BJ488*O523/SUM(O519:O528),#REF!),"")</f>
        <v/>
      </c>
      <c r="BK509" s="331" t="str">
        <f>IF(COUNT(BK488,P523)=2,ROUND(BK488*P523/SUM(P519:P528),#REF!),"")</f>
        <v/>
      </c>
      <c r="BL509" s="331" t="str">
        <f>IF(COUNT(BL488,Q523)=2,ROUND(BL488*Q523/SUM(Q519:Q528),#REF!),"")</f>
        <v/>
      </c>
      <c r="BM509" s="331" t="str">
        <f>IF(COUNT(BM488,R523)=2,ROUND(BM488*R523/SUM(R519:R528),#REF!),"")</f>
        <v/>
      </c>
      <c r="BN509" s="331" t="str">
        <f>IF(COUNT(BN488,S523)=2,ROUND(BN488*S523/SUM(S519:S528),#REF!),"")</f>
        <v/>
      </c>
      <c r="BO509" s="331" t="str">
        <f>IF(COUNT(BO488,T523)=2,ROUND(BO488*T523/SUM(T519:T528),#REF!),"")</f>
        <v/>
      </c>
      <c r="BP509" s="331" t="str">
        <f>IF(COUNT(BP488,U523)=2,ROUND(BP488*U523/SUM(U519:U528),#REF!),"")</f>
        <v/>
      </c>
      <c r="BQ509" s="331" t="str">
        <f>IF(COUNT(BQ488,V523)=2,ROUND(BQ488*V523/SUM(V519:V528),#REF!),"")</f>
        <v/>
      </c>
      <c r="BR509" s="331" t="str">
        <f>IF(COUNT(BR488,W523)=2,ROUND(BR488*W523/SUM(W519:W528),#REF!),"")</f>
        <v/>
      </c>
      <c r="BS509" s="569" t="e">
        <f>IF(#REF!="発電事業者","送電電力（MW）","受電電力（MW）")</f>
        <v>#REF!</v>
      </c>
      <c r="BT509" s="569"/>
      <c r="BU509" s="569"/>
      <c r="BV509" s="333" t="s">
        <v>171</v>
      </c>
      <c r="BW509" s="580"/>
      <c r="BX509" s="580"/>
      <c r="BY509" s="331" t="str">
        <f>IF(COUNT(BY488,X523)=2,ROUND(BY488*X523/SUM(X519:X528),#REF!),"")</f>
        <v/>
      </c>
      <c r="BZ509" s="331" t="str">
        <f>IF(COUNT(BZ488,Y523)=2,ROUND(BZ488*Y523/SUM(Y519:Y528),#REF!),"")</f>
        <v/>
      </c>
      <c r="CA509" s="331" t="str">
        <f>IF(COUNT(CA488,Z523)=2,ROUND(CA488*Z523/SUM(Z519:Z528),#REF!),"")</f>
        <v/>
      </c>
      <c r="CB509" s="331" t="str">
        <f>IF(COUNT(CB488,AA523)=2,ROUND(CB488*AA523/SUM(AA519:AA528),#REF!),"")</f>
        <v/>
      </c>
      <c r="CC509" s="331" t="str">
        <f>IF(COUNT(CC488,AB523)=2,ROUND(CC488*AB523/SUM(AB519:AB528),#REF!),"")</f>
        <v/>
      </c>
      <c r="CD509" s="331" t="str">
        <f>IF(COUNT(CD488,AC523)=2,ROUND(CD488*AC523/SUM(AC519:AC528),#REF!),"")</f>
        <v/>
      </c>
      <c r="CE509" s="331" t="str">
        <f>IF(COUNT(CE488,AD523)=2,ROUND(CE488*AD523/SUM(AD519:AD528),#REF!),"")</f>
        <v/>
      </c>
      <c r="CF509" s="331" t="str">
        <f>IF(COUNT(CF488,AE523)=2,ROUND(CF488*AE523/SUM(AE519:AE528),#REF!),"")</f>
        <v/>
      </c>
      <c r="CG509" s="331" t="str">
        <f>IF(COUNT(CG488,AF523)=2,ROUND(CG488*AF523/SUM(AF519:AF528),#REF!),"")</f>
        <v/>
      </c>
      <c r="CH509" s="563" t="s">
        <v>119</v>
      </c>
      <c r="CI509" s="563"/>
      <c r="CJ509" s="563"/>
      <c r="CK509" s="563"/>
      <c r="CL509" s="563"/>
      <c r="CM509" s="563"/>
      <c r="CN509" s="563"/>
      <c r="CO509" s="563"/>
      <c r="CP509" s="563"/>
      <c r="CQ509" s="563"/>
    </row>
    <row r="510" spans="3:95" s="243" customFormat="1" ht="13.5" customHeight="1">
      <c r="C510" s="606"/>
      <c r="D510" s="607"/>
      <c r="E510" s="608" t="s">
        <v>212</v>
      </c>
      <c r="F510" s="609"/>
      <c r="G510" s="610"/>
      <c r="H510" s="261"/>
      <c r="I510" s="261"/>
      <c r="J510" s="261"/>
      <c r="K510" s="261"/>
      <c r="L510" s="261"/>
      <c r="M510" s="261"/>
      <c r="N510" s="261"/>
      <c r="O510" s="261"/>
      <c r="P510" s="261"/>
      <c r="Q510" s="261"/>
      <c r="R510" s="261"/>
      <c r="S510" s="261"/>
      <c r="T510" s="262" t="str">
        <f>IF(COUNT(H510:S510)=0,"",SUMPRODUCT(ROUND(H510:S510,1)))</f>
        <v/>
      </c>
      <c r="U510" s="624"/>
      <c r="V510" s="625"/>
      <c r="W510" s="625"/>
      <c r="X510" s="625"/>
      <c r="Y510" s="625"/>
      <c r="Z510" s="626"/>
      <c r="AA510" s="257"/>
      <c r="AB510" s="257"/>
      <c r="AC510" s="257"/>
      <c r="AD510" s="299"/>
      <c r="AE510" s="299"/>
      <c r="AF510" s="268"/>
      <c r="AG510" s="268"/>
      <c r="AH510" s="268"/>
      <c r="AI510" s="271"/>
      <c r="AJ510" s="271"/>
      <c r="AK510" s="271"/>
      <c r="AL510" s="271"/>
      <c r="AM510" s="271"/>
      <c r="AN510" s="271"/>
      <c r="AO510" s="271"/>
      <c r="AP510" s="271"/>
      <c r="AQ510" s="271"/>
      <c r="AR510" s="271"/>
      <c r="AS510" s="271"/>
      <c r="AT510" s="271"/>
      <c r="AU510" s="272"/>
      <c r="AX510" s="569"/>
      <c r="AY510" s="569"/>
      <c r="AZ510" s="588"/>
      <c r="BA510" s="590"/>
      <c r="BB510" s="590"/>
      <c r="BC510" s="590"/>
      <c r="BD510" s="588"/>
      <c r="BE510" s="583"/>
      <c r="BF510" s="584"/>
      <c r="BG510" s="259"/>
      <c r="BH510" s="259"/>
      <c r="BI510" s="259"/>
      <c r="BJ510" s="259"/>
      <c r="BK510" s="259"/>
      <c r="BL510" s="259"/>
      <c r="BM510" s="259"/>
      <c r="BN510" s="259"/>
      <c r="BO510" s="259"/>
      <c r="BP510" s="259"/>
      <c r="BQ510" s="259"/>
      <c r="BR510" s="259"/>
      <c r="BS510" s="569"/>
      <c r="BT510" s="569"/>
      <c r="BU510" s="569"/>
      <c r="BV510" s="333" t="s">
        <v>172</v>
      </c>
      <c r="BW510" s="581"/>
      <c r="BX510" s="581"/>
      <c r="BY510" s="331" t="str">
        <f>IF(COUNT(BY489,X523)=2,ROUND(BY489*X523/SUM(X519:X528),#REF!),"")</f>
        <v/>
      </c>
      <c r="BZ510" s="331" t="str">
        <f>IF(COUNT(BZ489,Y523)=2,ROUND(BZ489*Y523/SUM(Y519:Y528),#REF!),"")</f>
        <v/>
      </c>
      <c r="CA510" s="331" t="str">
        <f>IF(COUNT(CA489,Z523)=2,ROUND(CA489*Z523/SUM(Z519:Z528),#REF!),"")</f>
        <v/>
      </c>
      <c r="CB510" s="331" t="str">
        <f>IF(COUNT(CB489,AA523)=2,ROUND(CB489*AA523/SUM(AA519:AA528),#REF!),"")</f>
        <v/>
      </c>
      <c r="CC510" s="331" t="str">
        <f>IF(COUNT(CC489,AB523)=2,ROUND(CC489*AB523/SUM(AB519:AB528),#REF!),"")</f>
        <v/>
      </c>
      <c r="CD510" s="331" t="str">
        <f>IF(COUNT(CD489,AC523)=2,ROUND(CD489*AC523/SUM(AC519:AC528),#REF!),"")</f>
        <v/>
      </c>
      <c r="CE510" s="331" t="str">
        <f>IF(COUNT(CE489,AD523)=2,ROUND(CE489*AD523/SUM(AD519:AD528),#REF!),"")</f>
        <v/>
      </c>
      <c r="CF510" s="331" t="str">
        <f>IF(COUNT(CF489,AE523)=2,ROUND(CF489*AE523/SUM(AE519:AE528),#REF!),"")</f>
        <v/>
      </c>
      <c r="CG510" s="331" t="str">
        <f>IF(COUNT(CG489,AF523)=2,ROUND(CG489*AF523/SUM(AF519:AF528),#REF!),"")</f>
        <v/>
      </c>
      <c r="CH510" s="564" t="str">
        <f>IF(CH509="","",CH509)</f>
        <v>バイオマス</v>
      </c>
      <c r="CI510" s="564"/>
      <c r="CJ510" s="564"/>
      <c r="CK510" s="564"/>
      <c r="CL510" s="564"/>
      <c r="CM510" s="564"/>
      <c r="CN510" s="564"/>
      <c r="CO510" s="564"/>
      <c r="CP510" s="564"/>
      <c r="CQ510" s="564"/>
    </row>
    <row r="511" spans="3:95" s="243" customFormat="1" ht="13.5" customHeight="1">
      <c r="C511" s="604" t="e">
        <f>DATE(#REF!+9,1,1)</f>
        <v>#REF!</v>
      </c>
      <c r="D511" s="605"/>
      <c r="E511" s="613" t="s">
        <v>198</v>
      </c>
      <c r="F511" s="614"/>
      <c r="G511" s="615"/>
      <c r="H511" s="256"/>
      <c r="I511" s="256"/>
      <c r="J511" s="256"/>
      <c r="K511" s="256"/>
      <c r="L511" s="256"/>
      <c r="M511" s="256"/>
      <c r="N511" s="256"/>
      <c r="O511" s="256"/>
      <c r="P511" s="256"/>
      <c r="Q511" s="256"/>
      <c r="R511" s="256"/>
      <c r="S511" s="256"/>
      <c r="T511" s="255"/>
      <c r="U511" s="613" t="s">
        <v>210</v>
      </c>
      <c r="V511" s="614"/>
      <c r="W511" s="614"/>
      <c r="X511" s="615"/>
      <c r="Y511" s="666"/>
      <c r="Z511" s="667"/>
      <c r="AA511" s="257"/>
      <c r="AB511" s="257"/>
      <c r="AC511" s="257"/>
      <c r="AD511" s="299"/>
      <c r="AE511" s="299"/>
      <c r="AF511" s="268"/>
      <c r="AG511" s="268"/>
      <c r="AH511" s="268"/>
      <c r="AI511" s="257"/>
      <c r="AJ511" s="257"/>
      <c r="AK511" s="257"/>
      <c r="AL511" s="257"/>
      <c r="AM511" s="257"/>
      <c r="AN511" s="257"/>
      <c r="AO511" s="257"/>
      <c r="AP511" s="257"/>
      <c r="AQ511" s="257"/>
      <c r="AR511" s="257"/>
      <c r="AS511" s="257"/>
      <c r="AT511" s="257"/>
      <c r="AU511" s="257"/>
      <c r="AX511" s="569"/>
      <c r="AY511" s="569"/>
      <c r="AZ511" s="589"/>
      <c r="BA511" s="590"/>
      <c r="BB511" s="590"/>
      <c r="BC511" s="590"/>
      <c r="BD511" s="589"/>
      <c r="BE511" s="585" t="e">
        <f>IF(#REF!="発電事業者","月間送電電力量（GWh）","月間受電電力量（GWh）")</f>
        <v>#REF!</v>
      </c>
      <c r="BF511" s="586"/>
      <c r="BG511" s="331" t="str">
        <f>IF(COUNT(BG490,L523)=2,ROUND(BG490*L523/SUM(L519:L528),#REF!),"")</f>
        <v/>
      </c>
      <c r="BH511" s="331" t="str">
        <f>IF(COUNT(BH490,M523)=2,ROUND(BH490*M523/SUM(M519:M528),#REF!),"")</f>
        <v/>
      </c>
      <c r="BI511" s="331" t="str">
        <f>IF(COUNT(BI490,N523)=2,ROUND(BI490*N523/SUM(N519:N528),#REF!),"")</f>
        <v/>
      </c>
      <c r="BJ511" s="331" t="str">
        <f>IF(COUNT(BJ490,O523)=2,ROUND(BJ490*O523/SUM(O519:O528),#REF!),"")</f>
        <v/>
      </c>
      <c r="BK511" s="331" t="str">
        <f>IF(COUNT(BK490,P523)=2,ROUND(BK490*P523/SUM(P519:P528),#REF!),"")</f>
        <v/>
      </c>
      <c r="BL511" s="331" t="str">
        <f>IF(COUNT(BL490,Q523)=2,ROUND(BL490*Q523/SUM(Q519:Q528),#REF!),"")</f>
        <v/>
      </c>
      <c r="BM511" s="331" t="str">
        <f>IF(COUNT(BM490,R523)=2,ROUND(BM490*R523/SUM(R519:R528),#REF!),"")</f>
        <v/>
      </c>
      <c r="BN511" s="331" t="str">
        <f>IF(COUNT(BN490,S523)=2,ROUND(BN490*S523/SUM(S519:S528),#REF!),"")</f>
        <v/>
      </c>
      <c r="BO511" s="331" t="str">
        <f>IF(COUNT(BO490,T523)=2,ROUND(BO490*T523/SUM(T519:T528),#REF!),"")</f>
        <v/>
      </c>
      <c r="BP511" s="331" t="str">
        <f>IF(COUNT(BP490,U523)=2,ROUND(BP490*U523/SUM(U519:U528),#REF!),"")</f>
        <v/>
      </c>
      <c r="BQ511" s="331" t="str">
        <f>IF(COUNT(BQ490,V523)=2,ROUND(BQ490*V523/SUM(V519:V528),#REF!),"")</f>
        <v/>
      </c>
      <c r="BR511" s="331" t="str">
        <f>IF(COUNT(BR490,W523)=2,ROUND(BR490*W523/SUM(W519:W528),#REF!),"")</f>
        <v/>
      </c>
      <c r="BS511" s="569" t="e">
        <f>IF(#REF!="発電事業者","年間送電電力量（GWh）","年間受電電力量（GWh）")</f>
        <v>#REF!</v>
      </c>
      <c r="BT511" s="569"/>
      <c r="BU511" s="569"/>
      <c r="BV511" s="333" t="s">
        <v>25</v>
      </c>
      <c r="BW511" s="582"/>
      <c r="BX511" s="582"/>
      <c r="BY511" s="331" t="str">
        <f>IF(COUNT(BY490,X523)=2,ROUND(BY490*X523/SUM(X519:X528),#REF!),"")</f>
        <v/>
      </c>
      <c r="BZ511" s="331" t="str">
        <f>IF(COUNT(BZ490,Y523)=2,ROUND(BZ490*Y523/SUM(Y519:Y528),#REF!),"")</f>
        <v/>
      </c>
      <c r="CA511" s="331" t="str">
        <f>IF(COUNT(CA490,Z523)=2,ROUND(CA490*Z523/SUM(Z519:Z528),#REF!),"")</f>
        <v/>
      </c>
      <c r="CB511" s="331" t="str">
        <f>IF(COUNT(CB490,AA523)=2,ROUND(CB490*AA523/SUM(AA519:AA528),#REF!),"")</f>
        <v/>
      </c>
      <c r="CC511" s="331" t="str">
        <f>IF(COUNT(CC490,AB523)=2,ROUND(CC490*AB523/SUM(AB519:AB528),#REF!),"")</f>
        <v/>
      </c>
      <c r="CD511" s="331" t="str">
        <f>IF(COUNT(CD490,AC523)=2,ROUND(CD490*AC523/SUM(AC519:AC528),#REF!),"")</f>
        <v/>
      </c>
      <c r="CE511" s="331" t="str">
        <f>IF(COUNT(CE490,AD523)=2,ROUND(CE490*AD523/SUM(AD519:AD528),#REF!),"")</f>
        <v/>
      </c>
      <c r="CF511" s="331" t="str">
        <f>IF(COUNT(CF490,AE523)=2,ROUND(CF490*AE523/SUM(AE519:AE528),#REF!),"")</f>
        <v/>
      </c>
      <c r="CG511" s="331" t="str">
        <f>IF(COUNT(CG490,AF523)=2,ROUND(CG490*AF523/SUM(AF519:AF528),#REF!),"")</f>
        <v/>
      </c>
      <c r="CH511" s="565" t="str">
        <f>IF(COUNTA(AG523)=0,"",AG523)</f>
        <v/>
      </c>
      <c r="CI511" s="565"/>
      <c r="CJ511" s="565"/>
      <c r="CK511" s="565"/>
      <c r="CL511" s="565"/>
      <c r="CM511" s="565"/>
      <c r="CN511" s="565"/>
      <c r="CO511" s="565"/>
      <c r="CP511" s="565"/>
      <c r="CQ511" s="565"/>
    </row>
    <row r="512" spans="3:95" s="243" customFormat="1" ht="13.5" customHeight="1">
      <c r="C512" s="606"/>
      <c r="D512" s="607"/>
      <c r="E512" s="608" t="s">
        <v>212</v>
      </c>
      <c r="F512" s="609"/>
      <c r="G512" s="610"/>
      <c r="H512" s="261"/>
      <c r="I512" s="261"/>
      <c r="J512" s="261"/>
      <c r="K512" s="261"/>
      <c r="L512" s="261"/>
      <c r="M512" s="261"/>
      <c r="N512" s="261"/>
      <c r="O512" s="261"/>
      <c r="P512" s="261"/>
      <c r="Q512" s="261"/>
      <c r="R512" s="261"/>
      <c r="S512" s="261"/>
      <c r="T512" s="262" t="str">
        <f>IF(COUNT(H512:S512)=0,"",SUMPRODUCT(ROUND(H512:S512,1)))</f>
        <v/>
      </c>
      <c r="U512" s="608" t="s">
        <v>211</v>
      </c>
      <c r="V512" s="609"/>
      <c r="W512" s="609"/>
      <c r="X512" s="610"/>
      <c r="Y512" s="664"/>
      <c r="Z512" s="665"/>
      <c r="AA512" s="257"/>
      <c r="AB512" s="257"/>
      <c r="AC512" s="257"/>
      <c r="AD512" s="299"/>
      <c r="AE512" s="299"/>
      <c r="AF512" s="268"/>
      <c r="AG512" s="268"/>
      <c r="AH512" s="268"/>
      <c r="AI512" s="271"/>
      <c r="AJ512" s="271"/>
      <c r="AK512" s="271"/>
      <c r="AL512" s="271"/>
      <c r="AM512" s="271"/>
      <c r="AN512" s="271"/>
      <c r="AO512" s="271"/>
      <c r="AP512" s="271"/>
      <c r="AQ512" s="271"/>
      <c r="AR512" s="271"/>
      <c r="AS512" s="271"/>
      <c r="AT512" s="271"/>
      <c r="AU512" s="272"/>
      <c r="AX512" s="569" t="str">
        <f>IF(C524="","",C524)</f>
        <v/>
      </c>
      <c r="AY512" s="569"/>
      <c r="AZ512" s="587" t="str">
        <f>IF(E524="","",E524)</f>
        <v/>
      </c>
      <c r="BA512" s="590" t="str">
        <f ca="1">IF(F524="","",F524)</f>
        <v/>
      </c>
      <c r="BB512" s="590"/>
      <c r="BC512" s="590"/>
      <c r="BD512" s="587" t="str">
        <f>IF(I524="","",I524)</f>
        <v/>
      </c>
      <c r="BE512" s="578" t="e">
        <f>IF(#REF!="発電事業者","送電電力（MW）","受電電力（MW）")</f>
        <v>#REF!</v>
      </c>
      <c r="BF512" s="579"/>
      <c r="BG512" s="331" t="str">
        <f>IF(COUNT(BG488,L524)=2,ROUND(BG488*L524/SUM(L519:L528),#REF!),"")</f>
        <v/>
      </c>
      <c r="BH512" s="331" t="str">
        <f>IF(COUNT(BH488,M524)=2,ROUND(BH488*M524/SUM(M519:M528),#REF!),"")</f>
        <v/>
      </c>
      <c r="BI512" s="331" t="str">
        <f>IF(COUNT(BI488,N524)=2,ROUND(BI488*N524/SUM(N519:N528),#REF!),"")</f>
        <v/>
      </c>
      <c r="BJ512" s="331" t="str">
        <f>IF(COUNT(BJ488,O524)=2,ROUND(BJ488*O524/SUM(O519:O528),#REF!),"")</f>
        <v/>
      </c>
      <c r="BK512" s="331" t="str">
        <f>IF(COUNT(BK488,P524)=2,ROUND(BK488*P524/SUM(P519:P528),#REF!),"")</f>
        <v/>
      </c>
      <c r="BL512" s="331" t="str">
        <f>IF(COUNT(BL488,Q524)=2,ROUND(BL488*Q524/SUM(Q519:Q528),#REF!),"")</f>
        <v/>
      </c>
      <c r="BM512" s="331" t="str">
        <f>IF(COUNT(BM488,R524)=2,ROUND(BM488*R524/SUM(R519:R528),#REF!),"")</f>
        <v/>
      </c>
      <c r="BN512" s="331" t="str">
        <f>IF(COUNT(BN488,S524)=2,ROUND(BN488*S524/SUM(S519:S528),#REF!),"")</f>
        <v/>
      </c>
      <c r="BO512" s="331" t="str">
        <f>IF(COUNT(BO488,T524)=2,ROUND(BO488*T524/SUM(T519:T528),#REF!),"")</f>
        <v/>
      </c>
      <c r="BP512" s="331" t="str">
        <f>IF(COUNT(BP488,U524)=2,ROUND(BP488*U524/SUM(U519:U528),#REF!),"")</f>
        <v/>
      </c>
      <c r="BQ512" s="331" t="str">
        <f>IF(COUNT(BQ488,V524)=2,ROUND(BQ488*V524/SUM(V519:V528),#REF!),"")</f>
        <v/>
      </c>
      <c r="BR512" s="331" t="str">
        <f>IF(COUNT(BR488,W524)=2,ROUND(BR488*W524/SUM(W519:W528),#REF!),"")</f>
        <v/>
      </c>
      <c r="BS512" s="569" t="e">
        <f>IF(#REF!="発電事業者","送電電力（MW）","受電電力（MW）")</f>
        <v>#REF!</v>
      </c>
      <c r="BT512" s="569"/>
      <c r="BU512" s="569"/>
      <c r="BV512" s="333" t="s">
        <v>171</v>
      </c>
      <c r="BW512" s="580"/>
      <c r="BX512" s="580"/>
      <c r="BY512" s="331" t="str">
        <f>IF(COUNT(BY488,X524)=2,ROUND(BY488*X524/SUM(X519:X528),#REF!),"")</f>
        <v/>
      </c>
      <c r="BZ512" s="331" t="str">
        <f>IF(COUNT(BZ488,Y524)=2,ROUND(BZ488*Y524/SUM(Y519:Y528),#REF!),"")</f>
        <v/>
      </c>
      <c r="CA512" s="331" t="str">
        <f>IF(COUNT(CA488,Z524)=2,ROUND(CA488*Z524/SUM(Z519:Z528),#REF!),"")</f>
        <v/>
      </c>
      <c r="CB512" s="331" t="str">
        <f>IF(COUNT(CB488,AA524)=2,ROUND(CB488*AA524/SUM(AA519:AA528),#REF!),"")</f>
        <v/>
      </c>
      <c r="CC512" s="331" t="str">
        <f>IF(COUNT(CC488,AB524)=2,ROUND(CC488*AB524/SUM(AB519:AB528),#REF!),"")</f>
        <v/>
      </c>
      <c r="CD512" s="331" t="str">
        <f>IF(COUNT(CD488,AC524)=2,ROUND(CD488*AC524/SUM(AC519:AC528),#REF!),"")</f>
        <v/>
      </c>
      <c r="CE512" s="331" t="str">
        <f>IF(COUNT(CE488,AD524)=2,ROUND(CE488*AD524/SUM(AD519:AD528),#REF!),"")</f>
        <v/>
      </c>
      <c r="CF512" s="331" t="str">
        <f>IF(COUNT(CF488,AE524)=2,ROUND(CF488*AE524/SUM(AE519:AE528),#REF!),"")</f>
        <v/>
      </c>
      <c r="CG512" s="331" t="str">
        <f>IF(COUNT(CG488,AF524)=2,ROUND(CG488*AF524/SUM(AF519:AF528),#REF!),"")</f>
        <v/>
      </c>
      <c r="CH512" s="563" t="s">
        <v>119</v>
      </c>
      <c r="CI512" s="563"/>
      <c r="CJ512" s="563"/>
      <c r="CK512" s="563"/>
      <c r="CL512" s="563"/>
      <c r="CM512" s="563"/>
      <c r="CN512" s="563"/>
      <c r="CO512" s="563"/>
      <c r="CP512" s="563"/>
      <c r="CQ512" s="563"/>
    </row>
    <row r="513" spans="3:97" s="243" customFormat="1" ht="13.5" customHeight="1">
      <c r="C513" s="273"/>
      <c r="D513" s="273"/>
      <c r="E513" s="245"/>
      <c r="F513" s="245"/>
      <c r="G513" s="245"/>
      <c r="H513" s="257"/>
      <c r="I513" s="257"/>
      <c r="J513" s="257"/>
      <c r="K513" s="257"/>
      <c r="L513" s="257"/>
      <c r="M513" s="257"/>
      <c r="N513" s="257"/>
      <c r="O513" s="257"/>
      <c r="P513" s="257"/>
      <c r="Q513" s="257"/>
      <c r="R513" s="257"/>
      <c r="S513" s="257"/>
      <c r="T513" s="257"/>
      <c r="U513" s="245"/>
      <c r="V513" s="245"/>
      <c r="W513" s="245"/>
      <c r="X513" s="245"/>
      <c r="Y513" s="274"/>
      <c r="Z513" s="274"/>
      <c r="AA513" s="257"/>
      <c r="AB513" s="257"/>
      <c r="AC513" s="257"/>
      <c r="AD513" s="273"/>
      <c r="AE513" s="273"/>
      <c r="AF513" s="245"/>
      <c r="AG513" s="245"/>
      <c r="AH513" s="245"/>
      <c r="AI513" s="271"/>
      <c r="AJ513" s="271"/>
      <c r="AK513" s="271"/>
      <c r="AL513" s="271"/>
      <c r="AM513" s="271"/>
      <c r="AN513" s="271"/>
      <c r="AO513" s="271"/>
      <c r="AP513" s="271"/>
      <c r="AQ513" s="271"/>
      <c r="AR513" s="271"/>
      <c r="AS513" s="271"/>
      <c r="AT513" s="271"/>
      <c r="AU513" s="272"/>
      <c r="AV513" s="275"/>
      <c r="AX513" s="569"/>
      <c r="AY513" s="569"/>
      <c r="AZ513" s="588"/>
      <c r="BA513" s="590"/>
      <c r="BB513" s="590"/>
      <c r="BC513" s="590"/>
      <c r="BD513" s="588"/>
      <c r="BE513" s="583"/>
      <c r="BF513" s="584"/>
      <c r="BG513" s="259"/>
      <c r="BH513" s="259"/>
      <c r="BI513" s="259"/>
      <c r="BJ513" s="259"/>
      <c r="BK513" s="259"/>
      <c r="BL513" s="259"/>
      <c r="BM513" s="259"/>
      <c r="BN513" s="259"/>
      <c r="BO513" s="259"/>
      <c r="BP513" s="259"/>
      <c r="BQ513" s="259"/>
      <c r="BR513" s="259"/>
      <c r="BS513" s="569"/>
      <c r="BT513" s="569"/>
      <c r="BU513" s="569"/>
      <c r="BV513" s="333" t="s">
        <v>172</v>
      </c>
      <c r="BW513" s="581"/>
      <c r="BX513" s="581"/>
      <c r="BY513" s="331" t="str">
        <f>IF(COUNT(BY489,X524)=2,ROUND(BY489*X524/SUM(X519:X528),#REF!),"")</f>
        <v/>
      </c>
      <c r="BZ513" s="331" t="str">
        <f>IF(COUNT(BZ489,Y524)=2,ROUND(BZ489*Y524/SUM(Y519:Y528),#REF!),"")</f>
        <v/>
      </c>
      <c r="CA513" s="331" t="str">
        <f>IF(COUNT(CA489,Z524)=2,ROUND(CA489*Z524/SUM(Z519:Z528),#REF!),"")</f>
        <v/>
      </c>
      <c r="CB513" s="331" t="str">
        <f>IF(COUNT(CB489,AA524)=2,ROUND(CB489*AA524/SUM(AA519:AA528),#REF!),"")</f>
        <v/>
      </c>
      <c r="CC513" s="331" t="str">
        <f>IF(COUNT(CC489,AB524)=2,ROUND(CC489*AB524/SUM(AB519:AB528),#REF!),"")</f>
        <v/>
      </c>
      <c r="CD513" s="331" t="str">
        <f>IF(COUNT(CD489,AC524)=2,ROUND(CD489*AC524/SUM(AC519:AC528),#REF!),"")</f>
        <v/>
      </c>
      <c r="CE513" s="331" t="str">
        <f>IF(COUNT(CE489,AD524)=2,ROUND(CE489*AD524/SUM(AD519:AD528),#REF!),"")</f>
        <v/>
      </c>
      <c r="CF513" s="331" t="str">
        <f>IF(COUNT(CF489,AE524)=2,ROUND(CF489*AE524/SUM(AE519:AE528),#REF!),"")</f>
        <v/>
      </c>
      <c r="CG513" s="331" t="str">
        <f>IF(COUNT(CG489,AF524)=2,ROUND(CG489*AF524/SUM(AF519:AF528),#REF!),"")</f>
        <v/>
      </c>
      <c r="CH513" s="564" t="str">
        <f>IF(CH512="","",CH512)</f>
        <v>バイオマス</v>
      </c>
      <c r="CI513" s="564"/>
      <c r="CJ513" s="564"/>
      <c r="CK513" s="564"/>
      <c r="CL513" s="564"/>
      <c r="CM513" s="564"/>
      <c r="CN513" s="564"/>
      <c r="CO513" s="564"/>
      <c r="CP513" s="564"/>
      <c r="CQ513" s="564"/>
      <c r="CR513" s="271"/>
      <c r="CS513" s="271"/>
    </row>
    <row r="514" spans="3:97" s="243" customFormat="1" ht="13.5" customHeight="1">
      <c r="I514" s="257"/>
      <c r="J514" s="257"/>
      <c r="K514" s="257"/>
      <c r="L514" s="257"/>
      <c r="M514" s="257"/>
      <c r="N514" s="257"/>
      <c r="O514" s="257"/>
      <c r="P514" s="257"/>
      <c r="Q514" s="257"/>
      <c r="R514" s="257"/>
      <c r="S514" s="257"/>
      <c r="T514" s="257"/>
      <c r="U514" s="245"/>
      <c r="V514" s="245"/>
      <c r="W514" s="245"/>
      <c r="X514" s="245"/>
      <c r="Y514" s="274"/>
      <c r="Z514" s="274"/>
      <c r="AA514" s="257"/>
      <c r="AB514" s="257"/>
      <c r="AC514" s="257"/>
      <c r="AD514" s="273"/>
      <c r="AE514" s="273"/>
      <c r="AF514" s="245"/>
      <c r="AG514" s="245"/>
      <c r="AH514" s="245"/>
      <c r="AI514" s="271"/>
      <c r="AJ514" s="271"/>
      <c r="AK514" s="271"/>
      <c r="AL514" s="271"/>
      <c r="AM514" s="271"/>
      <c r="AN514" s="271"/>
      <c r="AO514" s="271"/>
      <c r="AP514" s="271"/>
      <c r="AQ514" s="271"/>
      <c r="AR514" s="271"/>
      <c r="AS514" s="271"/>
      <c r="AT514" s="271"/>
      <c r="AU514" s="272"/>
      <c r="AV514" s="257"/>
      <c r="AX514" s="569"/>
      <c r="AY514" s="569"/>
      <c r="AZ514" s="589"/>
      <c r="BA514" s="590"/>
      <c r="BB514" s="590"/>
      <c r="BC514" s="590"/>
      <c r="BD514" s="589"/>
      <c r="BE514" s="585" t="e">
        <f>IF(#REF!="発電事業者","月間送電電力量（GWh）","月間受電電力量（GWh）")</f>
        <v>#REF!</v>
      </c>
      <c r="BF514" s="586"/>
      <c r="BG514" s="331" t="str">
        <f>IF(COUNT(BG490,L524)=2,ROUND(BG490*L524/SUM(L519:L528),#REF!),"")</f>
        <v/>
      </c>
      <c r="BH514" s="331" t="str">
        <f>IF(COUNT(BH490,M524)=2,ROUND(BH490*M524/SUM(M519:M528),#REF!),"")</f>
        <v/>
      </c>
      <c r="BI514" s="331" t="str">
        <f>IF(COUNT(BI490,N524)=2,ROUND(BI490*N524/SUM(N519:N528),#REF!),"")</f>
        <v/>
      </c>
      <c r="BJ514" s="331" t="str">
        <f>IF(COUNT(BJ490,O524)=2,ROUND(BJ490*O524/SUM(O519:O528),#REF!),"")</f>
        <v/>
      </c>
      <c r="BK514" s="331" t="str">
        <f>IF(COUNT(BK490,P524)=2,ROUND(BK490*P524/SUM(P519:P528),#REF!),"")</f>
        <v/>
      </c>
      <c r="BL514" s="331" t="str">
        <f>IF(COUNT(BL490,Q524)=2,ROUND(BL490*Q524/SUM(Q519:Q528),#REF!),"")</f>
        <v/>
      </c>
      <c r="BM514" s="331" t="str">
        <f>IF(COUNT(BM490,R524)=2,ROUND(BM490*R524/SUM(R519:R528),#REF!),"")</f>
        <v/>
      </c>
      <c r="BN514" s="331" t="str">
        <f>IF(COUNT(BN490,S524)=2,ROUND(BN490*S524/SUM(S519:S528),#REF!),"")</f>
        <v/>
      </c>
      <c r="BO514" s="331" t="str">
        <f>IF(COUNT(BO490,T524)=2,ROUND(BO490*T524/SUM(T519:T528),#REF!),"")</f>
        <v/>
      </c>
      <c r="BP514" s="331" t="str">
        <f>IF(COUNT(BP490,U524)=2,ROUND(BP490*U524/SUM(U519:U528),#REF!),"")</f>
        <v/>
      </c>
      <c r="BQ514" s="331" t="str">
        <f>IF(COUNT(BQ490,V524)=2,ROUND(BQ490*V524/SUM(V519:V528),#REF!),"")</f>
        <v/>
      </c>
      <c r="BR514" s="331" t="str">
        <f>IF(COUNT(BR490,W524)=2,ROUND(BR490*W524/SUM(W519:W528),#REF!),"")</f>
        <v/>
      </c>
      <c r="BS514" s="569" t="e">
        <f>IF(#REF!="発電事業者","年間送電電力量（GWh）","年間受電電力量（GWh）")</f>
        <v>#REF!</v>
      </c>
      <c r="BT514" s="569"/>
      <c r="BU514" s="569"/>
      <c r="BV514" s="333" t="s">
        <v>25</v>
      </c>
      <c r="BW514" s="582"/>
      <c r="BX514" s="582"/>
      <c r="BY514" s="331" t="str">
        <f>IF(COUNT(BY490,X524)=2,ROUND(BY490*X524/SUM(X519:X528),#REF!),"")</f>
        <v/>
      </c>
      <c r="BZ514" s="331" t="str">
        <f>IF(COUNT(BZ490,Y524)=2,ROUND(BZ490*Y524/SUM(Y519:Y528),#REF!),"")</f>
        <v/>
      </c>
      <c r="CA514" s="331" t="str">
        <f>IF(COUNT(CA490,Z524)=2,ROUND(CA490*Z524/SUM(Z519:Z528),#REF!),"")</f>
        <v/>
      </c>
      <c r="CB514" s="331" t="str">
        <f>IF(COUNT(CB490,AA524)=2,ROUND(CB490*AA524/SUM(AA519:AA528),#REF!),"")</f>
        <v/>
      </c>
      <c r="CC514" s="331" t="str">
        <f>IF(COUNT(CC490,AB524)=2,ROUND(CC490*AB524/SUM(AB519:AB528),#REF!),"")</f>
        <v/>
      </c>
      <c r="CD514" s="331" t="str">
        <f>IF(COUNT(CD490,AC524)=2,ROUND(CD490*AC524/SUM(AC519:AC528),#REF!),"")</f>
        <v/>
      </c>
      <c r="CE514" s="331" t="str">
        <f>IF(COUNT(CE490,AD524)=2,ROUND(CE490*AD524/SUM(AD519:AD528),#REF!),"")</f>
        <v/>
      </c>
      <c r="CF514" s="331" t="str">
        <f>IF(COUNT(CF490,AE524)=2,ROUND(CF490*AE524/SUM(AE519:AE528),#REF!),"")</f>
        <v/>
      </c>
      <c r="CG514" s="331" t="str">
        <f>IF(COUNT(CG490,AF524)=2,ROUND(CG490*AF524/SUM(AF519:AF528),#REF!),"")</f>
        <v/>
      </c>
      <c r="CH514" s="565" t="str">
        <f>IF(COUNTA(AG524)=0,"",AG524)</f>
        <v/>
      </c>
      <c r="CI514" s="565"/>
      <c r="CJ514" s="565"/>
      <c r="CK514" s="565"/>
      <c r="CL514" s="565"/>
      <c r="CM514" s="565"/>
      <c r="CN514" s="565"/>
      <c r="CO514" s="565"/>
      <c r="CP514" s="565"/>
      <c r="CQ514" s="565"/>
    </row>
    <row r="515" spans="3:97" s="243" customFormat="1" ht="13.5" customHeight="1">
      <c r="C515" s="273"/>
      <c r="D515" s="273"/>
      <c r="E515" s="245"/>
      <c r="F515" s="245"/>
      <c r="G515" s="245"/>
      <c r="H515" s="257"/>
      <c r="I515" s="257"/>
      <c r="J515" s="257"/>
      <c r="K515" s="257"/>
      <c r="L515" s="257"/>
      <c r="M515" s="257"/>
      <c r="N515" s="257"/>
      <c r="O515" s="257"/>
      <c r="P515" s="257"/>
      <c r="Q515" s="257"/>
      <c r="R515" s="257"/>
      <c r="S515" s="257"/>
      <c r="T515" s="257"/>
      <c r="U515" s="257"/>
      <c r="V515" s="257"/>
      <c r="W515" s="257"/>
      <c r="X515" s="257"/>
      <c r="Y515" s="257"/>
      <c r="Z515" s="257"/>
      <c r="AA515" s="257"/>
      <c r="AB515" s="257"/>
      <c r="AC515" s="257"/>
      <c r="AD515" s="257"/>
      <c r="AE515" s="257"/>
      <c r="AF515" s="257"/>
      <c r="AG515" s="257"/>
      <c r="AH515" s="257"/>
      <c r="AI515" s="257"/>
      <c r="AJ515" s="257"/>
      <c r="AK515" s="257"/>
      <c r="AL515" s="257"/>
      <c r="AM515" s="257"/>
      <c r="AN515" s="257"/>
      <c r="AO515" s="257"/>
      <c r="AP515" s="257"/>
      <c r="AQ515" s="257"/>
      <c r="AR515" s="257"/>
      <c r="AS515" s="257"/>
      <c r="AT515" s="257"/>
      <c r="AU515" s="257"/>
      <c r="AV515" s="275"/>
      <c r="AX515" s="569" t="str">
        <f>IF(C525="","",C525)</f>
        <v/>
      </c>
      <c r="AY515" s="569"/>
      <c r="AZ515" s="587" t="str">
        <f>IF(E525="","",E525)</f>
        <v/>
      </c>
      <c r="BA515" s="590" t="str">
        <f ca="1">IF(F525="","",F525)</f>
        <v/>
      </c>
      <c r="BB515" s="590"/>
      <c r="BC515" s="590"/>
      <c r="BD515" s="587" t="str">
        <f>IF(I525="","",I525)</f>
        <v/>
      </c>
      <c r="BE515" s="578" t="e">
        <f>IF(#REF!="発電事業者","送電電力（MW）","受電電力（MW）")</f>
        <v>#REF!</v>
      </c>
      <c r="BF515" s="579"/>
      <c r="BG515" s="331" t="str">
        <f>IF(COUNT(BG488,L525)=2,ROUND(BG488*L525/SUM(L519:L528),#REF!),"")</f>
        <v/>
      </c>
      <c r="BH515" s="331" t="str">
        <f>IF(COUNT(BH488,M525)=2,ROUND(BH488*M525/SUM(M519:M528),#REF!),"")</f>
        <v/>
      </c>
      <c r="BI515" s="331" t="str">
        <f>IF(COUNT(BI488,N525)=2,ROUND(BI488*N525/SUM(N519:N528),#REF!),"")</f>
        <v/>
      </c>
      <c r="BJ515" s="331" t="str">
        <f>IF(COUNT(BJ488,O525)=2,ROUND(BJ488*O525/SUM(O519:O528),#REF!),"")</f>
        <v/>
      </c>
      <c r="BK515" s="331" t="str">
        <f>IF(COUNT(BK488,P525)=2,ROUND(BK488*P525/SUM(P519:P528),#REF!),"")</f>
        <v/>
      </c>
      <c r="BL515" s="331" t="str">
        <f>IF(COUNT(BL488,Q525)=2,ROUND(BL488*Q525/SUM(Q519:Q528),#REF!),"")</f>
        <v/>
      </c>
      <c r="BM515" s="331" t="str">
        <f>IF(COUNT(BM488,R525)=2,ROUND(BM488*R525/SUM(R519:R528),#REF!),"")</f>
        <v/>
      </c>
      <c r="BN515" s="331" t="str">
        <f>IF(COUNT(BN488,S525)=2,ROUND(BN488*S525/SUM(S519:S528),#REF!),"")</f>
        <v/>
      </c>
      <c r="BO515" s="331" t="str">
        <f>IF(COUNT(BO488,T525)=2,ROUND(BO488*T525/SUM(T519:T528),#REF!),"")</f>
        <v/>
      </c>
      <c r="BP515" s="331" t="str">
        <f>IF(COUNT(BP488,U525)=2,ROUND(BP488*U525/SUM(U519:U528),#REF!),"")</f>
        <v/>
      </c>
      <c r="BQ515" s="331" t="str">
        <f>IF(COUNT(BQ488,V525)=2,ROUND(BQ488*V525/SUM(V519:V528),#REF!),"")</f>
        <v/>
      </c>
      <c r="BR515" s="331" t="str">
        <f>IF(COUNT(BR488,W525)=2,ROUND(BR488*W525/SUM(W519:W528),#REF!),"")</f>
        <v/>
      </c>
      <c r="BS515" s="569" t="e">
        <f>IF(#REF!="発電事業者","送電電力（MW）","受電電力（MW）")</f>
        <v>#REF!</v>
      </c>
      <c r="BT515" s="569"/>
      <c r="BU515" s="569"/>
      <c r="BV515" s="333" t="s">
        <v>171</v>
      </c>
      <c r="BW515" s="580"/>
      <c r="BX515" s="580"/>
      <c r="BY515" s="331" t="str">
        <f>IF(COUNT(BY488,X525)=2,ROUND(BY488*X525/SUM(X519:X528),#REF!),"")</f>
        <v/>
      </c>
      <c r="BZ515" s="331" t="str">
        <f>IF(COUNT(BZ488,Y525)=2,ROUND(BZ488*Y525/SUM(Y519:Y528),#REF!),"")</f>
        <v/>
      </c>
      <c r="CA515" s="331" t="str">
        <f>IF(COUNT(CA488,Z525)=2,ROUND(CA488*Z525/SUM(Z519:Z528),#REF!),"")</f>
        <v/>
      </c>
      <c r="CB515" s="331" t="str">
        <f>IF(COUNT(CB488,AA525)=2,ROUND(CB488*AA525/SUM(AA519:AA528),#REF!),"")</f>
        <v/>
      </c>
      <c r="CC515" s="331" t="str">
        <f>IF(COUNT(CC488,AB525)=2,ROUND(CC488*AB525/SUM(AB519:AB528),#REF!),"")</f>
        <v/>
      </c>
      <c r="CD515" s="331" t="str">
        <f>IF(COUNT(CD488,AC525)=2,ROUND(CD488*AC525/SUM(AC519:AC528),#REF!),"")</f>
        <v/>
      </c>
      <c r="CE515" s="331" t="str">
        <f>IF(COUNT(CE488,AD525)=2,ROUND(CE488*AD525/SUM(AD519:AD528),#REF!),"")</f>
        <v/>
      </c>
      <c r="CF515" s="331" t="str">
        <f>IF(COUNT(CF488,AE525)=2,ROUND(CF488*AE525/SUM(AE519:AE528),#REF!),"")</f>
        <v/>
      </c>
      <c r="CG515" s="331" t="str">
        <f>IF(COUNT(CG488,AF525)=2,ROUND(CG488*AF525/SUM(AF519:AF528),#REF!),"")</f>
        <v/>
      </c>
      <c r="CH515" s="563" t="s">
        <v>119</v>
      </c>
      <c r="CI515" s="563"/>
      <c r="CJ515" s="563"/>
      <c r="CK515" s="563"/>
      <c r="CL515" s="563"/>
      <c r="CM515" s="563"/>
      <c r="CN515" s="563"/>
      <c r="CO515" s="563"/>
      <c r="CP515" s="563"/>
      <c r="CQ515" s="563"/>
    </row>
    <row r="516" spans="3:97" s="243" customFormat="1" ht="13.5" customHeight="1">
      <c r="C516" s="241" t="e">
        <f>IF(#REF!="発電事業者","送電相手先諸元","購入相手先諸元")</f>
        <v>#REF!</v>
      </c>
      <c r="D516" s="236"/>
      <c r="E516" s="236"/>
      <c r="F516" s="242">
        <v>0</v>
      </c>
      <c r="G516" s="237" t="s">
        <v>255</v>
      </c>
      <c r="H516" s="236"/>
      <c r="I516" s="236"/>
      <c r="J516" s="236"/>
      <c r="K516" s="236"/>
      <c r="AV516" s="257"/>
      <c r="AX516" s="569"/>
      <c r="AY516" s="569"/>
      <c r="AZ516" s="588"/>
      <c r="BA516" s="590"/>
      <c r="BB516" s="590"/>
      <c r="BC516" s="590"/>
      <c r="BD516" s="588"/>
      <c r="BE516" s="583"/>
      <c r="BF516" s="584"/>
      <c r="BG516" s="259"/>
      <c r="BH516" s="259"/>
      <c r="BI516" s="259"/>
      <c r="BJ516" s="259"/>
      <c r="BK516" s="259"/>
      <c r="BL516" s="259"/>
      <c r="BM516" s="259"/>
      <c r="BN516" s="259"/>
      <c r="BO516" s="259"/>
      <c r="BP516" s="259"/>
      <c r="BQ516" s="259"/>
      <c r="BR516" s="259"/>
      <c r="BS516" s="569"/>
      <c r="BT516" s="569"/>
      <c r="BU516" s="569"/>
      <c r="BV516" s="333" t="s">
        <v>172</v>
      </c>
      <c r="BW516" s="581"/>
      <c r="BX516" s="581"/>
      <c r="BY516" s="331" t="str">
        <f>IF(COUNT(BY489,X525)=2,ROUND(BY489*X525/SUM(X519:X528),#REF!),"")</f>
        <v/>
      </c>
      <c r="BZ516" s="331" t="str">
        <f>IF(COUNT(BZ489,Y525)=2,ROUND(BZ489*Y525/SUM(Y519:Y528),#REF!),"")</f>
        <v/>
      </c>
      <c r="CA516" s="331" t="str">
        <f>IF(COUNT(CA489,Z525)=2,ROUND(CA489*Z525/SUM(Z519:Z528),#REF!),"")</f>
        <v/>
      </c>
      <c r="CB516" s="331" t="str">
        <f>IF(COUNT(CB489,AA525)=2,ROUND(CB489*AA525/SUM(AA519:AA528),#REF!),"")</f>
        <v/>
      </c>
      <c r="CC516" s="331" t="str">
        <f>IF(COUNT(CC489,AB525)=2,ROUND(CC489*AB525/SUM(AB519:AB528),#REF!),"")</f>
        <v/>
      </c>
      <c r="CD516" s="331" t="str">
        <f>IF(COUNT(CD489,AC525)=2,ROUND(CD489*AC525/SUM(AC519:AC528),#REF!),"")</f>
        <v/>
      </c>
      <c r="CE516" s="331" t="str">
        <f>IF(COUNT(CE489,AD525)=2,ROUND(CE489*AD525/SUM(AD519:AD528),#REF!),"")</f>
        <v/>
      </c>
      <c r="CF516" s="331" t="str">
        <f>IF(COUNT(CF489,AE525)=2,ROUND(CF489*AE525/SUM(AE519:AE528),#REF!),"")</f>
        <v/>
      </c>
      <c r="CG516" s="331" t="str">
        <f>IF(COUNT(CG489,AF525)=2,ROUND(CG489*AF525/SUM(AF519:AF528),#REF!),"")</f>
        <v/>
      </c>
      <c r="CH516" s="564" t="str">
        <f>IF(CH515="","",CH515)</f>
        <v>バイオマス</v>
      </c>
      <c r="CI516" s="564"/>
      <c r="CJ516" s="564"/>
      <c r="CK516" s="564"/>
      <c r="CL516" s="564"/>
      <c r="CM516" s="564"/>
      <c r="CN516" s="564"/>
      <c r="CO516" s="564"/>
      <c r="CP516" s="564"/>
      <c r="CQ516" s="564"/>
    </row>
    <row r="517" spans="3:97" s="243" customFormat="1" ht="13.5" customHeight="1">
      <c r="C517" s="594" t="s">
        <v>200</v>
      </c>
      <c r="D517" s="594"/>
      <c r="E517" s="594" t="s">
        <v>201</v>
      </c>
      <c r="F517" s="594" t="s">
        <v>202</v>
      </c>
      <c r="G517" s="594"/>
      <c r="H517" s="594"/>
      <c r="I517" s="595" t="s">
        <v>203</v>
      </c>
      <c r="J517" s="597" t="e">
        <f>IF(#REF!="発電事業者","送電先","購入先")</f>
        <v>#REF!</v>
      </c>
      <c r="K517" s="598"/>
      <c r="L517" s="601" t="e">
        <f>DATE(#REF!,1,1)</f>
        <v>#REF!</v>
      </c>
      <c r="M517" s="602"/>
      <c r="N517" s="602"/>
      <c r="O517" s="602"/>
      <c r="P517" s="602"/>
      <c r="Q517" s="602"/>
      <c r="R517" s="602"/>
      <c r="S517" s="602"/>
      <c r="T517" s="602"/>
      <c r="U517" s="602"/>
      <c r="V517" s="602"/>
      <c r="W517" s="603"/>
      <c r="X517" s="592" t="e">
        <f>DATE(#REF!+1,1,1)</f>
        <v>#REF!</v>
      </c>
      <c r="Y517" s="592" t="e">
        <f>DATE(#REF!+2,1,1)</f>
        <v>#REF!</v>
      </c>
      <c r="Z517" s="592" t="e">
        <f>DATE(#REF!+3,1,1)</f>
        <v>#REF!</v>
      </c>
      <c r="AA517" s="592" t="e">
        <f>DATE(#REF!+4,1,1)</f>
        <v>#REF!</v>
      </c>
      <c r="AB517" s="592" t="e">
        <f>DATE(#REF!+5,1,1)</f>
        <v>#REF!</v>
      </c>
      <c r="AC517" s="592" t="e">
        <f>DATE(#REF!+6,1,1)</f>
        <v>#REF!</v>
      </c>
      <c r="AD517" s="592" t="e">
        <f>DATE(#REF!+7,1,1)</f>
        <v>#REF!</v>
      </c>
      <c r="AE517" s="592" t="e">
        <f>DATE(#REF!+8,1,1)</f>
        <v>#REF!</v>
      </c>
      <c r="AF517" s="592" t="e">
        <f>DATE(#REF!+9,1,1)</f>
        <v>#REF!</v>
      </c>
      <c r="AG517" s="594" t="s">
        <v>253</v>
      </c>
      <c r="AH517" s="594"/>
      <c r="AI517" s="594"/>
      <c r="AJ517" s="594"/>
      <c r="AK517" s="594"/>
      <c r="AL517" s="594"/>
      <c r="AM517" s="594"/>
      <c r="AN517" s="594"/>
      <c r="AO517" s="594"/>
      <c r="AP517" s="594"/>
      <c r="AV517" s="275"/>
      <c r="AX517" s="569"/>
      <c r="AY517" s="569"/>
      <c r="AZ517" s="589"/>
      <c r="BA517" s="590"/>
      <c r="BB517" s="590"/>
      <c r="BC517" s="590"/>
      <c r="BD517" s="589"/>
      <c r="BE517" s="585" t="e">
        <f>IF(#REF!="発電事業者","月間送電電力量（GWh）","月間受電電力量（GWh）")</f>
        <v>#REF!</v>
      </c>
      <c r="BF517" s="586"/>
      <c r="BG517" s="331" t="str">
        <f>IF(COUNT(BG490,L525)=2,ROUND(BG490*L525/SUM(L519:L528),#REF!),"")</f>
        <v/>
      </c>
      <c r="BH517" s="331" t="str">
        <f>IF(COUNT(BH490,M525)=2,ROUND(BH490*M525/SUM(M519:M528),#REF!),"")</f>
        <v/>
      </c>
      <c r="BI517" s="331" t="str">
        <f>IF(COUNT(BI490,N525)=2,ROUND(BI490*N525/SUM(N519:N528),#REF!),"")</f>
        <v/>
      </c>
      <c r="BJ517" s="331" t="str">
        <f>IF(COUNT(BJ490,O525)=2,ROUND(BJ490*O525/SUM(O519:O528),#REF!),"")</f>
        <v/>
      </c>
      <c r="BK517" s="331" t="str">
        <f>IF(COUNT(BK490,P525)=2,ROUND(BK490*P525/SUM(P519:P528),#REF!),"")</f>
        <v/>
      </c>
      <c r="BL517" s="331" t="str">
        <f>IF(COUNT(BL490,Q525)=2,ROUND(BL490*Q525/SUM(Q519:Q528),#REF!),"")</f>
        <v/>
      </c>
      <c r="BM517" s="331" t="str">
        <f>IF(COUNT(BM490,R525)=2,ROUND(BM490*R525/SUM(R519:R528),#REF!),"")</f>
        <v/>
      </c>
      <c r="BN517" s="331" t="str">
        <f>IF(COUNT(BN490,S525)=2,ROUND(BN490*S525/SUM(S519:S528),#REF!),"")</f>
        <v/>
      </c>
      <c r="BO517" s="331" t="str">
        <f>IF(COUNT(BO490,T525)=2,ROUND(BO490*T525/SUM(T519:T528),#REF!),"")</f>
        <v/>
      </c>
      <c r="BP517" s="331" t="str">
        <f>IF(COUNT(BP490,U525)=2,ROUND(BP490*U525/SUM(U519:U528),#REF!),"")</f>
        <v/>
      </c>
      <c r="BQ517" s="331" t="str">
        <f>IF(COUNT(BQ490,V525)=2,ROUND(BQ490*V525/SUM(V519:V528),#REF!),"")</f>
        <v/>
      </c>
      <c r="BR517" s="331" t="str">
        <f>IF(COUNT(BR490,W525)=2,ROUND(BR490*W525/SUM(W519:W528),#REF!),"")</f>
        <v/>
      </c>
      <c r="BS517" s="569" t="e">
        <f>IF(#REF!="発電事業者","年間送電電力量（GWh）","年間受電電力量（GWh）")</f>
        <v>#REF!</v>
      </c>
      <c r="BT517" s="569"/>
      <c r="BU517" s="569"/>
      <c r="BV517" s="333" t="s">
        <v>25</v>
      </c>
      <c r="BW517" s="582"/>
      <c r="BX517" s="582"/>
      <c r="BY517" s="331" t="str">
        <f>IF(COUNT(BY490,X525)=2,ROUND(BY490*X525/SUM(X519:X528),#REF!),"")</f>
        <v/>
      </c>
      <c r="BZ517" s="331" t="str">
        <f>IF(COUNT(BZ490,Y525)=2,ROUND(BZ490*Y525/SUM(Y519:Y528),#REF!),"")</f>
        <v/>
      </c>
      <c r="CA517" s="331" t="str">
        <f>IF(COUNT(CA490,Z525)=2,ROUND(CA490*Z525/SUM(Z519:Z528),#REF!),"")</f>
        <v/>
      </c>
      <c r="CB517" s="331" t="str">
        <f>IF(COUNT(CB490,AA525)=2,ROUND(CB490*AA525/SUM(AA519:AA528),#REF!),"")</f>
        <v/>
      </c>
      <c r="CC517" s="331" t="str">
        <f>IF(COUNT(CC490,AB525)=2,ROUND(CC490*AB525/SUM(AB519:AB528),#REF!),"")</f>
        <v/>
      </c>
      <c r="CD517" s="331" t="str">
        <f>IF(COUNT(CD490,AC525)=2,ROUND(CD490*AC525/SUM(AC519:AC528),#REF!),"")</f>
        <v/>
      </c>
      <c r="CE517" s="331" t="str">
        <f>IF(COUNT(CE490,AD525)=2,ROUND(CE490*AD525/SUM(AD519:AD528),#REF!),"")</f>
        <v/>
      </c>
      <c r="CF517" s="331" t="str">
        <f>IF(COUNT(CF490,AE525)=2,ROUND(CF490*AE525/SUM(AE519:AE528),#REF!),"")</f>
        <v/>
      </c>
      <c r="CG517" s="331" t="str">
        <f>IF(COUNT(CG490,AF525)=2,ROUND(CG490*AF525/SUM(AF519:AF528),#REF!),"")</f>
        <v/>
      </c>
      <c r="CH517" s="565" t="str">
        <f>IF(COUNTA(AG525)=0,"",AG525)</f>
        <v/>
      </c>
      <c r="CI517" s="565"/>
      <c r="CJ517" s="565"/>
      <c r="CK517" s="565"/>
      <c r="CL517" s="565"/>
      <c r="CM517" s="565"/>
      <c r="CN517" s="565"/>
      <c r="CO517" s="565"/>
      <c r="CP517" s="565"/>
      <c r="CQ517" s="565"/>
    </row>
    <row r="518" spans="3:97" s="243" customFormat="1" ht="13.5" customHeight="1">
      <c r="C518" s="594"/>
      <c r="D518" s="594"/>
      <c r="E518" s="594"/>
      <c r="F518" s="594"/>
      <c r="G518" s="594"/>
      <c r="H518" s="594"/>
      <c r="I518" s="596"/>
      <c r="J518" s="599"/>
      <c r="K518" s="600"/>
      <c r="L518" s="320" t="s">
        <v>194</v>
      </c>
      <c r="M518" s="320" t="s">
        <v>195</v>
      </c>
      <c r="N518" s="320" t="s">
        <v>161</v>
      </c>
      <c r="O518" s="320" t="s">
        <v>162</v>
      </c>
      <c r="P518" s="320" t="s">
        <v>163</v>
      </c>
      <c r="Q518" s="320" t="s">
        <v>164</v>
      </c>
      <c r="R518" s="320" t="s">
        <v>165</v>
      </c>
      <c r="S518" s="320" t="s">
        <v>166</v>
      </c>
      <c r="T518" s="320" t="s">
        <v>167</v>
      </c>
      <c r="U518" s="320" t="s">
        <v>168</v>
      </c>
      <c r="V518" s="320" t="s">
        <v>169</v>
      </c>
      <c r="W518" s="320" t="s">
        <v>170</v>
      </c>
      <c r="X518" s="593">
        <v>43101</v>
      </c>
      <c r="Y518" s="593">
        <v>43466</v>
      </c>
      <c r="Z518" s="593">
        <v>43831</v>
      </c>
      <c r="AA518" s="593">
        <v>44197</v>
      </c>
      <c r="AB518" s="593">
        <v>44562</v>
      </c>
      <c r="AC518" s="593">
        <v>44927</v>
      </c>
      <c r="AD518" s="593">
        <v>45292</v>
      </c>
      <c r="AE518" s="593">
        <v>45658</v>
      </c>
      <c r="AF518" s="593">
        <v>46023</v>
      </c>
      <c r="AG518" s="594"/>
      <c r="AH518" s="594"/>
      <c r="AI518" s="594"/>
      <c r="AJ518" s="594"/>
      <c r="AK518" s="594"/>
      <c r="AL518" s="594"/>
      <c r="AM518" s="594"/>
      <c r="AN518" s="594"/>
      <c r="AO518" s="594"/>
      <c r="AP518" s="594"/>
      <c r="AV518" s="275"/>
      <c r="AX518" s="569" t="str">
        <f>IF(C526="","",C526)</f>
        <v/>
      </c>
      <c r="AY518" s="569"/>
      <c r="AZ518" s="587" t="str">
        <f>IF(E526="","",E526)</f>
        <v/>
      </c>
      <c r="BA518" s="590" t="str">
        <f ca="1">IF(F526="","",F526)</f>
        <v/>
      </c>
      <c r="BB518" s="590"/>
      <c r="BC518" s="590"/>
      <c r="BD518" s="587" t="str">
        <f>IF(I526="","",I526)</f>
        <v/>
      </c>
      <c r="BE518" s="578" t="e">
        <f>IF(#REF!="発電事業者","送電電力（MW）","受電電力（MW）")</f>
        <v>#REF!</v>
      </c>
      <c r="BF518" s="579"/>
      <c r="BG518" s="331" t="str">
        <f>IF(COUNT(BG488,L526)=2,ROUND(BG488*L526/SUM(L519:L528),#REF!),"")</f>
        <v/>
      </c>
      <c r="BH518" s="331" t="str">
        <f>IF(COUNT(BH488,M526)=2,ROUND(BH488*M526/SUM(M519:M528),#REF!),"")</f>
        <v/>
      </c>
      <c r="BI518" s="331" t="str">
        <f>IF(COUNT(BI488,N526)=2,ROUND(BI488*N526/SUM(N519:N528),#REF!),"")</f>
        <v/>
      </c>
      <c r="BJ518" s="331" t="str">
        <f>IF(COUNT(BJ488,O526)=2,ROUND(BJ488*O526/SUM(O519:O528),#REF!),"")</f>
        <v/>
      </c>
      <c r="BK518" s="331" t="str">
        <f>IF(COUNT(BK488,P526)=2,ROUND(BK488*P526/SUM(P519:P528),#REF!),"")</f>
        <v/>
      </c>
      <c r="BL518" s="331" t="str">
        <f>IF(COUNT(BL488,Q526)=2,ROUND(BL488*Q526/SUM(Q519:Q528),#REF!),"")</f>
        <v/>
      </c>
      <c r="BM518" s="331" t="str">
        <f>IF(COUNT(BM488,R526)=2,ROUND(BM488*R526/SUM(R519:R528),#REF!),"")</f>
        <v/>
      </c>
      <c r="BN518" s="331" t="str">
        <f>IF(COUNT(BN488,S526)=2,ROUND(BN488*S526/SUM(S519:S528),#REF!),"")</f>
        <v/>
      </c>
      <c r="BO518" s="331" t="str">
        <f>IF(COUNT(BO488,T526)=2,ROUND(BO488*T526/SUM(T519:T528),#REF!),"")</f>
        <v/>
      </c>
      <c r="BP518" s="331" t="str">
        <f>IF(COUNT(BP488,U526)=2,ROUND(BP488*U526/SUM(U519:U528),#REF!),"")</f>
        <v/>
      </c>
      <c r="BQ518" s="331" t="str">
        <f>IF(COUNT(BQ488,V526)=2,ROUND(BQ488*V526/SUM(V519:V528),#REF!),"")</f>
        <v/>
      </c>
      <c r="BR518" s="331" t="str">
        <f>IF(COUNT(BR488,W526)=2,ROUND(BR488*W526/SUM(W519:W528),#REF!),"")</f>
        <v/>
      </c>
      <c r="BS518" s="569" t="e">
        <f>IF(#REF!="発電事業者","送電電力（MW）","受電電力（MW）")</f>
        <v>#REF!</v>
      </c>
      <c r="BT518" s="569"/>
      <c r="BU518" s="569"/>
      <c r="BV518" s="333" t="s">
        <v>171</v>
      </c>
      <c r="BW518" s="580"/>
      <c r="BX518" s="580"/>
      <c r="BY518" s="331" t="str">
        <f>IF(COUNT(BY488,X526)=2,ROUND(BY488*X526/SUM(X519:X528),#REF!),"")</f>
        <v/>
      </c>
      <c r="BZ518" s="331" t="str">
        <f>IF(COUNT(BZ488,Y526)=2,ROUND(BZ488*Y526/SUM(Y519:Y528),#REF!),"")</f>
        <v/>
      </c>
      <c r="CA518" s="331" t="str">
        <f>IF(COUNT(CA488,Z526)=2,ROUND(CA488*Z526/SUM(Z519:Z528),#REF!),"")</f>
        <v/>
      </c>
      <c r="CB518" s="331" t="str">
        <f>IF(COUNT(CB488,AA526)=2,ROUND(CB488*AA526/SUM(AA519:AA528),#REF!),"")</f>
        <v/>
      </c>
      <c r="CC518" s="331" t="str">
        <f>IF(COUNT(CC488,AB526)=2,ROUND(CC488*AB526/SUM(AB519:AB528),#REF!),"")</f>
        <v/>
      </c>
      <c r="CD518" s="331" t="str">
        <f>IF(COUNT(CD488,AC526)=2,ROUND(CD488*AC526/SUM(AC519:AC528),#REF!),"")</f>
        <v/>
      </c>
      <c r="CE518" s="331" t="str">
        <f>IF(COUNT(CE488,AD526)=2,ROUND(CE488*AD526/SUM(AD519:AD528),#REF!),"")</f>
        <v/>
      </c>
      <c r="CF518" s="331" t="str">
        <f>IF(COUNT(CF488,AE526)=2,ROUND(CF488*AE526/SUM(AE519:AE528),#REF!),"")</f>
        <v/>
      </c>
      <c r="CG518" s="331" t="str">
        <f>IF(COUNT(CG488,AF526)=2,ROUND(CG488*AF526/SUM(AF519:AF528),#REF!),"")</f>
        <v/>
      </c>
      <c r="CH518" s="563" t="s">
        <v>119</v>
      </c>
      <c r="CI518" s="563"/>
      <c r="CJ518" s="563"/>
      <c r="CK518" s="563"/>
      <c r="CL518" s="563"/>
      <c r="CM518" s="563"/>
      <c r="CN518" s="563"/>
      <c r="CO518" s="563"/>
      <c r="CP518" s="563"/>
      <c r="CQ518" s="563"/>
    </row>
    <row r="519" spans="3:97" s="243" customFormat="1" ht="13.5" customHeight="1">
      <c r="C519" s="568"/>
      <c r="D519" s="568"/>
      <c r="E519" s="332"/>
      <c r="F519" s="569" t="str">
        <f ca="1">IF(E519="","",VLOOKUP(E519,INDIRECT(AR519),2,FALSE))</f>
        <v/>
      </c>
      <c r="G519" s="569"/>
      <c r="H519" s="569"/>
      <c r="I519" s="333" t="str">
        <f>IF(E519="","",E483)</f>
        <v/>
      </c>
      <c r="J519" s="569" t="e">
        <f>J517&amp;"１"</f>
        <v>#REF!</v>
      </c>
      <c r="K519" s="569"/>
      <c r="L519" s="277">
        <f t="shared" ref="L519:W519" si="31">IF($F516=0,IF(100-SUM(L520:L528)=0,"",100-SUM(L520:L528)),IF(H493-SUM(L520:L528)=0,"",H493-SUM(L520:L528)))</f>
        <v>100</v>
      </c>
      <c r="M519" s="277">
        <f t="shared" si="31"/>
        <v>100</v>
      </c>
      <c r="N519" s="277">
        <f t="shared" si="31"/>
        <v>100</v>
      </c>
      <c r="O519" s="277">
        <f t="shared" si="31"/>
        <v>100</v>
      </c>
      <c r="P519" s="277">
        <f t="shared" si="31"/>
        <v>100</v>
      </c>
      <c r="Q519" s="277">
        <f t="shared" si="31"/>
        <v>100</v>
      </c>
      <c r="R519" s="277">
        <f t="shared" si="31"/>
        <v>100</v>
      </c>
      <c r="S519" s="277">
        <f t="shared" si="31"/>
        <v>100</v>
      </c>
      <c r="T519" s="277">
        <f t="shared" si="31"/>
        <v>100</v>
      </c>
      <c r="U519" s="277">
        <f t="shared" si="31"/>
        <v>100</v>
      </c>
      <c r="V519" s="277">
        <f t="shared" si="31"/>
        <v>100</v>
      </c>
      <c r="W519" s="277">
        <f t="shared" si="31"/>
        <v>100</v>
      </c>
      <c r="X519" s="277">
        <f>IF($F516=0,IF(100-SUM(X520:X528)=0,"",100-SUM(X520:X528)),IF(H495-SUM(X520:X528)=0,"",H495-SUM(X520:X528)))</f>
        <v>100</v>
      </c>
      <c r="Y519" s="277">
        <f>IF($F516=0,IF(100-SUM(Y520:Y528)=0,"",100-SUM(Y520:Y528)),IF(H497-SUM(Y520:Y528)=0,"",H497-SUM(Y520:Y528)))</f>
        <v>100</v>
      </c>
      <c r="Z519" s="277">
        <f>IF($F516=0,IF(100-SUM(Z520:Z528)=0,"",100-SUM(Z520:Z528)),IF(H499-SUM(Z520:Z528)=0,"",H499-SUM(Z520:Z528)))</f>
        <v>100</v>
      </c>
      <c r="AA519" s="277">
        <f>IF($F516=0,IF(100-SUM(AA520:AA528)=0,"",100-SUM(AA520:AA528)),IF(H501-SUM(AA520:AA528)=0,"",H501-SUM(AA520:AA528)))</f>
        <v>100</v>
      </c>
      <c r="AB519" s="277">
        <f>IF($F516=0,IF(100-SUM(AB520:AB528)=0,"",100-SUM(AB520:AB528)),IF(H503-SUM(AB520:AB528)=0,"",H503-SUM(AB520:AB528)))</f>
        <v>100</v>
      </c>
      <c r="AC519" s="277">
        <f>IF($F516=0,IF(100-SUM(AC520:AC528)=0,"",100-SUM(AC520:AC528)),IF(H505-SUM(AC520:AC528)=0,"",H505-SUM(AC520:AC528)))</f>
        <v>100</v>
      </c>
      <c r="AD519" s="277">
        <f>IF($F516=0,IF(100-SUM(AD520:AD528)=0,"",100-SUM(AD520:AD528)),IF(H507-SUM(AD520:AD528)=0,"",H507-SUM(AD520:AD528)))</f>
        <v>100</v>
      </c>
      <c r="AE519" s="277">
        <f>IF($F516=0,IF(100-SUM(AE520:AE528)=0,"",100-SUM(AE520:AE528)),IF(H509-SUM(AE520:AE528)=0,"",H509-SUM(AE520:AE528)))</f>
        <v>100</v>
      </c>
      <c r="AF519" s="277">
        <f>IF($F516=0,IF(100-SUM(AF520:AF528)=0,"",100-SUM(AF520:AF528)),IF(H511-SUM(AF520:AF528)=0,"",H511-SUM(AF520:AF528)))</f>
        <v>100</v>
      </c>
      <c r="AG519" s="570"/>
      <c r="AH519" s="570"/>
      <c r="AI519" s="570"/>
      <c r="AJ519" s="570"/>
      <c r="AK519" s="570"/>
      <c r="AL519" s="570"/>
      <c r="AM519" s="570"/>
      <c r="AN519" s="570"/>
      <c r="AO519" s="570"/>
      <c r="AP519" s="570"/>
      <c r="AR519" s="591" t="b">
        <f t="shared" ref="AR519:AR528" si="32">IF(C519="発電事業者","事業者リスト一覧!D3:E1002", IF(C519="小売電気事業者","事業者リスト一覧!J3:K1002", IF(C519="一般送配電事業者","事業者リスト一覧!G3:H13", IF(C519="送電事業者","事業者リスト一覧!G16:H21", IF(C519="特定送配電事業者","事業者リスト一覧!G24:H44", IF(C519="登録特定送配電事業者","事業者リスト一覧!G47:H87", IF(C519="その他事業者","事業者リスト一覧!G90:H100")))))))</f>
        <v>0</v>
      </c>
      <c r="AS519" s="591"/>
      <c r="AT519" s="591"/>
      <c r="AU519" s="281" t="s">
        <v>160</v>
      </c>
      <c r="AV519" s="275"/>
      <c r="AX519" s="569"/>
      <c r="AY519" s="569"/>
      <c r="AZ519" s="588"/>
      <c r="BA519" s="590"/>
      <c r="BB519" s="590"/>
      <c r="BC519" s="590"/>
      <c r="BD519" s="588"/>
      <c r="BE519" s="583"/>
      <c r="BF519" s="584"/>
      <c r="BG519" s="259"/>
      <c r="BH519" s="259"/>
      <c r="BI519" s="259"/>
      <c r="BJ519" s="259"/>
      <c r="BK519" s="259"/>
      <c r="BL519" s="259"/>
      <c r="BM519" s="259"/>
      <c r="BN519" s="259"/>
      <c r="BO519" s="259"/>
      <c r="BP519" s="259"/>
      <c r="BQ519" s="259"/>
      <c r="BR519" s="259"/>
      <c r="BS519" s="569"/>
      <c r="BT519" s="569"/>
      <c r="BU519" s="569"/>
      <c r="BV519" s="333" t="s">
        <v>172</v>
      </c>
      <c r="BW519" s="581"/>
      <c r="BX519" s="581"/>
      <c r="BY519" s="331" t="str">
        <f>IF(COUNT(BY489,X526)=2,ROUND(BY489*X526/SUM(X519:X528),#REF!),"")</f>
        <v/>
      </c>
      <c r="BZ519" s="331" t="str">
        <f>IF(COUNT(BZ489,Y526)=2,ROUND(BZ489*Y526/SUM(Y519:Y528),#REF!),"")</f>
        <v/>
      </c>
      <c r="CA519" s="331" t="str">
        <f>IF(COUNT(CA489,Z526)=2,ROUND(CA489*Z526/SUM(Z519:Z528),#REF!),"")</f>
        <v/>
      </c>
      <c r="CB519" s="331" t="str">
        <f>IF(COUNT(CB489,AA526)=2,ROUND(CB489*AA526/SUM(AA519:AA528),#REF!),"")</f>
        <v/>
      </c>
      <c r="CC519" s="331" t="str">
        <f>IF(COUNT(CC489,AB526)=2,ROUND(CC489*AB526/SUM(AB519:AB528),#REF!),"")</f>
        <v/>
      </c>
      <c r="CD519" s="331" t="str">
        <f>IF(COUNT(CD489,AC526)=2,ROUND(CD489*AC526/SUM(AC519:AC528),#REF!),"")</f>
        <v/>
      </c>
      <c r="CE519" s="331" t="str">
        <f>IF(COUNT(CE489,AD526)=2,ROUND(CE489*AD526/SUM(AD519:AD528),#REF!),"")</f>
        <v/>
      </c>
      <c r="CF519" s="331" t="str">
        <f>IF(COUNT(CF489,AE526)=2,ROUND(CF489*AE526/SUM(AE519:AE528),#REF!),"")</f>
        <v/>
      </c>
      <c r="CG519" s="331" t="str">
        <f>IF(COUNT(CG489,AF526)=2,ROUND(CG489*AF526/SUM(AF519:AF528),#REF!),"")</f>
        <v/>
      </c>
      <c r="CH519" s="564" t="str">
        <f>IF(CH518="","",CH518)</f>
        <v>バイオマス</v>
      </c>
      <c r="CI519" s="564"/>
      <c r="CJ519" s="564"/>
      <c r="CK519" s="564"/>
      <c r="CL519" s="564"/>
      <c r="CM519" s="564"/>
      <c r="CN519" s="564"/>
      <c r="CO519" s="564"/>
      <c r="CP519" s="564"/>
      <c r="CQ519" s="564"/>
    </row>
    <row r="520" spans="3:97" s="243" customFormat="1" ht="13.5" customHeight="1">
      <c r="C520" s="568"/>
      <c r="D520" s="568"/>
      <c r="E520" s="332"/>
      <c r="F520" s="569" t="str">
        <f t="shared" ref="F520:F527" ca="1" si="33">IF(E520="","",VLOOKUP(E520,INDIRECT(AR520),2,FALSE))</f>
        <v/>
      </c>
      <c r="G520" s="569"/>
      <c r="H520" s="569"/>
      <c r="I520" s="333" t="str">
        <f>IF(E520="","",E483)</f>
        <v/>
      </c>
      <c r="J520" s="569" t="e">
        <f>J517&amp;"２"</f>
        <v>#REF!</v>
      </c>
      <c r="K520" s="569"/>
      <c r="L520" s="308"/>
      <c r="M520" s="308"/>
      <c r="N520" s="308"/>
      <c r="O520" s="308"/>
      <c r="P520" s="308"/>
      <c r="Q520" s="308"/>
      <c r="R520" s="308"/>
      <c r="S520" s="308"/>
      <c r="T520" s="308"/>
      <c r="U520" s="308"/>
      <c r="V520" s="308"/>
      <c r="W520" s="308"/>
      <c r="X520" s="308"/>
      <c r="Y520" s="308"/>
      <c r="Z520" s="308"/>
      <c r="AA520" s="308"/>
      <c r="AB520" s="308"/>
      <c r="AC520" s="308"/>
      <c r="AD520" s="308"/>
      <c r="AE520" s="308"/>
      <c r="AF520" s="308"/>
      <c r="AG520" s="570"/>
      <c r="AH520" s="570"/>
      <c r="AI520" s="570"/>
      <c r="AJ520" s="570"/>
      <c r="AK520" s="570"/>
      <c r="AL520" s="570"/>
      <c r="AM520" s="570"/>
      <c r="AN520" s="570"/>
      <c r="AO520" s="570"/>
      <c r="AP520" s="570"/>
      <c r="AR520" s="571" t="b">
        <f t="shared" si="32"/>
        <v>0</v>
      </c>
      <c r="AS520" s="571"/>
      <c r="AT520" s="571"/>
      <c r="AU520" s="282" t="s">
        <v>160</v>
      </c>
      <c r="AV520" s="275"/>
      <c r="AX520" s="569"/>
      <c r="AY520" s="569"/>
      <c r="AZ520" s="589"/>
      <c r="BA520" s="590"/>
      <c r="BB520" s="590"/>
      <c r="BC520" s="590"/>
      <c r="BD520" s="589"/>
      <c r="BE520" s="585" t="e">
        <f>IF(#REF!="発電事業者","月間送電電力量（GWh）","月間受電電力量（GWh）")</f>
        <v>#REF!</v>
      </c>
      <c r="BF520" s="586"/>
      <c r="BG520" s="331" t="str">
        <f>IF(COUNT(BG490,L526)=2,ROUND(BG490*L526/SUM(L519:L528),#REF!),"")</f>
        <v/>
      </c>
      <c r="BH520" s="331" t="str">
        <f>IF(COUNT(BH490,M526)=2,ROUND(BH490*M526/SUM(M519:M528),#REF!),"")</f>
        <v/>
      </c>
      <c r="BI520" s="331" t="str">
        <f>IF(COUNT(BI490,N526)=2,ROUND(BI490*N526/SUM(N519:N528),#REF!),"")</f>
        <v/>
      </c>
      <c r="BJ520" s="331" t="str">
        <f>IF(COUNT(BJ490,O526)=2,ROUND(BJ490*O526/SUM(O519:O528),#REF!),"")</f>
        <v/>
      </c>
      <c r="BK520" s="331" t="str">
        <f>IF(COUNT(BK490,P526)=2,ROUND(BK490*P526/SUM(P519:P528),#REF!),"")</f>
        <v/>
      </c>
      <c r="BL520" s="331" t="str">
        <f>IF(COUNT(BL490,Q526)=2,ROUND(BL490*Q526/SUM(Q519:Q528),#REF!),"")</f>
        <v/>
      </c>
      <c r="BM520" s="331" t="str">
        <f>IF(COUNT(BM490,R526)=2,ROUND(BM490*R526/SUM(R519:R528),#REF!),"")</f>
        <v/>
      </c>
      <c r="BN520" s="331" t="str">
        <f>IF(COUNT(BN490,S526)=2,ROUND(BN490*S526/SUM(S519:S528),#REF!),"")</f>
        <v/>
      </c>
      <c r="BO520" s="331" t="str">
        <f>IF(COUNT(BO490,T526)=2,ROUND(BO490*T526/SUM(T519:T528),#REF!),"")</f>
        <v/>
      </c>
      <c r="BP520" s="331" t="str">
        <f>IF(COUNT(BP490,U526)=2,ROUND(BP490*U526/SUM(U519:U528),#REF!),"")</f>
        <v/>
      </c>
      <c r="BQ520" s="331" t="str">
        <f>IF(COUNT(BQ490,V526)=2,ROUND(BQ490*V526/SUM(V519:V528),#REF!),"")</f>
        <v/>
      </c>
      <c r="BR520" s="331" t="str">
        <f>IF(COUNT(BR490,W526)=2,ROUND(BR490*W526/SUM(W519:W528),#REF!),"")</f>
        <v/>
      </c>
      <c r="BS520" s="569" t="e">
        <f>IF(#REF!="発電事業者","年間送電電力量（GWh）","年間受電電力量（GWh）")</f>
        <v>#REF!</v>
      </c>
      <c r="BT520" s="569"/>
      <c r="BU520" s="569"/>
      <c r="BV520" s="333" t="s">
        <v>25</v>
      </c>
      <c r="BW520" s="582"/>
      <c r="BX520" s="582"/>
      <c r="BY520" s="331" t="str">
        <f>IF(COUNT(BY490,X526)=2,ROUND(BY490*X526/SUM(X519:X528),#REF!),"")</f>
        <v/>
      </c>
      <c r="BZ520" s="331" t="str">
        <f>IF(COUNT(BZ490,Y526)=2,ROUND(BZ490*Y526/SUM(Y519:Y528),#REF!),"")</f>
        <v/>
      </c>
      <c r="CA520" s="331" t="str">
        <f>IF(COUNT(CA490,Z526)=2,ROUND(CA490*Z526/SUM(Z519:Z528),#REF!),"")</f>
        <v/>
      </c>
      <c r="CB520" s="331" t="str">
        <f>IF(COUNT(CB490,AA526)=2,ROUND(CB490*AA526/SUM(AA519:AA528),#REF!),"")</f>
        <v/>
      </c>
      <c r="CC520" s="331" t="str">
        <f>IF(COUNT(CC490,AB526)=2,ROUND(CC490*AB526/SUM(AB519:AB528),#REF!),"")</f>
        <v/>
      </c>
      <c r="CD520" s="331" t="str">
        <f>IF(COUNT(CD490,AC526)=2,ROUND(CD490*AC526/SUM(AC519:AC528),#REF!),"")</f>
        <v/>
      </c>
      <c r="CE520" s="331" t="str">
        <f>IF(COUNT(CE490,AD526)=2,ROUND(CE490*AD526/SUM(AD519:AD528),#REF!),"")</f>
        <v/>
      </c>
      <c r="CF520" s="331" t="str">
        <f>IF(COUNT(CF490,AE526)=2,ROUND(CF490*AE526/SUM(AE519:AE528),#REF!),"")</f>
        <v/>
      </c>
      <c r="CG520" s="331" t="str">
        <f>IF(COUNT(CG490,AF526)=2,ROUND(CG490*AF526/SUM(AF519:AF528),#REF!),"")</f>
        <v/>
      </c>
      <c r="CH520" s="565" t="str">
        <f>IF(COUNTA(AG526)=0,"",AG526)</f>
        <v/>
      </c>
      <c r="CI520" s="565"/>
      <c r="CJ520" s="565"/>
      <c r="CK520" s="565"/>
      <c r="CL520" s="565"/>
      <c r="CM520" s="565"/>
      <c r="CN520" s="565"/>
      <c r="CO520" s="565"/>
      <c r="CP520" s="565"/>
      <c r="CQ520" s="565"/>
    </row>
    <row r="521" spans="3:97" s="243" customFormat="1" ht="13.5" customHeight="1">
      <c r="C521" s="568"/>
      <c r="D521" s="568"/>
      <c r="E521" s="332"/>
      <c r="F521" s="569" t="str">
        <f t="shared" ca="1" si="33"/>
        <v/>
      </c>
      <c r="G521" s="569"/>
      <c r="H521" s="569"/>
      <c r="I521" s="333" t="str">
        <f>IF(E521="","",E483)</f>
        <v/>
      </c>
      <c r="J521" s="569" t="e">
        <f>J517&amp;"３"</f>
        <v>#REF!</v>
      </c>
      <c r="K521" s="569"/>
      <c r="L521" s="308"/>
      <c r="M521" s="308"/>
      <c r="N521" s="308"/>
      <c r="O521" s="308"/>
      <c r="P521" s="308"/>
      <c r="Q521" s="308"/>
      <c r="R521" s="308"/>
      <c r="S521" s="308"/>
      <c r="T521" s="308"/>
      <c r="U521" s="308"/>
      <c r="V521" s="308"/>
      <c r="W521" s="308"/>
      <c r="X521" s="308"/>
      <c r="Y521" s="308"/>
      <c r="Z521" s="308"/>
      <c r="AA521" s="308"/>
      <c r="AB521" s="308"/>
      <c r="AC521" s="308"/>
      <c r="AD521" s="308"/>
      <c r="AE521" s="308"/>
      <c r="AF521" s="308"/>
      <c r="AG521" s="570"/>
      <c r="AH521" s="570"/>
      <c r="AI521" s="570"/>
      <c r="AJ521" s="570"/>
      <c r="AK521" s="570"/>
      <c r="AL521" s="570"/>
      <c r="AM521" s="570"/>
      <c r="AN521" s="570"/>
      <c r="AO521" s="570"/>
      <c r="AP521" s="570"/>
      <c r="AR521" s="571" t="b">
        <f t="shared" si="32"/>
        <v>0</v>
      </c>
      <c r="AS521" s="571"/>
      <c r="AT521" s="571"/>
      <c r="AU521" s="282" t="s">
        <v>160</v>
      </c>
      <c r="AV521" s="275"/>
      <c r="AX521" s="569" t="str">
        <f>IF(C527="","",C527)</f>
        <v/>
      </c>
      <c r="AY521" s="569"/>
      <c r="AZ521" s="587" t="str">
        <f>IF(E527="","",E527)</f>
        <v/>
      </c>
      <c r="BA521" s="590" t="str">
        <f ca="1">IF(F527="","",F527)</f>
        <v/>
      </c>
      <c r="BB521" s="590"/>
      <c r="BC521" s="590"/>
      <c r="BD521" s="587" t="str">
        <f>IF(I527="","",I527)</f>
        <v/>
      </c>
      <c r="BE521" s="578" t="e">
        <f>IF(#REF!="発電事業者","送電電力（MW）","受電電力（MW）")</f>
        <v>#REF!</v>
      </c>
      <c r="BF521" s="579"/>
      <c r="BG521" s="331" t="str">
        <f>IF(COUNT(BG488,L527)=2,ROUND(BG488*L527/SUM(L519:L528),#REF!),"")</f>
        <v/>
      </c>
      <c r="BH521" s="331" t="str">
        <f>IF(COUNT(BH488,M527)=2,ROUND(BH488*M527/SUM(M519:M528),#REF!),"")</f>
        <v/>
      </c>
      <c r="BI521" s="331" t="str">
        <f>IF(COUNT(BI488,N527)=2,ROUND(BI488*N527/SUM(N519:N528),#REF!),"")</f>
        <v/>
      </c>
      <c r="BJ521" s="331" t="str">
        <f>IF(COUNT(BJ488,O527)=2,ROUND(BJ488*O527/SUM(O519:O528),#REF!),"")</f>
        <v/>
      </c>
      <c r="BK521" s="331" t="str">
        <f>IF(COUNT(BK488,P527)=2,ROUND(BK488*P527/SUM(P519:P528),#REF!),"")</f>
        <v/>
      </c>
      <c r="BL521" s="331" t="str">
        <f>IF(COUNT(BL488,Q527)=2,ROUND(BL488*Q527/SUM(Q519:Q528),#REF!),"")</f>
        <v/>
      </c>
      <c r="BM521" s="331" t="str">
        <f>IF(COUNT(BM488,R527)=2,ROUND(BM488*R527/SUM(R519:R528),#REF!),"")</f>
        <v/>
      </c>
      <c r="BN521" s="331" t="str">
        <f>IF(COUNT(BN488,S527)=2,ROUND(BN488*S527/SUM(S519:S528),#REF!),"")</f>
        <v/>
      </c>
      <c r="BO521" s="331" t="str">
        <f>IF(COUNT(BO488,T527)=2,ROUND(BO488*T527/SUM(T519:T528),#REF!),"")</f>
        <v/>
      </c>
      <c r="BP521" s="331" t="str">
        <f>IF(COUNT(BP488,U527)=2,ROUND(BP488*U527/SUM(U519:U528),#REF!),"")</f>
        <v/>
      </c>
      <c r="BQ521" s="331" t="str">
        <f>IF(COUNT(BQ488,V527)=2,ROUND(BQ488*V527/SUM(V519:V528),#REF!),"")</f>
        <v/>
      </c>
      <c r="BR521" s="331" t="str">
        <f>IF(COUNT(BR488,W527)=2,ROUND(BR488*W527/SUM(W519:W528),#REF!),"")</f>
        <v/>
      </c>
      <c r="BS521" s="569" t="e">
        <f>IF(#REF!="発電事業者","送電電力（MW）","受電電力（MW）")</f>
        <v>#REF!</v>
      </c>
      <c r="BT521" s="569"/>
      <c r="BU521" s="569"/>
      <c r="BV521" s="333" t="s">
        <v>171</v>
      </c>
      <c r="BW521" s="580"/>
      <c r="BX521" s="580"/>
      <c r="BY521" s="331" t="str">
        <f>IF(COUNT(BY488,X527)=2,ROUND(BY488*X527/SUM(X519:X528),#REF!),"")</f>
        <v/>
      </c>
      <c r="BZ521" s="331" t="str">
        <f>IF(COUNT(BZ488,Y527)=2,ROUND(BZ488*Y527/SUM(Y519:Y528),#REF!),"")</f>
        <v/>
      </c>
      <c r="CA521" s="331" t="str">
        <f>IF(COUNT(CA488,Z527)=2,ROUND(CA488*Z527/SUM(Z519:Z528),#REF!),"")</f>
        <v/>
      </c>
      <c r="CB521" s="331" t="str">
        <f>IF(COUNT(CB488,AA527)=2,ROUND(CB488*AA527/SUM(AA519:AA528),#REF!),"")</f>
        <v/>
      </c>
      <c r="CC521" s="331" t="str">
        <f>IF(COUNT(CC488,AB527)=2,ROUND(CC488*AB527/SUM(AB519:AB528),#REF!),"")</f>
        <v/>
      </c>
      <c r="CD521" s="331" t="str">
        <f>IF(COUNT(CD488,AC527)=2,ROUND(CD488*AC527/SUM(AC519:AC528),#REF!),"")</f>
        <v/>
      </c>
      <c r="CE521" s="331" t="str">
        <f>IF(COUNT(CE488,AD527)=2,ROUND(CE488*AD527/SUM(AD519:AD528),#REF!),"")</f>
        <v/>
      </c>
      <c r="CF521" s="331" t="str">
        <f>IF(COUNT(CF488,AE527)=2,ROUND(CF488*AE527/SUM(AE519:AE528),#REF!),"")</f>
        <v/>
      </c>
      <c r="CG521" s="331" t="str">
        <f>IF(COUNT(CG488,AF527)=2,ROUND(CG488*AF527/SUM(AF519:AF528),#REF!),"")</f>
        <v/>
      </c>
      <c r="CH521" s="563" t="s">
        <v>119</v>
      </c>
      <c r="CI521" s="563"/>
      <c r="CJ521" s="563"/>
      <c r="CK521" s="563"/>
      <c r="CL521" s="563"/>
      <c r="CM521" s="563"/>
      <c r="CN521" s="563"/>
      <c r="CO521" s="563"/>
      <c r="CP521" s="563"/>
      <c r="CQ521" s="563"/>
    </row>
    <row r="522" spans="3:97" s="243" customFormat="1" ht="13.5" customHeight="1">
      <c r="C522" s="568"/>
      <c r="D522" s="568"/>
      <c r="E522" s="332"/>
      <c r="F522" s="569" t="str">
        <f t="shared" ca="1" si="33"/>
        <v/>
      </c>
      <c r="G522" s="569"/>
      <c r="H522" s="569"/>
      <c r="I522" s="333" t="str">
        <f>IF(E522="","",E483)</f>
        <v/>
      </c>
      <c r="J522" s="569" t="e">
        <f>J517&amp;"４"</f>
        <v>#REF!</v>
      </c>
      <c r="K522" s="569"/>
      <c r="L522" s="308"/>
      <c r="M522" s="308"/>
      <c r="N522" s="308"/>
      <c r="O522" s="308"/>
      <c r="P522" s="308"/>
      <c r="Q522" s="308"/>
      <c r="R522" s="308"/>
      <c r="S522" s="308"/>
      <c r="T522" s="308"/>
      <c r="U522" s="308"/>
      <c r="V522" s="308"/>
      <c r="W522" s="308"/>
      <c r="X522" s="308"/>
      <c r="Y522" s="308"/>
      <c r="Z522" s="308"/>
      <c r="AA522" s="308"/>
      <c r="AB522" s="308"/>
      <c r="AC522" s="308"/>
      <c r="AD522" s="308"/>
      <c r="AE522" s="308"/>
      <c r="AF522" s="308"/>
      <c r="AG522" s="570"/>
      <c r="AH522" s="570"/>
      <c r="AI522" s="570"/>
      <c r="AJ522" s="570"/>
      <c r="AK522" s="570"/>
      <c r="AL522" s="570"/>
      <c r="AM522" s="570"/>
      <c r="AN522" s="570"/>
      <c r="AO522" s="570"/>
      <c r="AP522" s="570"/>
      <c r="AR522" s="571" t="b">
        <f t="shared" si="32"/>
        <v>0</v>
      </c>
      <c r="AS522" s="571"/>
      <c r="AT522" s="571"/>
      <c r="AU522" s="282" t="s">
        <v>160</v>
      </c>
      <c r="AV522" s="275"/>
      <c r="AX522" s="569"/>
      <c r="AY522" s="569"/>
      <c r="AZ522" s="588"/>
      <c r="BA522" s="590"/>
      <c r="BB522" s="590"/>
      <c r="BC522" s="590"/>
      <c r="BD522" s="588"/>
      <c r="BE522" s="583"/>
      <c r="BF522" s="584"/>
      <c r="BG522" s="259"/>
      <c r="BH522" s="259"/>
      <c r="BI522" s="259"/>
      <c r="BJ522" s="259"/>
      <c r="BK522" s="259"/>
      <c r="BL522" s="259"/>
      <c r="BM522" s="259"/>
      <c r="BN522" s="259"/>
      <c r="BO522" s="259"/>
      <c r="BP522" s="259"/>
      <c r="BQ522" s="259"/>
      <c r="BR522" s="259"/>
      <c r="BS522" s="569"/>
      <c r="BT522" s="569"/>
      <c r="BU522" s="569"/>
      <c r="BV522" s="333" t="s">
        <v>172</v>
      </c>
      <c r="BW522" s="581"/>
      <c r="BX522" s="581"/>
      <c r="BY522" s="331" t="str">
        <f>IF(COUNT(BY489,X527)=2,ROUND(BY489*X527/SUM(X519:X528),#REF!),"")</f>
        <v/>
      </c>
      <c r="BZ522" s="331" t="str">
        <f>IF(COUNT(BZ489,Y527)=2,ROUND(BZ489*Y527/SUM(Y519:Y528),#REF!),"")</f>
        <v/>
      </c>
      <c r="CA522" s="331" t="str">
        <f>IF(COUNT(CA489,Z527)=2,ROUND(CA489*Z527/SUM(Z519:Z528),#REF!),"")</f>
        <v/>
      </c>
      <c r="CB522" s="331" t="str">
        <f>IF(COUNT(CB489,AA527)=2,ROUND(CB489*AA527/SUM(AA519:AA528),#REF!),"")</f>
        <v/>
      </c>
      <c r="CC522" s="331" t="str">
        <f>IF(COUNT(CC489,AB527)=2,ROUND(CC489*AB527/SUM(AB519:AB528),#REF!),"")</f>
        <v/>
      </c>
      <c r="CD522" s="331" t="str">
        <f>IF(COUNT(CD489,AC527)=2,ROUND(CD489*AC527/SUM(AC519:AC528),#REF!),"")</f>
        <v/>
      </c>
      <c r="CE522" s="331" t="str">
        <f>IF(COUNT(CE489,AD527)=2,ROUND(CE489*AD527/SUM(AD519:AD528),#REF!),"")</f>
        <v/>
      </c>
      <c r="CF522" s="331" t="str">
        <f>IF(COUNT(CF489,AE527)=2,ROUND(CF489*AE527/SUM(AE519:AE528),#REF!),"")</f>
        <v/>
      </c>
      <c r="CG522" s="331" t="str">
        <f>IF(COUNT(CG489,AF527)=2,ROUND(CG489*AF527/SUM(AF519:AF528),#REF!),"")</f>
        <v/>
      </c>
      <c r="CH522" s="564" t="str">
        <f>IF(CH521="","",CH521)</f>
        <v>バイオマス</v>
      </c>
      <c r="CI522" s="564"/>
      <c r="CJ522" s="564"/>
      <c r="CK522" s="564"/>
      <c r="CL522" s="564"/>
      <c r="CM522" s="564"/>
      <c r="CN522" s="564"/>
      <c r="CO522" s="564"/>
      <c r="CP522" s="564"/>
      <c r="CQ522" s="564"/>
    </row>
    <row r="523" spans="3:97" s="243" customFormat="1" ht="13.5" customHeight="1">
      <c r="C523" s="568"/>
      <c r="D523" s="568"/>
      <c r="E523" s="332"/>
      <c r="F523" s="569" t="str">
        <f t="shared" ca="1" si="33"/>
        <v/>
      </c>
      <c r="G523" s="569"/>
      <c r="H523" s="569"/>
      <c r="I523" s="333" t="str">
        <f>IF(E523="","",E483)</f>
        <v/>
      </c>
      <c r="J523" s="569" t="e">
        <f>J517&amp;"５"</f>
        <v>#REF!</v>
      </c>
      <c r="K523" s="569"/>
      <c r="L523" s="308"/>
      <c r="M523" s="308"/>
      <c r="N523" s="308"/>
      <c r="O523" s="308"/>
      <c r="P523" s="308"/>
      <c r="Q523" s="308"/>
      <c r="R523" s="308"/>
      <c r="S523" s="308"/>
      <c r="T523" s="308"/>
      <c r="U523" s="308"/>
      <c r="V523" s="308"/>
      <c r="W523" s="308"/>
      <c r="X523" s="308"/>
      <c r="Y523" s="308"/>
      <c r="Z523" s="308"/>
      <c r="AA523" s="308"/>
      <c r="AB523" s="308"/>
      <c r="AC523" s="308"/>
      <c r="AD523" s="308"/>
      <c r="AE523" s="308"/>
      <c r="AF523" s="308"/>
      <c r="AG523" s="570"/>
      <c r="AH523" s="570"/>
      <c r="AI523" s="570"/>
      <c r="AJ523" s="570"/>
      <c r="AK523" s="570"/>
      <c r="AL523" s="570"/>
      <c r="AM523" s="570"/>
      <c r="AN523" s="570"/>
      <c r="AO523" s="570"/>
      <c r="AP523" s="570"/>
      <c r="AR523" s="571" t="b">
        <f t="shared" si="32"/>
        <v>0</v>
      </c>
      <c r="AS523" s="571"/>
      <c r="AT523" s="571"/>
      <c r="AU523" s="282" t="s">
        <v>160</v>
      </c>
      <c r="AV523" s="275"/>
      <c r="AX523" s="569"/>
      <c r="AY523" s="569"/>
      <c r="AZ523" s="589"/>
      <c r="BA523" s="590"/>
      <c r="BB523" s="590"/>
      <c r="BC523" s="590"/>
      <c r="BD523" s="589"/>
      <c r="BE523" s="585" t="e">
        <f>IF(#REF!="発電事業者","月間送電電力量（GWh）","月間受電電力量（GWh）")</f>
        <v>#REF!</v>
      </c>
      <c r="BF523" s="586"/>
      <c r="BG523" s="331" t="str">
        <f>IF(COUNT(BG490,L527)=2,ROUND(BG490*L527/SUM(L519:L528),#REF!),"")</f>
        <v/>
      </c>
      <c r="BH523" s="331" t="str">
        <f>IF(COUNT(BH490,M527)=2,ROUND(BH490*M527/SUM(M519:M528),#REF!),"")</f>
        <v/>
      </c>
      <c r="BI523" s="331" t="str">
        <f>IF(COUNT(BI490,N527)=2,ROUND(BI490*N527/SUM(N519:N528),#REF!),"")</f>
        <v/>
      </c>
      <c r="BJ523" s="331" t="str">
        <f>IF(COUNT(BJ490,O527)=2,ROUND(BJ490*O527/SUM(O519:O528),#REF!),"")</f>
        <v/>
      </c>
      <c r="BK523" s="331" t="str">
        <f>IF(COUNT(BK490,P527)=2,ROUND(BK490*P527/SUM(P519:P528),#REF!),"")</f>
        <v/>
      </c>
      <c r="BL523" s="331" t="str">
        <f>IF(COUNT(BL490,Q527)=2,ROUND(BL490*Q527/SUM(Q519:Q528),#REF!),"")</f>
        <v/>
      </c>
      <c r="BM523" s="331" t="str">
        <f>IF(COUNT(BM490,R527)=2,ROUND(BM490*R527/SUM(R519:R528),#REF!),"")</f>
        <v/>
      </c>
      <c r="BN523" s="331" t="str">
        <f>IF(COUNT(BN490,S527)=2,ROUND(BN490*S527/SUM(S519:S528),#REF!),"")</f>
        <v/>
      </c>
      <c r="BO523" s="331" t="str">
        <f>IF(COUNT(BO490,T527)=2,ROUND(BO490*T527/SUM(T519:T528),#REF!),"")</f>
        <v/>
      </c>
      <c r="BP523" s="331" t="str">
        <f>IF(COUNT(BP490,U527)=2,ROUND(BP490*U527/SUM(U519:U528),#REF!),"")</f>
        <v/>
      </c>
      <c r="BQ523" s="331" t="str">
        <f>IF(COUNT(BQ490,V527)=2,ROUND(BQ490*V527/SUM(V519:V528),#REF!),"")</f>
        <v/>
      </c>
      <c r="BR523" s="331" t="str">
        <f>IF(COUNT(BR490,W527)=2,ROUND(BR490*W527/SUM(W519:W528),#REF!),"")</f>
        <v/>
      </c>
      <c r="BS523" s="569" t="e">
        <f>IF(#REF!="発電事業者","年間送電電力量（GWh）","年間受電電力量（GWh）")</f>
        <v>#REF!</v>
      </c>
      <c r="BT523" s="569"/>
      <c r="BU523" s="569"/>
      <c r="BV523" s="333" t="s">
        <v>25</v>
      </c>
      <c r="BW523" s="582"/>
      <c r="BX523" s="582"/>
      <c r="BY523" s="331" t="str">
        <f>IF(COUNT(BY490,X527)=2,ROUND(BY490*X527/SUM(X519:X528),#REF!),"")</f>
        <v/>
      </c>
      <c r="BZ523" s="331" t="str">
        <f>IF(COUNT(BZ490,Y527)=2,ROUND(BZ490*Y527/SUM(Y519:Y528),#REF!),"")</f>
        <v/>
      </c>
      <c r="CA523" s="331" t="str">
        <f>IF(COUNT(CA490,Z527)=2,ROUND(CA490*Z527/SUM(Z519:Z528),#REF!),"")</f>
        <v/>
      </c>
      <c r="CB523" s="331" t="str">
        <f>IF(COUNT(CB490,AA527)=2,ROUND(CB490*AA527/SUM(AA519:AA528),#REF!),"")</f>
        <v/>
      </c>
      <c r="CC523" s="331" t="str">
        <f>IF(COUNT(CC490,AB527)=2,ROUND(CC490*AB527/SUM(AB519:AB528),#REF!),"")</f>
        <v/>
      </c>
      <c r="CD523" s="331" t="str">
        <f>IF(COUNT(CD490,AC527)=2,ROUND(CD490*AC527/SUM(AC519:AC528),#REF!),"")</f>
        <v/>
      </c>
      <c r="CE523" s="331" t="str">
        <f>IF(COUNT(CE490,AD527)=2,ROUND(CE490*AD527/SUM(AD519:AD528),#REF!),"")</f>
        <v/>
      </c>
      <c r="CF523" s="331" t="str">
        <f>IF(COUNT(CF490,AE527)=2,ROUND(CF490*AE527/SUM(AE519:AE528),#REF!),"")</f>
        <v/>
      </c>
      <c r="CG523" s="331" t="str">
        <f>IF(COUNT(CG490,AF527)=2,ROUND(CG490*AF527/SUM(AF519:AF528),#REF!),"")</f>
        <v/>
      </c>
      <c r="CH523" s="565" t="str">
        <f>IF(COUNTA(AG527)=0,"",AG527)</f>
        <v/>
      </c>
      <c r="CI523" s="565"/>
      <c r="CJ523" s="565"/>
      <c r="CK523" s="565"/>
      <c r="CL523" s="565"/>
      <c r="CM523" s="565"/>
      <c r="CN523" s="565"/>
      <c r="CO523" s="565"/>
      <c r="CP523" s="565"/>
      <c r="CQ523" s="565"/>
    </row>
    <row r="524" spans="3:97" s="243" customFormat="1" ht="13.5" customHeight="1">
      <c r="C524" s="568"/>
      <c r="D524" s="568"/>
      <c r="E524" s="332"/>
      <c r="F524" s="569" t="str">
        <f t="shared" ca="1" si="33"/>
        <v/>
      </c>
      <c r="G524" s="569"/>
      <c r="H524" s="569"/>
      <c r="I524" s="333" t="str">
        <f>IF(E524="","",E483)</f>
        <v/>
      </c>
      <c r="J524" s="569" t="e">
        <f>J517&amp;"６"</f>
        <v>#REF!</v>
      </c>
      <c r="K524" s="569"/>
      <c r="L524" s="308"/>
      <c r="M524" s="308"/>
      <c r="N524" s="308"/>
      <c r="O524" s="308"/>
      <c r="P524" s="308"/>
      <c r="Q524" s="308"/>
      <c r="R524" s="308"/>
      <c r="S524" s="308"/>
      <c r="T524" s="308"/>
      <c r="U524" s="308"/>
      <c r="V524" s="308"/>
      <c r="W524" s="308"/>
      <c r="X524" s="308"/>
      <c r="Y524" s="308"/>
      <c r="Z524" s="308"/>
      <c r="AA524" s="308"/>
      <c r="AB524" s="308"/>
      <c r="AC524" s="308"/>
      <c r="AD524" s="308"/>
      <c r="AE524" s="308"/>
      <c r="AF524" s="308"/>
      <c r="AG524" s="570"/>
      <c r="AH524" s="570"/>
      <c r="AI524" s="570"/>
      <c r="AJ524" s="570"/>
      <c r="AK524" s="570"/>
      <c r="AL524" s="570"/>
      <c r="AM524" s="570"/>
      <c r="AN524" s="570"/>
      <c r="AO524" s="570"/>
      <c r="AP524" s="570"/>
      <c r="AR524" s="571" t="b">
        <f t="shared" si="32"/>
        <v>0</v>
      </c>
      <c r="AS524" s="571"/>
      <c r="AT524" s="571"/>
      <c r="AU524" s="282" t="s">
        <v>160</v>
      </c>
      <c r="AV524" s="275"/>
      <c r="AX524" s="569" t="str">
        <f>IF(C528="","",C528)</f>
        <v>自者保有電源</v>
      </c>
      <c r="AY524" s="569"/>
      <c r="AZ524" s="587" t="str">
        <f>IF(E528="","",E528)</f>
        <v/>
      </c>
      <c r="BA524" s="590" t="str">
        <f>IF(F528="","",F528)</f>
        <v/>
      </c>
      <c r="BB524" s="590"/>
      <c r="BC524" s="590"/>
      <c r="BD524" s="587" t="str">
        <f>IF(I528="","",I528)</f>
        <v/>
      </c>
      <c r="BE524" s="578" t="e">
        <f>IF(#REF!="発電事業者","送電電力（MW）","受電電力（MW）")</f>
        <v>#REF!</v>
      </c>
      <c r="BF524" s="579"/>
      <c r="BG524" s="331" t="str">
        <f>IF(COUNT(BG488,L528)=2,ROUND(BG488*L528/SUM(L519:L528),#REF!),"")</f>
        <v/>
      </c>
      <c r="BH524" s="331" t="str">
        <f>IF(COUNT(BH488,M528)=2,ROUND(BH488*M528/SUM(M519:M528),#REF!),"")</f>
        <v/>
      </c>
      <c r="BI524" s="331" t="str">
        <f>IF(COUNT(BI488,N528)=2,ROUND(BI488*N528/SUM(N519:N528),#REF!),"")</f>
        <v/>
      </c>
      <c r="BJ524" s="331" t="str">
        <f>IF(COUNT(BJ488,O528)=2,ROUND(BJ488*O528/SUM(O519:O528),#REF!),"")</f>
        <v/>
      </c>
      <c r="BK524" s="331" t="str">
        <f>IF(COUNT(BK488,P528)=2,ROUND(BK488*P528/SUM(P519:P528),#REF!),"")</f>
        <v/>
      </c>
      <c r="BL524" s="331" t="str">
        <f>IF(COUNT(BL488,Q528)=2,ROUND(BL488*Q528/SUM(Q519:Q528),#REF!),"")</f>
        <v/>
      </c>
      <c r="BM524" s="331" t="str">
        <f>IF(COUNT(BM488,R528)=2,ROUND(BM488*R528/SUM(R519:R528),#REF!),"")</f>
        <v/>
      </c>
      <c r="BN524" s="331" t="str">
        <f>IF(COUNT(BN488,S528)=2,ROUND(BN488*S528/SUM(S519:S528),#REF!),"")</f>
        <v/>
      </c>
      <c r="BO524" s="331" t="str">
        <f>IF(COUNT(BO488,T528)=2,ROUND(BO488*T528/SUM(T519:T528),#REF!),"")</f>
        <v/>
      </c>
      <c r="BP524" s="331" t="str">
        <f>IF(COUNT(BP488,U528)=2,ROUND(BP488*U528/SUM(U519:U528),#REF!),"")</f>
        <v/>
      </c>
      <c r="BQ524" s="331" t="str">
        <f>IF(COUNT(BQ488,V528)=2,ROUND(BQ488*V528/SUM(V519:V528),#REF!),"")</f>
        <v/>
      </c>
      <c r="BR524" s="331" t="str">
        <f>IF(COUNT(BR488,W528)=2,ROUND(BR488*W528/SUM(W519:W528),#REF!),"")</f>
        <v/>
      </c>
      <c r="BS524" s="569" t="e">
        <f>IF(#REF!="発電事業者","送電電力（MW）","受電電力（MW）")</f>
        <v>#REF!</v>
      </c>
      <c r="BT524" s="569"/>
      <c r="BU524" s="569"/>
      <c r="BV524" s="333" t="s">
        <v>171</v>
      </c>
      <c r="BW524" s="355" t="str">
        <f>IF(F516=0,IF(COUNT(BW488,I528)=2,ROUND(BW488*I528/100,#REF!),""),IF(COUNT(BW488,I528)=2,ROUND(BW488*I528/L491,#REF!),""))</f>
        <v/>
      </c>
      <c r="BX524" s="580"/>
      <c r="BY524" s="331" t="str">
        <f>IF(COUNT(BY488,X528)=2,ROUND(BY488*X528/SUM(X519:X528),#REF!),"")</f>
        <v/>
      </c>
      <c r="BZ524" s="331" t="str">
        <f>IF(COUNT(BZ488,Y528)=2,ROUND(BZ488*Y528/SUM(Y519:Y528),#REF!),"")</f>
        <v/>
      </c>
      <c r="CA524" s="331" t="str">
        <f>IF(COUNT(CA488,Z528)=2,ROUND(CA488*Z528/SUM(Z519:Z528),#REF!),"")</f>
        <v/>
      </c>
      <c r="CB524" s="331" t="str">
        <f>IF(COUNT(CB488,AA528)=2,ROUND(CB488*AA528/SUM(AA519:AA528),#REF!),"")</f>
        <v/>
      </c>
      <c r="CC524" s="331" t="str">
        <f>IF(COUNT(CC488,AB528)=2,ROUND(CC488*AB528/SUM(AB519:AB528),#REF!),"")</f>
        <v/>
      </c>
      <c r="CD524" s="331" t="str">
        <f>IF(COUNT(CD488,AC528)=2,ROUND(CD488*AC528/SUM(AC519:AC528),#REF!),"")</f>
        <v/>
      </c>
      <c r="CE524" s="331" t="str">
        <f>IF(COUNT(CE488,AD528)=2,ROUND(CE488*AD528/SUM(AD519:AD528),#REF!),"")</f>
        <v/>
      </c>
      <c r="CF524" s="331" t="str">
        <f>IF(COUNT(CF488,AE528)=2,ROUND(CF488*AE528/SUM(AE519:AE528),#REF!),"")</f>
        <v/>
      </c>
      <c r="CG524" s="331" t="str">
        <f>IF(COUNT(CG488,AF528)=2,ROUND(CG488*AF528/SUM(AF519:AF528),#REF!),"")</f>
        <v/>
      </c>
      <c r="CH524" s="563" t="s">
        <v>119</v>
      </c>
      <c r="CI524" s="563"/>
      <c r="CJ524" s="563"/>
      <c r="CK524" s="563"/>
      <c r="CL524" s="563"/>
      <c r="CM524" s="563"/>
      <c r="CN524" s="563"/>
      <c r="CO524" s="563"/>
      <c r="CP524" s="563"/>
      <c r="CQ524" s="563"/>
    </row>
    <row r="525" spans="3:97" s="243" customFormat="1" ht="13.5" customHeight="1">
      <c r="C525" s="568"/>
      <c r="D525" s="568"/>
      <c r="E525" s="332"/>
      <c r="F525" s="569" t="str">
        <f t="shared" ca="1" si="33"/>
        <v/>
      </c>
      <c r="G525" s="569"/>
      <c r="H525" s="569"/>
      <c r="I525" s="333" t="str">
        <f>IF(E525="","",E483)</f>
        <v/>
      </c>
      <c r="J525" s="569" t="e">
        <f>J517&amp;"７"</f>
        <v>#REF!</v>
      </c>
      <c r="K525" s="569"/>
      <c r="L525" s="308"/>
      <c r="M525" s="308"/>
      <c r="N525" s="308"/>
      <c r="O525" s="308"/>
      <c r="P525" s="308"/>
      <c r="Q525" s="308"/>
      <c r="R525" s="308"/>
      <c r="S525" s="308"/>
      <c r="T525" s="308"/>
      <c r="U525" s="308"/>
      <c r="V525" s="308"/>
      <c r="W525" s="308"/>
      <c r="X525" s="308"/>
      <c r="Y525" s="308"/>
      <c r="Z525" s="308"/>
      <c r="AA525" s="308"/>
      <c r="AB525" s="308"/>
      <c r="AC525" s="308"/>
      <c r="AD525" s="308"/>
      <c r="AE525" s="308"/>
      <c r="AF525" s="308"/>
      <c r="AG525" s="570"/>
      <c r="AH525" s="570"/>
      <c r="AI525" s="570"/>
      <c r="AJ525" s="570"/>
      <c r="AK525" s="570"/>
      <c r="AL525" s="570"/>
      <c r="AM525" s="570"/>
      <c r="AN525" s="570"/>
      <c r="AO525" s="570"/>
      <c r="AP525" s="570"/>
      <c r="AR525" s="571" t="b">
        <f t="shared" si="32"/>
        <v>0</v>
      </c>
      <c r="AS525" s="571"/>
      <c r="AT525" s="571"/>
      <c r="AU525" s="282" t="s">
        <v>160</v>
      </c>
      <c r="AV525" s="275"/>
      <c r="AX525" s="569"/>
      <c r="AY525" s="569"/>
      <c r="AZ525" s="588"/>
      <c r="BA525" s="590"/>
      <c r="BB525" s="590"/>
      <c r="BC525" s="590"/>
      <c r="BD525" s="588"/>
      <c r="BE525" s="583"/>
      <c r="BF525" s="584"/>
      <c r="BG525" s="259"/>
      <c r="BH525" s="259"/>
      <c r="BI525" s="259"/>
      <c r="BJ525" s="259"/>
      <c r="BK525" s="259"/>
      <c r="BL525" s="259"/>
      <c r="BM525" s="259"/>
      <c r="BN525" s="259"/>
      <c r="BO525" s="259"/>
      <c r="BP525" s="259"/>
      <c r="BQ525" s="259"/>
      <c r="BR525" s="259"/>
      <c r="BS525" s="569"/>
      <c r="BT525" s="569"/>
      <c r="BU525" s="569"/>
      <c r="BV525" s="333" t="s">
        <v>172</v>
      </c>
      <c r="BW525" s="355" t="str">
        <f>IF(F516=0,IF(COUNT(BW489,F528)=2,ROUND(BW489*F528/100,#REF!),""),IF(COUNT(BW489,F528)=2,ROUND(BW489*F528/Q489,#REF!),""))</f>
        <v/>
      </c>
      <c r="BX525" s="581"/>
      <c r="BY525" s="331" t="str">
        <f>IF(COUNT(BY489,X528)=2,ROUND(BY489*X528/SUM(X519:X528),#REF!),"")</f>
        <v/>
      </c>
      <c r="BZ525" s="331" t="str">
        <f>IF(COUNT(BZ489,Y528)=2,ROUND(BZ489*Y528/SUM(Y519:Y528),#REF!),"")</f>
        <v/>
      </c>
      <c r="CA525" s="331" t="str">
        <f>IF(COUNT(CA489,Z528)=2,ROUND(CA489*Z528/SUM(Z519:Z528),#REF!),"")</f>
        <v/>
      </c>
      <c r="CB525" s="331" t="str">
        <f>IF(COUNT(CB489,AA528)=2,ROUND(CB489*AA528/SUM(AA519:AA528),#REF!),"")</f>
        <v/>
      </c>
      <c r="CC525" s="331" t="str">
        <f>IF(COUNT(CC489,AB528)=2,ROUND(CC489*AB528/SUM(AB519:AB528),#REF!),"")</f>
        <v/>
      </c>
      <c r="CD525" s="331" t="str">
        <f>IF(COUNT(CD489,AC528)=2,ROUND(CD489*AC528/SUM(AC519:AC528),#REF!),"")</f>
        <v/>
      </c>
      <c r="CE525" s="331" t="str">
        <f>IF(COUNT(CE489,AD528)=2,ROUND(CE489*AD528/SUM(AD519:AD528),#REF!),"")</f>
        <v/>
      </c>
      <c r="CF525" s="331" t="str">
        <f>IF(COUNT(CF489,AE528)=2,ROUND(CF489*AE528/SUM(AE519:AE528),#REF!),"")</f>
        <v/>
      </c>
      <c r="CG525" s="331" t="str">
        <f>IF(COUNT(CG489,AF528)=2,ROUND(CG489*AF528/SUM(AF519:AF528),#REF!),"")</f>
        <v/>
      </c>
      <c r="CH525" s="564" t="str">
        <f>IF(CH524="","",CH524)</f>
        <v>バイオマス</v>
      </c>
      <c r="CI525" s="564"/>
      <c r="CJ525" s="564"/>
      <c r="CK525" s="564"/>
      <c r="CL525" s="564"/>
      <c r="CM525" s="564"/>
      <c r="CN525" s="564"/>
      <c r="CO525" s="564"/>
      <c r="CP525" s="564"/>
      <c r="CQ525" s="564"/>
    </row>
    <row r="526" spans="3:97" s="243" customFormat="1" ht="13.5" customHeight="1">
      <c r="C526" s="568"/>
      <c r="D526" s="568"/>
      <c r="E526" s="332"/>
      <c r="F526" s="569" t="str">
        <f t="shared" ca="1" si="33"/>
        <v/>
      </c>
      <c r="G526" s="569"/>
      <c r="H526" s="569"/>
      <c r="I526" s="333" t="str">
        <f>IF(E526="","",E483)</f>
        <v/>
      </c>
      <c r="J526" s="569" t="e">
        <f>J517&amp;"８"</f>
        <v>#REF!</v>
      </c>
      <c r="K526" s="569"/>
      <c r="L526" s="308"/>
      <c r="M526" s="308"/>
      <c r="N526" s="308"/>
      <c r="O526" s="308"/>
      <c r="P526" s="308"/>
      <c r="Q526" s="308"/>
      <c r="R526" s="308"/>
      <c r="S526" s="308"/>
      <c r="T526" s="308"/>
      <c r="U526" s="308"/>
      <c r="V526" s="308"/>
      <c r="W526" s="308"/>
      <c r="X526" s="308"/>
      <c r="Y526" s="308"/>
      <c r="Z526" s="308"/>
      <c r="AA526" s="308"/>
      <c r="AB526" s="308"/>
      <c r="AC526" s="308"/>
      <c r="AD526" s="308"/>
      <c r="AE526" s="308"/>
      <c r="AF526" s="308"/>
      <c r="AG526" s="570"/>
      <c r="AH526" s="570"/>
      <c r="AI526" s="570"/>
      <c r="AJ526" s="570"/>
      <c r="AK526" s="570"/>
      <c r="AL526" s="570"/>
      <c r="AM526" s="570"/>
      <c r="AN526" s="570"/>
      <c r="AO526" s="570"/>
      <c r="AP526" s="570"/>
      <c r="AR526" s="571" t="b">
        <f t="shared" si="32"/>
        <v>0</v>
      </c>
      <c r="AS526" s="571"/>
      <c r="AT526" s="571"/>
      <c r="AU526" s="282" t="s">
        <v>160</v>
      </c>
      <c r="AV526" s="257"/>
      <c r="AX526" s="569"/>
      <c r="AY526" s="569"/>
      <c r="AZ526" s="589"/>
      <c r="BA526" s="590"/>
      <c r="BB526" s="590"/>
      <c r="BC526" s="590"/>
      <c r="BD526" s="589"/>
      <c r="BE526" s="585" t="e">
        <f>IF(#REF!="発電事業者","月間送電電力量（GWh）","月間受電電力量（GWh）")</f>
        <v>#REF!</v>
      </c>
      <c r="BF526" s="586"/>
      <c r="BG526" s="297" t="str">
        <f>IF(COUNT(BG490,L528)=2,ROUND(BG490*L528/SUM(L519:L528),#REF!),"")</f>
        <v/>
      </c>
      <c r="BH526" s="297" t="str">
        <f>IF(COUNT(BH490,M528)=2,ROUND(BH490*M528/SUM(M519:M528),#REF!),"")</f>
        <v/>
      </c>
      <c r="BI526" s="297" t="str">
        <f>IF(COUNT(BI490,N528)=2,ROUND(BI490*N528/SUM(N519:N528),#REF!),"")</f>
        <v/>
      </c>
      <c r="BJ526" s="297" t="str">
        <f>IF(COUNT(BJ490,O528)=2,ROUND(BJ490*O528/SUM(O519:O528),#REF!),"")</f>
        <v/>
      </c>
      <c r="BK526" s="297" t="str">
        <f>IF(COUNT(BK490,P528)=2,ROUND(BK490*P528/SUM(P519:P528),#REF!),"")</f>
        <v/>
      </c>
      <c r="BL526" s="297" t="str">
        <f>IF(COUNT(BL490,Q528)=2,ROUND(BL490*Q528/SUM(Q519:Q528),#REF!),"")</f>
        <v/>
      </c>
      <c r="BM526" s="297" t="str">
        <f>IF(COUNT(BM490,R528)=2,ROUND(BM490*R528/SUM(R519:R528),#REF!),"")</f>
        <v/>
      </c>
      <c r="BN526" s="297" t="str">
        <f>IF(COUNT(BN490,S528)=2,ROUND(BN490*S528/SUM(S519:S528),#REF!),"")</f>
        <v/>
      </c>
      <c r="BO526" s="297" t="str">
        <f>IF(COUNT(BO490,T528)=2,ROUND(BO490*T528/SUM(T519:T528),#REF!),"")</f>
        <v/>
      </c>
      <c r="BP526" s="297" t="str">
        <f>IF(COUNT(BP490,U528)=2,ROUND(BP490*U528/SUM(U519:U528),#REF!),"")</f>
        <v/>
      </c>
      <c r="BQ526" s="297" t="str">
        <f>IF(COUNT(BQ490,V528)=2,ROUND(BQ490*V528/SUM(V519:V528),#REF!),"")</f>
        <v/>
      </c>
      <c r="BR526" s="297" t="str">
        <f>IF(COUNT(BR490,W528)=2,ROUND(BR490*W528/SUM(W519:W528),#REF!),"")</f>
        <v/>
      </c>
      <c r="BS526" s="569" t="e">
        <f>IF(#REF!="発電事業者","年間送電電力量（GWh）","年間受電電力量（GWh）")</f>
        <v>#REF!</v>
      </c>
      <c r="BT526" s="569"/>
      <c r="BU526" s="569"/>
      <c r="BV526" s="333" t="s">
        <v>25</v>
      </c>
      <c r="BW526" s="352"/>
      <c r="BX526" s="582"/>
      <c r="BY526" s="297" t="str">
        <f>IF(COUNT(BY490,X528)=2,ROUND(BY490*X528/SUM(X519:X528),#REF!),"")</f>
        <v/>
      </c>
      <c r="BZ526" s="297" t="str">
        <f>IF(COUNT(BZ490,Y528)=2,ROUND(BZ490*Y528/SUM(Y519:Y528),#REF!),"")</f>
        <v/>
      </c>
      <c r="CA526" s="297" t="str">
        <f>IF(COUNT(CA490,Z528)=2,ROUND(CA490*Z528/SUM(Z519:Z528),#REF!),"")</f>
        <v/>
      </c>
      <c r="CB526" s="297" t="str">
        <f>IF(COUNT(CB490,AA528)=2,ROUND(CB490*AA528/SUM(AA519:AA528),#REF!),"")</f>
        <v/>
      </c>
      <c r="CC526" s="297" t="str">
        <f>IF(COUNT(CC490,AB528)=2,ROUND(CC490*AB528/SUM(AB519:AB528),#REF!),"")</f>
        <v/>
      </c>
      <c r="CD526" s="297" t="str">
        <f>IF(COUNT(CD490,AC528)=2,ROUND(CD490*AC528/SUM(AC519:AC528),#REF!),"")</f>
        <v/>
      </c>
      <c r="CE526" s="297" t="str">
        <f>IF(COUNT(CE490,AD528)=2,ROUND(CE490*AD528/SUM(AD519:AD528),#REF!),"")</f>
        <v/>
      </c>
      <c r="CF526" s="297" t="str">
        <f>IF(COUNT(CF490,AE528)=2,ROUND(CF490*AE528/SUM(AE519:AE528),#REF!),"")</f>
        <v/>
      </c>
      <c r="CG526" s="297" t="str">
        <f>IF(COUNT(CG490,AF528)=2,ROUND(CG490*AF528/SUM(AF519:AF528),#REF!),"")</f>
        <v/>
      </c>
      <c r="CH526" s="565" t="str">
        <f>IF(COUNTA(AG528)=0,"",AG528)</f>
        <v/>
      </c>
      <c r="CI526" s="565"/>
      <c r="CJ526" s="565"/>
      <c r="CK526" s="565"/>
      <c r="CL526" s="565"/>
      <c r="CM526" s="565"/>
      <c r="CN526" s="565"/>
      <c r="CO526" s="565"/>
      <c r="CP526" s="565"/>
      <c r="CQ526" s="565"/>
    </row>
    <row r="527" spans="3:97" s="243" customFormat="1" ht="13.5" customHeight="1">
      <c r="C527" s="568"/>
      <c r="D527" s="568"/>
      <c r="E527" s="332"/>
      <c r="F527" s="569" t="str">
        <f t="shared" ca="1" si="33"/>
        <v/>
      </c>
      <c r="G527" s="569"/>
      <c r="H527" s="569"/>
      <c r="I527" s="333" t="str">
        <f>IF(E527="","",E483)</f>
        <v/>
      </c>
      <c r="J527" s="569" t="e">
        <f>J517&amp;"９"</f>
        <v>#REF!</v>
      </c>
      <c r="K527" s="569"/>
      <c r="L527" s="308"/>
      <c r="M527" s="308"/>
      <c r="N527" s="308"/>
      <c r="O527" s="308"/>
      <c r="P527" s="308"/>
      <c r="Q527" s="308"/>
      <c r="R527" s="308"/>
      <c r="S527" s="308"/>
      <c r="T527" s="308"/>
      <c r="U527" s="308"/>
      <c r="V527" s="308"/>
      <c r="W527" s="308"/>
      <c r="X527" s="308"/>
      <c r="Y527" s="308"/>
      <c r="Z527" s="308"/>
      <c r="AA527" s="308"/>
      <c r="AB527" s="308"/>
      <c r="AC527" s="308"/>
      <c r="AD527" s="308"/>
      <c r="AE527" s="308"/>
      <c r="AF527" s="308"/>
      <c r="AG527" s="570"/>
      <c r="AH527" s="570"/>
      <c r="AI527" s="570"/>
      <c r="AJ527" s="570"/>
      <c r="AK527" s="570"/>
      <c r="AL527" s="570"/>
      <c r="AM527" s="570"/>
      <c r="AN527" s="570"/>
      <c r="AO527" s="570"/>
      <c r="AP527" s="570"/>
      <c r="AR527" s="571" t="b">
        <f t="shared" si="32"/>
        <v>0</v>
      </c>
      <c r="AS527" s="571"/>
      <c r="AT527" s="571"/>
      <c r="AU527" s="282" t="s">
        <v>160</v>
      </c>
      <c r="AV527" s="275"/>
    </row>
    <row r="528" spans="3:97" s="243" customFormat="1" ht="13.5" customHeight="1">
      <c r="C528" s="572" t="s">
        <v>307</v>
      </c>
      <c r="D528" s="573"/>
      <c r="E528" s="353"/>
      <c r="F528" s="574"/>
      <c r="G528" s="575"/>
      <c r="H528" s="576"/>
      <c r="I528" s="354"/>
      <c r="J528" s="577"/>
      <c r="K528" s="577"/>
      <c r="L528" s="308"/>
      <c r="M528" s="308"/>
      <c r="N528" s="308"/>
      <c r="O528" s="308"/>
      <c r="P528" s="308"/>
      <c r="Q528" s="308"/>
      <c r="R528" s="308"/>
      <c r="S528" s="308"/>
      <c r="T528" s="308"/>
      <c r="U528" s="308"/>
      <c r="V528" s="308"/>
      <c r="W528" s="308"/>
      <c r="X528" s="308"/>
      <c r="Y528" s="308"/>
      <c r="Z528" s="308"/>
      <c r="AA528" s="308"/>
      <c r="AB528" s="308"/>
      <c r="AC528" s="308"/>
      <c r="AD528" s="308"/>
      <c r="AE528" s="308"/>
      <c r="AF528" s="308"/>
      <c r="AG528" s="570"/>
      <c r="AH528" s="570"/>
      <c r="AI528" s="570"/>
      <c r="AJ528" s="570"/>
      <c r="AK528" s="570"/>
      <c r="AL528" s="570"/>
      <c r="AM528" s="570"/>
      <c r="AN528" s="570"/>
      <c r="AO528" s="570"/>
      <c r="AP528" s="570"/>
      <c r="AR528" s="571" t="b">
        <f t="shared" si="32"/>
        <v>0</v>
      </c>
      <c r="AS528" s="571"/>
      <c r="AT528" s="571"/>
      <c r="AU528" s="282" t="s">
        <v>160</v>
      </c>
    </row>
    <row r="529" spans="3:48" s="243" customFormat="1" ht="13.5" hidden="1" customHeight="1"/>
    <row r="530" spans="3:48" s="243" customFormat="1" ht="13.5" hidden="1" customHeight="1">
      <c r="AV530" s="268"/>
    </row>
    <row r="531" spans="3:48" s="243" customFormat="1" ht="13.5" hidden="1" customHeight="1">
      <c r="AV531" s="268"/>
    </row>
    <row r="532" spans="3:48" s="243" customFormat="1" ht="13.5" hidden="1" customHeight="1">
      <c r="AV532" s="268"/>
    </row>
    <row r="533" spans="3:48" s="243" customFormat="1" ht="13.5" hidden="1" customHeight="1">
      <c r="AV533" s="268"/>
    </row>
    <row r="534" spans="3:48" s="243" customFormat="1" ht="13.5" hidden="1" customHeight="1">
      <c r="AV534" s="268"/>
    </row>
    <row r="535" spans="3:48" s="243" customFormat="1" ht="13.5" hidden="1" customHeight="1">
      <c r="AV535" s="268"/>
    </row>
    <row r="536" spans="3:48" s="243" customFormat="1" ht="13.5" hidden="1" customHeight="1">
      <c r="AV536" s="268"/>
    </row>
    <row r="537" spans="3:48" s="243" customFormat="1" ht="13.5" hidden="1" customHeight="1">
      <c r="AV537" s="268"/>
    </row>
    <row r="538" spans="3:48" s="243" customFormat="1" ht="13.5" hidden="1" customHeight="1">
      <c r="AV538" s="268"/>
    </row>
    <row r="539" spans="3:48" s="243" customFormat="1" ht="13.5" hidden="1" customHeight="1">
      <c r="AV539" s="268"/>
    </row>
    <row r="540" spans="3:48" s="243" customFormat="1" ht="13.5" hidden="1" customHeight="1">
      <c r="AV540" s="268"/>
    </row>
    <row r="541" spans="3:48" s="243" customFormat="1" ht="13.5" hidden="1" customHeight="1">
      <c r="AV541" s="268"/>
    </row>
    <row r="542" spans="3:48" s="243" customFormat="1" ht="13.5" customHeight="1">
      <c r="AQ542" s="268"/>
      <c r="AR542" s="268"/>
      <c r="AS542" s="268"/>
      <c r="AT542" s="268"/>
      <c r="AU542" s="268"/>
    </row>
    <row r="543" spans="3:48" s="243" customFormat="1" ht="13.5" customHeight="1">
      <c r="C543" s="651" t="s">
        <v>8</v>
      </c>
      <c r="D543" s="651"/>
      <c r="E543" s="562" t="s">
        <v>112</v>
      </c>
      <c r="F543" s="562"/>
      <c r="G543" s="279"/>
    </row>
    <row r="544" spans="3:48" s="243" customFormat="1" ht="13.5" customHeight="1">
      <c r="C544" s="651"/>
      <c r="D544" s="651"/>
      <c r="E544" s="562"/>
      <c r="F544" s="562"/>
      <c r="G544" s="279"/>
      <c r="I544" s="244"/>
    </row>
    <row r="545" spans="3:100" s="243" customFormat="1" ht="13.5" customHeight="1">
      <c r="C545" s="235" t="s">
        <v>254</v>
      </c>
      <c r="D545" s="279"/>
      <c r="E545" s="279"/>
      <c r="F545" s="279"/>
      <c r="G545" s="279"/>
      <c r="I545" s="244"/>
      <c r="BC545" s="239" t="e">
        <f>IF(#REF!="発電事業者","算定結果　様式第３２第１表～第４表（保有電源新エネ欄他）","算定結果　様式第３２第１表・第２表（年度末電源構成・発電端電力量）")</f>
        <v>#REF!</v>
      </c>
      <c r="CT545" s="296" t="s">
        <v>114</v>
      </c>
      <c r="CV545" s="286" t="str">
        <f>IF(COUNT(H549:Z572)&gt;0,"○","")</f>
        <v/>
      </c>
    </row>
    <row r="546" spans="3:100" s="243" customFormat="1" ht="13.5" customHeight="1">
      <c r="C546" s="652"/>
      <c r="D546" s="653"/>
      <c r="E546" s="653"/>
      <c r="F546" s="653"/>
      <c r="G546" s="654"/>
      <c r="H546" s="594" t="str">
        <f>$H$66</f>
        <v>バイオマス</v>
      </c>
      <c r="I546" s="594"/>
      <c r="J546" s="594"/>
      <c r="K546" s="594"/>
      <c r="L546" s="594"/>
      <c r="M546" s="594"/>
      <c r="N546" s="594"/>
      <c r="O546" s="594"/>
      <c r="P546" s="594"/>
      <c r="Q546" s="594"/>
      <c r="R546" s="594"/>
      <c r="S546" s="594"/>
      <c r="T546" s="594"/>
      <c r="U546" s="594"/>
      <c r="V546" s="594"/>
      <c r="W546" s="594"/>
      <c r="X546" s="594"/>
      <c r="Y546" s="594"/>
      <c r="Z546" s="594"/>
      <c r="AA546" s="245"/>
      <c r="AB546" s="245"/>
      <c r="AC546" s="245"/>
      <c r="AD546" s="298"/>
      <c r="AE546" s="298"/>
      <c r="AF546" s="298"/>
      <c r="AG546" s="298"/>
      <c r="AH546" s="298"/>
      <c r="AI546" s="268"/>
      <c r="AJ546" s="268"/>
      <c r="AK546" s="268"/>
      <c r="AL546" s="268"/>
      <c r="AM546" s="268"/>
      <c r="AN546" s="268"/>
      <c r="AO546" s="268"/>
      <c r="AP546" s="268"/>
      <c r="AQ546" s="268"/>
      <c r="AR546" s="268"/>
      <c r="AS546" s="268"/>
      <c r="AT546" s="268"/>
      <c r="AU546" s="268"/>
      <c r="BB546" s="246"/>
      <c r="BC546" s="659" t="s">
        <v>256</v>
      </c>
      <c r="BD546" s="659"/>
      <c r="BE546" s="659"/>
      <c r="BF546" s="659"/>
      <c r="BG546" s="601" t="e">
        <f>DATE(#REF!,1,1)</f>
        <v>#REF!</v>
      </c>
      <c r="BH546" s="602"/>
      <c r="BI546" s="602"/>
      <c r="BJ546" s="602"/>
      <c r="BK546" s="602"/>
      <c r="BL546" s="602"/>
      <c r="BM546" s="602"/>
      <c r="BN546" s="602"/>
      <c r="BO546" s="602"/>
      <c r="BP546" s="602"/>
      <c r="BQ546" s="602"/>
      <c r="BR546" s="603"/>
      <c r="BS546" s="659" t="s">
        <v>257</v>
      </c>
      <c r="BT546" s="659"/>
      <c r="BU546" s="659"/>
      <c r="BV546" s="659"/>
      <c r="BW546" s="592" t="e">
        <f>DATE(#REF!-1,1,1)</f>
        <v>#REF!</v>
      </c>
      <c r="BX546" s="592" t="e">
        <f>DATE(#REF!,1,1)</f>
        <v>#REF!</v>
      </c>
      <c r="BY546" s="592" t="e">
        <f>DATE(#REF!+1,1,1)</f>
        <v>#REF!</v>
      </c>
      <c r="BZ546" s="592" t="e">
        <f>DATE(#REF!+2,1,1)</f>
        <v>#REF!</v>
      </c>
      <c r="CA546" s="592" t="e">
        <f>DATE(#REF!+3,1,1)</f>
        <v>#REF!</v>
      </c>
      <c r="CB546" s="592" t="e">
        <f>DATE(#REF!+4,1,1)</f>
        <v>#REF!</v>
      </c>
      <c r="CC546" s="592" t="e">
        <f>DATE(#REF!+5,1,1)</f>
        <v>#REF!</v>
      </c>
      <c r="CD546" s="592" t="e">
        <f>DATE(#REF!+6,1,1)</f>
        <v>#REF!</v>
      </c>
      <c r="CE546" s="592" t="e">
        <f>DATE(#REF!+7,1,1)</f>
        <v>#REF!</v>
      </c>
      <c r="CF546" s="592" t="e">
        <f>DATE(#REF!+8,1,1)</f>
        <v>#REF!</v>
      </c>
      <c r="CG546" s="592" t="e">
        <f>DATE(#REF!+9,1,1)</f>
        <v>#REF!</v>
      </c>
      <c r="CH546" s="273"/>
      <c r="CI546" s="273"/>
      <c r="CJ546" s="273"/>
      <c r="CK546" s="273"/>
      <c r="CL546" s="273"/>
      <c r="CM546" s="273"/>
      <c r="CN546" s="273"/>
      <c r="CO546" s="273"/>
      <c r="CP546" s="273"/>
      <c r="CQ546" s="273"/>
    </row>
    <row r="547" spans="3:100" s="243" customFormat="1" ht="13.5" customHeight="1">
      <c r="C547" s="661"/>
      <c r="D547" s="662"/>
      <c r="E547" s="662"/>
      <c r="F547" s="662"/>
      <c r="G547" s="663"/>
      <c r="H547" s="595" t="s">
        <v>194</v>
      </c>
      <c r="I547" s="595" t="s">
        <v>195</v>
      </c>
      <c r="J547" s="595" t="s">
        <v>161</v>
      </c>
      <c r="K547" s="595" t="s">
        <v>162</v>
      </c>
      <c r="L547" s="595" t="s">
        <v>163</v>
      </c>
      <c r="M547" s="595" t="s">
        <v>164</v>
      </c>
      <c r="N547" s="595" t="s">
        <v>165</v>
      </c>
      <c r="O547" s="595" t="s">
        <v>166</v>
      </c>
      <c r="P547" s="595" t="s">
        <v>167</v>
      </c>
      <c r="Q547" s="595" t="s">
        <v>168</v>
      </c>
      <c r="R547" s="595" t="s">
        <v>169</v>
      </c>
      <c r="S547" s="595" t="s">
        <v>170</v>
      </c>
      <c r="T547" s="595" t="s">
        <v>25</v>
      </c>
      <c r="U547" s="637"/>
      <c r="V547" s="638"/>
      <c r="W547" s="638"/>
      <c r="X547" s="638"/>
      <c r="Y547" s="638"/>
      <c r="Z547" s="639"/>
      <c r="AA547" s="245"/>
      <c r="AB547" s="245"/>
      <c r="AC547" s="245"/>
      <c r="AD547" s="298"/>
      <c r="AE547" s="298"/>
      <c r="AF547" s="298"/>
      <c r="AG547" s="298"/>
      <c r="AH547" s="298"/>
      <c r="AI547" s="245"/>
      <c r="AJ547" s="245"/>
      <c r="AK547" s="245"/>
      <c r="AL547" s="245"/>
      <c r="AM547" s="245"/>
      <c r="AN547" s="245"/>
      <c r="AO547" s="245"/>
      <c r="AP547" s="245"/>
      <c r="AQ547" s="245"/>
      <c r="AR547" s="245"/>
      <c r="AS547" s="245"/>
      <c r="AT547" s="245"/>
      <c r="AU547" s="245"/>
      <c r="AX547" s="280"/>
      <c r="AY547" s="280"/>
      <c r="AZ547" s="280"/>
      <c r="BA547" s="280"/>
      <c r="BB547" s="246"/>
      <c r="BC547" s="659"/>
      <c r="BD547" s="659"/>
      <c r="BE547" s="659"/>
      <c r="BF547" s="659"/>
      <c r="BG547" s="334" t="s">
        <v>194</v>
      </c>
      <c r="BH547" s="334" t="s">
        <v>195</v>
      </c>
      <c r="BI547" s="334" t="s">
        <v>161</v>
      </c>
      <c r="BJ547" s="334" t="s">
        <v>162</v>
      </c>
      <c r="BK547" s="334" t="s">
        <v>163</v>
      </c>
      <c r="BL547" s="334" t="s">
        <v>164</v>
      </c>
      <c r="BM547" s="334" t="s">
        <v>165</v>
      </c>
      <c r="BN547" s="334" t="s">
        <v>166</v>
      </c>
      <c r="BO547" s="334" t="s">
        <v>167</v>
      </c>
      <c r="BP547" s="334" t="s">
        <v>168</v>
      </c>
      <c r="BQ547" s="334" t="s">
        <v>169</v>
      </c>
      <c r="BR547" s="334" t="s">
        <v>170</v>
      </c>
      <c r="BS547" s="659"/>
      <c r="BT547" s="659"/>
      <c r="BU547" s="659"/>
      <c r="BV547" s="659"/>
      <c r="BW547" s="593"/>
      <c r="BX547" s="593"/>
      <c r="BY547" s="593"/>
      <c r="BZ547" s="593"/>
      <c r="CA547" s="593"/>
      <c r="CB547" s="593"/>
      <c r="CC547" s="593"/>
      <c r="CD547" s="593"/>
      <c r="CE547" s="593"/>
      <c r="CF547" s="593"/>
      <c r="CG547" s="593"/>
      <c r="CH547" s="273"/>
      <c r="CI547" s="273"/>
      <c r="CJ547" s="273"/>
      <c r="CK547" s="273"/>
      <c r="CL547" s="273"/>
      <c r="CM547" s="273"/>
      <c r="CN547" s="273"/>
      <c r="CO547" s="273"/>
      <c r="CP547" s="273"/>
      <c r="CQ547" s="273"/>
    </row>
    <row r="548" spans="3:100" s="243" customFormat="1" ht="13.5" customHeight="1">
      <c r="C548" s="655"/>
      <c r="D548" s="656"/>
      <c r="E548" s="656"/>
      <c r="F548" s="656"/>
      <c r="G548" s="657"/>
      <c r="H548" s="596"/>
      <c r="I548" s="596"/>
      <c r="J548" s="596"/>
      <c r="K548" s="596"/>
      <c r="L548" s="596"/>
      <c r="M548" s="596"/>
      <c r="N548" s="596"/>
      <c r="O548" s="596"/>
      <c r="P548" s="596"/>
      <c r="Q548" s="596"/>
      <c r="R548" s="596"/>
      <c r="S548" s="596"/>
      <c r="T548" s="596"/>
      <c r="U548" s="640"/>
      <c r="V548" s="641"/>
      <c r="W548" s="641"/>
      <c r="X548" s="641"/>
      <c r="Y548" s="641"/>
      <c r="Z548" s="642"/>
      <c r="AA548" s="250"/>
      <c r="AB548" s="250"/>
      <c r="AC548" s="250"/>
      <c r="AD548" s="268"/>
      <c r="AE548" s="268"/>
      <c r="AF548" s="268"/>
      <c r="AG548" s="268"/>
      <c r="AH548" s="268"/>
      <c r="AI548" s="250"/>
      <c r="AJ548" s="250"/>
      <c r="AK548" s="250"/>
      <c r="AL548" s="250"/>
      <c r="AM548" s="250"/>
      <c r="AN548" s="250"/>
      <c r="AO548" s="250"/>
      <c r="AP548" s="250"/>
      <c r="AQ548" s="250"/>
      <c r="AR548" s="250"/>
      <c r="AS548" s="250"/>
      <c r="AT548" s="250"/>
      <c r="AU548" s="250"/>
      <c r="AX548" s="280"/>
      <c r="AY548" s="280"/>
      <c r="AZ548" s="280"/>
      <c r="BA548" s="280"/>
      <c r="BB548" s="246"/>
      <c r="BC548" s="634" t="s">
        <v>198</v>
      </c>
      <c r="BD548" s="635"/>
      <c r="BE548" s="635"/>
      <c r="BF548" s="636"/>
      <c r="BG548" s="297" t="str">
        <f>IF(COUNT(H553)=0,"",H553)</f>
        <v/>
      </c>
      <c r="BH548" s="297" t="str">
        <f t="shared" ref="BH548:BR548" si="34">IF(COUNT(I553)=0,"",I553)</f>
        <v/>
      </c>
      <c r="BI548" s="297" t="str">
        <f t="shared" si="34"/>
        <v/>
      </c>
      <c r="BJ548" s="297" t="str">
        <f t="shared" si="34"/>
        <v/>
      </c>
      <c r="BK548" s="297" t="str">
        <f t="shared" si="34"/>
        <v/>
      </c>
      <c r="BL548" s="297" t="str">
        <f t="shared" si="34"/>
        <v/>
      </c>
      <c r="BM548" s="297" t="str">
        <f t="shared" si="34"/>
        <v/>
      </c>
      <c r="BN548" s="297" t="str">
        <f t="shared" si="34"/>
        <v/>
      </c>
      <c r="BO548" s="297" t="str">
        <f t="shared" si="34"/>
        <v/>
      </c>
      <c r="BP548" s="297" t="str">
        <f t="shared" si="34"/>
        <v/>
      </c>
      <c r="BQ548" s="297" t="str">
        <f t="shared" si="34"/>
        <v/>
      </c>
      <c r="BR548" s="297" t="str">
        <f t="shared" si="34"/>
        <v/>
      </c>
      <c r="BS548" s="597" t="s">
        <v>198</v>
      </c>
      <c r="BT548" s="633"/>
      <c r="BU548" s="598"/>
      <c r="BV548" s="334" t="s">
        <v>171</v>
      </c>
      <c r="BW548" s="253" t="str">
        <f>IF(COUNT(L551)=0,"",L551)</f>
        <v/>
      </c>
      <c r="BX548" s="253" t="str">
        <f>IF(COUNT(L553)=0,"",L553)</f>
        <v/>
      </c>
      <c r="BY548" s="253" t="str">
        <f>IF(COUNT(L555)=0,"",L555)</f>
        <v/>
      </c>
      <c r="BZ548" s="253" t="str">
        <f>IF(COUNT(L557)=0,"",L557)</f>
        <v/>
      </c>
      <c r="CA548" s="253" t="str">
        <f>IF(COUNT(L559)=0,"",L559)</f>
        <v/>
      </c>
      <c r="CB548" s="253" t="str">
        <f>IF(COUNT(L561)=0,"",L561)</f>
        <v/>
      </c>
      <c r="CC548" s="253" t="str">
        <f>IF(COUNT(L563)=0,"",L563)</f>
        <v/>
      </c>
      <c r="CD548" s="253" t="str">
        <f>IF(COUNT(L565)=0,"",L565)</f>
        <v/>
      </c>
      <c r="CE548" s="253" t="str">
        <f>IF(COUNT(L567)=0,"",L567)</f>
        <v/>
      </c>
      <c r="CF548" s="253" t="str">
        <f>IF(COUNT(L569)=0,"",L569)</f>
        <v/>
      </c>
      <c r="CG548" s="253" t="str">
        <f>IF(COUNT(L571)=0,"",L571)</f>
        <v/>
      </c>
      <c r="CH548" s="257"/>
      <c r="CI548" s="257"/>
      <c r="CJ548" s="257"/>
      <c r="CK548" s="257"/>
      <c r="CL548" s="257"/>
      <c r="CM548" s="257"/>
      <c r="CN548" s="257"/>
      <c r="CO548" s="257"/>
      <c r="CP548" s="257"/>
      <c r="CQ548" s="257"/>
    </row>
    <row r="549" spans="3:100" s="243" customFormat="1" ht="13.5" customHeight="1">
      <c r="C549" s="604" t="e">
        <f>DATE(#REF!-2,1,1)</f>
        <v>#REF!</v>
      </c>
      <c r="D549" s="605"/>
      <c r="E549" s="613" t="s">
        <v>198</v>
      </c>
      <c r="F549" s="614"/>
      <c r="G549" s="615"/>
      <c r="H549" s="255"/>
      <c r="I549" s="255"/>
      <c r="J549" s="255"/>
      <c r="K549" s="255"/>
      <c r="L549" s="255"/>
      <c r="M549" s="255"/>
      <c r="N549" s="255"/>
      <c r="O549" s="255"/>
      <c r="P549" s="255"/>
      <c r="Q549" s="256"/>
      <c r="R549" s="256"/>
      <c r="S549" s="256"/>
      <c r="T549" s="255"/>
      <c r="U549" s="578"/>
      <c r="V549" s="644"/>
      <c r="W549" s="644"/>
      <c r="X549" s="644"/>
      <c r="Y549" s="644"/>
      <c r="Z549" s="579"/>
      <c r="AA549" s="257"/>
      <c r="AB549" s="257"/>
      <c r="AC549" s="257"/>
      <c r="AD549" s="299"/>
      <c r="AE549" s="299"/>
      <c r="AF549" s="268"/>
      <c r="AG549" s="268"/>
      <c r="AH549" s="268"/>
      <c r="AI549" s="257"/>
      <c r="AJ549" s="257"/>
      <c r="AK549" s="257"/>
      <c r="AL549" s="257"/>
      <c r="AM549" s="257"/>
      <c r="AN549" s="257"/>
      <c r="AO549" s="257"/>
      <c r="AP549" s="257"/>
      <c r="AQ549" s="257"/>
      <c r="AR549" s="257"/>
      <c r="AS549" s="257"/>
      <c r="AT549" s="257"/>
      <c r="AU549" s="257"/>
      <c r="AX549" s="280"/>
      <c r="AY549" s="280"/>
      <c r="AZ549" s="280"/>
      <c r="BA549" s="280"/>
      <c r="BB549" s="246"/>
      <c r="BC549" s="648"/>
      <c r="BD549" s="649"/>
      <c r="BE549" s="649"/>
      <c r="BF549" s="650"/>
      <c r="BG549" s="259"/>
      <c r="BH549" s="259"/>
      <c r="BI549" s="259"/>
      <c r="BJ549" s="259"/>
      <c r="BK549" s="259"/>
      <c r="BL549" s="259"/>
      <c r="BM549" s="259"/>
      <c r="BN549" s="259"/>
      <c r="BO549" s="259"/>
      <c r="BP549" s="259"/>
      <c r="BQ549" s="259"/>
      <c r="BR549" s="259"/>
      <c r="BS549" s="599"/>
      <c r="BT549" s="643"/>
      <c r="BU549" s="600"/>
      <c r="BV549" s="334" t="s">
        <v>172</v>
      </c>
      <c r="BW549" s="253" t="str">
        <f>IF(COUNT(Q549)=0,"",Q549)</f>
        <v/>
      </c>
      <c r="BX549" s="253" t="str">
        <f>IF(COUNT(Q553)=0,"",Q553)</f>
        <v/>
      </c>
      <c r="BY549" s="253" t="str">
        <f>IF(COUNT(Q555)=0,"",Q555)</f>
        <v/>
      </c>
      <c r="BZ549" s="253" t="str">
        <f>IF(COUNT(Q557)=0,"",Q557)</f>
        <v/>
      </c>
      <c r="CA549" s="253" t="str">
        <f>IF(COUNT(Q559)=0,"",Q559)</f>
        <v/>
      </c>
      <c r="CB549" s="253" t="str">
        <f>IF(COUNT(Q561)=0,"",Q561)</f>
        <v/>
      </c>
      <c r="CC549" s="253" t="str">
        <f>IF(COUNT(Q563)=0,"",Q563)</f>
        <v/>
      </c>
      <c r="CD549" s="253" t="str">
        <f>IF(COUNT(Q565)=0,"",Q565)</f>
        <v/>
      </c>
      <c r="CE549" s="253" t="str">
        <f>IF(COUNT(Q567)=0,"",Q567)</f>
        <v/>
      </c>
      <c r="CF549" s="253" t="str">
        <f>IF(COUNT(Q569)=0,"",Q569)</f>
        <v/>
      </c>
      <c r="CG549" s="253" t="str">
        <f>IF(COUNT(Q571)=0,"",Q571)</f>
        <v/>
      </c>
      <c r="CH549" s="257"/>
      <c r="CI549" s="257"/>
      <c r="CJ549" s="257"/>
      <c r="CK549" s="257"/>
      <c r="CL549" s="257"/>
      <c r="CM549" s="257"/>
      <c r="CN549" s="257"/>
      <c r="CO549" s="257"/>
      <c r="CP549" s="257"/>
      <c r="CQ549" s="257"/>
    </row>
    <row r="550" spans="3:100" s="243" customFormat="1" ht="13.5" customHeight="1">
      <c r="C550" s="606"/>
      <c r="D550" s="607"/>
      <c r="E550" s="608" t="s">
        <v>252</v>
      </c>
      <c r="F550" s="609"/>
      <c r="G550" s="610"/>
      <c r="H550" s="260"/>
      <c r="I550" s="260"/>
      <c r="J550" s="260"/>
      <c r="K550" s="260"/>
      <c r="L550" s="260"/>
      <c r="M550" s="260"/>
      <c r="N550" s="260"/>
      <c r="O550" s="260"/>
      <c r="P550" s="260"/>
      <c r="Q550" s="261"/>
      <c r="R550" s="261"/>
      <c r="S550" s="261"/>
      <c r="T550" s="262" t="str">
        <f>IF(COUNT(H550:S550)=0,"",SUMPRODUCT(ROUND(H550:S550,1)))</f>
        <v/>
      </c>
      <c r="U550" s="645"/>
      <c r="V550" s="646"/>
      <c r="W550" s="646"/>
      <c r="X550" s="646"/>
      <c r="Y550" s="646"/>
      <c r="Z550" s="647"/>
      <c r="AA550" s="257"/>
      <c r="AB550" s="257"/>
      <c r="AC550" s="257"/>
      <c r="AD550" s="299"/>
      <c r="AE550" s="299"/>
      <c r="AF550" s="268"/>
      <c r="AG550" s="268"/>
      <c r="AH550" s="268"/>
      <c r="AI550" s="271"/>
      <c r="AJ550" s="271"/>
      <c r="AK550" s="271"/>
      <c r="AL550" s="271"/>
      <c r="AM550" s="271"/>
      <c r="AN550" s="271"/>
      <c r="AO550" s="271"/>
      <c r="AP550" s="271"/>
      <c r="AQ550" s="271"/>
      <c r="AR550" s="271"/>
      <c r="AS550" s="271"/>
      <c r="AT550" s="271"/>
      <c r="AU550" s="272"/>
      <c r="AX550" s="280"/>
      <c r="AY550" s="280"/>
      <c r="AZ550" s="280"/>
      <c r="BA550" s="280"/>
      <c r="BB550" s="246"/>
      <c r="BC550" s="594" t="s">
        <v>205</v>
      </c>
      <c r="BD550" s="594"/>
      <c r="BE550" s="594"/>
      <c r="BF550" s="594"/>
      <c r="BG550" s="253" t="str">
        <f>IF(COUNT(H554)=0,"",ROUND(H554,#REF!))</f>
        <v/>
      </c>
      <c r="BH550" s="253" t="str">
        <f>IF(COUNT(I554)=0,"",ROUND(I554,#REF!))</f>
        <v/>
      </c>
      <c r="BI550" s="253" t="str">
        <f>IF(COUNT(J554)=0,"",ROUND(J554,#REF!))</f>
        <v/>
      </c>
      <c r="BJ550" s="253" t="str">
        <f>IF(COUNT(K554)=0,"",ROUND(K554,#REF!))</f>
        <v/>
      </c>
      <c r="BK550" s="253" t="str">
        <f>IF(COUNT(L554)=0,"",ROUND(L554,#REF!))</f>
        <v/>
      </c>
      <c r="BL550" s="253" t="str">
        <f>IF(COUNT(M554)=0,"",ROUND(M554,#REF!))</f>
        <v/>
      </c>
      <c r="BM550" s="253" t="str">
        <f>IF(COUNT(N554)=0,"",ROUND(N554,#REF!))</f>
        <v/>
      </c>
      <c r="BN550" s="253" t="str">
        <f>IF(COUNT(O554)=0,"",ROUND(O554,#REF!))</f>
        <v/>
      </c>
      <c r="BO550" s="253" t="str">
        <f>IF(COUNT(P554)=0,"",ROUND(P554,#REF!))</f>
        <v/>
      </c>
      <c r="BP550" s="253" t="str">
        <f>IF(COUNT(Q554)=0,"",ROUND(Q554,#REF!))</f>
        <v/>
      </c>
      <c r="BQ550" s="253" t="str">
        <f>IF(COUNT(R554)=0,"",ROUND(R554,#REF!))</f>
        <v/>
      </c>
      <c r="BR550" s="253" t="str">
        <f>IF(COUNT(S554)=0,"",ROUND(S554,#REF!))</f>
        <v/>
      </c>
      <c r="BS550" s="634" t="s">
        <v>205</v>
      </c>
      <c r="BT550" s="635"/>
      <c r="BU550" s="636"/>
      <c r="BV550" s="334" t="s">
        <v>25</v>
      </c>
      <c r="BW550" s="253" t="str">
        <f>IF(COUNT(T552)=0,"",T552)</f>
        <v/>
      </c>
      <c r="BX550" s="253" t="str">
        <f>IF(COUNT(T554)=0,"",T554)</f>
        <v/>
      </c>
      <c r="BY550" s="253" t="str">
        <f>IF(COUNT(T556)=0,"",T556)</f>
        <v/>
      </c>
      <c r="BZ550" s="266" t="str">
        <f>IF(COUNT(T558)=0,"",T558)</f>
        <v/>
      </c>
      <c r="CA550" s="253" t="str">
        <f>IF(COUNT(T560)=0,"",T560)</f>
        <v/>
      </c>
      <c r="CB550" s="253" t="str">
        <f>IF(COUNT(T562)=0,"",T562)</f>
        <v/>
      </c>
      <c r="CC550" s="253" t="str">
        <f>IF(COUNT(T564)=0,"",T564)</f>
        <v/>
      </c>
      <c r="CD550" s="253" t="str">
        <f>IF(COUNT(T566)=0,"",T566)</f>
        <v/>
      </c>
      <c r="CE550" s="253" t="str">
        <f>IF(COUNT(T568)=0,"",T568)</f>
        <v/>
      </c>
      <c r="CF550" s="253" t="str">
        <f>IF(COUNT(T570)=0,"",T570)</f>
        <v/>
      </c>
      <c r="CG550" s="253" t="str">
        <f>IF(COUNT(T572)=0,"",T572)</f>
        <v/>
      </c>
      <c r="CH550" s="257"/>
      <c r="CI550" s="257"/>
      <c r="CJ550" s="257"/>
      <c r="CK550" s="257"/>
      <c r="CL550" s="257"/>
      <c r="CM550" s="257"/>
      <c r="CN550" s="257"/>
      <c r="CO550" s="257"/>
      <c r="CP550" s="257"/>
      <c r="CQ550" s="257"/>
    </row>
    <row r="551" spans="3:100" s="243" customFormat="1" ht="13.5" customHeight="1">
      <c r="C551" s="604" t="e">
        <f>DATE(#REF!-1,1,1)</f>
        <v>#REF!</v>
      </c>
      <c r="D551" s="605"/>
      <c r="E551" s="613" t="s">
        <v>198</v>
      </c>
      <c r="F551" s="614"/>
      <c r="G551" s="615"/>
      <c r="H551" s="256"/>
      <c r="I551" s="256"/>
      <c r="J551" s="256"/>
      <c r="K551" s="256"/>
      <c r="L551" s="256"/>
      <c r="M551" s="256"/>
      <c r="N551" s="256"/>
      <c r="O551" s="256"/>
      <c r="P551" s="256"/>
      <c r="Q551" s="256"/>
      <c r="R551" s="256"/>
      <c r="S551" s="256"/>
      <c r="T551" s="255"/>
      <c r="U551" s="613" t="s">
        <v>210</v>
      </c>
      <c r="V551" s="614"/>
      <c r="W551" s="614"/>
      <c r="X551" s="615"/>
      <c r="Y551" s="666"/>
      <c r="Z551" s="667"/>
      <c r="AA551" s="257"/>
      <c r="AB551" s="257"/>
      <c r="AC551" s="257"/>
      <c r="AD551" s="299"/>
      <c r="AE551" s="299"/>
      <c r="AF551" s="268"/>
      <c r="AG551" s="268"/>
      <c r="AH551" s="268"/>
      <c r="AI551" s="257"/>
      <c r="AJ551" s="257"/>
      <c r="AK551" s="257"/>
      <c r="AL551" s="257"/>
      <c r="AM551" s="257"/>
      <c r="AN551" s="257"/>
      <c r="AO551" s="257"/>
      <c r="AP551" s="257"/>
      <c r="AQ551" s="257"/>
      <c r="AR551" s="257"/>
      <c r="AS551" s="257"/>
      <c r="AT551" s="257"/>
      <c r="AU551" s="257"/>
      <c r="AX551" s="280"/>
      <c r="AY551" s="280"/>
      <c r="AZ551" s="280"/>
      <c r="BB551" s="246"/>
      <c r="BC551" s="627"/>
      <c r="BD551" s="628"/>
      <c r="BE551" s="628"/>
      <c r="BF551" s="628"/>
      <c r="BG551" s="628"/>
      <c r="BH551" s="628"/>
      <c r="BI551" s="628"/>
      <c r="BJ551" s="628"/>
      <c r="BK551" s="628"/>
      <c r="BL551" s="628"/>
      <c r="BM551" s="628"/>
      <c r="BN551" s="628"/>
      <c r="BO551" s="628"/>
      <c r="BP551" s="628"/>
      <c r="BQ551" s="628"/>
      <c r="BR551" s="629"/>
      <c r="BS551" s="597" t="s">
        <v>206</v>
      </c>
      <c r="BT551" s="633"/>
      <c r="BU551" s="598"/>
      <c r="BV551" s="334" t="s">
        <v>25</v>
      </c>
      <c r="BW551" s="253" t="str">
        <f>IF(COUNT(Y551)=0,"",IF(#REF!="発電事業者",Y551,IF(SUMIF($C579:$D588,"その他事業者",L579:L588)=0,IF(Y551*L588/SUM(L579:L588)=0,"",Y551*L588/SUM(L579:L588)),ROUND(Y551*SUMIF($C579:$D588,"その他事業者",L579:L588)/SUM(L579:L588),#REF!)+Y551*L588/SUM(L579:L588))))</f>
        <v/>
      </c>
      <c r="BX551" s="253" t="str">
        <f>IF(COUNT(Y553)=0,"",IF(#REF!="発電事業者",Y553,IF(SUMIF($C579:$D588,"その他事業者",W579:W588)=0,IF(Y553*W588/SUM(W579:W588)=0,"",Y553*W588/SUM(W579:W588)),ROUND(Y553*SUMIF($C579:$D588,"その他事業者",W579:W588)/SUM(W579:W588),#REF!)+Y553*W588/SUM(W579:W588))))</f>
        <v/>
      </c>
      <c r="BY551" s="267"/>
      <c r="BZ551" s="267"/>
      <c r="CA551" s="267"/>
      <c r="CB551" s="253" t="str">
        <f>IF(COUNT(Y561)=0,"",IF(#REF!="発電事業者",Y561,IF(SUMIF($C579:$D588,"その他事業者",AA579:AA588)=0,IF(Y561*AA588/SUM(AA579:AA588)=0,"",Y561*AA588/SUM(AA579:AA588)),ROUND(Y561*SUMIF($C579:$D588,"その他事業者",AA579:AA588)/SUM(AA579:AA588),#REF!)+Y561*AA588/SUM(AA579:AA588))))</f>
        <v/>
      </c>
      <c r="CC551" s="267"/>
      <c r="CD551" s="267"/>
      <c r="CE551" s="267"/>
      <c r="CF551" s="267"/>
      <c r="CG551" s="253" t="str">
        <f>IF(COUNT(Y571)=0,"",IF(#REF!="発電事業者",Y571,IF(SUMIF($C579:$D588,"その他事業者",AF579:AF588)=0,IF(Y571*AF588/SUM(AF579:AF588)=0,"",Y571*AF588/SUM(AF579:AF588)),ROUND(Y571*SUMIF($C579:$D588,"その他事業者",AF579:AF588)/SUM(AF579:AF588),#REF!)+Y571*AF588/SUM(AF579:AF588))))</f>
        <v/>
      </c>
      <c r="CH551" s="257"/>
      <c r="CI551" s="257"/>
      <c r="CJ551" s="257"/>
      <c r="CK551" s="257"/>
      <c r="CL551" s="257"/>
      <c r="CM551" s="257"/>
      <c r="CN551" s="257"/>
      <c r="CO551" s="257"/>
      <c r="CP551" s="257"/>
      <c r="CQ551" s="257"/>
    </row>
    <row r="552" spans="3:100" s="243" customFormat="1" ht="13.5" customHeight="1">
      <c r="C552" s="606"/>
      <c r="D552" s="607"/>
      <c r="E552" s="608" t="s">
        <v>252</v>
      </c>
      <c r="F552" s="609"/>
      <c r="G552" s="610"/>
      <c r="H552" s="261"/>
      <c r="I552" s="261"/>
      <c r="J552" s="261"/>
      <c r="K552" s="261"/>
      <c r="L552" s="261"/>
      <c r="M552" s="261"/>
      <c r="N552" s="261"/>
      <c r="O552" s="261"/>
      <c r="P552" s="261"/>
      <c r="Q552" s="261"/>
      <c r="R552" s="261"/>
      <c r="S552" s="261"/>
      <c r="T552" s="262" t="str">
        <f>IF(COUNT(H552:S552)=0,"",SUMPRODUCT(ROUND(H552:S552,1)))</f>
        <v/>
      </c>
      <c r="U552" s="608" t="s">
        <v>211</v>
      </c>
      <c r="V552" s="609"/>
      <c r="W552" s="609"/>
      <c r="X552" s="610"/>
      <c r="Y552" s="664"/>
      <c r="Z552" s="665"/>
      <c r="AA552" s="257"/>
      <c r="AB552" s="257"/>
      <c r="AC552" s="257"/>
      <c r="AD552" s="299"/>
      <c r="AE552" s="299"/>
      <c r="AF552" s="268"/>
      <c r="AG552" s="268"/>
      <c r="AH552" s="268"/>
      <c r="AI552" s="271"/>
      <c r="AJ552" s="271"/>
      <c r="AK552" s="271"/>
      <c r="AL552" s="271"/>
      <c r="AM552" s="271"/>
      <c r="AN552" s="271"/>
      <c r="AO552" s="271"/>
      <c r="AP552" s="271"/>
      <c r="AQ552" s="271"/>
      <c r="AR552" s="271"/>
      <c r="AS552" s="271"/>
      <c r="AT552" s="271"/>
      <c r="AU552" s="272"/>
      <c r="AX552" s="280"/>
      <c r="AY552" s="280"/>
      <c r="AZ552" s="280"/>
      <c r="BB552" s="246"/>
      <c r="BC552" s="630"/>
      <c r="BD552" s="631"/>
      <c r="BE552" s="631"/>
      <c r="BF552" s="631"/>
      <c r="BG552" s="631"/>
      <c r="BH552" s="631"/>
      <c r="BI552" s="631"/>
      <c r="BJ552" s="631"/>
      <c r="BK552" s="631"/>
      <c r="BL552" s="631"/>
      <c r="BM552" s="631"/>
      <c r="BN552" s="631"/>
      <c r="BO552" s="631"/>
      <c r="BP552" s="631"/>
      <c r="BQ552" s="631"/>
      <c r="BR552" s="632"/>
      <c r="BS552" s="634" t="s">
        <v>207</v>
      </c>
      <c r="BT552" s="635"/>
      <c r="BU552" s="636"/>
      <c r="BV552" s="334" t="s">
        <v>25</v>
      </c>
      <c r="BW552" s="253" t="str">
        <f>IF(COUNT(Y552)=0,"",Y552)</f>
        <v/>
      </c>
      <c r="BX552" s="253" t="str">
        <f>IF(COUNT(Y554)=0,"",Y554)</f>
        <v/>
      </c>
      <c r="BY552" s="267"/>
      <c r="BZ552" s="267"/>
      <c r="CA552" s="267"/>
      <c r="CB552" s="253" t="str">
        <f>IF(COUNT(Y562)=0,"",Y562)</f>
        <v/>
      </c>
      <c r="CC552" s="267"/>
      <c r="CD552" s="267"/>
      <c r="CE552" s="267"/>
      <c r="CF552" s="267"/>
      <c r="CG552" s="253" t="str">
        <f>IF(COUNT(Y572)=0,"",Y572)</f>
        <v/>
      </c>
      <c r="CH552" s="257"/>
      <c r="CI552" s="257"/>
      <c r="CJ552" s="257"/>
      <c r="CK552" s="257"/>
      <c r="CL552" s="257"/>
      <c r="CM552" s="257"/>
      <c r="CN552" s="257"/>
      <c r="CO552" s="257"/>
      <c r="CP552" s="257"/>
      <c r="CQ552" s="257"/>
    </row>
    <row r="553" spans="3:100" s="243" customFormat="1" ht="13.5" customHeight="1">
      <c r="C553" s="604" t="e">
        <f>DATE(#REF!,1,1)</f>
        <v>#REF!</v>
      </c>
      <c r="D553" s="605"/>
      <c r="E553" s="613" t="s">
        <v>198</v>
      </c>
      <c r="F553" s="614"/>
      <c r="G553" s="615"/>
      <c r="H553" s="256"/>
      <c r="I553" s="256"/>
      <c r="J553" s="256"/>
      <c r="K553" s="256"/>
      <c r="L553" s="256"/>
      <c r="M553" s="256"/>
      <c r="N553" s="256"/>
      <c r="O553" s="256"/>
      <c r="P553" s="256"/>
      <c r="Q553" s="256"/>
      <c r="R553" s="256"/>
      <c r="S553" s="256"/>
      <c r="T553" s="255"/>
      <c r="U553" s="613" t="s">
        <v>210</v>
      </c>
      <c r="V553" s="614"/>
      <c r="W553" s="614"/>
      <c r="X553" s="615"/>
      <c r="Y553" s="666"/>
      <c r="Z553" s="667"/>
      <c r="AA553" s="257"/>
      <c r="AB553" s="257"/>
      <c r="AC553" s="257"/>
      <c r="AD553" s="299"/>
      <c r="AE553" s="299"/>
      <c r="AF553" s="268"/>
      <c r="AG553" s="268"/>
      <c r="AH553" s="268"/>
      <c r="AI553" s="257"/>
      <c r="AJ553" s="257"/>
      <c r="AK553" s="257"/>
      <c r="AL553" s="257"/>
      <c r="AM553" s="257"/>
      <c r="AN553" s="257"/>
      <c r="AO553" s="257"/>
      <c r="AP553" s="257"/>
      <c r="AQ553" s="257"/>
      <c r="AR553" s="257"/>
      <c r="AS553" s="257"/>
      <c r="AT553" s="257"/>
      <c r="AU553" s="257"/>
      <c r="AX553" s="268"/>
      <c r="BB553" s="268"/>
      <c r="BC553" s="245"/>
      <c r="BD553" s="245"/>
      <c r="BE553" s="245"/>
      <c r="BF553" s="245"/>
      <c r="BG553" s="245"/>
      <c r="BH553" s="245"/>
      <c r="BI553" s="245"/>
      <c r="BJ553" s="245"/>
      <c r="BK553" s="245"/>
      <c r="BL553" s="245"/>
      <c r="BM553" s="245"/>
      <c r="BN553" s="245"/>
      <c r="BO553" s="245"/>
      <c r="BP553" s="245"/>
      <c r="BQ553" s="245"/>
      <c r="BR553" s="245"/>
      <c r="BS553" s="245"/>
      <c r="BT553" s="245"/>
      <c r="BU553" s="245"/>
      <c r="BV553" s="245"/>
      <c r="BW553" s="245"/>
      <c r="BX553" s="257"/>
      <c r="BY553" s="257"/>
      <c r="BZ553" s="257"/>
      <c r="CA553" s="257"/>
      <c r="CB553" s="257"/>
      <c r="CC553" s="257"/>
      <c r="CD553" s="257"/>
      <c r="CE553" s="257"/>
      <c r="CF553" s="257"/>
      <c r="CG553" s="257"/>
      <c r="CH553" s="257"/>
      <c r="CI553" s="257"/>
      <c r="CJ553" s="257"/>
      <c r="CK553" s="257"/>
      <c r="CL553" s="257"/>
      <c r="CM553" s="257"/>
      <c r="CN553" s="257"/>
      <c r="CO553" s="257"/>
      <c r="CP553" s="257"/>
      <c r="CQ553" s="257"/>
    </row>
    <row r="554" spans="3:100" s="243" customFormat="1" ht="13.5" customHeight="1">
      <c r="C554" s="606"/>
      <c r="D554" s="607"/>
      <c r="E554" s="608" t="s">
        <v>212</v>
      </c>
      <c r="F554" s="609"/>
      <c r="G554" s="610"/>
      <c r="H554" s="261"/>
      <c r="I554" s="261"/>
      <c r="J554" s="261"/>
      <c r="K554" s="261"/>
      <c r="L554" s="261"/>
      <c r="M554" s="261"/>
      <c r="N554" s="261"/>
      <c r="O554" s="261"/>
      <c r="P554" s="261"/>
      <c r="Q554" s="261"/>
      <c r="R554" s="261"/>
      <c r="S554" s="261"/>
      <c r="T554" s="262" t="str">
        <f>IF(COUNT(H554:S554)=0,"",SUMPRODUCT(ROUND(H554:S554,1)))</f>
        <v/>
      </c>
      <c r="U554" s="608" t="s">
        <v>211</v>
      </c>
      <c r="V554" s="609"/>
      <c r="W554" s="609"/>
      <c r="X554" s="610"/>
      <c r="Y554" s="664"/>
      <c r="Z554" s="665"/>
      <c r="AA554" s="257"/>
      <c r="AB554" s="257"/>
      <c r="AC554" s="257"/>
      <c r="AD554" s="299"/>
      <c r="AE554" s="299"/>
      <c r="AF554" s="268"/>
      <c r="AG554" s="268"/>
      <c r="AH554" s="268"/>
      <c r="AI554" s="271"/>
      <c r="AJ554" s="271"/>
      <c r="AK554" s="271"/>
      <c r="AL554" s="271"/>
      <c r="AM554" s="271"/>
      <c r="AN554" s="271"/>
      <c r="AO554" s="271"/>
      <c r="AP554" s="271"/>
      <c r="AQ554" s="271"/>
      <c r="AR554" s="271"/>
      <c r="AS554" s="271"/>
      <c r="AT554" s="271"/>
      <c r="AU554" s="272"/>
      <c r="AX554" s="240" t="e">
        <f>IF(#REF!="発電事業者","算定結果　送電取引帳票","算定結果　受電取引帳票")</f>
        <v>#REF!</v>
      </c>
      <c r="BR554" s="268"/>
    </row>
    <row r="555" spans="3:100" s="243" customFormat="1" ht="13.5" customHeight="1">
      <c r="C555" s="604" t="e">
        <f>DATE(#REF!+1,1,1)</f>
        <v>#REF!</v>
      </c>
      <c r="D555" s="605"/>
      <c r="E555" s="613" t="s">
        <v>198</v>
      </c>
      <c r="F555" s="614"/>
      <c r="G555" s="615"/>
      <c r="H555" s="256"/>
      <c r="I555" s="256"/>
      <c r="J555" s="256"/>
      <c r="K555" s="256"/>
      <c r="L555" s="256"/>
      <c r="M555" s="256"/>
      <c r="N555" s="256"/>
      <c r="O555" s="256"/>
      <c r="P555" s="256"/>
      <c r="Q555" s="256"/>
      <c r="R555" s="256"/>
      <c r="S555" s="256"/>
      <c r="T555" s="255"/>
      <c r="U555" s="618"/>
      <c r="V555" s="619"/>
      <c r="W555" s="619"/>
      <c r="X555" s="619"/>
      <c r="Y555" s="619"/>
      <c r="Z555" s="620"/>
      <c r="AA555" s="257"/>
      <c r="AB555" s="257"/>
      <c r="AC555" s="257"/>
      <c r="AD555" s="299"/>
      <c r="AE555" s="299"/>
      <c r="AF555" s="268"/>
      <c r="AG555" s="268"/>
      <c r="AH555" s="268"/>
      <c r="AI555" s="257"/>
      <c r="AJ555" s="257"/>
      <c r="AK555" s="257"/>
      <c r="AL555" s="257"/>
      <c r="AM555" s="257"/>
      <c r="AN555" s="257"/>
      <c r="AO555" s="257"/>
      <c r="AP555" s="257"/>
      <c r="AQ555" s="257"/>
      <c r="AR555" s="257"/>
      <c r="AS555" s="257"/>
      <c r="AT555" s="257"/>
      <c r="AU555" s="257"/>
      <c r="AX555" s="594" t="s">
        <v>200</v>
      </c>
      <c r="AY555" s="594"/>
      <c r="AZ555" s="595" t="s">
        <v>201</v>
      </c>
      <c r="BA555" s="594" t="s">
        <v>202</v>
      </c>
      <c r="BB555" s="594"/>
      <c r="BC555" s="594"/>
      <c r="BD555" s="595" t="s">
        <v>203</v>
      </c>
      <c r="BE555" s="597" t="s">
        <v>176</v>
      </c>
      <c r="BF555" s="598"/>
      <c r="BG555" s="601" t="e">
        <f>DATE(#REF!,1,1)</f>
        <v>#REF!</v>
      </c>
      <c r="BH555" s="602"/>
      <c r="BI555" s="602"/>
      <c r="BJ555" s="602"/>
      <c r="BK555" s="602"/>
      <c r="BL555" s="602"/>
      <c r="BM555" s="602"/>
      <c r="BN555" s="602"/>
      <c r="BO555" s="602"/>
      <c r="BP555" s="602"/>
      <c r="BQ555" s="602"/>
      <c r="BR555" s="603"/>
      <c r="BS555" s="594" t="s">
        <v>175</v>
      </c>
      <c r="BT555" s="594"/>
      <c r="BU555" s="594"/>
      <c r="BV555" s="594"/>
      <c r="BW555" s="592" t="e">
        <f>DATE(#REF!-1,1,1)</f>
        <v>#REF!</v>
      </c>
      <c r="BX555" s="592" t="e">
        <f>DATE(#REF!,1,1)</f>
        <v>#REF!</v>
      </c>
      <c r="BY555" s="592" t="e">
        <f>DATE(#REF!+1,1,1)</f>
        <v>#REF!</v>
      </c>
      <c r="BZ555" s="592" t="e">
        <f>DATE(#REF!+2,1,1)</f>
        <v>#REF!</v>
      </c>
      <c r="CA555" s="592" t="e">
        <f>DATE(#REF!+3,1,1)</f>
        <v>#REF!</v>
      </c>
      <c r="CB555" s="592" t="e">
        <f>DATE(#REF!+4,1,1)</f>
        <v>#REF!</v>
      </c>
      <c r="CC555" s="592" t="e">
        <f>DATE(#REF!+5,1,1)</f>
        <v>#REF!</v>
      </c>
      <c r="CD555" s="592" t="e">
        <f>DATE(#REF!+6,1,1)</f>
        <v>#REF!</v>
      </c>
      <c r="CE555" s="592" t="e">
        <f>DATE(#REF!+7,1,1)</f>
        <v>#REF!</v>
      </c>
      <c r="CF555" s="592" t="e">
        <f>DATE(#REF!+8,1,1)</f>
        <v>#REF!</v>
      </c>
      <c r="CG555" s="592" t="e">
        <f>DATE(#REF!+9,1,1)</f>
        <v>#REF!</v>
      </c>
      <c r="CH555" s="566" t="s">
        <v>268</v>
      </c>
      <c r="CI555" s="567"/>
      <c r="CJ555" s="567"/>
      <c r="CK555" s="567"/>
      <c r="CL555" s="567"/>
      <c r="CM555" s="567"/>
      <c r="CN555" s="567"/>
      <c r="CO555" s="567"/>
      <c r="CP555" s="567"/>
      <c r="CQ555" s="567"/>
    </row>
    <row r="556" spans="3:100" s="243" customFormat="1" ht="13.5" customHeight="1">
      <c r="C556" s="606"/>
      <c r="D556" s="607"/>
      <c r="E556" s="608" t="s">
        <v>212</v>
      </c>
      <c r="F556" s="609"/>
      <c r="G556" s="610"/>
      <c r="H556" s="261"/>
      <c r="I556" s="261"/>
      <c r="J556" s="261"/>
      <c r="K556" s="261"/>
      <c r="L556" s="261"/>
      <c r="M556" s="261"/>
      <c r="N556" s="261"/>
      <c r="O556" s="261"/>
      <c r="P556" s="261"/>
      <c r="Q556" s="261"/>
      <c r="R556" s="261"/>
      <c r="S556" s="261"/>
      <c r="T556" s="262" t="str">
        <f>IF(COUNT(H556:S556)=0,"",SUMPRODUCT(ROUND(H556:S556,1)))</f>
        <v/>
      </c>
      <c r="U556" s="621"/>
      <c r="V556" s="622"/>
      <c r="W556" s="622"/>
      <c r="X556" s="622"/>
      <c r="Y556" s="622"/>
      <c r="Z556" s="623"/>
      <c r="AA556" s="257"/>
      <c r="AB556" s="257"/>
      <c r="AC556" s="257"/>
      <c r="AD556" s="299"/>
      <c r="AE556" s="299"/>
      <c r="AF556" s="268"/>
      <c r="AG556" s="268"/>
      <c r="AH556" s="268"/>
      <c r="AI556" s="271"/>
      <c r="AJ556" s="271"/>
      <c r="AK556" s="271"/>
      <c r="AL556" s="271"/>
      <c r="AM556" s="271"/>
      <c r="AN556" s="271"/>
      <c r="AO556" s="271"/>
      <c r="AP556" s="271"/>
      <c r="AQ556" s="271"/>
      <c r="AR556" s="271"/>
      <c r="AS556" s="271"/>
      <c r="AT556" s="271"/>
      <c r="AU556" s="272"/>
      <c r="AX556" s="594"/>
      <c r="AY556" s="594"/>
      <c r="AZ556" s="596"/>
      <c r="BA556" s="594"/>
      <c r="BB556" s="594"/>
      <c r="BC556" s="594"/>
      <c r="BD556" s="596"/>
      <c r="BE556" s="599"/>
      <c r="BF556" s="600"/>
      <c r="BG556" s="334" t="s">
        <v>194</v>
      </c>
      <c r="BH556" s="334" t="s">
        <v>195</v>
      </c>
      <c r="BI556" s="334" t="s">
        <v>161</v>
      </c>
      <c r="BJ556" s="334" t="s">
        <v>162</v>
      </c>
      <c r="BK556" s="334" t="s">
        <v>163</v>
      </c>
      <c r="BL556" s="334" t="s">
        <v>164</v>
      </c>
      <c r="BM556" s="334" t="s">
        <v>165</v>
      </c>
      <c r="BN556" s="334" t="s">
        <v>166</v>
      </c>
      <c r="BO556" s="334" t="s">
        <v>167</v>
      </c>
      <c r="BP556" s="334" t="s">
        <v>168</v>
      </c>
      <c r="BQ556" s="334" t="s">
        <v>169</v>
      </c>
      <c r="BR556" s="334" t="s">
        <v>170</v>
      </c>
      <c r="BS556" s="594"/>
      <c r="BT556" s="594"/>
      <c r="BU556" s="594"/>
      <c r="BV556" s="594"/>
      <c r="BW556" s="593"/>
      <c r="BX556" s="593"/>
      <c r="BY556" s="593">
        <v>43101</v>
      </c>
      <c r="BZ556" s="593">
        <v>43466</v>
      </c>
      <c r="CA556" s="593">
        <v>43831</v>
      </c>
      <c r="CB556" s="593">
        <v>44197</v>
      </c>
      <c r="CC556" s="593">
        <v>44562</v>
      </c>
      <c r="CD556" s="593">
        <v>44927</v>
      </c>
      <c r="CE556" s="593">
        <v>45292</v>
      </c>
      <c r="CF556" s="593">
        <v>45658</v>
      </c>
      <c r="CG556" s="593">
        <v>46023</v>
      </c>
      <c r="CH556" s="567"/>
      <c r="CI556" s="567"/>
      <c r="CJ556" s="567"/>
      <c r="CK556" s="567"/>
      <c r="CL556" s="567"/>
      <c r="CM556" s="567"/>
      <c r="CN556" s="567"/>
      <c r="CO556" s="567"/>
      <c r="CP556" s="567"/>
      <c r="CQ556" s="567"/>
    </row>
    <row r="557" spans="3:100" s="243" customFormat="1" ht="13.5" customHeight="1">
      <c r="C557" s="604" t="e">
        <f>DATE(#REF!+2,1,1)</f>
        <v>#REF!</v>
      </c>
      <c r="D557" s="605"/>
      <c r="E557" s="613" t="s">
        <v>198</v>
      </c>
      <c r="F557" s="614"/>
      <c r="G557" s="615"/>
      <c r="H557" s="256"/>
      <c r="I557" s="256"/>
      <c r="J557" s="256"/>
      <c r="K557" s="256"/>
      <c r="L557" s="256"/>
      <c r="M557" s="256"/>
      <c r="N557" s="256"/>
      <c r="O557" s="256"/>
      <c r="P557" s="256"/>
      <c r="Q557" s="256"/>
      <c r="R557" s="256"/>
      <c r="S557" s="256"/>
      <c r="T557" s="255"/>
      <c r="U557" s="621"/>
      <c r="V557" s="622"/>
      <c r="W557" s="622"/>
      <c r="X557" s="622"/>
      <c r="Y557" s="622"/>
      <c r="Z557" s="623"/>
      <c r="AA557" s="257"/>
      <c r="AB557" s="257"/>
      <c r="AC557" s="257"/>
      <c r="AD557" s="299"/>
      <c r="AE557" s="299"/>
      <c r="AF557" s="268"/>
      <c r="AG557" s="268"/>
      <c r="AH557" s="268"/>
      <c r="AI557" s="257"/>
      <c r="AJ557" s="257"/>
      <c r="AK557" s="257"/>
      <c r="AL557" s="257"/>
      <c r="AM557" s="257"/>
      <c r="AN557" s="257"/>
      <c r="AO557" s="257"/>
      <c r="AP557" s="257"/>
      <c r="AQ557" s="257"/>
      <c r="AR557" s="257"/>
      <c r="AS557" s="257"/>
      <c r="AT557" s="257"/>
      <c r="AU557" s="257"/>
      <c r="AX557" s="569" t="str">
        <f>IF(C579="","",C579)</f>
        <v/>
      </c>
      <c r="AY557" s="569"/>
      <c r="AZ557" s="587" t="str">
        <f>IF(E579="","",E579)</f>
        <v/>
      </c>
      <c r="BA557" s="590" t="str">
        <f ca="1">IF(F579="","",F579)</f>
        <v/>
      </c>
      <c r="BB557" s="590"/>
      <c r="BC557" s="590"/>
      <c r="BD557" s="587" t="str">
        <f>IF(I579="","",I579)</f>
        <v/>
      </c>
      <c r="BE557" s="578" t="e">
        <f>IF(#REF!="発電事業者","送電電力（MW）","受電電力（MW）")</f>
        <v>#REF!</v>
      </c>
      <c r="BF557" s="579"/>
      <c r="BG557" s="331" t="str">
        <f>IF(AND(COUNT(BG548)+COUNTA(E579)=2,L579&lt;&gt;""),ROUND(BG548-SUMIF(BE560:BF586,BE557,BG560:BG586),#REF!),"")</f>
        <v/>
      </c>
      <c r="BH557" s="331" t="str">
        <f>IF(AND(COUNT(BH548)+COUNTA(E579)=2,M579&lt;&gt;""),ROUND(BH548-SUMIF(BE560:BF586,BE557,BH560:BH586),#REF!),"")</f>
        <v/>
      </c>
      <c r="BI557" s="331" t="str">
        <f>IF(AND(COUNT(BI548)+COUNTA(E579)=2,N579&lt;&gt;""),ROUND(BI548-SUMIF(BE560:BF586,BE557,BI560:BI586),#REF!),"")</f>
        <v/>
      </c>
      <c r="BJ557" s="331" t="str">
        <f>IF(AND(COUNT(BJ548)+COUNTA(E579)=2,O579&lt;&gt;""),ROUND(BJ548-SUMIF(BE560:BF586,BE557,BJ560:BJ586),#REF!),"")</f>
        <v/>
      </c>
      <c r="BK557" s="331" t="str">
        <f>IF(AND(COUNT(BK548)+COUNTA(E579)=2,P579&lt;&gt;""),ROUND(BK548-SUMIF(BE560:BF586,BE557,BK560:BK586),#REF!),"")</f>
        <v/>
      </c>
      <c r="BL557" s="331" t="str">
        <f>IF(AND(COUNT(BL548)+COUNTA(E579)=2,Q579&lt;&gt;""),ROUND(BL548-SUMIF(BE560:BF586,BE557,BL560:BL586),#REF!),"")</f>
        <v/>
      </c>
      <c r="BM557" s="331" t="str">
        <f>IF(AND(COUNT(BM548)+COUNTA(E579)=2,R579&lt;&gt;""),ROUND(BM548-SUMIF(BE560:BF586,BE557,BM560:BM586),#REF!),"")</f>
        <v/>
      </c>
      <c r="BN557" s="331" t="str">
        <f>IF(AND(COUNT(BN548)+COUNTA(E579)=2,S579&lt;&gt;""),ROUND(BN548-SUMIF(BE560:BF586,BE557,BN560:BN586),#REF!),"")</f>
        <v/>
      </c>
      <c r="BO557" s="331" t="str">
        <f>IF(AND(COUNT(BO548)+COUNTA(E579)=2,T579&lt;&gt;""),ROUND(BO548-SUMIF(BE560:BF586,BE557,BO560:BO586),#REF!),"")</f>
        <v/>
      </c>
      <c r="BP557" s="331" t="str">
        <f>IF(AND(COUNT(BP548)+COUNTA(E579)=2,U579&lt;&gt;""),ROUND(BP548-SUMIF(BE560:BF586,BE557,BP560:BP586),#REF!),"")</f>
        <v/>
      </c>
      <c r="BQ557" s="331" t="str">
        <f>IF(AND(COUNT(BQ548)+COUNTA(E579)=2,V579&lt;&gt;""),ROUND(BQ548-SUMIF(BE560:BF586,BE557,BQ560:BQ586),#REF!),"")</f>
        <v/>
      </c>
      <c r="BR557" s="331" t="str">
        <f>IF(AND(COUNT(BR548)+COUNTA(E579)=2,W579&lt;&gt;""),ROUND(BR548-SUMIF(BE560:BF586,BE557,BR560:BR586),#REF!),"")</f>
        <v/>
      </c>
      <c r="BS557" s="569" t="e">
        <f>IF(#REF!="発電事業者","送電電力（MW）","受電電力（MW）")</f>
        <v>#REF!</v>
      </c>
      <c r="BT557" s="569"/>
      <c r="BU557" s="569"/>
      <c r="BV557" s="333" t="s">
        <v>171</v>
      </c>
      <c r="BW557" s="580"/>
      <c r="BX557" s="580"/>
      <c r="BY557" s="331" t="str">
        <f>IF(AND(COUNT(BY548)+COUNTA(E579)=2,X579&lt;&gt;""),ROUND(BY548-SUMIF(BV560:BV586,BV557,BY560:BY586),#REF!),"")</f>
        <v/>
      </c>
      <c r="BZ557" s="331" t="str">
        <f>IF(AND(COUNT(BZ548)+COUNTA(E579)=2,Y579&lt;&gt;""),ROUND(BZ548-SUMIF(BV560:BV586,BV557,BZ560:BZ586),#REF!),"")</f>
        <v/>
      </c>
      <c r="CA557" s="331" t="str">
        <f>IF(AND(COUNT(CA548)+COUNTA(E579)=2,Z579&lt;&gt;""),ROUND(CA548-SUMIF(BV560:BV586,BV557,CA560:CA586),#REF!),"")</f>
        <v/>
      </c>
      <c r="CB557" s="331" t="str">
        <f>IF(AND(COUNT(CB548)+COUNTA(E579)=2,AA579&lt;&gt;""),ROUND(CB548-SUMIF(BV560:BV586,BV557,CB560:CB586),#REF!),"")</f>
        <v/>
      </c>
      <c r="CC557" s="331" t="str">
        <f>IF(AND(COUNT(CC548)+COUNTA(E579)=2,AB579&lt;&gt;""),ROUND(CC548-SUMIF(BV560:BV586,BV557,CC560:CC586),#REF!),"")</f>
        <v/>
      </c>
      <c r="CD557" s="331" t="str">
        <f>IF(AND(COUNT(CD548)+COUNTA(E579)=2,AC579&lt;&gt;""),ROUND(CD548-SUMIF(BV560:BV586,BV557,CD560:CD586),#REF!),"")</f>
        <v/>
      </c>
      <c r="CE557" s="331" t="str">
        <f>IF(AND(COUNT(CE548)+COUNTA(E579)=2,AD579&lt;&gt;""),ROUND(CE548-SUMIF(BV560:BV586,BV557,CE560:CE586),#REF!),"")</f>
        <v/>
      </c>
      <c r="CF557" s="331" t="str">
        <f>IF(AND(COUNT(CF548)+COUNTA(E579)=2,AE579&lt;&gt;""),ROUND(CF548-SUMIF(BV560:BV586,BV557,CF560:CF586),#REF!),"")</f>
        <v/>
      </c>
      <c r="CG557" s="331" t="str">
        <f>IF(AND(COUNT(CG548)+COUNTA(E579)=2,AF579&lt;&gt;""),ROUND(CG548-SUMIF(BV560:BV586,BV557,CG560:CG586),#REF!),"")</f>
        <v/>
      </c>
      <c r="CH557" s="563" t="s">
        <v>119</v>
      </c>
      <c r="CI557" s="563"/>
      <c r="CJ557" s="563"/>
      <c r="CK557" s="563"/>
      <c r="CL557" s="563"/>
      <c r="CM557" s="563"/>
      <c r="CN557" s="563"/>
      <c r="CO557" s="563"/>
      <c r="CP557" s="563"/>
      <c r="CQ557" s="563"/>
    </row>
    <row r="558" spans="3:100" s="243" customFormat="1" ht="13.5" customHeight="1">
      <c r="C558" s="606"/>
      <c r="D558" s="607"/>
      <c r="E558" s="608" t="s">
        <v>212</v>
      </c>
      <c r="F558" s="609"/>
      <c r="G558" s="610"/>
      <c r="H558" s="261"/>
      <c r="I558" s="261"/>
      <c r="J558" s="261"/>
      <c r="K558" s="261"/>
      <c r="L558" s="261"/>
      <c r="M558" s="261"/>
      <c r="N558" s="261"/>
      <c r="O558" s="261"/>
      <c r="P558" s="261"/>
      <c r="Q558" s="261"/>
      <c r="R558" s="261"/>
      <c r="S558" s="261"/>
      <c r="T558" s="262" t="str">
        <f>IF(COUNT(H558:S558)=0,"",SUMPRODUCT(ROUND(H558:S558,1)))</f>
        <v/>
      </c>
      <c r="U558" s="621"/>
      <c r="V558" s="622"/>
      <c r="W558" s="622"/>
      <c r="X558" s="622"/>
      <c r="Y558" s="622"/>
      <c r="Z558" s="623"/>
      <c r="AA558" s="257"/>
      <c r="AB558" s="257"/>
      <c r="AC558" s="257"/>
      <c r="AD558" s="299"/>
      <c r="AE558" s="299"/>
      <c r="AF558" s="268"/>
      <c r="AG558" s="268"/>
      <c r="AH558" s="268"/>
      <c r="AI558" s="271"/>
      <c r="AJ558" s="271"/>
      <c r="AK558" s="271"/>
      <c r="AL558" s="271"/>
      <c r="AM558" s="271"/>
      <c r="AN558" s="271"/>
      <c r="AO558" s="271"/>
      <c r="AP558" s="271"/>
      <c r="AQ558" s="271"/>
      <c r="AR558" s="271"/>
      <c r="AS558" s="271"/>
      <c r="AT558" s="271"/>
      <c r="AU558" s="272"/>
      <c r="AX558" s="569"/>
      <c r="AY558" s="569"/>
      <c r="AZ558" s="588"/>
      <c r="BA558" s="590"/>
      <c r="BB558" s="590"/>
      <c r="BC558" s="590"/>
      <c r="BD558" s="588"/>
      <c r="BE558" s="583"/>
      <c r="BF558" s="584"/>
      <c r="BG558" s="259"/>
      <c r="BH558" s="259"/>
      <c r="BI558" s="259"/>
      <c r="BJ558" s="259"/>
      <c r="BK558" s="259"/>
      <c r="BL558" s="259"/>
      <c r="BM558" s="259"/>
      <c r="BN558" s="259"/>
      <c r="BO558" s="259"/>
      <c r="BP558" s="259"/>
      <c r="BQ558" s="259"/>
      <c r="BR558" s="259"/>
      <c r="BS558" s="569"/>
      <c r="BT558" s="569"/>
      <c r="BU558" s="569"/>
      <c r="BV558" s="333" t="s">
        <v>172</v>
      </c>
      <c r="BW558" s="581"/>
      <c r="BX558" s="581"/>
      <c r="BY558" s="331" t="str">
        <f>IF(AND(COUNT(BY549)+COUNTA(E579)=2,X579&lt;&gt;""),ROUND(BY549-SUMIF(BV560:BV586,BV558,BY560:BY586),#REF!),"")</f>
        <v/>
      </c>
      <c r="BZ558" s="331" t="str">
        <f>IF(AND(COUNT(BZ549)+COUNTA(E579)=2,Y579&lt;&gt;""),ROUND(BZ549-SUMIF(BV560:BV586,BV558,BZ560:BZ586),#REF!),"")</f>
        <v/>
      </c>
      <c r="CA558" s="331" t="str">
        <f>IF(AND(COUNT(CA549)+COUNTA(E579)=2,Z579&lt;&gt;""),ROUND(CA549-SUMIF(BV560:BV586,BV558,CA560:CA586),#REF!),"")</f>
        <v/>
      </c>
      <c r="CB558" s="331" t="str">
        <f>IF(AND(COUNT(CB549)+COUNTA(E579)=2,AA579&lt;&gt;""),ROUND(CB549-SUMIF(BV560:BV586,BV558,CB560:CB586),#REF!),"")</f>
        <v/>
      </c>
      <c r="CC558" s="331" t="str">
        <f>IF(AND(COUNT(CC549)+COUNTA(E579)=2,AB579&lt;&gt;""),ROUND(CC549-SUMIF(BV560:BV586,BV558,CC560:CC586),#REF!),"")</f>
        <v/>
      </c>
      <c r="CD558" s="331" t="str">
        <f>IF(AND(COUNT(CD549)+COUNTA(E579)=2,AC579&lt;&gt;""),ROUND(CD549-SUMIF(BV560:BV586,BV558,CD560:CD586),#REF!),"")</f>
        <v/>
      </c>
      <c r="CE558" s="331" t="str">
        <f>IF(AND(COUNT(CE549)+COUNTA(E579)=2,AD579&lt;&gt;""),ROUND(CE549-SUMIF(BV560:BV586,BV558,CE560:CE586),#REF!),"")</f>
        <v/>
      </c>
      <c r="CF558" s="331" t="str">
        <f>IF(AND(COUNT(CF549)+COUNTA(E579)=2,AE579&lt;&gt;""),ROUND(CF549-SUMIF(BV560:BV586,BV558,CF560:CF586),#REF!),"")</f>
        <v/>
      </c>
      <c r="CG558" s="331" t="str">
        <f>IF(AND(COUNT(CG549)+COUNTA(E579)=2,AF579&lt;&gt;""),ROUND(CG549-SUMIF(BV560:BV586,BV558,CG560:CG586),#REF!),"")</f>
        <v/>
      </c>
      <c r="CH558" s="564" t="str">
        <f>IF(CH557="","",CH557)</f>
        <v>バイオマス</v>
      </c>
      <c r="CI558" s="564"/>
      <c r="CJ558" s="564"/>
      <c r="CK558" s="564"/>
      <c r="CL558" s="564"/>
      <c r="CM558" s="564"/>
      <c r="CN558" s="564"/>
      <c r="CO558" s="564"/>
      <c r="CP558" s="564"/>
      <c r="CQ558" s="564"/>
    </row>
    <row r="559" spans="3:100" s="243" customFormat="1" ht="13.5" customHeight="1">
      <c r="C559" s="604" t="e">
        <f>DATE(#REF!+3,1,1)</f>
        <v>#REF!</v>
      </c>
      <c r="D559" s="605"/>
      <c r="E559" s="613" t="s">
        <v>198</v>
      </c>
      <c r="F559" s="614"/>
      <c r="G559" s="615"/>
      <c r="H559" s="256"/>
      <c r="I559" s="256"/>
      <c r="J559" s="256"/>
      <c r="K559" s="256"/>
      <c r="L559" s="256"/>
      <c r="M559" s="256"/>
      <c r="N559" s="256"/>
      <c r="O559" s="256"/>
      <c r="P559" s="256"/>
      <c r="Q559" s="256"/>
      <c r="R559" s="256"/>
      <c r="S559" s="256"/>
      <c r="T559" s="255"/>
      <c r="U559" s="621"/>
      <c r="V559" s="622"/>
      <c r="W559" s="622"/>
      <c r="X559" s="622"/>
      <c r="Y559" s="622"/>
      <c r="Z559" s="623"/>
      <c r="AA559" s="257"/>
      <c r="AB559" s="257"/>
      <c r="AC559" s="257"/>
      <c r="AD559" s="299"/>
      <c r="AE559" s="299"/>
      <c r="AF559" s="268"/>
      <c r="AG559" s="268"/>
      <c r="AH559" s="268"/>
      <c r="AI559" s="257"/>
      <c r="AJ559" s="257"/>
      <c r="AK559" s="257"/>
      <c r="AL559" s="257"/>
      <c r="AM559" s="257"/>
      <c r="AN559" s="257"/>
      <c r="AO559" s="257"/>
      <c r="AP559" s="257"/>
      <c r="AQ559" s="257"/>
      <c r="AR559" s="257"/>
      <c r="AS559" s="257"/>
      <c r="AT559" s="257"/>
      <c r="AU559" s="257"/>
      <c r="AX559" s="569"/>
      <c r="AY559" s="569"/>
      <c r="AZ559" s="589"/>
      <c r="BA559" s="590"/>
      <c r="BB559" s="590"/>
      <c r="BC559" s="590"/>
      <c r="BD559" s="589"/>
      <c r="BE559" s="585" t="e">
        <f>IF(#REF!="発電事業者","月間送電電力量（GWh）","月間受電電力量（GWh）")</f>
        <v>#REF!</v>
      </c>
      <c r="BF559" s="586"/>
      <c r="BG559" s="297" t="str">
        <f>IF(AND(COUNT(BG550)+COUNTA(E579)=2,L579&lt;&gt;""),ROUND(BG550-SUMIF(BE560:BF586,BE559,BG560:BG586),#REF!),"")</f>
        <v/>
      </c>
      <c r="BH559" s="297" t="str">
        <f>IF(AND(COUNT(BH550)+COUNTA(E579)=2,M579&lt;&gt;""),ROUND(BH550-SUMIF(BE560:BF586,BE559,BH560:BH586),#REF!),"")</f>
        <v/>
      </c>
      <c r="BI559" s="297" t="str">
        <f>IF(AND(COUNT(BI550)+COUNTA(E579)=2,N579&lt;&gt;""),ROUND(BI550-SUMIF(BE560:BF586,BE559,BI560:BI586),#REF!),"")</f>
        <v/>
      </c>
      <c r="BJ559" s="297" t="str">
        <f>IF(AND(COUNT(BJ550)+COUNTA(E579)=2,O579&lt;&gt;""),ROUND(BJ550-SUMIF(BE560:BF586,BE559,BJ560:BJ586),#REF!),"")</f>
        <v/>
      </c>
      <c r="BK559" s="297" t="str">
        <f>IF(AND(COUNT(BK550)+COUNTA(E579)=2,P579&lt;&gt;""),ROUND(BK550-SUMIF(BE560:BF586,BE559,BK560:BK586),#REF!),"")</f>
        <v/>
      </c>
      <c r="BL559" s="297" t="str">
        <f>IF(AND(COUNT(BL550)+COUNTA(E579)=2,Q579&lt;&gt;""),ROUND(BL550-SUMIF(BE560:BF586,BE559,BL560:BL586),#REF!),"")</f>
        <v/>
      </c>
      <c r="BM559" s="297" t="str">
        <f>IF(AND(COUNT(BM550)+COUNTA(E579)=2,R579&lt;&gt;""),ROUND(BM550-SUMIF(BE560:BF586,BE559,BM560:BM586),#REF!),"")</f>
        <v/>
      </c>
      <c r="BN559" s="297" t="str">
        <f>IF(AND(COUNT(BN550)+COUNTA(E579)=2,S579&lt;&gt;""),ROUND(BN550-SUMIF(BE560:BF586,BE559,BN560:BN586),#REF!),"")</f>
        <v/>
      </c>
      <c r="BO559" s="297" t="str">
        <f>IF(AND(COUNT(BO550)+COUNTA(E579)=2,T579&lt;&gt;""),ROUND(BO550-SUMIF(BE560:BF586,BE559,BO560:BO586),#REF!),"")</f>
        <v/>
      </c>
      <c r="BP559" s="297" t="str">
        <f>IF(AND(COUNT(BP550)+COUNTA(E579)=2,U579&lt;&gt;""),ROUND(BP550-SUMIF(BE560:BF586,BE559,BP560:BP586),#REF!),"")</f>
        <v/>
      </c>
      <c r="BQ559" s="297" t="str">
        <f>IF(AND(COUNT(BQ550)+COUNTA(E579)=2,V579&lt;&gt;""),ROUND(BQ550-SUMIF(BE560:BF586,BE559,BQ560:BQ586),#REF!),"")</f>
        <v/>
      </c>
      <c r="BR559" s="297" t="str">
        <f>IF(AND(COUNT(BR550)+COUNTA(E579)=2,W579&lt;&gt;""),ROUND(BR550-SUMIF(BE560:BF586,BE559,BR560:BR586),#REF!),"")</f>
        <v/>
      </c>
      <c r="BS559" s="569" t="e">
        <f>IF(#REF!="発電事業者","年間送電電力量（GWh）","年間受電電力量（GWh）")</f>
        <v>#REF!</v>
      </c>
      <c r="BT559" s="569"/>
      <c r="BU559" s="569"/>
      <c r="BV559" s="333" t="s">
        <v>25</v>
      </c>
      <c r="BW559" s="582"/>
      <c r="BX559" s="582"/>
      <c r="BY559" s="331" t="str">
        <f>IF(AND(COUNT(BY550)+COUNTA(E579)=2,X579&lt;&gt;""),ROUND(BY550-SUMIF(BV560:BV586,BV559,BY560:BY586),#REF!),"")</f>
        <v/>
      </c>
      <c r="BZ559" s="331" t="str">
        <f>IF(AND(COUNT(BZ550)+COUNTA(E579)=2,Y579&lt;&gt;""),ROUND(BZ550-SUMIF(BV560:BV586,BV559,BZ560:BZ586),#REF!),"")</f>
        <v/>
      </c>
      <c r="CA559" s="331" t="str">
        <f>IF(AND(COUNT(CA550)+COUNTA(E579)=2,Z579&lt;&gt;""),ROUND(CA550-SUMIF(BV560:BV586,BV559,CA560:CA586),#REF!),"")</f>
        <v/>
      </c>
      <c r="CB559" s="331" t="str">
        <f>IF(AND(COUNT(CB550)+COUNTA(E579)=2,AA579&lt;&gt;""),ROUND(CB550-SUMIF(BV560:BV586,BV559,CB560:CB586),#REF!),"")</f>
        <v/>
      </c>
      <c r="CC559" s="331" t="str">
        <f>IF(AND(COUNT(CC550)+COUNTA(E579)=2,AB579&lt;&gt;""),ROUND(CC550-SUMIF(BV560:BV586,BV559,CC560:CC586),#REF!),"")</f>
        <v/>
      </c>
      <c r="CD559" s="331" t="str">
        <f>IF(AND(COUNT(CD550)+COUNTA(E579)=2,AC579&lt;&gt;""),ROUND(CD550-SUMIF(BV560:BV586,BV559,CD560:CD586),#REF!),"")</f>
        <v/>
      </c>
      <c r="CE559" s="331" t="str">
        <f>IF(AND(COUNT(CE550)+COUNTA(E579)=2,AD579&lt;&gt;""),ROUND(CE550-SUMIF(BV560:BV586,BV559,CE560:CE586),#REF!),"")</f>
        <v/>
      </c>
      <c r="CF559" s="331" t="str">
        <f>IF(AND(COUNT(CF550)+COUNTA(E579)=2,AE579&lt;&gt;""),ROUND(CF550-SUMIF(BV560:BV586,BV559,CF560:CF586),#REF!),"")</f>
        <v/>
      </c>
      <c r="CG559" s="331" t="str">
        <f>IF(AND(COUNT(CG550)+COUNTA(E579)=2,AF579&lt;&gt;""),ROUND(CG550-SUMIF(BV560:BV586,BV559,CG560:CG586),#REF!),"")</f>
        <v/>
      </c>
      <c r="CH559" s="565" t="str">
        <f>IF(COUNTA(AG579)=0,"",AG579)</f>
        <v/>
      </c>
      <c r="CI559" s="565"/>
      <c r="CJ559" s="565"/>
      <c r="CK559" s="565"/>
      <c r="CL559" s="565"/>
      <c r="CM559" s="565"/>
      <c r="CN559" s="565"/>
      <c r="CO559" s="565"/>
      <c r="CP559" s="565"/>
      <c r="CQ559" s="565"/>
    </row>
    <row r="560" spans="3:100" s="243" customFormat="1" ht="13.5" customHeight="1">
      <c r="C560" s="606"/>
      <c r="D560" s="607"/>
      <c r="E560" s="608" t="s">
        <v>212</v>
      </c>
      <c r="F560" s="609"/>
      <c r="G560" s="610"/>
      <c r="H560" s="261"/>
      <c r="I560" s="261"/>
      <c r="J560" s="261"/>
      <c r="K560" s="261"/>
      <c r="L560" s="261"/>
      <c r="M560" s="261"/>
      <c r="N560" s="261"/>
      <c r="O560" s="261"/>
      <c r="P560" s="261"/>
      <c r="Q560" s="261"/>
      <c r="R560" s="261"/>
      <c r="S560" s="261"/>
      <c r="T560" s="262" t="str">
        <f>IF(COUNT(H560:S560)=0,"",SUMPRODUCT(ROUND(H560:S560,1)))</f>
        <v/>
      </c>
      <c r="U560" s="624"/>
      <c r="V560" s="625"/>
      <c r="W560" s="625"/>
      <c r="X560" s="625"/>
      <c r="Y560" s="625"/>
      <c r="Z560" s="626"/>
      <c r="AA560" s="257"/>
      <c r="AB560" s="257"/>
      <c r="AC560" s="257"/>
      <c r="AD560" s="299"/>
      <c r="AE560" s="299"/>
      <c r="AF560" s="268"/>
      <c r="AG560" s="268"/>
      <c r="AH560" s="268"/>
      <c r="AI560" s="271"/>
      <c r="AJ560" s="271"/>
      <c r="AK560" s="271"/>
      <c r="AL560" s="271"/>
      <c r="AM560" s="271"/>
      <c r="AN560" s="271"/>
      <c r="AO560" s="271"/>
      <c r="AP560" s="271"/>
      <c r="AQ560" s="271"/>
      <c r="AR560" s="271"/>
      <c r="AS560" s="271"/>
      <c r="AT560" s="271"/>
      <c r="AU560" s="272"/>
      <c r="AX560" s="569" t="str">
        <f>IF(C580="","",C580)</f>
        <v/>
      </c>
      <c r="AY560" s="569"/>
      <c r="AZ560" s="587" t="str">
        <f>IF(E580="","",E580)</f>
        <v/>
      </c>
      <c r="BA560" s="590" t="str">
        <f ca="1">IF(F580="","",F580)</f>
        <v/>
      </c>
      <c r="BB560" s="590"/>
      <c r="BC560" s="590"/>
      <c r="BD560" s="587" t="str">
        <f>IF(I580="","",I580)</f>
        <v/>
      </c>
      <c r="BE560" s="578" t="e">
        <f>IF(#REF!="発電事業者","送電電力（MW）","受電電力（MW）")</f>
        <v>#REF!</v>
      </c>
      <c r="BF560" s="579"/>
      <c r="BG560" s="331" t="str">
        <f>IF(COUNT(BG548,L580)=2,ROUND(BG548*L580/SUM(L579:L588),#REF!),"")</f>
        <v/>
      </c>
      <c r="BH560" s="331" t="str">
        <f>IF(COUNT(BH548,M580)=2,ROUND(BH548*M580/SUM(M579:M588),#REF!),"")</f>
        <v/>
      </c>
      <c r="BI560" s="331" t="str">
        <f>IF(COUNT(BI548,N580)=2,ROUND(BI548*N580/SUM(N579:N588),#REF!),"")</f>
        <v/>
      </c>
      <c r="BJ560" s="331" t="str">
        <f>IF(COUNT(BJ548,O580)=2,ROUND(BJ548*O580/SUM(O579:O588),#REF!),"")</f>
        <v/>
      </c>
      <c r="BK560" s="331" t="str">
        <f>IF(COUNT(BK548,P580)=2,ROUND(BK548*P580/SUM(P579:P588),#REF!),"")</f>
        <v/>
      </c>
      <c r="BL560" s="331" t="str">
        <f>IF(COUNT(BL548,Q580)=2,ROUND(BL548*Q580/SUM(Q579:Q588),#REF!),"")</f>
        <v/>
      </c>
      <c r="BM560" s="331" t="str">
        <f>IF(COUNT(BM548,R580)=2,ROUND(BM548*R580/SUM(R579:R588),#REF!),"")</f>
        <v/>
      </c>
      <c r="BN560" s="331" t="str">
        <f>IF(COUNT(BN548,S580)=2,ROUND(BN548*S580/SUM(S579:S588),#REF!),"")</f>
        <v/>
      </c>
      <c r="BO560" s="331" t="str">
        <f>IF(COUNT(BO548,T580)=2,ROUND(BO548*T580/SUM(T579:T588),#REF!),"")</f>
        <v/>
      </c>
      <c r="BP560" s="331" t="str">
        <f>IF(COUNT(BP548,U580)=2,ROUND(BP548*U580/SUM(U579:U588),#REF!),"")</f>
        <v/>
      </c>
      <c r="BQ560" s="331" t="str">
        <f>IF(COUNT(BQ548,V580)=2,ROUND(BQ548*V580/SUM(V579:V588),#REF!),"")</f>
        <v/>
      </c>
      <c r="BR560" s="331" t="str">
        <f>IF(COUNT(BR548,W580)=2,ROUND(BR548*W580/SUM(W579:W588),#REF!),"")</f>
        <v/>
      </c>
      <c r="BS560" s="569" t="e">
        <f>IF(#REF!="発電事業者","送電電力（MW）","受電電力（MW）")</f>
        <v>#REF!</v>
      </c>
      <c r="BT560" s="569"/>
      <c r="BU560" s="569"/>
      <c r="BV560" s="333" t="s">
        <v>171</v>
      </c>
      <c r="BW560" s="580"/>
      <c r="BX560" s="580"/>
      <c r="BY560" s="331" t="str">
        <f>IF(COUNT(BY548,X580)=2,ROUND(BY548*X580/SUM(X579:X588),#REF!),"")</f>
        <v/>
      </c>
      <c r="BZ560" s="331" t="str">
        <f>IF(COUNT(BZ548,Y580)=2,ROUND(BZ548*Y580/SUM(Y579:Y588),#REF!),"")</f>
        <v/>
      </c>
      <c r="CA560" s="331" t="str">
        <f>IF(COUNT(CA548,Z580)=2,ROUND(CA548*Z580/SUM(Z579:Z588),#REF!),"")</f>
        <v/>
      </c>
      <c r="CB560" s="331" t="str">
        <f>IF(COUNT(CB548,AA580)=2,ROUND(CB548*AA580/SUM(AA579:AA588),#REF!),"")</f>
        <v/>
      </c>
      <c r="CC560" s="331" t="str">
        <f>IF(COUNT(CC548,AB580)=2,ROUND(CC548*AB580/SUM(AB579:AB588),#REF!),"")</f>
        <v/>
      </c>
      <c r="CD560" s="331" t="str">
        <f>IF(COUNT(CD548,AC580)=2,ROUND(CD548*AC580/SUM(AC579:AC588),#REF!),"")</f>
        <v/>
      </c>
      <c r="CE560" s="331" t="str">
        <f>IF(COUNT(CE548,AD580)=2,ROUND(CE548*AD580/SUM(AD579:AD588),#REF!),"")</f>
        <v/>
      </c>
      <c r="CF560" s="331" t="str">
        <f>IF(COUNT(CF548,AE580)=2,ROUND(CF548*AE580/SUM(AE579:AE588),#REF!),"")</f>
        <v/>
      </c>
      <c r="CG560" s="331" t="str">
        <f>IF(COUNT(CG548,AF580)=2,ROUND(CG548*AF580/SUM(AF579:AF588),#REF!),"")</f>
        <v/>
      </c>
      <c r="CH560" s="563" t="s">
        <v>119</v>
      </c>
      <c r="CI560" s="563"/>
      <c r="CJ560" s="563"/>
      <c r="CK560" s="563"/>
      <c r="CL560" s="563"/>
      <c r="CM560" s="563"/>
      <c r="CN560" s="563"/>
      <c r="CO560" s="563"/>
      <c r="CP560" s="563"/>
      <c r="CQ560" s="563"/>
    </row>
    <row r="561" spans="3:97" s="243" customFormat="1" ht="13.5" customHeight="1">
      <c r="C561" s="604" t="e">
        <f>DATE(#REF!+4,1,1)</f>
        <v>#REF!</v>
      </c>
      <c r="D561" s="605"/>
      <c r="E561" s="613" t="s">
        <v>198</v>
      </c>
      <c r="F561" s="614"/>
      <c r="G561" s="615"/>
      <c r="H561" s="256"/>
      <c r="I561" s="256"/>
      <c r="J561" s="256"/>
      <c r="K561" s="256"/>
      <c r="L561" s="256"/>
      <c r="M561" s="256"/>
      <c r="N561" s="256"/>
      <c r="O561" s="256"/>
      <c r="P561" s="256"/>
      <c r="Q561" s="256"/>
      <c r="R561" s="256"/>
      <c r="S561" s="256"/>
      <c r="T561" s="255"/>
      <c r="U561" s="613" t="s">
        <v>210</v>
      </c>
      <c r="V561" s="614"/>
      <c r="W561" s="614"/>
      <c r="X561" s="615"/>
      <c r="Y561" s="666"/>
      <c r="Z561" s="667"/>
      <c r="AA561" s="257"/>
      <c r="AB561" s="257"/>
      <c r="AC561" s="257"/>
      <c r="AD561" s="299"/>
      <c r="AE561" s="299"/>
      <c r="AF561" s="268"/>
      <c r="AG561" s="268"/>
      <c r="AH561" s="268"/>
      <c r="AI561" s="257"/>
      <c r="AJ561" s="257"/>
      <c r="AK561" s="257"/>
      <c r="AL561" s="257"/>
      <c r="AM561" s="257"/>
      <c r="AN561" s="257"/>
      <c r="AO561" s="257"/>
      <c r="AP561" s="257"/>
      <c r="AQ561" s="257"/>
      <c r="AR561" s="257"/>
      <c r="AS561" s="257"/>
      <c r="AT561" s="257"/>
      <c r="AU561" s="257"/>
      <c r="AX561" s="569"/>
      <c r="AY561" s="569"/>
      <c r="AZ561" s="588"/>
      <c r="BA561" s="590"/>
      <c r="BB561" s="590"/>
      <c r="BC561" s="590"/>
      <c r="BD561" s="588"/>
      <c r="BE561" s="583"/>
      <c r="BF561" s="584"/>
      <c r="BG561" s="259"/>
      <c r="BH561" s="259"/>
      <c r="BI561" s="259"/>
      <c r="BJ561" s="259"/>
      <c r="BK561" s="259"/>
      <c r="BL561" s="259"/>
      <c r="BM561" s="259"/>
      <c r="BN561" s="259"/>
      <c r="BO561" s="259"/>
      <c r="BP561" s="259"/>
      <c r="BQ561" s="259"/>
      <c r="BR561" s="259"/>
      <c r="BS561" s="569"/>
      <c r="BT561" s="569"/>
      <c r="BU561" s="569"/>
      <c r="BV561" s="333" t="s">
        <v>172</v>
      </c>
      <c r="BW561" s="581"/>
      <c r="BX561" s="581"/>
      <c r="BY561" s="331" t="str">
        <f>IF(COUNT(BY549,X580)=2,ROUND(BY549*X580/SUM(X579:X588),#REF!),"")</f>
        <v/>
      </c>
      <c r="BZ561" s="331" t="str">
        <f>IF(COUNT(BZ549,Y580)=2,ROUND(BZ549*Y580/SUM(Y579:Y588),#REF!),"")</f>
        <v/>
      </c>
      <c r="CA561" s="331" t="str">
        <f>IF(COUNT(CA549,Z580)=2,ROUND(CA549*Z580/SUM(Z579:Z588),#REF!),"")</f>
        <v/>
      </c>
      <c r="CB561" s="331" t="str">
        <f>IF(COUNT(CB549,AA580)=2,ROUND(CB549*AA580/SUM(AA579:AA588),#REF!),"")</f>
        <v/>
      </c>
      <c r="CC561" s="331" t="str">
        <f>IF(COUNT(CC549,AB580)=2,ROUND(CC549*AB580/SUM(AB579:AB588),#REF!),"")</f>
        <v/>
      </c>
      <c r="CD561" s="331" t="str">
        <f>IF(COUNT(CD549,AC580)=2,ROUND(CD549*AC580/SUM(AC579:AC588),#REF!),"")</f>
        <v/>
      </c>
      <c r="CE561" s="331" t="str">
        <f>IF(COUNT(CE549,AD580)=2,ROUND(CE549*AD580/SUM(AD579:AD588),#REF!),"")</f>
        <v/>
      </c>
      <c r="CF561" s="331" t="str">
        <f>IF(COUNT(CF549,AE580)=2,ROUND(CF549*AE580/SUM(AE579:AE588),#REF!),"")</f>
        <v/>
      </c>
      <c r="CG561" s="331" t="str">
        <f>IF(COUNT(CG549,AF580)=2,ROUND(CG549*AF580/SUM(AF579:AF588),#REF!),"")</f>
        <v/>
      </c>
      <c r="CH561" s="564" t="str">
        <f>IF(CH560="","",CH560)</f>
        <v>バイオマス</v>
      </c>
      <c r="CI561" s="564"/>
      <c r="CJ561" s="564"/>
      <c r="CK561" s="564"/>
      <c r="CL561" s="564"/>
      <c r="CM561" s="564"/>
      <c r="CN561" s="564"/>
      <c r="CO561" s="564"/>
      <c r="CP561" s="564"/>
      <c r="CQ561" s="564"/>
    </row>
    <row r="562" spans="3:97" s="243" customFormat="1" ht="13.5" customHeight="1">
      <c r="C562" s="606"/>
      <c r="D562" s="607"/>
      <c r="E562" s="608" t="s">
        <v>212</v>
      </c>
      <c r="F562" s="609"/>
      <c r="G562" s="610"/>
      <c r="H562" s="261"/>
      <c r="I562" s="261"/>
      <c r="J562" s="261"/>
      <c r="K562" s="261"/>
      <c r="L562" s="261"/>
      <c r="M562" s="261"/>
      <c r="N562" s="261"/>
      <c r="O562" s="261"/>
      <c r="P562" s="261"/>
      <c r="Q562" s="261"/>
      <c r="R562" s="261"/>
      <c r="S562" s="261"/>
      <c r="T562" s="262" t="str">
        <f>IF(COUNT(H562:S562)=0,"",SUMPRODUCT(ROUND(H562:S562,1)))</f>
        <v/>
      </c>
      <c r="U562" s="608" t="s">
        <v>211</v>
      </c>
      <c r="V562" s="609"/>
      <c r="W562" s="609"/>
      <c r="X562" s="610"/>
      <c r="Y562" s="664"/>
      <c r="Z562" s="665"/>
      <c r="AA562" s="257"/>
      <c r="AB562" s="257"/>
      <c r="AC562" s="257"/>
      <c r="AD562" s="299"/>
      <c r="AE562" s="299"/>
      <c r="AF562" s="268"/>
      <c r="AG562" s="268"/>
      <c r="AH562" s="268"/>
      <c r="AI562" s="271"/>
      <c r="AJ562" s="271"/>
      <c r="AK562" s="271"/>
      <c r="AL562" s="271"/>
      <c r="AM562" s="271"/>
      <c r="AN562" s="271"/>
      <c r="AO562" s="271"/>
      <c r="AP562" s="271"/>
      <c r="AQ562" s="271"/>
      <c r="AR562" s="271"/>
      <c r="AS562" s="271"/>
      <c r="AT562" s="271"/>
      <c r="AU562" s="272"/>
      <c r="AX562" s="569"/>
      <c r="AY562" s="569"/>
      <c r="AZ562" s="589"/>
      <c r="BA562" s="590"/>
      <c r="BB562" s="590"/>
      <c r="BC562" s="590"/>
      <c r="BD562" s="589"/>
      <c r="BE562" s="585" t="e">
        <f>IF(#REF!="発電事業者","月間送電電力量（GWh）","月間受電電力量（GWh）")</f>
        <v>#REF!</v>
      </c>
      <c r="BF562" s="586"/>
      <c r="BG562" s="331" t="str">
        <f>IF(COUNT(BG550,L580)=2,ROUND(BG550*L580/SUM(L579:L588),#REF!),"")</f>
        <v/>
      </c>
      <c r="BH562" s="331" t="str">
        <f>IF(COUNT(BH550,M580)=2,ROUND(BH550*M580/SUM(M579:M588),#REF!),"")</f>
        <v/>
      </c>
      <c r="BI562" s="331" t="str">
        <f>IF(COUNT(BI550,N580)=2,ROUND(BI550*N580/SUM(N579:N588),#REF!),"")</f>
        <v/>
      </c>
      <c r="BJ562" s="331" t="str">
        <f>IF(COUNT(BJ550,O580)=2,ROUND(BJ550*O580/SUM(O579:O588),#REF!),"")</f>
        <v/>
      </c>
      <c r="BK562" s="331" t="str">
        <f>IF(COUNT(BK550,P580)=2,ROUND(BK550*P580/SUM(P579:P588),#REF!),"")</f>
        <v/>
      </c>
      <c r="BL562" s="331" t="str">
        <f>IF(COUNT(BL550,Q580)=2,ROUND(BL550*Q580/SUM(Q579:Q588),#REF!),"")</f>
        <v/>
      </c>
      <c r="BM562" s="331" t="str">
        <f>IF(COUNT(BM550,R580)=2,ROUND(BM550*R580/SUM(R579:R588),#REF!),"")</f>
        <v/>
      </c>
      <c r="BN562" s="331" t="str">
        <f>IF(COUNT(BN550,S580)=2,ROUND(BN550*S580/SUM(S579:S588),#REF!),"")</f>
        <v/>
      </c>
      <c r="BO562" s="331" t="str">
        <f>IF(COUNT(BO550,T580)=2,ROUND(BO550*T580/SUM(T579:T588),#REF!),"")</f>
        <v/>
      </c>
      <c r="BP562" s="331" t="str">
        <f>IF(COUNT(BP550,U580)=2,ROUND(BP550*U580/SUM(U579:U588),#REF!),"")</f>
        <v/>
      </c>
      <c r="BQ562" s="331" t="str">
        <f>IF(COUNT(BQ550,V580)=2,ROUND(BQ550*V580/SUM(V579:V588),#REF!),"")</f>
        <v/>
      </c>
      <c r="BR562" s="331" t="str">
        <f>IF(COUNT(BR550,W580)=2,ROUND(BR550*W580/SUM(W579:W588),#REF!),"")</f>
        <v/>
      </c>
      <c r="BS562" s="569" t="e">
        <f>IF(#REF!="発電事業者","年間送電電力量（GWh）","年間受電電力量（GWh）")</f>
        <v>#REF!</v>
      </c>
      <c r="BT562" s="569"/>
      <c r="BU562" s="569"/>
      <c r="BV562" s="333" t="s">
        <v>25</v>
      </c>
      <c r="BW562" s="582"/>
      <c r="BX562" s="582"/>
      <c r="BY562" s="331" t="str">
        <f>IF(COUNT(BY550,X580)=2,ROUND(BY550*X580/SUM(X579:X588),#REF!),"")</f>
        <v/>
      </c>
      <c r="BZ562" s="331" t="str">
        <f>IF(COUNT(BZ550,Y580)=2,ROUND(BZ550*Y580/SUM(Y579:Y588),#REF!),"")</f>
        <v/>
      </c>
      <c r="CA562" s="331" t="str">
        <f>IF(COUNT(CA550,Z580)=2,ROUND(CA550*Z580/SUM(Z579:Z588),#REF!),"")</f>
        <v/>
      </c>
      <c r="CB562" s="331" t="str">
        <f>IF(COUNT(CB550,AA580)=2,ROUND(CB550*AA580/SUM(AA579:AA588),#REF!),"")</f>
        <v/>
      </c>
      <c r="CC562" s="331" t="str">
        <f>IF(COUNT(CC550,AB580)=2,ROUND(CC550*AB580/SUM(AB579:AB588),#REF!),"")</f>
        <v/>
      </c>
      <c r="CD562" s="331" t="str">
        <f>IF(COUNT(CD550,AC580)=2,ROUND(CD550*AC580/SUM(AC579:AC588),#REF!),"")</f>
        <v/>
      </c>
      <c r="CE562" s="331" t="str">
        <f>IF(COUNT(CE550,AD580)=2,ROUND(CE550*AD580/SUM(AD579:AD588),#REF!),"")</f>
        <v/>
      </c>
      <c r="CF562" s="331" t="str">
        <f>IF(COUNT(CF550,AE580)=2,ROUND(CF550*AE580/SUM(AE579:AE588),#REF!),"")</f>
        <v/>
      </c>
      <c r="CG562" s="331" t="str">
        <f>IF(COUNT(CG550,AF580)=2,ROUND(CG550*AF580/SUM(AF579:AF588),#REF!),"")</f>
        <v/>
      </c>
      <c r="CH562" s="565" t="str">
        <f>IF(COUNTA(AG580)=0,"",AG580)</f>
        <v/>
      </c>
      <c r="CI562" s="565"/>
      <c r="CJ562" s="565"/>
      <c r="CK562" s="565"/>
      <c r="CL562" s="565"/>
      <c r="CM562" s="565"/>
      <c r="CN562" s="565"/>
      <c r="CO562" s="565"/>
      <c r="CP562" s="565"/>
      <c r="CQ562" s="565"/>
    </row>
    <row r="563" spans="3:97" s="243" customFormat="1" ht="13.5" customHeight="1">
      <c r="C563" s="604" t="e">
        <f>DATE(#REF!+5,1,1)</f>
        <v>#REF!</v>
      </c>
      <c r="D563" s="605"/>
      <c r="E563" s="613" t="s">
        <v>198</v>
      </c>
      <c r="F563" s="614"/>
      <c r="G563" s="615"/>
      <c r="H563" s="256"/>
      <c r="I563" s="256"/>
      <c r="J563" s="256"/>
      <c r="K563" s="256"/>
      <c r="L563" s="256"/>
      <c r="M563" s="256"/>
      <c r="N563" s="256"/>
      <c r="O563" s="256"/>
      <c r="P563" s="256"/>
      <c r="Q563" s="256"/>
      <c r="R563" s="256"/>
      <c r="S563" s="256"/>
      <c r="T563" s="255"/>
      <c r="U563" s="618"/>
      <c r="V563" s="619"/>
      <c r="W563" s="619"/>
      <c r="X563" s="619"/>
      <c r="Y563" s="619"/>
      <c r="Z563" s="620"/>
      <c r="AA563" s="257"/>
      <c r="AB563" s="257"/>
      <c r="AC563" s="257"/>
      <c r="AD563" s="299"/>
      <c r="AE563" s="299"/>
      <c r="AF563" s="268"/>
      <c r="AG563" s="268"/>
      <c r="AH563" s="268"/>
      <c r="AI563" s="257"/>
      <c r="AJ563" s="257"/>
      <c r="AK563" s="257"/>
      <c r="AL563" s="257"/>
      <c r="AM563" s="257"/>
      <c r="AN563" s="257"/>
      <c r="AO563" s="257"/>
      <c r="AP563" s="257"/>
      <c r="AQ563" s="257"/>
      <c r="AR563" s="257"/>
      <c r="AS563" s="257"/>
      <c r="AT563" s="257"/>
      <c r="AU563" s="257"/>
      <c r="AX563" s="569" t="str">
        <f>IF(C581="","",C581)</f>
        <v/>
      </c>
      <c r="AY563" s="569"/>
      <c r="AZ563" s="587" t="str">
        <f>IF(E581="","",E581)</f>
        <v/>
      </c>
      <c r="BA563" s="590" t="str">
        <f ca="1">IF(F581="","",F581)</f>
        <v/>
      </c>
      <c r="BB563" s="590"/>
      <c r="BC563" s="590"/>
      <c r="BD563" s="587" t="str">
        <f>IF(I581="","",I581)</f>
        <v/>
      </c>
      <c r="BE563" s="578" t="e">
        <f>IF(#REF!="発電事業者","送電電力（MW）","受電電力（MW）")</f>
        <v>#REF!</v>
      </c>
      <c r="BF563" s="579"/>
      <c r="BG563" s="331" t="str">
        <f>IF(COUNT(BG548,L581)=2,ROUND(BG548*L581/SUM(L579:L588),#REF!),"")</f>
        <v/>
      </c>
      <c r="BH563" s="331" t="str">
        <f>IF(COUNT(BH548,M581)=2,ROUND(BH548*M581/SUM(M579:M588),#REF!),"")</f>
        <v/>
      </c>
      <c r="BI563" s="331" t="str">
        <f>IF(COUNT(BI548,N581)=2,ROUND(BI548*N581/SUM(N579:N588),#REF!),"")</f>
        <v/>
      </c>
      <c r="BJ563" s="331" t="str">
        <f>IF(COUNT(BJ548,O581)=2,ROUND(BJ548*O581/SUM(O579:O588),#REF!),"")</f>
        <v/>
      </c>
      <c r="BK563" s="331" t="str">
        <f>IF(COUNT(BK548,P581)=2,ROUND(BK548*P581/SUM(P579:P588),#REF!),"")</f>
        <v/>
      </c>
      <c r="BL563" s="331" t="str">
        <f>IF(COUNT(BL548,Q581)=2,ROUND(BL548*Q581/SUM(Q579:Q588),#REF!),"")</f>
        <v/>
      </c>
      <c r="BM563" s="331" t="str">
        <f>IF(COUNT(BM548,R581)=2,ROUND(BM548*R581/SUM(R579:R588),#REF!),"")</f>
        <v/>
      </c>
      <c r="BN563" s="331" t="str">
        <f>IF(COUNT(BN548,S581)=2,ROUND(BN548*S581/SUM(S579:S588),#REF!),"")</f>
        <v/>
      </c>
      <c r="BO563" s="331" t="str">
        <f>IF(COUNT(BO548,T581)=2,ROUND(BO548*T581/SUM(T579:T588),#REF!),"")</f>
        <v/>
      </c>
      <c r="BP563" s="331" t="str">
        <f>IF(COUNT(BP548,U581)=2,ROUND(BP548*U581/SUM(U579:U588),#REF!),"")</f>
        <v/>
      </c>
      <c r="BQ563" s="331" t="str">
        <f>IF(COUNT(BQ548,V581)=2,ROUND(BQ548*V581/SUM(V579:V588),#REF!),"")</f>
        <v/>
      </c>
      <c r="BR563" s="331" t="str">
        <f>IF(COUNT(BR548,W581)=2,ROUND(BR548*W581/SUM(W579:W588),#REF!),"")</f>
        <v/>
      </c>
      <c r="BS563" s="569" t="e">
        <f>IF(#REF!="発電事業者","送電電力（MW）","受電電力（MW）")</f>
        <v>#REF!</v>
      </c>
      <c r="BT563" s="569"/>
      <c r="BU563" s="569"/>
      <c r="BV563" s="333" t="s">
        <v>171</v>
      </c>
      <c r="BW563" s="580"/>
      <c r="BX563" s="580"/>
      <c r="BY563" s="331" t="str">
        <f>IF(COUNT(BY548,X581)=2,ROUND(BY548*X581/SUM(X579:X588),#REF!),"")</f>
        <v/>
      </c>
      <c r="BZ563" s="331" t="str">
        <f>IF(COUNT(BZ548,Y581)=2,ROUND(BZ548*Y581/SUM(Y579:Y588),#REF!),"")</f>
        <v/>
      </c>
      <c r="CA563" s="331" t="str">
        <f>IF(COUNT(CA548,Z581)=2,ROUND(CA548*Z581/SUM(Z579:Z588),#REF!),"")</f>
        <v/>
      </c>
      <c r="CB563" s="331" t="str">
        <f>IF(COUNT(CB548,AA581)=2,ROUND(CB548*AA581/SUM(AA579:AA588),#REF!),"")</f>
        <v/>
      </c>
      <c r="CC563" s="331" t="str">
        <f>IF(COUNT(CC548,AB581)=2,ROUND(CC548*AB581/SUM(AB579:AB588),#REF!),"")</f>
        <v/>
      </c>
      <c r="CD563" s="331" t="str">
        <f>IF(COUNT(CD548,AC581)=2,ROUND(CD548*AC581/SUM(AC579:AC588),#REF!),"")</f>
        <v/>
      </c>
      <c r="CE563" s="331" t="str">
        <f>IF(COUNT(CE548,AD581)=2,ROUND(CE548*AD581/SUM(AD579:AD588),#REF!),"")</f>
        <v/>
      </c>
      <c r="CF563" s="331" t="str">
        <f>IF(COUNT(CF548,AE581)=2,ROUND(CF548*AE581/SUM(AE579:AE588),#REF!),"")</f>
        <v/>
      </c>
      <c r="CG563" s="331" t="str">
        <f>IF(COUNT(CG548,AF581)=2,ROUND(CG548*AF581/SUM(AF579:AF588),#REF!),"")</f>
        <v/>
      </c>
      <c r="CH563" s="563" t="s">
        <v>119</v>
      </c>
      <c r="CI563" s="563"/>
      <c r="CJ563" s="563"/>
      <c r="CK563" s="563"/>
      <c r="CL563" s="563"/>
      <c r="CM563" s="563"/>
      <c r="CN563" s="563"/>
      <c r="CO563" s="563"/>
      <c r="CP563" s="563"/>
      <c r="CQ563" s="563"/>
    </row>
    <row r="564" spans="3:97" s="243" customFormat="1" ht="13.5" customHeight="1">
      <c r="C564" s="606"/>
      <c r="D564" s="607"/>
      <c r="E564" s="608" t="s">
        <v>212</v>
      </c>
      <c r="F564" s="609"/>
      <c r="G564" s="610"/>
      <c r="H564" s="261"/>
      <c r="I564" s="261"/>
      <c r="J564" s="261"/>
      <c r="K564" s="261"/>
      <c r="L564" s="261"/>
      <c r="M564" s="261"/>
      <c r="N564" s="261"/>
      <c r="O564" s="261"/>
      <c r="P564" s="261"/>
      <c r="Q564" s="261"/>
      <c r="R564" s="261"/>
      <c r="S564" s="261"/>
      <c r="T564" s="262" t="str">
        <f>IF(COUNT(H564:S564)=0,"",SUMPRODUCT(ROUND(H564:S564,1)))</f>
        <v/>
      </c>
      <c r="U564" s="621"/>
      <c r="V564" s="622"/>
      <c r="W564" s="622"/>
      <c r="X564" s="622"/>
      <c r="Y564" s="622"/>
      <c r="Z564" s="623"/>
      <c r="AA564" s="257"/>
      <c r="AB564" s="257"/>
      <c r="AC564" s="257"/>
      <c r="AD564" s="299"/>
      <c r="AE564" s="299"/>
      <c r="AF564" s="268"/>
      <c r="AG564" s="268"/>
      <c r="AH564" s="268"/>
      <c r="AI564" s="271"/>
      <c r="AJ564" s="271"/>
      <c r="AK564" s="271"/>
      <c r="AL564" s="271"/>
      <c r="AM564" s="271"/>
      <c r="AN564" s="271"/>
      <c r="AO564" s="271"/>
      <c r="AP564" s="271"/>
      <c r="AQ564" s="271"/>
      <c r="AR564" s="271"/>
      <c r="AS564" s="271"/>
      <c r="AT564" s="271"/>
      <c r="AU564" s="272"/>
      <c r="AX564" s="569"/>
      <c r="AY564" s="569"/>
      <c r="AZ564" s="588"/>
      <c r="BA564" s="590"/>
      <c r="BB564" s="590"/>
      <c r="BC564" s="590"/>
      <c r="BD564" s="588"/>
      <c r="BE564" s="583"/>
      <c r="BF564" s="584"/>
      <c r="BG564" s="259"/>
      <c r="BH564" s="259"/>
      <c r="BI564" s="259"/>
      <c r="BJ564" s="259"/>
      <c r="BK564" s="259"/>
      <c r="BL564" s="259"/>
      <c r="BM564" s="259"/>
      <c r="BN564" s="259"/>
      <c r="BO564" s="259"/>
      <c r="BP564" s="259"/>
      <c r="BQ564" s="259"/>
      <c r="BR564" s="259"/>
      <c r="BS564" s="569"/>
      <c r="BT564" s="569"/>
      <c r="BU564" s="569"/>
      <c r="BV564" s="333" t="s">
        <v>172</v>
      </c>
      <c r="BW564" s="581"/>
      <c r="BX564" s="581"/>
      <c r="BY564" s="331" t="str">
        <f>IF(COUNT(BY549,X581)=2,ROUND(BY549*X581/SUM(X579:X588),#REF!),"")</f>
        <v/>
      </c>
      <c r="BZ564" s="331" t="str">
        <f>IF(COUNT(BZ549,Y581)=2,ROUND(BZ549*Y581/SUM(Y579:Y588),#REF!),"")</f>
        <v/>
      </c>
      <c r="CA564" s="331" t="str">
        <f>IF(COUNT(CA549,Z581)=2,ROUND(CA549*Z581/SUM(Z579:Z588),#REF!),"")</f>
        <v/>
      </c>
      <c r="CB564" s="331" t="str">
        <f>IF(COUNT(CB549,AA581)=2,ROUND(CB549*AA581/SUM(AA579:AA588),#REF!),"")</f>
        <v/>
      </c>
      <c r="CC564" s="331" t="str">
        <f>IF(COUNT(CC549,AB581)=2,ROUND(CC549*AB581/SUM(AB579:AB588),#REF!),"")</f>
        <v/>
      </c>
      <c r="CD564" s="331" t="str">
        <f>IF(COUNT(CD549,AC581)=2,ROUND(CD549*AC581/SUM(AC579:AC588),#REF!),"")</f>
        <v/>
      </c>
      <c r="CE564" s="331" t="str">
        <f>IF(COUNT(CE549,AD581)=2,ROUND(CE549*AD581/SUM(AD579:AD588),#REF!),"")</f>
        <v/>
      </c>
      <c r="CF564" s="331" t="str">
        <f>IF(COUNT(CF549,AE581)=2,ROUND(CF549*AE581/SUM(AE579:AE588),#REF!),"")</f>
        <v/>
      </c>
      <c r="CG564" s="331" t="str">
        <f>IF(COUNT(CG549,AF581)=2,ROUND(CG549*AF581/SUM(AF579:AF588),#REF!),"")</f>
        <v/>
      </c>
      <c r="CH564" s="564" t="str">
        <f>IF(CH563="","",CH563)</f>
        <v>バイオマス</v>
      </c>
      <c r="CI564" s="564"/>
      <c r="CJ564" s="564"/>
      <c r="CK564" s="564"/>
      <c r="CL564" s="564"/>
      <c r="CM564" s="564"/>
      <c r="CN564" s="564"/>
      <c r="CO564" s="564"/>
      <c r="CP564" s="564"/>
      <c r="CQ564" s="564"/>
    </row>
    <row r="565" spans="3:97" s="243" customFormat="1" ht="13.5" customHeight="1">
      <c r="C565" s="604" t="e">
        <f>DATE(#REF!+6,1,1)</f>
        <v>#REF!</v>
      </c>
      <c r="D565" s="605"/>
      <c r="E565" s="613" t="s">
        <v>198</v>
      </c>
      <c r="F565" s="614"/>
      <c r="G565" s="615"/>
      <c r="H565" s="256"/>
      <c r="I565" s="256"/>
      <c r="J565" s="256"/>
      <c r="K565" s="256"/>
      <c r="L565" s="256"/>
      <c r="M565" s="256"/>
      <c r="N565" s="256"/>
      <c r="O565" s="256"/>
      <c r="P565" s="256"/>
      <c r="Q565" s="256"/>
      <c r="R565" s="256"/>
      <c r="S565" s="256"/>
      <c r="T565" s="255"/>
      <c r="U565" s="621"/>
      <c r="V565" s="622"/>
      <c r="W565" s="622"/>
      <c r="X565" s="622"/>
      <c r="Y565" s="622"/>
      <c r="Z565" s="623"/>
      <c r="AA565" s="257"/>
      <c r="AB565" s="257"/>
      <c r="AC565" s="257"/>
      <c r="AD565" s="299"/>
      <c r="AE565" s="299"/>
      <c r="AF565" s="268"/>
      <c r="AG565" s="268"/>
      <c r="AH565" s="268"/>
      <c r="AI565" s="257"/>
      <c r="AJ565" s="257"/>
      <c r="AK565" s="257"/>
      <c r="AL565" s="257"/>
      <c r="AM565" s="257"/>
      <c r="AN565" s="257"/>
      <c r="AO565" s="257"/>
      <c r="AP565" s="257"/>
      <c r="AQ565" s="257"/>
      <c r="AR565" s="257"/>
      <c r="AS565" s="257"/>
      <c r="AT565" s="257"/>
      <c r="AU565" s="257"/>
      <c r="AX565" s="569"/>
      <c r="AY565" s="569"/>
      <c r="AZ565" s="589"/>
      <c r="BA565" s="590"/>
      <c r="BB565" s="590"/>
      <c r="BC565" s="590"/>
      <c r="BD565" s="589"/>
      <c r="BE565" s="585" t="e">
        <f>IF(#REF!="発電事業者","月間送電電力量（GWh）","月間受電電力量（GWh）")</f>
        <v>#REF!</v>
      </c>
      <c r="BF565" s="586"/>
      <c r="BG565" s="331" t="str">
        <f>IF(COUNT(BG550,L581)=2,ROUND(BG550*L581/SUM(L579:L588),#REF!),"")</f>
        <v/>
      </c>
      <c r="BH565" s="331" t="str">
        <f>IF(COUNT(BH550,M581)=2,ROUND(BH550*M581/SUM(M579:M588),#REF!),"")</f>
        <v/>
      </c>
      <c r="BI565" s="331" t="str">
        <f>IF(COUNT(BI550,N581)=2,ROUND(BI550*N581/SUM(N579:N588),#REF!),"")</f>
        <v/>
      </c>
      <c r="BJ565" s="331" t="str">
        <f>IF(COUNT(BJ550,O581)=2,ROUND(BJ550*O581/SUM(O579:O588),#REF!),"")</f>
        <v/>
      </c>
      <c r="BK565" s="331" t="str">
        <f>IF(COUNT(BK550,P581)=2,ROUND(BK550*P581/SUM(P579:P588),#REF!),"")</f>
        <v/>
      </c>
      <c r="BL565" s="331" t="str">
        <f>IF(COUNT(BL550,Q581)=2,ROUND(BL550*Q581/SUM(Q579:Q588),#REF!),"")</f>
        <v/>
      </c>
      <c r="BM565" s="331" t="str">
        <f>IF(COUNT(BM550,R581)=2,ROUND(BM550*R581/SUM(R579:R588),#REF!),"")</f>
        <v/>
      </c>
      <c r="BN565" s="331" t="str">
        <f>IF(COUNT(BN550,S581)=2,ROUND(BN550*S581/SUM(S579:S588),#REF!),"")</f>
        <v/>
      </c>
      <c r="BO565" s="331" t="str">
        <f>IF(COUNT(BO550,T581)=2,ROUND(BO550*T581/SUM(T579:T588),#REF!),"")</f>
        <v/>
      </c>
      <c r="BP565" s="331" t="str">
        <f>IF(COUNT(BP550,U581)=2,ROUND(BP550*U581/SUM(U579:U588),#REF!),"")</f>
        <v/>
      </c>
      <c r="BQ565" s="331" t="str">
        <f>IF(COUNT(BQ550,V581)=2,ROUND(BQ550*V581/SUM(V579:V588),#REF!),"")</f>
        <v/>
      </c>
      <c r="BR565" s="331" t="str">
        <f>IF(COUNT(BR550,W581)=2,ROUND(BR550*W581/SUM(W579:W588),#REF!),"")</f>
        <v/>
      </c>
      <c r="BS565" s="569" t="e">
        <f>IF(#REF!="発電事業者","年間送電電力量（GWh）","年間受電電力量（GWh）")</f>
        <v>#REF!</v>
      </c>
      <c r="BT565" s="569"/>
      <c r="BU565" s="569"/>
      <c r="BV565" s="333" t="s">
        <v>25</v>
      </c>
      <c r="BW565" s="582"/>
      <c r="BX565" s="582"/>
      <c r="BY565" s="331" t="str">
        <f>IF(COUNT(BY550,X581)=2,ROUND(BY550*X581/SUM(X579:X588),#REF!),"")</f>
        <v/>
      </c>
      <c r="BZ565" s="331" t="str">
        <f>IF(COUNT(BZ550,Y581)=2,ROUND(BZ550*Y581/SUM(Y579:Y588),#REF!),"")</f>
        <v/>
      </c>
      <c r="CA565" s="331" t="str">
        <f>IF(COUNT(CA550,Z581)=2,ROUND(CA550*Z581/SUM(Z579:Z588),#REF!),"")</f>
        <v/>
      </c>
      <c r="CB565" s="331" t="str">
        <f>IF(COUNT(CB550,AA581)=2,ROUND(CB550*AA581/SUM(AA579:AA588),#REF!),"")</f>
        <v/>
      </c>
      <c r="CC565" s="331" t="str">
        <f>IF(COUNT(CC550,AB581)=2,ROUND(CC550*AB581/SUM(AB579:AB588),#REF!),"")</f>
        <v/>
      </c>
      <c r="CD565" s="331" t="str">
        <f>IF(COUNT(CD550,AC581)=2,ROUND(CD550*AC581/SUM(AC579:AC588),#REF!),"")</f>
        <v/>
      </c>
      <c r="CE565" s="331" t="str">
        <f>IF(COUNT(CE550,AD581)=2,ROUND(CE550*AD581/SUM(AD579:AD588),#REF!),"")</f>
        <v/>
      </c>
      <c r="CF565" s="331" t="str">
        <f>IF(COUNT(CF550,AE581)=2,ROUND(CF550*AE581/SUM(AE579:AE588),#REF!),"")</f>
        <v/>
      </c>
      <c r="CG565" s="331" t="str">
        <f>IF(COUNT(CG550,AF581)=2,ROUND(CG550*AF581/SUM(AF579:AF588),#REF!),"")</f>
        <v/>
      </c>
      <c r="CH565" s="565" t="str">
        <f>IF(COUNTA(AG581)=0,"",AG581)</f>
        <v/>
      </c>
      <c r="CI565" s="565"/>
      <c r="CJ565" s="565"/>
      <c r="CK565" s="565"/>
      <c r="CL565" s="565"/>
      <c r="CM565" s="565"/>
      <c r="CN565" s="565"/>
      <c r="CO565" s="565"/>
      <c r="CP565" s="565"/>
      <c r="CQ565" s="565"/>
    </row>
    <row r="566" spans="3:97" s="243" customFormat="1" ht="13.5" customHeight="1">
      <c r="C566" s="606"/>
      <c r="D566" s="607"/>
      <c r="E566" s="608" t="s">
        <v>212</v>
      </c>
      <c r="F566" s="609"/>
      <c r="G566" s="610"/>
      <c r="H566" s="261"/>
      <c r="I566" s="261"/>
      <c r="J566" s="261"/>
      <c r="K566" s="261"/>
      <c r="L566" s="261"/>
      <c r="M566" s="261"/>
      <c r="N566" s="261"/>
      <c r="O566" s="261"/>
      <c r="P566" s="261"/>
      <c r="Q566" s="261"/>
      <c r="R566" s="261"/>
      <c r="S566" s="261"/>
      <c r="T566" s="262" t="str">
        <f>IF(COUNT(H566:S566)=0,"",SUMPRODUCT(ROUND(H566:S566,1)))</f>
        <v/>
      </c>
      <c r="U566" s="621"/>
      <c r="V566" s="622"/>
      <c r="W566" s="622"/>
      <c r="X566" s="622"/>
      <c r="Y566" s="622"/>
      <c r="Z566" s="623"/>
      <c r="AA566" s="257"/>
      <c r="AB566" s="257"/>
      <c r="AC566" s="257"/>
      <c r="AD566" s="299"/>
      <c r="AE566" s="299"/>
      <c r="AF566" s="268"/>
      <c r="AG566" s="268"/>
      <c r="AH566" s="268"/>
      <c r="AI566" s="271"/>
      <c r="AJ566" s="271"/>
      <c r="AK566" s="271"/>
      <c r="AL566" s="271"/>
      <c r="AM566" s="271"/>
      <c r="AN566" s="271"/>
      <c r="AO566" s="271"/>
      <c r="AP566" s="271"/>
      <c r="AQ566" s="271"/>
      <c r="AR566" s="271"/>
      <c r="AS566" s="271"/>
      <c r="AT566" s="271"/>
      <c r="AU566" s="272"/>
      <c r="AX566" s="569" t="str">
        <f>IF(C582="","",C582)</f>
        <v/>
      </c>
      <c r="AY566" s="569"/>
      <c r="AZ566" s="587" t="str">
        <f>IF(E582="","",E582)</f>
        <v/>
      </c>
      <c r="BA566" s="590" t="str">
        <f ca="1">IF(F582="","",F582)</f>
        <v/>
      </c>
      <c r="BB566" s="590"/>
      <c r="BC566" s="590"/>
      <c r="BD566" s="587" t="str">
        <f>IF(I582="","",I582)</f>
        <v/>
      </c>
      <c r="BE566" s="578" t="e">
        <f>IF(#REF!="発電事業者","送電電力（MW）","受電電力（MW）")</f>
        <v>#REF!</v>
      </c>
      <c r="BF566" s="579"/>
      <c r="BG566" s="331" t="str">
        <f>IF(COUNT(BG548,L582)=2,ROUND(BG548*L582/SUM(L579:L588),#REF!),"")</f>
        <v/>
      </c>
      <c r="BH566" s="331" t="str">
        <f>IF(COUNT(BH548,M582)=2,ROUND(BH548*M582/SUM(M579:M588),#REF!),"")</f>
        <v/>
      </c>
      <c r="BI566" s="331" t="str">
        <f>IF(COUNT(BI548,N582)=2,ROUND(BI548*N582/SUM(N579:N588),#REF!),"")</f>
        <v/>
      </c>
      <c r="BJ566" s="331" t="str">
        <f>IF(COUNT(BJ548,O582)=2,ROUND(BJ548*O582/SUM(O579:O588),#REF!),"")</f>
        <v/>
      </c>
      <c r="BK566" s="331" t="str">
        <f>IF(COUNT(BK548,P582)=2,ROUND(BK548*P582/SUM(P579:P588),#REF!),"")</f>
        <v/>
      </c>
      <c r="BL566" s="331" t="str">
        <f>IF(COUNT(BL548,Q582)=2,ROUND(BL548*Q582/SUM(Q579:Q588),#REF!),"")</f>
        <v/>
      </c>
      <c r="BM566" s="331" t="str">
        <f>IF(COUNT(BM548,R582)=2,ROUND(BM548*R582/SUM(R579:R588),#REF!),"")</f>
        <v/>
      </c>
      <c r="BN566" s="331" t="str">
        <f>IF(COUNT(BN548,S582)=2,ROUND(BN548*S582/SUM(S579:S588),#REF!),"")</f>
        <v/>
      </c>
      <c r="BO566" s="331" t="str">
        <f>IF(COUNT(BO548,T582)=2,ROUND(BO548*T582/SUM(T579:T588),#REF!),"")</f>
        <v/>
      </c>
      <c r="BP566" s="331" t="str">
        <f>IF(COUNT(BP548,U582)=2,ROUND(BP548*U582/SUM(U579:U588),#REF!),"")</f>
        <v/>
      </c>
      <c r="BQ566" s="331" t="str">
        <f>IF(COUNT(BQ548,V582)=2,ROUND(BQ548*V582/SUM(V579:V588),#REF!),"")</f>
        <v/>
      </c>
      <c r="BR566" s="331" t="str">
        <f>IF(COUNT(BR548,W582)=2,ROUND(BR548*W582/SUM(W579:W588),#REF!),"")</f>
        <v/>
      </c>
      <c r="BS566" s="569" t="e">
        <f>IF(#REF!="発電事業者","送電電力（MW）","受電電力（MW）")</f>
        <v>#REF!</v>
      </c>
      <c r="BT566" s="569"/>
      <c r="BU566" s="569"/>
      <c r="BV566" s="333" t="s">
        <v>171</v>
      </c>
      <c r="BW566" s="580"/>
      <c r="BX566" s="580"/>
      <c r="BY566" s="331" t="str">
        <f>IF(COUNT(BY548,X582)=2,ROUND(BY548*X582/SUM(X579:X588),#REF!),"")</f>
        <v/>
      </c>
      <c r="BZ566" s="331" t="str">
        <f>IF(COUNT(BZ548,Y582)=2,ROUND(BZ548*Y582/SUM(Y579:Y588),#REF!),"")</f>
        <v/>
      </c>
      <c r="CA566" s="331" t="str">
        <f>IF(COUNT(CA548,Z582)=2,ROUND(CA548*Z582/SUM(Z579:Z588),#REF!),"")</f>
        <v/>
      </c>
      <c r="CB566" s="331" t="str">
        <f>IF(COUNT(CB548,AA582)=2,ROUND(CB548*AA582/SUM(AA579:AA588),#REF!),"")</f>
        <v/>
      </c>
      <c r="CC566" s="331" t="str">
        <f>IF(COUNT(CC548,AB582)=2,ROUND(CC548*AB582/SUM(AB579:AB588),#REF!),"")</f>
        <v/>
      </c>
      <c r="CD566" s="331" t="str">
        <f>IF(COUNT(CD548,AC582)=2,ROUND(CD548*AC582/SUM(AC579:AC588),#REF!),"")</f>
        <v/>
      </c>
      <c r="CE566" s="331" t="str">
        <f>IF(COUNT(CE548,AD582)=2,ROUND(CE548*AD582/SUM(AD579:AD588),#REF!),"")</f>
        <v/>
      </c>
      <c r="CF566" s="331" t="str">
        <f>IF(COUNT(CF548,AE582)=2,ROUND(CF548*AE582/SUM(AE579:AE588),#REF!),"")</f>
        <v/>
      </c>
      <c r="CG566" s="331" t="str">
        <f>IF(COUNT(CG548,AF582)=2,ROUND(CG548*AF582/SUM(AF579:AF588),#REF!),"")</f>
        <v/>
      </c>
      <c r="CH566" s="563" t="s">
        <v>119</v>
      </c>
      <c r="CI566" s="563"/>
      <c r="CJ566" s="563"/>
      <c r="CK566" s="563"/>
      <c r="CL566" s="563"/>
      <c r="CM566" s="563"/>
      <c r="CN566" s="563"/>
      <c r="CO566" s="563"/>
      <c r="CP566" s="563"/>
      <c r="CQ566" s="563"/>
    </row>
    <row r="567" spans="3:97" s="243" customFormat="1" ht="13.5" customHeight="1">
      <c r="C567" s="604" t="e">
        <f>DATE(#REF!+7,1,1)</f>
        <v>#REF!</v>
      </c>
      <c r="D567" s="605"/>
      <c r="E567" s="613" t="s">
        <v>198</v>
      </c>
      <c r="F567" s="614"/>
      <c r="G567" s="615"/>
      <c r="H567" s="256"/>
      <c r="I567" s="256"/>
      <c r="J567" s="256"/>
      <c r="K567" s="256"/>
      <c r="L567" s="256"/>
      <c r="M567" s="256"/>
      <c r="N567" s="256"/>
      <c r="O567" s="256"/>
      <c r="P567" s="256"/>
      <c r="Q567" s="256"/>
      <c r="R567" s="256"/>
      <c r="S567" s="256"/>
      <c r="T567" s="255"/>
      <c r="U567" s="621"/>
      <c r="V567" s="622"/>
      <c r="W567" s="622"/>
      <c r="X567" s="622"/>
      <c r="Y567" s="622"/>
      <c r="Z567" s="623"/>
      <c r="AA567" s="257"/>
      <c r="AB567" s="257"/>
      <c r="AC567" s="257"/>
      <c r="AD567" s="299"/>
      <c r="AE567" s="299"/>
      <c r="AF567" s="268"/>
      <c r="AG567" s="268"/>
      <c r="AH567" s="268"/>
      <c r="AI567" s="257"/>
      <c r="AJ567" s="257"/>
      <c r="AK567" s="257"/>
      <c r="AL567" s="257"/>
      <c r="AM567" s="257"/>
      <c r="AN567" s="257"/>
      <c r="AO567" s="257"/>
      <c r="AP567" s="257"/>
      <c r="AQ567" s="257"/>
      <c r="AR567" s="257"/>
      <c r="AS567" s="257"/>
      <c r="AT567" s="257"/>
      <c r="AU567" s="257"/>
      <c r="AX567" s="569"/>
      <c r="AY567" s="569"/>
      <c r="AZ567" s="588"/>
      <c r="BA567" s="590"/>
      <c r="BB567" s="590"/>
      <c r="BC567" s="590"/>
      <c r="BD567" s="588"/>
      <c r="BE567" s="583"/>
      <c r="BF567" s="584"/>
      <c r="BG567" s="259"/>
      <c r="BH567" s="259"/>
      <c r="BI567" s="259"/>
      <c r="BJ567" s="259"/>
      <c r="BK567" s="259"/>
      <c r="BL567" s="259"/>
      <c r="BM567" s="259"/>
      <c r="BN567" s="259"/>
      <c r="BO567" s="259"/>
      <c r="BP567" s="259"/>
      <c r="BQ567" s="259"/>
      <c r="BR567" s="259"/>
      <c r="BS567" s="569"/>
      <c r="BT567" s="569"/>
      <c r="BU567" s="569"/>
      <c r="BV567" s="333" t="s">
        <v>172</v>
      </c>
      <c r="BW567" s="581"/>
      <c r="BX567" s="581"/>
      <c r="BY567" s="331" t="str">
        <f>IF(COUNT(BY549,X582)=2,ROUND(BY549*X582/SUM(X579:X588),#REF!),"")</f>
        <v/>
      </c>
      <c r="BZ567" s="331" t="str">
        <f>IF(COUNT(BZ549,Y582)=2,ROUND(BZ549*Y582/SUM(Y579:Y588),#REF!),"")</f>
        <v/>
      </c>
      <c r="CA567" s="331" t="str">
        <f>IF(COUNT(CA549,Z582)=2,ROUND(CA549*Z582/SUM(Z579:Z588),#REF!),"")</f>
        <v/>
      </c>
      <c r="CB567" s="331" t="str">
        <f>IF(COUNT(CB549,AA582)=2,ROUND(CB549*AA582/SUM(AA579:AA588),#REF!),"")</f>
        <v/>
      </c>
      <c r="CC567" s="331" t="str">
        <f>IF(COUNT(CC549,AB582)=2,ROUND(CC549*AB582/SUM(AB579:AB588),#REF!),"")</f>
        <v/>
      </c>
      <c r="CD567" s="331" t="str">
        <f>IF(COUNT(CD549,AC582)=2,ROUND(CD549*AC582/SUM(AC579:AC588),#REF!),"")</f>
        <v/>
      </c>
      <c r="CE567" s="331" t="str">
        <f>IF(COUNT(CE549,AD582)=2,ROUND(CE549*AD582/SUM(AD579:AD588),#REF!),"")</f>
        <v/>
      </c>
      <c r="CF567" s="331" t="str">
        <f>IF(COUNT(CF549,AE582)=2,ROUND(CF549*AE582/SUM(AE579:AE588),#REF!),"")</f>
        <v/>
      </c>
      <c r="CG567" s="331" t="str">
        <f>IF(COUNT(CG549,AF582)=2,ROUND(CG549*AF582/SUM(AF579:AF588),#REF!),"")</f>
        <v/>
      </c>
      <c r="CH567" s="564" t="str">
        <f>IF(CH566="","",CH566)</f>
        <v>バイオマス</v>
      </c>
      <c r="CI567" s="564"/>
      <c r="CJ567" s="564"/>
      <c r="CK567" s="564"/>
      <c r="CL567" s="564"/>
      <c r="CM567" s="564"/>
      <c r="CN567" s="564"/>
      <c r="CO567" s="564"/>
      <c r="CP567" s="564"/>
      <c r="CQ567" s="564"/>
    </row>
    <row r="568" spans="3:97" s="243" customFormat="1" ht="13.5" customHeight="1">
      <c r="C568" s="606"/>
      <c r="D568" s="607"/>
      <c r="E568" s="608" t="s">
        <v>212</v>
      </c>
      <c r="F568" s="609"/>
      <c r="G568" s="610"/>
      <c r="H568" s="261"/>
      <c r="I568" s="261"/>
      <c r="J568" s="261"/>
      <c r="K568" s="261"/>
      <c r="L568" s="261"/>
      <c r="M568" s="261"/>
      <c r="N568" s="261"/>
      <c r="O568" s="261"/>
      <c r="P568" s="261"/>
      <c r="Q568" s="261"/>
      <c r="R568" s="261"/>
      <c r="S568" s="261"/>
      <c r="T568" s="262" t="str">
        <f>IF(COUNT(H568:S568)=0,"",SUMPRODUCT(ROUND(H568:S568,1)))</f>
        <v/>
      </c>
      <c r="U568" s="621"/>
      <c r="V568" s="622"/>
      <c r="W568" s="622"/>
      <c r="X568" s="622"/>
      <c r="Y568" s="622"/>
      <c r="Z568" s="623"/>
      <c r="AA568" s="257"/>
      <c r="AB568" s="257"/>
      <c r="AC568" s="257"/>
      <c r="AD568" s="299"/>
      <c r="AE568" s="299"/>
      <c r="AF568" s="268"/>
      <c r="AG568" s="268"/>
      <c r="AH568" s="268"/>
      <c r="AI568" s="271"/>
      <c r="AJ568" s="271"/>
      <c r="AK568" s="271"/>
      <c r="AL568" s="271"/>
      <c r="AM568" s="271"/>
      <c r="AN568" s="271"/>
      <c r="AO568" s="271"/>
      <c r="AP568" s="271"/>
      <c r="AQ568" s="271"/>
      <c r="AR568" s="271"/>
      <c r="AS568" s="271"/>
      <c r="AT568" s="271"/>
      <c r="AU568" s="272"/>
      <c r="AX568" s="569"/>
      <c r="AY568" s="569"/>
      <c r="AZ568" s="589"/>
      <c r="BA568" s="590"/>
      <c r="BB568" s="590"/>
      <c r="BC568" s="590"/>
      <c r="BD568" s="589"/>
      <c r="BE568" s="585" t="e">
        <f>IF(#REF!="発電事業者","月間送電電力量（GWh）","月間受電電力量（GWh）")</f>
        <v>#REF!</v>
      </c>
      <c r="BF568" s="586"/>
      <c r="BG568" s="331" t="str">
        <f>IF(COUNT(BG550,L582)=2,ROUND(BG550*L582/SUM(L579:L588),#REF!),"")</f>
        <v/>
      </c>
      <c r="BH568" s="331" t="str">
        <f>IF(COUNT(BH550,M582)=2,ROUND(BH550*M582/SUM(M579:M588),#REF!),"")</f>
        <v/>
      </c>
      <c r="BI568" s="331" t="str">
        <f>IF(COUNT(BI550,N582)=2,ROUND(BI550*N582/SUM(N579:N588),#REF!),"")</f>
        <v/>
      </c>
      <c r="BJ568" s="331" t="str">
        <f>IF(COUNT(BJ550,O582)=2,ROUND(BJ550*O582/SUM(O579:O588),#REF!),"")</f>
        <v/>
      </c>
      <c r="BK568" s="331" t="str">
        <f>IF(COUNT(BK550,P582)=2,ROUND(BK550*P582/SUM(P579:P588),#REF!),"")</f>
        <v/>
      </c>
      <c r="BL568" s="331" t="str">
        <f>IF(COUNT(BL550,Q582)=2,ROUND(BL550*Q582/SUM(Q579:Q588),#REF!),"")</f>
        <v/>
      </c>
      <c r="BM568" s="331" t="str">
        <f>IF(COUNT(BM550,R582)=2,ROUND(BM550*R582/SUM(R579:R588),#REF!),"")</f>
        <v/>
      </c>
      <c r="BN568" s="331" t="str">
        <f>IF(COUNT(BN550,S582)=2,ROUND(BN550*S582/SUM(S579:S588),#REF!),"")</f>
        <v/>
      </c>
      <c r="BO568" s="331" t="str">
        <f>IF(COUNT(BO550,T582)=2,ROUND(BO550*T582/SUM(T579:T588),#REF!),"")</f>
        <v/>
      </c>
      <c r="BP568" s="331" t="str">
        <f>IF(COUNT(BP550,U582)=2,ROUND(BP550*U582/SUM(U579:U588),#REF!),"")</f>
        <v/>
      </c>
      <c r="BQ568" s="331" t="str">
        <f>IF(COUNT(BQ550,V582)=2,ROUND(BQ550*V582/SUM(V579:V588),#REF!),"")</f>
        <v/>
      </c>
      <c r="BR568" s="331" t="str">
        <f>IF(COUNT(BR550,W582)=2,ROUND(BR550*W582/SUM(W579:W588),#REF!),"")</f>
        <v/>
      </c>
      <c r="BS568" s="569" t="e">
        <f>IF(#REF!="発電事業者","年間送電電力量（GWh）","年間受電電力量（GWh）")</f>
        <v>#REF!</v>
      </c>
      <c r="BT568" s="569"/>
      <c r="BU568" s="569"/>
      <c r="BV568" s="333" t="s">
        <v>25</v>
      </c>
      <c r="BW568" s="582"/>
      <c r="BX568" s="582"/>
      <c r="BY568" s="331" t="str">
        <f>IF(COUNT(BY550,X582)=2,ROUND(BY550*X582/SUM(X579:X588),#REF!),"")</f>
        <v/>
      </c>
      <c r="BZ568" s="331" t="str">
        <f>IF(COUNT(BZ550,Y582)=2,ROUND(BZ550*Y582/SUM(Y579:Y588),#REF!),"")</f>
        <v/>
      </c>
      <c r="CA568" s="331" t="str">
        <f>IF(COUNT(CA550,Z582)=2,ROUND(CA550*Z582/SUM(Z579:Z588),#REF!),"")</f>
        <v/>
      </c>
      <c r="CB568" s="331" t="str">
        <f>IF(COUNT(CB550,AA582)=2,ROUND(CB550*AA582/SUM(AA579:AA588),#REF!),"")</f>
        <v/>
      </c>
      <c r="CC568" s="331" t="str">
        <f>IF(COUNT(CC550,AB582)=2,ROUND(CC550*AB582/SUM(AB579:AB588),#REF!),"")</f>
        <v/>
      </c>
      <c r="CD568" s="331" t="str">
        <f>IF(COUNT(CD550,AC582)=2,ROUND(CD550*AC582/SUM(AC579:AC588),#REF!),"")</f>
        <v/>
      </c>
      <c r="CE568" s="331" t="str">
        <f>IF(COUNT(CE550,AD582)=2,ROUND(CE550*AD582/SUM(AD579:AD588),#REF!),"")</f>
        <v/>
      </c>
      <c r="CF568" s="331" t="str">
        <f>IF(COUNT(CF550,AE582)=2,ROUND(CF550*AE582/SUM(AE579:AE588),#REF!),"")</f>
        <v/>
      </c>
      <c r="CG568" s="331" t="str">
        <f>IF(COUNT(CG550,AF582)=2,ROUND(CG550*AF582/SUM(AF579:AF588),#REF!),"")</f>
        <v/>
      </c>
      <c r="CH568" s="565" t="str">
        <f>IF(COUNTA(AG582)=0,"",AG582)</f>
        <v/>
      </c>
      <c r="CI568" s="565"/>
      <c r="CJ568" s="565"/>
      <c r="CK568" s="565"/>
      <c r="CL568" s="565"/>
      <c r="CM568" s="565"/>
      <c r="CN568" s="565"/>
      <c r="CO568" s="565"/>
      <c r="CP568" s="565"/>
      <c r="CQ568" s="565"/>
    </row>
    <row r="569" spans="3:97" s="243" customFormat="1" ht="13.5" customHeight="1">
      <c r="C569" s="604" t="e">
        <f>DATE(#REF!+8,1,1)</f>
        <v>#REF!</v>
      </c>
      <c r="D569" s="605"/>
      <c r="E569" s="613" t="s">
        <v>198</v>
      </c>
      <c r="F569" s="614"/>
      <c r="G569" s="615"/>
      <c r="H569" s="256"/>
      <c r="I569" s="256"/>
      <c r="J569" s="256"/>
      <c r="K569" s="256"/>
      <c r="L569" s="256"/>
      <c r="M569" s="256"/>
      <c r="N569" s="256"/>
      <c r="O569" s="256"/>
      <c r="P569" s="256"/>
      <c r="Q569" s="256"/>
      <c r="R569" s="256"/>
      <c r="S569" s="256"/>
      <c r="T569" s="255"/>
      <c r="U569" s="621"/>
      <c r="V569" s="622"/>
      <c r="W569" s="622"/>
      <c r="X569" s="622"/>
      <c r="Y569" s="622"/>
      <c r="Z569" s="623"/>
      <c r="AA569" s="257"/>
      <c r="AB569" s="257"/>
      <c r="AC569" s="257"/>
      <c r="AD569" s="299"/>
      <c r="AE569" s="299"/>
      <c r="AF569" s="268"/>
      <c r="AG569" s="268"/>
      <c r="AH569" s="268"/>
      <c r="AI569" s="257"/>
      <c r="AJ569" s="257"/>
      <c r="AK569" s="257"/>
      <c r="AL569" s="257"/>
      <c r="AM569" s="257"/>
      <c r="AN569" s="257"/>
      <c r="AO569" s="257"/>
      <c r="AP569" s="257"/>
      <c r="AQ569" s="257"/>
      <c r="AR569" s="257"/>
      <c r="AS569" s="257"/>
      <c r="AT569" s="257"/>
      <c r="AU569" s="257"/>
      <c r="AX569" s="569" t="str">
        <f>IF(C583="","",C583)</f>
        <v/>
      </c>
      <c r="AY569" s="569"/>
      <c r="AZ569" s="587" t="str">
        <f>IF(E583="","",E583)</f>
        <v/>
      </c>
      <c r="BA569" s="590" t="str">
        <f ca="1">IF(F583="","",F583)</f>
        <v/>
      </c>
      <c r="BB569" s="590"/>
      <c r="BC569" s="590"/>
      <c r="BD569" s="587" t="str">
        <f>IF(I583="","",I583)</f>
        <v/>
      </c>
      <c r="BE569" s="578" t="e">
        <f>IF(#REF!="発電事業者","送電電力（MW）","受電電力（MW）")</f>
        <v>#REF!</v>
      </c>
      <c r="BF569" s="579"/>
      <c r="BG569" s="331" t="str">
        <f>IF(COUNT(BG548,L583)=2,ROUND(BG548*L583/SUM(L579:L588),#REF!),"")</f>
        <v/>
      </c>
      <c r="BH569" s="331" t="str">
        <f>IF(COUNT(BH548,M583)=2,ROUND(BH548*M583/SUM(M579:M588),#REF!),"")</f>
        <v/>
      </c>
      <c r="BI569" s="331" t="str">
        <f>IF(COUNT(BI548,N583)=2,ROUND(BI548*N583/SUM(N579:N588),#REF!),"")</f>
        <v/>
      </c>
      <c r="BJ569" s="331" t="str">
        <f>IF(COUNT(BJ548,O583)=2,ROUND(BJ548*O583/SUM(O579:O588),#REF!),"")</f>
        <v/>
      </c>
      <c r="BK569" s="331" t="str">
        <f>IF(COUNT(BK548,P583)=2,ROUND(BK548*P583/SUM(P579:P588),#REF!),"")</f>
        <v/>
      </c>
      <c r="BL569" s="331" t="str">
        <f>IF(COUNT(BL548,Q583)=2,ROUND(BL548*Q583/SUM(Q579:Q588),#REF!),"")</f>
        <v/>
      </c>
      <c r="BM569" s="331" t="str">
        <f>IF(COUNT(BM548,R583)=2,ROUND(BM548*R583/SUM(R579:R588),#REF!),"")</f>
        <v/>
      </c>
      <c r="BN569" s="331" t="str">
        <f>IF(COUNT(BN548,S583)=2,ROUND(BN548*S583/SUM(S579:S588),#REF!),"")</f>
        <v/>
      </c>
      <c r="BO569" s="331" t="str">
        <f>IF(COUNT(BO548,T583)=2,ROUND(BO548*T583/SUM(T579:T588),#REF!),"")</f>
        <v/>
      </c>
      <c r="BP569" s="331" t="str">
        <f>IF(COUNT(BP548,U583)=2,ROUND(BP548*U583/SUM(U579:U588),#REF!),"")</f>
        <v/>
      </c>
      <c r="BQ569" s="331" t="str">
        <f>IF(COUNT(BQ548,V583)=2,ROUND(BQ548*V583/SUM(V579:V588),#REF!),"")</f>
        <v/>
      </c>
      <c r="BR569" s="331" t="str">
        <f>IF(COUNT(BR548,W583)=2,ROUND(BR548*W583/SUM(W579:W588),#REF!),"")</f>
        <v/>
      </c>
      <c r="BS569" s="569" t="e">
        <f>IF(#REF!="発電事業者","送電電力（MW）","受電電力（MW）")</f>
        <v>#REF!</v>
      </c>
      <c r="BT569" s="569"/>
      <c r="BU569" s="569"/>
      <c r="BV569" s="333" t="s">
        <v>171</v>
      </c>
      <c r="BW569" s="580"/>
      <c r="BX569" s="580"/>
      <c r="BY569" s="331" t="str">
        <f>IF(COUNT(BY548,X583)=2,ROUND(BY548*X583/SUM(X579:X588),#REF!),"")</f>
        <v/>
      </c>
      <c r="BZ569" s="331" t="str">
        <f>IF(COUNT(BZ548,Y583)=2,ROUND(BZ548*Y583/SUM(Y579:Y588),#REF!),"")</f>
        <v/>
      </c>
      <c r="CA569" s="331" t="str">
        <f>IF(COUNT(CA548,Z583)=2,ROUND(CA548*Z583/SUM(Z579:Z588),#REF!),"")</f>
        <v/>
      </c>
      <c r="CB569" s="331" t="str">
        <f>IF(COUNT(CB548,AA583)=2,ROUND(CB548*AA583/SUM(AA579:AA588),#REF!),"")</f>
        <v/>
      </c>
      <c r="CC569" s="331" t="str">
        <f>IF(COUNT(CC548,AB583)=2,ROUND(CC548*AB583/SUM(AB579:AB588),#REF!),"")</f>
        <v/>
      </c>
      <c r="CD569" s="331" t="str">
        <f>IF(COUNT(CD548,AC583)=2,ROUND(CD548*AC583/SUM(AC579:AC588),#REF!),"")</f>
        <v/>
      </c>
      <c r="CE569" s="331" t="str">
        <f>IF(COUNT(CE548,AD583)=2,ROUND(CE548*AD583/SUM(AD579:AD588),#REF!),"")</f>
        <v/>
      </c>
      <c r="CF569" s="331" t="str">
        <f>IF(COUNT(CF548,AE583)=2,ROUND(CF548*AE583/SUM(AE579:AE588),#REF!),"")</f>
        <v/>
      </c>
      <c r="CG569" s="331" t="str">
        <f>IF(COUNT(CG548,AF583)=2,ROUND(CG548*AF583/SUM(AF579:AF588),#REF!),"")</f>
        <v/>
      </c>
      <c r="CH569" s="563" t="s">
        <v>119</v>
      </c>
      <c r="CI569" s="563"/>
      <c r="CJ569" s="563"/>
      <c r="CK569" s="563"/>
      <c r="CL569" s="563"/>
      <c r="CM569" s="563"/>
      <c r="CN569" s="563"/>
      <c r="CO569" s="563"/>
      <c r="CP569" s="563"/>
      <c r="CQ569" s="563"/>
    </row>
    <row r="570" spans="3:97" s="243" customFormat="1" ht="13.5" customHeight="1">
      <c r="C570" s="606"/>
      <c r="D570" s="607"/>
      <c r="E570" s="608" t="s">
        <v>212</v>
      </c>
      <c r="F570" s="609"/>
      <c r="G570" s="610"/>
      <c r="H570" s="261"/>
      <c r="I570" s="261"/>
      <c r="J570" s="261"/>
      <c r="K570" s="261"/>
      <c r="L570" s="261"/>
      <c r="M570" s="261"/>
      <c r="N570" s="261"/>
      <c r="O570" s="261"/>
      <c r="P570" s="261"/>
      <c r="Q570" s="261"/>
      <c r="R570" s="261"/>
      <c r="S570" s="261"/>
      <c r="T570" s="262" t="str">
        <f>IF(COUNT(H570:S570)=0,"",SUMPRODUCT(ROUND(H570:S570,1)))</f>
        <v/>
      </c>
      <c r="U570" s="624"/>
      <c r="V570" s="625"/>
      <c r="W570" s="625"/>
      <c r="X570" s="625"/>
      <c r="Y570" s="625"/>
      <c r="Z570" s="626"/>
      <c r="AA570" s="257"/>
      <c r="AB570" s="257"/>
      <c r="AC570" s="257"/>
      <c r="AD570" s="299"/>
      <c r="AE570" s="299"/>
      <c r="AF570" s="268"/>
      <c r="AG570" s="268"/>
      <c r="AH570" s="268"/>
      <c r="AI570" s="271"/>
      <c r="AJ570" s="271"/>
      <c r="AK570" s="271"/>
      <c r="AL570" s="271"/>
      <c r="AM570" s="271"/>
      <c r="AN570" s="271"/>
      <c r="AO570" s="271"/>
      <c r="AP570" s="271"/>
      <c r="AQ570" s="271"/>
      <c r="AR570" s="271"/>
      <c r="AS570" s="271"/>
      <c r="AT570" s="271"/>
      <c r="AU570" s="272"/>
      <c r="AX570" s="569"/>
      <c r="AY570" s="569"/>
      <c r="AZ570" s="588"/>
      <c r="BA570" s="590"/>
      <c r="BB570" s="590"/>
      <c r="BC570" s="590"/>
      <c r="BD570" s="588"/>
      <c r="BE570" s="583"/>
      <c r="BF570" s="584"/>
      <c r="BG570" s="259"/>
      <c r="BH570" s="259"/>
      <c r="BI570" s="259"/>
      <c r="BJ570" s="259"/>
      <c r="BK570" s="259"/>
      <c r="BL570" s="259"/>
      <c r="BM570" s="259"/>
      <c r="BN570" s="259"/>
      <c r="BO570" s="259"/>
      <c r="BP570" s="259"/>
      <c r="BQ570" s="259"/>
      <c r="BR570" s="259"/>
      <c r="BS570" s="569"/>
      <c r="BT570" s="569"/>
      <c r="BU570" s="569"/>
      <c r="BV570" s="333" t="s">
        <v>172</v>
      </c>
      <c r="BW570" s="581"/>
      <c r="BX570" s="581"/>
      <c r="BY570" s="331" t="str">
        <f>IF(COUNT(BY549,X583)=2,ROUND(BY549*X583/SUM(X579:X588),#REF!),"")</f>
        <v/>
      </c>
      <c r="BZ570" s="331" t="str">
        <f>IF(COUNT(BZ549,Y583)=2,ROUND(BZ549*Y583/SUM(Y579:Y588),#REF!),"")</f>
        <v/>
      </c>
      <c r="CA570" s="331" t="str">
        <f>IF(COUNT(CA549,Z583)=2,ROUND(CA549*Z583/SUM(Z579:Z588),#REF!),"")</f>
        <v/>
      </c>
      <c r="CB570" s="331" t="str">
        <f>IF(COUNT(CB549,AA583)=2,ROUND(CB549*AA583/SUM(AA579:AA588),#REF!),"")</f>
        <v/>
      </c>
      <c r="CC570" s="331" t="str">
        <f>IF(COUNT(CC549,AB583)=2,ROUND(CC549*AB583/SUM(AB579:AB588),#REF!),"")</f>
        <v/>
      </c>
      <c r="CD570" s="331" t="str">
        <f>IF(COUNT(CD549,AC583)=2,ROUND(CD549*AC583/SUM(AC579:AC588),#REF!),"")</f>
        <v/>
      </c>
      <c r="CE570" s="331" t="str">
        <f>IF(COUNT(CE549,AD583)=2,ROUND(CE549*AD583/SUM(AD579:AD588),#REF!),"")</f>
        <v/>
      </c>
      <c r="CF570" s="331" t="str">
        <f>IF(COUNT(CF549,AE583)=2,ROUND(CF549*AE583/SUM(AE579:AE588),#REF!),"")</f>
        <v/>
      </c>
      <c r="CG570" s="331" t="str">
        <f>IF(COUNT(CG549,AF583)=2,ROUND(CG549*AF583/SUM(AF579:AF588),#REF!),"")</f>
        <v/>
      </c>
      <c r="CH570" s="564" t="str">
        <f>IF(CH569="","",CH569)</f>
        <v>バイオマス</v>
      </c>
      <c r="CI570" s="564"/>
      <c r="CJ570" s="564"/>
      <c r="CK570" s="564"/>
      <c r="CL570" s="564"/>
      <c r="CM570" s="564"/>
      <c r="CN570" s="564"/>
      <c r="CO570" s="564"/>
      <c r="CP570" s="564"/>
      <c r="CQ570" s="564"/>
    </row>
    <row r="571" spans="3:97" s="243" customFormat="1" ht="13.5" customHeight="1">
      <c r="C571" s="604" t="e">
        <f>DATE(#REF!+9,1,1)</f>
        <v>#REF!</v>
      </c>
      <c r="D571" s="605"/>
      <c r="E571" s="613" t="s">
        <v>198</v>
      </c>
      <c r="F571" s="614"/>
      <c r="G571" s="615"/>
      <c r="H571" s="256"/>
      <c r="I571" s="256"/>
      <c r="J571" s="256"/>
      <c r="K571" s="256"/>
      <c r="L571" s="256"/>
      <c r="M571" s="256"/>
      <c r="N571" s="256"/>
      <c r="O571" s="256"/>
      <c r="P571" s="256"/>
      <c r="Q571" s="256"/>
      <c r="R571" s="256"/>
      <c r="S571" s="256"/>
      <c r="T571" s="255"/>
      <c r="U571" s="613" t="s">
        <v>210</v>
      </c>
      <c r="V571" s="614"/>
      <c r="W571" s="614"/>
      <c r="X571" s="615"/>
      <c r="Y571" s="666"/>
      <c r="Z571" s="667"/>
      <c r="AA571" s="257"/>
      <c r="AB571" s="257"/>
      <c r="AC571" s="257"/>
      <c r="AD571" s="299"/>
      <c r="AE571" s="299"/>
      <c r="AF571" s="268"/>
      <c r="AG571" s="268"/>
      <c r="AH571" s="268"/>
      <c r="AI571" s="257"/>
      <c r="AJ571" s="257"/>
      <c r="AK571" s="257"/>
      <c r="AL571" s="257"/>
      <c r="AM571" s="257"/>
      <c r="AN571" s="257"/>
      <c r="AO571" s="257"/>
      <c r="AP571" s="257"/>
      <c r="AQ571" s="257"/>
      <c r="AR571" s="257"/>
      <c r="AS571" s="257"/>
      <c r="AT571" s="257"/>
      <c r="AU571" s="257"/>
      <c r="AX571" s="569"/>
      <c r="AY571" s="569"/>
      <c r="AZ571" s="589"/>
      <c r="BA571" s="590"/>
      <c r="BB571" s="590"/>
      <c r="BC571" s="590"/>
      <c r="BD571" s="589"/>
      <c r="BE571" s="585" t="e">
        <f>IF(#REF!="発電事業者","月間送電電力量（GWh）","月間受電電力量（GWh）")</f>
        <v>#REF!</v>
      </c>
      <c r="BF571" s="586"/>
      <c r="BG571" s="331" t="str">
        <f>IF(COUNT(BG550,L583)=2,ROUND(BG550*L583/SUM(L579:L588),#REF!),"")</f>
        <v/>
      </c>
      <c r="BH571" s="331" t="str">
        <f>IF(COUNT(BH550,M583)=2,ROUND(BH550*M583/SUM(M579:M588),#REF!),"")</f>
        <v/>
      </c>
      <c r="BI571" s="331" t="str">
        <f>IF(COUNT(BI550,N583)=2,ROUND(BI550*N583/SUM(N579:N588),#REF!),"")</f>
        <v/>
      </c>
      <c r="BJ571" s="331" t="str">
        <f>IF(COUNT(BJ550,O583)=2,ROUND(BJ550*O583/SUM(O579:O588),#REF!),"")</f>
        <v/>
      </c>
      <c r="BK571" s="331" t="str">
        <f>IF(COUNT(BK550,P583)=2,ROUND(BK550*P583/SUM(P579:P588),#REF!),"")</f>
        <v/>
      </c>
      <c r="BL571" s="331" t="str">
        <f>IF(COUNT(BL550,Q583)=2,ROUND(BL550*Q583/SUM(Q579:Q588),#REF!),"")</f>
        <v/>
      </c>
      <c r="BM571" s="331" t="str">
        <f>IF(COUNT(BM550,R583)=2,ROUND(BM550*R583/SUM(R579:R588),#REF!),"")</f>
        <v/>
      </c>
      <c r="BN571" s="331" t="str">
        <f>IF(COUNT(BN550,S583)=2,ROUND(BN550*S583/SUM(S579:S588),#REF!),"")</f>
        <v/>
      </c>
      <c r="BO571" s="331" t="str">
        <f>IF(COUNT(BO550,T583)=2,ROUND(BO550*T583/SUM(T579:T588),#REF!),"")</f>
        <v/>
      </c>
      <c r="BP571" s="331" t="str">
        <f>IF(COUNT(BP550,U583)=2,ROUND(BP550*U583/SUM(U579:U588),#REF!),"")</f>
        <v/>
      </c>
      <c r="BQ571" s="331" t="str">
        <f>IF(COUNT(BQ550,V583)=2,ROUND(BQ550*V583/SUM(V579:V588),#REF!),"")</f>
        <v/>
      </c>
      <c r="BR571" s="331" t="str">
        <f>IF(COUNT(BR550,W583)=2,ROUND(BR550*W583/SUM(W579:W588),#REF!),"")</f>
        <v/>
      </c>
      <c r="BS571" s="569" t="e">
        <f>IF(#REF!="発電事業者","年間送電電力量（GWh）","年間受電電力量（GWh）")</f>
        <v>#REF!</v>
      </c>
      <c r="BT571" s="569"/>
      <c r="BU571" s="569"/>
      <c r="BV571" s="333" t="s">
        <v>25</v>
      </c>
      <c r="BW571" s="582"/>
      <c r="BX571" s="582"/>
      <c r="BY571" s="331" t="str">
        <f>IF(COUNT(BY550,X583)=2,ROUND(BY550*X583/SUM(X579:X588),#REF!),"")</f>
        <v/>
      </c>
      <c r="BZ571" s="331" t="str">
        <f>IF(COUNT(BZ550,Y583)=2,ROUND(BZ550*Y583/SUM(Y579:Y588),#REF!),"")</f>
        <v/>
      </c>
      <c r="CA571" s="331" t="str">
        <f>IF(COUNT(CA550,Z583)=2,ROUND(CA550*Z583/SUM(Z579:Z588),#REF!),"")</f>
        <v/>
      </c>
      <c r="CB571" s="331" t="str">
        <f>IF(COUNT(CB550,AA583)=2,ROUND(CB550*AA583/SUM(AA579:AA588),#REF!),"")</f>
        <v/>
      </c>
      <c r="CC571" s="331" t="str">
        <f>IF(COUNT(CC550,AB583)=2,ROUND(CC550*AB583/SUM(AB579:AB588),#REF!),"")</f>
        <v/>
      </c>
      <c r="CD571" s="331" t="str">
        <f>IF(COUNT(CD550,AC583)=2,ROUND(CD550*AC583/SUM(AC579:AC588),#REF!),"")</f>
        <v/>
      </c>
      <c r="CE571" s="331" t="str">
        <f>IF(COUNT(CE550,AD583)=2,ROUND(CE550*AD583/SUM(AD579:AD588),#REF!),"")</f>
        <v/>
      </c>
      <c r="CF571" s="331" t="str">
        <f>IF(COUNT(CF550,AE583)=2,ROUND(CF550*AE583/SUM(AE579:AE588),#REF!),"")</f>
        <v/>
      </c>
      <c r="CG571" s="331" t="str">
        <f>IF(COUNT(CG550,AF583)=2,ROUND(CG550*AF583/SUM(AF579:AF588),#REF!),"")</f>
        <v/>
      </c>
      <c r="CH571" s="565" t="str">
        <f>IF(COUNTA(AG583)=0,"",AG583)</f>
        <v/>
      </c>
      <c r="CI571" s="565"/>
      <c r="CJ571" s="565"/>
      <c r="CK571" s="565"/>
      <c r="CL571" s="565"/>
      <c r="CM571" s="565"/>
      <c r="CN571" s="565"/>
      <c r="CO571" s="565"/>
      <c r="CP571" s="565"/>
      <c r="CQ571" s="565"/>
    </row>
    <row r="572" spans="3:97" s="243" customFormat="1" ht="13.5" customHeight="1">
      <c r="C572" s="606"/>
      <c r="D572" s="607"/>
      <c r="E572" s="608" t="s">
        <v>212</v>
      </c>
      <c r="F572" s="609"/>
      <c r="G572" s="610"/>
      <c r="H572" s="261"/>
      <c r="I572" s="261"/>
      <c r="J572" s="261"/>
      <c r="K572" s="261"/>
      <c r="L572" s="261"/>
      <c r="M572" s="261"/>
      <c r="N572" s="261"/>
      <c r="O572" s="261"/>
      <c r="P572" s="261"/>
      <c r="Q572" s="261"/>
      <c r="R572" s="261"/>
      <c r="S572" s="261"/>
      <c r="T572" s="262" t="str">
        <f>IF(COUNT(H572:S572)=0,"",SUMPRODUCT(ROUND(H572:S572,1)))</f>
        <v/>
      </c>
      <c r="U572" s="608" t="s">
        <v>211</v>
      </c>
      <c r="V572" s="609"/>
      <c r="W572" s="609"/>
      <c r="X572" s="610"/>
      <c r="Y572" s="664"/>
      <c r="Z572" s="665"/>
      <c r="AA572" s="257"/>
      <c r="AB572" s="257"/>
      <c r="AC572" s="257"/>
      <c r="AD572" s="299"/>
      <c r="AE572" s="299"/>
      <c r="AF572" s="268"/>
      <c r="AG572" s="268"/>
      <c r="AH572" s="268"/>
      <c r="AI572" s="271"/>
      <c r="AJ572" s="271"/>
      <c r="AK572" s="271"/>
      <c r="AL572" s="271"/>
      <c r="AM572" s="271"/>
      <c r="AN572" s="271"/>
      <c r="AO572" s="271"/>
      <c r="AP572" s="271"/>
      <c r="AQ572" s="271"/>
      <c r="AR572" s="271"/>
      <c r="AS572" s="271"/>
      <c r="AT572" s="271"/>
      <c r="AU572" s="272"/>
      <c r="AX572" s="569" t="str">
        <f>IF(C584="","",C584)</f>
        <v/>
      </c>
      <c r="AY572" s="569"/>
      <c r="AZ572" s="587" t="str">
        <f>IF(E584="","",E584)</f>
        <v/>
      </c>
      <c r="BA572" s="590" t="str">
        <f ca="1">IF(F584="","",F584)</f>
        <v/>
      </c>
      <c r="BB572" s="590"/>
      <c r="BC572" s="590"/>
      <c r="BD572" s="587" t="str">
        <f>IF(I584="","",I584)</f>
        <v/>
      </c>
      <c r="BE572" s="578" t="e">
        <f>IF(#REF!="発電事業者","送電電力（MW）","受電電力（MW）")</f>
        <v>#REF!</v>
      </c>
      <c r="BF572" s="579"/>
      <c r="BG572" s="331" t="str">
        <f>IF(COUNT(BG548,L584)=2,ROUND(BG548*L584/SUM(L579:L588),#REF!),"")</f>
        <v/>
      </c>
      <c r="BH572" s="331" t="str">
        <f>IF(COUNT(BH548,M584)=2,ROUND(BH548*M584/SUM(M579:M588),#REF!),"")</f>
        <v/>
      </c>
      <c r="BI572" s="331" t="str">
        <f>IF(COUNT(BI548,N584)=2,ROUND(BI548*N584/SUM(N579:N588),#REF!),"")</f>
        <v/>
      </c>
      <c r="BJ572" s="331" t="str">
        <f>IF(COUNT(BJ548,O584)=2,ROUND(BJ548*O584/SUM(O579:O588),#REF!),"")</f>
        <v/>
      </c>
      <c r="BK572" s="331" t="str">
        <f>IF(COUNT(BK548,P584)=2,ROUND(BK548*P584/SUM(P579:P588),#REF!),"")</f>
        <v/>
      </c>
      <c r="BL572" s="331" t="str">
        <f>IF(COUNT(BL548,Q584)=2,ROUND(BL548*Q584/SUM(Q579:Q588),#REF!),"")</f>
        <v/>
      </c>
      <c r="BM572" s="331" t="str">
        <f>IF(COUNT(BM548,R584)=2,ROUND(BM548*R584/SUM(R579:R588),#REF!),"")</f>
        <v/>
      </c>
      <c r="BN572" s="331" t="str">
        <f>IF(COUNT(BN548,S584)=2,ROUND(BN548*S584/SUM(S579:S588),#REF!),"")</f>
        <v/>
      </c>
      <c r="BO572" s="331" t="str">
        <f>IF(COUNT(BO548,T584)=2,ROUND(BO548*T584/SUM(T579:T588),#REF!),"")</f>
        <v/>
      </c>
      <c r="BP572" s="331" t="str">
        <f>IF(COUNT(BP548,U584)=2,ROUND(BP548*U584/SUM(U579:U588),#REF!),"")</f>
        <v/>
      </c>
      <c r="BQ572" s="331" t="str">
        <f>IF(COUNT(BQ548,V584)=2,ROUND(BQ548*V584/SUM(V579:V588),#REF!),"")</f>
        <v/>
      </c>
      <c r="BR572" s="331" t="str">
        <f>IF(COUNT(BR548,W584)=2,ROUND(BR548*W584/SUM(W579:W588),#REF!),"")</f>
        <v/>
      </c>
      <c r="BS572" s="569" t="e">
        <f>IF(#REF!="発電事業者","送電電力（MW）","受電電力（MW）")</f>
        <v>#REF!</v>
      </c>
      <c r="BT572" s="569"/>
      <c r="BU572" s="569"/>
      <c r="BV572" s="333" t="s">
        <v>171</v>
      </c>
      <c r="BW572" s="580"/>
      <c r="BX572" s="580"/>
      <c r="BY572" s="331" t="str">
        <f>IF(COUNT(BY548,X584)=2,ROUND(BY548*X584/SUM(X579:X588),#REF!),"")</f>
        <v/>
      </c>
      <c r="BZ572" s="331" t="str">
        <f>IF(COUNT(BZ548,Y584)=2,ROUND(BZ548*Y584/SUM(Y579:Y588),#REF!),"")</f>
        <v/>
      </c>
      <c r="CA572" s="331" t="str">
        <f>IF(COUNT(CA548,Z584)=2,ROUND(CA548*Z584/SUM(Z579:Z588),#REF!),"")</f>
        <v/>
      </c>
      <c r="CB572" s="331" t="str">
        <f>IF(COUNT(CB548,AA584)=2,ROUND(CB548*AA584/SUM(AA579:AA588),#REF!),"")</f>
        <v/>
      </c>
      <c r="CC572" s="331" t="str">
        <f>IF(COUNT(CC548,AB584)=2,ROUND(CC548*AB584/SUM(AB579:AB588),#REF!),"")</f>
        <v/>
      </c>
      <c r="CD572" s="331" t="str">
        <f>IF(COUNT(CD548,AC584)=2,ROUND(CD548*AC584/SUM(AC579:AC588),#REF!),"")</f>
        <v/>
      </c>
      <c r="CE572" s="331" t="str">
        <f>IF(COUNT(CE548,AD584)=2,ROUND(CE548*AD584/SUM(AD579:AD588),#REF!),"")</f>
        <v/>
      </c>
      <c r="CF572" s="331" t="str">
        <f>IF(COUNT(CF548,AE584)=2,ROUND(CF548*AE584/SUM(AE579:AE588),#REF!),"")</f>
        <v/>
      </c>
      <c r="CG572" s="331" t="str">
        <f>IF(COUNT(CG548,AF584)=2,ROUND(CG548*AF584/SUM(AF579:AF588),#REF!),"")</f>
        <v/>
      </c>
      <c r="CH572" s="563" t="s">
        <v>119</v>
      </c>
      <c r="CI572" s="563"/>
      <c r="CJ572" s="563"/>
      <c r="CK572" s="563"/>
      <c r="CL572" s="563"/>
      <c r="CM572" s="563"/>
      <c r="CN572" s="563"/>
      <c r="CO572" s="563"/>
      <c r="CP572" s="563"/>
      <c r="CQ572" s="563"/>
    </row>
    <row r="573" spans="3:97" s="243" customFormat="1" ht="13.5" customHeight="1">
      <c r="C573" s="273"/>
      <c r="D573" s="273"/>
      <c r="E573" s="245"/>
      <c r="F573" s="245"/>
      <c r="G573" s="245"/>
      <c r="H573" s="257"/>
      <c r="I573" s="257"/>
      <c r="J573" s="257"/>
      <c r="K573" s="257"/>
      <c r="L573" s="257"/>
      <c r="M573" s="257"/>
      <c r="N573" s="257"/>
      <c r="O573" s="257"/>
      <c r="P573" s="257"/>
      <c r="Q573" s="257"/>
      <c r="R573" s="257"/>
      <c r="S573" s="257"/>
      <c r="T573" s="257"/>
      <c r="U573" s="245"/>
      <c r="V573" s="245"/>
      <c r="W573" s="245"/>
      <c r="X573" s="245"/>
      <c r="Y573" s="274"/>
      <c r="Z573" s="274"/>
      <c r="AA573" s="257"/>
      <c r="AB573" s="257"/>
      <c r="AC573" s="257"/>
      <c r="AD573" s="273"/>
      <c r="AE573" s="273"/>
      <c r="AF573" s="245"/>
      <c r="AG573" s="245"/>
      <c r="AH573" s="245"/>
      <c r="AI573" s="271"/>
      <c r="AJ573" s="271"/>
      <c r="AK573" s="271"/>
      <c r="AL573" s="271"/>
      <c r="AM573" s="271"/>
      <c r="AN573" s="271"/>
      <c r="AO573" s="271"/>
      <c r="AP573" s="271"/>
      <c r="AQ573" s="271"/>
      <c r="AR573" s="271"/>
      <c r="AS573" s="271"/>
      <c r="AT573" s="271"/>
      <c r="AU573" s="272"/>
      <c r="AV573" s="275"/>
      <c r="AX573" s="569"/>
      <c r="AY573" s="569"/>
      <c r="AZ573" s="588"/>
      <c r="BA573" s="590"/>
      <c r="BB573" s="590"/>
      <c r="BC573" s="590"/>
      <c r="BD573" s="588"/>
      <c r="BE573" s="583"/>
      <c r="BF573" s="584"/>
      <c r="BG573" s="259"/>
      <c r="BH573" s="259"/>
      <c r="BI573" s="259"/>
      <c r="BJ573" s="259"/>
      <c r="BK573" s="259"/>
      <c r="BL573" s="259"/>
      <c r="BM573" s="259"/>
      <c r="BN573" s="259"/>
      <c r="BO573" s="259"/>
      <c r="BP573" s="259"/>
      <c r="BQ573" s="259"/>
      <c r="BR573" s="259"/>
      <c r="BS573" s="569"/>
      <c r="BT573" s="569"/>
      <c r="BU573" s="569"/>
      <c r="BV573" s="333" t="s">
        <v>172</v>
      </c>
      <c r="BW573" s="581"/>
      <c r="BX573" s="581"/>
      <c r="BY573" s="331" t="str">
        <f>IF(COUNT(BY549,X584)=2,ROUND(BY549*X584/SUM(X579:X588),#REF!),"")</f>
        <v/>
      </c>
      <c r="BZ573" s="331" t="str">
        <f>IF(COUNT(BZ549,Y584)=2,ROUND(BZ549*Y584/SUM(Y579:Y588),#REF!),"")</f>
        <v/>
      </c>
      <c r="CA573" s="331" t="str">
        <f>IF(COUNT(CA549,Z584)=2,ROUND(CA549*Z584/SUM(Z579:Z588),#REF!),"")</f>
        <v/>
      </c>
      <c r="CB573" s="331" t="str">
        <f>IF(COUNT(CB549,AA584)=2,ROUND(CB549*AA584/SUM(AA579:AA588),#REF!),"")</f>
        <v/>
      </c>
      <c r="CC573" s="331" t="str">
        <f>IF(COUNT(CC549,AB584)=2,ROUND(CC549*AB584/SUM(AB579:AB588),#REF!),"")</f>
        <v/>
      </c>
      <c r="CD573" s="331" t="str">
        <f>IF(COUNT(CD549,AC584)=2,ROUND(CD549*AC584/SUM(AC579:AC588),#REF!),"")</f>
        <v/>
      </c>
      <c r="CE573" s="331" t="str">
        <f>IF(COUNT(CE549,AD584)=2,ROUND(CE549*AD584/SUM(AD579:AD588),#REF!),"")</f>
        <v/>
      </c>
      <c r="CF573" s="331" t="str">
        <f>IF(COUNT(CF549,AE584)=2,ROUND(CF549*AE584/SUM(AE579:AE588),#REF!),"")</f>
        <v/>
      </c>
      <c r="CG573" s="331" t="str">
        <f>IF(COUNT(CG549,AF584)=2,ROUND(CG549*AF584/SUM(AF579:AF588),#REF!),"")</f>
        <v/>
      </c>
      <c r="CH573" s="564" t="str">
        <f>IF(CH572="","",CH572)</f>
        <v>バイオマス</v>
      </c>
      <c r="CI573" s="564"/>
      <c r="CJ573" s="564"/>
      <c r="CK573" s="564"/>
      <c r="CL573" s="564"/>
      <c r="CM573" s="564"/>
      <c r="CN573" s="564"/>
      <c r="CO573" s="564"/>
      <c r="CP573" s="564"/>
      <c r="CQ573" s="564"/>
      <c r="CR573" s="271"/>
      <c r="CS573" s="271"/>
    </row>
    <row r="574" spans="3:97" s="243" customFormat="1" ht="13.5" customHeight="1">
      <c r="I574" s="257"/>
      <c r="J574" s="257"/>
      <c r="K574" s="257"/>
      <c r="L574" s="257"/>
      <c r="M574" s="257"/>
      <c r="N574" s="257"/>
      <c r="O574" s="257"/>
      <c r="P574" s="257"/>
      <c r="Q574" s="257"/>
      <c r="R574" s="257"/>
      <c r="S574" s="257"/>
      <c r="T574" s="257"/>
      <c r="U574" s="245"/>
      <c r="V574" s="245"/>
      <c r="W574" s="245"/>
      <c r="X574" s="245"/>
      <c r="Y574" s="274"/>
      <c r="Z574" s="274"/>
      <c r="AA574" s="257"/>
      <c r="AB574" s="257"/>
      <c r="AC574" s="257"/>
      <c r="AD574" s="273"/>
      <c r="AE574" s="273"/>
      <c r="AF574" s="245"/>
      <c r="AG574" s="245"/>
      <c r="AH574" s="245"/>
      <c r="AI574" s="271"/>
      <c r="AJ574" s="271"/>
      <c r="AK574" s="271"/>
      <c r="AL574" s="271"/>
      <c r="AM574" s="271"/>
      <c r="AN574" s="271"/>
      <c r="AO574" s="271"/>
      <c r="AP574" s="271"/>
      <c r="AQ574" s="271"/>
      <c r="AR574" s="271"/>
      <c r="AS574" s="271"/>
      <c r="AT574" s="271"/>
      <c r="AU574" s="272"/>
      <c r="AV574" s="257"/>
      <c r="AX574" s="569"/>
      <c r="AY574" s="569"/>
      <c r="AZ574" s="589"/>
      <c r="BA574" s="590"/>
      <c r="BB574" s="590"/>
      <c r="BC574" s="590"/>
      <c r="BD574" s="589"/>
      <c r="BE574" s="585" t="e">
        <f>IF(#REF!="発電事業者","月間送電電力量（GWh）","月間受電電力量（GWh）")</f>
        <v>#REF!</v>
      </c>
      <c r="BF574" s="586"/>
      <c r="BG574" s="331" t="str">
        <f>IF(COUNT(BG550,L584)=2,ROUND(BG550*L584/SUM(L579:L588),#REF!),"")</f>
        <v/>
      </c>
      <c r="BH574" s="331" t="str">
        <f>IF(COUNT(BH550,M584)=2,ROUND(BH550*M584/SUM(M579:M588),#REF!),"")</f>
        <v/>
      </c>
      <c r="BI574" s="331" t="str">
        <f>IF(COUNT(BI550,N584)=2,ROUND(BI550*N584/SUM(N579:N588),#REF!),"")</f>
        <v/>
      </c>
      <c r="BJ574" s="331" t="str">
        <f>IF(COUNT(BJ550,O584)=2,ROUND(BJ550*O584/SUM(O579:O588),#REF!),"")</f>
        <v/>
      </c>
      <c r="BK574" s="331" t="str">
        <f>IF(COUNT(BK550,P584)=2,ROUND(BK550*P584/SUM(P579:P588),#REF!),"")</f>
        <v/>
      </c>
      <c r="BL574" s="331" t="str">
        <f>IF(COUNT(BL550,Q584)=2,ROUND(BL550*Q584/SUM(Q579:Q588),#REF!),"")</f>
        <v/>
      </c>
      <c r="BM574" s="331" t="str">
        <f>IF(COUNT(BM550,R584)=2,ROUND(BM550*R584/SUM(R579:R588),#REF!),"")</f>
        <v/>
      </c>
      <c r="BN574" s="331" t="str">
        <f>IF(COUNT(BN550,S584)=2,ROUND(BN550*S584/SUM(S579:S588),#REF!),"")</f>
        <v/>
      </c>
      <c r="BO574" s="331" t="str">
        <f>IF(COUNT(BO550,T584)=2,ROUND(BO550*T584/SUM(T579:T588),#REF!),"")</f>
        <v/>
      </c>
      <c r="BP574" s="331" t="str">
        <f>IF(COUNT(BP550,U584)=2,ROUND(BP550*U584/SUM(U579:U588),#REF!),"")</f>
        <v/>
      </c>
      <c r="BQ574" s="331" t="str">
        <f>IF(COUNT(BQ550,V584)=2,ROUND(BQ550*V584/SUM(V579:V588),#REF!),"")</f>
        <v/>
      </c>
      <c r="BR574" s="331" t="str">
        <f>IF(COUNT(BR550,W584)=2,ROUND(BR550*W584/SUM(W579:W588),#REF!),"")</f>
        <v/>
      </c>
      <c r="BS574" s="569" t="e">
        <f>IF(#REF!="発電事業者","年間送電電力量（GWh）","年間受電電力量（GWh）")</f>
        <v>#REF!</v>
      </c>
      <c r="BT574" s="569"/>
      <c r="BU574" s="569"/>
      <c r="BV574" s="333" t="s">
        <v>25</v>
      </c>
      <c r="BW574" s="582"/>
      <c r="BX574" s="582"/>
      <c r="BY574" s="331" t="str">
        <f>IF(COUNT(BY550,X584)=2,ROUND(BY550*X584/SUM(X579:X588),#REF!),"")</f>
        <v/>
      </c>
      <c r="BZ574" s="331" t="str">
        <f>IF(COUNT(BZ550,Y584)=2,ROUND(BZ550*Y584/SUM(Y579:Y588),#REF!),"")</f>
        <v/>
      </c>
      <c r="CA574" s="331" t="str">
        <f>IF(COUNT(CA550,Z584)=2,ROUND(CA550*Z584/SUM(Z579:Z588),#REF!),"")</f>
        <v/>
      </c>
      <c r="CB574" s="331" t="str">
        <f>IF(COUNT(CB550,AA584)=2,ROUND(CB550*AA584/SUM(AA579:AA588),#REF!),"")</f>
        <v/>
      </c>
      <c r="CC574" s="331" t="str">
        <f>IF(COUNT(CC550,AB584)=2,ROUND(CC550*AB584/SUM(AB579:AB588),#REF!),"")</f>
        <v/>
      </c>
      <c r="CD574" s="331" t="str">
        <f>IF(COUNT(CD550,AC584)=2,ROUND(CD550*AC584/SUM(AC579:AC588),#REF!),"")</f>
        <v/>
      </c>
      <c r="CE574" s="331" t="str">
        <f>IF(COUNT(CE550,AD584)=2,ROUND(CE550*AD584/SUM(AD579:AD588),#REF!),"")</f>
        <v/>
      </c>
      <c r="CF574" s="331" t="str">
        <f>IF(COUNT(CF550,AE584)=2,ROUND(CF550*AE584/SUM(AE579:AE588),#REF!),"")</f>
        <v/>
      </c>
      <c r="CG574" s="331" t="str">
        <f>IF(COUNT(CG550,AF584)=2,ROUND(CG550*AF584/SUM(AF579:AF588),#REF!),"")</f>
        <v/>
      </c>
      <c r="CH574" s="565" t="str">
        <f>IF(COUNTA(AG584)=0,"",AG584)</f>
        <v/>
      </c>
      <c r="CI574" s="565"/>
      <c r="CJ574" s="565"/>
      <c r="CK574" s="565"/>
      <c r="CL574" s="565"/>
      <c r="CM574" s="565"/>
      <c r="CN574" s="565"/>
      <c r="CO574" s="565"/>
      <c r="CP574" s="565"/>
      <c r="CQ574" s="565"/>
    </row>
    <row r="575" spans="3:97" s="243" customFormat="1" ht="13.5" customHeight="1">
      <c r="C575" s="273"/>
      <c r="D575" s="273"/>
      <c r="E575" s="245"/>
      <c r="F575" s="245"/>
      <c r="G575" s="245"/>
      <c r="H575" s="257"/>
      <c r="I575" s="257"/>
      <c r="J575" s="257"/>
      <c r="K575" s="257"/>
      <c r="L575" s="257"/>
      <c r="M575" s="257"/>
      <c r="N575" s="257"/>
      <c r="O575" s="257"/>
      <c r="P575" s="257"/>
      <c r="Q575" s="257"/>
      <c r="R575" s="257"/>
      <c r="S575" s="257"/>
      <c r="T575" s="257"/>
      <c r="U575" s="257"/>
      <c r="V575" s="257"/>
      <c r="W575" s="257"/>
      <c r="X575" s="257"/>
      <c r="Y575" s="257"/>
      <c r="Z575" s="257"/>
      <c r="AA575" s="257"/>
      <c r="AB575" s="257"/>
      <c r="AC575" s="257"/>
      <c r="AD575" s="257"/>
      <c r="AE575" s="257"/>
      <c r="AF575" s="257"/>
      <c r="AG575" s="257"/>
      <c r="AH575" s="257"/>
      <c r="AI575" s="257"/>
      <c r="AJ575" s="257"/>
      <c r="AK575" s="257"/>
      <c r="AL575" s="257"/>
      <c r="AM575" s="257"/>
      <c r="AN575" s="257"/>
      <c r="AO575" s="257"/>
      <c r="AP575" s="257"/>
      <c r="AQ575" s="257"/>
      <c r="AR575" s="257"/>
      <c r="AS575" s="257"/>
      <c r="AT575" s="257"/>
      <c r="AU575" s="257"/>
      <c r="AV575" s="275"/>
      <c r="AX575" s="569" t="str">
        <f>IF(C585="","",C585)</f>
        <v/>
      </c>
      <c r="AY575" s="569"/>
      <c r="AZ575" s="587" t="str">
        <f>IF(E585="","",E585)</f>
        <v/>
      </c>
      <c r="BA575" s="590" t="str">
        <f ca="1">IF(F585="","",F585)</f>
        <v/>
      </c>
      <c r="BB575" s="590"/>
      <c r="BC575" s="590"/>
      <c r="BD575" s="587" t="str">
        <f>IF(I585="","",I585)</f>
        <v/>
      </c>
      <c r="BE575" s="578" t="e">
        <f>IF(#REF!="発電事業者","送電電力（MW）","受電電力（MW）")</f>
        <v>#REF!</v>
      </c>
      <c r="BF575" s="579"/>
      <c r="BG575" s="331" t="str">
        <f>IF(COUNT(BG548,L585)=2,ROUND(BG548*L585/SUM(L579:L588),#REF!),"")</f>
        <v/>
      </c>
      <c r="BH575" s="331" t="str">
        <f>IF(COUNT(BH548,M585)=2,ROUND(BH548*M585/SUM(M579:M588),#REF!),"")</f>
        <v/>
      </c>
      <c r="BI575" s="331" t="str">
        <f>IF(COUNT(BI548,N585)=2,ROUND(BI548*N585/SUM(N579:N588),#REF!),"")</f>
        <v/>
      </c>
      <c r="BJ575" s="331" t="str">
        <f>IF(COUNT(BJ548,O585)=2,ROUND(BJ548*O585/SUM(O579:O588),#REF!),"")</f>
        <v/>
      </c>
      <c r="BK575" s="331" t="str">
        <f>IF(COUNT(BK548,P585)=2,ROUND(BK548*P585/SUM(P579:P588),#REF!),"")</f>
        <v/>
      </c>
      <c r="BL575" s="331" t="str">
        <f>IF(COUNT(BL548,Q585)=2,ROUND(BL548*Q585/SUM(Q579:Q588),#REF!),"")</f>
        <v/>
      </c>
      <c r="BM575" s="331" t="str">
        <f>IF(COUNT(BM548,R585)=2,ROUND(BM548*R585/SUM(R579:R588),#REF!),"")</f>
        <v/>
      </c>
      <c r="BN575" s="331" t="str">
        <f>IF(COUNT(BN548,S585)=2,ROUND(BN548*S585/SUM(S579:S588),#REF!),"")</f>
        <v/>
      </c>
      <c r="BO575" s="331" t="str">
        <f>IF(COUNT(BO548,T585)=2,ROUND(BO548*T585/SUM(T579:T588),#REF!),"")</f>
        <v/>
      </c>
      <c r="BP575" s="331" t="str">
        <f>IF(COUNT(BP548,U585)=2,ROUND(BP548*U585/SUM(U579:U588),#REF!),"")</f>
        <v/>
      </c>
      <c r="BQ575" s="331" t="str">
        <f>IF(COUNT(BQ548,V585)=2,ROUND(BQ548*V585/SUM(V579:V588),#REF!),"")</f>
        <v/>
      </c>
      <c r="BR575" s="331" t="str">
        <f>IF(COUNT(BR548,W585)=2,ROUND(BR548*W585/SUM(W579:W588),#REF!),"")</f>
        <v/>
      </c>
      <c r="BS575" s="569" t="e">
        <f>IF(#REF!="発電事業者","送電電力（MW）","受電電力（MW）")</f>
        <v>#REF!</v>
      </c>
      <c r="BT575" s="569"/>
      <c r="BU575" s="569"/>
      <c r="BV575" s="333" t="s">
        <v>171</v>
      </c>
      <c r="BW575" s="580"/>
      <c r="BX575" s="580"/>
      <c r="BY575" s="331" t="str">
        <f>IF(COUNT(BY548,X585)=2,ROUND(BY548*X585/SUM(X579:X588),#REF!),"")</f>
        <v/>
      </c>
      <c r="BZ575" s="331" t="str">
        <f>IF(COUNT(BZ548,Y585)=2,ROUND(BZ548*Y585/SUM(Y579:Y588),#REF!),"")</f>
        <v/>
      </c>
      <c r="CA575" s="331" t="str">
        <f>IF(COUNT(CA548,Z585)=2,ROUND(CA548*Z585/SUM(Z579:Z588),#REF!),"")</f>
        <v/>
      </c>
      <c r="CB575" s="331" t="str">
        <f>IF(COUNT(CB548,AA585)=2,ROUND(CB548*AA585/SUM(AA579:AA588),#REF!),"")</f>
        <v/>
      </c>
      <c r="CC575" s="331" t="str">
        <f>IF(COUNT(CC548,AB585)=2,ROUND(CC548*AB585/SUM(AB579:AB588),#REF!),"")</f>
        <v/>
      </c>
      <c r="CD575" s="331" t="str">
        <f>IF(COUNT(CD548,AC585)=2,ROUND(CD548*AC585/SUM(AC579:AC588),#REF!),"")</f>
        <v/>
      </c>
      <c r="CE575" s="331" t="str">
        <f>IF(COUNT(CE548,AD585)=2,ROUND(CE548*AD585/SUM(AD579:AD588),#REF!),"")</f>
        <v/>
      </c>
      <c r="CF575" s="331" t="str">
        <f>IF(COUNT(CF548,AE585)=2,ROUND(CF548*AE585/SUM(AE579:AE588),#REF!),"")</f>
        <v/>
      </c>
      <c r="CG575" s="331" t="str">
        <f>IF(COUNT(CG548,AF585)=2,ROUND(CG548*AF585/SUM(AF579:AF588),#REF!),"")</f>
        <v/>
      </c>
      <c r="CH575" s="563" t="s">
        <v>119</v>
      </c>
      <c r="CI575" s="563"/>
      <c r="CJ575" s="563"/>
      <c r="CK575" s="563"/>
      <c r="CL575" s="563"/>
      <c r="CM575" s="563"/>
      <c r="CN575" s="563"/>
      <c r="CO575" s="563"/>
      <c r="CP575" s="563"/>
      <c r="CQ575" s="563"/>
    </row>
    <row r="576" spans="3:97" s="243" customFormat="1" ht="13.5" customHeight="1">
      <c r="C576" s="241" t="e">
        <f>IF(#REF!="発電事業者","送電相手先諸元","購入相手先諸元")</f>
        <v>#REF!</v>
      </c>
      <c r="D576" s="236"/>
      <c r="E576" s="236"/>
      <c r="F576" s="242">
        <v>0</v>
      </c>
      <c r="G576" s="237" t="s">
        <v>255</v>
      </c>
      <c r="H576" s="236"/>
      <c r="I576" s="236"/>
      <c r="J576" s="236"/>
      <c r="K576" s="236"/>
      <c r="AV576" s="257"/>
      <c r="AX576" s="569"/>
      <c r="AY576" s="569"/>
      <c r="AZ576" s="588"/>
      <c r="BA576" s="590"/>
      <c r="BB576" s="590"/>
      <c r="BC576" s="590"/>
      <c r="BD576" s="588"/>
      <c r="BE576" s="583"/>
      <c r="BF576" s="584"/>
      <c r="BG576" s="259"/>
      <c r="BH576" s="259"/>
      <c r="BI576" s="259"/>
      <c r="BJ576" s="259"/>
      <c r="BK576" s="259"/>
      <c r="BL576" s="259"/>
      <c r="BM576" s="259"/>
      <c r="BN576" s="259"/>
      <c r="BO576" s="259"/>
      <c r="BP576" s="259"/>
      <c r="BQ576" s="259"/>
      <c r="BR576" s="259"/>
      <c r="BS576" s="569"/>
      <c r="BT576" s="569"/>
      <c r="BU576" s="569"/>
      <c r="BV576" s="333" t="s">
        <v>172</v>
      </c>
      <c r="BW576" s="581"/>
      <c r="BX576" s="581"/>
      <c r="BY576" s="331" t="str">
        <f>IF(COUNT(BY549,X585)=2,ROUND(BY549*X585/SUM(X579:X588),#REF!),"")</f>
        <v/>
      </c>
      <c r="BZ576" s="331" t="str">
        <f>IF(COUNT(BZ549,Y585)=2,ROUND(BZ549*Y585/SUM(Y579:Y588),#REF!),"")</f>
        <v/>
      </c>
      <c r="CA576" s="331" t="str">
        <f>IF(COUNT(CA549,Z585)=2,ROUND(CA549*Z585/SUM(Z579:Z588),#REF!),"")</f>
        <v/>
      </c>
      <c r="CB576" s="331" t="str">
        <f>IF(COUNT(CB549,AA585)=2,ROUND(CB549*AA585/SUM(AA579:AA588),#REF!),"")</f>
        <v/>
      </c>
      <c r="CC576" s="331" t="str">
        <f>IF(COUNT(CC549,AB585)=2,ROUND(CC549*AB585/SUM(AB579:AB588),#REF!),"")</f>
        <v/>
      </c>
      <c r="CD576" s="331" t="str">
        <f>IF(COUNT(CD549,AC585)=2,ROUND(CD549*AC585/SUM(AC579:AC588),#REF!),"")</f>
        <v/>
      </c>
      <c r="CE576" s="331" t="str">
        <f>IF(COUNT(CE549,AD585)=2,ROUND(CE549*AD585/SUM(AD579:AD588),#REF!),"")</f>
        <v/>
      </c>
      <c r="CF576" s="331" t="str">
        <f>IF(COUNT(CF549,AE585)=2,ROUND(CF549*AE585/SUM(AE579:AE588),#REF!),"")</f>
        <v/>
      </c>
      <c r="CG576" s="331" t="str">
        <f>IF(COUNT(CG549,AF585)=2,ROUND(CG549*AF585/SUM(AF579:AF588),#REF!),"")</f>
        <v/>
      </c>
      <c r="CH576" s="564" t="str">
        <f>IF(CH575="","",CH575)</f>
        <v>バイオマス</v>
      </c>
      <c r="CI576" s="564"/>
      <c r="CJ576" s="564"/>
      <c r="CK576" s="564"/>
      <c r="CL576" s="564"/>
      <c r="CM576" s="564"/>
      <c r="CN576" s="564"/>
      <c r="CO576" s="564"/>
      <c r="CP576" s="564"/>
      <c r="CQ576" s="564"/>
    </row>
    <row r="577" spans="3:95" s="243" customFormat="1" ht="13.5" customHeight="1">
      <c r="C577" s="594" t="s">
        <v>200</v>
      </c>
      <c r="D577" s="594"/>
      <c r="E577" s="594" t="s">
        <v>201</v>
      </c>
      <c r="F577" s="594" t="s">
        <v>202</v>
      </c>
      <c r="G577" s="594"/>
      <c r="H577" s="594"/>
      <c r="I577" s="595" t="s">
        <v>203</v>
      </c>
      <c r="J577" s="597" t="e">
        <f>IF(#REF!="発電事業者","送電先","購入先")</f>
        <v>#REF!</v>
      </c>
      <c r="K577" s="598"/>
      <c r="L577" s="601" t="e">
        <f>DATE(#REF!,1,1)</f>
        <v>#REF!</v>
      </c>
      <c r="M577" s="602"/>
      <c r="N577" s="602"/>
      <c r="O577" s="602"/>
      <c r="P577" s="602"/>
      <c r="Q577" s="602"/>
      <c r="R577" s="602"/>
      <c r="S577" s="602"/>
      <c r="T577" s="602"/>
      <c r="U577" s="602"/>
      <c r="V577" s="602"/>
      <c r="W577" s="603"/>
      <c r="X577" s="592" t="e">
        <f>DATE(#REF!+1,1,1)</f>
        <v>#REF!</v>
      </c>
      <c r="Y577" s="592" t="e">
        <f>DATE(#REF!+2,1,1)</f>
        <v>#REF!</v>
      </c>
      <c r="Z577" s="592" t="e">
        <f>DATE(#REF!+3,1,1)</f>
        <v>#REF!</v>
      </c>
      <c r="AA577" s="592" t="e">
        <f>DATE(#REF!+4,1,1)</f>
        <v>#REF!</v>
      </c>
      <c r="AB577" s="592" t="e">
        <f>DATE(#REF!+5,1,1)</f>
        <v>#REF!</v>
      </c>
      <c r="AC577" s="592" t="e">
        <f>DATE(#REF!+6,1,1)</f>
        <v>#REF!</v>
      </c>
      <c r="AD577" s="592" t="e">
        <f>DATE(#REF!+7,1,1)</f>
        <v>#REF!</v>
      </c>
      <c r="AE577" s="592" t="e">
        <f>DATE(#REF!+8,1,1)</f>
        <v>#REF!</v>
      </c>
      <c r="AF577" s="592" t="e">
        <f>DATE(#REF!+9,1,1)</f>
        <v>#REF!</v>
      </c>
      <c r="AG577" s="594" t="s">
        <v>253</v>
      </c>
      <c r="AH577" s="594"/>
      <c r="AI577" s="594"/>
      <c r="AJ577" s="594"/>
      <c r="AK577" s="594"/>
      <c r="AL577" s="594"/>
      <c r="AM577" s="594"/>
      <c r="AN577" s="594"/>
      <c r="AO577" s="594"/>
      <c r="AP577" s="594"/>
      <c r="AV577" s="275"/>
      <c r="AX577" s="569"/>
      <c r="AY577" s="569"/>
      <c r="AZ577" s="589"/>
      <c r="BA577" s="590"/>
      <c r="BB577" s="590"/>
      <c r="BC577" s="590"/>
      <c r="BD577" s="589"/>
      <c r="BE577" s="585" t="e">
        <f>IF(#REF!="発電事業者","月間送電電力量（GWh）","月間受電電力量（GWh）")</f>
        <v>#REF!</v>
      </c>
      <c r="BF577" s="586"/>
      <c r="BG577" s="331" t="str">
        <f>IF(COUNT(BG550,L585)=2,ROUND(BG550*L585/SUM(L579:L588),#REF!),"")</f>
        <v/>
      </c>
      <c r="BH577" s="331" t="str">
        <f>IF(COUNT(BH550,M585)=2,ROUND(BH550*M585/SUM(M579:M588),#REF!),"")</f>
        <v/>
      </c>
      <c r="BI577" s="331" t="str">
        <f>IF(COUNT(BI550,N585)=2,ROUND(BI550*N585/SUM(N579:N588),#REF!),"")</f>
        <v/>
      </c>
      <c r="BJ577" s="331" t="str">
        <f>IF(COUNT(BJ550,O585)=2,ROUND(BJ550*O585/SUM(O579:O588),#REF!),"")</f>
        <v/>
      </c>
      <c r="BK577" s="331" t="str">
        <f>IF(COUNT(BK550,P585)=2,ROUND(BK550*P585/SUM(P579:P588),#REF!),"")</f>
        <v/>
      </c>
      <c r="BL577" s="331" t="str">
        <f>IF(COUNT(BL550,Q585)=2,ROUND(BL550*Q585/SUM(Q579:Q588),#REF!),"")</f>
        <v/>
      </c>
      <c r="BM577" s="331" t="str">
        <f>IF(COUNT(BM550,R585)=2,ROUND(BM550*R585/SUM(R579:R588),#REF!),"")</f>
        <v/>
      </c>
      <c r="BN577" s="331" t="str">
        <f>IF(COUNT(BN550,S585)=2,ROUND(BN550*S585/SUM(S579:S588),#REF!),"")</f>
        <v/>
      </c>
      <c r="BO577" s="331" t="str">
        <f>IF(COUNT(BO550,T585)=2,ROUND(BO550*T585/SUM(T579:T588),#REF!),"")</f>
        <v/>
      </c>
      <c r="BP577" s="331" t="str">
        <f>IF(COUNT(BP550,U585)=2,ROUND(BP550*U585/SUM(U579:U588),#REF!),"")</f>
        <v/>
      </c>
      <c r="BQ577" s="331" t="str">
        <f>IF(COUNT(BQ550,V585)=2,ROUND(BQ550*V585/SUM(V579:V588),#REF!),"")</f>
        <v/>
      </c>
      <c r="BR577" s="331" t="str">
        <f>IF(COUNT(BR550,W585)=2,ROUND(BR550*W585/SUM(W579:W588),#REF!),"")</f>
        <v/>
      </c>
      <c r="BS577" s="569" t="e">
        <f>IF(#REF!="発電事業者","年間送電電力量（GWh）","年間受電電力量（GWh）")</f>
        <v>#REF!</v>
      </c>
      <c r="BT577" s="569"/>
      <c r="BU577" s="569"/>
      <c r="BV577" s="333" t="s">
        <v>25</v>
      </c>
      <c r="BW577" s="582"/>
      <c r="BX577" s="582"/>
      <c r="BY577" s="331" t="str">
        <f>IF(COUNT(BY550,X585)=2,ROUND(BY550*X585/SUM(X579:X588),#REF!),"")</f>
        <v/>
      </c>
      <c r="BZ577" s="331" t="str">
        <f>IF(COUNT(BZ550,Y585)=2,ROUND(BZ550*Y585/SUM(Y579:Y588),#REF!),"")</f>
        <v/>
      </c>
      <c r="CA577" s="331" t="str">
        <f>IF(COUNT(CA550,Z585)=2,ROUND(CA550*Z585/SUM(Z579:Z588),#REF!),"")</f>
        <v/>
      </c>
      <c r="CB577" s="331" t="str">
        <f>IF(COUNT(CB550,AA585)=2,ROUND(CB550*AA585/SUM(AA579:AA588),#REF!),"")</f>
        <v/>
      </c>
      <c r="CC577" s="331" t="str">
        <f>IF(COUNT(CC550,AB585)=2,ROUND(CC550*AB585/SUM(AB579:AB588),#REF!),"")</f>
        <v/>
      </c>
      <c r="CD577" s="331" t="str">
        <f>IF(COUNT(CD550,AC585)=2,ROUND(CD550*AC585/SUM(AC579:AC588),#REF!),"")</f>
        <v/>
      </c>
      <c r="CE577" s="331" t="str">
        <f>IF(COUNT(CE550,AD585)=2,ROUND(CE550*AD585/SUM(AD579:AD588),#REF!),"")</f>
        <v/>
      </c>
      <c r="CF577" s="331" t="str">
        <f>IF(COUNT(CF550,AE585)=2,ROUND(CF550*AE585/SUM(AE579:AE588),#REF!),"")</f>
        <v/>
      </c>
      <c r="CG577" s="331" t="str">
        <f>IF(COUNT(CG550,AF585)=2,ROUND(CG550*AF585/SUM(AF579:AF588),#REF!),"")</f>
        <v/>
      </c>
      <c r="CH577" s="565" t="str">
        <f>IF(COUNTA(AG585)=0,"",AG585)</f>
        <v/>
      </c>
      <c r="CI577" s="565"/>
      <c r="CJ577" s="565"/>
      <c r="CK577" s="565"/>
      <c r="CL577" s="565"/>
      <c r="CM577" s="565"/>
      <c r="CN577" s="565"/>
      <c r="CO577" s="565"/>
      <c r="CP577" s="565"/>
      <c r="CQ577" s="565"/>
    </row>
    <row r="578" spans="3:95" s="243" customFormat="1" ht="13.5" customHeight="1">
      <c r="C578" s="594"/>
      <c r="D578" s="594"/>
      <c r="E578" s="594"/>
      <c r="F578" s="594"/>
      <c r="G578" s="594"/>
      <c r="H578" s="594"/>
      <c r="I578" s="596"/>
      <c r="J578" s="599"/>
      <c r="K578" s="600"/>
      <c r="L578" s="320" t="s">
        <v>194</v>
      </c>
      <c r="M578" s="320" t="s">
        <v>195</v>
      </c>
      <c r="N578" s="320" t="s">
        <v>161</v>
      </c>
      <c r="O578" s="320" t="s">
        <v>162</v>
      </c>
      <c r="P578" s="320" t="s">
        <v>163</v>
      </c>
      <c r="Q578" s="320" t="s">
        <v>164</v>
      </c>
      <c r="R578" s="320" t="s">
        <v>165</v>
      </c>
      <c r="S578" s="320" t="s">
        <v>166</v>
      </c>
      <c r="T578" s="320" t="s">
        <v>167</v>
      </c>
      <c r="U578" s="320" t="s">
        <v>168</v>
      </c>
      <c r="V578" s="320" t="s">
        <v>169</v>
      </c>
      <c r="W578" s="320" t="s">
        <v>170</v>
      </c>
      <c r="X578" s="593">
        <v>43101</v>
      </c>
      <c r="Y578" s="593">
        <v>43466</v>
      </c>
      <c r="Z578" s="593">
        <v>43831</v>
      </c>
      <c r="AA578" s="593">
        <v>44197</v>
      </c>
      <c r="AB578" s="593">
        <v>44562</v>
      </c>
      <c r="AC578" s="593">
        <v>44927</v>
      </c>
      <c r="AD578" s="593">
        <v>45292</v>
      </c>
      <c r="AE578" s="593">
        <v>45658</v>
      </c>
      <c r="AF578" s="593">
        <v>46023</v>
      </c>
      <c r="AG578" s="594"/>
      <c r="AH578" s="594"/>
      <c r="AI578" s="594"/>
      <c r="AJ578" s="594"/>
      <c r="AK578" s="594"/>
      <c r="AL578" s="594"/>
      <c r="AM578" s="594"/>
      <c r="AN578" s="594"/>
      <c r="AO578" s="594"/>
      <c r="AP578" s="594"/>
      <c r="AV578" s="275"/>
      <c r="AX578" s="569" t="str">
        <f>IF(C586="","",C586)</f>
        <v/>
      </c>
      <c r="AY578" s="569"/>
      <c r="AZ578" s="587" t="str">
        <f>IF(E586="","",E586)</f>
        <v/>
      </c>
      <c r="BA578" s="590" t="str">
        <f ca="1">IF(F586="","",F586)</f>
        <v/>
      </c>
      <c r="BB578" s="590"/>
      <c r="BC578" s="590"/>
      <c r="BD578" s="587" t="str">
        <f>IF(I586="","",I586)</f>
        <v/>
      </c>
      <c r="BE578" s="578" t="e">
        <f>IF(#REF!="発電事業者","送電電力（MW）","受電電力（MW）")</f>
        <v>#REF!</v>
      </c>
      <c r="BF578" s="579"/>
      <c r="BG578" s="331" t="str">
        <f>IF(COUNT(BG548,L586)=2,ROUND(BG548*L586/SUM(L579:L588),#REF!),"")</f>
        <v/>
      </c>
      <c r="BH578" s="331" t="str">
        <f>IF(COUNT(BH548,M586)=2,ROUND(BH548*M586/SUM(M579:M588),#REF!),"")</f>
        <v/>
      </c>
      <c r="BI578" s="331" t="str">
        <f>IF(COUNT(BI548,N586)=2,ROUND(BI548*N586/SUM(N579:N588),#REF!),"")</f>
        <v/>
      </c>
      <c r="BJ578" s="331" t="str">
        <f>IF(COUNT(BJ548,O586)=2,ROUND(BJ548*O586/SUM(O579:O588),#REF!),"")</f>
        <v/>
      </c>
      <c r="BK578" s="331" t="str">
        <f>IF(COUNT(BK548,P586)=2,ROUND(BK548*P586/SUM(P579:P588),#REF!),"")</f>
        <v/>
      </c>
      <c r="BL578" s="331" t="str">
        <f>IF(COUNT(BL548,Q586)=2,ROUND(BL548*Q586/SUM(Q579:Q588),#REF!),"")</f>
        <v/>
      </c>
      <c r="BM578" s="331" t="str">
        <f>IF(COUNT(BM548,R586)=2,ROUND(BM548*R586/SUM(R579:R588),#REF!),"")</f>
        <v/>
      </c>
      <c r="BN578" s="331" t="str">
        <f>IF(COUNT(BN548,S586)=2,ROUND(BN548*S586/SUM(S579:S588),#REF!),"")</f>
        <v/>
      </c>
      <c r="BO578" s="331" t="str">
        <f>IF(COUNT(BO548,T586)=2,ROUND(BO548*T586/SUM(T579:T588),#REF!),"")</f>
        <v/>
      </c>
      <c r="BP578" s="331" t="str">
        <f>IF(COUNT(BP548,U586)=2,ROUND(BP548*U586/SUM(U579:U588),#REF!),"")</f>
        <v/>
      </c>
      <c r="BQ578" s="331" t="str">
        <f>IF(COUNT(BQ548,V586)=2,ROUND(BQ548*V586/SUM(V579:V588),#REF!),"")</f>
        <v/>
      </c>
      <c r="BR578" s="331" t="str">
        <f>IF(COUNT(BR548,W586)=2,ROUND(BR548*W586/SUM(W579:W588),#REF!),"")</f>
        <v/>
      </c>
      <c r="BS578" s="569" t="e">
        <f>IF(#REF!="発電事業者","送電電力（MW）","受電電力（MW）")</f>
        <v>#REF!</v>
      </c>
      <c r="BT578" s="569"/>
      <c r="BU578" s="569"/>
      <c r="BV578" s="333" t="s">
        <v>171</v>
      </c>
      <c r="BW578" s="580"/>
      <c r="BX578" s="580"/>
      <c r="BY578" s="331" t="str">
        <f>IF(COUNT(BY548,X586)=2,ROUND(BY548*X586/SUM(X579:X588),#REF!),"")</f>
        <v/>
      </c>
      <c r="BZ578" s="331" t="str">
        <f>IF(COUNT(BZ548,Y586)=2,ROUND(BZ548*Y586/SUM(Y579:Y588),#REF!),"")</f>
        <v/>
      </c>
      <c r="CA578" s="331" t="str">
        <f>IF(COUNT(CA548,Z586)=2,ROUND(CA548*Z586/SUM(Z579:Z588),#REF!),"")</f>
        <v/>
      </c>
      <c r="CB578" s="331" t="str">
        <f>IF(COUNT(CB548,AA586)=2,ROUND(CB548*AA586/SUM(AA579:AA588),#REF!),"")</f>
        <v/>
      </c>
      <c r="CC578" s="331" t="str">
        <f>IF(COUNT(CC548,AB586)=2,ROUND(CC548*AB586/SUM(AB579:AB588),#REF!),"")</f>
        <v/>
      </c>
      <c r="CD578" s="331" t="str">
        <f>IF(COUNT(CD548,AC586)=2,ROUND(CD548*AC586/SUM(AC579:AC588),#REF!),"")</f>
        <v/>
      </c>
      <c r="CE578" s="331" t="str">
        <f>IF(COUNT(CE548,AD586)=2,ROUND(CE548*AD586/SUM(AD579:AD588),#REF!),"")</f>
        <v/>
      </c>
      <c r="CF578" s="331" t="str">
        <f>IF(COUNT(CF548,AE586)=2,ROUND(CF548*AE586/SUM(AE579:AE588),#REF!),"")</f>
        <v/>
      </c>
      <c r="CG578" s="331" t="str">
        <f>IF(COUNT(CG548,AF586)=2,ROUND(CG548*AF586/SUM(AF579:AF588),#REF!),"")</f>
        <v/>
      </c>
      <c r="CH578" s="563" t="s">
        <v>119</v>
      </c>
      <c r="CI578" s="563"/>
      <c r="CJ578" s="563"/>
      <c r="CK578" s="563"/>
      <c r="CL578" s="563"/>
      <c r="CM578" s="563"/>
      <c r="CN578" s="563"/>
      <c r="CO578" s="563"/>
      <c r="CP578" s="563"/>
      <c r="CQ578" s="563"/>
    </row>
    <row r="579" spans="3:95" s="243" customFormat="1" ht="13.5" customHeight="1">
      <c r="C579" s="568"/>
      <c r="D579" s="568"/>
      <c r="E579" s="332"/>
      <c r="F579" s="569" t="str">
        <f ca="1">IF(E579="","",VLOOKUP(E579,INDIRECT(AR579),2,FALSE))</f>
        <v/>
      </c>
      <c r="G579" s="569"/>
      <c r="H579" s="569"/>
      <c r="I579" s="333" t="str">
        <f>IF(E579="","",E543)</f>
        <v/>
      </c>
      <c r="J579" s="569" t="e">
        <f>J577&amp;"１"</f>
        <v>#REF!</v>
      </c>
      <c r="K579" s="569"/>
      <c r="L579" s="277">
        <f t="shared" ref="L579:W579" si="35">IF($F576=0,IF(100-SUM(L580:L588)=0,"",100-SUM(L580:L588)),IF(H553-SUM(L580:L588)=0,"",H553-SUM(L580:L588)))</f>
        <v>100</v>
      </c>
      <c r="M579" s="277">
        <f t="shared" si="35"/>
        <v>100</v>
      </c>
      <c r="N579" s="277">
        <f t="shared" si="35"/>
        <v>100</v>
      </c>
      <c r="O579" s="277">
        <f t="shared" si="35"/>
        <v>100</v>
      </c>
      <c r="P579" s="277">
        <f t="shared" si="35"/>
        <v>100</v>
      </c>
      <c r="Q579" s="277">
        <f t="shared" si="35"/>
        <v>100</v>
      </c>
      <c r="R579" s="277">
        <f t="shared" si="35"/>
        <v>100</v>
      </c>
      <c r="S579" s="277">
        <f t="shared" si="35"/>
        <v>100</v>
      </c>
      <c r="T579" s="277">
        <f t="shared" si="35"/>
        <v>100</v>
      </c>
      <c r="U579" s="277">
        <f t="shared" si="35"/>
        <v>100</v>
      </c>
      <c r="V579" s="277">
        <f t="shared" si="35"/>
        <v>100</v>
      </c>
      <c r="W579" s="277">
        <f t="shared" si="35"/>
        <v>100</v>
      </c>
      <c r="X579" s="277">
        <f>IF($F576=0,IF(100-SUM(X580:X588)=0,"",100-SUM(X580:X588)),IF(H555-SUM(X580:X588)=0,"",H555-SUM(X580:X588)))</f>
        <v>100</v>
      </c>
      <c r="Y579" s="277">
        <f>IF($F576=0,IF(100-SUM(Y580:Y588)=0,"",100-SUM(Y580:Y588)),IF(H557-SUM(Y580:Y588)=0,"",H557-SUM(Y580:Y588)))</f>
        <v>100</v>
      </c>
      <c r="Z579" s="277">
        <f>IF($F576=0,IF(100-SUM(Z580:Z588)=0,"",100-SUM(Z580:Z588)),IF(H559-SUM(Z580:Z588)=0,"",H559-SUM(Z580:Z588)))</f>
        <v>100</v>
      </c>
      <c r="AA579" s="277">
        <f>IF($F576=0,IF(100-SUM(AA580:AA588)=0,"",100-SUM(AA580:AA588)),IF(H561-SUM(AA580:AA588)=0,"",H561-SUM(AA580:AA588)))</f>
        <v>100</v>
      </c>
      <c r="AB579" s="277">
        <f>IF($F576=0,IF(100-SUM(AB580:AB588)=0,"",100-SUM(AB580:AB588)),IF(H563-SUM(AB580:AB588)=0,"",H563-SUM(AB580:AB588)))</f>
        <v>100</v>
      </c>
      <c r="AC579" s="277">
        <f>IF($F576=0,IF(100-SUM(AC580:AC588)=0,"",100-SUM(AC580:AC588)),IF(H565-SUM(AC580:AC588)=0,"",H565-SUM(AC580:AC588)))</f>
        <v>100</v>
      </c>
      <c r="AD579" s="277">
        <f>IF($F576=0,IF(100-SUM(AD580:AD588)=0,"",100-SUM(AD580:AD588)),IF(H567-SUM(AD580:AD588)=0,"",H567-SUM(AD580:AD588)))</f>
        <v>100</v>
      </c>
      <c r="AE579" s="277">
        <f>IF($F576=0,IF(100-SUM(AE580:AE588)=0,"",100-SUM(AE580:AE588)),IF(H569-SUM(AE580:AE588)=0,"",H569-SUM(AE580:AE588)))</f>
        <v>100</v>
      </c>
      <c r="AF579" s="277">
        <f>IF($F576=0,IF(100-SUM(AF580:AF588)=0,"",100-SUM(AF580:AF588)),IF(H571-SUM(AF580:AF588)=0,"",H571-SUM(AF580:AF588)))</f>
        <v>100</v>
      </c>
      <c r="AG579" s="570"/>
      <c r="AH579" s="570"/>
      <c r="AI579" s="570"/>
      <c r="AJ579" s="570"/>
      <c r="AK579" s="570"/>
      <c r="AL579" s="570"/>
      <c r="AM579" s="570"/>
      <c r="AN579" s="570"/>
      <c r="AO579" s="570"/>
      <c r="AP579" s="570"/>
      <c r="AR579" s="591" t="b">
        <f t="shared" ref="AR579:AR588" si="36">IF(C579="発電事業者","事業者リスト一覧!D3:E1002", IF(C579="小売電気事業者","事業者リスト一覧!J3:K1002", IF(C579="一般送配電事業者","事業者リスト一覧!G3:H13", IF(C579="送電事業者","事業者リスト一覧!G16:H21", IF(C579="特定送配電事業者","事業者リスト一覧!G24:H44", IF(C579="登録特定送配電事業者","事業者リスト一覧!G47:H87", IF(C579="その他事業者","事業者リスト一覧!G90:H100")))))))</f>
        <v>0</v>
      </c>
      <c r="AS579" s="591"/>
      <c r="AT579" s="591"/>
      <c r="AU579" s="281" t="s">
        <v>160</v>
      </c>
      <c r="AV579" s="275"/>
      <c r="AX579" s="569"/>
      <c r="AY579" s="569"/>
      <c r="AZ579" s="588"/>
      <c r="BA579" s="590"/>
      <c r="BB579" s="590"/>
      <c r="BC579" s="590"/>
      <c r="BD579" s="588"/>
      <c r="BE579" s="583"/>
      <c r="BF579" s="584"/>
      <c r="BG579" s="259"/>
      <c r="BH579" s="259"/>
      <c r="BI579" s="259"/>
      <c r="BJ579" s="259"/>
      <c r="BK579" s="259"/>
      <c r="BL579" s="259"/>
      <c r="BM579" s="259"/>
      <c r="BN579" s="259"/>
      <c r="BO579" s="259"/>
      <c r="BP579" s="259"/>
      <c r="BQ579" s="259"/>
      <c r="BR579" s="259"/>
      <c r="BS579" s="569"/>
      <c r="BT579" s="569"/>
      <c r="BU579" s="569"/>
      <c r="BV579" s="333" t="s">
        <v>172</v>
      </c>
      <c r="BW579" s="581"/>
      <c r="BX579" s="581"/>
      <c r="BY579" s="331" t="str">
        <f>IF(COUNT(BY549,X586)=2,ROUND(BY549*X586/SUM(X579:X588),#REF!),"")</f>
        <v/>
      </c>
      <c r="BZ579" s="331" t="str">
        <f>IF(COUNT(BZ549,Y586)=2,ROUND(BZ549*Y586/SUM(Y579:Y588),#REF!),"")</f>
        <v/>
      </c>
      <c r="CA579" s="331" t="str">
        <f>IF(COUNT(CA549,Z586)=2,ROUND(CA549*Z586/SUM(Z579:Z588),#REF!),"")</f>
        <v/>
      </c>
      <c r="CB579" s="331" t="str">
        <f>IF(COUNT(CB549,AA586)=2,ROUND(CB549*AA586/SUM(AA579:AA588),#REF!),"")</f>
        <v/>
      </c>
      <c r="CC579" s="331" t="str">
        <f>IF(COUNT(CC549,AB586)=2,ROUND(CC549*AB586/SUM(AB579:AB588),#REF!),"")</f>
        <v/>
      </c>
      <c r="CD579" s="331" t="str">
        <f>IF(COUNT(CD549,AC586)=2,ROUND(CD549*AC586/SUM(AC579:AC588),#REF!),"")</f>
        <v/>
      </c>
      <c r="CE579" s="331" t="str">
        <f>IF(COUNT(CE549,AD586)=2,ROUND(CE549*AD586/SUM(AD579:AD588),#REF!),"")</f>
        <v/>
      </c>
      <c r="CF579" s="331" t="str">
        <f>IF(COUNT(CF549,AE586)=2,ROUND(CF549*AE586/SUM(AE579:AE588),#REF!),"")</f>
        <v/>
      </c>
      <c r="CG579" s="331" t="str">
        <f>IF(COUNT(CG549,AF586)=2,ROUND(CG549*AF586/SUM(AF579:AF588),#REF!),"")</f>
        <v/>
      </c>
      <c r="CH579" s="564" t="str">
        <f>IF(CH578="","",CH578)</f>
        <v>バイオマス</v>
      </c>
      <c r="CI579" s="564"/>
      <c r="CJ579" s="564"/>
      <c r="CK579" s="564"/>
      <c r="CL579" s="564"/>
      <c r="CM579" s="564"/>
      <c r="CN579" s="564"/>
      <c r="CO579" s="564"/>
      <c r="CP579" s="564"/>
      <c r="CQ579" s="564"/>
    </row>
    <row r="580" spans="3:95" s="243" customFormat="1" ht="13.5" customHeight="1">
      <c r="C580" s="568"/>
      <c r="D580" s="568"/>
      <c r="E580" s="332"/>
      <c r="F580" s="569" t="str">
        <f t="shared" ref="F580:F587" ca="1" si="37">IF(E580="","",VLOOKUP(E580,INDIRECT(AR580),2,FALSE))</f>
        <v/>
      </c>
      <c r="G580" s="569"/>
      <c r="H580" s="569"/>
      <c r="I580" s="333" t="str">
        <f>IF(E580="","",E543)</f>
        <v/>
      </c>
      <c r="J580" s="569" t="e">
        <f>J577&amp;"２"</f>
        <v>#REF!</v>
      </c>
      <c r="K580" s="569"/>
      <c r="L580" s="308"/>
      <c r="M580" s="308"/>
      <c r="N580" s="308"/>
      <c r="O580" s="308"/>
      <c r="P580" s="308"/>
      <c r="Q580" s="308"/>
      <c r="R580" s="308"/>
      <c r="S580" s="308"/>
      <c r="T580" s="308"/>
      <c r="U580" s="308"/>
      <c r="V580" s="308"/>
      <c r="W580" s="308"/>
      <c r="X580" s="308"/>
      <c r="Y580" s="308"/>
      <c r="Z580" s="308"/>
      <c r="AA580" s="308"/>
      <c r="AB580" s="308"/>
      <c r="AC580" s="308"/>
      <c r="AD580" s="308"/>
      <c r="AE580" s="308"/>
      <c r="AF580" s="308"/>
      <c r="AG580" s="570"/>
      <c r="AH580" s="570"/>
      <c r="AI580" s="570"/>
      <c r="AJ580" s="570"/>
      <c r="AK580" s="570"/>
      <c r="AL580" s="570"/>
      <c r="AM580" s="570"/>
      <c r="AN580" s="570"/>
      <c r="AO580" s="570"/>
      <c r="AP580" s="570"/>
      <c r="AR580" s="571" t="b">
        <f t="shared" si="36"/>
        <v>0</v>
      </c>
      <c r="AS580" s="571"/>
      <c r="AT580" s="571"/>
      <c r="AU580" s="282" t="s">
        <v>160</v>
      </c>
      <c r="AV580" s="275"/>
      <c r="AX580" s="569"/>
      <c r="AY580" s="569"/>
      <c r="AZ580" s="589"/>
      <c r="BA580" s="590"/>
      <c r="BB580" s="590"/>
      <c r="BC580" s="590"/>
      <c r="BD580" s="589"/>
      <c r="BE580" s="585" t="e">
        <f>IF(#REF!="発電事業者","月間送電電力量（GWh）","月間受電電力量（GWh）")</f>
        <v>#REF!</v>
      </c>
      <c r="BF580" s="586"/>
      <c r="BG580" s="331" t="str">
        <f>IF(COUNT(BG550,L586)=2,ROUND(BG550*L586/SUM(L579:L588),#REF!),"")</f>
        <v/>
      </c>
      <c r="BH580" s="331" t="str">
        <f>IF(COUNT(BH550,M586)=2,ROUND(BH550*M586/SUM(M579:M588),#REF!),"")</f>
        <v/>
      </c>
      <c r="BI580" s="331" t="str">
        <f>IF(COUNT(BI550,N586)=2,ROUND(BI550*N586/SUM(N579:N588),#REF!),"")</f>
        <v/>
      </c>
      <c r="BJ580" s="331" t="str">
        <f>IF(COUNT(BJ550,O586)=2,ROUND(BJ550*O586/SUM(O579:O588),#REF!),"")</f>
        <v/>
      </c>
      <c r="BK580" s="331" t="str">
        <f>IF(COUNT(BK550,P586)=2,ROUND(BK550*P586/SUM(P579:P588),#REF!),"")</f>
        <v/>
      </c>
      <c r="BL580" s="331" t="str">
        <f>IF(COUNT(BL550,Q586)=2,ROUND(BL550*Q586/SUM(Q579:Q588),#REF!),"")</f>
        <v/>
      </c>
      <c r="BM580" s="331" t="str">
        <f>IF(COUNT(BM550,R586)=2,ROUND(BM550*R586/SUM(R579:R588),#REF!),"")</f>
        <v/>
      </c>
      <c r="BN580" s="331" t="str">
        <f>IF(COUNT(BN550,S586)=2,ROUND(BN550*S586/SUM(S579:S588),#REF!),"")</f>
        <v/>
      </c>
      <c r="BO580" s="331" t="str">
        <f>IF(COUNT(BO550,T586)=2,ROUND(BO550*T586/SUM(T579:T588),#REF!),"")</f>
        <v/>
      </c>
      <c r="BP580" s="331" t="str">
        <f>IF(COUNT(BP550,U586)=2,ROUND(BP550*U586/SUM(U579:U588),#REF!),"")</f>
        <v/>
      </c>
      <c r="BQ580" s="331" t="str">
        <f>IF(COUNT(BQ550,V586)=2,ROUND(BQ550*V586/SUM(V579:V588),#REF!),"")</f>
        <v/>
      </c>
      <c r="BR580" s="331" t="str">
        <f>IF(COUNT(BR550,W586)=2,ROUND(BR550*W586/SUM(W579:W588),#REF!),"")</f>
        <v/>
      </c>
      <c r="BS580" s="569" t="e">
        <f>IF(#REF!="発電事業者","年間送電電力量（GWh）","年間受電電力量（GWh）")</f>
        <v>#REF!</v>
      </c>
      <c r="BT580" s="569"/>
      <c r="BU580" s="569"/>
      <c r="BV580" s="333" t="s">
        <v>25</v>
      </c>
      <c r="BW580" s="582"/>
      <c r="BX580" s="582"/>
      <c r="BY580" s="331" t="str">
        <f>IF(COUNT(BY550,X586)=2,ROUND(BY550*X586/SUM(X579:X588),#REF!),"")</f>
        <v/>
      </c>
      <c r="BZ580" s="331" t="str">
        <f>IF(COUNT(BZ550,Y586)=2,ROUND(BZ550*Y586/SUM(Y579:Y588),#REF!),"")</f>
        <v/>
      </c>
      <c r="CA580" s="331" t="str">
        <f>IF(COUNT(CA550,Z586)=2,ROUND(CA550*Z586/SUM(Z579:Z588),#REF!),"")</f>
        <v/>
      </c>
      <c r="CB580" s="331" t="str">
        <f>IF(COUNT(CB550,AA586)=2,ROUND(CB550*AA586/SUM(AA579:AA588),#REF!),"")</f>
        <v/>
      </c>
      <c r="CC580" s="331" t="str">
        <f>IF(COUNT(CC550,AB586)=2,ROUND(CC550*AB586/SUM(AB579:AB588),#REF!),"")</f>
        <v/>
      </c>
      <c r="CD580" s="331" t="str">
        <f>IF(COUNT(CD550,AC586)=2,ROUND(CD550*AC586/SUM(AC579:AC588),#REF!),"")</f>
        <v/>
      </c>
      <c r="CE580" s="331" t="str">
        <f>IF(COUNT(CE550,AD586)=2,ROUND(CE550*AD586/SUM(AD579:AD588),#REF!),"")</f>
        <v/>
      </c>
      <c r="CF580" s="331" t="str">
        <f>IF(COUNT(CF550,AE586)=2,ROUND(CF550*AE586/SUM(AE579:AE588),#REF!),"")</f>
        <v/>
      </c>
      <c r="CG580" s="331" t="str">
        <f>IF(COUNT(CG550,AF586)=2,ROUND(CG550*AF586/SUM(AF579:AF588),#REF!),"")</f>
        <v/>
      </c>
      <c r="CH580" s="565" t="str">
        <f>IF(COUNTA(AG586)=0,"",AG586)</f>
        <v/>
      </c>
      <c r="CI580" s="565"/>
      <c r="CJ580" s="565"/>
      <c r="CK580" s="565"/>
      <c r="CL580" s="565"/>
      <c r="CM580" s="565"/>
      <c r="CN580" s="565"/>
      <c r="CO580" s="565"/>
      <c r="CP580" s="565"/>
      <c r="CQ580" s="565"/>
    </row>
    <row r="581" spans="3:95" s="243" customFormat="1" ht="13.5" customHeight="1">
      <c r="C581" s="568"/>
      <c r="D581" s="568"/>
      <c r="E581" s="332"/>
      <c r="F581" s="569" t="str">
        <f t="shared" ca="1" si="37"/>
        <v/>
      </c>
      <c r="G581" s="569"/>
      <c r="H581" s="569"/>
      <c r="I581" s="333" t="str">
        <f>IF(E581="","",E543)</f>
        <v/>
      </c>
      <c r="J581" s="569" t="e">
        <f>J577&amp;"３"</f>
        <v>#REF!</v>
      </c>
      <c r="K581" s="569"/>
      <c r="L581" s="308"/>
      <c r="M581" s="308"/>
      <c r="N581" s="308"/>
      <c r="O581" s="308"/>
      <c r="P581" s="308"/>
      <c r="Q581" s="308"/>
      <c r="R581" s="308"/>
      <c r="S581" s="308"/>
      <c r="T581" s="308"/>
      <c r="U581" s="308"/>
      <c r="V581" s="308"/>
      <c r="W581" s="308"/>
      <c r="X581" s="308"/>
      <c r="Y581" s="308"/>
      <c r="Z581" s="308"/>
      <c r="AA581" s="308"/>
      <c r="AB581" s="308"/>
      <c r="AC581" s="308"/>
      <c r="AD581" s="308"/>
      <c r="AE581" s="308"/>
      <c r="AF581" s="308"/>
      <c r="AG581" s="570"/>
      <c r="AH581" s="570"/>
      <c r="AI581" s="570"/>
      <c r="AJ581" s="570"/>
      <c r="AK581" s="570"/>
      <c r="AL581" s="570"/>
      <c r="AM581" s="570"/>
      <c r="AN581" s="570"/>
      <c r="AO581" s="570"/>
      <c r="AP581" s="570"/>
      <c r="AR581" s="571" t="b">
        <f t="shared" si="36"/>
        <v>0</v>
      </c>
      <c r="AS581" s="571"/>
      <c r="AT581" s="571"/>
      <c r="AU581" s="282" t="s">
        <v>160</v>
      </c>
      <c r="AV581" s="275"/>
      <c r="AX581" s="569" t="str">
        <f>IF(C587="","",C587)</f>
        <v/>
      </c>
      <c r="AY581" s="569"/>
      <c r="AZ581" s="587" t="str">
        <f>IF(E587="","",E587)</f>
        <v/>
      </c>
      <c r="BA581" s="590" t="str">
        <f ca="1">IF(F587="","",F587)</f>
        <v/>
      </c>
      <c r="BB581" s="590"/>
      <c r="BC581" s="590"/>
      <c r="BD581" s="587" t="str">
        <f>IF(I587="","",I587)</f>
        <v/>
      </c>
      <c r="BE581" s="578" t="e">
        <f>IF(#REF!="発電事業者","送電電力（MW）","受電電力（MW）")</f>
        <v>#REF!</v>
      </c>
      <c r="BF581" s="579"/>
      <c r="BG581" s="331" t="str">
        <f>IF(COUNT(BG548,L587)=2,ROUND(BG548*L587/SUM(L579:L588),#REF!),"")</f>
        <v/>
      </c>
      <c r="BH581" s="331" t="str">
        <f>IF(COUNT(BH548,M587)=2,ROUND(BH548*M587/SUM(M579:M588),#REF!),"")</f>
        <v/>
      </c>
      <c r="BI581" s="331" t="str">
        <f>IF(COUNT(BI548,N587)=2,ROUND(BI548*N587/SUM(N579:N588),#REF!),"")</f>
        <v/>
      </c>
      <c r="BJ581" s="331" t="str">
        <f>IF(COUNT(BJ548,O587)=2,ROUND(BJ548*O587/SUM(O579:O588),#REF!),"")</f>
        <v/>
      </c>
      <c r="BK581" s="331" t="str">
        <f>IF(COUNT(BK548,P587)=2,ROUND(BK548*P587/SUM(P579:P588),#REF!),"")</f>
        <v/>
      </c>
      <c r="BL581" s="331" t="str">
        <f>IF(COUNT(BL548,Q587)=2,ROUND(BL548*Q587/SUM(Q579:Q588),#REF!),"")</f>
        <v/>
      </c>
      <c r="BM581" s="331" t="str">
        <f>IF(COUNT(BM548,R587)=2,ROUND(BM548*R587/SUM(R579:R588),#REF!),"")</f>
        <v/>
      </c>
      <c r="BN581" s="331" t="str">
        <f>IF(COUNT(BN548,S587)=2,ROUND(BN548*S587/SUM(S579:S588),#REF!),"")</f>
        <v/>
      </c>
      <c r="BO581" s="331" t="str">
        <f>IF(COUNT(BO548,T587)=2,ROUND(BO548*T587/SUM(T579:T588),#REF!),"")</f>
        <v/>
      </c>
      <c r="BP581" s="331" t="str">
        <f>IF(COUNT(BP548,U587)=2,ROUND(BP548*U587/SUM(U579:U588),#REF!),"")</f>
        <v/>
      </c>
      <c r="BQ581" s="331" t="str">
        <f>IF(COUNT(BQ548,V587)=2,ROUND(BQ548*V587/SUM(V579:V588),#REF!),"")</f>
        <v/>
      </c>
      <c r="BR581" s="331" t="str">
        <f>IF(COUNT(BR548,W587)=2,ROUND(BR548*W587/SUM(W579:W588),#REF!),"")</f>
        <v/>
      </c>
      <c r="BS581" s="569" t="e">
        <f>IF(#REF!="発電事業者","送電電力（MW）","受電電力（MW）")</f>
        <v>#REF!</v>
      </c>
      <c r="BT581" s="569"/>
      <c r="BU581" s="569"/>
      <c r="BV581" s="333" t="s">
        <v>171</v>
      </c>
      <c r="BW581" s="580"/>
      <c r="BX581" s="580"/>
      <c r="BY581" s="331" t="str">
        <f>IF(COUNT(BY548,X587)=2,ROUND(BY548*X587/SUM(X579:X588),#REF!),"")</f>
        <v/>
      </c>
      <c r="BZ581" s="331" t="str">
        <f>IF(COUNT(BZ548,Y587)=2,ROUND(BZ548*Y587/SUM(Y579:Y588),#REF!),"")</f>
        <v/>
      </c>
      <c r="CA581" s="331" t="str">
        <f>IF(COUNT(CA548,Z587)=2,ROUND(CA548*Z587/SUM(Z579:Z588),#REF!),"")</f>
        <v/>
      </c>
      <c r="CB581" s="331" t="str">
        <f>IF(COUNT(CB548,AA587)=2,ROUND(CB548*AA587/SUM(AA579:AA588),#REF!),"")</f>
        <v/>
      </c>
      <c r="CC581" s="331" t="str">
        <f>IF(COUNT(CC548,AB587)=2,ROUND(CC548*AB587/SUM(AB579:AB588),#REF!),"")</f>
        <v/>
      </c>
      <c r="CD581" s="331" t="str">
        <f>IF(COUNT(CD548,AC587)=2,ROUND(CD548*AC587/SUM(AC579:AC588),#REF!),"")</f>
        <v/>
      </c>
      <c r="CE581" s="331" t="str">
        <f>IF(COUNT(CE548,AD587)=2,ROUND(CE548*AD587/SUM(AD579:AD588),#REF!),"")</f>
        <v/>
      </c>
      <c r="CF581" s="331" t="str">
        <f>IF(COUNT(CF548,AE587)=2,ROUND(CF548*AE587/SUM(AE579:AE588),#REF!),"")</f>
        <v/>
      </c>
      <c r="CG581" s="331" t="str">
        <f>IF(COUNT(CG548,AF587)=2,ROUND(CG548*AF587/SUM(AF579:AF588),#REF!),"")</f>
        <v/>
      </c>
      <c r="CH581" s="563" t="s">
        <v>119</v>
      </c>
      <c r="CI581" s="563"/>
      <c r="CJ581" s="563"/>
      <c r="CK581" s="563"/>
      <c r="CL581" s="563"/>
      <c r="CM581" s="563"/>
      <c r="CN581" s="563"/>
      <c r="CO581" s="563"/>
      <c r="CP581" s="563"/>
      <c r="CQ581" s="563"/>
    </row>
    <row r="582" spans="3:95" s="243" customFormat="1" ht="13.5" customHeight="1">
      <c r="C582" s="568"/>
      <c r="D582" s="568"/>
      <c r="E582" s="332"/>
      <c r="F582" s="569" t="str">
        <f t="shared" ca="1" si="37"/>
        <v/>
      </c>
      <c r="G582" s="569"/>
      <c r="H582" s="569"/>
      <c r="I582" s="333" t="str">
        <f>IF(E582="","",E543)</f>
        <v/>
      </c>
      <c r="J582" s="569" t="e">
        <f>J577&amp;"４"</f>
        <v>#REF!</v>
      </c>
      <c r="K582" s="569"/>
      <c r="L582" s="308"/>
      <c r="M582" s="308"/>
      <c r="N582" s="308"/>
      <c r="O582" s="308"/>
      <c r="P582" s="308"/>
      <c r="Q582" s="308"/>
      <c r="R582" s="308"/>
      <c r="S582" s="308"/>
      <c r="T582" s="308"/>
      <c r="U582" s="308"/>
      <c r="V582" s="308"/>
      <c r="W582" s="308"/>
      <c r="X582" s="308"/>
      <c r="Y582" s="308"/>
      <c r="Z582" s="308"/>
      <c r="AA582" s="308"/>
      <c r="AB582" s="308"/>
      <c r="AC582" s="308"/>
      <c r="AD582" s="308"/>
      <c r="AE582" s="308"/>
      <c r="AF582" s="308"/>
      <c r="AG582" s="570"/>
      <c r="AH582" s="570"/>
      <c r="AI582" s="570"/>
      <c r="AJ582" s="570"/>
      <c r="AK582" s="570"/>
      <c r="AL582" s="570"/>
      <c r="AM582" s="570"/>
      <c r="AN582" s="570"/>
      <c r="AO582" s="570"/>
      <c r="AP582" s="570"/>
      <c r="AR582" s="571" t="b">
        <f t="shared" si="36"/>
        <v>0</v>
      </c>
      <c r="AS582" s="571"/>
      <c r="AT582" s="571"/>
      <c r="AU582" s="282" t="s">
        <v>160</v>
      </c>
      <c r="AV582" s="275"/>
      <c r="AX582" s="569"/>
      <c r="AY582" s="569"/>
      <c r="AZ582" s="588"/>
      <c r="BA582" s="590"/>
      <c r="BB582" s="590"/>
      <c r="BC582" s="590"/>
      <c r="BD582" s="588"/>
      <c r="BE582" s="583"/>
      <c r="BF582" s="584"/>
      <c r="BG582" s="259"/>
      <c r="BH582" s="259"/>
      <c r="BI582" s="259"/>
      <c r="BJ582" s="259"/>
      <c r="BK582" s="259"/>
      <c r="BL582" s="259"/>
      <c r="BM582" s="259"/>
      <c r="BN582" s="259"/>
      <c r="BO582" s="259"/>
      <c r="BP582" s="259"/>
      <c r="BQ582" s="259"/>
      <c r="BR582" s="259"/>
      <c r="BS582" s="569"/>
      <c r="BT582" s="569"/>
      <c r="BU582" s="569"/>
      <c r="BV582" s="333" t="s">
        <v>172</v>
      </c>
      <c r="BW582" s="581"/>
      <c r="BX582" s="581"/>
      <c r="BY582" s="331" t="str">
        <f>IF(COUNT(BY549,X587)=2,ROUND(BY549*X587/SUM(X579:X588),#REF!),"")</f>
        <v/>
      </c>
      <c r="BZ582" s="331" t="str">
        <f>IF(COUNT(BZ549,Y587)=2,ROUND(BZ549*Y587/SUM(Y579:Y588),#REF!),"")</f>
        <v/>
      </c>
      <c r="CA582" s="331" t="str">
        <f>IF(COUNT(CA549,Z587)=2,ROUND(CA549*Z587/SUM(Z579:Z588),#REF!),"")</f>
        <v/>
      </c>
      <c r="CB582" s="331" t="str">
        <f>IF(COUNT(CB549,AA587)=2,ROUND(CB549*AA587/SUM(AA579:AA588),#REF!),"")</f>
        <v/>
      </c>
      <c r="CC582" s="331" t="str">
        <f>IF(COUNT(CC549,AB587)=2,ROUND(CC549*AB587/SUM(AB579:AB588),#REF!),"")</f>
        <v/>
      </c>
      <c r="CD582" s="331" t="str">
        <f>IF(COUNT(CD549,AC587)=2,ROUND(CD549*AC587/SUM(AC579:AC588),#REF!),"")</f>
        <v/>
      </c>
      <c r="CE582" s="331" t="str">
        <f>IF(COUNT(CE549,AD587)=2,ROUND(CE549*AD587/SUM(AD579:AD588),#REF!),"")</f>
        <v/>
      </c>
      <c r="CF582" s="331" t="str">
        <f>IF(COUNT(CF549,AE587)=2,ROUND(CF549*AE587/SUM(AE579:AE588),#REF!),"")</f>
        <v/>
      </c>
      <c r="CG582" s="331" t="str">
        <f>IF(COUNT(CG549,AF587)=2,ROUND(CG549*AF587/SUM(AF579:AF588),#REF!),"")</f>
        <v/>
      </c>
      <c r="CH582" s="564" t="str">
        <f>IF(CH581="","",CH581)</f>
        <v>バイオマス</v>
      </c>
      <c r="CI582" s="564"/>
      <c r="CJ582" s="564"/>
      <c r="CK582" s="564"/>
      <c r="CL582" s="564"/>
      <c r="CM582" s="564"/>
      <c r="CN582" s="564"/>
      <c r="CO582" s="564"/>
      <c r="CP582" s="564"/>
      <c r="CQ582" s="564"/>
    </row>
    <row r="583" spans="3:95" s="243" customFormat="1" ht="13.5" customHeight="1">
      <c r="C583" s="568"/>
      <c r="D583" s="568"/>
      <c r="E583" s="332"/>
      <c r="F583" s="569" t="str">
        <f t="shared" ca="1" si="37"/>
        <v/>
      </c>
      <c r="G583" s="569"/>
      <c r="H583" s="569"/>
      <c r="I583" s="333" t="str">
        <f>IF(E583="","",E543)</f>
        <v/>
      </c>
      <c r="J583" s="569" t="e">
        <f>J577&amp;"５"</f>
        <v>#REF!</v>
      </c>
      <c r="K583" s="569"/>
      <c r="L583" s="308"/>
      <c r="M583" s="308"/>
      <c r="N583" s="308"/>
      <c r="O583" s="308"/>
      <c r="P583" s="308"/>
      <c r="Q583" s="308"/>
      <c r="R583" s="308"/>
      <c r="S583" s="308"/>
      <c r="T583" s="308"/>
      <c r="U583" s="308"/>
      <c r="V583" s="308"/>
      <c r="W583" s="308"/>
      <c r="X583" s="308"/>
      <c r="Y583" s="308"/>
      <c r="Z583" s="308"/>
      <c r="AA583" s="308"/>
      <c r="AB583" s="308"/>
      <c r="AC583" s="308"/>
      <c r="AD583" s="308"/>
      <c r="AE583" s="308"/>
      <c r="AF583" s="308"/>
      <c r="AG583" s="570"/>
      <c r="AH583" s="570"/>
      <c r="AI583" s="570"/>
      <c r="AJ583" s="570"/>
      <c r="AK583" s="570"/>
      <c r="AL583" s="570"/>
      <c r="AM583" s="570"/>
      <c r="AN583" s="570"/>
      <c r="AO583" s="570"/>
      <c r="AP583" s="570"/>
      <c r="AR583" s="571" t="b">
        <f t="shared" si="36"/>
        <v>0</v>
      </c>
      <c r="AS583" s="571"/>
      <c r="AT583" s="571"/>
      <c r="AU583" s="282" t="s">
        <v>160</v>
      </c>
      <c r="AV583" s="275"/>
      <c r="AX583" s="569"/>
      <c r="AY583" s="569"/>
      <c r="AZ583" s="589"/>
      <c r="BA583" s="590"/>
      <c r="BB583" s="590"/>
      <c r="BC583" s="590"/>
      <c r="BD583" s="589"/>
      <c r="BE583" s="585" t="e">
        <f>IF(#REF!="発電事業者","月間送電電力量（GWh）","月間受電電力量（GWh）")</f>
        <v>#REF!</v>
      </c>
      <c r="BF583" s="586"/>
      <c r="BG583" s="331" t="str">
        <f>IF(COUNT(BG550,L587)=2,ROUND(BG550*L587/SUM(L579:L588),#REF!),"")</f>
        <v/>
      </c>
      <c r="BH583" s="331" t="str">
        <f>IF(COUNT(BH550,M587)=2,ROUND(BH550*M587/SUM(M579:M588),#REF!),"")</f>
        <v/>
      </c>
      <c r="BI583" s="331" t="str">
        <f>IF(COUNT(BI550,N587)=2,ROUND(BI550*N587/SUM(N579:N588),#REF!),"")</f>
        <v/>
      </c>
      <c r="BJ583" s="331" t="str">
        <f>IF(COUNT(BJ550,O587)=2,ROUND(BJ550*O587/SUM(O579:O588),#REF!),"")</f>
        <v/>
      </c>
      <c r="BK583" s="331" t="str">
        <f>IF(COUNT(BK550,P587)=2,ROUND(BK550*P587/SUM(P579:P588),#REF!),"")</f>
        <v/>
      </c>
      <c r="BL583" s="331" t="str">
        <f>IF(COUNT(BL550,Q587)=2,ROUND(BL550*Q587/SUM(Q579:Q588),#REF!),"")</f>
        <v/>
      </c>
      <c r="BM583" s="331" t="str">
        <f>IF(COUNT(BM550,R587)=2,ROUND(BM550*R587/SUM(R579:R588),#REF!),"")</f>
        <v/>
      </c>
      <c r="BN583" s="331" t="str">
        <f>IF(COUNT(BN550,S587)=2,ROUND(BN550*S587/SUM(S579:S588),#REF!),"")</f>
        <v/>
      </c>
      <c r="BO583" s="331" t="str">
        <f>IF(COUNT(BO550,T587)=2,ROUND(BO550*T587/SUM(T579:T588),#REF!),"")</f>
        <v/>
      </c>
      <c r="BP583" s="331" t="str">
        <f>IF(COUNT(BP550,U587)=2,ROUND(BP550*U587/SUM(U579:U588),#REF!),"")</f>
        <v/>
      </c>
      <c r="BQ583" s="331" t="str">
        <f>IF(COUNT(BQ550,V587)=2,ROUND(BQ550*V587/SUM(V579:V588),#REF!),"")</f>
        <v/>
      </c>
      <c r="BR583" s="331" t="str">
        <f>IF(COUNT(BR550,W587)=2,ROUND(BR550*W587/SUM(W579:W588),#REF!),"")</f>
        <v/>
      </c>
      <c r="BS583" s="569" t="e">
        <f>IF(#REF!="発電事業者","年間送電電力量（GWh）","年間受電電力量（GWh）")</f>
        <v>#REF!</v>
      </c>
      <c r="BT583" s="569"/>
      <c r="BU583" s="569"/>
      <c r="BV583" s="333" t="s">
        <v>25</v>
      </c>
      <c r="BW583" s="582"/>
      <c r="BX583" s="582"/>
      <c r="BY583" s="331" t="str">
        <f>IF(COUNT(BY550,X587)=2,ROUND(BY550*X587/SUM(X579:X588),#REF!),"")</f>
        <v/>
      </c>
      <c r="BZ583" s="331" t="str">
        <f>IF(COUNT(BZ550,Y587)=2,ROUND(BZ550*Y587/SUM(Y579:Y588),#REF!),"")</f>
        <v/>
      </c>
      <c r="CA583" s="331" t="str">
        <f>IF(COUNT(CA550,Z587)=2,ROUND(CA550*Z587/SUM(Z579:Z588),#REF!),"")</f>
        <v/>
      </c>
      <c r="CB583" s="331" t="str">
        <f>IF(COUNT(CB550,AA587)=2,ROUND(CB550*AA587/SUM(AA579:AA588),#REF!),"")</f>
        <v/>
      </c>
      <c r="CC583" s="331" t="str">
        <f>IF(COUNT(CC550,AB587)=2,ROUND(CC550*AB587/SUM(AB579:AB588),#REF!),"")</f>
        <v/>
      </c>
      <c r="CD583" s="331" t="str">
        <f>IF(COUNT(CD550,AC587)=2,ROUND(CD550*AC587/SUM(AC579:AC588),#REF!),"")</f>
        <v/>
      </c>
      <c r="CE583" s="331" t="str">
        <f>IF(COUNT(CE550,AD587)=2,ROUND(CE550*AD587/SUM(AD579:AD588),#REF!),"")</f>
        <v/>
      </c>
      <c r="CF583" s="331" t="str">
        <f>IF(COUNT(CF550,AE587)=2,ROUND(CF550*AE587/SUM(AE579:AE588),#REF!),"")</f>
        <v/>
      </c>
      <c r="CG583" s="331" t="str">
        <f>IF(COUNT(CG550,AF587)=2,ROUND(CG550*AF587/SUM(AF579:AF588),#REF!),"")</f>
        <v/>
      </c>
      <c r="CH583" s="565" t="str">
        <f>IF(COUNTA(AG587)=0,"",AG587)</f>
        <v/>
      </c>
      <c r="CI583" s="565"/>
      <c r="CJ583" s="565"/>
      <c r="CK583" s="565"/>
      <c r="CL583" s="565"/>
      <c r="CM583" s="565"/>
      <c r="CN583" s="565"/>
      <c r="CO583" s="565"/>
      <c r="CP583" s="565"/>
      <c r="CQ583" s="565"/>
    </row>
    <row r="584" spans="3:95" s="243" customFormat="1" ht="13.5" customHeight="1">
      <c r="C584" s="568"/>
      <c r="D584" s="568"/>
      <c r="E584" s="332"/>
      <c r="F584" s="569" t="str">
        <f t="shared" ca="1" si="37"/>
        <v/>
      </c>
      <c r="G584" s="569"/>
      <c r="H584" s="569"/>
      <c r="I584" s="333" t="str">
        <f>IF(E584="","",E543)</f>
        <v/>
      </c>
      <c r="J584" s="569" t="e">
        <f>J577&amp;"６"</f>
        <v>#REF!</v>
      </c>
      <c r="K584" s="569"/>
      <c r="L584" s="308"/>
      <c r="M584" s="308"/>
      <c r="N584" s="308"/>
      <c r="O584" s="308"/>
      <c r="P584" s="308"/>
      <c r="Q584" s="308"/>
      <c r="R584" s="308"/>
      <c r="S584" s="308"/>
      <c r="T584" s="308"/>
      <c r="U584" s="308"/>
      <c r="V584" s="308"/>
      <c r="W584" s="308"/>
      <c r="X584" s="308"/>
      <c r="Y584" s="308"/>
      <c r="Z584" s="308"/>
      <c r="AA584" s="308"/>
      <c r="AB584" s="308"/>
      <c r="AC584" s="308"/>
      <c r="AD584" s="308"/>
      <c r="AE584" s="308"/>
      <c r="AF584" s="308"/>
      <c r="AG584" s="570"/>
      <c r="AH584" s="570"/>
      <c r="AI584" s="570"/>
      <c r="AJ584" s="570"/>
      <c r="AK584" s="570"/>
      <c r="AL584" s="570"/>
      <c r="AM584" s="570"/>
      <c r="AN584" s="570"/>
      <c r="AO584" s="570"/>
      <c r="AP584" s="570"/>
      <c r="AR584" s="571" t="b">
        <f t="shared" si="36"/>
        <v>0</v>
      </c>
      <c r="AS584" s="571"/>
      <c r="AT584" s="571"/>
      <c r="AU584" s="282" t="s">
        <v>160</v>
      </c>
      <c r="AV584" s="275"/>
      <c r="AX584" s="569" t="str">
        <f>IF(C588="","",C588)</f>
        <v>自者保有電源</v>
      </c>
      <c r="AY584" s="569"/>
      <c r="AZ584" s="587" t="str">
        <f>IF(E588="","",E588)</f>
        <v/>
      </c>
      <c r="BA584" s="590" t="str">
        <f>IF(F588="","",F588)</f>
        <v/>
      </c>
      <c r="BB584" s="590"/>
      <c r="BC584" s="590"/>
      <c r="BD584" s="587" t="str">
        <f>IF(I588="","",I588)</f>
        <v/>
      </c>
      <c r="BE584" s="578" t="e">
        <f>IF(#REF!="発電事業者","送電電力（MW）","受電電力（MW）")</f>
        <v>#REF!</v>
      </c>
      <c r="BF584" s="579"/>
      <c r="BG584" s="331" t="str">
        <f>IF(COUNT(BG548,L588)=2,ROUND(BG548*L588/SUM(L579:L588),#REF!),"")</f>
        <v/>
      </c>
      <c r="BH584" s="331" t="str">
        <f>IF(COUNT(BH548,M588)=2,ROUND(BH548*M588/SUM(M579:M588),#REF!),"")</f>
        <v/>
      </c>
      <c r="BI584" s="331" t="str">
        <f>IF(COUNT(BI548,N588)=2,ROUND(BI548*N588/SUM(N579:N588),#REF!),"")</f>
        <v/>
      </c>
      <c r="BJ584" s="331" t="str">
        <f>IF(COUNT(BJ548,O588)=2,ROUND(BJ548*O588/SUM(O579:O588),#REF!),"")</f>
        <v/>
      </c>
      <c r="BK584" s="331" t="str">
        <f>IF(COUNT(BK548,P588)=2,ROUND(BK548*P588/SUM(P579:P588),#REF!),"")</f>
        <v/>
      </c>
      <c r="BL584" s="331" t="str">
        <f>IF(COUNT(BL548,Q588)=2,ROUND(BL548*Q588/SUM(Q579:Q588),#REF!),"")</f>
        <v/>
      </c>
      <c r="BM584" s="331" t="str">
        <f>IF(COUNT(BM548,R588)=2,ROUND(BM548*R588/SUM(R579:R588),#REF!),"")</f>
        <v/>
      </c>
      <c r="BN584" s="331" t="str">
        <f>IF(COUNT(BN548,S588)=2,ROUND(BN548*S588/SUM(S579:S588),#REF!),"")</f>
        <v/>
      </c>
      <c r="BO584" s="331" t="str">
        <f>IF(COUNT(BO548,T588)=2,ROUND(BO548*T588/SUM(T579:T588),#REF!),"")</f>
        <v/>
      </c>
      <c r="BP584" s="331" t="str">
        <f>IF(COUNT(BP548,U588)=2,ROUND(BP548*U588/SUM(U579:U588),#REF!),"")</f>
        <v/>
      </c>
      <c r="BQ584" s="331" t="str">
        <f>IF(COUNT(BQ548,V588)=2,ROUND(BQ548*V588/SUM(V579:V588),#REF!),"")</f>
        <v/>
      </c>
      <c r="BR584" s="331" t="str">
        <f>IF(COUNT(BR548,W588)=2,ROUND(BR548*W588/SUM(W579:W588),#REF!),"")</f>
        <v/>
      </c>
      <c r="BS584" s="569" t="e">
        <f>IF(#REF!="発電事業者","送電電力（MW）","受電電力（MW）")</f>
        <v>#REF!</v>
      </c>
      <c r="BT584" s="569"/>
      <c r="BU584" s="569"/>
      <c r="BV584" s="333" t="s">
        <v>171</v>
      </c>
      <c r="BW584" s="355" t="str">
        <f>IF(F576=0,IF(COUNT(BW548,I588)=2,ROUND(BW548*I588/100,#REF!),""),IF(COUNT(BW548,I588)=2,ROUND(BW548*I588/L551,#REF!),""))</f>
        <v/>
      </c>
      <c r="BX584" s="580"/>
      <c r="BY584" s="331" t="str">
        <f>IF(COUNT(BY548,X588)=2,ROUND(BY548*X588/SUM(X579:X588),#REF!),"")</f>
        <v/>
      </c>
      <c r="BZ584" s="331" t="str">
        <f>IF(COUNT(BZ548,Y588)=2,ROUND(BZ548*Y588/SUM(Y579:Y588),#REF!),"")</f>
        <v/>
      </c>
      <c r="CA584" s="331" t="str">
        <f>IF(COUNT(CA548,Z588)=2,ROUND(CA548*Z588/SUM(Z579:Z588),#REF!),"")</f>
        <v/>
      </c>
      <c r="CB584" s="331" t="str">
        <f>IF(COUNT(CB548,AA588)=2,ROUND(CB548*AA588/SUM(AA579:AA588),#REF!),"")</f>
        <v/>
      </c>
      <c r="CC584" s="331" t="str">
        <f>IF(COUNT(CC548,AB588)=2,ROUND(CC548*AB588/SUM(AB579:AB588),#REF!),"")</f>
        <v/>
      </c>
      <c r="CD584" s="331" t="str">
        <f>IF(COUNT(CD548,AC588)=2,ROUND(CD548*AC588/SUM(AC579:AC588),#REF!),"")</f>
        <v/>
      </c>
      <c r="CE584" s="331" t="str">
        <f>IF(COUNT(CE548,AD588)=2,ROUND(CE548*AD588/SUM(AD579:AD588),#REF!),"")</f>
        <v/>
      </c>
      <c r="CF584" s="331" t="str">
        <f>IF(COUNT(CF548,AE588)=2,ROUND(CF548*AE588/SUM(AE579:AE588),#REF!),"")</f>
        <v/>
      </c>
      <c r="CG584" s="331" t="str">
        <f>IF(COUNT(CG548,AF588)=2,ROUND(CG548*AF588/SUM(AF579:AF588),#REF!),"")</f>
        <v/>
      </c>
      <c r="CH584" s="563" t="s">
        <v>119</v>
      </c>
      <c r="CI584" s="563"/>
      <c r="CJ584" s="563"/>
      <c r="CK584" s="563"/>
      <c r="CL584" s="563"/>
      <c r="CM584" s="563"/>
      <c r="CN584" s="563"/>
      <c r="CO584" s="563"/>
      <c r="CP584" s="563"/>
      <c r="CQ584" s="563"/>
    </row>
    <row r="585" spans="3:95" s="243" customFormat="1" ht="13.5" customHeight="1">
      <c r="C585" s="568"/>
      <c r="D585" s="568"/>
      <c r="E585" s="332"/>
      <c r="F585" s="569" t="str">
        <f t="shared" ca="1" si="37"/>
        <v/>
      </c>
      <c r="G585" s="569"/>
      <c r="H585" s="569"/>
      <c r="I585" s="333" t="str">
        <f>IF(E585="","",E543)</f>
        <v/>
      </c>
      <c r="J585" s="569" t="e">
        <f>J577&amp;"７"</f>
        <v>#REF!</v>
      </c>
      <c r="K585" s="569"/>
      <c r="L585" s="308"/>
      <c r="M585" s="308"/>
      <c r="N585" s="308"/>
      <c r="O585" s="308"/>
      <c r="P585" s="308"/>
      <c r="Q585" s="308"/>
      <c r="R585" s="308"/>
      <c r="S585" s="308"/>
      <c r="T585" s="308"/>
      <c r="U585" s="308"/>
      <c r="V585" s="308"/>
      <c r="W585" s="308"/>
      <c r="X585" s="308"/>
      <c r="Y585" s="308"/>
      <c r="Z585" s="308"/>
      <c r="AA585" s="308"/>
      <c r="AB585" s="308"/>
      <c r="AC585" s="308"/>
      <c r="AD585" s="308"/>
      <c r="AE585" s="308"/>
      <c r="AF585" s="308"/>
      <c r="AG585" s="570"/>
      <c r="AH585" s="570"/>
      <c r="AI585" s="570"/>
      <c r="AJ585" s="570"/>
      <c r="AK585" s="570"/>
      <c r="AL585" s="570"/>
      <c r="AM585" s="570"/>
      <c r="AN585" s="570"/>
      <c r="AO585" s="570"/>
      <c r="AP585" s="570"/>
      <c r="AR585" s="571" t="b">
        <f t="shared" si="36"/>
        <v>0</v>
      </c>
      <c r="AS585" s="571"/>
      <c r="AT585" s="571"/>
      <c r="AU585" s="282" t="s">
        <v>160</v>
      </c>
      <c r="AV585" s="275"/>
      <c r="AX585" s="569"/>
      <c r="AY585" s="569"/>
      <c r="AZ585" s="588"/>
      <c r="BA585" s="590"/>
      <c r="BB585" s="590"/>
      <c r="BC585" s="590"/>
      <c r="BD585" s="588"/>
      <c r="BE585" s="583"/>
      <c r="BF585" s="584"/>
      <c r="BG585" s="259"/>
      <c r="BH585" s="259"/>
      <c r="BI585" s="259"/>
      <c r="BJ585" s="259"/>
      <c r="BK585" s="259"/>
      <c r="BL585" s="259"/>
      <c r="BM585" s="259"/>
      <c r="BN585" s="259"/>
      <c r="BO585" s="259"/>
      <c r="BP585" s="259"/>
      <c r="BQ585" s="259"/>
      <c r="BR585" s="259"/>
      <c r="BS585" s="569"/>
      <c r="BT585" s="569"/>
      <c r="BU585" s="569"/>
      <c r="BV585" s="333" t="s">
        <v>172</v>
      </c>
      <c r="BW585" s="355" t="str">
        <f>IF(F576=0,IF(COUNT(BW549,F588)=2,ROUND(BW549*F588/100,#REF!),""),IF(COUNT(BW549,F588)=2,ROUND(BW549*F588/Q549,#REF!),""))</f>
        <v/>
      </c>
      <c r="BX585" s="581"/>
      <c r="BY585" s="331" t="str">
        <f>IF(COUNT(BY549,X588)=2,ROUND(BY549*X588/SUM(X579:X588),#REF!),"")</f>
        <v/>
      </c>
      <c r="BZ585" s="331" t="str">
        <f>IF(COUNT(BZ549,Y588)=2,ROUND(BZ549*Y588/SUM(Y579:Y588),#REF!),"")</f>
        <v/>
      </c>
      <c r="CA585" s="331" t="str">
        <f>IF(COUNT(CA549,Z588)=2,ROUND(CA549*Z588/SUM(Z579:Z588),#REF!),"")</f>
        <v/>
      </c>
      <c r="CB585" s="331" t="str">
        <f>IF(COUNT(CB549,AA588)=2,ROUND(CB549*AA588/SUM(AA579:AA588),#REF!),"")</f>
        <v/>
      </c>
      <c r="CC585" s="331" t="str">
        <f>IF(COUNT(CC549,AB588)=2,ROUND(CC549*AB588/SUM(AB579:AB588),#REF!),"")</f>
        <v/>
      </c>
      <c r="CD585" s="331" t="str">
        <f>IF(COUNT(CD549,AC588)=2,ROUND(CD549*AC588/SUM(AC579:AC588),#REF!),"")</f>
        <v/>
      </c>
      <c r="CE585" s="331" t="str">
        <f>IF(COUNT(CE549,AD588)=2,ROUND(CE549*AD588/SUM(AD579:AD588),#REF!),"")</f>
        <v/>
      </c>
      <c r="CF585" s="331" t="str">
        <f>IF(COUNT(CF549,AE588)=2,ROUND(CF549*AE588/SUM(AE579:AE588),#REF!),"")</f>
        <v/>
      </c>
      <c r="CG585" s="331" t="str">
        <f>IF(COUNT(CG549,AF588)=2,ROUND(CG549*AF588/SUM(AF579:AF588),#REF!),"")</f>
        <v/>
      </c>
      <c r="CH585" s="564" t="str">
        <f>IF(CH584="","",CH584)</f>
        <v>バイオマス</v>
      </c>
      <c r="CI585" s="564"/>
      <c r="CJ585" s="564"/>
      <c r="CK585" s="564"/>
      <c r="CL585" s="564"/>
      <c r="CM585" s="564"/>
      <c r="CN585" s="564"/>
      <c r="CO585" s="564"/>
      <c r="CP585" s="564"/>
      <c r="CQ585" s="564"/>
    </row>
    <row r="586" spans="3:95" s="243" customFormat="1" ht="13.5" customHeight="1">
      <c r="C586" s="568"/>
      <c r="D586" s="568"/>
      <c r="E586" s="332"/>
      <c r="F586" s="569" t="str">
        <f t="shared" ca="1" si="37"/>
        <v/>
      </c>
      <c r="G586" s="569"/>
      <c r="H586" s="569"/>
      <c r="I586" s="333" t="str">
        <f>IF(E586="","",E543)</f>
        <v/>
      </c>
      <c r="J586" s="569" t="e">
        <f>J577&amp;"８"</f>
        <v>#REF!</v>
      </c>
      <c r="K586" s="569"/>
      <c r="L586" s="308"/>
      <c r="M586" s="308"/>
      <c r="N586" s="308"/>
      <c r="O586" s="308"/>
      <c r="P586" s="308"/>
      <c r="Q586" s="308"/>
      <c r="R586" s="308"/>
      <c r="S586" s="308"/>
      <c r="T586" s="308"/>
      <c r="U586" s="308"/>
      <c r="V586" s="308"/>
      <c r="W586" s="308"/>
      <c r="X586" s="308"/>
      <c r="Y586" s="308"/>
      <c r="Z586" s="308"/>
      <c r="AA586" s="308"/>
      <c r="AB586" s="308"/>
      <c r="AC586" s="308"/>
      <c r="AD586" s="308"/>
      <c r="AE586" s="308"/>
      <c r="AF586" s="308"/>
      <c r="AG586" s="570"/>
      <c r="AH586" s="570"/>
      <c r="AI586" s="570"/>
      <c r="AJ586" s="570"/>
      <c r="AK586" s="570"/>
      <c r="AL586" s="570"/>
      <c r="AM586" s="570"/>
      <c r="AN586" s="570"/>
      <c r="AO586" s="570"/>
      <c r="AP586" s="570"/>
      <c r="AR586" s="571" t="b">
        <f t="shared" si="36"/>
        <v>0</v>
      </c>
      <c r="AS586" s="571"/>
      <c r="AT586" s="571"/>
      <c r="AU586" s="282" t="s">
        <v>160</v>
      </c>
      <c r="AV586" s="257"/>
      <c r="AX586" s="569"/>
      <c r="AY586" s="569"/>
      <c r="AZ586" s="589"/>
      <c r="BA586" s="590"/>
      <c r="BB586" s="590"/>
      <c r="BC586" s="590"/>
      <c r="BD586" s="589"/>
      <c r="BE586" s="585" t="e">
        <f>IF(#REF!="発電事業者","月間送電電力量（GWh）","月間受電電力量（GWh）")</f>
        <v>#REF!</v>
      </c>
      <c r="BF586" s="586"/>
      <c r="BG586" s="297" t="str">
        <f>IF(COUNT(BG550,L588)=2,ROUND(BG550*L588/SUM(L579:L588),#REF!),"")</f>
        <v/>
      </c>
      <c r="BH586" s="297" t="str">
        <f>IF(COUNT(BH550,M588)=2,ROUND(BH550*M588/SUM(M579:M588),#REF!),"")</f>
        <v/>
      </c>
      <c r="BI586" s="297" t="str">
        <f>IF(COUNT(BI550,N588)=2,ROUND(BI550*N588/SUM(N579:N588),#REF!),"")</f>
        <v/>
      </c>
      <c r="BJ586" s="297" t="str">
        <f>IF(COUNT(BJ550,O588)=2,ROUND(BJ550*O588/SUM(O579:O588),#REF!),"")</f>
        <v/>
      </c>
      <c r="BK586" s="297" t="str">
        <f>IF(COUNT(BK550,P588)=2,ROUND(BK550*P588/SUM(P579:P588),#REF!),"")</f>
        <v/>
      </c>
      <c r="BL586" s="297" t="str">
        <f>IF(COUNT(BL550,Q588)=2,ROUND(BL550*Q588/SUM(Q579:Q588),#REF!),"")</f>
        <v/>
      </c>
      <c r="BM586" s="297" t="str">
        <f>IF(COUNT(BM550,R588)=2,ROUND(BM550*R588/SUM(R579:R588),#REF!),"")</f>
        <v/>
      </c>
      <c r="BN586" s="297" t="str">
        <f>IF(COUNT(BN550,S588)=2,ROUND(BN550*S588/SUM(S579:S588),#REF!),"")</f>
        <v/>
      </c>
      <c r="BO586" s="297" t="str">
        <f>IF(COUNT(BO550,T588)=2,ROUND(BO550*T588/SUM(T579:T588),#REF!),"")</f>
        <v/>
      </c>
      <c r="BP586" s="297" t="str">
        <f>IF(COUNT(BP550,U588)=2,ROUND(BP550*U588/SUM(U579:U588),#REF!),"")</f>
        <v/>
      </c>
      <c r="BQ586" s="297" t="str">
        <f>IF(COUNT(BQ550,V588)=2,ROUND(BQ550*V588/SUM(V579:V588),#REF!),"")</f>
        <v/>
      </c>
      <c r="BR586" s="297" t="str">
        <f>IF(COUNT(BR550,W588)=2,ROUND(BR550*W588/SUM(W579:W588),#REF!),"")</f>
        <v/>
      </c>
      <c r="BS586" s="569" t="e">
        <f>IF(#REF!="発電事業者","年間送電電力量（GWh）","年間受電電力量（GWh）")</f>
        <v>#REF!</v>
      </c>
      <c r="BT586" s="569"/>
      <c r="BU586" s="569"/>
      <c r="BV586" s="333" t="s">
        <v>25</v>
      </c>
      <c r="BW586" s="352"/>
      <c r="BX586" s="582"/>
      <c r="BY586" s="297" t="str">
        <f>IF(COUNT(BY550,X588)=2,ROUND(BY550*X588/SUM(X579:X588),#REF!),"")</f>
        <v/>
      </c>
      <c r="BZ586" s="297" t="str">
        <f>IF(COUNT(BZ550,Y588)=2,ROUND(BZ550*Y588/SUM(Y579:Y588),#REF!),"")</f>
        <v/>
      </c>
      <c r="CA586" s="297" t="str">
        <f>IF(COUNT(CA550,Z588)=2,ROUND(CA550*Z588/SUM(Z579:Z588),#REF!),"")</f>
        <v/>
      </c>
      <c r="CB586" s="297" t="str">
        <f>IF(COUNT(CB550,AA588)=2,ROUND(CB550*AA588/SUM(AA579:AA588),#REF!),"")</f>
        <v/>
      </c>
      <c r="CC586" s="297" t="str">
        <f>IF(COUNT(CC550,AB588)=2,ROUND(CC550*AB588/SUM(AB579:AB588),#REF!),"")</f>
        <v/>
      </c>
      <c r="CD586" s="297" t="str">
        <f>IF(COUNT(CD550,AC588)=2,ROUND(CD550*AC588/SUM(AC579:AC588),#REF!),"")</f>
        <v/>
      </c>
      <c r="CE586" s="297" t="str">
        <f>IF(COUNT(CE550,AD588)=2,ROUND(CE550*AD588/SUM(AD579:AD588),#REF!),"")</f>
        <v/>
      </c>
      <c r="CF586" s="297" t="str">
        <f>IF(COUNT(CF550,AE588)=2,ROUND(CF550*AE588/SUM(AE579:AE588),#REF!),"")</f>
        <v/>
      </c>
      <c r="CG586" s="297" t="str">
        <f>IF(COUNT(CG550,AF588)=2,ROUND(CG550*AF588/SUM(AF579:AF588),#REF!),"")</f>
        <v/>
      </c>
      <c r="CH586" s="565" t="str">
        <f>IF(COUNTA(AG588)=0,"",AG588)</f>
        <v/>
      </c>
      <c r="CI586" s="565"/>
      <c r="CJ586" s="565"/>
      <c r="CK586" s="565"/>
      <c r="CL586" s="565"/>
      <c r="CM586" s="565"/>
      <c r="CN586" s="565"/>
      <c r="CO586" s="565"/>
      <c r="CP586" s="565"/>
      <c r="CQ586" s="565"/>
    </row>
    <row r="587" spans="3:95" s="243" customFormat="1" ht="13.5" customHeight="1">
      <c r="C587" s="568"/>
      <c r="D587" s="568"/>
      <c r="E587" s="332"/>
      <c r="F587" s="569" t="str">
        <f t="shared" ca="1" si="37"/>
        <v/>
      </c>
      <c r="G587" s="569"/>
      <c r="H587" s="569"/>
      <c r="I587" s="333" t="str">
        <f>IF(E587="","",E543)</f>
        <v/>
      </c>
      <c r="J587" s="569" t="e">
        <f>J577&amp;"９"</f>
        <v>#REF!</v>
      </c>
      <c r="K587" s="569"/>
      <c r="L587" s="308"/>
      <c r="M587" s="308"/>
      <c r="N587" s="308"/>
      <c r="O587" s="308"/>
      <c r="P587" s="308"/>
      <c r="Q587" s="308"/>
      <c r="R587" s="308"/>
      <c r="S587" s="308"/>
      <c r="T587" s="308"/>
      <c r="U587" s="308"/>
      <c r="V587" s="308"/>
      <c r="W587" s="308"/>
      <c r="X587" s="308"/>
      <c r="Y587" s="308"/>
      <c r="Z587" s="308"/>
      <c r="AA587" s="308"/>
      <c r="AB587" s="308"/>
      <c r="AC587" s="308"/>
      <c r="AD587" s="308"/>
      <c r="AE587" s="308"/>
      <c r="AF587" s="308"/>
      <c r="AG587" s="570"/>
      <c r="AH587" s="570"/>
      <c r="AI587" s="570"/>
      <c r="AJ587" s="570"/>
      <c r="AK587" s="570"/>
      <c r="AL587" s="570"/>
      <c r="AM587" s="570"/>
      <c r="AN587" s="570"/>
      <c r="AO587" s="570"/>
      <c r="AP587" s="570"/>
      <c r="AR587" s="571" t="b">
        <f t="shared" si="36"/>
        <v>0</v>
      </c>
      <c r="AS587" s="571"/>
      <c r="AT587" s="571"/>
      <c r="AU587" s="282" t="s">
        <v>160</v>
      </c>
      <c r="AV587" s="275"/>
    </row>
    <row r="588" spans="3:95" s="243" customFormat="1" ht="13.5" customHeight="1">
      <c r="C588" s="572" t="s">
        <v>307</v>
      </c>
      <c r="D588" s="573"/>
      <c r="E588" s="353"/>
      <c r="F588" s="574"/>
      <c r="G588" s="575"/>
      <c r="H588" s="576"/>
      <c r="I588" s="354"/>
      <c r="J588" s="577"/>
      <c r="K588" s="577"/>
      <c r="L588" s="308"/>
      <c r="M588" s="308"/>
      <c r="N588" s="308"/>
      <c r="O588" s="308"/>
      <c r="P588" s="308"/>
      <c r="Q588" s="308"/>
      <c r="R588" s="308"/>
      <c r="S588" s="308"/>
      <c r="T588" s="308"/>
      <c r="U588" s="308"/>
      <c r="V588" s="308"/>
      <c r="W588" s="308"/>
      <c r="X588" s="308"/>
      <c r="Y588" s="308"/>
      <c r="Z588" s="308"/>
      <c r="AA588" s="308"/>
      <c r="AB588" s="308"/>
      <c r="AC588" s="308"/>
      <c r="AD588" s="308"/>
      <c r="AE588" s="308"/>
      <c r="AF588" s="308"/>
      <c r="AG588" s="570"/>
      <c r="AH588" s="570"/>
      <c r="AI588" s="570"/>
      <c r="AJ588" s="570"/>
      <c r="AK588" s="570"/>
      <c r="AL588" s="570"/>
      <c r="AM588" s="570"/>
      <c r="AN588" s="570"/>
      <c r="AO588" s="570"/>
      <c r="AP588" s="570"/>
      <c r="AR588" s="571" t="b">
        <f t="shared" si="36"/>
        <v>0</v>
      </c>
      <c r="AS588" s="571"/>
      <c r="AT588" s="571"/>
      <c r="AU588" s="282" t="s">
        <v>160</v>
      </c>
    </row>
    <row r="589" spans="3:95" s="243" customFormat="1" ht="13.5" hidden="1" customHeight="1"/>
    <row r="590" spans="3:95" s="243" customFormat="1" ht="13.5" hidden="1" customHeight="1">
      <c r="AV590" s="268"/>
    </row>
    <row r="591" spans="3:95" s="243" customFormat="1" ht="13.5" hidden="1" customHeight="1">
      <c r="AV591" s="268"/>
    </row>
    <row r="592" spans="3:95" s="243" customFormat="1" ht="13.5" hidden="1" customHeight="1">
      <c r="AV592" s="268"/>
    </row>
    <row r="593" spans="3:100" s="243" customFormat="1" ht="13.5" hidden="1" customHeight="1">
      <c r="AV593" s="268"/>
    </row>
    <row r="594" spans="3:100" s="243" customFormat="1" ht="13.5" hidden="1" customHeight="1">
      <c r="AV594" s="268"/>
    </row>
    <row r="595" spans="3:100" s="243" customFormat="1" ht="13.5" hidden="1" customHeight="1">
      <c r="AV595" s="268"/>
    </row>
    <row r="596" spans="3:100" s="243" customFormat="1" ht="13.5" hidden="1" customHeight="1">
      <c r="AV596" s="268"/>
    </row>
    <row r="597" spans="3:100" s="243" customFormat="1" ht="13.5" hidden="1" customHeight="1">
      <c r="AV597" s="268"/>
    </row>
    <row r="598" spans="3:100" s="243" customFormat="1" ht="13.5" hidden="1" customHeight="1">
      <c r="AV598" s="268"/>
    </row>
    <row r="599" spans="3:100" s="243" customFormat="1" ht="13.5" hidden="1" customHeight="1">
      <c r="AV599" s="268"/>
    </row>
    <row r="600" spans="3:100" s="243" customFormat="1" ht="13.5" hidden="1" customHeight="1">
      <c r="AV600" s="268"/>
    </row>
    <row r="601" spans="3:100" s="243" customFormat="1" ht="13.5" hidden="1" customHeight="1">
      <c r="AV601" s="268"/>
    </row>
    <row r="602" spans="3:100" s="243" customFormat="1" ht="13.5" customHeight="1">
      <c r="AQ602" s="268"/>
      <c r="AR602" s="268"/>
      <c r="AS602" s="268"/>
      <c r="AT602" s="268"/>
      <c r="AU602" s="268"/>
    </row>
    <row r="603" spans="3:100" s="243" customFormat="1" ht="13.5" customHeight="1">
      <c r="C603" s="651" t="s">
        <v>8</v>
      </c>
      <c r="D603" s="651"/>
      <c r="E603" s="562" t="s">
        <v>113</v>
      </c>
      <c r="F603" s="562"/>
      <c r="G603" s="279"/>
    </row>
    <row r="604" spans="3:100" s="243" customFormat="1" ht="13.5" customHeight="1">
      <c r="C604" s="651"/>
      <c r="D604" s="651"/>
      <c r="E604" s="562"/>
      <c r="F604" s="562"/>
      <c r="G604" s="279"/>
      <c r="I604" s="244"/>
    </row>
    <row r="605" spans="3:100" s="243" customFormat="1" ht="13.5" customHeight="1">
      <c r="C605" s="235" t="s">
        <v>254</v>
      </c>
      <c r="D605" s="279"/>
      <c r="E605" s="279"/>
      <c r="F605" s="279"/>
      <c r="G605" s="279"/>
      <c r="I605" s="244"/>
      <c r="BC605" s="239" t="e">
        <f>IF(#REF!="発電事業者","算定結果　様式第３２第１表～第４表（保有電源新エネ欄他）","算定結果　様式第３２第１表・第２表（年度末電源構成・発電端電力量）")</f>
        <v>#REF!</v>
      </c>
      <c r="CT605" s="296" t="s">
        <v>114</v>
      </c>
      <c r="CV605" s="286" t="str">
        <f>IF(COUNT(H609:Z632)&gt;0,"○","")</f>
        <v/>
      </c>
    </row>
    <row r="606" spans="3:100" s="243" customFormat="1" ht="13.5" customHeight="1">
      <c r="C606" s="652"/>
      <c r="D606" s="653"/>
      <c r="E606" s="653"/>
      <c r="F606" s="653"/>
      <c r="G606" s="654"/>
      <c r="H606" s="594" t="str">
        <f>$H$66</f>
        <v>バイオマス</v>
      </c>
      <c r="I606" s="594"/>
      <c r="J606" s="594"/>
      <c r="K606" s="594"/>
      <c r="L606" s="594"/>
      <c r="M606" s="594"/>
      <c r="N606" s="594"/>
      <c r="O606" s="594"/>
      <c r="P606" s="594"/>
      <c r="Q606" s="594"/>
      <c r="R606" s="594"/>
      <c r="S606" s="594"/>
      <c r="T606" s="594"/>
      <c r="U606" s="594"/>
      <c r="V606" s="594"/>
      <c r="W606" s="594"/>
      <c r="X606" s="594"/>
      <c r="Y606" s="594"/>
      <c r="Z606" s="594"/>
      <c r="AA606" s="245"/>
      <c r="AB606" s="245"/>
      <c r="AC606" s="245"/>
      <c r="AD606" s="298"/>
      <c r="AE606" s="298"/>
      <c r="AF606" s="298"/>
      <c r="AG606" s="298"/>
      <c r="AH606" s="298"/>
      <c r="AI606" s="268"/>
      <c r="AJ606" s="268"/>
      <c r="AK606" s="268"/>
      <c r="AL606" s="268"/>
      <c r="AM606" s="268"/>
      <c r="AN606" s="268"/>
      <c r="AO606" s="268"/>
      <c r="AP606" s="268"/>
      <c r="AQ606" s="268"/>
      <c r="AR606" s="268"/>
      <c r="AS606" s="268"/>
      <c r="AT606" s="268"/>
      <c r="AU606" s="268"/>
      <c r="BB606" s="246"/>
      <c r="BC606" s="659" t="s">
        <v>256</v>
      </c>
      <c r="BD606" s="659"/>
      <c r="BE606" s="659"/>
      <c r="BF606" s="659"/>
      <c r="BG606" s="601" t="e">
        <f>DATE(#REF!,1,1)</f>
        <v>#REF!</v>
      </c>
      <c r="BH606" s="602"/>
      <c r="BI606" s="602"/>
      <c r="BJ606" s="602"/>
      <c r="BK606" s="602"/>
      <c r="BL606" s="602"/>
      <c r="BM606" s="602"/>
      <c r="BN606" s="602"/>
      <c r="BO606" s="602"/>
      <c r="BP606" s="602"/>
      <c r="BQ606" s="602"/>
      <c r="BR606" s="603"/>
      <c r="BS606" s="659" t="s">
        <v>257</v>
      </c>
      <c r="BT606" s="659"/>
      <c r="BU606" s="659"/>
      <c r="BV606" s="659"/>
      <c r="BW606" s="592" t="e">
        <f>DATE(#REF!-1,1,1)</f>
        <v>#REF!</v>
      </c>
      <c r="BX606" s="592" t="e">
        <f>DATE(#REF!,1,1)</f>
        <v>#REF!</v>
      </c>
      <c r="BY606" s="592" t="e">
        <f>DATE(#REF!+1,1,1)</f>
        <v>#REF!</v>
      </c>
      <c r="BZ606" s="592" t="e">
        <f>DATE(#REF!+2,1,1)</f>
        <v>#REF!</v>
      </c>
      <c r="CA606" s="592" t="e">
        <f>DATE(#REF!+3,1,1)</f>
        <v>#REF!</v>
      </c>
      <c r="CB606" s="592" t="e">
        <f>DATE(#REF!+4,1,1)</f>
        <v>#REF!</v>
      </c>
      <c r="CC606" s="592" t="e">
        <f>DATE(#REF!+5,1,1)</f>
        <v>#REF!</v>
      </c>
      <c r="CD606" s="592" t="e">
        <f>DATE(#REF!+6,1,1)</f>
        <v>#REF!</v>
      </c>
      <c r="CE606" s="592" t="e">
        <f>DATE(#REF!+7,1,1)</f>
        <v>#REF!</v>
      </c>
      <c r="CF606" s="592" t="e">
        <f>DATE(#REF!+8,1,1)</f>
        <v>#REF!</v>
      </c>
      <c r="CG606" s="592" t="e">
        <f>DATE(#REF!+9,1,1)</f>
        <v>#REF!</v>
      </c>
      <c r="CH606" s="273"/>
      <c r="CI606" s="273"/>
      <c r="CJ606" s="273"/>
      <c r="CK606" s="273"/>
      <c r="CL606" s="273"/>
      <c r="CM606" s="273"/>
      <c r="CN606" s="273"/>
      <c r="CO606" s="273"/>
      <c r="CP606" s="273"/>
      <c r="CQ606" s="273"/>
    </row>
    <row r="607" spans="3:100" s="243" customFormat="1" ht="13.5" customHeight="1">
      <c r="C607" s="661"/>
      <c r="D607" s="662"/>
      <c r="E607" s="662"/>
      <c r="F607" s="662"/>
      <c r="G607" s="663"/>
      <c r="H607" s="595" t="s">
        <v>194</v>
      </c>
      <c r="I607" s="595" t="s">
        <v>195</v>
      </c>
      <c r="J607" s="595" t="s">
        <v>161</v>
      </c>
      <c r="K607" s="595" t="s">
        <v>162</v>
      </c>
      <c r="L607" s="595" t="s">
        <v>163</v>
      </c>
      <c r="M607" s="595" t="s">
        <v>164</v>
      </c>
      <c r="N607" s="595" t="s">
        <v>165</v>
      </c>
      <c r="O607" s="595" t="s">
        <v>166</v>
      </c>
      <c r="P607" s="595" t="s">
        <v>167</v>
      </c>
      <c r="Q607" s="595" t="s">
        <v>168</v>
      </c>
      <c r="R607" s="595" t="s">
        <v>169</v>
      </c>
      <c r="S607" s="595" t="s">
        <v>170</v>
      </c>
      <c r="T607" s="595" t="s">
        <v>25</v>
      </c>
      <c r="U607" s="637"/>
      <c r="V607" s="638"/>
      <c r="W607" s="638"/>
      <c r="X607" s="638"/>
      <c r="Y607" s="638"/>
      <c r="Z607" s="639"/>
      <c r="AA607" s="245"/>
      <c r="AB607" s="245"/>
      <c r="AC607" s="245"/>
      <c r="AD607" s="298"/>
      <c r="AE607" s="298"/>
      <c r="AF607" s="298"/>
      <c r="AG607" s="298"/>
      <c r="AH607" s="298"/>
      <c r="AI607" s="245"/>
      <c r="AJ607" s="245"/>
      <c r="AK607" s="245"/>
      <c r="AL607" s="245"/>
      <c r="AM607" s="245"/>
      <c r="AN607" s="245"/>
      <c r="AO607" s="245"/>
      <c r="AP607" s="245"/>
      <c r="AQ607" s="245"/>
      <c r="AR607" s="245"/>
      <c r="AS607" s="245"/>
      <c r="AT607" s="245"/>
      <c r="AU607" s="245"/>
      <c r="AX607" s="280"/>
      <c r="AY607" s="280"/>
      <c r="AZ607" s="280"/>
      <c r="BA607" s="280"/>
      <c r="BB607" s="246"/>
      <c r="BC607" s="659"/>
      <c r="BD607" s="659"/>
      <c r="BE607" s="659"/>
      <c r="BF607" s="659"/>
      <c r="BG607" s="334" t="s">
        <v>194</v>
      </c>
      <c r="BH607" s="334" t="s">
        <v>195</v>
      </c>
      <c r="BI607" s="334" t="s">
        <v>161</v>
      </c>
      <c r="BJ607" s="334" t="s">
        <v>162</v>
      </c>
      <c r="BK607" s="334" t="s">
        <v>163</v>
      </c>
      <c r="BL607" s="334" t="s">
        <v>164</v>
      </c>
      <c r="BM607" s="334" t="s">
        <v>165</v>
      </c>
      <c r="BN607" s="334" t="s">
        <v>166</v>
      </c>
      <c r="BO607" s="334" t="s">
        <v>167</v>
      </c>
      <c r="BP607" s="334" t="s">
        <v>168</v>
      </c>
      <c r="BQ607" s="334" t="s">
        <v>169</v>
      </c>
      <c r="BR607" s="334" t="s">
        <v>170</v>
      </c>
      <c r="BS607" s="659"/>
      <c r="BT607" s="659"/>
      <c r="BU607" s="659"/>
      <c r="BV607" s="659"/>
      <c r="BW607" s="593"/>
      <c r="BX607" s="593"/>
      <c r="BY607" s="593"/>
      <c r="BZ607" s="593"/>
      <c r="CA607" s="593"/>
      <c r="CB607" s="593"/>
      <c r="CC607" s="593"/>
      <c r="CD607" s="593"/>
      <c r="CE607" s="593"/>
      <c r="CF607" s="593"/>
      <c r="CG607" s="593"/>
      <c r="CH607" s="273"/>
      <c r="CI607" s="273"/>
      <c r="CJ607" s="273"/>
      <c r="CK607" s="273"/>
      <c r="CL607" s="273"/>
      <c r="CM607" s="273"/>
      <c r="CN607" s="273"/>
      <c r="CO607" s="273"/>
      <c r="CP607" s="273"/>
      <c r="CQ607" s="273"/>
    </row>
    <row r="608" spans="3:100" s="243" customFormat="1" ht="13.5" customHeight="1">
      <c r="C608" s="655"/>
      <c r="D608" s="656"/>
      <c r="E608" s="656"/>
      <c r="F608" s="656"/>
      <c r="G608" s="657"/>
      <c r="H608" s="596"/>
      <c r="I608" s="596"/>
      <c r="J608" s="596"/>
      <c r="K608" s="596"/>
      <c r="L608" s="596"/>
      <c r="M608" s="596"/>
      <c r="N608" s="596"/>
      <c r="O608" s="596"/>
      <c r="P608" s="596"/>
      <c r="Q608" s="596"/>
      <c r="R608" s="596"/>
      <c r="S608" s="596"/>
      <c r="T608" s="596"/>
      <c r="U608" s="640"/>
      <c r="V608" s="641"/>
      <c r="W608" s="641"/>
      <c r="X608" s="641"/>
      <c r="Y608" s="641"/>
      <c r="Z608" s="642"/>
      <c r="AA608" s="250"/>
      <c r="AB608" s="250"/>
      <c r="AC608" s="250"/>
      <c r="AD608" s="268"/>
      <c r="AE608" s="268"/>
      <c r="AF608" s="268"/>
      <c r="AG608" s="268"/>
      <c r="AH608" s="268"/>
      <c r="AI608" s="250"/>
      <c r="AJ608" s="250"/>
      <c r="AK608" s="250"/>
      <c r="AL608" s="250"/>
      <c r="AM608" s="250"/>
      <c r="AN608" s="250"/>
      <c r="AO608" s="250"/>
      <c r="AP608" s="250"/>
      <c r="AQ608" s="250"/>
      <c r="AR608" s="250"/>
      <c r="AS608" s="250"/>
      <c r="AT608" s="250"/>
      <c r="AU608" s="250"/>
      <c r="AX608" s="280"/>
      <c r="AY608" s="280"/>
      <c r="AZ608" s="280"/>
      <c r="BA608" s="280"/>
      <c r="BB608" s="246"/>
      <c r="BC608" s="634" t="s">
        <v>198</v>
      </c>
      <c r="BD608" s="635"/>
      <c r="BE608" s="635"/>
      <c r="BF608" s="636"/>
      <c r="BG608" s="297" t="str">
        <f>IF(COUNT(H613)=0,"",H613)</f>
        <v/>
      </c>
      <c r="BH608" s="297" t="str">
        <f t="shared" ref="BH608:BR608" si="38">IF(COUNT(I613)=0,"",I613)</f>
        <v/>
      </c>
      <c r="BI608" s="297" t="str">
        <f t="shared" si="38"/>
        <v/>
      </c>
      <c r="BJ608" s="297" t="str">
        <f t="shared" si="38"/>
        <v/>
      </c>
      <c r="BK608" s="297" t="str">
        <f t="shared" si="38"/>
        <v/>
      </c>
      <c r="BL608" s="297" t="str">
        <f t="shared" si="38"/>
        <v/>
      </c>
      <c r="BM608" s="297" t="str">
        <f t="shared" si="38"/>
        <v/>
      </c>
      <c r="BN608" s="297" t="str">
        <f t="shared" si="38"/>
        <v/>
      </c>
      <c r="BO608" s="297" t="str">
        <f t="shared" si="38"/>
        <v/>
      </c>
      <c r="BP608" s="297" t="str">
        <f t="shared" si="38"/>
        <v/>
      </c>
      <c r="BQ608" s="297" t="str">
        <f t="shared" si="38"/>
        <v/>
      </c>
      <c r="BR608" s="297" t="str">
        <f t="shared" si="38"/>
        <v/>
      </c>
      <c r="BS608" s="597" t="s">
        <v>198</v>
      </c>
      <c r="BT608" s="633"/>
      <c r="BU608" s="598"/>
      <c r="BV608" s="334" t="s">
        <v>171</v>
      </c>
      <c r="BW608" s="253" t="str">
        <f>IF(COUNT(L611)=0,"",L611)</f>
        <v/>
      </c>
      <c r="BX608" s="253" t="str">
        <f>IF(COUNT(L613)=0,"",L613)</f>
        <v/>
      </c>
      <c r="BY608" s="253" t="str">
        <f>IF(COUNT(L615)=0,"",L615)</f>
        <v/>
      </c>
      <c r="BZ608" s="253" t="str">
        <f>IF(COUNT(L617)=0,"",L617)</f>
        <v/>
      </c>
      <c r="CA608" s="253" t="str">
        <f>IF(COUNT(L619)=0,"",L619)</f>
        <v/>
      </c>
      <c r="CB608" s="253" t="str">
        <f>IF(COUNT(L621)=0,"",L621)</f>
        <v/>
      </c>
      <c r="CC608" s="253" t="str">
        <f>IF(COUNT(L623)=0,"",L623)</f>
        <v/>
      </c>
      <c r="CD608" s="253" t="str">
        <f>IF(COUNT(L625)=0,"",L625)</f>
        <v/>
      </c>
      <c r="CE608" s="253" t="str">
        <f>IF(COUNT(L627)=0,"",L627)</f>
        <v/>
      </c>
      <c r="CF608" s="253" t="str">
        <f>IF(COUNT(L629)=0,"",L629)</f>
        <v/>
      </c>
      <c r="CG608" s="253" t="str">
        <f>IF(COUNT(L631)=0,"",L631)</f>
        <v/>
      </c>
      <c r="CH608" s="257"/>
      <c r="CI608" s="257"/>
      <c r="CJ608" s="257"/>
      <c r="CK608" s="257"/>
      <c r="CL608" s="257"/>
      <c r="CM608" s="257"/>
      <c r="CN608" s="257"/>
      <c r="CO608" s="257"/>
      <c r="CP608" s="257"/>
      <c r="CQ608" s="257"/>
    </row>
    <row r="609" spans="3:95" s="243" customFormat="1" ht="13.5" customHeight="1">
      <c r="C609" s="604" t="e">
        <f>DATE(#REF!-2,1,1)</f>
        <v>#REF!</v>
      </c>
      <c r="D609" s="605"/>
      <c r="E609" s="613" t="s">
        <v>198</v>
      </c>
      <c r="F609" s="614"/>
      <c r="G609" s="615"/>
      <c r="H609" s="255"/>
      <c r="I609" s="255"/>
      <c r="J609" s="255"/>
      <c r="K609" s="255"/>
      <c r="L609" s="255"/>
      <c r="M609" s="255"/>
      <c r="N609" s="255"/>
      <c r="O609" s="255"/>
      <c r="P609" s="255"/>
      <c r="Q609" s="256"/>
      <c r="R609" s="256"/>
      <c r="S609" s="256"/>
      <c r="T609" s="255"/>
      <c r="U609" s="578"/>
      <c r="V609" s="644"/>
      <c r="W609" s="644"/>
      <c r="X609" s="644"/>
      <c r="Y609" s="644"/>
      <c r="Z609" s="579"/>
      <c r="AA609" s="257"/>
      <c r="AB609" s="257"/>
      <c r="AC609" s="257"/>
      <c r="AD609" s="299"/>
      <c r="AE609" s="299"/>
      <c r="AF609" s="268"/>
      <c r="AG609" s="268"/>
      <c r="AH609" s="268"/>
      <c r="AI609" s="257"/>
      <c r="AJ609" s="257"/>
      <c r="AK609" s="257"/>
      <c r="AL609" s="257"/>
      <c r="AM609" s="257"/>
      <c r="AN609" s="257"/>
      <c r="AO609" s="257"/>
      <c r="AP609" s="257"/>
      <c r="AQ609" s="257"/>
      <c r="AR609" s="257"/>
      <c r="AS609" s="257"/>
      <c r="AT609" s="257"/>
      <c r="AU609" s="257"/>
      <c r="AX609" s="280"/>
      <c r="AY609" s="280"/>
      <c r="AZ609" s="280"/>
      <c r="BA609" s="280"/>
      <c r="BB609" s="246"/>
      <c r="BC609" s="648"/>
      <c r="BD609" s="649"/>
      <c r="BE609" s="649"/>
      <c r="BF609" s="650"/>
      <c r="BG609" s="259"/>
      <c r="BH609" s="259"/>
      <c r="BI609" s="259"/>
      <c r="BJ609" s="259"/>
      <c r="BK609" s="259"/>
      <c r="BL609" s="259"/>
      <c r="BM609" s="259"/>
      <c r="BN609" s="259"/>
      <c r="BO609" s="259"/>
      <c r="BP609" s="259"/>
      <c r="BQ609" s="259"/>
      <c r="BR609" s="259"/>
      <c r="BS609" s="599"/>
      <c r="BT609" s="643"/>
      <c r="BU609" s="600"/>
      <c r="BV609" s="334" t="s">
        <v>172</v>
      </c>
      <c r="BW609" s="253" t="str">
        <f>IF(COUNT(Q609)=0,"",Q609)</f>
        <v/>
      </c>
      <c r="BX609" s="253" t="str">
        <f>IF(COUNT(Q613)=0,"",Q613)</f>
        <v/>
      </c>
      <c r="BY609" s="253" t="str">
        <f>IF(COUNT(Q615)=0,"",Q615)</f>
        <v/>
      </c>
      <c r="BZ609" s="253" t="str">
        <f>IF(COUNT(Q617)=0,"",Q617)</f>
        <v/>
      </c>
      <c r="CA609" s="253" t="str">
        <f>IF(COUNT(Q619)=0,"",Q619)</f>
        <v/>
      </c>
      <c r="CB609" s="253" t="str">
        <f>IF(COUNT(Q621)=0,"",Q621)</f>
        <v/>
      </c>
      <c r="CC609" s="253" t="str">
        <f>IF(COUNT(Q623)=0,"",Q623)</f>
        <v/>
      </c>
      <c r="CD609" s="253" t="str">
        <f>IF(COUNT(Q625)=0,"",Q625)</f>
        <v/>
      </c>
      <c r="CE609" s="253" t="str">
        <f>IF(COUNT(Q627)=0,"",Q627)</f>
        <v/>
      </c>
      <c r="CF609" s="253" t="str">
        <f>IF(COUNT(Q629)=0,"",Q629)</f>
        <v/>
      </c>
      <c r="CG609" s="253" t="str">
        <f>IF(COUNT(Q631)=0,"",Q631)</f>
        <v/>
      </c>
      <c r="CH609" s="257"/>
      <c r="CI609" s="257"/>
      <c r="CJ609" s="257"/>
      <c r="CK609" s="257"/>
      <c r="CL609" s="257"/>
      <c r="CM609" s="257"/>
      <c r="CN609" s="257"/>
      <c r="CO609" s="257"/>
      <c r="CP609" s="257"/>
      <c r="CQ609" s="257"/>
    </row>
    <row r="610" spans="3:95" s="243" customFormat="1" ht="13.5" customHeight="1">
      <c r="C610" s="606"/>
      <c r="D610" s="607"/>
      <c r="E610" s="608" t="s">
        <v>252</v>
      </c>
      <c r="F610" s="609"/>
      <c r="G610" s="610"/>
      <c r="H610" s="260"/>
      <c r="I610" s="260"/>
      <c r="J610" s="260"/>
      <c r="K610" s="260"/>
      <c r="L610" s="260"/>
      <c r="M610" s="260"/>
      <c r="N610" s="260"/>
      <c r="O610" s="260"/>
      <c r="P610" s="260"/>
      <c r="Q610" s="261"/>
      <c r="R610" s="261"/>
      <c r="S610" s="261"/>
      <c r="T610" s="262" t="str">
        <f>IF(COUNT(H610:S610)=0,"",SUMPRODUCT(ROUND(H610:S610,1)))</f>
        <v/>
      </c>
      <c r="U610" s="645"/>
      <c r="V610" s="646"/>
      <c r="W610" s="646"/>
      <c r="X610" s="646"/>
      <c r="Y610" s="646"/>
      <c r="Z610" s="647"/>
      <c r="AA610" s="257"/>
      <c r="AB610" s="257"/>
      <c r="AC610" s="257"/>
      <c r="AD610" s="299"/>
      <c r="AE610" s="299"/>
      <c r="AF610" s="268"/>
      <c r="AG610" s="268"/>
      <c r="AH610" s="268"/>
      <c r="AI610" s="271"/>
      <c r="AJ610" s="271"/>
      <c r="AK610" s="271"/>
      <c r="AL610" s="271"/>
      <c r="AM610" s="271"/>
      <c r="AN610" s="271"/>
      <c r="AO610" s="271"/>
      <c r="AP610" s="271"/>
      <c r="AQ610" s="271"/>
      <c r="AR610" s="271"/>
      <c r="AS610" s="271"/>
      <c r="AT610" s="271"/>
      <c r="AU610" s="272"/>
      <c r="AX610" s="280"/>
      <c r="AY610" s="280"/>
      <c r="AZ610" s="280"/>
      <c r="BA610" s="280"/>
      <c r="BB610" s="246"/>
      <c r="BC610" s="594" t="s">
        <v>205</v>
      </c>
      <c r="BD610" s="594"/>
      <c r="BE610" s="594"/>
      <c r="BF610" s="594"/>
      <c r="BG610" s="253" t="str">
        <f>IF(COUNT(H614)=0,"",ROUND(H614,#REF!))</f>
        <v/>
      </c>
      <c r="BH610" s="253" t="str">
        <f>IF(COUNT(I614)=0,"",ROUND(I614,#REF!))</f>
        <v/>
      </c>
      <c r="BI610" s="253" t="str">
        <f>IF(COUNT(J614)=0,"",ROUND(J614,#REF!))</f>
        <v/>
      </c>
      <c r="BJ610" s="253" t="str">
        <f>IF(COUNT(K614)=0,"",ROUND(K614,#REF!))</f>
        <v/>
      </c>
      <c r="BK610" s="253" t="str">
        <f>IF(COUNT(L614)=0,"",ROUND(L614,#REF!))</f>
        <v/>
      </c>
      <c r="BL610" s="253" t="str">
        <f>IF(COUNT(M614)=0,"",ROUND(M614,#REF!))</f>
        <v/>
      </c>
      <c r="BM610" s="253" t="str">
        <f>IF(COUNT(N614)=0,"",ROUND(N614,#REF!))</f>
        <v/>
      </c>
      <c r="BN610" s="253" t="str">
        <f>IF(COUNT(O614)=0,"",ROUND(O614,#REF!))</f>
        <v/>
      </c>
      <c r="BO610" s="253" t="str">
        <f>IF(COUNT(P614)=0,"",ROUND(P614,#REF!))</f>
        <v/>
      </c>
      <c r="BP610" s="253" t="str">
        <f>IF(COUNT(Q614)=0,"",ROUND(Q614,#REF!))</f>
        <v/>
      </c>
      <c r="BQ610" s="253" t="str">
        <f>IF(COUNT(R614)=0,"",ROUND(R614,#REF!))</f>
        <v/>
      </c>
      <c r="BR610" s="253" t="str">
        <f>IF(COUNT(S614)=0,"",ROUND(S614,#REF!))</f>
        <v/>
      </c>
      <c r="BS610" s="634" t="s">
        <v>205</v>
      </c>
      <c r="BT610" s="635"/>
      <c r="BU610" s="636"/>
      <c r="BV610" s="334" t="s">
        <v>25</v>
      </c>
      <c r="BW610" s="253" t="str">
        <f>IF(COUNT(T612)=0,"",T612)</f>
        <v/>
      </c>
      <c r="BX610" s="253" t="str">
        <f>IF(COUNT(T614)=0,"",T614)</f>
        <v/>
      </c>
      <c r="BY610" s="253" t="str">
        <f>IF(COUNT(T616)=0,"",T616)</f>
        <v/>
      </c>
      <c r="BZ610" s="266" t="str">
        <f>IF(COUNT(T618)=0,"",T618)</f>
        <v/>
      </c>
      <c r="CA610" s="253" t="str">
        <f>IF(COUNT(T620)=0,"",T620)</f>
        <v/>
      </c>
      <c r="CB610" s="253" t="str">
        <f>IF(COUNT(T622)=0,"",T622)</f>
        <v/>
      </c>
      <c r="CC610" s="253" t="str">
        <f>IF(COUNT(T624)=0,"",T624)</f>
        <v/>
      </c>
      <c r="CD610" s="253" t="str">
        <f>IF(COUNT(T626)=0,"",T626)</f>
        <v/>
      </c>
      <c r="CE610" s="253" t="str">
        <f>IF(COUNT(T628)=0,"",T628)</f>
        <v/>
      </c>
      <c r="CF610" s="253" t="str">
        <f>IF(COUNT(T630)=0,"",T630)</f>
        <v/>
      </c>
      <c r="CG610" s="253" t="str">
        <f>IF(COUNT(T632)=0,"",T632)</f>
        <v/>
      </c>
      <c r="CH610" s="257"/>
      <c r="CI610" s="257"/>
      <c r="CJ610" s="257"/>
      <c r="CK610" s="257"/>
      <c r="CL610" s="257"/>
      <c r="CM610" s="257"/>
      <c r="CN610" s="257"/>
      <c r="CO610" s="257"/>
      <c r="CP610" s="257"/>
      <c r="CQ610" s="257"/>
    </row>
    <row r="611" spans="3:95" s="243" customFormat="1" ht="13.5" customHeight="1">
      <c r="C611" s="604" t="e">
        <f>DATE(#REF!-1,1,1)</f>
        <v>#REF!</v>
      </c>
      <c r="D611" s="605"/>
      <c r="E611" s="613" t="s">
        <v>198</v>
      </c>
      <c r="F611" s="614"/>
      <c r="G611" s="615"/>
      <c r="H611" s="256"/>
      <c r="I611" s="256"/>
      <c r="J611" s="256"/>
      <c r="K611" s="256"/>
      <c r="L611" s="256"/>
      <c r="M611" s="256"/>
      <c r="N611" s="256"/>
      <c r="O611" s="256"/>
      <c r="P611" s="256"/>
      <c r="Q611" s="256"/>
      <c r="R611" s="256"/>
      <c r="S611" s="256"/>
      <c r="T611" s="255"/>
      <c r="U611" s="613" t="s">
        <v>210</v>
      </c>
      <c r="V611" s="614"/>
      <c r="W611" s="614"/>
      <c r="X611" s="615"/>
      <c r="Y611" s="666"/>
      <c r="Z611" s="667"/>
      <c r="AA611" s="257"/>
      <c r="AB611" s="257"/>
      <c r="AC611" s="257"/>
      <c r="AD611" s="299"/>
      <c r="AE611" s="299"/>
      <c r="AF611" s="268"/>
      <c r="AG611" s="268"/>
      <c r="AH611" s="268"/>
      <c r="AI611" s="257"/>
      <c r="AJ611" s="257"/>
      <c r="AK611" s="257"/>
      <c r="AL611" s="257"/>
      <c r="AM611" s="257"/>
      <c r="AN611" s="257"/>
      <c r="AO611" s="257"/>
      <c r="AP611" s="257"/>
      <c r="AQ611" s="257"/>
      <c r="AR611" s="257"/>
      <c r="AS611" s="257"/>
      <c r="AT611" s="257"/>
      <c r="AU611" s="257"/>
      <c r="AX611" s="280"/>
      <c r="AY611" s="280"/>
      <c r="AZ611" s="280"/>
      <c r="BB611" s="246"/>
      <c r="BC611" s="627"/>
      <c r="BD611" s="628"/>
      <c r="BE611" s="628"/>
      <c r="BF611" s="628"/>
      <c r="BG611" s="628"/>
      <c r="BH611" s="628"/>
      <c r="BI611" s="628"/>
      <c r="BJ611" s="628"/>
      <c r="BK611" s="628"/>
      <c r="BL611" s="628"/>
      <c r="BM611" s="628"/>
      <c r="BN611" s="628"/>
      <c r="BO611" s="628"/>
      <c r="BP611" s="628"/>
      <c r="BQ611" s="628"/>
      <c r="BR611" s="629"/>
      <c r="BS611" s="597" t="s">
        <v>206</v>
      </c>
      <c r="BT611" s="633"/>
      <c r="BU611" s="598"/>
      <c r="BV611" s="334" t="s">
        <v>25</v>
      </c>
      <c r="BW611" s="253" t="str">
        <f>IF(COUNT(Y611)=0,"",IF(#REF!="発電事業者",Y611,IF(SUMIF($C639:$D648,"その他事業者",L639:L648)=0,IF(Y611*L648/SUM(L639:L648)=0,"",Y611*L648/SUM(L639:L648)),ROUND(Y611*SUMIF($C639:$D648,"その他事業者",L639:L648)/SUM(L639:L648),#REF!)+Y611*L648/SUM(L639:L648))))</f>
        <v/>
      </c>
      <c r="BX611" s="253" t="str">
        <f>IF(COUNT(Y613)=0,"",IF(#REF!="発電事業者",Y613,IF(SUMIF($C639:$D648,"その他事業者",W639:W648)=0,IF(Y613*W648/SUM(W639:W648)=0,"",Y613*W648/SUM(W639:W648)),ROUND(Y613*SUMIF($C639:$D648,"その他事業者",W639:W648)/SUM(W639:W648),#REF!)+Y613*W648/SUM(W639:W648))))</f>
        <v/>
      </c>
      <c r="BY611" s="267"/>
      <c r="BZ611" s="267"/>
      <c r="CA611" s="267"/>
      <c r="CB611" s="253" t="str">
        <f>IF(COUNT(Y621)=0,"",IF(#REF!="発電事業者",Y621,IF(SUMIF($C639:$D648,"その他事業者",AA639:AA648)=0,IF(Y621*AA648/SUM(AA639:AA648)=0,"",Y621*AA648/SUM(AA639:AA648)),ROUND(Y621*SUMIF($C639:$D648,"その他事業者",AA639:AA648)/SUM(AA639:AA648),#REF!)+Y621*AA648/SUM(AA639:AA648))))</f>
        <v/>
      </c>
      <c r="CC611" s="267"/>
      <c r="CD611" s="267"/>
      <c r="CE611" s="267"/>
      <c r="CF611" s="267"/>
      <c r="CG611" s="253" t="str">
        <f>IF(COUNT(Y631)=0,"",IF(#REF!="発電事業者",Y631,IF(SUMIF($C639:$D648,"その他事業者",AF639:AF648)=0,IF(Y631*AF648/SUM(AF639:AF648)=0,"",Y631*AF648/SUM(AF639:AF648)),ROUND(Y631*SUMIF($C639:$D648,"その他事業者",AF639:AF648)/SUM(AF639:AF648),#REF!)+Y631*AF648/SUM(AF639:AF648))))</f>
        <v/>
      </c>
      <c r="CH611" s="257"/>
      <c r="CI611" s="257"/>
      <c r="CJ611" s="257"/>
      <c r="CK611" s="257"/>
      <c r="CL611" s="257"/>
      <c r="CM611" s="257"/>
      <c r="CN611" s="257"/>
      <c r="CO611" s="257"/>
      <c r="CP611" s="257"/>
      <c r="CQ611" s="257"/>
    </row>
    <row r="612" spans="3:95" s="243" customFormat="1" ht="13.5" customHeight="1">
      <c r="C612" s="606"/>
      <c r="D612" s="607"/>
      <c r="E612" s="608" t="s">
        <v>252</v>
      </c>
      <c r="F612" s="609"/>
      <c r="G612" s="610"/>
      <c r="H612" s="261"/>
      <c r="I612" s="261"/>
      <c r="J612" s="261"/>
      <c r="K612" s="261"/>
      <c r="L612" s="261"/>
      <c r="M612" s="261"/>
      <c r="N612" s="261"/>
      <c r="O612" s="261"/>
      <c r="P612" s="261"/>
      <c r="Q612" s="261"/>
      <c r="R612" s="261"/>
      <c r="S612" s="261"/>
      <c r="T612" s="262" t="str">
        <f>IF(COUNT(H612:S612)=0,"",SUMPRODUCT(ROUND(H612:S612,1)))</f>
        <v/>
      </c>
      <c r="U612" s="608" t="s">
        <v>211</v>
      </c>
      <c r="V612" s="609"/>
      <c r="W612" s="609"/>
      <c r="X612" s="610"/>
      <c r="Y612" s="664"/>
      <c r="Z612" s="665"/>
      <c r="AA612" s="257"/>
      <c r="AB612" s="257"/>
      <c r="AC612" s="257"/>
      <c r="AD612" s="299"/>
      <c r="AE612" s="299"/>
      <c r="AF612" s="268"/>
      <c r="AG612" s="268"/>
      <c r="AH612" s="268"/>
      <c r="AI612" s="271"/>
      <c r="AJ612" s="271"/>
      <c r="AK612" s="271"/>
      <c r="AL612" s="271"/>
      <c r="AM612" s="271"/>
      <c r="AN612" s="271"/>
      <c r="AO612" s="271"/>
      <c r="AP612" s="271"/>
      <c r="AQ612" s="271"/>
      <c r="AR612" s="271"/>
      <c r="AS612" s="271"/>
      <c r="AT612" s="271"/>
      <c r="AU612" s="272"/>
      <c r="AX612" s="280"/>
      <c r="AY612" s="280"/>
      <c r="AZ612" s="280"/>
      <c r="BB612" s="246"/>
      <c r="BC612" s="630"/>
      <c r="BD612" s="631"/>
      <c r="BE612" s="631"/>
      <c r="BF612" s="631"/>
      <c r="BG612" s="631"/>
      <c r="BH612" s="631"/>
      <c r="BI612" s="631"/>
      <c r="BJ612" s="631"/>
      <c r="BK612" s="631"/>
      <c r="BL612" s="631"/>
      <c r="BM612" s="631"/>
      <c r="BN612" s="631"/>
      <c r="BO612" s="631"/>
      <c r="BP612" s="631"/>
      <c r="BQ612" s="631"/>
      <c r="BR612" s="632"/>
      <c r="BS612" s="634" t="s">
        <v>207</v>
      </c>
      <c r="BT612" s="635"/>
      <c r="BU612" s="636"/>
      <c r="BV612" s="334" t="s">
        <v>25</v>
      </c>
      <c r="BW612" s="253" t="str">
        <f>IF(COUNT(Y612)=0,"",Y612)</f>
        <v/>
      </c>
      <c r="BX612" s="253" t="str">
        <f>IF(COUNT(Y614)=0,"",Y614)</f>
        <v/>
      </c>
      <c r="BY612" s="267"/>
      <c r="BZ612" s="267"/>
      <c r="CA612" s="267"/>
      <c r="CB612" s="253" t="str">
        <f>IF(COUNT(Y622)=0,"",Y622)</f>
        <v/>
      </c>
      <c r="CC612" s="267"/>
      <c r="CD612" s="267"/>
      <c r="CE612" s="267"/>
      <c r="CF612" s="267"/>
      <c r="CG612" s="253" t="str">
        <f>IF(COUNT(Y632)=0,"",Y632)</f>
        <v/>
      </c>
      <c r="CH612" s="257"/>
      <c r="CI612" s="257"/>
      <c r="CJ612" s="257"/>
      <c r="CK612" s="257"/>
      <c r="CL612" s="257"/>
      <c r="CM612" s="257"/>
      <c r="CN612" s="257"/>
      <c r="CO612" s="257"/>
      <c r="CP612" s="257"/>
      <c r="CQ612" s="257"/>
    </row>
    <row r="613" spans="3:95" s="243" customFormat="1" ht="13.5" customHeight="1">
      <c r="C613" s="604" t="e">
        <f>DATE(#REF!,1,1)</f>
        <v>#REF!</v>
      </c>
      <c r="D613" s="605"/>
      <c r="E613" s="613" t="s">
        <v>198</v>
      </c>
      <c r="F613" s="614"/>
      <c r="G613" s="615"/>
      <c r="H613" s="256"/>
      <c r="I613" s="256"/>
      <c r="J613" s="256"/>
      <c r="K613" s="256"/>
      <c r="L613" s="256"/>
      <c r="M613" s="256"/>
      <c r="N613" s="256"/>
      <c r="O613" s="256"/>
      <c r="P613" s="256"/>
      <c r="Q613" s="256"/>
      <c r="R613" s="256"/>
      <c r="S613" s="256"/>
      <c r="T613" s="255"/>
      <c r="U613" s="613" t="s">
        <v>210</v>
      </c>
      <c r="V613" s="614"/>
      <c r="W613" s="614"/>
      <c r="X613" s="615"/>
      <c r="Y613" s="666"/>
      <c r="Z613" s="667"/>
      <c r="AA613" s="257"/>
      <c r="AB613" s="257"/>
      <c r="AC613" s="257"/>
      <c r="AD613" s="299"/>
      <c r="AE613" s="299"/>
      <c r="AF613" s="268"/>
      <c r="AG613" s="268"/>
      <c r="AH613" s="268"/>
      <c r="AI613" s="257"/>
      <c r="AJ613" s="257"/>
      <c r="AK613" s="257"/>
      <c r="AL613" s="257"/>
      <c r="AM613" s="257"/>
      <c r="AN613" s="257"/>
      <c r="AO613" s="257"/>
      <c r="AP613" s="257"/>
      <c r="AQ613" s="257"/>
      <c r="AR613" s="257"/>
      <c r="AS613" s="257"/>
      <c r="AT613" s="257"/>
      <c r="AU613" s="257"/>
      <c r="AX613" s="268"/>
      <c r="BB613" s="268"/>
      <c r="BC613" s="245"/>
      <c r="BD613" s="245"/>
      <c r="BE613" s="245"/>
      <c r="BF613" s="245"/>
      <c r="BG613" s="245"/>
      <c r="BH613" s="245"/>
      <c r="BI613" s="245"/>
      <c r="BJ613" s="245"/>
      <c r="BK613" s="245"/>
      <c r="BL613" s="245"/>
      <c r="BM613" s="245"/>
      <c r="BN613" s="245"/>
      <c r="BO613" s="245"/>
      <c r="BP613" s="245"/>
      <c r="BQ613" s="245"/>
      <c r="BR613" s="245"/>
      <c r="BS613" s="245"/>
      <c r="BT613" s="245"/>
      <c r="BU613" s="245"/>
      <c r="BV613" s="245"/>
      <c r="BW613" s="245"/>
      <c r="BX613" s="257"/>
      <c r="BY613" s="257"/>
      <c r="BZ613" s="257"/>
      <c r="CA613" s="257"/>
      <c r="CB613" s="257"/>
      <c r="CC613" s="257"/>
      <c r="CD613" s="257"/>
      <c r="CE613" s="257"/>
      <c r="CF613" s="257"/>
      <c r="CG613" s="257"/>
      <c r="CH613" s="257"/>
      <c r="CI613" s="257"/>
      <c r="CJ613" s="257"/>
      <c r="CK613" s="257"/>
      <c r="CL613" s="257"/>
      <c r="CM613" s="257"/>
      <c r="CN613" s="257"/>
      <c r="CO613" s="257"/>
      <c r="CP613" s="257"/>
      <c r="CQ613" s="257"/>
    </row>
    <row r="614" spans="3:95" s="243" customFormat="1" ht="13.5" customHeight="1">
      <c r="C614" s="606"/>
      <c r="D614" s="607"/>
      <c r="E614" s="608" t="s">
        <v>212</v>
      </c>
      <c r="F614" s="609"/>
      <c r="G614" s="610"/>
      <c r="H614" s="261"/>
      <c r="I614" s="261"/>
      <c r="J614" s="261"/>
      <c r="K614" s="261"/>
      <c r="L614" s="261"/>
      <c r="M614" s="261"/>
      <c r="N614" s="261"/>
      <c r="O614" s="261"/>
      <c r="P614" s="261"/>
      <c r="Q614" s="261"/>
      <c r="R614" s="261"/>
      <c r="S614" s="261"/>
      <c r="T614" s="262" t="str">
        <f>IF(COUNT(H614:S614)=0,"",SUMPRODUCT(ROUND(H614:S614,1)))</f>
        <v/>
      </c>
      <c r="U614" s="608" t="s">
        <v>211</v>
      </c>
      <c r="V614" s="609"/>
      <c r="W614" s="609"/>
      <c r="X614" s="610"/>
      <c r="Y614" s="664"/>
      <c r="Z614" s="665"/>
      <c r="AA614" s="257"/>
      <c r="AB614" s="257"/>
      <c r="AC614" s="257"/>
      <c r="AD614" s="299"/>
      <c r="AE614" s="299"/>
      <c r="AF614" s="268"/>
      <c r="AG614" s="268"/>
      <c r="AH614" s="268"/>
      <c r="AI614" s="271"/>
      <c r="AJ614" s="271"/>
      <c r="AK614" s="271"/>
      <c r="AL614" s="271"/>
      <c r="AM614" s="271"/>
      <c r="AN614" s="271"/>
      <c r="AO614" s="271"/>
      <c r="AP614" s="271"/>
      <c r="AQ614" s="271"/>
      <c r="AR614" s="271"/>
      <c r="AS614" s="271"/>
      <c r="AT614" s="271"/>
      <c r="AU614" s="272"/>
      <c r="AX614" s="240" t="e">
        <f>IF(#REF!="発電事業者","算定結果　送電取引帳票","算定結果　受電取引帳票")</f>
        <v>#REF!</v>
      </c>
      <c r="BR614" s="268"/>
    </row>
    <row r="615" spans="3:95" s="243" customFormat="1" ht="13.5" customHeight="1">
      <c r="C615" s="604" t="e">
        <f>DATE(#REF!+1,1,1)</f>
        <v>#REF!</v>
      </c>
      <c r="D615" s="605"/>
      <c r="E615" s="613" t="s">
        <v>198</v>
      </c>
      <c r="F615" s="614"/>
      <c r="G615" s="615"/>
      <c r="H615" s="256"/>
      <c r="I615" s="256"/>
      <c r="J615" s="256"/>
      <c r="K615" s="256"/>
      <c r="L615" s="256"/>
      <c r="M615" s="256"/>
      <c r="N615" s="256"/>
      <c r="O615" s="256"/>
      <c r="P615" s="256"/>
      <c r="Q615" s="256"/>
      <c r="R615" s="256"/>
      <c r="S615" s="256"/>
      <c r="T615" s="255"/>
      <c r="U615" s="618"/>
      <c r="V615" s="619"/>
      <c r="W615" s="619"/>
      <c r="X615" s="619"/>
      <c r="Y615" s="619"/>
      <c r="Z615" s="620"/>
      <c r="AA615" s="257"/>
      <c r="AB615" s="257"/>
      <c r="AC615" s="257"/>
      <c r="AD615" s="299"/>
      <c r="AE615" s="299"/>
      <c r="AF615" s="268"/>
      <c r="AG615" s="268"/>
      <c r="AH615" s="268"/>
      <c r="AI615" s="257"/>
      <c r="AJ615" s="257"/>
      <c r="AK615" s="257"/>
      <c r="AL615" s="257"/>
      <c r="AM615" s="257"/>
      <c r="AN615" s="257"/>
      <c r="AO615" s="257"/>
      <c r="AP615" s="257"/>
      <c r="AQ615" s="257"/>
      <c r="AR615" s="257"/>
      <c r="AS615" s="257"/>
      <c r="AT615" s="257"/>
      <c r="AU615" s="257"/>
      <c r="AX615" s="594" t="s">
        <v>200</v>
      </c>
      <c r="AY615" s="594"/>
      <c r="AZ615" s="595" t="s">
        <v>201</v>
      </c>
      <c r="BA615" s="594" t="s">
        <v>202</v>
      </c>
      <c r="BB615" s="594"/>
      <c r="BC615" s="594"/>
      <c r="BD615" s="595" t="s">
        <v>203</v>
      </c>
      <c r="BE615" s="597" t="s">
        <v>176</v>
      </c>
      <c r="BF615" s="598"/>
      <c r="BG615" s="601" t="e">
        <f>DATE(#REF!,1,1)</f>
        <v>#REF!</v>
      </c>
      <c r="BH615" s="602"/>
      <c r="BI615" s="602"/>
      <c r="BJ615" s="602"/>
      <c r="BK615" s="602"/>
      <c r="BL615" s="602"/>
      <c r="BM615" s="602"/>
      <c r="BN615" s="602"/>
      <c r="BO615" s="602"/>
      <c r="BP615" s="602"/>
      <c r="BQ615" s="602"/>
      <c r="BR615" s="603"/>
      <c r="BS615" s="594" t="s">
        <v>175</v>
      </c>
      <c r="BT615" s="594"/>
      <c r="BU615" s="594"/>
      <c r="BV615" s="594"/>
      <c r="BW615" s="592" t="e">
        <f>DATE(#REF!-1,1,1)</f>
        <v>#REF!</v>
      </c>
      <c r="BX615" s="592" t="e">
        <f>DATE(#REF!,1,1)</f>
        <v>#REF!</v>
      </c>
      <c r="BY615" s="592" t="e">
        <f>DATE(#REF!+1,1,1)</f>
        <v>#REF!</v>
      </c>
      <c r="BZ615" s="592" t="e">
        <f>DATE(#REF!+2,1,1)</f>
        <v>#REF!</v>
      </c>
      <c r="CA615" s="592" t="e">
        <f>DATE(#REF!+3,1,1)</f>
        <v>#REF!</v>
      </c>
      <c r="CB615" s="592" t="e">
        <f>DATE(#REF!+4,1,1)</f>
        <v>#REF!</v>
      </c>
      <c r="CC615" s="592" t="e">
        <f>DATE(#REF!+5,1,1)</f>
        <v>#REF!</v>
      </c>
      <c r="CD615" s="592" t="e">
        <f>DATE(#REF!+6,1,1)</f>
        <v>#REF!</v>
      </c>
      <c r="CE615" s="592" t="e">
        <f>DATE(#REF!+7,1,1)</f>
        <v>#REF!</v>
      </c>
      <c r="CF615" s="592" t="e">
        <f>DATE(#REF!+8,1,1)</f>
        <v>#REF!</v>
      </c>
      <c r="CG615" s="592" t="e">
        <f>DATE(#REF!+9,1,1)</f>
        <v>#REF!</v>
      </c>
      <c r="CH615" s="566" t="s">
        <v>268</v>
      </c>
      <c r="CI615" s="567"/>
      <c r="CJ615" s="567"/>
      <c r="CK615" s="567"/>
      <c r="CL615" s="567"/>
      <c r="CM615" s="567"/>
      <c r="CN615" s="567"/>
      <c r="CO615" s="567"/>
      <c r="CP615" s="567"/>
      <c r="CQ615" s="567"/>
    </row>
    <row r="616" spans="3:95" s="243" customFormat="1" ht="13.5" customHeight="1">
      <c r="C616" s="606"/>
      <c r="D616" s="607"/>
      <c r="E616" s="608" t="s">
        <v>212</v>
      </c>
      <c r="F616" s="609"/>
      <c r="G616" s="610"/>
      <c r="H616" s="261"/>
      <c r="I616" s="261"/>
      <c r="J616" s="261"/>
      <c r="K616" s="261"/>
      <c r="L616" s="261"/>
      <c r="M616" s="261"/>
      <c r="N616" s="261"/>
      <c r="O616" s="261"/>
      <c r="P616" s="261"/>
      <c r="Q616" s="261"/>
      <c r="R616" s="261"/>
      <c r="S616" s="261"/>
      <c r="T616" s="262" t="str">
        <f>IF(COUNT(H616:S616)=0,"",SUMPRODUCT(ROUND(H616:S616,1)))</f>
        <v/>
      </c>
      <c r="U616" s="621"/>
      <c r="V616" s="622"/>
      <c r="W616" s="622"/>
      <c r="X616" s="622"/>
      <c r="Y616" s="622"/>
      <c r="Z616" s="623"/>
      <c r="AA616" s="257"/>
      <c r="AB616" s="257"/>
      <c r="AC616" s="257"/>
      <c r="AD616" s="299"/>
      <c r="AE616" s="299"/>
      <c r="AF616" s="268"/>
      <c r="AG616" s="268"/>
      <c r="AH616" s="268"/>
      <c r="AI616" s="271"/>
      <c r="AJ616" s="271"/>
      <c r="AK616" s="271"/>
      <c r="AL616" s="271"/>
      <c r="AM616" s="271"/>
      <c r="AN616" s="271"/>
      <c r="AO616" s="271"/>
      <c r="AP616" s="271"/>
      <c r="AQ616" s="271"/>
      <c r="AR616" s="271"/>
      <c r="AS616" s="271"/>
      <c r="AT616" s="271"/>
      <c r="AU616" s="272"/>
      <c r="AX616" s="594"/>
      <c r="AY616" s="594"/>
      <c r="AZ616" s="596"/>
      <c r="BA616" s="594"/>
      <c r="BB616" s="594"/>
      <c r="BC616" s="594"/>
      <c r="BD616" s="596"/>
      <c r="BE616" s="599"/>
      <c r="BF616" s="600"/>
      <c r="BG616" s="334" t="s">
        <v>194</v>
      </c>
      <c r="BH616" s="334" t="s">
        <v>195</v>
      </c>
      <c r="BI616" s="334" t="s">
        <v>161</v>
      </c>
      <c r="BJ616" s="334" t="s">
        <v>162</v>
      </c>
      <c r="BK616" s="334" t="s">
        <v>163</v>
      </c>
      <c r="BL616" s="334" t="s">
        <v>164</v>
      </c>
      <c r="BM616" s="334" t="s">
        <v>165</v>
      </c>
      <c r="BN616" s="334" t="s">
        <v>166</v>
      </c>
      <c r="BO616" s="334" t="s">
        <v>167</v>
      </c>
      <c r="BP616" s="334" t="s">
        <v>168</v>
      </c>
      <c r="BQ616" s="334" t="s">
        <v>169</v>
      </c>
      <c r="BR616" s="334" t="s">
        <v>170</v>
      </c>
      <c r="BS616" s="594"/>
      <c r="BT616" s="594"/>
      <c r="BU616" s="594"/>
      <c r="BV616" s="594"/>
      <c r="BW616" s="593"/>
      <c r="BX616" s="593"/>
      <c r="BY616" s="593">
        <v>43101</v>
      </c>
      <c r="BZ616" s="593">
        <v>43466</v>
      </c>
      <c r="CA616" s="593">
        <v>43831</v>
      </c>
      <c r="CB616" s="593">
        <v>44197</v>
      </c>
      <c r="CC616" s="593">
        <v>44562</v>
      </c>
      <c r="CD616" s="593">
        <v>44927</v>
      </c>
      <c r="CE616" s="593">
        <v>45292</v>
      </c>
      <c r="CF616" s="593">
        <v>45658</v>
      </c>
      <c r="CG616" s="593">
        <v>46023</v>
      </c>
      <c r="CH616" s="567"/>
      <c r="CI616" s="567"/>
      <c r="CJ616" s="567"/>
      <c r="CK616" s="567"/>
      <c r="CL616" s="567"/>
      <c r="CM616" s="567"/>
      <c r="CN616" s="567"/>
      <c r="CO616" s="567"/>
      <c r="CP616" s="567"/>
      <c r="CQ616" s="567"/>
    </row>
    <row r="617" spans="3:95" s="243" customFormat="1" ht="13.5" customHeight="1">
      <c r="C617" s="604" t="e">
        <f>DATE(#REF!+2,1,1)</f>
        <v>#REF!</v>
      </c>
      <c r="D617" s="605"/>
      <c r="E617" s="613" t="s">
        <v>198</v>
      </c>
      <c r="F617" s="614"/>
      <c r="G617" s="615"/>
      <c r="H617" s="256"/>
      <c r="I617" s="256"/>
      <c r="J617" s="256"/>
      <c r="K617" s="256"/>
      <c r="L617" s="256"/>
      <c r="M617" s="256"/>
      <c r="N617" s="256"/>
      <c r="O617" s="256"/>
      <c r="P617" s="256"/>
      <c r="Q617" s="256"/>
      <c r="R617" s="256"/>
      <c r="S617" s="256"/>
      <c r="T617" s="255"/>
      <c r="U617" s="621"/>
      <c r="V617" s="622"/>
      <c r="W617" s="622"/>
      <c r="X617" s="622"/>
      <c r="Y617" s="622"/>
      <c r="Z617" s="623"/>
      <c r="AA617" s="257"/>
      <c r="AB617" s="257"/>
      <c r="AC617" s="257"/>
      <c r="AD617" s="299"/>
      <c r="AE617" s="299"/>
      <c r="AF617" s="268"/>
      <c r="AG617" s="268"/>
      <c r="AH617" s="268"/>
      <c r="AI617" s="257"/>
      <c r="AJ617" s="257"/>
      <c r="AK617" s="257"/>
      <c r="AL617" s="257"/>
      <c r="AM617" s="257"/>
      <c r="AN617" s="257"/>
      <c r="AO617" s="257"/>
      <c r="AP617" s="257"/>
      <c r="AQ617" s="257"/>
      <c r="AR617" s="257"/>
      <c r="AS617" s="257"/>
      <c r="AT617" s="257"/>
      <c r="AU617" s="257"/>
      <c r="AX617" s="569" t="str">
        <f>IF(C639="","",C639)</f>
        <v/>
      </c>
      <c r="AY617" s="569"/>
      <c r="AZ617" s="587" t="str">
        <f>IF(E639="","",E639)</f>
        <v/>
      </c>
      <c r="BA617" s="590" t="str">
        <f ca="1">IF(F639="","",F639)</f>
        <v/>
      </c>
      <c r="BB617" s="590"/>
      <c r="BC617" s="590"/>
      <c r="BD617" s="587" t="str">
        <f>IF(I639="","",I639)</f>
        <v/>
      </c>
      <c r="BE617" s="578" t="e">
        <f>IF(#REF!="発電事業者","送電電力（MW）","受電電力（MW）")</f>
        <v>#REF!</v>
      </c>
      <c r="BF617" s="579"/>
      <c r="BG617" s="331" t="str">
        <f>IF(AND(COUNT(BG608)+COUNTA(E639)=2,L639&lt;&gt;""),ROUND(BG608-SUMIF(BE620:BF646,BE617,BG620:BG646),#REF!),"")</f>
        <v/>
      </c>
      <c r="BH617" s="331" t="str">
        <f>IF(AND(COUNT(BH608)+COUNTA(E639)=2,M639&lt;&gt;""),ROUND(BH608-SUMIF(BE620:BF646,BE617,BH620:BH646),#REF!),"")</f>
        <v/>
      </c>
      <c r="BI617" s="331" t="str">
        <f>IF(AND(COUNT(BI608)+COUNTA(E639)=2,N639&lt;&gt;""),ROUND(BI608-SUMIF(BE620:BF646,BE617,BI620:BI646),#REF!),"")</f>
        <v/>
      </c>
      <c r="BJ617" s="331" t="str">
        <f>IF(AND(COUNT(BJ608)+COUNTA(E639)=2,O639&lt;&gt;""),ROUND(BJ608-SUMIF(BE620:BF646,BE617,BJ620:BJ646),#REF!),"")</f>
        <v/>
      </c>
      <c r="BK617" s="331" t="str">
        <f>IF(AND(COUNT(BK608)+COUNTA(E639)=2,P639&lt;&gt;""),ROUND(BK608-SUMIF(BE620:BF646,BE617,BK620:BK646),#REF!),"")</f>
        <v/>
      </c>
      <c r="BL617" s="331" t="str">
        <f>IF(AND(COUNT(BL608)+COUNTA(E639)=2,Q639&lt;&gt;""),ROUND(BL608-SUMIF(BE620:BF646,BE617,BL620:BL646),#REF!),"")</f>
        <v/>
      </c>
      <c r="BM617" s="331" t="str">
        <f>IF(AND(COUNT(BM608)+COUNTA(E639)=2,R639&lt;&gt;""),ROUND(BM608-SUMIF(BE620:BF646,BE617,BM620:BM646),#REF!),"")</f>
        <v/>
      </c>
      <c r="BN617" s="331" t="str">
        <f>IF(AND(COUNT(BN608)+COUNTA(E639)=2,S639&lt;&gt;""),ROUND(BN608-SUMIF(BE620:BF646,BE617,BN620:BN646),#REF!),"")</f>
        <v/>
      </c>
      <c r="BO617" s="331" t="str">
        <f>IF(AND(COUNT(BO608)+COUNTA(E639)=2,T639&lt;&gt;""),ROUND(BO608-SUMIF(BE620:BF646,BE617,BO620:BO646),#REF!),"")</f>
        <v/>
      </c>
      <c r="BP617" s="331" t="str">
        <f>IF(AND(COUNT(BP608)+COUNTA(E639)=2,U639&lt;&gt;""),ROUND(BP608-SUMIF(BE620:BF646,BE617,BP620:BP646),#REF!),"")</f>
        <v/>
      </c>
      <c r="BQ617" s="331" t="str">
        <f>IF(AND(COUNT(BQ608)+COUNTA(E639)=2,V639&lt;&gt;""),ROUND(BQ608-SUMIF(BE620:BF646,BE617,BQ620:BQ646),#REF!),"")</f>
        <v/>
      </c>
      <c r="BR617" s="331" t="str">
        <f>IF(AND(COUNT(BR608)+COUNTA(E639)=2,W639&lt;&gt;""),ROUND(BR608-SUMIF(BE620:BF646,BE617,BR620:BR646),#REF!),"")</f>
        <v/>
      </c>
      <c r="BS617" s="569" t="e">
        <f>IF(#REF!="発電事業者","送電電力（MW）","受電電力（MW）")</f>
        <v>#REF!</v>
      </c>
      <c r="BT617" s="569"/>
      <c r="BU617" s="569"/>
      <c r="BV617" s="333" t="s">
        <v>171</v>
      </c>
      <c r="BW617" s="580"/>
      <c r="BX617" s="580"/>
      <c r="BY617" s="331" t="str">
        <f>IF(AND(COUNT(BY608)+COUNTA(E639)=2,X639&lt;&gt;""),ROUND(BY608-SUMIF(BV620:BV646,BV617,BY620:BY646),#REF!),"")</f>
        <v/>
      </c>
      <c r="BZ617" s="331" t="str">
        <f>IF(AND(COUNT(BZ608)+COUNTA(E639)=2,Y639&lt;&gt;""),ROUND(BZ608-SUMIF(BV620:BV646,BV617,BZ620:BZ646),#REF!),"")</f>
        <v/>
      </c>
      <c r="CA617" s="331" t="str">
        <f>IF(AND(COUNT(CA608)+COUNTA(E639)=2,Z639&lt;&gt;""),ROUND(CA608-SUMIF(BV620:BV646,BV617,CA620:CA646),#REF!),"")</f>
        <v/>
      </c>
      <c r="CB617" s="331" t="str">
        <f>IF(AND(COUNT(CB608)+COUNTA(E639)=2,AA639&lt;&gt;""),ROUND(CB608-SUMIF(BV620:BV646,BV617,CB620:CB646),#REF!),"")</f>
        <v/>
      </c>
      <c r="CC617" s="331" t="str">
        <f>IF(AND(COUNT(CC608)+COUNTA(E639)=2,AB639&lt;&gt;""),ROUND(CC608-SUMIF(BV620:BV646,BV617,CC620:CC646),#REF!),"")</f>
        <v/>
      </c>
      <c r="CD617" s="331" t="str">
        <f>IF(AND(COUNT(CD608)+COUNTA(E639)=2,AC639&lt;&gt;""),ROUND(CD608-SUMIF(BV620:BV646,BV617,CD620:CD646),#REF!),"")</f>
        <v/>
      </c>
      <c r="CE617" s="331" t="str">
        <f>IF(AND(COUNT(CE608)+COUNTA(E639)=2,AD639&lt;&gt;""),ROUND(CE608-SUMIF(BV620:BV646,BV617,CE620:CE646),#REF!),"")</f>
        <v/>
      </c>
      <c r="CF617" s="331" t="str">
        <f>IF(AND(COUNT(CF608)+COUNTA(E639)=2,AE639&lt;&gt;""),ROUND(CF608-SUMIF(BV620:BV646,BV617,CF620:CF646),#REF!),"")</f>
        <v/>
      </c>
      <c r="CG617" s="331" t="str">
        <f>IF(AND(COUNT(CG608)+COUNTA(E639)=2,AF639&lt;&gt;""),ROUND(CG608-SUMIF(BV620:BV646,BV617,CG620:CG646),#REF!),"")</f>
        <v/>
      </c>
      <c r="CH617" s="563" t="s">
        <v>119</v>
      </c>
      <c r="CI617" s="563"/>
      <c r="CJ617" s="563"/>
      <c r="CK617" s="563"/>
      <c r="CL617" s="563"/>
      <c r="CM617" s="563"/>
      <c r="CN617" s="563"/>
      <c r="CO617" s="563"/>
      <c r="CP617" s="563"/>
      <c r="CQ617" s="563"/>
    </row>
    <row r="618" spans="3:95" s="243" customFormat="1" ht="13.5" customHeight="1">
      <c r="C618" s="606"/>
      <c r="D618" s="607"/>
      <c r="E618" s="608" t="s">
        <v>212</v>
      </c>
      <c r="F618" s="609"/>
      <c r="G618" s="610"/>
      <c r="H618" s="261"/>
      <c r="I618" s="261"/>
      <c r="J618" s="261"/>
      <c r="K618" s="261"/>
      <c r="L618" s="261"/>
      <c r="M618" s="261"/>
      <c r="N618" s="261"/>
      <c r="O618" s="261"/>
      <c r="P618" s="261"/>
      <c r="Q618" s="261"/>
      <c r="R618" s="261"/>
      <c r="S618" s="261"/>
      <c r="T618" s="262" t="str">
        <f>IF(COUNT(H618:S618)=0,"",SUMPRODUCT(ROUND(H618:S618,1)))</f>
        <v/>
      </c>
      <c r="U618" s="621"/>
      <c r="V618" s="622"/>
      <c r="W618" s="622"/>
      <c r="X618" s="622"/>
      <c r="Y618" s="622"/>
      <c r="Z618" s="623"/>
      <c r="AA618" s="257"/>
      <c r="AB618" s="257"/>
      <c r="AC618" s="257"/>
      <c r="AD618" s="299"/>
      <c r="AE618" s="299"/>
      <c r="AF618" s="268"/>
      <c r="AG618" s="268"/>
      <c r="AH618" s="268"/>
      <c r="AI618" s="271"/>
      <c r="AJ618" s="271"/>
      <c r="AK618" s="271"/>
      <c r="AL618" s="271"/>
      <c r="AM618" s="271"/>
      <c r="AN618" s="271"/>
      <c r="AO618" s="271"/>
      <c r="AP618" s="271"/>
      <c r="AQ618" s="271"/>
      <c r="AR618" s="271"/>
      <c r="AS618" s="271"/>
      <c r="AT618" s="271"/>
      <c r="AU618" s="272"/>
      <c r="AX618" s="569"/>
      <c r="AY618" s="569"/>
      <c r="AZ618" s="588"/>
      <c r="BA618" s="590"/>
      <c r="BB618" s="590"/>
      <c r="BC618" s="590"/>
      <c r="BD618" s="588"/>
      <c r="BE618" s="583"/>
      <c r="BF618" s="584"/>
      <c r="BG618" s="259"/>
      <c r="BH618" s="259"/>
      <c r="BI618" s="259"/>
      <c r="BJ618" s="259"/>
      <c r="BK618" s="259"/>
      <c r="BL618" s="259"/>
      <c r="BM618" s="259"/>
      <c r="BN618" s="259"/>
      <c r="BO618" s="259"/>
      <c r="BP618" s="259"/>
      <c r="BQ618" s="259"/>
      <c r="BR618" s="259"/>
      <c r="BS618" s="569"/>
      <c r="BT618" s="569"/>
      <c r="BU618" s="569"/>
      <c r="BV618" s="333" t="s">
        <v>172</v>
      </c>
      <c r="BW618" s="581"/>
      <c r="BX618" s="581"/>
      <c r="BY618" s="331" t="str">
        <f>IF(AND(COUNT(BY609)+COUNTA(E639)=2,X639&lt;&gt;""),ROUND(BY609-SUMIF(BV620:BV646,BV618,BY620:BY646),#REF!),"")</f>
        <v/>
      </c>
      <c r="BZ618" s="331" t="str">
        <f>IF(AND(COUNT(BZ609)+COUNTA(E639)=2,Y639&lt;&gt;""),ROUND(BZ609-SUMIF(BV620:BV646,BV618,BZ620:BZ646),#REF!),"")</f>
        <v/>
      </c>
      <c r="CA618" s="331" t="str">
        <f>IF(AND(COUNT(CA609)+COUNTA(E639)=2,Z639&lt;&gt;""),ROUND(CA609-SUMIF(BV620:BV646,BV618,CA620:CA646),#REF!),"")</f>
        <v/>
      </c>
      <c r="CB618" s="331" t="str">
        <f>IF(AND(COUNT(CB609)+COUNTA(E639)=2,AA639&lt;&gt;""),ROUND(CB609-SUMIF(BV620:BV646,BV618,CB620:CB646),#REF!),"")</f>
        <v/>
      </c>
      <c r="CC618" s="331" t="str">
        <f>IF(AND(COUNT(CC609)+COUNTA(E639)=2,AB639&lt;&gt;""),ROUND(CC609-SUMIF(BV620:BV646,BV618,CC620:CC646),#REF!),"")</f>
        <v/>
      </c>
      <c r="CD618" s="331" t="str">
        <f>IF(AND(COUNT(CD609)+COUNTA(E639)=2,AC639&lt;&gt;""),ROUND(CD609-SUMIF(BV620:BV646,BV618,CD620:CD646),#REF!),"")</f>
        <v/>
      </c>
      <c r="CE618" s="331" t="str">
        <f>IF(AND(COUNT(CE609)+COUNTA(E639)=2,AD639&lt;&gt;""),ROUND(CE609-SUMIF(BV620:BV646,BV618,CE620:CE646),#REF!),"")</f>
        <v/>
      </c>
      <c r="CF618" s="331" t="str">
        <f>IF(AND(COUNT(CF609)+COUNTA(E639)=2,AE639&lt;&gt;""),ROUND(CF609-SUMIF(BV620:BV646,BV618,CF620:CF646),#REF!),"")</f>
        <v/>
      </c>
      <c r="CG618" s="331" t="str">
        <f>IF(AND(COUNT(CG609)+COUNTA(E639)=2,AF639&lt;&gt;""),ROUND(CG609-SUMIF(BV620:BV646,BV618,CG620:CG646),#REF!),"")</f>
        <v/>
      </c>
      <c r="CH618" s="564" t="str">
        <f>IF(CH617="","",CH617)</f>
        <v>バイオマス</v>
      </c>
      <c r="CI618" s="564"/>
      <c r="CJ618" s="564"/>
      <c r="CK618" s="564"/>
      <c r="CL618" s="564"/>
      <c r="CM618" s="564"/>
      <c r="CN618" s="564"/>
      <c r="CO618" s="564"/>
      <c r="CP618" s="564"/>
      <c r="CQ618" s="564"/>
    </row>
    <row r="619" spans="3:95" s="243" customFormat="1" ht="13.5" customHeight="1">
      <c r="C619" s="604" t="e">
        <f>DATE(#REF!+3,1,1)</f>
        <v>#REF!</v>
      </c>
      <c r="D619" s="605"/>
      <c r="E619" s="613" t="s">
        <v>198</v>
      </c>
      <c r="F619" s="614"/>
      <c r="G619" s="615"/>
      <c r="H619" s="256"/>
      <c r="I619" s="256"/>
      <c r="J619" s="256"/>
      <c r="K619" s="256"/>
      <c r="L619" s="256"/>
      <c r="M619" s="256"/>
      <c r="N619" s="256"/>
      <c r="O619" s="256"/>
      <c r="P619" s="256"/>
      <c r="Q619" s="256"/>
      <c r="R619" s="256"/>
      <c r="S619" s="256"/>
      <c r="T619" s="255"/>
      <c r="U619" s="621"/>
      <c r="V619" s="622"/>
      <c r="W619" s="622"/>
      <c r="X619" s="622"/>
      <c r="Y619" s="622"/>
      <c r="Z619" s="623"/>
      <c r="AA619" s="257"/>
      <c r="AB619" s="257"/>
      <c r="AC619" s="257"/>
      <c r="AD619" s="299"/>
      <c r="AE619" s="299"/>
      <c r="AF619" s="268"/>
      <c r="AG619" s="268"/>
      <c r="AH619" s="268"/>
      <c r="AI619" s="257"/>
      <c r="AJ619" s="257"/>
      <c r="AK619" s="257"/>
      <c r="AL619" s="257"/>
      <c r="AM619" s="257"/>
      <c r="AN619" s="257"/>
      <c r="AO619" s="257"/>
      <c r="AP619" s="257"/>
      <c r="AQ619" s="257"/>
      <c r="AR619" s="257"/>
      <c r="AS619" s="257"/>
      <c r="AT619" s="257"/>
      <c r="AU619" s="257"/>
      <c r="AX619" s="569"/>
      <c r="AY619" s="569"/>
      <c r="AZ619" s="589"/>
      <c r="BA619" s="590"/>
      <c r="BB619" s="590"/>
      <c r="BC619" s="590"/>
      <c r="BD619" s="589"/>
      <c r="BE619" s="585" t="e">
        <f>IF(#REF!="発電事業者","月間送電電力量（GWh）","月間受電電力量（GWh）")</f>
        <v>#REF!</v>
      </c>
      <c r="BF619" s="586"/>
      <c r="BG619" s="297" t="str">
        <f>IF(AND(COUNT(BG610)+COUNTA(E639)=2,L639&lt;&gt;""),ROUND(BG610-SUMIF(BE620:BF646,BE619,BG620:BG646),#REF!),"")</f>
        <v/>
      </c>
      <c r="BH619" s="297" t="str">
        <f>IF(AND(COUNT(BH610)+COUNTA(E639)=2,M639&lt;&gt;""),ROUND(BH610-SUMIF(BE620:BF646,BE619,BH620:BH646),#REF!),"")</f>
        <v/>
      </c>
      <c r="BI619" s="297" t="str">
        <f>IF(AND(COUNT(BI610)+COUNTA(E639)=2,N639&lt;&gt;""),ROUND(BI610-SUMIF(BE620:BF646,BE619,BI620:BI646),#REF!),"")</f>
        <v/>
      </c>
      <c r="BJ619" s="297" t="str">
        <f>IF(AND(COUNT(BJ610)+COUNTA(E639)=2,O639&lt;&gt;""),ROUND(BJ610-SUMIF(BE620:BF646,BE619,BJ620:BJ646),#REF!),"")</f>
        <v/>
      </c>
      <c r="BK619" s="297" t="str">
        <f>IF(AND(COUNT(BK610)+COUNTA(E639)=2,P639&lt;&gt;""),ROUND(BK610-SUMIF(BE620:BF646,BE619,BK620:BK646),#REF!),"")</f>
        <v/>
      </c>
      <c r="BL619" s="297" t="str">
        <f>IF(AND(COUNT(BL610)+COUNTA(E639)=2,Q639&lt;&gt;""),ROUND(BL610-SUMIF(BE620:BF646,BE619,BL620:BL646),#REF!),"")</f>
        <v/>
      </c>
      <c r="BM619" s="297" t="str">
        <f>IF(AND(COUNT(BM610)+COUNTA(E639)=2,R639&lt;&gt;""),ROUND(BM610-SUMIF(BE620:BF646,BE619,BM620:BM646),#REF!),"")</f>
        <v/>
      </c>
      <c r="BN619" s="297" t="str">
        <f>IF(AND(COUNT(BN610)+COUNTA(E639)=2,S639&lt;&gt;""),ROUND(BN610-SUMIF(BE620:BF646,BE619,BN620:BN646),#REF!),"")</f>
        <v/>
      </c>
      <c r="BO619" s="297" t="str">
        <f>IF(AND(COUNT(BO610)+COUNTA(E639)=2,T639&lt;&gt;""),ROUND(BO610-SUMIF(BE620:BF646,BE619,BO620:BO646),#REF!),"")</f>
        <v/>
      </c>
      <c r="BP619" s="297" t="str">
        <f>IF(AND(COUNT(BP610)+COUNTA(E639)=2,U639&lt;&gt;""),ROUND(BP610-SUMIF(BE620:BF646,BE619,BP620:BP646),#REF!),"")</f>
        <v/>
      </c>
      <c r="BQ619" s="297" t="str">
        <f>IF(AND(COUNT(BQ610)+COUNTA(E639)=2,V639&lt;&gt;""),ROUND(BQ610-SUMIF(BE620:BF646,BE619,BQ620:BQ646),#REF!),"")</f>
        <v/>
      </c>
      <c r="BR619" s="297" t="str">
        <f>IF(AND(COUNT(BR610)+COUNTA(E639)=2,W639&lt;&gt;""),ROUND(BR610-SUMIF(BE620:BF646,BE619,BR620:BR646),#REF!),"")</f>
        <v/>
      </c>
      <c r="BS619" s="569" t="e">
        <f>IF(#REF!="発電事業者","年間送電電力量（GWh）","年間受電電力量（GWh）")</f>
        <v>#REF!</v>
      </c>
      <c r="BT619" s="569"/>
      <c r="BU619" s="569"/>
      <c r="BV619" s="333" t="s">
        <v>25</v>
      </c>
      <c r="BW619" s="582"/>
      <c r="BX619" s="582"/>
      <c r="BY619" s="331" t="str">
        <f>IF(AND(COUNT(BY610)+COUNTA(E639)=2,X639&lt;&gt;""),ROUND(BY610-SUMIF(BV620:BV646,BV619,BY620:BY646),#REF!),"")</f>
        <v/>
      </c>
      <c r="BZ619" s="331" t="str">
        <f>IF(AND(COUNT(BZ610)+COUNTA(E639)=2,Y639&lt;&gt;""),ROUND(BZ610-SUMIF(BV620:BV646,BV619,BZ620:BZ646),#REF!),"")</f>
        <v/>
      </c>
      <c r="CA619" s="331" t="str">
        <f>IF(AND(COUNT(CA610)+COUNTA(E639)=2,Z639&lt;&gt;""),ROUND(CA610-SUMIF(BV620:BV646,BV619,CA620:CA646),#REF!),"")</f>
        <v/>
      </c>
      <c r="CB619" s="331" t="str">
        <f>IF(AND(COUNT(CB610)+COUNTA(E639)=2,AA639&lt;&gt;""),ROUND(CB610-SUMIF(BV620:BV646,BV619,CB620:CB646),#REF!),"")</f>
        <v/>
      </c>
      <c r="CC619" s="331" t="str">
        <f>IF(AND(COUNT(CC610)+COUNTA(E639)=2,AB639&lt;&gt;""),ROUND(CC610-SUMIF(BV620:BV646,BV619,CC620:CC646),#REF!),"")</f>
        <v/>
      </c>
      <c r="CD619" s="331" t="str">
        <f>IF(AND(COUNT(CD610)+COUNTA(E639)=2,AC639&lt;&gt;""),ROUND(CD610-SUMIF(BV620:BV646,BV619,CD620:CD646),#REF!),"")</f>
        <v/>
      </c>
      <c r="CE619" s="331" t="str">
        <f>IF(AND(COUNT(CE610)+COUNTA(E639)=2,AD639&lt;&gt;""),ROUND(CE610-SUMIF(BV620:BV646,BV619,CE620:CE646),#REF!),"")</f>
        <v/>
      </c>
      <c r="CF619" s="331" t="str">
        <f>IF(AND(COUNT(CF610)+COUNTA(E639)=2,AE639&lt;&gt;""),ROUND(CF610-SUMIF(BV620:BV646,BV619,CF620:CF646),#REF!),"")</f>
        <v/>
      </c>
      <c r="CG619" s="331" t="str">
        <f>IF(AND(COUNT(CG610)+COUNTA(E639)=2,AF639&lt;&gt;""),ROUND(CG610-SUMIF(BV620:BV646,BV619,CG620:CG646),#REF!),"")</f>
        <v/>
      </c>
      <c r="CH619" s="565" t="str">
        <f>IF(COUNTA(AG639)=0,"",AG639)</f>
        <v/>
      </c>
      <c r="CI619" s="565"/>
      <c r="CJ619" s="565"/>
      <c r="CK619" s="565"/>
      <c r="CL619" s="565"/>
      <c r="CM619" s="565"/>
      <c r="CN619" s="565"/>
      <c r="CO619" s="565"/>
      <c r="CP619" s="565"/>
      <c r="CQ619" s="565"/>
    </row>
    <row r="620" spans="3:95" s="243" customFormat="1" ht="13.5" customHeight="1">
      <c r="C620" s="606"/>
      <c r="D620" s="607"/>
      <c r="E620" s="608" t="s">
        <v>212</v>
      </c>
      <c r="F620" s="609"/>
      <c r="G620" s="610"/>
      <c r="H620" s="261"/>
      <c r="I620" s="261"/>
      <c r="J620" s="261"/>
      <c r="K620" s="261"/>
      <c r="L620" s="261"/>
      <c r="M620" s="261"/>
      <c r="N620" s="261"/>
      <c r="O620" s="261"/>
      <c r="P620" s="261"/>
      <c r="Q620" s="261"/>
      <c r="R620" s="261"/>
      <c r="S620" s="261"/>
      <c r="T620" s="262" t="str">
        <f>IF(COUNT(H620:S620)=0,"",SUMPRODUCT(ROUND(H620:S620,1)))</f>
        <v/>
      </c>
      <c r="U620" s="624"/>
      <c r="V620" s="625"/>
      <c r="W620" s="625"/>
      <c r="X620" s="625"/>
      <c r="Y620" s="625"/>
      <c r="Z620" s="626"/>
      <c r="AA620" s="257"/>
      <c r="AB620" s="257"/>
      <c r="AC620" s="257"/>
      <c r="AD620" s="299"/>
      <c r="AE620" s="299"/>
      <c r="AF620" s="268"/>
      <c r="AG620" s="268"/>
      <c r="AH620" s="268"/>
      <c r="AI620" s="271"/>
      <c r="AJ620" s="271"/>
      <c r="AK620" s="271"/>
      <c r="AL620" s="271"/>
      <c r="AM620" s="271"/>
      <c r="AN620" s="271"/>
      <c r="AO620" s="271"/>
      <c r="AP620" s="271"/>
      <c r="AQ620" s="271"/>
      <c r="AR620" s="271"/>
      <c r="AS620" s="271"/>
      <c r="AT620" s="271"/>
      <c r="AU620" s="272"/>
      <c r="AX620" s="569" t="str">
        <f>IF(C640="","",C640)</f>
        <v/>
      </c>
      <c r="AY620" s="569"/>
      <c r="AZ620" s="587" t="str">
        <f>IF(E640="","",E640)</f>
        <v/>
      </c>
      <c r="BA620" s="590" t="str">
        <f ca="1">IF(F640="","",F640)</f>
        <v/>
      </c>
      <c r="BB620" s="590"/>
      <c r="BC620" s="590"/>
      <c r="BD620" s="587" t="str">
        <f>IF(I640="","",I640)</f>
        <v/>
      </c>
      <c r="BE620" s="578" t="e">
        <f>IF(#REF!="発電事業者","送電電力（MW）","受電電力（MW）")</f>
        <v>#REF!</v>
      </c>
      <c r="BF620" s="579"/>
      <c r="BG620" s="331" t="str">
        <f>IF(COUNT(BG608,L640)=2,ROUND(BG608*L640/SUM(L639:L648),#REF!),"")</f>
        <v/>
      </c>
      <c r="BH620" s="331" t="str">
        <f>IF(COUNT(BH608,M640)=2,ROUND(BH608*M640/SUM(M639:M648),#REF!),"")</f>
        <v/>
      </c>
      <c r="BI620" s="331" t="str">
        <f>IF(COUNT(BI608,N640)=2,ROUND(BI608*N640/SUM(N639:N648),#REF!),"")</f>
        <v/>
      </c>
      <c r="BJ620" s="331" t="str">
        <f>IF(COUNT(BJ608,O640)=2,ROUND(BJ608*O640/SUM(O639:O648),#REF!),"")</f>
        <v/>
      </c>
      <c r="BK620" s="331" t="str">
        <f>IF(COUNT(BK608,P640)=2,ROUND(BK608*P640/SUM(P639:P648),#REF!),"")</f>
        <v/>
      </c>
      <c r="BL620" s="331" t="str">
        <f>IF(COUNT(BL608,Q640)=2,ROUND(BL608*Q640/SUM(Q639:Q648),#REF!),"")</f>
        <v/>
      </c>
      <c r="BM620" s="331" t="str">
        <f>IF(COUNT(BM608,R640)=2,ROUND(BM608*R640/SUM(R639:R648),#REF!),"")</f>
        <v/>
      </c>
      <c r="BN620" s="331" t="str">
        <f>IF(COUNT(BN608,S640)=2,ROUND(BN608*S640/SUM(S639:S648),#REF!),"")</f>
        <v/>
      </c>
      <c r="BO620" s="331" t="str">
        <f>IF(COUNT(BO608,T640)=2,ROUND(BO608*T640/SUM(T639:T648),#REF!),"")</f>
        <v/>
      </c>
      <c r="BP620" s="331" t="str">
        <f>IF(COUNT(BP608,U640)=2,ROUND(BP608*U640/SUM(U639:U648),#REF!),"")</f>
        <v/>
      </c>
      <c r="BQ620" s="331" t="str">
        <f>IF(COUNT(BQ608,V640)=2,ROUND(BQ608*V640/SUM(V639:V648),#REF!),"")</f>
        <v/>
      </c>
      <c r="BR620" s="331" t="str">
        <f>IF(COUNT(BR608,W640)=2,ROUND(BR608*W640/SUM(W639:W648),#REF!),"")</f>
        <v/>
      </c>
      <c r="BS620" s="569" t="e">
        <f>IF(#REF!="発電事業者","送電電力（MW）","受電電力（MW）")</f>
        <v>#REF!</v>
      </c>
      <c r="BT620" s="569"/>
      <c r="BU620" s="569"/>
      <c r="BV620" s="333" t="s">
        <v>171</v>
      </c>
      <c r="BW620" s="580"/>
      <c r="BX620" s="580"/>
      <c r="BY620" s="331" t="str">
        <f>IF(COUNT(BY608,X640)=2,ROUND(BY608*X640/SUM(X639:X648),#REF!),"")</f>
        <v/>
      </c>
      <c r="BZ620" s="331" t="str">
        <f>IF(COUNT(BZ608,Y640)=2,ROUND(BZ608*Y640/SUM(Y639:Y648),#REF!),"")</f>
        <v/>
      </c>
      <c r="CA620" s="331" t="str">
        <f>IF(COUNT(CA608,Z640)=2,ROUND(CA608*Z640/SUM(Z639:Z648),#REF!),"")</f>
        <v/>
      </c>
      <c r="CB620" s="331" t="str">
        <f>IF(COUNT(CB608,AA640)=2,ROUND(CB608*AA640/SUM(AA639:AA648),#REF!),"")</f>
        <v/>
      </c>
      <c r="CC620" s="331" t="str">
        <f>IF(COUNT(CC608,AB640)=2,ROUND(CC608*AB640/SUM(AB639:AB648),#REF!),"")</f>
        <v/>
      </c>
      <c r="CD620" s="331" t="str">
        <f>IF(COUNT(CD608,AC640)=2,ROUND(CD608*AC640/SUM(AC639:AC648),#REF!),"")</f>
        <v/>
      </c>
      <c r="CE620" s="331" t="str">
        <f>IF(COUNT(CE608,AD640)=2,ROUND(CE608*AD640/SUM(AD639:AD648),#REF!),"")</f>
        <v/>
      </c>
      <c r="CF620" s="331" t="str">
        <f>IF(COUNT(CF608,AE640)=2,ROUND(CF608*AE640/SUM(AE639:AE648),#REF!),"")</f>
        <v/>
      </c>
      <c r="CG620" s="331" t="str">
        <f>IF(COUNT(CG608,AF640)=2,ROUND(CG608*AF640/SUM(AF639:AF648),#REF!),"")</f>
        <v/>
      </c>
      <c r="CH620" s="563" t="s">
        <v>119</v>
      </c>
      <c r="CI620" s="563"/>
      <c r="CJ620" s="563"/>
      <c r="CK620" s="563"/>
      <c r="CL620" s="563"/>
      <c r="CM620" s="563"/>
      <c r="CN620" s="563"/>
      <c r="CO620" s="563"/>
      <c r="CP620" s="563"/>
      <c r="CQ620" s="563"/>
    </row>
    <row r="621" spans="3:95" s="243" customFormat="1" ht="13.5" customHeight="1">
      <c r="C621" s="604" t="e">
        <f>DATE(#REF!+4,1,1)</f>
        <v>#REF!</v>
      </c>
      <c r="D621" s="605"/>
      <c r="E621" s="613" t="s">
        <v>198</v>
      </c>
      <c r="F621" s="614"/>
      <c r="G621" s="615"/>
      <c r="H621" s="256"/>
      <c r="I621" s="256"/>
      <c r="J621" s="256"/>
      <c r="K621" s="256"/>
      <c r="L621" s="256"/>
      <c r="M621" s="256"/>
      <c r="N621" s="256"/>
      <c r="O621" s="256"/>
      <c r="P621" s="256"/>
      <c r="Q621" s="256"/>
      <c r="R621" s="256"/>
      <c r="S621" s="256"/>
      <c r="T621" s="255"/>
      <c r="U621" s="613" t="s">
        <v>210</v>
      </c>
      <c r="V621" s="614"/>
      <c r="W621" s="614"/>
      <c r="X621" s="615"/>
      <c r="Y621" s="666"/>
      <c r="Z621" s="667"/>
      <c r="AA621" s="257"/>
      <c r="AB621" s="257"/>
      <c r="AC621" s="257"/>
      <c r="AD621" s="299"/>
      <c r="AE621" s="299"/>
      <c r="AF621" s="268"/>
      <c r="AG621" s="268"/>
      <c r="AH621" s="268"/>
      <c r="AI621" s="257"/>
      <c r="AJ621" s="257"/>
      <c r="AK621" s="257"/>
      <c r="AL621" s="257"/>
      <c r="AM621" s="257"/>
      <c r="AN621" s="257"/>
      <c r="AO621" s="257"/>
      <c r="AP621" s="257"/>
      <c r="AQ621" s="257"/>
      <c r="AR621" s="257"/>
      <c r="AS621" s="257"/>
      <c r="AT621" s="257"/>
      <c r="AU621" s="257"/>
      <c r="AX621" s="569"/>
      <c r="AY621" s="569"/>
      <c r="AZ621" s="588"/>
      <c r="BA621" s="590"/>
      <c r="BB621" s="590"/>
      <c r="BC621" s="590"/>
      <c r="BD621" s="588"/>
      <c r="BE621" s="583"/>
      <c r="BF621" s="584"/>
      <c r="BG621" s="259"/>
      <c r="BH621" s="259"/>
      <c r="BI621" s="259"/>
      <c r="BJ621" s="259"/>
      <c r="BK621" s="259"/>
      <c r="BL621" s="259"/>
      <c r="BM621" s="259"/>
      <c r="BN621" s="259"/>
      <c r="BO621" s="259"/>
      <c r="BP621" s="259"/>
      <c r="BQ621" s="259"/>
      <c r="BR621" s="259"/>
      <c r="BS621" s="569"/>
      <c r="BT621" s="569"/>
      <c r="BU621" s="569"/>
      <c r="BV621" s="333" t="s">
        <v>172</v>
      </c>
      <c r="BW621" s="581"/>
      <c r="BX621" s="581"/>
      <c r="BY621" s="331" t="str">
        <f>IF(COUNT(BY609,X640)=2,ROUND(BY609*X640/SUM(X639:X648),#REF!),"")</f>
        <v/>
      </c>
      <c r="BZ621" s="331" t="str">
        <f>IF(COUNT(BZ609,Y640)=2,ROUND(BZ609*Y640/SUM(Y639:Y648),#REF!),"")</f>
        <v/>
      </c>
      <c r="CA621" s="331" t="str">
        <f>IF(COUNT(CA609,Z640)=2,ROUND(CA609*Z640/SUM(Z639:Z648),#REF!),"")</f>
        <v/>
      </c>
      <c r="CB621" s="331" t="str">
        <f>IF(COUNT(CB609,AA640)=2,ROUND(CB609*AA640/SUM(AA639:AA648),#REF!),"")</f>
        <v/>
      </c>
      <c r="CC621" s="331" t="str">
        <f>IF(COUNT(CC609,AB640)=2,ROUND(CC609*AB640/SUM(AB639:AB648),#REF!),"")</f>
        <v/>
      </c>
      <c r="CD621" s="331" t="str">
        <f>IF(COUNT(CD609,AC640)=2,ROUND(CD609*AC640/SUM(AC639:AC648),#REF!),"")</f>
        <v/>
      </c>
      <c r="CE621" s="331" t="str">
        <f>IF(COUNT(CE609,AD640)=2,ROUND(CE609*AD640/SUM(AD639:AD648),#REF!),"")</f>
        <v/>
      </c>
      <c r="CF621" s="331" t="str">
        <f>IF(COUNT(CF609,AE640)=2,ROUND(CF609*AE640/SUM(AE639:AE648),#REF!),"")</f>
        <v/>
      </c>
      <c r="CG621" s="331" t="str">
        <f>IF(COUNT(CG609,AF640)=2,ROUND(CG609*AF640/SUM(AF639:AF648),#REF!),"")</f>
        <v/>
      </c>
      <c r="CH621" s="564" t="str">
        <f>IF(CH620="","",CH620)</f>
        <v>バイオマス</v>
      </c>
      <c r="CI621" s="564"/>
      <c r="CJ621" s="564"/>
      <c r="CK621" s="564"/>
      <c r="CL621" s="564"/>
      <c r="CM621" s="564"/>
      <c r="CN621" s="564"/>
      <c r="CO621" s="564"/>
      <c r="CP621" s="564"/>
      <c r="CQ621" s="564"/>
    </row>
    <row r="622" spans="3:95" s="243" customFormat="1" ht="13.5" customHeight="1">
      <c r="C622" s="606"/>
      <c r="D622" s="607"/>
      <c r="E622" s="608" t="s">
        <v>212</v>
      </c>
      <c r="F622" s="609"/>
      <c r="G622" s="610"/>
      <c r="H622" s="261"/>
      <c r="I622" s="261"/>
      <c r="J622" s="261"/>
      <c r="K622" s="261"/>
      <c r="L622" s="261"/>
      <c r="M622" s="261"/>
      <c r="N622" s="261"/>
      <c r="O622" s="261"/>
      <c r="P622" s="261"/>
      <c r="Q622" s="261"/>
      <c r="R622" s="261"/>
      <c r="S622" s="261"/>
      <c r="T622" s="262" t="str">
        <f>IF(COUNT(H622:S622)=0,"",SUMPRODUCT(ROUND(H622:S622,1)))</f>
        <v/>
      </c>
      <c r="U622" s="608" t="s">
        <v>211</v>
      </c>
      <c r="V622" s="609"/>
      <c r="W622" s="609"/>
      <c r="X622" s="610"/>
      <c r="Y622" s="664"/>
      <c r="Z622" s="665"/>
      <c r="AA622" s="257"/>
      <c r="AB622" s="257"/>
      <c r="AC622" s="257"/>
      <c r="AD622" s="299"/>
      <c r="AE622" s="299"/>
      <c r="AF622" s="268"/>
      <c r="AG622" s="268"/>
      <c r="AH622" s="268"/>
      <c r="AI622" s="271"/>
      <c r="AJ622" s="271"/>
      <c r="AK622" s="271"/>
      <c r="AL622" s="271"/>
      <c r="AM622" s="271"/>
      <c r="AN622" s="271"/>
      <c r="AO622" s="271"/>
      <c r="AP622" s="271"/>
      <c r="AQ622" s="271"/>
      <c r="AR622" s="271"/>
      <c r="AS622" s="271"/>
      <c r="AT622" s="271"/>
      <c r="AU622" s="272"/>
      <c r="AX622" s="569"/>
      <c r="AY622" s="569"/>
      <c r="AZ622" s="589"/>
      <c r="BA622" s="590"/>
      <c r="BB622" s="590"/>
      <c r="BC622" s="590"/>
      <c r="BD622" s="589"/>
      <c r="BE622" s="585" t="e">
        <f>IF(#REF!="発電事業者","月間送電電力量（GWh）","月間受電電力量（GWh）")</f>
        <v>#REF!</v>
      </c>
      <c r="BF622" s="586"/>
      <c r="BG622" s="331" t="str">
        <f>IF(COUNT(BG610,L640)=2,ROUND(BG610*L640/SUM(L639:L648),#REF!),"")</f>
        <v/>
      </c>
      <c r="BH622" s="331" t="str">
        <f>IF(COUNT(BH610,M640)=2,ROUND(BH610*M640/SUM(M639:M648),#REF!),"")</f>
        <v/>
      </c>
      <c r="BI622" s="331" t="str">
        <f>IF(COUNT(BI610,N640)=2,ROUND(BI610*N640/SUM(N639:N648),#REF!),"")</f>
        <v/>
      </c>
      <c r="BJ622" s="331" t="str">
        <f>IF(COUNT(BJ610,O640)=2,ROUND(BJ610*O640/SUM(O639:O648),#REF!),"")</f>
        <v/>
      </c>
      <c r="BK622" s="331" t="str">
        <f>IF(COUNT(BK610,P640)=2,ROUND(BK610*P640/SUM(P639:P648),#REF!),"")</f>
        <v/>
      </c>
      <c r="BL622" s="331" t="str">
        <f>IF(COUNT(BL610,Q640)=2,ROUND(BL610*Q640/SUM(Q639:Q648),#REF!),"")</f>
        <v/>
      </c>
      <c r="BM622" s="331" t="str">
        <f>IF(COUNT(BM610,R640)=2,ROUND(BM610*R640/SUM(R639:R648),#REF!),"")</f>
        <v/>
      </c>
      <c r="BN622" s="331" t="str">
        <f>IF(COUNT(BN610,S640)=2,ROUND(BN610*S640/SUM(S639:S648),#REF!),"")</f>
        <v/>
      </c>
      <c r="BO622" s="331" t="str">
        <f>IF(COUNT(BO610,T640)=2,ROUND(BO610*T640/SUM(T639:T648),#REF!),"")</f>
        <v/>
      </c>
      <c r="BP622" s="331" t="str">
        <f>IF(COUNT(BP610,U640)=2,ROUND(BP610*U640/SUM(U639:U648),#REF!),"")</f>
        <v/>
      </c>
      <c r="BQ622" s="331" t="str">
        <f>IF(COUNT(BQ610,V640)=2,ROUND(BQ610*V640/SUM(V639:V648),#REF!),"")</f>
        <v/>
      </c>
      <c r="BR622" s="331" t="str">
        <f>IF(COUNT(BR610,W640)=2,ROUND(BR610*W640/SUM(W639:W648),#REF!),"")</f>
        <v/>
      </c>
      <c r="BS622" s="569" t="e">
        <f>IF(#REF!="発電事業者","年間送電電力量（GWh）","年間受電電力量（GWh）")</f>
        <v>#REF!</v>
      </c>
      <c r="BT622" s="569"/>
      <c r="BU622" s="569"/>
      <c r="BV622" s="333" t="s">
        <v>25</v>
      </c>
      <c r="BW622" s="582"/>
      <c r="BX622" s="582"/>
      <c r="BY622" s="331" t="str">
        <f>IF(COUNT(BY610,X640)=2,ROUND(BY610*X640/SUM(X639:X648),#REF!),"")</f>
        <v/>
      </c>
      <c r="BZ622" s="331" t="str">
        <f>IF(COUNT(BZ610,Y640)=2,ROUND(BZ610*Y640/SUM(Y639:Y648),#REF!),"")</f>
        <v/>
      </c>
      <c r="CA622" s="331" t="str">
        <f>IF(COUNT(CA610,Z640)=2,ROUND(CA610*Z640/SUM(Z639:Z648),#REF!),"")</f>
        <v/>
      </c>
      <c r="CB622" s="331" t="str">
        <f>IF(COUNT(CB610,AA640)=2,ROUND(CB610*AA640/SUM(AA639:AA648),#REF!),"")</f>
        <v/>
      </c>
      <c r="CC622" s="331" t="str">
        <f>IF(COUNT(CC610,AB640)=2,ROUND(CC610*AB640/SUM(AB639:AB648),#REF!),"")</f>
        <v/>
      </c>
      <c r="CD622" s="331" t="str">
        <f>IF(COUNT(CD610,AC640)=2,ROUND(CD610*AC640/SUM(AC639:AC648),#REF!),"")</f>
        <v/>
      </c>
      <c r="CE622" s="331" t="str">
        <f>IF(COUNT(CE610,AD640)=2,ROUND(CE610*AD640/SUM(AD639:AD648),#REF!),"")</f>
        <v/>
      </c>
      <c r="CF622" s="331" t="str">
        <f>IF(COUNT(CF610,AE640)=2,ROUND(CF610*AE640/SUM(AE639:AE648),#REF!),"")</f>
        <v/>
      </c>
      <c r="CG622" s="331" t="str">
        <f>IF(COUNT(CG610,AF640)=2,ROUND(CG610*AF640/SUM(AF639:AF648),#REF!),"")</f>
        <v/>
      </c>
      <c r="CH622" s="565" t="str">
        <f>IF(COUNTA(AG640)=0,"",AG640)</f>
        <v/>
      </c>
      <c r="CI622" s="565"/>
      <c r="CJ622" s="565"/>
      <c r="CK622" s="565"/>
      <c r="CL622" s="565"/>
      <c r="CM622" s="565"/>
      <c r="CN622" s="565"/>
      <c r="CO622" s="565"/>
      <c r="CP622" s="565"/>
      <c r="CQ622" s="565"/>
    </row>
    <row r="623" spans="3:95" s="243" customFormat="1" ht="13.5" customHeight="1">
      <c r="C623" s="604" t="e">
        <f>DATE(#REF!+5,1,1)</f>
        <v>#REF!</v>
      </c>
      <c r="D623" s="605"/>
      <c r="E623" s="613" t="s">
        <v>198</v>
      </c>
      <c r="F623" s="614"/>
      <c r="G623" s="615"/>
      <c r="H623" s="256"/>
      <c r="I623" s="256"/>
      <c r="J623" s="256"/>
      <c r="K623" s="256"/>
      <c r="L623" s="256"/>
      <c r="M623" s="256"/>
      <c r="N623" s="256"/>
      <c r="O623" s="256"/>
      <c r="P623" s="256"/>
      <c r="Q623" s="256"/>
      <c r="R623" s="256"/>
      <c r="S623" s="256"/>
      <c r="T623" s="255"/>
      <c r="U623" s="618"/>
      <c r="V623" s="619"/>
      <c r="W623" s="619"/>
      <c r="X623" s="619"/>
      <c r="Y623" s="619"/>
      <c r="Z623" s="620"/>
      <c r="AA623" s="257"/>
      <c r="AB623" s="257"/>
      <c r="AC623" s="257"/>
      <c r="AD623" s="299"/>
      <c r="AE623" s="299"/>
      <c r="AF623" s="268"/>
      <c r="AG623" s="268"/>
      <c r="AH623" s="268"/>
      <c r="AI623" s="257"/>
      <c r="AJ623" s="257"/>
      <c r="AK623" s="257"/>
      <c r="AL623" s="257"/>
      <c r="AM623" s="257"/>
      <c r="AN623" s="257"/>
      <c r="AO623" s="257"/>
      <c r="AP623" s="257"/>
      <c r="AQ623" s="257"/>
      <c r="AR623" s="257"/>
      <c r="AS623" s="257"/>
      <c r="AT623" s="257"/>
      <c r="AU623" s="257"/>
      <c r="AX623" s="569" t="str">
        <f>IF(C641="","",C641)</f>
        <v/>
      </c>
      <c r="AY623" s="569"/>
      <c r="AZ623" s="587" t="str">
        <f>IF(E641="","",E641)</f>
        <v/>
      </c>
      <c r="BA623" s="590" t="str">
        <f ca="1">IF(F641="","",F641)</f>
        <v/>
      </c>
      <c r="BB623" s="590"/>
      <c r="BC623" s="590"/>
      <c r="BD623" s="587" t="str">
        <f>IF(I641="","",I641)</f>
        <v/>
      </c>
      <c r="BE623" s="578" t="e">
        <f>IF(#REF!="発電事業者","送電電力（MW）","受電電力（MW）")</f>
        <v>#REF!</v>
      </c>
      <c r="BF623" s="579"/>
      <c r="BG623" s="331" t="str">
        <f>IF(COUNT(BG608,L641)=2,ROUND(BG608*L641/SUM(L639:L648),#REF!),"")</f>
        <v/>
      </c>
      <c r="BH623" s="331" t="str">
        <f>IF(COUNT(BH608,M641)=2,ROUND(BH608*M641/SUM(M639:M648),#REF!),"")</f>
        <v/>
      </c>
      <c r="BI623" s="331" t="str">
        <f>IF(COUNT(BI608,N641)=2,ROUND(BI608*N641/SUM(N639:N648),#REF!),"")</f>
        <v/>
      </c>
      <c r="BJ623" s="331" t="str">
        <f>IF(COUNT(BJ608,O641)=2,ROUND(BJ608*O641/SUM(O639:O648),#REF!),"")</f>
        <v/>
      </c>
      <c r="BK623" s="331" t="str">
        <f>IF(COUNT(BK608,P641)=2,ROUND(BK608*P641/SUM(P639:P648),#REF!),"")</f>
        <v/>
      </c>
      <c r="BL623" s="331" t="str">
        <f>IF(COUNT(BL608,Q641)=2,ROUND(BL608*Q641/SUM(Q639:Q648),#REF!),"")</f>
        <v/>
      </c>
      <c r="BM623" s="331" t="str">
        <f>IF(COUNT(BM608,R641)=2,ROUND(BM608*R641/SUM(R639:R648),#REF!),"")</f>
        <v/>
      </c>
      <c r="BN623" s="331" t="str">
        <f>IF(COUNT(BN608,S641)=2,ROUND(BN608*S641/SUM(S639:S648),#REF!),"")</f>
        <v/>
      </c>
      <c r="BO623" s="331" t="str">
        <f>IF(COUNT(BO608,T641)=2,ROUND(BO608*T641/SUM(T639:T648),#REF!),"")</f>
        <v/>
      </c>
      <c r="BP623" s="331" t="str">
        <f>IF(COUNT(BP608,U641)=2,ROUND(BP608*U641/SUM(U639:U648),#REF!),"")</f>
        <v/>
      </c>
      <c r="BQ623" s="331" t="str">
        <f>IF(COUNT(BQ608,V641)=2,ROUND(BQ608*V641/SUM(V639:V648),#REF!),"")</f>
        <v/>
      </c>
      <c r="BR623" s="331" t="str">
        <f>IF(COUNT(BR608,W641)=2,ROUND(BR608*W641/SUM(W639:W648),#REF!),"")</f>
        <v/>
      </c>
      <c r="BS623" s="569" t="e">
        <f>IF(#REF!="発電事業者","送電電力（MW）","受電電力（MW）")</f>
        <v>#REF!</v>
      </c>
      <c r="BT623" s="569"/>
      <c r="BU623" s="569"/>
      <c r="BV623" s="333" t="s">
        <v>171</v>
      </c>
      <c r="BW623" s="580"/>
      <c r="BX623" s="580"/>
      <c r="BY623" s="331" t="str">
        <f>IF(COUNT(BY608,X641)=2,ROUND(BY608*X641/SUM(X639:X648),#REF!),"")</f>
        <v/>
      </c>
      <c r="BZ623" s="331" t="str">
        <f>IF(COUNT(BZ608,Y641)=2,ROUND(BZ608*Y641/SUM(Y639:Y648),#REF!),"")</f>
        <v/>
      </c>
      <c r="CA623" s="331" t="str">
        <f>IF(COUNT(CA608,Z641)=2,ROUND(CA608*Z641/SUM(Z639:Z648),#REF!),"")</f>
        <v/>
      </c>
      <c r="CB623" s="331" t="str">
        <f>IF(COUNT(CB608,AA641)=2,ROUND(CB608*AA641/SUM(AA639:AA648),#REF!),"")</f>
        <v/>
      </c>
      <c r="CC623" s="331" t="str">
        <f>IF(COUNT(CC608,AB641)=2,ROUND(CC608*AB641/SUM(AB639:AB648),#REF!),"")</f>
        <v/>
      </c>
      <c r="CD623" s="331" t="str">
        <f>IF(COUNT(CD608,AC641)=2,ROUND(CD608*AC641/SUM(AC639:AC648),#REF!),"")</f>
        <v/>
      </c>
      <c r="CE623" s="331" t="str">
        <f>IF(COUNT(CE608,AD641)=2,ROUND(CE608*AD641/SUM(AD639:AD648),#REF!),"")</f>
        <v/>
      </c>
      <c r="CF623" s="331" t="str">
        <f>IF(COUNT(CF608,AE641)=2,ROUND(CF608*AE641/SUM(AE639:AE648),#REF!),"")</f>
        <v/>
      </c>
      <c r="CG623" s="331" t="str">
        <f>IF(COUNT(CG608,AF641)=2,ROUND(CG608*AF641/SUM(AF639:AF648),#REF!),"")</f>
        <v/>
      </c>
      <c r="CH623" s="563" t="s">
        <v>119</v>
      </c>
      <c r="CI623" s="563"/>
      <c r="CJ623" s="563"/>
      <c r="CK623" s="563"/>
      <c r="CL623" s="563"/>
      <c r="CM623" s="563"/>
      <c r="CN623" s="563"/>
      <c r="CO623" s="563"/>
      <c r="CP623" s="563"/>
      <c r="CQ623" s="563"/>
    </row>
    <row r="624" spans="3:95" s="243" customFormat="1" ht="13.5" customHeight="1">
      <c r="C624" s="606"/>
      <c r="D624" s="607"/>
      <c r="E624" s="608" t="s">
        <v>212</v>
      </c>
      <c r="F624" s="609"/>
      <c r="G624" s="610"/>
      <c r="H624" s="261"/>
      <c r="I624" s="261"/>
      <c r="J624" s="261"/>
      <c r="K624" s="261"/>
      <c r="L624" s="261"/>
      <c r="M624" s="261"/>
      <c r="N624" s="261"/>
      <c r="O624" s="261"/>
      <c r="P624" s="261"/>
      <c r="Q624" s="261"/>
      <c r="R624" s="261"/>
      <c r="S624" s="261"/>
      <c r="T624" s="262" t="str">
        <f>IF(COUNT(H624:S624)=0,"",SUMPRODUCT(ROUND(H624:S624,1)))</f>
        <v/>
      </c>
      <c r="U624" s="621"/>
      <c r="V624" s="622"/>
      <c r="W624" s="622"/>
      <c r="X624" s="622"/>
      <c r="Y624" s="622"/>
      <c r="Z624" s="623"/>
      <c r="AA624" s="257"/>
      <c r="AB624" s="257"/>
      <c r="AC624" s="257"/>
      <c r="AD624" s="299"/>
      <c r="AE624" s="299"/>
      <c r="AF624" s="268"/>
      <c r="AG624" s="268"/>
      <c r="AH624" s="268"/>
      <c r="AI624" s="271"/>
      <c r="AJ624" s="271"/>
      <c r="AK624" s="271"/>
      <c r="AL624" s="271"/>
      <c r="AM624" s="271"/>
      <c r="AN624" s="271"/>
      <c r="AO624" s="271"/>
      <c r="AP624" s="271"/>
      <c r="AQ624" s="271"/>
      <c r="AR624" s="271"/>
      <c r="AS624" s="271"/>
      <c r="AT624" s="271"/>
      <c r="AU624" s="272"/>
      <c r="AX624" s="569"/>
      <c r="AY624" s="569"/>
      <c r="AZ624" s="588"/>
      <c r="BA624" s="590"/>
      <c r="BB624" s="590"/>
      <c r="BC624" s="590"/>
      <c r="BD624" s="588"/>
      <c r="BE624" s="583"/>
      <c r="BF624" s="584"/>
      <c r="BG624" s="259"/>
      <c r="BH624" s="259"/>
      <c r="BI624" s="259"/>
      <c r="BJ624" s="259"/>
      <c r="BK624" s="259"/>
      <c r="BL624" s="259"/>
      <c r="BM624" s="259"/>
      <c r="BN624" s="259"/>
      <c r="BO624" s="259"/>
      <c r="BP624" s="259"/>
      <c r="BQ624" s="259"/>
      <c r="BR624" s="259"/>
      <c r="BS624" s="569"/>
      <c r="BT624" s="569"/>
      <c r="BU624" s="569"/>
      <c r="BV624" s="333" t="s">
        <v>172</v>
      </c>
      <c r="BW624" s="581"/>
      <c r="BX624" s="581"/>
      <c r="BY624" s="331" t="str">
        <f>IF(COUNT(BY609,X641)=2,ROUND(BY609*X641/SUM(X639:X648),#REF!),"")</f>
        <v/>
      </c>
      <c r="BZ624" s="331" t="str">
        <f>IF(COUNT(BZ609,Y641)=2,ROUND(BZ609*Y641/SUM(Y639:Y648),#REF!),"")</f>
        <v/>
      </c>
      <c r="CA624" s="331" t="str">
        <f>IF(COUNT(CA609,Z641)=2,ROUND(CA609*Z641/SUM(Z639:Z648),#REF!),"")</f>
        <v/>
      </c>
      <c r="CB624" s="331" t="str">
        <f>IF(COUNT(CB609,AA641)=2,ROUND(CB609*AA641/SUM(AA639:AA648),#REF!),"")</f>
        <v/>
      </c>
      <c r="CC624" s="331" t="str">
        <f>IF(COUNT(CC609,AB641)=2,ROUND(CC609*AB641/SUM(AB639:AB648),#REF!),"")</f>
        <v/>
      </c>
      <c r="CD624" s="331" t="str">
        <f>IF(COUNT(CD609,AC641)=2,ROUND(CD609*AC641/SUM(AC639:AC648),#REF!),"")</f>
        <v/>
      </c>
      <c r="CE624" s="331" t="str">
        <f>IF(COUNT(CE609,AD641)=2,ROUND(CE609*AD641/SUM(AD639:AD648),#REF!),"")</f>
        <v/>
      </c>
      <c r="CF624" s="331" t="str">
        <f>IF(COUNT(CF609,AE641)=2,ROUND(CF609*AE641/SUM(AE639:AE648),#REF!),"")</f>
        <v/>
      </c>
      <c r="CG624" s="331" t="str">
        <f>IF(COUNT(CG609,AF641)=2,ROUND(CG609*AF641/SUM(AF639:AF648),#REF!),"")</f>
        <v/>
      </c>
      <c r="CH624" s="564" t="str">
        <f>IF(CH623="","",CH623)</f>
        <v>バイオマス</v>
      </c>
      <c r="CI624" s="564"/>
      <c r="CJ624" s="564"/>
      <c r="CK624" s="564"/>
      <c r="CL624" s="564"/>
      <c r="CM624" s="564"/>
      <c r="CN624" s="564"/>
      <c r="CO624" s="564"/>
      <c r="CP624" s="564"/>
      <c r="CQ624" s="564"/>
    </row>
    <row r="625" spans="3:97" s="243" customFormat="1" ht="13.5" customHeight="1">
      <c r="C625" s="604" t="e">
        <f>DATE(#REF!+6,1,1)</f>
        <v>#REF!</v>
      </c>
      <c r="D625" s="605"/>
      <c r="E625" s="613" t="s">
        <v>198</v>
      </c>
      <c r="F625" s="614"/>
      <c r="G625" s="615"/>
      <c r="H625" s="256"/>
      <c r="I625" s="256"/>
      <c r="J625" s="256"/>
      <c r="K625" s="256"/>
      <c r="L625" s="256"/>
      <c r="M625" s="256"/>
      <c r="N625" s="256"/>
      <c r="O625" s="256"/>
      <c r="P625" s="256"/>
      <c r="Q625" s="256"/>
      <c r="R625" s="256"/>
      <c r="S625" s="256"/>
      <c r="T625" s="255"/>
      <c r="U625" s="621"/>
      <c r="V625" s="622"/>
      <c r="W625" s="622"/>
      <c r="X625" s="622"/>
      <c r="Y625" s="622"/>
      <c r="Z625" s="623"/>
      <c r="AA625" s="257"/>
      <c r="AB625" s="257"/>
      <c r="AC625" s="257"/>
      <c r="AD625" s="299"/>
      <c r="AE625" s="299"/>
      <c r="AF625" s="268"/>
      <c r="AG625" s="268"/>
      <c r="AH625" s="268"/>
      <c r="AI625" s="257"/>
      <c r="AJ625" s="257"/>
      <c r="AK625" s="257"/>
      <c r="AL625" s="257"/>
      <c r="AM625" s="257"/>
      <c r="AN625" s="257"/>
      <c r="AO625" s="257"/>
      <c r="AP625" s="257"/>
      <c r="AQ625" s="257"/>
      <c r="AR625" s="257"/>
      <c r="AS625" s="257"/>
      <c r="AT625" s="257"/>
      <c r="AU625" s="257"/>
      <c r="AX625" s="569"/>
      <c r="AY625" s="569"/>
      <c r="AZ625" s="589"/>
      <c r="BA625" s="590"/>
      <c r="BB625" s="590"/>
      <c r="BC625" s="590"/>
      <c r="BD625" s="589"/>
      <c r="BE625" s="585" t="e">
        <f>IF(#REF!="発電事業者","月間送電電力量（GWh）","月間受電電力量（GWh）")</f>
        <v>#REF!</v>
      </c>
      <c r="BF625" s="586"/>
      <c r="BG625" s="331" t="str">
        <f>IF(COUNT(BG610,L641)=2,ROUND(BG610*L641/SUM(L639:L648),#REF!),"")</f>
        <v/>
      </c>
      <c r="BH625" s="331" t="str">
        <f>IF(COUNT(BH610,M641)=2,ROUND(BH610*M641/SUM(M639:M648),#REF!),"")</f>
        <v/>
      </c>
      <c r="BI625" s="331" t="str">
        <f>IF(COUNT(BI610,N641)=2,ROUND(BI610*N641/SUM(N639:N648),#REF!),"")</f>
        <v/>
      </c>
      <c r="BJ625" s="331" t="str">
        <f>IF(COUNT(BJ610,O641)=2,ROUND(BJ610*O641/SUM(O639:O648),#REF!),"")</f>
        <v/>
      </c>
      <c r="BK625" s="331" t="str">
        <f>IF(COUNT(BK610,P641)=2,ROUND(BK610*P641/SUM(P639:P648),#REF!),"")</f>
        <v/>
      </c>
      <c r="BL625" s="331" t="str">
        <f>IF(COUNT(BL610,Q641)=2,ROUND(BL610*Q641/SUM(Q639:Q648),#REF!),"")</f>
        <v/>
      </c>
      <c r="BM625" s="331" t="str">
        <f>IF(COUNT(BM610,R641)=2,ROUND(BM610*R641/SUM(R639:R648),#REF!),"")</f>
        <v/>
      </c>
      <c r="BN625" s="331" t="str">
        <f>IF(COUNT(BN610,S641)=2,ROUND(BN610*S641/SUM(S639:S648),#REF!),"")</f>
        <v/>
      </c>
      <c r="BO625" s="331" t="str">
        <f>IF(COUNT(BO610,T641)=2,ROUND(BO610*T641/SUM(T639:T648),#REF!),"")</f>
        <v/>
      </c>
      <c r="BP625" s="331" t="str">
        <f>IF(COUNT(BP610,U641)=2,ROUND(BP610*U641/SUM(U639:U648),#REF!),"")</f>
        <v/>
      </c>
      <c r="BQ625" s="331" t="str">
        <f>IF(COUNT(BQ610,V641)=2,ROUND(BQ610*V641/SUM(V639:V648),#REF!),"")</f>
        <v/>
      </c>
      <c r="BR625" s="331" t="str">
        <f>IF(COUNT(BR610,W641)=2,ROUND(BR610*W641/SUM(W639:W648),#REF!),"")</f>
        <v/>
      </c>
      <c r="BS625" s="569" t="e">
        <f>IF(#REF!="発電事業者","年間送電電力量（GWh）","年間受電電力量（GWh）")</f>
        <v>#REF!</v>
      </c>
      <c r="BT625" s="569"/>
      <c r="BU625" s="569"/>
      <c r="BV625" s="333" t="s">
        <v>25</v>
      </c>
      <c r="BW625" s="582"/>
      <c r="BX625" s="582"/>
      <c r="BY625" s="331" t="str">
        <f>IF(COUNT(BY610,X641)=2,ROUND(BY610*X641/SUM(X639:X648),#REF!),"")</f>
        <v/>
      </c>
      <c r="BZ625" s="331" t="str">
        <f>IF(COUNT(BZ610,Y641)=2,ROUND(BZ610*Y641/SUM(Y639:Y648),#REF!),"")</f>
        <v/>
      </c>
      <c r="CA625" s="331" t="str">
        <f>IF(COUNT(CA610,Z641)=2,ROUND(CA610*Z641/SUM(Z639:Z648),#REF!),"")</f>
        <v/>
      </c>
      <c r="CB625" s="331" t="str">
        <f>IF(COUNT(CB610,AA641)=2,ROUND(CB610*AA641/SUM(AA639:AA648),#REF!),"")</f>
        <v/>
      </c>
      <c r="CC625" s="331" t="str">
        <f>IF(COUNT(CC610,AB641)=2,ROUND(CC610*AB641/SUM(AB639:AB648),#REF!),"")</f>
        <v/>
      </c>
      <c r="CD625" s="331" t="str">
        <f>IF(COUNT(CD610,AC641)=2,ROUND(CD610*AC641/SUM(AC639:AC648),#REF!),"")</f>
        <v/>
      </c>
      <c r="CE625" s="331" t="str">
        <f>IF(COUNT(CE610,AD641)=2,ROUND(CE610*AD641/SUM(AD639:AD648),#REF!),"")</f>
        <v/>
      </c>
      <c r="CF625" s="331" t="str">
        <f>IF(COUNT(CF610,AE641)=2,ROUND(CF610*AE641/SUM(AE639:AE648),#REF!),"")</f>
        <v/>
      </c>
      <c r="CG625" s="331" t="str">
        <f>IF(COUNT(CG610,AF641)=2,ROUND(CG610*AF641/SUM(AF639:AF648),#REF!),"")</f>
        <v/>
      </c>
      <c r="CH625" s="565" t="str">
        <f>IF(COUNTA(AG641)=0,"",AG641)</f>
        <v/>
      </c>
      <c r="CI625" s="565"/>
      <c r="CJ625" s="565"/>
      <c r="CK625" s="565"/>
      <c r="CL625" s="565"/>
      <c r="CM625" s="565"/>
      <c r="CN625" s="565"/>
      <c r="CO625" s="565"/>
      <c r="CP625" s="565"/>
      <c r="CQ625" s="565"/>
    </row>
    <row r="626" spans="3:97" s="243" customFormat="1" ht="13.5" customHeight="1">
      <c r="C626" s="606"/>
      <c r="D626" s="607"/>
      <c r="E626" s="608" t="s">
        <v>212</v>
      </c>
      <c r="F626" s="609"/>
      <c r="G626" s="610"/>
      <c r="H626" s="261"/>
      <c r="I626" s="261"/>
      <c r="J626" s="261"/>
      <c r="K626" s="261"/>
      <c r="L626" s="261"/>
      <c r="M626" s="261"/>
      <c r="N626" s="261"/>
      <c r="O626" s="261"/>
      <c r="P626" s="261"/>
      <c r="Q626" s="261"/>
      <c r="R626" s="261"/>
      <c r="S626" s="261"/>
      <c r="T626" s="262" t="str">
        <f>IF(COUNT(H626:S626)=0,"",SUMPRODUCT(ROUND(H626:S626,1)))</f>
        <v/>
      </c>
      <c r="U626" s="621"/>
      <c r="V626" s="622"/>
      <c r="W626" s="622"/>
      <c r="X626" s="622"/>
      <c r="Y626" s="622"/>
      <c r="Z626" s="623"/>
      <c r="AA626" s="257"/>
      <c r="AB626" s="257"/>
      <c r="AC626" s="257"/>
      <c r="AD626" s="299"/>
      <c r="AE626" s="299"/>
      <c r="AF626" s="268"/>
      <c r="AG626" s="268"/>
      <c r="AH626" s="268"/>
      <c r="AI626" s="271"/>
      <c r="AJ626" s="271"/>
      <c r="AK626" s="271"/>
      <c r="AL626" s="271"/>
      <c r="AM626" s="271"/>
      <c r="AN626" s="271"/>
      <c r="AO626" s="271"/>
      <c r="AP626" s="271"/>
      <c r="AQ626" s="271"/>
      <c r="AR626" s="271"/>
      <c r="AS626" s="271"/>
      <c r="AT626" s="271"/>
      <c r="AU626" s="272"/>
      <c r="AX626" s="569" t="str">
        <f>IF(C642="","",C642)</f>
        <v/>
      </c>
      <c r="AY626" s="569"/>
      <c r="AZ626" s="587" t="str">
        <f>IF(E642="","",E642)</f>
        <v/>
      </c>
      <c r="BA626" s="590" t="str">
        <f ca="1">IF(F642="","",F642)</f>
        <v/>
      </c>
      <c r="BB626" s="590"/>
      <c r="BC626" s="590"/>
      <c r="BD626" s="587" t="str">
        <f>IF(I642="","",I642)</f>
        <v/>
      </c>
      <c r="BE626" s="578" t="e">
        <f>IF(#REF!="発電事業者","送電電力（MW）","受電電力（MW）")</f>
        <v>#REF!</v>
      </c>
      <c r="BF626" s="579"/>
      <c r="BG626" s="331" t="str">
        <f>IF(COUNT(BG608,L642)=2,ROUND(BG608*L642/SUM(L639:L648),#REF!),"")</f>
        <v/>
      </c>
      <c r="BH626" s="331" t="str">
        <f>IF(COUNT(BH608,M642)=2,ROUND(BH608*M642/SUM(M639:M648),#REF!),"")</f>
        <v/>
      </c>
      <c r="BI626" s="331" t="str">
        <f>IF(COUNT(BI608,N642)=2,ROUND(BI608*N642/SUM(N639:N648),#REF!),"")</f>
        <v/>
      </c>
      <c r="BJ626" s="331" t="str">
        <f>IF(COUNT(BJ608,O642)=2,ROUND(BJ608*O642/SUM(O639:O648),#REF!),"")</f>
        <v/>
      </c>
      <c r="BK626" s="331" t="str">
        <f>IF(COUNT(BK608,P642)=2,ROUND(BK608*P642/SUM(P639:P648),#REF!),"")</f>
        <v/>
      </c>
      <c r="BL626" s="331" t="str">
        <f>IF(COUNT(BL608,Q642)=2,ROUND(BL608*Q642/SUM(Q639:Q648),#REF!),"")</f>
        <v/>
      </c>
      <c r="BM626" s="331" t="str">
        <f>IF(COUNT(BM608,R642)=2,ROUND(BM608*R642/SUM(R639:R648),#REF!),"")</f>
        <v/>
      </c>
      <c r="BN626" s="331" t="str">
        <f>IF(COUNT(BN608,S642)=2,ROUND(BN608*S642/SUM(S639:S648),#REF!),"")</f>
        <v/>
      </c>
      <c r="BO626" s="331" t="str">
        <f>IF(COUNT(BO608,T642)=2,ROUND(BO608*T642/SUM(T639:T648),#REF!),"")</f>
        <v/>
      </c>
      <c r="BP626" s="331" t="str">
        <f>IF(COUNT(BP608,U642)=2,ROUND(BP608*U642/SUM(U639:U648),#REF!),"")</f>
        <v/>
      </c>
      <c r="BQ626" s="331" t="str">
        <f>IF(COUNT(BQ608,V642)=2,ROUND(BQ608*V642/SUM(V639:V648),#REF!),"")</f>
        <v/>
      </c>
      <c r="BR626" s="331" t="str">
        <f>IF(COUNT(BR608,W642)=2,ROUND(BR608*W642/SUM(W639:W648),#REF!),"")</f>
        <v/>
      </c>
      <c r="BS626" s="569" t="e">
        <f>IF(#REF!="発電事業者","送電電力（MW）","受電電力（MW）")</f>
        <v>#REF!</v>
      </c>
      <c r="BT626" s="569"/>
      <c r="BU626" s="569"/>
      <c r="BV626" s="333" t="s">
        <v>171</v>
      </c>
      <c r="BW626" s="580"/>
      <c r="BX626" s="580"/>
      <c r="BY626" s="331" t="str">
        <f>IF(COUNT(BY608,X642)=2,ROUND(BY608*X642/SUM(X639:X648),#REF!),"")</f>
        <v/>
      </c>
      <c r="BZ626" s="331" t="str">
        <f>IF(COUNT(BZ608,Y642)=2,ROUND(BZ608*Y642/SUM(Y639:Y648),#REF!),"")</f>
        <v/>
      </c>
      <c r="CA626" s="331" t="str">
        <f>IF(COUNT(CA608,Z642)=2,ROUND(CA608*Z642/SUM(Z639:Z648),#REF!),"")</f>
        <v/>
      </c>
      <c r="CB626" s="331" t="str">
        <f>IF(COUNT(CB608,AA642)=2,ROUND(CB608*AA642/SUM(AA639:AA648),#REF!),"")</f>
        <v/>
      </c>
      <c r="CC626" s="331" t="str">
        <f>IF(COUNT(CC608,AB642)=2,ROUND(CC608*AB642/SUM(AB639:AB648),#REF!),"")</f>
        <v/>
      </c>
      <c r="CD626" s="331" t="str">
        <f>IF(COUNT(CD608,AC642)=2,ROUND(CD608*AC642/SUM(AC639:AC648),#REF!),"")</f>
        <v/>
      </c>
      <c r="CE626" s="331" t="str">
        <f>IF(COUNT(CE608,AD642)=2,ROUND(CE608*AD642/SUM(AD639:AD648),#REF!),"")</f>
        <v/>
      </c>
      <c r="CF626" s="331" t="str">
        <f>IF(COUNT(CF608,AE642)=2,ROUND(CF608*AE642/SUM(AE639:AE648),#REF!),"")</f>
        <v/>
      </c>
      <c r="CG626" s="331" t="str">
        <f>IF(COUNT(CG608,AF642)=2,ROUND(CG608*AF642/SUM(AF639:AF648),#REF!),"")</f>
        <v/>
      </c>
      <c r="CH626" s="563" t="s">
        <v>119</v>
      </c>
      <c r="CI626" s="563"/>
      <c r="CJ626" s="563"/>
      <c r="CK626" s="563"/>
      <c r="CL626" s="563"/>
      <c r="CM626" s="563"/>
      <c r="CN626" s="563"/>
      <c r="CO626" s="563"/>
      <c r="CP626" s="563"/>
      <c r="CQ626" s="563"/>
    </row>
    <row r="627" spans="3:97" s="243" customFormat="1" ht="13.5" customHeight="1">
      <c r="C627" s="604" t="e">
        <f>DATE(#REF!+7,1,1)</f>
        <v>#REF!</v>
      </c>
      <c r="D627" s="605"/>
      <c r="E627" s="613" t="s">
        <v>198</v>
      </c>
      <c r="F627" s="614"/>
      <c r="G627" s="615"/>
      <c r="H627" s="256"/>
      <c r="I627" s="256"/>
      <c r="J627" s="256"/>
      <c r="K627" s="256"/>
      <c r="L627" s="256"/>
      <c r="M627" s="256"/>
      <c r="N627" s="256"/>
      <c r="O627" s="256"/>
      <c r="P627" s="256"/>
      <c r="Q627" s="256"/>
      <c r="R627" s="256"/>
      <c r="S627" s="256"/>
      <c r="T627" s="255"/>
      <c r="U627" s="621"/>
      <c r="V627" s="622"/>
      <c r="W627" s="622"/>
      <c r="X627" s="622"/>
      <c r="Y627" s="622"/>
      <c r="Z627" s="623"/>
      <c r="AA627" s="257"/>
      <c r="AB627" s="257"/>
      <c r="AC627" s="257"/>
      <c r="AD627" s="299"/>
      <c r="AE627" s="299"/>
      <c r="AF627" s="268"/>
      <c r="AG627" s="268"/>
      <c r="AH627" s="268"/>
      <c r="AI627" s="257"/>
      <c r="AJ627" s="257"/>
      <c r="AK627" s="257"/>
      <c r="AL627" s="257"/>
      <c r="AM627" s="257"/>
      <c r="AN627" s="257"/>
      <c r="AO627" s="257"/>
      <c r="AP627" s="257"/>
      <c r="AQ627" s="257"/>
      <c r="AR627" s="257"/>
      <c r="AS627" s="257"/>
      <c r="AT627" s="257"/>
      <c r="AU627" s="257"/>
      <c r="AX627" s="569"/>
      <c r="AY627" s="569"/>
      <c r="AZ627" s="588"/>
      <c r="BA627" s="590"/>
      <c r="BB627" s="590"/>
      <c r="BC627" s="590"/>
      <c r="BD627" s="588"/>
      <c r="BE627" s="583"/>
      <c r="BF627" s="584"/>
      <c r="BG627" s="259"/>
      <c r="BH627" s="259"/>
      <c r="BI627" s="259"/>
      <c r="BJ627" s="259"/>
      <c r="BK627" s="259"/>
      <c r="BL627" s="259"/>
      <c r="BM627" s="259"/>
      <c r="BN627" s="259"/>
      <c r="BO627" s="259"/>
      <c r="BP627" s="259"/>
      <c r="BQ627" s="259"/>
      <c r="BR627" s="259"/>
      <c r="BS627" s="569"/>
      <c r="BT627" s="569"/>
      <c r="BU627" s="569"/>
      <c r="BV627" s="333" t="s">
        <v>172</v>
      </c>
      <c r="BW627" s="581"/>
      <c r="BX627" s="581"/>
      <c r="BY627" s="331" t="str">
        <f>IF(COUNT(BY609,X642)=2,ROUND(BY609*X642/SUM(X639:X648),#REF!),"")</f>
        <v/>
      </c>
      <c r="BZ627" s="331" t="str">
        <f>IF(COUNT(BZ609,Y642)=2,ROUND(BZ609*Y642/SUM(Y639:Y648),#REF!),"")</f>
        <v/>
      </c>
      <c r="CA627" s="331" t="str">
        <f>IF(COUNT(CA609,Z642)=2,ROUND(CA609*Z642/SUM(Z639:Z648),#REF!),"")</f>
        <v/>
      </c>
      <c r="CB627" s="331" t="str">
        <f>IF(COUNT(CB609,AA642)=2,ROUND(CB609*AA642/SUM(AA639:AA648),#REF!),"")</f>
        <v/>
      </c>
      <c r="CC627" s="331" t="str">
        <f>IF(COUNT(CC609,AB642)=2,ROUND(CC609*AB642/SUM(AB639:AB648),#REF!),"")</f>
        <v/>
      </c>
      <c r="CD627" s="331" t="str">
        <f>IF(COUNT(CD609,AC642)=2,ROUND(CD609*AC642/SUM(AC639:AC648),#REF!),"")</f>
        <v/>
      </c>
      <c r="CE627" s="331" t="str">
        <f>IF(COUNT(CE609,AD642)=2,ROUND(CE609*AD642/SUM(AD639:AD648),#REF!),"")</f>
        <v/>
      </c>
      <c r="CF627" s="331" t="str">
        <f>IF(COUNT(CF609,AE642)=2,ROUND(CF609*AE642/SUM(AE639:AE648),#REF!),"")</f>
        <v/>
      </c>
      <c r="CG627" s="331" t="str">
        <f>IF(COUNT(CG609,AF642)=2,ROUND(CG609*AF642/SUM(AF639:AF648),#REF!),"")</f>
        <v/>
      </c>
      <c r="CH627" s="564" t="str">
        <f>IF(CH626="","",CH626)</f>
        <v>バイオマス</v>
      </c>
      <c r="CI627" s="564"/>
      <c r="CJ627" s="564"/>
      <c r="CK627" s="564"/>
      <c r="CL627" s="564"/>
      <c r="CM627" s="564"/>
      <c r="CN627" s="564"/>
      <c r="CO627" s="564"/>
      <c r="CP627" s="564"/>
      <c r="CQ627" s="564"/>
    </row>
    <row r="628" spans="3:97" s="243" customFormat="1" ht="13.5" customHeight="1">
      <c r="C628" s="606"/>
      <c r="D628" s="607"/>
      <c r="E628" s="608" t="s">
        <v>212</v>
      </c>
      <c r="F628" s="609"/>
      <c r="G628" s="610"/>
      <c r="H628" s="261"/>
      <c r="I628" s="261"/>
      <c r="J628" s="261"/>
      <c r="K628" s="261"/>
      <c r="L628" s="261"/>
      <c r="M628" s="261"/>
      <c r="N628" s="261"/>
      <c r="O628" s="261"/>
      <c r="P628" s="261"/>
      <c r="Q628" s="261"/>
      <c r="R628" s="261"/>
      <c r="S628" s="261"/>
      <c r="T628" s="262" t="str">
        <f>IF(COUNT(H628:S628)=0,"",SUMPRODUCT(ROUND(H628:S628,1)))</f>
        <v/>
      </c>
      <c r="U628" s="621"/>
      <c r="V628" s="622"/>
      <c r="W628" s="622"/>
      <c r="X628" s="622"/>
      <c r="Y628" s="622"/>
      <c r="Z628" s="623"/>
      <c r="AA628" s="257"/>
      <c r="AB628" s="257"/>
      <c r="AC628" s="257"/>
      <c r="AD628" s="299"/>
      <c r="AE628" s="299"/>
      <c r="AF628" s="268"/>
      <c r="AG628" s="268"/>
      <c r="AH628" s="268"/>
      <c r="AI628" s="271"/>
      <c r="AJ628" s="271"/>
      <c r="AK628" s="271"/>
      <c r="AL628" s="271"/>
      <c r="AM628" s="271"/>
      <c r="AN628" s="271"/>
      <c r="AO628" s="271"/>
      <c r="AP628" s="271"/>
      <c r="AQ628" s="271"/>
      <c r="AR628" s="271"/>
      <c r="AS628" s="271"/>
      <c r="AT628" s="271"/>
      <c r="AU628" s="272"/>
      <c r="AX628" s="569"/>
      <c r="AY628" s="569"/>
      <c r="AZ628" s="589"/>
      <c r="BA628" s="590"/>
      <c r="BB628" s="590"/>
      <c r="BC628" s="590"/>
      <c r="BD628" s="589"/>
      <c r="BE628" s="585" t="e">
        <f>IF(#REF!="発電事業者","月間送電電力量（GWh）","月間受電電力量（GWh）")</f>
        <v>#REF!</v>
      </c>
      <c r="BF628" s="586"/>
      <c r="BG628" s="331" t="str">
        <f>IF(COUNT(BG610,L642)=2,ROUND(BG610*L642/SUM(L639:L648),#REF!),"")</f>
        <v/>
      </c>
      <c r="BH628" s="331" t="str">
        <f>IF(COUNT(BH610,M642)=2,ROUND(BH610*M642/SUM(M639:M648),#REF!),"")</f>
        <v/>
      </c>
      <c r="BI628" s="331" t="str">
        <f>IF(COUNT(BI610,N642)=2,ROUND(BI610*N642/SUM(N639:N648),#REF!),"")</f>
        <v/>
      </c>
      <c r="BJ628" s="331" t="str">
        <f>IF(COUNT(BJ610,O642)=2,ROUND(BJ610*O642/SUM(O639:O648),#REF!),"")</f>
        <v/>
      </c>
      <c r="BK628" s="331" t="str">
        <f>IF(COUNT(BK610,P642)=2,ROUND(BK610*P642/SUM(P639:P648),#REF!),"")</f>
        <v/>
      </c>
      <c r="BL628" s="331" t="str">
        <f>IF(COUNT(BL610,Q642)=2,ROUND(BL610*Q642/SUM(Q639:Q648),#REF!),"")</f>
        <v/>
      </c>
      <c r="BM628" s="331" t="str">
        <f>IF(COUNT(BM610,R642)=2,ROUND(BM610*R642/SUM(R639:R648),#REF!),"")</f>
        <v/>
      </c>
      <c r="BN628" s="331" t="str">
        <f>IF(COUNT(BN610,S642)=2,ROUND(BN610*S642/SUM(S639:S648),#REF!),"")</f>
        <v/>
      </c>
      <c r="BO628" s="331" t="str">
        <f>IF(COUNT(BO610,T642)=2,ROUND(BO610*T642/SUM(T639:T648),#REF!),"")</f>
        <v/>
      </c>
      <c r="BP628" s="331" t="str">
        <f>IF(COUNT(BP610,U642)=2,ROUND(BP610*U642/SUM(U639:U648),#REF!),"")</f>
        <v/>
      </c>
      <c r="BQ628" s="331" t="str">
        <f>IF(COUNT(BQ610,V642)=2,ROUND(BQ610*V642/SUM(V639:V648),#REF!),"")</f>
        <v/>
      </c>
      <c r="BR628" s="331" t="str">
        <f>IF(COUNT(BR610,W642)=2,ROUND(BR610*W642/SUM(W639:W648),#REF!),"")</f>
        <v/>
      </c>
      <c r="BS628" s="569" t="e">
        <f>IF(#REF!="発電事業者","年間送電電力量（GWh）","年間受電電力量（GWh）")</f>
        <v>#REF!</v>
      </c>
      <c r="BT628" s="569"/>
      <c r="BU628" s="569"/>
      <c r="BV628" s="333" t="s">
        <v>25</v>
      </c>
      <c r="BW628" s="582"/>
      <c r="BX628" s="582"/>
      <c r="BY628" s="331" t="str">
        <f>IF(COUNT(BY610,X642)=2,ROUND(BY610*X642/SUM(X639:X648),#REF!),"")</f>
        <v/>
      </c>
      <c r="BZ628" s="331" t="str">
        <f>IF(COUNT(BZ610,Y642)=2,ROUND(BZ610*Y642/SUM(Y639:Y648),#REF!),"")</f>
        <v/>
      </c>
      <c r="CA628" s="331" t="str">
        <f>IF(COUNT(CA610,Z642)=2,ROUND(CA610*Z642/SUM(Z639:Z648),#REF!),"")</f>
        <v/>
      </c>
      <c r="CB628" s="331" t="str">
        <f>IF(COUNT(CB610,AA642)=2,ROUND(CB610*AA642/SUM(AA639:AA648),#REF!),"")</f>
        <v/>
      </c>
      <c r="CC628" s="331" t="str">
        <f>IF(COUNT(CC610,AB642)=2,ROUND(CC610*AB642/SUM(AB639:AB648),#REF!),"")</f>
        <v/>
      </c>
      <c r="CD628" s="331" t="str">
        <f>IF(COUNT(CD610,AC642)=2,ROUND(CD610*AC642/SUM(AC639:AC648),#REF!),"")</f>
        <v/>
      </c>
      <c r="CE628" s="331" t="str">
        <f>IF(COUNT(CE610,AD642)=2,ROUND(CE610*AD642/SUM(AD639:AD648),#REF!),"")</f>
        <v/>
      </c>
      <c r="CF628" s="331" t="str">
        <f>IF(COUNT(CF610,AE642)=2,ROUND(CF610*AE642/SUM(AE639:AE648),#REF!),"")</f>
        <v/>
      </c>
      <c r="CG628" s="331" t="str">
        <f>IF(COUNT(CG610,AF642)=2,ROUND(CG610*AF642/SUM(AF639:AF648),#REF!),"")</f>
        <v/>
      </c>
      <c r="CH628" s="565" t="str">
        <f>IF(COUNTA(AG642)=0,"",AG642)</f>
        <v/>
      </c>
      <c r="CI628" s="565"/>
      <c r="CJ628" s="565"/>
      <c r="CK628" s="565"/>
      <c r="CL628" s="565"/>
      <c r="CM628" s="565"/>
      <c r="CN628" s="565"/>
      <c r="CO628" s="565"/>
      <c r="CP628" s="565"/>
      <c r="CQ628" s="565"/>
    </row>
    <row r="629" spans="3:97" s="243" customFormat="1" ht="13.5" customHeight="1">
      <c r="C629" s="604" t="e">
        <f>DATE(#REF!+8,1,1)</f>
        <v>#REF!</v>
      </c>
      <c r="D629" s="605"/>
      <c r="E629" s="613" t="s">
        <v>198</v>
      </c>
      <c r="F629" s="614"/>
      <c r="G629" s="615"/>
      <c r="H629" s="256"/>
      <c r="I629" s="256"/>
      <c r="J629" s="256"/>
      <c r="K629" s="256"/>
      <c r="L629" s="256"/>
      <c r="M629" s="256"/>
      <c r="N629" s="256"/>
      <c r="O629" s="256"/>
      <c r="P629" s="256"/>
      <c r="Q629" s="256"/>
      <c r="R629" s="256"/>
      <c r="S629" s="256"/>
      <c r="T629" s="255"/>
      <c r="U629" s="621"/>
      <c r="V629" s="622"/>
      <c r="W629" s="622"/>
      <c r="X629" s="622"/>
      <c r="Y629" s="622"/>
      <c r="Z629" s="623"/>
      <c r="AA629" s="257"/>
      <c r="AB629" s="257"/>
      <c r="AC629" s="257"/>
      <c r="AD629" s="299"/>
      <c r="AE629" s="299"/>
      <c r="AF629" s="268"/>
      <c r="AG629" s="268"/>
      <c r="AH629" s="268"/>
      <c r="AI629" s="257"/>
      <c r="AJ629" s="257"/>
      <c r="AK629" s="257"/>
      <c r="AL629" s="257"/>
      <c r="AM629" s="257"/>
      <c r="AN629" s="257"/>
      <c r="AO629" s="257"/>
      <c r="AP629" s="257"/>
      <c r="AQ629" s="257"/>
      <c r="AR629" s="257"/>
      <c r="AS629" s="257"/>
      <c r="AT629" s="257"/>
      <c r="AU629" s="257"/>
      <c r="AX629" s="569" t="str">
        <f>IF(C643="","",C643)</f>
        <v/>
      </c>
      <c r="AY629" s="569"/>
      <c r="AZ629" s="587" t="str">
        <f>IF(E643="","",E643)</f>
        <v/>
      </c>
      <c r="BA629" s="590" t="str">
        <f ca="1">IF(F643="","",F643)</f>
        <v/>
      </c>
      <c r="BB629" s="590"/>
      <c r="BC629" s="590"/>
      <c r="BD629" s="587" t="str">
        <f>IF(I643="","",I643)</f>
        <v/>
      </c>
      <c r="BE629" s="578" t="e">
        <f>IF(#REF!="発電事業者","送電電力（MW）","受電電力（MW）")</f>
        <v>#REF!</v>
      </c>
      <c r="BF629" s="579"/>
      <c r="BG629" s="331" t="str">
        <f>IF(COUNT(BG608,L643)=2,ROUND(BG608*L643/SUM(L639:L648),#REF!),"")</f>
        <v/>
      </c>
      <c r="BH629" s="331" t="str">
        <f>IF(COUNT(BH608,M643)=2,ROUND(BH608*M643/SUM(M639:M648),#REF!),"")</f>
        <v/>
      </c>
      <c r="BI629" s="331" t="str">
        <f>IF(COUNT(BI608,N643)=2,ROUND(BI608*N643/SUM(N639:N648),#REF!),"")</f>
        <v/>
      </c>
      <c r="BJ629" s="331" t="str">
        <f>IF(COUNT(BJ608,O643)=2,ROUND(BJ608*O643/SUM(O639:O648),#REF!),"")</f>
        <v/>
      </c>
      <c r="BK629" s="331" t="str">
        <f>IF(COUNT(BK608,P643)=2,ROUND(BK608*P643/SUM(P639:P648),#REF!),"")</f>
        <v/>
      </c>
      <c r="BL629" s="331" t="str">
        <f>IF(COUNT(BL608,Q643)=2,ROUND(BL608*Q643/SUM(Q639:Q648),#REF!),"")</f>
        <v/>
      </c>
      <c r="BM629" s="331" t="str">
        <f>IF(COUNT(BM608,R643)=2,ROUND(BM608*R643/SUM(R639:R648),#REF!),"")</f>
        <v/>
      </c>
      <c r="BN629" s="331" t="str">
        <f>IF(COUNT(BN608,S643)=2,ROUND(BN608*S643/SUM(S639:S648),#REF!),"")</f>
        <v/>
      </c>
      <c r="BO629" s="331" t="str">
        <f>IF(COUNT(BO608,T643)=2,ROUND(BO608*T643/SUM(T639:T648),#REF!),"")</f>
        <v/>
      </c>
      <c r="BP629" s="331" t="str">
        <f>IF(COUNT(BP608,U643)=2,ROUND(BP608*U643/SUM(U639:U648),#REF!),"")</f>
        <v/>
      </c>
      <c r="BQ629" s="331" t="str">
        <f>IF(COUNT(BQ608,V643)=2,ROUND(BQ608*V643/SUM(V639:V648),#REF!),"")</f>
        <v/>
      </c>
      <c r="BR629" s="331" t="str">
        <f>IF(COUNT(BR608,W643)=2,ROUND(BR608*W643/SUM(W639:W648),#REF!),"")</f>
        <v/>
      </c>
      <c r="BS629" s="569" t="e">
        <f>IF(#REF!="発電事業者","送電電力（MW）","受電電力（MW）")</f>
        <v>#REF!</v>
      </c>
      <c r="BT629" s="569"/>
      <c r="BU629" s="569"/>
      <c r="BV629" s="333" t="s">
        <v>171</v>
      </c>
      <c r="BW629" s="580"/>
      <c r="BX629" s="580"/>
      <c r="BY629" s="331" t="str">
        <f>IF(COUNT(BY608,X643)=2,ROUND(BY608*X643/SUM(X639:X648),#REF!),"")</f>
        <v/>
      </c>
      <c r="BZ629" s="331" t="str">
        <f>IF(COUNT(BZ608,Y643)=2,ROUND(BZ608*Y643/SUM(Y639:Y648),#REF!),"")</f>
        <v/>
      </c>
      <c r="CA629" s="331" t="str">
        <f>IF(COUNT(CA608,Z643)=2,ROUND(CA608*Z643/SUM(Z639:Z648),#REF!),"")</f>
        <v/>
      </c>
      <c r="CB629" s="331" t="str">
        <f>IF(COUNT(CB608,AA643)=2,ROUND(CB608*AA643/SUM(AA639:AA648),#REF!),"")</f>
        <v/>
      </c>
      <c r="CC629" s="331" t="str">
        <f>IF(COUNT(CC608,AB643)=2,ROUND(CC608*AB643/SUM(AB639:AB648),#REF!),"")</f>
        <v/>
      </c>
      <c r="CD629" s="331" t="str">
        <f>IF(COUNT(CD608,AC643)=2,ROUND(CD608*AC643/SUM(AC639:AC648),#REF!),"")</f>
        <v/>
      </c>
      <c r="CE629" s="331" t="str">
        <f>IF(COUNT(CE608,AD643)=2,ROUND(CE608*AD643/SUM(AD639:AD648),#REF!),"")</f>
        <v/>
      </c>
      <c r="CF629" s="331" t="str">
        <f>IF(COUNT(CF608,AE643)=2,ROUND(CF608*AE643/SUM(AE639:AE648),#REF!),"")</f>
        <v/>
      </c>
      <c r="CG629" s="331" t="str">
        <f>IF(COUNT(CG608,AF643)=2,ROUND(CG608*AF643/SUM(AF639:AF648),#REF!),"")</f>
        <v/>
      </c>
      <c r="CH629" s="563" t="s">
        <v>119</v>
      </c>
      <c r="CI629" s="563"/>
      <c r="CJ629" s="563"/>
      <c r="CK629" s="563"/>
      <c r="CL629" s="563"/>
      <c r="CM629" s="563"/>
      <c r="CN629" s="563"/>
      <c r="CO629" s="563"/>
      <c r="CP629" s="563"/>
      <c r="CQ629" s="563"/>
    </row>
    <row r="630" spans="3:97" s="243" customFormat="1" ht="13.5" customHeight="1">
      <c r="C630" s="606"/>
      <c r="D630" s="607"/>
      <c r="E630" s="608" t="s">
        <v>212</v>
      </c>
      <c r="F630" s="609"/>
      <c r="G630" s="610"/>
      <c r="H630" s="261"/>
      <c r="I630" s="261"/>
      <c r="J630" s="261"/>
      <c r="K630" s="261"/>
      <c r="L630" s="261"/>
      <c r="M630" s="261"/>
      <c r="N630" s="261"/>
      <c r="O630" s="261"/>
      <c r="P630" s="261"/>
      <c r="Q630" s="261"/>
      <c r="R630" s="261"/>
      <c r="S630" s="261"/>
      <c r="T630" s="262" t="str">
        <f>IF(COUNT(H630:S630)=0,"",SUMPRODUCT(ROUND(H630:S630,1)))</f>
        <v/>
      </c>
      <c r="U630" s="624"/>
      <c r="V630" s="625"/>
      <c r="W630" s="625"/>
      <c r="X630" s="625"/>
      <c r="Y630" s="625"/>
      <c r="Z630" s="626"/>
      <c r="AA630" s="257"/>
      <c r="AB630" s="257"/>
      <c r="AC630" s="257"/>
      <c r="AD630" s="299"/>
      <c r="AE630" s="299"/>
      <c r="AF630" s="268"/>
      <c r="AG630" s="268"/>
      <c r="AH630" s="268"/>
      <c r="AI630" s="271"/>
      <c r="AJ630" s="271"/>
      <c r="AK630" s="271"/>
      <c r="AL630" s="271"/>
      <c r="AM630" s="271"/>
      <c r="AN630" s="271"/>
      <c r="AO630" s="271"/>
      <c r="AP630" s="271"/>
      <c r="AQ630" s="271"/>
      <c r="AR630" s="271"/>
      <c r="AS630" s="271"/>
      <c r="AT630" s="271"/>
      <c r="AU630" s="272"/>
      <c r="AX630" s="569"/>
      <c r="AY630" s="569"/>
      <c r="AZ630" s="588"/>
      <c r="BA630" s="590"/>
      <c r="BB630" s="590"/>
      <c r="BC630" s="590"/>
      <c r="BD630" s="588"/>
      <c r="BE630" s="583"/>
      <c r="BF630" s="584"/>
      <c r="BG630" s="259"/>
      <c r="BH630" s="259"/>
      <c r="BI630" s="259"/>
      <c r="BJ630" s="259"/>
      <c r="BK630" s="259"/>
      <c r="BL630" s="259"/>
      <c r="BM630" s="259"/>
      <c r="BN630" s="259"/>
      <c r="BO630" s="259"/>
      <c r="BP630" s="259"/>
      <c r="BQ630" s="259"/>
      <c r="BR630" s="259"/>
      <c r="BS630" s="569"/>
      <c r="BT630" s="569"/>
      <c r="BU630" s="569"/>
      <c r="BV630" s="333" t="s">
        <v>172</v>
      </c>
      <c r="BW630" s="581"/>
      <c r="BX630" s="581"/>
      <c r="BY630" s="331" t="str">
        <f>IF(COUNT(BY609,X643)=2,ROUND(BY609*X643/SUM(X639:X648),#REF!),"")</f>
        <v/>
      </c>
      <c r="BZ630" s="331" t="str">
        <f>IF(COUNT(BZ609,Y643)=2,ROUND(BZ609*Y643/SUM(Y639:Y648),#REF!),"")</f>
        <v/>
      </c>
      <c r="CA630" s="331" t="str">
        <f>IF(COUNT(CA609,Z643)=2,ROUND(CA609*Z643/SUM(Z639:Z648),#REF!),"")</f>
        <v/>
      </c>
      <c r="CB630" s="331" t="str">
        <f>IF(COUNT(CB609,AA643)=2,ROUND(CB609*AA643/SUM(AA639:AA648),#REF!),"")</f>
        <v/>
      </c>
      <c r="CC630" s="331" t="str">
        <f>IF(COUNT(CC609,AB643)=2,ROUND(CC609*AB643/SUM(AB639:AB648),#REF!),"")</f>
        <v/>
      </c>
      <c r="CD630" s="331" t="str">
        <f>IF(COUNT(CD609,AC643)=2,ROUND(CD609*AC643/SUM(AC639:AC648),#REF!),"")</f>
        <v/>
      </c>
      <c r="CE630" s="331" t="str">
        <f>IF(COUNT(CE609,AD643)=2,ROUND(CE609*AD643/SUM(AD639:AD648),#REF!),"")</f>
        <v/>
      </c>
      <c r="CF630" s="331" t="str">
        <f>IF(COUNT(CF609,AE643)=2,ROUND(CF609*AE643/SUM(AE639:AE648),#REF!),"")</f>
        <v/>
      </c>
      <c r="CG630" s="331" t="str">
        <f>IF(COUNT(CG609,AF643)=2,ROUND(CG609*AF643/SUM(AF639:AF648),#REF!),"")</f>
        <v/>
      </c>
      <c r="CH630" s="564" t="str">
        <f>IF(CH629="","",CH629)</f>
        <v>バイオマス</v>
      </c>
      <c r="CI630" s="564"/>
      <c r="CJ630" s="564"/>
      <c r="CK630" s="564"/>
      <c r="CL630" s="564"/>
      <c r="CM630" s="564"/>
      <c r="CN630" s="564"/>
      <c r="CO630" s="564"/>
      <c r="CP630" s="564"/>
      <c r="CQ630" s="564"/>
    </row>
    <row r="631" spans="3:97" s="243" customFormat="1" ht="13.5" customHeight="1">
      <c r="C631" s="604" t="e">
        <f>DATE(#REF!+9,1,1)</f>
        <v>#REF!</v>
      </c>
      <c r="D631" s="605"/>
      <c r="E631" s="613" t="s">
        <v>198</v>
      </c>
      <c r="F631" s="614"/>
      <c r="G631" s="615"/>
      <c r="H631" s="256"/>
      <c r="I631" s="256"/>
      <c r="J631" s="256"/>
      <c r="K631" s="256"/>
      <c r="L631" s="256"/>
      <c r="M631" s="256"/>
      <c r="N631" s="256"/>
      <c r="O631" s="256"/>
      <c r="P631" s="256"/>
      <c r="Q631" s="256"/>
      <c r="R631" s="256"/>
      <c r="S631" s="256"/>
      <c r="T631" s="255"/>
      <c r="U631" s="613" t="s">
        <v>210</v>
      </c>
      <c r="V631" s="614"/>
      <c r="W631" s="614"/>
      <c r="X631" s="615"/>
      <c r="Y631" s="666"/>
      <c r="Z631" s="667"/>
      <c r="AA631" s="257"/>
      <c r="AB631" s="257"/>
      <c r="AC631" s="257"/>
      <c r="AD631" s="299"/>
      <c r="AE631" s="299"/>
      <c r="AF631" s="268"/>
      <c r="AG631" s="268"/>
      <c r="AH631" s="268"/>
      <c r="AI631" s="257"/>
      <c r="AJ631" s="257"/>
      <c r="AK631" s="257"/>
      <c r="AL631" s="257"/>
      <c r="AM631" s="257"/>
      <c r="AN631" s="257"/>
      <c r="AO631" s="257"/>
      <c r="AP631" s="257"/>
      <c r="AQ631" s="257"/>
      <c r="AR631" s="257"/>
      <c r="AS631" s="257"/>
      <c r="AT631" s="257"/>
      <c r="AU631" s="257"/>
      <c r="AX631" s="569"/>
      <c r="AY631" s="569"/>
      <c r="AZ631" s="589"/>
      <c r="BA631" s="590"/>
      <c r="BB631" s="590"/>
      <c r="BC631" s="590"/>
      <c r="BD631" s="589"/>
      <c r="BE631" s="585" t="e">
        <f>IF(#REF!="発電事業者","月間送電電力量（GWh）","月間受電電力量（GWh）")</f>
        <v>#REF!</v>
      </c>
      <c r="BF631" s="586"/>
      <c r="BG631" s="331" t="str">
        <f>IF(COUNT(BG610,L643)=2,ROUND(BG610*L643/SUM(L639:L648),#REF!),"")</f>
        <v/>
      </c>
      <c r="BH631" s="331" t="str">
        <f>IF(COUNT(BH610,M643)=2,ROUND(BH610*M643/SUM(M639:M648),#REF!),"")</f>
        <v/>
      </c>
      <c r="BI631" s="331" t="str">
        <f>IF(COUNT(BI610,N643)=2,ROUND(BI610*N643/SUM(N639:N648),#REF!),"")</f>
        <v/>
      </c>
      <c r="BJ631" s="331" t="str">
        <f>IF(COUNT(BJ610,O643)=2,ROUND(BJ610*O643/SUM(O639:O648),#REF!),"")</f>
        <v/>
      </c>
      <c r="BK631" s="331" t="str">
        <f>IF(COUNT(BK610,P643)=2,ROUND(BK610*P643/SUM(P639:P648),#REF!),"")</f>
        <v/>
      </c>
      <c r="BL631" s="331" t="str">
        <f>IF(COUNT(BL610,Q643)=2,ROUND(BL610*Q643/SUM(Q639:Q648),#REF!),"")</f>
        <v/>
      </c>
      <c r="BM631" s="331" t="str">
        <f>IF(COUNT(BM610,R643)=2,ROUND(BM610*R643/SUM(R639:R648),#REF!),"")</f>
        <v/>
      </c>
      <c r="BN631" s="331" t="str">
        <f>IF(COUNT(BN610,S643)=2,ROUND(BN610*S643/SUM(S639:S648),#REF!),"")</f>
        <v/>
      </c>
      <c r="BO631" s="331" t="str">
        <f>IF(COUNT(BO610,T643)=2,ROUND(BO610*T643/SUM(T639:T648),#REF!),"")</f>
        <v/>
      </c>
      <c r="BP631" s="331" t="str">
        <f>IF(COUNT(BP610,U643)=2,ROUND(BP610*U643/SUM(U639:U648),#REF!),"")</f>
        <v/>
      </c>
      <c r="BQ631" s="331" t="str">
        <f>IF(COUNT(BQ610,V643)=2,ROUND(BQ610*V643/SUM(V639:V648),#REF!),"")</f>
        <v/>
      </c>
      <c r="BR631" s="331" t="str">
        <f>IF(COUNT(BR610,W643)=2,ROUND(BR610*W643/SUM(W639:W648),#REF!),"")</f>
        <v/>
      </c>
      <c r="BS631" s="569" t="e">
        <f>IF(#REF!="発電事業者","年間送電電力量（GWh）","年間受電電力量（GWh）")</f>
        <v>#REF!</v>
      </c>
      <c r="BT631" s="569"/>
      <c r="BU631" s="569"/>
      <c r="BV631" s="333" t="s">
        <v>25</v>
      </c>
      <c r="BW631" s="582"/>
      <c r="BX631" s="582"/>
      <c r="BY631" s="331" t="str">
        <f>IF(COUNT(BY610,X643)=2,ROUND(BY610*X643/SUM(X639:X648),#REF!),"")</f>
        <v/>
      </c>
      <c r="BZ631" s="331" t="str">
        <f>IF(COUNT(BZ610,Y643)=2,ROUND(BZ610*Y643/SUM(Y639:Y648),#REF!),"")</f>
        <v/>
      </c>
      <c r="CA631" s="331" t="str">
        <f>IF(COUNT(CA610,Z643)=2,ROUND(CA610*Z643/SUM(Z639:Z648),#REF!),"")</f>
        <v/>
      </c>
      <c r="CB631" s="331" t="str">
        <f>IF(COUNT(CB610,AA643)=2,ROUND(CB610*AA643/SUM(AA639:AA648),#REF!),"")</f>
        <v/>
      </c>
      <c r="CC631" s="331" t="str">
        <f>IF(COUNT(CC610,AB643)=2,ROUND(CC610*AB643/SUM(AB639:AB648),#REF!),"")</f>
        <v/>
      </c>
      <c r="CD631" s="331" t="str">
        <f>IF(COUNT(CD610,AC643)=2,ROUND(CD610*AC643/SUM(AC639:AC648),#REF!),"")</f>
        <v/>
      </c>
      <c r="CE631" s="331" t="str">
        <f>IF(COUNT(CE610,AD643)=2,ROUND(CE610*AD643/SUM(AD639:AD648),#REF!),"")</f>
        <v/>
      </c>
      <c r="CF631" s="331" t="str">
        <f>IF(COUNT(CF610,AE643)=2,ROUND(CF610*AE643/SUM(AE639:AE648),#REF!),"")</f>
        <v/>
      </c>
      <c r="CG631" s="331" t="str">
        <f>IF(COUNT(CG610,AF643)=2,ROUND(CG610*AF643/SUM(AF639:AF648),#REF!),"")</f>
        <v/>
      </c>
      <c r="CH631" s="565" t="str">
        <f>IF(COUNTA(AG643)=0,"",AG643)</f>
        <v/>
      </c>
      <c r="CI631" s="565"/>
      <c r="CJ631" s="565"/>
      <c r="CK631" s="565"/>
      <c r="CL631" s="565"/>
      <c r="CM631" s="565"/>
      <c r="CN631" s="565"/>
      <c r="CO631" s="565"/>
      <c r="CP631" s="565"/>
      <c r="CQ631" s="565"/>
    </row>
    <row r="632" spans="3:97" s="243" customFormat="1" ht="13.5" customHeight="1">
      <c r="C632" s="606"/>
      <c r="D632" s="607"/>
      <c r="E632" s="608" t="s">
        <v>212</v>
      </c>
      <c r="F632" s="609"/>
      <c r="G632" s="610"/>
      <c r="H632" s="261"/>
      <c r="I632" s="261"/>
      <c r="J632" s="261"/>
      <c r="K632" s="261"/>
      <c r="L632" s="261"/>
      <c r="M632" s="261"/>
      <c r="N632" s="261"/>
      <c r="O632" s="261"/>
      <c r="P632" s="261"/>
      <c r="Q632" s="261"/>
      <c r="R632" s="261"/>
      <c r="S632" s="261"/>
      <c r="T632" s="262" t="str">
        <f>IF(COUNT(H632:S632)=0,"",SUMPRODUCT(ROUND(H632:S632,1)))</f>
        <v/>
      </c>
      <c r="U632" s="608" t="s">
        <v>211</v>
      </c>
      <c r="V632" s="609"/>
      <c r="W632" s="609"/>
      <c r="X632" s="610"/>
      <c r="Y632" s="664"/>
      <c r="Z632" s="665"/>
      <c r="AA632" s="257"/>
      <c r="AB632" s="257"/>
      <c r="AC632" s="257"/>
      <c r="AD632" s="299"/>
      <c r="AE632" s="299"/>
      <c r="AF632" s="268"/>
      <c r="AG632" s="268"/>
      <c r="AH632" s="268"/>
      <c r="AI632" s="271"/>
      <c r="AJ632" s="271"/>
      <c r="AK632" s="271"/>
      <c r="AL632" s="271"/>
      <c r="AM632" s="271"/>
      <c r="AN632" s="271"/>
      <c r="AO632" s="271"/>
      <c r="AP632" s="271"/>
      <c r="AQ632" s="271"/>
      <c r="AR632" s="271"/>
      <c r="AS632" s="271"/>
      <c r="AT632" s="271"/>
      <c r="AU632" s="272"/>
      <c r="AX632" s="569" t="str">
        <f>IF(C644="","",C644)</f>
        <v/>
      </c>
      <c r="AY632" s="569"/>
      <c r="AZ632" s="587" t="str">
        <f>IF(E644="","",E644)</f>
        <v/>
      </c>
      <c r="BA632" s="590" t="str">
        <f ca="1">IF(F644="","",F644)</f>
        <v/>
      </c>
      <c r="BB632" s="590"/>
      <c r="BC632" s="590"/>
      <c r="BD632" s="587" t="str">
        <f>IF(I644="","",I644)</f>
        <v/>
      </c>
      <c r="BE632" s="578" t="e">
        <f>IF(#REF!="発電事業者","送電電力（MW）","受電電力（MW）")</f>
        <v>#REF!</v>
      </c>
      <c r="BF632" s="579"/>
      <c r="BG632" s="331" t="str">
        <f>IF(COUNT(BG608,L644)=2,ROUND(BG608*L644/SUM(L639:L648),#REF!),"")</f>
        <v/>
      </c>
      <c r="BH632" s="331" t="str">
        <f>IF(COUNT(BH608,M644)=2,ROUND(BH608*M644/SUM(M639:M648),#REF!),"")</f>
        <v/>
      </c>
      <c r="BI632" s="331" t="str">
        <f>IF(COUNT(BI608,N644)=2,ROUND(BI608*N644/SUM(N639:N648),#REF!),"")</f>
        <v/>
      </c>
      <c r="BJ632" s="331" t="str">
        <f>IF(COUNT(BJ608,O644)=2,ROUND(BJ608*O644/SUM(O639:O648),#REF!),"")</f>
        <v/>
      </c>
      <c r="BK632" s="331" t="str">
        <f>IF(COUNT(BK608,P644)=2,ROUND(BK608*P644/SUM(P639:P648),#REF!),"")</f>
        <v/>
      </c>
      <c r="BL632" s="331" t="str">
        <f>IF(COUNT(BL608,Q644)=2,ROUND(BL608*Q644/SUM(Q639:Q648),#REF!),"")</f>
        <v/>
      </c>
      <c r="BM632" s="331" t="str">
        <f>IF(COUNT(BM608,R644)=2,ROUND(BM608*R644/SUM(R639:R648),#REF!),"")</f>
        <v/>
      </c>
      <c r="BN632" s="331" t="str">
        <f>IF(COUNT(BN608,S644)=2,ROUND(BN608*S644/SUM(S639:S648),#REF!),"")</f>
        <v/>
      </c>
      <c r="BO632" s="331" t="str">
        <f>IF(COUNT(BO608,T644)=2,ROUND(BO608*T644/SUM(T639:T648),#REF!),"")</f>
        <v/>
      </c>
      <c r="BP632" s="331" t="str">
        <f>IF(COUNT(BP608,U644)=2,ROUND(BP608*U644/SUM(U639:U648),#REF!),"")</f>
        <v/>
      </c>
      <c r="BQ632" s="331" t="str">
        <f>IF(COUNT(BQ608,V644)=2,ROUND(BQ608*V644/SUM(V639:V648),#REF!),"")</f>
        <v/>
      </c>
      <c r="BR632" s="331" t="str">
        <f>IF(COUNT(BR608,W644)=2,ROUND(BR608*W644/SUM(W639:W648),#REF!),"")</f>
        <v/>
      </c>
      <c r="BS632" s="569" t="e">
        <f>IF(#REF!="発電事業者","送電電力（MW）","受電電力（MW）")</f>
        <v>#REF!</v>
      </c>
      <c r="BT632" s="569"/>
      <c r="BU632" s="569"/>
      <c r="BV632" s="333" t="s">
        <v>171</v>
      </c>
      <c r="BW632" s="580"/>
      <c r="BX632" s="580"/>
      <c r="BY632" s="331" t="str">
        <f>IF(COUNT(BY608,X644)=2,ROUND(BY608*X644/SUM(X639:X648),#REF!),"")</f>
        <v/>
      </c>
      <c r="BZ632" s="331" t="str">
        <f>IF(COUNT(BZ608,Y644)=2,ROUND(BZ608*Y644/SUM(Y639:Y648),#REF!),"")</f>
        <v/>
      </c>
      <c r="CA632" s="331" t="str">
        <f>IF(COUNT(CA608,Z644)=2,ROUND(CA608*Z644/SUM(Z639:Z648),#REF!),"")</f>
        <v/>
      </c>
      <c r="CB632" s="331" t="str">
        <f>IF(COUNT(CB608,AA644)=2,ROUND(CB608*AA644/SUM(AA639:AA648),#REF!),"")</f>
        <v/>
      </c>
      <c r="CC632" s="331" t="str">
        <f>IF(COUNT(CC608,AB644)=2,ROUND(CC608*AB644/SUM(AB639:AB648),#REF!),"")</f>
        <v/>
      </c>
      <c r="CD632" s="331" t="str">
        <f>IF(COUNT(CD608,AC644)=2,ROUND(CD608*AC644/SUM(AC639:AC648),#REF!),"")</f>
        <v/>
      </c>
      <c r="CE632" s="331" t="str">
        <f>IF(COUNT(CE608,AD644)=2,ROUND(CE608*AD644/SUM(AD639:AD648),#REF!),"")</f>
        <v/>
      </c>
      <c r="CF632" s="331" t="str">
        <f>IF(COUNT(CF608,AE644)=2,ROUND(CF608*AE644/SUM(AE639:AE648),#REF!),"")</f>
        <v/>
      </c>
      <c r="CG632" s="331" t="str">
        <f>IF(COUNT(CG608,AF644)=2,ROUND(CG608*AF644/SUM(AF639:AF648),#REF!),"")</f>
        <v/>
      </c>
      <c r="CH632" s="563" t="s">
        <v>119</v>
      </c>
      <c r="CI632" s="563"/>
      <c r="CJ632" s="563"/>
      <c r="CK632" s="563"/>
      <c r="CL632" s="563"/>
      <c r="CM632" s="563"/>
      <c r="CN632" s="563"/>
      <c r="CO632" s="563"/>
      <c r="CP632" s="563"/>
      <c r="CQ632" s="563"/>
    </row>
    <row r="633" spans="3:97" s="243" customFormat="1" ht="13.5" customHeight="1">
      <c r="C633" s="273"/>
      <c r="D633" s="273"/>
      <c r="E633" s="245"/>
      <c r="F633" s="245"/>
      <c r="G633" s="245"/>
      <c r="H633" s="257"/>
      <c r="I633" s="257"/>
      <c r="J633" s="257"/>
      <c r="K633" s="257"/>
      <c r="L633" s="257"/>
      <c r="M633" s="257"/>
      <c r="N633" s="257"/>
      <c r="O633" s="257"/>
      <c r="P633" s="257"/>
      <c r="Q633" s="257"/>
      <c r="R633" s="257"/>
      <c r="S633" s="257"/>
      <c r="T633" s="257"/>
      <c r="U633" s="245"/>
      <c r="V633" s="245"/>
      <c r="W633" s="245"/>
      <c r="X633" s="245"/>
      <c r="Y633" s="274"/>
      <c r="Z633" s="274"/>
      <c r="AA633" s="257"/>
      <c r="AB633" s="257"/>
      <c r="AC633" s="257"/>
      <c r="AD633" s="273"/>
      <c r="AE633" s="273"/>
      <c r="AF633" s="245"/>
      <c r="AG633" s="245"/>
      <c r="AH633" s="245"/>
      <c r="AI633" s="271"/>
      <c r="AJ633" s="271"/>
      <c r="AK633" s="271"/>
      <c r="AL633" s="271"/>
      <c r="AM633" s="271"/>
      <c r="AN633" s="271"/>
      <c r="AO633" s="271"/>
      <c r="AP633" s="271"/>
      <c r="AQ633" s="271"/>
      <c r="AR633" s="271"/>
      <c r="AS633" s="271"/>
      <c r="AT633" s="271"/>
      <c r="AU633" s="272"/>
      <c r="AV633" s="275"/>
      <c r="AX633" s="569"/>
      <c r="AY633" s="569"/>
      <c r="AZ633" s="588"/>
      <c r="BA633" s="590"/>
      <c r="BB633" s="590"/>
      <c r="BC633" s="590"/>
      <c r="BD633" s="588"/>
      <c r="BE633" s="583"/>
      <c r="BF633" s="584"/>
      <c r="BG633" s="259"/>
      <c r="BH633" s="259"/>
      <c r="BI633" s="259"/>
      <c r="BJ633" s="259"/>
      <c r="BK633" s="259"/>
      <c r="BL633" s="259"/>
      <c r="BM633" s="259"/>
      <c r="BN633" s="259"/>
      <c r="BO633" s="259"/>
      <c r="BP633" s="259"/>
      <c r="BQ633" s="259"/>
      <c r="BR633" s="259"/>
      <c r="BS633" s="569"/>
      <c r="BT633" s="569"/>
      <c r="BU633" s="569"/>
      <c r="BV633" s="333" t="s">
        <v>172</v>
      </c>
      <c r="BW633" s="581"/>
      <c r="BX633" s="581"/>
      <c r="BY633" s="331" t="str">
        <f>IF(COUNT(BY609,X644)=2,ROUND(BY609*X644/SUM(X639:X648),#REF!),"")</f>
        <v/>
      </c>
      <c r="BZ633" s="331" t="str">
        <f>IF(COUNT(BZ609,Y644)=2,ROUND(BZ609*Y644/SUM(Y639:Y648),#REF!),"")</f>
        <v/>
      </c>
      <c r="CA633" s="331" t="str">
        <f>IF(COUNT(CA609,Z644)=2,ROUND(CA609*Z644/SUM(Z639:Z648),#REF!),"")</f>
        <v/>
      </c>
      <c r="CB633" s="331" t="str">
        <f>IF(COUNT(CB609,AA644)=2,ROUND(CB609*AA644/SUM(AA639:AA648),#REF!),"")</f>
        <v/>
      </c>
      <c r="CC633" s="331" t="str">
        <f>IF(COUNT(CC609,AB644)=2,ROUND(CC609*AB644/SUM(AB639:AB648),#REF!),"")</f>
        <v/>
      </c>
      <c r="CD633" s="331" t="str">
        <f>IF(COUNT(CD609,AC644)=2,ROUND(CD609*AC644/SUM(AC639:AC648),#REF!),"")</f>
        <v/>
      </c>
      <c r="CE633" s="331" t="str">
        <f>IF(COUNT(CE609,AD644)=2,ROUND(CE609*AD644/SUM(AD639:AD648),#REF!),"")</f>
        <v/>
      </c>
      <c r="CF633" s="331" t="str">
        <f>IF(COUNT(CF609,AE644)=2,ROUND(CF609*AE644/SUM(AE639:AE648),#REF!),"")</f>
        <v/>
      </c>
      <c r="CG633" s="331" t="str">
        <f>IF(COUNT(CG609,AF644)=2,ROUND(CG609*AF644/SUM(AF639:AF648),#REF!),"")</f>
        <v/>
      </c>
      <c r="CH633" s="564" t="str">
        <f>IF(CH632="","",CH632)</f>
        <v>バイオマス</v>
      </c>
      <c r="CI633" s="564"/>
      <c r="CJ633" s="564"/>
      <c r="CK633" s="564"/>
      <c r="CL633" s="564"/>
      <c r="CM633" s="564"/>
      <c r="CN633" s="564"/>
      <c r="CO633" s="564"/>
      <c r="CP633" s="564"/>
      <c r="CQ633" s="564"/>
      <c r="CR633" s="271"/>
      <c r="CS633" s="271"/>
    </row>
    <row r="634" spans="3:97" s="243" customFormat="1" ht="13.5" customHeight="1">
      <c r="I634" s="257"/>
      <c r="J634" s="257"/>
      <c r="K634" s="257"/>
      <c r="L634" s="257"/>
      <c r="M634" s="257"/>
      <c r="N634" s="257"/>
      <c r="O634" s="257"/>
      <c r="P634" s="257"/>
      <c r="Q634" s="257"/>
      <c r="R634" s="257"/>
      <c r="S634" s="257"/>
      <c r="T634" s="257"/>
      <c r="U634" s="245"/>
      <c r="V634" s="245"/>
      <c r="W634" s="245"/>
      <c r="X634" s="245"/>
      <c r="Y634" s="274"/>
      <c r="Z634" s="274"/>
      <c r="AA634" s="257"/>
      <c r="AB634" s="257"/>
      <c r="AC634" s="257"/>
      <c r="AD634" s="273"/>
      <c r="AE634" s="273"/>
      <c r="AF634" s="245"/>
      <c r="AG634" s="245"/>
      <c r="AH634" s="245"/>
      <c r="AI634" s="271"/>
      <c r="AJ634" s="271"/>
      <c r="AK634" s="271"/>
      <c r="AL634" s="271"/>
      <c r="AM634" s="271"/>
      <c r="AN634" s="271"/>
      <c r="AO634" s="271"/>
      <c r="AP634" s="271"/>
      <c r="AQ634" s="271"/>
      <c r="AR634" s="271"/>
      <c r="AS634" s="271"/>
      <c r="AT634" s="271"/>
      <c r="AU634" s="272"/>
      <c r="AV634" s="257"/>
      <c r="AX634" s="569"/>
      <c r="AY634" s="569"/>
      <c r="AZ634" s="589"/>
      <c r="BA634" s="590"/>
      <c r="BB634" s="590"/>
      <c r="BC634" s="590"/>
      <c r="BD634" s="589"/>
      <c r="BE634" s="585" t="e">
        <f>IF(#REF!="発電事業者","月間送電電力量（GWh）","月間受電電力量（GWh）")</f>
        <v>#REF!</v>
      </c>
      <c r="BF634" s="586"/>
      <c r="BG634" s="331" t="str">
        <f>IF(COUNT(BG610,L644)=2,ROUND(BG610*L644/SUM(L639:L648),#REF!),"")</f>
        <v/>
      </c>
      <c r="BH634" s="331" t="str">
        <f>IF(COUNT(BH610,M644)=2,ROUND(BH610*M644/SUM(M639:M648),#REF!),"")</f>
        <v/>
      </c>
      <c r="BI634" s="331" t="str">
        <f>IF(COUNT(BI610,N644)=2,ROUND(BI610*N644/SUM(N639:N648),#REF!),"")</f>
        <v/>
      </c>
      <c r="BJ634" s="331" t="str">
        <f>IF(COUNT(BJ610,O644)=2,ROUND(BJ610*O644/SUM(O639:O648),#REF!),"")</f>
        <v/>
      </c>
      <c r="BK634" s="331" t="str">
        <f>IF(COUNT(BK610,P644)=2,ROUND(BK610*P644/SUM(P639:P648),#REF!),"")</f>
        <v/>
      </c>
      <c r="BL634" s="331" t="str">
        <f>IF(COUNT(BL610,Q644)=2,ROUND(BL610*Q644/SUM(Q639:Q648),#REF!),"")</f>
        <v/>
      </c>
      <c r="BM634" s="331" t="str">
        <f>IF(COUNT(BM610,R644)=2,ROUND(BM610*R644/SUM(R639:R648),#REF!),"")</f>
        <v/>
      </c>
      <c r="BN634" s="331" t="str">
        <f>IF(COUNT(BN610,S644)=2,ROUND(BN610*S644/SUM(S639:S648),#REF!),"")</f>
        <v/>
      </c>
      <c r="BO634" s="331" t="str">
        <f>IF(COUNT(BO610,T644)=2,ROUND(BO610*T644/SUM(T639:T648),#REF!),"")</f>
        <v/>
      </c>
      <c r="BP634" s="331" t="str">
        <f>IF(COUNT(BP610,U644)=2,ROUND(BP610*U644/SUM(U639:U648),#REF!),"")</f>
        <v/>
      </c>
      <c r="BQ634" s="331" t="str">
        <f>IF(COUNT(BQ610,V644)=2,ROUND(BQ610*V644/SUM(V639:V648),#REF!),"")</f>
        <v/>
      </c>
      <c r="BR634" s="331" t="str">
        <f>IF(COUNT(BR610,W644)=2,ROUND(BR610*W644/SUM(W639:W648),#REF!),"")</f>
        <v/>
      </c>
      <c r="BS634" s="569" t="e">
        <f>IF(#REF!="発電事業者","年間送電電力量（GWh）","年間受電電力量（GWh）")</f>
        <v>#REF!</v>
      </c>
      <c r="BT634" s="569"/>
      <c r="BU634" s="569"/>
      <c r="BV634" s="333" t="s">
        <v>25</v>
      </c>
      <c r="BW634" s="582"/>
      <c r="BX634" s="582"/>
      <c r="BY634" s="331" t="str">
        <f>IF(COUNT(BY610,X644)=2,ROUND(BY610*X644/SUM(X639:X648),#REF!),"")</f>
        <v/>
      </c>
      <c r="BZ634" s="331" t="str">
        <f>IF(COUNT(BZ610,Y644)=2,ROUND(BZ610*Y644/SUM(Y639:Y648),#REF!),"")</f>
        <v/>
      </c>
      <c r="CA634" s="331" t="str">
        <f>IF(COUNT(CA610,Z644)=2,ROUND(CA610*Z644/SUM(Z639:Z648),#REF!),"")</f>
        <v/>
      </c>
      <c r="CB634" s="331" t="str">
        <f>IF(COUNT(CB610,AA644)=2,ROUND(CB610*AA644/SUM(AA639:AA648),#REF!),"")</f>
        <v/>
      </c>
      <c r="CC634" s="331" t="str">
        <f>IF(COUNT(CC610,AB644)=2,ROUND(CC610*AB644/SUM(AB639:AB648),#REF!),"")</f>
        <v/>
      </c>
      <c r="CD634" s="331" t="str">
        <f>IF(COUNT(CD610,AC644)=2,ROUND(CD610*AC644/SUM(AC639:AC648),#REF!),"")</f>
        <v/>
      </c>
      <c r="CE634" s="331" t="str">
        <f>IF(COUNT(CE610,AD644)=2,ROUND(CE610*AD644/SUM(AD639:AD648),#REF!),"")</f>
        <v/>
      </c>
      <c r="CF634" s="331" t="str">
        <f>IF(COUNT(CF610,AE644)=2,ROUND(CF610*AE644/SUM(AE639:AE648),#REF!),"")</f>
        <v/>
      </c>
      <c r="CG634" s="331" t="str">
        <f>IF(COUNT(CG610,AF644)=2,ROUND(CG610*AF644/SUM(AF639:AF648),#REF!),"")</f>
        <v/>
      </c>
      <c r="CH634" s="565" t="str">
        <f>IF(COUNTA(AG644)=0,"",AG644)</f>
        <v/>
      </c>
      <c r="CI634" s="565"/>
      <c r="CJ634" s="565"/>
      <c r="CK634" s="565"/>
      <c r="CL634" s="565"/>
      <c r="CM634" s="565"/>
      <c r="CN634" s="565"/>
      <c r="CO634" s="565"/>
      <c r="CP634" s="565"/>
      <c r="CQ634" s="565"/>
    </row>
    <row r="635" spans="3:97" s="243" customFormat="1" ht="13.5" customHeight="1">
      <c r="C635" s="273"/>
      <c r="D635" s="273"/>
      <c r="E635" s="245"/>
      <c r="F635" s="245"/>
      <c r="G635" s="245"/>
      <c r="H635" s="257"/>
      <c r="I635" s="257"/>
      <c r="J635" s="257"/>
      <c r="K635" s="257"/>
      <c r="L635" s="257"/>
      <c r="M635" s="257"/>
      <c r="N635" s="257"/>
      <c r="O635" s="257"/>
      <c r="P635" s="257"/>
      <c r="Q635" s="257"/>
      <c r="R635" s="257"/>
      <c r="S635" s="257"/>
      <c r="T635" s="257"/>
      <c r="U635" s="257"/>
      <c r="V635" s="257"/>
      <c r="W635" s="257"/>
      <c r="X635" s="257"/>
      <c r="Y635" s="257"/>
      <c r="Z635" s="257"/>
      <c r="AA635" s="257"/>
      <c r="AB635" s="257"/>
      <c r="AC635" s="257"/>
      <c r="AD635" s="257"/>
      <c r="AE635" s="257"/>
      <c r="AF635" s="257"/>
      <c r="AG635" s="257"/>
      <c r="AH635" s="257"/>
      <c r="AI635" s="257"/>
      <c r="AJ635" s="257"/>
      <c r="AK635" s="257"/>
      <c r="AL635" s="257"/>
      <c r="AM635" s="257"/>
      <c r="AN635" s="257"/>
      <c r="AO635" s="257"/>
      <c r="AP635" s="257"/>
      <c r="AQ635" s="257"/>
      <c r="AR635" s="257"/>
      <c r="AS635" s="257"/>
      <c r="AT635" s="257"/>
      <c r="AU635" s="257"/>
      <c r="AV635" s="275"/>
      <c r="AX635" s="569" t="str">
        <f>IF(C645="","",C645)</f>
        <v/>
      </c>
      <c r="AY635" s="569"/>
      <c r="AZ635" s="587" t="str">
        <f>IF(E645="","",E645)</f>
        <v/>
      </c>
      <c r="BA635" s="590" t="str">
        <f ca="1">IF(F645="","",F645)</f>
        <v/>
      </c>
      <c r="BB635" s="590"/>
      <c r="BC635" s="590"/>
      <c r="BD635" s="587" t="str">
        <f>IF(I645="","",I645)</f>
        <v/>
      </c>
      <c r="BE635" s="578" t="e">
        <f>IF(#REF!="発電事業者","送電電力（MW）","受電電力（MW）")</f>
        <v>#REF!</v>
      </c>
      <c r="BF635" s="579"/>
      <c r="BG635" s="331" t="str">
        <f>IF(COUNT(BG608,L645)=2,ROUND(BG608*L645/SUM(L639:L648),#REF!),"")</f>
        <v/>
      </c>
      <c r="BH635" s="331" t="str">
        <f>IF(COUNT(BH608,M645)=2,ROUND(BH608*M645/SUM(M639:M648),#REF!),"")</f>
        <v/>
      </c>
      <c r="BI635" s="331" t="str">
        <f>IF(COUNT(BI608,N645)=2,ROUND(BI608*N645/SUM(N639:N648),#REF!),"")</f>
        <v/>
      </c>
      <c r="BJ635" s="331" t="str">
        <f>IF(COUNT(BJ608,O645)=2,ROUND(BJ608*O645/SUM(O639:O648),#REF!),"")</f>
        <v/>
      </c>
      <c r="BK635" s="331" t="str">
        <f>IF(COUNT(BK608,P645)=2,ROUND(BK608*P645/SUM(P639:P648),#REF!),"")</f>
        <v/>
      </c>
      <c r="BL635" s="331" t="str">
        <f>IF(COUNT(BL608,Q645)=2,ROUND(BL608*Q645/SUM(Q639:Q648),#REF!),"")</f>
        <v/>
      </c>
      <c r="BM635" s="331" t="str">
        <f>IF(COUNT(BM608,R645)=2,ROUND(BM608*R645/SUM(R639:R648),#REF!),"")</f>
        <v/>
      </c>
      <c r="BN635" s="331" t="str">
        <f>IF(COUNT(BN608,S645)=2,ROUND(BN608*S645/SUM(S639:S648),#REF!),"")</f>
        <v/>
      </c>
      <c r="BO635" s="331" t="str">
        <f>IF(COUNT(BO608,T645)=2,ROUND(BO608*T645/SUM(T639:T648),#REF!),"")</f>
        <v/>
      </c>
      <c r="BP635" s="331" t="str">
        <f>IF(COUNT(BP608,U645)=2,ROUND(BP608*U645/SUM(U639:U648),#REF!),"")</f>
        <v/>
      </c>
      <c r="BQ635" s="331" t="str">
        <f>IF(COUNT(BQ608,V645)=2,ROUND(BQ608*V645/SUM(V639:V648),#REF!),"")</f>
        <v/>
      </c>
      <c r="BR635" s="331" t="str">
        <f>IF(COUNT(BR608,W645)=2,ROUND(BR608*W645/SUM(W639:W648),#REF!),"")</f>
        <v/>
      </c>
      <c r="BS635" s="569" t="e">
        <f>IF(#REF!="発電事業者","送電電力（MW）","受電電力（MW）")</f>
        <v>#REF!</v>
      </c>
      <c r="BT635" s="569"/>
      <c r="BU635" s="569"/>
      <c r="BV635" s="333" t="s">
        <v>171</v>
      </c>
      <c r="BW635" s="580"/>
      <c r="BX635" s="580"/>
      <c r="BY635" s="331" t="str">
        <f>IF(COUNT(BY608,X645)=2,ROUND(BY608*X645/SUM(X639:X648),#REF!),"")</f>
        <v/>
      </c>
      <c r="BZ635" s="331" t="str">
        <f>IF(COUNT(BZ608,Y645)=2,ROUND(BZ608*Y645/SUM(Y639:Y648),#REF!),"")</f>
        <v/>
      </c>
      <c r="CA635" s="331" t="str">
        <f>IF(COUNT(CA608,Z645)=2,ROUND(CA608*Z645/SUM(Z639:Z648),#REF!),"")</f>
        <v/>
      </c>
      <c r="CB635" s="331" t="str">
        <f>IF(COUNT(CB608,AA645)=2,ROUND(CB608*AA645/SUM(AA639:AA648),#REF!),"")</f>
        <v/>
      </c>
      <c r="CC635" s="331" t="str">
        <f>IF(COUNT(CC608,AB645)=2,ROUND(CC608*AB645/SUM(AB639:AB648),#REF!),"")</f>
        <v/>
      </c>
      <c r="CD635" s="331" t="str">
        <f>IF(COUNT(CD608,AC645)=2,ROUND(CD608*AC645/SUM(AC639:AC648),#REF!),"")</f>
        <v/>
      </c>
      <c r="CE635" s="331" t="str">
        <f>IF(COUNT(CE608,AD645)=2,ROUND(CE608*AD645/SUM(AD639:AD648),#REF!),"")</f>
        <v/>
      </c>
      <c r="CF635" s="331" t="str">
        <f>IF(COUNT(CF608,AE645)=2,ROUND(CF608*AE645/SUM(AE639:AE648),#REF!),"")</f>
        <v/>
      </c>
      <c r="CG635" s="331" t="str">
        <f>IF(COUNT(CG608,AF645)=2,ROUND(CG608*AF645/SUM(AF639:AF648),#REF!),"")</f>
        <v/>
      </c>
      <c r="CH635" s="563" t="s">
        <v>119</v>
      </c>
      <c r="CI635" s="563"/>
      <c r="CJ635" s="563"/>
      <c r="CK635" s="563"/>
      <c r="CL635" s="563"/>
      <c r="CM635" s="563"/>
      <c r="CN635" s="563"/>
      <c r="CO635" s="563"/>
      <c r="CP635" s="563"/>
      <c r="CQ635" s="563"/>
    </row>
    <row r="636" spans="3:97" s="243" customFormat="1" ht="13.5" customHeight="1">
      <c r="C636" s="241" t="e">
        <f>IF(#REF!="発電事業者","送電相手先諸元","購入相手先諸元")</f>
        <v>#REF!</v>
      </c>
      <c r="D636" s="236"/>
      <c r="E636" s="236"/>
      <c r="F636" s="242">
        <v>0</v>
      </c>
      <c r="G636" s="237" t="s">
        <v>255</v>
      </c>
      <c r="H636" s="236"/>
      <c r="I636" s="236"/>
      <c r="J636" s="236"/>
      <c r="K636" s="236"/>
      <c r="AV636" s="257"/>
      <c r="AX636" s="569"/>
      <c r="AY636" s="569"/>
      <c r="AZ636" s="588"/>
      <c r="BA636" s="590"/>
      <c r="BB636" s="590"/>
      <c r="BC636" s="590"/>
      <c r="BD636" s="588"/>
      <c r="BE636" s="583"/>
      <c r="BF636" s="584"/>
      <c r="BG636" s="259"/>
      <c r="BH636" s="259"/>
      <c r="BI636" s="259"/>
      <c r="BJ636" s="259"/>
      <c r="BK636" s="259"/>
      <c r="BL636" s="259"/>
      <c r="BM636" s="259"/>
      <c r="BN636" s="259"/>
      <c r="BO636" s="259"/>
      <c r="BP636" s="259"/>
      <c r="BQ636" s="259"/>
      <c r="BR636" s="259"/>
      <c r="BS636" s="569"/>
      <c r="BT636" s="569"/>
      <c r="BU636" s="569"/>
      <c r="BV636" s="333" t="s">
        <v>172</v>
      </c>
      <c r="BW636" s="581"/>
      <c r="BX636" s="581"/>
      <c r="BY636" s="331" t="str">
        <f>IF(COUNT(BY609,X645)=2,ROUND(BY609*X645/SUM(X639:X648),#REF!),"")</f>
        <v/>
      </c>
      <c r="BZ636" s="331" t="str">
        <f>IF(COUNT(BZ609,Y645)=2,ROUND(BZ609*Y645/SUM(Y639:Y648),#REF!),"")</f>
        <v/>
      </c>
      <c r="CA636" s="331" t="str">
        <f>IF(COUNT(CA609,Z645)=2,ROUND(CA609*Z645/SUM(Z639:Z648),#REF!),"")</f>
        <v/>
      </c>
      <c r="CB636" s="331" t="str">
        <f>IF(COUNT(CB609,AA645)=2,ROUND(CB609*AA645/SUM(AA639:AA648),#REF!),"")</f>
        <v/>
      </c>
      <c r="CC636" s="331" t="str">
        <f>IF(COUNT(CC609,AB645)=2,ROUND(CC609*AB645/SUM(AB639:AB648),#REF!),"")</f>
        <v/>
      </c>
      <c r="CD636" s="331" t="str">
        <f>IF(COUNT(CD609,AC645)=2,ROUND(CD609*AC645/SUM(AC639:AC648),#REF!),"")</f>
        <v/>
      </c>
      <c r="CE636" s="331" t="str">
        <f>IF(COUNT(CE609,AD645)=2,ROUND(CE609*AD645/SUM(AD639:AD648),#REF!),"")</f>
        <v/>
      </c>
      <c r="CF636" s="331" t="str">
        <f>IF(COUNT(CF609,AE645)=2,ROUND(CF609*AE645/SUM(AE639:AE648),#REF!),"")</f>
        <v/>
      </c>
      <c r="CG636" s="331" t="str">
        <f>IF(COUNT(CG609,AF645)=2,ROUND(CG609*AF645/SUM(AF639:AF648),#REF!),"")</f>
        <v/>
      </c>
      <c r="CH636" s="564" t="str">
        <f>IF(CH635="","",CH635)</f>
        <v>バイオマス</v>
      </c>
      <c r="CI636" s="564"/>
      <c r="CJ636" s="564"/>
      <c r="CK636" s="564"/>
      <c r="CL636" s="564"/>
      <c r="CM636" s="564"/>
      <c r="CN636" s="564"/>
      <c r="CO636" s="564"/>
      <c r="CP636" s="564"/>
      <c r="CQ636" s="564"/>
    </row>
    <row r="637" spans="3:97" s="243" customFormat="1" ht="13.5" customHeight="1">
      <c r="C637" s="594" t="s">
        <v>200</v>
      </c>
      <c r="D637" s="594"/>
      <c r="E637" s="594" t="s">
        <v>201</v>
      </c>
      <c r="F637" s="594" t="s">
        <v>202</v>
      </c>
      <c r="G637" s="594"/>
      <c r="H637" s="594"/>
      <c r="I637" s="595" t="s">
        <v>203</v>
      </c>
      <c r="J637" s="597" t="e">
        <f>IF(#REF!="発電事業者","送電先","購入先")</f>
        <v>#REF!</v>
      </c>
      <c r="K637" s="598"/>
      <c r="L637" s="601" t="e">
        <f>DATE(#REF!,1,1)</f>
        <v>#REF!</v>
      </c>
      <c r="M637" s="602"/>
      <c r="N637" s="602"/>
      <c r="O637" s="602"/>
      <c r="P637" s="602"/>
      <c r="Q637" s="602"/>
      <c r="R637" s="602"/>
      <c r="S637" s="602"/>
      <c r="T637" s="602"/>
      <c r="U637" s="602"/>
      <c r="V637" s="602"/>
      <c r="W637" s="603"/>
      <c r="X637" s="592" t="e">
        <f>DATE(#REF!+1,1,1)</f>
        <v>#REF!</v>
      </c>
      <c r="Y637" s="592" t="e">
        <f>DATE(#REF!+2,1,1)</f>
        <v>#REF!</v>
      </c>
      <c r="Z637" s="592" t="e">
        <f>DATE(#REF!+3,1,1)</f>
        <v>#REF!</v>
      </c>
      <c r="AA637" s="592" t="e">
        <f>DATE(#REF!+4,1,1)</f>
        <v>#REF!</v>
      </c>
      <c r="AB637" s="592" t="e">
        <f>DATE(#REF!+5,1,1)</f>
        <v>#REF!</v>
      </c>
      <c r="AC637" s="592" t="e">
        <f>DATE(#REF!+6,1,1)</f>
        <v>#REF!</v>
      </c>
      <c r="AD637" s="592" t="e">
        <f>DATE(#REF!+7,1,1)</f>
        <v>#REF!</v>
      </c>
      <c r="AE637" s="592" t="e">
        <f>DATE(#REF!+8,1,1)</f>
        <v>#REF!</v>
      </c>
      <c r="AF637" s="592" t="e">
        <f>DATE(#REF!+9,1,1)</f>
        <v>#REF!</v>
      </c>
      <c r="AG637" s="594" t="s">
        <v>253</v>
      </c>
      <c r="AH637" s="594"/>
      <c r="AI637" s="594"/>
      <c r="AJ637" s="594"/>
      <c r="AK637" s="594"/>
      <c r="AL637" s="594"/>
      <c r="AM637" s="594"/>
      <c r="AN637" s="594"/>
      <c r="AO637" s="594"/>
      <c r="AP637" s="594"/>
      <c r="AV637" s="275"/>
      <c r="AX637" s="569"/>
      <c r="AY637" s="569"/>
      <c r="AZ637" s="589"/>
      <c r="BA637" s="590"/>
      <c r="BB637" s="590"/>
      <c r="BC637" s="590"/>
      <c r="BD637" s="589"/>
      <c r="BE637" s="585" t="e">
        <f>IF(#REF!="発電事業者","月間送電電力量（GWh）","月間受電電力量（GWh）")</f>
        <v>#REF!</v>
      </c>
      <c r="BF637" s="586"/>
      <c r="BG637" s="331" t="str">
        <f>IF(COUNT(BG610,L645)=2,ROUND(BG610*L645/SUM(L639:L648),#REF!),"")</f>
        <v/>
      </c>
      <c r="BH637" s="331" t="str">
        <f>IF(COUNT(BH610,M645)=2,ROUND(BH610*M645/SUM(M639:M648),#REF!),"")</f>
        <v/>
      </c>
      <c r="BI637" s="331" t="str">
        <f>IF(COUNT(BI610,N645)=2,ROUND(BI610*N645/SUM(N639:N648),#REF!),"")</f>
        <v/>
      </c>
      <c r="BJ637" s="331" t="str">
        <f>IF(COUNT(BJ610,O645)=2,ROUND(BJ610*O645/SUM(O639:O648),#REF!),"")</f>
        <v/>
      </c>
      <c r="BK637" s="331" t="str">
        <f>IF(COUNT(BK610,P645)=2,ROUND(BK610*P645/SUM(P639:P648),#REF!),"")</f>
        <v/>
      </c>
      <c r="BL637" s="331" t="str">
        <f>IF(COUNT(BL610,Q645)=2,ROUND(BL610*Q645/SUM(Q639:Q648),#REF!),"")</f>
        <v/>
      </c>
      <c r="BM637" s="331" t="str">
        <f>IF(COUNT(BM610,R645)=2,ROUND(BM610*R645/SUM(R639:R648),#REF!),"")</f>
        <v/>
      </c>
      <c r="BN637" s="331" t="str">
        <f>IF(COUNT(BN610,S645)=2,ROUND(BN610*S645/SUM(S639:S648),#REF!),"")</f>
        <v/>
      </c>
      <c r="BO637" s="331" t="str">
        <f>IF(COUNT(BO610,T645)=2,ROUND(BO610*T645/SUM(T639:T648),#REF!),"")</f>
        <v/>
      </c>
      <c r="BP637" s="331" t="str">
        <f>IF(COUNT(BP610,U645)=2,ROUND(BP610*U645/SUM(U639:U648),#REF!),"")</f>
        <v/>
      </c>
      <c r="BQ637" s="331" t="str">
        <f>IF(COUNT(BQ610,V645)=2,ROUND(BQ610*V645/SUM(V639:V648),#REF!),"")</f>
        <v/>
      </c>
      <c r="BR637" s="331" t="str">
        <f>IF(COUNT(BR610,W645)=2,ROUND(BR610*W645/SUM(W639:W648),#REF!),"")</f>
        <v/>
      </c>
      <c r="BS637" s="569" t="e">
        <f>IF(#REF!="発電事業者","年間送電電力量（GWh）","年間受電電力量（GWh）")</f>
        <v>#REF!</v>
      </c>
      <c r="BT637" s="569"/>
      <c r="BU637" s="569"/>
      <c r="BV637" s="333" t="s">
        <v>25</v>
      </c>
      <c r="BW637" s="582"/>
      <c r="BX637" s="582"/>
      <c r="BY637" s="331" t="str">
        <f>IF(COUNT(BY610,X645)=2,ROUND(BY610*X645/SUM(X639:X648),#REF!),"")</f>
        <v/>
      </c>
      <c r="BZ637" s="331" t="str">
        <f>IF(COUNT(BZ610,Y645)=2,ROUND(BZ610*Y645/SUM(Y639:Y648),#REF!),"")</f>
        <v/>
      </c>
      <c r="CA637" s="331" t="str">
        <f>IF(COUNT(CA610,Z645)=2,ROUND(CA610*Z645/SUM(Z639:Z648),#REF!),"")</f>
        <v/>
      </c>
      <c r="CB637" s="331" t="str">
        <f>IF(COUNT(CB610,AA645)=2,ROUND(CB610*AA645/SUM(AA639:AA648),#REF!),"")</f>
        <v/>
      </c>
      <c r="CC637" s="331" t="str">
        <f>IF(COUNT(CC610,AB645)=2,ROUND(CC610*AB645/SUM(AB639:AB648),#REF!),"")</f>
        <v/>
      </c>
      <c r="CD637" s="331" t="str">
        <f>IF(COUNT(CD610,AC645)=2,ROUND(CD610*AC645/SUM(AC639:AC648),#REF!),"")</f>
        <v/>
      </c>
      <c r="CE637" s="331" t="str">
        <f>IF(COUNT(CE610,AD645)=2,ROUND(CE610*AD645/SUM(AD639:AD648),#REF!),"")</f>
        <v/>
      </c>
      <c r="CF637" s="331" t="str">
        <f>IF(COUNT(CF610,AE645)=2,ROUND(CF610*AE645/SUM(AE639:AE648),#REF!),"")</f>
        <v/>
      </c>
      <c r="CG637" s="331" t="str">
        <f>IF(COUNT(CG610,AF645)=2,ROUND(CG610*AF645/SUM(AF639:AF648),#REF!),"")</f>
        <v/>
      </c>
      <c r="CH637" s="565" t="str">
        <f>IF(COUNTA(AG645)=0,"",AG645)</f>
        <v/>
      </c>
      <c r="CI637" s="565"/>
      <c r="CJ637" s="565"/>
      <c r="CK637" s="565"/>
      <c r="CL637" s="565"/>
      <c r="CM637" s="565"/>
      <c r="CN637" s="565"/>
      <c r="CO637" s="565"/>
      <c r="CP637" s="565"/>
      <c r="CQ637" s="565"/>
    </row>
    <row r="638" spans="3:97" s="243" customFormat="1" ht="13.5" customHeight="1">
      <c r="C638" s="594"/>
      <c r="D638" s="594"/>
      <c r="E638" s="594"/>
      <c r="F638" s="594"/>
      <c r="G638" s="594"/>
      <c r="H638" s="594"/>
      <c r="I638" s="596"/>
      <c r="J638" s="599"/>
      <c r="K638" s="600"/>
      <c r="L638" s="320" t="s">
        <v>194</v>
      </c>
      <c r="M638" s="320" t="s">
        <v>195</v>
      </c>
      <c r="N638" s="320" t="s">
        <v>161</v>
      </c>
      <c r="O638" s="320" t="s">
        <v>162</v>
      </c>
      <c r="P638" s="320" t="s">
        <v>163</v>
      </c>
      <c r="Q638" s="320" t="s">
        <v>164</v>
      </c>
      <c r="R638" s="320" t="s">
        <v>165</v>
      </c>
      <c r="S638" s="320" t="s">
        <v>166</v>
      </c>
      <c r="T638" s="320" t="s">
        <v>167</v>
      </c>
      <c r="U638" s="320" t="s">
        <v>168</v>
      </c>
      <c r="V638" s="320" t="s">
        <v>169</v>
      </c>
      <c r="W638" s="320" t="s">
        <v>170</v>
      </c>
      <c r="X638" s="593">
        <v>43101</v>
      </c>
      <c r="Y638" s="593">
        <v>43466</v>
      </c>
      <c r="Z638" s="593">
        <v>43831</v>
      </c>
      <c r="AA638" s="593">
        <v>44197</v>
      </c>
      <c r="AB638" s="593">
        <v>44562</v>
      </c>
      <c r="AC638" s="593">
        <v>44927</v>
      </c>
      <c r="AD638" s="593">
        <v>45292</v>
      </c>
      <c r="AE638" s="593">
        <v>45658</v>
      </c>
      <c r="AF638" s="593">
        <v>46023</v>
      </c>
      <c r="AG638" s="594"/>
      <c r="AH638" s="594"/>
      <c r="AI638" s="594"/>
      <c r="AJ638" s="594"/>
      <c r="AK638" s="594"/>
      <c r="AL638" s="594"/>
      <c r="AM638" s="594"/>
      <c r="AN638" s="594"/>
      <c r="AO638" s="594"/>
      <c r="AP638" s="594"/>
      <c r="AV638" s="275"/>
      <c r="AX638" s="569" t="str">
        <f>IF(C646="","",C646)</f>
        <v/>
      </c>
      <c r="AY638" s="569"/>
      <c r="AZ638" s="587" t="str">
        <f>IF(E646="","",E646)</f>
        <v/>
      </c>
      <c r="BA638" s="590" t="str">
        <f ca="1">IF(F646="","",F646)</f>
        <v/>
      </c>
      <c r="BB638" s="590"/>
      <c r="BC638" s="590"/>
      <c r="BD638" s="587" t="str">
        <f>IF(I646="","",I646)</f>
        <v/>
      </c>
      <c r="BE638" s="578" t="e">
        <f>IF(#REF!="発電事業者","送電電力（MW）","受電電力（MW）")</f>
        <v>#REF!</v>
      </c>
      <c r="BF638" s="579"/>
      <c r="BG638" s="331" t="str">
        <f>IF(COUNT(BG608,L646)=2,ROUND(BG608*L646/SUM(L639:L648),#REF!),"")</f>
        <v/>
      </c>
      <c r="BH638" s="331" t="str">
        <f>IF(COUNT(BH608,M646)=2,ROUND(BH608*M646/SUM(M639:M648),#REF!),"")</f>
        <v/>
      </c>
      <c r="BI638" s="331" t="str">
        <f>IF(COUNT(BI608,N646)=2,ROUND(BI608*N646/SUM(N639:N648),#REF!),"")</f>
        <v/>
      </c>
      <c r="BJ638" s="331" t="str">
        <f>IF(COUNT(BJ608,O646)=2,ROUND(BJ608*O646/SUM(O639:O648),#REF!),"")</f>
        <v/>
      </c>
      <c r="BK638" s="331" t="str">
        <f>IF(COUNT(BK608,P646)=2,ROUND(BK608*P646/SUM(P639:P648),#REF!),"")</f>
        <v/>
      </c>
      <c r="BL638" s="331" t="str">
        <f>IF(COUNT(BL608,Q646)=2,ROUND(BL608*Q646/SUM(Q639:Q648),#REF!),"")</f>
        <v/>
      </c>
      <c r="BM638" s="331" t="str">
        <f>IF(COUNT(BM608,R646)=2,ROUND(BM608*R646/SUM(R639:R648),#REF!),"")</f>
        <v/>
      </c>
      <c r="BN638" s="331" t="str">
        <f>IF(COUNT(BN608,S646)=2,ROUND(BN608*S646/SUM(S639:S648),#REF!),"")</f>
        <v/>
      </c>
      <c r="BO638" s="331" t="str">
        <f>IF(COUNT(BO608,T646)=2,ROUND(BO608*T646/SUM(T639:T648),#REF!),"")</f>
        <v/>
      </c>
      <c r="BP638" s="331" t="str">
        <f>IF(COUNT(BP608,U646)=2,ROUND(BP608*U646/SUM(U639:U648),#REF!),"")</f>
        <v/>
      </c>
      <c r="BQ638" s="331" t="str">
        <f>IF(COUNT(BQ608,V646)=2,ROUND(BQ608*V646/SUM(V639:V648),#REF!),"")</f>
        <v/>
      </c>
      <c r="BR638" s="331" t="str">
        <f>IF(COUNT(BR608,W646)=2,ROUND(BR608*W646/SUM(W639:W648),#REF!),"")</f>
        <v/>
      </c>
      <c r="BS638" s="569" t="e">
        <f>IF(#REF!="発電事業者","送電電力（MW）","受電電力（MW）")</f>
        <v>#REF!</v>
      </c>
      <c r="BT638" s="569"/>
      <c r="BU638" s="569"/>
      <c r="BV638" s="333" t="s">
        <v>171</v>
      </c>
      <c r="BW638" s="580"/>
      <c r="BX638" s="580"/>
      <c r="BY638" s="331" t="str">
        <f>IF(COUNT(BY608,X646)=2,ROUND(BY608*X646/SUM(X639:X648),#REF!),"")</f>
        <v/>
      </c>
      <c r="BZ638" s="331" t="str">
        <f>IF(COUNT(BZ608,Y646)=2,ROUND(BZ608*Y646/SUM(Y639:Y648),#REF!),"")</f>
        <v/>
      </c>
      <c r="CA638" s="331" t="str">
        <f>IF(COUNT(CA608,Z646)=2,ROUND(CA608*Z646/SUM(Z639:Z648),#REF!),"")</f>
        <v/>
      </c>
      <c r="CB638" s="331" t="str">
        <f>IF(COUNT(CB608,AA646)=2,ROUND(CB608*AA646/SUM(AA639:AA648),#REF!),"")</f>
        <v/>
      </c>
      <c r="CC638" s="331" t="str">
        <f>IF(COUNT(CC608,AB646)=2,ROUND(CC608*AB646/SUM(AB639:AB648),#REF!),"")</f>
        <v/>
      </c>
      <c r="CD638" s="331" t="str">
        <f>IF(COUNT(CD608,AC646)=2,ROUND(CD608*AC646/SUM(AC639:AC648),#REF!),"")</f>
        <v/>
      </c>
      <c r="CE638" s="331" t="str">
        <f>IF(COUNT(CE608,AD646)=2,ROUND(CE608*AD646/SUM(AD639:AD648),#REF!),"")</f>
        <v/>
      </c>
      <c r="CF638" s="331" t="str">
        <f>IF(COUNT(CF608,AE646)=2,ROUND(CF608*AE646/SUM(AE639:AE648),#REF!),"")</f>
        <v/>
      </c>
      <c r="CG638" s="331" t="str">
        <f>IF(COUNT(CG608,AF646)=2,ROUND(CG608*AF646/SUM(AF639:AF648),#REF!),"")</f>
        <v/>
      </c>
      <c r="CH638" s="563" t="s">
        <v>119</v>
      </c>
      <c r="CI638" s="563"/>
      <c r="CJ638" s="563"/>
      <c r="CK638" s="563"/>
      <c r="CL638" s="563"/>
      <c r="CM638" s="563"/>
      <c r="CN638" s="563"/>
      <c r="CO638" s="563"/>
      <c r="CP638" s="563"/>
      <c r="CQ638" s="563"/>
    </row>
    <row r="639" spans="3:97" s="243" customFormat="1" ht="13.5" customHeight="1">
      <c r="C639" s="568"/>
      <c r="D639" s="568"/>
      <c r="E639" s="332"/>
      <c r="F639" s="569" t="str">
        <f ca="1">IF(E639="","",VLOOKUP(E639,INDIRECT(AR639),2,FALSE))</f>
        <v/>
      </c>
      <c r="G639" s="569"/>
      <c r="H639" s="569"/>
      <c r="I639" s="333" t="str">
        <f>IF(E639="","",E603)</f>
        <v/>
      </c>
      <c r="J639" s="569" t="e">
        <f>J637&amp;"１"</f>
        <v>#REF!</v>
      </c>
      <c r="K639" s="569"/>
      <c r="L639" s="277">
        <f t="shared" ref="L639:W639" si="39">IF($F636=0,IF(100-SUM(L640:L648)=0,"",100-SUM(L640:L648)),IF(H613-SUM(L640:L648)=0,"",H613-SUM(L640:L648)))</f>
        <v>100</v>
      </c>
      <c r="M639" s="277">
        <f t="shared" si="39"/>
        <v>100</v>
      </c>
      <c r="N639" s="277">
        <f t="shared" si="39"/>
        <v>100</v>
      </c>
      <c r="O639" s="277">
        <f t="shared" si="39"/>
        <v>100</v>
      </c>
      <c r="P639" s="277">
        <f t="shared" si="39"/>
        <v>100</v>
      </c>
      <c r="Q639" s="277">
        <f t="shared" si="39"/>
        <v>100</v>
      </c>
      <c r="R639" s="277">
        <f t="shared" si="39"/>
        <v>100</v>
      </c>
      <c r="S639" s="277">
        <f t="shared" si="39"/>
        <v>100</v>
      </c>
      <c r="T639" s="277">
        <f t="shared" si="39"/>
        <v>100</v>
      </c>
      <c r="U639" s="277">
        <f t="shared" si="39"/>
        <v>100</v>
      </c>
      <c r="V639" s="277">
        <f t="shared" si="39"/>
        <v>100</v>
      </c>
      <c r="W639" s="277">
        <f t="shared" si="39"/>
        <v>100</v>
      </c>
      <c r="X639" s="277">
        <f>IF($F636=0,IF(100-SUM(X640:X648)=0,"",100-SUM(X640:X648)),IF(H615-SUM(X640:X648)=0,"",H615-SUM(X640:X648)))</f>
        <v>100</v>
      </c>
      <c r="Y639" s="277">
        <f>IF($F636=0,IF(100-SUM(Y640:Y648)=0,"",100-SUM(Y640:Y648)),IF(H617-SUM(Y640:Y648)=0,"",H617-SUM(Y640:Y648)))</f>
        <v>100</v>
      </c>
      <c r="Z639" s="277">
        <f>IF($F636=0,IF(100-SUM(Z640:Z648)=0,"",100-SUM(Z640:Z648)),IF(H619-SUM(Z640:Z648)=0,"",H619-SUM(Z640:Z648)))</f>
        <v>100</v>
      </c>
      <c r="AA639" s="277">
        <f>IF($F636=0,IF(100-SUM(AA640:AA648)=0,"",100-SUM(AA640:AA648)),IF(H621-SUM(AA640:AA648)=0,"",H621-SUM(AA640:AA648)))</f>
        <v>100</v>
      </c>
      <c r="AB639" s="277">
        <f>IF($F636=0,IF(100-SUM(AB640:AB648)=0,"",100-SUM(AB640:AB648)),IF(H623-SUM(AB640:AB648)=0,"",H623-SUM(AB640:AB648)))</f>
        <v>100</v>
      </c>
      <c r="AC639" s="277">
        <f>IF($F636=0,IF(100-SUM(AC640:AC648)=0,"",100-SUM(AC640:AC648)),IF(H625-SUM(AC640:AC648)=0,"",H625-SUM(AC640:AC648)))</f>
        <v>100</v>
      </c>
      <c r="AD639" s="277">
        <f>IF($F636=0,IF(100-SUM(AD640:AD648)=0,"",100-SUM(AD640:AD648)),IF(H627-SUM(AD640:AD648)=0,"",H627-SUM(AD640:AD648)))</f>
        <v>100</v>
      </c>
      <c r="AE639" s="277">
        <f>IF($F636=0,IF(100-SUM(AE640:AE648)=0,"",100-SUM(AE640:AE648)),IF(H629-SUM(AE640:AE648)=0,"",H629-SUM(AE640:AE648)))</f>
        <v>100</v>
      </c>
      <c r="AF639" s="277">
        <f>IF($F636=0,IF(100-SUM(AF640:AF648)=0,"",100-SUM(AF640:AF648)),IF(H631-SUM(AF640:AF648)=0,"",H631-SUM(AF640:AF648)))</f>
        <v>100</v>
      </c>
      <c r="AG639" s="570"/>
      <c r="AH639" s="570"/>
      <c r="AI639" s="570"/>
      <c r="AJ639" s="570"/>
      <c r="AK639" s="570"/>
      <c r="AL639" s="570"/>
      <c r="AM639" s="570"/>
      <c r="AN639" s="570"/>
      <c r="AO639" s="570"/>
      <c r="AP639" s="570"/>
      <c r="AR639" s="591" t="b">
        <f t="shared" ref="AR639:AR648" si="40">IF(C639="発電事業者","事業者リスト一覧!D3:E1002", IF(C639="小売電気事業者","事業者リスト一覧!J3:K1002", IF(C639="一般送配電事業者","事業者リスト一覧!G3:H13", IF(C639="送電事業者","事業者リスト一覧!G16:H21", IF(C639="特定送配電事業者","事業者リスト一覧!G24:H44", IF(C639="登録特定送配電事業者","事業者リスト一覧!G47:H87", IF(C639="その他事業者","事業者リスト一覧!G90:H100")))))))</f>
        <v>0</v>
      </c>
      <c r="AS639" s="591"/>
      <c r="AT639" s="591"/>
      <c r="AU639" s="281" t="s">
        <v>160</v>
      </c>
      <c r="AV639" s="275"/>
      <c r="AX639" s="569"/>
      <c r="AY639" s="569"/>
      <c r="AZ639" s="588"/>
      <c r="BA639" s="590"/>
      <c r="BB639" s="590"/>
      <c r="BC639" s="590"/>
      <c r="BD639" s="588"/>
      <c r="BE639" s="583"/>
      <c r="BF639" s="584"/>
      <c r="BG639" s="259"/>
      <c r="BH639" s="259"/>
      <c r="BI639" s="259"/>
      <c r="BJ639" s="259"/>
      <c r="BK639" s="259"/>
      <c r="BL639" s="259"/>
      <c r="BM639" s="259"/>
      <c r="BN639" s="259"/>
      <c r="BO639" s="259"/>
      <c r="BP639" s="259"/>
      <c r="BQ639" s="259"/>
      <c r="BR639" s="259"/>
      <c r="BS639" s="569"/>
      <c r="BT639" s="569"/>
      <c r="BU639" s="569"/>
      <c r="BV639" s="333" t="s">
        <v>172</v>
      </c>
      <c r="BW639" s="581"/>
      <c r="BX639" s="581"/>
      <c r="BY639" s="331" t="str">
        <f>IF(COUNT(BY609,X646)=2,ROUND(BY609*X646/SUM(X639:X648),#REF!),"")</f>
        <v/>
      </c>
      <c r="BZ639" s="331" t="str">
        <f>IF(COUNT(BZ609,Y646)=2,ROUND(BZ609*Y646/SUM(Y639:Y648),#REF!),"")</f>
        <v/>
      </c>
      <c r="CA639" s="331" t="str">
        <f>IF(COUNT(CA609,Z646)=2,ROUND(CA609*Z646/SUM(Z639:Z648),#REF!),"")</f>
        <v/>
      </c>
      <c r="CB639" s="331" t="str">
        <f>IF(COUNT(CB609,AA646)=2,ROUND(CB609*AA646/SUM(AA639:AA648),#REF!),"")</f>
        <v/>
      </c>
      <c r="CC639" s="331" t="str">
        <f>IF(COUNT(CC609,AB646)=2,ROUND(CC609*AB646/SUM(AB639:AB648),#REF!),"")</f>
        <v/>
      </c>
      <c r="CD639" s="331" t="str">
        <f>IF(COUNT(CD609,AC646)=2,ROUND(CD609*AC646/SUM(AC639:AC648),#REF!),"")</f>
        <v/>
      </c>
      <c r="CE639" s="331" t="str">
        <f>IF(COUNT(CE609,AD646)=2,ROUND(CE609*AD646/SUM(AD639:AD648),#REF!),"")</f>
        <v/>
      </c>
      <c r="CF639" s="331" t="str">
        <f>IF(COUNT(CF609,AE646)=2,ROUND(CF609*AE646/SUM(AE639:AE648),#REF!),"")</f>
        <v/>
      </c>
      <c r="CG639" s="331" t="str">
        <f>IF(COUNT(CG609,AF646)=2,ROUND(CG609*AF646/SUM(AF639:AF648),#REF!),"")</f>
        <v/>
      </c>
      <c r="CH639" s="564" t="str">
        <f>IF(CH638="","",CH638)</f>
        <v>バイオマス</v>
      </c>
      <c r="CI639" s="564"/>
      <c r="CJ639" s="564"/>
      <c r="CK639" s="564"/>
      <c r="CL639" s="564"/>
      <c r="CM639" s="564"/>
      <c r="CN639" s="564"/>
      <c r="CO639" s="564"/>
      <c r="CP639" s="564"/>
      <c r="CQ639" s="564"/>
    </row>
    <row r="640" spans="3:97" s="243" customFormat="1" ht="13.5" customHeight="1">
      <c r="C640" s="568"/>
      <c r="D640" s="568"/>
      <c r="E640" s="332"/>
      <c r="F640" s="569" t="str">
        <f t="shared" ref="F640:F647" ca="1" si="41">IF(E640="","",VLOOKUP(E640,INDIRECT(AR640),2,FALSE))</f>
        <v/>
      </c>
      <c r="G640" s="569"/>
      <c r="H640" s="569"/>
      <c r="I640" s="333" t="str">
        <f>IF(E640="","",E603)</f>
        <v/>
      </c>
      <c r="J640" s="569" t="e">
        <f>J637&amp;"２"</f>
        <v>#REF!</v>
      </c>
      <c r="K640" s="569"/>
      <c r="L640" s="308"/>
      <c r="M640" s="308"/>
      <c r="N640" s="308"/>
      <c r="O640" s="308"/>
      <c r="P640" s="308"/>
      <c r="Q640" s="308"/>
      <c r="R640" s="308"/>
      <c r="S640" s="308"/>
      <c r="T640" s="308"/>
      <c r="U640" s="308"/>
      <c r="V640" s="308"/>
      <c r="W640" s="308"/>
      <c r="X640" s="308"/>
      <c r="Y640" s="308"/>
      <c r="Z640" s="308"/>
      <c r="AA640" s="308"/>
      <c r="AB640" s="308"/>
      <c r="AC640" s="308"/>
      <c r="AD640" s="308"/>
      <c r="AE640" s="308"/>
      <c r="AF640" s="308"/>
      <c r="AG640" s="570"/>
      <c r="AH640" s="570"/>
      <c r="AI640" s="570"/>
      <c r="AJ640" s="570"/>
      <c r="AK640" s="570"/>
      <c r="AL640" s="570"/>
      <c r="AM640" s="570"/>
      <c r="AN640" s="570"/>
      <c r="AO640" s="570"/>
      <c r="AP640" s="570"/>
      <c r="AR640" s="571" t="b">
        <f t="shared" si="40"/>
        <v>0</v>
      </c>
      <c r="AS640" s="571"/>
      <c r="AT640" s="571"/>
      <c r="AU640" s="282" t="s">
        <v>160</v>
      </c>
      <c r="AV640" s="275"/>
      <c r="AX640" s="569"/>
      <c r="AY640" s="569"/>
      <c r="AZ640" s="589"/>
      <c r="BA640" s="590"/>
      <c r="BB640" s="590"/>
      <c r="BC640" s="590"/>
      <c r="BD640" s="589"/>
      <c r="BE640" s="585" t="e">
        <f>IF(#REF!="発電事業者","月間送電電力量（GWh）","月間受電電力量（GWh）")</f>
        <v>#REF!</v>
      </c>
      <c r="BF640" s="586"/>
      <c r="BG640" s="331" t="str">
        <f>IF(COUNT(BG610,L646)=2,ROUND(BG610*L646/SUM(L639:L648),#REF!),"")</f>
        <v/>
      </c>
      <c r="BH640" s="331" t="str">
        <f>IF(COUNT(BH610,M646)=2,ROUND(BH610*M646/SUM(M639:M648),#REF!),"")</f>
        <v/>
      </c>
      <c r="BI640" s="331" t="str">
        <f>IF(COUNT(BI610,N646)=2,ROUND(BI610*N646/SUM(N639:N648),#REF!),"")</f>
        <v/>
      </c>
      <c r="BJ640" s="331" t="str">
        <f>IF(COUNT(BJ610,O646)=2,ROUND(BJ610*O646/SUM(O639:O648),#REF!),"")</f>
        <v/>
      </c>
      <c r="BK640" s="331" t="str">
        <f>IF(COUNT(BK610,P646)=2,ROUND(BK610*P646/SUM(P639:P648),#REF!),"")</f>
        <v/>
      </c>
      <c r="BL640" s="331" t="str">
        <f>IF(COUNT(BL610,Q646)=2,ROUND(BL610*Q646/SUM(Q639:Q648),#REF!),"")</f>
        <v/>
      </c>
      <c r="BM640" s="331" t="str">
        <f>IF(COUNT(BM610,R646)=2,ROUND(BM610*R646/SUM(R639:R648),#REF!),"")</f>
        <v/>
      </c>
      <c r="BN640" s="331" t="str">
        <f>IF(COUNT(BN610,S646)=2,ROUND(BN610*S646/SUM(S639:S648),#REF!),"")</f>
        <v/>
      </c>
      <c r="BO640" s="331" t="str">
        <f>IF(COUNT(BO610,T646)=2,ROUND(BO610*T646/SUM(T639:T648),#REF!),"")</f>
        <v/>
      </c>
      <c r="BP640" s="331" t="str">
        <f>IF(COUNT(BP610,U646)=2,ROUND(BP610*U646/SUM(U639:U648),#REF!),"")</f>
        <v/>
      </c>
      <c r="BQ640" s="331" t="str">
        <f>IF(COUNT(BQ610,V646)=2,ROUND(BQ610*V646/SUM(V639:V648),#REF!),"")</f>
        <v/>
      </c>
      <c r="BR640" s="331" t="str">
        <f>IF(COUNT(BR610,W646)=2,ROUND(BR610*W646/SUM(W639:W648),#REF!),"")</f>
        <v/>
      </c>
      <c r="BS640" s="569" t="e">
        <f>IF(#REF!="発電事業者","年間送電電力量（GWh）","年間受電電力量（GWh）")</f>
        <v>#REF!</v>
      </c>
      <c r="BT640" s="569"/>
      <c r="BU640" s="569"/>
      <c r="BV640" s="333" t="s">
        <v>25</v>
      </c>
      <c r="BW640" s="582"/>
      <c r="BX640" s="582"/>
      <c r="BY640" s="331" t="str">
        <f>IF(COUNT(BY610,X646)=2,ROUND(BY610*X646/SUM(X639:X648),#REF!),"")</f>
        <v/>
      </c>
      <c r="BZ640" s="331" t="str">
        <f>IF(COUNT(BZ610,Y646)=2,ROUND(BZ610*Y646/SUM(Y639:Y648),#REF!),"")</f>
        <v/>
      </c>
      <c r="CA640" s="331" t="str">
        <f>IF(COUNT(CA610,Z646)=2,ROUND(CA610*Z646/SUM(Z639:Z648),#REF!),"")</f>
        <v/>
      </c>
      <c r="CB640" s="331" t="str">
        <f>IF(COUNT(CB610,AA646)=2,ROUND(CB610*AA646/SUM(AA639:AA648),#REF!),"")</f>
        <v/>
      </c>
      <c r="CC640" s="331" t="str">
        <f>IF(COUNT(CC610,AB646)=2,ROUND(CC610*AB646/SUM(AB639:AB648),#REF!),"")</f>
        <v/>
      </c>
      <c r="CD640" s="331" t="str">
        <f>IF(COUNT(CD610,AC646)=2,ROUND(CD610*AC646/SUM(AC639:AC648),#REF!),"")</f>
        <v/>
      </c>
      <c r="CE640" s="331" t="str">
        <f>IF(COUNT(CE610,AD646)=2,ROUND(CE610*AD646/SUM(AD639:AD648),#REF!),"")</f>
        <v/>
      </c>
      <c r="CF640" s="331" t="str">
        <f>IF(COUNT(CF610,AE646)=2,ROUND(CF610*AE646/SUM(AE639:AE648),#REF!),"")</f>
        <v/>
      </c>
      <c r="CG640" s="331" t="str">
        <f>IF(COUNT(CG610,AF646)=2,ROUND(CG610*AF646/SUM(AF639:AF648),#REF!),"")</f>
        <v/>
      </c>
      <c r="CH640" s="565" t="str">
        <f>IF(COUNTA(AG646)=0,"",AG646)</f>
        <v/>
      </c>
      <c r="CI640" s="565"/>
      <c r="CJ640" s="565"/>
      <c r="CK640" s="565"/>
      <c r="CL640" s="565"/>
      <c r="CM640" s="565"/>
      <c r="CN640" s="565"/>
      <c r="CO640" s="565"/>
      <c r="CP640" s="565"/>
      <c r="CQ640" s="565"/>
    </row>
    <row r="641" spans="3:95" s="243" customFormat="1" ht="13.5" customHeight="1">
      <c r="C641" s="568"/>
      <c r="D641" s="568"/>
      <c r="E641" s="332"/>
      <c r="F641" s="569" t="str">
        <f t="shared" ca="1" si="41"/>
        <v/>
      </c>
      <c r="G641" s="569"/>
      <c r="H641" s="569"/>
      <c r="I641" s="333" t="str">
        <f>IF(E641="","",E603)</f>
        <v/>
      </c>
      <c r="J641" s="569" t="e">
        <f>J637&amp;"３"</f>
        <v>#REF!</v>
      </c>
      <c r="K641" s="569"/>
      <c r="L641" s="308"/>
      <c r="M641" s="308"/>
      <c r="N641" s="308"/>
      <c r="O641" s="308"/>
      <c r="P641" s="308"/>
      <c r="Q641" s="308"/>
      <c r="R641" s="308"/>
      <c r="S641" s="308"/>
      <c r="T641" s="308"/>
      <c r="U641" s="308"/>
      <c r="V641" s="308"/>
      <c r="W641" s="308"/>
      <c r="X641" s="308"/>
      <c r="Y641" s="308"/>
      <c r="Z641" s="308"/>
      <c r="AA641" s="308"/>
      <c r="AB641" s="308"/>
      <c r="AC641" s="308"/>
      <c r="AD641" s="308"/>
      <c r="AE641" s="308"/>
      <c r="AF641" s="308"/>
      <c r="AG641" s="570"/>
      <c r="AH641" s="570"/>
      <c r="AI641" s="570"/>
      <c r="AJ641" s="570"/>
      <c r="AK641" s="570"/>
      <c r="AL641" s="570"/>
      <c r="AM641" s="570"/>
      <c r="AN641" s="570"/>
      <c r="AO641" s="570"/>
      <c r="AP641" s="570"/>
      <c r="AR641" s="571" t="b">
        <f t="shared" si="40"/>
        <v>0</v>
      </c>
      <c r="AS641" s="571"/>
      <c r="AT641" s="571"/>
      <c r="AU641" s="282" t="s">
        <v>160</v>
      </c>
      <c r="AV641" s="275"/>
      <c r="AX641" s="569" t="str">
        <f>IF(C647="","",C647)</f>
        <v/>
      </c>
      <c r="AY641" s="569"/>
      <c r="AZ641" s="587" t="str">
        <f>IF(E647="","",E647)</f>
        <v/>
      </c>
      <c r="BA641" s="590" t="str">
        <f ca="1">IF(F647="","",F647)</f>
        <v/>
      </c>
      <c r="BB641" s="590"/>
      <c r="BC641" s="590"/>
      <c r="BD641" s="587" t="str">
        <f>IF(I647="","",I647)</f>
        <v/>
      </c>
      <c r="BE641" s="578" t="e">
        <f>IF(#REF!="発電事業者","送電電力（MW）","受電電力（MW）")</f>
        <v>#REF!</v>
      </c>
      <c r="BF641" s="579"/>
      <c r="BG641" s="331" t="str">
        <f>IF(COUNT(BG608,L647)=2,ROUND(BG608*L647/SUM(L639:L648),#REF!),"")</f>
        <v/>
      </c>
      <c r="BH641" s="331" t="str">
        <f>IF(COUNT(BH608,M647)=2,ROUND(BH608*M647/SUM(M639:M648),#REF!),"")</f>
        <v/>
      </c>
      <c r="BI641" s="331" t="str">
        <f>IF(COUNT(BI608,N647)=2,ROUND(BI608*N647/SUM(N639:N648),#REF!),"")</f>
        <v/>
      </c>
      <c r="BJ641" s="331" t="str">
        <f>IF(COUNT(BJ608,O647)=2,ROUND(BJ608*O647/SUM(O639:O648),#REF!),"")</f>
        <v/>
      </c>
      <c r="BK641" s="331" t="str">
        <f>IF(COUNT(BK608,P647)=2,ROUND(BK608*P647/SUM(P639:P648),#REF!),"")</f>
        <v/>
      </c>
      <c r="BL641" s="331" t="str">
        <f>IF(COUNT(BL608,Q647)=2,ROUND(BL608*Q647/SUM(Q639:Q648),#REF!),"")</f>
        <v/>
      </c>
      <c r="BM641" s="331" t="str">
        <f>IF(COUNT(BM608,R647)=2,ROUND(BM608*R647/SUM(R639:R648),#REF!),"")</f>
        <v/>
      </c>
      <c r="BN641" s="331" t="str">
        <f>IF(COUNT(BN608,S647)=2,ROUND(BN608*S647/SUM(S639:S648),#REF!),"")</f>
        <v/>
      </c>
      <c r="BO641" s="331" t="str">
        <f>IF(COUNT(BO608,T647)=2,ROUND(BO608*T647/SUM(T639:T648),#REF!),"")</f>
        <v/>
      </c>
      <c r="BP641" s="331" t="str">
        <f>IF(COUNT(BP608,U647)=2,ROUND(BP608*U647/SUM(U639:U648),#REF!),"")</f>
        <v/>
      </c>
      <c r="BQ641" s="331" t="str">
        <f>IF(COUNT(BQ608,V647)=2,ROUND(BQ608*V647/SUM(V639:V648),#REF!),"")</f>
        <v/>
      </c>
      <c r="BR641" s="331" t="str">
        <f>IF(COUNT(BR608,W647)=2,ROUND(BR608*W647/SUM(W639:W648),#REF!),"")</f>
        <v/>
      </c>
      <c r="BS641" s="569" t="e">
        <f>IF(#REF!="発電事業者","送電電力（MW）","受電電力（MW）")</f>
        <v>#REF!</v>
      </c>
      <c r="BT641" s="569"/>
      <c r="BU641" s="569"/>
      <c r="BV641" s="333" t="s">
        <v>171</v>
      </c>
      <c r="BW641" s="580"/>
      <c r="BX641" s="580"/>
      <c r="BY641" s="331" t="str">
        <f>IF(COUNT(BY608,X647)=2,ROUND(BY608*X647/SUM(X639:X648),#REF!),"")</f>
        <v/>
      </c>
      <c r="BZ641" s="331" t="str">
        <f>IF(COUNT(BZ608,Y647)=2,ROUND(BZ608*Y647/SUM(Y639:Y648),#REF!),"")</f>
        <v/>
      </c>
      <c r="CA641" s="331" t="str">
        <f>IF(COUNT(CA608,Z647)=2,ROUND(CA608*Z647/SUM(Z639:Z648),#REF!),"")</f>
        <v/>
      </c>
      <c r="CB641" s="331" t="str">
        <f>IF(COUNT(CB608,AA647)=2,ROUND(CB608*AA647/SUM(AA639:AA648),#REF!),"")</f>
        <v/>
      </c>
      <c r="CC641" s="331" t="str">
        <f>IF(COUNT(CC608,AB647)=2,ROUND(CC608*AB647/SUM(AB639:AB648),#REF!),"")</f>
        <v/>
      </c>
      <c r="CD641" s="331" t="str">
        <f>IF(COUNT(CD608,AC647)=2,ROUND(CD608*AC647/SUM(AC639:AC648),#REF!),"")</f>
        <v/>
      </c>
      <c r="CE641" s="331" t="str">
        <f>IF(COUNT(CE608,AD647)=2,ROUND(CE608*AD647/SUM(AD639:AD648),#REF!),"")</f>
        <v/>
      </c>
      <c r="CF641" s="331" t="str">
        <f>IF(COUNT(CF608,AE647)=2,ROUND(CF608*AE647/SUM(AE639:AE648),#REF!),"")</f>
        <v/>
      </c>
      <c r="CG641" s="331" t="str">
        <f>IF(COUNT(CG608,AF647)=2,ROUND(CG608*AF647/SUM(AF639:AF648),#REF!),"")</f>
        <v/>
      </c>
      <c r="CH641" s="563" t="s">
        <v>119</v>
      </c>
      <c r="CI641" s="563"/>
      <c r="CJ641" s="563"/>
      <c r="CK641" s="563"/>
      <c r="CL641" s="563"/>
      <c r="CM641" s="563"/>
      <c r="CN641" s="563"/>
      <c r="CO641" s="563"/>
      <c r="CP641" s="563"/>
      <c r="CQ641" s="563"/>
    </row>
    <row r="642" spans="3:95" s="243" customFormat="1" ht="13.5" customHeight="1">
      <c r="C642" s="568"/>
      <c r="D642" s="568"/>
      <c r="E642" s="332"/>
      <c r="F642" s="569" t="str">
        <f t="shared" ca="1" si="41"/>
        <v/>
      </c>
      <c r="G642" s="569"/>
      <c r="H642" s="569"/>
      <c r="I642" s="333" t="str">
        <f>IF(E642="","",E603)</f>
        <v/>
      </c>
      <c r="J642" s="569" t="e">
        <f>J637&amp;"４"</f>
        <v>#REF!</v>
      </c>
      <c r="K642" s="569"/>
      <c r="L642" s="308"/>
      <c r="M642" s="308"/>
      <c r="N642" s="308"/>
      <c r="O642" s="308"/>
      <c r="P642" s="308"/>
      <c r="Q642" s="308"/>
      <c r="R642" s="308"/>
      <c r="S642" s="308"/>
      <c r="T642" s="308"/>
      <c r="U642" s="308"/>
      <c r="V642" s="308"/>
      <c r="W642" s="308"/>
      <c r="X642" s="308"/>
      <c r="Y642" s="308"/>
      <c r="Z642" s="308"/>
      <c r="AA642" s="308"/>
      <c r="AB642" s="308"/>
      <c r="AC642" s="308"/>
      <c r="AD642" s="308"/>
      <c r="AE642" s="308"/>
      <c r="AF642" s="308"/>
      <c r="AG642" s="570"/>
      <c r="AH642" s="570"/>
      <c r="AI642" s="570"/>
      <c r="AJ642" s="570"/>
      <c r="AK642" s="570"/>
      <c r="AL642" s="570"/>
      <c r="AM642" s="570"/>
      <c r="AN642" s="570"/>
      <c r="AO642" s="570"/>
      <c r="AP642" s="570"/>
      <c r="AR642" s="571" t="b">
        <f t="shared" si="40"/>
        <v>0</v>
      </c>
      <c r="AS642" s="571"/>
      <c r="AT642" s="571"/>
      <c r="AU642" s="282" t="s">
        <v>160</v>
      </c>
      <c r="AV642" s="275"/>
      <c r="AX642" s="569"/>
      <c r="AY642" s="569"/>
      <c r="AZ642" s="588"/>
      <c r="BA642" s="590"/>
      <c r="BB642" s="590"/>
      <c r="BC642" s="590"/>
      <c r="BD642" s="588"/>
      <c r="BE642" s="583"/>
      <c r="BF642" s="584"/>
      <c r="BG642" s="259"/>
      <c r="BH642" s="259"/>
      <c r="BI642" s="259"/>
      <c r="BJ642" s="259"/>
      <c r="BK642" s="259"/>
      <c r="BL642" s="259"/>
      <c r="BM642" s="259"/>
      <c r="BN642" s="259"/>
      <c r="BO642" s="259"/>
      <c r="BP642" s="259"/>
      <c r="BQ642" s="259"/>
      <c r="BR642" s="259"/>
      <c r="BS642" s="569"/>
      <c r="BT642" s="569"/>
      <c r="BU642" s="569"/>
      <c r="BV642" s="333" t="s">
        <v>172</v>
      </c>
      <c r="BW642" s="581"/>
      <c r="BX642" s="581"/>
      <c r="BY642" s="331" t="str">
        <f>IF(COUNT(BY609,X647)=2,ROUND(BY609*X647/SUM(X639:X648),#REF!),"")</f>
        <v/>
      </c>
      <c r="BZ642" s="331" t="str">
        <f>IF(COUNT(BZ609,Y647)=2,ROUND(BZ609*Y647/SUM(Y639:Y648),#REF!),"")</f>
        <v/>
      </c>
      <c r="CA642" s="331" t="str">
        <f>IF(COUNT(CA609,Z647)=2,ROUND(CA609*Z647/SUM(Z639:Z648),#REF!),"")</f>
        <v/>
      </c>
      <c r="CB642" s="331" t="str">
        <f>IF(COUNT(CB609,AA647)=2,ROUND(CB609*AA647/SUM(AA639:AA648),#REF!),"")</f>
        <v/>
      </c>
      <c r="CC642" s="331" t="str">
        <f>IF(COUNT(CC609,AB647)=2,ROUND(CC609*AB647/SUM(AB639:AB648),#REF!),"")</f>
        <v/>
      </c>
      <c r="CD642" s="331" t="str">
        <f>IF(COUNT(CD609,AC647)=2,ROUND(CD609*AC647/SUM(AC639:AC648),#REF!),"")</f>
        <v/>
      </c>
      <c r="CE642" s="331" t="str">
        <f>IF(COUNT(CE609,AD647)=2,ROUND(CE609*AD647/SUM(AD639:AD648),#REF!),"")</f>
        <v/>
      </c>
      <c r="CF642" s="331" t="str">
        <f>IF(COUNT(CF609,AE647)=2,ROUND(CF609*AE647/SUM(AE639:AE648),#REF!),"")</f>
        <v/>
      </c>
      <c r="CG642" s="331" t="str">
        <f>IF(COUNT(CG609,AF647)=2,ROUND(CG609*AF647/SUM(AF639:AF648),#REF!),"")</f>
        <v/>
      </c>
      <c r="CH642" s="564" t="str">
        <f>IF(CH641="","",CH641)</f>
        <v>バイオマス</v>
      </c>
      <c r="CI642" s="564"/>
      <c r="CJ642" s="564"/>
      <c r="CK642" s="564"/>
      <c r="CL642" s="564"/>
      <c r="CM642" s="564"/>
      <c r="CN642" s="564"/>
      <c r="CO642" s="564"/>
      <c r="CP642" s="564"/>
      <c r="CQ642" s="564"/>
    </row>
    <row r="643" spans="3:95" s="243" customFormat="1" ht="13.5" customHeight="1">
      <c r="C643" s="568"/>
      <c r="D643" s="568"/>
      <c r="E643" s="332"/>
      <c r="F643" s="569" t="str">
        <f t="shared" ca="1" si="41"/>
        <v/>
      </c>
      <c r="G643" s="569"/>
      <c r="H643" s="569"/>
      <c r="I643" s="333" t="str">
        <f>IF(E643="","",E603)</f>
        <v/>
      </c>
      <c r="J643" s="569" t="e">
        <f>J637&amp;"５"</f>
        <v>#REF!</v>
      </c>
      <c r="K643" s="569"/>
      <c r="L643" s="308"/>
      <c r="M643" s="308"/>
      <c r="N643" s="308"/>
      <c r="O643" s="308"/>
      <c r="P643" s="308"/>
      <c r="Q643" s="308"/>
      <c r="R643" s="308"/>
      <c r="S643" s="308"/>
      <c r="T643" s="308"/>
      <c r="U643" s="308"/>
      <c r="V643" s="308"/>
      <c r="W643" s="308"/>
      <c r="X643" s="308"/>
      <c r="Y643" s="308"/>
      <c r="Z643" s="308"/>
      <c r="AA643" s="308"/>
      <c r="AB643" s="308"/>
      <c r="AC643" s="308"/>
      <c r="AD643" s="308"/>
      <c r="AE643" s="308"/>
      <c r="AF643" s="308"/>
      <c r="AG643" s="570"/>
      <c r="AH643" s="570"/>
      <c r="AI643" s="570"/>
      <c r="AJ643" s="570"/>
      <c r="AK643" s="570"/>
      <c r="AL643" s="570"/>
      <c r="AM643" s="570"/>
      <c r="AN643" s="570"/>
      <c r="AO643" s="570"/>
      <c r="AP643" s="570"/>
      <c r="AR643" s="571" t="b">
        <f t="shared" si="40"/>
        <v>0</v>
      </c>
      <c r="AS643" s="571"/>
      <c r="AT643" s="571"/>
      <c r="AU643" s="282" t="s">
        <v>160</v>
      </c>
      <c r="AV643" s="275"/>
      <c r="AX643" s="569"/>
      <c r="AY643" s="569"/>
      <c r="AZ643" s="589"/>
      <c r="BA643" s="590"/>
      <c r="BB643" s="590"/>
      <c r="BC643" s="590"/>
      <c r="BD643" s="589"/>
      <c r="BE643" s="585" t="e">
        <f>IF(#REF!="発電事業者","月間送電電力量（GWh）","月間受電電力量（GWh）")</f>
        <v>#REF!</v>
      </c>
      <c r="BF643" s="586"/>
      <c r="BG643" s="331" t="str">
        <f>IF(COUNT(BG610,L647)=2,ROUND(BG610*L647/SUM(L639:L648),#REF!),"")</f>
        <v/>
      </c>
      <c r="BH643" s="331" t="str">
        <f>IF(COUNT(BH610,M647)=2,ROUND(BH610*M647/SUM(M639:M648),#REF!),"")</f>
        <v/>
      </c>
      <c r="BI643" s="331" t="str">
        <f>IF(COUNT(BI610,N647)=2,ROUND(BI610*N647/SUM(N639:N648),#REF!),"")</f>
        <v/>
      </c>
      <c r="BJ643" s="331" t="str">
        <f>IF(COUNT(BJ610,O647)=2,ROUND(BJ610*O647/SUM(O639:O648),#REF!),"")</f>
        <v/>
      </c>
      <c r="BK643" s="331" t="str">
        <f>IF(COUNT(BK610,P647)=2,ROUND(BK610*P647/SUM(P639:P648),#REF!),"")</f>
        <v/>
      </c>
      <c r="BL643" s="331" t="str">
        <f>IF(COUNT(BL610,Q647)=2,ROUND(BL610*Q647/SUM(Q639:Q648),#REF!),"")</f>
        <v/>
      </c>
      <c r="BM643" s="331" t="str">
        <f>IF(COUNT(BM610,R647)=2,ROUND(BM610*R647/SUM(R639:R648),#REF!),"")</f>
        <v/>
      </c>
      <c r="BN643" s="331" t="str">
        <f>IF(COUNT(BN610,S647)=2,ROUND(BN610*S647/SUM(S639:S648),#REF!),"")</f>
        <v/>
      </c>
      <c r="BO643" s="331" t="str">
        <f>IF(COUNT(BO610,T647)=2,ROUND(BO610*T647/SUM(T639:T648),#REF!),"")</f>
        <v/>
      </c>
      <c r="BP643" s="331" t="str">
        <f>IF(COUNT(BP610,U647)=2,ROUND(BP610*U647/SUM(U639:U648),#REF!),"")</f>
        <v/>
      </c>
      <c r="BQ643" s="331" t="str">
        <f>IF(COUNT(BQ610,V647)=2,ROUND(BQ610*V647/SUM(V639:V648),#REF!),"")</f>
        <v/>
      </c>
      <c r="BR643" s="331" t="str">
        <f>IF(COUNT(BR610,W647)=2,ROUND(BR610*W647/SUM(W639:W648),#REF!),"")</f>
        <v/>
      </c>
      <c r="BS643" s="569" t="e">
        <f>IF(#REF!="発電事業者","年間送電電力量（GWh）","年間受電電力量（GWh）")</f>
        <v>#REF!</v>
      </c>
      <c r="BT643" s="569"/>
      <c r="BU643" s="569"/>
      <c r="BV643" s="333" t="s">
        <v>25</v>
      </c>
      <c r="BW643" s="582"/>
      <c r="BX643" s="582"/>
      <c r="BY643" s="331" t="str">
        <f>IF(COUNT(BY610,X647)=2,ROUND(BY610*X647/SUM(X639:X648),#REF!),"")</f>
        <v/>
      </c>
      <c r="BZ643" s="331" t="str">
        <f>IF(COUNT(BZ610,Y647)=2,ROUND(BZ610*Y647/SUM(Y639:Y648),#REF!),"")</f>
        <v/>
      </c>
      <c r="CA643" s="331" t="str">
        <f>IF(COUNT(CA610,Z647)=2,ROUND(CA610*Z647/SUM(Z639:Z648),#REF!),"")</f>
        <v/>
      </c>
      <c r="CB643" s="331" t="str">
        <f>IF(COUNT(CB610,AA647)=2,ROUND(CB610*AA647/SUM(AA639:AA648),#REF!),"")</f>
        <v/>
      </c>
      <c r="CC643" s="331" t="str">
        <f>IF(COUNT(CC610,AB647)=2,ROUND(CC610*AB647/SUM(AB639:AB648),#REF!),"")</f>
        <v/>
      </c>
      <c r="CD643" s="331" t="str">
        <f>IF(COUNT(CD610,AC647)=2,ROUND(CD610*AC647/SUM(AC639:AC648),#REF!),"")</f>
        <v/>
      </c>
      <c r="CE643" s="331" t="str">
        <f>IF(COUNT(CE610,AD647)=2,ROUND(CE610*AD647/SUM(AD639:AD648),#REF!),"")</f>
        <v/>
      </c>
      <c r="CF643" s="331" t="str">
        <f>IF(COUNT(CF610,AE647)=2,ROUND(CF610*AE647/SUM(AE639:AE648),#REF!),"")</f>
        <v/>
      </c>
      <c r="CG643" s="331" t="str">
        <f>IF(COUNT(CG610,AF647)=2,ROUND(CG610*AF647/SUM(AF639:AF648),#REF!),"")</f>
        <v/>
      </c>
      <c r="CH643" s="565" t="str">
        <f>IF(COUNTA(AG647)=0,"",AG647)</f>
        <v/>
      </c>
      <c r="CI643" s="565"/>
      <c r="CJ643" s="565"/>
      <c r="CK643" s="565"/>
      <c r="CL643" s="565"/>
      <c r="CM643" s="565"/>
      <c r="CN643" s="565"/>
      <c r="CO643" s="565"/>
      <c r="CP643" s="565"/>
      <c r="CQ643" s="565"/>
    </row>
    <row r="644" spans="3:95" s="243" customFormat="1" ht="13.5" customHeight="1">
      <c r="C644" s="568"/>
      <c r="D644" s="568"/>
      <c r="E644" s="332"/>
      <c r="F644" s="569" t="str">
        <f t="shared" ca="1" si="41"/>
        <v/>
      </c>
      <c r="G644" s="569"/>
      <c r="H644" s="569"/>
      <c r="I644" s="333" t="str">
        <f>IF(E644="","",E603)</f>
        <v/>
      </c>
      <c r="J644" s="569" t="e">
        <f>J637&amp;"６"</f>
        <v>#REF!</v>
      </c>
      <c r="K644" s="569"/>
      <c r="L644" s="308"/>
      <c r="M644" s="308"/>
      <c r="N644" s="308"/>
      <c r="O644" s="308"/>
      <c r="P644" s="308"/>
      <c r="Q644" s="308"/>
      <c r="R644" s="308"/>
      <c r="S644" s="308"/>
      <c r="T644" s="308"/>
      <c r="U644" s="308"/>
      <c r="V644" s="308"/>
      <c r="W644" s="308"/>
      <c r="X644" s="308"/>
      <c r="Y644" s="308"/>
      <c r="Z644" s="308"/>
      <c r="AA644" s="308"/>
      <c r="AB644" s="308"/>
      <c r="AC644" s="308"/>
      <c r="AD644" s="308"/>
      <c r="AE644" s="308"/>
      <c r="AF644" s="308"/>
      <c r="AG644" s="570"/>
      <c r="AH644" s="570"/>
      <c r="AI644" s="570"/>
      <c r="AJ644" s="570"/>
      <c r="AK644" s="570"/>
      <c r="AL644" s="570"/>
      <c r="AM644" s="570"/>
      <c r="AN644" s="570"/>
      <c r="AO644" s="570"/>
      <c r="AP644" s="570"/>
      <c r="AR644" s="571" t="b">
        <f t="shared" si="40"/>
        <v>0</v>
      </c>
      <c r="AS644" s="571"/>
      <c r="AT644" s="571"/>
      <c r="AU644" s="282" t="s">
        <v>160</v>
      </c>
      <c r="AV644" s="275"/>
      <c r="AX644" s="569" t="str">
        <f>IF(C648="","",C648)</f>
        <v>自者保有電源</v>
      </c>
      <c r="AY644" s="569"/>
      <c r="AZ644" s="587" t="str">
        <f>IF(E648="","",E648)</f>
        <v/>
      </c>
      <c r="BA644" s="590" t="str">
        <f>IF(F648="","",F648)</f>
        <v/>
      </c>
      <c r="BB644" s="590"/>
      <c r="BC644" s="590"/>
      <c r="BD644" s="587" t="str">
        <f>IF(I648="","",I648)</f>
        <v/>
      </c>
      <c r="BE644" s="578" t="e">
        <f>IF(#REF!="発電事業者","送電電力（MW）","受電電力（MW）")</f>
        <v>#REF!</v>
      </c>
      <c r="BF644" s="579"/>
      <c r="BG644" s="331" t="str">
        <f>IF(COUNT(BG608,L648)=2,ROUND(BG608*L648/SUM(L639:L648),#REF!),"")</f>
        <v/>
      </c>
      <c r="BH644" s="331" t="str">
        <f>IF(COUNT(BH608,M648)=2,ROUND(BH608*M648/SUM(M639:M648),#REF!),"")</f>
        <v/>
      </c>
      <c r="BI644" s="331" t="str">
        <f>IF(COUNT(BI608,N648)=2,ROUND(BI608*N648/SUM(N639:N648),#REF!),"")</f>
        <v/>
      </c>
      <c r="BJ644" s="331" t="str">
        <f>IF(COUNT(BJ608,O648)=2,ROUND(BJ608*O648/SUM(O639:O648),#REF!),"")</f>
        <v/>
      </c>
      <c r="BK644" s="331" t="str">
        <f>IF(COUNT(BK608,P648)=2,ROUND(BK608*P648/SUM(P639:P648),#REF!),"")</f>
        <v/>
      </c>
      <c r="BL644" s="331" t="str">
        <f>IF(COUNT(BL608,Q648)=2,ROUND(BL608*Q648/SUM(Q639:Q648),#REF!),"")</f>
        <v/>
      </c>
      <c r="BM644" s="331" t="str">
        <f>IF(COUNT(BM608,R648)=2,ROUND(BM608*R648/SUM(R639:R648),#REF!),"")</f>
        <v/>
      </c>
      <c r="BN644" s="331" t="str">
        <f>IF(COUNT(BN608,S648)=2,ROUND(BN608*S648/SUM(S639:S648),#REF!),"")</f>
        <v/>
      </c>
      <c r="BO644" s="331" t="str">
        <f>IF(COUNT(BO608,T648)=2,ROUND(BO608*T648/SUM(T639:T648),#REF!),"")</f>
        <v/>
      </c>
      <c r="BP644" s="331" t="str">
        <f>IF(COUNT(BP608,U648)=2,ROUND(BP608*U648/SUM(U639:U648),#REF!),"")</f>
        <v/>
      </c>
      <c r="BQ644" s="331" t="str">
        <f>IF(COUNT(BQ608,V648)=2,ROUND(BQ608*V648/SUM(V639:V648),#REF!),"")</f>
        <v/>
      </c>
      <c r="BR644" s="331" t="str">
        <f>IF(COUNT(BR608,W648)=2,ROUND(BR608*W648/SUM(W639:W648),#REF!),"")</f>
        <v/>
      </c>
      <c r="BS644" s="569" t="e">
        <f>IF(#REF!="発電事業者","送電電力（MW）","受電電力（MW）")</f>
        <v>#REF!</v>
      </c>
      <c r="BT644" s="569"/>
      <c r="BU644" s="569"/>
      <c r="BV644" s="333" t="s">
        <v>171</v>
      </c>
      <c r="BW644" s="355" t="str">
        <f>IF(F636=0,IF(COUNT(BW608,I648)=2,ROUND(BW608*I648/100,#REF!),""),IF(COUNT(BW608,I648)=2,ROUND(BW608*I648/L611,#REF!),""))</f>
        <v/>
      </c>
      <c r="BX644" s="580"/>
      <c r="BY644" s="331" t="str">
        <f>IF(COUNT(BY608,X648)=2,ROUND(BY608*X648/SUM(X639:X648),#REF!),"")</f>
        <v/>
      </c>
      <c r="BZ644" s="331" t="str">
        <f>IF(COUNT(BZ608,Y648)=2,ROUND(BZ608*Y648/SUM(Y639:Y648),#REF!),"")</f>
        <v/>
      </c>
      <c r="CA644" s="331" t="str">
        <f>IF(COUNT(CA608,Z648)=2,ROUND(CA608*Z648/SUM(Z639:Z648),#REF!),"")</f>
        <v/>
      </c>
      <c r="CB644" s="331" t="str">
        <f>IF(COUNT(CB608,AA648)=2,ROUND(CB608*AA648/SUM(AA639:AA648),#REF!),"")</f>
        <v/>
      </c>
      <c r="CC644" s="331" t="str">
        <f>IF(COUNT(CC608,AB648)=2,ROUND(CC608*AB648/SUM(AB639:AB648),#REF!),"")</f>
        <v/>
      </c>
      <c r="CD644" s="331" t="str">
        <f>IF(COUNT(CD608,AC648)=2,ROUND(CD608*AC648/SUM(AC639:AC648),#REF!),"")</f>
        <v/>
      </c>
      <c r="CE644" s="331" t="str">
        <f>IF(COUNT(CE608,AD648)=2,ROUND(CE608*AD648/SUM(AD639:AD648),#REF!),"")</f>
        <v/>
      </c>
      <c r="CF644" s="331" t="str">
        <f>IF(COUNT(CF608,AE648)=2,ROUND(CF608*AE648/SUM(AE639:AE648),#REF!),"")</f>
        <v/>
      </c>
      <c r="CG644" s="331" t="str">
        <f>IF(COUNT(CG608,AF648)=2,ROUND(CG608*AF648/SUM(AF639:AF648),#REF!),"")</f>
        <v/>
      </c>
      <c r="CH644" s="563" t="s">
        <v>119</v>
      </c>
      <c r="CI644" s="563"/>
      <c r="CJ644" s="563"/>
      <c r="CK644" s="563"/>
      <c r="CL644" s="563"/>
      <c r="CM644" s="563"/>
      <c r="CN644" s="563"/>
      <c r="CO644" s="563"/>
      <c r="CP644" s="563"/>
      <c r="CQ644" s="563"/>
    </row>
    <row r="645" spans="3:95" s="243" customFormat="1" ht="13.5" customHeight="1">
      <c r="C645" s="568"/>
      <c r="D645" s="568"/>
      <c r="E645" s="332"/>
      <c r="F645" s="569" t="str">
        <f t="shared" ca="1" si="41"/>
        <v/>
      </c>
      <c r="G645" s="569"/>
      <c r="H645" s="569"/>
      <c r="I645" s="333" t="str">
        <f>IF(E645="","",E603)</f>
        <v/>
      </c>
      <c r="J645" s="569" t="e">
        <f>J637&amp;"７"</f>
        <v>#REF!</v>
      </c>
      <c r="K645" s="569"/>
      <c r="L645" s="308"/>
      <c r="M645" s="308"/>
      <c r="N645" s="308"/>
      <c r="O645" s="308"/>
      <c r="P645" s="308"/>
      <c r="Q645" s="308"/>
      <c r="R645" s="308"/>
      <c r="S645" s="308"/>
      <c r="T645" s="308"/>
      <c r="U645" s="308"/>
      <c r="V645" s="308"/>
      <c r="W645" s="308"/>
      <c r="X645" s="308"/>
      <c r="Y645" s="308"/>
      <c r="Z645" s="308"/>
      <c r="AA645" s="308"/>
      <c r="AB645" s="308"/>
      <c r="AC645" s="308"/>
      <c r="AD645" s="308"/>
      <c r="AE645" s="308"/>
      <c r="AF645" s="308"/>
      <c r="AG645" s="570"/>
      <c r="AH645" s="570"/>
      <c r="AI645" s="570"/>
      <c r="AJ645" s="570"/>
      <c r="AK645" s="570"/>
      <c r="AL645" s="570"/>
      <c r="AM645" s="570"/>
      <c r="AN645" s="570"/>
      <c r="AO645" s="570"/>
      <c r="AP645" s="570"/>
      <c r="AR645" s="571" t="b">
        <f t="shared" si="40"/>
        <v>0</v>
      </c>
      <c r="AS645" s="571"/>
      <c r="AT645" s="571"/>
      <c r="AU645" s="282" t="s">
        <v>160</v>
      </c>
      <c r="AV645" s="275"/>
      <c r="AX645" s="569"/>
      <c r="AY645" s="569"/>
      <c r="AZ645" s="588"/>
      <c r="BA645" s="590"/>
      <c r="BB645" s="590"/>
      <c r="BC645" s="590"/>
      <c r="BD645" s="588"/>
      <c r="BE645" s="583"/>
      <c r="BF645" s="584"/>
      <c r="BG645" s="259"/>
      <c r="BH645" s="259"/>
      <c r="BI645" s="259"/>
      <c r="BJ645" s="259"/>
      <c r="BK645" s="259"/>
      <c r="BL645" s="259"/>
      <c r="BM645" s="259"/>
      <c r="BN645" s="259"/>
      <c r="BO645" s="259"/>
      <c r="BP645" s="259"/>
      <c r="BQ645" s="259"/>
      <c r="BR645" s="259"/>
      <c r="BS645" s="569"/>
      <c r="BT645" s="569"/>
      <c r="BU645" s="569"/>
      <c r="BV645" s="333" t="s">
        <v>172</v>
      </c>
      <c r="BW645" s="355" t="str">
        <f>IF(F636=0,IF(COUNT(BW609,F648)=2,ROUND(BW609*F648/100,#REF!),""),IF(COUNT(BW609,F648)=2,ROUND(BW609*F648/Q609,#REF!),""))</f>
        <v/>
      </c>
      <c r="BX645" s="581"/>
      <c r="BY645" s="331" t="str">
        <f>IF(COUNT(BY609,X648)=2,ROUND(BY609*X648/SUM(X639:X648),#REF!),"")</f>
        <v/>
      </c>
      <c r="BZ645" s="331" t="str">
        <f>IF(COUNT(BZ609,Y648)=2,ROUND(BZ609*Y648/SUM(Y639:Y648),#REF!),"")</f>
        <v/>
      </c>
      <c r="CA645" s="331" t="str">
        <f>IF(COUNT(CA609,Z648)=2,ROUND(CA609*Z648/SUM(Z639:Z648),#REF!),"")</f>
        <v/>
      </c>
      <c r="CB645" s="331" t="str">
        <f>IF(COUNT(CB609,AA648)=2,ROUND(CB609*AA648/SUM(AA639:AA648),#REF!),"")</f>
        <v/>
      </c>
      <c r="CC645" s="331" t="str">
        <f>IF(COUNT(CC609,AB648)=2,ROUND(CC609*AB648/SUM(AB639:AB648),#REF!),"")</f>
        <v/>
      </c>
      <c r="CD645" s="331" t="str">
        <f>IF(COUNT(CD609,AC648)=2,ROUND(CD609*AC648/SUM(AC639:AC648),#REF!),"")</f>
        <v/>
      </c>
      <c r="CE645" s="331" t="str">
        <f>IF(COUNT(CE609,AD648)=2,ROUND(CE609*AD648/SUM(AD639:AD648),#REF!),"")</f>
        <v/>
      </c>
      <c r="CF645" s="331" t="str">
        <f>IF(COUNT(CF609,AE648)=2,ROUND(CF609*AE648/SUM(AE639:AE648),#REF!),"")</f>
        <v/>
      </c>
      <c r="CG645" s="331" t="str">
        <f>IF(COUNT(CG609,AF648)=2,ROUND(CG609*AF648/SUM(AF639:AF648),#REF!),"")</f>
        <v/>
      </c>
      <c r="CH645" s="564" t="str">
        <f>IF(CH644="","",CH644)</f>
        <v>バイオマス</v>
      </c>
      <c r="CI645" s="564"/>
      <c r="CJ645" s="564"/>
      <c r="CK645" s="564"/>
      <c r="CL645" s="564"/>
      <c r="CM645" s="564"/>
      <c r="CN645" s="564"/>
      <c r="CO645" s="564"/>
      <c r="CP645" s="564"/>
      <c r="CQ645" s="564"/>
    </row>
    <row r="646" spans="3:95" s="243" customFormat="1" ht="13.5" customHeight="1">
      <c r="C646" s="568"/>
      <c r="D646" s="568"/>
      <c r="E646" s="332"/>
      <c r="F646" s="569" t="str">
        <f t="shared" ca="1" si="41"/>
        <v/>
      </c>
      <c r="G646" s="569"/>
      <c r="H646" s="569"/>
      <c r="I646" s="333" t="str">
        <f>IF(E646="","",E603)</f>
        <v/>
      </c>
      <c r="J646" s="569" t="e">
        <f>J637&amp;"８"</f>
        <v>#REF!</v>
      </c>
      <c r="K646" s="569"/>
      <c r="L646" s="308"/>
      <c r="M646" s="308"/>
      <c r="N646" s="308"/>
      <c r="O646" s="308"/>
      <c r="P646" s="308"/>
      <c r="Q646" s="308"/>
      <c r="R646" s="308"/>
      <c r="S646" s="308"/>
      <c r="T646" s="308"/>
      <c r="U646" s="308"/>
      <c r="V646" s="308"/>
      <c r="W646" s="308"/>
      <c r="X646" s="308"/>
      <c r="Y646" s="308"/>
      <c r="Z646" s="308"/>
      <c r="AA646" s="308"/>
      <c r="AB646" s="308"/>
      <c r="AC646" s="308"/>
      <c r="AD646" s="308"/>
      <c r="AE646" s="308"/>
      <c r="AF646" s="308"/>
      <c r="AG646" s="570"/>
      <c r="AH646" s="570"/>
      <c r="AI646" s="570"/>
      <c r="AJ646" s="570"/>
      <c r="AK646" s="570"/>
      <c r="AL646" s="570"/>
      <c r="AM646" s="570"/>
      <c r="AN646" s="570"/>
      <c r="AO646" s="570"/>
      <c r="AP646" s="570"/>
      <c r="AR646" s="571" t="b">
        <f t="shared" si="40"/>
        <v>0</v>
      </c>
      <c r="AS646" s="571"/>
      <c r="AT646" s="571"/>
      <c r="AU646" s="282" t="s">
        <v>160</v>
      </c>
      <c r="AV646" s="257"/>
      <c r="AX646" s="569"/>
      <c r="AY646" s="569"/>
      <c r="AZ646" s="589"/>
      <c r="BA646" s="590"/>
      <c r="BB646" s="590"/>
      <c r="BC646" s="590"/>
      <c r="BD646" s="589"/>
      <c r="BE646" s="585" t="e">
        <f>IF(#REF!="発電事業者","月間送電電力量（GWh）","月間受電電力量（GWh）")</f>
        <v>#REF!</v>
      </c>
      <c r="BF646" s="586"/>
      <c r="BG646" s="297" t="str">
        <f>IF(COUNT(BG610,L648)=2,ROUND(BG610*L648/SUM(L639:L648),#REF!),"")</f>
        <v/>
      </c>
      <c r="BH646" s="297" t="str">
        <f>IF(COUNT(BH610,M648)=2,ROUND(BH610*M648/SUM(M639:M648),#REF!),"")</f>
        <v/>
      </c>
      <c r="BI646" s="297" t="str">
        <f>IF(COUNT(BI610,N648)=2,ROUND(BI610*N648/SUM(N639:N648),#REF!),"")</f>
        <v/>
      </c>
      <c r="BJ646" s="297" t="str">
        <f>IF(COUNT(BJ610,O648)=2,ROUND(BJ610*O648/SUM(O639:O648),#REF!),"")</f>
        <v/>
      </c>
      <c r="BK646" s="297" t="str">
        <f>IF(COUNT(BK610,P648)=2,ROUND(BK610*P648/SUM(P639:P648),#REF!),"")</f>
        <v/>
      </c>
      <c r="BL646" s="297" t="str">
        <f>IF(COUNT(BL610,Q648)=2,ROUND(BL610*Q648/SUM(Q639:Q648),#REF!),"")</f>
        <v/>
      </c>
      <c r="BM646" s="297" t="str">
        <f>IF(COUNT(BM610,R648)=2,ROUND(BM610*R648/SUM(R639:R648),#REF!),"")</f>
        <v/>
      </c>
      <c r="BN646" s="297" t="str">
        <f>IF(COUNT(BN610,S648)=2,ROUND(BN610*S648/SUM(S639:S648),#REF!),"")</f>
        <v/>
      </c>
      <c r="BO646" s="297" t="str">
        <f>IF(COUNT(BO610,T648)=2,ROUND(BO610*T648/SUM(T639:T648),#REF!),"")</f>
        <v/>
      </c>
      <c r="BP646" s="297" t="str">
        <f>IF(COUNT(BP610,U648)=2,ROUND(BP610*U648/SUM(U639:U648),#REF!),"")</f>
        <v/>
      </c>
      <c r="BQ646" s="297" t="str">
        <f>IF(COUNT(BQ610,V648)=2,ROUND(BQ610*V648/SUM(V639:V648),#REF!),"")</f>
        <v/>
      </c>
      <c r="BR646" s="297" t="str">
        <f>IF(COUNT(BR610,W648)=2,ROUND(BR610*W648/SUM(W639:W648),#REF!),"")</f>
        <v/>
      </c>
      <c r="BS646" s="569" t="e">
        <f>IF(#REF!="発電事業者","年間送電電力量（GWh）","年間受電電力量（GWh）")</f>
        <v>#REF!</v>
      </c>
      <c r="BT646" s="569"/>
      <c r="BU646" s="569"/>
      <c r="BV646" s="333" t="s">
        <v>25</v>
      </c>
      <c r="BW646" s="352"/>
      <c r="BX646" s="582"/>
      <c r="BY646" s="297" t="str">
        <f>IF(COUNT(BY610,X648)=2,ROUND(BY610*X648/SUM(X639:X648),#REF!),"")</f>
        <v/>
      </c>
      <c r="BZ646" s="297" t="str">
        <f>IF(COUNT(BZ610,Y648)=2,ROUND(BZ610*Y648/SUM(Y639:Y648),#REF!),"")</f>
        <v/>
      </c>
      <c r="CA646" s="297" t="str">
        <f>IF(COUNT(CA610,Z648)=2,ROUND(CA610*Z648/SUM(Z639:Z648),#REF!),"")</f>
        <v/>
      </c>
      <c r="CB646" s="297" t="str">
        <f>IF(COUNT(CB610,AA648)=2,ROUND(CB610*AA648/SUM(AA639:AA648),#REF!),"")</f>
        <v/>
      </c>
      <c r="CC646" s="297" t="str">
        <f>IF(COUNT(CC610,AB648)=2,ROUND(CC610*AB648/SUM(AB639:AB648),#REF!),"")</f>
        <v/>
      </c>
      <c r="CD646" s="297" t="str">
        <f>IF(COUNT(CD610,AC648)=2,ROUND(CD610*AC648/SUM(AC639:AC648),#REF!),"")</f>
        <v/>
      </c>
      <c r="CE646" s="297" t="str">
        <f>IF(COUNT(CE610,AD648)=2,ROUND(CE610*AD648/SUM(AD639:AD648),#REF!),"")</f>
        <v/>
      </c>
      <c r="CF646" s="297" t="str">
        <f>IF(COUNT(CF610,AE648)=2,ROUND(CF610*AE648/SUM(AE639:AE648),#REF!),"")</f>
        <v/>
      </c>
      <c r="CG646" s="297" t="str">
        <f>IF(COUNT(CG610,AF648)=2,ROUND(CG610*AF648/SUM(AF639:AF648),#REF!),"")</f>
        <v/>
      </c>
      <c r="CH646" s="565" t="str">
        <f>IF(COUNTA(AG648)=0,"",AG648)</f>
        <v/>
      </c>
      <c r="CI646" s="565"/>
      <c r="CJ646" s="565"/>
      <c r="CK646" s="565"/>
      <c r="CL646" s="565"/>
      <c r="CM646" s="565"/>
      <c r="CN646" s="565"/>
      <c r="CO646" s="565"/>
      <c r="CP646" s="565"/>
      <c r="CQ646" s="565"/>
    </row>
    <row r="647" spans="3:95" s="243" customFormat="1" ht="13.5" customHeight="1">
      <c r="C647" s="568"/>
      <c r="D647" s="568"/>
      <c r="E647" s="332"/>
      <c r="F647" s="569" t="str">
        <f t="shared" ca="1" si="41"/>
        <v/>
      </c>
      <c r="G647" s="569"/>
      <c r="H647" s="569"/>
      <c r="I647" s="333" t="str">
        <f>IF(E647="","",E603)</f>
        <v/>
      </c>
      <c r="J647" s="569" t="e">
        <f>J637&amp;"９"</f>
        <v>#REF!</v>
      </c>
      <c r="K647" s="569"/>
      <c r="L647" s="308"/>
      <c r="M647" s="308"/>
      <c r="N647" s="308"/>
      <c r="O647" s="308"/>
      <c r="P647" s="308"/>
      <c r="Q647" s="308"/>
      <c r="R647" s="308"/>
      <c r="S647" s="308"/>
      <c r="T647" s="308"/>
      <c r="U647" s="308"/>
      <c r="V647" s="308"/>
      <c r="W647" s="308"/>
      <c r="X647" s="308"/>
      <c r="Y647" s="308"/>
      <c r="Z647" s="308"/>
      <c r="AA647" s="308"/>
      <c r="AB647" s="308"/>
      <c r="AC647" s="308"/>
      <c r="AD647" s="308"/>
      <c r="AE647" s="308"/>
      <c r="AF647" s="308"/>
      <c r="AG647" s="570"/>
      <c r="AH647" s="570"/>
      <c r="AI647" s="570"/>
      <c r="AJ647" s="570"/>
      <c r="AK647" s="570"/>
      <c r="AL647" s="570"/>
      <c r="AM647" s="570"/>
      <c r="AN647" s="570"/>
      <c r="AO647" s="570"/>
      <c r="AP647" s="570"/>
      <c r="AR647" s="571" t="b">
        <f t="shared" si="40"/>
        <v>0</v>
      </c>
      <c r="AS647" s="571"/>
      <c r="AT647" s="571"/>
      <c r="AU647" s="282" t="s">
        <v>160</v>
      </c>
      <c r="AV647" s="275"/>
    </row>
    <row r="648" spans="3:95" s="243" customFormat="1" ht="13.5" customHeight="1">
      <c r="C648" s="572" t="s">
        <v>307</v>
      </c>
      <c r="D648" s="573"/>
      <c r="E648" s="353"/>
      <c r="F648" s="574"/>
      <c r="G648" s="575"/>
      <c r="H648" s="576"/>
      <c r="I648" s="354"/>
      <c r="J648" s="577"/>
      <c r="K648" s="577"/>
      <c r="L648" s="308"/>
      <c r="M648" s="308"/>
      <c r="N648" s="308"/>
      <c r="O648" s="308"/>
      <c r="P648" s="308"/>
      <c r="Q648" s="308"/>
      <c r="R648" s="308"/>
      <c r="S648" s="308"/>
      <c r="T648" s="308"/>
      <c r="U648" s="308"/>
      <c r="V648" s="308"/>
      <c r="W648" s="308"/>
      <c r="X648" s="308"/>
      <c r="Y648" s="308"/>
      <c r="Z648" s="308"/>
      <c r="AA648" s="308"/>
      <c r="AB648" s="308"/>
      <c r="AC648" s="308"/>
      <c r="AD648" s="308"/>
      <c r="AE648" s="308"/>
      <c r="AF648" s="308"/>
      <c r="AG648" s="570"/>
      <c r="AH648" s="570"/>
      <c r="AI648" s="570"/>
      <c r="AJ648" s="570"/>
      <c r="AK648" s="570"/>
      <c r="AL648" s="570"/>
      <c r="AM648" s="570"/>
      <c r="AN648" s="570"/>
      <c r="AO648" s="570"/>
      <c r="AP648" s="570"/>
      <c r="AR648" s="571" t="b">
        <f t="shared" si="40"/>
        <v>0</v>
      </c>
      <c r="AS648" s="571"/>
      <c r="AT648" s="571"/>
      <c r="AU648" s="282" t="s">
        <v>160</v>
      </c>
    </row>
    <row r="649" spans="3:95" s="243" customFormat="1" ht="13.5" hidden="1" customHeight="1"/>
    <row r="650" spans="3:95" s="243" customFormat="1" ht="13.5" hidden="1" customHeight="1">
      <c r="AV650" s="268"/>
    </row>
    <row r="651" spans="3:95" s="243" customFormat="1" ht="13.5" hidden="1" customHeight="1">
      <c r="AV651" s="268"/>
    </row>
    <row r="652" spans="3:95" s="243" customFormat="1" ht="13.5" hidden="1" customHeight="1">
      <c r="AV652" s="268"/>
    </row>
    <row r="653" spans="3:95" s="243" customFormat="1" ht="13.5" hidden="1" customHeight="1">
      <c r="AV653" s="268"/>
    </row>
    <row r="654" spans="3:95" s="243" customFormat="1" ht="13.5" hidden="1" customHeight="1">
      <c r="AV654" s="268"/>
    </row>
    <row r="655" spans="3:95" s="243" customFormat="1" ht="13.5" hidden="1" customHeight="1">
      <c r="AV655" s="268"/>
    </row>
    <row r="656" spans="3:95" s="243" customFormat="1" ht="13.5" hidden="1" customHeight="1">
      <c r="AV656" s="268"/>
    </row>
    <row r="657" spans="43:48" s="243" customFormat="1" ht="13.5" hidden="1" customHeight="1">
      <c r="AV657" s="268"/>
    </row>
    <row r="658" spans="43:48" s="243" customFormat="1" ht="13.5" hidden="1" customHeight="1">
      <c r="AV658" s="268"/>
    </row>
    <row r="659" spans="43:48" s="243" customFormat="1" ht="13.5" hidden="1" customHeight="1">
      <c r="AV659" s="268"/>
    </row>
    <row r="660" spans="43:48" s="243" customFormat="1" ht="13.5" hidden="1" customHeight="1">
      <c r="AV660" s="268"/>
    </row>
    <row r="661" spans="43:48" s="243" customFormat="1" ht="13.5" hidden="1" customHeight="1">
      <c r="AV661" s="268"/>
    </row>
    <row r="662" spans="43:48" s="243" customFormat="1" ht="13.5" customHeight="1">
      <c r="AQ662" s="268"/>
      <c r="AR662" s="268"/>
      <c r="AS662" s="268"/>
      <c r="AT662" s="268"/>
      <c r="AU662" s="268"/>
    </row>
  </sheetData>
  <sheetProtection formatCells="0"/>
  <dataConsolidate/>
  <mergeCells count="3190">
    <mergeCell ref="C647:D647"/>
    <mergeCell ref="F647:H647"/>
    <mergeCell ref="J647:K647"/>
    <mergeCell ref="AG647:AP647"/>
    <mergeCell ref="AR647:AT647"/>
    <mergeCell ref="C648:D648"/>
    <mergeCell ref="F648:H648"/>
    <mergeCell ref="J648:K648"/>
    <mergeCell ref="AG648:AP648"/>
    <mergeCell ref="AR648:AT648"/>
    <mergeCell ref="BE645:BF645"/>
    <mergeCell ref="CH645:CQ645"/>
    <mergeCell ref="C646:D646"/>
    <mergeCell ref="F646:H646"/>
    <mergeCell ref="J646:K646"/>
    <mergeCell ref="AG646:AP646"/>
    <mergeCell ref="AR646:AT646"/>
    <mergeCell ref="BE646:BF646"/>
    <mergeCell ref="BS646:BU646"/>
    <mergeCell ref="CH646:CQ646"/>
    <mergeCell ref="BE644:BF644"/>
    <mergeCell ref="BS644:BU645"/>
    <mergeCell ref="BX644:BX646"/>
    <mergeCell ref="CH644:CQ644"/>
    <mergeCell ref="C645:D645"/>
    <mergeCell ref="F645:H645"/>
    <mergeCell ref="J645:K645"/>
    <mergeCell ref="AG645:AP645"/>
    <mergeCell ref="AR645:AT645"/>
    <mergeCell ref="CH643:CQ643"/>
    <mergeCell ref="C644:D644"/>
    <mergeCell ref="F644:H644"/>
    <mergeCell ref="J644:K644"/>
    <mergeCell ref="AG644:AP644"/>
    <mergeCell ref="AR644:AT644"/>
    <mergeCell ref="AX644:AY646"/>
    <mergeCell ref="AZ644:AZ646"/>
    <mergeCell ref="BA644:BC646"/>
    <mergeCell ref="BD644:BD646"/>
    <mergeCell ref="BX641:BX643"/>
    <mergeCell ref="CH641:CQ641"/>
    <mergeCell ref="C642:D642"/>
    <mergeCell ref="F642:H642"/>
    <mergeCell ref="J642:K642"/>
    <mergeCell ref="AG642:AP642"/>
    <mergeCell ref="AR642:AT642"/>
    <mergeCell ref="BE642:BF642"/>
    <mergeCell ref="CH642:CQ642"/>
    <mergeCell ref="C643:D643"/>
    <mergeCell ref="AZ641:AZ643"/>
    <mergeCell ref="BA641:BC643"/>
    <mergeCell ref="BD641:BD643"/>
    <mergeCell ref="BE641:BF641"/>
    <mergeCell ref="BS641:BU642"/>
    <mergeCell ref="BW641:BW643"/>
    <mergeCell ref="BE643:BF643"/>
    <mergeCell ref="BS643:BU643"/>
    <mergeCell ref="C641:D641"/>
    <mergeCell ref="F641:H641"/>
    <mergeCell ref="J641:K641"/>
    <mergeCell ref="AG641:AP641"/>
    <mergeCell ref="AR641:AT641"/>
    <mergeCell ref="AX641:AY643"/>
    <mergeCell ref="F643:H643"/>
    <mergeCell ref="J643:K643"/>
    <mergeCell ref="AG643:AP643"/>
    <mergeCell ref="AR643:AT643"/>
    <mergeCell ref="CH639:CQ639"/>
    <mergeCell ref="C640:D640"/>
    <mergeCell ref="F640:H640"/>
    <mergeCell ref="J640:K640"/>
    <mergeCell ref="AG640:AP640"/>
    <mergeCell ref="AR640:AT640"/>
    <mergeCell ref="BE640:BF640"/>
    <mergeCell ref="BS640:BU640"/>
    <mergeCell ref="CH640:CQ640"/>
    <mergeCell ref="C639:D639"/>
    <mergeCell ref="F639:H639"/>
    <mergeCell ref="J639:K639"/>
    <mergeCell ref="AG639:AP639"/>
    <mergeCell ref="AR639:AT639"/>
    <mergeCell ref="BE639:BF639"/>
    <mergeCell ref="BS638:BU639"/>
    <mergeCell ref="BW638:BW640"/>
    <mergeCell ref="BX638:BX640"/>
    <mergeCell ref="CH638:CQ638"/>
    <mergeCell ref="AC637:AC638"/>
    <mergeCell ref="AD637:AD638"/>
    <mergeCell ref="AE637:AE638"/>
    <mergeCell ref="AF637:AF638"/>
    <mergeCell ref="AG637:AP638"/>
    <mergeCell ref="BE637:BF637"/>
    <mergeCell ref="L637:W637"/>
    <mergeCell ref="X637:X638"/>
    <mergeCell ref="Y637:Y638"/>
    <mergeCell ref="Z637:Z638"/>
    <mergeCell ref="AA637:AA638"/>
    <mergeCell ref="AB637:AB638"/>
    <mergeCell ref="BW635:BW637"/>
    <mergeCell ref="BX635:BX637"/>
    <mergeCell ref="CH635:CQ635"/>
    <mergeCell ref="BE636:BF636"/>
    <mergeCell ref="CH636:CQ636"/>
    <mergeCell ref="BS635:BU636"/>
    <mergeCell ref="BS637:BU637"/>
    <mergeCell ref="CH637:CQ637"/>
    <mergeCell ref="C629:D630"/>
    <mergeCell ref="E629:G629"/>
    <mergeCell ref="AX629:AY631"/>
    <mergeCell ref="AZ629:AZ631"/>
    <mergeCell ref="BA629:BC631"/>
    <mergeCell ref="BD629:BD631"/>
    <mergeCell ref="BE629:BF629"/>
    <mergeCell ref="C637:D638"/>
    <mergeCell ref="E637:E638"/>
    <mergeCell ref="F637:H638"/>
    <mergeCell ref="I637:I638"/>
    <mergeCell ref="J637:K638"/>
    <mergeCell ref="AX635:AY637"/>
    <mergeCell ref="AZ635:AZ637"/>
    <mergeCell ref="BA635:BC637"/>
    <mergeCell ref="BD635:BD637"/>
    <mergeCell ref="BE635:BF635"/>
    <mergeCell ref="AX638:AY640"/>
    <mergeCell ref="AZ638:AZ640"/>
    <mergeCell ref="BA638:BC640"/>
    <mergeCell ref="BD638:BD640"/>
    <mergeCell ref="BE638:BF638"/>
    <mergeCell ref="BE633:BF633"/>
    <mergeCell ref="BE634:BF634"/>
    <mergeCell ref="AZ632:AZ634"/>
    <mergeCell ref="BA632:BC634"/>
    <mergeCell ref="BD632:BD634"/>
    <mergeCell ref="BE632:BF632"/>
    <mergeCell ref="C631:D632"/>
    <mergeCell ref="E631:G631"/>
    <mergeCell ref="U631:X631"/>
    <mergeCell ref="Y631:Z631"/>
    <mergeCell ref="CH625:CQ625"/>
    <mergeCell ref="E626:G626"/>
    <mergeCell ref="AX626:AY628"/>
    <mergeCell ref="AZ626:AZ628"/>
    <mergeCell ref="BA626:BC628"/>
    <mergeCell ref="BD626:BD628"/>
    <mergeCell ref="U632:X632"/>
    <mergeCell ref="Y632:Z632"/>
    <mergeCell ref="AX632:AY634"/>
    <mergeCell ref="BS629:BU630"/>
    <mergeCell ref="BW629:BW631"/>
    <mergeCell ref="BX629:BX631"/>
    <mergeCell ref="CH629:CQ629"/>
    <mergeCell ref="E630:G630"/>
    <mergeCell ref="BE630:BF630"/>
    <mergeCell ref="CH630:CQ630"/>
    <mergeCell ref="CH631:CQ631"/>
    <mergeCell ref="BE628:BF628"/>
    <mergeCell ref="BS628:BU628"/>
    <mergeCell ref="CH628:CQ628"/>
    <mergeCell ref="BX632:BX634"/>
    <mergeCell ref="CH632:CQ632"/>
    <mergeCell ref="CH633:CQ633"/>
    <mergeCell ref="BS634:BU634"/>
    <mergeCell ref="CH634:CQ634"/>
    <mergeCell ref="BS632:BU633"/>
    <mergeCell ref="BW632:BW634"/>
    <mergeCell ref="BE631:BF631"/>
    <mergeCell ref="BS631:BU631"/>
    <mergeCell ref="E632:G632"/>
    <mergeCell ref="BE623:BF623"/>
    <mergeCell ref="BS623:BU624"/>
    <mergeCell ref="BW623:BW625"/>
    <mergeCell ref="BX623:BX625"/>
    <mergeCell ref="CH623:CQ623"/>
    <mergeCell ref="E624:G624"/>
    <mergeCell ref="BE624:BF624"/>
    <mergeCell ref="CH624:CQ624"/>
    <mergeCell ref="BE622:BF622"/>
    <mergeCell ref="BS622:BU622"/>
    <mergeCell ref="CH622:CQ622"/>
    <mergeCell ref="C623:D624"/>
    <mergeCell ref="E623:G623"/>
    <mergeCell ref="U623:Z630"/>
    <mergeCell ref="AX623:AY625"/>
    <mergeCell ref="AZ623:AZ625"/>
    <mergeCell ref="BA623:BC625"/>
    <mergeCell ref="BD623:BD625"/>
    <mergeCell ref="BE626:BF626"/>
    <mergeCell ref="BS626:BU627"/>
    <mergeCell ref="BW626:BW628"/>
    <mergeCell ref="BX626:BX628"/>
    <mergeCell ref="CH626:CQ626"/>
    <mergeCell ref="C627:D628"/>
    <mergeCell ref="E627:G627"/>
    <mergeCell ref="BE627:BF627"/>
    <mergeCell ref="CH627:CQ627"/>
    <mergeCell ref="E628:G628"/>
    <mergeCell ref="C625:D626"/>
    <mergeCell ref="E625:G625"/>
    <mergeCell ref="BE625:BF625"/>
    <mergeCell ref="BS625:BU625"/>
    <mergeCell ref="C621:D622"/>
    <mergeCell ref="E621:G621"/>
    <mergeCell ref="U621:X621"/>
    <mergeCell ref="Y621:Z621"/>
    <mergeCell ref="BE621:BF621"/>
    <mergeCell ref="CH621:CQ621"/>
    <mergeCell ref="E622:G622"/>
    <mergeCell ref="U622:X622"/>
    <mergeCell ref="Y622:Z622"/>
    <mergeCell ref="CH619:CQ619"/>
    <mergeCell ref="E620:G620"/>
    <mergeCell ref="AX620:AY622"/>
    <mergeCell ref="AZ620:AZ622"/>
    <mergeCell ref="BA620:BC622"/>
    <mergeCell ref="BD620:BD622"/>
    <mergeCell ref="BE620:BF620"/>
    <mergeCell ref="BS620:BU621"/>
    <mergeCell ref="BW620:BW622"/>
    <mergeCell ref="BX620:BX622"/>
    <mergeCell ref="BD617:BD619"/>
    <mergeCell ref="BE617:BF617"/>
    <mergeCell ref="BS617:BU618"/>
    <mergeCell ref="BW617:BW619"/>
    <mergeCell ref="BX617:BX619"/>
    <mergeCell ref="CH617:CQ617"/>
    <mergeCell ref="BE618:BF618"/>
    <mergeCell ref="CH618:CQ618"/>
    <mergeCell ref="BE619:BF619"/>
    <mergeCell ref="BS619:BU619"/>
    <mergeCell ref="CE615:CE616"/>
    <mergeCell ref="CF615:CF616"/>
    <mergeCell ref="CG615:CG616"/>
    <mergeCell ref="CH615:CQ616"/>
    <mergeCell ref="E616:G616"/>
    <mergeCell ref="C617:D618"/>
    <mergeCell ref="E617:G617"/>
    <mergeCell ref="AX617:AY619"/>
    <mergeCell ref="AZ617:AZ619"/>
    <mergeCell ref="BA617:BC619"/>
    <mergeCell ref="BY615:BY616"/>
    <mergeCell ref="BZ615:BZ616"/>
    <mergeCell ref="CA615:CA616"/>
    <mergeCell ref="CB615:CB616"/>
    <mergeCell ref="CC615:CC616"/>
    <mergeCell ref="CD615:CD616"/>
    <mergeCell ref="BD615:BD616"/>
    <mergeCell ref="BE615:BF616"/>
    <mergeCell ref="BG615:BR615"/>
    <mergeCell ref="BS615:BV616"/>
    <mergeCell ref="BW615:BW616"/>
    <mergeCell ref="BX615:BX616"/>
    <mergeCell ref="C615:D616"/>
    <mergeCell ref="E615:G615"/>
    <mergeCell ref="U615:Z620"/>
    <mergeCell ref="AX615:AY616"/>
    <mergeCell ref="AZ615:AZ616"/>
    <mergeCell ref="BA615:BC616"/>
    <mergeCell ref="E618:G618"/>
    <mergeCell ref="C619:D620"/>
    <mergeCell ref="E619:G619"/>
    <mergeCell ref="CH620:CQ620"/>
    <mergeCell ref="CE606:CE607"/>
    <mergeCell ref="CF606:CF607"/>
    <mergeCell ref="BS612:BU612"/>
    <mergeCell ref="C613:D614"/>
    <mergeCell ref="E613:G613"/>
    <mergeCell ref="U613:X613"/>
    <mergeCell ref="Y613:Z613"/>
    <mergeCell ref="E614:G614"/>
    <mergeCell ref="U614:X614"/>
    <mergeCell ref="Y614:Z614"/>
    <mergeCell ref="BS610:BU610"/>
    <mergeCell ref="C611:D612"/>
    <mergeCell ref="E611:G611"/>
    <mergeCell ref="U611:X611"/>
    <mergeCell ref="Y611:Z611"/>
    <mergeCell ref="BC611:BR612"/>
    <mergeCell ref="BS611:BU611"/>
    <mergeCell ref="E612:G612"/>
    <mergeCell ref="U612:X612"/>
    <mergeCell ref="Y612:Z612"/>
    <mergeCell ref="C609:D610"/>
    <mergeCell ref="E609:G609"/>
    <mergeCell ref="U609:Z610"/>
    <mergeCell ref="BC609:BF609"/>
    <mergeCell ref="E610:G610"/>
    <mergeCell ref="BC610:BF610"/>
    <mergeCell ref="CG606:CG607"/>
    <mergeCell ref="BS606:BV607"/>
    <mergeCell ref="BW606:BW607"/>
    <mergeCell ref="BX606:BX607"/>
    <mergeCell ref="BY606:BY607"/>
    <mergeCell ref="BZ606:BZ607"/>
    <mergeCell ref="CA606:CA607"/>
    <mergeCell ref="C603:D604"/>
    <mergeCell ref="E603:F604"/>
    <mergeCell ref="C606:G608"/>
    <mergeCell ref="H606:Z606"/>
    <mergeCell ref="BC606:BF607"/>
    <mergeCell ref="BG606:BR606"/>
    <mergeCell ref="H607:H608"/>
    <mergeCell ref="I607:I608"/>
    <mergeCell ref="J607:J608"/>
    <mergeCell ref="K607:K608"/>
    <mergeCell ref="R607:R608"/>
    <mergeCell ref="S607:S608"/>
    <mergeCell ref="T607:T608"/>
    <mergeCell ref="U607:Z608"/>
    <mergeCell ref="BC608:BF608"/>
    <mergeCell ref="BS608:BU609"/>
    <mergeCell ref="L607:L608"/>
    <mergeCell ref="M607:M608"/>
    <mergeCell ref="N607:N608"/>
    <mergeCell ref="O607:O608"/>
    <mergeCell ref="P607:P608"/>
    <mergeCell ref="Q607:Q608"/>
    <mergeCell ref="CB606:CB607"/>
    <mergeCell ref="CC606:CC607"/>
    <mergeCell ref="CD606:CD607"/>
    <mergeCell ref="C587:D587"/>
    <mergeCell ref="F587:H587"/>
    <mergeCell ref="J587:K587"/>
    <mergeCell ref="AG587:AP587"/>
    <mergeCell ref="AR587:AT587"/>
    <mergeCell ref="C588:D588"/>
    <mergeCell ref="F588:H588"/>
    <mergeCell ref="J588:K588"/>
    <mergeCell ref="AG588:AP588"/>
    <mergeCell ref="AR588:AT588"/>
    <mergeCell ref="BE585:BF585"/>
    <mergeCell ref="CH585:CQ585"/>
    <mergeCell ref="C586:D586"/>
    <mergeCell ref="F586:H586"/>
    <mergeCell ref="J586:K586"/>
    <mergeCell ref="AG586:AP586"/>
    <mergeCell ref="AR586:AT586"/>
    <mergeCell ref="BE586:BF586"/>
    <mergeCell ref="BS586:BU586"/>
    <mergeCell ref="CH586:CQ586"/>
    <mergeCell ref="BE584:BF584"/>
    <mergeCell ref="BS584:BU585"/>
    <mergeCell ref="BX584:BX586"/>
    <mergeCell ref="CH584:CQ584"/>
    <mergeCell ref="C585:D585"/>
    <mergeCell ref="F585:H585"/>
    <mergeCell ref="J585:K585"/>
    <mergeCell ref="AG585:AP585"/>
    <mergeCell ref="AR585:AT585"/>
    <mergeCell ref="CH583:CQ583"/>
    <mergeCell ref="C584:D584"/>
    <mergeCell ref="F584:H584"/>
    <mergeCell ref="J584:K584"/>
    <mergeCell ref="AG584:AP584"/>
    <mergeCell ref="AR584:AT584"/>
    <mergeCell ref="AX584:AY586"/>
    <mergeCell ref="AZ584:AZ586"/>
    <mergeCell ref="BA584:BC586"/>
    <mergeCell ref="BD584:BD586"/>
    <mergeCell ref="BX581:BX583"/>
    <mergeCell ref="CH581:CQ581"/>
    <mergeCell ref="C582:D582"/>
    <mergeCell ref="F582:H582"/>
    <mergeCell ref="J582:K582"/>
    <mergeCell ref="AG582:AP582"/>
    <mergeCell ref="AR582:AT582"/>
    <mergeCell ref="BE582:BF582"/>
    <mergeCell ref="CH582:CQ582"/>
    <mergeCell ref="C583:D583"/>
    <mergeCell ref="AZ581:AZ583"/>
    <mergeCell ref="BA581:BC583"/>
    <mergeCell ref="BD581:BD583"/>
    <mergeCell ref="BE581:BF581"/>
    <mergeCell ref="BS581:BU582"/>
    <mergeCell ref="BW581:BW583"/>
    <mergeCell ref="BE583:BF583"/>
    <mergeCell ref="BS583:BU583"/>
    <mergeCell ref="C581:D581"/>
    <mergeCell ref="F581:H581"/>
    <mergeCell ref="J581:K581"/>
    <mergeCell ref="AG581:AP581"/>
    <mergeCell ref="AR581:AT581"/>
    <mergeCell ref="AX581:AY583"/>
    <mergeCell ref="F583:H583"/>
    <mergeCell ref="J583:K583"/>
    <mergeCell ref="AG583:AP583"/>
    <mergeCell ref="AR583:AT583"/>
    <mergeCell ref="CH579:CQ579"/>
    <mergeCell ref="C580:D580"/>
    <mergeCell ref="F580:H580"/>
    <mergeCell ref="J580:K580"/>
    <mergeCell ref="AG580:AP580"/>
    <mergeCell ref="AR580:AT580"/>
    <mergeCell ref="BE580:BF580"/>
    <mergeCell ref="BS580:BU580"/>
    <mergeCell ref="CH580:CQ580"/>
    <mergeCell ref="C579:D579"/>
    <mergeCell ref="F579:H579"/>
    <mergeCell ref="J579:K579"/>
    <mergeCell ref="AG579:AP579"/>
    <mergeCell ref="AR579:AT579"/>
    <mergeCell ref="BE579:BF579"/>
    <mergeCell ref="BS578:BU579"/>
    <mergeCell ref="BW578:BW580"/>
    <mergeCell ref="BX578:BX580"/>
    <mergeCell ref="CH578:CQ578"/>
    <mergeCell ref="AC577:AC578"/>
    <mergeCell ref="AD577:AD578"/>
    <mergeCell ref="AE577:AE578"/>
    <mergeCell ref="AF577:AF578"/>
    <mergeCell ref="AG577:AP578"/>
    <mergeCell ref="BE577:BF577"/>
    <mergeCell ref="L577:W577"/>
    <mergeCell ref="X577:X578"/>
    <mergeCell ref="Y577:Y578"/>
    <mergeCell ref="Z577:Z578"/>
    <mergeCell ref="AA577:AA578"/>
    <mergeCell ref="AB577:AB578"/>
    <mergeCell ref="BW575:BW577"/>
    <mergeCell ref="BX575:BX577"/>
    <mergeCell ref="CH575:CQ575"/>
    <mergeCell ref="BE576:BF576"/>
    <mergeCell ref="CH576:CQ576"/>
    <mergeCell ref="BS575:BU576"/>
    <mergeCell ref="BS577:BU577"/>
    <mergeCell ref="CH577:CQ577"/>
    <mergeCell ref="C569:D570"/>
    <mergeCell ref="E569:G569"/>
    <mergeCell ref="AX569:AY571"/>
    <mergeCell ref="AZ569:AZ571"/>
    <mergeCell ref="BA569:BC571"/>
    <mergeCell ref="BD569:BD571"/>
    <mergeCell ref="BE569:BF569"/>
    <mergeCell ref="C577:D578"/>
    <mergeCell ref="E577:E578"/>
    <mergeCell ref="F577:H578"/>
    <mergeCell ref="I577:I578"/>
    <mergeCell ref="J577:K578"/>
    <mergeCell ref="AX575:AY577"/>
    <mergeCell ref="AZ575:AZ577"/>
    <mergeCell ref="BA575:BC577"/>
    <mergeCell ref="BD575:BD577"/>
    <mergeCell ref="BE575:BF575"/>
    <mergeCell ref="AX578:AY580"/>
    <mergeCell ref="AZ578:AZ580"/>
    <mergeCell ref="BA578:BC580"/>
    <mergeCell ref="BD578:BD580"/>
    <mergeCell ref="BE578:BF578"/>
    <mergeCell ref="BE573:BF573"/>
    <mergeCell ref="BE574:BF574"/>
    <mergeCell ref="AZ572:AZ574"/>
    <mergeCell ref="BA572:BC574"/>
    <mergeCell ref="BD572:BD574"/>
    <mergeCell ref="BE572:BF572"/>
    <mergeCell ref="C571:D572"/>
    <mergeCell ref="E571:G571"/>
    <mergeCell ref="U571:X571"/>
    <mergeCell ref="Y571:Z571"/>
    <mergeCell ref="CH565:CQ565"/>
    <mergeCell ref="E566:G566"/>
    <mergeCell ref="AX566:AY568"/>
    <mergeCell ref="AZ566:AZ568"/>
    <mergeCell ref="BA566:BC568"/>
    <mergeCell ref="BD566:BD568"/>
    <mergeCell ref="U572:X572"/>
    <mergeCell ref="Y572:Z572"/>
    <mergeCell ref="AX572:AY574"/>
    <mergeCell ref="BS569:BU570"/>
    <mergeCell ref="BW569:BW571"/>
    <mergeCell ref="BX569:BX571"/>
    <mergeCell ref="CH569:CQ569"/>
    <mergeCell ref="E570:G570"/>
    <mergeCell ref="BE570:BF570"/>
    <mergeCell ref="CH570:CQ570"/>
    <mergeCell ref="CH571:CQ571"/>
    <mergeCell ref="BE568:BF568"/>
    <mergeCell ref="BS568:BU568"/>
    <mergeCell ref="CH568:CQ568"/>
    <mergeCell ref="BX572:BX574"/>
    <mergeCell ref="CH572:CQ572"/>
    <mergeCell ref="CH573:CQ573"/>
    <mergeCell ref="BS574:BU574"/>
    <mergeCell ref="CH574:CQ574"/>
    <mergeCell ref="BS572:BU573"/>
    <mergeCell ref="BW572:BW574"/>
    <mergeCell ref="BE571:BF571"/>
    <mergeCell ref="BS571:BU571"/>
    <mergeCell ref="E572:G572"/>
    <mergeCell ref="BE563:BF563"/>
    <mergeCell ref="BS563:BU564"/>
    <mergeCell ref="BW563:BW565"/>
    <mergeCell ref="BX563:BX565"/>
    <mergeCell ref="CH563:CQ563"/>
    <mergeCell ref="E564:G564"/>
    <mergeCell ref="BE564:BF564"/>
    <mergeCell ref="CH564:CQ564"/>
    <mergeCell ref="BE562:BF562"/>
    <mergeCell ref="BS562:BU562"/>
    <mergeCell ref="CH562:CQ562"/>
    <mergeCell ref="C563:D564"/>
    <mergeCell ref="E563:G563"/>
    <mergeCell ref="U563:Z570"/>
    <mergeCell ref="AX563:AY565"/>
    <mergeCell ref="AZ563:AZ565"/>
    <mergeCell ref="BA563:BC565"/>
    <mergeCell ref="BD563:BD565"/>
    <mergeCell ref="BE566:BF566"/>
    <mergeCell ref="BS566:BU567"/>
    <mergeCell ref="BW566:BW568"/>
    <mergeCell ref="BX566:BX568"/>
    <mergeCell ref="CH566:CQ566"/>
    <mergeCell ref="C567:D568"/>
    <mergeCell ref="E567:G567"/>
    <mergeCell ref="BE567:BF567"/>
    <mergeCell ref="CH567:CQ567"/>
    <mergeCell ref="E568:G568"/>
    <mergeCell ref="C565:D566"/>
    <mergeCell ref="E565:G565"/>
    <mergeCell ref="BE565:BF565"/>
    <mergeCell ref="BS565:BU565"/>
    <mergeCell ref="C561:D562"/>
    <mergeCell ref="E561:G561"/>
    <mergeCell ref="U561:X561"/>
    <mergeCell ref="Y561:Z561"/>
    <mergeCell ref="BE561:BF561"/>
    <mergeCell ref="CH561:CQ561"/>
    <mergeCell ref="E562:G562"/>
    <mergeCell ref="U562:X562"/>
    <mergeCell ref="Y562:Z562"/>
    <mergeCell ref="CH559:CQ559"/>
    <mergeCell ref="E560:G560"/>
    <mergeCell ref="AX560:AY562"/>
    <mergeCell ref="AZ560:AZ562"/>
    <mergeCell ref="BA560:BC562"/>
    <mergeCell ref="BD560:BD562"/>
    <mergeCell ref="BE560:BF560"/>
    <mergeCell ref="BS560:BU561"/>
    <mergeCell ref="BW560:BW562"/>
    <mergeCell ref="BX560:BX562"/>
    <mergeCell ref="BD557:BD559"/>
    <mergeCell ref="BE557:BF557"/>
    <mergeCell ref="BS557:BU558"/>
    <mergeCell ref="BW557:BW559"/>
    <mergeCell ref="BX557:BX559"/>
    <mergeCell ref="CH557:CQ557"/>
    <mergeCell ref="BE558:BF558"/>
    <mergeCell ref="CH558:CQ558"/>
    <mergeCell ref="BE559:BF559"/>
    <mergeCell ref="BS559:BU559"/>
    <mergeCell ref="CE555:CE556"/>
    <mergeCell ref="CF555:CF556"/>
    <mergeCell ref="CG555:CG556"/>
    <mergeCell ref="CH555:CQ556"/>
    <mergeCell ref="E556:G556"/>
    <mergeCell ref="C557:D558"/>
    <mergeCell ref="E557:G557"/>
    <mergeCell ref="AX557:AY559"/>
    <mergeCell ref="AZ557:AZ559"/>
    <mergeCell ref="BA557:BC559"/>
    <mergeCell ref="BY555:BY556"/>
    <mergeCell ref="BZ555:BZ556"/>
    <mergeCell ref="CA555:CA556"/>
    <mergeCell ref="CB555:CB556"/>
    <mergeCell ref="CC555:CC556"/>
    <mergeCell ref="CD555:CD556"/>
    <mergeCell ref="BD555:BD556"/>
    <mergeCell ref="BE555:BF556"/>
    <mergeCell ref="BG555:BR555"/>
    <mergeCell ref="BS555:BV556"/>
    <mergeCell ref="BW555:BW556"/>
    <mergeCell ref="BX555:BX556"/>
    <mergeCell ref="C555:D556"/>
    <mergeCell ref="E555:G555"/>
    <mergeCell ref="U555:Z560"/>
    <mergeCell ref="AX555:AY556"/>
    <mergeCell ref="AZ555:AZ556"/>
    <mergeCell ref="BA555:BC556"/>
    <mergeCell ref="E558:G558"/>
    <mergeCell ref="C559:D560"/>
    <mergeCell ref="E559:G559"/>
    <mergeCell ref="CH560:CQ560"/>
    <mergeCell ref="CE546:CE547"/>
    <mergeCell ref="CF546:CF547"/>
    <mergeCell ref="BS552:BU552"/>
    <mergeCell ref="C553:D554"/>
    <mergeCell ref="E553:G553"/>
    <mergeCell ref="U553:X553"/>
    <mergeCell ref="Y553:Z553"/>
    <mergeCell ref="E554:G554"/>
    <mergeCell ref="U554:X554"/>
    <mergeCell ref="Y554:Z554"/>
    <mergeCell ref="BS550:BU550"/>
    <mergeCell ref="C551:D552"/>
    <mergeCell ref="E551:G551"/>
    <mergeCell ref="U551:X551"/>
    <mergeCell ref="Y551:Z551"/>
    <mergeCell ref="BC551:BR552"/>
    <mergeCell ref="BS551:BU551"/>
    <mergeCell ref="E552:G552"/>
    <mergeCell ref="U552:X552"/>
    <mergeCell ref="Y552:Z552"/>
    <mergeCell ref="C549:D550"/>
    <mergeCell ref="E549:G549"/>
    <mergeCell ref="U549:Z550"/>
    <mergeCell ref="BC549:BF549"/>
    <mergeCell ref="E550:G550"/>
    <mergeCell ref="BC550:BF550"/>
    <mergeCell ref="CG546:CG547"/>
    <mergeCell ref="BS546:BV547"/>
    <mergeCell ref="BW546:BW547"/>
    <mergeCell ref="BX546:BX547"/>
    <mergeCell ref="BY546:BY547"/>
    <mergeCell ref="BZ546:BZ547"/>
    <mergeCell ref="CA546:CA547"/>
    <mergeCell ref="C543:D544"/>
    <mergeCell ref="E543:F544"/>
    <mergeCell ref="C546:G548"/>
    <mergeCell ref="H546:Z546"/>
    <mergeCell ref="BC546:BF547"/>
    <mergeCell ref="BG546:BR546"/>
    <mergeCell ref="H547:H548"/>
    <mergeCell ref="I547:I548"/>
    <mergeCell ref="J547:J548"/>
    <mergeCell ref="K547:K548"/>
    <mergeCell ref="R547:R548"/>
    <mergeCell ref="S547:S548"/>
    <mergeCell ref="T547:T548"/>
    <mergeCell ref="U547:Z548"/>
    <mergeCell ref="BC548:BF548"/>
    <mergeCell ref="BS548:BU549"/>
    <mergeCell ref="L547:L548"/>
    <mergeCell ref="M547:M548"/>
    <mergeCell ref="N547:N548"/>
    <mergeCell ref="O547:O548"/>
    <mergeCell ref="P547:P548"/>
    <mergeCell ref="Q547:Q548"/>
    <mergeCell ref="CB546:CB547"/>
    <mergeCell ref="CC546:CC547"/>
    <mergeCell ref="CD546:CD547"/>
    <mergeCell ref="C527:D527"/>
    <mergeCell ref="F527:H527"/>
    <mergeCell ref="J527:K527"/>
    <mergeCell ref="AG527:AP527"/>
    <mergeCell ref="AR527:AT527"/>
    <mergeCell ref="C528:D528"/>
    <mergeCell ref="F528:H528"/>
    <mergeCell ref="J528:K528"/>
    <mergeCell ref="AG528:AP528"/>
    <mergeCell ref="AR528:AT528"/>
    <mergeCell ref="BE525:BF525"/>
    <mergeCell ref="CH525:CQ525"/>
    <mergeCell ref="C526:D526"/>
    <mergeCell ref="F526:H526"/>
    <mergeCell ref="J526:K526"/>
    <mergeCell ref="AG526:AP526"/>
    <mergeCell ref="AR526:AT526"/>
    <mergeCell ref="BE526:BF526"/>
    <mergeCell ref="BS526:BU526"/>
    <mergeCell ref="CH526:CQ526"/>
    <mergeCell ref="BE524:BF524"/>
    <mergeCell ref="BS524:BU525"/>
    <mergeCell ref="BX524:BX526"/>
    <mergeCell ref="CH524:CQ524"/>
    <mergeCell ref="C525:D525"/>
    <mergeCell ref="F525:H525"/>
    <mergeCell ref="J525:K525"/>
    <mergeCell ref="AG525:AP525"/>
    <mergeCell ref="AR525:AT525"/>
    <mergeCell ref="CH523:CQ523"/>
    <mergeCell ref="C524:D524"/>
    <mergeCell ref="F524:H524"/>
    <mergeCell ref="J524:K524"/>
    <mergeCell ref="AG524:AP524"/>
    <mergeCell ref="AR524:AT524"/>
    <mergeCell ref="AX524:AY526"/>
    <mergeCell ref="AZ524:AZ526"/>
    <mergeCell ref="BA524:BC526"/>
    <mergeCell ref="BD524:BD526"/>
    <mergeCell ref="BX521:BX523"/>
    <mergeCell ref="CH521:CQ521"/>
    <mergeCell ref="C522:D522"/>
    <mergeCell ref="F522:H522"/>
    <mergeCell ref="J522:K522"/>
    <mergeCell ref="AG522:AP522"/>
    <mergeCell ref="AR522:AT522"/>
    <mergeCell ref="BE522:BF522"/>
    <mergeCell ref="CH522:CQ522"/>
    <mergeCell ref="C523:D523"/>
    <mergeCell ref="AZ521:AZ523"/>
    <mergeCell ref="BA521:BC523"/>
    <mergeCell ref="BD521:BD523"/>
    <mergeCell ref="BE521:BF521"/>
    <mergeCell ref="BS521:BU522"/>
    <mergeCell ref="BW521:BW523"/>
    <mergeCell ref="BE523:BF523"/>
    <mergeCell ref="BS523:BU523"/>
    <mergeCell ref="C521:D521"/>
    <mergeCell ref="F521:H521"/>
    <mergeCell ref="J521:K521"/>
    <mergeCell ref="AG521:AP521"/>
    <mergeCell ref="AR521:AT521"/>
    <mergeCell ref="AX521:AY523"/>
    <mergeCell ref="F523:H523"/>
    <mergeCell ref="J523:K523"/>
    <mergeCell ref="AG523:AP523"/>
    <mergeCell ref="AR523:AT523"/>
    <mergeCell ref="CH519:CQ519"/>
    <mergeCell ref="C520:D520"/>
    <mergeCell ref="F520:H520"/>
    <mergeCell ref="J520:K520"/>
    <mergeCell ref="AG520:AP520"/>
    <mergeCell ref="AR520:AT520"/>
    <mergeCell ref="BE520:BF520"/>
    <mergeCell ref="BS520:BU520"/>
    <mergeCell ref="CH520:CQ520"/>
    <mergeCell ref="C519:D519"/>
    <mergeCell ref="F519:H519"/>
    <mergeCell ref="J519:K519"/>
    <mergeCell ref="AG519:AP519"/>
    <mergeCell ref="AR519:AT519"/>
    <mergeCell ref="BE519:BF519"/>
    <mergeCell ref="BS518:BU519"/>
    <mergeCell ref="BW518:BW520"/>
    <mergeCell ref="BX518:BX520"/>
    <mergeCell ref="CH518:CQ518"/>
    <mergeCell ref="AC517:AC518"/>
    <mergeCell ref="AD517:AD518"/>
    <mergeCell ref="AE517:AE518"/>
    <mergeCell ref="AF517:AF518"/>
    <mergeCell ref="AG517:AP518"/>
    <mergeCell ref="BE517:BF517"/>
    <mergeCell ref="L517:W517"/>
    <mergeCell ref="X517:X518"/>
    <mergeCell ref="Y517:Y518"/>
    <mergeCell ref="Z517:Z518"/>
    <mergeCell ref="AA517:AA518"/>
    <mergeCell ref="AB517:AB518"/>
    <mergeCell ref="BW515:BW517"/>
    <mergeCell ref="BX515:BX517"/>
    <mergeCell ref="CH515:CQ515"/>
    <mergeCell ref="BE516:BF516"/>
    <mergeCell ref="CH516:CQ516"/>
    <mergeCell ref="BS515:BU516"/>
    <mergeCell ref="BS517:BU517"/>
    <mergeCell ref="CH517:CQ517"/>
    <mergeCell ref="C509:D510"/>
    <mergeCell ref="E509:G509"/>
    <mergeCell ref="AX509:AY511"/>
    <mergeCell ref="AZ509:AZ511"/>
    <mergeCell ref="BA509:BC511"/>
    <mergeCell ref="BD509:BD511"/>
    <mergeCell ref="BE509:BF509"/>
    <mergeCell ref="C517:D518"/>
    <mergeCell ref="E517:E518"/>
    <mergeCell ref="F517:H518"/>
    <mergeCell ref="I517:I518"/>
    <mergeCell ref="J517:K518"/>
    <mergeCell ref="AX515:AY517"/>
    <mergeCell ref="AZ515:AZ517"/>
    <mergeCell ref="BA515:BC517"/>
    <mergeCell ref="BD515:BD517"/>
    <mergeCell ref="BE515:BF515"/>
    <mergeCell ref="AX518:AY520"/>
    <mergeCell ref="AZ518:AZ520"/>
    <mergeCell ref="BA518:BC520"/>
    <mergeCell ref="BD518:BD520"/>
    <mergeCell ref="BE518:BF518"/>
    <mergeCell ref="BE513:BF513"/>
    <mergeCell ref="BE514:BF514"/>
    <mergeCell ref="AZ512:AZ514"/>
    <mergeCell ref="BA512:BC514"/>
    <mergeCell ref="BD512:BD514"/>
    <mergeCell ref="BE512:BF512"/>
    <mergeCell ref="C511:D512"/>
    <mergeCell ref="E511:G511"/>
    <mergeCell ref="U511:X511"/>
    <mergeCell ref="Y511:Z511"/>
    <mergeCell ref="CH505:CQ505"/>
    <mergeCell ref="E506:G506"/>
    <mergeCell ref="AX506:AY508"/>
    <mergeCell ref="AZ506:AZ508"/>
    <mergeCell ref="BA506:BC508"/>
    <mergeCell ref="BD506:BD508"/>
    <mergeCell ref="U512:X512"/>
    <mergeCell ref="Y512:Z512"/>
    <mergeCell ref="AX512:AY514"/>
    <mergeCell ref="BS509:BU510"/>
    <mergeCell ref="BW509:BW511"/>
    <mergeCell ref="BX509:BX511"/>
    <mergeCell ref="CH509:CQ509"/>
    <mergeCell ref="E510:G510"/>
    <mergeCell ref="BE510:BF510"/>
    <mergeCell ref="CH510:CQ510"/>
    <mergeCell ref="CH511:CQ511"/>
    <mergeCell ref="BE508:BF508"/>
    <mergeCell ref="BS508:BU508"/>
    <mergeCell ref="CH508:CQ508"/>
    <mergeCell ref="BX512:BX514"/>
    <mergeCell ref="CH512:CQ512"/>
    <mergeCell ref="CH513:CQ513"/>
    <mergeCell ref="BS514:BU514"/>
    <mergeCell ref="CH514:CQ514"/>
    <mergeCell ref="BS512:BU513"/>
    <mergeCell ref="BW512:BW514"/>
    <mergeCell ref="BE511:BF511"/>
    <mergeCell ref="BS511:BU511"/>
    <mergeCell ref="E512:G512"/>
    <mergeCell ref="BE503:BF503"/>
    <mergeCell ref="BS503:BU504"/>
    <mergeCell ref="BW503:BW505"/>
    <mergeCell ref="BX503:BX505"/>
    <mergeCell ref="CH503:CQ503"/>
    <mergeCell ref="E504:G504"/>
    <mergeCell ref="BE504:BF504"/>
    <mergeCell ref="CH504:CQ504"/>
    <mergeCell ref="BE502:BF502"/>
    <mergeCell ref="BS502:BU502"/>
    <mergeCell ref="CH502:CQ502"/>
    <mergeCell ref="C503:D504"/>
    <mergeCell ref="E503:G503"/>
    <mergeCell ref="U503:Z510"/>
    <mergeCell ref="AX503:AY505"/>
    <mergeCell ref="AZ503:AZ505"/>
    <mergeCell ref="BA503:BC505"/>
    <mergeCell ref="BD503:BD505"/>
    <mergeCell ref="BE506:BF506"/>
    <mergeCell ref="BS506:BU507"/>
    <mergeCell ref="BW506:BW508"/>
    <mergeCell ref="BX506:BX508"/>
    <mergeCell ref="CH506:CQ506"/>
    <mergeCell ref="C507:D508"/>
    <mergeCell ref="E507:G507"/>
    <mergeCell ref="BE507:BF507"/>
    <mergeCell ref="CH507:CQ507"/>
    <mergeCell ref="E508:G508"/>
    <mergeCell ref="C505:D506"/>
    <mergeCell ref="E505:G505"/>
    <mergeCell ref="BE505:BF505"/>
    <mergeCell ref="BS505:BU505"/>
    <mergeCell ref="C501:D502"/>
    <mergeCell ref="E501:G501"/>
    <mergeCell ref="U501:X501"/>
    <mergeCell ref="Y501:Z501"/>
    <mergeCell ref="BE501:BF501"/>
    <mergeCell ref="CH501:CQ501"/>
    <mergeCell ref="E502:G502"/>
    <mergeCell ref="U502:X502"/>
    <mergeCell ref="Y502:Z502"/>
    <mergeCell ref="CH499:CQ499"/>
    <mergeCell ref="E500:G500"/>
    <mergeCell ref="AX500:AY502"/>
    <mergeCell ref="AZ500:AZ502"/>
    <mergeCell ref="BA500:BC502"/>
    <mergeCell ref="BD500:BD502"/>
    <mergeCell ref="BE500:BF500"/>
    <mergeCell ref="BS500:BU501"/>
    <mergeCell ref="BW500:BW502"/>
    <mergeCell ref="BX500:BX502"/>
    <mergeCell ref="BD497:BD499"/>
    <mergeCell ref="BE497:BF497"/>
    <mergeCell ref="BS497:BU498"/>
    <mergeCell ref="BW497:BW499"/>
    <mergeCell ref="BX497:BX499"/>
    <mergeCell ref="CH497:CQ497"/>
    <mergeCell ref="BE498:BF498"/>
    <mergeCell ref="CH498:CQ498"/>
    <mergeCell ref="BE499:BF499"/>
    <mergeCell ref="BS499:BU499"/>
    <mergeCell ref="CE495:CE496"/>
    <mergeCell ref="CF495:CF496"/>
    <mergeCell ref="CG495:CG496"/>
    <mergeCell ref="CH495:CQ496"/>
    <mergeCell ref="E496:G496"/>
    <mergeCell ref="C497:D498"/>
    <mergeCell ref="E497:G497"/>
    <mergeCell ref="AX497:AY499"/>
    <mergeCell ref="AZ497:AZ499"/>
    <mergeCell ref="BA497:BC499"/>
    <mergeCell ref="BY495:BY496"/>
    <mergeCell ref="BZ495:BZ496"/>
    <mergeCell ref="CA495:CA496"/>
    <mergeCell ref="CB495:CB496"/>
    <mergeCell ref="CC495:CC496"/>
    <mergeCell ref="CD495:CD496"/>
    <mergeCell ref="BD495:BD496"/>
    <mergeCell ref="BE495:BF496"/>
    <mergeCell ref="BG495:BR495"/>
    <mergeCell ref="BS495:BV496"/>
    <mergeCell ref="BW495:BW496"/>
    <mergeCell ref="BX495:BX496"/>
    <mergeCell ref="C495:D496"/>
    <mergeCell ref="E495:G495"/>
    <mergeCell ref="U495:Z500"/>
    <mergeCell ref="AX495:AY496"/>
    <mergeCell ref="AZ495:AZ496"/>
    <mergeCell ref="BA495:BC496"/>
    <mergeCell ref="E498:G498"/>
    <mergeCell ref="C499:D500"/>
    <mergeCell ref="E499:G499"/>
    <mergeCell ref="CH500:CQ500"/>
    <mergeCell ref="CE486:CE487"/>
    <mergeCell ref="CF486:CF487"/>
    <mergeCell ref="BS492:BU492"/>
    <mergeCell ref="C493:D494"/>
    <mergeCell ref="E493:G493"/>
    <mergeCell ref="U493:X493"/>
    <mergeCell ref="Y493:Z493"/>
    <mergeCell ref="E494:G494"/>
    <mergeCell ref="U494:X494"/>
    <mergeCell ref="Y494:Z494"/>
    <mergeCell ref="BS490:BU490"/>
    <mergeCell ref="C491:D492"/>
    <mergeCell ref="E491:G491"/>
    <mergeCell ref="U491:X491"/>
    <mergeCell ref="Y491:Z491"/>
    <mergeCell ref="BC491:BR492"/>
    <mergeCell ref="BS491:BU491"/>
    <mergeCell ref="E492:G492"/>
    <mergeCell ref="U492:X492"/>
    <mergeCell ref="Y492:Z492"/>
    <mergeCell ref="C489:D490"/>
    <mergeCell ref="E489:G489"/>
    <mergeCell ref="U489:Z490"/>
    <mergeCell ref="BC489:BF489"/>
    <mergeCell ref="E490:G490"/>
    <mergeCell ref="BC490:BF490"/>
    <mergeCell ref="CG486:CG487"/>
    <mergeCell ref="BS486:BV487"/>
    <mergeCell ref="BW486:BW487"/>
    <mergeCell ref="BX486:BX487"/>
    <mergeCell ref="BY486:BY487"/>
    <mergeCell ref="BZ486:BZ487"/>
    <mergeCell ref="CA486:CA487"/>
    <mergeCell ref="C483:D484"/>
    <mergeCell ref="E483:F484"/>
    <mergeCell ref="C486:G488"/>
    <mergeCell ref="H486:Z486"/>
    <mergeCell ref="BC486:BF487"/>
    <mergeCell ref="BG486:BR486"/>
    <mergeCell ref="H487:H488"/>
    <mergeCell ref="I487:I488"/>
    <mergeCell ref="J487:J488"/>
    <mergeCell ref="K487:K488"/>
    <mergeCell ref="R487:R488"/>
    <mergeCell ref="S487:S488"/>
    <mergeCell ref="T487:T488"/>
    <mergeCell ref="U487:Z488"/>
    <mergeCell ref="BC488:BF488"/>
    <mergeCell ref="BS488:BU489"/>
    <mergeCell ref="L487:L488"/>
    <mergeCell ref="M487:M488"/>
    <mergeCell ref="N487:N488"/>
    <mergeCell ref="O487:O488"/>
    <mergeCell ref="P487:P488"/>
    <mergeCell ref="Q487:Q488"/>
    <mergeCell ref="CB486:CB487"/>
    <mergeCell ref="CC486:CC487"/>
    <mergeCell ref="CD486:CD487"/>
    <mergeCell ref="C467:D467"/>
    <mergeCell ref="F467:H467"/>
    <mergeCell ref="J467:K467"/>
    <mergeCell ref="AG467:AP467"/>
    <mergeCell ref="AR467:AT467"/>
    <mergeCell ref="C468:D468"/>
    <mergeCell ref="F468:H468"/>
    <mergeCell ref="J468:K468"/>
    <mergeCell ref="AG468:AP468"/>
    <mergeCell ref="AR468:AT468"/>
    <mergeCell ref="BE465:BF465"/>
    <mergeCell ref="CH465:CQ465"/>
    <mergeCell ref="C466:D466"/>
    <mergeCell ref="F466:H466"/>
    <mergeCell ref="J466:K466"/>
    <mergeCell ref="AG466:AP466"/>
    <mergeCell ref="AR466:AT466"/>
    <mergeCell ref="BE466:BF466"/>
    <mergeCell ref="BS466:BU466"/>
    <mergeCell ref="CH466:CQ466"/>
    <mergeCell ref="BE464:BF464"/>
    <mergeCell ref="BS464:BU465"/>
    <mergeCell ref="BX464:BX466"/>
    <mergeCell ref="CH464:CQ464"/>
    <mergeCell ref="C465:D465"/>
    <mergeCell ref="F465:H465"/>
    <mergeCell ref="J465:K465"/>
    <mergeCell ref="AG465:AP465"/>
    <mergeCell ref="AR465:AT465"/>
    <mergeCell ref="CH463:CQ463"/>
    <mergeCell ref="C464:D464"/>
    <mergeCell ref="F464:H464"/>
    <mergeCell ref="J464:K464"/>
    <mergeCell ref="AG464:AP464"/>
    <mergeCell ref="AR464:AT464"/>
    <mergeCell ref="AX464:AY466"/>
    <mergeCell ref="AZ464:AZ466"/>
    <mergeCell ref="BA464:BC466"/>
    <mergeCell ref="BD464:BD466"/>
    <mergeCell ref="BX461:BX463"/>
    <mergeCell ref="CH461:CQ461"/>
    <mergeCell ref="C462:D462"/>
    <mergeCell ref="F462:H462"/>
    <mergeCell ref="J462:K462"/>
    <mergeCell ref="AG462:AP462"/>
    <mergeCell ref="AR462:AT462"/>
    <mergeCell ref="BE462:BF462"/>
    <mergeCell ref="CH462:CQ462"/>
    <mergeCell ref="C463:D463"/>
    <mergeCell ref="AZ461:AZ463"/>
    <mergeCell ref="BA461:BC463"/>
    <mergeCell ref="BD461:BD463"/>
    <mergeCell ref="BE461:BF461"/>
    <mergeCell ref="BS461:BU462"/>
    <mergeCell ref="BW461:BW463"/>
    <mergeCell ref="BE463:BF463"/>
    <mergeCell ref="BS463:BU463"/>
    <mergeCell ref="C461:D461"/>
    <mergeCell ref="F461:H461"/>
    <mergeCell ref="J461:K461"/>
    <mergeCell ref="AG461:AP461"/>
    <mergeCell ref="AR461:AT461"/>
    <mergeCell ref="AX461:AY463"/>
    <mergeCell ref="F463:H463"/>
    <mergeCell ref="J463:K463"/>
    <mergeCell ref="AG463:AP463"/>
    <mergeCell ref="AR463:AT463"/>
    <mergeCell ref="CH459:CQ459"/>
    <mergeCell ref="C460:D460"/>
    <mergeCell ref="F460:H460"/>
    <mergeCell ref="J460:K460"/>
    <mergeCell ref="AG460:AP460"/>
    <mergeCell ref="AR460:AT460"/>
    <mergeCell ref="BE460:BF460"/>
    <mergeCell ref="BS460:BU460"/>
    <mergeCell ref="CH460:CQ460"/>
    <mergeCell ref="C459:D459"/>
    <mergeCell ref="F459:H459"/>
    <mergeCell ref="J459:K459"/>
    <mergeCell ref="AG459:AP459"/>
    <mergeCell ref="AR459:AT459"/>
    <mergeCell ref="BE459:BF459"/>
    <mergeCell ref="BS458:BU459"/>
    <mergeCell ref="BW458:BW460"/>
    <mergeCell ref="BX458:BX460"/>
    <mergeCell ref="CH458:CQ458"/>
    <mergeCell ref="AC457:AC458"/>
    <mergeCell ref="AD457:AD458"/>
    <mergeCell ref="AE457:AE458"/>
    <mergeCell ref="AF457:AF458"/>
    <mergeCell ref="AG457:AP458"/>
    <mergeCell ref="BE457:BF457"/>
    <mergeCell ref="L457:W457"/>
    <mergeCell ref="X457:X458"/>
    <mergeCell ref="Y457:Y458"/>
    <mergeCell ref="Z457:Z458"/>
    <mergeCell ref="AA457:AA458"/>
    <mergeCell ref="AB457:AB458"/>
    <mergeCell ref="BW455:BW457"/>
    <mergeCell ref="BX455:BX457"/>
    <mergeCell ref="CH455:CQ455"/>
    <mergeCell ref="BE456:BF456"/>
    <mergeCell ref="CH456:CQ456"/>
    <mergeCell ref="BS455:BU456"/>
    <mergeCell ref="BS457:BU457"/>
    <mergeCell ref="CH457:CQ457"/>
    <mergeCell ref="C449:D450"/>
    <mergeCell ref="E449:G449"/>
    <mergeCell ref="AX449:AY451"/>
    <mergeCell ref="AZ449:AZ451"/>
    <mergeCell ref="BA449:BC451"/>
    <mergeCell ref="BD449:BD451"/>
    <mergeCell ref="BE449:BF449"/>
    <mergeCell ref="C457:D458"/>
    <mergeCell ref="E457:E458"/>
    <mergeCell ref="F457:H458"/>
    <mergeCell ref="I457:I458"/>
    <mergeCell ref="J457:K458"/>
    <mergeCell ref="AX455:AY457"/>
    <mergeCell ref="AZ455:AZ457"/>
    <mergeCell ref="BA455:BC457"/>
    <mergeCell ref="BD455:BD457"/>
    <mergeCell ref="BE455:BF455"/>
    <mergeCell ref="AX458:AY460"/>
    <mergeCell ref="AZ458:AZ460"/>
    <mergeCell ref="BA458:BC460"/>
    <mergeCell ref="BD458:BD460"/>
    <mergeCell ref="BE458:BF458"/>
    <mergeCell ref="BE453:BF453"/>
    <mergeCell ref="BE454:BF454"/>
    <mergeCell ref="AZ452:AZ454"/>
    <mergeCell ref="BA452:BC454"/>
    <mergeCell ref="BD452:BD454"/>
    <mergeCell ref="BE452:BF452"/>
    <mergeCell ref="C451:D452"/>
    <mergeCell ref="E451:G451"/>
    <mergeCell ref="U451:X451"/>
    <mergeCell ref="Y451:Z451"/>
    <mergeCell ref="CH445:CQ445"/>
    <mergeCell ref="E446:G446"/>
    <mergeCell ref="AX446:AY448"/>
    <mergeCell ref="AZ446:AZ448"/>
    <mergeCell ref="BA446:BC448"/>
    <mergeCell ref="BD446:BD448"/>
    <mergeCell ref="U452:X452"/>
    <mergeCell ref="Y452:Z452"/>
    <mergeCell ref="AX452:AY454"/>
    <mergeCell ref="BS449:BU450"/>
    <mergeCell ref="BW449:BW451"/>
    <mergeCell ref="BX449:BX451"/>
    <mergeCell ref="CH449:CQ449"/>
    <mergeCell ref="E450:G450"/>
    <mergeCell ref="BE450:BF450"/>
    <mergeCell ref="CH450:CQ450"/>
    <mergeCell ref="CH451:CQ451"/>
    <mergeCell ref="BE448:BF448"/>
    <mergeCell ref="BS448:BU448"/>
    <mergeCell ref="CH448:CQ448"/>
    <mergeCell ref="BX452:BX454"/>
    <mergeCell ref="CH452:CQ452"/>
    <mergeCell ref="CH453:CQ453"/>
    <mergeCell ref="BS454:BU454"/>
    <mergeCell ref="CH454:CQ454"/>
    <mergeCell ref="BS452:BU453"/>
    <mergeCell ref="BW452:BW454"/>
    <mergeCell ref="BE451:BF451"/>
    <mergeCell ref="BS451:BU451"/>
    <mergeCell ref="E452:G452"/>
    <mergeCell ref="BE443:BF443"/>
    <mergeCell ref="BS443:BU444"/>
    <mergeCell ref="BW443:BW445"/>
    <mergeCell ref="BX443:BX445"/>
    <mergeCell ref="CH443:CQ443"/>
    <mergeCell ref="E444:G444"/>
    <mergeCell ref="BE444:BF444"/>
    <mergeCell ref="CH444:CQ444"/>
    <mergeCell ref="BE442:BF442"/>
    <mergeCell ref="BS442:BU442"/>
    <mergeCell ref="CH442:CQ442"/>
    <mergeCell ref="C443:D444"/>
    <mergeCell ref="E443:G443"/>
    <mergeCell ref="U443:Z450"/>
    <mergeCell ref="AX443:AY445"/>
    <mergeCell ref="AZ443:AZ445"/>
    <mergeCell ref="BA443:BC445"/>
    <mergeCell ref="BD443:BD445"/>
    <mergeCell ref="BE446:BF446"/>
    <mergeCell ref="BS446:BU447"/>
    <mergeCell ref="BW446:BW448"/>
    <mergeCell ref="BX446:BX448"/>
    <mergeCell ref="CH446:CQ446"/>
    <mergeCell ref="C447:D448"/>
    <mergeCell ref="E447:G447"/>
    <mergeCell ref="BE447:BF447"/>
    <mergeCell ref="CH447:CQ447"/>
    <mergeCell ref="E448:G448"/>
    <mergeCell ref="C445:D446"/>
    <mergeCell ref="E445:G445"/>
    <mergeCell ref="BE445:BF445"/>
    <mergeCell ref="BS445:BU445"/>
    <mergeCell ref="C441:D442"/>
    <mergeCell ref="E441:G441"/>
    <mergeCell ref="U441:X441"/>
    <mergeCell ref="Y441:Z441"/>
    <mergeCell ref="BE441:BF441"/>
    <mergeCell ref="CH441:CQ441"/>
    <mergeCell ref="E442:G442"/>
    <mergeCell ref="U442:X442"/>
    <mergeCell ref="Y442:Z442"/>
    <mergeCell ref="CH439:CQ439"/>
    <mergeCell ref="E440:G440"/>
    <mergeCell ref="AX440:AY442"/>
    <mergeCell ref="AZ440:AZ442"/>
    <mergeCell ref="BA440:BC442"/>
    <mergeCell ref="BD440:BD442"/>
    <mergeCell ref="BE440:BF440"/>
    <mergeCell ref="BS440:BU441"/>
    <mergeCell ref="BW440:BW442"/>
    <mergeCell ref="BX440:BX442"/>
    <mergeCell ref="BD437:BD439"/>
    <mergeCell ref="BE437:BF437"/>
    <mergeCell ref="BS437:BU438"/>
    <mergeCell ref="BW437:BW439"/>
    <mergeCell ref="BX437:BX439"/>
    <mergeCell ref="CH437:CQ437"/>
    <mergeCell ref="BE438:BF438"/>
    <mergeCell ref="CH438:CQ438"/>
    <mergeCell ref="BE439:BF439"/>
    <mergeCell ref="BS439:BU439"/>
    <mergeCell ref="CE435:CE436"/>
    <mergeCell ref="CF435:CF436"/>
    <mergeCell ref="CG435:CG436"/>
    <mergeCell ref="CH435:CQ436"/>
    <mergeCell ref="E436:G436"/>
    <mergeCell ref="C437:D438"/>
    <mergeCell ref="E437:G437"/>
    <mergeCell ref="AX437:AY439"/>
    <mergeCell ref="AZ437:AZ439"/>
    <mergeCell ref="BA437:BC439"/>
    <mergeCell ref="BY435:BY436"/>
    <mergeCell ref="BZ435:BZ436"/>
    <mergeCell ref="CA435:CA436"/>
    <mergeCell ref="CB435:CB436"/>
    <mergeCell ref="CC435:CC436"/>
    <mergeCell ref="CD435:CD436"/>
    <mergeCell ref="BD435:BD436"/>
    <mergeCell ref="BE435:BF436"/>
    <mergeCell ref="BG435:BR435"/>
    <mergeCell ref="BS435:BV436"/>
    <mergeCell ref="BW435:BW436"/>
    <mergeCell ref="BX435:BX436"/>
    <mergeCell ref="C435:D436"/>
    <mergeCell ref="E435:G435"/>
    <mergeCell ref="U435:Z440"/>
    <mergeCell ref="AX435:AY436"/>
    <mergeCell ref="AZ435:AZ436"/>
    <mergeCell ref="BA435:BC436"/>
    <mergeCell ref="E438:G438"/>
    <mergeCell ref="C439:D440"/>
    <mergeCell ref="E439:G439"/>
    <mergeCell ref="CH440:CQ440"/>
    <mergeCell ref="CE426:CE427"/>
    <mergeCell ref="CF426:CF427"/>
    <mergeCell ref="BS432:BU432"/>
    <mergeCell ref="C433:D434"/>
    <mergeCell ref="E433:G433"/>
    <mergeCell ref="U433:X433"/>
    <mergeCell ref="Y433:Z433"/>
    <mergeCell ref="E434:G434"/>
    <mergeCell ref="U434:X434"/>
    <mergeCell ref="Y434:Z434"/>
    <mergeCell ref="BS430:BU430"/>
    <mergeCell ref="C431:D432"/>
    <mergeCell ref="E431:G431"/>
    <mergeCell ref="U431:X431"/>
    <mergeCell ref="Y431:Z431"/>
    <mergeCell ref="BC431:BR432"/>
    <mergeCell ref="BS431:BU431"/>
    <mergeCell ref="E432:G432"/>
    <mergeCell ref="U432:X432"/>
    <mergeCell ref="Y432:Z432"/>
    <mergeCell ref="C429:D430"/>
    <mergeCell ref="E429:G429"/>
    <mergeCell ref="U429:Z430"/>
    <mergeCell ref="BC429:BF429"/>
    <mergeCell ref="E430:G430"/>
    <mergeCell ref="BC430:BF430"/>
    <mergeCell ref="CG426:CG427"/>
    <mergeCell ref="BS426:BV427"/>
    <mergeCell ref="BW426:BW427"/>
    <mergeCell ref="BX426:BX427"/>
    <mergeCell ref="BY426:BY427"/>
    <mergeCell ref="BZ426:BZ427"/>
    <mergeCell ref="CA426:CA427"/>
    <mergeCell ref="C423:D424"/>
    <mergeCell ref="E423:F424"/>
    <mergeCell ref="C426:G428"/>
    <mergeCell ref="H426:Z426"/>
    <mergeCell ref="BC426:BF427"/>
    <mergeCell ref="BG426:BR426"/>
    <mergeCell ref="H427:H428"/>
    <mergeCell ref="I427:I428"/>
    <mergeCell ref="J427:J428"/>
    <mergeCell ref="K427:K428"/>
    <mergeCell ref="R427:R428"/>
    <mergeCell ref="S427:S428"/>
    <mergeCell ref="T427:T428"/>
    <mergeCell ref="U427:Z428"/>
    <mergeCell ref="BC428:BF428"/>
    <mergeCell ref="BS428:BU429"/>
    <mergeCell ref="L427:L428"/>
    <mergeCell ref="M427:M428"/>
    <mergeCell ref="N427:N428"/>
    <mergeCell ref="O427:O428"/>
    <mergeCell ref="P427:P428"/>
    <mergeCell ref="Q427:Q428"/>
    <mergeCell ref="CB426:CB427"/>
    <mergeCell ref="CC426:CC427"/>
    <mergeCell ref="CD426:CD427"/>
    <mergeCell ref="C407:D407"/>
    <mergeCell ref="F407:H407"/>
    <mergeCell ref="J407:K407"/>
    <mergeCell ref="AG407:AP407"/>
    <mergeCell ref="AR407:AT407"/>
    <mergeCell ref="C408:D408"/>
    <mergeCell ref="F408:H408"/>
    <mergeCell ref="J408:K408"/>
    <mergeCell ref="AG408:AP408"/>
    <mergeCell ref="AR408:AT408"/>
    <mergeCell ref="BE405:BF405"/>
    <mergeCell ref="CH405:CQ405"/>
    <mergeCell ref="C406:D406"/>
    <mergeCell ref="F406:H406"/>
    <mergeCell ref="J406:K406"/>
    <mergeCell ref="AG406:AP406"/>
    <mergeCell ref="AR406:AT406"/>
    <mergeCell ref="BE406:BF406"/>
    <mergeCell ref="BS406:BU406"/>
    <mergeCell ref="CH406:CQ406"/>
    <mergeCell ref="BE404:BF404"/>
    <mergeCell ref="BS404:BU405"/>
    <mergeCell ref="BX404:BX406"/>
    <mergeCell ref="CH404:CQ404"/>
    <mergeCell ref="C405:D405"/>
    <mergeCell ref="F405:H405"/>
    <mergeCell ref="J405:K405"/>
    <mergeCell ref="AG405:AP405"/>
    <mergeCell ref="AR405:AT405"/>
    <mergeCell ref="CH403:CQ403"/>
    <mergeCell ref="C404:D404"/>
    <mergeCell ref="F404:H404"/>
    <mergeCell ref="J404:K404"/>
    <mergeCell ref="AG404:AP404"/>
    <mergeCell ref="AR404:AT404"/>
    <mergeCell ref="AX404:AY406"/>
    <mergeCell ref="AZ404:AZ406"/>
    <mergeCell ref="BA404:BC406"/>
    <mergeCell ref="BD404:BD406"/>
    <mergeCell ref="BX401:BX403"/>
    <mergeCell ref="CH401:CQ401"/>
    <mergeCell ref="C402:D402"/>
    <mergeCell ref="F402:H402"/>
    <mergeCell ref="J402:K402"/>
    <mergeCell ref="AG402:AP402"/>
    <mergeCell ref="AR402:AT402"/>
    <mergeCell ref="BE402:BF402"/>
    <mergeCell ref="CH402:CQ402"/>
    <mergeCell ref="C403:D403"/>
    <mergeCell ref="AZ401:AZ403"/>
    <mergeCell ref="BA401:BC403"/>
    <mergeCell ref="BD401:BD403"/>
    <mergeCell ref="BE401:BF401"/>
    <mergeCell ref="BS401:BU402"/>
    <mergeCell ref="BW401:BW403"/>
    <mergeCell ref="BE403:BF403"/>
    <mergeCell ref="BS403:BU403"/>
    <mergeCell ref="C401:D401"/>
    <mergeCell ref="F401:H401"/>
    <mergeCell ref="J401:K401"/>
    <mergeCell ref="AG401:AP401"/>
    <mergeCell ref="AR401:AT401"/>
    <mergeCell ref="AX401:AY403"/>
    <mergeCell ref="F403:H403"/>
    <mergeCell ref="J403:K403"/>
    <mergeCell ref="AG403:AP403"/>
    <mergeCell ref="AR403:AT403"/>
    <mergeCell ref="CH399:CQ399"/>
    <mergeCell ref="C400:D400"/>
    <mergeCell ref="F400:H400"/>
    <mergeCell ref="J400:K400"/>
    <mergeCell ref="AG400:AP400"/>
    <mergeCell ref="AR400:AT400"/>
    <mergeCell ref="BE400:BF400"/>
    <mergeCell ref="BS400:BU400"/>
    <mergeCell ref="CH400:CQ400"/>
    <mergeCell ref="C399:D399"/>
    <mergeCell ref="F399:H399"/>
    <mergeCell ref="J399:K399"/>
    <mergeCell ref="AG399:AP399"/>
    <mergeCell ref="AR399:AT399"/>
    <mergeCell ref="BE399:BF399"/>
    <mergeCell ref="BS398:BU399"/>
    <mergeCell ref="BW398:BW400"/>
    <mergeCell ref="BX398:BX400"/>
    <mergeCell ref="CH398:CQ398"/>
    <mergeCell ref="AC397:AC398"/>
    <mergeCell ref="AD397:AD398"/>
    <mergeCell ref="AE397:AE398"/>
    <mergeCell ref="AF397:AF398"/>
    <mergeCell ref="AG397:AP398"/>
    <mergeCell ref="BE397:BF397"/>
    <mergeCell ref="L397:W397"/>
    <mergeCell ref="X397:X398"/>
    <mergeCell ref="Y397:Y398"/>
    <mergeCell ref="Z397:Z398"/>
    <mergeCell ref="AA397:AA398"/>
    <mergeCell ref="AB397:AB398"/>
    <mergeCell ref="BW395:BW397"/>
    <mergeCell ref="BX395:BX397"/>
    <mergeCell ref="CH395:CQ395"/>
    <mergeCell ref="BE396:BF396"/>
    <mergeCell ref="CH396:CQ396"/>
    <mergeCell ref="BS395:BU396"/>
    <mergeCell ref="BS397:BU397"/>
    <mergeCell ref="CH397:CQ397"/>
    <mergeCell ref="C389:D390"/>
    <mergeCell ref="E389:G389"/>
    <mergeCell ref="AX389:AY391"/>
    <mergeCell ref="AZ389:AZ391"/>
    <mergeCell ref="BA389:BC391"/>
    <mergeCell ref="BD389:BD391"/>
    <mergeCell ref="BE389:BF389"/>
    <mergeCell ref="C397:D398"/>
    <mergeCell ref="E397:E398"/>
    <mergeCell ref="F397:H398"/>
    <mergeCell ref="I397:I398"/>
    <mergeCell ref="J397:K398"/>
    <mergeCell ref="AX395:AY397"/>
    <mergeCell ref="AZ395:AZ397"/>
    <mergeCell ref="BA395:BC397"/>
    <mergeCell ref="BD395:BD397"/>
    <mergeCell ref="BE395:BF395"/>
    <mergeCell ref="AX398:AY400"/>
    <mergeCell ref="AZ398:AZ400"/>
    <mergeCell ref="BA398:BC400"/>
    <mergeCell ref="BD398:BD400"/>
    <mergeCell ref="BE398:BF398"/>
    <mergeCell ref="BE393:BF393"/>
    <mergeCell ref="BE394:BF394"/>
    <mergeCell ref="AZ392:AZ394"/>
    <mergeCell ref="BA392:BC394"/>
    <mergeCell ref="BD392:BD394"/>
    <mergeCell ref="BE392:BF392"/>
    <mergeCell ref="C391:D392"/>
    <mergeCell ref="E391:G391"/>
    <mergeCell ref="U391:X391"/>
    <mergeCell ref="Y391:Z391"/>
    <mergeCell ref="CH385:CQ385"/>
    <mergeCell ref="E386:G386"/>
    <mergeCell ref="AX386:AY388"/>
    <mergeCell ref="AZ386:AZ388"/>
    <mergeCell ref="BA386:BC388"/>
    <mergeCell ref="BD386:BD388"/>
    <mergeCell ref="U392:X392"/>
    <mergeCell ref="Y392:Z392"/>
    <mergeCell ref="AX392:AY394"/>
    <mergeCell ref="BS389:BU390"/>
    <mergeCell ref="BW389:BW391"/>
    <mergeCell ref="BX389:BX391"/>
    <mergeCell ref="CH389:CQ389"/>
    <mergeCell ref="E390:G390"/>
    <mergeCell ref="BE390:BF390"/>
    <mergeCell ref="CH390:CQ390"/>
    <mergeCell ref="CH391:CQ391"/>
    <mergeCell ref="BE388:BF388"/>
    <mergeCell ref="BS388:BU388"/>
    <mergeCell ref="CH388:CQ388"/>
    <mergeCell ref="BX392:BX394"/>
    <mergeCell ref="CH392:CQ392"/>
    <mergeCell ref="CH393:CQ393"/>
    <mergeCell ref="BS394:BU394"/>
    <mergeCell ref="CH394:CQ394"/>
    <mergeCell ref="BS392:BU393"/>
    <mergeCell ref="BW392:BW394"/>
    <mergeCell ref="BE391:BF391"/>
    <mergeCell ref="BS391:BU391"/>
    <mergeCell ref="E392:G392"/>
    <mergeCell ref="BE383:BF383"/>
    <mergeCell ref="BS383:BU384"/>
    <mergeCell ref="BW383:BW385"/>
    <mergeCell ref="BX383:BX385"/>
    <mergeCell ref="CH383:CQ383"/>
    <mergeCell ref="E384:G384"/>
    <mergeCell ref="BE384:BF384"/>
    <mergeCell ref="CH384:CQ384"/>
    <mergeCell ref="BE382:BF382"/>
    <mergeCell ref="BS382:BU382"/>
    <mergeCell ref="CH382:CQ382"/>
    <mergeCell ref="C383:D384"/>
    <mergeCell ref="E383:G383"/>
    <mergeCell ref="U383:Z390"/>
    <mergeCell ref="AX383:AY385"/>
    <mergeCell ref="AZ383:AZ385"/>
    <mergeCell ref="BA383:BC385"/>
    <mergeCell ref="BD383:BD385"/>
    <mergeCell ref="BE386:BF386"/>
    <mergeCell ref="BS386:BU387"/>
    <mergeCell ref="BW386:BW388"/>
    <mergeCell ref="BX386:BX388"/>
    <mergeCell ref="CH386:CQ386"/>
    <mergeCell ref="C387:D388"/>
    <mergeCell ref="E387:G387"/>
    <mergeCell ref="BE387:BF387"/>
    <mergeCell ref="CH387:CQ387"/>
    <mergeCell ref="E388:G388"/>
    <mergeCell ref="C385:D386"/>
    <mergeCell ref="E385:G385"/>
    <mergeCell ref="BE385:BF385"/>
    <mergeCell ref="BS385:BU385"/>
    <mergeCell ref="C381:D382"/>
    <mergeCell ref="E381:G381"/>
    <mergeCell ref="U381:X381"/>
    <mergeCell ref="Y381:Z381"/>
    <mergeCell ref="BE381:BF381"/>
    <mergeCell ref="CH381:CQ381"/>
    <mergeCell ref="E382:G382"/>
    <mergeCell ref="U382:X382"/>
    <mergeCell ref="Y382:Z382"/>
    <mergeCell ref="CH379:CQ379"/>
    <mergeCell ref="E380:G380"/>
    <mergeCell ref="AX380:AY382"/>
    <mergeCell ref="AZ380:AZ382"/>
    <mergeCell ref="BA380:BC382"/>
    <mergeCell ref="BD380:BD382"/>
    <mergeCell ref="BE380:BF380"/>
    <mergeCell ref="BS380:BU381"/>
    <mergeCell ref="BW380:BW382"/>
    <mergeCell ref="BX380:BX382"/>
    <mergeCell ref="BD377:BD379"/>
    <mergeCell ref="BE377:BF377"/>
    <mergeCell ref="BS377:BU378"/>
    <mergeCell ref="BW377:BW379"/>
    <mergeCell ref="BX377:BX379"/>
    <mergeCell ref="CH377:CQ377"/>
    <mergeCell ref="BE378:BF378"/>
    <mergeCell ref="CH378:CQ378"/>
    <mergeCell ref="BE379:BF379"/>
    <mergeCell ref="BS379:BU379"/>
    <mergeCell ref="CE375:CE376"/>
    <mergeCell ref="CF375:CF376"/>
    <mergeCell ref="CG375:CG376"/>
    <mergeCell ref="CH375:CQ376"/>
    <mergeCell ref="E376:G376"/>
    <mergeCell ref="C377:D378"/>
    <mergeCell ref="E377:G377"/>
    <mergeCell ref="AX377:AY379"/>
    <mergeCell ref="AZ377:AZ379"/>
    <mergeCell ref="BA377:BC379"/>
    <mergeCell ref="BY375:BY376"/>
    <mergeCell ref="BZ375:BZ376"/>
    <mergeCell ref="CA375:CA376"/>
    <mergeCell ref="CB375:CB376"/>
    <mergeCell ref="CC375:CC376"/>
    <mergeCell ref="CD375:CD376"/>
    <mergeCell ref="BD375:BD376"/>
    <mergeCell ref="BE375:BF376"/>
    <mergeCell ref="BG375:BR375"/>
    <mergeCell ref="BS375:BV376"/>
    <mergeCell ref="BW375:BW376"/>
    <mergeCell ref="BX375:BX376"/>
    <mergeCell ref="C375:D376"/>
    <mergeCell ref="E375:G375"/>
    <mergeCell ref="U375:Z380"/>
    <mergeCell ref="AX375:AY376"/>
    <mergeCell ref="AZ375:AZ376"/>
    <mergeCell ref="BA375:BC376"/>
    <mergeCell ref="E378:G378"/>
    <mergeCell ref="C379:D380"/>
    <mergeCell ref="E379:G379"/>
    <mergeCell ref="CH380:CQ380"/>
    <mergeCell ref="CE366:CE367"/>
    <mergeCell ref="CF366:CF367"/>
    <mergeCell ref="BS372:BU372"/>
    <mergeCell ref="C373:D374"/>
    <mergeCell ref="E373:G373"/>
    <mergeCell ref="U373:X373"/>
    <mergeCell ref="Y373:Z373"/>
    <mergeCell ref="E374:G374"/>
    <mergeCell ref="U374:X374"/>
    <mergeCell ref="Y374:Z374"/>
    <mergeCell ref="BS370:BU370"/>
    <mergeCell ref="C371:D372"/>
    <mergeCell ref="E371:G371"/>
    <mergeCell ref="U371:X371"/>
    <mergeCell ref="Y371:Z371"/>
    <mergeCell ref="BC371:BR372"/>
    <mergeCell ref="BS371:BU371"/>
    <mergeCell ref="E372:G372"/>
    <mergeCell ref="U372:X372"/>
    <mergeCell ref="Y372:Z372"/>
    <mergeCell ref="C369:D370"/>
    <mergeCell ref="E369:G369"/>
    <mergeCell ref="U369:Z370"/>
    <mergeCell ref="BC369:BF369"/>
    <mergeCell ref="E370:G370"/>
    <mergeCell ref="BC370:BF370"/>
    <mergeCell ref="CG366:CG367"/>
    <mergeCell ref="BS366:BV367"/>
    <mergeCell ref="BW366:BW367"/>
    <mergeCell ref="BX366:BX367"/>
    <mergeCell ref="BY366:BY367"/>
    <mergeCell ref="BZ366:BZ367"/>
    <mergeCell ref="CA366:CA367"/>
    <mergeCell ref="C363:D364"/>
    <mergeCell ref="E363:F364"/>
    <mergeCell ref="C366:G368"/>
    <mergeCell ref="H366:Z366"/>
    <mergeCell ref="BC366:BF367"/>
    <mergeCell ref="BG366:BR366"/>
    <mergeCell ref="H367:H368"/>
    <mergeCell ref="I367:I368"/>
    <mergeCell ref="J367:J368"/>
    <mergeCell ref="K367:K368"/>
    <mergeCell ref="R367:R368"/>
    <mergeCell ref="S367:S368"/>
    <mergeCell ref="T367:T368"/>
    <mergeCell ref="U367:Z368"/>
    <mergeCell ref="BC368:BF368"/>
    <mergeCell ref="BS368:BU369"/>
    <mergeCell ref="L367:L368"/>
    <mergeCell ref="M367:M368"/>
    <mergeCell ref="N367:N368"/>
    <mergeCell ref="O367:O368"/>
    <mergeCell ref="P367:P368"/>
    <mergeCell ref="Q367:Q368"/>
    <mergeCell ref="CB366:CB367"/>
    <mergeCell ref="CC366:CC367"/>
    <mergeCell ref="CD366:CD367"/>
    <mergeCell ref="C347:D347"/>
    <mergeCell ref="F347:H347"/>
    <mergeCell ref="J347:K347"/>
    <mergeCell ref="AG347:AP347"/>
    <mergeCell ref="AR347:AT347"/>
    <mergeCell ref="C348:D348"/>
    <mergeCell ref="F348:H348"/>
    <mergeCell ref="J348:K348"/>
    <mergeCell ref="AG348:AP348"/>
    <mergeCell ref="AR348:AT348"/>
    <mergeCell ref="BE345:BF345"/>
    <mergeCell ref="CH345:CQ345"/>
    <mergeCell ref="C346:D346"/>
    <mergeCell ref="F346:H346"/>
    <mergeCell ref="J346:K346"/>
    <mergeCell ref="AG346:AP346"/>
    <mergeCell ref="AR346:AT346"/>
    <mergeCell ref="BE346:BF346"/>
    <mergeCell ref="BS346:BU346"/>
    <mergeCell ref="CH346:CQ346"/>
    <mergeCell ref="BE344:BF344"/>
    <mergeCell ref="BS344:BU345"/>
    <mergeCell ref="BX344:BX346"/>
    <mergeCell ref="CH344:CQ344"/>
    <mergeCell ref="C345:D345"/>
    <mergeCell ref="F345:H345"/>
    <mergeCell ref="J345:K345"/>
    <mergeCell ref="AG345:AP345"/>
    <mergeCell ref="AR345:AT345"/>
    <mergeCell ref="CH343:CQ343"/>
    <mergeCell ref="C344:D344"/>
    <mergeCell ref="F344:H344"/>
    <mergeCell ref="J344:K344"/>
    <mergeCell ref="AG344:AP344"/>
    <mergeCell ref="AR344:AT344"/>
    <mergeCell ref="AX344:AY346"/>
    <mergeCell ref="AZ344:AZ346"/>
    <mergeCell ref="BA344:BC346"/>
    <mergeCell ref="BD344:BD346"/>
    <mergeCell ref="BX341:BX343"/>
    <mergeCell ref="CH341:CQ341"/>
    <mergeCell ref="C342:D342"/>
    <mergeCell ref="F342:H342"/>
    <mergeCell ref="J342:K342"/>
    <mergeCell ref="AG342:AP342"/>
    <mergeCell ref="AR342:AT342"/>
    <mergeCell ref="BE342:BF342"/>
    <mergeCell ref="CH342:CQ342"/>
    <mergeCell ref="C343:D343"/>
    <mergeCell ref="AZ341:AZ343"/>
    <mergeCell ref="BA341:BC343"/>
    <mergeCell ref="BD341:BD343"/>
    <mergeCell ref="BE341:BF341"/>
    <mergeCell ref="BS341:BU342"/>
    <mergeCell ref="BW341:BW343"/>
    <mergeCell ref="BE343:BF343"/>
    <mergeCell ref="BS343:BU343"/>
    <mergeCell ref="C341:D341"/>
    <mergeCell ref="F341:H341"/>
    <mergeCell ref="J341:K341"/>
    <mergeCell ref="AG341:AP341"/>
    <mergeCell ref="AR341:AT341"/>
    <mergeCell ref="AX341:AY343"/>
    <mergeCell ref="F343:H343"/>
    <mergeCell ref="J343:K343"/>
    <mergeCell ref="AG343:AP343"/>
    <mergeCell ref="AR343:AT343"/>
    <mergeCell ref="CH339:CQ339"/>
    <mergeCell ref="C340:D340"/>
    <mergeCell ref="F340:H340"/>
    <mergeCell ref="J340:K340"/>
    <mergeCell ref="AG340:AP340"/>
    <mergeCell ref="AR340:AT340"/>
    <mergeCell ref="BE340:BF340"/>
    <mergeCell ref="BS340:BU340"/>
    <mergeCell ref="CH340:CQ340"/>
    <mergeCell ref="C339:D339"/>
    <mergeCell ref="F339:H339"/>
    <mergeCell ref="J339:K339"/>
    <mergeCell ref="AG339:AP339"/>
    <mergeCell ref="AR339:AT339"/>
    <mergeCell ref="BE339:BF339"/>
    <mergeCell ref="BS338:BU339"/>
    <mergeCell ref="BW338:BW340"/>
    <mergeCell ref="BX338:BX340"/>
    <mergeCell ref="CH338:CQ338"/>
    <mergeCell ref="AC337:AC338"/>
    <mergeCell ref="AD337:AD338"/>
    <mergeCell ref="AE337:AE338"/>
    <mergeCell ref="AF337:AF338"/>
    <mergeCell ref="AG337:AP338"/>
    <mergeCell ref="BE337:BF337"/>
    <mergeCell ref="L337:W337"/>
    <mergeCell ref="X337:X338"/>
    <mergeCell ref="Y337:Y338"/>
    <mergeCell ref="Z337:Z338"/>
    <mergeCell ref="AA337:AA338"/>
    <mergeCell ref="AB337:AB338"/>
    <mergeCell ref="BW335:BW337"/>
    <mergeCell ref="BX335:BX337"/>
    <mergeCell ref="CH335:CQ335"/>
    <mergeCell ref="BE336:BF336"/>
    <mergeCell ref="CH336:CQ336"/>
    <mergeCell ref="BS335:BU336"/>
    <mergeCell ref="BS337:BU337"/>
    <mergeCell ref="CH337:CQ337"/>
    <mergeCell ref="C329:D330"/>
    <mergeCell ref="E329:G329"/>
    <mergeCell ref="AX329:AY331"/>
    <mergeCell ref="AZ329:AZ331"/>
    <mergeCell ref="BA329:BC331"/>
    <mergeCell ref="BD329:BD331"/>
    <mergeCell ref="BE329:BF329"/>
    <mergeCell ref="C337:D338"/>
    <mergeCell ref="E337:E338"/>
    <mergeCell ref="F337:H338"/>
    <mergeCell ref="I337:I338"/>
    <mergeCell ref="J337:K338"/>
    <mergeCell ref="AX335:AY337"/>
    <mergeCell ref="AZ335:AZ337"/>
    <mergeCell ref="BA335:BC337"/>
    <mergeCell ref="BD335:BD337"/>
    <mergeCell ref="BE335:BF335"/>
    <mergeCell ref="AX338:AY340"/>
    <mergeCell ref="AZ338:AZ340"/>
    <mergeCell ref="BA338:BC340"/>
    <mergeCell ref="BD338:BD340"/>
    <mergeCell ref="BE338:BF338"/>
    <mergeCell ref="BE333:BF333"/>
    <mergeCell ref="BE334:BF334"/>
    <mergeCell ref="AZ332:AZ334"/>
    <mergeCell ref="BA332:BC334"/>
    <mergeCell ref="BD332:BD334"/>
    <mergeCell ref="BE332:BF332"/>
    <mergeCell ref="C331:D332"/>
    <mergeCell ref="E331:G331"/>
    <mergeCell ref="U331:X331"/>
    <mergeCell ref="Y331:Z331"/>
    <mergeCell ref="CH325:CQ325"/>
    <mergeCell ref="E326:G326"/>
    <mergeCell ref="AX326:AY328"/>
    <mergeCell ref="AZ326:AZ328"/>
    <mergeCell ref="BA326:BC328"/>
    <mergeCell ref="BD326:BD328"/>
    <mergeCell ref="U332:X332"/>
    <mergeCell ref="Y332:Z332"/>
    <mergeCell ref="AX332:AY334"/>
    <mergeCell ref="BS329:BU330"/>
    <mergeCell ref="BW329:BW331"/>
    <mergeCell ref="BX329:BX331"/>
    <mergeCell ref="CH329:CQ329"/>
    <mergeCell ref="E330:G330"/>
    <mergeCell ref="BE330:BF330"/>
    <mergeCell ref="CH330:CQ330"/>
    <mergeCell ref="CH331:CQ331"/>
    <mergeCell ref="BE328:BF328"/>
    <mergeCell ref="BS328:BU328"/>
    <mergeCell ref="CH328:CQ328"/>
    <mergeCell ref="BX332:BX334"/>
    <mergeCell ref="CH332:CQ332"/>
    <mergeCell ref="CH333:CQ333"/>
    <mergeCell ref="BS334:BU334"/>
    <mergeCell ref="CH334:CQ334"/>
    <mergeCell ref="BS332:BU333"/>
    <mergeCell ref="BW332:BW334"/>
    <mergeCell ref="BE331:BF331"/>
    <mergeCell ref="BS331:BU331"/>
    <mergeCell ref="E332:G332"/>
    <mergeCell ref="BE323:BF323"/>
    <mergeCell ref="BS323:BU324"/>
    <mergeCell ref="BW323:BW325"/>
    <mergeCell ref="BX323:BX325"/>
    <mergeCell ref="CH323:CQ323"/>
    <mergeCell ref="E324:G324"/>
    <mergeCell ref="BE324:BF324"/>
    <mergeCell ref="CH324:CQ324"/>
    <mergeCell ref="BE322:BF322"/>
    <mergeCell ref="BS322:BU322"/>
    <mergeCell ref="CH322:CQ322"/>
    <mergeCell ref="C323:D324"/>
    <mergeCell ref="E323:G323"/>
    <mergeCell ref="U323:Z330"/>
    <mergeCell ref="AX323:AY325"/>
    <mergeCell ref="AZ323:AZ325"/>
    <mergeCell ref="BA323:BC325"/>
    <mergeCell ref="BD323:BD325"/>
    <mergeCell ref="BE326:BF326"/>
    <mergeCell ref="BS326:BU327"/>
    <mergeCell ref="BW326:BW328"/>
    <mergeCell ref="BX326:BX328"/>
    <mergeCell ref="CH326:CQ326"/>
    <mergeCell ref="C327:D328"/>
    <mergeCell ref="E327:G327"/>
    <mergeCell ref="BE327:BF327"/>
    <mergeCell ref="CH327:CQ327"/>
    <mergeCell ref="E328:G328"/>
    <mergeCell ref="C325:D326"/>
    <mergeCell ref="E325:G325"/>
    <mergeCell ref="BE325:BF325"/>
    <mergeCell ref="BS325:BU325"/>
    <mergeCell ref="C321:D322"/>
    <mergeCell ref="E321:G321"/>
    <mergeCell ref="U321:X321"/>
    <mergeCell ref="Y321:Z321"/>
    <mergeCell ref="BE321:BF321"/>
    <mergeCell ref="CH321:CQ321"/>
    <mergeCell ref="E322:G322"/>
    <mergeCell ref="U322:X322"/>
    <mergeCell ref="Y322:Z322"/>
    <mergeCell ref="CH319:CQ319"/>
    <mergeCell ref="E320:G320"/>
    <mergeCell ref="AX320:AY322"/>
    <mergeCell ref="AZ320:AZ322"/>
    <mergeCell ref="BA320:BC322"/>
    <mergeCell ref="BD320:BD322"/>
    <mergeCell ref="BE320:BF320"/>
    <mergeCell ref="BS320:BU321"/>
    <mergeCell ref="BW320:BW322"/>
    <mergeCell ref="BX320:BX322"/>
    <mergeCell ref="BD317:BD319"/>
    <mergeCell ref="BE317:BF317"/>
    <mergeCell ref="BS317:BU318"/>
    <mergeCell ref="BW317:BW319"/>
    <mergeCell ref="BX317:BX319"/>
    <mergeCell ref="CH317:CQ317"/>
    <mergeCell ref="BE318:BF318"/>
    <mergeCell ref="CH318:CQ318"/>
    <mergeCell ref="BE319:BF319"/>
    <mergeCell ref="BS319:BU319"/>
    <mergeCell ref="CE315:CE316"/>
    <mergeCell ref="CF315:CF316"/>
    <mergeCell ref="CG315:CG316"/>
    <mergeCell ref="CH315:CQ316"/>
    <mergeCell ref="E316:G316"/>
    <mergeCell ref="C317:D318"/>
    <mergeCell ref="E317:G317"/>
    <mergeCell ref="AX317:AY319"/>
    <mergeCell ref="AZ317:AZ319"/>
    <mergeCell ref="BA317:BC319"/>
    <mergeCell ref="BY315:BY316"/>
    <mergeCell ref="BZ315:BZ316"/>
    <mergeCell ref="CA315:CA316"/>
    <mergeCell ref="CB315:CB316"/>
    <mergeCell ref="CC315:CC316"/>
    <mergeCell ref="CD315:CD316"/>
    <mergeCell ref="BD315:BD316"/>
    <mergeCell ref="BE315:BF316"/>
    <mergeCell ref="BG315:BR315"/>
    <mergeCell ref="BS315:BV316"/>
    <mergeCell ref="BW315:BW316"/>
    <mergeCell ref="BX315:BX316"/>
    <mergeCell ref="C315:D316"/>
    <mergeCell ref="E315:G315"/>
    <mergeCell ref="U315:Z320"/>
    <mergeCell ref="AX315:AY316"/>
    <mergeCell ref="AZ315:AZ316"/>
    <mergeCell ref="BA315:BC316"/>
    <mergeCell ref="E318:G318"/>
    <mergeCell ref="C319:D320"/>
    <mergeCell ref="E319:G319"/>
    <mergeCell ref="CH320:CQ320"/>
    <mergeCell ref="CE306:CE307"/>
    <mergeCell ref="CF306:CF307"/>
    <mergeCell ref="BS312:BU312"/>
    <mergeCell ref="C313:D314"/>
    <mergeCell ref="E313:G313"/>
    <mergeCell ref="U313:X313"/>
    <mergeCell ref="Y313:Z313"/>
    <mergeCell ref="E314:G314"/>
    <mergeCell ref="U314:X314"/>
    <mergeCell ref="Y314:Z314"/>
    <mergeCell ref="BS310:BU310"/>
    <mergeCell ref="C311:D312"/>
    <mergeCell ref="E311:G311"/>
    <mergeCell ref="U311:X311"/>
    <mergeCell ref="Y311:Z311"/>
    <mergeCell ref="BC311:BR312"/>
    <mergeCell ref="BS311:BU311"/>
    <mergeCell ref="E312:G312"/>
    <mergeCell ref="U312:X312"/>
    <mergeCell ref="Y312:Z312"/>
    <mergeCell ref="C309:D310"/>
    <mergeCell ref="E309:G309"/>
    <mergeCell ref="U309:Z310"/>
    <mergeCell ref="BC309:BF309"/>
    <mergeCell ref="E310:G310"/>
    <mergeCell ref="BC310:BF310"/>
    <mergeCell ref="CG306:CG307"/>
    <mergeCell ref="BS306:BV307"/>
    <mergeCell ref="BW306:BW307"/>
    <mergeCell ref="BX306:BX307"/>
    <mergeCell ref="BY306:BY307"/>
    <mergeCell ref="BZ306:BZ307"/>
    <mergeCell ref="CA306:CA307"/>
    <mergeCell ref="C303:D304"/>
    <mergeCell ref="E303:F304"/>
    <mergeCell ref="C306:G308"/>
    <mergeCell ref="H306:Z306"/>
    <mergeCell ref="BC306:BF307"/>
    <mergeCell ref="BG306:BR306"/>
    <mergeCell ref="H307:H308"/>
    <mergeCell ref="I307:I308"/>
    <mergeCell ref="J307:J308"/>
    <mergeCell ref="K307:K308"/>
    <mergeCell ref="R307:R308"/>
    <mergeCell ref="S307:S308"/>
    <mergeCell ref="T307:T308"/>
    <mergeCell ref="U307:Z308"/>
    <mergeCell ref="BC308:BF308"/>
    <mergeCell ref="BS308:BU309"/>
    <mergeCell ref="L307:L308"/>
    <mergeCell ref="M307:M308"/>
    <mergeCell ref="N307:N308"/>
    <mergeCell ref="O307:O308"/>
    <mergeCell ref="P307:P308"/>
    <mergeCell ref="Q307:Q308"/>
    <mergeCell ref="CB306:CB307"/>
    <mergeCell ref="CC306:CC307"/>
    <mergeCell ref="CD306:CD307"/>
    <mergeCell ref="C287:D287"/>
    <mergeCell ref="F287:H287"/>
    <mergeCell ref="J287:K287"/>
    <mergeCell ref="AG287:AP287"/>
    <mergeCell ref="AR287:AT287"/>
    <mergeCell ref="C288:D288"/>
    <mergeCell ref="F288:H288"/>
    <mergeCell ref="J288:K288"/>
    <mergeCell ref="AG288:AP288"/>
    <mergeCell ref="AR288:AT288"/>
    <mergeCell ref="BE285:BF285"/>
    <mergeCell ref="CH285:CQ285"/>
    <mergeCell ref="C286:D286"/>
    <mergeCell ref="F286:H286"/>
    <mergeCell ref="J286:K286"/>
    <mergeCell ref="AG286:AP286"/>
    <mergeCell ref="AR286:AT286"/>
    <mergeCell ref="BE286:BF286"/>
    <mergeCell ref="BS286:BU286"/>
    <mergeCell ref="CH286:CQ286"/>
    <mergeCell ref="BE284:BF284"/>
    <mergeCell ref="BS284:BU285"/>
    <mergeCell ref="BX284:BX286"/>
    <mergeCell ref="CH284:CQ284"/>
    <mergeCell ref="C285:D285"/>
    <mergeCell ref="F285:H285"/>
    <mergeCell ref="J285:K285"/>
    <mergeCell ref="AG285:AP285"/>
    <mergeCell ref="AR285:AT285"/>
    <mergeCell ref="CH283:CQ283"/>
    <mergeCell ref="C284:D284"/>
    <mergeCell ref="F284:H284"/>
    <mergeCell ref="J284:K284"/>
    <mergeCell ref="AG284:AP284"/>
    <mergeCell ref="AR284:AT284"/>
    <mergeCell ref="AX284:AY286"/>
    <mergeCell ref="AZ284:AZ286"/>
    <mergeCell ref="BA284:BC286"/>
    <mergeCell ref="BD284:BD286"/>
    <mergeCell ref="BX281:BX283"/>
    <mergeCell ref="CH281:CQ281"/>
    <mergeCell ref="C282:D282"/>
    <mergeCell ref="F282:H282"/>
    <mergeCell ref="J282:K282"/>
    <mergeCell ref="AG282:AP282"/>
    <mergeCell ref="AR282:AT282"/>
    <mergeCell ref="BE282:BF282"/>
    <mergeCell ref="CH282:CQ282"/>
    <mergeCell ref="C283:D283"/>
    <mergeCell ref="AZ281:AZ283"/>
    <mergeCell ref="BA281:BC283"/>
    <mergeCell ref="BD281:BD283"/>
    <mergeCell ref="BE281:BF281"/>
    <mergeCell ref="BS281:BU282"/>
    <mergeCell ref="BW281:BW283"/>
    <mergeCell ref="BE283:BF283"/>
    <mergeCell ref="BS283:BU283"/>
    <mergeCell ref="C281:D281"/>
    <mergeCell ref="F281:H281"/>
    <mergeCell ref="J281:K281"/>
    <mergeCell ref="AG281:AP281"/>
    <mergeCell ref="AR281:AT281"/>
    <mergeCell ref="AX281:AY283"/>
    <mergeCell ref="F283:H283"/>
    <mergeCell ref="J283:K283"/>
    <mergeCell ref="AG283:AP283"/>
    <mergeCell ref="AR283:AT283"/>
    <mergeCell ref="CH279:CQ279"/>
    <mergeCell ref="C280:D280"/>
    <mergeCell ref="F280:H280"/>
    <mergeCell ref="J280:K280"/>
    <mergeCell ref="AG280:AP280"/>
    <mergeCell ref="AR280:AT280"/>
    <mergeCell ref="BE280:BF280"/>
    <mergeCell ref="BS280:BU280"/>
    <mergeCell ref="CH280:CQ280"/>
    <mergeCell ref="C279:D279"/>
    <mergeCell ref="F279:H279"/>
    <mergeCell ref="J279:K279"/>
    <mergeCell ref="AG279:AP279"/>
    <mergeCell ref="AR279:AT279"/>
    <mergeCell ref="BE279:BF279"/>
    <mergeCell ref="BS278:BU279"/>
    <mergeCell ref="BW278:BW280"/>
    <mergeCell ref="BX278:BX280"/>
    <mergeCell ref="CH278:CQ278"/>
    <mergeCell ref="AC277:AC278"/>
    <mergeCell ref="AD277:AD278"/>
    <mergeCell ref="AE277:AE278"/>
    <mergeCell ref="AF277:AF278"/>
    <mergeCell ref="AG277:AP278"/>
    <mergeCell ref="BE277:BF277"/>
    <mergeCell ref="L277:W277"/>
    <mergeCell ref="X277:X278"/>
    <mergeCell ref="Y277:Y278"/>
    <mergeCell ref="Z277:Z278"/>
    <mergeCell ref="AA277:AA278"/>
    <mergeCell ref="AB277:AB278"/>
    <mergeCell ref="BW275:BW277"/>
    <mergeCell ref="BX275:BX277"/>
    <mergeCell ref="CH275:CQ275"/>
    <mergeCell ref="BE276:BF276"/>
    <mergeCell ref="CH276:CQ276"/>
    <mergeCell ref="BS275:BU276"/>
    <mergeCell ref="BS277:BU277"/>
    <mergeCell ref="CH277:CQ277"/>
    <mergeCell ref="C269:D270"/>
    <mergeCell ref="E269:G269"/>
    <mergeCell ref="AX269:AY271"/>
    <mergeCell ref="AZ269:AZ271"/>
    <mergeCell ref="BA269:BC271"/>
    <mergeCell ref="BD269:BD271"/>
    <mergeCell ref="BE269:BF269"/>
    <mergeCell ref="C277:D278"/>
    <mergeCell ref="E277:E278"/>
    <mergeCell ref="F277:H278"/>
    <mergeCell ref="I277:I278"/>
    <mergeCell ref="J277:K278"/>
    <mergeCell ref="AX275:AY277"/>
    <mergeCell ref="AZ275:AZ277"/>
    <mergeCell ref="BA275:BC277"/>
    <mergeCell ref="BD275:BD277"/>
    <mergeCell ref="BE275:BF275"/>
    <mergeCell ref="AX278:AY280"/>
    <mergeCell ref="AZ278:AZ280"/>
    <mergeCell ref="BA278:BC280"/>
    <mergeCell ref="BD278:BD280"/>
    <mergeCell ref="BE278:BF278"/>
    <mergeCell ref="BE273:BF273"/>
    <mergeCell ref="BE274:BF274"/>
    <mergeCell ref="AZ272:AZ274"/>
    <mergeCell ref="BA272:BC274"/>
    <mergeCell ref="BD272:BD274"/>
    <mergeCell ref="BE272:BF272"/>
    <mergeCell ref="C271:D272"/>
    <mergeCell ref="E271:G271"/>
    <mergeCell ref="U271:X271"/>
    <mergeCell ref="Y271:Z271"/>
    <mergeCell ref="CH265:CQ265"/>
    <mergeCell ref="E266:G266"/>
    <mergeCell ref="AX266:AY268"/>
    <mergeCell ref="AZ266:AZ268"/>
    <mergeCell ref="BA266:BC268"/>
    <mergeCell ref="BD266:BD268"/>
    <mergeCell ref="U272:X272"/>
    <mergeCell ref="Y272:Z272"/>
    <mergeCell ref="AX272:AY274"/>
    <mergeCell ref="BS269:BU270"/>
    <mergeCell ref="BW269:BW271"/>
    <mergeCell ref="BX269:BX271"/>
    <mergeCell ref="CH269:CQ269"/>
    <mergeCell ref="E270:G270"/>
    <mergeCell ref="BE270:BF270"/>
    <mergeCell ref="CH270:CQ270"/>
    <mergeCell ref="CH271:CQ271"/>
    <mergeCell ref="BE268:BF268"/>
    <mergeCell ref="BS268:BU268"/>
    <mergeCell ref="CH268:CQ268"/>
    <mergeCell ref="BX272:BX274"/>
    <mergeCell ref="CH272:CQ272"/>
    <mergeCell ref="CH273:CQ273"/>
    <mergeCell ref="BS274:BU274"/>
    <mergeCell ref="CH274:CQ274"/>
    <mergeCell ref="BS272:BU273"/>
    <mergeCell ref="BW272:BW274"/>
    <mergeCell ref="BE271:BF271"/>
    <mergeCell ref="BS271:BU271"/>
    <mergeCell ref="E272:G272"/>
    <mergeCell ref="BE263:BF263"/>
    <mergeCell ref="BS263:BU264"/>
    <mergeCell ref="BW263:BW265"/>
    <mergeCell ref="BX263:BX265"/>
    <mergeCell ref="CH263:CQ263"/>
    <mergeCell ref="E264:G264"/>
    <mergeCell ref="BE264:BF264"/>
    <mergeCell ref="CH264:CQ264"/>
    <mergeCell ref="BE262:BF262"/>
    <mergeCell ref="BS262:BU262"/>
    <mergeCell ref="CH262:CQ262"/>
    <mergeCell ref="C263:D264"/>
    <mergeCell ref="E263:G263"/>
    <mergeCell ref="U263:Z270"/>
    <mergeCell ref="AX263:AY265"/>
    <mergeCell ref="AZ263:AZ265"/>
    <mergeCell ref="BA263:BC265"/>
    <mergeCell ref="BD263:BD265"/>
    <mergeCell ref="BE266:BF266"/>
    <mergeCell ref="BS266:BU267"/>
    <mergeCell ref="BW266:BW268"/>
    <mergeCell ref="BX266:BX268"/>
    <mergeCell ref="CH266:CQ266"/>
    <mergeCell ref="C267:D268"/>
    <mergeCell ref="E267:G267"/>
    <mergeCell ref="BE267:BF267"/>
    <mergeCell ref="CH267:CQ267"/>
    <mergeCell ref="E268:G268"/>
    <mergeCell ref="C265:D266"/>
    <mergeCell ref="E265:G265"/>
    <mergeCell ref="BE265:BF265"/>
    <mergeCell ref="BS265:BU265"/>
    <mergeCell ref="C261:D262"/>
    <mergeCell ref="E261:G261"/>
    <mergeCell ref="U261:X261"/>
    <mergeCell ref="Y261:Z261"/>
    <mergeCell ref="BE261:BF261"/>
    <mergeCell ref="CH261:CQ261"/>
    <mergeCell ref="E262:G262"/>
    <mergeCell ref="U262:X262"/>
    <mergeCell ref="Y262:Z262"/>
    <mergeCell ref="CH259:CQ259"/>
    <mergeCell ref="E260:G260"/>
    <mergeCell ref="AX260:AY262"/>
    <mergeCell ref="AZ260:AZ262"/>
    <mergeCell ref="BA260:BC262"/>
    <mergeCell ref="BD260:BD262"/>
    <mergeCell ref="BE260:BF260"/>
    <mergeCell ref="BS260:BU261"/>
    <mergeCell ref="BW260:BW262"/>
    <mergeCell ref="BX260:BX262"/>
    <mergeCell ref="BD257:BD259"/>
    <mergeCell ref="BE257:BF257"/>
    <mergeCell ref="BS257:BU258"/>
    <mergeCell ref="BW257:BW259"/>
    <mergeCell ref="BX257:BX259"/>
    <mergeCell ref="CH257:CQ257"/>
    <mergeCell ref="BE258:BF258"/>
    <mergeCell ref="CH258:CQ258"/>
    <mergeCell ref="BE259:BF259"/>
    <mergeCell ref="BS259:BU259"/>
    <mergeCell ref="CE255:CE256"/>
    <mergeCell ref="CF255:CF256"/>
    <mergeCell ref="CG255:CG256"/>
    <mergeCell ref="CH255:CQ256"/>
    <mergeCell ref="E256:G256"/>
    <mergeCell ref="C257:D258"/>
    <mergeCell ref="E257:G257"/>
    <mergeCell ref="AX257:AY259"/>
    <mergeCell ref="AZ257:AZ259"/>
    <mergeCell ref="BA257:BC259"/>
    <mergeCell ref="BY255:BY256"/>
    <mergeCell ref="BZ255:BZ256"/>
    <mergeCell ref="CA255:CA256"/>
    <mergeCell ref="CB255:CB256"/>
    <mergeCell ref="CC255:CC256"/>
    <mergeCell ref="CD255:CD256"/>
    <mergeCell ref="BD255:BD256"/>
    <mergeCell ref="BE255:BF256"/>
    <mergeCell ref="BG255:BR255"/>
    <mergeCell ref="BS255:BV256"/>
    <mergeCell ref="BW255:BW256"/>
    <mergeCell ref="BX255:BX256"/>
    <mergeCell ref="C255:D256"/>
    <mergeCell ref="E255:G255"/>
    <mergeCell ref="U255:Z260"/>
    <mergeCell ref="AX255:AY256"/>
    <mergeCell ref="AZ255:AZ256"/>
    <mergeCell ref="BA255:BC256"/>
    <mergeCell ref="E258:G258"/>
    <mergeCell ref="C259:D260"/>
    <mergeCell ref="E259:G259"/>
    <mergeCell ref="CH260:CQ260"/>
    <mergeCell ref="CE246:CE247"/>
    <mergeCell ref="CF246:CF247"/>
    <mergeCell ref="BS252:BU252"/>
    <mergeCell ref="C253:D254"/>
    <mergeCell ref="E253:G253"/>
    <mergeCell ref="U253:X253"/>
    <mergeCell ref="Y253:Z253"/>
    <mergeCell ref="E254:G254"/>
    <mergeCell ref="U254:X254"/>
    <mergeCell ref="Y254:Z254"/>
    <mergeCell ref="BS250:BU250"/>
    <mergeCell ref="C251:D252"/>
    <mergeCell ref="E251:G251"/>
    <mergeCell ref="U251:X251"/>
    <mergeCell ref="Y251:Z251"/>
    <mergeCell ref="BC251:BR252"/>
    <mergeCell ref="BS251:BU251"/>
    <mergeCell ref="E252:G252"/>
    <mergeCell ref="U252:X252"/>
    <mergeCell ref="Y252:Z252"/>
    <mergeCell ref="C249:D250"/>
    <mergeCell ref="E249:G249"/>
    <mergeCell ref="U249:Z250"/>
    <mergeCell ref="BC249:BF249"/>
    <mergeCell ref="E250:G250"/>
    <mergeCell ref="BC250:BF250"/>
    <mergeCell ref="CG246:CG247"/>
    <mergeCell ref="BS246:BV247"/>
    <mergeCell ref="BW246:BW247"/>
    <mergeCell ref="BX246:BX247"/>
    <mergeCell ref="BY246:BY247"/>
    <mergeCell ref="BZ246:BZ247"/>
    <mergeCell ref="CA246:CA247"/>
    <mergeCell ref="C243:D244"/>
    <mergeCell ref="E243:F244"/>
    <mergeCell ref="C246:G248"/>
    <mergeCell ref="H246:Z246"/>
    <mergeCell ref="BC246:BF247"/>
    <mergeCell ref="BG246:BR246"/>
    <mergeCell ref="H247:H248"/>
    <mergeCell ref="I247:I248"/>
    <mergeCell ref="J247:J248"/>
    <mergeCell ref="K247:K248"/>
    <mergeCell ref="R247:R248"/>
    <mergeCell ref="S247:S248"/>
    <mergeCell ref="T247:T248"/>
    <mergeCell ref="U247:Z248"/>
    <mergeCell ref="BC248:BF248"/>
    <mergeCell ref="BS248:BU249"/>
    <mergeCell ref="L247:L248"/>
    <mergeCell ref="M247:M248"/>
    <mergeCell ref="N247:N248"/>
    <mergeCell ref="O247:O248"/>
    <mergeCell ref="P247:P248"/>
    <mergeCell ref="Q247:Q248"/>
    <mergeCell ref="CB246:CB247"/>
    <mergeCell ref="CC246:CC247"/>
    <mergeCell ref="CD246:CD247"/>
    <mergeCell ref="C227:D227"/>
    <mergeCell ref="F227:H227"/>
    <mergeCell ref="J227:K227"/>
    <mergeCell ref="AG227:AP227"/>
    <mergeCell ref="AR227:AT227"/>
    <mergeCell ref="C228:D228"/>
    <mergeCell ref="F228:H228"/>
    <mergeCell ref="J228:K228"/>
    <mergeCell ref="AG228:AP228"/>
    <mergeCell ref="AR228:AT228"/>
    <mergeCell ref="BE225:BF225"/>
    <mergeCell ref="CH225:CQ225"/>
    <mergeCell ref="C226:D226"/>
    <mergeCell ref="F226:H226"/>
    <mergeCell ref="J226:K226"/>
    <mergeCell ref="AG226:AP226"/>
    <mergeCell ref="AR226:AT226"/>
    <mergeCell ref="BE226:BF226"/>
    <mergeCell ref="BS226:BU226"/>
    <mergeCell ref="CH226:CQ226"/>
    <mergeCell ref="BE224:BF224"/>
    <mergeCell ref="BS224:BU225"/>
    <mergeCell ref="BX224:BX226"/>
    <mergeCell ref="CH224:CQ224"/>
    <mergeCell ref="C225:D225"/>
    <mergeCell ref="F225:H225"/>
    <mergeCell ref="J225:K225"/>
    <mergeCell ref="AG225:AP225"/>
    <mergeCell ref="AR225:AT225"/>
    <mergeCell ref="CH223:CQ223"/>
    <mergeCell ref="C224:D224"/>
    <mergeCell ref="F224:H224"/>
    <mergeCell ref="J224:K224"/>
    <mergeCell ref="AG224:AP224"/>
    <mergeCell ref="AR224:AT224"/>
    <mergeCell ref="AX224:AY226"/>
    <mergeCell ref="AZ224:AZ226"/>
    <mergeCell ref="BA224:BC226"/>
    <mergeCell ref="BD224:BD226"/>
    <mergeCell ref="BX221:BX223"/>
    <mergeCell ref="CH221:CQ221"/>
    <mergeCell ref="C222:D222"/>
    <mergeCell ref="F222:H222"/>
    <mergeCell ref="J222:K222"/>
    <mergeCell ref="AG222:AP222"/>
    <mergeCell ref="AR222:AT222"/>
    <mergeCell ref="BE222:BF222"/>
    <mergeCell ref="CH222:CQ222"/>
    <mergeCell ref="C223:D223"/>
    <mergeCell ref="AZ221:AZ223"/>
    <mergeCell ref="BA221:BC223"/>
    <mergeCell ref="BD221:BD223"/>
    <mergeCell ref="BE221:BF221"/>
    <mergeCell ref="BS221:BU222"/>
    <mergeCell ref="BW221:BW223"/>
    <mergeCell ref="BE223:BF223"/>
    <mergeCell ref="BS223:BU223"/>
    <mergeCell ref="C221:D221"/>
    <mergeCell ref="F221:H221"/>
    <mergeCell ref="J221:K221"/>
    <mergeCell ref="AG221:AP221"/>
    <mergeCell ref="AR221:AT221"/>
    <mergeCell ref="AX221:AY223"/>
    <mergeCell ref="F223:H223"/>
    <mergeCell ref="J223:K223"/>
    <mergeCell ref="AG223:AP223"/>
    <mergeCell ref="AR223:AT223"/>
    <mergeCell ref="CH219:CQ219"/>
    <mergeCell ref="C220:D220"/>
    <mergeCell ref="F220:H220"/>
    <mergeCell ref="J220:K220"/>
    <mergeCell ref="AG220:AP220"/>
    <mergeCell ref="AR220:AT220"/>
    <mergeCell ref="BE220:BF220"/>
    <mergeCell ref="BS220:BU220"/>
    <mergeCell ref="CH220:CQ220"/>
    <mergeCell ref="C219:D219"/>
    <mergeCell ref="F219:H219"/>
    <mergeCell ref="J219:K219"/>
    <mergeCell ref="AG219:AP219"/>
    <mergeCell ref="AR219:AT219"/>
    <mergeCell ref="BE219:BF219"/>
    <mergeCell ref="BS218:BU219"/>
    <mergeCell ref="BW218:BW220"/>
    <mergeCell ref="BX218:BX220"/>
    <mergeCell ref="CH218:CQ218"/>
    <mergeCell ref="AC217:AC218"/>
    <mergeCell ref="AD217:AD218"/>
    <mergeCell ref="AE217:AE218"/>
    <mergeCell ref="AF217:AF218"/>
    <mergeCell ref="AG217:AP218"/>
    <mergeCell ref="BE217:BF217"/>
    <mergeCell ref="L217:W217"/>
    <mergeCell ref="X217:X218"/>
    <mergeCell ref="Y217:Y218"/>
    <mergeCell ref="Z217:Z218"/>
    <mergeCell ref="AA217:AA218"/>
    <mergeCell ref="AB217:AB218"/>
    <mergeCell ref="BW215:BW217"/>
    <mergeCell ref="BX215:BX217"/>
    <mergeCell ref="CH215:CQ215"/>
    <mergeCell ref="BE216:BF216"/>
    <mergeCell ref="CH216:CQ216"/>
    <mergeCell ref="BS215:BU216"/>
    <mergeCell ref="BS217:BU217"/>
    <mergeCell ref="CH217:CQ217"/>
    <mergeCell ref="C209:D210"/>
    <mergeCell ref="E209:G209"/>
    <mergeCell ref="AX209:AY211"/>
    <mergeCell ref="AZ209:AZ211"/>
    <mergeCell ref="BA209:BC211"/>
    <mergeCell ref="BD209:BD211"/>
    <mergeCell ref="BE209:BF209"/>
    <mergeCell ref="C217:D218"/>
    <mergeCell ref="E217:E218"/>
    <mergeCell ref="F217:H218"/>
    <mergeCell ref="I217:I218"/>
    <mergeCell ref="J217:K218"/>
    <mergeCell ref="AX215:AY217"/>
    <mergeCell ref="AZ215:AZ217"/>
    <mergeCell ref="BA215:BC217"/>
    <mergeCell ref="BD215:BD217"/>
    <mergeCell ref="BE215:BF215"/>
    <mergeCell ref="AX218:AY220"/>
    <mergeCell ref="AZ218:AZ220"/>
    <mergeCell ref="BA218:BC220"/>
    <mergeCell ref="BD218:BD220"/>
    <mergeCell ref="BE218:BF218"/>
    <mergeCell ref="BE213:BF213"/>
    <mergeCell ref="BE214:BF214"/>
    <mergeCell ref="AZ212:AZ214"/>
    <mergeCell ref="BA212:BC214"/>
    <mergeCell ref="BD212:BD214"/>
    <mergeCell ref="BE212:BF212"/>
    <mergeCell ref="C211:D212"/>
    <mergeCell ref="E211:G211"/>
    <mergeCell ref="U211:X211"/>
    <mergeCell ref="Y211:Z211"/>
    <mergeCell ref="CH205:CQ205"/>
    <mergeCell ref="E206:G206"/>
    <mergeCell ref="AX206:AY208"/>
    <mergeCell ref="AZ206:AZ208"/>
    <mergeCell ref="BA206:BC208"/>
    <mergeCell ref="BD206:BD208"/>
    <mergeCell ref="U212:X212"/>
    <mergeCell ref="Y212:Z212"/>
    <mergeCell ref="AX212:AY214"/>
    <mergeCell ref="BS209:BU210"/>
    <mergeCell ref="BW209:BW211"/>
    <mergeCell ref="BX209:BX211"/>
    <mergeCell ref="CH209:CQ209"/>
    <mergeCell ref="E210:G210"/>
    <mergeCell ref="BE210:BF210"/>
    <mergeCell ref="CH210:CQ210"/>
    <mergeCell ref="CH211:CQ211"/>
    <mergeCell ref="BE208:BF208"/>
    <mergeCell ref="BS208:BU208"/>
    <mergeCell ref="CH208:CQ208"/>
    <mergeCell ref="BX212:BX214"/>
    <mergeCell ref="CH212:CQ212"/>
    <mergeCell ref="CH213:CQ213"/>
    <mergeCell ref="BS214:BU214"/>
    <mergeCell ref="CH214:CQ214"/>
    <mergeCell ref="BS212:BU213"/>
    <mergeCell ref="BW212:BW214"/>
    <mergeCell ref="BE211:BF211"/>
    <mergeCell ref="BS211:BU211"/>
    <mergeCell ref="E212:G212"/>
    <mergeCell ref="BE203:BF203"/>
    <mergeCell ref="BS203:BU204"/>
    <mergeCell ref="BW203:BW205"/>
    <mergeCell ref="BX203:BX205"/>
    <mergeCell ref="CH203:CQ203"/>
    <mergeCell ref="E204:G204"/>
    <mergeCell ref="BE204:BF204"/>
    <mergeCell ref="CH204:CQ204"/>
    <mergeCell ref="BE202:BF202"/>
    <mergeCell ref="BS202:BU202"/>
    <mergeCell ref="CH202:CQ202"/>
    <mergeCell ref="C203:D204"/>
    <mergeCell ref="E203:G203"/>
    <mergeCell ref="U203:Z210"/>
    <mergeCell ref="AX203:AY205"/>
    <mergeCell ref="AZ203:AZ205"/>
    <mergeCell ref="BA203:BC205"/>
    <mergeCell ref="BD203:BD205"/>
    <mergeCell ref="BE206:BF206"/>
    <mergeCell ref="BS206:BU207"/>
    <mergeCell ref="BW206:BW208"/>
    <mergeCell ref="BX206:BX208"/>
    <mergeCell ref="CH206:CQ206"/>
    <mergeCell ref="C207:D208"/>
    <mergeCell ref="E207:G207"/>
    <mergeCell ref="BE207:BF207"/>
    <mergeCell ref="CH207:CQ207"/>
    <mergeCell ref="E208:G208"/>
    <mergeCell ref="C205:D206"/>
    <mergeCell ref="E205:G205"/>
    <mergeCell ref="BE205:BF205"/>
    <mergeCell ref="BS205:BU205"/>
    <mergeCell ref="C201:D202"/>
    <mergeCell ref="E201:G201"/>
    <mergeCell ref="U201:X201"/>
    <mergeCell ref="Y201:Z201"/>
    <mergeCell ref="BE201:BF201"/>
    <mergeCell ref="CH201:CQ201"/>
    <mergeCell ref="E202:G202"/>
    <mergeCell ref="U202:X202"/>
    <mergeCell ref="Y202:Z202"/>
    <mergeCell ref="CH199:CQ199"/>
    <mergeCell ref="E200:G200"/>
    <mergeCell ref="AX200:AY202"/>
    <mergeCell ref="AZ200:AZ202"/>
    <mergeCell ref="BA200:BC202"/>
    <mergeCell ref="BD200:BD202"/>
    <mergeCell ref="BE200:BF200"/>
    <mergeCell ref="BS200:BU201"/>
    <mergeCell ref="BW200:BW202"/>
    <mergeCell ref="BX200:BX202"/>
    <mergeCell ref="BD197:BD199"/>
    <mergeCell ref="BE197:BF197"/>
    <mergeCell ref="BS197:BU198"/>
    <mergeCell ref="BW197:BW199"/>
    <mergeCell ref="BX197:BX199"/>
    <mergeCell ref="CH197:CQ197"/>
    <mergeCell ref="BE198:BF198"/>
    <mergeCell ref="CH198:CQ198"/>
    <mergeCell ref="BE199:BF199"/>
    <mergeCell ref="BS199:BU199"/>
    <mergeCell ref="CE195:CE196"/>
    <mergeCell ref="CF195:CF196"/>
    <mergeCell ref="CG195:CG196"/>
    <mergeCell ref="CH195:CQ196"/>
    <mergeCell ref="E196:G196"/>
    <mergeCell ref="C197:D198"/>
    <mergeCell ref="E197:G197"/>
    <mergeCell ref="AX197:AY199"/>
    <mergeCell ref="AZ197:AZ199"/>
    <mergeCell ref="BA197:BC199"/>
    <mergeCell ref="BY195:BY196"/>
    <mergeCell ref="BZ195:BZ196"/>
    <mergeCell ref="CA195:CA196"/>
    <mergeCell ref="CB195:CB196"/>
    <mergeCell ref="CC195:CC196"/>
    <mergeCell ref="CD195:CD196"/>
    <mergeCell ref="BD195:BD196"/>
    <mergeCell ref="BE195:BF196"/>
    <mergeCell ref="BG195:BR195"/>
    <mergeCell ref="BS195:BV196"/>
    <mergeCell ref="BW195:BW196"/>
    <mergeCell ref="BX195:BX196"/>
    <mergeCell ref="C195:D196"/>
    <mergeCell ref="E195:G195"/>
    <mergeCell ref="U195:Z200"/>
    <mergeCell ref="AX195:AY196"/>
    <mergeCell ref="AZ195:AZ196"/>
    <mergeCell ref="BA195:BC196"/>
    <mergeCell ref="E198:G198"/>
    <mergeCell ref="C199:D200"/>
    <mergeCell ref="E199:G199"/>
    <mergeCell ref="CH200:CQ200"/>
    <mergeCell ref="CE186:CE187"/>
    <mergeCell ref="CF186:CF187"/>
    <mergeCell ref="BS192:BU192"/>
    <mergeCell ref="C193:D194"/>
    <mergeCell ref="E193:G193"/>
    <mergeCell ref="U193:X193"/>
    <mergeCell ref="Y193:Z193"/>
    <mergeCell ref="E194:G194"/>
    <mergeCell ref="U194:X194"/>
    <mergeCell ref="Y194:Z194"/>
    <mergeCell ref="BS190:BU190"/>
    <mergeCell ref="C191:D192"/>
    <mergeCell ref="E191:G191"/>
    <mergeCell ref="U191:X191"/>
    <mergeCell ref="Y191:Z191"/>
    <mergeCell ref="BC191:BR192"/>
    <mergeCell ref="BS191:BU191"/>
    <mergeCell ref="E192:G192"/>
    <mergeCell ref="U192:X192"/>
    <mergeCell ref="Y192:Z192"/>
    <mergeCell ref="C189:D190"/>
    <mergeCell ref="E189:G189"/>
    <mergeCell ref="U189:Z190"/>
    <mergeCell ref="BC189:BF189"/>
    <mergeCell ref="E190:G190"/>
    <mergeCell ref="BC190:BF190"/>
    <mergeCell ref="CG186:CG187"/>
    <mergeCell ref="BS186:BV187"/>
    <mergeCell ref="BW186:BW187"/>
    <mergeCell ref="BX186:BX187"/>
    <mergeCell ref="BY186:BY187"/>
    <mergeCell ref="BZ186:BZ187"/>
    <mergeCell ref="CA186:CA187"/>
    <mergeCell ref="C183:D184"/>
    <mergeCell ref="E183:F184"/>
    <mergeCell ref="C186:G188"/>
    <mergeCell ref="H186:Z186"/>
    <mergeCell ref="BC186:BF187"/>
    <mergeCell ref="BG186:BR186"/>
    <mergeCell ref="H187:H188"/>
    <mergeCell ref="I187:I188"/>
    <mergeCell ref="J187:J188"/>
    <mergeCell ref="K187:K188"/>
    <mergeCell ref="R187:R188"/>
    <mergeCell ref="S187:S188"/>
    <mergeCell ref="T187:T188"/>
    <mergeCell ref="U187:Z188"/>
    <mergeCell ref="BC188:BF188"/>
    <mergeCell ref="BS188:BU189"/>
    <mergeCell ref="L187:L188"/>
    <mergeCell ref="M187:M188"/>
    <mergeCell ref="N187:N188"/>
    <mergeCell ref="O187:O188"/>
    <mergeCell ref="P187:P188"/>
    <mergeCell ref="Q187:Q188"/>
    <mergeCell ref="CB186:CB187"/>
    <mergeCell ref="CC186:CC187"/>
    <mergeCell ref="CD186:CD187"/>
    <mergeCell ref="C167:D167"/>
    <mergeCell ref="F167:H167"/>
    <mergeCell ref="J167:K167"/>
    <mergeCell ref="AG167:AP167"/>
    <mergeCell ref="AR167:AT167"/>
    <mergeCell ref="C168:D168"/>
    <mergeCell ref="F168:H168"/>
    <mergeCell ref="J168:K168"/>
    <mergeCell ref="AG168:AP168"/>
    <mergeCell ref="AR168:AT168"/>
    <mergeCell ref="BE165:BF165"/>
    <mergeCell ref="CH165:CQ165"/>
    <mergeCell ref="C166:D166"/>
    <mergeCell ref="F166:H166"/>
    <mergeCell ref="J166:K166"/>
    <mergeCell ref="AG166:AP166"/>
    <mergeCell ref="AR166:AT166"/>
    <mergeCell ref="BE166:BF166"/>
    <mergeCell ref="BS166:BU166"/>
    <mergeCell ref="CH166:CQ166"/>
    <mergeCell ref="BE164:BF164"/>
    <mergeCell ref="BS164:BU165"/>
    <mergeCell ref="BX164:BX166"/>
    <mergeCell ref="CH164:CQ164"/>
    <mergeCell ref="C165:D165"/>
    <mergeCell ref="F165:H165"/>
    <mergeCell ref="J165:K165"/>
    <mergeCell ref="AG165:AP165"/>
    <mergeCell ref="AR165:AT165"/>
    <mergeCell ref="CH163:CQ163"/>
    <mergeCell ref="C164:D164"/>
    <mergeCell ref="F164:H164"/>
    <mergeCell ref="J164:K164"/>
    <mergeCell ref="AG164:AP164"/>
    <mergeCell ref="AR164:AT164"/>
    <mergeCell ref="AX164:AY166"/>
    <mergeCell ref="AZ164:AZ166"/>
    <mergeCell ref="BA164:BC166"/>
    <mergeCell ref="BD164:BD166"/>
    <mergeCell ref="BX161:BX163"/>
    <mergeCell ref="CH161:CQ161"/>
    <mergeCell ref="C162:D162"/>
    <mergeCell ref="F162:H162"/>
    <mergeCell ref="J162:K162"/>
    <mergeCell ref="AG162:AP162"/>
    <mergeCell ref="AR162:AT162"/>
    <mergeCell ref="BE162:BF162"/>
    <mergeCell ref="CH162:CQ162"/>
    <mergeCell ref="C163:D163"/>
    <mergeCell ref="AZ161:AZ163"/>
    <mergeCell ref="BA161:BC163"/>
    <mergeCell ref="BD161:BD163"/>
    <mergeCell ref="BE161:BF161"/>
    <mergeCell ref="BS161:BU162"/>
    <mergeCell ref="BW161:BW163"/>
    <mergeCell ref="BE163:BF163"/>
    <mergeCell ref="BS163:BU163"/>
    <mergeCell ref="C161:D161"/>
    <mergeCell ref="F161:H161"/>
    <mergeCell ref="J161:K161"/>
    <mergeCell ref="AG161:AP161"/>
    <mergeCell ref="AR161:AT161"/>
    <mergeCell ref="AX161:AY163"/>
    <mergeCell ref="F163:H163"/>
    <mergeCell ref="J163:K163"/>
    <mergeCell ref="AG163:AP163"/>
    <mergeCell ref="AR163:AT163"/>
    <mergeCell ref="CH159:CQ159"/>
    <mergeCell ref="C160:D160"/>
    <mergeCell ref="F160:H160"/>
    <mergeCell ref="J160:K160"/>
    <mergeCell ref="AG160:AP160"/>
    <mergeCell ref="AR160:AT160"/>
    <mergeCell ref="BE160:BF160"/>
    <mergeCell ref="BS160:BU160"/>
    <mergeCell ref="CH160:CQ160"/>
    <mergeCell ref="C159:D159"/>
    <mergeCell ref="F159:H159"/>
    <mergeCell ref="J159:K159"/>
    <mergeCell ref="AG159:AP159"/>
    <mergeCell ref="AR159:AT159"/>
    <mergeCell ref="BE159:BF159"/>
    <mergeCell ref="BS158:BU159"/>
    <mergeCell ref="BW158:BW160"/>
    <mergeCell ref="BX158:BX160"/>
    <mergeCell ref="CH158:CQ158"/>
    <mergeCell ref="AC157:AC158"/>
    <mergeCell ref="AD157:AD158"/>
    <mergeCell ref="AE157:AE158"/>
    <mergeCell ref="AF157:AF158"/>
    <mergeCell ref="AG157:AP158"/>
    <mergeCell ref="BE157:BF157"/>
    <mergeCell ref="L157:W157"/>
    <mergeCell ref="X157:X158"/>
    <mergeCell ref="Y157:Y158"/>
    <mergeCell ref="Z157:Z158"/>
    <mergeCell ref="AA157:AA158"/>
    <mergeCell ref="AB157:AB158"/>
    <mergeCell ref="BW155:BW157"/>
    <mergeCell ref="BX155:BX157"/>
    <mergeCell ref="CH155:CQ155"/>
    <mergeCell ref="BE156:BF156"/>
    <mergeCell ref="CH156:CQ156"/>
    <mergeCell ref="BS155:BU156"/>
    <mergeCell ref="BS157:BU157"/>
    <mergeCell ref="CH157:CQ157"/>
    <mergeCell ref="C149:D150"/>
    <mergeCell ref="E149:G149"/>
    <mergeCell ref="AX149:AY151"/>
    <mergeCell ref="AZ149:AZ151"/>
    <mergeCell ref="BA149:BC151"/>
    <mergeCell ref="BD149:BD151"/>
    <mergeCell ref="BE149:BF149"/>
    <mergeCell ref="C157:D158"/>
    <mergeCell ref="E157:E158"/>
    <mergeCell ref="F157:H158"/>
    <mergeCell ref="I157:I158"/>
    <mergeCell ref="J157:K158"/>
    <mergeCell ref="AX155:AY157"/>
    <mergeCell ref="AZ155:AZ157"/>
    <mergeCell ref="BA155:BC157"/>
    <mergeCell ref="BD155:BD157"/>
    <mergeCell ref="BE155:BF155"/>
    <mergeCell ref="AX158:AY160"/>
    <mergeCell ref="AZ158:AZ160"/>
    <mergeCell ref="BA158:BC160"/>
    <mergeCell ref="BD158:BD160"/>
    <mergeCell ref="BE158:BF158"/>
    <mergeCell ref="BE153:BF153"/>
    <mergeCell ref="BE154:BF154"/>
    <mergeCell ref="AZ152:AZ154"/>
    <mergeCell ref="BA152:BC154"/>
    <mergeCell ref="BD152:BD154"/>
    <mergeCell ref="BE152:BF152"/>
    <mergeCell ref="C151:D152"/>
    <mergeCell ref="E151:G151"/>
    <mergeCell ref="U151:X151"/>
    <mergeCell ref="Y151:Z151"/>
    <mergeCell ref="CH145:CQ145"/>
    <mergeCell ref="E146:G146"/>
    <mergeCell ref="AX146:AY148"/>
    <mergeCell ref="AZ146:AZ148"/>
    <mergeCell ref="BA146:BC148"/>
    <mergeCell ref="BD146:BD148"/>
    <mergeCell ref="U152:X152"/>
    <mergeCell ref="Y152:Z152"/>
    <mergeCell ref="AX152:AY154"/>
    <mergeCell ref="BS149:BU150"/>
    <mergeCell ref="BW149:BW151"/>
    <mergeCell ref="BX149:BX151"/>
    <mergeCell ref="CH149:CQ149"/>
    <mergeCell ref="E150:G150"/>
    <mergeCell ref="BE150:BF150"/>
    <mergeCell ref="CH150:CQ150"/>
    <mergeCell ref="CH151:CQ151"/>
    <mergeCell ref="BE148:BF148"/>
    <mergeCell ref="BS148:BU148"/>
    <mergeCell ref="CH148:CQ148"/>
    <mergeCell ref="BX152:BX154"/>
    <mergeCell ref="CH152:CQ152"/>
    <mergeCell ref="CH153:CQ153"/>
    <mergeCell ref="BS154:BU154"/>
    <mergeCell ref="CH154:CQ154"/>
    <mergeCell ref="BS152:BU153"/>
    <mergeCell ref="BW152:BW154"/>
    <mergeCell ref="BE151:BF151"/>
    <mergeCell ref="BS151:BU151"/>
    <mergeCell ref="E152:G152"/>
    <mergeCell ref="BE143:BF143"/>
    <mergeCell ref="BS143:BU144"/>
    <mergeCell ref="BW143:BW145"/>
    <mergeCell ref="BX143:BX145"/>
    <mergeCell ref="CH143:CQ143"/>
    <mergeCell ref="E144:G144"/>
    <mergeCell ref="BE144:BF144"/>
    <mergeCell ref="CH144:CQ144"/>
    <mergeCell ref="BE142:BF142"/>
    <mergeCell ref="BS142:BU142"/>
    <mergeCell ref="CH142:CQ142"/>
    <mergeCell ref="C143:D144"/>
    <mergeCell ref="E143:G143"/>
    <mergeCell ref="U143:Z150"/>
    <mergeCell ref="AX143:AY145"/>
    <mergeCell ref="AZ143:AZ145"/>
    <mergeCell ref="BA143:BC145"/>
    <mergeCell ref="BD143:BD145"/>
    <mergeCell ref="BE146:BF146"/>
    <mergeCell ref="BS146:BU147"/>
    <mergeCell ref="BW146:BW148"/>
    <mergeCell ref="BX146:BX148"/>
    <mergeCell ref="CH146:CQ146"/>
    <mergeCell ref="C147:D148"/>
    <mergeCell ref="E147:G147"/>
    <mergeCell ref="BE147:BF147"/>
    <mergeCell ref="CH147:CQ147"/>
    <mergeCell ref="E148:G148"/>
    <mergeCell ref="C145:D146"/>
    <mergeCell ref="E145:G145"/>
    <mergeCell ref="BE145:BF145"/>
    <mergeCell ref="BS145:BU145"/>
    <mergeCell ref="C141:D142"/>
    <mergeCell ref="E141:G141"/>
    <mergeCell ref="U141:X141"/>
    <mergeCell ref="Y141:Z141"/>
    <mergeCell ref="BE141:BF141"/>
    <mergeCell ref="CH141:CQ141"/>
    <mergeCell ref="E142:G142"/>
    <mergeCell ref="U142:X142"/>
    <mergeCell ref="Y142:Z142"/>
    <mergeCell ref="CH139:CQ139"/>
    <mergeCell ref="E140:G140"/>
    <mergeCell ref="AX140:AY142"/>
    <mergeCell ref="AZ140:AZ142"/>
    <mergeCell ref="BA140:BC142"/>
    <mergeCell ref="BD140:BD142"/>
    <mergeCell ref="BE140:BF140"/>
    <mergeCell ref="BS140:BU141"/>
    <mergeCell ref="BW140:BW142"/>
    <mergeCell ref="BX140:BX142"/>
    <mergeCell ref="BD137:BD139"/>
    <mergeCell ref="BE137:BF137"/>
    <mergeCell ref="BS137:BU138"/>
    <mergeCell ref="BW137:BW139"/>
    <mergeCell ref="BX137:BX139"/>
    <mergeCell ref="CH137:CQ137"/>
    <mergeCell ref="BE138:BF138"/>
    <mergeCell ref="CH138:CQ138"/>
    <mergeCell ref="BE139:BF139"/>
    <mergeCell ref="BS139:BU139"/>
    <mergeCell ref="CE135:CE136"/>
    <mergeCell ref="CF135:CF136"/>
    <mergeCell ref="CG135:CG136"/>
    <mergeCell ref="CH135:CQ136"/>
    <mergeCell ref="E136:G136"/>
    <mergeCell ref="C137:D138"/>
    <mergeCell ref="E137:G137"/>
    <mergeCell ref="AX137:AY139"/>
    <mergeCell ref="AZ137:AZ139"/>
    <mergeCell ref="BA137:BC139"/>
    <mergeCell ref="BY135:BY136"/>
    <mergeCell ref="BZ135:BZ136"/>
    <mergeCell ref="CA135:CA136"/>
    <mergeCell ref="CB135:CB136"/>
    <mergeCell ref="CC135:CC136"/>
    <mergeCell ref="CD135:CD136"/>
    <mergeCell ref="BD135:BD136"/>
    <mergeCell ref="BE135:BF136"/>
    <mergeCell ref="BG135:BR135"/>
    <mergeCell ref="BS135:BV136"/>
    <mergeCell ref="BW135:BW136"/>
    <mergeCell ref="BX135:BX136"/>
    <mergeCell ref="C135:D136"/>
    <mergeCell ref="E135:G135"/>
    <mergeCell ref="U135:Z140"/>
    <mergeCell ref="AX135:AY136"/>
    <mergeCell ref="AZ135:AZ136"/>
    <mergeCell ref="BA135:BC136"/>
    <mergeCell ref="E138:G138"/>
    <mergeCell ref="C139:D140"/>
    <mergeCell ref="E139:G139"/>
    <mergeCell ref="CH140:CQ140"/>
    <mergeCell ref="CE126:CE127"/>
    <mergeCell ref="CF126:CF127"/>
    <mergeCell ref="BS132:BU132"/>
    <mergeCell ref="C133:D134"/>
    <mergeCell ref="E133:G133"/>
    <mergeCell ref="U133:X133"/>
    <mergeCell ref="Y133:Z133"/>
    <mergeCell ref="E134:G134"/>
    <mergeCell ref="U134:X134"/>
    <mergeCell ref="Y134:Z134"/>
    <mergeCell ref="BS130:BU130"/>
    <mergeCell ref="C131:D132"/>
    <mergeCell ref="E131:G131"/>
    <mergeCell ref="U131:X131"/>
    <mergeCell ref="Y131:Z131"/>
    <mergeCell ref="BC131:BR132"/>
    <mergeCell ref="BS131:BU131"/>
    <mergeCell ref="E132:G132"/>
    <mergeCell ref="U132:X132"/>
    <mergeCell ref="Y132:Z132"/>
    <mergeCell ref="C129:D130"/>
    <mergeCell ref="E129:G129"/>
    <mergeCell ref="U129:Z130"/>
    <mergeCell ref="BC129:BF129"/>
    <mergeCell ref="E130:G130"/>
    <mergeCell ref="BC130:BF130"/>
    <mergeCell ref="CG126:CG127"/>
    <mergeCell ref="BS126:BV127"/>
    <mergeCell ref="BW126:BW127"/>
    <mergeCell ref="BX126:BX127"/>
    <mergeCell ref="BY126:BY127"/>
    <mergeCell ref="BZ126:BZ127"/>
    <mergeCell ref="CA126:CA127"/>
    <mergeCell ref="C123:D124"/>
    <mergeCell ref="E123:F124"/>
    <mergeCell ref="C126:G128"/>
    <mergeCell ref="H126:Z126"/>
    <mergeCell ref="BC126:BF127"/>
    <mergeCell ref="BG126:BR126"/>
    <mergeCell ref="H127:H128"/>
    <mergeCell ref="I127:I128"/>
    <mergeCell ref="J127:J128"/>
    <mergeCell ref="K127:K128"/>
    <mergeCell ref="R127:R128"/>
    <mergeCell ref="S127:S128"/>
    <mergeCell ref="T127:T128"/>
    <mergeCell ref="U127:Z128"/>
    <mergeCell ref="BC128:BF128"/>
    <mergeCell ref="BS128:BU129"/>
    <mergeCell ref="L127:L128"/>
    <mergeCell ref="M127:M128"/>
    <mergeCell ref="N127:N128"/>
    <mergeCell ref="O127:O128"/>
    <mergeCell ref="P127:P128"/>
    <mergeCell ref="Q127:Q128"/>
    <mergeCell ref="CB126:CB127"/>
    <mergeCell ref="CC126:CC127"/>
    <mergeCell ref="CD126:CD127"/>
    <mergeCell ref="C107:D107"/>
    <mergeCell ref="F107:H107"/>
    <mergeCell ref="J107:K107"/>
    <mergeCell ref="AG107:AP107"/>
    <mergeCell ref="AR107:AT107"/>
    <mergeCell ref="C108:D108"/>
    <mergeCell ref="F108:H108"/>
    <mergeCell ref="J108:K108"/>
    <mergeCell ref="AG108:AP108"/>
    <mergeCell ref="AR108:AT108"/>
    <mergeCell ref="BE105:BF105"/>
    <mergeCell ref="CH105:CQ105"/>
    <mergeCell ref="C106:D106"/>
    <mergeCell ref="F106:H106"/>
    <mergeCell ref="J106:K106"/>
    <mergeCell ref="AG106:AP106"/>
    <mergeCell ref="AR106:AT106"/>
    <mergeCell ref="BE106:BF106"/>
    <mergeCell ref="BS106:BU106"/>
    <mergeCell ref="CH106:CQ106"/>
    <mergeCell ref="BE104:BF104"/>
    <mergeCell ref="BS104:BU105"/>
    <mergeCell ref="BX104:BX106"/>
    <mergeCell ref="CH104:CQ104"/>
    <mergeCell ref="C105:D105"/>
    <mergeCell ref="F105:H105"/>
    <mergeCell ref="J105:K105"/>
    <mergeCell ref="AG105:AP105"/>
    <mergeCell ref="AR105:AT105"/>
    <mergeCell ref="CH103:CQ103"/>
    <mergeCell ref="C104:D104"/>
    <mergeCell ref="F104:H104"/>
    <mergeCell ref="J104:K104"/>
    <mergeCell ref="AG104:AP104"/>
    <mergeCell ref="AR104:AT104"/>
    <mergeCell ref="AX104:AY106"/>
    <mergeCell ref="AZ104:AZ106"/>
    <mergeCell ref="BA104:BC106"/>
    <mergeCell ref="BD104:BD106"/>
    <mergeCell ref="BX101:BX103"/>
    <mergeCell ref="CH101:CQ101"/>
    <mergeCell ref="C102:D102"/>
    <mergeCell ref="F102:H102"/>
    <mergeCell ref="J102:K102"/>
    <mergeCell ref="AG102:AP102"/>
    <mergeCell ref="AR102:AT102"/>
    <mergeCell ref="BE102:BF102"/>
    <mergeCell ref="CH102:CQ102"/>
    <mergeCell ref="C103:D103"/>
    <mergeCell ref="AZ101:AZ103"/>
    <mergeCell ref="BA101:BC103"/>
    <mergeCell ref="BD101:BD103"/>
    <mergeCell ref="BE101:BF101"/>
    <mergeCell ref="BS101:BU102"/>
    <mergeCell ref="BW101:BW103"/>
    <mergeCell ref="BE103:BF103"/>
    <mergeCell ref="BS103:BU103"/>
    <mergeCell ref="C101:D101"/>
    <mergeCell ref="F101:H101"/>
    <mergeCell ref="J101:K101"/>
    <mergeCell ref="AG101:AP101"/>
    <mergeCell ref="AR101:AT101"/>
    <mergeCell ref="AX101:AY103"/>
    <mergeCell ref="F103:H103"/>
    <mergeCell ref="J103:K103"/>
    <mergeCell ref="AG103:AP103"/>
    <mergeCell ref="AR103:AT103"/>
    <mergeCell ref="CH99:CQ99"/>
    <mergeCell ref="C100:D100"/>
    <mergeCell ref="F100:H100"/>
    <mergeCell ref="J100:K100"/>
    <mergeCell ref="AG100:AP100"/>
    <mergeCell ref="AR100:AT100"/>
    <mergeCell ref="BE100:BF100"/>
    <mergeCell ref="BS100:BU100"/>
    <mergeCell ref="CH100:CQ100"/>
    <mergeCell ref="C99:D99"/>
    <mergeCell ref="F99:H99"/>
    <mergeCell ref="J99:K99"/>
    <mergeCell ref="AG99:AP99"/>
    <mergeCell ref="AR99:AT99"/>
    <mergeCell ref="BE99:BF99"/>
    <mergeCell ref="BS98:BU99"/>
    <mergeCell ref="BW98:BW100"/>
    <mergeCell ref="BX98:BX100"/>
    <mergeCell ref="CH98:CQ98"/>
    <mergeCell ref="AC97:AC98"/>
    <mergeCell ref="AD97:AD98"/>
    <mergeCell ref="AE97:AE98"/>
    <mergeCell ref="AF97:AF98"/>
    <mergeCell ref="AG97:AP98"/>
    <mergeCell ref="BE97:BF97"/>
    <mergeCell ref="L97:W97"/>
    <mergeCell ref="X97:X98"/>
    <mergeCell ref="Y97:Y98"/>
    <mergeCell ref="Z97:Z98"/>
    <mergeCell ref="AA97:AA98"/>
    <mergeCell ref="AB97:AB98"/>
    <mergeCell ref="BW95:BW97"/>
    <mergeCell ref="BX95:BX97"/>
    <mergeCell ref="CH95:CQ95"/>
    <mergeCell ref="BE96:BF96"/>
    <mergeCell ref="CH96:CQ96"/>
    <mergeCell ref="BS95:BU96"/>
    <mergeCell ref="BS97:BU97"/>
    <mergeCell ref="CH97:CQ97"/>
    <mergeCell ref="C89:D90"/>
    <mergeCell ref="E89:G89"/>
    <mergeCell ref="AX89:AY91"/>
    <mergeCell ref="AZ89:AZ91"/>
    <mergeCell ref="BA89:BC91"/>
    <mergeCell ref="BD89:BD91"/>
    <mergeCell ref="BE89:BF89"/>
    <mergeCell ref="C97:D98"/>
    <mergeCell ref="E97:E98"/>
    <mergeCell ref="F97:H98"/>
    <mergeCell ref="I97:I98"/>
    <mergeCell ref="J97:K98"/>
    <mergeCell ref="AX95:AY97"/>
    <mergeCell ref="AZ95:AZ97"/>
    <mergeCell ref="BA95:BC97"/>
    <mergeCell ref="BD95:BD97"/>
    <mergeCell ref="BE95:BF95"/>
    <mergeCell ref="AX98:AY100"/>
    <mergeCell ref="AZ98:AZ100"/>
    <mergeCell ref="BA98:BC100"/>
    <mergeCell ref="BD98:BD100"/>
    <mergeCell ref="BE98:BF98"/>
    <mergeCell ref="BE93:BF93"/>
    <mergeCell ref="BE94:BF94"/>
    <mergeCell ref="AZ92:AZ94"/>
    <mergeCell ref="BA92:BC94"/>
    <mergeCell ref="BD92:BD94"/>
    <mergeCell ref="BE92:BF92"/>
    <mergeCell ref="C91:D92"/>
    <mergeCell ref="E91:G91"/>
    <mergeCell ref="U91:X91"/>
    <mergeCell ref="Y91:Z91"/>
    <mergeCell ref="CH85:CQ85"/>
    <mergeCell ref="E86:G86"/>
    <mergeCell ref="AX86:AY88"/>
    <mergeCell ref="AZ86:AZ88"/>
    <mergeCell ref="BA86:BC88"/>
    <mergeCell ref="BD86:BD88"/>
    <mergeCell ref="U92:X92"/>
    <mergeCell ref="Y92:Z92"/>
    <mergeCell ref="AX92:AY94"/>
    <mergeCell ref="BS89:BU90"/>
    <mergeCell ref="BW89:BW91"/>
    <mergeCell ref="BX89:BX91"/>
    <mergeCell ref="CH89:CQ89"/>
    <mergeCell ref="E90:G90"/>
    <mergeCell ref="BE90:BF90"/>
    <mergeCell ref="CH90:CQ90"/>
    <mergeCell ref="CH91:CQ91"/>
    <mergeCell ref="BE88:BF88"/>
    <mergeCell ref="BS88:BU88"/>
    <mergeCell ref="CH88:CQ88"/>
    <mergeCell ref="BX92:BX94"/>
    <mergeCell ref="CH92:CQ92"/>
    <mergeCell ref="CH93:CQ93"/>
    <mergeCell ref="BS94:BU94"/>
    <mergeCell ref="CH94:CQ94"/>
    <mergeCell ref="BS92:BU93"/>
    <mergeCell ref="BW92:BW94"/>
    <mergeCell ref="BE91:BF91"/>
    <mergeCell ref="BS91:BU91"/>
    <mergeCell ref="E92:G92"/>
    <mergeCell ref="BE83:BF83"/>
    <mergeCell ref="BS83:BU84"/>
    <mergeCell ref="BW83:BW85"/>
    <mergeCell ref="BX83:BX85"/>
    <mergeCell ref="CH83:CQ83"/>
    <mergeCell ref="E84:G84"/>
    <mergeCell ref="BE84:BF84"/>
    <mergeCell ref="CH84:CQ84"/>
    <mergeCell ref="BE82:BF82"/>
    <mergeCell ref="BS82:BU82"/>
    <mergeCell ref="CH82:CQ82"/>
    <mergeCell ref="C83:D84"/>
    <mergeCell ref="E83:G83"/>
    <mergeCell ref="U83:Z90"/>
    <mergeCell ref="AX83:AY85"/>
    <mergeCell ref="AZ83:AZ85"/>
    <mergeCell ref="BA83:BC85"/>
    <mergeCell ref="BD83:BD85"/>
    <mergeCell ref="BE86:BF86"/>
    <mergeCell ref="BS86:BU87"/>
    <mergeCell ref="BW86:BW88"/>
    <mergeCell ref="BX86:BX88"/>
    <mergeCell ref="CH86:CQ86"/>
    <mergeCell ref="C87:D88"/>
    <mergeCell ref="E87:G87"/>
    <mergeCell ref="BE87:BF87"/>
    <mergeCell ref="CH87:CQ87"/>
    <mergeCell ref="E88:G88"/>
    <mergeCell ref="C85:D86"/>
    <mergeCell ref="E85:G85"/>
    <mergeCell ref="BE85:BF85"/>
    <mergeCell ref="BS85:BU85"/>
    <mergeCell ref="C81:D82"/>
    <mergeCell ref="E81:G81"/>
    <mergeCell ref="U81:X81"/>
    <mergeCell ref="Y81:Z81"/>
    <mergeCell ref="BE81:BF81"/>
    <mergeCell ref="CH81:CQ81"/>
    <mergeCell ref="E82:G82"/>
    <mergeCell ref="U82:X82"/>
    <mergeCell ref="Y82:Z82"/>
    <mergeCell ref="CH79:CQ79"/>
    <mergeCell ref="E80:G80"/>
    <mergeCell ref="AX80:AY82"/>
    <mergeCell ref="AZ80:AZ82"/>
    <mergeCell ref="BA80:BC82"/>
    <mergeCell ref="BD80:BD82"/>
    <mergeCell ref="BE80:BF80"/>
    <mergeCell ref="BS80:BU81"/>
    <mergeCell ref="BW80:BW82"/>
    <mergeCell ref="BX80:BX82"/>
    <mergeCell ref="BD77:BD79"/>
    <mergeCell ref="BE77:BF77"/>
    <mergeCell ref="BS77:BU78"/>
    <mergeCell ref="BW77:BW79"/>
    <mergeCell ref="BX77:BX79"/>
    <mergeCell ref="CH77:CQ77"/>
    <mergeCell ref="BE78:BF78"/>
    <mergeCell ref="CH78:CQ78"/>
    <mergeCell ref="BE79:BF79"/>
    <mergeCell ref="BS79:BU79"/>
    <mergeCell ref="CE75:CE76"/>
    <mergeCell ref="CF75:CF76"/>
    <mergeCell ref="CG75:CG76"/>
    <mergeCell ref="CH75:CQ76"/>
    <mergeCell ref="E76:G76"/>
    <mergeCell ref="C77:D78"/>
    <mergeCell ref="E77:G77"/>
    <mergeCell ref="AX77:AY79"/>
    <mergeCell ref="AZ77:AZ79"/>
    <mergeCell ref="BA77:BC79"/>
    <mergeCell ref="BY75:BY76"/>
    <mergeCell ref="BZ75:BZ76"/>
    <mergeCell ref="CA75:CA76"/>
    <mergeCell ref="CB75:CB76"/>
    <mergeCell ref="CC75:CC76"/>
    <mergeCell ref="CD75:CD76"/>
    <mergeCell ref="BD75:BD76"/>
    <mergeCell ref="BE75:BF76"/>
    <mergeCell ref="BG75:BR75"/>
    <mergeCell ref="BS75:BV76"/>
    <mergeCell ref="BW75:BW76"/>
    <mergeCell ref="BX75:BX76"/>
    <mergeCell ref="C75:D76"/>
    <mergeCell ref="E75:G75"/>
    <mergeCell ref="U75:Z80"/>
    <mergeCell ref="AX75:AY76"/>
    <mergeCell ref="AZ75:AZ76"/>
    <mergeCell ref="BA75:BC76"/>
    <mergeCell ref="E78:G78"/>
    <mergeCell ref="C79:D80"/>
    <mergeCell ref="E79:G79"/>
    <mergeCell ref="CH80:CQ80"/>
    <mergeCell ref="CE66:CE67"/>
    <mergeCell ref="CF66:CF67"/>
    <mergeCell ref="BS72:BU72"/>
    <mergeCell ref="C73:D74"/>
    <mergeCell ref="E73:G73"/>
    <mergeCell ref="U73:X73"/>
    <mergeCell ref="Y73:Z73"/>
    <mergeCell ref="E74:G74"/>
    <mergeCell ref="U74:X74"/>
    <mergeCell ref="Y74:Z74"/>
    <mergeCell ref="BS70:BU70"/>
    <mergeCell ref="C71:D72"/>
    <mergeCell ref="E71:G71"/>
    <mergeCell ref="U71:X71"/>
    <mergeCell ref="Y71:Z71"/>
    <mergeCell ref="BC71:BR72"/>
    <mergeCell ref="BS71:BU71"/>
    <mergeCell ref="E72:G72"/>
    <mergeCell ref="U72:X72"/>
    <mergeCell ref="Y72:Z72"/>
    <mergeCell ref="C69:D70"/>
    <mergeCell ref="E69:G69"/>
    <mergeCell ref="U69:Z70"/>
    <mergeCell ref="BC69:BF69"/>
    <mergeCell ref="E70:G70"/>
    <mergeCell ref="BC70:BF70"/>
    <mergeCell ref="CG66:CG67"/>
    <mergeCell ref="BS66:BV67"/>
    <mergeCell ref="BW66:BW67"/>
    <mergeCell ref="BX66:BX67"/>
    <mergeCell ref="BY66:BY67"/>
    <mergeCell ref="BZ66:BZ67"/>
    <mergeCell ref="CA66:CA67"/>
    <mergeCell ref="C63:D64"/>
    <mergeCell ref="E63:F64"/>
    <mergeCell ref="C66:G68"/>
    <mergeCell ref="H66:Z66"/>
    <mergeCell ref="BC66:BF67"/>
    <mergeCell ref="BG66:BR66"/>
    <mergeCell ref="H67:H68"/>
    <mergeCell ref="I67:I68"/>
    <mergeCell ref="J67:J68"/>
    <mergeCell ref="K67:K68"/>
    <mergeCell ref="R67:R68"/>
    <mergeCell ref="S67:S68"/>
    <mergeCell ref="T67:T68"/>
    <mergeCell ref="U67:Z68"/>
    <mergeCell ref="BC68:BF68"/>
    <mergeCell ref="BS68:BU69"/>
    <mergeCell ref="L67:L68"/>
    <mergeCell ref="M67:M68"/>
    <mergeCell ref="N67:N68"/>
    <mergeCell ref="O67:O68"/>
    <mergeCell ref="P67:P68"/>
    <mergeCell ref="Q67:Q68"/>
    <mergeCell ref="CB66:CB67"/>
    <mergeCell ref="CC66:CC67"/>
    <mergeCell ref="CD66:CD67"/>
  </mergeCells>
  <phoneticPr fontId="34"/>
  <dataValidations count="6">
    <dataValidation type="list" allowBlank="1" showInputMessage="1" showErrorMessage="1" sqref="I459:I467 I339:I347 I399:I407 I519:I527 I579:I587 I99:I107 I159:I167 I219:I227 I279:I287 I639:I647" xr:uid="{00000000-0002-0000-1300-000000000000}">
      <formula1>エリア</formula1>
    </dataValidation>
    <dataValidation type="list" allowBlank="1" showInputMessage="1" showErrorMessage="1" sqref="E519:E527 E399:E407 E459:E467 E579:E587 E99:E107 E159:E167 E219:E227 E279:E287 E339:E347 E639:E647" xr:uid="{00000000-0002-0000-1300-000001000000}">
      <formula1>INDIRECT(C99 &amp; "コード")</formula1>
    </dataValidation>
    <dataValidation type="list" allowBlank="1" showInputMessage="1" showErrorMessage="1" sqref="C519:D527 C399:D407 C459:D467 C579:D587 C99:D107 C159:D167 C219:D227 C279:D287 C339:D347 C639:D647" xr:uid="{00000000-0002-0000-1300-000002000000}">
      <formula1>ライセンス区分</formula1>
    </dataValidation>
    <dataValidation type="custom" allowBlank="1" showInputMessage="1" showErrorMessage="1" errorTitle="小数点以下入力エラー" error="小数点以下は１桁までとして下さい。" sqref="Y141:Z142 Y151:Z152 L640:AF648 L220:AF228 Y561:Z562 Y261:Z262 Y441:Z442 L100:AF108 Y451:Z452 H369:S392 H69:S92 L280:AF288 Y201:Z202 Y211:Z212 H129:S152 Y321:Z322 Y571:Z572 Y81:Z82 Y91:Z92 Y331:Z332 Y381:Z382 Y391:Z392 H309:S332 L460:AF468 Y311:Z314 L520:AF528 Y371:Z374 L580:AF588 Y501:Z502 Y131:Z134 L340:AF348 Y271:Z272 H249:S272 Y251:Z254 H189:S212 Y191:Z194 L400:AF408 H609:S632 L160:AF168 Y511:Z512 H429:S452 H489:S512 Y491:Z494 Y71:Z74 Y551:Z554 Y431:Z434 Y621:Z622 Y631:Z632 Y611:Z614 H549:S572" xr:uid="{00000000-0002-0000-1300-000003000000}">
      <formula1>ROUND(H69,1)=H69</formula1>
    </dataValidation>
    <dataValidation allowBlank="1" showInputMessage="1" showErrorMessage="1" errorTitle="小数点以下入力エラー" error="小数点以下は１桁までとして下さい。" sqref="U69 U309 U489 Y83:Z90 Y75:Z80 Y323:Z330 U429 Y443:Z450 Y435:Z440 U431:X452 Y315:Z320 Y503:Z510 Y495:Z500 U491:X512 U71:X92 U369 U549 Y563:Z570 Y555:Z560 U551:X572 Y383:Z390 U129 Y143:Z150 Y135:Z140 U131:X152 Y375:Z380 U189 Y203:Z210 Y195:Z200 U191:X212 U371:X392 U249 Y263:Z270 Y255:Z260 U251:X272 U311:X332 U609 Y623:Z630 Y615:Z620 U611:X632" xr:uid="{00000000-0002-0000-1300-000004000000}"/>
    <dataValidation type="list" allowBlank="1" showInputMessage="1" showErrorMessage="1" errorTitle="小数点以下入力エラー" error="小数点以下は１桁までとして下さい。" sqref="F576 F456 F516 F96 F156 F216 F276 F336 F396 F636" xr:uid="{00000000-0002-0000-1300-000005000000}">
      <formula1>"0,1"</formula1>
    </dataValidation>
  </dataValidations>
  <printOptions horizontalCentered="1"/>
  <pageMargins left="0.23622047244094491" right="0.23622047244094491" top="0.74803149606299213" bottom="0.74803149606299213" header="0.31496062992125984" footer="0.31496062992125984"/>
  <pageSetup paperSize="9" scale="51" fitToHeight="0" pageOrder="overThenDown" orientation="landscape" r:id="rId1"/>
  <rowBreaks count="9" manualBreakCount="9">
    <brk id="122" min="1" max="47" man="1"/>
    <brk id="182" min="1" max="47" man="1"/>
    <brk id="242" min="1" max="47" man="1"/>
    <brk id="302" min="1" max="47" man="1"/>
    <brk id="362" min="1" max="47" man="1"/>
    <brk id="422" min="1" max="47" man="1"/>
    <brk id="482" min="1" max="47" man="1"/>
    <brk id="542" min="1" max="47" man="1"/>
    <brk id="602" min="1" max="47" man="1"/>
  </rowBreaks>
  <colBreaks count="1" manualBreakCount="1">
    <brk id="48"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384001" r:id="rId4" name="Button 1">
              <controlPr defaultSize="0" print="0" autoFill="0" autoPict="0" macro="[0]!帳票作成" altText="">
                <anchor moveWithCells="1" sizeWithCells="1">
                  <from>
                    <xdr:col>2</xdr:col>
                    <xdr:colOff>0</xdr:colOff>
                    <xdr:row>1</xdr:row>
                    <xdr:rowOff>95250</xdr:rowOff>
                  </from>
                  <to>
                    <xdr:col>3</xdr:col>
                    <xdr:colOff>336550</xdr:colOff>
                    <xdr:row>1</xdr:row>
                    <xdr:rowOff>457200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51">
    <tabColor rgb="FFFFFF00"/>
  </sheetPr>
  <dimension ref="B1:CX662"/>
  <sheetViews>
    <sheetView workbookViewId="0"/>
  </sheetViews>
  <sheetFormatPr defaultColWidth="9.33203125" defaultRowHeight="13.5" customHeight="1"/>
  <cols>
    <col min="1" max="2" width="1.77734375" style="13" customWidth="1"/>
    <col min="3" max="47" width="6.77734375" style="13" customWidth="1"/>
    <col min="48" max="49" width="1.77734375" style="13" customWidth="1"/>
    <col min="50" max="95" width="6.33203125" style="13" customWidth="1"/>
    <col min="96" max="97" width="1.77734375" style="13" customWidth="1"/>
    <col min="98" max="114" width="4.77734375" style="13" customWidth="1"/>
    <col min="115" max="115" width="1.77734375" style="13" customWidth="1"/>
    <col min="116" max="16384" width="9.33203125" style="13"/>
  </cols>
  <sheetData>
    <row r="1" spans="2:2" ht="13.5" customHeight="1">
      <c r="B1" s="16" t="s">
        <v>267</v>
      </c>
    </row>
    <row r="2" spans="2:2" ht="50.15" customHeight="1"/>
    <row r="3" spans="2:2" ht="13.5" hidden="1" customHeight="1"/>
    <row r="4" spans="2:2" ht="13.5" hidden="1" customHeight="1"/>
    <row r="5" spans="2:2" ht="13.5" hidden="1" customHeight="1"/>
    <row r="6" spans="2:2" ht="13.5" hidden="1" customHeight="1"/>
    <row r="7" spans="2:2" ht="13.5" hidden="1" customHeight="1"/>
    <row r="8" spans="2:2" ht="13.5" hidden="1" customHeight="1"/>
    <row r="9" spans="2:2" ht="13.5" hidden="1" customHeight="1"/>
    <row r="10" spans="2:2" ht="13.5" hidden="1" customHeight="1"/>
    <row r="11" spans="2:2" ht="13.5" hidden="1" customHeight="1"/>
    <row r="12" spans="2:2" ht="13.5" hidden="1" customHeight="1"/>
    <row r="13" spans="2:2" ht="13.5" hidden="1" customHeight="1"/>
    <row r="14" spans="2:2" ht="13.5" hidden="1" customHeight="1"/>
    <row r="15" spans="2:2" ht="13.5" hidden="1" customHeight="1"/>
    <row r="16" spans="2:2" ht="13.5" hidden="1" customHeight="1"/>
    <row r="17" ht="13.5" hidden="1" customHeight="1"/>
    <row r="18" ht="13.5" hidden="1" customHeight="1"/>
    <row r="19" ht="13.5" hidden="1" customHeight="1"/>
    <row r="20" ht="13.5" hidden="1" customHeight="1"/>
    <row r="21" ht="13.5" hidden="1" customHeight="1"/>
    <row r="22" ht="13.5" hidden="1" customHeight="1"/>
    <row r="23" ht="13.5" hidden="1" customHeight="1"/>
    <row r="24" ht="13.5" hidden="1" customHeight="1"/>
    <row r="25" ht="13.5" hidden="1" customHeight="1"/>
    <row r="26" ht="13.5" hidden="1" customHeight="1"/>
    <row r="27" ht="13.5" hidden="1" customHeight="1"/>
    <row r="28" ht="13.5" hidden="1" customHeight="1"/>
    <row r="29" ht="13.5" hidden="1" customHeight="1"/>
    <row r="30" ht="13.5" hidden="1" customHeight="1"/>
    <row r="31" ht="13.5" hidden="1" customHeight="1"/>
    <row r="32" ht="13.5" hidden="1" customHeight="1"/>
    <row r="33" ht="13.5" hidden="1" customHeight="1"/>
    <row r="34" ht="13.5" hidden="1" customHeight="1"/>
    <row r="35" ht="13.5" hidden="1" customHeight="1"/>
    <row r="36" ht="13.5" hidden="1" customHeight="1"/>
    <row r="37" ht="13.5" hidden="1" customHeight="1"/>
    <row r="38" ht="13.5" hidden="1" customHeight="1"/>
    <row r="39" ht="13.5" hidden="1" customHeight="1"/>
    <row r="40" ht="13.5" hidden="1" customHeight="1"/>
    <row r="41" ht="13.5" hidden="1" customHeight="1"/>
    <row r="42" ht="13.5" hidden="1" customHeight="1"/>
    <row r="43" ht="13.5" hidden="1" customHeight="1"/>
    <row r="44" ht="13.5" hidden="1" customHeight="1"/>
    <row r="45" ht="13.5" hidden="1" customHeight="1"/>
    <row r="46" ht="13.5" hidden="1" customHeight="1"/>
    <row r="47" ht="13.5" hidden="1" customHeight="1"/>
    <row r="48" ht="13.5" hidden="1" customHeight="1"/>
    <row r="49" spans="3:9" ht="13.5" hidden="1" customHeight="1"/>
    <row r="50" spans="3:9" ht="13.5" hidden="1" customHeight="1"/>
    <row r="51" spans="3:9" ht="13.5" hidden="1" customHeight="1"/>
    <row r="52" spans="3:9" ht="13.5" hidden="1" customHeight="1"/>
    <row r="53" spans="3:9" ht="13.5" hidden="1" customHeight="1"/>
    <row r="54" spans="3:9" ht="13.5" hidden="1" customHeight="1"/>
    <row r="55" spans="3:9" ht="13.5" hidden="1" customHeight="1"/>
    <row r="56" spans="3:9" ht="13.5" hidden="1" customHeight="1"/>
    <row r="57" spans="3:9" ht="13.5" hidden="1" customHeight="1"/>
    <row r="58" spans="3:9" ht="13.5" hidden="1" customHeight="1"/>
    <row r="59" spans="3:9" ht="13.5" hidden="1" customHeight="1"/>
    <row r="60" spans="3:9" ht="13.5" hidden="1" customHeight="1"/>
    <row r="61" spans="3:9" ht="13.5" hidden="1" customHeight="1"/>
    <row r="62" spans="3:9" ht="13.5" hidden="1" customHeight="1"/>
    <row r="63" spans="3:9" s="243" customFormat="1" ht="13.5" customHeight="1">
      <c r="C63" s="651" t="s">
        <v>8</v>
      </c>
      <c r="D63" s="651"/>
      <c r="E63" s="562" t="s">
        <v>109</v>
      </c>
      <c r="F63" s="562"/>
      <c r="G63" s="279"/>
    </row>
    <row r="64" spans="3:9" s="243" customFormat="1" ht="13.5" customHeight="1">
      <c r="C64" s="651"/>
      <c r="D64" s="651"/>
      <c r="E64" s="562"/>
      <c r="F64" s="562"/>
      <c r="G64" s="279"/>
      <c r="I64" s="244"/>
    </row>
    <row r="65" spans="3:102" s="243" customFormat="1" ht="13.5" customHeight="1">
      <c r="C65" s="235" t="s">
        <v>254</v>
      </c>
      <c r="D65" s="279"/>
      <c r="E65" s="279"/>
      <c r="F65" s="279"/>
      <c r="G65" s="279"/>
      <c r="I65" s="244"/>
      <c r="BC65" s="239" t="e">
        <f>IF(#REF!="発電事業者","算定結果　様式第３２第１表～第４表（保有電源新エネ欄他）","算定結果　様式第３２第１表・第２表（年度末電源構成・発電端電力量）")</f>
        <v>#REF!</v>
      </c>
      <c r="CT65" s="296" t="s">
        <v>114</v>
      </c>
      <c r="CV65" s="286" t="str">
        <f>IF(COUNT(H69:Z92)&gt;0,"○","")</f>
        <v/>
      </c>
    </row>
    <row r="66" spans="3:102" s="243" customFormat="1" ht="13.5" customHeight="1">
      <c r="C66" s="652"/>
      <c r="D66" s="653"/>
      <c r="E66" s="653"/>
      <c r="F66" s="653"/>
      <c r="G66" s="654"/>
      <c r="H66" s="594" t="s">
        <v>120</v>
      </c>
      <c r="I66" s="594"/>
      <c r="J66" s="594"/>
      <c r="K66" s="594"/>
      <c r="L66" s="594"/>
      <c r="M66" s="594"/>
      <c r="N66" s="594"/>
      <c r="O66" s="594"/>
      <c r="P66" s="594"/>
      <c r="Q66" s="594"/>
      <c r="R66" s="594"/>
      <c r="S66" s="594"/>
      <c r="T66" s="594"/>
      <c r="U66" s="594"/>
      <c r="V66" s="594"/>
      <c r="W66" s="594"/>
      <c r="X66" s="594"/>
      <c r="Y66" s="594"/>
      <c r="Z66" s="594"/>
      <c r="AA66" s="245"/>
      <c r="AB66" s="245"/>
      <c r="AC66" s="245"/>
      <c r="AD66" s="298"/>
      <c r="AE66" s="298"/>
      <c r="AF66" s="298"/>
      <c r="AG66" s="298"/>
      <c r="AH66" s="298"/>
      <c r="AI66" s="268"/>
      <c r="AJ66" s="268"/>
      <c r="AK66" s="268"/>
      <c r="AL66" s="268"/>
      <c r="AM66" s="268"/>
      <c r="AN66" s="268"/>
      <c r="AO66" s="268"/>
      <c r="AP66" s="268"/>
      <c r="AQ66" s="268"/>
      <c r="AR66" s="268"/>
      <c r="AS66" s="268"/>
      <c r="AT66" s="268"/>
      <c r="AU66" s="268"/>
      <c r="BB66" s="246"/>
      <c r="BC66" s="659" t="s">
        <v>256</v>
      </c>
      <c r="BD66" s="659"/>
      <c r="BE66" s="659"/>
      <c r="BF66" s="659"/>
      <c r="BG66" s="601" t="e">
        <f>DATE(#REF!,1,1)</f>
        <v>#REF!</v>
      </c>
      <c r="BH66" s="602"/>
      <c r="BI66" s="602"/>
      <c r="BJ66" s="602"/>
      <c r="BK66" s="602"/>
      <c r="BL66" s="602"/>
      <c r="BM66" s="602"/>
      <c r="BN66" s="602"/>
      <c r="BO66" s="602"/>
      <c r="BP66" s="602"/>
      <c r="BQ66" s="602"/>
      <c r="BR66" s="603"/>
      <c r="BS66" s="659" t="s">
        <v>257</v>
      </c>
      <c r="BT66" s="659"/>
      <c r="BU66" s="659"/>
      <c r="BV66" s="659"/>
      <c r="BW66" s="592" t="e">
        <f>DATE(#REF!-1,1,1)</f>
        <v>#REF!</v>
      </c>
      <c r="BX66" s="592" t="e">
        <f>DATE(#REF!,1,1)</f>
        <v>#REF!</v>
      </c>
      <c r="BY66" s="592" t="e">
        <f>DATE(#REF!+1,1,1)</f>
        <v>#REF!</v>
      </c>
      <c r="BZ66" s="592" t="e">
        <f>DATE(#REF!+2,1,1)</f>
        <v>#REF!</v>
      </c>
      <c r="CA66" s="592" t="e">
        <f>DATE(#REF!+3,1,1)</f>
        <v>#REF!</v>
      </c>
      <c r="CB66" s="592" t="e">
        <f>DATE(#REF!+4,1,1)</f>
        <v>#REF!</v>
      </c>
      <c r="CC66" s="592" t="e">
        <f>DATE(#REF!+5,1,1)</f>
        <v>#REF!</v>
      </c>
      <c r="CD66" s="592" t="e">
        <f>DATE(#REF!+6,1,1)</f>
        <v>#REF!</v>
      </c>
      <c r="CE66" s="592" t="e">
        <f>DATE(#REF!+7,1,1)</f>
        <v>#REF!</v>
      </c>
      <c r="CF66" s="592" t="e">
        <f>DATE(#REF!+8,1,1)</f>
        <v>#REF!</v>
      </c>
      <c r="CG66" s="592" t="e">
        <f>DATE(#REF!+9,1,1)</f>
        <v>#REF!</v>
      </c>
      <c r="CH66" s="273"/>
      <c r="CI66" s="273"/>
      <c r="CJ66" s="273"/>
      <c r="CK66" s="273"/>
      <c r="CL66" s="273"/>
      <c r="CM66" s="273"/>
      <c r="CN66" s="273"/>
      <c r="CO66" s="273"/>
      <c r="CP66" s="273"/>
      <c r="CQ66" s="273"/>
    </row>
    <row r="67" spans="3:102" s="243" customFormat="1" ht="13.5" customHeight="1">
      <c r="C67" s="661"/>
      <c r="D67" s="662"/>
      <c r="E67" s="662"/>
      <c r="F67" s="662"/>
      <c r="G67" s="663"/>
      <c r="H67" s="595" t="s">
        <v>194</v>
      </c>
      <c r="I67" s="595" t="s">
        <v>195</v>
      </c>
      <c r="J67" s="595" t="s">
        <v>161</v>
      </c>
      <c r="K67" s="595" t="s">
        <v>162</v>
      </c>
      <c r="L67" s="595" t="s">
        <v>163</v>
      </c>
      <c r="M67" s="595" t="s">
        <v>164</v>
      </c>
      <c r="N67" s="595" t="s">
        <v>165</v>
      </c>
      <c r="O67" s="595" t="s">
        <v>166</v>
      </c>
      <c r="P67" s="595" t="s">
        <v>167</v>
      </c>
      <c r="Q67" s="595" t="s">
        <v>168</v>
      </c>
      <c r="R67" s="595" t="s">
        <v>169</v>
      </c>
      <c r="S67" s="595" t="s">
        <v>170</v>
      </c>
      <c r="T67" s="595" t="s">
        <v>25</v>
      </c>
      <c r="U67" s="637"/>
      <c r="V67" s="638"/>
      <c r="W67" s="638"/>
      <c r="X67" s="638"/>
      <c r="Y67" s="638"/>
      <c r="Z67" s="639"/>
      <c r="AA67" s="245"/>
      <c r="AB67" s="245"/>
      <c r="AC67" s="245"/>
      <c r="AD67" s="298"/>
      <c r="AE67" s="298"/>
      <c r="AF67" s="298"/>
      <c r="AG67" s="298"/>
      <c r="AH67" s="298"/>
      <c r="AI67" s="245"/>
      <c r="AJ67" s="245"/>
      <c r="AK67" s="245"/>
      <c r="AL67" s="245"/>
      <c r="AM67" s="245"/>
      <c r="AN67" s="245"/>
      <c r="AO67" s="245"/>
      <c r="AP67" s="245"/>
      <c r="AQ67" s="245"/>
      <c r="AR67" s="245"/>
      <c r="AS67" s="245"/>
      <c r="AT67" s="245"/>
      <c r="AU67" s="245"/>
      <c r="AX67" s="280"/>
      <c r="AY67" s="280"/>
      <c r="AZ67" s="280"/>
      <c r="BA67" s="280"/>
      <c r="BB67" s="246"/>
      <c r="BC67" s="659"/>
      <c r="BD67" s="659"/>
      <c r="BE67" s="659"/>
      <c r="BF67" s="659"/>
      <c r="BG67" s="334" t="s">
        <v>194</v>
      </c>
      <c r="BH67" s="334" t="s">
        <v>195</v>
      </c>
      <c r="BI67" s="334" t="s">
        <v>161</v>
      </c>
      <c r="BJ67" s="334" t="s">
        <v>162</v>
      </c>
      <c r="BK67" s="334" t="s">
        <v>163</v>
      </c>
      <c r="BL67" s="334" t="s">
        <v>164</v>
      </c>
      <c r="BM67" s="334" t="s">
        <v>165</v>
      </c>
      <c r="BN67" s="334" t="s">
        <v>166</v>
      </c>
      <c r="BO67" s="334" t="s">
        <v>167</v>
      </c>
      <c r="BP67" s="334" t="s">
        <v>168</v>
      </c>
      <c r="BQ67" s="334" t="s">
        <v>169</v>
      </c>
      <c r="BR67" s="334" t="s">
        <v>170</v>
      </c>
      <c r="BS67" s="659"/>
      <c r="BT67" s="659"/>
      <c r="BU67" s="659"/>
      <c r="BV67" s="659"/>
      <c r="BW67" s="593"/>
      <c r="BX67" s="593"/>
      <c r="BY67" s="593"/>
      <c r="BZ67" s="593"/>
      <c r="CA67" s="593"/>
      <c r="CB67" s="593"/>
      <c r="CC67" s="593"/>
      <c r="CD67" s="593"/>
      <c r="CE67" s="593"/>
      <c r="CF67" s="593"/>
      <c r="CG67" s="593"/>
      <c r="CH67" s="273"/>
      <c r="CI67" s="273"/>
      <c r="CJ67" s="273"/>
      <c r="CK67" s="273"/>
      <c r="CL67" s="273"/>
      <c r="CM67" s="273"/>
      <c r="CN67" s="273"/>
      <c r="CO67" s="273"/>
      <c r="CP67" s="273"/>
      <c r="CQ67" s="273"/>
      <c r="CT67" s="287" t="s">
        <v>158</v>
      </c>
    </row>
    <row r="68" spans="3:102" s="243" customFormat="1" ht="13.5" customHeight="1">
      <c r="C68" s="655"/>
      <c r="D68" s="656"/>
      <c r="E68" s="656"/>
      <c r="F68" s="656"/>
      <c r="G68" s="657"/>
      <c r="H68" s="596"/>
      <c r="I68" s="596"/>
      <c r="J68" s="596"/>
      <c r="K68" s="596"/>
      <c r="L68" s="596"/>
      <c r="M68" s="596"/>
      <c r="N68" s="596"/>
      <c r="O68" s="596"/>
      <c r="P68" s="596"/>
      <c r="Q68" s="596"/>
      <c r="R68" s="596"/>
      <c r="S68" s="596"/>
      <c r="T68" s="596"/>
      <c r="U68" s="640"/>
      <c r="V68" s="641"/>
      <c r="W68" s="641"/>
      <c r="X68" s="641"/>
      <c r="Y68" s="641"/>
      <c r="Z68" s="642"/>
      <c r="AA68" s="250"/>
      <c r="AB68" s="250"/>
      <c r="AC68" s="250"/>
      <c r="AD68" s="268"/>
      <c r="AE68" s="268"/>
      <c r="AF68" s="268"/>
      <c r="AG68" s="268"/>
      <c r="AH68" s="268"/>
      <c r="AI68" s="250"/>
      <c r="AJ68" s="250"/>
      <c r="AK68" s="250"/>
      <c r="AL68" s="250"/>
      <c r="AM68" s="250"/>
      <c r="AN68" s="250"/>
      <c r="AO68" s="250"/>
      <c r="AP68" s="250"/>
      <c r="AQ68" s="250"/>
      <c r="AR68" s="250"/>
      <c r="AS68" s="250"/>
      <c r="AT68" s="250"/>
      <c r="AU68" s="250"/>
      <c r="AX68" s="280"/>
      <c r="AY68" s="280"/>
      <c r="AZ68" s="280"/>
      <c r="BA68" s="280"/>
      <c r="BB68" s="246"/>
      <c r="BC68" s="634" t="s">
        <v>198</v>
      </c>
      <c r="BD68" s="635"/>
      <c r="BE68" s="635"/>
      <c r="BF68" s="636"/>
      <c r="BG68" s="297" t="str">
        <f>IF(COUNT(H73)=0,"",H73)</f>
        <v/>
      </c>
      <c r="BH68" s="297" t="str">
        <f t="shared" ref="BH68:BR68" si="0">IF(COUNT(I73)=0,"",I73)</f>
        <v/>
      </c>
      <c r="BI68" s="297" t="str">
        <f t="shared" si="0"/>
        <v/>
      </c>
      <c r="BJ68" s="297" t="str">
        <f t="shared" si="0"/>
        <v/>
      </c>
      <c r="BK68" s="297" t="str">
        <f t="shared" si="0"/>
        <v/>
      </c>
      <c r="BL68" s="297" t="str">
        <f t="shared" si="0"/>
        <v/>
      </c>
      <c r="BM68" s="297" t="str">
        <f t="shared" si="0"/>
        <v/>
      </c>
      <c r="BN68" s="297" t="str">
        <f t="shared" si="0"/>
        <v/>
      </c>
      <c r="BO68" s="297" t="str">
        <f t="shared" si="0"/>
        <v/>
      </c>
      <c r="BP68" s="297" t="str">
        <f t="shared" si="0"/>
        <v/>
      </c>
      <c r="BQ68" s="297" t="str">
        <f t="shared" si="0"/>
        <v/>
      </c>
      <c r="BR68" s="297" t="str">
        <f t="shared" si="0"/>
        <v/>
      </c>
      <c r="BS68" s="597" t="s">
        <v>198</v>
      </c>
      <c r="BT68" s="633"/>
      <c r="BU68" s="598"/>
      <c r="BV68" s="334" t="s">
        <v>171</v>
      </c>
      <c r="BW68" s="253" t="str">
        <f>IF(COUNT(L71)=0,"",L71)</f>
        <v/>
      </c>
      <c r="BX68" s="253" t="str">
        <f>IF(COUNT(L73)=0,"",L73)</f>
        <v/>
      </c>
      <c r="BY68" s="253" t="str">
        <f>IF(COUNT(L75)=0,"",L75)</f>
        <v/>
      </c>
      <c r="BZ68" s="253" t="str">
        <f>IF(COUNT(L77)=0,"",L77)</f>
        <v/>
      </c>
      <c r="CA68" s="253" t="str">
        <f>IF(COUNT(L79)=0,"",L79)</f>
        <v/>
      </c>
      <c r="CB68" s="253" t="str">
        <f>IF(COUNT(L81)=0,"",L81)</f>
        <v/>
      </c>
      <c r="CC68" s="253" t="str">
        <f>IF(COUNT(L83)=0,"",L83)</f>
        <v/>
      </c>
      <c r="CD68" s="253" t="str">
        <f>IF(COUNT(L85)=0,"",L85)</f>
        <v/>
      </c>
      <c r="CE68" s="253" t="str">
        <f>IF(COUNT(L87)=0,"",L87)</f>
        <v/>
      </c>
      <c r="CF68" s="253" t="str">
        <f>IF(COUNT(L89)=0,"",L89)</f>
        <v/>
      </c>
      <c r="CG68" s="253" t="str">
        <f>IF(COUNT(L91)=0,"",L91)</f>
        <v/>
      </c>
      <c r="CH68" s="257"/>
      <c r="CI68" s="257"/>
      <c r="CJ68" s="257"/>
      <c r="CK68" s="257"/>
      <c r="CL68" s="257"/>
      <c r="CM68" s="257"/>
      <c r="CN68" s="257"/>
      <c r="CO68" s="257"/>
      <c r="CP68" s="257"/>
      <c r="CQ68" s="257"/>
      <c r="CT68" s="288"/>
      <c r="CU68" s="289" t="s">
        <v>115</v>
      </c>
      <c r="CV68" s="294" t="s">
        <v>261</v>
      </c>
    </row>
    <row r="69" spans="3:102" s="243" customFormat="1" ht="13.5" customHeight="1">
      <c r="C69" s="604" t="e">
        <f>DATE(#REF!-2,1,1)</f>
        <v>#REF!</v>
      </c>
      <c r="D69" s="605"/>
      <c r="E69" s="613" t="s">
        <v>198</v>
      </c>
      <c r="F69" s="614"/>
      <c r="G69" s="615"/>
      <c r="H69" s="255"/>
      <c r="I69" s="255"/>
      <c r="J69" s="255"/>
      <c r="K69" s="255"/>
      <c r="L69" s="255"/>
      <c r="M69" s="255"/>
      <c r="N69" s="255"/>
      <c r="O69" s="255"/>
      <c r="P69" s="255"/>
      <c r="Q69" s="256"/>
      <c r="R69" s="256"/>
      <c r="S69" s="256"/>
      <c r="T69" s="255"/>
      <c r="U69" s="578"/>
      <c r="V69" s="644"/>
      <c r="W69" s="644"/>
      <c r="X69" s="644"/>
      <c r="Y69" s="644"/>
      <c r="Z69" s="579"/>
      <c r="AA69" s="257"/>
      <c r="AB69" s="257"/>
      <c r="AC69" s="257"/>
      <c r="AD69" s="299"/>
      <c r="AE69" s="299"/>
      <c r="AF69" s="268"/>
      <c r="AG69" s="268"/>
      <c r="AH69" s="268"/>
      <c r="AI69" s="257"/>
      <c r="AJ69" s="257"/>
      <c r="AK69" s="257"/>
      <c r="AL69" s="257"/>
      <c r="AM69" s="257"/>
      <c r="AN69" s="257"/>
      <c r="AO69" s="257"/>
      <c r="AP69" s="257"/>
      <c r="AQ69" s="257"/>
      <c r="AR69" s="257"/>
      <c r="AS69" s="257"/>
      <c r="AT69" s="257"/>
      <c r="AU69" s="257"/>
      <c r="AX69" s="280"/>
      <c r="AY69" s="280"/>
      <c r="AZ69" s="280"/>
      <c r="BA69" s="280"/>
      <c r="BB69" s="246"/>
      <c r="BC69" s="648"/>
      <c r="BD69" s="649"/>
      <c r="BE69" s="649"/>
      <c r="BF69" s="650"/>
      <c r="BG69" s="259"/>
      <c r="BH69" s="259"/>
      <c r="BI69" s="259"/>
      <c r="BJ69" s="259"/>
      <c r="BK69" s="259"/>
      <c r="BL69" s="259"/>
      <c r="BM69" s="259"/>
      <c r="BN69" s="259"/>
      <c r="BO69" s="259"/>
      <c r="BP69" s="259"/>
      <c r="BQ69" s="259"/>
      <c r="BR69" s="259"/>
      <c r="BS69" s="599"/>
      <c r="BT69" s="643"/>
      <c r="BU69" s="600"/>
      <c r="BV69" s="334" t="s">
        <v>172</v>
      </c>
      <c r="BW69" s="253" t="str">
        <f>IF(COUNT(Q69)=0,"",Q69)</f>
        <v/>
      </c>
      <c r="BX69" s="253" t="str">
        <f>IF(COUNT(Q73)=0,"",Q73)</f>
        <v/>
      </c>
      <c r="BY69" s="253" t="str">
        <f>IF(COUNT(Q75)=0,"",Q75)</f>
        <v/>
      </c>
      <c r="BZ69" s="253" t="str">
        <f>IF(COUNT(Q77)=0,"",Q77)</f>
        <v/>
      </c>
      <c r="CA69" s="253" t="str">
        <f>IF(COUNT(Q79)=0,"",Q79)</f>
        <v/>
      </c>
      <c r="CB69" s="253" t="str">
        <f>IF(COUNT(Q81)=0,"",Q81)</f>
        <v/>
      </c>
      <c r="CC69" s="253" t="str">
        <f>IF(COUNT(Q83)=0,"",Q83)</f>
        <v/>
      </c>
      <c r="CD69" s="253" t="str">
        <f>IF(COUNT(Q85)=0,"",Q85)</f>
        <v/>
      </c>
      <c r="CE69" s="253" t="str">
        <f>IF(COUNT(Q87)=0,"",Q87)</f>
        <v/>
      </c>
      <c r="CF69" s="253" t="str">
        <f>IF(COUNT(Q89)=0,"",Q89)</f>
        <v/>
      </c>
      <c r="CG69" s="253" t="str">
        <f>IF(COUNT(Q91)=0,"",Q91)</f>
        <v/>
      </c>
      <c r="CH69" s="257"/>
      <c r="CI69" s="257"/>
      <c r="CJ69" s="257"/>
      <c r="CK69" s="257"/>
      <c r="CL69" s="257"/>
      <c r="CM69" s="257"/>
      <c r="CN69" s="257"/>
      <c r="CO69" s="257"/>
      <c r="CP69" s="257"/>
      <c r="CQ69" s="257"/>
      <c r="CT69" s="290" t="s">
        <v>109</v>
      </c>
      <c r="CU69" s="291" t="str">
        <f t="shared" ref="CU69:CU78" ca="1" si="1">INDIRECT(CU$79&amp;$CV69)</f>
        <v/>
      </c>
      <c r="CV69" s="284">
        <v>65</v>
      </c>
    </row>
    <row r="70" spans="3:102" s="243" customFormat="1" ht="13.5" customHeight="1">
      <c r="C70" s="606"/>
      <c r="D70" s="607"/>
      <c r="E70" s="608" t="s">
        <v>252</v>
      </c>
      <c r="F70" s="609"/>
      <c r="G70" s="610"/>
      <c r="H70" s="260"/>
      <c r="I70" s="260"/>
      <c r="J70" s="260"/>
      <c r="K70" s="260"/>
      <c r="L70" s="260"/>
      <c r="M70" s="260"/>
      <c r="N70" s="260"/>
      <c r="O70" s="260"/>
      <c r="P70" s="260"/>
      <c r="Q70" s="261"/>
      <c r="R70" s="261"/>
      <c r="S70" s="261"/>
      <c r="T70" s="262" t="str">
        <f>IF(COUNT(H70:S70)=0,"",SUMPRODUCT(ROUND(H70:S70,1)))</f>
        <v/>
      </c>
      <c r="U70" s="645"/>
      <c r="V70" s="646"/>
      <c r="W70" s="646"/>
      <c r="X70" s="646"/>
      <c r="Y70" s="646"/>
      <c r="Z70" s="647"/>
      <c r="AA70" s="257"/>
      <c r="AB70" s="257"/>
      <c r="AC70" s="257"/>
      <c r="AD70" s="299"/>
      <c r="AE70" s="299"/>
      <c r="AF70" s="268"/>
      <c r="AG70" s="268"/>
      <c r="AH70" s="268"/>
      <c r="AI70" s="271"/>
      <c r="AJ70" s="271"/>
      <c r="AK70" s="271"/>
      <c r="AL70" s="271"/>
      <c r="AM70" s="271"/>
      <c r="AN70" s="271"/>
      <c r="AO70" s="271"/>
      <c r="AP70" s="271"/>
      <c r="AQ70" s="271"/>
      <c r="AR70" s="271"/>
      <c r="AS70" s="271"/>
      <c r="AT70" s="271"/>
      <c r="AU70" s="272"/>
      <c r="AX70" s="280"/>
      <c r="AY70" s="280"/>
      <c r="AZ70" s="280"/>
      <c r="BA70" s="280"/>
      <c r="BB70" s="246"/>
      <c r="BC70" s="594" t="s">
        <v>205</v>
      </c>
      <c r="BD70" s="594"/>
      <c r="BE70" s="594"/>
      <c r="BF70" s="594"/>
      <c r="BG70" s="253" t="str">
        <f>IF(COUNT(H74)=0,"",ROUND(H74,#REF!))</f>
        <v/>
      </c>
      <c r="BH70" s="253" t="str">
        <f>IF(COUNT(I74)=0,"",ROUND(I74,#REF!))</f>
        <v/>
      </c>
      <c r="BI70" s="253" t="str">
        <f>IF(COUNT(J74)=0,"",ROUND(J74,#REF!))</f>
        <v/>
      </c>
      <c r="BJ70" s="253" t="str">
        <f>IF(COUNT(K74)=0,"",ROUND(K74,#REF!))</f>
        <v/>
      </c>
      <c r="BK70" s="253" t="str">
        <f>IF(COUNT(L74)=0,"",ROUND(L74,#REF!))</f>
        <v/>
      </c>
      <c r="BL70" s="253" t="str">
        <f>IF(COUNT(M74)=0,"",ROUND(M74,#REF!))</f>
        <v/>
      </c>
      <c r="BM70" s="253" t="str">
        <f>IF(COUNT(N74)=0,"",ROUND(N74,#REF!))</f>
        <v/>
      </c>
      <c r="BN70" s="253" t="str">
        <f>IF(COUNT(O74)=0,"",ROUND(O74,#REF!))</f>
        <v/>
      </c>
      <c r="BO70" s="253" t="str">
        <f>IF(COUNT(P74)=0,"",ROUND(P74,#REF!))</f>
        <v/>
      </c>
      <c r="BP70" s="253" t="str">
        <f>IF(COUNT(Q74)=0,"",ROUND(Q74,#REF!))</f>
        <v/>
      </c>
      <c r="BQ70" s="253" t="str">
        <f>IF(COUNT(R74)=0,"",ROUND(R74,#REF!))</f>
        <v/>
      </c>
      <c r="BR70" s="253" t="str">
        <f>IF(COUNT(S74)=0,"",ROUND(S74,#REF!))</f>
        <v/>
      </c>
      <c r="BS70" s="634" t="s">
        <v>205</v>
      </c>
      <c r="BT70" s="635"/>
      <c r="BU70" s="636"/>
      <c r="BV70" s="334" t="s">
        <v>25</v>
      </c>
      <c r="BW70" s="253" t="str">
        <f>IF(COUNT(T72)=0,"",T72)</f>
        <v/>
      </c>
      <c r="BX70" s="253" t="str">
        <f>IF(COUNT(T74)=0,"",T74)</f>
        <v/>
      </c>
      <c r="BY70" s="253" t="str">
        <f>IF(COUNT(T76)=0,"",T76)</f>
        <v/>
      </c>
      <c r="BZ70" s="266" t="str">
        <f>IF(COUNT(T78)=0,"",T78)</f>
        <v/>
      </c>
      <c r="CA70" s="253" t="str">
        <f>IF(COUNT(T80)=0,"",T80)</f>
        <v/>
      </c>
      <c r="CB70" s="253" t="str">
        <f>IF(COUNT(T82)=0,"",T82)</f>
        <v/>
      </c>
      <c r="CC70" s="253" t="str">
        <f>IF(COUNT(T84)=0,"",T84)</f>
        <v/>
      </c>
      <c r="CD70" s="253" t="str">
        <f>IF(COUNT(T86)=0,"",T86)</f>
        <v/>
      </c>
      <c r="CE70" s="253" t="str">
        <f>IF(COUNT(T88)=0,"",T88)</f>
        <v/>
      </c>
      <c r="CF70" s="253" t="str">
        <f>IF(COUNT(T90)=0,"",T90)</f>
        <v/>
      </c>
      <c r="CG70" s="253" t="str">
        <f>IF(COUNT(T92)=0,"",T92)</f>
        <v/>
      </c>
      <c r="CH70" s="257"/>
      <c r="CI70" s="257"/>
      <c r="CJ70" s="257"/>
      <c r="CK70" s="257"/>
      <c r="CL70" s="257"/>
      <c r="CM70" s="257"/>
      <c r="CN70" s="257"/>
      <c r="CO70" s="257"/>
      <c r="CP70" s="257"/>
      <c r="CQ70" s="257"/>
      <c r="CT70" s="290" t="s">
        <v>103</v>
      </c>
      <c r="CU70" s="291" t="str">
        <f t="shared" ca="1" si="1"/>
        <v/>
      </c>
      <c r="CV70" s="284">
        <f>CV69+60</f>
        <v>125</v>
      </c>
    </row>
    <row r="71" spans="3:102" s="243" customFormat="1" ht="13.5" customHeight="1">
      <c r="C71" s="604" t="e">
        <f>DATE(#REF!-1,1,1)</f>
        <v>#REF!</v>
      </c>
      <c r="D71" s="605"/>
      <c r="E71" s="613" t="s">
        <v>198</v>
      </c>
      <c r="F71" s="614"/>
      <c r="G71" s="615"/>
      <c r="H71" s="256"/>
      <c r="I71" s="256"/>
      <c r="J71" s="256"/>
      <c r="K71" s="256"/>
      <c r="L71" s="256"/>
      <c r="M71" s="256"/>
      <c r="N71" s="256"/>
      <c r="O71" s="256"/>
      <c r="P71" s="256"/>
      <c r="Q71" s="256"/>
      <c r="R71" s="256"/>
      <c r="S71" s="256"/>
      <c r="T71" s="255"/>
      <c r="U71" s="613" t="s">
        <v>210</v>
      </c>
      <c r="V71" s="614"/>
      <c r="W71" s="614"/>
      <c r="X71" s="615"/>
      <c r="Y71" s="666"/>
      <c r="Z71" s="667"/>
      <c r="AA71" s="257"/>
      <c r="AB71" s="257"/>
      <c r="AC71" s="257"/>
      <c r="AD71" s="299"/>
      <c r="AE71" s="299"/>
      <c r="AF71" s="268"/>
      <c r="AG71" s="268"/>
      <c r="AH71" s="268"/>
      <c r="AI71" s="257"/>
      <c r="AJ71" s="257"/>
      <c r="AK71" s="257"/>
      <c r="AL71" s="257"/>
      <c r="AM71" s="257"/>
      <c r="AN71" s="257"/>
      <c r="AO71" s="257"/>
      <c r="AP71" s="257"/>
      <c r="AQ71" s="257"/>
      <c r="AR71" s="257"/>
      <c r="AS71" s="257"/>
      <c r="AT71" s="257"/>
      <c r="AU71" s="257"/>
      <c r="AX71" s="280"/>
      <c r="AY71" s="280"/>
      <c r="AZ71" s="280"/>
      <c r="BB71" s="246"/>
      <c r="BC71" s="627"/>
      <c r="BD71" s="628"/>
      <c r="BE71" s="628"/>
      <c r="BF71" s="628"/>
      <c r="BG71" s="628"/>
      <c r="BH71" s="628"/>
      <c r="BI71" s="628"/>
      <c r="BJ71" s="628"/>
      <c r="BK71" s="628"/>
      <c r="BL71" s="628"/>
      <c r="BM71" s="628"/>
      <c r="BN71" s="628"/>
      <c r="BO71" s="628"/>
      <c r="BP71" s="628"/>
      <c r="BQ71" s="628"/>
      <c r="BR71" s="629"/>
      <c r="BS71" s="597" t="s">
        <v>206</v>
      </c>
      <c r="BT71" s="633"/>
      <c r="BU71" s="598"/>
      <c r="BV71" s="334" t="s">
        <v>25</v>
      </c>
      <c r="BW71" s="253" t="str">
        <f>IF(COUNT(Y71)=0,"",IF(#REF!="発電事業者",Y71,IF(SUMIF($C99:$D108,"その他事業者",L99:L108)=0,IF(Y71*L108/SUM(L99:L108)=0,"",Y71*L108/SUM(L99:L108)),ROUND(Y71*SUMIF($C99:$D108,"その他事業者",L99:L108)/SUM(L99:L108),#REF!)+Y71*L108/SUM(L99:L108))))</f>
        <v/>
      </c>
      <c r="BX71" s="253" t="str">
        <f>IF(COUNT(Y73)=0,"",IF(#REF!="発電事業者",Y73,IF(SUMIF($C99:$D108,"その他事業者",W99:W108)=0,IF(Y73*W108/SUM(W99:W108)=0,"",Y73*W108/SUM(W99:W108)),ROUND(Y73*SUMIF($C99:$D108,"その他事業者",W99:W108)/SUM(W99:W108),#REF!)+Y73*W108/SUM(W99:W108))))</f>
        <v/>
      </c>
      <c r="BY71" s="267"/>
      <c r="BZ71" s="267"/>
      <c r="CA71" s="267"/>
      <c r="CB71" s="253" t="str">
        <f>IF(COUNT(Y81)=0,"",IF(#REF!="発電事業者",Y81,IF(SUMIF($C99:$D108,"その他事業者",AA99:AA108)=0,IF(Y81*AA108/SUM(AA99:AA108)=0,"",Y81*AA108/SUM(AA99:AA108)),ROUND(Y81*SUMIF($C99:$D108,"その他事業者",AA99:AA108)/SUM(AA99:AA108),#REF!)+Y81*AA108/SUM(AA99:AA108))))</f>
        <v/>
      </c>
      <c r="CC71" s="267"/>
      <c r="CD71" s="267"/>
      <c r="CE71" s="267"/>
      <c r="CF71" s="267"/>
      <c r="CG71" s="253" t="str">
        <f>IF(COUNT(Y91)=0,"",IF(#REF!="発電事業者",Y91,IF(SUMIF($C99:$D108,"その他事業者",AF99:AF108)=0,IF(Y91*AF108/SUM(AF99:AF108)=0,"",Y91*AF108/SUM(AF99:AF108)),ROUND(Y91*SUMIF($C99:$D108,"その他事業者",AF99:AF108)/SUM(AF99:AF108),#REF!)+Y91*AF108/SUM(AF99:AF108))))</f>
        <v/>
      </c>
      <c r="CH71" s="257"/>
      <c r="CI71" s="257"/>
      <c r="CJ71" s="257"/>
      <c r="CK71" s="257"/>
      <c r="CL71" s="257"/>
      <c r="CM71" s="257"/>
      <c r="CN71" s="257"/>
      <c r="CO71" s="257"/>
      <c r="CP71" s="257"/>
      <c r="CQ71" s="257"/>
      <c r="CT71" s="290" t="s">
        <v>104</v>
      </c>
      <c r="CU71" s="291" t="str">
        <f t="shared" ca="1" si="1"/>
        <v/>
      </c>
      <c r="CV71" s="284">
        <f t="shared" ref="CV71:CV78" si="2">CV70+60</f>
        <v>185</v>
      </c>
    </row>
    <row r="72" spans="3:102" s="243" customFormat="1" ht="13.5" customHeight="1">
      <c r="C72" s="606"/>
      <c r="D72" s="607"/>
      <c r="E72" s="608" t="s">
        <v>252</v>
      </c>
      <c r="F72" s="609"/>
      <c r="G72" s="610"/>
      <c r="H72" s="261"/>
      <c r="I72" s="261"/>
      <c r="J72" s="261"/>
      <c r="K72" s="261"/>
      <c r="L72" s="261"/>
      <c r="M72" s="261"/>
      <c r="N72" s="261"/>
      <c r="O72" s="261"/>
      <c r="P72" s="261"/>
      <c r="Q72" s="261"/>
      <c r="R72" s="261"/>
      <c r="S72" s="261"/>
      <c r="T72" s="262" t="str">
        <f>IF(COUNT(H72:S72)=0,"",SUMPRODUCT(ROUND(H72:S72,1)))</f>
        <v/>
      </c>
      <c r="U72" s="608" t="s">
        <v>211</v>
      </c>
      <c r="V72" s="609"/>
      <c r="W72" s="609"/>
      <c r="X72" s="610"/>
      <c r="Y72" s="664"/>
      <c r="Z72" s="665"/>
      <c r="AA72" s="257"/>
      <c r="AB72" s="257"/>
      <c r="AC72" s="257"/>
      <c r="AD72" s="299"/>
      <c r="AE72" s="299"/>
      <c r="AF72" s="268"/>
      <c r="AG72" s="268"/>
      <c r="AH72" s="268"/>
      <c r="AI72" s="271"/>
      <c r="AJ72" s="271"/>
      <c r="AK72" s="271"/>
      <c r="AL72" s="271"/>
      <c r="AM72" s="271"/>
      <c r="AN72" s="271"/>
      <c r="AO72" s="271"/>
      <c r="AP72" s="271"/>
      <c r="AQ72" s="271"/>
      <c r="AR72" s="271"/>
      <c r="AS72" s="271"/>
      <c r="AT72" s="271"/>
      <c r="AU72" s="272"/>
      <c r="AX72" s="280"/>
      <c r="AY72" s="280"/>
      <c r="AZ72" s="280"/>
      <c r="BB72" s="246"/>
      <c r="BC72" s="630"/>
      <c r="BD72" s="631"/>
      <c r="BE72" s="631"/>
      <c r="BF72" s="631"/>
      <c r="BG72" s="631"/>
      <c r="BH72" s="631"/>
      <c r="BI72" s="631"/>
      <c r="BJ72" s="631"/>
      <c r="BK72" s="631"/>
      <c r="BL72" s="631"/>
      <c r="BM72" s="631"/>
      <c r="BN72" s="631"/>
      <c r="BO72" s="631"/>
      <c r="BP72" s="631"/>
      <c r="BQ72" s="631"/>
      <c r="BR72" s="632"/>
      <c r="BS72" s="634" t="s">
        <v>207</v>
      </c>
      <c r="BT72" s="635"/>
      <c r="BU72" s="636"/>
      <c r="BV72" s="334" t="s">
        <v>25</v>
      </c>
      <c r="BW72" s="253" t="str">
        <f>IF(COUNT(Y72)=0,"",Y72)</f>
        <v/>
      </c>
      <c r="BX72" s="253" t="str">
        <f>IF(COUNT(Y74)=0,"",Y74)</f>
        <v/>
      </c>
      <c r="BY72" s="267"/>
      <c r="BZ72" s="267"/>
      <c r="CA72" s="267"/>
      <c r="CB72" s="253" t="str">
        <f>IF(COUNT(Y82)=0,"",Y82)</f>
        <v/>
      </c>
      <c r="CC72" s="267"/>
      <c r="CD72" s="267"/>
      <c r="CE72" s="267"/>
      <c r="CF72" s="267"/>
      <c r="CG72" s="253" t="str">
        <f>IF(COUNT(Y92)=0,"",Y92)</f>
        <v/>
      </c>
      <c r="CH72" s="257"/>
      <c r="CI72" s="257"/>
      <c r="CJ72" s="257"/>
      <c r="CK72" s="257"/>
      <c r="CL72" s="257"/>
      <c r="CM72" s="257"/>
      <c r="CN72" s="257"/>
      <c r="CO72" s="257"/>
      <c r="CP72" s="257"/>
      <c r="CQ72" s="257"/>
      <c r="CT72" s="290" t="s">
        <v>105</v>
      </c>
      <c r="CU72" s="291" t="str">
        <f t="shared" ca="1" si="1"/>
        <v/>
      </c>
      <c r="CV72" s="284">
        <f t="shared" si="2"/>
        <v>245</v>
      </c>
    </row>
    <row r="73" spans="3:102" s="243" customFormat="1" ht="13.5" customHeight="1">
      <c r="C73" s="604" t="e">
        <f>DATE(#REF!,1,1)</f>
        <v>#REF!</v>
      </c>
      <c r="D73" s="605"/>
      <c r="E73" s="613" t="s">
        <v>198</v>
      </c>
      <c r="F73" s="614"/>
      <c r="G73" s="615"/>
      <c r="H73" s="256"/>
      <c r="I73" s="256"/>
      <c r="J73" s="256"/>
      <c r="K73" s="256"/>
      <c r="L73" s="256"/>
      <c r="M73" s="256"/>
      <c r="N73" s="256"/>
      <c r="O73" s="256"/>
      <c r="P73" s="256"/>
      <c r="Q73" s="256"/>
      <c r="R73" s="256"/>
      <c r="S73" s="256"/>
      <c r="T73" s="255"/>
      <c r="U73" s="613" t="s">
        <v>210</v>
      </c>
      <c r="V73" s="614"/>
      <c r="W73" s="614"/>
      <c r="X73" s="615"/>
      <c r="Y73" s="666"/>
      <c r="Z73" s="667"/>
      <c r="AA73" s="257"/>
      <c r="AB73" s="257"/>
      <c r="AC73" s="257"/>
      <c r="AD73" s="299"/>
      <c r="AE73" s="299"/>
      <c r="AF73" s="268"/>
      <c r="AG73" s="268"/>
      <c r="AH73" s="268"/>
      <c r="AI73" s="257"/>
      <c r="AJ73" s="257"/>
      <c r="AK73" s="257"/>
      <c r="AL73" s="257"/>
      <c r="AM73" s="257"/>
      <c r="AN73" s="257"/>
      <c r="AO73" s="257"/>
      <c r="AP73" s="257"/>
      <c r="AQ73" s="257"/>
      <c r="AR73" s="257"/>
      <c r="AS73" s="257"/>
      <c r="AT73" s="257"/>
      <c r="AU73" s="257"/>
      <c r="AX73" s="268"/>
      <c r="BB73" s="268"/>
      <c r="BC73" s="245"/>
      <c r="BD73" s="245"/>
      <c r="BE73" s="245"/>
      <c r="BF73" s="245"/>
      <c r="BG73" s="245"/>
      <c r="BH73" s="245"/>
      <c r="BI73" s="245"/>
      <c r="BJ73" s="245"/>
      <c r="BK73" s="245"/>
      <c r="BL73" s="245"/>
      <c r="BM73" s="245"/>
      <c r="BN73" s="245"/>
      <c r="BO73" s="245"/>
      <c r="BP73" s="245"/>
      <c r="BQ73" s="245"/>
      <c r="BR73" s="245"/>
      <c r="BS73" s="245"/>
      <c r="BT73" s="245"/>
      <c r="BU73" s="245"/>
      <c r="BV73" s="245"/>
      <c r="BW73" s="245"/>
      <c r="BX73" s="257"/>
      <c r="BY73" s="257"/>
      <c r="BZ73" s="257"/>
      <c r="CA73" s="257"/>
      <c r="CB73" s="257"/>
      <c r="CC73" s="257"/>
      <c r="CD73" s="257"/>
      <c r="CE73" s="257"/>
      <c r="CF73" s="257"/>
      <c r="CG73" s="257"/>
      <c r="CH73" s="257"/>
      <c r="CI73" s="257"/>
      <c r="CJ73" s="257"/>
      <c r="CK73" s="257"/>
      <c r="CL73" s="257"/>
      <c r="CM73" s="257"/>
      <c r="CN73" s="257"/>
      <c r="CO73" s="257"/>
      <c r="CP73" s="257"/>
      <c r="CQ73" s="257"/>
      <c r="CT73" s="290" t="s">
        <v>106</v>
      </c>
      <c r="CU73" s="291" t="str">
        <f t="shared" ca="1" si="1"/>
        <v/>
      </c>
      <c r="CV73" s="284">
        <f t="shared" si="2"/>
        <v>305</v>
      </c>
    </row>
    <row r="74" spans="3:102" s="243" customFormat="1" ht="13.5" customHeight="1">
      <c r="C74" s="606"/>
      <c r="D74" s="607"/>
      <c r="E74" s="608" t="s">
        <v>212</v>
      </c>
      <c r="F74" s="609"/>
      <c r="G74" s="610"/>
      <c r="H74" s="261"/>
      <c r="I74" s="261"/>
      <c r="J74" s="261"/>
      <c r="K74" s="261"/>
      <c r="L74" s="261"/>
      <c r="M74" s="261"/>
      <c r="N74" s="261"/>
      <c r="O74" s="261"/>
      <c r="P74" s="261"/>
      <c r="Q74" s="261"/>
      <c r="R74" s="261"/>
      <c r="S74" s="261"/>
      <c r="T74" s="262" t="str">
        <f>IF(COUNT(H74:S74)=0,"",SUMPRODUCT(ROUND(H74:S74,1)))</f>
        <v/>
      </c>
      <c r="U74" s="608" t="s">
        <v>211</v>
      </c>
      <c r="V74" s="609"/>
      <c r="W74" s="609"/>
      <c r="X74" s="610"/>
      <c r="Y74" s="664"/>
      <c r="Z74" s="665"/>
      <c r="AA74" s="257"/>
      <c r="AB74" s="257"/>
      <c r="AC74" s="257"/>
      <c r="AD74" s="299"/>
      <c r="AE74" s="299"/>
      <c r="AF74" s="268"/>
      <c r="AG74" s="268"/>
      <c r="AH74" s="268"/>
      <c r="AI74" s="271"/>
      <c r="AJ74" s="271"/>
      <c r="AK74" s="271"/>
      <c r="AL74" s="271"/>
      <c r="AM74" s="271"/>
      <c r="AN74" s="271"/>
      <c r="AO74" s="271"/>
      <c r="AP74" s="271"/>
      <c r="AQ74" s="271"/>
      <c r="AR74" s="271"/>
      <c r="AS74" s="271"/>
      <c r="AT74" s="271"/>
      <c r="AU74" s="272"/>
      <c r="AX74" s="240" t="e">
        <f>IF(#REF!="発電事業者","算定結果　送電取引帳票","算定結果　受電取引帳票")</f>
        <v>#REF!</v>
      </c>
      <c r="BR74" s="268"/>
      <c r="CT74" s="290" t="s">
        <v>107</v>
      </c>
      <c r="CU74" s="291" t="str">
        <f t="shared" ca="1" si="1"/>
        <v/>
      </c>
      <c r="CV74" s="284">
        <f t="shared" si="2"/>
        <v>365</v>
      </c>
    </row>
    <row r="75" spans="3:102" s="243" customFormat="1" ht="13.5" customHeight="1">
      <c r="C75" s="604" t="e">
        <f>DATE(#REF!+1,1,1)</f>
        <v>#REF!</v>
      </c>
      <c r="D75" s="605"/>
      <c r="E75" s="613" t="s">
        <v>198</v>
      </c>
      <c r="F75" s="614"/>
      <c r="G75" s="615"/>
      <c r="H75" s="256"/>
      <c r="I75" s="256"/>
      <c r="J75" s="256"/>
      <c r="K75" s="256"/>
      <c r="L75" s="256"/>
      <c r="M75" s="256"/>
      <c r="N75" s="256"/>
      <c r="O75" s="256"/>
      <c r="P75" s="256"/>
      <c r="Q75" s="256"/>
      <c r="R75" s="256"/>
      <c r="S75" s="256"/>
      <c r="T75" s="255"/>
      <c r="U75" s="618"/>
      <c r="V75" s="619"/>
      <c r="W75" s="619"/>
      <c r="X75" s="619"/>
      <c r="Y75" s="619"/>
      <c r="Z75" s="620"/>
      <c r="AA75" s="257"/>
      <c r="AB75" s="257"/>
      <c r="AC75" s="257"/>
      <c r="AD75" s="299"/>
      <c r="AE75" s="299"/>
      <c r="AF75" s="268"/>
      <c r="AG75" s="268"/>
      <c r="AH75" s="268"/>
      <c r="AI75" s="257"/>
      <c r="AJ75" s="257"/>
      <c r="AK75" s="257"/>
      <c r="AL75" s="257"/>
      <c r="AM75" s="257"/>
      <c r="AN75" s="257"/>
      <c r="AO75" s="257"/>
      <c r="AP75" s="257"/>
      <c r="AQ75" s="257"/>
      <c r="AR75" s="257"/>
      <c r="AS75" s="257"/>
      <c r="AT75" s="257"/>
      <c r="AU75" s="257"/>
      <c r="AX75" s="594" t="s">
        <v>200</v>
      </c>
      <c r="AY75" s="594"/>
      <c r="AZ75" s="595" t="s">
        <v>201</v>
      </c>
      <c r="BA75" s="594" t="s">
        <v>202</v>
      </c>
      <c r="BB75" s="594"/>
      <c r="BC75" s="594"/>
      <c r="BD75" s="595" t="s">
        <v>203</v>
      </c>
      <c r="BE75" s="597" t="s">
        <v>176</v>
      </c>
      <c r="BF75" s="598"/>
      <c r="BG75" s="601" t="e">
        <f>DATE(#REF!,1,1)</f>
        <v>#REF!</v>
      </c>
      <c r="BH75" s="602"/>
      <c r="BI75" s="602"/>
      <c r="BJ75" s="602"/>
      <c r="BK75" s="602"/>
      <c r="BL75" s="602"/>
      <c r="BM75" s="602"/>
      <c r="BN75" s="602"/>
      <c r="BO75" s="602"/>
      <c r="BP75" s="602"/>
      <c r="BQ75" s="602"/>
      <c r="BR75" s="603"/>
      <c r="BS75" s="594" t="s">
        <v>175</v>
      </c>
      <c r="BT75" s="594"/>
      <c r="BU75" s="594"/>
      <c r="BV75" s="594"/>
      <c r="BW75" s="592" t="e">
        <f>DATE(#REF!-1,1,1)</f>
        <v>#REF!</v>
      </c>
      <c r="BX75" s="592" t="e">
        <f>DATE(#REF!,1,1)</f>
        <v>#REF!</v>
      </c>
      <c r="BY75" s="592" t="e">
        <f>DATE(#REF!+1,1,1)</f>
        <v>#REF!</v>
      </c>
      <c r="BZ75" s="592" t="e">
        <f>DATE(#REF!+2,1,1)</f>
        <v>#REF!</v>
      </c>
      <c r="CA75" s="592" t="e">
        <f>DATE(#REF!+3,1,1)</f>
        <v>#REF!</v>
      </c>
      <c r="CB75" s="592" t="e">
        <f>DATE(#REF!+4,1,1)</f>
        <v>#REF!</v>
      </c>
      <c r="CC75" s="592" t="e">
        <f>DATE(#REF!+5,1,1)</f>
        <v>#REF!</v>
      </c>
      <c r="CD75" s="592" t="e">
        <f>DATE(#REF!+6,1,1)</f>
        <v>#REF!</v>
      </c>
      <c r="CE75" s="592" t="e">
        <f>DATE(#REF!+7,1,1)</f>
        <v>#REF!</v>
      </c>
      <c r="CF75" s="592" t="e">
        <f>DATE(#REF!+8,1,1)</f>
        <v>#REF!</v>
      </c>
      <c r="CG75" s="592" t="e">
        <f>DATE(#REF!+9,1,1)</f>
        <v>#REF!</v>
      </c>
      <c r="CH75" s="566" t="s">
        <v>268</v>
      </c>
      <c r="CI75" s="567"/>
      <c r="CJ75" s="567"/>
      <c r="CK75" s="567"/>
      <c r="CL75" s="567"/>
      <c r="CM75" s="567"/>
      <c r="CN75" s="567"/>
      <c r="CO75" s="567"/>
      <c r="CP75" s="567"/>
      <c r="CQ75" s="567"/>
      <c r="CT75" s="290" t="s">
        <v>110</v>
      </c>
      <c r="CU75" s="291" t="str">
        <f t="shared" ca="1" si="1"/>
        <v/>
      </c>
      <c r="CV75" s="284">
        <f t="shared" si="2"/>
        <v>425</v>
      </c>
    </row>
    <row r="76" spans="3:102" s="243" customFormat="1" ht="13.5" customHeight="1">
      <c r="C76" s="606"/>
      <c r="D76" s="607"/>
      <c r="E76" s="608" t="s">
        <v>212</v>
      </c>
      <c r="F76" s="609"/>
      <c r="G76" s="610"/>
      <c r="H76" s="261"/>
      <c r="I76" s="261"/>
      <c r="J76" s="261"/>
      <c r="K76" s="261"/>
      <c r="L76" s="261"/>
      <c r="M76" s="261"/>
      <c r="N76" s="261"/>
      <c r="O76" s="261"/>
      <c r="P76" s="261"/>
      <c r="Q76" s="261"/>
      <c r="R76" s="261"/>
      <c r="S76" s="261"/>
      <c r="T76" s="262" t="str">
        <f>IF(COUNT(H76:S76)=0,"",SUMPRODUCT(ROUND(H76:S76,1)))</f>
        <v/>
      </c>
      <c r="U76" s="621"/>
      <c r="V76" s="622"/>
      <c r="W76" s="622"/>
      <c r="X76" s="622"/>
      <c r="Y76" s="622"/>
      <c r="Z76" s="623"/>
      <c r="AA76" s="257"/>
      <c r="AB76" s="257"/>
      <c r="AC76" s="257"/>
      <c r="AD76" s="299"/>
      <c r="AE76" s="299"/>
      <c r="AF76" s="268"/>
      <c r="AG76" s="268"/>
      <c r="AH76" s="268"/>
      <c r="AI76" s="271"/>
      <c r="AJ76" s="271"/>
      <c r="AK76" s="271"/>
      <c r="AL76" s="271"/>
      <c r="AM76" s="271"/>
      <c r="AN76" s="271"/>
      <c r="AO76" s="271"/>
      <c r="AP76" s="271"/>
      <c r="AQ76" s="271"/>
      <c r="AR76" s="271"/>
      <c r="AS76" s="271"/>
      <c r="AT76" s="271"/>
      <c r="AU76" s="272"/>
      <c r="AX76" s="594"/>
      <c r="AY76" s="594"/>
      <c r="AZ76" s="596"/>
      <c r="BA76" s="594"/>
      <c r="BB76" s="594"/>
      <c r="BC76" s="594"/>
      <c r="BD76" s="596"/>
      <c r="BE76" s="599"/>
      <c r="BF76" s="600"/>
      <c r="BG76" s="334" t="s">
        <v>194</v>
      </c>
      <c r="BH76" s="334" t="s">
        <v>195</v>
      </c>
      <c r="BI76" s="334" t="s">
        <v>161</v>
      </c>
      <c r="BJ76" s="334" t="s">
        <v>162</v>
      </c>
      <c r="BK76" s="334" t="s">
        <v>163</v>
      </c>
      <c r="BL76" s="334" t="s">
        <v>164</v>
      </c>
      <c r="BM76" s="334" t="s">
        <v>165</v>
      </c>
      <c r="BN76" s="334" t="s">
        <v>166</v>
      </c>
      <c r="BO76" s="334" t="s">
        <v>167</v>
      </c>
      <c r="BP76" s="334" t="s">
        <v>168</v>
      </c>
      <c r="BQ76" s="334" t="s">
        <v>169</v>
      </c>
      <c r="BR76" s="334" t="s">
        <v>170</v>
      </c>
      <c r="BS76" s="594"/>
      <c r="BT76" s="594"/>
      <c r="BU76" s="594"/>
      <c r="BV76" s="594"/>
      <c r="BW76" s="593"/>
      <c r="BX76" s="593"/>
      <c r="BY76" s="593">
        <v>43101</v>
      </c>
      <c r="BZ76" s="593">
        <v>43466</v>
      </c>
      <c r="CA76" s="593">
        <v>43831</v>
      </c>
      <c r="CB76" s="593">
        <v>44197</v>
      </c>
      <c r="CC76" s="593">
        <v>44562</v>
      </c>
      <c r="CD76" s="593">
        <v>44927</v>
      </c>
      <c r="CE76" s="593">
        <v>45292</v>
      </c>
      <c r="CF76" s="593">
        <v>45658</v>
      </c>
      <c r="CG76" s="593">
        <v>46023</v>
      </c>
      <c r="CH76" s="567"/>
      <c r="CI76" s="567"/>
      <c r="CJ76" s="567"/>
      <c r="CK76" s="567"/>
      <c r="CL76" s="567"/>
      <c r="CM76" s="567"/>
      <c r="CN76" s="567"/>
      <c r="CO76" s="567"/>
      <c r="CP76" s="567"/>
      <c r="CQ76" s="567"/>
      <c r="CT76" s="290" t="s">
        <v>111</v>
      </c>
      <c r="CU76" s="291" t="str">
        <f t="shared" ca="1" si="1"/>
        <v/>
      </c>
      <c r="CV76" s="284">
        <f t="shared" si="2"/>
        <v>485</v>
      </c>
    </row>
    <row r="77" spans="3:102" s="243" customFormat="1" ht="13.5" customHeight="1">
      <c r="C77" s="604" t="e">
        <f>DATE(#REF!+2,1,1)</f>
        <v>#REF!</v>
      </c>
      <c r="D77" s="605"/>
      <c r="E77" s="613" t="s">
        <v>198</v>
      </c>
      <c r="F77" s="614"/>
      <c r="G77" s="615"/>
      <c r="H77" s="256"/>
      <c r="I77" s="256"/>
      <c r="J77" s="256"/>
      <c r="K77" s="256"/>
      <c r="L77" s="256"/>
      <c r="M77" s="256"/>
      <c r="N77" s="256"/>
      <c r="O77" s="256"/>
      <c r="P77" s="256"/>
      <c r="Q77" s="256"/>
      <c r="R77" s="256"/>
      <c r="S77" s="256"/>
      <c r="T77" s="255"/>
      <c r="U77" s="621"/>
      <c r="V77" s="622"/>
      <c r="W77" s="622"/>
      <c r="X77" s="622"/>
      <c r="Y77" s="622"/>
      <c r="Z77" s="623"/>
      <c r="AA77" s="257"/>
      <c r="AB77" s="257"/>
      <c r="AC77" s="257"/>
      <c r="AD77" s="299"/>
      <c r="AE77" s="299"/>
      <c r="AF77" s="268"/>
      <c r="AG77" s="268"/>
      <c r="AH77" s="268"/>
      <c r="AI77" s="257"/>
      <c r="AJ77" s="257"/>
      <c r="AK77" s="257"/>
      <c r="AL77" s="257"/>
      <c r="AM77" s="257"/>
      <c r="AN77" s="257"/>
      <c r="AO77" s="257"/>
      <c r="AP77" s="257"/>
      <c r="AQ77" s="257"/>
      <c r="AR77" s="257"/>
      <c r="AS77" s="257"/>
      <c r="AT77" s="257"/>
      <c r="AU77" s="257"/>
      <c r="AX77" s="569" t="str">
        <f>IF(C99="","",C99)</f>
        <v/>
      </c>
      <c r="AY77" s="569"/>
      <c r="AZ77" s="587" t="str">
        <f>IF(E99="","",E99)</f>
        <v/>
      </c>
      <c r="BA77" s="590" t="str">
        <f ca="1">IF(F99="","",F99)</f>
        <v/>
      </c>
      <c r="BB77" s="590"/>
      <c r="BC77" s="590"/>
      <c r="BD77" s="587" t="str">
        <f>IF(I99="","",I99)</f>
        <v/>
      </c>
      <c r="BE77" s="578" t="e">
        <f>IF(#REF!="発電事業者","送電電力（MW）","受電電力（MW）")</f>
        <v>#REF!</v>
      </c>
      <c r="BF77" s="579"/>
      <c r="BG77" s="331" t="str">
        <f>IF(AND(COUNT(BG68)+COUNTA(E99)=2,L99&lt;&gt;""),ROUND(BG68-SUMIF(BE80:BF106,BE77,BG80:BG106),#REF!),"")</f>
        <v/>
      </c>
      <c r="BH77" s="331" t="str">
        <f>IF(AND(COUNT(BH68)+COUNTA(E99)=2,M99&lt;&gt;""),ROUND(BH68-SUMIF(BE80:BF106,BE77,BH80:BH106),#REF!),"")</f>
        <v/>
      </c>
      <c r="BI77" s="331" t="str">
        <f>IF(AND(COUNT(BI68)+COUNTA(E99)=2,N99&lt;&gt;""),ROUND(BI68-SUMIF(BE80:BF106,BE77,BI80:BI106),#REF!),"")</f>
        <v/>
      </c>
      <c r="BJ77" s="331" t="str">
        <f>IF(AND(COUNT(BJ68)+COUNTA(E99)=2,O99&lt;&gt;""),ROUND(BJ68-SUMIF(BE80:BF106,BE77,BJ80:BJ106),#REF!),"")</f>
        <v/>
      </c>
      <c r="BK77" s="331" t="str">
        <f>IF(AND(COUNT(BK68)+COUNTA(E99)=2,P99&lt;&gt;""),ROUND(BK68-SUMIF(BE80:BF106,BE77,BK80:BK106),#REF!),"")</f>
        <v/>
      </c>
      <c r="BL77" s="331" t="str">
        <f>IF(AND(COUNT(BL68)+COUNTA(E99)=2,Q99&lt;&gt;""),ROUND(BL68-SUMIF(BE80:BF106,BE77,BL80:BL106),#REF!),"")</f>
        <v/>
      </c>
      <c r="BM77" s="331" t="str">
        <f>IF(AND(COUNT(BM68)+COUNTA(E99)=2,R99&lt;&gt;""),ROUND(BM68-SUMIF(BE80:BF106,BE77,BM80:BM106),#REF!),"")</f>
        <v/>
      </c>
      <c r="BN77" s="331" t="str">
        <f>IF(AND(COUNT(BN68)+COUNTA(E99)=2,S99&lt;&gt;""),ROUND(BN68-SUMIF(BE80:BF106,BE77,BN80:BN106),#REF!),"")</f>
        <v/>
      </c>
      <c r="BO77" s="331" t="str">
        <f>IF(AND(COUNT(BO68)+COUNTA(E99)=2,T99&lt;&gt;""),ROUND(BO68-SUMIF(BE80:BF106,BE77,BO80:BO106),#REF!),"")</f>
        <v/>
      </c>
      <c r="BP77" s="331" t="str">
        <f>IF(AND(COUNT(BP68)+COUNTA(E99)=2,U99&lt;&gt;""),ROUND(BP68-SUMIF(BE80:BF106,BE77,BP80:BP106),#REF!),"")</f>
        <v/>
      </c>
      <c r="BQ77" s="331" t="str">
        <f>IF(AND(COUNT(BQ68)+COUNTA(E99)=2,V99&lt;&gt;""),ROUND(BQ68-SUMIF(BE80:BF106,BE77,BQ80:BQ106),#REF!),"")</f>
        <v/>
      </c>
      <c r="BR77" s="331" t="str">
        <f>IF(AND(COUNT(BR68)+COUNTA(E99)=2,W99&lt;&gt;""),ROUND(BR68-SUMIF(BE80:BF106,BE77,BR80:BR106),#REF!),"")</f>
        <v/>
      </c>
      <c r="BS77" s="569" t="e">
        <f>IF(#REF!="発電事業者","送電電力（MW）","受電電力（MW）")</f>
        <v>#REF!</v>
      </c>
      <c r="BT77" s="569"/>
      <c r="BU77" s="569"/>
      <c r="BV77" s="333" t="s">
        <v>171</v>
      </c>
      <c r="BW77" s="580"/>
      <c r="BX77" s="580"/>
      <c r="BY77" s="331" t="str">
        <f>IF(AND(COUNT(BY68)+COUNTA(E99)=2,X99&lt;&gt;""),ROUND(BY68-SUMIF(BV80:BV106,BV77,BY80:BY106),#REF!),"")</f>
        <v/>
      </c>
      <c r="BZ77" s="331" t="str">
        <f>IF(AND(COUNT(BZ68)+COUNTA(E99)=2,Y99&lt;&gt;""),ROUND(BZ68-SUMIF(BV80:BV106,BV77,BZ80:BZ106),#REF!),"")</f>
        <v/>
      </c>
      <c r="CA77" s="331" t="str">
        <f>IF(AND(COUNT(CA68)+COUNTA(E99)=2,Z99&lt;&gt;""),ROUND(CA68-SUMIF(BV80:BV106,BV77,CA80:CA106),#REF!),"")</f>
        <v/>
      </c>
      <c r="CB77" s="331" t="str">
        <f>IF(AND(COUNT(CB68)+COUNTA(E99)=2,AA99&lt;&gt;""),ROUND(CB68-SUMIF(BV80:BV106,BV77,CB80:CB106),#REF!),"")</f>
        <v/>
      </c>
      <c r="CC77" s="331" t="str">
        <f>IF(AND(COUNT(CC68)+COUNTA(E99)=2,AB99&lt;&gt;""),ROUND(CC68-SUMIF(BV80:BV106,BV77,CC80:CC106),#REF!),"")</f>
        <v/>
      </c>
      <c r="CD77" s="331" t="str">
        <f>IF(AND(COUNT(CD68)+COUNTA(E99)=2,AC99&lt;&gt;""),ROUND(CD68-SUMIF(BV80:BV106,BV77,CD80:CD106),#REF!),"")</f>
        <v/>
      </c>
      <c r="CE77" s="331" t="str">
        <f>IF(AND(COUNT(CE68)+COUNTA(E99)=2,AD99&lt;&gt;""),ROUND(CE68-SUMIF(BV80:BV106,BV77,CE80:CE106),#REF!),"")</f>
        <v/>
      </c>
      <c r="CF77" s="331" t="str">
        <f>IF(AND(COUNT(CF68)+COUNTA(E99)=2,AE99&lt;&gt;""),ROUND(CF68-SUMIF(BV80:BV106,BV77,CF80:CF106),#REF!),"")</f>
        <v/>
      </c>
      <c r="CG77" s="331" t="str">
        <f>IF(AND(COUNT(CG68)+COUNTA(E99)=2,AF99&lt;&gt;""),ROUND(CG68-SUMIF(BV80:BV106,BV77,CG80:CG106),#REF!),"")</f>
        <v/>
      </c>
      <c r="CH77" s="563" t="s">
        <v>120</v>
      </c>
      <c r="CI77" s="563"/>
      <c r="CJ77" s="563"/>
      <c r="CK77" s="563"/>
      <c r="CL77" s="563"/>
      <c r="CM77" s="563"/>
      <c r="CN77" s="563"/>
      <c r="CO77" s="563"/>
      <c r="CP77" s="563"/>
      <c r="CQ77" s="563"/>
      <c r="CT77" s="290" t="s">
        <v>112</v>
      </c>
      <c r="CU77" s="291" t="str">
        <f t="shared" ca="1" si="1"/>
        <v/>
      </c>
      <c r="CV77" s="284">
        <f t="shared" si="2"/>
        <v>545</v>
      </c>
    </row>
    <row r="78" spans="3:102" s="243" customFormat="1" ht="13.5" customHeight="1">
      <c r="C78" s="606"/>
      <c r="D78" s="607"/>
      <c r="E78" s="608" t="s">
        <v>212</v>
      </c>
      <c r="F78" s="609"/>
      <c r="G78" s="610"/>
      <c r="H78" s="261"/>
      <c r="I78" s="261"/>
      <c r="J78" s="261"/>
      <c r="K78" s="261"/>
      <c r="L78" s="261"/>
      <c r="M78" s="261"/>
      <c r="N78" s="261"/>
      <c r="O78" s="261"/>
      <c r="P78" s="261"/>
      <c r="Q78" s="261"/>
      <c r="R78" s="261"/>
      <c r="S78" s="261"/>
      <c r="T78" s="262" t="str">
        <f>IF(COUNT(H78:S78)=0,"",SUMPRODUCT(ROUND(H78:S78,1)))</f>
        <v/>
      </c>
      <c r="U78" s="621"/>
      <c r="V78" s="622"/>
      <c r="W78" s="622"/>
      <c r="X78" s="622"/>
      <c r="Y78" s="622"/>
      <c r="Z78" s="623"/>
      <c r="AA78" s="257"/>
      <c r="AB78" s="257"/>
      <c r="AC78" s="257"/>
      <c r="AD78" s="299"/>
      <c r="AE78" s="299"/>
      <c r="AF78" s="268"/>
      <c r="AG78" s="268"/>
      <c r="AH78" s="268"/>
      <c r="AI78" s="271"/>
      <c r="AJ78" s="271"/>
      <c r="AK78" s="271"/>
      <c r="AL78" s="271"/>
      <c r="AM78" s="271"/>
      <c r="AN78" s="271"/>
      <c r="AO78" s="271"/>
      <c r="AP78" s="271"/>
      <c r="AQ78" s="271"/>
      <c r="AR78" s="271"/>
      <c r="AS78" s="271"/>
      <c r="AT78" s="271"/>
      <c r="AU78" s="272"/>
      <c r="AX78" s="569"/>
      <c r="AY78" s="569"/>
      <c r="AZ78" s="588"/>
      <c r="BA78" s="590"/>
      <c r="BB78" s="590"/>
      <c r="BC78" s="590"/>
      <c r="BD78" s="588"/>
      <c r="BE78" s="583"/>
      <c r="BF78" s="584"/>
      <c r="BG78" s="259"/>
      <c r="BH78" s="259"/>
      <c r="BI78" s="259"/>
      <c r="BJ78" s="259"/>
      <c r="BK78" s="259"/>
      <c r="BL78" s="259"/>
      <c r="BM78" s="259"/>
      <c r="BN78" s="259"/>
      <c r="BO78" s="259"/>
      <c r="BP78" s="259"/>
      <c r="BQ78" s="259"/>
      <c r="BR78" s="259"/>
      <c r="BS78" s="569"/>
      <c r="BT78" s="569"/>
      <c r="BU78" s="569"/>
      <c r="BV78" s="333" t="s">
        <v>172</v>
      </c>
      <c r="BW78" s="581"/>
      <c r="BX78" s="581"/>
      <c r="BY78" s="331" t="str">
        <f>IF(AND(COUNT(BY69)+COUNTA(E99)=2,X99&lt;&gt;""),ROUND(BY69-SUMIF(BV80:BV106,BV78,BY80:BY106),#REF!),"")</f>
        <v/>
      </c>
      <c r="BZ78" s="331" t="str">
        <f>IF(AND(COUNT(BZ69)+COUNTA(E99)=2,Y99&lt;&gt;""),ROUND(BZ69-SUMIF(BV80:BV106,BV78,BZ80:BZ106),#REF!),"")</f>
        <v/>
      </c>
      <c r="CA78" s="331" t="str">
        <f>IF(AND(COUNT(CA69)+COUNTA(E99)=2,Z99&lt;&gt;""),ROUND(CA69-SUMIF(BV80:BV106,BV78,CA80:CA106),#REF!),"")</f>
        <v/>
      </c>
      <c r="CB78" s="331" t="str">
        <f>IF(AND(COUNT(CB69)+COUNTA(E99)=2,AA99&lt;&gt;""),ROUND(CB69-SUMIF(BV80:BV106,BV78,CB80:CB106),#REF!),"")</f>
        <v/>
      </c>
      <c r="CC78" s="331" t="str">
        <f>IF(AND(COUNT(CC69)+COUNTA(E99)=2,AB99&lt;&gt;""),ROUND(CC69-SUMIF(BV80:BV106,BV78,CC80:CC106),#REF!),"")</f>
        <v/>
      </c>
      <c r="CD78" s="331" t="str">
        <f>IF(AND(COUNT(CD69)+COUNTA(E99)=2,AC99&lt;&gt;""),ROUND(CD69-SUMIF(BV80:BV106,BV78,CD80:CD106),#REF!),"")</f>
        <v/>
      </c>
      <c r="CE78" s="331" t="str">
        <f>IF(AND(COUNT(CE69)+COUNTA(E99)=2,AD99&lt;&gt;""),ROUND(CE69-SUMIF(BV80:BV106,BV78,CE80:CE106),#REF!),"")</f>
        <v/>
      </c>
      <c r="CF78" s="331" t="str">
        <f>IF(AND(COUNT(CF69)+COUNTA(E99)=2,AE99&lt;&gt;""),ROUND(CF69-SUMIF(BV80:BV106,BV78,CF80:CF106),#REF!),"")</f>
        <v/>
      </c>
      <c r="CG78" s="331" t="str">
        <f>IF(AND(COUNT(CG69)+COUNTA(E99)=2,AF99&lt;&gt;""),ROUND(CG69-SUMIF(BV80:BV106,BV78,CG80:CG106),#REF!),"")</f>
        <v/>
      </c>
      <c r="CH78" s="564" t="str">
        <f>IF(CH77="","",CH77)</f>
        <v>廃棄物</v>
      </c>
      <c r="CI78" s="564"/>
      <c r="CJ78" s="564"/>
      <c r="CK78" s="564"/>
      <c r="CL78" s="564"/>
      <c r="CM78" s="564"/>
      <c r="CN78" s="564"/>
      <c r="CO78" s="564"/>
      <c r="CP78" s="564"/>
      <c r="CQ78" s="564"/>
      <c r="CT78" s="290" t="s">
        <v>113</v>
      </c>
      <c r="CU78" s="291" t="str">
        <f t="shared" ca="1" si="1"/>
        <v/>
      </c>
      <c r="CV78" s="284">
        <f t="shared" si="2"/>
        <v>605</v>
      </c>
      <c r="CX78" s="292"/>
    </row>
    <row r="79" spans="3:102" s="243" customFormat="1" ht="13.5" customHeight="1">
      <c r="C79" s="604" t="e">
        <f>DATE(#REF!+3,1,1)</f>
        <v>#REF!</v>
      </c>
      <c r="D79" s="605"/>
      <c r="E79" s="613" t="s">
        <v>198</v>
      </c>
      <c r="F79" s="614"/>
      <c r="G79" s="615"/>
      <c r="H79" s="256"/>
      <c r="I79" s="256"/>
      <c r="J79" s="256"/>
      <c r="K79" s="256"/>
      <c r="L79" s="256"/>
      <c r="M79" s="256"/>
      <c r="N79" s="256"/>
      <c r="O79" s="256"/>
      <c r="P79" s="256"/>
      <c r="Q79" s="256"/>
      <c r="R79" s="256"/>
      <c r="S79" s="256"/>
      <c r="T79" s="255"/>
      <c r="U79" s="621"/>
      <c r="V79" s="622"/>
      <c r="W79" s="622"/>
      <c r="X79" s="622"/>
      <c r="Y79" s="622"/>
      <c r="Z79" s="623"/>
      <c r="AA79" s="257"/>
      <c r="AB79" s="257"/>
      <c r="AC79" s="257"/>
      <c r="AD79" s="299"/>
      <c r="AE79" s="299"/>
      <c r="AF79" s="268"/>
      <c r="AG79" s="268"/>
      <c r="AH79" s="268"/>
      <c r="AI79" s="257"/>
      <c r="AJ79" s="257"/>
      <c r="AK79" s="257"/>
      <c r="AL79" s="257"/>
      <c r="AM79" s="257"/>
      <c r="AN79" s="257"/>
      <c r="AO79" s="257"/>
      <c r="AP79" s="257"/>
      <c r="AQ79" s="257"/>
      <c r="AR79" s="257"/>
      <c r="AS79" s="257"/>
      <c r="AT79" s="257"/>
      <c r="AU79" s="257"/>
      <c r="AX79" s="569"/>
      <c r="AY79" s="569"/>
      <c r="AZ79" s="589"/>
      <c r="BA79" s="590"/>
      <c r="BB79" s="590"/>
      <c r="BC79" s="590"/>
      <c r="BD79" s="589"/>
      <c r="BE79" s="585" t="e">
        <f>IF(#REF!="発電事業者","月間送電電力量（GWh）","月間受電電力量（GWh）")</f>
        <v>#REF!</v>
      </c>
      <c r="BF79" s="586"/>
      <c r="BG79" s="297" t="str">
        <f>IF(AND(COUNT(BG70)+COUNTA(E99)=2,L99&lt;&gt;""),ROUND(BG70-SUMIF(BE80:BF106,BE79,BG80:BG106),#REF!),"")</f>
        <v/>
      </c>
      <c r="BH79" s="297" t="str">
        <f>IF(AND(COUNT(BH70)+COUNTA(E99)=2,M99&lt;&gt;""),ROUND(BH70-SUMIF(BE80:BF106,BE79,BH80:BH106),#REF!),"")</f>
        <v/>
      </c>
      <c r="BI79" s="297" t="str">
        <f>IF(AND(COUNT(BI70)+COUNTA(E99)=2,N99&lt;&gt;""),ROUND(BI70-SUMIF(BE80:BF106,BE79,BI80:BI106),#REF!),"")</f>
        <v/>
      </c>
      <c r="BJ79" s="297" t="str">
        <f>IF(AND(COUNT(BJ70)+COUNTA(E99)=2,O99&lt;&gt;""),ROUND(BJ70-SUMIF(BE80:BF106,BE79,BJ80:BJ106),#REF!),"")</f>
        <v/>
      </c>
      <c r="BK79" s="297" t="str">
        <f>IF(AND(COUNT(BK70)+COUNTA(E99)=2,P99&lt;&gt;""),ROUND(BK70-SUMIF(BE80:BF106,BE79,BK80:BK106),#REF!),"")</f>
        <v/>
      </c>
      <c r="BL79" s="297" t="str">
        <f>IF(AND(COUNT(BL70)+COUNTA(E99)=2,Q99&lt;&gt;""),ROUND(BL70-SUMIF(BE80:BF106,BE79,BL80:BL106),#REF!),"")</f>
        <v/>
      </c>
      <c r="BM79" s="297" t="str">
        <f>IF(AND(COUNT(BM70)+COUNTA(E99)=2,R99&lt;&gt;""),ROUND(BM70-SUMIF(BE80:BF106,BE79,BM80:BM106),#REF!),"")</f>
        <v/>
      </c>
      <c r="BN79" s="297" t="str">
        <f>IF(AND(COUNT(BN70)+COUNTA(E99)=2,S99&lt;&gt;""),ROUND(BN70-SUMIF(BE80:BF106,BE79,BN80:BN106),#REF!),"")</f>
        <v/>
      </c>
      <c r="BO79" s="297" t="str">
        <f>IF(AND(COUNT(BO70)+COUNTA(E99)=2,T99&lt;&gt;""),ROUND(BO70-SUMIF(BE80:BF106,BE79,BO80:BO106),#REF!),"")</f>
        <v/>
      </c>
      <c r="BP79" s="297" t="str">
        <f>IF(AND(COUNT(BP70)+COUNTA(E99)=2,U99&lt;&gt;""),ROUND(BP70-SUMIF(BE80:BF106,BE79,BP80:BP106),#REF!),"")</f>
        <v/>
      </c>
      <c r="BQ79" s="297" t="str">
        <f>IF(AND(COUNT(BQ70)+COUNTA(E99)=2,V99&lt;&gt;""),ROUND(BQ70-SUMIF(BE80:BF106,BE79,BQ80:BQ106),#REF!),"")</f>
        <v/>
      </c>
      <c r="BR79" s="297" t="str">
        <f>IF(AND(COUNT(BR70)+COUNTA(E99)=2,W99&lt;&gt;""),ROUND(BR70-SUMIF(BE80:BF106,BE79,BR80:BR106),#REF!),"")</f>
        <v/>
      </c>
      <c r="BS79" s="569" t="e">
        <f>IF(#REF!="発電事業者","年間送電電力量（GWh）","年間受電電力量（GWh）")</f>
        <v>#REF!</v>
      </c>
      <c r="BT79" s="569"/>
      <c r="BU79" s="569"/>
      <c r="BV79" s="333" t="s">
        <v>25</v>
      </c>
      <c r="BW79" s="582"/>
      <c r="BX79" s="582"/>
      <c r="BY79" s="331" t="str">
        <f>IF(AND(COUNT(BY70)+COUNTA(E99)=2,X99&lt;&gt;""),ROUND(BY70-SUMIF(BV80:BV106,BV79,BY80:BY106),#REF!),"")</f>
        <v/>
      </c>
      <c r="BZ79" s="331" t="str">
        <f>IF(AND(COUNT(BZ70)+COUNTA(E99)=2,Y99&lt;&gt;""),ROUND(BZ70-SUMIF(BV80:BV106,BV79,BZ80:BZ106),#REF!),"")</f>
        <v/>
      </c>
      <c r="CA79" s="331" t="str">
        <f>IF(AND(COUNT(CA70)+COUNTA(E99)=2,Z99&lt;&gt;""),ROUND(CA70-SUMIF(BV80:BV106,BV79,CA80:CA106),#REF!),"")</f>
        <v/>
      </c>
      <c r="CB79" s="331" t="str">
        <f>IF(AND(COUNT(CB70)+COUNTA(E99)=2,AA99&lt;&gt;""),ROUND(CB70-SUMIF(BV80:BV106,BV79,CB80:CB106),#REF!),"")</f>
        <v/>
      </c>
      <c r="CC79" s="331" t="str">
        <f>IF(AND(COUNT(CC70)+COUNTA(E99)=2,AB99&lt;&gt;""),ROUND(CC70-SUMIF(BV80:BV106,BV79,CC80:CC106),#REF!),"")</f>
        <v/>
      </c>
      <c r="CD79" s="331" t="str">
        <f>IF(AND(COUNT(CD70)+COUNTA(E99)=2,AC99&lt;&gt;""),ROUND(CD70-SUMIF(BV80:BV106,BV79,CD80:CD106),#REF!),"")</f>
        <v/>
      </c>
      <c r="CE79" s="331" t="str">
        <f>IF(AND(COUNT(CE70)+COUNTA(E99)=2,AD99&lt;&gt;""),ROUND(CE70-SUMIF(BV80:BV106,BV79,CE80:CE106),#REF!),"")</f>
        <v/>
      </c>
      <c r="CF79" s="331" t="str">
        <f>IF(AND(COUNT(CF70)+COUNTA(E99)=2,AE99&lt;&gt;""),ROUND(CF70-SUMIF(BV80:BV106,BV79,CF80:CF106),#REF!),"")</f>
        <v/>
      </c>
      <c r="CG79" s="331" t="str">
        <f>IF(AND(COUNT(CG70)+COUNTA(E99)=2,AF99&lt;&gt;""),ROUND(CG70-SUMIF(BV80:BV106,BV79,CG80:CG106),#REF!),"")</f>
        <v/>
      </c>
      <c r="CH79" s="565" t="str">
        <f>IF(COUNTA(AG99)=0,"",AG99)</f>
        <v/>
      </c>
      <c r="CI79" s="565"/>
      <c r="CJ79" s="565"/>
      <c r="CK79" s="565"/>
      <c r="CL79" s="565"/>
      <c r="CM79" s="565"/>
      <c r="CN79" s="565"/>
      <c r="CO79" s="565"/>
      <c r="CP79" s="565"/>
      <c r="CQ79" s="565"/>
      <c r="CT79" s="294" t="s">
        <v>260</v>
      </c>
      <c r="CU79" s="295" t="s">
        <v>263</v>
      </c>
      <c r="CV79" s="293"/>
    </row>
    <row r="80" spans="3:102" s="243" customFormat="1" ht="13.5" customHeight="1">
      <c r="C80" s="606"/>
      <c r="D80" s="607"/>
      <c r="E80" s="608" t="s">
        <v>212</v>
      </c>
      <c r="F80" s="609"/>
      <c r="G80" s="610"/>
      <c r="H80" s="261"/>
      <c r="I80" s="261"/>
      <c r="J80" s="261"/>
      <c r="K80" s="261"/>
      <c r="L80" s="261"/>
      <c r="M80" s="261"/>
      <c r="N80" s="261"/>
      <c r="O80" s="261"/>
      <c r="P80" s="261"/>
      <c r="Q80" s="261"/>
      <c r="R80" s="261"/>
      <c r="S80" s="261"/>
      <c r="T80" s="262" t="str">
        <f>IF(COUNT(H80:S80)=0,"",SUMPRODUCT(ROUND(H80:S80,1)))</f>
        <v/>
      </c>
      <c r="U80" s="624"/>
      <c r="V80" s="625"/>
      <c r="W80" s="625"/>
      <c r="X80" s="625"/>
      <c r="Y80" s="625"/>
      <c r="Z80" s="626"/>
      <c r="AA80" s="257"/>
      <c r="AB80" s="257"/>
      <c r="AC80" s="257"/>
      <c r="AD80" s="299"/>
      <c r="AE80" s="299"/>
      <c r="AF80" s="268"/>
      <c r="AG80" s="268"/>
      <c r="AH80" s="268"/>
      <c r="AI80" s="271"/>
      <c r="AJ80" s="271"/>
      <c r="AK80" s="271"/>
      <c r="AL80" s="271"/>
      <c r="AM80" s="271"/>
      <c r="AN80" s="271"/>
      <c r="AO80" s="271"/>
      <c r="AP80" s="271"/>
      <c r="AQ80" s="271"/>
      <c r="AR80" s="271"/>
      <c r="AS80" s="271"/>
      <c r="AT80" s="271"/>
      <c r="AU80" s="272"/>
      <c r="AX80" s="569" t="str">
        <f>IF(C100="","",C100)</f>
        <v/>
      </c>
      <c r="AY80" s="569"/>
      <c r="AZ80" s="587" t="str">
        <f>IF(E100="","",E100)</f>
        <v/>
      </c>
      <c r="BA80" s="590" t="str">
        <f ca="1">IF(F100="","",F100)</f>
        <v/>
      </c>
      <c r="BB80" s="590"/>
      <c r="BC80" s="590"/>
      <c r="BD80" s="587" t="str">
        <f>IF(I100="","",I100)</f>
        <v/>
      </c>
      <c r="BE80" s="578" t="e">
        <f>IF(#REF!="発電事業者","送電電力（MW）","受電電力（MW）")</f>
        <v>#REF!</v>
      </c>
      <c r="BF80" s="579"/>
      <c r="BG80" s="331" t="str">
        <f>IF(COUNT(BG68,L100)=2,ROUND(BG68*L100/SUM(L99:L108),#REF!),"")</f>
        <v/>
      </c>
      <c r="BH80" s="331" t="str">
        <f>IF(COUNT(BH68,M100)=2,ROUND(BH68*M100/SUM(M99:M108),#REF!),"")</f>
        <v/>
      </c>
      <c r="BI80" s="331" t="str">
        <f>IF(COUNT(BI68,N100)=2,ROUND(BI68*N100/SUM(N99:N108),#REF!),"")</f>
        <v/>
      </c>
      <c r="BJ80" s="331" t="str">
        <f>IF(COUNT(BJ68,O100)=2,ROUND(BJ68*O100/SUM(O99:O108),#REF!),"")</f>
        <v/>
      </c>
      <c r="BK80" s="331" t="str">
        <f>IF(COUNT(BK68,P100)=2,ROUND(BK68*P100/SUM(P99:P108),#REF!),"")</f>
        <v/>
      </c>
      <c r="BL80" s="331" t="str">
        <f>IF(COUNT(BL68,Q100)=2,ROUND(BL68*Q100/SUM(Q99:Q108),#REF!),"")</f>
        <v/>
      </c>
      <c r="BM80" s="331" t="str">
        <f>IF(COUNT(BM68,R100)=2,ROUND(BM68*R100/SUM(R99:R108),#REF!),"")</f>
        <v/>
      </c>
      <c r="BN80" s="331" t="str">
        <f>IF(COUNT(BN68,S100)=2,ROUND(BN68*S100/SUM(S99:S108),#REF!),"")</f>
        <v/>
      </c>
      <c r="BO80" s="331" t="str">
        <f>IF(COUNT(BO68,T100)=2,ROUND(BO68*T100/SUM(T99:T108),#REF!),"")</f>
        <v/>
      </c>
      <c r="BP80" s="331" t="str">
        <f>IF(COUNT(BP68,U100)=2,ROUND(BP68*U100/SUM(U99:U108),#REF!),"")</f>
        <v/>
      </c>
      <c r="BQ80" s="331" t="str">
        <f>IF(COUNT(BQ68,V100)=2,ROUND(BQ68*V100/SUM(V99:V108),#REF!),"")</f>
        <v/>
      </c>
      <c r="BR80" s="331" t="str">
        <f>IF(COUNT(BR68,W100)=2,ROUND(BR68*W100/SUM(W99:W108),#REF!),"")</f>
        <v/>
      </c>
      <c r="BS80" s="569" t="e">
        <f>IF(#REF!="発電事業者","送電電力（MW）","受電電力（MW）")</f>
        <v>#REF!</v>
      </c>
      <c r="BT80" s="569"/>
      <c r="BU80" s="569"/>
      <c r="BV80" s="333" t="s">
        <v>171</v>
      </c>
      <c r="BW80" s="580"/>
      <c r="BX80" s="580"/>
      <c r="BY80" s="331" t="str">
        <f>IF(COUNT(BY68,X100)=2,ROUND(BY68*X100/SUM(X99:X108),#REF!),"")</f>
        <v/>
      </c>
      <c r="BZ80" s="331" t="str">
        <f>IF(COUNT(BZ68,Y100)=2,ROUND(BZ68*Y100/SUM(Y99:Y108),#REF!),"")</f>
        <v/>
      </c>
      <c r="CA80" s="331" t="str">
        <f>IF(COUNT(CA68,Z100)=2,ROUND(CA68*Z100/SUM(Z99:Z108),#REF!),"")</f>
        <v/>
      </c>
      <c r="CB80" s="331" t="str">
        <f>IF(COUNT(CB68,AA100)=2,ROUND(CB68*AA100/SUM(AA99:AA108),#REF!),"")</f>
        <v/>
      </c>
      <c r="CC80" s="331" t="str">
        <f>IF(COUNT(CC68,AB100)=2,ROUND(CC68*AB100/SUM(AB99:AB108),#REF!),"")</f>
        <v/>
      </c>
      <c r="CD80" s="331" t="str">
        <f>IF(COUNT(CD68,AC100)=2,ROUND(CD68*AC100/SUM(AC99:AC108),#REF!),"")</f>
        <v/>
      </c>
      <c r="CE80" s="331" t="str">
        <f>IF(COUNT(CE68,AD100)=2,ROUND(CE68*AD100/SUM(AD99:AD108),#REF!),"")</f>
        <v/>
      </c>
      <c r="CF80" s="331" t="str">
        <f>IF(COUNT(CF68,AE100)=2,ROUND(CF68*AE100/SUM(AE99:AE108),#REF!),"")</f>
        <v/>
      </c>
      <c r="CG80" s="331" t="str">
        <f>IF(COUNT(CG68,AF100)=2,ROUND(CG68*AF100/SUM(AF99:AF108),#REF!),"")</f>
        <v/>
      </c>
      <c r="CH80" s="563" t="s">
        <v>120</v>
      </c>
      <c r="CI80" s="563"/>
      <c r="CJ80" s="563"/>
      <c r="CK80" s="563"/>
      <c r="CL80" s="563"/>
      <c r="CM80" s="563"/>
      <c r="CN80" s="563"/>
      <c r="CO80" s="563"/>
      <c r="CP80" s="563"/>
      <c r="CQ80" s="563"/>
    </row>
    <row r="81" spans="3:97" s="243" customFormat="1" ht="13.5" customHeight="1">
      <c r="C81" s="604" t="e">
        <f>DATE(#REF!+4,1,1)</f>
        <v>#REF!</v>
      </c>
      <c r="D81" s="605"/>
      <c r="E81" s="613" t="s">
        <v>198</v>
      </c>
      <c r="F81" s="614"/>
      <c r="G81" s="615"/>
      <c r="H81" s="256"/>
      <c r="I81" s="256"/>
      <c r="J81" s="256"/>
      <c r="K81" s="256"/>
      <c r="L81" s="256"/>
      <c r="M81" s="256"/>
      <c r="N81" s="256"/>
      <c r="O81" s="256"/>
      <c r="P81" s="256"/>
      <c r="Q81" s="256"/>
      <c r="R81" s="256"/>
      <c r="S81" s="256"/>
      <c r="T81" s="255"/>
      <c r="U81" s="613" t="s">
        <v>210</v>
      </c>
      <c r="V81" s="614"/>
      <c r="W81" s="614"/>
      <c r="X81" s="615"/>
      <c r="Y81" s="666"/>
      <c r="Z81" s="667"/>
      <c r="AA81" s="257"/>
      <c r="AB81" s="257"/>
      <c r="AC81" s="257"/>
      <c r="AD81" s="299"/>
      <c r="AE81" s="299"/>
      <c r="AF81" s="268"/>
      <c r="AG81" s="268"/>
      <c r="AH81" s="268"/>
      <c r="AI81" s="257"/>
      <c r="AJ81" s="257"/>
      <c r="AK81" s="257"/>
      <c r="AL81" s="257"/>
      <c r="AM81" s="257"/>
      <c r="AN81" s="257"/>
      <c r="AO81" s="257"/>
      <c r="AP81" s="257"/>
      <c r="AQ81" s="257"/>
      <c r="AR81" s="257"/>
      <c r="AS81" s="257"/>
      <c r="AT81" s="257"/>
      <c r="AU81" s="257"/>
      <c r="AX81" s="569"/>
      <c r="AY81" s="569"/>
      <c r="AZ81" s="588"/>
      <c r="BA81" s="590"/>
      <c r="BB81" s="590"/>
      <c r="BC81" s="590"/>
      <c r="BD81" s="588"/>
      <c r="BE81" s="583"/>
      <c r="BF81" s="584"/>
      <c r="BG81" s="259"/>
      <c r="BH81" s="259"/>
      <c r="BI81" s="259"/>
      <c r="BJ81" s="259"/>
      <c r="BK81" s="259"/>
      <c r="BL81" s="259"/>
      <c r="BM81" s="259"/>
      <c r="BN81" s="259"/>
      <c r="BO81" s="259"/>
      <c r="BP81" s="259"/>
      <c r="BQ81" s="259"/>
      <c r="BR81" s="259"/>
      <c r="BS81" s="569"/>
      <c r="BT81" s="569"/>
      <c r="BU81" s="569"/>
      <c r="BV81" s="333" t="s">
        <v>172</v>
      </c>
      <c r="BW81" s="581"/>
      <c r="BX81" s="581"/>
      <c r="BY81" s="331" t="str">
        <f>IF(COUNT(BY69,X100)=2,ROUND(BY69*X100/SUM(X99:X108),#REF!),"")</f>
        <v/>
      </c>
      <c r="BZ81" s="331" t="str">
        <f>IF(COUNT(BZ69,Y100)=2,ROUND(BZ69*Y100/SUM(Y99:Y108),#REF!),"")</f>
        <v/>
      </c>
      <c r="CA81" s="331" t="str">
        <f>IF(COUNT(CA69,Z100)=2,ROUND(CA69*Z100/SUM(Z99:Z108),#REF!),"")</f>
        <v/>
      </c>
      <c r="CB81" s="331" t="str">
        <f>IF(COUNT(CB69,AA100)=2,ROUND(CB69*AA100/SUM(AA99:AA108),#REF!),"")</f>
        <v/>
      </c>
      <c r="CC81" s="331" t="str">
        <f>IF(COUNT(CC69,AB100)=2,ROUND(CC69*AB100/SUM(AB99:AB108),#REF!),"")</f>
        <v/>
      </c>
      <c r="CD81" s="331" t="str">
        <f>IF(COUNT(CD69,AC100)=2,ROUND(CD69*AC100/SUM(AC99:AC108),#REF!),"")</f>
        <v/>
      </c>
      <c r="CE81" s="331" t="str">
        <f>IF(COUNT(CE69,AD100)=2,ROUND(CE69*AD100/SUM(AD99:AD108),#REF!),"")</f>
        <v/>
      </c>
      <c r="CF81" s="331" t="str">
        <f>IF(COUNT(CF69,AE100)=2,ROUND(CF69*AE100/SUM(AE99:AE108),#REF!),"")</f>
        <v/>
      </c>
      <c r="CG81" s="331" t="str">
        <f>IF(COUNT(CG69,AF100)=2,ROUND(CG69*AF100/SUM(AF99:AF108),#REF!),"")</f>
        <v/>
      </c>
      <c r="CH81" s="564" t="str">
        <f>IF(CH80="","",CH80)</f>
        <v>廃棄物</v>
      </c>
      <c r="CI81" s="564"/>
      <c r="CJ81" s="564"/>
      <c r="CK81" s="564"/>
      <c r="CL81" s="564"/>
      <c r="CM81" s="564"/>
      <c r="CN81" s="564"/>
      <c r="CO81" s="564"/>
      <c r="CP81" s="564"/>
      <c r="CQ81" s="564"/>
    </row>
    <row r="82" spans="3:97" s="243" customFormat="1" ht="13.5" customHeight="1">
      <c r="C82" s="606"/>
      <c r="D82" s="607"/>
      <c r="E82" s="608" t="s">
        <v>212</v>
      </c>
      <c r="F82" s="609"/>
      <c r="G82" s="610"/>
      <c r="H82" s="261"/>
      <c r="I82" s="261"/>
      <c r="J82" s="261"/>
      <c r="K82" s="261"/>
      <c r="L82" s="261"/>
      <c r="M82" s="261"/>
      <c r="N82" s="261"/>
      <c r="O82" s="261"/>
      <c r="P82" s="261"/>
      <c r="Q82" s="261"/>
      <c r="R82" s="261"/>
      <c r="S82" s="261"/>
      <c r="T82" s="262" t="str">
        <f>IF(COUNT(H82:S82)=0,"",SUMPRODUCT(ROUND(H82:S82,1)))</f>
        <v/>
      </c>
      <c r="U82" s="608" t="s">
        <v>211</v>
      </c>
      <c r="V82" s="609"/>
      <c r="W82" s="609"/>
      <c r="X82" s="610"/>
      <c r="Y82" s="664"/>
      <c r="Z82" s="665"/>
      <c r="AA82" s="257"/>
      <c r="AB82" s="257"/>
      <c r="AC82" s="257"/>
      <c r="AD82" s="299"/>
      <c r="AE82" s="299"/>
      <c r="AF82" s="268"/>
      <c r="AG82" s="268"/>
      <c r="AH82" s="268"/>
      <c r="AI82" s="271"/>
      <c r="AJ82" s="271"/>
      <c r="AK82" s="271"/>
      <c r="AL82" s="271"/>
      <c r="AM82" s="271"/>
      <c r="AN82" s="271"/>
      <c r="AO82" s="271"/>
      <c r="AP82" s="271"/>
      <c r="AQ82" s="271"/>
      <c r="AR82" s="271"/>
      <c r="AS82" s="271"/>
      <c r="AT82" s="271"/>
      <c r="AU82" s="272"/>
      <c r="AX82" s="569"/>
      <c r="AY82" s="569"/>
      <c r="AZ82" s="589"/>
      <c r="BA82" s="590"/>
      <c r="BB82" s="590"/>
      <c r="BC82" s="590"/>
      <c r="BD82" s="589"/>
      <c r="BE82" s="585" t="e">
        <f>IF(#REF!="発電事業者","月間送電電力量（GWh）","月間受電電力量（GWh）")</f>
        <v>#REF!</v>
      </c>
      <c r="BF82" s="586"/>
      <c r="BG82" s="331" t="str">
        <f>IF(COUNT(BG70,L100)=2,ROUND(BG70*L100/SUM(L99:L108),#REF!),"")</f>
        <v/>
      </c>
      <c r="BH82" s="331" t="str">
        <f>IF(COUNT(BH70,M100)=2,ROUND(BH70*M100/SUM(M99:M108),#REF!),"")</f>
        <v/>
      </c>
      <c r="BI82" s="331" t="str">
        <f>IF(COUNT(BI70,N100)=2,ROUND(BI70*N100/SUM(N99:N108),#REF!),"")</f>
        <v/>
      </c>
      <c r="BJ82" s="331" t="str">
        <f>IF(COUNT(BJ70,O100)=2,ROUND(BJ70*O100/SUM(O99:O108),#REF!),"")</f>
        <v/>
      </c>
      <c r="BK82" s="331" t="str">
        <f>IF(COUNT(BK70,P100)=2,ROUND(BK70*P100/SUM(P99:P108),#REF!),"")</f>
        <v/>
      </c>
      <c r="BL82" s="331" t="str">
        <f>IF(COUNT(BL70,Q100)=2,ROUND(BL70*Q100/SUM(Q99:Q108),#REF!),"")</f>
        <v/>
      </c>
      <c r="BM82" s="331" t="str">
        <f>IF(COUNT(BM70,R100)=2,ROUND(BM70*R100/SUM(R99:R108),#REF!),"")</f>
        <v/>
      </c>
      <c r="BN82" s="331" t="str">
        <f>IF(COUNT(BN70,S100)=2,ROUND(BN70*S100/SUM(S99:S108),#REF!),"")</f>
        <v/>
      </c>
      <c r="BO82" s="331" t="str">
        <f>IF(COUNT(BO70,T100)=2,ROUND(BO70*T100/SUM(T99:T108),#REF!),"")</f>
        <v/>
      </c>
      <c r="BP82" s="331" t="str">
        <f>IF(COUNT(BP70,U100)=2,ROUND(BP70*U100/SUM(U99:U108),#REF!),"")</f>
        <v/>
      </c>
      <c r="BQ82" s="331" t="str">
        <f>IF(COUNT(BQ70,V100)=2,ROUND(BQ70*V100/SUM(V99:V108),#REF!),"")</f>
        <v/>
      </c>
      <c r="BR82" s="331" t="str">
        <f>IF(COUNT(BR70,W100)=2,ROUND(BR70*W100/SUM(W99:W108),#REF!),"")</f>
        <v/>
      </c>
      <c r="BS82" s="569" t="e">
        <f>IF(#REF!="発電事業者","年間送電電力量（GWh）","年間受電電力量（GWh）")</f>
        <v>#REF!</v>
      </c>
      <c r="BT82" s="569"/>
      <c r="BU82" s="569"/>
      <c r="BV82" s="333" t="s">
        <v>25</v>
      </c>
      <c r="BW82" s="582"/>
      <c r="BX82" s="582"/>
      <c r="BY82" s="331" t="str">
        <f>IF(COUNT(BY70,X100)=2,ROUND(BY70*X100/SUM(X99:X108),#REF!),"")</f>
        <v/>
      </c>
      <c r="BZ82" s="331" t="str">
        <f>IF(COUNT(BZ70,Y100)=2,ROUND(BZ70*Y100/SUM(Y99:Y108),#REF!),"")</f>
        <v/>
      </c>
      <c r="CA82" s="331" t="str">
        <f>IF(COUNT(CA70,Z100)=2,ROUND(CA70*Z100/SUM(Z99:Z108),#REF!),"")</f>
        <v/>
      </c>
      <c r="CB82" s="331" t="str">
        <f>IF(COUNT(CB70,AA100)=2,ROUND(CB70*AA100/SUM(AA99:AA108),#REF!),"")</f>
        <v/>
      </c>
      <c r="CC82" s="331" t="str">
        <f>IF(COUNT(CC70,AB100)=2,ROUND(CC70*AB100/SUM(AB99:AB108),#REF!),"")</f>
        <v/>
      </c>
      <c r="CD82" s="331" t="str">
        <f>IF(COUNT(CD70,AC100)=2,ROUND(CD70*AC100/SUM(AC99:AC108),#REF!),"")</f>
        <v/>
      </c>
      <c r="CE82" s="331" t="str">
        <f>IF(COUNT(CE70,AD100)=2,ROUND(CE70*AD100/SUM(AD99:AD108),#REF!),"")</f>
        <v/>
      </c>
      <c r="CF82" s="331" t="str">
        <f>IF(COUNT(CF70,AE100)=2,ROUND(CF70*AE100/SUM(AE99:AE108),#REF!),"")</f>
        <v/>
      </c>
      <c r="CG82" s="331" t="str">
        <f>IF(COUNT(CG70,AF100)=2,ROUND(CG70*AF100/SUM(AF99:AF108),#REF!),"")</f>
        <v/>
      </c>
      <c r="CH82" s="565" t="str">
        <f>IF(COUNTA(AG100)=0,"",AG100)</f>
        <v/>
      </c>
      <c r="CI82" s="565"/>
      <c r="CJ82" s="565"/>
      <c r="CK82" s="565"/>
      <c r="CL82" s="565"/>
      <c r="CM82" s="565"/>
      <c r="CN82" s="565"/>
      <c r="CO82" s="565"/>
      <c r="CP82" s="565"/>
      <c r="CQ82" s="565"/>
    </row>
    <row r="83" spans="3:97" s="243" customFormat="1" ht="13.5" customHeight="1">
      <c r="C83" s="604" t="e">
        <f>DATE(#REF!+5,1,1)</f>
        <v>#REF!</v>
      </c>
      <c r="D83" s="605"/>
      <c r="E83" s="613" t="s">
        <v>198</v>
      </c>
      <c r="F83" s="614"/>
      <c r="G83" s="615"/>
      <c r="H83" s="256"/>
      <c r="I83" s="256"/>
      <c r="J83" s="256"/>
      <c r="K83" s="256"/>
      <c r="L83" s="256"/>
      <c r="M83" s="256"/>
      <c r="N83" s="256"/>
      <c r="O83" s="256"/>
      <c r="P83" s="256"/>
      <c r="Q83" s="256"/>
      <c r="R83" s="256"/>
      <c r="S83" s="256"/>
      <c r="T83" s="255"/>
      <c r="U83" s="618"/>
      <c r="V83" s="619"/>
      <c r="W83" s="619"/>
      <c r="X83" s="619"/>
      <c r="Y83" s="619"/>
      <c r="Z83" s="620"/>
      <c r="AA83" s="257"/>
      <c r="AB83" s="257"/>
      <c r="AC83" s="257"/>
      <c r="AD83" s="299"/>
      <c r="AE83" s="299"/>
      <c r="AF83" s="268"/>
      <c r="AG83" s="268"/>
      <c r="AH83" s="268"/>
      <c r="AI83" s="257"/>
      <c r="AJ83" s="257"/>
      <c r="AK83" s="257"/>
      <c r="AL83" s="257"/>
      <c r="AM83" s="257"/>
      <c r="AN83" s="257"/>
      <c r="AO83" s="257"/>
      <c r="AP83" s="257"/>
      <c r="AQ83" s="257"/>
      <c r="AR83" s="257"/>
      <c r="AS83" s="257"/>
      <c r="AT83" s="257"/>
      <c r="AU83" s="257"/>
      <c r="AX83" s="569" t="str">
        <f>IF(C101="","",C101)</f>
        <v/>
      </c>
      <c r="AY83" s="569"/>
      <c r="AZ83" s="587" t="str">
        <f>IF(E101="","",E101)</f>
        <v/>
      </c>
      <c r="BA83" s="590" t="str">
        <f ca="1">IF(F101="","",F101)</f>
        <v/>
      </c>
      <c r="BB83" s="590"/>
      <c r="BC83" s="590"/>
      <c r="BD83" s="587" t="str">
        <f>IF(I101="","",I101)</f>
        <v/>
      </c>
      <c r="BE83" s="578" t="e">
        <f>IF(#REF!="発電事業者","送電電力（MW）","受電電力（MW）")</f>
        <v>#REF!</v>
      </c>
      <c r="BF83" s="579"/>
      <c r="BG83" s="331" t="str">
        <f>IF(COUNT(BG68,L101)=2,ROUND(BG68*L101/SUM(L99:L108),#REF!),"")</f>
        <v/>
      </c>
      <c r="BH83" s="331" t="str">
        <f>IF(COUNT(BH68,M101)=2,ROUND(BH68*M101/SUM(M99:M108),#REF!),"")</f>
        <v/>
      </c>
      <c r="BI83" s="331" t="str">
        <f>IF(COUNT(BI68,N101)=2,ROUND(BI68*N101/SUM(N99:N108),#REF!),"")</f>
        <v/>
      </c>
      <c r="BJ83" s="331" t="str">
        <f>IF(COUNT(BJ68,O101)=2,ROUND(BJ68*O101/SUM(O99:O108),#REF!),"")</f>
        <v/>
      </c>
      <c r="BK83" s="331" t="str">
        <f>IF(COUNT(BK68,P101)=2,ROUND(BK68*P101/SUM(P99:P108),#REF!),"")</f>
        <v/>
      </c>
      <c r="BL83" s="331" t="str">
        <f>IF(COUNT(BL68,Q101)=2,ROUND(BL68*Q101/SUM(Q99:Q108),#REF!),"")</f>
        <v/>
      </c>
      <c r="BM83" s="331" t="str">
        <f>IF(COUNT(BM68,R101)=2,ROUND(BM68*R101/SUM(R99:R108),#REF!),"")</f>
        <v/>
      </c>
      <c r="BN83" s="331" t="str">
        <f>IF(COUNT(BN68,S101)=2,ROUND(BN68*S101/SUM(S99:S108),#REF!),"")</f>
        <v/>
      </c>
      <c r="BO83" s="331" t="str">
        <f>IF(COUNT(BO68,T101)=2,ROUND(BO68*T101/SUM(T99:T108),#REF!),"")</f>
        <v/>
      </c>
      <c r="BP83" s="331" t="str">
        <f>IF(COUNT(BP68,U101)=2,ROUND(BP68*U101/SUM(U99:U108),#REF!),"")</f>
        <v/>
      </c>
      <c r="BQ83" s="331" t="str">
        <f>IF(COUNT(BQ68,V101)=2,ROUND(BQ68*V101/SUM(V99:V108),#REF!),"")</f>
        <v/>
      </c>
      <c r="BR83" s="331" t="str">
        <f>IF(COUNT(BR68,W101)=2,ROUND(BR68*W101/SUM(W99:W108),#REF!),"")</f>
        <v/>
      </c>
      <c r="BS83" s="569" t="e">
        <f>IF(#REF!="発電事業者","送電電力（MW）","受電電力（MW）")</f>
        <v>#REF!</v>
      </c>
      <c r="BT83" s="569"/>
      <c r="BU83" s="569"/>
      <c r="BV83" s="333" t="s">
        <v>171</v>
      </c>
      <c r="BW83" s="580"/>
      <c r="BX83" s="580"/>
      <c r="BY83" s="331" t="str">
        <f>IF(COUNT(BY68,X101)=2,ROUND(BY68*X101/SUM(X99:X108),#REF!),"")</f>
        <v/>
      </c>
      <c r="BZ83" s="331" t="str">
        <f>IF(COUNT(BZ68,Y101)=2,ROUND(BZ68*Y101/SUM(Y99:Y108),#REF!),"")</f>
        <v/>
      </c>
      <c r="CA83" s="331" t="str">
        <f>IF(COUNT(CA68,Z101)=2,ROUND(CA68*Z101/SUM(Z99:Z108),#REF!),"")</f>
        <v/>
      </c>
      <c r="CB83" s="331" t="str">
        <f>IF(COUNT(CB68,AA101)=2,ROUND(CB68*AA101/SUM(AA99:AA108),#REF!),"")</f>
        <v/>
      </c>
      <c r="CC83" s="331" t="str">
        <f>IF(COUNT(CC68,AB101)=2,ROUND(CC68*AB101/SUM(AB99:AB108),#REF!),"")</f>
        <v/>
      </c>
      <c r="CD83" s="331" t="str">
        <f>IF(COUNT(CD68,AC101)=2,ROUND(CD68*AC101/SUM(AC99:AC108),#REF!),"")</f>
        <v/>
      </c>
      <c r="CE83" s="331" t="str">
        <f>IF(COUNT(CE68,AD101)=2,ROUND(CE68*AD101/SUM(AD99:AD108),#REF!),"")</f>
        <v/>
      </c>
      <c r="CF83" s="331" t="str">
        <f>IF(COUNT(CF68,AE101)=2,ROUND(CF68*AE101/SUM(AE99:AE108),#REF!),"")</f>
        <v/>
      </c>
      <c r="CG83" s="331" t="str">
        <f>IF(COUNT(CG68,AF101)=2,ROUND(CG68*AF101/SUM(AF99:AF108),#REF!),"")</f>
        <v/>
      </c>
      <c r="CH83" s="563" t="s">
        <v>120</v>
      </c>
      <c r="CI83" s="563"/>
      <c r="CJ83" s="563"/>
      <c r="CK83" s="563"/>
      <c r="CL83" s="563"/>
      <c r="CM83" s="563"/>
      <c r="CN83" s="563"/>
      <c r="CO83" s="563"/>
      <c r="CP83" s="563"/>
      <c r="CQ83" s="563"/>
    </row>
    <row r="84" spans="3:97" s="243" customFormat="1" ht="13.5" customHeight="1">
      <c r="C84" s="606"/>
      <c r="D84" s="607"/>
      <c r="E84" s="608" t="s">
        <v>212</v>
      </c>
      <c r="F84" s="609"/>
      <c r="G84" s="610"/>
      <c r="H84" s="261"/>
      <c r="I84" s="261"/>
      <c r="J84" s="261"/>
      <c r="K84" s="261"/>
      <c r="L84" s="261"/>
      <c r="M84" s="261"/>
      <c r="N84" s="261"/>
      <c r="O84" s="261"/>
      <c r="P84" s="261"/>
      <c r="Q84" s="261"/>
      <c r="R84" s="261"/>
      <c r="S84" s="261"/>
      <c r="T84" s="262" t="str">
        <f>IF(COUNT(H84:S84)=0,"",SUMPRODUCT(ROUND(H84:S84,1)))</f>
        <v/>
      </c>
      <c r="U84" s="621"/>
      <c r="V84" s="622"/>
      <c r="W84" s="622"/>
      <c r="X84" s="622"/>
      <c r="Y84" s="622"/>
      <c r="Z84" s="623"/>
      <c r="AA84" s="257"/>
      <c r="AB84" s="257"/>
      <c r="AC84" s="257"/>
      <c r="AD84" s="299"/>
      <c r="AE84" s="299"/>
      <c r="AF84" s="268"/>
      <c r="AG84" s="268"/>
      <c r="AH84" s="268"/>
      <c r="AI84" s="271"/>
      <c r="AJ84" s="271"/>
      <c r="AK84" s="271"/>
      <c r="AL84" s="271"/>
      <c r="AM84" s="271"/>
      <c r="AN84" s="271"/>
      <c r="AO84" s="271"/>
      <c r="AP84" s="271"/>
      <c r="AQ84" s="271"/>
      <c r="AR84" s="271"/>
      <c r="AS84" s="271"/>
      <c r="AT84" s="271"/>
      <c r="AU84" s="272"/>
      <c r="AX84" s="569"/>
      <c r="AY84" s="569"/>
      <c r="AZ84" s="588"/>
      <c r="BA84" s="590"/>
      <c r="BB84" s="590"/>
      <c r="BC84" s="590"/>
      <c r="BD84" s="588"/>
      <c r="BE84" s="583"/>
      <c r="BF84" s="584"/>
      <c r="BG84" s="259"/>
      <c r="BH84" s="259"/>
      <c r="BI84" s="259"/>
      <c r="BJ84" s="259"/>
      <c r="BK84" s="259"/>
      <c r="BL84" s="259"/>
      <c r="BM84" s="259"/>
      <c r="BN84" s="259"/>
      <c r="BO84" s="259"/>
      <c r="BP84" s="259"/>
      <c r="BQ84" s="259"/>
      <c r="BR84" s="259"/>
      <c r="BS84" s="569"/>
      <c r="BT84" s="569"/>
      <c r="BU84" s="569"/>
      <c r="BV84" s="333" t="s">
        <v>172</v>
      </c>
      <c r="BW84" s="581"/>
      <c r="BX84" s="581"/>
      <c r="BY84" s="331" t="str">
        <f>IF(COUNT(BY69,X101)=2,ROUND(BY69*X101/SUM(X99:X108),#REF!),"")</f>
        <v/>
      </c>
      <c r="BZ84" s="331" t="str">
        <f>IF(COUNT(BZ69,Y101)=2,ROUND(BZ69*Y101/SUM(Y99:Y108),#REF!),"")</f>
        <v/>
      </c>
      <c r="CA84" s="331" t="str">
        <f>IF(COUNT(CA69,Z101)=2,ROUND(CA69*Z101/SUM(Z99:Z108),#REF!),"")</f>
        <v/>
      </c>
      <c r="CB84" s="331" t="str">
        <f>IF(COUNT(CB69,AA101)=2,ROUND(CB69*AA101/SUM(AA99:AA108),#REF!),"")</f>
        <v/>
      </c>
      <c r="CC84" s="331" t="str">
        <f>IF(COUNT(CC69,AB101)=2,ROUND(CC69*AB101/SUM(AB99:AB108),#REF!),"")</f>
        <v/>
      </c>
      <c r="CD84" s="331" t="str">
        <f>IF(COUNT(CD69,AC101)=2,ROUND(CD69*AC101/SUM(AC99:AC108),#REF!),"")</f>
        <v/>
      </c>
      <c r="CE84" s="331" t="str">
        <f>IF(COUNT(CE69,AD101)=2,ROUND(CE69*AD101/SUM(AD99:AD108),#REF!),"")</f>
        <v/>
      </c>
      <c r="CF84" s="331" t="str">
        <f>IF(COUNT(CF69,AE101)=2,ROUND(CF69*AE101/SUM(AE99:AE108),#REF!),"")</f>
        <v/>
      </c>
      <c r="CG84" s="331" t="str">
        <f>IF(COUNT(CG69,AF101)=2,ROUND(CG69*AF101/SUM(AF99:AF108),#REF!),"")</f>
        <v/>
      </c>
      <c r="CH84" s="564" t="str">
        <f>IF(CH83="","",CH83)</f>
        <v>廃棄物</v>
      </c>
      <c r="CI84" s="564"/>
      <c r="CJ84" s="564"/>
      <c r="CK84" s="564"/>
      <c r="CL84" s="564"/>
      <c r="CM84" s="564"/>
      <c r="CN84" s="564"/>
      <c r="CO84" s="564"/>
      <c r="CP84" s="564"/>
      <c r="CQ84" s="564"/>
    </row>
    <row r="85" spans="3:97" s="243" customFormat="1" ht="13.5" customHeight="1">
      <c r="C85" s="604" t="e">
        <f>DATE(#REF!+6,1,1)</f>
        <v>#REF!</v>
      </c>
      <c r="D85" s="605"/>
      <c r="E85" s="613" t="s">
        <v>198</v>
      </c>
      <c r="F85" s="614"/>
      <c r="G85" s="615"/>
      <c r="H85" s="256"/>
      <c r="I85" s="256"/>
      <c r="J85" s="256"/>
      <c r="K85" s="256"/>
      <c r="L85" s="256"/>
      <c r="M85" s="256"/>
      <c r="N85" s="256"/>
      <c r="O85" s="256"/>
      <c r="P85" s="256"/>
      <c r="Q85" s="256"/>
      <c r="R85" s="256"/>
      <c r="S85" s="256"/>
      <c r="T85" s="255"/>
      <c r="U85" s="621"/>
      <c r="V85" s="622"/>
      <c r="W85" s="622"/>
      <c r="X85" s="622"/>
      <c r="Y85" s="622"/>
      <c r="Z85" s="623"/>
      <c r="AA85" s="257"/>
      <c r="AB85" s="257"/>
      <c r="AC85" s="257"/>
      <c r="AD85" s="299"/>
      <c r="AE85" s="299"/>
      <c r="AF85" s="268"/>
      <c r="AG85" s="268"/>
      <c r="AH85" s="268"/>
      <c r="AI85" s="257"/>
      <c r="AJ85" s="257"/>
      <c r="AK85" s="257"/>
      <c r="AL85" s="257"/>
      <c r="AM85" s="257"/>
      <c r="AN85" s="257"/>
      <c r="AO85" s="257"/>
      <c r="AP85" s="257"/>
      <c r="AQ85" s="257"/>
      <c r="AR85" s="257"/>
      <c r="AS85" s="257"/>
      <c r="AT85" s="257"/>
      <c r="AU85" s="257"/>
      <c r="AX85" s="569"/>
      <c r="AY85" s="569"/>
      <c r="AZ85" s="589"/>
      <c r="BA85" s="590"/>
      <c r="BB85" s="590"/>
      <c r="BC85" s="590"/>
      <c r="BD85" s="589"/>
      <c r="BE85" s="585" t="e">
        <f>IF(#REF!="発電事業者","月間送電電力量（GWh）","月間受電電力量（GWh）")</f>
        <v>#REF!</v>
      </c>
      <c r="BF85" s="586"/>
      <c r="BG85" s="331" t="str">
        <f>IF(COUNT(BG70,L101)=2,ROUND(BG70*L101/SUM(L99:L108),#REF!),"")</f>
        <v/>
      </c>
      <c r="BH85" s="331" t="str">
        <f>IF(COUNT(BH70,M101)=2,ROUND(BH70*M101/SUM(M99:M108),#REF!),"")</f>
        <v/>
      </c>
      <c r="BI85" s="331" t="str">
        <f>IF(COUNT(BI70,N101)=2,ROUND(BI70*N101/SUM(N99:N108),#REF!),"")</f>
        <v/>
      </c>
      <c r="BJ85" s="331" t="str">
        <f>IF(COUNT(BJ70,O101)=2,ROUND(BJ70*O101/SUM(O99:O108),#REF!),"")</f>
        <v/>
      </c>
      <c r="BK85" s="331" t="str">
        <f>IF(COUNT(BK70,P101)=2,ROUND(BK70*P101/SUM(P99:P108),#REF!),"")</f>
        <v/>
      </c>
      <c r="BL85" s="331" t="str">
        <f>IF(COUNT(BL70,Q101)=2,ROUND(BL70*Q101/SUM(Q99:Q108),#REF!),"")</f>
        <v/>
      </c>
      <c r="BM85" s="331" t="str">
        <f>IF(COUNT(BM70,R101)=2,ROUND(BM70*R101/SUM(R99:R108),#REF!),"")</f>
        <v/>
      </c>
      <c r="BN85" s="331" t="str">
        <f>IF(COUNT(BN70,S101)=2,ROUND(BN70*S101/SUM(S99:S108),#REF!),"")</f>
        <v/>
      </c>
      <c r="BO85" s="331" t="str">
        <f>IF(COUNT(BO70,T101)=2,ROUND(BO70*T101/SUM(T99:T108),#REF!),"")</f>
        <v/>
      </c>
      <c r="BP85" s="331" t="str">
        <f>IF(COUNT(BP70,U101)=2,ROUND(BP70*U101/SUM(U99:U108),#REF!),"")</f>
        <v/>
      </c>
      <c r="BQ85" s="331" t="str">
        <f>IF(COUNT(BQ70,V101)=2,ROUND(BQ70*V101/SUM(V99:V108),#REF!),"")</f>
        <v/>
      </c>
      <c r="BR85" s="331" t="str">
        <f>IF(COUNT(BR70,W101)=2,ROUND(BR70*W101/SUM(W99:W108),#REF!),"")</f>
        <v/>
      </c>
      <c r="BS85" s="569" t="e">
        <f>IF(#REF!="発電事業者","年間送電電力量（GWh）","年間受電電力量（GWh）")</f>
        <v>#REF!</v>
      </c>
      <c r="BT85" s="569"/>
      <c r="BU85" s="569"/>
      <c r="BV85" s="333" t="s">
        <v>25</v>
      </c>
      <c r="BW85" s="582"/>
      <c r="BX85" s="582"/>
      <c r="BY85" s="331" t="str">
        <f>IF(COUNT(BY70,X101)=2,ROUND(BY70*X101/SUM(X99:X108),#REF!),"")</f>
        <v/>
      </c>
      <c r="BZ85" s="331" t="str">
        <f>IF(COUNT(BZ70,Y101)=2,ROUND(BZ70*Y101/SUM(Y99:Y108),#REF!),"")</f>
        <v/>
      </c>
      <c r="CA85" s="331" t="str">
        <f>IF(COUNT(CA70,Z101)=2,ROUND(CA70*Z101/SUM(Z99:Z108),#REF!),"")</f>
        <v/>
      </c>
      <c r="CB85" s="331" t="str">
        <f>IF(COUNT(CB70,AA101)=2,ROUND(CB70*AA101/SUM(AA99:AA108),#REF!),"")</f>
        <v/>
      </c>
      <c r="CC85" s="331" t="str">
        <f>IF(COUNT(CC70,AB101)=2,ROUND(CC70*AB101/SUM(AB99:AB108),#REF!),"")</f>
        <v/>
      </c>
      <c r="CD85" s="331" t="str">
        <f>IF(COUNT(CD70,AC101)=2,ROUND(CD70*AC101/SUM(AC99:AC108),#REF!),"")</f>
        <v/>
      </c>
      <c r="CE85" s="331" t="str">
        <f>IF(COUNT(CE70,AD101)=2,ROUND(CE70*AD101/SUM(AD99:AD108),#REF!),"")</f>
        <v/>
      </c>
      <c r="CF85" s="331" t="str">
        <f>IF(COUNT(CF70,AE101)=2,ROUND(CF70*AE101/SUM(AE99:AE108),#REF!),"")</f>
        <v/>
      </c>
      <c r="CG85" s="331" t="str">
        <f>IF(COUNT(CG70,AF101)=2,ROUND(CG70*AF101/SUM(AF99:AF108),#REF!),"")</f>
        <v/>
      </c>
      <c r="CH85" s="565" t="str">
        <f>IF(COUNTA(AG101)=0,"",AG101)</f>
        <v/>
      </c>
      <c r="CI85" s="565"/>
      <c r="CJ85" s="565"/>
      <c r="CK85" s="565"/>
      <c r="CL85" s="565"/>
      <c r="CM85" s="565"/>
      <c r="CN85" s="565"/>
      <c r="CO85" s="565"/>
      <c r="CP85" s="565"/>
      <c r="CQ85" s="565"/>
    </row>
    <row r="86" spans="3:97" s="243" customFormat="1" ht="13.5" customHeight="1">
      <c r="C86" s="606"/>
      <c r="D86" s="607"/>
      <c r="E86" s="608" t="s">
        <v>212</v>
      </c>
      <c r="F86" s="609"/>
      <c r="G86" s="610"/>
      <c r="H86" s="261"/>
      <c r="I86" s="261"/>
      <c r="J86" s="261"/>
      <c r="K86" s="261"/>
      <c r="L86" s="261"/>
      <c r="M86" s="261"/>
      <c r="N86" s="261"/>
      <c r="O86" s="261"/>
      <c r="P86" s="261"/>
      <c r="Q86" s="261"/>
      <c r="R86" s="261"/>
      <c r="S86" s="261"/>
      <c r="T86" s="262" t="str">
        <f>IF(COUNT(H86:S86)=0,"",SUMPRODUCT(ROUND(H86:S86,1)))</f>
        <v/>
      </c>
      <c r="U86" s="621"/>
      <c r="V86" s="622"/>
      <c r="W86" s="622"/>
      <c r="X86" s="622"/>
      <c r="Y86" s="622"/>
      <c r="Z86" s="623"/>
      <c r="AA86" s="257"/>
      <c r="AB86" s="257"/>
      <c r="AC86" s="257"/>
      <c r="AD86" s="299"/>
      <c r="AE86" s="299"/>
      <c r="AF86" s="268"/>
      <c r="AG86" s="268"/>
      <c r="AH86" s="268"/>
      <c r="AI86" s="271"/>
      <c r="AJ86" s="271"/>
      <c r="AK86" s="271"/>
      <c r="AL86" s="271"/>
      <c r="AM86" s="271"/>
      <c r="AN86" s="271"/>
      <c r="AO86" s="271"/>
      <c r="AP86" s="271"/>
      <c r="AQ86" s="271"/>
      <c r="AR86" s="271"/>
      <c r="AS86" s="271"/>
      <c r="AT86" s="271"/>
      <c r="AU86" s="272"/>
      <c r="AX86" s="569" t="str">
        <f>IF(C102="","",C102)</f>
        <v/>
      </c>
      <c r="AY86" s="569"/>
      <c r="AZ86" s="587" t="str">
        <f>IF(E102="","",E102)</f>
        <v/>
      </c>
      <c r="BA86" s="590" t="str">
        <f ca="1">IF(F102="","",F102)</f>
        <v/>
      </c>
      <c r="BB86" s="590"/>
      <c r="BC86" s="590"/>
      <c r="BD86" s="587" t="str">
        <f>IF(I102="","",I102)</f>
        <v/>
      </c>
      <c r="BE86" s="578" t="e">
        <f>IF(#REF!="発電事業者","送電電力（MW）","受電電力（MW）")</f>
        <v>#REF!</v>
      </c>
      <c r="BF86" s="579"/>
      <c r="BG86" s="331" t="str">
        <f>IF(COUNT(BG68,L102)=2,ROUND(BG68*L102/SUM(L99:L108),#REF!),"")</f>
        <v/>
      </c>
      <c r="BH86" s="331" t="str">
        <f>IF(COUNT(BH68,M102)=2,ROUND(BH68*M102/SUM(M99:M108),#REF!),"")</f>
        <v/>
      </c>
      <c r="BI86" s="331" t="str">
        <f>IF(COUNT(BI68,N102)=2,ROUND(BI68*N102/SUM(N99:N108),#REF!),"")</f>
        <v/>
      </c>
      <c r="BJ86" s="331" t="str">
        <f>IF(COUNT(BJ68,O102)=2,ROUND(BJ68*O102/SUM(O99:O108),#REF!),"")</f>
        <v/>
      </c>
      <c r="BK86" s="331" t="str">
        <f>IF(COUNT(BK68,P102)=2,ROUND(BK68*P102/SUM(P99:P108),#REF!),"")</f>
        <v/>
      </c>
      <c r="BL86" s="331" t="str">
        <f>IF(COUNT(BL68,Q102)=2,ROUND(BL68*Q102/SUM(Q99:Q108),#REF!),"")</f>
        <v/>
      </c>
      <c r="BM86" s="331" t="str">
        <f>IF(COUNT(BM68,R102)=2,ROUND(BM68*R102/SUM(R99:R108),#REF!),"")</f>
        <v/>
      </c>
      <c r="BN86" s="331" t="str">
        <f>IF(COUNT(BN68,S102)=2,ROUND(BN68*S102/SUM(S99:S108),#REF!),"")</f>
        <v/>
      </c>
      <c r="BO86" s="331" t="str">
        <f>IF(COUNT(BO68,T102)=2,ROUND(BO68*T102/SUM(T99:T108),#REF!),"")</f>
        <v/>
      </c>
      <c r="BP86" s="331" t="str">
        <f>IF(COUNT(BP68,U102)=2,ROUND(BP68*U102/SUM(U99:U108),#REF!),"")</f>
        <v/>
      </c>
      <c r="BQ86" s="331" t="str">
        <f>IF(COUNT(BQ68,V102)=2,ROUND(BQ68*V102/SUM(V99:V108),#REF!),"")</f>
        <v/>
      </c>
      <c r="BR86" s="331" t="str">
        <f>IF(COUNT(BR68,W102)=2,ROUND(BR68*W102/SUM(W99:W108),#REF!),"")</f>
        <v/>
      </c>
      <c r="BS86" s="569" t="e">
        <f>IF(#REF!="発電事業者","送電電力（MW）","受電電力（MW）")</f>
        <v>#REF!</v>
      </c>
      <c r="BT86" s="569"/>
      <c r="BU86" s="569"/>
      <c r="BV86" s="333" t="s">
        <v>171</v>
      </c>
      <c r="BW86" s="580"/>
      <c r="BX86" s="580"/>
      <c r="BY86" s="331" t="str">
        <f>IF(COUNT(BY68,X102)=2,ROUND(BY68*X102/SUM(X99:X108),#REF!),"")</f>
        <v/>
      </c>
      <c r="BZ86" s="331" t="str">
        <f>IF(COUNT(BZ68,Y102)=2,ROUND(BZ68*Y102/SUM(Y99:Y108),#REF!),"")</f>
        <v/>
      </c>
      <c r="CA86" s="331" t="str">
        <f>IF(COUNT(CA68,Z102)=2,ROUND(CA68*Z102/SUM(Z99:Z108),#REF!),"")</f>
        <v/>
      </c>
      <c r="CB86" s="331" t="str">
        <f>IF(COUNT(CB68,AA102)=2,ROUND(CB68*AA102/SUM(AA99:AA108),#REF!),"")</f>
        <v/>
      </c>
      <c r="CC86" s="331" t="str">
        <f>IF(COUNT(CC68,AB102)=2,ROUND(CC68*AB102/SUM(AB99:AB108),#REF!),"")</f>
        <v/>
      </c>
      <c r="CD86" s="331" t="str">
        <f>IF(COUNT(CD68,AC102)=2,ROUND(CD68*AC102/SUM(AC99:AC108),#REF!),"")</f>
        <v/>
      </c>
      <c r="CE86" s="331" t="str">
        <f>IF(COUNT(CE68,AD102)=2,ROUND(CE68*AD102/SUM(AD99:AD108),#REF!),"")</f>
        <v/>
      </c>
      <c r="CF86" s="331" t="str">
        <f>IF(COUNT(CF68,AE102)=2,ROUND(CF68*AE102/SUM(AE99:AE108),#REF!),"")</f>
        <v/>
      </c>
      <c r="CG86" s="331" t="str">
        <f>IF(COUNT(CG68,AF102)=2,ROUND(CG68*AF102/SUM(AF99:AF108),#REF!),"")</f>
        <v/>
      </c>
      <c r="CH86" s="563" t="s">
        <v>120</v>
      </c>
      <c r="CI86" s="563"/>
      <c r="CJ86" s="563"/>
      <c r="CK86" s="563"/>
      <c r="CL86" s="563"/>
      <c r="CM86" s="563"/>
      <c r="CN86" s="563"/>
      <c r="CO86" s="563"/>
      <c r="CP86" s="563"/>
      <c r="CQ86" s="563"/>
    </row>
    <row r="87" spans="3:97" s="243" customFormat="1" ht="13.5" customHeight="1">
      <c r="C87" s="604" t="e">
        <f>DATE(#REF!+7,1,1)</f>
        <v>#REF!</v>
      </c>
      <c r="D87" s="605"/>
      <c r="E87" s="613" t="s">
        <v>198</v>
      </c>
      <c r="F87" s="614"/>
      <c r="G87" s="615"/>
      <c r="H87" s="256"/>
      <c r="I87" s="256"/>
      <c r="J87" s="256"/>
      <c r="K87" s="256"/>
      <c r="L87" s="256"/>
      <c r="M87" s="256"/>
      <c r="N87" s="256"/>
      <c r="O87" s="256"/>
      <c r="P87" s="256"/>
      <c r="Q87" s="256"/>
      <c r="R87" s="256"/>
      <c r="S87" s="256"/>
      <c r="T87" s="255"/>
      <c r="U87" s="621"/>
      <c r="V87" s="622"/>
      <c r="W87" s="622"/>
      <c r="X87" s="622"/>
      <c r="Y87" s="622"/>
      <c r="Z87" s="623"/>
      <c r="AA87" s="257"/>
      <c r="AB87" s="257"/>
      <c r="AC87" s="257"/>
      <c r="AD87" s="299"/>
      <c r="AE87" s="299"/>
      <c r="AF87" s="268"/>
      <c r="AG87" s="268"/>
      <c r="AH87" s="268"/>
      <c r="AI87" s="257"/>
      <c r="AJ87" s="257"/>
      <c r="AK87" s="257"/>
      <c r="AL87" s="257"/>
      <c r="AM87" s="257"/>
      <c r="AN87" s="257"/>
      <c r="AO87" s="257"/>
      <c r="AP87" s="257"/>
      <c r="AQ87" s="257"/>
      <c r="AR87" s="257"/>
      <c r="AS87" s="257"/>
      <c r="AT87" s="257"/>
      <c r="AU87" s="257"/>
      <c r="AX87" s="569"/>
      <c r="AY87" s="569"/>
      <c r="AZ87" s="588"/>
      <c r="BA87" s="590"/>
      <c r="BB87" s="590"/>
      <c r="BC87" s="590"/>
      <c r="BD87" s="588"/>
      <c r="BE87" s="583"/>
      <c r="BF87" s="584"/>
      <c r="BG87" s="259"/>
      <c r="BH87" s="259"/>
      <c r="BI87" s="259"/>
      <c r="BJ87" s="259"/>
      <c r="BK87" s="259"/>
      <c r="BL87" s="259"/>
      <c r="BM87" s="259"/>
      <c r="BN87" s="259"/>
      <c r="BO87" s="259"/>
      <c r="BP87" s="259"/>
      <c r="BQ87" s="259"/>
      <c r="BR87" s="259"/>
      <c r="BS87" s="569"/>
      <c r="BT87" s="569"/>
      <c r="BU87" s="569"/>
      <c r="BV87" s="333" t="s">
        <v>172</v>
      </c>
      <c r="BW87" s="581"/>
      <c r="BX87" s="581"/>
      <c r="BY87" s="331" t="str">
        <f>IF(COUNT(BY69,X102)=2,ROUND(BY69*X102/SUM(X99:X108),#REF!),"")</f>
        <v/>
      </c>
      <c r="BZ87" s="331" t="str">
        <f>IF(COUNT(BZ69,Y102)=2,ROUND(BZ69*Y102/SUM(Y99:Y108),#REF!),"")</f>
        <v/>
      </c>
      <c r="CA87" s="331" t="str">
        <f>IF(COUNT(CA69,Z102)=2,ROUND(CA69*Z102/SUM(Z99:Z108),#REF!),"")</f>
        <v/>
      </c>
      <c r="CB87" s="331" t="str">
        <f>IF(COUNT(CB69,AA102)=2,ROUND(CB69*AA102/SUM(AA99:AA108),#REF!),"")</f>
        <v/>
      </c>
      <c r="CC87" s="331" t="str">
        <f>IF(COUNT(CC69,AB102)=2,ROUND(CC69*AB102/SUM(AB99:AB108),#REF!),"")</f>
        <v/>
      </c>
      <c r="CD87" s="331" t="str">
        <f>IF(COUNT(CD69,AC102)=2,ROUND(CD69*AC102/SUM(AC99:AC108),#REF!),"")</f>
        <v/>
      </c>
      <c r="CE87" s="331" t="str">
        <f>IF(COUNT(CE69,AD102)=2,ROUND(CE69*AD102/SUM(AD99:AD108),#REF!),"")</f>
        <v/>
      </c>
      <c r="CF87" s="331" t="str">
        <f>IF(COUNT(CF69,AE102)=2,ROUND(CF69*AE102/SUM(AE99:AE108),#REF!),"")</f>
        <v/>
      </c>
      <c r="CG87" s="331" t="str">
        <f>IF(COUNT(CG69,AF102)=2,ROUND(CG69*AF102/SUM(AF99:AF108),#REF!),"")</f>
        <v/>
      </c>
      <c r="CH87" s="564" t="str">
        <f>IF(CH86="","",CH86)</f>
        <v>廃棄物</v>
      </c>
      <c r="CI87" s="564"/>
      <c r="CJ87" s="564"/>
      <c r="CK87" s="564"/>
      <c r="CL87" s="564"/>
      <c r="CM87" s="564"/>
      <c r="CN87" s="564"/>
      <c r="CO87" s="564"/>
      <c r="CP87" s="564"/>
      <c r="CQ87" s="564"/>
    </row>
    <row r="88" spans="3:97" s="243" customFormat="1" ht="13.5" customHeight="1">
      <c r="C88" s="606"/>
      <c r="D88" s="607"/>
      <c r="E88" s="608" t="s">
        <v>212</v>
      </c>
      <c r="F88" s="609"/>
      <c r="G88" s="610"/>
      <c r="H88" s="261"/>
      <c r="I88" s="261"/>
      <c r="J88" s="261"/>
      <c r="K88" s="261"/>
      <c r="L88" s="261"/>
      <c r="M88" s="261"/>
      <c r="N88" s="261"/>
      <c r="O88" s="261"/>
      <c r="P88" s="261"/>
      <c r="Q88" s="261"/>
      <c r="R88" s="261"/>
      <c r="S88" s="261"/>
      <c r="T88" s="262" t="str">
        <f>IF(COUNT(H88:S88)=0,"",SUMPRODUCT(ROUND(H88:S88,1)))</f>
        <v/>
      </c>
      <c r="U88" s="621"/>
      <c r="V88" s="622"/>
      <c r="W88" s="622"/>
      <c r="X88" s="622"/>
      <c r="Y88" s="622"/>
      <c r="Z88" s="623"/>
      <c r="AA88" s="257"/>
      <c r="AB88" s="257"/>
      <c r="AC88" s="257"/>
      <c r="AD88" s="299"/>
      <c r="AE88" s="299"/>
      <c r="AF88" s="268"/>
      <c r="AG88" s="268"/>
      <c r="AH88" s="268"/>
      <c r="AI88" s="271"/>
      <c r="AJ88" s="271"/>
      <c r="AK88" s="271"/>
      <c r="AL88" s="271"/>
      <c r="AM88" s="271"/>
      <c r="AN88" s="271"/>
      <c r="AO88" s="271"/>
      <c r="AP88" s="271"/>
      <c r="AQ88" s="271"/>
      <c r="AR88" s="271"/>
      <c r="AS88" s="271"/>
      <c r="AT88" s="271"/>
      <c r="AU88" s="272"/>
      <c r="AX88" s="569"/>
      <c r="AY88" s="569"/>
      <c r="AZ88" s="589"/>
      <c r="BA88" s="590"/>
      <c r="BB88" s="590"/>
      <c r="BC88" s="590"/>
      <c r="BD88" s="589"/>
      <c r="BE88" s="585" t="e">
        <f>IF(#REF!="発電事業者","月間送電電力量（GWh）","月間受電電力量（GWh）")</f>
        <v>#REF!</v>
      </c>
      <c r="BF88" s="586"/>
      <c r="BG88" s="331" t="str">
        <f>IF(COUNT(BG70,L102)=2,ROUND(BG70*L102/SUM(L99:L108),#REF!),"")</f>
        <v/>
      </c>
      <c r="BH88" s="331" t="str">
        <f>IF(COUNT(BH70,M102)=2,ROUND(BH70*M102/SUM(M99:M108),#REF!),"")</f>
        <v/>
      </c>
      <c r="BI88" s="331" t="str">
        <f>IF(COUNT(BI70,N102)=2,ROUND(BI70*N102/SUM(N99:N108),#REF!),"")</f>
        <v/>
      </c>
      <c r="BJ88" s="331" t="str">
        <f>IF(COUNT(BJ70,O102)=2,ROUND(BJ70*O102/SUM(O99:O108),#REF!),"")</f>
        <v/>
      </c>
      <c r="BK88" s="331" t="str">
        <f>IF(COUNT(BK70,P102)=2,ROUND(BK70*P102/SUM(P99:P108),#REF!),"")</f>
        <v/>
      </c>
      <c r="BL88" s="331" t="str">
        <f>IF(COUNT(BL70,Q102)=2,ROUND(BL70*Q102/SUM(Q99:Q108),#REF!),"")</f>
        <v/>
      </c>
      <c r="BM88" s="331" t="str">
        <f>IF(COUNT(BM70,R102)=2,ROUND(BM70*R102/SUM(R99:R108),#REF!),"")</f>
        <v/>
      </c>
      <c r="BN88" s="331" t="str">
        <f>IF(COUNT(BN70,S102)=2,ROUND(BN70*S102/SUM(S99:S108),#REF!),"")</f>
        <v/>
      </c>
      <c r="BO88" s="331" t="str">
        <f>IF(COUNT(BO70,T102)=2,ROUND(BO70*T102/SUM(T99:T108),#REF!),"")</f>
        <v/>
      </c>
      <c r="BP88" s="331" t="str">
        <f>IF(COUNT(BP70,U102)=2,ROUND(BP70*U102/SUM(U99:U108),#REF!),"")</f>
        <v/>
      </c>
      <c r="BQ88" s="331" t="str">
        <f>IF(COUNT(BQ70,V102)=2,ROUND(BQ70*V102/SUM(V99:V108),#REF!),"")</f>
        <v/>
      </c>
      <c r="BR88" s="331" t="str">
        <f>IF(COUNT(BR70,W102)=2,ROUND(BR70*W102/SUM(W99:W108),#REF!),"")</f>
        <v/>
      </c>
      <c r="BS88" s="569" t="e">
        <f>IF(#REF!="発電事業者","年間送電電力量（GWh）","年間受電電力量（GWh）")</f>
        <v>#REF!</v>
      </c>
      <c r="BT88" s="569"/>
      <c r="BU88" s="569"/>
      <c r="BV88" s="333" t="s">
        <v>25</v>
      </c>
      <c r="BW88" s="582"/>
      <c r="BX88" s="582"/>
      <c r="BY88" s="331" t="str">
        <f>IF(COUNT(BY70,X102)=2,ROUND(BY70*X102/SUM(X99:X108),#REF!),"")</f>
        <v/>
      </c>
      <c r="BZ88" s="331" t="str">
        <f>IF(COUNT(BZ70,Y102)=2,ROUND(BZ70*Y102/SUM(Y99:Y108),#REF!),"")</f>
        <v/>
      </c>
      <c r="CA88" s="331" t="str">
        <f>IF(COUNT(CA70,Z102)=2,ROUND(CA70*Z102/SUM(Z99:Z108),#REF!),"")</f>
        <v/>
      </c>
      <c r="CB88" s="331" t="str">
        <f>IF(COUNT(CB70,AA102)=2,ROUND(CB70*AA102/SUM(AA99:AA108),#REF!),"")</f>
        <v/>
      </c>
      <c r="CC88" s="331" t="str">
        <f>IF(COUNT(CC70,AB102)=2,ROUND(CC70*AB102/SUM(AB99:AB108),#REF!),"")</f>
        <v/>
      </c>
      <c r="CD88" s="331" t="str">
        <f>IF(COUNT(CD70,AC102)=2,ROUND(CD70*AC102/SUM(AC99:AC108),#REF!),"")</f>
        <v/>
      </c>
      <c r="CE88" s="331" t="str">
        <f>IF(COUNT(CE70,AD102)=2,ROUND(CE70*AD102/SUM(AD99:AD108),#REF!),"")</f>
        <v/>
      </c>
      <c r="CF88" s="331" t="str">
        <f>IF(COUNT(CF70,AE102)=2,ROUND(CF70*AE102/SUM(AE99:AE108),#REF!),"")</f>
        <v/>
      </c>
      <c r="CG88" s="331" t="str">
        <f>IF(COUNT(CG70,AF102)=2,ROUND(CG70*AF102/SUM(AF99:AF108),#REF!),"")</f>
        <v/>
      </c>
      <c r="CH88" s="565" t="str">
        <f>IF(COUNTA(AG102)=0,"",AG102)</f>
        <v/>
      </c>
      <c r="CI88" s="565"/>
      <c r="CJ88" s="565"/>
      <c r="CK88" s="565"/>
      <c r="CL88" s="565"/>
      <c r="CM88" s="565"/>
      <c r="CN88" s="565"/>
      <c r="CO88" s="565"/>
      <c r="CP88" s="565"/>
      <c r="CQ88" s="565"/>
    </row>
    <row r="89" spans="3:97" s="243" customFormat="1" ht="13.5" customHeight="1">
      <c r="C89" s="604" t="e">
        <f>DATE(#REF!+8,1,1)</f>
        <v>#REF!</v>
      </c>
      <c r="D89" s="605"/>
      <c r="E89" s="613" t="s">
        <v>198</v>
      </c>
      <c r="F89" s="614"/>
      <c r="G89" s="615"/>
      <c r="H89" s="256"/>
      <c r="I89" s="256"/>
      <c r="J89" s="256"/>
      <c r="K89" s="256"/>
      <c r="L89" s="256"/>
      <c r="M89" s="256"/>
      <c r="N89" s="256"/>
      <c r="O89" s="256"/>
      <c r="P89" s="256"/>
      <c r="Q89" s="256"/>
      <c r="R89" s="256"/>
      <c r="S89" s="256"/>
      <c r="T89" s="255"/>
      <c r="U89" s="621"/>
      <c r="V89" s="622"/>
      <c r="W89" s="622"/>
      <c r="X89" s="622"/>
      <c r="Y89" s="622"/>
      <c r="Z89" s="623"/>
      <c r="AA89" s="257"/>
      <c r="AB89" s="257"/>
      <c r="AC89" s="257"/>
      <c r="AD89" s="299"/>
      <c r="AE89" s="299"/>
      <c r="AF89" s="268"/>
      <c r="AG89" s="268"/>
      <c r="AH89" s="268"/>
      <c r="AI89" s="257"/>
      <c r="AJ89" s="257"/>
      <c r="AK89" s="257"/>
      <c r="AL89" s="257"/>
      <c r="AM89" s="257"/>
      <c r="AN89" s="257"/>
      <c r="AO89" s="257"/>
      <c r="AP89" s="257"/>
      <c r="AQ89" s="257"/>
      <c r="AR89" s="257"/>
      <c r="AS89" s="257"/>
      <c r="AT89" s="257"/>
      <c r="AU89" s="257"/>
      <c r="AX89" s="569" t="str">
        <f>IF(C103="","",C103)</f>
        <v/>
      </c>
      <c r="AY89" s="569"/>
      <c r="AZ89" s="587" t="str">
        <f>IF(E103="","",E103)</f>
        <v/>
      </c>
      <c r="BA89" s="590" t="str">
        <f ca="1">IF(F103="","",F103)</f>
        <v/>
      </c>
      <c r="BB89" s="590"/>
      <c r="BC89" s="590"/>
      <c r="BD89" s="587" t="str">
        <f>IF(I103="","",I103)</f>
        <v/>
      </c>
      <c r="BE89" s="578" t="e">
        <f>IF(#REF!="発電事業者","送電電力（MW）","受電電力（MW）")</f>
        <v>#REF!</v>
      </c>
      <c r="BF89" s="579"/>
      <c r="BG89" s="331" t="str">
        <f>IF(COUNT(BG68,L103)=2,ROUND(BG68*L103/SUM(L99:L108),#REF!),"")</f>
        <v/>
      </c>
      <c r="BH89" s="331" t="str">
        <f>IF(COUNT(BH68,M103)=2,ROUND(BH68*M103/SUM(M99:M108),#REF!),"")</f>
        <v/>
      </c>
      <c r="BI89" s="331" t="str">
        <f>IF(COUNT(BI68,N103)=2,ROUND(BI68*N103/SUM(N99:N108),#REF!),"")</f>
        <v/>
      </c>
      <c r="BJ89" s="331" t="str">
        <f>IF(COUNT(BJ68,O103)=2,ROUND(BJ68*O103/SUM(O99:O108),#REF!),"")</f>
        <v/>
      </c>
      <c r="BK89" s="331" t="str">
        <f>IF(COUNT(BK68,P103)=2,ROUND(BK68*P103/SUM(P99:P108),#REF!),"")</f>
        <v/>
      </c>
      <c r="BL89" s="331" t="str">
        <f>IF(COUNT(BL68,Q103)=2,ROUND(BL68*Q103/SUM(Q99:Q108),#REF!),"")</f>
        <v/>
      </c>
      <c r="BM89" s="331" t="str">
        <f>IF(COUNT(BM68,R103)=2,ROUND(BM68*R103/SUM(R99:R108),#REF!),"")</f>
        <v/>
      </c>
      <c r="BN89" s="331" t="str">
        <f>IF(COUNT(BN68,S103)=2,ROUND(BN68*S103/SUM(S99:S108),#REF!),"")</f>
        <v/>
      </c>
      <c r="BO89" s="331" t="str">
        <f>IF(COUNT(BO68,T103)=2,ROUND(BO68*T103/SUM(T99:T108),#REF!),"")</f>
        <v/>
      </c>
      <c r="BP89" s="331" t="str">
        <f>IF(COUNT(BP68,U103)=2,ROUND(BP68*U103/SUM(U99:U108),#REF!),"")</f>
        <v/>
      </c>
      <c r="BQ89" s="331" t="str">
        <f>IF(COUNT(BQ68,V103)=2,ROUND(BQ68*V103/SUM(V99:V108),#REF!),"")</f>
        <v/>
      </c>
      <c r="BR89" s="331" t="str">
        <f>IF(COUNT(BR68,W103)=2,ROUND(BR68*W103/SUM(W99:W108),#REF!),"")</f>
        <v/>
      </c>
      <c r="BS89" s="569" t="e">
        <f>IF(#REF!="発電事業者","送電電力（MW）","受電電力（MW）")</f>
        <v>#REF!</v>
      </c>
      <c r="BT89" s="569"/>
      <c r="BU89" s="569"/>
      <c r="BV89" s="333" t="s">
        <v>171</v>
      </c>
      <c r="BW89" s="580"/>
      <c r="BX89" s="580"/>
      <c r="BY89" s="331" t="str">
        <f>IF(COUNT(BY68,X103)=2,ROUND(BY68*X103/SUM(X99:X108),#REF!),"")</f>
        <v/>
      </c>
      <c r="BZ89" s="331" t="str">
        <f>IF(COUNT(BZ68,Y103)=2,ROUND(BZ68*Y103/SUM(Y99:Y108),#REF!),"")</f>
        <v/>
      </c>
      <c r="CA89" s="331" t="str">
        <f>IF(COUNT(CA68,Z103)=2,ROUND(CA68*Z103/SUM(Z99:Z108),#REF!),"")</f>
        <v/>
      </c>
      <c r="CB89" s="331" t="str">
        <f>IF(COUNT(CB68,AA103)=2,ROUND(CB68*AA103/SUM(AA99:AA108),#REF!),"")</f>
        <v/>
      </c>
      <c r="CC89" s="331" t="str">
        <f>IF(COUNT(CC68,AB103)=2,ROUND(CC68*AB103/SUM(AB99:AB108),#REF!),"")</f>
        <v/>
      </c>
      <c r="CD89" s="331" t="str">
        <f>IF(COUNT(CD68,AC103)=2,ROUND(CD68*AC103/SUM(AC99:AC108),#REF!),"")</f>
        <v/>
      </c>
      <c r="CE89" s="331" t="str">
        <f>IF(COUNT(CE68,AD103)=2,ROUND(CE68*AD103/SUM(AD99:AD108),#REF!),"")</f>
        <v/>
      </c>
      <c r="CF89" s="331" t="str">
        <f>IF(COUNT(CF68,AE103)=2,ROUND(CF68*AE103/SUM(AE99:AE108),#REF!),"")</f>
        <v/>
      </c>
      <c r="CG89" s="331" t="str">
        <f>IF(COUNT(CG68,AF103)=2,ROUND(CG68*AF103/SUM(AF99:AF108),#REF!),"")</f>
        <v/>
      </c>
      <c r="CH89" s="563" t="s">
        <v>120</v>
      </c>
      <c r="CI89" s="563"/>
      <c r="CJ89" s="563"/>
      <c r="CK89" s="563"/>
      <c r="CL89" s="563"/>
      <c r="CM89" s="563"/>
      <c r="CN89" s="563"/>
      <c r="CO89" s="563"/>
      <c r="CP89" s="563"/>
      <c r="CQ89" s="563"/>
    </row>
    <row r="90" spans="3:97" s="243" customFormat="1" ht="13.5" customHeight="1">
      <c r="C90" s="606"/>
      <c r="D90" s="607"/>
      <c r="E90" s="608" t="s">
        <v>212</v>
      </c>
      <c r="F90" s="609"/>
      <c r="G90" s="610"/>
      <c r="H90" s="261"/>
      <c r="I90" s="261"/>
      <c r="J90" s="261"/>
      <c r="K90" s="261"/>
      <c r="L90" s="261"/>
      <c r="M90" s="261"/>
      <c r="N90" s="261"/>
      <c r="O90" s="261"/>
      <c r="P90" s="261"/>
      <c r="Q90" s="261"/>
      <c r="R90" s="261"/>
      <c r="S90" s="261"/>
      <c r="T90" s="262" t="str">
        <f>IF(COUNT(H90:S90)=0,"",SUMPRODUCT(ROUND(H90:S90,1)))</f>
        <v/>
      </c>
      <c r="U90" s="624"/>
      <c r="V90" s="625"/>
      <c r="W90" s="625"/>
      <c r="X90" s="625"/>
      <c r="Y90" s="625"/>
      <c r="Z90" s="626"/>
      <c r="AA90" s="257"/>
      <c r="AB90" s="257"/>
      <c r="AC90" s="257"/>
      <c r="AD90" s="299"/>
      <c r="AE90" s="299"/>
      <c r="AF90" s="268"/>
      <c r="AG90" s="268"/>
      <c r="AH90" s="268"/>
      <c r="AI90" s="271"/>
      <c r="AJ90" s="271"/>
      <c r="AK90" s="271"/>
      <c r="AL90" s="271"/>
      <c r="AM90" s="271"/>
      <c r="AN90" s="271"/>
      <c r="AO90" s="271"/>
      <c r="AP90" s="271"/>
      <c r="AQ90" s="271"/>
      <c r="AR90" s="271"/>
      <c r="AS90" s="271"/>
      <c r="AT90" s="271"/>
      <c r="AU90" s="272"/>
      <c r="AX90" s="569"/>
      <c r="AY90" s="569"/>
      <c r="AZ90" s="588"/>
      <c r="BA90" s="590"/>
      <c r="BB90" s="590"/>
      <c r="BC90" s="590"/>
      <c r="BD90" s="588"/>
      <c r="BE90" s="583"/>
      <c r="BF90" s="584"/>
      <c r="BG90" s="259"/>
      <c r="BH90" s="259"/>
      <c r="BI90" s="259"/>
      <c r="BJ90" s="259"/>
      <c r="BK90" s="259"/>
      <c r="BL90" s="259"/>
      <c r="BM90" s="259"/>
      <c r="BN90" s="259"/>
      <c r="BO90" s="259"/>
      <c r="BP90" s="259"/>
      <c r="BQ90" s="259"/>
      <c r="BR90" s="259"/>
      <c r="BS90" s="569"/>
      <c r="BT90" s="569"/>
      <c r="BU90" s="569"/>
      <c r="BV90" s="333" t="s">
        <v>172</v>
      </c>
      <c r="BW90" s="581"/>
      <c r="BX90" s="581"/>
      <c r="BY90" s="331" t="str">
        <f>IF(COUNT(BY69,X103)=2,ROUND(BY69*X103/SUM(X99:X108),#REF!),"")</f>
        <v/>
      </c>
      <c r="BZ90" s="331" t="str">
        <f>IF(COUNT(BZ69,Y103)=2,ROUND(BZ69*Y103/SUM(Y99:Y108),#REF!),"")</f>
        <v/>
      </c>
      <c r="CA90" s="331" t="str">
        <f>IF(COUNT(CA69,Z103)=2,ROUND(CA69*Z103/SUM(Z99:Z108),#REF!),"")</f>
        <v/>
      </c>
      <c r="CB90" s="331" t="str">
        <f>IF(COUNT(CB69,AA103)=2,ROUND(CB69*AA103/SUM(AA99:AA108),#REF!),"")</f>
        <v/>
      </c>
      <c r="CC90" s="331" t="str">
        <f>IF(COUNT(CC69,AB103)=2,ROUND(CC69*AB103/SUM(AB99:AB108),#REF!),"")</f>
        <v/>
      </c>
      <c r="CD90" s="331" t="str">
        <f>IF(COUNT(CD69,AC103)=2,ROUND(CD69*AC103/SUM(AC99:AC108),#REF!),"")</f>
        <v/>
      </c>
      <c r="CE90" s="331" t="str">
        <f>IF(COUNT(CE69,AD103)=2,ROUND(CE69*AD103/SUM(AD99:AD108),#REF!),"")</f>
        <v/>
      </c>
      <c r="CF90" s="331" t="str">
        <f>IF(COUNT(CF69,AE103)=2,ROUND(CF69*AE103/SUM(AE99:AE108),#REF!),"")</f>
        <v/>
      </c>
      <c r="CG90" s="331" t="str">
        <f>IF(COUNT(CG69,AF103)=2,ROUND(CG69*AF103/SUM(AF99:AF108),#REF!),"")</f>
        <v/>
      </c>
      <c r="CH90" s="564" t="str">
        <f>IF(CH89="","",CH89)</f>
        <v>廃棄物</v>
      </c>
      <c r="CI90" s="564"/>
      <c r="CJ90" s="564"/>
      <c r="CK90" s="564"/>
      <c r="CL90" s="564"/>
      <c r="CM90" s="564"/>
      <c r="CN90" s="564"/>
      <c r="CO90" s="564"/>
      <c r="CP90" s="564"/>
      <c r="CQ90" s="564"/>
    </row>
    <row r="91" spans="3:97" s="243" customFormat="1" ht="13.5" customHeight="1">
      <c r="C91" s="604" t="e">
        <f>DATE(#REF!+9,1,1)</f>
        <v>#REF!</v>
      </c>
      <c r="D91" s="605"/>
      <c r="E91" s="613" t="s">
        <v>198</v>
      </c>
      <c r="F91" s="614"/>
      <c r="G91" s="615"/>
      <c r="H91" s="256"/>
      <c r="I91" s="256"/>
      <c r="J91" s="256"/>
      <c r="K91" s="256"/>
      <c r="L91" s="256"/>
      <c r="M91" s="256"/>
      <c r="N91" s="256"/>
      <c r="O91" s="256"/>
      <c r="P91" s="256"/>
      <c r="Q91" s="256"/>
      <c r="R91" s="256"/>
      <c r="S91" s="256"/>
      <c r="T91" s="255"/>
      <c r="U91" s="613" t="s">
        <v>210</v>
      </c>
      <c r="V91" s="614"/>
      <c r="W91" s="614"/>
      <c r="X91" s="615"/>
      <c r="Y91" s="666"/>
      <c r="Z91" s="667"/>
      <c r="AA91" s="257"/>
      <c r="AB91" s="257"/>
      <c r="AC91" s="257"/>
      <c r="AD91" s="299"/>
      <c r="AE91" s="299"/>
      <c r="AF91" s="268"/>
      <c r="AG91" s="268"/>
      <c r="AH91" s="268"/>
      <c r="AI91" s="257"/>
      <c r="AJ91" s="257"/>
      <c r="AK91" s="257"/>
      <c r="AL91" s="257"/>
      <c r="AM91" s="257"/>
      <c r="AN91" s="257"/>
      <c r="AO91" s="257"/>
      <c r="AP91" s="257"/>
      <c r="AQ91" s="257"/>
      <c r="AR91" s="257"/>
      <c r="AS91" s="257"/>
      <c r="AT91" s="257"/>
      <c r="AU91" s="257"/>
      <c r="AX91" s="569"/>
      <c r="AY91" s="569"/>
      <c r="AZ91" s="589"/>
      <c r="BA91" s="590"/>
      <c r="BB91" s="590"/>
      <c r="BC91" s="590"/>
      <c r="BD91" s="589"/>
      <c r="BE91" s="585" t="e">
        <f>IF(#REF!="発電事業者","月間送電電力量（GWh）","月間受電電力量（GWh）")</f>
        <v>#REF!</v>
      </c>
      <c r="BF91" s="586"/>
      <c r="BG91" s="331" t="str">
        <f>IF(COUNT(BG70,L103)=2,ROUND(BG70*L103/SUM(L99:L108),#REF!),"")</f>
        <v/>
      </c>
      <c r="BH91" s="331" t="str">
        <f>IF(COUNT(BH70,M103)=2,ROUND(BH70*M103/SUM(M99:M108),#REF!),"")</f>
        <v/>
      </c>
      <c r="BI91" s="331" t="str">
        <f>IF(COUNT(BI70,N103)=2,ROUND(BI70*N103/SUM(N99:N108),#REF!),"")</f>
        <v/>
      </c>
      <c r="BJ91" s="331" t="str">
        <f>IF(COUNT(BJ70,O103)=2,ROUND(BJ70*O103/SUM(O99:O108),#REF!),"")</f>
        <v/>
      </c>
      <c r="BK91" s="331" t="str">
        <f>IF(COUNT(BK70,P103)=2,ROUND(BK70*P103/SUM(P99:P108),#REF!),"")</f>
        <v/>
      </c>
      <c r="BL91" s="331" t="str">
        <f>IF(COUNT(BL70,Q103)=2,ROUND(BL70*Q103/SUM(Q99:Q108),#REF!),"")</f>
        <v/>
      </c>
      <c r="BM91" s="331" t="str">
        <f>IF(COUNT(BM70,R103)=2,ROUND(BM70*R103/SUM(R99:R108),#REF!),"")</f>
        <v/>
      </c>
      <c r="BN91" s="331" t="str">
        <f>IF(COUNT(BN70,S103)=2,ROUND(BN70*S103/SUM(S99:S108),#REF!),"")</f>
        <v/>
      </c>
      <c r="BO91" s="331" t="str">
        <f>IF(COUNT(BO70,T103)=2,ROUND(BO70*T103/SUM(T99:T108),#REF!),"")</f>
        <v/>
      </c>
      <c r="BP91" s="331" t="str">
        <f>IF(COUNT(BP70,U103)=2,ROUND(BP70*U103/SUM(U99:U108),#REF!),"")</f>
        <v/>
      </c>
      <c r="BQ91" s="331" t="str">
        <f>IF(COUNT(BQ70,V103)=2,ROUND(BQ70*V103/SUM(V99:V108),#REF!),"")</f>
        <v/>
      </c>
      <c r="BR91" s="331" t="str">
        <f>IF(COUNT(BR70,W103)=2,ROUND(BR70*W103/SUM(W99:W108),#REF!),"")</f>
        <v/>
      </c>
      <c r="BS91" s="569" t="e">
        <f>IF(#REF!="発電事業者","年間送電電力量（GWh）","年間受電電力量（GWh）")</f>
        <v>#REF!</v>
      </c>
      <c r="BT91" s="569"/>
      <c r="BU91" s="569"/>
      <c r="BV91" s="333" t="s">
        <v>25</v>
      </c>
      <c r="BW91" s="582"/>
      <c r="BX91" s="582"/>
      <c r="BY91" s="331" t="str">
        <f>IF(COUNT(BY70,X103)=2,ROUND(BY70*X103/SUM(X99:X108),#REF!),"")</f>
        <v/>
      </c>
      <c r="BZ91" s="331" t="str">
        <f>IF(COUNT(BZ70,Y103)=2,ROUND(BZ70*Y103/SUM(Y99:Y108),#REF!),"")</f>
        <v/>
      </c>
      <c r="CA91" s="331" t="str">
        <f>IF(COUNT(CA70,Z103)=2,ROUND(CA70*Z103/SUM(Z99:Z108),#REF!),"")</f>
        <v/>
      </c>
      <c r="CB91" s="331" t="str">
        <f>IF(COUNT(CB70,AA103)=2,ROUND(CB70*AA103/SUM(AA99:AA108),#REF!),"")</f>
        <v/>
      </c>
      <c r="CC91" s="331" t="str">
        <f>IF(COUNT(CC70,AB103)=2,ROUND(CC70*AB103/SUM(AB99:AB108),#REF!),"")</f>
        <v/>
      </c>
      <c r="CD91" s="331" t="str">
        <f>IF(COUNT(CD70,AC103)=2,ROUND(CD70*AC103/SUM(AC99:AC108),#REF!),"")</f>
        <v/>
      </c>
      <c r="CE91" s="331" t="str">
        <f>IF(COUNT(CE70,AD103)=2,ROUND(CE70*AD103/SUM(AD99:AD108),#REF!),"")</f>
        <v/>
      </c>
      <c r="CF91" s="331" t="str">
        <f>IF(COUNT(CF70,AE103)=2,ROUND(CF70*AE103/SUM(AE99:AE108),#REF!),"")</f>
        <v/>
      </c>
      <c r="CG91" s="331" t="str">
        <f>IF(COUNT(CG70,AF103)=2,ROUND(CG70*AF103/SUM(AF99:AF108),#REF!),"")</f>
        <v/>
      </c>
      <c r="CH91" s="565" t="str">
        <f>IF(COUNTA(AG103)=0,"",AG103)</f>
        <v/>
      </c>
      <c r="CI91" s="565"/>
      <c r="CJ91" s="565"/>
      <c r="CK91" s="565"/>
      <c r="CL91" s="565"/>
      <c r="CM91" s="565"/>
      <c r="CN91" s="565"/>
      <c r="CO91" s="565"/>
      <c r="CP91" s="565"/>
      <c r="CQ91" s="565"/>
    </row>
    <row r="92" spans="3:97" s="243" customFormat="1" ht="13.5" customHeight="1">
      <c r="C92" s="606"/>
      <c r="D92" s="607"/>
      <c r="E92" s="608" t="s">
        <v>212</v>
      </c>
      <c r="F92" s="609"/>
      <c r="G92" s="610"/>
      <c r="H92" s="261"/>
      <c r="I92" s="261"/>
      <c r="J92" s="261"/>
      <c r="K92" s="261"/>
      <c r="L92" s="261"/>
      <c r="M92" s="261"/>
      <c r="N92" s="261"/>
      <c r="O92" s="261"/>
      <c r="P92" s="261"/>
      <c r="Q92" s="261"/>
      <c r="R92" s="261"/>
      <c r="S92" s="261"/>
      <c r="T92" s="262" t="str">
        <f>IF(COUNT(H92:S92)=0,"",SUMPRODUCT(ROUND(H92:S92,1)))</f>
        <v/>
      </c>
      <c r="U92" s="608" t="s">
        <v>211</v>
      </c>
      <c r="V92" s="609"/>
      <c r="W92" s="609"/>
      <c r="X92" s="610"/>
      <c r="Y92" s="664"/>
      <c r="Z92" s="665"/>
      <c r="AA92" s="257"/>
      <c r="AB92" s="257"/>
      <c r="AC92" s="257"/>
      <c r="AD92" s="299"/>
      <c r="AE92" s="299"/>
      <c r="AF92" s="268"/>
      <c r="AG92" s="268"/>
      <c r="AH92" s="268"/>
      <c r="AI92" s="271"/>
      <c r="AJ92" s="271"/>
      <c r="AK92" s="271"/>
      <c r="AL92" s="271"/>
      <c r="AM92" s="271"/>
      <c r="AN92" s="271"/>
      <c r="AO92" s="271"/>
      <c r="AP92" s="271"/>
      <c r="AQ92" s="271"/>
      <c r="AR92" s="271"/>
      <c r="AS92" s="271"/>
      <c r="AT92" s="271"/>
      <c r="AU92" s="272"/>
      <c r="AX92" s="569" t="str">
        <f>IF(C104="","",C104)</f>
        <v/>
      </c>
      <c r="AY92" s="569"/>
      <c r="AZ92" s="587" t="str">
        <f>IF(E104="","",E104)</f>
        <v/>
      </c>
      <c r="BA92" s="590" t="str">
        <f ca="1">IF(F104="","",F104)</f>
        <v/>
      </c>
      <c r="BB92" s="590"/>
      <c r="BC92" s="590"/>
      <c r="BD92" s="587" t="str">
        <f>IF(I104="","",I104)</f>
        <v/>
      </c>
      <c r="BE92" s="578" t="e">
        <f>IF(#REF!="発電事業者","送電電力（MW）","受電電力（MW）")</f>
        <v>#REF!</v>
      </c>
      <c r="BF92" s="579"/>
      <c r="BG92" s="331" t="str">
        <f>IF(COUNT(BG68,L104)=2,ROUND(BG68*L104/SUM(L99:L108),#REF!),"")</f>
        <v/>
      </c>
      <c r="BH92" s="331" t="str">
        <f>IF(COUNT(BH68,M104)=2,ROUND(BH68*M104/SUM(M99:M108),#REF!),"")</f>
        <v/>
      </c>
      <c r="BI92" s="331" t="str">
        <f>IF(COUNT(BI68,N104)=2,ROUND(BI68*N104/SUM(N99:N108),#REF!),"")</f>
        <v/>
      </c>
      <c r="BJ92" s="331" t="str">
        <f>IF(COUNT(BJ68,O104)=2,ROUND(BJ68*O104/SUM(O99:O108),#REF!),"")</f>
        <v/>
      </c>
      <c r="BK92" s="331" t="str">
        <f>IF(COUNT(BK68,P104)=2,ROUND(BK68*P104/SUM(P99:P108),#REF!),"")</f>
        <v/>
      </c>
      <c r="BL92" s="331" t="str">
        <f>IF(COUNT(BL68,Q104)=2,ROUND(BL68*Q104/SUM(Q99:Q108),#REF!),"")</f>
        <v/>
      </c>
      <c r="BM92" s="331" t="str">
        <f>IF(COUNT(BM68,R104)=2,ROUND(BM68*R104/SUM(R99:R108),#REF!),"")</f>
        <v/>
      </c>
      <c r="BN92" s="331" t="str">
        <f>IF(COUNT(BN68,S104)=2,ROUND(BN68*S104/SUM(S99:S108),#REF!),"")</f>
        <v/>
      </c>
      <c r="BO92" s="331" t="str">
        <f>IF(COUNT(BO68,T104)=2,ROUND(BO68*T104/SUM(T99:T108),#REF!),"")</f>
        <v/>
      </c>
      <c r="BP92" s="331" t="str">
        <f>IF(COUNT(BP68,U104)=2,ROUND(BP68*U104/SUM(U99:U108),#REF!),"")</f>
        <v/>
      </c>
      <c r="BQ92" s="331" t="str">
        <f>IF(COUNT(BQ68,V104)=2,ROUND(BQ68*V104/SUM(V99:V108),#REF!),"")</f>
        <v/>
      </c>
      <c r="BR92" s="331" t="str">
        <f>IF(COUNT(BR68,W104)=2,ROUND(BR68*W104/SUM(W99:W108),#REF!),"")</f>
        <v/>
      </c>
      <c r="BS92" s="569" t="e">
        <f>IF(#REF!="発電事業者","送電電力（MW）","受電電力（MW）")</f>
        <v>#REF!</v>
      </c>
      <c r="BT92" s="569"/>
      <c r="BU92" s="569"/>
      <c r="BV92" s="333" t="s">
        <v>171</v>
      </c>
      <c r="BW92" s="580"/>
      <c r="BX92" s="580"/>
      <c r="BY92" s="331" t="str">
        <f>IF(COUNT(BY68,X104)=2,ROUND(BY68*X104/SUM(X99:X108),#REF!),"")</f>
        <v/>
      </c>
      <c r="BZ92" s="331" t="str">
        <f>IF(COUNT(BZ68,Y104)=2,ROUND(BZ68*Y104/SUM(Y99:Y108),#REF!),"")</f>
        <v/>
      </c>
      <c r="CA92" s="331" t="str">
        <f>IF(COUNT(CA68,Z104)=2,ROUND(CA68*Z104/SUM(Z99:Z108),#REF!),"")</f>
        <v/>
      </c>
      <c r="CB92" s="331" t="str">
        <f>IF(COUNT(CB68,AA104)=2,ROUND(CB68*AA104/SUM(AA99:AA108),#REF!),"")</f>
        <v/>
      </c>
      <c r="CC92" s="331" t="str">
        <f>IF(COUNT(CC68,AB104)=2,ROUND(CC68*AB104/SUM(AB99:AB108),#REF!),"")</f>
        <v/>
      </c>
      <c r="CD92" s="331" t="str">
        <f>IF(COUNT(CD68,AC104)=2,ROUND(CD68*AC104/SUM(AC99:AC108),#REF!),"")</f>
        <v/>
      </c>
      <c r="CE92" s="331" t="str">
        <f>IF(COUNT(CE68,AD104)=2,ROUND(CE68*AD104/SUM(AD99:AD108),#REF!),"")</f>
        <v/>
      </c>
      <c r="CF92" s="331" t="str">
        <f>IF(COUNT(CF68,AE104)=2,ROUND(CF68*AE104/SUM(AE99:AE108),#REF!),"")</f>
        <v/>
      </c>
      <c r="CG92" s="331" t="str">
        <f>IF(COUNT(CG68,AF104)=2,ROUND(CG68*AF104/SUM(AF99:AF108),#REF!),"")</f>
        <v/>
      </c>
      <c r="CH92" s="563" t="s">
        <v>120</v>
      </c>
      <c r="CI92" s="563"/>
      <c r="CJ92" s="563"/>
      <c r="CK92" s="563"/>
      <c r="CL92" s="563"/>
      <c r="CM92" s="563"/>
      <c r="CN92" s="563"/>
      <c r="CO92" s="563"/>
      <c r="CP92" s="563"/>
      <c r="CQ92" s="563"/>
    </row>
    <row r="93" spans="3:97" s="243" customFormat="1" ht="13.5" customHeight="1">
      <c r="C93" s="273"/>
      <c r="D93" s="273"/>
      <c r="E93" s="245"/>
      <c r="F93" s="245"/>
      <c r="G93" s="245"/>
      <c r="H93" s="257"/>
      <c r="I93" s="257"/>
      <c r="J93" s="257"/>
      <c r="K93" s="257"/>
      <c r="L93" s="257"/>
      <c r="M93" s="257"/>
      <c r="N93" s="257"/>
      <c r="O93" s="257"/>
      <c r="P93" s="257"/>
      <c r="Q93" s="257"/>
      <c r="R93" s="257"/>
      <c r="S93" s="257"/>
      <c r="T93" s="257"/>
      <c r="U93" s="245"/>
      <c r="V93" s="245"/>
      <c r="W93" s="245"/>
      <c r="X93" s="245"/>
      <c r="Y93" s="274"/>
      <c r="Z93" s="274"/>
      <c r="AA93" s="257"/>
      <c r="AB93" s="257"/>
      <c r="AC93" s="257"/>
      <c r="AD93" s="273"/>
      <c r="AE93" s="273"/>
      <c r="AF93" s="245"/>
      <c r="AG93" s="245"/>
      <c r="AH93" s="245"/>
      <c r="AI93" s="271"/>
      <c r="AJ93" s="271"/>
      <c r="AK93" s="271"/>
      <c r="AL93" s="271"/>
      <c r="AM93" s="271"/>
      <c r="AN93" s="271"/>
      <c r="AO93" s="271"/>
      <c r="AP93" s="271"/>
      <c r="AQ93" s="271"/>
      <c r="AR93" s="271"/>
      <c r="AS93" s="271"/>
      <c r="AT93" s="271"/>
      <c r="AU93" s="272"/>
      <c r="AV93" s="275"/>
      <c r="AX93" s="569"/>
      <c r="AY93" s="569"/>
      <c r="AZ93" s="588"/>
      <c r="BA93" s="590"/>
      <c r="BB93" s="590"/>
      <c r="BC93" s="590"/>
      <c r="BD93" s="588"/>
      <c r="BE93" s="583"/>
      <c r="BF93" s="584"/>
      <c r="BG93" s="259"/>
      <c r="BH93" s="259"/>
      <c r="BI93" s="259"/>
      <c r="BJ93" s="259"/>
      <c r="BK93" s="259"/>
      <c r="BL93" s="259"/>
      <c r="BM93" s="259"/>
      <c r="BN93" s="259"/>
      <c r="BO93" s="259"/>
      <c r="BP93" s="259"/>
      <c r="BQ93" s="259"/>
      <c r="BR93" s="259"/>
      <c r="BS93" s="569"/>
      <c r="BT93" s="569"/>
      <c r="BU93" s="569"/>
      <c r="BV93" s="333" t="s">
        <v>172</v>
      </c>
      <c r="BW93" s="581"/>
      <c r="BX93" s="581"/>
      <c r="BY93" s="331" t="str">
        <f>IF(COUNT(BY69,X104)=2,ROUND(BY69*X104/SUM(X99:X108),#REF!),"")</f>
        <v/>
      </c>
      <c r="BZ93" s="331" t="str">
        <f>IF(COUNT(BZ69,Y104)=2,ROUND(BZ69*Y104/SUM(Y99:Y108),#REF!),"")</f>
        <v/>
      </c>
      <c r="CA93" s="331" t="str">
        <f>IF(COUNT(CA69,Z104)=2,ROUND(CA69*Z104/SUM(Z99:Z108),#REF!),"")</f>
        <v/>
      </c>
      <c r="CB93" s="331" t="str">
        <f>IF(COUNT(CB69,AA104)=2,ROUND(CB69*AA104/SUM(AA99:AA108),#REF!),"")</f>
        <v/>
      </c>
      <c r="CC93" s="331" t="str">
        <f>IF(COUNT(CC69,AB104)=2,ROUND(CC69*AB104/SUM(AB99:AB108),#REF!),"")</f>
        <v/>
      </c>
      <c r="CD93" s="331" t="str">
        <f>IF(COUNT(CD69,AC104)=2,ROUND(CD69*AC104/SUM(AC99:AC108),#REF!),"")</f>
        <v/>
      </c>
      <c r="CE93" s="331" t="str">
        <f>IF(COUNT(CE69,AD104)=2,ROUND(CE69*AD104/SUM(AD99:AD108),#REF!),"")</f>
        <v/>
      </c>
      <c r="CF93" s="331" t="str">
        <f>IF(COUNT(CF69,AE104)=2,ROUND(CF69*AE104/SUM(AE99:AE108),#REF!),"")</f>
        <v/>
      </c>
      <c r="CG93" s="331" t="str">
        <f>IF(COUNT(CG69,AF104)=2,ROUND(CG69*AF104/SUM(AF99:AF108),#REF!),"")</f>
        <v/>
      </c>
      <c r="CH93" s="564" t="str">
        <f>IF(CH92="","",CH92)</f>
        <v>廃棄物</v>
      </c>
      <c r="CI93" s="564"/>
      <c r="CJ93" s="564"/>
      <c r="CK93" s="564"/>
      <c r="CL93" s="564"/>
      <c r="CM93" s="564"/>
      <c r="CN93" s="564"/>
      <c r="CO93" s="564"/>
      <c r="CP93" s="564"/>
      <c r="CQ93" s="564"/>
      <c r="CR93" s="271"/>
      <c r="CS93" s="271"/>
    </row>
    <row r="94" spans="3:97" s="243" customFormat="1" ht="13.5" customHeight="1">
      <c r="I94" s="257"/>
      <c r="J94" s="257"/>
      <c r="K94" s="257"/>
      <c r="L94" s="257"/>
      <c r="M94" s="257"/>
      <c r="N94" s="257"/>
      <c r="O94" s="257"/>
      <c r="P94" s="257"/>
      <c r="Q94" s="257"/>
      <c r="R94" s="257"/>
      <c r="S94" s="257"/>
      <c r="T94" s="257"/>
      <c r="U94" s="245"/>
      <c r="V94" s="245"/>
      <c r="W94" s="245"/>
      <c r="X94" s="245"/>
      <c r="Y94" s="274"/>
      <c r="Z94" s="274"/>
      <c r="AA94" s="257"/>
      <c r="AB94" s="257"/>
      <c r="AC94" s="257"/>
      <c r="AD94" s="273"/>
      <c r="AE94" s="273"/>
      <c r="AF94" s="245"/>
      <c r="AG94" s="245"/>
      <c r="AH94" s="245"/>
      <c r="AI94" s="271"/>
      <c r="AJ94" s="271"/>
      <c r="AK94" s="271"/>
      <c r="AL94" s="271"/>
      <c r="AM94" s="271"/>
      <c r="AN94" s="271"/>
      <c r="AO94" s="271"/>
      <c r="AP94" s="271"/>
      <c r="AQ94" s="271"/>
      <c r="AR94" s="271"/>
      <c r="AS94" s="271"/>
      <c r="AT94" s="271"/>
      <c r="AU94" s="272"/>
      <c r="AV94" s="257"/>
      <c r="AX94" s="569"/>
      <c r="AY94" s="569"/>
      <c r="AZ94" s="589"/>
      <c r="BA94" s="590"/>
      <c r="BB94" s="590"/>
      <c r="BC94" s="590"/>
      <c r="BD94" s="589"/>
      <c r="BE94" s="585" t="e">
        <f>IF(#REF!="発電事業者","月間送電電力量（GWh）","月間受電電力量（GWh）")</f>
        <v>#REF!</v>
      </c>
      <c r="BF94" s="586"/>
      <c r="BG94" s="331" t="str">
        <f>IF(COUNT(BG70,L104)=2,ROUND(BG70*L104/SUM(L99:L108),#REF!),"")</f>
        <v/>
      </c>
      <c r="BH94" s="331" t="str">
        <f>IF(COUNT(BH70,M104)=2,ROUND(BH70*M104/SUM(M99:M108),#REF!),"")</f>
        <v/>
      </c>
      <c r="BI94" s="331" t="str">
        <f>IF(COUNT(BI70,N104)=2,ROUND(BI70*N104/SUM(N99:N108),#REF!),"")</f>
        <v/>
      </c>
      <c r="BJ94" s="331" t="str">
        <f>IF(COUNT(BJ70,O104)=2,ROUND(BJ70*O104/SUM(O99:O108),#REF!),"")</f>
        <v/>
      </c>
      <c r="BK94" s="331" t="str">
        <f>IF(COUNT(BK70,P104)=2,ROUND(BK70*P104/SUM(P99:P108),#REF!),"")</f>
        <v/>
      </c>
      <c r="BL94" s="331" t="str">
        <f>IF(COUNT(BL70,Q104)=2,ROUND(BL70*Q104/SUM(Q99:Q108),#REF!),"")</f>
        <v/>
      </c>
      <c r="BM94" s="331" t="str">
        <f>IF(COUNT(BM70,R104)=2,ROUND(BM70*R104/SUM(R99:R108),#REF!),"")</f>
        <v/>
      </c>
      <c r="BN94" s="331" t="str">
        <f>IF(COUNT(BN70,S104)=2,ROUND(BN70*S104/SUM(S99:S108),#REF!),"")</f>
        <v/>
      </c>
      <c r="BO94" s="331" t="str">
        <f>IF(COUNT(BO70,T104)=2,ROUND(BO70*T104/SUM(T99:T108),#REF!),"")</f>
        <v/>
      </c>
      <c r="BP94" s="331" t="str">
        <f>IF(COUNT(BP70,U104)=2,ROUND(BP70*U104/SUM(U99:U108),#REF!),"")</f>
        <v/>
      </c>
      <c r="BQ94" s="331" t="str">
        <f>IF(COUNT(BQ70,V104)=2,ROUND(BQ70*V104/SUM(V99:V108),#REF!),"")</f>
        <v/>
      </c>
      <c r="BR94" s="331" t="str">
        <f>IF(COUNT(BR70,W104)=2,ROUND(BR70*W104/SUM(W99:W108),#REF!),"")</f>
        <v/>
      </c>
      <c r="BS94" s="569" t="e">
        <f>IF(#REF!="発電事業者","年間送電電力量（GWh）","年間受電電力量（GWh）")</f>
        <v>#REF!</v>
      </c>
      <c r="BT94" s="569"/>
      <c r="BU94" s="569"/>
      <c r="BV94" s="333" t="s">
        <v>25</v>
      </c>
      <c r="BW94" s="582"/>
      <c r="BX94" s="582"/>
      <c r="BY94" s="331" t="str">
        <f>IF(COUNT(BY70,X104)=2,ROUND(BY70*X104/SUM(X99:X108),#REF!),"")</f>
        <v/>
      </c>
      <c r="BZ94" s="331" t="str">
        <f>IF(COUNT(BZ70,Y104)=2,ROUND(BZ70*Y104/SUM(Y99:Y108),#REF!),"")</f>
        <v/>
      </c>
      <c r="CA94" s="331" t="str">
        <f>IF(COUNT(CA70,Z104)=2,ROUND(CA70*Z104/SUM(Z99:Z108),#REF!),"")</f>
        <v/>
      </c>
      <c r="CB94" s="331" t="str">
        <f>IF(COUNT(CB70,AA104)=2,ROUND(CB70*AA104/SUM(AA99:AA108),#REF!),"")</f>
        <v/>
      </c>
      <c r="CC94" s="331" t="str">
        <f>IF(COUNT(CC70,AB104)=2,ROUND(CC70*AB104/SUM(AB99:AB108),#REF!),"")</f>
        <v/>
      </c>
      <c r="CD94" s="331" t="str">
        <f>IF(COUNT(CD70,AC104)=2,ROUND(CD70*AC104/SUM(AC99:AC108),#REF!),"")</f>
        <v/>
      </c>
      <c r="CE94" s="331" t="str">
        <f>IF(COUNT(CE70,AD104)=2,ROUND(CE70*AD104/SUM(AD99:AD108),#REF!),"")</f>
        <v/>
      </c>
      <c r="CF94" s="331" t="str">
        <f>IF(COUNT(CF70,AE104)=2,ROUND(CF70*AE104/SUM(AE99:AE108),#REF!),"")</f>
        <v/>
      </c>
      <c r="CG94" s="331" t="str">
        <f>IF(COUNT(CG70,AF104)=2,ROUND(CG70*AF104/SUM(AF99:AF108),#REF!),"")</f>
        <v/>
      </c>
      <c r="CH94" s="565" t="str">
        <f>IF(COUNTA(AG104)=0,"",AG104)</f>
        <v/>
      </c>
      <c r="CI94" s="565"/>
      <c r="CJ94" s="565"/>
      <c r="CK94" s="565"/>
      <c r="CL94" s="565"/>
      <c r="CM94" s="565"/>
      <c r="CN94" s="565"/>
      <c r="CO94" s="565"/>
      <c r="CP94" s="565"/>
      <c r="CQ94" s="565"/>
    </row>
    <row r="95" spans="3:97" s="243" customFormat="1" ht="13.5" customHeight="1">
      <c r="C95" s="273"/>
      <c r="D95" s="273"/>
      <c r="E95" s="245"/>
      <c r="F95" s="245"/>
      <c r="G95" s="245"/>
      <c r="H95" s="257"/>
      <c r="I95" s="257"/>
      <c r="J95" s="257"/>
      <c r="K95" s="257"/>
      <c r="L95" s="257"/>
      <c r="M95" s="257"/>
      <c r="N95" s="257"/>
      <c r="O95" s="257"/>
      <c r="P95" s="257"/>
      <c r="Q95" s="257"/>
      <c r="R95" s="257"/>
      <c r="S95" s="257"/>
      <c r="T95" s="257"/>
      <c r="U95" s="257"/>
      <c r="V95" s="257"/>
      <c r="W95" s="257"/>
      <c r="X95" s="257"/>
      <c r="Y95" s="257"/>
      <c r="Z95" s="257"/>
      <c r="AA95" s="257"/>
      <c r="AB95" s="257"/>
      <c r="AC95" s="257"/>
      <c r="AD95" s="257"/>
      <c r="AE95" s="257"/>
      <c r="AF95" s="257"/>
      <c r="AG95" s="257"/>
      <c r="AH95" s="257"/>
      <c r="AI95" s="257"/>
      <c r="AJ95" s="257"/>
      <c r="AK95" s="257"/>
      <c r="AL95" s="257"/>
      <c r="AM95" s="257"/>
      <c r="AN95" s="257"/>
      <c r="AO95" s="257"/>
      <c r="AP95" s="257"/>
      <c r="AQ95" s="257"/>
      <c r="AR95" s="257"/>
      <c r="AS95" s="257"/>
      <c r="AT95" s="257"/>
      <c r="AU95" s="257"/>
      <c r="AV95" s="275"/>
      <c r="AX95" s="569" t="str">
        <f>IF(C105="","",C105)</f>
        <v/>
      </c>
      <c r="AY95" s="569"/>
      <c r="AZ95" s="587" t="str">
        <f>IF(E105="","",E105)</f>
        <v/>
      </c>
      <c r="BA95" s="590" t="str">
        <f ca="1">IF(F105="","",F105)</f>
        <v/>
      </c>
      <c r="BB95" s="590"/>
      <c r="BC95" s="590"/>
      <c r="BD95" s="587" t="str">
        <f>IF(I105="","",I105)</f>
        <v/>
      </c>
      <c r="BE95" s="578" t="e">
        <f>IF(#REF!="発電事業者","送電電力（MW）","受電電力（MW）")</f>
        <v>#REF!</v>
      </c>
      <c r="BF95" s="579"/>
      <c r="BG95" s="331" t="str">
        <f>IF(COUNT(BG68,L105)=2,ROUND(BG68*L105/SUM(L99:L108),#REF!),"")</f>
        <v/>
      </c>
      <c r="BH95" s="331" t="str">
        <f>IF(COUNT(BH68,M105)=2,ROUND(BH68*M105/SUM(M99:M108),#REF!),"")</f>
        <v/>
      </c>
      <c r="BI95" s="331" t="str">
        <f>IF(COUNT(BI68,N105)=2,ROUND(BI68*N105/SUM(N99:N108),#REF!),"")</f>
        <v/>
      </c>
      <c r="BJ95" s="331" t="str">
        <f>IF(COUNT(BJ68,O105)=2,ROUND(BJ68*O105/SUM(O99:O108),#REF!),"")</f>
        <v/>
      </c>
      <c r="BK95" s="331" t="str">
        <f>IF(COUNT(BK68,P105)=2,ROUND(BK68*P105/SUM(P99:P108),#REF!),"")</f>
        <v/>
      </c>
      <c r="BL95" s="331" t="str">
        <f>IF(COUNT(BL68,Q105)=2,ROUND(BL68*Q105/SUM(Q99:Q108),#REF!),"")</f>
        <v/>
      </c>
      <c r="BM95" s="331" t="str">
        <f>IF(COUNT(BM68,R105)=2,ROUND(BM68*R105/SUM(R99:R108),#REF!),"")</f>
        <v/>
      </c>
      <c r="BN95" s="331" t="str">
        <f>IF(COUNT(BN68,S105)=2,ROUND(BN68*S105/SUM(S99:S108),#REF!),"")</f>
        <v/>
      </c>
      <c r="BO95" s="331" t="str">
        <f>IF(COUNT(BO68,T105)=2,ROUND(BO68*T105/SUM(T99:T108),#REF!),"")</f>
        <v/>
      </c>
      <c r="BP95" s="331" t="str">
        <f>IF(COUNT(BP68,U105)=2,ROUND(BP68*U105/SUM(U99:U108),#REF!),"")</f>
        <v/>
      </c>
      <c r="BQ95" s="331" t="str">
        <f>IF(COUNT(BQ68,V105)=2,ROUND(BQ68*V105/SUM(V99:V108),#REF!),"")</f>
        <v/>
      </c>
      <c r="BR95" s="331" t="str">
        <f>IF(COUNT(BR68,W105)=2,ROUND(BR68*W105/SUM(W99:W108),#REF!),"")</f>
        <v/>
      </c>
      <c r="BS95" s="569" t="e">
        <f>IF(#REF!="発電事業者","送電電力（MW）","受電電力（MW）")</f>
        <v>#REF!</v>
      </c>
      <c r="BT95" s="569"/>
      <c r="BU95" s="569"/>
      <c r="BV95" s="333" t="s">
        <v>171</v>
      </c>
      <c r="BW95" s="580"/>
      <c r="BX95" s="580"/>
      <c r="BY95" s="331" t="str">
        <f>IF(COUNT(BY68,X105)=2,ROUND(BY68*X105/SUM(X99:X108),#REF!),"")</f>
        <v/>
      </c>
      <c r="BZ95" s="331" t="str">
        <f>IF(COUNT(BZ68,Y105)=2,ROUND(BZ68*Y105/SUM(Y99:Y108),#REF!),"")</f>
        <v/>
      </c>
      <c r="CA95" s="331" t="str">
        <f>IF(COUNT(CA68,Z105)=2,ROUND(CA68*Z105/SUM(Z99:Z108),#REF!),"")</f>
        <v/>
      </c>
      <c r="CB95" s="331" t="str">
        <f>IF(COUNT(CB68,AA105)=2,ROUND(CB68*AA105/SUM(AA99:AA108),#REF!),"")</f>
        <v/>
      </c>
      <c r="CC95" s="331" t="str">
        <f>IF(COUNT(CC68,AB105)=2,ROUND(CC68*AB105/SUM(AB99:AB108),#REF!),"")</f>
        <v/>
      </c>
      <c r="CD95" s="331" t="str">
        <f>IF(COUNT(CD68,AC105)=2,ROUND(CD68*AC105/SUM(AC99:AC108),#REF!),"")</f>
        <v/>
      </c>
      <c r="CE95" s="331" t="str">
        <f>IF(COUNT(CE68,AD105)=2,ROUND(CE68*AD105/SUM(AD99:AD108),#REF!),"")</f>
        <v/>
      </c>
      <c r="CF95" s="331" t="str">
        <f>IF(COUNT(CF68,AE105)=2,ROUND(CF68*AE105/SUM(AE99:AE108),#REF!),"")</f>
        <v/>
      </c>
      <c r="CG95" s="331" t="str">
        <f>IF(COUNT(CG68,AF105)=2,ROUND(CG68*AF105/SUM(AF99:AF108),#REF!),"")</f>
        <v/>
      </c>
      <c r="CH95" s="563" t="s">
        <v>120</v>
      </c>
      <c r="CI95" s="563"/>
      <c r="CJ95" s="563"/>
      <c r="CK95" s="563"/>
      <c r="CL95" s="563"/>
      <c r="CM95" s="563"/>
      <c r="CN95" s="563"/>
      <c r="CO95" s="563"/>
      <c r="CP95" s="563"/>
      <c r="CQ95" s="563"/>
    </row>
    <row r="96" spans="3:97" s="243" customFormat="1" ht="13.5" customHeight="1">
      <c r="C96" s="241" t="e">
        <f>IF(#REF!="発電事業者","送電相手先諸元","購入相手先諸元")</f>
        <v>#REF!</v>
      </c>
      <c r="D96" s="236"/>
      <c r="E96" s="236"/>
      <c r="F96" s="242">
        <v>0</v>
      </c>
      <c r="G96" s="237" t="s">
        <v>255</v>
      </c>
      <c r="H96" s="236"/>
      <c r="I96" s="236"/>
      <c r="J96" s="236"/>
      <c r="K96" s="236"/>
      <c r="AV96" s="257"/>
      <c r="AX96" s="569"/>
      <c r="AY96" s="569"/>
      <c r="AZ96" s="588"/>
      <c r="BA96" s="590"/>
      <c r="BB96" s="590"/>
      <c r="BC96" s="590"/>
      <c r="BD96" s="588"/>
      <c r="BE96" s="583"/>
      <c r="BF96" s="584"/>
      <c r="BG96" s="259"/>
      <c r="BH96" s="259"/>
      <c r="BI96" s="259"/>
      <c r="BJ96" s="259"/>
      <c r="BK96" s="259"/>
      <c r="BL96" s="259"/>
      <c r="BM96" s="259"/>
      <c r="BN96" s="259"/>
      <c r="BO96" s="259"/>
      <c r="BP96" s="259"/>
      <c r="BQ96" s="259"/>
      <c r="BR96" s="259"/>
      <c r="BS96" s="569"/>
      <c r="BT96" s="569"/>
      <c r="BU96" s="569"/>
      <c r="BV96" s="333" t="s">
        <v>172</v>
      </c>
      <c r="BW96" s="581"/>
      <c r="BX96" s="581"/>
      <c r="BY96" s="331" t="str">
        <f>IF(COUNT(BY69,X105)=2,ROUND(BY69*X105/SUM(X99:X108),#REF!),"")</f>
        <v/>
      </c>
      <c r="BZ96" s="331" t="str">
        <f>IF(COUNT(BZ69,Y105)=2,ROUND(BZ69*Y105/SUM(Y99:Y108),#REF!),"")</f>
        <v/>
      </c>
      <c r="CA96" s="331" t="str">
        <f>IF(COUNT(CA69,Z105)=2,ROUND(CA69*Z105/SUM(Z99:Z108),#REF!),"")</f>
        <v/>
      </c>
      <c r="CB96" s="331" t="str">
        <f>IF(COUNT(CB69,AA105)=2,ROUND(CB69*AA105/SUM(AA99:AA108),#REF!),"")</f>
        <v/>
      </c>
      <c r="CC96" s="331" t="str">
        <f>IF(COUNT(CC69,AB105)=2,ROUND(CC69*AB105/SUM(AB99:AB108),#REF!),"")</f>
        <v/>
      </c>
      <c r="CD96" s="331" t="str">
        <f>IF(COUNT(CD69,AC105)=2,ROUND(CD69*AC105/SUM(AC99:AC108),#REF!),"")</f>
        <v/>
      </c>
      <c r="CE96" s="331" t="str">
        <f>IF(COUNT(CE69,AD105)=2,ROUND(CE69*AD105/SUM(AD99:AD108),#REF!),"")</f>
        <v/>
      </c>
      <c r="CF96" s="331" t="str">
        <f>IF(COUNT(CF69,AE105)=2,ROUND(CF69*AE105/SUM(AE99:AE108),#REF!),"")</f>
        <v/>
      </c>
      <c r="CG96" s="331" t="str">
        <f>IF(COUNT(CG69,AF105)=2,ROUND(CG69*AF105/SUM(AF99:AF108),#REF!),"")</f>
        <v/>
      </c>
      <c r="CH96" s="564" t="str">
        <f>IF(CH95="","",CH95)</f>
        <v>廃棄物</v>
      </c>
      <c r="CI96" s="564"/>
      <c r="CJ96" s="564"/>
      <c r="CK96" s="564"/>
      <c r="CL96" s="564"/>
      <c r="CM96" s="564"/>
      <c r="CN96" s="564"/>
      <c r="CO96" s="564"/>
      <c r="CP96" s="564"/>
      <c r="CQ96" s="564"/>
    </row>
    <row r="97" spans="3:95" s="243" customFormat="1" ht="13.5" customHeight="1">
      <c r="C97" s="594" t="s">
        <v>200</v>
      </c>
      <c r="D97" s="594"/>
      <c r="E97" s="594" t="s">
        <v>201</v>
      </c>
      <c r="F97" s="594" t="s">
        <v>202</v>
      </c>
      <c r="G97" s="594"/>
      <c r="H97" s="594"/>
      <c r="I97" s="595" t="s">
        <v>203</v>
      </c>
      <c r="J97" s="597" t="e">
        <f>IF(#REF!="発電事業者","送電先","購入先")</f>
        <v>#REF!</v>
      </c>
      <c r="K97" s="598"/>
      <c r="L97" s="601" t="e">
        <f>DATE(#REF!,1,1)</f>
        <v>#REF!</v>
      </c>
      <c r="M97" s="602"/>
      <c r="N97" s="602"/>
      <c r="O97" s="602"/>
      <c r="P97" s="602"/>
      <c r="Q97" s="602"/>
      <c r="R97" s="602"/>
      <c r="S97" s="602"/>
      <c r="T97" s="602"/>
      <c r="U97" s="602"/>
      <c r="V97" s="602"/>
      <c r="W97" s="603"/>
      <c r="X97" s="592" t="e">
        <f>DATE(#REF!+1,1,1)</f>
        <v>#REF!</v>
      </c>
      <c r="Y97" s="592" t="e">
        <f>DATE(#REF!+2,1,1)</f>
        <v>#REF!</v>
      </c>
      <c r="Z97" s="592" t="e">
        <f>DATE(#REF!+3,1,1)</f>
        <v>#REF!</v>
      </c>
      <c r="AA97" s="592" t="e">
        <f>DATE(#REF!+4,1,1)</f>
        <v>#REF!</v>
      </c>
      <c r="AB97" s="592" t="e">
        <f>DATE(#REF!+5,1,1)</f>
        <v>#REF!</v>
      </c>
      <c r="AC97" s="592" t="e">
        <f>DATE(#REF!+6,1,1)</f>
        <v>#REF!</v>
      </c>
      <c r="AD97" s="592" t="e">
        <f>DATE(#REF!+7,1,1)</f>
        <v>#REF!</v>
      </c>
      <c r="AE97" s="592" t="e">
        <f>DATE(#REF!+8,1,1)</f>
        <v>#REF!</v>
      </c>
      <c r="AF97" s="592" t="e">
        <f>DATE(#REF!+9,1,1)</f>
        <v>#REF!</v>
      </c>
      <c r="AG97" s="594" t="s">
        <v>253</v>
      </c>
      <c r="AH97" s="594"/>
      <c r="AI97" s="594"/>
      <c r="AJ97" s="594"/>
      <c r="AK97" s="594"/>
      <c r="AL97" s="594"/>
      <c r="AM97" s="594"/>
      <c r="AN97" s="594"/>
      <c r="AO97" s="594"/>
      <c r="AP97" s="594"/>
      <c r="AV97" s="275"/>
      <c r="AX97" s="569"/>
      <c r="AY97" s="569"/>
      <c r="AZ97" s="589"/>
      <c r="BA97" s="590"/>
      <c r="BB97" s="590"/>
      <c r="BC97" s="590"/>
      <c r="BD97" s="589"/>
      <c r="BE97" s="585" t="e">
        <f>IF(#REF!="発電事業者","月間送電電力量（GWh）","月間受電電力量（GWh）")</f>
        <v>#REF!</v>
      </c>
      <c r="BF97" s="586"/>
      <c r="BG97" s="331" t="str">
        <f>IF(COUNT(BG70,L105)=2,ROUND(BG70*L105/SUM(L99:L108),#REF!),"")</f>
        <v/>
      </c>
      <c r="BH97" s="331" t="str">
        <f>IF(COUNT(BH70,M105)=2,ROUND(BH70*M105/SUM(M99:M108),#REF!),"")</f>
        <v/>
      </c>
      <c r="BI97" s="331" t="str">
        <f>IF(COUNT(BI70,N105)=2,ROUND(BI70*N105/SUM(N99:N108),#REF!),"")</f>
        <v/>
      </c>
      <c r="BJ97" s="331" t="str">
        <f>IF(COUNT(BJ70,O105)=2,ROUND(BJ70*O105/SUM(O99:O108),#REF!),"")</f>
        <v/>
      </c>
      <c r="BK97" s="331" t="str">
        <f>IF(COUNT(BK70,P105)=2,ROUND(BK70*P105/SUM(P99:P108),#REF!),"")</f>
        <v/>
      </c>
      <c r="BL97" s="331" t="str">
        <f>IF(COUNT(BL70,Q105)=2,ROUND(BL70*Q105/SUM(Q99:Q108),#REF!),"")</f>
        <v/>
      </c>
      <c r="BM97" s="331" t="str">
        <f>IF(COUNT(BM70,R105)=2,ROUND(BM70*R105/SUM(R99:R108),#REF!),"")</f>
        <v/>
      </c>
      <c r="BN97" s="331" t="str">
        <f>IF(COUNT(BN70,S105)=2,ROUND(BN70*S105/SUM(S99:S108),#REF!),"")</f>
        <v/>
      </c>
      <c r="BO97" s="331" t="str">
        <f>IF(COUNT(BO70,T105)=2,ROUND(BO70*T105/SUM(T99:T108),#REF!),"")</f>
        <v/>
      </c>
      <c r="BP97" s="331" t="str">
        <f>IF(COUNT(BP70,U105)=2,ROUND(BP70*U105/SUM(U99:U108),#REF!),"")</f>
        <v/>
      </c>
      <c r="BQ97" s="331" t="str">
        <f>IF(COUNT(BQ70,V105)=2,ROUND(BQ70*V105/SUM(V99:V108),#REF!),"")</f>
        <v/>
      </c>
      <c r="BR97" s="331" t="str">
        <f>IF(COUNT(BR70,W105)=2,ROUND(BR70*W105/SUM(W99:W108),#REF!),"")</f>
        <v/>
      </c>
      <c r="BS97" s="569" t="e">
        <f>IF(#REF!="発電事業者","年間送電電力量（GWh）","年間受電電力量（GWh）")</f>
        <v>#REF!</v>
      </c>
      <c r="BT97" s="569"/>
      <c r="BU97" s="569"/>
      <c r="BV97" s="333" t="s">
        <v>25</v>
      </c>
      <c r="BW97" s="582"/>
      <c r="BX97" s="582"/>
      <c r="BY97" s="331" t="str">
        <f>IF(COUNT(BY70,X105)=2,ROUND(BY70*X105/SUM(X99:X108),#REF!),"")</f>
        <v/>
      </c>
      <c r="BZ97" s="331" t="str">
        <f>IF(COUNT(BZ70,Y105)=2,ROUND(BZ70*Y105/SUM(Y99:Y108),#REF!),"")</f>
        <v/>
      </c>
      <c r="CA97" s="331" t="str">
        <f>IF(COUNT(CA70,Z105)=2,ROUND(CA70*Z105/SUM(Z99:Z108),#REF!),"")</f>
        <v/>
      </c>
      <c r="CB97" s="331" t="str">
        <f>IF(COUNT(CB70,AA105)=2,ROUND(CB70*AA105/SUM(AA99:AA108),#REF!),"")</f>
        <v/>
      </c>
      <c r="CC97" s="331" t="str">
        <f>IF(COUNT(CC70,AB105)=2,ROUND(CC70*AB105/SUM(AB99:AB108),#REF!),"")</f>
        <v/>
      </c>
      <c r="CD97" s="331" t="str">
        <f>IF(COUNT(CD70,AC105)=2,ROUND(CD70*AC105/SUM(AC99:AC108),#REF!),"")</f>
        <v/>
      </c>
      <c r="CE97" s="331" t="str">
        <f>IF(COUNT(CE70,AD105)=2,ROUND(CE70*AD105/SUM(AD99:AD108),#REF!),"")</f>
        <v/>
      </c>
      <c r="CF97" s="331" t="str">
        <f>IF(COUNT(CF70,AE105)=2,ROUND(CF70*AE105/SUM(AE99:AE108),#REF!),"")</f>
        <v/>
      </c>
      <c r="CG97" s="331" t="str">
        <f>IF(COUNT(CG70,AF105)=2,ROUND(CG70*AF105/SUM(AF99:AF108),#REF!),"")</f>
        <v/>
      </c>
      <c r="CH97" s="565" t="str">
        <f>IF(COUNTA(AG105)=0,"",AG105)</f>
        <v/>
      </c>
      <c r="CI97" s="565"/>
      <c r="CJ97" s="565"/>
      <c r="CK97" s="565"/>
      <c r="CL97" s="565"/>
      <c r="CM97" s="565"/>
      <c r="CN97" s="565"/>
      <c r="CO97" s="565"/>
      <c r="CP97" s="565"/>
      <c r="CQ97" s="565"/>
    </row>
    <row r="98" spans="3:95" s="243" customFormat="1" ht="13.5" customHeight="1">
      <c r="C98" s="594"/>
      <c r="D98" s="594"/>
      <c r="E98" s="594"/>
      <c r="F98" s="594"/>
      <c r="G98" s="594"/>
      <c r="H98" s="594"/>
      <c r="I98" s="596"/>
      <c r="J98" s="599"/>
      <c r="K98" s="600"/>
      <c r="L98" s="320" t="s">
        <v>194</v>
      </c>
      <c r="M98" s="320" t="s">
        <v>195</v>
      </c>
      <c r="N98" s="320" t="s">
        <v>161</v>
      </c>
      <c r="O98" s="320" t="s">
        <v>162</v>
      </c>
      <c r="P98" s="320" t="s">
        <v>163</v>
      </c>
      <c r="Q98" s="320" t="s">
        <v>164</v>
      </c>
      <c r="R98" s="320" t="s">
        <v>165</v>
      </c>
      <c r="S98" s="320" t="s">
        <v>166</v>
      </c>
      <c r="T98" s="320" t="s">
        <v>167</v>
      </c>
      <c r="U98" s="320" t="s">
        <v>168</v>
      </c>
      <c r="V98" s="320" t="s">
        <v>169</v>
      </c>
      <c r="W98" s="320" t="s">
        <v>170</v>
      </c>
      <c r="X98" s="593">
        <v>43101</v>
      </c>
      <c r="Y98" s="593">
        <v>43466</v>
      </c>
      <c r="Z98" s="593">
        <v>43831</v>
      </c>
      <c r="AA98" s="593">
        <v>44197</v>
      </c>
      <c r="AB98" s="593">
        <v>44562</v>
      </c>
      <c r="AC98" s="593">
        <v>44927</v>
      </c>
      <c r="AD98" s="593">
        <v>45292</v>
      </c>
      <c r="AE98" s="593">
        <v>45658</v>
      </c>
      <c r="AF98" s="593">
        <v>46023</v>
      </c>
      <c r="AG98" s="594"/>
      <c r="AH98" s="594"/>
      <c r="AI98" s="594"/>
      <c r="AJ98" s="594"/>
      <c r="AK98" s="594"/>
      <c r="AL98" s="594"/>
      <c r="AM98" s="594"/>
      <c r="AN98" s="594"/>
      <c r="AO98" s="594"/>
      <c r="AP98" s="594"/>
      <c r="AV98" s="275"/>
      <c r="AX98" s="569" t="str">
        <f>IF(C106="","",C106)</f>
        <v/>
      </c>
      <c r="AY98" s="569"/>
      <c r="AZ98" s="587" t="str">
        <f>IF(E106="","",E106)</f>
        <v/>
      </c>
      <c r="BA98" s="590" t="str">
        <f ca="1">IF(F106="","",F106)</f>
        <v/>
      </c>
      <c r="BB98" s="590"/>
      <c r="BC98" s="590"/>
      <c r="BD98" s="587" t="str">
        <f>IF(I106="","",I106)</f>
        <v/>
      </c>
      <c r="BE98" s="578" t="e">
        <f>IF(#REF!="発電事業者","送電電力（MW）","受電電力（MW）")</f>
        <v>#REF!</v>
      </c>
      <c r="BF98" s="579"/>
      <c r="BG98" s="331" t="str">
        <f>IF(COUNT(BG68,L106)=2,ROUND(BG68*L106/SUM(L99:L108),#REF!),"")</f>
        <v/>
      </c>
      <c r="BH98" s="331" t="str">
        <f>IF(COUNT(BH68,M106)=2,ROUND(BH68*M106/SUM(M99:M108),#REF!),"")</f>
        <v/>
      </c>
      <c r="BI98" s="331" t="str">
        <f>IF(COUNT(BI68,N106)=2,ROUND(BI68*N106/SUM(N99:N108),#REF!),"")</f>
        <v/>
      </c>
      <c r="BJ98" s="331" t="str">
        <f>IF(COUNT(BJ68,O106)=2,ROUND(BJ68*O106/SUM(O99:O108),#REF!),"")</f>
        <v/>
      </c>
      <c r="BK98" s="331" t="str">
        <f>IF(COUNT(BK68,P106)=2,ROUND(BK68*P106/SUM(P99:P108),#REF!),"")</f>
        <v/>
      </c>
      <c r="BL98" s="331" t="str">
        <f>IF(COUNT(BL68,Q106)=2,ROUND(BL68*Q106/SUM(Q99:Q108),#REF!),"")</f>
        <v/>
      </c>
      <c r="BM98" s="331" t="str">
        <f>IF(COUNT(BM68,R106)=2,ROUND(BM68*R106/SUM(R99:R108),#REF!),"")</f>
        <v/>
      </c>
      <c r="BN98" s="331" t="str">
        <f>IF(COUNT(BN68,S106)=2,ROUND(BN68*S106/SUM(S99:S108),#REF!),"")</f>
        <v/>
      </c>
      <c r="BO98" s="331" t="str">
        <f>IF(COUNT(BO68,T106)=2,ROUND(BO68*T106/SUM(T99:T108),#REF!),"")</f>
        <v/>
      </c>
      <c r="BP98" s="331" t="str">
        <f>IF(COUNT(BP68,U106)=2,ROUND(BP68*U106/SUM(U99:U108),#REF!),"")</f>
        <v/>
      </c>
      <c r="BQ98" s="331" t="str">
        <f>IF(COUNT(BQ68,V106)=2,ROUND(BQ68*V106/SUM(V99:V108),#REF!),"")</f>
        <v/>
      </c>
      <c r="BR98" s="331" t="str">
        <f>IF(COUNT(BR68,W106)=2,ROUND(BR68*W106/SUM(W99:W108),#REF!),"")</f>
        <v/>
      </c>
      <c r="BS98" s="569" t="e">
        <f>IF(#REF!="発電事業者","送電電力（MW）","受電電力（MW）")</f>
        <v>#REF!</v>
      </c>
      <c r="BT98" s="569"/>
      <c r="BU98" s="569"/>
      <c r="BV98" s="333" t="s">
        <v>171</v>
      </c>
      <c r="BW98" s="580"/>
      <c r="BX98" s="580"/>
      <c r="BY98" s="331" t="str">
        <f>IF(COUNT(BY68,X106)=2,ROUND(BY68*X106/SUM(X99:X108),#REF!),"")</f>
        <v/>
      </c>
      <c r="BZ98" s="331" t="str">
        <f>IF(COUNT(BZ68,Y106)=2,ROUND(BZ68*Y106/SUM(Y99:Y108),#REF!),"")</f>
        <v/>
      </c>
      <c r="CA98" s="331" t="str">
        <f>IF(COUNT(CA68,Z106)=2,ROUND(CA68*Z106/SUM(Z99:Z108),#REF!),"")</f>
        <v/>
      </c>
      <c r="CB98" s="331" t="str">
        <f>IF(COUNT(CB68,AA106)=2,ROUND(CB68*AA106/SUM(AA99:AA108),#REF!),"")</f>
        <v/>
      </c>
      <c r="CC98" s="331" t="str">
        <f>IF(COUNT(CC68,AB106)=2,ROUND(CC68*AB106/SUM(AB99:AB108),#REF!),"")</f>
        <v/>
      </c>
      <c r="CD98" s="331" t="str">
        <f>IF(COUNT(CD68,AC106)=2,ROUND(CD68*AC106/SUM(AC99:AC108),#REF!),"")</f>
        <v/>
      </c>
      <c r="CE98" s="331" t="str">
        <f>IF(COUNT(CE68,AD106)=2,ROUND(CE68*AD106/SUM(AD99:AD108),#REF!),"")</f>
        <v/>
      </c>
      <c r="CF98" s="331" t="str">
        <f>IF(COUNT(CF68,AE106)=2,ROUND(CF68*AE106/SUM(AE99:AE108),#REF!),"")</f>
        <v/>
      </c>
      <c r="CG98" s="331" t="str">
        <f>IF(COUNT(CG68,AF106)=2,ROUND(CG68*AF106/SUM(AF99:AF108),#REF!),"")</f>
        <v/>
      </c>
      <c r="CH98" s="563" t="s">
        <v>120</v>
      </c>
      <c r="CI98" s="563"/>
      <c r="CJ98" s="563"/>
      <c r="CK98" s="563"/>
      <c r="CL98" s="563"/>
      <c r="CM98" s="563"/>
      <c r="CN98" s="563"/>
      <c r="CO98" s="563"/>
      <c r="CP98" s="563"/>
      <c r="CQ98" s="563"/>
    </row>
    <row r="99" spans="3:95" s="243" customFormat="1" ht="13.5" customHeight="1">
      <c r="C99" s="568"/>
      <c r="D99" s="568"/>
      <c r="E99" s="332"/>
      <c r="F99" s="569" t="str">
        <f ca="1">IF(E99="","",VLOOKUP(E99,INDIRECT(AR99),2,FALSE))</f>
        <v/>
      </c>
      <c r="G99" s="569"/>
      <c r="H99" s="569"/>
      <c r="I99" s="333" t="str">
        <f>IF(E99="","",E63)</f>
        <v/>
      </c>
      <c r="J99" s="569" t="e">
        <f>J97&amp;"１"</f>
        <v>#REF!</v>
      </c>
      <c r="K99" s="569"/>
      <c r="L99" s="277">
        <f t="shared" ref="L99:W99" si="3">IF($F96=0,IF(100-SUM(L100:L108)=0,"",100-SUM(L100:L108)),IF(H73-SUM(L100:L108)=0,"",H73-SUM(L100:L108)))</f>
        <v>100</v>
      </c>
      <c r="M99" s="277">
        <f t="shared" si="3"/>
        <v>100</v>
      </c>
      <c r="N99" s="277">
        <f t="shared" si="3"/>
        <v>100</v>
      </c>
      <c r="O99" s="277">
        <f t="shared" si="3"/>
        <v>100</v>
      </c>
      <c r="P99" s="277">
        <f t="shared" si="3"/>
        <v>100</v>
      </c>
      <c r="Q99" s="277">
        <f t="shared" si="3"/>
        <v>100</v>
      </c>
      <c r="R99" s="277">
        <f t="shared" si="3"/>
        <v>100</v>
      </c>
      <c r="S99" s="277">
        <f t="shared" si="3"/>
        <v>100</v>
      </c>
      <c r="T99" s="277">
        <f t="shared" si="3"/>
        <v>100</v>
      </c>
      <c r="U99" s="277">
        <f t="shared" si="3"/>
        <v>100</v>
      </c>
      <c r="V99" s="277">
        <f t="shared" si="3"/>
        <v>100</v>
      </c>
      <c r="W99" s="277">
        <f t="shared" si="3"/>
        <v>100</v>
      </c>
      <c r="X99" s="277">
        <f>IF($F96=0,IF(100-SUM(X100:X108)=0,"",100-SUM(X100:X108)),IF(H75-SUM(X100:X108)=0,"",H75-SUM(X100:X108)))</f>
        <v>100</v>
      </c>
      <c r="Y99" s="277">
        <f>IF($F96=0,IF(100-SUM(Y100:Y108)=0,"",100-SUM(Y100:Y108)),IF(H77-SUM(Y100:Y108)=0,"",H77-SUM(Y100:Y108)))</f>
        <v>100</v>
      </c>
      <c r="Z99" s="277">
        <f>IF($F96=0,IF(100-SUM(Z100:Z108)=0,"",100-SUM(Z100:Z108)),IF(H79-SUM(Z100:Z108)=0,"",H79-SUM(Z100:Z108)))</f>
        <v>100</v>
      </c>
      <c r="AA99" s="277">
        <f>IF($F96=0,IF(100-SUM(AA100:AA108)=0,"",100-SUM(AA100:AA108)),IF(H81-SUM(AA100:AA108)=0,"",H81-SUM(AA100:AA108)))</f>
        <v>100</v>
      </c>
      <c r="AB99" s="277">
        <f>IF($F96=0,IF(100-SUM(AB100:AB108)=0,"",100-SUM(AB100:AB108)),IF(H83-SUM(AB100:AB108)=0,"",H83-SUM(AB100:AB108)))</f>
        <v>100</v>
      </c>
      <c r="AC99" s="277">
        <f>IF($F96=0,IF(100-SUM(AC100:AC108)=0,"",100-SUM(AC100:AC108)),IF(H85-SUM(AC100:AC108)=0,"",H85-SUM(AC100:AC108)))</f>
        <v>100</v>
      </c>
      <c r="AD99" s="277">
        <f>IF($F96=0,IF(100-SUM(AD100:AD108)=0,"",100-SUM(AD100:AD108)),IF(H87-SUM(AD100:AD108)=0,"",H87-SUM(AD100:AD108)))</f>
        <v>100</v>
      </c>
      <c r="AE99" s="277">
        <f>IF($F96=0,IF(100-SUM(AE100:AE108)=0,"",100-SUM(AE100:AE108)),IF(H89-SUM(AE100:AE108)=0,"",H89-SUM(AE100:AE108)))</f>
        <v>100</v>
      </c>
      <c r="AF99" s="277">
        <f>IF($F96=0,IF(100-SUM(AF100:AF108)=0,"",100-SUM(AF100:AF108)),IF(H91-SUM(AF100:AF108)=0,"",H91-SUM(AF100:AF108)))</f>
        <v>100</v>
      </c>
      <c r="AG99" s="570"/>
      <c r="AH99" s="570"/>
      <c r="AI99" s="570"/>
      <c r="AJ99" s="570"/>
      <c r="AK99" s="570"/>
      <c r="AL99" s="570"/>
      <c r="AM99" s="570"/>
      <c r="AN99" s="570"/>
      <c r="AO99" s="570"/>
      <c r="AP99" s="570"/>
      <c r="AR99" s="591" t="b">
        <f t="shared" ref="AR99:AR108" si="4">IF(C99="発電事業者","事業者リスト一覧!D3:E1002", IF(C99="小売電気事業者","事業者リスト一覧!J3:K1002", IF(C99="一般送配電事業者","事業者リスト一覧!G3:H13", IF(C99="送電事業者","事業者リスト一覧!G16:H21", IF(C99="特定送配電事業者","事業者リスト一覧!G24:H44", IF(C99="登録特定送配電事業者","事業者リスト一覧!G47:H87", IF(C99="その他事業者","事業者リスト一覧!G90:H100")))))))</f>
        <v>0</v>
      </c>
      <c r="AS99" s="591"/>
      <c r="AT99" s="591"/>
      <c r="AU99" s="281" t="s">
        <v>160</v>
      </c>
      <c r="AV99" s="275"/>
      <c r="AX99" s="569"/>
      <c r="AY99" s="569"/>
      <c r="AZ99" s="588"/>
      <c r="BA99" s="590"/>
      <c r="BB99" s="590"/>
      <c r="BC99" s="590"/>
      <c r="BD99" s="588"/>
      <c r="BE99" s="583"/>
      <c r="BF99" s="584"/>
      <c r="BG99" s="259"/>
      <c r="BH99" s="259"/>
      <c r="BI99" s="259"/>
      <c r="BJ99" s="259"/>
      <c r="BK99" s="259"/>
      <c r="BL99" s="259"/>
      <c r="BM99" s="259"/>
      <c r="BN99" s="259"/>
      <c r="BO99" s="259"/>
      <c r="BP99" s="259"/>
      <c r="BQ99" s="259"/>
      <c r="BR99" s="259"/>
      <c r="BS99" s="569"/>
      <c r="BT99" s="569"/>
      <c r="BU99" s="569"/>
      <c r="BV99" s="333" t="s">
        <v>172</v>
      </c>
      <c r="BW99" s="581"/>
      <c r="BX99" s="581"/>
      <c r="BY99" s="331" t="str">
        <f>IF(COUNT(BY69,X106)=2,ROUND(BY69*X106/SUM(X99:X108),#REF!),"")</f>
        <v/>
      </c>
      <c r="BZ99" s="331" t="str">
        <f>IF(COUNT(BZ69,Y106)=2,ROUND(BZ69*Y106/SUM(Y99:Y108),#REF!),"")</f>
        <v/>
      </c>
      <c r="CA99" s="331" t="str">
        <f>IF(COUNT(CA69,Z106)=2,ROUND(CA69*Z106/SUM(Z99:Z108),#REF!),"")</f>
        <v/>
      </c>
      <c r="CB99" s="331" t="str">
        <f>IF(COUNT(CB69,AA106)=2,ROUND(CB69*AA106/SUM(AA99:AA108),#REF!),"")</f>
        <v/>
      </c>
      <c r="CC99" s="331" t="str">
        <f>IF(COUNT(CC69,AB106)=2,ROUND(CC69*AB106/SUM(AB99:AB108),#REF!),"")</f>
        <v/>
      </c>
      <c r="CD99" s="331" t="str">
        <f>IF(COUNT(CD69,AC106)=2,ROUND(CD69*AC106/SUM(AC99:AC108),#REF!),"")</f>
        <v/>
      </c>
      <c r="CE99" s="331" t="str">
        <f>IF(COUNT(CE69,AD106)=2,ROUND(CE69*AD106/SUM(AD99:AD108),#REF!),"")</f>
        <v/>
      </c>
      <c r="CF99" s="331" t="str">
        <f>IF(COUNT(CF69,AE106)=2,ROUND(CF69*AE106/SUM(AE99:AE108),#REF!),"")</f>
        <v/>
      </c>
      <c r="CG99" s="331" t="str">
        <f>IF(COUNT(CG69,AF106)=2,ROUND(CG69*AF106/SUM(AF99:AF108),#REF!),"")</f>
        <v/>
      </c>
      <c r="CH99" s="564" t="str">
        <f>IF(CH98="","",CH98)</f>
        <v>廃棄物</v>
      </c>
      <c r="CI99" s="564"/>
      <c r="CJ99" s="564"/>
      <c r="CK99" s="564"/>
      <c r="CL99" s="564"/>
      <c r="CM99" s="564"/>
      <c r="CN99" s="564"/>
      <c r="CO99" s="564"/>
      <c r="CP99" s="564"/>
      <c r="CQ99" s="564"/>
    </row>
    <row r="100" spans="3:95" s="243" customFormat="1" ht="13.5" customHeight="1">
      <c r="C100" s="568"/>
      <c r="D100" s="568"/>
      <c r="E100" s="332"/>
      <c r="F100" s="569" t="str">
        <f t="shared" ref="F100:F107" ca="1" si="5">IF(E100="","",VLOOKUP(E100,INDIRECT(AR100),2,FALSE))</f>
        <v/>
      </c>
      <c r="G100" s="569"/>
      <c r="H100" s="569"/>
      <c r="I100" s="333" t="str">
        <f>IF(E100="","",E63)</f>
        <v/>
      </c>
      <c r="J100" s="569" t="e">
        <f>J97&amp;"２"</f>
        <v>#REF!</v>
      </c>
      <c r="K100" s="569"/>
      <c r="L100" s="308"/>
      <c r="M100" s="308"/>
      <c r="N100" s="308"/>
      <c r="O100" s="308"/>
      <c r="P100" s="308"/>
      <c r="Q100" s="308"/>
      <c r="R100" s="308"/>
      <c r="S100" s="308"/>
      <c r="T100" s="308"/>
      <c r="U100" s="308"/>
      <c r="V100" s="308"/>
      <c r="W100" s="308"/>
      <c r="X100" s="308"/>
      <c r="Y100" s="308"/>
      <c r="Z100" s="308"/>
      <c r="AA100" s="308"/>
      <c r="AB100" s="308"/>
      <c r="AC100" s="308"/>
      <c r="AD100" s="308"/>
      <c r="AE100" s="308"/>
      <c r="AF100" s="308"/>
      <c r="AG100" s="570"/>
      <c r="AH100" s="570"/>
      <c r="AI100" s="570"/>
      <c r="AJ100" s="570"/>
      <c r="AK100" s="570"/>
      <c r="AL100" s="570"/>
      <c r="AM100" s="570"/>
      <c r="AN100" s="570"/>
      <c r="AO100" s="570"/>
      <c r="AP100" s="570"/>
      <c r="AR100" s="571" t="b">
        <f t="shared" si="4"/>
        <v>0</v>
      </c>
      <c r="AS100" s="571"/>
      <c r="AT100" s="571"/>
      <c r="AU100" s="282" t="s">
        <v>160</v>
      </c>
      <c r="AV100" s="275"/>
      <c r="AX100" s="569"/>
      <c r="AY100" s="569"/>
      <c r="AZ100" s="589"/>
      <c r="BA100" s="590"/>
      <c r="BB100" s="590"/>
      <c r="BC100" s="590"/>
      <c r="BD100" s="589"/>
      <c r="BE100" s="585" t="e">
        <f>IF(#REF!="発電事業者","月間送電電力量（GWh）","月間受電電力量（GWh）")</f>
        <v>#REF!</v>
      </c>
      <c r="BF100" s="586"/>
      <c r="BG100" s="331" t="str">
        <f>IF(COUNT(BG70,L106)=2,ROUND(BG70*L106/SUM(L99:L108),#REF!),"")</f>
        <v/>
      </c>
      <c r="BH100" s="331" t="str">
        <f>IF(COUNT(BH70,M106)=2,ROUND(BH70*M106/SUM(M99:M108),#REF!),"")</f>
        <v/>
      </c>
      <c r="BI100" s="331" t="str">
        <f>IF(COUNT(BI70,N106)=2,ROUND(BI70*N106/SUM(N99:N108),#REF!),"")</f>
        <v/>
      </c>
      <c r="BJ100" s="331" t="str">
        <f>IF(COUNT(BJ70,O106)=2,ROUND(BJ70*O106/SUM(O99:O108),#REF!),"")</f>
        <v/>
      </c>
      <c r="BK100" s="331" t="str">
        <f>IF(COUNT(BK70,P106)=2,ROUND(BK70*P106/SUM(P99:P108),#REF!),"")</f>
        <v/>
      </c>
      <c r="BL100" s="331" t="str">
        <f>IF(COUNT(BL70,Q106)=2,ROUND(BL70*Q106/SUM(Q99:Q108),#REF!),"")</f>
        <v/>
      </c>
      <c r="BM100" s="331" t="str">
        <f>IF(COUNT(BM70,R106)=2,ROUND(BM70*R106/SUM(R99:R108),#REF!),"")</f>
        <v/>
      </c>
      <c r="BN100" s="331" t="str">
        <f>IF(COUNT(BN70,S106)=2,ROUND(BN70*S106/SUM(S99:S108),#REF!),"")</f>
        <v/>
      </c>
      <c r="BO100" s="331" t="str">
        <f>IF(COUNT(BO70,T106)=2,ROUND(BO70*T106/SUM(T99:T108),#REF!),"")</f>
        <v/>
      </c>
      <c r="BP100" s="331" t="str">
        <f>IF(COUNT(BP70,U106)=2,ROUND(BP70*U106/SUM(U99:U108),#REF!),"")</f>
        <v/>
      </c>
      <c r="BQ100" s="331" t="str">
        <f>IF(COUNT(BQ70,V106)=2,ROUND(BQ70*V106/SUM(V99:V108),#REF!),"")</f>
        <v/>
      </c>
      <c r="BR100" s="331" t="str">
        <f>IF(COUNT(BR70,W106)=2,ROUND(BR70*W106/SUM(W99:W108),#REF!),"")</f>
        <v/>
      </c>
      <c r="BS100" s="569" t="e">
        <f>IF(#REF!="発電事業者","年間送電電力量（GWh）","年間受電電力量（GWh）")</f>
        <v>#REF!</v>
      </c>
      <c r="BT100" s="569"/>
      <c r="BU100" s="569"/>
      <c r="BV100" s="333" t="s">
        <v>25</v>
      </c>
      <c r="BW100" s="582"/>
      <c r="BX100" s="582"/>
      <c r="BY100" s="331" t="str">
        <f>IF(COUNT(BY70,X106)=2,ROUND(BY70*X106/SUM(X99:X108),#REF!),"")</f>
        <v/>
      </c>
      <c r="BZ100" s="331" t="str">
        <f>IF(COUNT(BZ70,Y106)=2,ROUND(BZ70*Y106/SUM(Y99:Y108),#REF!),"")</f>
        <v/>
      </c>
      <c r="CA100" s="331" t="str">
        <f>IF(COUNT(CA70,Z106)=2,ROUND(CA70*Z106/SUM(Z99:Z108),#REF!),"")</f>
        <v/>
      </c>
      <c r="CB100" s="331" t="str">
        <f>IF(COUNT(CB70,AA106)=2,ROUND(CB70*AA106/SUM(AA99:AA108),#REF!),"")</f>
        <v/>
      </c>
      <c r="CC100" s="331" t="str">
        <f>IF(COUNT(CC70,AB106)=2,ROUND(CC70*AB106/SUM(AB99:AB108),#REF!),"")</f>
        <v/>
      </c>
      <c r="CD100" s="331" t="str">
        <f>IF(COUNT(CD70,AC106)=2,ROUND(CD70*AC106/SUM(AC99:AC108),#REF!),"")</f>
        <v/>
      </c>
      <c r="CE100" s="331" t="str">
        <f>IF(COUNT(CE70,AD106)=2,ROUND(CE70*AD106/SUM(AD99:AD108),#REF!),"")</f>
        <v/>
      </c>
      <c r="CF100" s="331" t="str">
        <f>IF(COUNT(CF70,AE106)=2,ROUND(CF70*AE106/SUM(AE99:AE108),#REF!),"")</f>
        <v/>
      </c>
      <c r="CG100" s="331" t="str">
        <f>IF(COUNT(CG70,AF106)=2,ROUND(CG70*AF106/SUM(AF99:AF108),#REF!),"")</f>
        <v/>
      </c>
      <c r="CH100" s="565" t="str">
        <f>IF(COUNTA(AG106)=0,"",AG106)</f>
        <v/>
      </c>
      <c r="CI100" s="565"/>
      <c r="CJ100" s="565"/>
      <c r="CK100" s="565"/>
      <c r="CL100" s="565"/>
      <c r="CM100" s="565"/>
      <c r="CN100" s="565"/>
      <c r="CO100" s="565"/>
      <c r="CP100" s="565"/>
      <c r="CQ100" s="565"/>
    </row>
    <row r="101" spans="3:95" s="243" customFormat="1" ht="13.5" customHeight="1">
      <c r="C101" s="568"/>
      <c r="D101" s="568"/>
      <c r="E101" s="332"/>
      <c r="F101" s="569" t="str">
        <f t="shared" ca="1" si="5"/>
        <v/>
      </c>
      <c r="G101" s="569"/>
      <c r="H101" s="569"/>
      <c r="I101" s="333" t="str">
        <f>IF(E101="","",E63)</f>
        <v/>
      </c>
      <c r="J101" s="569" t="e">
        <f>J97&amp;"３"</f>
        <v>#REF!</v>
      </c>
      <c r="K101" s="569"/>
      <c r="L101" s="308"/>
      <c r="M101" s="308"/>
      <c r="N101" s="308"/>
      <c r="O101" s="308"/>
      <c r="P101" s="308"/>
      <c r="Q101" s="308"/>
      <c r="R101" s="308"/>
      <c r="S101" s="308"/>
      <c r="T101" s="308"/>
      <c r="U101" s="308"/>
      <c r="V101" s="308"/>
      <c r="W101" s="308"/>
      <c r="X101" s="308"/>
      <c r="Y101" s="308"/>
      <c r="Z101" s="308"/>
      <c r="AA101" s="308"/>
      <c r="AB101" s="308"/>
      <c r="AC101" s="308"/>
      <c r="AD101" s="308"/>
      <c r="AE101" s="308"/>
      <c r="AF101" s="308"/>
      <c r="AG101" s="570"/>
      <c r="AH101" s="570"/>
      <c r="AI101" s="570"/>
      <c r="AJ101" s="570"/>
      <c r="AK101" s="570"/>
      <c r="AL101" s="570"/>
      <c r="AM101" s="570"/>
      <c r="AN101" s="570"/>
      <c r="AO101" s="570"/>
      <c r="AP101" s="570"/>
      <c r="AR101" s="571" t="b">
        <f t="shared" si="4"/>
        <v>0</v>
      </c>
      <c r="AS101" s="571"/>
      <c r="AT101" s="571"/>
      <c r="AU101" s="282" t="s">
        <v>160</v>
      </c>
      <c r="AV101" s="275"/>
      <c r="AX101" s="569" t="str">
        <f>IF(C107="","",C107)</f>
        <v/>
      </c>
      <c r="AY101" s="569"/>
      <c r="AZ101" s="587" t="str">
        <f>IF(E107="","",E107)</f>
        <v/>
      </c>
      <c r="BA101" s="590" t="str">
        <f ca="1">IF(F107="","",F107)</f>
        <v/>
      </c>
      <c r="BB101" s="590"/>
      <c r="BC101" s="590"/>
      <c r="BD101" s="587" t="str">
        <f>IF(I107="","",I107)</f>
        <v/>
      </c>
      <c r="BE101" s="578" t="e">
        <f>IF(#REF!="発電事業者","送電電力（MW）","受電電力（MW）")</f>
        <v>#REF!</v>
      </c>
      <c r="BF101" s="579"/>
      <c r="BG101" s="331" t="str">
        <f>IF(COUNT(BG68,L107)=2,ROUND(BG68*L107/SUM(L99:L108),#REF!),"")</f>
        <v/>
      </c>
      <c r="BH101" s="331" t="str">
        <f>IF(COUNT(BH68,M107)=2,ROUND(BH68*M107/SUM(M99:M108),#REF!),"")</f>
        <v/>
      </c>
      <c r="BI101" s="331" t="str">
        <f>IF(COUNT(BI68,N107)=2,ROUND(BI68*N107/SUM(N99:N108),#REF!),"")</f>
        <v/>
      </c>
      <c r="BJ101" s="331" t="str">
        <f>IF(COUNT(BJ68,O107)=2,ROUND(BJ68*O107/SUM(O99:O108),#REF!),"")</f>
        <v/>
      </c>
      <c r="BK101" s="331" t="str">
        <f>IF(COUNT(BK68,P107)=2,ROUND(BK68*P107/SUM(P99:P108),#REF!),"")</f>
        <v/>
      </c>
      <c r="BL101" s="331" t="str">
        <f>IF(COUNT(BL68,Q107)=2,ROUND(BL68*Q107/SUM(Q99:Q108),#REF!),"")</f>
        <v/>
      </c>
      <c r="BM101" s="331" t="str">
        <f>IF(COUNT(BM68,R107)=2,ROUND(BM68*R107/SUM(R99:R108),#REF!),"")</f>
        <v/>
      </c>
      <c r="BN101" s="331" t="str">
        <f>IF(COUNT(BN68,S107)=2,ROUND(BN68*S107/SUM(S99:S108),#REF!),"")</f>
        <v/>
      </c>
      <c r="BO101" s="331" t="str">
        <f>IF(COUNT(BO68,T107)=2,ROUND(BO68*T107/SUM(T99:T108),#REF!),"")</f>
        <v/>
      </c>
      <c r="BP101" s="331" t="str">
        <f>IF(COUNT(BP68,U107)=2,ROUND(BP68*U107/SUM(U99:U108),#REF!),"")</f>
        <v/>
      </c>
      <c r="BQ101" s="331" t="str">
        <f>IF(COUNT(BQ68,V107)=2,ROUND(BQ68*V107/SUM(V99:V108),#REF!),"")</f>
        <v/>
      </c>
      <c r="BR101" s="331" t="str">
        <f>IF(COUNT(BR68,W107)=2,ROUND(BR68*W107/SUM(W99:W108),#REF!),"")</f>
        <v/>
      </c>
      <c r="BS101" s="569" t="e">
        <f>IF(#REF!="発電事業者","送電電力（MW）","受電電力（MW）")</f>
        <v>#REF!</v>
      </c>
      <c r="BT101" s="569"/>
      <c r="BU101" s="569"/>
      <c r="BV101" s="333" t="s">
        <v>171</v>
      </c>
      <c r="BW101" s="580"/>
      <c r="BX101" s="580"/>
      <c r="BY101" s="331" t="str">
        <f>IF(COUNT(BY68,X107)=2,ROUND(BY68*X107/SUM(X99:X108),#REF!),"")</f>
        <v/>
      </c>
      <c r="BZ101" s="331" t="str">
        <f>IF(COUNT(BZ68,Y107)=2,ROUND(BZ68*Y107/SUM(Y99:Y108),#REF!),"")</f>
        <v/>
      </c>
      <c r="CA101" s="331" t="str">
        <f>IF(COUNT(CA68,Z107)=2,ROUND(CA68*Z107/SUM(Z99:Z108),#REF!),"")</f>
        <v/>
      </c>
      <c r="CB101" s="331" t="str">
        <f>IF(COUNT(CB68,AA107)=2,ROUND(CB68*AA107/SUM(AA99:AA108),#REF!),"")</f>
        <v/>
      </c>
      <c r="CC101" s="331" t="str">
        <f>IF(COUNT(CC68,AB107)=2,ROUND(CC68*AB107/SUM(AB99:AB108),#REF!),"")</f>
        <v/>
      </c>
      <c r="CD101" s="331" t="str">
        <f>IF(COUNT(CD68,AC107)=2,ROUND(CD68*AC107/SUM(AC99:AC108),#REF!),"")</f>
        <v/>
      </c>
      <c r="CE101" s="331" t="str">
        <f>IF(COUNT(CE68,AD107)=2,ROUND(CE68*AD107/SUM(AD99:AD108),#REF!),"")</f>
        <v/>
      </c>
      <c r="CF101" s="331" t="str">
        <f>IF(COUNT(CF68,AE107)=2,ROUND(CF68*AE107/SUM(AE99:AE108),#REF!),"")</f>
        <v/>
      </c>
      <c r="CG101" s="331" t="str">
        <f>IF(COUNT(CG68,AF107)=2,ROUND(CG68*AF107/SUM(AF99:AF108),#REF!),"")</f>
        <v/>
      </c>
      <c r="CH101" s="563" t="s">
        <v>120</v>
      </c>
      <c r="CI101" s="563"/>
      <c r="CJ101" s="563"/>
      <c r="CK101" s="563"/>
      <c r="CL101" s="563"/>
      <c r="CM101" s="563"/>
      <c r="CN101" s="563"/>
      <c r="CO101" s="563"/>
      <c r="CP101" s="563"/>
      <c r="CQ101" s="563"/>
    </row>
    <row r="102" spans="3:95" s="243" customFormat="1" ht="13.5" customHeight="1">
      <c r="C102" s="568"/>
      <c r="D102" s="568"/>
      <c r="E102" s="332"/>
      <c r="F102" s="569" t="str">
        <f t="shared" ca="1" si="5"/>
        <v/>
      </c>
      <c r="G102" s="569"/>
      <c r="H102" s="569"/>
      <c r="I102" s="333" t="str">
        <f>IF(E102="","",E63)</f>
        <v/>
      </c>
      <c r="J102" s="569" t="e">
        <f>J97&amp;"４"</f>
        <v>#REF!</v>
      </c>
      <c r="K102" s="569"/>
      <c r="L102" s="308"/>
      <c r="M102" s="308"/>
      <c r="N102" s="308"/>
      <c r="O102" s="308"/>
      <c r="P102" s="308"/>
      <c r="Q102" s="308"/>
      <c r="R102" s="308"/>
      <c r="S102" s="308"/>
      <c r="T102" s="308"/>
      <c r="U102" s="308"/>
      <c r="V102" s="308"/>
      <c r="W102" s="308"/>
      <c r="X102" s="308"/>
      <c r="Y102" s="308"/>
      <c r="Z102" s="308"/>
      <c r="AA102" s="308"/>
      <c r="AB102" s="308"/>
      <c r="AC102" s="308"/>
      <c r="AD102" s="308"/>
      <c r="AE102" s="308"/>
      <c r="AF102" s="308"/>
      <c r="AG102" s="570"/>
      <c r="AH102" s="570"/>
      <c r="AI102" s="570"/>
      <c r="AJ102" s="570"/>
      <c r="AK102" s="570"/>
      <c r="AL102" s="570"/>
      <c r="AM102" s="570"/>
      <c r="AN102" s="570"/>
      <c r="AO102" s="570"/>
      <c r="AP102" s="570"/>
      <c r="AR102" s="571" t="b">
        <f t="shared" si="4"/>
        <v>0</v>
      </c>
      <c r="AS102" s="571"/>
      <c r="AT102" s="571"/>
      <c r="AU102" s="282" t="s">
        <v>160</v>
      </c>
      <c r="AV102" s="275"/>
      <c r="AX102" s="569"/>
      <c r="AY102" s="569"/>
      <c r="AZ102" s="588"/>
      <c r="BA102" s="590"/>
      <c r="BB102" s="590"/>
      <c r="BC102" s="590"/>
      <c r="BD102" s="588"/>
      <c r="BE102" s="583"/>
      <c r="BF102" s="584"/>
      <c r="BG102" s="259"/>
      <c r="BH102" s="259"/>
      <c r="BI102" s="259"/>
      <c r="BJ102" s="259"/>
      <c r="BK102" s="259"/>
      <c r="BL102" s="259"/>
      <c r="BM102" s="259"/>
      <c r="BN102" s="259"/>
      <c r="BO102" s="259"/>
      <c r="BP102" s="259"/>
      <c r="BQ102" s="259"/>
      <c r="BR102" s="259"/>
      <c r="BS102" s="569"/>
      <c r="BT102" s="569"/>
      <c r="BU102" s="569"/>
      <c r="BV102" s="333" t="s">
        <v>172</v>
      </c>
      <c r="BW102" s="581"/>
      <c r="BX102" s="581"/>
      <c r="BY102" s="331" t="str">
        <f>IF(COUNT(BY69,X107)=2,ROUND(BY69*X107/SUM(X99:X108),#REF!),"")</f>
        <v/>
      </c>
      <c r="BZ102" s="331" t="str">
        <f>IF(COUNT(BZ69,Y107)=2,ROUND(BZ69*Y107/SUM(Y99:Y108),#REF!),"")</f>
        <v/>
      </c>
      <c r="CA102" s="331" t="str">
        <f>IF(COUNT(CA69,Z107)=2,ROUND(CA69*Z107/SUM(Z99:Z108),#REF!),"")</f>
        <v/>
      </c>
      <c r="CB102" s="331" t="str">
        <f>IF(COUNT(CB69,AA107)=2,ROUND(CB69*AA107/SUM(AA99:AA108),#REF!),"")</f>
        <v/>
      </c>
      <c r="CC102" s="331" t="str">
        <f>IF(COUNT(CC69,AB107)=2,ROUND(CC69*AB107/SUM(AB99:AB108),#REF!),"")</f>
        <v/>
      </c>
      <c r="CD102" s="331" t="str">
        <f>IF(COUNT(CD69,AC107)=2,ROUND(CD69*AC107/SUM(AC99:AC108),#REF!),"")</f>
        <v/>
      </c>
      <c r="CE102" s="331" t="str">
        <f>IF(COUNT(CE69,AD107)=2,ROUND(CE69*AD107/SUM(AD99:AD108),#REF!),"")</f>
        <v/>
      </c>
      <c r="CF102" s="331" t="str">
        <f>IF(COUNT(CF69,AE107)=2,ROUND(CF69*AE107/SUM(AE99:AE108),#REF!),"")</f>
        <v/>
      </c>
      <c r="CG102" s="331" t="str">
        <f>IF(COUNT(CG69,AF107)=2,ROUND(CG69*AF107/SUM(AF99:AF108),#REF!),"")</f>
        <v/>
      </c>
      <c r="CH102" s="564" t="str">
        <f>IF(CH101="","",CH101)</f>
        <v>廃棄物</v>
      </c>
      <c r="CI102" s="564"/>
      <c r="CJ102" s="564"/>
      <c r="CK102" s="564"/>
      <c r="CL102" s="564"/>
      <c r="CM102" s="564"/>
      <c r="CN102" s="564"/>
      <c r="CO102" s="564"/>
      <c r="CP102" s="564"/>
      <c r="CQ102" s="564"/>
    </row>
    <row r="103" spans="3:95" s="243" customFormat="1" ht="13.5" customHeight="1">
      <c r="C103" s="568"/>
      <c r="D103" s="568"/>
      <c r="E103" s="332"/>
      <c r="F103" s="569" t="str">
        <f t="shared" ca="1" si="5"/>
        <v/>
      </c>
      <c r="G103" s="569"/>
      <c r="H103" s="569"/>
      <c r="I103" s="333" t="str">
        <f>IF(E103="","",E63)</f>
        <v/>
      </c>
      <c r="J103" s="569" t="e">
        <f>J97&amp;"５"</f>
        <v>#REF!</v>
      </c>
      <c r="K103" s="569"/>
      <c r="L103" s="308"/>
      <c r="M103" s="308"/>
      <c r="N103" s="308"/>
      <c r="O103" s="308"/>
      <c r="P103" s="308"/>
      <c r="Q103" s="308"/>
      <c r="R103" s="308"/>
      <c r="S103" s="308"/>
      <c r="T103" s="308"/>
      <c r="U103" s="308"/>
      <c r="V103" s="308"/>
      <c r="W103" s="308"/>
      <c r="X103" s="308"/>
      <c r="Y103" s="308"/>
      <c r="Z103" s="308"/>
      <c r="AA103" s="308"/>
      <c r="AB103" s="308"/>
      <c r="AC103" s="308"/>
      <c r="AD103" s="308"/>
      <c r="AE103" s="308"/>
      <c r="AF103" s="308"/>
      <c r="AG103" s="570"/>
      <c r="AH103" s="570"/>
      <c r="AI103" s="570"/>
      <c r="AJ103" s="570"/>
      <c r="AK103" s="570"/>
      <c r="AL103" s="570"/>
      <c r="AM103" s="570"/>
      <c r="AN103" s="570"/>
      <c r="AO103" s="570"/>
      <c r="AP103" s="570"/>
      <c r="AR103" s="571" t="b">
        <f t="shared" si="4"/>
        <v>0</v>
      </c>
      <c r="AS103" s="571"/>
      <c r="AT103" s="571"/>
      <c r="AU103" s="282" t="s">
        <v>160</v>
      </c>
      <c r="AV103" s="275"/>
      <c r="AX103" s="569"/>
      <c r="AY103" s="569"/>
      <c r="AZ103" s="589"/>
      <c r="BA103" s="590"/>
      <c r="BB103" s="590"/>
      <c r="BC103" s="590"/>
      <c r="BD103" s="589"/>
      <c r="BE103" s="585" t="e">
        <f>IF(#REF!="発電事業者","月間送電電力量（GWh）","月間受電電力量（GWh）")</f>
        <v>#REF!</v>
      </c>
      <c r="BF103" s="586"/>
      <c r="BG103" s="331" t="str">
        <f>IF(COUNT(BG70,L107)=2,ROUND(BG70*L107/SUM(L99:L108),#REF!),"")</f>
        <v/>
      </c>
      <c r="BH103" s="331" t="str">
        <f>IF(COUNT(BH70,M107)=2,ROUND(BH70*M107/SUM(M99:M108),#REF!),"")</f>
        <v/>
      </c>
      <c r="BI103" s="331" t="str">
        <f>IF(COUNT(BI70,N107)=2,ROUND(BI70*N107/SUM(N99:N108),#REF!),"")</f>
        <v/>
      </c>
      <c r="BJ103" s="331" t="str">
        <f>IF(COUNT(BJ70,O107)=2,ROUND(BJ70*O107/SUM(O99:O108),#REF!),"")</f>
        <v/>
      </c>
      <c r="BK103" s="331" t="str">
        <f>IF(COUNT(BK70,P107)=2,ROUND(BK70*P107/SUM(P99:P108),#REF!),"")</f>
        <v/>
      </c>
      <c r="BL103" s="331" t="str">
        <f>IF(COUNT(BL70,Q107)=2,ROUND(BL70*Q107/SUM(Q99:Q108),#REF!),"")</f>
        <v/>
      </c>
      <c r="BM103" s="331" t="str">
        <f>IF(COUNT(BM70,R107)=2,ROUND(BM70*R107/SUM(R99:R108),#REF!),"")</f>
        <v/>
      </c>
      <c r="BN103" s="331" t="str">
        <f>IF(COUNT(BN70,S107)=2,ROUND(BN70*S107/SUM(S99:S108),#REF!),"")</f>
        <v/>
      </c>
      <c r="BO103" s="331" t="str">
        <f>IF(COUNT(BO70,T107)=2,ROUND(BO70*T107/SUM(T99:T108),#REF!),"")</f>
        <v/>
      </c>
      <c r="BP103" s="331" t="str">
        <f>IF(COUNT(BP70,U107)=2,ROUND(BP70*U107/SUM(U99:U108),#REF!),"")</f>
        <v/>
      </c>
      <c r="BQ103" s="331" t="str">
        <f>IF(COUNT(BQ70,V107)=2,ROUND(BQ70*V107/SUM(V99:V108),#REF!),"")</f>
        <v/>
      </c>
      <c r="BR103" s="331" t="str">
        <f>IF(COUNT(BR70,W107)=2,ROUND(BR70*W107/SUM(W99:W108),#REF!),"")</f>
        <v/>
      </c>
      <c r="BS103" s="569" t="e">
        <f>IF(#REF!="発電事業者","年間送電電力量（GWh）","年間受電電力量（GWh）")</f>
        <v>#REF!</v>
      </c>
      <c r="BT103" s="569"/>
      <c r="BU103" s="569"/>
      <c r="BV103" s="333" t="s">
        <v>25</v>
      </c>
      <c r="BW103" s="582"/>
      <c r="BX103" s="582"/>
      <c r="BY103" s="331" t="str">
        <f>IF(COUNT(BY70,X107)=2,ROUND(BY70*X107/SUM(X99:X108),#REF!),"")</f>
        <v/>
      </c>
      <c r="BZ103" s="331" t="str">
        <f>IF(COUNT(BZ70,Y107)=2,ROUND(BZ70*Y107/SUM(Y99:Y108),#REF!),"")</f>
        <v/>
      </c>
      <c r="CA103" s="331" t="str">
        <f>IF(COUNT(CA70,Z107)=2,ROUND(CA70*Z107/SUM(Z99:Z108),#REF!),"")</f>
        <v/>
      </c>
      <c r="CB103" s="331" t="str">
        <f>IF(COUNT(CB70,AA107)=2,ROUND(CB70*AA107/SUM(AA99:AA108),#REF!),"")</f>
        <v/>
      </c>
      <c r="CC103" s="331" t="str">
        <f>IF(COUNT(CC70,AB107)=2,ROUND(CC70*AB107/SUM(AB99:AB108),#REF!),"")</f>
        <v/>
      </c>
      <c r="CD103" s="331" t="str">
        <f>IF(COUNT(CD70,AC107)=2,ROUND(CD70*AC107/SUM(AC99:AC108),#REF!),"")</f>
        <v/>
      </c>
      <c r="CE103" s="331" t="str">
        <f>IF(COUNT(CE70,AD107)=2,ROUND(CE70*AD107/SUM(AD99:AD108),#REF!),"")</f>
        <v/>
      </c>
      <c r="CF103" s="331" t="str">
        <f>IF(COUNT(CF70,AE107)=2,ROUND(CF70*AE107/SUM(AE99:AE108),#REF!),"")</f>
        <v/>
      </c>
      <c r="CG103" s="331" t="str">
        <f>IF(COUNT(CG70,AF107)=2,ROUND(CG70*AF107/SUM(AF99:AF108),#REF!),"")</f>
        <v/>
      </c>
      <c r="CH103" s="565" t="str">
        <f>IF(COUNTA(AG107)=0,"",AG107)</f>
        <v/>
      </c>
      <c r="CI103" s="565"/>
      <c r="CJ103" s="565"/>
      <c r="CK103" s="565"/>
      <c r="CL103" s="565"/>
      <c r="CM103" s="565"/>
      <c r="CN103" s="565"/>
      <c r="CO103" s="565"/>
      <c r="CP103" s="565"/>
      <c r="CQ103" s="565"/>
    </row>
    <row r="104" spans="3:95" s="243" customFormat="1" ht="13.5" customHeight="1">
      <c r="C104" s="568"/>
      <c r="D104" s="568"/>
      <c r="E104" s="332"/>
      <c r="F104" s="569" t="str">
        <f t="shared" ca="1" si="5"/>
        <v/>
      </c>
      <c r="G104" s="569"/>
      <c r="H104" s="569"/>
      <c r="I104" s="333" t="str">
        <f>IF(E104="","",E63)</f>
        <v/>
      </c>
      <c r="J104" s="569" t="e">
        <f>J97&amp;"６"</f>
        <v>#REF!</v>
      </c>
      <c r="K104" s="569"/>
      <c r="L104" s="308"/>
      <c r="M104" s="308"/>
      <c r="N104" s="308"/>
      <c r="O104" s="308"/>
      <c r="P104" s="308"/>
      <c r="Q104" s="308"/>
      <c r="R104" s="308"/>
      <c r="S104" s="308"/>
      <c r="T104" s="308"/>
      <c r="U104" s="308"/>
      <c r="V104" s="308"/>
      <c r="W104" s="308"/>
      <c r="X104" s="308"/>
      <c r="Y104" s="308"/>
      <c r="Z104" s="308"/>
      <c r="AA104" s="308"/>
      <c r="AB104" s="308"/>
      <c r="AC104" s="308"/>
      <c r="AD104" s="308"/>
      <c r="AE104" s="308"/>
      <c r="AF104" s="308"/>
      <c r="AG104" s="570"/>
      <c r="AH104" s="570"/>
      <c r="AI104" s="570"/>
      <c r="AJ104" s="570"/>
      <c r="AK104" s="570"/>
      <c r="AL104" s="570"/>
      <c r="AM104" s="570"/>
      <c r="AN104" s="570"/>
      <c r="AO104" s="570"/>
      <c r="AP104" s="570"/>
      <c r="AR104" s="571" t="b">
        <f t="shared" si="4"/>
        <v>0</v>
      </c>
      <c r="AS104" s="571"/>
      <c r="AT104" s="571"/>
      <c r="AU104" s="282" t="s">
        <v>160</v>
      </c>
      <c r="AV104" s="275"/>
      <c r="AX104" s="569" t="str">
        <f>IF(C108="","",C108)</f>
        <v>自者保有電源</v>
      </c>
      <c r="AY104" s="569"/>
      <c r="AZ104" s="587" t="str">
        <f>IF(E108="","",E108)</f>
        <v/>
      </c>
      <c r="BA104" s="590" t="str">
        <f>IF(F108="","",F108)</f>
        <v/>
      </c>
      <c r="BB104" s="590"/>
      <c r="BC104" s="590"/>
      <c r="BD104" s="587" t="str">
        <f>IF(I108="","",I108)</f>
        <v/>
      </c>
      <c r="BE104" s="578" t="e">
        <f>IF(#REF!="発電事業者","送電電力（MW）","受電電力（MW）")</f>
        <v>#REF!</v>
      </c>
      <c r="BF104" s="579"/>
      <c r="BG104" s="331" t="str">
        <f>IF(COUNT(BG68,L108)=2,ROUND(BG68*L108/SUM(L99:L108),#REF!),"")</f>
        <v/>
      </c>
      <c r="BH104" s="331" t="str">
        <f>IF(COUNT(BH68,M108)=2,ROUND(BH68*M108/SUM(M99:M108),#REF!),"")</f>
        <v/>
      </c>
      <c r="BI104" s="331" t="str">
        <f>IF(COUNT(BI68,N108)=2,ROUND(BI68*N108/SUM(N99:N108),#REF!),"")</f>
        <v/>
      </c>
      <c r="BJ104" s="331" t="str">
        <f>IF(COUNT(BJ68,O108)=2,ROUND(BJ68*O108/SUM(O99:O108),#REF!),"")</f>
        <v/>
      </c>
      <c r="BK104" s="331" t="str">
        <f>IF(COUNT(BK68,P108)=2,ROUND(BK68*P108/SUM(P99:P108),#REF!),"")</f>
        <v/>
      </c>
      <c r="BL104" s="331" t="str">
        <f>IF(COUNT(BL68,Q108)=2,ROUND(BL68*Q108/SUM(Q99:Q108),#REF!),"")</f>
        <v/>
      </c>
      <c r="BM104" s="331" t="str">
        <f>IF(COUNT(BM68,R108)=2,ROUND(BM68*R108/SUM(R99:R108),#REF!),"")</f>
        <v/>
      </c>
      <c r="BN104" s="331" t="str">
        <f>IF(COUNT(BN68,S108)=2,ROUND(BN68*S108/SUM(S99:S108),#REF!),"")</f>
        <v/>
      </c>
      <c r="BO104" s="331" t="str">
        <f>IF(COUNT(BO68,T108)=2,ROUND(BO68*T108/SUM(T99:T108),#REF!),"")</f>
        <v/>
      </c>
      <c r="BP104" s="331" t="str">
        <f>IF(COUNT(BP68,U108)=2,ROUND(BP68*U108/SUM(U99:U108),#REF!),"")</f>
        <v/>
      </c>
      <c r="BQ104" s="331" t="str">
        <f>IF(COUNT(BQ68,V108)=2,ROUND(BQ68*V108/SUM(V99:V108),#REF!),"")</f>
        <v/>
      </c>
      <c r="BR104" s="331" t="str">
        <f>IF(COUNT(BR68,W108)=2,ROUND(BR68*W108/SUM(W99:W108),#REF!),"")</f>
        <v/>
      </c>
      <c r="BS104" s="569" t="e">
        <f>IF(#REF!="発電事業者","送電電力（MW）","受電電力（MW）")</f>
        <v>#REF!</v>
      </c>
      <c r="BT104" s="569"/>
      <c r="BU104" s="569"/>
      <c r="BV104" s="333" t="s">
        <v>171</v>
      </c>
      <c r="BW104" s="355" t="str">
        <f>IF(F96=0,IF(COUNT(BW68,I108)=2,ROUND(BW68*I108/100,#REF!),""),IF(COUNT(BW68,I108)=2,ROUND(BW68*I108/L71,#REF!),""))</f>
        <v/>
      </c>
      <c r="BX104" s="580"/>
      <c r="BY104" s="331" t="str">
        <f>IF(COUNT(BY68,X108)=2,ROUND(BY68*X108/SUM(X99:X108),#REF!),"")</f>
        <v/>
      </c>
      <c r="BZ104" s="331" t="str">
        <f>IF(COUNT(BZ68,Y108)=2,ROUND(BZ68*Y108/SUM(Y99:Y108),#REF!),"")</f>
        <v/>
      </c>
      <c r="CA104" s="331" t="str">
        <f>IF(COUNT(CA68,Z108)=2,ROUND(CA68*Z108/SUM(Z99:Z108),#REF!),"")</f>
        <v/>
      </c>
      <c r="CB104" s="331" t="str">
        <f>IF(COUNT(CB68,AA108)=2,ROUND(CB68*AA108/SUM(AA99:AA108),#REF!),"")</f>
        <v/>
      </c>
      <c r="CC104" s="331" t="str">
        <f>IF(COUNT(CC68,AB108)=2,ROUND(CC68*AB108/SUM(AB99:AB108),#REF!),"")</f>
        <v/>
      </c>
      <c r="CD104" s="331" t="str">
        <f>IF(COUNT(CD68,AC108)=2,ROUND(CD68*AC108/SUM(AC99:AC108),#REF!),"")</f>
        <v/>
      </c>
      <c r="CE104" s="331" t="str">
        <f>IF(COUNT(CE68,AD108)=2,ROUND(CE68*AD108/SUM(AD99:AD108),#REF!),"")</f>
        <v/>
      </c>
      <c r="CF104" s="331" t="str">
        <f>IF(COUNT(CF68,AE108)=2,ROUND(CF68*AE108/SUM(AE99:AE108),#REF!),"")</f>
        <v/>
      </c>
      <c r="CG104" s="331" t="str">
        <f>IF(COUNT(CG68,AF108)=2,ROUND(CG68*AF108/SUM(AF99:AF108),#REF!),"")</f>
        <v/>
      </c>
      <c r="CH104" s="563" t="s">
        <v>120</v>
      </c>
      <c r="CI104" s="563"/>
      <c r="CJ104" s="563"/>
      <c r="CK104" s="563"/>
      <c r="CL104" s="563"/>
      <c r="CM104" s="563"/>
      <c r="CN104" s="563"/>
      <c r="CO104" s="563"/>
      <c r="CP104" s="563"/>
      <c r="CQ104" s="563"/>
    </row>
    <row r="105" spans="3:95" s="243" customFormat="1" ht="13.5" customHeight="1">
      <c r="C105" s="568"/>
      <c r="D105" s="568"/>
      <c r="E105" s="332"/>
      <c r="F105" s="569" t="str">
        <f t="shared" ca="1" si="5"/>
        <v/>
      </c>
      <c r="G105" s="569"/>
      <c r="H105" s="569"/>
      <c r="I105" s="333" t="str">
        <f>IF(E105="","",E63)</f>
        <v/>
      </c>
      <c r="J105" s="569" t="e">
        <f>J97&amp;"７"</f>
        <v>#REF!</v>
      </c>
      <c r="K105" s="569"/>
      <c r="L105" s="308"/>
      <c r="M105" s="308"/>
      <c r="N105" s="308"/>
      <c r="O105" s="308"/>
      <c r="P105" s="308"/>
      <c r="Q105" s="308"/>
      <c r="R105" s="308"/>
      <c r="S105" s="308"/>
      <c r="T105" s="308"/>
      <c r="U105" s="308"/>
      <c r="V105" s="308"/>
      <c r="W105" s="308"/>
      <c r="X105" s="308"/>
      <c r="Y105" s="308"/>
      <c r="Z105" s="308"/>
      <c r="AA105" s="308"/>
      <c r="AB105" s="308"/>
      <c r="AC105" s="308"/>
      <c r="AD105" s="308"/>
      <c r="AE105" s="308"/>
      <c r="AF105" s="308"/>
      <c r="AG105" s="570"/>
      <c r="AH105" s="570"/>
      <c r="AI105" s="570"/>
      <c r="AJ105" s="570"/>
      <c r="AK105" s="570"/>
      <c r="AL105" s="570"/>
      <c r="AM105" s="570"/>
      <c r="AN105" s="570"/>
      <c r="AO105" s="570"/>
      <c r="AP105" s="570"/>
      <c r="AR105" s="571" t="b">
        <f t="shared" si="4"/>
        <v>0</v>
      </c>
      <c r="AS105" s="571"/>
      <c r="AT105" s="571"/>
      <c r="AU105" s="282" t="s">
        <v>160</v>
      </c>
      <c r="AV105" s="275"/>
      <c r="AX105" s="569"/>
      <c r="AY105" s="569"/>
      <c r="AZ105" s="588"/>
      <c r="BA105" s="590"/>
      <c r="BB105" s="590"/>
      <c r="BC105" s="590"/>
      <c r="BD105" s="588"/>
      <c r="BE105" s="583"/>
      <c r="BF105" s="584"/>
      <c r="BG105" s="259"/>
      <c r="BH105" s="259"/>
      <c r="BI105" s="259"/>
      <c r="BJ105" s="259"/>
      <c r="BK105" s="259"/>
      <c r="BL105" s="259"/>
      <c r="BM105" s="259"/>
      <c r="BN105" s="259"/>
      <c r="BO105" s="259"/>
      <c r="BP105" s="259"/>
      <c r="BQ105" s="259"/>
      <c r="BR105" s="259"/>
      <c r="BS105" s="569"/>
      <c r="BT105" s="569"/>
      <c r="BU105" s="569"/>
      <c r="BV105" s="333" t="s">
        <v>172</v>
      </c>
      <c r="BW105" s="355" t="str">
        <f>IF(F96=0,IF(COUNT(BW69,F108)=2,ROUND(BW69*F108/100,#REF!),""),IF(COUNT(BW69,F108)=2,ROUND(BW69*F108/Q69,#REF!),""))</f>
        <v/>
      </c>
      <c r="BX105" s="581"/>
      <c r="BY105" s="331" t="str">
        <f>IF(COUNT(BY69,X108)=2,ROUND(BY69*X108/SUM(X99:X108),#REF!),"")</f>
        <v/>
      </c>
      <c r="BZ105" s="331" t="str">
        <f>IF(COUNT(BZ69,Y108)=2,ROUND(BZ69*Y108/SUM(Y99:Y108),#REF!),"")</f>
        <v/>
      </c>
      <c r="CA105" s="331" t="str">
        <f>IF(COUNT(CA69,Z108)=2,ROUND(CA69*Z108/SUM(Z99:Z108),#REF!),"")</f>
        <v/>
      </c>
      <c r="CB105" s="331" t="str">
        <f>IF(COUNT(CB69,AA108)=2,ROUND(CB69*AA108/SUM(AA99:AA108),#REF!),"")</f>
        <v/>
      </c>
      <c r="CC105" s="331" t="str">
        <f>IF(COUNT(CC69,AB108)=2,ROUND(CC69*AB108/SUM(AB99:AB108),#REF!),"")</f>
        <v/>
      </c>
      <c r="CD105" s="331" t="str">
        <f>IF(COUNT(CD69,AC108)=2,ROUND(CD69*AC108/SUM(AC99:AC108),#REF!),"")</f>
        <v/>
      </c>
      <c r="CE105" s="331" t="str">
        <f>IF(COUNT(CE69,AD108)=2,ROUND(CE69*AD108/SUM(AD99:AD108),#REF!),"")</f>
        <v/>
      </c>
      <c r="CF105" s="331" t="str">
        <f>IF(COUNT(CF69,AE108)=2,ROUND(CF69*AE108/SUM(AE99:AE108),#REF!),"")</f>
        <v/>
      </c>
      <c r="CG105" s="331" t="str">
        <f>IF(COUNT(CG69,AF108)=2,ROUND(CG69*AF108/SUM(AF99:AF108),#REF!),"")</f>
        <v/>
      </c>
      <c r="CH105" s="564" t="str">
        <f>IF(CH104="","",CH104)</f>
        <v>廃棄物</v>
      </c>
      <c r="CI105" s="564"/>
      <c r="CJ105" s="564"/>
      <c r="CK105" s="564"/>
      <c r="CL105" s="564"/>
      <c r="CM105" s="564"/>
      <c r="CN105" s="564"/>
      <c r="CO105" s="564"/>
      <c r="CP105" s="564"/>
      <c r="CQ105" s="564"/>
    </row>
    <row r="106" spans="3:95" s="243" customFormat="1" ht="13.5" customHeight="1">
      <c r="C106" s="568"/>
      <c r="D106" s="568"/>
      <c r="E106" s="332"/>
      <c r="F106" s="569" t="str">
        <f t="shared" ca="1" si="5"/>
        <v/>
      </c>
      <c r="G106" s="569"/>
      <c r="H106" s="569"/>
      <c r="I106" s="333" t="str">
        <f>IF(E106="","",E63)</f>
        <v/>
      </c>
      <c r="J106" s="569" t="e">
        <f>J97&amp;"８"</f>
        <v>#REF!</v>
      </c>
      <c r="K106" s="569"/>
      <c r="L106" s="308"/>
      <c r="M106" s="308"/>
      <c r="N106" s="308"/>
      <c r="O106" s="308"/>
      <c r="P106" s="308"/>
      <c r="Q106" s="308"/>
      <c r="R106" s="308"/>
      <c r="S106" s="308"/>
      <c r="T106" s="308"/>
      <c r="U106" s="308"/>
      <c r="V106" s="308"/>
      <c r="W106" s="308"/>
      <c r="X106" s="308"/>
      <c r="Y106" s="308"/>
      <c r="Z106" s="308"/>
      <c r="AA106" s="308"/>
      <c r="AB106" s="308"/>
      <c r="AC106" s="308"/>
      <c r="AD106" s="308"/>
      <c r="AE106" s="308"/>
      <c r="AF106" s="308"/>
      <c r="AG106" s="570"/>
      <c r="AH106" s="570"/>
      <c r="AI106" s="570"/>
      <c r="AJ106" s="570"/>
      <c r="AK106" s="570"/>
      <c r="AL106" s="570"/>
      <c r="AM106" s="570"/>
      <c r="AN106" s="570"/>
      <c r="AO106" s="570"/>
      <c r="AP106" s="570"/>
      <c r="AR106" s="571" t="b">
        <f t="shared" si="4"/>
        <v>0</v>
      </c>
      <c r="AS106" s="571"/>
      <c r="AT106" s="571"/>
      <c r="AU106" s="282" t="s">
        <v>160</v>
      </c>
      <c r="AV106" s="257"/>
      <c r="AX106" s="569"/>
      <c r="AY106" s="569"/>
      <c r="AZ106" s="589"/>
      <c r="BA106" s="590"/>
      <c r="BB106" s="590"/>
      <c r="BC106" s="590"/>
      <c r="BD106" s="589"/>
      <c r="BE106" s="585" t="e">
        <f>IF(#REF!="発電事業者","月間送電電力量（GWh）","月間受電電力量（GWh）")</f>
        <v>#REF!</v>
      </c>
      <c r="BF106" s="586"/>
      <c r="BG106" s="297" t="str">
        <f>IF(COUNT(BG70,L108)=2,ROUND(BG70*L108/SUM(L99:L108),#REF!),"")</f>
        <v/>
      </c>
      <c r="BH106" s="297" t="str">
        <f>IF(COUNT(BH70,M108)=2,ROUND(BH70*M108/SUM(M99:M108),#REF!),"")</f>
        <v/>
      </c>
      <c r="BI106" s="297" t="str">
        <f>IF(COUNT(BI70,N108)=2,ROUND(BI70*N108/SUM(N99:N108),#REF!),"")</f>
        <v/>
      </c>
      <c r="BJ106" s="297" t="str">
        <f>IF(COUNT(BJ70,O108)=2,ROUND(BJ70*O108/SUM(O99:O108),#REF!),"")</f>
        <v/>
      </c>
      <c r="BK106" s="297" t="str">
        <f>IF(COUNT(BK70,P108)=2,ROUND(BK70*P108/SUM(P99:P108),#REF!),"")</f>
        <v/>
      </c>
      <c r="BL106" s="297" t="str">
        <f>IF(COUNT(BL70,Q108)=2,ROUND(BL70*Q108/SUM(Q99:Q108),#REF!),"")</f>
        <v/>
      </c>
      <c r="BM106" s="297" t="str">
        <f>IF(COUNT(BM70,R108)=2,ROUND(BM70*R108/SUM(R99:R108),#REF!),"")</f>
        <v/>
      </c>
      <c r="BN106" s="297" t="str">
        <f>IF(COUNT(BN70,S108)=2,ROUND(BN70*S108/SUM(S99:S108),#REF!),"")</f>
        <v/>
      </c>
      <c r="BO106" s="297" t="str">
        <f>IF(COUNT(BO70,T108)=2,ROUND(BO70*T108/SUM(T99:T108),#REF!),"")</f>
        <v/>
      </c>
      <c r="BP106" s="297" t="str">
        <f>IF(COUNT(BP70,U108)=2,ROUND(BP70*U108/SUM(U99:U108),#REF!),"")</f>
        <v/>
      </c>
      <c r="BQ106" s="297" t="str">
        <f>IF(COUNT(BQ70,V108)=2,ROUND(BQ70*V108/SUM(V99:V108),#REF!),"")</f>
        <v/>
      </c>
      <c r="BR106" s="297" t="str">
        <f>IF(COUNT(BR70,W108)=2,ROUND(BR70*W108/SUM(W99:W108),#REF!),"")</f>
        <v/>
      </c>
      <c r="BS106" s="569" t="e">
        <f>IF(#REF!="発電事業者","年間送電電力量（GWh）","年間受電電力量（GWh）")</f>
        <v>#REF!</v>
      </c>
      <c r="BT106" s="569"/>
      <c r="BU106" s="569"/>
      <c r="BV106" s="333" t="s">
        <v>25</v>
      </c>
      <c r="BW106" s="352"/>
      <c r="BX106" s="582"/>
      <c r="BY106" s="297" t="str">
        <f>IF(COUNT(BY70,X108)=2,ROUND(BY70*X108/SUM(X99:X108),#REF!),"")</f>
        <v/>
      </c>
      <c r="BZ106" s="297" t="str">
        <f>IF(COUNT(BZ70,Y108)=2,ROUND(BZ70*Y108/SUM(Y99:Y108),#REF!),"")</f>
        <v/>
      </c>
      <c r="CA106" s="297" t="str">
        <f>IF(COUNT(CA70,Z108)=2,ROUND(CA70*Z108/SUM(Z99:Z108),#REF!),"")</f>
        <v/>
      </c>
      <c r="CB106" s="297" t="str">
        <f>IF(COUNT(CB70,AA108)=2,ROUND(CB70*AA108/SUM(AA99:AA108),#REF!),"")</f>
        <v/>
      </c>
      <c r="CC106" s="297" t="str">
        <f>IF(COUNT(CC70,AB108)=2,ROUND(CC70*AB108/SUM(AB99:AB108),#REF!),"")</f>
        <v/>
      </c>
      <c r="CD106" s="297" t="str">
        <f>IF(COUNT(CD70,AC108)=2,ROUND(CD70*AC108/SUM(AC99:AC108),#REF!),"")</f>
        <v/>
      </c>
      <c r="CE106" s="297" t="str">
        <f>IF(COUNT(CE70,AD108)=2,ROUND(CE70*AD108/SUM(AD99:AD108),#REF!),"")</f>
        <v/>
      </c>
      <c r="CF106" s="297" t="str">
        <f>IF(COUNT(CF70,AE108)=2,ROUND(CF70*AE108/SUM(AE99:AE108),#REF!),"")</f>
        <v/>
      </c>
      <c r="CG106" s="297" t="str">
        <f>IF(COUNT(CG70,AF108)=2,ROUND(CG70*AF108/SUM(AF99:AF108),#REF!),"")</f>
        <v/>
      </c>
      <c r="CH106" s="565" t="str">
        <f>IF(COUNTA(AG108)=0,"",AG108)</f>
        <v/>
      </c>
      <c r="CI106" s="565"/>
      <c r="CJ106" s="565"/>
      <c r="CK106" s="565"/>
      <c r="CL106" s="565"/>
      <c r="CM106" s="565"/>
      <c r="CN106" s="565"/>
      <c r="CO106" s="565"/>
      <c r="CP106" s="565"/>
      <c r="CQ106" s="565"/>
    </row>
    <row r="107" spans="3:95" s="243" customFormat="1" ht="13.5" customHeight="1">
      <c r="C107" s="568"/>
      <c r="D107" s="568"/>
      <c r="E107" s="332"/>
      <c r="F107" s="569" t="str">
        <f t="shared" ca="1" si="5"/>
        <v/>
      </c>
      <c r="G107" s="569"/>
      <c r="H107" s="569"/>
      <c r="I107" s="333" t="str">
        <f>IF(E107="","",E63)</f>
        <v/>
      </c>
      <c r="J107" s="569" t="e">
        <f>J97&amp;"９"</f>
        <v>#REF!</v>
      </c>
      <c r="K107" s="569"/>
      <c r="L107" s="308"/>
      <c r="M107" s="308"/>
      <c r="N107" s="308"/>
      <c r="O107" s="308"/>
      <c r="P107" s="308"/>
      <c r="Q107" s="308"/>
      <c r="R107" s="308"/>
      <c r="S107" s="308"/>
      <c r="T107" s="308"/>
      <c r="U107" s="308"/>
      <c r="V107" s="308"/>
      <c r="W107" s="308"/>
      <c r="X107" s="308"/>
      <c r="Y107" s="308"/>
      <c r="Z107" s="308"/>
      <c r="AA107" s="308"/>
      <c r="AB107" s="308"/>
      <c r="AC107" s="308"/>
      <c r="AD107" s="308"/>
      <c r="AE107" s="308"/>
      <c r="AF107" s="308"/>
      <c r="AG107" s="570"/>
      <c r="AH107" s="570"/>
      <c r="AI107" s="570"/>
      <c r="AJ107" s="570"/>
      <c r="AK107" s="570"/>
      <c r="AL107" s="570"/>
      <c r="AM107" s="570"/>
      <c r="AN107" s="570"/>
      <c r="AO107" s="570"/>
      <c r="AP107" s="570"/>
      <c r="AR107" s="571" t="b">
        <f t="shared" si="4"/>
        <v>0</v>
      </c>
      <c r="AS107" s="571"/>
      <c r="AT107" s="571"/>
      <c r="AU107" s="282" t="s">
        <v>160</v>
      </c>
      <c r="AV107" s="275"/>
    </row>
    <row r="108" spans="3:95" s="243" customFormat="1" ht="13.5" customHeight="1">
      <c r="C108" s="572" t="s">
        <v>307</v>
      </c>
      <c r="D108" s="573"/>
      <c r="E108" s="353"/>
      <c r="F108" s="574"/>
      <c r="G108" s="575"/>
      <c r="H108" s="576"/>
      <c r="I108" s="354"/>
      <c r="J108" s="577"/>
      <c r="K108" s="577"/>
      <c r="L108" s="308"/>
      <c r="M108" s="308"/>
      <c r="N108" s="308"/>
      <c r="O108" s="308"/>
      <c r="P108" s="308"/>
      <c r="Q108" s="308"/>
      <c r="R108" s="308"/>
      <c r="S108" s="308"/>
      <c r="T108" s="308"/>
      <c r="U108" s="308"/>
      <c r="V108" s="308"/>
      <c r="W108" s="308"/>
      <c r="X108" s="308"/>
      <c r="Y108" s="308"/>
      <c r="Z108" s="308"/>
      <c r="AA108" s="308"/>
      <c r="AB108" s="308"/>
      <c r="AC108" s="308"/>
      <c r="AD108" s="308"/>
      <c r="AE108" s="308"/>
      <c r="AF108" s="308"/>
      <c r="AG108" s="570"/>
      <c r="AH108" s="570"/>
      <c r="AI108" s="570"/>
      <c r="AJ108" s="570"/>
      <c r="AK108" s="570"/>
      <c r="AL108" s="570"/>
      <c r="AM108" s="570"/>
      <c r="AN108" s="570"/>
      <c r="AO108" s="570"/>
      <c r="AP108" s="570"/>
      <c r="AR108" s="571" t="b">
        <f t="shared" si="4"/>
        <v>0</v>
      </c>
      <c r="AS108" s="571"/>
      <c r="AT108" s="571"/>
      <c r="AU108" s="282" t="s">
        <v>160</v>
      </c>
    </row>
    <row r="109" spans="3:95" s="243" customFormat="1" ht="13.5" hidden="1" customHeight="1"/>
    <row r="110" spans="3:95" s="243" customFormat="1" ht="13.5" hidden="1" customHeight="1">
      <c r="AV110" s="268"/>
    </row>
    <row r="111" spans="3:95" s="243" customFormat="1" ht="13.5" hidden="1" customHeight="1">
      <c r="AV111" s="268"/>
    </row>
    <row r="112" spans="3:95" s="243" customFormat="1" ht="13.5" hidden="1" customHeight="1">
      <c r="AV112" s="268"/>
    </row>
    <row r="113" spans="3:100" s="243" customFormat="1" ht="13.5" hidden="1" customHeight="1">
      <c r="AV113" s="268"/>
    </row>
    <row r="114" spans="3:100" s="243" customFormat="1" ht="13.5" hidden="1" customHeight="1">
      <c r="AV114" s="268"/>
    </row>
    <row r="115" spans="3:100" s="243" customFormat="1" ht="13.5" hidden="1" customHeight="1">
      <c r="AV115" s="268"/>
    </row>
    <row r="116" spans="3:100" s="243" customFormat="1" ht="13.5" hidden="1" customHeight="1">
      <c r="AV116" s="268"/>
    </row>
    <row r="117" spans="3:100" s="243" customFormat="1" ht="13.5" hidden="1" customHeight="1">
      <c r="AV117" s="268"/>
    </row>
    <row r="118" spans="3:100" s="243" customFormat="1" ht="13.5" hidden="1" customHeight="1">
      <c r="AV118" s="268"/>
    </row>
    <row r="119" spans="3:100" s="243" customFormat="1" ht="13.5" hidden="1" customHeight="1">
      <c r="AV119" s="268"/>
    </row>
    <row r="120" spans="3:100" s="243" customFormat="1" ht="13.5" hidden="1" customHeight="1">
      <c r="AV120" s="268"/>
    </row>
    <row r="121" spans="3:100" s="243" customFormat="1" ht="13.5" hidden="1" customHeight="1">
      <c r="AV121" s="268"/>
    </row>
    <row r="122" spans="3:100" s="243" customFormat="1" ht="13.5" customHeight="1">
      <c r="AQ122" s="268"/>
      <c r="AR122" s="268"/>
      <c r="AS122" s="268"/>
      <c r="AT122" s="268"/>
      <c r="AU122" s="268"/>
    </row>
    <row r="123" spans="3:100" s="243" customFormat="1" ht="13.5" customHeight="1">
      <c r="C123" s="651" t="s">
        <v>8</v>
      </c>
      <c r="D123" s="651"/>
      <c r="E123" s="562" t="s">
        <v>103</v>
      </c>
      <c r="F123" s="562"/>
      <c r="G123" s="279"/>
    </row>
    <row r="124" spans="3:100" s="243" customFormat="1" ht="13.5" customHeight="1">
      <c r="C124" s="651"/>
      <c r="D124" s="651"/>
      <c r="E124" s="562"/>
      <c r="F124" s="562"/>
      <c r="G124" s="279"/>
      <c r="I124" s="244"/>
    </row>
    <row r="125" spans="3:100" s="243" customFormat="1" ht="13.5" customHeight="1">
      <c r="C125" s="235" t="s">
        <v>254</v>
      </c>
      <c r="D125" s="279"/>
      <c r="E125" s="279"/>
      <c r="F125" s="279"/>
      <c r="G125" s="279"/>
      <c r="I125" s="244"/>
      <c r="BC125" s="239" t="e">
        <f>IF(#REF!="発電事業者","算定結果　様式第３２第１表～第４表（保有電源新エネ欄他）","算定結果　様式第３２第１表・第２表（年度末電源構成・発電端電力量）")</f>
        <v>#REF!</v>
      </c>
      <c r="CT125" s="296" t="s">
        <v>114</v>
      </c>
      <c r="CV125" s="286" t="str">
        <f>IF(COUNT(H129:Z152)&gt;0,"○","")</f>
        <v/>
      </c>
    </row>
    <row r="126" spans="3:100" s="243" customFormat="1" ht="13.5" customHeight="1">
      <c r="C126" s="652"/>
      <c r="D126" s="653"/>
      <c r="E126" s="653"/>
      <c r="F126" s="653"/>
      <c r="G126" s="654"/>
      <c r="H126" s="594" t="str">
        <f>$H$66</f>
        <v>廃棄物</v>
      </c>
      <c r="I126" s="594"/>
      <c r="J126" s="594"/>
      <c r="K126" s="594"/>
      <c r="L126" s="594"/>
      <c r="M126" s="594"/>
      <c r="N126" s="594"/>
      <c r="O126" s="594"/>
      <c r="P126" s="594"/>
      <c r="Q126" s="594"/>
      <c r="R126" s="594"/>
      <c r="S126" s="594"/>
      <c r="T126" s="594"/>
      <c r="U126" s="594"/>
      <c r="V126" s="594"/>
      <c r="W126" s="594"/>
      <c r="X126" s="594"/>
      <c r="Y126" s="594"/>
      <c r="Z126" s="594"/>
      <c r="AA126" s="245"/>
      <c r="AB126" s="245"/>
      <c r="AC126" s="245"/>
      <c r="AD126" s="298"/>
      <c r="AE126" s="298"/>
      <c r="AF126" s="298"/>
      <c r="AG126" s="298"/>
      <c r="AH126" s="298"/>
      <c r="AI126" s="268"/>
      <c r="AJ126" s="268"/>
      <c r="AK126" s="268"/>
      <c r="AL126" s="268"/>
      <c r="AM126" s="268"/>
      <c r="AN126" s="268"/>
      <c r="AO126" s="268"/>
      <c r="AP126" s="268"/>
      <c r="AQ126" s="268"/>
      <c r="AR126" s="268"/>
      <c r="AS126" s="268"/>
      <c r="AT126" s="268"/>
      <c r="AU126" s="268"/>
      <c r="BB126" s="246"/>
      <c r="BC126" s="659" t="s">
        <v>256</v>
      </c>
      <c r="BD126" s="659"/>
      <c r="BE126" s="659"/>
      <c r="BF126" s="659"/>
      <c r="BG126" s="601" t="e">
        <f>DATE(#REF!,1,1)</f>
        <v>#REF!</v>
      </c>
      <c r="BH126" s="602"/>
      <c r="BI126" s="602"/>
      <c r="BJ126" s="602"/>
      <c r="BK126" s="602"/>
      <c r="BL126" s="602"/>
      <c r="BM126" s="602"/>
      <c r="BN126" s="602"/>
      <c r="BO126" s="602"/>
      <c r="BP126" s="602"/>
      <c r="BQ126" s="602"/>
      <c r="BR126" s="603"/>
      <c r="BS126" s="659" t="s">
        <v>257</v>
      </c>
      <c r="BT126" s="659"/>
      <c r="BU126" s="659"/>
      <c r="BV126" s="659"/>
      <c r="BW126" s="592" t="e">
        <f>DATE(#REF!-1,1,1)</f>
        <v>#REF!</v>
      </c>
      <c r="BX126" s="592" t="e">
        <f>DATE(#REF!,1,1)</f>
        <v>#REF!</v>
      </c>
      <c r="BY126" s="592" t="e">
        <f>DATE(#REF!+1,1,1)</f>
        <v>#REF!</v>
      </c>
      <c r="BZ126" s="592" t="e">
        <f>DATE(#REF!+2,1,1)</f>
        <v>#REF!</v>
      </c>
      <c r="CA126" s="592" t="e">
        <f>DATE(#REF!+3,1,1)</f>
        <v>#REF!</v>
      </c>
      <c r="CB126" s="592" t="e">
        <f>DATE(#REF!+4,1,1)</f>
        <v>#REF!</v>
      </c>
      <c r="CC126" s="592" t="e">
        <f>DATE(#REF!+5,1,1)</f>
        <v>#REF!</v>
      </c>
      <c r="CD126" s="592" t="e">
        <f>DATE(#REF!+6,1,1)</f>
        <v>#REF!</v>
      </c>
      <c r="CE126" s="592" t="e">
        <f>DATE(#REF!+7,1,1)</f>
        <v>#REF!</v>
      </c>
      <c r="CF126" s="592" t="e">
        <f>DATE(#REF!+8,1,1)</f>
        <v>#REF!</v>
      </c>
      <c r="CG126" s="592" t="e">
        <f>DATE(#REF!+9,1,1)</f>
        <v>#REF!</v>
      </c>
      <c r="CH126" s="273"/>
      <c r="CI126" s="273"/>
      <c r="CJ126" s="273"/>
      <c r="CK126" s="273"/>
      <c r="CL126" s="273"/>
      <c r="CM126" s="273"/>
      <c r="CN126" s="273"/>
      <c r="CO126" s="273"/>
      <c r="CP126" s="273"/>
      <c r="CQ126" s="273"/>
    </row>
    <row r="127" spans="3:100" s="243" customFormat="1" ht="13.5" customHeight="1">
      <c r="C127" s="661"/>
      <c r="D127" s="662"/>
      <c r="E127" s="662"/>
      <c r="F127" s="662"/>
      <c r="G127" s="663"/>
      <c r="H127" s="595" t="s">
        <v>194</v>
      </c>
      <c r="I127" s="595" t="s">
        <v>195</v>
      </c>
      <c r="J127" s="595" t="s">
        <v>161</v>
      </c>
      <c r="K127" s="595" t="s">
        <v>162</v>
      </c>
      <c r="L127" s="595" t="s">
        <v>163</v>
      </c>
      <c r="M127" s="595" t="s">
        <v>164</v>
      </c>
      <c r="N127" s="595" t="s">
        <v>165</v>
      </c>
      <c r="O127" s="595" t="s">
        <v>166</v>
      </c>
      <c r="P127" s="595" t="s">
        <v>167</v>
      </c>
      <c r="Q127" s="595" t="s">
        <v>168</v>
      </c>
      <c r="R127" s="595" t="s">
        <v>169</v>
      </c>
      <c r="S127" s="595" t="s">
        <v>170</v>
      </c>
      <c r="T127" s="595" t="s">
        <v>25</v>
      </c>
      <c r="U127" s="637"/>
      <c r="V127" s="638"/>
      <c r="W127" s="638"/>
      <c r="X127" s="638"/>
      <c r="Y127" s="638"/>
      <c r="Z127" s="639"/>
      <c r="AA127" s="245"/>
      <c r="AB127" s="245"/>
      <c r="AC127" s="245"/>
      <c r="AD127" s="298"/>
      <c r="AE127" s="298"/>
      <c r="AF127" s="298"/>
      <c r="AG127" s="298"/>
      <c r="AH127" s="298"/>
      <c r="AI127" s="245"/>
      <c r="AJ127" s="245"/>
      <c r="AK127" s="245"/>
      <c r="AL127" s="245"/>
      <c r="AM127" s="245"/>
      <c r="AN127" s="245"/>
      <c r="AO127" s="245"/>
      <c r="AP127" s="245"/>
      <c r="AQ127" s="245"/>
      <c r="AR127" s="245"/>
      <c r="AS127" s="245"/>
      <c r="AT127" s="245"/>
      <c r="AU127" s="245"/>
      <c r="AX127" s="280"/>
      <c r="AY127" s="280"/>
      <c r="AZ127" s="280"/>
      <c r="BA127" s="280"/>
      <c r="BB127" s="246"/>
      <c r="BC127" s="659"/>
      <c r="BD127" s="659"/>
      <c r="BE127" s="659"/>
      <c r="BF127" s="659"/>
      <c r="BG127" s="334" t="s">
        <v>194</v>
      </c>
      <c r="BH127" s="334" t="s">
        <v>195</v>
      </c>
      <c r="BI127" s="334" t="s">
        <v>161</v>
      </c>
      <c r="BJ127" s="334" t="s">
        <v>162</v>
      </c>
      <c r="BK127" s="334" t="s">
        <v>163</v>
      </c>
      <c r="BL127" s="334" t="s">
        <v>164</v>
      </c>
      <c r="BM127" s="334" t="s">
        <v>165</v>
      </c>
      <c r="BN127" s="334" t="s">
        <v>166</v>
      </c>
      <c r="BO127" s="334" t="s">
        <v>167</v>
      </c>
      <c r="BP127" s="334" t="s">
        <v>168</v>
      </c>
      <c r="BQ127" s="334" t="s">
        <v>169</v>
      </c>
      <c r="BR127" s="334" t="s">
        <v>170</v>
      </c>
      <c r="BS127" s="659"/>
      <c r="BT127" s="659"/>
      <c r="BU127" s="659"/>
      <c r="BV127" s="659"/>
      <c r="BW127" s="593"/>
      <c r="BX127" s="593"/>
      <c r="BY127" s="593"/>
      <c r="BZ127" s="593"/>
      <c r="CA127" s="593"/>
      <c r="CB127" s="593"/>
      <c r="CC127" s="593"/>
      <c r="CD127" s="593"/>
      <c r="CE127" s="593"/>
      <c r="CF127" s="593"/>
      <c r="CG127" s="593"/>
      <c r="CH127" s="273"/>
      <c r="CI127" s="273"/>
      <c r="CJ127" s="273"/>
      <c r="CK127" s="273"/>
      <c r="CL127" s="273"/>
      <c r="CM127" s="273"/>
      <c r="CN127" s="273"/>
      <c r="CO127" s="273"/>
      <c r="CP127" s="273"/>
      <c r="CQ127" s="273"/>
    </row>
    <row r="128" spans="3:100" s="243" customFormat="1" ht="13.5" customHeight="1">
      <c r="C128" s="655"/>
      <c r="D128" s="656"/>
      <c r="E128" s="656"/>
      <c r="F128" s="656"/>
      <c r="G128" s="657"/>
      <c r="H128" s="596"/>
      <c r="I128" s="596"/>
      <c r="J128" s="596"/>
      <c r="K128" s="596"/>
      <c r="L128" s="596"/>
      <c r="M128" s="596"/>
      <c r="N128" s="596"/>
      <c r="O128" s="596"/>
      <c r="P128" s="596"/>
      <c r="Q128" s="596"/>
      <c r="R128" s="596"/>
      <c r="S128" s="596"/>
      <c r="T128" s="596"/>
      <c r="U128" s="640"/>
      <c r="V128" s="641"/>
      <c r="W128" s="641"/>
      <c r="X128" s="641"/>
      <c r="Y128" s="641"/>
      <c r="Z128" s="642"/>
      <c r="AA128" s="250"/>
      <c r="AB128" s="250"/>
      <c r="AC128" s="250"/>
      <c r="AD128" s="268"/>
      <c r="AE128" s="268"/>
      <c r="AF128" s="268"/>
      <c r="AG128" s="268"/>
      <c r="AH128" s="268"/>
      <c r="AI128" s="250"/>
      <c r="AJ128" s="250"/>
      <c r="AK128" s="250"/>
      <c r="AL128" s="250"/>
      <c r="AM128" s="250"/>
      <c r="AN128" s="250"/>
      <c r="AO128" s="250"/>
      <c r="AP128" s="250"/>
      <c r="AQ128" s="250"/>
      <c r="AR128" s="250"/>
      <c r="AS128" s="250"/>
      <c r="AT128" s="250"/>
      <c r="AU128" s="250"/>
      <c r="AX128" s="280"/>
      <c r="AY128" s="280"/>
      <c r="AZ128" s="280"/>
      <c r="BA128" s="280"/>
      <c r="BB128" s="246"/>
      <c r="BC128" s="634" t="s">
        <v>198</v>
      </c>
      <c r="BD128" s="635"/>
      <c r="BE128" s="635"/>
      <c r="BF128" s="636"/>
      <c r="BG128" s="297" t="str">
        <f>IF(COUNT(H133)=0,"",H133)</f>
        <v/>
      </c>
      <c r="BH128" s="297" t="str">
        <f t="shared" ref="BH128:BR128" si="6">IF(COUNT(I133)=0,"",I133)</f>
        <v/>
      </c>
      <c r="BI128" s="297" t="str">
        <f t="shared" si="6"/>
        <v/>
      </c>
      <c r="BJ128" s="297" t="str">
        <f t="shared" si="6"/>
        <v/>
      </c>
      <c r="BK128" s="297" t="str">
        <f t="shared" si="6"/>
        <v/>
      </c>
      <c r="BL128" s="297" t="str">
        <f t="shared" si="6"/>
        <v/>
      </c>
      <c r="BM128" s="297" t="str">
        <f t="shared" si="6"/>
        <v/>
      </c>
      <c r="BN128" s="297" t="str">
        <f t="shared" si="6"/>
        <v/>
      </c>
      <c r="BO128" s="297" t="str">
        <f t="shared" si="6"/>
        <v/>
      </c>
      <c r="BP128" s="297" t="str">
        <f t="shared" si="6"/>
        <v/>
      </c>
      <c r="BQ128" s="297" t="str">
        <f t="shared" si="6"/>
        <v/>
      </c>
      <c r="BR128" s="297" t="str">
        <f t="shared" si="6"/>
        <v/>
      </c>
      <c r="BS128" s="597" t="s">
        <v>198</v>
      </c>
      <c r="BT128" s="633"/>
      <c r="BU128" s="598"/>
      <c r="BV128" s="334" t="s">
        <v>171</v>
      </c>
      <c r="BW128" s="253" t="str">
        <f>IF(COUNT(L131)=0,"",L131)</f>
        <v/>
      </c>
      <c r="BX128" s="253" t="str">
        <f>IF(COUNT(L133)=0,"",L133)</f>
        <v/>
      </c>
      <c r="BY128" s="253" t="str">
        <f>IF(COUNT(L135)=0,"",L135)</f>
        <v/>
      </c>
      <c r="BZ128" s="253" t="str">
        <f>IF(COUNT(L137)=0,"",L137)</f>
        <v/>
      </c>
      <c r="CA128" s="253" t="str">
        <f>IF(COUNT(L139)=0,"",L139)</f>
        <v/>
      </c>
      <c r="CB128" s="253" t="str">
        <f>IF(COUNT(L141)=0,"",L141)</f>
        <v/>
      </c>
      <c r="CC128" s="253" t="str">
        <f>IF(COUNT(L143)=0,"",L143)</f>
        <v/>
      </c>
      <c r="CD128" s="253" t="str">
        <f>IF(COUNT(L145)=0,"",L145)</f>
        <v/>
      </c>
      <c r="CE128" s="253" t="str">
        <f>IF(COUNT(L147)=0,"",L147)</f>
        <v/>
      </c>
      <c r="CF128" s="253" t="str">
        <f>IF(COUNT(L149)=0,"",L149)</f>
        <v/>
      </c>
      <c r="CG128" s="253" t="str">
        <f>IF(COUNT(L151)=0,"",L151)</f>
        <v/>
      </c>
      <c r="CH128" s="257"/>
      <c r="CI128" s="257"/>
      <c r="CJ128" s="257"/>
      <c r="CK128" s="257"/>
      <c r="CL128" s="257"/>
      <c r="CM128" s="257"/>
      <c r="CN128" s="257"/>
      <c r="CO128" s="257"/>
      <c r="CP128" s="257"/>
      <c r="CQ128" s="257"/>
    </row>
    <row r="129" spans="3:95" s="243" customFormat="1" ht="13.5" customHeight="1">
      <c r="C129" s="604" t="e">
        <f>DATE(#REF!-2,1,1)</f>
        <v>#REF!</v>
      </c>
      <c r="D129" s="605"/>
      <c r="E129" s="613" t="s">
        <v>198</v>
      </c>
      <c r="F129" s="614"/>
      <c r="G129" s="615"/>
      <c r="H129" s="255"/>
      <c r="I129" s="255"/>
      <c r="J129" s="255"/>
      <c r="K129" s="255"/>
      <c r="L129" s="255"/>
      <c r="M129" s="255"/>
      <c r="N129" s="255"/>
      <c r="O129" s="255"/>
      <c r="P129" s="255"/>
      <c r="Q129" s="256"/>
      <c r="R129" s="256"/>
      <c r="S129" s="256"/>
      <c r="T129" s="255"/>
      <c r="U129" s="578"/>
      <c r="V129" s="644"/>
      <c r="W129" s="644"/>
      <c r="X129" s="644"/>
      <c r="Y129" s="644"/>
      <c r="Z129" s="579"/>
      <c r="AA129" s="257"/>
      <c r="AB129" s="257"/>
      <c r="AC129" s="257"/>
      <c r="AD129" s="299"/>
      <c r="AE129" s="299"/>
      <c r="AF129" s="268"/>
      <c r="AG129" s="268"/>
      <c r="AH129" s="268"/>
      <c r="AI129" s="257"/>
      <c r="AJ129" s="257"/>
      <c r="AK129" s="257"/>
      <c r="AL129" s="257"/>
      <c r="AM129" s="257"/>
      <c r="AN129" s="257"/>
      <c r="AO129" s="257"/>
      <c r="AP129" s="257"/>
      <c r="AQ129" s="257"/>
      <c r="AR129" s="257"/>
      <c r="AS129" s="257"/>
      <c r="AT129" s="257"/>
      <c r="AU129" s="257"/>
      <c r="AX129" s="280"/>
      <c r="AY129" s="280"/>
      <c r="AZ129" s="280"/>
      <c r="BA129" s="280"/>
      <c r="BB129" s="246"/>
      <c r="BC129" s="648"/>
      <c r="BD129" s="649"/>
      <c r="BE129" s="649"/>
      <c r="BF129" s="650"/>
      <c r="BG129" s="259"/>
      <c r="BH129" s="259"/>
      <c r="BI129" s="259"/>
      <c r="BJ129" s="259"/>
      <c r="BK129" s="259"/>
      <c r="BL129" s="259"/>
      <c r="BM129" s="259"/>
      <c r="BN129" s="259"/>
      <c r="BO129" s="259"/>
      <c r="BP129" s="259"/>
      <c r="BQ129" s="259"/>
      <c r="BR129" s="259"/>
      <c r="BS129" s="599"/>
      <c r="BT129" s="643"/>
      <c r="BU129" s="600"/>
      <c r="BV129" s="334" t="s">
        <v>172</v>
      </c>
      <c r="BW129" s="253" t="str">
        <f>IF(COUNT(Q129)=0,"",Q129)</f>
        <v/>
      </c>
      <c r="BX129" s="253" t="str">
        <f>IF(COUNT(Q133)=0,"",Q133)</f>
        <v/>
      </c>
      <c r="BY129" s="253" t="str">
        <f>IF(COUNT(Q135)=0,"",Q135)</f>
        <v/>
      </c>
      <c r="BZ129" s="253" t="str">
        <f>IF(COUNT(Q137)=0,"",Q137)</f>
        <v/>
      </c>
      <c r="CA129" s="253" t="str">
        <f>IF(COUNT(Q139)=0,"",Q139)</f>
        <v/>
      </c>
      <c r="CB129" s="253" t="str">
        <f>IF(COUNT(Q141)=0,"",Q141)</f>
        <v/>
      </c>
      <c r="CC129" s="253" t="str">
        <f>IF(COUNT(Q143)=0,"",Q143)</f>
        <v/>
      </c>
      <c r="CD129" s="253" t="str">
        <f>IF(COUNT(Q145)=0,"",Q145)</f>
        <v/>
      </c>
      <c r="CE129" s="253" t="str">
        <f>IF(COUNT(Q147)=0,"",Q147)</f>
        <v/>
      </c>
      <c r="CF129" s="253" t="str">
        <f>IF(COUNT(Q149)=0,"",Q149)</f>
        <v/>
      </c>
      <c r="CG129" s="253" t="str">
        <f>IF(COUNT(Q151)=0,"",Q151)</f>
        <v/>
      </c>
      <c r="CH129" s="257"/>
      <c r="CI129" s="257"/>
      <c r="CJ129" s="257"/>
      <c r="CK129" s="257"/>
      <c r="CL129" s="257"/>
      <c r="CM129" s="257"/>
      <c r="CN129" s="257"/>
      <c r="CO129" s="257"/>
      <c r="CP129" s="257"/>
      <c r="CQ129" s="257"/>
    </row>
    <row r="130" spans="3:95" s="243" customFormat="1" ht="13.5" customHeight="1">
      <c r="C130" s="606"/>
      <c r="D130" s="607"/>
      <c r="E130" s="608" t="s">
        <v>252</v>
      </c>
      <c r="F130" s="609"/>
      <c r="G130" s="610"/>
      <c r="H130" s="260"/>
      <c r="I130" s="260"/>
      <c r="J130" s="260"/>
      <c r="K130" s="260"/>
      <c r="L130" s="260"/>
      <c r="M130" s="260"/>
      <c r="N130" s="260"/>
      <c r="O130" s="260"/>
      <c r="P130" s="260"/>
      <c r="Q130" s="261"/>
      <c r="R130" s="261"/>
      <c r="S130" s="261"/>
      <c r="T130" s="262" t="str">
        <f>IF(COUNT(H130:S130)=0,"",SUMPRODUCT(ROUND(H130:S130,1)))</f>
        <v/>
      </c>
      <c r="U130" s="645"/>
      <c r="V130" s="646"/>
      <c r="W130" s="646"/>
      <c r="X130" s="646"/>
      <c r="Y130" s="646"/>
      <c r="Z130" s="647"/>
      <c r="AA130" s="257"/>
      <c r="AB130" s="257"/>
      <c r="AC130" s="257"/>
      <c r="AD130" s="299"/>
      <c r="AE130" s="299"/>
      <c r="AF130" s="268"/>
      <c r="AG130" s="268"/>
      <c r="AH130" s="268"/>
      <c r="AI130" s="271"/>
      <c r="AJ130" s="271"/>
      <c r="AK130" s="271"/>
      <c r="AL130" s="271"/>
      <c r="AM130" s="271"/>
      <c r="AN130" s="271"/>
      <c r="AO130" s="271"/>
      <c r="AP130" s="271"/>
      <c r="AQ130" s="271"/>
      <c r="AR130" s="271"/>
      <c r="AS130" s="271"/>
      <c r="AT130" s="271"/>
      <c r="AU130" s="272"/>
      <c r="AX130" s="280"/>
      <c r="AY130" s="280"/>
      <c r="AZ130" s="280"/>
      <c r="BA130" s="280"/>
      <c r="BB130" s="246"/>
      <c r="BC130" s="594" t="s">
        <v>205</v>
      </c>
      <c r="BD130" s="594"/>
      <c r="BE130" s="594"/>
      <c r="BF130" s="594"/>
      <c r="BG130" s="253" t="str">
        <f>IF(COUNT(H134)=0,"",ROUND(H134,#REF!))</f>
        <v/>
      </c>
      <c r="BH130" s="253" t="str">
        <f>IF(COUNT(I134)=0,"",ROUND(I134,#REF!))</f>
        <v/>
      </c>
      <c r="BI130" s="253" t="str">
        <f>IF(COUNT(J134)=0,"",ROUND(J134,#REF!))</f>
        <v/>
      </c>
      <c r="BJ130" s="253" t="str">
        <f>IF(COUNT(K134)=0,"",ROUND(K134,#REF!))</f>
        <v/>
      </c>
      <c r="BK130" s="253" t="str">
        <f>IF(COUNT(L134)=0,"",ROUND(L134,#REF!))</f>
        <v/>
      </c>
      <c r="BL130" s="253" t="str">
        <f>IF(COUNT(M134)=0,"",ROUND(M134,#REF!))</f>
        <v/>
      </c>
      <c r="BM130" s="253" t="str">
        <f>IF(COUNT(N134)=0,"",ROUND(N134,#REF!))</f>
        <v/>
      </c>
      <c r="BN130" s="253" t="str">
        <f>IF(COUNT(O134)=0,"",ROUND(O134,#REF!))</f>
        <v/>
      </c>
      <c r="BO130" s="253" t="str">
        <f>IF(COUNT(P134)=0,"",ROUND(P134,#REF!))</f>
        <v/>
      </c>
      <c r="BP130" s="253" t="str">
        <f>IF(COUNT(Q134)=0,"",ROUND(Q134,#REF!))</f>
        <v/>
      </c>
      <c r="BQ130" s="253" t="str">
        <f>IF(COUNT(R134)=0,"",ROUND(R134,#REF!))</f>
        <v/>
      </c>
      <c r="BR130" s="253" t="str">
        <f>IF(COUNT(S134)=0,"",ROUND(S134,#REF!))</f>
        <v/>
      </c>
      <c r="BS130" s="634" t="s">
        <v>205</v>
      </c>
      <c r="BT130" s="635"/>
      <c r="BU130" s="636"/>
      <c r="BV130" s="334" t="s">
        <v>25</v>
      </c>
      <c r="BW130" s="253" t="str">
        <f>IF(COUNT(T132)=0,"",T132)</f>
        <v/>
      </c>
      <c r="BX130" s="253" t="str">
        <f>IF(COUNT(T134)=0,"",T134)</f>
        <v/>
      </c>
      <c r="BY130" s="253" t="str">
        <f>IF(COUNT(T136)=0,"",T136)</f>
        <v/>
      </c>
      <c r="BZ130" s="266" t="str">
        <f>IF(COUNT(T138)=0,"",T138)</f>
        <v/>
      </c>
      <c r="CA130" s="253" t="str">
        <f>IF(COUNT(T140)=0,"",T140)</f>
        <v/>
      </c>
      <c r="CB130" s="253" t="str">
        <f>IF(COUNT(T142)=0,"",T142)</f>
        <v/>
      </c>
      <c r="CC130" s="253" t="str">
        <f>IF(COUNT(T144)=0,"",T144)</f>
        <v/>
      </c>
      <c r="CD130" s="253" t="str">
        <f>IF(COUNT(T146)=0,"",T146)</f>
        <v/>
      </c>
      <c r="CE130" s="253" t="str">
        <f>IF(COUNT(T148)=0,"",T148)</f>
        <v/>
      </c>
      <c r="CF130" s="253" t="str">
        <f>IF(COUNT(T150)=0,"",T150)</f>
        <v/>
      </c>
      <c r="CG130" s="253" t="str">
        <f>IF(COUNT(T152)=0,"",T152)</f>
        <v/>
      </c>
      <c r="CH130" s="257"/>
      <c r="CI130" s="257"/>
      <c r="CJ130" s="257"/>
      <c r="CK130" s="257"/>
      <c r="CL130" s="257"/>
      <c r="CM130" s="257"/>
      <c r="CN130" s="257"/>
      <c r="CO130" s="257"/>
      <c r="CP130" s="257"/>
      <c r="CQ130" s="257"/>
    </row>
    <row r="131" spans="3:95" s="243" customFormat="1" ht="13.5" customHeight="1">
      <c r="C131" s="604" t="e">
        <f>DATE(#REF!-1,1,1)</f>
        <v>#REF!</v>
      </c>
      <c r="D131" s="605"/>
      <c r="E131" s="613" t="s">
        <v>198</v>
      </c>
      <c r="F131" s="614"/>
      <c r="G131" s="615"/>
      <c r="H131" s="256"/>
      <c r="I131" s="256"/>
      <c r="J131" s="256"/>
      <c r="K131" s="256"/>
      <c r="L131" s="256"/>
      <c r="M131" s="256"/>
      <c r="N131" s="256"/>
      <c r="O131" s="256"/>
      <c r="P131" s="256"/>
      <c r="Q131" s="256"/>
      <c r="R131" s="256"/>
      <c r="S131" s="256"/>
      <c r="T131" s="255"/>
      <c r="U131" s="613" t="s">
        <v>210</v>
      </c>
      <c r="V131" s="614"/>
      <c r="W131" s="614"/>
      <c r="X131" s="615"/>
      <c r="Y131" s="666"/>
      <c r="Z131" s="667"/>
      <c r="AA131" s="257"/>
      <c r="AB131" s="257"/>
      <c r="AC131" s="257"/>
      <c r="AD131" s="299"/>
      <c r="AE131" s="299"/>
      <c r="AF131" s="268"/>
      <c r="AG131" s="268"/>
      <c r="AH131" s="268"/>
      <c r="AI131" s="257"/>
      <c r="AJ131" s="257"/>
      <c r="AK131" s="257"/>
      <c r="AL131" s="257"/>
      <c r="AM131" s="257"/>
      <c r="AN131" s="257"/>
      <c r="AO131" s="257"/>
      <c r="AP131" s="257"/>
      <c r="AQ131" s="257"/>
      <c r="AR131" s="257"/>
      <c r="AS131" s="257"/>
      <c r="AT131" s="257"/>
      <c r="AU131" s="257"/>
      <c r="AX131" s="280"/>
      <c r="AY131" s="280"/>
      <c r="AZ131" s="280"/>
      <c r="BB131" s="246"/>
      <c r="BC131" s="627"/>
      <c r="BD131" s="628"/>
      <c r="BE131" s="628"/>
      <c r="BF131" s="628"/>
      <c r="BG131" s="628"/>
      <c r="BH131" s="628"/>
      <c r="BI131" s="628"/>
      <c r="BJ131" s="628"/>
      <c r="BK131" s="628"/>
      <c r="BL131" s="628"/>
      <c r="BM131" s="628"/>
      <c r="BN131" s="628"/>
      <c r="BO131" s="628"/>
      <c r="BP131" s="628"/>
      <c r="BQ131" s="628"/>
      <c r="BR131" s="629"/>
      <c r="BS131" s="597" t="s">
        <v>206</v>
      </c>
      <c r="BT131" s="633"/>
      <c r="BU131" s="598"/>
      <c r="BV131" s="334" t="s">
        <v>25</v>
      </c>
      <c r="BW131" s="253" t="str">
        <f>IF(COUNT(Y131)=0,"",IF(#REF!="発電事業者",Y131,IF(SUMIF($C159:$D168,"その他事業者",L159:L168)=0,IF(Y131*L168/SUM(L159:L168)=0,"",Y131*L168/SUM(L159:L168)),ROUND(Y131*SUMIF($C159:$D168,"その他事業者",L159:L168)/SUM(L159:L168),#REF!)+Y131*L168/SUM(L159:L168))))</f>
        <v/>
      </c>
      <c r="BX131" s="253" t="str">
        <f>IF(COUNT(Y133)=0,"",IF(#REF!="発電事業者",Y133,IF(SUMIF($C159:$D168,"その他事業者",W159:W168)=0,IF(Y133*W168/SUM(W159:W168)=0,"",Y133*W168/SUM(W159:W168)),ROUND(Y133*SUMIF($C159:$D168,"その他事業者",W159:W168)/SUM(W159:W168),#REF!)+Y133*W168/SUM(W159:W168))))</f>
        <v/>
      </c>
      <c r="BY131" s="267"/>
      <c r="BZ131" s="267"/>
      <c r="CA131" s="267"/>
      <c r="CB131" s="253" t="str">
        <f>IF(COUNT(Y141)=0,"",IF(#REF!="発電事業者",Y141,IF(SUMIF($C159:$D168,"その他事業者",AA159:AA168)=0,IF(Y141*AA168/SUM(AA159:AA168)=0,"",Y141*AA168/SUM(AA159:AA168)),ROUND(Y141*SUMIF($C159:$D168,"その他事業者",AA159:AA168)/SUM(AA159:AA168),#REF!)+Y141*AA168/SUM(AA159:AA168))))</f>
        <v/>
      </c>
      <c r="CC131" s="267"/>
      <c r="CD131" s="267"/>
      <c r="CE131" s="267"/>
      <c r="CF131" s="267"/>
      <c r="CG131" s="253" t="str">
        <f>IF(COUNT(Y151)=0,"",IF(#REF!="発電事業者",Y151,IF(SUMIF($C159:$D168,"その他事業者",AF159:AF168)=0,IF(Y151*AF168/SUM(AF159:AF168)=0,"",Y151*AF168/SUM(AF159:AF168)),ROUND(Y151*SUMIF($C159:$D168,"その他事業者",AF159:AF168)/SUM(AF159:AF168),#REF!)+Y151*AF168/SUM(AF159:AF168))))</f>
        <v/>
      </c>
      <c r="CH131" s="257"/>
      <c r="CI131" s="257"/>
      <c r="CJ131" s="257"/>
      <c r="CK131" s="257"/>
      <c r="CL131" s="257"/>
      <c r="CM131" s="257"/>
      <c r="CN131" s="257"/>
      <c r="CO131" s="257"/>
      <c r="CP131" s="257"/>
      <c r="CQ131" s="257"/>
    </row>
    <row r="132" spans="3:95" s="243" customFormat="1" ht="13.5" customHeight="1">
      <c r="C132" s="606"/>
      <c r="D132" s="607"/>
      <c r="E132" s="608" t="s">
        <v>252</v>
      </c>
      <c r="F132" s="609"/>
      <c r="G132" s="610"/>
      <c r="H132" s="261"/>
      <c r="I132" s="261"/>
      <c r="J132" s="261"/>
      <c r="K132" s="261"/>
      <c r="L132" s="261"/>
      <c r="M132" s="261"/>
      <c r="N132" s="261"/>
      <c r="O132" s="261"/>
      <c r="P132" s="261"/>
      <c r="Q132" s="261"/>
      <c r="R132" s="261"/>
      <c r="S132" s="261"/>
      <c r="T132" s="262" t="str">
        <f>IF(COUNT(H132:S132)=0,"",SUMPRODUCT(ROUND(H132:S132,1)))</f>
        <v/>
      </c>
      <c r="U132" s="608" t="s">
        <v>211</v>
      </c>
      <c r="V132" s="609"/>
      <c r="W132" s="609"/>
      <c r="X132" s="610"/>
      <c r="Y132" s="664"/>
      <c r="Z132" s="665"/>
      <c r="AA132" s="257"/>
      <c r="AB132" s="257"/>
      <c r="AC132" s="257"/>
      <c r="AD132" s="299"/>
      <c r="AE132" s="299"/>
      <c r="AF132" s="268"/>
      <c r="AG132" s="268"/>
      <c r="AH132" s="268"/>
      <c r="AI132" s="271"/>
      <c r="AJ132" s="271"/>
      <c r="AK132" s="271"/>
      <c r="AL132" s="271"/>
      <c r="AM132" s="271"/>
      <c r="AN132" s="271"/>
      <c r="AO132" s="271"/>
      <c r="AP132" s="271"/>
      <c r="AQ132" s="271"/>
      <c r="AR132" s="271"/>
      <c r="AS132" s="271"/>
      <c r="AT132" s="271"/>
      <c r="AU132" s="272"/>
      <c r="AX132" s="280"/>
      <c r="AY132" s="280"/>
      <c r="AZ132" s="280"/>
      <c r="BB132" s="246"/>
      <c r="BC132" s="630"/>
      <c r="BD132" s="631"/>
      <c r="BE132" s="631"/>
      <c r="BF132" s="631"/>
      <c r="BG132" s="631"/>
      <c r="BH132" s="631"/>
      <c r="BI132" s="631"/>
      <c r="BJ132" s="631"/>
      <c r="BK132" s="631"/>
      <c r="BL132" s="631"/>
      <c r="BM132" s="631"/>
      <c r="BN132" s="631"/>
      <c r="BO132" s="631"/>
      <c r="BP132" s="631"/>
      <c r="BQ132" s="631"/>
      <c r="BR132" s="632"/>
      <c r="BS132" s="634" t="s">
        <v>207</v>
      </c>
      <c r="BT132" s="635"/>
      <c r="BU132" s="636"/>
      <c r="BV132" s="334" t="s">
        <v>25</v>
      </c>
      <c r="BW132" s="253" t="str">
        <f>IF(COUNT(Y132)=0,"",Y132)</f>
        <v/>
      </c>
      <c r="BX132" s="253" t="str">
        <f>IF(COUNT(Y134)=0,"",Y134)</f>
        <v/>
      </c>
      <c r="BY132" s="267"/>
      <c r="BZ132" s="267"/>
      <c r="CA132" s="267"/>
      <c r="CB132" s="253" t="str">
        <f>IF(COUNT(Y142)=0,"",Y142)</f>
        <v/>
      </c>
      <c r="CC132" s="267"/>
      <c r="CD132" s="267"/>
      <c r="CE132" s="267"/>
      <c r="CF132" s="267"/>
      <c r="CG132" s="253" t="str">
        <f>IF(COUNT(Y152)=0,"",Y152)</f>
        <v/>
      </c>
      <c r="CH132" s="257"/>
      <c r="CI132" s="257"/>
      <c r="CJ132" s="257"/>
      <c r="CK132" s="257"/>
      <c r="CL132" s="257"/>
      <c r="CM132" s="257"/>
      <c r="CN132" s="257"/>
      <c r="CO132" s="257"/>
      <c r="CP132" s="257"/>
      <c r="CQ132" s="257"/>
    </row>
    <row r="133" spans="3:95" s="243" customFormat="1" ht="13.5" customHeight="1">
      <c r="C133" s="604" t="e">
        <f>DATE(#REF!,1,1)</f>
        <v>#REF!</v>
      </c>
      <c r="D133" s="605"/>
      <c r="E133" s="613" t="s">
        <v>198</v>
      </c>
      <c r="F133" s="614"/>
      <c r="G133" s="615"/>
      <c r="H133" s="256"/>
      <c r="I133" s="256"/>
      <c r="J133" s="256"/>
      <c r="K133" s="256"/>
      <c r="L133" s="256"/>
      <c r="M133" s="256"/>
      <c r="N133" s="256"/>
      <c r="O133" s="256"/>
      <c r="P133" s="256"/>
      <c r="Q133" s="256"/>
      <c r="R133" s="256"/>
      <c r="S133" s="256"/>
      <c r="T133" s="255"/>
      <c r="U133" s="613" t="s">
        <v>210</v>
      </c>
      <c r="V133" s="614"/>
      <c r="W133" s="614"/>
      <c r="X133" s="615"/>
      <c r="Y133" s="666"/>
      <c r="Z133" s="667"/>
      <c r="AA133" s="257"/>
      <c r="AB133" s="257"/>
      <c r="AC133" s="257"/>
      <c r="AD133" s="299"/>
      <c r="AE133" s="299"/>
      <c r="AF133" s="268"/>
      <c r="AG133" s="268"/>
      <c r="AH133" s="268"/>
      <c r="AI133" s="257"/>
      <c r="AJ133" s="257"/>
      <c r="AK133" s="257"/>
      <c r="AL133" s="257"/>
      <c r="AM133" s="257"/>
      <c r="AN133" s="257"/>
      <c r="AO133" s="257"/>
      <c r="AP133" s="257"/>
      <c r="AQ133" s="257"/>
      <c r="AR133" s="257"/>
      <c r="AS133" s="257"/>
      <c r="AT133" s="257"/>
      <c r="AU133" s="257"/>
      <c r="AX133" s="268"/>
      <c r="BB133" s="268"/>
      <c r="BC133" s="245"/>
      <c r="BD133" s="245"/>
      <c r="BE133" s="245"/>
      <c r="BF133" s="245"/>
      <c r="BG133" s="245"/>
      <c r="BH133" s="245"/>
      <c r="BI133" s="245"/>
      <c r="BJ133" s="245"/>
      <c r="BK133" s="245"/>
      <c r="BL133" s="245"/>
      <c r="BM133" s="245"/>
      <c r="BN133" s="245"/>
      <c r="BO133" s="245"/>
      <c r="BP133" s="245"/>
      <c r="BQ133" s="245"/>
      <c r="BR133" s="245"/>
      <c r="BS133" s="245"/>
      <c r="BT133" s="245"/>
      <c r="BU133" s="245"/>
      <c r="BV133" s="245"/>
      <c r="BW133" s="245"/>
      <c r="BX133" s="257"/>
      <c r="BY133" s="257"/>
      <c r="BZ133" s="257"/>
      <c r="CA133" s="257"/>
      <c r="CB133" s="257"/>
      <c r="CC133" s="257"/>
      <c r="CD133" s="257"/>
      <c r="CE133" s="257"/>
      <c r="CF133" s="257"/>
      <c r="CG133" s="257"/>
      <c r="CH133" s="257"/>
      <c r="CI133" s="257"/>
      <c r="CJ133" s="257"/>
      <c r="CK133" s="257"/>
      <c r="CL133" s="257"/>
      <c r="CM133" s="257"/>
      <c r="CN133" s="257"/>
      <c r="CO133" s="257"/>
      <c r="CP133" s="257"/>
      <c r="CQ133" s="257"/>
    </row>
    <row r="134" spans="3:95" s="243" customFormat="1" ht="13.5" customHeight="1">
      <c r="C134" s="606"/>
      <c r="D134" s="607"/>
      <c r="E134" s="608" t="s">
        <v>212</v>
      </c>
      <c r="F134" s="609"/>
      <c r="G134" s="610"/>
      <c r="H134" s="261"/>
      <c r="I134" s="261"/>
      <c r="J134" s="261"/>
      <c r="K134" s="261"/>
      <c r="L134" s="261"/>
      <c r="M134" s="261"/>
      <c r="N134" s="261"/>
      <c r="O134" s="261"/>
      <c r="P134" s="261"/>
      <c r="Q134" s="261"/>
      <c r="R134" s="261"/>
      <c r="S134" s="261"/>
      <c r="T134" s="262" t="str">
        <f>IF(COUNT(H134:S134)=0,"",SUMPRODUCT(ROUND(H134:S134,1)))</f>
        <v/>
      </c>
      <c r="U134" s="608" t="s">
        <v>211</v>
      </c>
      <c r="V134" s="609"/>
      <c r="W134" s="609"/>
      <c r="X134" s="610"/>
      <c r="Y134" s="664"/>
      <c r="Z134" s="665"/>
      <c r="AA134" s="257"/>
      <c r="AB134" s="257"/>
      <c r="AC134" s="257"/>
      <c r="AD134" s="299"/>
      <c r="AE134" s="299"/>
      <c r="AF134" s="268"/>
      <c r="AG134" s="268"/>
      <c r="AH134" s="268"/>
      <c r="AI134" s="271"/>
      <c r="AJ134" s="271"/>
      <c r="AK134" s="271"/>
      <c r="AL134" s="271"/>
      <c r="AM134" s="271"/>
      <c r="AN134" s="271"/>
      <c r="AO134" s="271"/>
      <c r="AP134" s="271"/>
      <c r="AQ134" s="271"/>
      <c r="AR134" s="271"/>
      <c r="AS134" s="271"/>
      <c r="AT134" s="271"/>
      <c r="AU134" s="272"/>
      <c r="AX134" s="240" t="e">
        <f>IF(#REF!="発電事業者","算定結果　送電取引帳票","算定結果　受電取引帳票")</f>
        <v>#REF!</v>
      </c>
      <c r="BR134" s="268"/>
    </row>
    <row r="135" spans="3:95" s="243" customFormat="1" ht="13.5" customHeight="1">
      <c r="C135" s="604" t="e">
        <f>DATE(#REF!+1,1,1)</f>
        <v>#REF!</v>
      </c>
      <c r="D135" s="605"/>
      <c r="E135" s="613" t="s">
        <v>198</v>
      </c>
      <c r="F135" s="614"/>
      <c r="G135" s="615"/>
      <c r="H135" s="256"/>
      <c r="I135" s="256"/>
      <c r="J135" s="256"/>
      <c r="K135" s="256"/>
      <c r="L135" s="256"/>
      <c r="M135" s="256"/>
      <c r="N135" s="256"/>
      <c r="O135" s="256"/>
      <c r="P135" s="256"/>
      <c r="Q135" s="256"/>
      <c r="R135" s="256"/>
      <c r="S135" s="256"/>
      <c r="T135" s="255"/>
      <c r="U135" s="618"/>
      <c r="V135" s="619"/>
      <c r="W135" s="619"/>
      <c r="X135" s="619"/>
      <c r="Y135" s="619"/>
      <c r="Z135" s="620"/>
      <c r="AA135" s="257"/>
      <c r="AB135" s="257"/>
      <c r="AC135" s="257"/>
      <c r="AD135" s="299"/>
      <c r="AE135" s="299"/>
      <c r="AF135" s="268"/>
      <c r="AG135" s="268"/>
      <c r="AH135" s="268"/>
      <c r="AI135" s="257"/>
      <c r="AJ135" s="257"/>
      <c r="AK135" s="257"/>
      <c r="AL135" s="257"/>
      <c r="AM135" s="257"/>
      <c r="AN135" s="257"/>
      <c r="AO135" s="257"/>
      <c r="AP135" s="257"/>
      <c r="AQ135" s="257"/>
      <c r="AR135" s="257"/>
      <c r="AS135" s="257"/>
      <c r="AT135" s="257"/>
      <c r="AU135" s="257"/>
      <c r="AX135" s="594" t="s">
        <v>200</v>
      </c>
      <c r="AY135" s="594"/>
      <c r="AZ135" s="595" t="s">
        <v>201</v>
      </c>
      <c r="BA135" s="594" t="s">
        <v>202</v>
      </c>
      <c r="BB135" s="594"/>
      <c r="BC135" s="594"/>
      <c r="BD135" s="595" t="s">
        <v>203</v>
      </c>
      <c r="BE135" s="597" t="s">
        <v>176</v>
      </c>
      <c r="BF135" s="598"/>
      <c r="BG135" s="601" t="e">
        <f>DATE(#REF!,1,1)</f>
        <v>#REF!</v>
      </c>
      <c r="BH135" s="602"/>
      <c r="BI135" s="602"/>
      <c r="BJ135" s="602"/>
      <c r="BK135" s="602"/>
      <c r="BL135" s="602"/>
      <c r="BM135" s="602"/>
      <c r="BN135" s="602"/>
      <c r="BO135" s="602"/>
      <c r="BP135" s="602"/>
      <c r="BQ135" s="602"/>
      <c r="BR135" s="603"/>
      <c r="BS135" s="594" t="s">
        <v>175</v>
      </c>
      <c r="BT135" s="594"/>
      <c r="BU135" s="594"/>
      <c r="BV135" s="594"/>
      <c r="BW135" s="592" t="e">
        <f>DATE(#REF!-1,1,1)</f>
        <v>#REF!</v>
      </c>
      <c r="BX135" s="592" t="e">
        <f>DATE(#REF!,1,1)</f>
        <v>#REF!</v>
      </c>
      <c r="BY135" s="592" t="e">
        <f>DATE(#REF!+1,1,1)</f>
        <v>#REF!</v>
      </c>
      <c r="BZ135" s="592" t="e">
        <f>DATE(#REF!+2,1,1)</f>
        <v>#REF!</v>
      </c>
      <c r="CA135" s="592" t="e">
        <f>DATE(#REF!+3,1,1)</f>
        <v>#REF!</v>
      </c>
      <c r="CB135" s="592" t="e">
        <f>DATE(#REF!+4,1,1)</f>
        <v>#REF!</v>
      </c>
      <c r="CC135" s="592" t="e">
        <f>DATE(#REF!+5,1,1)</f>
        <v>#REF!</v>
      </c>
      <c r="CD135" s="592" t="e">
        <f>DATE(#REF!+6,1,1)</f>
        <v>#REF!</v>
      </c>
      <c r="CE135" s="592" t="e">
        <f>DATE(#REF!+7,1,1)</f>
        <v>#REF!</v>
      </c>
      <c r="CF135" s="592" t="e">
        <f>DATE(#REF!+8,1,1)</f>
        <v>#REF!</v>
      </c>
      <c r="CG135" s="592" t="e">
        <f>DATE(#REF!+9,1,1)</f>
        <v>#REF!</v>
      </c>
      <c r="CH135" s="566" t="s">
        <v>268</v>
      </c>
      <c r="CI135" s="567"/>
      <c r="CJ135" s="567"/>
      <c r="CK135" s="567"/>
      <c r="CL135" s="567"/>
      <c r="CM135" s="567"/>
      <c r="CN135" s="567"/>
      <c r="CO135" s="567"/>
      <c r="CP135" s="567"/>
      <c r="CQ135" s="567"/>
    </row>
    <row r="136" spans="3:95" s="243" customFormat="1" ht="13.5" customHeight="1">
      <c r="C136" s="606"/>
      <c r="D136" s="607"/>
      <c r="E136" s="608" t="s">
        <v>212</v>
      </c>
      <c r="F136" s="609"/>
      <c r="G136" s="610"/>
      <c r="H136" s="261"/>
      <c r="I136" s="261"/>
      <c r="J136" s="261"/>
      <c r="K136" s="261"/>
      <c r="L136" s="261"/>
      <c r="M136" s="261"/>
      <c r="N136" s="261"/>
      <c r="O136" s="261"/>
      <c r="P136" s="261"/>
      <c r="Q136" s="261"/>
      <c r="R136" s="261"/>
      <c r="S136" s="261"/>
      <c r="T136" s="262" t="str">
        <f>IF(COUNT(H136:S136)=0,"",SUMPRODUCT(ROUND(H136:S136,1)))</f>
        <v/>
      </c>
      <c r="U136" s="621"/>
      <c r="V136" s="622"/>
      <c r="W136" s="622"/>
      <c r="X136" s="622"/>
      <c r="Y136" s="622"/>
      <c r="Z136" s="623"/>
      <c r="AA136" s="257"/>
      <c r="AB136" s="257"/>
      <c r="AC136" s="257"/>
      <c r="AD136" s="299"/>
      <c r="AE136" s="299"/>
      <c r="AF136" s="268"/>
      <c r="AG136" s="268"/>
      <c r="AH136" s="268"/>
      <c r="AI136" s="271"/>
      <c r="AJ136" s="271"/>
      <c r="AK136" s="271"/>
      <c r="AL136" s="271"/>
      <c r="AM136" s="271"/>
      <c r="AN136" s="271"/>
      <c r="AO136" s="271"/>
      <c r="AP136" s="271"/>
      <c r="AQ136" s="271"/>
      <c r="AR136" s="271"/>
      <c r="AS136" s="271"/>
      <c r="AT136" s="271"/>
      <c r="AU136" s="272"/>
      <c r="AX136" s="594"/>
      <c r="AY136" s="594"/>
      <c r="AZ136" s="596"/>
      <c r="BA136" s="594"/>
      <c r="BB136" s="594"/>
      <c r="BC136" s="594"/>
      <c r="BD136" s="596"/>
      <c r="BE136" s="599"/>
      <c r="BF136" s="600"/>
      <c r="BG136" s="334" t="s">
        <v>194</v>
      </c>
      <c r="BH136" s="334" t="s">
        <v>195</v>
      </c>
      <c r="BI136" s="334" t="s">
        <v>161</v>
      </c>
      <c r="BJ136" s="334" t="s">
        <v>162</v>
      </c>
      <c r="BK136" s="334" t="s">
        <v>163</v>
      </c>
      <c r="BL136" s="334" t="s">
        <v>164</v>
      </c>
      <c r="BM136" s="334" t="s">
        <v>165</v>
      </c>
      <c r="BN136" s="334" t="s">
        <v>166</v>
      </c>
      <c r="BO136" s="334" t="s">
        <v>167</v>
      </c>
      <c r="BP136" s="334" t="s">
        <v>168</v>
      </c>
      <c r="BQ136" s="334" t="s">
        <v>169</v>
      </c>
      <c r="BR136" s="334" t="s">
        <v>170</v>
      </c>
      <c r="BS136" s="594"/>
      <c r="BT136" s="594"/>
      <c r="BU136" s="594"/>
      <c r="BV136" s="594"/>
      <c r="BW136" s="593"/>
      <c r="BX136" s="593"/>
      <c r="BY136" s="593">
        <v>43101</v>
      </c>
      <c r="BZ136" s="593">
        <v>43466</v>
      </c>
      <c r="CA136" s="593">
        <v>43831</v>
      </c>
      <c r="CB136" s="593">
        <v>44197</v>
      </c>
      <c r="CC136" s="593">
        <v>44562</v>
      </c>
      <c r="CD136" s="593">
        <v>44927</v>
      </c>
      <c r="CE136" s="593">
        <v>45292</v>
      </c>
      <c r="CF136" s="593">
        <v>45658</v>
      </c>
      <c r="CG136" s="593">
        <v>46023</v>
      </c>
      <c r="CH136" s="567"/>
      <c r="CI136" s="567"/>
      <c r="CJ136" s="567"/>
      <c r="CK136" s="567"/>
      <c r="CL136" s="567"/>
      <c r="CM136" s="567"/>
      <c r="CN136" s="567"/>
      <c r="CO136" s="567"/>
      <c r="CP136" s="567"/>
      <c r="CQ136" s="567"/>
    </row>
    <row r="137" spans="3:95" s="243" customFormat="1" ht="13.5" customHeight="1">
      <c r="C137" s="604" t="e">
        <f>DATE(#REF!+2,1,1)</f>
        <v>#REF!</v>
      </c>
      <c r="D137" s="605"/>
      <c r="E137" s="613" t="s">
        <v>198</v>
      </c>
      <c r="F137" s="614"/>
      <c r="G137" s="615"/>
      <c r="H137" s="256"/>
      <c r="I137" s="256"/>
      <c r="J137" s="256"/>
      <c r="K137" s="256"/>
      <c r="L137" s="256"/>
      <c r="M137" s="256"/>
      <c r="N137" s="256"/>
      <c r="O137" s="256"/>
      <c r="P137" s="256"/>
      <c r="Q137" s="256"/>
      <c r="R137" s="256"/>
      <c r="S137" s="256"/>
      <c r="T137" s="255"/>
      <c r="U137" s="621"/>
      <c r="V137" s="622"/>
      <c r="W137" s="622"/>
      <c r="X137" s="622"/>
      <c r="Y137" s="622"/>
      <c r="Z137" s="623"/>
      <c r="AA137" s="257"/>
      <c r="AB137" s="257"/>
      <c r="AC137" s="257"/>
      <c r="AD137" s="299"/>
      <c r="AE137" s="299"/>
      <c r="AF137" s="268"/>
      <c r="AG137" s="268"/>
      <c r="AH137" s="268"/>
      <c r="AI137" s="257"/>
      <c r="AJ137" s="257"/>
      <c r="AK137" s="257"/>
      <c r="AL137" s="257"/>
      <c r="AM137" s="257"/>
      <c r="AN137" s="257"/>
      <c r="AO137" s="257"/>
      <c r="AP137" s="257"/>
      <c r="AQ137" s="257"/>
      <c r="AR137" s="257"/>
      <c r="AS137" s="257"/>
      <c r="AT137" s="257"/>
      <c r="AU137" s="257"/>
      <c r="AX137" s="569" t="str">
        <f>IF(C159="","",C159)</f>
        <v/>
      </c>
      <c r="AY137" s="569"/>
      <c r="AZ137" s="587" t="str">
        <f>IF(E159="","",E159)</f>
        <v/>
      </c>
      <c r="BA137" s="590" t="str">
        <f ca="1">IF(F159="","",F159)</f>
        <v/>
      </c>
      <c r="BB137" s="590"/>
      <c r="BC137" s="590"/>
      <c r="BD137" s="587" t="str">
        <f>IF(I159="","",I159)</f>
        <v/>
      </c>
      <c r="BE137" s="578" t="e">
        <f>IF(#REF!="発電事業者","送電電力（MW）","受電電力（MW）")</f>
        <v>#REF!</v>
      </c>
      <c r="BF137" s="579"/>
      <c r="BG137" s="331" t="str">
        <f>IF(AND(COUNT(BG128)+COUNTA(E159)=2,L159&lt;&gt;""),ROUND(BG128-SUMIF(BE140:BF166,BE137,BG140:BG166),#REF!),"")</f>
        <v/>
      </c>
      <c r="BH137" s="331" t="str">
        <f>IF(AND(COUNT(BH128)+COUNTA(E159)=2,M159&lt;&gt;""),ROUND(BH128-SUMIF(BE140:BF166,BE137,BH140:BH166),#REF!),"")</f>
        <v/>
      </c>
      <c r="BI137" s="331" t="str">
        <f>IF(AND(COUNT(BI128)+COUNTA(E159)=2,N159&lt;&gt;""),ROUND(BI128-SUMIF(BE140:BF166,BE137,BI140:BI166),#REF!),"")</f>
        <v/>
      </c>
      <c r="BJ137" s="331" t="str">
        <f>IF(AND(COUNT(BJ128)+COUNTA(E159)=2,O159&lt;&gt;""),ROUND(BJ128-SUMIF(BE140:BF166,BE137,BJ140:BJ166),#REF!),"")</f>
        <v/>
      </c>
      <c r="BK137" s="331" t="str">
        <f>IF(AND(COUNT(BK128)+COUNTA(E159)=2,P159&lt;&gt;""),ROUND(BK128-SUMIF(BE140:BF166,BE137,BK140:BK166),#REF!),"")</f>
        <v/>
      </c>
      <c r="BL137" s="331" t="str">
        <f>IF(AND(COUNT(BL128)+COUNTA(E159)=2,Q159&lt;&gt;""),ROUND(BL128-SUMIF(BE140:BF166,BE137,BL140:BL166),#REF!),"")</f>
        <v/>
      </c>
      <c r="BM137" s="331" t="str">
        <f>IF(AND(COUNT(BM128)+COUNTA(E159)=2,R159&lt;&gt;""),ROUND(BM128-SUMIF(BE140:BF166,BE137,BM140:BM166),#REF!),"")</f>
        <v/>
      </c>
      <c r="BN137" s="331" t="str">
        <f>IF(AND(COUNT(BN128)+COUNTA(E159)=2,S159&lt;&gt;""),ROUND(BN128-SUMIF(BE140:BF166,BE137,BN140:BN166),#REF!),"")</f>
        <v/>
      </c>
      <c r="BO137" s="331" t="str">
        <f>IF(AND(COUNT(BO128)+COUNTA(E159)=2,T159&lt;&gt;""),ROUND(BO128-SUMIF(BE140:BF166,BE137,BO140:BO166),#REF!),"")</f>
        <v/>
      </c>
      <c r="BP137" s="331" t="str">
        <f>IF(AND(COUNT(BP128)+COUNTA(E159)=2,U159&lt;&gt;""),ROUND(BP128-SUMIF(BE140:BF166,BE137,BP140:BP166),#REF!),"")</f>
        <v/>
      </c>
      <c r="BQ137" s="331" t="str">
        <f>IF(AND(COUNT(BQ128)+COUNTA(E159)=2,V159&lt;&gt;""),ROUND(BQ128-SUMIF(BE140:BF166,BE137,BQ140:BQ166),#REF!),"")</f>
        <v/>
      </c>
      <c r="BR137" s="331" t="str">
        <f>IF(AND(COUNT(BR128)+COUNTA(E159)=2,W159&lt;&gt;""),ROUND(BR128-SUMIF(BE140:BF166,BE137,BR140:BR166),#REF!),"")</f>
        <v/>
      </c>
      <c r="BS137" s="569" t="e">
        <f>IF(#REF!="発電事業者","送電電力（MW）","受電電力（MW）")</f>
        <v>#REF!</v>
      </c>
      <c r="BT137" s="569"/>
      <c r="BU137" s="569"/>
      <c r="BV137" s="333" t="s">
        <v>171</v>
      </c>
      <c r="BW137" s="580"/>
      <c r="BX137" s="580"/>
      <c r="BY137" s="331" t="str">
        <f>IF(AND(COUNT(BY128)+COUNTA(E159)=2,X159&lt;&gt;""),ROUND(BY128-SUMIF(BV140:BV166,BV137,BY140:BY166),#REF!),"")</f>
        <v/>
      </c>
      <c r="BZ137" s="331" t="str">
        <f>IF(AND(COUNT(BZ128)+COUNTA(E159)=2,Y159&lt;&gt;""),ROUND(BZ128-SUMIF(BV140:BV166,BV137,BZ140:BZ166),#REF!),"")</f>
        <v/>
      </c>
      <c r="CA137" s="331" t="str">
        <f>IF(AND(COUNT(CA128)+COUNTA(E159)=2,Z159&lt;&gt;""),ROUND(CA128-SUMIF(BV140:BV166,BV137,CA140:CA166),#REF!),"")</f>
        <v/>
      </c>
      <c r="CB137" s="331" t="str">
        <f>IF(AND(COUNT(CB128)+COUNTA(E159)=2,AA159&lt;&gt;""),ROUND(CB128-SUMIF(BV140:BV166,BV137,CB140:CB166),#REF!),"")</f>
        <v/>
      </c>
      <c r="CC137" s="331" t="str">
        <f>IF(AND(COUNT(CC128)+COUNTA(E159)=2,AB159&lt;&gt;""),ROUND(CC128-SUMIF(BV140:BV166,BV137,CC140:CC166),#REF!),"")</f>
        <v/>
      </c>
      <c r="CD137" s="331" t="str">
        <f>IF(AND(COUNT(CD128)+COUNTA(E159)=2,AC159&lt;&gt;""),ROUND(CD128-SUMIF(BV140:BV166,BV137,CD140:CD166),#REF!),"")</f>
        <v/>
      </c>
      <c r="CE137" s="331" t="str">
        <f>IF(AND(COUNT(CE128)+COUNTA(E159)=2,AD159&lt;&gt;""),ROUND(CE128-SUMIF(BV140:BV166,BV137,CE140:CE166),#REF!),"")</f>
        <v/>
      </c>
      <c r="CF137" s="331" t="str">
        <f>IF(AND(COUNT(CF128)+COUNTA(E159)=2,AE159&lt;&gt;""),ROUND(CF128-SUMIF(BV140:BV166,BV137,CF140:CF166),#REF!),"")</f>
        <v/>
      </c>
      <c r="CG137" s="331" t="str">
        <f>IF(AND(COUNT(CG128)+COUNTA(E159)=2,AF159&lt;&gt;""),ROUND(CG128-SUMIF(BV140:BV166,BV137,CG140:CG166),#REF!),"")</f>
        <v/>
      </c>
      <c r="CH137" s="563" t="s">
        <v>120</v>
      </c>
      <c r="CI137" s="563"/>
      <c r="CJ137" s="563"/>
      <c r="CK137" s="563"/>
      <c r="CL137" s="563"/>
      <c r="CM137" s="563"/>
      <c r="CN137" s="563"/>
      <c r="CO137" s="563"/>
      <c r="CP137" s="563"/>
      <c r="CQ137" s="563"/>
    </row>
    <row r="138" spans="3:95" s="243" customFormat="1" ht="13.5" customHeight="1">
      <c r="C138" s="606"/>
      <c r="D138" s="607"/>
      <c r="E138" s="608" t="s">
        <v>212</v>
      </c>
      <c r="F138" s="609"/>
      <c r="G138" s="610"/>
      <c r="H138" s="261"/>
      <c r="I138" s="261"/>
      <c r="J138" s="261"/>
      <c r="K138" s="261"/>
      <c r="L138" s="261"/>
      <c r="M138" s="261"/>
      <c r="N138" s="261"/>
      <c r="O138" s="261"/>
      <c r="P138" s="261"/>
      <c r="Q138" s="261"/>
      <c r="R138" s="261"/>
      <c r="S138" s="261"/>
      <c r="T138" s="262" t="str">
        <f>IF(COUNT(H138:S138)=0,"",SUMPRODUCT(ROUND(H138:S138,1)))</f>
        <v/>
      </c>
      <c r="U138" s="621"/>
      <c r="V138" s="622"/>
      <c r="W138" s="622"/>
      <c r="X138" s="622"/>
      <c r="Y138" s="622"/>
      <c r="Z138" s="623"/>
      <c r="AA138" s="257"/>
      <c r="AB138" s="257"/>
      <c r="AC138" s="257"/>
      <c r="AD138" s="299"/>
      <c r="AE138" s="299"/>
      <c r="AF138" s="268"/>
      <c r="AG138" s="268"/>
      <c r="AH138" s="268"/>
      <c r="AI138" s="271"/>
      <c r="AJ138" s="271"/>
      <c r="AK138" s="271"/>
      <c r="AL138" s="271"/>
      <c r="AM138" s="271"/>
      <c r="AN138" s="271"/>
      <c r="AO138" s="271"/>
      <c r="AP138" s="271"/>
      <c r="AQ138" s="271"/>
      <c r="AR138" s="271"/>
      <c r="AS138" s="271"/>
      <c r="AT138" s="271"/>
      <c r="AU138" s="272"/>
      <c r="AX138" s="569"/>
      <c r="AY138" s="569"/>
      <c r="AZ138" s="588"/>
      <c r="BA138" s="590"/>
      <c r="BB138" s="590"/>
      <c r="BC138" s="590"/>
      <c r="BD138" s="588"/>
      <c r="BE138" s="583"/>
      <c r="BF138" s="584"/>
      <c r="BG138" s="259"/>
      <c r="BH138" s="259"/>
      <c r="BI138" s="259"/>
      <c r="BJ138" s="259"/>
      <c r="BK138" s="259"/>
      <c r="BL138" s="259"/>
      <c r="BM138" s="259"/>
      <c r="BN138" s="259"/>
      <c r="BO138" s="259"/>
      <c r="BP138" s="259"/>
      <c r="BQ138" s="259"/>
      <c r="BR138" s="259"/>
      <c r="BS138" s="569"/>
      <c r="BT138" s="569"/>
      <c r="BU138" s="569"/>
      <c r="BV138" s="333" t="s">
        <v>172</v>
      </c>
      <c r="BW138" s="581"/>
      <c r="BX138" s="581"/>
      <c r="BY138" s="331" t="str">
        <f>IF(AND(COUNT(BY129)+COUNTA(E159)=2,X159&lt;&gt;""),ROUND(BY129-SUMIF(BV140:BV166,BV138,BY140:BY166),#REF!),"")</f>
        <v/>
      </c>
      <c r="BZ138" s="331" t="str">
        <f>IF(AND(COUNT(BZ129)+COUNTA(E159)=2,Y159&lt;&gt;""),ROUND(BZ129-SUMIF(BV140:BV166,BV138,BZ140:BZ166),#REF!),"")</f>
        <v/>
      </c>
      <c r="CA138" s="331" t="str">
        <f>IF(AND(COUNT(CA129)+COUNTA(E159)=2,Z159&lt;&gt;""),ROUND(CA129-SUMIF(BV140:BV166,BV138,CA140:CA166),#REF!),"")</f>
        <v/>
      </c>
      <c r="CB138" s="331" t="str">
        <f>IF(AND(COUNT(CB129)+COUNTA(E159)=2,AA159&lt;&gt;""),ROUND(CB129-SUMIF(BV140:BV166,BV138,CB140:CB166),#REF!),"")</f>
        <v/>
      </c>
      <c r="CC138" s="331" t="str">
        <f>IF(AND(COUNT(CC129)+COUNTA(E159)=2,AB159&lt;&gt;""),ROUND(CC129-SUMIF(BV140:BV166,BV138,CC140:CC166),#REF!),"")</f>
        <v/>
      </c>
      <c r="CD138" s="331" t="str">
        <f>IF(AND(COUNT(CD129)+COUNTA(E159)=2,AC159&lt;&gt;""),ROUND(CD129-SUMIF(BV140:BV166,BV138,CD140:CD166),#REF!),"")</f>
        <v/>
      </c>
      <c r="CE138" s="331" t="str">
        <f>IF(AND(COUNT(CE129)+COUNTA(E159)=2,AD159&lt;&gt;""),ROUND(CE129-SUMIF(BV140:BV166,BV138,CE140:CE166),#REF!),"")</f>
        <v/>
      </c>
      <c r="CF138" s="331" t="str">
        <f>IF(AND(COUNT(CF129)+COUNTA(E159)=2,AE159&lt;&gt;""),ROUND(CF129-SUMIF(BV140:BV166,BV138,CF140:CF166),#REF!),"")</f>
        <v/>
      </c>
      <c r="CG138" s="331" t="str">
        <f>IF(AND(COUNT(CG129)+COUNTA(E159)=2,AF159&lt;&gt;""),ROUND(CG129-SUMIF(BV140:BV166,BV138,CG140:CG166),#REF!),"")</f>
        <v/>
      </c>
      <c r="CH138" s="564" t="str">
        <f>IF(CH137="","",CH137)</f>
        <v>廃棄物</v>
      </c>
      <c r="CI138" s="564"/>
      <c r="CJ138" s="564"/>
      <c r="CK138" s="564"/>
      <c r="CL138" s="564"/>
      <c r="CM138" s="564"/>
      <c r="CN138" s="564"/>
      <c r="CO138" s="564"/>
      <c r="CP138" s="564"/>
      <c r="CQ138" s="564"/>
    </row>
    <row r="139" spans="3:95" s="243" customFormat="1" ht="13.5" customHeight="1">
      <c r="C139" s="604" t="e">
        <f>DATE(#REF!+3,1,1)</f>
        <v>#REF!</v>
      </c>
      <c r="D139" s="605"/>
      <c r="E139" s="613" t="s">
        <v>198</v>
      </c>
      <c r="F139" s="614"/>
      <c r="G139" s="615"/>
      <c r="H139" s="256"/>
      <c r="I139" s="256"/>
      <c r="J139" s="256"/>
      <c r="K139" s="256"/>
      <c r="L139" s="256"/>
      <c r="M139" s="256"/>
      <c r="N139" s="256"/>
      <c r="O139" s="256"/>
      <c r="P139" s="256"/>
      <c r="Q139" s="256"/>
      <c r="R139" s="256"/>
      <c r="S139" s="256"/>
      <c r="T139" s="255"/>
      <c r="U139" s="621"/>
      <c r="V139" s="622"/>
      <c r="W139" s="622"/>
      <c r="X139" s="622"/>
      <c r="Y139" s="622"/>
      <c r="Z139" s="623"/>
      <c r="AA139" s="257"/>
      <c r="AB139" s="257"/>
      <c r="AC139" s="257"/>
      <c r="AD139" s="299"/>
      <c r="AE139" s="299"/>
      <c r="AF139" s="268"/>
      <c r="AG139" s="268"/>
      <c r="AH139" s="268"/>
      <c r="AI139" s="257"/>
      <c r="AJ139" s="257"/>
      <c r="AK139" s="257"/>
      <c r="AL139" s="257"/>
      <c r="AM139" s="257"/>
      <c r="AN139" s="257"/>
      <c r="AO139" s="257"/>
      <c r="AP139" s="257"/>
      <c r="AQ139" s="257"/>
      <c r="AR139" s="257"/>
      <c r="AS139" s="257"/>
      <c r="AT139" s="257"/>
      <c r="AU139" s="257"/>
      <c r="AX139" s="569"/>
      <c r="AY139" s="569"/>
      <c r="AZ139" s="589"/>
      <c r="BA139" s="590"/>
      <c r="BB139" s="590"/>
      <c r="BC139" s="590"/>
      <c r="BD139" s="589"/>
      <c r="BE139" s="585" t="e">
        <f>IF(#REF!="発電事業者","月間送電電力量（GWh）","月間受電電力量（GWh）")</f>
        <v>#REF!</v>
      </c>
      <c r="BF139" s="586"/>
      <c r="BG139" s="297" t="str">
        <f>IF(AND(COUNT(BG130)+COUNTA(E159)=2,L159&lt;&gt;""),ROUND(BG130-SUMIF(BE140:BF166,BE139,BG140:BG166),#REF!),"")</f>
        <v/>
      </c>
      <c r="BH139" s="297" t="str">
        <f>IF(AND(COUNT(BH130)+COUNTA(E159)=2,M159&lt;&gt;""),ROUND(BH130-SUMIF(BE140:BF166,BE139,BH140:BH166),#REF!),"")</f>
        <v/>
      </c>
      <c r="BI139" s="297" t="str">
        <f>IF(AND(COUNT(BI130)+COUNTA(E159)=2,N159&lt;&gt;""),ROUND(BI130-SUMIF(BE140:BF166,BE139,BI140:BI166),#REF!),"")</f>
        <v/>
      </c>
      <c r="BJ139" s="297" t="str">
        <f>IF(AND(COUNT(BJ130)+COUNTA(E159)=2,O159&lt;&gt;""),ROUND(BJ130-SUMIF(BE140:BF166,BE139,BJ140:BJ166),#REF!),"")</f>
        <v/>
      </c>
      <c r="BK139" s="297" t="str">
        <f>IF(AND(COUNT(BK130)+COUNTA(E159)=2,P159&lt;&gt;""),ROUND(BK130-SUMIF(BE140:BF166,BE139,BK140:BK166),#REF!),"")</f>
        <v/>
      </c>
      <c r="BL139" s="297" t="str">
        <f>IF(AND(COUNT(BL130)+COUNTA(E159)=2,Q159&lt;&gt;""),ROUND(BL130-SUMIF(BE140:BF166,BE139,BL140:BL166),#REF!),"")</f>
        <v/>
      </c>
      <c r="BM139" s="297" t="str">
        <f>IF(AND(COUNT(BM130)+COUNTA(E159)=2,R159&lt;&gt;""),ROUND(BM130-SUMIF(BE140:BF166,BE139,BM140:BM166),#REF!),"")</f>
        <v/>
      </c>
      <c r="BN139" s="297" t="str">
        <f>IF(AND(COUNT(BN130)+COUNTA(E159)=2,S159&lt;&gt;""),ROUND(BN130-SUMIF(BE140:BF166,BE139,BN140:BN166),#REF!),"")</f>
        <v/>
      </c>
      <c r="BO139" s="297" t="str">
        <f>IF(AND(COUNT(BO130)+COUNTA(E159)=2,T159&lt;&gt;""),ROUND(BO130-SUMIF(BE140:BF166,BE139,BO140:BO166),#REF!),"")</f>
        <v/>
      </c>
      <c r="BP139" s="297" t="str">
        <f>IF(AND(COUNT(BP130)+COUNTA(E159)=2,U159&lt;&gt;""),ROUND(BP130-SUMIF(BE140:BF166,BE139,BP140:BP166),#REF!),"")</f>
        <v/>
      </c>
      <c r="BQ139" s="297" t="str">
        <f>IF(AND(COUNT(BQ130)+COUNTA(E159)=2,V159&lt;&gt;""),ROUND(BQ130-SUMIF(BE140:BF166,BE139,BQ140:BQ166),#REF!),"")</f>
        <v/>
      </c>
      <c r="BR139" s="297" t="str">
        <f>IF(AND(COUNT(BR130)+COUNTA(E159)=2,W159&lt;&gt;""),ROUND(BR130-SUMIF(BE140:BF166,BE139,BR140:BR166),#REF!),"")</f>
        <v/>
      </c>
      <c r="BS139" s="569" t="e">
        <f>IF(#REF!="発電事業者","年間送電電力量（GWh）","年間受電電力量（GWh）")</f>
        <v>#REF!</v>
      </c>
      <c r="BT139" s="569"/>
      <c r="BU139" s="569"/>
      <c r="BV139" s="333" t="s">
        <v>25</v>
      </c>
      <c r="BW139" s="582"/>
      <c r="BX139" s="582"/>
      <c r="BY139" s="331" t="str">
        <f>IF(AND(COUNT(BY130)+COUNTA(E159)=2,X159&lt;&gt;""),ROUND(BY130-SUMIF(BV140:BV166,BV139,BY140:BY166),#REF!),"")</f>
        <v/>
      </c>
      <c r="BZ139" s="331" t="str">
        <f>IF(AND(COUNT(BZ130)+COUNTA(E159)=2,Y159&lt;&gt;""),ROUND(BZ130-SUMIF(BV140:BV166,BV139,BZ140:BZ166),#REF!),"")</f>
        <v/>
      </c>
      <c r="CA139" s="331" t="str">
        <f>IF(AND(COUNT(CA130)+COUNTA(E159)=2,Z159&lt;&gt;""),ROUND(CA130-SUMIF(BV140:BV166,BV139,CA140:CA166),#REF!),"")</f>
        <v/>
      </c>
      <c r="CB139" s="331" t="str">
        <f>IF(AND(COUNT(CB130)+COUNTA(E159)=2,AA159&lt;&gt;""),ROUND(CB130-SUMIF(BV140:BV166,BV139,CB140:CB166),#REF!),"")</f>
        <v/>
      </c>
      <c r="CC139" s="331" t="str">
        <f>IF(AND(COUNT(CC130)+COUNTA(E159)=2,AB159&lt;&gt;""),ROUND(CC130-SUMIF(BV140:BV166,BV139,CC140:CC166),#REF!),"")</f>
        <v/>
      </c>
      <c r="CD139" s="331" t="str">
        <f>IF(AND(COUNT(CD130)+COUNTA(E159)=2,AC159&lt;&gt;""),ROUND(CD130-SUMIF(BV140:BV166,BV139,CD140:CD166),#REF!),"")</f>
        <v/>
      </c>
      <c r="CE139" s="331" t="str">
        <f>IF(AND(COUNT(CE130)+COUNTA(E159)=2,AD159&lt;&gt;""),ROUND(CE130-SUMIF(BV140:BV166,BV139,CE140:CE166),#REF!),"")</f>
        <v/>
      </c>
      <c r="CF139" s="331" t="str">
        <f>IF(AND(COUNT(CF130)+COUNTA(E159)=2,AE159&lt;&gt;""),ROUND(CF130-SUMIF(BV140:BV166,BV139,CF140:CF166),#REF!),"")</f>
        <v/>
      </c>
      <c r="CG139" s="331" t="str">
        <f>IF(AND(COUNT(CG130)+COUNTA(E159)=2,AF159&lt;&gt;""),ROUND(CG130-SUMIF(BV140:BV166,BV139,CG140:CG166),#REF!),"")</f>
        <v/>
      </c>
      <c r="CH139" s="565" t="str">
        <f>IF(COUNTA(AG159)=0,"",AG159)</f>
        <v/>
      </c>
      <c r="CI139" s="565"/>
      <c r="CJ139" s="565"/>
      <c r="CK139" s="565"/>
      <c r="CL139" s="565"/>
      <c r="CM139" s="565"/>
      <c r="CN139" s="565"/>
      <c r="CO139" s="565"/>
      <c r="CP139" s="565"/>
      <c r="CQ139" s="565"/>
    </row>
    <row r="140" spans="3:95" s="243" customFormat="1" ht="13.5" customHeight="1">
      <c r="C140" s="606"/>
      <c r="D140" s="607"/>
      <c r="E140" s="608" t="s">
        <v>212</v>
      </c>
      <c r="F140" s="609"/>
      <c r="G140" s="610"/>
      <c r="H140" s="261"/>
      <c r="I140" s="261"/>
      <c r="J140" s="261"/>
      <c r="K140" s="261"/>
      <c r="L140" s="261"/>
      <c r="M140" s="261"/>
      <c r="N140" s="261"/>
      <c r="O140" s="261"/>
      <c r="P140" s="261"/>
      <c r="Q140" s="261"/>
      <c r="R140" s="261"/>
      <c r="S140" s="261"/>
      <c r="T140" s="262" t="str">
        <f>IF(COUNT(H140:S140)=0,"",SUMPRODUCT(ROUND(H140:S140,1)))</f>
        <v/>
      </c>
      <c r="U140" s="624"/>
      <c r="V140" s="625"/>
      <c r="W140" s="625"/>
      <c r="X140" s="625"/>
      <c r="Y140" s="625"/>
      <c r="Z140" s="626"/>
      <c r="AA140" s="257"/>
      <c r="AB140" s="257"/>
      <c r="AC140" s="257"/>
      <c r="AD140" s="299"/>
      <c r="AE140" s="299"/>
      <c r="AF140" s="268"/>
      <c r="AG140" s="268"/>
      <c r="AH140" s="268"/>
      <c r="AI140" s="271"/>
      <c r="AJ140" s="271"/>
      <c r="AK140" s="271"/>
      <c r="AL140" s="271"/>
      <c r="AM140" s="271"/>
      <c r="AN140" s="271"/>
      <c r="AO140" s="271"/>
      <c r="AP140" s="271"/>
      <c r="AQ140" s="271"/>
      <c r="AR140" s="271"/>
      <c r="AS140" s="271"/>
      <c r="AT140" s="271"/>
      <c r="AU140" s="272"/>
      <c r="AX140" s="569" t="str">
        <f>IF(C160="","",C160)</f>
        <v/>
      </c>
      <c r="AY140" s="569"/>
      <c r="AZ140" s="587" t="str">
        <f>IF(E160="","",E160)</f>
        <v/>
      </c>
      <c r="BA140" s="590" t="str">
        <f ca="1">IF(F160="","",F160)</f>
        <v/>
      </c>
      <c r="BB140" s="590"/>
      <c r="BC140" s="590"/>
      <c r="BD140" s="587" t="str">
        <f>IF(I160="","",I160)</f>
        <v/>
      </c>
      <c r="BE140" s="578" t="e">
        <f>IF(#REF!="発電事業者","送電電力（MW）","受電電力（MW）")</f>
        <v>#REF!</v>
      </c>
      <c r="BF140" s="579"/>
      <c r="BG140" s="331" t="str">
        <f>IF(COUNT(BG128,L160)=2,ROUND(BG128*L160/SUM(L159:L168),#REF!),"")</f>
        <v/>
      </c>
      <c r="BH140" s="331" t="str">
        <f>IF(COUNT(BH128,M160)=2,ROUND(BH128*M160/SUM(M159:M168),#REF!),"")</f>
        <v/>
      </c>
      <c r="BI140" s="331" t="str">
        <f>IF(COUNT(BI128,N160)=2,ROUND(BI128*N160/SUM(N159:N168),#REF!),"")</f>
        <v/>
      </c>
      <c r="BJ140" s="331" t="str">
        <f>IF(COUNT(BJ128,O160)=2,ROUND(BJ128*O160/SUM(O159:O168),#REF!),"")</f>
        <v/>
      </c>
      <c r="BK140" s="331" t="str">
        <f>IF(COUNT(BK128,P160)=2,ROUND(BK128*P160/SUM(P159:P168),#REF!),"")</f>
        <v/>
      </c>
      <c r="BL140" s="331" t="str">
        <f>IF(COUNT(BL128,Q160)=2,ROUND(BL128*Q160/SUM(Q159:Q168),#REF!),"")</f>
        <v/>
      </c>
      <c r="BM140" s="331" t="str">
        <f>IF(COUNT(BM128,R160)=2,ROUND(BM128*R160/SUM(R159:R168),#REF!),"")</f>
        <v/>
      </c>
      <c r="BN140" s="331" t="str">
        <f>IF(COUNT(BN128,S160)=2,ROUND(BN128*S160/SUM(S159:S168),#REF!),"")</f>
        <v/>
      </c>
      <c r="BO140" s="331" t="str">
        <f>IF(COUNT(BO128,T160)=2,ROUND(BO128*T160/SUM(T159:T168),#REF!),"")</f>
        <v/>
      </c>
      <c r="BP140" s="331" t="str">
        <f>IF(COUNT(BP128,U160)=2,ROUND(BP128*U160/SUM(U159:U168),#REF!),"")</f>
        <v/>
      </c>
      <c r="BQ140" s="331" t="str">
        <f>IF(COUNT(BQ128,V160)=2,ROUND(BQ128*V160/SUM(V159:V168),#REF!),"")</f>
        <v/>
      </c>
      <c r="BR140" s="331" t="str">
        <f>IF(COUNT(BR128,W160)=2,ROUND(BR128*W160/SUM(W159:W168),#REF!),"")</f>
        <v/>
      </c>
      <c r="BS140" s="569" t="e">
        <f>IF(#REF!="発電事業者","送電電力（MW）","受電電力（MW）")</f>
        <v>#REF!</v>
      </c>
      <c r="BT140" s="569"/>
      <c r="BU140" s="569"/>
      <c r="BV140" s="333" t="s">
        <v>171</v>
      </c>
      <c r="BW140" s="580"/>
      <c r="BX140" s="580"/>
      <c r="BY140" s="331" t="str">
        <f>IF(COUNT(BY128,X160)=2,ROUND(BY128*X160/SUM(X159:X168),#REF!),"")</f>
        <v/>
      </c>
      <c r="BZ140" s="331" t="str">
        <f>IF(COUNT(BZ128,Y160)=2,ROUND(BZ128*Y160/SUM(Y159:Y168),#REF!),"")</f>
        <v/>
      </c>
      <c r="CA140" s="331" t="str">
        <f>IF(COUNT(CA128,Z160)=2,ROUND(CA128*Z160/SUM(Z159:Z168),#REF!),"")</f>
        <v/>
      </c>
      <c r="CB140" s="331" t="str">
        <f>IF(COUNT(CB128,AA160)=2,ROUND(CB128*AA160/SUM(AA159:AA168),#REF!),"")</f>
        <v/>
      </c>
      <c r="CC140" s="331" t="str">
        <f>IF(COUNT(CC128,AB160)=2,ROUND(CC128*AB160/SUM(AB159:AB168),#REF!),"")</f>
        <v/>
      </c>
      <c r="CD140" s="331" t="str">
        <f>IF(COUNT(CD128,AC160)=2,ROUND(CD128*AC160/SUM(AC159:AC168),#REF!),"")</f>
        <v/>
      </c>
      <c r="CE140" s="331" t="str">
        <f>IF(COUNT(CE128,AD160)=2,ROUND(CE128*AD160/SUM(AD159:AD168),#REF!),"")</f>
        <v/>
      </c>
      <c r="CF140" s="331" t="str">
        <f>IF(COUNT(CF128,AE160)=2,ROUND(CF128*AE160/SUM(AE159:AE168),#REF!),"")</f>
        <v/>
      </c>
      <c r="CG140" s="331" t="str">
        <f>IF(COUNT(CG128,AF160)=2,ROUND(CG128*AF160/SUM(AF159:AF168),#REF!),"")</f>
        <v/>
      </c>
      <c r="CH140" s="563" t="s">
        <v>120</v>
      </c>
      <c r="CI140" s="563"/>
      <c r="CJ140" s="563"/>
      <c r="CK140" s="563"/>
      <c r="CL140" s="563"/>
      <c r="CM140" s="563"/>
      <c r="CN140" s="563"/>
      <c r="CO140" s="563"/>
      <c r="CP140" s="563"/>
      <c r="CQ140" s="563"/>
    </row>
    <row r="141" spans="3:95" s="243" customFormat="1" ht="13.5" customHeight="1">
      <c r="C141" s="604" t="e">
        <f>DATE(#REF!+4,1,1)</f>
        <v>#REF!</v>
      </c>
      <c r="D141" s="605"/>
      <c r="E141" s="613" t="s">
        <v>198</v>
      </c>
      <c r="F141" s="614"/>
      <c r="G141" s="615"/>
      <c r="H141" s="256"/>
      <c r="I141" s="256"/>
      <c r="J141" s="256"/>
      <c r="K141" s="256"/>
      <c r="L141" s="256"/>
      <c r="M141" s="256"/>
      <c r="N141" s="256"/>
      <c r="O141" s="256"/>
      <c r="P141" s="256"/>
      <c r="Q141" s="256"/>
      <c r="R141" s="256"/>
      <c r="S141" s="256"/>
      <c r="T141" s="255"/>
      <c r="U141" s="613" t="s">
        <v>210</v>
      </c>
      <c r="V141" s="614"/>
      <c r="W141" s="614"/>
      <c r="X141" s="615"/>
      <c r="Y141" s="666"/>
      <c r="Z141" s="667"/>
      <c r="AA141" s="257"/>
      <c r="AB141" s="257"/>
      <c r="AC141" s="257"/>
      <c r="AD141" s="299"/>
      <c r="AE141" s="299"/>
      <c r="AF141" s="268"/>
      <c r="AG141" s="268"/>
      <c r="AH141" s="268"/>
      <c r="AI141" s="257"/>
      <c r="AJ141" s="257"/>
      <c r="AK141" s="257"/>
      <c r="AL141" s="257"/>
      <c r="AM141" s="257"/>
      <c r="AN141" s="257"/>
      <c r="AO141" s="257"/>
      <c r="AP141" s="257"/>
      <c r="AQ141" s="257"/>
      <c r="AR141" s="257"/>
      <c r="AS141" s="257"/>
      <c r="AT141" s="257"/>
      <c r="AU141" s="257"/>
      <c r="AX141" s="569"/>
      <c r="AY141" s="569"/>
      <c r="AZ141" s="588"/>
      <c r="BA141" s="590"/>
      <c r="BB141" s="590"/>
      <c r="BC141" s="590"/>
      <c r="BD141" s="588"/>
      <c r="BE141" s="583"/>
      <c r="BF141" s="584"/>
      <c r="BG141" s="259"/>
      <c r="BH141" s="259"/>
      <c r="BI141" s="259"/>
      <c r="BJ141" s="259"/>
      <c r="BK141" s="259"/>
      <c r="BL141" s="259"/>
      <c r="BM141" s="259"/>
      <c r="BN141" s="259"/>
      <c r="BO141" s="259"/>
      <c r="BP141" s="259"/>
      <c r="BQ141" s="259"/>
      <c r="BR141" s="259"/>
      <c r="BS141" s="569"/>
      <c r="BT141" s="569"/>
      <c r="BU141" s="569"/>
      <c r="BV141" s="333" t="s">
        <v>172</v>
      </c>
      <c r="BW141" s="581"/>
      <c r="BX141" s="581"/>
      <c r="BY141" s="331" t="str">
        <f>IF(COUNT(BY129,X160)=2,ROUND(BY129*X160/SUM(X159:X168),#REF!),"")</f>
        <v/>
      </c>
      <c r="BZ141" s="331" t="str">
        <f>IF(COUNT(BZ129,Y160)=2,ROUND(BZ129*Y160/SUM(Y159:Y168),#REF!),"")</f>
        <v/>
      </c>
      <c r="CA141" s="331" t="str">
        <f>IF(COUNT(CA129,Z160)=2,ROUND(CA129*Z160/SUM(Z159:Z168),#REF!),"")</f>
        <v/>
      </c>
      <c r="CB141" s="331" t="str">
        <f>IF(COUNT(CB129,AA160)=2,ROUND(CB129*AA160/SUM(AA159:AA168),#REF!),"")</f>
        <v/>
      </c>
      <c r="CC141" s="331" t="str">
        <f>IF(COUNT(CC129,AB160)=2,ROUND(CC129*AB160/SUM(AB159:AB168),#REF!),"")</f>
        <v/>
      </c>
      <c r="CD141" s="331" t="str">
        <f>IF(COUNT(CD129,AC160)=2,ROUND(CD129*AC160/SUM(AC159:AC168),#REF!),"")</f>
        <v/>
      </c>
      <c r="CE141" s="331" t="str">
        <f>IF(COUNT(CE129,AD160)=2,ROUND(CE129*AD160/SUM(AD159:AD168),#REF!),"")</f>
        <v/>
      </c>
      <c r="CF141" s="331" t="str">
        <f>IF(COUNT(CF129,AE160)=2,ROUND(CF129*AE160/SUM(AE159:AE168),#REF!),"")</f>
        <v/>
      </c>
      <c r="CG141" s="331" t="str">
        <f>IF(COUNT(CG129,AF160)=2,ROUND(CG129*AF160/SUM(AF159:AF168),#REF!),"")</f>
        <v/>
      </c>
      <c r="CH141" s="564" t="str">
        <f>IF(CH140="","",CH140)</f>
        <v>廃棄物</v>
      </c>
      <c r="CI141" s="564"/>
      <c r="CJ141" s="564"/>
      <c r="CK141" s="564"/>
      <c r="CL141" s="564"/>
      <c r="CM141" s="564"/>
      <c r="CN141" s="564"/>
      <c r="CO141" s="564"/>
      <c r="CP141" s="564"/>
      <c r="CQ141" s="564"/>
    </row>
    <row r="142" spans="3:95" s="243" customFormat="1" ht="13.5" customHeight="1">
      <c r="C142" s="606"/>
      <c r="D142" s="607"/>
      <c r="E142" s="608" t="s">
        <v>212</v>
      </c>
      <c r="F142" s="609"/>
      <c r="G142" s="610"/>
      <c r="H142" s="261"/>
      <c r="I142" s="261"/>
      <c r="J142" s="261"/>
      <c r="K142" s="261"/>
      <c r="L142" s="261"/>
      <c r="M142" s="261"/>
      <c r="N142" s="261"/>
      <c r="O142" s="261"/>
      <c r="P142" s="261"/>
      <c r="Q142" s="261"/>
      <c r="R142" s="261"/>
      <c r="S142" s="261"/>
      <c r="T142" s="262" t="str">
        <f>IF(COUNT(H142:S142)=0,"",SUMPRODUCT(ROUND(H142:S142,1)))</f>
        <v/>
      </c>
      <c r="U142" s="608" t="s">
        <v>211</v>
      </c>
      <c r="V142" s="609"/>
      <c r="W142" s="609"/>
      <c r="X142" s="610"/>
      <c r="Y142" s="664"/>
      <c r="Z142" s="665"/>
      <c r="AA142" s="257"/>
      <c r="AB142" s="257"/>
      <c r="AC142" s="257"/>
      <c r="AD142" s="299"/>
      <c r="AE142" s="299"/>
      <c r="AF142" s="268"/>
      <c r="AG142" s="268"/>
      <c r="AH142" s="268"/>
      <c r="AI142" s="271"/>
      <c r="AJ142" s="271"/>
      <c r="AK142" s="271"/>
      <c r="AL142" s="271"/>
      <c r="AM142" s="271"/>
      <c r="AN142" s="271"/>
      <c r="AO142" s="271"/>
      <c r="AP142" s="271"/>
      <c r="AQ142" s="271"/>
      <c r="AR142" s="271"/>
      <c r="AS142" s="271"/>
      <c r="AT142" s="271"/>
      <c r="AU142" s="272"/>
      <c r="AX142" s="569"/>
      <c r="AY142" s="569"/>
      <c r="AZ142" s="589"/>
      <c r="BA142" s="590"/>
      <c r="BB142" s="590"/>
      <c r="BC142" s="590"/>
      <c r="BD142" s="589"/>
      <c r="BE142" s="585" t="e">
        <f>IF(#REF!="発電事業者","月間送電電力量（GWh）","月間受電電力量（GWh）")</f>
        <v>#REF!</v>
      </c>
      <c r="BF142" s="586"/>
      <c r="BG142" s="331" t="str">
        <f>IF(COUNT(BG130,L160)=2,ROUND(BG130*L160/SUM(L159:L168),#REF!),"")</f>
        <v/>
      </c>
      <c r="BH142" s="331" t="str">
        <f>IF(COUNT(BH130,M160)=2,ROUND(BH130*M160/SUM(M159:M168),#REF!),"")</f>
        <v/>
      </c>
      <c r="BI142" s="331" t="str">
        <f>IF(COUNT(BI130,N160)=2,ROUND(BI130*N160/SUM(N159:N168),#REF!),"")</f>
        <v/>
      </c>
      <c r="BJ142" s="331" t="str">
        <f>IF(COUNT(BJ130,O160)=2,ROUND(BJ130*O160/SUM(O159:O168),#REF!),"")</f>
        <v/>
      </c>
      <c r="BK142" s="331" t="str">
        <f>IF(COUNT(BK130,P160)=2,ROUND(BK130*P160/SUM(P159:P168),#REF!),"")</f>
        <v/>
      </c>
      <c r="BL142" s="331" t="str">
        <f>IF(COUNT(BL130,Q160)=2,ROUND(BL130*Q160/SUM(Q159:Q168),#REF!),"")</f>
        <v/>
      </c>
      <c r="BM142" s="331" t="str">
        <f>IF(COUNT(BM130,R160)=2,ROUND(BM130*R160/SUM(R159:R168),#REF!),"")</f>
        <v/>
      </c>
      <c r="BN142" s="331" t="str">
        <f>IF(COUNT(BN130,S160)=2,ROUND(BN130*S160/SUM(S159:S168),#REF!),"")</f>
        <v/>
      </c>
      <c r="BO142" s="331" t="str">
        <f>IF(COUNT(BO130,T160)=2,ROUND(BO130*T160/SUM(T159:T168),#REF!),"")</f>
        <v/>
      </c>
      <c r="BP142" s="331" t="str">
        <f>IF(COUNT(BP130,U160)=2,ROUND(BP130*U160/SUM(U159:U168),#REF!),"")</f>
        <v/>
      </c>
      <c r="BQ142" s="331" t="str">
        <f>IF(COUNT(BQ130,V160)=2,ROUND(BQ130*V160/SUM(V159:V168),#REF!),"")</f>
        <v/>
      </c>
      <c r="BR142" s="331" t="str">
        <f>IF(COUNT(BR130,W160)=2,ROUND(BR130*W160/SUM(W159:W168),#REF!),"")</f>
        <v/>
      </c>
      <c r="BS142" s="569" t="e">
        <f>IF(#REF!="発電事業者","年間送電電力量（GWh）","年間受電電力量（GWh）")</f>
        <v>#REF!</v>
      </c>
      <c r="BT142" s="569"/>
      <c r="BU142" s="569"/>
      <c r="BV142" s="333" t="s">
        <v>25</v>
      </c>
      <c r="BW142" s="582"/>
      <c r="BX142" s="582"/>
      <c r="BY142" s="331" t="str">
        <f>IF(COUNT(BY130,X160)=2,ROUND(BY130*X160/SUM(X159:X168),#REF!),"")</f>
        <v/>
      </c>
      <c r="BZ142" s="331" t="str">
        <f>IF(COUNT(BZ130,Y160)=2,ROUND(BZ130*Y160/SUM(Y159:Y168),#REF!),"")</f>
        <v/>
      </c>
      <c r="CA142" s="331" t="str">
        <f>IF(COUNT(CA130,Z160)=2,ROUND(CA130*Z160/SUM(Z159:Z168),#REF!),"")</f>
        <v/>
      </c>
      <c r="CB142" s="331" t="str">
        <f>IF(COUNT(CB130,AA160)=2,ROUND(CB130*AA160/SUM(AA159:AA168),#REF!),"")</f>
        <v/>
      </c>
      <c r="CC142" s="331" t="str">
        <f>IF(COUNT(CC130,AB160)=2,ROUND(CC130*AB160/SUM(AB159:AB168),#REF!),"")</f>
        <v/>
      </c>
      <c r="CD142" s="331" t="str">
        <f>IF(COUNT(CD130,AC160)=2,ROUND(CD130*AC160/SUM(AC159:AC168),#REF!),"")</f>
        <v/>
      </c>
      <c r="CE142" s="331" t="str">
        <f>IF(COUNT(CE130,AD160)=2,ROUND(CE130*AD160/SUM(AD159:AD168),#REF!),"")</f>
        <v/>
      </c>
      <c r="CF142" s="331" t="str">
        <f>IF(COUNT(CF130,AE160)=2,ROUND(CF130*AE160/SUM(AE159:AE168),#REF!),"")</f>
        <v/>
      </c>
      <c r="CG142" s="331" t="str">
        <f>IF(COUNT(CG130,AF160)=2,ROUND(CG130*AF160/SUM(AF159:AF168),#REF!),"")</f>
        <v/>
      </c>
      <c r="CH142" s="565" t="str">
        <f>IF(COUNTA(AG160)=0,"",AG160)</f>
        <v/>
      </c>
      <c r="CI142" s="565"/>
      <c r="CJ142" s="565"/>
      <c r="CK142" s="565"/>
      <c r="CL142" s="565"/>
      <c r="CM142" s="565"/>
      <c r="CN142" s="565"/>
      <c r="CO142" s="565"/>
      <c r="CP142" s="565"/>
      <c r="CQ142" s="565"/>
    </row>
    <row r="143" spans="3:95" s="243" customFormat="1" ht="13.5" customHeight="1">
      <c r="C143" s="604" t="e">
        <f>DATE(#REF!+5,1,1)</f>
        <v>#REF!</v>
      </c>
      <c r="D143" s="605"/>
      <c r="E143" s="613" t="s">
        <v>198</v>
      </c>
      <c r="F143" s="614"/>
      <c r="G143" s="615"/>
      <c r="H143" s="256"/>
      <c r="I143" s="256"/>
      <c r="J143" s="256"/>
      <c r="K143" s="256"/>
      <c r="L143" s="256"/>
      <c r="M143" s="256"/>
      <c r="N143" s="256"/>
      <c r="O143" s="256"/>
      <c r="P143" s="256"/>
      <c r="Q143" s="256"/>
      <c r="R143" s="256"/>
      <c r="S143" s="256"/>
      <c r="T143" s="255"/>
      <c r="U143" s="618"/>
      <c r="V143" s="619"/>
      <c r="W143" s="619"/>
      <c r="X143" s="619"/>
      <c r="Y143" s="619"/>
      <c r="Z143" s="620"/>
      <c r="AA143" s="257"/>
      <c r="AB143" s="257"/>
      <c r="AC143" s="257"/>
      <c r="AD143" s="299"/>
      <c r="AE143" s="299"/>
      <c r="AF143" s="268"/>
      <c r="AG143" s="268"/>
      <c r="AH143" s="268"/>
      <c r="AI143" s="257"/>
      <c r="AJ143" s="257"/>
      <c r="AK143" s="257"/>
      <c r="AL143" s="257"/>
      <c r="AM143" s="257"/>
      <c r="AN143" s="257"/>
      <c r="AO143" s="257"/>
      <c r="AP143" s="257"/>
      <c r="AQ143" s="257"/>
      <c r="AR143" s="257"/>
      <c r="AS143" s="257"/>
      <c r="AT143" s="257"/>
      <c r="AU143" s="257"/>
      <c r="AX143" s="569" t="str">
        <f>IF(C161="","",C161)</f>
        <v/>
      </c>
      <c r="AY143" s="569"/>
      <c r="AZ143" s="587" t="str">
        <f>IF(E161="","",E161)</f>
        <v/>
      </c>
      <c r="BA143" s="590" t="str">
        <f ca="1">IF(F161="","",F161)</f>
        <v/>
      </c>
      <c r="BB143" s="590"/>
      <c r="BC143" s="590"/>
      <c r="BD143" s="587" t="str">
        <f>IF(I161="","",I161)</f>
        <v/>
      </c>
      <c r="BE143" s="578" t="e">
        <f>IF(#REF!="発電事業者","送電電力（MW）","受電電力（MW）")</f>
        <v>#REF!</v>
      </c>
      <c r="BF143" s="579"/>
      <c r="BG143" s="331" t="str">
        <f>IF(COUNT(BG128,L161)=2,ROUND(BG128*L161/SUM(L159:L168),#REF!),"")</f>
        <v/>
      </c>
      <c r="BH143" s="331" t="str">
        <f>IF(COUNT(BH128,M161)=2,ROUND(BH128*M161/SUM(M159:M168),#REF!),"")</f>
        <v/>
      </c>
      <c r="BI143" s="331" t="str">
        <f>IF(COUNT(BI128,N161)=2,ROUND(BI128*N161/SUM(N159:N168),#REF!),"")</f>
        <v/>
      </c>
      <c r="BJ143" s="331" t="str">
        <f>IF(COUNT(BJ128,O161)=2,ROUND(BJ128*O161/SUM(O159:O168),#REF!),"")</f>
        <v/>
      </c>
      <c r="BK143" s="331" t="str">
        <f>IF(COUNT(BK128,P161)=2,ROUND(BK128*P161/SUM(P159:P168),#REF!),"")</f>
        <v/>
      </c>
      <c r="BL143" s="331" t="str">
        <f>IF(COUNT(BL128,Q161)=2,ROUND(BL128*Q161/SUM(Q159:Q168),#REF!),"")</f>
        <v/>
      </c>
      <c r="BM143" s="331" t="str">
        <f>IF(COUNT(BM128,R161)=2,ROUND(BM128*R161/SUM(R159:R168),#REF!),"")</f>
        <v/>
      </c>
      <c r="BN143" s="331" t="str">
        <f>IF(COUNT(BN128,S161)=2,ROUND(BN128*S161/SUM(S159:S168),#REF!),"")</f>
        <v/>
      </c>
      <c r="BO143" s="331" t="str">
        <f>IF(COUNT(BO128,T161)=2,ROUND(BO128*T161/SUM(T159:T168),#REF!),"")</f>
        <v/>
      </c>
      <c r="BP143" s="331" t="str">
        <f>IF(COUNT(BP128,U161)=2,ROUND(BP128*U161/SUM(U159:U168),#REF!),"")</f>
        <v/>
      </c>
      <c r="BQ143" s="331" t="str">
        <f>IF(COUNT(BQ128,V161)=2,ROUND(BQ128*V161/SUM(V159:V168),#REF!),"")</f>
        <v/>
      </c>
      <c r="BR143" s="331" t="str">
        <f>IF(COUNT(BR128,W161)=2,ROUND(BR128*W161/SUM(W159:W168),#REF!),"")</f>
        <v/>
      </c>
      <c r="BS143" s="569" t="e">
        <f>IF(#REF!="発電事業者","送電電力（MW）","受電電力（MW）")</f>
        <v>#REF!</v>
      </c>
      <c r="BT143" s="569"/>
      <c r="BU143" s="569"/>
      <c r="BV143" s="333" t="s">
        <v>171</v>
      </c>
      <c r="BW143" s="580"/>
      <c r="BX143" s="580"/>
      <c r="BY143" s="331" t="str">
        <f>IF(COUNT(BY128,X161)=2,ROUND(BY128*X161/SUM(X159:X168),#REF!),"")</f>
        <v/>
      </c>
      <c r="BZ143" s="331" t="str">
        <f>IF(COUNT(BZ128,Y161)=2,ROUND(BZ128*Y161/SUM(Y159:Y168),#REF!),"")</f>
        <v/>
      </c>
      <c r="CA143" s="331" t="str">
        <f>IF(COUNT(CA128,Z161)=2,ROUND(CA128*Z161/SUM(Z159:Z168),#REF!),"")</f>
        <v/>
      </c>
      <c r="CB143" s="331" t="str">
        <f>IF(COUNT(CB128,AA161)=2,ROUND(CB128*AA161/SUM(AA159:AA168),#REF!),"")</f>
        <v/>
      </c>
      <c r="CC143" s="331" t="str">
        <f>IF(COUNT(CC128,AB161)=2,ROUND(CC128*AB161/SUM(AB159:AB168),#REF!),"")</f>
        <v/>
      </c>
      <c r="CD143" s="331" t="str">
        <f>IF(COUNT(CD128,AC161)=2,ROUND(CD128*AC161/SUM(AC159:AC168),#REF!),"")</f>
        <v/>
      </c>
      <c r="CE143" s="331" t="str">
        <f>IF(COUNT(CE128,AD161)=2,ROUND(CE128*AD161/SUM(AD159:AD168),#REF!),"")</f>
        <v/>
      </c>
      <c r="CF143" s="331" t="str">
        <f>IF(COUNT(CF128,AE161)=2,ROUND(CF128*AE161/SUM(AE159:AE168),#REF!),"")</f>
        <v/>
      </c>
      <c r="CG143" s="331" t="str">
        <f>IF(COUNT(CG128,AF161)=2,ROUND(CG128*AF161/SUM(AF159:AF168),#REF!),"")</f>
        <v/>
      </c>
      <c r="CH143" s="563" t="s">
        <v>120</v>
      </c>
      <c r="CI143" s="563"/>
      <c r="CJ143" s="563"/>
      <c r="CK143" s="563"/>
      <c r="CL143" s="563"/>
      <c r="CM143" s="563"/>
      <c r="CN143" s="563"/>
      <c r="CO143" s="563"/>
      <c r="CP143" s="563"/>
      <c r="CQ143" s="563"/>
    </row>
    <row r="144" spans="3:95" s="243" customFormat="1" ht="13.5" customHeight="1">
      <c r="C144" s="606"/>
      <c r="D144" s="607"/>
      <c r="E144" s="608" t="s">
        <v>212</v>
      </c>
      <c r="F144" s="609"/>
      <c r="G144" s="610"/>
      <c r="H144" s="261"/>
      <c r="I144" s="261"/>
      <c r="J144" s="261"/>
      <c r="K144" s="261"/>
      <c r="L144" s="261"/>
      <c r="M144" s="261"/>
      <c r="N144" s="261"/>
      <c r="O144" s="261"/>
      <c r="P144" s="261"/>
      <c r="Q144" s="261"/>
      <c r="R144" s="261"/>
      <c r="S144" s="261"/>
      <c r="T144" s="262" t="str">
        <f>IF(COUNT(H144:S144)=0,"",SUMPRODUCT(ROUND(H144:S144,1)))</f>
        <v/>
      </c>
      <c r="U144" s="621"/>
      <c r="V144" s="622"/>
      <c r="W144" s="622"/>
      <c r="X144" s="622"/>
      <c r="Y144" s="622"/>
      <c r="Z144" s="623"/>
      <c r="AA144" s="257"/>
      <c r="AB144" s="257"/>
      <c r="AC144" s="257"/>
      <c r="AD144" s="299"/>
      <c r="AE144" s="299"/>
      <c r="AF144" s="268"/>
      <c r="AG144" s="268"/>
      <c r="AH144" s="268"/>
      <c r="AI144" s="271"/>
      <c r="AJ144" s="271"/>
      <c r="AK144" s="271"/>
      <c r="AL144" s="271"/>
      <c r="AM144" s="271"/>
      <c r="AN144" s="271"/>
      <c r="AO144" s="271"/>
      <c r="AP144" s="271"/>
      <c r="AQ144" s="271"/>
      <c r="AR144" s="271"/>
      <c r="AS144" s="271"/>
      <c r="AT144" s="271"/>
      <c r="AU144" s="272"/>
      <c r="AX144" s="569"/>
      <c r="AY144" s="569"/>
      <c r="AZ144" s="588"/>
      <c r="BA144" s="590"/>
      <c r="BB144" s="590"/>
      <c r="BC144" s="590"/>
      <c r="BD144" s="588"/>
      <c r="BE144" s="583"/>
      <c r="BF144" s="584"/>
      <c r="BG144" s="259"/>
      <c r="BH144" s="259"/>
      <c r="BI144" s="259"/>
      <c r="BJ144" s="259"/>
      <c r="BK144" s="259"/>
      <c r="BL144" s="259"/>
      <c r="BM144" s="259"/>
      <c r="BN144" s="259"/>
      <c r="BO144" s="259"/>
      <c r="BP144" s="259"/>
      <c r="BQ144" s="259"/>
      <c r="BR144" s="259"/>
      <c r="BS144" s="569"/>
      <c r="BT144" s="569"/>
      <c r="BU144" s="569"/>
      <c r="BV144" s="333" t="s">
        <v>172</v>
      </c>
      <c r="BW144" s="581"/>
      <c r="BX144" s="581"/>
      <c r="BY144" s="331" t="str">
        <f>IF(COUNT(BY129,X161)=2,ROUND(BY129*X161/SUM(X159:X168),#REF!),"")</f>
        <v/>
      </c>
      <c r="BZ144" s="331" t="str">
        <f>IF(COUNT(BZ129,Y161)=2,ROUND(BZ129*Y161/SUM(Y159:Y168),#REF!),"")</f>
        <v/>
      </c>
      <c r="CA144" s="331" t="str">
        <f>IF(COUNT(CA129,Z161)=2,ROUND(CA129*Z161/SUM(Z159:Z168),#REF!),"")</f>
        <v/>
      </c>
      <c r="CB144" s="331" t="str">
        <f>IF(COUNT(CB129,AA161)=2,ROUND(CB129*AA161/SUM(AA159:AA168),#REF!),"")</f>
        <v/>
      </c>
      <c r="CC144" s="331" t="str">
        <f>IF(COUNT(CC129,AB161)=2,ROUND(CC129*AB161/SUM(AB159:AB168),#REF!),"")</f>
        <v/>
      </c>
      <c r="CD144" s="331" t="str">
        <f>IF(COUNT(CD129,AC161)=2,ROUND(CD129*AC161/SUM(AC159:AC168),#REF!),"")</f>
        <v/>
      </c>
      <c r="CE144" s="331" t="str">
        <f>IF(COUNT(CE129,AD161)=2,ROUND(CE129*AD161/SUM(AD159:AD168),#REF!),"")</f>
        <v/>
      </c>
      <c r="CF144" s="331" t="str">
        <f>IF(COUNT(CF129,AE161)=2,ROUND(CF129*AE161/SUM(AE159:AE168),#REF!),"")</f>
        <v/>
      </c>
      <c r="CG144" s="331" t="str">
        <f>IF(COUNT(CG129,AF161)=2,ROUND(CG129*AF161/SUM(AF159:AF168),#REF!),"")</f>
        <v/>
      </c>
      <c r="CH144" s="564" t="str">
        <f>IF(CH143="","",CH143)</f>
        <v>廃棄物</v>
      </c>
      <c r="CI144" s="564"/>
      <c r="CJ144" s="564"/>
      <c r="CK144" s="564"/>
      <c r="CL144" s="564"/>
      <c r="CM144" s="564"/>
      <c r="CN144" s="564"/>
      <c r="CO144" s="564"/>
      <c r="CP144" s="564"/>
      <c r="CQ144" s="564"/>
    </row>
    <row r="145" spans="3:97" s="243" customFormat="1" ht="13.5" customHeight="1">
      <c r="C145" s="604" t="e">
        <f>DATE(#REF!+6,1,1)</f>
        <v>#REF!</v>
      </c>
      <c r="D145" s="605"/>
      <c r="E145" s="613" t="s">
        <v>198</v>
      </c>
      <c r="F145" s="614"/>
      <c r="G145" s="615"/>
      <c r="H145" s="256"/>
      <c r="I145" s="256"/>
      <c r="J145" s="256"/>
      <c r="K145" s="256"/>
      <c r="L145" s="256"/>
      <c r="M145" s="256"/>
      <c r="N145" s="256"/>
      <c r="O145" s="256"/>
      <c r="P145" s="256"/>
      <c r="Q145" s="256"/>
      <c r="R145" s="256"/>
      <c r="S145" s="256"/>
      <c r="T145" s="255"/>
      <c r="U145" s="621"/>
      <c r="V145" s="622"/>
      <c r="W145" s="622"/>
      <c r="X145" s="622"/>
      <c r="Y145" s="622"/>
      <c r="Z145" s="623"/>
      <c r="AA145" s="257"/>
      <c r="AB145" s="257"/>
      <c r="AC145" s="257"/>
      <c r="AD145" s="299"/>
      <c r="AE145" s="299"/>
      <c r="AF145" s="268"/>
      <c r="AG145" s="268"/>
      <c r="AH145" s="268"/>
      <c r="AI145" s="257"/>
      <c r="AJ145" s="257"/>
      <c r="AK145" s="257"/>
      <c r="AL145" s="257"/>
      <c r="AM145" s="257"/>
      <c r="AN145" s="257"/>
      <c r="AO145" s="257"/>
      <c r="AP145" s="257"/>
      <c r="AQ145" s="257"/>
      <c r="AR145" s="257"/>
      <c r="AS145" s="257"/>
      <c r="AT145" s="257"/>
      <c r="AU145" s="257"/>
      <c r="AX145" s="569"/>
      <c r="AY145" s="569"/>
      <c r="AZ145" s="589"/>
      <c r="BA145" s="590"/>
      <c r="BB145" s="590"/>
      <c r="BC145" s="590"/>
      <c r="BD145" s="589"/>
      <c r="BE145" s="585" t="e">
        <f>IF(#REF!="発電事業者","月間送電電力量（GWh）","月間受電電力量（GWh）")</f>
        <v>#REF!</v>
      </c>
      <c r="BF145" s="586"/>
      <c r="BG145" s="331" t="str">
        <f>IF(COUNT(BG130,L161)=2,ROUND(BG130*L161/SUM(L159:L168),#REF!),"")</f>
        <v/>
      </c>
      <c r="BH145" s="331" t="str">
        <f>IF(COUNT(BH130,M161)=2,ROUND(BH130*M161/SUM(M159:M168),#REF!),"")</f>
        <v/>
      </c>
      <c r="BI145" s="331" t="str">
        <f>IF(COUNT(BI130,N161)=2,ROUND(BI130*N161/SUM(N159:N168),#REF!),"")</f>
        <v/>
      </c>
      <c r="BJ145" s="331" t="str">
        <f>IF(COUNT(BJ130,O161)=2,ROUND(BJ130*O161/SUM(O159:O168),#REF!),"")</f>
        <v/>
      </c>
      <c r="BK145" s="331" t="str">
        <f>IF(COUNT(BK130,P161)=2,ROUND(BK130*P161/SUM(P159:P168),#REF!),"")</f>
        <v/>
      </c>
      <c r="BL145" s="331" t="str">
        <f>IF(COUNT(BL130,Q161)=2,ROUND(BL130*Q161/SUM(Q159:Q168),#REF!),"")</f>
        <v/>
      </c>
      <c r="BM145" s="331" t="str">
        <f>IF(COUNT(BM130,R161)=2,ROUND(BM130*R161/SUM(R159:R168),#REF!),"")</f>
        <v/>
      </c>
      <c r="BN145" s="331" t="str">
        <f>IF(COUNT(BN130,S161)=2,ROUND(BN130*S161/SUM(S159:S168),#REF!),"")</f>
        <v/>
      </c>
      <c r="BO145" s="331" t="str">
        <f>IF(COUNT(BO130,T161)=2,ROUND(BO130*T161/SUM(T159:T168),#REF!),"")</f>
        <v/>
      </c>
      <c r="BP145" s="331" t="str">
        <f>IF(COUNT(BP130,U161)=2,ROUND(BP130*U161/SUM(U159:U168),#REF!),"")</f>
        <v/>
      </c>
      <c r="BQ145" s="331" t="str">
        <f>IF(COUNT(BQ130,V161)=2,ROUND(BQ130*V161/SUM(V159:V168),#REF!),"")</f>
        <v/>
      </c>
      <c r="BR145" s="331" t="str">
        <f>IF(COUNT(BR130,W161)=2,ROUND(BR130*W161/SUM(W159:W168),#REF!),"")</f>
        <v/>
      </c>
      <c r="BS145" s="569" t="e">
        <f>IF(#REF!="発電事業者","年間送電電力量（GWh）","年間受電電力量（GWh）")</f>
        <v>#REF!</v>
      </c>
      <c r="BT145" s="569"/>
      <c r="BU145" s="569"/>
      <c r="BV145" s="333" t="s">
        <v>25</v>
      </c>
      <c r="BW145" s="582"/>
      <c r="BX145" s="582"/>
      <c r="BY145" s="331" t="str">
        <f>IF(COUNT(BY130,X161)=2,ROUND(BY130*X161/SUM(X159:X168),#REF!),"")</f>
        <v/>
      </c>
      <c r="BZ145" s="331" t="str">
        <f>IF(COUNT(BZ130,Y161)=2,ROUND(BZ130*Y161/SUM(Y159:Y168),#REF!),"")</f>
        <v/>
      </c>
      <c r="CA145" s="331" t="str">
        <f>IF(COUNT(CA130,Z161)=2,ROUND(CA130*Z161/SUM(Z159:Z168),#REF!),"")</f>
        <v/>
      </c>
      <c r="CB145" s="331" t="str">
        <f>IF(COUNT(CB130,AA161)=2,ROUND(CB130*AA161/SUM(AA159:AA168),#REF!),"")</f>
        <v/>
      </c>
      <c r="CC145" s="331" t="str">
        <f>IF(COUNT(CC130,AB161)=2,ROUND(CC130*AB161/SUM(AB159:AB168),#REF!),"")</f>
        <v/>
      </c>
      <c r="CD145" s="331" t="str">
        <f>IF(COUNT(CD130,AC161)=2,ROUND(CD130*AC161/SUM(AC159:AC168),#REF!),"")</f>
        <v/>
      </c>
      <c r="CE145" s="331" t="str">
        <f>IF(COUNT(CE130,AD161)=2,ROUND(CE130*AD161/SUM(AD159:AD168),#REF!),"")</f>
        <v/>
      </c>
      <c r="CF145" s="331" t="str">
        <f>IF(COUNT(CF130,AE161)=2,ROUND(CF130*AE161/SUM(AE159:AE168),#REF!),"")</f>
        <v/>
      </c>
      <c r="CG145" s="331" t="str">
        <f>IF(COUNT(CG130,AF161)=2,ROUND(CG130*AF161/SUM(AF159:AF168),#REF!),"")</f>
        <v/>
      </c>
      <c r="CH145" s="565" t="str">
        <f>IF(COUNTA(AG161)=0,"",AG161)</f>
        <v/>
      </c>
      <c r="CI145" s="565"/>
      <c r="CJ145" s="565"/>
      <c r="CK145" s="565"/>
      <c r="CL145" s="565"/>
      <c r="CM145" s="565"/>
      <c r="CN145" s="565"/>
      <c r="CO145" s="565"/>
      <c r="CP145" s="565"/>
      <c r="CQ145" s="565"/>
    </row>
    <row r="146" spans="3:97" s="243" customFormat="1" ht="13.5" customHeight="1">
      <c r="C146" s="606"/>
      <c r="D146" s="607"/>
      <c r="E146" s="608" t="s">
        <v>212</v>
      </c>
      <c r="F146" s="609"/>
      <c r="G146" s="610"/>
      <c r="H146" s="261"/>
      <c r="I146" s="261"/>
      <c r="J146" s="261"/>
      <c r="K146" s="261"/>
      <c r="L146" s="261"/>
      <c r="M146" s="261"/>
      <c r="N146" s="261"/>
      <c r="O146" s="261"/>
      <c r="P146" s="261"/>
      <c r="Q146" s="261"/>
      <c r="R146" s="261"/>
      <c r="S146" s="261"/>
      <c r="T146" s="262" t="str">
        <f>IF(COUNT(H146:S146)=0,"",SUMPRODUCT(ROUND(H146:S146,1)))</f>
        <v/>
      </c>
      <c r="U146" s="621"/>
      <c r="V146" s="622"/>
      <c r="W146" s="622"/>
      <c r="X146" s="622"/>
      <c r="Y146" s="622"/>
      <c r="Z146" s="623"/>
      <c r="AA146" s="257"/>
      <c r="AB146" s="257"/>
      <c r="AC146" s="257"/>
      <c r="AD146" s="299"/>
      <c r="AE146" s="299"/>
      <c r="AF146" s="268"/>
      <c r="AG146" s="268"/>
      <c r="AH146" s="268"/>
      <c r="AI146" s="271"/>
      <c r="AJ146" s="271"/>
      <c r="AK146" s="271"/>
      <c r="AL146" s="271"/>
      <c r="AM146" s="271"/>
      <c r="AN146" s="271"/>
      <c r="AO146" s="271"/>
      <c r="AP146" s="271"/>
      <c r="AQ146" s="271"/>
      <c r="AR146" s="271"/>
      <c r="AS146" s="271"/>
      <c r="AT146" s="271"/>
      <c r="AU146" s="272"/>
      <c r="AX146" s="569" t="str">
        <f>IF(C162="","",C162)</f>
        <v/>
      </c>
      <c r="AY146" s="569"/>
      <c r="AZ146" s="587" t="str">
        <f>IF(E162="","",E162)</f>
        <v/>
      </c>
      <c r="BA146" s="590" t="str">
        <f ca="1">IF(F162="","",F162)</f>
        <v/>
      </c>
      <c r="BB146" s="590"/>
      <c r="BC146" s="590"/>
      <c r="BD146" s="587" t="str">
        <f>IF(I162="","",I162)</f>
        <v/>
      </c>
      <c r="BE146" s="578" t="e">
        <f>IF(#REF!="発電事業者","送電電力（MW）","受電電力（MW）")</f>
        <v>#REF!</v>
      </c>
      <c r="BF146" s="579"/>
      <c r="BG146" s="331" t="str">
        <f>IF(COUNT(BG128,L162)=2,ROUND(BG128*L162/SUM(L159:L168),#REF!),"")</f>
        <v/>
      </c>
      <c r="BH146" s="331" t="str">
        <f>IF(COUNT(BH128,M162)=2,ROUND(BH128*M162/SUM(M159:M168),#REF!),"")</f>
        <v/>
      </c>
      <c r="BI146" s="331" t="str">
        <f>IF(COUNT(BI128,N162)=2,ROUND(BI128*N162/SUM(N159:N168),#REF!),"")</f>
        <v/>
      </c>
      <c r="BJ146" s="331" t="str">
        <f>IF(COUNT(BJ128,O162)=2,ROUND(BJ128*O162/SUM(O159:O168),#REF!),"")</f>
        <v/>
      </c>
      <c r="BK146" s="331" t="str">
        <f>IF(COUNT(BK128,P162)=2,ROUND(BK128*P162/SUM(P159:P168),#REF!),"")</f>
        <v/>
      </c>
      <c r="BL146" s="331" t="str">
        <f>IF(COUNT(BL128,Q162)=2,ROUND(BL128*Q162/SUM(Q159:Q168),#REF!),"")</f>
        <v/>
      </c>
      <c r="BM146" s="331" t="str">
        <f>IF(COUNT(BM128,R162)=2,ROUND(BM128*R162/SUM(R159:R168),#REF!),"")</f>
        <v/>
      </c>
      <c r="BN146" s="331" t="str">
        <f>IF(COUNT(BN128,S162)=2,ROUND(BN128*S162/SUM(S159:S168),#REF!),"")</f>
        <v/>
      </c>
      <c r="BO146" s="331" t="str">
        <f>IF(COUNT(BO128,T162)=2,ROUND(BO128*T162/SUM(T159:T168),#REF!),"")</f>
        <v/>
      </c>
      <c r="BP146" s="331" t="str">
        <f>IF(COUNT(BP128,U162)=2,ROUND(BP128*U162/SUM(U159:U168),#REF!),"")</f>
        <v/>
      </c>
      <c r="BQ146" s="331" t="str">
        <f>IF(COUNT(BQ128,V162)=2,ROUND(BQ128*V162/SUM(V159:V168),#REF!),"")</f>
        <v/>
      </c>
      <c r="BR146" s="331" t="str">
        <f>IF(COUNT(BR128,W162)=2,ROUND(BR128*W162/SUM(W159:W168),#REF!),"")</f>
        <v/>
      </c>
      <c r="BS146" s="569" t="e">
        <f>IF(#REF!="発電事業者","送電電力（MW）","受電電力（MW）")</f>
        <v>#REF!</v>
      </c>
      <c r="BT146" s="569"/>
      <c r="BU146" s="569"/>
      <c r="BV146" s="333" t="s">
        <v>171</v>
      </c>
      <c r="BW146" s="580"/>
      <c r="BX146" s="580"/>
      <c r="BY146" s="331" t="str">
        <f>IF(COUNT(BY128,X162)=2,ROUND(BY128*X162/SUM(X159:X168),#REF!),"")</f>
        <v/>
      </c>
      <c r="BZ146" s="331" t="str">
        <f>IF(COUNT(BZ128,Y162)=2,ROUND(BZ128*Y162/SUM(Y159:Y168),#REF!),"")</f>
        <v/>
      </c>
      <c r="CA146" s="331" t="str">
        <f>IF(COUNT(CA128,Z162)=2,ROUND(CA128*Z162/SUM(Z159:Z168),#REF!),"")</f>
        <v/>
      </c>
      <c r="CB146" s="331" t="str">
        <f>IF(COUNT(CB128,AA162)=2,ROUND(CB128*AA162/SUM(AA159:AA168),#REF!),"")</f>
        <v/>
      </c>
      <c r="CC146" s="331" t="str">
        <f>IF(COUNT(CC128,AB162)=2,ROUND(CC128*AB162/SUM(AB159:AB168),#REF!),"")</f>
        <v/>
      </c>
      <c r="CD146" s="331" t="str">
        <f>IF(COUNT(CD128,AC162)=2,ROUND(CD128*AC162/SUM(AC159:AC168),#REF!),"")</f>
        <v/>
      </c>
      <c r="CE146" s="331" t="str">
        <f>IF(COUNT(CE128,AD162)=2,ROUND(CE128*AD162/SUM(AD159:AD168),#REF!),"")</f>
        <v/>
      </c>
      <c r="CF146" s="331" t="str">
        <f>IF(COUNT(CF128,AE162)=2,ROUND(CF128*AE162/SUM(AE159:AE168),#REF!),"")</f>
        <v/>
      </c>
      <c r="CG146" s="331" t="str">
        <f>IF(COUNT(CG128,AF162)=2,ROUND(CG128*AF162/SUM(AF159:AF168),#REF!),"")</f>
        <v/>
      </c>
      <c r="CH146" s="563" t="s">
        <v>120</v>
      </c>
      <c r="CI146" s="563"/>
      <c r="CJ146" s="563"/>
      <c r="CK146" s="563"/>
      <c r="CL146" s="563"/>
      <c r="CM146" s="563"/>
      <c r="CN146" s="563"/>
      <c r="CO146" s="563"/>
      <c r="CP146" s="563"/>
      <c r="CQ146" s="563"/>
    </row>
    <row r="147" spans="3:97" s="243" customFormat="1" ht="13.5" customHeight="1">
      <c r="C147" s="604" t="e">
        <f>DATE(#REF!+7,1,1)</f>
        <v>#REF!</v>
      </c>
      <c r="D147" s="605"/>
      <c r="E147" s="613" t="s">
        <v>198</v>
      </c>
      <c r="F147" s="614"/>
      <c r="G147" s="615"/>
      <c r="H147" s="256"/>
      <c r="I147" s="256"/>
      <c r="J147" s="256"/>
      <c r="K147" s="256"/>
      <c r="L147" s="256"/>
      <c r="M147" s="256"/>
      <c r="N147" s="256"/>
      <c r="O147" s="256"/>
      <c r="P147" s="256"/>
      <c r="Q147" s="256"/>
      <c r="R147" s="256"/>
      <c r="S147" s="256"/>
      <c r="T147" s="255"/>
      <c r="U147" s="621"/>
      <c r="V147" s="622"/>
      <c r="W147" s="622"/>
      <c r="X147" s="622"/>
      <c r="Y147" s="622"/>
      <c r="Z147" s="623"/>
      <c r="AA147" s="257"/>
      <c r="AB147" s="257"/>
      <c r="AC147" s="257"/>
      <c r="AD147" s="299"/>
      <c r="AE147" s="299"/>
      <c r="AF147" s="268"/>
      <c r="AG147" s="268"/>
      <c r="AH147" s="268"/>
      <c r="AI147" s="257"/>
      <c r="AJ147" s="257"/>
      <c r="AK147" s="257"/>
      <c r="AL147" s="257"/>
      <c r="AM147" s="257"/>
      <c r="AN147" s="257"/>
      <c r="AO147" s="257"/>
      <c r="AP147" s="257"/>
      <c r="AQ147" s="257"/>
      <c r="AR147" s="257"/>
      <c r="AS147" s="257"/>
      <c r="AT147" s="257"/>
      <c r="AU147" s="257"/>
      <c r="AX147" s="569"/>
      <c r="AY147" s="569"/>
      <c r="AZ147" s="588"/>
      <c r="BA147" s="590"/>
      <c r="BB147" s="590"/>
      <c r="BC147" s="590"/>
      <c r="BD147" s="588"/>
      <c r="BE147" s="583"/>
      <c r="BF147" s="584"/>
      <c r="BG147" s="259"/>
      <c r="BH147" s="259"/>
      <c r="BI147" s="259"/>
      <c r="BJ147" s="259"/>
      <c r="BK147" s="259"/>
      <c r="BL147" s="259"/>
      <c r="BM147" s="259"/>
      <c r="BN147" s="259"/>
      <c r="BO147" s="259"/>
      <c r="BP147" s="259"/>
      <c r="BQ147" s="259"/>
      <c r="BR147" s="259"/>
      <c r="BS147" s="569"/>
      <c r="BT147" s="569"/>
      <c r="BU147" s="569"/>
      <c r="BV147" s="333" t="s">
        <v>172</v>
      </c>
      <c r="BW147" s="581"/>
      <c r="BX147" s="581"/>
      <c r="BY147" s="331" t="str">
        <f>IF(COUNT(BY129,X162)=2,ROUND(BY129*X162/SUM(X159:X168),#REF!),"")</f>
        <v/>
      </c>
      <c r="BZ147" s="331" t="str">
        <f>IF(COUNT(BZ129,Y162)=2,ROUND(BZ129*Y162/SUM(Y159:Y168),#REF!),"")</f>
        <v/>
      </c>
      <c r="CA147" s="331" t="str">
        <f>IF(COUNT(CA129,Z162)=2,ROUND(CA129*Z162/SUM(Z159:Z168),#REF!),"")</f>
        <v/>
      </c>
      <c r="CB147" s="331" t="str">
        <f>IF(COUNT(CB129,AA162)=2,ROUND(CB129*AA162/SUM(AA159:AA168),#REF!),"")</f>
        <v/>
      </c>
      <c r="CC147" s="331" t="str">
        <f>IF(COUNT(CC129,AB162)=2,ROUND(CC129*AB162/SUM(AB159:AB168),#REF!),"")</f>
        <v/>
      </c>
      <c r="CD147" s="331" t="str">
        <f>IF(COUNT(CD129,AC162)=2,ROUND(CD129*AC162/SUM(AC159:AC168),#REF!),"")</f>
        <v/>
      </c>
      <c r="CE147" s="331" t="str">
        <f>IF(COUNT(CE129,AD162)=2,ROUND(CE129*AD162/SUM(AD159:AD168),#REF!),"")</f>
        <v/>
      </c>
      <c r="CF147" s="331" t="str">
        <f>IF(COUNT(CF129,AE162)=2,ROUND(CF129*AE162/SUM(AE159:AE168),#REF!),"")</f>
        <v/>
      </c>
      <c r="CG147" s="331" t="str">
        <f>IF(COUNT(CG129,AF162)=2,ROUND(CG129*AF162/SUM(AF159:AF168),#REF!),"")</f>
        <v/>
      </c>
      <c r="CH147" s="564" t="str">
        <f>IF(CH146="","",CH146)</f>
        <v>廃棄物</v>
      </c>
      <c r="CI147" s="564"/>
      <c r="CJ147" s="564"/>
      <c r="CK147" s="564"/>
      <c r="CL147" s="564"/>
      <c r="CM147" s="564"/>
      <c r="CN147" s="564"/>
      <c r="CO147" s="564"/>
      <c r="CP147" s="564"/>
      <c r="CQ147" s="564"/>
    </row>
    <row r="148" spans="3:97" s="243" customFormat="1" ht="13.5" customHeight="1">
      <c r="C148" s="606"/>
      <c r="D148" s="607"/>
      <c r="E148" s="608" t="s">
        <v>212</v>
      </c>
      <c r="F148" s="609"/>
      <c r="G148" s="610"/>
      <c r="H148" s="261"/>
      <c r="I148" s="261"/>
      <c r="J148" s="261"/>
      <c r="K148" s="261"/>
      <c r="L148" s="261"/>
      <c r="M148" s="261"/>
      <c r="N148" s="261"/>
      <c r="O148" s="261"/>
      <c r="P148" s="261"/>
      <c r="Q148" s="261"/>
      <c r="R148" s="261"/>
      <c r="S148" s="261"/>
      <c r="T148" s="262" t="str">
        <f>IF(COUNT(H148:S148)=0,"",SUMPRODUCT(ROUND(H148:S148,1)))</f>
        <v/>
      </c>
      <c r="U148" s="621"/>
      <c r="V148" s="622"/>
      <c r="W148" s="622"/>
      <c r="X148" s="622"/>
      <c r="Y148" s="622"/>
      <c r="Z148" s="623"/>
      <c r="AA148" s="257"/>
      <c r="AB148" s="257"/>
      <c r="AC148" s="257"/>
      <c r="AD148" s="299"/>
      <c r="AE148" s="299"/>
      <c r="AF148" s="268"/>
      <c r="AG148" s="268"/>
      <c r="AH148" s="268"/>
      <c r="AI148" s="271"/>
      <c r="AJ148" s="271"/>
      <c r="AK148" s="271"/>
      <c r="AL148" s="271"/>
      <c r="AM148" s="271"/>
      <c r="AN148" s="271"/>
      <c r="AO148" s="271"/>
      <c r="AP148" s="271"/>
      <c r="AQ148" s="271"/>
      <c r="AR148" s="271"/>
      <c r="AS148" s="271"/>
      <c r="AT148" s="271"/>
      <c r="AU148" s="272"/>
      <c r="AX148" s="569"/>
      <c r="AY148" s="569"/>
      <c r="AZ148" s="589"/>
      <c r="BA148" s="590"/>
      <c r="BB148" s="590"/>
      <c r="BC148" s="590"/>
      <c r="BD148" s="589"/>
      <c r="BE148" s="585" t="e">
        <f>IF(#REF!="発電事業者","月間送電電力量（GWh）","月間受電電力量（GWh）")</f>
        <v>#REF!</v>
      </c>
      <c r="BF148" s="586"/>
      <c r="BG148" s="331" t="str">
        <f>IF(COUNT(BG130,L162)=2,ROUND(BG130*L162/SUM(L159:L168),#REF!),"")</f>
        <v/>
      </c>
      <c r="BH148" s="331" t="str">
        <f>IF(COUNT(BH130,M162)=2,ROUND(BH130*M162/SUM(M159:M168),#REF!),"")</f>
        <v/>
      </c>
      <c r="BI148" s="331" t="str">
        <f>IF(COUNT(BI130,N162)=2,ROUND(BI130*N162/SUM(N159:N168),#REF!),"")</f>
        <v/>
      </c>
      <c r="BJ148" s="331" t="str">
        <f>IF(COUNT(BJ130,O162)=2,ROUND(BJ130*O162/SUM(O159:O168),#REF!),"")</f>
        <v/>
      </c>
      <c r="BK148" s="331" t="str">
        <f>IF(COUNT(BK130,P162)=2,ROUND(BK130*P162/SUM(P159:P168),#REF!),"")</f>
        <v/>
      </c>
      <c r="BL148" s="331" t="str">
        <f>IF(COUNT(BL130,Q162)=2,ROUND(BL130*Q162/SUM(Q159:Q168),#REF!),"")</f>
        <v/>
      </c>
      <c r="BM148" s="331" t="str">
        <f>IF(COUNT(BM130,R162)=2,ROUND(BM130*R162/SUM(R159:R168),#REF!),"")</f>
        <v/>
      </c>
      <c r="BN148" s="331" t="str">
        <f>IF(COUNT(BN130,S162)=2,ROUND(BN130*S162/SUM(S159:S168),#REF!),"")</f>
        <v/>
      </c>
      <c r="BO148" s="331" t="str">
        <f>IF(COUNT(BO130,T162)=2,ROUND(BO130*T162/SUM(T159:T168),#REF!),"")</f>
        <v/>
      </c>
      <c r="BP148" s="331" t="str">
        <f>IF(COUNT(BP130,U162)=2,ROUND(BP130*U162/SUM(U159:U168),#REF!),"")</f>
        <v/>
      </c>
      <c r="BQ148" s="331" t="str">
        <f>IF(COUNT(BQ130,V162)=2,ROUND(BQ130*V162/SUM(V159:V168),#REF!),"")</f>
        <v/>
      </c>
      <c r="BR148" s="331" t="str">
        <f>IF(COUNT(BR130,W162)=2,ROUND(BR130*W162/SUM(W159:W168),#REF!),"")</f>
        <v/>
      </c>
      <c r="BS148" s="569" t="e">
        <f>IF(#REF!="発電事業者","年間送電電力量（GWh）","年間受電電力量（GWh）")</f>
        <v>#REF!</v>
      </c>
      <c r="BT148" s="569"/>
      <c r="BU148" s="569"/>
      <c r="BV148" s="333" t="s">
        <v>25</v>
      </c>
      <c r="BW148" s="582"/>
      <c r="BX148" s="582"/>
      <c r="BY148" s="331" t="str">
        <f>IF(COUNT(BY130,X162)=2,ROUND(BY130*X162/SUM(X159:X168),#REF!),"")</f>
        <v/>
      </c>
      <c r="BZ148" s="331" t="str">
        <f>IF(COUNT(BZ130,Y162)=2,ROUND(BZ130*Y162/SUM(Y159:Y168),#REF!),"")</f>
        <v/>
      </c>
      <c r="CA148" s="331" t="str">
        <f>IF(COUNT(CA130,Z162)=2,ROUND(CA130*Z162/SUM(Z159:Z168),#REF!),"")</f>
        <v/>
      </c>
      <c r="CB148" s="331" t="str">
        <f>IF(COUNT(CB130,AA162)=2,ROUND(CB130*AA162/SUM(AA159:AA168),#REF!),"")</f>
        <v/>
      </c>
      <c r="CC148" s="331" t="str">
        <f>IF(COUNT(CC130,AB162)=2,ROUND(CC130*AB162/SUM(AB159:AB168),#REF!),"")</f>
        <v/>
      </c>
      <c r="CD148" s="331" t="str">
        <f>IF(COUNT(CD130,AC162)=2,ROUND(CD130*AC162/SUM(AC159:AC168),#REF!),"")</f>
        <v/>
      </c>
      <c r="CE148" s="331" t="str">
        <f>IF(COUNT(CE130,AD162)=2,ROUND(CE130*AD162/SUM(AD159:AD168),#REF!),"")</f>
        <v/>
      </c>
      <c r="CF148" s="331" t="str">
        <f>IF(COUNT(CF130,AE162)=2,ROUND(CF130*AE162/SUM(AE159:AE168),#REF!),"")</f>
        <v/>
      </c>
      <c r="CG148" s="331" t="str">
        <f>IF(COUNT(CG130,AF162)=2,ROUND(CG130*AF162/SUM(AF159:AF168),#REF!),"")</f>
        <v/>
      </c>
      <c r="CH148" s="565" t="str">
        <f>IF(COUNTA(AG162)=0,"",AG162)</f>
        <v/>
      </c>
      <c r="CI148" s="565"/>
      <c r="CJ148" s="565"/>
      <c r="CK148" s="565"/>
      <c r="CL148" s="565"/>
      <c r="CM148" s="565"/>
      <c r="CN148" s="565"/>
      <c r="CO148" s="565"/>
      <c r="CP148" s="565"/>
      <c r="CQ148" s="565"/>
    </row>
    <row r="149" spans="3:97" s="243" customFormat="1" ht="13.5" customHeight="1">
      <c r="C149" s="604" t="e">
        <f>DATE(#REF!+8,1,1)</f>
        <v>#REF!</v>
      </c>
      <c r="D149" s="605"/>
      <c r="E149" s="613" t="s">
        <v>198</v>
      </c>
      <c r="F149" s="614"/>
      <c r="G149" s="615"/>
      <c r="H149" s="256"/>
      <c r="I149" s="256"/>
      <c r="J149" s="256"/>
      <c r="K149" s="256"/>
      <c r="L149" s="256"/>
      <c r="M149" s="256"/>
      <c r="N149" s="256"/>
      <c r="O149" s="256"/>
      <c r="P149" s="256"/>
      <c r="Q149" s="256"/>
      <c r="R149" s="256"/>
      <c r="S149" s="256"/>
      <c r="T149" s="255"/>
      <c r="U149" s="621"/>
      <c r="V149" s="622"/>
      <c r="W149" s="622"/>
      <c r="X149" s="622"/>
      <c r="Y149" s="622"/>
      <c r="Z149" s="623"/>
      <c r="AA149" s="257"/>
      <c r="AB149" s="257"/>
      <c r="AC149" s="257"/>
      <c r="AD149" s="299"/>
      <c r="AE149" s="299"/>
      <c r="AF149" s="268"/>
      <c r="AG149" s="268"/>
      <c r="AH149" s="268"/>
      <c r="AI149" s="257"/>
      <c r="AJ149" s="257"/>
      <c r="AK149" s="257"/>
      <c r="AL149" s="257"/>
      <c r="AM149" s="257"/>
      <c r="AN149" s="257"/>
      <c r="AO149" s="257"/>
      <c r="AP149" s="257"/>
      <c r="AQ149" s="257"/>
      <c r="AR149" s="257"/>
      <c r="AS149" s="257"/>
      <c r="AT149" s="257"/>
      <c r="AU149" s="257"/>
      <c r="AX149" s="569" t="str">
        <f>IF(C163="","",C163)</f>
        <v/>
      </c>
      <c r="AY149" s="569"/>
      <c r="AZ149" s="587" t="str">
        <f>IF(E163="","",E163)</f>
        <v/>
      </c>
      <c r="BA149" s="590" t="str">
        <f ca="1">IF(F163="","",F163)</f>
        <v/>
      </c>
      <c r="BB149" s="590"/>
      <c r="BC149" s="590"/>
      <c r="BD149" s="587" t="str">
        <f>IF(I163="","",I163)</f>
        <v/>
      </c>
      <c r="BE149" s="578" t="e">
        <f>IF(#REF!="発電事業者","送電電力（MW）","受電電力（MW）")</f>
        <v>#REF!</v>
      </c>
      <c r="BF149" s="579"/>
      <c r="BG149" s="331" t="str">
        <f>IF(COUNT(BG128,L163)=2,ROUND(BG128*L163/SUM(L159:L168),#REF!),"")</f>
        <v/>
      </c>
      <c r="BH149" s="331" t="str">
        <f>IF(COUNT(BH128,M163)=2,ROUND(BH128*M163/SUM(M159:M168),#REF!),"")</f>
        <v/>
      </c>
      <c r="BI149" s="331" t="str">
        <f>IF(COUNT(BI128,N163)=2,ROUND(BI128*N163/SUM(N159:N168),#REF!),"")</f>
        <v/>
      </c>
      <c r="BJ149" s="331" t="str">
        <f>IF(COUNT(BJ128,O163)=2,ROUND(BJ128*O163/SUM(O159:O168),#REF!),"")</f>
        <v/>
      </c>
      <c r="BK149" s="331" t="str">
        <f>IF(COUNT(BK128,P163)=2,ROUND(BK128*P163/SUM(P159:P168),#REF!),"")</f>
        <v/>
      </c>
      <c r="BL149" s="331" t="str">
        <f>IF(COUNT(BL128,Q163)=2,ROUND(BL128*Q163/SUM(Q159:Q168),#REF!),"")</f>
        <v/>
      </c>
      <c r="BM149" s="331" t="str">
        <f>IF(COUNT(BM128,R163)=2,ROUND(BM128*R163/SUM(R159:R168),#REF!),"")</f>
        <v/>
      </c>
      <c r="BN149" s="331" t="str">
        <f>IF(COUNT(BN128,S163)=2,ROUND(BN128*S163/SUM(S159:S168),#REF!),"")</f>
        <v/>
      </c>
      <c r="BO149" s="331" t="str">
        <f>IF(COUNT(BO128,T163)=2,ROUND(BO128*T163/SUM(T159:T168),#REF!),"")</f>
        <v/>
      </c>
      <c r="BP149" s="331" t="str">
        <f>IF(COUNT(BP128,U163)=2,ROUND(BP128*U163/SUM(U159:U168),#REF!),"")</f>
        <v/>
      </c>
      <c r="BQ149" s="331" t="str">
        <f>IF(COUNT(BQ128,V163)=2,ROUND(BQ128*V163/SUM(V159:V168),#REF!),"")</f>
        <v/>
      </c>
      <c r="BR149" s="331" t="str">
        <f>IF(COUNT(BR128,W163)=2,ROUND(BR128*W163/SUM(W159:W168),#REF!),"")</f>
        <v/>
      </c>
      <c r="BS149" s="569" t="e">
        <f>IF(#REF!="発電事業者","送電電力（MW）","受電電力（MW）")</f>
        <v>#REF!</v>
      </c>
      <c r="BT149" s="569"/>
      <c r="BU149" s="569"/>
      <c r="BV149" s="333" t="s">
        <v>171</v>
      </c>
      <c r="BW149" s="580"/>
      <c r="BX149" s="580"/>
      <c r="BY149" s="331" t="str">
        <f>IF(COUNT(BY128,X163)=2,ROUND(BY128*X163/SUM(X159:X168),#REF!),"")</f>
        <v/>
      </c>
      <c r="BZ149" s="331" t="str">
        <f>IF(COUNT(BZ128,Y163)=2,ROUND(BZ128*Y163/SUM(Y159:Y168),#REF!),"")</f>
        <v/>
      </c>
      <c r="CA149" s="331" t="str">
        <f>IF(COUNT(CA128,Z163)=2,ROUND(CA128*Z163/SUM(Z159:Z168),#REF!),"")</f>
        <v/>
      </c>
      <c r="CB149" s="331" t="str">
        <f>IF(COUNT(CB128,AA163)=2,ROUND(CB128*AA163/SUM(AA159:AA168),#REF!),"")</f>
        <v/>
      </c>
      <c r="CC149" s="331" t="str">
        <f>IF(COUNT(CC128,AB163)=2,ROUND(CC128*AB163/SUM(AB159:AB168),#REF!),"")</f>
        <v/>
      </c>
      <c r="CD149" s="331" t="str">
        <f>IF(COUNT(CD128,AC163)=2,ROUND(CD128*AC163/SUM(AC159:AC168),#REF!),"")</f>
        <v/>
      </c>
      <c r="CE149" s="331" t="str">
        <f>IF(COUNT(CE128,AD163)=2,ROUND(CE128*AD163/SUM(AD159:AD168),#REF!),"")</f>
        <v/>
      </c>
      <c r="CF149" s="331" t="str">
        <f>IF(COUNT(CF128,AE163)=2,ROUND(CF128*AE163/SUM(AE159:AE168),#REF!),"")</f>
        <v/>
      </c>
      <c r="CG149" s="331" t="str">
        <f>IF(COUNT(CG128,AF163)=2,ROUND(CG128*AF163/SUM(AF159:AF168),#REF!),"")</f>
        <v/>
      </c>
      <c r="CH149" s="563" t="s">
        <v>120</v>
      </c>
      <c r="CI149" s="563"/>
      <c r="CJ149" s="563"/>
      <c r="CK149" s="563"/>
      <c r="CL149" s="563"/>
      <c r="CM149" s="563"/>
      <c r="CN149" s="563"/>
      <c r="CO149" s="563"/>
      <c r="CP149" s="563"/>
      <c r="CQ149" s="563"/>
    </row>
    <row r="150" spans="3:97" s="243" customFormat="1" ht="13.5" customHeight="1">
      <c r="C150" s="606"/>
      <c r="D150" s="607"/>
      <c r="E150" s="608" t="s">
        <v>212</v>
      </c>
      <c r="F150" s="609"/>
      <c r="G150" s="610"/>
      <c r="H150" s="261"/>
      <c r="I150" s="261"/>
      <c r="J150" s="261"/>
      <c r="K150" s="261"/>
      <c r="L150" s="261"/>
      <c r="M150" s="261"/>
      <c r="N150" s="261"/>
      <c r="O150" s="261"/>
      <c r="P150" s="261"/>
      <c r="Q150" s="261"/>
      <c r="R150" s="261"/>
      <c r="S150" s="261"/>
      <c r="T150" s="262" t="str">
        <f>IF(COUNT(H150:S150)=0,"",SUMPRODUCT(ROUND(H150:S150,1)))</f>
        <v/>
      </c>
      <c r="U150" s="624"/>
      <c r="V150" s="625"/>
      <c r="W150" s="625"/>
      <c r="X150" s="625"/>
      <c r="Y150" s="625"/>
      <c r="Z150" s="626"/>
      <c r="AA150" s="257"/>
      <c r="AB150" s="257"/>
      <c r="AC150" s="257"/>
      <c r="AD150" s="299"/>
      <c r="AE150" s="299"/>
      <c r="AF150" s="268"/>
      <c r="AG150" s="268"/>
      <c r="AH150" s="268"/>
      <c r="AI150" s="271"/>
      <c r="AJ150" s="271"/>
      <c r="AK150" s="271"/>
      <c r="AL150" s="271"/>
      <c r="AM150" s="271"/>
      <c r="AN150" s="271"/>
      <c r="AO150" s="271"/>
      <c r="AP150" s="271"/>
      <c r="AQ150" s="271"/>
      <c r="AR150" s="271"/>
      <c r="AS150" s="271"/>
      <c r="AT150" s="271"/>
      <c r="AU150" s="272"/>
      <c r="AX150" s="569"/>
      <c r="AY150" s="569"/>
      <c r="AZ150" s="588"/>
      <c r="BA150" s="590"/>
      <c r="BB150" s="590"/>
      <c r="BC150" s="590"/>
      <c r="BD150" s="588"/>
      <c r="BE150" s="583"/>
      <c r="BF150" s="584"/>
      <c r="BG150" s="259"/>
      <c r="BH150" s="259"/>
      <c r="BI150" s="259"/>
      <c r="BJ150" s="259"/>
      <c r="BK150" s="259"/>
      <c r="BL150" s="259"/>
      <c r="BM150" s="259"/>
      <c r="BN150" s="259"/>
      <c r="BO150" s="259"/>
      <c r="BP150" s="259"/>
      <c r="BQ150" s="259"/>
      <c r="BR150" s="259"/>
      <c r="BS150" s="569"/>
      <c r="BT150" s="569"/>
      <c r="BU150" s="569"/>
      <c r="BV150" s="333" t="s">
        <v>172</v>
      </c>
      <c r="BW150" s="581"/>
      <c r="BX150" s="581"/>
      <c r="BY150" s="331" t="str">
        <f>IF(COUNT(BY129,X163)=2,ROUND(BY129*X163/SUM(X159:X168),#REF!),"")</f>
        <v/>
      </c>
      <c r="BZ150" s="331" t="str">
        <f>IF(COUNT(BZ129,Y163)=2,ROUND(BZ129*Y163/SUM(Y159:Y168),#REF!),"")</f>
        <v/>
      </c>
      <c r="CA150" s="331" t="str">
        <f>IF(COUNT(CA129,Z163)=2,ROUND(CA129*Z163/SUM(Z159:Z168),#REF!),"")</f>
        <v/>
      </c>
      <c r="CB150" s="331" t="str">
        <f>IF(COUNT(CB129,AA163)=2,ROUND(CB129*AA163/SUM(AA159:AA168),#REF!),"")</f>
        <v/>
      </c>
      <c r="CC150" s="331" t="str">
        <f>IF(COUNT(CC129,AB163)=2,ROUND(CC129*AB163/SUM(AB159:AB168),#REF!),"")</f>
        <v/>
      </c>
      <c r="CD150" s="331" t="str">
        <f>IF(COUNT(CD129,AC163)=2,ROUND(CD129*AC163/SUM(AC159:AC168),#REF!),"")</f>
        <v/>
      </c>
      <c r="CE150" s="331" t="str">
        <f>IF(COUNT(CE129,AD163)=2,ROUND(CE129*AD163/SUM(AD159:AD168),#REF!),"")</f>
        <v/>
      </c>
      <c r="CF150" s="331" t="str">
        <f>IF(COUNT(CF129,AE163)=2,ROUND(CF129*AE163/SUM(AE159:AE168),#REF!),"")</f>
        <v/>
      </c>
      <c r="CG150" s="331" t="str">
        <f>IF(COUNT(CG129,AF163)=2,ROUND(CG129*AF163/SUM(AF159:AF168),#REF!),"")</f>
        <v/>
      </c>
      <c r="CH150" s="564" t="str">
        <f>IF(CH149="","",CH149)</f>
        <v>廃棄物</v>
      </c>
      <c r="CI150" s="564"/>
      <c r="CJ150" s="564"/>
      <c r="CK150" s="564"/>
      <c r="CL150" s="564"/>
      <c r="CM150" s="564"/>
      <c r="CN150" s="564"/>
      <c r="CO150" s="564"/>
      <c r="CP150" s="564"/>
      <c r="CQ150" s="564"/>
    </row>
    <row r="151" spans="3:97" s="243" customFormat="1" ht="13.5" customHeight="1">
      <c r="C151" s="604" t="e">
        <f>DATE(#REF!+9,1,1)</f>
        <v>#REF!</v>
      </c>
      <c r="D151" s="605"/>
      <c r="E151" s="613" t="s">
        <v>198</v>
      </c>
      <c r="F151" s="614"/>
      <c r="G151" s="615"/>
      <c r="H151" s="256"/>
      <c r="I151" s="256"/>
      <c r="J151" s="256"/>
      <c r="K151" s="256"/>
      <c r="L151" s="256"/>
      <c r="M151" s="256"/>
      <c r="N151" s="256"/>
      <c r="O151" s="256"/>
      <c r="P151" s="256"/>
      <c r="Q151" s="256"/>
      <c r="R151" s="256"/>
      <c r="S151" s="256"/>
      <c r="T151" s="255"/>
      <c r="U151" s="613" t="s">
        <v>210</v>
      </c>
      <c r="V151" s="614"/>
      <c r="W151" s="614"/>
      <c r="X151" s="615"/>
      <c r="Y151" s="666"/>
      <c r="Z151" s="667"/>
      <c r="AA151" s="257"/>
      <c r="AB151" s="257"/>
      <c r="AC151" s="257"/>
      <c r="AD151" s="299"/>
      <c r="AE151" s="299"/>
      <c r="AF151" s="268"/>
      <c r="AG151" s="268"/>
      <c r="AH151" s="268"/>
      <c r="AI151" s="257"/>
      <c r="AJ151" s="257"/>
      <c r="AK151" s="257"/>
      <c r="AL151" s="257"/>
      <c r="AM151" s="257"/>
      <c r="AN151" s="257"/>
      <c r="AO151" s="257"/>
      <c r="AP151" s="257"/>
      <c r="AQ151" s="257"/>
      <c r="AR151" s="257"/>
      <c r="AS151" s="257"/>
      <c r="AT151" s="257"/>
      <c r="AU151" s="257"/>
      <c r="AX151" s="569"/>
      <c r="AY151" s="569"/>
      <c r="AZ151" s="589"/>
      <c r="BA151" s="590"/>
      <c r="BB151" s="590"/>
      <c r="BC151" s="590"/>
      <c r="BD151" s="589"/>
      <c r="BE151" s="585" t="e">
        <f>IF(#REF!="発電事業者","月間送電電力量（GWh）","月間受電電力量（GWh）")</f>
        <v>#REF!</v>
      </c>
      <c r="BF151" s="586"/>
      <c r="BG151" s="331" t="str">
        <f>IF(COUNT(BG130,L163)=2,ROUND(BG130*L163/SUM(L159:L168),#REF!),"")</f>
        <v/>
      </c>
      <c r="BH151" s="331" t="str">
        <f>IF(COUNT(BH130,M163)=2,ROUND(BH130*M163/SUM(M159:M168),#REF!),"")</f>
        <v/>
      </c>
      <c r="BI151" s="331" t="str">
        <f>IF(COUNT(BI130,N163)=2,ROUND(BI130*N163/SUM(N159:N168),#REF!),"")</f>
        <v/>
      </c>
      <c r="BJ151" s="331" t="str">
        <f>IF(COUNT(BJ130,O163)=2,ROUND(BJ130*O163/SUM(O159:O168),#REF!),"")</f>
        <v/>
      </c>
      <c r="BK151" s="331" t="str">
        <f>IF(COUNT(BK130,P163)=2,ROUND(BK130*P163/SUM(P159:P168),#REF!),"")</f>
        <v/>
      </c>
      <c r="BL151" s="331" t="str">
        <f>IF(COUNT(BL130,Q163)=2,ROUND(BL130*Q163/SUM(Q159:Q168),#REF!),"")</f>
        <v/>
      </c>
      <c r="BM151" s="331" t="str">
        <f>IF(COUNT(BM130,R163)=2,ROUND(BM130*R163/SUM(R159:R168),#REF!),"")</f>
        <v/>
      </c>
      <c r="BN151" s="331" t="str">
        <f>IF(COUNT(BN130,S163)=2,ROUND(BN130*S163/SUM(S159:S168),#REF!),"")</f>
        <v/>
      </c>
      <c r="BO151" s="331" t="str">
        <f>IF(COUNT(BO130,T163)=2,ROUND(BO130*T163/SUM(T159:T168),#REF!),"")</f>
        <v/>
      </c>
      <c r="BP151" s="331" t="str">
        <f>IF(COUNT(BP130,U163)=2,ROUND(BP130*U163/SUM(U159:U168),#REF!),"")</f>
        <v/>
      </c>
      <c r="BQ151" s="331" t="str">
        <f>IF(COUNT(BQ130,V163)=2,ROUND(BQ130*V163/SUM(V159:V168),#REF!),"")</f>
        <v/>
      </c>
      <c r="BR151" s="331" t="str">
        <f>IF(COUNT(BR130,W163)=2,ROUND(BR130*W163/SUM(W159:W168),#REF!),"")</f>
        <v/>
      </c>
      <c r="BS151" s="569" t="e">
        <f>IF(#REF!="発電事業者","年間送電電力量（GWh）","年間受電電力量（GWh）")</f>
        <v>#REF!</v>
      </c>
      <c r="BT151" s="569"/>
      <c r="BU151" s="569"/>
      <c r="BV151" s="333" t="s">
        <v>25</v>
      </c>
      <c r="BW151" s="582"/>
      <c r="BX151" s="582"/>
      <c r="BY151" s="331" t="str">
        <f>IF(COUNT(BY130,X163)=2,ROUND(BY130*X163/SUM(X159:X168),#REF!),"")</f>
        <v/>
      </c>
      <c r="BZ151" s="331" t="str">
        <f>IF(COUNT(BZ130,Y163)=2,ROUND(BZ130*Y163/SUM(Y159:Y168),#REF!),"")</f>
        <v/>
      </c>
      <c r="CA151" s="331" t="str">
        <f>IF(COUNT(CA130,Z163)=2,ROUND(CA130*Z163/SUM(Z159:Z168),#REF!),"")</f>
        <v/>
      </c>
      <c r="CB151" s="331" t="str">
        <f>IF(COUNT(CB130,AA163)=2,ROUND(CB130*AA163/SUM(AA159:AA168),#REF!),"")</f>
        <v/>
      </c>
      <c r="CC151" s="331" t="str">
        <f>IF(COUNT(CC130,AB163)=2,ROUND(CC130*AB163/SUM(AB159:AB168),#REF!),"")</f>
        <v/>
      </c>
      <c r="CD151" s="331" t="str">
        <f>IF(COUNT(CD130,AC163)=2,ROUND(CD130*AC163/SUM(AC159:AC168),#REF!),"")</f>
        <v/>
      </c>
      <c r="CE151" s="331" t="str">
        <f>IF(COUNT(CE130,AD163)=2,ROUND(CE130*AD163/SUM(AD159:AD168),#REF!),"")</f>
        <v/>
      </c>
      <c r="CF151" s="331" t="str">
        <f>IF(COUNT(CF130,AE163)=2,ROUND(CF130*AE163/SUM(AE159:AE168),#REF!),"")</f>
        <v/>
      </c>
      <c r="CG151" s="331" t="str">
        <f>IF(COUNT(CG130,AF163)=2,ROUND(CG130*AF163/SUM(AF159:AF168),#REF!),"")</f>
        <v/>
      </c>
      <c r="CH151" s="565" t="str">
        <f>IF(COUNTA(AG163)=0,"",AG163)</f>
        <v/>
      </c>
      <c r="CI151" s="565"/>
      <c r="CJ151" s="565"/>
      <c r="CK151" s="565"/>
      <c r="CL151" s="565"/>
      <c r="CM151" s="565"/>
      <c r="CN151" s="565"/>
      <c r="CO151" s="565"/>
      <c r="CP151" s="565"/>
      <c r="CQ151" s="565"/>
    </row>
    <row r="152" spans="3:97" s="243" customFormat="1" ht="13.5" customHeight="1">
      <c r="C152" s="606"/>
      <c r="D152" s="607"/>
      <c r="E152" s="608" t="s">
        <v>212</v>
      </c>
      <c r="F152" s="609"/>
      <c r="G152" s="610"/>
      <c r="H152" s="261"/>
      <c r="I152" s="261"/>
      <c r="J152" s="261"/>
      <c r="K152" s="261"/>
      <c r="L152" s="261"/>
      <c r="M152" s="261"/>
      <c r="N152" s="261"/>
      <c r="O152" s="261"/>
      <c r="P152" s="261"/>
      <c r="Q152" s="261"/>
      <c r="R152" s="261"/>
      <c r="S152" s="261"/>
      <c r="T152" s="262" t="str">
        <f>IF(COUNT(H152:S152)=0,"",SUMPRODUCT(ROUND(H152:S152,1)))</f>
        <v/>
      </c>
      <c r="U152" s="608" t="s">
        <v>211</v>
      </c>
      <c r="V152" s="609"/>
      <c r="W152" s="609"/>
      <c r="X152" s="610"/>
      <c r="Y152" s="664"/>
      <c r="Z152" s="665"/>
      <c r="AA152" s="257"/>
      <c r="AB152" s="257"/>
      <c r="AC152" s="257"/>
      <c r="AD152" s="299"/>
      <c r="AE152" s="299"/>
      <c r="AF152" s="268"/>
      <c r="AG152" s="268"/>
      <c r="AH152" s="268"/>
      <c r="AI152" s="271"/>
      <c r="AJ152" s="271"/>
      <c r="AK152" s="271"/>
      <c r="AL152" s="271"/>
      <c r="AM152" s="271"/>
      <c r="AN152" s="271"/>
      <c r="AO152" s="271"/>
      <c r="AP152" s="271"/>
      <c r="AQ152" s="271"/>
      <c r="AR152" s="271"/>
      <c r="AS152" s="271"/>
      <c r="AT152" s="271"/>
      <c r="AU152" s="272"/>
      <c r="AX152" s="569" t="str">
        <f>IF(C164="","",C164)</f>
        <v/>
      </c>
      <c r="AY152" s="569"/>
      <c r="AZ152" s="587" t="str">
        <f>IF(E164="","",E164)</f>
        <v/>
      </c>
      <c r="BA152" s="590" t="str">
        <f ca="1">IF(F164="","",F164)</f>
        <v/>
      </c>
      <c r="BB152" s="590"/>
      <c r="BC152" s="590"/>
      <c r="BD152" s="587" t="str">
        <f>IF(I164="","",I164)</f>
        <v/>
      </c>
      <c r="BE152" s="578" t="e">
        <f>IF(#REF!="発電事業者","送電電力（MW）","受電電力（MW）")</f>
        <v>#REF!</v>
      </c>
      <c r="BF152" s="579"/>
      <c r="BG152" s="331" t="str">
        <f>IF(COUNT(BG128,L164)=2,ROUND(BG128*L164/SUM(L159:L168),#REF!),"")</f>
        <v/>
      </c>
      <c r="BH152" s="331" t="str">
        <f>IF(COUNT(BH128,M164)=2,ROUND(BH128*M164/SUM(M159:M168),#REF!),"")</f>
        <v/>
      </c>
      <c r="BI152" s="331" t="str">
        <f>IF(COUNT(BI128,N164)=2,ROUND(BI128*N164/SUM(N159:N168),#REF!),"")</f>
        <v/>
      </c>
      <c r="BJ152" s="331" t="str">
        <f>IF(COUNT(BJ128,O164)=2,ROUND(BJ128*O164/SUM(O159:O168),#REF!),"")</f>
        <v/>
      </c>
      <c r="BK152" s="331" t="str">
        <f>IF(COUNT(BK128,P164)=2,ROUND(BK128*P164/SUM(P159:P168),#REF!),"")</f>
        <v/>
      </c>
      <c r="BL152" s="331" t="str">
        <f>IF(COUNT(BL128,Q164)=2,ROUND(BL128*Q164/SUM(Q159:Q168),#REF!),"")</f>
        <v/>
      </c>
      <c r="BM152" s="331" t="str">
        <f>IF(COUNT(BM128,R164)=2,ROUND(BM128*R164/SUM(R159:R168),#REF!),"")</f>
        <v/>
      </c>
      <c r="BN152" s="331" t="str">
        <f>IF(COUNT(BN128,S164)=2,ROUND(BN128*S164/SUM(S159:S168),#REF!),"")</f>
        <v/>
      </c>
      <c r="BO152" s="331" t="str">
        <f>IF(COUNT(BO128,T164)=2,ROUND(BO128*T164/SUM(T159:T168),#REF!),"")</f>
        <v/>
      </c>
      <c r="BP152" s="331" t="str">
        <f>IF(COUNT(BP128,U164)=2,ROUND(BP128*U164/SUM(U159:U168),#REF!),"")</f>
        <v/>
      </c>
      <c r="BQ152" s="331" t="str">
        <f>IF(COUNT(BQ128,V164)=2,ROUND(BQ128*V164/SUM(V159:V168),#REF!),"")</f>
        <v/>
      </c>
      <c r="BR152" s="331" t="str">
        <f>IF(COUNT(BR128,W164)=2,ROUND(BR128*W164/SUM(W159:W168),#REF!),"")</f>
        <v/>
      </c>
      <c r="BS152" s="569" t="e">
        <f>IF(#REF!="発電事業者","送電電力（MW）","受電電力（MW）")</f>
        <v>#REF!</v>
      </c>
      <c r="BT152" s="569"/>
      <c r="BU152" s="569"/>
      <c r="BV152" s="333" t="s">
        <v>171</v>
      </c>
      <c r="BW152" s="580"/>
      <c r="BX152" s="580"/>
      <c r="BY152" s="331" t="str">
        <f>IF(COUNT(BY128,X164)=2,ROUND(BY128*X164/SUM(X159:X168),#REF!),"")</f>
        <v/>
      </c>
      <c r="BZ152" s="331" t="str">
        <f>IF(COUNT(BZ128,Y164)=2,ROUND(BZ128*Y164/SUM(Y159:Y168),#REF!),"")</f>
        <v/>
      </c>
      <c r="CA152" s="331" t="str">
        <f>IF(COUNT(CA128,Z164)=2,ROUND(CA128*Z164/SUM(Z159:Z168),#REF!),"")</f>
        <v/>
      </c>
      <c r="CB152" s="331" t="str">
        <f>IF(COUNT(CB128,AA164)=2,ROUND(CB128*AA164/SUM(AA159:AA168),#REF!),"")</f>
        <v/>
      </c>
      <c r="CC152" s="331" t="str">
        <f>IF(COUNT(CC128,AB164)=2,ROUND(CC128*AB164/SUM(AB159:AB168),#REF!),"")</f>
        <v/>
      </c>
      <c r="CD152" s="331" t="str">
        <f>IF(COUNT(CD128,AC164)=2,ROUND(CD128*AC164/SUM(AC159:AC168),#REF!),"")</f>
        <v/>
      </c>
      <c r="CE152" s="331" t="str">
        <f>IF(COUNT(CE128,AD164)=2,ROUND(CE128*AD164/SUM(AD159:AD168),#REF!),"")</f>
        <v/>
      </c>
      <c r="CF152" s="331" t="str">
        <f>IF(COUNT(CF128,AE164)=2,ROUND(CF128*AE164/SUM(AE159:AE168),#REF!),"")</f>
        <v/>
      </c>
      <c r="CG152" s="331" t="str">
        <f>IF(COUNT(CG128,AF164)=2,ROUND(CG128*AF164/SUM(AF159:AF168),#REF!),"")</f>
        <v/>
      </c>
      <c r="CH152" s="563" t="s">
        <v>120</v>
      </c>
      <c r="CI152" s="563"/>
      <c r="CJ152" s="563"/>
      <c r="CK152" s="563"/>
      <c r="CL152" s="563"/>
      <c r="CM152" s="563"/>
      <c r="CN152" s="563"/>
      <c r="CO152" s="563"/>
      <c r="CP152" s="563"/>
      <c r="CQ152" s="563"/>
    </row>
    <row r="153" spans="3:97" s="243" customFormat="1" ht="13.5" customHeight="1">
      <c r="C153" s="273"/>
      <c r="D153" s="273"/>
      <c r="E153" s="245"/>
      <c r="F153" s="245"/>
      <c r="G153" s="245"/>
      <c r="H153" s="257"/>
      <c r="I153" s="257"/>
      <c r="J153" s="257"/>
      <c r="K153" s="257"/>
      <c r="L153" s="257"/>
      <c r="M153" s="257"/>
      <c r="N153" s="257"/>
      <c r="O153" s="257"/>
      <c r="P153" s="257"/>
      <c r="Q153" s="257"/>
      <c r="R153" s="257"/>
      <c r="S153" s="257"/>
      <c r="T153" s="257"/>
      <c r="U153" s="245"/>
      <c r="V153" s="245"/>
      <c r="W153" s="245"/>
      <c r="X153" s="245"/>
      <c r="Y153" s="274"/>
      <c r="Z153" s="274"/>
      <c r="AA153" s="257"/>
      <c r="AB153" s="257"/>
      <c r="AC153" s="257"/>
      <c r="AD153" s="273"/>
      <c r="AE153" s="273"/>
      <c r="AF153" s="245"/>
      <c r="AG153" s="245"/>
      <c r="AH153" s="245"/>
      <c r="AI153" s="271"/>
      <c r="AJ153" s="271"/>
      <c r="AK153" s="271"/>
      <c r="AL153" s="271"/>
      <c r="AM153" s="271"/>
      <c r="AN153" s="271"/>
      <c r="AO153" s="271"/>
      <c r="AP153" s="271"/>
      <c r="AQ153" s="271"/>
      <c r="AR153" s="271"/>
      <c r="AS153" s="271"/>
      <c r="AT153" s="271"/>
      <c r="AU153" s="272"/>
      <c r="AV153" s="275"/>
      <c r="AX153" s="569"/>
      <c r="AY153" s="569"/>
      <c r="AZ153" s="588"/>
      <c r="BA153" s="590"/>
      <c r="BB153" s="590"/>
      <c r="BC153" s="590"/>
      <c r="BD153" s="588"/>
      <c r="BE153" s="583"/>
      <c r="BF153" s="584"/>
      <c r="BG153" s="259"/>
      <c r="BH153" s="259"/>
      <c r="BI153" s="259"/>
      <c r="BJ153" s="259"/>
      <c r="BK153" s="259"/>
      <c r="BL153" s="259"/>
      <c r="BM153" s="259"/>
      <c r="BN153" s="259"/>
      <c r="BO153" s="259"/>
      <c r="BP153" s="259"/>
      <c r="BQ153" s="259"/>
      <c r="BR153" s="259"/>
      <c r="BS153" s="569"/>
      <c r="BT153" s="569"/>
      <c r="BU153" s="569"/>
      <c r="BV153" s="333" t="s">
        <v>172</v>
      </c>
      <c r="BW153" s="581"/>
      <c r="BX153" s="581"/>
      <c r="BY153" s="331" t="str">
        <f>IF(COUNT(BY129,X164)=2,ROUND(BY129*X164/SUM(X159:X168),#REF!),"")</f>
        <v/>
      </c>
      <c r="BZ153" s="331" t="str">
        <f>IF(COUNT(BZ129,Y164)=2,ROUND(BZ129*Y164/SUM(Y159:Y168),#REF!),"")</f>
        <v/>
      </c>
      <c r="CA153" s="331" t="str">
        <f>IF(COUNT(CA129,Z164)=2,ROUND(CA129*Z164/SUM(Z159:Z168),#REF!),"")</f>
        <v/>
      </c>
      <c r="CB153" s="331" t="str">
        <f>IF(COUNT(CB129,AA164)=2,ROUND(CB129*AA164/SUM(AA159:AA168),#REF!),"")</f>
        <v/>
      </c>
      <c r="CC153" s="331" t="str">
        <f>IF(COUNT(CC129,AB164)=2,ROUND(CC129*AB164/SUM(AB159:AB168),#REF!),"")</f>
        <v/>
      </c>
      <c r="CD153" s="331" t="str">
        <f>IF(COUNT(CD129,AC164)=2,ROUND(CD129*AC164/SUM(AC159:AC168),#REF!),"")</f>
        <v/>
      </c>
      <c r="CE153" s="331" t="str">
        <f>IF(COUNT(CE129,AD164)=2,ROUND(CE129*AD164/SUM(AD159:AD168),#REF!),"")</f>
        <v/>
      </c>
      <c r="CF153" s="331" t="str">
        <f>IF(COUNT(CF129,AE164)=2,ROUND(CF129*AE164/SUM(AE159:AE168),#REF!),"")</f>
        <v/>
      </c>
      <c r="CG153" s="331" t="str">
        <f>IF(COUNT(CG129,AF164)=2,ROUND(CG129*AF164/SUM(AF159:AF168),#REF!),"")</f>
        <v/>
      </c>
      <c r="CH153" s="564" t="str">
        <f>IF(CH152="","",CH152)</f>
        <v>廃棄物</v>
      </c>
      <c r="CI153" s="564"/>
      <c r="CJ153" s="564"/>
      <c r="CK153" s="564"/>
      <c r="CL153" s="564"/>
      <c r="CM153" s="564"/>
      <c r="CN153" s="564"/>
      <c r="CO153" s="564"/>
      <c r="CP153" s="564"/>
      <c r="CQ153" s="564"/>
      <c r="CR153" s="271"/>
      <c r="CS153" s="271"/>
    </row>
    <row r="154" spans="3:97" s="243" customFormat="1" ht="13.5" customHeight="1">
      <c r="I154" s="257"/>
      <c r="J154" s="257"/>
      <c r="K154" s="257"/>
      <c r="L154" s="257"/>
      <c r="M154" s="257"/>
      <c r="N154" s="257"/>
      <c r="O154" s="257"/>
      <c r="P154" s="257"/>
      <c r="Q154" s="257"/>
      <c r="R154" s="257"/>
      <c r="S154" s="257"/>
      <c r="T154" s="257"/>
      <c r="U154" s="245"/>
      <c r="V154" s="245"/>
      <c r="W154" s="245"/>
      <c r="X154" s="245"/>
      <c r="Y154" s="274"/>
      <c r="Z154" s="274"/>
      <c r="AA154" s="257"/>
      <c r="AB154" s="257"/>
      <c r="AC154" s="257"/>
      <c r="AD154" s="273"/>
      <c r="AE154" s="273"/>
      <c r="AF154" s="245"/>
      <c r="AG154" s="245"/>
      <c r="AH154" s="245"/>
      <c r="AI154" s="271"/>
      <c r="AJ154" s="271"/>
      <c r="AK154" s="271"/>
      <c r="AL154" s="271"/>
      <c r="AM154" s="271"/>
      <c r="AN154" s="271"/>
      <c r="AO154" s="271"/>
      <c r="AP154" s="271"/>
      <c r="AQ154" s="271"/>
      <c r="AR154" s="271"/>
      <c r="AS154" s="271"/>
      <c r="AT154" s="271"/>
      <c r="AU154" s="272"/>
      <c r="AV154" s="257"/>
      <c r="AX154" s="569"/>
      <c r="AY154" s="569"/>
      <c r="AZ154" s="589"/>
      <c r="BA154" s="590"/>
      <c r="BB154" s="590"/>
      <c r="BC154" s="590"/>
      <c r="BD154" s="589"/>
      <c r="BE154" s="585" t="e">
        <f>IF(#REF!="発電事業者","月間送電電力量（GWh）","月間受電電力量（GWh）")</f>
        <v>#REF!</v>
      </c>
      <c r="BF154" s="586"/>
      <c r="BG154" s="331" t="str">
        <f>IF(COUNT(BG130,L164)=2,ROUND(BG130*L164/SUM(L159:L168),#REF!),"")</f>
        <v/>
      </c>
      <c r="BH154" s="331" t="str">
        <f>IF(COUNT(BH130,M164)=2,ROUND(BH130*M164/SUM(M159:M168),#REF!),"")</f>
        <v/>
      </c>
      <c r="BI154" s="331" t="str">
        <f>IF(COUNT(BI130,N164)=2,ROUND(BI130*N164/SUM(N159:N168),#REF!),"")</f>
        <v/>
      </c>
      <c r="BJ154" s="331" t="str">
        <f>IF(COUNT(BJ130,O164)=2,ROUND(BJ130*O164/SUM(O159:O168),#REF!),"")</f>
        <v/>
      </c>
      <c r="BK154" s="331" t="str">
        <f>IF(COUNT(BK130,P164)=2,ROUND(BK130*P164/SUM(P159:P168),#REF!),"")</f>
        <v/>
      </c>
      <c r="BL154" s="331" t="str">
        <f>IF(COUNT(BL130,Q164)=2,ROUND(BL130*Q164/SUM(Q159:Q168),#REF!),"")</f>
        <v/>
      </c>
      <c r="BM154" s="331" t="str">
        <f>IF(COUNT(BM130,R164)=2,ROUND(BM130*R164/SUM(R159:R168),#REF!),"")</f>
        <v/>
      </c>
      <c r="BN154" s="331" t="str">
        <f>IF(COUNT(BN130,S164)=2,ROUND(BN130*S164/SUM(S159:S168),#REF!),"")</f>
        <v/>
      </c>
      <c r="BO154" s="331" t="str">
        <f>IF(COUNT(BO130,T164)=2,ROUND(BO130*T164/SUM(T159:T168),#REF!),"")</f>
        <v/>
      </c>
      <c r="BP154" s="331" t="str">
        <f>IF(COUNT(BP130,U164)=2,ROUND(BP130*U164/SUM(U159:U168),#REF!),"")</f>
        <v/>
      </c>
      <c r="BQ154" s="331" t="str">
        <f>IF(COUNT(BQ130,V164)=2,ROUND(BQ130*V164/SUM(V159:V168),#REF!),"")</f>
        <v/>
      </c>
      <c r="BR154" s="331" t="str">
        <f>IF(COUNT(BR130,W164)=2,ROUND(BR130*W164/SUM(W159:W168),#REF!),"")</f>
        <v/>
      </c>
      <c r="BS154" s="569" t="e">
        <f>IF(#REF!="発電事業者","年間送電電力量（GWh）","年間受電電力量（GWh）")</f>
        <v>#REF!</v>
      </c>
      <c r="BT154" s="569"/>
      <c r="BU154" s="569"/>
      <c r="BV154" s="333" t="s">
        <v>25</v>
      </c>
      <c r="BW154" s="582"/>
      <c r="BX154" s="582"/>
      <c r="BY154" s="331" t="str">
        <f>IF(COUNT(BY130,X164)=2,ROUND(BY130*X164/SUM(X159:X168),#REF!),"")</f>
        <v/>
      </c>
      <c r="BZ154" s="331" t="str">
        <f>IF(COUNT(BZ130,Y164)=2,ROUND(BZ130*Y164/SUM(Y159:Y168),#REF!),"")</f>
        <v/>
      </c>
      <c r="CA154" s="331" t="str">
        <f>IF(COUNT(CA130,Z164)=2,ROUND(CA130*Z164/SUM(Z159:Z168),#REF!),"")</f>
        <v/>
      </c>
      <c r="CB154" s="331" t="str">
        <f>IF(COUNT(CB130,AA164)=2,ROUND(CB130*AA164/SUM(AA159:AA168),#REF!),"")</f>
        <v/>
      </c>
      <c r="CC154" s="331" t="str">
        <f>IF(COUNT(CC130,AB164)=2,ROUND(CC130*AB164/SUM(AB159:AB168),#REF!),"")</f>
        <v/>
      </c>
      <c r="CD154" s="331" t="str">
        <f>IF(COUNT(CD130,AC164)=2,ROUND(CD130*AC164/SUM(AC159:AC168),#REF!),"")</f>
        <v/>
      </c>
      <c r="CE154" s="331" t="str">
        <f>IF(COUNT(CE130,AD164)=2,ROUND(CE130*AD164/SUM(AD159:AD168),#REF!),"")</f>
        <v/>
      </c>
      <c r="CF154" s="331" t="str">
        <f>IF(COUNT(CF130,AE164)=2,ROUND(CF130*AE164/SUM(AE159:AE168),#REF!),"")</f>
        <v/>
      </c>
      <c r="CG154" s="331" t="str">
        <f>IF(COUNT(CG130,AF164)=2,ROUND(CG130*AF164/SUM(AF159:AF168),#REF!),"")</f>
        <v/>
      </c>
      <c r="CH154" s="565" t="str">
        <f>IF(COUNTA(AG164)=0,"",AG164)</f>
        <v/>
      </c>
      <c r="CI154" s="565"/>
      <c r="CJ154" s="565"/>
      <c r="CK154" s="565"/>
      <c r="CL154" s="565"/>
      <c r="CM154" s="565"/>
      <c r="CN154" s="565"/>
      <c r="CO154" s="565"/>
      <c r="CP154" s="565"/>
      <c r="CQ154" s="565"/>
    </row>
    <row r="155" spans="3:97" s="243" customFormat="1" ht="13.5" customHeight="1">
      <c r="C155" s="273"/>
      <c r="D155" s="273"/>
      <c r="E155" s="245"/>
      <c r="F155" s="245"/>
      <c r="G155" s="245"/>
      <c r="H155" s="257"/>
      <c r="I155" s="257"/>
      <c r="J155" s="257"/>
      <c r="K155" s="257"/>
      <c r="L155" s="257"/>
      <c r="M155" s="257"/>
      <c r="N155" s="257"/>
      <c r="O155" s="257"/>
      <c r="P155" s="257"/>
      <c r="Q155" s="257"/>
      <c r="R155" s="257"/>
      <c r="S155" s="257"/>
      <c r="T155" s="257"/>
      <c r="U155" s="257"/>
      <c r="V155" s="257"/>
      <c r="W155" s="257"/>
      <c r="X155" s="257"/>
      <c r="Y155" s="257"/>
      <c r="Z155" s="257"/>
      <c r="AA155" s="257"/>
      <c r="AB155" s="257"/>
      <c r="AC155" s="257"/>
      <c r="AD155" s="257"/>
      <c r="AE155" s="257"/>
      <c r="AF155" s="257"/>
      <c r="AG155" s="257"/>
      <c r="AH155" s="257"/>
      <c r="AI155" s="257"/>
      <c r="AJ155" s="257"/>
      <c r="AK155" s="257"/>
      <c r="AL155" s="257"/>
      <c r="AM155" s="257"/>
      <c r="AN155" s="257"/>
      <c r="AO155" s="257"/>
      <c r="AP155" s="257"/>
      <c r="AQ155" s="257"/>
      <c r="AR155" s="257"/>
      <c r="AS155" s="257"/>
      <c r="AT155" s="257"/>
      <c r="AU155" s="257"/>
      <c r="AV155" s="275"/>
      <c r="AX155" s="569" t="str">
        <f>IF(C165="","",C165)</f>
        <v/>
      </c>
      <c r="AY155" s="569"/>
      <c r="AZ155" s="587" t="str">
        <f>IF(E165="","",E165)</f>
        <v/>
      </c>
      <c r="BA155" s="590" t="str">
        <f ca="1">IF(F165="","",F165)</f>
        <v/>
      </c>
      <c r="BB155" s="590"/>
      <c r="BC155" s="590"/>
      <c r="BD155" s="587" t="str">
        <f>IF(I165="","",I165)</f>
        <v/>
      </c>
      <c r="BE155" s="578" t="e">
        <f>IF(#REF!="発電事業者","送電電力（MW）","受電電力（MW）")</f>
        <v>#REF!</v>
      </c>
      <c r="BF155" s="579"/>
      <c r="BG155" s="331" t="str">
        <f>IF(COUNT(BG128,L165)=2,ROUND(BG128*L165/SUM(L159:L168),#REF!),"")</f>
        <v/>
      </c>
      <c r="BH155" s="331" t="str">
        <f>IF(COUNT(BH128,M165)=2,ROUND(BH128*M165/SUM(M159:M168),#REF!),"")</f>
        <v/>
      </c>
      <c r="BI155" s="331" t="str">
        <f>IF(COUNT(BI128,N165)=2,ROUND(BI128*N165/SUM(N159:N168),#REF!),"")</f>
        <v/>
      </c>
      <c r="BJ155" s="331" t="str">
        <f>IF(COUNT(BJ128,O165)=2,ROUND(BJ128*O165/SUM(O159:O168),#REF!),"")</f>
        <v/>
      </c>
      <c r="BK155" s="331" t="str">
        <f>IF(COUNT(BK128,P165)=2,ROUND(BK128*P165/SUM(P159:P168),#REF!),"")</f>
        <v/>
      </c>
      <c r="BL155" s="331" t="str">
        <f>IF(COUNT(BL128,Q165)=2,ROUND(BL128*Q165/SUM(Q159:Q168),#REF!),"")</f>
        <v/>
      </c>
      <c r="BM155" s="331" t="str">
        <f>IF(COUNT(BM128,R165)=2,ROUND(BM128*R165/SUM(R159:R168),#REF!),"")</f>
        <v/>
      </c>
      <c r="BN155" s="331" t="str">
        <f>IF(COUNT(BN128,S165)=2,ROUND(BN128*S165/SUM(S159:S168),#REF!),"")</f>
        <v/>
      </c>
      <c r="BO155" s="331" t="str">
        <f>IF(COUNT(BO128,T165)=2,ROUND(BO128*T165/SUM(T159:T168),#REF!),"")</f>
        <v/>
      </c>
      <c r="BP155" s="331" t="str">
        <f>IF(COUNT(BP128,U165)=2,ROUND(BP128*U165/SUM(U159:U168),#REF!),"")</f>
        <v/>
      </c>
      <c r="BQ155" s="331" t="str">
        <f>IF(COUNT(BQ128,V165)=2,ROUND(BQ128*V165/SUM(V159:V168),#REF!),"")</f>
        <v/>
      </c>
      <c r="BR155" s="331" t="str">
        <f>IF(COUNT(BR128,W165)=2,ROUND(BR128*W165/SUM(W159:W168),#REF!),"")</f>
        <v/>
      </c>
      <c r="BS155" s="569" t="e">
        <f>IF(#REF!="発電事業者","送電電力（MW）","受電電力（MW）")</f>
        <v>#REF!</v>
      </c>
      <c r="BT155" s="569"/>
      <c r="BU155" s="569"/>
      <c r="BV155" s="333" t="s">
        <v>171</v>
      </c>
      <c r="BW155" s="580"/>
      <c r="BX155" s="580"/>
      <c r="BY155" s="331" t="str">
        <f>IF(COUNT(BY128,X165)=2,ROUND(BY128*X165/SUM(X159:X168),#REF!),"")</f>
        <v/>
      </c>
      <c r="BZ155" s="331" t="str">
        <f>IF(COUNT(BZ128,Y165)=2,ROUND(BZ128*Y165/SUM(Y159:Y168),#REF!),"")</f>
        <v/>
      </c>
      <c r="CA155" s="331" t="str">
        <f>IF(COUNT(CA128,Z165)=2,ROUND(CA128*Z165/SUM(Z159:Z168),#REF!),"")</f>
        <v/>
      </c>
      <c r="CB155" s="331" t="str">
        <f>IF(COUNT(CB128,AA165)=2,ROUND(CB128*AA165/SUM(AA159:AA168),#REF!),"")</f>
        <v/>
      </c>
      <c r="CC155" s="331" t="str">
        <f>IF(COUNT(CC128,AB165)=2,ROUND(CC128*AB165/SUM(AB159:AB168),#REF!),"")</f>
        <v/>
      </c>
      <c r="CD155" s="331" t="str">
        <f>IF(COUNT(CD128,AC165)=2,ROUND(CD128*AC165/SUM(AC159:AC168),#REF!),"")</f>
        <v/>
      </c>
      <c r="CE155" s="331" t="str">
        <f>IF(COUNT(CE128,AD165)=2,ROUND(CE128*AD165/SUM(AD159:AD168),#REF!),"")</f>
        <v/>
      </c>
      <c r="CF155" s="331" t="str">
        <f>IF(COUNT(CF128,AE165)=2,ROUND(CF128*AE165/SUM(AE159:AE168),#REF!),"")</f>
        <v/>
      </c>
      <c r="CG155" s="331" t="str">
        <f>IF(COUNT(CG128,AF165)=2,ROUND(CG128*AF165/SUM(AF159:AF168),#REF!),"")</f>
        <v/>
      </c>
      <c r="CH155" s="563" t="s">
        <v>120</v>
      </c>
      <c r="CI155" s="563"/>
      <c r="CJ155" s="563"/>
      <c r="CK155" s="563"/>
      <c r="CL155" s="563"/>
      <c r="CM155" s="563"/>
      <c r="CN155" s="563"/>
      <c r="CO155" s="563"/>
      <c r="CP155" s="563"/>
      <c r="CQ155" s="563"/>
    </row>
    <row r="156" spans="3:97" s="243" customFormat="1" ht="13.5" customHeight="1">
      <c r="C156" s="241" t="e">
        <f>IF(#REF!="発電事業者","送電相手先諸元","購入相手先諸元")</f>
        <v>#REF!</v>
      </c>
      <c r="D156" s="236"/>
      <c r="E156" s="236"/>
      <c r="F156" s="242">
        <v>0</v>
      </c>
      <c r="G156" s="237" t="s">
        <v>255</v>
      </c>
      <c r="H156" s="236"/>
      <c r="I156" s="236"/>
      <c r="J156" s="236"/>
      <c r="K156" s="236"/>
      <c r="AV156" s="257"/>
      <c r="AX156" s="569"/>
      <c r="AY156" s="569"/>
      <c r="AZ156" s="588"/>
      <c r="BA156" s="590"/>
      <c r="BB156" s="590"/>
      <c r="BC156" s="590"/>
      <c r="BD156" s="588"/>
      <c r="BE156" s="583"/>
      <c r="BF156" s="584"/>
      <c r="BG156" s="259"/>
      <c r="BH156" s="259"/>
      <c r="BI156" s="259"/>
      <c r="BJ156" s="259"/>
      <c r="BK156" s="259"/>
      <c r="BL156" s="259"/>
      <c r="BM156" s="259"/>
      <c r="BN156" s="259"/>
      <c r="BO156" s="259"/>
      <c r="BP156" s="259"/>
      <c r="BQ156" s="259"/>
      <c r="BR156" s="259"/>
      <c r="BS156" s="569"/>
      <c r="BT156" s="569"/>
      <c r="BU156" s="569"/>
      <c r="BV156" s="333" t="s">
        <v>172</v>
      </c>
      <c r="BW156" s="581"/>
      <c r="BX156" s="581"/>
      <c r="BY156" s="331" t="str">
        <f>IF(COUNT(BY129,X165)=2,ROUND(BY129*X165/SUM(X159:X168),#REF!),"")</f>
        <v/>
      </c>
      <c r="BZ156" s="331" t="str">
        <f>IF(COUNT(BZ129,Y165)=2,ROUND(BZ129*Y165/SUM(Y159:Y168),#REF!),"")</f>
        <v/>
      </c>
      <c r="CA156" s="331" t="str">
        <f>IF(COUNT(CA129,Z165)=2,ROUND(CA129*Z165/SUM(Z159:Z168),#REF!),"")</f>
        <v/>
      </c>
      <c r="CB156" s="331" t="str">
        <f>IF(COUNT(CB129,AA165)=2,ROUND(CB129*AA165/SUM(AA159:AA168),#REF!),"")</f>
        <v/>
      </c>
      <c r="CC156" s="331" t="str">
        <f>IF(COUNT(CC129,AB165)=2,ROUND(CC129*AB165/SUM(AB159:AB168),#REF!),"")</f>
        <v/>
      </c>
      <c r="CD156" s="331" t="str">
        <f>IF(COUNT(CD129,AC165)=2,ROUND(CD129*AC165/SUM(AC159:AC168),#REF!),"")</f>
        <v/>
      </c>
      <c r="CE156" s="331" t="str">
        <f>IF(COUNT(CE129,AD165)=2,ROUND(CE129*AD165/SUM(AD159:AD168),#REF!),"")</f>
        <v/>
      </c>
      <c r="CF156" s="331" t="str">
        <f>IF(COUNT(CF129,AE165)=2,ROUND(CF129*AE165/SUM(AE159:AE168),#REF!),"")</f>
        <v/>
      </c>
      <c r="CG156" s="331" t="str">
        <f>IF(COUNT(CG129,AF165)=2,ROUND(CG129*AF165/SUM(AF159:AF168),#REF!),"")</f>
        <v/>
      </c>
      <c r="CH156" s="564" t="str">
        <f>IF(CH155="","",CH155)</f>
        <v>廃棄物</v>
      </c>
      <c r="CI156" s="564"/>
      <c r="CJ156" s="564"/>
      <c r="CK156" s="564"/>
      <c r="CL156" s="564"/>
      <c r="CM156" s="564"/>
      <c r="CN156" s="564"/>
      <c r="CO156" s="564"/>
      <c r="CP156" s="564"/>
      <c r="CQ156" s="564"/>
    </row>
    <row r="157" spans="3:97" s="243" customFormat="1" ht="13.5" customHeight="1">
      <c r="C157" s="594" t="s">
        <v>200</v>
      </c>
      <c r="D157" s="594"/>
      <c r="E157" s="594" t="s">
        <v>201</v>
      </c>
      <c r="F157" s="594" t="s">
        <v>202</v>
      </c>
      <c r="G157" s="594"/>
      <c r="H157" s="594"/>
      <c r="I157" s="595" t="s">
        <v>203</v>
      </c>
      <c r="J157" s="597" t="e">
        <f>IF(#REF!="発電事業者","送電先","購入先")</f>
        <v>#REF!</v>
      </c>
      <c r="K157" s="598"/>
      <c r="L157" s="601" t="e">
        <f>DATE(#REF!,1,1)</f>
        <v>#REF!</v>
      </c>
      <c r="M157" s="602"/>
      <c r="N157" s="602"/>
      <c r="O157" s="602"/>
      <c r="P157" s="602"/>
      <c r="Q157" s="602"/>
      <c r="R157" s="602"/>
      <c r="S157" s="602"/>
      <c r="T157" s="602"/>
      <c r="U157" s="602"/>
      <c r="V157" s="602"/>
      <c r="W157" s="603"/>
      <c r="X157" s="592" t="e">
        <f>DATE(#REF!+1,1,1)</f>
        <v>#REF!</v>
      </c>
      <c r="Y157" s="592" t="e">
        <f>DATE(#REF!+2,1,1)</f>
        <v>#REF!</v>
      </c>
      <c r="Z157" s="592" t="e">
        <f>DATE(#REF!+3,1,1)</f>
        <v>#REF!</v>
      </c>
      <c r="AA157" s="592" t="e">
        <f>DATE(#REF!+4,1,1)</f>
        <v>#REF!</v>
      </c>
      <c r="AB157" s="592" t="e">
        <f>DATE(#REF!+5,1,1)</f>
        <v>#REF!</v>
      </c>
      <c r="AC157" s="592" t="e">
        <f>DATE(#REF!+6,1,1)</f>
        <v>#REF!</v>
      </c>
      <c r="AD157" s="592" t="e">
        <f>DATE(#REF!+7,1,1)</f>
        <v>#REF!</v>
      </c>
      <c r="AE157" s="592" t="e">
        <f>DATE(#REF!+8,1,1)</f>
        <v>#REF!</v>
      </c>
      <c r="AF157" s="592" t="e">
        <f>DATE(#REF!+9,1,1)</f>
        <v>#REF!</v>
      </c>
      <c r="AG157" s="594" t="s">
        <v>253</v>
      </c>
      <c r="AH157" s="594"/>
      <c r="AI157" s="594"/>
      <c r="AJ157" s="594"/>
      <c r="AK157" s="594"/>
      <c r="AL157" s="594"/>
      <c r="AM157" s="594"/>
      <c r="AN157" s="594"/>
      <c r="AO157" s="594"/>
      <c r="AP157" s="594"/>
      <c r="AV157" s="275"/>
      <c r="AX157" s="569"/>
      <c r="AY157" s="569"/>
      <c r="AZ157" s="589"/>
      <c r="BA157" s="590"/>
      <c r="BB157" s="590"/>
      <c r="BC157" s="590"/>
      <c r="BD157" s="589"/>
      <c r="BE157" s="585" t="e">
        <f>IF(#REF!="発電事業者","月間送電電力量（GWh）","月間受電電力量（GWh）")</f>
        <v>#REF!</v>
      </c>
      <c r="BF157" s="586"/>
      <c r="BG157" s="331" t="str">
        <f>IF(COUNT(BG130,L165)=2,ROUND(BG130*L165/SUM(L159:L168),#REF!),"")</f>
        <v/>
      </c>
      <c r="BH157" s="331" t="str">
        <f>IF(COUNT(BH130,M165)=2,ROUND(BH130*M165/SUM(M159:M168),#REF!),"")</f>
        <v/>
      </c>
      <c r="BI157" s="331" t="str">
        <f>IF(COUNT(BI130,N165)=2,ROUND(BI130*N165/SUM(N159:N168),#REF!),"")</f>
        <v/>
      </c>
      <c r="BJ157" s="331" t="str">
        <f>IF(COUNT(BJ130,O165)=2,ROUND(BJ130*O165/SUM(O159:O168),#REF!),"")</f>
        <v/>
      </c>
      <c r="BK157" s="331" t="str">
        <f>IF(COUNT(BK130,P165)=2,ROUND(BK130*P165/SUM(P159:P168),#REF!),"")</f>
        <v/>
      </c>
      <c r="BL157" s="331" t="str">
        <f>IF(COUNT(BL130,Q165)=2,ROUND(BL130*Q165/SUM(Q159:Q168),#REF!),"")</f>
        <v/>
      </c>
      <c r="BM157" s="331" t="str">
        <f>IF(COUNT(BM130,R165)=2,ROUND(BM130*R165/SUM(R159:R168),#REF!),"")</f>
        <v/>
      </c>
      <c r="BN157" s="331" t="str">
        <f>IF(COUNT(BN130,S165)=2,ROUND(BN130*S165/SUM(S159:S168),#REF!),"")</f>
        <v/>
      </c>
      <c r="BO157" s="331" t="str">
        <f>IF(COUNT(BO130,T165)=2,ROUND(BO130*T165/SUM(T159:T168),#REF!),"")</f>
        <v/>
      </c>
      <c r="BP157" s="331" t="str">
        <f>IF(COUNT(BP130,U165)=2,ROUND(BP130*U165/SUM(U159:U168),#REF!),"")</f>
        <v/>
      </c>
      <c r="BQ157" s="331" t="str">
        <f>IF(COUNT(BQ130,V165)=2,ROUND(BQ130*V165/SUM(V159:V168),#REF!),"")</f>
        <v/>
      </c>
      <c r="BR157" s="331" t="str">
        <f>IF(COUNT(BR130,W165)=2,ROUND(BR130*W165/SUM(W159:W168),#REF!),"")</f>
        <v/>
      </c>
      <c r="BS157" s="569" t="e">
        <f>IF(#REF!="発電事業者","年間送電電力量（GWh）","年間受電電力量（GWh）")</f>
        <v>#REF!</v>
      </c>
      <c r="BT157" s="569"/>
      <c r="BU157" s="569"/>
      <c r="BV157" s="333" t="s">
        <v>25</v>
      </c>
      <c r="BW157" s="582"/>
      <c r="BX157" s="582"/>
      <c r="BY157" s="331" t="str">
        <f>IF(COUNT(BY130,X165)=2,ROUND(BY130*X165/SUM(X159:X168),#REF!),"")</f>
        <v/>
      </c>
      <c r="BZ157" s="331" t="str">
        <f>IF(COUNT(BZ130,Y165)=2,ROUND(BZ130*Y165/SUM(Y159:Y168),#REF!),"")</f>
        <v/>
      </c>
      <c r="CA157" s="331" t="str">
        <f>IF(COUNT(CA130,Z165)=2,ROUND(CA130*Z165/SUM(Z159:Z168),#REF!),"")</f>
        <v/>
      </c>
      <c r="CB157" s="331" t="str">
        <f>IF(COUNT(CB130,AA165)=2,ROUND(CB130*AA165/SUM(AA159:AA168),#REF!),"")</f>
        <v/>
      </c>
      <c r="CC157" s="331" t="str">
        <f>IF(COUNT(CC130,AB165)=2,ROUND(CC130*AB165/SUM(AB159:AB168),#REF!),"")</f>
        <v/>
      </c>
      <c r="CD157" s="331" t="str">
        <f>IF(COUNT(CD130,AC165)=2,ROUND(CD130*AC165/SUM(AC159:AC168),#REF!),"")</f>
        <v/>
      </c>
      <c r="CE157" s="331" t="str">
        <f>IF(COUNT(CE130,AD165)=2,ROUND(CE130*AD165/SUM(AD159:AD168),#REF!),"")</f>
        <v/>
      </c>
      <c r="CF157" s="331" t="str">
        <f>IF(COUNT(CF130,AE165)=2,ROUND(CF130*AE165/SUM(AE159:AE168),#REF!),"")</f>
        <v/>
      </c>
      <c r="CG157" s="331" t="str">
        <f>IF(COUNT(CG130,AF165)=2,ROUND(CG130*AF165/SUM(AF159:AF168),#REF!),"")</f>
        <v/>
      </c>
      <c r="CH157" s="565" t="str">
        <f>IF(COUNTA(AG165)=0,"",AG165)</f>
        <v/>
      </c>
      <c r="CI157" s="565"/>
      <c r="CJ157" s="565"/>
      <c r="CK157" s="565"/>
      <c r="CL157" s="565"/>
      <c r="CM157" s="565"/>
      <c r="CN157" s="565"/>
      <c r="CO157" s="565"/>
      <c r="CP157" s="565"/>
      <c r="CQ157" s="565"/>
    </row>
    <row r="158" spans="3:97" s="243" customFormat="1" ht="13.5" customHeight="1">
      <c r="C158" s="594"/>
      <c r="D158" s="594"/>
      <c r="E158" s="594"/>
      <c r="F158" s="594"/>
      <c r="G158" s="594"/>
      <c r="H158" s="594"/>
      <c r="I158" s="596"/>
      <c r="J158" s="599"/>
      <c r="K158" s="600"/>
      <c r="L158" s="320" t="s">
        <v>194</v>
      </c>
      <c r="M158" s="320" t="s">
        <v>195</v>
      </c>
      <c r="N158" s="320" t="s">
        <v>161</v>
      </c>
      <c r="O158" s="320" t="s">
        <v>162</v>
      </c>
      <c r="P158" s="320" t="s">
        <v>163</v>
      </c>
      <c r="Q158" s="320" t="s">
        <v>164</v>
      </c>
      <c r="R158" s="320" t="s">
        <v>165</v>
      </c>
      <c r="S158" s="320" t="s">
        <v>166</v>
      </c>
      <c r="T158" s="320" t="s">
        <v>167</v>
      </c>
      <c r="U158" s="320" t="s">
        <v>168</v>
      </c>
      <c r="V158" s="320" t="s">
        <v>169</v>
      </c>
      <c r="W158" s="320" t="s">
        <v>170</v>
      </c>
      <c r="X158" s="593">
        <v>43101</v>
      </c>
      <c r="Y158" s="593">
        <v>43466</v>
      </c>
      <c r="Z158" s="593">
        <v>43831</v>
      </c>
      <c r="AA158" s="593">
        <v>44197</v>
      </c>
      <c r="AB158" s="593">
        <v>44562</v>
      </c>
      <c r="AC158" s="593">
        <v>44927</v>
      </c>
      <c r="AD158" s="593">
        <v>45292</v>
      </c>
      <c r="AE158" s="593">
        <v>45658</v>
      </c>
      <c r="AF158" s="593">
        <v>46023</v>
      </c>
      <c r="AG158" s="594"/>
      <c r="AH158" s="594"/>
      <c r="AI158" s="594"/>
      <c r="AJ158" s="594"/>
      <c r="AK158" s="594"/>
      <c r="AL158" s="594"/>
      <c r="AM158" s="594"/>
      <c r="AN158" s="594"/>
      <c r="AO158" s="594"/>
      <c r="AP158" s="594"/>
      <c r="AV158" s="275"/>
      <c r="AX158" s="569" t="str">
        <f>IF(C166="","",C166)</f>
        <v/>
      </c>
      <c r="AY158" s="569"/>
      <c r="AZ158" s="587" t="str">
        <f>IF(E166="","",E166)</f>
        <v/>
      </c>
      <c r="BA158" s="590" t="str">
        <f ca="1">IF(F166="","",F166)</f>
        <v/>
      </c>
      <c r="BB158" s="590"/>
      <c r="BC158" s="590"/>
      <c r="BD158" s="587" t="str">
        <f>IF(I166="","",I166)</f>
        <v/>
      </c>
      <c r="BE158" s="578" t="e">
        <f>IF(#REF!="発電事業者","送電電力（MW）","受電電力（MW）")</f>
        <v>#REF!</v>
      </c>
      <c r="BF158" s="579"/>
      <c r="BG158" s="331" t="str">
        <f>IF(COUNT(BG128,L166)=2,ROUND(BG128*L166/SUM(L159:L168),#REF!),"")</f>
        <v/>
      </c>
      <c r="BH158" s="331" t="str">
        <f>IF(COUNT(BH128,M166)=2,ROUND(BH128*M166/SUM(M159:M168),#REF!),"")</f>
        <v/>
      </c>
      <c r="BI158" s="331" t="str">
        <f>IF(COUNT(BI128,N166)=2,ROUND(BI128*N166/SUM(N159:N168),#REF!),"")</f>
        <v/>
      </c>
      <c r="BJ158" s="331" t="str">
        <f>IF(COUNT(BJ128,O166)=2,ROUND(BJ128*O166/SUM(O159:O168),#REF!),"")</f>
        <v/>
      </c>
      <c r="BK158" s="331" t="str">
        <f>IF(COUNT(BK128,P166)=2,ROUND(BK128*P166/SUM(P159:P168),#REF!),"")</f>
        <v/>
      </c>
      <c r="BL158" s="331" t="str">
        <f>IF(COUNT(BL128,Q166)=2,ROUND(BL128*Q166/SUM(Q159:Q168),#REF!),"")</f>
        <v/>
      </c>
      <c r="BM158" s="331" t="str">
        <f>IF(COUNT(BM128,R166)=2,ROUND(BM128*R166/SUM(R159:R168),#REF!),"")</f>
        <v/>
      </c>
      <c r="BN158" s="331" t="str">
        <f>IF(COUNT(BN128,S166)=2,ROUND(BN128*S166/SUM(S159:S168),#REF!),"")</f>
        <v/>
      </c>
      <c r="BO158" s="331" t="str">
        <f>IF(COUNT(BO128,T166)=2,ROUND(BO128*T166/SUM(T159:T168),#REF!),"")</f>
        <v/>
      </c>
      <c r="BP158" s="331" t="str">
        <f>IF(COUNT(BP128,U166)=2,ROUND(BP128*U166/SUM(U159:U168),#REF!),"")</f>
        <v/>
      </c>
      <c r="BQ158" s="331" t="str">
        <f>IF(COUNT(BQ128,V166)=2,ROUND(BQ128*V166/SUM(V159:V168),#REF!),"")</f>
        <v/>
      </c>
      <c r="BR158" s="331" t="str">
        <f>IF(COUNT(BR128,W166)=2,ROUND(BR128*W166/SUM(W159:W168),#REF!),"")</f>
        <v/>
      </c>
      <c r="BS158" s="569" t="e">
        <f>IF(#REF!="発電事業者","送電電力（MW）","受電電力（MW）")</f>
        <v>#REF!</v>
      </c>
      <c r="BT158" s="569"/>
      <c r="BU158" s="569"/>
      <c r="BV158" s="333" t="s">
        <v>171</v>
      </c>
      <c r="BW158" s="580"/>
      <c r="BX158" s="580"/>
      <c r="BY158" s="331" t="str">
        <f>IF(COUNT(BY128,X166)=2,ROUND(BY128*X166/SUM(X159:X168),#REF!),"")</f>
        <v/>
      </c>
      <c r="BZ158" s="331" t="str">
        <f>IF(COUNT(BZ128,Y166)=2,ROUND(BZ128*Y166/SUM(Y159:Y168),#REF!),"")</f>
        <v/>
      </c>
      <c r="CA158" s="331" t="str">
        <f>IF(COUNT(CA128,Z166)=2,ROUND(CA128*Z166/SUM(Z159:Z168),#REF!),"")</f>
        <v/>
      </c>
      <c r="CB158" s="331" t="str">
        <f>IF(COUNT(CB128,AA166)=2,ROUND(CB128*AA166/SUM(AA159:AA168),#REF!),"")</f>
        <v/>
      </c>
      <c r="CC158" s="331" t="str">
        <f>IF(COUNT(CC128,AB166)=2,ROUND(CC128*AB166/SUM(AB159:AB168),#REF!),"")</f>
        <v/>
      </c>
      <c r="CD158" s="331" t="str">
        <f>IF(COUNT(CD128,AC166)=2,ROUND(CD128*AC166/SUM(AC159:AC168),#REF!),"")</f>
        <v/>
      </c>
      <c r="CE158" s="331" t="str">
        <f>IF(COUNT(CE128,AD166)=2,ROUND(CE128*AD166/SUM(AD159:AD168),#REF!),"")</f>
        <v/>
      </c>
      <c r="CF158" s="331" t="str">
        <f>IF(COUNT(CF128,AE166)=2,ROUND(CF128*AE166/SUM(AE159:AE168),#REF!),"")</f>
        <v/>
      </c>
      <c r="CG158" s="331" t="str">
        <f>IF(COUNT(CG128,AF166)=2,ROUND(CG128*AF166/SUM(AF159:AF168),#REF!),"")</f>
        <v/>
      </c>
      <c r="CH158" s="563" t="s">
        <v>120</v>
      </c>
      <c r="CI158" s="563"/>
      <c r="CJ158" s="563"/>
      <c r="CK158" s="563"/>
      <c r="CL158" s="563"/>
      <c r="CM158" s="563"/>
      <c r="CN158" s="563"/>
      <c r="CO158" s="563"/>
      <c r="CP158" s="563"/>
      <c r="CQ158" s="563"/>
    </row>
    <row r="159" spans="3:97" s="243" customFormat="1" ht="13.5" customHeight="1">
      <c r="C159" s="568"/>
      <c r="D159" s="568"/>
      <c r="E159" s="332"/>
      <c r="F159" s="569" t="str">
        <f ca="1">IF(E159="","",VLOOKUP(E159,INDIRECT(AR159),2,FALSE))</f>
        <v/>
      </c>
      <c r="G159" s="569"/>
      <c r="H159" s="569"/>
      <c r="I159" s="333" t="str">
        <f>IF(E159="","",E123)</f>
        <v/>
      </c>
      <c r="J159" s="569" t="e">
        <f>J157&amp;"１"</f>
        <v>#REF!</v>
      </c>
      <c r="K159" s="569"/>
      <c r="L159" s="277">
        <f t="shared" ref="L159:W159" si="7">IF($F156=0,IF(100-SUM(L160:L168)=0,"",100-SUM(L160:L168)),IF(H133-SUM(L160:L168)=0,"",H133-SUM(L160:L168)))</f>
        <v>100</v>
      </c>
      <c r="M159" s="277">
        <f t="shared" si="7"/>
        <v>100</v>
      </c>
      <c r="N159" s="277">
        <f t="shared" si="7"/>
        <v>100</v>
      </c>
      <c r="O159" s="277">
        <f t="shared" si="7"/>
        <v>100</v>
      </c>
      <c r="P159" s="277">
        <f t="shared" si="7"/>
        <v>100</v>
      </c>
      <c r="Q159" s="277">
        <f t="shared" si="7"/>
        <v>100</v>
      </c>
      <c r="R159" s="277">
        <f t="shared" si="7"/>
        <v>100</v>
      </c>
      <c r="S159" s="277">
        <f t="shared" si="7"/>
        <v>100</v>
      </c>
      <c r="T159" s="277">
        <f t="shared" si="7"/>
        <v>100</v>
      </c>
      <c r="U159" s="277">
        <f t="shared" si="7"/>
        <v>100</v>
      </c>
      <c r="V159" s="277">
        <f t="shared" si="7"/>
        <v>100</v>
      </c>
      <c r="W159" s="277">
        <f t="shared" si="7"/>
        <v>100</v>
      </c>
      <c r="X159" s="277">
        <f>IF($F156=0,IF(100-SUM(X160:X168)=0,"",100-SUM(X160:X168)),IF(H135-SUM(X160:X168)=0,"",H135-SUM(X160:X168)))</f>
        <v>100</v>
      </c>
      <c r="Y159" s="277">
        <f>IF($F156=0,IF(100-SUM(Y160:Y168)=0,"",100-SUM(Y160:Y168)),IF(H137-SUM(Y160:Y168)=0,"",H137-SUM(Y160:Y168)))</f>
        <v>100</v>
      </c>
      <c r="Z159" s="277">
        <f>IF($F156=0,IF(100-SUM(Z160:Z168)=0,"",100-SUM(Z160:Z168)),IF(H139-SUM(Z160:Z168)=0,"",H139-SUM(Z160:Z168)))</f>
        <v>100</v>
      </c>
      <c r="AA159" s="277">
        <f>IF($F156=0,IF(100-SUM(AA160:AA168)=0,"",100-SUM(AA160:AA168)),IF(H141-SUM(AA160:AA168)=0,"",H141-SUM(AA160:AA168)))</f>
        <v>100</v>
      </c>
      <c r="AB159" s="277">
        <f>IF($F156=0,IF(100-SUM(AB160:AB168)=0,"",100-SUM(AB160:AB168)),IF(H143-SUM(AB160:AB168)=0,"",H143-SUM(AB160:AB168)))</f>
        <v>100</v>
      </c>
      <c r="AC159" s="277">
        <f>IF($F156=0,IF(100-SUM(AC160:AC168)=0,"",100-SUM(AC160:AC168)),IF(H145-SUM(AC160:AC168)=0,"",H145-SUM(AC160:AC168)))</f>
        <v>100</v>
      </c>
      <c r="AD159" s="277">
        <f>IF($F156=0,IF(100-SUM(AD160:AD168)=0,"",100-SUM(AD160:AD168)),IF(H147-SUM(AD160:AD168)=0,"",H147-SUM(AD160:AD168)))</f>
        <v>100</v>
      </c>
      <c r="AE159" s="277">
        <f>IF($F156=0,IF(100-SUM(AE160:AE168)=0,"",100-SUM(AE160:AE168)),IF(H149-SUM(AE160:AE168)=0,"",H149-SUM(AE160:AE168)))</f>
        <v>100</v>
      </c>
      <c r="AF159" s="277">
        <f>IF($F156=0,IF(100-SUM(AF160:AF168)=0,"",100-SUM(AF160:AF168)),IF(H151-SUM(AF160:AF168)=0,"",H151-SUM(AF160:AF168)))</f>
        <v>100</v>
      </c>
      <c r="AG159" s="570"/>
      <c r="AH159" s="570"/>
      <c r="AI159" s="570"/>
      <c r="AJ159" s="570"/>
      <c r="AK159" s="570"/>
      <c r="AL159" s="570"/>
      <c r="AM159" s="570"/>
      <c r="AN159" s="570"/>
      <c r="AO159" s="570"/>
      <c r="AP159" s="570"/>
      <c r="AR159" s="591" t="b">
        <f t="shared" ref="AR159:AR168" si="8">IF(C159="発電事業者","事業者リスト一覧!D3:E1002", IF(C159="小売電気事業者","事業者リスト一覧!J3:K1002", IF(C159="一般送配電事業者","事業者リスト一覧!G3:H13", IF(C159="送電事業者","事業者リスト一覧!G16:H21", IF(C159="特定送配電事業者","事業者リスト一覧!G24:H44", IF(C159="登録特定送配電事業者","事業者リスト一覧!G47:H87", IF(C159="その他事業者","事業者リスト一覧!G90:H100")))))))</f>
        <v>0</v>
      </c>
      <c r="AS159" s="591"/>
      <c r="AT159" s="591"/>
      <c r="AU159" s="281" t="s">
        <v>160</v>
      </c>
      <c r="AV159" s="275"/>
      <c r="AX159" s="569"/>
      <c r="AY159" s="569"/>
      <c r="AZ159" s="588"/>
      <c r="BA159" s="590"/>
      <c r="BB159" s="590"/>
      <c r="BC159" s="590"/>
      <c r="BD159" s="588"/>
      <c r="BE159" s="583"/>
      <c r="BF159" s="584"/>
      <c r="BG159" s="259"/>
      <c r="BH159" s="259"/>
      <c r="BI159" s="259"/>
      <c r="BJ159" s="259"/>
      <c r="BK159" s="259"/>
      <c r="BL159" s="259"/>
      <c r="BM159" s="259"/>
      <c r="BN159" s="259"/>
      <c r="BO159" s="259"/>
      <c r="BP159" s="259"/>
      <c r="BQ159" s="259"/>
      <c r="BR159" s="259"/>
      <c r="BS159" s="569"/>
      <c r="BT159" s="569"/>
      <c r="BU159" s="569"/>
      <c r="BV159" s="333" t="s">
        <v>172</v>
      </c>
      <c r="BW159" s="581"/>
      <c r="BX159" s="581"/>
      <c r="BY159" s="331" t="str">
        <f>IF(COUNT(BY129,X166)=2,ROUND(BY129*X166/SUM(X159:X168),#REF!),"")</f>
        <v/>
      </c>
      <c r="BZ159" s="331" t="str">
        <f>IF(COUNT(BZ129,Y166)=2,ROUND(BZ129*Y166/SUM(Y159:Y168),#REF!),"")</f>
        <v/>
      </c>
      <c r="CA159" s="331" t="str">
        <f>IF(COUNT(CA129,Z166)=2,ROUND(CA129*Z166/SUM(Z159:Z168),#REF!),"")</f>
        <v/>
      </c>
      <c r="CB159" s="331" t="str">
        <f>IF(COUNT(CB129,AA166)=2,ROUND(CB129*AA166/SUM(AA159:AA168),#REF!),"")</f>
        <v/>
      </c>
      <c r="CC159" s="331" t="str">
        <f>IF(COUNT(CC129,AB166)=2,ROUND(CC129*AB166/SUM(AB159:AB168),#REF!),"")</f>
        <v/>
      </c>
      <c r="CD159" s="331" t="str">
        <f>IF(COUNT(CD129,AC166)=2,ROUND(CD129*AC166/SUM(AC159:AC168),#REF!),"")</f>
        <v/>
      </c>
      <c r="CE159" s="331" t="str">
        <f>IF(COUNT(CE129,AD166)=2,ROUND(CE129*AD166/SUM(AD159:AD168),#REF!),"")</f>
        <v/>
      </c>
      <c r="CF159" s="331" t="str">
        <f>IF(COUNT(CF129,AE166)=2,ROUND(CF129*AE166/SUM(AE159:AE168),#REF!),"")</f>
        <v/>
      </c>
      <c r="CG159" s="331" t="str">
        <f>IF(COUNT(CG129,AF166)=2,ROUND(CG129*AF166/SUM(AF159:AF168),#REF!),"")</f>
        <v/>
      </c>
      <c r="CH159" s="564" t="str">
        <f>IF(CH158="","",CH158)</f>
        <v>廃棄物</v>
      </c>
      <c r="CI159" s="564"/>
      <c r="CJ159" s="564"/>
      <c r="CK159" s="564"/>
      <c r="CL159" s="564"/>
      <c r="CM159" s="564"/>
      <c r="CN159" s="564"/>
      <c r="CO159" s="564"/>
      <c r="CP159" s="564"/>
      <c r="CQ159" s="564"/>
    </row>
    <row r="160" spans="3:97" s="243" customFormat="1" ht="13.5" customHeight="1">
      <c r="C160" s="568"/>
      <c r="D160" s="568"/>
      <c r="E160" s="332"/>
      <c r="F160" s="569" t="str">
        <f t="shared" ref="F160:F167" ca="1" si="9">IF(E160="","",VLOOKUP(E160,INDIRECT(AR160),2,FALSE))</f>
        <v/>
      </c>
      <c r="G160" s="569"/>
      <c r="H160" s="569"/>
      <c r="I160" s="333" t="str">
        <f>IF(E160="","",E123)</f>
        <v/>
      </c>
      <c r="J160" s="569" t="e">
        <f>J157&amp;"２"</f>
        <v>#REF!</v>
      </c>
      <c r="K160" s="569"/>
      <c r="L160" s="308"/>
      <c r="M160" s="308"/>
      <c r="N160" s="308"/>
      <c r="O160" s="308"/>
      <c r="P160" s="308"/>
      <c r="Q160" s="308"/>
      <c r="R160" s="308"/>
      <c r="S160" s="308"/>
      <c r="T160" s="308"/>
      <c r="U160" s="308"/>
      <c r="V160" s="308"/>
      <c r="W160" s="308"/>
      <c r="X160" s="308"/>
      <c r="Y160" s="308"/>
      <c r="Z160" s="308"/>
      <c r="AA160" s="308"/>
      <c r="AB160" s="308"/>
      <c r="AC160" s="308"/>
      <c r="AD160" s="308"/>
      <c r="AE160" s="308"/>
      <c r="AF160" s="308"/>
      <c r="AG160" s="570"/>
      <c r="AH160" s="570"/>
      <c r="AI160" s="570"/>
      <c r="AJ160" s="570"/>
      <c r="AK160" s="570"/>
      <c r="AL160" s="570"/>
      <c r="AM160" s="570"/>
      <c r="AN160" s="570"/>
      <c r="AO160" s="570"/>
      <c r="AP160" s="570"/>
      <c r="AR160" s="571" t="b">
        <f t="shared" si="8"/>
        <v>0</v>
      </c>
      <c r="AS160" s="571"/>
      <c r="AT160" s="571"/>
      <c r="AU160" s="282" t="s">
        <v>160</v>
      </c>
      <c r="AV160" s="275"/>
      <c r="AX160" s="569"/>
      <c r="AY160" s="569"/>
      <c r="AZ160" s="589"/>
      <c r="BA160" s="590"/>
      <c r="BB160" s="590"/>
      <c r="BC160" s="590"/>
      <c r="BD160" s="589"/>
      <c r="BE160" s="585" t="e">
        <f>IF(#REF!="発電事業者","月間送電電力量（GWh）","月間受電電力量（GWh）")</f>
        <v>#REF!</v>
      </c>
      <c r="BF160" s="586"/>
      <c r="BG160" s="331" t="str">
        <f>IF(COUNT(BG130,L166)=2,ROUND(BG130*L166/SUM(L159:L168),#REF!),"")</f>
        <v/>
      </c>
      <c r="BH160" s="331" t="str">
        <f>IF(COUNT(BH130,M166)=2,ROUND(BH130*M166/SUM(M159:M168),#REF!),"")</f>
        <v/>
      </c>
      <c r="BI160" s="331" t="str">
        <f>IF(COUNT(BI130,N166)=2,ROUND(BI130*N166/SUM(N159:N168),#REF!),"")</f>
        <v/>
      </c>
      <c r="BJ160" s="331" t="str">
        <f>IF(COUNT(BJ130,O166)=2,ROUND(BJ130*O166/SUM(O159:O168),#REF!),"")</f>
        <v/>
      </c>
      <c r="BK160" s="331" t="str">
        <f>IF(COUNT(BK130,P166)=2,ROUND(BK130*P166/SUM(P159:P168),#REF!),"")</f>
        <v/>
      </c>
      <c r="BL160" s="331" t="str">
        <f>IF(COUNT(BL130,Q166)=2,ROUND(BL130*Q166/SUM(Q159:Q168),#REF!),"")</f>
        <v/>
      </c>
      <c r="BM160" s="331" t="str">
        <f>IF(COUNT(BM130,R166)=2,ROUND(BM130*R166/SUM(R159:R168),#REF!),"")</f>
        <v/>
      </c>
      <c r="BN160" s="331" t="str">
        <f>IF(COUNT(BN130,S166)=2,ROUND(BN130*S166/SUM(S159:S168),#REF!),"")</f>
        <v/>
      </c>
      <c r="BO160" s="331" t="str">
        <f>IF(COUNT(BO130,T166)=2,ROUND(BO130*T166/SUM(T159:T168),#REF!),"")</f>
        <v/>
      </c>
      <c r="BP160" s="331" t="str">
        <f>IF(COUNT(BP130,U166)=2,ROUND(BP130*U166/SUM(U159:U168),#REF!),"")</f>
        <v/>
      </c>
      <c r="BQ160" s="331" t="str">
        <f>IF(COUNT(BQ130,V166)=2,ROUND(BQ130*V166/SUM(V159:V168),#REF!),"")</f>
        <v/>
      </c>
      <c r="BR160" s="331" t="str">
        <f>IF(COUNT(BR130,W166)=2,ROUND(BR130*W166/SUM(W159:W168),#REF!),"")</f>
        <v/>
      </c>
      <c r="BS160" s="569" t="e">
        <f>IF(#REF!="発電事業者","年間送電電力量（GWh）","年間受電電力量（GWh）")</f>
        <v>#REF!</v>
      </c>
      <c r="BT160" s="569"/>
      <c r="BU160" s="569"/>
      <c r="BV160" s="333" t="s">
        <v>25</v>
      </c>
      <c r="BW160" s="582"/>
      <c r="BX160" s="582"/>
      <c r="BY160" s="331" t="str">
        <f>IF(COUNT(BY130,X166)=2,ROUND(BY130*X166/SUM(X159:X168),#REF!),"")</f>
        <v/>
      </c>
      <c r="BZ160" s="331" t="str">
        <f>IF(COUNT(BZ130,Y166)=2,ROUND(BZ130*Y166/SUM(Y159:Y168),#REF!),"")</f>
        <v/>
      </c>
      <c r="CA160" s="331" t="str">
        <f>IF(COUNT(CA130,Z166)=2,ROUND(CA130*Z166/SUM(Z159:Z168),#REF!),"")</f>
        <v/>
      </c>
      <c r="CB160" s="331" t="str">
        <f>IF(COUNT(CB130,AA166)=2,ROUND(CB130*AA166/SUM(AA159:AA168),#REF!),"")</f>
        <v/>
      </c>
      <c r="CC160" s="331" t="str">
        <f>IF(COUNT(CC130,AB166)=2,ROUND(CC130*AB166/SUM(AB159:AB168),#REF!),"")</f>
        <v/>
      </c>
      <c r="CD160" s="331" t="str">
        <f>IF(COUNT(CD130,AC166)=2,ROUND(CD130*AC166/SUM(AC159:AC168),#REF!),"")</f>
        <v/>
      </c>
      <c r="CE160" s="331" t="str">
        <f>IF(COUNT(CE130,AD166)=2,ROUND(CE130*AD166/SUM(AD159:AD168),#REF!),"")</f>
        <v/>
      </c>
      <c r="CF160" s="331" t="str">
        <f>IF(COUNT(CF130,AE166)=2,ROUND(CF130*AE166/SUM(AE159:AE168),#REF!),"")</f>
        <v/>
      </c>
      <c r="CG160" s="331" t="str">
        <f>IF(COUNT(CG130,AF166)=2,ROUND(CG130*AF166/SUM(AF159:AF168),#REF!),"")</f>
        <v/>
      </c>
      <c r="CH160" s="565" t="str">
        <f>IF(COUNTA(AG166)=0,"",AG166)</f>
        <v/>
      </c>
      <c r="CI160" s="565"/>
      <c r="CJ160" s="565"/>
      <c r="CK160" s="565"/>
      <c r="CL160" s="565"/>
      <c r="CM160" s="565"/>
      <c r="CN160" s="565"/>
      <c r="CO160" s="565"/>
      <c r="CP160" s="565"/>
      <c r="CQ160" s="565"/>
    </row>
    <row r="161" spans="3:95" s="243" customFormat="1" ht="13.5" customHeight="1">
      <c r="C161" s="568"/>
      <c r="D161" s="568"/>
      <c r="E161" s="332"/>
      <c r="F161" s="569" t="str">
        <f t="shared" ca="1" si="9"/>
        <v/>
      </c>
      <c r="G161" s="569"/>
      <c r="H161" s="569"/>
      <c r="I161" s="333" t="str">
        <f>IF(E161="","",E123)</f>
        <v/>
      </c>
      <c r="J161" s="569" t="e">
        <f>J157&amp;"３"</f>
        <v>#REF!</v>
      </c>
      <c r="K161" s="569"/>
      <c r="L161" s="308"/>
      <c r="M161" s="308"/>
      <c r="N161" s="308"/>
      <c r="O161" s="308"/>
      <c r="P161" s="308"/>
      <c r="Q161" s="308"/>
      <c r="R161" s="308"/>
      <c r="S161" s="308"/>
      <c r="T161" s="308"/>
      <c r="U161" s="308"/>
      <c r="V161" s="308"/>
      <c r="W161" s="308"/>
      <c r="X161" s="308"/>
      <c r="Y161" s="308"/>
      <c r="Z161" s="308"/>
      <c r="AA161" s="308"/>
      <c r="AB161" s="308"/>
      <c r="AC161" s="308"/>
      <c r="AD161" s="308"/>
      <c r="AE161" s="308"/>
      <c r="AF161" s="308"/>
      <c r="AG161" s="570"/>
      <c r="AH161" s="570"/>
      <c r="AI161" s="570"/>
      <c r="AJ161" s="570"/>
      <c r="AK161" s="570"/>
      <c r="AL161" s="570"/>
      <c r="AM161" s="570"/>
      <c r="AN161" s="570"/>
      <c r="AO161" s="570"/>
      <c r="AP161" s="570"/>
      <c r="AR161" s="571" t="b">
        <f t="shared" si="8"/>
        <v>0</v>
      </c>
      <c r="AS161" s="571"/>
      <c r="AT161" s="571"/>
      <c r="AU161" s="282" t="s">
        <v>160</v>
      </c>
      <c r="AV161" s="275"/>
      <c r="AX161" s="569" t="str">
        <f>IF(C167="","",C167)</f>
        <v/>
      </c>
      <c r="AY161" s="569"/>
      <c r="AZ161" s="587" t="str">
        <f>IF(E167="","",E167)</f>
        <v/>
      </c>
      <c r="BA161" s="590" t="str">
        <f ca="1">IF(F167="","",F167)</f>
        <v/>
      </c>
      <c r="BB161" s="590"/>
      <c r="BC161" s="590"/>
      <c r="BD161" s="587" t="str">
        <f>IF(I167="","",I167)</f>
        <v/>
      </c>
      <c r="BE161" s="578" t="e">
        <f>IF(#REF!="発電事業者","送電電力（MW）","受電電力（MW）")</f>
        <v>#REF!</v>
      </c>
      <c r="BF161" s="579"/>
      <c r="BG161" s="331" t="str">
        <f>IF(COUNT(BG128,L167)=2,ROUND(BG128*L167/SUM(L159:L168),#REF!),"")</f>
        <v/>
      </c>
      <c r="BH161" s="331" t="str">
        <f>IF(COUNT(BH128,M167)=2,ROUND(BH128*M167/SUM(M159:M168),#REF!),"")</f>
        <v/>
      </c>
      <c r="BI161" s="331" t="str">
        <f>IF(COUNT(BI128,N167)=2,ROUND(BI128*N167/SUM(N159:N168),#REF!),"")</f>
        <v/>
      </c>
      <c r="BJ161" s="331" t="str">
        <f>IF(COUNT(BJ128,O167)=2,ROUND(BJ128*O167/SUM(O159:O168),#REF!),"")</f>
        <v/>
      </c>
      <c r="BK161" s="331" t="str">
        <f>IF(COUNT(BK128,P167)=2,ROUND(BK128*P167/SUM(P159:P168),#REF!),"")</f>
        <v/>
      </c>
      <c r="BL161" s="331" t="str">
        <f>IF(COUNT(BL128,Q167)=2,ROUND(BL128*Q167/SUM(Q159:Q168),#REF!),"")</f>
        <v/>
      </c>
      <c r="BM161" s="331" t="str">
        <f>IF(COUNT(BM128,R167)=2,ROUND(BM128*R167/SUM(R159:R168),#REF!),"")</f>
        <v/>
      </c>
      <c r="BN161" s="331" t="str">
        <f>IF(COUNT(BN128,S167)=2,ROUND(BN128*S167/SUM(S159:S168),#REF!),"")</f>
        <v/>
      </c>
      <c r="BO161" s="331" t="str">
        <f>IF(COUNT(BO128,T167)=2,ROUND(BO128*T167/SUM(T159:T168),#REF!),"")</f>
        <v/>
      </c>
      <c r="BP161" s="331" t="str">
        <f>IF(COUNT(BP128,U167)=2,ROUND(BP128*U167/SUM(U159:U168),#REF!),"")</f>
        <v/>
      </c>
      <c r="BQ161" s="331" t="str">
        <f>IF(COUNT(BQ128,V167)=2,ROUND(BQ128*V167/SUM(V159:V168),#REF!),"")</f>
        <v/>
      </c>
      <c r="BR161" s="331" t="str">
        <f>IF(COUNT(BR128,W167)=2,ROUND(BR128*W167/SUM(W159:W168),#REF!),"")</f>
        <v/>
      </c>
      <c r="BS161" s="569" t="e">
        <f>IF(#REF!="発電事業者","送電電力（MW）","受電電力（MW）")</f>
        <v>#REF!</v>
      </c>
      <c r="BT161" s="569"/>
      <c r="BU161" s="569"/>
      <c r="BV161" s="333" t="s">
        <v>171</v>
      </c>
      <c r="BW161" s="580"/>
      <c r="BX161" s="580"/>
      <c r="BY161" s="331" t="str">
        <f>IF(COUNT(BY128,X167)=2,ROUND(BY128*X167/SUM(X159:X168),#REF!),"")</f>
        <v/>
      </c>
      <c r="BZ161" s="331" t="str">
        <f>IF(COUNT(BZ128,Y167)=2,ROUND(BZ128*Y167/SUM(Y159:Y168),#REF!),"")</f>
        <v/>
      </c>
      <c r="CA161" s="331" t="str">
        <f>IF(COUNT(CA128,Z167)=2,ROUND(CA128*Z167/SUM(Z159:Z168),#REF!),"")</f>
        <v/>
      </c>
      <c r="CB161" s="331" t="str">
        <f>IF(COUNT(CB128,AA167)=2,ROUND(CB128*AA167/SUM(AA159:AA168),#REF!),"")</f>
        <v/>
      </c>
      <c r="CC161" s="331" t="str">
        <f>IF(COUNT(CC128,AB167)=2,ROUND(CC128*AB167/SUM(AB159:AB168),#REF!),"")</f>
        <v/>
      </c>
      <c r="CD161" s="331" t="str">
        <f>IF(COUNT(CD128,AC167)=2,ROUND(CD128*AC167/SUM(AC159:AC168),#REF!),"")</f>
        <v/>
      </c>
      <c r="CE161" s="331" t="str">
        <f>IF(COUNT(CE128,AD167)=2,ROUND(CE128*AD167/SUM(AD159:AD168),#REF!),"")</f>
        <v/>
      </c>
      <c r="CF161" s="331" t="str">
        <f>IF(COUNT(CF128,AE167)=2,ROUND(CF128*AE167/SUM(AE159:AE168),#REF!),"")</f>
        <v/>
      </c>
      <c r="CG161" s="331" t="str">
        <f>IF(COUNT(CG128,AF167)=2,ROUND(CG128*AF167/SUM(AF159:AF168),#REF!),"")</f>
        <v/>
      </c>
      <c r="CH161" s="563" t="s">
        <v>120</v>
      </c>
      <c r="CI161" s="563"/>
      <c r="CJ161" s="563"/>
      <c r="CK161" s="563"/>
      <c r="CL161" s="563"/>
      <c r="CM161" s="563"/>
      <c r="CN161" s="563"/>
      <c r="CO161" s="563"/>
      <c r="CP161" s="563"/>
      <c r="CQ161" s="563"/>
    </row>
    <row r="162" spans="3:95" s="243" customFormat="1" ht="13.5" customHeight="1">
      <c r="C162" s="568"/>
      <c r="D162" s="568"/>
      <c r="E162" s="332"/>
      <c r="F162" s="569" t="str">
        <f t="shared" ca="1" si="9"/>
        <v/>
      </c>
      <c r="G162" s="569"/>
      <c r="H162" s="569"/>
      <c r="I162" s="333" t="str">
        <f>IF(E162="","",E123)</f>
        <v/>
      </c>
      <c r="J162" s="569" t="e">
        <f>J157&amp;"４"</f>
        <v>#REF!</v>
      </c>
      <c r="K162" s="569"/>
      <c r="L162" s="308"/>
      <c r="M162" s="308"/>
      <c r="N162" s="308"/>
      <c r="O162" s="308"/>
      <c r="P162" s="308"/>
      <c r="Q162" s="308"/>
      <c r="R162" s="308"/>
      <c r="S162" s="308"/>
      <c r="T162" s="308"/>
      <c r="U162" s="308"/>
      <c r="V162" s="308"/>
      <c r="W162" s="308"/>
      <c r="X162" s="308"/>
      <c r="Y162" s="308"/>
      <c r="Z162" s="308"/>
      <c r="AA162" s="308"/>
      <c r="AB162" s="308"/>
      <c r="AC162" s="308"/>
      <c r="AD162" s="308"/>
      <c r="AE162" s="308"/>
      <c r="AF162" s="308"/>
      <c r="AG162" s="570"/>
      <c r="AH162" s="570"/>
      <c r="AI162" s="570"/>
      <c r="AJ162" s="570"/>
      <c r="AK162" s="570"/>
      <c r="AL162" s="570"/>
      <c r="AM162" s="570"/>
      <c r="AN162" s="570"/>
      <c r="AO162" s="570"/>
      <c r="AP162" s="570"/>
      <c r="AR162" s="571" t="b">
        <f t="shared" si="8"/>
        <v>0</v>
      </c>
      <c r="AS162" s="571"/>
      <c r="AT162" s="571"/>
      <c r="AU162" s="282" t="s">
        <v>160</v>
      </c>
      <c r="AV162" s="275"/>
      <c r="AX162" s="569"/>
      <c r="AY162" s="569"/>
      <c r="AZ162" s="588"/>
      <c r="BA162" s="590"/>
      <c r="BB162" s="590"/>
      <c r="BC162" s="590"/>
      <c r="BD162" s="588"/>
      <c r="BE162" s="583"/>
      <c r="BF162" s="584"/>
      <c r="BG162" s="259"/>
      <c r="BH162" s="259"/>
      <c r="BI162" s="259"/>
      <c r="BJ162" s="259"/>
      <c r="BK162" s="259"/>
      <c r="BL162" s="259"/>
      <c r="BM162" s="259"/>
      <c r="BN162" s="259"/>
      <c r="BO162" s="259"/>
      <c r="BP162" s="259"/>
      <c r="BQ162" s="259"/>
      <c r="BR162" s="259"/>
      <c r="BS162" s="569"/>
      <c r="BT162" s="569"/>
      <c r="BU162" s="569"/>
      <c r="BV162" s="333" t="s">
        <v>172</v>
      </c>
      <c r="BW162" s="581"/>
      <c r="BX162" s="581"/>
      <c r="BY162" s="331" t="str">
        <f>IF(COUNT(BY129,X167)=2,ROUND(BY129*X167/SUM(X159:X168),#REF!),"")</f>
        <v/>
      </c>
      <c r="BZ162" s="331" t="str">
        <f>IF(COUNT(BZ129,Y167)=2,ROUND(BZ129*Y167/SUM(Y159:Y168),#REF!),"")</f>
        <v/>
      </c>
      <c r="CA162" s="331" t="str">
        <f>IF(COUNT(CA129,Z167)=2,ROUND(CA129*Z167/SUM(Z159:Z168),#REF!),"")</f>
        <v/>
      </c>
      <c r="CB162" s="331" t="str">
        <f>IF(COUNT(CB129,AA167)=2,ROUND(CB129*AA167/SUM(AA159:AA168),#REF!),"")</f>
        <v/>
      </c>
      <c r="CC162" s="331" t="str">
        <f>IF(COUNT(CC129,AB167)=2,ROUND(CC129*AB167/SUM(AB159:AB168),#REF!),"")</f>
        <v/>
      </c>
      <c r="CD162" s="331" t="str">
        <f>IF(COUNT(CD129,AC167)=2,ROUND(CD129*AC167/SUM(AC159:AC168),#REF!),"")</f>
        <v/>
      </c>
      <c r="CE162" s="331" t="str">
        <f>IF(COUNT(CE129,AD167)=2,ROUND(CE129*AD167/SUM(AD159:AD168),#REF!),"")</f>
        <v/>
      </c>
      <c r="CF162" s="331" t="str">
        <f>IF(COUNT(CF129,AE167)=2,ROUND(CF129*AE167/SUM(AE159:AE168),#REF!),"")</f>
        <v/>
      </c>
      <c r="CG162" s="331" t="str">
        <f>IF(COUNT(CG129,AF167)=2,ROUND(CG129*AF167/SUM(AF159:AF168),#REF!),"")</f>
        <v/>
      </c>
      <c r="CH162" s="564" t="str">
        <f>IF(CH161="","",CH161)</f>
        <v>廃棄物</v>
      </c>
      <c r="CI162" s="564"/>
      <c r="CJ162" s="564"/>
      <c r="CK162" s="564"/>
      <c r="CL162" s="564"/>
      <c r="CM162" s="564"/>
      <c r="CN162" s="564"/>
      <c r="CO162" s="564"/>
      <c r="CP162" s="564"/>
      <c r="CQ162" s="564"/>
    </row>
    <row r="163" spans="3:95" s="243" customFormat="1" ht="13.5" customHeight="1">
      <c r="C163" s="568"/>
      <c r="D163" s="568"/>
      <c r="E163" s="332"/>
      <c r="F163" s="569" t="str">
        <f t="shared" ca="1" si="9"/>
        <v/>
      </c>
      <c r="G163" s="569"/>
      <c r="H163" s="569"/>
      <c r="I163" s="333" t="str">
        <f>IF(E163="","",E123)</f>
        <v/>
      </c>
      <c r="J163" s="569" t="e">
        <f>J157&amp;"５"</f>
        <v>#REF!</v>
      </c>
      <c r="K163" s="569"/>
      <c r="L163" s="308"/>
      <c r="M163" s="308"/>
      <c r="N163" s="308"/>
      <c r="O163" s="308"/>
      <c r="P163" s="308"/>
      <c r="Q163" s="308"/>
      <c r="R163" s="308"/>
      <c r="S163" s="308"/>
      <c r="T163" s="308"/>
      <c r="U163" s="308"/>
      <c r="V163" s="308"/>
      <c r="W163" s="308"/>
      <c r="X163" s="308"/>
      <c r="Y163" s="308"/>
      <c r="Z163" s="308"/>
      <c r="AA163" s="308"/>
      <c r="AB163" s="308"/>
      <c r="AC163" s="308"/>
      <c r="AD163" s="308"/>
      <c r="AE163" s="308"/>
      <c r="AF163" s="308"/>
      <c r="AG163" s="570"/>
      <c r="AH163" s="570"/>
      <c r="AI163" s="570"/>
      <c r="AJ163" s="570"/>
      <c r="AK163" s="570"/>
      <c r="AL163" s="570"/>
      <c r="AM163" s="570"/>
      <c r="AN163" s="570"/>
      <c r="AO163" s="570"/>
      <c r="AP163" s="570"/>
      <c r="AR163" s="571" t="b">
        <f t="shared" si="8"/>
        <v>0</v>
      </c>
      <c r="AS163" s="571"/>
      <c r="AT163" s="571"/>
      <c r="AU163" s="282" t="s">
        <v>160</v>
      </c>
      <c r="AV163" s="275"/>
      <c r="AX163" s="569"/>
      <c r="AY163" s="569"/>
      <c r="AZ163" s="589"/>
      <c r="BA163" s="590"/>
      <c r="BB163" s="590"/>
      <c r="BC163" s="590"/>
      <c r="BD163" s="589"/>
      <c r="BE163" s="585" t="e">
        <f>IF(#REF!="発電事業者","月間送電電力量（GWh）","月間受電電力量（GWh）")</f>
        <v>#REF!</v>
      </c>
      <c r="BF163" s="586"/>
      <c r="BG163" s="331" t="str">
        <f>IF(COUNT(BG130,L167)=2,ROUND(BG130*L167/SUM(L159:L168),#REF!),"")</f>
        <v/>
      </c>
      <c r="BH163" s="331" t="str">
        <f>IF(COUNT(BH130,M167)=2,ROUND(BH130*M167/SUM(M159:M168),#REF!),"")</f>
        <v/>
      </c>
      <c r="BI163" s="331" t="str">
        <f>IF(COUNT(BI130,N167)=2,ROUND(BI130*N167/SUM(N159:N168),#REF!),"")</f>
        <v/>
      </c>
      <c r="BJ163" s="331" t="str">
        <f>IF(COUNT(BJ130,O167)=2,ROUND(BJ130*O167/SUM(O159:O168),#REF!),"")</f>
        <v/>
      </c>
      <c r="BK163" s="331" t="str">
        <f>IF(COUNT(BK130,P167)=2,ROUND(BK130*P167/SUM(P159:P168),#REF!),"")</f>
        <v/>
      </c>
      <c r="BL163" s="331" t="str">
        <f>IF(COUNT(BL130,Q167)=2,ROUND(BL130*Q167/SUM(Q159:Q168),#REF!),"")</f>
        <v/>
      </c>
      <c r="BM163" s="331" t="str">
        <f>IF(COUNT(BM130,R167)=2,ROUND(BM130*R167/SUM(R159:R168),#REF!),"")</f>
        <v/>
      </c>
      <c r="BN163" s="331" t="str">
        <f>IF(COUNT(BN130,S167)=2,ROUND(BN130*S167/SUM(S159:S168),#REF!),"")</f>
        <v/>
      </c>
      <c r="BO163" s="331" t="str">
        <f>IF(COUNT(BO130,T167)=2,ROUND(BO130*T167/SUM(T159:T168),#REF!),"")</f>
        <v/>
      </c>
      <c r="BP163" s="331" t="str">
        <f>IF(COUNT(BP130,U167)=2,ROUND(BP130*U167/SUM(U159:U168),#REF!),"")</f>
        <v/>
      </c>
      <c r="BQ163" s="331" t="str">
        <f>IF(COUNT(BQ130,V167)=2,ROUND(BQ130*V167/SUM(V159:V168),#REF!),"")</f>
        <v/>
      </c>
      <c r="BR163" s="331" t="str">
        <f>IF(COUNT(BR130,W167)=2,ROUND(BR130*W167/SUM(W159:W168),#REF!),"")</f>
        <v/>
      </c>
      <c r="BS163" s="569" t="e">
        <f>IF(#REF!="発電事業者","年間送電電力量（GWh）","年間受電電力量（GWh）")</f>
        <v>#REF!</v>
      </c>
      <c r="BT163" s="569"/>
      <c r="BU163" s="569"/>
      <c r="BV163" s="333" t="s">
        <v>25</v>
      </c>
      <c r="BW163" s="582"/>
      <c r="BX163" s="582"/>
      <c r="BY163" s="331" t="str">
        <f>IF(COUNT(BY130,X167)=2,ROUND(BY130*X167/SUM(X159:X168),#REF!),"")</f>
        <v/>
      </c>
      <c r="BZ163" s="331" t="str">
        <f>IF(COUNT(BZ130,Y167)=2,ROUND(BZ130*Y167/SUM(Y159:Y168),#REF!),"")</f>
        <v/>
      </c>
      <c r="CA163" s="331" t="str">
        <f>IF(COUNT(CA130,Z167)=2,ROUND(CA130*Z167/SUM(Z159:Z168),#REF!),"")</f>
        <v/>
      </c>
      <c r="CB163" s="331" t="str">
        <f>IF(COUNT(CB130,AA167)=2,ROUND(CB130*AA167/SUM(AA159:AA168),#REF!),"")</f>
        <v/>
      </c>
      <c r="CC163" s="331" t="str">
        <f>IF(COUNT(CC130,AB167)=2,ROUND(CC130*AB167/SUM(AB159:AB168),#REF!),"")</f>
        <v/>
      </c>
      <c r="CD163" s="331" t="str">
        <f>IF(COUNT(CD130,AC167)=2,ROUND(CD130*AC167/SUM(AC159:AC168),#REF!),"")</f>
        <v/>
      </c>
      <c r="CE163" s="331" t="str">
        <f>IF(COUNT(CE130,AD167)=2,ROUND(CE130*AD167/SUM(AD159:AD168),#REF!),"")</f>
        <v/>
      </c>
      <c r="CF163" s="331" t="str">
        <f>IF(COUNT(CF130,AE167)=2,ROUND(CF130*AE167/SUM(AE159:AE168),#REF!),"")</f>
        <v/>
      </c>
      <c r="CG163" s="331" t="str">
        <f>IF(COUNT(CG130,AF167)=2,ROUND(CG130*AF167/SUM(AF159:AF168),#REF!),"")</f>
        <v/>
      </c>
      <c r="CH163" s="565" t="str">
        <f>IF(COUNTA(AG167)=0,"",AG167)</f>
        <v/>
      </c>
      <c r="CI163" s="565"/>
      <c r="CJ163" s="565"/>
      <c r="CK163" s="565"/>
      <c r="CL163" s="565"/>
      <c r="CM163" s="565"/>
      <c r="CN163" s="565"/>
      <c r="CO163" s="565"/>
      <c r="CP163" s="565"/>
      <c r="CQ163" s="565"/>
    </row>
    <row r="164" spans="3:95" s="243" customFormat="1" ht="13.5" customHeight="1">
      <c r="C164" s="568"/>
      <c r="D164" s="568"/>
      <c r="E164" s="332"/>
      <c r="F164" s="569" t="str">
        <f t="shared" ca="1" si="9"/>
        <v/>
      </c>
      <c r="G164" s="569"/>
      <c r="H164" s="569"/>
      <c r="I164" s="333" t="str">
        <f>IF(E164="","",E123)</f>
        <v/>
      </c>
      <c r="J164" s="569" t="e">
        <f>J157&amp;"６"</f>
        <v>#REF!</v>
      </c>
      <c r="K164" s="569"/>
      <c r="L164" s="308"/>
      <c r="M164" s="308"/>
      <c r="N164" s="308"/>
      <c r="O164" s="308"/>
      <c r="P164" s="308"/>
      <c r="Q164" s="308"/>
      <c r="R164" s="308"/>
      <c r="S164" s="308"/>
      <c r="T164" s="308"/>
      <c r="U164" s="308"/>
      <c r="V164" s="308"/>
      <c r="W164" s="308"/>
      <c r="X164" s="308"/>
      <c r="Y164" s="308"/>
      <c r="Z164" s="308"/>
      <c r="AA164" s="308"/>
      <c r="AB164" s="308"/>
      <c r="AC164" s="308"/>
      <c r="AD164" s="308"/>
      <c r="AE164" s="308"/>
      <c r="AF164" s="308"/>
      <c r="AG164" s="570"/>
      <c r="AH164" s="570"/>
      <c r="AI164" s="570"/>
      <c r="AJ164" s="570"/>
      <c r="AK164" s="570"/>
      <c r="AL164" s="570"/>
      <c r="AM164" s="570"/>
      <c r="AN164" s="570"/>
      <c r="AO164" s="570"/>
      <c r="AP164" s="570"/>
      <c r="AR164" s="571" t="b">
        <f t="shared" si="8"/>
        <v>0</v>
      </c>
      <c r="AS164" s="571"/>
      <c r="AT164" s="571"/>
      <c r="AU164" s="282" t="s">
        <v>160</v>
      </c>
      <c r="AV164" s="275"/>
      <c r="AX164" s="569" t="str">
        <f>IF(C168="","",C168)</f>
        <v>自者保有電源</v>
      </c>
      <c r="AY164" s="569"/>
      <c r="AZ164" s="587" t="str">
        <f>IF(E168="","",E168)</f>
        <v/>
      </c>
      <c r="BA164" s="590" t="str">
        <f>IF(F168="","",F168)</f>
        <v/>
      </c>
      <c r="BB164" s="590"/>
      <c r="BC164" s="590"/>
      <c r="BD164" s="587" t="str">
        <f>IF(I168="","",I168)</f>
        <v/>
      </c>
      <c r="BE164" s="578" t="e">
        <f>IF(#REF!="発電事業者","送電電力（MW）","受電電力（MW）")</f>
        <v>#REF!</v>
      </c>
      <c r="BF164" s="579"/>
      <c r="BG164" s="331" t="str">
        <f>IF(COUNT(BG128,L168)=2,ROUND(BG128*L168/SUM(L159:L168),#REF!),"")</f>
        <v/>
      </c>
      <c r="BH164" s="331" t="str">
        <f>IF(COUNT(BH128,M168)=2,ROUND(BH128*M168/SUM(M159:M168),#REF!),"")</f>
        <v/>
      </c>
      <c r="BI164" s="331" t="str">
        <f>IF(COUNT(BI128,N168)=2,ROUND(BI128*N168/SUM(N159:N168),#REF!),"")</f>
        <v/>
      </c>
      <c r="BJ164" s="331" t="str">
        <f>IF(COUNT(BJ128,O168)=2,ROUND(BJ128*O168/SUM(O159:O168),#REF!),"")</f>
        <v/>
      </c>
      <c r="BK164" s="331" t="str">
        <f>IF(COUNT(BK128,P168)=2,ROUND(BK128*P168/SUM(P159:P168),#REF!),"")</f>
        <v/>
      </c>
      <c r="BL164" s="331" t="str">
        <f>IF(COUNT(BL128,Q168)=2,ROUND(BL128*Q168/SUM(Q159:Q168),#REF!),"")</f>
        <v/>
      </c>
      <c r="BM164" s="331" t="str">
        <f>IF(COUNT(BM128,R168)=2,ROUND(BM128*R168/SUM(R159:R168),#REF!),"")</f>
        <v/>
      </c>
      <c r="BN164" s="331" t="str">
        <f>IF(COUNT(BN128,S168)=2,ROUND(BN128*S168/SUM(S159:S168),#REF!),"")</f>
        <v/>
      </c>
      <c r="BO164" s="331" t="str">
        <f>IF(COUNT(BO128,T168)=2,ROUND(BO128*T168/SUM(T159:T168),#REF!),"")</f>
        <v/>
      </c>
      <c r="BP164" s="331" t="str">
        <f>IF(COUNT(BP128,U168)=2,ROUND(BP128*U168/SUM(U159:U168),#REF!),"")</f>
        <v/>
      </c>
      <c r="BQ164" s="331" t="str">
        <f>IF(COUNT(BQ128,V168)=2,ROUND(BQ128*V168/SUM(V159:V168),#REF!),"")</f>
        <v/>
      </c>
      <c r="BR164" s="331" t="str">
        <f>IF(COUNT(BR128,W168)=2,ROUND(BR128*W168/SUM(W159:W168),#REF!),"")</f>
        <v/>
      </c>
      <c r="BS164" s="569" t="e">
        <f>IF(#REF!="発電事業者","送電電力（MW）","受電電力（MW）")</f>
        <v>#REF!</v>
      </c>
      <c r="BT164" s="569"/>
      <c r="BU164" s="569"/>
      <c r="BV164" s="333" t="s">
        <v>171</v>
      </c>
      <c r="BW164" s="355" t="str">
        <f>IF(F156=0,IF(COUNT(BW128,I168)=2,ROUND(BW128*I168/100,#REF!),""),IF(COUNT(BW128,I168)=2,ROUND(BW128*I168/L131,#REF!),""))</f>
        <v/>
      </c>
      <c r="BX164" s="580"/>
      <c r="BY164" s="331" t="str">
        <f>IF(COUNT(BY128,X168)=2,ROUND(BY128*X168/SUM(X159:X168),#REF!),"")</f>
        <v/>
      </c>
      <c r="BZ164" s="331" t="str">
        <f>IF(COUNT(BZ128,Y168)=2,ROUND(BZ128*Y168/SUM(Y159:Y168),#REF!),"")</f>
        <v/>
      </c>
      <c r="CA164" s="331" t="str">
        <f>IF(COUNT(CA128,Z168)=2,ROUND(CA128*Z168/SUM(Z159:Z168),#REF!),"")</f>
        <v/>
      </c>
      <c r="CB164" s="331" t="str">
        <f>IF(COUNT(CB128,AA168)=2,ROUND(CB128*AA168/SUM(AA159:AA168),#REF!),"")</f>
        <v/>
      </c>
      <c r="CC164" s="331" t="str">
        <f>IF(COUNT(CC128,AB168)=2,ROUND(CC128*AB168/SUM(AB159:AB168),#REF!),"")</f>
        <v/>
      </c>
      <c r="CD164" s="331" t="str">
        <f>IF(COUNT(CD128,AC168)=2,ROUND(CD128*AC168/SUM(AC159:AC168),#REF!),"")</f>
        <v/>
      </c>
      <c r="CE164" s="331" t="str">
        <f>IF(COUNT(CE128,AD168)=2,ROUND(CE128*AD168/SUM(AD159:AD168),#REF!),"")</f>
        <v/>
      </c>
      <c r="CF164" s="331" t="str">
        <f>IF(COUNT(CF128,AE168)=2,ROUND(CF128*AE168/SUM(AE159:AE168),#REF!),"")</f>
        <v/>
      </c>
      <c r="CG164" s="331" t="str">
        <f>IF(COUNT(CG128,AF168)=2,ROUND(CG128*AF168/SUM(AF159:AF168),#REF!),"")</f>
        <v/>
      </c>
      <c r="CH164" s="563" t="s">
        <v>120</v>
      </c>
      <c r="CI164" s="563"/>
      <c r="CJ164" s="563"/>
      <c r="CK164" s="563"/>
      <c r="CL164" s="563"/>
      <c r="CM164" s="563"/>
      <c r="CN164" s="563"/>
      <c r="CO164" s="563"/>
      <c r="CP164" s="563"/>
      <c r="CQ164" s="563"/>
    </row>
    <row r="165" spans="3:95" s="243" customFormat="1" ht="13.5" customHeight="1">
      <c r="C165" s="568"/>
      <c r="D165" s="568"/>
      <c r="E165" s="332"/>
      <c r="F165" s="569" t="str">
        <f t="shared" ca="1" si="9"/>
        <v/>
      </c>
      <c r="G165" s="569"/>
      <c r="H165" s="569"/>
      <c r="I165" s="333" t="str">
        <f>IF(E165="","",E123)</f>
        <v/>
      </c>
      <c r="J165" s="569" t="e">
        <f>J157&amp;"７"</f>
        <v>#REF!</v>
      </c>
      <c r="K165" s="569"/>
      <c r="L165" s="308"/>
      <c r="M165" s="308"/>
      <c r="N165" s="308"/>
      <c r="O165" s="308"/>
      <c r="P165" s="308"/>
      <c r="Q165" s="308"/>
      <c r="R165" s="308"/>
      <c r="S165" s="308"/>
      <c r="T165" s="308"/>
      <c r="U165" s="308"/>
      <c r="V165" s="308"/>
      <c r="W165" s="308"/>
      <c r="X165" s="308"/>
      <c r="Y165" s="308"/>
      <c r="Z165" s="308"/>
      <c r="AA165" s="308"/>
      <c r="AB165" s="308"/>
      <c r="AC165" s="308"/>
      <c r="AD165" s="308"/>
      <c r="AE165" s="308"/>
      <c r="AF165" s="308"/>
      <c r="AG165" s="570"/>
      <c r="AH165" s="570"/>
      <c r="AI165" s="570"/>
      <c r="AJ165" s="570"/>
      <c r="AK165" s="570"/>
      <c r="AL165" s="570"/>
      <c r="AM165" s="570"/>
      <c r="AN165" s="570"/>
      <c r="AO165" s="570"/>
      <c r="AP165" s="570"/>
      <c r="AR165" s="571" t="b">
        <f t="shared" si="8"/>
        <v>0</v>
      </c>
      <c r="AS165" s="571"/>
      <c r="AT165" s="571"/>
      <c r="AU165" s="282" t="s">
        <v>160</v>
      </c>
      <c r="AV165" s="275"/>
      <c r="AX165" s="569"/>
      <c r="AY165" s="569"/>
      <c r="AZ165" s="588"/>
      <c r="BA165" s="590"/>
      <c r="BB165" s="590"/>
      <c r="BC165" s="590"/>
      <c r="BD165" s="588"/>
      <c r="BE165" s="583"/>
      <c r="BF165" s="584"/>
      <c r="BG165" s="259"/>
      <c r="BH165" s="259"/>
      <c r="BI165" s="259"/>
      <c r="BJ165" s="259"/>
      <c r="BK165" s="259"/>
      <c r="BL165" s="259"/>
      <c r="BM165" s="259"/>
      <c r="BN165" s="259"/>
      <c r="BO165" s="259"/>
      <c r="BP165" s="259"/>
      <c r="BQ165" s="259"/>
      <c r="BR165" s="259"/>
      <c r="BS165" s="569"/>
      <c r="BT165" s="569"/>
      <c r="BU165" s="569"/>
      <c r="BV165" s="333" t="s">
        <v>172</v>
      </c>
      <c r="BW165" s="355" t="str">
        <f>IF(F156=0,IF(COUNT(BW129,F168)=2,ROUND(BW129*F168/100,#REF!),""),IF(COUNT(BW129,F168)=2,ROUND(BW129*F168/Q129,#REF!),""))</f>
        <v/>
      </c>
      <c r="BX165" s="581"/>
      <c r="BY165" s="331" t="str">
        <f>IF(COUNT(BY129,X168)=2,ROUND(BY129*X168/SUM(X159:X168),#REF!),"")</f>
        <v/>
      </c>
      <c r="BZ165" s="331" t="str">
        <f>IF(COUNT(BZ129,Y168)=2,ROUND(BZ129*Y168/SUM(Y159:Y168),#REF!),"")</f>
        <v/>
      </c>
      <c r="CA165" s="331" t="str">
        <f>IF(COUNT(CA129,Z168)=2,ROUND(CA129*Z168/SUM(Z159:Z168),#REF!),"")</f>
        <v/>
      </c>
      <c r="CB165" s="331" t="str">
        <f>IF(COUNT(CB129,AA168)=2,ROUND(CB129*AA168/SUM(AA159:AA168),#REF!),"")</f>
        <v/>
      </c>
      <c r="CC165" s="331" t="str">
        <f>IF(COUNT(CC129,AB168)=2,ROUND(CC129*AB168/SUM(AB159:AB168),#REF!),"")</f>
        <v/>
      </c>
      <c r="CD165" s="331" t="str">
        <f>IF(COUNT(CD129,AC168)=2,ROUND(CD129*AC168/SUM(AC159:AC168),#REF!),"")</f>
        <v/>
      </c>
      <c r="CE165" s="331" t="str">
        <f>IF(COUNT(CE129,AD168)=2,ROUND(CE129*AD168/SUM(AD159:AD168),#REF!),"")</f>
        <v/>
      </c>
      <c r="CF165" s="331" t="str">
        <f>IF(COUNT(CF129,AE168)=2,ROUND(CF129*AE168/SUM(AE159:AE168),#REF!),"")</f>
        <v/>
      </c>
      <c r="CG165" s="331" t="str">
        <f>IF(COUNT(CG129,AF168)=2,ROUND(CG129*AF168/SUM(AF159:AF168),#REF!),"")</f>
        <v/>
      </c>
      <c r="CH165" s="564" t="str">
        <f>IF(CH164="","",CH164)</f>
        <v>廃棄物</v>
      </c>
      <c r="CI165" s="564"/>
      <c r="CJ165" s="564"/>
      <c r="CK165" s="564"/>
      <c r="CL165" s="564"/>
      <c r="CM165" s="564"/>
      <c r="CN165" s="564"/>
      <c r="CO165" s="564"/>
      <c r="CP165" s="564"/>
      <c r="CQ165" s="564"/>
    </row>
    <row r="166" spans="3:95" s="243" customFormat="1" ht="13.5" customHeight="1">
      <c r="C166" s="568"/>
      <c r="D166" s="568"/>
      <c r="E166" s="332"/>
      <c r="F166" s="569" t="str">
        <f t="shared" ca="1" si="9"/>
        <v/>
      </c>
      <c r="G166" s="569"/>
      <c r="H166" s="569"/>
      <c r="I166" s="333" t="str">
        <f>IF(E166="","",E123)</f>
        <v/>
      </c>
      <c r="J166" s="569" t="e">
        <f>J157&amp;"８"</f>
        <v>#REF!</v>
      </c>
      <c r="K166" s="569"/>
      <c r="L166" s="308"/>
      <c r="M166" s="308"/>
      <c r="N166" s="308"/>
      <c r="O166" s="308"/>
      <c r="P166" s="308"/>
      <c r="Q166" s="308"/>
      <c r="R166" s="308"/>
      <c r="S166" s="308"/>
      <c r="T166" s="308"/>
      <c r="U166" s="308"/>
      <c r="V166" s="308"/>
      <c r="W166" s="308"/>
      <c r="X166" s="308"/>
      <c r="Y166" s="308"/>
      <c r="Z166" s="308"/>
      <c r="AA166" s="308"/>
      <c r="AB166" s="308"/>
      <c r="AC166" s="308"/>
      <c r="AD166" s="308"/>
      <c r="AE166" s="308"/>
      <c r="AF166" s="308"/>
      <c r="AG166" s="570"/>
      <c r="AH166" s="570"/>
      <c r="AI166" s="570"/>
      <c r="AJ166" s="570"/>
      <c r="AK166" s="570"/>
      <c r="AL166" s="570"/>
      <c r="AM166" s="570"/>
      <c r="AN166" s="570"/>
      <c r="AO166" s="570"/>
      <c r="AP166" s="570"/>
      <c r="AR166" s="571" t="b">
        <f t="shared" si="8"/>
        <v>0</v>
      </c>
      <c r="AS166" s="571"/>
      <c r="AT166" s="571"/>
      <c r="AU166" s="282" t="s">
        <v>160</v>
      </c>
      <c r="AV166" s="257"/>
      <c r="AX166" s="569"/>
      <c r="AY166" s="569"/>
      <c r="AZ166" s="589"/>
      <c r="BA166" s="590"/>
      <c r="BB166" s="590"/>
      <c r="BC166" s="590"/>
      <c r="BD166" s="589"/>
      <c r="BE166" s="585" t="e">
        <f>IF(#REF!="発電事業者","月間送電電力量（GWh）","月間受電電力量（GWh）")</f>
        <v>#REF!</v>
      </c>
      <c r="BF166" s="586"/>
      <c r="BG166" s="297" t="str">
        <f>IF(COUNT(BG130,L168)=2,ROUND(BG130*L168/SUM(L159:L168),#REF!),"")</f>
        <v/>
      </c>
      <c r="BH166" s="297" t="str">
        <f>IF(COUNT(BH130,M168)=2,ROUND(BH130*M168/SUM(M159:M168),#REF!),"")</f>
        <v/>
      </c>
      <c r="BI166" s="297" t="str">
        <f>IF(COUNT(BI130,N168)=2,ROUND(BI130*N168/SUM(N159:N168),#REF!),"")</f>
        <v/>
      </c>
      <c r="BJ166" s="297" t="str">
        <f>IF(COUNT(BJ130,O168)=2,ROUND(BJ130*O168/SUM(O159:O168),#REF!),"")</f>
        <v/>
      </c>
      <c r="BK166" s="297" t="str">
        <f>IF(COUNT(BK130,P168)=2,ROUND(BK130*P168/SUM(P159:P168),#REF!),"")</f>
        <v/>
      </c>
      <c r="BL166" s="297" t="str">
        <f>IF(COUNT(BL130,Q168)=2,ROUND(BL130*Q168/SUM(Q159:Q168),#REF!),"")</f>
        <v/>
      </c>
      <c r="BM166" s="297" t="str">
        <f>IF(COUNT(BM130,R168)=2,ROUND(BM130*R168/SUM(R159:R168),#REF!),"")</f>
        <v/>
      </c>
      <c r="BN166" s="297" t="str">
        <f>IF(COUNT(BN130,S168)=2,ROUND(BN130*S168/SUM(S159:S168),#REF!),"")</f>
        <v/>
      </c>
      <c r="BO166" s="297" t="str">
        <f>IF(COUNT(BO130,T168)=2,ROUND(BO130*T168/SUM(T159:T168),#REF!),"")</f>
        <v/>
      </c>
      <c r="BP166" s="297" t="str">
        <f>IF(COUNT(BP130,U168)=2,ROUND(BP130*U168/SUM(U159:U168),#REF!),"")</f>
        <v/>
      </c>
      <c r="BQ166" s="297" t="str">
        <f>IF(COUNT(BQ130,V168)=2,ROUND(BQ130*V168/SUM(V159:V168),#REF!),"")</f>
        <v/>
      </c>
      <c r="BR166" s="297" t="str">
        <f>IF(COUNT(BR130,W168)=2,ROUND(BR130*W168/SUM(W159:W168),#REF!),"")</f>
        <v/>
      </c>
      <c r="BS166" s="569" t="e">
        <f>IF(#REF!="発電事業者","年間送電電力量（GWh）","年間受電電力量（GWh）")</f>
        <v>#REF!</v>
      </c>
      <c r="BT166" s="569"/>
      <c r="BU166" s="569"/>
      <c r="BV166" s="333" t="s">
        <v>25</v>
      </c>
      <c r="BW166" s="352"/>
      <c r="BX166" s="582"/>
      <c r="BY166" s="297" t="str">
        <f>IF(COUNT(BY130,X168)=2,ROUND(BY130*X168/SUM(X159:X168),#REF!),"")</f>
        <v/>
      </c>
      <c r="BZ166" s="297" t="str">
        <f>IF(COUNT(BZ130,Y168)=2,ROUND(BZ130*Y168/SUM(Y159:Y168),#REF!),"")</f>
        <v/>
      </c>
      <c r="CA166" s="297" t="str">
        <f>IF(COUNT(CA130,Z168)=2,ROUND(CA130*Z168/SUM(Z159:Z168),#REF!),"")</f>
        <v/>
      </c>
      <c r="CB166" s="297" t="str">
        <f>IF(COUNT(CB130,AA168)=2,ROUND(CB130*AA168/SUM(AA159:AA168),#REF!),"")</f>
        <v/>
      </c>
      <c r="CC166" s="297" t="str">
        <f>IF(COUNT(CC130,AB168)=2,ROUND(CC130*AB168/SUM(AB159:AB168),#REF!),"")</f>
        <v/>
      </c>
      <c r="CD166" s="297" t="str">
        <f>IF(COUNT(CD130,AC168)=2,ROUND(CD130*AC168/SUM(AC159:AC168),#REF!),"")</f>
        <v/>
      </c>
      <c r="CE166" s="297" t="str">
        <f>IF(COUNT(CE130,AD168)=2,ROUND(CE130*AD168/SUM(AD159:AD168),#REF!),"")</f>
        <v/>
      </c>
      <c r="CF166" s="297" t="str">
        <f>IF(COUNT(CF130,AE168)=2,ROUND(CF130*AE168/SUM(AE159:AE168),#REF!),"")</f>
        <v/>
      </c>
      <c r="CG166" s="297" t="str">
        <f>IF(COUNT(CG130,AF168)=2,ROUND(CG130*AF168/SUM(AF159:AF168),#REF!),"")</f>
        <v/>
      </c>
      <c r="CH166" s="565" t="str">
        <f>IF(COUNTA(AG168)=0,"",AG168)</f>
        <v/>
      </c>
      <c r="CI166" s="565"/>
      <c r="CJ166" s="565"/>
      <c r="CK166" s="565"/>
      <c r="CL166" s="565"/>
      <c r="CM166" s="565"/>
      <c r="CN166" s="565"/>
      <c r="CO166" s="565"/>
      <c r="CP166" s="565"/>
      <c r="CQ166" s="565"/>
    </row>
    <row r="167" spans="3:95" s="243" customFormat="1" ht="13.5" customHeight="1">
      <c r="C167" s="568"/>
      <c r="D167" s="568"/>
      <c r="E167" s="332"/>
      <c r="F167" s="569" t="str">
        <f t="shared" ca="1" si="9"/>
        <v/>
      </c>
      <c r="G167" s="569"/>
      <c r="H167" s="569"/>
      <c r="I167" s="333" t="str">
        <f>IF(E167="","",E123)</f>
        <v/>
      </c>
      <c r="J167" s="569" t="e">
        <f>J157&amp;"９"</f>
        <v>#REF!</v>
      </c>
      <c r="K167" s="569"/>
      <c r="L167" s="308"/>
      <c r="M167" s="308"/>
      <c r="N167" s="308"/>
      <c r="O167" s="308"/>
      <c r="P167" s="308"/>
      <c r="Q167" s="308"/>
      <c r="R167" s="308"/>
      <c r="S167" s="308"/>
      <c r="T167" s="308"/>
      <c r="U167" s="308"/>
      <c r="V167" s="308"/>
      <c r="W167" s="308"/>
      <c r="X167" s="308"/>
      <c r="Y167" s="308"/>
      <c r="Z167" s="308"/>
      <c r="AA167" s="308"/>
      <c r="AB167" s="308"/>
      <c r="AC167" s="308"/>
      <c r="AD167" s="308"/>
      <c r="AE167" s="308"/>
      <c r="AF167" s="308"/>
      <c r="AG167" s="570"/>
      <c r="AH167" s="570"/>
      <c r="AI167" s="570"/>
      <c r="AJ167" s="570"/>
      <c r="AK167" s="570"/>
      <c r="AL167" s="570"/>
      <c r="AM167" s="570"/>
      <c r="AN167" s="570"/>
      <c r="AO167" s="570"/>
      <c r="AP167" s="570"/>
      <c r="AR167" s="571" t="b">
        <f t="shared" si="8"/>
        <v>0</v>
      </c>
      <c r="AS167" s="571"/>
      <c r="AT167" s="571"/>
      <c r="AU167" s="282" t="s">
        <v>160</v>
      </c>
      <c r="AV167" s="275"/>
    </row>
    <row r="168" spans="3:95" s="243" customFormat="1" ht="13.5" customHeight="1">
      <c r="C168" s="572" t="s">
        <v>307</v>
      </c>
      <c r="D168" s="573"/>
      <c r="E168" s="353"/>
      <c r="F168" s="574"/>
      <c r="G168" s="575"/>
      <c r="H168" s="576"/>
      <c r="I168" s="354"/>
      <c r="J168" s="577"/>
      <c r="K168" s="577"/>
      <c r="L168" s="308"/>
      <c r="M168" s="308"/>
      <c r="N168" s="308"/>
      <c r="O168" s="308"/>
      <c r="P168" s="308"/>
      <c r="Q168" s="308"/>
      <c r="R168" s="308"/>
      <c r="S168" s="308"/>
      <c r="T168" s="308"/>
      <c r="U168" s="308"/>
      <c r="V168" s="308"/>
      <c r="W168" s="308"/>
      <c r="X168" s="308"/>
      <c r="Y168" s="308"/>
      <c r="Z168" s="308"/>
      <c r="AA168" s="308"/>
      <c r="AB168" s="308"/>
      <c r="AC168" s="308"/>
      <c r="AD168" s="308"/>
      <c r="AE168" s="308"/>
      <c r="AF168" s="308"/>
      <c r="AG168" s="570"/>
      <c r="AH168" s="570"/>
      <c r="AI168" s="570"/>
      <c r="AJ168" s="570"/>
      <c r="AK168" s="570"/>
      <c r="AL168" s="570"/>
      <c r="AM168" s="570"/>
      <c r="AN168" s="570"/>
      <c r="AO168" s="570"/>
      <c r="AP168" s="570"/>
      <c r="AR168" s="571" t="b">
        <f t="shared" si="8"/>
        <v>0</v>
      </c>
      <c r="AS168" s="571"/>
      <c r="AT168" s="571"/>
      <c r="AU168" s="282" t="s">
        <v>160</v>
      </c>
    </row>
    <row r="169" spans="3:95" s="243" customFormat="1" ht="13.5" hidden="1" customHeight="1"/>
    <row r="170" spans="3:95" s="243" customFormat="1" ht="13.5" hidden="1" customHeight="1">
      <c r="AV170" s="268"/>
    </row>
    <row r="171" spans="3:95" s="243" customFormat="1" ht="13.5" hidden="1" customHeight="1">
      <c r="AV171" s="268"/>
    </row>
    <row r="172" spans="3:95" s="243" customFormat="1" ht="13.5" hidden="1" customHeight="1">
      <c r="AV172" s="268"/>
    </row>
    <row r="173" spans="3:95" s="243" customFormat="1" ht="13.5" hidden="1" customHeight="1">
      <c r="AV173" s="268"/>
    </row>
    <row r="174" spans="3:95" s="243" customFormat="1" ht="13.5" hidden="1" customHeight="1">
      <c r="AV174" s="268"/>
    </row>
    <row r="175" spans="3:95" s="243" customFormat="1" ht="13.5" hidden="1" customHeight="1">
      <c r="AV175" s="268"/>
    </row>
    <row r="176" spans="3:95" s="243" customFormat="1" ht="13.5" hidden="1" customHeight="1">
      <c r="AV176" s="268"/>
    </row>
    <row r="177" spans="3:100" s="243" customFormat="1" ht="13.5" hidden="1" customHeight="1">
      <c r="AV177" s="268"/>
    </row>
    <row r="178" spans="3:100" s="243" customFormat="1" ht="13.5" hidden="1" customHeight="1">
      <c r="AV178" s="268"/>
    </row>
    <row r="179" spans="3:100" s="243" customFormat="1" ht="13.5" hidden="1" customHeight="1">
      <c r="AV179" s="268"/>
    </row>
    <row r="180" spans="3:100" s="243" customFormat="1" ht="13.5" hidden="1" customHeight="1">
      <c r="AV180" s="268"/>
    </row>
    <row r="181" spans="3:100" s="243" customFormat="1" ht="13.5" hidden="1" customHeight="1">
      <c r="AV181" s="268"/>
    </row>
    <row r="182" spans="3:100" s="243" customFormat="1" ht="13.5" customHeight="1">
      <c r="AQ182" s="268"/>
      <c r="AR182" s="268"/>
      <c r="AS182" s="268"/>
      <c r="AT182" s="268"/>
      <c r="AU182" s="268"/>
    </row>
    <row r="183" spans="3:100" s="243" customFormat="1" ht="13.5" customHeight="1">
      <c r="C183" s="651" t="s">
        <v>8</v>
      </c>
      <c r="D183" s="651"/>
      <c r="E183" s="562" t="s">
        <v>104</v>
      </c>
      <c r="F183" s="562"/>
      <c r="G183" s="279"/>
    </row>
    <row r="184" spans="3:100" s="243" customFormat="1" ht="13.5" customHeight="1">
      <c r="C184" s="651"/>
      <c r="D184" s="651"/>
      <c r="E184" s="562"/>
      <c r="F184" s="562"/>
      <c r="G184" s="279"/>
      <c r="I184" s="244"/>
    </row>
    <row r="185" spans="3:100" s="243" customFormat="1" ht="13.5" customHeight="1">
      <c r="C185" s="235" t="s">
        <v>254</v>
      </c>
      <c r="D185" s="279"/>
      <c r="E185" s="279"/>
      <c r="F185" s="279"/>
      <c r="G185" s="279"/>
      <c r="I185" s="244"/>
      <c r="BC185" s="239" t="e">
        <f>IF(#REF!="発電事業者","算定結果　様式第３２第１表～第４表（保有電源新エネ欄他）","算定結果　様式第３２第１表・第２表（年度末電源構成・発電端電力量）")</f>
        <v>#REF!</v>
      </c>
      <c r="CT185" s="296" t="s">
        <v>114</v>
      </c>
      <c r="CV185" s="286" t="str">
        <f>IF(COUNT(H189:Z212)&gt;0,"○","")</f>
        <v/>
      </c>
    </row>
    <row r="186" spans="3:100" s="243" customFormat="1" ht="13.5" customHeight="1">
      <c r="C186" s="652"/>
      <c r="D186" s="653"/>
      <c r="E186" s="653"/>
      <c r="F186" s="653"/>
      <c r="G186" s="654"/>
      <c r="H186" s="594" t="str">
        <f>$H$66</f>
        <v>廃棄物</v>
      </c>
      <c r="I186" s="594"/>
      <c r="J186" s="594"/>
      <c r="K186" s="594"/>
      <c r="L186" s="594"/>
      <c r="M186" s="594"/>
      <c r="N186" s="594"/>
      <c r="O186" s="594"/>
      <c r="P186" s="594"/>
      <c r="Q186" s="594"/>
      <c r="R186" s="594"/>
      <c r="S186" s="594"/>
      <c r="T186" s="594"/>
      <c r="U186" s="594"/>
      <c r="V186" s="594"/>
      <c r="W186" s="594"/>
      <c r="X186" s="594"/>
      <c r="Y186" s="594"/>
      <c r="Z186" s="594"/>
      <c r="AA186" s="245"/>
      <c r="AB186" s="245"/>
      <c r="AC186" s="245"/>
      <c r="AD186" s="298"/>
      <c r="AE186" s="298"/>
      <c r="AF186" s="298"/>
      <c r="AG186" s="298"/>
      <c r="AH186" s="298"/>
      <c r="AI186" s="268"/>
      <c r="AJ186" s="268"/>
      <c r="AK186" s="268"/>
      <c r="AL186" s="268"/>
      <c r="AM186" s="268"/>
      <c r="AN186" s="268"/>
      <c r="AO186" s="268"/>
      <c r="AP186" s="268"/>
      <c r="AQ186" s="268"/>
      <c r="AR186" s="268"/>
      <c r="AS186" s="268"/>
      <c r="AT186" s="268"/>
      <c r="AU186" s="268"/>
      <c r="BB186" s="246"/>
      <c r="BC186" s="659" t="s">
        <v>256</v>
      </c>
      <c r="BD186" s="659"/>
      <c r="BE186" s="659"/>
      <c r="BF186" s="659"/>
      <c r="BG186" s="601" t="e">
        <f>DATE(#REF!,1,1)</f>
        <v>#REF!</v>
      </c>
      <c r="BH186" s="602"/>
      <c r="BI186" s="602"/>
      <c r="BJ186" s="602"/>
      <c r="BK186" s="602"/>
      <c r="BL186" s="602"/>
      <c r="BM186" s="602"/>
      <c r="BN186" s="602"/>
      <c r="BO186" s="602"/>
      <c r="BP186" s="602"/>
      <c r="BQ186" s="602"/>
      <c r="BR186" s="603"/>
      <c r="BS186" s="659" t="s">
        <v>257</v>
      </c>
      <c r="BT186" s="659"/>
      <c r="BU186" s="659"/>
      <c r="BV186" s="659"/>
      <c r="BW186" s="592" t="e">
        <f>DATE(#REF!-1,1,1)</f>
        <v>#REF!</v>
      </c>
      <c r="BX186" s="592" t="e">
        <f>DATE(#REF!,1,1)</f>
        <v>#REF!</v>
      </c>
      <c r="BY186" s="592" t="e">
        <f>DATE(#REF!+1,1,1)</f>
        <v>#REF!</v>
      </c>
      <c r="BZ186" s="592" t="e">
        <f>DATE(#REF!+2,1,1)</f>
        <v>#REF!</v>
      </c>
      <c r="CA186" s="592" t="e">
        <f>DATE(#REF!+3,1,1)</f>
        <v>#REF!</v>
      </c>
      <c r="CB186" s="592" t="e">
        <f>DATE(#REF!+4,1,1)</f>
        <v>#REF!</v>
      </c>
      <c r="CC186" s="592" t="e">
        <f>DATE(#REF!+5,1,1)</f>
        <v>#REF!</v>
      </c>
      <c r="CD186" s="592" t="e">
        <f>DATE(#REF!+6,1,1)</f>
        <v>#REF!</v>
      </c>
      <c r="CE186" s="592" t="e">
        <f>DATE(#REF!+7,1,1)</f>
        <v>#REF!</v>
      </c>
      <c r="CF186" s="592" t="e">
        <f>DATE(#REF!+8,1,1)</f>
        <v>#REF!</v>
      </c>
      <c r="CG186" s="592" t="e">
        <f>DATE(#REF!+9,1,1)</f>
        <v>#REF!</v>
      </c>
      <c r="CH186" s="273"/>
      <c r="CI186" s="273"/>
      <c r="CJ186" s="273"/>
      <c r="CK186" s="273"/>
      <c r="CL186" s="273"/>
      <c r="CM186" s="273"/>
      <c r="CN186" s="273"/>
      <c r="CO186" s="273"/>
      <c r="CP186" s="273"/>
      <c r="CQ186" s="273"/>
    </row>
    <row r="187" spans="3:100" s="243" customFormat="1" ht="13.5" customHeight="1">
      <c r="C187" s="661"/>
      <c r="D187" s="662"/>
      <c r="E187" s="662"/>
      <c r="F187" s="662"/>
      <c r="G187" s="663"/>
      <c r="H187" s="595" t="s">
        <v>194</v>
      </c>
      <c r="I187" s="595" t="s">
        <v>195</v>
      </c>
      <c r="J187" s="595" t="s">
        <v>161</v>
      </c>
      <c r="K187" s="595" t="s">
        <v>162</v>
      </c>
      <c r="L187" s="595" t="s">
        <v>163</v>
      </c>
      <c r="M187" s="595" t="s">
        <v>164</v>
      </c>
      <c r="N187" s="595" t="s">
        <v>165</v>
      </c>
      <c r="O187" s="595" t="s">
        <v>166</v>
      </c>
      <c r="P187" s="595" t="s">
        <v>167</v>
      </c>
      <c r="Q187" s="595" t="s">
        <v>168</v>
      </c>
      <c r="R187" s="595" t="s">
        <v>169</v>
      </c>
      <c r="S187" s="595" t="s">
        <v>170</v>
      </c>
      <c r="T187" s="595" t="s">
        <v>25</v>
      </c>
      <c r="U187" s="637"/>
      <c r="V187" s="638"/>
      <c r="W187" s="638"/>
      <c r="X187" s="638"/>
      <c r="Y187" s="638"/>
      <c r="Z187" s="639"/>
      <c r="AA187" s="245"/>
      <c r="AB187" s="245"/>
      <c r="AC187" s="245"/>
      <c r="AD187" s="298"/>
      <c r="AE187" s="298"/>
      <c r="AF187" s="298"/>
      <c r="AG187" s="298"/>
      <c r="AH187" s="298"/>
      <c r="AI187" s="245"/>
      <c r="AJ187" s="245"/>
      <c r="AK187" s="245"/>
      <c r="AL187" s="245"/>
      <c r="AM187" s="245"/>
      <c r="AN187" s="245"/>
      <c r="AO187" s="245"/>
      <c r="AP187" s="245"/>
      <c r="AQ187" s="245"/>
      <c r="AR187" s="245"/>
      <c r="AS187" s="245"/>
      <c r="AT187" s="245"/>
      <c r="AU187" s="245"/>
      <c r="AX187" s="280"/>
      <c r="AY187" s="280"/>
      <c r="AZ187" s="280"/>
      <c r="BA187" s="280"/>
      <c r="BB187" s="246"/>
      <c r="BC187" s="659"/>
      <c r="BD187" s="659"/>
      <c r="BE187" s="659"/>
      <c r="BF187" s="659"/>
      <c r="BG187" s="334" t="s">
        <v>194</v>
      </c>
      <c r="BH187" s="334" t="s">
        <v>195</v>
      </c>
      <c r="BI187" s="334" t="s">
        <v>161</v>
      </c>
      <c r="BJ187" s="334" t="s">
        <v>162</v>
      </c>
      <c r="BK187" s="334" t="s">
        <v>163</v>
      </c>
      <c r="BL187" s="334" t="s">
        <v>164</v>
      </c>
      <c r="BM187" s="334" t="s">
        <v>165</v>
      </c>
      <c r="BN187" s="334" t="s">
        <v>166</v>
      </c>
      <c r="BO187" s="334" t="s">
        <v>167</v>
      </c>
      <c r="BP187" s="334" t="s">
        <v>168</v>
      </c>
      <c r="BQ187" s="334" t="s">
        <v>169</v>
      </c>
      <c r="BR187" s="334" t="s">
        <v>170</v>
      </c>
      <c r="BS187" s="659"/>
      <c r="BT187" s="659"/>
      <c r="BU187" s="659"/>
      <c r="BV187" s="659"/>
      <c r="BW187" s="593"/>
      <c r="BX187" s="593"/>
      <c r="BY187" s="593"/>
      <c r="BZ187" s="593"/>
      <c r="CA187" s="593"/>
      <c r="CB187" s="593"/>
      <c r="CC187" s="593"/>
      <c r="CD187" s="593"/>
      <c r="CE187" s="593"/>
      <c r="CF187" s="593"/>
      <c r="CG187" s="593"/>
      <c r="CH187" s="273"/>
      <c r="CI187" s="273"/>
      <c r="CJ187" s="273"/>
      <c r="CK187" s="273"/>
      <c r="CL187" s="273"/>
      <c r="CM187" s="273"/>
      <c r="CN187" s="273"/>
      <c r="CO187" s="273"/>
      <c r="CP187" s="273"/>
      <c r="CQ187" s="273"/>
    </row>
    <row r="188" spans="3:100" s="243" customFormat="1" ht="13.5" customHeight="1">
      <c r="C188" s="655"/>
      <c r="D188" s="656"/>
      <c r="E188" s="656"/>
      <c r="F188" s="656"/>
      <c r="G188" s="657"/>
      <c r="H188" s="596"/>
      <c r="I188" s="596"/>
      <c r="J188" s="596"/>
      <c r="K188" s="596"/>
      <c r="L188" s="596"/>
      <c r="M188" s="596"/>
      <c r="N188" s="596"/>
      <c r="O188" s="596"/>
      <c r="P188" s="596"/>
      <c r="Q188" s="596"/>
      <c r="R188" s="596"/>
      <c r="S188" s="596"/>
      <c r="T188" s="596"/>
      <c r="U188" s="640"/>
      <c r="V188" s="641"/>
      <c r="W188" s="641"/>
      <c r="X188" s="641"/>
      <c r="Y188" s="641"/>
      <c r="Z188" s="642"/>
      <c r="AA188" s="250"/>
      <c r="AB188" s="250"/>
      <c r="AC188" s="250"/>
      <c r="AD188" s="268"/>
      <c r="AE188" s="268"/>
      <c r="AF188" s="268"/>
      <c r="AG188" s="268"/>
      <c r="AH188" s="268"/>
      <c r="AI188" s="250"/>
      <c r="AJ188" s="250"/>
      <c r="AK188" s="250"/>
      <c r="AL188" s="250"/>
      <c r="AM188" s="250"/>
      <c r="AN188" s="250"/>
      <c r="AO188" s="250"/>
      <c r="AP188" s="250"/>
      <c r="AQ188" s="250"/>
      <c r="AR188" s="250"/>
      <c r="AS188" s="250"/>
      <c r="AT188" s="250"/>
      <c r="AU188" s="250"/>
      <c r="AX188" s="280"/>
      <c r="AY188" s="280"/>
      <c r="AZ188" s="280"/>
      <c r="BA188" s="280"/>
      <c r="BB188" s="246"/>
      <c r="BC188" s="634" t="s">
        <v>198</v>
      </c>
      <c r="BD188" s="635"/>
      <c r="BE188" s="635"/>
      <c r="BF188" s="636"/>
      <c r="BG188" s="297" t="str">
        <f>IF(COUNT(H193)=0,"",H193)</f>
        <v/>
      </c>
      <c r="BH188" s="297" t="str">
        <f t="shared" ref="BH188:BR188" si="10">IF(COUNT(I193)=0,"",I193)</f>
        <v/>
      </c>
      <c r="BI188" s="297" t="str">
        <f t="shared" si="10"/>
        <v/>
      </c>
      <c r="BJ188" s="297" t="str">
        <f t="shared" si="10"/>
        <v/>
      </c>
      <c r="BK188" s="297" t="str">
        <f t="shared" si="10"/>
        <v/>
      </c>
      <c r="BL188" s="297" t="str">
        <f t="shared" si="10"/>
        <v/>
      </c>
      <c r="BM188" s="297" t="str">
        <f t="shared" si="10"/>
        <v/>
      </c>
      <c r="BN188" s="297" t="str">
        <f t="shared" si="10"/>
        <v/>
      </c>
      <c r="BO188" s="297" t="str">
        <f t="shared" si="10"/>
        <v/>
      </c>
      <c r="BP188" s="297" t="str">
        <f t="shared" si="10"/>
        <v/>
      </c>
      <c r="BQ188" s="297" t="str">
        <f t="shared" si="10"/>
        <v/>
      </c>
      <c r="BR188" s="297" t="str">
        <f t="shared" si="10"/>
        <v/>
      </c>
      <c r="BS188" s="597" t="s">
        <v>198</v>
      </c>
      <c r="BT188" s="633"/>
      <c r="BU188" s="598"/>
      <c r="BV188" s="334" t="s">
        <v>171</v>
      </c>
      <c r="BW188" s="253" t="str">
        <f>IF(COUNT(L191)=0,"",L191)</f>
        <v/>
      </c>
      <c r="BX188" s="253" t="str">
        <f>IF(COUNT(L193)=0,"",L193)</f>
        <v/>
      </c>
      <c r="BY188" s="253" t="str">
        <f>IF(COUNT(L195)=0,"",L195)</f>
        <v/>
      </c>
      <c r="BZ188" s="253" t="str">
        <f>IF(COUNT(L197)=0,"",L197)</f>
        <v/>
      </c>
      <c r="CA188" s="253" t="str">
        <f>IF(COUNT(L199)=0,"",L199)</f>
        <v/>
      </c>
      <c r="CB188" s="253" t="str">
        <f>IF(COUNT(L201)=0,"",L201)</f>
        <v/>
      </c>
      <c r="CC188" s="253" t="str">
        <f>IF(COUNT(L203)=0,"",L203)</f>
        <v/>
      </c>
      <c r="CD188" s="253" t="str">
        <f>IF(COUNT(L205)=0,"",L205)</f>
        <v/>
      </c>
      <c r="CE188" s="253" t="str">
        <f>IF(COUNT(L207)=0,"",L207)</f>
        <v/>
      </c>
      <c r="CF188" s="253" t="str">
        <f>IF(COUNT(L209)=0,"",L209)</f>
        <v/>
      </c>
      <c r="CG188" s="253" t="str">
        <f>IF(COUNT(L211)=0,"",L211)</f>
        <v/>
      </c>
      <c r="CH188" s="257"/>
      <c r="CI188" s="257"/>
      <c r="CJ188" s="257"/>
      <c r="CK188" s="257"/>
      <c r="CL188" s="257"/>
      <c r="CM188" s="257"/>
      <c r="CN188" s="257"/>
      <c r="CO188" s="257"/>
      <c r="CP188" s="257"/>
      <c r="CQ188" s="257"/>
    </row>
    <row r="189" spans="3:100" s="243" customFormat="1" ht="13.5" customHeight="1">
      <c r="C189" s="604" t="e">
        <f>DATE(#REF!-2,1,1)</f>
        <v>#REF!</v>
      </c>
      <c r="D189" s="605"/>
      <c r="E189" s="613" t="s">
        <v>198</v>
      </c>
      <c r="F189" s="614"/>
      <c r="G189" s="615"/>
      <c r="H189" s="255"/>
      <c r="I189" s="255"/>
      <c r="J189" s="255"/>
      <c r="K189" s="255"/>
      <c r="L189" s="255"/>
      <c r="M189" s="255"/>
      <c r="N189" s="255"/>
      <c r="O189" s="255"/>
      <c r="P189" s="255"/>
      <c r="Q189" s="256"/>
      <c r="R189" s="256"/>
      <c r="S189" s="256"/>
      <c r="T189" s="255"/>
      <c r="U189" s="578"/>
      <c r="V189" s="644"/>
      <c r="W189" s="644"/>
      <c r="X189" s="644"/>
      <c r="Y189" s="644"/>
      <c r="Z189" s="579"/>
      <c r="AA189" s="257"/>
      <c r="AB189" s="257"/>
      <c r="AC189" s="257"/>
      <c r="AD189" s="299"/>
      <c r="AE189" s="299"/>
      <c r="AF189" s="268"/>
      <c r="AG189" s="268"/>
      <c r="AH189" s="268"/>
      <c r="AI189" s="257"/>
      <c r="AJ189" s="257"/>
      <c r="AK189" s="257"/>
      <c r="AL189" s="257"/>
      <c r="AM189" s="257"/>
      <c r="AN189" s="257"/>
      <c r="AO189" s="257"/>
      <c r="AP189" s="257"/>
      <c r="AQ189" s="257"/>
      <c r="AR189" s="257"/>
      <c r="AS189" s="257"/>
      <c r="AT189" s="257"/>
      <c r="AU189" s="257"/>
      <c r="AX189" s="280"/>
      <c r="AY189" s="280"/>
      <c r="AZ189" s="280"/>
      <c r="BA189" s="280"/>
      <c r="BB189" s="246"/>
      <c r="BC189" s="648"/>
      <c r="BD189" s="649"/>
      <c r="BE189" s="649"/>
      <c r="BF189" s="650"/>
      <c r="BG189" s="259"/>
      <c r="BH189" s="259"/>
      <c r="BI189" s="259"/>
      <c r="BJ189" s="259"/>
      <c r="BK189" s="259"/>
      <c r="BL189" s="259"/>
      <c r="BM189" s="259"/>
      <c r="BN189" s="259"/>
      <c r="BO189" s="259"/>
      <c r="BP189" s="259"/>
      <c r="BQ189" s="259"/>
      <c r="BR189" s="259"/>
      <c r="BS189" s="599"/>
      <c r="BT189" s="643"/>
      <c r="BU189" s="600"/>
      <c r="BV189" s="334" t="s">
        <v>172</v>
      </c>
      <c r="BW189" s="253" t="str">
        <f>IF(COUNT(Q189)=0,"",Q189)</f>
        <v/>
      </c>
      <c r="BX189" s="253" t="str">
        <f>IF(COUNT(Q193)=0,"",Q193)</f>
        <v/>
      </c>
      <c r="BY189" s="253" t="str">
        <f>IF(COUNT(Q195)=0,"",Q195)</f>
        <v/>
      </c>
      <c r="BZ189" s="253" t="str">
        <f>IF(COUNT(Q197)=0,"",Q197)</f>
        <v/>
      </c>
      <c r="CA189" s="253" t="str">
        <f>IF(COUNT(Q199)=0,"",Q199)</f>
        <v/>
      </c>
      <c r="CB189" s="253" t="str">
        <f>IF(COUNT(Q201)=0,"",Q201)</f>
        <v/>
      </c>
      <c r="CC189" s="253" t="str">
        <f>IF(COUNT(Q203)=0,"",Q203)</f>
        <v/>
      </c>
      <c r="CD189" s="253" t="str">
        <f>IF(COUNT(Q205)=0,"",Q205)</f>
        <v/>
      </c>
      <c r="CE189" s="253" t="str">
        <f>IF(COUNT(Q207)=0,"",Q207)</f>
        <v/>
      </c>
      <c r="CF189" s="253" t="str">
        <f>IF(COUNT(Q209)=0,"",Q209)</f>
        <v/>
      </c>
      <c r="CG189" s="253" t="str">
        <f>IF(COUNT(Q211)=0,"",Q211)</f>
        <v/>
      </c>
      <c r="CH189" s="257"/>
      <c r="CI189" s="257"/>
      <c r="CJ189" s="257"/>
      <c r="CK189" s="257"/>
      <c r="CL189" s="257"/>
      <c r="CM189" s="257"/>
      <c r="CN189" s="257"/>
      <c r="CO189" s="257"/>
      <c r="CP189" s="257"/>
      <c r="CQ189" s="257"/>
    </row>
    <row r="190" spans="3:100" s="243" customFormat="1" ht="13.5" customHeight="1">
      <c r="C190" s="606"/>
      <c r="D190" s="607"/>
      <c r="E190" s="608" t="s">
        <v>252</v>
      </c>
      <c r="F190" s="609"/>
      <c r="G190" s="610"/>
      <c r="H190" s="260"/>
      <c r="I190" s="260"/>
      <c r="J190" s="260"/>
      <c r="K190" s="260"/>
      <c r="L190" s="260"/>
      <c r="M190" s="260"/>
      <c r="N190" s="260"/>
      <c r="O190" s="260"/>
      <c r="P190" s="260"/>
      <c r="Q190" s="261"/>
      <c r="R190" s="261"/>
      <c r="S190" s="261"/>
      <c r="T190" s="262" t="str">
        <f>IF(COUNT(H190:S190)=0,"",SUMPRODUCT(ROUND(H190:S190,1)))</f>
        <v/>
      </c>
      <c r="U190" s="645"/>
      <c r="V190" s="646"/>
      <c r="W190" s="646"/>
      <c r="X190" s="646"/>
      <c r="Y190" s="646"/>
      <c r="Z190" s="647"/>
      <c r="AA190" s="257"/>
      <c r="AB190" s="257"/>
      <c r="AC190" s="257"/>
      <c r="AD190" s="299"/>
      <c r="AE190" s="299"/>
      <c r="AF190" s="268"/>
      <c r="AG190" s="268"/>
      <c r="AH190" s="268"/>
      <c r="AI190" s="271"/>
      <c r="AJ190" s="271"/>
      <c r="AK190" s="271"/>
      <c r="AL190" s="271"/>
      <c r="AM190" s="271"/>
      <c r="AN190" s="271"/>
      <c r="AO190" s="271"/>
      <c r="AP190" s="271"/>
      <c r="AQ190" s="271"/>
      <c r="AR190" s="271"/>
      <c r="AS190" s="271"/>
      <c r="AT190" s="271"/>
      <c r="AU190" s="272"/>
      <c r="AX190" s="280"/>
      <c r="AY190" s="280"/>
      <c r="AZ190" s="280"/>
      <c r="BA190" s="280"/>
      <c r="BB190" s="246"/>
      <c r="BC190" s="594" t="s">
        <v>205</v>
      </c>
      <c r="BD190" s="594"/>
      <c r="BE190" s="594"/>
      <c r="BF190" s="594"/>
      <c r="BG190" s="253" t="str">
        <f>IF(COUNT(H194)=0,"",ROUND(H194,#REF!))</f>
        <v/>
      </c>
      <c r="BH190" s="253" t="str">
        <f>IF(COUNT(I194)=0,"",ROUND(I194,#REF!))</f>
        <v/>
      </c>
      <c r="BI190" s="253" t="str">
        <f>IF(COUNT(J194)=0,"",ROUND(J194,#REF!))</f>
        <v/>
      </c>
      <c r="BJ190" s="253" t="str">
        <f>IF(COUNT(K194)=0,"",ROUND(K194,#REF!))</f>
        <v/>
      </c>
      <c r="BK190" s="253" t="str">
        <f>IF(COUNT(L194)=0,"",ROUND(L194,#REF!))</f>
        <v/>
      </c>
      <c r="BL190" s="253" t="str">
        <f>IF(COUNT(M194)=0,"",ROUND(M194,#REF!))</f>
        <v/>
      </c>
      <c r="BM190" s="253" t="str">
        <f>IF(COUNT(N194)=0,"",ROUND(N194,#REF!))</f>
        <v/>
      </c>
      <c r="BN190" s="253" t="str">
        <f>IF(COUNT(O194)=0,"",ROUND(O194,#REF!))</f>
        <v/>
      </c>
      <c r="BO190" s="253" t="str">
        <f>IF(COUNT(P194)=0,"",ROUND(P194,#REF!))</f>
        <v/>
      </c>
      <c r="BP190" s="253" t="str">
        <f>IF(COUNT(Q194)=0,"",ROUND(Q194,#REF!))</f>
        <v/>
      </c>
      <c r="BQ190" s="253" t="str">
        <f>IF(COUNT(R194)=0,"",ROUND(R194,#REF!))</f>
        <v/>
      </c>
      <c r="BR190" s="253" t="str">
        <f>IF(COUNT(S194)=0,"",ROUND(S194,#REF!))</f>
        <v/>
      </c>
      <c r="BS190" s="634" t="s">
        <v>205</v>
      </c>
      <c r="BT190" s="635"/>
      <c r="BU190" s="636"/>
      <c r="BV190" s="334" t="s">
        <v>25</v>
      </c>
      <c r="BW190" s="253" t="str">
        <f>IF(COUNT(T192)=0,"",T192)</f>
        <v/>
      </c>
      <c r="BX190" s="253" t="str">
        <f>IF(COUNT(T194)=0,"",T194)</f>
        <v/>
      </c>
      <c r="BY190" s="253" t="str">
        <f>IF(COUNT(T196)=0,"",T196)</f>
        <v/>
      </c>
      <c r="BZ190" s="266" t="str">
        <f>IF(COUNT(T198)=0,"",T198)</f>
        <v/>
      </c>
      <c r="CA190" s="253" t="str">
        <f>IF(COUNT(T200)=0,"",T200)</f>
        <v/>
      </c>
      <c r="CB190" s="253" t="str">
        <f>IF(COUNT(T202)=0,"",T202)</f>
        <v/>
      </c>
      <c r="CC190" s="253" t="str">
        <f>IF(COUNT(T204)=0,"",T204)</f>
        <v/>
      </c>
      <c r="CD190" s="253" t="str">
        <f>IF(COUNT(T206)=0,"",T206)</f>
        <v/>
      </c>
      <c r="CE190" s="253" t="str">
        <f>IF(COUNT(T208)=0,"",T208)</f>
        <v/>
      </c>
      <c r="CF190" s="253" t="str">
        <f>IF(COUNT(T210)=0,"",T210)</f>
        <v/>
      </c>
      <c r="CG190" s="253" t="str">
        <f>IF(COUNT(T212)=0,"",T212)</f>
        <v/>
      </c>
      <c r="CH190" s="257"/>
      <c r="CI190" s="257"/>
      <c r="CJ190" s="257"/>
      <c r="CK190" s="257"/>
      <c r="CL190" s="257"/>
      <c r="CM190" s="257"/>
      <c r="CN190" s="257"/>
      <c r="CO190" s="257"/>
      <c r="CP190" s="257"/>
      <c r="CQ190" s="257"/>
    </row>
    <row r="191" spans="3:100" s="243" customFormat="1" ht="13.5" customHeight="1">
      <c r="C191" s="604" t="e">
        <f>DATE(#REF!-1,1,1)</f>
        <v>#REF!</v>
      </c>
      <c r="D191" s="605"/>
      <c r="E191" s="613" t="s">
        <v>198</v>
      </c>
      <c r="F191" s="614"/>
      <c r="G191" s="615"/>
      <c r="H191" s="256"/>
      <c r="I191" s="256"/>
      <c r="J191" s="256"/>
      <c r="K191" s="256"/>
      <c r="L191" s="256"/>
      <c r="M191" s="256"/>
      <c r="N191" s="256"/>
      <c r="O191" s="256"/>
      <c r="P191" s="256"/>
      <c r="Q191" s="256"/>
      <c r="R191" s="256"/>
      <c r="S191" s="256"/>
      <c r="T191" s="255"/>
      <c r="U191" s="613" t="s">
        <v>210</v>
      </c>
      <c r="V191" s="614"/>
      <c r="W191" s="614"/>
      <c r="X191" s="615"/>
      <c r="Y191" s="666"/>
      <c r="Z191" s="667"/>
      <c r="AA191" s="257"/>
      <c r="AB191" s="257"/>
      <c r="AC191" s="257"/>
      <c r="AD191" s="299"/>
      <c r="AE191" s="299"/>
      <c r="AF191" s="268"/>
      <c r="AG191" s="268"/>
      <c r="AH191" s="268"/>
      <c r="AI191" s="257"/>
      <c r="AJ191" s="257"/>
      <c r="AK191" s="257"/>
      <c r="AL191" s="257"/>
      <c r="AM191" s="257"/>
      <c r="AN191" s="257"/>
      <c r="AO191" s="257"/>
      <c r="AP191" s="257"/>
      <c r="AQ191" s="257"/>
      <c r="AR191" s="257"/>
      <c r="AS191" s="257"/>
      <c r="AT191" s="257"/>
      <c r="AU191" s="257"/>
      <c r="AX191" s="280"/>
      <c r="AY191" s="280"/>
      <c r="AZ191" s="280"/>
      <c r="BB191" s="246"/>
      <c r="BC191" s="627"/>
      <c r="BD191" s="628"/>
      <c r="BE191" s="628"/>
      <c r="BF191" s="628"/>
      <c r="BG191" s="628"/>
      <c r="BH191" s="628"/>
      <c r="BI191" s="628"/>
      <c r="BJ191" s="628"/>
      <c r="BK191" s="628"/>
      <c r="BL191" s="628"/>
      <c r="BM191" s="628"/>
      <c r="BN191" s="628"/>
      <c r="BO191" s="628"/>
      <c r="BP191" s="628"/>
      <c r="BQ191" s="628"/>
      <c r="BR191" s="629"/>
      <c r="BS191" s="597" t="s">
        <v>206</v>
      </c>
      <c r="BT191" s="633"/>
      <c r="BU191" s="598"/>
      <c r="BV191" s="334" t="s">
        <v>25</v>
      </c>
      <c r="BW191" s="253" t="str">
        <f>IF(COUNT(Y191)=0,"",IF(#REF!="発電事業者",Y191,IF(SUMIF($C219:$D228,"その他事業者",L219:L228)=0,IF(Y191*L228/SUM(L219:L228)=0,"",Y191*L228/SUM(L219:L228)),ROUND(Y191*SUMIF($C219:$D228,"その他事業者",L219:L228)/SUM(L219:L228),#REF!)+Y191*L228/SUM(L219:L228))))</f>
        <v/>
      </c>
      <c r="BX191" s="253" t="str">
        <f>IF(COUNT(Y193)=0,"",IF(#REF!="発電事業者",Y193,IF(SUMIF($C219:$D228,"その他事業者",W219:W228)=0,IF(Y193*W228/SUM(W219:W228)=0,"",Y193*W228/SUM(W219:W228)),ROUND(Y193*SUMIF($C219:$D228,"その他事業者",W219:W228)/SUM(W219:W228),#REF!)+Y193*W228/SUM(W219:W228))))</f>
        <v/>
      </c>
      <c r="BY191" s="267"/>
      <c r="BZ191" s="267"/>
      <c r="CA191" s="267"/>
      <c r="CB191" s="253" t="str">
        <f>IF(COUNT(Y201)=0,"",IF(#REF!="発電事業者",Y201,IF(SUMIF($C219:$D228,"その他事業者",AA219:AA228)=0,IF(Y201*AA228/SUM(AA219:AA228)=0,"",Y201*AA228/SUM(AA219:AA228)),ROUND(Y201*SUMIF($C219:$D228,"その他事業者",AA219:AA228)/SUM(AA219:AA228),#REF!)+Y201*AA228/SUM(AA219:AA228))))</f>
        <v/>
      </c>
      <c r="CC191" s="267"/>
      <c r="CD191" s="267"/>
      <c r="CE191" s="267"/>
      <c r="CF191" s="267"/>
      <c r="CG191" s="253" t="str">
        <f>IF(COUNT(Y211)=0,"",IF(#REF!="発電事業者",Y211,IF(SUMIF($C219:$D228,"その他事業者",AF219:AF228)=0,IF(Y211*AF228/SUM(AF219:AF228)=0,"",Y211*AF228/SUM(AF219:AF228)),ROUND(Y211*SUMIF($C219:$D228,"その他事業者",AF219:AF228)/SUM(AF219:AF228),#REF!)+Y211*AF228/SUM(AF219:AF228))))</f>
        <v/>
      </c>
      <c r="CH191" s="257"/>
      <c r="CI191" s="257"/>
      <c r="CJ191" s="257"/>
      <c r="CK191" s="257"/>
      <c r="CL191" s="257"/>
      <c r="CM191" s="257"/>
      <c r="CN191" s="257"/>
      <c r="CO191" s="257"/>
      <c r="CP191" s="257"/>
      <c r="CQ191" s="257"/>
    </row>
    <row r="192" spans="3:100" s="243" customFormat="1" ht="13.5" customHeight="1">
      <c r="C192" s="606"/>
      <c r="D192" s="607"/>
      <c r="E192" s="608" t="s">
        <v>252</v>
      </c>
      <c r="F192" s="609"/>
      <c r="G192" s="610"/>
      <c r="H192" s="261"/>
      <c r="I192" s="261"/>
      <c r="J192" s="261"/>
      <c r="K192" s="261"/>
      <c r="L192" s="261"/>
      <c r="M192" s="261"/>
      <c r="N192" s="261"/>
      <c r="O192" s="261"/>
      <c r="P192" s="261"/>
      <c r="Q192" s="261"/>
      <c r="R192" s="261"/>
      <c r="S192" s="261"/>
      <c r="T192" s="262" t="str">
        <f>IF(COUNT(H192:S192)=0,"",SUMPRODUCT(ROUND(H192:S192,1)))</f>
        <v/>
      </c>
      <c r="U192" s="608" t="s">
        <v>211</v>
      </c>
      <c r="V192" s="609"/>
      <c r="W192" s="609"/>
      <c r="X192" s="610"/>
      <c r="Y192" s="664"/>
      <c r="Z192" s="665"/>
      <c r="AA192" s="257"/>
      <c r="AB192" s="257"/>
      <c r="AC192" s="257"/>
      <c r="AD192" s="299"/>
      <c r="AE192" s="299"/>
      <c r="AF192" s="268"/>
      <c r="AG192" s="268"/>
      <c r="AH192" s="268"/>
      <c r="AI192" s="271"/>
      <c r="AJ192" s="271"/>
      <c r="AK192" s="271"/>
      <c r="AL192" s="271"/>
      <c r="AM192" s="271"/>
      <c r="AN192" s="271"/>
      <c r="AO192" s="271"/>
      <c r="AP192" s="271"/>
      <c r="AQ192" s="271"/>
      <c r="AR192" s="271"/>
      <c r="AS192" s="271"/>
      <c r="AT192" s="271"/>
      <c r="AU192" s="272"/>
      <c r="AX192" s="280"/>
      <c r="AY192" s="280"/>
      <c r="AZ192" s="280"/>
      <c r="BB192" s="246"/>
      <c r="BC192" s="630"/>
      <c r="BD192" s="631"/>
      <c r="BE192" s="631"/>
      <c r="BF192" s="631"/>
      <c r="BG192" s="631"/>
      <c r="BH192" s="631"/>
      <c r="BI192" s="631"/>
      <c r="BJ192" s="631"/>
      <c r="BK192" s="631"/>
      <c r="BL192" s="631"/>
      <c r="BM192" s="631"/>
      <c r="BN192" s="631"/>
      <c r="BO192" s="631"/>
      <c r="BP192" s="631"/>
      <c r="BQ192" s="631"/>
      <c r="BR192" s="632"/>
      <c r="BS192" s="634" t="s">
        <v>207</v>
      </c>
      <c r="BT192" s="635"/>
      <c r="BU192" s="636"/>
      <c r="BV192" s="334" t="s">
        <v>25</v>
      </c>
      <c r="BW192" s="253" t="str">
        <f>IF(COUNT(Y192)=0,"",Y192)</f>
        <v/>
      </c>
      <c r="BX192" s="253" t="str">
        <f>IF(COUNT(Y194)=0,"",Y194)</f>
        <v/>
      </c>
      <c r="BY192" s="267"/>
      <c r="BZ192" s="267"/>
      <c r="CA192" s="267"/>
      <c r="CB192" s="253" t="str">
        <f>IF(COUNT(Y202)=0,"",Y202)</f>
        <v/>
      </c>
      <c r="CC192" s="267"/>
      <c r="CD192" s="267"/>
      <c r="CE192" s="267"/>
      <c r="CF192" s="267"/>
      <c r="CG192" s="253" t="str">
        <f>IF(COUNT(Y212)=0,"",Y212)</f>
        <v/>
      </c>
      <c r="CH192" s="257"/>
      <c r="CI192" s="257"/>
      <c r="CJ192" s="257"/>
      <c r="CK192" s="257"/>
      <c r="CL192" s="257"/>
      <c r="CM192" s="257"/>
      <c r="CN192" s="257"/>
      <c r="CO192" s="257"/>
      <c r="CP192" s="257"/>
      <c r="CQ192" s="257"/>
    </row>
    <row r="193" spans="3:95" s="243" customFormat="1" ht="13.5" customHeight="1">
      <c r="C193" s="604" t="e">
        <f>DATE(#REF!,1,1)</f>
        <v>#REF!</v>
      </c>
      <c r="D193" s="605"/>
      <c r="E193" s="613" t="s">
        <v>198</v>
      </c>
      <c r="F193" s="614"/>
      <c r="G193" s="615"/>
      <c r="H193" s="256"/>
      <c r="I193" s="256"/>
      <c r="J193" s="256"/>
      <c r="K193" s="256"/>
      <c r="L193" s="256"/>
      <c r="M193" s="256"/>
      <c r="N193" s="256"/>
      <c r="O193" s="256"/>
      <c r="P193" s="256"/>
      <c r="Q193" s="256"/>
      <c r="R193" s="256"/>
      <c r="S193" s="256"/>
      <c r="T193" s="255"/>
      <c r="U193" s="613" t="s">
        <v>210</v>
      </c>
      <c r="V193" s="614"/>
      <c r="W193" s="614"/>
      <c r="X193" s="615"/>
      <c r="Y193" s="666"/>
      <c r="Z193" s="667"/>
      <c r="AA193" s="257"/>
      <c r="AB193" s="257"/>
      <c r="AC193" s="257"/>
      <c r="AD193" s="299"/>
      <c r="AE193" s="299"/>
      <c r="AF193" s="268"/>
      <c r="AG193" s="268"/>
      <c r="AH193" s="268"/>
      <c r="AI193" s="257"/>
      <c r="AJ193" s="257"/>
      <c r="AK193" s="257"/>
      <c r="AL193" s="257"/>
      <c r="AM193" s="257"/>
      <c r="AN193" s="257"/>
      <c r="AO193" s="257"/>
      <c r="AP193" s="257"/>
      <c r="AQ193" s="257"/>
      <c r="AR193" s="257"/>
      <c r="AS193" s="257"/>
      <c r="AT193" s="257"/>
      <c r="AU193" s="257"/>
      <c r="AX193" s="268"/>
      <c r="BB193" s="268"/>
      <c r="BC193" s="245"/>
      <c r="BD193" s="245"/>
      <c r="BE193" s="245"/>
      <c r="BF193" s="245"/>
      <c r="BG193" s="245"/>
      <c r="BH193" s="245"/>
      <c r="BI193" s="245"/>
      <c r="BJ193" s="245"/>
      <c r="BK193" s="245"/>
      <c r="BL193" s="245"/>
      <c r="BM193" s="245"/>
      <c r="BN193" s="245"/>
      <c r="BO193" s="245"/>
      <c r="BP193" s="245"/>
      <c r="BQ193" s="245"/>
      <c r="BR193" s="245"/>
      <c r="BS193" s="245"/>
      <c r="BT193" s="245"/>
      <c r="BU193" s="245"/>
      <c r="BV193" s="245"/>
      <c r="BW193" s="245"/>
      <c r="BX193" s="257"/>
      <c r="BY193" s="257"/>
      <c r="BZ193" s="257"/>
      <c r="CA193" s="257"/>
      <c r="CB193" s="257"/>
      <c r="CC193" s="257"/>
      <c r="CD193" s="257"/>
      <c r="CE193" s="257"/>
      <c r="CF193" s="257"/>
      <c r="CG193" s="257"/>
      <c r="CH193" s="257"/>
      <c r="CI193" s="257"/>
      <c r="CJ193" s="257"/>
      <c r="CK193" s="257"/>
      <c r="CL193" s="257"/>
      <c r="CM193" s="257"/>
      <c r="CN193" s="257"/>
      <c r="CO193" s="257"/>
      <c r="CP193" s="257"/>
      <c r="CQ193" s="257"/>
    </row>
    <row r="194" spans="3:95" s="243" customFormat="1" ht="13.5" customHeight="1">
      <c r="C194" s="606"/>
      <c r="D194" s="607"/>
      <c r="E194" s="608" t="s">
        <v>212</v>
      </c>
      <c r="F194" s="609"/>
      <c r="G194" s="610"/>
      <c r="H194" s="261"/>
      <c r="I194" s="261"/>
      <c r="J194" s="261"/>
      <c r="K194" s="261"/>
      <c r="L194" s="261"/>
      <c r="M194" s="261"/>
      <c r="N194" s="261"/>
      <c r="O194" s="261"/>
      <c r="P194" s="261"/>
      <c r="Q194" s="261"/>
      <c r="R194" s="261"/>
      <c r="S194" s="261"/>
      <c r="T194" s="262" t="str">
        <f>IF(COUNT(H194:S194)=0,"",SUMPRODUCT(ROUND(H194:S194,1)))</f>
        <v/>
      </c>
      <c r="U194" s="608" t="s">
        <v>211</v>
      </c>
      <c r="V194" s="609"/>
      <c r="W194" s="609"/>
      <c r="X194" s="610"/>
      <c r="Y194" s="664"/>
      <c r="Z194" s="665"/>
      <c r="AA194" s="257"/>
      <c r="AB194" s="257"/>
      <c r="AC194" s="257"/>
      <c r="AD194" s="299"/>
      <c r="AE194" s="299"/>
      <c r="AF194" s="268"/>
      <c r="AG194" s="268"/>
      <c r="AH194" s="268"/>
      <c r="AI194" s="271"/>
      <c r="AJ194" s="271"/>
      <c r="AK194" s="271"/>
      <c r="AL194" s="271"/>
      <c r="AM194" s="271"/>
      <c r="AN194" s="271"/>
      <c r="AO194" s="271"/>
      <c r="AP194" s="271"/>
      <c r="AQ194" s="271"/>
      <c r="AR194" s="271"/>
      <c r="AS194" s="271"/>
      <c r="AT194" s="271"/>
      <c r="AU194" s="272"/>
      <c r="AX194" s="240" t="e">
        <f>IF(#REF!="発電事業者","算定結果　送電取引帳票","算定結果　受電取引帳票")</f>
        <v>#REF!</v>
      </c>
      <c r="BR194" s="268"/>
    </row>
    <row r="195" spans="3:95" s="243" customFormat="1" ht="13.5" customHeight="1">
      <c r="C195" s="604" t="e">
        <f>DATE(#REF!+1,1,1)</f>
        <v>#REF!</v>
      </c>
      <c r="D195" s="605"/>
      <c r="E195" s="613" t="s">
        <v>198</v>
      </c>
      <c r="F195" s="614"/>
      <c r="G195" s="615"/>
      <c r="H195" s="256"/>
      <c r="I195" s="256"/>
      <c r="J195" s="256"/>
      <c r="K195" s="256"/>
      <c r="L195" s="256"/>
      <c r="M195" s="256"/>
      <c r="N195" s="256"/>
      <c r="O195" s="256"/>
      <c r="P195" s="256"/>
      <c r="Q195" s="256"/>
      <c r="R195" s="256"/>
      <c r="S195" s="256"/>
      <c r="T195" s="255"/>
      <c r="U195" s="618"/>
      <c r="V195" s="619"/>
      <c r="W195" s="619"/>
      <c r="X195" s="619"/>
      <c r="Y195" s="619"/>
      <c r="Z195" s="620"/>
      <c r="AA195" s="257"/>
      <c r="AB195" s="257"/>
      <c r="AC195" s="257"/>
      <c r="AD195" s="299"/>
      <c r="AE195" s="299"/>
      <c r="AF195" s="268"/>
      <c r="AG195" s="268"/>
      <c r="AH195" s="268"/>
      <c r="AI195" s="257"/>
      <c r="AJ195" s="257"/>
      <c r="AK195" s="257"/>
      <c r="AL195" s="257"/>
      <c r="AM195" s="257"/>
      <c r="AN195" s="257"/>
      <c r="AO195" s="257"/>
      <c r="AP195" s="257"/>
      <c r="AQ195" s="257"/>
      <c r="AR195" s="257"/>
      <c r="AS195" s="257"/>
      <c r="AT195" s="257"/>
      <c r="AU195" s="257"/>
      <c r="AX195" s="594" t="s">
        <v>200</v>
      </c>
      <c r="AY195" s="594"/>
      <c r="AZ195" s="595" t="s">
        <v>201</v>
      </c>
      <c r="BA195" s="594" t="s">
        <v>202</v>
      </c>
      <c r="BB195" s="594"/>
      <c r="BC195" s="594"/>
      <c r="BD195" s="595" t="s">
        <v>203</v>
      </c>
      <c r="BE195" s="597" t="s">
        <v>176</v>
      </c>
      <c r="BF195" s="598"/>
      <c r="BG195" s="601" t="e">
        <f>DATE(#REF!,1,1)</f>
        <v>#REF!</v>
      </c>
      <c r="BH195" s="602"/>
      <c r="BI195" s="602"/>
      <c r="BJ195" s="602"/>
      <c r="BK195" s="602"/>
      <c r="BL195" s="602"/>
      <c r="BM195" s="602"/>
      <c r="BN195" s="602"/>
      <c r="BO195" s="602"/>
      <c r="BP195" s="602"/>
      <c r="BQ195" s="602"/>
      <c r="BR195" s="603"/>
      <c r="BS195" s="594" t="s">
        <v>175</v>
      </c>
      <c r="BT195" s="594"/>
      <c r="BU195" s="594"/>
      <c r="BV195" s="594"/>
      <c r="BW195" s="592" t="e">
        <f>DATE(#REF!-1,1,1)</f>
        <v>#REF!</v>
      </c>
      <c r="BX195" s="592" t="e">
        <f>DATE(#REF!,1,1)</f>
        <v>#REF!</v>
      </c>
      <c r="BY195" s="592" t="e">
        <f>DATE(#REF!+1,1,1)</f>
        <v>#REF!</v>
      </c>
      <c r="BZ195" s="592" t="e">
        <f>DATE(#REF!+2,1,1)</f>
        <v>#REF!</v>
      </c>
      <c r="CA195" s="592" t="e">
        <f>DATE(#REF!+3,1,1)</f>
        <v>#REF!</v>
      </c>
      <c r="CB195" s="592" t="e">
        <f>DATE(#REF!+4,1,1)</f>
        <v>#REF!</v>
      </c>
      <c r="CC195" s="592" t="e">
        <f>DATE(#REF!+5,1,1)</f>
        <v>#REF!</v>
      </c>
      <c r="CD195" s="592" t="e">
        <f>DATE(#REF!+6,1,1)</f>
        <v>#REF!</v>
      </c>
      <c r="CE195" s="592" t="e">
        <f>DATE(#REF!+7,1,1)</f>
        <v>#REF!</v>
      </c>
      <c r="CF195" s="592" t="e">
        <f>DATE(#REF!+8,1,1)</f>
        <v>#REF!</v>
      </c>
      <c r="CG195" s="592" t="e">
        <f>DATE(#REF!+9,1,1)</f>
        <v>#REF!</v>
      </c>
      <c r="CH195" s="566" t="s">
        <v>268</v>
      </c>
      <c r="CI195" s="567"/>
      <c r="CJ195" s="567"/>
      <c r="CK195" s="567"/>
      <c r="CL195" s="567"/>
      <c r="CM195" s="567"/>
      <c r="CN195" s="567"/>
      <c r="CO195" s="567"/>
      <c r="CP195" s="567"/>
      <c r="CQ195" s="567"/>
    </row>
    <row r="196" spans="3:95" s="243" customFormat="1" ht="13.5" customHeight="1">
      <c r="C196" s="606"/>
      <c r="D196" s="607"/>
      <c r="E196" s="608" t="s">
        <v>212</v>
      </c>
      <c r="F196" s="609"/>
      <c r="G196" s="610"/>
      <c r="H196" s="261"/>
      <c r="I196" s="261"/>
      <c r="J196" s="261"/>
      <c r="K196" s="261"/>
      <c r="L196" s="261"/>
      <c r="M196" s="261"/>
      <c r="N196" s="261"/>
      <c r="O196" s="261"/>
      <c r="P196" s="261"/>
      <c r="Q196" s="261"/>
      <c r="R196" s="261"/>
      <c r="S196" s="261"/>
      <c r="T196" s="262" t="str">
        <f>IF(COUNT(H196:S196)=0,"",SUMPRODUCT(ROUND(H196:S196,1)))</f>
        <v/>
      </c>
      <c r="U196" s="621"/>
      <c r="V196" s="622"/>
      <c r="W196" s="622"/>
      <c r="X196" s="622"/>
      <c r="Y196" s="622"/>
      <c r="Z196" s="623"/>
      <c r="AA196" s="257"/>
      <c r="AB196" s="257"/>
      <c r="AC196" s="257"/>
      <c r="AD196" s="299"/>
      <c r="AE196" s="299"/>
      <c r="AF196" s="268"/>
      <c r="AG196" s="268"/>
      <c r="AH196" s="268"/>
      <c r="AI196" s="271"/>
      <c r="AJ196" s="271"/>
      <c r="AK196" s="271"/>
      <c r="AL196" s="271"/>
      <c r="AM196" s="271"/>
      <c r="AN196" s="271"/>
      <c r="AO196" s="271"/>
      <c r="AP196" s="271"/>
      <c r="AQ196" s="271"/>
      <c r="AR196" s="271"/>
      <c r="AS196" s="271"/>
      <c r="AT196" s="271"/>
      <c r="AU196" s="272"/>
      <c r="AX196" s="594"/>
      <c r="AY196" s="594"/>
      <c r="AZ196" s="596"/>
      <c r="BA196" s="594"/>
      <c r="BB196" s="594"/>
      <c r="BC196" s="594"/>
      <c r="BD196" s="596"/>
      <c r="BE196" s="599"/>
      <c r="BF196" s="600"/>
      <c r="BG196" s="334" t="s">
        <v>194</v>
      </c>
      <c r="BH196" s="334" t="s">
        <v>195</v>
      </c>
      <c r="BI196" s="334" t="s">
        <v>161</v>
      </c>
      <c r="BJ196" s="334" t="s">
        <v>162</v>
      </c>
      <c r="BK196" s="334" t="s">
        <v>163</v>
      </c>
      <c r="BL196" s="334" t="s">
        <v>164</v>
      </c>
      <c r="BM196" s="334" t="s">
        <v>165</v>
      </c>
      <c r="BN196" s="334" t="s">
        <v>166</v>
      </c>
      <c r="BO196" s="334" t="s">
        <v>167</v>
      </c>
      <c r="BP196" s="334" t="s">
        <v>168</v>
      </c>
      <c r="BQ196" s="334" t="s">
        <v>169</v>
      </c>
      <c r="BR196" s="334" t="s">
        <v>170</v>
      </c>
      <c r="BS196" s="594"/>
      <c r="BT196" s="594"/>
      <c r="BU196" s="594"/>
      <c r="BV196" s="594"/>
      <c r="BW196" s="593"/>
      <c r="BX196" s="593"/>
      <c r="BY196" s="593">
        <v>43101</v>
      </c>
      <c r="BZ196" s="593">
        <v>43466</v>
      </c>
      <c r="CA196" s="593">
        <v>43831</v>
      </c>
      <c r="CB196" s="593">
        <v>44197</v>
      </c>
      <c r="CC196" s="593">
        <v>44562</v>
      </c>
      <c r="CD196" s="593">
        <v>44927</v>
      </c>
      <c r="CE196" s="593">
        <v>45292</v>
      </c>
      <c r="CF196" s="593">
        <v>45658</v>
      </c>
      <c r="CG196" s="593">
        <v>46023</v>
      </c>
      <c r="CH196" s="567"/>
      <c r="CI196" s="567"/>
      <c r="CJ196" s="567"/>
      <c r="CK196" s="567"/>
      <c r="CL196" s="567"/>
      <c r="CM196" s="567"/>
      <c r="CN196" s="567"/>
      <c r="CO196" s="567"/>
      <c r="CP196" s="567"/>
      <c r="CQ196" s="567"/>
    </row>
    <row r="197" spans="3:95" s="243" customFormat="1" ht="13.5" customHeight="1">
      <c r="C197" s="604" t="e">
        <f>DATE(#REF!+2,1,1)</f>
        <v>#REF!</v>
      </c>
      <c r="D197" s="605"/>
      <c r="E197" s="613" t="s">
        <v>198</v>
      </c>
      <c r="F197" s="614"/>
      <c r="G197" s="615"/>
      <c r="H197" s="256"/>
      <c r="I197" s="256"/>
      <c r="J197" s="256"/>
      <c r="K197" s="256"/>
      <c r="L197" s="256"/>
      <c r="M197" s="256"/>
      <c r="N197" s="256"/>
      <c r="O197" s="256"/>
      <c r="P197" s="256"/>
      <c r="Q197" s="256"/>
      <c r="R197" s="256"/>
      <c r="S197" s="256"/>
      <c r="T197" s="255"/>
      <c r="U197" s="621"/>
      <c r="V197" s="622"/>
      <c r="W197" s="622"/>
      <c r="X197" s="622"/>
      <c r="Y197" s="622"/>
      <c r="Z197" s="623"/>
      <c r="AA197" s="257"/>
      <c r="AB197" s="257"/>
      <c r="AC197" s="257"/>
      <c r="AD197" s="299"/>
      <c r="AE197" s="299"/>
      <c r="AF197" s="268"/>
      <c r="AG197" s="268"/>
      <c r="AH197" s="268"/>
      <c r="AI197" s="257"/>
      <c r="AJ197" s="257"/>
      <c r="AK197" s="257"/>
      <c r="AL197" s="257"/>
      <c r="AM197" s="257"/>
      <c r="AN197" s="257"/>
      <c r="AO197" s="257"/>
      <c r="AP197" s="257"/>
      <c r="AQ197" s="257"/>
      <c r="AR197" s="257"/>
      <c r="AS197" s="257"/>
      <c r="AT197" s="257"/>
      <c r="AU197" s="257"/>
      <c r="AX197" s="569" t="str">
        <f>IF(C219="","",C219)</f>
        <v/>
      </c>
      <c r="AY197" s="569"/>
      <c r="AZ197" s="587" t="str">
        <f>IF(E219="","",E219)</f>
        <v/>
      </c>
      <c r="BA197" s="590" t="str">
        <f ca="1">IF(F219="","",F219)</f>
        <v/>
      </c>
      <c r="BB197" s="590"/>
      <c r="BC197" s="590"/>
      <c r="BD197" s="587" t="str">
        <f>IF(I219="","",I219)</f>
        <v/>
      </c>
      <c r="BE197" s="578" t="e">
        <f>IF(#REF!="発電事業者","送電電力（MW）","受電電力（MW）")</f>
        <v>#REF!</v>
      </c>
      <c r="BF197" s="579"/>
      <c r="BG197" s="331" t="str">
        <f>IF(AND(COUNT(BG188)+COUNTA(E219)=2,L219&lt;&gt;""),ROUND(BG188-SUMIF(BE200:BF226,BE197,BG200:BG226),#REF!),"")</f>
        <v/>
      </c>
      <c r="BH197" s="331" t="str">
        <f>IF(AND(COUNT(BH188)+COUNTA(E219)=2,M219&lt;&gt;""),ROUND(BH188-SUMIF(BE200:BF226,BE197,BH200:BH226),#REF!),"")</f>
        <v/>
      </c>
      <c r="BI197" s="331" t="str">
        <f>IF(AND(COUNT(BI188)+COUNTA(E219)=2,N219&lt;&gt;""),ROUND(BI188-SUMIF(BE200:BF226,BE197,BI200:BI226),#REF!),"")</f>
        <v/>
      </c>
      <c r="BJ197" s="331" t="str">
        <f>IF(AND(COUNT(BJ188)+COUNTA(E219)=2,O219&lt;&gt;""),ROUND(BJ188-SUMIF(BE200:BF226,BE197,BJ200:BJ226),#REF!),"")</f>
        <v/>
      </c>
      <c r="BK197" s="331" t="str">
        <f>IF(AND(COUNT(BK188)+COUNTA(E219)=2,P219&lt;&gt;""),ROUND(BK188-SUMIF(BE200:BF226,BE197,BK200:BK226),#REF!),"")</f>
        <v/>
      </c>
      <c r="BL197" s="331" t="str">
        <f>IF(AND(COUNT(BL188)+COUNTA(E219)=2,Q219&lt;&gt;""),ROUND(BL188-SUMIF(BE200:BF226,BE197,BL200:BL226),#REF!),"")</f>
        <v/>
      </c>
      <c r="BM197" s="331" t="str">
        <f>IF(AND(COUNT(BM188)+COUNTA(E219)=2,R219&lt;&gt;""),ROUND(BM188-SUMIF(BE200:BF226,BE197,BM200:BM226),#REF!),"")</f>
        <v/>
      </c>
      <c r="BN197" s="331" t="str">
        <f>IF(AND(COUNT(BN188)+COUNTA(E219)=2,S219&lt;&gt;""),ROUND(BN188-SUMIF(BE200:BF226,BE197,BN200:BN226),#REF!),"")</f>
        <v/>
      </c>
      <c r="BO197" s="331" t="str">
        <f>IF(AND(COUNT(BO188)+COUNTA(E219)=2,T219&lt;&gt;""),ROUND(BO188-SUMIF(BE200:BF226,BE197,BO200:BO226),#REF!),"")</f>
        <v/>
      </c>
      <c r="BP197" s="331" t="str">
        <f>IF(AND(COUNT(BP188)+COUNTA(E219)=2,U219&lt;&gt;""),ROUND(BP188-SUMIF(BE200:BF226,BE197,BP200:BP226),#REF!),"")</f>
        <v/>
      </c>
      <c r="BQ197" s="331" t="str">
        <f>IF(AND(COUNT(BQ188)+COUNTA(E219)=2,V219&lt;&gt;""),ROUND(BQ188-SUMIF(BE200:BF226,BE197,BQ200:BQ226),#REF!),"")</f>
        <v/>
      </c>
      <c r="BR197" s="331" t="str">
        <f>IF(AND(COUNT(BR188)+COUNTA(E219)=2,W219&lt;&gt;""),ROUND(BR188-SUMIF(BE200:BF226,BE197,BR200:BR226),#REF!),"")</f>
        <v/>
      </c>
      <c r="BS197" s="569" t="e">
        <f>IF(#REF!="発電事業者","送電電力（MW）","受電電力（MW）")</f>
        <v>#REF!</v>
      </c>
      <c r="BT197" s="569"/>
      <c r="BU197" s="569"/>
      <c r="BV197" s="333" t="s">
        <v>171</v>
      </c>
      <c r="BW197" s="580"/>
      <c r="BX197" s="580"/>
      <c r="BY197" s="331" t="str">
        <f>IF(AND(COUNT(BY188)+COUNTA(E219)=2,X219&lt;&gt;""),ROUND(BY188-SUMIF(BV200:BV226,BV197,BY200:BY226),#REF!),"")</f>
        <v/>
      </c>
      <c r="BZ197" s="331" t="str">
        <f>IF(AND(COUNT(BZ188)+COUNTA(E219)=2,Y219&lt;&gt;""),ROUND(BZ188-SUMIF(BV200:BV226,BV197,BZ200:BZ226),#REF!),"")</f>
        <v/>
      </c>
      <c r="CA197" s="331" t="str">
        <f>IF(AND(COUNT(CA188)+COUNTA(E219)=2,Z219&lt;&gt;""),ROUND(CA188-SUMIF(BV200:BV226,BV197,CA200:CA226),#REF!),"")</f>
        <v/>
      </c>
      <c r="CB197" s="331" t="str">
        <f>IF(AND(COUNT(CB188)+COUNTA(E219)=2,AA219&lt;&gt;""),ROUND(CB188-SUMIF(BV200:BV226,BV197,CB200:CB226),#REF!),"")</f>
        <v/>
      </c>
      <c r="CC197" s="331" t="str">
        <f>IF(AND(COUNT(CC188)+COUNTA(E219)=2,AB219&lt;&gt;""),ROUND(CC188-SUMIF(BV200:BV226,BV197,CC200:CC226),#REF!),"")</f>
        <v/>
      </c>
      <c r="CD197" s="331" t="str">
        <f>IF(AND(COUNT(CD188)+COUNTA(E219)=2,AC219&lt;&gt;""),ROUND(CD188-SUMIF(BV200:BV226,BV197,CD200:CD226),#REF!),"")</f>
        <v/>
      </c>
      <c r="CE197" s="331" t="str">
        <f>IF(AND(COUNT(CE188)+COUNTA(E219)=2,AD219&lt;&gt;""),ROUND(CE188-SUMIF(BV200:BV226,BV197,CE200:CE226),#REF!),"")</f>
        <v/>
      </c>
      <c r="CF197" s="331" t="str">
        <f>IF(AND(COUNT(CF188)+COUNTA(E219)=2,AE219&lt;&gt;""),ROUND(CF188-SUMIF(BV200:BV226,BV197,CF200:CF226),#REF!),"")</f>
        <v/>
      </c>
      <c r="CG197" s="331" t="str">
        <f>IF(AND(COUNT(CG188)+COUNTA(E219)=2,AF219&lt;&gt;""),ROUND(CG188-SUMIF(BV200:BV226,BV197,CG200:CG226),#REF!),"")</f>
        <v/>
      </c>
      <c r="CH197" s="563" t="s">
        <v>120</v>
      </c>
      <c r="CI197" s="563"/>
      <c r="CJ197" s="563"/>
      <c r="CK197" s="563"/>
      <c r="CL197" s="563"/>
      <c r="CM197" s="563"/>
      <c r="CN197" s="563"/>
      <c r="CO197" s="563"/>
      <c r="CP197" s="563"/>
      <c r="CQ197" s="563"/>
    </row>
    <row r="198" spans="3:95" s="243" customFormat="1" ht="13.5" customHeight="1">
      <c r="C198" s="606"/>
      <c r="D198" s="607"/>
      <c r="E198" s="608" t="s">
        <v>212</v>
      </c>
      <c r="F198" s="609"/>
      <c r="G198" s="610"/>
      <c r="H198" s="261"/>
      <c r="I198" s="261"/>
      <c r="J198" s="261"/>
      <c r="K198" s="261"/>
      <c r="L198" s="261"/>
      <c r="M198" s="261"/>
      <c r="N198" s="261"/>
      <c r="O198" s="261"/>
      <c r="P198" s="261"/>
      <c r="Q198" s="261"/>
      <c r="R198" s="261"/>
      <c r="S198" s="261"/>
      <c r="T198" s="262" t="str">
        <f>IF(COUNT(H198:S198)=0,"",SUMPRODUCT(ROUND(H198:S198,1)))</f>
        <v/>
      </c>
      <c r="U198" s="621"/>
      <c r="V198" s="622"/>
      <c r="W198" s="622"/>
      <c r="X198" s="622"/>
      <c r="Y198" s="622"/>
      <c r="Z198" s="623"/>
      <c r="AA198" s="257"/>
      <c r="AB198" s="257"/>
      <c r="AC198" s="257"/>
      <c r="AD198" s="299"/>
      <c r="AE198" s="299"/>
      <c r="AF198" s="268"/>
      <c r="AG198" s="268"/>
      <c r="AH198" s="268"/>
      <c r="AI198" s="271"/>
      <c r="AJ198" s="271"/>
      <c r="AK198" s="271"/>
      <c r="AL198" s="271"/>
      <c r="AM198" s="271"/>
      <c r="AN198" s="271"/>
      <c r="AO198" s="271"/>
      <c r="AP198" s="271"/>
      <c r="AQ198" s="271"/>
      <c r="AR198" s="271"/>
      <c r="AS198" s="271"/>
      <c r="AT198" s="271"/>
      <c r="AU198" s="272"/>
      <c r="AX198" s="569"/>
      <c r="AY198" s="569"/>
      <c r="AZ198" s="588"/>
      <c r="BA198" s="590"/>
      <c r="BB198" s="590"/>
      <c r="BC198" s="590"/>
      <c r="BD198" s="588"/>
      <c r="BE198" s="583"/>
      <c r="BF198" s="584"/>
      <c r="BG198" s="259"/>
      <c r="BH198" s="259"/>
      <c r="BI198" s="259"/>
      <c r="BJ198" s="259"/>
      <c r="BK198" s="259"/>
      <c r="BL198" s="259"/>
      <c r="BM198" s="259"/>
      <c r="BN198" s="259"/>
      <c r="BO198" s="259"/>
      <c r="BP198" s="259"/>
      <c r="BQ198" s="259"/>
      <c r="BR198" s="259"/>
      <c r="BS198" s="569"/>
      <c r="BT198" s="569"/>
      <c r="BU198" s="569"/>
      <c r="BV198" s="333" t="s">
        <v>172</v>
      </c>
      <c r="BW198" s="581"/>
      <c r="BX198" s="581"/>
      <c r="BY198" s="331" t="str">
        <f>IF(AND(COUNT(BY189)+COUNTA(E219)=2,X219&lt;&gt;""),ROUND(BY189-SUMIF(BV200:BV226,BV198,BY200:BY226),#REF!),"")</f>
        <v/>
      </c>
      <c r="BZ198" s="331" t="str">
        <f>IF(AND(COUNT(BZ189)+COUNTA(E219)=2,Y219&lt;&gt;""),ROUND(BZ189-SUMIF(BV200:BV226,BV198,BZ200:BZ226),#REF!),"")</f>
        <v/>
      </c>
      <c r="CA198" s="331" t="str">
        <f>IF(AND(COUNT(CA189)+COUNTA(E219)=2,Z219&lt;&gt;""),ROUND(CA189-SUMIF(BV200:BV226,BV198,CA200:CA226),#REF!),"")</f>
        <v/>
      </c>
      <c r="CB198" s="331" t="str">
        <f>IF(AND(COUNT(CB189)+COUNTA(E219)=2,AA219&lt;&gt;""),ROUND(CB189-SUMIF(BV200:BV226,BV198,CB200:CB226),#REF!),"")</f>
        <v/>
      </c>
      <c r="CC198" s="331" t="str">
        <f>IF(AND(COUNT(CC189)+COUNTA(E219)=2,AB219&lt;&gt;""),ROUND(CC189-SUMIF(BV200:BV226,BV198,CC200:CC226),#REF!),"")</f>
        <v/>
      </c>
      <c r="CD198" s="331" t="str">
        <f>IF(AND(COUNT(CD189)+COUNTA(E219)=2,AC219&lt;&gt;""),ROUND(CD189-SUMIF(BV200:BV226,BV198,CD200:CD226),#REF!),"")</f>
        <v/>
      </c>
      <c r="CE198" s="331" t="str">
        <f>IF(AND(COUNT(CE189)+COUNTA(E219)=2,AD219&lt;&gt;""),ROUND(CE189-SUMIF(BV200:BV226,BV198,CE200:CE226),#REF!),"")</f>
        <v/>
      </c>
      <c r="CF198" s="331" t="str">
        <f>IF(AND(COUNT(CF189)+COUNTA(E219)=2,AE219&lt;&gt;""),ROUND(CF189-SUMIF(BV200:BV226,BV198,CF200:CF226),#REF!),"")</f>
        <v/>
      </c>
      <c r="CG198" s="331" t="str">
        <f>IF(AND(COUNT(CG189)+COUNTA(E219)=2,AF219&lt;&gt;""),ROUND(CG189-SUMIF(BV200:BV226,BV198,CG200:CG226),#REF!),"")</f>
        <v/>
      </c>
      <c r="CH198" s="564" t="str">
        <f>IF(CH197="","",CH197)</f>
        <v>廃棄物</v>
      </c>
      <c r="CI198" s="564"/>
      <c r="CJ198" s="564"/>
      <c r="CK198" s="564"/>
      <c r="CL198" s="564"/>
      <c r="CM198" s="564"/>
      <c r="CN198" s="564"/>
      <c r="CO198" s="564"/>
      <c r="CP198" s="564"/>
      <c r="CQ198" s="564"/>
    </row>
    <row r="199" spans="3:95" s="243" customFormat="1" ht="13.5" customHeight="1">
      <c r="C199" s="604" t="e">
        <f>DATE(#REF!+3,1,1)</f>
        <v>#REF!</v>
      </c>
      <c r="D199" s="605"/>
      <c r="E199" s="613" t="s">
        <v>198</v>
      </c>
      <c r="F199" s="614"/>
      <c r="G199" s="615"/>
      <c r="H199" s="256"/>
      <c r="I199" s="256"/>
      <c r="J199" s="256"/>
      <c r="K199" s="256"/>
      <c r="L199" s="256"/>
      <c r="M199" s="256"/>
      <c r="N199" s="256"/>
      <c r="O199" s="256"/>
      <c r="P199" s="256"/>
      <c r="Q199" s="256"/>
      <c r="R199" s="256"/>
      <c r="S199" s="256"/>
      <c r="T199" s="255"/>
      <c r="U199" s="621"/>
      <c r="V199" s="622"/>
      <c r="W199" s="622"/>
      <c r="X199" s="622"/>
      <c r="Y199" s="622"/>
      <c r="Z199" s="623"/>
      <c r="AA199" s="257"/>
      <c r="AB199" s="257"/>
      <c r="AC199" s="257"/>
      <c r="AD199" s="299"/>
      <c r="AE199" s="299"/>
      <c r="AF199" s="268"/>
      <c r="AG199" s="268"/>
      <c r="AH199" s="268"/>
      <c r="AI199" s="257"/>
      <c r="AJ199" s="257"/>
      <c r="AK199" s="257"/>
      <c r="AL199" s="257"/>
      <c r="AM199" s="257"/>
      <c r="AN199" s="257"/>
      <c r="AO199" s="257"/>
      <c r="AP199" s="257"/>
      <c r="AQ199" s="257"/>
      <c r="AR199" s="257"/>
      <c r="AS199" s="257"/>
      <c r="AT199" s="257"/>
      <c r="AU199" s="257"/>
      <c r="AX199" s="569"/>
      <c r="AY199" s="569"/>
      <c r="AZ199" s="589"/>
      <c r="BA199" s="590"/>
      <c r="BB199" s="590"/>
      <c r="BC199" s="590"/>
      <c r="BD199" s="589"/>
      <c r="BE199" s="585" t="e">
        <f>IF(#REF!="発電事業者","月間送電電力量（GWh）","月間受電電力量（GWh）")</f>
        <v>#REF!</v>
      </c>
      <c r="BF199" s="586"/>
      <c r="BG199" s="297" t="str">
        <f>IF(AND(COUNT(BG190)+COUNTA(E219)=2,L219&lt;&gt;""),ROUND(BG190-SUMIF(BE200:BF226,BE199,BG200:BG226),#REF!),"")</f>
        <v/>
      </c>
      <c r="BH199" s="297" t="str">
        <f>IF(AND(COUNT(BH190)+COUNTA(E219)=2,M219&lt;&gt;""),ROUND(BH190-SUMIF(BE200:BF226,BE199,BH200:BH226),#REF!),"")</f>
        <v/>
      </c>
      <c r="BI199" s="297" t="str">
        <f>IF(AND(COUNT(BI190)+COUNTA(E219)=2,N219&lt;&gt;""),ROUND(BI190-SUMIF(BE200:BF226,BE199,BI200:BI226),#REF!),"")</f>
        <v/>
      </c>
      <c r="BJ199" s="297" t="str">
        <f>IF(AND(COUNT(BJ190)+COUNTA(E219)=2,O219&lt;&gt;""),ROUND(BJ190-SUMIF(BE200:BF226,BE199,BJ200:BJ226),#REF!),"")</f>
        <v/>
      </c>
      <c r="BK199" s="297" t="str">
        <f>IF(AND(COUNT(BK190)+COUNTA(E219)=2,P219&lt;&gt;""),ROUND(BK190-SUMIF(BE200:BF226,BE199,BK200:BK226),#REF!),"")</f>
        <v/>
      </c>
      <c r="BL199" s="297" t="str">
        <f>IF(AND(COUNT(BL190)+COUNTA(E219)=2,Q219&lt;&gt;""),ROUND(BL190-SUMIF(BE200:BF226,BE199,BL200:BL226),#REF!),"")</f>
        <v/>
      </c>
      <c r="BM199" s="297" t="str">
        <f>IF(AND(COUNT(BM190)+COUNTA(E219)=2,R219&lt;&gt;""),ROUND(BM190-SUMIF(BE200:BF226,BE199,BM200:BM226),#REF!),"")</f>
        <v/>
      </c>
      <c r="BN199" s="297" t="str">
        <f>IF(AND(COUNT(BN190)+COUNTA(E219)=2,S219&lt;&gt;""),ROUND(BN190-SUMIF(BE200:BF226,BE199,BN200:BN226),#REF!),"")</f>
        <v/>
      </c>
      <c r="BO199" s="297" t="str">
        <f>IF(AND(COUNT(BO190)+COUNTA(E219)=2,T219&lt;&gt;""),ROUND(BO190-SUMIF(BE200:BF226,BE199,BO200:BO226),#REF!),"")</f>
        <v/>
      </c>
      <c r="BP199" s="297" t="str">
        <f>IF(AND(COUNT(BP190)+COUNTA(E219)=2,U219&lt;&gt;""),ROUND(BP190-SUMIF(BE200:BF226,BE199,BP200:BP226),#REF!),"")</f>
        <v/>
      </c>
      <c r="BQ199" s="297" t="str">
        <f>IF(AND(COUNT(BQ190)+COUNTA(E219)=2,V219&lt;&gt;""),ROUND(BQ190-SUMIF(BE200:BF226,BE199,BQ200:BQ226),#REF!),"")</f>
        <v/>
      </c>
      <c r="BR199" s="297" t="str">
        <f>IF(AND(COUNT(BR190)+COUNTA(E219)=2,W219&lt;&gt;""),ROUND(BR190-SUMIF(BE200:BF226,BE199,BR200:BR226),#REF!),"")</f>
        <v/>
      </c>
      <c r="BS199" s="569" t="e">
        <f>IF(#REF!="発電事業者","年間送電電力量（GWh）","年間受電電力量（GWh）")</f>
        <v>#REF!</v>
      </c>
      <c r="BT199" s="569"/>
      <c r="BU199" s="569"/>
      <c r="BV199" s="333" t="s">
        <v>25</v>
      </c>
      <c r="BW199" s="582"/>
      <c r="BX199" s="582"/>
      <c r="BY199" s="331" t="str">
        <f>IF(AND(COUNT(BY190)+COUNTA(E219)=2,X219&lt;&gt;""),ROUND(BY190-SUMIF(BV200:BV226,BV199,BY200:BY226),#REF!),"")</f>
        <v/>
      </c>
      <c r="BZ199" s="331" t="str">
        <f>IF(AND(COUNT(BZ190)+COUNTA(E219)=2,Y219&lt;&gt;""),ROUND(BZ190-SUMIF(BV200:BV226,BV199,BZ200:BZ226),#REF!),"")</f>
        <v/>
      </c>
      <c r="CA199" s="331" t="str">
        <f>IF(AND(COUNT(CA190)+COUNTA(E219)=2,Z219&lt;&gt;""),ROUND(CA190-SUMIF(BV200:BV226,BV199,CA200:CA226),#REF!),"")</f>
        <v/>
      </c>
      <c r="CB199" s="331" t="str">
        <f>IF(AND(COUNT(CB190)+COUNTA(E219)=2,AA219&lt;&gt;""),ROUND(CB190-SUMIF(BV200:BV226,BV199,CB200:CB226),#REF!),"")</f>
        <v/>
      </c>
      <c r="CC199" s="331" t="str">
        <f>IF(AND(COUNT(CC190)+COUNTA(E219)=2,AB219&lt;&gt;""),ROUND(CC190-SUMIF(BV200:BV226,BV199,CC200:CC226),#REF!),"")</f>
        <v/>
      </c>
      <c r="CD199" s="331" t="str">
        <f>IF(AND(COUNT(CD190)+COUNTA(E219)=2,AC219&lt;&gt;""),ROUND(CD190-SUMIF(BV200:BV226,BV199,CD200:CD226),#REF!),"")</f>
        <v/>
      </c>
      <c r="CE199" s="331" t="str">
        <f>IF(AND(COUNT(CE190)+COUNTA(E219)=2,AD219&lt;&gt;""),ROUND(CE190-SUMIF(BV200:BV226,BV199,CE200:CE226),#REF!),"")</f>
        <v/>
      </c>
      <c r="CF199" s="331" t="str">
        <f>IF(AND(COUNT(CF190)+COUNTA(E219)=2,AE219&lt;&gt;""),ROUND(CF190-SUMIF(BV200:BV226,BV199,CF200:CF226),#REF!),"")</f>
        <v/>
      </c>
      <c r="CG199" s="331" t="str">
        <f>IF(AND(COUNT(CG190)+COUNTA(E219)=2,AF219&lt;&gt;""),ROUND(CG190-SUMIF(BV200:BV226,BV199,CG200:CG226),#REF!),"")</f>
        <v/>
      </c>
      <c r="CH199" s="565" t="str">
        <f>IF(COUNTA(AG219)=0,"",AG219)</f>
        <v/>
      </c>
      <c r="CI199" s="565"/>
      <c r="CJ199" s="565"/>
      <c r="CK199" s="565"/>
      <c r="CL199" s="565"/>
      <c r="CM199" s="565"/>
      <c r="CN199" s="565"/>
      <c r="CO199" s="565"/>
      <c r="CP199" s="565"/>
      <c r="CQ199" s="565"/>
    </row>
    <row r="200" spans="3:95" s="243" customFormat="1" ht="13.5" customHeight="1">
      <c r="C200" s="606"/>
      <c r="D200" s="607"/>
      <c r="E200" s="608" t="s">
        <v>212</v>
      </c>
      <c r="F200" s="609"/>
      <c r="G200" s="610"/>
      <c r="H200" s="261"/>
      <c r="I200" s="261"/>
      <c r="J200" s="261"/>
      <c r="K200" s="261"/>
      <c r="L200" s="261"/>
      <c r="M200" s="261"/>
      <c r="N200" s="261"/>
      <c r="O200" s="261"/>
      <c r="P200" s="261"/>
      <c r="Q200" s="261"/>
      <c r="R200" s="261"/>
      <c r="S200" s="261"/>
      <c r="T200" s="262" t="str">
        <f>IF(COUNT(H200:S200)=0,"",SUMPRODUCT(ROUND(H200:S200,1)))</f>
        <v/>
      </c>
      <c r="U200" s="624"/>
      <c r="V200" s="625"/>
      <c r="W200" s="625"/>
      <c r="X200" s="625"/>
      <c r="Y200" s="625"/>
      <c r="Z200" s="626"/>
      <c r="AA200" s="257"/>
      <c r="AB200" s="257"/>
      <c r="AC200" s="257"/>
      <c r="AD200" s="299"/>
      <c r="AE200" s="299"/>
      <c r="AF200" s="268"/>
      <c r="AG200" s="268"/>
      <c r="AH200" s="268"/>
      <c r="AI200" s="271"/>
      <c r="AJ200" s="271"/>
      <c r="AK200" s="271"/>
      <c r="AL200" s="271"/>
      <c r="AM200" s="271"/>
      <c r="AN200" s="271"/>
      <c r="AO200" s="271"/>
      <c r="AP200" s="271"/>
      <c r="AQ200" s="271"/>
      <c r="AR200" s="271"/>
      <c r="AS200" s="271"/>
      <c r="AT200" s="271"/>
      <c r="AU200" s="272"/>
      <c r="AX200" s="569" t="str">
        <f>IF(C220="","",C220)</f>
        <v/>
      </c>
      <c r="AY200" s="569"/>
      <c r="AZ200" s="587" t="str">
        <f>IF(E220="","",E220)</f>
        <v/>
      </c>
      <c r="BA200" s="590" t="str">
        <f ca="1">IF(F220="","",F220)</f>
        <v/>
      </c>
      <c r="BB200" s="590"/>
      <c r="BC200" s="590"/>
      <c r="BD200" s="587" t="str">
        <f>IF(I220="","",I220)</f>
        <v/>
      </c>
      <c r="BE200" s="578" t="e">
        <f>IF(#REF!="発電事業者","送電電力（MW）","受電電力（MW）")</f>
        <v>#REF!</v>
      </c>
      <c r="BF200" s="579"/>
      <c r="BG200" s="331" t="str">
        <f>IF(COUNT(BG188,L220)=2,ROUND(BG188*L220/SUM(L219:L228),#REF!),"")</f>
        <v/>
      </c>
      <c r="BH200" s="331" t="str">
        <f>IF(COUNT(BH188,M220)=2,ROUND(BH188*M220/SUM(M219:M228),#REF!),"")</f>
        <v/>
      </c>
      <c r="BI200" s="331" t="str">
        <f>IF(COUNT(BI188,N220)=2,ROUND(BI188*N220/SUM(N219:N228),#REF!),"")</f>
        <v/>
      </c>
      <c r="BJ200" s="331" t="str">
        <f>IF(COUNT(BJ188,O220)=2,ROUND(BJ188*O220/SUM(O219:O228),#REF!),"")</f>
        <v/>
      </c>
      <c r="BK200" s="331" t="str">
        <f>IF(COUNT(BK188,P220)=2,ROUND(BK188*P220/SUM(P219:P228),#REF!),"")</f>
        <v/>
      </c>
      <c r="BL200" s="331" t="str">
        <f>IF(COUNT(BL188,Q220)=2,ROUND(BL188*Q220/SUM(Q219:Q228),#REF!),"")</f>
        <v/>
      </c>
      <c r="BM200" s="331" t="str">
        <f>IF(COUNT(BM188,R220)=2,ROUND(BM188*R220/SUM(R219:R228),#REF!),"")</f>
        <v/>
      </c>
      <c r="BN200" s="331" t="str">
        <f>IF(COUNT(BN188,S220)=2,ROUND(BN188*S220/SUM(S219:S228),#REF!),"")</f>
        <v/>
      </c>
      <c r="BO200" s="331" t="str">
        <f>IF(COUNT(BO188,T220)=2,ROUND(BO188*T220/SUM(T219:T228),#REF!),"")</f>
        <v/>
      </c>
      <c r="BP200" s="331" t="str">
        <f>IF(COUNT(BP188,U220)=2,ROUND(BP188*U220/SUM(U219:U228),#REF!),"")</f>
        <v/>
      </c>
      <c r="BQ200" s="331" t="str">
        <f>IF(COUNT(BQ188,V220)=2,ROUND(BQ188*V220/SUM(V219:V228),#REF!),"")</f>
        <v/>
      </c>
      <c r="BR200" s="331" t="str">
        <f>IF(COUNT(BR188,W220)=2,ROUND(BR188*W220/SUM(W219:W228),#REF!),"")</f>
        <v/>
      </c>
      <c r="BS200" s="569" t="e">
        <f>IF(#REF!="発電事業者","送電電力（MW）","受電電力（MW）")</f>
        <v>#REF!</v>
      </c>
      <c r="BT200" s="569"/>
      <c r="BU200" s="569"/>
      <c r="BV200" s="333" t="s">
        <v>171</v>
      </c>
      <c r="BW200" s="580"/>
      <c r="BX200" s="580"/>
      <c r="BY200" s="331" t="str">
        <f>IF(COUNT(BY188,X220)=2,ROUND(BY188*X220/SUM(X219:X228),#REF!),"")</f>
        <v/>
      </c>
      <c r="BZ200" s="331" t="str">
        <f>IF(COUNT(BZ188,Y220)=2,ROUND(BZ188*Y220/SUM(Y219:Y228),#REF!),"")</f>
        <v/>
      </c>
      <c r="CA200" s="331" t="str">
        <f>IF(COUNT(CA188,Z220)=2,ROUND(CA188*Z220/SUM(Z219:Z228),#REF!),"")</f>
        <v/>
      </c>
      <c r="CB200" s="331" t="str">
        <f>IF(COUNT(CB188,AA220)=2,ROUND(CB188*AA220/SUM(AA219:AA228),#REF!),"")</f>
        <v/>
      </c>
      <c r="CC200" s="331" t="str">
        <f>IF(COUNT(CC188,AB220)=2,ROUND(CC188*AB220/SUM(AB219:AB228),#REF!),"")</f>
        <v/>
      </c>
      <c r="CD200" s="331" t="str">
        <f>IF(COUNT(CD188,AC220)=2,ROUND(CD188*AC220/SUM(AC219:AC228),#REF!),"")</f>
        <v/>
      </c>
      <c r="CE200" s="331" t="str">
        <f>IF(COUNT(CE188,AD220)=2,ROUND(CE188*AD220/SUM(AD219:AD228),#REF!),"")</f>
        <v/>
      </c>
      <c r="CF200" s="331" t="str">
        <f>IF(COUNT(CF188,AE220)=2,ROUND(CF188*AE220/SUM(AE219:AE228),#REF!),"")</f>
        <v/>
      </c>
      <c r="CG200" s="331" t="str">
        <f>IF(COUNT(CG188,AF220)=2,ROUND(CG188*AF220/SUM(AF219:AF228),#REF!),"")</f>
        <v/>
      </c>
      <c r="CH200" s="563" t="s">
        <v>120</v>
      </c>
      <c r="CI200" s="563"/>
      <c r="CJ200" s="563"/>
      <c r="CK200" s="563"/>
      <c r="CL200" s="563"/>
      <c r="CM200" s="563"/>
      <c r="CN200" s="563"/>
      <c r="CO200" s="563"/>
      <c r="CP200" s="563"/>
      <c r="CQ200" s="563"/>
    </row>
    <row r="201" spans="3:95" s="243" customFormat="1" ht="13.5" customHeight="1">
      <c r="C201" s="604" t="e">
        <f>DATE(#REF!+4,1,1)</f>
        <v>#REF!</v>
      </c>
      <c r="D201" s="605"/>
      <c r="E201" s="613" t="s">
        <v>198</v>
      </c>
      <c r="F201" s="614"/>
      <c r="G201" s="615"/>
      <c r="H201" s="256"/>
      <c r="I201" s="256"/>
      <c r="J201" s="256"/>
      <c r="K201" s="256"/>
      <c r="L201" s="256"/>
      <c r="M201" s="256"/>
      <c r="N201" s="256"/>
      <c r="O201" s="256"/>
      <c r="P201" s="256"/>
      <c r="Q201" s="256"/>
      <c r="R201" s="256"/>
      <c r="S201" s="256"/>
      <c r="T201" s="255"/>
      <c r="U201" s="613" t="s">
        <v>210</v>
      </c>
      <c r="V201" s="614"/>
      <c r="W201" s="614"/>
      <c r="X201" s="615"/>
      <c r="Y201" s="666"/>
      <c r="Z201" s="667"/>
      <c r="AA201" s="257"/>
      <c r="AB201" s="257"/>
      <c r="AC201" s="257"/>
      <c r="AD201" s="299"/>
      <c r="AE201" s="299"/>
      <c r="AF201" s="268"/>
      <c r="AG201" s="268"/>
      <c r="AH201" s="268"/>
      <c r="AI201" s="257"/>
      <c r="AJ201" s="257"/>
      <c r="AK201" s="257"/>
      <c r="AL201" s="257"/>
      <c r="AM201" s="257"/>
      <c r="AN201" s="257"/>
      <c r="AO201" s="257"/>
      <c r="AP201" s="257"/>
      <c r="AQ201" s="257"/>
      <c r="AR201" s="257"/>
      <c r="AS201" s="257"/>
      <c r="AT201" s="257"/>
      <c r="AU201" s="257"/>
      <c r="AX201" s="569"/>
      <c r="AY201" s="569"/>
      <c r="AZ201" s="588"/>
      <c r="BA201" s="590"/>
      <c r="BB201" s="590"/>
      <c r="BC201" s="590"/>
      <c r="BD201" s="588"/>
      <c r="BE201" s="583"/>
      <c r="BF201" s="584"/>
      <c r="BG201" s="259"/>
      <c r="BH201" s="259"/>
      <c r="BI201" s="259"/>
      <c r="BJ201" s="259"/>
      <c r="BK201" s="259"/>
      <c r="BL201" s="259"/>
      <c r="BM201" s="259"/>
      <c r="BN201" s="259"/>
      <c r="BO201" s="259"/>
      <c r="BP201" s="259"/>
      <c r="BQ201" s="259"/>
      <c r="BR201" s="259"/>
      <c r="BS201" s="569"/>
      <c r="BT201" s="569"/>
      <c r="BU201" s="569"/>
      <c r="BV201" s="333" t="s">
        <v>172</v>
      </c>
      <c r="BW201" s="581"/>
      <c r="BX201" s="581"/>
      <c r="BY201" s="331" t="str">
        <f>IF(COUNT(BY189,X220)=2,ROUND(BY189*X220/SUM(X219:X228),#REF!),"")</f>
        <v/>
      </c>
      <c r="BZ201" s="331" t="str">
        <f>IF(COUNT(BZ189,Y220)=2,ROUND(BZ189*Y220/SUM(Y219:Y228),#REF!),"")</f>
        <v/>
      </c>
      <c r="CA201" s="331" t="str">
        <f>IF(COUNT(CA189,Z220)=2,ROUND(CA189*Z220/SUM(Z219:Z228),#REF!),"")</f>
        <v/>
      </c>
      <c r="CB201" s="331" t="str">
        <f>IF(COUNT(CB189,AA220)=2,ROUND(CB189*AA220/SUM(AA219:AA228),#REF!),"")</f>
        <v/>
      </c>
      <c r="CC201" s="331" t="str">
        <f>IF(COUNT(CC189,AB220)=2,ROUND(CC189*AB220/SUM(AB219:AB228),#REF!),"")</f>
        <v/>
      </c>
      <c r="CD201" s="331" t="str">
        <f>IF(COUNT(CD189,AC220)=2,ROUND(CD189*AC220/SUM(AC219:AC228),#REF!),"")</f>
        <v/>
      </c>
      <c r="CE201" s="331" t="str">
        <f>IF(COUNT(CE189,AD220)=2,ROUND(CE189*AD220/SUM(AD219:AD228),#REF!),"")</f>
        <v/>
      </c>
      <c r="CF201" s="331" t="str">
        <f>IF(COUNT(CF189,AE220)=2,ROUND(CF189*AE220/SUM(AE219:AE228),#REF!),"")</f>
        <v/>
      </c>
      <c r="CG201" s="331" t="str">
        <f>IF(COUNT(CG189,AF220)=2,ROUND(CG189*AF220/SUM(AF219:AF228),#REF!),"")</f>
        <v/>
      </c>
      <c r="CH201" s="564" t="str">
        <f>IF(CH200="","",CH200)</f>
        <v>廃棄物</v>
      </c>
      <c r="CI201" s="564"/>
      <c r="CJ201" s="564"/>
      <c r="CK201" s="564"/>
      <c r="CL201" s="564"/>
      <c r="CM201" s="564"/>
      <c r="CN201" s="564"/>
      <c r="CO201" s="564"/>
      <c r="CP201" s="564"/>
      <c r="CQ201" s="564"/>
    </row>
    <row r="202" spans="3:95" s="243" customFormat="1" ht="13.5" customHeight="1">
      <c r="C202" s="606"/>
      <c r="D202" s="607"/>
      <c r="E202" s="608" t="s">
        <v>212</v>
      </c>
      <c r="F202" s="609"/>
      <c r="G202" s="610"/>
      <c r="H202" s="261"/>
      <c r="I202" s="261"/>
      <c r="J202" s="261"/>
      <c r="K202" s="261"/>
      <c r="L202" s="261"/>
      <c r="M202" s="261"/>
      <c r="N202" s="261"/>
      <c r="O202" s="261"/>
      <c r="P202" s="261"/>
      <c r="Q202" s="261"/>
      <c r="R202" s="261"/>
      <c r="S202" s="261"/>
      <c r="T202" s="262" t="str">
        <f>IF(COUNT(H202:S202)=0,"",SUMPRODUCT(ROUND(H202:S202,1)))</f>
        <v/>
      </c>
      <c r="U202" s="608" t="s">
        <v>211</v>
      </c>
      <c r="V202" s="609"/>
      <c r="W202" s="609"/>
      <c r="X202" s="610"/>
      <c r="Y202" s="664"/>
      <c r="Z202" s="665"/>
      <c r="AA202" s="257"/>
      <c r="AB202" s="257"/>
      <c r="AC202" s="257"/>
      <c r="AD202" s="299"/>
      <c r="AE202" s="299"/>
      <c r="AF202" s="268"/>
      <c r="AG202" s="268"/>
      <c r="AH202" s="268"/>
      <c r="AI202" s="271"/>
      <c r="AJ202" s="271"/>
      <c r="AK202" s="271"/>
      <c r="AL202" s="271"/>
      <c r="AM202" s="271"/>
      <c r="AN202" s="271"/>
      <c r="AO202" s="271"/>
      <c r="AP202" s="271"/>
      <c r="AQ202" s="271"/>
      <c r="AR202" s="271"/>
      <c r="AS202" s="271"/>
      <c r="AT202" s="271"/>
      <c r="AU202" s="272"/>
      <c r="AX202" s="569"/>
      <c r="AY202" s="569"/>
      <c r="AZ202" s="589"/>
      <c r="BA202" s="590"/>
      <c r="BB202" s="590"/>
      <c r="BC202" s="590"/>
      <c r="BD202" s="589"/>
      <c r="BE202" s="585" t="e">
        <f>IF(#REF!="発電事業者","月間送電電力量（GWh）","月間受電電力量（GWh）")</f>
        <v>#REF!</v>
      </c>
      <c r="BF202" s="586"/>
      <c r="BG202" s="331" t="str">
        <f>IF(COUNT(BG190,L220)=2,ROUND(BG190*L220/SUM(L219:L228),#REF!),"")</f>
        <v/>
      </c>
      <c r="BH202" s="331" t="str">
        <f>IF(COUNT(BH190,M220)=2,ROUND(BH190*M220/SUM(M219:M228),#REF!),"")</f>
        <v/>
      </c>
      <c r="BI202" s="331" t="str">
        <f>IF(COUNT(BI190,N220)=2,ROUND(BI190*N220/SUM(N219:N228),#REF!),"")</f>
        <v/>
      </c>
      <c r="BJ202" s="331" t="str">
        <f>IF(COUNT(BJ190,O220)=2,ROUND(BJ190*O220/SUM(O219:O228),#REF!),"")</f>
        <v/>
      </c>
      <c r="BK202" s="331" t="str">
        <f>IF(COUNT(BK190,P220)=2,ROUND(BK190*P220/SUM(P219:P228),#REF!),"")</f>
        <v/>
      </c>
      <c r="BL202" s="331" t="str">
        <f>IF(COUNT(BL190,Q220)=2,ROUND(BL190*Q220/SUM(Q219:Q228),#REF!),"")</f>
        <v/>
      </c>
      <c r="BM202" s="331" t="str">
        <f>IF(COUNT(BM190,R220)=2,ROUND(BM190*R220/SUM(R219:R228),#REF!),"")</f>
        <v/>
      </c>
      <c r="BN202" s="331" t="str">
        <f>IF(COUNT(BN190,S220)=2,ROUND(BN190*S220/SUM(S219:S228),#REF!),"")</f>
        <v/>
      </c>
      <c r="BO202" s="331" t="str">
        <f>IF(COUNT(BO190,T220)=2,ROUND(BO190*T220/SUM(T219:T228),#REF!),"")</f>
        <v/>
      </c>
      <c r="BP202" s="331" t="str">
        <f>IF(COUNT(BP190,U220)=2,ROUND(BP190*U220/SUM(U219:U228),#REF!),"")</f>
        <v/>
      </c>
      <c r="BQ202" s="331" t="str">
        <f>IF(COUNT(BQ190,V220)=2,ROUND(BQ190*V220/SUM(V219:V228),#REF!),"")</f>
        <v/>
      </c>
      <c r="BR202" s="331" t="str">
        <f>IF(COUNT(BR190,W220)=2,ROUND(BR190*W220/SUM(W219:W228),#REF!),"")</f>
        <v/>
      </c>
      <c r="BS202" s="569" t="e">
        <f>IF(#REF!="発電事業者","年間送電電力量（GWh）","年間受電電力量（GWh）")</f>
        <v>#REF!</v>
      </c>
      <c r="BT202" s="569"/>
      <c r="BU202" s="569"/>
      <c r="BV202" s="333" t="s">
        <v>25</v>
      </c>
      <c r="BW202" s="582"/>
      <c r="BX202" s="582"/>
      <c r="BY202" s="331" t="str">
        <f>IF(COUNT(BY190,X220)=2,ROUND(BY190*X220/SUM(X219:X228),#REF!),"")</f>
        <v/>
      </c>
      <c r="BZ202" s="331" t="str">
        <f>IF(COUNT(BZ190,Y220)=2,ROUND(BZ190*Y220/SUM(Y219:Y228),#REF!),"")</f>
        <v/>
      </c>
      <c r="CA202" s="331" t="str">
        <f>IF(COUNT(CA190,Z220)=2,ROUND(CA190*Z220/SUM(Z219:Z228),#REF!),"")</f>
        <v/>
      </c>
      <c r="CB202" s="331" t="str">
        <f>IF(COUNT(CB190,AA220)=2,ROUND(CB190*AA220/SUM(AA219:AA228),#REF!),"")</f>
        <v/>
      </c>
      <c r="CC202" s="331" t="str">
        <f>IF(COUNT(CC190,AB220)=2,ROUND(CC190*AB220/SUM(AB219:AB228),#REF!),"")</f>
        <v/>
      </c>
      <c r="CD202" s="331" t="str">
        <f>IF(COUNT(CD190,AC220)=2,ROUND(CD190*AC220/SUM(AC219:AC228),#REF!),"")</f>
        <v/>
      </c>
      <c r="CE202" s="331" t="str">
        <f>IF(COUNT(CE190,AD220)=2,ROUND(CE190*AD220/SUM(AD219:AD228),#REF!),"")</f>
        <v/>
      </c>
      <c r="CF202" s="331" t="str">
        <f>IF(COUNT(CF190,AE220)=2,ROUND(CF190*AE220/SUM(AE219:AE228),#REF!),"")</f>
        <v/>
      </c>
      <c r="CG202" s="331" t="str">
        <f>IF(COUNT(CG190,AF220)=2,ROUND(CG190*AF220/SUM(AF219:AF228),#REF!),"")</f>
        <v/>
      </c>
      <c r="CH202" s="565" t="str">
        <f>IF(COUNTA(AG220)=0,"",AG220)</f>
        <v/>
      </c>
      <c r="CI202" s="565"/>
      <c r="CJ202" s="565"/>
      <c r="CK202" s="565"/>
      <c r="CL202" s="565"/>
      <c r="CM202" s="565"/>
      <c r="CN202" s="565"/>
      <c r="CO202" s="565"/>
      <c r="CP202" s="565"/>
      <c r="CQ202" s="565"/>
    </row>
    <row r="203" spans="3:95" s="243" customFormat="1" ht="13.5" customHeight="1">
      <c r="C203" s="604" t="e">
        <f>DATE(#REF!+5,1,1)</f>
        <v>#REF!</v>
      </c>
      <c r="D203" s="605"/>
      <c r="E203" s="613" t="s">
        <v>198</v>
      </c>
      <c r="F203" s="614"/>
      <c r="G203" s="615"/>
      <c r="H203" s="256"/>
      <c r="I203" s="256"/>
      <c r="J203" s="256"/>
      <c r="K203" s="256"/>
      <c r="L203" s="256"/>
      <c r="M203" s="256"/>
      <c r="N203" s="256"/>
      <c r="O203" s="256"/>
      <c r="P203" s="256"/>
      <c r="Q203" s="256"/>
      <c r="R203" s="256"/>
      <c r="S203" s="256"/>
      <c r="T203" s="255"/>
      <c r="U203" s="618"/>
      <c r="V203" s="619"/>
      <c r="W203" s="619"/>
      <c r="X203" s="619"/>
      <c r="Y203" s="619"/>
      <c r="Z203" s="620"/>
      <c r="AA203" s="257"/>
      <c r="AB203" s="257"/>
      <c r="AC203" s="257"/>
      <c r="AD203" s="299"/>
      <c r="AE203" s="299"/>
      <c r="AF203" s="268"/>
      <c r="AG203" s="268"/>
      <c r="AH203" s="268"/>
      <c r="AI203" s="257"/>
      <c r="AJ203" s="257"/>
      <c r="AK203" s="257"/>
      <c r="AL203" s="257"/>
      <c r="AM203" s="257"/>
      <c r="AN203" s="257"/>
      <c r="AO203" s="257"/>
      <c r="AP203" s="257"/>
      <c r="AQ203" s="257"/>
      <c r="AR203" s="257"/>
      <c r="AS203" s="257"/>
      <c r="AT203" s="257"/>
      <c r="AU203" s="257"/>
      <c r="AX203" s="569" t="str">
        <f>IF(C221="","",C221)</f>
        <v/>
      </c>
      <c r="AY203" s="569"/>
      <c r="AZ203" s="587" t="str">
        <f>IF(E221="","",E221)</f>
        <v/>
      </c>
      <c r="BA203" s="590" t="str">
        <f ca="1">IF(F221="","",F221)</f>
        <v/>
      </c>
      <c r="BB203" s="590"/>
      <c r="BC203" s="590"/>
      <c r="BD203" s="587" t="str">
        <f>IF(I221="","",I221)</f>
        <v/>
      </c>
      <c r="BE203" s="578" t="e">
        <f>IF(#REF!="発電事業者","送電電力（MW）","受電電力（MW）")</f>
        <v>#REF!</v>
      </c>
      <c r="BF203" s="579"/>
      <c r="BG203" s="331" t="str">
        <f>IF(COUNT(BG188,L221)=2,ROUND(BG188*L221/SUM(L219:L228),#REF!),"")</f>
        <v/>
      </c>
      <c r="BH203" s="331" t="str">
        <f>IF(COUNT(BH188,M221)=2,ROUND(BH188*M221/SUM(M219:M228),#REF!),"")</f>
        <v/>
      </c>
      <c r="BI203" s="331" t="str">
        <f>IF(COUNT(BI188,N221)=2,ROUND(BI188*N221/SUM(N219:N228),#REF!),"")</f>
        <v/>
      </c>
      <c r="BJ203" s="331" t="str">
        <f>IF(COUNT(BJ188,O221)=2,ROUND(BJ188*O221/SUM(O219:O228),#REF!),"")</f>
        <v/>
      </c>
      <c r="BK203" s="331" t="str">
        <f>IF(COUNT(BK188,P221)=2,ROUND(BK188*P221/SUM(P219:P228),#REF!),"")</f>
        <v/>
      </c>
      <c r="BL203" s="331" t="str">
        <f>IF(COUNT(BL188,Q221)=2,ROUND(BL188*Q221/SUM(Q219:Q228),#REF!),"")</f>
        <v/>
      </c>
      <c r="BM203" s="331" t="str">
        <f>IF(COUNT(BM188,R221)=2,ROUND(BM188*R221/SUM(R219:R228),#REF!),"")</f>
        <v/>
      </c>
      <c r="BN203" s="331" t="str">
        <f>IF(COUNT(BN188,S221)=2,ROUND(BN188*S221/SUM(S219:S228),#REF!),"")</f>
        <v/>
      </c>
      <c r="BO203" s="331" t="str">
        <f>IF(COUNT(BO188,T221)=2,ROUND(BO188*T221/SUM(T219:T228),#REF!),"")</f>
        <v/>
      </c>
      <c r="BP203" s="331" t="str">
        <f>IF(COUNT(BP188,U221)=2,ROUND(BP188*U221/SUM(U219:U228),#REF!),"")</f>
        <v/>
      </c>
      <c r="BQ203" s="331" t="str">
        <f>IF(COUNT(BQ188,V221)=2,ROUND(BQ188*V221/SUM(V219:V228),#REF!),"")</f>
        <v/>
      </c>
      <c r="BR203" s="331" t="str">
        <f>IF(COUNT(BR188,W221)=2,ROUND(BR188*W221/SUM(W219:W228),#REF!),"")</f>
        <v/>
      </c>
      <c r="BS203" s="569" t="e">
        <f>IF(#REF!="発電事業者","送電電力（MW）","受電電力（MW）")</f>
        <v>#REF!</v>
      </c>
      <c r="BT203" s="569"/>
      <c r="BU203" s="569"/>
      <c r="BV203" s="333" t="s">
        <v>171</v>
      </c>
      <c r="BW203" s="580"/>
      <c r="BX203" s="580"/>
      <c r="BY203" s="331" t="str">
        <f>IF(COUNT(BY188,X221)=2,ROUND(BY188*X221/SUM(X219:X228),#REF!),"")</f>
        <v/>
      </c>
      <c r="BZ203" s="331" t="str">
        <f>IF(COUNT(BZ188,Y221)=2,ROUND(BZ188*Y221/SUM(Y219:Y228),#REF!),"")</f>
        <v/>
      </c>
      <c r="CA203" s="331" t="str">
        <f>IF(COUNT(CA188,Z221)=2,ROUND(CA188*Z221/SUM(Z219:Z228),#REF!),"")</f>
        <v/>
      </c>
      <c r="CB203" s="331" t="str">
        <f>IF(COUNT(CB188,AA221)=2,ROUND(CB188*AA221/SUM(AA219:AA228),#REF!),"")</f>
        <v/>
      </c>
      <c r="CC203" s="331" t="str">
        <f>IF(COUNT(CC188,AB221)=2,ROUND(CC188*AB221/SUM(AB219:AB228),#REF!),"")</f>
        <v/>
      </c>
      <c r="CD203" s="331" t="str">
        <f>IF(COUNT(CD188,AC221)=2,ROUND(CD188*AC221/SUM(AC219:AC228),#REF!),"")</f>
        <v/>
      </c>
      <c r="CE203" s="331" t="str">
        <f>IF(COUNT(CE188,AD221)=2,ROUND(CE188*AD221/SUM(AD219:AD228),#REF!),"")</f>
        <v/>
      </c>
      <c r="CF203" s="331" t="str">
        <f>IF(COUNT(CF188,AE221)=2,ROUND(CF188*AE221/SUM(AE219:AE228),#REF!),"")</f>
        <v/>
      </c>
      <c r="CG203" s="331" t="str">
        <f>IF(COUNT(CG188,AF221)=2,ROUND(CG188*AF221/SUM(AF219:AF228),#REF!),"")</f>
        <v/>
      </c>
      <c r="CH203" s="563" t="s">
        <v>120</v>
      </c>
      <c r="CI203" s="563"/>
      <c r="CJ203" s="563"/>
      <c r="CK203" s="563"/>
      <c r="CL203" s="563"/>
      <c r="CM203" s="563"/>
      <c r="CN203" s="563"/>
      <c r="CO203" s="563"/>
      <c r="CP203" s="563"/>
      <c r="CQ203" s="563"/>
    </row>
    <row r="204" spans="3:95" s="243" customFormat="1" ht="13.5" customHeight="1">
      <c r="C204" s="606"/>
      <c r="D204" s="607"/>
      <c r="E204" s="608" t="s">
        <v>212</v>
      </c>
      <c r="F204" s="609"/>
      <c r="G204" s="610"/>
      <c r="H204" s="261"/>
      <c r="I204" s="261"/>
      <c r="J204" s="261"/>
      <c r="K204" s="261"/>
      <c r="L204" s="261"/>
      <c r="M204" s="261"/>
      <c r="N204" s="261"/>
      <c r="O204" s="261"/>
      <c r="P204" s="261"/>
      <c r="Q204" s="261"/>
      <c r="R204" s="261"/>
      <c r="S204" s="261"/>
      <c r="T204" s="262" t="str">
        <f>IF(COUNT(H204:S204)=0,"",SUMPRODUCT(ROUND(H204:S204,1)))</f>
        <v/>
      </c>
      <c r="U204" s="621"/>
      <c r="V204" s="622"/>
      <c r="W204" s="622"/>
      <c r="X204" s="622"/>
      <c r="Y204" s="622"/>
      <c r="Z204" s="623"/>
      <c r="AA204" s="257"/>
      <c r="AB204" s="257"/>
      <c r="AC204" s="257"/>
      <c r="AD204" s="299"/>
      <c r="AE204" s="299"/>
      <c r="AF204" s="268"/>
      <c r="AG204" s="268"/>
      <c r="AH204" s="268"/>
      <c r="AI204" s="271"/>
      <c r="AJ204" s="271"/>
      <c r="AK204" s="271"/>
      <c r="AL204" s="271"/>
      <c r="AM204" s="271"/>
      <c r="AN204" s="271"/>
      <c r="AO204" s="271"/>
      <c r="AP204" s="271"/>
      <c r="AQ204" s="271"/>
      <c r="AR204" s="271"/>
      <c r="AS204" s="271"/>
      <c r="AT204" s="271"/>
      <c r="AU204" s="272"/>
      <c r="AX204" s="569"/>
      <c r="AY204" s="569"/>
      <c r="AZ204" s="588"/>
      <c r="BA204" s="590"/>
      <c r="BB204" s="590"/>
      <c r="BC204" s="590"/>
      <c r="BD204" s="588"/>
      <c r="BE204" s="583"/>
      <c r="BF204" s="584"/>
      <c r="BG204" s="259"/>
      <c r="BH204" s="259"/>
      <c r="BI204" s="259"/>
      <c r="BJ204" s="259"/>
      <c r="BK204" s="259"/>
      <c r="BL204" s="259"/>
      <c r="BM204" s="259"/>
      <c r="BN204" s="259"/>
      <c r="BO204" s="259"/>
      <c r="BP204" s="259"/>
      <c r="BQ204" s="259"/>
      <c r="BR204" s="259"/>
      <c r="BS204" s="569"/>
      <c r="BT204" s="569"/>
      <c r="BU204" s="569"/>
      <c r="BV204" s="333" t="s">
        <v>172</v>
      </c>
      <c r="BW204" s="581"/>
      <c r="BX204" s="581"/>
      <c r="BY204" s="331" t="str">
        <f>IF(COUNT(BY189,X221)=2,ROUND(BY189*X221/SUM(X219:X228),#REF!),"")</f>
        <v/>
      </c>
      <c r="BZ204" s="331" t="str">
        <f>IF(COUNT(BZ189,Y221)=2,ROUND(BZ189*Y221/SUM(Y219:Y228),#REF!),"")</f>
        <v/>
      </c>
      <c r="CA204" s="331" t="str">
        <f>IF(COUNT(CA189,Z221)=2,ROUND(CA189*Z221/SUM(Z219:Z228),#REF!),"")</f>
        <v/>
      </c>
      <c r="CB204" s="331" t="str">
        <f>IF(COUNT(CB189,AA221)=2,ROUND(CB189*AA221/SUM(AA219:AA228),#REF!),"")</f>
        <v/>
      </c>
      <c r="CC204" s="331" t="str">
        <f>IF(COUNT(CC189,AB221)=2,ROUND(CC189*AB221/SUM(AB219:AB228),#REF!),"")</f>
        <v/>
      </c>
      <c r="CD204" s="331" t="str">
        <f>IF(COUNT(CD189,AC221)=2,ROUND(CD189*AC221/SUM(AC219:AC228),#REF!),"")</f>
        <v/>
      </c>
      <c r="CE204" s="331" t="str">
        <f>IF(COUNT(CE189,AD221)=2,ROUND(CE189*AD221/SUM(AD219:AD228),#REF!),"")</f>
        <v/>
      </c>
      <c r="CF204" s="331" t="str">
        <f>IF(COUNT(CF189,AE221)=2,ROUND(CF189*AE221/SUM(AE219:AE228),#REF!),"")</f>
        <v/>
      </c>
      <c r="CG204" s="331" t="str">
        <f>IF(COUNT(CG189,AF221)=2,ROUND(CG189*AF221/SUM(AF219:AF228),#REF!),"")</f>
        <v/>
      </c>
      <c r="CH204" s="564" t="str">
        <f>IF(CH203="","",CH203)</f>
        <v>廃棄物</v>
      </c>
      <c r="CI204" s="564"/>
      <c r="CJ204" s="564"/>
      <c r="CK204" s="564"/>
      <c r="CL204" s="564"/>
      <c r="CM204" s="564"/>
      <c r="CN204" s="564"/>
      <c r="CO204" s="564"/>
      <c r="CP204" s="564"/>
      <c r="CQ204" s="564"/>
    </row>
    <row r="205" spans="3:95" s="243" customFormat="1" ht="13.5" customHeight="1">
      <c r="C205" s="604" t="e">
        <f>DATE(#REF!+6,1,1)</f>
        <v>#REF!</v>
      </c>
      <c r="D205" s="605"/>
      <c r="E205" s="613" t="s">
        <v>198</v>
      </c>
      <c r="F205" s="614"/>
      <c r="G205" s="615"/>
      <c r="H205" s="256"/>
      <c r="I205" s="256"/>
      <c r="J205" s="256"/>
      <c r="K205" s="256"/>
      <c r="L205" s="256"/>
      <c r="M205" s="256"/>
      <c r="N205" s="256"/>
      <c r="O205" s="256"/>
      <c r="P205" s="256"/>
      <c r="Q205" s="256"/>
      <c r="R205" s="256"/>
      <c r="S205" s="256"/>
      <c r="T205" s="255"/>
      <c r="U205" s="621"/>
      <c r="V205" s="622"/>
      <c r="W205" s="622"/>
      <c r="X205" s="622"/>
      <c r="Y205" s="622"/>
      <c r="Z205" s="623"/>
      <c r="AA205" s="257"/>
      <c r="AB205" s="257"/>
      <c r="AC205" s="257"/>
      <c r="AD205" s="299"/>
      <c r="AE205" s="299"/>
      <c r="AF205" s="268"/>
      <c r="AG205" s="268"/>
      <c r="AH205" s="268"/>
      <c r="AI205" s="257"/>
      <c r="AJ205" s="257"/>
      <c r="AK205" s="257"/>
      <c r="AL205" s="257"/>
      <c r="AM205" s="257"/>
      <c r="AN205" s="257"/>
      <c r="AO205" s="257"/>
      <c r="AP205" s="257"/>
      <c r="AQ205" s="257"/>
      <c r="AR205" s="257"/>
      <c r="AS205" s="257"/>
      <c r="AT205" s="257"/>
      <c r="AU205" s="257"/>
      <c r="AX205" s="569"/>
      <c r="AY205" s="569"/>
      <c r="AZ205" s="589"/>
      <c r="BA205" s="590"/>
      <c r="BB205" s="590"/>
      <c r="BC205" s="590"/>
      <c r="BD205" s="589"/>
      <c r="BE205" s="585" t="e">
        <f>IF(#REF!="発電事業者","月間送電電力量（GWh）","月間受電電力量（GWh）")</f>
        <v>#REF!</v>
      </c>
      <c r="BF205" s="586"/>
      <c r="BG205" s="331" t="str">
        <f>IF(COUNT(BG190,L221)=2,ROUND(BG190*L221/SUM(L219:L228),#REF!),"")</f>
        <v/>
      </c>
      <c r="BH205" s="331" t="str">
        <f>IF(COUNT(BH190,M221)=2,ROUND(BH190*M221/SUM(M219:M228),#REF!),"")</f>
        <v/>
      </c>
      <c r="BI205" s="331" t="str">
        <f>IF(COUNT(BI190,N221)=2,ROUND(BI190*N221/SUM(N219:N228),#REF!),"")</f>
        <v/>
      </c>
      <c r="BJ205" s="331" t="str">
        <f>IF(COUNT(BJ190,O221)=2,ROUND(BJ190*O221/SUM(O219:O228),#REF!),"")</f>
        <v/>
      </c>
      <c r="BK205" s="331" t="str">
        <f>IF(COUNT(BK190,P221)=2,ROUND(BK190*P221/SUM(P219:P228),#REF!),"")</f>
        <v/>
      </c>
      <c r="BL205" s="331" t="str">
        <f>IF(COUNT(BL190,Q221)=2,ROUND(BL190*Q221/SUM(Q219:Q228),#REF!),"")</f>
        <v/>
      </c>
      <c r="BM205" s="331" t="str">
        <f>IF(COUNT(BM190,R221)=2,ROUND(BM190*R221/SUM(R219:R228),#REF!),"")</f>
        <v/>
      </c>
      <c r="BN205" s="331" t="str">
        <f>IF(COUNT(BN190,S221)=2,ROUND(BN190*S221/SUM(S219:S228),#REF!),"")</f>
        <v/>
      </c>
      <c r="BO205" s="331" t="str">
        <f>IF(COUNT(BO190,T221)=2,ROUND(BO190*T221/SUM(T219:T228),#REF!),"")</f>
        <v/>
      </c>
      <c r="BP205" s="331" t="str">
        <f>IF(COUNT(BP190,U221)=2,ROUND(BP190*U221/SUM(U219:U228),#REF!),"")</f>
        <v/>
      </c>
      <c r="BQ205" s="331" t="str">
        <f>IF(COUNT(BQ190,V221)=2,ROUND(BQ190*V221/SUM(V219:V228),#REF!),"")</f>
        <v/>
      </c>
      <c r="BR205" s="331" t="str">
        <f>IF(COUNT(BR190,W221)=2,ROUND(BR190*W221/SUM(W219:W228),#REF!),"")</f>
        <v/>
      </c>
      <c r="BS205" s="569" t="e">
        <f>IF(#REF!="発電事業者","年間送電電力量（GWh）","年間受電電力量（GWh）")</f>
        <v>#REF!</v>
      </c>
      <c r="BT205" s="569"/>
      <c r="BU205" s="569"/>
      <c r="BV205" s="333" t="s">
        <v>25</v>
      </c>
      <c r="BW205" s="582"/>
      <c r="BX205" s="582"/>
      <c r="BY205" s="331" t="str">
        <f>IF(COUNT(BY190,X221)=2,ROUND(BY190*X221/SUM(X219:X228),#REF!),"")</f>
        <v/>
      </c>
      <c r="BZ205" s="331" t="str">
        <f>IF(COUNT(BZ190,Y221)=2,ROUND(BZ190*Y221/SUM(Y219:Y228),#REF!),"")</f>
        <v/>
      </c>
      <c r="CA205" s="331" t="str">
        <f>IF(COUNT(CA190,Z221)=2,ROUND(CA190*Z221/SUM(Z219:Z228),#REF!),"")</f>
        <v/>
      </c>
      <c r="CB205" s="331" t="str">
        <f>IF(COUNT(CB190,AA221)=2,ROUND(CB190*AA221/SUM(AA219:AA228),#REF!),"")</f>
        <v/>
      </c>
      <c r="CC205" s="331" t="str">
        <f>IF(COUNT(CC190,AB221)=2,ROUND(CC190*AB221/SUM(AB219:AB228),#REF!),"")</f>
        <v/>
      </c>
      <c r="CD205" s="331" t="str">
        <f>IF(COUNT(CD190,AC221)=2,ROUND(CD190*AC221/SUM(AC219:AC228),#REF!),"")</f>
        <v/>
      </c>
      <c r="CE205" s="331" t="str">
        <f>IF(COUNT(CE190,AD221)=2,ROUND(CE190*AD221/SUM(AD219:AD228),#REF!),"")</f>
        <v/>
      </c>
      <c r="CF205" s="331" t="str">
        <f>IF(COUNT(CF190,AE221)=2,ROUND(CF190*AE221/SUM(AE219:AE228),#REF!),"")</f>
        <v/>
      </c>
      <c r="CG205" s="331" t="str">
        <f>IF(COUNT(CG190,AF221)=2,ROUND(CG190*AF221/SUM(AF219:AF228),#REF!),"")</f>
        <v/>
      </c>
      <c r="CH205" s="565" t="str">
        <f>IF(COUNTA(AG221)=0,"",AG221)</f>
        <v/>
      </c>
      <c r="CI205" s="565"/>
      <c r="CJ205" s="565"/>
      <c r="CK205" s="565"/>
      <c r="CL205" s="565"/>
      <c r="CM205" s="565"/>
      <c r="CN205" s="565"/>
      <c r="CO205" s="565"/>
      <c r="CP205" s="565"/>
      <c r="CQ205" s="565"/>
    </row>
    <row r="206" spans="3:95" s="243" customFormat="1" ht="13.5" customHeight="1">
      <c r="C206" s="606"/>
      <c r="D206" s="607"/>
      <c r="E206" s="608" t="s">
        <v>212</v>
      </c>
      <c r="F206" s="609"/>
      <c r="G206" s="610"/>
      <c r="H206" s="261"/>
      <c r="I206" s="261"/>
      <c r="J206" s="261"/>
      <c r="K206" s="261"/>
      <c r="L206" s="261"/>
      <c r="M206" s="261"/>
      <c r="N206" s="261"/>
      <c r="O206" s="261"/>
      <c r="P206" s="261"/>
      <c r="Q206" s="261"/>
      <c r="R206" s="261"/>
      <c r="S206" s="261"/>
      <c r="T206" s="262" t="str">
        <f>IF(COUNT(H206:S206)=0,"",SUMPRODUCT(ROUND(H206:S206,1)))</f>
        <v/>
      </c>
      <c r="U206" s="621"/>
      <c r="V206" s="622"/>
      <c r="W206" s="622"/>
      <c r="X206" s="622"/>
      <c r="Y206" s="622"/>
      <c r="Z206" s="623"/>
      <c r="AA206" s="257"/>
      <c r="AB206" s="257"/>
      <c r="AC206" s="257"/>
      <c r="AD206" s="299"/>
      <c r="AE206" s="299"/>
      <c r="AF206" s="268"/>
      <c r="AG206" s="268"/>
      <c r="AH206" s="268"/>
      <c r="AI206" s="271"/>
      <c r="AJ206" s="271"/>
      <c r="AK206" s="271"/>
      <c r="AL206" s="271"/>
      <c r="AM206" s="271"/>
      <c r="AN206" s="271"/>
      <c r="AO206" s="271"/>
      <c r="AP206" s="271"/>
      <c r="AQ206" s="271"/>
      <c r="AR206" s="271"/>
      <c r="AS206" s="271"/>
      <c r="AT206" s="271"/>
      <c r="AU206" s="272"/>
      <c r="AX206" s="569" t="str">
        <f>IF(C222="","",C222)</f>
        <v/>
      </c>
      <c r="AY206" s="569"/>
      <c r="AZ206" s="587" t="str">
        <f>IF(E222="","",E222)</f>
        <v/>
      </c>
      <c r="BA206" s="590" t="str">
        <f ca="1">IF(F222="","",F222)</f>
        <v/>
      </c>
      <c r="BB206" s="590"/>
      <c r="BC206" s="590"/>
      <c r="BD206" s="587" t="str">
        <f>IF(I222="","",I222)</f>
        <v/>
      </c>
      <c r="BE206" s="578" t="e">
        <f>IF(#REF!="発電事業者","送電電力（MW）","受電電力（MW）")</f>
        <v>#REF!</v>
      </c>
      <c r="BF206" s="579"/>
      <c r="BG206" s="331" t="str">
        <f>IF(COUNT(BG188,L222)=2,ROUND(BG188*L222/SUM(L219:L228),#REF!),"")</f>
        <v/>
      </c>
      <c r="BH206" s="331" t="str">
        <f>IF(COUNT(BH188,M222)=2,ROUND(BH188*M222/SUM(M219:M228),#REF!),"")</f>
        <v/>
      </c>
      <c r="BI206" s="331" t="str">
        <f>IF(COUNT(BI188,N222)=2,ROUND(BI188*N222/SUM(N219:N228),#REF!),"")</f>
        <v/>
      </c>
      <c r="BJ206" s="331" t="str">
        <f>IF(COUNT(BJ188,O222)=2,ROUND(BJ188*O222/SUM(O219:O228),#REF!),"")</f>
        <v/>
      </c>
      <c r="BK206" s="331" t="str">
        <f>IF(COUNT(BK188,P222)=2,ROUND(BK188*P222/SUM(P219:P228),#REF!),"")</f>
        <v/>
      </c>
      <c r="BL206" s="331" t="str">
        <f>IF(COUNT(BL188,Q222)=2,ROUND(BL188*Q222/SUM(Q219:Q228),#REF!),"")</f>
        <v/>
      </c>
      <c r="BM206" s="331" t="str">
        <f>IF(COUNT(BM188,R222)=2,ROUND(BM188*R222/SUM(R219:R228),#REF!),"")</f>
        <v/>
      </c>
      <c r="BN206" s="331" t="str">
        <f>IF(COUNT(BN188,S222)=2,ROUND(BN188*S222/SUM(S219:S228),#REF!),"")</f>
        <v/>
      </c>
      <c r="BO206" s="331" t="str">
        <f>IF(COUNT(BO188,T222)=2,ROUND(BO188*T222/SUM(T219:T228),#REF!),"")</f>
        <v/>
      </c>
      <c r="BP206" s="331" t="str">
        <f>IF(COUNT(BP188,U222)=2,ROUND(BP188*U222/SUM(U219:U228),#REF!),"")</f>
        <v/>
      </c>
      <c r="BQ206" s="331" t="str">
        <f>IF(COUNT(BQ188,V222)=2,ROUND(BQ188*V222/SUM(V219:V228),#REF!),"")</f>
        <v/>
      </c>
      <c r="BR206" s="331" t="str">
        <f>IF(COUNT(BR188,W222)=2,ROUND(BR188*W222/SUM(W219:W228),#REF!),"")</f>
        <v/>
      </c>
      <c r="BS206" s="569" t="e">
        <f>IF(#REF!="発電事業者","送電電力（MW）","受電電力（MW）")</f>
        <v>#REF!</v>
      </c>
      <c r="BT206" s="569"/>
      <c r="BU206" s="569"/>
      <c r="BV206" s="333" t="s">
        <v>171</v>
      </c>
      <c r="BW206" s="580"/>
      <c r="BX206" s="580"/>
      <c r="BY206" s="331" t="str">
        <f>IF(COUNT(BY188,X222)=2,ROUND(BY188*X222/SUM(X219:X228),#REF!),"")</f>
        <v/>
      </c>
      <c r="BZ206" s="331" t="str">
        <f>IF(COUNT(BZ188,Y222)=2,ROUND(BZ188*Y222/SUM(Y219:Y228),#REF!),"")</f>
        <v/>
      </c>
      <c r="CA206" s="331" t="str">
        <f>IF(COUNT(CA188,Z222)=2,ROUND(CA188*Z222/SUM(Z219:Z228),#REF!),"")</f>
        <v/>
      </c>
      <c r="CB206" s="331" t="str">
        <f>IF(COUNT(CB188,AA222)=2,ROUND(CB188*AA222/SUM(AA219:AA228),#REF!),"")</f>
        <v/>
      </c>
      <c r="CC206" s="331" t="str">
        <f>IF(COUNT(CC188,AB222)=2,ROUND(CC188*AB222/SUM(AB219:AB228),#REF!),"")</f>
        <v/>
      </c>
      <c r="CD206" s="331" t="str">
        <f>IF(COUNT(CD188,AC222)=2,ROUND(CD188*AC222/SUM(AC219:AC228),#REF!),"")</f>
        <v/>
      </c>
      <c r="CE206" s="331" t="str">
        <f>IF(COUNT(CE188,AD222)=2,ROUND(CE188*AD222/SUM(AD219:AD228),#REF!),"")</f>
        <v/>
      </c>
      <c r="CF206" s="331" t="str">
        <f>IF(COUNT(CF188,AE222)=2,ROUND(CF188*AE222/SUM(AE219:AE228),#REF!),"")</f>
        <v/>
      </c>
      <c r="CG206" s="331" t="str">
        <f>IF(COUNT(CG188,AF222)=2,ROUND(CG188*AF222/SUM(AF219:AF228),#REF!),"")</f>
        <v/>
      </c>
      <c r="CH206" s="563" t="s">
        <v>120</v>
      </c>
      <c r="CI206" s="563"/>
      <c r="CJ206" s="563"/>
      <c r="CK206" s="563"/>
      <c r="CL206" s="563"/>
      <c r="CM206" s="563"/>
      <c r="CN206" s="563"/>
      <c r="CO206" s="563"/>
      <c r="CP206" s="563"/>
      <c r="CQ206" s="563"/>
    </row>
    <row r="207" spans="3:95" s="243" customFormat="1" ht="13.5" customHeight="1">
      <c r="C207" s="604" t="e">
        <f>DATE(#REF!+7,1,1)</f>
        <v>#REF!</v>
      </c>
      <c r="D207" s="605"/>
      <c r="E207" s="613" t="s">
        <v>198</v>
      </c>
      <c r="F207" s="614"/>
      <c r="G207" s="615"/>
      <c r="H207" s="256"/>
      <c r="I207" s="256"/>
      <c r="J207" s="256"/>
      <c r="K207" s="256"/>
      <c r="L207" s="256"/>
      <c r="M207" s="256"/>
      <c r="N207" s="256"/>
      <c r="O207" s="256"/>
      <c r="P207" s="256"/>
      <c r="Q207" s="256"/>
      <c r="R207" s="256"/>
      <c r="S207" s="256"/>
      <c r="T207" s="255"/>
      <c r="U207" s="621"/>
      <c r="V207" s="622"/>
      <c r="W207" s="622"/>
      <c r="X207" s="622"/>
      <c r="Y207" s="622"/>
      <c r="Z207" s="623"/>
      <c r="AA207" s="257"/>
      <c r="AB207" s="257"/>
      <c r="AC207" s="257"/>
      <c r="AD207" s="299"/>
      <c r="AE207" s="299"/>
      <c r="AF207" s="268"/>
      <c r="AG207" s="268"/>
      <c r="AH207" s="268"/>
      <c r="AI207" s="257"/>
      <c r="AJ207" s="257"/>
      <c r="AK207" s="257"/>
      <c r="AL207" s="257"/>
      <c r="AM207" s="257"/>
      <c r="AN207" s="257"/>
      <c r="AO207" s="257"/>
      <c r="AP207" s="257"/>
      <c r="AQ207" s="257"/>
      <c r="AR207" s="257"/>
      <c r="AS207" s="257"/>
      <c r="AT207" s="257"/>
      <c r="AU207" s="257"/>
      <c r="AX207" s="569"/>
      <c r="AY207" s="569"/>
      <c r="AZ207" s="588"/>
      <c r="BA207" s="590"/>
      <c r="BB207" s="590"/>
      <c r="BC207" s="590"/>
      <c r="BD207" s="588"/>
      <c r="BE207" s="583"/>
      <c r="BF207" s="584"/>
      <c r="BG207" s="259"/>
      <c r="BH207" s="259"/>
      <c r="BI207" s="259"/>
      <c r="BJ207" s="259"/>
      <c r="BK207" s="259"/>
      <c r="BL207" s="259"/>
      <c r="BM207" s="259"/>
      <c r="BN207" s="259"/>
      <c r="BO207" s="259"/>
      <c r="BP207" s="259"/>
      <c r="BQ207" s="259"/>
      <c r="BR207" s="259"/>
      <c r="BS207" s="569"/>
      <c r="BT207" s="569"/>
      <c r="BU207" s="569"/>
      <c r="BV207" s="333" t="s">
        <v>172</v>
      </c>
      <c r="BW207" s="581"/>
      <c r="BX207" s="581"/>
      <c r="BY207" s="331" t="str">
        <f>IF(COUNT(BY189,X222)=2,ROUND(BY189*X222/SUM(X219:X228),#REF!),"")</f>
        <v/>
      </c>
      <c r="BZ207" s="331" t="str">
        <f>IF(COUNT(BZ189,Y222)=2,ROUND(BZ189*Y222/SUM(Y219:Y228),#REF!),"")</f>
        <v/>
      </c>
      <c r="CA207" s="331" t="str">
        <f>IF(COUNT(CA189,Z222)=2,ROUND(CA189*Z222/SUM(Z219:Z228),#REF!),"")</f>
        <v/>
      </c>
      <c r="CB207" s="331" t="str">
        <f>IF(COUNT(CB189,AA222)=2,ROUND(CB189*AA222/SUM(AA219:AA228),#REF!),"")</f>
        <v/>
      </c>
      <c r="CC207" s="331" t="str">
        <f>IF(COUNT(CC189,AB222)=2,ROUND(CC189*AB222/SUM(AB219:AB228),#REF!),"")</f>
        <v/>
      </c>
      <c r="CD207" s="331" t="str">
        <f>IF(COUNT(CD189,AC222)=2,ROUND(CD189*AC222/SUM(AC219:AC228),#REF!),"")</f>
        <v/>
      </c>
      <c r="CE207" s="331" t="str">
        <f>IF(COUNT(CE189,AD222)=2,ROUND(CE189*AD222/SUM(AD219:AD228),#REF!),"")</f>
        <v/>
      </c>
      <c r="CF207" s="331" t="str">
        <f>IF(COUNT(CF189,AE222)=2,ROUND(CF189*AE222/SUM(AE219:AE228),#REF!),"")</f>
        <v/>
      </c>
      <c r="CG207" s="331" t="str">
        <f>IF(COUNT(CG189,AF222)=2,ROUND(CG189*AF222/SUM(AF219:AF228),#REF!),"")</f>
        <v/>
      </c>
      <c r="CH207" s="564" t="str">
        <f>IF(CH206="","",CH206)</f>
        <v>廃棄物</v>
      </c>
      <c r="CI207" s="564"/>
      <c r="CJ207" s="564"/>
      <c r="CK207" s="564"/>
      <c r="CL207" s="564"/>
      <c r="CM207" s="564"/>
      <c r="CN207" s="564"/>
      <c r="CO207" s="564"/>
      <c r="CP207" s="564"/>
      <c r="CQ207" s="564"/>
    </row>
    <row r="208" spans="3:95" s="243" customFormat="1" ht="13.5" customHeight="1">
      <c r="C208" s="606"/>
      <c r="D208" s="607"/>
      <c r="E208" s="608" t="s">
        <v>212</v>
      </c>
      <c r="F208" s="609"/>
      <c r="G208" s="610"/>
      <c r="H208" s="261"/>
      <c r="I208" s="261"/>
      <c r="J208" s="261"/>
      <c r="K208" s="261"/>
      <c r="L208" s="261"/>
      <c r="M208" s="261"/>
      <c r="N208" s="261"/>
      <c r="O208" s="261"/>
      <c r="P208" s="261"/>
      <c r="Q208" s="261"/>
      <c r="R208" s="261"/>
      <c r="S208" s="261"/>
      <c r="T208" s="262" t="str">
        <f>IF(COUNT(H208:S208)=0,"",SUMPRODUCT(ROUND(H208:S208,1)))</f>
        <v/>
      </c>
      <c r="U208" s="621"/>
      <c r="V208" s="622"/>
      <c r="W208" s="622"/>
      <c r="X208" s="622"/>
      <c r="Y208" s="622"/>
      <c r="Z208" s="623"/>
      <c r="AA208" s="257"/>
      <c r="AB208" s="257"/>
      <c r="AC208" s="257"/>
      <c r="AD208" s="299"/>
      <c r="AE208" s="299"/>
      <c r="AF208" s="268"/>
      <c r="AG208" s="268"/>
      <c r="AH208" s="268"/>
      <c r="AI208" s="271"/>
      <c r="AJ208" s="271"/>
      <c r="AK208" s="271"/>
      <c r="AL208" s="271"/>
      <c r="AM208" s="271"/>
      <c r="AN208" s="271"/>
      <c r="AO208" s="271"/>
      <c r="AP208" s="271"/>
      <c r="AQ208" s="271"/>
      <c r="AR208" s="271"/>
      <c r="AS208" s="271"/>
      <c r="AT208" s="271"/>
      <c r="AU208" s="272"/>
      <c r="AX208" s="569"/>
      <c r="AY208" s="569"/>
      <c r="AZ208" s="589"/>
      <c r="BA208" s="590"/>
      <c r="BB208" s="590"/>
      <c r="BC208" s="590"/>
      <c r="BD208" s="589"/>
      <c r="BE208" s="585" t="e">
        <f>IF(#REF!="発電事業者","月間送電電力量（GWh）","月間受電電力量（GWh）")</f>
        <v>#REF!</v>
      </c>
      <c r="BF208" s="586"/>
      <c r="BG208" s="331" t="str">
        <f>IF(COUNT(BG190,L222)=2,ROUND(BG190*L222/SUM(L219:L228),#REF!),"")</f>
        <v/>
      </c>
      <c r="BH208" s="331" t="str">
        <f>IF(COUNT(BH190,M222)=2,ROUND(BH190*M222/SUM(M219:M228),#REF!),"")</f>
        <v/>
      </c>
      <c r="BI208" s="331" t="str">
        <f>IF(COUNT(BI190,N222)=2,ROUND(BI190*N222/SUM(N219:N228),#REF!),"")</f>
        <v/>
      </c>
      <c r="BJ208" s="331" t="str">
        <f>IF(COUNT(BJ190,O222)=2,ROUND(BJ190*O222/SUM(O219:O228),#REF!),"")</f>
        <v/>
      </c>
      <c r="BK208" s="331" t="str">
        <f>IF(COUNT(BK190,P222)=2,ROUND(BK190*P222/SUM(P219:P228),#REF!),"")</f>
        <v/>
      </c>
      <c r="BL208" s="331" t="str">
        <f>IF(COUNT(BL190,Q222)=2,ROUND(BL190*Q222/SUM(Q219:Q228),#REF!),"")</f>
        <v/>
      </c>
      <c r="BM208" s="331" t="str">
        <f>IF(COUNT(BM190,R222)=2,ROUND(BM190*R222/SUM(R219:R228),#REF!),"")</f>
        <v/>
      </c>
      <c r="BN208" s="331" t="str">
        <f>IF(COUNT(BN190,S222)=2,ROUND(BN190*S222/SUM(S219:S228),#REF!),"")</f>
        <v/>
      </c>
      <c r="BO208" s="331" t="str">
        <f>IF(COUNT(BO190,T222)=2,ROUND(BO190*T222/SUM(T219:T228),#REF!),"")</f>
        <v/>
      </c>
      <c r="BP208" s="331" t="str">
        <f>IF(COUNT(BP190,U222)=2,ROUND(BP190*U222/SUM(U219:U228),#REF!),"")</f>
        <v/>
      </c>
      <c r="BQ208" s="331" t="str">
        <f>IF(COUNT(BQ190,V222)=2,ROUND(BQ190*V222/SUM(V219:V228),#REF!),"")</f>
        <v/>
      </c>
      <c r="BR208" s="331" t="str">
        <f>IF(COUNT(BR190,W222)=2,ROUND(BR190*W222/SUM(W219:W228),#REF!),"")</f>
        <v/>
      </c>
      <c r="BS208" s="569" t="e">
        <f>IF(#REF!="発電事業者","年間送電電力量（GWh）","年間受電電力量（GWh）")</f>
        <v>#REF!</v>
      </c>
      <c r="BT208" s="569"/>
      <c r="BU208" s="569"/>
      <c r="BV208" s="333" t="s">
        <v>25</v>
      </c>
      <c r="BW208" s="582"/>
      <c r="BX208" s="582"/>
      <c r="BY208" s="331" t="str">
        <f>IF(COUNT(BY190,X222)=2,ROUND(BY190*X222/SUM(X219:X228),#REF!),"")</f>
        <v/>
      </c>
      <c r="BZ208" s="331" t="str">
        <f>IF(COUNT(BZ190,Y222)=2,ROUND(BZ190*Y222/SUM(Y219:Y228),#REF!),"")</f>
        <v/>
      </c>
      <c r="CA208" s="331" t="str">
        <f>IF(COUNT(CA190,Z222)=2,ROUND(CA190*Z222/SUM(Z219:Z228),#REF!),"")</f>
        <v/>
      </c>
      <c r="CB208" s="331" t="str">
        <f>IF(COUNT(CB190,AA222)=2,ROUND(CB190*AA222/SUM(AA219:AA228),#REF!),"")</f>
        <v/>
      </c>
      <c r="CC208" s="331" t="str">
        <f>IF(COUNT(CC190,AB222)=2,ROUND(CC190*AB222/SUM(AB219:AB228),#REF!),"")</f>
        <v/>
      </c>
      <c r="CD208" s="331" t="str">
        <f>IF(COUNT(CD190,AC222)=2,ROUND(CD190*AC222/SUM(AC219:AC228),#REF!),"")</f>
        <v/>
      </c>
      <c r="CE208" s="331" t="str">
        <f>IF(COUNT(CE190,AD222)=2,ROUND(CE190*AD222/SUM(AD219:AD228),#REF!),"")</f>
        <v/>
      </c>
      <c r="CF208" s="331" t="str">
        <f>IF(COUNT(CF190,AE222)=2,ROUND(CF190*AE222/SUM(AE219:AE228),#REF!),"")</f>
        <v/>
      </c>
      <c r="CG208" s="331" t="str">
        <f>IF(COUNT(CG190,AF222)=2,ROUND(CG190*AF222/SUM(AF219:AF228),#REF!),"")</f>
        <v/>
      </c>
      <c r="CH208" s="565" t="str">
        <f>IF(COUNTA(AG222)=0,"",AG222)</f>
        <v/>
      </c>
      <c r="CI208" s="565"/>
      <c r="CJ208" s="565"/>
      <c r="CK208" s="565"/>
      <c r="CL208" s="565"/>
      <c r="CM208" s="565"/>
      <c r="CN208" s="565"/>
      <c r="CO208" s="565"/>
      <c r="CP208" s="565"/>
      <c r="CQ208" s="565"/>
    </row>
    <row r="209" spans="3:97" s="243" customFormat="1" ht="13.5" customHeight="1">
      <c r="C209" s="604" t="e">
        <f>DATE(#REF!+8,1,1)</f>
        <v>#REF!</v>
      </c>
      <c r="D209" s="605"/>
      <c r="E209" s="613" t="s">
        <v>198</v>
      </c>
      <c r="F209" s="614"/>
      <c r="G209" s="615"/>
      <c r="H209" s="256"/>
      <c r="I209" s="256"/>
      <c r="J209" s="256"/>
      <c r="K209" s="256"/>
      <c r="L209" s="256"/>
      <c r="M209" s="256"/>
      <c r="N209" s="256"/>
      <c r="O209" s="256"/>
      <c r="P209" s="256"/>
      <c r="Q209" s="256"/>
      <c r="R209" s="256"/>
      <c r="S209" s="256"/>
      <c r="T209" s="255"/>
      <c r="U209" s="621"/>
      <c r="V209" s="622"/>
      <c r="W209" s="622"/>
      <c r="X209" s="622"/>
      <c r="Y209" s="622"/>
      <c r="Z209" s="623"/>
      <c r="AA209" s="257"/>
      <c r="AB209" s="257"/>
      <c r="AC209" s="257"/>
      <c r="AD209" s="299"/>
      <c r="AE209" s="299"/>
      <c r="AF209" s="268"/>
      <c r="AG209" s="268"/>
      <c r="AH209" s="268"/>
      <c r="AI209" s="257"/>
      <c r="AJ209" s="257"/>
      <c r="AK209" s="257"/>
      <c r="AL209" s="257"/>
      <c r="AM209" s="257"/>
      <c r="AN209" s="257"/>
      <c r="AO209" s="257"/>
      <c r="AP209" s="257"/>
      <c r="AQ209" s="257"/>
      <c r="AR209" s="257"/>
      <c r="AS209" s="257"/>
      <c r="AT209" s="257"/>
      <c r="AU209" s="257"/>
      <c r="AX209" s="569" t="str">
        <f>IF(C223="","",C223)</f>
        <v/>
      </c>
      <c r="AY209" s="569"/>
      <c r="AZ209" s="587" t="str">
        <f>IF(E223="","",E223)</f>
        <v/>
      </c>
      <c r="BA209" s="590" t="str">
        <f ca="1">IF(F223="","",F223)</f>
        <v/>
      </c>
      <c r="BB209" s="590"/>
      <c r="BC209" s="590"/>
      <c r="BD209" s="587" t="str">
        <f>IF(I223="","",I223)</f>
        <v/>
      </c>
      <c r="BE209" s="578" t="e">
        <f>IF(#REF!="発電事業者","送電電力（MW）","受電電力（MW）")</f>
        <v>#REF!</v>
      </c>
      <c r="BF209" s="579"/>
      <c r="BG209" s="331" t="str">
        <f>IF(COUNT(BG188,L223)=2,ROUND(BG188*L223/SUM(L219:L228),#REF!),"")</f>
        <v/>
      </c>
      <c r="BH209" s="331" t="str">
        <f>IF(COUNT(BH188,M223)=2,ROUND(BH188*M223/SUM(M219:M228),#REF!),"")</f>
        <v/>
      </c>
      <c r="BI209" s="331" t="str">
        <f>IF(COUNT(BI188,N223)=2,ROUND(BI188*N223/SUM(N219:N228),#REF!),"")</f>
        <v/>
      </c>
      <c r="BJ209" s="331" t="str">
        <f>IF(COUNT(BJ188,O223)=2,ROUND(BJ188*O223/SUM(O219:O228),#REF!),"")</f>
        <v/>
      </c>
      <c r="BK209" s="331" t="str">
        <f>IF(COUNT(BK188,P223)=2,ROUND(BK188*P223/SUM(P219:P228),#REF!),"")</f>
        <v/>
      </c>
      <c r="BL209" s="331" t="str">
        <f>IF(COUNT(BL188,Q223)=2,ROUND(BL188*Q223/SUM(Q219:Q228),#REF!),"")</f>
        <v/>
      </c>
      <c r="BM209" s="331" t="str">
        <f>IF(COUNT(BM188,R223)=2,ROUND(BM188*R223/SUM(R219:R228),#REF!),"")</f>
        <v/>
      </c>
      <c r="BN209" s="331" t="str">
        <f>IF(COUNT(BN188,S223)=2,ROUND(BN188*S223/SUM(S219:S228),#REF!),"")</f>
        <v/>
      </c>
      <c r="BO209" s="331" t="str">
        <f>IF(COUNT(BO188,T223)=2,ROUND(BO188*T223/SUM(T219:T228),#REF!),"")</f>
        <v/>
      </c>
      <c r="BP209" s="331" t="str">
        <f>IF(COUNT(BP188,U223)=2,ROUND(BP188*U223/SUM(U219:U228),#REF!),"")</f>
        <v/>
      </c>
      <c r="BQ209" s="331" t="str">
        <f>IF(COUNT(BQ188,V223)=2,ROUND(BQ188*V223/SUM(V219:V228),#REF!),"")</f>
        <v/>
      </c>
      <c r="BR209" s="331" t="str">
        <f>IF(COUNT(BR188,W223)=2,ROUND(BR188*W223/SUM(W219:W228),#REF!),"")</f>
        <v/>
      </c>
      <c r="BS209" s="569" t="e">
        <f>IF(#REF!="発電事業者","送電電力（MW）","受電電力（MW）")</f>
        <v>#REF!</v>
      </c>
      <c r="BT209" s="569"/>
      <c r="BU209" s="569"/>
      <c r="BV209" s="333" t="s">
        <v>171</v>
      </c>
      <c r="BW209" s="580"/>
      <c r="BX209" s="580"/>
      <c r="BY209" s="331" t="str">
        <f>IF(COUNT(BY188,X223)=2,ROUND(BY188*X223/SUM(X219:X228),#REF!),"")</f>
        <v/>
      </c>
      <c r="BZ209" s="331" t="str">
        <f>IF(COUNT(BZ188,Y223)=2,ROUND(BZ188*Y223/SUM(Y219:Y228),#REF!),"")</f>
        <v/>
      </c>
      <c r="CA209" s="331" t="str">
        <f>IF(COUNT(CA188,Z223)=2,ROUND(CA188*Z223/SUM(Z219:Z228),#REF!),"")</f>
        <v/>
      </c>
      <c r="CB209" s="331" t="str">
        <f>IF(COUNT(CB188,AA223)=2,ROUND(CB188*AA223/SUM(AA219:AA228),#REF!),"")</f>
        <v/>
      </c>
      <c r="CC209" s="331" t="str">
        <f>IF(COUNT(CC188,AB223)=2,ROUND(CC188*AB223/SUM(AB219:AB228),#REF!),"")</f>
        <v/>
      </c>
      <c r="CD209" s="331" t="str">
        <f>IF(COUNT(CD188,AC223)=2,ROUND(CD188*AC223/SUM(AC219:AC228),#REF!),"")</f>
        <v/>
      </c>
      <c r="CE209" s="331" t="str">
        <f>IF(COUNT(CE188,AD223)=2,ROUND(CE188*AD223/SUM(AD219:AD228),#REF!),"")</f>
        <v/>
      </c>
      <c r="CF209" s="331" t="str">
        <f>IF(COUNT(CF188,AE223)=2,ROUND(CF188*AE223/SUM(AE219:AE228),#REF!),"")</f>
        <v/>
      </c>
      <c r="CG209" s="331" t="str">
        <f>IF(COUNT(CG188,AF223)=2,ROUND(CG188*AF223/SUM(AF219:AF228),#REF!),"")</f>
        <v/>
      </c>
      <c r="CH209" s="563" t="s">
        <v>120</v>
      </c>
      <c r="CI209" s="563"/>
      <c r="CJ209" s="563"/>
      <c r="CK209" s="563"/>
      <c r="CL209" s="563"/>
      <c r="CM209" s="563"/>
      <c r="CN209" s="563"/>
      <c r="CO209" s="563"/>
      <c r="CP209" s="563"/>
      <c r="CQ209" s="563"/>
    </row>
    <row r="210" spans="3:97" s="243" customFormat="1" ht="13.5" customHeight="1">
      <c r="C210" s="606"/>
      <c r="D210" s="607"/>
      <c r="E210" s="608" t="s">
        <v>212</v>
      </c>
      <c r="F210" s="609"/>
      <c r="G210" s="610"/>
      <c r="H210" s="261"/>
      <c r="I210" s="261"/>
      <c r="J210" s="261"/>
      <c r="K210" s="261"/>
      <c r="L210" s="261"/>
      <c r="M210" s="261"/>
      <c r="N210" s="261"/>
      <c r="O210" s="261"/>
      <c r="P210" s="261"/>
      <c r="Q210" s="261"/>
      <c r="R210" s="261"/>
      <c r="S210" s="261"/>
      <c r="T210" s="262" t="str">
        <f>IF(COUNT(H210:S210)=0,"",SUMPRODUCT(ROUND(H210:S210,1)))</f>
        <v/>
      </c>
      <c r="U210" s="624"/>
      <c r="V210" s="625"/>
      <c r="W210" s="625"/>
      <c r="X210" s="625"/>
      <c r="Y210" s="625"/>
      <c r="Z210" s="626"/>
      <c r="AA210" s="257"/>
      <c r="AB210" s="257"/>
      <c r="AC210" s="257"/>
      <c r="AD210" s="299"/>
      <c r="AE210" s="299"/>
      <c r="AF210" s="268"/>
      <c r="AG210" s="268"/>
      <c r="AH210" s="268"/>
      <c r="AI210" s="271"/>
      <c r="AJ210" s="271"/>
      <c r="AK210" s="271"/>
      <c r="AL210" s="271"/>
      <c r="AM210" s="271"/>
      <c r="AN210" s="271"/>
      <c r="AO210" s="271"/>
      <c r="AP210" s="271"/>
      <c r="AQ210" s="271"/>
      <c r="AR210" s="271"/>
      <c r="AS210" s="271"/>
      <c r="AT210" s="271"/>
      <c r="AU210" s="272"/>
      <c r="AX210" s="569"/>
      <c r="AY210" s="569"/>
      <c r="AZ210" s="588"/>
      <c r="BA210" s="590"/>
      <c r="BB210" s="590"/>
      <c r="BC210" s="590"/>
      <c r="BD210" s="588"/>
      <c r="BE210" s="583"/>
      <c r="BF210" s="584"/>
      <c r="BG210" s="259"/>
      <c r="BH210" s="259"/>
      <c r="BI210" s="259"/>
      <c r="BJ210" s="259"/>
      <c r="BK210" s="259"/>
      <c r="BL210" s="259"/>
      <c r="BM210" s="259"/>
      <c r="BN210" s="259"/>
      <c r="BO210" s="259"/>
      <c r="BP210" s="259"/>
      <c r="BQ210" s="259"/>
      <c r="BR210" s="259"/>
      <c r="BS210" s="569"/>
      <c r="BT210" s="569"/>
      <c r="BU210" s="569"/>
      <c r="BV210" s="333" t="s">
        <v>172</v>
      </c>
      <c r="BW210" s="581"/>
      <c r="BX210" s="581"/>
      <c r="BY210" s="331" t="str">
        <f>IF(COUNT(BY189,X223)=2,ROUND(BY189*X223/SUM(X219:X228),#REF!),"")</f>
        <v/>
      </c>
      <c r="BZ210" s="331" t="str">
        <f>IF(COUNT(BZ189,Y223)=2,ROUND(BZ189*Y223/SUM(Y219:Y228),#REF!),"")</f>
        <v/>
      </c>
      <c r="CA210" s="331" t="str">
        <f>IF(COUNT(CA189,Z223)=2,ROUND(CA189*Z223/SUM(Z219:Z228),#REF!),"")</f>
        <v/>
      </c>
      <c r="CB210" s="331" t="str">
        <f>IF(COUNT(CB189,AA223)=2,ROUND(CB189*AA223/SUM(AA219:AA228),#REF!),"")</f>
        <v/>
      </c>
      <c r="CC210" s="331" t="str">
        <f>IF(COUNT(CC189,AB223)=2,ROUND(CC189*AB223/SUM(AB219:AB228),#REF!),"")</f>
        <v/>
      </c>
      <c r="CD210" s="331" t="str">
        <f>IF(COUNT(CD189,AC223)=2,ROUND(CD189*AC223/SUM(AC219:AC228),#REF!),"")</f>
        <v/>
      </c>
      <c r="CE210" s="331" t="str">
        <f>IF(COUNT(CE189,AD223)=2,ROUND(CE189*AD223/SUM(AD219:AD228),#REF!),"")</f>
        <v/>
      </c>
      <c r="CF210" s="331" t="str">
        <f>IF(COUNT(CF189,AE223)=2,ROUND(CF189*AE223/SUM(AE219:AE228),#REF!),"")</f>
        <v/>
      </c>
      <c r="CG210" s="331" t="str">
        <f>IF(COUNT(CG189,AF223)=2,ROUND(CG189*AF223/SUM(AF219:AF228),#REF!),"")</f>
        <v/>
      </c>
      <c r="CH210" s="564" t="str">
        <f>IF(CH209="","",CH209)</f>
        <v>廃棄物</v>
      </c>
      <c r="CI210" s="564"/>
      <c r="CJ210" s="564"/>
      <c r="CK210" s="564"/>
      <c r="CL210" s="564"/>
      <c r="CM210" s="564"/>
      <c r="CN210" s="564"/>
      <c r="CO210" s="564"/>
      <c r="CP210" s="564"/>
      <c r="CQ210" s="564"/>
    </row>
    <row r="211" spans="3:97" s="243" customFormat="1" ht="13.5" customHeight="1">
      <c r="C211" s="604" t="e">
        <f>DATE(#REF!+9,1,1)</f>
        <v>#REF!</v>
      </c>
      <c r="D211" s="605"/>
      <c r="E211" s="613" t="s">
        <v>198</v>
      </c>
      <c r="F211" s="614"/>
      <c r="G211" s="615"/>
      <c r="H211" s="256"/>
      <c r="I211" s="256"/>
      <c r="J211" s="256"/>
      <c r="K211" s="256"/>
      <c r="L211" s="256"/>
      <c r="M211" s="256"/>
      <c r="N211" s="256"/>
      <c r="O211" s="256"/>
      <c r="P211" s="256"/>
      <c r="Q211" s="256"/>
      <c r="R211" s="256"/>
      <c r="S211" s="256"/>
      <c r="T211" s="255"/>
      <c r="U211" s="613" t="s">
        <v>210</v>
      </c>
      <c r="V211" s="614"/>
      <c r="W211" s="614"/>
      <c r="X211" s="615"/>
      <c r="Y211" s="666"/>
      <c r="Z211" s="667"/>
      <c r="AA211" s="257"/>
      <c r="AB211" s="257"/>
      <c r="AC211" s="257"/>
      <c r="AD211" s="299"/>
      <c r="AE211" s="299"/>
      <c r="AF211" s="268"/>
      <c r="AG211" s="268"/>
      <c r="AH211" s="268"/>
      <c r="AI211" s="257"/>
      <c r="AJ211" s="257"/>
      <c r="AK211" s="257"/>
      <c r="AL211" s="257"/>
      <c r="AM211" s="257"/>
      <c r="AN211" s="257"/>
      <c r="AO211" s="257"/>
      <c r="AP211" s="257"/>
      <c r="AQ211" s="257"/>
      <c r="AR211" s="257"/>
      <c r="AS211" s="257"/>
      <c r="AT211" s="257"/>
      <c r="AU211" s="257"/>
      <c r="AX211" s="569"/>
      <c r="AY211" s="569"/>
      <c r="AZ211" s="589"/>
      <c r="BA211" s="590"/>
      <c r="BB211" s="590"/>
      <c r="BC211" s="590"/>
      <c r="BD211" s="589"/>
      <c r="BE211" s="585" t="e">
        <f>IF(#REF!="発電事業者","月間送電電力量（GWh）","月間受電電力量（GWh）")</f>
        <v>#REF!</v>
      </c>
      <c r="BF211" s="586"/>
      <c r="BG211" s="331" t="str">
        <f>IF(COUNT(BG190,L223)=2,ROUND(BG190*L223/SUM(L219:L228),#REF!),"")</f>
        <v/>
      </c>
      <c r="BH211" s="331" t="str">
        <f>IF(COUNT(BH190,M223)=2,ROUND(BH190*M223/SUM(M219:M228),#REF!),"")</f>
        <v/>
      </c>
      <c r="BI211" s="331" t="str">
        <f>IF(COUNT(BI190,N223)=2,ROUND(BI190*N223/SUM(N219:N228),#REF!),"")</f>
        <v/>
      </c>
      <c r="BJ211" s="331" t="str">
        <f>IF(COUNT(BJ190,O223)=2,ROUND(BJ190*O223/SUM(O219:O228),#REF!),"")</f>
        <v/>
      </c>
      <c r="BK211" s="331" t="str">
        <f>IF(COUNT(BK190,P223)=2,ROUND(BK190*P223/SUM(P219:P228),#REF!),"")</f>
        <v/>
      </c>
      <c r="BL211" s="331" t="str">
        <f>IF(COUNT(BL190,Q223)=2,ROUND(BL190*Q223/SUM(Q219:Q228),#REF!),"")</f>
        <v/>
      </c>
      <c r="BM211" s="331" t="str">
        <f>IF(COUNT(BM190,R223)=2,ROUND(BM190*R223/SUM(R219:R228),#REF!),"")</f>
        <v/>
      </c>
      <c r="BN211" s="331" t="str">
        <f>IF(COUNT(BN190,S223)=2,ROUND(BN190*S223/SUM(S219:S228),#REF!),"")</f>
        <v/>
      </c>
      <c r="BO211" s="331" t="str">
        <f>IF(COUNT(BO190,T223)=2,ROUND(BO190*T223/SUM(T219:T228),#REF!),"")</f>
        <v/>
      </c>
      <c r="BP211" s="331" t="str">
        <f>IF(COUNT(BP190,U223)=2,ROUND(BP190*U223/SUM(U219:U228),#REF!),"")</f>
        <v/>
      </c>
      <c r="BQ211" s="331" t="str">
        <f>IF(COUNT(BQ190,V223)=2,ROUND(BQ190*V223/SUM(V219:V228),#REF!),"")</f>
        <v/>
      </c>
      <c r="BR211" s="331" t="str">
        <f>IF(COUNT(BR190,W223)=2,ROUND(BR190*W223/SUM(W219:W228),#REF!),"")</f>
        <v/>
      </c>
      <c r="BS211" s="569" t="e">
        <f>IF(#REF!="発電事業者","年間送電電力量（GWh）","年間受電電力量（GWh）")</f>
        <v>#REF!</v>
      </c>
      <c r="BT211" s="569"/>
      <c r="BU211" s="569"/>
      <c r="BV211" s="333" t="s">
        <v>25</v>
      </c>
      <c r="BW211" s="582"/>
      <c r="BX211" s="582"/>
      <c r="BY211" s="331" t="str">
        <f>IF(COUNT(BY190,X223)=2,ROUND(BY190*X223/SUM(X219:X228),#REF!),"")</f>
        <v/>
      </c>
      <c r="BZ211" s="331" t="str">
        <f>IF(COUNT(BZ190,Y223)=2,ROUND(BZ190*Y223/SUM(Y219:Y228),#REF!),"")</f>
        <v/>
      </c>
      <c r="CA211" s="331" t="str">
        <f>IF(COUNT(CA190,Z223)=2,ROUND(CA190*Z223/SUM(Z219:Z228),#REF!),"")</f>
        <v/>
      </c>
      <c r="CB211" s="331" t="str">
        <f>IF(COUNT(CB190,AA223)=2,ROUND(CB190*AA223/SUM(AA219:AA228),#REF!),"")</f>
        <v/>
      </c>
      <c r="CC211" s="331" t="str">
        <f>IF(COUNT(CC190,AB223)=2,ROUND(CC190*AB223/SUM(AB219:AB228),#REF!),"")</f>
        <v/>
      </c>
      <c r="CD211" s="331" t="str">
        <f>IF(COUNT(CD190,AC223)=2,ROUND(CD190*AC223/SUM(AC219:AC228),#REF!),"")</f>
        <v/>
      </c>
      <c r="CE211" s="331" t="str">
        <f>IF(COUNT(CE190,AD223)=2,ROUND(CE190*AD223/SUM(AD219:AD228),#REF!),"")</f>
        <v/>
      </c>
      <c r="CF211" s="331" t="str">
        <f>IF(COUNT(CF190,AE223)=2,ROUND(CF190*AE223/SUM(AE219:AE228),#REF!),"")</f>
        <v/>
      </c>
      <c r="CG211" s="331" t="str">
        <f>IF(COUNT(CG190,AF223)=2,ROUND(CG190*AF223/SUM(AF219:AF228),#REF!),"")</f>
        <v/>
      </c>
      <c r="CH211" s="565" t="str">
        <f>IF(COUNTA(AG223)=0,"",AG223)</f>
        <v/>
      </c>
      <c r="CI211" s="565"/>
      <c r="CJ211" s="565"/>
      <c r="CK211" s="565"/>
      <c r="CL211" s="565"/>
      <c r="CM211" s="565"/>
      <c r="CN211" s="565"/>
      <c r="CO211" s="565"/>
      <c r="CP211" s="565"/>
      <c r="CQ211" s="565"/>
    </row>
    <row r="212" spans="3:97" s="243" customFormat="1" ht="13.5" customHeight="1">
      <c r="C212" s="606"/>
      <c r="D212" s="607"/>
      <c r="E212" s="608" t="s">
        <v>212</v>
      </c>
      <c r="F212" s="609"/>
      <c r="G212" s="610"/>
      <c r="H212" s="261"/>
      <c r="I212" s="261"/>
      <c r="J212" s="261"/>
      <c r="K212" s="261"/>
      <c r="L212" s="261"/>
      <c r="M212" s="261"/>
      <c r="N212" s="261"/>
      <c r="O212" s="261"/>
      <c r="P212" s="261"/>
      <c r="Q212" s="261"/>
      <c r="R212" s="261"/>
      <c r="S212" s="261"/>
      <c r="T212" s="262" t="str">
        <f>IF(COUNT(H212:S212)=0,"",SUMPRODUCT(ROUND(H212:S212,1)))</f>
        <v/>
      </c>
      <c r="U212" s="608" t="s">
        <v>211</v>
      </c>
      <c r="V212" s="609"/>
      <c r="W212" s="609"/>
      <c r="X212" s="610"/>
      <c r="Y212" s="664"/>
      <c r="Z212" s="665"/>
      <c r="AA212" s="257"/>
      <c r="AB212" s="257"/>
      <c r="AC212" s="257"/>
      <c r="AD212" s="299"/>
      <c r="AE212" s="299"/>
      <c r="AF212" s="268"/>
      <c r="AG212" s="268"/>
      <c r="AH212" s="268"/>
      <c r="AI212" s="271"/>
      <c r="AJ212" s="271"/>
      <c r="AK212" s="271"/>
      <c r="AL212" s="271"/>
      <c r="AM212" s="271"/>
      <c r="AN212" s="271"/>
      <c r="AO212" s="271"/>
      <c r="AP212" s="271"/>
      <c r="AQ212" s="271"/>
      <c r="AR212" s="271"/>
      <c r="AS212" s="271"/>
      <c r="AT212" s="271"/>
      <c r="AU212" s="272"/>
      <c r="AX212" s="569" t="str">
        <f>IF(C224="","",C224)</f>
        <v/>
      </c>
      <c r="AY212" s="569"/>
      <c r="AZ212" s="587" t="str">
        <f>IF(E224="","",E224)</f>
        <v/>
      </c>
      <c r="BA212" s="590" t="str">
        <f ca="1">IF(F224="","",F224)</f>
        <v/>
      </c>
      <c r="BB212" s="590"/>
      <c r="BC212" s="590"/>
      <c r="BD212" s="587" t="str">
        <f>IF(I224="","",I224)</f>
        <v/>
      </c>
      <c r="BE212" s="578" t="e">
        <f>IF(#REF!="発電事業者","送電電力（MW）","受電電力（MW）")</f>
        <v>#REF!</v>
      </c>
      <c r="BF212" s="579"/>
      <c r="BG212" s="331" t="str">
        <f>IF(COUNT(BG188,L224)=2,ROUND(BG188*L224/SUM(L219:L228),#REF!),"")</f>
        <v/>
      </c>
      <c r="BH212" s="331" t="str">
        <f>IF(COUNT(BH188,M224)=2,ROUND(BH188*M224/SUM(M219:M228),#REF!),"")</f>
        <v/>
      </c>
      <c r="BI212" s="331" t="str">
        <f>IF(COUNT(BI188,N224)=2,ROUND(BI188*N224/SUM(N219:N228),#REF!),"")</f>
        <v/>
      </c>
      <c r="BJ212" s="331" t="str">
        <f>IF(COUNT(BJ188,O224)=2,ROUND(BJ188*O224/SUM(O219:O228),#REF!),"")</f>
        <v/>
      </c>
      <c r="BK212" s="331" t="str">
        <f>IF(COUNT(BK188,P224)=2,ROUND(BK188*P224/SUM(P219:P228),#REF!),"")</f>
        <v/>
      </c>
      <c r="BL212" s="331" t="str">
        <f>IF(COUNT(BL188,Q224)=2,ROUND(BL188*Q224/SUM(Q219:Q228),#REF!),"")</f>
        <v/>
      </c>
      <c r="BM212" s="331" t="str">
        <f>IF(COUNT(BM188,R224)=2,ROUND(BM188*R224/SUM(R219:R228),#REF!),"")</f>
        <v/>
      </c>
      <c r="BN212" s="331" t="str">
        <f>IF(COUNT(BN188,S224)=2,ROUND(BN188*S224/SUM(S219:S228),#REF!),"")</f>
        <v/>
      </c>
      <c r="BO212" s="331" t="str">
        <f>IF(COUNT(BO188,T224)=2,ROUND(BO188*T224/SUM(T219:T228),#REF!),"")</f>
        <v/>
      </c>
      <c r="BP212" s="331" t="str">
        <f>IF(COUNT(BP188,U224)=2,ROUND(BP188*U224/SUM(U219:U228),#REF!),"")</f>
        <v/>
      </c>
      <c r="BQ212" s="331" t="str">
        <f>IF(COUNT(BQ188,V224)=2,ROUND(BQ188*V224/SUM(V219:V228),#REF!),"")</f>
        <v/>
      </c>
      <c r="BR212" s="331" t="str">
        <f>IF(COUNT(BR188,W224)=2,ROUND(BR188*W224/SUM(W219:W228),#REF!),"")</f>
        <v/>
      </c>
      <c r="BS212" s="569" t="e">
        <f>IF(#REF!="発電事業者","送電電力（MW）","受電電力（MW）")</f>
        <v>#REF!</v>
      </c>
      <c r="BT212" s="569"/>
      <c r="BU212" s="569"/>
      <c r="BV212" s="333" t="s">
        <v>171</v>
      </c>
      <c r="BW212" s="580"/>
      <c r="BX212" s="580"/>
      <c r="BY212" s="331" t="str">
        <f>IF(COUNT(BY188,X224)=2,ROUND(BY188*X224/SUM(X219:X228),#REF!),"")</f>
        <v/>
      </c>
      <c r="BZ212" s="331" t="str">
        <f>IF(COUNT(BZ188,Y224)=2,ROUND(BZ188*Y224/SUM(Y219:Y228),#REF!),"")</f>
        <v/>
      </c>
      <c r="CA212" s="331" t="str">
        <f>IF(COUNT(CA188,Z224)=2,ROUND(CA188*Z224/SUM(Z219:Z228),#REF!),"")</f>
        <v/>
      </c>
      <c r="CB212" s="331" t="str">
        <f>IF(COUNT(CB188,AA224)=2,ROUND(CB188*AA224/SUM(AA219:AA228),#REF!),"")</f>
        <v/>
      </c>
      <c r="CC212" s="331" t="str">
        <f>IF(COUNT(CC188,AB224)=2,ROUND(CC188*AB224/SUM(AB219:AB228),#REF!),"")</f>
        <v/>
      </c>
      <c r="CD212" s="331" t="str">
        <f>IF(COUNT(CD188,AC224)=2,ROUND(CD188*AC224/SUM(AC219:AC228),#REF!),"")</f>
        <v/>
      </c>
      <c r="CE212" s="331" t="str">
        <f>IF(COUNT(CE188,AD224)=2,ROUND(CE188*AD224/SUM(AD219:AD228),#REF!),"")</f>
        <v/>
      </c>
      <c r="CF212" s="331" t="str">
        <f>IF(COUNT(CF188,AE224)=2,ROUND(CF188*AE224/SUM(AE219:AE228),#REF!),"")</f>
        <v/>
      </c>
      <c r="CG212" s="331" t="str">
        <f>IF(COUNT(CG188,AF224)=2,ROUND(CG188*AF224/SUM(AF219:AF228),#REF!),"")</f>
        <v/>
      </c>
      <c r="CH212" s="563" t="s">
        <v>120</v>
      </c>
      <c r="CI212" s="563"/>
      <c r="CJ212" s="563"/>
      <c r="CK212" s="563"/>
      <c r="CL212" s="563"/>
      <c r="CM212" s="563"/>
      <c r="CN212" s="563"/>
      <c r="CO212" s="563"/>
      <c r="CP212" s="563"/>
      <c r="CQ212" s="563"/>
    </row>
    <row r="213" spans="3:97" s="243" customFormat="1" ht="13.5" customHeight="1">
      <c r="C213" s="273"/>
      <c r="D213" s="273"/>
      <c r="E213" s="245"/>
      <c r="F213" s="245"/>
      <c r="G213" s="245"/>
      <c r="H213" s="257"/>
      <c r="I213" s="257"/>
      <c r="J213" s="257"/>
      <c r="K213" s="257"/>
      <c r="L213" s="257"/>
      <c r="M213" s="257"/>
      <c r="N213" s="257"/>
      <c r="O213" s="257"/>
      <c r="P213" s="257"/>
      <c r="Q213" s="257"/>
      <c r="R213" s="257"/>
      <c r="S213" s="257"/>
      <c r="T213" s="257"/>
      <c r="U213" s="245"/>
      <c r="V213" s="245"/>
      <c r="W213" s="245"/>
      <c r="X213" s="245"/>
      <c r="Y213" s="274"/>
      <c r="Z213" s="274"/>
      <c r="AA213" s="257"/>
      <c r="AB213" s="257"/>
      <c r="AC213" s="257"/>
      <c r="AD213" s="273"/>
      <c r="AE213" s="273"/>
      <c r="AF213" s="245"/>
      <c r="AG213" s="245"/>
      <c r="AH213" s="245"/>
      <c r="AI213" s="271"/>
      <c r="AJ213" s="271"/>
      <c r="AK213" s="271"/>
      <c r="AL213" s="271"/>
      <c r="AM213" s="271"/>
      <c r="AN213" s="271"/>
      <c r="AO213" s="271"/>
      <c r="AP213" s="271"/>
      <c r="AQ213" s="271"/>
      <c r="AR213" s="271"/>
      <c r="AS213" s="271"/>
      <c r="AT213" s="271"/>
      <c r="AU213" s="272"/>
      <c r="AV213" s="275"/>
      <c r="AX213" s="569"/>
      <c r="AY213" s="569"/>
      <c r="AZ213" s="588"/>
      <c r="BA213" s="590"/>
      <c r="BB213" s="590"/>
      <c r="BC213" s="590"/>
      <c r="BD213" s="588"/>
      <c r="BE213" s="583"/>
      <c r="BF213" s="584"/>
      <c r="BG213" s="259"/>
      <c r="BH213" s="259"/>
      <c r="BI213" s="259"/>
      <c r="BJ213" s="259"/>
      <c r="BK213" s="259"/>
      <c r="BL213" s="259"/>
      <c r="BM213" s="259"/>
      <c r="BN213" s="259"/>
      <c r="BO213" s="259"/>
      <c r="BP213" s="259"/>
      <c r="BQ213" s="259"/>
      <c r="BR213" s="259"/>
      <c r="BS213" s="569"/>
      <c r="BT213" s="569"/>
      <c r="BU213" s="569"/>
      <c r="BV213" s="333" t="s">
        <v>172</v>
      </c>
      <c r="BW213" s="581"/>
      <c r="BX213" s="581"/>
      <c r="BY213" s="331" t="str">
        <f>IF(COUNT(BY189,X224)=2,ROUND(BY189*X224/SUM(X219:X228),#REF!),"")</f>
        <v/>
      </c>
      <c r="BZ213" s="331" t="str">
        <f>IF(COUNT(BZ189,Y224)=2,ROUND(BZ189*Y224/SUM(Y219:Y228),#REF!),"")</f>
        <v/>
      </c>
      <c r="CA213" s="331" t="str">
        <f>IF(COUNT(CA189,Z224)=2,ROUND(CA189*Z224/SUM(Z219:Z228),#REF!),"")</f>
        <v/>
      </c>
      <c r="CB213" s="331" t="str">
        <f>IF(COUNT(CB189,AA224)=2,ROUND(CB189*AA224/SUM(AA219:AA228),#REF!),"")</f>
        <v/>
      </c>
      <c r="CC213" s="331" t="str">
        <f>IF(COUNT(CC189,AB224)=2,ROUND(CC189*AB224/SUM(AB219:AB228),#REF!),"")</f>
        <v/>
      </c>
      <c r="CD213" s="331" t="str">
        <f>IF(COUNT(CD189,AC224)=2,ROUND(CD189*AC224/SUM(AC219:AC228),#REF!),"")</f>
        <v/>
      </c>
      <c r="CE213" s="331" t="str">
        <f>IF(COUNT(CE189,AD224)=2,ROUND(CE189*AD224/SUM(AD219:AD228),#REF!),"")</f>
        <v/>
      </c>
      <c r="CF213" s="331" t="str">
        <f>IF(COUNT(CF189,AE224)=2,ROUND(CF189*AE224/SUM(AE219:AE228),#REF!),"")</f>
        <v/>
      </c>
      <c r="CG213" s="331" t="str">
        <f>IF(COUNT(CG189,AF224)=2,ROUND(CG189*AF224/SUM(AF219:AF228),#REF!),"")</f>
        <v/>
      </c>
      <c r="CH213" s="564" t="str">
        <f>IF(CH212="","",CH212)</f>
        <v>廃棄物</v>
      </c>
      <c r="CI213" s="564"/>
      <c r="CJ213" s="564"/>
      <c r="CK213" s="564"/>
      <c r="CL213" s="564"/>
      <c r="CM213" s="564"/>
      <c r="CN213" s="564"/>
      <c r="CO213" s="564"/>
      <c r="CP213" s="564"/>
      <c r="CQ213" s="564"/>
      <c r="CR213" s="271"/>
      <c r="CS213" s="271"/>
    </row>
    <row r="214" spans="3:97" s="243" customFormat="1" ht="13.5" customHeight="1">
      <c r="I214" s="257"/>
      <c r="J214" s="257"/>
      <c r="K214" s="257"/>
      <c r="L214" s="257"/>
      <c r="M214" s="257"/>
      <c r="N214" s="257"/>
      <c r="O214" s="257"/>
      <c r="P214" s="257"/>
      <c r="Q214" s="257"/>
      <c r="R214" s="257"/>
      <c r="S214" s="257"/>
      <c r="T214" s="257"/>
      <c r="U214" s="245"/>
      <c r="V214" s="245"/>
      <c r="W214" s="245"/>
      <c r="X214" s="245"/>
      <c r="Y214" s="274"/>
      <c r="Z214" s="274"/>
      <c r="AA214" s="257"/>
      <c r="AB214" s="257"/>
      <c r="AC214" s="257"/>
      <c r="AD214" s="273"/>
      <c r="AE214" s="273"/>
      <c r="AF214" s="245"/>
      <c r="AG214" s="245"/>
      <c r="AH214" s="245"/>
      <c r="AI214" s="271"/>
      <c r="AJ214" s="271"/>
      <c r="AK214" s="271"/>
      <c r="AL214" s="271"/>
      <c r="AM214" s="271"/>
      <c r="AN214" s="271"/>
      <c r="AO214" s="271"/>
      <c r="AP214" s="271"/>
      <c r="AQ214" s="271"/>
      <c r="AR214" s="271"/>
      <c r="AS214" s="271"/>
      <c r="AT214" s="271"/>
      <c r="AU214" s="272"/>
      <c r="AV214" s="257"/>
      <c r="AX214" s="569"/>
      <c r="AY214" s="569"/>
      <c r="AZ214" s="589"/>
      <c r="BA214" s="590"/>
      <c r="BB214" s="590"/>
      <c r="BC214" s="590"/>
      <c r="BD214" s="589"/>
      <c r="BE214" s="585" t="e">
        <f>IF(#REF!="発電事業者","月間送電電力量（GWh）","月間受電電力量（GWh）")</f>
        <v>#REF!</v>
      </c>
      <c r="BF214" s="586"/>
      <c r="BG214" s="331" t="str">
        <f>IF(COUNT(BG190,L224)=2,ROUND(BG190*L224/SUM(L219:L228),#REF!),"")</f>
        <v/>
      </c>
      <c r="BH214" s="331" t="str">
        <f>IF(COUNT(BH190,M224)=2,ROUND(BH190*M224/SUM(M219:M228),#REF!),"")</f>
        <v/>
      </c>
      <c r="BI214" s="331" t="str">
        <f>IF(COUNT(BI190,N224)=2,ROUND(BI190*N224/SUM(N219:N228),#REF!),"")</f>
        <v/>
      </c>
      <c r="BJ214" s="331" t="str">
        <f>IF(COUNT(BJ190,O224)=2,ROUND(BJ190*O224/SUM(O219:O228),#REF!),"")</f>
        <v/>
      </c>
      <c r="BK214" s="331" t="str">
        <f>IF(COUNT(BK190,P224)=2,ROUND(BK190*P224/SUM(P219:P228),#REF!),"")</f>
        <v/>
      </c>
      <c r="BL214" s="331" t="str">
        <f>IF(COUNT(BL190,Q224)=2,ROUND(BL190*Q224/SUM(Q219:Q228),#REF!),"")</f>
        <v/>
      </c>
      <c r="BM214" s="331" t="str">
        <f>IF(COUNT(BM190,R224)=2,ROUND(BM190*R224/SUM(R219:R228),#REF!),"")</f>
        <v/>
      </c>
      <c r="BN214" s="331" t="str">
        <f>IF(COUNT(BN190,S224)=2,ROUND(BN190*S224/SUM(S219:S228),#REF!),"")</f>
        <v/>
      </c>
      <c r="BO214" s="331" t="str">
        <f>IF(COUNT(BO190,T224)=2,ROUND(BO190*T224/SUM(T219:T228),#REF!),"")</f>
        <v/>
      </c>
      <c r="BP214" s="331" t="str">
        <f>IF(COUNT(BP190,U224)=2,ROUND(BP190*U224/SUM(U219:U228),#REF!),"")</f>
        <v/>
      </c>
      <c r="BQ214" s="331" t="str">
        <f>IF(COUNT(BQ190,V224)=2,ROUND(BQ190*V224/SUM(V219:V228),#REF!),"")</f>
        <v/>
      </c>
      <c r="BR214" s="331" t="str">
        <f>IF(COUNT(BR190,W224)=2,ROUND(BR190*W224/SUM(W219:W228),#REF!),"")</f>
        <v/>
      </c>
      <c r="BS214" s="569" t="e">
        <f>IF(#REF!="発電事業者","年間送電電力量（GWh）","年間受電電力量（GWh）")</f>
        <v>#REF!</v>
      </c>
      <c r="BT214" s="569"/>
      <c r="BU214" s="569"/>
      <c r="BV214" s="333" t="s">
        <v>25</v>
      </c>
      <c r="BW214" s="582"/>
      <c r="BX214" s="582"/>
      <c r="BY214" s="331" t="str">
        <f>IF(COUNT(BY190,X224)=2,ROUND(BY190*X224/SUM(X219:X228),#REF!),"")</f>
        <v/>
      </c>
      <c r="BZ214" s="331" t="str">
        <f>IF(COUNT(BZ190,Y224)=2,ROUND(BZ190*Y224/SUM(Y219:Y228),#REF!),"")</f>
        <v/>
      </c>
      <c r="CA214" s="331" t="str">
        <f>IF(COUNT(CA190,Z224)=2,ROUND(CA190*Z224/SUM(Z219:Z228),#REF!),"")</f>
        <v/>
      </c>
      <c r="CB214" s="331" t="str">
        <f>IF(COUNT(CB190,AA224)=2,ROUND(CB190*AA224/SUM(AA219:AA228),#REF!),"")</f>
        <v/>
      </c>
      <c r="CC214" s="331" t="str">
        <f>IF(COUNT(CC190,AB224)=2,ROUND(CC190*AB224/SUM(AB219:AB228),#REF!),"")</f>
        <v/>
      </c>
      <c r="CD214" s="331" t="str">
        <f>IF(COUNT(CD190,AC224)=2,ROUND(CD190*AC224/SUM(AC219:AC228),#REF!),"")</f>
        <v/>
      </c>
      <c r="CE214" s="331" t="str">
        <f>IF(COUNT(CE190,AD224)=2,ROUND(CE190*AD224/SUM(AD219:AD228),#REF!),"")</f>
        <v/>
      </c>
      <c r="CF214" s="331" t="str">
        <f>IF(COUNT(CF190,AE224)=2,ROUND(CF190*AE224/SUM(AE219:AE228),#REF!),"")</f>
        <v/>
      </c>
      <c r="CG214" s="331" t="str">
        <f>IF(COUNT(CG190,AF224)=2,ROUND(CG190*AF224/SUM(AF219:AF228),#REF!),"")</f>
        <v/>
      </c>
      <c r="CH214" s="565" t="str">
        <f>IF(COUNTA(AG224)=0,"",AG224)</f>
        <v/>
      </c>
      <c r="CI214" s="565"/>
      <c r="CJ214" s="565"/>
      <c r="CK214" s="565"/>
      <c r="CL214" s="565"/>
      <c r="CM214" s="565"/>
      <c r="CN214" s="565"/>
      <c r="CO214" s="565"/>
      <c r="CP214" s="565"/>
      <c r="CQ214" s="565"/>
    </row>
    <row r="215" spans="3:97" s="243" customFormat="1" ht="13.5" customHeight="1">
      <c r="C215" s="273"/>
      <c r="D215" s="273"/>
      <c r="E215" s="245"/>
      <c r="F215" s="245"/>
      <c r="G215" s="245"/>
      <c r="H215" s="257"/>
      <c r="I215" s="257"/>
      <c r="J215" s="257"/>
      <c r="K215" s="257"/>
      <c r="L215" s="257"/>
      <c r="M215" s="257"/>
      <c r="N215" s="257"/>
      <c r="O215" s="257"/>
      <c r="P215" s="257"/>
      <c r="Q215" s="257"/>
      <c r="R215" s="257"/>
      <c r="S215" s="257"/>
      <c r="T215" s="257"/>
      <c r="U215" s="257"/>
      <c r="V215" s="257"/>
      <c r="W215" s="257"/>
      <c r="X215" s="257"/>
      <c r="Y215" s="257"/>
      <c r="Z215" s="257"/>
      <c r="AA215" s="257"/>
      <c r="AB215" s="257"/>
      <c r="AC215" s="257"/>
      <c r="AD215" s="257"/>
      <c r="AE215" s="257"/>
      <c r="AF215" s="257"/>
      <c r="AG215" s="257"/>
      <c r="AH215" s="257"/>
      <c r="AI215" s="257"/>
      <c r="AJ215" s="257"/>
      <c r="AK215" s="257"/>
      <c r="AL215" s="257"/>
      <c r="AM215" s="257"/>
      <c r="AN215" s="257"/>
      <c r="AO215" s="257"/>
      <c r="AP215" s="257"/>
      <c r="AQ215" s="257"/>
      <c r="AR215" s="257"/>
      <c r="AS215" s="257"/>
      <c r="AT215" s="257"/>
      <c r="AU215" s="257"/>
      <c r="AV215" s="275"/>
      <c r="AX215" s="569" t="str">
        <f>IF(C225="","",C225)</f>
        <v/>
      </c>
      <c r="AY215" s="569"/>
      <c r="AZ215" s="587" t="str">
        <f>IF(E225="","",E225)</f>
        <v/>
      </c>
      <c r="BA215" s="590" t="str">
        <f ca="1">IF(F225="","",F225)</f>
        <v/>
      </c>
      <c r="BB215" s="590"/>
      <c r="BC215" s="590"/>
      <c r="BD215" s="587" t="str">
        <f>IF(I225="","",I225)</f>
        <v/>
      </c>
      <c r="BE215" s="578" t="e">
        <f>IF(#REF!="発電事業者","送電電力（MW）","受電電力（MW）")</f>
        <v>#REF!</v>
      </c>
      <c r="BF215" s="579"/>
      <c r="BG215" s="331" t="str">
        <f>IF(COUNT(BG188,L225)=2,ROUND(BG188*L225/SUM(L219:L228),#REF!),"")</f>
        <v/>
      </c>
      <c r="BH215" s="331" t="str">
        <f>IF(COUNT(BH188,M225)=2,ROUND(BH188*M225/SUM(M219:M228),#REF!),"")</f>
        <v/>
      </c>
      <c r="BI215" s="331" t="str">
        <f>IF(COUNT(BI188,N225)=2,ROUND(BI188*N225/SUM(N219:N228),#REF!),"")</f>
        <v/>
      </c>
      <c r="BJ215" s="331" t="str">
        <f>IF(COUNT(BJ188,O225)=2,ROUND(BJ188*O225/SUM(O219:O228),#REF!),"")</f>
        <v/>
      </c>
      <c r="BK215" s="331" t="str">
        <f>IF(COUNT(BK188,P225)=2,ROUND(BK188*P225/SUM(P219:P228),#REF!),"")</f>
        <v/>
      </c>
      <c r="BL215" s="331" t="str">
        <f>IF(COUNT(BL188,Q225)=2,ROUND(BL188*Q225/SUM(Q219:Q228),#REF!),"")</f>
        <v/>
      </c>
      <c r="BM215" s="331" t="str">
        <f>IF(COUNT(BM188,R225)=2,ROUND(BM188*R225/SUM(R219:R228),#REF!),"")</f>
        <v/>
      </c>
      <c r="BN215" s="331" t="str">
        <f>IF(COUNT(BN188,S225)=2,ROUND(BN188*S225/SUM(S219:S228),#REF!),"")</f>
        <v/>
      </c>
      <c r="BO215" s="331" t="str">
        <f>IF(COUNT(BO188,T225)=2,ROUND(BO188*T225/SUM(T219:T228),#REF!),"")</f>
        <v/>
      </c>
      <c r="BP215" s="331" t="str">
        <f>IF(COUNT(BP188,U225)=2,ROUND(BP188*U225/SUM(U219:U228),#REF!),"")</f>
        <v/>
      </c>
      <c r="BQ215" s="331" t="str">
        <f>IF(COUNT(BQ188,V225)=2,ROUND(BQ188*V225/SUM(V219:V228),#REF!),"")</f>
        <v/>
      </c>
      <c r="BR215" s="331" t="str">
        <f>IF(COUNT(BR188,W225)=2,ROUND(BR188*W225/SUM(W219:W228),#REF!),"")</f>
        <v/>
      </c>
      <c r="BS215" s="569" t="e">
        <f>IF(#REF!="発電事業者","送電電力（MW）","受電電力（MW）")</f>
        <v>#REF!</v>
      </c>
      <c r="BT215" s="569"/>
      <c r="BU215" s="569"/>
      <c r="BV215" s="333" t="s">
        <v>171</v>
      </c>
      <c r="BW215" s="580"/>
      <c r="BX215" s="580"/>
      <c r="BY215" s="331" t="str">
        <f>IF(COUNT(BY188,X225)=2,ROUND(BY188*X225/SUM(X219:X228),#REF!),"")</f>
        <v/>
      </c>
      <c r="BZ215" s="331" t="str">
        <f>IF(COUNT(BZ188,Y225)=2,ROUND(BZ188*Y225/SUM(Y219:Y228),#REF!),"")</f>
        <v/>
      </c>
      <c r="CA215" s="331" t="str">
        <f>IF(COUNT(CA188,Z225)=2,ROUND(CA188*Z225/SUM(Z219:Z228),#REF!),"")</f>
        <v/>
      </c>
      <c r="CB215" s="331" t="str">
        <f>IF(COUNT(CB188,AA225)=2,ROUND(CB188*AA225/SUM(AA219:AA228),#REF!),"")</f>
        <v/>
      </c>
      <c r="CC215" s="331" t="str">
        <f>IF(COUNT(CC188,AB225)=2,ROUND(CC188*AB225/SUM(AB219:AB228),#REF!),"")</f>
        <v/>
      </c>
      <c r="CD215" s="331" t="str">
        <f>IF(COUNT(CD188,AC225)=2,ROUND(CD188*AC225/SUM(AC219:AC228),#REF!),"")</f>
        <v/>
      </c>
      <c r="CE215" s="331" t="str">
        <f>IF(COUNT(CE188,AD225)=2,ROUND(CE188*AD225/SUM(AD219:AD228),#REF!),"")</f>
        <v/>
      </c>
      <c r="CF215" s="331" t="str">
        <f>IF(COUNT(CF188,AE225)=2,ROUND(CF188*AE225/SUM(AE219:AE228),#REF!),"")</f>
        <v/>
      </c>
      <c r="CG215" s="331" t="str">
        <f>IF(COUNT(CG188,AF225)=2,ROUND(CG188*AF225/SUM(AF219:AF228),#REF!),"")</f>
        <v/>
      </c>
      <c r="CH215" s="563" t="s">
        <v>120</v>
      </c>
      <c r="CI215" s="563"/>
      <c r="CJ215" s="563"/>
      <c r="CK215" s="563"/>
      <c r="CL215" s="563"/>
      <c r="CM215" s="563"/>
      <c r="CN215" s="563"/>
      <c r="CO215" s="563"/>
      <c r="CP215" s="563"/>
      <c r="CQ215" s="563"/>
    </row>
    <row r="216" spans="3:97" s="243" customFormat="1" ht="13.5" customHeight="1">
      <c r="C216" s="241" t="e">
        <f>IF(#REF!="発電事業者","送電相手先諸元","購入相手先諸元")</f>
        <v>#REF!</v>
      </c>
      <c r="D216" s="236"/>
      <c r="E216" s="236"/>
      <c r="F216" s="242">
        <v>0</v>
      </c>
      <c r="G216" s="237" t="s">
        <v>255</v>
      </c>
      <c r="H216" s="236"/>
      <c r="I216" s="236"/>
      <c r="J216" s="236"/>
      <c r="K216" s="236"/>
      <c r="AV216" s="257"/>
      <c r="AX216" s="569"/>
      <c r="AY216" s="569"/>
      <c r="AZ216" s="588"/>
      <c r="BA216" s="590"/>
      <c r="BB216" s="590"/>
      <c r="BC216" s="590"/>
      <c r="BD216" s="588"/>
      <c r="BE216" s="583"/>
      <c r="BF216" s="584"/>
      <c r="BG216" s="259"/>
      <c r="BH216" s="259"/>
      <c r="BI216" s="259"/>
      <c r="BJ216" s="259"/>
      <c r="BK216" s="259"/>
      <c r="BL216" s="259"/>
      <c r="BM216" s="259"/>
      <c r="BN216" s="259"/>
      <c r="BO216" s="259"/>
      <c r="BP216" s="259"/>
      <c r="BQ216" s="259"/>
      <c r="BR216" s="259"/>
      <c r="BS216" s="569"/>
      <c r="BT216" s="569"/>
      <c r="BU216" s="569"/>
      <c r="BV216" s="333" t="s">
        <v>172</v>
      </c>
      <c r="BW216" s="581"/>
      <c r="BX216" s="581"/>
      <c r="BY216" s="331" t="str">
        <f>IF(COUNT(BY189,X225)=2,ROUND(BY189*X225/SUM(X219:X228),#REF!),"")</f>
        <v/>
      </c>
      <c r="BZ216" s="331" t="str">
        <f>IF(COUNT(BZ189,Y225)=2,ROUND(BZ189*Y225/SUM(Y219:Y228),#REF!),"")</f>
        <v/>
      </c>
      <c r="CA216" s="331" t="str">
        <f>IF(COUNT(CA189,Z225)=2,ROUND(CA189*Z225/SUM(Z219:Z228),#REF!),"")</f>
        <v/>
      </c>
      <c r="CB216" s="331" t="str">
        <f>IF(COUNT(CB189,AA225)=2,ROUND(CB189*AA225/SUM(AA219:AA228),#REF!),"")</f>
        <v/>
      </c>
      <c r="CC216" s="331" t="str">
        <f>IF(COUNT(CC189,AB225)=2,ROUND(CC189*AB225/SUM(AB219:AB228),#REF!),"")</f>
        <v/>
      </c>
      <c r="CD216" s="331" t="str">
        <f>IF(COUNT(CD189,AC225)=2,ROUND(CD189*AC225/SUM(AC219:AC228),#REF!),"")</f>
        <v/>
      </c>
      <c r="CE216" s="331" t="str">
        <f>IF(COUNT(CE189,AD225)=2,ROUND(CE189*AD225/SUM(AD219:AD228),#REF!),"")</f>
        <v/>
      </c>
      <c r="CF216" s="331" t="str">
        <f>IF(COUNT(CF189,AE225)=2,ROUND(CF189*AE225/SUM(AE219:AE228),#REF!),"")</f>
        <v/>
      </c>
      <c r="CG216" s="331" t="str">
        <f>IF(COUNT(CG189,AF225)=2,ROUND(CG189*AF225/SUM(AF219:AF228),#REF!),"")</f>
        <v/>
      </c>
      <c r="CH216" s="564" t="str">
        <f>IF(CH215="","",CH215)</f>
        <v>廃棄物</v>
      </c>
      <c r="CI216" s="564"/>
      <c r="CJ216" s="564"/>
      <c r="CK216" s="564"/>
      <c r="CL216" s="564"/>
      <c r="CM216" s="564"/>
      <c r="CN216" s="564"/>
      <c r="CO216" s="564"/>
      <c r="CP216" s="564"/>
      <c r="CQ216" s="564"/>
    </row>
    <row r="217" spans="3:97" s="243" customFormat="1" ht="13.5" customHeight="1">
      <c r="C217" s="594" t="s">
        <v>200</v>
      </c>
      <c r="D217" s="594"/>
      <c r="E217" s="594" t="s">
        <v>201</v>
      </c>
      <c r="F217" s="594" t="s">
        <v>202</v>
      </c>
      <c r="G217" s="594"/>
      <c r="H217" s="594"/>
      <c r="I217" s="595" t="s">
        <v>203</v>
      </c>
      <c r="J217" s="597" t="e">
        <f>IF(#REF!="発電事業者","送電先","購入先")</f>
        <v>#REF!</v>
      </c>
      <c r="K217" s="598"/>
      <c r="L217" s="601" t="e">
        <f>DATE(#REF!,1,1)</f>
        <v>#REF!</v>
      </c>
      <c r="M217" s="602"/>
      <c r="N217" s="602"/>
      <c r="O217" s="602"/>
      <c r="P217" s="602"/>
      <c r="Q217" s="602"/>
      <c r="R217" s="602"/>
      <c r="S217" s="602"/>
      <c r="T217" s="602"/>
      <c r="U217" s="602"/>
      <c r="V217" s="602"/>
      <c r="W217" s="603"/>
      <c r="X217" s="592" t="e">
        <f>DATE(#REF!+1,1,1)</f>
        <v>#REF!</v>
      </c>
      <c r="Y217" s="592" t="e">
        <f>DATE(#REF!+2,1,1)</f>
        <v>#REF!</v>
      </c>
      <c r="Z217" s="592" t="e">
        <f>DATE(#REF!+3,1,1)</f>
        <v>#REF!</v>
      </c>
      <c r="AA217" s="592" t="e">
        <f>DATE(#REF!+4,1,1)</f>
        <v>#REF!</v>
      </c>
      <c r="AB217" s="592" t="e">
        <f>DATE(#REF!+5,1,1)</f>
        <v>#REF!</v>
      </c>
      <c r="AC217" s="592" t="e">
        <f>DATE(#REF!+6,1,1)</f>
        <v>#REF!</v>
      </c>
      <c r="AD217" s="592" t="e">
        <f>DATE(#REF!+7,1,1)</f>
        <v>#REF!</v>
      </c>
      <c r="AE217" s="592" t="e">
        <f>DATE(#REF!+8,1,1)</f>
        <v>#REF!</v>
      </c>
      <c r="AF217" s="592" t="e">
        <f>DATE(#REF!+9,1,1)</f>
        <v>#REF!</v>
      </c>
      <c r="AG217" s="594" t="s">
        <v>253</v>
      </c>
      <c r="AH217" s="594"/>
      <c r="AI217" s="594"/>
      <c r="AJ217" s="594"/>
      <c r="AK217" s="594"/>
      <c r="AL217" s="594"/>
      <c r="AM217" s="594"/>
      <c r="AN217" s="594"/>
      <c r="AO217" s="594"/>
      <c r="AP217" s="594"/>
      <c r="AV217" s="275"/>
      <c r="AX217" s="569"/>
      <c r="AY217" s="569"/>
      <c r="AZ217" s="589"/>
      <c r="BA217" s="590"/>
      <c r="BB217" s="590"/>
      <c r="BC217" s="590"/>
      <c r="BD217" s="589"/>
      <c r="BE217" s="585" t="e">
        <f>IF(#REF!="発電事業者","月間送電電力量（GWh）","月間受電電力量（GWh）")</f>
        <v>#REF!</v>
      </c>
      <c r="BF217" s="586"/>
      <c r="BG217" s="331" t="str">
        <f>IF(COUNT(BG190,L225)=2,ROUND(BG190*L225/SUM(L219:L228),#REF!),"")</f>
        <v/>
      </c>
      <c r="BH217" s="331" t="str">
        <f>IF(COUNT(BH190,M225)=2,ROUND(BH190*M225/SUM(M219:M228),#REF!),"")</f>
        <v/>
      </c>
      <c r="BI217" s="331" t="str">
        <f>IF(COUNT(BI190,N225)=2,ROUND(BI190*N225/SUM(N219:N228),#REF!),"")</f>
        <v/>
      </c>
      <c r="BJ217" s="331" t="str">
        <f>IF(COUNT(BJ190,O225)=2,ROUND(BJ190*O225/SUM(O219:O228),#REF!),"")</f>
        <v/>
      </c>
      <c r="BK217" s="331" t="str">
        <f>IF(COUNT(BK190,P225)=2,ROUND(BK190*P225/SUM(P219:P228),#REF!),"")</f>
        <v/>
      </c>
      <c r="BL217" s="331" t="str">
        <f>IF(COUNT(BL190,Q225)=2,ROUND(BL190*Q225/SUM(Q219:Q228),#REF!),"")</f>
        <v/>
      </c>
      <c r="BM217" s="331" t="str">
        <f>IF(COUNT(BM190,R225)=2,ROUND(BM190*R225/SUM(R219:R228),#REF!),"")</f>
        <v/>
      </c>
      <c r="BN217" s="331" t="str">
        <f>IF(COUNT(BN190,S225)=2,ROUND(BN190*S225/SUM(S219:S228),#REF!),"")</f>
        <v/>
      </c>
      <c r="BO217" s="331" t="str">
        <f>IF(COUNT(BO190,T225)=2,ROUND(BO190*T225/SUM(T219:T228),#REF!),"")</f>
        <v/>
      </c>
      <c r="BP217" s="331" t="str">
        <f>IF(COUNT(BP190,U225)=2,ROUND(BP190*U225/SUM(U219:U228),#REF!),"")</f>
        <v/>
      </c>
      <c r="BQ217" s="331" t="str">
        <f>IF(COUNT(BQ190,V225)=2,ROUND(BQ190*V225/SUM(V219:V228),#REF!),"")</f>
        <v/>
      </c>
      <c r="BR217" s="331" t="str">
        <f>IF(COUNT(BR190,W225)=2,ROUND(BR190*W225/SUM(W219:W228),#REF!),"")</f>
        <v/>
      </c>
      <c r="BS217" s="569" t="e">
        <f>IF(#REF!="発電事業者","年間送電電力量（GWh）","年間受電電力量（GWh）")</f>
        <v>#REF!</v>
      </c>
      <c r="BT217" s="569"/>
      <c r="BU217" s="569"/>
      <c r="BV217" s="333" t="s">
        <v>25</v>
      </c>
      <c r="BW217" s="582"/>
      <c r="BX217" s="582"/>
      <c r="BY217" s="331" t="str">
        <f>IF(COUNT(BY190,X225)=2,ROUND(BY190*X225/SUM(X219:X228),#REF!),"")</f>
        <v/>
      </c>
      <c r="BZ217" s="331" t="str">
        <f>IF(COUNT(BZ190,Y225)=2,ROUND(BZ190*Y225/SUM(Y219:Y228),#REF!),"")</f>
        <v/>
      </c>
      <c r="CA217" s="331" t="str">
        <f>IF(COUNT(CA190,Z225)=2,ROUND(CA190*Z225/SUM(Z219:Z228),#REF!),"")</f>
        <v/>
      </c>
      <c r="CB217" s="331" t="str">
        <f>IF(COUNT(CB190,AA225)=2,ROUND(CB190*AA225/SUM(AA219:AA228),#REF!),"")</f>
        <v/>
      </c>
      <c r="CC217" s="331" t="str">
        <f>IF(COUNT(CC190,AB225)=2,ROUND(CC190*AB225/SUM(AB219:AB228),#REF!),"")</f>
        <v/>
      </c>
      <c r="CD217" s="331" t="str">
        <f>IF(COUNT(CD190,AC225)=2,ROUND(CD190*AC225/SUM(AC219:AC228),#REF!),"")</f>
        <v/>
      </c>
      <c r="CE217" s="331" t="str">
        <f>IF(COUNT(CE190,AD225)=2,ROUND(CE190*AD225/SUM(AD219:AD228),#REF!),"")</f>
        <v/>
      </c>
      <c r="CF217" s="331" t="str">
        <f>IF(COUNT(CF190,AE225)=2,ROUND(CF190*AE225/SUM(AE219:AE228),#REF!),"")</f>
        <v/>
      </c>
      <c r="CG217" s="331" t="str">
        <f>IF(COUNT(CG190,AF225)=2,ROUND(CG190*AF225/SUM(AF219:AF228),#REF!),"")</f>
        <v/>
      </c>
      <c r="CH217" s="565" t="str">
        <f>IF(COUNTA(AG225)=0,"",AG225)</f>
        <v/>
      </c>
      <c r="CI217" s="565"/>
      <c r="CJ217" s="565"/>
      <c r="CK217" s="565"/>
      <c r="CL217" s="565"/>
      <c r="CM217" s="565"/>
      <c r="CN217" s="565"/>
      <c r="CO217" s="565"/>
      <c r="CP217" s="565"/>
      <c r="CQ217" s="565"/>
    </row>
    <row r="218" spans="3:97" s="243" customFormat="1" ht="13.5" customHeight="1">
      <c r="C218" s="594"/>
      <c r="D218" s="594"/>
      <c r="E218" s="594"/>
      <c r="F218" s="594"/>
      <c r="G218" s="594"/>
      <c r="H218" s="594"/>
      <c r="I218" s="596"/>
      <c r="J218" s="599"/>
      <c r="K218" s="600"/>
      <c r="L218" s="320" t="s">
        <v>194</v>
      </c>
      <c r="M218" s="320" t="s">
        <v>195</v>
      </c>
      <c r="N218" s="320" t="s">
        <v>161</v>
      </c>
      <c r="O218" s="320" t="s">
        <v>162</v>
      </c>
      <c r="P218" s="320" t="s">
        <v>163</v>
      </c>
      <c r="Q218" s="320" t="s">
        <v>164</v>
      </c>
      <c r="R218" s="320" t="s">
        <v>165</v>
      </c>
      <c r="S218" s="320" t="s">
        <v>166</v>
      </c>
      <c r="T218" s="320" t="s">
        <v>167</v>
      </c>
      <c r="U218" s="320" t="s">
        <v>168</v>
      </c>
      <c r="V218" s="320" t="s">
        <v>169</v>
      </c>
      <c r="W218" s="320" t="s">
        <v>170</v>
      </c>
      <c r="X218" s="593">
        <v>43101</v>
      </c>
      <c r="Y218" s="593">
        <v>43466</v>
      </c>
      <c r="Z218" s="593">
        <v>43831</v>
      </c>
      <c r="AA218" s="593">
        <v>44197</v>
      </c>
      <c r="AB218" s="593">
        <v>44562</v>
      </c>
      <c r="AC218" s="593">
        <v>44927</v>
      </c>
      <c r="AD218" s="593">
        <v>45292</v>
      </c>
      <c r="AE218" s="593">
        <v>45658</v>
      </c>
      <c r="AF218" s="593">
        <v>46023</v>
      </c>
      <c r="AG218" s="594"/>
      <c r="AH218" s="594"/>
      <c r="AI218" s="594"/>
      <c r="AJ218" s="594"/>
      <c r="AK218" s="594"/>
      <c r="AL218" s="594"/>
      <c r="AM218" s="594"/>
      <c r="AN218" s="594"/>
      <c r="AO218" s="594"/>
      <c r="AP218" s="594"/>
      <c r="AV218" s="275"/>
      <c r="AX218" s="569" t="str">
        <f>IF(C226="","",C226)</f>
        <v/>
      </c>
      <c r="AY218" s="569"/>
      <c r="AZ218" s="587" t="str">
        <f>IF(E226="","",E226)</f>
        <v/>
      </c>
      <c r="BA218" s="590" t="str">
        <f ca="1">IF(F226="","",F226)</f>
        <v/>
      </c>
      <c r="BB218" s="590"/>
      <c r="BC218" s="590"/>
      <c r="BD218" s="587" t="str">
        <f>IF(I226="","",I226)</f>
        <v/>
      </c>
      <c r="BE218" s="578" t="e">
        <f>IF(#REF!="発電事業者","送電電力（MW）","受電電力（MW）")</f>
        <v>#REF!</v>
      </c>
      <c r="BF218" s="579"/>
      <c r="BG218" s="331" t="str">
        <f>IF(COUNT(BG188,L226)=2,ROUND(BG188*L226/SUM(L219:L228),#REF!),"")</f>
        <v/>
      </c>
      <c r="BH218" s="331" t="str">
        <f>IF(COUNT(BH188,M226)=2,ROUND(BH188*M226/SUM(M219:M228),#REF!),"")</f>
        <v/>
      </c>
      <c r="BI218" s="331" t="str">
        <f>IF(COUNT(BI188,N226)=2,ROUND(BI188*N226/SUM(N219:N228),#REF!),"")</f>
        <v/>
      </c>
      <c r="BJ218" s="331" t="str">
        <f>IF(COUNT(BJ188,O226)=2,ROUND(BJ188*O226/SUM(O219:O228),#REF!),"")</f>
        <v/>
      </c>
      <c r="BK218" s="331" t="str">
        <f>IF(COUNT(BK188,P226)=2,ROUND(BK188*P226/SUM(P219:P228),#REF!),"")</f>
        <v/>
      </c>
      <c r="BL218" s="331" t="str">
        <f>IF(COUNT(BL188,Q226)=2,ROUND(BL188*Q226/SUM(Q219:Q228),#REF!),"")</f>
        <v/>
      </c>
      <c r="BM218" s="331" t="str">
        <f>IF(COUNT(BM188,R226)=2,ROUND(BM188*R226/SUM(R219:R228),#REF!),"")</f>
        <v/>
      </c>
      <c r="BN218" s="331" t="str">
        <f>IF(COUNT(BN188,S226)=2,ROUND(BN188*S226/SUM(S219:S228),#REF!),"")</f>
        <v/>
      </c>
      <c r="BO218" s="331" t="str">
        <f>IF(COUNT(BO188,T226)=2,ROUND(BO188*T226/SUM(T219:T228),#REF!),"")</f>
        <v/>
      </c>
      <c r="BP218" s="331" t="str">
        <f>IF(COUNT(BP188,U226)=2,ROUND(BP188*U226/SUM(U219:U228),#REF!),"")</f>
        <v/>
      </c>
      <c r="BQ218" s="331" t="str">
        <f>IF(COUNT(BQ188,V226)=2,ROUND(BQ188*V226/SUM(V219:V228),#REF!),"")</f>
        <v/>
      </c>
      <c r="BR218" s="331" t="str">
        <f>IF(COUNT(BR188,W226)=2,ROUND(BR188*W226/SUM(W219:W228),#REF!),"")</f>
        <v/>
      </c>
      <c r="BS218" s="569" t="e">
        <f>IF(#REF!="発電事業者","送電電力（MW）","受電電力（MW）")</f>
        <v>#REF!</v>
      </c>
      <c r="BT218" s="569"/>
      <c r="BU218" s="569"/>
      <c r="BV218" s="333" t="s">
        <v>171</v>
      </c>
      <c r="BW218" s="580"/>
      <c r="BX218" s="580"/>
      <c r="BY218" s="331" t="str">
        <f>IF(COUNT(BY188,X226)=2,ROUND(BY188*X226/SUM(X219:X228),#REF!),"")</f>
        <v/>
      </c>
      <c r="BZ218" s="331" t="str">
        <f>IF(COUNT(BZ188,Y226)=2,ROUND(BZ188*Y226/SUM(Y219:Y228),#REF!),"")</f>
        <v/>
      </c>
      <c r="CA218" s="331" t="str">
        <f>IF(COUNT(CA188,Z226)=2,ROUND(CA188*Z226/SUM(Z219:Z228),#REF!),"")</f>
        <v/>
      </c>
      <c r="CB218" s="331" t="str">
        <f>IF(COUNT(CB188,AA226)=2,ROUND(CB188*AA226/SUM(AA219:AA228),#REF!),"")</f>
        <v/>
      </c>
      <c r="CC218" s="331" t="str">
        <f>IF(COUNT(CC188,AB226)=2,ROUND(CC188*AB226/SUM(AB219:AB228),#REF!),"")</f>
        <v/>
      </c>
      <c r="CD218" s="331" t="str">
        <f>IF(COUNT(CD188,AC226)=2,ROUND(CD188*AC226/SUM(AC219:AC228),#REF!),"")</f>
        <v/>
      </c>
      <c r="CE218" s="331" t="str">
        <f>IF(COUNT(CE188,AD226)=2,ROUND(CE188*AD226/SUM(AD219:AD228),#REF!),"")</f>
        <v/>
      </c>
      <c r="CF218" s="331" t="str">
        <f>IF(COUNT(CF188,AE226)=2,ROUND(CF188*AE226/SUM(AE219:AE228),#REF!),"")</f>
        <v/>
      </c>
      <c r="CG218" s="331" t="str">
        <f>IF(COUNT(CG188,AF226)=2,ROUND(CG188*AF226/SUM(AF219:AF228),#REF!),"")</f>
        <v/>
      </c>
      <c r="CH218" s="563" t="s">
        <v>120</v>
      </c>
      <c r="CI218" s="563"/>
      <c r="CJ218" s="563"/>
      <c r="CK218" s="563"/>
      <c r="CL218" s="563"/>
      <c r="CM218" s="563"/>
      <c r="CN218" s="563"/>
      <c r="CO218" s="563"/>
      <c r="CP218" s="563"/>
      <c r="CQ218" s="563"/>
    </row>
    <row r="219" spans="3:97" s="243" customFormat="1" ht="13.5" customHeight="1">
      <c r="C219" s="568"/>
      <c r="D219" s="568"/>
      <c r="E219" s="332"/>
      <c r="F219" s="569" t="str">
        <f ca="1">IF(E219="","",VLOOKUP(E219,INDIRECT(AR219),2,FALSE))</f>
        <v/>
      </c>
      <c r="G219" s="569"/>
      <c r="H219" s="569"/>
      <c r="I219" s="333" t="str">
        <f>IF(E219="","",E183)</f>
        <v/>
      </c>
      <c r="J219" s="569" t="e">
        <f>J217&amp;"１"</f>
        <v>#REF!</v>
      </c>
      <c r="K219" s="569"/>
      <c r="L219" s="277">
        <f t="shared" ref="L219:W219" si="11">IF($F216=0,IF(100-SUM(L220:L228)=0,"",100-SUM(L220:L228)),IF(H193-SUM(L220:L228)=0,"",H193-SUM(L220:L228)))</f>
        <v>100</v>
      </c>
      <c r="M219" s="277">
        <f t="shared" si="11"/>
        <v>100</v>
      </c>
      <c r="N219" s="277">
        <f t="shared" si="11"/>
        <v>100</v>
      </c>
      <c r="O219" s="277">
        <f t="shared" si="11"/>
        <v>100</v>
      </c>
      <c r="P219" s="277">
        <f t="shared" si="11"/>
        <v>100</v>
      </c>
      <c r="Q219" s="277">
        <f t="shared" si="11"/>
        <v>100</v>
      </c>
      <c r="R219" s="277">
        <f t="shared" si="11"/>
        <v>100</v>
      </c>
      <c r="S219" s="277">
        <f t="shared" si="11"/>
        <v>100</v>
      </c>
      <c r="T219" s="277">
        <f t="shared" si="11"/>
        <v>100</v>
      </c>
      <c r="U219" s="277">
        <f t="shared" si="11"/>
        <v>100</v>
      </c>
      <c r="V219" s="277">
        <f t="shared" si="11"/>
        <v>100</v>
      </c>
      <c r="W219" s="277">
        <f t="shared" si="11"/>
        <v>100</v>
      </c>
      <c r="X219" s="277">
        <f>IF($F216=0,IF(100-SUM(X220:X228)=0,"",100-SUM(X220:X228)),IF(H195-SUM(X220:X228)=0,"",H195-SUM(X220:X228)))</f>
        <v>100</v>
      </c>
      <c r="Y219" s="277">
        <f>IF($F216=0,IF(100-SUM(Y220:Y228)=0,"",100-SUM(Y220:Y228)),IF(H197-SUM(Y220:Y228)=0,"",H197-SUM(Y220:Y228)))</f>
        <v>100</v>
      </c>
      <c r="Z219" s="277">
        <f>IF($F216=0,IF(100-SUM(Z220:Z228)=0,"",100-SUM(Z220:Z228)),IF(H199-SUM(Z220:Z228)=0,"",H199-SUM(Z220:Z228)))</f>
        <v>100</v>
      </c>
      <c r="AA219" s="277">
        <f>IF($F216=0,IF(100-SUM(AA220:AA228)=0,"",100-SUM(AA220:AA228)),IF(H201-SUM(AA220:AA228)=0,"",H201-SUM(AA220:AA228)))</f>
        <v>100</v>
      </c>
      <c r="AB219" s="277">
        <f>IF($F216=0,IF(100-SUM(AB220:AB228)=0,"",100-SUM(AB220:AB228)),IF(H203-SUM(AB220:AB228)=0,"",H203-SUM(AB220:AB228)))</f>
        <v>100</v>
      </c>
      <c r="AC219" s="277">
        <f>IF($F216=0,IF(100-SUM(AC220:AC228)=0,"",100-SUM(AC220:AC228)),IF(H205-SUM(AC220:AC228)=0,"",H205-SUM(AC220:AC228)))</f>
        <v>100</v>
      </c>
      <c r="AD219" s="277">
        <f>IF($F216=0,IF(100-SUM(AD220:AD228)=0,"",100-SUM(AD220:AD228)),IF(H207-SUM(AD220:AD228)=0,"",H207-SUM(AD220:AD228)))</f>
        <v>100</v>
      </c>
      <c r="AE219" s="277">
        <f>IF($F216=0,IF(100-SUM(AE220:AE228)=0,"",100-SUM(AE220:AE228)),IF(H209-SUM(AE220:AE228)=0,"",H209-SUM(AE220:AE228)))</f>
        <v>100</v>
      </c>
      <c r="AF219" s="277">
        <f>IF($F216=0,IF(100-SUM(AF220:AF228)=0,"",100-SUM(AF220:AF228)),IF(H211-SUM(AF220:AF228)=0,"",H211-SUM(AF220:AF228)))</f>
        <v>100</v>
      </c>
      <c r="AG219" s="570"/>
      <c r="AH219" s="570"/>
      <c r="AI219" s="570"/>
      <c r="AJ219" s="570"/>
      <c r="AK219" s="570"/>
      <c r="AL219" s="570"/>
      <c r="AM219" s="570"/>
      <c r="AN219" s="570"/>
      <c r="AO219" s="570"/>
      <c r="AP219" s="570"/>
      <c r="AR219" s="591" t="b">
        <f t="shared" ref="AR219:AR228" si="12">IF(C219="発電事業者","事業者リスト一覧!D3:E1002", IF(C219="小売電気事業者","事業者リスト一覧!J3:K1002", IF(C219="一般送配電事業者","事業者リスト一覧!G3:H13", IF(C219="送電事業者","事業者リスト一覧!G16:H21", IF(C219="特定送配電事業者","事業者リスト一覧!G24:H44", IF(C219="登録特定送配電事業者","事業者リスト一覧!G47:H87", IF(C219="その他事業者","事業者リスト一覧!G90:H100")))))))</f>
        <v>0</v>
      </c>
      <c r="AS219" s="591"/>
      <c r="AT219" s="591"/>
      <c r="AU219" s="281" t="s">
        <v>160</v>
      </c>
      <c r="AV219" s="275"/>
      <c r="AX219" s="569"/>
      <c r="AY219" s="569"/>
      <c r="AZ219" s="588"/>
      <c r="BA219" s="590"/>
      <c r="BB219" s="590"/>
      <c r="BC219" s="590"/>
      <c r="BD219" s="588"/>
      <c r="BE219" s="583"/>
      <c r="BF219" s="584"/>
      <c r="BG219" s="259"/>
      <c r="BH219" s="259"/>
      <c r="BI219" s="259"/>
      <c r="BJ219" s="259"/>
      <c r="BK219" s="259"/>
      <c r="BL219" s="259"/>
      <c r="BM219" s="259"/>
      <c r="BN219" s="259"/>
      <c r="BO219" s="259"/>
      <c r="BP219" s="259"/>
      <c r="BQ219" s="259"/>
      <c r="BR219" s="259"/>
      <c r="BS219" s="569"/>
      <c r="BT219" s="569"/>
      <c r="BU219" s="569"/>
      <c r="BV219" s="333" t="s">
        <v>172</v>
      </c>
      <c r="BW219" s="581"/>
      <c r="BX219" s="581"/>
      <c r="BY219" s="331" t="str">
        <f>IF(COUNT(BY189,X226)=2,ROUND(BY189*X226/SUM(X219:X228),#REF!),"")</f>
        <v/>
      </c>
      <c r="BZ219" s="331" t="str">
        <f>IF(COUNT(BZ189,Y226)=2,ROUND(BZ189*Y226/SUM(Y219:Y228),#REF!),"")</f>
        <v/>
      </c>
      <c r="CA219" s="331" t="str">
        <f>IF(COUNT(CA189,Z226)=2,ROUND(CA189*Z226/SUM(Z219:Z228),#REF!),"")</f>
        <v/>
      </c>
      <c r="CB219" s="331" t="str">
        <f>IF(COUNT(CB189,AA226)=2,ROUND(CB189*AA226/SUM(AA219:AA228),#REF!),"")</f>
        <v/>
      </c>
      <c r="CC219" s="331" t="str">
        <f>IF(COUNT(CC189,AB226)=2,ROUND(CC189*AB226/SUM(AB219:AB228),#REF!),"")</f>
        <v/>
      </c>
      <c r="CD219" s="331" t="str">
        <f>IF(COUNT(CD189,AC226)=2,ROUND(CD189*AC226/SUM(AC219:AC228),#REF!),"")</f>
        <v/>
      </c>
      <c r="CE219" s="331" t="str">
        <f>IF(COUNT(CE189,AD226)=2,ROUND(CE189*AD226/SUM(AD219:AD228),#REF!),"")</f>
        <v/>
      </c>
      <c r="CF219" s="331" t="str">
        <f>IF(COUNT(CF189,AE226)=2,ROUND(CF189*AE226/SUM(AE219:AE228),#REF!),"")</f>
        <v/>
      </c>
      <c r="CG219" s="331" t="str">
        <f>IF(COUNT(CG189,AF226)=2,ROUND(CG189*AF226/SUM(AF219:AF228),#REF!),"")</f>
        <v/>
      </c>
      <c r="CH219" s="564" t="str">
        <f>IF(CH218="","",CH218)</f>
        <v>廃棄物</v>
      </c>
      <c r="CI219" s="564"/>
      <c r="CJ219" s="564"/>
      <c r="CK219" s="564"/>
      <c r="CL219" s="564"/>
      <c r="CM219" s="564"/>
      <c r="CN219" s="564"/>
      <c r="CO219" s="564"/>
      <c r="CP219" s="564"/>
      <c r="CQ219" s="564"/>
    </row>
    <row r="220" spans="3:97" s="243" customFormat="1" ht="13.5" customHeight="1">
      <c r="C220" s="568"/>
      <c r="D220" s="568"/>
      <c r="E220" s="332"/>
      <c r="F220" s="569" t="str">
        <f t="shared" ref="F220:F227" ca="1" si="13">IF(E220="","",VLOOKUP(E220,INDIRECT(AR220),2,FALSE))</f>
        <v/>
      </c>
      <c r="G220" s="569"/>
      <c r="H220" s="569"/>
      <c r="I220" s="333" t="str">
        <f>IF(E220="","",E183)</f>
        <v/>
      </c>
      <c r="J220" s="569" t="e">
        <f>J217&amp;"２"</f>
        <v>#REF!</v>
      </c>
      <c r="K220" s="569"/>
      <c r="L220" s="308"/>
      <c r="M220" s="308"/>
      <c r="N220" s="308"/>
      <c r="O220" s="308"/>
      <c r="P220" s="308"/>
      <c r="Q220" s="308"/>
      <c r="R220" s="308"/>
      <c r="S220" s="308"/>
      <c r="T220" s="308"/>
      <c r="U220" s="308"/>
      <c r="V220" s="308"/>
      <c r="W220" s="308"/>
      <c r="X220" s="308"/>
      <c r="Y220" s="308"/>
      <c r="Z220" s="308"/>
      <c r="AA220" s="308"/>
      <c r="AB220" s="308"/>
      <c r="AC220" s="308"/>
      <c r="AD220" s="308"/>
      <c r="AE220" s="308"/>
      <c r="AF220" s="308"/>
      <c r="AG220" s="570"/>
      <c r="AH220" s="570"/>
      <c r="AI220" s="570"/>
      <c r="AJ220" s="570"/>
      <c r="AK220" s="570"/>
      <c r="AL220" s="570"/>
      <c r="AM220" s="570"/>
      <c r="AN220" s="570"/>
      <c r="AO220" s="570"/>
      <c r="AP220" s="570"/>
      <c r="AR220" s="571" t="b">
        <f t="shared" si="12"/>
        <v>0</v>
      </c>
      <c r="AS220" s="571"/>
      <c r="AT220" s="571"/>
      <c r="AU220" s="282" t="s">
        <v>160</v>
      </c>
      <c r="AV220" s="275"/>
      <c r="AX220" s="569"/>
      <c r="AY220" s="569"/>
      <c r="AZ220" s="589"/>
      <c r="BA220" s="590"/>
      <c r="BB220" s="590"/>
      <c r="BC220" s="590"/>
      <c r="BD220" s="589"/>
      <c r="BE220" s="585" t="e">
        <f>IF(#REF!="発電事業者","月間送電電力量（GWh）","月間受電電力量（GWh）")</f>
        <v>#REF!</v>
      </c>
      <c r="BF220" s="586"/>
      <c r="BG220" s="331" t="str">
        <f>IF(COUNT(BG190,L226)=2,ROUND(BG190*L226/SUM(L219:L228),#REF!),"")</f>
        <v/>
      </c>
      <c r="BH220" s="331" t="str">
        <f>IF(COUNT(BH190,M226)=2,ROUND(BH190*M226/SUM(M219:M228),#REF!),"")</f>
        <v/>
      </c>
      <c r="BI220" s="331" t="str">
        <f>IF(COUNT(BI190,N226)=2,ROUND(BI190*N226/SUM(N219:N228),#REF!),"")</f>
        <v/>
      </c>
      <c r="BJ220" s="331" t="str">
        <f>IF(COUNT(BJ190,O226)=2,ROUND(BJ190*O226/SUM(O219:O228),#REF!),"")</f>
        <v/>
      </c>
      <c r="BK220" s="331" t="str">
        <f>IF(COUNT(BK190,P226)=2,ROUND(BK190*P226/SUM(P219:P228),#REF!),"")</f>
        <v/>
      </c>
      <c r="BL220" s="331" t="str">
        <f>IF(COUNT(BL190,Q226)=2,ROUND(BL190*Q226/SUM(Q219:Q228),#REF!),"")</f>
        <v/>
      </c>
      <c r="BM220" s="331" t="str">
        <f>IF(COUNT(BM190,R226)=2,ROUND(BM190*R226/SUM(R219:R228),#REF!),"")</f>
        <v/>
      </c>
      <c r="BN220" s="331" t="str">
        <f>IF(COUNT(BN190,S226)=2,ROUND(BN190*S226/SUM(S219:S228),#REF!),"")</f>
        <v/>
      </c>
      <c r="BO220" s="331" t="str">
        <f>IF(COUNT(BO190,T226)=2,ROUND(BO190*T226/SUM(T219:T228),#REF!),"")</f>
        <v/>
      </c>
      <c r="BP220" s="331" t="str">
        <f>IF(COUNT(BP190,U226)=2,ROUND(BP190*U226/SUM(U219:U228),#REF!),"")</f>
        <v/>
      </c>
      <c r="BQ220" s="331" t="str">
        <f>IF(COUNT(BQ190,V226)=2,ROUND(BQ190*V226/SUM(V219:V228),#REF!),"")</f>
        <v/>
      </c>
      <c r="BR220" s="331" t="str">
        <f>IF(COUNT(BR190,W226)=2,ROUND(BR190*W226/SUM(W219:W228),#REF!),"")</f>
        <v/>
      </c>
      <c r="BS220" s="569" t="e">
        <f>IF(#REF!="発電事業者","年間送電電力量（GWh）","年間受電電力量（GWh）")</f>
        <v>#REF!</v>
      </c>
      <c r="BT220" s="569"/>
      <c r="BU220" s="569"/>
      <c r="BV220" s="333" t="s">
        <v>25</v>
      </c>
      <c r="BW220" s="582"/>
      <c r="BX220" s="582"/>
      <c r="BY220" s="331" t="str">
        <f>IF(COUNT(BY190,X226)=2,ROUND(BY190*X226/SUM(X219:X228),#REF!),"")</f>
        <v/>
      </c>
      <c r="BZ220" s="331" t="str">
        <f>IF(COUNT(BZ190,Y226)=2,ROUND(BZ190*Y226/SUM(Y219:Y228),#REF!),"")</f>
        <v/>
      </c>
      <c r="CA220" s="331" t="str">
        <f>IF(COUNT(CA190,Z226)=2,ROUND(CA190*Z226/SUM(Z219:Z228),#REF!),"")</f>
        <v/>
      </c>
      <c r="CB220" s="331" t="str">
        <f>IF(COUNT(CB190,AA226)=2,ROUND(CB190*AA226/SUM(AA219:AA228),#REF!),"")</f>
        <v/>
      </c>
      <c r="CC220" s="331" t="str">
        <f>IF(COUNT(CC190,AB226)=2,ROUND(CC190*AB226/SUM(AB219:AB228),#REF!),"")</f>
        <v/>
      </c>
      <c r="CD220" s="331" t="str">
        <f>IF(COUNT(CD190,AC226)=2,ROUND(CD190*AC226/SUM(AC219:AC228),#REF!),"")</f>
        <v/>
      </c>
      <c r="CE220" s="331" t="str">
        <f>IF(COUNT(CE190,AD226)=2,ROUND(CE190*AD226/SUM(AD219:AD228),#REF!),"")</f>
        <v/>
      </c>
      <c r="CF220" s="331" t="str">
        <f>IF(COUNT(CF190,AE226)=2,ROUND(CF190*AE226/SUM(AE219:AE228),#REF!),"")</f>
        <v/>
      </c>
      <c r="CG220" s="331" t="str">
        <f>IF(COUNT(CG190,AF226)=2,ROUND(CG190*AF226/SUM(AF219:AF228),#REF!),"")</f>
        <v/>
      </c>
      <c r="CH220" s="565" t="str">
        <f>IF(COUNTA(AG226)=0,"",AG226)</f>
        <v/>
      </c>
      <c r="CI220" s="565"/>
      <c r="CJ220" s="565"/>
      <c r="CK220" s="565"/>
      <c r="CL220" s="565"/>
      <c r="CM220" s="565"/>
      <c r="CN220" s="565"/>
      <c r="CO220" s="565"/>
      <c r="CP220" s="565"/>
      <c r="CQ220" s="565"/>
    </row>
    <row r="221" spans="3:97" s="243" customFormat="1" ht="13.5" customHeight="1">
      <c r="C221" s="568"/>
      <c r="D221" s="568"/>
      <c r="E221" s="332"/>
      <c r="F221" s="569" t="str">
        <f t="shared" ca="1" si="13"/>
        <v/>
      </c>
      <c r="G221" s="569"/>
      <c r="H221" s="569"/>
      <c r="I221" s="333" t="str">
        <f>IF(E221="","",E183)</f>
        <v/>
      </c>
      <c r="J221" s="569" t="e">
        <f>J217&amp;"３"</f>
        <v>#REF!</v>
      </c>
      <c r="K221" s="569"/>
      <c r="L221" s="308"/>
      <c r="M221" s="308"/>
      <c r="N221" s="308"/>
      <c r="O221" s="308"/>
      <c r="P221" s="308"/>
      <c r="Q221" s="308"/>
      <c r="R221" s="308"/>
      <c r="S221" s="308"/>
      <c r="T221" s="308"/>
      <c r="U221" s="308"/>
      <c r="V221" s="308"/>
      <c r="W221" s="308"/>
      <c r="X221" s="308"/>
      <c r="Y221" s="308"/>
      <c r="Z221" s="308"/>
      <c r="AA221" s="308"/>
      <c r="AB221" s="308"/>
      <c r="AC221" s="308"/>
      <c r="AD221" s="308"/>
      <c r="AE221" s="308"/>
      <c r="AF221" s="308"/>
      <c r="AG221" s="570"/>
      <c r="AH221" s="570"/>
      <c r="AI221" s="570"/>
      <c r="AJ221" s="570"/>
      <c r="AK221" s="570"/>
      <c r="AL221" s="570"/>
      <c r="AM221" s="570"/>
      <c r="AN221" s="570"/>
      <c r="AO221" s="570"/>
      <c r="AP221" s="570"/>
      <c r="AR221" s="571" t="b">
        <f t="shared" si="12"/>
        <v>0</v>
      </c>
      <c r="AS221" s="571"/>
      <c r="AT221" s="571"/>
      <c r="AU221" s="282" t="s">
        <v>160</v>
      </c>
      <c r="AV221" s="275"/>
      <c r="AX221" s="569" t="str">
        <f>IF(C227="","",C227)</f>
        <v/>
      </c>
      <c r="AY221" s="569"/>
      <c r="AZ221" s="587" t="str">
        <f>IF(E227="","",E227)</f>
        <v/>
      </c>
      <c r="BA221" s="590" t="str">
        <f ca="1">IF(F227="","",F227)</f>
        <v/>
      </c>
      <c r="BB221" s="590"/>
      <c r="BC221" s="590"/>
      <c r="BD221" s="587" t="str">
        <f>IF(I227="","",I227)</f>
        <v/>
      </c>
      <c r="BE221" s="578" t="e">
        <f>IF(#REF!="発電事業者","送電電力（MW）","受電電力（MW）")</f>
        <v>#REF!</v>
      </c>
      <c r="BF221" s="579"/>
      <c r="BG221" s="331" t="str">
        <f>IF(COUNT(BG188,L227)=2,ROUND(BG188*L227/SUM(L219:L228),#REF!),"")</f>
        <v/>
      </c>
      <c r="BH221" s="331" t="str">
        <f>IF(COUNT(BH188,M227)=2,ROUND(BH188*M227/SUM(M219:M228),#REF!),"")</f>
        <v/>
      </c>
      <c r="BI221" s="331" t="str">
        <f>IF(COUNT(BI188,N227)=2,ROUND(BI188*N227/SUM(N219:N228),#REF!),"")</f>
        <v/>
      </c>
      <c r="BJ221" s="331" t="str">
        <f>IF(COUNT(BJ188,O227)=2,ROUND(BJ188*O227/SUM(O219:O228),#REF!),"")</f>
        <v/>
      </c>
      <c r="BK221" s="331" t="str">
        <f>IF(COUNT(BK188,P227)=2,ROUND(BK188*P227/SUM(P219:P228),#REF!),"")</f>
        <v/>
      </c>
      <c r="BL221" s="331" t="str">
        <f>IF(COUNT(BL188,Q227)=2,ROUND(BL188*Q227/SUM(Q219:Q228),#REF!),"")</f>
        <v/>
      </c>
      <c r="BM221" s="331" t="str">
        <f>IF(COUNT(BM188,R227)=2,ROUND(BM188*R227/SUM(R219:R228),#REF!),"")</f>
        <v/>
      </c>
      <c r="BN221" s="331" t="str">
        <f>IF(COUNT(BN188,S227)=2,ROUND(BN188*S227/SUM(S219:S228),#REF!),"")</f>
        <v/>
      </c>
      <c r="BO221" s="331" t="str">
        <f>IF(COUNT(BO188,T227)=2,ROUND(BO188*T227/SUM(T219:T228),#REF!),"")</f>
        <v/>
      </c>
      <c r="BP221" s="331" t="str">
        <f>IF(COUNT(BP188,U227)=2,ROUND(BP188*U227/SUM(U219:U228),#REF!),"")</f>
        <v/>
      </c>
      <c r="BQ221" s="331" t="str">
        <f>IF(COUNT(BQ188,V227)=2,ROUND(BQ188*V227/SUM(V219:V228),#REF!),"")</f>
        <v/>
      </c>
      <c r="BR221" s="331" t="str">
        <f>IF(COUNT(BR188,W227)=2,ROUND(BR188*W227/SUM(W219:W228),#REF!),"")</f>
        <v/>
      </c>
      <c r="BS221" s="569" t="e">
        <f>IF(#REF!="発電事業者","送電電力（MW）","受電電力（MW）")</f>
        <v>#REF!</v>
      </c>
      <c r="BT221" s="569"/>
      <c r="BU221" s="569"/>
      <c r="BV221" s="333" t="s">
        <v>171</v>
      </c>
      <c r="BW221" s="580"/>
      <c r="BX221" s="580"/>
      <c r="BY221" s="331" t="str">
        <f>IF(COUNT(BY188,X227)=2,ROUND(BY188*X227/SUM(X219:X228),#REF!),"")</f>
        <v/>
      </c>
      <c r="BZ221" s="331" t="str">
        <f>IF(COUNT(BZ188,Y227)=2,ROUND(BZ188*Y227/SUM(Y219:Y228),#REF!),"")</f>
        <v/>
      </c>
      <c r="CA221" s="331" t="str">
        <f>IF(COUNT(CA188,Z227)=2,ROUND(CA188*Z227/SUM(Z219:Z228),#REF!),"")</f>
        <v/>
      </c>
      <c r="CB221" s="331" t="str">
        <f>IF(COUNT(CB188,AA227)=2,ROUND(CB188*AA227/SUM(AA219:AA228),#REF!),"")</f>
        <v/>
      </c>
      <c r="CC221" s="331" t="str">
        <f>IF(COUNT(CC188,AB227)=2,ROUND(CC188*AB227/SUM(AB219:AB228),#REF!),"")</f>
        <v/>
      </c>
      <c r="CD221" s="331" t="str">
        <f>IF(COUNT(CD188,AC227)=2,ROUND(CD188*AC227/SUM(AC219:AC228),#REF!),"")</f>
        <v/>
      </c>
      <c r="CE221" s="331" t="str">
        <f>IF(COUNT(CE188,AD227)=2,ROUND(CE188*AD227/SUM(AD219:AD228),#REF!),"")</f>
        <v/>
      </c>
      <c r="CF221" s="331" t="str">
        <f>IF(COUNT(CF188,AE227)=2,ROUND(CF188*AE227/SUM(AE219:AE228),#REF!),"")</f>
        <v/>
      </c>
      <c r="CG221" s="331" t="str">
        <f>IF(COUNT(CG188,AF227)=2,ROUND(CG188*AF227/SUM(AF219:AF228),#REF!),"")</f>
        <v/>
      </c>
      <c r="CH221" s="563" t="s">
        <v>120</v>
      </c>
      <c r="CI221" s="563"/>
      <c r="CJ221" s="563"/>
      <c r="CK221" s="563"/>
      <c r="CL221" s="563"/>
      <c r="CM221" s="563"/>
      <c r="CN221" s="563"/>
      <c r="CO221" s="563"/>
      <c r="CP221" s="563"/>
      <c r="CQ221" s="563"/>
    </row>
    <row r="222" spans="3:97" s="243" customFormat="1" ht="13.5" customHeight="1">
      <c r="C222" s="568"/>
      <c r="D222" s="568"/>
      <c r="E222" s="332"/>
      <c r="F222" s="569" t="str">
        <f t="shared" ca="1" si="13"/>
        <v/>
      </c>
      <c r="G222" s="569"/>
      <c r="H222" s="569"/>
      <c r="I222" s="333" t="str">
        <f>IF(E222="","",E183)</f>
        <v/>
      </c>
      <c r="J222" s="569" t="e">
        <f>J217&amp;"４"</f>
        <v>#REF!</v>
      </c>
      <c r="K222" s="569"/>
      <c r="L222" s="308"/>
      <c r="M222" s="308"/>
      <c r="N222" s="308"/>
      <c r="O222" s="308"/>
      <c r="P222" s="308"/>
      <c r="Q222" s="308"/>
      <c r="R222" s="308"/>
      <c r="S222" s="308"/>
      <c r="T222" s="308"/>
      <c r="U222" s="308"/>
      <c r="V222" s="308"/>
      <c r="W222" s="308"/>
      <c r="X222" s="308"/>
      <c r="Y222" s="308"/>
      <c r="Z222" s="308"/>
      <c r="AA222" s="308"/>
      <c r="AB222" s="308"/>
      <c r="AC222" s="308"/>
      <c r="AD222" s="308"/>
      <c r="AE222" s="308"/>
      <c r="AF222" s="308"/>
      <c r="AG222" s="570"/>
      <c r="AH222" s="570"/>
      <c r="AI222" s="570"/>
      <c r="AJ222" s="570"/>
      <c r="AK222" s="570"/>
      <c r="AL222" s="570"/>
      <c r="AM222" s="570"/>
      <c r="AN222" s="570"/>
      <c r="AO222" s="570"/>
      <c r="AP222" s="570"/>
      <c r="AR222" s="571" t="b">
        <f t="shared" si="12"/>
        <v>0</v>
      </c>
      <c r="AS222" s="571"/>
      <c r="AT222" s="571"/>
      <c r="AU222" s="282" t="s">
        <v>160</v>
      </c>
      <c r="AV222" s="275"/>
      <c r="AX222" s="569"/>
      <c r="AY222" s="569"/>
      <c r="AZ222" s="588"/>
      <c r="BA222" s="590"/>
      <c r="BB222" s="590"/>
      <c r="BC222" s="590"/>
      <c r="BD222" s="588"/>
      <c r="BE222" s="583"/>
      <c r="BF222" s="584"/>
      <c r="BG222" s="259"/>
      <c r="BH222" s="259"/>
      <c r="BI222" s="259"/>
      <c r="BJ222" s="259"/>
      <c r="BK222" s="259"/>
      <c r="BL222" s="259"/>
      <c r="BM222" s="259"/>
      <c r="BN222" s="259"/>
      <c r="BO222" s="259"/>
      <c r="BP222" s="259"/>
      <c r="BQ222" s="259"/>
      <c r="BR222" s="259"/>
      <c r="BS222" s="569"/>
      <c r="BT222" s="569"/>
      <c r="BU222" s="569"/>
      <c r="BV222" s="333" t="s">
        <v>172</v>
      </c>
      <c r="BW222" s="581"/>
      <c r="BX222" s="581"/>
      <c r="BY222" s="331" t="str">
        <f>IF(COUNT(BY189,X227)=2,ROUND(BY189*X227/SUM(X219:X228),#REF!),"")</f>
        <v/>
      </c>
      <c r="BZ222" s="331" t="str">
        <f>IF(COUNT(BZ189,Y227)=2,ROUND(BZ189*Y227/SUM(Y219:Y228),#REF!),"")</f>
        <v/>
      </c>
      <c r="CA222" s="331" t="str">
        <f>IF(COUNT(CA189,Z227)=2,ROUND(CA189*Z227/SUM(Z219:Z228),#REF!),"")</f>
        <v/>
      </c>
      <c r="CB222" s="331" t="str">
        <f>IF(COUNT(CB189,AA227)=2,ROUND(CB189*AA227/SUM(AA219:AA228),#REF!),"")</f>
        <v/>
      </c>
      <c r="CC222" s="331" t="str">
        <f>IF(COUNT(CC189,AB227)=2,ROUND(CC189*AB227/SUM(AB219:AB228),#REF!),"")</f>
        <v/>
      </c>
      <c r="CD222" s="331" t="str">
        <f>IF(COUNT(CD189,AC227)=2,ROUND(CD189*AC227/SUM(AC219:AC228),#REF!),"")</f>
        <v/>
      </c>
      <c r="CE222" s="331" t="str">
        <f>IF(COUNT(CE189,AD227)=2,ROUND(CE189*AD227/SUM(AD219:AD228),#REF!),"")</f>
        <v/>
      </c>
      <c r="CF222" s="331" t="str">
        <f>IF(COUNT(CF189,AE227)=2,ROUND(CF189*AE227/SUM(AE219:AE228),#REF!),"")</f>
        <v/>
      </c>
      <c r="CG222" s="331" t="str">
        <f>IF(COUNT(CG189,AF227)=2,ROUND(CG189*AF227/SUM(AF219:AF228),#REF!),"")</f>
        <v/>
      </c>
      <c r="CH222" s="564" t="str">
        <f>IF(CH221="","",CH221)</f>
        <v>廃棄物</v>
      </c>
      <c r="CI222" s="564"/>
      <c r="CJ222" s="564"/>
      <c r="CK222" s="564"/>
      <c r="CL222" s="564"/>
      <c r="CM222" s="564"/>
      <c r="CN222" s="564"/>
      <c r="CO222" s="564"/>
      <c r="CP222" s="564"/>
      <c r="CQ222" s="564"/>
    </row>
    <row r="223" spans="3:97" s="243" customFormat="1" ht="13.5" customHeight="1">
      <c r="C223" s="568"/>
      <c r="D223" s="568"/>
      <c r="E223" s="332"/>
      <c r="F223" s="569" t="str">
        <f t="shared" ca="1" si="13"/>
        <v/>
      </c>
      <c r="G223" s="569"/>
      <c r="H223" s="569"/>
      <c r="I223" s="333" t="str">
        <f>IF(E223="","",E183)</f>
        <v/>
      </c>
      <c r="J223" s="569" t="e">
        <f>J217&amp;"５"</f>
        <v>#REF!</v>
      </c>
      <c r="K223" s="569"/>
      <c r="L223" s="308"/>
      <c r="M223" s="308"/>
      <c r="N223" s="308"/>
      <c r="O223" s="308"/>
      <c r="P223" s="308"/>
      <c r="Q223" s="308"/>
      <c r="R223" s="308"/>
      <c r="S223" s="308"/>
      <c r="T223" s="308"/>
      <c r="U223" s="308"/>
      <c r="V223" s="308"/>
      <c r="W223" s="308"/>
      <c r="X223" s="308"/>
      <c r="Y223" s="308"/>
      <c r="Z223" s="308"/>
      <c r="AA223" s="308"/>
      <c r="AB223" s="308"/>
      <c r="AC223" s="308"/>
      <c r="AD223" s="308"/>
      <c r="AE223" s="308"/>
      <c r="AF223" s="308"/>
      <c r="AG223" s="570"/>
      <c r="AH223" s="570"/>
      <c r="AI223" s="570"/>
      <c r="AJ223" s="570"/>
      <c r="AK223" s="570"/>
      <c r="AL223" s="570"/>
      <c r="AM223" s="570"/>
      <c r="AN223" s="570"/>
      <c r="AO223" s="570"/>
      <c r="AP223" s="570"/>
      <c r="AR223" s="571" t="b">
        <f t="shared" si="12"/>
        <v>0</v>
      </c>
      <c r="AS223" s="571"/>
      <c r="AT223" s="571"/>
      <c r="AU223" s="282" t="s">
        <v>160</v>
      </c>
      <c r="AV223" s="275"/>
      <c r="AX223" s="569"/>
      <c r="AY223" s="569"/>
      <c r="AZ223" s="589"/>
      <c r="BA223" s="590"/>
      <c r="BB223" s="590"/>
      <c r="BC223" s="590"/>
      <c r="BD223" s="589"/>
      <c r="BE223" s="585" t="e">
        <f>IF(#REF!="発電事業者","月間送電電力量（GWh）","月間受電電力量（GWh）")</f>
        <v>#REF!</v>
      </c>
      <c r="BF223" s="586"/>
      <c r="BG223" s="331" t="str">
        <f>IF(COUNT(BG190,L227)=2,ROUND(BG190*L227/SUM(L219:L228),#REF!),"")</f>
        <v/>
      </c>
      <c r="BH223" s="331" t="str">
        <f>IF(COUNT(BH190,M227)=2,ROUND(BH190*M227/SUM(M219:M228),#REF!),"")</f>
        <v/>
      </c>
      <c r="BI223" s="331" t="str">
        <f>IF(COUNT(BI190,N227)=2,ROUND(BI190*N227/SUM(N219:N228),#REF!),"")</f>
        <v/>
      </c>
      <c r="BJ223" s="331" t="str">
        <f>IF(COUNT(BJ190,O227)=2,ROUND(BJ190*O227/SUM(O219:O228),#REF!),"")</f>
        <v/>
      </c>
      <c r="BK223" s="331" t="str">
        <f>IF(COUNT(BK190,P227)=2,ROUND(BK190*P227/SUM(P219:P228),#REF!),"")</f>
        <v/>
      </c>
      <c r="BL223" s="331" t="str">
        <f>IF(COUNT(BL190,Q227)=2,ROUND(BL190*Q227/SUM(Q219:Q228),#REF!),"")</f>
        <v/>
      </c>
      <c r="BM223" s="331" t="str">
        <f>IF(COUNT(BM190,R227)=2,ROUND(BM190*R227/SUM(R219:R228),#REF!),"")</f>
        <v/>
      </c>
      <c r="BN223" s="331" t="str">
        <f>IF(COUNT(BN190,S227)=2,ROUND(BN190*S227/SUM(S219:S228),#REF!),"")</f>
        <v/>
      </c>
      <c r="BO223" s="331" t="str">
        <f>IF(COUNT(BO190,T227)=2,ROUND(BO190*T227/SUM(T219:T228),#REF!),"")</f>
        <v/>
      </c>
      <c r="BP223" s="331" t="str">
        <f>IF(COUNT(BP190,U227)=2,ROUND(BP190*U227/SUM(U219:U228),#REF!),"")</f>
        <v/>
      </c>
      <c r="BQ223" s="331" t="str">
        <f>IF(COUNT(BQ190,V227)=2,ROUND(BQ190*V227/SUM(V219:V228),#REF!),"")</f>
        <v/>
      </c>
      <c r="BR223" s="331" t="str">
        <f>IF(COUNT(BR190,W227)=2,ROUND(BR190*W227/SUM(W219:W228),#REF!),"")</f>
        <v/>
      </c>
      <c r="BS223" s="569" t="e">
        <f>IF(#REF!="発電事業者","年間送電電力量（GWh）","年間受電電力量（GWh）")</f>
        <v>#REF!</v>
      </c>
      <c r="BT223" s="569"/>
      <c r="BU223" s="569"/>
      <c r="BV223" s="333" t="s">
        <v>25</v>
      </c>
      <c r="BW223" s="582"/>
      <c r="BX223" s="582"/>
      <c r="BY223" s="331" t="str">
        <f>IF(COUNT(BY190,X227)=2,ROUND(BY190*X227/SUM(X219:X228),#REF!),"")</f>
        <v/>
      </c>
      <c r="BZ223" s="331" t="str">
        <f>IF(COUNT(BZ190,Y227)=2,ROUND(BZ190*Y227/SUM(Y219:Y228),#REF!),"")</f>
        <v/>
      </c>
      <c r="CA223" s="331" t="str">
        <f>IF(COUNT(CA190,Z227)=2,ROUND(CA190*Z227/SUM(Z219:Z228),#REF!),"")</f>
        <v/>
      </c>
      <c r="CB223" s="331" t="str">
        <f>IF(COUNT(CB190,AA227)=2,ROUND(CB190*AA227/SUM(AA219:AA228),#REF!),"")</f>
        <v/>
      </c>
      <c r="CC223" s="331" t="str">
        <f>IF(COUNT(CC190,AB227)=2,ROUND(CC190*AB227/SUM(AB219:AB228),#REF!),"")</f>
        <v/>
      </c>
      <c r="CD223" s="331" t="str">
        <f>IF(COUNT(CD190,AC227)=2,ROUND(CD190*AC227/SUM(AC219:AC228),#REF!),"")</f>
        <v/>
      </c>
      <c r="CE223" s="331" t="str">
        <f>IF(COUNT(CE190,AD227)=2,ROUND(CE190*AD227/SUM(AD219:AD228),#REF!),"")</f>
        <v/>
      </c>
      <c r="CF223" s="331" t="str">
        <f>IF(COUNT(CF190,AE227)=2,ROUND(CF190*AE227/SUM(AE219:AE228),#REF!),"")</f>
        <v/>
      </c>
      <c r="CG223" s="331" t="str">
        <f>IF(COUNT(CG190,AF227)=2,ROUND(CG190*AF227/SUM(AF219:AF228),#REF!),"")</f>
        <v/>
      </c>
      <c r="CH223" s="565" t="str">
        <f>IF(COUNTA(AG227)=0,"",AG227)</f>
        <v/>
      </c>
      <c r="CI223" s="565"/>
      <c r="CJ223" s="565"/>
      <c r="CK223" s="565"/>
      <c r="CL223" s="565"/>
      <c r="CM223" s="565"/>
      <c r="CN223" s="565"/>
      <c r="CO223" s="565"/>
      <c r="CP223" s="565"/>
      <c r="CQ223" s="565"/>
    </row>
    <row r="224" spans="3:97" s="243" customFormat="1" ht="13.5" customHeight="1">
      <c r="C224" s="568"/>
      <c r="D224" s="568"/>
      <c r="E224" s="332"/>
      <c r="F224" s="569" t="str">
        <f t="shared" ca="1" si="13"/>
        <v/>
      </c>
      <c r="G224" s="569"/>
      <c r="H224" s="569"/>
      <c r="I224" s="333" t="str">
        <f>IF(E224="","",E183)</f>
        <v/>
      </c>
      <c r="J224" s="569" t="e">
        <f>J217&amp;"６"</f>
        <v>#REF!</v>
      </c>
      <c r="K224" s="569"/>
      <c r="L224" s="308"/>
      <c r="M224" s="308"/>
      <c r="N224" s="308"/>
      <c r="O224" s="308"/>
      <c r="P224" s="308"/>
      <c r="Q224" s="308"/>
      <c r="R224" s="308"/>
      <c r="S224" s="308"/>
      <c r="T224" s="308"/>
      <c r="U224" s="308"/>
      <c r="V224" s="308"/>
      <c r="W224" s="308"/>
      <c r="X224" s="308"/>
      <c r="Y224" s="308"/>
      <c r="Z224" s="308"/>
      <c r="AA224" s="308"/>
      <c r="AB224" s="308"/>
      <c r="AC224" s="308"/>
      <c r="AD224" s="308"/>
      <c r="AE224" s="308"/>
      <c r="AF224" s="308"/>
      <c r="AG224" s="570"/>
      <c r="AH224" s="570"/>
      <c r="AI224" s="570"/>
      <c r="AJ224" s="570"/>
      <c r="AK224" s="570"/>
      <c r="AL224" s="570"/>
      <c r="AM224" s="570"/>
      <c r="AN224" s="570"/>
      <c r="AO224" s="570"/>
      <c r="AP224" s="570"/>
      <c r="AR224" s="571" t="b">
        <f t="shared" si="12"/>
        <v>0</v>
      </c>
      <c r="AS224" s="571"/>
      <c r="AT224" s="571"/>
      <c r="AU224" s="282" t="s">
        <v>160</v>
      </c>
      <c r="AV224" s="275"/>
      <c r="AX224" s="569" t="str">
        <f>IF(C228="","",C228)</f>
        <v>自者保有電源</v>
      </c>
      <c r="AY224" s="569"/>
      <c r="AZ224" s="587" t="str">
        <f>IF(E228="","",E228)</f>
        <v/>
      </c>
      <c r="BA224" s="590" t="str">
        <f>IF(F228="","",F228)</f>
        <v/>
      </c>
      <c r="BB224" s="590"/>
      <c r="BC224" s="590"/>
      <c r="BD224" s="587" t="str">
        <f>IF(I228="","",I228)</f>
        <v/>
      </c>
      <c r="BE224" s="578" t="e">
        <f>IF(#REF!="発電事業者","送電電力（MW）","受電電力（MW）")</f>
        <v>#REF!</v>
      </c>
      <c r="BF224" s="579"/>
      <c r="BG224" s="331" t="str">
        <f>IF(COUNT(BG188,L228)=2,ROUND(BG188*L228/SUM(L219:L228),#REF!),"")</f>
        <v/>
      </c>
      <c r="BH224" s="331" t="str">
        <f>IF(COUNT(BH188,M228)=2,ROUND(BH188*M228/SUM(M219:M228),#REF!),"")</f>
        <v/>
      </c>
      <c r="BI224" s="331" t="str">
        <f>IF(COUNT(BI188,N228)=2,ROUND(BI188*N228/SUM(N219:N228),#REF!),"")</f>
        <v/>
      </c>
      <c r="BJ224" s="331" t="str">
        <f>IF(COUNT(BJ188,O228)=2,ROUND(BJ188*O228/SUM(O219:O228),#REF!),"")</f>
        <v/>
      </c>
      <c r="BK224" s="331" t="str">
        <f>IF(COUNT(BK188,P228)=2,ROUND(BK188*P228/SUM(P219:P228),#REF!),"")</f>
        <v/>
      </c>
      <c r="BL224" s="331" t="str">
        <f>IF(COUNT(BL188,Q228)=2,ROUND(BL188*Q228/SUM(Q219:Q228),#REF!),"")</f>
        <v/>
      </c>
      <c r="BM224" s="331" t="str">
        <f>IF(COUNT(BM188,R228)=2,ROUND(BM188*R228/SUM(R219:R228),#REF!),"")</f>
        <v/>
      </c>
      <c r="BN224" s="331" t="str">
        <f>IF(COUNT(BN188,S228)=2,ROUND(BN188*S228/SUM(S219:S228),#REF!),"")</f>
        <v/>
      </c>
      <c r="BO224" s="331" t="str">
        <f>IF(COUNT(BO188,T228)=2,ROUND(BO188*T228/SUM(T219:T228),#REF!),"")</f>
        <v/>
      </c>
      <c r="BP224" s="331" t="str">
        <f>IF(COUNT(BP188,U228)=2,ROUND(BP188*U228/SUM(U219:U228),#REF!),"")</f>
        <v/>
      </c>
      <c r="BQ224" s="331" t="str">
        <f>IF(COUNT(BQ188,V228)=2,ROUND(BQ188*V228/SUM(V219:V228),#REF!),"")</f>
        <v/>
      </c>
      <c r="BR224" s="331" t="str">
        <f>IF(COUNT(BR188,W228)=2,ROUND(BR188*W228/SUM(W219:W228),#REF!),"")</f>
        <v/>
      </c>
      <c r="BS224" s="569" t="e">
        <f>IF(#REF!="発電事業者","送電電力（MW）","受電電力（MW）")</f>
        <v>#REF!</v>
      </c>
      <c r="BT224" s="569"/>
      <c r="BU224" s="569"/>
      <c r="BV224" s="333" t="s">
        <v>171</v>
      </c>
      <c r="BW224" s="355" t="str">
        <f>IF(F216=0,IF(COUNT(BW188,I228)=2,ROUND(BW188*I228/100,#REF!),""),IF(COUNT(BW188,I228)=2,ROUND(BW188*I228/L191,#REF!),""))</f>
        <v/>
      </c>
      <c r="BX224" s="580"/>
      <c r="BY224" s="331" t="str">
        <f>IF(COUNT(BY188,X228)=2,ROUND(BY188*X228/SUM(X219:X228),#REF!),"")</f>
        <v/>
      </c>
      <c r="BZ224" s="331" t="str">
        <f>IF(COUNT(BZ188,Y228)=2,ROUND(BZ188*Y228/SUM(Y219:Y228),#REF!),"")</f>
        <v/>
      </c>
      <c r="CA224" s="331" t="str">
        <f>IF(COUNT(CA188,Z228)=2,ROUND(CA188*Z228/SUM(Z219:Z228),#REF!),"")</f>
        <v/>
      </c>
      <c r="CB224" s="331" t="str">
        <f>IF(COUNT(CB188,AA228)=2,ROUND(CB188*AA228/SUM(AA219:AA228),#REF!),"")</f>
        <v/>
      </c>
      <c r="CC224" s="331" t="str">
        <f>IF(COUNT(CC188,AB228)=2,ROUND(CC188*AB228/SUM(AB219:AB228),#REF!),"")</f>
        <v/>
      </c>
      <c r="CD224" s="331" t="str">
        <f>IF(COUNT(CD188,AC228)=2,ROUND(CD188*AC228/SUM(AC219:AC228),#REF!),"")</f>
        <v/>
      </c>
      <c r="CE224" s="331" t="str">
        <f>IF(COUNT(CE188,AD228)=2,ROUND(CE188*AD228/SUM(AD219:AD228),#REF!),"")</f>
        <v/>
      </c>
      <c r="CF224" s="331" t="str">
        <f>IF(COUNT(CF188,AE228)=2,ROUND(CF188*AE228/SUM(AE219:AE228),#REF!),"")</f>
        <v/>
      </c>
      <c r="CG224" s="331" t="str">
        <f>IF(COUNT(CG188,AF228)=2,ROUND(CG188*AF228/SUM(AF219:AF228),#REF!),"")</f>
        <v/>
      </c>
      <c r="CH224" s="563" t="s">
        <v>120</v>
      </c>
      <c r="CI224" s="563"/>
      <c r="CJ224" s="563"/>
      <c r="CK224" s="563"/>
      <c r="CL224" s="563"/>
      <c r="CM224" s="563"/>
      <c r="CN224" s="563"/>
      <c r="CO224" s="563"/>
      <c r="CP224" s="563"/>
      <c r="CQ224" s="563"/>
    </row>
    <row r="225" spans="3:95" s="243" customFormat="1" ht="13.5" customHeight="1">
      <c r="C225" s="568"/>
      <c r="D225" s="568"/>
      <c r="E225" s="332"/>
      <c r="F225" s="569" t="str">
        <f t="shared" ca="1" si="13"/>
        <v/>
      </c>
      <c r="G225" s="569"/>
      <c r="H225" s="569"/>
      <c r="I225" s="333" t="str">
        <f>IF(E225="","",E183)</f>
        <v/>
      </c>
      <c r="J225" s="569" t="e">
        <f>J217&amp;"７"</f>
        <v>#REF!</v>
      </c>
      <c r="K225" s="569"/>
      <c r="L225" s="308"/>
      <c r="M225" s="308"/>
      <c r="N225" s="308"/>
      <c r="O225" s="308"/>
      <c r="P225" s="308"/>
      <c r="Q225" s="308"/>
      <c r="R225" s="308"/>
      <c r="S225" s="308"/>
      <c r="T225" s="308"/>
      <c r="U225" s="308"/>
      <c r="V225" s="308"/>
      <c r="W225" s="308"/>
      <c r="X225" s="308"/>
      <c r="Y225" s="308"/>
      <c r="Z225" s="308"/>
      <c r="AA225" s="308"/>
      <c r="AB225" s="308"/>
      <c r="AC225" s="308"/>
      <c r="AD225" s="308"/>
      <c r="AE225" s="308"/>
      <c r="AF225" s="308"/>
      <c r="AG225" s="570"/>
      <c r="AH225" s="570"/>
      <c r="AI225" s="570"/>
      <c r="AJ225" s="570"/>
      <c r="AK225" s="570"/>
      <c r="AL225" s="570"/>
      <c r="AM225" s="570"/>
      <c r="AN225" s="570"/>
      <c r="AO225" s="570"/>
      <c r="AP225" s="570"/>
      <c r="AR225" s="571" t="b">
        <f t="shared" si="12"/>
        <v>0</v>
      </c>
      <c r="AS225" s="571"/>
      <c r="AT225" s="571"/>
      <c r="AU225" s="282" t="s">
        <v>160</v>
      </c>
      <c r="AV225" s="275"/>
      <c r="AX225" s="569"/>
      <c r="AY225" s="569"/>
      <c r="AZ225" s="588"/>
      <c r="BA225" s="590"/>
      <c r="BB225" s="590"/>
      <c r="BC225" s="590"/>
      <c r="BD225" s="588"/>
      <c r="BE225" s="583"/>
      <c r="BF225" s="584"/>
      <c r="BG225" s="259"/>
      <c r="BH225" s="259"/>
      <c r="BI225" s="259"/>
      <c r="BJ225" s="259"/>
      <c r="BK225" s="259"/>
      <c r="BL225" s="259"/>
      <c r="BM225" s="259"/>
      <c r="BN225" s="259"/>
      <c r="BO225" s="259"/>
      <c r="BP225" s="259"/>
      <c r="BQ225" s="259"/>
      <c r="BR225" s="259"/>
      <c r="BS225" s="569"/>
      <c r="BT225" s="569"/>
      <c r="BU225" s="569"/>
      <c r="BV225" s="333" t="s">
        <v>172</v>
      </c>
      <c r="BW225" s="355" t="str">
        <f>IF(F216=0,IF(COUNT(BW189,F228)=2,ROUND(BW189*F228/100,#REF!),""),IF(COUNT(BW189,F228)=2,ROUND(BW189*F228/Q189,#REF!),""))</f>
        <v/>
      </c>
      <c r="BX225" s="581"/>
      <c r="BY225" s="331" t="str">
        <f>IF(COUNT(BY189,X228)=2,ROUND(BY189*X228/SUM(X219:X228),#REF!),"")</f>
        <v/>
      </c>
      <c r="BZ225" s="331" t="str">
        <f>IF(COUNT(BZ189,Y228)=2,ROUND(BZ189*Y228/SUM(Y219:Y228),#REF!),"")</f>
        <v/>
      </c>
      <c r="CA225" s="331" t="str">
        <f>IF(COUNT(CA189,Z228)=2,ROUND(CA189*Z228/SUM(Z219:Z228),#REF!),"")</f>
        <v/>
      </c>
      <c r="CB225" s="331" t="str">
        <f>IF(COUNT(CB189,AA228)=2,ROUND(CB189*AA228/SUM(AA219:AA228),#REF!),"")</f>
        <v/>
      </c>
      <c r="CC225" s="331" t="str">
        <f>IF(COUNT(CC189,AB228)=2,ROUND(CC189*AB228/SUM(AB219:AB228),#REF!),"")</f>
        <v/>
      </c>
      <c r="CD225" s="331" t="str">
        <f>IF(COUNT(CD189,AC228)=2,ROUND(CD189*AC228/SUM(AC219:AC228),#REF!),"")</f>
        <v/>
      </c>
      <c r="CE225" s="331" t="str">
        <f>IF(COUNT(CE189,AD228)=2,ROUND(CE189*AD228/SUM(AD219:AD228),#REF!),"")</f>
        <v/>
      </c>
      <c r="CF225" s="331" t="str">
        <f>IF(COUNT(CF189,AE228)=2,ROUND(CF189*AE228/SUM(AE219:AE228),#REF!),"")</f>
        <v/>
      </c>
      <c r="CG225" s="331" t="str">
        <f>IF(COUNT(CG189,AF228)=2,ROUND(CG189*AF228/SUM(AF219:AF228),#REF!),"")</f>
        <v/>
      </c>
      <c r="CH225" s="564" t="str">
        <f>IF(CH224="","",CH224)</f>
        <v>廃棄物</v>
      </c>
      <c r="CI225" s="564"/>
      <c r="CJ225" s="564"/>
      <c r="CK225" s="564"/>
      <c r="CL225" s="564"/>
      <c r="CM225" s="564"/>
      <c r="CN225" s="564"/>
      <c r="CO225" s="564"/>
      <c r="CP225" s="564"/>
      <c r="CQ225" s="564"/>
    </row>
    <row r="226" spans="3:95" s="243" customFormat="1" ht="13.5" customHeight="1">
      <c r="C226" s="568"/>
      <c r="D226" s="568"/>
      <c r="E226" s="332"/>
      <c r="F226" s="569" t="str">
        <f t="shared" ca="1" si="13"/>
        <v/>
      </c>
      <c r="G226" s="569"/>
      <c r="H226" s="569"/>
      <c r="I226" s="333" t="str">
        <f>IF(E226="","",E183)</f>
        <v/>
      </c>
      <c r="J226" s="569" t="e">
        <f>J217&amp;"８"</f>
        <v>#REF!</v>
      </c>
      <c r="K226" s="569"/>
      <c r="L226" s="308"/>
      <c r="M226" s="308"/>
      <c r="N226" s="308"/>
      <c r="O226" s="308"/>
      <c r="P226" s="308"/>
      <c r="Q226" s="308"/>
      <c r="R226" s="308"/>
      <c r="S226" s="308"/>
      <c r="T226" s="308"/>
      <c r="U226" s="308"/>
      <c r="V226" s="308"/>
      <c r="W226" s="308"/>
      <c r="X226" s="308"/>
      <c r="Y226" s="308"/>
      <c r="Z226" s="308"/>
      <c r="AA226" s="308"/>
      <c r="AB226" s="308"/>
      <c r="AC226" s="308"/>
      <c r="AD226" s="308"/>
      <c r="AE226" s="308"/>
      <c r="AF226" s="308"/>
      <c r="AG226" s="570"/>
      <c r="AH226" s="570"/>
      <c r="AI226" s="570"/>
      <c r="AJ226" s="570"/>
      <c r="AK226" s="570"/>
      <c r="AL226" s="570"/>
      <c r="AM226" s="570"/>
      <c r="AN226" s="570"/>
      <c r="AO226" s="570"/>
      <c r="AP226" s="570"/>
      <c r="AR226" s="571" t="b">
        <f t="shared" si="12"/>
        <v>0</v>
      </c>
      <c r="AS226" s="571"/>
      <c r="AT226" s="571"/>
      <c r="AU226" s="282" t="s">
        <v>160</v>
      </c>
      <c r="AV226" s="257"/>
      <c r="AX226" s="569"/>
      <c r="AY226" s="569"/>
      <c r="AZ226" s="589"/>
      <c r="BA226" s="590"/>
      <c r="BB226" s="590"/>
      <c r="BC226" s="590"/>
      <c r="BD226" s="589"/>
      <c r="BE226" s="585" t="e">
        <f>IF(#REF!="発電事業者","月間送電電力量（GWh）","月間受電電力量（GWh）")</f>
        <v>#REF!</v>
      </c>
      <c r="BF226" s="586"/>
      <c r="BG226" s="297" t="str">
        <f>IF(COUNT(BG190,L228)=2,ROUND(BG190*L228/SUM(L219:L228),#REF!),"")</f>
        <v/>
      </c>
      <c r="BH226" s="297" t="str">
        <f>IF(COUNT(BH190,M228)=2,ROUND(BH190*M228/SUM(M219:M228),#REF!),"")</f>
        <v/>
      </c>
      <c r="BI226" s="297" t="str">
        <f>IF(COUNT(BI190,N228)=2,ROUND(BI190*N228/SUM(N219:N228),#REF!),"")</f>
        <v/>
      </c>
      <c r="BJ226" s="297" t="str">
        <f>IF(COUNT(BJ190,O228)=2,ROUND(BJ190*O228/SUM(O219:O228),#REF!),"")</f>
        <v/>
      </c>
      <c r="BK226" s="297" t="str">
        <f>IF(COUNT(BK190,P228)=2,ROUND(BK190*P228/SUM(P219:P228),#REF!),"")</f>
        <v/>
      </c>
      <c r="BL226" s="297" t="str">
        <f>IF(COUNT(BL190,Q228)=2,ROUND(BL190*Q228/SUM(Q219:Q228),#REF!),"")</f>
        <v/>
      </c>
      <c r="BM226" s="297" t="str">
        <f>IF(COUNT(BM190,R228)=2,ROUND(BM190*R228/SUM(R219:R228),#REF!),"")</f>
        <v/>
      </c>
      <c r="BN226" s="297" t="str">
        <f>IF(COUNT(BN190,S228)=2,ROUND(BN190*S228/SUM(S219:S228),#REF!),"")</f>
        <v/>
      </c>
      <c r="BO226" s="297" t="str">
        <f>IF(COUNT(BO190,T228)=2,ROUND(BO190*T228/SUM(T219:T228),#REF!),"")</f>
        <v/>
      </c>
      <c r="BP226" s="297" t="str">
        <f>IF(COUNT(BP190,U228)=2,ROUND(BP190*U228/SUM(U219:U228),#REF!),"")</f>
        <v/>
      </c>
      <c r="BQ226" s="297" t="str">
        <f>IF(COUNT(BQ190,V228)=2,ROUND(BQ190*V228/SUM(V219:V228),#REF!),"")</f>
        <v/>
      </c>
      <c r="BR226" s="297" t="str">
        <f>IF(COUNT(BR190,W228)=2,ROUND(BR190*W228/SUM(W219:W228),#REF!),"")</f>
        <v/>
      </c>
      <c r="BS226" s="569" t="e">
        <f>IF(#REF!="発電事業者","年間送電電力量（GWh）","年間受電電力量（GWh）")</f>
        <v>#REF!</v>
      </c>
      <c r="BT226" s="569"/>
      <c r="BU226" s="569"/>
      <c r="BV226" s="333" t="s">
        <v>25</v>
      </c>
      <c r="BW226" s="352"/>
      <c r="BX226" s="582"/>
      <c r="BY226" s="297" t="str">
        <f>IF(COUNT(BY190,X228)=2,ROUND(BY190*X228/SUM(X219:X228),#REF!),"")</f>
        <v/>
      </c>
      <c r="BZ226" s="297" t="str">
        <f>IF(COUNT(BZ190,Y228)=2,ROUND(BZ190*Y228/SUM(Y219:Y228),#REF!),"")</f>
        <v/>
      </c>
      <c r="CA226" s="297" t="str">
        <f>IF(COUNT(CA190,Z228)=2,ROUND(CA190*Z228/SUM(Z219:Z228),#REF!),"")</f>
        <v/>
      </c>
      <c r="CB226" s="297" t="str">
        <f>IF(COUNT(CB190,AA228)=2,ROUND(CB190*AA228/SUM(AA219:AA228),#REF!),"")</f>
        <v/>
      </c>
      <c r="CC226" s="297" t="str">
        <f>IF(COUNT(CC190,AB228)=2,ROUND(CC190*AB228/SUM(AB219:AB228),#REF!),"")</f>
        <v/>
      </c>
      <c r="CD226" s="297" t="str">
        <f>IF(COUNT(CD190,AC228)=2,ROUND(CD190*AC228/SUM(AC219:AC228),#REF!),"")</f>
        <v/>
      </c>
      <c r="CE226" s="297" t="str">
        <f>IF(COUNT(CE190,AD228)=2,ROUND(CE190*AD228/SUM(AD219:AD228),#REF!),"")</f>
        <v/>
      </c>
      <c r="CF226" s="297" t="str">
        <f>IF(COUNT(CF190,AE228)=2,ROUND(CF190*AE228/SUM(AE219:AE228),#REF!),"")</f>
        <v/>
      </c>
      <c r="CG226" s="297" t="str">
        <f>IF(COUNT(CG190,AF228)=2,ROUND(CG190*AF228/SUM(AF219:AF228),#REF!),"")</f>
        <v/>
      </c>
      <c r="CH226" s="565" t="str">
        <f>IF(COUNTA(AG228)=0,"",AG228)</f>
        <v/>
      </c>
      <c r="CI226" s="565"/>
      <c r="CJ226" s="565"/>
      <c r="CK226" s="565"/>
      <c r="CL226" s="565"/>
      <c r="CM226" s="565"/>
      <c r="CN226" s="565"/>
      <c r="CO226" s="565"/>
      <c r="CP226" s="565"/>
      <c r="CQ226" s="565"/>
    </row>
    <row r="227" spans="3:95" s="243" customFormat="1" ht="13.5" customHeight="1">
      <c r="C227" s="568"/>
      <c r="D227" s="568"/>
      <c r="E227" s="332"/>
      <c r="F227" s="569" t="str">
        <f t="shared" ca="1" si="13"/>
        <v/>
      </c>
      <c r="G227" s="569"/>
      <c r="H227" s="569"/>
      <c r="I227" s="333" t="str">
        <f>IF(E227="","",E183)</f>
        <v/>
      </c>
      <c r="J227" s="569" t="e">
        <f>J217&amp;"９"</f>
        <v>#REF!</v>
      </c>
      <c r="K227" s="569"/>
      <c r="L227" s="308"/>
      <c r="M227" s="308"/>
      <c r="N227" s="308"/>
      <c r="O227" s="308"/>
      <c r="P227" s="308"/>
      <c r="Q227" s="308"/>
      <c r="R227" s="308"/>
      <c r="S227" s="308"/>
      <c r="T227" s="308"/>
      <c r="U227" s="308"/>
      <c r="V227" s="308"/>
      <c r="W227" s="308"/>
      <c r="X227" s="308"/>
      <c r="Y227" s="308"/>
      <c r="Z227" s="308"/>
      <c r="AA227" s="308"/>
      <c r="AB227" s="308"/>
      <c r="AC227" s="308"/>
      <c r="AD227" s="308"/>
      <c r="AE227" s="308"/>
      <c r="AF227" s="308"/>
      <c r="AG227" s="570"/>
      <c r="AH227" s="570"/>
      <c r="AI227" s="570"/>
      <c r="AJ227" s="570"/>
      <c r="AK227" s="570"/>
      <c r="AL227" s="570"/>
      <c r="AM227" s="570"/>
      <c r="AN227" s="570"/>
      <c r="AO227" s="570"/>
      <c r="AP227" s="570"/>
      <c r="AR227" s="571" t="b">
        <f t="shared" si="12"/>
        <v>0</v>
      </c>
      <c r="AS227" s="571"/>
      <c r="AT227" s="571"/>
      <c r="AU227" s="282" t="s">
        <v>160</v>
      </c>
      <c r="AV227" s="275"/>
    </row>
    <row r="228" spans="3:95" s="243" customFormat="1" ht="13.5" customHeight="1">
      <c r="C228" s="572" t="s">
        <v>307</v>
      </c>
      <c r="D228" s="573"/>
      <c r="E228" s="353"/>
      <c r="F228" s="574"/>
      <c r="G228" s="575"/>
      <c r="H228" s="576"/>
      <c r="I228" s="354"/>
      <c r="J228" s="577"/>
      <c r="K228" s="577"/>
      <c r="L228" s="308"/>
      <c r="M228" s="308"/>
      <c r="N228" s="308"/>
      <c r="O228" s="308"/>
      <c r="P228" s="308"/>
      <c r="Q228" s="308"/>
      <c r="R228" s="308"/>
      <c r="S228" s="308"/>
      <c r="T228" s="308"/>
      <c r="U228" s="308"/>
      <c r="V228" s="308"/>
      <c r="W228" s="308"/>
      <c r="X228" s="308"/>
      <c r="Y228" s="308"/>
      <c r="Z228" s="308"/>
      <c r="AA228" s="308"/>
      <c r="AB228" s="308"/>
      <c r="AC228" s="308"/>
      <c r="AD228" s="308"/>
      <c r="AE228" s="308"/>
      <c r="AF228" s="308"/>
      <c r="AG228" s="570"/>
      <c r="AH228" s="570"/>
      <c r="AI228" s="570"/>
      <c r="AJ228" s="570"/>
      <c r="AK228" s="570"/>
      <c r="AL228" s="570"/>
      <c r="AM228" s="570"/>
      <c r="AN228" s="570"/>
      <c r="AO228" s="570"/>
      <c r="AP228" s="570"/>
      <c r="AR228" s="571" t="b">
        <f t="shared" si="12"/>
        <v>0</v>
      </c>
      <c r="AS228" s="571"/>
      <c r="AT228" s="571"/>
      <c r="AU228" s="282" t="s">
        <v>160</v>
      </c>
    </row>
    <row r="229" spans="3:95" s="243" customFormat="1" ht="13.5" hidden="1" customHeight="1"/>
    <row r="230" spans="3:95" s="243" customFormat="1" ht="13.5" hidden="1" customHeight="1">
      <c r="AV230" s="268"/>
    </row>
    <row r="231" spans="3:95" s="243" customFormat="1" ht="13.5" hidden="1" customHeight="1">
      <c r="AV231" s="268"/>
    </row>
    <row r="232" spans="3:95" s="243" customFormat="1" ht="13.5" hidden="1" customHeight="1">
      <c r="AV232" s="268"/>
    </row>
    <row r="233" spans="3:95" s="243" customFormat="1" ht="13.5" hidden="1" customHeight="1">
      <c r="AV233" s="268"/>
    </row>
    <row r="234" spans="3:95" s="243" customFormat="1" ht="13.5" hidden="1" customHeight="1">
      <c r="AV234" s="268"/>
    </row>
    <row r="235" spans="3:95" s="243" customFormat="1" ht="13.5" hidden="1" customHeight="1">
      <c r="AV235" s="268"/>
    </row>
    <row r="236" spans="3:95" s="243" customFormat="1" ht="13.5" hidden="1" customHeight="1">
      <c r="AV236" s="268"/>
    </row>
    <row r="237" spans="3:95" s="243" customFormat="1" ht="13.5" hidden="1" customHeight="1">
      <c r="AV237" s="268"/>
    </row>
    <row r="238" spans="3:95" s="243" customFormat="1" ht="13.5" hidden="1" customHeight="1">
      <c r="AV238" s="268"/>
    </row>
    <row r="239" spans="3:95" s="243" customFormat="1" ht="13.5" hidden="1" customHeight="1">
      <c r="AV239" s="268"/>
    </row>
    <row r="240" spans="3:95" s="243" customFormat="1" ht="13.5" hidden="1" customHeight="1">
      <c r="AV240" s="268"/>
    </row>
    <row r="241" spans="3:100" s="243" customFormat="1" ht="13.5" hidden="1" customHeight="1">
      <c r="AV241" s="268"/>
    </row>
    <row r="242" spans="3:100" s="243" customFormat="1" ht="13.5" customHeight="1">
      <c r="AQ242" s="268"/>
      <c r="AR242" s="268"/>
      <c r="AS242" s="268"/>
      <c r="AT242" s="268"/>
      <c r="AU242" s="268"/>
    </row>
    <row r="243" spans="3:100" s="243" customFormat="1" ht="13.5" customHeight="1">
      <c r="C243" s="651" t="s">
        <v>8</v>
      </c>
      <c r="D243" s="651"/>
      <c r="E243" s="562" t="s">
        <v>105</v>
      </c>
      <c r="F243" s="562"/>
      <c r="G243" s="279"/>
    </row>
    <row r="244" spans="3:100" s="243" customFormat="1" ht="13.5" customHeight="1">
      <c r="C244" s="651"/>
      <c r="D244" s="651"/>
      <c r="E244" s="562"/>
      <c r="F244" s="562"/>
      <c r="G244" s="279"/>
      <c r="I244" s="244"/>
    </row>
    <row r="245" spans="3:100" s="243" customFormat="1" ht="13.5" customHeight="1">
      <c r="C245" s="235" t="s">
        <v>254</v>
      </c>
      <c r="D245" s="279"/>
      <c r="E245" s="279"/>
      <c r="F245" s="279"/>
      <c r="G245" s="279"/>
      <c r="I245" s="244"/>
      <c r="BC245" s="239" t="e">
        <f>IF(#REF!="発電事業者","算定結果　様式第３２第１表～第４表（保有電源新エネ欄他）","算定結果　様式第３２第１表・第２表（年度末電源構成・発電端電力量）")</f>
        <v>#REF!</v>
      </c>
      <c r="CT245" s="296" t="s">
        <v>114</v>
      </c>
      <c r="CV245" s="286" t="str">
        <f>IF(COUNT(H249:Z272)&gt;0,"○","")</f>
        <v/>
      </c>
    </row>
    <row r="246" spans="3:100" s="243" customFormat="1" ht="13.5" customHeight="1">
      <c r="C246" s="652"/>
      <c r="D246" s="653"/>
      <c r="E246" s="653"/>
      <c r="F246" s="653"/>
      <c r="G246" s="654"/>
      <c r="H246" s="594" t="str">
        <f>$H$66</f>
        <v>廃棄物</v>
      </c>
      <c r="I246" s="594"/>
      <c r="J246" s="594"/>
      <c r="K246" s="594"/>
      <c r="L246" s="594"/>
      <c r="M246" s="594"/>
      <c r="N246" s="594"/>
      <c r="O246" s="594"/>
      <c r="P246" s="594"/>
      <c r="Q246" s="594"/>
      <c r="R246" s="594"/>
      <c r="S246" s="594"/>
      <c r="T246" s="594"/>
      <c r="U246" s="594"/>
      <c r="V246" s="594"/>
      <c r="W246" s="594"/>
      <c r="X246" s="594"/>
      <c r="Y246" s="594"/>
      <c r="Z246" s="594"/>
      <c r="AA246" s="245"/>
      <c r="AB246" s="245"/>
      <c r="AC246" s="245"/>
      <c r="AD246" s="298"/>
      <c r="AE246" s="298"/>
      <c r="AF246" s="298"/>
      <c r="AG246" s="298"/>
      <c r="AH246" s="298"/>
      <c r="AI246" s="268"/>
      <c r="AJ246" s="268"/>
      <c r="AK246" s="268"/>
      <c r="AL246" s="268"/>
      <c r="AM246" s="268"/>
      <c r="AN246" s="268"/>
      <c r="AO246" s="268"/>
      <c r="AP246" s="268"/>
      <c r="AQ246" s="268"/>
      <c r="AR246" s="268"/>
      <c r="AS246" s="268"/>
      <c r="AT246" s="268"/>
      <c r="AU246" s="268"/>
      <c r="BB246" s="246"/>
      <c r="BC246" s="659" t="s">
        <v>256</v>
      </c>
      <c r="BD246" s="659"/>
      <c r="BE246" s="659"/>
      <c r="BF246" s="659"/>
      <c r="BG246" s="601" t="e">
        <f>DATE(#REF!,1,1)</f>
        <v>#REF!</v>
      </c>
      <c r="BH246" s="602"/>
      <c r="BI246" s="602"/>
      <c r="BJ246" s="602"/>
      <c r="BK246" s="602"/>
      <c r="BL246" s="602"/>
      <c r="BM246" s="602"/>
      <c r="BN246" s="602"/>
      <c r="BO246" s="602"/>
      <c r="BP246" s="602"/>
      <c r="BQ246" s="602"/>
      <c r="BR246" s="603"/>
      <c r="BS246" s="659" t="s">
        <v>257</v>
      </c>
      <c r="BT246" s="659"/>
      <c r="BU246" s="659"/>
      <c r="BV246" s="659"/>
      <c r="BW246" s="592" t="e">
        <f>DATE(#REF!-1,1,1)</f>
        <v>#REF!</v>
      </c>
      <c r="BX246" s="592" t="e">
        <f>DATE(#REF!,1,1)</f>
        <v>#REF!</v>
      </c>
      <c r="BY246" s="592" t="e">
        <f>DATE(#REF!+1,1,1)</f>
        <v>#REF!</v>
      </c>
      <c r="BZ246" s="592" t="e">
        <f>DATE(#REF!+2,1,1)</f>
        <v>#REF!</v>
      </c>
      <c r="CA246" s="592" t="e">
        <f>DATE(#REF!+3,1,1)</f>
        <v>#REF!</v>
      </c>
      <c r="CB246" s="592" t="e">
        <f>DATE(#REF!+4,1,1)</f>
        <v>#REF!</v>
      </c>
      <c r="CC246" s="592" t="e">
        <f>DATE(#REF!+5,1,1)</f>
        <v>#REF!</v>
      </c>
      <c r="CD246" s="592" t="e">
        <f>DATE(#REF!+6,1,1)</f>
        <v>#REF!</v>
      </c>
      <c r="CE246" s="592" t="e">
        <f>DATE(#REF!+7,1,1)</f>
        <v>#REF!</v>
      </c>
      <c r="CF246" s="592" t="e">
        <f>DATE(#REF!+8,1,1)</f>
        <v>#REF!</v>
      </c>
      <c r="CG246" s="592" t="e">
        <f>DATE(#REF!+9,1,1)</f>
        <v>#REF!</v>
      </c>
      <c r="CH246" s="273"/>
      <c r="CI246" s="273"/>
      <c r="CJ246" s="273"/>
      <c r="CK246" s="273"/>
      <c r="CL246" s="273"/>
      <c r="CM246" s="273"/>
      <c r="CN246" s="273"/>
      <c r="CO246" s="273"/>
      <c r="CP246" s="273"/>
      <c r="CQ246" s="273"/>
    </row>
    <row r="247" spans="3:100" s="243" customFormat="1" ht="13.5" customHeight="1">
      <c r="C247" s="661"/>
      <c r="D247" s="662"/>
      <c r="E247" s="662"/>
      <c r="F247" s="662"/>
      <c r="G247" s="663"/>
      <c r="H247" s="595" t="s">
        <v>194</v>
      </c>
      <c r="I247" s="595" t="s">
        <v>195</v>
      </c>
      <c r="J247" s="595" t="s">
        <v>161</v>
      </c>
      <c r="K247" s="595" t="s">
        <v>162</v>
      </c>
      <c r="L247" s="595" t="s">
        <v>163</v>
      </c>
      <c r="M247" s="595" t="s">
        <v>164</v>
      </c>
      <c r="N247" s="595" t="s">
        <v>165</v>
      </c>
      <c r="O247" s="595" t="s">
        <v>166</v>
      </c>
      <c r="P247" s="595" t="s">
        <v>167</v>
      </c>
      <c r="Q247" s="595" t="s">
        <v>168</v>
      </c>
      <c r="R247" s="595" t="s">
        <v>169</v>
      </c>
      <c r="S247" s="595" t="s">
        <v>170</v>
      </c>
      <c r="T247" s="595" t="s">
        <v>25</v>
      </c>
      <c r="U247" s="637"/>
      <c r="V247" s="638"/>
      <c r="W247" s="638"/>
      <c r="X247" s="638"/>
      <c r="Y247" s="638"/>
      <c r="Z247" s="639"/>
      <c r="AA247" s="245"/>
      <c r="AB247" s="245"/>
      <c r="AC247" s="245"/>
      <c r="AD247" s="298"/>
      <c r="AE247" s="298"/>
      <c r="AF247" s="298"/>
      <c r="AG247" s="298"/>
      <c r="AH247" s="298"/>
      <c r="AI247" s="245"/>
      <c r="AJ247" s="245"/>
      <c r="AK247" s="245"/>
      <c r="AL247" s="245"/>
      <c r="AM247" s="245"/>
      <c r="AN247" s="245"/>
      <c r="AO247" s="245"/>
      <c r="AP247" s="245"/>
      <c r="AQ247" s="245"/>
      <c r="AR247" s="245"/>
      <c r="AS247" s="245"/>
      <c r="AT247" s="245"/>
      <c r="AU247" s="245"/>
      <c r="AX247" s="280"/>
      <c r="AY247" s="280"/>
      <c r="AZ247" s="280"/>
      <c r="BA247" s="280"/>
      <c r="BB247" s="246"/>
      <c r="BC247" s="659"/>
      <c r="BD247" s="659"/>
      <c r="BE247" s="659"/>
      <c r="BF247" s="659"/>
      <c r="BG247" s="334" t="s">
        <v>194</v>
      </c>
      <c r="BH247" s="334" t="s">
        <v>195</v>
      </c>
      <c r="BI247" s="334" t="s">
        <v>161</v>
      </c>
      <c r="BJ247" s="334" t="s">
        <v>162</v>
      </c>
      <c r="BK247" s="334" t="s">
        <v>163</v>
      </c>
      <c r="BL247" s="334" t="s">
        <v>164</v>
      </c>
      <c r="BM247" s="334" t="s">
        <v>165</v>
      </c>
      <c r="BN247" s="334" t="s">
        <v>166</v>
      </c>
      <c r="BO247" s="334" t="s">
        <v>167</v>
      </c>
      <c r="BP247" s="334" t="s">
        <v>168</v>
      </c>
      <c r="BQ247" s="334" t="s">
        <v>169</v>
      </c>
      <c r="BR247" s="334" t="s">
        <v>170</v>
      </c>
      <c r="BS247" s="659"/>
      <c r="BT247" s="659"/>
      <c r="BU247" s="659"/>
      <c r="BV247" s="659"/>
      <c r="BW247" s="593"/>
      <c r="BX247" s="593"/>
      <c r="BY247" s="593"/>
      <c r="BZ247" s="593"/>
      <c r="CA247" s="593"/>
      <c r="CB247" s="593"/>
      <c r="CC247" s="593"/>
      <c r="CD247" s="593"/>
      <c r="CE247" s="593"/>
      <c r="CF247" s="593"/>
      <c r="CG247" s="593"/>
      <c r="CH247" s="273"/>
      <c r="CI247" s="273"/>
      <c r="CJ247" s="273"/>
      <c r="CK247" s="273"/>
      <c r="CL247" s="273"/>
      <c r="CM247" s="273"/>
      <c r="CN247" s="273"/>
      <c r="CO247" s="273"/>
      <c r="CP247" s="273"/>
      <c r="CQ247" s="273"/>
    </row>
    <row r="248" spans="3:100" s="243" customFormat="1" ht="13.5" customHeight="1">
      <c r="C248" s="655"/>
      <c r="D248" s="656"/>
      <c r="E248" s="656"/>
      <c r="F248" s="656"/>
      <c r="G248" s="657"/>
      <c r="H248" s="596"/>
      <c r="I248" s="596"/>
      <c r="J248" s="596"/>
      <c r="K248" s="596"/>
      <c r="L248" s="596"/>
      <c r="M248" s="596"/>
      <c r="N248" s="596"/>
      <c r="O248" s="596"/>
      <c r="P248" s="596"/>
      <c r="Q248" s="596"/>
      <c r="R248" s="596"/>
      <c r="S248" s="596"/>
      <c r="T248" s="596"/>
      <c r="U248" s="640"/>
      <c r="V248" s="641"/>
      <c r="W248" s="641"/>
      <c r="X248" s="641"/>
      <c r="Y248" s="641"/>
      <c r="Z248" s="642"/>
      <c r="AA248" s="250"/>
      <c r="AB248" s="250"/>
      <c r="AC248" s="250"/>
      <c r="AD248" s="268"/>
      <c r="AE248" s="268"/>
      <c r="AF248" s="268"/>
      <c r="AG248" s="268"/>
      <c r="AH248" s="268"/>
      <c r="AI248" s="250"/>
      <c r="AJ248" s="250"/>
      <c r="AK248" s="250"/>
      <c r="AL248" s="250"/>
      <c r="AM248" s="250"/>
      <c r="AN248" s="250"/>
      <c r="AO248" s="250"/>
      <c r="AP248" s="250"/>
      <c r="AQ248" s="250"/>
      <c r="AR248" s="250"/>
      <c r="AS248" s="250"/>
      <c r="AT248" s="250"/>
      <c r="AU248" s="250"/>
      <c r="AX248" s="280"/>
      <c r="AY248" s="280"/>
      <c r="AZ248" s="280"/>
      <c r="BA248" s="280"/>
      <c r="BB248" s="246"/>
      <c r="BC248" s="634" t="s">
        <v>198</v>
      </c>
      <c r="BD248" s="635"/>
      <c r="BE248" s="635"/>
      <c r="BF248" s="636"/>
      <c r="BG248" s="297" t="str">
        <f>IF(COUNT(H253)=0,"",H253)</f>
        <v/>
      </c>
      <c r="BH248" s="297" t="str">
        <f t="shared" ref="BH248:BR248" si="14">IF(COUNT(I253)=0,"",I253)</f>
        <v/>
      </c>
      <c r="BI248" s="297" t="str">
        <f t="shared" si="14"/>
        <v/>
      </c>
      <c r="BJ248" s="297" t="str">
        <f t="shared" si="14"/>
        <v/>
      </c>
      <c r="BK248" s="297" t="str">
        <f t="shared" si="14"/>
        <v/>
      </c>
      <c r="BL248" s="297" t="str">
        <f t="shared" si="14"/>
        <v/>
      </c>
      <c r="BM248" s="297" t="str">
        <f t="shared" si="14"/>
        <v/>
      </c>
      <c r="BN248" s="297" t="str">
        <f t="shared" si="14"/>
        <v/>
      </c>
      <c r="BO248" s="297" t="str">
        <f t="shared" si="14"/>
        <v/>
      </c>
      <c r="BP248" s="297" t="str">
        <f t="shared" si="14"/>
        <v/>
      </c>
      <c r="BQ248" s="297" t="str">
        <f t="shared" si="14"/>
        <v/>
      </c>
      <c r="BR248" s="297" t="str">
        <f t="shared" si="14"/>
        <v/>
      </c>
      <c r="BS248" s="597" t="s">
        <v>198</v>
      </c>
      <c r="BT248" s="633"/>
      <c r="BU248" s="598"/>
      <c r="BV248" s="334" t="s">
        <v>171</v>
      </c>
      <c r="BW248" s="253" t="str">
        <f>IF(COUNT(L251)=0,"",L251)</f>
        <v/>
      </c>
      <c r="BX248" s="253" t="str">
        <f>IF(COUNT(L253)=0,"",L253)</f>
        <v/>
      </c>
      <c r="BY248" s="253" t="str">
        <f>IF(COUNT(L255)=0,"",L255)</f>
        <v/>
      </c>
      <c r="BZ248" s="253" t="str">
        <f>IF(COUNT(L257)=0,"",L257)</f>
        <v/>
      </c>
      <c r="CA248" s="253" t="str">
        <f>IF(COUNT(L259)=0,"",L259)</f>
        <v/>
      </c>
      <c r="CB248" s="253" t="str">
        <f>IF(COUNT(L261)=0,"",L261)</f>
        <v/>
      </c>
      <c r="CC248" s="253" t="str">
        <f>IF(COUNT(L263)=0,"",L263)</f>
        <v/>
      </c>
      <c r="CD248" s="253" t="str">
        <f>IF(COUNT(L265)=0,"",L265)</f>
        <v/>
      </c>
      <c r="CE248" s="253" t="str">
        <f>IF(COUNT(L267)=0,"",L267)</f>
        <v/>
      </c>
      <c r="CF248" s="253" t="str">
        <f>IF(COUNT(L269)=0,"",L269)</f>
        <v/>
      </c>
      <c r="CG248" s="253" t="str">
        <f>IF(COUNT(L271)=0,"",L271)</f>
        <v/>
      </c>
      <c r="CH248" s="257"/>
      <c r="CI248" s="257"/>
      <c r="CJ248" s="257"/>
      <c r="CK248" s="257"/>
      <c r="CL248" s="257"/>
      <c r="CM248" s="257"/>
      <c r="CN248" s="257"/>
      <c r="CO248" s="257"/>
      <c r="CP248" s="257"/>
      <c r="CQ248" s="257"/>
    </row>
    <row r="249" spans="3:100" s="243" customFormat="1" ht="13.5" customHeight="1">
      <c r="C249" s="604" t="e">
        <f>DATE(#REF!-2,1,1)</f>
        <v>#REF!</v>
      </c>
      <c r="D249" s="605"/>
      <c r="E249" s="613" t="s">
        <v>198</v>
      </c>
      <c r="F249" s="614"/>
      <c r="G249" s="615"/>
      <c r="H249" s="255"/>
      <c r="I249" s="255"/>
      <c r="J249" s="255"/>
      <c r="K249" s="255"/>
      <c r="L249" s="255"/>
      <c r="M249" s="255"/>
      <c r="N249" s="255"/>
      <c r="O249" s="255"/>
      <c r="P249" s="255"/>
      <c r="Q249" s="256"/>
      <c r="R249" s="256"/>
      <c r="S249" s="256"/>
      <c r="T249" s="255"/>
      <c r="U249" s="578"/>
      <c r="V249" s="644"/>
      <c r="W249" s="644"/>
      <c r="X249" s="644"/>
      <c r="Y249" s="644"/>
      <c r="Z249" s="579"/>
      <c r="AA249" s="257"/>
      <c r="AB249" s="257"/>
      <c r="AC249" s="257"/>
      <c r="AD249" s="299"/>
      <c r="AE249" s="299"/>
      <c r="AF249" s="268"/>
      <c r="AG249" s="268"/>
      <c r="AH249" s="268"/>
      <c r="AI249" s="257"/>
      <c r="AJ249" s="257"/>
      <c r="AK249" s="257"/>
      <c r="AL249" s="257"/>
      <c r="AM249" s="257"/>
      <c r="AN249" s="257"/>
      <c r="AO249" s="257"/>
      <c r="AP249" s="257"/>
      <c r="AQ249" s="257"/>
      <c r="AR249" s="257"/>
      <c r="AS249" s="257"/>
      <c r="AT249" s="257"/>
      <c r="AU249" s="257"/>
      <c r="AX249" s="280"/>
      <c r="AY249" s="280"/>
      <c r="AZ249" s="280"/>
      <c r="BA249" s="280"/>
      <c r="BB249" s="246"/>
      <c r="BC249" s="648"/>
      <c r="BD249" s="649"/>
      <c r="BE249" s="649"/>
      <c r="BF249" s="650"/>
      <c r="BG249" s="259"/>
      <c r="BH249" s="259"/>
      <c r="BI249" s="259"/>
      <c r="BJ249" s="259"/>
      <c r="BK249" s="259"/>
      <c r="BL249" s="259"/>
      <c r="BM249" s="259"/>
      <c r="BN249" s="259"/>
      <c r="BO249" s="259"/>
      <c r="BP249" s="259"/>
      <c r="BQ249" s="259"/>
      <c r="BR249" s="259"/>
      <c r="BS249" s="599"/>
      <c r="BT249" s="643"/>
      <c r="BU249" s="600"/>
      <c r="BV249" s="334" t="s">
        <v>172</v>
      </c>
      <c r="BW249" s="253" t="str">
        <f>IF(COUNT(Q249)=0,"",Q249)</f>
        <v/>
      </c>
      <c r="BX249" s="253" t="str">
        <f>IF(COUNT(Q253)=0,"",Q253)</f>
        <v/>
      </c>
      <c r="BY249" s="253" t="str">
        <f>IF(COUNT(Q255)=0,"",Q255)</f>
        <v/>
      </c>
      <c r="BZ249" s="253" t="str">
        <f>IF(COUNT(Q257)=0,"",Q257)</f>
        <v/>
      </c>
      <c r="CA249" s="253" t="str">
        <f>IF(COUNT(Q259)=0,"",Q259)</f>
        <v/>
      </c>
      <c r="CB249" s="253" t="str">
        <f>IF(COUNT(Q261)=0,"",Q261)</f>
        <v/>
      </c>
      <c r="CC249" s="253" t="str">
        <f>IF(COUNT(Q263)=0,"",Q263)</f>
        <v/>
      </c>
      <c r="CD249" s="253" t="str">
        <f>IF(COUNT(Q265)=0,"",Q265)</f>
        <v/>
      </c>
      <c r="CE249" s="253" t="str">
        <f>IF(COUNT(Q267)=0,"",Q267)</f>
        <v/>
      </c>
      <c r="CF249" s="253" t="str">
        <f>IF(COUNT(Q269)=0,"",Q269)</f>
        <v/>
      </c>
      <c r="CG249" s="253" t="str">
        <f>IF(COUNT(Q271)=0,"",Q271)</f>
        <v/>
      </c>
      <c r="CH249" s="257"/>
      <c r="CI249" s="257"/>
      <c r="CJ249" s="257"/>
      <c r="CK249" s="257"/>
      <c r="CL249" s="257"/>
      <c r="CM249" s="257"/>
      <c r="CN249" s="257"/>
      <c r="CO249" s="257"/>
      <c r="CP249" s="257"/>
      <c r="CQ249" s="257"/>
    </row>
    <row r="250" spans="3:100" s="243" customFormat="1" ht="13.5" customHeight="1">
      <c r="C250" s="606"/>
      <c r="D250" s="607"/>
      <c r="E250" s="608" t="s">
        <v>252</v>
      </c>
      <c r="F250" s="609"/>
      <c r="G250" s="610"/>
      <c r="H250" s="260"/>
      <c r="I250" s="260"/>
      <c r="J250" s="260"/>
      <c r="K250" s="260"/>
      <c r="L250" s="260"/>
      <c r="M250" s="260"/>
      <c r="N250" s="260"/>
      <c r="O250" s="260"/>
      <c r="P250" s="260"/>
      <c r="Q250" s="261"/>
      <c r="R250" s="261"/>
      <c r="S250" s="261"/>
      <c r="T250" s="262" t="str">
        <f>IF(COUNT(H250:S250)=0,"",SUMPRODUCT(ROUND(H250:S250,1)))</f>
        <v/>
      </c>
      <c r="U250" s="645"/>
      <c r="V250" s="646"/>
      <c r="W250" s="646"/>
      <c r="X250" s="646"/>
      <c r="Y250" s="646"/>
      <c r="Z250" s="647"/>
      <c r="AA250" s="257"/>
      <c r="AB250" s="257"/>
      <c r="AC250" s="257"/>
      <c r="AD250" s="299"/>
      <c r="AE250" s="299"/>
      <c r="AF250" s="268"/>
      <c r="AG250" s="268"/>
      <c r="AH250" s="268"/>
      <c r="AI250" s="271"/>
      <c r="AJ250" s="271"/>
      <c r="AK250" s="271"/>
      <c r="AL250" s="271"/>
      <c r="AM250" s="271"/>
      <c r="AN250" s="271"/>
      <c r="AO250" s="271"/>
      <c r="AP250" s="271"/>
      <c r="AQ250" s="271"/>
      <c r="AR250" s="271"/>
      <c r="AS250" s="271"/>
      <c r="AT250" s="271"/>
      <c r="AU250" s="272"/>
      <c r="AX250" s="280"/>
      <c r="AY250" s="280"/>
      <c r="AZ250" s="280"/>
      <c r="BA250" s="280"/>
      <c r="BB250" s="246"/>
      <c r="BC250" s="594" t="s">
        <v>205</v>
      </c>
      <c r="BD250" s="594"/>
      <c r="BE250" s="594"/>
      <c r="BF250" s="594"/>
      <c r="BG250" s="253" t="str">
        <f>IF(COUNT(H254)=0,"",ROUND(H254,#REF!))</f>
        <v/>
      </c>
      <c r="BH250" s="253" t="str">
        <f>IF(COUNT(I254)=0,"",ROUND(I254,#REF!))</f>
        <v/>
      </c>
      <c r="BI250" s="253" t="str">
        <f>IF(COUNT(J254)=0,"",ROUND(J254,#REF!))</f>
        <v/>
      </c>
      <c r="BJ250" s="253" t="str">
        <f>IF(COUNT(K254)=0,"",ROUND(K254,#REF!))</f>
        <v/>
      </c>
      <c r="BK250" s="253" t="str">
        <f>IF(COUNT(L254)=0,"",ROUND(L254,#REF!))</f>
        <v/>
      </c>
      <c r="BL250" s="253" t="str">
        <f>IF(COUNT(M254)=0,"",ROUND(M254,#REF!))</f>
        <v/>
      </c>
      <c r="BM250" s="253" t="str">
        <f>IF(COUNT(N254)=0,"",ROUND(N254,#REF!))</f>
        <v/>
      </c>
      <c r="BN250" s="253" t="str">
        <f>IF(COUNT(O254)=0,"",ROUND(O254,#REF!))</f>
        <v/>
      </c>
      <c r="BO250" s="253" t="str">
        <f>IF(COUNT(P254)=0,"",ROUND(P254,#REF!))</f>
        <v/>
      </c>
      <c r="BP250" s="253" t="str">
        <f>IF(COUNT(Q254)=0,"",ROUND(Q254,#REF!))</f>
        <v/>
      </c>
      <c r="BQ250" s="253" t="str">
        <f>IF(COUNT(R254)=0,"",ROUND(R254,#REF!))</f>
        <v/>
      </c>
      <c r="BR250" s="253" t="str">
        <f>IF(COUNT(S254)=0,"",ROUND(S254,#REF!))</f>
        <v/>
      </c>
      <c r="BS250" s="634" t="s">
        <v>205</v>
      </c>
      <c r="BT250" s="635"/>
      <c r="BU250" s="636"/>
      <c r="BV250" s="334" t="s">
        <v>25</v>
      </c>
      <c r="BW250" s="253" t="str">
        <f>IF(COUNT(T252)=0,"",T252)</f>
        <v/>
      </c>
      <c r="BX250" s="253" t="str">
        <f>IF(COUNT(T254)=0,"",T254)</f>
        <v/>
      </c>
      <c r="BY250" s="253" t="str">
        <f>IF(COUNT(T256)=0,"",T256)</f>
        <v/>
      </c>
      <c r="BZ250" s="266" t="str">
        <f>IF(COUNT(T258)=0,"",T258)</f>
        <v/>
      </c>
      <c r="CA250" s="253" t="str">
        <f>IF(COUNT(T260)=0,"",T260)</f>
        <v/>
      </c>
      <c r="CB250" s="253" t="str">
        <f>IF(COUNT(T262)=0,"",T262)</f>
        <v/>
      </c>
      <c r="CC250" s="253" t="str">
        <f>IF(COUNT(T264)=0,"",T264)</f>
        <v/>
      </c>
      <c r="CD250" s="253" t="str">
        <f>IF(COUNT(T266)=0,"",T266)</f>
        <v/>
      </c>
      <c r="CE250" s="253" t="str">
        <f>IF(COUNT(T268)=0,"",T268)</f>
        <v/>
      </c>
      <c r="CF250" s="253" t="str">
        <f>IF(COUNT(T270)=0,"",T270)</f>
        <v/>
      </c>
      <c r="CG250" s="253" t="str">
        <f>IF(COUNT(T272)=0,"",T272)</f>
        <v/>
      </c>
      <c r="CH250" s="257"/>
      <c r="CI250" s="257"/>
      <c r="CJ250" s="257"/>
      <c r="CK250" s="257"/>
      <c r="CL250" s="257"/>
      <c r="CM250" s="257"/>
      <c r="CN250" s="257"/>
      <c r="CO250" s="257"/>
      <c r="CP250" s="257"/>
      <c r="CQ250" s="257"/>
    </row>
    <row r="251" spans="3:100" s="243" customFormat="1" ht="13.5" customHeight="1">
      <c r="C251" s="604" t="e">
        <f>DATE(#REF!-1,1,1)</f>
        <v>#REF!</v>
      </c>
      <c r="D251" s="605"/>
      <c r="E251" s="613" t="s">
        <v>198</v>
      </c>
      <c r="F251" s="614"/>
      <c r="G251" s="615"/>
      <c r="H251" s="256"/>
      <c r="I251" s="256"/>
      <c r="J251" s="256"/>
      <c r="K251" s="256"/>
      <c r="L251" s="256"/>
      <c r="M251" s="256"/>
      <c r="N251" s="256"/>
      <c r="O251" s="256"/>
      <c r="P251" s="256"/>
      <c r="Q251" s="256"/>
      <c r="R251" s="256"/>
      <c r="S251" s="256"/>
      <c r="T251" s="255"/>
      <c r="U251" s="613" t="s">
        <v>210</v>
      </c>
      <c r="V251" s="614"/>
      <c r="W251" s="614"/>
      <c r="X251" s="615"/>
      <c r="Y251" s="666"/>
      <c r="Z251" s="667"/>
      <c r="AA251" s="257"/>
      <c r="AB251" s="257"/>
      <c r="AC251" s="257"/>
      <c r="AD251" s="299"/>
      <c r="AE251" s="299"/>
      <c r="AF251" s="268"/>
      <c r="AG251" s="268"/>
      <c r="AH251" s="268"/>
      <c r="AI251" s="257"/>
      <c r="AJ251" s="257"/>
      <c r="AK251" s="257"/>
      <c r="AL251" s="257"/>
      <c r="AM251" s="257"/>
      <c r="AN251" s="257"/>
      <c r="AO251" s="257"/>
      <c r="AP251" s="257"/>
      <c r="AQ251" s="257"/>
      <c r="AR251" s="257"/>
      <c r="AS251" s="257"/>
      <c r="AT251" s="257"/>
      <c r="AU251" s="257"/>
      <c r="AX251" s="280"/>
      <c r="AY251" s="280"/>
      <c r="AZ251" s="280"/>
      <c r="BB251" s="246"/>
      <c r="BC251" s="627"/>
      <c r="BD251" s="628"/>
      <c r="BE251" s="628"/>
      <c r="BF251" s="628"/>
      <c r="BG251" s="628"/>
      <c r="BH251" s="628"/>
      <c r="BI251" s="628"/>
      <c r="BJ251" s="628"/>
      <c r="BK251" s="628"/>
      <c r="BL251" s="628"/>
      <c r="BM251" s="628"/>
      <c r="BN251" s="628"/>
      <c r="BO251" s="628"/>
      <c r="BP251" s="628"/>
      <c r="BQ251" s="628"/>
      <c r="BR251" s="629"/>
      <c r="BS251" s="597" t="s">
        <v>206</v>
      </c>
      <c r="BT251" s="633"/>
      <c r="BU251" s="598"/>
      <c r="BV251" s="334" t="s">
        <v>25</v>
      </c>
      <c r="BW251" s="253" t="str">
        <f>IF(COUNT(Y251)=0,"",IF(#REF!="発電事業者",Y251,IF(SUMIF($C279:$D288,"その他事業者",L279:L288)=0,IF(Y251*L288/SUM(L279:L288)=0,"",Y251*L288/SUM(L279:L288)),ROUND(Y251*SUMIF($C279:$D288,"その他事業者",L279:L288)/SUM(L279:L288),#REF!)+Y251*L288/SUM(L279:L288))))</f>
        <v/>
      </c>
      <c r="BX251" s="253" t="str">
        <f>IF(COUNT(Y253)=0,"",IF(#REF!="発電事業者",Y253,IF(SUMIF($C279:$D288,"その他事業者",W279:W288)=0,IF(Y253*W288/SUM(W279:W288)=0,"",Y253*W288/SUM(W279:W288)),ROUND(Y253*SUMIF($C279:$D288,"その他事業者",W279:W288)/SUM(W279:W288),#REF!)+Y253*W288/SUM(W279:W288))))</f>
        <v/>
      </c>
      <c r="BY251" s="267"/>
      <c r="BZ251" s="267"/>
      <c r="CA251" s="267"/>
      <c r="CB251" s="253" t="str">
        <f>IF(COUNT(Y261)=0,"",IF(#REF!="発電事業者",Y261,IF(SUMIF($C279:$D288,"その他事業者",AA279:AA288)=0,IF(Y261*AA288/SUM(AA279:AA288)=0,"",Y261*AA288/SUM(AA279:AA288)),ROUND(Y261*SUMIF($C279:$D288,"その他事業者",AA279:AA288)/SUM(AA279:AA288),#REF!)+Y261*AA288/SUM(AA279:AA288))))</f>
        <v/>
      </c>
      <c r="CC251" s="267"/>
      <c r="CD251" s="267"/>
      <c r="CE251" s="267"/>
      <c r="CF251" s="267"/>
      <c r="CG251" s="253" t="str">
        <f>IF(COUNT(Y271)=0,"",IF(#REF!="発電事業者",Y271,IF(SUMIF($C279:$D288,"その他事業者",AF279:AF288)=0,IF(Y271*AF288/SUM(AF279:AF288)=0,"",Y271*AF288/SUM(AF279:AF288)),ROUND(Y271*SUMIF($C279:$D288,"その他事業者",AF279:AF288)/SUM(AF279:AF288),#REF!)+Y271*AF288/SUM(AF279:AF288))))</f>
        <v/>
      </c>
      <c r="CH251" s="257"/>
      <c r="CI251" s="257"/>
      <c r="CJ251" s="257"/>
      <c r="CK251" s="257"/>
      <c r="CL251" s="257"/>
      <c r="CM251" s="257"/>
      <c r="CN251" s="257"/>
      <c r="CO251" s="257"/>
      <c r="CP251" s="257"/>
      <c r="CQ251" s="257"/>
    </row>
    <row r="252" spans="3:100" s="243" customFormat="1" ht="13.5" customHeight="1">
      <c r="C252" s="606"/>
      <c r="D252" s="607"/>
      <c r="E252" s="608" t="s">
        <v>252</v>
      </c>
      <c r="F252" s="609"/>
      <c r="G252" s="610"/>
      <c r="H252" s="261"/>
      <c r="I252" s="261"/>
      <c r="J252" s="261"/>
      <c r="K252" s="261"/>
      <c r="L252" s="261"/>
      <c r="M252" s="261"/>
      <c r="N252" s="261"/>
      <c r="O252" s="261"/>
      <c r="P252" s="261"/>
      <c r="Q252" s="261"/>
      <c r="R252" s="261"/>
      <c r="S252" s="261"/>
      <c r="T252" s="262" t="str">
        <f>IF(COUNT(H252:S252)=0,"",SUMPRODUCT(ROUND(H252:S252,1)))</f>
        <v/>
      </c>
      <c r="U252" s="608" t="s">
        <v>211</v>
      </c>
      <c r="V252" s="609"/>
      <c r="W252" s="609"/>
      <c r="X252" s="610"/>
      <c r="Y252" s="664"/>
      <c r="Z252" s="665"/>
      <c r="AA252" s="257"/>
      <c r="AB252" s="257"/>
      <c r="AC252" s="257"/>
      <c r="AD252" s="299"/>
      <c r="AE252" s="299"/>
      <c r="AF252" s="268"/>
      <c r="AG252" s="268"/>
      <c r="AH252" s="268"/>
      <c r="AI252" s="271"/>
      <c r="AJ252" s="271"/>
      <c r="AK252" s="271"/>
      <c r="AL252" s="271"/>
      <c r="AM252" s="271"/>
      <c r="AN252" s="271"/>
      <c r="AO252" s="271"/>
      <c r="AP252" s="271"/>
      <c r="AQ252" s="271"/>
      <c r="AR252" s="271"/>
      <c r="AS252" s="271"/>
      <c r="AT252" s="271"/>
      <c r="AU252" s="272"/>
      <c r="AX252" s="280"/>
      <c r="AY252" s="280"/>
      <c r="AZ252" s="280"/>
      <c r="BB252" s="246"/>
      <c r="BC252" s="630"/>
      <c r="BD252" s="631"/>
      <c r="BE252" s="631"/>
      <c r="BF252" s="631"/>
      <c r="BG252" s="631"/>
      <c r="BH252" s="631"/>
      <c r="BI252" s="631"/>
      <c r="BJ252" s="631"/>
      <c r="BK252" s="631"/>
      <c r="BL252" s="631"/>
      <c r="BM252" s="631"/>
      <c r="BN252" s="631"/>
      <c r="BO252" s="631"/>
      <c r="BP252" s="631"/>
      <c r="BQ252" s="631"/>
      <c r="BR252" s="632"/>
      <c r="BS252" s="634" t="s">
        <v>207</v>
      </c>
      <c r="BT252" s="635"/>
      <c r="BU252" s="636"/>
      <c r="BV252" s="334" t="s">
        <v>25</v>
      </c>
      <c r="BW252" s="253" t="str">
        <f>IF(COUNT(Y252)=0,"",Y252)</f>
        <v/>
      </c>
      <c r="BX252" s="253" t="str">
        <f>IF(COUNT(Y254)=0,"",Y254)</f>
        <v/>
      </c>
      <c r="BY252" s="267"/>
      <c r="BZ252" s="267"/>
      <c r="CA252" s="267"/>
      <c r="CB252" s="253" t="str">
        <f>IF(COUNT(Y262)=0,"",Y262)</f>
        <v/>
      </c>
      <c r="CC252" s="267"/>
      <c r="CD252" s="267"/>
      <c r="CE252" s="267"/>
      <c r="CF252" s="267"/>
      <c r="CG252" s="253" t="str">
        <f>IF(COUNT(Y272)=0,"",Y272)</f>
        <v/>
      </c>
      <c r="CH252" s="257"/>
      <c r="CI252" s="257"/>
      <c r="CJ252" s="257"/>
      <c r="CK252" s="257"/>
      <c r="CL252" s="257"/>
      <c r="CM252" s="257"/>
      <c r="CN252" s="257"/>
      <c r="CO252" s="257"/>
      <c r="CP252" s="257"/>
      <c r="CQ252" s="257"/>
    </row>
    <row r="253" spans="3:100" s="243" customFormat="1" ht="13.5" customHeight="1">
      <c r="C253" s="604" t="e">
        <f>DATE(#REF!,1,1)</f>
        <v>#REF!</v>
      </c>
      <c r="D253" s="605"/>
      <c r="E253" s="613" t="s">
        <v>198</v>
      </c>
      <c r="F253" s="614"/>
      <c r="G253" s="615"/>
      <c r="H253" s="256"/>
      <c r="I253" s="256"/>
      <c r="J253" s="256"/>
      <c r="K253" s="256"/>
      <c r="L253" s="256"/>
      <c r="M253" s="256"/>
      <c r="N253" s="256"/>
      <c r="O253" s="256"/>
      <c r="P253" s="256"/>
      <c r="Q253" s="256"/>
      <c r="R253" s="256"/>
      <c r="S253" s="256"/>
      <c r="T253" s="255"/>
      <c r="U253" s="613" t="s">
        <v>210</v>
      </c>
      <c r="V253" s="614"/>
      <c r="W253" s="614"/>
      <c r="X253" s="615"/>
      <c r="Y253" s="666"/>
      <c r="Z253" s="667"/>
      <c r="AA253" s="257"/>
      <c r="AB253" s="257"/>
      <c r="AC253" s="257"/>
      <c r="AD253" s="299"/>
      <c r="AE253" s="299"/>
      <c r="AF253" s="268"/>
      <c r="AG253" s="268"/>
      <c r="AH253" s="268"/>
      <c r="AI253" s="257"/>
      <c r="AJ253" s="257"/>
      <c r="AK253" s="257"/>
      <c r="AL253" s="257"/>
      <c r="AM253" s="257"/>
      <c r="AN253" s="257"/>
      <c r="AO253" s="257"/>
      <c r="AP253" s="257"/>
      <c r="AQ253" s="257"/>
      <c r="AR253" s="257"/>
      <c r="AS253" s="257"/>
      <c r="AT253" s="257"/>
      <c r="AU253" s="257"/>
      <c r="AX253" s="268"/>
      <c r="BB253" s="268"/>
      <c r="BC253" s="245"/>
      <c r="BD253" s="245"/>
      <c r="BE253" s="245"/>
      <c r="BF253" s="245"/>
      <c r="BG253" s="245"/>
      <c r="BH253" s="245"/>
      <c r="BI253" s="245"/>
      <c r="BJ253" s="245"/>
      <c r="BK253" s="245"/>
      <c r="BL253" s="245"/>
      <c r="BM253" s="245"/>
      <c r="BN253" s="245"/>
      <c r="BO253" s="245"/>
      <c r="BP253" s="245"/>
      <c r="BQ253" s="245"/>
      <c r="BR253" s="245"/>
      <c r="BS253" s="245"/>
      <c r="BT253" s="245"/>
      <c r="BU253" s="245"/>
      <c r="BV253" s="245"/>
      <c r="BW253" s="245"/>
      <c r="BX253" s="257"/>
      <c r="BY253" s="257"/>
      <c r="BZ253" s="257"/>
      <c r="CA253" s="257"/>
      <c r="CB253" s="257"/>
      <c r="CC253" s="257"/>
      <c r="CD253" s="257"/>
      <c r="CE253" s="257"/>
      <c r="CF253" s="257"/>
      <c r="CG253" s="257"/>
      <c r="CH253" s="257"/>
      <c r="CI253" s="257"/>
      <c r="CJ253" s="257"/>
      <c r="CK253" s="257"/>
      <c r="CL253" s="257"/>
      <c r="CM253" s="257"/>
      <c r="CN253" s="257"/>
      <c r="CO253" s="257"/>
      <c r="CP253" s="257"/>
      <c r="CQ253" s="257"/>
    </row>
    <row r="254" spans="3:100" s="243" customFormat="1" ht="13.5" customHeight="1">
      <c r="C254" s="606"/>
      <c r="D254" s="607"/>
      <c r="E254" s="608" t="s">
        <v>212</v>
      </c>
      <c r="F254" s="609"/>
      <c r="G254" s="610"/>
      <c r="H254" s="261"/>
      <c r="I254" s="261"/>
      <c r="J254" s="261"/>
      <c r="K254" s="261"/>
      <c r="L254" s="261"/>
      <c r="M254" s="261"/>
      <c r="N254" s="261"/>
      <c r="O254" s="261"/>
      <c r="P254" s="261"/>
      <c r="Q254" s="261"/>
      <c r="R254" s="261"/>
      <c r="S254" s="261"/>
      <c r="T254" s="262" t="str">
        <f>IF(COUNT(H254:S254)=0,"",SUMPRODUCT(ROUND(H254:S254,1)))</f>
        <v/>
      </c>
      <c r="U254" s="608" t="s">
        <v>211</v>
      </c>
      <c r="V254" s="609"/>
      <c r="W254" s="609"/>
      <c r="X254" s="610"/>
      <c r="Y254" s="664"/>
      <c r="Z254" s="665"/>
      <c r="AA254" s="257"/>
      <c r="AB254" s="257"/>
      <c r="AC254" s="257"/>
      <c r="AD254" s="299"/>
      <c r="AE254" s="299"/>
      <c r="AF254" s="268"/>
      <c r="AG254" s="268"/>
      <c r="AH254" s="268"/>
      <c r="AI254" s="271"/>
      <c r="AJ254" s="271"/>
      <c r="AK254" s="271"/>
      <c r="AL254" s="271"/>
      <c r="AM254" s="271"/>
      <c r="AN254" s="271"/>
      <c r="AO254" s="271"/>
      <c r="AP254" s="271"/>
      <c r="AQ254" s="271"/>
      <c r="AR254" s="271"/>
      <c r="AS254" s="271"/>
      <c r="AT254" s="271"/>
      <c r="AU254" s="272"/>
      <c r="AX254" s="240" t="e">
        <f>IF(#REF!="発電事業者","算定結果　送電取引帳票","算定結果　受電取引帳票")</f>
        <v>#REF!</v>
      </c>
      <c r="BR254" s="268"/>
    </row>
    <row r="255" spans="3:100" s="243" customFormat="1" ht="13.5" customHeight="1">
      <c r="C255" s="604" t="e">
        <f>DATE(#REF!+1,1,1)</f>
        <v>#REF!</v>
      </c>
      <c r="D255" s="605"/>
      <c r="E255" s="613" t="s">
        <v>198</v>
      </c>
      <c r="F255" s="614"/>
      <c r="G255" s="615"/>
      <c r="H255" s="256"/>
      <c r="I255" s="256"/>
      <c r="J255" s="256"/>
      <c r="K255" s="256"/>
      <c r="L255" s="256"/>
      <c r="M255" s="256"/>
      <c r="N255" s="256"/>
      <c r="O255" s="256"/>
      <c r="P255" s="256"/>
      <c r="Q255" s="256"/>
      <c r="R255" s="256"/>
      <c r="S255" s="256"/>
      <c r="T255" s="255"/>
      <c r="U255" s="618"/>
      <c r="V255" s="619"/>
      <c r="W255" s="619"/>
      <c r="X255" s="619"/>
      <c r="Y255" s="619"/>
      <c r="Z255" s="620"/>
      <c r="AA255" s="257"/>
      <c r="AB255" s="257"/>
      <c r="AC255" s="257"/>
      <c r="AD255" s="299"/>
      <c r="AE255" s="299"/>
      <c r="AF255" s="268"/>
      <c r="AG255" s="268"/>
      <c r="AH255" s="268"/>
      <c r="AI255" s="257"/>
      <c r="AJ255" s="257"/>
      <c r="AK255" s="257"/>
      <c r="AL255" s="257"/>
      <c r="AM255" s="257"/>
      <c r="AN255" s="257"/>
      <c r="AO255" s="257"/>
      <c r="AP255" s="257"/>
      <c r="AQ255" s="257"/>
      <c r="AR255" s="257"/>
      <c r="AS255" s="257"/>
      <c r="AT255" s="257"/>
      <c r="AU255" s="257"/>
      <c r="AX255" s="594" t="s">
        <v>200</v>
      </c>
      <c r="AY255" s="594"/>
      <c r="AZ255" s="595" t="s">
        <v>201</v>
      </c>
      <c r="BA255" s="594" t="s">
        <v>202</v>
      </c>
      <c r="BB255" s="594"/>
      <c r="BC255" s="594"/>
      <c r="BD255" s="595" t="s">
        <v>203</v>
      </c>
      <c r="BE255" s="597" t="s">
        <v>176</v>
      </c>
      <c r="BF255" s="598"/>
      <c r="BG255" s="601" t="e">
        <f>DATE(#REF!,1,1)</f>
        <v>#REF!</v>
      </c>
      <c r="BH255" s="602"/>
      <c r="BI255" s="602"/>
      <c r="BJ255" s="602"/>
      <c r="BK255" s="602"/>
      <c r="BL255" s="602"/>
      <c r="BM255" s="602"/>
      <c r="BN255" s="602"/>
      <c r="BO255" s="602"/>
      <c r="BP255" s="602"/>
      <c r="BQ255" s="602"/>
      <c r="BR255" s="603"/>
      <c r="BS255" s="594" t="s">
        <v>175</v>
      </c>
      <c r="BT255" s="594"/>
      <c r="BU255" s="594"/>
      <c r="BV255" s="594"/>
      <c r="BW255" s="592" t="e">
        <f>DATE(#REF!-1,1,1)</f>
        <v>#REF!</v>
      </c>
      <c r="BX255" s="592" t="e">
        <f>DATE(#REF!,1,1)</f>
        <v>#REF!</v>
      </c>
      <c r="BY255" s="592" t="e">
        <f>DATE(#REF!+1,1,1)</f>
        <v>#REF!</v>
      </c>
      <c r="BZ255" s="592" t="e">
        <f>DATE(#REF!+2,1,1)</f>
        <v>#REF!</v>
      </c>
      <c r="CA255" s="592" t="e">
        <f>DATE(#REF!+3,1,1)</f>
        <v>#REF!</v>
      </c>
      <c r="CB255" s="592" t="e">
        <f>DATE(#REF!+4,1,1)</f>
        <v>#REF!</v>
      </c>
      <c r="CC255" s="592" t="e">
        <f>DATE(#REF!+5,1,1)</f>
        <v>#REF!</v>
      </c>
      <c r="CD255" s="592" t="e">
        <f>DATE(#REF!+6,1,1)</f>
        <v>#REF!</v>
      </c>
      <c r="CE255" s="592" t="e">
        <f>DATE(#REF!+7,1,1)</f>
        <v>#REF!</v>
      </c>
      <c r="CF255" s="592" t="e">
        <f>DATE(#REF!+8,1,1)</f>
        <v>#REF!</v>
      </c>
      <c r="CG255" s="592" t="e">
        <f>DATE(#REF!+9,1,1)</f>
        <v>#REF!</v>
      </c>
      <c r="CH255" s="566" t="s">
        <v>268</v>
      </c>
      <c r="CI255" s="567"/>
      <c r="CJ255" s="567"/>
      <c r="CK255" s="567"/>
      <c r="CL255" s="567"/>
      <c r="CM255" s="567"/>
      <c r="CN255" s="567"/>
      <c r="CO255" s="567"/>
      <c r="CP255" s="567"/>
      <c r="CQ255" s="567"/>
    </row>
    <row r="256" spans="3:100" s="243" customFormat="1" ht="13.5" customHeight="1">
      <c r="C256" s="606"/>
      <c r="D256" s="607"/>
      <c r="E256" s="608" t="s">
        <v>212</v>
      </c>
      <c r="F256" s="609"/>
      <c r="G256" s="610"/>
      <c r="H256" s="261"/>
      <c r="I256" s="261"/>
      <c r="J256" s="261"/>
      <c r="K256" s="261"/>
      <c r="L256" s="261"/>
      <c r="M256" s="261"/>
      <c r="N256" s="261"/>
      <c r="O256" s="261"/>
      <c r="P256" s="261"/>
      <c r="Q256" s="261"/>
      <c r="R256" s="261"/>
      <c r="S256" s="261"/>
      <c r="T256" s="262" t="str">
        <f>IF(COUNT(H256:S256)=0,"",SUMPRODUCT(ROUND(H256:S256,1)))</f>
        <v/>
      </c>
      <c r="U256" s="621"/>
      <c r="V256" s="622"/>
      <c r="W256" s="622"/>
      <c r="X256" s="622"/>
      <c r="Y256" s="622"/>
      <c r="Z256" s="623"/>
      <c r="AA256" s="257"/>
      <c r="AB256" s="257"/>
      <c r="AC256" s="257"/>
      <c r="AD256" s="299"/>
      <c r="AE256" s="299"/>
      <c r="AF256" s="268"/>
      <c r="AG256" s="268"/>
      <c r="AH256" s="268"/>
      <c r="AI256" s="271"/>
      <c r="AJ256" s="271"/>
      <c r="AK256" s="271"/>
      <c r="AL256" s="271"/>
      <c r="AM256" s="271"/>
      <c r="AN256" s="271"/>
      <c r="AO256" s="271"/>
      <c r="AP256" s="271"/>
      <c r="AQ256" s="271"/>
      <c r="AR256" s="271"/>
      <c r="AS256" s="271"/>
      <c r="AT256" s="271"/>
      <c r="AU256" s="272"/>
      <c r="AX256" s="594"/>
      <c r="AY256" s="594"/>
      <c r="AZ256" s="596"/>
      <c r="BA256" s="594"/>
      <c r="BB256" s="594"/>
      <c r="BC256" s="594"/>
      <c r="BD256" s="596"/>
      <c r="BE256" s="599"/>
      <c r="BF256" s="600"/>
      <c r="BG256" s="334" t="s">
        <v>194</v>
      </c>
      <c r="BH256" s="334" t="s">
        <v>195</v>
      </c>
      <c r="BI256" s="334" t="s">
        <v>161</v>
      </c>
      <c r="BJ256" s="334" t="s">
        <v>162</v>
      </c>
      <c r="BK256" s="334" t="s">
        <v>163</v>
      </c>
      <c r="BL256" s="334" t="s">
        <v>164</v>
      </c>
      <c r="BM256" s="334" t="s">
        <v>165</v>
      </c>
      <c r="BN256" s="334" t="s">
        <v>166</v>
      </c>
      <c r="BO256" s="334" t="s">
        <v>167</v>
      </c>
      <c r="BP256" s="334" t="s">
        <v>168</v>
      </c>
      <c r="BQ256" s="334" t="s">
        <v>169</v>
      </c>
      <c r="BR256" s="334" t="s">
        <v>170</v>
      </c>
      <c r="BS256" s="594"/>
      <c r="BT256" s="594"/>
      <c r="BU256" s="594"/>
      <c r="BV256" s="594"/>
      <c r="BW256" s="593"/>
      <c r="BX256" s="593"/>
      <c r="BY256" s="593">
        <v>43101</v>
      </c>
      <c r="BZ256" s="593">
        <v>43466</v>
      </c>
      <c r="CA256" s="593">
        <v>43831</v>
      </c>
      <c r="CB256" s="593">
        <v>44197</v>
      </c>
      <c r="CC256" s="593">
        <v>44562</v>
      </c>
      <c r="CD256" s="593">
        <v>44927</v>
      </c>
      <c r="CE256" s="593">
        <v>45292</v>
      </c>
      <c r="CF256" s="593">
        <v>45658</v>
      </c>
      <c r="CG256" s="593">
        <v>46023</v>
      </c>
      <c r="CH256" s="567"/>
      <c r="CI256" s="567"/>
      <c r="CJ256" s="567"/>
      <c r="CK256" s="567"/>
      <c r="CL256" s="567"/>
      <c r="CM256" s="567"/>
      <c r="CN256" s="567"/>
      <c r="CO256" s="567"/>
      <c r="CP256" s="567"/>
      <c r="CQ256" s="567"/>
    </row>
    <row r="257" spans="3:95" s="243" customFormat="1" ht="13.5" customHeight="1">
      <c r="C257" s="604" t="e">
        <f>DATE(#REF!+2,1,1)</f>
        <v>#REF!</v>
      </c>
      <c r="D257" s="605"/>
      <c r="E257" s="613" t="s">
        <v>198</v>
      </c>
      <c r="F257" s="614"/>
      <c r="G257" s="615"/>
      <c r="H257" s="256"/>
      <c r="I257" s="256"/>
      <c r="J257" s="256"/>
      <c r="K257" s="256"/>
      <c r="L257" s="256"/>
      <c r="M257" s="256"/>
      <c r="N257" s="256"/>
      <c r="O257" s="256"/>
      <c r="P257" s="256"/>
      <c r="Q257" s="256"/>
      <c r="R257" s="256"/>
      <c r="S257" s="256"/>
      <c r="T257" s="255"/>
      <c r="U257" s="621"/>
      <c r="V257" s="622"/>
      <c r="W257" s="622"/>
      <c r="X257" s="622"/>
      <c r="Y257" s="622"/>
      <c r="Z257" s="623"/>
      <c r="AA257" s="257"/>
      <c r="AB257" s="257"/>
      <c r="AC257" s="257"/>
      <c r="AD257" s="299"/>
      <c r="AE257" s="299"/>
      <c r="AF257" s="268"/>
      <c r="AG257" s="268"/>
      <c r="AH257" s="268"/>
      <c r="AI257" s="257"/>
      <c r="AJ257" s="257"/>
      <c r="AK257" s="257"/>
      <c r="AL257" s="257"/>
      <c r="AM257" s="257"/>
      <c r="AN257" s="257"/>
      <c r="AO257" s="257"/>
      <c r="AP257" s="257"/>
      <c r="AQ257" s="257"/>
      <c r="AR257" s="257"/>
      <c r="AS257" s="257"/>
      <c r="AT257" s="257"/>
      <c r="AU257" s="257"/>
      <c r="AX257" s="569" t="str">
        <f>IF(C279="","",C279)</f>
        <v/>
      </c>
      <c r="AY257" s="569"/>
      <c r="AZ257" s="587" t="str">
        <f>IF(E279="","",E279)</f>
        <v/>
      </c>
      <c r="BA257" s="590" t="str">
        <f ca="1">IF(F279="","",F279)</f>
        <v/>
      </c>
      <c r="BB257" s="590"/>
      <c r="BC257" s="590"/>
      <c r="BD257" s="587" t="str">
        <f>IF(I279="","",I279)</f>
        <v/>
      </c>
      <c r="BE257" s="578" t="e">
        <f>IF(#REF!="発電事業者","送電電力（MW）","受電電力（MW）")</f>
        <v>#REF!</v>
      </c>
      <c r="BF257" s="579"/>
      <c r="BG257" s="331" t="str">
        <f>IF(AND(COUNT(BG248)+COUNTA(E279)=2,L279&lt;&gt;""),ROUND(BG248-SUMIF(BE260:BF286,BE257,BG260:BG286),#REF!),"")</f>
        <v/>
      </c>
      <c r="BH257" s="331" t="str">
        <f>IF(AND(COUNT(BH248)+COUNTA(E279)=2,M279&lt;&gt;""),ROUND(BH248-SUMIF(BE260:BF286,BE257,BH260:BH286),#REF!),"")</f>
        <v/>
      </c>
      <c r="BI257" s="331" t="str">
        <f>IF(AND(COUNT(BI248)+COUNTA(E279)=2,N279&lt;&gt;""),ROUND(BI248-SUMIF(BE260:BF286,BE257,BI260:BI286),#REF!),"")</f>
        <v/>
      </c>
      <c r="BJ257" s="331" t="str">
        <f>IF(AND(COUNT(BJ248)+COUNTA(E279)=2,O279&lt;&gt;""),ROUND(BJ248-SUMIF(BE260:BF286,BE257,BJ260:BJ286),#REF!),"")</f>
        <v/>
      </c>
      <c r="BK257" s="331" t="str">
        <f>IF(AND(COUNT(BK248)+COUNTA(E279)=2,P279&lt;&gt;""),ROUND(BK248-SUMIF(BE260:BF286,BE257,BK260:BK286),#REF!),"")</f>
        <v/>
      </c>
      <c r="BL257" s="331" t="str">
        <f>IF(AND(COUNT(BL248)+COUNTA(E279)=2,Q279&lt;&gt;""),ROUND(BL248-SUMIF(BE260:BF286,BE257,BL260:BL286),#REF!),"")</f>
        <v/>
      </c>
      <c r="BM257" s="331" t="str">
        <f>IF(AND(COUNT(BM248)+COUNTA(E279)=2,R279&lt;&gt;""),ROUND(BM248-SUMIF(BE260:BF286,BE257,BM260:BM286),#REF!),"")</f>
        <v/>
      </c>
      <c r="BN257" s="331" t="str">
        <f>IF(AND(COUNT(BN248)+COUNTA(E279)=2,S279&lt;&gt;""),ROUND(BN248-SUMIF(BE260:BF286,BE257,BN260:BN286),#REF!),"")</f>
        <v/>
      </c>
      <c r="BO257" s="331" t="str">
        <f>IF(AND(COUNT(BO248)+COUNTA(E279)=2,T279&lt;&gt;""),ROUND(BO248-SUMIF(BE260:BF286,BE257,BO260:BO286),#REF!),"")</f>
        <v/>
      </c>
      <c r="BP257" s="331" t="str">
        <f>IF(AND(COUNT(BP248)+COUNTA(E279)=2,U279&lt;&gt;""),ROUND(BP248-SUMIF(BE260:BF286,BE257,BP260:BP286),#REF!),"")</f>
        <v/>
      </c>
      <c r="BQ257" s="331" t="str">
        <f>IF(AND(COUNT(BQ248)+COUNTA(E279)=2,V279&lt;&gt;""),ROUND(BQ248-SUMIF(BE260:BF286,BE257,BQ260:BQ286),#REF!),"")</f>
        <v/>
      </c>
      <c r="BR257" s="331" t="str">
        <f>IF(AND(COUNT(BR248)+COUNTA(E279)=2,W279&lt;&gt;""),ROUND(BR248-SUMIF(BE260:BF286,BE257,BR260:BR286),#REF!),"")</f>
        <v/>
      </c>
      <c r="BS257" s="569" t="e">
        <f>IF(#REF!="発電事業者","送電電力（MW）","受電電力（MW）")</f>
        <v>#REF!</v>
      </c>
      <c r="BT257" s="569"/>
      <c r="BU257" s="569"/>
      <c r="BV257" s="333" t="s">
        <v>171</v>
      </c>
      <c r="BW257" s="580"/>
      <c r="BX257" s="580"/>
      <c r="BY257" s="331" t="str">
        <f>IF(AND(COUNT(BY248)+COUNTA(E279)=2,X279&lt;&gt;""),ROUND(BY248-SUMIF(BV260:BV286,BV257,BY260:BY286),#REF!),"")</f>
        <v/>
      </c>
      <c r="BZ257" s="331" t="str">
        <f>IF(AND(COUNT(BZ248)+COUNTA(E279)=2,Y279&lt;&gt;""),ROUND(BZ248-SUMIF(BV260:BV286,BV257,BZ260:BZ286),#REF!),"")</f>
        <v/>
      </c>
      <c r="CA257" s="331" t="str">
        <f>IF(AND(COUNT(CA248)+COUNTA(E279)=2,Z279&lt;&gt;""),ROUND(CA248-SUMIF(BV260:BV286,BV257,CA260:CA286),#REF!),"")</f>
        <v/>
      </c>
      <c r="CB257" s="331" t="str">
        <f>IF(AND(COUNT(CB248)+COUNTA(E279)=2,AA279&lt;&gt;""),ROUND(CB248-SUMIF(BV260:BV286,BV257,CB260:CB286),#REF!),"")</f>
        <v/>
      </c>
      <c r="CC257" s="331" t="str">
        <f>IF(AND(COUNT(CC248)+COUNTA(E279)=2,AB279&lt;&gt;""),ROUND(CC248-SUMIF(BV260:BV286,BV257,CC260:CC286),#REF!),"")</f>
        <v/>
      </c>
      <c r="CD257" s="331" t="str">
        <f>IF(AND(COUNT(CD248)+COUNTA(E279)=2,AC279&lt;&gt;""),ROUND(CD248-SUMIF(BV260:BV286,BV257,CD260:CD286),#REF!),"")</f>
        <v/>
      </c>
      <c r="CE257" s="331" t="str">
        <f>IF(AND(COUNT(CE248)+COUNTA(E279)=2,AD279&lt;&gt;""),ROUND(CE248-SUMIF(BV260:BV286,BV257,CE260:CE286),#REF!),"")</f>
        <v/>
      </c>
      <c r="CF257" s="331" t="str">
        <f>IF(AND(COUNT(CF248)+COUNTA(E279)=2,AE279&lt;&gt;""),ROUND(CF248-SUMIF(BV260:BV286,BV257,CF260:CF286),#REF!),"")</f>
        <v/>
      </c>
      <c r="CG257" s="331" t="str">
        <f>IF(AND(COUNT(CG248)+COUNTA(E279)=2,AF279&lt;&gt;""),ROUND(CG248-SUMIF(BV260:BV286,BV257,CG260:CG286),#REF!),"")</f>
        <v/>
      </c>
      <c r="CH257" s="563" t="s">
        <v>120</v>
      </c>
      <c r="CI257" s="563"/>
      <c r="CJ257" s="563"/>
      <c r="CK257" s="563"/>
      <c r="CL257" s="563"/>
      <c r="CM257" s="563"/>
      <c r="CN257" s="563"/>
      <c r="CO257" s="563"/>
      <c r="CP257" s="563"/>
      <c r="CQ257" s="563"/>
    </row>
    <row r="258" spans="3:95" s="243" customFormat="1" ht="13.5" customHeight="1">
      <c r="C258" s="606"/>
      <c r="D258" s="607"/>
      <c r="E258" s="608" t="s">
        <v>212</v>
      </c>
      <c r="F258" s="609"/>
      <c r="G258" s="610"/>
      <c r="H258" s="261"/>
      <c r="I258" s="261"/>
      <c r="J258" s="261"/>
      <c r="K258" s="261"/>
      <c r="L258" s="261"/>
      <c r="M258" s="261"/>
      <c r="N258" s="261"/>
      <c r="O258" s="261"/>
      <c r="P258" s="261"/>
      <c r="Q258" s="261"/>
      <c r="R258" s="261"/>
      <c r="S258" s="261"/>
      <c r="T258" s="262" t="str">
        <f>IF(COUNT(H258:S258)=0,"",SUMPRODUCT(ROUND(H258:S258,1)))</f>
        <v/>
      </c>
      <c r="U258" s="621"/>
      <c r="V258" s="622"/>
      <c r="W258" s="622"/>
      <c r="X258" s="622"/>
      <c r="Y258" s="622"/>
      <c r="Z258" s="623"/>
      <c r="AA258" s="257"/>
      <c r="AB258" s="257"/>
      <c r="AC258" s="257"/>
      <c r="AD258" s="299"/>
      <c r="AE258" s="299"/>
      <c r="AF258" s="268"/>
      <c r="AG258" s="268"/>
      <c r="AH258" s="268"/>
      <c r="AI258" s="271"/>
      <c r="AJ258" s="271"/>
      <c r="AK258" s="271"/>
      <c r="AL258" s="271"/>
      <c r="AM258" s="271"/>
      <c r="AN258" s="271"/>
      <c r="AO258" s="271"/>
      <c r="AP258" s="271"/>
      <c r="AQ258" s="271"/>
      <c r="AR258" s="271"/>
      <c r="AS258" s="271"/>
      <c r="AT258" s="271"/>
      <c r="AU258" s="272"/>
      <c r="AX258" s="569"/>
      <c r="AY258" s="569"/>
      <c r="AZ258" s="588"/>
      <c r="BA258" s="590"/>
      <c r="BB258" s="590"/>
      <c r="BC258" s="590"/>
      <c r="BD258" s="588"/>
      <c r="BE258" s="583"/>
      <c r="BF258" s="584"/>
      <c r="BG258" s="259"/>
      <c r="BH258" s="259"/>
      <c r="BI258" s="259"/>
      <c r="BJ258" s="259"/>
      <c r="BK258" s="259"/>
      <c r="BL258" s="259"/>
      <c r="BM258" s="259"/>
      <c r="BN258" s="259"/>
      <c r="BO258" s="259"/>
      <c r="BP258" s="259"/>
      <c r="BQ258" s="259"/>
      <c r="BR258" s="259"/>
      <c r="BS258" s="569"/>
      <c r="BT258" s="569"/>
      <c r="BU258" s="569"/>
      <c r="BV258" s="333" t="s">
        <v>172</v>
      </c>
      <c r="BW258" s="581"/>
      <c r="BX258" s="581"/>
      <c r="BY258" s="331" t="str">
        <f>IF(AND(COUNT(BY249)+COUNTA(E279)=2,X279&lt;&gt;""),ROUND(BY249-SUMIF(BV260:BV286,BV258,BY260:BY286),#REF!),"")</f>
        <v/>
      </c>
      <c r="BZ258" s="331" t="str">
        <f>IF(AND(COUNT(BZ249)+COUNTA(E279)=2,Y279&lt;&gt;""),ROUND(BZ249-SUMIF(BV260:BV286,BV258,BZ260:BZ286),#REF!),"")</f>
        <v/>
      </c>
      <c r="CA258" s="331" t="str">
        <f>IF(AND(COUNT(CA249)+COUNTA(E279)=2,Z279&lt;&gt;""),ROUND(CA249-SUMIF(BV260:BV286,BV258,CA260:CA286),#REF!),"")</f>
        <v/>
      </c>
      <c r="CB258" s="331" t="str">
        <f>IF(AND(COUNT(CB249)+COUNTA(E279)=2,AA279&lt;&gt;""),ROUND(CB249-SUMIF(BV260:BV286,BV258,CB260:CB286),#REF!),"")</f>
        <v/>
      </c>
      <c r="CC258" s="331" t="str">
        <f>IF(AND(COUNT(CC249)+COUNTA(E279)=2,AB279&lt;&gt;""),ROUND(CC249-SUMIF(BV260:BV286,BV258,CC260:CC286),#REF!),"")</f>
        <v/>
      </c>
      <c r="CD258" s="331" t="str">
        <f>IF(AND(COUNT(CD249)+COUNTA(E279)=2,AC279&lt;&gt;""),ROUND(CD249-SUMIF(BV260:BV286,BV258,CD260:CD286),#REF!),"")</f>
        <v/>
      </c>
      <c r="CE258" s="331" t="str">
        <f>IF(AND(COUNT(CE249)+COUNTA(E279)=2,AD279&lt;&gt;""),ROUND(CE249-SUMIF(BV260:BV286,BV258,CE260:CE286),#REF!),"")</f>
        <v/>
      </c>
      <c r="CF258" s="331" t="str">
        <f>IF(AND(COUNT(CF249)+COUNTA(E279)=2,AE279&lt;&gt;""),ROUND(CF249-SUMIF(BV260:BV286,BV258,CF260:CF286),#REF!),"")</f>
        <v/>
      </c>
      <c r="CG258" s="331" t="str">
        <f>IF(AND(COUNT(CG249)+COUNTA(E279)=2,AF279&lt;&gt;""),ROUND(CG249-SUMIF(BV260:BV286,BV258,CG260:CG286),#REF!),"")</f>
        <v/>
      </c>
      <c r="CH258" s="564" t="str">
        <f>IF(CH257="","",CH257)</f>
        <v>廃棄物</v>
      </c>
      <c r="CI258" s="564"/>
      <c r="CJ258" s="564"/>
      <c r="CK258" s="564"/>
      <c r="CL258" s="564"/>
      <c r="CM258" s="564"/>
      <c r="CN258" s="564"/>
      <c r="CO258" s="564"/>
      <c r="CP258" s="564"/>
      <c r="CQ258" s="564"/>
    </row>
    <row r="259" spans="3:95" s="243" customFormat="1" ht="13.5" customHeight="1">
      <c r="C259" s="604" t="e">
        <f>DATE(#REF!+3,1,1)</f>
        <v>#REF!</v>
      </c>
      <c r="D259" s="605"/>
      <c r="E259" s="613" t="s">
        <v>198</v>
      </c>
      <c r="F259" s="614"/>
      <c r="G259" s="615"/>
      <c r="H259" s="256"/>
      <c r="I259" s="256"/>
      <c r="J259" s="256"/>
      <c r="K259" s="256"/>
      <c r="L259" s="256"/>
      <c r="M259" s="256"/>
      <c r="N259" s="256"/>
      <c r="O259" s="256"/>
      <c r="P259" s="256"/>
      <c r="Q259" s="256"/>
      <c r="R259" s="256"/>
      <c r="S259" s="256"/>
      <c r="T259" s="255"/>
      <c r="U259" s="621"/>
      <c r="V259" s="622"/>
      <c r="W259" s="622"/>
      <c r="X259" s="622"/>
      <c r="Y259" s="622"/>
      <c r="Z259" s="623"/>
      <c r="AA259" s="257"/>
      <c r="AB259" s="257"/>
      <c r="AC259" s="257"/>
      <c r="AD259" s="299"/>
      <c r="AE259" s="299"/>
      <c r="AF259" s="268"/>
      <c r="AG259" s="268"/>
      <c r="AH259" s="268"/>
      <c r="AI259" s="257"/>
      <c r="AJ259" s="257"/>
      <c r="AK259" s="257"/>
      <c r="AL259" s="257"/>
      <c r="AM259" s="257"/>
      <c r="AN259" s="257"/>
      <c r="AO259" s="257"/>
      <c r="AP259" s="257"/>
      <c r="AQ259" s="257"/>
      <c r="AR259" s="257"/>
      <c r="AS259" s="257"/>
      <c r="AT259" s="257"/>
      <c r="AU259" s="257"/>
      <c r="AX259" s="569"/>
      <c r="AY259" s="569"/>
      <c r="AZ259" s="589"/>
      <c r="BA259" s="590"/>
      <c r="BB259" s="590"/>
      <c r="BC259" s="590"/>
      <c r="BD259" s="589"/>
      <c r="BE259" s="585" t="e">
        <f>IF(#REF!="発電事業者","月間送電電力量（GWh）","月間受電電力量（GWh）")</f>
        <v>#REF!</v>
      </c>
      <c r="BF259" s="586"/>
      <c r="BG259" s="297" t="str">
        <f>IF(AND(COUNT(BG250)+COUNTA(E279)=2,L279&lt;&gt;""),ROUND(BG250-SUMIF(BE260:BF286,BE259,BG260:BG286),#REF!),"")</f>
        <v/>
      </c>
      <c r="BH259" s="297" t="str">
        <f>IF(AND(COUNT(BH250)+COUNTA(E279)=2,M279&lt;&gt;""),ROUND(BH250-SUMIF(BE260:BF286,BE259,BH260:BH286),#REF!),"")</f>
        <v/>
      </c>
      <c r="BI259" s="297" t="str">
        <f>IF(AND(COUNT(BI250)+COUNTA(E279)=2,N279&lt;&gt;""),ROUND(BI250-SUMIF(BE260:BF286,BE259,BI260:BI286),#REF!),"")</f>
        <v/>
      </c>
      <c r="BJ259" s="297" t="str">
        <f>IF(AND(COUNT(BJ250)+COUNTA(E279)=2,O279&lt;&gt;""),ROUND(BJ250-SUMIF(BE260:BF286,BE259,BJ260:BJ286),#REF!),"")</f>
        <v/>
      </c>
      <c r="BK259" s="297" t="str">
        <f>IF(AND(COUNT(BK250)+COUNTA(E279)=2,P279&lt;&gt;""),ROUND(BK250-SUMIF(BE260:BF286,BE259,BK260:BK286),#REF!),"")</f>
        <v/>
      </c>
      <c r="BL259" s="297" t="str">
        <f>IF(AND(COUNT(BL250)+COUNTA(E279)=2,Q279&lt;&gt;""),ROUND(BL250-SUMIF(BE260:BF286,BE259,BL260:BL286),#REF!),"")</f>
        <v/>
      </c>
      <c r="BM259" s="297" t="str">
        <f>IF(AND(COUNT(BM250)+COUNTA(E279)=2,R279&lt;&gt;""),ROUND(BM250-SUMIF(BE260:BF286,BE259,BM260:BM286),#REF!),"")</f>
        <v/>
      </c>
      <c r="BN259" s="297" t="str">
        <f>IF(AND(COUNT(BN250)+COUNTA(E279)=2,S279&lt;&gt;""),ROUND(BN250-SUMIF(BE260:BF286,BE259,BN260:BN286),#REF!),"")</f>
        <v/>
      </c>
      <c r="BO259" s="297" t="str">
        <f>IF(AND(COUNT(BO250)+COUNTA(E279)=2,T279&lt;&gt;""),ROUND(BO250-SUMIF(BE260:BF286,BE259,BO260:BO286),#REF!),"")</f>
        <v/>
      </c>
      <c r="BP259" s="297" t="str">
        <f>IF(AND(COUNT(BP250)+COUNTA(E279)=2,U279&lt;&gt;""),ROUND(BP250-SUMIF(BE260:BF286,BE259,BP260:BP286),#REF!),"")</f>
        <v/>
      </c>
      <c r="BQ259" s="297" t="str">
        <f>IF(AND(COUNT(BQ250)+COUNTA(E279)=2,V279&lt;&gt;""),ROUND(BQ250-SUMIF(BE260:BF286,BE259,BQ260:BQ286),#REF!),"")</f>
        <v/>
      </c>
      <c r="BR259" s="297" t="str">
        <f>IF(AND(COUNT(BR250)+COUNTA(E279)=2,W279&lt;&gt;""),ROUND(BR250-SUMIF(BE260:BF286,BE259,BR260:BR286),#REF!),"")</f>
        <v/>
      </c>
      <c r="BS259" s="569" t="e">
        <f>IF(#REF!="発電事業者","年間送電電力量（GWh）","年間受電電力量（GWh）")</f>
        <v>#REF!</v>
      </c>
      <c r="BT259" s="569"/>
      <c r="BU259" s="569"/>
      <c r="BV259" s="333" t="s">
        <v>25</v>
      </c>
      <c r="BW259" s="582"/>
      <c r="BX259" s="582"/>
      <c r="BY259" s="331" t="str">
        <f>IF(AND(COUNT(BY250)+COUNTA(E279)=2,X279&lt;&gt;""),ROUND(BY250-SUMIF(BV260:BV286,BV259,BY260:BY286),#REF!),"")</f>
        <v/>
      </c>
      <c r="BZ259" s="331" t="str">
        <f>IF(AND(COUNT(BZ250)+COUNTA(E279)=2,Y279&lt;&gt;""),ROUND(BZ250-SUMIF(BV260:BV286,BV259,BZ260:BZ286),#REF!),"")</f>
        <v/>
      </c>
      <c r="CA259" s="331" t="str">
        <f>IF(AND(COUNT(CA250)+COUNTA(E279)=2,Z279&lt;&gt;""),ROUND(CA250-SUMIF(BV260:BV286,BV259,CA260:CA286),#REF!),"")</f>
        <v/>
      </c>
      <c r="CB259" s="331" t="str">
        <f>IF(AND(COUNT(CB250)+COUNTA(E279)=2,AA279&lt;&gt;""),ROUND(CB250-SUMIF(BV260:BV286,BV259,CB260:CB286),#REF!),"")</f>
        <v/>
      </c>
      <c r="CC259" s="331" t="str">
        <f>IF(AND(COUNT(CC250)+COUNTA(E279)=2,AB279&lt;&gt;""),ROUND(CC250-SUMIF(BV260:BV286,BV259,CC260:CC286),#REF!),"")</f>
        <v/>
      </c>
      <c r="CD259" s="331" t="str">
        <f>IF(AND(COUNT(CD250)+COUNTA(E279)=2,AC279&lt;&gt;""),ROUND(CD250-SUMIF(BV260:BV286,BV259,CD260:CD286),#REF!),"")</f>
        <v/>
      </c>
      <c r="CE259" s="331" t="str">
        <f>IF(AND(COUNT(CE250)+COUNTA(E279)=2,AD279&lt;&gt;""),ROUND(CE250-SUMIF(BV260:BV286,BV259,CE260:CE286),#REF!),"")</f>
        <v/>
      </c>
      <c r="CF259" s="331" t="str">
        <f>IF(AND(COUNT(CF250)+COUNTA(E279)=2,AE279&lt;&gt;""),ROUND(CF250-SUMIF(BV260:BV286,BV259,CF260:CF286),#REF!),"")</f>
        <v/>
      </c>
      <c r="CG259" s="331" t="str">
        <f>IF(AND(COUNT(CG250)+COUNTA(E279)=2,AF279&lt;&gt;""),ROUND(CG250-SUMIF(BV260:BV286,BV259,CG260:CG286),#REF!),"")</f>
        <v/>
      </c>
      <c r="CH259" s="565" t="str">
        <f>IF(COUNTA(AG279)=0,"",AG279)</f>
        <v/>
      </c>
      <c r="CI259" s="565"/>
      <c r="CJ259" s="565"/>
      <c r="CK259" s="565"/>
      <c r="CL259" s="565"/>
      <c r="CM259" s="565"/>
      <c r="CN259" s="565"/>
      <c r="CO259" s="565"/>
      <c r="CP259" s="565"/>
      <c r="CQ259" s="565"/>
    </row>
    <row r="260" spans="3:95" s="243" customFormat="1" ht="13.5" customHeight="1">
      <c r="C260" s="606"/>
      <c r="D260" s="607"/>
      <c r="E260" s="608" t="s">
        <v>212</v>
      </c>
      <c r="F260" s="609"/>
      <c r="G260" s="610"/>
      <c r="H260" s="261"/>
      <c r="I260" s="261"/>
      <c r="J260" s="261"/>
      <c r="K260" s="261"/>
      <c r="L260" s="261"/>
      <c r="M260" s="261"/>
      <c r="N260" s="261"/>
      <c r="O260" s="261"/>
      <c r="P260" s="261"/>
      <c r="Q260" s="261"/>
      <c r="R260" s="261"/>
      <c r="S260" s="261"/>
      <c r="T260" s="262" t="str">
        <f>IF(COUNT(H260:S260)=0,"",SUMPRODUCT(ROUND(H260:S260,1)))</f>
        <v/>
      </c>
      <c r="U260" s="624"/>
      <c r="V260" s="625"/>
      <c r="W260" s="625"/>
      <c r="X260" s="625"/>
      <c r="Y260" s="625"/>
      <c r="Z260" s="626"/>
      <c r="AA260" s="257"/>
      <c r="AB260" s="257"/>
      <c r="AC260" s="257"/>
      <c r="AD260" s="299"/>
      <c r="AE260" s="299"/>
      <c r="AF260" s="268"/>
      <c r="AG260" s="268"/>
      <c r="AH260" s="268"/>
      <c r="AI260" s="271"/>
      <c r="AJ260" s="271"/>
      <c r="AK260" s="271"/>
      <c r="AL260" s="271"/>
      <c r="AM260" s="271"/>
      <c r="AN260" s="271"/>
      <c r="AO260" s="271"/>
      <c r="AP260" s="271"/>
      <c r="AQ260" s="271"/>
      <c r="AR260" s="271"/>
      <c r="AS260" s="271"/>
      <c r="AT260" s="271"/>
      <c r="AU260" s="272"/>
      <c r="AX260" s="569" t="str">
        <f>IF(C280="","",C280)</f>
        <v/>
      </c>
      <c r="AY260" s="569"/>
      <c r="AZ260" s="587" t="str">
        <f>IF(E280="","",E280)</f>
        <v/>
      </c>
      <c r="BA260" s="590" t="str">
        <f ca="1">IF(F280="","",F280)</f>
        <v/>
      </c>
      <c r="BB260" s="590"/>
      <c r="BC260" s="590"/>
      <c r="BD260" s="587" t="str">
        <f>IF(I280="","",I280)</f>
        <v/>
      </c>
      <c r="BE260" s="578" t="e">
        <f>IF(#REF!="発電事業者","送電電力（MW）","受電電力（MW）")</f>
        <v>#REF!</v>
      </c>
      <c r="BF260" s="579"/>
      <c r="BG260" s="331" t="str">
        <f>IF(COUNT(BG248,L280)=2,ROUND(BG248*L280/SUM(L279:L288),#REF!),"")</f>
        <v/>
      </c>
      <c r="BH260" s="331" t="str">
        <f>IF(COUNT(BH248,M280)=2,ROUND(BH248*M280/SUM(M279:M288),#REF!),"")</f>
        <v/>
      </c>
      <c r="BI260" s="331" t="str">
        <f>IF(COUNT(BI248,N280)=2,ROUND(BI248*N280/SUM(N279:N288),#REF!),"")</f>
        <v/>
      </c>
      <c r="BJ260" s="331" t="str">
        <f>IF(COUNT(BJ248,O280)=2,ROUND(BJ248*O280/SUM(O279:O288),#REF!),"")</f>
        <v/>
      </c>
      <c r="BK260" s="331" t="str">
        <f>IF(COUNT(BK248,P280)=2,ROUND(BK248*P280/SUM(P279:P288),#REF!),"")</f>
        <v/>
      </c>
      <c r="BL260" s="331" t="str">
        <f>IF(COUNT(BL248,Q280)=2,ROUND(BL248*Q280/SUM(Q279:Q288),#REF!),"")</f>
        <v/>
      </c>
      <c r="BM260" s="331" t="str">
        <f>IF(COUNT(BM248,R280)=2,ROUND(BM248*R280/SUM(R279:R288),#REF!),"")</f>
        <v/>
      </c>
      <c r="BN260" s="331" t="str">
        <f>IF(COUNT(BN248,S280)=2,ROUND(BN248*S280/SUM(S279:S288),#REF!),"")</f>
        <v/>
      </c>
      <c r="BO260" s="331" t="str">
        <f>IF(COUNT(BO248,T280)=2,ROUND(BO248*T280/SUM(T279:T288),#REF!),"")</f>
        <v/>
      </c>
      <c r="BP260" s="331" t="str">
        <f>IF(COUNT(BP248,U280)=2,ROUND(BP248*U280/SUM(U279:U288),#REF!),"")</f>
        <v/>
      </c>
      <c r="BQ260" s="331" t="str">
        <f>IF(COUNT(BQ248,V280)=2,ROUND(BQ248*V280/SUM(V279:V288),#REF!),"")</f>
        <v/>
      </c>
      <c r="BR260" s="331" t="str">
        <f>IF(COUNT(BR248,W280)=2,ROUND(BR248*W280/SUM(W279:W288),#REF!),"")</f>
        <v/>
      </c>
      <c r="BS260" s="569" t="e">
        <f>IF(#REF!="発電事業者","送電電力（MW）","受電電力（MW）")</f>
        <v>#REF!</v>
      </c>
      <c r="BT260" s="569"/>
      <c r="BU260" s="569"/>
      <c r="BV260" s="333" t="s">
        <v>171</v>
      </c>
      <c r="BW260" s="580"/>
      <c r="BX260" s="580"/>
      <c r="BY260" s="331" t="str">
        <f>IF(COUNT(BY248,X280)=2,ROUND(BY248*X280/SUM(X279:X288),#REF!),"")</f>
        <v/>
      </c>
      <c r="BZ260" s="331" t="str">
        <f>IF(COUNT(BZ248,Y280)=2,ROUND(BZ248*Y280/SUM(Y279:Y288),#REF!),"")</f>
        <v/>
      </c>
      <c r="CA260" s="331" t="str">
        <f>IF(COUNT(CA248,Z280)=2,ROUND(CA248*Z280/SUM(Z279:Z288),#REF!),"")</f>
        <v/>
      </c>
      <c r="CB260" s="331" t="str">
        <f>IF(COUNT(CB248,AA280)=2,ROUND(CB248*AA280/SUM(AA279:AA288),#REF!),"")</f>
        <v/>
      </c>
      <c r="CC260" s="331" t="str">
        <f>IF(COUNT(CC248,AB280)=2,ROUND(CC248*AB280/SUM(AB279:AB288),#REF!),"")</f>
        <v/>
      </c>
      <c r="CD260" s="331" t="str">
        <f>IF(COUNT(CD248,AC280)=2,ROUND(CD248*AC280/SUM(AC279:AC288),#REF!),"")</f>
        <v/>
      </c>
      <c r="CE260" s="331" t="str">
        <f>IF(COUNT(CE248,AD280)=2,ROUND(CE248*AD280/SUM(AD279:AD288),#REF!),"")</f>
        <v/>
      </c>
      <c r="CF260" s="331" t="str">
        <f>IF(COUNT(CF248,AE280)=2,ROUND(CF248*AE280/SUM(AE279:AE288),#REF!),"")</f>
        <v/>
      </c>
      <c r="CG260" s="331" t="str">
        <f>IF(COUNT(CG248,AF280)=2,ROUND(CG248*AF280/SUM(AF279:AF288),#REF!),"")</f>
        <v/>
      </c>
      <c r="CH260" s="563" t="s">
        <v>120</v>
      </c>
      <c r="CI260" s="563"/>
      <c r="CJ260" s="563"/>
      <c r="CK260" s="563"/>
      <c r="CL260" s="563"/>
      <c r="CM260" s="563"/>
      <c r="CN260" s="563"/>
      <c r="CO260" s="563"/>
      <c r="CP260" s="563"/>
      <c r="CQ260" s="563"/>
    </row>
    <row r="261" spans="3:95" s="243" customFormat="1" ht="13.5" customHeight="1">
      <c r="C261" s="604" t="e">
        <f>DATE(#REF!+4,1,1)</f>
        <v>#REF!</v>
      </c>
      <c r="D261" s="605"/>
      <c r="E261" s="613" t="s">
        <v>198</v>
      </c>
      <c r="F261" s="614"/>
      <c r="G261" s="615"/>
      <c r="H261" s="256"/>
      <c r="I261" s="256"/>
      <c r="J261" s="256"/>
      <c r="K261" s="256"/>
      <c r="L261" s="256"/>
      <c r="M261" s="256"/>
      <c r="N261" s="256"/>
      <c r="O261" s="256"/>
      <c r="P261" s="256"/>
      <c r="Q261" s="256"/>
      <c r="R261" s="256"/>
      <c r="S261" s="256"/>
      <c r="T261" s="255"/>
      <c r="U261" s="613" t="s">
        <v>210</v>
      </c>
      <c r="V261" s="614"/>
      <c r="W261" s="614"/>
      <c r="X261" s="615"/>
      <c r="Y261" s="666"/>
      <c r="Z261" s="667"/>
      <c r="AA261" s="257"/>
      <c r="AB261" s="257"/>
      <c r="AC261" s="257"/>
      <c r="AD261" s="299"/>
      <c r="AE261" s="299"/>
      <c r="AF261" s="268"/>
      <c r="AG261" s="268"/>
      <c r="AH261" s="268"/>
      <c r="AI261" s="257"/>
      <c r="AJ261" s="257"/>
      <c r="AK261" s="257"/>
      <c r="AL261" s="257"/>
      <c r="AM261" s="257"/>
      <c r="AN261" s="257"/>
      <c r="AO261" s="257"/>
      <c r="AP261" s="257"/>
      <c r="AQ261" s="257"/>
      <c r="AR261" s="257"/>
      <c r="AS261" s="257"/>
      <c r="AT261" s="257"/>
      <c r="AU261" s="257"/>
      <c r="AX261" s="569"/>
      <c r="AY261" s="569"/>
      <c r="AZ261" s="588"/>
      <c r="BA261" s="590"/>
      <c r="BB261" s="590"/>
      <c r="BC261" s="590"/>
      <c r="BD261" s="588"/>
      <c r="BE261" s="583"/>
      <c r="BF261" s="584"/>
      <c r="BG261" s="259"/>
      <c r="BH261" s="259"/>
      <c r="BI261" s="259"/>
      <c r="BJ261" s="259"/>
      <c r="BK261" s="259"/>
      <c r="BL261" s="259"/>
      <c r="BM261" s="259"/>
      <c r="BN261" s="259"/>
      <c r="BO261" s="259"/>
      <c r="BP261" s="259"/>
      <c r="BQ261" s="259"/>
      <c r="BR261" s="259"/>
      <c r="BS261" s="569"/>
      <c r="BT261" s="569"/>
      <c r="BU261" s="569"/>
      <c r="BV261" s="333" t="s">
        <v>172</v>
      </c>
      <c r="BW261" s="581"/>
      <c r="BX261" s="581"/>
      <c r="BY261" s="331" t="str">
        <f>IF(COUNT(BY249,X280)=2,ROUND(BY249*X280/SUM(X279:X288),#REF!),"")</f>
        <v/>
      </c>
      <c r="BZ261" s="331" t="str">
        <f>IF(COUNT(BZ249,Y280)=2,ROUND(BZ249*Y280/SUM(Y279:Y288),#REF!),"")</f>
        <v/>
      </c>
      <c r="CA261" s="331" t="str">
        <f>IF(COUNT(CA249,Z280)=2,ROUND(CA249*Z280/SUM(Z279:Z288),#REF!),"")</f>
        <v/>
      </c>
      <c r="CB261" s="331" t="str">
        <f>IF(COUNT(CB249,AA280)=2,ROUND(CB249*AA280/SUM(AA279:AA288),#REF!),"")</f>
        <v/>
      </c>
      <c r="CC261" s="331" t="str">
        <f>IF(COUNT(CC249,AB280)=2,ROUND(CC249*AB280/SUM(AB279:AB288),#REF!),"")</f>
        <v/>
      </c>
      <c r="CD261" s="331" t="str">
        <f>IF(COUNT(CD249,AC280)=2,ROUND(CD249*AC280/SUM(AC279:AC288),#REF!),"")</f>
        <v/>
      </c>
      <c r="CE261" s="331" t="str">
        <f>IF(COUNT(CE249,AD280)=2,ROUND(CE249*AD280/SUM(AD279:AD288),#REF!),"")</f>
        <v/>
      </c>
      <c r="CF261" s="331" t="str">
        <f>IF(COUNT(CF249,AE280)=2,ROUND(CF249*AE280/SUM(AE279:AE288),#REF!),"")</f>
        <v/>
      </c>
      <c r="CG261" s="331" t="str">
        <f>IF(COUNT(CG249,AF280)=2,ROUND(CG249*AF280/SUM(AF279:AF288),#REF!),"")</f>
        <v/>
      </c>
      <c r="CH261" s="564" t="str">
        <f>IF(CH260="","",CH260)</f>
        <v>廃棄物</v>
      </c>
      <c r="CI261" s="564"/>
      <c r="CJ261" s="564"/>
      <c r="CK261" s="564"/>
      <c r="CL261" s="564"/>
      <c r="CM261" s="564"/>
      <c r="CN261" s="564"/>
      <c r="CO261" s="564"/>
      <c r="CP261" s="564"/>
      <c r="CQ261" s="564"/>
    </row>
    <row r="262" spans="3:95" s="243" customFormat="1" ht="13.5" customHeight="1">
      <c r="C262" s="606"/>
      <c r="D262" s="607"/>
      <c r="E262" s="608" t="s">
        <v>212</v>
      </c>
      <c r="F262" s="609"/>
      <c r="G262" s="610"/>
      <c r="H262" s="261"/>
      <c r="I262" s="261"/>
      <c r="J262" s="261"/>
      <c r="K262" s="261"/>
      <c r="L262" s="261"/>
      <c r="M262" s="261"/>
      <c r="N262" s="261"/>
      <c r="O262" s="261"/>
      <c r="P262" s="261"/>
      <c r="Q262" s="261"/>
      <c r="R262" s="261"/>
      <c r="S262" s="261"/>
      <c r="T262" s="262" t="str">
        <f>IF(COUNT(H262:S262)=0,"",SUMPRODUCT(ROUND(H262:S262,1)))</f>
        <v/>
      </c>
      <c r="U262" s="608" t="s">
        <v>211</v>
      </c>
      <c r="V262" s="609"/>
      <c r="W262" s="609"/>
      <c r="X262" s="610"/>
      <c r="Y262" s="664"/>
      <c r="Z262" s="665"/>
      <c r="AA262" s="257"/>
      <c r="AB262" s="257"/>
      <c r="AC262" s="257"/>
      <c r="AD262" s="299"/>
      <c r="AE262" s="299"/>
      <c r="AF262" s="268"/>
      <c r="AG262" s="268"/>
      <c r="AH262" s="268"/>
      <c r="AI262" s="271"/>
      <c r="AJ262" s="271"/>
      <c r="AK262" s="271"/>
      <c r="AL262" s="271"/>
      <c r="AM262" s="271"/>
      <c r="AN262" s="271"/>
      <c r="AO262" s="271"/>
      <c r="AP262" s="271"/>
      <c r="AQ262" s="271"/>
      <c r="AR262" s="271"/>
      <c r="AS262" s="271"/>
      <c r="AT262" s="271"/>
      <c r="AU262" s="272"/>
      <c r="AX262" s="569"/>
      <c r="AY262" s="569"/>
      <c r="AZ262" s="589"/>
      <c r="BA262" s="590"/>
      <c r="BB262" s="590"/>
      <c r="BC262" s="590"/>
      <c r="BD262" s="589"/>
      <c r="BE262" s="585" t="e">
        <f>IF(#REF!="発電事業者","月間送電電力量（GWh）","月間受電電力量（GWh）")</f>
        <v>#REF!</v>
      </c>
      <c r="BF262" s="586"/>
      <c r="BG262" s="331" t="str">
        <f>IF(COUNT(BG250,L280)=2,ROUND(BG250*L280/SUM(L279:L288),#REF!),"")</f>
        <v/>
      </c>
      <c r="BH262" s="331" t="str">
        <f>IF(COUNT(BH250,M280)=2,ROUND(BH250*M280/SUM(M279:M288),#REF!),"")</f>
        <v/>
      </c>
      <c r="BI262" s="331" t="str">
        <f>IF(COUNT(BI250,N280)=2,ROUND(BI250*N280/SUM(N279:N288),#REF!),"")</f>
        <v/>
      </c>
      <c r="BJ262" s="331" t="str">
        <f>IF(COUNT(BJ250,O280)=2,ROUND(BJ250*O280/SUM(O279:O288),#REF!),"")</f>
        <v/>
      </c>
      <c r="BK262" s="331" t="str">
        <f>IF(COUNT(BK250,P280)=2,ROUND(BK250*P280/SUM(P279:P288),#REF!),"")</f>
        <v/>
      </c>
      <c r="BL262" s="331" t="str">
        <f>IF(COUNT(BL250,Q280)=2,ROUND(BL250*Q280/SUM(Q279:Q288),#REF!),"")</f>
        <v/>
      </c>
      <c r="BM262" s="331" t="str">
        <f>IF(COUNT(BM250,R280)=2,ROUND(BM250*R280/SUM(R279:R288),#REF!),"")</f>
        <v/>
      </c>
      <c r="BN262" s="331" t="str">
        <f>IF(COUNT(BN250,S280)=2,ROUND(BN250*S280/SUM(S279:S288),#REF!),"")</f>
        <v/>
      </c>
      <c r="BO262" s="331" t="str">
        <f>IF(COUNT(BO250,T280)=2,ROUND(BO250*T280/SUM(T279:T288),#REF!),"")</f>
        <v/>
      </c>
      <c r="BP262" s="331" t="str">
        <f>IF(COUNT(BP250,U280)=2,ROUND(BP250*U280/SUM(U279:U288),#REF!),"")</f>
        <v/>
      </c>
      <c r="BQ262" s="331" t="str">
        <f>IF(COUNT(BQ250,V280)=2,ROUND(BQ250*V280/SUM(V279:V288),#REF!),"")</f>
        <v/>
      </c>
      <c r="BR262" s="331" t="str">
        <f>IF(COUNT(BR250,W280)=2,ROUND(BR250*W280/SUM(W279:W288),#REF!),"")</f>
        <v/>
      </c>
      <c r="BS262" s="569" t="e">
        <f>IF(#REF!="発電事業者","年間送電電力量（GWh）","年間受電電力量（GWh）")</f>
        <v>#REF!</v>
      </c>
      <c r="BT262" s="569"/>
      <c r="BU262" s="569"/>
      <c r="BV262" s="333" t="s">
        <v>25</v>
      </c>
      <c r="BW262" s="582"/>
      <c r="BX262" s="582"/>
      <c r="BY262" s="331" t="str">
        <f>IF(COUNT(BY250,X280)=2,ROUND(BY250*X280/SUM(X279:X288),#REF!),"")</f>
        <v/>
      </c>
      <c r="BZ262" s="331" t="str">
        <f>IF(COUNT(BZ250,Y280)=2,ROUND(BZ250*Y280/SUM(Y279:Y288),#REF!),"")</f>
        <v/>
      </c>
      <c r="CA262" s="331" t="str">
        <f>IF(COUNT(CA250,Z280)=2,ROUND(CA250*Z280/SUM(Z279:Z288),#REF!),"")</f>
        <v/>
      </c>
      <c r="CB262" s="331" t="str">
        <f>IF(COUNT(CB250,AA280)=2,ROUND(CB250*AA280/SUM(AA279:AA288),#REF!),"")</f>
        <v/>
      </c>
      <c r="CC262" s="331" t="str">
        <f>IF(COUNT(CC250,AB280)=2,ROUND(CC250*AB280/SUM(AB279:AB288),#REF!),"")</f>
        <v/>
      </c>
      <c r="CD262" s="331" t="str">
        <f>IF(COUNT(CD250,AC280)=2,ROUND(CD250*AC280/SUM(AC279:AC288),#REF!),"")</f>
        <v/>
      </c>
      <c r="CE262" s="331" t="str">
        <f>IF(COUNT(CE250,AD280)=2,ROUND(CE250*AD280/SUM(AD279:AD288),#REF!),"")</f>
        <v/>
      </c>
      <c r="CF262" s="331" t="str">
        <f>IF(COUNT(CF250,AE280)=2,ROUND(CF250*AE280/SUM(AE279:AE288),#REF!),"")</f>
        <v/>
      </c>
      <c r="CG262" s="331" t="str">
        <f>IF(COUNT(CG250,AF280)=2,ROUND(CG250*AF280/SUM(AF279:AF288),#REF!),"")</f>
        <v/>
      </c>
      <c r="CH262" s="565" t="str">
        <f>IF(COUNTA(AG280)=0,"",AG280)</f>
        <v/>
      </c>
      <c r="CI262" s="565"/>
      <c r="CJ262" s="565"/>
      <c r="CK262" s="565"/>
      <c r="CL262" s="565"/>
      <c r="CM262" s="565"/>
      <c r="CN262" s="565"/>
      <c r="CO262" s="565"/>
      <c r="CP262" s="565"/>
      <c r="CQ262" s="565"/>
    </row>
    <row r="263" spans="3:95" s="243" customFormat="1" ht="13.5" customHeight="1">
      <c r="C263" s="604" t="e">
        <f>DATE(#REF!+5,1,1)</f>
        <v>#REF!</v>
      </c>
      <c r="D263" s="605"/>
      <c r="E263" s="613" t="s">
        <v>198</v>
      </c>
      <c r="F263" s="614"/>
      <c r="G263" s="615"/>
      <c r="H263" s="256"/>
      <c r="I263" s="256"/>
      <c r="J263" s="256"/>
      <c r="K263" s="256"/>
      <c r="L263" s="256"/>
      <c r="M263" s="256"/>
      <c r="N263" s="256"/>
      <c r="O263" s="256"/>
      <c r="P263" s="256"/>
      <c r="Q263" s="256"/>
      <c r="R263" s="256"/>
      <c r="S263" s="256"/>
      <c r="T263" s="255"/>
      <c r="U263" s="618"/>
      <c r="V263" s="619"/>
      <c r="W263" s="619"/>
      <c r="X263" s="619"/>
      <c r="Y263" s="619"/>
      <c r="Z263" s="620"/>
      <c r="AA263" s="257"/>
      <c r="AB263" s="257"/>
      <c r="AC263" s="257"/>
      <c r="AD263" s="299"/>
      <c r="AE263" s="299"/>
      <c r="AF263" s="268"/>
      <c r="AG263" s="268"/>
      <c r="AH263" s="268"/>
      <c r="AI263" s="257"/>
      <c r="AJ263" s="257"/>
      <c r="AK263" s="257"/>
      <c r="AL263" s="257"/>
      <c r="AM263" s="257"/>
      <c r="AN263" s="257"/>
      <c r="AO263" s="257"/>
      <c r="AP263" s="257"/>
      <c r="AQ263" s="257"/>
      <c r="AR263" s="257"/>
      <c r="AS263" s="257"/>
      <c r="AT263" s="257"/>
      <c r="AU263" s="257"/>
      <c r="AX263" s="569" t="str">
        <f>IF(C281="","",C281)</f>
        <v/>
      </c>
      <c r="AY263" s="569"/>
      <c r="AZ263" s="587" t="str">
        <f>IF(E281="","",E281)</f>
        <v/>
      </c>
      <c r="BA263" s="590" t="str">
        <f ca="1">IF(F281="","",F281)</f>
        <v/>
      </c>
      <c r="BB263" s="590"/>
      <c r="BC263" s="590"/>
      <c r="BD263" s="587" t="str">
        <f>IF(I281="","",I281)</f>
        <v/>
      </c>
      <c r="BE263" s="578" t="e">
        <f>IF(#REF!="発電事業者","送電電力（MW）","受電電力（MW）")</f>
        <v>#REF!</v>
      </c>
      <c r="BF263" s="579"/>
      <c r="BG263" s="331" t="str">
        <f>IF(COUNT(BG248,L281)=2,ROUND(BG248*L281/SUM(L279:L288),#REF!),"")</f>
        <v/>
      </c>
      <c r="BH263" s="331" t="str">
        <f>IF(COUNT(BH248,M281)=2,ROUND(BH248*M281/SUM(M279:M288),#REF!),"")</f>
        <v/>
      </c>
      <c r="BI263" s="331" t="str">
        <f>IF(COUNT(BI248,N281)=2,ROUND(BI248*N281/SUM(N279:N288),#REF!),"")</f>
        <v/>
      </c>
      <c r="BJ263" s="331" t="str">
        <f>IF(COUNT(BJ248,O281)=2,ROUND(BJ248*O281/SUM(O279:O288),#REF!),"")</f>
        <v/>
      </c>
      <c r="BK263" s="331" t="str">
        <f>IF(COUNT(BK248,P281)=2,ROUND(BK248*P281/SUM(P279:P288),#REF!),"")</f>
        <v/>
      </c>
      <c r="BL263" s="331" t="str">
        <f>IF(COUNT(BL248,Q281)=2,ROUND(BL248*Q281/SUM(Q279:Q288),#REF!),"")</f>
        <v/>
      </c>
      <c r="BM263" s="331" t="str">
        <f>IF(COUNT(BM248,R281)=2,ROUND(BM248*R281/SUM(R279:R288),#REF!),"")</f>
        <v/>
      </c>
      <c r="BN263" s="331" t="str">
        <f>IF(COUNT(BN248,S281)=2,ROUND(BN248*S281/SUM(S279:S288),#REF!),"")</f>
        <v/>
      </c>
      <c r="BO263" s="331" t="str">
        <f>IF(COUNT(BO248,T281)=2,ROUND(BO248*T281/SUM(T279:T288),#REF!),"")</f>
        <v/>
      </c>
      <c r="BP263" s="331" t="str">
        <f>IF(COUNT(BP248,U281)=2,ROUND(BP248*U281/SUM(U279:U288),#REF!),"")</f>
        <v/>
      </c>
      <c r="BQ263" s="331" t="str">
        <f>IF(COUNT(BQ248,V281)=2,ROUND(BQ248*V281/SUM(V279:V288),#REF!),"")</f>
        <v/>
      </c>
      <c r="BR263" s="331" t="str">
        <f>IF(COUNT(BR248,W281)=2,ROUND(BR248*W281/SUM(W279:W288),#REF!),"")</f>
        <v/>
      </c>
      <c r="BS263" s="569" t="e">
        <f>IF(#REF!="発電事業者","送電電力（MW）","受電電力（MW）")</f>
        <v>#REF!</v>
      </c>
      <c r="BT263" s="569"/>
      <c r="BU263" s="569"/>
      <c r="BV263" s="333" t="s">
        <v>171</v>
      </c>
      <c r="BW263" s="580"/>
      <c r="BX263" s="580"/>
      <c r="BY263" s="331" t="str">
        <f>IF(COUNT(BY248,X281)=2,ROUND(BY248*X281/SUM(X279:X288),#REF!),"")</f>
        <v/>
      </c>
      <c r="BZ263" s="331" t="str">
        <f>IF(COUNT(BZ248,Y281)=2,ROUND(BZ248*Y281/SUM(Y279:Y288),#REF!),"")</f>
        <v/>
      </c>
      <c r="CA263" s="331" t="str">
        <f>IF(COUNT(CA248,Z281)=2,ROUND(CA248*Z281/SUM(Z279:Z288),#REF!),"")</f>
        <v/>
      </c>
      <c r="CB263" s="331" t="str">
        <f>IF(COUNT(CB248,AA281)=2,ROUND(CB248*AA281/SUM(AA279:AA288),#REF!),"")</f>
        <v/>
      </c>
      <c r="CC263" s="331" t="str">
        <f>IF(COUNT(CC248,AB281)=2,ROUND(CC248*AB281/SUM(AB279:AB288),#REF!),"")</f>
        <v/>
      </c>
      <c r="CD263" s="331" t="str">
        <f>IF(COUNT(CD248,AC281)=2,ROUND(CD248*AC281/SUM(AC279:AC288),#REF!),"")</f>
        <v/>
      </c>
      <c r="CE263" s="331" t="str">
        <f>IF(COUNT(CE248,AD281)=2,ROUND(CE248*AD281/SUM(AD279:AD288),#REF!),"")</f>
        <v/>
      </c>
      <c r="CF263" s="331" t="str">
        <f>IF(COUNT(CF248,AE281)=2,ROUND(CF248*AE281/SUM(AE279:AE288),#REF!),"")</f>
        <v/>
      </c>
      <c r="CG263" s="331" t="str">
        <f>IF(COUNT(CG248,AF281)=2,ROUND(CG248*AF281/SUM(AF279:AF288),#REF!),"")</f>
        <v/>
      </c>
      <c r="CH263" s="563" t="s">
        <v>120</v>
      </c>
      <c r="CI263" s="563"/>
      <c r="CJ263" s="563"/>
      <c r="CK263" s="563"/>
      <c r="CL263" s="563"/>
      <c r="CM263" s="563"/>
      <c r="CN263" s="563"/>
      <c r="CO263" s="563"/>
      <c r="CP263" s="563"/>
      <c r="CQ263" s="563"/>
    </row>
    <row r="264" spans="3:95" s="243" customFormat="1" ht="13.5" customHeight="1">
      <c r="C264" s="606"/>
      <c r="D264" s="607"/>
      <c r="E264" s="608" t="s">
        <v>212</v>
      </c>
      <c r="F264" s="609"/>
      <c r="G264" s="610"/>
      <c r="H264" s="261"/>
      <c r="I264" s="261"/>
      <c r="J264" s="261"/>
      <c r="K264" s="261"/>
      <c r="L264" s="261"/>
      <c r="M264" s="261"/>
      <c r="N264" s="261"/>
      <c r="O264" s="261"/>
      <c r="P264" s="261"/>
      <c r="Q264" s="261"/>
      <c r="R264" s="261"/>
      <c r="S264" s="261"/>
      <c r="T264" s="262" t="str">
        <f>IF(COUNT(H264:S264)=0,"",SUMPRODUCT(ROUND(H264:S264,1)))</f>
        <v/>
      </c>
      <c r="U264" s="621"/>
      <c r="V264" s="622"/>
      <c r="W264" s="622"/>
      <c r="X264" s="622"/>
      <c r="Y264" s="622"/>
      <c r="Z264" s="623"/>
      <c r="AA264" s="257"/>
      <c r="AB264" s="257"/>
      <c r="AC264" s="257"/>
      <c r="AD264" s="299"/>
      <c r="AE264" s="299"/>
      <c r="AF264" s="268"/>
      <c r="AG264" s="268"/>
      <c r="AH264" s="268"/>
      <c r="AI264" s="271"/>
      <c r="AJ264" s="271"/>
      <c r="AK264" s="271"/>
      <c r="AL264" s="271"/>
      <c r="AM264" s="271"/>
      <c r="AN264" s="271"/>
      <c r="AO264" s="271"/>
      <c r="AP264" s="271"/>
      <c r="AQ264" s="271"/>
      <c r="AR264" s="271"/>
      <c r="AS264" s="271"/>
      <c r="AT264" s="271"/>
      <c r="AU264" s="272"/>
      <c r="AX264" s="569"/>
      <c r="AY264" s="569"/>
      <c r="AZ264" s="588"/>
      <c r="BA264" s="590"/>
      <c r="BB264" s="590"/>
      <c r="BC264" s="590"/>
      <c r="BD264" s="588"/>
      <c r="BE264" s="583"/>
      <c r="BF264" s="584"/>
      <c r="BG264" s="259"/>
      <c r="BH264" s="259"/>
      <c r="BI264" s="259"/>
      <c r="BJ264" s="259"/>
      <c r="BK264" s="259"/>
      <c r="BL264" s="259"/>
      <c r="BM264" s="259"/>
      <c r="BN264" s="259"/>
      <c r="BO264" s="259"/>
      <c r="BP264" s="259"/>
      <c r="BQ264" s="259"/>
      <c r="BR264" s="259"/>
      <c r="BS264" s="569"/>
      <c r="BT264" s="569"/>
      <c r="BU264" s="569"/>
      <c r="BV264" s="333" t="s">
        <v>172</v>
      </c>
      <c r="BW264" s="581"/>
      <c r="BX264" s="581"/>
      <c r="BY264" s="331" t="str">
        <f>IF(COUNT(BY249,X281)=2,ROUND(BY249*X281/SUM(X279:X288),#REF!),"")</f>
        <v/>
      </c>
      <c r="BZ264" s="331" t="str">
        <f>IF(COUNT(BZ249,Y281)=2,ROUND(BZ249*Y281/SUM(Y279:Y288),#REF!),"")</f>
        <v/>
      </c>
      <c r="CA264" s="331" t="str">
        <f>IF(COUNT(CA249,Z281)=2,ROUND(CA249*Z281/SUM(Z279:Z288),#REF!),"")</f>
        <v/>
      </c>
      <c r="CB264" s="331" t="str">
        <f>IF(COUNT(CB249,AA281)=2,ROUND(CB249*AA281/SUM(AA279:AA288),#REF!),"")</f>
        <v/>
      </c>
      <c r="CC264" s="331" t="str">
        <f>IF(COUNT(CC249,AB281)=2,ROUND(CC249*AB281/SUM(AB279:AB288),#REF!),"")</f>
        <v/>
      </c>
      <c r="CD264" s="331" t="str">
        <f>IF(COUNT(CD249,AC281)=2,ROUND(CD249*AC281/SUM(AC279:AC288),#REF!),"")</f>
        <v/>
      </c>
      <c r="CE264" s="331" t="str">
        <f>IF(COUNT(CE249,AD281)=2,ROUND(CE249*AD281/SUM(AD279:AD288),#REF!),"")</f>
        <v/>
      </c>
      <c r="CF264" s="331" t="str">
        <f>IF(COUNT(CF249,AE281)=2,ROUND(CF249*AE281/SUM(AE279:AE288),#REF!),"")</f>
        <v/>
      </c>
      <c r="CG264" s="331" t="str">
        <f>IF(COUNT(CG249,AF281)=2,ROUND(CG249*AF281/SUM(AF279:AF288),#REF!),"")</f>
        <v/>
      </c>
      <c r="CH264" s="564" t="str">
        <f>IF(CH263="","",CH263)</f>
        <v>廃棄物</v>
      </c>
      <c r="CI264" s="564"/>
      <c r="CJ264" s="564"/>
      <c r="CK264" s="564"/>
      <c r="CL264" s="564"/>
      <c r="CM264" s="564"/>
      <c r="CN264" s="564"/>
      <c r="CO264" s="564"/>
      <c r="CP264" s="564"/>
      <c r="CQ264" s="564"/>
    </row>
    <row r="265" spans="3:95" s="243" customFormat="1" ht="13.5" customHeight="1">
      <c r="C265" s="604" t="e">
        <f>DATE(#REF!+6,1,1)</f>
        <v>#REF!</v>
      </c>
      <c r="D265" s="605"/>
      <c r="E265" s="613" t="s">
        <v>198</v>
      </c>
      <c r="F265" s="614"/>
      <c r="G265" s="615"/>
      <c r="H265" s="256"/>
      <c r="I265" s="256"/>
      <c r="J265" s="256"/>
      <c r="K265" s="256"/>
      <c r="L265" s="256"/>
      <c r="M265" s="256"/>
      <c r="N265" s="256"/>
      <c r="O265" s="256"/>
      <c r="P265" s="256"/>
      <c r="Q265" s="256"/>
      <c r="R265" s="256"/>
      <c r="S265" s="256"/>
      <c r="T265" s="255"/>
      <c r="U265" s="621"/>
      <c r="V265" s="622"/>
      <c r="W265" s="622"/>
      <c r="X265" s="622"/>
      <c r="Y265" s="622"/>
      <c r="Z265" s="623"/>
      <c r="AA265" s="257"/>
      <c r="AB265" s="257"/>
      <c r="AC265" s="257"/>
      <c r="AD265" s="299"/>
      <c r="AE265" s="299"/>
      <c r="AF265" s="268"/>
      <c r="AG265" s="268"/>
      <c r="AH265" s="268"/>
      <c r="AI265" s="257"/>
      <c r="AJ265" s="257"/>
      <c r="AK265" s="257"/>
      <c r="AL265" s="257"/>
      <c r="AM265" s="257"/>
      <c r="AN265" s="257"/>
      <c r="AO265" s="257"/>
      <c r="AP265" s="257"/>
      <c r="AQ265" s="257"/>
      <c r="AR265" s="257"/>
      <c r="AS265" s="257"/>
      <c r="AT265" s="257"/>
      <c r="AU265" s="257"/>
      <c r="AX265" s="569"/>
      <c r="AY265" s="569"/>
      <c r="AZ265" s="589"/>
      <c r="BA265" s="590"/>
      <c r="BB265" s="590"/>
      <c r="BC265" s="590"/>
      <c r="BD265" s="589"/>
      <c r="BE265" s="585" t="e">
        <f>IF(#REF!="発電事業者","月間送電電力量（GWh）","月間受電電力量（GWh）")</f>
        <v>#REF!</v>
      </c>
      <c r="BF265" s="586"/>
      <c r="BG265" s="331" t="str">
        <f>IF(COUNT(BG250,L281)=2,ROUND(BG250*L281/SUM(L279:L288),#REF!),"")</f>
        <v/>
      </c>
      <c r="BH265" s="331" t="str">
        <f>IF(COUNT(BH250,M281)=2,ROUND(BH250*M281/SUM(M279:M288),#REF!),"")</f>
        <v/>
      </c>
      <c r="BI265" s="331" t="str">
        <f>IF(COUNT(BI250,N281)=2,ROUND(BI250*N281/SUM(N279:N288),#REF!),"")</f>
        <v/>
      </c>
      <c r="BJ265" s="331" t="str">
        <f>IF(COUNT(BJ250,O281)=2,ROUND(BJ250*O281/SUM(O279:O288),#REF!),"")</f>
        <v/>
      </c>
      <c r="BK265" s="331" t="str">
        <f>IF(COUNT(BK250,P281)=2,ROUND(BK250*P281/SUM(P279:P288),#REF!),"")</f>
        <v/>
      </c>
      <c r="BL265" s="331" t="str">
        <f>IF(COUNT(BL250,Q281)=2,ROUND(BL250*Q281/SUM(Q279:Q288),#REF!),"")</f>
        <v/>
      </c>
      <c r="BM265" s="331" t="str">
        <f>IF(COUNT(BM250,R281)=2,ROUND(BM250*R281/SUM(R279:R288),#REF!),"")</f>
        <v/>
      </c>
      <c r="BN265" s="331" t="str">
        <f>IF(COUNT(BN250,S281)=2,ROUND(BN250*S281/SUM(S279:S288),#REF!),"")</f>
        <v/>
      </c>
      <c r="BO265" s="331" t="str">
        <f>IF(COUNT(BO250,T281)=2,ROUND(BO250*T281/SUM(T279:T288),#REF!),"")</f>
        <v/>
      </c>
      <c r="BP265" s="331" t="str">
        <f>IF(COUNT(BP250,U281)=2,ROUND(BP250*U281/SUM(U279:U288),#REF!),"")</f>
        <v/>
      </c>
      <c r="BQ265" s="331" t="str">
        <f>IF(COUNT(BQ250,V281)=2,ROUND(BQ250*V281/SUM(V279:V288),#REF!),"")</f>
        <v/>
      </c>
      <c r="BR265" s="331" t="str">
        <f>IF(COUNT(BR250,W281)=2,ROUND(BR250*W281/SUM(W279:W288),#REF!),"")</f>
        <v/>
      </c>
      <c r="BS265" s="569" t="e">
        <f>IF(#REF!="発電事業者","年間送電電力量（GWh）","年間受電電力量（GWh）")</f>
        <v>#REF!</v>
      </c>
      <c r="BT265" s="569"/>
      <c r="BU265" s="569"/>
      <c r="BV265" s="333" t="s">
        <v>25</v>
      </c>
      <c r="BW265" s="582"/>
      <c r="BX265" s="582"/>
      <c r="BY265" s="331" t="str">
        <f>IF(COUNT(BY250,X281)=2,ROUND(BY250*X281/SUM(X279:X288),#REF!),"")</f>
        <v/>
      </c>
      <c r="BZ265" s="331" t="str">
        <f>IF(COUNT(BZ250,Y281)=2,ROUND(BZ250*Y281/SUM(Y279:Y288),#REF!),"")</f>
        <v/>
      </c>
      <c r="CA265" s="331" t="str">
        <f>IF(COUNT(CA250,Z281)=2,ROUND(CA250*Z281/SUM(Z279:Z288),#REF!),"")</f>
        <v/>
      </c>
      <c r="CB265" s="331" t="str">
        <f>IF(COUNT(CB250,AA281)=2,ROUND(CB250*AA281/SUM(AA279:AA288),#REF!),"")</f>
        <v/>
      </c>
      <c r="CC265" s="331" t="str">
        <f>IF(COUNT(CC250,AB281)=2,ROUND(CC250*AB281/SUM(AB279:AB288),#REF!),"")</f>
        <v/>
      </c>
      <c r="CD265" s="331" t="str">
        <f>IF(COUNT(CD250,AC281)=2,ROUND(CD250*AC281/SUM(AC279:AC288),#REF!),"")</f>
        <v/>
      </c>
      <c r="CE265" s="331" t="str">
        <f>IF(COUNT(CE250,AD281)=2,ROUND(CE250*AD281/SUM(AD279:AD288),#REF!),"")</f>
        <v/>
      </c>
      <c r="CF265" s="331" t="str">
        <f>IF(COUNT(CF250,AE281)=2,ROUND(CF250*AE281/SUM(AE279:AE288),#REF!),"")</f>
        <v/>
      </c>
      <c r="CG265" s="331" t="str">
        <f>IF(COUNT(CG250,AF281)=2,ROUND(CG250*AF281/SUM(AF279:AF288),#REF!),"")</f>
        <v/>
      </c>
      <c r="CH265" s="565" t="str">
        <f>IF(COUNTA(AG281)=0,"",AG281)</f>
        <v/>
      </c>
      <c r="CI265" s="565"/>
      <c r="CJ265" s="565"/>
      <c r="CK265" s="565"/>
      <c r="CL265" s="565"/>
      <c r="CM265" s="565"/>
      <c r="CN265" s="565"/>
      <c r="CO265" s="565"/>
      <c r="CP265" s="565"/>
      <c r="CQ265" s="565"/>
    </row>
    <row r="266" spans="3:95" s="243" customFormat="1" ht="13.5" customHeight="1">
      <c r="C266" s="606"/>
      <c r="D266" s="607"/>
      <c r="E266" s="608" t="s">
        <v>212</v>
      </c>
      <c r="F266" s="609"/>
      <c r="G266" s="610"/>
      <c r="H266" s="261"/>
      <c r="I266" s="261"/>
      <c r="J266" s="261"/>
      <c r="K266" s="261"/>
      <c r="L266" s="261"/>
      <c r="M266" s="261"/>
      <c r="N266" s="261"/>
      <c r="O266" s="261"/>
      <c r="P266" s="261"/>
      <c r="Q266" s="261"/>
      <c r="R266" s="261"/>
      <c r="S266" s="261"/>
      <c r="T266" s="262" t="str">
        <f>IF(COUNT(H266:S266)=0,"",SUMPRODUCT(ROUND(H266:S266,1)))</f>
        <v/>
      </c>
      <c r="U266" s="621"/>
      <c r="V266" s="622"/>
      <c r="W266" s="622"/>
      <c r="X266" s="622"/>
      <c r="Y266" s="622"/>
      <c r="Z266" s="623"/>
      <c r="AA266" s="257"/>
      <c r="AB266" s="257"/>
      <c r="AC266" s="257"/>
      <c r="AD266" s="299"/>
      <c r="AE266" s="299"/>
      <c r="AF266" s="268"/>
      <c r="AG266" s="268"/>
      <c r="AH266" s="268"/>
      <c r="AI266" s="271"/>
      <c r="AJ266" s="271"/>
      <c r="AK266" s="271"/>
      <c r="AL266" s="271"/>
      <c r="AM266" s="271"/>
      <c r="AN266" s="271"/>
      <c r="AO266" s="271"/>
      <c r="AP266" s="271"/>
      <c r="AQ266" s="271"/>
      <c r="AR266" s="271"/>
      <c r="AS266" s="271"/>
      <c r="AT266" s="271"/>
      <c r="AU266" s="272"/>
      <c r="AX266" s="569" t="str">
        <f>IF(C282="","",C282)</f>
        <v/>
      </c>
      <c r="AY266" s="569"/>
      <c r="AZ266" s="587" t="str">
        <f>IF(E282="","",E282)</f>
        <v/>
      </c>
      <c r="BA266" s="590" t="str">
        <f ca="1">IF(F282="","",F282)</f>
        <v/>
      </c>
      <c r="BB266" s="590"/>
      <c r="BC266" s="590"/>
      <c r="BD266" s="587" t="str">
        <f>IF(I282="","",I282)</f>
        <v/>
      </c>
      <c r="BE266" s="578" t="e">
        <f>IF(#REF!="発電事業者","送電電力（MW）","受電電力（MW）")</f>
        <v>#REF!</v>
      </c>
      <c r="BF266" s="579"/>
      <c r="BG266" s="331" t="str">
        <f>IF(COUNT(BG248,L282)=2,ROUND(BG248*L282/SUM(L279:L288),#REF!),"")</f>
        <v/>
      </c>
      <c r="BH266" s="331" t="str">
        <f>IF(COUNT(BH248,M282)=2,ROUND(BH248*M282/SUM(M279:M288),#REF!),"")</f>
        <v/>
      </c>
      <c r="BI266" s="331" t="str">
        <f>IF(COUNT(BI248,N282)=2,ROUND(BI248*N282/SUM(N279:N288),#REF!),"")</f>
        <v/>
      </c>
      <c r="BJ266" s="331" t="str">
        <f>IF(COUNT(BJ248,O282)=2,ROUND(BJ248*O282/SUM(O279:O288),#REF!),"")</f>
        <v/>
      </c>
      <c r="BK266" s="331" t="str">
        <f>IF(COUNT(BK248,P282)=2,ROUND(BK248*P282/SUM(P279:P288),#REF!),"")</f>
        <v/>
      </c>
      <c r="BL266" s="331" t="str">
        <f>IF(COUNT(BL248,Q282)=2,ROUND(BL248*Q282/SUM(Q279:Q288),#REF!),"")</f>
        <v/>
      </c>
      <c r="BM266" s="331" t="str">
        <f>IF(COUNT(BM248,R282)=2,ROUND(BM248*R282/SUM(R279:R288),#REF!),"")</f>
        <v/>
      </c>
      <c r="BN266" s="331" t="str">
        <f>IF(COUNT(BN248,S282)=2,ROUND(BN248*S282/SUM(S279:S288),#REF!),"")</f>
        <v/>
      </c>
      <c r="BO266" s="331" t="str">
        <f>IF(COUNT(BO248,T282)=2,ROUND(BO248*T282/SUM(T279:T288),#REF!),"")</f>
        <v/>
      </c>
      <c r="BP266" s="331" t="str">
        <f>IF(COUNT(BP248,U282)=2,ROUND(BP248*U282/SUM(U279:U288),#REF!),"")</f>
        <v/>
      </c>
      <c r="BQ266" s="331" t="str">
        <f>IF(COUNT(BQ248,V282)=2,ROUND(BQ248*V282/SUM(V279:V288),#REF!),"")</f>
        <v/>
      </c>
      <c r="BR266" s="331" t="str">
        <f>IF(COUNT(BR248,W282)=2,ROUND(BR248*W282/SUM(W279:W288),#REF!),"")</f>
        <v/>
      </c>
      <c r="BS266" s="569" t="e">
        <f>IF(#REF!="発電事業者","送電電力（MW）","受電電力（MW）")</f>
        <v>#REF!</v>
      </c>
      <c r="BT266" s="569"/>
      <c r="BU266" s="569"/>
      <c r="BV266" s="333" t="s">
        <v>171</v>
      </c>
      <c r="BW266" s="580"/>
      <c r="BX266" s="580"/>
      <c r="BY266" s="331" t="str">
        <f>IF(COUNT(BY248,X282)=2,ROUND(BY248*X282/SUM(X279:X288),#REF!),"")</f>
        <v/>
      </c>
      <c r="BZ266" s="331" t="str">
        <f>IF(COUNT(BZ248,Y282)=2,ROUND(BZ248*Y282/SUM(Y279:Y288),#REF!),"")</f>
        <v/>
      </c>
      <c r="CA266" s="331" t="str">
        <f>IF(COUNT(CA248,Z282)=2,ROUND(CA248*Z282/SUM(Z279:Z288),#REF!),"")</f>
        <v/>
      </c>
      <c r="CB266" s="331" t="str">
        <f>IF(COUNT(CB248,AA282)=2,ROUND(CB248*AA282/SUM(AA279:AA288),#REF!),"")</f>
        <v/>
      </c>
      <c r="CC266" s="331" t="str">
        <f>IF(COUNT(CC248,AB282)=2,ROUND(CC248*AB282/SUM(AB279:AB288),#REF!),"")</f>
        <v/>
      </c>
      <c r="CD266" s="331" t="str">
        <f>IF(COUNT(CD248,AC282)=2,ROUND(CD248*AC282/SUM(AC279:AC288),#REF!),"")</f>
        <v/>
      </c>
      <c r="CE266" s="331" t="str">
        <f>IF(COUNT(CE248,AD282)=2,ROUND(CE248*AD282/SUM(AD279:AD288),#REF!),"")</f>
        <v/>
      </c>
      <c r="CF266" s="331" t="str">
        <f>IF(COUNT(CF248,AE282)=2,ROUND(CF248*AE282/SUM(AE279:AE288),#REF!),"")</f>
        <v/>
      </c>
      <c r="CG266" s="331" t="str">
        <f>IF(COUNT(CG248,AF282)=2,ROUND(CG248*AF282/SUM(AF279:AF288),#REF!),"")</f>
        <v/>
      </c>
      <c r="CH266" s="563" t="s">
        <v>120</v>
      </c>
      <c r="CI266" s="563"/>
      <c r="CJ266" s="563"/>
      <c r="CK266" s="563"/>
      <c r="CL266" s="563"/>
      <c r="CM266" s="563"/>
      <c r="CN266" s="563"/>
      <c r="CO266" s="563"/>
      <c r="CP266" s="563"/>
      <c r="CQ266" s="563"/>
    </row>
    <row r="267" spans="3:95" s="243" customFormat="1" ht="13.5" customHeight="1">
      <c r="C267" s="604" t="e">
        <f>DATE(#REF!+7,1,1)</f>
        <v>#REF!</v>
      </c>
      <c r="D267" s="605"/>
      <c r="E267" s="613" t="s">
        <v>198</v>
      </c>
      <c r="F267" s="614"/>
      <c r="G267" s="615"/>
      <c r="H267" s="256"/>
      <c r="I267" s="256"/>
      <c r="J267" s="256"/>
      <c r="K267" s="256"/>
      <c r="L267" s="256"/>
      <c r="M267" s="256"/>
      <c r="N267" s="256"/>
      <c r="O267" s="256"/>
      <c r="P267" s="256"/>
      <c r="Q267" s="256"/>
      <c r="R267" s="256"/>
      <c r="S267" s="256"/>
      <c r="T267" s="255"/>
      <c r="U267" s="621"/>
      <c r="V267" s="622"/>
      <c r="W267" s="622"/>
      <c r="X267" s="622"/>
      <c r="Y267" s="622"/>
      <c r="Z267" s="623"/>
      <c r="AA267" s="257"/>
      <c r="AB267" s="257"/>
      <c r="AC267" s="257"/>
      <c r="AD267" s="299"/>
      <c r="AE267" s="299"/>
      <c r="AF267" s="268"/>
      <c r="AG267" s="268"/>
      <c r="AH267" s="268"/>
      <c r="AI267" s="257"/>
      <c r="AJ267" s="257"/>
      <c r="AK267" s="257"/>
      <c r="AL267" s="257"/>
      <c r="AM267" s="257"/>
      <c r="AN267" s="257"/>
      <c r="AO267" s="257"/>
      <c r="AP267" s="257"/>
      <c r="AQ267" s="257"/>
      <c r="AR267" s="257"/>
      <c r="AS267" s="257"/>
      <c r="AT267" s="257"/>
      <c r="AU267" s="257"/>
      <c r="AX267" s="569"/>
      <c r="AY267" s="569"/>
      <c r="AZ267" s="588"/>
      <c r="BA267" s="590"/>
      <c r="BB267" s="590"/>
      <c r="BC267" s="590"/>
      <c r="BD267" s="588"/>
      <c r="BE267" s="583"/>
      <c r="BF267" s="584"/>
      <c r="BG267" s="259"/>
      <c r="BH267" s="259"/>
      <c r="BI267" s="259"/>
      <c r="BJ267" s="259"/>
      <c r="BK267" s="259"/>
      <c r="BL267" s="259"/>
      <c r="BM267" s="259"/>
      <c r="BN267" s="259"/>
      <c r="BO267" s="259"/>
      <c r="BP267" s="259"/>
      <c r="BQ267" s="259"/>
      <c r="BR267" s="259"/>
      <c r="BS267" s="569"/>
      <c r="BT267" s="569"/>
      <c r="BU267" s="569"/>
      <c r="BV267" s="333" t="s">
        <v>172</v>
      </c>
      <c r="BW267" s="581"/>
      <c r="BX267" s="581"/>
      <c r="BY267" s="331" t="str">
        <f>IF(COUNT(BY249,X282)=2,ROUND(BY249*X282/SUM(X279:X288),#REF!),"")</f>
        <v/>
      </c>
      <c r="BZ267" s="331" t="str">
        <f>IF(COUNT(BZ249,Y282)=2,ROUND(BZ249*Y282/SUM(Y279:Y288),#REF!),"")</f>
        <v/>
      </c>
      <c r="CA267" s="331" t="str">
        <f>IF(COUNT(CA249,Z282)=2,ROUND(CA249*Z282/SUM(Z279:Z288),#REF!),"")</f>
        <v/>
      </c>
      <c r="CB267" s="331" t="str">
        <f>IF(COUNT(CB249,AA282)=2,ROUND(CB249*AA282/SUM(AA279:AA288),#REF!),"")</f>
        <v/>
      </c>
      <c r="CC267" s="331" t="str">
        <f>IF(COUNT(CC249,AB282)=2,ROUND(CC249*AB282/SUM(AB279:AB288),#REF!),"")</f>
        <v/>
      </c>
      <c r="CD267" s="331" t="str">
        <f>IF(COUNT(CD249,AC282)=2,ROUND(CD249*AC282/SUM(AC279:AC288),#REF!),"")</f>
        <v/>
      </c>
      <c r="CE267" s="331" t="str">
        <f>IF(COUNT(CE249,AD282)=2,ROUND(CE249*AD282/SUM(AD279:AD288),#REF!),"")</f>
        <v/>
      </c>
      <c r="CF267" s="331" t="str">
        <f>IF(COUNT(CF249,AE282)=2,ROUND(CF249*AE282/SUM(AE279:AE288),#REF!),"")</f>
        <v/>
      </c>
      <c r="CG267" s="331" t="str">
        <f>IF(COUNT(CG249,AF282)=2,ROUND(CG249*AF282/SUM(AF279:AF288),#REF!),"")</f>
        <v/>
      </c>
      <c r="CH267" s="564" t="str">
        <f>IF(CH266="","",CH266)</f>
        <v>廃棄物</v>
      </c>
      <c r="CI267" s="564"/>
      <c r="CJ267" s="564"/>
      <c r="CK267" s="564"/>
      <c r="CL267" s="564"/>
      <c r="CM267" s="564"/>
      <c r="CN267" s="564"/>
      <c r="CO267" s="564"/>
      <c r="CP267" s="564"/>
      <c r="CQ267" s="564"/>
    </row>
    <row r="268" spans="3:95" s="243" customFormat="1" ht="13.5" customHeight="1">
      <c r="C268" s="606"/>
      <c r="D268" s="607"/>
      <c r="E268" s="608" t="s">
        <v>212</v>
      </c>
      <c r="F268" s="609"/>
      <c r="G268" s="610"/>
      <c r="H268" s="261"/>
      <c r="I268" s="261"/>
      <c r="J268" s="261"/>
      <c r="K268" s="261"/>
      <c r="L268" s="261"/>
      <c r="M268" s="261"/>
      <c r="N268" s="261"/>
      <c r="O268" s="261"/>
      <c r="P268" s="261"/>
      <c r="Q268" s="261"/>
      <c r="R268" s="261"/>
      <c r="S268" s="261"/>
      <c r="T268" s="262" t="str">
        <f>IF(COUNT(H268:S268)=0,"",SUMPRODUCT(ROUND(H268:S268,1)))</f>
        <v/>
      </c>
      <c r="U268" s="621"/>
      <c r="V268" s="622"/>
      <c r="W268" s="622"/>
      <c r="X268" s="622"/>
      <c r="Y268" s="622"/>
      <c r="Z268" s="623"/>
      <c r="AA268" s="257"/>
      <c r="AB268" s="257"/>
      <c r="AC268" s="257"/>
      <c r="AD268" s="299"/>
      <c r="AE268" s="299"/>
      <c r="AF268" s="268"/>
      <c r="AG268" s="268"/>
      <c r="AH268" s="268"/>
      <c r="AI268" s="271"/>
      <c r="AJ268" s="271"/>
      <c r="AK268" s="271"/>
      <c r="AL268" s="271"/>
      <c r="AM268" s="271"/>
      <c r="AN268" s="271"/>
      <c r="AO268" s="271"/>
      <c r="AP268" s="271"/>
      <c r="AQ268" s="271"/>
      <c r="AR268" s="271"/>
      <c r="AS268" s="271"/>
      <c r="AT268" s="271"/>
      <c r="AU268" s="272"/>
      <c r="AX268" s="569"/>
      <c r="AY268" s="569"/>
      <c r="AZ268" s="589"/>
      <c r="BA268" s="590"/>
      <c r="BB268" s="590"/>
      <c r="BC268" s="590"/>
      <c r="BD268" s="589"/>
      <c r="BE268" s="585" t="e">
        <f>IF(#REF!="発電事業者","月間送電電力量（GWh）","月間受電電力量（GWh）")</f>
        <v>#REF!</v>
      </c>
      <c r="BF268" s="586"/>
      <c r="BG268" s="331" t="str">
        <f>IF(COUNT(BG250,L282)=2,ROUND(BG250*L282/SUM(L279:L288),#REF!),"")</f>
        <v/>
      </c>
      <c r="BH268" s="331" t="str">
        <f>IF(COUNT(BH250,M282)=2,ROUND(BH250*M282/SUM(M279:M288),#REF!),"")</f>
        <v/>
      </c>
      <c r="BI268" s="331" t="str">
        <f>IF(COUNT(BI250,N282)=2,ROUND(BI250*N282/SUM(N279:N288),#REF!),"")</f>
        <v/>
      </c>
      <c r="BJ268" s="331" t="str">
        <f>IF(COUNT(BJ250,O282)=2,ROUND(BJ250*O282/SUM(O279:O288),#REF!),"")</f>
        <v/>
      </c>
      <c r="BK268" s="331" t="str">
        <f>IF(COUNT(BK250,P282)=2,ROUND(BK250*P282/SUM(P279:P288),#REF!),"")</f>
        <v/>
      </c>
      <c r="BL268" s="331" t="str">
        <f>IF(COUNT(BL250,Q282)=2,ROUND(BL250*Q282/SUM(Q279:Q288),#REF!),"")</f>
        <v/>
      </c>
      <c r="BM268" s="331" t="str">
        <f>IF(COUNT(BM250,R282)=2,ROUND(BM250*R282/SUM(R279:R288),#REF!),"")</f>
        <v/>
      </c>
      <c r="BN268" s="331" t="str">
        <f>IF(COUNT(BN250,S282)=2,ROUND(BN250*S282/SUM(S279:S288),#REF!),"")</f>
        <v/>
      </c>
      <c r="BO268" s="331" t="str">
        <f>IF(COUNT(BO250,T282)=2,ROUND(BO250*T282/SUM(T279:T288),#REF!),"")</f>
        <v/>
      </c>
      <c r="BP268" s="331" t="str">
        <f>IF(COUNT(BP250,U282)=2,ROUND(BP250*U282/SUM(U279:U288),#REF!),"")</f>
        <v/>
      </c>
      <c r="BQ268" s="331" t="str">
        <f>IF(COUNT(BQ250,V282)=2,ROUND(BQ250*V282/SUM(V279:V288),#REF!),"")</f>
        <v/>
      </c>
      <c r="BR268" s="331" t="str">
        <f>IF(COUNT(BR250,W282)=2,ROUND(BR250*W282/SUM(W279:W288),#REF!),"")</f>
        <v/>
      </c>
      <c r="BS268" s="569" t="e">
        <f>IF(#REF!="発電事業者","年間送電電力量（GWh）","年間受電電力量（GWh）")</f>
        <v>#REF!</v>
      </c>
      <c r="BT268" s="569"/>
      <c r="BU268" s="569"/>
      <c r="BV268" s="333" t="s">
        <v>25</v>
      </c>
      <c r="BW268" s="582"/>
      <c r="BX268" s="582"/>
      <c r="BY268" s="331" t="str">
        <f>IF(COUNT(BY250,X282)=2,ROUND(BY250*X282/SUM(X279:X288),#REF!),"")</f>
        <v/>
      </c>
      <c r="BZ268" s="331" t="str">
        <f>IF(COUNT(BZ250,Y282)=2,ROUND(BZ250*Y282/SUM(Y279:Y288),#REF!),"")</f>
        <v/>
      </c>
      <c r="CA268" s="331" t="str">
        <f>IF(COUNT(CA250,Z282)=2,ROUND(CA250*Z282/SUM(Z279:Z288),#REF!),"")</f>
        <v/>
      </c>
      <c r="CB268" s="331" t="str">
        <f>IF(COUNT(CB250,AA282)=2,ROUND(CB250*AA282/SUM(AA279:AA288),#REF!),"")</f>
        <v/>
      </c>
      <c r="CC268" s="331" t="str">
        <f>IF(COUNT(CC250,AB282)=2,ROUND(CC250*AB282/SUM(AB279:AB288),#REF!),"")</f>
        <v/>
      </c>
      <c r="CD268" s="331" t="str">
        <f>IF(COUNT(CD250,AC282)=2,ROUND(CD250*AC282/SUM(AC279:AC288),#REF!),"")</f>
        <v/>
      </c>
      <c r="CE268" s="331" t="str">
        <f>IF(COUNT(CE250,AD282)=2,ROUND(CE250*AD282/SUM(AD279:AD288),#REF!),"")</f>
        <v/>
      </c>
      <c r="CF268" s="331" t="str">
        <f>IF(COUNT(CF250,AE282)=2,ROUND(CF250*AE282/SUM(AE279:AE288),#REF!),"")</f>
        <v/>
      </c>
      <c r="CG268" s="331" t="str">
        <f>IF(COUNT(CG250,AF282)=2,ROUND(CG250*AF282/SUM(AF279:AF288),#REF!),"")</f>
        <v/>
      </c>
      <c r="CH268" s="565" t="str">
        <f>IF(COUNTA(AG282)=0,"",AG282)</f>
        <v/>
      </c>
      <c r="CI268" s="565"/>
      <c r="CJ268" s="565"/>
      <c r="CK268" s="565"/>
      <c r="CL268" s="565"/>
      <c r="CM268" s="565"/>
      <c r="CN268" s="565"/>
      <c r="CO268" s="565"/>
      <c r="CP268" s="565"/>
      <c r="CQ268" s="565"/>
    </row>
    <row r="269" spans="3:95" s="243" customFormat="1" ht="13.5" customHeight="1">
      <c r="C269" s="604" t="e">
        <f>DATE(#REF!+8,1,1)</f>
        <v>#REF!</v>
      </c>
      <c r="D269" s="605"/>
      <c r="E269" s="613" t="s">
        <v>198</v>
      </c>
      <c r="F269" s="614"/>
      <c r="G269" s="615"/>
      <c r="H269" s="256"/>
      <c r="I269" s="256"/>
      <c r="J269" s="256"/>
      <c r="K269" s="256"/>
      <c r="L269" s="256"/>
      <c r="M269" s="256"/>
      <c r="N269" s="256"/>
      <c r="O269" s="256"/>
      <c r="P269" s="256"/>
      <c r="Q269" s="256"/>
      <c r="R269" s="256"/>
      <c r="S269" s="256"/>
      <c r="T269" s="255"/>
      <c r="U269" s="621"/>
      <c r="V269" s="622"/>
      <c r="W269" s="622"/>
      <c r="X269" s="622"/>
      <c r="Y269" s="622"/>
      <c r="Z269" s="623"/>
      <c r="AA269" s="257"/>
      <c r="AB269" s="257"/>
      <c r="AC269" s="257"/>
      <c r="AD269" s="299"/>
      <c r="AE269" s="299"/>
      <c r="AF269" s="268"/>
      <c r="AG269" s="268"/>
      <c r="AH269" s="268"/>
      <c r="AI269" s="257"/>
      <c r="AJ269" s="257"/>
      <c r="AK269" s="257"/>
      <c r="AL269" s="257"/>
      <c r="AM269" s="257"/>
      <c r="AN269" s="257"/>
      <c r="AO269" s="257"/>
      <c r="AP269" s="257"/>
      <c r="AQ269" s="257"/>
      <c r="AR269" s="257"/>
      <c r="AS269" s="257"/>
      <c r="AT269" s="257"/>
      <c r="AU269" s="257"/>
      <c r="AX269" s="569" t="str">
        <f>IF(C283="","",C283)</f>
        <v/>
      </c>
      <c r="AY269" s="569"/>
      <c r="AZ269" s="587" t="str">
        <f>IF(E283="","",E283)</f>
        <v/>
      </c>
      <c r="BA269" s="590" t="str">
        <f ca="1">IF(F283="","",F283)</f>
        <v/>
      </c>
      <c r="BB269" s="590"/>
      <c r="BC269" s="590"/>
      <c r="BD269" s="587" t="str">
        <f>IF(I283="","",I283)</f>
        <v/>
      </c>
      <c r="BE269" s="578" t="e">
        <f>IF(#REF!="発電事業者","送電電力（MW）","受電電力（MW）")</f>
        <v>#REF!</v>
      </c>
      <c r="BF269" s="579"/>
      <c r="BG269" s="331" t="str">
        <f>IF(COUNT(BG248,L283)=2,ROUND(BG248*L283/SUM(L279:L288),#REF!),"")</f>
        <v/>
      </c>
      <c r="BH269" s="331" t="str">
        <f>IF(COUNT(BH248,M283)=2,ROUND(BH248*M283/SUM(M279:M288),#REF!),"")</f>
        <v/>
      </c>
      <c r="BI269" s="331" t="str">
        <f>IF(COUNT(BI248,N283)=2,ROUND(BI248*N283/SUM(N279:N288),#REF!),"")</f>
        <v/>
      </c>
      <c r="BJ269" s="331" t="str">
        <f>IF(COUNT(BJ248,O283)=2,ROUND(BJ248*O283/SUM(O279:O288),#REF!),"")</f>
        <v/>
      </c>
      <c r="BK269" s="331" t="str">
        <f>IF(COUNT(BK248,P283)=2,ROUND(BK248*P283/SUM(P279:P288),#REF!),"")</f>
        <v/>
      </c>
      <c r="BL269" s="331" t="str">
        <f>IF(COUNT(BL248,Q283)=2,ROUND(BL248*Q283/SUM(Q279:Q288),#REF!),"")</f>
        <v/>
      </c>
      <c r="BM269" s="331" t="str">
        <f>IF(COUNT(BM248,R283)=2,ROUND(BM248*R283/SUM(R279:R288),#REF!),"")</f>
        <v/>
      </c>
      <c r="BN269" s="331" t="str">
        <f>IF(COUNT(BN248,S283)=2,ROUND(BN248*S283/SUM(S279:S288),#REF!),"")</f>
        <v/>
      </c>
      <c r="BO269" s="331" t="str">
        <f>IF(COUNT(BO248,T283)=2,ROUND(BO248*T283/SUM(T279:T288),#REF!),"")</f>
        <v/>
      </c>
      <c r="BP269" s="331" t="str">
        <f>IF(COUNT(BP248,U283)=2,ROUND(BP248*U283/SUM(U279:U288),#REF!),"")</f>
        <v/>
      </c>
      <c r="BQ269" s="331" t="str">
        <f>IF(COUNT(BQ248,V283)=2,ROUND(BQ248*V283/SUM(V279:V288),#REF!),"")</f>
        <v/>
      </c>
      <c r="BR269" s="331" t="str">
        <f>IF(COUNT(BR248,W283)=2,ROUND(BR248*W283/SUM(W279:W288),#REF!),"")</f>
        <v/>
      </c>
      <c r="BS269" s="569" t="e">
        <f>IF(#REF!="発電事業者","送電電力（MW）","受電電力（MW）")</f>
        <v>#REF!</v>
      </c>
      <c r="BT269" s="569"/>
      <c r="BU269" s="569"/>
      <c r="BV269" s="333" t="s">
        <v>171</v>
      </c>
      <c r="BW269" s="580"/>
      <c r="BX269" s="580"/>
      <c r="BY269" s="331" t="str">
        <f>IF(COUNT(BY248,X283)=2,ROUND(BY248*X283/SUM(X279:X288),#REF!),"")</f>
        <v/>
      </c>
      <c r="BZ269" s="331" t="str">
        <f>IF(COUNT(BZ248,Y283)=2,ROUND(BZ248*Y283/SUM(Y279:Y288),#REF!),"")</f>
        <v/>
      </c>
      <c r="CA269" s="331" t="str">
        <f>IF(COUNT(CA248,Z283)=2,ROUND(CA248*Z283/SUM(Z279:Z288),#REF!),"")</f>
        <v/>
      </c>
      <c r="CB269" s="331" t="str">
        <f>IF(COUNT(CB248,AA283)=2,ROUND(CB248*AA283/SUM(AA279:AA288),#REF!),"")</f>
        <v/>
      </c>
      <c r="CC269" s="331" t="str">
        <f>IF(COUNT(CC248,AB283)=2,ROUND(CC248*AB283/SUM(AB279:AB288),#REF!),"")</f>
        <v/>
      </c>
      <c r="CD269" s="331" t="str">
        <f>IF(COUNT(CD248,AC283)=2,ROUND(CD248*AC283/SUM(AC279:AC288),#REF!),"")</f>
        <v/>
      </c>
      <c r="CE269" s="331" t="str">
        <f>IF(COUNT(CE248,AD283)=2,ROUND(CE248*AD283/SUM(AD279:AD288),#REF!),"")</f>
        <v/>
      </c>
      <c r="CF269" s="331" t="str">
        <f>IF(COUNT(CF248,AE283)=2,ROUND(CF248*AE283/SUM(AE279:AE288),#REF!),"")</f>
        <v/>
      </c>
      <c r="CG269" s="331" t="str">
        <f>IF(COUNT(CG248,AF283)=2,ROUND(CG248*AF283/SUM(AF279:AF288),#REF!),"")</f>
        <v/>
      </c>
      <c r="CH269" s="563" t="s">
        <v>120</v>
      </c>
      <c r="CI269" s="563"/>
      <c r="CJ269" s="563"/>
      <c r="CK269" s="563"/>
      <c r="CL269" s="563"/>
      <c r="CM269" s="563"/>
      <c r="CN269" s="563"/>
      <c r="CO269" s="563"/>
      <c r="CP269" s="563"/>
      <c r="CQ269" s="563"/>
    </row>
    <row r="270" spans="3:95" s="243" customFormat="1" ht="13.5" customHeight="1">
      <c r="C270" s="606"/>
      <c r="D270" s="607"/>
      <c r="E270" s="608" t="s">
        <v>212</v>
      </c>
      <c r="F270" s="609"/>
      <c r="G270" s="610"/>
      <c r="H270" s="261"/>
      <c r="I270" s="261"/>
      <c r="J270" s="261"/>
      <c r="K270" s="261"/>
      <c r="L270" s="261"/>
      <c r="M270" s="261"/>
      <c r="N270" s="261"/>
      <c r="O270" s="261"/>
      <c r="P270" s="261"/>
      <c r="Q270" s="261"/>
      <c r="R270" s="261"/>
      <c r="S270" s="261"/>
      <c r="T270" s="262" t="str">
        <f>IF(COUNT(H270:S270)=0,"",SUMPRODUCT(ROUND(H270:S270,1)))</f>
        <v/>
      </c>
      <c r="U270" s="624"/>
      <c r="V270" s="625"/>
      <c r="W270" s="625"/>
      <c r="X270" s="625"/>
      <c r="Y270" s="625"/>
      <c r="Z270" s="626"/>
      <c r="AA270" s="257"/>
      <c r="AB270" s="257"/>
      <c r="AC270" s="257"/>
      <c r="AD270" s="299"/>
      <c r="AE270" s="299"/>
      <c r="AF270" s="268"/>
      <c r="AG270" s="268"/>
      <c r="AH270" s="268"/>
      <c r="AI270" s="271"/>
      <c r="AJ270" s="271"/>
      <c r="AK270" s="271"/>
      <c r="AL270" s="271"/>
      <c r="AM270" s="271"/>
      <c r="AN270" s="271"/>
      <c r="AO270" s="271"/>
      <c r="AP270" s="271"/>
      <c r="AQ270" s="271"/>
      <c r="AR270" s="271"/>
      <c r="AS270" s="271"/>
      <c r="AT270" s="271"/>
      <c r="AU270" s="272"/>
      <c r="AX270" s="569"/>
      <c r="AY270" s="569"/>
      <c r="AZ270" s="588"/>
      <c r="BA270" s="590"/>
      <c r="BB270" s="590"/>
      <c r="BC270" s="590"/>
      <c r="BD270" s="588"/>
      <c r="BE270" s="583"/>
      <c r="BF270" s="584"/>
      <c r="BG270" s="259"/>
      <c r="BH270" s="259"/>
      <c r="BI270" s="259"/>
      <c r="BJ270" s="259"/>
      <c r="BK270" s="259"/>
      <c r="BL270" s="259"/>
      <c r="BM270" s="259"/>
      <c r="BN270" s="259"/>
      <c r="BO270" s="259"/>
      <c r="BP270" s="259"/>
      <c r="BQ270" s="259"/>
      <c r="BR270" s="259"/>
      <c r="BS270" s="569"/>
      <c r="BT270" s="569"/>
      <c r="BU270" s="569"/>
      <c r="BV270" s="333" t="s">
        <v>172</v>
      </c>
      <c r="BW270" s="581"/>
      <c r="BX270" s="581"/>
      <c r="BY270" s="331" t="str">
        <f>IF(COUNT(BY249,X283)=2,ROUND(BY249*X283/SUM(X279:X288),#REF!),"")</f>
        <v/>
      </c>
      <c r="BZ270" s="331" t="str">
        <f>IF(COUNT(BZ249,Y283)=2,ROUND(BZ249*Y283/SUM(Y279:Y288),#REF!),"")</f>
        <v/>
      </c>
      <c r="CA270" s="331" t="str">
        <f>IF(COUNT(CA249,Z283)=2,ROUND(CA249*Z283/SUM(Z279:Z288),#REF!),"")</f>
        <v/>
      </c>
      <c r="CB270" s="331" t="str">
        <f>IF(COUNT(CB249,AA283)=2,ROUND(CB249*AA283/SUM(AA279:AA288),#REF!),"")</f>
        <v/>
      </c>
      <c r="CC270" s="331" t="str">
        <f>IF(COUNT(CC249,AB283)=2,ROUND(CC249*AB283/SUM(AB279:AB288),#REF!),"")</f>
        <v/>
      </c>
      <c r="CD270" s="331" t="str">
        <f>IF(COUNT(CD249,AC283)=2,ROUND(CD249*AC283/SUM(AC279:AC288),#REF!),"")</f>
        <v/>
      </c>
      <c r="CE270" s="331" t="str">
        <f>IF(COUNT(CE249,AD283)=2,ROUND(CE249*AD283/SUM(AD279:AD288),#REF!),"")</f>
        <v/>
      </c>
      <c r="CF270" s="331" t="str">
        <f>IF(COUNT(CF249,AE283)=2,ROUND(CF249*AE283/SUM(AE279:AE288),#REF!),"")</f>
        <v/>
      </c>
      <c r="CG270" s="331" t="str">
        <f>IF(COUNT(CG249,AF283)=2,ROUND(CG249*AF283/SUM(AF279:AF288),#REF!),"")</f>
        <v/>
      </c>
      <c r="CH270" s="564" t="str">
        <f>IF(CH269="","",CH269)</f>
        <v>廃棄物</v>
      </c>
      <c r="CI270" s="564"/>
      <c r="CJ270" s="564"/>
      <c r="CK270" s="564"/>
      <c r="CL270" s="564"/>
      <c r="CM270" s="564"/>
      <c r="CN270" s="564"/>
      <c r="CO270" s="564"/>
      <c r="CP270" s="564"/>
      <c r="CQ270" s="564"/>
    </row>
    <row r="271" spans="3:95" s="243" customFormat="1" ht="13.5" customHeight="1">
      <c r="C271" s="604" t="e">
        <f>DATE(#REF!+9,1,1)</f>
        <v>#REF!</v>
      </c>
      <c r="D271" s="605"/>
      <c r="E271" s="613" t="s">
        <v>198</v>
      </c>
      <c r="F271" s="614"/>
      <c r="G271" s="615"/>
      <c r="H271" s="256"/>
      <c r="I271" s="256"/>
      <c r="J271" s="256"/>
      <c r="K271" s="256"/>
      <c r="L271" s="256"/>
      <c r="M271" s="256"/>
      <c r="N271" s="256"/>
      <c r="O271" s="256"/>
      <c r="P271" s="256"/>
      <c r="Q271" s="256"/>
      <c r="R271" s="256"/>
      <c r="S271" s="256"/>
      <c r="T271" s="255"/>
      <c r="U271" s="613" t="s">
        <v>210</v>
      </c>
      <c r="V271" s="614"/>
      <c r="W271" s="614"/>
      <c r="X271" s="615"/>
      <c r="Y271" s="666"/>
      <c r="Z271" s="667"/>
      <c r="AA271" s="257"/>
      <c r="AB271" s="257"/>
      <c r="AC271" s="257"/>
      <c r="AD271" s="299"/>
      <c r="AE271" s="299"/>
      <c r="AF271" s="268"/>
      <c r="AG271" s="268"/>
      <c r="AH271" s="268"/>
      <c r="AI271" s="257"/>
      <c r="AJ271" s="257"/>
      <c r="AK271" s="257"/>
      <c r="AL271" s="257"/>
      <c r="AM271" s="257"/>
      <c r="AN271" s="257"/>
      <c r="AO271" s="257"/>
      <c r="AP271" s="257"/>
      <c r="AQ271" s="257"/>
      <c r="AR271" s="257"/>
      <c r="AS271" s="257"/>
      <c r="AT271" s="257"/>
      <c r="AU271" s="257"/>
      <c r="AX271" s="569"/>
      <c r="AY271" s="569"/>
      <c r="AZ271" s="589"/>
      <c r="BA271" s="590"/>
      <c r="BB271" s="590"/>
      <c r="BC271" s="590"/>
      <c r="BD271" s="589"/>
      <c r="BE271" s="585" t="e">
        <f>IF(#REF!="発電事業者","月間送電電力量（GWh）","月間受電電力量（GWh）")</f>
        <v>#REF!</v>
      </c>
      <c r="BF271" s="586"/>
      <c r="BG271" s="331" t="str">
        <f>IF(COUNT(BG250,L283)=2,ROUND(BG250*L283/SUM(L279:L288),#REF!),"")</f>
        <v/>
      </c>
      <c r="BH271" s="331" t="str">
        <f>IF(COUNT(BH250,M283)=2,ROUND(BH250*M283/SUM(M279:M288),#REF!),"")</f>
        <v/>
      </c>
      <c r="BI271" s="331" t="str">
        <f>IF(COUNT(BI250,N283)=2,ROUND(BI250*N283/SUM(N279:N288),#REF!),"")</f>
        <v/>
      </c>
      <c r="BJ271" s="331" t="str">
        <f>IF(COUNT(BJ250,O283)=2,ROUND(BJ250*O283/SUM(O279:O288),#REF!),"")</f>
        <v/>
      </c>
      <c r="BK271" s="331" t="str">
        <f>IF(COUNT(BK250,P283)=2,ROUND(BK250*P283/SUM(P279:P288),#REF!),"")</f>
        <v/>
      </c>
      <c r="BL271" s="331" t="str">
        <f>IF(COUNT(BL250,Q283)=2,ROUND(BL250*Q283/SUM(Q279:Q288),#REF!),"")</f>
        <v/>
      </c>
      <c r="BM271" s="331" t="str">
        <f>IF(COUNT(BM250,R283)=2,ROUND(BM250*R283/SUM(R279:R288),#REF!),"")</f>
        <v/>
      </c>
      <c r="BN271" s="331" t="str">
        <f>IF(COUNT(BN250,S283)=2,ROUND(BN250*S283/SUM(S279:S288),#REF!),"")</f>
        <v/>
      </c>
      <c r="BO271" s="331" t="str">
        <f>IF(COUNT(BO250,T283)=2,ROUND(BO250*T283/SUM(T279:T288),#REF!),"")</f>
        <v/>
      </c>
      <c r="BP271" s="331" t="str">
        <f>IF(COUNT(BP250,U283)=2,ROUND(BP250*U283/SUM(U279:U288),#REF!),"")</f>
        <v/>
      </c>
      <c r="BQ271" s="331" t="str">
        <f>IF(COUNT(BQ250,V283)=2,ROUND(BQ250*V283/SUM(V279:V288),#REF!),"")</f>
        <v/>
      </c>
      <c r="BR271" s="331" t="str">
        <f>IF(COUNT(BR250,W283)=2,ROUND(BR250*W283/SUM(W279:W288),#REF!),"")</f>
        <v/>
      </c>
      <c r="BS271" s="569" t="e">
        <f>IF(#REF!="発電事業者","年間送電電力量（GWh）","年間受電電力量（GWh）")</f>
        <v>#REF!</v>
      </c>
      <c r="BT271" s="569"/>
      <c r="BU271" s="569"/>
      <c r="BV271" s="333" t="s">
        <v>25</v>
      </c>
      <c r="BW271" s="582"/>
      <c r="BX271" s="582"/>
      <c r="BY271" s="331" t="str">
        <f>IF(COUNT(BY250,X283)=2,ROUND(BY250*X283/SUM(X279:X288),#REF!),"")</f>
        <v/>
      </c>
      <c r="BZ271" s="331" t="str">
        <f>IF(COUNT(BZ250,Y283)=2,ROUND(BZ250*Y283/SUM(Y279:Y288),#REF!),"")</f>
        <v/>
      </c>
      <c r="CA271" s="331" t="str">
        <f>IF(COUNT(CA250,Z283)=2,ROUND(CA250*Z283/SUM(Z279:Z288),#REF!),"")</f>
        <v/>
      </c>
      <c r="CB271" s="331" t="str">
        <f>IF(COUNT(CB250,AA283)=2,ROUND(CB250*AA283/SUM(AA279:AA288),#REF!),"")</f>
        <v/>
      </c>
      <c r="CC271" s="331" t="str">
        <f>IF(COUNT(CC250,AB283)=2,ROUND(CC250*AB283/SUM(AB279:AB288),#REF!),"")</f>
        <v/>
      </c>
      <c r="CD271" s="331" t="str">
        <f>IF(COUNT(CD250,AC283)=2,ROUND(CD250*AC283/SUM(AC279:AC288),#REF!),"")</f>
        <v/>
      </c>
      <c r="CE271" s="331" t="str">
        <f>IF(COUNT(CE250,AD283)=2,ROUND(CE250*AD283/SUM(AD279:AD288),#REF!),"")</f>
        <v/>
      </c>
      <c r="CF271" s="331" t="str">
        <f>IF(COUNT(CF250,AE283)=2,ROUND(CF250*AE283/SUM(AE279:AE288),#REF!),"")</f>
        <v/>
      </c>
      <c r="CG271" s="331" t="str">
        <f>IF(COUNT(CG250,AF283)=2,ROUND(CG250*AF283/SUM(AF279:AF288),#REF!),"")</f>
        <v/>
      </c>
      <c r="CH271" s="565" t="str">
        <f>IF(COUNTA(AG283)=0,"",AG283)</f>
        <v/>
      </c>
      <c r="CI271" s="565"/>
      <c r="CJ271" s="565"/>
      <c r="CK271" s="565"/>
      <c r="CL271" s="565"/>
      <c r="CM271" s="565"/>
      <c r="CN271" s="565"/>
      <c r="CO271" s="565"/>
      <c r="CP271" s="565"/>
      <c r="CQ271" s="565"/>
    </row>
    <row r="272" spans="3:95" s="243" customFormat="1" ht="13.5" customHeight="1">
      <c r="C272" s="606"/>
      <c r="D272" s="607"/>
      <c r="E272" s="608" t="s">
        <v>212</v>
      </c>
      <c r="F272" s="609"/>
      <c r="G272" s="610"/>
      <c r="H272" s="261"/>
      <c r="I272" s="261"/>
      <c r="J272" s="261"/>
      <c r="K272" s="261"/>
      <c r="L272" s="261"/>
      <c r="M272" s="261"/>
      <c r="N272" s="261"/>
      <c r="O272" s="261"/>
      <c r="P272" s="261"/>
      <c r="Q272" s="261"/>
      <c r="R272" s="261"/>
      <c r="S272" s="261"/>
      <c r="T272" s="262" t="str">
        <f>IF(COUNT(H272:S272)=0,"",SUMPRODUCT(ROUND(H272:S272,1)))</f>
        <v/>
      </c>
      <c r="U272" s="608" t="s">
        <v>211</v>
      </c>
      <c r="V272" s="609"/>
      <c r="W272" s="609"/>
      <c r="X272" s="610"/>
      <c r="Y272" s="664"/>
      <c r="Z272" s="665"/>
      <c r="AA272" s="257"/>
      <c r="AB272" s="257"/>
      <c r="AC272" s="257"/>
      <c r="AD272" s="299"/>
      <c r="AE272" s="299"/>
      <c r="AF272" s="268"/>
      <c r="AG272" s="268"/>
      <c r="AH272" s="268"/>
      <c r="AI272" s="271"/>
      <c r="AJ272" s="271"/>
      <c r="AK272" s="271"/>
      <c r="AL272" s="271"/>
      <c r="AM272" s="271"/>
      <c r="AN272" s="271"/>
      <c r="AO272" s="271"/>
      <c r="AP272" s="271"/>
      <c r="AQ272" s="271"/>
      <c r="AR272" s="271"/>
      <c r="AS272" s="271"/>
      <c r="AT272" s="271"/>
      <c r="AU272" s="272"/>
      <c r="AX272" s="569" t="str">
        <f>IF(C284="","",C284)</f>
        <v/>
      </c>
      <c r="AY272" s="569"/>
      <c r="AZ272" s="587" t="str">
        <f>IF(E284="","",E284)</f>
        <v/>
      </c>
      <c r="BA272" s="590" t="str">
        <f ca="1">IF(F284="","",F284)</f>
        <v/>
      </c>
      <c r="BB272" s="590"/>
      <c r="BC272" s="590"/>
      <c r="BD272" s="587" t="str">
        <f>IF(I284="","",I284)</f>
        <v/>
      </c>
      <c r="BE272" s="578" t="e">
        <f>IF(#REF!="発電事業者","送電電力（MW）","受電電力（MW）")</f>
        <v>#REF!</v>
      </c>
      <c r="BF272" s="579"/>
      <c r="BG272" s="331" t="str">
        <f>IF(COUNT(BG248,L284)=2,ROUND(BG248*L284/SUM(L279:L288),#REF!),"")</f>
        <v/>
      </c>
      <c r="BH272" s="331" t="str">
        <f>IF(COUNT(BH248,M284)=2,ROUND(BH248*M284/SUM(M279:M288),#REF!),"")</f>
        <v/>
      </c>
      <c r="BI272" s="331" t="str">
        <f>IF(COUNT(BI248,N284)=2,ROUND(BI248*N284/SUM(N279:N288),#REF!),"")</f>
        <v/>
      </c>
      <c r="BJ272" s="331" t="str">
        <f>IF(COUNT(BJ248,O284)=2,ROUND(BJ248*O284/SUM(O279:O288),#REF!),"")</f>
        <v/>
      </c>
      <c r="BK272" s="331" t="str">
        <f>IF(COUNT(BK248,P284)=2,ROUND(BK248*P284/SUM(P279:P288),#REF!),"")</f>
        <v/>
      </c>
      <c r="BL272" s="331" t="str">
        <f>IF(COUNT(BL248,Q284)=2,ROUND(BL248*Q284/SUM(Q279:Q288),#REF!),"")</f>
        <v/>
      </c>
      <c r="BM272" s="331" t="str">
        <f>IF(COUNT(BM248,R284)=2,ROUND(BM248*R284/SUM(R279:R288),#REF!),"")</f>
        <v/>
      </c>
      <c r="BN272" s="331" t="str">
        <f>IF(COUNT(BN248,S284)=2,ROUND(BN248*S284/SUM(S279:S288),#REF!),"")</f>
        <v/>
      </c>
      <c r="BO272" s="331" t="str">
        <f>IF(COUNT(BO248,T284)=2,ROUND(BO248*T284/SUM(T279:T288),#REF!),"")</f>
        <v/>
      </c>
      <c r="BP272" s="331" t="str">
        <f>IF(COUNT(BP248,U284)=2,ROUND(BP248*U284/SUM(U279:U288),#REF!),"")</f>
        <v/>
      </c>
      <c r="BQ272" s="331" t="str">
        <f>IF(COUNT(BQ248,V284)=2,ROUND(BQ248*V284/SUM(V279:V288),#REF!),"")</f>
        <v/>
      </c>
      <c r="BR272" s="331" t="str">
        <f>IF(COUNT(BR248,W284)=2,ROUND(BR248*W284/SUM(W279:W288),#REF!),"")</f>
        <v/>
      </c>
      <c r="BS272" s="569" t="e">
        <f>IF(#REF!="発電事業者","送電電力（MW）","受電電力（MW）")</f>
        <v>#REF!</v>
      </c>
      <c r="BT272" s="569"/>
      <c r="BU272" s="569"/>
      <c r="BV272" s="333" t="s">
        <v>171</v>
      </c>
      <c r="BW272" s="580"/>
      <c r="BX272" s="580"/>
      <c r="BY272" s="331" t="str">
        <f>IF(COUNT(BY248,X284)=2,ROUND(BY248*X284/SUM(X279:X288),#REF!),"")</f>
        <v/>
      </c>
      <c r="BZ272" s="331" t="str">
        <f>IF(COUNT(BZ248,Y284)=2,ROUND(BZ248*Y284/SUM(Y279:Y288),#REF!),"")</f>
        <v/>
      </c>
      <c r="CA272" s="331" t="str">
        <f>IF(COUNT(CA248,Z284)=2,ROUND(CA248*Z284/SUM(Z279:Z288),#REF!),"")</f>
        <v/>
      </c>
      <c r="CB272" s="331" t="str">
        <f>IF(COUNT(CB248,AA284)=2,ROUND(CB248*AA284/SUM(AA279:AA288),#REF!),"")</f>
        <v/>
      </c>
      <c r="CC272" s="331" t="str">
        <f>IF(COUNT(CC248,AB284)=2,ROUND(CC248*AB284/SUM(AB279:AB288),#REF!),"")</f>
        <v/>
      </c>
      <c r="CD272" s="331" t="str">
        <f>IF(COUNT(CD248,AC284)=2,ROUND(CD248*AC284/SUM(AC279:AC288),#REF!),"")</f>
        <v/>
      </c>
      <c r="CE272" s="331" t="str">
        <f>IF(COUNT(CE248,AD284)=2,ROUND(CE248*AD284/SUM(AD279:AD288),#REF!),"")</f>
        <v/>
      </c>
      <c r="CF272" s="331" t="str">
        <f>IF(COUNT(CF248,AE284)=2,ROUND(CF248*AE284/SUM(AE279:AE288),#REF!),"")</f>
        <v/>
      </c>
      <c r="CG272" s="331" t="str">
        <f>IF(COUNT(CG248,AF284)=2,ROUND(CG248*AF284/SUM(AF279:AF288),#REF!),"")</f>
        <v/>
      </c>
      <c r="CH272" s="563" t="s">
        <v>120</v>
      </c>
      <c r="CI272" s="563"/>
      <c r="CJ272" s="563"/>
      <c r="CK272" s="563"/>
      <c r="CL272" s="563"/>
      <c r="CM272" s="563"/>
      <c r="CN272" s="563"/>
      <c r="CO272" s="563"/>
      <c r="CP272" s="563"/>
      <c r="CQ272" s="563"/>
    </row>
    <row r="273" spans="3:97" s="243" customFormat="1" ht="13.5" customHeight="1">
      <c r="C273" s="273"/>
      <c r="D273" s="273"/>
      <c r="E273" s="245"/>
      <c r="F273" s="245"/>
      <c r="G273" s="245"/>
      <c r="H273" s="257"/>
      <c r="I273" s="257"/>
      <c r="J273" s="257"/>
      <c r="K273" s="257"/>
      <c r="L273" s="257"/>
      <c r="M273" s="257"/>
      <c r="N273" s="257"/>
      <c r="O273" s="257"/>
      <c r="P273" s="257"/>
      <c r="Q273" s="257"/>
      <c r="R273" s="257"/>
      <c r="S273" s="257"/>
      <c r="T273" s="257"/>
      <c r="U273" s="245"/>
      <c r="V273" s="245"/>
      <c r="W273" s="245"/>
      <c r="X273" s="245"/>
      <c r="Y273" s="274"/>
      <c r="Z273" s="274"/>
      <c r="AA273" s="257"/>
      <c r="AB273" s="257"/>
      <c r="AC273" s="257"/>
      <c r="AD273" s="273"/>
      <c r="AE273" s="273"/>
      <c r="AF273" s="245"/>
      <c r="AG273" s="245"/>
      <c r="AH273" s="245"/>
      <c r="AI273" s="271"/>
      <c r="AJ273" s="271"/>
      <c r="AK273" s="271"/>
      <c r="AL273" s="271"/>
      <c r="AM273" s="271"/>
      <c r="AN273" s="271"/>
      <c r="AO273" s="271"/>
      <c r="AP273" s="271"/>
      <c r="AQ273" s="271"/>
      <c r="AR273" s="271"/>
      <c r="AS273" s="271"/>
      <c r="AT273" s="271"/>
      <c r="AU273" s="272"/>
      <c r="AV273" s="275"/>
      <c r="AX273" s="569"/>
      <c r="AY273" s="569"/>
      <c r="AZ273" s="588"/>
      <c r="BA273" s="590"/>
      <c r="BB273" s="590"/>
      <c r="BC273" s="590"/>
      <c r="BD273" s="588"/>
      <c r="BE273" s="583"/>
      <c r="BF273" s="584"/>
      <c r="BG273" s="259"/>
      <c r="BH273" s="259"/>
      <c r="BI273" s="259"/>
      <c r="BJ273" s="259"/>
      <c r="BK273" s="259"/>
      <c r="BL273" s="259"/>
      <c r="BM273" s="259"/>
      <c r="BN273" s="259"/>
      <c r="BO273" s="259"/>
      <c r="BP273" s="259"/>
      <c r="BQ273" s="259"/>
      <c r="BR273" s="259"/>
      <c r="BS273" s="569"/>
      <c r="BT273" s="569"/>
      <c r="BU273" s="569"/>
      <c r="BV273" s="333" t="s">
        <v>172</v>
      </c>
      <c r="BW273" s="581"/>
      <c r="BX273" s="581"/>
      <c r="BY273" s="331" t="str">
        <f>IF(COUNT(BY249,X284)=2,ROUND(BY249*X284/SUM(X279:X288),#REF!),"")</f>
        <v/>
      </c>
      <c r="BZ273" s="331" t="str">
        <f>IF(COUNT(BZ249,Y284)=2,ROUND(BZ249*Y284/SUM(Y279:Y288),#REF!),"")</f>
        <v/>
      </c>
      <c r="CA273" s="331" t="str">
        <f>IF(COUNT(CA249,Z284)=2,ROUND(CA249*Z284/SUM(Z279:Z288),#REF!),"")</f>
        <v/>
      </c>
      <c r="CB273" s="331" t="str">
        <f>IF(COUNT(CB249,AA284)=2,ROUND(CB249*AA284/SUM(AA279:AA288),#REF!),"")</f>
        <v/>
      </c>
      <c r="CC273" s="331" t="str">
        <f>IF(COUNT(CC249,AB284)=2,ROUND(CC249*AB284/SUM(AB279:AB288),#REF!),"")</f>
        <v/>
      </c>
      <c r="CD273" s="331" t="str">
        <f>IF(COUNT(CD249,AC284)=2,ROUND(CD249*AC284/SUM(AC279:AC288),#REF!),"")</f>
        <v/>
      </c>
      <c r="CE273" s="331" t="str">
        <f>IF(COUNT(CE249,AD284)=2,ROUND(CE249*AD284/SUM(AD279:AD288),#REF!),"")</f>
        <v/>
      </c>
      <c r="CF273" s="331" t="str">
        <f>IF(COUNT(CF249,AE284)=2,ROUND(CF249*AE284/SUM(AE279:AE288),#REF!),"")</f>
        <v/>
      </c>
      <c r="CG273" s="331" t="str">
        <f>IF(COUNT(CG249,AF284)=2,ROUND(CG249*AF284/SUM(AF279:AF288),#REF!),"")</f>
        <v/>
      </c>
      <c r="CH273" s="564" t="str">
        <f>IF(CH272="","",CH272)</f>
        <v>廃棄物</v>
      </c>
      <c r="CI273" s="564"/>
      <c r="CJ273" s="564"/>
      <c r="CK273" s="564"/>
      <c r="CL273" s="564"/>
      <c r="CM273" s="564"/>
      <c r="CN273" s="564"/>
      <c r="CO273" s="564"/>
      <c r="CP273" s="564"/>
      <c r="CQ273" s="564"/>
      <c r="CR273" s="271"/>
      <c r="CS273" s="271"/>
    </row>
    <row r="274" spans="3:97" s="243" customFormat="1" ht="13.5" customHeight="1">
      <c r="I274" s="257"/>
      <c r="J274" s="257"/>
      <c r="K274" s="257"/>
      <c r="L274" s="257"/>
      <c r="M274" s="257"/>
      <c r="N274" s="257"/>
      <c r="O274" s="257"/>
      <c r="P274" s="257"/>
      <c r="Q274" s="257"/>
      <c r="R274" s="257"/>
      <c r="S274" s="257"/>
      <c r="T274" s="257"/>
      <c r="U274" s="245"/>
      <c r="V274" s="245"/>
      <c r="W274" s="245"/>
      <c r="X274" s="245"/>
      <c r="Y274" s="274"/>
      <c r="Z274" s="274"/>
      <c r="AA274" s="257"/>
      <c r="AB274" s="257"/>
      <c r="AC274" s="257"/>
      <c r="AD274" s="273"/>
      <c r="AE274" s="273"/>
      <c r="AF274" s="245"/>
      <c r="AG274" s="245"/>
      <c r="AH274" s="245"/>
      <c r="AI274" s="271"/>
      <c r="AJ274" s="271"/>
      <c r="AK274" s="271"/>
      <c r="AL274" s="271"/>
      <c r="AM274" s="271"/>
      <c r="AN274" s="271"/>
      <c r="AO274" s="271"/>
      <c r="AP274" s="271"/>
      <c r="AQ274" s="271"/>
      <c r="AR274" s="271"/>
      <c r="AS274" s="271"/>
      <c r="AT274" s="271"/>
      <c r="AU274" s="272"/>
      <c r="AV274" s="257"/>
      <c r="AX274" s="569"/>
      <c r="AY274" s="569"/>
      <c r="AZ274" s="589"/>
      <c r="BA274" s="590"/>
      <c r="BB274" s="590"/>
      <c r="BC274" s="590"/>
      <c r="BD274" s="589"/>
      <c r="BE274" s="585" t="e">
        <f>IF(#REF!="発電事業者","月間送電電力量（GWh）","月間受電電力量（GWh）")</f>
        <v>#REF!</v>
      </c>
      <c r="BF274" s="586"/>
      <c r="BG274" s="331" t="str">
        <f>IF(COUNT(BG250,L284)=2,ROUND(BG250*L284/SUM(L279:L288),#REF!),"")</f>
        <v/>
      </c>
      <c r="BH274" s="331" t="str">
        <f>IF(COUNT(BH250,M284)=2,ROUND(BH250*M284/SUM(M279:M288),#REF!),"")</f>
        <v/>
      </c>
      <c r="BI274" s="331" t="str">
        <f>IF(COUNT(BI250,N284)=2,ROUND(BI250*N284/SUM(N279:N288),#REF!),"")</f>
        <v/>
      </c>
      <c r="BJ274" s="331" t="str">
        <f>IF(COUNT(BJ250,O284)=2,ROUND(BJ250*O284/SUM(O279:O288),#REF!),"")</f>
        <v/>
      </c>
      <c r="BK274" s="331" t="str">
        <f>IF(COUNT(BK250,P284)=2,ROUND(BK250*P284/SUM(P279:P288),#REF!),"")</f>
        <v/>
      </c>
      <c r="BL274" s="331" t="str">
        <f>IF(COUNT(BL250,Q284)=2,ROUND(BL250*Q284/SUM(Q279:Q288),#REF!),"")</f>
        <v/>
      </c>
      <c r="BM274" s="331" t="str">
        <f>IF(COUNT(BM250,R284)=2,ROUND(BM250*R284/SUM(R279:R288),#REF!),"")</f>
        <v/>
      </c>
      <c r="BN274" s="331" t="str">
        <f>IF(COUNT(BN250,S284)=2,ROUND(BN250*S284/SUM(S279:S288),#REF!),"")</f>
        <v/>
      </c>
      <c r="BO274" s="331" t="str">
        <f>IF(COUNT(BO250,T284)=2,ROUND(BO250*T284/SUM(T279:T288),#REF!),"")</f>
        <v/>
      </c>
      <c r="BP274" s="331" t="str">
        <f>IF(COUNT(BP250,U284)=2,ROUND(BP250*U284/SUM(U279:U288),#REF!),"")</f>
        <v/>
      </c>
      <c r="BQ274" s="331" t="str">
        <f>IF(COUNT(BQ250,V284)=2,ROUND(BQ250*V284/SUM(V279:V288),#REF!),"")</f>
        <v/>
      </c>
      <c r="BR274" s="331" t="str">
        <f>IF(COUNT(BR250,W284)=2,ROUND(BR250*W284/SUM(W279:W288),#REF!),"")</f>
        <v/>
      </c>
      <c r="BS274" s="569" t="e">
        <f>IF(#REF!="発電事業者","年間送電電力量（GWh）","年間受電電力量（GWh）")</f>
        <v>#REF!</v>
      </c>
      <c r="BT274" s="569"/>
      <c r="BU274" s="569"/>
      <c r="BV274" s="333" t="s">
        <v>25</v>
      </c>
      <c r="BW274" s="582"/>
      <c r="BX274" s="582"/>
      <c r="BY274" s="331" t="str">
        <f>IF(COUNT(BY250,X284)=2,ROUND(BY250*X284/SUM(X279:X288),#REF!),"")</f>
        <v/>
      </c>
      <c r="BZ274" s="331" t="str">
        <f>IF(COUNT(BZ250,Y284)=2,ROUND(BZ250*Y284/SUM(Y279:Y288),#REF!),"")</f>
        <v/>
      </c>
      <c r="CA274" s="331" t="str">
        <f>IF(COUNT(CA250,Z284)=2,ROUND(CA250*Z284/SUM(Z279:Z288),#REF!),"")</f>
        <v/>
      </c>
      <c r="CB274" s="331" t="str">
        <f>IF(COUNT(CB250,AA284)=2,ROUND(CB250*AA284/SUM(AA279:AA288),#REF!),"")</f>
        <v/>
      </c>
      <c r="CC274" s="331" t="str">
        <f>IF(COUNT(CC250,AB284)=2,ROUND(CC250*AB284/SUM(AB279:AB288),#REF!),"")</f>
        <v/>
      </c>
      <c r="CD274" s="331" t="str">
        <f>IF(COUNT(CD250,AC284)=2,ROUND(CD250*AC284/SUM(AC279:AC288),#REF!),"")</f>
        <v/>
      </c>
      <c r="CE274" s="331" t="str">
        <f>IF(COUNT(CE250,AD284)=2,ROUND(CE250*AD284/SUM(AD279:AD288),#REF!),"")</f>
        <v/>
      </c>
      <c r="CF274" s="331" t="str">
        <f>IF(COUNT(CF250,AE284)=2,ROUND(CF250*AE284/SUM(AE279:AE288),#REF!),"")</f>
        <v/>
      </c>
      <c r="CG274" s="331" t="str">
        <f>IF(COUNT(CG250,AF284)=2,ROUND(CG250*AF284/SUM(AF279:AF288),#REF!),"")</f>
        <v/>
      </c>
      <c r="CH274" s="565" t="str">
        <f>IF(COUNTA(AG284)=0,"",AG284)</f>
        <v/>
      </c>
      <c r="CI274" s="565"/>
      <c r="CJ274" s="565"/>
      <c r="CK274" s="565"/>
      <c r="CL274" s="565"/>
      <c r="CM274" s="565"/>
      <c r="CN274" s="565"/>
      <c r="CO274" s="565"/>
      <c r="CP274" s="565"/>
      <c r="CQ274" s="565"/>
    </row>
    <row r="275" spans="3:97" s="243" customFormat="1" ht="13.5" customHeight="1">
      <c r="C275" s="273"/>
      <c r="D275" s="273"/>
      <c r="E275" s="245"/>
      <c r="F275" s="245"/>
      <c r="G275" s="245"/>
      <c r="H275" s="257"/>
      <c r="I275" s="257"/>
      <c r="J275" s="257"/>
      <c r="K275" s="257"/>
      <c r="L275" s="257"/>
      <c r="M275" s="257"/>
      <c r="N275" s="257"/>
      <c r="O275" s="257"/>
      <c r="P275" s="257"/>
      <c r="Q275" s="257"/>
      <c r="R275" s="257"/>
      <c r="S275" s="257"/>
      <c r="T275" s="257"/>
      <c r="U275" s="257"/>
      <c r="V275" s="257"/>
      <c r="W275" s="257"/>
      <c r="X275" s="257"/>
      <c r="Y275" s="257"/>
      <c r="Z275" s="257"/>
      <c r="AA275" s="257"/>
      <c r="AB275" s="257"/>
      <c r="AC275" s="257"/>
      <c r="AD275" s="257"/>
      <c r="AE275" s="257"/>
      <c r="AF275" s="257"/>
      <c r="AG275" s="257"/>
      <c r="AH275" s="257"/>
      <c r="AI275" s="257"/>
      <c r="AJ275" s="257"/>
      <c r="AK275" s="257"/>
      <c r="AL275" s="257"/>
      <c r="AM275" s="257"/>
      <c r="AN275" s="257"/>
      <c r="AO275" s="257"/>
      <c r="AP275" s="257"/>
      <c r="AQ275" s="257"/>
      <c r="AR275" s="257"/>
      <c r="AS275" s="257"/>
      <c r="AT275" s="257"/>
      <c r="AU275" s="257"/>
      <c r="AV275" s="275"/>
      <c r="AX275" s="569" t="str">
        <f>IF(C285="","",C285)</f>
        <v/>
      </c>
      <c r="AY275" s="569"/>
      <c r="AZ275" s="587" t="str">
        <f>IF(E285="","",E285)</f>
        <v/>
      </c>
      <c r="BA275" s="590" t="str">
        <f ca="1">IF(F285="","",F285)</f>
        <v/>
      </c>
      <c r="BB275" s="590"/>
      <c r="BC275" s="590"/>
      <c r="BD275" s="587" t="str">
        <f>IF(I285="","",I285)</f>
        <v/>
      </c>
      <c r="BE275" s="578" t="e">
        <f>IF(#REF!="発電事業者","送電電力（MW）","受電電力（MW）")</f>
        <v>#REF!</v>
      </c>
      <c r="BF275" s="579"/>
      <c r="BG275" s="331" t="str">
        <f>IF(COUNT(BG248,L285)=2,ROUND(BG248*L285/SUM(L279:L288),#REF!),"")</f>
        <v/>
      </c>
      <c r="BH275" s="331" t="str">
        <f>IF(COUNT(BH248,M285)=2,ROUND(BH248*M285/SUM(M279:M288),#REF!),"")</f>
        <v/>
      </c>
      <c r="BI275" s="331" t="str">
        <f>IF(COUNT(BI248,N285)=2,ROUND(BI248*N285/SUM(N279:N288),#REF!),"")</f>
        <v/>
      </c>
      <c r="BJ275" s="331" t="str">
        <f>IF(COUNT(BJ248,O285)=2,ROUND(BJ248*O285/SUM(O279:O288),#REF!),"")</f>
        <v/>
      </c>
      <c r="BK275" s="331" t="str">
        <f>IF(COUNT(BK248,P285)=2,ROUND(BK248*P285/SUM(P279:P288),#REF!),"")</f>
        <v/>
      </c>
      <c r="BL275" s="331" t="str">
        <f>IF(COUNT(BL248,Q285)=2,ROUND(BL248*Q285/SUM(Q279:Q288),#REF!),"")</f>
        <v/>
      </c>
      <c r="BM275" s="331" t="str">
        <f>IF(COUNT(BM248,R285)=2,ROUND(BM248*R285/SUM(R279:R288),#REF!),"")</f>
        <v/>
      </c>
      <c r="BN275" s="331" t="str">
        <f>IF(COUNT(BN248,S285)=2,ROUND(BN248*S285/SUM(S279:S288),#REF!),"")</f>
        <v/>
      </c>
      <c r="BO275" s="331" t="str">
        <f>IF(COUNT(BO248,T285)=2,ROUND(BO248*T285/SUM(T279:T288),#REF!),"")</f>
        <v/>
      </c>
      <c r="BP275" s="331" t="str">
        <f>IF(COUNT(BP248,U285)=2,ROUND(BP248*U285/SUM(U279:U288),#REF!),"")</f>
        <v/>
      </c>
      <c r="BQ275" s="331" t="str">
        <f>IF(COUNT(BQ248,V285)=2,ROUND(BQ248*V285/SUM(V279:V288),#REF!),"")</f>
        <v/>
      </c>
      <c r="BR275" s="331" t="str">
        <f>IF(COUNT(BR248,W285)=2,ROUND(BR248*W285/SUM(W279:W288),#REF!),"")</f>
        <v/>
      </c>
      <c r="BS275" s="569" t="e">
        <f>IF(#REF!="発電事業者","送電電力（MW）","受電電力（MW）")</f>
        <v>#REF!</v>
      </c>
      <c r="BT275" s="569"/>
      <c r="BU275" s="569"/>
      <c r="BV275" s="333" t="s">
        <v>171</v>
      </c>
      <c r="BW275" s="580"/>
      <c r="BX275" s="580"/>
      <c r="BY275" s="331" t="str">
        <f>IF(COUNT(BY248,X285)=2,ROUND(BY248*X285/SUM(X279:X288),#REF!),"")</f>
        <v/>
      </c>
      <c r="BZ275" s="331" t="str">
        <f>IF(COUNT(BZ248,Y285)=2,ROUND(BZ248*Y285/SUM(Y279:Y288),#REF!),"")</f>
        <v/>
      </c>
      <c r="CA275" s="331" t="str">
        <f>IF(COUNT(CA248,Z285)=2,ROUND(CA248*Z285/SUM(Z279:Z288),#REF!),"")</f>
        <v/>
      </c>
      <c r="CB275" s="331" t="str">
        <f>IF(COUNT(CB248,AA285)=2,ROUND(CB248*AA285/SUM(AA279:AA288),#REF!),"")</f>
        <v/>
      </c>
      <c r="CC275" s="331" t="str">
        <f>IF(COUNT(CC248,AB285)=2,ROUND(CC248*AB285/SUM(AB279:AB288),#REF!),"")</f>
        <v/>
      </c>
      <c r="CD275" s="331" t="str">
        <f>IF(COUNT(CD248,AC285)=2,ROUND(CD248*AC285/SUM(AC279:AC288),#REF!),"")</f>
        <v/>
      </c>
      <c r="CE275" s="331" t="str">
        <f>IF(COUNT(CE248,AD285)=2,ROUND(CE248*AD285/SUM(AD279:AD288),#REF!),"")</f>
        <v/>
      </c>
      <c r="CF275" s="331" t="str">
        <f>IF(COUNT(CF248,AE285)=2,ROUND(CF248*AE285/SUM(AE279:AE288),#REF!),"")</f>
        <v/>
      </c>
      <c r="CG275" s="331" t="str">
        <f>IF(COUNT(CG248,AF285)=2,ROUND(CG248*AF285/SUM(AF279:AF288),#REF!),"")</f>
        <v/>
      </c>
      <c r="CH275" s="563" t="s">
        <v>120</v>
      </c>
      <c r="CI275" s="563"/>
      <c r="CJ275" s="563"/>
      <c r="CK275" s="563"/>
      <c r="CL275" s="563"/>
      <c r="CM275" s="563"/>
      <c r="CN275" s="563"/>
      <c r="CO275" s="563"/>
      <c r="CP275" s="563"/>
      <c r="CQ275" s="563"/>
    </row>
    <row r="276" spans="3:97" s="243" customFormat="1" ht="13.5" customHeight="1">
      <c r="C276" s="241" t="e">
        <f>IF(#REF!="発電事業者","送電相手先諸元","購入相手先諸元")</f>
        <v>#REF!</v>
      </c>
      <c r="D276" s="236"/>
      <c r="E276" s="236"/>
      <c r="F276" s="242">
        <v>0</v>
      </c>
      <c r="G276" s="237" t="s">
        <v>255</v>
      </c>
      <c r="H276" s="236"/>
      <c r="I276" s="236"/>
      <c r="J276" s="236"/>
      <c r="K276" s="236"/>
      <c r="AV276" s="257"/>
      <c r="AX276" s="569"/>
      <c r="AY276" s="569"/>
      <c r="AZ276" s="588"/>
      <c r="BA276" s="590"/>
      <c r="BB276" s="590"/>
      <c r="BC276" s="590"/>
      <c r="BD276" s="588"/>
      <c r="BE276" s="583"/>
      <c r="BF276" s="584"/>
      <c r="BG276" s="259"/>
      <c r="BH276" s="259"/>
      <c r="BI276" s="259"/>
      <c r="BJ276" s="259"/>
      <c r="BK276" s="259"/>
      <c r="BL276" s="259"/>
      <c r="BM276" s="259"/>
      <c r="BN276" s="259"/>
      <c r="BO276" s="259"/>
      <c r="BP276" s="259"/>
      <c r="BQ276" s="259"/>
      <c r="BR276" s="259"/>
      <c r="BS276" s="569"/>
      <c r="BT276" s="569"/>
      <c r="BU276" s="569"/>
      <c r="BV276" s="333" t="s">
        <v>172</v>
      </c>
      <c r="BW276" s="581"/>
      <c r="BX276" s="581"/>
      <c r="BY276" s="331" t="str">
        <f>IF(COUNT(BY249,X285)=2,ROUND(BY249*X285/SUM(X279:X288),#REF!),"")</f>
        <v/>
      </c>
      <c r="BZ276" s="331" t="str">
        <f>IF(COUNT(BZ249,Y285)=2,ROUND(BZ249*Y285/SUM(Y279:Y288),#REF!),"")</f>
        <v/>
      </c>
      <c r="CA276" s="331" t="str">
        <f>IF(COUNT(CA249,Z285)=2,ROUND(CA249*Z285/SUM(Z279:Z288),#REF!),"")</f>
        <v/>
      </c>
      <c r="CB276" s="331" t="str">
        <f>IF(COUNT(CB249,AA285)=2,ROUND(CB249*AA285/SUM(AA279:AA288),#REF!),"")</f>
        <v/>
      </c>
      <c r="CC276" s="331" t="str">
        <f>IF(COUNT(CC249,AB285)=2,ROUND(CC249*AB285/SUM(AB279:AB288),#REF!),"")</f>
        <v/>
      </c>
      <c r="CD276" s="331" t="str">
        <f>IF(COUNT(CD249,AC285)=2,ROUND(CD249*AC285/SUM(AC279:AC288),#REF!),"")</f>
        <v/>
      </c>
      <c r="CE276" s="331" t="str">
        <f>IF(COUNT(CE249,AD285)=2,ROUND(CE249*AD285/SUM(AD279:AD288),#REF!),"")</f>
        <v/>
      </c>
      <c r="CF276" s="331" t="str">
        <f>IF(COUNT(CF249,AE285)=2,ROUND(CF249*AE285/SUM(AE279:AE288),#REF!),"")</f>
        <v/>
      </c>
      <c r="CG276" s="331" t="str">
        <f>IF(COUNT(CG249,AF285)=2,ROUND(CG249*AF285/SUM(AF279:AF288),#REF!),"")</f>
        <v/>
      </c>
      <c r="CH276" s="564" t="str">
        <f>IF(CH275="","",CH275)</f>
        <v>廃棄物</v>
      </c>
      <c r="CI276" s="564"/>
      <c r="CJ276" s="564"/>
      <c r="CK276" s="564"/>
      <c r="CL276" s="564"/>
      <c r="CM276" s="564"/>
      <c r="CN276" s="564"/>
      <c r="CO276" s="564"/>
      <c r="CP276" s="564"/>
      <c r="CQ276" s="564"/>
    </row>
    <row r="277" spans="3:97" s="243" customFormat="1" ht="13.5" customHeight="1">
      <c r="C277" s="594" t="s">
        <v>200</v>
      </c>
      <c r="D277" s="594"/>
      <c r="E277" s="594" t="s">
        <v>201</v>
      </c>
      <c r="F277" s="594" t="s">
        <v>202</v>
      </c>
      <c r="G277" s="594"/>
      <c r="H277" s="594"/>
      <c r="I277" s="595" t="s">
        <v>203</v>
      </c>
      <c r="J277" s="597" t="e">
        <f>IF(#REF!="発電事業者","送電先","購入先")</f>
        <v>#REF!</v>
      </c>
      <c r="K277" s="598"/>
      <c r="L277" s="601" t="e">
        <f>DATE(#REF!,1,1)</f>
        <v>#REF!</v>
      </c>
      <c r="M277" s="602"/>
      <c r="N277" s="602"/>
      <c r="O277" s="602"/>
      <c r="P277" s="602"/>
      <c r="Q277" s="602"/>
      <c r="R277" s="602"/>
      <c r="S277" s="602"/>
      <c r="T277" s="602"/>
      <c r="U277" s="602"/>
      <c r="V277" s="602"/>
      <c r="W277" s="603"/>
      <c r="X277" s="592" t="e">
        <f>DATE(#REF!+1,1,1)</f>
        <v>#REF!</v>
      </c>
      <c r="Y277" s="592" t="e">
        <f>DATE(#REF!+2,1,1)</f>
        <v>#REF!</v>
      </c>
      <c r="Z277" s="592" t="e">
        <f>DATE(#REF!+3,1,1)</f>
        <v>#REF!</v>
      </c>
      <c r="AA277" s="592" t="e">
        <f>DATE(#REF!+4,1,1)</f>
        <v>#REF!</v>
      </c>
      <c r="AB277" s="592" t="e">
        <f>DATE(#REF!+5,1,1)</f>
        <v>#REF!</v>
      </c>
      <c r="AC277" s="592" t="e">
        <f>DATE(#REF!+6,1,1)</f>
        <v>#REF!</v>
      </c>
      <c r="AD277" s="592" t="e">
        <f>DATE(#REF!+7,1,1)</f>
        <v>#REF!</v>
      </c>
      <c r="AE277" s="592" t="e">
        <f>DATE(#REF!+8,1,1)</f>
        <v>#REF!</v>
      </c>
      <c r="AF277" s="592" t="e">
        <f>DATE(#REF!+9,1,1)</f>
        <v>#REF!</v>
      </c>
      <c r="AG277" s="594" t="s">
        <v>253</v>
      </c>
      <c r="AH277" s="594"/>
      <c r="AI277" s="594"/>
      <c r="AJ277" s="594"/>
      <c r="AK277" s="594"/>
      <c r="AL277" s="594"/>
      <c r="AM277" s="594"/>
      <c r="AN277" s="594"/>
      <c r="AO277" s="594"/>
      <c r="AP277" s="594"/>
      <c r="AV277" s="275"/>
      <c r="AX277" s="569"/>
      <c r="AY277" s="569"/>
      <c r="AZ277" s="589"/>
      <c r="BA277" s="590"/>
      <c r="BB277" s="590"/>
      <c r="BC277" s="590"/>
      <c r="BD277" s="589"/>
      <c r="BE277" s="585" t="e">
        <f>IF(#REF!="発電事業者","月間送電電力量（GWh）","月間受電電力量（GWh）")</f>
        <v>#REF!</v>
      </c>
      <c r="BF277" s="586"/>
      <c r="BG277" s="331" t="str">
        <f>IF(COUNT(BG250,L285)=2,ROUND(BG250*L285/SUM(L279:L288),#REF!),"")</f>
        <v/>
      </c>
      <c r="BH277" s="331" t="str">
        <f>IF(COUNT(BH250,M285)=2,ROUND(BH250*M285/SUM(M279:M288),#REF!),"")</f>
        <v/>
      </c>
      <c r="BI277" s="331" t="str">
        <f>IF(COUNT(BI250,N285)=2,ROUND(BI250*N285/SUM(N279:N288),#REF!),"")</f>
        <v/>
      </c>
      <c r="BJ277" s="331" t="str">
        <f>IF(COUNT(BJ250,O285)=2,ROUND(BJ250*O285/SUM(O279:O288),#REF!),"")</f>
        <v/>
      </c>
      <c r="BK277" s="331" t="str">
        <f>IF(COUNT(BK250,P285)=2,ROUND(BK250*P285/SUM(P279:P288),#REF!),"")</f>
        <v/>
      </c>
      <c r="BL277" s="331" t="str">
        <f>IF(COUNT(BL250,Q285)=2,ROUND(BL250*Q285/SUM(Q279:Q288),#REF!),"")</f>
        <v/>
      </c>
      <c r="BM277" s="331" t="str">
        <f>IF(COUNT(BM250,R285)=2,ROUND(BM250*R285/SUM(R279:R288),#REF!),"")</f>
        <v/>
      </c>
      <c r="BN277" s="331" t="str">
        <f>IF(COUNT(BN250,S285)=2,ROUND(BN250*S285/SUM(S279:S288),#REF!),"")</f>
        <v/>
      </c>
      <c r="BO277" s="331" t="str">
        <f>IF(COUNT(BO250,T285)=2,ROUND(BO250*T285/SUM(T279:T288),#REF!),"")</f>
        <v/>
      </c>
      <c r="BP277" s="331" t="str">
        <f>IF(COUNT(BP250,U285)=2,ROUND(BP250*U285/SUM(U279:U288),#REF!),"")</f>
        <v/>
      </c>
      <c r="BQ277" s="331" t="str">
        <f>IF(COUNT(BQ250,V285)=2,ROUND(BQ250*V285/SUM(V279:V288),#REF!),"")</f>
        <v/>
      </c>
      <c r="BR277" s="331" t="str">
        <f>IF(COUNT(BR250,W285)=2,ROUND(BR250*W285/SUM(W279:W288),#REF!),"")</f>
        <v/>
      </c>
      <c r="BS277" s="569" t="e">
        <f>IF(#REF!="発電事業者","年間送電電力量（GWh）","年間受電電力量（GWh）")</f>
        <v>#REF!</v>
      </c>
      <c r="BT277" s="569"/>
      <c r="BU277" s="569"/>
      <c r="BV277" s="333" t="s">
        <v>25</v>
      </c>
      <c r="BW277" s="582"/>
      <c r="BX277" s="582"/>
      <c r="BY277" s="331" t="str">
        <f>IF(COUNT(BY250,X285)=2,ROUND(BY250*X285/SUM(X279:X288),#REF!),"")</f>
        <v/>
      </c>
      <c r="BZ277" s="331" t="str">
        <f>IF(COUNT(BZ250,Y285)=2,ROUND(BZ250*Y285/SUM(Y279:Y288),#REF!),"")</f>
        <v/>
      </c>
      <c r="CA277" s="331" t="str">
        <f>IF(COUNT(CA250,Z285)=2,ROUND(CA250*Z285/SUM(Z279:Z288),#REF!),"")</f>
        <v/>
      </c>
      <c r="CB277" s="331" t="str">
        <f>IF(COUNT(CB250,AA285)=2,ROUND(CB250*AA285/SUM(AA279:AA288),#REF!),"")</f>
        <v/>
      </c>
      <c r="CC277" s="331" t="str">
        <f>IF(COUNT(CC250,AB285)=2,ROUND(CC250*AB285/SUM(AB279:AB288),#REF!),"")</f>
        <v/>
      </c>
      <c r="CD277" s="331" t="str">
        <f>IF(COUNT(CD250,AC285)=2,ROUND(CD250*AC285/SUM(AC279:AC288),#REF!),"")</f>
        <v/>
      </c>
      <c r="CE277" s="331" t="str">
        <f>IF(COUNT(CE250,AD285)=2,ROUND(CE250*AD285/SUM(AD279:AD288),#REF!),"")</f>
        <v/>
      </c>
      <c r="CF277" s="331" t="str">
        <f>IF(COUNT(CF250,AE285)=2,ROUND(CF250*AE285/SUM(AE279:AE288),#REF!),"")</f>
        <v/>
      </c>
      <c r="CG277" s="331" t="str">
        <f>IF(COUNT(CG250,AF285)=2,ROUND(CG250*AF285/SUM(AF279:AF288),#REF!),"")</f>
        <v/>
      </c>
      <c r="CH277" s="565" t="str">
        <f>IF(COUNTA(AG285)=0,"",AG285)</f>
        <v/>
      </c>
      <c r="CI277" s="565"/>
      <c r="CJ277" s="565"/>
      <c r="CK277" s="565"/>
      <c r="CL277" s="565"/>
      <c r="CM277" s="565"/>
      <c r="CN277" s="565"/>
      <c r="CO277" s="565"/>
      <c r="CP277" s="565"/>
      <c r="CQ277" s="565"/>
    </row>
    <row r="278" spans="3:97" s="243" customFormat="1" ht="13.5" customHeight="1">
      <c r="C278" s="594"/>
      <c r="D278" s="594"/>
      <c r="E278" s="594"/>
      <c r="F278" s="594"/>
      <c r="G278" s="594"/>
      <c r="H278" s="594"/>
      <c r="I278" s="596"/>
      <c r="J278" s="599"/>
      <c r="K278" s="600"/>
      <c r="L278" s="320" t="s">
        <v>194</v>
      </c>
      <c r="M278" s="320" t="s">
        <v>195</v>
      </c>
      <c r="N278" s="320" t="s">
        <v>161</v>
      </c>
      <c r="O278" s="320" t="s">
        <v>162</v>
      </c>
      <c r="P278" s="320" t="s">
        <v>163</v>
      </c>
      <c r="Q278" s="320" t="s">
        <v>164</v>
      </c>
      <c r="R278" s="320" t="s">
        <v>165</v>
      </c>
      <c r="S278" s="320" t="s">
        <v>166</v>
      </c>
      <c r="T278" s="320" t="s">
        <v>167</v>
      </c>
      <c r="U278" s="320" t="s">
        <v>168</v>
      </c>
      <c r="V278" s="320" t="s">
        <v>169</v>
      </c>
      <c r="W278" s="320" t="s">
        <v>170</v>
      </c>
      <c r="X278" s="593">
        <v>43101</v>
      </c>
      <c r="Y278" s="593">
        <v>43466</v>
      </c>
      <c r="Z278" s="593">
        <v>43831</v>
      </c>
      <c r="AA278" s="593">
        <v>44197</v>
      </c>
      <c r="AB278" s="593">
        <v>44562</v>
      </c>
      <c r="AC278" s="593">
        <v>44927</v>
      </c>
      <c r="AD278" s="593">
        <v>45292</v>
      </c>
      <c r="AE278" s="593">
        <v>45658</v>
      </c>
      <c r="AF278" s="593">
        <v>46023</v>
      </c>
      <c r="AG278" s="594"/>
      <c r="AH278" s="594"/>
      <c r="AI278" s="594"/>
      <c r="AJ278" s="594"/>
      <c r="AK278" s="594"/>
      <c r="AL278" s="594"/>
      <c r="AM278" s="594"/>
      <c r="AN278" s="594"/>
      <c r="AO278" s="594"/>
      <c r="AP278" s="594"/>
      <c r="AV278" s="275"/>
      <c r="AX278" s="569" t="str">
        <f>IF(C286="","",C286)</f>
        <v/>
      </c>
      <c r="AY278" s="569"/>
      <c r="AZ278" s="587" t="str">
        <f>IF(E286="","",E286)</f>
        <v/>
      </c>
      <c r="BA278" s="590" t="str">
        <f ca="1">IF(F286="","",F286)</f>
        <v/>
      </c>
      <c r="BB278" s="590"/>
      <c r="BC278" s="590"/>
      <c r="BD278" s="587" t="str">
        <f>IF(I286="","",I286)</f>
        <v/>
      </c>
      <c r="BE278" s="578" t="e">
        <f>IF(#REF!="発電事業者","送電電力（MW）","受電電力（MW）")</f>
        <v>#REF!</v>
      </c>
      <c r="BF278" s="579"/>
      <c r="BG278" s="331" t="str">
        <f>IF(COUNT(BG248,L286)=2,ROUND(BG248*L286/SUM(L279:L288),#REF!),"")</f>
        <v/>
      </c>
      <c r="BH278" s="331" t="str">
        <f>IF(COUNT(BH248,M286)=2,ROUND(BH248*M286/SUM(M279:M288),#REF!),"")</f>
        <v/>
      </c>
      <c r="BI278" s="331" t="str">
        <f>IF(COUNT(BI248,N286)=2,ROUND(BI248*N286/SUM(N279:N288),#REF!),"")</f>
        <v/>
      </c>
      <c r="BJ278" s="331" t="str">
        <f>IF(COUNT(BJ248,O286)=2,ROUND(BJ248*O286/SUM(O279:O288),#REF!),"")</f>
        <v/>
      </c>
      <c r="BK278" s="331" t="str">
        <f>IF(COUNT(BK248,P286)=2,ROUND(BK248*P286/SUM(P279:P288),#REF!),"")</f>
        <v/>
      </c>
      <c r="BL278" s="331" t="str">
        <f>IF(COUNT(BL248,Q286)=2,ROUND(BL248*Q286/SUM(Q279:Q288),#REF!),"")</f>
        <v/>
      </c>
      <c r="BM278" s="331" t="str">
        <f>IF(COUNT(BM248,R286)=2,ROUND(BM248*R286/SUM(R279:R288),#REF!),"")</f>
        <v/>
      </c>
      <c r="BN278" s="331" t="str">
        <f>IF(COUNT(BN248,S286)=2,ROUND(BN248*S286/SUM(S279:S288),#REF!),"")</f>
        <v/>
      </c>
      <c r="BO278" s="331" t="str">
        <f>IF(COUNT(BO248,T286)=2,ROUND(BO248*T286/SUM(T279:T288),#REF!),"")</f>
        <v/>
      </c>
      <c r="BP278" s="331" t="str">
        <f>IF(COUNT(BP248,U286)=2,ROUND(BP248*U286/SUM(U279:U288),#REF!),"")</f>
        <v/>
      </c>
      <c r="BQ278" s="331" t="str">
        <f>IF(COUNT(BQ248,V286)=2,ROUND(BQ248*V286/SUM(V279:V288),#REF!),"")</f>
        <v/>
      </c>
      <c r="BR278" s="331" t="str">
        <f>IF(COUNT(BR248,W286)=2,ROUND(BR248*W286/SUM(W279:W288),#REF!),"")</f>
        <v/>
      </c>
      <c r="BS278" s="569" t="e">
        <f>IF(#REF!="発電事業者","送電電力（MW）","受電電力（MW）")</f>
        <v>#REF!</v>
      </c>
      <c r="BT278" s="569"/>
      <c r="BU278" s="569"/>
      <c r="BV278" s="333" t="s">
        <v>171</v>
      </c>
      <c r="BW278" s="580"/>
      <c r="BX278" s="580"/>
      <c r="BY278" s="331" t="str">
        <f>IF(COUNT(BY248,X286)=2,ROUND(BY248*X286/SUM(X279:X288),#REF!),"")</f>
        <v/>
      </c>
      <c r="BZ278" s="331" t="str">
        <f>IF(COUNT(BZ248,Y286)=2,ROUND(BZ248*Y286/SUM(Y279:Y288),#REF!),"")</f>
        <v/>
      </c>
      <c r="CA278" s="331" t="str">
        <f>IF(COUNT(CA248,Z286)=2,ROUND(CA248*Z286/SUM(Z279:Z288),#REF!),"")</f>
        <v/>
      </c>
      <c r="CB278" s="331" t="str">
        <f>IF(COUNT(CB248,AA286)=2,ROUND(CB248*AA286/SUM(AA279:AA288),#REF!),"")</f>
        <v/>
      </c>
      <c r="CC278" s="331" t="str">
        <f>IF(COUNT(CC248,AB286)=2,ROUND(CC248*AB286/SUM(AB279:AB288),#REF!),"")</f>
        <v/>
      </c>
      <c r="CD278" s="331" t="str">
        <f>IF(COUNT(CD248,AC286)=2,ROUND(CD248*AC286/SUM(AC279:AC288),#REF!),"")</f>
        <v/>
      </c>
      <c r="CE278" s="331" t="str">
        <f>IF(COUNT(CE248,AD286)=2,ROUND(CE248*AD286/SUM(AD279:AD288),#REF!),"")</f>
        <v/>
      </c>
      <c r="CF278" s="331" t="str">
        <f>IF(COUNT(CF248,AE286)=2,ROUND(CF248*AE286/SUM(AE279:AE288),#REF!),"")</f>
        <v/>
      </c>
      <c r="CG278" s="331" t="str">
        <f>IF(COUNT(CG248,AF286)=2,ROUND(CG248*AF286/SUM(AF279:AF288),#REF!),"")</f>
        <v/>
      </c>
      <c r="CH278" s="563" t="s">
        <v>120</v>
      </c>
      <c r="CI278" s="563"/>
      <c r="CJ278" s="563"/>
      <c r="CK278" s="563"/>
      <c r="CL278" s="563"/>
      <c r="CM278" s="563"/>
      <c r="CN278" s="563"/>
      <c r="CO278" s="563"/>
      <c r="CP278" s="563"/>
      <c r="CQ278" s="563"/>
    </row>
    <row r="279" spans="3:97" s="243" customFormat="1" ht="13.5" customHeight="1">
      <c r="C279" s="568"/>
      <c r="D279" s="568"/>
      <c r="E279" s="332"/>
      <c r="F279" s="569" t="str">
        <f ca="1">IF(E279="","",VLOOKUP(E279,INDIRECT(AR279),2,FALSE))</f>
        <v/>
      </c>
      <c r="G279" s="569"/>
      <c r="H279" s="569"/>
      <c r="I279" s="333" t="str">
        <f>IF(E279="","",E243)</f>
        <v/>
      </c>
      <c r="J279" s="569" t="e">
        <f>J277&amp;"１"</f>
        <v>#REF!</v>
      </c>
      <c r="K279" s="569"/>
      <c r="L279" s="277">
        <f t="shared" ref="L279:W279" si="15">IF($F276=0,IF(100-SUM(L280:L288)=0,"",100-SUM(L280:L288)),IF(H253-SUM(L280:L288)=0,"",H253-SUM(L280:L288)))</f>
        <v>100</v>
      </c>
      <c r="M279" s="277">
        <f t="shared" si="15"/>
        <v>100</v>
      </c>
      <c r="N279" s="277">
        <f t="shared" si="15"/>
        <v>100</v>
      </c>
      <c r="O279" s="277">
        <f t="shared" si="15"/>
        <v>100</v>
      </c>
      <c r="P279" s="277">
        <f t="shared" si="15"/>
        <v>100</v>
      </c>
      <c r="Q279" s="277">
        <f t="shared" si="15"/>
        <v>100</v>
      </c>
      <c r="R279" s="277">
        <f t="shared" si="15"/>
        <v>100</v>
      </c>
      <c r="S279" s="277">
        <f t="shared" si="15"/>
        <v>100</v>
      </c>
      <c r="T279" s="277">
        <f t="shared" si="15"/>
        <v>100</v>
      </c>
      <c r="U279" s="277">
        <f t="shared" si="15"/>
        <v>100</v>
      </c>
      <c r="V279" s="277">
        <f t="shared" si="15"/>
        <v>100</v>
      </c>
      <c r="W279" s="277">
        <f t="shared" si="15"/>
        <v>100</v>
      </c>
      <c r="X279" s="277">
        <f>IF($F276=0,IF(100-SUM(X280:X288)=0,"",100-SUM(X280:X288)),IF(H255-SUM(X280:X288)=0,"",H255-SUM(X280:X288)))</f>
        <v>100</v>
      </c>
      <c r="Y279" s="277">
        <f>IF($F276=0,IF(100-SUM(Y280:Y288)=0,"",100-SUM(Y280:Y288)),IF(H257-SUM(Y280:Y288)=0,"",H257-SUM(Y280:Y288)))</f>
        <v>100</v>
      </c>
      <c r="Z279" s="277">
        <f>IF($F276=0,IF(100-SUM(Z280:Z288)=0,"",100-SUM(Z280:Z288)),IF(H259-SUM(Z280:Z288)=0,"",H259-SUM(Z280:Z288)))</f>
        <v>100</v>
      </c>
      <c r="AA279" s="277">
        <f>IF($F276=0,IF(100-SUM(AA280:AA288)=0,"",100-SUM(AA280:AA288)),IF(H261-SUM(AA280:AA288)=0,"",H261-SUM(AA280:AA288)))</f>
        <v>100</v>
      </c>
      <c r="AB279" s="277">
        <f>IF($F276=0,IF(100-SUM(AB280:AB288)=0,"",100-SUM(AB280:AB288)),IF(H263-SUM(AB280:AB288)=0,"",H263-SUM(AB280:AB288)))</f>
        <v>100</v>
      </c>
      <c r="AC279" s="277">
        <f>IF($F276=0,IF(100-SUM(AC280:AC288)=0,"",100-SUM(AC280:AC288)),IF(H265-SUM(AC280:AC288)=0,"",H265-SUM(AC280:AC288)))</f>
        <v>100</v>
      </c>
      <c r="AD279" s="277">
        <f>IF($F276=0,IF(100-SUM(AD280:AD288)=0,"",100-SUM(AD280:AD288)),IF(H267-SUM(AD280:AD288)=0,"",H267-SUM(AD280:AD288)))</f>
        <v>100</v>
      </c>
      <c r="AE279" s="277">
        <f>IF($F276=0,IF(100-SUM(AE280:AE288)=0,"",100-SUM(AE280:AE288)),IF(H269-SUM(AE280:AE288)=0,"",H269-SUM(AE280:AE288)))</f>
        <v>100</v>
      </c>
      <c r="AF279" s="277">
        <f>IF($F276=0,IF(100-SUM(AF280:AF288)=0,"",100-SUM(AF280:AF288)),IF(H271-SUM(AF280:AF288)=0,"",H271-SUM(AF280:AF288)))</f>
        <v>100</v>
      </c>
      <c r="AG279" s="570"/>
      <c r="AH279" s="570"/>
      <c r="AI279" s="570"/>
      <c r="AJ279" s="570"/>
      <c r="AK279" s="570"/>
      <c r="AL279" s="570"/>
      <c r="AM279" s="570"/>
      <c r="AN279" s="570"/>
      <c r="AO279" s="570"/>
      <c r="AP279" s="570"/>
      <c r="AR279" s="591" t="b">
        <f t="shared" ref="AR279:AR288" si="16">IF(C279="発電事業者","事業者リスト一覧!D3:E1002", IF(C279="小売電気事業者","事業者リスト一覧!J3:K1002", IF(C279="一般送配電事業者","事業者リスト一覧!G3:H13", IF(C279="送電事業者","事業者リスト一覧!G16:H21", IF(C279="特定送配電事業者","事業者リスト一覧!G24:H44", IF(C279="登録特定送配電事業者","事業者リスト一覧!G47:H87", IF(C279="その他事業者","事業者リスト一覧!G90:H100")))))))</f>
        <v>0</v>
      </c>
      <c r="AS279" s="591"/>
      <c r="AT279" s="591"/>
      <c r="AU279" s="281" t="s">
        <v>160</v>
      </c>
      <c r="AV279" s="275"/>
      <c r="AX279" s="569"/>
      <c r="AY279" s="569"/>
      <c r="AZ279" s="588"/>
      <c r="BA279" s="590"/>
      <c r="BB279" s="590"/>
      <c r="BC279" s="590"/>
      <c r="BD279" s="588"/>
      <c r="BE279" s="583"/>
      <c r="BF279" s="584"/>
      <c r="BG279" s="259"/>
      <c r="BH279" s="259"/>
      <c r="BI279" s="259"/>
      <c r="BJ279" s="259"/>
      <c r="BK279" s="259"/>
      <c r="BL279" s="259"/>
      <c r="BM279" s="259"/>
      <c r="BN279" s="259"/>
      <c r="BO279" s="259"/>
      <c r="BP279" s="259"/>
      <c r="BQ279" s="259"/>
      <c r="BR279" s="259"/>
      <c r="BS279" s="569"/>
      <c r="BT279" s="569"/>
      <c r="BU279" s="569"/>
      <c r="BV279" s="333" t="s">
        <v>172</v>
      </c>
      <c r="BW279" s="581"/>
      <c r="BX279" s="581"/>
      <c r="BY279" s="331" t="str">
        <f>IF(COUNT(BY249,X286)=2,ROUND(BY249*X286/SUM(X279:X288),#REF!),"")</f>
        <v/>
      </c>
      <c r="BZ279" s="331" t="str">
        <f>IF(COUNT(BZ249,Y286)=2,ROUND(BZ249*Y286/SUM(Y279:Y288),#REF!),"")</f>
        <v/>
      </c>
      <c r="CA279" s="331" t="str">
        <f>IF(COUNT(CA249,Z286)=2,ROUND(CA249*Z286/SUM(Z279:Z288),#REF!),"")</f>
        <v/>
      </c>
      <c r="CB279" s="331" t="str">
        <f>IF(COUNT(CB249,AA286)=2,ROUND(CB249*AA286/SUM(AA279:AA288),#REF!),"")</f>
        <v/>
      </c>
      <c r="CC279" s="331" t="str">
        <f>IF(COUNT(CC249,AB286)=2,ROUND(CC249*AB286/SUM(AB279:AB288),#REF!),"")</f>
        <v/>
      </c>
      <c r="CD279" s="331" t="str">
        <f>IF(COUNT(CD249,AC286)=2,ROUND(CD249*AC286/SUM(AC279:AC288),#REF!),"")</f>
        <v/>
      </c>
      <c r="CE279" s="331" t="str">
        <f>IF(COUNT(CE249,AD286)=2,ROUND(CE249*AD286/SUM(AD279:AD288),#REF!),"")</f>
        <v/>
      </c>
      <c r="CF279" s="331" t="str">
        <f>IF(COUNT(CF249,AE286)=2,ROUND(CF249*AE286/SUM(AE279:AE288),#REF!),"")</f>
        <v/>
      </c>
      <c r="CG279" s="331" t="str">
        <f>IF(COUNT(CG249,AF286)=2,ROUND(CG249*AF286/SUM(AF279:AF288),#REF!),"")</f>
        <v/>
      </c>
      <c r="CH279" s="564" t="str">
        <f>IF(CH278="","",CH278)</f>
        <v>廃棄物</v>
      </c>
      <c r="CI279" s="564"/>
      <c r="CJ279" s="564"/>
      <c r="CK279" s="564"/>
      <c r="CL279" s="564"/>
      <c r="CM279" s="564"/>
      <c r="CN279" s="564"/>
      <c r="CO279" s="564"/>
      <c r="CP279" s="564"/>
      <c r="CQ279" s="564"/>
    </row>
    <row r="280" spans="3:97" s="243" customFormat="1" ht="13.5" customHeight="1">
      <c r="C280" s="568"/>
      <c r="D280" s="568"/>
      <c r="E280" s="332"/>
      <c r="F280" s="569" t="str">
        <f t="shared" ref="F280:F287" ca="1" si="17">IF(E280="","",VLOOKUP(E280,INDIRECT(AR280),2,FALSE))</f>
        <v/>
      </c>
      <c r="G280" s="569"/>
      <c r="H280" s="569"/>
      <c r="I280" s="333" t="str">
        <f>IF(E280="","",E243)</f>
        <v/>
      </c>
      <c r="J280" s="569" t="e">
        <f>J277&amp;"２"</f>
        <v>#REF!</v>
      </c>
      <c r="K280" s="569"/>
      <c r="L280" s="308"/>
      <c r="M280" s="308"/>
      <c r="N280" s="308"/>
      <c r="O280" s="308"/>
      <c r="P280" s="308"/>
      <c r="Q280" s="308"/>
      <c r="R280" s="308"/>
      <c r="S280" s="308"/>
      <c r="T280" s="308"/>
      <c r="U280" s="308"/>
      <c r="V280" s="308"/>
      <c r="W280" s="308"/>
      <c r="X280" s="308"/>
      <c r="Y280" s="308"/>
      <c r="Z280" s="308"/>
      <c r="AA280" s="308"/>
      <c r="AB280" s="308"/>
      <c r="AC280" s="308"/>
      <c r="AD280" s="308"/>
      <c r="AE280" s="308"/>
      <c r="AF280" s="308"/>
      <c r="AG280" s="570"/>
      <c r="AH280" s="570"/>
      <c r="AI280" s="570"/>
      <c r="AJ280" s="570"/>
      <c r="AK280" s="570"/>
      <c r="AL280" s="570"/>
      <c r="AM280" s="570"/>
      <c r="AN280" s="570"/>
      <c r="AO280" s="570"/>
      <c r="AP280" s="570"/>
      <c r="AR280" s="571" t="b">
        <f t="shared" si="16"/>
        <v>0</v>
      </c>
      <c r="AS280" s="571"/>
      <c r="AT280" s="571"/>
      <c r="AU280" s="282" t="s">
        <v>160</v>
      </c>
      <c r="AV280" s="275"/>
      <c r="AX280" s="569"/>
      <c r="AY280" s="569"/>
      <c r="AZ280" s="589"/>
      <c r="BA280" s="590"/>
      <c r="BB280" s="590"/>
      <c r="BC280" s="590"/>
      <c r="BD280" s="589"/>
      <c r="BE280" s="585" t="e">
        <f>IF(#REF!="発電事業者","月間送電電力量（GWh）","月間受電電力量（GWh）")</f>
        <v>#REF!</v>
      </c>
      <c r="BF280" s="586"/>
      <c r="BG280" s="331" t="str">
        <f>IF(COUNT(BG250,L286)=2,ROUND(BG250*L286/SUM(L279:L288),#REF!),"")</f>
        <v/>
      </c>
      <c r="BH280" s="331" t="str">
        <f>IF(COUNT(BH250,M286)=2,ROUND(BH250*M286/SUM(M279:M288),#REF!),"")</f>
        <v/>
      </c>
      <c r="BI280" s="331" t="str">
        <f>IF(COUNT(BI250,N286)=2,ROUND(BI250*N286/SUM(N279:N288),#REF!),"")</f>
        <v/>
      </c>
      <c r="BJ280" s="331" t="str">
        <f>IF(COUNT(BJ250,O286)=2,ROUND(BJ250*O286/SUM(O279:O288),#REF!),"")</f>
        <v/>
      </c>
      <c r="BK280" s="331" t="str">
        <f>IF(COUNT(BK250,P286)=2,ROUND(BK250*P286/SUM(P279:P288),#REF!),"")</f>
        <v/>
      </c>
      <c r="BL280" s="331" t="str">
        <f>IF(COUNT(BL250,Q286)=2,ROUND(BL250*Q286/SUM(Q279:Q288),#REF!),"")</f>
        <v/>
      </c>
      <c r="BM280" s="331" t="str">
        <f>IF(COUNT(BM250,R286)=2,ROUND(BM250*R286/SUM(R279:R288),#REF!),"")</f>
        <v/>
      </c>
      <c r="BN280" s="331" t="str">
        <f>IF(COUNT(BN250,S286)=2,ROUND(BN250*S286/SUM(S279:S288),#REF!),"")</f>
        <v/>
      </c>
      <c r="BO280" s="331" t="str">
        <f>IF(COUNT(BO250,T286)=2,ROUND(BO250*T286/SUM(T279:T288),#REF!),"")</f>
        <v/>
      </c>
      <c r="BP280" s="331" t="str">
        <f>IF(COUNT(BP250,U286)=2,ROUND(BP250*U286/SUM(U279:U288),#REF!),"")</f>
        <v/>
      </c>
      <c r="BQ280" s="331" t="str">
        <f>IF(COUNT(BQ250,V286)=2,ROUND(BQ250*V286/SUM(V279:V288),#REF!),"")</f>
        <v/>
      </c>
      <c r="BR280" s="331" t="str">
        <f>IF(COUNT(BR250,W286)=2,ROUND(BR250*W286/SUM(W279:W288),#REF!),"")</f>
        <v/>
      </c>
      <c r="BS280" s="569" t="e">
        <f>IF(#REF!="発電事業者","年間送電電力量（GWh）","年間受電電力量（GWh）")</f>
        <v>#REF!</v>
      </c>
      <c r="BT280" s="569"/>
      <c r="BU280" s="569"/>
      <c r="BV280" s="333" t="s">
        <v>25</v>
      </c>
      <c r="BW280" s="582"/>
      <c r="BX280" s="582"/>
      <c r="BY280" s="331" t="str">
        <f>IF(COUNT(BY250,X286)=2,ROUND(BY250*X286/SUM(X279:X288),#REF!),"")</f>
        <v/>
      </c>
      <c r="BZ280" s="331" t="str">
        <f>IF(COUNT(BZ250,Y286)=2,ROUND(BZ250*Y286/SUM(Y279:Y288),#REF!),"")</f>
        <v/>
      </c>
      <c r="CA280" s="331" t="str">
        <f>IF(COUNT(CA250,Z286)=2,ROUND(CA250*Z286/SUM(Z279:Z288),#REF!),"")</f>
        <v/>
      </c>
      <c r="CB280" s="331" t="str">
        <f>IF(COUNT(CB250,AA286)=2,ROUND(CB250*AA286/SUM(AA279:AA288),#REF!),"")</f>
        <v/>
      </c>
      <c r="CC280" s="331" t="str">
        <f>IF(COUNT(CC250,AB286)=2,ROUND(CC250*AB286/SUM(AB279:AB288),#REF!),"")</f>
        <v/>
      </c>
      <c r="CD280" s="331" t="str">
        <f>IF(COUNT(CD250,AC286)=2,ROUND(CD250*AC286/SUM(AC279:AC288),#REF!),"")</f>
        <v/>
      </c>
      <c r="CE280" s="331" t="str">
        <f>IF(COUNT(CE250,AD286)=2,ROUND(CE250*AD286/SUM(AD279:AD288),#REF!),"")</f>
        <v/>
      </c>
      <c r="CF280" s="331" t="str">
        <f>IF(COUNT(CF250,AE286)=2,ROUND(CF250*AE286/SUM(AE279:AE288),#REF!),"")</f>
        <v/>
      </c>
      <c r="CG280" s="331" t="str">
        <f>IF(COUNT(CG250,AF286)=2,ROUND(CG250*AF286/SUM(AF279:AF288),#REF!),"")</f>
        <v/>
      </c>
      <c r="CH280" s="565" t="str">
        <f>IF(COUNTA(AG286)=0,"",AG286)</f>
        <v/>
      </c>
      <c r="CI280" s="565"/>
      <c r="CJ280" s="565"/>
      <c r="CK280" s="565"/>
      <c r="CL280" s="565"/>
      <c r="CM280" s="565"/>
      <c r="CN280" s="565"/>
      <c r="CO280" s="565"/>
      <c r="CP280" s="565"/>
      <c r="CQ280" s="565"/>
    </row>
    <row r="281" spans="3:97" s="243" customFormat="1" ht="13.5" customHeight="1">
      <c r="C281" s="568"/>
      <c r="D281" s="568"/>
      <c r="E281" s="332"/>
      <c r="F281" s="569" t="str">
        <f t="shared" ca="1" si="17"/>
        <v/>
      </c>
      <c r="G281" s="569"/>
      <c r="H281" s="569"/>
      <c r="I281" s="333" t="str">
        <f>IF(E281="","",E243)</f>
        <v/>
      </c>
      <c r="J281" s="569" t="e">
        <f>J277&amp;"３"</f>
        <v>#REF!</v>
      </c>
      <c r="K281" s="569"/>
      <c r="L281" s="308"/>
      <c r="M281" s="308"/>
      <c r="N281" s="308"/>
      <c r="O281" s="308"/>
      <c r="P281" s="308"/>
      <c r="Q281" s="308"/>
      <c r="R281" s="308"/>
      <c r="S281" s="308"/>
      <c r="T281" s="308"/>
      <c r="U281" s="308"/>
      <c r="V281" s="308"/>
      <c r="W281" s="308"/>
      <c r="X281" s="308"/>
      <c r="Y281" s="308"/>
      <c r="Z281" s="308"/>
      <c r="AA281" s="308"/>
      <c r="AB281" s="308"/>
      <c r="AC281" s="308"/>
      <c r="AD281" s="308"/>
      <c r="AE281" s="308"/>
      <c r="AF281" s="308"/>
      <c r="AG281" s="570"/>
      <c r="AH281" s="570"/>
      <c r="AI281" s="570"/>
      <c r="AJ281" s="570"/>
      <c r="AK281" s="570"/>
      <c r="AL281" s="570"/>
      <c r="AM281" s="570"/>
      <c r="AN281" s="570"/>
      <c r="AO281" s="570"/>
      <c r="AP281" s="570"/>
      <c r="AR281" s="571" t="b">
        <f t="shared" si="16"/>
        <v>0</v>
      </c>
      <c r="AS281" s="571"/>
      <c r="AT281" s="571"/>
      <c r="AU281" s="282" t="s">
        <v>160</v>
      </c>
      <c r="AV281" s="275"/>
      <c r="AX281" s="569" t="str">
        <f>IF(C287="","",C287)</f>
        <v/>
      </c>
      <c r="AY281" s="569"/>
      <c r="AZ281" s="587" t="str">
        <f>IF(E287="","",E287)</f>
        <v/>
      </c>
      <c r="BA281" s="590" t="str">
        <f ca="1">IF(F287="","",F287)</f>
        <v/>
      </c>
      <c r="BB281" s="590"/>
      <c r="BC281" s="590"/>
      <c r="BD281" s="587" t="str">
        <f>IF(I287="","",I287)</f>
        <v/>
      </c>
      <c r="BE281" s="578" t="e">
        <f>IF(#REF!="発電事業者","送電電力（MW）","受電電力（MW）")</f>
        <v>#REF!</v>
      </c>
      <c r="BF281" s="579"/>
      <c r="BG281" s="331" t="str">
        <f>IF(COUNT(BG248,L287)=2,ROUND(BG248*L287/SUM(L279:L288),#REF!),"")</f>
        <v/>
      </c>
      <c r="BH281" s="331" t="str">
        <f>IF(COUNT(BH248,M287)=2,ROUND(BH248*M287/SUM(M279:M288),#REF!),"")</f>
        <v/>
      </c>
      <c r="BI281" s="331" t="str">
        <f>IF(COUNT(BI248,N287)=2,ROUND(BI248*N287/SUM(N279:N288),#REF!),"")</f>
        <v/>
      </c>
      <c r="BJ281" s="331" t="str">
        <f>IF(COUNT(BJ248,O287)=2,ROUND(BJ248*O287/SUM(O279:O288),#REF!),"")</f>
        <v/>
      </c>
      <c r="BK281" s="331" t="str">
        <f>IF(COUNT(BK248,P287)=2,ROUND(BK248*P287/SUM(P279:P288),#REF!),"")</f>
        <v/>
      </c>
      <c r="BL281" s="331" t="str">
        <f>IF(COUNT(BL248,Q287)=2,ROUND(BL248*Q287/SUM(Q279:Q288),#REF!),"")</f>
        <v/>
      </c>
      <c r="BM281" s="331" t="str">
        <f>IF(COUNT(BM248,R287)=2,ROUND(BM248*R287/SUM(R279:R288),#REF!),"")</f>
        <v/>
      </c>
      <c r="BN281" s="331" t="str">
        <f>IF(COUNT(BN248,S287)=2,ROUND(BN248*S287/SUM(S279:S288),#REF!),"")</f>
        <v/>
      </c>
      <c r="BO281" s="331" t="str">
        <f>IF(COUNT(BO248,T287)=2,ROUND(BO248*T287/SUM(T279:T288),#REF!),"")</f>
        <v/>
      </c>
      <c r="BP281" s="331" t="str">
        <f>IF(COUNT(BP248,U287)=2,ROUND(BP248*U287/SUM(U279:U288),#REF!),"")</f>
        <v/>
      </c>
      <c r="BQ281" s="331" t="str">
        <f>IF(COUNT(BQ248,V287)=2,ROUND(BQ248*V287/SUM(V279:V288),#REF!),"")</f>
        <v/>
      </c>
      <c r="BR281" s="331" t="str">
        <f>IF(COUNT(BR248,W287)=2,ROUND(BR248*W287/SUM(W279:W288),#REF!),"")</f>
        <v/>
      </c>
      <c r="BS281" s="569" t="e">
        <f>IF(#REF!="発電事業者","送電電力（MW）","受電電力（MW）")</f>
        <v>#REF!</v>
      </c>
      <c r="BT281" s="569"/>
      <c r="BU281" s="569"/>
      <c r="BV281" s="333" t="s">
        <v>171</v>
      </c>
      <c r="BW281" s="580"/>
      <c r="BX281" s="580"/>
      <c r="BY281" s="331" t="str">
        <f>IF(COUNT(BY248,X287)=2,ROUND(BY248*X287/SUM(X279:X288),#REF!),"")</f>
        <v/>
      </c>
      <c r="BZ281" s="331" t="str">
        <f>IF(COUNT(BZ248,Y287)=2,ROUND(BZ248*Y287/SUM(Y279:Y288),#REF!),"")</f>
        <v/>
      </c>
      <c r="CA281" s="331" t="str">
        <f>IF(COUNT(CA248,Z287)=2,ROUND(CA248*Z287/SUM(Z279:Z288),#REF!),"")</f>
        <v/>
      </c>
      <c r="CB281" s="331" t="str">
        <f>IF(COUNT(CB248,AA287)=2,ROUND(CB248*AA287/SUM(AA279:AA288),#REF!),"")</f>
        <v/>
      </c>
      <c r="CC281" s="331" t="str">
        <f>IF(COUNT(CC248,AB287)=2,ROUND(CC248*AB287/SUM(AB279:AB288),#REF!),"")</f>
        <v/>
      </c>
      <c r="CD281" s="331" t="str">
        <f>IF(COUNT(CD248,AC287)=2,ROUND(CD248*AC287/SUM(AC279:AC288),#REF!),"")</f>
        <v/>
      </c>
      <c r="CE281" s="331" t="str">
        <f>IF(COUNT(CE248,AD287)=2,ROUND(CE248*AD287/SUM(AD279:AD288),#REF!),"")</f>
        <v/>
      </c>
      <c r="CF281" s="331" t="str">
        <f>IF(COUNT(CF248,AE287)=2,ROUND(CF248*AE287/SUM(AE279:AE288),#REF!),"")</f>
        <v/>
      </c>
      <c r="CG281" s="331" t="str">
        <f>IF(COUNT(CG248,AF287)=2,ROUND(CG248*AF287/SUM(AF279:AF288),#REF!),"")</f>
        <v/>
      </c>
      <c r="CH281" s="563" t="s">
        <v>120</v>
      </c>
      <c r="CI281" s="563"/>
      <c r="CJ281" s="563"/>
      <c r="CK281" s="563"/>
      <c r="CL281" s="563"/>
      <c r="CM281" s="563"/>
      <c r="CN281" s="563"/>
      <c r="CO281" s="563"/>
      <c r="CP281" s="563"/>
      <c r="CQ281" s="563"/>
    </row>
    <row r="282" spans="3:97" s="243" customFormat="1" ht="13.5" customHeight="1">
      <c r="C282" s="568"/>
      <c r="D282" s="568"/>
      <c r="E282" s="332"/>
      <c r="F282" s="569" t="str">
        <f t="shared" ca="1" si="17"/>
        <v/>
      </c>
      <c r="G282" s="569"/>
      <c r="H282" s="569"/>
      <c r="I282" s="333" t="str">
        <f>IF(E282="","",E243)</f>
        <v/>
      </c>
      <c r="J282" s="569" t="e">
        <f>J277&amp;"４"</f>
        <v>#REF!</v>
      </c>
      <c r="K282" s="569"/>
      <c r="L282" s="308"/>
      <c r="M282" s="308"/>
      <c r="N282" s="308"/>
      <c r="O282" s="308"/>
      <c r="P282" s="308"/>
      <c r="Q282" s="308"/>
      <c r="R282" s="308"/>
      <c r="S282" s="308"/>
      <c r="T282" s="308"/>
      <c r="U282" s="308"/>
      <c r="V282" s="308"/>
      <c r="W282" s="308"/>
      <c r="X282" s="308"/>
      <c r="Y282" s="308"/>
      <c r="Z282" s="308"/>
      <c r="AA282" s="308"/>
      <c r="AB282" s="308"/>
      <c r="AC282" s="308"/>
      <c r="AD282" s="308"/>
      <c r="AE282" s="308"/>
      <c r="AF282" s="308"/>
      <c r="AG282" s="570"/>
      <c r="AH282" s="570"/>
      <c r="AI282" s="570"/>
      <c r="AJ282" s="570"/>
      <c r="AK282" s="570"/>
      <c r="AL282" s="570"/>
      <c r="AM282" s="570"/>
      <c r="AN282" s="570"/>
      <c r="AO282" s="570"/>
      <c r="AP282" s="570"/>
      <c r="AR282" s="571" t="b">
        <f t="shared" si="16"/>
        <v>0</v>
      </c>
      <c r="AS282" s="571"/>
      <c r="AT282" s="571"/>
      <c r="AU282" s="282" t="s">
        <v>160</v>
      </c>
      <c r="AV282" s="275"/>
      <c r="AX282" s="569"/>
      <c r="AY282" s="569"/>
      <c r="AZ282" s="588"/>
      <c r="BA282" s="590"/>
      <c r="BB282" s="590"/>
      <c r="BC282" s="590"/>
      <c r="BD282" s="588"/>
      <c r="BE282" s="583"/>
      <c r="BF282" s="584"/>
      <c r="BG282" s="259"/>
      <c r="BH282" s="259"/>
      <c r="BI282" s="259"/>
      <c r="BJ282" s="259"/>
      <c r="BK282" s="259"/>
      <c r="BL282" s="259"/>
      <c r="BM282" s="259"/>
      <c r="BN282" s="259"/>
      <c r="BO282" s="259"/>
      <c r="BP282" s="259"/>
      <c r="BQ282" s="259"/>
      <c r="BR282" s="259"/>
      <c r="BS282" s="569"/>
      <c r="BT282" s="569"/>
      <c r="BU282" s="569"/>
      <c r="BV282" s="333" t="s">
        <v>172</v>
      </c>
      <c r="BW282" s="581"/>
      <c r="BX282" s="581"/>
      <c r="BY282" s="331" t="str">
        <f>IF(COUNT(BY249,X287)=2,ROUND(BY249*X287/SUM(X279:X288),#REF!),"")</f>
        <v/>
      </c>
      <c r="BZ282" s="331" t="str">
        <f>IF(COUNT(BZ249,Y287)=2,ROUND(BZ249*Y287/SUM(Y279:Y288),#REF!),"")</f>
        <v/>
      </c>
      <c r="CA282" s="331" t="str">
        <f>IF(COUNT(CA249,Z287)=2,ROUND(CA249*Z287/SUM(Z279:Z288),#REF!),"")</f>
        <v/>
      </c>
      <c r="CB282" s="331" t="str">
        <f>IF(COUNT(CB249,AA287)=2,ROUND(CB249*AA287/SUM(AA279:AA288),#REF!),"")</f>
        <v/>
      </c>
      <c r="CC282" s="331" t="str">
        <f>IF(COUNT(CC249,AB287)=2,ROUND(CC249*AB287/SUM(AB279:AB288),#REF!),"")</f>
        <v/>
      </c>
      <c r="CD282" s="331" t="str">
        <f>IF(COUNT(CD249,AC287)=2,ROUND(CD249*AC287/SUM(AC279:AC288),#REF!),"")</f>
        <v/>
      </c>
      <c r="CE282" s="331" t="str">
        <f>IF(COUNT(CE249,AD287)=2,ROUND(CE249*AD287/SUM(AD279:AD288),#REF!),"")</f>
        <v/>
      </c>
      <c r="CF282" s="331" t="str">
        <f>IF(COUNT(CF249,AE287)=2,ROUND(CF249*AE287/SUM(AE279:AE288),#REF!),"")</f>
        <v/>
      </c>
      <c r="CG282" s="331" t="str">
        <f>IF(COUNT(CG249,AF287)=2,ROUND(CG249*AF287/SUM(AF279:AF288),#REF!),"")</f>
        <v/>
      </c>
      <c r="CH282" s="564" t="str">
        <f>IF(CH281="","",CH281)</f>
        <v>廃棄物</v>
      </c>
      <c r="CI282" s="564"/>
      <c r="CJ282" s="564"/>
      <c r="CK282" s="564"/>
      <c r="CL282" s="564"/>
      <c r="CM282" s="564"/>
      <c r="CN282" s="564"/>
      <c r="CO282" s="564"/>
      <c r="CP282" s="564"/>
      <c r="CQ282" s="564"/>
    </row>
    <row r="283" spans="3:97" s="243" customFormat="1" ht="13.5" customHeight="1">
      <c r="C283" s="568"/>
      <c r="D283" s="568"/>
      <c r="E283" s="332"/>
      <c r="F283" s="569" t="str">
        <f t="shared" ca="1" si="17"/>
        <v/>
      </c>
      <c r="G283" s="569"/>
      <c r="H283" s="569"/>
      <c r="I283" s="333" t="str">
        <f>IF(E283="","",E243)</f>
        <v/>
      </c>
      <c r="J283" s="569" t="e">
        <f>J277&amp;"５"</f>
        <v>#REF!</v>
      </c>
      <c r="K283" s="569"/>
      <c r="L283" s="308"/>
      <c r="M283" s="308"/>
      <c r="N283" s="308"/>
      <c r="O283" s="308"/>
      <c r="P283" s="308"/>
      <c r="Q283" s="308"/>
      <c r="R283" s="308"/>
      <c r="S283" s="308"/>
      <c r="T283" s="308"/>
      <c r="U283" s="308"/>
      <c r="V283" s="308"/>
      <c r="W283" s="308"/>
      <c r="X283" s="308"/>
      <c r="Y283" s="308"/>
      <c r="Z283" s="308"/>
      <c r="AA283" s="308"/>
      <c r="AB283" s="308"/>
      <c r="AC283" s="308"/>
      <c r="AD283" s="308"/>
      <c r="AE283" s="308"/>
      <c r="AF283" s="308"/>
      <c r="AG283" s="570"/>
      <c r="AH283" s="570"/>
      <c r="AI283" s="570"/>
      <c r="AJ283" s="570"/>
      <c r="AK283" s="570"/>
      <c r="AL283" s="570"/>
      <c r="AM283" s="570"/>
      <c r="AN283" s="570"/>
      <c r="AO283" s="570"/>
      <c r="AP283" s="570"/>
      <c r="AR283" s="571" t="b">
        <f t="shared" si="16"/>
        <v>0</v>
      </c>
      <c r="AS283" s="571"/>
      <c r="AT283" s="571"/>
      <c r="AU283" s="282" t="s">
        <v>160</v>
      </c>
      <c r="AV283" s="275"/>
      <c r="AX283" s="569"/>
      <c r="AY283" s="569"/>
      <c r="AZ283" s="589"/>
      <c r="BA283" s="590"/>
      <c r="BB283" s="590"/>
      <c r="BC283" s="590"/>
      <c r="BD283" s="589"/>
      <c r="BE283" s="585" t="e">
        <f>IF(#REF!="発電事業者","月間送電電力量（GWh）","月間受電電力量（GWh）")</f>
        <v>#REF!</v>
      </c>
      <c r="BF283" s="586"/>
      <c r="BG283" s="331" t="str">
        <f>IF(COUNT(BG250,L287)=2,ROUND(BG250*L287/SUM(L279:L288),#REF!),"")</f>
        <v/>
      </c>
      <c r="BH283" s="331" t="str">
        <f>IF(COUNT(BH250,M287)=2,ROUND(BH250*M287/SUM(M279:M288),#REF!),"")</f>
        <v/>
      </c>
      <c r="BI283" s="331" t="str">
        <f>IF(COUNT(BI250,N287)=2,ROUND(BI250*N287/SUM(N279:N288),#REF!),"")</f>
        <v/>
      </c>
      <c r="BJ283" s="331" t="str">
        <f>IF(COUNT(BJ250,O287)=2,ROUND(BJ250*O287/SUM(O279:O288),#REF!),"")</f>
        <v/>
      </c>
      <c r="BK283" s="331" t="str">
        <f>IF(COUNT(BK250,P287)=2,ROUND(BK250*P287/SUM(P279:P288),#REF!),"")</f>
        <v/>
      </c>
      <c r="BL283" s="331" t="str">
        <f>IF(COUNT(BL250,Q287)=2,ROUND(BL250*Q287/SUM(Q279:Q288),#REF!),"")</f>
        <v/>
      </c>
      <c r="BM283" s="331" t="str">
        <f>IF(COUNT(BM250,R287)=2,ROUND(BM250*R287/SUM(R279:R288),#REF!),"")</f>
        <v/>
      </c>
      <c r="BN283" s="331" t="str">
        <f>IF(COUNT(BN250,S287)=2,ROUND(BN250*S287/SUM(S279:S288),#REF!),"")</f>
        <v/>
      </c>
      <c r="BO283" s="331" t="str">
        <f>IF(COUNT(BO250,T287)=2,ROUND(BO250*T287/SUM(T279:T288),#REF!),"")</f>
        <v/>
      </c>
      <c r="BP283" s="331" t="str">
        <f>IF(COUNT(BP250,U287)=2,ROUND(BP250*U287/SUM(U279:U288),#REF!),"")</f>
        <v/>
      </c>
      <c r="BQ283" s="331" t="str">
        <f>IF(COUNT(BQ250,V287)=2,ROUND(BQ250*V287/SUM(V279:V288),#REF!),"")</f>
        <v/>
      </c>
      <c r="BR283" s="331" t="str">
        <f>IF(COUNT(BR250,W287)=2,ROUND(BR250*W287/SUM(W279:W288),#REF!),"")</f>
        <v/>
      </c>
      <c r="BS283" s="569" t="e">
        <f>IF(#REF!="発電事業者","年間送電電力量（GWh）","年間受電電力量（GWh）")</f>
        <v>#REF!</v>
      </c>
      <c r="BT283" s="569"/>
      <c r="BU283" s="569"/>
      <c r="BV283" s="333" t="s">
        <v>25</v>
      </c>
      <c r="BW283" s="582"/>
      <c r="BX283" s="582"/>
      <c r="BY283" s="331" t="str">
        <f>IF(COUNT(BY250,X287)=2,ROUND(BY250*X287/SUM(X279:X288),#REF!),"")</f>
        <v/>
      </c>
      <c r="BZ283" s="331" t="str">
        <f>IF(COUNT(BZ250,Y287)=2,ROUND(BZ250*Y287/SUM(Y279:Y288),#REF!),"")</f>
        <v/>
      </c>
      <c r="CA283" s="331" t="str">
        <f>IF(COUNT(CA250,Z287)=2,ROUND(CA250*Z287/SUM(Z279:Z288),#REF!),"")</f>
        <v/>
      </c>
      <c r="CB283" s="331" t="str">
        <f>IF(COUNT(CB250,AA287)=2,ROUND(CB250*AA287/SUM(AA279:AA288),#REF!),"")</f>
        <v/>
      </c>
      <c r="CC283" s="331" t="str">
        <f>IF(COUNT(CC250,AB287)=2,ROUND(CC250*AB287/SUM(AB279:AB288),#REF!),"")</f>
        <v/>
      </c>
      <c r="CD283" s="331" t="str">
        <f>IF(COUNT(CD250,AC287)=2,ROUND(CD250*AC287/SUM(AC279:AC288),#REF!),"")</f>
        <v/>
      </c>
      <c r="CE283" s="331" t="str">
        <f>IF(COUNT(CE250,AD287)=2,ROUND(CE250*AD287/SUM(AD279:AD288),#REF!),"")</f>
        <v/>
      </c>
      <c r="CF283" s="331" t="str">
        <f>IF(COUNT(CF250,AE287)=2,ROUND(CF250*AE287/SUM(AE279:AE288),#REF!),"")</f>
        <v/>
      </c>
      <c r="CG283" s="331" t="str">
        <f>IF(COUNT(CG250,AF287)=2,ROUND(CG250*AF287/SUM(AF279:AF288),#REF!),"")</f>
        <v/>
      </c>
      <c r="CH283" s="565" t="str">
        <f>IF(COUNTA(AG287)=0,"",AG287)</f>
        <v/>
      </c>
      <c r="CI283" s="565"/>
      <c r="CJ283" s="565"/>
      <c r="CK283" s="565"/>
      <c r="CL283" s="565"/>
      <c r="CM283" s="565"/>
      <c r="CN283" s="565"/>
      <c r="CO283" s="565"/>
      <c r="CP283" s="565"/>
      <c r="CQ283" s="565"/>
    </row>
    <row r="284" spans="3:97" s="243" customFormat="1" ht="13.5" customHeight="1">
      <c r="C284" s="568"/>
      <c r="D284" s="568"/>
      <c r="E284" s="332"/>
      <c r="F284" s="569" t="str">
        <f t="shared" ca="1" si="17"/>
        <v/>
      </c>
      <c r="G284" s="569"/>
      <c r="H284" s="569"/>
      <c r="I284" s="333" t="str">
        <f>IF(E284="","",E243)</f>
        <v/>
      </c>
      <c r="J284" s="569" t="e">
        <f>J277&amp;"６"</f>
        <v>#REF!</v>
      </c>
      <c r="K284" s="569"/>
      <c r="L284" s="308"/>
      <c r="M284" s="308"/>
      <c r="N284" s="308"/>
      <c r="O284" s="308"/>
      <c r="P284" s="308"/>
      <c r="Q284" s="308"/>
      <c r="R284" s="308"/>
      <c r="S284" s="308"/>
      <c r="T284" s="308"/>
      <c r="U284" s="308"/>
      <c r="V284" s="308"/>
      <c r="W284" s="308"/>
      <c r="X284" s="308"/>
      <c r="Y284" s="308"/>
      <c r="Z284" s="308"/>
      <c r="AA284" s="308"/>
      <c r="AB284" s="308"/>
      <c r="AC284" s="308"/>
      <c r="AD284" s="308"/>
      <c r="AE284" s="308"/>
      <c r="AF284" s="308"/>
      <c r="AG284" s="570"/>
      <c r="AH284" s="570"/>
      <c r="AI284" s="570"/>
      <c r="AJ284" s="570"/>
      <c r="AK284" s="570"/>
      <c r="AL284" s="570"/>
      <c r="AM284" s="570"/>
      <c r="AN284" s="570"/>
      <c r="AO284" s="570"/>
      <c r="AP284" s="570"/>
      <c r="AR284" s="571" t="b">
        <f t="shared" si="16"/>
        <v>0</v>
      </c>
      <c r="AS284" s="571"/>
      <c r="AT284" s="571"/>
      <c r="AU284" s="282" t="s">
        <v>160</v>
      </c>
      <c r="AV284" s="275"/>
      <c r="AX284" s="569" t="str">
        <f>IF(C288="","",C288)</f>
        <v>自者保有電源</v>
      </c>
      <c r="AY284" s="569"/>
      <c r="AZ284" s="587" t="str">
        <f>IF(E288="","",E288)</f>
        <v/>
      </c>
      <c r="BA284" s="590" t="str">
        <f>IF(F288="","",F288)</f>
        <v/>
      </c>
      <c r="BB284" s="590"/>
      <c r="BC284" s="590"/>
      <c r="BD284" s="587" t="str">
        <f>IF(I288="","",I288)</f>
        <v/>
      </c>
      <c r="BE284" s="578" t="e">
        <f>IF(#REF!="発電事業者","送電電力（MW）","受電電力（MW）")</f>
        <v>#REF!</v>
      </c>
      <c r="BF284" s="579"/>
      <c r="BG284" s="331" t="str">
        <f>IF(COUNT(BG248,L288)=2,ROUND(BG248*L288/SUM(L279:L288),#REF!),"")</f>
        <v/>
      </c>
      <c r="BH284" s="331" t="str">
        <f>IF(COUNT(BH248,M288)=2,ROUND(BH248*M288/SUM(M279:M288),#REF!),"")</f>
        <v/>
      </c>
      <c r="BI284" s="331" t="str">
        <f>IF(COUNT(BI248,N288)=2,ROUND(BI248*N288/SUM(N279:N288),#REF!),"")</f>
        <v/>
      </c>
      <c r="BJ284" s="331" t="str">
        <f>IF(COUNT(BJ248,O288)=2,ROUND(BJ248*O288/SUM(O279:O288),#REF!),"")</f>
        <v/>
      </c>
      <c r="BK284" s="331" t="str">
        <f>IF(COUNT(BK248,P288)=2,ROUND(BK248*P288/SUM(P279:P288),#REF!),"")</f>
        <v/>
      </c>
      <c r="BL284" s="331" t="str">
        <f>IF(COUNT(BL248,Q288)=2,ROUND(BL248*Q288/SUM(Q279:Q288),#REF!),"")</f>
        <v/>
      </c>
      <c r="BM284" s="331" t="str">
        <f>IF(COUNT(BM248,R288)=2,ROUND(BM248*R288/SUM(R279:R288),#REF!),"")</f>
        <v/>
      </c>
      <c r="BN284" s="331" t="str">
        <f>IF(COUNT(BN248,S288)=2,ROUND(BN248*S288/SUM(S279:S288),#REF!),"")</f>
        <v/>
      </c>
      <c r="BO284" s="331" t="str">
        <f>IF(COUNT(BO248,T288)=2,ROUND(BO248*T288/SUM(T279:T288),#REF!),"")</f>
        <v/>
      </c>
      <c r="BP284" s="331" t="str">
        <f>IF(COUNT(BP248,U288)=2,ROUND(BP248*U288/SUM(U279:U288),#REF!),"")</f>
        <v/>
      </c>
      <c r="BQ284" s="331" t="str">
        <f>IF(COUNT(BQ248,V288)=2,ROUND(BQ248*V288/SUM(V279:V288),#REF!),"")</f>
        <v/>
      </c>
      <c r="BR284" s="331" t="str">
        <f>IF(COUNT(BR248,W288)=2,ROUND(BR248*W288/SUM(W279:W288),#REF!),"")</f>
        <v/>
      </c>
      <c r="BS284" s="569" t="e">
        <f>IF(#REF!="発電事業者","送電電力（MW）","受電電力（MW）")</f>
        <v>#REF!</v>
      </c>
      <c r="BT284" s="569"/>
      <c r="BU284" s="569"/>
      <c r="BV284" s="333" t="s">
        <v>171</v>
      </c>
      <c r="BW284" s="355" t="str">
        <f>IF(F276=0,IF(COUNT(BW248,I288)=2,ROUND(BW248*I288/100,#REF!),""),IF(COUNT(BW248,I288)=2,ROUND(BW248*I288/L251,#REF!),""))</f>
        <v/>
      </c>
      <c r="BX284" s="580"/>
      <c r="BY284" s="331" t="str">
        <f>IF(COUNT(BY248,X288)=2,ROUND(BY248*X288/SUM(X279:X288),#REF!),"")</f>
        <v/>
      </c>
      <c r="BZ284" s="331" t="str">
        <f>IF(COUNT(BZ248,Y288)=2,ROUND(BZ248*Y288/SUM(Y279:Y288),#REF!),"")</f>
        <v/>
      </c>
      <c r="CA284" s="331" t="str">
        <f>IF(COUNT(CA248,Z288)=2,ROUND(CA248*Z288/SUM(Z279:Z288),#REF!),"")</f>
        <v/>
      </c>
      <c r="CB284" s="331" t="str">
        <f>IF(COUNT(CB248,AA288)=2,ROUND(CB248*AA288/SUM(AA279:AA288),#REF!),"")</f>
        <v/>
      </c>
      <c r="CC284" s="331" t="str">
        <f>IF(COUNT(CC248,AB288)=2,ROUND(CC248*AB288/SUM(AB279:AB288),#REF!),"")</f>
        <v/>
      </c>
      <c r="CD284" s="331" t="str">
        <f>IF(COUNT(CD248,AC288)=2,ROUND(CD248*AC288/SUM(AC279:AC288),#REF!),"")</f>
        <v/>
      </c>
      <c r="CE284" s="331" t="str">
        <f>IF(COUNT(CE248,AD288)=2,ROUND(CE248*AD288/SUM(AD279:AD288),#REF!),"")</f>
        <v/>
      </c>
      <c r="CF284" s="331" t="str">
        <f>IF(COUNT(CF248,AE288)=2,ROUND(CF248*AE288/SUM(AE279:AE288),#REF!),"")</f>
        <v/>
      </c>
      <c r="CG284" s="331" t="str">
        <f>IF(COUNT(CG248,AF288)=2,ROUND(CG248*AF288/SUM(AF279:AF288),#REF!),"")</f>
        <v/>
      </c>
      <c r="CH284" s="563" t="s">
        <v>120</v>
      </c>
      <c r="CI284" s="563"/>
      <c r="CJ284" s="563"/>
      <c r="CK284" s="563"/>
      <c r="CL284" s="563"/>
      <c r="CM284" s="563"/>
      <c r="CN284" s="563"/>
      <c r="CO284" s="563"/>
      <c r="CP284" s="563"/>
      <c r="CQ284" s="563"/>
    </row>
    <row r="285" spans="3:97" s="243" customFormat="1" ht="13.5" customHeight="1">
      <c r="C285" s="568"/>
      <c r="D285" s="568"/>
      <c r="E285" s="332"/>
      <c r="F285" s="569" t="str">
        <f t="shared" ca="1" si="17"/>
        <v/>
      </c>
      <c r="G285" s="569"/>
      <c r="H285" s="569"/>
      <c r="I285" s="333" t="str">
        <f>IF(E285="","",E243)</f>
        <v/>
      </c>
      <c r="J285" s="569" t="e">
        <f>J277&amp;"７"</f>
        <v>#REF!</v>
      </c>
      <c r="K285" s="569"/>
      <c r="L285" s="308"/>
      <c r="M285" s="308"/>
      <c r="N285" s="308"/>
      <c r="O285" s="308"/>
      <c r="P285" s="308"/>
      <c r="Q285" s="308"/>
      <c r="R285" s="308"/>
      <c r="S285" s="308"/>
      <c r="T285" s="308"/>
      <c r="U285" s="308"/>
      <c r="V285" s="308"/>
      <c r="W285" s="308"/>
      <c r="X285" s="308"/>
      <c r="Y285" s="308"/>
      <c r="Z285" s="308"/>
      <c r="AA285" s="308"/>
      <c r="AB285" s="308"/>
      <c r="AC285" s="308"/>
      <c r="AD285" s="308"/>
      <c r="AE285" s="308"/>
      <c r="AF285" s="308"/>
      <c r="AG285" s="570"/>
      <c r="AH285" s="570"/>
      <c r="AI285" s="570"/>
      <c r="AJ285" s="570"/>
      <c r="AK285" s="570"/>
      <c r="AL285" s="570"/>
      <c r="AM285" s="570"/>
      <c r="AN285" s="570"/>
      <c r="AO285" s="570"/>
      <c r="AP285" s="570"/>
      <c r="AR285" s="571" t="b">
        <f t="shared" si="16"/>
        <v>0</v>
      </c>
      <c r="AS285" s="571"/>
      <c r="AT285" s="571"/>
      <c r="AU285" s="282" t="s">
        <v>160</v>
      </c>
      <c r="AV285" s="275"/>
      <c r="AX285" s="569"/>
      <c r="AY285" s="569"/>
      <c r="AZ285" s="588"/>
      <c r="BA285" s="590"/>
      <c r="BB285" s="590"/>
      <c r="BC285" s="590"/>
      <c r="BD285" s="588"/>
      <c r="BE285" s="583"/>
      <c r="BF285" s="584"/>
      <c r="BG285" s="259"/>
      <c r="BH285" s="259"/>
      <c r="BI285" s="259"/>
      <c r="BJ285" s="259"/>
      <c r="BK285" s="259"/>
      <c r="BL285" s="259"/>
      <c r="BM285" s="259"/>
      <c r="BN285" s="259"/>
      <c r="BO285" s="259"/>
      <c r="BP285" s="259"/>
      <c r="BQ285" s="259"/>
      <c r="BR285" s="259"/>
      <c r="BS285" s="569"/>
      <c r="BT285" s="569"/>
      <c r="BU285" s="569"/>
      <c r="BV285" s="333" t="s">
        <v>172</v>
      </c>
      <c r="BW285" s="355" t="str">
        <f>IF(F276=0,IF(COUNT(BW249,F288)=2,ROUND(BW249*F288/100,#REF!),""),IF(COUNT(BW249,F288)=2,ROUND(BW249*F288/Q249,#REF!),""))</f>
        <v/>
      </c>
      <c r="BX285" s="581"/>
      <c r="BY285" s="331" t="str">
        <f>IF(COUNT(BY249,X288)=2,ROUND(BY249*X288/SUM(X279:X288),#REF!),"")</f>
        <v/>
      </c>
      <c r="BZ285" s="331" t="str">
        <f>IF(COUNT(BZ249,Y288)=2,ROUND(BZ249*Y288/SUM(Y279:Y288),#REF!),"")</f>
        <v/>
      </c>
      <c r="CA285" s="331" t="str">
        <f>IF(COUNT(CA249,Z288)=2,ROUND(CA249*Z288/SUM(Z279:Z288),#REF!),"")</f>
        <v/>
      </c>
      <c r="CB285" s="331" t="str">
        <f>IF(COUNT(CB249,AA288)=2,ROUND(CB249*AA288/SUM(AA279:AA288),#REF!),"")</f>
        <v/>
      </c>
      <c r="CC285" s="331" t="str">
        <f>IF(COUNT(CC249,AB288)=2,ROUND(CC249*AB288/SUM(AB279:AB288),#REF!),"")</f>
        <v/>
      </c>
      <c r="CD285" s="331" t="str">
        <f>IF(COUNT(CD249,AC288)=2,ROUND(CD249*AC288/SUM(AC279:AC288),#REF!),"")</f>
        <v/>
      </c>
      <c r="CE285" s="331" t="str">
        <f>IF(COUNT(CE249,AD288)=2,ROUND(CE249*AD288/SUM(AD279:AD288),#REF!),"")</f>
        <v/>
      </c>
      <c r="CF285" s="331" t="str">
        <f>IF(COUNT(CF249,AE288)=2,ROUND(CF249*AE288/SUM(AE279:AE288),#REF!),"")</f>
        <v/>
      </c>
      <c r="CG285" s="331" t="str">
        <f>IF(COUNT(CG249,AF288)=2,ROUND(CG249*AF288/SUM(AF279:AF288),#REF!),"")</f>
        <v/>
      </c>
      <c r="CH285" s="564" t="str">
        <f>IF(CH284="","",CH284)</f>
        <v>廃棄物</v>
      </c>
      <c r="CI285" s="564"/>
      <c r="CJ285" s="564"/>
      <c r="CK285" s="564"/>
      <c r="CL285" s="564"/>
      <c r="CM285" s="564"/>
      <c r="CN285" s="564"/>
      <c r="CO285" s="564"/>
      <c r="CP285" s="564"/>
      <c r="CQ285" s="564"/>
    </row>
    <row r="286" spans="3:97" s="243" customFormat="1" ht="13.5" customHeight="1">
      <c r="C286" s="568"/>
      <c r="D286" s="568"/>
      <c r="E286" s="332"/>
      <c r="F286" s="569" t="str">
        <f t="shared" ca="1" si="17"/>
        <v/>
      </c>
      <c r="G286" s="569"/>
      <c r="H286" s="569"/>
      <c r="I286" s="333" t="str">
        <f>IF(E286="","",E243)</f>
        <v/>
      </c>
      <c r="J286" s="569" t="e">
        <f>J277&amp;"８"</f>
        <v>#REF!</v>
      </c>
      <c r="K286" s="569"/>
      <c r="L286" s="308"/>
      <c r="M286" s="308"/>
      <c r="N286" s="308"/>
      <c r="O286" s="308"/>
      <c r="P286" s="308"/>
      <c r="Q286" s="308"/>
      <c r="R286" s="308"/>
      <c r="S286" s="308"/>
      <c r="T286" s="308"/>
      <c r="U286" s="308"/>
      <c r="V286" s="308"/>
      <c r="W286" s="308"/>
      <c r="X286" s="308"/>
      <c r="Y286" s="308"/>
      <c r="Z286" s="308"/>
      <c r="AA286" s="308"/>
      <c r="AB286" s="308"/>
      <c r="AC286" s="308"/>
      <c r="AD286" s="308"/>
      <c r="AE286" s="308"/>
      <c r="AF286" s="308"/>
      <c r="AG286" s="570"/>
      <c r="AH286" s="570"/>
      <c r="AI286" s="570"/>
      <c r="AJ286" s="570"/>
      <c r="AK286" s="570"/>
      <c r="AL286" s="570"/>
      <c r="AM286" s="570"/>
      <c r="AN286" s="570"/>
      <c r="AO286" s="570"/>
      <c r="AP286" s="570"/>
      <c r="AR286" s="571" t="b">
        <f t="shared" si="16"/>
        <v>0</v>
      </c>
      <c r="AS286" s="571"/>
      <c r="AT286" s="571"/>
      <c r="AU286" s="282" t="s">
        <v>160</v>
      </c>
      <c r="AV286" s="257"/>
      <c r="AX286" s="569"/>
      <c r="AY286" s="569"/>
      <c r="AZ286" s="589"/>
      <c r="BA286" s="590"/>
      <c r="BB286" s="590"/>
      <c r="BC286" s="590"/>
      <c r="BD286" s="589"/>
      <c r="BE286" s="585" t="e">
        <f>IF(#REF!="発電事業者","月間送電電力量（GWh）","月間受電電力量（GWh）")</f>
        <v>#REF!</v>
      </c>
      <c r="BF286" s="586"/>
      <c r="BG286" s="297" t="str">
        <f>IF(COUNT(BG250,L288)=2,ROUND(BG250*L288/SUM(L279:L288),#REF!),"")</f>
        <v/>
      </c>
      <c r="BH286" s="297" t="str">
        <f>IF(COUNT(BH250,M288)=2,ROUND(BH250*M288/SUM(M279:M288),#REF!),"")</f>
        <v/>
      </c>
      <c r="BI286" s="297" t="str">
        <f>IF(COUNT(BI250,N288)=2,ROUND(BI250*N288/SUM(N279:N288),#REF!),"")</f>
        <v/>
      </c>
      <c r="BJ286" s="297" t="str">
        <f>IF(COUNT(BJ250,O288)=2,ROUND(BJ250*O288/SUM(O279:O288),#REF!),"")</f>
        <v/>
      </c>
      <c r="BK286" s="297" t="str">
        <f>IF(COUNT(BK250,P288)=2,ROUND(BK250*P288/SUM(P279:P288),#REF!),"")</f>
        <v/>
      </c>
      <c r="BL286" s="297" t="str">
        <f>IF(COUNT(BL250,Q288)=2,ROUND(BL250*Q288/SUM(Q279:Q288),#REF!),"")</f>
        <v/>
      </c>
      <c r="BM286" s="297" t="str">
        <f>IF(COUNT(BM250,R288)=2,ROUND(BM250*R288/SUM(R279:R288),#REF!),"")</f>
        <v/>
      </c>
      <c r="BN286" s="297" t="str">
        <f>IF(COUNT(BN250,S288)=2,ROUND(BN250*S288/SUM(S279:S288),#REF!),"")</f>
        <v/>
      </c>
      <c r="BO286" s="297" t="str">
        <f>IF(COUNT(BO250,T288)=2,ROUND(BO250*T288/SUM(T279:T288),#REF!),"")</f>
        <v/>
      </c>
      <c r="BP286" s="297" t="str">
        <f>IF(COUNT(BP250,U288)=2,ROUND(BP250*U288/SUM(U279:U288),#REF!),"")</f>
        <v/>
      </c>
      <c r="BQ286" s="297" t="str">
        <f>IF(COUNT(BQ250,V288)=2,ROUND(BQ250*V288/SUM(V279:V288),#REF!),"")</f>
        <v/>
      </c>
      <c r="BR286" s="297" t="str">
        <f>IF(COUNT(BR250,W288)=2,ROUND(BR250*W288/SUM(W279:W288),#REF!),"")</f>
        <v/>
      </c>
      <c r="BS286" s="569" t="e">
        <f>IF(#REF!="発電事業者","年間送電電力量（GWh）","年間受電電力量（GWh）")</f>
        <v>#REF!</v>
      </c>
      <c r="BT286" s="569"/>
      <c r="BU286" s="569"/>
      <c r="BV286" s="333" t="s">
        <v>25</v>
      </c>
      <c r="BW286" s="352"/>
      <c r="BX286" s="582"/>
      <c r="BY286" s="297" t="str">
        <f>IF(COUNT(BY250,X288)=2,ROUND(BY250*X288/SUM(X279:X288),#REF!),"")</f>
        <v/>
      </c>
      <c r="BZ286" s="297" t="str">
        <f>IF(COUNT(BZ250,Y288)=2,ROUND(BZ250*Y288/SUM(Y279:Y288),#REF!),"")</f>
        <v/>
      </c>
      <c r="CA286" s="297" t="str">
        <f>IF(COUNT(CA250,Z288)=2,ROUND(CA250*Z288/SUM(Z279:Z288),#REF!),"")</f>
        <v/>
      </c>
      <c r="CB286" s="297" t="str">
        <f>IF(COUNT(CB250,AA288)=2,ROUND(CB250*AA288/SUM(AA279:AA288),#REF!),"")</f>
        <v/>
      </c>
      <c r="CC286" s="297" t="str">
        <f>IF(COUNT(CC250,AB288)=2,ROUND(CC250*AB288/SUM(AB279:AB288),#REF!),"")</f>
        <v/>
      </c>
      <c r="CD286" s="297" t="str">
        <f>IF(COUNT(CD250,AC288)=2,ROUND(CD250*AC288/SUM(AC279:AC288),#REF!),"")</f>
        <v/>
      </c>
      <c r="CE286" s="297" t="str">
        <f>IF(COUNT(CE250,AD288)=2,ROUND(CE250*AD288/SUM(AD279:AD288),#REF!),"")</f>
        <v/>
      </c>
      <c r="CF286" s="297" t="str">
        <f>IF(COUNT(CF250,AE288)=2,ROUND(CF250*AE288/SUM(AE279:AE288),#REF!),"")</f>
        <v/>
      </c>
      <c r="CG286" s="297" t="str">
        <f>IF(COUNT(CG250,AF288)=2,ROUND(CG250*AF288/SUM(AF279:AF288),#REF!),"")</f>
        <v/>
      </c>
      <c r="CH286" s="565" t="str">
        <f>IF(COUNTA(AG288)=0,"",AG288)</f>
        <v/>
      </c>
      <c r="CI286" s="565"/>
      <c r="CJ286" s="565"/>
      <c r="CK286" s="565"/>
      <c r="CL286" s="565"/>
      <c r="CM286" s="565"/>
      <c r="CN286" s="565"/>
      <c r="CO286" s="565"/>
      <c r="CP286" s="565"/>
      <c r="CQ286" s="565"/>
    </row>
    <row r="287" spans="3:97" s="243" customFormat="1" ht="13.5" customHeight="1">
      <c r="C287" s="568"/>
      <c r="D287" s="568"/>
      <c r="E287" s="332"/>
      <c r="F287" s="569" t="str">
        <f t="shared" ca="1" si="17"/>
        <v/>
      </c>
      <c r="G287" s="569"/>
      <c r="H287" s="569"/>
      <c r="I287" s="333" t="str">
        <f>IF(E287="","",E243)</f>
        <v/>
      </c>
      <c r="J287" s="569" t="e">
        <f>J277&amp;"９"</f>
        <v>#REF!</v>
      </c>
      <c r="K287" s="569"/>
      <c r="L287" s="308"/>
      <c r="M287" s="308"/>
      <c r="N287" s="308"/>
      <c r="O287" s="308"/>
      <c r="P287" s="308"/>
      <c r="Q287" s="308"/>
      <c r="R287" s="308"/>
      <c r="S287" s="308"/>
      <c r="T287" s="308"/>
      <c r="U287" s="308"/>
      <c r="V287" s="308"/>
      <c r="W287" s="308"/>
      <c r="X287" s="308"/>
      <c r="Y287" s="308"/>
      <c r="Z287" s="308"/>
      <c r="AA287" s="308"/>
      <c r="AB287" s="308"/>
      <c r="AC287" s="308"/>
      <c r="AD287" s="308"/>
      <c r="AE287" s="308"/>
      <c r="AF287" s="308"/>
      <c r="AG287" s="570"/>
      <c r="AH287" s="570"/>
      <c r="AI287" s="570"/>
      <c r="AJ287" s="570"/>
      <c r="AK287" s="570"/>
      <c r="AL287" s="570"/>
      <c r="AM287" s="570"/>
      <c r="AN287" s="570"/>
      <c r="AO287" s="570"/>
      <c r="AP287" s="570"/>
      <c r="AR287" s="571" t="b">
        <f t="shared" si="16"/>
        <v>0</v>
      </c>
      <c r="AS287" s="571"/>
      <c r="AT287" s="571"/>
      <c r="AU287" s="282" t="s">
        <v>160</v>
      </c>
      <c r="AV287" s="275"/>
    </row>
    <row r="288" spans="3:97" s="243" customFormat="1" ht="13.5" customHeight="1">
      <c r="C288" s="572" t="s">
        <v>307</v>
      </c>
      <c r="D288" s="573"/>
      <c r="E288" s="353"/>
      <c r="F288" s="574"/>
      <c r="G288" s="575"/>
      <c r="H288" s="576"/>
      <c r="I288" s="354"/>
      <c r="J288" s="577"/>
      <c r="K288" s="577"/>
      <c r="L288" s="308"/>
      <c r="M288" s="308"/>
      <c r="N288" s="308"/>
      <c r="O288" s="308"/>
      <c r="P288" s="308"/>
      <c r="Q288" s="308"/>
      <c r="R288" s="308"/>
      <c r="S288" s="308"/>
      <c r="T288" s="308"/>
      <c r="U288" s="308"/>
      <c r="V288" s="308"/>
      <c r="W288" s="308"/>
      <c r="X288" s="308"/>
      <c r="Y288" s="308"/>
      <c r="Z288" s="308"/>
      <c r="AA288" s="308"/>
      <c r="AB288" s="308"/>
      <c r="AC288" s="308"/>
      <c r="AD288" s="308"/>
      <c r="AE288" s="308"/>
      <c r="AF288" s="308"/>
      <c r="AG288" s="570"/>
      <c r="AH288" s="570"/>
      <c r="AI288" s="570"/>
      <c r="AJ288" s="570"/>
      <c r="AK288" s="570"/>
      <c r="AL288" s="570"/>
      <c r="AM288" s="570"/>
      <c r="AN288" s="570"/>
      <c r="AO288" s="570"/>
      <c r="AP288" s="570"/>
      <c r="AR288" s="571" t="b">
        <f t="shared" si="16"/>
        <v>0</v>
      </c>
      <c r="AS288" s="571"/>
      <c r="AT288" s="571"/>
      <c r="AU288" s="282" t="s">
        <v>160</v>
      </c>
    </row>
    <row r="289" spans="3:48" s="243" customFormat="1" ht="13.5" hidden="1" customHeight="1"/>
    <row r="290" spans="3:48" s="243" customFormat="1" ht="13.5" hidden="1" customHeight="1">
      <c r="AV290" s="268"/>
    </row>
    <row r="291" spans="3:48" s="243" customFormat="1" ht="13.5" hidden="1" customHeight="1">
      <c r="AV291" s="268"/>
    </row>
    <row r="292" spans="3:48" s="243" customFormat="1" ht="13.5" hidden="1" customHeight="1">
      <c r="AV292" s="268"/>
    </row>
    <row r="293" spans="3:48" s="243" customFormat="1" ht="13.5" hidden="1" customHeight="1">
      <c r="AV293" s="268"/>
    </row>
    <row r="294" spans="3:48" s="243" customFormat="1" ht="13.5" hidden="1" customHeight="1">
      <c r="AV294" s="268"/>
    </row>
    <row r="295" spans="3:48" s="243" customFormat="1" ht="13.5" hidden="1" customHeight="1">
      <c r="AV295" s="268"/>
    </row>
    <row r="296" spans="3:48" s="243" customFormat="1" ht="13.5" hidden="1" customHeight="1">
      <c r="AV296" s="268"/>
    </row>
    <row r="297" spans="3:48" s="243" customFormat="1" ht="13.5" hidden="1" customHeight="1">
      <c r="AV297" s="268"/>
    </row>
    <row r="298" spans="3:48" s="243" customFormat="1" ht="13.5" hidden="1" customHeight="1">
      <c r="AV298" s="268"/>
    </row>
    <row r="299" spans="3:48" s="243" customFormat="1" ht="13.5" hidden="1" customHeight="1">
      <c r="AV299" s="268"/>
    </row>
    <row r="300" spans="3:48" s="243" customFormat="1" ht="13.5" hidden="1" customHeight="1">
      <c r="AV300" s="268"/>
    </row>
    <row r="301" spans="3:48" s="243" customFormat="1" ht="13.5" hidden="1" customHeight="1">
      <c r="AV301" s="268"/>
    </row>
    <row r="302" spans="3:48" s="243" customFormat="1" ht="13.5" customHeight="1">
      <c r="AQ302" s="268"/>
      <c r="AR302" s="268"/>
      <c r="AS302" s="268"/>
      <c r="AT302" s="268"/>
      <c r="AU302" s="268"/>
    </row>
    <row r="303" spans="3:48" s="243" customFormat="1" ht="13.5" customHeight="1">
      <c r="C303" s="651" t="s">
        <v>8</v>
      </c>
      <c r="D303" s="651"/>
      <c r="E303" s="562" t="s">
        <v>106</v>
      </c>
      <c r="F303" s="562"/>
      <c r="G303" s="279"/>
    </row>
    <row r="304" spans="3:48" s="243" customFormat="1" ht="13.5" customHeight="1">
      <c r="C304" s="651"/>
      <c r="D304" s="651"/>
      <c r="E304" s="562"/>
      <c r="F304" s="562"/>
      <c r="G304" s="279"/>
      <c r="I304" s="244"/>
    </row>
    <row r="305" spans="3:100" s="243" customFormat="1" ht="13.5" customHeight="1">
      <c r="C305" s="235" t="s">
        <v>254</v>
      </c>
      <c r="D305" s="279"/>
      <c r="E305" s="279"/>
      <c r="F305" s="279"/>
      <c r="G305" s="279"/>
      <c r="I305" s="244"/>
      <c r="BC305" s="239" t="e">
        <f>IF(#REF!="発電事業者","算定結果　様式第３２第１表～第４表（保有電源新エネ欄他）","算定結果　様式第３２第１表・第２表（年度末電源構成・発電端電力量）")</f>
        <v>#REF!</v>
      </c>
      <c r="CT305" s="296" t="s">
        <v>114</v>
      </c>
      <c r="CV305" s="286" t="str">
        <f>IF(COUNT(H309:Z332)&gt;0,"○","")</f>
        <v/>
      </c>
    </row>
    <row r="306" spans="3:100" s="243" customFormat="1" ht="13.5" customHeight="1">
      <c r="C306" s="652"/>
      <c r="D306" s="653"/>
      <c r="E306" s="653"/>
      <c r="F306" s="653"/>
      <c r="G306" s="654"/>
      <c r="H306" s="594" t="str">
        <f>$H$66</f>
        <v>廃棄物</v>
      </c>
      <c r="I306" s="594"/>
      <c r="J306" s="594"/>
      <c r="K306" s="594"/>
      <c r="L306" s="594"/>
      <c r="M306" s="594"/>
      <c r="N306" s="594"/>
      <c r="O306" s="594"/>
      <c r="P306" s="594"/>
      <c r="Q306" s="594"/>
      <c r="R306" s="594"/>
      <c r="S306" s="594"/>
      <c r="T306" s="594"/>
      <c r="U306" s="594"/>
      <c r="V306" s="594"/>
      <c r="W306" s="594"/>
      <c r="X306" s="594"/>
      <c r="Y306" s="594"/>
      <c r="Z306" s="594"/>
      <c r="AA306" s="245"/>
      <c r="AB306" s="245"/>
      <c r="AC306" s="245"/>
      <c r="AD306" s="298"/>
      <c r="AE306" s="298"/>
      <c r="AF306" s="298"/>
      <c r="AG306" s="298"/>
      <c r="AH306" s="298"/>
      <c r="AI306" s="268"/>
      <c r="AJ306" s="268"/>
      <c r="AK306" s="268"/>
      <c r="AL306" s="268"/>
      <c r="AM306" s="268"/>
      <c r="AN306" s="268"/>
      <c r="AO306" s="268"/>
      <c r="AP306" s="268"/>
      <c r="AQ306" s="268"/>
      <c r="AR306" s="268"/>
      <c r="AS306" s="268"/>
      <c r="AT306" s="268"/>
      <c r="AU306" s="268"/>
      <c r="BB306" s="246"/>
      <c r="BC306" s="659" t="s">
        <v>256</v>
      </c>
      <c r="BD306" s="659"/>
      <c r="BE306" s="659"/>
      <c r="BF306" s="659"/>
      <c r="BG306" s="601" t="e">
        <f>DATE(#REF!,1,1)</f>
        <v>#REF!</v>
      </c>
      <c r="BH306" s="602"/>
      <c r="BI306" s="602"/>
      <c r="BJ306" s="602"/>
      <c r="BK306" s="602"/>
      <c r="BL306" s="602"/>
      <c r="BM306" s="602"/>
      <c r="BN306" s="602"/>
      <c r="BO306" s="602"/>
      <c r="BP306" s="602"/>
      <c r="BQ306" s="602"/>
      <c r="BR306" s="603"/>
      <c r="BS306" s="659" t="s">
        <v>257</v>
      </c>
      <c r="BT306" s="659"/>
      <c r="BU306" s="659"/>
      <c r="BV306" s="659"/>
      <c r="BW306" s="592" t="e">
        <f>DATE(#REF!-1,1,1)</f>
        <v>#REF!</v>
      </c>
      <c r="BX306" s="592" t="e">
        <f>DATE(#REF!,1,1)</f>
        <v>#REF!</v>
      </c>
      <c r="BY306" s="592" t="e">
        <f>DATE(#REF!+1,1,1)</f>
        <v>#REF!</v>
      </c>
      <c r="BZ306" s="592" t="e">
        <f>DATE(#REF!+2,1,1)</f>
        <v>#REF!</v>
      </c>
      <c r="CA306" s="592" t="e">
        <f>DATE(#REF!+3,1,1)</f>
        <v>#REF!</v>
      </c>
      <c r="CB306" s="592" t="e">
        <f>DATE(#REF!+4,1,1)</f>
        <v>#REF!</v>
      </c>
      <c r="CC306" s="592" t="e">
        <f>DATE(#REF!+5,1,1)</f>
        <v>#REF!</v>
      </c>
      <c r="CD306" s="592" t="e">
        <f>DATE(#REF!+6,1,1)</f>
        <v>#REF!</v>
      </c>
      <c r="CE306" s="592" t="e">
        <f>DATE(#REF!+7,1,1)</f>
        <v>#REF!</v>
      </c>
      <c r="CF306" s="592" t="e">
        <f>DATE(#REF!+8,1,1)</f>
        <v>#REF!</v>
      </c>
      <c r="CG306" s="592" t="e">
        <f>DATE(#REF!+9,1,1)</f>
        <v>#REF!</v>
      </c>
      <c r="CH306" s="273"/>
      <c r="CI306" s="273"/>
      <c r="CJ306" s="273"/>
      <c r="CK306" s="273"/>
      <c r="CL306" s="273"/>
      <c r="CM306" s="273"/>
      <c r="CN306" s="273"/>
      <c r="CO306" s="273"/>
      <c r="CP306" s="273"/>
      <c r="CQ306" s="273"/>
    </row>
    <row r="307" spans="3:100" s="243" customFormat="1" ht="13.5" customHeight="1">
      <c r="C307" s="661"/>
      <c r="D307" s="662"/>
      <c r="E307" s="662"/>
      <c r="F307" s="662"/>
      <c r="G307" s="663"/>
      <c r="H307" s="595" t="s">
        <v>194</v>
      </c>
      <c r="I307" s="595" t="s">
        <v>195</v>
      </c>
      <c r="J307" s="595" t="s">
        <v>161</v>
      </c>
      <c r="K307" s="595" t="s">
        <v>162</v>
      </c>
      <c r="L307" s="595" t="s">
        <v>163</v>
      </c>
      <c r="M307" s="595" t="s">
        <v>164</v>
      </c>
      <c r="N307" s="595" t="s">
        <v>165</v>
      </c>
      <c r="O307" s="595" t="s">
        <v>166</v>
      </c>
      <c r="P307" s="595" t="s">
        <v>167</v>
      </c>
      <c r="Q307" s="595" t="s">
        <v>168</v>
      </c>
      <c r="R307" s="595" t="s">
        <v>169</v>
      </c>
      <c r="S307" s="595" t="s">
        <v>170</v>
      </c>
      <c r="T307" s="595" t="s">
        <v>25</v>
      </c>
      <c r="U307" s="637"/>
      <c r="V307" s="638"/>
      <c r="W307" s="638"/>
      <c r="X307" s="638"/>
      <c r="Y307" s="638"/>
      <c r="Z307" s="639"/>
      <c r="AA307" s="245"/>
      <c r="AB307" s="245"/>
      <c r="AC307" s="245"/>
      <c r="AD307" s="298"/>
      <c r="AE307" s="298"/>
      <c r="AF307" s="298"/>
      <c r="AG307" s="298"/>
      <c r="AH307" s="298"/>
      <c r="AI307" s="245"/>
      <c r="AJ307" s="245"/>
      <c r="AK307" s="245"/>
      <c r="AL307" s="245"/>
      <c r="AM307" s="245"/>
      <c r="AN307" s="245"/>
      <c r="AO307" s="245"/>
      <c r="AP307" s="245"/>
      <c r="AQ307" s="245"/>
      <c r="AR307" s="245"/>
      <c r="AS307" s="245"/>
      <c r="AT307" s="245"/>
      <c r="AU307" s="245"/>
      <c r="AX307" s="280"/>
      <c r="AY307" s="280"/>
      <c r="AZ307" s="280"/>
      <c r="BA307" s="280"/>
      <c r="BB307" s="246"/>
      <c r="BC307" s="659"/>
      <c r="BD307" s="659"/>
      <c r="BE307" s="659"/>
      <c r="BF307" s="659"/>
      <c r="BG307" s="334" t="s">
        <v>194</v>
      </c>
      <c r="BH307" s="334" t="s">
        <v>195</v>
      </c>
      <c r="BI307" s="334" t="s">
        <v>161</v>
      </c>
      <c r="BJ307" s="334" t="s">
        <v>162</v>
      </c>
      <c r="BK307" s="334" t="s">
        <v>163</v>
      </c>
      <c r="BL307" s="334" t="s">
        <v>164</v>
      </c>
      <c r="BM307" s="334" t="s">
        <v>165</v>
      </c>
      <c r="BN307" s="334" t="s">
        <v>166</v>
      </c>
      <c r="BO307" s="334" t="s">
        <v>167</v>
      </c>
      <c r="BP307" s="334" t="s">
        <v>168</v>
      </c>
      <c r="BQ307" s="334" t="s">
        <v>169</v>
      </c>
      <c r="BR307" s="334" t="s">
        <v>170</v>
      </c>
      <c r="BS307" s="659"/>
      <c r="BT307" s="659"/>
      <c r="BU307" s="659"/>
      <c r="BV307" s="659"/>
      <c r="BW307" s="593"/>
      <c r="BX307" s="593"/>
      <c r="BY307" s="593"/>
      <c r="BZ307" s="593"/>
      <c r="CA307" s="593"/>
      <c r="CB307" s="593"/>
      <c r="CC307" s="593"/>
      <c r="CD307" s="593"/>
      <c r="CE307" s="593"/>
      <c r="CF307" s="593"/>
      <c r="CG307" s="593"/>
      <c r="CH307" s="273"/>
      <c r="CI307" s="273"/>
      <c r="CJ307" s="273"/>
      <c r="CK307" s="273"/>
      <c r="CL307" s="273"/>
      <c r="CM307" s="273"/>
      <c r="CN307" s="273"/>
      <c r="CO307" s="273"/>
      <c r="CP307" s="273"/>
      <c r="CQ307" s="273"/>
    </row>
    <row r="308" spans="3:100" s="243" customFormat="1" ht="13.5" customHeight="1">
      <c r="C308" s="655"/>
      <c r="D308" s="656"/>
      <c r="E308" s="656"/>
      <c r="F308" s="656"/>
      <c r="G308" s="657"/>
      <c r="H308" s="596"/>
      <c r="I308" s="596"/>
      <c r="J308" s="596"/>
      <c r="K308" s="596"/>
      <c r="L308" s="596"/>
      <c r="M308" s="596"/>
      <c r="N308" s="596"/>
      <c r="O308" s="596"/>
      <c r="P308" s="596"/>
      <c r="Q308" s="596"/>
      <c r="R308" s="596"/>
      <c r="S308" s="596"/>
      <c r="T308" s="596"/>
      <c r="U308" s="640"/>
      <c r="V308" s="641"/>
      <c r="W308" s="641"/>
      <c r="X308" s="641"/>
      <c r="Y308" s="641"/>
      <c r="Z308" s="642"/>
      <c r="AA308" s="250"/>
      <c r="AB308" s="250"/>
      <c r="AC308" s="250"/>
      <c r="AD308" s="268"/>
      <c r="AE308" s="268"/>
      <c r="AF308" s="268"/>
      <c r="AG308" s="268"/>
      <c r="AH308" s="268"/>
      <c r="AI308" s="250"/>
      <c r="AJ308" s="250"/>
      <c r="AK308" s="250"/>
      <c r="AL308" s="250"/>
      <c r="AM308" s="250"/>
      <c r="AN308" s="250"/>
      <c r="AO308" s="250"/>
      <c r="AP308" s="250"/>
      <c r="AQ308" s="250"/>
      <c r="AR308" s="250"/>
      <c r="AS308" s="250"/>
      <c r="AT308" s="250"/>
      <c r="AU308" s="250"/>
      <c r="AX308" s="280"/>
      <c r="AY308" s="280"/>
      <c r="AZ308" s="280"/>
      <c r="BA308" s="280"/>
      <c r="BB308" s="246"/>
      <c r="BC308" s="634" t="s">
        <v>198</v>
      </c>
      <c r="BD308" s="635"/>
      <c r="BE308" s="635"/>
      <c r="BF308" s="636"/>
      <c r="BG308" s="297" t="str">
        <f>IF(COUNT(H313)=0,"",H313)</f>
        <v/>
      </c>
      <c r="BH308" s="297" t="str">
        <f t="shared" ref="BH308:BR308" si="18">IF(COUNT(I313)=0,"",I313)</f>
        <v/>
      </c>
      <c r="BI308" s="297" t="str">
        <f t="shared" si="18"/>
        <v/>
      </c>
      <c r="BJ308" s="297" t="str">
        <f t="shared" si="18"/>
        <v/>
      </c>
      <c r="BK308" s="297" t="str">
        <f t="shared" si="18"/>
        <v/>
      </c>
      <c r="BL308" s="297" t="str">
        <f t="shared" si="18"/>
        <v/>
      </c>
      <c r="BM308" s="297" t="str">
        <f t="shared" si="18"/>
        <v/>
      </c>
      <c r="BN308" s="297" t="str">
        <f t="shared" si="18"/>
        <v/>
      </c>
      <c r="BO308" s="297" t="str">
        <f t="shared" si="18"/>
        <v/>
      </c>
      <c r="BP308" s="297" t="str">
        <f t="shared" si="18"/>
        <v/>
      </c>
      <c r="BQ308" s="297" t="str">
        <f t="shared" si="18"/>
        <v/>
      </c>
      <c r="BR308" s="297" t="str">
        <f t="shared" si="18"/>
        <v/>
      </c>
      <c r="BS308" s="597" t="s">
        <v>198</v>
      </c>
      <c r="BT308" s="633"/>
      <c r="BU308" s="598"/>
      <c r="BV308" s="334" t="s">
        <v>171</v>
      </c>
      <c r="BW308" s="253" t="str">
        <f>IF(COUNT(L311)=0,"",L311)</f>
        <v/>
      </c>
      <c r="BX308" s="253" t="str">
        <f>IF(COUNT(L313)=0,"",L313)</f>
        <v/>
      </c>
      <c r="BY308" s="253" t="str">
        <f>IF(COUNT(L315)=0,"",L315)</f>
        <v/>
      </c>
      <c r="BZ308" s="253" t="str">
        <f>IF(COUNT(L317)=0,"",L317)</f>
        <v/>
      </c>
      <c r="CA308" s="253" t="str">
        <f>IF(COUNT(L319)=0,"",L319)</f>
        <v/>
      </c>
      <c r="CB308" s="253" t="str">
        <f>IF(COUNT(L321)=0,"",L321)</f>
        <v/>
      </c>
      <c r="CC308" s="253" t="str">
        <f>IF(COUNT(L323)=0,"",L323)</f>
        <v/>
      </c>
      <c r="CD308" s="253" t="str">
        <f>IF(COUNT(L325)=0,"",L325)</f>
        <v/>
      </c>
      <c r="CE308" s="253" t="str">
        <f>IF(COUNT(L327)=0,"",L327)</f>
        <v/>
      </c>
      <c r="CF308" s="253" t="str">
        <f>IF(COUNT(L329)=0,"",L329)</f>
        <v/>
      </c>
      <c r="CG308" s="253" t="str">
        <f>IF(COUNT(L331)=0,"",L331)</f>
        <v/>
      </c>
      <c r="CH308" s="257"/>
      <c r="CI308" s="257"/>
      <c r="CJ308" s="257"/>
      <c r="CK308" s="257"/>
      <c r="CL308" s="257"/>
      <c r="CM308" s="257"/>
      <c r="CN308" s="257"/>
      <c r="CO308" s="257"/>
      <c r="CP308" s="257"/>
      <c r="CQ308" s="257"/>
    </row>
    <row r="309" spans="3:100" s="243" customFormat="1" ht="13.5" customHeight="1">
      <c r="C309" s="604" t="e">
        <f>DATE(#REF!-2,1,1)</f>
        <v>#REF!</v>
      </c>
      <c r="D309" s="605"/>
      <c r="E309" s="613" t="s">
        <v>198</v>
      </c>
      <c r="F309" s="614"/>
      <c r="G309" s="615"/>
      <c r="H309" s="255"/>
      <c r="I309" s="255"/>
      <c r="J309" s="255"/>
      <c r="K309" s="255"/>
      <c r="L309" s="255"/>
      <c r="M309" s="255"/>
      <c r="N309" s="255"/>
      <c r="O309" s="255"/>
      <c r="P309" s="255"/>
      <c r="Q309" s="256"/>
      <c r="R309" s="256"/>
      <c r="S309" s="256"/>
      <c r="T309" s="255"/>
      <c r="U309" s="578"/>
      <c r="V309" s="644"/>
      <c r="W309" s="644"/>
      <c r="X309" s="644"/>
      <c r="Y309" s="644"/>
      <c r="Z309" s="579"/>
      <c r="AA309" s="257"/>
      <c r="AB309" s="257"/>
      <c r="AC309" s="257"/>
      <c r="AD309" s="299"/>
      <c r="AE309" s="299"/>
      <c r="AF309" s="268"/>
      <c r="AG309" s="268"/>
      <c r="AH309" s="268"/>
      <c r="AI309" s="257"/>
      <c r="AJ309" s="257"/>
      <c r="AK309" s="257"/>
      <c r="AL309" s="257"/>
      <c r="AM309" s="257"/>
      <c r="AN309" s="257"/>
      <c r="AO309" s="257"/>
      <c r="AP309" s="257"/>
      <c r="AQ309" s="257"/>
      <c r="AR309" s="257"/>
      <c r="AS309" s="257"/>
      <c r="AT309" s="257"/>
      <c r="AU309" s="257"/>
      <c r="AX309" s="280"/>
      <c r="AY309" s="280"/>
      <c r="AZ309" s="280"/>
      <c r="BA309" s="280"/>
      <c r="BB309" s="246"/>
      <c r="BC309" s="648"/>
      <c r="BD309" s="649"/>
      <c r="BE309" s="649"/>
      <c r="BF309" s="650"/>
      <c r="BG309" s="259"/>
      <c r="BH309" s="259"/>
      <c r="BI309" s="259"/>
      <c r="BJ309" s="259"/>
      <c r="BK309" s="259"/>
      <c r="BL309" s="259"/>
      <c r="BM309" s="259"/>
      <c r="BN309" s="259"/>
      <c r="BO309" s="259"/>
      <c r="BP309" s="259"/>
      <c r="BQ309" s="259"/>
      <c r="BR309" s="259"/>
      <c r="BS309" s="599"/>
      <c r="BT309" s="643"/>
      <c r="BU309" s="600"/>
      <c r="BV309" s="334" t="s">
        <v>172</v>
      </c>
      <c r="BW309" s="253" t="str">
        <f>IF(COUNT(Q309)=0,"",Q309)</f>
        <v/>
      </c>
      <c r="BX309" s="253" t="str">
        <f>IF(COUNT(Q313)=0,"",Q313)</f>
        <v/>
      </c>
      <c r="BY309" s="253" t="str">
        <f>IF(COUNT(Q315)=0,"",Q315)</f>
        <v/>
      </c>
      <c r="BZ309" s="253" t="str">
        <f>IF(COUNT(Q317)=0,"",Q317)</f>
        <v/>
      </c>
      <c r="CA309" s="253" t="str">
        <f>IF(COUNT(Q319)=0,"",Q319)</f>
        <v/>
      </c>
      <c r="CB309" s="253" t="str">
        <f>IF(COUNT(Q321)=0,"",Q321)</f>
        <v/>
      </c>
      <c r="CC309" s="253" t="str">
        <f>IF(COUNT(Q323)=0,"",Q323)</f>
        <v/>
      </c>
      <c r="CD309" s="253" t="str">
        <f>IF(COUNT(Q325)=0,"",Q325)</f>
        <v/>
      </c>
      <c r="CE309" s="253" t="str">
        <f>IF(COUNT(Q327)=0,"",Q327)</f>
        <v/>
      </c>
      <c r="CF309" s="253" t="str">
        <f>IF(COUNT(Q329)=0,"",Q329)</f>
        <v/>
      </c>
      <c r="CG309" s="253" t="str">
        <f>IF(COUNT(Q331)=0,"",Q331)</f>
        <v/>
      </c>
      <c r="CH309" s="257"/>
      <c r="CI309" s="257"/>
      <c r="CJ309" s="257"/>
      <c r="CK309" s="257"/>
      <c r="CL309" s="257"/>
      <c r="CM309" s="257"/>
      <c r="CN309" s="257"/>
      <c r="CO309" s="257"/>
      <c r="CP309" s="257"/>
      <c r="CQ309" s="257"/>
    </row>
    <row r="310" spans="3:100" s="243" customFormat="1" ht="13.5" customHeight="1">
      <c r="C310" s="606"/>
      <c r="D310" s="607"/>
      <c r="E310" s="608" t="s">
        <v>252</v>
      </c>
      <c r="F310" s="609"/>
      <c r="G310" s="610"/>
      <c r="H310" s="260"/>
      <c r="I310" s="260"/>
      <c r="J310" s="260"/>
      <c r="K310" s="260"/>
      <c r="L310" s="260"/>
      <c r="M310" s="260"/>
      <c r="N310" s="260"/>
      <c r="O310" s="260"/>
      <c r="P310" s="260"/>
      <c r="Q310" s="261"/>
      <c r="R310" s="261"/>
      <c r="S310" s="261"/>
      <c r="T310" s="262" t="str">
        <f>IF(COUNT(H310:S310)=0,"",SUMPRODUCT(ROUND(H310:S310,1)))</f>
        <v/>
      </c>
      <c r="U310" s="645"/>
      <c r="V310" s="646"/>
      <c r="W310" s="646"/>
      <c r="X310" s="646"/>
      <c r="Y310" s="646"/>
      <c r="Z310" s="647"/>
      <c r="AA310" s="257"/>
      <c r="AB310" s="257"/>
      <c r="AC310" s="257"/>
      <c r="AD310" s="299"/>
      <c r="AE310" s="299"/>
      <c r="AF310" s="268"/>
      <c r="AG310" s="268"/>
      <c r="AH310" s="268"/>
      <c r="AI310" s="271"/>
      <c r="AJ310" s="271"/>
      <c r="AK310" s="271"/>
      <c r="AL310" s="271"/>
      <c r="AM310" s="271"/>
      <c r="AN310" s="271"/>
      <c r="AO310" s="271"/>
      <c r="AP310" s="271"/>
      <c r="AQ310" s="271"/>
      <c r="AR310" s="271"/>
      <c r="AS310" s="271"/>
      <c r="AT310" s="271"/>
      <c r="AU310" s="272"/>
      <c r="AX310" s="280"/>
      <c r="AY310" s="280"/>
      <c r="AZ310" s="280"/>
      <c r="BA310" s="280"/>
      <c r="BB310" s="246"/>
      <c r="BC310" s="594" t="s">
        <v>205</v>
      </c>
      <c r="BD310" s="594"/>
      <c r="BE310" s="594"/>
      <c r="BF310" s="594"/>
      <c r="BG310" s="253" t="str">
        <f>IF(COUNT(H314)=0,"",ROUND(H314,#REF!))</f>
        <v/>
      </c>
      <c r="BH310" s="253" t="str">
        <f>IF(COUNT(I314)=0,"",ROUND(I314,#REF!))</f>
        <v/>
      </c>
      <c r="BI310" s="253" t="str">
        <f>IF(COUNT(J314)=0,"",ROUND(J314,#REF!))</f>
        <v/>
      </c>
      <c r="BJ310" s="253" t="str">
        <f>IF(COUNT(K314)=0,"",ROUND(K314,#REF!))</f>
        <v/>
      </c>
      <c r="BK310" s="253" t="str">
        <f>IF(COUNT(L314)=0,"",ROUND(L314,#REF!))</f>
        <v/>
      </c>
      <c r="BL310" s="253" t="str">
        <f>IF(COUNT(M314)=0,"",ROUND(M314,#REF!))</f>
        <v/>
      </c>
      <c r="BM310" s="253" t="str">
        <f>IF(COUNT(N314)=0,"",ROUND(N314,#REF!))</f>
        <v/>
      </c>
      <c r="BN310" s="253" t="str">
        <f>IF(COUNT(O314)=0,"",ROUND(O314,#REF!))</f>
        <v/>
      </c>
      <c r="BO310" s="253" t="str">
        <f>IF(COUNT(P314)=0,"",ROUND(P314,#REF!))</f>
        <v/>
      </c>
      <c r="BP310" s="253" t="str">
        <f>IF(COUNT(Q314)=0,"",ROUND(Q314,#REF!))</f>
        <v/>
      </c>
      <c r="BQ310" s="253" t="str">
        <f>IF(COUNT(R314)=0,"",ROUND(R314,#REF!))</f>
        <v/>
      </c>
      <c r="BR310" s="253" t="str">
        <f>IF(COUNT(S314)=0,"",ROUND(S314,#REF!))</f>
        <v/>
      </c>
      <c r="BS310" s="634" t="s">
        <v>205</v>
      </c>
      <c r="BT310" s="635"/>
      <c r="BU310" s="636"/>
      <c r="BV310" s="334" t="s">
        <v>25</v>
      </c>
      <c r="BW310" s="253" t="str">
        <f>IF(COUNT(T312)=0,"",T312)</f>
        <v/>
      </c>
      <c r="BX310" s="253" t="str">
        <f>IF(COUNT(T314)=0,"",T314)</f>
        <v/>
      </c>
      <c r="BY310" s="253" t="str">
        <f>IF(COUNT(T316)=0,"",T316)</f>
        <v/>
      </c>
      <c r="BZ310" s="266" t="str">
        <f>IF(COUNT(T318)=0,"",T318)</f>
        <v/>
      </c>
      <c r="CA310" s="253" t="str">
        <f>IF(COUNT(T320)=0,"",T320)</f>
        <v/>
      </c>
      <c r="CB310" s="253" t="str">
        <f>IF(COUNT(T322)=0,"",T322)</f>
        <v/>
      </c>
      <c r="CC310" s="253" t="str">
        <f>IF(COUNT(T324)=0,"",T324)</f>
        <v/>
      </c>
      <c r="CD310" s="253" t="str">
        <f>IF(COUNT(T326)=0,"",T326)</f>
        <v/>
      </c>
      <c r="CE310" s="253" t="str">
        <f>IF(COUNT(T328)=0,"",T328)</f>
        <v/>
      </c>
      <c r="CF310" s="253" t="str">
        <f>IF(COUNT(T330)=0,"",T330)</f>
        <v/>
      </c>
      <c r="CG310" s="253" t="str">
        <f>IF(COUNT(T332)=0,"",T332)</f>
        <v/>
      </c>
      <c r="CH310" s="257"/>
      <c r="CI310" s="257"/>
      <c r="CJ310" s="257"/>
      <c r="CK310" s="257"/>
      <c r="CL310" s="257"/>
      <c r="CM310" s="257"/>
      <c r="CN310" s="257"/>
      <c r="CO310" s="257"/>
      <c r="CP310" s="257"/>
      <c r="CQ310" s="257"/>
    </row>
    <row r="311" spans="3:100" s="243" customFormat="1" ht="13.5" customHeight="1">
      <c r="C311" s="604" t="e">
        <f>DATE(#REF!-1,1,1)</f>
        <v>#REF!</v>
      </c>
      <c r="D311" s="605"/>
      <c r="E311" s="613" t="s">
        <v>198</v>
      </c>
      <c r="F311" s="614"/>
      <c r="G311" s="615"/>
      <c r="H311" s="256"/>
      <c r="I311" s="256"/>
      <c r="J311" s="256"/>
      <c r="K311" s="256"/>
      <c r="L311" s="256"/>
      <c r="M311" s="256"/>
      <c r="N311" s="256"/>
      <c r="O311" s="256"/>
      <c r="P311" s="256"/>
      <c r="Q311" s="256"/>
      <c r="R311" s="256"/>
      <c r="S311" s="256"/>
      <c r="T311" s="255"/>
      <c r="U311" s="613" t="s">
        <v>210</v>
      </c>
      <c r="V311" s="614"/>
      <c r="W311" s="614"/>
      <c r="X311" s="615"/>
      <c r="Y311" s="666"/>
      <c r="Z311" s="667"/>
      <c r="AA311" s="257"/>
      <c r="AB311" s="257"/>
      <c r="AC311" s="257"/>
      <c r="AD311" s="299"/>
      <c r="AE311" s="299"/>
      <c r="AF311" s="268"/>
      <c r="AG311" s="268"/>
      <c r="AH311" s="268"/>
      <c r="AI311" s="257"/>
      <c r="AJ311" s="257"/>
      <c r="AK311" s="257"/>
      <c r="AL311" s="257"/>
      <c r="AM311" s="257"/>
      <c r="AN311" s="257"/>
      <c r="AO311" s="257"/>
      <c r="AP311" s="257"/>
      <c r="AQ311" s="257"/>
      <c r="AR311" s="257"/>
      <c r="AS311" s="257"/>
      <c r="AT311" s="257"/>
      <c r="AU311" s="257"/>
      <c r="AX311" s="280"/>
      <c r="AY311" s="280"/>
      <c r="AZ311" s="280"/>
      <c r="BB311" s="246"/>
      <c r="BC311" s="627"/>
      <c r="BD311" s="628"/>
      <c r="BE311" s="628"/>
      <c r="BF311" s="628"/>
      <c r="BG311" s="628"/>
      <c r="BH311" s="628"/>
      <c r="BI311" s="628"/>
      <c r="BJ311" s="628"/>
      <c r="BK311" s="628"/>
      <c r="BL311" s="628"/>
      <c r="BM311" s="628"/>
      <c r="BN311" s="628"/>
      <c r="BO311" s="628"/>
      <c r="BP311" s="628"/>
      <c r="BQ311" s="628"/>
      <c r="BR311" s="629"/>
      <c r="BS311" s="597" t="s">
        <v>206</v>
      </c>
      <c r="BT311" s="633"/>
      <c r="BU311" s="598"/>
      <c r="BV311" s="334" t="s">
        <v>25</v>
      </c>
      <c r="BW311" s="253" t="str">
        <f>IF(COUNT(Y311)=0,"",IF(#REF!="発電事業者",Y311,IF(SUMIF($C339:$D348,"その他事業者",L339:L348)=0,IF(Y311*L348/SUM(L339:L348)=0,"",Y311*L348/SUM(L339:L348)),ROUND(Y311*SUMIF($C339:$D348,"その他事業者",L339:L348)/SUM(L339:L348),#REF!)+Y311*L348/SUM(L339:L348))))</f>
        <v/>
      </c>
      <c r="BX311" s="253" t="str">
        <f>IF(COUNT(Y313)=0,"",IF(#REF!="発電事業者",Y313,IF(SUMIF($C339:$D348,"その他事業者",W339:W348)=0,IF(Y313*W348/SUM(W339:W348)=0,"",Y313*W348/SUM(W339:W348)),ROUND(Y313*SUMIF($C339:$D348,"その他事業者",W339:W348)/SUM(W339:W348),#REF!)+Y313*W348/SUM(W339:W348))))</f>
        <v/>
      </c>
      <c r="BY311" s="267"/>
      <c r="BZ311" s="267"/>
      <c r="CA311" s="267"/>
      <c r="CB311" s="253" t="str">
        <f>IF(COUNT(Y321)=0,"",IF(#REF!="発電事業者",Y321,IF(SUMIF($C339:$D348,"その他事業者",AA339:AA348)=0,IF(Y321*AA348/SUM(AA339:AA348)=0,"",Y321*AA348/SUM(AA339:AA348)),ROUND(Y321*SUMIF($C339:$D348,"その他事業者",AA339:AA348)/SUM(AA339:AA348),#REF!)+Y321*AA348/SUM(AA339:AA348))))</f>
        <v/>
      </c>
      <c r="CC311" s="267"/>
      <c r="CD311" s="267"/>
      <c r="CE311" s="267"/>
      <c r="CF311" s="267"/>
      <c r="CG311" s="253" t="str">
        <f>IF(COUNT(Y331)=0,"",IF(#REF!="発電事業者",Y331,IF(SUMIF($C339:$D348,"その他事業者",AF339:AF348)=0,IF(Y331*AF348/SUM(AF339:AF348)=0,"",Y331*AF348/SUM(AF339:AF348)),ROUND(Y331*SUMIF($C339:$D348,"その他事業者",AF339:AF348)/SUM(AF339:AF348),#REF!)+Y331*AF348/SUM(AF339:AF348))))</f>
        <v/>
      </c>
      <c r="CH311" s="257"/>
      <c r="CI311" s="257"/>
      <c r="CJ311" s="257"/>
      <c r="CK311" s="257"/>
      <c r="CL311" s="257"/>
      <c r="CM311" s="257"/>
      <c r="CN311" s="257"/>
      <c r="CO311" s="257"/>
      <c r="CP311" s="257"/>
      <c r="CQ311" s="257"/>
    </row>
    <row r="312" spans="3:100" s="243" customFormat="1" ht="13.5" customHeight="1">
      <c r="C312" s="606"/>
      <c r="D312" s="607"/>
      <c r="E312" s="608" t="s">
        <v>252</v>
      </c>
      <c r="F312" s="609"/>
      <c r="G312" s="610"/>
      <c r="H312" s="261"/>
      <c r="I312" s="261"/>
      <c r="J312" s="261"/>
      <c r="K312" s="261"/>
      <c r="L312" s="261"/>
      <c r="M312" s="261"/>
      <c r="N312" s="261"/>
      <c r="O312" s="261"/>
      <c r="P312" s="261"/>
      <c r="Q312" s="261"/>
      <c r="R312" s="261"/>
      <c r="S312" s="261"/>
      <c r="T312" s="262" t="str">
        <f>IF(COUNT(H312:S312)=0,"",SUMPRODUCT(ROUND(H312:S312,1)))</f>
        <v/>
      </c>
      <c r="U312" s="608" t="s">
        <v>211</v>
      </c>
      <c r="V312" s="609"/>
      <c r="W312" s="609"/>
      <c r="X312" s="610"/>
      <c r="Y312" s="664"/>
      <c r="Z312" s="665"/>
      <c r="AA312" s="257"/>
      <c r="AB312" s="257"/>
      <c r="AC312" s="257"/>
      <c r="AD312" s="299"/>
      <c r="AE312" s="299"/>
      <c r="AF312" s="268"/>
      <c r="AG312" s="268"/>
      <c r="AH312" s="268"/>
      <c r="AI312" s="271"/>
      <c r="AJ312" s="271"/>
      <c r="AK312" s="271"/>
      <c r="AL312" s="271"/>
      <c r="AM312" s="271"/>
      <c r="AN312" s="271"/>
      <c r="AO312" s="271"/>
      <c r="AP312" s="271"/>
      <c r="AQ312" s="271"/>
      <c r="AR312" s="271"/>
      <c r="AS312" s="271"/>
      <c r="AT312" s="271"/>
      <c r="AU312" s="272"/>
      <c r="AX312" s="280"/>
      <c r="AY312" s="280"/>
      <c r="AZ312" s="280"/>
      <c r="BB312" s="246"/>
      <c r="BC312" s="630"/>
      <c r="BD312" s="631"/>
      <c r="BE312" s="631"/>
      <c r="BF312" s="631"/>
      <c r="BG312" s="631"/>
      <c r="BH312" s="631"/>
      <c r="BI312" s="631"/>
      <c r="BJ312" s="631"/>
      <c r="BK312" s="631"/>
      <c r="BL312" s="631"/>
      <c r="BM312" s="631"/>
      <c r="BN312" s="631"/>
      <c r="BO312" s="631"/>
      <c r="BP312" s="631"/>
      <c r="BQ312" s="631"/>
      <c r="BR312" s="632"/>
      <c r="BS312" s="634" t="s">
        <v>207</v>
      </c>
      <c r="BT312" s="635"/>
      <c r="BU312" s="636"/>
      <c r="BV312" s="334" t="s">
        <v>25</v>
      </c>
      <c r="BW312" s="253" t="str">
        <f>IF(COUNT(Y312)=0,"",Y312)</f>
        <v/>
      </c>
      <c r="BX312" s="253" t="str">
        <f>IF(COUNT(Y314)=0,"",Y314)</f>
        <v/>
      </c>
      <c r="BY312" s="267"/>
      <c r="BZ312" s="267"/>
      <c r="CA312" s="267"/>
      <c r="CB312" s="253" t="str">
        <f>IF(COUNT(Y322)=0,"",Y322)</f>
        <v/>
      </c>
      <c r="CC312" s="267"/>
      <c r="CD312" s="267"/>
      <c r="CE312" s="267"/>
      <c r="CF312" s="267"/>
      <c r="CG312" s="253" t="str">
        <f>IF(COUNT(Y332)=0,"",Y332)</f>
        <v/>
      </c>
      <c r="CH312" s="257"/>
      <c r="CI312" s="257"/>
      <c r="CJ312" s="257"/>
      <c r="CK312" s="257"/>
      <c r="CL312" s="257"/>
      <c r="CM312" s="257"/>
      <c r="CN312" s="257"/>
      <c r="CO312" s="257"/>
      <c r="CP312" s="257"/>
      <c r="CQ312" s="257"/>
    </row>
    <row r="313" spans="3:100" s="243" customFormat="1" ht="13.5" customHeight="1">
      <c r="C313" s="604" t="e">
        <f>DATE(#REF!,1,1)</f>
        <v>#REF!</v>
      </c>
      <c r="D313" s="605"/>
      <c r="E313" s="613" t="s">
        <v>198</v>
      </c>
      <c r="F313" s="614"/>
      <c r="G313" s="615"/>
      <c r="H313" s="256"/>
      <c r="I313" s="256"/>
      <c r="J313" s="256"/>
      <c r="K313" s="256"/>
      <c r="L313" s="256"/>
      <c r="M313" s="256"/>
      <c r="N313" s="256"/>
      <c r="O313" s="256"/>
      <c r="P313" s="256"/>
      <c r="Q313" s="256"/>
      <c r="R313" s="256"/>
      <c r="S313" s="256"/>
      <c r="T313" s="255"/>
      <c r="U313" s="613" t="s">
        <v>210</v>
      </c>
      <c r="V313" s="614"/>
      <c r="W313" s="614"/>
      <c r="X313" s="615"/>
      <c r="Y313" s="666"/>
      <c r="Z313" s="667"/>
      <c r="AA313" s="257"/>
      <c r="AB313" s="257"/>
      <c r="AC313" s="257"/>
      <c r="AD313" s="299"/>
      <c r="AE313" s="299"/>
      <c r="AF313" s="268"/>
      <c r="AG313" s="268"/>
      <c r="AH313" s="268"/>
      <c r="AI313" s="257"/>
      <c r="AJ313" s="257"/>
      <c r="AK313" s="257"/>
      <c r="AL313" s="257"/>
      <c r="AM313" s="257"/>
      <c r="AN313" s="257"/>
      <c r="AO313" s="257"/>
      <c r="AP313" s="257"/>
      <c r="AQ313" s="257"/>
      <c r="AR313" s="257"/>
      <c r="AS313" s="257"/>
      <c r="AT313" s="257"/>
      <c r="AU313" s="257"/>
      <c r="AX313" s="268"/>
      <c r="BB313" s="268"/>
      <c r="BC313" s="245"/>
      <c r="BD313" s="245"/>
      <c r="BE313" s="245"/>
      <c r="BF313" s="245"/>
      <c r="BG313" s="245"/>
      <c r="BH313" s="245"/>
      <c r="BI313" s="245"/>
      <c r="BJ313" s="245"/>
      <c r="BK313" s="245"/>
      <c r="BL313" s="245"/>
      <c r="BM313" s="245"/>
      <c r="BN313" s="245"/>
      <c r="BO313" s="245"/>
      <c r="BP313" s="245"/>
      <c r="BQ313" s="245"/>
      <c r="BR313" s="245"/>
      <c r="BS313" s="245"/>
      <c r="BT313" s="245"/>
      <c r="BU313" s="245"/>
      <c r="BV313" s="245"/>
      <c r="BW313" s="245"/>
      <c r="BX313" s="257"/>
      <c r="BY313" s="257"/>
      <c r="BZ313" s="257"/>
      <c r="CA313" s="257"/>
      <c r="CB313" s="257"/>
      <c r="CC313" s="257"/>
      <c r="CD313" s="257"/>
      <c r="CE313" s="257"/>
      <c r="CF313" s="257"/>
      <c r="CG313" s="257"/>
      <c r="CH313" s="257"/>
      <c r="CI313" s="257"/>
      <c r="CJ313" s="257"/>
      <c r="CK313" s="257"/>
      <c r="CL313" s="257"/>
      <c r="CM313" s="257"/>
      <c r="CN313" s="257"/>
      <c r="CO313" s="257"/>
      <c r="CP313" s="257"/>
      <c r="CQ313" s="257"/>
    </row>
    <row r="314" spans="3:100" s="243" customFormat="1" ht="13.5" customHeight="1">
      <c r="C314" s="606"/>
      <c r="D314" s="607"/>
      <c r="E314" s="608" t="s">
        <v>212</v>
      </c>
      <c r="F314" s="609"/>
      <c r="G314" s="610"/>
      <c r="H314" s="261"/>
      <c r="I314" s="261"/>
      <c r="J314" s="261"/>
      <c r="K314" s="261"/>
      <c r="L314" s="261"/>
      <c r="M314" s="261"/>
      <c r="N314" s="261"/>
      <c r="O314" s="261"/>
      <c r="P314" s="261"/>
      <c r="Q314" s="261"/>
      <c r="R314" s="261"/>
      <c r="S314" s="261"/>
      <c r="T314" s="262" t="str">
        <f>IF(COUNT(H314:S314)=0,"",SUMPRODUCT(ROUND(H314:S314,1)))</f>
        <v/>
      </c>
      <c r="U314" s="608" t="s">
        <v>211</v>
      </c>
      <c r="V314" s="609"/>
      <c r="W314" s="609"/>
      <c r="X314" s="610"/>
      <c r="Y314" s="664"/>
      <c r="Z314" s="665"/>
      <c r="AA314" s="257"/>
      <c r="AB314" s="257"/>
      <c r="AC314" s="257"/>
      <c r="AD314" s="299"/>
      <c r="AE314" s="299"/>
      <c r="AF314" s="268"/>
      <c r="AG314" s="268"/>
      <c r="AH314" s="268"/>
      <c r="AI314" s="271"/>
      <c r="AJ314" s="271"/>
      <c r="AK314" s="271"/>
      <c r="AL314" s="271"/>
      <c r="AM314" s="271"/>
      <c r="AN314" s="271"/>
      <c r="AO314" s="271"/>
      <c r="AP314" s="271"/>
      <c r="AQ314" s="271"/>
      <c r="AR314" s="271"/>
      <c r="AS314" s="271"/>
      <c r="AT314" s="271"/>
      <c r="AU314" s="272"/>
      <c r="AX314" s="240" t="e">
        <f>IF(#REF!="発電事業者","算定結果　送電取引帳票","算定結果　受電取引帳票")</f>
        <v>#REF!</v>
      </c>
      <c r="BR314" s="268"/>
    </row>
    <row r="315" spans="3:100" s="243" customFormat="1" ht="13.5" customHeight="1">
      <c r="C315" s="604" t="e">
        <f>DATE(#REF!+1,1,1)</f>
        <v>#REF!</v>
      </c>
      <c r="D315" s="605"/>
      <c r="E315" s="613" t="s">
        <v>198</v>
      </c>
      <c r="F315" s="614"/>
      <c r="G315" s="615"/>
      <c r="H315" s="256"/>
      <c r="I315" s="256"/>
      <c r="J315" s="256"/>
      <c r="K315" s="256"/>
      <c r="L315" s="256"/>
      <c r="M315" s="256"/>
      <c r="N315" s="256"/>
      <c r="O315" s="256"/>
      <c r="P315" s="256"/>
      <c r="Q315" s="256"/>
      <c r="R315" s="256"/>
      <c r="S315" s="256"/>
      <c r="T315" s="255"/>
      <c r="U315" s="618"/>
      <c r="V315" s="619"/>
      <c r="W315" s="619"/>
      <c r="X315" s="619"/>
      <c r="Y315" s="619"/>
      <c r="Z315" s="620"/>
      <c r="AA315" s="257"/>
      <c r="AB315" s="257"/>
      <c r="AC315" s="257"/>
      <c r="AD315" s="299"/>
      <c r="AE315" s="299"/>
      <c r="AF315" s="268"/>
      <c r="AG315" s="268"/>
      <c r="AH315" s="268"/>
      <c r="AI315" s="257"/>
      <c r="AJ315" s="257"/>
      <c r="AK315" s="257"/>
      <c r="AL315" s="257"/>
      <c r="AM315" s="257"/>
      <c r="AN315" s="257"/>
      <c r="AO315" s="257"/>
      <c r="AP315" s="257"/>
      <c r="AQ315" s="257"/>
      <c r="AR315" s="257"/>
      <c r="AS315" s="257"/>
      <c r="AT315" s="257"/>
      <c r="AU315" s="257"/>
      <c r="AX315" s="594" t="s">
        <v>200</v>
      </c>
      <c r="AY315" s="594"/>
      <c r="AZ315" s="595" t="s">
        <v>201</v>
      </c>
      <c r="BA315" s="594" t="s">
        <v>202</v>
      </c>
      <c r="BB315" s="594"/>
      <c r="BC315" s="594"/>
      <c r="BD315" s="595" t="s">
        <v>203</v>
      </c>
      <c r="BE315" s="597" t="s">
        <v>176</v>
      </c>
      <c r="BF315" s="598"/>
      <c r="BG315" s="601" t="e">
        <f>DATE(#REF!,1,1)</f>
        <v>#REF!</v>
      </c>
      <c r="BH315" s="602"/>
      <c r="BI315" s="602"/>
      <c r="BJ315" s="602"/>
      <c r="BK315" s="602"/>
      <c r="BL315" s="602"/>
      <c r="BM315" s="602"/>
      <c r="BN315" s="602"/>
      <c r="BO315" s="602"/>
      <c r="BP315" s="602"/>
      <c r="BQ315" s="602"/>
      <c r="BR315" s="603"/>
      <c r="BS315" s="594" t="s">
        <v>175</v>
      </c>
      <c r="BT315" s="594"/>
      <c r="BU315" s="594"/>
      <c r="BV315" s="594"/>
      <c r="BW315" s="592" t="e">
        <f>DATE(#REF!-1,1,1)</f>
        <v>#REF!</v>
      </c>
      <c r="BX315" s="592" t="e">
        <f>DATE(#REF!,1,1)</f>
        <v>#REF!</v>
      </c>
      <c r="BY315" s="592" t="e">
        <f>DATE(#REF!+1,1,1)</f>
        <v>#REF!</v>
      </c>
      <c r="BZ315" s="592" t="e">
        <f>DATE(#REF!+2,1,1)</f>
        <v>#REF!</v>
      </c>
      <c r="CA315" s="592" t="e">
        <f>DATE(#REF!+3,1,1)</f>
        <v>#REF!</v>
      </c>
      <c r="CB315" s="592" t="e">
        <f>DATE(#REF!+4,1,1)</f>
        <v>#REF!</v>
      </c>
      <c r="CC315" s="592" t="e">
        <f>DATE(#REF!+5,1,1)</f>
        <v>#REF!</v>
      </c>
      <c r="CD315" s="592" t="e">
        <f>DATE(#REF!+6,1,1)</f>
        <v>#REF!</v>
      </c>
      <c r="CE315" s="592" t="e">
        <f>DATE(#REF!+7,1,1)</f>
        <v>#REF!</v>
      </c>
      <c r="CF315" s="592" t="e">
        <f>DATE(#REF!+8,1,1)</f>
        <v>#REF!</v>
      </c>
      <c r="CG315" s="592" t="e">
        <f>DATE(#REF!+9,1,1)</f>
        <v>#REF!</v>
      </c>
      <c r="CH315" s="566" t="s">
        <v>268</v>
      </c>
      <c r="CI315" s="567"/>
      <c r="CJ315" s="567"/>
      <c r="CK315" s="567"/>
      <c r="CL315" s="567"/>
      <c r="CM315" s="567"/>
      <c r="CN315" s="567"/>
      <c r="CO315" s="567"/>
      <c r="CP315" s="567"/>
      <c r="CQ315" s="567"/>
    </row>
    <row r="316" spans="3:100" s="243" customFormat="1" ht="13.5" customHeight="1">
      <c r="C316" s="606"/>
      <c r="D316" s="607"/>
      <c r="E316" s="608" t="s">
        <v>212</v>
      </c>
      <c r="F316" s="609"/>
      <c r="G316" s="610"/>
      <c r="H316" s="261"/>
      <c r="I316" s="261"/>
      <c r="J316" s="261"/>
      <c r="K316" s="261"/>
      <c r="L316" s="261"/>
      <c r="M316" s="261"/>
      <c r="N316" s="261"/>
      <c r="O316" s="261"/>
      <c r="P316" s="261"/>
      <c r="Q316" s="261"/>
      <c r="R316" s="261"/>
      <c r="S316" s="261"/>
      <c r="T316" s="262" t="str">
        <f>IF(COUNT(H316:S316)=0,"",SUMPRODUCT(ROUND(H316:S316,1)))</f>
        <v/>
      </c>
      <c r="U316" s="621"/>
      <c r="V316" s="622"/>
      <c r="W316" s="622"/>
      <c r="X316" s="622"/>
      <c r="Y316" s="622"/>
      <c r="Z316" s="623"/>
      <c r="AA316" s="257"/>
      <c r="AB316" s="257"/>
      <c r="AC316" s="257"/>
      <c r="AD316" s="299"/>
      <c r="AE316" s="299"/>
      <c r="AF316" s="268"/>
      <c r="AG316" s="268"/>
      <c r="AH316" s="268"/>
      <c r="AI316" s="271"/>
      <c r="AJ316" s="271"/>
      <c r="AK316" s="271"/>
      <c r="AL316" s="271"/>
      <c r="AM316" s="271"/>
      <c r="AN316" s="271"/>
      <c r="AO316" s="271"/>
      <c r="AP316" s="271"/>
      <c r="AQ316" s="271"/>
      <c r="AR316" s="271"/>
      <c r="AS316" s="271"/>
      <c r="AT316" s="271"/>
      <c r="AU316" s="272"/>
      <c r="AX316" s="594"/>
      <c r="AY316" s="594"/>
      <c r="AZ316" s="596"/>
      <c r="BA316" s="594"/>
      <c r="BB316" s="594"/>
      <c r="BC316" s="594"/>
      <c r="BD316" s="596"/>
      <c r="BE316" s="599"/>
      <c r="BF316" s="600"/>
      <c r="BG316" s="334" t="s">
        <v>194</v>
      </c>
      <c r="BH316" s="334" t="s">
        <v>195</v>
      </c>
      <c r="BI316" s="334" t="s">
        <v>161</v>
      </c>
      <c r="BJ316" s="334" t="s">
        <v>162</v>
      </c>
      <c r="BK316" s="334" t="s">
        <v>163</v>
      </c>
      <c r="BL316" s="334" t="s">
        <v>164</v>
      </c>
      <c r="BM316" s="334" t="s">
        <v>165</v>
      </c>
      <c r="BN316" s="334" t="s">
        <v>166</v>
      </c>
      <c r="BO316" s="334" t="s">
        <v>167</v>
      </c>
      <c r="BP316" s="334" t="s">
        <v>168</v>
      </c>
      <c r="BQ316" s="334" t="s">
        <v>169</v>
      </c>
      <c r="BR316" s="334" t="s">
        <v>170</v>
      </c>
      <c r="BS316" s="594"/>
      <c r="BT316" s="594"/>
      <c r="BU316" s="594"/>
      <c r="BV316" s="594"/>
      <c r="BW316" s="593"/>
      <c r="BX316" s="593"/>
      <c r="BY316" s="593">
        <v>43101</v>
      </c>
      <c r="BZ316" s="593">
        <v>43466</v>
      </c>
      <c r="CA316" s="593">
        <v>43831</v>
      </c>
      <c r="CB316" s="593">
        <v>44197</v>
      </c>
      <c r="CC316" s="593">
        <v>44562</v>
      </c>
      <c r="CD316" s="593">
        <v>44927</v>
      </c>
      <c r="CE316" s="593">
        <v>45292</v>
      </c>
      <c r="CF316" s="593">
        <v>45658</v>
      </c>
      <c r="CG316" s="593">
        <v>46023</v>
      </c>
      <c r="CH316" s="567"/>
      <c r="CI316" s="567"/>
      <c r="CJ316" s="567"/>
      <c r="CK316" s="567"/>
      <c r="CL316" s="567"/>
      <c r="CM316" s="567"/>
      <c r="CN316" s="567"/>
      <c r="CO316" s="567"/>
      <c r="CP316" s="567"/>
      <c r="CQ316" s="567"/>
    </row>
    <row r="317" spans="3:100" s="243" customFormat="1" ht="13.5" customHeight="1">
      <c r="C317" s="604" t="e">
        <f>DATE(#REF!+2,1,1)</f>
        <v>#REF!</v>
      </c>
      <c r="D317" s="605"/>
      <c r="E317" s="613" t="s">
        <v>198</v>
      </c>
      <c r="F317" s="614"/>
      <c r="G317" s="615"/>
      <c r="H317" s="256"/>
      <c r="I317" s="256"/>
      <c r="J317" s="256"/>
      <c r="K317" s="256"/>
      <c r="L317" s="256"/>
      <c r="M317" s="256"/>
      <c r="N317" s="256"/>
      <c r="O317" s="256"/>
      <c r="P317" s="256"/>
      <c r="Q317" s="256"/>
      <c r="R317" s="256"/>
      <c r="S317" s="256"/>
      <c r="T317" s="255"/>
      <c r="U317" s="621"/>
      <c r="V317" s="622"/>
      <c r="W317" s="622"/>
      <c r="X317" s="622"/>
      <c r="Y317" s="622"/>
      <c r="Z317" s="623"/>
      <c r="AA317" s="257"/>
      <c r="AB317" s="257"/>
      <c r="AC317" s="257"/>
      <c r="AD317" s="299"/>
      <c r="AE317" s="299"/>
      <c r="AF317" s="268"/>
      <c r="AG317" s="268"/>
      <c r="AH317" s="268"/>
      <c r="AI317" s="257"/>
      <c r="AJ317" s="257"/>
      <c r="AK317" s="257"/>
      <c r="AL317" s="257"/>
      <c r="AM317" s="257"/>
      <c r="AN317" s="257"/>
      <c r="AO317" s="257"/>
      <c r="AP317" s="257"/>
      <c r="AQ317" s="257"/>
      <c r="AR317" s="257"/>
      <c r="AS317" s="257"/>
      <c r="AT317" s="257"/>
      <c r="AU317" s="257"/>
      <c r="AX317" s="569" t="str">
        <f>IF(C339="","",C339)</f>
        <v/>
      </c>
      <c r="AY317" s="569"/>
      <c r="AZ317" s="587" t="str">
        <f>IF(E339="","",E339)</f>
        <v/>
      </c>
      <c r="BA317" s="590" t="str">
        <f ca="1">IF(F339="","",F339)</f>
        <v/>
      </c>
      <c r="BB317" s="590"/>
      <c r="BC317" s="590"/>
      <c r="BD317" s="587" t="str">
        <f>IF(I339="","",I339)</f>
        <v/>
      </c>
      <c r="BE317" s="578" t="e">
        <f>IF(#REF!="発電事業者","送電電力（MW）","受電電力（MW）")</f>
        <v>#REF!</v>
      </c>
      <c r="BF317" s="579"/>
      <c r="BG317" s="331" t="str">
        <f>IF(AND(COUNT(BG308)+COUNTA(E339)=2,L339&lt;&gt;""),ROUND(BG308-SUMIF(BE320:BF346,BE317,BG320:BG346),#REF!),"")</f>
        <v/>
      </c>
      <c r="BH317" s="331" t="str">
        <f>IF(AND(COUNT(BH308)+COUNTA(E339)=2,M339&lt;&gt;""),ROUND(BH308-SUMIF(BE320:BF346,BE317,BH320:BH346),#REF!),"")</f>
        <v/>
      </c>
      <c r="BI317" s="331" t="str">
        <f>IF(AND(COUNT(BI308)+COUNTA(E339)=2,N339&lt;&gt;""),ROUND(BI308-SUMIF(BE320:BF346,BE317,BI320:BI346),#REF!),"")</f>
        <v/>
      </c>
      <c r="BJ317" s="331" t="str">
        <f>IF(AND(COUNT(BJ308)+COUNTA(E339)=2,O339&lt;&gt;""),ROUND(BJ308-SUMIF(BE320:BF346,BE317,BJ320:BJ346),#REF!),"")</f>
        <v/>
      </c>
      <c r="BK317" s="331" t="str">
        <f>IF(AND(COUNT(BK308)+COUNTA(E339)=2,P339&lt;&gt;""),ROUND(BK308-SUMIF(BE320:BF346,BE317,BK320:BK346),#REF!),"")</f>
        <v/>
      </c>
      <c r="BL317" s="331" t="str">
        <f>IF(AND(COUNT(BL308)+COUNTA(E339)=2,Q339&lt;&gt;""),ROUND(BL308-SUMIF(BE320:BF346,BE317,BL320:BL346),#REF!),"")</f>
        <v/>
      </c>
      <c r="BM317" s="331" t="str">
        <f>IF(AND(COUNT(BM308)+COUNTA(E339)=2,R339&lt;&gt;""),ROUND(BM308-SUMIF(BE320:BF346,BE317,BM320:BM346),#REF!),"")</f>
        <v/>
      </c>
      <c r="BN317" s="331" t="str">
        <f>IF(AND(COUNT(BN308)+COUNTA(E339)=2,S339&lt;&gt;""),ROUND(BN308-SUMIF(BE320:BF346,BE317,BN320:BN346),#REF!),"")</f>
        <v/>
      </c>
      <c r="BO317" s="331" t="str">
        <f>IF(AND(COUNT(BO308)+COUNTA(E339)=2,T339&lt;&gt;""),ROUND(BO308-SUMIF(BE320:BF346,BE317,BO320:BO346),#REF!),"")</f>
        <v/>
      </c>
      <c r="BP317" s="331" t="str">
        <f>IF(AND(COUNT(BP308)+COUNTA(E339)=2,U339&lt;&gt;""),ROUND(BP308-SUMIF(BE320:BF346,BE317,BP320:BP346),#REF!),"")</f>
        <v/>
      </c>
      <c r="BQ317" s="331" t="str">
        <f>IF(AND(COUNT(BQ308)+COUNTA(E339)=2,V339&lt;&gt;""),ROUND(BQ308-SUMIF(BE320:BF346,BE317,BQ320:BQ346),#REF!),"")</f>
        <v/>
      </c>
      <c r="BR317" s="331" t="str">
        <f>IF(AND(COUNT(BR308)+COUNTA(E339)=2,W339&lt;&gt;""),ROUND(BR308-SUMIF(BE320:BF346,BE317,BR320:BR346),#REF!),"")</f>
        <v/>
      </c>
      <c r="BS317" s="569" t="e">
        <f>IF(#REF!="発電事業者","送電電力（MW）","受電電力（MW）")</f>
        <v>#REF!</v>
      </c>
      <c r="BT317" s="569"/>
      <c r="BU317" s="569"/>
      <c r="BV317" s="333" t="s">
        <v>171</v>
      </c>
      <c r="BW317" s="580"/>
      <c r="BX317" s="580"/>
      <c r="BY317" s="331" t="str">
        <f>IF(AND(COUNT(BY308)+COUNTA(E339)=2,X339&lt;&gt;""),ROUND(BY308-SUMIF(BV320:BV346,BV317,BY320:BY346),#REF!),"")</f>
        <v/>
      </c>
      <c r="BZ317" s="331" t="str">
        <f>IF(AND(COUNT(BZ308)+COUNTA(E339)=2,Y339&lt;&gt;""),ROUND(BZ308-SUMIF(BV320:BV346,BV317,BZ320:BZ346),#REF!),"")</f>
        <v/>
      </c>
      <c r="CA317" s="331" t="str">
        <f>IF(AND(COUNT(CA308)+COUNTA(E339)=2,Z339&lt;&gt;""),ROUND(CA308-SUMIF(BV320:BV346,BV317,CA320:CA346),#REF!),"")</f>
        <v/>
      </c>
      <c r="CB317" s="331" t="str">
        <f>IF(AND(COUNT(CB308)+COUNTA(E339)=2,AA339&lt;&gt;""),ROUND(CB308-SUMIF(BV320:BV346,BV317,CB320:CB346),#REF!),"")</f>
        <v/>
      </c>
      <c r="CC317" s="331" t="str">
        <f>IF(AND(COUNT(CC308)+COUNTA(E339)=2,AB339&lt;&gt;""),ROUND(CC308-SUMIF(BV320:BV346,BV317,CC320:CC346),#REF!),"")</f>
        <v/>
      </c>
      <c r="CD317" s="331" t="str">
        <f>IF(AND(COUNT(CD308)+COUNTA(E339)=2,AC339&lt;&gt;""),ROUND(CD308-SUMIF(BV320:BV346,BV317,CD320:CD346),#REF!),"")</f>
        <v/>
      </c>
      <c r="CE317" s="331" t="str">
        <f>IF(AND(COUNT(CE308)+COUNTA(E339)=2,AD339&lt;&gt;""),ROUND(CE308-SUMIF(BV320:BV346,BV317,CE320:CE346),#REF!),"")</f>
        <v/>
      </c>
      <c r="CF317" s="331" t="str">
        <f>IF(AND(COUNT(CF308)+COUNTA(E339)=2,AE339&lt;&gt;""),ROUND(CF308-SUMIF(BV320:BV346,BV317,CF320:CF346),#REF!),"")</f>
        <v/>
      </c>
      <c r="CG317" s="331" t="str">
        <f>IF(AND(COUNT(CG308)+COUNTA(E339)=2,AF339&lt;&gt;""),ROUND(CG308-SUMIF(BV320:BV346,BV317,CG320:CG346),#REF!),"")</f>
        <v/>
      </c>
      <c r="CH317" s="563" t="s">
        <v>120</v>
      </c>
      <c r="CI317" s="563"/>
      <c r="CJ317" s="563"/>
      <c r="CK317" s="563"/>
      <c r="CL317" s="563"/>
      <c r="CM317" s="563"/>
      <c r="CN317" s="563"/>
      <c r="CO317" s="563"/>
      <c r="CP317" s="563"/>
      <c r="CQ317" s="563"/>
    </row>
    <row r="318" spans="3:100" s="243" customFormat="1" ht="13.5" customHeight="1">
      <c r="C318" s="606"/>
      <c r="D318" s="607"/>
      <c r="E318" s="608" t="s">
        <v>212</v>
      </c>
      <c r="F318" s="609"/>
      <c r="G318" s="610"/>
      <c r="H318" s="261"/>
      <c r="I318" s="261"/>
      <c r="J318" s="261"/>
      <c r="K318" s="261"/>
      <c r="L318" s="261"/>
      <c r="M318" s="261"/>
      <c r="N318" s="261"/>
      <c r="O318" s="261"/>
      <c r="P318" s="261"/>
      <c r="Q318" s="261"/>
      <c r="R318" s="261"/>
      <c r="S318" s="261"/>
      <c r="T318" s="262" t="str">
        <f>IF(COUNT(H318:S318)=0,"",SUMPRODUCT(ROUND(H318:S318,1)))</f>
        <v/>
      </c>
      <c r="U318" s="621"/>
      <c r="V318" s="622"/>
      <c r="W318" s="622"/>
      <c r="X318" s="622"/>
      <c r="Y318" s="622"/>
      <c r="Z318" s="623"/>
      <c r="AA318" s="257"/>
      <c r="AB318" s="257"/>
      <c r="AC318" s="257"/>
      <c r="AD318" s="299"/>
      <c r="AE318" s="299"/>
      <c r="AF318" s="268"/>
      <c r="AG318" s="268"/>
      <c r="AH318" s="268"/>
      <c r="AI318" s="271"/>
      <c r="AJ318" s="271"/>
      <c r="AK318" s="271"/>
      <c r="AL318" s="271"/>
      <c r="AM318" s="271"/>
      <c r="AN318" s="271"/>
      <c r="AO318" s="271"/>
      <c r="AP318" s="271"/>
      <c r="AQ318" s="271"/>
      <c r="AR318" s="271"/>
      <c r="AS318" s="271"/>
      <c r="AT318" s="271"/>
      <c r="AU318" s="272"/>
      <c r="AX318" s="569"/>
      <c r="AY318" s="569"/>
      <c r="AZ318" s="588"/>
      <c r="BA318" s="590"/>
      <c r="BB318" s="590"/>
      <c r="BC318" s="590"/>
      <c r="BD318" s="588"/>
      <c r="BE318" s="583"/>
      <c r="BF318" s="584"/>
      <c r="BG318" s="259"/>
      <c r="BH318" s="259"/>
      <c r="BI318" s="259"/>
      <c r="BJ318" s="259"/>
      <c r="BK318" s="259"/>
      <c r="BL318" s="259"/>
      <c r="BM318" s="259"/>
      <c r="BN318" s="259"/>
      <c r="BO318" s="259"/>
      <c r="BP318" s="259"/>
      <c r="BQ318" s="259"/>
      <c r="BR318" s="259"/>
      <c r="BS318" s="569"/>
      <c r="BT318" s="569"/>
      <c r="BU318" s="569"/>
      <c r="BV318" s="333" t="s">
        <v>172</v>
      </c>
      <c r="BW318" s="581"/>
      <c r="BX318" s="581"/>
      <c r="BY318" s="331" t="str">
        <f>IF(AND(COUNT(BY309)+COUNTA(E339)=2,X339&lt;&gt;""),ROUND(BY309-SUMIF(BV320:BV346,BV318,BY320:BY346),#REF!),"")</f>
        <v/>
      </c>
      <c r="BZ318" s="331" t="str">
        <f>IF(AND(COUNT(BZ309)+COUNTA(E339)=2,Y339&lt;&gt;""),ROUND(BZ309-SUMIF(BV320:BV346,BV318,BZ320:BZ346),#REF!),"")</f>
        <v/>
      </c>
      <c r="CA318" s="331" t="str">
        <f>IF(AND(COUNT(CA309)+COUNTA(E339)=2,Z339&lt;&gt;""),ROUND(CA309-SUMIF(BV320:BV346,BV318,CA320:CA346),#REF!),"")</f>
        <v/>
      </c>
      <c r="CB318" s="331" t="str">
        <f>IF(AND(COUNT(CB309)+COUNTA(E339)=2,AA339&lt;&gt;""),ROUND(CB309-SUMIF(BV320:BV346,BV318,CB320:CB346),#REF!),"")</f>
        <v/>
      </c>
      <c r="CC318" s="331" t="str">
        <f>IF(AND(COUNT(CC309)+COUNTA(E339)=2,AB339&lt;&gt;""),ROUND(CC309-SUMIF(BV320:BV346,BV318,CC320:CC346),#REF!),"")</f>
        <v/>
      </c>
      <c r="CD318" s="331" t="str">
        <f>IF(AND(COUNT(CD309)+COUNTA(E339)=2,AC339&lt;&gt;""),ROUND(CD309-SUMIF(BV320:BV346,BV318,CD320:CD346),#REF!),"")</f>
        <v/>
      </c>
      <c r="CE318" s="331" t="str">
        <f>IF(AND(COUNT(CE309)+COUNTA(E339)=2,AD339&lt;&gt;""),ROUND(CE309-SUMIF(BV320:BV346,BV318,CE320:CE346),#REF!),"")</f>
        <v/>
      </c>
      <c r="CF318" s="331" t="str">
        <f>IF(AND(COUNT(CF309)+COUNTA(E339)=2,AE339&lt;&gt;""),ROUND(CF309-SUMIF(BV320:BV346,BV318,CF320:CF346),#REF!),"")</f>
        <v/>
      </c>
      <c r="CG318" s="331" t="str">
        <f>IF(AND(COUNT(CG309)+COUNTA(E339)=2,AF339&lt;&gt;""),ROUND(CG309-SUMIF(BV320:BV346,BV318,CG320:CG346),#REF!),"")</f>
        <v/>
      </c>
      <c r="CH318" s="564" t="str">
        <f>IF(CH317="","",CH317)</f>
        <v>廃棄物</v>
      </c>
      <c r="CI318" s="564"/>
      <c r="CJ318" s="564"/>
      <c r="CK318" s="564"/>
      <c r="CL318" s="564"/>
      <c r="CM318" s="564"/>
      <c r="CN318" s="564"/>
      <c r="CO318" s="564"/>
      <c r="CP318" s="564"/>
      <c r="CQ318" s="564"/>
    </row>
    <row r="319" spans="3:100" s="243" customFormat="1" ht="13.5" customHeight="1">
      <c r="C319" s="604" t="e">
        <f>DATE(#REF!+3,1,1)</f>
        <v>#REF!</v>
      </c>
      <c r="D319" s="605"/>
      <c r="E319" s="613" t="s">
        <v>198</v>
      </c>
      <c r="F319" s="614"/>
      <c r="G319" s="615"/>
      <c r="H319" s="256"/>
      <c r="I319" s="256"/>
      <c r="J319" s="256"/>
      <c r="K319" s="256"/>
      <c r="L319" s="256"/>
      <c r="M319" s="256"/>
      <c r="N319" s="256"/>
      <c r="O319" s="256"/>
      <c r="P319" s="256"/>
      <c r="Q319" s="256"/>
      <c r="R319" s="256"/>
      <c r="S319" s="256"/>
      <c r="T319" s="255"/>
      <c r="U319" s="621"/>
      <c r="V319" s="622"/>
      <c r="W319" s="622"/>
      <c r="X319" s="622"/>
      <c r="Y319" s="622"/>
      <c r="Z319" s="623"/>
      <c r="AA319" s="257"/>
      <c r="AB319" s="257"/>
      <c r="AC319" s="257"/>
      <c r="AD319" s="299"/>
      <c r="AE319" s="299"/>
      <c r="AF319" s="268"/>
      <c r="AG319" s="268"/>
      <c r="AH319" s="268"/>
      <c r="AI319" s="257"/>
      <c r="AJ319" s="257"/>
      <c r="AK319" s="257"/>
      <c r="AL319" s="257"/>
      <c r="AM319" s="257"/>
      <c r="AN319" s="257"/>
      <c r="AO319" s="257"/>
      <c r="AP319" s="257"/>
      <c r="AQ319" s="257"/>
      <c r="AR319" s="257"/>
      <c r="AS319" s="257"/>
      <c r="AT319" s="257"/>
      <c r="AU319" s="257"/>
      <c r="AX319" s="569"/>
      <c r="AY319" s="569"/>
      <c r="AZ319" s="589"/>
      <c r="BA319" s="590"/>
      <c r="BB319" s="590"/>
      <c r="BC319" s="590"/>
      <c r="BD319" s="589"/>
      <c r="BE319" s="585" t="e">
        <f>IF(#REF!="発電事業者","月間送電電力量（GWh）","月間受電電力量（GWh）")</f>
        <v>#REF!</v>
      </c>
      <c r="BF319" s="586"/>
      <c r="BG319" s="297" t="str">
        <f>IF(AND(COUNT(BG310)+COUNTA(E339)=2,L339&lt;&gt;""),ROUND(BG310-SUMIF(BE320:BF346,BE319,BG320:BG346),#REF!),"")</f>
        <v/>
      </c>
      <c r="BH319" s="297" t="str">
        <f>IF(AND(COUNT(BH310)+COUNTA(E339)=2,M339&lt;&gt;""),ROUND(BH310-SUMIF(BE320:BF346,BE319,BH320:BH346),#REF!),"")</f>
        <v/>
      </c>
      <c r="BI319" s="297" t="str">
        <f>IF(AND(COUNT(BI310)+COUNTA(E339)=2,N339&lt;&gt;""),ROUND(BI310-SUMIF(BE320:BF346,BE319,BI320:BI346),#REF!),"")</f>
        <v/>
      </c>
      <c r="BJ319" s="297" t="str">
        <f>IF(AND(COUNT(BJ310)+COUNTA(E339)=2,O339&lt;&gt;""),ROUND(BJ310-SUMIF(BE320:BF346,BE319,BJ320:BJ346),#REF!),"")</f>
        <v/>
      </c>
      <c r="BK319" s="297" t="str">
        <f>IF(AND(COUNT(BK310)+COUNTA(E339)=2,P339&lt;&gt;""),ROUND(BK310-SUMIF(BE320:BF346,BE319,BK320:BK346),#REF!),"")</f>
        <v/>
      </c>
      <c r="BL319" s="297" t="str">
        <f>IF(AND(COUNT(BL310)+COUNTA(E339)=2,Q339&lt;&gt;""),ROUND(BL310-SUMIF(BE320:BF346,BE319,BL320:BL346),#REF!),"")</f>
        <v/>
      </c>
      <c r="BM319" s="297" t="str">
        <f>IF(AND(COUNT(BM310)+COUNTA(E339)=2,R339&lt;&gt;""),ROUND(BM310-SUMIF(BE320:BF346,BE319,BM320:BM346),#REF!),"")</f>
        <v/>
      </c>
      <c r="BN319" s="297" t="str">
        <f>IF(AND(COUNT(BN310)+COUNTA(E339)=2,S339&lt;&gt;""),ROUND(BN310-SUMIF(BE320:BF346,BE319,BN320:BN346),#REF!),"")</f>
        <v/>
      </c>
      <c r="BO319" s="297" t="str">
        <f>IF(AND(COUNT(BO310)+COUNTA(E339)=2,T339&lt;&gt;""),ROUND(BO310-SUMIF(BE320:BF346,BE319,BO320:BO346),#REF!),"")</f>
        <v/>
      </c>
      <c r="BP319" s="297" t="str">
        <f>IF(AND(COUNT(BP310)+COUNTA(E339)=2,U339&lt;&gt;""),ROUND(BP310-SUMIF(BE320:BF346,BE319,BP320:BP346),#REF!),"")</f>
        <v/>
      </c>
      <c r="BQ319" s="297" t="str">
        <f>IF(AND(COUNT(BQ310)+COUNTA(E339)=2,V339&lt;&gt;""),ROUND(BQ310-SUMIF(BE320:BF346,BE319,BQ320:BQ346),#REF!),"")</f>
        <v/>
      </c>
      <c r="BR319" s="297" t="str">
        <f>IF(AND(COUNT(BR310)+COUNTA(E339)=2,W339&lt;&gt;""),ROUND(BR310-SUMIF(BE320:BF346,BE319,BR320:BR346),#REF!),"")</f>
        <v/>
      </c>
      <c r="BS319" s="569" t="e">
        <f>IF(#REF!="発電事業者","年間送電電力量（GWh）","年間受電電力量（GWh）")</f>
        <v>#REF!</v>
      </c>
      <c r="BT319" s="569"/>
      <c r="BU319" s="569"/>
      <c r="BV319" s="333" t="s">
        <v>25</v>
      </c>
      <c r="BW319" s="582"/>
      <c r="BX319" s="582"/>
      <c r="BY319" s="331" t="str">
        <f>IF(AND(COUNT(BY310)+COUNTA(E339)=2,X339&lt;&gt;""),ROUND(BY310-SUMIF(BV320:BV346,BV319,BY320:BY346),#REF!),"")</f>
        <v/>
      </c>
      <c r="BZ319" s="331" t="str">
        <f>IF(AND(COUNT(BZ310)+COUNTA(E339)=2,Y339&lt;&gt;""),ROUND(BZ310-SUMIF(BV320:BV346,BV319,BZ320:BZ346),#REF!),"")</f>
        <v/>
      </c>
      <c r="CA319" s="331" t="str">
        <f>IF(AND(COUNT(CA310)+COUNTA(E339)=2,Z339&lt;&gt;""),ROUND(CA310-SUMIF(BV320:BV346,BV319,CA320:CA346),#REF!),"")</f>
        <v/>
      </c>
      <c r="CB319" s="331" t="str">
        <f>IF(AND(COUNT(CB310)+COUNTA(E339)=2,AA339&lt;&gt;""),ROUND(CB310-SUMIF(BV320:BV346,BV319,CB320:CB346),#REF!),"")</f>
        <v/>
      </c>
      <c r="CC319" s="331" t="str">
        <f>IF(AND(COUNT(CC310)+COUNTA(E339)=2,AB339&lt;&gt;""),ROUND(CC310-SUMIF(BV320:BV346,BV319,CC320:CC346),#REF!),"")</f>
        <v/>
      </c>
      <c r="CD319" s="331" t="str">
        <f>IF(AND(COUNT(CD310)+COUNTA(E339)=2,AC339&lt;&gt;""),ROUND(CD310-SUMIF(BV320:BV346,BV319,CD320:CD346),#REF!),"")</f>
        <v/>
      </c>
      <c r="CE319" s="331" t="str">
        <f>IF(AND(COUNT(CE310)+COUNTA(E339)=2,AD339&lt;&gt;""),ROUND(CE310-SUMIF(BV320:BV346,BV319,CE320:CE346),#REF!),"")</f>
        <v/>
      </c>
      <c r="CF319" s="331" t="str">
        <f>IF(AND(COUNT(CF310)+COUNTA(E339)=2,AE339&lt;&gt;""),ROUND(CF310-SUMIF(BV320:BV346,BV319,CF320:CF346),#REF!),"")</f>
        <v/>
      </c>
      <c r="CG319" s="331" t="str">
        <f>IF(AND(COUNT(CG310)+COUNTA(E339)=2,AF339&lt;&gt;""),ROUND(CG310-SUMIF(BV320:BV346,BV319,CG320:CG346),#REF!),"")</f>
        <v/>
      </c>
      <c r="CH319" s="565" t="str">
        <f>IF(COUNTA(AG339)=0,"",AG339)</f>
        <v/>
      </c>
      <c r="CI319" s="565"/>
      <c r="CJ319" s="565"/>
      <c r="CK319" s="565"/>
      <c r="CL319" s="565"/>
      <c r="CM319" s="565"/>
      <c r="CN319" s="565"/>
      <c r="CO319" s="565"/>
      <c r="CP319" s="565"/>
      <c r="CQ319" s="565"/>
    </row>
    <row r="320" spans="3:100" s="243" customFormat="1" ht="13.5" customHeight="1">
      <c r="C320" s="606"/>
      <c r="D320" s="607"/>
      <c r="E320" s="608" t="s">
        <v>212</v>
      </c>
      <c r="F320" s="609"/>
      <c r="G320" s="610"/>
      <c r="H320" s="261"/>
      <c r="I320" s="261"/>
      <c r="J320" s="261"/>
      <c r="K320" s="261"/>
      <c r="L320" s="261"/>
      <c r="M320" s="261"/>
      <c r="N320" s="261"/>
      <c r="O320" s="261"/>
      <c r="P320" s="261"/>
      <c r="Q320" s="261"/>
      <c r="R320" s="261"/>
      <c r="S320" s="261"/>
      <c r="T320" s="262" t="str">
        <f>IF(COUNT(H320:S320)=0,"",SUMPRODUCT(ROUND(H320:S320,1)))</f>
        <v/>
      </c>
      <c r="U320" s="624"/>
      <c r="V320" s="625"/>
      <c r="W320" s="625"/>
      <c r="X320" s="625"/>
      <c r="Y320" s="625"/>
      <c r="Z320" s="626"/>
      <c r="AA320" s="257"/>
      <c r="AB320" s="257"/>
      <c r="AC320" s="257"/>
      <c r="AD320" s="299"/>
      <c r="AE320" s="299"/>
      <c r="AF320" s="268"/>
      <c r="AG320" s="268"/>
      <c r="AH320" s="268"/>
      <c r="AI320" s="271"/>
      <c r="AJ320" s="271"/>
      <c r="AK320" s="271"/>
      <c r="AL320" s="271"/>
      <c r="AM320" s="271"/>
      <c r="AN320" s="271"/>
      <c r="AO320" s="271"/>
      <c r="AP320" s="271"/>
      <c r="AQ320" s="271"/>
      <c r="AR320" s="271"/>
      <c r="AS320" s="271"/>
      <c r="AT320" s="271"/>
      <c r="AU320" s="272"/>
      <c r="AX320" s="569" t="str">
        <f>IF(C340="","",C340)</f>
        <v/>
      </c>
      <c r="AY320" s="569"/>
      <c r="AZ320" s="587" t="str">
        <f>IF(E340="","",E340)</f>
        <v/>
      </c>
      <c r="BA320" s="590" t="str">
        <f ca="1">IF(F340="","",F340)</f>
        <v/>
      </c>
      <c r="BB320" s="590"/>
      <c r="BC320" s="590"/>
      <c r="BD320" s="587" t="str">
        <f>IF(I340="","",I340)</f>
        <v/>
      </c>
      <c r="BE320" s="578" t="e">
        <f>IF(#REF!="発電事業者","送電電力（MW）","受電電力（MW）")</f>
        <v>#REF!</v>
      </c>
      <c r="BF320" s="579"/>
      <c r="BG320" s="331" t="str">
        <f>IF(COUNT(BG308,L340)=2,ROUND(BG308*L340/SUM(L339:L348),#REF!),"")</f>
        <v/>
      </c>
      <c r="BH320" s="331" t="str">
        <f>IF(COUNT(BH308,M340)=2,ROUND(BH308*M340/SUM(M339:M348),#REF!),"")</f>
        <v/>
      </c>
      <c r="BI320" s="331" t="str">
        <f>IF(COUNT(BI308,N340)=2,ROUND(BI308*N340/SUM(N339:N348),#REF!),"")</f>
        <v/>
      </c>
      <c r="BJ320" s="331" t="str">
        <f>IF(COUNT(BJ308,O340)=2,ROUND(BJ308*O340/SUM(O339:O348),#REF!),"")</f>
        <v/>
      </c>
      <c r="BK320" s="331" t="str">
        <f>IF(COUNT(BK308,P340)=2,ROUND(BK308*P340/SUM(P339:P348),#REF!),"")</f>
        <v/>
      </c>
      <c r="BL320" s="331" t="str">
        <f>IF(COUNT(BL308,Q340)=2,ROUND(BL308*Q340/SUM(Q339:Q348),#REF!),"")</f>
        <v/>
      </c>
      <c r="BM320" s="331" t="str">
        <f>IF(COUNT(BM308,R340)=2,ROUND(BM308*R340/SUM(R339:R348),#REF!),"")</f>
        <v/>
      </c>
      <c r="BN320" s="331" t="str">
        <f>IF(COUNT(BN308,S340)=2,ROUND(BN308*S340/SUM(S339:S348),#REF!),"")</f>
        <v/>
      </c>
      <c r="BO320" s="331" t="str">
        <f>IF(COUNT(BO308,T340)=2,ROUND(BO308*T340/SUM(T339:T348),#REF!),"")</f>
        <v/>
      </c>
      <c r="BP320" s="331" t="str">
        <f>IF(COUNT(BP308,U340)=2,ROUND(BP308*U340/SUM(U339:U348),#REF!),"")</f>
        <v/>
      </c>
      <c r="BQ320" s="331" t="str">
        <f>IF(COUNT(BQ308,V340)=2,ROUND(BQ308*V340/SUM(V339:V348),#REF!),"")</f>
        <v/>
      </c>
      <c r="BR320" s="331" t="str">
        <f>IF(COUNT(BR308,W340)=2,ROUND(BR308*W340/SUM(W339:W348),#REF!),"")</f>
        <v/>
      </c>
      <c r="BS320" s="569" t="e">
        <f>IF(#REF!="発電事業者","送電電力（MW）","受電電力（MW）")</f>
        <v>#REF!</v>
      </c>
      <c r="BT320" s="569"/>
      <c r="BU320" s="569"/>
      <c r="BV320" s="333" t="s">
        <v>171</v>
      </c>
      <c r="BW320" s="580"/>
      <c r="BX320" s="580"/>
      <c r="BY320" s="331" t="str">
        <f>IF(COUNT(BY308,X340)=2,ROUND(BY308*X340/SUM(X339:X348),#REF!),"")</f>
        <v/>
      </c>
      <c r="BZ320" s="331" t="str">
        <f>IF(COUNT(BZ308,Y340)=2,ROUND(BZ308*Y340/SUM(Y339:Y348),#REF!),"")</f>
        <v/>
      </c>
      <c r="CA320" s="331" t="str">
        <f>IF(COUNT(CA308,Z340)=2,ROUND(CA308*Z340/SUM(Z339:Z348),#REF!),"")</f>
        <v/>
      </c>
      <c r="CB320" s="331" t="str">
        <f>IF(COUNT(CB308,AA340)=2,ROUND(CB308*AA340/SUM(AA339:AA348),#REF!),"")</f>
        <v/>
      </c>
      <c r="CC320" s="331" t="str">
        <f>IF(COUNT(CC308,AB340)=2,ROUND(CC308*AB340/SUM(AB339:AB348),#REF!),"")</f>
        <v/>
      </c>
      <c r="CD320" s="331" t="str">
        <f>IF(COUNT(CD308,AC340)=2,ROUND(CD308*AC340/SUM(AC339:AC348),#REF!),"")</f>
        <v/>
      </c>
      <c r="CE320" s="331" t="str">
        <f>IF(COUNT(CE308,AD340)=2,ROUND(CE308*AD340/SUM(AD339:AD348),#REF!),"")</f>
        <v/>
      </c>
      <c r="CF320" s="331" t="str">
        <f>IF(COUNT(CF308,AE340)=2,ROUND(CF308*AE340/SUM(AE339:AE348),#REF!),"")</f>
        <v/>
      </c>
      <c r="CG320" s="331" t="str">
        <f>IF(COUNT(CG308,AF340)=2,ROUND(CG308*AF340/SUM(AF339:AF348),#REF!),"")</f>
        <v/>
      </c>
      <c r="CH320" s="563" t="s">
        <v>120</v>
      </c>
      <c r="CI320" s="563"/>
      <c r="CJ320" s="563"/>
      <c r="CK320" s="563"/>
      <c r="CL320" s="563"/>
      <c r="CM320" s="563"/>
      <c r="CN320" s="563"/>
      <c r="CO320" s="563"/>
      <c r="CP320" s="563"/>
      <c r="CQ320" s="563"/>
    </row>
    <row r="321" spans="3:97" s="243" customFormat="1" ht="13.5" customHeight="1">
      <c r="C321" s="604" t="e">
        <f>DATE(#REF!+4,1,1)</f>
        <v>#REF!</v>
      </c>
      <c r="D321" s="605"/>
      <c r="E321" s="613" t="s">
        <v>198</v>
      </c>
      <c r="F321" s="614"/>
      <c r="G321" s="615"/>
      <c r="H321" s="256"/>
      <c r="I321" s="256"/>
      <c r="J321" s="256"/>
      <c r="K321" s="256"/>
      <c r="L321" s="256"/>
      <c r="M321" s="256"/>
      <c r="N321" s="256"/>
      <c r="O321" s="256"/>
      <c r="P321" s="256"/>
      <c r="Q321" s="256"/>
      <c r="R321" s="256"/>
      <c r="S321" s="256"/>
      <c r="T321" s="255"/>
      <c r="U321" s="613" t="s">
        <v>210</v>
      </c>
      <c r="V321" s="614"/>
      <c r="W321" s="614"/>
      <c r="X321" s="615"/>
      <c r="Y321" s="666"/>
      <c r="Z321" s="667"/>
      <c r="AA321" s="257"/>
      <c r="AB321" s="257"/>
      <c r="AC321" s="257"/>
      <c r="AD321" s="299"/>
      <c r="AE321" s="299"/>
      <c r="AF321" s="268"/>
      <c r="AG321" s="268"/>
      <c r="AH321" s="268"/>
      <c r="AI321" s="257"/>
      <c r="AJ321" s="257"/>
      <c r="AK321" s="257"/>
      <c r="AL321" s="257"/>
      <c r="AM321" s="257"/>
      <c r="AN321" s="257"/>
      <c r="AO321" s="257"/>
      <c r="AP321" s="257"/>
      <c r="AQ321" s="257"/>
      <c r="AR321" s="257"/>
      <c r="AS321" s="257"/>
      <c r="AT321" s="257"/>
      <c r="AU321" s="257"/>
      <c r="AX321" s="569"/>
      <c r="AY321" s="569"/>
      <c r="AZ321" s="588"/>
      <c r="BA321" s="590"/>
      <c r="BB321" s="590"/>
      <c r="BC321" s="590"/>
      <c r="BD321" s="588"/>
      <c r="BE321" s="583"/>
      <c r="BF321" s="584"/>
      <c r="BG321" s="259"/>
      <c r="BH321" s="259"/>
      <c r="BI321" s="259"/>
      <c r="BJ321" s="259"/>
      <c r="BK321" s="259"/>
      <c r="BL321" s="259"/>
      <c r="BM321" s="259"/>
      <c r="BN321" s="259"/>
      <c r="BO321" s="259"/>
      <c r="BP321" s="259"/>
      <c r="BQ321" s="259"/>
      <c r="BR321" s="259"/>
      <c r="BS321" s="569"/>
      <c r="BT321" s="569"/>
      <c r="BU321" s="569"/>
      <c r="BV321" s="333" t="s">
        <v>172</v>
      </c>
      <c r="BW321" s="581"/>
      <c r="BX321" s="581"/>
      <c r="BY321" s="331" t="str">
        <f>IF(COUNT(BY309,X340)=2,ROUND(BY309*X340/SUM(X339:X348),#REF!),"")</f>
        <v/>
      </c>
      <c r="BZ321" s="331" t="str">
        <f>IF(COUNT(BZ309,Y340)=2,ROUND(BZ309*Y340/SUM(Y339:Y348),#REF!),"")</f>
        <v/>
      </c>
      <c r="CA321" s="331" t="str">
        <f>IF(COUNT(CA309,Z340)=2,ROUND(CA309*Z340/SUM(Z339:Z348),#REF!),"")</f>
        <v/>
      </c>
      <c r="CB321" s="331" t="str">
        <f>IF(COUNT(CB309,AA340)=2,ROUND(CB309*AA340/SUM(AA339:AA348),#REF!),"")</f>
        <v/>
      </c>
      <c r="CC321" s="331" t="str">
        <f>IF(COUNT(CC309,AB340)=2,ROUND(CC309*AB340/SUM(AB339:AB348),#REF!),"")</f>
        <v/>
      </c>
      <c r="CD321" s="331" t="str">
        <f>IF(COUNT(CD309,AC340)=2,ROUND(CD309*AC340/SUM(AC339:AC348),#REF!),"")</f>
        <v/>
      </c>
      <c r="CE321" s="331" t="str">
        <f>IF(COUNT(CE309,AD340)=2,ROUND(CE309*AD340/SUM(AD339:AD348),#REF!),"")</f>
        <v/>
      </c>
      <c r="CF321" s="331" t="str">
        <f>IF(COUNT(CF309,AE340)=2,ROUND(CF309*AE340/SUM(AE339:AE348),#REF!),"")</f>
        <v/>
      </c>
      <c r="CG321" s="331" t="str">
        <f>IF(COUNT(CG309,AF340)=2,ROUND(CG309*AF340/SUM(AF339:AF348),#REF!),"")</f>
        <v/>
      </c>
      <c r="CH321" s="564" t="str">
        <f>IF(CH320="","",CH320)</f>
        <v>廃棄物</v>
      </c>
      <c r="CI321" s="564"/>
      <c r="CJ321" s="564"/>
      <c r="CK321" s="564"/>
      <c r="CL321" s="564"/>
      <c r="CM321" s="564"/>
      <c r="CN321" s="564"/>
      <c r="CO321" s="564"/>
      <c r="CP321" s="564"/>
      <c r="CQ321" s="564"/>
    </row>
    <row r="322" spans="3:97" s="243" customFormat="1" ht="13.5" customHeight="1">
      <c r="C322" s="606"/>
      <c r="D322" s="607"/>
      <c r="E322" s="608" t="s">
        <v>212</v>
      </c>
      <c r="F322" s="609"/>
      <c r="G322" s="610"/>
      <c r="H322" s="261"/>
      <c r="I322" s="261"/>
      <c r="J322" s="261"/>
      <c r="K322" s="261"/>
      <c r="L322" s="261"/>
      <c r="M322" s="261"/>
      <c r="N322" s="261"/>
      <c r="O322" s="261"/>
      <c r="P322" s="261"/>
      <c r="Q322" s="261"/>
      <c r="R322" s="261"/>
      <c r="S322" s="261"/>
      <c r="T322" s="262" t="str">
        <f>IF(COUNT(H322:S322)=0,"",SUMPRODUCT(ROUND(H322:S322,1)))</f>
        <v/>
      </c>
      <c r="U322" s="608" t="s">
        <v>211</v>
      </c>
      <c r="V322" s="609"/>
      <c r="W322" s="609"/>
      <c r="X322" s="610"/>
      <c r="Y322" s="664"/>
      <c r="Z322" s="665"/>
      <c r="AA322" s="257"/>
      <c r="AB322" s="257"/>
      <c r="AC322" s="257"/>
      <c r="AD322" s="299"/>
      <c r="AE322" s="299"/>
      <c r="AF322" s="268"/>
      <c r="AG322" s="268"/>
      <c r="AH322" s="268"/>
      <c r="AI322" s="271"/>
      <c r="AJ322" s="271"/>
      <c r="AK322" s="271"/>
      <c r="AL322" s="271"/>
      <c r="AM322" s="271"/>
      <c r="AN322" s="271"/>
      <c r="AO322" s="271"/>
      <c r="AP322" s="271"/>
      <c r="AQ322" s="271"/>
      <c r="AR322" s="271"/>
      <c r="AS322" s="271"/>
      <c r="AT322" s="271"/>
      <c r="AU322" s="272"/>
      <c r="AX322" s="569"/>
      <c r="AY322" s="569"/>
      <c r="AZ322" s="589"/>
      <c r="BA322" s="590"/>
      <c r="BB322" s="590"/>
      <c r="BC322" s="590"/>
      <c r="BD322" s="589"/>
      <c r="BE322" s="585" t="e">
        <f>IF(#REF!="発電事業者","月間送電電力量（GWh）","月間受電電力量（GWh）")</f>
        <v>#REF!</v>
      </c>
      <c r="BF322" s="586"/>
      <c r="BG322" s="331" t="str">
        <f>IF(COUNT(BG310,L340)=2,ROUND(BG310*L340/SUM(L339:L348),#REF!),"")</f>
        <v/>
      </c>
      <c r="BH322" s="331" t="str">
        <f>IF(COUNT(BH310,M340)=2,ROUND(BH310*M340/SUM(M339:M348),#REF!),"")</f>
        <v/>
      </c>
      <c r="BI322" s="331" t="str">
        <f>IF(COUNT(BI310,N340)=2,ROUND(BI310*N340/SUM(N339:N348),#REF!),"")</f>
        <v/>
      </c>
      <c r="BJ322" s="331" t="str">
        <f>IF(COUNT(BJ310,O340)=2,ROUND(BJ310*O340/SUM(O339:O348),#REF!),"")</f>
        <v/>
      </c>
      <c r="BK322" s="331" t="str">
        <f>IF(COUNT(BK310,P340)=2,ROUND(BK310*P340/SUM(P339:P348),#REF!),"")</f>
        <v/>
      </c>
      <c r="BL322" s="331" t="str">
        <f>IF(COUNT(BL310,Q340)=2,ROUND(BL310*Q340/SUM(Q339:Q348),#REF!),"")</f>
        <v/>
      </c>
      <c r="BM322" s="331" t="str">
        <f>IF(COUNT(BM310,R340)=2,ROUND(BM310*R340/SUM(R339:R348),#REF!),"")</f>
        <v/>
      </c>
      <c r="BN322" s="331" t="str">
        <f>IF(COUNT(BN310,S340)=2,ROUND(BN310*S340/SUM(S339:S348),#REF!),"")</f>
        <v/>
      </c>
      <c r="BO322" s="331" t="str">
        <f>IF(COUNT(BO310,T340)=2,ROUND(BO310*T340/SUM(T339:T348),#REF!),"")</f>
        <v/>
      </c>
      <c r="BP322" s="331" t="str">
        <f>IF(COUNT(BP310,U340)=2,ROUND(BP310*U340/SUM(U339:U348),#REF!),"")</f>
        <v/>
      </c>
      <c r="BQ322" s="331" t="str">
        <f>IF(COUNT(BQ310,V340)=2,ROUND(BQ310*V340/SUM(V339:V348),#REF!),"")</f>
        <v/>
      </c>
      <c r="BR322" s="331" t="str">
        <f>IF(COUNT(BR310,W340)=2,ROUND(BR310*W340/SUM(W339:W348),#REF!),"")</f>
        <v/>
      </c>
      <c r="BS322" s="569" t="e">
        <f>IF(#REF!="発電事業者","年間送電電力量（GWh）","年間受電電力量（GWh）")</f>
        <v>#REF!</v>
      </c>
      <c r="BT322" s="569"/>
      <c r="BU322" s="569"/>
      <c r="BV322" s="333" t="s">
        <v>25</v>
      </c>
      <c r="BW322" s="582"/>
      <c r="BX322" s="582"/>
      <c r="BY322" s="331" t="str">
        <f>IF(COUNT(BY310,X340)=2,ROUND(BY310*X340/SUM(X339:X348),#REF!),"")</f>
        <v/>
      </c>
      <c r="BZ322" s="331" t="str">
        <f>IF(COUNT(BZ310,Y340)=2,ROUND(BZ310*Y340/SUM(Y339:Y348),#REF!),"")</f>
        <v/>
      </c>
      <c r="CA322" s="331" t="str">
        <f>IF(COUNT(CA310,Z340)=2,ROUND(CA310*Z340/SUM(Z339:Z348),#REF!),"")</f>
        <v/>
      </c>
      <c r="CB322" s="331" t="str">
        <f>IF(COUNT(CB310,AA340)=2,ROUND(CB310*AA340/SUM(AA339:AA348),#REF!),"")</f>
        <v/>
      </c>
      <c r="CC322" s="331" t="str">
        <f>IF(COUNT(CC310,AB340)=2,ROUND(CC310*AB340/SUM(AB339:AB348),#REF!),"")</f>
        <v/>
      </c>
      <c r="CD322" s="331" t="str">
        <f>IF(COUNT(CD310,AC340)=2,ROUND(CD310*AC340/SUM(AC339:AC348),#REF!),"")</f>
        <v/>
      </c>
      <c r="CE322" s="331" t="str">
        <f>IF(COUNT(CE310,AD340)=2,ROUND(CE310*AD340/SUM(AD339:AD348),#REF!),"")</f>
        <v/>
      </c>
      <c r="CF322" s="331" t="str">
        <f>IF(COUNT(CF310,AE340)=2,ROUND(CF310*AE340/SUM(AE339:AE348),#REF!),"")</f>
        <v/>
      </c>
      <c r="CG322" s="331" t="str">
        <f>IF(COUNT(CG310,AF340)=2,ROUND(CG310*AF340/SUM(AF339:AF348),#REF!),"")</f>
        <v/>
      </c>
      <c r="CH322" s="565" t="str">
        <f>IF(COUNTA(AG340)=0,"",AG340)</f>
        <v/>
      </c>
      <c r="CI322" s="565"/>
      <c r="CJ322" s="565"/>
      <c r="CK322" s="565"/>
      <c r="CL322" s="565"/>
      <c r="CM322" s="565"/>
      <c r="CN322" s="565"/>
      <c r="CO322" s="565"/>
      <c r="CP322" s="565"/>
      <c r="CQ322" s="565"/>
    </row>
    <row r="323" spans="3:97" s="243" customFormat="1" ht="13.5" customHeight="1">
      <c r="C323" s="604" t="e">
        <f>DATE(#REF!+5,1,1)</f>
        <v>#REF!</v>
      </c>
      <c r="D323" s="605"/>
      <c r="E323" s="613" t="s">
        <v>198</v>
      </c>
      <c r="F323" s="614"/>
      <c r="G323" s="615"/>
      <c r="H323" s="256"/>
      <c r="I323" s="256"/>
      <c r="J323" s="256"/>
      <c r="K323" s="256"/>
      <c r="L323" s="256"/>
      <c r="M323" s="256"/>
      <c r="N323" s="256"/>
      <c r="O323" s="256"/>
      <c r="P323" s="256"/>
      <c r="Q323" s="256"/>
      <c r="R323" s="256"/>
      <c r="S323" s="256"/>
      <c r="T323" s="255"/>
      <c r="U323" s="618"/>
      <c r="V323" s="619"/>
      <c r="W323" s="619"/>
      <c r="X323" s="619"/>
      <c r="Y323" s="619"/>
      <c r="Z323" s="620"/>
      <c r="AA323" s="257"/>
      <c r="AB323" s="257"/>
      <c r="AC323" s="257"/>
      <c r="AD323" s="299"/>
      <c r="AE323" s="299"/>
      <c r="AF323" s="268"/>
      <c r="AG323" s="268"/>
      <c r="AH323" s="268"/>
      <c r="AI323" s="257"/>
      <c r="AJ323" s="257"/>
      <c r="AK323" s="257"/>
      <c r="AL323" s="257"/>
      <c r="AM323" s="257"/>
      <c r="AN323" s="257"/>
      <c r="AO323" s="257"/>
      <c r="AP323" s="257"/>
      <c r="AQ323" s="257"/>
      <c r="AR323" s="257"/>
      <c r="AS323" s="257"/>
      <c r="AT323" s="257"/>
      <c r="AU323" s="257"/>
      <c r="AX323" s="569" t="str">
        <f>IF(C341="","",C341)</f>
        <v/>
      </c>
      <c r="AY323" s="569"/>
      <c r="AZ323" s="587" t="str">
        <f>IF(E341="","",E341)</f>
        <v/>
      </c>
      <c r="BA323" s="590" t="str">
        <f ca="1">IF(F341="","",F341)</f>
        <v/>
      </c>
      <c r="BB323" s="590"/>
      <c r="BC323" s="590"/>
      <c r="BD323" s="587" t="str">
        <f>IF(I341="","",I341)</f>
        <v/>
      </c>
      <c r="BE323" s="578" t="e">
        <f>IF(#REF!="発電事業者","送電電力（MW）","受電電力（MW）")</f>
        <v>#REF!</v>
      </c>
      <c r="BF323" s="579"/>
      <c r="BG323" s="331" t="str">
        <f>IF(COUNT(BG308,L341)=2,ROUND(BG308*L341/SUM(L339:L348),#REF!),"")</f>
        <v/>
      </c>
      <c r="BH323" s="331" t="str">
        <f>IF(COUNT(BH308,M341)=2,ROUND(BH308*M341/SUM(M339:M348),#REF!),"")</f>
        <v/>
      </c>
      <c r="BI323" s="331" t="str">
        <f>IF(COUNT(BI308,N341)=2,ROUND(BI308*N341/SUM(N339:N348),#REF!),"")</f>
        <v/>
      </c>
      <c r="BJ323" s="331" t="str">
        <f>IF(COUNT(BJ308,O341)=2,ROUND(BJ308*O341/SUM(O339:O348),#REF!),"")</f>
        <v/>
      </c>
      <c r="BK323" s="331" t="str">
        <f>IF(COUNT(BK308,P341)=2,ROUND(BK308*P341/SUM(P339:P348),#REF!),"")</f>
        <v/>
      </c>
      <c r="BL323" s="331" t="str">
        <f>IF(COUNT(BL308,Q341)=2,ROUND(BL308*Q341/SUM(Q339:Q348),#REF!),"")</f>
        <v/>
      </c>
      <c r="BM323" s="331" t="str">
        <f>IF(COUNT(BM308,R341)=2,ROUND(BM308*R341/SUM(R339:R348),#REF!),"")</f>
        <v/>
      </c>
      <c r="BN323" s="331" t="str">
        <f>IF(COUNT(BN308,S341)=2,ROUND(BN308*S341/SUM(S339:S348),#REF!),"")</f>
        <v/>
      </c>
      <c r="BO323" s="331" t="str">
        <f>IF(COUNT(BO308,T341)=2,ROUND(BO308*T341/SUM(T339:T348),#REF!),"")</f>
        <v/>
      </c>
      <c r="BP323" s="331" t="str">
        <f>IF(COUNT(BP308,U341)=2,ROUND(BP308*U341/SUM(U339:U348),#REF!),"")</f>
        <v/>
      </c>
      <c r="BQ323" s="331" t="str">
        <f>IF(COUNT(BQ308,V341)=2,ROUND(BQ308*V341/SUM(V339:V348),#REF!),"")</f>
        <v/>
      </c>
      <c r="BR323" s="331" t="str">
        <f>IF(COUNT(BR308,W341)=2,ROUND(BR308*W341/SUM(W339:W348),#REF!),"")</f>
        <v/>
      </c>
      <c r="BS323" s="569" t="e">
        <f>IF(#REF!="発電事業者","送電電力（MW）","受電電力（MW）")</f>
        <v>#REF!</v>
      </c>
      <c r="BT323" s="569"/>
      <c r="BU323" s="569"/>
      <c r="BV323" s="333" t="s">
        <v>171</v>
      </c>
      <c r="BW323" s="580"/>
      <c r="BX323" s="580"/>
      <c r="BY323" s="331" t="str">
        <f>IF(COUNT(BY308,X341)=2,ROUND(BY308*X341/SUM(X339:X348),#REF!),"")</f>
        <v/>
      </c>
      <c r="BZ323" s="331" t="str">
        <f>IF(COUNT(BZ308,Y341)=2,ROUND(BZ308*Y341/SUM(Y339:Y348),#REF!),"")</f>
        <v/>
      </c>
      <c r="CA323" s="331" t="str">
        <f>IF(COUNT(CA308,Z341)=2,ROUND(CA308*Z341/SUM(Z339:Z348),#REF!),"")</f>
        <v/>
      </c>
      <c r="CB323" s="331" t="str">
        <f>IF(COUNT(CB308,AA341)=2,ROUND(CB308*AA341/SUM(AA339:AA348),#REF!),"")</f>
        <v/>
      </c>
      <c r="CC323" s="331" t="str">
        <f>IF(COUNT(CC308,AB341)=2,ROUND(CC308*AB341/SUM(AB339:AB348),#REF!),"")</f>
        <v/>
      </c>
      <c r="CD323" s="331" t="str">
        <f>IF(COUNT(CD308,AC341)=2,ROUND(CD308*AC341/SUM(AC339:AC348),#REF!),"")</f>
        <v/>
      </c>
      <c r="CE323" s="331" t="str">
        <f>IF(COUNT(CE308,AD341)=2,ROUND(CE308*AD341/SUM(AD339:AD348),#REF!),"")</f>
        <v/>
      </c>
      <c r="CF323" s="331" t="str">
        <f>IF(COUNT(CF308,AE341)=2,ROUND(CF308*AE341/SUM(AE339:AE348),#REF!),"")</f>
        <v/>
      </c>
      <c r="CG323" s="331" t="str">
        <f>IF(COUNT(CG308,AF341)=2,ROUND(CG308*AF341/SUM(AF339:AF348),#REF!),"")</f>
        <v/>
      </c>
      <c r="CH323" s="563" t="s">
        <v>120</v>
      </c>
      <c r="CI323" s="563"/>
      <c r="CJ323" s="563"/>
      <c r="CK323" s="563"/>
      <c r="CL323" s="563"/>
      <c r="CM323" s="563"/>
      <c r="CN323" s="563"/>
      <c r="CO323" s="563"/>
      <c r="CP323" s="563"/>
      <c r="CQ323" s="563"/>
    </row>
    <row r="324" spans="3:97" s="243" customFormat="1" ht="13.5" customHeight="1">
      <c r="C324" s="606"/>
      <c r="D324" s="607"/>
      <c r="E324" s="608" t="s">
        <v>212</v>
      </c>
      <c r="F324" s="609"/>
      <c r="G324" s="610"/>
      <c r="H324" s="261"/>
      <c r="I324" s="261"/>
      <c r="J324" s="261"/>
      <c r="K324" s="261"/>
      <c r="L324" s="261"/>
      <c r="M324" s="261"/>
      <c r="N324" s="261"/>
      <c r="O324" s="261"/>
      <c r="P324" s="261"/>
      <c r="Q324" s="261"/>
      <c r="R324" s="261"/>
      <c r="S324" s="261"/>
      <c r="T324" s="262" t="str">
        <f>IF(COUNT(H324:S324)=0,"",SUMPRODUCT(ROUND(H324:S324,1)))</f>
        <v/>
      </c>
      <c r="U324" s="621"/>
      <c r="V324" s="622"/>
      <c r="W324" s="622"/>
      <c r="X324" s="622"/>
      <c r="Y324" s="622"/>
      <c r="Z324" s="623"/>
      <c r="AA324" s="257"/>
      <c r="AB324" s="257"/>
      <c r="AC324" s="257"/>
      <c r="AD324" s="299"/>
      <c r="AE324" s="299"/>
      <c r="AF324" s="268"/>
      <c r="AG324" s="268"/>
      <c r="AH324" s="268"/>
      <c r="AI324" s="271"/>
      <c r="AJ324" s="271"/>
      <c r="AK324" s="271"/>
      <c r="AL324" s="271"/>
      <c r="AM324" s="271"/>
      <c r="AN324" s="271"/>
      <c r="AO324" s="271"/>
      <c r="AP324" s="271"/>
      <c r="AQ324" s="271"/>
      <c r="AR324" s="271"/>
      <c r="AS324" s="271"/>
      <c r="AT324" s="271"/>
      <c r="AU324" s="272"/>
      <c r="AX324" s="569"/>
      <c r="AY324" s="569"/>
      <c r="AZ324" s="588"/>
      <c r="BA324" s="590"/>
      <c r="BB324" s="590"/>
      <c r="BC324" s="590"/>
      <c r="BD324" s="588"/>
      <c r="BE324" s="583"/>
      <c r="BF324" s="584"/>
      <c r="BG324" s="259"/>
      <c r="BH324" s="259"/>
      <c r="BI324" s="259"/>
      <c r="BJ324" s="259"/>
      <c r="BK324" s="259"/>
      <c r="BL324" s="259"/>
      <c r="BM324" s="259"/>
      <c r="BN324" s="259"/>
      <c r="BO324" s="259"/>
      <c r="BP324" s="259"/>
      <c r="BQ324" s="259"/>
      <c r="BR324" s="259"/>
      <c r="BS324" s="569"/>
      <c r="BT324" s="569"/>
      <c r="BU324" s="569"/>
      <c r="BV324" s="333" t="s">
        <v>172</v>
      </c>
      <c r="BW324" s="581"/>
      <c r="BX324" s="581"/>
      <c r="BY324" s="331" t="str">
        <f>IF(COUNT(BY309,X341)=2,ROUND(BY309*X341/SUM(X339:X348),#REF!),"")</f>
        <v/>
      </c>
      <c r="BZ324" s="331" t="str">
        <f>IF(COUNT(BZ309,Y341)=2,ROUND(BZ309*Y341/SUM(Y339:Y348),#REF!),"")</f>
        <v/>
      </c>
      <c r="CA324" s="331" t="str">
        <f>IF(COUNT(CA309,Z341)=2,ROUND(CA309*Z341/SUM(Z339:Z348),#REF!),"")</f>
        <v/>
      </c>
      <c r="CB324" s="331" t="str">
        <f>IF(COUNT(CB309,AA341)=2,ROUND(CB309*AA341/SUM(AA339:AA348),#REF!),"")</f>
        <v/>
      </c>
      <c r="CC324" s="331" t="str">
        <f>IF(COUNT(CC309,AB341)=2,ROUND(CC309*AB341/SUM(AB339:AB348),#REF!),"")</f>
        <v/>
      </c>
      <c r="CD324" s="331" t="str">
        <f>IF(COUNT(CD309,AC341)=2,ROUND(CD309*AC341/SUM(AC339:AC348),#REF!),"")</f>
        <v/>
      </c>
      <c r="CE324" s="331" t="str">
        <f>IF(COUNT(CE309,AD341)=2,ROUND(CE309*AD341/SUM(AD339:AD348),#REF!),"")</f>
        <v/>
      </c>
      <c r="CF324" s="331" t="str">
        <f>IF(COUNT(CF309,AE341)=2,ROUND(CF309*AE341/SUM(AE339:AE348),#REF!),"")</f>
        <v/>
      </c>
      <c r="CG324" s="331" t="str">
        <f>IF(COUNT(CG309,AF341)=2,ROUND(CG309*AF341/SUM(AF339:AF348),#REF!),"")</f>
        <v/>
      </c>
      <c r="CH324" s="564" t="str">
        <f>IF(CH323="","",CH323)</f>
        <v>廃棄物</v>
      </c>
      <c r="CI324" s="564"/>
      <c r="CJ324" s="564"/>
      <c r="CK324" s="564"/>
      <c r="CL324" s="564"/>
      <c r="CM324" s="564"/>
      <c r="CN324" s="564"/>
      <c r="CO324" s="564"/>
      <c r="CP324" s="564"/>
      <c r="CQ324" s="564"/>
    </row>
    <row r="325" spans="3:97" s="243" customFormat="1" ht="13.5" customHeight="1">
      <c r="C325" s="604" t="e">
        <f>DATE(#REF!+6,1,1)</f>
        <v>#REF!</v>
      </c>
      <c r="D325" s="605"/>
      <c r="E325" s="613" t="s">
        <v>198</v>
      </c>
      <c r="F325" s="614"/>
      <c r="G325" s="615"/>
      <c r="H325" s="256"/>
      <c r="I325" s="256"/>
      <c r="J325" s="256"/>
      <c r="K325" s="256"/>
      <c r="L325" s="256"/>
      <c r="M325" s="256"/>
      <c r="N325" s="256"/>
      <c r="O325" s="256"/>
      <c r="P325" s="256"/>
      <c r="Q325" s="256"/>
      <c r="R325" s="256"/>
      <c r="S325" s="256"/>
      <c r="T325" s="255"/>
      <c r="U325" s="621"/>
      <c r="V325" s="622"/>
      <c r="W325" s="622"/>
      <c r="X325" s="622"/>
      <c r="Y325" s="622"/>
      <c r="Z325" s="623"/>
      <c r="AA325" s="257"/>
      <c r="AB325" s="257"/>
      <c r="AC325" s="257"/>
      <c r="AD325" s="299"/>
      <c r="AE325" s="299"/>
      <c r="AF325" s="268"/>
      <c r="AG325" s="268"/>
      <c r="AH325" s="268"/>
      <c r="AI325" s="257"/>
      <c r="AJ325" s="257"/>
      <c r="AK325" s="257"/>
      <c r="AL325" s="257"/>
      <c r="AM325" s="257"/>
      <c r="AN325" s="257"/>
      <c r="AO325" s="257"/>
      <c r="AP325" s="257"/>
      <c r="AQ325" s="257"/>
      <c r="AR325" s="257"/>
      <c r="AS325" s="257"/>
      <c r="AT325" s="257"/>
      <c r="AU325" s="257"/>
      <c r="AX325" s="569"/>
      <c r="AY325" s="569"/>
      <c r="AZ325" s="589"/>
      <c r="BA325" s="590"/>
      <c r="BB325" s="590"/>
      <c r="BC325" s="590"/>
      <c r="BD325" s="589"/>
      <c r="BE325" s="585" t="e">
        <f>IF(#REF!="発電事業者","月間送電電力量（GWh）","月間受電電力量（GWh）")</f>
        <v>#REF!</v>
      </c>
      <c r="BF325" s="586"/>
      <c r="BG325" s="331" t="str">
        <f>IF(COUNT(BG310,L341)=2,ROUND(BG310*L341/SUM(L339:L348),#REF!),"")</f>
        <v/>
      </c>
      <c r="BH325" s="331" t="str">
        <f>IF(COUNT(BH310,M341)=2,ROUND(BH310*M341/SUM(M339:M348),#REF!),"")</f>
        <v/>
      </c>
      <c r="BI325" s="331" t="str">
        <f>IF(COUNT(BI310,N341)=2,ROUND(BI310*N341/SUM(N339:N348),#REF!),"")</f>
        <v/>
      </c>
      <c r="BJ325" s="331" t="str">
        <f>IF(COUNT(BJ310,O341)=2,ROUND(BJ310*O341/SUM(O339:O348),#REF!),"")</f>
        <v/>
      </c>
      <c r="BK325" s="331" t="str">
        <f>IF(COUNT(BK310,P341)=2,ROUND(BK310*P341/SUM(P339:P348),#REF!),"")</f>
        <v/>
      </c>
      <c r="BL325" s="331" t="str">
        <f>IF(COUNT(BL310,Q341)=2,ROUND(BL310*Q341/SUM(Q339:Q348),#REF!),"")</f>
        <v/>
      </c>
      <c r="BM325" s="331" t="str">
        <f>IF(COUNT(BM310,R341)=2,ROUND(BM310*R341/SUM(R339:R348),#REF!),"")</f>
        <v/>
      </c>
      <c r="BN325" s="331" t="str">
        <f>IF(COUNT(BN310,S341)=2,ROUND(BN310*S341/SUM(S339:S348),#REF!),"")</f>
        <v/>
      </c>
      <c r="BO325" s="331" t="str">
        <f>IF(COUNT(BO310,T341)=2,ROUND(BO310*T341/SUM(T339:T348),#REF!),"")</f>
        <v/>
      </c>
      <c r="BP325" s="331" t="str">
        <f>IF(COUNT(BP310,U341)=2,ROUND(BP310*U341/SUM(U339:U348),#REF!),"")</f>
        <v/>
      </c>
      <c r="BQ325" s="331" t="str">
        <f>IF(COUNT(BQ310,V341)=2,ROUND(BQ310*V341/SUM(V339:V348),#REF!),"")</f>
        <v/>
      </c>
      <c r="BR325" s="331" t="str">
        <f>IF(COUNT(BR310,W341)=2,ROUND(BR310*W341/SUM(W339:W348),#REF!),"")</f>
        <v/>
      </c>
      <c r="BS325" s="569" t="e">
        <f>IF(#REF!="発電事業者","年間送電電力量（GWh）","年間受電電力量（GWh）")</f>
        <v>#REF!</v>
      </c>
      <c r="BT325" s="569"/>
      <c r="BU325" s="569"/>
      <c r="BV325" s="333" t="s">
        <v>25</v>
      </c>
      <c r="BW325" s="582"/>
      <c r="BX325" s="582"/>
      <c r="BY325" s="331" t="str">
        <f>IF(COUNT(BY310,X341)=2,ROUND(BY310*X341/SUM(X339:X348),#REF!),"")</f>
        <v/>
      </c>
      <c r="BZ325" s="331" t="str">
        <f>IF(COUNT(BZ310,Y341)=2,ROUND(BZ310*Y341/SUM(Y339:Y348),#REF!),"")</f>
        <v/>
      </c>
      <c r="CA325" s="331" t="str">
        <f>IF(COUNT(CA310,Z341)=2,ROUND(CA310*Z341/SUM(Z339:Z348),#REF!),"")</f>
        <v/>
      </c>
      <c r="CB325" s="331" t="str">
        <f>IF(COUNT(CB310,AA341)=2,ROUND(CB310*AA341/SUM(AA339:AA348),#REF!),"")</f>
        <v/>
      </c>
      <c r="CC325" s="331" t="str">
        <f>IF(COUNT(CC310,AB341)=2,ROUND(CC310*AB341/SUM(AB339:AB348),#REF!),"")</f>
        <v/>
      </c>
      <c r="CD325" s="331" t="str">
        <f>IF(COUNT(CD310,AC341)=2,ROUND(CD310*AC341/SUM(AC339:AC348),#REF!),"")</f>
        <v/>
      </c>
      <c r="CE325" s="331" t="str">
        <f>IF(COUNT(CE310,AD341)=2,ROUND(CE310*AD341/SUM(AD339:AD348),#REF!),"")</f>
        <v/>
      </c>
      <c r="CF325" s="331" t="str">
        <f>IF(COUNT(CF310,AE341)=2,ROUND(CF310*AE341/SUM(AE339:AE348),#REF!),"")</f>
        <v/>
      </c>
      <c r="CG325" s="331" t="str">
        <f>IF(COUNT(CG310,AF341)=2,ROUND(CG310*AF341/SUM(AF339:AF348),#REF!),"")</f>
        <v/>
      </c>
      <c r="CH325" s="565" t="str">
        <f>IF(COUNTA(AG341)=0,"",AG341)</f>
        <v/>
      </c>
      <c r="CI325" s="565"/>
      <c r="CJ325" s="565"/>
      <c r="CK325" s="565"/>
      <c r="CL325" s="565"/>
      <c r="CM325" s="565"/>
      <c r="CN325" s="565"/>
      <c r="CO325" s="565"/>
      <c r="CP325" s="565"/>
      <c r="CQ325" s="565"/>
    </row>
    <row r="326" spans="3:97" s="243" customFormat="1" ht="13.5" customHeight="1">
      <c r="C326" s="606"/>
      <c r="D326" s="607"/>
      <c r="E326" s="608" t="s">
        <v>212</v>
      </c>
      <c r="F326" s="609"/>
      <c r="G326" s="610"/>
      <c r="H326" s="261"/>
      <c r="I326" s="261"/>
      <c r="J326" s="261"/>
      <c r="K326" s="261"/>
      <c r="L326" s="261"/>
      <c r="M326" s="261"/>
      <c r="N326" s="261"/>
      <c r="O326" s="261"/>
      <c r="P326" s="261"/>
      <c r="Q326" s="261"/>
      <c r="R326" s="261"/>
      <c r="S326" s="261"/>
      <c r="T326" s="262" t="str">
        <f>IF(COUNT(H326:S326)=0,"",SUMPRODUCT(ROUND(H326:S326,1)))</f>
        <v/>
      </c>
      <c r="U326" s="621"/>
      <c r="V326" s="622"/>
      <c r="W326" s="622"/>
      <c r="X326" s="622"/>
      <c r="Y326" s="622"/>
      <c r="Z326" s="623"/>
      <c r="AA326" s="257"/>
      <c r="AB326" s="257"/>
      <c r="AC326" s="257"/>
      <c r="AD326" s="299"/>
      <c r="AE326" s="299"/>
      <c r="AF326" s="268"/>
      <c r="AG326" s="268"/>
      <c r="AH326" s="268"/>
      <c r="AI326" s="271"/>
      <c r="AJ326" s="271"/>
      <c r="AK326" s="271"/>
      <c r="AL326" s="271"/>
      <c r="AM326" s="271"/>
      <c r="AN326" s="271"/>
      <c r="AO326" s="271"/>
      <c r="AP326" s="271"/>
      <c r="AQ326" s="271"/>
      <c r="AR326" s="271"/>
      <c r="AS326" s="271"/>
      <c r="AT326" s="271"/>
      <c r="AU326" s="272"/>
      <c r="AX326" s="569" t="str">
        <f>IF(C342="","",C342)</f>
        <v/>
      </c>
      <c r="AY326" s="569"/>
      <c r="AZ326" s="587" t="str">
        <f>IF(E342="","",E342)</f>
        <v/>
      </c>
      <c r="BA326" s="590" t="str">
        <f ca="1">IF(F342="","",F342)</f>
        <v/>
      </c>
      <c r="BB326" s="590"/>
      <c r="BC326" s="590"/>
      <c r="BD326" s="587" t="str">
        <f>IF(I342="","",I342)</f>
        <v/>
      </c>
      <c r="BE326" s="578" t="e">
        <f>IF(#REF!="発電事業者","送電電力（MW）","受電電力（MW）")</f>
        <v>#REF!</v>
      </c>
      <c r="BF326" s="579"/>
      <c r="BG326" s="331" t="str">
        <f>IF(COUNT(BG308,L342)=2,ROUND(BG308*L342/SUM(L339:L348),#REF!),"")</f>
        <v/>
      </c>
      <c r="BH326" s="331" t="str">
        <f>IF(COUNT(BH308,M342)=2,ROUND(BH308*M342/SUM(M339:M348),#REF!),"")</f>
        <v/>
      </c>
      <c r="BI326" s="331" t="str">
        <f>IF(COUNT(BI308,N342)=2,ROUND(BI308*N342/SUM(N339:N348),#REF!),"")</f>
        <v/>
      </c>
      <c r="BJ326" s="331" t="str">
        <f>IF(COUNT(BJ308,O342)=2,ROUND(BJ308*O342/SUM(O339:O348),#REF!),"")</f>
        <v/>
      </c>
      <c r="BK326" s="331" t="str">
        <f>IF(COUNT(BK308,P342)=2,ROUND(BK308*P342/SUM(P339:P348),#REF!),"")</f>
        <v/>
      </c>
      <c r="BL326" s="331" t="str">
        <f>IF(COUNT(BL308,Q342)=2,ROUND(BL308*Q342/SUM(Q339:Q348),#REF!),"")</f>
        <v/>
      </c>
      <c r="BM326" s="331" t="str">
        <f>IF(COUNT(BM308,R342)=2,ROUND(BM308*R342/SUM(R339:R348),#REF!),"")</f>
        <v/>
      </c>
      <c r="BN326" s="331" t="str">
        <f>IF(COUNT(BN308,S342)=2,ROUND(BN308*S342/SUM(S339:S348),#REF!),"")</f>
        <v/>
      </c>
      <c r="BO326" s="331" t="str">
        <f>IF(COUNT(BO308,T342)=2,ROUND(BO308*T342/SUM(T339:T348),#REF!),"")</f>
        <v/>
      </c>
      <c r="BP326" s="331" t="str">
        <f>IF(COUNT(BP308,U342)=2,ROUND(BP308*U342/SUM(U339:U348),#REF!),"")</f>
        <v/>
      </c>
      <c r="BQ326" s="331" t="str">
        <f>IF(COUNT(BQ308,V342)=2,ROUND(BQ308*V342/SUM(V339:V348),#REF!),"")</f>
        <v/>
      </c>
      <c r="BR326" s="331" t="str">
        <f>IF(COUNT(BR308,W342)=2,ROUND(BR308*W342/SUM(W339:W348),#REF!),"")</f>
        <v/>
      </c>
      <c r="BS326" s="569" t="e">
        <f>IF(#REF!="発電事業者","送電電力（MW）","受電電力（MW）")</f>
        <v>#REF!</v>
      </c>
      <c r="BT326" s="569"/>
      <c r="BU326" s="569"/>
      <c r="BV326" s="333" t="s">
        <v>171</v>
      </c>
      <c r="BW326" s="580"/>
      <c r="BX326" s="580"/>
      <c r="BY326" s="331" t="str">
        <f>IF(COUNT(BY308,X342)=2,ROUND(BY308*X342/SUM(X339:X348),#REF!),"")</f>
        <v/>
      </c>
      <c r="BZ326" s="331" t="str">
        <f>IF(COUNT(BZ308,Y342)=2,ROUND(BZ308*Y342/SUM(Y339:Y348),#REF!),"")</f>
        <v/>
      </c>
      <c r="CA326" s="331" t="str">
        <f>IF(COUNT(CA308,Z342)=2,ROUND(CA308*Z342/SUM(Z339:Z348),#REF!),"")</f>
        <v/>
      </c>
      <c r="CB326" s="331" t="str">
        <f>IF(COUNT(CB308,AA342)=2,ROUND(CB308*AA342/SUM(AA339:AA348),#REF!),"")</f>
        <v/>
      </c>
      <c r="CC326" s="331" t="str">
        <f>IF(COUNT(CC308,AB342)=2,ROUND(CC308*AB342/SUM(AB339:AB348),#REF!),"")</f>
        <v/>
      </c>
      <c r="CD326" s="331" t="str">
        <f>IF(COUNT(CD308,AC342)=2,ROUND(CD308*AC342/SUM(AC339:AC348),#REF!),"")</f>
        <v/>
      </c>
      <c r="CE326" s="331" t="str">
        <f>IF(COUNT(CE308,AD342)=2,ROUND(CE308*AD342/SUM(AD339:AD348),#REF!),"")</f>
        <v/>
      </c>
      <c r="CF326" s="331" t="str">
        <f>IF(COUNT(CF308,AE342)=2,ROUND(CF308*AE342/SUM(AE339:AE348),#REF!),"")</f>
        <v/>
      </c>
      <c r="CG326" s="331" t="str">
        <f>IF(COUNT(CG308,AF342)=2,ROUND(CG308*AF342/SUM(AF339:AF348),#REF!),"")</f>
        <v/>
      </c>
      <c r="CH326" s="563" t="s">
        <v>120</v>
      </c>
      <c r="CI326" s="563"/>
      <c r="CJ326" s="563"/>
      <c r="CK326" s="563"/>
      <c r="CL326" s="563"/>
      <c r="CM326" s="563"/>
      <c r="CN326" s="563"/>
      <c r="CO326" s="563"/>
      <c r="CP326" s="563"/>
      <c r="CQ326" s="563"/>
    </row>
    <row r="327" spans="3:97" s="243" customFormat="1" ht="13.5" customHeight="1">
      <c r="C327" s="604" t="e">
        <f>DATE(#REF!+7,1,1)</f>
        <v>#REF!</v>
      </c>
      <c r="D327" s="605"/>
      <c r="E327" s="613" t="s">
        <v>198</v>
      </c>
      <c r="F327" s="614"/>
      <c r="G327" s="615"/>
      <c r="H327" s="256"/>
      <c r="I327" s="256"/>
      <c r="J327" s="256"/>
      <c r="K327" s="256"/>
      <c r="L327" s="256"/>
      <c r="M327" s="256"/>
      <c r="N327" s="256"/>
      <c r="O327" s="256"/>
      <c r="P327" s="256"/>
      <c r="Q327" s="256"/>
      <c r="R327" s="256"/>
      <c r="S327" s="256"/>
      <c r="T327" s="255"/>
      <c r="U327" s="621"/>
      <c r="V327" s="622"/>
      <c r="W327" s="622"/>
      <c r="X327" s="622"/>
      <c r="Y327" s="622"/>
      <c r="Z327" s="623"/>
      <c r="AA327" s="257"/>
      <c r="AB327" s="257"/>
      <c r="AC327" s="257"/>
      <c r="AD327" s="299"/>
      <c r="AE327" s="299"/>
      <c r="AF327" s="268"/>
      <c r="AG327" s="268"/>
      <c r="AH327" s="268"/>
      <c r="AI327" s="257"/>
      <c r="AJ327" s="257"/>
      <c r="AK327" s="257"/>
      <c r="AL327" s="257"/>
      <c r="AM327" s="257"/>
      <c r="AN327" s="257"/>
      <c r="AO327" s="257"/>
      <c r="AP327" s="257"/>
      <c r="AQ327" s="257"/>
      <c r="AR327" s="257"/>
      <c r="AS327" s="257"/>
      <c r="AT327" s="257"/>
      <c r="AU327" s="257"/>
      <c r="AX327" s="569"/>
      <c r="AY327" s="569"/>
      <c r="AZ327" s="588"/>
      <c r="BA327" s="590"/>
      <c r="BB327" s="590"/>
      <c r="BC327" s="590"/>
      <c r="BD327" s="588"/>
      <c r="BE327" s="583"/>
      <c r="BF327" s="584"/>
      <c r="BG327" s="259"/>
      <c r="BH327" s="259"/>
      <c r="BI327" s="259"/>
      <c r="BJ327" s="259"/>
      <c r="BK327" s="259"/>
      <c r="BL327" s="259"/>
      <c r="BM327" s="259"/>
      <c r="BN327" s="259"/>
      <c r="BO327" s="259"/>
      <c r="BP327" s="259"/>
      <c r="BQ327" s="259"/>
      <c r="BR327" s="259"/>
      <c r="BS327" s="569"/>
      <c r="BT327" s="569"/>
      <c r="BU327" s="569"/>
      <c r="BV327" s="333" t="s">
        <v>172</v>
      </c>
      <c r="BW327" s="581"/>
      <c r="BX327" s="581"/>
      <c r="BY327" s="331" t="str">
        <f>IF(COUNT(BY309,X342)=2,ROUND(BY309*X342/SUM(X339:X348),#REF!),"")</f>
        <v/>
      </c>
      <c r="BZ327" s="331" t="str">
        <f>IF(COUNT(BZ309,Y342)=2,ROUND(BZ309*Y342/SUM(Y339:Y348),#REF!),"")</f>
        <v/>
      </c>
      <c r="CA327" s="331" t="str">
        <f>IF(COUNT(CA309,Z342)=2,ROUND(CA309*Z342/SUM(Z339:Z348),#REF!),"")</f>
        <v/>
      </c>
      <c r="CB327" s="331" t="str">
        <f>IF(COUNT(CB309,AA342)=2,ROUND(CB309*AA342/SUM(AA339:AA348),#REF!),"")</f>
        <v/>
      </c>
      <c r="CC327" s="331" t="str">
        <f>IF(COUNT(CC309,AB342)=2,ROUND(CC309*AB342/SUM(AB339:AB348),#REF!),"")</f>
        <v/>
      </c>
      <c r="CD327" s="331" t="str">
        <f>IF(COUNT(CD309,AC342)=2,ROUND(CD309*AC342/SUM(AC339:AC348),#REF!),"")</f>
        <v/>
      </c>
      <c r="CE327" s="331" t="str">
        <f>IF(COUNT(CE309,AD342)=2,ROUND(CE309*AD342/SUM(AD339:AD348),#REF!),"")</f>
        <v/>
      </c>
      <c r="CF327" s="331" t="str">
        <f>IF(COUNT(CF309,AE342)=2,ROUND(CF309*AE342/SUM(AE339:AE348),#REF!),"")</f>
        <v/>
      </c>
      <c r="CG327" s="331" t="str">
        <f>IF(COUNT(CG309,AF342)=2,ROUND(CG309*AF342/SUM(AF339:AF348),#REF!),"")</f>
        <v/>
      </c>
      <c r="CH327" s="564" t="str">
        <f>IF(CH326="","",CH326)</f>
        <v>廃棄物</v>
      </c>
      <c r="CI327" s="564"/>
      <c r="CJ327" s="564"/>
      <c r="CK327" s="564"/>
      <c r="CL327" s="564"/>
      <c r="CM327" s="564"/>
      <c r="CN327" s="564"/>
      <c r="CO327" s="564"/>
      <c r="CP327" s="564"/>
      <c r="CQ327" s="564"/>
    </row>
    <row r="328" spans="3:97" s="243" customFormat="1" ht="13.5" customHeight="1">
      <c r="C328" s="606"/>
      <c r="D328" s="607"/>
      <c r="E328" s="608" t="s">
        <v>212</v>
      </c>
      <c r="F328" s="609"/>
      <c r="G328" s="610"/>
      <c r="H328" s="261"/>
      <c r="I328" s="261"/>
      <c r="J328" s="261"/>
      <c r="K328" s="261"/>
      <c r="L328" s="261"/>
      <c r="M328" s="261"/>
      <c r="N328" s="261"/>
      <c r="O328" s="261"/>
      <c r="P328" s="261"/>
      <c r="Q328" s="261"/>
      <c r="R328" s="261"/>
      <c r="S328" s="261"/>
      <c r="T328" s="262" t="str">
        <f>IF(COUNT(H328:S328)=0,"",SUMPRODUCT(ROUND(H328:S328,1)))</f>
        <v/>
      </c>
      <c r="U328" s="621"/>
      <c r="V328" s="622"/>
      <c r="W328" s="622"/>
      <c r="X328" s="622"/>
      <c r="Y328" s="622"/>
      <c r="Z328" s="623"/>
      <c r="AA328" s="257"/>
      <c r="AB328" s="257"/>
      <c r="AC328" s="257"/>
      <c r="AD328" s="299"/>
      <c r="AE328" s="299"/>
      <c r="AF328" s="268"/>
      <c r="AG328" s="268"/>
      <c r="AH328" s="268"/>
      <c r="AI328" s="271"/>
      <c r="AJ328" s="271"/>
      <c r="AK328" s="271"/>
      <c r="AL328" s="271"/>
      <c r="AM328" s="271"/>
      <c r="AN328" s="271"/>
      <c r="AO328" s="271"/>
      <c r="AP328" s="271"/>
      <c r="AQ328" s="271"/>
      <c r="AR328" s="271"/>
      <c r="AS328" s="271"/>
      <c r="AT328" s="271"/>
      <c r="AU328" s="272"/>
      <c r="AX328" s="569"/>
      <c r="AY328" s="569"/>
      <c r="AZ328" s="589"/>
      <c r="BA328" s="590"/>
      <c r="BB328" s="590"/>
      <c r="BC328" s="590"/>
      <c r="BD328" s="589"/>
      <c r="BE328" s="585" t="e">
        <f>IF(#REF!="発電事業者","月間送電電力量（GWh）","月間受電電力量（GWh）")</f>
        <v>#REF!</v>
      </c>
      <c r="BF328" s="586"/>
      <c r="BG328" s="331" t="str">
        <f>IF(COUNT(BG310,L342)=2,ROUND(BG310*L342/SUM(L339:L348),#REF!),"")</f>
        <v/>
      </c>
      <c r="BH328" s="331" t="str">
        <f>IF(COUNT(BH310,M342)=2,ROUND(BH310*M342/SUM(M339:M348),#REF!),"")</f>
        <v/>
      </c>
      <c r="BI328" s="331" t="str">
        <f>IF(COUNT(BI310,N342)=2,ROUND(BI310*N342/SUM(N339:N348),#REF!),"")</f>
        <v/>
      </c>
      <c r="BJ328" s="331" t="str">
        <f>IF(COUNT(BJ310,O342)=2,ROUND(BJ310*O342/SUM(O339:O348),#REF!),"")</f>
        <v/>
      </c>
      <c r="BK328" s="331" t="str">
        <f>IF(COUNT(BK310,P342)=2,ROUND(BK310*P342/SUM(P339:P348),#REF!),"")</f>
        <v/>
      </c>
      <c r="BL328" s="331" t="str">
        <f>IF(COUNT(BL310,Q342)=2,ROUND(BL310*Q342/SUM(Q339:Q348),#REF!),"")</f>
        <v/>
      </c>
      <c r="BM328" s="331" t="str">
        <f>IF(COUNT(BM310,R342)=2,ROUND(BM310*R342/SUM(R339:R348),#REF!),"")</f>
        <v/>
      </c>
      <c r="BN328" s="331" t="str">
        <f>IF(COUNT(BN310,S342)=2,ROUND(BN310*S342/SUM(S339:S348),#REF!),"")</f>
        <v/>
      </c>
      <c r="BO328" s="331" t="str">
        <f>IF(COUNT(BO310,T342)=2,ROUND(BO310*T342/SUM(T339:T348),#REF!),"")</f>
        <v/>
      </c>
      <c r="BP328" s="331" t="str">
        <f>IF(COUNT(BP310,U342)=2,ROUND(BP310*U342/SUM(U339:U348),#REF!),"")</f>
        <v/>
      </c>
      <c r="BQ328" s="331" t="str">
        <f>IF(COUNT(BQ310,V342)=2,ROUND(BQ310*V342/SUM(V339:V348),#REF!),"")</f>
        <v/>
      </c>
      <c r="BR328" s="331" t="str">
        <f>IF(COUNT(BR310,W342)=2,ROUND(BR310*W342/SUM(W339:W348),#REF!),"")</f>
        <v/>
      </c>
      <c r="BS328" s="569" t="e">
        <f>IF(#REF!="発電事業者","年間送電電力量（GWh）","年間受電電力量（GWh）")</f>
        <v>#REF!</v>
      </c>
      <c r="BT328" s="569"/>
      <c r="BU328" s="569"/>
      <c r="BV328" s="333" t="s">
        <v>25</v>
      </c>
      <c r="BW328" s="582"/>
      <c r="BX328" s="582"/>
      <c r="BY328" s="331" t="str">
        <f>IF(COUNT(BY310,X342)=2,ROUND(BY310*X342/SUM(X339:X348),#REF!),"")</f>
        <v/>
      </c>
      <c r="BZ328" s="331" t="str">
        <f>IF(COUNT(BZ310,Y342)=2,ROUND(BZ310*Y342/SUM(Y339:Y348),#REF!),"")</f>
        <v/>
      </c>
      <c r="CA328" s="331" t="str">
        <f>IF(COUNT(CA310,Z342)=2,ROUND(CA310*Z342/SUM(Z339:Z348),#REF!),"")</f>
        <v/>
      </c>
      <c r="CB328" s="331" t="str">
        <f>IF(COUNT(CB310,AA342)=2,ROUND(CB310*AA342/SUM(AA339:AA348),#REF!),"")</f>
        <v/>
      </c>
      <c r="CC328" s="331" t="str">
        <f>IF(COUNT(CC310,AB342)=2,ROUND(CC310*AB342/SUM(AB339:AB348),#REF!),"")</f>
        <v/>
      </c>
      <c r="CD328" s="331" t="str">
        <f>IF(COUNT(CD310,AC342)=2,ROUND(CD310*AC342/SUM(AC339:AC348),#REF!),"")</f>
        <v/>
      </c>
      <c r="CE328" s="331" t="str">
        <f>IF(COUNT(CE310,AD342)=2,ROUND(CE310*AD342/SUM(AD339:AD348),#REF!),"")</f>
        <v/>
      </c>
      <c r="CF328" s="331" t="str">
        <f>IF(COUNT(CF310,AE342)=2,ROUND(CF310*AE342/SUM(AE339:AE348),#REF!),"")</f>
        <v/>
      </c>
      <c r="CG328" s="331" t="str">
        <f>IF(COUNT(CG310,AF342)=2,ROUND(CG310*AF342/SUM(AF339:AF348),#REF!),"")</f>
        <v/>
      </c>
      <c r="CH328" s="565" t="str">
        <f>IF(COUNTA(AG342)=0,"",AG342)</f>
        <v/>
      </c>
      <c r="CI328" s="565"/>
      <c r="CJ328" s="565"/>
      <c r="CK328" s="565"/>
      <c r="CL328" s="565"/>
      <c r="CM328" s="565"/>
      <c r="CN328" s="565"/>
      <c r="CO328" s="565"/>
      <c r="CP328" s="565"/>
      <c r="CQ328" s="565"/>
    </row>
    <row r="329" spans="3:97" s="243" customFormat="1" ht="13.5" customHeight="1">
      <c r="C329" s="604" t="e">
        <f>DATE(#REF!+8,1,1)</f>
        <v>#REF!</v>
      </c>
      <c r="D329" s="605"/>
      <c r="E329" s="613" t="s">
        <v>198</v>
      </c>
      <c r="F329" s="614"/>
      <c r="G329" s="615"/>
      <c r="H329" s="256"/>
      <c r="I329" s="256"/>
      <c r="J329" s="256"/>
      <c r="K329" s="256"/>
      <c r="L329" s="256"/>
      <c r="M329" s="256"/>
      <c r="N329" s="256"/>
      <c r="O329" s="256"/>
      <c r="P329" s="256"/>
      <c r="Q329" s="256"/>
      <c r="R329" s="256"/>
      <c r="S329" s="256"/>
      <c r="T329" s="255"/>
      <c r="U329" s="621"/>
      <c r="V329" s="622"/>
      <c r="W329" s="622"/>
      <c r="X329" s="622"/>
      <c r="Y329" s="622"/>
      <c r="Z329" s="623"/>
      <c r="AA329" s="257"/>
      <c r="AB329" s="257"/>
      <c r="AC329" s="257"/>
      <c r="AD329" s="299"/>
      <c r="AE329" s="299"/>
      <c r="AF329" s="268"/>
      <c r="AG329" s="268"/>
      <c r="AH329" s="268"/>
      <c r="AI329" s="257"/>
      <c r="AJ329" s="257"/>
      <c r="AK329" s="257"/>
      <c r="AL329" s="257"/>
      <c r="AM329" s="257"/>
      <c r="AN329" s="257"/>
      <c r="AO329" s="257"/>
      <c r="AP329" s="257"/>
      <c r="AQ329" s="257"/>
      <c r="AR329" s="257"/>
      <c r="AS329" s="257"/>
      <c r="AT329" s="257"/>
      <c r="AU329" s="257"/>
      <c r="AX329" s="569" t="str">
        <f>IF(C343="","",C343)</f>
        <v/>
      </c>
      <c r="AY329" s="569"/>
      <c r="AZ329" s="587" t="str">
        <f>IF(E343="","",E343)</f>
        <v/>
      </c>
      <c r="BA329" s="590" t="str">
        <f ca="1">IF(F343="","",F343)</f>
        <v/>
      </c>
      <c r="BB329" s="590"/>
      <c r="BC329" s="590"/>
      <c r="BD329" s="587" t="str">
        <f>IF(I343="","",I343)</f>
        <v/>
      </c>
      <c r="BE329" s="578" t="e">
        <f>IF(#REF!="発電事業者","送電電力（MW）","受電電力（MW）")</f>
        <v>#REF!</v>
      </c>
      <c r="BF329" s="579"/>
      <c r="BG329" s="331" t="str">
        <f>IF(COUNT(BG308,L343)=2,ROUND(BG308*L343/SUM(L339:L348),#REF!),"")</f>
        <v/>
      </c>
      <c r="BH329" s="331" t="str">
        <f>IF(COUNT(BH308,M343)=2,ROUND(BH308*M343/SUM(M339:M348),#REF!),"")</f>
        <v/>
      </c>
      <c r="BI329" s="331" t="str">
        <f>IF(COUNT(BI308,N343)=2,ROUND(BI308*N343/SUM(N339:N348),#REF!),"")</f>
        <v/>
      </c>
      <c r="BJ329" s="331" t="str">
        <f>IF(COUNT(BJ308,O343)=2,ROUND(BJ308*O343/SUM(O339:O348),#REF!),"")</f>
        <v/>
      </c>
      <c r="BK329" s="331" t="str">
        <f>IF(COUNT(BK308,P343)=2,ROUND(BK308*P343/SUM(P339:P348),#REF!),"")</f>
        <v/>
      </c>
      <c r="BL329" s="331" t="str">
        <f>IF(COUNT(BL308,Q343)=2,ROUND(BL308*Q343/SUM(Q339:Q348),#REF!),"")</f>
        <v/>
      </c>
      <c r="BM329" s="331" t="str">
        <f>IF(COUNT(BM308,R343)=2,ROUND(BM308*R343/SUM(R339:R348),#REF!),"")</f>
        <v/>
      </c>
      <c r="BN329" s="331" t="str">
        <f>IF(COUNT(BN308,S343)=2,ROUND(BN308*S343/SUM(S339:S348),#REF!),"")</f>
        <v/>
      </c>
      <c r="BO329" s="331" t="str">
        <f>IF(COUNT(BO308,T343)=2,ROUND(BO308*T343/SUM(T339:T348),#REF!),"")</f>
        <v/>
      </c>
      <c r="BP329" s="331" t="str">
        <f>IF(COUNT(BP308,U343)=2,ROUND(BP308*U343/SUM(U339:U348),#REF!),"")</f>
        <v/>
      </c>
      <c r="BQ329" s="331" t="str">
        <f>IF(COUNT(BQ308,V343)=2,ROUND(BQ308*V343/SUM(V339:V348),#REF!),"")</f>
        <v/>
      </c>
      <c r="BR329" s="331" t="str">
        <f>IF(COUNT(BR308,W343)=2,ROUND(BR308*W343/SUM(W339:W348),#REF!),"")</f>
        <v/>
      </c>
      <c r="BS329" s="569" t="e">
        <f>IF(#REF!="発電事業者","送電電力（MW）","受電電力（MW）")</f>
        <v>#REF!</v>
      </c>
      <c r="BT329" s="569"/>
      <c r="BU329" s="569"/>
      <c r="BV329" s="333" t="s">
        <v>171</v>
      </c>
      <c r="BW329" s="580"/>
      <c r="BX329" s="580"/>
      <c r="BY329" s="331" t="str">
        <f>IF(COUNT(BY308,X343)=2,ROUND(BY308*X343/SUM(X339:X348),#REF!),"")</f>
        <v/>
      </c>
      <c r="BZ329" s="331" t="str">
        <f>IF(COUNT(BZ308,Y343)=2,ROUND(BZ308*Y343/SUM(Y339:Y348),#REF!),"")</f>
        <v/>
      </c>
      <c r="CA329" s="331" t="str">
        <f>IF(COUNT(CA308,Z343)=2,ROUND(CA308*Z343/SUM(Z339:Z348),#REF!),"")</f>
        <v/>
      </c>
      <c r="CB329" s="331" t="str">
        <f>IF(COUNT(CB308,AA343)=2,ROUND(CB308*AA343/SUM(AA339:AA348),#REF!),"")</f>
        <v/>
      </c>
      <c r="CC329" s="331" t="str">
        <f>IF(COUNT(CC308,AB343)=2,ROUND(CC308*AB343/SUM(AB339:AB348),#REF!),"")</f>
        <v/>
      </c>
      <c r="CD329" s="331" t="str">
        <f>IF(COUNT(CD308,AC343)=2,ROUND(CD308*AC343/SUM(AC339:AC348),#REF!),"")</f>
        <v/>
      </c>
      <c r="CE329" s="331" t="str">
        <f>IF(COUNT(CE308,AD343)=2,ROUND(CE308*AD343/SUM(AD339:AD348),#REF!),"")</f>
        <v/>
      </c>
      <c r="CF329" s="331" t="str">
        <f>IF(COUNT(CF308,AE343)=2,ROUND(CF308*AE343/SUM(AE339:AE348),#REF!),"")</f>
        <v/>
      </c>
      <c r="CG329" s="331" t="str">
        <f>IF(COUNT(CG308,AF343)=2,ROUND(CG308*AF343/SUM(AF339:AF348),#REF!),"")</f>
        <v/>
      </c>
      <c r="CH329" s="563" t="s">
        <v>120</v>
      </c>
      <c r="CI329" s="563"/>
      <c r="CJ329" s="563"/>
      <c r="CK329" s="563"/>
      <c r="CL329" s="563"/>
      <c r="CM329" s="563"/>
      <c r="CN329" s="563"/>
      <c r="CO329" s="563"/>
      <c r="CP329" s="563"/>
      <c r="CQ329" s="563"/>
    </row>
    <row r="330" spans="3:97" s="243" customFormat="1" ht="13.5" customHeight="1">
      <c r="C330" s="606"/>
      <c r="D330" s="607"/>
      <c r="E330" s="608" t="s">
        <v>212</v>
      </c>
      <c r="F330" s="609"/>
      <c r="G330" s="610"/>
      <c r="H330" s="261"/>
      <c r="I330" s="261"/>
      <c r="J330" s="261"/>
      <c r="K330" s="261"/>
      <c r="L330" s="261"/>
      <c r="M330" s="261"/>
      <c r="N330" s="261"/>
      <c r="O330" s="261"/>
      <c r="P330" s="261"/>
      <c r="Q330" s="261"/>
      <c r="R330" s="261"/>
      <c r="S330" s="261"/>
      <c r="T330" s="262" t="str">
        <f>IF(COUNT(H330:S330)=0,"",SUMPRODUCT(ROUND(H330:S330,1)))</f>
        <v/>
      </c>
      <c r="U330" s="624"/>
      <c r="V330" s="625"/>
      <c r="W330" s="625"/>
      <c r="X330" s="625"/>
      <c r="Y330" s="625"/>
      <c r="Z330" s="626"/>
      <c r="AA330" s="257"/>
      <c r="AB330" s="257"/>
      <c r="AC330" s="257"/>
      <c r="AD330" s="299"/>
      <c r="AE330" s="299"/>
      <c r="AF330" s="268"/>
      <c r="AG330" s="268"/>
      <c r="AH330" s="268"/>
      <c r="AI330" s="271"/>
      <c r="AJ330" s="271"/>
      <c r="AK330" s="271"/>
      <c r="AL330" s="271"/>
      <c r="AM330" s="271"/>
      <c r="AN330" s="271"/>
      <c r="AO330" s="271"/>
      <c r="AP330" s="271"/>
      <c r="AQ330" s="271"/>
      <c r="AR330" s="271"/>
      <c r="AS330" s="271"/>
      <c r="AT330" s="271"/>
      <c r="AU330" s="272"/>
      <c r="AX330" s="569"/>
      <c r="AY330" s="569"/>
      <c r="AZ330" s="588"/>
      <c r="BA330" s="590"/>
      <c r="BB330" s="590"/>
      <c r="BC330" s="590"/>
      <c r="BD330" s="588"/>
      <c r="BE330" s="583"/>
      <c r="BF330" s="584"/>
      <c r="BG330" s="259"/>
      <c r="BH330" s="259"/>
      <c r="BI330" s="259"/>
      <c r="BJ330" s="259"/>
      <c r="BK330" s="259"/>
      <c r="BL330" s="259"/>
      <c r="BM330" s="259"/>
      <c r="BN330" s="259"/>
      <c r="BO330" s="259"/>
      <c r="BP330" s="259"/>
      <c r="BQ330" s="259"/>
      <c r="BR330" s="259"/>
      <c r="BS330" s="569"/>
      <c r="BT330" s="569"/>
      <c r="BU330" s="569"/>
      <c r="BV330" s="333" t="s">
        <v>172</v>
      </c>
      <c r="BW330" s="581"/>
      <c r="BX330" s="581"/>
      <c r="BY330" s="331" t="str">
        <f>IF(COUNT(BY309,X343)=2,ROUND(BY309*X343/SUM(X339:X348),#REF!),"")</f>
        <v/>
      </c>
      <c r="BZ330" s="331" t="str">
        <f>IF(COUNT(BZ309,Y343)=2,ROUND(BZ309*Y343/SUM(Y339:Y348),#REF!),"")</f>
        <v/>
      </c>
      <c r="CA330" s="331" t="str">
        <f>IF(COUNT(CA309,Z343)=2,ROUND(CA309*Z343/SUM(Z339:Z348),#REF!),"")</f>
        <v/>
      </c>
      <c r="CB330" s="331" t="str">
        <f>IF(COUNT(CB309,AA343)=2,ROUND(CB309*AA343/SUM(AA339:AA348),#REF!),"")</f>
        <v/>
      </c>
      <c r="CC330" s="331" t="str">
        <f>IF(COUNT(CC309,AB343)=2,ROUND(CC309*AB343/SUM(AB339:AB348),#REF!),"")</f>
        <v/>
      </c>
      <c r="CD330" s="331" t="str">
        <f>IF(COUNT(CD309,AC343)=2,ROUND(CD309*AC343/SUM(AC339:AC348),#REF!),"")</f>
        <v/>
      </c>
      <c r="CE330" s="331" t="str">
        <f>IF(COUNT(CE309,AD343)=2,ROUND(CE309*AD343/SUM(AD339:AD348),#REF!),"")</f>
        <v/>
      </c>
      <c r="CF330" s="331" t="str">
        <f>IF(COUNT(CF309,AE343)=2,ROUND(CF309*AE343/SUM(AE339:AE348),#REF!),"")</f>
        <v/>
      </c>
      <c r="CG330" s="331" t="str">
        <f>IF(COUNT(CG309,AF343)=2,ROUND(CG309*AF343/SUM(AF339:AF348),#REF!),"")</f>
        <v/>
      </c>
      <c r="CH330" s="564" t="str">
        <f>IF(CH329="","",CH329)</f>
        <v>廃棄物</v>
      </c>
      <c r="CI330" s="564"/>
      <c r="CJ330" s="564"/>
      <c r="CK330" s="564"/>
      <c r="CL330" s="564"/>
      <c r="CM330" s="564"/>
      <c r="CN330" s="564"/>
      <c r="CO330" s="564"/>
      <c r="CP330" s="564"/>
      <c r="CQ330" s="564"/>
    </row>
    <row r="331" spans="3:97" s="243" customFormat="1" ht="13.5" customHeight="1">
      <c r="C331" s="604" t="e">
        <f>DATE(#REF!+9,1,1)</f>
        <v>#REF!</v>
      </c>
      <c r="D331" s="605"/>
      <c r="E331" s="613" t="s">
        <v>198</v>
      </c>
      <c r="F331" s="614"/>
      <c r="G331" s="615"/>
      <c r="H331" s="256"/>
      <c r="I331" s="256"/>
      <c r="J331" s="256"/>
      <c r="K331" s="256"/>
      <c r="L331" s="256"/>
      <c r="M331" s="256"/>
      <c r="N331" s="256"/>
      <c r="O331" s="256"/>
      <c r="P331" s="256"/>
      <c r="Q331" s="256"/>
      <c r="R331" s="256"/>
      <c r="S331" s="256"/>
      <c r="T331" s="255"/>
      <c r="U331" s="613" t="s">
        <v>210</v>
      </c>
      <c r="V331" s="614"/>
      <c r="W331" s="614"/>
      <c r="X331" s="615"/>
      <c r="Y331" s="666"/>
      <c r="Z331" s="667"/>
      <c r="AA331" s="257"/>
      <c r="AB331" s="257"/>
      <c r="AC331" s="257"/>
      <c r="AD331" s="299"/>
      <c r="AE331" s="299"/>
      <c r="AF331" s="268"/>
      <c r="AG331" s="268"/>
      <c r="AH331" s="268"/>
      <c r="AI331" s="257"/>
      <c r="AJ331" s="257"/>
      <c r="AK331" s="257"/>
      <c r="AL331" s="257"/>
      <c r="AM331" s="257"/>
      <c r="AN331" s="257"/>
      <c r="AO331" s="257"/>
      <c r="AP331" s="257"/>
      <c r="AQ331" s="257"/>
      <c r="AR331" s="257"/>
      <c r="AS331" s="257"/>
      <c r="AT331" s="257"/>
      <c r="AU331" s="257"/>
      <c r="AX331" s="569"/>
      <c r="AY331" s="569"/>
      <c r="AZ331" s="589"/>
      <c r="BA331" s="590"/>
      <c r="BB331" s="590"/>
      <c r="BC331" s="590"/>
      <c r="BD331" s="589"/>
      <c r="BE331" s="585" t="e">
        <f>IF(#REF!="発電事業者","月間送電電力量（GWh）","月間受電電力量（GWh）")</f>
        <v>#REF!</v>
      </c>
      <c r="BF331" s="586"/>
      <c r="BG331" s="331" t="str">
        <f>IF(COUNT(BG310,L343)=2,ROUND(BG310*L343/SUM(L339:L348),#REF!),"")</f>
        <v/>
      </c>
      <c r="BH331" s="331" t="str">
        <f>IF(COUNT(BH310,M343)=2,ROUND(BH310*M343/SUM(M339:M348),#REF!),"")</f>
        <v/>
      </c>
      <c r="BI331" s="331" t="str">
        <f>IF(COUNT(BI310,N343)=2,ROUND(BI310*N343/SUM(N339:N348),#REF!),"")</f>
        <v/>
      </c>
      <c r="BJ331" s="331" t="str">
        <f>IF(COUNT(BJ310,O343)=2,ROUND(BJ310*O343/SUM(O339:O348),#REF!),"")</f>
        <v/>
      </c>
      <c r="BK331" s="331" t="str">
        <f>IF(COUNT(BK310,P343)=2,ROUND(BK310*P343/SUM(P339:P348),#REF!),"")</f>
        <v/>
      </c>
      <c r="BL331" s="331" t="str">
        <f>IF(COUNT(BL310,Q343)=2,ROUND(BL310*Q343/SUM(Q339:Q348),#REF!),"")</f>
        <v/>
      </c>
      <c r="BM331" s="331" t="str">
        <f>IF(COUNT(BM310,R343)=2,ROUND(BM310*R343/SUM(R339:R348),#REF!),"")</f>
        <v/>
      </c>
      <c r="BN331" s="331" t="str">
        <f>IF(COUNT(BN310,S343)=2,ROUND(BN310*S343/SUM(S339:S348),#REF!),"")</f>
        <v/>
      </c>
      <c r="BO331" s="331" t="str">
        <f>IF(COUNT(BO310,T343)=2,ROUND(BO310*T343/SUM(T339:T348),#REF!),"")</f>
        <v/>
      </c>
      <c r="BP331" s="331" t="str">
        <f>IF(COUNT(BP310,U343)=2,ROUND(BP310*U343/SUM(U339:U348),#REF!),"")</f>
        <v/>
      </c>
      <c r="BQ331" s="331" t="str">
        <f>IF(COUNT(BQ310,V343)=2,ROUND(BQ310*V343/SUM(V339:V348),#REF!),"")</f>
        <v/>
      </c>
      <c r="BR331" s="331" t="str">
        <f>IF(COUNT(BR310,W343)=2,ROUND(BR310*W343/SUM(W339:W348),#REF!),"")</f>
        <v/>
      </c>
      <c r="BS331" s="569" t="e">
        <f>IF(#REF!="発電事業者","年間送電電力量（GWh）","年間受電電力量（GWh）")</f>
        <v>#REF!</v>
      </c>
      <c r="BT331" s="569"/>
      <c r="BU331" s="569"/>
      <c r="BV331" s="333" t="s">
        <v>25</v>
      </c>
      <c r="BW331" s="582"/>
      <c r="BX331" s="582"/>
      <c r="BY331" s="331" t="str">
        <f>IF(COUNT(BY310,X343)=2,ROUND(BY310*X343/SUM(X339:X348),#REF!),"")</f>
        <v/>
      </c>
      <c r="BZ331" s="331" t="str">
        <f>IF(COUNT(BZ310,Y343)=2,ROUND(BZ310*Y343/SUM(Y339:Y348),#REF!),"")</f>
        <v/>
      </c>
      <c r="CA331" s="331" t="str">
        <f>IF(COUNT(CA310,Z343)=2,ROUND(CA310*Z343/SUM(Z339:Z348),#REF!),"")</f>
        <v/>
      </c>
      <c r="CB331" s="331" t="str">
        <f>IF(COUNT(CB310,AA343)=2,ROUND(CB310*AA343/SUM(AA339:AA348),#REF!),"")</f>
        <v/>
      </c>
      <c r="CC331" s="331" t="str">
        <f>IF(COUNT(CC310,AB343)=2,ROUND(CC310*AB343/SUM(AB339:AB348),#REF!),"")</f>
        <v/>
      </c>
      <c r="CD331" s="331" t="str">
        <f>IF(COUNT(CD310,AC343)=2,ROUND(CD310*AC343/SUM(AC339:AC348),#REF!),"")</f>
        <v/>
      </c>
      <c r="CE331" s="331" t="str">
        <f>IF(COUNT(CE310,AD343)=2,ROUND(CE310*AD343/SUM(AD339:AD348),#REF!),"")</f>
        <v/>
      </c>
      <c r="CF331" s="331" t="str">
        <f>IF(COUNT(CF310,AE343)=2,ROUND(CF310*AE343/SUM(AE339:AE348),#REF!),"")</f>
        <v/>
      </c>
      <c r="CG331" s="331" t="str">
        <f>IF(COUNT(CG310,AF343)=2,ROUND(CG310*AF343/SUM(AF339:AF348),#REF!),"")</f>
        <v/>
      </c>
      <c r="CH331" s="565" t="str">
        <f>IF(COUNTA(AG343)=0,"",AG343)</f>
        <v/>
      </c>
      <c r="CI331" s="565"/>
      <c r="CJ331" s="565"/>
      <c r="CK331" s="565"/>
      <c r="CL331" s="565"/>
      <c r="CM331" s="565"/>
      <c r="CN331" s="565"/>
      <c r="CO331" s="565"/>
      <c r="CP331" s="565"/>
      <c r="CQ331" s="565"/>
    </row>
    <row r="332" spans="3:97" s="243" customFormat="1" ht="13.5" customHeight="1">
      <c r="C332" s="606"/>
      <c r="D332" s="607"/>
      <c r="E332" s="608" t="s">
        <v>212</v>
      </c>
      <c r="F332" s="609"/>
      <c r="G332" s="610"/>
      <c r="H332" s="261"/>
      <c r="I332" s="261"/>
      <c r="J332" s="261"/>
      <c r="K332" s="261"/>
      <c r="L332" s="261"/>
      <c r="M332" s="261"/>
      <c r="N332" s="261"/>
      <c r="O332" s="261"/>
      <c r="P332" s="261"/>
      <c r="Q332" s="261"/>
      <c r="R332" s="261"/>
      <c r="S332" s="261"/>
      <c r="T332" s="262" t="str">
        <f>IF(COUNT(H332:S332)=0,"",SUMPRODUCT(ROUND(H332:S332,1)))</f>
        <v/>
      </c>
      <c r="U332" s="608" t="s">
        <v>211</v>
      </c>
      <c r="V332" s="609"/>
      <c r="W332" s="609"/>
      <c r="X332" s="610"/>
      <c r="Y332" s="664"/>
      <c r="Z332" s="665"/>
      <c r="AA332" s="257"/>
      <c r="AB332" s="257"/>
      <c r="AC332" s="257"/>
      <c r="AD332" s="299"/>
      <c r="AE332" s="299"/>
      <c r="AF332" s="268"/>
      <c r="AG332" s="268"/>
      <c r="AH332" s="268"/>
      <c r="AI332" s="271"/>
      <c r="AJ332" s="271"/>
      <c r="AK332" s="271"/>
      <c r="AL332" s="271"/>
      <c r="AM332" s="271"/>
      <c r="AN332" s="271"/>
      <c r="AO332" s="271"/>
      <c r="AP332" s="271"/>
      <c r="AQ332" s="271"/>
      <c r="AR332" s="271"/>
      <c r="AS332" s="271"/>
      <c r="AT332" s="271"/>
      <c r="AU332" s="272"/>
      <c r="AX332" s="569" t="str">
        <f>IF(C344="","",C344)</f>
        <v/>
      </c>
      <c r="AY332" s="569"/>
      <c r="AZ332" s="587" t="str">
        <f>IF(E344="","",E344)</f>
        <v/>
      </c>
      <c r="BA332" s="590" t="str">
        <f ca="1">IF(F344="","",F344)</f>
        <v/>
      </c>
      <c r="BB332" s="590"/>
      <c r="BC332" s="590"/>
      <c r="BD332" s="587" t="str">
        <f>IF(I344="","",I344)</f>
        <v/>
      </c>
      <c r="BE332" s="578" t="e">
        <f>IF(#REF!="発電事業者","送電電力（MW）","受電電力（MW）")</f>
        <v>#REF!</v>
      </c>
      <c r="BF332" s="579"/>
      <c r="BG332" s="331" t="str">
        <f>IF(COUNT(BG308,L344)=2,ROUND(BG308*L344/SUM(L339:L348),#REF!),"")</f>
        <v/>
      </c>
      <c r="BH332" s="331" t="str">
        <f>IF(COUNT(BH308,M344)=2,ROUND(BH308*M344/SUM(M339:M348),#REF!),"")</f>
        <v/>
      </c>
      <c r="BI332" s="331" t="str">
        <f>IF(COUNT(BI308,N344)=2,ROUND(BI308*N344/SUM(N339:N348),#REF!),"")</f>
        <v/>
      </c>
      <c r="BJ332" s="331" t="str">
        <f>IF(COUNT(BJ308,O344)=2,ROUND(BJ308*O344/SUM(O339:O348),#REF!),"")</f>
        <v/>
      </c>
      <c r="BK332" s="331" t="str">
        <f>IF(COUNT(BK308,P344)=2,ROUND(BK308*P344/SUM(P339:P348),#REF!),"")</f>
        <v/>
      </c>
      <c r="BL332" s="331" t="str">
        <f>IF(COUNT(BL308,Q344)=2,ROUND(BL308*Q344/SUM(Q339:Q348),#REF!),"")</f>
        <v/>
      </c>
      <c r="BM332" s="331" t="str">
        <f>IF(COUNT(BM308,R344)=2,ROUND(BM308*R344/SUM(R339:R348),#REF!),"")</f>
        <v/>
      </c>
      <c r="BN332" s="331" t="str">
        <f>IF(COUNT(BN308,S344)=2,ROUND(BN308*S344/SUM(S339:S348),#REF!),"")</f>
        <v/>
      </c>
      <c r="BO332" s="331" t="str">
        <f>IF(COUNT(BO308,T344)=2,ROUND(BO308*T344/SUM(T339:T348),#REF!),"")</f>
        <v/>
      </c>
      <c r="BP332" s="331" t="str">
        <f>IF(COUNT(BP308,U344)=2,ROUND(BP308*U344/SUM(U339:U348),#REF!),"")</f>
        <v/>
      </c>
      <c r="BQ332" s="331" t="str">
        <f>IF(COUNT(BQ308,V344)=2,ROUND(BQ308*V344/SUM(V339:V348),#REF!),"")</f>
        <v/>
      </c>
      <c r="BR332" s="331" t="str">
        <f>IF(COUNT(BR308,W344)=2,ROUND(BR308*W344/SUM(W339:W348),#REF!),"")</f>
        <v/>
      </c>
      <c r="BS332" s="569" t="e">
        <f>IF(#REF!="発電事業者","送電電力（MW）","受電電力（MW）")</f>
        <v>#REF!</v>
      </c>
      <c r="BT332" s="569"/>
      <c r="BU332" s="569"/>
      <c r="BV332" s="333" t="s">
        <v>171</v>
      </c>
      <c r="BW332" s="580"/>
      <c r="BX332" s="580"/>
      <c r="BY332" s="331" t="str">
        <f>IF(COUNT(BY308,X344)=2,ROUND(BY308*X344/SUM(X339:X348),#REF!),"")</f>
        <v/>
      </c>
      <c r="BZ332" s="331" t="str">
        <f>IF(COUNT(BZ308,Y344)=2,ROUND(BZ308*Y344/SUM(Y339:Y348),#REF!),"")</f>
        <v/>
      </c>
      <c r="CA332" s="331" t="str">
        <f>IF(COUNT(CA308,Z344)=2,ROUND(CA308*Z344/SUM(Z339:Z348),#REF!),"")</f>
        <v/>
      </c>
      <c r="CB332" s="331" t="str">
        <f>IF(COUNT(CB308,AA344)=2,ROUND(CB308*AA344/SUM(AA339:AA348),#REF!),"")</f>
        <v/>
      </c>
      <c r="CC332" s="331" t="str">
        <f>IF(COUNT(CC308,AB344)=2,ROUND(CC308*AB344/SUM(AB339:AB348),#REF!),"")</f>
        <v/>
      </c>
      <c r="CD332" s="331" t="str">
        <f>IF(COUNT(CD308,AC344)=2,ROUND(CD308*AC344/SUM(AC339:AC348),#REF!),"")</f>
        <v/>
      </c>
      <c r="CE332" s="331" t="str">
        <f>IF(COUNT(CE308,AD344)=2,ROUND(CE308*AD344/SUM(AD339:AD348),#REF!),"")</f>
        <v/>
      </c>
      <c r="CF332" s="331" t="str">
        <f>IF(COUNT(CF308,AE344)=2,ROUND(CF308*AE344/SUM(AE339:AE348),#REF!),"")</f>
        <v/>
      </c>
      <c r="CG332" s="331" t="str">
        <f>IF(COUNT(CG308,AF344)=2,ROUND(CG308*AF344/SUM(AF339:AF348),#REF!),"")</f>
        <v/>
      </c>
      <c r="CH332" s="563" t="s">
        <v>120</v>
      </c>
      <c r="CI332" s="563"/>
      <c r="CJ332" s="563"/>
      <c r="CK332" s="563"/>
      <c r="CL332" s="563"/>
      <c r="CM332" s="563"/>
      <c r="CN332" s="563"/>
      <c r="CO332" s="563"/>
      <c r="CP332" s="563"/>
      <c r="CQ332" s="563"/>
    </row>
    <row r="333" spans="3:97" s="243" customFormat="1" ht="13.5" customHeight="1">
      <c r="C333" s="273"/>
      <c r="D333" s="273"/>
      <c r="E333" s="245"/>
      <c r="F333" s="245"/>
      <c r="G333" s="245"/>
      <c r="H333" s="257"/>
      <c r="I333" s="257"/>
      <c r="J333" s="257"/>
      <c r="K333" s="257"/>
      <c r="L333" s="257"/>
      <c r="M333" s="257"/>
      <c r="N333" s="257"/>
      <c r="O333" s="257"/>
      <c r="P333" s="257"/>
      <c r="Q333" s="257"/>
      <c r="R333" s="257"/>
      <c r="S333" s="257"/>
      <c r="T333" s="257"/>
      <c r="U333" s="245"/>
      <c r="V333" s="245"/>
      <c r="W333" s="245"/>
      <c r="X333" s="245"/>
      <c r="Y333" s="274"/>
      <c r="Z333" s="274"/>
      <c r="AA333" s="257"/>
      <c r="AB333" s="257"/>
      <c r="AC333" s="257"/>
      <c r="AD333" s="273"/>
      <c r="AE333" s="273"/>
      <c r="AF333" s="245"/>
      <c r="AG333" s="245"/>
      <c r="AH333" s="245"/>
      <c r="AI333" s="271"/>
      <c r="AJ333" s="271"/>
      <c r="AK333" s="271"/>
      <c r="AL333" s="271"/>
      <c r="AM333" s="271"/>
      <c r="AN333" s="271"/>
      <c r="AO333" s="271"/>
      <c r="AP333" s="271"/>
      <c r="AQ333" s="271"/>
      <c r="AR333" s="271"/>
      <c r="AS333" s="271"/>
      <c r="AT333" s="271"/>
      <c r="AU333" s="272"/>
      <c r="AV333" s="275"/>
      <c r="AX333" s="569"/>
      <c r="AY333" s="569"/>
      <c r="AZ333" s="588"/>
      <c r="BA333" s="590"/>
      <c r="BB333" s="590"/>
      <c r="BC333" s="590"/>
      <c r="BD333" s="588"/>
      <c r="BE333" s="583"/>
      <c r="BF333" s="584"/>
      <c r="BG333" s="259"/>
      <c r="BH333" s="259"/>
      <c r="BI333" s="259"/>
      <c r="BJ333" s="259"/>
      <c r="BK333" s="259"/>
      <c r="BL333" s="259"/>
      <c r="BM333" s="259"/>
      <c r="BN333" s="259"/>
      <c r="BO333" s="259"/>
      <c r="BP333" s="259"/>
      <c r="BQ333" s="259"/>
      <c r="BR333" s="259"/>
      <c r="BS333" s="569"/>
      <c r="BT333" s="569"/>
      <c r="BU333" s="569"/>
      <c r="BV333" s="333" t="s">
        <v>172</v>
      </c>
      <c r="BW333" s="581"/>
      <c r="BX333" s="581"/>
      <c r="BY333" s="331" t="str">
        <f>IF(COUNT(BY309,X344)=2,ROUND(BY309*X344/SUM(X339:X348),#REF!),"")</f>
        <v/>
      </c>
      <c r="BZ333" s="331" t="str">
        <f>IF(COUNT(BZ309,Y344)=2,ROUND(BZ309*Y344/SUM(Y339:Y348),#REF!),"")</f>
        <v/>
      </c>
      <c r="CA333" s="331" t="str">
        <f>IF(COUNT(CA309,Z344)=2,ROUND(CA309*Z344/SUM(Z339:Z348),#REF!),"")</f>
        <v/>
      </c>
      <c r="CB333" s="331" t="str">
        <f>IF(COUNT(CB309,AA344)=2,ROUND(CB309*AA344/SUM(AA339:AA348),#REF!),"")</f>
        <v/>
      </c>
      <c r="CC333" s="331" t="str">
        <f>IF(COUNT(CC309,AB344)=2,ROUND(CC309*AB344/SUM(AB339:AB348),#REF!),"")</f>
        <v/>
      </c>
      <c r="CD333" s="331" t="str">
        <f>IF(COUNT(CD309,AC344)=2,ROUND(CD309*AC344/SUM(AC339:AC348),#REF!),"")</f>
        <v/>
      </c>
      <c r="CE333" s="331" t="str">
        <f>IF(COUNT(CE309,AD344)=2,ROUND(CE309*AD344/SUM(AD339:AD348),#REF!),"")</f>
        <v/>
      </c>
      <c r="CF333" s="331" t="str">
        <f>IF(COUNT(CF309,AE344)=2,ROUND(CF309*AE344/SUM(AE339:AE348),#REF!),"")</f>
        <v/>
      </c>
      <c r="CG333" s="331" t="str">
        <f>IF(COUNT(CG309,AF344)=2,ROUND(CG309*AF344/SUM(AF339:AF348),#REF!),"")</f>
        <v/>
      </c>
      <c r="CH333" s="564" t="str">
        <f>IF(CH332="","",CH332)</f>
        <v>廃棄物</v>
      </c>
      <c r="CI333" s="564"/>
      <c r="CJ333" s="564"/>
      <c r="CK333" s="564"/>
      <c r="CL333" s="564"/>
      <c r="CM333" s="564"/>
      <c r="CN333" s="564"/>
      <c r="CO333" s="564"/>
      <c r="CP333" s="564"/>
      <c r="CQ333" s="564"/>
      <c r="CR333" s="271"/>
      <c r="CS333" s="271"/>
    </row>
    <row r="334" spans="3:97" s="243" customFormat="1" ht="13.5" customHeight="1">
      <c r="I334" s="257"/>
      <c r="J334" s="257"/>
      <c r="K334" s="257"/>
      <c r="L334" s="257"/>
      <c r="M334" s="257"/>
      <c r="N334" s="257"/>
      <c r="O334" s="257"/>
      <c r="P334" s="257"/>
      <c r="Q334" s="257"/>
      <c r="R334" s="257"/>
      <c r="S334" s="257"/>
      <c r="T334" s="257"/>
      <c r="U334" s="245"/>
      <c r="V334" s="245"/>
      <c r="W334" s="245"/>
      <c r="X334" s="245"/>
      <c r="Y334" s="274"/>
      <c r="Z334" s="274"/>
      <c r="AA334" s="257"/>
      <c r="AB334" s="257"/>
      <c r="AC334" s="257"/>
      <c r="AD334" s="273"/>
      <c r="AE334" s="273"/>
      <c r="AF334" s="245"/>
      <c r="AG334" s="245"/>
      <c r="AH334" s="245"/>
      <c r="AI334" s="271"/>
      <c r="AJ334" s="271"/>
      <c r="AK334" s="271"/>
      <c r="AL334" s="271"/>
      <c r="AM334" s="271"/>
      <c r="AN334" s="271"/>
      <c r="AO334" s="271"/>
      <c r="AP334" s="271"/>
      <c r="AQ334" s="271"/>
      <c r="AR334" s="271"/>
      <c r="AS334" s="271"/>
      <c r="AT334" s="271"/>
      <c r="AU334" s="272"/>
      <c r="AV334" s="257"/>
      <c r="AX334" s="569"/>
      <c r="AY334" s="569"/>
      <c r="AZ334" s="589"/>
      <c r="BA334" s="590"/>
      <c r="BB334" s="590"/>
      <c r="BC334" s="590"/>
      <c r="BD334" s="589"/>
      <c r="BE334" s="585" t="e">
        <f>IF(#REF!="発電事業者","月間送電電力量（GWh）","月間受電電力量（GWh）")</f>
        <v>#REF!</v>
      </c>
      <c r="BF334" s="586"/>
      <c r="BG334" s="331" t="str">
        <f>IF(COUNT(BG310,L344)=2,ROUND(BG310*L344/SUM(L339:L348),#REF!),"")</f>
        <v/>
      </c>
      <c r="BH334" s="331" t="str">
        <f>IF(COUNT(BH310,M344)=2,ROUND(BH310*M344/SUM(M339:M348),#REF!),"")</f>
        <v/>
      </c>
      <c r="BI334" s="331" t="str">
        <f>IF(COUNT(BI310,N344)=2,ROUND(BI310*N344/SUM(N339:N348),#REF!),"")</f>
        <v/>
      </c>
      <c r="BJ334" s="331" t="str">
        <f>IF(COUNT(BJ310,O344)=2,ROUND(BJ310*O344/SUM(O339:O348),#REF!),"")</f>
        <v/>
      </c>
      <c r="BK334" s="331" t="str">
        <f>IF(COUNT(BK310,P344)=2,ROUND(BK310*P344/SUM(P339:P348),#REF!),"")</f>
        <v/>
      </c>
      <c r="BL334" s="331" t="str">
        <f>IF(COUNT(BL310,Q344)=2,ROUND(BL310*Q344/SUM(Q339:Q348),#REF!),"")</f>
        <v/>
      </c>
      <c r="BM334" s="331" t="str">
        <f>IF(COUNT(BM310,R344)=2,ROUND(BM310*R344/SUM(R339:R348),#REF!),"")</f>
        <v/>
      </c>
      <c r="BN334" s="331" t="str">
        <f>IF(COUNT(BN310,S344)=2,ROUND(BN310*S344/SUM(S339:S348),#REF!),"")</f>
        <v/>
      </c>
      <c r="BO334" s="331" t="str">
        <f>IF(COUNT(BO310,T344)=2,ROUND(BO310*T344/SUM(T339:T348),#REF!),"")</f>
        <v/>
      </c>
      <c r="BP334" s="331" t="str">
        <f>IF(COUNT(BP310,U344)=2,ROUND(BP310*U344/SUM(U339:U348),#REF!),"")</f>
        <v/>
      </c>
      <c r="BQ334" s="331" t="str">
        <f>IF(COUNT(BQ310,V344)=2,ROUND(BQ310*V344/SUM(V339:V348),#REF!),"")</f>
        <v/>
      </c>
      <c r="BR334" s="331" t="str">
        <f>IF(COUNT(BR310,W344)=2,ROUND(BR310*W344/SUM(W339:W348),#REF!),"")</f>
        <v/>
      </c>
      <c r="BS334" s="569" t="e">
        <f>IF(#REF!="発電事業者","年間送電電力量（GWh）","年間受電電力量（GWh）")</f>
        <v>#REF!</v>
      </c>
      <c r="BT334" s="569"/>
      <c r="BU334" s="569"/>
      <c r="BV334" s="333" t="s">
        <v>25</v>
      </c>
      <c r="BW334" s="582"/>
      <c r="BX334" s="582"/>
      <c r="BY334" s="331" t="str">
        <f>IF(COUNT(BY310,X344)=2,ROUND(BY310*X344/SUM(X339:X348),#REF!),"")</f>
        <v/>
      </c>
      <c r="BZ334" s="331" t="str">
        <f>IF(COUNT(BZ310,Y344)=2,ROUND(BZ310*Y344/SUM(Y339:Y348),#REF!),"")</f>
        <v/>
      </c>
      <c r="CA334" s="331" t="str">
        <f>IF(COUNT(CA310,Z344)=2,ROUND(CA310*Z344/SUM(Z339:Z348),#REF!),"")</f>
        <v/>
      </c>
      <c r="CB334" s="331" t="str">
        <f>IF(COUNT(CB310,AA344)=2,ROUND(CB310*AA344/SUM(AA339:AA348),#REF!),"")</f>
        <v/>
      </c>
      <c r="CC334" s="331" t="str">
        <f>IF(COUNT(CC310,AB344)=2,ROUND(CC310*AB344/SUM(AB339:AB348),#REF!),"")</f>
        <v/>
      </c>
      <c r="CD334" s="331" t="str">
        <f>IF(COUNT(CD310,AC344)=2,ROUND(CD310*AC344/SUM(AC339:AC348),#REF!),"")</f>
        <v/>
      </c>
      <c r="CE334" s="331" t="str">
        <f>IF(COUNT(CE310,AD344)=2,ROUND(CE310*AD344/SUM(AD339:AD348),#REF!),"")</f>
        <v/>
      </c>
      <c r="CF334" s="331" t="str">
        <f>IF(COUNT(CF310,AE344)=2,ROUND(CF310*AE344/SUM(AE339:AE348),#REF!),"")</f>
        <v/>
      </c>
      <c r="CG334" s="331" t="str">
        <f>IF(COUNT(CG310,AF344)=2,ROUND(CG310*AF344/SUM(AF339:AF348),#REF!),"")</f>
        <v/>
      </c>
      <c r="CH334" s="565" t="str">
        <f>IF(COUNTA(AG344)=0,"",AG344)</f>
        <v/>
      </c>
      <c r="CI334" s="565"/>
      <c r="CJ334" s="565"/>
      <c r="CK334" s="565"/>
      <c r="CL334" s="565"/>
      <c r="CM334" s="565"/>
      <c r="CN334" s="565"/>
      <c r="CO334" s="565"/>
      <c r="CP334" s="565"/>
      <c r="CQ334" s="565"/>
    </row>
    <row r="335" spans="3:97" s="243" customFormat="1" ht="13.5" customHeight="1">
      <c r="C335" s="273"/>
      <c r="D335" s="273"/>
      <c r="E335" s="245"/>
      <c r="F335" s="245"/>
      <c r="G335" s="245"/>
      <c r="H335" s="257"/>
      <c r="I335" s="257"/>
      <c r="J335" s="257"/>
      <c r="K335" s="257"/>
      <c r="L335" s="257"/>
      <c r="M335" s="257"/>
      <c r="N335" s="257"/>
      <c r="O335" s="257"/>
      <c r="P335" s="257"/>
      <c r="Q335" s="257"/>
      <c r="R335" s="257"/>
      <c r="S335" s="257"/>
      <c r="T335" s="257"/>
      <c r="U335" s="257"/>
      <c r="V335" s="257"/>
      <c r="W335" s="257"/>
      <c r="X335" s="257"/>
      <c r="Y335" s="257"/>
      <c r="Z335" s="257"/>
      <c r="AA335" s="257"/>
      <c r="AB335" s="257"/>
      <c r="AC335" s="257"/>
      <c r="AD335" s="257"/>
      <c r="AE335" s="257"/>
      <c r="AF335" s="257"/>
      <c r="AG335" s="257"/>
      <c r="AH335" s="257"/>
      <c r="AI335" s="257"/>
      <c r="AJ335" s="257"/>
      <c r="AK335" s="257"/>
      <c r="AL335" s="257"/>
      <c r="AM335" s="257"/>
      <c r="AN335" s="257"/>
      <c r="AO335" s="257"/>
      <c r="AP335" s="257"/>
      <c r="AQ335" s="257"/>
      <c r="AR335" s="257"/>
      <c r="AS335" s="257"/>
      <c r="AT335" s="257"/>
      <c r="AU335" s="257"/>
      <c r="AV335" s="275"/>
      <c r="AX335" s="569" t="str">
        <f>IF(C345="","",C345)</f>
        <v/>
      </c>
      <c r="AY335" s="569"/>
      <c r="AZ335" s="587" t="str">
        <f>IF(E345="","",E345)</f>
        <v/>
      </c>
      <c r="BA335" s="590" t="str">
        <f ca="1">IF(F345="","",F345)</f>
        <v/>
      </c>
      <c r="BB335" s="590"/>
      <c r="BC335" s="590"/>
      <c r="BD335" s="587" t="str">
        <f>IF(I345="","",I345)</f>
        <v/>
      </c>
      <c r="BE335" s="578" t="e">
        <f>IF(#REF!="発電事業者","送電電力（MW）","受電電力（MW）")</f>
        <v>#REF!</v>
      </c>
      <c r="BF335" s="579"/>
      <c r="BG335" s="331" t="str">
        <f>IF(COUNT(BG308,L345)=2,ROUND(BG308*L345/SUM(L339:L348),#REF!),"")</f>
        <v/>
      </c>
      <c r="BH335" s="331" t="str">
        <f>IF(COUNT(BH308,M345)=2,ROUND(BH308*M345/SUM(M339:M348),#REF!),"")</f>
        <v/>
      </c>
      <c r="BI335" s="331" t="str">
        <f>IF(COUNT(BI308,N345)=2,ROUND(BI308*N345/SUM(N339:N348),#REF!),"")</f>
        <v/>
      </c>
      <c r="BJ335" s="331" t="str">
        <f>IF(COUNT(BJ308,O345)=2,ROUND(BJ308*O345/SUM(O339:O348),#REF!),"")</f>
        <v/>
      </c>
      <c r="BK335" s="331" t="str">
        <f>IF(COUNT(BK308,P345)=2,ROUND(BK308*P345/SUM(P339:P348),#REF!),"")</f>
        <v/>
      </c>
      <c r="BL335" s="331" t="str">
        <f>IF(COUNT(BL308,Q345)=2,ROUND(BL308*Q345/SUM(Q339:Q348),#REF!),"")</f>
        <v/>
      </c>
      <c r="BM335" s="331" t="str">
        <f>IF(COUNT(BM308,R345)=2,ROUND(BM308*R345/SUM(R339:R348),#REF!),"")</f>
        <v/>
      </c>
      <c r="BN335" s="331" t="str">
        <f>IF(COUNT(BN308,S345)=2,ROUND(BN308*S345/SUM(S339:S348),#REF!),"")</f>
        <v/>
      </c>
      <c r="BO335" s="331" t="str">
        <f>IF(COUNT(BO308,T345)=2,ROUND(BO308*T345/SUM(T339:T348),#REF!),"")</f>
        <v/>
      </c>
      <c r="BP335" s="331" t="str">
        <f>IF(COUNT(BP308,U345)=2,ROUND(BP308*U345/SUM(U339:U348),#REF!),"")</f>
        <v/>
      </c>
      <c r="BQ335" s="331" t="str">
        <f>IF(COUNT(BQ308,V345)=2,ROUND(BQ308*V345/SUM(V339:V348),#REF!),"")</f>
        <v/>
      </c>
      <c r="BR335" s="331" t="str">
        <f>IF(COUNT(BR308,W345)=2,ROUND(BR308*W345/SUM(W339:W348),#REF!),"")</f>
        <v/>
      </c>
      <c r="BS335" s="569" t="e">
        <f>IF(#REF!="発電事業者","送電電力（MW）","受電電力（MW）")</f>
        <v>#REF!</v>
      </c>
      <c r="BT335" s="569"/>
      <c r="BU335" s="569"/>
      <c r="BV335" s="333" t="s">
        <v>171</v>
      </c>
      <c r="BW335" s="580"/>
      <c r="BX335" s="580"/>
      <c r="BY335" s="331" t="str">
        <f>IF(COUNT(BY308,X345)=2,ROUND(BY308*X345/SUM(X339:X348),#REF!),"")</f>
        <v/>
      </c>
      <c r="BZ335" s="331" t="str">
        <f>IF(COUNT(BZ308,Y345)=2,ROUND(BZ308*Y345/SUM(Y339:Y348),#REF!),"")</f>
        <v/>
      </c>
      <c r="CA335" s="331" t="str">
        <f>IF(COUNT(CA308,Z345)=2,ROUND(CA308*Z345/SUM(Z339:Z348),#REF!),"")</f>
        <v/>
      </c>
      <c r="CB335" s="331" t="str">
        <f>IF(COUNT(CB308,AA345)=2,ROUND(CB308*AA345/SUM(AA339:AA348),#REF!),"")</f>
        <v/>
      </c>
      <c r="CC335" s="331" t="str">
        <f>IF(COUNT(CC308,AB345)=2,ROUND(CC308*AB345/SUM(AB339:AB348),#REF!),"")</f>
        <v/>
      </c>
      <c r="CD335" s="331" t="str">
        <f>IF(COUNT(CD308,AC345)=2,ROUND(CD308*AC345/SUM(AC339:AC348),#REF!),"")</f>
        <v/>
      </c>
      <c r="CE335" s="331" t="str">
        <f>IF(COUNT(CE308,AD345)=2,ROUND(CE308*AD345/SUM(AD339:AD348),#REF!),"")</f>
        <v/>
      </c>
      <c r="CF335" s="331" t="str">
        <f>IF(COUNT(CF308,AE345)=2,ROUND(CF308*AE345/SUM(AE339:AE348),#REF!),"")</f>
        <v/>
      </c>
      <c r="CG335" s="331" t="str">
        <f>IF(COUNT(CG308,AF345)=2,ROUND(CG308*AF345/SUM(AF339:AF348),#REF!),"")</f>
        <v/>
      </c>
      <c r="CH335" s="563" t="s">
        <v>120</v>
      </c>
      <c r="CI335" s="563"/>
      <c r="CJ335" s="563"/>
      <c r="CK335" s="563"/>
      <c r="CL335" s="563"/>
      <c r="CM335" s="563"/>
      <c r="CN335" s="563"/>
      <c r="CO335" s="563"/>
      <c r="CP335" s="563"/>
      <c r="CQ335" s="563"/>
    </row>
    <row r="336" spans="3:97" s="243" customFormat="1" ht="13.5" customHeight="1">
      <c r="C336" s="241" t="e">
        <f>IF(#REF!="発電事業者","送電相手先諸元","購入相手先諸元")</f>
        <v>#REF!</v>
      </c>
      <c r="D336" s="236"/>
      <c r="E336" s="236"/>
      <c r="F336" s="242">
        <v>0</v>
      </c>
      <c r="G336" s="237" t="s">
        <v>255</v>
      </c>
      <c r="H336" s="236"/>
      <c r="I336" s="236"/>
      <c r="J336" s="236"/>
      <c r="K336" s="236"/>
      <c r="AV336" s="257"/>
      <c r="AX336" s="569"/>
      <c r="AY336" s="569"/>
      <c r="AZ336" s="588"/>
      <c r="BA336" s="590"/>
      <c r="BB336" s="590"/>
      <c r="BC336" s="590"/>
      <c r="BD336" s="588"/>
      <c r="BE336" s="583"/>
      <c r="BF336" s="584"/>
      <c r="BG336" s="259"/>
      <c r="BH336" s="259"/>
      <c r="BI336" s="259"/>
      <c r="BJ336" s="259"/>
      <c r="BK336" s="259"/>
      <c r="BL336" s="259"/>
      <c r="BM336" s="259"/>
      <c r="BN336" s="259"/>
      <c r="BO336" s="259"/>
      <c r="BP336" s="259"/>
      <c r="BQ336" s="259"/>
      <c r="BR336" s="259"/>
      <c r="BS336" s="569"/>
      <c r="BT336" s="569"/>
      <c r="BU336" s="569"/>
      <c r="BV336" s="333" t="s">
        <v>172</v>
      </c>
      <c r="BW336" s="581"/>
      <c r="BX336" s="581"/>
      <c r="BY336" s="331" t="str">
        <f>IF(COUNT(BY309,X345)=2,ROUND(BY309*X345/SUM(X339:X348),#REF!),"")</f>
        <v/>
      </c>
      <c r="BZ336" s="331" t="str">
        <f>IF(COUNT(BZ309,Y345)=2,ROUND(BZ309*Y345/SUM(Y339:Y348),#REF!),"")</f>
        <v/>
      </c>
      <c r="CA336" s="331" t="str">
        <f>IF(COUNT(CA309,Z345)=2,ROUND(CA309*Z345/SUM(Z339:Z348),#REF!),"")</f>
        <v/>
      </c>
      <c r="CB336" s="331" t="str">
        <f>IF(COUNT(CB309,AA345)=2,ROUND(CB309*AA345/SUM(AA339:AA348),#REF!),"")</f>
        <v/>
      </c>
      <c r="CC336" s="331" t="str">
        <f>IF(COUNT(CC309,AB345)=2,ROUND(CC309*AB345/SUM(AB339:AB348),#REF!),"")</f>
        <v/>
      </c>
      <c r="CD336" s="331" t="str">
        <f>IF(COUNT(CD309,AC345)=2,ROUND(CD309*AC345/SUM(AC339:AC348),#REF!),"")</f>
        <v/>
      </c>
      <c r="CE336" s="331" t="str">
        <f>IF(COUNT(CE309,AD345)=2,ROUND(CE309*AD345/SUM(AD339:AD348),#REF!),"")</f>
        <v/>
      </c>
      <c r="CF336" s="331" t="str">
        <f>IF(COUNT(CF309,AE345)=2,ROUND(CF309*AE345/SUM(AE339:AE348),#REF!),"")</f>
        <v/>
      </c>
      <c r="CG336" s="331" t="str">
        <f>IF(COUNT(CG309,AF345)=2,ROUND(CG309*AF345/SUM(AF339:AF348),#REF!),"")</f>
        <v/>
      </c>
      <c r="CH336" s="564" t="str">
        <f>IF(CH335="","",CH335)</f>
        <v>廃棄物</v>
      </c>
      <c r="CI336" s="564"/>
      <c r="CJ336" s="564"/>
      <c r="CK336" s="564"/>
      <c r="CL336" s="564"/>
      <c r="CM336" s="564"/>
      <c r="CN336" s="564"/>
      <c r="CO336" s="564"/>
      <c r="CP336" s="564"/>
      <c r="CQ336" s="564"/>
    </row>
    <row r="337" spans="3:95" s="243" customFormat="1" ht="13.5" customHeight="1">
      <c r="C337" s="594" t="s">
        <v>200</v>
      </c>
      <c r="D337" s="594"/>
      <c r="E337" s="594" t="s">
        <v>201</v>
      </c>
      <c r="F337" s="594" t="s">
        <v>202</v>
      </c>
      <c r="G337" s="594"/>
      <c r="H337" s="594"/>
      <c r="I337" s="595" t="s">
        <v>203</v>
      </c>
      <c r="J337" s="597" t="e">
        <f>IF(#REF!="発電事業者","送電先","購入先")</f>
        <v>#REF!</v>
      </c>
      <c r="K337" s="598"/>
      <c r="L337" s="601" t="e">
        <f>DATE(#REF!,1,1)</f>
        <v>#REF!</v>
      </c>
      <c r="M337" s="602"/>
      <c r="N337" s="602"/>
      <c r="O337" s="602"/>
      <c r="P337" s="602"/>
      <c r="Q337" s="602"/>
      <c r="R337" s="602"/>
      <c r="S337" s="602"/>
      <c r="T337" s="602"/>
      <c r="U337" s="602"/>
      <c r="V337" s="602"/>
      <c r="W337" s="603"/>
      <c r="X337" s="592" t="e">
        <f>DATE(#REF!+1,1,1)</f>
        <v>#REF!</v>
      </c>
      <c r="Y337" s="592" t="e">
        <f>DATE(#REF!+2,1,1)</f>
        <v>#REF!</v>
      </c>
      <c r="Z337" s="592" t="e">
        <f>DATE(#REF!+3,1,1)</f>
        <v>#REF!</v>
      </c>
      <c r="AA337" s="592" t="e">
        <f>DATE(#REF!+4,1,1)</f>
        <v>#REF!</v>
      </c>
      <c r="AB337" s="592" t="e">
        <f>DATE(#REF!+5,1,1)</f>
        <v>#REF!</v>
      </c>
      <c r="AC337" s="592" t="e">
        <f>DATE(#REF!+6,1,1)</f>
        <v>#REF!</v>
      </c>
      <c r="AD337" s="592" t="e">
        <f>DATE(#REF!+7,1,1)</f>
        <v>#REF!</v>
      </c>
      <c r="AE337" s="592" t="e">
        <f>DATE(#REF!+8,1,1)</f>
        <v>#REF!</v>
      </c>
      <c r="AF337" s="592" t="e">
        <f>DATE(#REF!+9,1,1)</f>
        <v>#REF!</v>
      </c>
      <c r="AG337" s="594" t="s">
        <v>253</v>
      </c>
      <c r="AH337" s="594"/>
      <c r="AI337" s="594"/>
      <c r="AJ337" s="594"/>
      <c r="AK337" s="594"/>
      <c r="AL337" s="594"/>
      <c r="AM337" s="594"/>
      <c r="AN337" s="594"/>
      <c r="AO337" s="594"/>
      <c r="AP337" s="594"/>
      <c r="AV337" s="275"/>
      <c r="AX337" s="569"/>
      <c r="AY337" s="569"/>
      <c r="AZ337" s="589"/>
      <c r="BA337" s="590"/>
      <c r="BB337" s="590"/>
      <c r="BC337" s="590"/>
      <c r="BD337" s="589"/>
      <c r="BE337" s="585" t="e">
        <f>IF(#REF!="発電事業者","月間送電電力量（GWh）","月間受電電力量（GWh）")</f>
        <v>#REF!</v>
      </c>
      <c r="BF337" s="586"/>
      <c r="BG337" s="331" t="str">
        <f>IF(COUNT(BG310,L345)=2,ROUND(BG310*L345/SUM(L339:L348),#REF!),"")</f>
        <v/>
      </c>
      <c r="BH337" s="331" t="str">
        <f>IF(COUNT(BH310,M345)=2,ROUND(BH310*M345/SUM(M339:M348),#REF!),"")</f>
        <v/>
      </c>
      <c r="BI337" s="331" t="str">
        <f>IF(COUNT(BI310,N345)=2,ROUND(BI310*N345/SUM(N339:N348),#REF!),"")</f>
        <v/>
      </c>
      <c r="BJ337" s="331" t="str">
        <f>IF(COUNT(BJ310,O345)=2,ROUND(BJ310*O345/SUM(O339:O348),#REF!),"")</f>
        <v/>
      </c>
      <c r="BK337" s="331" t="str">
        <f>IF(COUNT(BK310,P345)=2,ROUND(BK310*P345/SUM(P339:P348),#REF!),"")</f>
        <v/>
      </c>
      <c r="BL337" s="331" t="str">
        <f>IF(COUNT(BL310,Q345)=2,ROUND(BL310*Q345/SUM(Q339:Q348),#REF!),"")</f>
        <v/>
      </c>
      <c r="BM337" s="331" t="str">
        <f>IF(COUNT(BM310,R345)=2,ROUND(BM310*R345/SUM(R339:R348),#REF!),"")</f>
        <v/>
      </c>
      <c r="BN337" s="331" t="str">
        <f>IF(COUNT(BN310,S345)=2,ROUND(BN310*S345/SUM(S339:S348),#REF!),"")</f>
        <v/>
      </c>
      <c r="BO337" s="331" t="str">
        <f>IF(COUNT(BO310,T345)=2,ROUND(BO310*T345/SUM(T339:T348),#REF!),"")</f>
        <v/>
      </c>
      <c r="BP337" s="331" t="str">
        <f>IF(COUNT(BP310,U345)=2,ROUND(BP310*U345/SUM(U339:U348),#REF!),"")</f>
        <v/>
      </c>
      <c r="BQ337" s="331" t="str">
        <f>IF(COUNT(BQ310,V345)=2,ROUND(BQ310*V345/SUM(V339:V348),#REF!),"")</f>
        <v/>
      </c>
      <c r="BR337" s="331" t="str">
        <f>IF(COUNT(BR310,W345)=2,ROUND(BR310*W345/SUM(W339:W348),#REF!),"")</f>
        <v/>
      </c>
      <c r="BS337" s="569" t="e">
        <f>IF(#REF!="発電事業者","年間送電電力量（GWh）","年間受電電力量（GWh）")</f>
        <v>#REF!</v>
      </c>
      <c r="BT337" s="569"/>
      <c r="BU337" s="569"/>
      <c r="BV337" s="333" t="s">
        <v>25</v>
      </c>
      <c r="BW337" s="582"/>
      <c r="BX337" s="582"/>
      <c r="BY337" s="331" t="str">
        <f>IF(COUNT(BY310,X345)=2,ROUND(BY310*X345/SUM(X339:X348),#REF!),"")</f>
        <v/>
      </c>
      <c r="BZ337" s="331" t="str">
        <f>IF(COUNT(BZ310,Y345)=2,ROUND(BZ310*Y345/SUM(Y339:Y348),#REF!),"")</f>
        <v/>
      </c>
      <c r="CA337" s="331" t="str">
        <f>IF(COUNT(CA310,Z345)=2,ROUND(CA310*Z345/SUM(Z339:Z348),#REF!),"")</f>
        <v/>
      </c>
      <c r="CB337" s="331" t="str">
        <f>IF(COUNT(CB310,AA345)=2,ROUND(CB310*AA345/SUM(AA339:AA348),#REF!),"")</f>
        <v/>
      </c>
      <c r="CC337" s="331" t="str">
        <f>IF(COUNT(CC310,AB345)=2,ROUND(CC310*AB345/SUM(AB339:AB348),#REF!),"")</f>
        <v/>
      </c>
      <c r="CD337" s="331" t="str">
        <f>IF(COUNT(CD310,AC345)=2,ROUND(CD310*AC345/SUM(AC339:AC348),#REF!),"")</f>
        <v/>
      </c>
      <c r="CE337" s="331" t="str">
        <f>IF(COUNT(CE310,AD345)=2,ROUND(CE310*AD345/SUM(AD339:AD348),#REF!),"")</f>
        <v/>
      </c>
      <c r="CF337" s="331" t="str">
        <f>IF(COUNT(CF310,AE345)=2,ROUND(CF310*AE345/SUM(AE339:AE348),#REF!),"")</f>
        <v/>
      </c>
      <c r="CG337" s="331" t="str">
        <f>IF(COUNT(CG310,AF345)=2,ROUND(CG310*AF345/SUM(AF339:AF348),#REF!),"")</f>
        <v/>
      </c>
      <c r="CH337" s="565" t="str">
        <f>IF(COUNTA(AG345)=0,"",AG345)</f>
        <v/>
      </c>
      <c r="CI337" s="565"/>
      <c r="CJ337" s="565"/>
      <c r="CK337" s="565"/>
      <c r="CL337" s="565"/>
      <c r="CM337" s="565"/>
      <c r="CN337" s="565"/>
      <c r="CO337" s="565"/>
      <c r="CP337" s="565"/>
      <c r="CQ337" s="565"/>
    </row>
    <row r="338" spans="3:95" s="243" customFormat="1" ht="13.5" customHeight="1">
      <c r="C338" s="594"/>
      <c r="D338" s="594"/>
      <c r="E338" s="594"/>
      <c r="F338" s="594"/>
      <c r="G338" s="594"/>
      <c r="H338" s="594"/>
      <c r="I338" s="596"/>
      <c r="J338" s="599"/>
      <c r="K338" s="600"/>
      <c r="L338" s="320" t="s">
        <v>194</v>
      </c>
      <c r="M338" s="320" t="s">
        <v>195</v>
      </c>
      <c r="N338" s="320" t="s">
        <v>161</v>
      </c>
      <c r="O338" s="320" t="s">
        <v>162</v>
      </c>
      <c r="P338" s="320" t="s">
        <v>163</v>
      </c>
      <c r="Q338" s="320" t="s">
        <v>164</v>
      </c>
      <c r="R338" s="320" t="s">
        <v>165</v>
      </c>
      <c r="S338" s="320" t="s">
        <v>166</v>
      </c>
      <c r="T338" s="320" t="s">
        <v>167</v>
      </c>
      <c r="U338" s="320" t="s">
        <v>168</v>
      </c>
      <c r="V338" s="320" t="s">
        <v>169</v>
      </c>
      <c r="W338" s="320" t="s">
        <v>170</v>
      </c>
      <c r="X338" s="593">
        <v>43101</v>
      </c>
      <c r="Y338" s="593">
        <v>43466</v>
      </c>
      <c r="Z338" s="593">
        <v>43831</v>
      </c>
      <c r="AA338" s="593">
        <v>44197</v>
      </c>
      <c r="AB338" s="593">
        <v>44562</v>
      </c>
      <c r="AC338" s="593">
        <v>44927</v>
      </c>
      <c r="AD338" s="593">
        <v>45292</v>
      </c>
      <c r="AE338" s="593">
        <v>45658</v>
      </c>
      <c r="AF338" s="593">
        <v>46023</v>
      </c>
      <c r="AG338" s="594"/>
      <c r="AH338" s="594"/>
      <c r="AI338" s="594"/>
      <c r="AJ338" s="594"/>
      <c r="AK338" s="594"/>
      <c r="AL338" s="594"/>
      <c r="AM338" s="594"/>
      <c r="AN338" s="594"/>
      <c r="AO338" s="594"/>
      <c r="AP338" s="594"/>
      <c r="AV338" s="275"/>
      <c r="AX338" s="569" t="str">
        <f>IF(C346="","",C346)</f>
        <v/>
      </c>
      <c r="AY338" s="569"/>
      <c r="AZ338" s="587" t="str">
        <f>IF(E346="","",E346)</f>
        <v/>
      </c>
      <c r="BA338" s="590" t="str">
        <f ca="1">IF(F346="","",F346)</f>
        <v/>
      </c>
      <c r="BB338" s="590"/>
      <c r="BC338" s="590"/>
      <c r="BD338" s="587" t="str">
        <f>IF(I346="","",I346)</f>
        <v/>
      </c>
      <c r="BE338" s="578" t="e">
        <f>IF(#REF!="発電事業者","送電電力（MW）","受電電力（MW）")</f>
        <v>#REF!</v>
      </c>
      <c r="BF338" s="579"/>
      <c r="BG338" s="331" t="str">
        <f>IF(COUNT(BG308,L346)=2,ROUND(BG308*L346/SUM(L339:L348),#REF!),"")</f>
        <v/>
      </c>
      <c r="BH338" s="331" t="str">
        <f>IF(COUNT(BH308,M346)=2,ROUND(BH308*M346/SUM(M339:M348),#REF!),"")</f>
        <v/>
      </c>
      <c r="BI338" s="331" t="str">
        <f>IF(COUNT(BI308,N346)=2,ROUND(BI308*N346/SUM(N339:N348),#REF!),"")</f>
        <v/>
      </c>
      <c r="BJ338" s="331" t="str">
        <f>IF(COUNT(BJ308,O346)=2,ROUND(BJ308*O346/SUM(O339:O348),#REF!),"")</f>
        <v/>
      </c>
      <c r="BK338" s="331" t="str">
        <f>IF(COUNT(BK308,P346)=2,ROUND(BK308*P346/SUM(P339:P348),#REF!),"")</f>
        <v/>
      </c>
      <c r="BL338" s="331" t="str">
        <f>IF(COUNT(BL308,Q346)=2,ROUND(BL308*Q346/SUM(Q339:Q348),#REF!),"")</f>
        <v/>
      </c>
      <c r="BM338" s="331" t="str">
        <f>IF(COUNT(BM308,R346)=2,ROUND(BM308*R346/SUM(R339:R348),#REF!),"")</f>
        <v/>
      </c>
      <c r="BN338" s="331" t="str">
        <f>IF(COUNT(BN308,S346)=2,ROUND(BN308*S346/SUM(S339:S348),#REF!),"")</f>
        <v/>
      </c>
      <c r="BO338" s="331" t="str">
        <f>IF(COUNT(BO308,T346)=2,ROUND(BO308*T346/SUM(T339:T348),#REF!),"")</f>
        <v/>
      </c>
      <c r="BP338" s="331" t="str">
        <f>IF(COUNT(BP308,U346)=2,ROUND(BP308*U346/SUM(U339:U348),#REF!),"")</f>
        <v/>
      </c>
      <c r="BQ338" s="331" t="str">
        <f>IF(COUNT(BQ308,V346)=2,ROUND(BQ308*V346/SUM(V339:V348),#REF!),"")</f>
        <v/>
      </c>
      <c r="BR338" s="331" t="str">
        <f>IF(COUNT(BR308,W346)=2,ROUND(BR308*W346/SUM(W339:W348),#REF!),"")</f>
        <v/>
      </c>
      <c r="BS338" s="569" t="e">
        <f>IF(#REF!="発電事業者","送電電力（MW）","受電電力（MW）")</f>
        <v>#REF!</v>
      </c>
      <c r="BT338" s="569"/>
      <c r="BU338" s="569"/>
      <c r="BV338" s="333" t="s">
        <v>171</v>
      </c>
      <c r="BW338" s="580"/>
      <c r="BX338" s="580"/>
      <c r="BY338" s="331" t="str">
        <f>IF(COUNT(BY308,X346)=2,ROUND(BY308*X346/SUM(X339:X348),#REF!),"")</f>
        <v/>
      </c>
      <c r="BZ338" s="331" t="str">
        <f>IF(COUNT(BZ308,Y346)=2,ROUND(BZ308*Y346/SUM(Y339:Y348),#REF!),"")</f>
        <v/>
      </c>
      <c r="CA338" s="331" t="str">
        <f>IF(COUNT(CA308,Z346)=2,ROUND(CA308*Z346/SUM(Z339:Z348),#REF!),"")</f>
        <v/>
      </c>
      <c r="CB338" s="331" t="str">
        <f>IF(COUNT(CB308,AA346)=2,ROUND(CB308*AA346/SUM(AA339:AA348),#REF!),"")</f>
        <v/>
      </c>
      <c r="CC338" s="331" t="str">
        <f>IF(COUNT(CC308,AB346)=2,ROUND(CC308*AB346/SUM(AB339:AB348),#REF!),"")</f>
        <v/>
      </c>
      <c r="CD338" s="331" t="str">
        <f>IF(COUNT(CD308,AC346)=2,ROUND(CD308*AC346/SUM(AC339:AC348),#REF!),"")</f>
        <v/>
      </c>
      <c r="CE338" s="331" t="str">
        <f>IF(COUNT(CE308,AD346)=2,ROUND(CE308*AD346/SUM(AD339:AD348),#REF!),"")</f>
        <v/>
      </c>
      <c r="CF338" s="331" t="str">
        <f>IF(COUNT(CF308,AE346)=2,ROUND(CF308*AE346/SUM(AE339:AE348),#REF!),"")</f>
        <v/>
      </c>
      <c r="CG338" s="331" t="str">
        <f>IF(COUNT(CG308,AF346)=2,ROUND(CG308*AF346/SUM(AF339:AF348),#REF!),"")</f>
        <v/>
      </c>
      <c r="CH338" s="563" t="s">
        <v>120</v>
      </c>
      <c r="CI338" s="563"/>
      <c r="CJ338" s="563"/>
      <c r="CK338" s="563"/>
      <c r="CL338" s="563"/>
      <c r="CM338" s="563"/>
      <c r="CN338" s="563"/>
      <c r="CO338" s="563"/>
      <c r="CP338" s="563"/>
      <c r="CQ338" s="563"/>
    </row>
    <row r="339" spans="3:95" s="243" customFormat="1" ht="13.5" customHeight="1">
      <c r="C339" s="568"/>
      <c r="D339" s="568"/>
      <c r="E339" s="332"/>
      <c r="F339" s="569" t="str">
        <f ca="1">IF(E339="","",VLOOKUP(E339,INDIRECT(AR339),2,FALSE))</f>
        <v/>
      </c>
      <c r="G339" s="569"/>
      <c r="H339" s="569"/>
      <c r="I339" s="333" t="str">
        <f>IF(E339="","",E303)</f>
        <v/>
      </c>
      <c r="J339" s="569" t="e">
        <f>J337&amp;"１"</f>
        <v>#REF!</v>
      </c>
      <c r="K339" s="569"/>
      <c r="L339" s="277">
        <f t="shared" ref="L339:W339" si="19">IF($F336=0,IF(100-SUM(L340:L348)=0,"",100-SUM(L340:L348)),IF(H313-SUM(L340:L348)=0,"",H313-SUM(L340:L348)))</f>
        <v>100</v>
      </c>
      <c r="M339" s="277">
        <f t="shared" si="19"/>
        <v>100</v>
      </c>
      <c r="N339" s="277">
        <f t="shared" si="19"/>
        <v>100</v>
      </c>
      <c r="O339" s="277">
        <f t="shared" si="19"/>
        <v>100</v>
      </c>
      <c r="P339" s="277">
        <f t="shared" si="19"/>
        <v>100</v>
      </c>
      <c r="Q339" s="277">
        <f t="shared" si="19"/>
        <v>100</v>
      </c>
      <c r="R339" s="277">
        <f t="shared" si="19"/>
        <v>100</v>
      </c>
      <c r="S339" s="277">
        <f t="shared" si="19"/>
        <v>100</v>
      </c>
      <c r="T339" s="277">
        <f t="shared" si="19"/>
        <v>100</v>
      </c>
      <c r="U339" s="277">
        <f t="shared" si="19"/>
        <v>100</v>
      </c>
      <c r="V339" s="277">
        <f t="shared" si="19"/>
        <v>100</v>
      </c>
      <c r="W339" s="277">
        <f t="shared" si="19"/>
        <v>100</v>
      </c>
      <c r="X339" s="277">
        <f>IF($F336=0,IF(100-SUM(X340:X348)=0,"",100-SUM(X340:X348)),IF(H315-SUM(X340:X348)=0,"",H315-SUM(X340:X348)))</f>
        <v>100</v>
      </c>
      <c r="Y339" s="277">
        <f>IF($F336=0,IF(100-SUM(Y340:Y348)=0,"",100-SUM(Y340:Y348)),IF(H317-SUM(Y340:Y348)=0,"",H317-SUM(Y340:Y348)))</f>
        <v>100</v>
      </c>
      <c r="Z339" s="277">
        <f>IF($F336=0,IF(100-SUM(Z340:Z348)=0,"",100-SUM(Z340:Z348)),IF(H319-SUM(Z340:Z348)=0,"",H319-SUM(Z340:Z348)))</f>
        <v>100</v>
      </c>
      <c r="AA339" s="277">
        <f>IF($F336=0,IF(100-SUM(AA340:AA348)=0,"",100-SUM(AA340:AA348)),IF(H321-SUM(AA340:AA348)=0,"",H321-SUM(AA340:AA348)))</f>
        <v>100</v>
      </c>
      <c r="AB339" s="277">
        <f>IF($F336=0,IF(100-SUM(AB340:AB348)=0,"",100-SUM(AB340:AB348)),IF(H323-SUM(AB340:AB348)=0,"",H323-SUM(AB340:AB348)))</f>
        <v>100</v>
      </c>
      <c r="AC339" s="277">
        <f>IF($F336=0,IF(100-SUM(AC340:AC348)=0,"",100-SUM(AC340:AC348)),IF(H325-SUM(AC340:AC348)=0,"",H325-SUM(AC340:AC348)))</f>
        <v>100</v>
      </c>
      <c r="AD339" s="277">
        <f>IF($F336=0,IF(100-SUM(AD340:AD348)=0,"",100-SUM(AD340:AD348)),IF(H327-SUM(AD340:AD348)=0,"",H327-SUM(AD340:AD348)))</f>
        <v>100</v>
      </c>
      <c r="AE339" s="277">
        <f>IF($F336=0,IF(100-SUM(AE340:AE348)=0,"",100-SUM(AE340:AE348)),IF(H329-SUM(AE340:AE348)=0,"",H329-SUM(AE340:AE348)))</f>
        <v>100</v>
      </c>
      <c r="AF339" s="277">
        <f>IF($F336=0,IF(100-SUM(AF340:AF348)=0,"",100-SUM(AF340:AF348)),IF(H331-SUM(AF340:AF348)=0,"",H331-SUM(AF340:AF348)))</f>
        <v>100</v>
      </c>
      <c r="AG339" s="570"/>
      <c r="AH339" s="570"/>
      <c r="AI339" s="570"/>
      <c r="AJ339" s="570"/>
      <c r="AK339" s="570"/>
      <c r="AL339" s="570"/>
      <c r="AM339" s="570"/>
      <c r="AN339" s="570"/>
      <c r="AO339" s="570"/>
      <c r="AP339" s="570"/>
      <c r="AR339" s="591" t="b">
        <f t="shared" ref="AR339:AR348" si="20">IF(C339="発電事業者","事業者リスト一覧!D3:E1002", IF(C339="小売電気事業者","事業者リスト一覧!J3:K1002", IF(C339="一般送配電事業者","事業者リスト一覧!G3:H13", IF(C339="送電事業者","事業者リスト一覧!G16:H21", IF(C339="特定送配電事業者","事業者リスト一覧!G24:H44", IF(C339="登録特定送配電事業者","事業者リスト一覧!G47:H87", IF(C339="その他事業者","事業者リスト一覧!G90:H100")))))))</f>
        <v>0</v>
      </c>
      <c r="AS339" s="591"/>
      <c r="AT339" s="591"/>
      <c r="AU339" s="281" t="s">
        <v>160</v>
      </c>
      <c r="AV339" s="275"/>
      <c r="AX339" s="569"/>
      <c r="AY339" s="569"/>
      <c r="AZ339" s="588"/>
      <c r="BA339" s="590"/>
      <c r="BB339" s="590"/>
      <c r="BC339" s="590"/>
      <c r="BD339" s="588"/>
      <c r="BE339" s="583"/>
      <c r="BF339" s="584"/>
      <c r="BG339" s="259"/>
      <c r="BH339" s="259"/>
      <c r="BI339" s="259"/>
      <c r="BJ339" s="259"/>
      <c r="BK339" s="259"/>
      <c r="BL339" s="259"/>
      <c r="BM339" s="259"/>
      <c r="BN339" s="259"/>
      <c r="BO339" s="259"/>
      <c r="BP339" s="259"/>
      <c r="BQ339" s="259"/>
      <c r="BR339" s="259"/>
      <c r="BS339" s="569"/>
      <c r="BT339" s="569"/>
      <c r="BU339" s="569"/>
      <c r="BV339" s="333" t="s">
        <v>172</v>
      </c>
      <c r="BW339" s="581"/>
      <c r="BX339" s="581"/>
      <c r="BY339" s="331" t="str">
        <f>IF(COUNT(BY309,X346)=2,ROUND(BY309*X346/SUM(X339:X348),#REF!),"")</f>
        <v/>
      </c>
      <c r="BZ339" s="331" t="str">
        <f>IF(COUNT(BZ309,Y346)=2,ROUND(BZ309*Y346/SUM(Y339:Y348),#REF!),"")</f>
        <v/>
      </c>
      <c r="CA339" s="331" t="str">
        <f>IF(COUNT(CA309,Z346)=2,ROUND(CA309*Z346/SUM(Z339:Z348),#REF!),"")</f>
        <v/>
      </c>
      <c r="CB339" s="331" t="str">
        <f>IF(COUNT(CB309,AA346)=2,ROUND(CB309*AA346/SUM(AA339:AA348),#REF!),"")</f>
        <v/>
      </c>
      <c r="CC339" s="331" t="str">
        <f>IF(COUNT(CC309,AB346)=2,ROUND(CC309*AB346/SUM(AB339:AB348),#REF!),"")</f>
        <v/>
      </c>
      <c r="CD339" s="331" t="str">
        <f>IF(COUNT(CD309,AC346)=2,ROUND(CD309*AC346/SUM(AC339:AC348),#REF!),"")</f>
        <v/>
      </c>
      <c r="CE339" s="331" t="str">
        <f>IF(COUNT(CE309,AD346)=2,ROUND(CE309*AD346/SUM(AD339:AD348),#REF!),"")</f>
        <v/>
      </c>
      <c r="CF339" s="331" t="str">
        <f>IF(COUNT(CF309,AE346)=2,ROUND(CF309*AE346/SUM(AE339:AE348),#REF!),"")</f>
        <v/>
      </c>
      <c r="CG339" s="331" t="str">
        <f>IF(COUNT(CG309,AF346)=2,ROUND(CG309*AF346/SUM(AF339:AF348),#REF!),"")</f>
        <v/>
      </c>
      <c r="CH339" s="564" t="str">
        <f>IF(CH338="","",CH338)</f>
        <v>廃棄物</v>
      </c>
      <c r="CI339" s="564"/>
      <c r="CJ339" s="564"/>
      <c r="CK339" s="564"/>
      <c r="CL339" s="564"/>
      <c r="CM339" s="564"/>
      <c r="CN339" s="564"/>
      <c r="CO339" s="564"/>
      <c r="CP339" s="564"/>
      <c r="CQ339" s="564"/>
    </row>
    <row r="340" spans="3:95" s="243" customFormat="1" ht="13.5" customHeight="1">
      <c r="C340" s="568"/>
      <c r="D340" s="568"/>
      <c r="E340" s="332"/>
      <c r="F340" s="569" t="str">
        <f t="shared" ref="F340:F347" ca="1" si="21">IF(E340="","",VLOOKUP(E340,INDIRECT(AR340),2,FALSE))</f>
        <v/>
      </c>
      <c r="G340" s="569"/>
      <c r="H340" s="569"/>
      <c r="I340" s="333" t="str">
        <f>IF(E340="","",E303)</f>
        <v/>
      </c>
      <c r="J340" s="569" t="e">
        <f>J337&amp;"２"</f>
        <v>#REF!</v>
      </c>
      <c r="K340" s="569"/>
      <c r="L340" s="308"/>
      <c r="M340" s="308"/>
      <c r="N340" s="308"/>
      <c r="O340" s="308"/>
      <c r="P340" s="308"/>
      <c r="Q340" s="308"/>
      <c r="R340" s="308"/>
      <c r="S340" s="308"/>
      <c r="T340" s="308"/>
      <c r="U340" s="308"/>
      <c r="V340" s="308"/>
      <c r="W340" s="308"/>
      <c r="X340" s="308"/>
      <c r="Y340" s="308"/>
      <c r="Z340" s="308"/>
      <c r="AA340" s="308"/>
      <c r="AB340" s="308"/>
      <c r="AC340" s="308"/>
      <c r="AD340" s="308"/>
      <c r="AE340" s="308"/>
      <c r="AF340" s="308"/>
      <c r="AG340" s="570"/>
      <c r="AH340" s="570"/>
      <c r="AI340" s="570"/>
      <c r="AJ340" s="570"/>
      <c r="AK340" s="570"/>
      <c r="AL340" s="570"/>
      <c r="AM340" s="570"/>
      <c r="AN340" s="570"/>
      <c r="AO340" s="570"/>
      <c r="AP340" s="570"/>
      <c r="AR340" s="571" t="b">
        <f t="shared" si="20"/>
        <v>0</v>
      </c>
      <c r="AS340" s="571"/>
      <c r="AT340" s="571"/>
      <c r="AU340" s="282" t="s">
        <v>160</v>
      </c>
      <c r="AV340" s="275"/>
      <c r="AX340" s="569"/>
      <c r="AY340" s="569"/>
      <c r="AZ340" s="589"/>
      <c r="BA340" s="590"/>
      <c r="BB340" s="590"/>
      <c r="BC340" s="590"/>
      <c r="BD340" s="589"/>
      <c r="BE340" s="585" t="e">
        <f>IF(#REF!="発電事業者","月間送電電力量（GWh）","月間受電電力量（GWh）")</f>
        <v>#REF!</v>
      </c>
      <c r="BF340" s="586"/>
      <c r="BG340" s="331" t="str">
        <f>IF(COUNT(BG310,L346)=2,ROUND(BG310*L346/SUM(L339:L348),#REF!),"")</f>
        <v/>
      </c>
      <c r="BH340" s="331" t="str">
        <f>IF(COUNT(BH310,M346)=2,ROUND(BH310*M346/SUM(M339:M348),#REF!),"")</f>
        <v/>
      </c>
      <c r="BI340" s="331" t="str">
        <f>IF(COUNT(BI310,N346)=2,ROUND(BI310*N346/SUM(N339:N348),#REF!),"")</f>
        <v/>
      </c>
      <c r="BJ340" s="331" t="str">
        <f>IF(COUNT(BJ310,O346)=2,ROUND(BJ310*O346/SUM(O339:O348),#REF!),"")</f>
        <v/>
      </c>
      <c r="BK340" s="331" t="str">
        <f>IF(COUNT(BK310,P346)=2,ROUND(BK310*P346/SUM(P339:P348),#REF!),"")</f>
        <v/>
      </c>
      <c r="BL340" s="331" t="str">
        <f>IF(COUNT(BL310,Q346)=2,ROUND(BL310*Q346/SUM(Q339:Q348),#REF!),"")</f>
        <v/>
      </c>
      <c r="BM340" s="331" t="str">
        <f>IF(COUNT(BM310,R346)=2,ROUND(BM310*R346/SUM(R339:R348),#REF!),"")</f>
        <v/>
      </c>
      <c r="BN340" s="331" t="str">
        <f>IF(COUNT(BN310,S346)=2,ROUND(BN310*S346/SUM(S339:S348),#REF!),"")</f>
        <v/>
      </c>
      <c r="BO340" s="331" t="str">
        <f>IF(COUNT(BO310,T346)=2,ROUND(BO310*T346/SUM(T339:T348),#REF!),"")</f>
        <v/>
      </c>
      <c r="BP340" s="331" t="str">
        <f>IF(COUNT(BP310,U346)=2,ROUND(BP310*U346/SUM(U339:U348),#REF!),"")</f>
        <v/>
      </c>
      <c r="BQ340" s="331" t="str">
        <f>IF(COUNT(BQ310,V346)=2,ROUND(BQ310*V346/SUM(V339:V348),#REF!),"")</f>
        <v/>
      </c>
      <c r="BR340" s="331" t="str">
        <f>IF(COUNT(BR310,W346)=2,ROUND(BR310*W346/SUM(W339:W348),#REF!),"")</f>
        <v/>
      </c>
      <c r="BS340" s="569" t="e">
        <f>IF(#REF!="発電事業者","年間送電電力量（GWh）","年間受電電力量（GWh）")</f>
        <v>#REF!</v>
      </c>
      <c r="BT340" s="569"/>
      <c r="BU340" s="569"/>
      <c r="BV340" s="333" t="s">
        <v>25</v>
      </c>
      <c r="BW340" s="582"/>
      <c r="BX340" s="582"/>
      <c r="BY340" s="331" t="str">
        <f>IF(COUNT(BY310,X346)=2,ROUND(BY310*X346/SUM(X339:X348),#REF!),"")</f>
        <v/>
      </c>
      <c r="BZ340" s="331" t="str">
        <f>IF(COUNT(BZ310,Y346)=2,ROUND(BZ310*Y346/SUM(Y339:Y348),#REF!),"")</f>
        <v/>
      </c>
      <c r="CA340" s="331" t="str">
        <f>IF(COUNT(CA310,Z346)=2,ROUND(CA310*Z346/SUM(Z339:Z348),#REF!),"")</f>
        <v/>
      </c>
      <c r="CB340" s="331" t="str">
        <f>IF(COUNT(CB310,AA346)=2,ROUND(CB310*AA346/SUM(AA339:AA348),#REF!),"")</f>
        <v/>
      </c>
      <c r="CC340" s="331" t="str">
        <f>IF(COUNT(CC310,AB346)=2,ROUND(CC310*AB346/SUM(AB339:AB348),#REF!),"")</f>
        <v/>
      </c>
      <c r="CD340" s="331" t="str">
        <f>IF(COUNT(CD310,AC346)=2,ROUND(CD310*AC346/SUM(AC339:AC348),#REF!),"")</f>
        <v/>
      </c>
      <c r="CE340" s="331" t="str">
        <f>IF(COUNT(CE310,AD346)=2,ROUND(CE310*AD346/SUM(AD339:AD348),#REF!),"")</f>
        <v/>
      </c>
      <c r="CF340" s="331" t="str">
        <f>IF(COUNT(CF310,AE346)=2,ROUND(CF310*AE346/SUM(AE339:AE348),#REF!),"")</f>
        <v/>
      </c>
      <c r="CG340" s="331" t="str">
        <f>IF(COUNT(CG310,AF346)=2,ROUND(CG310*AF346/SUM(AF339:AF348),#REF!),"")</f>
        <v/>
      </c>
      <c r="CH340" s="565" t="str">
        <f>IF(COUNTA(AG346)=0,"",AG346)</f>
        <v/>
      </c>
      <c r="CI340" s="565"/>
      <c r="CJ340" s="565"/>
      <c r="CK340" s="565"/>
      <c r="CL340" s="565"/>
      <c r="CM340" s="565"/>
      <c r="CN340" s="565"/>
      <c r="CO340" s="565"/>
      <c r="CP340" s="565"/>
      <c r="CQ340" s="565"/>
    </row>
    <row r="341" spans="3:95" s="243" customFormat="1" ht="13.5" customHeight="1">
      <c r="C341" s="568"/>
      <c r="D341" s="568"/>
      <c r="E341" s="332"/>
      <c r="F341" s="569" t="str">
        <f t="shared" ca="1" si="21"/>
        <v/>
      </c>
      <c r="G341" s="569"/>
      <c r="H341" s="569"/>
      <c r="I341" s="333" t="str">
        <f>IF(E341="","",E303)</f>
        <v/>
      </c>
      <c r="J341" s="569" t="e">
        <f>J337&amp;"３"</f>
        <v>#REF!</v>
      </c>
      <c r="K341" s="569"/>
      <c r="L341" s="308"/>
      <c r="M341" s="308"/>
      <c r="N341" s="308"/>
      <c r="O341" s="308"/>
      <c r="P341" s="308"/>
      <c r="Q341" s="308"/>
      <c r="R341" s="308"/>
      <c r="S341" s="308"/>
      <c r="T341" s="308"/>
      <c r="U341" s="308"/>
      <c r="V341" s="308"/>
      <c r="W341" s="308"/>
      <c r="X341" s="308"/>
      <c r="Y341" s="308"/>
      <c r="Z341" s="308"/>
      <c r="AA341" s="308"/>
      <c r="AB341" s="308"/>
      <c r="AC341" s="308"/>
      <c r="AD341" s="308"/>
      <c r="AE341" s="308"/>
      <c r="AF341" s="308"/>
      <c r="AG341" s="570"/>
      <c r="AH341" s="570"/>
      <c r="AI341" s="570"/>
      <c r="AJ341" s="570"/>
      <c r="AK341" s="570"/>
      <c r="AL341" s="570"/>
      <c r="AM341" s="570"/>
      <c r="AN341" s="570"/>
      <c r="AO341" s="570"/>
      <c r="AP341" s="570"/>
      <c r="AR341" s="571" t="b">
        <f t="shared" si="20"/>
        <v>0</v>
      </c>
      <c r="AS341" s="571"/>
      <c r="AT341" s="571"/>
      <c r="AU341" s="282" t="s">
        <v>160</v>
      </c>
      <c r="AV341" s="275"/>
      <c r="AX341" s="569" t="str">
        <f>IF(C347="","",C347)</f>
        <v/>
      </c>
      <c r="AY341" s="569"/>
      <c r="AZ341" s="587" t="str">
        <f>IF(E347="","",E347)</f>
        <v/>
      </c>
      <c r="BA341" s="590" t="str">
        <f ca="1">IF(F347="","",F347)</f>
        <v/>
      </c>
      <c r="BB341" s="590"/>
      <c r="BC341" s="590"/>
      <c r="BD341" s="587" t="str">
        <f>IF(I347="","",I347)</f>
        <v/>
      </c>
      <c r="BE341" s="578" t="e">
        <f>IF(#REF!="発電事業者","送電電力（MW）","受電電力（MW）")</f>
        <v>#REF!</v>
      </c>
      <c r="BF341" s="579"/>
      <c r="BG341" s="331" t="str">
        <f>IF(COUNT(BG308,L347)=2,ROUND(BG308*L347/SUM(L339:L348),#REF!),"")</f>
        <v/>
      </c>
      <c r="BH341" s="331" t="str">
        <f>IF(COUNT(BH308,M347)=2,ROUND(BH308*M347/SUM(M339:M348),#REF!),"")</f>
        <v/>
      </c>
      <c r="BI341" s="331" t="str">
        <f>IF(COUNT(BI308,N347)=2,ROUND(BI308*N347/SUM(N339:N348),#REF!),"")</f>
        <v/>
      </c>
      <c r="BJ341" s="331" t="str">
        <f>IF(COUNT(BJ308,O347)=2,ROUND(BJ308*O347/SUM(O339:O348),#REF!),"")</f>
        <v/>
      </c>
      <c r="BK341" s="331" t="str">
        <f>IF(COUNT(BK308,P347)=2,ROUND(BK308*P347/SUM(P339:P348),#REF!),"")</f>
        <v/>
      </c>
      <c r="BL341" s="331" t="str">
        <f>IF(COUNT(BL308,Q347)=2,ROUND(BL308*Q347/SUM(Q339:Q348),#REF!),"")</f>
        <v/>
      </c>
      <c r="BM341" s="331" t="str">
        <f>IF(COUNT(BM308,R347)=2,ROUND(BM308*R347/SUM(R339:R348),#REF!),"")</f>
        <v/>
      </c>
      <c r="BN341" s="331" t="str">
        <f>IF(COUNT(BN308,S347)=2,ROUND(BN308*S347/SUM(S339:S348),#REF!),"")</f>
        <v/>
      </c>
      <c r="BO341" s="331" t="str">
        <f>IF(COUNT(BO308,T347)=2,ROUND(BO308*T347/SUM(T339:T348),#REF!),"")</f>
        <v/>
      </c>
      <c r="BP341" s="331" t="str">
        <f>IF(COUNT(BP308,U347)=2,ROUND(BP308*U347/SUM(U339:U348),#REF!),"")</f>
        <v/>
      </c>
      <c r="BQ341" s="331" t="str">
        <f>IF(COUNT(BQ308,V347)=2,ROUND(BQ308*V347/SUM(V339:V348),#REF!),"")</f>
        <v/>
      </c>
      <c r="BR341" s="331" t="str">
        <f>IF(COUNT(BR308,W347)=2,ROUND(BR308*W347/SUM(W339:W348),#REF!),"")</f>
        <v/>
      </c>
      <c r="BS341" s="569" t="e">
        <f>IF(#REF!="発電事業者","送電電力（MW）","受電電力（MW）")</f>
        <v>#REF!</v>
      </c>
      <c r="BT341" s="569"/>
      <c r="BU341" s="569"/>
      <c r="BV341" s="333" t="s">
        <v>171</v>
      </c>
      <c r="BW341" s="580"/>
      <c r="BX341" s="580"/>
      <c r="BY341" s="331" t="str">
        <f>IF(COUNT(BY308,X347)=2,ROUND(BY308*X347/SUM(X339:X348),#REF!),"")</f>
        <v/>
      </c>
      <c r="BZ341" s="331" t="str">
        <f>IF(COUNT(BZ308,Y347)=2,ROUND(BZ308*Y347/SUM(Y339:Y348),#REF!),"")</f>
        <v/>
      </c>
      <c r="CA341" s="331" t="str">
        <f>IF(COUNT(CA308,Z347)=2,ROUND(CA308*Z347/SUM(Z339:Z348),#REF!),"")</f>
        <v/>
      </c>
      <c r="CB341" s="331" t="str">
        <f>IF(COUNT(CB308,AA347)=2,ROUND(CB308*AA347/SUM(AA339:AA348),#REF!),"")</f>
        <v/>
      </c>
      <c r="CC341" s="331" t="str">
        <f>IF(COUNT(CC308,AB347)=2,ROUND(CC308*AB347/SUM(AB339:AB348),#REF!),"")</f>
        <v/>
      </c>
      <c r="CD341" s="331" t="str">
        <f>IF(COUNT(CD308,AC347)=2,ROUND(CD308*AC347/SUM(AC339:AC348),#REF!),"")</f>
        <v/>
      </c>
      <c r="CE341" s="331" t="str">
        <f>IF(COUNT(CE308,AD347)=2,ROUND(CE308*AD347/SUM(AD339:AD348),#REF!),"")</f>
        <v/>
      </c>
      <c r="CF341" s="331" t="str">
        <f>IF(COUNT(CF308,AE347)=2,ROUND(CF308*AE347/SUM(AE339:AE348),#REF!),"")</f>
        <v/>
      </c>
      <c r="CG341" s="331" t="str">
        <f>IF(COUNT(CG308,AF347)=2,ROUND(CG308*AF347/SUM(AF339:AF348),#REF!),"")</f>
        <v/>
      </c>
      <c r="CH341" s="563" t="s">
        <v>120</v>
      </c>
      <c r="CI341" s="563"/>
      <c r="CJ341" s="563"/>
      <c r="CK341" s="563"/>
      <c r="CL341" s="563"/>
      <c r="CM341" s="563"/>
      <c r="CN341" s="563"/>
      <c r="CO341" s="563"/>
      <c r="CP341" s="563"/>
      <c r="CQ341" s="563"/>
    </row>
    <row r="342" spans="3:95" s="243" customFormat="1" ht="13.5" customHeight="1">
      <c r="C342" s="568"/>
      <c r="D342" s="568"/>
      <c r="E342" s="332"/>
      <c r="F342" s="569" t="str">
        <f t="shared" ca="1" si="21"/>
        <v/>
      </c>
      <c r="G342" s="569"/>
      <c r="H342" s="569"/>
      <c r="I342" s="333" t="str">
        <f>IF(E342="","",E303)</f>
        <v/>
      </c>
      <c r="J342" s="569" t="e">
        <f>J337&amp;"４"</f>
        <v>#REF!</v>
      </c>
      <c r="K342" s="569"/>
      <c r="L342" s="308"/>
      <c r="M342" s="308"/>
      <c r="N342" s="308"/>
      <c r="O342" s="308"/>
      <c r="P342" s="308"/>
      <c r="Q342" s="308"/>
      <c r="R342" s="308"/>
      <c r="S342" s="308"/>
      <c r="T342" s="308"/>
      <c r="U342" s="308"/>
      <c r="V342" s="308"/>
      <c r="W342" s="308"/>
      <c r="X342" s="308"/>
      <c r="Y342" s="308"/>
      <c r="Z342" s="308"/>
      <c r="AA342" s="308"/>
      <c r="AB342" s="308"/>
      <c r="AC342" s="308"/>
      <c r="AD342" s="308"/>
      <c r="AE342" s="308"/>
      <c r="AF342" s="308"/>
      <c r="AG342" s="570"/>
      <c r="AH342" s="570"/>
      <c r="AI342" s="570"/>
      <c r="AJ342" s="570"/>
      <c r="AK342" s="570"/>
      <c r="AL342" s="570"/>
      <c r="AM342" s="570"/>
      <c r="AN342" s="570"/>
      <c r="AO342" s="570"/>
      <c r="AP342" s="570"/>
      <c r="AR342" s="571" t="b">
        <f t="shared" si="20"/>
        <v>0</v>
      </c>
      <c r="AS342" s="571"/>
      <c r="AT342" s="571"/>
      <c r="AU342" s="282" t="s">
        <v>160</v>
      </c>
      <c r="AV342" s="275"/>
      <c r="AX342" s="569"/>
      <c r="AY342" s="569"/>
      <c r="AZ342" s="588"/>
      <c r="BA342" s="590"/>
      <c r="BB342" s="590"/>
      <c r="BC342" s="590"/>
      <c r="BD342" s="588"/>
      <c r="BE342" s="583"/>
      <c r="BF342" s="584"/>
      <c r="BG342" s="259"/>
      <c r="BH342" s="259"/>
      <c r="BI342" s="259"/>
      <c r="BJ342" s="259"/>
      <c r="BK342" s="259"/>
      <c r="BL342" s="259"/>
      <c r="BM342" s="259"/>
      <c r="BN342" s="259"/>
      <c r="BO342" s="259"/>
      <c r="BP342" s="259"/>
      <c r="BQ342" s="259"/>
      <c r="BR342" s="259"/>
      <c r="BS342" s="569"/>
      <c r="BT342" s="569"/>
      <c r="BU342" s="569"/>
      <c r="BV342" s="333" t="s">
        <v>172</v>
      </c>
      <c r="BW342" s="581"/>
      <c r="BX342" s="581"/>
      <c r="BY342" s="331" t="str">
        <f>IF(COUNT(BY309,X347)=2,ROUND(BY309*X347/SUM(X339:X348),#REF!),"")</f>
        <v/>
      </c>
      <c r="BZ342" s="331" t="str">
        <f>IF(COUNT(BZ309,Y347)=2,ROUND(BZ309*Y347/SUM(Y339:Y348),#REF!),"")</f>
        <v/>
      </c>
      <c r="CA342" s="331" t="str">
        <f>IF(COUNT(CA309,Z347)=2,ROUND(CA309*Z347/SUM(Z339:Z348),#REF!),"")</f>
        <v/>
      </c>
      <c r="CB342" s="331" t="str">
        <f>IF(COUNT(CB309,AA347)=2,ROUND(CB309*AA347/SUM(AA339:AA348),#REF!),"")</f>
        <v/>
      </c>
      <c r="CC342" s="331" t="str">
        <f>IF(COUNT(CC309,AB347)=2,ROUND(CC309*AB347/SUM(AB339:AB348),#REF!),"")</f>
        <v/>
      </c>
      <c r="CD342" s="331" t="str">
        <f>IF(COUNT(CD309,AC347)=2,ROUND(CD309*AC347/SUM(AC339:AC348),#REF!),"")</f>
        <v/>
      </c>
      <c r="CE342" s="331" t="str">
        <f>IF(COUNT(CE309,AD347)=2,ROUND(CE309*AD347/SUM(AD339:AD348),#REF!),"")</f>
        <v/>
      </c>
      <c r="CF342" s="331" t="str">
        <f>IF(COUNT(CF309,AE347)=2,ROUND(CF309*AE347/SUM(AE339:AE348),#REF!),"")</f>
        <v/>
      </c>
      <c r="CG342" s="331" t="str">
        <f>IF(COUNT(CG309,AF347)=2,ROUND(CG309*AF347/SUM(AF339:AF348),#REF!),"")</f>
        <v/>
      </c>
      <c r="CH342" s="564" t="str">
        <f>IF(CH341="","",CH341)</f>
        <v>廃棄物</v>
      </c>
      <c r="CI342" s="564"/>
      <c r="CJ342" s="564"/>
      <c r="CK342" s="564"/>
      <c r="CL342" s="564"/>
      <c r="CM342" s="564"/>
      <c r="CN342" s="564"/>
      <c r="CO342" s="564"/>
      <c r="CP342" s="564"/>
      <c r="CQ342" s="564"/>
    </row>
    <row r="343" spans="3:95" s="243" customFormat="1" ht="13.5" customHeight="1">
      <c r="C343" s="568"/>
      <c r="D343" s="568"/>
      <c r="E343" s="332"/>
      <c r="F343" s="569" t="str">
        <f t="shared" ca="1" si="21"/>
        <v/>
      </c>
      <c r="G343" s="569"/>
      <c r="H343" s="569"/>
      <c r="I343" s="333" t="str">
        <f>IF(E343="","",E303)</f>
        <v/>
      </c>
      <c r="J343" s="569" t="e">
        <f>J337&amp;"５"</f>
        <v>#REF!</v>
      </c>
      <c r="K343" s="569"/>
      <c r="L343" s="308"/>
      <c r="M343" s="308"/>
      <c r="N343" s="308"/>
      <c r="O343" s="308"/>
      <c r="P343" s="308"/>
      <c r="Q343" s="308"/>
      <c r="R343" s="308"/>
      <c r="S343" s="308"/>
      <c r="T343" s="308"/>
      <c r="U343" s="308"/>
      <c r="V343" s="308"/>
      <c r="W343" s="308"/>
      <c r="X343" s="308"/>
      <c r="Y343" s="308"/>
      <c r="Z343" s="308"/>
      <c r="AA343" s="308"/>
      <c r="AB343" s="308"/>
      <c r="AC343" s="308"/>
      <c r="AD343" s="308"/>
      <c r="AE343" s="308"/>
      <c r="AF343" s="308"/>
      <c r="AG343" s="570"/>
      <c r="AH343" s="570"/>
      <c r="AI343" s="570"/>
      <c r="AJ343" s="570"/>
      <c r="AK343" s="570"/>
      <c r="AL343" s="570"/>
      <c r="AM343" s="570"/>
      <c r="AN343" s="570"/>
      <c r="AO343" s="570"/>
      <c r="AP343" s="570"/>
      <c r="AR343" s="571" t="b">
        <f t="shared" si="20"/>
        <v>0</v>
      </c>
      <c r="AS343" s="571"/>
      <c r="AT343" s="571"/>
      <c r="AU343" s="282" t="s">
        <v>160</v>
      </c>
      <c r="AV343" s="275"/>
      <c r="AX343" s="569"/>
      <c r="AY343" s="569"/>
      <c r="AZ343" s="589"/>
      <c r="BA343" s="590"/>
      <c r="BB343" s="590"/>
      <c r="BC343" s="590"/>
      <c r="BD343" s="589"/>
      <c r="BE343" s="585" t="e">
        <f>IF(#REF!="発電事業者","月間送電電力量（GWh）","月間受電電力量（GWh）")</f>
        <v>#REF!</v>
      </c>
      <c r="BF343" s="586"/>
      <c r="BG343" s="331" t="str">
        <f>IF(COUNT(BG310,L347)=2,ROUND(BG310*L347/SUM(L339:L348),#REF!),"")</f>
        <v/>
      </c>
      <c r="BH343" s="331" t="str">
        <f>IF(COUNT(BH310,M347)=2,ROUND(BH310*M347/SUM(M339:M348),#REF!),"")</f>
        <v/>
      </c>
      <c r="BI343" s="331" t="str">
        <f>IF(COUNT(BI310,N347)=2,ROUND(BI310*N347/SUM(N339:N348),#REF!),"")</f>
        <v/>
      </c>
      <c r="BJ343" s="331" t="str">
        <f>IF(COUNT(BJ310,O347)=2,ROUND(BJ310*O347/SUM(O339:O348),#REF!),"")</f>
        <v/>
      </c>
      <c r="BK343" s="331" t="str">
        <f>IF(COUNT(BK310,P347)=2,ROUND(BK310*P347/SUM(P339:P348),#REF!),"")</f>
        <v/>
      </c>
      <c r="BL343" s="331" t="str">
        <f>IF(COUNT(BL310,Q347)=2,ROUND(BL310*Q347/SUM(Q339:Q348),#REF!),"")</f>
        <v/>
      </c>
      <c r="BM343" s="331" t="str">
        <f>IF(COUNT(BM310,R347)=2,ROUND(BM310*R347/SUM(R339:R348),#REF!),"")</f>
        <v/>
      </c>
      <c r="BN343" s="331" t="str">
        <f>IF(COUNT(BN310,S347)=2,ROUND(BN310*S347/SUM(S339:S348),#REF!),"")</f>
        <v/>
      </c>
      <c r="BO343" s="331" t="str">
        <f>IF(COUNT(BO310,T347)=2,ROUND(BO310*T347/SUM(T339:T348),#REF!),"")</f>
        <v/>
      </c>
      <c r="BP343" s="331" t="str">
        <f>IF(COUNT(BP310,U347)=2,ROUND(BP310*U347/SUM(U339:U348),#REF!),"")</f>
        <v/>
      </c>
      <c r="BQ343" s="331" t="str">
        <f>IF(COUNT(BQ310,V347)=2,ROUND(BQ310*V347/SUM(V339:V348),#REF!),"")</f>
        <v/>
      </c>
      <c r="BR343" s="331" t="str">
        <f>IF(COUNT(BR310,W347)=2,ROUND(BR310*W347/SUM(W339:W348),#REF!),"")</f>
        <v/>
      </c>
      <c r="BS343" s="569" t="e">
        <f>IF(#REF!="発電事業者","年間送電電力量（GWh）","年間受電電力量（GWh）")</f>
        <v>#REF!</v>
      </c>
      <c r="BT343" s="569"/>
      <c r="BU343" s="569"/>
      <c r="BV343" s="333" t="s">
        <v>25</v>
      </c>
      <c r="BW343" s="582"/>
      <c r="BX343" s="582"/>
      <c r="BY343" s="331" t="str">
        <f>IF(COUNT(BY310,X347)=2,ROUND(BY310*X347/SUM(X339:X348),#REF!),"")</f>
        <v/>
      </c>
      <c r="BZ343" s="331" t="str">
        <f>IF(COUNT(BZ310,Y347)=2,ROUND(BZ310*Y347/SUM(Y339:Y348),#REF!),"")</f>
        <v/>
      </c>
      <c r="CA343" s="331" t="str">
        <f>IF(COUNT(CA310,Z347)=2,ROUND(CA310*Z347/SUM(Z339:Z348),#REF!),"")</f>
        <v/>
      </c>
      <c r="CB343" s="331" t="str">
        <f>IF(COUNT(CB310,AA347)=2,ROUND(CB310*AA347/SUM(AA339:AA348),#REF!),"")</f>
        <v/>
      </c>
      <c r="CC343" s="331" t="str">
        <f>IF(COUNT(CC310,AB347)=2,ROUND(CC310*AB347/SUM(AB339:AB348),#REF!),"")</f>
        <v/>
      </c>
      <c r="CD343" s="331" t="str">
        <f>IF(COUNT(CD310,AC347)=2,ROUND(CD310*AC347/SUM(AC339:AC348),#REF!),"")</f>
        <v/>
      </c>
      <c r="CE343" s="331" t="str">
        <f>IF(COUNT(CE310,AD347)=2,ROUND(CE310*AD347/SUM(AD339:AD348),#REF!),"")</f>
        <v/>
      </c>
      <c r="CF343" s="331" t="str">
        <f>IF(COUNT(CF310,AE347)=2,ROUND(CF310*AE347/SUM(AE339:AE348),#REF!),"")</f>
        <v/>
      </c>
      <c r="CG343" s="331" t="str">
        <f>IF(COUNT(CG310,AF347)=2,ROUND(CG310*AF347/SUM(AF339:AF348),#REF!),"")</f>
        <v/>
      </c>
      <c r="CH343" s="565" t="str">
        <f>IF(COUNTA(AG347)=0,"",AG347)</f>
        <v/>
      </c>
      <c r="CI343" s="565"/>
      <c r="CJ343" s="565"/>
      <c r="CK343" s="565"/>
      <c r="CL343" s="565"/>
      <c r="CM343" s="565"/>
      <c r="CN343" s="565"/>
      <c r="CO343" s="565"/>
      <c r="CP343" s="565"/>
      <c r="CQ343" s="565"/>
    </row>
    <row r="344" spans="3:95" s="243" customFormat="1" ht="13.5" customHeight="1">
      <c r="C344" s="568"/>
      <c r="D344" s="568"/>
      <c r="E344" s="332"/>
      <c r="F344" s="569" t="str">
        <f t="shared" ca="1" si="21"/>
        <v/>
      </c>
      <c r="G344" s="569"/>
      <c r="H344" s="569"/>
      <c r="I344" s="333" t="str">
        <f>IF(E344="","",E303)</f>
        <v/>
      </c>
      <c r="J344" s="569" t="e">
        <f>J337&amp;"６"</f>
        <v>#REF!</v>
      </c>
      <c r="K344" s="569"/>
      <c r="L344" s="308"/>
      <c r="M344" s="308"/>
      <c r="N344" s="308"/>
      <c r="O344" s="308"/>
      <c r="P344" s="308"/>
      <c r="Q344" s="308"/>
      <c r="R344" s="308"/>
      <c r="S344" s="308"/>
      <c r="T344" s="308"/>
      <c r="U344" s="308"/>
      <c r="V344" s="308"/>
      <c r="W344" s="308"/>
      <c r="X344" s="308"/>
      <c r="Y344" s="308"/>
      <c r="Z344" s="308"/>
      <c r="AA344" s="308"/>
      <c r="AB344" s="308"/>
      <c r="AC344" s="308"/>
      <c r="AD344" s="308"/>
      <c r="AE344" s="308"/>
      <c r="AF344" s="308"/>
      <c r="AG344" s="570"/>
      <c r="AH344" s="570"/>
      <c r="AI344" s="570"/>
      <c r="AJ344" s="570"/>
      <c r="AK344" s="570"/>
      <c r="AL344" s="570"/>
      <c r="AM344" s="570"/>
      <c r="AN344" s="570"/>
      <c r="AO344" s="570"/>
      <c r="AP344" s="570"/>
      <c r="AR344" s="571" t="b">
        <f t="shared" si="20"/>
        <v>0</v>
      </c>
      <c r="AS344" s="571"/>
      <c r="AT344" s="571"/>
      <c r="AU344" s="282" t="s">
        <v>160</v>
      </c>
      <c r="AV344" s="275"/>
      <c r="AX344" s="569" t="str">
        <f>IF(C348="","",C348)</f>
        <v>自者保有電源</v>
      </c>
      <c r="AY344" s="569"/>
      <c r="AZ344" s="587" t="str">
        <f>IF(E348="","",E348)</f>
        <v/>
      </c>
      <c r="BA344" s="590" t="str">
        <f>IF(F348="","",F348)</f>
        <v/>
      </c>
      <c r="BB344" s="590"/>
      <c r="BC344" s="590"/>
      <c r="BD344" s="587" t="str">
        <f>IF(I348="","",I348)</f>
        <v/>
      </c>
      <c r="BE344" s="578" t="e">
        <f>IF(#REF!="発電事業者","送電電力（MW）","受電電力（MW）")</f>
        <v>#REF!</v>
      </c>
      <c r="BF344" s="579"/>
      <c r="BG344" s="331" t="str">
        <f>IF(COUNT(BG308,L348)=2,ROUND(BG308*L348/SUM(L339:L348),#REF!),"")</f>
        <v/>
      </c>
      <c r="BH344" s="331" t="str">
        <f>IF(COUNT(BH308,M348)=2,ROUND(BH308*M348/SUM(M339:M348),#REF!),"")</f>
        <v/>
      </c>
      <c r="BI344" s="331" t="str">
        <f>IF(COUNT(BI308,N348)=2,ROUND(BI308*N348/SUM(N339:N348),#REF!),"")</f>
        <v/>
      </c>
      <c r="BJ344" s="331" t="str">
        <f>IF(COUNT(BJ308,O348)=2,ROUND(BJ308*O348/SUM(O339:O348),#REF!),"")</f>
        <v/>
      </c>
      <c r="BK344" s="331" t="str">
        <f>IF(COUNT(BK308,P348)=2,ROUND(BK308*P348/SUM(P339:P348),#REF!),"")</f>
        <v/>
      </c>
      <c r="BL344" s="331" t="str">
        <f>IF(COUNT(BL308,Q348)=2,ROUND(BL308*Q348/SUM(Q339:Q348),#REF!),"")</f>
        <v/>
      </c>
      <c r="BM344" s="331" t="str">
        <f>IF(COUNT(BM308,R348)=2,ROUND(BM308*R348/SUM(R339:R348),#REF!),"")</f>
        <v/>
      </c>
      <c r="BN344" s="331" t="str">
        <f>IF(COUNT(BN308,S348)=2,ROUND(BN308*S348/SUM(S339:S348),#REF!),"")</f>
        <v/>
      </c>
      <c r="BO344" s="331" t="str">
        <f>IF(COUNT(BO308,T348)=2,ROUND(BO308*T348/SUM(T339:T348),#REF!),"")</f>
        <v/>
      </c>
      <c r="BP344" s="331" t="str">
        <f>IF(COUNT(BP308,U348)=2,ROUND(BP308*U348/SUM(U339:U348),#REF!),"")</f>
        <v/>
      </c>
      <c r="BQ344" s="331" t="str">
        <f>IF(COUNT(BQ308,V348)=2,ROUND(BQ308*V348/SUM(V339:V348),#REF!),"")</f>
        <v/>
      </c>
      <c r="BR344" s="331" t="str">
        <f>IF(COUNT(BR308,W348)=2,ROUND(BR308*W348/SUM(W339:W348),#REF!),"")</f>
        <v/>
      </c>
      <c r="BS344" s="569" t="e">
        <f>IF(#REF!="発電事業者","送電電力（MW）","受電電力（MW）")</f>
        <v>#REF!</v>
      </c>
      <c r="BT344" s="569"/>
      <c r="BU344" s="569"/>
      <c r="BV344" s="333" t="s">
        <v>171</v>
      </c>
      <c r="BW344" s="355" t="str">
        <f>IF(F336=0,IF(COUNT(BW308,I348)=2,ROUND(BW308*I348/100,#REF!),""),IF(COUNT(BW308,I348)=2,ROUND(BW308*I348/L311,#REF!),""))</f>
        <v/>
      </c>
      <c r="BX344" s="580"/>
      <c r="BY344" s="331" t="str">
        <f>IF(COUNT(BY308,X348)=2,ROUND(BY308*X348/SUM(X339:X348),#REF!),"")</f>
        <v/>
      </c>
      <c r="BZ344" s="331" t="str">
        <f>IF(COUNT(BZ308,Y348)=2,ROUND(BZ308*Y348/SUM(Y339:Y348),#REF!),"")</f>
        <v/>
      </c>
      <c r="CA344" s="331" t="str">
        <f>IF(COUNT(CA308,Z348)=2,ROUND(CA308*Z348/SUM(Z339:Z348),#REF!),"")</f>
        <v/>
      </c>
      <c r="CB344" s="331" t="str">
        <f>IF(COUNT(CB308,AA348)=2,ROUND(CB308*AA348/SUM(AA339:AA348),#REF!),"")</f>
        <v/>
      </c>
      <c r="CC344" s="331" t="str">
        <f>IF(COUNT(CC308,AB348)=2,ROUND(CC308*AB348/SUM(AB339:AB348),#REF!),"")</f>
        <v/>
      </c>
      <c r="CD344" s="331" t="str">
        <f>IF(COUNT(CD308,AC348)=2,ROUND(CD308*AC348/SUM(AC339:AC348),#REF!),"")</f>
        <v/>
      </c>
      <c r="CE344" s="331" t="str">
        <f>IF(COUNT(CE308,AD348)=2,ROUND(CE308*AD348/SUM(AD339:AD348),#REF!),"")</f>
        <v/>
      </c>
      <c r="CF344" s="331" t="str">
        <f>IF(COUNT(CF308,AE348)=2,ROUND(CF308*AE348/SUM(AE339:AE348),#REF!),"")</f>
        <v/>
      </c>
      <c r="CG344" s="331" t="str">
        <f>IF(COUNT(CG308,AF348)=2,ROUND(CG308*AF348/SUM(AF339:AF348),#REF!),"")</f>
        <v/>
      </c>
      <c r="CH344" s="563" t="s">
        <v>120</v>
      </c>
      <c r="CI344" s="563"/>
      <c r="CJ344" s="563"/>
      <c r="CK344" s="563"/>
      <c r="CL344" s="563"/>
      <c r="CM344" s="563"/>
      <c r="CN344" s="563"/>
      <c r="CO344" s="563"/>
      <c r="CP344" s="563"/>
      <c r="CQ344" s="563"/>
    </row>
    <row r="345" spans="3:95" s="243" customFormat="1" ht="13.5" customHeight="1">
      <c r="C345" s="568"/>
      <c r="D345" s="568"/>
      <c r="E345" s="332"/>
      <c r="F345" s="569" t="str">
        <f t="shared" ca="1" si="21"/>
        <v/>
      </c>
      <c r="G345" s="569"/>
      <c r="H345" s="569"/>
      <c r="I345" s="333" t="str">
        <f>IF(E345="","",E303)</f>
        <v/>
      </c>
      <c r="J345" s="569" t="e">
        <f>J337&amp;"７"</f>
        <v>#REF!</v>
      </c>
      <c r="K345" s="569"/>
      <c r="L345" s="308"/>
      <c r="M345" s="308"/>
      <c r="N345" s="308"/>
      <c r="O345" s="308"/>
      <c r="P345" s="308"/>
      <c r="Q345" s="308"/>
      <c r="R345" s="308"/>
      <c r="S345" s="308"/>
      <c r="T345" s="308"/>
      <c r="U345" s="308"/>
      <c r="V345" s="308"/>
      <c r="W345" s="308"/>
      <c r="X345" s="308"/>
      <c r="Y345" s="308"/>
      <c r="Z345" s="308"/>
      <c r="AA345" s="308"/>
      <c r="AB345" s="308"/>
      <c r="AC345" s="308"/>
      <c r="AD345" s="308"/>
      <c r="AE345" s="308"/>
      <c r="AF345" s="308"/>
      <c r="AG345" s="570"/>
      <c r="AH345" s="570"/>
      <c r="AI345" s="570"/>
      <c r="AJ345" s="570"/>
      <c r="AK345" s="570"/>
      <c r="AL345" s="570"/>
      <c r="AM345" s="570"/>
      <c r="AN345" s="570"/>
      <c r="AO345" s="570"/>
      <c r="AP345" s="570"/>
      <c r="AR345" s="571" t="b">
        <f t="shared" si="20"/>
        <v>0</v>
      </c>
      <c r="AS345" s="571"/>
      <c r="AT345" s="571"/>
      <c r="AU345" s="282" t="s">
        <v>160</v>
      </c>
      <c r="AV345" s="275"/>
      <c r="AX345" s="569"/>
      <c r="AY345" s="569"/>
      <c r="AZ345" s="588"/>
      <c r="BA345" s="590"/>
      <c r="BB345" s="590"/>
      <c r="BC345" s="590"/>
      <c r="BD345" s="588"/>
      <c r="BE345" s="583"/>
      <c r="BF345" s="584"/>
      <c r="BG345" s="259"/>
      <c r="BH345" s="259"/>
      <c r="BI345" s="259"/>
      <c r="BJ345" s="259"/>
      <c r="BK345" s="259"/>
      <c r="BL345" s="259"/>
      <c r="BM345" s="259"/>
      <c r="BN345" s="259"/>
      <c r="BO345" s="259"/>
      <c r="BP345" s="259"/>
      <c r="BQ345" s="259"/>
      <c r="BR345" s="259"/>
      <c r="BS345" s="569"/>
      <c r="BT345" s="569"/>
      <c r="BU345" s="569"/>
      <c r="BV345" s="333" t="s">
        <v>172</v>
      </c>
      <c r="BW345" s="355" t="str">
        <f>IF(F336=0,IF(COUNT(BW309,F348)=2,ROUND(BW309*F348/100,#REF!),""),IF(COUNT(BW309,F348)=2,ROUND(BW309*F348/Q309,#REF!),""))</f>
        <v/>
      </c>
      <c r="BX345" s="581"/>
      <c r="BY345" s="331" t="str">
        <f>IF(COUNT(BY309,X348)=2,ROUND(BY309*X348/SUM(X339:X348),#REF!),"")</f>
        <v/>
      </c>
      <c r="BZ345" s="331" t="str">
        <f>IF(COUNT(BZ309,Y348)=2,ROUND(BZ309*Y348/SUM(Y339:Y348),#REF!),"")</f>
        <v/>
      </c>
      <c r="CA345" s="331" t="str">
        <f>IF(COUNT(CA309,Z348)=2,ROUND(CA309*Z348/SUM(Z339:Z348),#REF!),"")</f>
        <v/>
      </c>
      <c r="CB345" s="331" t="str">
        <f>IF(COUNT(CB309,AA348)=2,ROUND(CB309*AA348/SUM(AA339:AA348),#REF!),"")</f>
        <v/>
      </c>
      <c r="CC345" s="331" t="str">
        <f>IF(COUNT(CC309,AB348)=2,ROUND(CC309*AB348/SUM(AB339:AB348),#REF!),"")</f>
        <v/>
      </c>
      <c r="CD345" s="331" t="str">
        <f>IF(COUNT(CD309,AC348)=2,ROUND(CD309*AC348/SUM(AC339:AC348),#REF!),"")</f>
        <v/>
      </c>
      <c r="CE345" s="331" t="str">
        <f>IF(COUNT(CE309,AD348)=2,ROUND(CE309*AD348/SUM(AD339:AD348),#REF!),"")</f>
        <v/>
      </c>
      <c r="CF345" s="331" t="str">
        <f>IF(COUNT(CF309,AE348)=2,ROUND(CF309*AE348/SUM(AE339:AE348),#REF!),"")</f>
        <v/>
      </c>
      <c r="CG345" s="331" t="str">
        <f>IF(COUNT(CG309,AF348)=2,ROUND(CG309*AF348/SUM(AF339:AF348),#REF!),"")</f>
        <v/>
      </c>
      <c r="CH345" s="564" t="str">
        <f>IF(CH344="","",CH344)</f>
        <v>廃棄物</v>
      </c>
      <c r="CI345" s="564"/>
      <c r="CJ345" s="564"/>
      <c r="CK345" s="564"/>
      <c r="CL345" s="564"/>
      <c r="CM345" s="564"/>
      <c r="CN345" s="564"/>
      <c r="CO345" s="564"/>
      <c r="CP345" s="564"/>
      <c r="CQ345" s="564"/>
    </row>
    <row r="346" spans="3:95" s="243" customFormat="1" ht="13.5" customHeight="1">
      <c r="C346" s="568"/>
      <c r="D346" s="568"/>
      <c r="E346" s="332"/>
      <c r="F346" s="569" t="str">
        <f t="shared" ca="1" si="21"/>
        <v/>
      </c>
      <c r="G346" s="569"/>
      <c r="H346" s="569"/>
      <c r="I346" s="333" t="str">
        <f>IF(E346="","",E303)</f>
        <v/>
      </c>
      <c r="J346" s="569" t="e">
        <f>J337&amp;"８"</f>
        <v>#REF!</v>
      </c>
      <c r="K346" s="569"/>
      <c r="L346" s="308"/>
      <c r="M346" s="308"/>
      <c r="N346" s="308"/>
      <c r="O346" s="308"/>
      <c r="P346" s="308"/>
      <c r="Q346" s="308"/>
      <c r="R346" s="308"/>
      <c r="S346" s="308"/>
      <c r="T346" s="308"/>
      <c r="U346" s="308"/>
      <c r="V346" s="308"/>
      <c r="W346" s="308"/>
      <c r="X346" s="308"/>
      <c r="Y346" s="308"/>
      <c r="Z346" s="308"/>
      <c r="AA346" s="308"/>
      <c r="AB346" s="308"/>
      <c r="AC346" s="308"/>
      <c r="AD346" s="308"/>
      <c r="AE346" s="308"/>
      <c r="AF346" s="308"/>
      <c r="AG346" s="570"/>
      <c r="AH346" s="570"/>
      <c r="AI346" s="570"/>
      <c r="AJ346" s="570"/>
      <c r="AK346" s="570"/>
      <c r="AL346" s="570"/>
      <c r="AM346" s="570"/>
      <c r="AN346" s="570"/>
      <c r="AO346" s="570"/>
      <c r="AP346" s="570"/>
      <c r="AR346" s="571" t="b">
        <f t="shared" si="20"/>
        <v>0</v>
      </c>
      <c r="AS346" s="571"/>
      <c r="AT346" s="571"/>
      <c r="AU346" s="282" t="s">
        <v>160</v>
      </c>
      <c r="AV346" s="257"/>
      <c r="AX346" s="569"/>
      <c r="AY346" s="569"/>
      <c r="AZ346" s="589"/>
      <c r="BA346" s="590"/>
      <c r="BB346" s="590"/>
      <c r="BC346" s="590"/>
      <c r="BD346" s="589"/>
      <c r="BE346" s="585" t="e">
        <f>IF(#REF!="発電事業者","月間送電電力量（GWh）","月間受電電力量（GWh）")</f>
        <v>#REF!</v>
      </c>
      <c r="BF346" s="586"/>
      <c r="BG346" s="297" t="str">
        <f>IF(COUNT(BG310,L348)=2,ROUND(BG310*L348/SUM(L339:L348),#REF!),"")</f>
        <v/>
      </c>
      <c r="BH346" s="297" t="str">
        <f>IF(COUNT(BH310,M348)=2,ROUND(BH310*M348/SUM(M339:M348),#REF!),"")</f>
        <v/>
      </c>
      <c r="BI346" s="297" t="str">
        <f>IF(COUNT(BI310,N348)=2,ROUND(BI310*N348/SUM(N339:N348),#REF!),"")</f>
        <v/>
      </c>
      <c r="BJ346" s="297" t="str">
        <f>IF(COUNT(BJ310,O348)=2,ROUND(BJ310*O348/SUM(O339:O348),#REF!),"")</f>
        <v/>
      </c>
      <c r="BK346" s="297" t="str">
        <f>IF(COUNT(BK310,P348)=2,ROUND(BK310*P348/SUM(P339:P348),#REF!),"")</f>
        <v/>
      </c>
      <c r="BL346" s="297" t="str">
        <f>IF(COUNT(BL310,Q348)=2,ROUND(BL310*Q348/SUM(Q339:Q348),#REF!),"")</f>
        <v/>
      </c>
      <c r="BM346" s="297" t="str">
        <f>IF(COUNT(BM310,R348)=2,ROUND(BM310*R348/SUM(R339:R348),#REF!),"")</f>
        <v/>
      </c>
      <c r="BN346" s="297" t="str">
        <f>IF(COUNT(BN310,S348)=2,ROUND(BN310*S348/SUM(S339:S348),#REF!),"")</f>
        <v/>
      </c>
      <c r="BO346" s="297" t="str">
        <f>IF(COUNT(BO310,T348)=2,ROUND(BO310*T348/SUM(T339:T348),#REF!),"")</f>
        <v/>
      </c>
      <c r="BP346" s="297" t="str">
        <f>IF(COUNT(BP310,U348)=2,ROUND(BP310*U348/SUM(U339:U348),#REF!),"")</f>
        <v/>
      </c>
      <c r="BQ346" s="297" t="str">
        <f>IF(COUNT(BQ310,V348)=2,ROUND(BQ310*V348/SUM(V339:V348),#REF!),"")</f>
        <v/>
      </c>
      <c r="BR346" s="297" t="str">
        <f>IF(COUNT(BR310,W348)=2,ROUND(BR310*W348/SUM(W339:W348),#REF!),"")</f>
        <v/>
      </c>
      <c r="BS346" s="569" t="e">
        <f>IF(#REF!="発電事業者","年間送電電力量（GWh）","年間受電電力量（GWh）")</f>
        <v>#REF!</v>
      </c>
      <c r="BT346" s="569"/>
      <c r="BU346" s="569"/>
      <c r="BV346" s="333" t="s">
        <v>25</v>
      </c>
      <c r="BW346" s="352"/>
      <c r="BX346" s="582"/>
      <c r="BY346" s="297" t="str">
        <f>IF(COUNT(BY310,X348)=2,ROUND(BY310*X348/SUM(X339:X348),#REF!),"")</f>
        <v/>
      </c>
      <c r="BZ346" s="297" t="str">
        <f>IF(COUNT(BZ310,Y348)=2,ROUND(BZ310*Y348/SUM(Y339:Y348),#REF!),"")</f>
        <v/>
      </c>
      <c r="CA346" s="297" t="str">
        <f>IF(COUNT(CA310,Z348)=2,ROUND(CA310*Z348/SUM(Z339:Z348),#REF!),"")</f>
        <v/>
      </c>
      <c r="CB346" s="297" t="str">
        <f>IF(COUNT(CB310,AA348)=2,ROUND(CB310*AA348/SUM(AA339:AA348),#REF!),"")</f>
        <v/>
      </c>
      <c r="CC346" s="297" t="str">
        <f>IF(COUNT(CC310,AB348)=2,ROUND(CC310*AB348/SUM(AB339:AB348),#REF!),"")</f>
        <v/>
      </c>
      <c r="CD346" s="297" t="str">
        <f>IF(COUNT(CD310,AC348)=2,ROUND(CD310*AC348/SUM(AC339:AC348),#REF!),"")</f>
        <v/>
      </c>
      <c r="CE346" s="297" t="str">
        <f>IF(COUNT(CE310,AD348)=2,ROUND(CE310*AD348/SUM(AD339:AD348),#REF!),"")</f>
        <v/>
      </c>
      <c r="CF346" s="297" t="str">
        <f>IF(COUNT(CF310,AE348)=2,ROUND(CF310*AE348/SUM(AE339:AE348),#REF!),"")</f>
        <v/>
      </c>
      <c r="CG346" s="297" t="str">
        <f>IF(COUNT(CG310,AF348)=2,ROUND(CG310*AF348/SUM(AF339:AF348),#REF!),"")</f>
        <v/>
      </c>
      <c r="CH346" s="565" t="str">
        <f>IF(COUNTA(AG348)=0,"",AG348)</f>
        <v/>
      </c>
      <c r="CI346" s="565"/>
      <c r="CJ346" s="565"/>
      <c r="CK346" s="565"/>
      <c r="CL346" s="565"/>
      <c r="CM346" s="565"/>
      <c r="CN346" s="565"/>
      <c r="CO346" s="565"/>
      <c r="CP346" s="565"/>
      <c r="CQ346" s="565"/>
    </row>
    <row r="347" spans="3:95" s="243" customFormat="1" ht="13.5" customHeight="1">
      <c r="C347" s="568"/>
      <c r="D347" s="568"/>
      <c r="E347" s="332"/>
      <c r="F347" s="569" t="str">
        <f t="shared" ca="1" si="21"/>
        <v/>
      </c>
      <c r="G347" s="569"/>
      <c r="H347" s="569"/>
      <c r="I347" s="333" t="str">
        <f>IF(E347="","",E303)</f>
        <v/>
      </c>
      <c r="J347" s="569" t="e">
        <f>J337&amp;"９"</f>
        <v>#REF!</v>
      </c>
      <c r="K347" s="569"/>
      <c r="L347" s="308"/>
      <c r="M347" s="308"/>
      <c r="N347" s="308"/>
      <c r="O347" s="308"/>
      <c r="P347" s="308"/>
      <c r="Q347" s="308"/>
      <c r="R347" s="308"/>
      <c r="S347" s="308"/>
      <c r="T347" s="308"/>
      <c r="U347" s="308"/>
      <c r="V347" s="308"/>
      <c r="W347" s="308"/>
      <c r="X347" s="308"/>
      <c r="Y347" s="308"/>
      <c r="Z347" s="308"/>
      <c r="AA347" s="308"/>
      <c r="AB347" s="308"/>
      <c r="AC347" s="308"/>
      <c r="AD347" s="308"/>
      <c r="AE347" s="308"/>
      <c r="AF347" s="308"/>
      <c r="AG347" s="570"/>
      <c r="AH347" s="570"/>
      <c r="AI347" s="570"/>
      <c r="AJ347" s="570"/>
      <c r="AK347" s="570"/>
      <c r="AL347" s="570"/>
      <c r="AM347" s="570"/>
      <c r="AN347" s="570"/>
      <c r="AO347" s="570"/>
      <c r="AP347" s="570"/>
      <c r="AR347" s="571" t="b">
        <f t="shared" si="20"/>
        <v>0</v>
      </c>
      <c r="AS347" s="571"/>
      <c r="AT347" s="571"/>
      <c r="AU347" s="282" t="s">
        <v>160</v>
      </c>
      <c r="AV347" s="275"/>
    </row>
    <row r="348" spans="3:95" s="243" customFormat="1" ht="13.5" customHeight="1">
      <c r="C348" s="572" t="s">
        <v>307</v>
      </c>
      <c r="D348" s="573"/>
      <c r="E348" s="353"/>
      <c r="F348" s="574"/>
      <c r="G348" s="575"/>
      <c r="H348" s="576"/>
      <c r="I348" s="354"/>
      <c r="J348" s="668"/>
      <c r="K348" s="669"/>
      <c r="L348" s="308"/>
      <c r="M348" s="308"/>
      <c r="N348" s="308"/>
      <c r="O348" s="308"/>
      <c r="P348" s="308"/>
      <c r="Q348" s="308"/>
      <c r="R348" s="308"/>
      <c r="S348" s="308"/>
      <c r="T348" s="308"/>
      <c r="U348" s="308"/>
      <c r="V348" s="308"/>
      <c r="W348" s="308"/>
      <c r="X348" s="308"/>
      <c r="Y348" s="308"/>
      <c r="Z348" s="308"/>
      <c r="AA348" s="308"/>
      <c r="AB348" s="308"/>
      <c r="AC348" s="308"/>
      <c r="AD348" s="308"/>
      <c r="AE348" s="308"/>
      <c r="AF348" s="308"/>
      <c r="AG348" s="570"/>
      <c r="AH348" s="570"/>
      <c r="AI348" s="570"/>
      <c r="AJ348" s="570"/>
      <c r="AK348" s="570"/>
      <c r="AL348" s="570"/>
      <c r="AM348" s="570"/>
      <c r="AN348" s="570"/>
      <c r="AO348" s="570"/>
      <c r="AP348" s="570"/>
      <c r="AR348" s="571" t="b">
        <f t="shared" si="20"/>
        <v>0</v>
      </c>
      <c r="AS348" s="571"/>
      <c r="AT348" s="571"/>
      <c r="AU348" s="282" t="s">
        <v>160</v>
      </c>
    </row>
    <row r="349" spans="3:95" s="243" customFormat="1" ht="13.5" hidden="1" customHeight="1"/>
    <row r="350" spans="3:95" s="243" customFormat="1" ht="13.5" hidden="1" customHeight="1">
      <c r="AV350" s="268"/>
    </row>
    <row r="351" spans="3:95" s="243" customFormat="1" ht="13.5" hidden="1" customHeight="1">
      <c r="AV351" s="268"/>
    </row>
    <row r="352" spans="3:95" s="243" customFormat="1" ht="13.5" hidden="1" customHeight="1">
      <c r="AV352" s="268"/>
    </row>
    <row r="353" spans="3:100" s="243" customFormat="1" ht="13.5" hidden="1" customHeight="1">
      <c r="AV353" s="268"/>
    </row>
    <row r="354" spans="3:100" s="243" customFormat="1" ht="13.5" hidden="1" customHeight="1">
      <c r="AV354" s="268"/>
    </row>
    <row r="355" spans="3:100" s="243" customFormat="1" ht="13.5" hidden="1" customHeight="1">
      <c r="AV355" s="268"/>
    </row>
    <row r="356" spans="3:100" s="243" customFormat="1" ht="13.5" hidden="1" customHeight="1">
      <c r="AV356" s="268"/>
    </row>
    <row r="357" spans="3:100" s="243" customFormat="1" ht="13.5" hidden="1" customHeight="1">
      <c r="AV357" s="268"/>
    </row>
    <row r="358" spans="3:100" s="243" customFormat="1" ht="13.5" hidden="1" customHeight="1">
      <c r="AV358" s="268"/>
    </row>
    <row r="359" spans="3:100" s="243" customFormat="1" ht="13.5" hidden="1" customHeight="1">
      <c r="AV359" s="268"/>
    </row>
    <row r="360" spans="3:100" s="243" customFormat="1" ht="13.5" hidden="1" customHeight="1">
      <c r="AV360" s="268"/>
    </row>
    <row r="361" spans="3:100" s="243" customFormat="1" ht="13.5" hidden="1" customHeight="1">
      <c r="AV361" s="268"/>
    </row>
    <row r="362" spans="3:100" s="243" customFormat="1" ht="13.5" customHeight="1">
      <c r="AQ362" s="268"/>
      <c r="AR362" s="268"/>
      <c r="AS362" s="268"/>
      <c r="AT362" s="268"/>
      <c r="AU362" s="268"/>
    </row>
    <row r="363" spans="3:100" s="243" customFormat="1" ht="13.5" customHeight="1">
      <c r="C363" s="651" t="s">
        <v>8</v>
      </c>
      <c r="D363" s="651"/>
      <c r="E363" s="562" t="s">
        <v>107</v>
      </c>
      <c r="F363" s="562"/>
      <c r="G363" s="279"/>
    </row>
    <row r="364" spans="3:100" s="243" customFormat="1" ht="13.5" customHeight="1">
      <c r="C364" s="651"/>
      <c r="D364" s="651"/>
      <c r="E364" s="562"/>
      <c r="F364" s="562"/>
      <c r="G364" s="279"/>
      <c r="I364" s="244"/>
    </row>
    <row r="365" spans="3:100" s="243" customFormat="1" ht="13.5" customHeight="1">
      <c r="C365" s="235" t="s">
        <v>254</v>
      </c>
      <c r="D365" s="279"/>
      <c r="E365" s="279"/>
      <c r="F365" s="279"/>
      <c r="G365" s="279"/>
      <c r="I365" s="244"/>
      <c r="BC365" s="239" t="e">
        <f>IF(#REF!="発電事業者","算定結果　様式第３２第１表～第４表（保有電源新エネ欄他）","算定結果　様式第３２第１表・第２表（年度末電源構成・発電端電力量）")</f>
        <v>#REF!</v>
      </c>
      <c r="CT365" s="296" t="s">
        <v>114</v>
      </c>
      <c r="CV365" s="286" t="str">
        <f>IF(COUNT(H369:Z392)&gt;0,"○","")</f>
        <v/>
      </c>
    </row>
    <row r="366" spans="3:100" s="243" customFormat="1" ht="13.5" customHeight="1">
      <c r="C366" s="652"/>
      <c r="D366" s="653"/>
      <c r="E366" s="653"/>
      <c r="F366" s="653"/>
      <c r="G366" s="654"/>
      <c r="H366" s="594" t="str">
        <f>$H$66</f>
        <v>廃棄物</v>
      </c>
      <c r="I366" s="594"/>
      <c r="J366" s="594"/>
      <c r="K366" s="594"/>
      <c r="L366" s="594"/>
      <c r="M366" s="594"/>
      <c r="N366" s="594"/>
      <c r="O366" s="594"/>
      <c r="P366" s="594"/>
      <c r="Q366" s="594"/>
      <c r="R366" s="594"/>
      <c r="S366" s="594"/>
      <c r="T366" s="594"/>
      <c r="U366" s="594"/>
      <c r="V366" s="594"/>
      <c r="W366" s="594"/>
      <c r="X366" s="594"/>
      <c r="Y366" s="594"/>
      <c r="Z366" s="594"/>
      <c r="AA366" s="245"/>
      <c r="AB366" s="245"/>
      <c r="AC366" s="245"/>
      <c r="AD366" s="298"/>
      <c r="AE366" s="298"/>
      <c r="AF366" s="298"/>
      <c r="AG366" s="298"/>
      <c r="AH366" s="298"/>
      <c r="AI366" s="268"/>
      <c r="AJ366" s="268"/>
      <c r="AK366" s="268"/>
      <c r="AL366" s="268"/>
      <c r="AM366" s="268"/>
      <c r="AN366" s="268"/>
      <c r="AO366" s="268"/>
      <c r="AP366" s="268"/>
      <c r="AQ366" s="268"/>
      <c r="AR366" s="268"/>
      <c r="AS366" s="268"/>
      <c r="AT366" s="268"/>
      <c r="AU366" s="268"/>
      <c r="BB366" s="246"/>
      <c r="BC366" s="659" t="s">
        <v>256</v>
      </c>
      <c r="BD366" s="659"/>
      <c r="BE366" s="659"/>
      <c r="BF366" s="659"/>
      <c r="BG366" s="601" t="e">
        <f>DATE(#REF!,1,1)</f>
        <v>#REF!</v>
      </c>
      <c r="BH366" s="602"/>
      <c r="BI366" s="602"/>
      <c r="BJ366" s="602"/>
      <c r="BK366" s="602"/>
      <c r="BL366" s="602"/>
      <c r="BM366" s="602"/>
      <c r="BN366" s="602"/>
      <c r="BO366" s="602"/>
      <c r="BP366" s="602"/>
      <c r="BQ366" s="602"/>
      <c r="BR366" s="603"/>
      <c r="BS366" s="659" t="s">
        <v>257</v>
      </c>
      <c r="BT366" s="659"/>
      <c r="BU366" s="659"/>
      <c r="BV366" s="659"/>
      <c r="BW366" s="592" t="e">
        <f>DATE(#REF!-1,1,1)</f>
        <v>#REF!</v>
      </c>
      <c r="BX366" s="592" t="e">
        <f>DATE(#REF!,1,1)</f>
        <v>#REF!</v>
      </c>
      <c r="BY366" s="592" t="e">
        <f>DATE(#REF!+1,1,1)</f>
        <v>#REF!</v>
      </c>
      <c r="BZ366" s="592" t="e">
        <f>DATE(#REF!+2,1,1)</f>
        <v>#REF!</v>
      </c>
      <c r="CA366" s="592" t="e">
        <f>DATE(#REF!+3,1,1)</f>
        <v>#REF!</v>
      </c>
      <c r="CB366" s="592" t="e">
        <f>DATE(#REF!+4,1,1)</f>
        <v>#REF!</v>
      </c>
      <c r="CC366" s="592" t="e">
        <f>DATE(#REF!+5,1,1)</f>
        <v>#REF!</v>
      </c>
      <c r="CD366" s="592" t="e">
        <f>DATE(#REF!+6,1,1)</f>
        <v>#REF!</v>
      </c>
      <c r="CE366" s="592" t="e">
        <f>DATE(#REF!+7,1,1)</f>
        <v>#REF!</v>
      </c>
      <c r="CF366" s="592" t="e">
        <f>DATE(#REF!+8,1,1)</f>
        <v>#REF!</v>
      </c>
      <c r="CG366" s="592" t="e">
        <f>DATE(#REF!+9,1,1)</f>
        <v>#REF!</v>
      </c>
      <c r="CH366" s="273"/>
      <c r="CI366" s="273"/>
      <c r="CJ366" s="273"/>
      <c r="CK366" s="273"/>
      <c r="CL366" s="273"/>
      <c r="CM366" s="273"/>
      <c r="CN366" s="273"/>
      <c r="CO366" s="273"/>
      <c r="CP366" s="273"/>
      <c r="CQ366" s="273"/>
    </row>
    <row r="367" spans="3:100" s="243" customFormat="1" ht="13.5" customHeight="1">
      <c r="C367" s="661"/>
      <c r="D367" s="662"/>
      <c r="E367" s="662"/>
      <c r="F367" s="662"/>
      <c r="G367" s="663"/>
      <c r="H367" s="595" t="s">
        <v>194</v>
      </c>
      <c r="I367" s="595" t="s">
        <v>195</v>
      </c>
      <c r="J367" s="595" t="s">
        <v>161</v>
      </c>
      <c r="K367" s="595" t="s">
        <v>162</v>
      </c>
      <c r="L367" s="595" t="s">
        <v>163</v>
      </c>
      <c r="M367" s="595" t="s">
        <v>164</v>
      </c>
      <c r="N367" s="595" t="s">
        <v>165</v>
      </c>
      <c r="O367" s="595" t="s">
        <v>166</v>
      </c>
      <c r="P367" s="595" t="s">
        <v>167</v>
      </c>
      <c r="Q367" s="595" t="s">
        <v>168</v>
      </c>
      <c r="R367" s="595" t="s">
        <v>169</v>
      </c>
      <c r="S367" s="595" t="s">
        <v>170</v>
      </c>
      <c r="T367" s="595" t="s">
        <v>25</v>
      </c>
      <c r="U367" s="637"/>
      <c r="V367" s="638"/>
      <c r="W367" s="638"/>
      <c r="X367" s="638"/>
      <c r="Y367" s="638"/>
      <c r="Z367" s="639"/>
      <c r="AA367" s="245"/>
      <c r="AB367" s="245"/>
      <c r="AC367" s="245"/>
      <c r="AD367" s="298"/>
      <c r="AE367" s="298"/>
      <c r="AF367" s="298"/>
      <c r="AG367" s="298"/>
      <c r="AH367" s="298"/>
      <c r="AI367" s="245"/>
      <c r="AJ367" s="245"/>
      <c r="AK367" s="245"/>
      <c r="AL367" s="245"/>
      <c r="AM367" s="245"/>
      <c r="AN367" s="245"/>
      <c r="AO367" s="245"/>
      <c r="AP367" s="245"/>
      <c r="AQ367" s="245"/>
      <c r="AR367" s="245"/>
      <c r="AS367" s="245"/>
      <c r="AT367" s="245"/>
      <c r="AU367" s="245"/>
      <c r="AX367" s="280"/>
      <c r="AY367" s="280"/>
      <c r="AZ367" s="280"/>
      <c r="BA367" s="280"/>
      <c r="BB367" s="246"/>
      <c r="BC367" s="659"/>
      <c r="BD367" s="659"/>
      <c r="BE367" s="659"/>
      <c r="BF367" s="659"/>
      <c r="BG367" s="334" t="s">
        <v>194</v>
      </c>
      <c r="BH367" s="334" t="s">
        <v>195</v>
      </c>
      <c r="BI367" s="334" t="s">
        <v>161</v>
      </c>
      <c r="BJ367" s="334" t="s">
        <v>162</v>
      </c>
      <c r="BK367" s="334" t="s">
        <v>163</v>
      </c>
      <c r="BL367" s="334" t="s">
        <v>164</v>
      </c>
      <c r="BM367" s="334" t="s">
        <v>165</v>
      </c>
      <c r="BN367" s="334" t="s">
        <v>166</v>
      </c>
      <c r="BO367" s="334" t="s">
        <v>167</v>
      </c>
      <c r="BP367" s="334" t="s">
        <v>168</v>
      </c>
      <c r="BQ367" s="334" t="s">
        <v>169</v>
      </c>
      <c r="BR367" s="334" t="s">
        <v>170</v>
      </c>
      <c r="BS367" s="659"/>
      <c r="BT367" s="659"/>
      <c r="BU367" s="659"/>
      <c r="BV367" s="659"/>
      <c r="BW367" s="593"/>
      <c r="BX367" s="593"/>
      <c r="BY367" s="593"/>
      <c r="BZ367" s="593"/>
      <c r="CA367" s="593"/>
      <c r="CB367" s="593"/>
      <c r="CC367" s="593"/>
      <c r="CD367" s="593"/>
      <c r="CE367" s="593"/>
      <c r="CF367" s="593"/>
      <c r="CG367" s="593"/>
      <c r="CH367" s="273"/>
      <c r="CI367" s="273"/>
      <c r="CJ367" s="273"/>
      <c r="CK367" s="273"/>
      <c r="CL367" s="273"/>
      <c r="CM367" s="273"/>
      <c r="CN367" s="273"/>
      <c r="CO367" s="273"/>
      <c r="CP367" s="273"/>
      <c r="CQ367" s="273"/>
    </row>
    <row r="368" spans="3:100" s="243" customFormat="1" ht="13.5" customHeight="1">
      <c r="C368" s="655"/>
      <c r="D368" s="656"/>
      <c r="E368" s="656"/>
      <c r="F368" s="656"/>
      <c r="G368" s="657"/>
      <c r="H368" s="596"/>
      <c r="I368" s="596"/>
      <c r="J368" s="596"/>
      <c r="K368" s="596"/>
      <c r="L368" s="596"/>
      <c r="M368" s="596"/>
      <c r="N368" s="596"/>
      <c r="O368" s="596"/>
      <c r="P368" s="596"/>
      <c r="Q368" s="596"/>
      <c r="R368" s="596"/>
      <c r="S368" s="596"/>
      <c r="T368" s="596"/>
      <c r="U368" s="640"/>
      <c r="V368" s="641"/>
      <c r="W368" s="641"/>
      <c r="X368" s="641"/>
      <c r="Y368" s="641"/>
      <c r="Z368" s="642"/>
      <c r="AA368" s="250"/>
      <c r="AB368" s="250"/>
      <c r="AC368" s="250"/>
      <c r="AD368" s="268"/>
      <c r="AE368" s="268"/>
      <c r="AF368" s="268"/>
      <c r="AG368" s="268"/>
      <c r="AH368" s="268"/>
      <c r="AI368" s="250"/>
      <c r="AJ368" s="250"/>
      <c r="AK368" s="250"/>
      <c r="AL368" s="250"/>
      <c r="AM368" s="250"/>
      <c r="AN368" s="250"/>
      <c r="AO368" s="250"/>
      <c r="AP368" s="250"/>
      <c r="AQ368" s="250"/>
      <c r="AR368" s="250"/>
      <c r="AS368" s="250"/>
      <c r="AT368" s="250"/>
      <c r="AU368" s="250"/>
      <c r="AX368" s="280"/>
      <c r="AY368" s="280"/>
      <c r="AZ368" s="280"/>
      <c r="BA368" s="280"/>
      <c r="BB368" s="246"/>
      <c r="BC368" s="634" t="s">
        <v>198</v>
      </c>
      <c r="BD368" s="635"/>
      <c r="BE368" s="635"/>
      <c r="BF368" s="636"/>
      <c r="BG368" s="297" t="str">
        <f>IF(COUNT(H373)=0,"",H373)</f>
        <v/>
      </c>
      <c r="BH368" s="297" t="str">
        <f t="shared" ref="BH368:BR368" si="22">IF(COUNT(I373)=0,"",I373)</f>
        <v/>
      </c>
      <c r="BI368" s="297" t="str">
        <f t="shared" si="22"/>
        <v/>
      </c>
      <c r="BJ368" s="297" t="str">
        <f t="shared" si="22"/>
        <v/>
      </c>
      <c r="BK368" s="297" t="str">
        <f t="shared" si="22"/>
        <v/>
      </c>
      <c r="BL368" s="297" t="str">
        <f t="shared" si="22"/>
        <v/>
      </c>
      <c r="BM368" s="297" t="str">
        <f t="shared" si="22"/>
        <v/>
      </c>
      <c r="BN368" s="297" t="str">
        <f t="shared" si="22"/>
        <v/>
      </c>
      <c r="BO368" s="297" t="str">
        <f t="shared" si="22"/>
        <v/>
      </c>
      <c r="BP368" s="297" t="str">
        <f t="shared" si="22"/>
        <v/>
      </c>
      <c r="BQ368" s="297" t="str">
        <f t="shared" si="22"/>
        <v/>
      </c>
      <c r="BR368" s="297" t="str">
        <f t="shared" si="22"/>
        <v/>
      </c>
      <c r="BS368" s="597" t="s">
        <v>198</v>
      </c>
      <c r="BT368" s="633"/>
      <c r="BU368" s="598"/>
      <c r="BV368" s="334" t="s">
        <v>171</v>
      </c>
      <c r="BW368" s="253" t="str">
        <f>IF(COUNT(L371)=0,"",L371)</f>
        <v/>
      </c>
      <c r="BX368" s="253" t="str">
        <f>IF(COUNT(L373)=0,"",L373)</f>
        <v/>
      </c>
      <c r="BY368" s="253" t="str">
        <f>IF(COUNT(L375)=0,"",L375)</f>
        <v/>
      </c>
      <c r="BZ368" s="253" t="str">
        <f>IF(COUNT(L377)=0,"",L377)</f>
        <v/>
      </c>
      <c r="CA368" s="253" t="str">
        <f>IF(COUNT(L379)=0,"",L379)</f>
        <v/>
      </c>
      <c r="CB368" s="253" t="str">
        <f>IF(COUNT(L381)=0,"",L381)</f>
        <v/>
      </c>
      <c r="CC368" s="253" t="str">
        <f>IF(COUNT(L383)=0,"",L383)</f>
        <v/>
      </c>
      <c r="CD368" s="253" t="str">
        <f>IF(COUNT(L385)=0,"",L385)</f>
        <v/>
      </c>
      <c r="CE368" s="253" t="str">
        <f>IF(COUNT(L387)=0,"",L387)</f>
        <v/>
      </c>
      <c r="CF368" s="253" t="str">
        <f>IF(COUNT(L389)=0,"",L389)</f>
        <v/>
      </c>
      <c r="CG368" s="253" t="str">
        <f>IF(COUNT(L391)=0,"",L391)</f>
        <v/>
      </c>
      <c r="CH368" s="257"/>
      <c r="CI368" s="257"/>
      <c r="CJ368" s="257"/>
      <c r="CK368" s="257"/>
      <c r="CL368" s="257"/>
      <c r="CM368" s="257"/>
      <c r="CN368" s="257"/>
      <c r="CO368" s="257"/>
      <c r="CP368" s="257"/>
      <c r="CQ368" s="257"/>
    </row>
    <row r="369" spans="3:95" s="243" customFormat="1" ht="13.5" customHeight="1">
      <c r="C369" s="604" t="e">
        <f>DATE(#REF!-2,1,1)</f>
        <v>#REF!</v>
      </c>
      <c r="D369" s="605"/>
      <c r="E369" s="613" t="s">
        <v>198</v>
      </c>
      <c r="F369" s="614"/>
      <c r="G369" s="615"/>
      <c r="H369" s="255"/>
      <c r="I369" s="255"/>
      <c r="J369" s="255"/>
      <c r="K369" s="255"/>
      <c r="L369" s="255"/>
      <c r="M369" s="255"/>
      <c r="N369" s="255"/>
      <c r="O369" s="255"/>
      <c r="P369" s="255"/>
      <c r="Q369" s="256"/>
      <c r="R369" s="256"/>
      <c r="S369" s="256"/>
      <c r="T369" s="255"/>
      <c r="U369" s="578"/>
      <c r="V369" s="644"/>
      <c r="W369" s="644"/>
      <c r="X369" s="644"/>
      <c r="Y369" s="644"/>
      <c r="Z369" s="579"/>
      <c r="AA369" s="257"/>
      <c r="AB369" s="257"/>
      <c r="AC369" s="257"/>
      <c r="AD369" s="299"/>
      <c r="AE369" s="299"/>
      <c r="AF369" s="268"/>
      <c r="AG369" s="268"/>
      <c r="AH369" s="268"/>
      <c r="AI369" s="257"/>
      <c r="AJ369" s="257"/>
      <c r="AK369" s="257"/>
      <c r="AL369" s="257"/>
      <c r="AM369" s="257"/>
      <c r="AN369" s="257"/>
      <c r="AO369" s="257"/>
      <c r="AP369" s="257"/>
      <c r="AQ369" s="257"/>
      <c r="AR369" s="257"/>
      <c r="AS369" s="257"/>
      <c r="AT369" s="257"/>
      <c r="AU369" s="257"/>
      <c r="AX369" s="280"/>
      <c r="AY369" s="280"/>
      <c r="AZ369" s="280"/>
      <c r="BA369" s="280"/>
      <c r="BB369" s="246"/>
      <c r="BC369" s="648"/>
      <c r="BD369" s="649"/>
      <c r="BE369" s="649"/>
      <c r="BF369" s="650"/>
      <c r="BG369" s="259"/>
      <c r="BH369" s="259"/>
      <c r="BI369" s="259"/>
      <c r="BJ369" s="259"/>
      <c r="BK369" s="259"/>
      <c r="BL369" s="259"/>
      <c r="BM369" s="259"/>
      <c r="BN369" s="259"/>
      <c r="BO369" s="259"/>
      <c r="BP369" s="259"/>
      <c r="BQ369" s="259"/>
      <c r="BR369" s="259"/>
      <c r="BS369" s="599"/>
      <c r="BT369" s="643"/>
      <c r="BU369" s="600"/>
      <c r="BV369" s="334" t="s">
        <v>172</v>
      </c>
      <c r="BW369" s="253" t="str">
        <f>IF(COUNT(Q369)=0,"",Q369)</f>
        <v/>
      </c>
      <c r="BX369" s="253" t="str">
        <f>IF(COUNT(Q373)=0,"",Q373)</f>
        <v/>
      </c>
      <c r="BY369" s="253" t="str">
        <f>IF(COUNT(Q375)=0,"",Q375)</f>
        <v/>
      </c>
      <c r="BZ369" s="253" t="str">
        <f>IF(COUNT(Q377)=0,"",Q377)</f>
        <v/>
      </c>
      <c r="CA369" s="253" t="str">
        <f>IF(COUNT(Q379)=0,"",Q379)</f>
        <v/>
      </c>
      <c r="CB369" s="253" t="str">
        <f>IF(COUNT(Q381)=0,"",Q381)</f>
        <v/>
      </c>
      <c r="CC369" s="253" t="str">
        <f>IF(COUNT(Q383)=0,"",Q383)</f>
        <v/>
      </c>
      <c r="CD369" s="253" t="str">
        <f>IF(COUNT(Q385)=0,"",Q385)</f>
        <v/>
      </c>
      <c r="CE369" s="253" t="str">
        <f>IF(COUNT(Q387)=0,"",Q387)</f>
        <v/>
      </c>
      <c r="CF369" s="253" t="str">
        <f>IF(COUNT(Q389)=0,"",Q389)</f>
        <v/>
      </c>
      <c r="CG369" s="253" t="str">
        <f>IF(COUNT(Q391)=0,"",Q391)</f>
        <v/>
      </c>
      <c r="CH369" s="257"/>
      <c r="CI369" s="257"/>
      <c r="CJ369" s="257"/>
      <c r="CK369" s="257"/>
      <c r="CL369" s="257"/>
      <c r="CM369" s="257"/>
      <c r="CN369" s="257"/>
      <c r="CO369" s="257"/>
      <c r="CP369" s="257"/>
      <c r="CQ369" s="257"/>
    </row>
    <row r="370" spans="3:95" s="243" customFormat="1" ht="13.5" customHeight="1">
      <c r="C370" s="606"/>
      <c r="D370" s="607"/>
      <c r="E370" s="608" t="s">
        <v>252</v>
      </c>
      <c r="F370" s="609"/>
      <c r="G370" s="610"/>
      <c r="H370" s="260"/>
      <c r="I370" s="260"/>
      <c r="J370" s="260"/>
      <c r="K370" s="260"/>
      <c r="L370" s="260"/>
      <c r="M370" s="260"/>
      <c r="N370" s="260"/>
      <c r="O370" s="260"/>
      <c r="P370" s="260"/>
      <c r="Q370" s="261"/>
      <c r="R370" s="261"/>
      <c r="S370" s="261"/>
      <c r="T370" s="262" t="str">
        <f>IF(COUNT(H370:S370)=0,"",SUMPRODUCT(ROUND(H370:S370,1)))</f>
        <v/>
      </c>
      <c r="U370" s="645"/>
      <c r="V370" s="646"/>
      <c r="W370" s="646"/>
      <c r="X370" s="646"/>
      <c r="Y370" s="646"/>
      <c r="Z370" s="647"/>
      <c r="AA370" s="257"/>
      <c r="AB370" s="257"/>
      <c r="AC370" s="257"/>
      <c r="AD370" s="299"/>
      <c r="AE370" s="299"/>
      <c r="AF370" s="268"/>
      <c r="AG370" s="268"/>
      <c r="AH370" s="268"/>
      <c r="AI370" s="271"/>
      <c r="AJ370" s="271"/>
      <c r="AK370" s="271"/>
      <c r="AL370" s="271"/>
      <c r="AM370" s="271"/>
      <c r="AN370" s="271"/>
      <c r="AO370" s="271"/>
      <c r="AP370" s="271"/>
      <c r="AQ370" s="271"/>
      <c r="AR370" s="271"/>
      <c r="AS370" s="271"/>
      <c r="AT370" s="271"/>
      <c r="AU370" s="272"/>
      <c r="AX370" s="280"/>
      <c r="AY370" s="280"/>
      <c r="AZ370" s="280"/>
      <c r="BA370" s="280"/>
      <c r="BB370" s="246"/>
      <c r="BC370" s="594" t="s">
        <v>205</v>
      </c>
      <c r="BD370" s="594"/>
      <c r="BE370" s="594"/>
      <c r="BF370" s="594"/>
      <c r="BG370" s="253" t="str">
        <f>IF(COUNT(H374)=0,"",ROUND(H374,#REF!))</f>
        <v/>
      </c>
      <c r="BH370" s="253" t="str">
        <f>IF(COUNT(I374)=0,"",ROUND(I374,#REF!))</f>
        <v/>
      </c>
      <c r="BI370" s="253" t="str">
        <f>IF(COUNT(J374)=0,"",ROUND(J374,#REF!))</f>
        <v/>
      </c>
      <c r="BJ370" s="253" t="str">
        <f>IF(COUNT(K374)=0,"",ROUND(K374,#REF!))</f>
        <v/>
      </c>
      <c r="BK370" s="253" t="str">
        <f>IF(COUNT(L374)=0,"",ROUND(L374,#REF!))</f>
        <v/>
      </c>
      <c r="BL370" s="253" t="str">
        <f>IF(COUNT(M374)=0,"",ROUND(M374,#REF!))</f>
        <v/>
      </c>
      <c r="BM370" s="253" t="str">
        <f>IF(COUNT(N374)=0,"",ROUND(N374,#REF!))</f>
        <v/>
      </c>
      <c r="BN370" s="253" t="str">
        <f>IF(COUNT(O374)=0,"",ROUND(O374,#REF!))</f>
        <v/>
      </c>
      <c r="BO370" s="253" t="str">
        <f>IF(COUNT(P374)=0,"",ROUND(P374,#REF!))</f>
        <v/>
      </c>
      <c r="BP370" s="253" t="str">
        <f>IF(COUNT(Q374)=0,"",ROUND(Q374,#REF!))</f>
        <v/>
      </c>
      <c r="BQ370" s="253" t="str">
        <f>IF(COUNT(R374)=0,"",ROUND(R374,#REF!))</f>
        <v/>
      </c>
      <c r="BR370" s="253" t="str">
        <f>IF(COUNT(S374)=0,"",ROUND(S374,#REF!))</f>
        <v/>
      </c>
      <c r="BS370" s="634" t="s">
        <v>205</v>
      </c>
      <c r="BT370" s="635"/>
      <c r="BU370" s="636"/>
      <c r="BV370" s="334" t="s">
        <v>25</v>
      </c>
      <c r="BW370" s="253" t="str">
        <f>IF(COUNT(T372)=0,"",T372)</f>
        <v/>
      </c>
      <c r="BX370" s="253" t="str">
        <f>IF(COUNT(T374)=0,"",T374)</f>
        <v/>
      </c>
      <c r="BY370" s="253" t="str">
        <f>IF(COUNT(T376)=0,"",T376)</f>
        <v/>
      </c>
      <c r="BZ370" s="266" t="str">
        <f>IF(COUNT(T378)=0,"",T378)</f>
        <v/>
      </c>
      <c r="CA370" s="253" t="str">
        <f>IF(COUNT(T380)=0,"",T380)</f>
        <v/>
      </c>
      <c r="CB370" s="253" t="str">
        <f>IF(COUNT(T382)=0,"",T382)</f>
        <v/>
      </c>
      <c r="CC370" s="253" t="str">
        <f>IF(COUNT(T384)=0,"",T384)</f>
        <v/>
      </c>
      <c r="CD370" s="253" t="str">
        <f>IF(COUNT(T386)=0,"",T386)</f>
        <v/>
      </c>
      <c r="CE370" s="253" t="str">
        <f>IF(COUNT(T388)=0,"",T388)</f>
        <v/>
      </c>
      <c r="CF370" s="253" t="str">
        <f>IF(COUNT(T390)=0,"",T390)</f>
        <v/>
      </c>
      <c r="CG370" s="253" t="str">
        <f>IF(COUNT(T392)=0,"",T392)</f>
        <v/>
      </c>
      <c r="CH370" s="257"/>
      <c r="CI370" s="257"/>
      <c r="CJ370" s="257"/>
      <c r="CK370" s="257"/>
      <c r="CL370" s="257"/>
      <c r="CM370" s="257"/>
      <c r="CN370" s="257"/>
      <c r="CO370" s="257"/>
      <c r="CP370" s="257"/>
      <c r="CQ370" s="257"/>
    </row>
    <row r="371" spans="3:95" s="243" customFormat="1" ht="13.5" customHeight="1">
      <c r="C371" s="604" t="e">
        <f>DATE(#REF!-1,1,1)</f>
        <v>#REF!</v>
      </c>
      <c r="D371" s="605"/>
      <c r="E371" s="613" t="s">
        <v>198</v>
      </c>
      <c r="F371" s="614"/>
      <c r="G371" s="615"/>
      <c r="H371" s="256"/>
      <c r="I371" s="256"/>
      <c r="J371" s="256"/>
      <c r="K371" s="256"/>
      <c r="L371" s="256"/>
      <c r="M371" s="256"/>
      <c r="N371" s="256"/>
      <c r="O371" s="256"/>
      <c r="P371" s="256"/>
      <c r="Q371" s="256"/>
      <c r="R371" s="256"/>
      <c r="S371" s="256"/>
      <c r="T371" s="255"/>
      <c r="U371" s="613" t="s">
        <v>210</v>
      </c>
      <c r="V371" s="614"/>
      <c r="W371" s="614"/>
      <c r="X371" s="615"/>
      <c r="Y371" s="666"/>
      <c r="Z371" s="667"/>
      <c r="AA371" s="257"/>
      <c r="AB371" s="257"/>
      <c r="AC371" s="257"/>
      <c r="AD371" s="299"/>
      <c r="AE371" s="299"/>
      <c r="AF371" s="268"/>
      <c r="AG371" s="268"/>
      <c r="AH371" s="268"/>
      <c r="AI371" s="257"/>
      <c r="AJ371" s="257"/>
      <c r="AK371" s="257"/>
      <c r="AL371" s="257"/>
      <c r="AM371" s="257"/>
      <c r="AN371" s="257"/>
      <c r="AO371" s="257"/>
      <c r="AP371" s="257"/>
      <c r="AQ371" s="257"/>
      <c r="AR371" s="257"/>
      <c r="AS371" s="257"/>
      <c r="AT371" s="257"/>
      <c r="AU371" s="257"/>
      <c r="AX371" s="280"/>
      <c r="AY371" s="280"/>
      <c r="AZ371" s="280"/>
      <c r="BB371" s="246"/>
      <c r="BC371" s="627"/>
      <c r="BD371" s="628"/>
      <c r="BE371" s="628"/>
      <c r="BF371" s="628"/>
      <c r="BG371" s="628"/>
      <c r="BH371" s="628"/>
      <c r="BI371" s="628"/>
      <c r="BJ371" s="628"/>
      <c r="BK371" s="628"/>
      <c r="BL371" s="628"/>
      <c r="BM371" s="628"/>
      <c r="BN371" s="628"/>
      <c r="BO371" s="628"/>
      <c r="BP371" s="628"/>
      <c r="BQ371" s="628"/>
      <c r="BR371" s="629"/>
      <c r="BS371" s="597" t="s">
        <v>206</v>
      </c>
      <c r="BT371" s="633"/>
      <c r="BU371" s="598"/>
      <c r="BV371" s="334" t="s">
        <v>25</v>
      </c>
      <c r="BW371" s="253" t="str">
        <f>IF(COUNT(Y371)=0,"",IF(#REF!="発電事業者",Y371,IF(SUMIF($C399:$D408,"その他事業者",L399:L408)=0,IF(Y371*L408/SUM(L399:L408)=0,"",Y371*L408/SUM(L399:L408)),ROUND(Y371*SUMIF($C399:$D408,"その他事業者",L399:L408)/SUM(L399:L408),#REF!)+Y371*L408/SUM(L399:L408))))</f>
        <v/>
      </c>
      <c r="BX371" s="253" t="str">
        <f>IF(COUNT(Y373)=0,"",IF(#REF!="発電事業者",Y373,IF(SUMIF($C399:$D408,"その他事業者",W399:W408)=0,IF(Y373*W408/SUM(W399:W408)=0,"",Y373*W408/SUM(W399:W408)),ROUND(Y373*SUMIF($C399:$D408,"その他事業者",W399:W408)/SUM(W399:W408),#REF!)+Y373*W408/SUM(W399:W408))))</f>
        <v/>
      </c>
      <c r="BY371" s="267"/>
      <c r="BZ371" s="267"/>
      <c r="CA371" s="267"/>
      <c r="CB371" s="253" t="str">
        <f>IF(COUNT(Y381)=0,"",IF(#REF!="発電事業者",Y381,IF(SUMIF($C399:$D408,"その他事業者",AA399:AA408)=0,IF(Y381*AA408/SUM(AA399:AA408)=0,"",Y381*AA408/SUM(AA399:AA408)),ROUND(Y381*SUMIF($C399:$D408,"その他事業者",AA399:AA408)/SUM(AA399:AA408),#REF!)+Y381*AA408/SUM(AA399:AA408))))</f>
        <v/>
      </c>
      <c r="CC371" s="267"/>
      <c r="CD371" s="267"/>
      <c r="CE371" s="267"/>
      <c r="CF371" s="267"/>
      <c r="CG371" s="253" t="str">
        <f>IF(COUNT(Y391)=0,"",IF(#REF!="発電事業者",Y391,IF(SUMIF($C399:$D408,"その他事業者",AF399:AF408)=0,IF(Y391*AF408/SUM(AF399:AF408)=0,"",Y391*AF408/SUM(AF399:AF408)),ROUND(Y391*SUMIF($C399:$D408,"その他事業者",AF399:AF408)/SUM(AF399:AF408),#REF!)+Y391*AF408/SUM(AF399:AF408))))</f>
        <v/>
      </c>
      <c r="CH371" s="257"/>
      <c r="CI371" s="257"/>
      <c r="CJ371" s="257"/>
      <c r="CK371" s="257"/>
      <c r="CL371" s="257"/>
      <c r="CM371" s="257"/>
      <c r="CN371" s="257"/>
      <c r="CO371" s="257"/>
      <c r="CP371" s="257"/>
      <c r="CQ371" s="257"/>
    </row>
    <row r="372" spans="3:95" s="243" customFormat="1" ht="13.5" customHeight="1">
      <c r="C372" s="606"/>
      <c r="D372" s="607"/>
      <c r="E372" s="608" t="s">
        <v>252</v>
      </c>
      <c r="F372" s="609"/>
      <c r="G372" s="610"/>
      <c r="H372" s="261"/>
      <c r="I372" s="261"/>
      <c r="J372" s="261"/>
      <c r="K372" s="261"/>
      <c r="L372" s="261"/>
      <c r="M372" s="261"/>
      <c r="N372" s="261"/>
      <c r="O372" s="261"/>
      <c r="P372" s="261"/>
      <c r="Q372" s="261"/>
      <c r="R372" s="261"/>
      <c r="S372" s="261"/>
      <c r="T372" s="262" t="str">
        <f>IF(COUNT(H372:S372)=0,"",SUMPRODUCT(ROUND(H372:S372,1)))</f>
        <v/>
      </c>
      <c r="U372" s="608" t="s">
        <v>211</v>
      </c>
      <c r="V372" s="609"/>
      <c r="W372" s="609"/>
      <c r="X372" s="610"/>
      <c r="Y372" s="664"/>
      <c r="Z372" s="665"/>
      <c r="AA372" s="257"/>
      <c r="AB372" s="257"/>
      <c r="AC372" s="257"/>
      <c r="AD372" s="299"/>
      <c r="AE372" s="299"/>
      <c r="AF372" s="268"/>
      <c r="AG372" s="268"/>
      <c r="AH372" s="268"/>
      <c r="AI372" s="271"/>
      <c r="AJ372" s="271"/>
      <c r="AK372" s="271"/>
      <c r="AL372" s="271"/>
      <c r="AM372" s="271"/>
      <c r="AN372" s="271"/>
      <c r="AO372" s="271"/>
      <c r="AP372" s="271"/>
      <c r="AQ372" s="271"/>
      <c r="AR372" s="271"/>
      <c r="AS372" s="271"/>
      <c r="AT372" s="271"/>
      <c r="AU372" s="272"/>
      <c r="AX372" s="280"/>
      <c r="AY372" s="280"/>
      <c r="AZ372" s="280"/>
      <c r="BB372" s="246"/>
      <c r="BC372" s="630"/>
      <c r="BD372" s="631"/>
      <c r="BE372" s="631"/>
      <c r="BF372" s="631"/>
      <c r="BG372" s="631"/>
      <c r="BH372" s="631"/>
      <c r="BI372" s="631"/>
      <c r="BJ372" s="631"/>
      <c r="BK372" s="631"/>
      <c r="BL372" s="631"/>
      <c r="BM372" s="631"/>
      <c r="BN372" s="631"/>
      <c r="BO372" s="631"/>
      <c r="BP372" s="631"/>
      <c r="BQ372" s="631"/>
      <c r="BR372" s="632"/>
      <c r="BS372" s="634" t="s">
        <v>207</v>
      </c>
      <c r="BT372" s="635"/>
      <c r="BU372" s="636"/>
      <c r="BV372" s="334" t="s">
        <v>25</v>
      </c>
      <c r="BW372" s="253" t="str">
        <f>IF(COUNT(Y372)=0,"",Y372)</f>
        <v/>
      </c>
      <c r="BX372" s="253" t="str">
        <f>IF(COUNT(Y374)=0,"",Y374)</f>
        <v/>
      </c>
      <c r="BY372" s="267"/>
      <c r="BZ372" s="267"/>
      <c r="CA372" s="267"/>
      <c r="CB372" s="253" t="str">
        <f>IF(COUNT(Y382)=0,"",Y382)</f>
        <v/>
      </c>
      <c r="CC372" s="267"/>
      <c r="CD372" s="267"/>
      <c r="CE372" s="267"/>
      <c r="CF372" s="267"/>
      <c r="CG372" s="253" t="str">
        <f>IF(COUNT(Y392)=0,"",Y392)</f>
        <v/>
      </c>
      <c r="CH372" s="257"/>
      <c r="CI372" s="257"/>
      <c r="CJ372" s="257"/>
      <c r="CK372" s="257"/>
      <c r="CL372" s="257"/>
      <c r="CM372" s="257"/>
      <c r="CN372" s="257"/>
      <c r="CO372" s="257"/>
      <c r="CP372" s="257"/>
      <c r="CQ372" s="257"/>
    </row>
    <row r="373" spans="3:95" s="243" customFormat="1" ht="13.5" customHeight="1">
      <c r="C373" s="604" t="e">
        <f>DATE(#REF!,1,1)</f>
        <v>#REF!</v>
      </c>
      <c r="D373" s="605"/>
      <c r="E373" s="613" t="s">
        <v>198</v>
      </c>
      <c r="F373" s="614"/>
      <c r="G373" s="615"/>
      <c r="H373" s="256"/>
      <c r="I373" s="256"/>
      <c r="J373" s="256"/>
      <c r="K373" s="256"/>
      <c r="L373" s="256"/>
      <c r="M373" s="256"/>
      <c r="N373" s="256"/>
      <c r="O373" s="256"/>
      <c r="P373" s="256"/>
      <c r="Q373" s="256"/>
      <c r="R373" s="256"/>
      <c r="S373" s="256"/>
      <c r="T373" s="255"/>
      <c r="U373" s="613" t="s">
        <v>210</v>
      </c>
      <c r="V373" s="614"/>
      <c r="W373" s="614"/>
      <c r="X373" s="615"/>
      <c r="Y373" s="666"/>
      <c r="Z373" s="667"/>
      <c r="AA373" s="257"/>
      <c r="AB373" s="257"/>
      <c r="AC373" s="257"/>
      <c r="AD373" s="299"/>
      <c r="AE373" s="299"/>
      <c r="AF373" s="268"/>
      <c r="AG373" s="268"/>
      <c r="AH373" s="268"/>
      <c r="AI373" s="257"/>
      <c r="AJ373" s="257"/>
      <c r="AK373" s="257"/>
      <c r="AL373" s="257"/>
      <c r="AM373" s="257"/>
      <c r="AN373" s="257"/>
      <c r="AO373" s="257"/>
      <c r="AP373" s="257"/>
      <c r="AQ373" s="257"/>
      <c r="AR373" s="257"/>
      <c r="AS373" s="257"/>
      <c r="AT373" s="257"/>
      <c r="AU373" s="257"/>
      <c r="AX373" s="268"/>
      <c r="BB373" s="268"/>
      <c r="BC373" s="245"/>
      <c r="BD373" s="245"/>
      <c r="BE373" s="245"/>
      <c r="BF373" s="245"/>
      <c r="BG373" s="245"/>
      <c r="BH373" s="245"/>
      <c r="BI373" s="245"/>
      <c r="BJ373" s="245"/>
      <c r="BK373" s="245"/>
      <c r="BL373" s="245"/>
      <c r="BM373" s="245"/>
      <c r="BN373" s="245"/>
      <c r="BO373" s="245"/>
      <c r="BP373" s="245"/>
      <c r="BQ373" s="245"/>
      <c r="BR373" s="245"/>
      <c r="BS373" s="245"/>
      <c r="BT373" s="245"/>
      <c r="BU373" s="245"/>
      <c r="BV373" s="245"/>
      <c r="BW373" s="245"/>
      <c r="BX373" s="257"/>
      <c r="BY373" s="257"/>
      <c r="BZ373" s="257"/>
      <c r="CA373" s="257"/>
      <c r="CB373" s="257"/>
      <c r="CC373" s="257"/>
      <c r="CD373" s="257"/>
      <c r="CE373" s="257"/>
      <c r="CF373" s="257"/>
      <c r="CG373" s="257"/>
      <c r="CH373" s="257"/>
      <c r="CI373" s="257"/>
      <c r="CJ373" s="257"/>
      <c r="CK373" s="257"/>
      <c r="CL373" s="257"/>
      <c r="CM373" s="257"/>
      <c r="CN373" s="257"/>
      <c r="CO373" s="257"/>
      <c r="CP373" s="257"/>
      <c r="CQ373" s="257"/>
    </row>
    <row r="374" spans="3:95" s="243" customFormat="1" ht="13.5" customHeight="1">
      <c r="C374" s="606"/>
      <c r="D374" s="607"/>
      <c r="E374" s="608" t="s">
        <v>212</v>
      </c>
      <c r="F374" s="609"/>
      <c r="G374" s="610"/>
      <c r="H374" s="261"/>
      <c r="I374" s="261"/>
      <c r="J374" s="261"/>
      <c r="K374" s="261"/>
      <c r="L374" s="261"/>
      <c r="M374" s="261"/>
      <c r="N374" s="261"/>
      <c r="O374" s="261"/>
      <c r="P374" s="261"/>
      <c r="Q374" s="261"/>
      <c r="R374" s="261"/>
      <c r="S374" s="261"/>
      <c r="T374" s="262" t="str">
        <f>IF(COUNT(H374:S374)=0,"",SUMPRODUCT(ROUND(H374:S374,1)))</f>
        <v/>
      </c>
      <c r="U374" s="608" t="s">
        <v>211</v>
      </c>
      <c r="V374" s="609"/>
      <c r="W374" s="609"/>
      <c r="X374" s="610"/>
      <c r="Y374" s="664"/>
      <c r="Z374" s="665"/>
      <c r="AA374" s="257"/>
      <c r="AB374" s="257"/>
      <c r="AC374" s="257"/>
      <c r="AD374" s="299"/>
      <c r="AE374" s="299"/>
      <c r="AF374" s="268"/>
      <c r="AG374" s="268"/>
      <c r="AH374" s="268"/>
      <c r="AI374" s="271"/>
      <c r="AJ374" s="271"/>
      <c r="AK374" s="271"/>
      <c r="AL374" s="271"/>
      <c r="AM374" s="271"/>
      <c r="AN374" s="271"/>
      <c r="AO374" s="271"/>
      <c r="AP374" s="271"/>
      <c r="AQ374" s="271"/>
      <c r="AR374" s="271"/>
      <c r="AS374" s="271"/>
      <c r="AT374" s="271"/>
      <c r="AU374" s="272"/>
      <c r="AX374" s="240" t="e">
        <f>IF(#REF!="発電事業者","算定結果　送電取引帳票","算定結果　受電取引帳票")</f>
        <v>#REF!</v>
      </c>
      <c r="BR374" s="268"/>
    </row>
    <row r="375" spans="3:95" s="243" customFormat="1" ht="13.5" customHeight="1">
      <c r="C375" s="604" t="e">
        <f>DATE(#REF!+1,1,1)</f>
        <v>#REF!</v>
      </c>
      <c r="D375" s="605"/>
      <c r="E375" s="613" t="s">
        <v>198</v>
      </c>
      <c r="F375" s="614"/>
      <c r="G375" s="615"/>
      <c r="H375" s="256"/>
      <c r="I375" s="256"/>
      <c r="J375" s="256"/>
      <c r="K375" s="256"/>
      <c r="L375" s="256"/>
      <c r="M375" s="256"/>
      <c r="N375" s="256"/>
      <c r="O375" s="256"/>
      <c r="P375" s="256"/>
      <c r="Q375" s="256"/>
      <c r="R375" s="256"/>
      <c r="S375" s="256"/>
      <c r="T375" s="255"/>
      <c r="U375" s="618"/>
      <c r="V375" s="619"/>
      <c r="W375" s="619"/>
      <c r="X375" s="619"/>
      <c r="Y375" s="619"/>
      <c r="Z375" s="620"/>
      <c r="AA375" s="257"/>
      <c r="AB375" s="257"/>
      <c r="AC375" s="257"/>
      <c r="AD375" s="299"/>
      <c r="AE375" s="299"/>
      <c r="AF375" s="268"/>
      <c r="AG375" s="268"/>
      <c r="AH375" s="268"/>
      <c r="AI375" s="257"/>
      <c r="AJ375" s="257"/>
      <c r="AK375" s="257"/>
      <c r="AL375" s="257"/>
      <c r="AM375" s="257"/>
      <c r="AN375" s="257"/>
      <c r="AO375" s="257"/>
      <c r="AP375" s="257"/>
      <c r="AQ375" s="257"/>
      <c r="AR375" s="257"/>
      <c r="AS375" s="257"/>
      <c r="AT375" s="257"/>
      <c r="AU375" s="257"/>
      <c r="AX375" s="594" t="s">
        <v>200</v>
      </c>
      <c r="AY375" s="594"/>
      <c r="AZ375" s="595" t="s">
        <v>201</v>
      </c>
      <c r="BA375" s="594" t="s">
        <v>202</v>
      </c>
      <c r="BB375" s="594"/>
      <c r="BC375" s="594"/>
      <c r="BD375" s="595" t="s">
        <v>203</v>
      </c>
      <c r="BE375" s="597" t="s">
        <v>176</v>
      </c>
      <c r="BF375" s="598"/>
      <c r="BG375" s="601" t="e">
        <f>DATE(#REF!,1,1)</f>
        <v>#REF!</v>
      </c>
      <c r="BH375" s="602"/>
      <c r="BI375" s="602"/>
      <c r="BJ375" s="602"/>
      <c r="BK375" s="602"/>
      <c r="BL375" s="602"/>
      <c r="BM375" s="602"/>
      <c r="BN375" s="602"/>
      <c r="BO375" s="602"/>
      <c r="BP375" s="602"/>
      <c r="BQ375" s="602"/>
      <c r="BR375" s="603"/>
      <c r="BS375" s="594" t="s">
        <v>175</v>
      </c>
      <c r="BT375" s="594"/>
      <c r="BU375" s="594"/>
      <c r="BV375" s="594"/>
      <c r="BW375" s="592" t="e">
        <f>DATE(#REF!-1,1,1)</f>
        <v>#REF!</v>
      </c>
      <c r="BX375" s="592" t="e">
        <f>DATE(#REF!,1,1)</f>
        <v>#REF!</v>
      </c>
      <c r="BY375" s="592" t="e">
        <f>DATE(#REF!+1,1,1)</f>
        <v>#REF!</v>
      </c>
      <c r="BZ375" s="592" t="e">
        <f>DATE(#REF!+2,1,1)</f>
        <v>#REF!</v>
      </c>
      <c r="CA375" s="592" t="e">
        <f>DATE(#REF!+3,1,1)</f>
        <v>#REF!</v>
      </c>
      <c r="CB375" s="592" t="e">
        <f>DATE(#REF!+4,1,1)</f>
        <v>#REF!</v>
      </c>
      <c r="CC375" s="592" t="e">
        <f>DATE(#REF!+5,1,1)</f>
        <v>#REF!</v>
      </c>
      <c r="CD375" s="592" t="e">
        <f>DATE(#REF!+6,1,1)</f>
        <v>#REF!</v>
      </c>
      <c r="CE375" s="592" t="e">
        <f>DATE(#REF!+7,1,1)</f>
        <v>#REF!</v>
      </c>
      <c r="CF375" s="592" t="e">
        <f>DATE(#REF!+8,1,1)</f>
        <v>#REF!</v>
      </c>
      <c r="CG375" s="592" t="e">
        <f>DATE(#REF!+9,1,1)</f>
        <v>#REF!</v>
      </c>
      <c r="CH375" s="566" t="s">
        <v>268</v>
      </c>
      <c r="CI375" s="567"/>
      <c r="CJ375" s="567"/>
      <c r="CK375" s="567"/>
      <c r="CL375" s="567"/>
      <c r="CM375" s="567"/>
      <c r="CN375" s="567"/>
      <c r="CO375" s="567"/>
      <c r="CP375" s="567"/>
      <c r="CQ375" s="567"/>
    </row>
    <row r="376" spans="3:95" s="243" customFormat="1" ht="13.5" customHeight="1">
      <c r="C376" s="606"/>
      <c r="D376" s="607"/>
      <c r="E376" s="608" t="s">
        <v>212</v>
      </c>
      <c r="F376" s="609"/>
      <c r="G376" s="610"/>
      <c r="H376" s="261"/>
      <c r="I376" s="261"/>
      <c r="J376" s="261"/>
      <c r="K376" s="261"/>
      <c r="L376" s="261"/>
      <c r="M376" s="261"/>
      <c r="N376" s="261"/>
      <c r="O376" s="261"/>
      <c r="P376" s="261"/>
      <c r="Q376" s="261"/>
      <c r="R376" s="261"/>
      <c r="S376" s="261"/>
      <c r="T376" s="262" t="str">
        <f>IF(COUNT(H376:S376)=0,"",SUMPRODUCT(ROUND(H376:S376,1)))</f>
        <v/>
      </c>
      <c r="U376" s="621"/>
      <c r="V376" s="622"/>
      <c r="W376" s="622"/>
      <c r="X376" s="622"/>
      <c r="Y376" s="622"/>
      <c r="Z376" s="623"/>
      <c r="AA376" s="257"/>
      <c r="AB376" s="257"/>
      <c r="AC376" s="257"/>
      <c r="AD376" s="299"/>
      <c r="AE376" s="299"/>
      <c r="AF376" s="268"/>
      <c r="AG376" s="268"/>
      <c r="AH376" s="268"/>
      <c r="AI376" s="271"/>
      <c r="AJ376" s="271"/>
      <c r="AK376" s="271"/>
      <c r="AL376" s="271"/>
      <c r="AM376" s="271"/>
      <c r="AN376" s="271"/>
      <c r="AO376" s="271"/>
      <c r="AP376" s="271"/>
      <c r="AQ376" s="271"/>
      <c r="AR376" s="271"/>
      <c r="AS376" s="271"/>
      <c r="AT376" s="271"/>
      <c r="AU376" s="272"/>
      <c r="AX376" s="594"/>
      <c r="AY376" s="594"/>
      <c r="AZ376" s="596"/>
      <c r="BA376" s="594"/>
      <c r="BB376" s="594"/>
      <c r="BC376" s="594"/>
      <c r="BD376" s="596"/>
      <c r="BE376" s="599"/>
      <c r="BF376" s="600"/>
      <c r="BG376" s="334" t="s">
        <v>194</v>
      </c>
      <c r="BH376" s="334" t="s">
        <v>195</v>
      </c>
      <c r="BI376" s="334" t="s">
        <v>161</v>
      </c>
      <c r="BJ376" s="334" t="s">
        <v>162</v>
      </c>
      <c r="BK376" s="334" t="s">
        <v>163</v>
      </c>
      <c r="BL376" s="334" t="s">
        <v>164</v>
      </c>
      <c r="BM376" s="334" t="s">
        <v>165</v>
      </c>
      <c r="BN376" s="334" t="s">
        <v>166</v>
      </c>
      <c r="BO376" s="334" t="s">
        <v>167</v>
      </c>
      <c r="BP376" s="334" t="s">
        <v>168</v>
      </c>
      <c r="BQ376" s="334" t="s">
        <v>169</v>
      </c>
      <c r="BR376" s="334" t="s">
        <v>170</v>
      </c>
      <c r="BS376" s="594"/>
      <c r="BT376" s="594"/>
      <c r="BU376" s="594"/>
      <c r="BV376" s="594"/>
      <c r="BW376" s="593"/>
      <c r="BX376" s="593"/>
      <c r="BY376" s="593">
        <v>43101</v>
      </c>
      <c r="BZ376" s="593">
        <v>43466</v>
      </c>
      <c r="CA376" s="593">
        <v>43831</v>
      </c>
      <c r="CB376" s="593">
        <v>44197</v>
      </c>
      <c r="CC376" s="593">
        <v>44562</v>
      </c>
      <c r="CD376" s="593">
        <v>44927</v>
      </c>
      <c r="CE376" s="593">
        <v>45292</v>
      </c>
      <c r="CF376" s="593">
        <v>45658</v>
      </c>
      <c r="CG376" s="593">
        <v>46023</v>
      </c>
      <c r="CH376" s="567"/>
      <c r="CI376" s="567"/>
      <c r="CJ376" s="567"/>
      <c r="CK376" s="567"/>
      <c r="CL376" s="567"/>
      <c r="CM376" s="567"/>
      <c r="CN376" s="567"/>
      <c r="CO376" s="567"/>
      <c r="CP376" s="567"/>
      <c r="CQ376" s="567"/>
    </row>
    <row r="377" spans="3:95" s="243" customFormat="1" ht="13.5" customHeight="1">
      <c r="C377" s="604" t="e">
        <f>DATE(#REF!+2,1,1)</f>
        <v>#REF!</v>
      </c>
      <c r="D377" s="605"/>
      <c r="E377" s="613" t="s">
        <v>198</v>
      </c>
      <c r="F377" s="614"/>
      <c r="G377" s="615"/>
      <c r="H377" s="256"/>
      <c r="I377" s="256"/>
      <c r="J377" s="256"/>
      <c r="K377" s="256"/>
      <c r="L377" s="256"/>
      <c r="M377" s="256"/>
      <c r="N377" s="256"/>
      <c r="O377" s="256"/>
      <c r="P377" s="256"/>
      <c r="Q377" s="256"/>
      <c r="R377" s="256"/>
      <c r="S377" s="256"/>
      <c r="T377" s="255"/>
      <c r="U377" s="621"/>
      <c r="V377" s="622"/>
      <c r="W377" s="622"/>
      <c r="X377" s="622"/>
      <c r="Y377" s="622"/>
      <c r="Z377" s="623"/>
      <c r="AA377" s="257"/>
      <c r="AB377" s="257"/>
      <c r="AC377" s="257"/>
      <c r="AD377" s="299"/>
      <c r="AE377" s="299"/>
      <c r="AF377" s="268"/>
      <c r="AG377" s="268"/>
      <c r="AH377" s="268"/>
      <c r="AI377" s="257"/>
      <c r="AJ377" s="257"/>
      <c r="AK377" s="257"/>
      <c r="AL377" s="257"/>
      <c r="AM377" s="257"/>
      <c r="AN377" s="257"/>
      <c r="AO377" s="257"/>
      <c r="AP377" s="257"/>
      <c r="AQ377" s="257"/>
      <c r="AR377" s="257"/>
      <c r="AS377" s="257"/>
      <c r="AT377" s="257"/>
      <c r="AU377" s="257"/>
      <c r="AX377" s="569" t="str">
        <f>IF(C399="","",C399)</f>
        <v/>
      </c>
      <c r="AY377" s="569"/>
      <c r="AZ377" s="587" t="str">
        <f>IF(E399="","",E399)</f>
        <v/>
      </c>
      <c r="BA377" s="590" t="str">
        <f ca="1">IF(F399="","",F399)</f>
        <v/>
      </c>
      <c r="BB377" s="590"/>
      <c r="BC377" s="590"/>
      <c r="BD377" s="587" t="str">
        <f>IF(I399="","",I399)</f>
        <v/>
      </c>
      <c r="BE377" s="578" t="e">
        <f>IF(#REF!="発電事業者","送電電力（MW）","受電電力（MW）")</f>
        <v>#REF!</v>
      </c>
      <c r="BF377" s="579"/>
      <c r="BG377" s="331" t="str">
        <f>IF(AND(COUNT(BG368)+COUNTA(E399)=2,L399&lt;&gt;""),ROUND(BG368-SUMIF(BE380:BF406,BE377,BG380:BG406),#REF!),"")</f>
        <v/>
      </c>
      <c r="BH377" s="331" t="str">
        <f>IF(AND(COUNT(BH368)+COUNTA(E399)=2,M399&lt;&gt;""),ROUND(BH368-SUMIF(BE380:BF406,BE377,BH380:BH406),#REF!),"")</f>
        <v/>
      </c>
      <c r="BI377" s="331" t="str">
        <f>IF(AND(COUNT(BI368)+COUNTA(E399)=2,N399&lt;&gt;""),ROUND(BI368-SUMIF(BE380:BF406,BE377,BI380:BI406),#REF!),"")</f>
        <v/>
      </c>
      <c r="BJ377" s="331" t="str">
        <f>IF(AND(COUNT(BJ368)+COUNTA(E399)=2,O399&lt;&gt;""),ROUND(BJ368-SUMIF(BE380:BF406,BE377,BJ380:BJ406),#REF!),"")</f>
        <v/>
      </c>
      <c r="BK377" s="331" t="str">
        <f>IF(AND(COUNT(BK368)+COUNTA(E399)=2,P399&lt;&gt;""),ROUND(BK368-SUMIF(BE380:BF406,BE377,BK380:BK406),#REF!),"")</f>
        <v/>
      </c>
      <c r="BL377" s="331" t="str">
        <f>IF(AND(COUNT(BL368)+COUNTA(E399)=2,Q399&lt;&gt;""),ROUND(BL368-SUMIF(BE380:BF406,BE377,BL380:BL406),#REF!),"")</f>
        <v/>
      </c>
      <c r="BM377" s="331" t="str">
        <f>IF(AND(COUNT(BM368)+COUNTA(E399)=2,R399&lt;&gt;""),ROUND(BM368-SUMIF(BE380:BF406,BE377,BM380:BM406),#REF!),"")</f>
        <v/>
      </c>
      <c r="BN377" s="331" t="str">
        <f>IF(AND(COUNT(BN368)+COUNTA(E399)=2,S399&lt;&gt;""),ROUND(BN368-SUMIF(BE380:BF406,BE377,BN380:BN406),#REF!),"")</f>
        <v/>
      </c>
      <c r="BO377" s="331" t="str">
        <f>IF(AND(COUNT(BO368)+COUNTA(E399)=2,T399&lt;&gt;""),ROUND(BO368-SUMIF(BE380:BF406,BE377,BO380:BO406),#REF!),"")</f>
        <v/>
      </c>
      <c r="BP377" s="331" t="str">
        <f>IF(AND(COUNT(BP368)+COUNTA(E399)=2,U399&lt;&gt;""),ROUND(BP368-SUMIF(BE380:BF406,BE377,BP380:BP406),#REF!),"")</f>
        <v/>
      </c>
      <c r="BQ377" s="331" t="str">
        <f>IF(AND(COUNT(BQ368)+COUNTA(E399)=2,V399&lt;&gt;""),ROUND(BQ368-SUMIF(BE380:BF406,BE377,BQ380:BQ406),#REF!),"")</f>
        <v/>
      </c>
      <c r="BR377" s="331" t="str">
        <f>IF(AND(COUNT(BR368)+COUNTA(E399)=2,W399&lt;&gt;""),ROUND(BR368-SUMIF(BE380:BF406,BE377,BR380:BR406),#REF!),"")</f>
        <v/>
      </c>
      <c r="BS377" s="569" t="e">
        <f>IF(#REF!="発電事業者","送電電力（MW）","受電電力（MW）")</f>
        <v>#REF!</v>
      </c>
      <c r="BT377" s="569"/>
      <c r="BU377" s="569"/>
      <c r="BV377" s="333" t="s">
        <v>171</v>
      </c>
      <c r="BW377" s="580"/>
      <c r="BX377" s="580"/>
      <c r="BY377" s="331" t="str">
        <f>IF(AND(COUNT(BY368)+COUNTA(E399)=2,X399&lt;&gt;""),ROUND(BY368-SUMIF(BV380:BV406,BV377,BY380:BY406),#REF!),"")</f>
        <v/>
      </c>
      <c r="BZ377" s="331" t="str">
        <f>IF(AND(COUNT(BZ368)+COUNTA(E399)=2,Y399&lt;&gt;""),ROUND(BZ368-SUMIF(BV380:BV406,BV377,BZ380:BZ406),#REF!),"")</f>
        <v/>
      </c>
      <c r="CA377" s="331" t="str">
        <f>IF(AND(COUNT(CA368)+COUNTA(E399)=2,Z399&lt;&gt;""),ROUND(CA368-SUMIF(BV380:BV406,BV377,CA380:CA406),#REF!),"")</f>
        <v/>
      </c>
      <c r="CB377" s="331" t="str">
        <f>IF(AND(COUNT(CB368)+COUNTA(E399)=2,AA399&lt;&gt;""),ROUND(CB368-SUMIF(BV380:BV406,BV377,CB380:CB406),#REF!),"")</f>
        <v/>
      </c>
      <c r="CC377" s="331" t="str">
        <f>IF(AND(COUNT(CC368)+COUNTA(E399)=2,AB399&lt;&gt;""),ROUND(CC368-SUMIF(BV380:BV406,BV377,CC380:CC406),#REF!),"")</f>
        <v/>
      </c>
      <c r="CD377" s="331" t="str">
        <f>IF(AND(COUNT(CD368)+COUNTA(E399)=2,AC399&lt;&gt;""),ROUND(CD368-SUMIF(BV380:BV406,BV377,CD380:CD406),#REF!),"")</f>
        <v/>
      </c>
      <c r="CE377" s="331" t="str">
        <f>IF(AND(COUNT(CE368)+COUNTA(E399)=2,AD399&lt;&gt;""),ROUND(CE368-SUMIF(BV380:BV406,BV377,CE380:CE406),#REF!),"")</f>
        <v/>
      </c>
      <c r="CF377" s="331" t="str">
        <f>IF(AND(COUNT(CF368)+COUNTA(E399)=2,AE399&lt;&gt;""),ROUND(CF368-SUMIF(BV380:BV406,BV377,CF380:CF406),#REF!),"")</f>
        <v/>
      </c>
      <c r="CG377" s="331" t="str">
        <f>IF(AND(COUNT(CG368)+COUNTA(E399)=2,AF399&lt;&gt;""),ROUND(CG368-SUMIF(BV380:BV406,BV377,CG380:CG406),#REF!),"")</f>
        <v/>
      </c>
      <c r="CH377" s="563" t="s">
        <v>120</v>
      </c>
      <c r="CI377" s="563"/>
      <c r="CJ377" s="563"/>
      <c r="CK377" s="563"/>
      <c r="CL377" s="563"/>
      <c r="CM377" s="563"/>
      <c r="CN377" s="563"/>
      <c r="CO377" s="563"/>
      <c r="CP377" s="563"/>
      <c r="CQ377" s="563"/>
    </row>
    <row r="378" spans="3:95" s="243" customFormat="1" ht="13.5" customHeight="1">
      <c r="C378" s="606"/>
      <c r="D378" s="607"/>
      <c r="E378" s="608" t="s">
        <v>212</v>
      </c>
      <c r="F378" s="609"/>
      <c r="G378" s="610"/>
      <c r="H378" s="261"/>
      <c r="I378" s="261"/>
      <c r="J378" s="261"/>
      <c r="K378" s="261"/>
      <c r="L378" s="261"/>
      <c r="M378" s="261"/>
      <c r="N378" s="261"/>
      <c r="O378" s="261"/>
      <c r="P378" s="261"/>
      <c r="Q378" s="261"/>
      <c r="R378" s="261"/>
      <c r="S378" s="261"/>
      <c r="T378" s="262" t="str">
        <f>IF(COUNT(H378:S378)=0,"",SUMPRODUCT(ROUND(H378:S378,1)))</f>
        <v/>
      </c>
      <c r="U378" s="621"/>
      <c r="V378" s="622"/>
      <c r="W378" s="622"/>
      <c r="X378" s="622"/>
      <c r="Y378" s="622"/>
      <c r="Z378" s="623"/>
      <c r="AA378" s="257"/>
      <c r="AB378" s="257"/>
      <c r="AC378" s="257"/>
      <c r="AD378" s="299"/>
      <c r="AE378" s="299"/>
      <c r="AF378" s="268"/>
      <c r="AG378" s="268"/>
      <c r="AH378" s="268"/>
      <c r="AI378" s="271"/>
      <c r="AJ378" s="271"/>
      <c r="AK378" s="271"/>
      <c r="AL378" s="271"/>
      <c r="AM378" s="271"/>
      <c r="AN378" s="271"/>
      <c r="AO378" s="271"/>
      <c r="AP378" s="271"/>
      <c r="AQ378" s="271"/>
      <c r="AR378" s="271"/>
      <c r="AS378" s="271"/>
      <c r="AT378" s="271"/>
      <c r="AU378" s="272"/>
      <c r="AX378" s="569"/>
      <c r="AY378" s="569"/>
      <c r="AZ378" s="588"/>
      <c r="BA378" s="590"/>
      <c r="BB378" s="590"/>
      <c r="BC378" s="590"/>
      <c r="BD378" s="588"/>
      <c r="BE378" s="583"/>
      <c r="BF378" s="584"/>
      <c r="BG378" s="259"/>
      <c r="BH378" s="259"/>
      <c r="BI378" s="259"/>
      <c r="BJ378" s="259"/>
      <c r="BK378" s="259"/>
      <c r="BL378" s="259"/>
      <c r="BM378" s="259"/>
      <c r="BN378" s="259"/>
      <c r="BO378" s="259"/>
      <c r="BP378" s="259"/>
      <c r="BQ378" s="259"/>
      <c r="BR378" s="259"/>
      <c r="BS378" s="569"/>
      <c r="BT378" s="569"/>
      <c r="BU378" s="569"/>
      <c r="BV378" s="333" t="s">
        <v>172</v>
      </c>
      <c r="BW378" s="581"/>
      <c r="BX378" s="581"/>
      <c r="BY378" s="331" t="str">
        <f>IF(AND(COUNT(BY369)+COUNTA(E399)=2,X399&lt;&gt;""),ROUND(BY369-SUMIF(BV380:BV406,BV378,BY380:BY406),#REF!),"")</f>
        <v/>
      </c>
      <c r="BZ378" s="331" t="str">
        <f>IF(AND(COUNT(BZ369)+COUNTA(E399)=2,Y399&lt;&gt;""),ROUND(BZ369-SUMIF(BV380:BV406,BV378,BZ380:BZ406),#REF!),"")</f>
        <v/>
      </c>
      <c r="CA378" s="331" t="str">
        <f>IF(AND(COUNT(CA369)+COUNTA(E399)=2,Z399&lt;&gt;""),ROUND(CA369-SUMIF(BV380:BV406,BV378,CA380:CA406),#REF!),"")</f>
        <v/>
      </c>
      <c r="CB378" s="331" t="str">
        <f>IF(AND(COUNT(CB369)+COUNTA(E399)=2,AA399&lt;&gt;""),ROUND(CB369-SUMIF(BV380:BV406,BV378,CB380:CB406),#REF!),"")</f>
        <v/>
      </c>
      <c r="CC378" s="331" t="str">
        <f>IF(AND(COUNT(CC369)+COUNTA(E399)=2,AB399&lt;&gt;""),ROUND(CC369-SUMIF(BV380:BV406,BV378,CC380:CC406),#REF!),"")</f>
        <v/>
      </c>
      <c r="CD378" s="331" t="str">
        <f>IF(AND(COUNT(CD369)+COUNTA(E399)=2,AC399&lt;&gt;""),ROUND(CD369-SUMIF(BV380:BV406,BV378,CD380:CD406),#REF!),"")</f>
        <v/>
      </c>
      <c r="CE378" s="331" t="str">
        <f>IF(AND(COUNT(CE369)+COUNTA(E399)=2,AD399&lt;&gt;""),ROUND(CE369-SUMIF(BV380:BV406,BV378,CE380:CE406),#REF!),"")</f>
        <v/>
      </c>
      <c r="CF378" s="331" t="str">
        <f>IF(AND(COUNT(CF369)+COUNTA(E399)=2,AE399&lt;&gt;""),ROUND(CF369-SUMIF(BV380:BV406,BV378,CF380:CF406),#REF!),"")</f>
        <v/>
      </c>
      <c r="CG378" s="331" t="str">
        <f>IF(AND(COUNT(CG369)+COUNTA(E399)=2,AF399&lt;&gt;""),ROUND(CG369-SUMIF(BV380:BV406,BV378,CG380:CG406),#REF!),"")</f>
        <v/>
      </c>
      <c r="CH378" s="564" t="str">
        <f>IF(CH377="","",CH377)</f>
        <v>廃棄物</v>
      </c>
      <c r="CI378" s="564"/>
      <c r="CJ378" s="564"/>
      <c r="CK378" s="564"/>
      <c r="CL378" s="564"/>
      <c r="CM378" s="564"/>
      <c r="CN378" s="564"/>
      <c r="CO378" s="564"/>
      <c r="CP378" s="564"/>
      <c r="CQ378" s="564"/>
    </row>
    <row r="379" spans="3:95" s="243" customFormat="1" ht="13.5" customHeight="1">
      <c r="C379" s="604" t="e">
        <f>DATE(#REF!+3,1,1)</f>
        <v>#REF!</v>
      </c>
      <c r="D379" s="605"/>
      <c r="E379" s="613" t="s">
        <v>198</v>
      </c>
      <c r="F379" s="614"/>
      <c r="G379" s="615"/>
      <c r="H379" s="256"/>
      <c r="I379" s="256"/>
      <c r="J379" s="256"/>
      <c r="K379" s="256"/>
      <c r="L379" s="256"/>
      <c r="M379" s="256"/>
      <c r="N379" s="256"/>
      <c r="O379" s="256"/>
      <c r="P379" s="256"/>
      <c r="Q379" s="256"/>
      <c r="R379" s="256"/>
      <c r="S379" s="256"/>
      <c r="T379" s="255"/>
      <c r="U379" s="621"/>
      <c r="V379" s="622"/>
      <c r="W379" s="622"/>
      <c r="X379" s="622"/>
      <c r="Y379" s="622"/>
      <c r="Z379" s="623"/>
      <c r="AA379" s="257"/>
      <c r="AB379" s="257"/>
      <c r="AC379" s="257"/>
      <c r="AD379" s="299"/>
      <c r="AE379" s="299"/>
      <c r="AF379" s="268"/>
      <c r="AG379" s="268"/>
      <c r="AH379" s="268"/>
      <c r="AI379" s="257"/>
      <c r="AJ379" s="257"/>
      <c r="AK379" s="257"/>
      <c r="AL379" s="257"/>
      <c r="AM379" s="257"/>
      <c r="AN379" s="257"/>
      <c r="AO379" s="257"/>
      <c r="AP379" s="257"/>
      <c r="AQ379" s="257"/>
      <c r="AR379" s="257"/>
      <c r="AS379" s="257"/>
      <c r="AT379" s="257"/>
      <c r="AU379" s="257"/>
      <c r="AX379" s="569"/>
      <c r="AY379" s="569"/>
      <c r="AZ379" s="589"/>
      <c r="BA379" s="590"/>
      <c r="BB379" s="590"/>
      <c r="BC379" s="590"/>
      <c r="BD379" s="589"/>
      <c r="BE379" s="585" t="e">
        <f>IF(#REF!="発電事業者","月間送電電力量（GWh）","月間受電電力量（GWh）")</f>
        <v>#REF!</v>
      </c>
      <c r="BF379" s="586"/>
      <c r="BG379" s="297" t="str">
        <f>IF(AND(COUNT(BG370)+COUNTA(E399)=2,L399&lt;&gt;""),ROUND(BG370-SUMIF(BE380:BF406,BE379,BG380:BG406),#REF!),"")</f>
        <v/>
      </c>
      <c r="BH379" s="297" t="str">
        <f>IF(AND(COUNT(BH370)+COUNTA(E399)=2,M399&lt;&gt;""),ROUND(BH370-SUMIF(BE380:BF406,BE379,BH380:BH406),#REF!),"")</f>
        <v/>
      </c>
      <c r="BI379" s="297" t="str">
        <f>IF(AND(COUNT(BI370)+COUNTA(E399)=2,N399&lt;&gt;""),ROUND(BI370-SUMIF(BE380:BF406,BE379,BI380:BI406),#REF!),"")</f>
        <v/>
      </c>
      <c r="BJ379" s="297" t="str">
        <f>IF(AND(COUNT(BJ370)+COUNTA(E399)=2,O399&lt;&gt;""),ROUND(BJ370-SUMIF(BE380:BF406,BE379,BJ380:BJ406),#REF!),"")</f>
        <v/>
      </c>
      <c r="BK379" s="297" t="str">
        <f>IF(AND(COUNT(BK370)+COUNTA(E399)=2,P399&lt;&gt;""),ROUND(BK370-SUMIF(BE380:BF406,BE379,BK380:BK406),#REF!),"")</f>
        <v/>
      </c>
      <c r="BL379" s="297" t="str">
        <f>IF(AND(COUNT(BL370)+COUNTA(E399)=2,Q399&lt;&gt;""),ROUND(BL370-SUMIF(BE380:BF406,BE379,BL380:BL406),#REF!),"")</f>
        <v/>
      </c>
      <c r="BM379" s="297" t="str">
        <f>IF(AND(COUNT(BM370)+COUNTA(E399)=2,R399&lt;&gt;""),ROUND(BM370-SUMIF(BE380:BF406,BE379,BM380:BM406),#REF!),"")</f>
        <v/>
      </c>
      <c r="BN379" s="297" t="str">
        <f>IF(AND(COUNT(BN370)+COUNTA(E399)=2,S399&lt;&gt;""),ROUND(BN370-SUMIF(BE380:BF406,BE379,BN380:BN406),#REF!),"")</f>
        <v/>
      </c>
      <c r="BO379" s="297" t="str">
        <f>IF(AND(COUNT(BO370)+COUNTA(E399)=2,T399&lt;&gt;""),ROUND(BO370-SUMIF(BE380:BF406,BE379,BO380:BO406),#REF!),"")</f>
        <v/>
      </c>
      <c r="BP379" s="297" t="str">
        <f>IF(AND(COUNT(BP370)+COUNTA(E399)=2,U399&lt;&gt;""),ROUND(BP370-SUMIF(BE380:BF406,BE379,BP380:BP406),#REF!),"")</f>
        <v/>
      </c>
      <c r="BQ379" s="297" t="str">
        <f>IF(AND(COUNT(BQ370)+COUNTA(E399)=2,V399&lt;&gt;""),ROUND(BQ370-SUMIF(BE380:BF406,BE379,BQ380:BQ406),#REF!),"")</f>
        <v/>
      </c>
      <c r="BR379" s="297" t="str">
        <f>IF(AND(COUNT(BR370)+COUNTA(E399)=2,W399&lt;&gt;""),ROUND(BR370-SUMIF(BE380:BF406,BE379,BR380:BR406),#REF!),"")</f>
        <v/>
      </c>
      <c r="BS379" s="569" t="e">
        <f>IF(#REF!="発電事業者","年間送電電力量（GWh）","年間受電電力量（GWh）")</f>
        <v>#REF!</v>
      </c>
      <c r="BT379" s="569"/>
      <c r="BU379" s="569"/>
      <c r="BV379" s="333" t="s">
        <v>25</v>
      </c>
      <c r="BW379" s="582"/>
      <c r="BX379" s="582"/>
      <c r="BY379" s="331" t="str">
        <f>IF(AND(COUNT(BY370)+COUNTA(E399)=2,X399&lt;&gt;""),ROUND(BY370-SUMIF(BV380:BV406,BV379,BY380:BY406),#REF!),"")</f>
        <v/>
      </c>
      <c r="BZ379" s="331" t="str">
        <f>IF(AND(COUNT(BZ370)+COUNTA(E399)=2,Y399&lt;&gt;""),ROUND(BZ370-SUMIF(BV380:BV406,BV379,BZ380:BZ406),#REF!),"")</f>
        <v/>
      </c>
      <c r="CA379" s="331" t="str">
        <f>IF(AND(COUNT(CA370)+COUNTA(E399)=2,Z399&lt;&gt;""),ROUND(CA370-SUMIF(BV380:BV406,BV379,CA380:CA406),#REF!),"")</f>
        <v/>
      </c>
      <c r="CB379" s="331" t="str">
        <f>IF(AND(COUNT(CB370)+COUNTA(E399)=2,AA399&lt;&gt;""),ROUND(CB370-SUMIF(BV380:BV406,BV379,CB380:CB406),#REF!),"")</f>
        <v/>
      </c>
      <c r="CC379" s="331" t="str">
        <f>IF(AND(COUNT(CC370)+COUNTA(E399)=2,AB399&lt;&gt;""),ROUND(CC370-SUMIF(BV380:BV406,BV379,CC380:CC406),#REF!),"")</f>
        <v/>
      </c>
      <c r="CD379" s="331" t="str">
        <f>IF(AND(COUNT(CD370)+COUNTA(E399)=2,AC399&lt;&gt;""),ROUND(CD370-SUMIF(BV380:BV406,BV379,CD380:CD406),#REF!),"")</f>
        <v/>
      </c>
      <c r="CE379" s="331" t="str">
        <f>IF(AND(COUNT(CE370)+COUNTA(E399)=2,AD399&lt;&gt;""),ROUND(CE370-SUMIF(BV380:BV406,BV379,CE380:CE406),#REF!),"")</f>
        <v/>
      </c>
      <c r="CF379" s="331" t="str">
        <f>IF(AND(COUNT(CF370)+COUNTA(E399)=2,AE399&lt;&gt;""),ROUND(CF370-SUMIF(BV380:BV406,BV379,CF380:CF406),#REF!),"")</f>
        <v/>
      </c>
      <c r="CG379" s="331" t="str">
        <f>IF(AND(COUNT(CG370)+COUNTA(E399)=2,AF399&lt;&gt;""),ROUND(CG370-SUMIF(BV380:BV406,BV379,CG380:CG406),#REF!),"")</f>
        <v/>
      </c>
      <c r="CH379" s="565" t="str">
        <f>IF(COUNTA(AG399)=0,"",AG399)</f>
        <v/>
      </c>
      <c r="CI379" s="565"/>
      <c r="CJ379" s="565"/>
      <c r="CK379" s="565"/>
      <c r="CL379" s="565"/>
      <c r="CM379" s="565"/>
      <c r="CN379" s="565"/>
      <c r="CO379" s="565"/>
      <c r="CP379" s="565"/>
      <c r="CQ379" s="565"/>
    </row>
    <row r="380" spans="3:95" s="243" customFormat="1" ht="13.5" customHeight="1">
      <c r="C380" s="606"/>
      <c r="D380" s="607"/>
      <c r="E380" s="608" t="s">
        <v>212</v>
      </c>
      <c r="F380" s="609"/>
      <c r="G380" s="610"/>
      <c r="H380" s="261"/>
      <c r="I380" s="261"/>
      <c r="J380" s="261"/>
      <c r="K380" s="261"/>
      <c r="L380" s="261"/>
      <c r="M380" s="261"/>
      <c r="N380" s="261"/>
      <c r="O380" s="261"/>
      <c r="P380" s="261"/>
      <c r="Q380" s="261"/>
      <c r="R380" s="261"/>
      <c r="S380" s="261"/>
      <c r="T380" s="262" t="str">
        <f>IF(COUNT(H380:S380)=0,"",SUMPRODUCT(ROUND(H380:S380,1)))</f>
        <v/>
      </c>
      <c r="U380" s="624"/>
      <c r="V380" s="625"/>
      <c r="W380" s="625"/>
      <c r="X380" s="625"/>
      <c r="Y380" s="625"/>
      <c r="Z380" s="626"/>
      <c r="AA380" s="257"/>
      <c r="AB380" s="257"/>
      <c r="AC380" s="257"/>
      <c r="AD380" s="299"/>
      <c r="AE380" s="299"/>
      <c r="AF380" s="268"/>
      <c r="AG380" s="268"/>
      <c r="AH380" s="268"/>
      <c r="AI380" s="271"/>
      <c r="AJ380" s="271"/>
      <c r="AK380" s="271"/>
      <c r="AL380" s="271"/>
      <c r="AM380" s="271"/>
      <c r="AN380" s="271"/>
      <c r="AO380" s="271"/>
      <c r="AP380" s="271"/>
      <c r="AQ380" s="271"/>
      <c r="AR380" s="271"/>
      <c r="AS380" s="271"/>
      <c r="AT380" s="271"/>
      <c r="AU380" s="272"/>
      <c r="AX380" s="569" t="str">
        <f>IF(C400="","",C400)</f>
        <v/>
      </c>
      <c r="AY380" s="569"/>
      <c r="AZ380" s="587" t="str">
        <f>IF(E400="","",E400)</f>
        <v/>
      </c>
      <c r="BA380" s="590" t="str">
        <f ca="1">IF(F400="","",F400)</f>
        <v/>
      </c>
      <c r="BB380" s="590"/>
      <c r="BC380" s="590"/>
      <c r="BD380" s="587" t="str">
        <f>IF(I400="","",I400)</f>
        <v/>
      </c>
      <c r="BE380" s="578" t="e">
        <f>IF(#REF!="発電事業者","送電電力（MW）","受電電力（MW）")</f>
        <v>#REF!</v>
      </c>
      <c r="BF380" s="579"/>
      <c r="BG380" s="331" t="str">
        <f>IF(COUNT(BG368,L400)=2,ROUND(BG368*L400/SUM(L399:L408),#REF!),"")</f>
        <v/>
      </c>
      <c r="BH380" s="331" t="str">
        <f>IF(COUNT(BH368,M400)=2,ROUND(BH368*M400/SUM(M399:M408),#REF!),"")</f>
        <v/>
      </c>
      <c r="BI380" s="331" t="str">
        <f>IF(COUNT(BI368,N400)=2,ROUND(BI368*N400/SUM(N399:N408),#REF!),"")</f>
        <v/>
      </c>
      <c r="BJ380" s="331" t="str">
        <f>IF(COUNT(BJ368,O400)=2,ROUND(BJ368*O400/SUM(O399:O408),#REF!),"")</f>
        <v/>
      </c>
      <c r="BK380" s="331" t="str">
        <f>IF(COUNT(BK368,P400)=2,ROUND(BK368*P400/SUM(P399:P408),#REF!),"")</f>
        <v/>
      </c>
      <c r="BL380" s="331" t="str">
        <f>IF(COUNT(BL368,Q400)=2,ROUND(BL368*Q400/SUM(Q399:Q408),#REF!),"")</f>
        <v/>
      </c>
      <c r="BM380" s="331" t="str">
        <f>IF(COUNT(BM368,R400)=2,ROUND(BM368*R400/SUM(R399:R408),#REF!),"")</f>
        <v/>
      </c>
      <c r="BN380" s="331" t="str">
        <f>IF(COUNT(BN368,S400)=2,ROUND(BN368*S400/SUM(S399:S408),#REF!),"")</f>
        <v/>
      </c>
      <c r="BO380" s="331" t="str">
        <f>IF(COUNT(BO368,T400)=2,ROUND(BO368*T400/SUM(T399:T408),#REF!),"")</f>
        <v/>
      </c>
      <c r="BP380" s="331" t="str">
        <f>IF(COUNT(BP368,U400)=2,ROUND(BP368*U400/SUM(U399:U408),#REF!),"")</f>
        <v/>
      </c>
      <c r="BQ380" s="331" t="str">
        <f>IF(COUNT(BQ368,V400)=2,ROUND(BQ368*V400/SUM(V399:V408),#REF!),"")</f>
        <v/>
      </c>
      <c r="BR380" s="331" t="str">
        <f>IF(COUNT(BR368,W400)=2,ROUND(BR368*W400/SUM(W399:W408),#REF!),"")</f>
        <v/>
      </c>
      <c r="BS380" s="569" t="e">
        <f>IF(#REF!="発電事業者","送電電力（MW）","受電電力（MW）")</f>
        <v>#REF!</v>
      </c>
      <c r="BT380" s="569"/>
      <c r="BU380" s="569"/>
      <c r="BV380" s="333" t="s">
        <v>171</v>
      </c>
      <c r="BW380" s="580"/>
      <c r="BX380" s="580"/>
      <c r="BY380" s="331" t="str">
        <f>IF(COUNT(BY368,X400)=2,ROUND(BY368*X400/SUM(X399:X408),#REF!),"")</f>
        <v/>
      </c>
      <c r="BZ380" s="331" t="str">
        <f>IF(COUNT(BZ368,Y400)=2,ROUND(BZ368*Y400/SUM(Y399:Y408),#REF!),"")</f>
        <v/>
      </c>
      <c r="CA380" s="331" t="str">
        <f>IF(COUNT(CA368,Z400)=2,ROUND(CA368*Z400/SUM(Z399:Z408),#REF!),"")</f>
        <v/>
      </c>
      <c r="CB380" s="331" t="str">
        <f>IF(COUNT(CB368,AA400)=2,ROUND(CB368*AA400/SUM(AA399:AA408),#REF!),"")</f>
        <v/>
      </c>
      <c r="CC380" s="331" t="str">
        <f>IF(COUNT(CC368,AB400)=2,ROUND(CC368*AB400/SUM(AB399:AB408),#REF!),"")</f>
        <v/>
      </c>
      <c r="CD380" s="331" t="str">
        <f>IF(COUNT(CD368,AC400)=2,ROUND(CD368*AC400/SUM(AC399:AC408),#REF!),"")</f>
        <v/>
      </c>
      <c r="CE380" s="331" t="str">
        <f>IF(COUNT(CE368,AD400)=2,ROUND(CE368*AD400/SUM(AD399:AD408),#REF!),"")</f>
        <v/>
      </c>
      <c r="CF380" s="331" t="str">
        <f>IF(COUNT(CF368,AE400)=2,ROUND(CF368*AE400/SUM(AE399:AE408),#REF!),"")</f>
        <v/>
      </c>
      <c r="CG380" s="331" t="str">
        <f>IF(COUNT(CG368,AF400)=2,ROUND(CG368*AF400/SUM(AF399:AF408),#REF!),"")</f>
        <v/>
      </c>
      <c r="CH380" s="563" t="s">
        <v>120</v>
      </c>
      <c r="CI380" s="563"/>
      <c r="CJ380" s="563"/>
      <c r="CK380" s="563"/>
      <c r="CL380" s="563"/>
      <c r="CM380" s="563"/>
      <c r="CN380" s="563"/>
      <c r="CO380" s="563"/>
      <c r="CP380" s="563"/>
      <c r="CQ380" s="563"/>
    </row>
    <row r="381" spans="3:95" s="243" customFormat="1" ht="13.5" customHeight="1">
      <c r="C381" s="604" t="e">
        <f>DATE(#REF!+4,1,1)</f>
        <v>#REF!</v>
      </c>
      <c r="D381" s="605"/>
      <c r="E381" s="613" t="s">
        <v>198</v>
      </c>
      <c r="F381" s="614"/>
      <c r="G381" s="615"/>
      <c r="H381" s="256"/>
      <c r="I381" s="256"/>
      <c r="J381" s="256"/>
      <c r="K381" s="256"/>
      <c r="L381" s="256"/>
      <c r="M381" s="256"/>
      <c r="N381" s="256"/>
      <c r="O381" s="256"/>
      <c r="P381" s="256"/>
      <c r="Q381" s="256"/>
      <c r="R381" s="256"/>
      <c r="S381" s="256"/>
      <c r="T381" s="255"/>
      <c r="U381" s="613" t="s">
        <v>210</v>
      </c>
      <c r="V381" s="614"/>
      <c r="W381" s="614"/>
      <c r="X381" s="615"/>
      <c r="Y381" s="666"/>
      <c r="Z381" s="667"/>
      <c r="AA381" s="257"/>
      <c r="AB381" s="257"/>
      <c r="AC381" s="257"/>
      <c r="AD381" s="299"/>
      <c r="AE381" s="299"/>
      <c r="AF381" s="268"/>
      <c r="AG381" s="268"/>
      <c r="AH381" s="268"/>
      <c r="AI381" s="257"/>
      <c r="AJ381" s="257"/>
      <c r="AK381" s="257"/>
      <c r="AL381" s="257"/>
      <c r="AM381" s="257"/>
      <c r="AN381" s="257"/>
      <c r="AO381" s="257"/>
      <c r="AP381" s="257"/>
      <c r="AQ381" s="257"/>
      <c r="AR381" s="257"/>
      <c r="AS381" s="257"/>
      <c r="AT381" s="257"/>
      <c r="AU381" s="257"/>
      <c r="AX381" s="569"/>
      <c r="AY381" s="569"/>
      <c r="AZ381" s="588"/>
      <c r="BA381" s="590"/>
      <c r="BB381" s="590"/>
      <c r="BC381" s="590"/>
      <c r="BD381" s="588"/>
      <c r="BE381" s="583"/>
      <c r="BF381" s="584"/>
      <c r="BG381" s="259"/>
      <c r="BH381" s="259"/>
      <c r="BI381" s="259"/>
      <c r="BJ381" s="259"/>
      <c r="BK381" s="259"/>
      <c r="BL381" s="259"/>
      <c r="BM381" s="259"/>
      <c r="BN381" s="259"/>
      <c r="BO381" s="259"/>
      <c r="BP381" s="259"/>
      <c r="BQ381" s="259"/>
      <c r="BR381" s="259"/>
      <c r="BS381" s="569"/>
      <c r="BT381" s="569"/>
      <c r="BU381" s="569"/>
      <c r="BV381" s="333" t="s">
        <v>172</v>
      </c>
      <c r="BW381" s="581"/>
      <c r="BX381" s="581"/>
      <c r="BY381" s="331" t="str">
        <f>IF(COUNT(BY369,X400)=2,ROUND(BY369*X400/SUM(X399:X408),#REF!),"")</f>
        <v/>
      </c>
      <c r="BZ381" s="331" t="str">
        <f>IF(COUNT(BZ369,Y400)=2,ROUND(BZ369*Y400/SUM(Y399:Y408),#REF!),"")</f>
        <v/>
      </c>
      <c r="CA381" s="331" t="str">
        <f>IF(COUNT(CA369,Z400)=2,ROUND(CA369*Z400/SUM(Z399:Z408),#REF!),"")</f>
        <v/>
      </c>
      <c r="CB381" s="331" t="str">
        <f>IF(COUNT(CB369,AA400)=2,ROUND(CB369*AA400/SUM(AA399:AA408),#REF!),"")</f>
        <v/>
      </c>
      <c r="CC381" s="331" t="str">
        <f>IF(COUNT(CC369,AB400)=2,ROUND(CC369*AB400/SUM(AB399:AB408),#REF!),"")</f>
        <v/>
      </c>
      <c r="CD381" s="331" t="str">
        <f>IF(COUNT(CD369,AC400)=2,ROUND(CD369*AC400/SUM(AC399:AC408),#REF!),"")</f>
        <v/>
      </c>
      <c r="CE381" s="331" t="str">
        <f>IF(COUNT(CE369,AD400)=2,ROUND(CE369*AD400/SUM(AD399:AD408),#REF!),"")</f>
        <v/>
      </c>
      <c r="CF381" s="331" t="str">
        <f>IF(COUNT(CF369,AE400)=2,ROUND(CF369*AE400/SUM(AE399:AE408),#REF!),"")</f>
        <v/>
      </c>
      <c r="CG381" s="331" t="str">
        <f>IF(COUNT(CG369,AF400)=2,ROUND(CG369*AF400/SUM(AF399:AF408),#REF!),"")</f>
        <v/>
      </c>
      <c r="CH381" s="564" t="str">
        <f>IF(CH380="","",CH380)</f>
        <v>廃棄物</v>
      </c>
      <c r="CI381" s="564"/>
      <c r="CJ381" s="564"/>
      <c r="CK381" s="564"/>
      <c r="CL381" s="564"/>
      <c r="CM381" s="564"/>
      <c r="CN381" s="564"/>
      <c r="CO381" s="564"/>
      <c r="CP381" s="564"/>
      <c r="CQ381" s="564"/>
    </row>
    <row r="382" spans="3:95" s="243" customFormat="1" ht="13.5" customHeight="1">
      <c r="C382" s="606"/>
      <c r="D382" s="607"/>
      <c r="E382" s="608" t="s">
        <v>212</v>
      </c>
      <c r="F382" s="609"/>
      <c r="G382" s="610"/>
      <c r="H382" s="261"/>
      <c r="I382" s="261"/>
      <c r="J382" s="261"/>
      <c r="K382" s="261"/>
      <c r="L382" s="261"/>
      <c r="M382" s="261"/>
      <c r="N382" s="261"/>
      <c r="O382" s="261"/>
      <c r="P382" s="261"/>
      <c r="Q382" s="261"/>
      <c r="R382" s="261"/>
      <c r="S382" s="261"/>
      <c r="T382" s="262" t="str">
        <f>IF(COUNT(H382:S382)=0,"",SUMPRODUCT(ROUND(H382:S382,1)))</f>
        <v/>
      </c>
      <c r="U382" s="608" t="s">
        <v>211</v>
      </c>
      <c r="V382" s="609"/>
      <c r="W382" s="609"/>
      <c r="X382" s="610"/>
      <c r="Y382" s="664"/>
      <c r="Z382" s="665"/>
      <c r="AA382" s="257"/>
      <c r="AB382" s="257"/>
      <c r="AC382" s="257"/>
      <c r="AD382" s="299"/>
      <c r="AE382" s="299"/>
      <c r="AF382" s="268"/>
      <c r="AG382" s="268"/>
      <c r="AH382" s="268"/>
      <c r="AI382" s="271"/>
      <c r="AJ382" s="271"/>
      <c r="AK382" s="271"/>
      <c r="AL382" s="271"/>
      <c r="AM382" s="271"/>
      <c r="AN382" s="271"/>
      <c r="AO382" s="271"/>
      <c r="AP382" s="271"/>
      <c r="AQ382" s="271"/>
      <c r="AR382" s="271"/>
      <c r="AS382" s="271"/>
      <c r="AT382" s="271"/>
      <c r="AU382" s="272"/>
      <c r="AX382" s="569"/>
      <c r="AY382" s="569"/>
      <c r="AZ382" s="589"/>
      <c r="BA382" s="590"/>
      <c r="BB382" s="590"/>
      <c r="BC382" s="590"/>
      <c r="BD382" s="589"/>
      <c r="BE382" s="585" t="e">
        <f>IF(#REF!="発電事業者","月間送電電力量（GWh）","月間受電電力量（GWh）")</f>
        <v>#REF!</v>
      </c>
      <c r="BF382" s="586"/>
      <c r="BG382" s="331" t="str">
        <f>IF(COUNT(BG370,L400)=2,ROUND(BG370*L400/SUM(L399:L408),#REF!),"")</f>
        <v/>
      </c>
      <c r="BH382" s="331" t="str">
        <f>IF(COUNT(BH370,M400)=2,ROUND(BH370*M400/SUM(M399:M408),#REF!),"")</f>
        <v/>
      </c>
      <c r="BI382" s="331" t="str">
        <f>IF(COUNT(BI370,N400)=2,ROUND(BI370*N400/SUM(N399:N408),#REF!),"")</f>
        <v/>
      </c>
      <c r="BJ382" s="331" t="str">
        <f>IF(COUNT(BJ370,O400)=2,ROUND(BJ370*O400/SUM(O399:O408),#REF!),"")</f>
        <v/>
      </c>
      <c r="BK382" s="331" t="str">
        <f>IF(COUNT(BK370,P400)=2,ROUND(BK370*P400/SUM(P399:P408),#REF!),"")</f>
        <v/>
      </c>
      <c r="BL382" s="331" t="str">
        <f>IF(COUNT(BL370,Q400)=2,ROUND(BL370*Q400/SUM(Q399:Q408),#REF!),"")</f>
        <v/>
      </c>
      <c r="BM382" s="331" t="str">
        <f>IF(COUNT(BM370,R400)=2,ROUND(BM370*R400/SUM(R399:R408),#REF!),"")</f>
        <v/>
      </c>
      <c r="BN382" s="331" t="str">
        <f>IF(COUNT(BN370,S400)=2,ROUND(BN370*S400/SUM(S399:S408),#REF!),"")</f>
        <v/>
      </c>
      <c r="BO382" s="331" t="str">
        <f>IF(COUNT(BO370,T400)=2,ROUND(BO370*T400/SUM(T399:T408),#REF!),"")</f>
        <v/>
      </c>
      <c r="BP382" s="331" t="str">
        <f>IF(COUNT(BP370,U400)=2,ROUND(BP370*U400/SUM(U399:U408),#REF!),"")</f>
        <v/>
      </c>
      <c r="BQ382" s="331" t="str">
        <f>IF(COUNT(BQ370,V400)=2,ROUND(BQ370*V400/SUM(V399:V408),#REF!),"")</f>
        <v/>
      </c>
      <c r="BR382" s="331" t="str">
        <f>IF(COUNT(BR370,W400)=2,ROUND(BR370*W400/SUM(W399:W408),#REF!),"")</f>
        <v/>
      </c>
      <c r="BS382" s="569" t="e">
        <f>IF(#REF!="発電事業者","年間送電電力量（GWh）","年間受電電力量（GWh）")</f>
        <v>#REF!</v>
      </c>
      <c r="BT382" s="569"/>
      <c r="BU382" s="569"/>
      <c r="BV382" s="333" t="s">
        <v>25</v>
      </c>
      <c r="BW382" s="582"/>
      <c r="BX382" s="582"/>
      <c r="BY382" s="331" t="str">
        <f>IF(COUNT(BY370,X400)=2,ROUND(BY370*X400/SUM(X399:X408),#REF!),"")</f>
        <v/>
      </c>
      <c r="BZ382" s="331" t="str">
        <f>IF(COUNT(BZ370,Y400)=2,ROUND(BZ370*Y400/SUM(Y399:Y408),#REF!),"")</f>
        <v/>
      </c>
      <c r="CA382" s="331" t="str">
        <f>IF(COUNT(CA370,Z400)=2,ROUND(CA370*Z400/SUM(Z399:Z408),#REF!),"")</f>
        <v/>
      </c>
      <c r="CB382" s="331" t="str">
        <f>IF(COUNT(CB370,AA400)=2,ROUND(CB370*AA400/SUM(AA399:AA408),#REF!),"")</f>
        <v/>
      </c>
      <c r="CC382" s="331" t="str">
        <f>IF(COUNT(CC370,AB400)=2,ROUND(CC370*AB400/SUM(AB399:AB408),#REF!),"")</f>
        <v/>
      </c>
      <c r="CD382" s="331" t="str">
        <f>IF(COUNT(CD370,AC400)=2,ROUND(CD370*AC400/SUM(AC399:AC408),#REF!),"")</f>
        <v/>
      </c>
      <c r="CE382" s="331" t="str">
        <f>IF(COUNT(CE370,AD400)=2,ROUND(CE370*AD400/SUM(AD399:AD408),#REF!),"")</f>
        <v/>
      </c>
      <c r="CF382" s="331" t="str">
        <f>IF(COUNT(CF370,AE400)=2,ROUND(CF370*AE400/SUM(AE399:AE408),#REF!),"")</f>
        <v/>
      </c>
      <c r="CG382" s="331" t="str">
        <f>IF(COUNT(CG370,AF400)=2,ROUND(CG370*AF400/SUM(AF399:AF408),#REF!),"")</f>
        <v/>
      </c>
      <c r="CH382" s="565" t="str">
        <f>IF(COUNTA(AG400)=0,"",AG400)</f>
        <v/>
      </c>
      <c r="CI382" s="565"/>
      <c r="CJ382" s="565"/>
      <c r="CK382" s="565"/>
      <c r="CL382" s="565"/>
      <c r="CM382" s="565"/>
      <c r="CN382" s="565"/>
      <c r="CO382" s="565"/>
      <c r="CP382" s="565"/>
      <c r="CQ382" s="565"/>
    </row>
    <row r="383" spans="3:95" s="243" customFormat="1" ht="13.5" customHeight="1">
      <c r="C383" s="604" t="e">
        <f>DATE(#REF!+5,1,1)</f>
        <v>#REF!</v>
      </c>
      <c r="D383" s="605"/>
      <c r="E383" s="613" t="s">
        <v>198</v>
      </c>
      <c r="F383" s="614"/>
      <c r="G383" s="615"/>
      <c r="H383" s="256"/>
      <c r="I383" s="256"/>
      <c r="J383" s="256"/>
      <c r="K383" s="256"/>
      <c r="L383" s="256"/>
      <c r="M383" s="256"/>
      <c r="N383" s="256"/>
      <c r="O383" s="256"/>
      <c r="P383" s="256"/>
      <c r="Q383" s="256"/>
      <c r="R383" s="256"/>
      <c r="S383" s="256"/>
      <c r="T383" s="255"/>
      <c r="U383" s="618"/>
      <c r="V383" s="619"/>
      <c r="W383" s="619"/>
      <c r="X383" s="619"/>
      <c r="Y383" s="619"/>
      <c r="Z383" s="620"/>
      <c r="AA383" s="257"/>
      <c r="AB383" s="257"/>
      <c r="AC383" s="257"/>
      <c r="AD383" s="299"/>
      <c r="AE383" s="299"/>
      <c r="AF383" s="268"/>
      <c r="AG383" s="268"/>
      <c r="AH383" s="268"/>
      <c r="AI383" s="257"/>
      <c r="AJ383" s="257"/>
      <c r="AK383" s="257"/>
      <c r="AL383" s="257"/>
      <c r="AM383" s="257"/>
      <c r="AN383" s="257"/>
      <c r="AO383" s="257"/>
      <c r="AP383" s="257"/>
      <c r="AQ383" s="257"/>
      <c r="AR383" s="257"/>
      <c r="AS383" s="257"/>
      <c r="AT383" s="257"/>
      <c r="AU383" s="257"/>
      <c r="AX383" s="569" t="str">
        <f>IF(C401="","",C401)</f>
        <v/>
      </c>
      <c r="AY383" s="569"/>
      <c r="AZ383" s="587" t="str">
        <f>IF(E401="","",E401)</f>
        <v/>
      </c>
      <c r="BA383" s="590" t="str">
        <f ca="1">IF(F401="","",F401)</f>
        <v/>
      </c>
      <c r="BB383" s="590"/>
      <c r="BC383" s="590"/>
      <c r="BD383" s="587" t="str">
        <f>IF(I401="","",I401)</f>
        <v/>
      </c>
      <c r="BE383" s="578" t="e">
        <f>IF(#REF!="発電事業者","送電電力（MW）","受電電力（MW）")</f>
        <v>#REF!</v>
      </c>
      <c r="BF383" s="579"/>
      <c r="BG383" s="331" t="str">
        <f>IF(COUNT(BG368,L401)=2,ROUND(BG368*L401/SUM(L399:L408),#REF!),"")</f>
        <v/>
      </c>
      <c r="BH383" s="331" t="str">
        <f>IF(COUNT(BH368,M401)=2,ROUND(BH368*M401/SUM(M399:M408),#REF!),"")</f>
        <v/>
      </c>
      <c r="BI383" s="331" t="str">
        <f>IF(COUNT(BI368,N401)=2,ROUND(BI368*N401/SUM(N399:N408),#REF!),"")</f>
        <v/>
      </c>
      <c r="BJ383" s="331" t="str">
        <f>IF(COUNT(BJ368,O401)=2,ROUND(BJ368*O401/SUM(O399:O408),#REF!),"")</f>
        <v/>
      </c>
      <c r="BK383" s="331" t="str">
        <f>IF(COUNT(BK368,P401)=2,ROUND(BK368*P401/SUM(P399:P408),#REF!),"")</f>
        <v/>
      </c>
      <c r="BL383" s="331" t="str">
        <f>IF(COUNT(BL368,Q401)=2,ROUND(BL368*Q401/SUM(Q399:Q408),#REF!),"")</f>
        <v/>
      </c>
      <c r="BM383" s="331" t="str">
        <f>IF(COUNT(BM368,R401)=2,ROUND(BM368*R401/SUM(R399:R408),#REF!),"")</f>
        <v/>
      </c>
      <c r="BN383" s="331" t="str">
        <f>IF(COUNT(BN368,S401)=2,ROUND(BN368*S401/SUM(S399:S408),#REF!),"")</f>
        <v/>
      </c>
      <c r="BO383" s="331" t="str">
        <f>IF(COUNT(BO368,T401)=2,ROUND(BO368*T401/SUM(T399:T408),#REF!),"")</f>
        <v/>
      </c>
      <c r="BP383" s="331" t="str">
        <f>IF(COUNT(BP368,U401)=2,ROUND(BP368*U401/SUM(U399:U408),#REF!),"")</f>
        <v/>
      </c>
      <c r="BQ383" s="331" t="str">
        <f>IF(COUNT(BQ368,V401)=2,ROUND(BQ368*V401/SUM(V399:V408),#REF!),"")</f>
        <v/>
      </c>
      <c r="BR383" s="331" t="str">
        <f>IF(COUNT(BR368,W401)=2,ROUND(BR368*W401/SUM(W399:W408),#REF!),"")</f>
        <v/>
      </c>
      <c r="BS383" s="569" t="e">
        <f>IF(#REF!="発電事業者","送電電力（MW）","受電電力（MW）")</f>
        <v>#REF!</v>
      </c>
      <c r="BT383" s="569"/>
      <c r="BU383" s="569"/>
      <c r="BV383" s="333" t="s">
        <v>171</v>
      </c>
      <c r="BW383" s="580"/>
      <c r="BX383" s="580"/>
      <c r="BY383" s="331" t="str">
        <f>IF(COUNT(BY368,X401)=2,ROUND(BY368*X401/SUM(X399:X408),#REF!),"")</f>
        <v/>
      </c>
      <c r="BZ383" s="331" t="str">
        <f>IF(COUNT(BZ368,Y401)=2,ROUND(BZ368*Y401/SUM(Y399:Y408),#REF!),"")</f>
        <v/>
      </c>
      <c r="CA383" s="331" t="str">
        <f>IF(COUNT(CA368,Z401)=2,ROUND(CA368*Z401/SUM(Z399:Z408),#REF!),"")</f>
        <v/>
      </c>
      <c r="CB383" s="331" t="str">
        <f>IF(COUNT(CB368,AA401)=2,ROUND(CB368*AA401/SUM(AA399:AA408),#REF!),"")</f>
        <v/>
      </c>
      <c r="CC383" s="331" t="str">
        <f>IF(COUNT(CC368,AB401)=2,ROUND(CC368*AB401/SUM(AB399:AB408),#REF!),"")</f>
        <v/>
      </c>
      <c r="CD383" s="331" t="str">
        <f>IF(COUNT(CD368,AC401)=2,ROUND(CD368*AC401/SUM(AC399:AC408),#REF!),"")</f>
        <v/>
      </c>
      <c r="CE383" s="331" t="str">
        <f>IF(COUNT(CE368,AD401)=2,ROUND(CE368*AD401/SUM(AD399:AD408),#REF!),"")</f>
        <v/>
      </c>
      <c r="CF383" s="331" t="str">
        <f>IF(COUNT(CF368,AE401)=2,ROUND(CF368*AE401/SUM(AE399:AE408),#REF!),"")</f>
        <v/>
      </c>
      <c r="CG383" s="331" t="str">
        <f>IF(COUNT(CG368,AF401)=2,ROUND(CG368*AF401/SUM(AF399:AF408),#REF!),"")</f>
        <v/>
      </c>
      <c r="CH383" s="563" t="s">
        <v>120</v>
      </c>
      <c r="CI383" s="563"/>
      <c r="CJ383" s="563"/>
      <c r="CK383" s="563"/>
      <c r="CL383" s="563"/>
      <c r="CM383" s="563"/>
      <c r="CN383" s="563"/>
      <c r="CO383" s="563"/>
      <c r="CP383" s="563"/>
      <c r="CQ383" s="563"/>
    </row>
    <row r="384" spans="3:95" s="243" customFormat="1" ht="13.5" customHeight="1">
      <c r="C384" s="606"/>
      <c r="D384" s="607"/>
      <c r="E384" s="608" t="s">
        <v>212</v>
      </c>
      <c r="F384" s="609"/>
      <c r="G384" s="610"/>
      <c r="H384" s="261"/>
      <c r="I384" s="261"/>
      <c r="J384" s="261"/>
      <c r="K384" s="261"/>
      <c r="L384" s="261"/>
      <c r="M384" s="261"/>
      <c r="N384" s="261"/>
      <c r="O384" s="261"/>
      <c r="P384" s="261"/>
      <c r="Q384" s="261"/>
      <c r="R384" s="261"/>
      <c r="S384" s="261"/>
      <c r="T384" s="262" t="str">
        <f>IF(COUNT(H384:S384)=0,"",SUMPRODUCT(ROUND(H384:S384,1)))</f>
        <v/>
      </c>
      <c r="U384" s="621"/>
      <c r="V384" s="622"/>
      <c r="W384" s="622"/>
      <c r="X384" s="622"/>
      <c r="Y384" s="622"/>
      <c r="Z384" s="623"/>
      <c r="AA384" s="257"/>
      <c r="AB384" s="257"/>
      <c r="AC384" s="257"/>
      <c r="AD384" s="299"/>
      <c r="AE384" s="299"/>
      <c r="AF384" s="268"/>
      <c r="AG384" s="268"/>
      <c r="AH384" s="268"/>
      <c r="AI384" s="271"/>
      <c r="AJ384" s="271"/>
      <c r="AK384" s="271"/>
      <c r="AL384" s="271"/>
      <c r="AM384" s="271"/>
      <c r="AN384" s="271"/>
      <c r="AO384" s="271"/>
      <c r="AP384" s="271"/>
      <c r="AQ384" s="271"/>
      <c r="AR384" s="271"/>
      <c r="AS384" s="271"/>
      <c r="AT384" s="271"/>
      <c r="AU384" s="272"/>
      <c r="AX384" s="569"/>
      <c r="AY384" s="569"/>
      <c r="AZ384" s="588"/>
      <c r="BA384" s="590"/>
      <c r="BB384" s="590"/>
      <c r="BC384" s="590"/>
      <c r="BD384" s="588"/>
      <c r="BE384" s="583"/>
      <c r="BF384" s="584"/>
      <c r="BG384" s="259"/>
      <c r="BH384" s="259"/>
      <c r="BI384" s="259"/>
      <c r="BJ384" s="259"/>
      <c r="BK384" s="259"/>
      <c r="BL384" s="259"/>
      <c r="BM384" s="259"/>
      <c r="BN384" s="259"/>
      <c r="BO384" s="259"/>
      <c r="BP384" s="259"/>
      <c r="BQ384" s="259"/>
      <c r="BR384" s="259"/>
      <c r="BS384" s="569"/>
      <c r="BT384" s="569"/>
      <c r="BU384" s="569"/>
      <c r="BV384" s="333" t="s">
        <v>172</v>
      </c>
      <c r="BW384" s="581"/>
      <c r="BX384" s="581"/>
      <c r="BY384" s="331" t="str">
        <f>IF(COUNT(BY369,X401)=2,ROUND(BY369*X401/SUM(X399:X408),#REF!),"")</f>
        <v/>
      </c>
      <c r="BZ384" s="331" t="str">
        <f>IF(COUNT(BZ369,Y401)=2,ROUND(BZ369*Y401/SUM(Y399:Y408),#REF!),"")</f>
        <v/>
      </c>
      <c r="CA384" s="331" t="str">
        <f>IF(COUNT(CA369,Z401)=2,ROUND(CA369*Z401/SUM(Z399:Z408),#REF!),"")</f>
        <v/>
      </c>
      <c r="CB384" s="331" t="str">
        <f>IF(COUNT(CB369,AA401)=2,ROUND(CB369*AA401/SUM(AA399:AA408),#REF!),"")</f>
        <v/>
      </c>
      <c r="CC384" s="331" t="str">
        <f>IF(COUNT(CC369,AB401)=2,ROUND(CC369*AB401/SUM(AB399:AB408),#REF!),"")</f>
        <v/>
      </c>
      <c r="CD384" s="331" t="str">
        <f>IF(COUNT(CD369,AC401)=2,ROUND(CD369*AC401/SUM(AC399:AC408),#REF!),"")</f>
        <v/>
      </c>
      <c r="CE384" s="331" t="str">
        <f>IF(COUNT(CE369,AD401)=2,ROUND(CE369*AD401/SUM(AD399:AD408),#REF!),"")</f>
        <v/>
      </c>
      <c r="CF384" s="331" t="str">
        <f>IF(COUNT(CF369,AE401)=2,ROUND(CF369*AE401/SUM(AE399:AE408),#REF!),"")</f>
        <v/>
      </c>
      <c r="CG384" s="331" t="str">
        <f>IF(COUNT(CG369,AF401)=2,ROUND(CG369*AF401/SUM(AF399:AF408),#REF!),"")</f>
        <v/>
      </c>
      <c r="CH384" s="564" t="str">
        <f>IF(CH383="","",CH383)</f>
        <v>廃棄物</v>
      </c>
      <c r="CI384" s="564"/>
      <c r="CJ384" s="564"/>
      <c r="CK384" s="564"/>
      <c r="CL384" s="564"/>
      <c r="CM384" s="564"/>
      <c r="CN384" s="564"/>
      <c r="CO384" s="564"/>
      <c r="CP384" s="564"/>
      <c r="CQ384" s="564"/>
    </row>
    <row r="385" spans="3:97" s="243" customFormat="1" ht="13.5" customHeight="1">
      <c r="C385" s="604" t="e">
        <f>DATE(#REF!+6,1,1)</f>
        <v>#REF!</v>
      </c>
      <c r="D385" s="605"/>
      <c r="E385" s="613" t="s">
        <v>198</v>
      </c>
      <c r="F385" s="614"/>
      <c r="G385" s="615"/>
      <c r="H385" s="256"/>
      <c r="I385" s="256"/>
      <c r="J385" s="256"/>
      <c r="K385" s="256"/>
      <c r="L385" s="256"/>
      <c r="M385" s="256"/>
      <c r="N385" s="256"/>
      <c r="O385" s="256"/>
      <c r="P385" s="256"/>
      <c r="Q385" s="256"/>
      <c r="R385" s="256"/>
      <c r="S385" s="256"/>
      <c r="T385" s="255"/>
      <c r="U385" s="621"/>
      <c r="V385" s="622"/>
      <c r="W385" s="622"/>
      <c r="X385" s="622"/>
      <c r="Y385" s="622"/>
      <c r="Z385" s="623"/>
      <c r="AA385" s="257"/>
      <c r="AB385" s="257"/>
      <c r="AC385" s="257"/>
      <c r="AD385" s="299"/>
      <c r="AE385" s="299"/>
      <c r="AF385" s="268"/>
      <c r="AG385" s="268"/>
      <c r="AH385" s="268"/>
      <c r="AI385" s="257"/>
      <c r="AJ385" s="257"/>
      <c r="AK385" s="257"/>
      <c r="AL385" s="257"/>
      <c r="AM385" s="257"/>
      <c r="AN385" s="257"/>
      <c r="AO385" s="257"/>
      <c r="AP385" s="257"/>
      <c r="AQ385" s="257"/>
      <c r="AR385" s="257"/>
      <c r="AS385" s="257"/>
      <c r="AT385" s="257"/>
      <c r="AU385" s="257"/>
      <c r="AX385" s="569"/>
      <c r="AY385" s="569"/>
      <c r="AZ385" s="589"/>
      <c r="BA385" s="590"/>
      <c r="BB385" s="590"/>
      <c r="BC385" s="590"/>
      <c r="BD385" s="589"/>
      <c r="BE385" s="585" t="e">
        <f>IF(#REF!="発電事業者","月間送電電力量（GWh）","月間受電電力量（GWh）")</f>
        <v>#REF!</v>
      </c>
      <c r="BF385" s="586"/>
      <c r="BG385" s="331" t="str">
        <f>IF(COUNT(BG370,L401)=2,ROUND(BG370*L401/SUM(L399:L408),#REF!),"")</f>
        <v/>
      </c>
      <c r="BH385" s="331" t="str">
        <f>IF(COUNT(BH370,M401)=2,ROUND(BH370*M401/SUM(M399:M408),#REF!),"")</f>
        <v/>
      </c>
      <c r="BI385" s="331" t="str">
        <f>IF(COUNT(BI370,N401)=2,ROUND(BI370*N401/SUM(N399:N408),#REF!),"")</f>
        <v/>
      </c>
      <c r="BJ385" s="331" t="str">
        <f>IF(COUNT(BJ370,O401)=2,ROUND(BJ370*O401/SUM(O399:O408),#REF!),"")</f>
        <v/>
      </c>
      <c r="BK385" s="331" t="str">
        <f>IF(COUNT(BK370,P401)=2,ROUND(BK370*P401/SUM(P399:P408),#REF!),"")</f>
        <v/>
      </c>
      <c r="BL385" s="331" t="str">
        <f>IF(COUNT(BL370,Q401)=2,ROUND(BL370*Q401/SUM(Q399:Q408),#REF!),"")</f>
        <v/>
      </c>
      <c r="BM385" s="331" t="str">
        <f>IF(COUNT(BM370,R401)=2,ROUND(BM370*R401/SUM(R399:R408),#REF!),"")</f>
        <v/>
      </c>
      <c r="BN385" s="331" t="str">
        <f>IF(COUNT(BN370,S401)=2,ROUND(BN370*S401/SUM(S399:S408),#REF!),"")</f>
        <v/>
      </c>
      <c r="BO385" s="331" t="str">
        <f>IF(COUNT(BO370,T401)=2,ROUND(BO370*T401/SUM(T399:T408),#REF!),"")</f>
        <v/>
      </c>
      <c r="BP385" s="331" t="str">
        <f>IF(COUNT(BP370,U401)=2,ROUND(BP370*U401/SUM(U399:U408),#REF!),"")</f>
        <v/>
      </c>
      <c r="BQ385" s="331" t="str">
        <f>IF(COUNT(BQ370,V401)=2,ROUND(BQ370*V401/SUM(V399:V408),#REF!),"")</f>
        <v/>
      </c>
      <c r="BR385" s="331" t="str">
        <f>IF(COUNT(BR370,W401)=2,ROUND(BR370*W401/SUM(W399:W408),#REF!),"")</f>
        <v/>
      </c>
      <c r="BS385" s="569" t="e">
        <f>IF(#REF!="発電事業者","年間送電電力量（GWh）","年間受電電力量（GWh）")</f>
        <v>#REF!</v>
      </c>
      <c r="BT385" s="569"/>
      <c r="BU385" s="569"/>
      <c r="BV385" s="333" t="s">
        <v>25</v>
      </c>
      <c r="BW385" s="582"/>
      <c r="BX385" s="582"/>
      <c r="BY385" s="331" t="str">
        <f>IF(COUNT(BY370,X401)=2,ROUND(BY370*X401/SUM(X399:X408),#REF!),"")</f>
        <v/>
      </c>
      <c r="BZ385" s="331" t="str">
        <f>IF(COUNT(BZ370,Y401)=2,ROUND(BZ370*Y401/SUM(Y399:Y408),#REF!),"")</f>
        <v/>
      </c>
      <c r="CA385" s="331" t="str">
        <f>IF(COUNT(CA370,Z401)=2,ROUND(CA370*Z401/SUM(Z399:Z408),#REF!),"")</f>
        <v/>
      </c>
      <c r="CB385" s="331" t="str">
        <f>IF(COUNT(CB370,AA401)=2,ROUND(CB370*AA401/SUM(AA399:AA408),#REF!),"")</f>
        <v/>
      </c>
      <c r="CC385" s="331" t="str">
        <f>IF(COUNT(CC370,AB401)=2,ROUND(CC370*AB401/SUM(AB399:AB408),#REF!),"")</f>
        <v/>
      </c>
      <c r="CD385" s="331" t="str">
        <f>IF(COUNT(CD370,AC401)=2,ROUND(CD370*AC401/SUM(AC399:AC408),#REF!),"")</f>
        <v/>
      </c>
      <c r="CE385" s="331" t="str">
        <f>IF(COUNT(CE370,AD401)=2,ROUND(CE370*AD401/SUM(AD399:AD408),#REF!),"")</f>
        <v/>
      </c>
      <c r="CF385" s="331" t="str">
        <f>IF(COUNT(CF370,AE401)=2,ROUND(CF370*AE401/SUM(AE399:AE408),#REF!),"")</f>
        <v/>
      </c>
      <c r="CG385" s="331" t="str">
        <f>IF(COUNT(CG370,AF401)=2,ROUND(CG370*AF401/SUM(AF399:AF408),#REF!),"")</f>
        <v/>
      </c>
      <c r="CH385" s="565" t="str">
        <f>IF(COUNTA(AG401)=0,"",AG401)</f>
        <v/>
      </c>
      <c r="CI385" s="565"/>
      <c r="CJ385" s="565"/>
      <c r="CK385" s="565"/>
      <c r="CL385" s="565"/>
      <c r="CM385" s="565"/>
      <c r="CN385" s="565"/>
      <c r="CO385" s="565"/>
      <c r="CP385" s="565"/>
      <c r="CQ385" s="565"/>
    </row>
    <row r="386" spans="3:97" s="243" customFormat="1" ht="13.5" customHeight="1">
      <c r="C386" s="606"/>
      <c r="D386" s="607"/>
      <c r="E386" s="608" t="s">
        <v>212</v>
      </c>
      <c r="F386" s="609"/>
      <c r="G386" s="610"/>
      <c r="H386" s="261"/>
      <c r="I386" s="261"/>
      <c r="J386" s="261"/>
      <c r="K386" s="261"/>
      <c r="L386" s="261"/>
      <c r="M386" s="261"/>
      <c r="N386" s="261"/>
      <c r="O386" s="261"/>
      <c r="P386" s="261"/>
      <c r="Q386" s="261"/>
      <c r="R386" s="261"/>
      <c r="S386" s="261"/>
      <c r="T386" s="262" t="str">
        <f>IF(COUNT(H386:S386)=0,"",SUMPRODUCT(ROUND(H386:S386,1)))</f>
        <v/>
      </c>
      <c r="U386" s="621"/>
      <c r="V386" s="622"/>
      <c r="W386" s="622"/>
      <c r="X386" s="622"/>
      <c r="Y386" s="622"/>
      <c r="Z386" s="623"/>
      <c r="AA386" s="257"/>
      <c r="AB386" s="257"/>
      <c r="AC386" s="257"/>
      <c r="AD386" s="299"/>
      <c r="AE386" s="299"/>
      <c r="AF386" s="268"/>
      <c r="AG386" s="268"/>
      <c r="AH386" s="268"/>
      <c r="AI386" s="271"/>
      <c r="AJ386" s="271"/>
      <c r="AK386" s="271"/>
      <c r="AL386" s="271"/>
      <c r="AM386" s="271"/>
      <c r="AN386" s="271"/>
      <c r="AO386" s="271"/>
      <c r="AP386" s="271"/>
      <c r="AQ386" s="271"/>
      <c r="AR386" s="271"/>
      <c r="AS386" s="271"/>
      <c r="AT386" s="271"/>
      <c r="AU386" s="272"/>
      <c r="AX386" s="569" t="str">
        <f>IF(C402="","",C402)</f>
        <v/>
      </c>
      <c r="AY386" s="569"/>
      <c r="AZ386" s="587" t="str">
        <f>IF(E402="","",E402)</f>
        <v/>
      </c>
      <c r="BA386" s="590" t="str">
        <f ca="1">IF(F402="","",F402)</f>
        <v/>
      </c>
      <c r="BB386" s="590"/>
      <c r="BC386" s="590"/>
      <c r="BD386" s="587" t="str">
        <f>IF(I402="","",I402)</f>
        <v/>
      </c>
      <c r="BE386" s="578" t="e">
        <f>IF(#REF!="発電事業者","送電電力（MW）","受電電力（MW）")</f>
        <v>#REF!</v>
      </c>
      <c r="BF386" s="579"/>
      <c r="BG386" s="331" t="str">
        <f>IF(COUNT(BG368,L402)=2,ROUND(BG368*L402/SUM(L399:L408),#REF!),"")</f>
        <v/>
      </c>
      <c r="BH386" s="331" t="str">
        <f>IF(COUNT(BH368,M402)=2,ROUND(BH368*M402/SUM(M399:M408),#REF!),"")</f>
        <v/>
      </c>
      <c r="BI386" s="331" t="str">
        <f>IF(COUNT(BI368,N402)=2,ROUND(BI368*N402/SUM(N399:N408),#REF!),"")</f>
        <v/>
      </c>
      <c r="BJ386" s="331" t="str">
        <f>IF(COUNT(BJ368,O402)=2,ROUND(BJ368*O402/SUM(O399:O408),#REF!),"")</f>
        <v/>
      </c>
      <c r="BK386" s="331" t="str">
        <f>IF(COUNT(BK368,P402)=2,ROUND(BK368*P402/SUM(P399:P408),#REF!),"")</f>
        <v/>
      </c>
      <c r="BL386" s="331" t="str">
        <f>IF(COUNT(BL368,Q402)=2,ROUND(BL368*Q402/SUM(Q399:Q408),#REF!),"")</f>
        <v/>
      </c>
      <c r="BM386" s="331" t="str">
        <f>IF(COUNT(BM368,R402)=2,ROUND(BM368*R402/SUM(R399:R408),#REF!),"")</f>
        <v/>
      </c>
      <c r="BN386" s="331" t="str">
        <f>IF(COUNT(BN368,S402)=2,ROUND(BN368*S402/SUM(S399:S408),#REF!),"")</f>
        <v/>
      </c>
      <c r="BO386" s="331" t="str">
        <f>IF(COUNT(BO368,T402)=2,ROUND(BO368*T402/SUM(T399:T408),#REF!),"")</f>
        <v/>
      </c>
      <c r="BP386" s="331" t="str">
        <f>IF(COUNT(BP368,U402)=2,ROUND(BP368*U402/SUM(U399:U408),#REF!),"")</f>
        <v/>
      </c>
      <c r="BQ386" s="331" t="str">
        <f>IF(COUNT(BQ368,V402)=2,ROUND(BQ368*V402/SUM(V399:V408),#REF!),"")</f>
        <v/>
      </c>
      <c r="BR386" s="331" t="str">
        <f>IF(COUNT(BR368,W402)=2,ROUND(BR368*W402/SUM(W399:W408),#REF!),"")</f>
        <v/>
      </c>
      <c r="BS386" s="569" t="e">
        <f>IF(#REF!="発電事業者","送電電力（MW）","受電電力（MW）")</f>
        <v>#REF!</v>
      </c>
      <c r="BT386" s="569"/>
      <c r="BU386" s="569"/>
      <c r="BV386" s="333" t="s">
        <v>171</v>
      </c>
      <c r="BW386" s="580"/>
      <c r="BX386" s="580"/>
      <c r="BY386" s="331" t="str">
        <f>IF(COUNT(BY368,X402)=2,ROUND(BY368*X402/SUM(X399:X408),#REF!),"")</f>
        <v/>
      </c>
      <c r="BZ386" s="331" t="str">
        <f>IF(COUNT(BZ368,Y402)=2,ROUND(BZ368*Y402/SUM(Y399:Y408),#REF!),"")</f>
        <v/>
      </c>
      <c r="CA386" s="331" t="str">
        <f>IF(COUNT(CA368,Z402)=2,ROUND(CA368*Z402/SUM(Z399:Z408),#REF!),"")</f>
        <v/>
      </c>
      <c r="CB386" s="331" t="str">
        <f>IF(COUNT(CB368,AA402)=2,ROUND(CB368*AA402/SUM(AA399:AA408),#REF!),"")</f>
        <v/>
      </c>
      <c r="CC386" s="331" t="str">
        <f>IF(COUNT(CC368,AB402)=2,ROUND(CC368*AB402/SUM(AB399:AB408),#REF!),"")</f>
        <v/>
      </c>
      <c r="CD386" s="331" t="str">
        <f>IF(COUNT(CD368,AC402)=2,ROUND(CD368*AC402/SUM(AC399:AC408),#REF!),"")</f>
        <v/>
      </c>
      <c r="CE386" s="331" t="str">
        <f>IF(COUNT(CE368,AD402)=2,ROUND(CE368*AD402/SUM(AD399:AD408),#REF!),"")</f>
        <v/>
      </c>
      <c r="CF386" s="331" t="str">
        <f>IF(COUNT(CF368,AE402)=2,ROUND(CF368*AE402/SUM(AE399:AE408),#REF!),"")</f>
        <v/>
      </c>
      <c r="CG386" s="331" t="str">
        <f>IF(COUNT(CG368,AF402)=2,ROUND(CG368*AF402/SUM(AF399:AF408),#REF!),"")</f>
        <v/>
      </c>
      <c r="CH386" s="563" t="s">
        <v>120</v>
      </c>
      <c r="CI386" s="563"/>
      <c r="CJ386" s="563"/>
      <c r="CK386" s="563"/>
      <c r="CL386" s="563"/>
      <c r="CM386" s="563"/>
      <c r="CN386" s="563"/>
      <c r="CO386" s="563"/>
      <c r="CP386" s="563"/>
      <c r="CQ386" s="563"/>
    </row>
    <row r="387" spans="3:97" s="243" customFormat="1" ht="13.5" customHeight="1">
      <c r="C387" s="604" t="e">
        <f>DATE(#REF!+7,1,1)</f>
        <v>#REF!</v>
      </c>
      <c r="D387" s="605"/>
      <c r="E387" s="613" t="s">
        <v>198</v>
      </c>
      <c r="F387" s="614"/>
      <c r="G387" s="615"/>
      <c r="H387" s="256"/>
      <c r="I387" s="256"/>
      <c r="J387" s="256"/>
      <c r="K387" s="256"/>
      <c r="L387" s="256"/>
      <c r="M387" s="256"/>
      <c r="N387" s="256"/>
      <c r="O387" s="256"/>
      <c r="P387" s="256"/>
      <c r="Q387" s="256"/>
      <c r="R387" s="256"/>
      <c r="S387" s="256"/>
      <c r="T387" s="255"/>
      <c r="U387" s="621"/>
      <c r="V387" s="622"/>
      <c r="W387" s="622"/>
      <c r="X387" s="622"/>
      <c r="Y387" s="622"/>
      <c r="Z387" s="623"/>
      <c r="AA387" s="257"/>
      <c r="AB387" s="257"/>
      <c r="AC387" s="257"/>
      <c r="AD387" s="299"/>
      <c r="AE387" s="299"/>
      <c r="AF387" s="268"/>
      <c r="AG387" s="268"/>
      <c r="AH387" s="268"/>
      <c r="AI387" s="257"/>
      <c r="AJ387" s="257"/>
      <c r="AK387" s="257"/>
      <c r="AL387" s="257"/>
      <c r="AM387" s="257"/>
      <c r="AN387" s="257"/>
      <c r="AO387" s="257"/>
      <c r="AP387" s="257"/>
      <c r="AQ387" s="257"/>
      <c r="AR387" s="257"/>
      <c r="AS387" s="257"/>
      <c r="AT387" s="257"/>
      <c r="AU387" s="257"/>
      <c r="AX387" s="569"/>
      <c r="AY387" s="569"/>
      <c r="AZ387" s="588"/>
      <c r="BA387" s="590"/>
      <c r="BB387" s="590"/>
      <c r="BC387" s="590"/>
      <c r="BD387" s="588"/>
      <c r="BE387" s="583"/>
      <c r="BF387" s="584"/>
      <c r="BG387" s="259"/>
      <c r="BH387" s="259"/>
      <c r="BI387" s="259"/>
      <c r="BJ387" s="259"/>
      <c r="BK387" s="259"/>
      <c r="BL387" s="259"/>
      <c r="BM387" s="259"/>
      <c r="BN387" s="259"/>
      <c r="BO387" s="259"/>
      <c r="BP387" s="259"/>
      <c r="BQ387" s="259"/>
      <c r="BR387" s="259"/>
      <c r="BS387" s="569"/>
      <c r="BT387" s="569"/>
      <c r="BU387" s="569"/>
      <c r="BV387" s="333" t="s">
        <v>172</v>
      </c>
      <c r="BW387" s="581"/>
      <c r="BX387" s="581"/>
      <c r="BY387" s="331" t="str">
        <f>IF(COUNT(BY369,X402)=2,ROUND(BY369*X402/SUM(X399:X408),#REF!),"")</f>
        <v/>
      </c>
      <c r="BZ387" s="331" t="str">
        <f>IF(COUNT(BZ369,Y402)=2,ROUND(BZ369*Y402/SUM(Y399:Y408),#REF!),"")</f>
        <v/>
      </c>
      <c r="CA387" s="331" t="str">
        <f>IF(COUNT(CA369,Z402)=2,ROUND(CA369*Z402/SUM(Z399:Z408),#REF!),"")</f>
        <v/>
      </c>
      <c r="CB387" s="331" t="str">
        <f>IF(COUNT(CB369,AA402)=2,ROUND(CB369*AA402/SUM(AA399:AA408),#REF!),"")</f>
        <v/>
      </c>
      <c r="CC387" s="331" t="str">
        <f>IF(COUNT(CC369,AB402)=2,ROUND(CC369*AB402/SUM(AB399:AB408),#REF!),"")</f>
        <v/>
      </c>
      <c r="CD387" s="331" t="str">
        <f>IF(COUNT(CD369,AC402)=2,ROUND(CD369*AC402/SUM(AC399:AC408),#REF!),"")</f>
        <v/>
      </c>
      <c r="CE387" s="331" t="str">
        <f>IF(COUNT(CE369,AD402)=2,ROUND(CE369*AD402/SUM(AD399:AD408),#REF!),"")</f>
        <v/>
      </c>
      <c r="CF387" s="331" t="str">
        <f>IF(COUNT(CF369,AE402)=2,ROUND(CF369*AE402/SUM(AE399:AE408),#REF!),"")</f>
        <v/>
      </c>
      <c r="CG387" s="331" t="str">
        <f>IF(COUNT(CG369,AF402)=2,ROUND(CG369*AF402/SUM(AF399:AF408),#REF!),"")</f>
        <v/>
      </c>
      <c r="CH387" s="564" t="str">
        <f>IF(CH386="","",CH386)</f>
        <v>廃棄物</v>
      </c>
      <c r="CI387" s="564"/>
      <c r="CJ387" s="564"/>
      <c r="CK387" s="564"/>
      <c r="CL387" s="564"/>
      <c r="CM387" s="564"/>
      <c r="CN387" s="564"/>
      <c r="CO387" s="564"/>
      <c r="CP387" s="564"/>
      <c r="CQ387" s="564"/>
    </row>
    <row r="388" spans="3:97" s="243" customFormat="1" ht="13.5" customHeight="1">
      <c r="C388" s="606"/>
      <c r="D388" s="607"/>
      <c r="E388" s="608" t="s">
        <v>212</v>
      </c>
      <c r="F388" s="609"/>
      <c r="G388" s="610"/>
      <c r="H388" s="261"/>
      <c r="I388" s="261"/>
      <c r="J388" s="261"/>
      <c r="K388" s="261"/>
      <c r="L388" s="261"/>
      <c r="M388" s="261"/>
      <c r="N388" s="261"/>
      <c r="O388" s="261"/>
      <c r="P388" s="261"/>
      <c r="Q388" s="261"/>
      <c r="R388" s="261"/>
      <c r="S388" s="261"/>
      <c r="T388" s="262" t="str">
        <f>IF(COUNT(H388:S388)=0,"",SUMPRODUCT(ROUND(H388:S388,1)))</f>
        <v/>
      </c>
      <c r="U388" s="621"/>
      <c r="V388" s="622"/>
      <c r="W388" s="622"/>
      <c r="X388" s="622"/>
      <c r="Y388" s="622"/>
      <c r="Z388" s="623"/>
      <c r="AA388" s="257"/>
      <c r="AB388" s="257"/>
      <c r="AC388" s="257"/>
      <c r="AD388" s="299"/>
      <c r="AE388" s="299"/>
      <c r="AF388" s="268"/>
      <c r="AG388" s="268"/>
      <c r="AH388" s="268"/>
      <c r="AI388" s="271"/>
      <c r="AJ388" s="271"/>
      <c r="AK388" s="271"/>
      <c r="AL388" s="271"/>
      <c r="AM388" s="271"/>
      <c r="AN388" s="271"/>
      <c r="AO388" s="271"/>
      <c r="AP388" s="271"/>
      <c r="AQ388" s="271"/>
      <c r="AR388" s="271"/>
      <c r="AS388" s="271"/>
      <c r="AT388" s="271"/>
      <c r="AU388" s="272"/>
      <c r="AX388" s="569"/>
      <c r="AY388" s="569"/>
      <c r="AZ388" s="589"/>
      <c r="BA388" s="590"/>
      <c r="BB388" s="590"/>
      <c r="BC388" s="590"/>
      <c r="BD388" s="589"/>
      <c r="BE388" s="585" t="e">
        <f>IF(#REF!="発電事業者","月間送電電力量（GWh）","月間受電電力量（GWh）")</f>
        <v>#REF!</v>
      </c>
      <c r="BF388" s="586"/>
      <c r="BG388" s="331" t="str">
        <f>IF(COUNT(BG370,L402)=2,ROUND(BG370*L402/SUM(L399:L408),#REF!),"")</f>
        <v/>
      </c>
      <c r="BH388" s="331" t="str">
        <f>IF(COUNT(BH370,M402)=2,ROUND(BH370*M402/SUM(M399:M408),#REF!),"")</f>
        <v/>
      </c>
      <c r="BI388" s="331" t="str">
        <f>IF(COUNT(BI370,N402)=2,ROUND(BI370*N402/SUM(N399:N408),#REF!),"")</f>
        <v/>
      </c>
      <c r="BJ388" s="331" t="str">
        <f>IF(COUNT(BJ370,O402)=2,ROUND(BJ370*O402/SUM(O399:O408),#REF!),"")</f>
        <v/>
      </c>
      <c r="BK388" s="331" t="str">
        <f>IF(COUNT(BK370,P402)=2,ROUND(BK370*P402/SUM(P399:P408),#REF!),"")</f>
        <v/>
      </c>
      <c r="BL388" s="331" t="str">
        <f>IF(COUNT(BL370,Q402)=2,ROUND(BL370*Q402/SUM(Q399:Q408),#REF!),"")</f>
        <v/>
      </c>
      <c r="BM388" s="331" t="str">
        <f>IF(COUNT(BM370,R402)=2,ROUND(BM370*R402/SUM(R399:R408),#REF!),"")</f>
        <v/>
      </c>
      <c r="BN388" s="331" t="str">
        <f>IF(COUNT(BN370,S402)=2,ROUND(BN370*S402/SUM(S399:S408),#REF!),"")</f>
        <v/>
      </c>
      <c r="BO388" s="331" t="str">
        <f>IF(COUNT(BO370,T402)=2,ROUND(BO370*T402/SUM(T399:T408),#REF!),"")</f>
        <v/>
      </c>
      <c r="BP388" s="331" t="str">
        <f>IF(COUNT(BP370,U402)=2,ROUND(BP370*U402/SUM(U399:U408),#REF!),"")</f>
        <v/>
      </c>
      <c r="BQ388" s="331" t="str">
        <f>IF(COUNT(BQ370,V402)=2,ROUND(BQ370*V402/SUM(V399:V408),#REF!),"")</f>
        <v/>
      </c>
      <c r="BR388" s="331" t="str">
        <f>IF(COUNT(BR370,W402)=2,ROUND(BR370*W402/SUM(W399:W408),#REF!),"")</f>
        <v/>
      </c>
      <c r="BS388" s="569" t="e">
        <f>IF(#REF!="発電事業者","年間送電電力量（GWh）","年間受電電力量（GWh）")</f>
        <v>#REF!</v>
      </c>
      <c r="BT388" s="569"/>
      <c r="BU388" s="569"/>
      <c r="BV388" s="333" t="s">
        <v>25</v>
      </c>
      <c r="BW388" s="582"/>
      <c r="BX388" s="582"/>
      <c r="BY388" s="331" t="str">
        <f>IF(COUNT(BY370,X402)=2,ROUND(BY370*X402/SUM(X399:X408),#REF!),"")</f>
        <v/>
      </c>
      <c r="BZ388" s="331" t="str">
        <f>IF(COUNT(BZ370,Y402)=2,ROUND(BZ370*Y402/SUM(Y399:Y408),#REF!),"")</f>
        <v/>
      </c>
      <c r="CA388" s="331" t="str">
        <f>IF(COUNT(CA370,Z402)=2,ROUND(CA370*Z402/SUM(Z399:Z408),#REF!),"")</f>
        <v/>
      </c>
      <c r="CB388" s="331" t="str">
        <f>IF(COUNT(CB370,AA402)=2,ROUND(CB370*AA402/SUM(AA399:AA408),#REF!),"")</f>
        <v/>
      </c>
      <c r="CC388" s="331" t="str">
        <f>IF(COUNT(CC370,AB402)=2,ROUND(CC370*AB402/SUM(AB399:AB408),#REF!),"")</f>
        <v/>
      </c>
      <c r="CD388" s="331" t="str">
        <f>IF(COUNT(CD370,AC402)=2,ROUND(CD370*AC402/SUM(AC399:AC408),#REF!),"")</f>
        <v/>
      </c>
      <c r="CE388" s="331" t="str">
        <f>IF(COUNT(CE370,AD402)=2,ROUND(CE370*AD402/SUM(AD399:AD408),#REF!),"")</f>
        <v/>
      </c>
      <c r="CF388" s="331" t="str">
        <f>IF(COUNT(CF370,AE402)=2,ROUND(CF370*AE402/SUM(AE399:AE408),#REF!),"")</f>
        <v/>
      </c>
      <c r="CG388" s="331" t="str">
        <f>IF(COUNT(CG370,AF402)=2,ROUND(CG370*AF402/SUM(AF399:AF408),#REF!),"")</f>
        <v/>
      </c>
      <c r="CH388" s="565" t="str">
        <f>IF(COUNTA(AG402)=0,"",AG402)</f>
        <v/>
      </c>
      <c r="CI388" s="565"/>
      <c r="CJ388" s="565"/>
      <c r="CK388" s="565"/>
      <c r="CL388" s="565"/>
      <c r="CM388" s="565"/>
      <c r="CN388" s="565"/>
      <c r="CO388" s="565"/>
      <c r="CP388" s="565"/>
      <c r="CQ388" s="565"/>
    </row>
    <row r="389" spans="3:97" s="243" customFormat="1" ht="13.5" customHeight="1">
      <c r="C389" s="604" t="e">
        <f>DATE(#REF!+8,1,1)</f>
        <v>#REF!</v>
      </c>
      <c r="D389" s="605"/>
      <c r="E389" s="613" t="s">
        <v>198</v>
      </c>
      <c r="F389" s="614"/>
      <c r="G389" s="615"/>
      <c r="H389" s="256"/>
      <c r="I389" s="256"/>
      <c r="J389" s="256"/>
      <c r="K389" s="256"/>
      <c r="L389" s="256"/>
      <c r="M389" s="256"/>
      <c r="N389" s="256"/>
      <c r="O389" s="256"/>
      <c r="P389" s="256"/>
      <c r="Q389" s="256"/>
      <c r="R389" s="256"/>
      <c r="S389" s="256"/>
      <c r="T389" s="255"/>
      <c r="U389" s="621"/>
      <c r="V389" s="622"/>
      <c r="W389" s="622"/>
      <c r="X389" s="622"/>
      <c r="Y389" s="622"/>
      <c r="Z389" s="623"/>
      <c r="AA389" s="257"/>
      <c r="AB389" s="257"/>
      <c r="AC389" s="257"/>
      <c r="AD389" s="299"/>
      <c r="AE389" s="299"/>
      <c r="AF389" s="268"/>
      <c r="AG389" s="268"/>
      <c r="AH389" s="268"/>
      <c r="AI389" s="257"/>
      <c r="AJ389" s="257"/>
      <c r="AK389" s="257"/>
      <c r="AL389" s="257"/>
      <c r="AM389" s="257"/>
      <c r="AN389" s="257"/>
      <c r="AO389" s="257"/>
      <c r="AP389" s="257"/>
      <c r="AQ389" s="257"/>
      <c r="AR389" s="257"/>
      <c r="AS389" s="257"/>
      <c r="AT389" s="257"/>
      <c r="AU389" s="257"/>
      <c r="AX389" s="569" t="str">
        <f>IF(C403="","",C403)</f>
        <v/>
      </c>
      <c r="AY389" s="569"/>
      <c r="AZ389" s="587" t="str">
        <f>IF(E403="","",E403)</f>
        <v/>
      </c>
      <c r="BA389" s="590" t="str">
        <f ca="1">IF(F403="","",F403)</f>
        <v/>
      </c>
      <c r="BB389" s="590"/>
      <c r="BC389" s="590"/>
      <c r="BD389" s="587" t="str">
        <f>IF(I403="","",I403)</f>
        <v/>
      </c>
      <c r="BE389" s="578" t="e">
        <f>IF(#REF!="発電事業者","送電電力（MW）","受電電力（MW）")</f>
        <v>#REF!</v>
      </c>
      <c r="BF389" s="579"/>
      <c r="BG389" s="331" t="str">
        <f>IF(COUNT(BG368,L403)=2,ROUND(BG368*L403/SUM(L399:L408),#REF!),"")</f>
        <v/>
      </c>
      <c r="BH389" s="331" t="str">
        <f>IF(COUNT(BH368,M403)=2,ROUND(BH368*M403/SUM(M399:M408),#REF!),"")</f>
        <v/>
      </c>
      <c r="BI389" s="331" t="str">
        <f>IF(COUNT(BI368,N403)=2,ROUND(BI368*N403/SUM(N399:N408),#REF!),"")</f>
        <v/>
      </c>
      <c r="BJ389" s="331" t="str">
        <f>IF(COUNT(BJ368,O403)=2,ROUND(BJ368*O403/SUM(O399:O408),#REF!),"")</f>
        <v/>
      </c>
      <c r="BK389" s="331" t="str">
        <f>IF(COUNT(BK368,P403)=2,ROUND(BK368*P403/SUM(P399:P408),#REF!),"")</f>
        <v/>
      </c>
      <c r="BL389" s="331" t="str">
        <f>IF(COUNT(BL368,Q403)=2,ROUND(BL368*Q403/SUM(Q399:Q408),#REF!),"")</f>
        <v/>
      </c>
      <c r="BM389" s="331" t="str">
        <f>IF(COUNT(BM368,R403)=2,ROUND(BM368*R403/SUM(R399:R408),#REF!),"")</f>
        <v/>
      </c>
      <c r="BN389" s="331" t="str">
        <f>IF(COUNT(BN368,S403)=2,ROUND(BN368*S403/SUM(S399:S408),#REF!),"")</f>
        <v/>
      </c>
      <c r="BO389" s="331" t="str">
        <f>IF(COUNT(BO368,T403)=2,ROUND(BO368*T403/SUM(T399:T408),#REF!),"")</f>
        <v/>
      </c>
      <c r="BP389" s="331" t="str">
        <f>IF(COUNT(BP368,U403)=2,ROUND(BP368*U403/SUM(U399:U408),#REF!),"")</f>
        <v/>
      </c>
      <c r="BQ389" s="331" t="str">
        <f>IF(COUNT(BQ368,V403)=2,ROUND(BQ368*V403/SUM(V399:V408),#REF!),"")</f>
        <v/>
      </c>
      <c r="BR389" s="331" t="str">
        <f>IF(COUNT(BR368,W403)=2,ROUND(BR368*W403/SUM(W399:W408),#REF!),"")</f>
        <v/>
      </c>
      <c r="BS389" s="569" t="e">
        <f>IF(#REF!="発電事業者","送電電力（MW）","受電電力（MW）")</f>
        <v>#REF!</v>
      </c>
      <c r="BT389" s="569"/>
      <c r="BU389" s="569"/>
      <c r="BV389" s="333" t="s">
        <v>171</v>
      </c>
      <c r="BW389" s="580"/>
      <c r="BX389" s="580"/>
      <c r="BY389" s="331" t="str">
        <f>IF(COUNT(BY368,X403)=2,ROUND(BY368*X403/SUM(X399:X408),#REF!),"")</f>
        <v/>
      </c>
      <c r="BZ389" s="331" t="str">
        <f>IF(COUNT(BZ368,Y403)=2,ROUND(BZ368*Y403/SUM(Y399:Y408),#REF!),"")</f>
        <v/>
      </c>
      <c r="CA389" s="331" t="str">
        <f>IF(COUNT(CA368,Z403)=2,ROUND(CA368*Z403/SUM(Z399:Z408),#REF!),"")</f>
        <v/>
      </c>
      <c r="CB389" s="331" t="str">
        <f>IF(COUNT(CB368,AA403)=2,ROUND(CB368*AA403/SUM(AA399:AA408),#REF!),"")</f>
        <v/>
      </c>
      <c r="CC389" s="331" t="str">
        <f>IF(COUNT(CC368,AB403)=2,ROUND(CC368*AB403/SUM(AB399:AB408),#REF!),"")</f>
        <v/>
      </c>
      <c r="CD389" s="331" t="str">
        <f>IF(COUNT(CD368,AC403)=2,ROUND(CD368*AC403/SUM(AC399:AC408),#REF!),"")</f>
        <v/>
      </c>
      <c r="CE389" s="331" t="str">
        <f>IF(COUNT(CE368,AD403)=2,ROUND(CE368*AD403/SUM(AD399:AD408),#REF!),"")</f>
        <v/>
      </c>
      <c r="CF389" s="331" t="str">
        <f>IF(COUNT(CF368,AE403)=2,ROUND(CF368*AE403/SUM(AE399:AE408),#REF!),"")</f>
        <v/>
      </c>
      <c r="CG389" s="331" t="str">
        <f>IF(COUNT(CG368,AF403)=2,ROUND(CG368*AF403/SUM(AF399:AF408),#REF!),"")</f>
        <v/>
      </c>
      <c r="CH389" s="563" t="s">
        <v>120</v>
      </c>
      <c r="CI389" s="563"/>
      <c r="CJ389" s="563"/>
      <c r="CK389" s="563"/>
      <c r="CL389" s="563"/>
      <c r="CM389" s="563"/>
      <c r="CN389" s="563"/>
      <c r="CO389" s="563"/>
      <c r="CP389" s="563"/>
      <c r="CQ389" s="563"/>
    </row>
    <row r="390" spans="3:97" s="243" customFormat="1" ht="13.5" customHeight="1">
      <c r="C390" s="606"/>
      <c r="D390" s="607"/>
      <c r="E390" s="608" t="s">
        <v>212</v>
      </c>
      <c r="F390" s="609"/>
      <c r="G390" s="610"/>
      <c r="H390" s="261"/>
      <c r="I390" s="261"/>
      <c r="J390" s="261"/>
      <c r="K390" s="261"/>
      <c r="L390" s="261"/>
      <c r="M390" s="261"/>
      <c r="N390" s="261"/>
      <c r="O390" s="261"/>
      <c r="P390" s="261"/>
      <c r="Q390" s="261"/>
      <c r="R390" s="261"/>
      <c r="S390" s="261"/>
      <c r="T390" s="262" t="str">
        <f>IF(COUNT(H390:S390)=0,"",SUMPRODUCT(ROUND(H390:S390,1)))</f>
        <v/>
      </c>
      <c r="U390" s="624"/>
      <c r="V390" s="625"/>
      <c r="W390" s="625"/>
      <c r="X390" s="625"/>
      <c r="Y390" s="625"/>
      <c r="Z390" s="626"/>
      <c r="AA390" s="257"/>
      <c r="AB390" s="257"/>
      <c r="AC390" s="257"/>
      <c r="AD390" s="299"/>
      <c r="AE390" s="299"/>
      <c r="AF390" s="268"/>
      <c r="AG390" s="268"/>
      <c r="AH390" s="268"/>
      <c r="AI390" s="271"/>
      <c r="AJ390" s="271"/>
      <c r="AK390" s="271"/>
      <c r="AL390" s="271"/>
      <c r="AM390" s="271"/>
      <c r="AN390" s="271"/>
      <c r="AO390" s="271"/>
      <c r="AP390" s="271"/>
      <c r="AQ390" s="271"/>
      <c r="AR390" s="271"/>
      <c r="AS390" s="271"/>
      <c r="AT390" s="271"/>
      <c r="AU390" s="272"/>
      <c r="AX390" s="569"/>
      <c r="AY390" s="569"/>
      <c r="AZ390" s="588"/>
      <c r="BA390" s="590"/>
      <c r="BB390" s="590"/>
      <c r="BC390" s="590"/>
      <c r="BD390" s="588"/>
      <c r="BE390" s="583"/>
      <c r="BF390" s="584"/>
      <c r="BG390" s="259"/>
      <c r="BH390" s="259"/>
      <c r="BI390" s="259"/>
      <c r="BJ390" s="259"/>
      <c r="BK390" s="259"/>
      <c r="BL390" s="259"/>
      <c r="BM390" s="259"/>
      <c r="BN390" s="259"/>
      <c r="BO390" s="259"/>
      <c r="BP390" s="259"/>
      <c r="BQ390" s="259"/>
      <c r="BR390" s="259"/>
      <c r="BS390" s="569"/>
      <c r="BT390" s="569"/>
      <c r="BU390" s="569"/>
      <c r="BV390" s="333" t="s">
        <v>172</v>
      </c>
      <c r="BW390" s="581"/>
      <c r="BX390" s="581"/>
      <c r="BY390" s="331" t="str">
        <f>IF(COUNT(BY369,X403)=2,ROUND(BY369*X403/SUM(X399:X408),#REF!),"")</f>
        <v/>
      </c>
      <c r="BZ390" s="331" t="str">
        <f>IF(COUNT(BZ369,Y403)=2,ROUND(BZ369*Y403/SUM(Y399:Y408),#REF!),"")</f>
        <v/>
      </c>
      <c r="CA390" s="331" t="str">
        <f>IF(COUNT(CA369,Z403)=2,ROUND(CA369*Z403/SUM(Z399:Z408),#REF!),"")</f>
        <v/>
      </c>
      <c r="CB390" s="331" t="str">
        <f>IF(COUNT(CB369,AA403)=2,ROUND(CB369*AA403/SUM(AA399:AA408),#REF!),"")</f>
        <v/>
      </c>
      <c r="CC390" s="331" t="str">
        <f>IF(COUNT(CC369,AB403)=2,ROUND(CC369*AB403/SUM(AB399:AB408),#REF!),"")</f>
        <v/>
      </c>
      <c r="CD390" s="331" t="str">
        <f>IF(COUNT(CD369,AC403)=2,ROUND(CD369*AC403/SUM(AC399:AC408),#REF!),"")</f>
        <v/>
      </c>
      <c r="CE390" s="331" t="str">
        <f>IF(COUNT(CE369,AD403)=2,ROUND(CE369*AD403/SUM(AD399:AD408),#REF!),"")</f>
        <v/>
      </c>
      <c r="CF390" s="331" t="str">
        <f>IF(COUNT(CF369,AE403)=2,ROUND(CF369*AE403/SUM(AE399:AE408),#REF!),"")</f>
        <v/>
      </c>
      <c r="CG390" s="331" t="str">
        <f>IF(COUNT(CG369,AF403)=2,ROUND(CG369*AF403/SUM(AF399:AF408),#REF!),"")</f>
        <v/>
      </c>
      <c r="CH390" s="564" t="str">
        <f>IF(CH389="","",CH389)</f>
        <v>廃棄物</v>
      </c>
      <c r="CI390" s="564"/>
      <c r="CJ390" s="564"/>
      <c r="CK390" s="564"/>
      <c r="CL390" s="564"/>
      <c r="CM390" s="564"/>
      <c r="CN390" s="564"/>
      <c r="CO390" s="564"/>
      <c r="CP390" s="564"/>
      <c r="CQ390" s="564"/>
    </row>
    <row r="391" spans="3:97" s="243" customFormat="1" ht="13.5" customHeight="1">
      <c r="C391" s="604" t="e">
        <f>DATE(#REF!+9,1,1)</f>
        <v>#REF!</v>
      </c>
      <c r="D391" s="605"/>
      <c r="E391" s="613" t="s">
        <v>198</v>
      </c>
      <c r="F391" s="614"/>
      <c r="G391" s="615"/>
      <c r="H391" s="256"/>
      <c r="I391" s="256"/>
      <c r="J391" s="256"/>
      <c r="K391" s="256"/>
      <c r="L391" s="256"/>
      <c r="M391" s="256"/>
      <c r="N391" s="256"/>
      <c r="O391" s="256"/>
      <c r="P391" s="256"/>
      <c r="Q391" s="256"/>
      <c r="R391" s="256"/>
      <c r="S391" s="256"/>
      <c r="T391" s="255"/>
      <c r="U391" s="613" t="s">
        <v>210</v>
      </c>
      <c r="V391" s="614"/>
      <c r="W391" s="614"/>
      <c r="X391" s="615"/>
      <c r="Y391" s="666"/>
      <c r="Z391" s="667"/>
      <c r="AA391" s="257"/>
      <c r="AB391" s="257"/>
      <c r="AC391" s="257"/>
      <c r="AD391" s="299"/>
      <c r="AE391" s="299"/>
      <c r="AF391" s="268"/>
      <c r="AG391" s="268"/>
      <c r="AH391" s="268"/>
      <c r="AI391" s="257"/>
      <c r="AJ391" s="257"/>
      <c r="AK391" s="257"/>
      <c r="AL391" s="257"/>
      <c r="AM391" s="257"/>
      <c r="AN391" s="257"/>
      <c r="AO391" s="257"/>
      <c r="AP391" s="257"/>
      <c r="AQ391" s="257"/>
      <c r="AR391" s="257"/>
      <c r="AS391" s="257"/>
      <c r="AT391" s="257"/>
      <c r="AU391" s="257"/>
      <c r="AX391" s="569"/>
      <c r="AY391" s="569"/>
      <c r="AZ391" s="589"/>
      <c r="BA391" s="590"/>
      <c r="BB391" s="590"/>
      <c r="BC391" s="590"/>
      <c r="BD391" s="589"/>
      <c r="BE391" s="585" t="e">
        <f>IF(#REF!="発電事業者","月間送電電力量（GWh）","月間受電電力量（GWh）")</f>
        <v>#REF!</v>
      </c>
      <c r="BF391" s="586"/>
      <c r="BG391" s="331" t="str">
        <f>IF(COUNT(BG370,L403)=2,ROUND(BG370*L403/SUM(L399:L408),#REF!),"")</f>
        <v/>
      </c>
      <c r="BH391" s="331" t="str">
        <f>IF(COUNT(BH370,M403)=2,ROUND(BH370*M403/SUM(M399:M408),#REF!),"")</f>
        <v/>
      </c>
      <c r="BI391" s="331" t="str">
        <f>IF(COUNT(BI370,N403)=2,ROUND(BI370*N403/SUM(N399:N408),#REF!),"")</f>
        <v/>
      </c>
      <c r="BJ391" s="331" t="str">
        <f>IF(COUNT(BJ370,O403)=2,ROUND(BJ370*O403/SUM(O399:O408),#REF!),"")</f>
        <v/>
      </c>
      <c r="BK391" s="331" t="str">
        <f>IF(COUNT(BK370,P403)=2,ROUND(BK370*P403/SUM(P399:P408),#REF!),"")</f>
        <v/>
      </c>
      <c r="BL391" s="331" t="str">
        <f>IF(COUNT(BL370,Q403)=2,ROUND(BL370*Q403/SUM(Q399:Q408),#REF!),"")</f>
        <v/>
      </c>
      <c r="BM391" s="331" t="str">
        <f>IF(COUNT(BM370,R403)=2,ROUND(BM370*R403/SUM(R399:R408),#REF!),"")</f>
        <v/>
      </c>
      <c r="BN391" s="331" t="str">
        <f>IF(COUNT(BN370,S403)=2,ROUND(BN370*S403/SUM(S399:S408),#REF!),"")</f>
        <v/>
      </c>
      <c r="BO391" s="331" t="str">
        <f>IF(COUNT(BO370,T403)=2,ROUND(BO370*T403/SUM(T399:T408),#REF!),"")</f>
        <v/>
      </c>
      <c r="BP391" s="331" t="str">
        <f>IF(COUNT(BP370,U403)=2,ROUND(BP370*U403/SUM(U399:U408),#REF!),"")</f>
        <v/>
      </c>
      <c r="BQ391" s="331" t="str">
        <f>IF(COUNT(BQ370,V403)=2,ROUND(BQ370*V403/SUM(V399:V408),#REF!),"")</f>
        <v/>
      </c>
      <c r="BR391" s="331" t="str">
        <f>IF(COUNT(BR370,W403)=2,ROUND(BR370*W403/SUM(W399:W408),#REF!),"")</f>
        <v/>
      </c>
      <c r="BS391" s="569" t="e">
        <f>IF(#REF!="発電事業者","年間送電電力量（GWh）","年間受電電力量（GWh）")</f>
        <v>#REF!</v>
      </c>
      <c r="BT391" s="569"/>
      <c r="BU391" s="569"/>
      <c r="BV391" s="333" t="s">
        <v>25</v>
      </c>
      <c r="BW391" s="582"/>
      <c r="BX391" s="582"/>
      <c r="BY391" s="331" t="str">
        <f>IF(COUNT(BY370,X403)=2,ROUND(BY370*X403/SUM(X399:X408),#REF!),"")</f>
        <v/>
      </c>
      <c r="BZ391" s="331" t="str">
        <f>IF(COUNT(BZ370,Y403)=2,ROUND(BZ370*Y403/SUM(Y399:Y408),#REF!),"")</f>
        <v/>
      </c>
      <c r="CA391" s="331" t="str">
        <f>IF(COUNT(CA370,Z403)=2,ROUND(CA370*Z403/SUM(Z399:Z408),#REF!),"")</f>
        <v/>
      </c>
      <c r="CB391" s="331" t="str">
        <f>IF(COUNT(CB370,AA403)=2,ROUND(CB370*AA403/SUM(AA399:AA408),#REF!),"")</f>
        <v/>
      </c>
      <c r="CC391" s="331" t="str">
        <f>IF(COUNT(CC370,AB403)=2,ROUND(CC370*AB403/SUM(AB399:AB408),#REF!),"")</f>
        <v/>
      </c>
      <c r="CD391" s="331" t="str">
        <f>IF(COUNT(CD370,AC403)=2,ROUND(CD370*AC403/SUM(AC399:AC408),#REF!),"")</f>
        <v/>
      </c>
      <c r="CE391" s="331" t="str">
        <f>IF(COUNT(CE370,AD403)=2,ROUND(CE370*AD403/SUM(AD399:AD408),#REF!),"")</f>
        <v/>
      </c>
      <c r="CF391" s="331" t="str">
        <f>IF(COUNT(CF370,AE403)=2,ROUND(CF370*AE403/SUM(AE399:AE408),#REF!),"")</f>
        <v/>
      </c>
      <c r="CG391" s="331" t="str">
        <f>IF(COUNT(CG370,AF403)=2,ROUND(CG370*AF403/SUM(AF399:AF408),#REF!),"")</f>
        <v/>
      </c>
      <c r="CH391" s="565" t="str">
        <f>IF(COUNTA(AG403)=0,"",AG403)</f>
        <v/>
      </c>
      <c r="CI391" s="565"/>
      <c r="CJ391" s="565"/>
      <c r="CK391" s="565"/>
      <c r="CL391" s="565"/>
      <c r="CM391" s="565"/>
      <c r="CN391" s="565"/>
      <c r="CO391" s="565"/>
      <c r="CP391" s="565"/>
      <c r="CQ391" s="565"/>
    </row>
    <row r="392" spans="3:97" s="243" customFormat="1" ht="13.5" customHeight="1">
      <c r="C392" s="606"/>
      <c r="D392" s="607"/>
      <c r="E392" s="608" t="s">
        <v>212</v>
      </c>
      <c r="F392" s="609"/>
      <c r="G392" s="610"/>
      <c r="H392" s="261"/>
      <c r="I392" s="261"/>
      <c r="J392" s="261"/>
      <c r="K392" s="261"/>
      <c r="L392" s="261"/>
      <c r="M392" s="261"/>
      <c r="N392" s="261"/>
      <c r="O392" s="261"/>
      <c r="P392" s="261"/>
      <c r="Q392" s="261"/>
      <c r="R392" s="261"/>
      <c r="S392" s="261"/>
      <c r="T392" s="262" t="str">
        <f>IF(COUNT(H392:S392)=0,"",SUMPRODUCT(ROUND(H392:S392,1)))</f>
        <v/>
      </c>
      <c r="U392" s="608" t="s">
        <v>211</v>
      </c>
      <c r="V392" s="609"/>
      <c r="W392" s="609"/>
      <c r="X392" s="610"/>
      <c r="Y392" s="664"/>
      <c r="Z392" s="665"/>
      <c r="AA392" s="257"/>
      <c r="AB392" s="257"/>
      <c r="AC392" s="257"/>
      <c r="AD392" s="299"/>
      <c r="AE392" s="299"/>
      <c r="AF392" s="268"/>
      <c r="AG392" s="268"/>
      <c r="AH392" s="268"/>
      <c r="AI392" s="271"/>
      <c r="AJ392" s="271"/>
      <c r="AK392" s="271"/>
      <c r="AL392" s="271"/>
      <c r="AM392" s="271"/>
      <c r="AN392" s="271"/>
      <c r="AO392" s="271"/>
      <c r="AP392" s="271"/>
      <c r="AQ392" s="271"/>
      <c r="AR392" s="271"/>
      <c r="AS392" s="271"/>
      <c r="AT392" s="271"/>
      <c r="AU392" s="272"/>
      <c r="AX392" s="569" t="str">
        <f>IF(C404="","",C404)</f>
        <v/>
      </c>
      <c r="AY392" s="569"/>
      <c r="AZ392" s="587" t="str">
        <f>IF(E404="","",E404)</f>
        <v/>
      </c>
      <c r="BA392" s="590" t="str">
        <f ca="1">IF(F404="","",F404)</f>
        <v/>
      </c>
      <c r="BB392" s="590"/>
      <c r="BC392" s="590"/>
      <c r="BD392" s="587" t="str">
        <f>IF(I404="","",I404)</f>
        <v/>
      </c>
      <c r="BE392" s="578" t="e">
        <f>IF(#REF!="発電事業者","送電電力（MW）","受電電力（MW）")</f>
        <v>#REF!</v>
      </c>
      <c r="BF392" s="579"/>
      <c r="BG392" s="331" t="str">
        <f>IF(COUNT(BG368,L404)=2,ROUND(BG368*L404/SUM(L399:L408),#REF!),"")</f>
        <v/>
      </c>
      <c r="BH392" s="331" t="str">
        <f>IF(COUNT(BH368,M404)=2,ROUND(BH368*M404/SUM(M399:M408),#REF!),"")</f>
        <v/>
      </c>
      <c r="BI392" s="331" t="str">
        <f>IF(COUNT(BI368,N404)=2,ROUND(BI368*N404/SUM(N399:N408),#REF!),"")</f>
        <v/>
      </c>
      <c r="BJ392" s="331" t="str">
        <f>IF(COUNT(BJ368,O404)=2,ROUND(BJ368*O404/SUM(O399:O408),#REF!),"")</f>
        <v/>
      </c>
      <c r="BK392" s="331" t="str">
        <f>IF(COUNT(BK368,P404)=2,ROUND(BK368*P404/SUM(P399:P408),#REF!),"")</f>
        <v/>
      </c>
      <c r="BL392" s="331" t="str">
        <f>IF(COUNT(BL368,Q404)=2,ROUND(BL368*Q404/SUM(Q399:Q408),#REF!),"")</f>
        <v/>
      </c>
      <c r="BM392" s="331" t="str">
        <f>IF(COUNT(BM368,R404)=2,ROUND(BM368*R404/SUM(R399:R408),#REF!),"")</f>
        <v/>
      </c>
      <c r="BN392" s="331" t="str">
        <f>IF(COUNT(BN368,S404)=2,ROUND(BN368*S404/SUM(S399:S408),#REF!),"")</f>
        <v/>
      </c>
      <c r="BO392" s="331" t="str">
        <f>IF(COUNT(BO368,T404)=2,ROUND(BO368*T404/SUM(T399:T408),#REF!),"")</f>
        <v/>
      </c>
      <c r="BP392" s="331" t="str">
        <f>IF(COUNT(BP368,U404)=2,ROUND(BP368*U404/SUM(U399:U408),#REF!),"")</f>
        <v/>
      </c>
      <c r="BQ392" s="331" t="str">
        <f>IF(COUNT(BQ368,V404)=2,ROUND(BQ368*V404/SUM(V399:V408),#REF!),"")</f>
        <v/>
      </c>
      <c r="BR392" s="331" t="str">
        <f>IF(COUNT(BR368,W404)=2,ROUND(BR368*W404/SUM(W399:W408),#REF!),"")</f>
        <v/>
      </c>
      <c r="BS392" s="569" t="e">
        <f>IF(#REF!="発電事業者","送電電力（MW）","受電電力（MW）")</f>
        <v>#REF!</v>
      </c>
      <c r="BT392" s="569"/>
      <c r="BU392" s="569"/>
      <c r="BV392" s="333" t="s">
        <v>171</v>
      </c>
      <c r="BW392" s="580"/>
      <c r="BX392" s="580"/>
      <c r="BY392" s="331" t="str">
        <f>IF(COUNT(BY368,X404)=2,ROUND(BY368*X404/SUM(X399:X408),#REF!),"")</f>
        <v/>
      </c>
      <c r="BZ392" s="331" t="str">
        <f>IF(COUNT(BZ368,Y404)=2,ROUND(BZ368*Y404/SUM(Y399:Y408),#REF!),"")</f>
        <v/>
      </c>
      <c r="CA392" s="331" t="str">
        <f>IF(COUNT(CA368,Z404)=2,ROUND(CA368*Z404/SUM(Z399:Z408),#REF!),"")</f>
        <v/>
      </c>
      <c r="CB392" s="331" t="str">
        <f>IF(COUNT(CB368,AA404)=2,ROUND(CB368*AA404/SUM(AA399:AA408),#REF!),"")</f>
        <v/>
      </c>
      <c r="CC392" s="331" t="str">
        <f>IF(COUNT(CC368,AB404)=2,ROUND(CC368*AB404/SUM(AB399:AB408),#REF!),"")</f>
        <v/>
      </c>
      <c r="CD392" s="331" t="str">
        <f>IF(COUNT(CD368,AC404)=2,ROUND(CD368*AC404/SUM(AC399:AC408),#REF!),"")</f>
        <v/>
      </c>
      <c r="CE392" s="331" t="str">
        <f>IF(COUNT(CE368,AD404)=2,ROUND(CE368*AD404/SUM(AD399:AD408),#REF!),"")</f>
        <v/>
      </c>
      <c r="CF392" s="331" t="str">
        <f>IF(COUNT(CF368,AE404)=2,ROUND(CF368*AE404/SUM(AE399:AE408),#REF!),"")</f>
        <v/>
      </c>
      <c r="CG392" s="331" t="str">
        <f>IF(COUNT(CG368,AF404)=2,ROUND(CG368*AF404/SUM(AF399:AF408),#REF!),"")</f>
        <v/>
      </c>
      <c r="CH392" s="563" t="s">
        <v>120</v>
      </c>
      <c r="CI392" s="563"/>
      <c r="CJ392" s="563"/>
      <c r="CK392" s="563"/>
      <c r="CL392" s="563"/>
      <c r="CM392" s="563"/>
      <c r="CN392" s="563"/>
      <c r="CO392" s="563"/>
      <c r="CP392" s="563"/>
      <c r="CQ392" s="563"/>
    </row>
    <row r="393" spans="3:97" s="243" customFormat="1" ht="13.5" customHeight="1">
      <c r="C393" s="273"/>
      <c r="D393" s="273"/>
      <c r="E393" s="245"/>
      <c r="F393" s="245"/>
      <c r="G393" s="245"/>
      <c r="H393" s="257"/>
      <c r="I393" s="257"/>
      <c r="J393" s="257"/>
      <c r="K393" s="257"/>
      <c r="L393" s="257"/>
      <c r="M393" s="257"/>
      <c r="N393" s="257"/>
      <c r="O393" s="257"/>
      <c r="P393" s="257"/>
      <c r="Q393" s="257"/>
      <c r="R393" s="257"/>
      <c r="S393" s="257"/>
      <c r="T393" s="257"/>
      <c r="U393" s="245"/>
      <c r="V393" s="245"/>
      <c r="W393" s="245"/>
      <c r="X393" s="245"/>
      <c r="Y393" s="274"/>
      <c r="Z393" s="274"/>
      <c r="AA393" s="257"/>
      <c r="AB393" s="257"/>
      <c r="AC393" s="257"/>
      <c r="AD393" s="273"/>
      <c r="AE393" s="273"/>
      <c r="AF393" s="245"/>
      <c r="AG393" s="245"/>
      <c r="AH393" s="245"/>
      <c r="AI393" s="271"/>
      <c r="AJ393" s="271"/>
      <c r="AK393" s="271"/>
      <c r="AL393" s="271"/>
      <c r="AM393" s="271"/>
      <c r="AN393" s="271"/>
      <c r="AO393" s="271"/>
      <c r="AP393" s="271"/>
      <c r="AQ393" s="271"/>
      <c r="AR393" s="271"/>
      <c r="AS393" s="271"/>
      <c r="AT393" s="271"/>
      <c r="AU393" s="272"/>
      <c r="AV393" s="275"/>
      <c r="AX393" s="569"/>
      <c r="AY393" s="569"/>
      <c r="AZ393" s="588"/>
      <c r="BA393" s="590"/>
      <c r="BB393" s="590"/>
      <c r="BC393" s="590"/>
      <c r="BD393" s="588"/>
      <c r="BE393" s="583"/>
      <c r="BF393" s="584"/>
      <c r="BG393" s="259"/>
      <c r="BH393" s="259"/>
      <c r="BI393" s="259"/>
      <c r="BJ393" s="259"/>
      <c r="BK393" s="259"/>
      <c r="BL393" s="259"/>
      <c r="BM393" s="259"/>
      <c r="BN393" s="259"/>
      <c r="BO393" s="259"/>
      <c r="BP393" s="259"/>
      <c r="BQ393" s="259"/>
      <c r="BR393" s="259"/>
      <c r="BS393" s="569"/>
      <c r="BT393" s="569"/>
      <c r="BU393" s="569"/>
      <c r="BV393" s="333" t="s">
        <v>172</v>
      </c>
      <c r="BW393" s="581"/>
      <c r="BX393" s="581"/>
      <c r="BY393" s="331" t="str">
        <f>IF(COUNT(BY369,X404)=2,ROUND(BY369*X404/SUM(X399:X408),#REF!),"")</f>
        <v/>
      </c>
      <c r="BZ393" s="331" t="str">
        <f>IF(COUNT(BZ369,Y404)=2,ROUND(BZ369*Y404/SUM(Y399:Y408),#REF!),"")</f>
        <v/>
      </c>
      <c r="CA393" s="331" t="str">
        <f>IF(COUNT(CA369,Z404)=2,ROUND(CA369*Z404/SUM(Z399:Z408),#REF!),"")</f>
        <v/>
      </c>
      <c r="CB393" s="331" t="str">
        <f>IF(COUNT(CB369,AA404)=2,ROUND(CB369*AA404/SUM(AA399:AA408),#REF!),"")</f>
        <v/>
      </c>
      <c r="CC393" s="331" t="str">
        <f>IF(COUNT(CC369,AB404)=2,ROUND(CC369*AB404/SUM(AB399:AB408),#REF!),"")</f>
        <v/>
      </c>
      <c r="CD393" s="331" t="str">
        <f>IF(COUNT(CD369,AC404)=2,ROUND(CD369*AC404/SUM(AC399:AC408),#REF!),"")</f>
        <v/>
      </c>
      <c r="CE393" s="331" t="str">
        <f>IF(COUNT(CE369,AD404)=2,ROUND(CE369*AD404/SUM(AD399:AD408),#REF!),"")</f>
        <v/>
      </c>
      <c r="CF393" s="331" t="str">
        <f>IF(COUNT(CF369,AE404)=2,ROUND(CF369*AE404/SUM(AE399:AE408),#REF!),"")</f>
        <v/>
      </c>
      <c r="CG393" s="331" t="str">
        <f>IF(COUNT(CG369,AF404)=2,ROUND(CG369*AF404/SUM(AF399:AF408),#REF!),"")</f>
        <v/>
      </c>
      <c r="CH393" s="564" t="str">
        <f>IF(CH392="","",CH392)</f>
        <v>廃棄物</v>
      </c>
      <c r="CI393" s="564"/>
      <c r="CJ393" s="564"/>
      <c r="CK393" s="564"/>
      <c r="CL393" s="564"/>
      <c r="CM393" s="564"/>
      <c r="CN393" s="564"/>
      <c r="CO393" s="564"/>
      <c r="CP393" s="564"/>
      <c r="CQ393" s="564"/>
      <c r="CR393" s="271"/>
      <c r="CS393" s="271"/>
    </row>
    <row r="394" spans="3:97" s="243" customFormat="1" ht="13.5" customHeight="1">
      <c r="I394" s="257"/>
      <c r="J394" s="257"/>
      <c r="K394" s="257"/>
      <c r="L394" s="257"/>
      <c r="M394" s="257"/>
      <c r="N394" s="257"/>
      <c r="O394" s="257"/>
      <c r="P394" s="257"/>
      <c r="Q394" s="257"/>
      <c r="R394" s="257"/>
      <c r="S394" s="257"/>
      <c r="T394" s="257"/>
      <c r="U394" s="245"/>
      <c r="V394" s="245"/>
      <c r="W394" s="245"/>
      <c r="X394" s="245"/>
      <c r="Y394" s="274"/>
      <c r="Z394" s="274"/>
      <c r="AA394" s="257"/>
      <c r="AB394" s="257"/>
      <c r="AC394" s="257"/>
      <c r="AD394" s="273"/>
      <c r="AE394" s="273"/>
      <c r="AF394" s="245"/>
      <c r="AG394" s="245"/>
      <c r="AH394" s="245"/>
      <c r="AI394" s="271"/>
      <c r="AJ394" s="271"/>
      <c r="AK394" s="271"/>
      <c r="AL394" s="271"/>
      <c r="AM394" s="271"/>
      <c r="AN394" s="271"/>
      <c r="AO394" s="271"/>
      <c r="AP394" s="271"/>
      <c r="AQ394" s="271"/>
      <c r="AR394" s="271"/>
      <c r="AS394" s="271"/>
      <c r="AT394" s="271"/>
      <c r="AU394" s="272"/>
      <c r="AV394" s="257"/>
      <c r="AX394" s="569"/>
      <c r="AY394" s="569"/>
      <c r="AZ394" s="589"/>
      <c r="BA394" s="590"/>
      <c r="BB394" s="590"/>
      <c r="BC394" s="590"/>
      <c r="BD394" s="589"/>
      <c r="BE394" s="585" t="e">
        <f>IF(#REF!="発電事業者","月間送電電力量（GWh）","月間受電電力量（GWh）")</f>
        <v>#REF!</v>
      </c>
      <c r="BF394" s="586"/>
      <c r="BG394" s="331" t="str">
        <f>IF(COUNT(BG370,L404)=2,ROUND(BG370*L404/SUM(L399:L408),#REF!),"")</f>
        <v/>
      </c>
      <c r="BH394" s="331" t="str">
        <f>IF(COUNT(BH370,M404)=2,ROUND(BH370*M404/SUM(M399:M408),#REF!),"")</f>
        <v/>
      </c>
      <c r="BI394" s="331" t="str">
        <f>IF(COUNT(BI370,N404)=2,ROUND(BI370*N404/SUM(N399:N408),#REF!),"")</f>
        <v/>
      </c>
      <c r="BJ394" s="331" t="str">
        <f>IF(COUNT(BJ370,O404)=2,ROUND(BJ370*O404/SUM(O399:O408),#REF!),"")</f>
        <v/>
      </c>
      <c r="BK394" s="331" t="str">
        <f>IF(COUNT(BK370,P404)=2,ROUND(BK370*P404/SUM(P399:P408),#REF!),"")</f>
        <v/>
      </c>
      <c r="BL394" s="331" t="str">
        <f>IF(COUNT(BL370,Q404)=2,ROUND(BL370*Q404/SUM(Q399:Q408),#REF!),"")</f>
        <v/>
      </c>
      <c r="BM394" s="331" t="str">
        <f>IF(COUNT(BM370,R404)=2,ROUND(BM370*R404/SUM(R399:R408),#REF!),"")</f>
        <v/>
      </c>
      <c r="BN394" s="331" t="str">
        <f>IF(COUNT(BN370,S404)=2,ROUND(BN370*S404/SUM(S399:S408),#REF!),"")</f>
        <v/>
      </c>
      <c r="BO394" s="331" t="str">
        <f>IF(COUNT(BO370,T404)=2,ROUND(BO370*T404/SUM(T399:T408),#REF!),"")</f>
        <v/>
      </c>
      <c r="BP394" s="331" t="str">
        <f>IF(COUNT(BP370,U404)=2,ROUND(BP370*U404/SUM(U399:U408),#REF!),"")</f>
        <v/>
      </c>
      <c r="BQ394" s="331" t="str">
        <f>IF(COUNT(BQ370,V404)=2,ROUND(BQ370*V404/SUM(V399:V408),#REF!),"")</f>
        <v/>
      </c>
      <c r="BR394" s="331" t="str">
        <f>IF(COUNT(BR370,W404)=2,ROUND(BR370*W404/SUM(W399:W408),#REF!),"")</f>
        <v/>
      </c>
      <c r="BS394" s="569" t="e">
        <f>IF(#REF!="発電事業者","年間送電電力量（GWh）","年間受電電力量（GWh）")</f>
        <v>#REF!</v>
      </c>
      <c r="BT394" s="569"/>
      <c r="BU394" s="569"/>
      <c r="BV394" s="333" t="s">
        <v>25</v>
      </c>
      <c r="BW394" s="582"/>
      <c r="BX394" s="582"/>
      <c r="BY394" s="331" t="str">
        <f>IF(COUNT(BY370,X404)=2,ROUND(BY370*X404/SUM(X399:X408),#REF!),"")</f>
        <v/>
      </c>
      <c r="BZ394" s="331" t="str">
        <f>IF(COUNT(BZ370,Y404)=2,ROUND(BZ370*Y404/SUM(Y399:Y408),#REF!),"")</f>
        <v/>
      </c>
      <c r="CA394" s="331" t="str">
        <f>IF(COUNT(CA370,Z404)=2,ROUND(CA370*Z404/SUM(Z399:Z408),#REF!),"")</f>
        <v/>
      </c>
      <c r="CB394" s="331" t="str">
        <f>IF(COUNT(CB370,AA404)=2,ROUND(CB370*AA404/SUM(AA399:AA408),#REF!),"")</f>
        <v/>
      </c>
      <c r="CC394" s="331" t="str">
        <f>IF(COUNT(CC370,AB404)=2,ROUND(CC370*AB404/SUM(AB399:AB408),#REF!),"")</f>
        <v/>
      </c>
      <c r="CD394" s="331" t="str">
        <f>IF(COUNT(CD370,AC404)=2,ROUND(CD370*AC404/SUM(AC399:AC408),#REF!),"")</f>
        <v/>
      </c>
      <c r="CE394" s="331" t="str">
        <f>IF(COUNT(CE370,AD404)=2,ROUND(CE370*AD404/SUM(AD399:AD408),#REF!),"")</f>
        <v/>
      </c>
      <c r="CF394" s="331" t="str">
        <f>IF(COUNT(CF370,AE404)=2,ROUND(CF370*AE404/SUM(AE399:AE408),#REF!),"")</f>
        <v/>
      </c>
      <c r="CG394" s="331" t="str">
        <f>IF(COUNT(CG370,AF404)=2,ROUND(CG370*AF404/SUM(AF399:AF408),#REF!),"")</f>
        <v/>
      </c>
      <c r="CH394" s="565" t="str">
        <f>IF(COUNTA(AG404)=0,"",AG404)</f>
        <v/>
      </c>
      <c r="CI394" s="565"/>
      <c r="CJ394" s="565"/>
      <c r="CK394" s="565"/>
      <c r="CL394" s="565"/>
      <c r="CM394" s="565"/>
      <c r="CN394" s="565"/>
      <c r="CO394" s="565"/>
      <c r="CP394" s="565"/>
      <c r="CQ394" s="565"/>
    </row>
    <row r="395" spans="3:97" s="243" customFormat="1" ht="13.5" customHeight="1">
      <c r="C395" s="273"/>
      <c r="D395" s="273"/>
      <c r="E395" s="245"/>
      <c r="F395" s="245"/>
      <c r="G395" s="245"/>
      <c r="H395" s="257"/>
      <c r="I395" s="257"/>
      <c r="J395" s="257"/>
      <c r="K395" s="257"/>
      <c r="L395" s="257"/>
      <c r="M395" s="257"/>
      <c r="N395" s="257"/>
      <c r="O395" s="257"/>
      <c r="P395" s="257"/>
      <c r="Q395" s="257"/>
      <c r="R395" s="257"/>
      <c r="S395" s="257"/>
      <c r="T395" s="257"/>
      <c r="U395" s="257"/>
      <c r="V395" s="257"/>
      <c r="W395" s="257"/>
      <c r="X395" s="257"/>
      <c r="Y395" s="257"/>
      <c r="Z395" s="257"/>
      <c r="AA395" s="257"/>
      <c r="AB395" s="257"/>
      <c r="AC395" s="257"/>
      <c r="AD395" s="257"/>
      <c r="AE395" s="257"/>
      <c r="AF395" s="257"/>
      <c r="AG395" s="257"/>
      <c r="AH395" s="257"/>
      <c r="AI395" s="257"/>
      <c r="AJ395" s="257"/>
      <c r="AK395" s="257"/>
      <c r="AL395" s="257"/>
      <c r="AM395" s="257"/>
      <c r="AN395" s="257"/>
      <c r="AO395" s="257"/>
      <c r="AP395" s="257"/>
      <c r="AQ395" s="257"/>
      <c r="AR395" s="257"/>
      <c r="AS395" s="257"/>
      <c r="AT395" s="257"/>
      <c r="AU395" s="257"/>
      <c r="AV395" s="275"/>
      <c r="AX395" s="569" t="str">
        <f>IF(C405="","",C405)</f>
        <v/>
      </c>
      <c r="AY395" s="569"/>
      <c r="AZ395" s="587" t="str">
        <f>IF(E405="","",E405)</f>
        <v/>
      </c>
      <c r="BA395" s="590" t="str">
        <f ca="1">IF(F405="","",F405)</f>
        <v/>
      </c>
      <c r="BB395" s="590"/>
      <c r="BC395" s="590"/>
      <c r="BD395" s="587" t="str">
        <f>IF(I405="","",I405)</f>
        <v/>
      </c>
      <c r="BE395" s="578" t="e">
        <f>IF(#REF!="発電事業者","送電電力（MW）","受電電力（MW）")</f>
        <v>#REF!</v>
      </c>
      <c r="BF395" s="579"/>
      <c r="BG395" s="331" t="str">
        <f>IF(COUNT(BG368,L405)=2,ROUND(BG368*L405/SUM(L399:L408),#REF!),"")</f>
        <v/>
      </c>
      <c r="BH395" s="331" t="str">
        <f>IF(COUNT(BH368,M405)=2,ROUND(BH368*M405/SUM(M399:M408),#REF!),"")</f>
        <v/>
      </c>
      <c r="BI395" s="331" t="str">
        <f>IF(COUNT(BI368,N405)=2,ROUND(BI368*N405/SUM(N399:N408),#REF!),"")</f>
        <v/>
      </c>
      <c r="BJ395" s="331" t="str">
        <f>IF(COUNT(BJ368,O405)=2,ROUND(BJ368*O405/SUM(O399:O408),#REF!),"")</f>
        <v/>
      </c>
      <c r="BK395" s="331" t="str">
        <f>IF(COUNT(BK368,P405)=2,ROUND(BK368*P405/SUM(P399:P408),#REF!),"")</f>
        <v/>
      </c>
      <c r="BL395" s="331" t="str">
        <f>IF(COUNT(BL368,Q405)=2,ROUND(BL368*Q405/SUM(Q399:Q408),#REF!),"")</f>
        <v/>
      </c>
      <c r="BM395" s="331" t="str">
        <f>IF(COUNT(BM368,R405)=2,ROUND(BM368*R405/SUM(R399:R408),#REF!),"")</f>
        <v/>
      </c>
      <c r="BN395" s="331" t="str">
        <f>IF(COUNT(BN368,S405)=2,ROUND(BN368*S405/SUM(S399:S408),#REF!),"")</f>
        <v/>
      </c>
      <c r="BO395" s="331" t="str">
        <f>IF(COUNT(BO368,T405)=2,ROUND(BO368*T405/SUM(T399:T408),#REF!),"")</f>
        <v/>
      </c>
      <c r="BP395" s="331" t="str">
        <f>IF(COUNT(BP368,U405)=2,ROUND(BP368*U405/SUM(U399:U408),#REF!),"")</f>
        <v/>
      </c>
      <c r="BQ395" s="331" t="str">
        <f>IF(COUNT(BQ368,V405)=2,ROUND(BQ368*V405/SUM(V399:V408),#REF!),"")</f>
        <v/>
      </c>
      <c r="BR395" s="331" t="str">
        <f>IF(COUNT(BR368,W405)=2,ROUND(BR368*W405/SUM(W399:W408),#REF!),"")</f>
        <v/>
      </c>
      <c r="BS395" s="569" t="e">
        <f>IF(#REF!="発電事業者","送電電力（MW）","受電電力（MW）")</f>
        <v>#REF!</v>
      </c>
      <c r="BT395" s="569"/>
      <c r="BU395" s="569"/>
      <c r="BV395" s="333" t="s">
        <v>171</v>
      </c>
      <c r="BW395" s="580"/>
      <c r="BX395" s="580"/>
      <c r="BY395" s="331" t="str">
        <f>IF(COUNT(BY368,X405)=2,ROUND(BY368*X405/SUM(X399:X408),#REF!),"")</f>
        <v/>
      </c>
      <c r="BZ395" s="331" t="str">
        <f>IF(COUNT(BZ368,Y405)=2,ROUND(BZ368*Y405/SUM(Y399:Y408),#REF!),"")</f>
        <v/>
      </c>
      <c r="CA395" s="331" t="str">
        <f>IF(COUNT(CA368,Z405)=2,ROUND(CA368*Z405/SUM(Z399:Z408),#REF!),"")</f>
        <v/>
      </c>
      <c r="CB395" s="331" t="str">
        <f>IF(COUNT(CB368,AA405)=2,ROUND(CB368*AA405/SUM(AA399:AA408),#REF!),"")</f>
        <v/>
      </c>
      <c r="CC395" s="331" t="str">
        <f>IF(COUNT(CC368,AB405)=2,ROUND(CC368*AB405/SUM(AB399:AB408),#REF!),"")</f>
        <v/>
      </c>
      <c r="CD395" s="331" t="str">
        <f>IF(COUNT(CD368,AC405)=2,ROUND(CD368*AC405/SUM(AC399:AC408),#REF!),"")</f>
        <v/>
      </c>
      <c r="CE395" s="331" t="str">
        <f>IF(COUNT(CE368,AD405)=2,ROUND(CE368*AD405/SUM(AD399:AD408),#REF!),"")</f>
        <v/>
      </c>
      <c r="CF395" s="331" t="str">
        <f>IF(COUNT(CF368,AE405)=2,ROUND(CF368*AE405/SUM(AE399:AE408),#REF!),"")</f>
        <v/>
      </c>
      <c r="CG395" s="331" t="str">
        <f>IF(COUNT(CG368,AF405)=2,ROUND(CG368*AF405/SUM(AF399:AF408),#REF!),"")</f>
        <v/>
      </c>
      <c r="CH395" s="563" t="s">
        <v>120</v>
      </c>
      <c r="CI395" s="563"/>
      <c r="CJ395" s="563"/>
      <c r="CK395" s="563"/>
      <c r="CL395" s="563"/>
      <c r="CM395" s="563"/>
      <c r="CN395" s="563"/>
      <c r="CO395" s="563"/>
      <c r="CP395" s="563"/>
      <c r="CQ395" s="563"/>
    </row>
    <row r="396" spans="3:97" s="243" customFormat="1" ht="13.5" customHeight="1">
      <c r="C396" s="241" t="e">
        <f>IF(#REF!="発電事業者","送電相手先諸元","購入相手先諸元")</f>
        <v>#REF!</v>
      </c>
      <c r="D396" s="236"/>
      <c r="E396" s="236"/>
      <c r="F396" s="242">
        <v>0</v>
      </c>
      <c r="G396" s="237" t="s">
        <v>255</v>
      </c>
      <c r="H396" s="236"/>
      <c r="I396" s="236"/>
      <c r="J396" s="236"/>
      <c r="K396" s="236"/>
      <c r="AV396" s="257"/>
      <c r="AX396" s="569"/>
      <c r="AY396" s="569"/>
      <c r="AZ396" s="588"/>
      <c r="BA396" s="590"/>
      <c r="BB396" s="590"/>
      <c r="BC396" s="590"/>
      <c r="BD396" s="588"/>
      <c r="BE396" s="583"/>
      <c r="BF396" s="584"/>
      <c r="BG396" s="259"/>
      <c r="BH396" s="259"/>
      <c r="BI396" s="259"/>
      <c r="BJ396" s="259"/>
      <c r="BK396" s="259"/>
      <c r="BL396" s="259"/>
      <c r="BM396" s="259"/>
      <c r="BN396" s="259"/>
      <c r="BO396" s="259"/>
      <c r="BP396" s="259"/>
      <c r="BQ396" s="259"/>
      <c r="BR396" s="259"/>
      <c r="BS396" s="569"/>
      <c r="BT396" s="569"/>
      <c r="BU396" s="569"/>
      <c r="BV396" s="333" t="s">
        <v>172</v>
      </c>
      <c r="BW396" s="581"/>
      <c r="BX396" s="581"/>
      <c r="BY396" s="331" t="str">
        <f>IF(COUNT(BY369,X405)=2,ROUND(BY369*X405/SUM(X399:X408),#REF!),"")</f>
        <v/>
      </c>
      <c r="BZ396" s="331" t="str">
        <f>IF(COUNT(BZ369,Y405)=2,ROUND(BZ369*Y405/SUM(Y399:Y408),#REF!),"")</f>
        <v/>
      </c>
      <c r="CA396" s="331" t="str">
        <f>IF(COUNT(CA369,Z405)=2,ROUND(CA369*Z405/SUM(Z399:Z408),#REF!),"")</f>
        <v/>
      </c>
      <c r="CB396" s="331" t="str">
        <f>IF(COUNT(CB369,AA405)=2,ROUND(CB369*AA405/SUM(AA399:AA408),#REF!),"")</f>
        <v/>
      </c>
      <c r="CC396" s="331" t="str">
        <f>IF(COUNT(CC369,AB405)=2,ROUND(CC369*AB405/SUM(AB399:AB408),#REF!),"")</f>
        <v/>
      </c>
      <c r="CD396" s="331" t="str">
        <f>IF(COUNT(CD369,AC405)=2,ROUND(CD369*AC405/SUM(AC399:AC408),#REF!),"")</f>
        <v/>
      </c>
      <c r="CE396" s="331" t="str">
        <f>IF(COUNT(CE369,AD405)=2,ROUND(CE369*AD405/SUM(AD399:AD408),#REF!),"")</f>
        <v/>
      </c>
      <c r="CF396" s="331" t="str">
        <f>IF(COUNT(CF369,AE405)=2,ROUND(CF369*AE405/SUM(AE399:AE408),#REF!),"")</f>
        <v/>
      </c>
      <c r="CG396" s="331" t="str">
        <f>IF(COUNT(CG369,AF405)=2,ROUND(CG369*AF405/SUM(AF399:AF408),#REF!),"")</f>
        <v/>
      </c>
      <c r="CH396" s="564" t="str">
        <f>IF(CH395="","",CH395)</f>
        <v>廃棄物</v>
      </c>
      <c r="CI396" s="564"/>
      <c r="CJ396" s="564"/>
      <c r="CK396" s="564"/>
      <c r="CL396" s="564"/>
      <c r="CM396" s="564"/>
      <c r="CN396" s="564"/>
      <c r="CO396" s="564"/>
      <c r="CP396" s="564"/>
      <c r="CQ396" s="564"/>
    </row>
    <row r="397" spans="3:97" s="243" customFormat="1" ht="13.5" customHeight="1">
      <c r="C397" s="594" t="s">
        <v>200</v>
      </c>
      <c r="D397" s="594"/>
      <c r="E397" s="594" t="s">
        <v>201</v>
      </c>
      <c r="F397" s="594" t="s">
        <v>202</v>
      </c>
      <c r="G397" s="594"/>
      <c r="H397" s="594"/>
      <c r="I397" s="595" t="s">
        <v>203</v>
      </c>
      <c r="J397" s="597" t="e">
        <f>IF(#REF!="発電事業者","送電先","購入先")</f>
        <v>#REF!</v>
      </c>
      <c r="K397" s="598"/>
      <c r="L397" s="601" t="e">
        <f>DATE(#REF!,1,1)</f>
        <v>#REF!</v>
      </c>
      <c r="M397" s="602"/>
      <c r="N397" s="602"/>
      <c r="O397" s="602"/>
      <c r="P397" s="602"/>
      <c r="Q397" s="602"/>
      <c r="R397" s="602"/>
      <c r="S397" s="602"/>
      <c r="T397" s="602"/>
      <c r="U397" s="602"/>
      <c r="V397" s="602"/>
      <c r="W397" s="603"/>
      <c r="X397" s="592" t="e">
        <f>DATE(#REF!+1,1,1)</f>
        <v>#REF!</v>
      </c>
      <c r="Y397" s="592" t="e">
        <f>DATE(#REF!+2,1,1)</f>
        <v>#REF!</v>
      </c>
      <c r="Z397" s="592" t="e">
        <f>DATE(#REF!+3,1,1)</f>
        <v>#REF!</v>
      </c>
      <c r="AA397" s="592" t="e">
        <f>DATE(#REF!+4,1,1)</f>
        <v>#REF!</v>
      </c>
      <c r="AB397" s="592" t="e">
        <f>DATE(#REF!+5,1,1)</f>
        <v>#REF!</v>
      </c>
      <c r="AC397" s="592" t="e">
        <f>DATE(#REF!+6,1,1)</f>
        <v>#REF!</v>
      </c>
      <c r="AD397" s="592" t="e">
        <f>DATE(#REF!+7,1,1)</f>
        <v>#REF!</v>
      </c>
      <c r="AE397" s="592" t="e">
        <f>DATE(#REF!+8,1,1)</f>
        <v>#REF!</v>
      </c>
      <c r="AF397" s="592" t="e">
        <f>DATE(#REF!+9,1,1)</f>
        <v>#REF!</v>
      </c>
      <c r="AG397" s="594" t="s">
        <v>253</v>
      </c>
      <c r="AH397" s="594"/>
      <c r="AI397" s="594"/>
      <c r="AJ397" s="594"/>
      <c r="AK397" s="594"/>
      <c r="AL397" s="594"/>
      <c r="AM397" s="594"/>
      <c r="AN397" s="594"/>
      <c r="AO397" s="594"/>
      <c r="AP397" s="594"/>
      <c r="AV397" s="275"/>
      <c r="AX397" s="569"/>
      <c r="AY397" s="569"/>
      <c r="AZ397" s="589"/>
      <c r="BA397" s="590"/>
      <c r="BB397" s="590"/>
      <c r="BC397" s="590"/>
      <c r="BD397" s="589"/>
      <c r="BE397" s="585" t="e">
        <f>IF(#REF!="発電事業者","月間送電電力量（GWh）","月間受電電力量（GWh）")</f>
        <v>#REF!</v>
      </c>
      <c r="BF397" s="586"/>
      <c r="BG397" s="331" t="str">
        <f>IF(COUNT(BG370,L405)=2,ROUND(BG370*L405/SUM(L399:L408),#REF!),"")</f>
        <v/>
      </c>
      <c r="BH397" s="331" t="str">
        <f>IF(COUNT(BH370,M405)=2,ROUND(BH370*M405/SUM(M399:M408),#REF!),"")</f>
        <v/>
      </c>
      <c r="BI397" s="331" t="str">
        <f>IF(COUNT(BI370,N405)=2,ROUND(BI370*N405/SUM(N399:N408),#REF!),"")</f>
        <v/>
      </c>
      <c r="BJ397" s="331" t="str">
        <f>IF(COUNT(BJ370,O405)=2,ROUND(BJ370*O405/SUM(O399:O408),#REF!),"")</f>
        <v/>
      </c>
      <c r="BK397" s="331" t="str">
        <f>IF(COUNT(BK370,P405)=2,ROUND(BK370*P405/SUM(P399:P408),#REF!),"")</f>
        <v/>
      </c>
      <c r="BL397" s="331" t="str">
        <f>IF(COUNT(BL370,Q405)=2,ROUND(BL370*Q405/SUM(Q399:Q408),#REF!),"")</f>
        <v/>
      </c>
      <c r="BM397" s="331" t="str">
        <f>IF(COUNT(BM370,R405)=2,ROUND(BM370*R405/SUM(R399:R408),#REF!),"")</f>
        <v/>
      </c>
      <c r="BN397" s="331" t="str">
        <f>IF(COUNT(BN370,S405)=2,ROUND(BN370*S405/SUM(S399:S408),#REF!),"")</f>
        <v/>
      </c>
      <c r="BO397" s="331" t="str">
        <f>IF(COUNT(BO370,T405)=2,ROUND(BO370*T405/SUM(T399:T408),#REF!),"")</f>
        <v/>
      </c>
      <c r="BP397" s="331" t="str">
        <f>IF(COUNT(BP370,U405)=2,ROUND(BP370*U405/SUM(U399:U408),#REF!),"")</f>
        <v/>
      </c>
      <c r="BQ397" s="331" t="str">
        <f>IF(COUNT(BQ370,V405)=2,ROUND(BQ370*V405/SUM(V399:V408),#REF!),"")</f>
        <v/>
      </c>
      <c r="BR397" s="331" t="str">
        <f>IF(COUNT(BR370,W405)=2,ROUND(BR370*W405/SUM(W399:W408),#REF!),"")</f>
        <v/>
      </c>
      <c r="BS397" s="569" t="e">
        <f>IF(#REF!="発電事業者","年間送電電力量（GWh）","年間受電電力量（GWh）")</f>
        <v>#REF!</v>
      </c>
      <c r="BT397" s="569"/>
      <c r="BU397" s="569"/>
      <c r="BV397" s="333" t="s">
        <v>25</v>
      </c>
      <c r="BW397" s="582"/>
      <c r="BX397" s="582"/>
      <c r="BY397" s="331" t="str">
        <f>IF(COUNT(BY370,X405)=2,ROUND(BY370*X405/SUM(X399:X408),#REF!),"")</f>
        <v/>
      </c>
      <c r="BZ397" s="331" t="str">
        <f>IF(COUNT(BZ370,Y405)=2,ROUND(BZ370*Y405/SUM(Y399:Y408),#REF!),"")</f>
        <v/>
      </c>
      <c r="CA397" s="331" t="str">
        <f>IF(COUNT(CA370,Z405)=2,ROUND(CA370*Z405/SUM(Z399:Z408),#REF!),"")</f>
        <v/>
      </c>
      <c r="CB397" s="331" t="str">
        <f>IF(COUNT(CB370,AA405)=2,ROUND(CB370*AA405/SUM(AA399:AA408),#REF!),"")</f>
        <v/>
      </c>
      <c r="CC397" s="331" t="str">
        <f>IF(COUNT(CC370,AB405)=2,ROUND(CC370*AB405/SUM(AB399:AB408),#REF!),"")</f>
        <v/>
      </c>
      <c r="CD397" s="331" t="str">
        <f>IF(COUNT(CD370,AC405)=2,ROUND(CD370*AC405/SUM(AC399:AC408),#REF!),"")</f>
        <v/>
      </c>
      <c r="CE397" s="331" t="str">
        <f>IF(COUNT(CE370,AD405)=2,ROUND(CE370*AD405/SUM(AD399:AD408),#REF!),"")</f>
        <v/>
      </c>
      <c r="CF397" s="331" t="str">
        <f>IF(COUNT(CF370,AE405)=2,ROUND(CF370*AE405/SUM(AE399:AE408),#REF!),"")</f>
        <v/>
      </c>
      <c r="CG397" s="331" t="str">
        <f>IF(COUNT(CG370,AF405)=2,ROUND(CG370*AF405/SUM(AF399:AF408),#REF!),"")</f>
        <v/>
      </c>
      <c r="CH397" s="565" t="str">
        <f>IF(COUNTA(AG405)=0,"",AG405)</f>
        <v/>
      </c>
      <c r="CI397" s="565"/>
      <c r="CJ397" s="565"/>
      <c r="CK397" s="565"/>
      <c r="CL397" s="565"/>
      <c r="CM397" s="565"/>
      <c r="CN397" s="565"/>
      <c r="CO397" s="565"/>
      <c r="CP397" s="565"/>
      <c r="CQ397" s="565"/>
    </row>
    <row r="398" spans="3:97" s="243" customFormat="1" ht="13.5" customHeight="1">
      <c r="C398" s="594"/>
      <c r="D398" s="594"/>
      <c r="E398" s="594"/>
      <c r="F398" s="594"/>
      <c r="G398" s="594"/>
      <c r="H398" s="594"/>
      <c r="I398" s="596"/>
      <c r="J398" s="599"/>
      <c r="K398" s="600"/>
      <c r="L398" s="320" t="s">
        <v>194</v>
      </c>
      <c r="M398" s="320" t="s">
        <v>195</v>
      </c>
      <c r="N398" s="320" t="s">
        <v>161</v>
      </c>
      <c r="O398" s="320" t="s">
        <v>162</v>
      </c>
      <c r="P398" s="320" t="s">
        <v>163</v>
      </c>
      <c r="Q398" s="320" t="s">
        <v>164</v>
      </c>
      <c r="R398" s="320" t="s">
        <v>165</v>
      </c>
      <c r="S398" s="320" t="s">
        <v>166</v>
      </c>
      <c r="T398" s="320" t="s">
        <v>167</v>
      </c>
      <c r="U398" s="320" t="s">
        <v>168</v>
      </c>
      <c r="V398" s="320" t="s">
        <v>169</v>
      </c>
      <c r="W398" s="320" t="s">
        <v>170</v>
      </c>
      <c r="X398" s="593">
        <v>43101</v>
      </c>
      <c r="Y398" s="593">
        <v>43466</v>
      </c>
      <c r="Z398" s="593">
        <v>43831</v>
      </c>
      <c r="AA398" s="593">
        <v>44197</v>
      </c>
      <c r="AB398" s="593">
        <v>44562</v>
      </c>
      <c r="AC398" s="593">
        <v>44927</v>
      </c>
      <c r="AD398" s="593">
        <v>45292</v>
      </c>
      <c r="AE398" s="593">
        <v>45658</v>
      </c>
      <c r="AF398" s="593">
        <v>46023</v>
      </c>
      <c r="AG398" s="594"/>
      <c r="AH398" s="594"/>
      <c r="AI398" s="594"/>
      <c r="AJ398" s="594"/>
      <c r="AK398" s="594"/>
      <c r="AL398" s="594"/>
      <c r="AM398" s="594"/>
      <c r="AN398" s="594"/>
      <c r="AO398" s="594"/>
      <c r="AP398" s="594"/>
      <c r="AV398" s="275"/>
      <c r="AX398" s="569" t="str">
        <f>IF(C406="","",C406)</f>
        <v/>
      </c>
      <c r="AY398" s="569"/>
      <c r="AZ398" s="587" t="str">
        <f>IF(E406="","",E406)</f>
        <v/>
      </c>
      <c r="BA398" s="590" t="str">
        <f ca="1">IF(F406="","",F406)</f>
        <v/>
      </c>
      <c r="BB398" s="590"/>
      <c r="BC398" s="590"/>
      <c r="BD398" s="587" t="str">
        <f>IF(I406="","",I406)</f>
        <v/>
      </c>
      <c r="BE398" s="578" t="e">
        <f>IF(#REF!="発電事業者","送電電力（MW）","受電電力（MW）")</f>
        <v>#REF!</v>
      </c>
      <c r="BF398" s="579"/>
      <c r="BG398" s="331" t="str">
        <f>IF(COUNT(BG368,L406)=2,ROUND(BG368*L406/SUM(L399:L408),#REF!),"")</f>
        <v/>
      </c>
      <c r="BH398" s="331" t="str">
        <f>IF(COUNT(BH368,M406)=2,ROUND(BH368*M406/SUM(M399:M408),#REF!),"")</f>
        <v/>
      </c>
      <c r="BI398" s="331" t="str">
        <f>IF(COUNT(BI368,N406)=2,ROUND(BI368*N406/SUM(N399:N408),#REF!),"")</f>
        <v/>
      </c>
      <c r="BJ398" s="331" t="str">
        <f>IF(COUNT(BJ368,O406)=2,ROUND(BJ368*O406/SUM(O399:O408),#REF!),"")</f>
        <v/>
      </c>
      <c r="BK398" s="331" t="str">
        <f>IF(COUNT(BK368,P406)=2,ROUND(BK368*P406/SUM(P399:P408),#REF!),"")</f>
        <v/>
      </c>
      <c r="BL398" s="331" t="str">
        <f>IF(COUNT(BL368,Q406)=2,ROUND(BL368*Q406/SUM(Q399:Q408),#REF!),"")</f>
        <v/>
      </c>
      <c r="BM398" s="331" t="str">
        <f>IF(COUNT(BM368,R406)=2,ROUND(BM368*R406/SUM(R399:R408),#REF!),"")</f>
        <v/>
      </c>
      <c r="BN398" s="331" t="str">
        <f>IF(COUNT(BN368,S406)=2,ROUND(BN368*S406/SUM(S399:S408),#REF!),"")</f>
        <v/>
      </c>
      <c r="BO398" s="331" t="str">
        <f>IF(COUNT(BO368,T406)=2,ROUND(BO368*T406/SUM(T399:T408),#REF!),"")</f>
        <v/>
      </c>
      <c r="BP398" s="331" t="str">
        <f>IF(COUNT(BP368,U406)=2,ROUND(BP368*U406/SUM(U399:U408),#REF!),"")</f>
        <v/>
      </c>
      <c r="BQ398" s="331" t="str">
        <f>IF(COUNT(BQ368,V406)=2,ROUND(BQ368*V406/SUM(V399:V408),#REF!),"")</f>
        <v/>
      </c>
      <c r="BR398" s="331" t="str">
        <f>IF(COUNT(BR368,W406)=2,ROUND(BR368*W406/SUM(W399:W408),#REF!),"")</f>
        <v/>
      </c>
      <c r="BS398" s="569" t="e">
        <f>IF(#REF!="発電事業者","送電電力（MW）","受電電力（MW）")</f>
        <v>#REF!</v>
      </c>
      <c r="BT398" s="569"/>
      <c r="BU398" s="569"/>
      <c r="BV398" s="333" t="s">
        <v>171</v>
      </c>
      <c r="BW398" s="580"/>
      <c r="BX398" s="580"/>
      <c r="BY398" s="331" t="str">
        <f>IF(COUNT(BY368,X406)=2,ROUND(BY368*X406/SUM(X399:X408),#REF!),"")</f>
        <v/>
      </c>
      <c r="BZ398" s="331" t="str">
        <f>IF(COUNT(BZ368,Y406)=2,ROUND(BZ368*Y406/SUM(Y399:Y408),#REF!),"")</f>
        <v/>
      </c>
      <c r="CA398" s="331" t="str">
        <f>IF(COUNT(CA368,Z406)=2,ROUND(CA368*Z406/SUM(Z399:Z408),#REF!),"")</f>
        <v/>
      </c>
      <c r="CB398" s="331" t="str">
        <f>IF(COUNT(CB368,AA406)=2,ROUND(CB368*AA406/SUM(AA399:AA408),#REF!),"")</f>
        <v/>
      </c>
      <c r="CC398" s="331" t="str">
        <f>IF(COUNT(CC368,AB406)=2,ROUND(CC368*AB406/SUM(AB399:AB408),#REF!),"")</f>
        <v/>
      </c>
      <c r="CD398" s="331" t="str">
        <f>IF(COUNT(CD368,AC406)=2,ROUND(CD368*AC406/SUM(AC399:AC408),#REF!),"")</f>
        <v/>
      </c>
      <c r="CE398" s="331" t="str">
        <f>IF(COUNT(CE368,AD406)=2,ROUND(CE368*AD406/SUM(AD399:AD408),#REF!),"")</f>
        <v/>
      </c>
      <c r="CF398" s="331" t="str">
        <f>IF(COUNT(CF368,AE406)=2,ROUND(CF368*AE406/SUM(AE399:AE408),#REF!),"")</f>
        <v/>
      </c>
      <c r="CG398" s="331" t="str">
        <f>IF(COUNT(CG368,AF406)=2,ROUND(CG368*AF406/SUM(AF399:AF408),#REF!),"")</f>
        <v/>
      </c>
      <c r="CH398" s="563" t="s">
        <v>120</v>
      </c>
      <c r="CI398" s="563"/>
      <c r="CJ398" s="563"/>
      <c r="CK398" s="563"/>
      <c r="CL398" s="563"/>
      <c r="CM398" s="563"/>
      <c r="CN398" s="563"/>
      <c r="CO398" s="563"/>
      <c r="CP398" s="563"/>
      <c r="CQ398" s="563"/>
    </row>
    <row r="399" spans="3:97" s="243" customFormat="1" ht="13.5" customHeight="1">
      <c r="C399" s="568"/>
      <c r="D399" s="568"/>
      <c r="E399" s="332"/>
      <c r="F399" s="569" t="str">
        <f ca="1">IF(E399="","",VLOOKUP(E399,INDIRECT(AR399),2,FALSE))</f>
        <v/>
      </c>
      <c r="G399" s="569"/>
      <c r="H399" s="569"/>
      <c r="I399" s="333" t="str">
        <f>IF(E399="","",E363)</f>
        <v/>
      </c>
      <c r="J399" s="569" t="e">
        <f>J397&amp;"１"</f>
        <v>#REF!</v>
      </c>
      <c r="K399" s="569"/>
      <c r="L399" s="277">
        <f t="shared" ref="L399:W399" si="23">IF($F396=0,IF(100-SUM(L400:L408)=0,"",100-SUM(L400:L408)),IF(H373-SUM(L400:L408)=0,"",H373-SUM(L400:L408)))</f>
        <v>100</v>
      </c>
      <c r="M399" s="277">
        <f t="shared" si="23"/>
        <v>100</v>
      </c>
      <c r="N399" s="277">
        <f t="shared" si="23"/>
        <v>100</v>
      </c>
      <c r="O399" s="277">
        <f t="shared" si="23"/>
        <v>100</v>
      </c>
      <c r="P399" s="277">
        <f t="shared" si="23"/>
        <v>100</v>
      </c>
      <c r="Q399" s="277">
        <f t="shared" si="23"/>
        <v>100</v>
      </c>
      <c r="R399" s="277">
        <f t="shared" si="23"/>
        <v>100</v>
      </c>
      <c r="S399" s="277">
        <f t="shared" si="23"/>
        <v>100</v>
      </c>
      <c r="T399" s="277">
        <f t="shared" si="23"/>
        <v>100</v>
      </c>
      <c r="U399" s="277">
        <f t="shared" si="23"/>
        <v>100</v>
      </c>
      <c r="V399" s="277">
        <f t="shared" si="23"/>
        <v>100</v>
      </c>
      <c r="W399" s="277">
        <f t="shared" si="23"/>
        <v>100</v>
      </c>
      <c r="X399" s="277">
        <f>IF($F396=0,IF(100-SUM(X400:X408)=0,"",100-SUM(X400:X408)),IF(H375-SUM(X400:X408)=0,"",H375-SUM(X400:X408)))</f>
        <v>100</v>
      </c>
      <c r="Y399" s="277">
        <f>IF($F396=0,IF(100-SUM(Y400:Y408)=0,"",100-SUM(Y400:Y408)),IF(H377-SUM(Y400:Y408)=0,"",H377-SUM(Y400:Y408)))</f>
        <v>100</v>
      </c>
      <c r="Z399" s="277">
        <f>IF($F396=0,IF(100-SUM(Z400:Z408)=0,"",100-SUM(Z400:Z408)),IF(H379-SUM(Z400:Z408)=0,"",H379-SUM(Z400:Z408)))</f>
        <v>100</v>
      </c>
      <c r="AA399" s="277">
        <f>IF($F396=0,IF(100-SUM(AA400:AA408)=0,"",100-SUM(AA400:AA408)),IF(H381-SUM(AA400:AA408)=0,"",H381-SUM(AA400:AA408)))</f>
        <v>100</v>
      </c>
      <c r="AB399" s="277">
        <f>IF($F396=0,IF(100-SUM(AB400:AB408)=0,"",100-SUM(AB400:AB408)),IF(H383-SUM(AB400:AB408)=0,"",H383-SUM(AB400:AB408)))</f>
        <v>100</v>
      </c>
      <c r="AC399" s="277">
        <f>IF($F396=0,IF(100-SUM(AC400:AC408)=0,"",100-SUM(AC400:AC408)),IF(H385-SUM(AC400:AC408)=0,"",H385-SUM(AC400:AC408)))</f>
        <v>100</v>
      </c>
      <c r="AD399" s="277">
        <f>IF($F396=0,IF(100-SUM(AD400:AD408)=0,"",100-SUM(AD400:AD408)),IF(H387-SUM(AD400:AD408)=0,"",H387-SUM(AD400:AD408)))</f>
        <v>100</v>
      </c>
      <c r="AE399" s="277">
        <f>IF($F396=0,IF(100-SUM(AE400:AE408)=0,"",100-SUM(AE400:AE408)),IF(H389-SUM(AE400:AE408)=0,"",H389-SUM(AE400:AE408)))</f>
        <v>100</v>
      </c>
      <c r="AF399" s="277">
        <f>IF($F396=0,IF(100-SUM(AF400:AF408)=0,"",100-SUM(AF400:AF408)),IF(H391-SUM(AF400:AF408)=0,"",H391-SUM(AF400:AF408)))</f>
        <v>100</v>
      </c>
      <c r="AG399" s="570"/>
      <c r="AH399" s="570"/>
      <c r="AI399" s="570"/>
      <c r="AJ399" s="570"/>
      <c r="AK399" s="570"/>
      <c r="AL399" s="570"/>
      <c r="AM399" s="570"/>
      <c r="AN399" s="570"/>
      <c r="AO399" s="570"/>
      <c r="AP399" s="570"/>
      <c r="AR399" s="591" t="b">
        <f t="shared" ref="AR399:AR408" si="24">IF(C399="発電事業者","事業者リスト一覧!D3:E1002", IF(C399="小売電気事業者","事業者リスト一覧!J3:K1002", IF(C399="一般送配電事業者","事業者リスト一覧!G3:H13", IF(C399="送電事業者","事業者リスト一覧!G16:H21", IF(C399="特定送配電事業者","事業者リスト一覧!G24:H44", IF(C399="登録特定送配電事業者","事業者リスト一覧!G47:H87", IF(C399="その他事業者","事業者リスト一覧!G90:H100")))))))</f>
        <v>0</v>
      </c>
      <c r="AS399" s="591"/>
      <c r="AT399" s="591"/>
      <c r="AU399" s="281" t="s">
        <v>160</v>
      </c>
      <c r="AV399" s="275"/>
      <c r="AX399" s="569"/>
      <c r="AY399" s="569"/>
      <c r="AZ399" s="588"/>
      <c r="BA399" s="590"/>
      <c r="BB399" s="590"/>
      <c r="BC399" s="590"/>
      <c r="BD399" s="588"/>
      <c r="BE399" s="583"/>
      <c r="BF399" s="584"/>
      <c r="BG399" s="259"/>
      <c r="BH399" s="259"/>
      <c r="BI399" s="259"/>
      <c r="BJ399" s="259"/>
      <c r="BK399" s="259"/>
      <c r="BL399" s="259"/>
      <c r="BM399" s="259"/>
      <c r="BN399" s="259"/>
      <c r="BO399" s="259"/>
      <c r="BP399" s="259"/>
      <c r="BQ399" s="259"/>
      <c r="BR399" s="259"/>
      <c r="BS399" s="569"/>
      <c r="BT399" s="569"/>
      <c r="BU399" s="569"/>
      <c r="BV399" s="333" t="s">
        <v>172</v>
      </c>
      <c r="BW399" s="581"/>
      <c r="BX399" s="581"/>
      <c r="BY399" s="331" t="str">
        <f>IF(COUNT(BY369,X406)=2,ROUND(BY369*X406/SUM(X399:X408),#REF!),"")</f>
        <v/>
      </c>
      <c r="BZ399" s="331" t="str">
        <f>IF(COUNT(BZ369,Y406)=2,ROUND(BZ369*Y406/SUM(Y399:Y408),#REF!),"")</f>
        <v/>
      </c>
      <c r="CA399" s="331" t="str">
        <f>IF(COUNT(CA369,Z406)=2,ROUND(CA369*Z406/SUM(Z399:Z408),#REF!),"")</f>
        <v/>
      </c>
      <c r="CB399" s="331" t="str">
        <f>IF(COUNT(CB369,AA406)=2,ROUND(CB369*AA406/SUM(AA399:AA408),#REF!),"")</f>
        <v/>
      </c>
      <c r="CC399" s="331" t="str">
        <f>IF(COUNT(CC369,AB406)=2,ROUND(CC369*AB406/SUM(AB399:AB408),#REF!),"")</f>
        <v/>
      </c>
      <c r="CD399" s="331" t="str">
        <f>IF(COUNT(CD369,AC406)=2,ROUND(CD369*AC406/SUM(AC399:AC408),#REF!),"")</f>
        <v/>
      </c>
      <c r="CE399" s="331" t="str">
        <f>IF(COUNT(CE369,AD406)=2,ROUND(CE369*AD406/SUM(AD399:AD408),#REF!),"")</f>
        <v/>
      </c>
      <c r="CF399" s="331" t="str">
        <f>IF(COUNT(CF369,AE406)=2,ROUND(CF369*AE406/SUM(AE399:AE408),#REF!),"")</f>
        <v/>
      </c>
      <c r="CG399" s="331" t="str">
        <f>IF(COUNT(CG369,AF406)=2,ROUND(CG369*AF406/SUM(AF399:AF408),#REF!),"")</f>
        <v/>
      </c>
      <c r="CH399" s="564" t="str">
        <f>IF(CH398="","",CH398)</f>
        <v>廃棄物</v>
      </c>
      <c r="CI399" s="564"/>
      <c r="CJ399" s="564"/>
      <c r="CK399" s="564"/>
      <c r="CL399" s="564"/>
      <c r="CM399" s="564"/>
      <c r="CN399" s="564"/>
      <c r="CO399" s="564"/>
      <c r="CP399" s="564"/>
      <c r="CQ399" s="564"/>
    </row>
    <row r="400" spans="3:97" s="243" customFormat="1" ht="13.5" customHeight="1">
      <c r="C400" s="568"/>
      <c r="D400" s="568"/>
      <c r="E400" s="332"/>
      <c r="F400" s="569" t="str">
        <f t="shared" ref="F400:F407" ca="1" si="25">IF(E400="","",VLOOKUP(E400,INDIRECT(AR400),2,FALSE))</f>
        <v/>
      </c>
      <c r="G400" s="569"/>
      <c r="H400" s="569"/>
      <c r="I400" s="333" t="str">
        <f>IF(E400="","",E363)</f>
        <v/>
      </c>
      <c r="J400" s="569" t="e">
        <f>J397&amp;"２"</f>
        <v>#REF!</v>
      </c>
      <c r="K400" s="569"/>
      <c r="L400" s="308"/>
      <c r="M400" s="308"/>
      <c r="N400" s="308"/>
      <c r="O400" s="308"/>
      <c r="P400" s="308"/>
      <c r="Q400" s="308"/>
      <c r="R400" s="308"/>
      <c r="S400" s="308"/>
      <c r="T400" s="308"/>
      <c r="U400" s="308"/>
      <c r="V400" s="308"/>
      <c r="W400" s="308"/>
      <c r="X400" s="308"/>
      <c r="Y400" s="308"/>
      <c r="Z400" s="308"/>
      <c r="AA400" s="308"/>
      <c r="AB400" s="308"/>
      <c r="AC400" s="308"/>
      <c r="AD400" s="308"/>
      <c r="AE400" s="308"/>
      <c r="AF400" s="308"/>
      <c r="AG400" s="570"/>
      <c r="AH400" s="570"/>
      <c r="AI400" s="570"/>
      <c r="AJ400" s="570"/>
      <c r="AK400" s="570"/>
      <c r="AL400" s="570"/>
      <c r="AM400" s="570"/>
      <c r="AN400" s="570"/>
      <c r="AO400" s="570"/>
      <c r="AP400" s="570"/>
      <c r="AR400" s="571" t="b">
        <f t="shared" si="24"/>
        <v>0</v>
      </c>
      <c r="AS400" s="571"/>
      <c r="AT400" s="571"/>
      <c r="AU400" s="282" t="s">
        <v>160</v>
      </c>
      <c r="AV400" s="275"/>
      <c r="AX400" s="569"/>
      <c r="AY400" s="569"/>
      <c r="AZ400" s="589"/>
      <c r="BA400" s="590"/>
      <c r="BB400" s="590"/>
      <c r="BC400" s="590"/>
      <c r="BD400" s="589"/>
      <c r="BE400" s="585" t="e">
        <f>IF(#REF!="発電事業者","月間送電電力量（GWh）","月間受電電力量（GWh）")</f>
        <v>#REF!</v>
      </c>
      <c r="BF400" s="586"/>
      <c r="BG400" s="331" t="str">
        <f>IF(COUNT(BG370,L406)=2,ROUND(BG370*L406/SUM(L399:L408),#REF!),"")</f>
        <v/>
      </c>
      <c r="BH400" s="331" t="str">
        <f>IF(COUNT(BH370,M406)=2,ROUND(BH370*M406/SUM(M399:M408),#REF!),"")</f>
        <v/>
      </c>
      <c r="BI400" s="331" t="str">
        <f>IF(COUNT(BI370,N406)=2,ROUND(BI370*N406/SUM(N399:N408),#REF!),"")</f>
        <v/>
      </c>
      <c r="BJ400" s="331" t="str">
        <f>IF(COUNT(BJ370,O406)=2,ROUND(BJ370*O406/SUM(O399:O408),#REF!),"")</f>
        <v/>
      </c>
      <c r="BK400" s="331" t="str">
        <f>IF(COUNT(BK370,P406)=2,ROUND(BK370*P406/SUM(P399:P408),#REF!),"")</f>
        <v/>
      </c>
      <c r="BL400" s="331" t="str">
        <f>IF(COUNT(BL370,Q406)=2,ROUND(BL370*Q406/SUM(Q399:Q408),#REF!),"")</f>
        <v/>
      </c>
      <c r="BM400" s="331" t="str">
        <f>IF(COUNT(BM370,R406)=2,ROUND(BM370*R406/SUM(R399:R408),#REF!),"")</f>
        <v/>
      </c>
      <c r="BN400" s="331" t="str">
        <f>IF(COUNT(BN370,S406)=2,ROUND(BN370*S406/SUM(S399:S408),#REF!),"")</f>
        <v/>
      </c>
      <c r="BO400" s="331" t="str">
        <f>IF(COUNT(BO370,T406)=2,ROUND(BO370*T406/SUM(T399:T408),#REF!),"")</f>
        <v/>
      </c>
      <c r="BP400" s="331" t="str">
        <f>IF(COUNT(BP370,U406)=2,ROUND(BP370*U406/SUM(U399:U408),#REF!),"")</f>
        <v/>
      </c>
      <c r="BQ400" s="331" t="str">
        <f>IF(COUNT(BQ370,V406)=2,ROUND(BQ370*V406/SUM(V399:V408),#REF!),"")</f>
        <v/>
      </c>
      <c r="BR400" s="331" t="str">
        <f>IF(COUNT(BR370,W406)=2,ROUND(BR370*W406/SUM(W399:W408),#REF!),"")</f>
        <v/>
      </c>
      <c r="BS400" s="569" t="e">
        <f>IF(#REF!="発電事業者","年間送電電力量（GWh）","年間受電電力量（GWh）")</f>
        <v>#REF!</v>
      </c>
      <c r="BT400" s="569"/>
      <c r="BU400" s="569"/>
      <c r="BV400" s="333" t="s">
        <v>25</v>
      </c>
      <c r="BW400" s="582"/>
      <c r="BX400" s="582"/>
      <c r="BY400" s="331" t="str">
        <f>IF(COUNT(BY370,X406)=2,ROUND(BY370*X406/SUM(X399:X408),#REF!),"")</f>
        <v/>
      </c>
      <c r="BZ400" s="331" t="str">
        <f>IF(COUNT(BZ370,Y406)=2,ROUND(BZ370*Y406/SUM(Y399:Y408),#REF!),"")</f>
        <v/>
      </c>
      <c r="CA400" s="331" t="str">
        <f>IF(COUNT(CA370,Z406)=2,ROUND(CA370*Z406/SUM(Z399:Z408),#REF!),"")</f>
        <v/>
      </c>
      <c r="CB400" s="331" t="str">
        <f>IF(COUNT(CB370,AA406)=2,ROUND(CB370*AA406/SUM(AA399:AA408),#REF!),"")</f>
        <v/>
      </c>
      <c r="CC400" s="331" t="str">
        <f>IF(COUNT(CC370,AB406)=2,ROUND(CC370*AB406/SUM(AB399:AB408),#REF!),"")</f>
        <v/>
      </c>
      <c r="CD400" s="331" t="str">
        <f>IF(COUNT(CD370,AC406)=2,ROUND(CD370*AC406/SUM(AC399:AC408),#REF!),"")</f>
        <v/>
      </c>
      <c r="CE400" s="331" t="str">
        <f>IF(COUNT(CE370,AD406)=2,ROUND(CE370*AD406/SUM(AD399:AD408),#REF!),"")</f>
        <v/>
      </c>
      <c r="CF400" s="331" t="str">
        <f>IF(COUNT(CF370,AE406)=2,ROUND(CF370*AE406/SUM(AE399:AE408),#REF!),"")</f>
        <v/>
      </c>
      <c r="CG400" s="331" t="str">
        <f>IF(COUNT(CG370,AF406)=2,ROUND(CG370*AF406/SUM(AF399:AF408),#REF!),"")</f>
        <v/>
      </c>
      <c r="CH400" s="565" t="str">
        <f>IF(COUNTA(AG406)=0,"",AG406)</f>
        <v/>
      </c>
      <c r="CI400" s="565"/>
      <c r="CJ400" s="565"/>
      <c r="CK400" s="565"/>
      <c r="CL400" s="565"/>
      <c r="CM400" s="565"/>
      <c r="CN400" s="565"/>
      <c r="CO400" s="565"/>
      <c r="CP400" s="565"/>
      <c r="CQ400" s="565"/>
    </row>
    <row r="401" spans="3:95" s="243" customFormat="1" ht="13.5" customHeight="1">
      <c r="C401" s="568"/>
      <c r="D401" s="568"/>
      <c r="E401" s="332"/>
      <c r="F401" s="569" t="str">
        <f t="shared" ca="1" si="25"/>
        <v/>
      </c>
      <c r="G401" s="569"/>
      <c r="H401" s="569"/>
      <c r="I401" s="333" t="str">
        <f>IF(E401="","",E363)</f>
        <v/>
      </c>
      <c r="J401" s="569" t="e">
        <f>J397&amp;"３"</f>
        <v>#REF!</v>
      </c>
      <c r="K401" s="569"/>
      <c r="L401" s="308"/>
      <c r="M401" s="308"/>
      <c r="N401" s="308"/>
      <c r="O401" s="308"/>
      <c r="P401" s="308"/>
      <c r="Q401" s="308"/>
      <c r="R401" s="308"/>
      <c r="S401" s="308"/>
      <c r="T401" s="308"/>
      <c r="U401" s="308"/>
      <c r="V401" s="308"/>
      <c r="W401" s="308"/>
      <c r="X401" s="308"/>
      <c r="Y401" s="308"/>
      <c r="Z401" s="308"/>
      <c r="AA401" s="308"/>
      <c r="AB401" s="308"/>
      <c r="AC401" s="308"/>
      <c r="AD401" s="308"/>
      <c r="AE401" s="308"/>
      <c r="AF401" s="308"/>
      <c r="AG401" s="570"/>
      <c r="AH401" s="570"/>
      <c r="AI401" s="570"/>
      <c r="AJ401" s="570"/>
      <c r="AK401" s="570"/>
      <c r="AL401" s="570"/>
      <c r="AM401" s="570"/>
      <c r="AN401" s="570"/>
      <c r="AO401" s="570"/>
      <c r="AP401" s="570"/>
      <c r="AR401" s="571" t="b">
        <f t="shared" si="24"/>
        <v>0</v>
      </c>
      <c r="AS401" s="571"/>
      <c r="AT401" s="571"/>
      <c r="AU401" s="282" t="s">
        <v>160</v>
      </c>
      <c r="AV401" s="275"/>
      <c r="AX401" s="569" t="str">
        <f>IF(C407="","",C407)</f>
        <v/>
      </c>
      <c r="AY401" s="569"/>
      <c r="AZ401" s="587" t="str">
        <f>IF(E407="","",E407)</f>
        <v/>
      </c>
      <c r="BA401" s="590" t="str">
        <f ca="1">IF(F407="","",F407)</f>
        <v/>
      </c>
      <c r="BB401" s="590"/>
      <c r="BC401" s="590"/>
      <c r="BD401" s="587" t="str">
        <f>IF(I407="","",I407)</f>
        <v/>
      </c>
      <c r="BE401" s="578" t="e">
        <f>IF(#REF!="発電事業者","送電電力（MW）","受電電力（MW）")</f>
        <v>#REF!</v>
      </c>
      <c r="BF401" s="579"/>
      <c r="BG401" s="331" t="str">
        <f>IF(COUNT(BG368,L407)=2,ROUND(BG368*L407/SUM(L399:L408),#REF!),"")</f>
        <v/>
      </c>
      <c r="BH401" s="331" t="str">
        <f>IF(COUNT(BH368,M407)=2,ROUND(BH368*M407/SUM(M399:M408),#REF!),"")</f>
        <v/>
      </c>
      <c r="BI401" s="331" t="str">
        <f>IF(COUNT(BI368,N407)=2,ROUND(BI368*N407/SUM(N399:N408),#REF!),"")</f>
        <v/>
      </c>
      <c r="BJ401" s="331" t="str">
        <f>IF(COUNT(BJ368,O407)=2,ROUND(BJ368*O407/SUM(O399:O408),#REF!),"")</f>
        <v/>
      </c>
      <c r="BK401" s="331" t="str">
        <f>IF(COUNT(BK368,P407)=2,ROUND(BK368*P407/SUM(P399:P408),#REF!),"")</f>
        <v/>
      </c>
      <c r="BL401" s="331" t="str">
        <f>IF(COUNT(BL368,Q407)=2,ROUND(BL368*Q407/SUM(Q399:Q408),#REF!),"")</f>
        <v/>
      </c>
      <c r="BM401" s="331" t="str">
        <f>IF(COUNT(BM368,R407)=2,ROUND(BM368*R407/SUM(R399:R408),#REF!),"")</f>
        <v/>
      </c>
      <c r="BN401" s="331" t="str">
        <f>IF(COUNT(BN368,S407)=2,ROUND(BN368*S407/SUM(S399:S408),#REF!),"")</f>
        <v/>
      </c>
      <c r="BO401" s="331" t="str">
        <f>IF(COUNT(BO368,T407)=2,ROUND(BO368*T407/SUM(T399:T408),#REF!),"")</f>
        <v/>
      </c>
      <c r="BP401" s="331" t="str">
        <f>IF(COUNT(BP368,U407)=2,ROUND(BP368*U407/SUM(U399:U408),#REF!),"")</f>
        <v/>
      </c>
      <c r="BQ401" s="331" t="str">
        <f>IF(COUNT(BQ368,V407)=2,ROUND(BQ368*V407/SUM(V399:V408),#REF!),"")</f>
        <v/>
      </c>
      <c r="BR401" s="331" t="str">
        <f>IF(COUNT(BR368,W407)=2,ROUND(BR368*W407/SUM(W399:W408),#REF!),"")</f>
        <v/>
      </c>
      <c r="BS401" s="569" t="e">
        <f>IF(#REF!="発電事業者","送電電力（MW）","受電電力（MW）")</f>
        <v>#REF!</v>
      </c>
      <c r="BT401" s="569"/>
      <c r="BU401" s="569"/>
      <c r="BV401" s="333" t="s">
        <v>171</v>
      </c>
      <c r="BW401" s="580"/>
      <c r="BX401" s="580"/>
      <c r="BY401" s="331" t="str">
        <f>IF(COUNT(BY368,X407)=2,ROUND(BY368*X407/SUM(X399:X408),#REF!),"")</f>
        <v/>
      </c>
      <c r="BZ401" s="331" t="str">
        <f>IF(COUNT(BZ368,Y407)=2,ROUND(BZ368*Y407/SUM(Y399:Y408),#REF!),"")</f>
        <v/>
      </c>
      <c r="CA401" s="331" t="str">
        <f>IF(COUNT(CA368,Z407)=2,ROUND(CA368*Z407/SUM(Z399:Z408),#REF!),"")</f>
        <v/>
      </c>
      <c r="CB401" s="331" t="str">
        <f>IF(COUNT(CB368,AA407)=2,ROUND(CB368*AA407/SUM(AA399:AA408),#REF!),"")</f>
        <v/>
      </c>
      <c r="CC401" s="331" t="str">
        <f>IF(COUNT(CC368,AB407)=2,ROUND(CC368*AB407/SUM(AB399:AB408),#REF!),"")</f>
        <v/>
      </c>
      <c r="CD401" s="331" t="str">
        <f>IF(COUNT(CD368,AC407)=2,ROUND(CD368*AC407/SUM(AC399:AC408),#REF!),"")</f>
        <v/>
      </c>
      <c r="CE401" s="331" t="str">
        <f>IF(COUNT(CE368,AD407)=2,ROUND(CE368*AD407/SUM(AD399:AD408),#REF!),"")</f>
        <v/>
      </c>
      <c r="CF401" s="331" t="str">
        <f>IF(COUNT(CF368,AE407)=2,ROUND(CF368*AE407/SUM(AE399:AE408),#REF!),"")</f>
        <v/>
      </c>
      <c r="CG401" s="331" t="str">
        <f>IF(COUNT(CG368,AF407)=2,ROUND(CG368*AF407/SUM(AF399:AF408),#REF!),"")</f>
        <v/>
      </c>
      <c r="CH401" s="563" t="s">
        <v>120</v>
      </c>
      <c r="CI401" s="563"/>
      <c r="CJ401" s="563"/>
      <c r="CK401" s="563"/>
      <c r="CL401" s="563"/>
      <c r="CM401" s="563"/>
      <c r="CN401" s="563"/>
      <c r="CO401" s="563"/>
      <c r="CP401" s="563"/>
      <c r="CQ401" s="563"/>
    </row>
    <row r="402" spans="3:95" s="243" customFormat="1" ht="13.5" customHeight="1">
      <c r="C402" s="568"/>
      <c r="D402" s="568"/>
      <c r="E402" s="332"/>
      <c r="F402" s="569" t="str">
        <f t="shared" ca="1" si="25"/>
        <v/>
      </c>
      <c r="G402" s="569"/>
      <c r="H402" s="569"/>
      <c r="I402" s="333" t="str">
        <f>IF(E402="","",E363)</f>
        <v/>
      </c>
      <c r="J402" s="569" t="e">
        <f>J397&amp;"４"</f>
        <v>#REF!</v>
      </c>
      <c r="K402" s="569"/>
      <c r="L402" s="308"/>
      <c r="M402" s="308"/>
      <c r="N402" s="308"/>
      <c r="O402" s="308"/>
      <c r="P402" s="308"/>
      <c r="Q402" s="308"/>
      <c r="R402" s="308"/>
      <c r="S402" s="308"/>
      <c r="T402" s="308"/>
      <c r="U402" s="308"/>
      <c r="V402" s="308"/>
      <c r="W402" s="308"/>
      <c r="X402" s="308"/>
      <c r="Y402" s="308"/>
      <c r="Z402" s="308"/>
      <c r="AA402" s="308"/>
      <c r="AB402" s="308"/>
      <c r="AC402" s="308"/>
      <c r="AD402" s="308"/>
      <c r="AE402" s="308"/>
      <c r="AF402" s="308"/>
      <c r="AG402" s="570"/>
      <c r="AH402" s="570"/>
      <c r="AI402" s="570"/>
      <c r="AJ402" s="570"/>
      <c r="AK402" s="570"/>
      <c r="AL402" s="570"/>
      <c r="AM402" s="570"/>
      <c r="AN402" s="570"/>
      <c r="AO402" s="570"/>
      <c r="AP402" s="570"/>
      <c r="AR402" s="571" t="b">
        <f t="shared" si="24"/>
        <v>0</v>
      </c>
      <c r="AS402" s="571"/>
      <c r="AT402" s="571"/>
      <c r="AU402" s="282" t="s">
        <v>160</v>
      </c>
      <c r="AV402" s="275"/>
      <c r="AX402" s="569"/>
      <c r="AY402" s="569"/>
      <c r="AZ402" s="588"/>
      <c r="BA402" s="590"/>
      <c r="BB402" s="590"/>
      <c r="BC402" s="590"/>
      <c r="BD402" s="588"/>
      <c r="BE402" s="583"/>
      <c r="BF402" s="584"/>
      <c r="BG402" s="259"/>
      <c r="BH402" s="259"/>
      <c r="BI402" s="259"/>
      <c r="BJ402" s="259"/>
      <c r="BK402" s="259"/>
      <c r="BL402" s="259"/>
      <c r="BM402" s="259"/>
      <c r="BN402" s="259"/>
      <c r="BO402" s="259"/>
      <c r="BP402" s="259"/>
      <c r="BQ402" s="259"/>
      <c r="BR402" s="259"/>
      <c r="BS402" s="569"/>
      <c r="BT402" s="569"/>
      <c r="BU402" s="569"/>
      <c r="BV402" s="333" t="s">
        <v>172</v>
      </c>
      <c r="BW402" s="581"/>
      <c r="BX402" s="581"/>
      <c r="BY402" s="331" t="str">
        <f>IF(COUNT(BY369,X407)=2,ROUND(BY369*X407/SUM(X399:X408),#REF!),"")</f>
        <v/>
      </c>
      <c r="BZ402" s="331" t="str">
        <f>IF(COUNT(BZ369,Y407)=2,ROUND(BZ369*Y407/SUM(Y399:Y408),#REF!),"")</f>
        <v/>
      </c>
      <c r="CA402" s="331" t="str">
        <f>IF(COUNT(CA369,Z407)=2,ROUND(CA369*Z407/SUM(Z399:Z408),#REF!),"")</f>
        <v/>
      </c>
      <c r="CB402" s="331" t="str">
        <f>IF(COUNT(CB369,AA407)=2,ROUND(CB369*AA407/SUM(AA399:AA408),#REF!),"")</f>
        <v/>
      </c>
      <c r="CC402" s="331" t="str">
        <f>IF(COUNT(CC369,AB407)=2,ROUND(CC369*AB407/SUM(AB399:AB408),#REF!),"")</f>
        <v/>
      </c>
      <c r="CD402" s="331" t="str">
        <f>IF(COUNT(CD369,AC407)=2,ROUND(CD369*AC407/SUM(AC399:AC408),#REF!),"")</f>
        <v/>
      </c>
      <c r="CE402" s="331" t="str">
        <f>IF(COUNT(CE369,AD407)=2,ROUND(CE369*AD407/SUM(AD399:AD408),#REF!),"")</f>
        <v/>
      </c>
      <c r="CF402" s="331" t="str">
        <f>IF(COUNT(CF369,AE407)=2,ROUND(CF369*AE407/SUM(AE399:AE408),#REF!),"")</f>
        <v/>
      </c>
      <c r="CG402" s="331" t="str">
        <f>IF(COUNT(CG369,AF407)=2,ROUND(CG369*AF407/SUM(AF399:AF408),#REF!),"")</f>
        <v/>
      </c>
      <c r="CH402" s="564" t="str">
        <f>IF(CH401="","",CH401)</f>
        <v>廃棄物</v>
      </c>
      <c r="CI402" s="564"/>
      <c r="CJ402" s="564"/>
      <c r="CK402" s="564"/>
      <c r="CL402" s="564"/>
      <c r="CM402" s="564"/>
      <c r="CN402" s="564"/>
      <c r="CO402" s="564"/>
      <c r="CP402" s="564"/>
      <c r="CQ402" s="564"/>
    </row>
    <row r="403" spans="3:95" s="243" customFormat="1" ht="13.5" customHeight="1">
      <c r="C403" s="568"/>
      <c r="D403" s="568"/>
      <c r="E403" s="332"/>
      <c r="F403" s="569" t="str">
        <f t="shared" ca="1" si="25"/>
        <v/>
      </c>
      <c r="G403" s="569"/>
      <c r="H403" s="569"/>
      <c r="I403" s="333" t="str">
        <f>IF(E403="","",E363)</f>
        <v/>
      </c>
      <c r="J403" s="569" t="e">
        <f>J397&amp;"５"</f>
        <v>#REF!</v>
      </c>
      <c r="K403" s="569"/>
      <c r="L403" s="308"/>
      <c r="M403" s="308"/>
      <c r="N403" s="308"/>
      <c r="O403" s="308"/>
      <c r="P403" s="308"/>
      <c r="Q403" s="308"/>
      <c r="R403" s="308"/>
      <c r="S403" s="308"/>
      <c r="T403" s="308"/>
      <c r="U403" s="308"/>
      <c r="V403" s="308"/>
      <c r="W403" s="308"/>
      <c r="X403" s="308"/>
      <c r="Y403" s="308"/>
      <c r="Z403" s="308"/>
      <c r="AA403" s="308"/>
      <c r="AB403" s="308"/>
      <c r="AC403" s="308"/>
      <c r="AD403" s="308"/>
      <c r="AE403" s="308"/>
      <c r="AF403" s="308"/>
      <c r="AG403" s="570"/>
      <c r="AH403" s="570"/>
      <c r="AI403" s="570"/>
      <c r="AJ403" s="570"/>
      <c r="AK403" s="570"/>
      <c r="AL403" s="570"/>
      <c r="AM403" s="570"/>
      <c r="AN403" s="570"/>
      <c r="AO403" s="570"/>
      <c r="AP403" s="570"/>
      <c r="AR403" s="571" t="b">
        <f t="shared" si="24"/>
        <v>0</v>
      </c>
      <c r="AS403" s="571"/>
      <c r="AT403" s="571"/>
      <c r="AU403" s="282" t="s">
        <v>160</v>
      </c>
      <c r="AV403" s="275"/>
      <c r="AX403" s="569"/>
      <c r="AY403" s="569"/>
      <c r="AZ403" s="589"/>
      <c r="BA403" s="590"/>
      <c r="BB403" s="590"/>
      <c r="BC403" s="590"/>
      <c r="BD403" s="589"/>
      <c r="BE403" s="585" t="e">
        <f>IF(#REF!="発電事業者","月間送電電力量（GWh）","月間受電電力量（GWh）")</f>
        <v>#REF!</v>
      </c>
      <c r="BF403" s="586"/>
      <c r="BG403" s="331" t="str">
        <f>IF(COUNT(BG370,L407)=2,ROUND(BG370*L407/SUM(L399:L408),#REF!),"")</f>
        <v/>
      </c>
      <c r="BH403" s="331" t="str">
        <f>IF(COUNT(BH370,M407)=2,ROUND(BH370*M407/SUM(M399:M408),#REF!),"")</f>
        <v/>
      </c>
      <c r="BI403" s="331" t="str">
        <f>IF(COUNT(BI370,N407)=2,ROUND(BI370*N407/SUM(N399:N408),#REF!),"")</f>
        <v/>
      </c>
      <c r="BJ403" s="331" t="str">
        <f>IF(COUNT(BJ370,O407)=2,ROUND(BJ370*O407/SUM(O399:O408),#REF!),"")</f>
        <v/>
      </c>
      <c r="BK403" s="331" t="str">
        <f>IF(COUNT(BK370,P407)=2,ROUND(BK370*P407/SUM(P399:P408),#REF!),"")</f>
        <v/>
      </c>
      <c r="BL403" s="331" t="str">
        <f>IF(COUNT(BL370,Q407)=2,ROUND(BL370*Q407/SUM(Q399:Q408),#REF!),"")</f>
        <v/>
      </c>
      <c r="BM403" s="331" t="str">
        <f>IF(COUNT(BM370,R407)=2,ROUND(BM370*R407/SUM(R399:R408),#REF!),"")</f>
        <v/>
      </c>
      <c r="BN403" s="331" t="str">
        <f>IF(COUNT(BN370,S407)=2,ROUND(BN370*S407/SUM(S399:S408),#REF!),"")</f>
        <v/>
      </c>
      <c r="BO403" s="331" t="str">
        <f>IF(COUNT(BO370,T407)=2,ROUND(BO370*T407/SUM(T399:T408),#REF!),"")</f>
        <v/>
      </c>
      <c r="BP403" s="331" t="str">
        <f>IF(COUNT(BP370,U407)=2,ROUND(BP370*U407/SUM(U399:U408),#REF!),"")</f>
        <v/>
      </c>
      <c r="BQ403" s="331" t="str">
        <f>IF(COUNT(BQ370,V407)=2,ROUND(BQ370*V407/SUM(V399:V408),#REF!),"")</f>
        <v/>
      </c>
      <c r="BR403" s="331" t="str">
        <f>IF(COUNT(BR370,W407)=2,ROUND(BR370*W407/SUM(W399:W408),#REF!),"")</f>
        <v/>
      </c>
      <c r="BS403" s="569" t="e">
        <f>IF(#REF!="発電事業者","年間送電電力量（GWh）","年間受電電力量（GWh）")</f>
        <v>#REF!</v>
      </c>
      <c r="BT403" s="569"/>
      <c r="BU403" s="569"/>
      <c r="BV403" s="333" t="s">
        <v>25</v>
      </c>
      <c r="BW403" s="582"/>
      <c r="BX403" s="582"/>
      <c r="BY403" s="331" t="str">
        <f>IF(COUNT(BY370,X407)=2,ROUND(BY370*X407/SUM(X399:X408),#REF!),"")</f>
        <v/>
      </c>
      <c r="BZ403" s="331" t="str">
        <f>IF(COUNT(BZ370,Y407)=2,ROUND(BZ370*Y407/SUM(Y399:Y408),#REF!),"")</f>
        <v/>
      </c>
      <c r="CA403" s="331" t="str">
        <f>IF(COUNT(CA370,Z407)=2,ROUND(CA370*Z407/SUM(Z399:Z408),#REF!),"")</f>
        <v/>
      </c>
      <c r="CB403" s="331" t="str">
        <f>IF(COUNT(CB370,AA407)=2,ROUND(CB370*AA407/SUM(AA399:AA408),#REF!),"")</f>
        <v/>
      </c>
      <c r="CC403" s="331" t="str">
        <f>IF(COUNT(CC370,AB407)=2,ROUND(CC370*AB407/SUM(AB399:AB408),#REF!),"")</f>
        <v/>
      </c>
      <c r="CD403" s="331" t="str">
        <f>IF(COUNT(CD370,AC407)=2,ROUND(CD370*AC407/SUM(AC399:AC408),#REF!),"")</f>
        <v/>
      </c>
      <c r="CE403" s="331" t="str">
        <f>IF(COUNT(CE370,AD407)=2,ROUND(CE370*AD407/SUM(AD399:AD408),#REF!),"")</f>
        <v/>
      </c>
      <c r="CF403" s="331" t="str">
        <f>IF(COUNT(CF370,AE407)=2,ROUND(CF370*AE407/SUM(AE399:AE408),#REF!),"")</f>
        <v/>
      </c>
      <c r="CG403" s="331" t="str">
        <f>IF(COUNT(CG370,AF407)=2,ROUND(CG370*AF407/SUM(AF399:AF408),#REF!),"")</f>
        <v/>
      </c>
      <c r="CH403" s="565" t="str">
        <f>IF(COUNTA(AG407)=0,"",AG407)</f>
        <v/>
      </c>
      <c r="CI403" s="565"/>
      <c r="CJ403" s="565"/>
      <c r="CK403" s="565"/>
      <c r="CL403" s="565"/>
      <c r="CM403" s="565"/>
      <c r="CN403" s="565"/>
      <c r="CO403" s="565"/>
      <c r="CP403" s="565"/>
      <c r="CQ403" s="565"/>
    </row>
    <row r="404" spans="3:95" s="243" customFormat="1" ht="13.5" customHeight="1">
      <c r="C404" s="568"/>
      <c r="D404" s="568"/>
      <c r="E404" s="332"/>
      <c r="F404" s="569" t="str">
        <f t="shared" ca="1" si="25"/>
        <v/>
      </c>
      <c r="G404" s="569"/>
      <c r="H404" s="569"/>
      <c r="I404" s="333" t="str">
        <f>IF(E404="","",E363)</f>
        <v/>
      </c>
      <c r="J404" s="569" t="e">
        <f>J397&amp;"６"</f>
        <v>#REF!</v>
      </c>
      <c r="K404" s="569"/>
      <c r="L404" s="308"/>
      <c r="M404" s="308"/>
      <c r="N404" s="308"/>
      <c r="O404" s="308"/>
      <c r="P404" s="308"/>
      <c r="Q404" s="308"/>
      <c r="R404" s="308"/>
      <c r="S404" s="308"/>
      <c r="T404" s="308"/>
      <c r="U404" s="308"/>
      <c r="V404" s="308"/>
      <c r="W404" s="308"/>
      <c r="X404" s="308"/>
      <c r="Y404" s="308"/>
      <c r="Z404" s="308"/>
      <c r="AA404" s="308"/>
      <c r="AB404" s="308"/>
      <c r="AC404" s="308"/>
      <c r="AD404" s="308"/>
      <c r="AE404" s="308"/>
      <c r="AF404" s="308"/>
      <c r="AG404" s="570"/>
      <c r="AH404" s="570"/>
      <c r="AI404" s="570"/>
      <c r="AJ404" s="570"/>
      <c r="AK404" s="570"/>
      <c r="AL404" s="570"/>
      <c r="AM404" s="570"/>
      <c r="AN404" s="570"/>
      <c r="AO404" s="570"/>
      <c r="AP404" s="570"/>
      <c r="AR404" s="571" t="b">
        <f t="shared" si="24"/>
        <v>0</v>
      </c>
      <c r="AS404" s="571"/>
      <c r="AT404" s="571"/>
      <c r="AU404" s="282" t="s">
        <v>160</v>
      </c>
      <c r="AV404" s="275"/>
      <c r="AX404" s="569" t="str">
        <f>IF(C408="","",C408)</f>
        <v>自者保有電源</v>
      </c>
      <c r="AY404" s="569"/>
      <c r="AZ404" s="587" t="str">
        <f>IF(E408="","",E408)</f>
        <v/>
      </c>
      <c r="BA404" s="590" t="str">
        <f>IF(F408="","",F408)</f>
        <v/>
      </c>
      <c r="BB404" s="590"/>
      <c r="BC404" s="590"/>
      <c r="BD404" s="587" t="str">
        <f>IF(I408="","",I408)</f>
        <v/>
      </c>
      <c r="BE404" s="578" t="e">
        <f>IF(#REF!="発電事業者","送電電力（MW）","受電電力（MW）")</f>
        <v>#REF!</v>
      </c>
      <c r="BF404" s="579"/>
      <c r="BG404" s="331" t="str">
        <f>IF(COUNT(BG368,L408)=2,ROUND(BG368*L408/SUM(L399:L408),#REF!),"")</f>
        <v/>
      </c>
      <c r="BH404" s="331" t="str">
        <f>IF(COUNT(BH368,M408)=2,ROUND(BH368*M408/SUM(M399:M408),#REF!),"")</f>
        <v/>
      </c>
      <c r="BI404" s="331" t="str">
        <f>IF(COUNT(BI368,N408)=2,ROUND(BI368*N408/SUM(N399:N408),#REF!),"")</f>
        <v/>
      </c>
      <c r="BJ404" s="331" t="str">
        <f>IF(COUNT(BJ368,O408)=2,ROUND(BJ368*O408/SUM(O399:O408),#REF!),"")</f>
        <v/>
      </c>
      <c r="BK404" s="331" t="str">
        <f>IF(COUNT(BK368,P408)=2,ROUND(BK368*P408/SUM(P399:P408),#REF!),"")</f>
        <v/>
      </c>
      <c r="BL404" s="331" t="str">
        <f>IF(COUNT(BL368,Q408)=2,ROUND(BL368*Q408/SUM(Q399:Q408),#REF!),"")</f>
        <v/>
      </c>
      <c r="BM404" s="331" t="str">
        <f>IF(COUNT(BM368,R408)=2,ROUND(BM368*R408/SUM(R399:R408),#REF!),"")</f>
        <v/>
      </c>
      <c r="BN404" s="331" t="str">
        <f>IF(COUNT(BN368,S408)=2,ROUND(BN368*S408/SUM(S399:S408),#REF!),"")</f>
        <v/>
      </c>
      <c r="BO404" s="331" t="str">
        <f>IF(COUNT(BO368,T408)=2,ROUND(BO368*T408/SUM(T399:T408),#REF!),"")</f>
        <v/>
      </c>
      <c r="BP404" s="331" t="str">
        <f>IF(COUNT(BP368,U408)=2,ROUND(BP368*U408/SUM(U399:U408),#REF!),"")</f>
        <v/>
      </c>
      <c r="BQ404" s="331" t="str">
        <f>IF(COUNT(BQ368,V408)=2,ROUND(BQ368*V408/SUM(V399:V408),#REF!),"")</f>
        <v/>
      </c>
      <c r="BR404" s="331" t="str">
        <f>IF(COUNT(BR368,W408)=2,ROUND(BR368*W408/SUM(W399:W408),#REF!),"")</f>
        <v/>
      </c>
      <c r="BS404" s="569" t="e">
        <f>IF(#REF!="発電事業者","送電電力（MW）","受電電力（MW）")</f>
        <v>#REF!</v>
      </c>
      <c r="BT404" s="569"/>
      <c r="BU404" s="569"/>
      <c r="BV404" s="333" t="s">
        <v>171</v>
      </c>
      <c r="BW404" s="355" t="str">
        <f>IF(F396=0,IF(COUNT(BW368,I408)=2,ROUND(BW368*I408/100,#REF!),""),IF(COUNT(BW368,I408)=2,ROUND(BW368*I408/L371,#REF!),""))</f>
        <v/>
      </c>
      <c r="BX404" s="580"/>
      <c r="BY404" s="331" t="str">
        <f>IF(COUNT(BY368,X408)=2,ROUND(BY368*X408/SUM(X399:X408),#REF!),"")</f>
        <v/>
      </c>
      <c r="BZ404" s="331" t="str">
        <f>IF(COUNT(BZ368,Y408)=2,ROUND(BZ368*Y408/SUM(Y399:Y408),#REF!),"")</f>
        <v/>
      </c>
      <c r="CA404" s="331" t="str">
        <f>IF(COUNT(CA368,Z408)=2,ROUND(CA368*Z408/SUM(Z399:Z408),#REF!),"")</f>
        <v/>
      </c>
      <c r="CB404" s="331" t="str">
        <f>IF(COUNT(CB368,AA408)=2,ROUND(CB368*AA408/SUM(AA399:AA408),#REF!),"")</f>
        <v/>
      </c>
      <c r="CC404" s="331" t="str">
        <f>IF(COUNT(CC368,AB408)=2,ROUND(CC368*AB408/SUM(AB399:AB408),#REF!),"")</f>
        <v/>
      </c>
      <c r="CD404" s="331" t="str">
        <f>IF(COUNT(CD368,AC408)=2,ROUND(CD368*AC408/SUM(AC399:AC408),#REF!),"")</f>
        <v/>
      </c>
      <c r="CE404" s="331" t="str">
        <f>IF(COUNT(CE368,AD408)=2,ROUND(CE368*AD408/SUM(AD399:AD408),#REF!),"")</f>
        <v/>
      </c>
      <c r="CF404" s="331" t="str">
        <f>IF(COUNT(CF368,AE408)=2,ROUND(CF368*AE408/SUM(AE399:AE408),#REF!),"")</f>
        <v/>
      </c>
      <c r="CG404" s="331" t="str">
        <f>IF(COUNT(CG368,AF408)=2,ROUND(CG368*AF408/SUM(AF399:AF408),#REF!),"")</f>
        <v/>
      </c>
      <c r="CH404" s="563" t="s">
        <v>120</v>
      </c>
      <c r="CI404" s="563"/>
      <c r="CJ404" s="563"/>
      <c r="CK404" s="563"/>
      <c r="CL404" s="563"/>
      <c r="CM404" s="563"/>
      <c r="CN404" s="563"/>
      <c r="CO404" s="563"/>
      <c r="CP404" s="563"/>
      <c r="CQ404" s="563"/>
    </row>
    <row r="405" spans="3:95" s="243" customFormat="1" ht="13.5" customHeight="1">
      <c r="C405" s="568"/>
      <c r="D405" s="568"/>
      <c r="E405" s="332"/>
      <c r="F405" s="569" t="str">
        <f t="shared" ca="1" si="25"/>
        <v/>
      </c>
      <c r="G405" s="569"/>
      <c r="H405" s="569"/>
      <c r="I405" s="333" t="str">
        <f>IF(E405="","",E363)</f>
        <v/>
      </c>
      <c r="J405" s="569" t="e">
        <f>J397&amp;"７"</f>
        <v>#REF!</v>
      </c>
      <c r="K405" s="569"/>
      <c r="L405" s="308"/>
      <c r="M405" s="308"/>
      <c r="N405" s="308"/>
      <c r="O405" s="308"/>
      <c r="P405" s="308"/>
      <c r="Q405" s="308"/>
      <c r="R405" s="308"/>
      <c r="S405" s="308"/>
      <c r="T405" s="308"/>
      <c r="U405" s="308"/>
      <c r="V405" s="308"/>
      <c r="W405" s="308"/>
      <c r="X405" s="308"/>
      <c r="Y405" s="308"/>
      <c r="Z405" s="308"/>
      <c r="AA405" s="308"/>
      <c r="AB405" s="308"/>
      <c r="AC405" s="308"/>
      <c r="AD405" s="308"/>
      <c r="AE405" s="308"/>
      <c r="AF405" s="308"/>
      <c r="AG405" s="570"/>
      <c r="AH405" s="570"/>
      <c r="AI405" s="570"/>
      <c r="AJ405" s="570"/>
      <c r="AK405" s="570"/>
      <c r="AL405" s="570"/>
      <c r="AM405" s="570"/>
      <c r="AN405" s="570"/>
      <c r="AO405" s="570"/>
      <c r="AP405" s="570"/>
      <c r="AR405" s="571" t="b">
        <f t="shared" si="24"/>
        <v>0</v>
      </c>
      <c r="AS405" s="571"/>
      <c r="AT405" s="571"/>
      <c r="AU405" s="282" t="s">
        <v>160</v>
      </c>
      <c r="AV405" s="275"/>
      <c r="AX405" s="569"/>
      <c r="AY405" s="569"/>
      <c r="AZ405" s="588"/>
      <c r="BA405" s="590"/>
      <c r="BB405" s="590"/>
      <c r="BC405" s="590"/>
      <c r="BD405" s="588"/>
      <c r="BE405" s="583"/>
      <c r="BF405" s="584"/>
      <c r="BG405" s="259"/>
      <c r="BH405" s="259"/>
      <c r="BI405" s="259"/>
      <c r="BJ405" s="259"/>
      <c r="BK405" s="259"/>
      <c r="BL405" s="259"/>
      <c r="BM405" s="259"/>
      <c r="BN405" s="259"/>
      <c r="BO405" s="259"/>
      <c r="BP405" s="259"/>
      <c r="BQ405" s="259"/>
      <c r="BR405" s="259"/>
      <c r="BS405" s="569"/>
      <c r="BT405" s="569"/>
      <c r="BU405" s="569"/>
      <c r="BV405" s="333" t="s">
        <v>172</v>
      </c>
      <c r="BW405" s="355" t="str">
        <f>IF(F396=0,IF(COUNT(BW369,F408)=2,ROUND(BW369*F408/100,#REF!),""),IF(COUNT(BW369,F408)=2,ROUND(BW369*F408/Q369,#REF!),""))</f>
        <v/>
      </c>
      <c r="BX405" s="581"/>
      <c r="BY405" s="331" t="str">
        <f>IF(COUNT(BY369,X408)=2,ROUND(BY369*X408/SUM(X399:X408),#REF!),"")</f>
        <v/>
      </c>
      <c r="BZ405" s="331" t="str">
        <f>IF(COUNT(BZ369,Y408)=2,ROUND(BZ369*Y408/SUM(Y399:Y408),#REF!),"")</f>
        <v/>
      </c>
      <c r="CA405" s="331" t="str">
        <f>IF(COUNT(CA369,Z408)=2,ROUND(CA369*Z408/SUM(Z399:Z408),#REF!),"")</f>
        <v/>
      </c>
      <c r="CB405" s="331" t="str">
        <f>IF(COUNT(CB369,AA408)=2,ROUND(CB369*AA408/SUM(AA399:AA408),#REF!),"")</f>
        <v/>
      </c>
      <c r="CC405" s="331" t="str">
        <f>IF(COUNT(CC369,AB408)=2,ROUND(CC369*AB408/SUM(AB399:AB408),#REF!),"")</f>
        <v/>
      </c>
      <c r="CD405" s="331" t="str">
        <f>IF(COUNT(CD369,AC408)=2,ROUND(CD369*AC408/SUM(AC399:AC408),#REF!),"")</f>
        <v/>
      </c>
      <c r="CE405" s="331" t="str">
        <f>IF(COUNT(CE369,AD408)=2,ROUND(CE369*AD408/SUM(AD399:AD408),#REF!),"")</f>
        <v/>
      </c>
      <c r="CF405" s="331" t="str">
        <f>IF(COUNT(CF369,AE408)=2,ROUND(CF369*AE408/SUM(AE399:AE408),#REF!),"")</f>
        <v/>
      </c>
      <c r="CG405" s="331" t="str">
        <f>IF(COUNT(CG369,AF408)=2,ROUND(CG369*AF408/SUM(AF399:AF408),#REF!),"")</f>
        <v/>
      </c>
      <c r="CH405" s="564" t="str">
        <f>IF(CH404="","",CH404)</f>
        <v>廃棄物</v>
      </c>
      <c r="CI405" s="564"/>
      <c r="CJ405" s="564"/>
      <c r="CK405" s="564"/>
      <c r="CL405" s="564"/>
      <c r="CM405" s="564"/>
      <c r="CN405" s="564"/>
      <c r="CO405" s="564"/>
      <c r="CP405" s="564"/>
      <c r="CQ405" s="564"/>
    </row>
    <row r="406" spans="3:95" s="243" customFormat="1" ht="13.5" customHeight="1">
      <c r="C406" s="568"/>
      <c r="D406" s="568"/>
      <c r="E406" s="332"/>
      <c r="F406" s="569" t="str">
        <f t="shared" ca="1" si="25"/>
        <v/>
      </c>
      <c r="G406" s="569"/>
      <c r="H406" s="569"/>
      <c r="I406" s="333" t="str">
        <f>IF(E406="","",E363)</f>
        <v/>
      </c>
      <c r="J406" s="569" t="e">
        <f>J397&amp;"８"</f>
        <v>#REF!</v>
      </c>
      <c r="K406" s="569"/>
      <c r="L406" s="308"/>
      <c r="M406" s="308"/>
      <c r="N406" s="308"/>
      <c r="O406" s="308"/>
      <c r="P406" s="308"/>
      <c r="Q406" s="308"/>
      <c r="R406" s="308"/>
      <c r="S406" s="308"/>
      <c r="T406" s="308"/>
      <c r="U406" s="308"/>
      <c r="V406" s="308"/>
      <c r="W406" s="308"/>
      <c r="X406" s="308"/>
      <c r="Y406" s="308"/>
      <c r="Z406" s="308"/>
      <c r="AA406" s="308"/>
      <c r="AB406" s="308"/>
      <c r="AC406" s="308"/>
      <c r="AD406" s="308"/>
      <c r="AE406" s="308"/>
      <c r="AF406" s="308"/>
      <c r="AG406" s="570"/>
      <c r="AH406" s="570"/>
      <c r="AI406" s="570"/>
      <c r="AJ406" s="570"/>
      <c r="AK406" s="570"/>
      <c r="AL406" s="570"/>
      <c r="AM406" s="570"/>
      <c r="AN406" s="570"/>
      <c r="AO406" s="570"/>
      <c r="AP406" s="570"/>
      <c r="AR406" s="571" t="b">
        <f t="shared" si="24"/>
        <v>0</v>
      </c>
      <c r="AS406" s="571"/>
      <c r="AT406" s="571"/>
      <c r="AU406" s="282" t="s">
        <v>160</v>
      </c>
      <c r="AV406" s="257"/>
      <c r="AX406" s="569"/>
      <c r="AY406" s="569"/>
      <c r="AZ406" s="589"/>
      <c r="BA406" s="590"/>
      <c r="BB406" s="590"/>
      <c r="BC406" s="590"/>
      <c r="BD406" s="589"/>
      <c r="BE406" s="585" t="e">
        <f>IF(#REF!="発電事業者","月間送電電力量（GWh）","月間受電電力量（GWh）")</f>
        <v>#REF!</v>
      </c>
      <c r="BF406" s="586"/>
      <c r="BG406" s="297" t="str">
        <f>IF(COUNT(BG370,L408)=2,ROUND(BG370*L408/SUM(L399:L408),#REF!),"")</f>
        <v/>
      </c>
      <c r="BH406" s="297" t="str">
        <f>IF(COUNT(BH370,M408)=2,ROUND(BH370*M408/SUM(M399:M408),#REF!),"")</f>
        <v/>
      </c>
      <c r="BI406" s="297" t="str">
        <f>IF(COUNT(BI370,N408)=2,ROUND(BI370*N408/SUM(N399:N408),#REF!),"")</f>
        <v/>
      </c>
      <c r="BJ406" s="297" t="str">
        <f>IF(COUNT(BJ370,O408)=2,ROUND(BJ370*O408/SUM(O399:O408),#REF!),"")</f>
        <v/>
      </c>
      <c r="BK406" s="297" t="str">
        <f>IF(COUNT(BK370,P408)=2,ROUND(BK370*P408/SUM(P399:P408),#REF!),"")</f>
        <v/>
      </c>
      <c r="BL406" s="297" t="str">
        <f>IF(COUNT(BL370,Q408)=2,ROUND(BL370*Q408/SUM(Q399:Q408),#REF!),"")</f>
        <v/>
      </c>
      <c r="BM406" s="297" t="str">
        <f>IF(COUNT(BM370,R408)=2,ROUND(BM370*R408/SUM(R399:R408),#REF!),"")</f>
        <v/>
      </c>
      <c r="BN406" s="297" t="str">
        <f>IF(COUNT(BN370,S408)=2,ROUND(BN370*S408/SUM(S399:S408),#REF!),"")</f>
        <v/>
      </c>
      <c r="BO406" s="297" t="str">
        <f>IF(COUNT(BO370,T408)=2,ROUND(BO370*T408/SUM(T399:T408),#REF!),"")</f>
        <v/>
      </c>
      <c r="BP406" s="297" t="str">
        <f>IF(COUNT(BP370,U408)=2,ROUND(BP370*U408/SUM(U399:U408),#REF!),"")</f>
        <v/>
      </c>
      <c r="BQ406" s="297" t="str">
        <f>IF(COUNT(BQ370,V408)=2,ROUND(BQ370*V408/SUM(V399:V408),#REF!),"")</f>
        <v/>
      </c>
      <c r="BR406" s="297" t="str">
        <f>IF(COUNT(BR370,W408)=2,ROUND(BR370*W408/SUM(W399:W408),#REF!),"")</f>
        <v/>
      </c>
      <c r="BS406" s="569" t="e">
        <f>IF(#REF!="発電事業者","年間送電電力量（GWh）","年間受電電力量（GWh）")</f>
        <v>#REF!</v>
      </c>
      <c r="BT406" s="569"/>
      <c r="BU406" s="569"/>
      <c r="BV406" s="333" t="s">
        <v>25</v>
      </c>
      <c r="BW406" s="352"/>
      <c r="BX406" s="582"/>
      <c r="BY406" s="297" t="str">
        <f>IF(COUNT(BY370,X408)=2,ROUND(BY370*X408/SUM(X399:X408),#REF!),"")</f>
        <v/>
      </c>
      <c r="BZ406" s="297" t="str">
        <f>IF(COUNT(BZ370,Y408)=2,ROUND(BZ370*Y408/SUM(Y399:Y408),#REF!),"")</f>
        <v/>
      </c>
      <c r="CA406" s="297" t="str">
        <f>IF(COUNT(CA370,Z408)=2,ROUND(CA370*Z408/SUM(Z399:Z408),#REF!),"")</f>
        <v/>
      </c>
      <c r="CB406" s="297" t="str">
        <f>IF(COUNT(CB370,AA408)=2,ROUND(CB370*AA408/SUM(AA399:AA408),#REF!),"")</f>
        <v/>
      </c>
      <c r="CC406" s="297" t="str">
        <f>IF(COUNT(CC370,AB408)=2,ROUND(CC370*AB408/SUM(AB399:AB408),#REF!),"")</f>
        <v/>
      </c>
      <c r="CD406" s="297" t="str">
        <f>IF(COUNT(CD370,AC408)=2,ROUND(CD370*AC408/SUM(AC399:AC408),#REF!),"")</f>
        <v/>
      </c>
      <c r="CE406" s="297" t="str">
        <f>IF(COUNT(CE370,AD408)=2,ROUND(CE370*AD408/SUM(AD399:AD408),#REF!),"")</f>
        <v/>
      </c>
      <c r="CF406" s="297" t="str">
        <f>IF(COUNT(CF370,AE408)=2,ROUND(CF370*AE408/SUM(AE399:AE408),#REF!),"")</f>
        <v/>
      </c>
      <c r="CG406" s="297" t="str">
        <f>IF(COUNT(CG370,AF408)=2,ROUND(CG370*AF408/SUM(AF399:AF408),#REF!),"")</f>
        <v/>
      </c>
      <c r="CH406" s="565" t="str">
        <f>IF(COUNTA(AG408)=0,"",AG408)</f>
        <v/>
      </c>
      <c r="CI406" s="565"/>
      <c r="CJ406" s="565"/>
      <c r="CK406" s="565"/>
      <c r="CL406" s="565"/>
      <c r="CM406" s="565"/>
      <c r="CN406" s="565"/>
      <c r="CO406" s="565"/>
      <c r="CP406" s="565"/>
      <c r="CQ406" s="565"/>
    </row>
    <row r="407" spans="3:95" s="243" customFormat="1" ht="13.5" customHeight="1">
      <c r="C407" s="568"/>
      <c r="D407" s="568"/>
      <c r="E407" s="332"/>
      <c r="F407" s="569" t="str">
        <f t="shared" ca="1" si="25"/>
        <v/>
      </c>
      <c r="G407" s="569"/>
      <c r="H407" s="569"/>
      <c r="I407" s="333" t="str">
        <f>IF(E407="","",E363)</f>
        <v/>
      </c>
      <c r="J407" s="569" t="e">
        <f>J397&amp;"９"</f>
        <v>#REF!</v>
      </c>
      <c r="K407" s="569"/>
      <c r="L407" s="308"/>
      <c r="M407" s="308"/>
      <c r="N407" s="308"/>
      <c r="O407" s="308"/>
      <c r="P407" s="308"/>
      <c r="Q407" s="308"/>
      <c r="R407" s="308"/>
      <c r="S407" s="308"/>
      <c r="T407" s="308"/>
      <c r="U407" s="308"/>
      <c r="V407" s="308"/>
      <c r="W407" s="308"/>
      <c r="X407" s="308"/>
      <c r="Y407" s="308"/>
      <c r="Z407" s="308"/>
      <c r="AA407" s="308"/>
      <c r="AB407" s="308"/>
      <c r="AC407" s="308"/>
      <c r="AD407" s="308"/>
      <c r="AE407" s="308"/>
      <c r="AF407" s="308"/>
      <c r="AG407" s="570"/>
      <c r="AH407" s="570"/>
      <c r="AI407" s="570"/>
      <c r="AJ407" s="570"/>
      <c r="AK407" s="570"/>
      <c r="AL407" s="570"/>
      <c r="AM407" s="570"/>
      <c r="AN407" s="570"/>
      <c r="AO407" s="570"/>
      <c r="AP407" s="570"/>
      <c r="AR407" s="571" t="b">
        <f t="shared" si="24"/>
        <v>0</v>
      </c>
      <c r="AS407" s="571"/>
      <c r="AT407" s="571"/>
      <c r="AU407" s="282" t="s">
        <v>160</v>
      </c>
      <c r="AV407" s="275"/>
    </row>
    <row r="408" spans="3:95" s="243" customFormat="1" ht="13.5" customHeight="1">
      <c r="C408" s="572" t="s">
        <v>307</v>
      </c>
      <c r="D408" s="573"/>
      <c r="E408" s="353"/>
      <c r="F408" s="574"/>
      <c r="G408" s="575"/>
      <c r="H408" s="576"/>
      <c r="I408" s="354"/>
      <c r="J408" s="668"/>
      <c r="K408" s="669"/>
      <c r="L408" s="308"/>
      <c r="M408" s="308"/>
      <c r="N408" s="308"/>
      <c r="O408" s="308"/>
      <c r="P408" s="308"/>
      <c r="Q408" s="308"/>
      <c r="R408" s="308"/>
      <c r="S408" s="308"/>
      <c r="T408" s="308"/>
      <c r="U408" s="308"/>
      <c r="V408" s="308"/>
      <c r="W408" s="308"/>
      <c r="X408" s="308"/>
      <c r="Y408" s="308"/>
      <c r="Z408" s="308"/>
      <c r="AA408" s="308"/>
      <c r="AB408" s="308"/>
      <c r="AC408" s="308"/>
      <c r="AD408" s="308"/>
      <c r="AE408" s="308"/>
      <c r="AF408" s="308"/>
      <c r="AG408" s="570"/>
      <c r="AH408" s="570"/>
      <c r="AI408" s="570"/>
      <c r="AJ408" s="570"/>
      <c r="AK408" s="570"/>
      <c r="AL408" s="570"/>
      <c r="AM408" s="570"/>
      <c r="AN408" s="570"/>
      <c r="AO408" s="570"/>
      <c r="AP408" s="570"/>
      <c r="AR408" s="571" t="b">
        <f t="shared" si="24"/>
        <v>0</v>
      </c>
      <c r="AS408" s="571"/>
      <c r="AT408" s="571"/>
      <c r="AU408" s="282" t="s">
        <v>160</v>
      </c>
    </row>
    <row r="409" spans="3:95" s="243" customFormat="1" ht="13.5" hidden="1" customHeight="1"/>
    <row r="410" spans="3:95" s="243" customFormat="1" ht="13.5" hidden="1" customHeight="1">
      <c r="AV410" s="268"/>
    </row>
    <row r="411" spans="3:95" s="243" customFormat="1" ht="13.5" hidden="1" customHeight="1">
      <c r="AV411" s="268"/>
    </row>
    <row r="412" spans="3:95" s="243" customFormat="1" ht="13.5" hidden="1" customHeight="1">
      <c r="AV412" s="268"/>
    </row>
    <row r="413" spans="3:95" s="243" customFormat="1" ht="13.5" hidden="1" customHeight="1">
      <c r="AV413" s="268"/>
    </row>
    <row r="414" spans="3:95" s="243" customFormat="1" ht="13.5" hidden="1" customHeight="1">
      <c r="AV414" s="268"/>
    </row>
    <row r="415" spans="3:95" s="243" customFormat="1" ht="13.5" hidden="1" customHeight="1">
      <c r="AV415" s="268"/>
    </row>
    <row r="416" spans="3:95" s="243" customFormat="1" ht="13.5" hidden="1" customHeight="1">
      <c r="AV416" s="268"/>
    </row>
    <row r="417" spans="3:100" s="243" customFormat="1" ht="13.5" hidden="1" customHeight="1">
      <c r="AV417" s="268"/>
    </row>
    <row r="418" spans="3:100" s="243" customFormat="1" ht="13.5" hidden="1" customHeight="1">
      <c r="AV418" s="268"/>
    </row>
    <row r="419" spans="3:100" s="243" customFormat="1" ht="13.5" hidden="1" customHeight="1">
      <c r="AV419" s="268"/>
    </row>
    <row r="420" spans="3:100" s="243" customFormat="1" ht="13.5" hidden="1" customHeight="1">
      <c r="AV420" s="268"/>
    </row>
    <row r="421" spans="3:100" s="243" customFormat="1" ht="13.5" hidden="1" customHeight="1">
      <c r="AV421" s="268"/>
    </row>
    <row r="422" spans="3:100" s="243" customFormat="1" ht="13.5" customHeight="1">
      <c r="AQ422" s="268"/>
      <c r="AR422" s="268"/>
      <c r="AS422" s="268"/>
      <c r="AT422" s="268"/>
      <c r="AU422" s="268"/>
    </row>
    <row r="423" spans="3:100" s="243" customFormat="1" ht="13.5" customHeight="1">
      <c r="C423" s="651" t="s">
        <v>8</v>
      </c>
      <c r="D423" s="651"/>
      <c r="E423" s="562" t="s">
        <v>110</v>
      </c>
      <c r="F423" s="562"/>
      <c r="G423" s="279"/>
    </row>
    <row r="424" spans="3:100" s="243" customFormat="1" ht="13.5" customHeight="1">
      <c r="C424" s="651"/>
      <c r="D424" s="651"/>
      <c r="E424" s="562"/>
      <c r="F424" s="562"/>
      <c r="G424" s="279"/>
      <c r="I424" s="244"/>
    </row>
    <row r="425" spans="3:100" s="243" customFormat="1" ht="13.5" customHeight="1">
      <c r="C425" s="235" t="s">
        <v>254</v>
      </c>
      <c r="D425" s="279"/>
      <c r="E425" s="279"/>
      <c r="F425" s="279"/>
      <c r="G425" s="279"/>
      <c r="I425" s="244"/>
      <c r="BC425" s="239" t="e">
        <f>IF(#REF!="発電事業者","算定結果　様式第３２第１表～第４表（保有電源新エネ欄他）","算定結果　様式第３２第１表・第２表（年度末電源構成・発電端電力量）")</f>
        <v>#REF!</v>
      </c>
      <c r="CT425" s="296" t="s">
        <v>114</v>
      </c>
      <c r="CV425" s="286" t="str">
        <f>IF(COUNT(H429:Z452)&gt;0,"○","")</f>
        <v/>
      </c>
    </row>
    <row r="426" spans="3:100" s="243" customFormat="1" ht="13.5" customHeight="1">
      <c r="C426" s="652"/>
      <c r="D426" s="653"/>
      <c r="E426" s="653"/>
      <c r="F426" s="653"/>
      <c r="G426" s="654"/>
      <c r="H426" s="594" t="str">
        <f>$H$66</f>
        <v>廃棄物</v>
      </c>
      <c r="I426" s="594"/>
      <c r="J426" s="594"/>
      <c r="K426" s="594"/>
      <c r="L426" s="594"/>
      <c r="M426" s="594"/>
      <c r="N426" s="594"/>
      <c r="O426" s="594"/>
      <c r="P426" s="594"/>
      <c r="Q426" s="594"/>
      <c r="R426" s="594"/>
      <c r="S426" s="594"/>
      <c r="T426" s="594"/>
      <c r="U426" s="594"/>
      <c r="V426" s="594"/>
      <c r="W426" s="594"/>
      <c r="X426" s="594"/>
      <c r="Y426" s="594"/>
      <c r="Z426" s="594"/>
      <c r="AA426" s="245"/>
      <c r="AB426" s="245"/>
      <c r="AC426" s="245"/>
      <c r="AD426" s="298"/>
      <c r="AE426" s="298"/>
      <c r="AF426" s="298"/>
      <c r="AG426" s="298"/>
      <c r="AH426" s="298"/>
      <c r="AI426" s="268"/>
      <c r="AJ426" s="268"/>
      <c r="AK426" s="268"/>
      <c r="AL426" s="268"/>
      <c r="AM426" s="268"/>
      <c r="AN426" s="268"/>
      <c r="AO426" s="268"/>
      <c r="AP426" s="268"/>
      <c r="AQ426" s="268"/>
      <c r="AR426" s="268"/>
      <c r="AS426" s="268"/>
      <c r="AT426" s="268"/>
      <c r="AU426" s="268"/>
      <c r="BB426" s="246"/>
      <c r="BC426" s="659" t="s">
        <v>256</v>
      </c>
      <c r="BD426" s="659"/>
      <c r="BE426" s="659"/>
      <c r="BF426" s="659"/>
      <c r="BG426" s="601" t="e">
        <f>DATE(#REF!,1,1)</f>
        <v>#REF!</v>
      </c>
      <c r="BH426" s="602"/>
      <c r="BI426" s="602"/>
      <c r="BJ426" s="602"/>
      <c r="BK426" s="602"/>
      <c r="BL426" s="602"/>
      <c r="BM426" s="602"/>
      <c r="BN426" s="602"/>
      <c r="BO426" s="602"/>
      <c r="BP426" s="602"/>
      <c r="BQ426" s="602"/>
      <c r="BR426" s="603"/>
      <c r="BS426" s="659" t="s">
        <v>257</v>
      </c>
      <c r="BT426" s="659"/>
      <c r="BU426" s="659"/>
      <c r="BV426" s="659"/>
      <c r="BW426" s="592" t="e">
        <f>DATE(#REF!-1,1,1)</f>
        <v>#REF!</v>
      </c>
      <c r="BX426" s="592" t="e">
        <f>DATE(#REF!,1,1)</f>
        <v>#REF!</v>
      </c>
      <c r="BY426" s="592" t="e">
        <f>DATE(#REF!+1,1,1)</f>
        <v>#REF!</v>
      </c>
      <c r="BZ426" s="592" t="e">
        <f>DATE(#REF!+2,1,1)</f>
        <v>#REF!</v>
      </c>
      <c r="CA426" s="592" t="e">
        <f>DATE(#REF!+3,1,1)</f>
        <v>#REF!</v>
      </c>
      <c r="CB426" s="592" t="e">
        <f>DATE(#REF!+4,1,1)</f>
        <v>#REF!</v>
      </c>
      <c r="CC426" s="592" t="e">
        <f>DATE(#REF!+5,1,1)</f>
        <v>#REF!</v>
      </c>
      <c r="CD426" s="592" t="e">
        <f>DATE(#REF!+6,1,1)</f>
        <v>#REF!</v>
      </c>
      <c r="CE426" s="592" t="e">
        <f>DATE(#REF!+7,1,1)</f>
        <v>#REF!</v>
      </c>
      <c r="CF426" s="592" t="e">
        <f>DATE(#REF!+8,1,1)</f>
        <v>#REF!</v>
      </c>
      <c r="CG426" s="592" t="e">
        <f>DATE(#REF!+9,1,1)</f>
        <v>#REF!</v>
      </c>
      <c r="CH426" s="273"/>
      <c r="CI426" s="273"/>
      <c r="CJ426" s="273"/>
      <c r="CK426" s="273"/>
      <c r="CL426" s="273"/>
      <c r="CM426" s="273"/>
      <c r="CN426" s="273"/>
      <c r="CO426" s="273"/>
      <c r="CP426" s="273"/>
      <c r="CQ426" s="273"/>
    </row>
    <row r="427" spans="3:100" s="243" customFormat="1" ht="13.5" customHeight="1">
      <c r="C427" s="661"/>
      <c r="D427" s="662"/>
      <c r="E427" s="662"/>
      <c r="F427" s="662"/>
      <c r="G427" s="663"/>
      <c r="H427" s="595" t="s">
        <v>194</v>
      </c>
      <c r="I427" s="595" t="s">
        <v>195</v>
      </c>
      <c r="J427" s="595" t="s">
        <v>161</v>
      </c>
      <c r="K427" s="595" t="s">
        <v>162</v>
      </c>
      <c r="L427" s="595" t="s">
        <v>163</v>
      </c>
      <c r="M427" s="595" t="s">
        <v>164</v>
      </c>
      <c r="N427" s="595" t="s">
        <v>165</v>
      </c>
      <c r="O427" s="595" t="s">
        <v>166</v>
      </c>
      <c r="P427" s="595" t="s">
        <v>167</v>
      </c>
      <c r="Q427" s="595" t="s">
        <v>168</v>
      </c>
      <c r="R427" s="595" t="s">
        <v>169</v>
      </c>
      <c r="S427" s="595" t="s">
        <v>170</v>
      </c>
      <c r="T427" s="595" t="s">
        <v>25</v>
      </c>
      <c r="U427" s="637"/>
      <c r="V427" s="638"/>
      <c r="W427" s="638"/>
      <c r="X427" s="638"/>
      <c r="Y427" s="638"/>
      <c r="Z427" s="639"/>
      <c r="AA427" s="245"/>
      <c r="AB427" s="245"/>
      <c r="AC427" s="245"/>
      <c r="AD427" s="298"/>
      <c r="AE427" s="298"/>
      <c r="AF427" s="298"/>
      <c r="AG427" s="298"/>
      <c r="AH427" s="298"/>
      <c r="AI427" s="245"/>
      <c r="AJ427" s="245"/>
      <c r="AK427" s="245"/>
      <c r="AL427" s="245"/>
      <c r="AM427" s="245"/>
      <c r="AN427" s="245"/>
      <c r="AO427" s="245"/>
      <c r="AP427" s="245"/>
      <c r="AQ427" s="245"/>
      <c r="AR427" s="245"/>
      <c r="AS427" s="245"/>
      <c r="AT427" s="245"/>
      <c r="AU427" s="245"/>
      <c r="AX427" s="280"/>
      <c r="AY427" s="280"/>
      <c r="AZ427" s="280"/>
      <c r="BA427" s="280"/>
      <c r="BB427" s="246"/>
      <c r="BC427" s="659"/>
      <c r="BD427" s="659"/>
      <c r="BE427" s="659"/>
      <c r="BF427" s="659"/>
      <c r="BG427" s="334" t="s">
        <v>194</v>
      </c>
      <c r="BH427" s="334" t="s">
        <v>195</v>
      </c>
      <c r="BI427" s="334" t="s">
        <v>161</v>
      </c>
      <c r="BJ427" s="334" t="s">
        <v>162</v>
      </c>
      <c r="BK427" s="334" t="s">
        <v>163</v>
      </c>
      <c r="BL427" s="334" t="s">
        <v>164</v>
      </c>
      <c r="BM427" s="334" t="s">
        <v>165</v>
      </c>
      <c r="BN427" s="334" t="s">
        <v>166</v>
      </c>
      <c r="BO427" s="334" t="s">
        <v>167</v>
      </c>
      <c r="BP427" s="334" t="s">
        <v>168</v>
      </c>
      <c r="BQ427" s="334" t="s">
        <v>169</v>
      </c>
      <c r="BR427" s="334" t="s">
        <v>170</v>
      </c>
      <c r="BS427" s="659"/>
      <c r="BT427" s="659"/>
      <c r="BU427" s="659"/>
      <c r="BV427" s="659"/>
      <c r="BW427" s="593"/>
      <c r="BX427" s="593"/>
      <c r="BY427" s="593"/>
      <c r="BZ427" s="593"/>
      <c r="CA427" s="593"/>
      <c r="CB427" s="593"/>
      <c r="CC427" s="593"/>
      <c r="CD427" s="593"/>
      <c r="CE427" s="593"/>
      <c r="CF427" s="593"/>
      <c r="CG427" s="593"/>
      <c r="CH427" s="273"/>
      <c r="CI427" s="273"/>
      <c r="CJ427" s="273"/>
      <c r="CK427" s="273"/>
      <c r="CL427" s="273"/>
      <c r="CM427" s="273"/>
      <c r="CN427" s="273"/>
      <c r="CO427" s="273"/>
      <c r="CP427" s="273"/>
      <c r="CQ427" s="273"/>
    </row>
    <row r="428" spans="3:100" s="243" customFormat="1" ht="13.5" customHeight="1">
      <c r="C428" s="655"/>
      <c r="D428" s="656"/>
      <c r="E428" s="656"/>
      <c r="F428" s="656"/>
      <c r="G428" s="657"/>
      <c r="H428" s="596"/>
      <c r="I428" s="596"/>
      <c r="J428" s="596"/>
      <c r="K428" s="596"/>
      <c r="L428" s="596"/>
      <c r="M428" s="596"/>
      <c r="N428" s="596"/>
      <c r="O428" s="596"/>
      <c r="P428" s="596"/>
      <c r="Q428" s="596"/>
      <c r="R428" s="596"/>
      <c r="S428" s="596"/>
      <c r="T428" s="596"/>
      <c r="U428" s="640"/>
      <c r="V428" s="641"/>
      <c r="W428" s="641"/>
      <c r="X428" s="641"/>
      <c r="Y428" s="641"/>
      <c r="Z428" s="642"/>
      <c r="AA428" s="250"/>
      <c r="AB428" s="250"/>
      <c r="AC428" s="250"/>
      <c r="AD428" s="268"/>
      <c r="AE428" s="268"/>
      <c r="AF428" s="268"/>
      <c r="AG428" s="268"/>
      <c r="AH428" s="268"/>
      <c r="AI428" s="250"/>
      <c r="AJ428" s="250"/>
      <c r="AK428" s="250"/>
      <c r="AL428" s="250"/>
      <c r="AM428" s="250"/>
      <c r="AN428" s="250"/>
      <c r="AO428" s="250"/>
      <c r="AP428" s="250"/>
      <c r="AQ428" s="250"/>
      <c r="AR428" s="250"/>
      <c r="AS428" s="250"/>
      <c r="AT428" s="250"/>
      <c r="AU428" s="250"/>
      <c r="AX428" s="280"/>
      <c r="AY428" s="280"/>
      <c r="AZ428" s="280"/>
      <c r="BA428" s="280"/>
      <c r="BB428" s="246"/>
      <c r="BC428" s="634" t="s">
        <v>198</v>
      </c>
      <c r="BD428" s="635"/>
      <c r="BE428" s="635"/>
      <c r="BF428" s="636"/>
      <c r="BG428" s="297" t="str">
        <f>IF(COUNT(H433)=0,"",H433)</f>
        <v/>
      </c>
      <c r="BH428" s="297" t="str">
        <f t="shared" ref="BH428:BR428" si="26">IF(COUNT(I433)=0,"",I433)</f>
        <v/>
      </c>
      <c r="BI428" s="297" t="str">
        <f t="shared" si="26"/>
        <v/>
      </c>
      <c r="BJ428" s="297" t="str">
        <f t="shared" si="26"/>
        <v/>
      </c>
      <c r="BK428" s="297" t="str">
        <f t="shared" si="26"/>
        <v/>
      </c>
      <c r="BL428" s="297" t="str">
        <f t="shared" si="26"/>
        <v/>
      </c>
      <c r="BM428" s="297" t="str">
        <f t="shared" si="26"/>
        <v/>
      </c>
      <c r="BN428" s="297" t="str">
        <f t="shared" si="26"/>
        <v/>
      </c>
      <c r="BO428" s="297" t="str">
        <f t="shared" si="26"/>
        <v/>
      </c>
      <c r="BP428" s="297" t="str">
        <f t="shared" si="26"/>
        <v/>
      </c>
      <c r="BQ428" s="297" t="str">
        <f t="shared" si="26"/>
        <v/>
      </c>
      <c r="BR428" s="297" t="str">
        <f t="shared" si="26"/>
        <v/>
      </c>
      <c r="BS428" s="597" t="s">
        <v>198</v>
      </c>
      <c r="BT428" s="633"/>
      <c r="BU428" s="598"/>
      <c r="BV428" s="334" t="s">
        <v>171</v>
      </c>
      <c r="BW428" s="253" t="str">
        <f>IF(COUNT(L431)=0,"",L431)</f>
        <v/>
      </c>
      <c r="BX428" s="253" t="str">
        <f>IF(COUNT(L433)=0,"",L433)</f>
        <v/>
      </c>
      <c r="BY428" s="253" t="str">
        <f>IF(COUNT(L435)=0,"",L435)</f>
        <v/>
      </c>
      <c r="BZ428" s="253" t="str">
        <f>IF(COUNT(L437)=0,"",L437)</f>
        <v/>
      </c>
      <c r="CA428" s="253" t="str">
        <f>IF(COUNT(L439)=0,"",L439)</f>
        <v/>
      </c>
      <c r="CB428" s="253" t="str">
        <f>IF(COUNT(L441)=0,"",L441)</f>
        <v/>
      </c>
      <c r="CC428" s="253" t="str">
        <f>IF(COUNT(L443)=0,"",L443)</f>
        <v/>
      </c>
      <c r="CD428" s="253" t="str">
        <f>IF(COUNT(L445)=0,"",L445)</f>
        <v/>
      </c>
      <c r="CE428" s="253" t="str">
        <f>IF(COUNT(L447)=0,"",L447)</f>
        <v/>
      </c>
      <c r="CF428" s="253" t="str">
        <f>IF(COUNT(L449)=0,"",L449)</f>
        <v/>
      </c>
      <c r="CG428" s="253" t="str">
        <f>IF(COUNT(L451)=0,"",L451)</f>
        <v/>
      </c>
      <c r="CH428" s="257"/>
      <c r="CI428" s="257"/>
      <c r="CJ428" s="257"/>
      <c r="CK428" s="257"/>
      <c r="CL428" s="257"/>
      <c r="CM428" s="257"/>
      <c r="CN428" s="257"/>
      <c r="CO428" s="257"/>
      <c r="CP428" s="257"/>
      <c r="CQ428" s="257"/>
    </row>
    <row r="429" spans="3:100" s="243" customFormat="1" ht="13.5" customHeight="1">
      <c r="C429" s="604" t="e">
        <f>DATE(#REF!-2,1,1)</f>
        <v>#REF!</v>
      </c>
      <c r="D429" s="605"/>
      <c r="E429" s="613" t="s">
        <v>198</v>
      </c>
      <c r="F429" s="614"/>
      <c r="G429" s="615"/>
      <c r="H429" s="255"/>
      <c r="I429" s="255"/>
      <c r="J429" s="255"/>
      <c r="K429" s="255"/>
      <c r="L429" s="255"/>
      <c r="M429" s="255"/>
      <c r="N429" s="255"/>
      <c r="O429" s="255"/>
      <c r="P429" s="255"/>
      <c r="Q429" s="256"/>
      <c r="R429" s="256"/>
      <c r="S429" s="256"/>
      <c r="T429" s="255"/>
      <c r="U429" s="578"/>
      <c r="V429" s="644"/>
      <c r="W429" s="644"/>
      <c r="X429" s="644"/>
      <c r="Y429" s="644"/>
      <c r="Z429" s="579"/>
      <c r="AA429" s="257"/>
      <c r="AB429" s="257"/>
      <c r="AC429" s="257"/>
      <c r="AD429" s="299"/>
      <c r="AE429" s="299"/>
      <c r="AF429" s="268"/>
      <c r="AG429" s="268"/>
      <c r="AH429" s="268"/>
      <c r="AI429" s="257"/>
      <c r="AJ429" s="257"/>
      <c r="AK429" s="257"/>
      <c r="AL429" s="257"/>
      <c r="AM429" s="257"/>
      <c r="AN429" s="257"/>
      <c r="AO429" s="257"/>
      <c r="AP429" s="257"/>
      <c r="AQ429" s="257"/>
      <c r="AR429" s="257"/>
      <c r="AS429" s="257"/>
      <c r="AT429" s="257"/>
      <c r="AU429" s="257"/>
      <c r="AX429" s="280"/>
      <c r="AY429" s="280"/>
      <c r="AZ429" s="280"/>
      <c r="BA429" s="280"/>
      <c r="BB429" s="246"/>
      <c r="BC429" s="648"/>
      <c r="BD429" s="649"/>
      <c r="BE429" s="649"/>
      <c r="BF429" s="650"/>
      <c r="BG429" s="259"/>
      <c r="BH429" s="259"/>
      <c r="BI429" s="259"/>
      <c r="BJ429" s="259"/>
      <c r="BK429" s="259"/>
      <c r="BL429" s="259"/>
      <c r="BM429" s="259"/>
      <c r="BN429" s="259"/>
      <c r="BO429" s="259"/>
      <c r="BP429" s="259"/>
      <c r="BQ429" s="259"/>
      <c r="BR429" s="259"/>
      <c r="BS429" s="599"/>
      <c r="BT429" s="643"/>
      <c r="BU429" s="600"/>
      <c r="BV429" s="334" t="s">
        <v>172</v>
      </c>
      <c r="BW429" s="253" t="str">
        <f>IF(COUNT(Q429)=0,"",Q429)</f>
        <v/>
      </c>
      <c r="BX429" s="253" t="str">
        <f>IF(COUNT(Q433)=0,"",Q433)</f>
        <v/>
      </c>
      <c r="BY429" s="253" t="str">
        <f>IF(COUNT(Q435)=0,"",Q435)</f>
        <v/>
      </c>
      <c r="BZ429" s="253" t="str">
        <f>IF(COUNT(Q437)=0,"",Q437)</f>
        <v/>
      </c>
      <c r="CA429" s="253" t="str">
        <f>IF(COUNT(Q439)=0,"",Q439)</f>
        <v/>
      </c>
      <c r="CB429" s="253" t="str">
        <f>IF(COUNT(Q441)=0,"",Q441)</f>
        <v/>
      </c>
      <c r="CC429" s="253" t="str">
        <f>IF(COUNT(Q443)=0,"",Q443)</f>
        <v/>
      </c>
      <c r="CD429" s="253" t="str">
        <f>IF(COUNT(Q445)=0,"",Q445)</f>
        <v/>
      </c>
      <c r="CE429" s="253" t="str">
        <f>IF(COUNT(Q447)=0,"",Q447)</f>
        <v/>
      </c>
      <c r="CF429" s="253" t="str">
        <f>IF(COUNT(Q449)=0,"",Q449)</f>
        <v/>
      </c>
      <c r="CG429" s="253" t="str">
        <f>IF(COUNT(Q451)=0,"",Q451)</f>
        <v/>
      </c>
      <c r="CH429" s="257"/>
      <c r="CI429" s="257"/>
      <c r="CJ429" s="257"/>
      <c r="CK429" s="257"/>
      <c r="CL429" s="257"/>
      <c r="CM429" s="257"/>
      <c r="CN429" s="257"/>
      <c r="CO429" s="257"/>
      <c r="CP429" s="257"/>
      <c r="CQ429" s="257"/>
    </row>
    <row r="430" spans="3:100" s="243" customFormat="1" ht="13.5" customHeight="1">
      <c r="C430" s="606"/>
      <c r="D430" s="607"/>
      <c r="E430" s="608" t="s">
        <v>252</v>
      </c>
      <c r="F430" s="609"/>
      <c r="G430" s="610"/>
      <c r="H430" s="260"/>
      <c r="I430" s="260"/>
      <c r="J430" s="260"/>
      <c r="K430" s="260"/>
      <c r="L430" s="260"/>
      <c r="M430" s="260"/>
      <c r="N430" s="260"/>
      <c r="O430" s="260"/>
      <c r="P430" s="260"/>
      <c r="Q430" s="261"/>
      <c r="R430" s="261"/>
      <c r="S430" s="261"/>
      <c r="T430" s="262" t="str">
        <f>IF(COUNT(H430:S430)=0,"",SUMPRODUCT(ROUND(H430:S430,1)))</f>
        <v/>
      </c>
      <c r="U430" s="645"/>
      <c r="V430" s="646"/>
      <c r="W430" s="646"/>
      <c r="X430" s="646"/>
      <c r="Y430" s="646"/>
      <c r="Z430" s="647"/>
      <c r="AA430" s="257"/>
      <c r="AB430" s="257"/>
      <c r="AC430" s="257"/>
      <c r="AD430" s="299"/>
      <c r="AE430" s="299"/>
      <c r="AF430" s="268"/>
      <c r="AG430" s="268"/>
      <c r="AH430" s="268"/>
      <c r="AI430" s="271"/>
      <c r="AJ430" s="271"/>
      <c r="AK430" s="271"/>
      <c r="AL430" s="271"/>
      <c r="AM430" s="271"/>
      <c r="AN430" s="271"/>
      <c r="AO430" s="271"/>
      <c r="AP430" s="271"/>
      <c r="AQ430" s="271"/>
      <c r="AR430" s="271"/>
      <c r="AS430" s="271"/>
      <c r="AT430" s="271"/>
      <c r="AU430" s="272"/>
      <c r="AX430" s="280"/>
      <c r="AY430" s="280"/>
      <c r="AZ430" s="280"/>
      <c r="BA430" s="280"/>
      <c r="BB430" s="246"/>
      <c r="BC430" s="594" t="s">
        <v>205</v>
      </c>
      <c r="BD430" s="594"/>
      <c r="BE430" s="594"/>
      <c r="BF430" s="594"/>
      <c r="BG430" s="253" t="str">
        <f>IF(COUNT(H434)=0,"",ROUND(H434,#REF!))</f>
        <v/>
      </c>
      <c r="BH430" s="253" t="str">
        <f>IF(COUNT(I434)=0,"",ROUND(I434,#REF!))</f>
        <v/>
      </c>
      <c r="BI430" s="253" t="str">
        <f>IF(COUNT(J434)=0,"",ROUND(J434,#REF!))</f>
        <v/>
      </c>
      <c r="BJ430" s="253" t="str">
        <f>IF(COUNT(K434)=0,"",ROUND(K434,#REF!))</f>
        <v/>
      </c>
      <c r="BK430" s="253" t="str">
        <f>IF(COUNT(L434)=0,"",ROUND(L434,#REF!))</f>
        <v/>
      </c>
      <c r="BL430" s="253" t="str">
        <f>IF(COUNT(M434)=0,"",ROUND(M434,#REF!))</f>
        <v/>
      </c>
      <c r="BM430" s="253" t="str">
        <f>IF(COUNT(N434)=0,"",ROUND(N434,#REF!))</f>
        <v/>
      </c>
      <c r="BN430" s="253" t="str">
        <f>IF(COUNT(O434)=0,"",ROUND(O434,#REF!))</f>
        <v/>
      </c>
      <c r="BO430" s="253" t="str">
        <f>IF(COUNT(P434)=0,"",ROUND(P434,#REF!))</f>
        <v/>
      </c>
      <c r="BP430" s="253" t="str">
        <f>IF(COUNT(Q434)=0,"",ROUND(Q434,#REF!))</f>
        <v/>
      </c>
      <c r="BQ430" s="253" t="str">
        <f>IF(COUNT(R434)=0,"",ROUND(R434,#REF!))</f>
        <v/>
      </c>
      <c r="BR430" s="253" t="str">
        <f>IF(COUNT(S434)=0,"",ROUND(S434,#REF!))</f>
        <v/>
      </c>
      <c r="BS430" s="634" t="s">
        <v>205</v>
      </c>
      <c r="BT430" s="635"/>
      <c r="BU430" s="636"/>
      <c r="BV430" s="334" t="s">
        <v>25</v>
      </c>
      <c r="BW430" s="253" t="str">
        <f>IF(COUNT(T432)=0,"",T432)</f>
        <v/>
      </c>
      <c r="BX430" s="253" t="str">
        <f>IF(COUNT(T434)=0,"",T434)</f>
        <v/>
      </c>
      <c r="BY430" s="253" t="str">
        <f>IF(COUNT(T436)=0,"",T436)</f>
        <v/>
      </c>
      <c r="BZ430" s="266" t="str">
        <f>IF(COUNT(T438)=0,"",T438)</f>
        <v/>
      </c>
      <c r="CA430" s="253" t="str">
        <f>IF(COUNT(T440)=0,"",T440)</f>
        <v/>
      </c>
      <c r="CB430" s="253" t="str">
        <f>IF(COUNT(T442)=0,"",T442)</f>
        <v/>
      </c>
      <c r="CC430" s="253" t="str">
        <f>IF(COUNT(T444)=0,"",T444)</f>
        <v/>
      </c>
      <c r="CD430" s="253" t="str">
        <f>IF(COUNT(T446)=0,"",T446)</f>
        <v/>
      </c>
      <c r="CE430" s="253" t="str">
        <f>IF(COUNT(T448)=0,"",T448)</f>
        <v/>
      </c>
      <c r="CF430" s="253" t="str">
        <f>IF(COUNT(T450)=0,"",T450)</f>
        <v/>
      </c>
      <c r="CG430" s="253" t="str">
        <f>IF(COUNT(T452)=0,"",T452)</f>
        <v/>
      </c>
      <c r="CH430" s="257"/>
      <c r="CI430" s="257"/>
      <c r="CJ430" s="257"/>
      <c r="CK430" s="257"/>
      <c r="CL430" s="257"/>
      <c r="CM430" s="257"/>
      <c r="CN430" s="257"/>
      <c r="CO430" s="257"/>
      <c r="CP430" s="257"/>
      <c r="CQ430" s="257"/>
    </row>
    <row r="431" spans="3:100" s="243" customFormat="1" ht="13.5" customHeight="1">
      <c r="C431" s="604" t="e">
        <f>DATE(#REF!-1,1,1)</f>
        <v>#REF!</v>
      </c>
      <c r="D431" s="605"/>
      <c r="E431" s="613" t="s">
        <v>198</v>
      </c>
      <c r="F431" s="614"/>
      <c r="G431" s="615"/>
      <c r="H431" s="256"/>
      <c r="I431" s="256"/>
      <c r="J431" s="256"/>
      <c r="K431" s="256"/>
      <c r="L431" s="256"/>
      <c r="M431" s="256"/>
      <c r="N431" s="256"/>
      <c r="O431" s="256"/>
      <c r="P431" s="256"/>
      <c r="Q431" s="256"/>
      <c r="R431" s="256"/>
      <c r="S431" s="256"/>
      <c r="T431" s="255"/>
      <c r="U431" s="613" t="s">
        <v>210</v>
      </c>
      <c r="V431" s="614"/>
      <c r="W431" s="614"/>
      <c r="X431" s="615"/>
      <c r="Y431" s="666"/>
      <c r="Z431" s="667"/>
      <c r="AA431" s="257"/>
      <c r="AB431" s="257"/>
      <c r="AC431" s="257"/>
      <c r="AD431" s="299"/>
      <c r="AE431" s="299"/>
      <c r="AF431" s="268"/>
      <c r="AG431" s="268"/>
      <c r="AH431" s="268"/>
      <c r="AI431" s="257"/>
      <c r="AJ431" s="257"/>
      <c r="AK431" s="257"/>
      <c r="AL431" s="257"/>
      <c r="AM431" s="257"/>
      <c r="AN431" s="257"/>
      <c r="AO431" s="257"/>
      <c r="AP431" s="257"/>
      <c r="AQ431" s="257"/>
      <c r="AR431" s="257"/>
      <c r="AS431" s="257"/>
      <c r="AT431" s="257"/>
      <c r="AU431" s="257"/>
      <c r="AX431" s="280"/>
      <c r="AY431" s="280"/>
      <c r="AZ431" s="280"/>
      <c r="BB431" s="246"/>
      <c r="BC431" s="627"/>
      <c r="BD431" s="628"/>
      <c r="BE431" s="628"/>
      <c r="BF431" s="628"/>
      <c r="BG431" s="628"/>
      <c r="BH431" s="628"/>
      <c r="BI431" s="628"/>
      <c r="BJ431" s="628"/>
      <c r="BK431" s="628"/>
      <c r="BL431" s="628"/>
      <c r="BM431" s="628"/>
      <c r="BN431" s="628"/>
      <c r="BO431" s="628"/>
      <c r="BP431" s="628"/>
      <c r="BQ431" s="628"/>
      <c r="BR431" s="629"/>
      <c r="BS431" s="597" t="s">
        <v>206</v>
      </c>
      <c r="BT431" s="633"/>
      <c r="BU431" s="598"/>
      <c r="BV431" s="334" t="s">
        <v>25</v>
      </c>
      <c r="BW431" s="253" t="str">
        <f>IF(COUNT(Y431)=0,"",IF(#REF!="発電事業者",Y431,IF(SUMIF($C459:$D468,"その他事業者",L459:L468)=0,IF(Y431*L468/SUM(L459:L468)=0,"",Y431*L468/SUM(L459:L468)),ROUND(Y431*SUMIF($C459:$D468,"その他事業者",L459:L468)/SUM(L459:L468),#REF!)+Y431*L468/SUM(L459:L468))))</f>
        <v/>
      </c>
      <c r="BX431" s="253" t="str">
        <f>IF(COUNT(Y433)=0,"",IF(#REF!="発電事業者",Y433,IF(SUMIF($C459:$D468,"その他事業者",W459:W468)=0,IF(Y433*W468/SUM(W459:W468)=0,"",Y433*W468/SUM(W459:W468)),ROUND(Y433*SUMIF($C459:$D468,"その他事業者",W459:W468)/SUM(W459:W468),#REF!)+Y433*W468/SUM(W459:W468))))</f>
        <v/>
      </c>
      <c r="BY431" s="267"/>
      <c r="BZ431" s="267"/>
      <c r="CA431" s="267"/>
      <c r="CB431" s="253" t="str">
        <f>IF(COUNT(Y441)=0,"",IF(#REF!="発電事業者",Y441,IF(SUMIF($C459:$D468,"その他事業者",AA459:AA468)=0,IF(Y441*AA468/SUM(AA459:AA468)=0,"",Y441*AA468/SUM(AA459:AA468)),ROUND(Y441*SUMIF($C459:$D468,"その他事業者",AA459:AA468)/SUM(AA459:AA468),#REF!)+Y441*AA468/SUM(AA459:AA468))))</f>
        <v/>
      </c>
      <c r="CC431" s="267"/>
      <c r="CD431" s="267"/>
      <c r="CE431" s="267"/>
      <c r="CF431" s="267"/>
      <c r="CG431" s="253" t="str">
        <f>IF(COUNT(Y451)=0,"",IF(#REF!="発電事業者",Y451,IF(SUMIF($C459:$D468,"その他事業者",AF459:AF468)=0,IF(Y451*AF468/SUM(AF459:AF468)=0,"",Y451*AF468/SUM(AF459:AF468)),ROUND(Y451*SUMIF($C459:$D468,"その他事業者",AF459:AF468)/SUM(AF459:AF468),#REF!)+Y451*AF468/SUM(AF459:AF468))))</f>
        <v/>
      </c>
      <c r="CH431" s="257"/>
      <c r="CI431" s="257"/>
      <c r="CJ431" s="257"/>
      <c r="CK431" s="257"/>
      <c r="CL431" s="257"/>
      <c r="CM431" s="257"/>
      <c r="CN431" s="257"/>
      <c r="CO431" s="257"/>
      <c r="CP431" s="257"/>
      <c r="CQ431" s="257"/>
    </row>
    <row r="432" spans="3:100" s="243" customFormat="1" ht="13.5" customHeight="1">
      <c r="C432" s="606"/>
      <c r="D432" s="607"/>
      <c r="E432" s="608" t="s">
        <v>252</v>
      </c>
      <c r="F432" s="609"/>
      <c r="G432" s="610"/>
      <c r="H432" s="261"/>
      <c r="I432" s="261"/>
      <c r="J432" s="261"/>
      <c r="K432" s="261"/>
      <c r="L432" s="261"/>
      <c r="M432" s="261"/>
      <c r="N432" s="261"/>
      <c r="O432" s="261"/>
      <c r="P432" s="261"/>
      <c r="Q432" s="261"/>
      <c r="R432" s="261"/>
      <c r="S432" s="261"/>
      <c r="T432" s="262" t="str">
        <f>IF(COUNT(H432:S432)=0,"",SUMPRODUCT(ROUND(H432:S432,1)))</f>
        <v/>
      </c>
      <c r="U432" s="608" t="s">
        <v>211</v>
      </c>
      <c r="V432" s="609"/>
      <c r="W432" s="609"/>
      <c r="X432" s="610"/>
      <c r="Y432" s="664"/>
      <c r="Z432" s="665"/>
      <c r="AA432" s="257"/>
      <c r="AB432" s="257"/>
      <c r="AC432" s="257"/>
      <c r="AD432" s="299"/>
      <c r="AE432" s="299"/>
      <c r="AF432" s="268"/>
      <c r="AG432" s="268"/>
      <c r="AH432" s="268"/>
      <c r="AI432" s="271"/>
      <c r="AJ432" s="271"/>
      <c r="AK432" s="271"/>
      <c r="AL432" s="271"/>
      <c r="AM432" s="271"/>
      <c r="AN432" s="271"/>
      <c r="AO432" s="271"/>
      <c r="AP432" s="271"/>
      <c r="AQ432" s="271"/>
      <c r="AR432" s="271"/>
      <c r="AS432" s="271"/>
      <c r="AT432" s="271"/>
      <c r="AU432" s="272"/>
      <c r="AX432" s="280"/>
      <c r="AY432" s="280"/>
      <c r="AZ432" s="280"/>
      <c r="BB432" s="246"/>
      <c r="BC432" s="630"/>
      <c r="BD432" s="631"/>
      <c r="BE432" s="631"/>
      <c r="BF432" s="631"/>
      <c r="BG432" s="631"/>
      <c r="BH432" s="631"/>
      <c r="BI432" s="631"/>
      <c r="BJ432" s="631"/>
      <c r="BK432" s="631"/>
      <c r="BL432" s="631"/>
      <c r="BM432" s="631"/>
      <c r="BN432" s="631"/>
      <c r="BO432" s="631"/>
      <c r="BP432" s="631"/>
      <c r="BQ432" s="631"/>
      <c r="BR432" s="632"/>
      <c r="BS432" s="634" t="s">
        <v>207</v>
      </c>
      <c r="BT432" s="635"/>
      <c r="BU432" s="636"/>
      <c r="BV432" s="334" t="s">
        <v>25</v>
      </c>
      <c r="BW432" s="253" t="str">
        <f>IF(COUNT(Y432)=0,"",Y432)</f>
        <v/>
      </c>
      <c r="BX432" s="253" t="str">
        <f>IF(COUNT(Y434)=0,"",Y434)</f>
        <v/>
      </c>
      <c r="BY432" s="267"/>
      <c r="BZ432" s="267"/>
      <c r="CA432" s="267"/>
      <c r="CB432" s="253" t="str">
        <f>IF(COUNT(Y442)=0,"",Y442)</f>
        <v/>
      </c>
      <c r="CC432" s="267"/>
      <c r="CD432" s="267"/>
      <c r="CE432" s="267"/>
      <c r="CF432" s="267"/>
      <c r="CG432" s="253" t="str">
        <f>IF(COUNT(Y452)=0,"",Y452)</f>
        <v/>
      </c>
      <c r="CH432" s="257"/>
      <c r="CI432" s="257"/>
      <c r="CJ432" s="257"/>
      <c r="CK432" s="257"/>
      <c r="CL432" s="257"/>
      <c r="CM432" s="257"/>
      <c r="CN432" s="257"/>
      <c r="CO432" s="257"/>
      <c r="CP432" s="257"/>
      <c r="CQ432" s="257"/>
    </row>
    <row r="433" spans="3:95" s="243" customFormat="1" ht="13.5" customHeight="1">
      <c r="C433" s="604" t="e">
        <f>DATE(#REF!,1,1)</f>
        <v>#REF!</v>
      </c>
      <c r="D433" s="605"/>
      <c r="E433" s="613" t="s">
        <v>198</v>
      </c>
      <c r="F433" s="614"/>
      <c r="G433" s="615"/>
      <c r="H433" s="256"/>
      <c r="I433" s="256"/>
      <c r="J433" s="256"/>
      <c r="K433" s="256"/>
      <c r="L433" s="256"/>
      <c r="M433" s="256"/>
      <c r="N433" s="256"/>
      <c r="O433" s="256"/>
      <c r="P433" s="256"/>
      <c r="Q433" s="256"/>
      <c r="R433" s="256"/>
      <c r="S433" s="256"/>
      <c r="T433" s="255"/>
      <c r="U433" s="613" t="s">
        <v>210</v>
      </c>
      <c r="V433" s="614"/>
      <c r="W433" s="614"/>
      <c r="X433" s="615"/>
      <c r="Y433" s="666"/>
      <c r="Z433" s="667"/>
      <c r="AA433" s="257"/>
      <c r="AB433" s="257"/>
      <c r="AC433" s="257"/>
      <c r="AD433" s="299"/>
      <c r="AE433" s="299"/>
      <c r="AF433" s="268"/>
      <c r="AG433" s="268"/>
      <c r="AH433" s="268"/>
      <c r="AI433" s="257"/>
      <c r="AJ433" s="257"/>
      <c r="AK433" s="257"/>
      <c r="AL433" s="257"/>
      <c r="AM433" s="257"/>
      <c r="AN433" s="257"/>
      <c r="AO433" s="257"/>
      <c r="AP433" s="257"/>
      <c r="AQ433" s="257"/>
      <c r="AR433" s="257"/>
      <c r="AS433" s="257"/>
      <c r="AT433" s="257"/>
      <c r="AU433" s="257"/>
      <c r="AX433" s="268"/>
      <c r="BB433" s="268"/>
      <c r="BC433" s="245"/>
      <c r="BD433" s="245"/>
      <c r="BE433" s="245"/>
      <c r="BF433" s="245"/>
      <c r="BG433" s="245"/>
      <c r="BH433" s="245"/>
      <c r="BI433" s="245"/>
      <c r="BJ433" s="245"/>
      <c r="BK433" s="245"/>
      <c r="BL433" s="245"/>
      <c r="BM433" s="245"/>
      <c r="BN433" s="245"/>
      <c r="BO433" s="245"/>
      <c r="BP433" s="245"/>
      <c r="BQ433" s="245"/>
      <c r="BR433" s="245"/>
      <c r="BS433" s="245"/>
      <c r="BT433" s="245"/>
      <c r="BU433" s="245"/>
      <c r="BV433" s="245"/>
      <c r="BW433" s="245"/>
      <c r="BX433" s="257"/>
      <c r="BY433" s="257"/>
      <c r="BZ433" s="257"/>
      <c r="CA433" s="257"/>
      <c r="CB433" s="257"/>
      <c r="CC433" s="257"/>
      <c r="CD433" s="257"/>
      <c r="CE433" s="257"/>
      <c r="CF433" s="257"/>
      <c r="CG433" s="257"/>
      <c r="CH433" s="257"/>
      <c r="CI433" s="257"/>
      <c r="CJ433" s="257"/>
      <c r="CK433" s="257"/>
      <c r="CL433" s="257"/>
      <c r="CM433" s="257"/>
      <c r="CN433" s="257"/>
      <c r="CO433" s="257"/>
      <c r="CP433" s="257"/>
      <c r="CQ433" s="257"/>
    </row>
    <row r="434" spans="3:95" s="243" customFormat="1" ht="13.5" customHeight="1">
      <c r="C434" s="606"/>
      <c r="D434" s="607"/>
      <c r="E434" s="608" t="s">
        <v>212</v>
      </c>
      <c r="F434" s="609"/>
      <c r="G434" s="610"/>
      <c r="H434" s="261"/>
      <c r="I434" s="261"/>
      <c r="J434" s="261"/>
      <c r="K434" s="261"/>
      <c r="L434" s="261"/>
      <c r="M434" s="261"/>
      <c r="N434" s="261"/>
      <c r="O434" s="261"/>
      <c r="P434" s="261"/>
      <c r="Q434" s="261"/>
      <c r="R434" s="261"/>
      <c r="S434" s="261"/>
      <c r="T434" s="262" t="str">
        <f>IF(COUNT(H434:S434)=0,"",SUMPRODUCT(ROUND(H434:S434,1)))</f>
        <v/>
      </c>
      <c r="U434" s="608" t="s">
        <v>211</v>
      </c>
      <c r="V434" s="609"/>
      <c r="W434" s="609"/>
      <c r="X434" s="610"/>
      <c r="Y434" s="664"/>
      <c r="Z434" s="665"/>
      <c r="AA434" s="257"/>
      <c r="AB434" s="257"/>
      <c r="AC434" s="257"/>
      <c r="AD434" s="299"/>
      <c r="AE434" s="299"/>
      <c r="AF434" s="268"/>
      <c r="AG434" s="268"/>
      <c r="AH434" s="268"/>
      <c r="AI434" s="271"/>
      <c r="AJ434" s="271"/>
      <c r="AK434" s="271"/>
      <c r="AL434" s="271"/>
      <c r="AM434" s="271"/>
      <c r="AN434" s="271"/>
      <c r="AO434" s="271"/>
      <c r="AP434" s="271"/>
      <c r="AQ434" s="271"/>
      <c r="AR434" s="271"/>
      <c r="AS434" s="271"/>
      <c r="AT434" s="271"/>
      <c r="AU434" s="272"/>
      <c r="AX434" s="240" t="e">
        <f>IF(#REF!="発電事業者","算定結果　送電取引帳票","算定結果　受電取引帳票")</f>
        <v>#REF!</v>
      </c>
      <c r="BR434" s="268"/>
    </row>
    <row r="435" spans="3:95" s="243" customFormat="1" ht="13.5" customHeight="1">
      <c r="C435" s="604" t="e">
        <f>DATE(#REF!+1,1,1)</f>
        <v>#REF!</v>
      </c>
      <c r="D435" s="605"/>
      <c r="E435" s="613" t="s">
        <v>198</v>
      </c>
      <c r="F435" s="614"/>
      <c r="G435" s="615"/>
      <c r="H435" s="256"/>
      <c r="I435" s="256"/>
      <c r="J435" s="256"/>
      <c r="K435" s="256"/>
      <c r="L435" s="256"/>
      <c r="M435" s="256"/>
      <c r="N435" s="256"/>
      <c r="O435" s="256"/>
      <c r="P435" s="256"/>
      <c r="Q435" s="256"/>
      <c r="R435" s="256"/>
      <c r="S435" s="256"/>
      <c r="T435" s="255"/>
      <c r="U435" s="618"/>
      <c r="V435" s="619"/>
      <c r="W435" s="619"/>
      <c r="X435" s="619"/>
      <c r="Y435" s="619"/>
      <c r="Z435" s="620"/>
      <c r="AA435" s="257"/>
      <c r="AB435" s="257"/>
      <c r="AC435" s="257"/>
      <c r="AD435" s="299"/>
      <c r="AE435" s="299"/>
      <c r="AF435" s="268"/>
      <c r="AG435" s="268"/>
      <c r="AH435" s="268"/>
      <c r="AI435" s="257"/>
      <c r="AJ435" s="257"/>
      <c r="AK435" s="257"/>
      <c r="AL435" s="257"/>
      <c r="AM435" s="257"/>
      <c r="AN435" s="257"/>
      <c r="AO435" s="257"/>
      <c r="AP435" s="257"/>
      <c r="AQ435" s="257"/>
      <c r="AR435" s="257"/>
      <c r="AS435" s="257"/>
      <c r="AT435" s="257"/>
      <c r="AU435" s="257"/>
      <c r="AX435" s="594" t="s">
        <v>200</v>
      </c>
      <c r="AY435" s="594"/>
      <c r="AZ435" s="595" t="s">
        <v>201</v>
      </c>
      <c r="BA435" s="594" t="s">
        <v>202</v>
      </c>
      <c r="BB435" s="594"/>
      <c r="BC435" s="594"/>
      <c r="BD435" s="595" t="s">
        <v>203</v>
      </c>
      <c r="BE435" s="597" t="s">
        <v>176</v>
      </c>
      <c r="BF435" s="598"/>
      <c r="BG435" s="601" t="e">
        <f>DATE(#REF!,1,1)</f>
        <v>#REF!</v>
      </c>
      <c r="BH435" s="602"/>
      <c r="BI435" s="602"/>
      <c r="BJ435" s="602"/>
      <c r="BK435" s="602"/>
      <c r="BL435" s="602"/>
      <c r="BM435" s="602"/>
      <c r="BN435" s="602"/>
      <c r="BO435" s="602"/>
      <c r="BP435" s="602"/>
      <c r="BQ435" s="602"/>
      <c r="BR435" s="603"/>
      <c r="BS435" s="594" t="s">
        <v>175</v>
      </c>
      <c r="BT435" s="594"/>
      <c r="BU435" s="594"/>
      <c r="BV435" s="594"/>
      <c r="BW435" s="592" t="e">
        <f>DATE(#REF!-1,1,1)</f>
        <v>#REF!</v>
      </c>
      <c r="BX435" s="592" t="e">
        <f>DATE(#REF!,1,1)</f>
        <v>#REF!</v>
      </c>
      <c r="BY435" s="592" t="e">
        <f>DATE(#REF!+1,1,1)</f>
        <v>#REF!</v>
      </c>
      <c r="BZ435" s="592" t="e">
        <f>DATE(#REF!+2,1,1)</f>
        <v>#REF!</v>
      </c>
      <c r="CA435" s="592" t="e">
        <f>DATE(#REF!+3,1,1)</f>
        <v>#REF!</v>
      </c>
      <c r="CB435" s="592" t="e">
        <f>DATE(#REF!+4,1,1)</f>
        <v>#REF!</v>
      </c>
      <c r="CC435" s="592" t="e">
        <f>DATE(#REF!+5,1,1)</f>
        <v>#REF!</v>
      </c>
      <c r="CD435" s="592" t="e">
        <f>DATE(#REF!+6,1,1)</f>
        <v>#REF!</v>
      </c>
      <c r="CE435" s="592" t="e">
        <f>DATE(#REF!+7,1,1)</f>
        <v>#REF!</v>
      </c>
      <c r="CF435" s="592" t="e">
        <f>DATE(#REF!+8,1,1)</f>
        <v>#REF!</v>
      </c>
      <c r="CG435" s="592" t="e">
        <f>DATE(#REF!+9,1,1)</f>
        <v>#REF!</v>
      </c>
      <c r="CH435" s="566" t="s">
        <v>268</v>
      </c>
      <c r="CI435" s="567"/>
      <c r="CJ435" s="567"/>
      <c r="CK435" s="567"/>
      <c r="CL435" s="567"/>
      <c r="CM435" s="567"/>
      <c r="CN435" s="567"/>
      <c r="CO435" s="567"/>
      <c r="CP435" s="567"/>
      <c r="CQ435" s="567"/>
    </row>
    <row r="436" spans="3:95" s="243" customFormat="1" ht="13.5" customHeight="1">
      <c r="C436" s="606"/>
      <c r="D436" s="607"/>
      <c r="E436" s="608" t="s">
        <v>212</v>
      </c>
      <c r="F436" s="609"/>
      <c r="G436" s="610"/>
      <c r="H436" s="261"/>
      <c r="I436" s="261"/>
      <c r="J436" s="261"/>
      <c r="K436" s="261"/>
      <c r="L436" s="261"/>
      <c r="M436" s="261"/>
      <c r="N436" s="261"/>
      <c r="O436" s="261"/>
      <c r="P436" s="261"/>
      <c r="Q436" s="261"/>
      <c r="R436" s="261"/>
      <c r="S436" s="261"/>
      <c r="T436" s="262" t="str">
        <f>IF(COUNT(H436:S436)=0,"",SUMPRODUCT(ROUND(H436:S436,1)))</f>
        <v/>
      </c>
      <c r="U436" s="621"/>
      <c r="V436" s="622"/>
      <c r="W436" s="622"/>
      <c r="X436" s="622"/>
      <c r="Y436" s="622"/>
      <c r="Z436" s="623"/>
      <c r="AA436" s="257"/>
      <c r="AB436" s="257"/>
      <c r="AC436" s="257"/>
      <c r="AD436" s="299"/>
      <c r="AE436" s="299"/>
      <c r="AF436" s="268"/>
      <c r="AG436" s="268"/>
      <c r="AH436" s="268"/>
      <c r="AI436" s="271"/>
      <c r="AJ436" s="271"/>
      <c r="AK436" s="271"/>
      <c r="AL436" s="271"/>
      <c r="AM436" s="271"/>
      <c r="AN436" s="271"/>
      <c r="AO436" s="271"/>
      <c r="AP436" s="271"/>
      <c r="AQ436" s="271"/>
      <c r="AR436" s="271"/>
      <c r="AS436" s="271"/>
      <c r="AT436" s="271"/>
      <c r="AU436" s="272"/>
      <c r="AX436" s="594"/>
      <c r="AY436" s="594"/>
      <c r="AZ436" s="596"/>
      <c r="BA436" s="594"/>
      <c r="BB436" s="594"/>
      <c r="BC436" s="594"/>
      <c r="BD436" s="596"/>
      <c r="BE436" s="599"/>
      <c r="BF436" s="600"/>
      <c r="BG436" s="334" t="s">
        <v>194</v>
      </c>
      <c r="BH436" s="334" t="s">
        <v>195</v>
      </c>
      <c r="BI436" s="334" t="s">
        <v>161</v>
      </c>
      <c r="BJ436" s="334" t="s">
        <v>162</v>
      </c>
      <c r="BK436" s="334" t="s">
        <v>163</v>
      </c>
      <c r="BL436" s="334" t="s">
        <v>164</v>
      </c>
      <c r="BM436" s="334" t="s">
        <v>165</v>
      </c>
      <c r="BN436" s="334" t="s">
        <v>166</v>
      </c>
      <c r="BO436" s="334" t="s">
        <v>167</v>
      </c>
      <c r="BP436" s="334" t="s">
        <v>168</v>
      </c>
      <c r="BQ436" s="334" t="s">
        <v>169</v>
      </c>
      <c r="BR436" s="334" t="s">
        <v>170</v>
      </c>
      <c r="BS436" s="594"/>
      <c r="BT436" s="594"/>
      <c r="BU436" s="594"/>
      <c r="BV436" s="594"/>
      <c r="BW436" s="593"/>
      <c r="BX436" s="593"/>
      <c r="BY436" s="593">
        <v>43101</v>
      </c>
      <c r="BZ436" s="593">
        <v>43466</v>
      </c>
      <c r="CA436" s="593">
        <v>43831</v>
      </c>
      <c r="CB436" s="593">
        <v>44197</v>
      </c>
      <c r="CC436" s="593">
        <v>44562</v>
      </c>
      <c r="CD436" s="593">
        <v>44927</v>
      </c>
      <c r="CE436" s="593">
        <v>45292</v>
      </c>
      <c r="CF436" s="593">
        <v>45658</v>
      </c>
      <c r="CG436" s="593">
        <v>46023</v>
      </c>
      <c r="CH436" s="567"/>
      <c r="CI436" s="567"/>
      <c r="CJ436" s="567"/>
      <c r="CK436" s="567"/>
      <c r="CL436" s="567"/>
      <c r="CM436" s="567"/>
      <c r="CN436" s="567"/>
      <c r="CO436" s="567"/>
      <c r="CP436" s="567"/>
      <c r="CQ436" s="567"/>
    </row>
    <row r="437" spans="3:95" s="243" customFormat="1" ht="13.5" customHeight="1">
      <c r="C437" s="604" t="e">
        <f>DATE(#REF!+2,1,1)</f>
        <v>#REF!</v>
      </c>
      <c r="D437" s="605"/>
      <c r="E437" s="613" t="s">
        <v>198</v>
      </c>
      <c r="F437" s="614"/>
      <c r="G437" s="615"/>
      <c r="H437" s="256"/>
      <c r="I437" s="256"/>
      <c r="J437" s="256"/>
      <c r="K437" s="256"/>
      <c r="L437" s="256"/>
      <c r="M437" s="256"/>
      <c r="N437" s="256"/>
      <c r="O437" s="256"/>
      <c r="P437" s="256"/>
      <c r="Q437" s="256"/>
      <c r="R437" s="256"/>
      <c r="S437" s="256"/>
      <c r="T437" s="255"/>
      <c r="U437" s="621"/>
      <c r="V437" s="622"/>
      <c r="W437" s="622"/>
      <c r="X437" s="622"/>
      <c r="Y437" s="622"/>
      <c r="Z437" s="623"/>
      <c r="AA437" s="257"/>
      <c r="AB437" s="257"/>
      <c r="AC437" s="257"/>
      <c r="AD437" s="299"/>
      <c r="AE437" s="299"/>
      <c r="AF437" s="268"/>
      <c r="AG437" s="268"/>
      <c r="AH437" s="268"/>
      <c r="AI437" s="257"/>
      <c r="AJ437" s="257"/>
      <c r="AK437" s="257"/>
      <c r="AL437" s="257"/>
      <c r="AM437" s="257"/>
      <c r="AN437" s="257"/>
      <c r="AO437" s="257"/>
      <c r="AP437" s="257"/>
      <c r="AQ437" s="257"/>
      <c r="AR437" s="257"/>
      <c r="AS437" s="257"/>
      <c r="AT437" s="257"/>
      <c r="AU437" s="257"/>
      <c r="AX437" s="569" t="str">
        <f>IF(C459="","",C459)</f>
        <v/>
      </c>
      <c r="AY437" s="569"/>
      <c r="AZ437" s="587" t="str">
        <f>IF(E459="","",E459)</f>
        <v/>
      </c>
      <c r="BA437" s="590" t="str">
        <f ca="1">IF(F459="","",F459)</f>
        <v/>
      </c>
      <c r="BB437" s="590"/>
      <c r="BC437" s="590"/>
      <c r="BD437" s="587" t="str">
        <f>IF(I459="","",I459)</f>
        <v/>
      </c>
      <c r="BE437" s="578" t="e">
        <f>IF(#REF!="発電事業者","送電電力（MW）","受電電力（MW）")</f>
        <v>#REF!</v>
      </c>
      <c r="BF437" s="579"/>
      <c r="BG437" s="331" t="str">
        <f>IF(AND(COUNT(BG428)+COUNTA(E459)=2,L459&lt;&gt;""),ROUND(BG428-SUMIF(BE440:BF466,BE437,BG440:BG466),#REF!),"")</f>
        <v/>
      </c>
      <c r="BH437" s="331" t="str">
        <f>IF(AND(COUNT(BH428)+COUNTA(E459)=2,M459&lt;&gt;""),ROUND(BH428-SUMIF(BE440:BF466,BE437,BH440:BH466),#REF!),"")</f>
        <v/>
      </c>
      <c r="BI437" s="331" t="str">
        <f>IF(AND(COUNT(BI428)+COUNTA(E459)=2,N459&lt;&gt;""),ROUND(BI428-SUMIF(BE440:BF466,BE437,BI440:BI466),#REF!),"")</f>
        <v/>
      </c>
      <c r="BJ437" s="331" t="str">
        <f>IF(AND(COUNT(BJ428)+COUNTA(E459)=2,O459&lt;&gt;""),ROUND(BJ428-SUMIF(BE440:BF466,BE437,BJ440:BJ466),#REF!),"")</f>
        <v/>
      </c>
      <c r="BK437" s="331" t="str">
        <f>IF(AND(COUNT(BK428)+COUNTA(E459)=2,P459&lt;&gt;""),ROUND(BK428-SUMIF(BE440:BF466,BE437,BK440:BK466),#REF!),"")</f>
        <v/>
      </c>
      <c r="BL437" s="331" t="str">
        <f>IF(AND(COUNT(BL428)+COUNTA(E459)=2,Q459&lt;&gt;""),ROUND(BL428-SUMIF(BE440:BF466,BE437,BL440:BL466),#REF!),"")</f>
        <v/>
      </c>
      <c r="BM437" s="331" t="str">
        <f>IF(AND(COUNT(BM428)+COUNTA(E459)=2,R459&lt;&gt;""),ROUND(BM428-SUMIF(BE440:BF466,BE437,BM440:BM466),#REF!),"")</f>
        <v/>
      </c>
      <c r="BN437" s="331" t="str">
        <f>IF(AND(COUNT(BN428)+COUNTA(E459)=2,S459&lt;&gt;""),ROUND(BN428-SUMIF(BE440:BF466,BE437,BN440:BN466),#REF!),"")</f>
        <v/>
      </c>
      <c r="BO437" s="331" t="str">
        <f>IF(AND(COUNT(BO428)+COUNTA(E459)=2,T459&lt;&gt;""),ROUND(BO428-SUMIF(BE440:BF466,BE437,BO440:BO466),#REF!),"")</f>
        <v/>
      </c>
      <c r="BP437" s="331" t="str">
        <f>IF(AND(COUNT(BP428)+COUNTA(E459)=2,U459&lt;&gt;""),ROUND(BP428-SUMIF(BE440:BF466,BE437,BP440:BP466),#REF!),"")</f>
        <v/>
      </c>
      <c r="BQ437" s="331" t="str">
        <f>IF(AND(COUNT(BQ428)+COUNTA(E459)=2,V459&lt;&gt;""),ROUND(BQ428-SUMIF(BE440:BF466,BE437,BQ440:BQ466),#REF!),"")</f>
        <v/>
      </c>
      <c r="BR437" s="331" t="str">
        <f>IF(AND(COUNT(BR428)+COUNTA(E459)=2,W459&lt;&gt;""),ROUND(BR428-SUMIF(BE440:BF466,BE437,BR440:BR466),#REF!),"")</f>
        <v/>
      </c>
      <c r="BS437" s="569" t="e">
        <f>IF(#REF!="発電事業者","送電電力（MW）","受電電力（MW）")</f>
        <v>#REF!</v>
      </c>
      <c r="BT437" s="569"/>
      <c r="BU437" s="569"/>
      <c r="BV437" s="333" t="s">
        <v>171</v>
      </c>
      <c r="BW437" s="580"/>
      <c r="BX437" s="580"/>
      <c r="BY437" s="331" t="str">
        <f>IF(AND(COUNT(BY428)+COUNTA(E459)=2,X459&lt;&gt;""),ROUND(BY428-SUMIF(BV440:BV466,BV437,BY440:BY466),#REF!),"")</f>
        <v/>
      </c>
      <c r="BZ437" s="331" t="str">
        <f>IF(AND(COUNT(BZ428)+COUNTA(E459)=2,Y459&lt;&gt;""),ROUND(BZ428-SUMIF(BV440:BV466,BV437,BZ440:BZ466),#REF!),"")</f>
        <v/>
      </c>
      <c r="CA437" s="331" t="str">
        <f>IF(AND(COUNT(CA428)+COUNTA(E459)=2,Z459&lt;&gt;""),ROUND(CA428-SUMIF(BV440:BV466,BV437,CA440:CA466),#REF!),"")</f>
        <v/>
      </c>
      <c r="CB437" s="331" t="str">
        <f>IF(AND(COUNT(CB428)+COUNTA(E459)=2,AA459&lt;&gt;""),ROUND(CB428-SUMIF(BV440:BV466,BV437,CB440:CB466),#REF!),"")</f>
        <v/>
      </c>
      <c r="CC437" s="331" t="str">
        <f>IF(AND(COUNT(CC428)+COUNTA(E459)=2,AB459&lt;&gt;""),ROUND(CC428-SUMIF(BV440:BV466,BV437,CC440:CC466),#REF!),"")</f>
        <v/>
      </c>
      <c r="CD437" s="331" t="str">
        <f>IF(AND(COUNT(CD428)+COUNTA(E459)=2,AC459&lt;&gt;""),ROUND(CD428-SUMIF(BV440:BV466,BV437,CD440:CD466),#REF!),"")</f>
        <v/>
      </c>
      <c r="CE437" s="331" t="str">
        <f>IF(AND(COUNT(CE428)+COUNTA(E459)=2,AD459&lt;&gt;""),ROUND(CE428-SUMIF(BV440:BV466,BV437,CE440:CE466),#REF!),"")</f>
        <v/>
      </c>
      <c r="CF437" s="331" t="str">
        <f>IF(AND(COUNT(CF428)+COUNTA(E459)=2,AE459&lt;&gt;""),ROUND(CF428-SUMIF(BV440:BV466,BV437,CF440:CF466),#REF!),"")</f>
        <v/>
      </c>
      <c r="CG437" s="331" t="str">
        <f>IF(AND(COUNT(CG428)+COUNTA(E459)=2,AF459&lt;&gt;""),ROUND(CG428-SUMIF(BV440:BV466,BV437,CG440:CG466),#REF!),"")</f>
        <v/>
      </c>
      <c r="CH437" s="563" t="s">
        <v>120</v>
      </c>
      <c r="CI437" s="563"/>
      <c r="CJ437" s="563"/>
      <c r="CK437" s="563"/>
      <c r="CL437" s="563"/>
      <c r="CM437" s="563"/>
      <c r="CN437" s="563"/>
      <c r="CO437" s="563"/>
      <c r="CP437" s="563"/>
      <c r="CQ437" s="563"/>
    </row>
    <row r="438" spans="3:95" s="243" customFormat="1" ht="13.5" customHeight="1">
      <c r="C438" s="606"/>
      <c r="D438" s="607"/>
      <c r="E438" s="608" t="s">
        <v>212</v>
      </c>
      <c r="F438" s="609"/>
      <c r="G438" s="610"/>
      <c r="H438" s="261"/>
      <c r="I438" s="261"/>
      <c r="J438" s="261"/>
      <c r="K438" s="261"/>
      <c r="L438" s="261"/>
      <c r="M438" s="261"/>
      <c r="N438" s="261"/>
      <c r="O438" s="261"/>
      <c r="P438" s="261"/>
      <c r="Q438" s="261"/>
      <c r="R438" s="261"/>
      <c r="S438" s="261"/>
      <c r="T438" s="262" t="str">
        <f>IF(COUNT(H438:S438)=0,"",SUMPRODUCT(ROUND(H438:S438,1)))</f>
        <v/>
      </c>
      <c r="U438" s="621"/>
      <c r="V438" s="622"/>
      <c r="W438" s="622"/>
      <c r="X438" s="622"/>
      <c r="Y438" s="622"/>
      <c r="Z438" s="623"/>
      <c r="AA438" s="257"/>
      <c r="AB438" s="257"/>
      <c r="AC438" s="257"/>
      <c r="AD438" s="299"/>
      <c r="AE438" s="299"/>
      <c r="AF438" s="268"/>
      <c r="AG438" s="268"/>
      <c r="AH438" s="268"/>
      <c r="AI438" s="271"/>
      <c r="AJ438" s="271"/>
      <c r="AK438" s="271"/>
      <c r="AL438" s="271"/>
      <c r="AM438" s="271"/>
      <c r="AN438" s="271"/>
      <c r="AO438" s="271"/>
      <c r="AP438" s="271"/>
      <c r="AQ438" s="271"/>
      <c r="AR438" s="271"/>
      <c r="AS438" s="271"/>
      <c r="AT438" s="271"/>
      <c r="AU438" s="272"/>
      <c r="AX438" s="569"/>
      <c r="AY438" s="569"/>
      <c r="AZ438" s="588"/>
      <c r="BA438" s="590"/>
      <c r="BB438" s="590"/>
      <c r="BC438" s="590"/>
      <c r="BD438" s="588"/>
      <c r="BE438" s="583"/>
      <c r="BF438" s="584"/>
      <c r="BG438" s="259"/>
      <c r="BH438" s="259"/>
      <c r="BI438" s="259"/>
      <c r="BJ438" s="259"/>
      <c r="BK438" s="259"/>
      <c r="BL438" s="259"/>
      <c r="BM438" s="259"/>
      <c r="BN438" s="259"/>
      <c r="BO438" s="259"/>
      <c r="BP438" s="259"/>
      <c r="BQ438" s="259"/>
      <c r="BR438" s="259"/>
      <c r="BS438" s="569"/>
      <c r="BT438" s="569"/>
      <c r="BU438" s="569"/>
      <c r="BV438" s="333" t="s">
        <v>172</v>
      </c>
      <c r="BW438" s="581"/>
      <c r="BX438" s="581"/>
      <c r="BY438" s="331" t="str">
        <f>IF(AND(COUNT(BY429)+COUNTA(E459)=2,X459&lt;&gt;""),ROUND(BY429-SUMIF(BV440:BV466,BV438,BY440:BY466),#REF!),"")</f>
        <v/>
      </c>
      <c r="BZ438" s="331" t="str">
        <f>IF(AND(COUNT(BZ429)+COUNTA(E459)=2,Y459&lt;&gt;""),ROUND(BZ429-SUMIF(BV440:BV466,BV438,BZ440:BZ466),#REF!),"")</f>
        <v/>
      </c>
      <c r="CA438" s="331" t="str">
        <f>IF(AND(COUNT(CA429)+COUNTA(E459)=2,Z459&lt;&gt;""),ROUND(CA429-SUMIF(BV440:BV466,BV438,CA440:CA466),#REF!),"")</f>
        <v/>
      </c>
      <c r="CB438" s="331" t="str">
        <f>IF(AND(COUNT(CB429)+COUNTA(E459)=2,AA459&lt;&gt;""),ROUND(CB429-SUMIF(BV440:BV466,BV438,CB440:CB466),#REF!),"")</f>
        <v/>
      </c>
      <c r="CC438" s="331" t="str">
        <f>IF(AND(COUNT(CC429)+COUNTA(E459)=2,AB459&lt;&gt;""),ROUND(CC429-SUMIF(BV440:BV466,BV438,CC440:CC466),#REF!),"")</f>
        <v/>
      </c>
      <c r="CD438" s="331" t="str">
        <f>IF(AND(COUNT(CD429)+COUNTA(E459)=2,AC459&lt;&gt;""),ROUND(CD429-SUMIF(BV440:BV466,BV438,CD440:CD466),#REF!),"")</f>
        <v/>
      </c>
      <c r="CE438" s="331" t="str">
        <f>IF(AND(COUNT(CE429)+COUNTA(E459)=2,AD459&lt;&gt;""),ROUND(CE429-SUMIF(BV440:BV466,BV438,CE440:CE466),#REF!),"")</f>
        <v/>
      </c>
      <c r="CF438" s="331" t="str">
        <f>IF(AND(COUNT(CF429)+COUNTA(E459)=2,AE459&lt;&gt;""),ROUND(CF429-SUMIF(BV440:BV466,BV438,CF440:CF466),#REF!),"")</f>
        <v/>
      </c>
      <c r="CG438" s="331" t="str">
        <f>IF(AND(COUNT(CG429)+COUNTA(E459)=2,AF459&lt;&gt;""),ROUND(CG429-SUMIF(BV440:BV466,BV438,CG440:CG466),#REF!),"")</f>
        <v/>
      </c>
      <c r="CH438" s="564" t="str">
        <f>IF(CH437="","",CH437)</f>
        <v>廃棄物</v>
      </c>
      <c r="CI438" s="564"/>
      <c r="CJ438" s="564"/>
      <c r="CK438" s="564"/>
      <c r="CL438" s="564"/>
      <c r="CM438" s="564"/>
      <c r="CN438" s="564"/>
      <c r="CO438" s="564"/>
      <c r="CP438" s="564"/>
      <c r="CQ438" s="564"/>
    </row>
    <row r="439" spans="3:95" s="243" customFormat="1" ht="13.5" customHeight="1">
      <c r="C439" s="604" t="e">
        <f>DATE(#REF!+3,1,1)</f>
        <v>#REF!</v>
      </c>
      <c r="D439" s="605"/>
      <c r="E439" s="613" t="s">
        <v>198</v>
      </c>
      <c r="F439" s="614"/>
      <c r="G439" s="615"/>
      <c r="H439" s="256"/>
      <c r="I439" s="256"/>
      <c r="J439" s="256"/>
      <c r="K439" s="256"/>
      <c r="L439" s="256"/>
      <c r="M439" s="256"/>
      <c r="N439" s="256"/>
      <c r="O439" s="256"/>
      <c r="P439" s="256"/>
      <c r="Q439" s="256"/>
      <c r="R439" s="256"/>
      <c r="S439" s="256"/>
      <c r="T439" s="255"/>
      <c r="U439" s="621"/>
      <c r="V439" s="622"/>
      <c r="W439" s="622"/>
      <c r="X439" s="622"/>
      <c r="Y439" s="622"/>
      <c r="Z439" s="623"/>
      <c r="AA439" s="257"/>
      <c r="AB439" s="257"/>
      <c r="AC439" s="257"/>
      <c r="AD439" s="299"/>
      <c r="AE439" s="299"/>
      <c r="AF439" s="268"/>
      <c r="AG439" s="268"/>
      <c r="AH439" s="268"/>
      <c r="AI439" s="257"/>
      <c r="AJ439" s="257"/>
      <c r="AK439" s="257"/>
      <c r="AL439" s="257"/>
      <c r="AM439" s="257"/>
      <c r="AN439" s="257"/>
      <c r="AO439" s="257"/>
      <c r="AP439" s="257"/>
      <c r="AQ439" s="257"/>
      <c r="AR439" s="257"/>
      <c r="AS439" s="257"/>
      <c r="AT439" s="257"/>
      <c r="AU439" s="257"/>
      <c r="AX439" s="569"/>
      <c r="AY439" s="569"/>
      <c r="AZ439" s="589"/>
      <c r="BA439" s="590"/>
      <c r="BB439" s="590"/>
      <c r="BC439" s="590"/>
      <c r="BD439" s="589"/>
      <c r="BE439" s="585" t="e">
        <f>IF(#REF!="発電事業者","月間送電電力量（GWh）","月間受電電力量（GWh）")</f>
        <v>#REF!</v>
      </c>
      <c r="BF439" s="586"/>
      <c r="BG439" s="297" t="str">
        <f>IF(AND(COUNT(BG430)+COUNTA(E459)=2,L459&lt;&gt;""),ROUND(BG430-SUMIF(BE440:BF466,BE439,BG440:BG466),#REF!),"")</f>
        <v/>
      </c>
      <c r="BH439" s="297" t="str">
        <f>IF(AND(COUNT(BH430)+COUNTA(E459)=2,M459&lt;&gt;""),ROUND(BH430-SUMIF(BE440:BF466,BE439,BH440:BH466),#REF!),"")</f>
        <v/>
      </c>
      <c r="BI439" s="297" t="str">
        <f>IF(AND(COUNT(BI430)+COUNTA(E459)=2,N459&lt;&gt;""),ROUND(BI430-SUMIF(BE440:BF466,BE439,BI440:BI466),#REF!),"")</f>
        <v/>
      </c>
      <c r="BJ439" s="297" t="str">
        <f>IF(AND(COUNT(BJ430)+COUNTA(E459)=2,O459&lt;&gt;""),ROUND(BJ430-SUMIF(BE440:BF466,BE439,BJ440:BJ466),#REF!),"")</f>
        <v/>
      </c>
      <c r="BK439" s="297" t="str">
        <f>IF(AND(COUNT(BK430)+COUNTA(E459)=2,P459&lt;&gt;""),ROUND(BK430-SUMIF(BE440:BF466,BE439,BK440:BK466),#REF!),"")</f>
        <v/>
      </c>
      <c r="BL439" s="297" t="str">
        <f>IF(AND(COUNT(BL430)+COUNTA(E459)=2,Q459&lt;&gt;""),ROUND(BL430-SUMIF(BE440:BF466,BE439,BL440:BL466),#REF!),"")</f>
        <v/>
      </c>
      <c r="BM439" s="297" t="str">
        <f>IF(AND(COUNT(BM430)+COUNTA(E459)=2,R459&lt;&gt;""),ROUND(BM430-SUMIF(BE440:BF466,BE439,BM440:BM466),#REF!),"")</f>
        <v/>
      </c>
      <c r="BN439" s="297" t="str">
        <f>IF(AND(COUNT(BN430)+COUNTA(E459)=2,S459&lt;&gt;""),ROUND(BN430-SUMIF(BE440:BF466,BE439,BN440:BN466),#REF!),"")</f>
        <v/>
      </c>
      <c r="BO439" s="297" t="str">
        <f>IF(AND(COUNT(BO430)+COUNTA(E459)=2,T459&lt;&gt;""),ROUND(BO430-SUMIF(BE440:BF466,BE439,BO440:BO466),#REF!),"")</f>
        <v/>
      </c>
      <c r="BP439" s="297" t="str">
        <f>IF(AND(COUNT(BP430)+COUNTA(E459)=2,U459&lt;&gt;""),ROUND(BP430-SUMIF(BE440:BF466,BE439,BP440:BP466),#REF!),"")</f>
        <v/>
      </c>
      <c r="BQ439" s="297" t="str">
        <f>IF(AND(COUNT(BQ430)+COUNTA(E459)=2,V459&lt;&gt;""),ROUND(BQ430-SUMIF(BE440:BF466,BE439,BQ440:BQ466),#REF!),"")</f>
        <v/>
      </c>
      <c r="BR439" s="297" t="str">
        <f>IF(AND(COUNT(BR430)+COUNTA(E459)=2,W459&lt;&gt;""),ROUND(BR430-SUMIF(BE440:BF466,BE439,BR440:BR466),#REF!),"")</f>
        <v/>
      </c>
      <c r="BS439" s="569" t="e">
        <f>IF(#REF!="発電事業者","年間送電電力量（GWh）","年間受電電力量（GWh）")</f>
        <v>#REF!</v>
      </c>
      <c r="BT439" s="569"/>
      <c r="BU439" s="569"/>
      <c r="BV439" s="333" t="s">
        <v>25</v>
      </c>
      <c r="BW439" s="582"/>
      <c r="BX439" s="582"/>
      <c r="BY439" s="331" t="str">
        <f>IF(AND(COUNT(BY430)+COUNTA(E459)=2,X459&lt;&gt;""),ROUND(BY430-SUMIF(BV440:BV466,BV439,BY440:BY466),#REF!),"")</f>
        <v/>
      </c>
      <c r="BZ439" s="331" t="str">
        <f>IF(AND(COUNT(BZ430)+COUNTA(E459)=2,Y459&lt;&gt;""),ROUND(BZ430-SUMIF(BV440:BV466,BV439,BZ440:BZ466),#REF!),"")</f>
        <v/>
      </c>
      <c r="CA439" s="331" t="str">
        <f>IF(AND(COUNT(CA430)+COUNTA(E459)=2,Z459&lt;&gt;""),ROUND(CA430-SUMIF(BV440:BV466,BV439,CA440:CA466),#REF!),"")</f>
        <v/>
      </c>
      <c r="CB439" s="331" t="str">
        <f>IF(AND(COUNT(CB430)+COUNTA(E459)=2,AA459&lt;&gt;""),ROUND(CB430-SUMIF(BV440:BV466,BV439,CB440:CB466),#REF!),"")</f>
        <v/>
      </c>
      <c r="CC439" s="331" t="str">
        <f>IF(AND(COUNT(CC430)+COUNTA(E459)=2,AB459&lt;&gt;""),ROUND(CC430-SUMIF(BV440:BV466,BV439,CC440:CC466),#REF!),"")</f>
        <v/>
      </c>
      <c r="CD439" s="331" t="str">
        <f>IF(AND(COUNT(CD430)+COUNTA(E459)=2,AC459&lt;&gt;""),ROUND(CD430-SUMIF(BV440:BV466,BV439,CD440:CD466),#REF!),"")</f>
        <v/>
      </c>
      <c r="CE439" s="331" t="str">
        <f>IF(AND(COUNT(CE430)+COUNTA(E459)=2,AD459&lt;&gt;""),ROUND(CE430-SUMIF(BV440:BV466,BV439,CE440:CE466),#REF!),"")</f>
        <v/>
      </c>
      <c r="CF439" s="331" t="str">
        <f>IF(AND(COUNT(CF430)+COUNTA(E459)=2,AE459&lt;&gt;""),ROUND(CF430-SUMIF(BV440:BV466,BV439,CF440:CF466),#REF!),"")</f>
        <v/>
      </c>
      <c r="CG439" s="331" t="str">
        <f>IF(AND(COUNT(CG430)+COUNTA(E459)=2,AF459&lt;&gt;""),ROUND(CG430-SUMIF(BV440:BV466,BV439,CG440:CG466),#REF!),"")</f>
        <v/>
      </c>
      <c r="CH439" s="565" t="str">
        <f>IF(COUNTA(AG459)=0,"",AG459)</f>
        <v/>
      </c>
      <c r="CI439" s="565"/>
      <c r="CJ439" s="565"/>
      <c r="CK439" s="565"/>
      <c r="CL439" s="565"/>
      <c r="CM439" s="565"/>
      <c r="CN439" s="565"/>
      <c r="CO439" s="565"/>
      <c r="CP439" s="565"/>
      <c r="CQ439" s="565"/>
    </row>
    <row r="440" spans="3:95" s="243" customFormat="1" ht="13.5" customHeight="1">
      <c r="C440" s="606"/>
      <c r="D440" s="607"/>
      <c r="E440" s="608" t="s">
        <v>212</v>
      </c>
      <c r="F440" s="609"/>
      <c r="G440" s="610"/>
      <c r="H440" s="261"/>
      <c r="I440" s="261"/>
      <c r="J440" s="261"/>
      <c r="K440" s="261"/>
      <c r="L440" s="261"/>
      <c r="M440" s="261"/>
      <c r="N440" s="261"/>
      <c r="O440" s="261"/>
      <c r="P440" s="261"/>
      <c r="Q440" s="261"/>
      <c r="R440" s="261"/>
      <c r="S440" s="261"/>
      <c r="T440" s="262" t="str">
        <f>IF(COUNT(H440:S440)=0,"",SUMPRODUCT(ROUND(H440:S440,1)))</f>
        <v/>
      </c>
      <c r="U440" s="624"/>
      <c r="V440" s="625"/>
      <c r="W440" s="625"/>
      <c r="X440" s="625"/>
      <c r="Y440" s="625"/>
      <c r="Z440" s="626"/>
      <c r="AA440" s="257"/>
      <c r="AB440" s="257"/>
      <c r="AC440" s="257"/>
      <c r="AD440" s="299"/>
      <c r="AE440" s="299"/>
      <c r="AF440" s="268"/>
      <c r="AG440" s="268"/>
      <c r="AH440" s="268"/>
      <c r="AI440" s="271"/>
      <c r="AJ440" s="271"/>
      <c r="AK440" s="271"/>
      <c r="AL440" s="271"/>
      <c r="AM440" s="271"/>
      <c r="AN440" s="271"/>
      <c r="AO440" s="271"/>
      <c r="AP440" s="271"/>
      <c r="AQ440" s="271"/>
      <c r="AR440" s="271"/>
      <c r="AS440" s="271"/>
      <c r="AT440" s="271"/>
      <c r="AU440" s="272"/>
      <c r="AX440" s="569" t="str">
        <f>IF(C460="","",C460)</f>
        <v/>
      </c>
      <c r="AY440" s="569"/>
      <c r="AZ440" s="587" t="str">
        <f>IF(E460="","",E460)</f>
        <v/>
      </c>
      <c r="BA440" s="590" t="str">
        <f ca="1">IF(F460="","",F460)</f>
        <v/>
      </c>
      <c r="BB440" s="590"/>
      <c r="BC440" s="590"/>
      <c r="BD440" s="587" t="str">
        <f>IF(I460="","",I460)</f>
        <v/>
      </c>
      <c r="BE440" s="578" t="e">
        <f>IF(#REF!="発電事業者","送電電力（MW）","受電電力（MW）")</f>
        <v>#REF!</v>
      </c>
      <c r="BF440" s="579"/>
      <c r="BG440" s="331" t="str">
        <f>IF(COUNT(BG428,L460)=2,ROUND(BG428*L460/SUM(L459:L468),#REF!),"")</f>
        <v/>
      </c>
      <c r="BH440" s="331" t="str">
        <f>IF(COUNT(BH428,M460)=2,ROUND(BH428*M460/SUM(M459:M468),#REF!),"")</f>
        <v/>
      </c>
      <c r="BI440" s="331" t="str">
        <f>IF(COUNT(BI428,N460)=2,ROUND(BI428*N460/SUM(N459:N468),#REF!),"")</f>
        <v/>
      </c>
      <c r="BJ440" s="331" t="str">
        <f>IF(COUNT(BJ428,O460)=2,ROUND(BJ428*O460/SUM(O459:O468),#REF!),"")</f>
        <v/>
      </c>
      <c r="BK440" s="331" t="str">
        <f>IF(COUNT(BK428,P460)=2,ROUND(BK428*P460/SUM(P459:P468),#REF!),"")</f>
        <v/>
      </c>
      <c r="BL440" s="331" t="str">
        <f>IF(COUNT(BL428,Q460)=2,ROUND(BL428*Q460/SUM(Q459:Q468),#REF!),"")</f>
        <v/>
      </c>
      <c r="BM440" s="331" t="str">
        <f>IF(COUNT(BM428,R460)=2,ROUND(BM428*R460/SUM(R459:R468),#REF!),"")</f>
        <v/>
      </c>
      <c r="BN440" s="331" t="str">
        <f>IF(COUNT(BN428,S460)=2,ROUND(BN428*S460/SUM(S459:S468),#REF!),"")</f>
        <v/>
      </c>
      <c r="BO440" s="331" t="str">
        <f>IF(COUNT(BO428,T460)=2,ROUND(BO428*T460/SUM(T459:T468),#REF!),"")</f>
        <v/>
      </c>
      <c r="BP440" s="331" t="str">
        <f>IF(COUNT(BP428,U460)=2,ROUND(BP428*U460/SUM(U459:U468),#REF!),"")</f>
        <v/>
      </c>
      <c r="BQ440" s="331" t="str">
        <f>IF(COUNT(BQ428,V460)=2,ROUND(BQ428*V460/SUM(V459:V468),#REF!),"")</f>
        <v/>
      </c>
      <c r="BR440" s="331" t="str">
        <f>IF(COUNT(BR428,W460)=2,ROUND(BR428*W460/SUM(W459:W468),#REF!),"")</f>
        <v/>
      </c>
      <c r="BS440" s="569" t="e">
        <f>IF(#REF!="発電事業者","送電電力（MW）","受電電力（MW）")</f>
        <v>#REF!</v>
      </c>
      <c r="BT440" s="569"/>
      <c r="BU440" s="569"/>
      <c r="BV440" s="333" t="s">
        <v>171</v>
      </c>
      <c r="BW440" s="580"/>
      <c r="BX440" s="580"/>
      <c r="BY440" s="331" t="str">
        <f>IF(COUNT(BY428,X460)=2,ROUND(BY428*X460/SUM(X459:X468),#REF!),"")</f>
        <v/>
      </c>
      <c r="BZ440" s="331" t="str">
        <f>IF(COUNT(BZ428,Y460)=2,ROUND(BZ428*Y460/SUM(Y459:Y468),#REF!),"")</f>
        <v/>
      </c>
      <c r="CA440" s="331" t="str">
        <f>IF(COUNT(CA428,Z460)=2,ROUND(CA428*Z460/SUM(Z459:Z468),#REF!),"")</f>
        <v/>
      </c>
      <c r="CB440" s="331" t="str">
        <f>IF(COUNT(CB428,AA460)=2,ROUND(CB428*AA460/SUM(AA459:AA468),#REF!),"")</f>
        <v/>
      </c>
      <c r="CC440" s="331" t="str">
        <f>IF(COUNT(CC428,AB460)=2,ROUND(CC428*AB460/SUM(AB459:AB468),#REF!),"")</f>
        <v/>
      </c>
      <c r="CD440" s="331" t="str">
        <f>IF(COUNT(CD428,AC460)=2,ROUND(CD428*AC460/SUM(AC459:AC468),#REF!),"")</f>
        <v/>
      </c>
      <c r="CE440" s="331" t="str">
        <f>IF(COUNT(CE428,AD460)=2,ROUND(CE428*AD460/SUM(AD459:AD468),#REF!),"")</f>
        <v/>
      </c>
      <c r="CF440" s="331" t="str">
        <f>IF(COUNT(CF428,AE460)=2,ROUND(CF428*AE460/SUM(AE459:AE468),#REF!),"")</f>
        <v/>
      </c>
      <c r="CG440" s="331" t="str">
        <f>IF(COUNT(CG428,AF460)=2,ROUND(CG428*AF460/SUM(AF459:AF468),#REF!),"")</f>
        <v/>
      </c>
      <c r="CH440" s="563" t="s">
        <v>120</v>
      </c>
      <c r="CI440" s="563"/>
      <c r="CJ440" s="563"/>
      <c r="CK440" s="563"/>
      <c r="CL440" s="563"/>
      <c r="CM440" s="563"/>
      <c r="CN440" s="563"/>
      <c r="CO440" s="563"/>
      <c r="CP440" s="563"/>
      <c r="CQ440" s="563"/>
    </row>
    <row r="441" spans="3:95" s="243" customFormat="1" ht="13.5" customHeight="1">
      <c r="C441" s="604" t="e">
        <f>DATE(#REF!+4,1,1)</f>
        <v>#REF!</v>
      </c>
      <c r="D441" s="605"/>
      <c r="E441" s="613" t="s">
        <v>198</v>
      </c>
      <c r="F441" s="614"/>
      <c r="G441" s="615"/>
      <c r="H441" s="256"/>
      <c r="I441" s="256"/>
      <c r="J441" s="256"/>
      <c r="K441" s="256"/>
      <c r="L441" s="256"/>
      <c r="M441" s="256"/>
      <c r="N441" s="256"/>
      <c r="O441" s="256"/>
      <c r="P441" s="256"/>
      <c r="Q441" s="256"/>
      <c r="R441" s="256"/>
      <c r="S441" s="256"/>
      <c r="T441" s="255"/>
      <c r="U441" s="613" t="s">
        <v>210</v>
      </c>
      <c r="V441" s="614"/>
      <c r="W441" s="614"/>
      <c r="X441" s="615"/>
      <c r="Y441" s="666"/>
      <c r="Z441" s="667"/>
      <c r="AA441" s="257"/>
      <c r="AB441" s="257"/>
      <c r="AC441" s="257"/>
      <c r="AD441" s="299"/>
      <c r="AE441" s="299"/>
      <c r="AF441" s="268"/>
      <c r="AG441" s="268"/>
      <c r="AH441" s="268"/>
      <c r="AI441" s="257"/>
      <c r="AJ441" s="257"/>
      <c r="AK441" s="257"/>
      <c r="AL441" s="257"/>
      <c r="AM441" s="257"/>
      <c r="AN441" s="257"/>
      <c r="AO441" s="257"/>
      <c r="AP441" s="257"/>
      <c r="AQ441" s="257"/>
      <c r="AR441" s="257"/>
      <c r="AS441" s="257"/>
      <c r="AT441" s="257"/>
      <c r="AU441" s="257"/>
      <c r="AX441" s="569"/>
      <c r="AY441" s="569"/>
      <c r="AZ441" s="588"/>
      <c r="BA441" s="590"/>
      <c r="BB441" s="590"/>
      <c r="BC441" s="590"/>
      <c r="BD441" s="588"/>
      <c r="BE441" s="583"/>
      <c r="BF441" s="584"/>
      <c r="BG441" s="259"/>
      <c r="BH441" s="259"/>
      <c r="BI441" s="259"/>
      <c r="BJ441" s="259"/>
      <c r="BK441" s="259"/>
      <c r="BL441" s="259"/>
      <c r="BM441" s="259"/>
      <c r="BN441" s="259"/>
      <c r="BO441" s="259"/>
      <c r="BP441" s="259"/>
      <c r="BQ441" s="259"/>
      <c r="BR441" s="259"/>
      <c r="BS441" s="569"/>
      <c r="BT441" s="569"/>
      <c r="BU441" s="569"/>
      <c r="BV441" s="333" t="s">
        <v>172</v>
      </c>
      <c r="BW441" s="581"/>
      <c r="BX441" s="581"/>
      <c r="BY441" s="331" t="str">
        <f>IF(COUNT(BY429,X460)=2,ROUND(BY429*X460/SUM(X459:X468),#REF!),"")</f>
        <v/>
      </c>
      <c r="BZ441" s="331" t="str">
        <f>IF(COUNT(BZ429,Y460)=2,ROUND(BZ429*Y460/SUM(Y459:Y468),#REF!),"")</f>
        <v/>
      </c>
      <c r="CA441" s="331" t="str">
        <f>IF(COUNT(CA429,Z460)=2,ROUND(CA429*Z460/SUM(Z459:Z468),#REF!),"")</f>
        <v/>
      </c>
      <c r="CB441" s="331" t="str">
        <f>IF(COUNT(CB429,AA460)=2,ROUND(CB429*AA460/SUM(AA459:AA468),#REF!),"")</f>
        <v/>
      </c>
      <c r="CC441" s="331" t="str">
        <f>IF(COUNT(CC429,AB460)=2,ROUND(CC429*AB460/SUM(AB459:AB468),#REF!),"")</f>
        <v/>
      </c>
      <c r="CD441" s="331" t="str">
        <f>IF(COUNT(CD429,AC460)=2,ROUND(CD429*AC460/SUM(AC459:AC468),#REF!),"")</f>
        <v/>
      </c>
      <c r="CE441" s="331" t="str">
        <f>IF(COUNT(CE429,AD460)=2,ROUND(CE429*AD460/SUM(AD459:AD468),#REF!),"")</f>
        <v/>
      </c>
      <c r="CF441" s="331" t="str">
        <f>IF(COUNT(CF429,AE460)=2,ROUND(CF429*AE460/SUM(AE459:AE468),#REF!),"")</f>
        <v/>
      </c>
      <c r="CG441" s="331" t="str">
        <f>IF(COUNT(CG429,AF460)=2,ROUND(CG429*AF460/SUM(AF459:AF468),#REF!),"")</f>
        <v/>
      </c>
      <c r="CH441" s="564" t="str">
        <f>IF(CH440="","",CH440)</f>
        <v>廃棄物</v>
      </c>
      <c r="CI441" s="564"/>
      <c r="CJ441" s="564"/>
      <c r="CK441" s="564"/>
      <c r="CL441" s="564"/>
      <c r="CM441" s="564"/>
      <c r="CN441" s="564"/>
      <c r="CO441" s="564"/>
      <c r="CP441" s="564"/>
      <c r="CQ441" s="564"/>
    </row>
    <row r="442" spans="3:95" s="243" customFormat="1" ht="13.5" customHeight="1">
      <c r="C442" s="606"/>
      <c r="D442" s="607"/>
      <c r="E442" s="608" t="s">
        <v>212</v>
      </c>
      <c r="F442" s="609"/>
      <c r="G442" s="610"/>
      <c r="H442" s="261"/>
      <c r="I442" s="261"/>
      <c r="J442" s="261"/>
      <c r="K442" s="261"/>
      <c r="L442" s="261"/>
      <c r="M442" s="261"/>
      <c r="N442" s="261"/>
      <c r="O442" s="261"/>
      <c r="P442" s="261"/>
      <c r="Q442" s="261"/>
      <c r="R442" s="261"/>
      <c r="S442" s="261"/>
      <c r="T442" s="262" t="str">
        <f>IF(COUNT(H442:S442)=0,"",SUMPRODUCT(ROUND(H442:S442,1)))</f>
        <v/>
      </c>
      <c r="U442" s="608" t="s">
        <v>211</v>
      </c>
      <c r="V442" s="609"/>
      <c r="W442" s="609"/>
      <c r="X442" s="610"/>
      <c r="Y442" s="664"/>
      <c r="Z442" s="665"/>
      <c r="AA442" s="257"/>
      <c r="AB442" s="257"/>
      <c r="AC442" s="257"/>
      <c r="AD442" s="299"/>
      <c r="AE442" s="299"/>
      <c r="AF442" s="268"/>
      <c r="AG442" s="268"/>
      <c r="AH442" s="268"/>
      <c r="AI442" s="271"/>
      <c r="AJ442" s="271"/>
      <c r="AK442" s="271"/>
      <c r="AL442" s="271"/>
      <c r="AM442" s="271"/>
      <c r="AN442" s="271"/>
      <c r="AO442" s="271"/>
      <c r="AP442" s="271"/>
      <c r="AQ442" s="271"/>
      <c r="AR442" s="271"/>
      <c r="AS442" s="271"/>
      <c r="AT442" s="271"/>
      <c r="AU442" s="272"/>
      <c r="AX442" s="569"/>
      <c r="AY442" s="569"/>
      <c r="AZ442" s="589"/>
      <c r="BA442" s="590"/>
      <c r="BB442" s="590"/>
      <c r="BC442" s="590"/>
      <c r="BD442" s="589"/>
      <c r="BE442" s="585" t="e">
        <f>IF(#REF!="発電事業者","月間送電電力量（GWh）","月間受電電力量（GWh）")</f>
        <v>#REF!</v>
      </c>
      <c r="BF442" s="586"/>
      <c r="BG442" s="331" t="str">
        <f>IF(COUNT(BG430,L460)=2,ROUND(BG430*L460/SUM(L459:L468),#REF!),"")</f>
        <v/>
      </c>
      <c r="BH442" s="331" t="str">
        <f>IF(COUNT(BH430,M460)=2,ROUND(BH430*M460/SUM(M459:M468),#REF!),"")</f>
        <v/>
      </c>
      <c r="BI442" s="331" t="str">
        <f>IF(COUNT(BI430,N460)=2,ROUND(BI430*N460/SUM(N459:N468),#REF!),"")</f>
        <v/>
      </c>
      <c r="BJ442" s="331" t="str">
        <f>IF(COUNT(BJ430,O460)=2,ROUND(BJ430*O460/SUM(O459:O468),#REF!),"")</f>
        <v/>
      </c>
      <c r="BK442" s="331" t="str">
        <f>IF(COUNT(BK430,P460)=2,ROUND(BK430*P460/SUM(P459:P468),#REF!),"")</f>
        <v/>
      </c>
      <c r="BL442" s="331" t="str">
        <f>IF(COUNT(BL430,Q460)=2,ROUND(BL430*Q460/SUM(Q459:Q468),#REF!),"")</f>
        <v/>
      </c>
      <c r="BM442" s="331" t="str">
        <f>IF(COUNT(BM430,R460)=2,ROUND(BM430*R460/SUM(R459:R468),#REF!),"")</f>
        <v/>
      </c>
      <c r="BN442" s="331" t="str">
        <f>IF(COUNT(BN430,S460)=2,ROUND(BN430*S460/SUM(S459:S468),#REF!),"")</f>
        <v/>
      </c>
      <c r="BO442" s="331" t="str">
        <f>IF(COUNT(BO430,T460)=2,ROUND(BO430*T460/SUM(T459:T468),#REF!),"")</f>
        <v/>
      </c>
      <c r="BP442" s="331" t="str">
        <f>IF(COUNT(BP430,U460)=2,ROUND(BP430*U460/SUM(U459:U468),#REF!),"")</f>
        <v/>
      </c>
      <c r="BQ442" s="331" t="str">
        <f>IF(COUNT(BQ430,V460)=2,ROUND(BQ430*V460/SUM(V459:V468),#REF!),"")</f>
        <v/>
      </c>
      <c r="BR442" s="331" t="str">
        <f>IF(COUNT(BR430,W460)=2,ROUND(BR430*W460/SUM(W459:W468),#REF!),"")</f>
        <v/>
      </c>
      <c r="BS442" s="569" t="e">
        <f>IF(#REF!="発電事業者","年間送電電力量（GWh）","年間受電電力量（GWh）")</f>
        <v>#REF!</v>
      </c>
      <c r="BT442" s="569"/>
      <c r="BU442" s="569"/>
      <c r="BV442" s="333" t="s">
        <v>25</v>
      </c>
      <c r="BW442" s="582"/>
      <c r="BX442" s="582"/>
      <c r="BY442" s="331" t="str">
        <f>IF(COUNT(BY430,X460)=2,ROUND(BY430*X460/SUM(X459:X468),#REF!),"")</f>
        <v/>
      </c>
      <c r="BZ442" s="331" t="str">
        <f>IF(COUNT(BZ430,Y460)=2,ROUND(BZ430*Y460/SUM(Y459:Y468),#REF!),"")</f>
        <v/>
      </c>
      <c r="CA442" s="331" t="str">
        <f>IF(COUNT(CA430,Z460)=2,ROUND(CA430*Z460/SUM(Z459:Z468),#REF!),"")</f>
        <v/>
      </c>
      <c r="CB442" s="331" t="str">
        <f>IF(COUNT(CB430,AA460)=2,ROUND(CB430*AA460/SUM(AA459:AA468),#REF!),"")</f>
        <v/>
      </c>
      <c r="CC442" s="331" t="str">
        <f>IF(COUNT(CC430,AB460)=2,ROUND(CC430*AB460/SUM(AB459:AB468),#REF!),"")</f>
        <v/>
      </c>
      <c r="CD442" s="331" t="str">
        <f>IF(COUNT(CD430,AC460)=2,ROUND(CD430*AC460/SUM(AC459:AC468),#REF!),"")</f>
        <v/>
      </c>
      <c r="CE442" s="331" t="str">
        <f>IF(COUNT(CE430,AD460)=2,ROUND(CE430*AD460/SUM(AD459:AD468),#REF!),"")</f>
        <v/>
      </c>
      <c r="CF442" s="331" t="str">
        <f>IF(COUNT(CF430,AE460)=2,ROUND(CF430*AE460/SUM(AE459:AE468),#REF!),"")</f>
        <v/>
      </c>
      <c r="CG442" s="331" t="str">
        <f>IF(COUNT(CG430,AF460)=2,ROUND(CG430*AF460/SUM(AF459:AF468),#REF!),"")</f>
        <v/>
      </c>
      <c r="CH442" s="565" t="str">
        <f>IF(COUNTA(AG460)=0,"",AG460)</f>
        <v/>
      </c>
      <c r="CI442" s="565"/>
      <c r="CJ442" s="565"/>
      <c r="CK442" s="565"/>
      <c r="CL442" s="565"/>
      <c r="CM442" s="565"/>
      <c r="CN442" s="565"/>
      <c r="CO442" s="565"/>
      <c r="CP442" s="565"/>
      <c r="CQ442" s="565"/>
    </row>
    <row r="443" spans="3:95" s="243" customFormat="1" ht="13.5" customHeight="1">
      <c r="C443" s="604" t="e">
        <f>DATE(#REF!+5,1,1)</f>
        <v>#REF!</v>
      </c>
      <c r="D443" s="605"/>
      <c r="E443" s="613" t="s">
        <v>198</v>
      </c>
      <c r="F443" s="614"/>
      <c r="G443" s="615"/>
      <c r="H443" s="256"/>
      <c r="I443" s="256"/>
      <c r="J443" s="256"/>
      <c r="K443" s="256"/>
      <c r="L443" s="256"/>
      <c r="M443" s="256"/>
      <c r="N443" s="256"/>
      <c r="O443" s="256"/>
      <c r="P443" s="256"/>
      <c r="Q443" s="256"/>
      <c r="R443" s="256"/>
      <c r="S443" s="256"/>
      <c r="T443" s="255"/>
      <c r="U443" s="618"/>
      <c r="V443" s="619"/>
      <c r="W443" s="619"/>
      <c r="X443" s="619"/>
      <c r="Y443" s="619"/>
      <c r="Z443" s="620"/>
      <c r="AA443" s="257"/>
      <c r="AB443" s="257"/>
      <c r="AC443" s="257"/>
      <c r="AD443" s="299"/>
      <c r="AE443" s="299"/>
      <c r="AF443" s="268"/>
      <c r="AG443" s="268"/>
      <c r="AH443" s="268"/>
      <c r="AI443" s="257"/>
      <c r="AJ443" s="257"/>
      <c r="AK443" s="257"/>
      <c r="AL443" s="257"/>
      <c r="AM443" s="257"/>
      <c r="AN443" s="257"/>
      <c r="AO443" s="257"/>
      <c r="AP443" s="257"/>
      <c r="AQ443" s="257"/>
      <c r="AR443" s="257"/>
      <c r="AS443" s="257"/>
      <c r="AT443" s="257"/>
      <c r="AU443" s="257"/>
      <c r="AX443" s="569" t="str">
        <f>IF(C461="","",C461)</f>
        <v/>
      </c>
      <c r="AY443" s="569"/>
      <c r="AZ443" s="587" t="str">
        <f>IF(E461="","",E461)</f>
        <v/>
      </c>
      <c r="BA443" s="590" t="str">
        <f ca="1">IF(F461="","",F461)</f>
        <v/>
      </c>
      <c r="BB443" s="590"/>
      <c r="BC443" s="590"/>
      <c r="BD443" s="587" t="str">
        <f>IF(I461="","",I461)</f>
        <v/>
      </c>
      <c r="BE443" s="578" t="e">
        <f>IF(#REF!="発電事業者","送電電力（MW）","受電電力（MW）")</f>
        <v>#REF!</v>
      </c>
      <c r="BF443" s="579"/>
      <c r="BG443" s="331" t="str">
        <f>IF(COUNT(BG428,L461)=2,ROUND(BG428*L461/SUM(L459:L468),#REF!),"")</f>
        <v/>
      </c>
      <c r="BH443" s="331" t="str">
        <f>IF(COUNT(BH428,M461)=2,ROUND(BH428*M461/SUM(M459:M468),#REF!),"")</f>
        <v/>
      </c>
      <c r="BI443" s="331" t="str">
        <f>IF(COUNT(BI428,N461)=2,ROUND(BI428*N461/SUM(N459:N468),#REF!),"")</f>
        <v/>
      </c>
      <c r="BJ443" s="331" t="str">
        <f>IF(COUNT(BJ428,O461)=2,ROUND(BJ428*O461/SUM(O459:O468),#REF!),"")</f>
        <v/>
      </c>
      <c r="BK443" s="331" t="str">
        <f>IF(COUNT(BK428,P461)=2,ROUND(BK428*P461/SUM(P459:P468),#REF!),"")</f>
        <v/>
      </c>
      <c r="BL443" s="331" t="str">
        <f>IF(COUNT(BL428,Q461)=2,ROUND(BL428*Q461/SUM(Q459:Q468),#REF!),"")</f>
        <v/>
      </c>
      <c r="BM443" s="331" t="str">
        <f>IF(COUNT(BM428,R461)=2,ROUND(BM428*R461/SUM(R459:R468),#REF!),"")</f>
        <v/>
      </c>
      <c r="BN443" s="331" t="str">
        <f>IF(COUNT(BN428,S461)=2,ROUND(BN428*S461/SUM(S459:S468),#REF!),"")</f>
        <v/>
      </c>
      <c r="BO443" s="331" t="str">
        <f>IF(COUNT(BO428,T461)=2,ROUND(BO428*T461/SUM(T459:T468),#REF!),"")</f>
        <v/>
      </c>
      <c r="BP443" s="331" t="str">
        <f>IF(COUNT(BP428,U461)=2,ROUND(BP428*U461/SUM(U459:U468),#REF!),"")</f>
        <v/>
      </c>
      <c r="BQ443" s="331" t="str">
        <f>IF(COUNT(BQ428,V461)=2,ROUND(BQ428*V461/SUM(V459:V468),#REF!),"")</f>
        <v/>
      </c>
      <c r="BR443" s="331" t="str">
        <f>IF(COUNT(BR428,W461)=2,ROUND(BR428*W461/SUM(W459:W468),#REF!),"")</f>
        <v/>
      </c>
      <c r="BS443" s="569" t="e">
        <f>IF(#REF!="発電事業者","送電電力（MW）","受電電力（MW）")</f>
        <v>#REF!</v>
      </c>
      <c r="BT443" s="569"/>
      <c r="BU443" s="569"/>
      <c r="BV443" s="333" t="s">
        <v>171</v>
      </c>
      <c r="BW443" s="580"/>
      <c r="BX443" s="580"/>
      <c r="BY443" s="331" t="str">
        <f>IF(COUNT(BY428,X461)=2,ROUND(BY428*X461/SUM(X459:X468),#REF!),"")</f>
        <v/>
      </c>
      <c r="BZ443" s="331" t="str">
        <f>IF(COUNT(BZ428,Y461)=2,ROUND(BZ428*Y461/SUM(Y459:Y468),#REF!),"")</f>
        <v/>
      </c>
      <c r="CA443" s="331" t="str">
        <f>IF(COUNT(CA428,Z461)=2,ROUND(CA428*Z461/SUM(Z459:Z468),#REF!),"")</f>
        <v/>
      </c>
      <c r="CB443" s="331" t="str">
        <f>IF(COUNT(CB428,AA461)=2,ROUND(CB428*AA461/SUM(AA459:AA468),#REF!),"")</f>
        <v/>
      </c>
      <c r="CC443" s="331" t="str">
        <f>IF(COUNT(CC428,AB461)=2,ROUND(CC428*AB461/SUM(AB459:AB468),#REF!),"")</f>
        <v/>
      </c>
      <c r="CD443" s="331" t="str">
        <f>IF(COUNT(CD428,AC461)=2,ROUND(CD428*AC461/SUM(AC459:AC468),#REF!),"")</f>
        <v/>
      </c>
      <c r="CE443" s="331" t="str">
        <f>IF(COUNT(CE428,AD461)=2,ROUND(CE428*AD461/SUM(AD459:AD468),#REF!),"")</f>
        <v/>
      </c>
      <c r="CF443" s="331" t="str">
        <f>IF(COUNT(CF428,AE461)=2,ROUND(CF428*AE461/SUM(AE459:AE468),#REF!),"")</f>
        <v/>
      </c>
      <c r="CG443" s="331" t="str">
        <f>IF(COUNT(CG428,AF461)=2,ROUND(CG428*AF461/SUM(AF459:AF468),#REF!),"")</f>
        <v/>
      </c>
      <c r="CH443" s="563" t="s">
        <v>120</v>
      </c>
      <c r="CI443" s="563"/>
      <c r="CJ443" s="563"/>
      <c r="CK443" s="563"/>
      <c r="CL443" s="563"/>
      <c r="CM443" s="563"/>
      <c r="CN443" s="563"/>
      <c r="CO443" s="563"/>
      <c r="CP443" s="563"/>
      <c r="CQ443" s="563"/>
    </row>
    <row r="444" spans="3:95" s="243" customFormat="1" ht="13.5" customHeight="1">
      <c r="C444" s="606"/>
      <c r="D444" s="607"/>
      <c r="E444" s="608" t="s">
        <v>212</v>
      </c>
      <c r="F444" s="609"/>
      <c r="G444" s="610"/>
      <c r="H444" s="261"/>
      <c r="I444" s="261"/>
      <c r="J444" s="261"/>
      <c r="K444" s="261"/>
      <c r="L444" s="261"/>
      <c r="M444" s="261"/>
      <c r="N444" s="261"/>
      <c r="O444" s="261"/>
      <c r="P444" s="261"/>
      <c r="Q444" s="261"/>
      <c r="R444" s="261"/>
      <c r="S444" s="261"/>
      <c r="T444" s="262" t="str">
        <f>IF(COUNT(H444:S444)=0,"",SUMPRODUCT(ROUND(H444:S444,1)))</f>
        <v/>
      </c>
      <c r="U444" s="621"/>
      <c r="V444" s="622"/>
      <c r="W444" s="622"/>
      <c r="X444" s="622"/>
      <c r="Y444" s="622"/>
      <c r="Z444" s="623"/>
      <c r="AA444" s="257"/>
      <c r="AB444" s="257"/>
      <c r="AC444" s="257"/>
      <c r="AD444" s="299"/>
      <c r="AE444" s="299"/>
      <c r="AF444" s="268"/>
      <c r="AG444" s="268"/>
      <c r="AH444" s="268"/>
      <c r="AI444" s="271"/>
      <c r="AJ444" s="271"/>
      <c r="AK444" s="271"/>
      <c r="AL444" s="271"/>
      <c r="AM444" s="271"/>
      <c r="AN444" s="271"/>
      <c r="AO444" s="271"/>
      <c r="AP444" s="271"/>
      <c r="AQ444" s="271"/>
      <c r="AR444" s="271"/>
      <c r="AS444" s="271"/>
      <c r="AT444" s="271"/>
      <c r="AU444" s="272"/>
      <c r="AX444" s="569"/>
      <c r="AY444" s="569"/>
      <c r="AZ444" s="588"/>
      <c r="BA444" s="590"/>
      <c r="BB444" s="590"/>
      <c r="BC444" s="590"/>
      <c r="BD444" s="588"/>
      <c r="BE444" s="583"/>
      <c r="BF444" s="584"/>
      <c r="BG444" s="259"/>
      <c r="BH444" s="259"/>
      <c r="BI444" s="259"/>
      <c r="BJ444" s="259"/>
      <c r="BK444" s="259"/>
      <c r="BL444" s="259"/>
      <c r="BM444" s="259"/>
      <c r="BN444" s="259"/>
      <c r="BO444" s="259"/>
      <c r="BP444" s="259"/>
      <c r="BQ444" s="259"/>
      <c r="BR444" s="259"/>
      <c r="BS444" s="569"/>
      <c r="BT444" s="569"/>
      <c r="BU444" s="569"/>
      <c r="BV444" s="333" t="s">
        <v>172</v>
      </c>
      <c r="BW444" s="581"/>
      <c r="BX444" s="581"/>
      <c r="BY444" s="331" t="str">
        <f>IF(COUNT(BY429,X461)=2,ROUND(BY429*X461/SUM(X459:X468),#REF!),"")</f>
        <v/>
      </c>
      <c r="BZ444" s="331" t="str">
        <f>IF(COUNT(BZ429,Y461)=2,ROUND(BZ429*Y461/SUM(Y459:Y468),#REF!),"")</f>
        <v/>
      </c>
      <c r="CA444" s="331" t="str">
        <f>IF(COUNT(CA429,Z461)=2,ROUND(CA429*Z461/SUM(Z459:Z468),#REF!),"")</f>
        <v/>
      </c>
      <c r="CB444" s="331" t="str">
        <f>IF(COUNT(CB429,AA461)=2,ROUND(CB429*AA461/SUM(AA459:AA468),#REF!),"")</f>
        <v/>
      </c>
      <c r="CC444" s="331" t="str">
        <f>IF(COUNT(CC429,AB461)=2,ROUND(CC429*AB461/SUM(AB459:AB468),#REF!),"")</f>
        <v/>
      </c>
      <c r="CD444" s="331" t="str">
        <f>IF(COUNT(CD429,AC461)=2,ROUND(CD429*AC461/SUM(AC459:AC468),#REF!),"")</f>
        <v/>
      </c>
      <c r="CE444" s="331" t="str">
        <f>IF(COUNT(CE429,AD461)=2,ROUND(CE429*AD461/SUM(AD459:AD468),#REF!),"")</f>
        <v/>
      </c>
      <c r="CF444" s="331" t="str">
        <f>IF(COUNT(CF429,AE461)=2,ROUND(CF429*AE461/SUM(AE459:AE468),#REF!),"")</f>
        <v/>
      </c>
      <c r="CG444" s="331" t="str">
        <f>IF(COUNT(CG429,AF461)=2,ROUND(CG429*AF461/SUM(AF459:AF468),#REF!),"")</f>
        <v/>
      </c>
      <c r="CH444" s="564" t="str">
        <f>IF(CH443="","",CH443)</f>
        <v>廃棄物</v>
      </c>
      <c r="CI444" s="564"/>
      <c r="CJ444" s="564"/>
      <c r="CK444" s="564"/>
      <c r="CL444" s="564"/>
      <c r="CM444" s="564"/>
      <c r="CN444" s="564"/>
      <c r="CO444" s="564"/>
      <c r="CP444" s="564"/>
      <c r="CQ444" s="564"/>
    </row>
    <row r="445" spans="3:95" s="243" customFormat="1" ht="13.5" customHeight="1">
      <c r="C445" s="604" t="e">
        <f>DATE(#REF!+6,1,1)</f>
        <v>#REF!</v>
      </c>
      <c r="D445" s="605"/>
      <c r="E445" s="613" t="s">
        <v>198</v>
      </c>
      <c r="F445" s="614"/>
      <c r="G445" s="615"/>
      <c r="H445" s="256"/>
      <c r="I445" s="256"/>
      <c r="J445" s="256"/>
      <c r="K445" s="256"/>
      <c r="L445" s="256"/>
      <c r="M445" s="256"/>
      <c r="N445" s="256"/>
      <c r="O445" s="256"/>
      <c r="P445" s="256"/>
      <c r="Q445" s="256"/>
      <c r="R445" s="256"/>
      <c r="S445" s="256"/>
      <c r="T445" s="255"/>
      <c r="U445" s="621"/>
      <c r="V445" s="622"/>
      <c r="W445" s="622"/>
      <c r="X445" s="622"/>
      <c r="Y445" s="622"/>
      <c r="Z445" s="623"/>
      <c r="AA445" s="257"/>
      <c r="AB445" s="257"/>
      <c r="AC445" s="257"/>
      <c r="AD445" s="299"/>
      <c r="AE445" s="299"/>
      <c r="AF445" s="268"/>
      <c r="AG445" s="268"/>
      <c r="AH445" s="268"/>
      <c r="AI445" s="257"/>
      <c r="AJ445" s="257"/>
      <c r="AK445" s="257"/>
      <c r="AL445" s="257"/>
      <c r="AM445" s="257"/>
      <c r="AN445" s="257"/>
      <c r="AO445" s="257"/>
      <c r="AP445" s="257"/>
      <c r="AQ445" s="257"/>
      <c r="AR445" s="257"/>
      <c r="AS445" s="257"/>
      <c r="AT445" s="257"/>
      <c r="AU445" s="257"/>
      <c r="AX445" s="569"/>
      <c r="AY445" s="569"/>
      <c r="AZ445" s="589"/>
      <c r="BA445" s="590"/>
      <c r="BB445" s="590"/>
      <c r="BC445" s="590"/>
      <c r="BD445" s="589"/>
      <c r="BE445" s="585" t="e">
        <f>IF(#REF!="発電事業者","月間送電電力量（GWh）","月間受電電力量（GWh）")</f>
        <v>#REF!</v>
      </c>
      <c r="BF445" s="586"/>
      <c r="BG445" s="331" t="str">
        <f>IF(COUNT(BG430,L461)=2,ROUND(BG430*L461/SUM(L459:L468),#REF!),"")</f>
        <v/>
      </c>
      <c r="BH445" s="331" t="str">
        <f>IF(COUNT(BH430,M461)=2,ROUND(BH430*M461/SUM(M459:M468),#REF!),"")</f>
        <v/>
      </c>
      <c r="BI445" s="331" t="str">
        <f>IF(COUNT(BI430,N461)=2,ROUND(BI430*N461/SUM(N459:N468),#REF!),"")</f>
        <v/>
      </c>
      <c r="BJ445" s="331" t="str">
        <f>IF(COUNT(BJ430,O461)=2,ROUND(BJ430*O461/SUM(O459:O468),#REF!),"")</f>
        <v/>
      </c>
      <c r="BK445" s="331" t="str">
        <f>IF(COUNT(BK430,P461)=2,ROUND(BK430*P461/SUM(P459:P468),#REF!),"")</f>
        <v/>
      </c>
      <c r="BL445" s="331" t="str">
        <f>IF(COUNT(BL430,Q461)=2,ROUND(BL430*Q461/SUM(Q459:Q468),#REF!),"")</f>
        <v/>
      </c>
      <c r="BM445" s="331" t="str">
        <f>IF(COUNT(BM430,R461)=2,ROUND(BM430*R461/SUM(R459:R468),#REF!),"")</f>
        <v/>
      </c>
      <c r="BN445" s="331" t="str">
        <f>IF(COUNT(BN430,S461)=2,ROUND(BN430*S461/SUM(S459:S468),#REF!),"")</f>
        <v/>
      </c>
      <c r="BO445" s="331" t="str">
        <f>IF(COUNT(BO430,T461)=2,ROUND(BO430*T461/SUM(T459:T468),#REF!),"")</f>
        <v/>
      </c>
      <c r="BP445" s="331" t="str">
        <f>IF(COUNT(BP430,U461)=2,ROUND(BP430*U461/SUM(U459:U468),#REF!),"")</f>
        <v/>
      </c>
      <c r="BQ445" s="331" t="str">
        <f>IF(COUNT(BQ430,V461)=2,ROUND(BQ430*V461/SUM(V459:V468),#REF!),"")</f>
        <v/>
      </c>
      <c r="BR445" s="331" t="str">
        <f>IF(COUNT(BR430,W461)=2,ROUND(BR430*W461/SUM(W459:W468),#REF!),"")</f>
        <v/>
      </c>
      <c r="BS445" s="569" t="e">
        <f>IF(#REF!="発電事業者","年間送電電力量（GWh）","年間受電電力量（GWh）")</f>
        <v>#REF!</v>
      </c>
      <c r="BT445" s="569"/>
      <c r="BU445" s="569"/>
      <c r="BV445" s="333" t="s">
        <v>25</v>
      </c>
      <c r="BW445" s="582"/>
      <c r="BX445" s="582"/>
      <c r="BY445" s="331" t="str">
        <f>IF(COUNT(BY430,X461)=2,ROUND(BY430*X461/SUM(X459:X468),#REF!),"")</f>
        <v/>
      </c>
      <c r="BZ445" s="331" t="str">
        <f>IF(COUNT(BZ430,Y461)=2,ROUND(BZ430*Y461/SUM(Y459:Y468),#REF!),"")</f>
        <v/>
      </c>
      <c r="CA445" s="331" t="str">
        <f>IF(COUNT(CA430,Z461)=2,ROUND(CA430*Z461/SUM(Z459:Z468),#REF!),"")</f>
        <v/>
      </c>
      <c r="CB445" s="331" t="str">
        <f>IF(COUNT(CB430,AA461)=2,ROUND(CB430*AA461/SUM(AA459:AA468),#REF!),"")</f>
        <v/>
      </c>
      <c r="CC445" s="331" t="str">
        <f>IF(COUNT(CC430,AB461)=2,ROUND(CC430*AB461/SUM(AB459:AB468),#REF!),"")</f>
        <v/>
      </c>
      <c r="CD445" s="331" t="str">
        <f>IF(COUNT(CD430,AC461)=2,ROUND(CD430*AC461/SUM(AC459:AC468),#REF!),"")</f>
        <v/>
      </c>
      <c r="CE445" s="331" t="str">
        <f>IF(COUNT(CE430,AD461)=2,ROUND(CE430*AD461/SUM(AD459:AD468),#REF!),"")</f>
        <v/>
      </c>
      <c r="CF445" s="331" t="str">
        <f>IF(COUNT(CF430,AE461)=2,ROUND(CF430*AE461/SUM(AE459:AE468),#REF!),"")</f>
        <v/>
      </c>
      <c r="CG445" s="331" t="str">
        <f>IF(COUNT(CG430,AF461)=2,ROUND(CG430*AF461/SUM(AF459:AF468),#REF!),"")</f>
        <v/>
      </c>
      <c r="CH445" s="565" t="str">
        <f>IF(COUNTA(AG461)=0,"",AG461)</f>
        <v/>
      </c>
      <c r="CI445" s="565"/>
      <c r="CJ445" s="565"/>
      <c r="CK445" s="565"/>
      <c r="CL445" s="565"/>
      <c r="CM445" s="565"/>
      <c r="CN445" s="565"/>
      <c r="CO445" s="565"/>
      <c r="CP445" s="565"/>
      <c r="CQ445" s="565"/>
    </row>
    <row r="446" spans="3:95" s="243" customFormat="1" ht="13.5" customHeight="1">
      <c r="C446" s="606"/>
      <c r="D446" s="607"/>
      <c r="E446" s="608" t="s">
        <v>212</v>
      </c>
      <c r="F446" s="609"/>
      <c r="G446" s="610"/>
      <c r="H446" s="261"/>
      <c r="I446" s="261"/>
      <c r="J446" s="261"/>
      <c r="K446" s="261"/>
      <c r="L446" s="261"/>
      <c r="M446" s="261"/>
      <c r="N446" s="261"/>
      <c r="O446" s="261"/>
      <c r="P446" s="261"/>
      <c r="Q446" s="261"/>
      <c r="R446" s="261"/>
      <c r="S446" s="261"/>
      <c r="T446" s="262" t="str">
        <f>IF(COUNT(H446:S446)=0,"",SUMPRODUCT(ROUND(H446:S446,1)))</f>
        <v/>
      </c>
      <c r="U446" s="621"/>
      <c r="V446" s="622"/>
      <c r="W446" s="622"/>
      <c r="X446" s="622"/>
      <c r="Y446" s="622"/>
      <c r="Z446" s="623"/>
      <c r="AA446" s="257"/>
      <c r="AB446" s="257"/>
      <c r="AC446" s="257"/>
      <c r="AD446" s="299"/>
      <c r="AE446" s="299"/>
      <c r="AF446" s="268"/>
      <c r="AG446" s="268"/>
      <c r="AH446" s="268"/>
      <c r="AI446" s="271"/>
      <c r="AJ446" s="271"/>
      <c r="AK446" s="271"/>
      <c r="AL446" s="271"/>
      <c r="AM446" s="271"/>
      <c r="AN446" s="271"/>
      <c r="AO446" s="271"/>
      <c r="AP446" s="271"/>
      <c r="AQ446" s="271"/>
      <c r="AR446" s="271"/>
      <c r="AS446" s="271"/>
      <c r="AT446" s="271"/>
      <c r="AU446" s="272"/>
      <c r="AX446" s="569" t="str">
        <f>IF(C462="","",C462)</f>
        <v/>
      </c>
      <c r="AY446" s="569"/>
      <c r="AZ446" s="587" t="str">
        <f>IF(E462="","",E462)</f>
        <v/>
      </c>
      <c r="BA446" s="590" t="str">
        <f ca="1">IF(F462="","",F462)</f>
        <v/>
      </c>
      <c r="BB446" s="590"/>
      <c r="BC446" s="590"/>
      <c r="BD446" s="587" t="str">
        <f>IF(I462="","",I462)</f>
        <v/>
      </c>
      <c r="BE446" s="578" t="e">
        <f>IF(#REF!="発電事業者","送電電力（MW）","受電電力（MW）")</f>
        <v>#REF!</v>
      </c>
      <c r="BF446" s="579"/>
      <c r="BG446" s="331" t="str">
        <f>IF(COUNT(BG428,L462)=2,ROUND(BG428*L462/SUM(L459:L468),#REF!),"")</f>
        <v/>
      </c>
      <c r="BH446" s="331" t="str">
        <f>IF(COUNT(BH428,M462)=2,ROUND(BH428*M462/SUM(M459:M468),#REF!),"")</f>
        <v/>
      </c>
      <c r="BI446" s="331" t="str">
        <f>IF(COUNT(BI428,N462)=2,ROUND(BI428*N462/SUM(N459:N468),#REF!),"")</f>
        <v/>
      </c>
      <c r="BJ446" s="331" t="str">
        <f>IF(COUNT(BJ428,O462)=2,ROUND(BJ428*O462/SUM(O459:O468),#REF!),"")</f>
        <v/>
      </c>
      <c r="BK446" s="331" t="str">
        <f>IF(COUNT(BK428,P462)=2,ROUND(BK428*P462/SUM(P459:P468),#REF!),"")</f>
        <v/>
      </c>
      <c r="BL446" s="331" t="str">
        <f>IF(COUNT(BL428,Q462)=2,ROUND(BL428*Q462/SUM(Q459:Q468),#REF!),"")</f>
        <v/>
      </c>
      <c r="BM446" s="331" t="str">
        <f>IF(COUNT(BM428,R462)=2,ROUND(BM428*R462/SUM(R459:R468),#REF!),"")</f>
        <v/>
      </c>
      <c r="BN446" s="331" t="str">
        <f>IF(COUNT(BN428,S462)=2,ROUND(BN428*S462/SUM(S459:S468),#REF!),"")</f>
        <v/>
      </c>
      <c r="BO446" s="331" t="str">
        <f>IF(COUNT(BO428,T462)=2,ROUND(BO428*T462/SUM(T459:T468),#REF!),"")</f>
        <v/>
      </c>
      <c r="BP446" s="331" t="str">
        <f>IF(COUNT(BP428,U462)=2,ROUND(BP428*U462/SUM(U459:U468),#REF!),"")</f>
        <v/>
      </c>
      <c r="BQ446" s="331" t="str">
        <f>IF(COUNT(BQ428,V462)=2,ROUND(BQ428*V462/SUM(V459:V468),#REF!),"")</f>
        <v/>
      </c>
      <c r="BR446" s="331" t="str">
        <f>IF(COUNT(BR428,W462)=2,ROUND(BR428*W462/SUM(W459:W468),#REF!),"")</f>
        <v/>
      </c>
      <c r="BS446" s="569" t="e">
        <f>IF(#REF!="発電事業者","送電電力（MW）","受電電力（MW）")</f>
        <v>#REF!</v>
      </c>
      <c r="BT446" s="569"/>
      <c r="BU446" s="569"/>
      <c r="BV446" s="333" t="s">
        <v>171</v>
      </c>
      <c r="BW446" s="580"/>
      <c r="BX446" s="580"/>
      <c r="BY446" s="331" t="str">
        <f>IF(COUNT(BY428,X462)=2,ROUND(BY428*X462/SUM(X459:X468),#REF!),"")</f>
        <v/>
      </c>
      <c r="BZ446" s="331" t="str">
        <f>IF(COUNT(BZ428,Y462)=2,ROUND(BZ428*Y462/SUM(Y459:Y468),#REF!),"")</f>
        <v/>
      </c>
      <c r="CA446" s="331" t="str">
        <f>IF(COUNT(CA428,Z462)=2,ROUND(CA428*Z462/SUM(Z459:Z468),#REF!),"")</f>
        <v/>
      </c>
      <c r="CB446" s="331" t="str">
        <f>IF(COUNT(CB428,AA462)=2,ROUND(CB428*AA462/SUM(AA459:AA468),#REF!),"")</f>
        <v/>
      </c>
      <c r="CC446" s="331" t="str">
        <f>IF(COUNT(CC428,AB462)=2,ROUND(CC428*AB462/SUM(AB459:AB468),#REF!),"")</f>
        <v/>
      </c>
      <c r="CD446" s="331" t="str">
        <f>IF(COUNT(CD428,AC462)=2,ROUND(CD428*AC462/SUM(AC459:AC468),#REF!),"")</f>
        <v/>
      </c>
      <c r="CE446" s="331" t="str">
        <f>IF(COUNT(CE428,AD462)=2,ROUND(CE428*AD462/SUM(AD459:AD468),#REF!),"")</f>
        <v/>
      </c>
      <c r="CF446" s="331" t="str">
        <f>IF(COUNT(CF428,AE462)=2,ROUND(CF428*AE462/SUM(AE459:AE468),#REF!),"")</f>
        <v/>
      </c>
      <c r="CG446" s="331" t="str">
        <f>IF(COUNT(CG428,AF462)=2,ROUND(CG428*AF462/SUM(AF459:AF468),#REF!),"")</f>
        <v/>
      </c>
      <c r="CH446" s="563" t="s">
        <v>120</v>
      </c>
      <c r="CI446" s="563"/>
      <c r="CJ446" s="563"/>
      <c r="CK446" s="563"/>
      <c r="CL446" s="563"/>
      <c r="CM446" s="563"/>
      <c r="CN446" s="563"/>
      <c r="CO446" s="563"/>
      <c r="CP446" s="563"/>
      <c r="CQ446" s="563"/>
    </row>
    <row r="447" spans="3:95" s="243" customFormat="1" ht="13.5" customHeight="1">
      <c r="C447" s="604" t="e">
        <f>DATE(#REF!+7,1,1)</f>
        <v>#REF!</v>
      </c>
      <c r="D447" s="605"/>
      <c r="E447" s="613" t="s">
        <v>198</v>
      </c>
      <c r="F447" s="614"/>
      <c r="G447" s="615"/>
      <c r="H447" s="256"/>
      <c r="I447" s="256"/>
      <c r="J447" s="256"/>
      <c r="K447" s="256"/>
      <c r="L447" s="256"/>
      <c r="M447" s="256"/>
      <c r="N447" s="256"/>
      <c r="O447" s="256"/>
      <c r="P447" s="256"/>
      <c r="Q447" s="256"/>
      <c r="R447" s="256"/>
      <c r="S447" s="256"/>
      <c r="T447" s="255"/>
      <c r="U447" s="621"/>
      <c r="V447" s="622"/>
      <c r="W447" s="622"/>
      <c r="X447" s="622"/>
      <c r="Y447" s="622"/>
      <c r="Z447" s="623"/>
      <c r="AA447" s="257"/>
      <c r="AB447" s="257"/>
      <c r="AC447" s="257"/>
      <c r="AD447" s="299"/>
      <c r="AE447" s="299"/>
      <c r="AF447" s="268"/>
      <c r="AG447" s="268"/>
      <c r="AH447" s="268"/>
      <c r="AI447" s="257"/>
      <c r="AJ447" s="257"/>
      <c r="AK447" s="257"/>
      <c r="AL447" s="257"/>
      <c r="AM447" s="257"/>
      <c r="AN447" s="257"/>
      <c r="AO447" s="257"/>
      <c r="AP447" s="257"/>
      <c r="AQ447" s="257"/>
      <c r="AR447" s="257"/>
      <c r="AS447" s="257"/>
      <c r="AT447" s="257"/>
      <c r="AU447" s="257"/>
      <c r="AX447" s="569"/>
      <c r="AY447" s="569"/>
      <c r="AZ447" s="588"/>
      <c r="BA447" s="590"/>
      <c r="BB447" s="590"/>
      <c r="BC447" s="590"/>
      <c r="BD447" s="588"/>
      <c r="BE447" s="583"/>
      <c r="BF447" s="584"/>
      <c r="BG447" s="259"/>
      <c r="BH447" s="259"/>
      <c r="BI447" s="259"/>
      <c r="BJ447" s="259"/>
      <c r="BK447" s="259"/>
      <c r="BL447" s="259"/>
      <c r="BM447" s="259"/>
      <c r="BN447" s="259"/>
      <c r="BO447" s="259"/>
      <c r="BP447" s="259"/>
      <c r="BQ447" s="259"/>
      <c r="BR447" s="259"/>
      <c r="BS447" s="569"/>
      <c r="BT447" s="569"/>
      <c r="BU447" s="569"/>
      <c r="BV447" s="333" t="s">
        <v>172</v>
      </c>
      <c r="BW447" s="581"/>
      <c r="BX447" s="581"/>
      <c r="BY447" s="331" t="str">
        <f>IF(COUNT(BY429,X462)=2,ROUND(BY429*X462/SUM(X459:X468),#REF!),"")</f>
        <v/>
      </c>
      <c r="BZ447" s="331" t="str">
        <f>IF(COUNT(BZ429,Y462)=2,ROUND(BZ429*Y462/SUM(Y459:Y468),#REF!),"")</f>
        <v/>
      </c>
      <c r="CA447" s="331" t="str">
        <f>IF(COUNT(CA429,Z462)=2,ROUND(CA429*Z462/SUM(Z459:Z468),#REF!),"")</f>
        <v/>
      </c>
      <c r="CB447" s="331" t="str">
        <f>IF(COUNT(CB429,AA462)=2,ROUND(CB429*AA462/SUM(AA459:AA468),#REF!),"")</f>
        <v/>
      </c>
      <c r="CC447" s="331" t="str">
        <f>IF(COUNT(CC429,AB462)=2,ROUND(CC429*AB462/SUM(AB459:AB468),#REF!),"")</f>
        <v/>
      </c>
      <c r="CD447" s="331" t="str">
        <f>IF(COUNT(CD429,AC462)=2,ROUND(CD429*AC462/SUM(AC459:AC468),#REF!),"")</f>
        <v/>
      </c>
      <c r="CE447" s="331" t="str">
        <f>IF(COUNT(CE429,AD462)=2,ROUND(CE429*AD462/SUM(AD459:AD468),#REF!),"")</f>
        <v/>
      </c>
      <c r="CF447" s="331" t="str">
        <f>IF(COUNT(CF429,AE462)=2,ROUND(CF429*AE462/SUM(AE459:AE468),#REF!),"")</f>
        <v/>
      </c>
      <c r="CG447" s="331" t="str">
        <f>IF(COUNT(CG429,AF462)=2,ROUND(CG429*AF462/SUM(AF459:AF468),#REF!),"")</f>
        <v/>
      </c>
      <c r="CH447" s="564" t="str">
        <f>IF(CH446="","",CH446)</f>
        <v>廃棄物</v>
      </c>
      <c r="CI447" s="564"/>
      <c r="CJ447" s="564"/>
      <c r="CK447" s="564"/>
      <c r="CL447" s="564"/>
      <c r="CM447" s="564"/>
      <c r="CN447" s="564"/>
      <c r="CO447" s="564"/>
      <c r="CP447" s="564"/>
      <c r="CQ447" s="564"/>
    </row>
    <row r="448" spans="3:95" s="243" customFormat="1" ht="13.5" customHeight="1">
      <c r="C448" s="606"/>
      <c r="D448" s="607"/>
      <c r="E448" s="608" t="s">
        <v>212</v>
      </c>
      <c r="F448" s="609"/>
      <c r="G448" s="610"/>
      <c r="H448" s="261"/>
      <c r="I448" s="261"/>
      <c r="J448" s="261"/>
      <c r="K448" s="261"/>
      <c r="L448" s="261"/>
      <c r="M448" s="261"/>
      <c r="N448" s="261"/>
      <c r="O448" s="261"/>
      <c r="P448" s="261"/>
      <c r="Q448" s="261"/>
      <c r="R448" s="261"/>
      <c r="S448" s="261"/>
      <c r="T448" s="262" t="str">
        <f>IF(COUNT(H448:S448)=0,"",SUMPRODUCT(ROUND(H448:S448,1)))</f>
        <v/>
      </c>
      <c r="U448" s="621"/>
      <c r="V448" s="622"/>
      <c r="W448" s="622"/>
      <c r="X448" s="622"/>
      <c r="Y448" s="622"/>
      <c r="Z448" s="623"/>
      <c r="AA448" s="257"/>
      <c r="AB448" s="257"/>
      <c r="AC448" s="257"/>
      <c r="AD448" s="299"/>
      <c r="AE448" s="299"/>
      <c r="AF448" s="268"/>
      <c r="AG448" s="268"/>
      <c r="AH448" s="268"/>
      <c r="AI448" s="271"/>
      <c r="AJ448" s="271"/>
      <c r="AK448" s="271"/>
      <c r="AL448" s="271"/>
      <c r="AM448" s="271"/>
      <c r="AN448" s="271"/>
      <c r="AO448" s="271"/>
      <c r="AP448" s="271"/>
      <c r="AQ448" s="271"/>
      <c r="AR448" s="271"/>
      <c r="AS448" s="271"/>
      <c r="AT448" s="271"/>
      <c r="AU448" s="272"/>
      <c r="AX448" s="569"/>
      <c r="AY448" s="569"/>
      <c r="AZ448" s="589"/>
      <c r="BA448" s="590"/>
      <c r="BB448" s="590"/>
      <c r="BC448" s="590"/>
      <c r="BD448" s="589"/>
      <c r="BE448" s="585" t="e">
        <f>IF(#REF!="発電事業者","月間送電電力量（GWh）","月間受電電力量（GWh）")</f>
        <v>#REF!</v>
      </c>
      <c r="BF448" s="586"/>
      <c r="BG448" s="331" t="str">
        <f>IF(COUNT(BG430,L462)=2,ROUND(BG430*L462/SUM(L459:L468),#REF!),"")</f>
        <v/>
      </c>
      <c r="BH448" s="331" t="str">
        <f>IF(COUNT(BH430,M462)=2,ROUND(BH430*M462/SUM(M459:M468),#REF!),"")</f>
        <v/>
      </c>
      <c r="BI448" s="331" t="str">
        <f>IF(COUNT(BI430,N462)=2,ROUND(BI430*N462/SUM(N459:N468),#REF!),"")</f>
        <v/>
      </c>
      <c r="BJ448" s="331" t="str">
        <f>IF(COUNT(BJ430,O462)=2,ROUND(BJ430*O462/SUM(O459:O468),#REF!),"")</f>
        <v/>
      </c>
      <c r="BK448" s="331" t="str">
        <f>IF(COUNT(BK430,P462)=2,ROUND(BK430*P462/SUM(P459:P468),#REF!),"")</f>
        <v/>
      </c>
      <c r="BL448" s="331" t="str">
        <f>IF(COUNT(BL430,Q462)=2,ROUND(BL430*Q462/SUM(Q459:Q468),#REF!),"")</f>
        <v/>
      </c>
      <c r="BM448" s="331" t="str">
        <f>IF(COUNT(BM430,R462)=2,ROUND(BM430*R462/SUM(R459:R468),#REF!),"")</f>
        <v/>
      </c>
      <c r="BN448" s="331" t="str">
        <f>IF(COUNT(BN430,S462)=2,ROUND(BN430*S462/SUM(S459:S468),#REF!),"")</f>
        <v/>
      </c>
      <c r="BO448" s="331" t="str">
        <f>IF(COUNT(BO430,T462)=2,ROUND(BO430*T462/SUM(T459:T468),#REF!),"")</f>
        <v/>
      </c>
      <c r="BP448" s="331" t="str">
        <f>IF(COUNT(BP430,U462)=2,ROUND(BP430*U462/SUM(U459:U468),#REF!),"")</f>
        <v/>
      </c>
      <c r="BQ448" s="331" t="str">
        <f>IF(COUNT(BQ430,V462)=2,ROUND(BQ430*V462/SUM(V459:V468),#REF!),"")</f>
        <v/>
      </c>
      <c r="BR448" s="331" t="str">
        <f>IF(COUNT(BR430,W462)=2,ROUND(BR430*W462/SUM(W459:W468),#REF!),"")</f>
        <v/>
      </c>
      <c r="BS448" s="569" t="e">
        <f>IF(#REF!="発電事業者","年間送電電力量（GWh）","年間受電電力量（GWh）")</f>
        <v>#REF!</v>
      </c>
      <c r="BT448" s="569"/>
      <c r="BU448" s="569"/>
      <c r="BV448" s="333" t="s">
        <v>25</v>
      </c>
      <c r="BW448" s="582"/>
      <c r="BX448" s="582"/>
      <c r="BY448" s="331" t="str">
        <f>IF(COUNT(BY430,X462)=2,ROUND(BY430*X462/SUM(X459:X468),#REF!),"")</f>
        <v/>
      </c>
      <c r="BZ448" s="331" t="str">
        <f>IF(COUNT(BZ430,Y462)=2,ROUND(BZ430*Y462/SUM(Y459:Y468),#REF!),"")</f>
        <v/>
      </c>
      <c r="CA448" s="331" t="str">
        <f>IF(COUNT(CA430,Z462)=2,ROUND(CA430*Z462/SUM(Z459:Z468),#REF!),"")</f>
        <v/>
      </c>
      <c r="CB448" s="331" t="str">
        <f>IF(COUNT(CB430,AA462)=2,ROUND(CB430*AA462/SUM(AA459:AA468),#REF!),"")</f>
        <v/>
      </c>
      <c r="CC448" s="331" t="str">
        <f>IF(COUNT(CC430,AB462)=2,ROUND(CC430*AB462/SUM(AB459:AB468),#REF!),"")</f>
        <v/>
      </c>
      <c r="CD448" s="331" t="str">
        <f>IF(COUNT(CD430,AC462)=2,ROUND(CD430*AC462/SUM(AC459:AC468),#REF!),"")</f>
        <v/>
      </c>
      <c r="CE448" s="331" t="str">
        <f>IF(COUNT(CE430,AD462)=2,ROUND(CE430*AD462/SUM(AD459:AD468),#REF!),"")</f>
        <v/>
      </c>
      <c r="CF448" s="331" t="str">
        <f>IF(COUNT(CF430,AE462)=2,ROUND(CF430*AE462/SUM(AE459:AE468),#REF!),"")</f>
        <v/>
      </c>
      <c r="CG448" s="331" t="str">
        <f>IF(COUNT(CG430,AF462)=2,ROUND(CG430*AF462/SUM(AF459:AF468),#REF!),"")</f>
        <v/>
      </c>
      <c r="CH448" s="565" t="str">
        <f>IF(COUNTA(AG462)=0,"",AG462)</f>
        <v/>
      </c>
      <c r="CI448" s="565"/>
      <c r="CJ448" s="565"/>
      <c r="CK448" s="565"/>
      <c r="CL448" s="565"/>
      <c r="CM448" s="565"/>
      <c r="CN448" s="565"/>
      <c r="CO448" s="565"/>
      <c r="CP448" s="565"/>
      <c r="CQ448" s="565"/>
    </row>
    <row r="449" spans="3:97" s="243" customFormat="1" ht="13.5" customHeight="1">
      <c r="C449" s="604" t="e">
        <f>DATE(#REF!+8,1,1)</f>
        <v>#REF!</v>
      </c>
      <c r="D449" s="605"/>
      <c r="E449" s="613" t="s">
        <v>198</v>
      </c>
      <c r="F449" s="614"/>
      <c r="G449" s="615"/>
      <c r="H449" s="256"/>
      <c r="I449" s="256"/>
      <c r="J449" s="256"/>
      <c r="K449" s="256"/>
      <c r="L449" s="256"/>
      <c r="M449" s="256"/>
      <c r="N449" s="256"/>
      <c r="O449" s="256"/>
      <c r="P449" s="256"/>
      <c r="Q449" s="256"/>
      <c r="R449" s="256"/>
      <c r="S449" s="256"/>
      <c r="T449" s="255"/>
      <c r="U449" s="621"/>
      <c r="V449" s="622"/>
      <c r="W449" s="622"/>
      <c r="X449" s="622"/>
      <c r="Y449" s="622"/>
      <c r="Z449" s="623"/>
      <c r="AA449" s="257"/>
      <c r="AB449" s="257"/>
      <c r="AC449" s="257"/>
      <c r="AD449" s="299"/>
      <c r="AE449" s="299"/>
      <c r="AF449" s="268"/>
      <c r="AG449" s="268"/>
      <c r="AH449" s="268"/>
      <c r="AI449" s="257"/>
      <c r="AJ449" s="257"/>
      <c r="AK449" s="257"/>
      <c r="AL449" s="257"/>
      <c r="AM449" s="257"/>
      <c r="AN449" s="257"/>
      <c r="AO449" s="257"/>
      <c r="AP449" s="257"/>
      <c r="AQ449" s="257"/>
      <c r="AR449" s="257"/>
      <c r="AS449" s="257"/>
      <c r="AT449" s="257"/>
      <c r="AU449" s="257"/>
      <c r="AX449" s="569" t="str">
        <f>IF(C463="","",C463)</f>
        <v/>
      </c>
      <c r="AY449" s="569"/>
      <c r="AZ449" s="587" t="str">
        <f>IF(E463="","",E463)</f>
        <v/>
      </c>
      <c r="BA449" s="590" t="str">
        <f ca="1">IF(F463="","",F463)</f>
        <v/>
      </c>
      <c r="BB449" s="590"/>
      <c r="BC449" s="590"/>
      <c r="BD449" s="587" t="str">
        <f>IF(I463="","",I463)</f>
        <v/>
      </c>
      <c r="BE449" s="578" t="e">
        <f>IF(#REF!="発電事業者","送電電力（MW）","受電電力（MW）")</f>
        <v>#REF!</v>
      </c>
      <c r="BF449" s="579"/>
      <c r="BG449" s="331" t="str">
        <f>IF(COUNT(BG428,L463)=2,ROUND(BG428*L463/SUM(L459:L468),#REF!),"")</f>
        <v/>
      </c>
      <c r="BH449" s="331" t="str">
        <f>IF(COUNT(BH428,M463)=2,ROUND(BH428*M463/SUM(M459:M468),#REF!),"")</f>
        <v/>
      </c>
      <c r="BI449" s="331" t="str">
        <f>IF(COUNT(BI428,N463)=2,ROUND(BI428*N463/SUM(N459:N468),#REF!),"")</f>
        <v/>
      </c>
      <c r="BJ449" s="331" t="str">
        <f>IF(COUNT(BJ428,O463)=2,ROUND(BJ428*O463/SUM(O459:O468),#REF!),"")</f>
        <v/>
      </c>
      <c r="BK449" s="331" t="str">
        <f>IF(COUNT(BK428,P463)=2,ROUND(BK428*P463/SUM(P459:P468),#REF!),"")</f>
        <v/>
      </c>
      <c r="BL449" s="331" t="str">
        <f>IF(COUNT(BL428,Q463)=2,ROUND(BL428*Q463/SUM(Q459:Q468),#REF!),"")</f>
        <v/>
      </c>
      <c r="BM449" s="331" t="str">
        <f>IF(COUNT(BM428,R463)=2,ROUND(BM428*R463/SUM(R459:R468),#REF!),"")</f>
        <v/>
      </c>
      <c r="BN449" s="331" t="str">
        <f>IF(COUNT(BN428,S463)=2,ROUND(BN428*S463/SUM(S459:S468),#REF!),"")</f>
        <v/>
      </c>
      <c r="BO449" s="331" t="str">
        <f>IF(COUNT(BO428,T463)=2,ROUND(BO428*T463/SUM(T459:T468),#REF!),"")</f>
        <v/>
      </c>
      <c r="BP449" s="331" t="str">
        <f>IF(COUNT(BP428,U463)=2,ROUND(BP428*U463/SUM(U459:U468),#REF!),"")</f>
        <v/>
      </c>
      <c r="BQ449" s="331" t="str">
        <f>IF(COUNT(BQ428,V463)=2,ROUND(BQ428*V463/SUM(V459:V468),#REF!),"")</f>
        <v/>
      </c>
      <c r="BR449" s="331" t="str">
        <f>IF(COUNT(BR428,W463)=2,ROUND(BR428*W463/SUM(W459:W468),#REF!),"")</f>
        <v/>
      </c>
      <c r="BS449" s="569" t="e">
        <f>IF(#REF!="発電事業者","送電電力（MW）","受電電力（MW）")</f>
        <v>#REF!</v>
      </c>
      <c r="BT449" s="569"/>
      <c r="BU449" s="569"/>
      <c r="BV449" s="333" t="s">
        <v>171</v>
      </c>
      <c r="BW449" s="580"/>
      <c r="BX449" s="580"/>
      <c r="BY449" s="331" t="str">
        <f>IF(COUNT(BY428,X463)=2,ROUND(BY428*X463/SUM(X459:X468),#REF!),"")</f>
        <v/>
      </c>
      <c r="BZ449" s="331" t="str">
        <f>IF(COUNT(BZ428,Y463)=2,ROUND(BZ428*Y463/SUM(Y459:Y468),#REF!),"")</f>
        <v/>
      </c>
      <c r="CA449" s="331" t="str">
        <f>IF(COUNT(CA428,Z463)=2,ROUND(CA428*Z463/SUM(Z459:Z468),#REF!),"")</f>
        <v/>
      </c>
      <c r="CB449" s="331" t="str">
        <f>IF(COUNT(CB428,AA463)=2,ROUND(CB428*AA463/SUM(AA459:AA468),#REF!),"")</f>
        <v/>
      </c>
      <c r="CC449" s="331" t="str">
        <f>IF(COUNT(CC428,AB463)=2,ROUND(CC428*AB463/SUM(AB459:AB468),#REF!),"")</f>
        <v/>
      </c>
      <c r="CD449" s="331" t="str">
        <f>IF(COUNT(CD428,AC463)=2,ROUND(CD428*AC463/SUM(AC459:AC468),#REF!),"")</f>
        <v/>
      </c>
      <c r="CE449" s="331" t="str">
        <f>IF(COUNT(CE428,AD463)=2,ROUND(CE428*AD463/SUM(AD459:AD468),#REF!),"")</f>
        <v/>
      </c>
      <c r="CF449" s="331" t="str">
        <f>IF(COUNT(CF428,AE463)=2,ROUND(CF428*AE463/SUM(AE459:AE468),#REF!),"")</f>
        <v/>
      </c>
      <c r="CG449" s="331" t="str">
        <f>IF(COUNT(CG428,AF463)=2,ROUND(CG428*AF463/SUM(AF459:AF468),#REF!),"")</f>
        <v/>
      </c>
      <c r="CH449" s="563" t="s">
        <v>120</v>
      </c>
      <c r="CI449" s="563"/>
      <c r="CJ449" s="563"/>
      <c r="CK449" s="563"/>
      <c r="CL449" s="563"/>
      <c r="CM449" s="563"/>
      <c r="CN449" s="563"/>
      <c r="CO449" s="563"/>
      <c r="CP449" s="563"/>
      <c r="CQ449" s="563"/>
    </row>
    <row r="450" spans="3:97" s="243" customFormat="1" ht="13.5" customHeight="1">
      <c r="C450" s="606"/>
      <c r="D450" s="607"/>
      <c r="E450" s="608" t="s">
        <v>212</v>
      </c>
      <c r="F450" s="609"/>
      <c r="G450" s="610"/>
      <c r="H450" s="261"/>
      <c r="I450" s="261"/>
      <c r="J450" s="261"/>
      <c r="K450" s="261"/>
      <c r="L450" s="261"/>
      <c r="M450" s="261"/>
      <c r="N450" s="261"/>
      <c r="O450" s="261"/>
      <c r="P450" s="261"/>
      <c r="Q450" s="261"/>
      <c r="R450" s="261"/>
      <c r="S450" s="261"/>
      <c r="T450" s="262" t="str">
        <f>IF(COUNT(H450:S450)=0,"",SUMPRODUCT(ROUND(H450:S450,1)))</f>
        <v/>
      </c>
      <c r="U450" s="624"/>
      <c r="V450" s="625"/>
      <c r="W450" s="625"/>
      <c r="X450" s="625"/>
      <c r="Y450" s="625"/>
      <c r="Z450" s="626"/>
      <c r="AA450" s="257"/>
      <c r="AB450" s="257"/>
      <c r="AC450" s="257"/>
      <c r="AD450" s="299"/>
      <c r="AE450" s="299"/>
      <c r="AF450" s="268"/>
      <c r="AG450" s="268"/>
      <c r="AH450" s="268"/>
      <c r="AI450" s="271"/>
      <c r="AJ450" s="271"/>
      <c r="AK450" s="271"/>
      <c r="AL450" s="271"/>
      <c r="AM450" s="271"/>
      <c r="AN450" s="271"/>
      <c r="AO450" s="271"/>
      <c r="AP450" s="271"/>
      <c r="AQ450" s="271"/>
      <c r="AR450" s="271"/>
      <c r="AS450" s="271"/>
      <c r="AT450" s="271"/>
      <c r="AU450" s="272"/>
      <c r="AX450" s="569"/>
      <c r="AY450" s="569"/>
      <c r="AZ450" s="588"/>
      <c r="BA450" s="590"/>
      <c r="BB450" s="590"/>
      <c r="BC450" s="590"/>
      <c r="BD450" s="588"/>
      <c r="BE450" s="583"/>
      <c r="BF450" s="584"/>
      <c r="BG450" s="259"/>
      <c r="BH450" s="259"/>
      <c r="BI450" s="259"/>
      <c r="BJ450" s="259"/>
      <c r="BK450" s="259"/>
      <c r="BL450" s="259"/>
      <c r="BM450" s="259"/>
      <c r="BN450" s="259"/>
      <c r="BO450" s="259"/>
      <c r="BP450" s="259"/>
      <c r="BQ450" s="259"/>
      <c r="BR450" s="259"/>
      <c r="BS450" s="569"/>
      <c r="BT450" s="569"/>
      <c r="BU450" s="569"/>
      <c r="BV450" s="333" t="s">
        <v>172</v>
      </c>
      <c r="BW450" s="581"/>
      <c r="BX450" s="581"/>
      <c r="BY450" s="331" t="str">
        <f>IF(COUNT(BY429,X463)=2,ROUND(BY429*X463/SUM(X459:X468),#REF!),"")</f>
        <v/>
      </c>
      <c r="BZ450" s="331" t="str">
        <f>IF(COUNT(BZ429,Y463)=2,ROUND(BZ429*Y463/SUM(Y459:Y468),#REF!),"")</f>
        <v/>
      </c>
      <c r="CA450" s="331" t="str">
        <f>IF(COUNT(CA429,Z463)=2,ROUND(CA429*Z463/SUM(Z459:Z468),#REF!),"")</f>
        <v/>
      </c>
      <c r="CB450" s="331" t="str">
        <f>IF(COUNT(CB429,AA463)=2,ROUND(CB429*AA463/SUM(AA459:AA468),#REF!),"")</f>
        <v/>
      </c>
      <c r="CC450" s="331" t="str">
        <f>IF(COUNT(CC429,AB463)=2,ROUND(CC429*AB463/SUM(AB459:AB468),#REF!),"")</f>
        <v/>
      </c>
      <c r="CD450" s="331" t="str">
        <f>IF(COUNT(CD429,AC463)=2,ROUND(CD429*AC463/SUM(AC459:AC468),#REF!),"")</f>
        <v/>
      </c>
      <c r="CE450" s="331" t="str">
        <f>IF(COUNT(CE429,AD463)=2,ROUND(CE429*AD463/SUM(AD459:AD468),#REF!),"")</f>
        <v/>
      </c>
      <c r="CF450" s="331" t="str">
        <f>IF(COUNT(CF429,AE463)=2,ROUND(CF429*AE463/SUM(AE459:AE468),#REF!),"")</f>
        <v/>
      </c>
      <c r="CG450" s="331" t="str">
        <f>IF(COUNT(CG429,AF463)=2,ROUND(CG429*AF463/SUM(AF459:AF468),#REF!),"")</f>
        <v/>
      </c>
      <c r="CH450" s="564" t="str">
        <f>IF(CH449="","",CH449)</f>
        <v>廃棄物</v>
      </c>
      <c r="CI450" s="564"/>
      <c r="CJ450" s="564"/>
      <c r="CK450" s="564"/>
      <c r="CL450" s="564"/>
      <c r="CM450" s="564"/>
      <c r="CN450" s="564"/>
      <c r="CO450" s="564"/>
      <c r="CP450" s="564"/>
      <c r="CQ450" s="564"/>
    </row>
    <row r="451" spans="3:97" s="243" customFormat="1" ht="13.5" customHeight="1">
      <c r="C451" s="604" t="e">
        <f>DATE(#REF!+9,1,1)</f>
        <v>#REF!</v>
      </c>
      <c r="D451" s="605"/>
      <c r="E451" s="613" t="s">
        <v>198</v>
      </c>
      <c r="F451" s="614"/>
      <c r="G451" s="615"/>
      <c r="H451" s="256"/>
      <c r="I451" s="256"/>
      <c r="J451" s="256"/>
      <c r="K451" s="256"/>
      <c r="L451" s="256"/>
      <c r="M451" s="256"/>
      <c r="N451" s="256"/>
      <c r="O451" s="256"/>
      <c r="P451" s="256"/>
      <c r="Q451" s="256"/>
      <c r="R451" s="256"/>
      <c r="S451" s="256"/>
      <c r="T451" s="255"/>
      <c r="U451" s="613" t="s">
        <v>210</v>
      </c>
      <c r="V451" s="614"/>
      <c r="W451" s="614"/>
      <c r="X451" s="615"/>
      <c r="Y451" s="666"/>
      <c r="Z451" s="667"/>
      <c r="AA451" s="257"/>
      <c r="AB451" s="257"/>
      <c r="AC451" s="257"/>
      <c r="AD451" s="299"/>
      <c r="AE451" s="299"/>
      <c r="AF451" s="268"/>
      <c r="AG451" s="268"/>
      <c r="AH451" s="268"/>
      <c r="AI451" s="257"/>
      <c r="AJ451" s="257"/>
      <c r="AK451" s="257"/>
      <c r="AL451" s="257"/>
      <c r="AM451" s="257"/>
      <c r="AN451" s="257"/>
      <c r="AO451" s="257"/>
      <c r="AP451" s="257"/>
      <c r="AQ451" s="257"/>
      <c r="AR451" s="257"/>
      <c r="AS451" s="257"/>
      <c r="AT451" s="257"/>
      <c r="AU451" s="257"/>
      <c r="AX451" s="569"/>
      <c r="AY451" s="569"/>
      <c r="AZ451" s="589"/>
      <c r="BA451" s="590"/>
      <c r="BB451" s="590"/>
      <c r="BC451" s="590"/>
      <c r="BD451" s="589"/>
      <c r="BE451" s="585" t="e">
        <f>IF(#REF!="発電事業者","月間送電電力量（GWh）","月間受電電力量（GWh）")</f>
        <v>#REF!</v>
      </c>
      <c r="BF451" s="586"/>
      <c r="BG451" s="331" t="str">
        <f>IF(COUNT(BG430,L463)=2,ROUND(BG430*L463/SUM(L459:L468),#REF!),"")</f>
        <v/>
      </c>
      <c r="BH451" s="331" t="str">
        <f>IF(COUNT(BH430,M463)=2,ROUND(BH430*M463/SUM(M459:M468),#REF!),"")</f>
        <v/>
      </c>
      <c r="BI451" s="331" t="str">
        <f>IF(COUNT(BI430,N463)=2,ROUND(BI430*N463/SUM(N459:N468),#REF!),"")</f>
        <v/>
      </c>
      <c r="BJ451" s="331" t="str">
        <f>IF(COUNT(BJ430,O463)=2,ROUND(BJ430*O463/SUM(O459:O468),#REF!),"")</f>
        <v/>
      </c>
      <c r="BK451" s="331" t="str">
        <f>IF(COUNT(BK430,P463)=2,ROUND(BK430*P463/SUM(P459:P468),#REF!),"")</f>
        <v/>
      </c>
      <c r="BL451" s="331" t="str">
        <f>IF(COUNT(BL430,Q463)=2,ROUND(BL430*Q463/SUM(Q459:Q468),#REF!),"")</f>
        <v/>
      </c>
      <c r="BM451" s="331" t="str">
        <f>IF(COUNT(BM430,R463)=2,ROUND(BM430*R463/SUM(R459:R468),#REF!),"")</f>
        <v/>
      </c>
      <c r="BN451" s="331" t="str">
        <f>IF(COUNT(BN430,S463)=2,ROUND(BN430*S463/SUM(S459:S468),#REF!),"")</f>
        <v/>
      </c>
      <c r="BO451" s="331" t="str">
        <f>IF(COUNT(BO430,T463)=2,ROUND(BO430*T463/SUM(T459:T468),#REF!),"")</f>
        <v/>
      </c>
      <c r="BP451" s="331" t="str">
        <f>IF(COUNT(BP430,U463)=2,ROUND(BP430*U463/SUM(U459:U468),#REF!),"")</f>
        <v/>
      </c>
      <c r="BQ451" s="331" t="str">
        <f>IF(COUNT(BQ430,V463)=2,ROUND(BQ430*V463/SUM(V459:V468),#REF!),"")</f>
        <v/>
      </c>
      <c r="BR451" s="331" t="str">
        <f>IF(COUNT(BR430,W463)=2,ROUND(BR430*W463/SUM(W459:W468),#REF!),"")</f>
        <v/>
      </c>
      <c r="BS451" s="569" t="e">
        <f>IF(#REF!="発電事業者","年間送電電力量（GWh）","年間受電電力量（GWh）")</f>
        <v>#REF!</v>
      </c>
      <c r="BT451" s="569"/>
      <c r="BU451" s="569"/>
      <c r="BV451" s="333" t="s">
        <v>25</v>
      </c>
      <c r="BW451" s="582"/>
      <c r="BX451" s="582"/>
      <c r="BY451" s="331" t="str">
        <f>IF(COUNT(BY430,X463)=2,ROUND(BY430*X463/SUM(X459:X468),#REF!),"")</f>
        <v/>
      </c>
      <c r="BZ451" s="331" t="str">
        <f>IF(COUNT(BZ430,Y463)=2,ROUND(BZ430*Y463/SUM(Y459:Y468),#REF!),"")</f>
        <v/>
      </c>
      <c r="CA451" s="331" t="str">
        <f>IF(COUNT(CA430,Z463)=2,ROUND(CA430*Z463/SUM(Z459:Z468),#REF!),"")</f>
        <v/>
      </c>
      <c r="CB451" s="331" t="str">
        <f>IF(COUNT(CB430,AA463)=2,ROUND(CB430*AA463/SUM(AA459:AA468),#REF!),"")</f>
        <v/>
      </c>
      <c r="CC451" s="331" t="str">
        <f>IF(COUNT(CC430,AB463)=2,ROUND(CC430*AB463/SUM(AB459:AB468),#REF!),"")</f>
        <v/>
      </c>
      <c r="CD451" s="331" t="str">
        <f>IF(COUNT(CD430,AC463)=2,ROUND(CD430*AC463/SUM(AC459:AC468),#REF!),"")</f>
        <v/>
      </c>
      <c r="CE451" s="331" t="str">
        <f>IF(COUNT(CE430,AD463)=2,ROUND(CE430*AD463/SUM(AD459:AD468),#REF!),"")</f>
        <v/>
      </c>
      <c r="CF451" s="331" t="str">
        <f>IF(COUNT(CF430,AE463)=2,ROUND(CF430*AE463/SUM(AE459:AE468),#REF!),"")</f>
        <v/>
      </c>
      <c r="CG451" s="331" t="str">
        <f>IF(COUNT(CG430,AF463)=2,ROUND(CG430*AF463/SUM(AF459:AF468),#REF!),"")</f>
        <v/>
      </c>
      <c r="CH451" s="565" t="str">
        <f>IF(COUNTA(AG463)=0,"",AG463)</f>
        <v/>
      </c>
      <c r="CI451" s="565"/>
      <c r="CJ451" s="565"/>
      <c r="CK451" s="565"/>
      <c r="CL451" s="565"/>
      <c r="CM451" s="565"/>
      <c r="CN451" s="565"/>
      <c r="CO451" s="565"/>
      <c r="CP451" s="565"/>
      <c r="CQ451" s="565"/>
    </row>
    <row r="452" spans="3:97" s="243" customFormat="1" ht="13.5" customHeight="1">
      <c r="C452" s="606"/>
      <c r="D452" s="607"/>
      <c r="E452" s="608" t="s">
        <v>212</v>
      </c>
      <c r="F452" s="609"/>
      <c r="G452" s="610"/>
      <c r="H452" s="261"/>
      <c r="I452" s="261"/>
      <c r="J452" s="261"/>
      <c r="K452" s="261"/>
      <c r="L452" s="261"/>
      <c r="M452" s="261"/>
      <c r="N452" s="261"/>
      <c r="O452" s="261"/>
      <c r="P452" s="261"/>
      <c r="Q452" s="261"/>
      <c r="R452" s="261"/>
      <c r="S452" s="261"/>
      <c r="T452" s="262" t="str">
        <f>IF(COUNT(H452:S452)=0,"",SUMPRODUCT(ROUND(H452:S452,1)))</f>
        <v/>
      </c>
      <c r="U452" s="608" t="s">
        <v>211</v>
      </c>
      <c r="V452" s="609"/>
      <c r="W452" s="609"/>
      <c r="X452" s="610"/>
      <c r="Y452" s="664"/>
      <c r="Z452" s="665"/>
      <c r="AA452" s="257"/>
      <c r="AB452" s="257"/>
      <c r="AC452" s="257"/>
      <c r="AD452" s="299"/>
      <c r="AE452" s="299"/>
      <c r="AF452" s="268"/>
      <c r="AG452" s="268"/>
      <c r="AH452" s="268"/>
      <c r="AI452" s="271"/>
      <c r="AJ452" s="271"/>
      <c r="AK452" s="271"/>
      <c r="AL452" s="271"/>
      <c r="AM452" s="271"/>
      <c r="AN452" s="271"/>
      <c r="AO452" s="271"/>
      <c r="AP452" s="271"/>
      <c r="AQ452" s="271"/>
      <c r="AR452" s="271"/>
      <c r="AS452" s="271"/>
      <c r="AT452" s="271"/>
      <c r="AU452" s="272"/>
      <c r="AX452" s="569" t="str">
        <f>IF(C464="","",C464)</f>
        <v/>
      </c>
      <c r="AY452" s="569"/>
      <c r="AZ452" s="587" t="str">
        <f>IF(E464="","",E464)</f>
        <v/>
      </c>
      <c r="BA452" s="590" t="str">
        <f ca="1">IF(F464="","",F464)</f>
        <v/>
      </c>
      <c r="BB452" s="590"/>
      <c r="BC452" s="590"/>
      <c r="BD452" s="587" t="str">
        <f>IF(I464="","",I464)</f>
        <v/>
      </c>
      <c r="BE452" s="578" t="e">
        <f>IF(#REF!="発電事業者","送電電力（MW）","受電電力（MW）")</f>
        <v>#REF!</v>
      </c>
      <c r="BF452" s="579"/>
      <c r="BG452" s="331" t="str">
        <f>IF(COUNT(BG428,L464)=2,ROUND(BG428*L464/SUM(L459:L468),#REF!),"")</f>
        <v/>
      </c>
      <c r="BH452" s="331" t="str">
        <f>IF(COUNT(BH428,M464)=2,ROUND(BH428*M464/SUM(M459:M468),#REF!),"")</f>
        <v/>
      </c>
      <c r="BI452" s="331" t="str">
        <f>IF(COUNT(BI428,N464)=2,ROUND(BI428*N464/SUM(N459:N468),#REF!),"")</f>
        <v/>
      </c>
      <c r="BJ452" s="331" t="str">
        <f>IF(COUNT(BJ428,O464)=2,ROUND(BJ428*O464/SUM(O459:O468),#REF!),"")</f>
        <v/>
      </c>
      <c r="BK452" s="331" t="str">
        <f>IF(COUNT(BK428,P464)=2,ROUND(BK428*P464/SUM(P459:P468),#REF!),"")</f>
        <v/>
      </c>
      <c r="BL452" s="331" t="str">
        <f>IF(COUNT(BL428,Q464)=2,ROUND(BL428*Q464/SUM(Q459:Q468),#REF!),"")</f>
        <v/>
      </c>
      <c r="BM452" s="331" t="str">
        <f>IF(COUNT(BM428,R464)=2,ROUND(BM428*R464/SUM(R459:R468),#REF!),"")</f>
        <v/>
      </c>
      <c r="BN452" s="331" t="str">
        <f>IF(COUNT(BN428,S464)=2,ROUND(BN428*S464/SUM(S459:S468),#REF!),"")</f>
        <v/>
      </c>
      <c r="BO452" s="331" t="str">
        <f>IF(COUNT(BO428,T464)=2,ROUND(BO428*T464/SUM(T459:T468),#REF!),"")</f>
        <v/>
      </c>
      <c r="BP452" s="331" t="str">
        <f>IF(COUNT(BP428,U464)=2,ROUND(BP428*U464/SUM(U459:U468),#REF!),"")</f>
        <v/>
      </c>
      <c r="BQ452" s="331" t="str">
        <f>IF(COUNT(BQ428,V464)=2,ROUND(BQ428*V464/SUM(V459:V468),#REF!),"")</f>
        <v/>
      </c>
      <c r="BR452" s="331" t="str">
        <f>IF(COUNT(BR428,W464)=2,ROUND(BR428*W464/SUM(W459:W468),#REF!),"")</f>
        <v/>
      </c>
      <c r="BS452" s="569" t="e">
        <f>IF(#REF!="発電事業者","送電電力（MW）","受電電力（MW）")</f>
        <v>#REF!</v>
      </c>
      <c r="BT452" s="569"/>
      <c r="BU452" s="569"/>
      <c r="BV452" s="333" t="s">
        <v>171</v>
      </c>
      <c r="BW452" s="580"/>
      <c r="BX452" s="580"/>
      <c r="BY452" s="331" t="str">
        <f>IF(COUNT(BY428,X464)=2,ROUND(BY428*X464/SUM(X459:X468),#REF!),"")</f>
        <v/>
      </c>
      <c r="BZ452" s="331" t="str">
        <f>IF(COUNT(BZ428,Y464)=2,ROUND(BZ428*Y464/SUM(Y459:Y468),#REF!),"")</f>
        <v/>
      </c>
      <c r="CA452" s="331" t="str">
        <f>IF(COUNT(CA428,Z464)=2,ROUND(CA428*Z464/SUM(Z459:Z468),#REF!),"")</f>
        <v/>
      </c>
      <c r="CB452" s="331" t="str">
        <f>IF(COUNT(CB428,AA464)=2,ROUND(CB428*AA464/SUM(AA459:AA468),#REF!),"")</f>
        <v/>
      </c>
      <c r="CC452" s="331" t="str">
        <f>IF(COUNT(CC428,AB464)=2,ROUND(CC428*AB464/SUM(AB459:AB468),#REF!),"")</f>
        <v/>
      </c>
      <c r="CD452" s="331" t="str">
        <f>IF(COUNT(CD428,AC464)=2,ROUND(CD428*AC464/SUM(AC459:AC468),#REF!),"")</f>
        <v/>
      </c>
      <c r="CE452" s="331" t="str">
        <f>IF(COUNT(CE428,AD464)=2,ROUND(CE428*AD464/SUM(AD459:AD468),#REF!),"")</f>
        <v/>
      </c>
      <c r="CF452" s="331" t="str">
        <f>IF(COUNT(CF428,AE464)=2,ROUND(CF428*AE464/SUM(AE459:AE468),#REF!),"")</f>
        <v/>
      </c>
      <c r="CG452" s="331" t="str">
        <f>IF(COUNT(CG428,AF464)=2,ROUND(CG428*AF464/SUM(AF459:AF468),#REF!),"")</f>
        <v/>
      </c>
      <c r="CH452" s="563" t="s">
        <v>120</v>
      </c>
      <c r="CI452" s="563"/>
      <c r="CJ452" s="563"/>
      <c r="CK452" s="563"/>
      <c r="CL452" s="563"/>
      <c r="CM452" s="563"/>
      <c r="CN452" s="563"/>
      <c r="CO452" s="563"/>
      <c r="CP452" s="563"/>
      <c r="CQ452" s="563"/>
    </row>
    <row r="453" spans="3:97" s="243" customFormat="1" ht="13.5" customHeight="1">
      <c r="C453" s="273"/>
      <c r="D453" s="273"/>
      <c r="E453" s="245"/>
      <c r="F453" s="245"/>
      <c r="G453" s="245"/>
      <c r="H453" s="257"/>
      <c r="I453" s="257"/>
      <c r="J453" s="257"/>
      <c r="K453" s="257"/>
      <c r="L453" s="257"/>
      <c r="M453" s="257"/>
      <c r="N453" s="257"/>
      <c r="O453" s="257"/>
      <c r="P453" s="257"/>
      <c r="Q453" s="257"/>
      <c r="R453" s="257"/>
      <c r="S453" s="257"/>
      <c r="T453" s="257"/>
      <c r="U453" s="245"/>
      <c r="V453" s="245"/>
      <c r="W453" s="245"/>
      <c r="X453" s="245"/>
      <c r="Y453" s="274"/>
      <c r="Z453" s="274"/>
      <c r="AA453" s="257"/>
      <c r="AB453" s="257"/>
      <c r="AC453" s="257"/>
      <c r="AD453" s="273"/>
      <c r="AE453" s="273"/>
      <c r="AF453" s="245"/>
      <c r="AG453" s="245"/>
      <c r="AH453" s="245"/>
      <c r="AI453" s="271"/>
      <c r="AJ453" s="271"/>
      <c r="AK453" s="271"/>
      <c r="AL453" s="271"/>
      <c r="AM453" s="271"/>
      <c r="AN453" s="271"/>
      <c r="AO453" s="271"/>
      <c r="AP453" s="271"/>
      <c r="AQ453" s="271"/>
      <c r="AR453" s="271"/>
      <c r="AS453" s="271"/>
      <c r="AT453" s="271"/>
      <c r="AU453" s="272"/>
      <c r="AV453" s="275"/>
      <c r="AX453" s="569"/>
      <c r="AY453" s="569"/>
      <c r="AZ453" s="588"/>
      <c r="BA453" s="590"/>
      <c r="BB453" s="590"/>
      <c r="BC453" s="590"/>
      <c r="BD453" s="588"/>
      <c r="BE453" s="583"/>
      <c r="BF453" s="584"/>
      <c r="BG453" s="259"/>
      <c r="BH453" s="259"/>
      <c r="BI453" s="259"/>
      <c r="BJ453" s="259"/>
      <c r="BK453" s="259"/>
      <c r="BL453" s="259"/>
      <c r="BM453" s="259"/>
      <c r="BN453" s="259"/>
      <c r="BO453" s="259"/>
      <c r="BP453" s="259"/>
      <c r="BQ453" s="259"/>
      <c r="BR453" s="259"/>
      <c r="BS453" s="569"/>
      <c r="BT453" s="569"/>
      <c r="BU453" s="569"/>
      <c r="BV453" s="333" t="s">
        <v>172</v>
      </c>
      <c r="BW453" s="581"/>
      <c r="BX453" s="581"/>
      <c r="BY453" s="331" t="str">
        <f>IF(COUNT(BY429,X464)=2,ROUND(BY429*X464/SUM(X459:X468),#REF!),"")</f>
        <v/>
      </c>
      <c r="BZ453" s="331" t="str">
        <f>IF(COUNT(BZ429,Y464)=2,ROUND(BZ429*Y464/SUM(Y459:Y468),#REF!),"")</f>
        <v/>
      </c>
      <c r="CA453" s="331" t="str">
        <f>IF(COUNT(CA429,Z464)=2,ROUND(CA429*Z464/SUM(Z459:Z468),#REF!),"")</f>
        <v/>
      </c>
      <c r="CB453" s="331" t="str">
        <f>IF(COUNT(CB429,AA464)=2,ROUND(CB429*AA464/SUM(AA459:AA468),#REF!),"")</f>
        <v/>
      </c>
      <c r="CC453" s="331" t="str">
        <f>IF(COUNT(CC429,AB464)=2,ROUND(CC429*AB464/SUM(AB459:AB468),#REF!),"")</f>
        <v/>
      </c>
      <c r="CD453" s="331" t="str">
        <f>IF(COUNT(CD429,AC464)=2,ROUND(CD429*AC464/SUM(AC459:AC468),#REF!),"")</f>
        <v/>
      </c>
      <c r="CE453" s="331" t="str">
        <f>IF(COUNT(CE429,AD464)=2,ROUND(CE429*AD464/SUM(AD459:AD468),#REF!),"")</f>
        <v/>
      </c>
      <c r="CF453" s="331" t="str">
        <f>IF(COUNT(CF429,AE464)=2,ROUND(CF429*AE464/SUM(AE459:AE468),#REF!),"")</f>
        <v/>
      </c>
      <c r="CG453" s="331" t="str">
        <f>IF(COUNT(CG429,AF464)=2,ROUND(CG429*AF464/SUM(AF459:AF468),#REF!),"")</f>
        <v/>
      </c>
      <c r="CH453" s="564" t="str">
        <f>IF(CH452="","",CH452)</f>
        <v>廃棄物</v>
      </c>
      <c r="CI453" s="564"/>
      <c r="CJ453" s="564"/>
      <c r="CK453" s="564"/>
      <c r="CL453" s="564"/>
      <c r="CM453" s="564"/>
      <c r="CN453" s="564"/>
      <c r="CO453" s="564"/>
      <c r="CP453" s="564"/>
      <c r="CQ453" s="564"/>
      <c r="CR453" s="271"/>
      <c r="CS453" s="271"/>
    </row>
    <row r="454" spans="3:97" s="243" customFormat="1" ht="13.5" customHeight="1">
      <c r="I454" s="257"/>
      <c r="J454" s="257"/>
      <c r="K454" s="257"/>
      <c r="L454" s="257"/>
      <c r="M454" s="257"/>
      <c r="N454" s="257"/>
      <c r="O454" s="257"/>
      <c r="P454" s="257"/>
      <c r="Q454" s="257"/>
      <c r="R454" s="257"/>
      <c r="S454" s="257"/>
      <c r="T454" s="257"/>
      <c r="U454" s="245"/>
      <c r="V454" s="245"/>
      <c r="W454" s="245"/>
      <c r="X454" s="245"/>
      <c r="Y454" s="274"/>
      <c r="Z454" s="274"/>
      <c r="AA454" s="257"/>
      <c r="AB454" s="257"/>
      <c r="AC454" s="257"/>
      <c r="AD454" s="273"/>
      <c r="AE454" s="273"/>
      <c r="AF454" s="245"/>
      <c r="AG454" s="245"/>
      <c r="AH454" s="245"/>
      <c r="AI454" s="271"/>
      <c r="AJ454" s="271"/>
      <c r="AK454" s="271"/>
      <c r="AL454" s="271"/>
      <c r="AM454" s="271"/>
      <c r="AN454" s="271"/>
      <c r="AO454" s="271"/>
      <c r="AP454" s="271"/>
      <c r="AQ454" s="271"/>
      <c r="AR454" s="271"/>
      <c r="AS454" s="271"/>
      <c r="AT454" s="271"/>
      <c r="AU454" s="272"/>
      <c r="AV454" s="257"/>
      <c r="AX454" s="569"/>
      <c r="AY454" s="569"/>
      <c r="AZ454" s="589"/>
      <c r="BA454" s="590"/>
      <c r="BB454" s="590"/>
      <c r="BC454" s="590"/>
      <c r="BD454" s="589"/>
      <c r="BE454" s="585" t="e">
        <f>IF(#REF!="発電事業者","月間送電電力量（GWh）","月間受電電力量（GWh）")</f>
        <v>#REF!</v>
      </c>
      <c r="BF454" s="586"/>
      <c r="BG454" s="331" t="str">
        <f>IF(COUNT(BG430,L464)=2,ROUND(BG430*L464/SUM(L459:L468),#REF!),"")</f>
        <v/>
      </c>
      <c r="BH454" s="331" t="str">
        <f>IF(COUNT(BH430,M464)=2,ROUND(BH430*M464/SUM(M459:M468),#REF!),"")</f>
        <v/>
      </c>
      <c r="BI454" s="331" t="str">
        <f>IF(COUNT(BI430,N464)=2,ROUND(BI430*N464/SUM(N459:N468),#REF!),"")</f>
        <v/>
      </c>
      <c r="BJ454" s="331" t="str">
        <f>IF(COUNT(BJ430,O464)=2,ROUND(BJ430*O464/SUM(O459:O468),#REF!),"")</f>
        <v/>
      </c>
      <c r="BK454" s="331" t="str">
        <f>IF(COUNT(BK430,P464)=2,ROUND(BK430*P464/SUM(P459:P468),#REF!),"")</f>
        <v/>
      </c>
      <c r="BL454" s="331" t="str">
        <f>IF(COUNT(BL430,Q464)=2,ROUND(BL430*Q464/SUM(Q459:Q468),#REF!),"")</f>
        <v/>
      </c>
      <c r="BM454" s="331" t="str">
        <f>IF(COUNT(BM430,R464)=2,ROUND(BM430*R464/SUM(R459:R468),#REF!),"")</f>
        <v/>
      </c>
      <c r="BN454" s="331" t="str">
        <f>IF(COUNT(BN430,S464)=2,ROUND(BN430*S464/SUM(S459:S468),#REF!),"")</f>
        <v/>
      </c>
      <c r="BO454" s="331" t="str">
        <f>IF(COUNT(BO430,T464)=2,ROUND(BO430*T464/SUM(T459:T468),#REF!),"")</f>
        <v/>
      </c>
      <c r="BP454" s="331" t="str">
        <f>IF(COUNT(BP430,U464)=2,ROUND(BP430*U464/SUM(U459:U468),#REF!),"")</f>
        <v/>
      </c>
      <c r="BQ454" s="331" t="str">
        <f>IF(COUNT(BQ430,V464)=2,ROUND(BQ430*V464/SUM(V459:V468),#REF!),"")</f>
        <v/>
      </c>
      <c r="BR454" s="331" t="str">
        <f>IF(COUNT(BR430,W464)=2,ROUND(BR430*W464/SUM(W459:W468),#REF!),"")</f>
        <v/>
      </c>
      <c r="BS454" s="569" t="e">
        <f>IF(#REF!="発電事業者","年間送電電力量（GWh）","年間受電電力量（GWh）")</f>
        <v>#REF!</v>
      </c>
      <c r="BT454" s="569"/>
      <c r="BU454" s="569"/>
      <c r="BV454" s="333" t="s">
        <v>25</v>
      </c>
      <c r="BW454" s="582"/>
      <c r="BX454" s="582"/>
      <c r="BY454" s="331" t="str">
        <f>IF(COUNT(BY430,X464)=2,ROUND(BY430*X464/SUM(X459:X468),#REF!),"")</f>
        <v/>
      </c>
      <c r="BZ454" s="331" t="str">
        <f>IF(COUNT(BZ430,Y464)=2,ROUND(BZ430*Y464/SUM(Y459:Y468),#REF!),"")</f>
        <v/>
      </c>
      <c r="CA454" s="331" t="str">
        <f>IF(COUNT(CA430,Z464)=2,ROUND(CA430*Z464/SUM(Z459:Z468),#REF!),"")</f>
        <v/>
      </c>
      <c r="CB454" s="331" t="str">
        <f>IF(COUNT(CB430,AA464)=2,ROUND(CB430*AA464/SUM(AA459:AA468),#REF!),"")</f>
        <v/>
      </c>
      <c r="CC454" s="331" t="str">
        <f>IF(COUNT(CC430,AB464)=2,ROUND(CC430*AB464/SUM(AB459:AB468),#REF!),"")</f>
        <v/>
      </c>
      <c r="CD454" s="331" t="str">
        <f>IF(COUNT(CD430,AC464)=2,ROUND(CD430*AC464/SUM(AC459:AC468),#REF!),"")</f>
        <v/>
      </c>
      <c r="CE454" s="331" t="str">
        <f>IF(COUNT(CE430,AD464)=2,ROUND(CE430*AD464/SUM(AD459:AD468),#REF!),"")</f>
        <v/>
      </c>
      <c r="CF454" s="331" t="str">
        <f>IF(COUNT(CF430,AE464)=2,ROUND(CF430*AE464/SUM(AE459:AE468),#REF!),"")</f>
        <v/>
      </c>
      <c r="CG454" s="331" t="str">
        <f>IF(COUNT(CG430,AF464)=2,ROUND(CG430*AF464/SUM(AF459:AF468),#REF!),"")</f>
        <v/>
      </c>
      <c r="CH454" s="565" t="str">
        <f>IF(COUNTA(AG464)=0,"",AG464)</f>
        <v/>
      </c>
      <c r="CI454" s="565"/>
      <c r="CJ454" s="565"/>
      <c r="CK454" s="565"/>
      <c r="CL454" s="565"/>
      <c r="CM454" s="565"/>
      <c r="CN454" s="565"/>
      <c r="CO454" s="565"/>
      <c r="CP454" s="565"/>
      <c r="CQ454" s="565"/>
    </row>
    <row r="455" spans="3:97" s="243" customFormat="1" ht="13.5" customHeight="1">
      <c r="C455" s="273"/>
      <c r="D455" s="273"/>
      <c r="E455" s="245"/>
      <c r="F455" s="245"/>
      <c r="G455" s="245"/>
      <c r="H455" s="257"/>
      <c r="I455" s="257"/>
      <c r="J455" s="257"/>
      <c r="K455" s="257"/>
      <c r="L455" s="257"/>
      <c r="M455" s="257"/>
      <c r="N455" s="257"/>
      <c r="O455" s="257"/>
      <c r="P455" s="257"/>
      <c r="Q455" s="257"/>
      <c r="R455" s="257"/>
      <c r="S455" s="257"/>
      <c r="T455" s="257"/>
      <c r="U455" s="257"/>
      <c r="V455" s="257"/>
      <c r="W455" s="257"/>
      <c r="X455" s="257"/>
      <c r="Y455" s="257"/>
      <c r="Z455" s="257"/>
      <c r="AA455" s="257"/>
      <c r="AB455" s="257"/>
      <c r="AC455" s="257"/>
      <c r="AD455" s="257"/>
      <c r="AE455" s="257"/>
      <c r="AF455" s="257"/>
      <c r="AG455" s="257"/>
      <c r="AH455" s="257"/>
      <c r="AI455" s="257"/>
      <c r="AJ455" s="257"/>
      <c r="AK455" s="257"/>
      <c r="AL455" s="257"/>
      <c r="AM455" s="257"/>
      <c r="AN455" s="257"/>
      <c r="AO455" s="257"/>
      <c r="AP455" s="257"/>
      <c r="AQ455" s="257"/>
      <c r="AR455" s="257"/>
      <c r="AS455" s="257"/>
      <c r="AT455" s="257"/>
      <c r="AU455" s="257"/>
      <c r="AV455" s="275"/>
      <c r="AX455" s="569" t="str">
        <f>IF(C465="","",C465)</f>
        <v/>
      </c>
      <c r="AY455" s="569"/>
      <c r="AZ455" s="587" t="str">
        <f>IF(E465="","",E465)</f>
        <v/>
      </c>
      <c r="BA455" s="590" t="str">
        <f ca="1">IF(F465="","",F465)</f>
        <v/>
      </c>
      <c r="BB455" s="590"/>
      <c r="BC455" s="590"/>
      <c r="BD455" s="587" t="str">
        <f>IF(I465="","",I465)</f>
        <v/>
      </c>
      <c r="BE455" s="578" t="e">
        <f>IF(#REF!="発電事業者","送電電力（MW）","受電電力（MW）")</f>
        <v>#REF!</v>
      </c>
      <c r="BF455" s="579"/>
      <c r="BG455" s="331" t="str">
        <f>IF(COUNT(BG428,L465)=2,ROUND(BG428*L465/SUM(L459:L468),#REF!),"")</f>
        <v/>
      </c>
      <c r="BH455" s="331" t="str">
        <f>IF(COUNT(BH428,M465)=2,ROUND(BH428*M465/SUM(M459:M468),#REF!),"")</f>
        <v/>
      </c>
      <c r="BI455" s="331" t="str">
        <f>IF(COUNT(BI428,N465)=2,ROUND(BI428*N465/SUM(N459:N468),#REF!),"")</f>
        <v/>
      </c>
      <c r="BJ455" s="331" t="str">
        <f>IF(COUNT(BJ428,O465)=2,ROUND(BJ428*O465/SUM(O459:O468),#REF!),"")</f>
        <v/>
      </c>
      <c r="BK455" s="331" t="str">
        <f>IF(COUNT(BK428,P465)=2,ROUND(BK428*P465/SUM(P459:P468),#REF!),"")</f>
        <v/>
      </c>
      <c r="BL455" s="331" t="str">
        <f>IF(COUNT(BL428,Q465)=2,ROUND(BL428*Q465/SUM(Q459:Q468),#REF!),"")</f>
        <v/>
      </c>
      <c r="BM455" s="331" t="str">
        <f>IF(COUNT(BM428,R465)=2,ROUND(BM428*R465/SUM(R459:R468),#REF!),"")</f>
        <v/>
      </c>
      <c r="BN455" s="331" t="str">
        <f>IF(COUNT(BN428,S465)=2,ROUND(BN428*S465/SUM(S459:S468),#REF!),"")</f>
        <v/>
      </c>
      <c r="BO455" s="331" t="str">
        <f>IF(COUNT(BO428,T465)=2,ROUND(BO428*T465/SUM(T459:T468),#REF!),"")</f>
        <v/>
      </c>
      <c r="BP455" s="331" t="str">
        <f>IF(COUNT(BP428,U465)=2,ROUND(BP428*U465/SUM(U459:U468),#REF!),"")</f>
        <v/>
      </c>
      <c r="BQ455" s="331" t="str">
        <f>IF(COUNT(BQ428,V465)=2,ROUND(BQ428*V465/SUM(V459:V468),#REF!),"")</f>
        <v/>
      </c>
      <c r="BR455" s="331" t="str">
        <f>IF(COUNT(BR428,W465)=2,ROUND(BR428*W465/SUM(W459:W468),#REF!),"")</f>
        <v/>
      </c>
      <c r="BS455" s="569" t="e">
        <f>IF(#REF!="発電事業者","送電電力（MW）","受電電力（MW）")</f>
        <v>#REF!</v>
      </c>
      <c r="BT455" s="569"/>
      <c r="BU455" s="569"/>
      <c r="BV455" s="333" t="s">
        <v>171</v>
      </c>
      <c r="BW455" s="580"/>
      <c r="BX455" s="580"/>
      <c r="BY455" s="331" t="str">
        <f>IF(COUNT(BY428,X465)=2,ROUND(BY428*X465/SUM(X459:X468),#REF!),"")</f>
        <v/>
      </c>
      <c r="BZ455" s="331" t="str">
        <f>IF(COUNT(BZ428,Y465)=2,ROUND(BZ428*Y465/SUM(Y459:Y468),#REF!),"")</f>
        <v/>
      </c>
      <c r="CA455" s="331" t="str">
        <f>IF(COUNT(CA428,Z465)=2,ROUND(CA428*Z465/SUM(Z459:Z468),#REF!),"")</f>
        <v/>
      </c>
      <c r="CB455" s="331" t="str">
        <f>IF(COUNT(CB428,AA465)=2,ROUND(CB428*AA465/SUM(AA459:AA468),#REF!),"")</f>
        <v/>
      </c>
      <c r="CC455" s="331" t="str">
        <f>IF(COUNT(CC428,AB465)=2,ROUND(CC428*AB465/SUM(AB459:AB468),#REF!),"")</f>
        <v/>
      </c>
      <c r="CD455" s="331" t="str">
        <f>IF(COUNT(CD428,AC465)=2,ROUND(CD428*AC465/SUM(AC459:AC468),#REF!),"")</f>
        <v/>
      </c>
      <c r="CE455" s="331" t="str">
        <f>IF(COUNT(CE428,AD465)=2,ROUND(CE428*AD465/SUM(AD459:AD468),#REF!),"")</f>
        <v/>
      </c>
      <c r="CF455" s="331" t="str">
        <f>IF(COUNT(CF428,AE465)=2,ROUND(CF428*AE465/SUM(AE459:AE468),#REF!),"")</f>
        <v/>
      </c>
      <c r="CG455" s="331" t="str">
        <f>IF(COUNT(CG428,AF465)=2,ROUND(CG428*AF465/SUM(AF459:AF468),#REF!),"")</f>
        <v/>
      </c>
      <c r="CH455" s="563" t="s">
        <v>120</v>
      </c>
      <c r="CI455" s="563"/>
      <c r="CJ455" s="563"/>
      <c r="CK455" s="563"/>
      <c r="CL455" s="563"/>
      <c r="CM455" s="563"/>
      <c r="CN455" s="563"/>
      <c r="CO455" s="563"/>
      <c r="CP455" s="563"/>
      <c r="CQ455" s="563"/>
    </row>
    <row r="456" spans="3:97" s="243" customFormat="1" ht="13.5" customHeight="1">
      <c r="C456" s="241" t="e">
        <f>IF(#REF!="発電事業者","送電相手先諸元","購入相手先諸元")</f>
        <v>#REF!</v>
      </c>
      <c r="D456" s="236"/>
      <c r="E456" s="236"/>
      <c r="F456" s="242">
        <v>0</v>
      </c>
      <c r="G456" s="237" t="s">
        <v>255</v>
      </c>
      <c r="H456" s="236"/>
      <c r="I456" s="236"/>
      <c r="J456" s="236"/>
      <c r="K456" s="236"/>
      <c r="AV456" s="257"/>
      <c r="AX456" s="569"/>
      <c r="AY456" s="569"/>
      <c r="AZ456" s="588"/>
      <c r="BA456" s="590"/>
      <c r="BB456" s="590"/>
      <c r="BC456" s="590"/>
      <c r="BD456" s="588"/>
      <c r="BE456" s="583"/>
      <c r="BF456" s="584"/>
      <c r="BG456" s="259"/>
      <c r="BH456" s="259"/>
      <c r="BI456" s="259"/>
      <c r="BJ456" s="259"/>
      <c r="BK456" s="259"/>
      <c r="BL456" s="259"/>
      <c r="BM456" s="259"/>
      <c r="BN456" s="259"/>
      <c r="BO456" s="259"/>
      <c r="BP456" s="259"/>
      <c r="BQ456" s="259"/>
      <c r="BR456" s="259"/>
      <c r="BS456" s="569"/>
      <c r="BT456" s="569"/>
      <c r="BU456" s="569"/>
      <c r="BV456" s="333" t="s">
        <v>172</v>
      </c>
      <c r="BW456" s="581"/>
      <c r="BX456" s="581"/>
      <c r="BY456" s="331" t="str">
        <f>IF(COUNT(BY429,X465)=2,ROUND(BY429*X465/SUM(X459:X468),#REF!),"")</f>
        <v/>
      </c>
      <c r="BZ456" s="331" t="str">
        <f>IF(COUNT(BZ429,Y465)=2,ROUND(BZ429*Y465/SUM(Y459:Y468),#REF!),"")</f>
        <v/>
      </c>
      <c r="CA456" s="331" t="str">
        <f>IF(COUNT(CA429,Z465)=2,ROUND(CA429*Z465/SUM(Z459:Z468),#REF!),"")</f>
        <v/>
      </c>
      <c r="CB456" s="331" t="str">
        <f>IF(COUNT(CB429,AA465)=2,ROUND(CB429*AA465/SUM(AA459:AA468),#REF!),"")</f>
        <v/>
      </c>
      <c r="CC456" s="331" t="str">
        <f>IF(COUNT(CC429,AB465)=2,ROUND(CC429*AB465/SUM(AB459:AB468),#REF!),"")</f>
        <v/>
      </c>
      <c r="CD456" s="331" t="str">
        <f>IF(COUNT(CD429,AC465)=2,ROUND(CD429*AC465/SUM(AC459:AC468),#REF!),"")</f>
        <v/>
      </c>
      <c r="CE456" s="331" t="str">
        <f>IF(COUNT(CE429,AD465)=2,ROUND(CE429*AD465/SUM(AD459:AD468),#REF!),"")</f>
        <v/>
      </c>
      <c r="CF456" s="331" t="str">
        <f>IF(COUNT(CF429,AE465)=2,ROUND(CF429*AE465/SUM(AE459:AE468),#REF!),"")</f>
        <v/>
      </c>
      <c r="CG456" s="331" t="str">
        <f>IF(COUNT(CG429,AF465)=2,ROUND(CG429*AF465/SUM(AF459:AF468),#REF!),"")</f>
        <v/>
      </c>
      <c r="CH456" s="564" t="str">
        <f>IF(CH455="","",CH455)</f>
        <v>廃棄物</v>
      </c>
      <c r="CI456" s="564"/>
      <c r="CJ456" s="564"/>
      <c r="CK456" s="564"/>
      <c r="CL456" s="564"/>
      <c r="CM456" s="564"/>
      <c r="CN456" s="564"/>
      <c r="CO456" s="564"/>
      <c r="CP456" s="564"/>
      <c r="CQ456" s="564"/>
    </row>
    <row r="457" spans="3:97" s="243" customFormat="1" ht="13.5" customHeight="1">
      <c r="C457" s="594" t="s">
        <v>200</v>
      </c>
      <c r="D457" s="594"/>
      <c r="E457" s="594" t="s">
        <v>201</v>
      </c>
      <c r="F457" s="594" t="s">
        <v>202</v>
      </c>
      <c r="G457" s="594"/>
      <c r="H457" s="594"/>
      <c r="I457" s="595" t="s">
        <v>203</v>
      </c>
      <c r="J457" s="597" t="e">
        <f>IF(#REF!="発電事業者","送電先","購入先")</f>
        <v>#REF!</v>
      </c>
      <c r="K457" s="598"/>
      <c r="L457" s="601" t="e">
        <f>DATE(#REF!,1,1)</f>
        <v>#REF!</v>
      </c>
      <c r="M457" s="602"/>
      <c r="N457" s="602"/>
      <c r="O457" s="602"/>
      <c r="P457" s="602"/>
      <c r="Q457" s="602"/>
      <c r="R457" s="602"/>
      <c r="S457" s="602"/>
      <c r="T457" s="602"/>
      <c r="U457" s="602"/>
      <c r="V457" s="602"/>
      <c r="W457" s="603"/>
      <c r="X457" s="592" t="e">
        <f>DATE(#REF!+1,1,1)</f>
        <v>#REF!</v>
      </c>
      <c r="Y457" s="592" t="e">
        <f>DATE(#REF!+2,1,1)</f>
        <v>#REF!</v>
      </c>
      <c r="Z457" s="592" t="e">
        <f>DATE(#REF!+3,1,1)</f>
        <v>#REF!</v>
      </c>
      <c r="AA457" s="592" t="e">
        <f>DATE(#REF!+4,1,1)</f>
        <v>#REF!</v>
      </c>
      <c r="AB457" s="592" t="e">
        <f>DATE(#REF!+5,1,1)</f>
        <v>#REF!</v>
      </c>
      <c r="AC457" s="592" t="e">
        <f>DATE(#REF!+6,1,1)</f>
        <v>#REF!</v>
      </c>
      <c r="AD457" s="592" t="e">
        <f>DATE(#REF!+7,1,1)</f>
        <v>#REF!</v>
      </c>
      <c r="AE457" s="592" t="e">
        <f>DATE(#REF!+8,1,1)</f>
        <v>#REF!</v>
      </c>
      <c r="AF457" s="592" t="e">
        <f>DATE(#REF!+9,1,1)</f>
        <v>#REF!</v>
      </c>
      <c r="AG457" s="594" t="s">
        <v>253</v>
      </c>
      <c r="AH457" s="594"/>
      <c r="AI457" s="594"/>
      <c r="AJ457" s="594"/>
      <c r="AK457" s="594"/>
      <c r="AL457" s="594"/>
      <c r="AM457" s="594"/>
      <c r="AN457" s="594"/>
      <c r="AO457" s="594"/>
      <c r="AP457" s="594"/>
      <c r="AV457" s="275"/>
      <c r="AX457" s="569"/>
      <c r="AY457" s="569"/>
      <c r="AZ457" s="589"/>
      <c r="BA457" s="590"/>
      <c r="BB457" s="590"/>
      <c r="BC457" s="590"/>
      <c r="BD457" s="589"/>
      <c r="BE457" s="585" t="e">
        <f>IF(#REF!="発電事業者","月間送電電力量（GWh）","月間受電電力量（GWh）")</f>
        <v>#REF!</v>
      </c>
      <c r="BF457" s="586"/>
      <c r="BG457" s="331" t="str">
        <f>IF(COUNT(BG430,L465)=2,ROUND(BG430*L465/SUM(L459:L468),#REF!),"")</f>
        <v/>
      </c>
      <c r="BH457" s="331" t="str">
        <f>IF(COUNT(BH430,M465)=2,ROUND(BH430*M465/SUM(M459:M468),#REF!),"")</f>
        <v/>
      </c>
      <c r="BI457" s="331" t="str">
        <f>IF(COUNT(BI430,N465)=2,ROUND(BI430*N465/SUM(N459:N468),#REF!),"")</f>
        <v/>
      </c>
      <c r="BJ457" s="331" t="str">
        <f>IF(COUNT(BJ430,O465)=2,ROUND(BJ430*O465/SUM(O459:O468),#REF!),"")</f>
        <v/>
      </c>
      <c r="BK457" s="331" t="str">
        <f>IF(COUNT(BK430,P465)=2,ROUND(BK430*P465/SUM(P459:P468),#REF!),"")</f>
        <v/>
      </c>
      <c r="BL457" s="331" t="str">
        <f>IF(COUNT(BL430,Q465)=2,ROUND(BL430*Q465/SUM(Q459:Q468),#REF!),"")</f>
        <v/>
      </c>
      <c r="BM457" s="331" t="str">
        <f>IF(COUNT(BM430,R465)=2,ROUND(BM430*R465/SUM(R459:R468),#REF!),"")</f>
        <v/>
      </c>
      <c r="BN457" s="331" t="str">
        <f>IF(COUNT(BN430,S465)=2,ROUND(BN430*S465/SUM(S459:S468),#REF!),"")</f>
        <v/>
      </c>
      <c r="BO457" s="331" t="str">
        <f>IF(COUNT(BO430,T465)=2,ROUND(BO430*T465/SUM(T459:T468),#REF!),"")</f>
        <v/>
      </c>
      <c r="BP457" s="331" t="str">
        <f>IF(COUNT(BP430,U465)=2,ROUND(BP430*U465/SUM(U459:U468),#REF!),"")</f>
        <v/>
      </c>
      <c r="BQ457" s="331" t="str">
        <f>IF(COUNT(BQ430,V465)=2,ROUND(BQ430*V465/SUM(V459:V468),#REF!),"")</f>
        <v/>
      </c>
      <c r="BR457" s="331" t="str">
        <f>IF(COUNT(BR430,W465)=2,ROUND(BR430*W465/SUM(W459:W468),#REF!),"")</f>
        <v/>
      </c>
      <c r="BS457" s="569" t="e">
        <f>IF(#REF!="発電事業者","年間送電電力量（GWh）","年間受電電力量（GWh）")</f>
        <v>#REF!</v>
      </c>
      <c r="BT457" s="569"/>
      <c r="BU457" s="569"/>
      <c r="BV457" s="333" t="s">
        <v>25</v>
      </c>
      <c r="BW457" s="582"/>
      <c r="BX457" s="582"/>
      <c r="BY457" s="331" t="str">
        <f>IF(COUNT(BY430,X465)=2,ROUND(BY430*X465/SUM(X459:X468),#REF!),"")</f>
        <v/>
      </c>
      <c r="BZ457" s="331" t="str">
        <f>IF(COUNT(BZ430,Y465)=2,ROUND(BZ430*Y465/SUM(Y459:Y468),#REF!),"")</f>
        <v/>
      </c>
      <c r="CA457" s="331" t="str">
        <f>IF(COUNT(CA430,Z465)=2,ROUND(CA430*Z465/SUM(Z459:Z468),#REF!),"")</f>
        <v/>
      </c>
      <c r="CB457" s="331" t="str">
        <f>IF(COUNT(CB430,AA465)=2,ROUND(CB430*AA465/SUM(AA459:AA468),#REF!),"")</f>
        <v/>
      </c>
      <c r="CC457" s="331" t="str">
        <f>IF(COUNT(CC430,AB465)=2,ROUND(CC430*AB465/SUM(AB459:AB468),#REF!),"")</f>
        <v/>
      </c>
      <c r="CD457" s="331" t="str">
        <f>IF(COUNT(CD430,AC465)=2,ROUND(CD430*AC465/SUM(AC459:AC468),#REF!),"")</f>
        <v/>
      </c>
      <c r="CE457" s="331" t="str">
        <f>IF(COUNT(CE430,AD465)=2,ROUND(CE430*AD465/SUM(AD459:AD468),#REF!),"")</f>
        <v/>
      </c>
      <c r="CF457" s="331" t="str">
        <f>IF(COUNT(CF430,AE465)=2,ROUND(CF430*AE465/SUM(AE459:AE468),#REF!),"")</f>
        <v/>
      </c>
      <c r="CG457" s="331" t="str">
        <f>IF(COUNT(CG430,AF465)=2,ROUND(CG430*AF465/SUM(AF459:AF468),#REF!),"")</f>
        <v/>
      </c>
      <c r="CH457" s="565" t="str">
        <f>IF(COUNTA(AG465)=0,"",AG465)</f>
        <v/>
      </c>
      <c r="CI457" s="565"/>
      <c r="CJ457" s="565"/>
      <c r="CK457" s="565"/>
      <c r="CL457" s="565"/>
      <c r="CM457" s="565"/>
      <c r="CN457" s="565"/>
      <c r="CO457" s="565"/>
      <c r="CP457" s="565"/>
      <c r="CQ457" s="565"/>
    </row>
    <row r="458" spans="3:97" s="243" customFormat="1" ht="13.5" customHeight="1">
      <c r="C458" s="594"/>
      <c r="D458" s="594"/>
      <c r="E458" s="594"/>
      <c r="F458" s="594"/>
      <c r="G458" s="594"/>
      <c r="H458" s="594"/>
      <c r="I458" s="596"/>
      <c r="J458" s="599"/>
      <c r="K458" s="600"/>
      <c r="L458" s="320" t="s">
        <v>194</v>
      </c>
      <c r="M458" s="320" t="s">
        <v>195</v>
      </c>
      <c r="N458" s="320" t="s">
        <v>161</v>
      </c>
      <c r="O458" s="320" t="s">
        <v>162</v>
      </c>
      <c r="P458" s="320" t="s">
        <v>163</v>
      </c>
      <c r="Q458" s="320" t="s">
        <v>164</v>
      </c>
      <c r="R458" s="320" t="s">
        <v>165</v>
      </c>
      <c r="S458" s="320" t="s">
        <v>166</v>
      </c>
      <c r="T458" s="320" t="s">
        <v>167</v>
      </c>
      <c r="U458" s="320" t="s">
        <v>168</v>
      </c>
      <c r="V458" s="320" t="s">
        <v>169</v>
      </c>
      <c r="W458" s="320" t="s">
        <v>170</v>
      </c>
      <c r="X458" s="593">
        <v>43101</v>
      </c>
      <c r="Y458" s="593">
        <v>43466</v>
      </c>
      <c r="Z458" s="593">
        <v>43831</v>
      </c>
      <c r="AA458" s="593">
        <v>44197</v>
      </c>
      <c r="AB458" s="593">
        <v>44562</v>
      </c>
      <c r="AC458" s="593">
        <v>44927</v>
      </c>
      <c r="AD458" s="593">
        <v>45292</v>
      </c>
      <c r="AE458" s="593">
        <v>45658</v>
      </c>
      <c r="AF458" s="593">
        <v>46023</v>
      </c>
      <c r="AG458" s="594"/>
      <c r="AH458" s="594"/>
      <c r="AI458" s="594"/>
      <c r="AJ458" s="594"/>
      <c r="AK458" s="594"/>
      <c r="AL458" s="594"/>
      <c r="AM458" s="594"/>
      <c r="AN458" s="594"/>
      <c r="AO458" s="594"/>
      <c r="AP458" s="594"/>
      <c r="AV458" s="275"/>
      <c r="AX458" s="569" t="str">
        <f>IF(C466="","",C466)</f>
        <v/>
      </c>
      <c r="AY458" s="569"/>
      <c r="AZ458" s="587" t="str">
        <f>IF(E466="","",E466)</f>
        <v/>
      </c>
      <c r="BA458" s="590" t="str">
        <f ca="1">IF(F466="","",F466)</f>
        <v/>
      </c>
      <c r="BB458" s="590"/>
      <c r="BC458" s="590"/>
      <c r="BD458" s="587" t="str">
        <f>IF(I466="","",I466)</f>
        <v/>
      </c>
      <c r="BE458" s="578" t="e">
        <f>IF(#REF!="発電事業者","送電電力（MW）","受電電力（MW）")</f>
        <v>#REF!</v>
      </c>
      <c r="BF458" s="579"/>
      <c r="BG458" s="331" t="str">
        <f>IF(COUNT(BG428,L466)=2,ROUND(BG428*L466/SUM(L459:L468),#REF!),"")</f>
        <v/>
      </c>
      <c r="BH458" s="331" t="str">
        <f>IF(COUNT(BH428,M466)=2,ROUND(BH428*M466/SUM(M459:M468),#REF!),"")</f>
        <v/>
      </c>
      <c r="BI458" s="331" t="str">
        <f>IF(COUNT(BI428,N466)=2,ROUND(BI428*N466/SUM(N459:N468),#REF!),"")</f>
        <v/>
      </c>
      <c r="BJ458" s="331" t="str">
        <f>IF(COUNT(BJ428,O466)=2,ROUND(BJ428*O466/SUM(O459:O468),#REF!),"")</f>
        <v/>
      </c>
      <c r="BK458" s="331" t="str">
        <f>IF(COUNT(BK428,P466)=2,ROUND(BK428*P466/SUM(P459:P468),#REF!),"")</f>
        <v/>
      </c>
      <c r="BL458" s="331" t="str">
        <f>IF(COUNT(BL428,Q466)=2,ROUND(BL428*Q466/SUM(Q459:Q468),#REF!),"")</f>
        <v/>
      </c>
      <c r="BM458" s="331" t="str">
        <f>IF(COUNT(BM428,R466)=2,ROUND(BM428*R466/SUM(R459:R468),#REF!),"")</f>
        <v/>
      </c>
      <c r="BN458" s="331" t="str">
        <f>IF(COUNT(BN428,S466)=2,ROUND(BN428*S466/SUM(S459:S468),#REF!),"")</f>
        <v/>
      </c>
      <c r="BO458" s="331" t="str">
        <f>IF(COUNT(BO428,T466)=2,ROUND(BO428*T466/SUM(T459:T468),#REF!),"")</f>
        <v/>
      </c>
      <c r="BP458" s="331" t="str">
        <f>IF(COUNT(BP428,U466)=2,ROUND(BP428*U466/SUM(U459:U468),#REF!),"")</f>
        <v/>
      </c>
      <c r="BQ458" s="331" t="str">
        <f>IF(COUNT(BQ428,V466)=2,ROUND(BQ428*V466/SUM(V459:V468),#REF!),"")</f>
        <v/>
      </c>
      <c r="BR458" s="331" t="str">
        <f>IF(COUNT(BR428,W466)=2,ROUND(BR428*W466/SUM(W459:W468),#REF!),"")</f>
        <v/>
      </c>
      <c r="BS458" s="569" t="e">
        <f>IF(#REF!="発電事業者","送電電力（MW）","受電電力（MW）")</f>
        <v>#REF!</v>
      </c>
      <c r="BT458" s="569"/>
      <c r="BU458" s="569"/>
      <c r="BV458" s="333" t="s">
        <v>171</v>
      </c>
      <c r="BW458" s="580"/>
      <c r="BX458" s="580"/>
      <c r="BY458" s="331" t="str">
        <f>IF(COUNT(BY428,X466)=2,ROUND(BY428*X466/SUM(X459:X468),#REF!),"")</f>
        <v/>
      </c>
      <c r="BZ458" s="331" t="str">
        <f>IF(COUNT(BZ428,Y466)=2,ROUND(BZ428*Y466/SUM(Y459:Y468),#REF!),"")</f>
        <v/>
      </c>
      <c r="CA458" s="331" t="str">
        <f>IF(COUNT(CA428,Z466)=2,ROUND(CA428*Z466/SUM(Z459:Z468),#REF!),"")</f>
        <v/>
      </c>
      <c r="CB458" s="331" t="str">
        <f>IF(COUNT(CB428,AA466)=2,ROUND(CB428*AA466/SUM(AA459:AA468),#REF!),"")</f>
        <v/>
      </c>
      <c r="CC458" s="331" t="str">
        <f>IF(COUNT(CC428,AB466)=2,ROUND(CC428*AB466/SUM(AB459:AB468),#REF!),"")</f>
        <v/>
      </c>
      <c r="CD458" s="331" t="str">
        <f>IF(COUNT(CD428,AC466)=2,ROUND(CD428*AC466/SUM(AC459:AC468),#REF!),"")</f>
        <v/>
      </c>
      <c r="CE458" s="331" t="str">
        <f>IF(COUNT(CE428,AD466)=2,ROUND(CE428*AD466/SUM(AD459:AD468),#REF!),"")</f>
        <v/>
      </c>
      <c r="CF458" s="331" t="str">
        <f>IF(COUNT(CF428,AE466)=2,ROUND(CF428*AE466/SUM(AE459:AE468),#REF!),"")</f>
        <v/>
      </c>
      <c r="CG458" s="331" t="str">
        <f>IF(COUNT(CG428,AF466)=2,ROUND(CG428*AF466/SUM(AF459:AF468),#REF!),"")</f>
        <v/>
      </c>
      <c r="CH458" s="563" t="s">
        <v>120</v>
      </c>
      <c r="CI458" s="563"/>
      <c r="CJ458" s="563"/>
      <c r="CK458" s="563"/>
      <c r="CL458" s="563"/>
      <c r="CM458" s="563"/>
      <c r="CN458" s="563"/>
      <c r="CO458" s="563"/>
      <c r="CP458" s="563"/>
      <c r="CQ458" s="563"/>
    </row>
    <row r="459" spans="3:97" s="243" customFormat="1" ht="13.5" customHeight="1">
      <c r="C459" s="568"/>
      <c r="D459" s="568"/>
      <c r="E459" s="332"/>
      <c r="F459" s="569" t="str">
        <f ca="1">IF(E459="","",VLOOKUP(E459,INDIRECT(AR459),2,FALSE))</f>
        <v/>
      </c>
      <c r="G459" s="569"/>
      <c r="H459" s="569"/>
      <c r="I459" s="333" t="str">
        <f>IF(E459="","",E423)</f>
        <v/>
      </c>
      <c r="J459" s="569" t="e">
        <f>J457&amp;"１"</f>
        <v>#REF!</v>
      </c>
      <c r="K459" s="569"/>
      <c r="L459" s="277">
        <f t="shared" ref="L459:W459" si="27">IF($F456=0,IF(100-SUM(L460:L468)=0,"",100-SUM(L460:L468)),IF(H433-SUM(L460:L468)=0,"",H433-SUM(L460:L468)))</f>
        <v>100</v>
      </c>
      <c r="M459" s="277">
        <f t="shared" si="27"/>
        <v>100</v>
      </c>
      <c r="N459" s="277">
        <f t="shared" si="27"/>
        <v>100</v>
      </c>
      <c r="O459" s="277">
        <f t="shared" si="27"/>
        <v>100</v>
      </c>
      <c r="P459" s="277">
        <f t="shared" si="27"/>
        <v>100</v>
      </c>
      <c r="Q459" s="277">
        <f t="shared" si="27"/>
        <v>100</v>
      </c>
      <c r="R459" s="277">
        <f t="shared" si="27"/>
        <v>100</v>
      </c>
      <c r="S459" s="277">
        <f t="shared" si="27"/>
        <v>100</v>
      </c>
      <c r="T459" s="277">
        <f t="shared" si="27"/>
        <v>100</v>
      </c>
      <c r="U459" s="277">
        <f t="shared" si="27"/>
        <v>100</v>
      </c>
      <c r="V459" s="277">
        <f t="shared" si="27"/>
        <v>100</v>
      </c>
      <c r="W459" s="277">
        <f t="shared" si="27"/>
        <v>100</v>
      </c>
      <c r="X459" s="277">
        <f>IF($F456=0,IF(100-SUM(X460:X468)=0,"",100-SUM(X460:X468)),IF(H435-SUM(X460:X468)=0,"",H435-SUM(X460:X468)))</f>
        <v>100</v>
      </c>
      <c r="Y459" s="277">
        <f>IF($F456=0,IF(100-SUM(Y460:Y468)=0,"",100-SUM(Y460:Y468)),IF(H437-SUM(Y460:Y468)=0,"",H437-SUM(Y460:Y468)))</f>
        <v>100</v>
      </c>
      <c r="Z459" s="277">
        <f>IF($F456=0,IF(100-SUM(Z460:Z468)=0,"",100-SUM(Z460:Z468)),IF(H439-SUM(Z460:Z468)=0,"",H439-SUM(Z460:Z468)))</f>
        <v>100</v>
      </c>
      <c r="AA459" s="277">
        <f>IF($F456=0,IF(100-SUM(AA460:AA468)=0,"",100-SUM(AA460:AA468)),IF(H441-SUM(AA460:AA468)=0,"",H441-SUM(AA460:AA468)))</f>
        <v>100</v>
      </c>
      <c r="AB459" s="277">
        <f>IF($F456=0,IF(100-SUM(AB460:AB468)=0,"",100-SUM(AB460:AB468)),IF(H443-SUM(AB460:AB468)=0,"",H443-SUM(AB460:AB468)))</f>
        <v>100</v>
      </c>
      <c r="AC459" s="277">
        <f>IF($F456=0,IF(100-SUM(AC460:AC468)=0,"",100-SUM(AC460:AC468)),IF(H445-SUM(AC460:AC468)=0,"",H445-SUM(AC460:AC468)))</f>
        <v>100</v>
      </c>
      <c r="AD459" s="277">
        <f>IF($F456=0,IF(100-SUM(AD460:AD468)=0,"",100-SUM(AD460:AD468)),IF(H447-SUM(AD460:AD468)=0,"",H447-SUM(AD460:AD468)))</f>
        <v>100</v>
      </c>
      <c r="AE459" s="277">
        <f>IF($F456=0,IF(100-SUM(AE460:AE468)=0,"",100-SUM(AE460:AE468)),IF(H449-SUM(AE460:AE468)=0,"",H449-SUM(AE460:AE468)))</f>
        <v>100</v>
      </c>
      <c r="AF459" s="277">
        <f>IF($F456=0,IF(100-SUM(AF460:AF468)=0,"",100-SUM(AF460:AF468)),IF(H451-SUM(AF460:AF468)=0,"",H451-SUM(AF460:AF468)))</f>
        <v>100</v>
      </c>
      <c r="AG459" s="570"/>
      <c r="AH459" s="570"/>
      <c r="AI459" s="570"/>
      <c r="AJ459" s="570"/>
      <c r="AK459" s="570"/>
      <c r="AL459" s="570"/>
      <c r="AM459" s="570"/>
      <c r="AN459" s="570"/>
      <c r="AO459" s="570"/>
      <c r="AP459" s="570"/>
      <c r="AR459" s="591" t="b">
        <f t="shared" ref="AR459:AR468" si="28">IF(C459="発電事業者","事業者リスト一覧!D3:E1002", IF(C459="小売電気事業者","事業者リスト一覧!J3:K1002", IF(C459="一般送配電事業者","事業者リスト一覧!G3:H13", IF(C459="送電事業者","事業者リスト一覧!G16:H21", IF(C459="特定送配電事業者","事業者リスト一覧!G24:H44", IF(C459="登録特定送配電事業者","事業者リスト一覧!G47:H87", IF(C459="その他事業者","事業者リスト一覧!G90:H100")))))))</f>
        <v>0</v>
      </c>
      <c r="AS459" s="591"/>
      <c r="AT459" s="591"/>
      <c r="AU459" s="281" t="s">
        <v>160</v>
      </c>
      <c r="AV459" s="275"/>
      <c r="AX459" s="569"/>
      <c r="AY459" s="569"/>
      <c r="AZ459" s="588"/>
      <c r="BA459" s="590"/>
      <c r="BB459" s="590"/>
      <c r="BC459" s="590"/>
      <c r="BD459" s="588"/>
      <c r="BE459" s="583"/>
      <c r="BF459" s="584"/>
      <c r="BG459" s="259"/>
      <c r="BH459" s="259"/>
      <c r="BI459" s="259"/>
      <c r="BJ459" s="259"/>
      <c r="BK459" s="259"/>
      <c r="BL459" s="259"/>
      <c r="BM459" s="259"/>
      <c r="BN459" s="259"/>
      <c r="BO459" s="259"/>
      <c r="BP459" s="259"/>
      <c r="BQ459" s="259"/>
      <c r="BR459" s="259"/>
      <c r="BS459" s="569"/>
      <c r="BT459" s="569"/>
      <c r="BU459" s="569"/>
      <c r="BV459" s="333" t="s">
        <v>172</v>
      </c>
      <c r="BW459" s="581"/>
      <c r="BX459" s="581"/>
      <c r="BY459" s="331" t="str">
        <f>IF(COUNT(BY429,X466)=2,ROUND(BY429*X466/SUM(X459:X468),#REF!),"")</f>
        <v/>
      </c>
      <c r="BZ459" s="331" t="str">
        <f>IF(COUNT(BZ429,Y466)=2,ROUND(BZ429*Y466/SUM(Y459:Y468),#REF!),"")</f>
        <v/>
      </c>
      <c r="CA459" s="331" t="str">
        <f>IF(COUNT(CA429,Z466)=2,ROUND(CA429*Z466/SUM(Z459:Z468),#REF!),"")</f>
        <v/>
      </c>
      <c r="CB459" s="331" t="str">
        <f>IF(COUNT(CB429,AA466)=2,ROUND(CB429*AA466/SUM(AA459:AA468),#REF!),"")</f>
        <v/>
      </c>
      <c r="CC459" s="331" t="str">
        <f>IF(COUNT(CC429,AB466)=2,ROUND(CC429*AB466/SUM(AB459:AB468),#REF!),"")</f>
        <v/>
      </c>
      <c r="CD459" s="331" t="str">
        <f>IF(COUNT(CD429,AC466)=2,ROUND(CD429*AC466/SUM(AC459:AC468),#REF!),"")</f>
        <v/>
      </c>
      <c r="CE459" s="331" t="str">
        <f>IF(COUNT(CE429,AD466)=2,ROUND(CE429*AD466/SUM(AD459:AD468),#REF!),"")</f>
        <v/>
      </c>
      <c r="CF459" s="331" t="str">
        <f>IF(COUNT(CF429,AE466)=2,ROUND(CF429*AE466/SUM(AE459:AE468),#REF!),"")</f>
        <v/>
      </c>
      <c r="CG459" s="331" t="str">
        <f>IF(COUNT(CG429,AF466)=2,ROUND(CG429*AF466/SUM(AF459:AF468),#REF!),"")</f>
        <v/>
      </c>
      <c r="CH459" s="564" t="str">
        <f>IF(CH458="","",CH458)</f>
        <v>廃棄物</v>
      </c>
      <c r="CI459" s="564"/>
      <c r="CJ459" s="564"/>
      <c r="CK459" s="564"/>
      <c r="CL459" s="564"/>
      <c r="CM459" s="564"/>
      <c r="CN459" s="564"/>
      <c r="CO459" s="564"/>
      <c r="CP459" s="564"/>
      <c r="CQ459" s="564"/>
    </row>
    <row r="460" spans="3:97" s="243" customFormat="1" ht="13.5" customHeight="1">
      <c r="C460" s="568"/>
      <c r="D460" s="568"/>
      <c r="E460" s="332"/>
      <c r="F460" s="569" t="str">
        <f t="shared" ref="F460:F467" ca="1" si="29">IF(E460="","",VLOOKUP(E460,INDIRECT(AR460),2,FALSE))</f>
        <v/>
      </c>
      <c r="G460" s="569"/>
      <c r="H460" s="569"/>
      <c r="I460" s="333" t="str">
        <f>IF(E460="","",E423)</f>
        <v/>
      </c>
      <c r="J460" s="569" t="e">
        <f>J457&amp;"２"</f>
        <v>#REF!</v>
      </c>
      <c r="K460" s="569"/>
      <c r="L460" s="308"/>
      <c r="M460" s="308"/>
      <c r="N460" s="308"/>
      <c r="O460" s="308"/>
      <c r="P460" s="308"/>
      <c r="Q460" s="308"/>
      <c r="R460" s="308"/>
      <c r="S460" s="308"/>
      <c r="T460" s="308"/>
      <c r="U460" s="308"/>
      <c r="V460" s="308"/>
      <c r="W460" s="308"/>
      <c r="X460" s="308"/>
      <c r="Y460" s="308"/>
      <c r="Z460" s="308"/>
      <c r="AA460" s="308"/>
      <c r="AB460" s="308"/>
      <c r="AC460" s="308"/>
      <c r="AD460" s="308"/>
      <c r="AE460" s="308"/>
      <c r="AF460" s="308"/>
      <c r="AG460" s="570"/>
      <c r="AH460" s="570"/>
      <c r="AI460" s="570"/>
      <c r="AJ460" s="570"/>
      <c r="AK460" s="570"/>
      <c r="AL460" s="570"/>
      <c r="AM460" s="570"/>
      <c r="AN460" s="570"/>
      <c r="AO460" s="570"/>
      <c r="AP460" s="570"/>
      <c r="AR460" s="571" t="b">
        <f t="shared" si="28"/>
        <v>0</v>
      </c>
      <c r="AS460" s="571"/>
      <c r="AT460" s="571"/>
      <c r="AU460" s="282" t="s">
        <v>160</v>
      </c>
      <c r="AV460" s="275"/>
      <c r="AX460" s="569"/>
      <c r="AY460" s="569"/>
      <c r="AZ460" s="589"/>
      <c r="BA460" s="590"/>
      <c r="BB460" s="590"/>
      <c r="BC460" s="590"/>
      <c r="BD460" s="589"/>
      <c r="BE460" s="585" t="e">
        <f>IF(#REF!="発電事業者","月間送電電力量（GWh）","月間受電電力量（GWh）")</f>
        <v>#REF!</v>
      </c>
      <c r="BF460" s="586"/>
      <c r="BG460" s="331" t="str">
        <f>IF(COUNT(BG430,L466)=2,ROUND(BG430*L466/SUM(L459:L468),#REF!),"")</f>
        <v/>
      </c>
      <c r="BH460" s="331" t="str">
        <f>IF(COUNT(BH430,M466)=2,ROUND(BH430*M466/SUM(M459:M468),#REF!),"")</f>
        <v/>
      </c>
      <c r="BI460" s="331" t="str">
        <f>IF(COUNT(BI430,N466)=2,ROUND(BI430*N466/SUM(N459:N468),#REF!),"")</f>
        <v/>
      </c>
      <c r="BJ460" s="331" t="str">
        <f>IF(COUNT(BJ430,O466)=2,ROUND(BJ430*O466/SUM(O459:O468),#REF!),"")</f>
        <v/>
      </c>
      <c r="BK460" s="331" t="str">
        <f>IF(COUNT(BK430,P466)=2,ROUND(BK430*P466/SUM(P459:P468),#REF!),"")</f>
        <v/>
      </c>
      <c r="BL460" s="331" t="str">
        <f>IF(COUNT(BL430,Q466)=2,ROUND(BL430*Q466/SUM(Q459:Q468),#REF!),"")</f>
        <v/>
      </c>
      <c r="BM460" s="331" t="str">
        <f>IF(COUNT(BM430,R466)=2,ROUND(BM430*R466/SUM(R459:R468),#REF!),"")</f>
        <v/>
      </c>
      <c r="BN460" s="331" t="str">
        <f>IF(COUNT(BN430,S466)=2,ROUND(BN430*S466/SUM(S459:S468),#REF!),"")</f>
        <v/>
      </c>
      <c r="BO460" s="331" t="str">
        <f>IF(COUNT(BO430,T466)=2,ROUND(BO430*T466/SUM(T459:T468),#REF!),"")</f>
        <v/>
      </c>
      <c r="BP460" s="331" t="str">
        <f>IF(COUNT(BP430,U466)=2,ROUND(BP430*U466/SUM(U459:U468),#REF!),"")</f>
        <v/>
      </c>
      <c r="BQ460" s="331" t="str">
        <f>IF(COUNT(BQ430,V466)=2,ROUND(BQ430*V466/SUM(V459:V468),#REF!),"")</f>
        <v/>
      </c>
      <c r="BR460" s="331" t="str">
        <f>IF(COUNT(BR430,W466)=2,ROUND(BR430*W466/SUM(W459:W468),#REF!),"")</f>
        <v/>
      </c>
      <c r="BS460" s="569" t="e">
        <f>IF(#REF!="発電事業者","年間送電電力量（GWh）","年間受電電力量（GWh）")</f>
        <v>#REF!</v>
      </c>
      <c r="BT460" s="569"/>
      <c r="BU460" s="569"/>
      <c r="BV460" s="333" t="s">
        <v>25</v>
      </c>
      <c r="BW460" s="582"/>
      <c r="BX460" s="582"/>
      <c r="BY460" s="331" t="str">
        <f>IF(COUNT(BY430,X466)=2,ROUND(BY430*X466/SUM(X459:X468),#REF!),"")</f>
        <v/>
      </c>
      <c r="BZ460" s="331" t="str">
        <f>IF(COUNT(BZ430,Y466)=2,ROUND(BZ430*Y466/SUM(Y459:Y468),#REF!),"")</f>
        <v/>
      </c>
      <c r="CA460" s="331" t="str">
        <f>IF(COUNT(CA430,Z466)=2,ROUND(CA430*Z466/SUM(Z459:Z468),#REF!),"")</f>
        <v/>
      </c>
      <c r="CB460" s="331" t="str">
        <f>IF(COUNT(CB430,AA466)=2,ROUND(CB430*AA466/SUM(AA459:AA468),#REF!),"")</f>
        <v/>
      </c>
      <c r="CC460" s="331" t="str">
        <f>IF(COUNT(CC430,AB466)=2,ROUND(CC430*AB466/SUM(AB459:AB468),#REF!),"")</f>
        <v/>
      </c>
      <c r="CD460" s="331" t="str">
        <f>IF(COUNT(CD430,AC466)=2,ROUND(CD430*AC466/SUM(AC459:AC468),#REF!),"")</f>
        <v/>
      </c>
      <c r="CE460" s="331" t="str">
        <f>IF(COUNT(CE430,AD466)=2,ROUND(CE430*AD466/SUM(AD459:AD468),#REF!),"")</f>
        <v/>
      </c>
      <c r="CF460" s="331" t="str">
        <f>IF(COUNT(CF430,AE466)=2,ROUND(CF430*AE466/SUM(AE459:AE468),#REF!),"")</f>
        <v/>
      </c>
      <c r="CG460" s="331" t="str">
        <f>IF(COUNT(CG430,AF466)=2,ROUND(CG430*AF466/SUM(AF459:AF468),#REF!),"")</f>
        <v/>
      </c>
      <c r="CH460" s="565" t="str">
        <f>IF(COUNTA(AG466)=0,"",AG466)</f>
        <v/>
      </c>
      <c r="CI460" s="565"/>
      <c r="CJ460" s="565"/>
      <c r="CK460" s="565"/>
      <c r="CL460" s="565"/>
      <c r="CM460" s="565"/>
      <c r="CN460" s="565"/>
      <c r="CO460" s="565"/>
      <c r="CP460" s="565"/>
      <c r="CQ460" s="565"/>
    </row>
    <row r="461" spans="3:97" s="243" customFormat="1" ht="13.5" customHeight="1">
      <c r="C461" s="568"/>
      <c r="D461" s="568"/>
      <c r="E461" s="332"/>
      <c r="F461" s="569" t="str">
        <f t="shared" ca="1" si="29"/>
        <v/>
      </c>
      <c r="G461" s="569"/>
      <c r="H461" s="569"/>
      <c r="I461" s="333" t="str">
        <f>IF(E461="","",E423)</f>
        <v/>
      </c>
      <c r="J461" s="569" t="e">
        <f>J457&amp;"３"</f>
        <v>#REF!</v>
      </c>
      <c r="K461" s="569"/>
      <c r="L461" s="308"/>
      <c r="M461" s="308"/>
      <c r="N461" s="308"/>
      <c r="O461" s="308"/>
      <c r="P461" s="308"/>
      <c r="Q461" s="308"/>
      <c r="R461" s="308"/>
      <c r="S461" s="308"/>
      <c r="T461" s="308"/>
      <c r="U461" s="308"/>
      <c r="V461" s="308"/>
      <c r="W461" s="308"/>
      <c r="X461" s="308"/>
      <c r="Y461" s="308"/>
      <c r="Z461" s="308"/>
      <c r="AA461" s="308"/>
      <c r="AB461" s="308"/>
      <c r="AC461" s="308"/>
      <c r="AD461" s="308"/>
      <c r="AE461" s="308"/>
      <c r="AF461" s="308"/>
      <c r="AG461" s="570"/>
      <c r="AH461" s="570"/>
      <c r="AI461" s="570"/>
      <c r="AJ461" s="570"/>
      <c r="AK461" s="570"/>
      <c r="AL461" s="570"/>
      <c r="AM461" s="570"/>
      <c r="AN461" s="570"/>
      <c r="AO461" s="570"/>
      <c r="AP461" s="570"/>
      <c r="AR461" s="571" t="b">
        <f t="shared" si="28"/>
        <v>0</v>
      </c>
      <c r="AS461" s="571"/>
      <c r="AT461" s="571"/>
      <c r="AU461" s="282" t="s">
        <v>160</v>
      </c>
      <c r="AV461" s="275"/>
      <c r="AX461" s="569" t="str">
        <f>IF(C467="","",C467)</f>
        <v/>
      </c>
      <c r="AY461" s="569"/>
      <c r="AZ461" s="587" t="str">
        <f>IF(E467="","",E467)</f>
        <v/>
      </c>
      <c r="BA461" s="590" t="str">
        <f ca="1">IF(F467="","",F467)</f>
        <v/>
      </c>
      <c r="BB461" s="590"/>
      <c r="BC461" s="590"/>
      <c r="BD461" s="587" t="str">
        <f>IF(I467="","",I467)</f>
        <v/>
      </c>
      <c r="BE461" s="578" t="e">
        <f>IF(#REF!="発電事業者","送電電力（MW）","受電電力（MW）")</f>
        <v>#REF!</v>
      </c>
      <c r="BF461" s="579"/>
      <c r="BG461" s="331" t="str">
        <f>IF(COUNT(BG428,L467)=2,ROUND(BG428*L467/SUM(L459:L468),#REF!),"")</f>
        <v/>
      </c>
      <c r="BH461" s="331" t="str">
        <f>IF(COUNT(BH428,M467)=2,ROUND(BH428*M467/SUM(M459:M468),#REF!),"")</f>
        <v/>
      </c>
      <c r="BI461" s="331" t="str">
        <f>IF(COUNT(BI428,N467)=2,ROUND(BI428*N467/SUM(N459:N468),#REF!),"")</f>
        <v/>
      </c>
      <c r="BJ461" s="331" t="str">
        <f>IF(COUNT(BJ428,O467)=2,ROUND(BJ428*O467/SUM(O459:O468),#REF!),"")</f>
        <v/>
      </c>
      <c r="BK461" s="331" t="str">
        <f>IF(COUNT(BK428,P467)=2,ROUND(BK428*P467/SUM(P459:P468),#REF!),"")</f>
        <v/>
      </c>
      <c r="BL461" s="331" t="str">
        <f>IF(COUNT(BL428,Q467)=2,ROUND(BL428*Q467/SUM(Q459:Q468),#REF!),"")</f>
        <v/>
      </c>
      <c r="BM461" s="331" t="str">
        <f>IF(COUNT(BM428,R467)=2,ROUND(BM428*R467/SUM(R459:R468),#REF!),"")</f>
        <v/>
      </c>
      <c r="BN461" s="331" t="str">
        <f>IF(COUNT(BN428,S467)=2,ROUND(BN428*S467/SUM(S459:S468),#REF!),"")</f>
        <v/>
      </c>
      <c r="BO461" s="331" t="str">
        <f>IF(COUNT(BO428,T467)=2,ROUND(BO428*T467/SUM(T459:T468),#REF!),"")</f>
        <v/>
      </c>
      <c r="BP461" s="331" t="str">
        <f>IF(COUNT(BP428,U467)=2,ROUND(BP428*U467/SUM(U459:U468),#REF!),"")</f>
        <v/>
      </c>
      <c r="BQ461" s="331" t="str">
        <f>IF(COUNT(BQ428,V467)=2,ROUND(BQ428*V467/SUM(V459:V468),#REF!),"")</f>
        <v/>
      </c>
      <c r="BR461" s="331" t="str">
        <f>IF(COUNT(BR428,W467)=2,ROUND(BR428*W467/SUM(W459:W468),#REF!),"")</f>
        <v/>
      </c>
      <c r="BS461" s="569" t="e">
        <f>IF(#REF!="発電事業者","送電電力（MW）","受電電力（MW）")</f>
        <v>#REF!</v>
      </c>
      <c r="BT461" s="569"/>
      <c r="BU461" s="569"/>
      <c r="BV461" s="333" t="s">
        <v>171</v>
      </c>
      <c r="BW461" s="580"/>
      <c r="BX461" s="580"/>
      <c r="BY461" s="331" t="str">
        <f>IF(COUNT(BY428,X467)=2,ROUND(BY428*X467/SUM(X459:X468),#REF!),"")</f>
        <v/>
      </c>
      <c r="BZ461" s="331" t="str">
        <f>IF(COUNT(BZ428,Y467)=2,ROUND(BZ428*Y467/SUM(Y459:Y468),#REF!),"")</f>
        <v/>
      </c>
      <c r="CA461" s="331" t="str">
        <f>IF(COUNT(CA428,Z467)=2,ROUND(CA428*Z467/SUM(Z459:Z468),#REF!),"")</f>
        <v/>
      </c>
      <c r="CB461" s="331" t="str">
        <f>IF(COUNT(CB428,AA467)=2,ROUND(CB428*AA467/SUM(AA459:AA468),#REF!),"")</f>
        <v/>
      </c>
      <c r="CC461" s="331" t="str">
        <f>IF(COUNT(CC428,AB467)=2,ROUND(CC428*AB467/SUM(AB459:AB468),#REF!),"")</f>
        <v/>
      </c>
      <c r="CD461" s="331" t="str">
        <f>IF(COUNT(CD428,AC467)=2,ROUND(CD428*AC467/SUM(AC459:AC468),#REF!),"")</f>
        <v/>
      </c>
      <c r="CE461" s="331" t="str">
        <f>IF(COUNT(CE428,AD467)=2,ROUND(CE428*AD467/SUM(AD459:AD468),#REF!),"")</f>
        <v/>
      </c>
      <c r="CF461" s="331" t="str">
        <f>IF(COUNT(CF428,AE467)=2,ROUND(CF428*AE467/SUM(AE459:AE468),#REF!),"")</f>
        <v/>
      </c>
      <c r="CG461" s="331" t="str">
        <f>IF(COUNT(CG428,AF467)=2,ROUND(CG428*AF467/SUM(AF459:AF468),#REF!),"")</f>
        <v/>
      </c>
      <c r="CH461" s="563" t="s">
        <v>120</v>
      </c>
      <c r="CI461" s="563"/>
      <c r="CJ461" s="563"/>
      <c r="CK461" s="563"/>
      <c r="CL461" s="563"/>
      <c r="CM461" s="563"/>
      <c r="CN461" s="563"/>
      <c r="CO461" s="563"/>
      <c r="CP461" s="563"/>
      <c r="CQ461" s="563"/>
    </row>
    <row r="462" spans="3:97" s="243" customFormat="1" ht="13.5" customHeight="1">
      <c r="C462" s="568"/>
      <c r="D462" s="568"/>
      <c r="E462" s="332"/>
      <c r="F462" s="569" t="str">
        <f t="shared" ca="1" si="29"/>
        <v/>
      </c>
      <c r="G462" s="569"/>
      <c r="H462" s="569"/>
      <c r="I462" s="333" t="str">
        <f>IF(E462="","",E423)</f>
        <v/>
      </c>
      <c r="J462" s="569" t="e">
        <f>J457&amp;"４"</f>
        <v>#REF!</v>
      </c>
      <c r="K462" s="569"/>
      <c r="L462" s="308"/>
      <c r="M462" s="308"/>
      <c r="N462" s="308"/>
      <c r="O462" s="308"/>
      <c r="P462" s="308"/>
      <c r="Q462" s="308"/>
      <c r="R462" s="308"/>
      <c r="S462" s="308"/>
      <c r="T462" s="308"/>
      <c r="U462" s="308"/>
      <c r="V462" s="308"/>
      <c r="W462" s="308"/>
      <c r="X462" s="308"/>
      <c r="Y462" s="308"/>
      <c r="Z462" s="308"/>
      <c r="AA462" s="308"/>
      <c r="AB462" s="308"/>
      <c r="AC462" s="308"/>
      <c r="AD462" s="308"/>
      <c r="AE462" s="308"/>
      <c r="AF462" s="308"/>
      <c r="AG462" s="570"/>
      <c r="AH462" s="570"/>
      <c r="AI462" s="570"/>
      <c r="AJ462" s="570"/>
      <c r="AK462" s="570"/>
      <c r="AL462" s="570"/>
      <c r="AM462" s="570"/>
      <c r="AN462" s="570"/>
      <c r="AO462" s="570"/>
      <c r="AP462" s="570"/>
      <c r="AR462" s="571" t="b">
        <f t="shared" si="28"/>
        <v>0</v>
      </c>
      <c r="AS462" s="571"/>
      <c r="AT462" s="571"/>
      <c r="AU462" s="282" t="s">
        <v>160</v>
      </c>
      <c r="AV462" s="275"/>
      <c r="AX462" s="569"/>
      <c r="AY462" s="569"/>
      <c r="AZ462" s="588"/>
      <c r="BA462" s="590"/>
      <c r="BB462" s="590"/>
      <c r="BC462" s="590"/>
      <c r="BD462" s="588"/>
      <c r="BE462" s="583"/>
      <c r="BF462" s="584"/>
      <c r="BG462" s="259"/>
      <c r="BH462" s="259"/>
      <c r="BI462" s="259"/>
      <c r="BJ462" s="259"/>
      <c r="BK462" s="259"/>
      <c r="BL462" s="259"/>
      <c r="BM462" s="259"/>
      <c r="BN462" s="259"/>
      <c r="BO462" s="259"/>
      <c r="BP462" s="259"/>
      <c r="BQ462" s="259"/>
      <c r="BR462" s="259"/>
      <c r="BS462" s="569"/>
      <c r="BT462" s="569"/>
      <c r="BU462" s="569"/>
      <c r="BV462" s="333" t="s">
        <v>172</v>
      </c>
      <c r="BW462" s="581"/>
      <c r="BX462" s="581"/>
      <c r="BY462" s="331" t="str">
        <f>IF(COUNT(BY429,X467)=2,ROUND(BY429*X467/SUM(X459:X468),#REF!),"")</f>
        <v/>
      </c>
      <c r="BZ462" s="331" t="str">
        <f>IF(COUNT(BZ429,Y467)=2,ROUND(BZ429*Y467/SUM(Y459:Y468),#REF!),"")</f>
        <v/>
      </c>
      <c r="CA462" s="331" t="str">
        <f>IF(COUNT(CA429,Z467)=2,ROUND(CA429*Z467/SUM(Z459:Z468),#REF!),"")</f>
        <v/>
      </c>
      <c r="CB462" s="331" t="str">
        <f>IF(COUNT(CB429,AA467)=2,ROUND(CB429*AA467/SUM(AA459:AA468),#REF!),"")</f>
        <v/>
      </c>
      <c r="CC462" s="331" t="str">
        <f>IF(COUNT(CC429,AB467)=2,ROUND(CC429*AB467/SUM(AB459:AB468),#REF!),"")</f>
        <v/>
      </c>
      <c r="CD462" s="331" t="str">
        <f>IF(COUNT(CD429,AC467)=2,ROUND(CD429*AC467/SUM(AC459:AC468),#REF!),"")</f>
        <v/>
      </c>
      <c r="CE462" s="331" t="str">
        <f>IF(COUNT(CE429,AD467)=2,ROUND(CE429*AD467/SUM(AD459:AD468),#REF!),"")</f>
        <v/>
      </c>
      <c r="CF462" s="331" t="str">
        <f>IF(COUNT(CF429,AE467)=2,ROUND(CF429*AE467/SUM(AE459:AE468),#REF!),"")</f>
        <v/>
      </c>
      <c r="CG462" s="331" t="str">
        <f>IF(COUNT(CG429,AF467)=2,ROUND(CG429*AF467/SUM(AF459:AF468),#REF!),"")</f>
        <v/>
      </c>
      <c r="CH462" s="564" t="str">
        <f>IF(CH461="","",CH461)</f>
        <v>廃棄物</v>
      </c>
      <c r="CI462" s="564"/>
      <c r="CJ462" s="564"/>
      <c r="CK462" s="564"/>
      <c r="CL462" s="564"/>
      <c r="CM462" s="564"/>
      <c r="CN462" s="564"/>
      <c r="CO462" s="564"/>
      <c r="CP462" s="564"/>
      <c r="CQ462" s="564"/>
    </row>
    <row r="463" spans="3:97" s="243" customFormat="1" ht="13.5" customHeight="1">
      <c r="C463" s="568"/>
      <c r="D463" s="568"/>
      <c r="E463" s="332"/>
      <c r="F463" s="569" t="str">
        <f t="shared" ca="1" si="29"/>
        <v/>
      </c>
      <c r="G463" s="569"/>
      <c r="H463" s="569"/>
      <c r="I463" s="333" t="str">
        <f>IF(E463="","",E423)</f>
        <v/>
      </c>
      <c r="J463" s="569" t="e">
        <f>J457&amp;"５"</f>
        <v>#REF!</v>
      </c>
      <c r="K463" s="569"/>
      <c r="L463" s="308"/>
      <c r="M463" s="308"/>
      <c r="N463" s="308"/>
      <c r="O463" s="308"/>
      <c r="P463" s="308"/>
      <c r="Q463" s="308"/>
      <c r="R463" s="308"/>
      <c r="S463" s="308"/>
      <c r="T463" s="308"/>
      <c r="U463" s="308"/>
      <c r="V463" s="308"/>
      <c r="W463" s="308"/>
      <c r="X463" s="308"/>
      <c r="Y463" s="308"/>
      <c r="Z463" s="308"/>
      <c r="AA463" s="308"/>
      <c r="AB463" s="308"/>
      <c r="AC463" s="308"/>
      <c r="AD463" s="308"/>
      <c r="AE463" s="308"/>
      <c r="AF463" s="308"/>
      <c r="AG463" s="570"/>
      <c r="AH463" s="570"/>
      <c r="AI463" s="570"/>
      <c r="AJ463" s="570"/>
      <c r="AK463" s="570"/>
      <c r="AL463" s="570"/>
      <c r="AM463" s="570"/>
      <c r="AN463" s="570"/>
      <c r="AO463" s="570"/>
      <c r="AP463" s="570"/>
      <c r="AR463" s="571" t="b">
        <f t="shared" si="28"/>
        <v>0</v>
      </c>
      <c r="AS463" s="571"/>
      <c r="AT463" s="571"/>
      <c r="AU463" s="282" t="s">
        <v>160</v>
      </c>
      <c r="AV463" s="275"/>
      <c r="AX463" s="569"/>
      <c r="AY463" s="569"/>
      <c r="AZ463" s="589"/>
      <c r="BA463" s="590"/>
      <c r="BB463" s="590"/>
      <c r="BC463" s="590"/>
      <c r="BD463" s="589"/>
      <c r="BE463" s="585" t="e">
        <f>IF(#REF!="発電事業者","月間送電電力量（GWh）","月間受電電力量（GWh）")</f>
        <v>#REF!</v>
      </c>
      <c r="BF463" s="586"/>
      <c r="BG463" s="331" t="str">
        <f>IF(COUNT(BG430,L467)=2,ROUND(BG430*L467/SUM(L459:L468),#REF!),"")</f>
        <v/>
      </c>
      <c r="BH463" s="331" t="str">
        <f>IF(COUNT(BH430,M467)=2,ROUND(BH430*M467/SUM(M459:M468),#REF!),"")</f>
        <v/>
      </c>
      <c r="BI463" s="331" t="str">
        <f>IF(COUNT(BI430,N467)=2,ROUND(BI430*N467/SUM(N459:N468),#REF!),"")</f>
        <v/>
      </c>
      <c r="BJ463" s="331" t="str">
        <f>IF(COUNT(BJ430,O467)=2,ROUND(BJ430*O467/SUM(O459:O468),#REF!),"")</f>
        <v/>
      </c>
      <c r="BK463" s="331" t="str">
        <f>IF(COUNT(BK430,P467)=2,ROUND(BK430*P467/SUM(P459:P468),#REF!),"")</f>
        <v/>
      </c>
      <c r="BL463" s="331" t="str">
        <f>IF(COUNT(BL430,Q467)=2,ROUND(BL430*Q467/SUM(Q459:Q468),#REF!),"")</f>
        <v/>
      </c>
      <c r="BM463" s="331" t="str">
        <f>IF(COUNT(BM430,R467)=2,ROUND(BM430*R467/SUM(R459:R468),#REF!),"")</f>
        <v/>
      </c>
      <c r="BN463" s="331" t="str">
        <f>IF(COUNT(BN430,S467)=2,ROUND(BN430*S467/SUM(S459:S468),#REF!),"")</f>
        <v/>
      </c>
      <c r="BO463" s="331" t="str">
        <f>IF(COUNT(BO430,T467)=2,ROUND(BO430*T467/SUM(T459:T468),#REF!),"")</f>
        <v/>
      </c>
      <c r="BP463" s="331" t="str">
        <f>IF(COUNT(BP430,U467)=2,ROUND(BP430*U467/SUM(U459:U468),#REF!),"")</f>
        <v/>
      </c>
      <c r="BQ463" s="331" t="str">
        <f>IF(COUNT(BQ430,V467)=2,ROUND(BQ430*V467/SUM(V459:V468),#REF!),"")</f>
        <v/>
      </c>
      <c r="BR463" s="331" t="str">
        <f>IF(COUNT(BR430,W467)=2,ROUND(BR430*W467/SUM(W459:W468),#REF!),"")</f>
        <v/>
      </c>
      <c r="BS463" s="569" t="e">
        <f>IF(#REF!="発電事業者","年間送電電力量（GWh）","年間受電電力量（GWh）")</f>
        <v>#REF!</v>
      </c>
      <c r="BT463" s="569"/>
      <c r="BU463" s="569"/>
      <c r="BV463" s="333" t="s">
        <v>25</v>
      </c>
      <c r="BW463" s="582"/>
      <c r="BX463" s="582"/>
      <c r="BY463" s="331" t="str">
        <f>IF(COUNT(BY430,X467)=2,ROUND(BY430*X467/SUM(X459:X468),#REF!),"")</f>
        <v/>
      </c>
      <c r="BZ463" s="331" t="str">
        <f>IF(COUNT(BZ430,Y467)=2,ROUND(BZ430*Y467/SUM(Y459:Y468),#REF!),"")</f>
        <v/>
      </c>
      <c r="CA463" s="331" t="str">
        <f>IF(COUNT(CA430,Z467)=2,ROUND(CA430*Z467/SUM(Z459:Z468),#REF!),"")</f>
        <v/>
      </c>
      <c r="CB463" s="331" t="str">
        <f>IF(COUNT(CB430,AA467)=2,ROUND(CB430*AA467/SUM(AA459:AA468),#REF!),"")</f>
        <v/>
      </c>
      <c r="CC463" s="331" t="str">
        <f>IF(COUNT(CC430,AB467)=2,ROUND(CC430*AB467/SUM(AB459:AB468),#REF!),"")</f>
        <v/>
      </c>
      <c r="CD463" s="331" t="str">
        <f>IF(COUNT(CD430,AC467)=2,ROUND(CD430*AC467/SUM(AC459:AC468),#REF!),"")</f>
        <v/>
      </c>
      <c r="CE463" s="331" t="str">
        <f>IF(COUNT(CE430,AD467)=2,ROUND(CE430*AD467/SUM(AD459:AD468),#REF!),"")</f>
        <v/>
      </c>
      <c r="CF463" s="331" t="str">
        <f>IF(COUNT(CF430,AE467)=2,ROUND(CF430*AE467/SUM(AE459:AE468),#REF!),"")</f>
        <v/>
      </c>
      <c r="CG463" s="331" t="str">
        <f>IF(COUNT(CG430,AF467)=2,ROUND(CG430*AF467/SUM(AF459:AF468),#REF!),"")</f>
        <v/>
      </c>
      <c r="CH463" s="565" t="str">
        <f>IF(COUNTA(AG467)=0,"",AG467)</f>
        <v/>
      </c>
      <c r="CI463" s="565"/>
      <c r="CJ463" s="565"/>
      <c r="CK463" s="565"/>
      <c r="CL463" s="565"/>
      <c r="CM463" s="565"/>
      <c r="CN463" s="565"/>
      <c r="CO463" s="565"/>
      <c r="CP463" s="565"/>
      <c r="CQ463" s="565"/>
    </row>
    <row r="464" spans="3:97" s="243" customFormat="1" ht="13.5" customHeight="1">
      <c r="C464" s="568"/>
      <c r="D464" s="568"/>
      <c r="E464" s="332"/>
      <c r="F464" s="569" t="str">
        <f t="shared" ca="1" si="29"/>
        <v/>
      </c>
      <c r="G464" s="569"/>
      <c r="H464" s="569"/>
      <c r="I464" s="333" t="str">
        <f>IF(E464="","",E423)</f>
        <v/>
      </c>
      <c r="J464" s="569" t="e">
        <f>J457&amp;"６"</f>
        <v>#REF!</v>
      </c>
      <c r="K464" s="569"/>
      <c r="L464" s="308"/>
      <c r="M464" s="308"/>
      <c r="N464" s="308"/>
      <c r="O464" s="308"/>
      <c r="P464" s="308"/>
      <c r="Q464" s="308"/>
      <c r="R464" s="308"/>
      <c r="S464" s="308"/>
      <c r="T464" s="308"/>
      <c r="U464" s="308"/>
      <c r="V464" s="308"/>
      <c r="W464" s="308"/>
      <c r="X464" s="308"/>
      <c r="Y464" s="308"/>
      <c r="Z464" s="308"/>
      <c r="AA464" s="308"/>
      <c r="AB464" s="308"/>
      <c r="AC464" s="308"/>
      <c r="AD464" s="308"/>
      <c r="AE464" s="308"/>
      <c r="AF464" s="308"/>
      <c r="AG464" s="570"/>
      <c r="AH464" s="570"/>
      <c r="AI464" s="570"/>
      <c r="AJ464" s="570"/>
      <c r="AK464" s="570"/>
      <c r="AL464" s="570"/>
      <c r="AM464" s="570"/>
      <c r="AN464" s="570"/>
      <c r="AO464" s="570"/>
      <c r="AP464" s="570"/>
      <c r="AR464" s="571" t="b">
        <f t="shared" si="28"/>
        <v>0</v>
      </c>
      <c r="AS464" s="571"/>
      <c r="AT464" s="571"/>
      <c r="AU464" s="282" t="s">
        <v>160</v>
      </c>
      <c r="AV464" s="275"/>
      <c r="AX464" s="569" t="str">
        <f>IF(C468="","",C468)</f>
        <v>自者保有電源</v>
      </c>
      <c r="AY464" s="569"/>
      <c r="AZ464" s="587" t="str">
        <f>IF(E468="","",E468)</f>
        <v/>
      </c>
      <c r="BA464" s="590" t="str">
        <f>IF(F468="","",F468)</f>
        <v/>
      </c>
      <c r="BB464" s="590"/>
      <c r="BC464" s="590"/>
      <c r="BD464" s="587" t="str">
        <f>IF(I468="","",I468)</f>
        <v/>
      </c>
      <c r="BE464" s="578" t="e">
        <f>IF(#REF!="発電事業者","送電電力（MW）","受電電力（MW）")</f>
        <v>#REF!</v>
      </c>
      <c r="BF464" s="579"/>
      <c r="BG464" s="331" t="str">
        <f>IF(COUNT(BG428,L468)=2,ROUND(BG428*L468/SUM(L459:L468),#REF!),"")</f>
        <v/>
      </c>
      <c r="BH464" s="331" t="str">
        <f>IF(COUNT(BH428,M468)=2,ROUND(BH428*M468/SUM(M459:M468),#REF!),"")</f>
        <v/>
      </c>
      <c r="BI464" s="331" t="str">
        <f>IF(COUNT(BI428,N468)=2,ROUND(BI428*N468/SUM(N459:N468),#REF!),"")</f>
        <v/>
      </c>
      <c r="BJ464" s="331" t="str">
        <f>IF(COUNT(BJ428,O468)=2,ROUND(BJ428*O468/SUM(O459:O468),#REF!),"")</f>
        <v/>
      </c>
      <c r="BK464" s="331" t="str">
        <f>IF(COUNT(BK428,P468)=2,ROUND(BK428*P468/SUM(P459:P468),#REF!),"")</f>
        <v/>
      </c>
      <c r="BL464" s="331" t="str">
        <f>IF(COUNT(BL428,Q468)=2,ROUND(BL428*Q468/SUM(Q459:Q468),#REF!),"")</f>
        <v/>
      </c>
      <c r="BM464" s="331" t="str">
        <f>IF(COUNT(BM428,R468)=2,ROUND(BM428*R468/SUM(R459:R468),#REF!),"")</f>
        <v/>
      </c>
      <c r="BN464" s="331" t="str">
        <f>IF(COUNT(BN428,S468)=2,ROUND(BN428*S468/SUM(S459:S468),#REF!),"")</f>
        <v/>
      </c>
      <c r="BO464" s="331" t="str">
        <f>IF(COUNT(BO428,T468)=2,ROUND(BO428*T468/SUM(T459:T468),#REF!),"")</f>
        <v/>
      </c>
      <c r="BP464" s="331" t="str">
        <f>IF(COUNT(BP428,U468)=2,ROUND(BP428*U468/SUM(U459:U468),#REF!),"")</f>
        <v/>
      </c>
      <c r="BQ464" s="331" t="str">
        <f>IF(COUNT(BQ428,V468)=2,ROUND(BQ428*V468/SUM(V459:V468),#REF!),"")</f>
        <v/>
      </c>
      <c r="BR464" s="331" t="str">
        <f>IF(COUNT(BR428,W468)=2,ROUND(BR428*W468/SUM(W459:W468),#REF!),"")</f>
        <v/>
      </c>
      <c r="BS464" s="569" t="e">
        <f>IF(#REF!="発電事業者","送電電力（MW）","受電電力（MW）")</f>
        <v>#REF!</v>
      </c>
      <c r="BT464" s="569"/>
      <c r="BU464" s="569"/>
      <c r="BV464" s="333" t="s">
        <v>171</v>
      </c>
      <c r="BW464" s="355" t="str">
        <f>IF(F456=0,IF(COUNT(BW428,I468)=2,ROUND(BW428*I468/100,#REF!),""),IF(COUNT(BW428,I468)=2,ROUND(BW428*I468/L431,#REF!),""))</f>
        <v/>
      </c>
      <c r="BX464" s="580"/>
      <c r="BY464" s="331" t="str">
        <f>IF(COUNT(BY428,X468)=2,ROUND(BY428*X468/SUM(X459:X468),#REF!),"")</f>
        <v/>
      </c>
      <c r="BZ464" s="331" t="str">
        <f>IF(COUNT(BZ428,Y468)=2,ROUND(BZ428*Y468/SUM(Y459:Y468),#REF!),"")</f>
        <v/>
      </c>
      <c r="CA464" s="331" t="str">
        <f>IF(COUNT(CA428,Z468)=2,ROUND(CA428*Z468/SUM(Z459:Z468),#REF!),"")</f>
        <v/>
      </c>
      <c r="CB464" s="331" t="str">
        <f>IF(COUNT(CB428,AA468)=2,ROUND(CB428*AA468/SUM(AA459:AA468),#REF!),"")</f>
        <v/>
      </c>
      <c r="CC464" s="331" t="str">
        <f>IF(COUNT(CC428,AB468)=2,ROUND(CC428*AB468/SUM(AB459:AB468),#REF!),"")</f>
        <v/>
      </c>
      <c r="CD464" s="331" t="str">
        <f>IF(COUNT(CD428,AC468)=2,ROUND(CD428*AC468/SUM(AC459:AC468),#REF!),"")</f>
        <v/>
      </c>
      <c r="CE464" s="331" t="str">
        <f>IF(COUNT(CE428,AD468)=2,ROUND(CE428*AD468/SUM(AD459:AD468),#REF!),"")</f>
        <v/>
      </c>
      <c r="CF464" s="331" t="str">
        <f>IF(COUNT(CF428,AE468)=2,ROUND(CF428*AE468/SUM(AE459:AE468),#REF!),"")</f>
        <v/>
      </c>
      <c r="CG464" s="331" t="str">
        <f>IF(COUNT(CG428,AF468)=2,ROUND(CG428*AF468/SUM(AF459:AF468),#REF!),"")</f>
        <v/>
      </c>
      <c r="CH464" s="563" t="s">
        <v>120</v>
      </c>
      <c r="CI464" s="563"/>
      <c r="CJ464" s="563"/>
      <c r="CK464" s="563"/>
      <c r="CL464" s="563"/>
      <c r="CM464" s="563"/>
      <c r="CN464" s="563"/>
      <c r="CO464" s="563"/>
      <c r="CP464" s="563"/>
      <c r="CQ464" s="563"/>
    </row>
    <row r="465" spans="3:95" s="243" customFormat="1" ht="13.5" customHeight="1">
      <c r="C465" s="568"/>
      <c r="D465" s="568"/>
      <c r="E465" s="332"/>
      <c r="F465" s="569" t="str">
        <f t="shared" ca="1" si="29"/>
        <v/>
      </c>
      <c r="G465" s="569"/>
      <c r="H465" s="569"/>
      <c r="I465" s="333" t="str">
        <f>IF(E465="","",E423)</f>
        <v/>
      </c>
      <c r="J465" s="569" t="e">
        <f>J457&amp;"７"</f>
        <v>#REF!</v>
      </c>
      <c r="K465" s="569"/>
      <c r="L465" s="308"/>
      <c r="M465" s="308"/>
      <c r="N465" s="308"/>
      <c r="O465" s="308"/>
      <c r="P465" s="308"/>
      <c r="Q465" s="308"/>
      <c r="R465" s="308"/>
      <c r="S465" s="308"/>
      <c r="T465" s="308"/>
      <c r="U465" s="308"/>
      <c r="V465" s="308"/>
      <c r="W465" s="308"/>
      <c r="X465" s="308"/>
      <c r="Y465" s="308"/>
      <c r="Z465" s="308"/>
      <c r="AA465" s="308"/>
      <c r="AB465" s="308"/>
      <c r="AC465" s="308"/>
      <c r="AD465" s="308"/>
      <c r="AE465" s="308"/>
      <c r="AF465" s="308"/>
      <c r="AG465" s="570"/>
      <c r="AH465" s="570"/>
      <c r="AI465" s="570"/>
      <c r="AJ465" s="570"/>
      <c r="AK465" s="570"/>
      <c r="AL465" s="570"/>
      <c r="AM465" s="570"/>
      <c r="AN465" s="570"/>
      <c r="AO465" s="570"/>
      <c r="AP465" s="570"/>
      <c r="AR465" s="571" t="b">
        <f t="shared" si="28"/>
        <v>0</v>
      </c>
      <c r="AS465" s="571"/>
      <c r="AT465" s="571"/>
      <c r="AU465" s="282" t="s">
        <v>160</v>
      </c>
      <c r="AV465" s="275"/>
      <c r="AX465" s="569"/>
      <c r="AY465" s="569"/>
      <c r="AZ465" s="588"/>
      <c r="BA465" s="590"/>
      <c r="BB465" s="590"/>
      <c r="BC465" s="590"/>
      <c r="BD465" s="588"/>
      <c r="BE465" s="583"/>
      <c r="BF465" s="584"/>
      <c r="BG465" s="259"/>
      <c r="BH465" s="259"/>
      <c r="BI465" s="259"/>
      <c r="BJ465" s="259"/>
      <c r="BK465" s="259"/>
      <c r="BL465" s="259"/>
      <c r="BM465" s="259"/>
      <c r="BN465" s="259"/>
      <c r="BO465" s="259"/>
      <c r="BP465" s="259"/>
      <c r="BQ465" s="259"/>
      <c r="BR465" s="259"/>
      <c r="BS465" s="569"/>
      <c r="BT465" s="569"/>
      <c r="BU465" s="569"/>
      <c r="BV465" s="333" t="s">
        <v>172</v>
      </c>
      <c r="BW465" s="355" t="str">
        <f>IF(F456=0,IF(COUNT(BW429,F468)=2,ROUND(BW429*F468/100,#REF!),""),IF(COUNT(BW429,F468)=2,ROUND(BW429*F468/Q429,#REF!),""))</f>
        <v/>
      </c>
      <c r="BX465" s="581"/>
      <c r="BY465" s="331" t="str">
        <f>IF(COUNT(BY429,X468)=2,ROUND(BY429*X468/SUM(X459:X468),#REF!),"")</f>
        <v/>
      </c>
      <c r="BZ465" s="331" t="str">
        <f>IF(COUNT(BZ429,Y468)=2,ROUND(BZ429*Y468/SUM(Y459:Y468),#REF!),"")</f>
        <v/>
      </c>
      <c r="CA465" s="331" t="str">
        <f>IF(COUNT(CA429,Z468)=2,ROUND(CA429*Z468/SUM(Z459:Z468),#REF!),"")</f>
        <v/>
      </c>
      <c r="CB465" s="331" t="str">
        <f>IF(COUNT(CB429,AA468)=2,ROUND(CB429*AA468/SUM(AA459:AA468),#REF!),"")</f>
        <v/>
      </c>
      <c r="CC465" s="331" t="str">
        <f>IF(COUNT(CC429,AB468)=2,ROUND(CC429*AB468/SUM(AB459:AB468),#REF!),"")</f>
        <v/>
      </c>
      <c r="CD465" s="331" t="str">
        <f>IF(COUNT(CD429,AC468)=2,ROUND(CD429*AC468/SUM(AC459:AC468),#REF!),"")</f>
        <v/>
      </c>
      <c r="CE465" s="331" t="str">
        <f>IF(COUNT(CE429,AD468)=2,ROUND(CE429*AD468/SUM(AD459:AD468),#REF!),"")</f>
        <v/>
      </c>
      <c r="CF465" s="331" t="str">
        <f>IF(COUNT(CF429,AE468)=2,ROUND(CF429*AE468/SUM(AE459:AE468),#REF!),"")</f>
        <v/>
      </c>
      <c r="CG465" s="331" t="str">
        <f>IF(COUNT(CG429,AF468)=2,ROUND(CG429*AF468/SUM(AF459:AF468),#REF!),"")</f>
        <v/>
      </c>
      <c r="CH465" s="564" t="str">
        <f>IF(CH464="","",CH464)</f>
        <v>廃棄物</v>
      </c>
      <c r="CI465" s="564"/>
      <c r="CJ465" s="564"/>
      <c r="CK465" s="564"/>
      <c r="CL465" s="564"/>
      <c r="CM465" s="564"/>
      <c r="CN465" s="564"/>
      <c r="CO465" s="564"/>
      <c r="CP465" s="564"/>
      <c r="CQ465" s="564"/>
    </row>
    <row r="466" spans="3:95" s="243" customFormat="1" ht="13.5" customHeight="1">
      <c r="C466" s="568"/>
      <c r="D466" s="568"/>
      <c r="E466" s="332"/>
      <c r="F466" s="569" t="str">
        <f t="shared" ca="1" si="29"/>
        <v/>
      </c>
      <c r="G466" s="569"/>
      <c r="H466" s="569"/>
      <c r="I466" s="333" t="str">
        <f>IF(E466="","",E423)</f>
        <v/>
      </c>
      <c r="J466" s="569" t="e">
        <f>J457&amp;"８"</f>
        <v>#REF!</v>
      </c>
      <c r="K466" s="569"/>
      <c r="L466" s="308"/>
      <c r="M466" s="308"/>
      <c r="N466" s="308"/>
      <c r="O466" s="308"/>
      <c r="P466" s="308"/>
      <c r="Q466" s="308"/>
      <c r="R466" s="308"/>
      <c r="S466" s="308"/>
      <c r="T466" s="308"/>
      <c r="U466" s="308"/>
      <c r="V466" s="308"/>
      <c r="W466" s="308"/>
      <c r="X466" s="308"/>
      <c r="Y466" s="308"/>
      <c r="Z466" s="308"/>
      <c r="AA466" s="308"/>
      <c r="AB466" s="308"/>
      <c r="AC466" s="308"/>
      <c r="AD466" s="308"/>
      <c r="AE466" s="308"/>
      <c r="AF466" s="308"/>
      <c r="AG466" s="570"/>
      <c r="AH466" s="570"/>
      <c r="AI466" s="570"/>
      <c r="AJ466" s="570"/>
      <c r="AK466" s="570"/>
      <c r="AL466" s="570"/>
      <c r="AM466" s="570"/>
      <c r="AN466" s="570"/>
      <c r="AO466" s="570"/>
      <c r="AP466" s="570"/>
      <c r="AR466" s="571" t="b">
        <f t="shared" si="28"/>
        <v>0</v>
      </c>
      <c r="AS466" s="571"/>
      <c r="AT466" s="571"/>
      <c r="AU466" s="282" t="s">
        <v>160</v>
      </c>
      <c r="AV466" s="257"/>
      <c r="AX466" s="569"/>
      <c r="AY466" s="569"/>
      <c r="AZ466" s="589"/>
      <c r="BA466" s="590"/>
      <c r="BB466" s="590"/>
      <c r="BC466" s="590"/>
      <c r="BD466" s="589"/>
      <c r="BE466" s="585" t="e">
        <f>IF(#REF!="発電事業者","月間送電電力量（GWh）","月間受電電力量（GWh）")</f>
        <v>#REF!</v>
      </c>
      <c r="BF466" s="586"/>
      <c r="BG466" s="297" t="str">
        <f>IF(COUNT(BG430,L468)=2,ROUND(BG430*L468/SUM(L459:L468),#REF!),"")</f>
        <v/>
      </c>
      <c r="BH466" s="297" t="str">
        <f>IF(COUNT(BH430,M468)=2,ROUND(BH430*M468/SUM(M459:M468),#REF!),"")</f>
        <v/>
      </c>
      <c r="BI466" s="297" t="str">
        <f>IF(COUNT(BI430,N468)=2,ROUND(BI430*N468/SUM(N459:N468),#REF!),"")</f>
        <v/>
      </c>
      <c r="BJ466" s="297" t="str">
        <f>IF(COUNT(BJ430,O468)=2,ROUND(BJ430*O468/SUM(O459:O468),#REF!),"")</f>
        <v/>
      </c>
      <c r="BK466" s="297" t="str">
        <f>IF(COUNT(BK430,P468)=2,ROUND(BK430*P468/SUM(P459:P468),#REF!),"")</f>
        <v/>
      </c>
      <c r="BL466" s="297" t="str">
        <f>IF(COUNT(BL430,Q468)=2,ROUND(BL430*Q468/SUM(Q459:Q468),#REF!),"")</f>
        <v/>
      </c>
      <c r="BM466" s="297" t="str">
        <f>IF(COUNT(BM430,R468)=2,ROUND(BM430*R468/SUM(R459:R468),#REF!),"")</f>
        <v/>
      </c>
      <c r="BN466" s="297" t="str">
        <f>IF(COUNT(BN430,S468)=2,ROUND(BN430*S468/SUM(S459:S468),#REF!),"")</f>
        <v/>
      </c>
      <c r="BO466" s="297" t="str">
        <f>IF(COUNT(BO430,T468)=2,ROUND(BO430*T468/SUM(T459:T468),#REF!),"")</f>
        <v/>
      </c>
      <c r="BP466" s="297" t="str">
        <f>IF(COUNT(BP430,U468)=2,ROUND(BP430*U468/SUM(U459:U468),#REF!),"")</f>
        <v/>
      </c>
      <c r="BQ466" s="297" t="str">
        <f>IF(COUNT(BQ430,V468)=2,ROUND(BQ430*V468/SUM(V459:V468),#REF!),"")</f>
        <v/>
      </c>
      <c r="BR466" s="297" t="str">
        <f>IF(COUNT(BR430,W468)=2,ROUND(BR430*W468/SUM(W459:W468),#REF!),"")</f>
        <v/>
      </c>
      <c r="BS466" s="569" t="e">
        <f>IF(#REF!="発電事業者","年間送電電力量（GWh）","年間受電電力量（GWh）")</f>
        <v>#REF!</v>
      </c>
      <c r="BT466" s="569"/>
      <c r="BU466" s="569"/>
      <c r="BV466" s="333" t="s">
        <v>25</v>
      </c>
      <c r="BW466" s="352"/>
      <c r="BX466" s="582"/>
      <c r="BY466" s="297" t="str">
        <f>IF(COUNT(BY430,X468)=2,ROUND(BY430*X468/SUM(X459:X468),#REF!),"")</f>
        <v/>
      </c>
      <c r="BZ466" s="297" t="str">
        <f>IF(COUNT(BZ430,Y468)=2,ROUND(BZ430*Y468/SUM(Y459:Y468),#REF!),"")</f>
        <v/>
      </c>
      <c r="CA466" s="297" t="str">
        <f>IF(COUNT(CA430,Z468)=2,ROUND(CA430*Z468/SUM(Z459:Z468),#REF!),"")</f>
        <v/>
      </c>
      <c r="CB466" s="297" t="str">
        <f>IF(COUNT(CB430,AA468)=2,ROUND(CB430*AA468/SUM(AA459:AA468),#REF!),"")</f>
        <v/>
      </c>
      <c r="CC466" s="297" t="str">
        <f>IF(COUNT(CC430,AB468)=2,ROUND(CC430*AB468/SUM(AB459:AB468),#REF!),"")</f>
        <v/>
      </c>
      <c r="CD466" s="297" t="str">
        <f>IF(COUNT(CD430,AC468)=2,ROUND(CD430*AC468/SUM(AC459:AC468),#REF!),"")</f>
        <v/>
      </c>
      <c r="CE466" s="297" t="str">
        <f>IF(COUNT(CE430,AD468)=2,ROUND(CE430*AD468/SUM(AD459:AD468),#REF!),"")</f>
        <v/>
      </c>
      <c r="CF466" s="297" t="str">
        <f>IF(COUNT(CF430,AE468)=2,ROUND(CF430*AE468/SUM(AE459:AE468),#REF!),"")</f>
        <v/>
      </c>
      <c r="CG466" s="297" t="str">
        <f>IF(COUNT(CG430,AF468)=2,ROUND(CG430*AF468/SUM(AF459:AF468),#REF!),"")</f>
        <v/>
      </c>
      <c r="CH466" s="565" t="str">
        <f>IF(COUNTA(AG468)=0,"",AG468)</f>
        <v/>
      </c>
      <c r="CI466" s="565"/>
      <c r="CJ466" s="565"/>
      <c r="CK466" s="565"/>
      <c r="CL466" s="565"/>
      <c r="CM466" s="565"/>
      <c r="CN466" s="565"/>
      <c r="CO466" s="565"/>
      <c r="CP466" s="565"/>
      <c r="CQ466" s="565"/>
    </row>
    <row r="467" spans="3:95" s="243" customFormat="1" ht="13.5" customHeight="1">
      <c r="C467" s="568"/>
      <c r="D467" s="568"/>
      <c r="E467" s="332"/>
      <c r="F467" s="569" t="str">
        <f t="shared" ca="1" si="29"/>
        <v/>
      </c>
      <c r="G467" s="569"/>
      <c r="H467" s="569"/>
      <c r="I467" s="333" t="str">
        <f>IF(E467="","",E423)</f>
        <v/>
      </c>
      <c r="J467" s="569" t="e">
        <f>J457&amp;"９"</f>
        <v>#REF!</v>
      </c>
      <c r="K467" s="569"/>
      <c r="L467" s="308"/>
      <c r="M467" s="308"/>
      <c r="N467" s="308"/>
      <c r="O467" s="308"/>
      <c r="P467" s="308"/>
      <c r="Q467" s="308"/>
      <c r="R467" s="308"/>
      <c r="S467" s="308"/>
      <c r="T467" s="308"/>
      <c r="U467" s="308"/>
      <c r="V467" s="308"/>
      <c r="W467" s="308"/>
      <c r="X467" s="308"/>
      <c r="Y467" s="308"/>
      <c r="Z467" s="308"/>
      <c r="AA467" s="308"/>
      <c r="AB467" s="308"/>
      <c r="AC467" s="308"/>
      <c r="AD467" s="308"/>
      <c r="AE467" s="308"/>
      <c r="AF467" s="308"/>
      <c r="AG467" s="570"/>
      <c r="AH467" s="570"/>
      <c r="AI467" s="570"/>
      <c r="AJ467" s="570"/>
      <c r="AK467" s="570"/>
      <c r="AL467" s="570"/>
      <c r="AM467" s="570"/>
      <c r="AN467" s="570"/>
      <c r="AO467" s="570"/>
      <c r="AP467" s="570"/>
      <c r="AR467" s="571" t="b">
        <f t="shared" si="28"/>
        <v>0</v>
      </c>
      <c r="AS467" s="571"/>
      <c r="AT467" s="571"/>
      <c r="AU467" s="282" t="s">
        <v>160</v>
      </c>
      <c r="AV467" s="275"/>
    </row>
    <row r="468" spans="3:95" s="243" customFormat="1" ht="13.5" customHeight="1">
      <c r="C468" s="572" t="s">
        <v>307</v>
      </c>
      <c r="D468" s="573"/>
      <c r="E468" s="353"/>
      <c r="F468" s="574"/>
      <c r="G468" s="575"/>
      <c r="H468" s="576"/>
      <c r="I468" s="354"/>
      <c r="J468" s="668"/>
      <c r="K468" s="669"/>
      <c r="L468" s="308"/>
      <c r="M468" s="308"/>
      <c r="N468" s="308"/>
      <c r="O468" s="308"/>
      <c r="P468" s="308"/>
      <c r="Q468" s="308"/>
      <c r="R468" s="308"/>
      <c r="S468" s="308"/>
      <c r="T468" s="308"/>
      <c r="U468" s="308"/>
      <c r="V468" s="308"/>
      <c r="W468" s="308"/>
      <c r="X468" s="308"/>
      <c r="Y468" s="308"/>
      <c r="Z468" s="308"/>
      <c r="AA468" s="308"/>
      <c r="AB468" s="308"/>
      <c r="AC468" s="308"/>
      <c r="AD468" s="308"/>
      <c r="AE468" s="308"/>
      <c r="AF468" s="308"/>
      <c r="AG468" s="570"/>
      <c r="AH468" s="570"/>
      <c r="AI468" s="570"/>
      <c r="AJ468" s="570"/>
      <c r="AK468" s="570"/>
      <c r="AL468" s="570"/>
      <c r="AM468" s="570"/>
      <c r="AN468" s="570"/>
      <c r="AO468" s="570"/>
      <c r="AP468" s="570"/>
      <c r="AR468" s="571" t="b">
        <f t="shared" si="28"/>
        <v>0</v>
      </c>
      <c r="AS468" s="571"/>
      <c r="AT468" s="571"/>
      <c r="AU468" s="282" t="s">
        <v>160</v>
      </c>
    </row>
    <row r="469" spans="3:95" s="243" customFormat="1" ht="13.5" hidden="1" customHeight="1"/>
    <row r="470" spans="3:95" s="243" customFormat="1" ht="13.5" hidden="1" customHeight="1">
      <c r="AV470" s="268"/>
    </row>
    <row r="471" spans="3:95" s="243" customFormat="1" ht="13.5" hidden="1" customHeight="1">
      <c r="AV471" s="268"/>
    </row>
    <row r="472" spans="3:95" s="243" customFormat="1" ht="13.5" hidden="1" customHeight="1">
      <c r="AV472" s="268"/>
    </row>
    <row r="473" spans="3:95" s="243" customFormat="1" ht="13.5" hidden="1" customHeight="1">
      <c r="AV473" s="268"/>
    </row>
    <row r="474" spans="3:95" s="243" customFormat="1" ht="13.5" hidden="1" customHeight="1">
      <c r="AV474" s="268"/>
    </row>
    <row r="475" spans="3:95" s="243" customFormat="1" ht="13.5" hidden="1" customHeight="1">
      <c r="AV475" s="268"/>
    </row>
    <row r="476" spans="3:95" s="243" customFormat="1" ht="13.5" hidden="1" customHeight="1">
      <c r="AV476" s="268"/>
    </row>
    <row r="477" spans="3:95" s="243" customFormat="1" ht="13.5" hidden="1" customHeight="1">
      <c r="AV477" s="268"/>
    </row>
    <row r="478" spans="3:95" s="243" customFormat="1" ht="13.5" hidden="1" customHeight="1">
      <c r="AV478" s="268"/>
    </row>
    <row r="479" spans="3:95" s="243" customFormat="1" ht="13.5" hidden="1" customHeight="1">
      <c r="AV479" s="268"/>
    </row>
    <row r="480" spans="3:95" s="243" customFormat="1" ht="13.5" hidden="1" customHeight="1">
      <c r="AV480" s="268"/>
    </row>
    <row r="481" spans="3:100" s="243" customFormat="1" ht="13.5" hidden="1" customHeight="1">
      <c r="AV481" s="268"/>
    </row>
    <row r="482" spans="3:100" s="243" customFormat="1" ht="13.5" customHeight="1">
      <c r="AQ482" s="268"/>
      <c r="AR482" s="268"/>
      <c r="AS482" s="268"/>
      <c r="AT482" s="268"/>
      <c r="AU482" s="268"/>
    </row>
    <row r="483" spans="3:100" s="243" customFormat="1" ht="13.5" customHeight="1">
      <c r="C483" s="651" t="s">
        <v>8</v>
      </c>
      <c r="D483" s="651"/>
      <c r="E483" s="562" t="s">
        <v>111</v>
      </c>
      <c r="F483" s="562"/>
      <c r="G483" s="279"/>
    </row>
    <row r="484" spans="3:100" s="243" customFormat="1" ht="13.5" customHeight="1">
      <c r="C484" s="651"/>
      <c r="D484" s="651"/>
      <c r="E484" s="562"/>
      <c r="F484" s="562"/>
      <c r="G484" s="279"/>
      <c r="I484" s="244"/>
    </row>
    <row r="485" spans="3:100" s="243" customFormat="1" ht="13.5" customHeight="1">
      <c r="C485" s="235" t="s">
        <v>254</v>
      </c>
      <c r="D485" s="279"/>
      <c r="E485" s="279"/>
      <c r="F485" s="279"/>
      <c r="G485" s="279"/>
      <c r="I485" s="244"/>
      <c r="BC485" s="239" t="e">
        <f>IF(#REF!="発電事業者","算定結果　様式第３２第１表～第４表（保有電源新エネ欄他）","算定結果　様式第３２第１表・第２表（年度末電源構成・発電端電力量）")</f>
        <v>#REF!</v>
      </c>
      <c r="CT485" s="296" t="s">
        <v>114</v>
      </c>
      <c r="CV485" s="286" t="str">
        <f>IF(COUNT(H489:Z512)&gt;0,"○","")</f>
        <v/>
      </c>
    </row>
    <row r="486" spans="3:100" s="243" customFormat="1" ht="13.5" customHeight="1">
      <c r="C486" s="652"/>
      <c r="D486" s="653"/>
      <c r="E486" s="653"/>
      <c r="F486" s="653"/>
      <c r="G486" s="654"/>
      <c r="H486" s="594" t="str">
        <f>$H$66</f>
        <v>廃棄物</v>
      </c>
      <c r="I486" s="594"/>
      <c r="J486" s="594"/>
      <c r="K486" s="594"/>
      <c r="L486" s="594"/>
      <c r="M486" s="594"/>
      <c r="N486" s="594"/>
      <c r="O486" s="594"/>
      <c r="P486" s="594"/>
      <c r="Q486" s="594"/>
      <c r="R486" s="594"/>
      <c r="S486" s="594"/>
      <c r="T486" s="594"/>
      <c r="U486" s="594"/>
      <c r="V486" s="594"/>
      <c r="W486" s="594"/>
      <c r="X486" s="594"/>
      <c r="Y486" s="594"/>
      <c r="Z486" s="594"/>
      <c r="AA486" s="245"/>
      <c r="AB486" s="245"/>
      <c r="AC486" s="245"/>
      <c r="AD486" s="298"/>
      <c r="AE486" s="298"/>
      <c r="AF486" s="298"/>
      <c r="AG486" s="298"/>
      <c r="AH486" s="298"/>
      <c r="AI486" s="268"/>
      <c r="AJ486" s="268"/>
      <c r="AK486" s="268"/>
      <c r="AL486" s="268"/>
      <c r="AM486" s="268"/>
      <c r="AN486" s="268"/>
      <c r="AO486" s="268"/>
      <c r="AP486" s="268"/>
      <c r="AQ486" s="268"/>
      <c r="AR486" s="268"/>
      <c r="AS486" s="268"/>
      <c r="AT486" s="268"/>
      <c r="AU486" s="268"/>
      <c r="BB486" s="246"/>
      <c r="BC486" s="659" t="s">
        <v>256</v>
      </c>
      <c r="BD486" s="659"/>
      <c r="BE486" s="659"/>
      <c r="BF486" s="659"/>
      <c r="BG486" s="601" t="e">
        <f>DATE(#REF!,1,1)</f>
        <v>#REF!</v>
      </c>
      <c r="BH486" s="602"/>
      <c r="BI486" s="602"/>
      <c r="BJ486" s="602"/>
      <c r="BK486" s="602"/>
      <c r="BL486" s="602"/>
      <c r="BM486" s="602"/>
      <c r="BN486" s="602"/>
      <c r="BO486" s="602"/>
      <c r="BP486" s="602"/>
      <c r="BQ486" s="602"/>
      <c r="BR486" s="603"/>
      <c r="BS486" s="659" t="s">
        <v>257</v>
      </c>
      <c r="BT486" s="659"/>
      <c r="BU486" s="659"/>
      <c r="BV486" s="659"/>
      <c r="BW486" s="592" t="e">
        <f>DATE(#REF!-1,1,1)</f>
        <v>#REF!</v>
      </c>
      <c r="BX486" s="592" t="e">
        <f>DATE(#REF!,1,1)</f>
        <v>#REF!</v>
      </c>
      <c r="BY486" s="592" t="e">
        <f>DATE(#REF!+1,1,1)</f>
        <v>#REF!</v>
      </c>
      <c r="BZ486" s="592" t="e">
        <f>DATE(#REF!+2,1,1)</f>
        <v>#REF!</v>
      </c>
      <c r="CA486" s="592" t="e">
        <f>DATE(#REF!+3,1,1)</f>
        <v>#REF!</v>
      </c>
      <c r="CB486" s="592" t="e">
        <f>DATE(#REF!+4,1,1)</f>
        <v>#REF!</v>
      </c>
      <c r="CC486" s="592" t="e">
        <f>DATE(#REF!+5,1,1)</f>
        <v>#REF!</v>
      </c>
      <c r="CD486" s="592" t="e">
        <f>DATE(#REF!+6,1,1)</f>
        <v>#REF!</v>
      </c>
      <c r="CE486" s="592" t="e">
        <f>DATE(#REF!+7,1,1)</f>
        <v>#REF!</v>
      </c>
      <c r="CF486" s="592" t="e">
        <f>DATE(#REF!+8,1,1)</f>
        <v>#REF!</v>
      </c>
      <c r="CG486" s="592" t="e">
        <f>DATE(#REF!+9,1,1)</f>
        <v>#REF!</v>
      </c>
      <c r="CH486" s="273"/>
      <c r="CI486" s="273"/>
      <c r="CJ486" s="273"/>
      <c r="CK486" s="273"/>
      <c r="CL486" s="273"/>
      <c r="CM486" s="273"/>
      <c r="CN486" s="273"/>
      <c r="CO486" s="273"/>
      <c r="CP486" s="273"/>
      <c r="CQ486" s="273"/>
    </row>
    <row r="487" spans="3:100" s="243" customFormat="1" ht="13.5" customHeight="1">
      <c r="C487" s="661"/>
      <c r="D487" s="662"/>
      <c r="E487" s="662"/>
      <c r="F487" s="662"/>
      <c r="G487" s="663"/>
      <c r="H487" s="595" t="s">
        <v>194</v>
      </c>
      <c r="I487" s="595" t="s">
        <v>195</v>
      </c>
      <c r="J487" s="595" t="s">
        <v>161</v>
      </c>
      <c r="K487" s="595" t="s">
        <v>162</v>
      </c>
      <c r="L487" s="595" t="s">
        <v>163</v>
      </c>
      <c r="M487" s="595" t="s">
        <v>164</v>
      </c>
      <c r="N487" s="595" t="s">
        <v>165</v>
      </c>
      <c r="O487" s="595" t="s">
        <v>166</v>
      </c>
      <c r="P487" s="595" t="s">
        <v>167</v>
      </c>
      <c r="Q487" s="595" t="s">
        <v>168</v>
      </c>
      <c r="R487" s="595" t="s">
        <v>169</v>
      </c>
      <c r="S487" s="595" t="s">
        <v>170</v>
      </c>
      <c r="T487" s="595" t="s">
        <v>25</v>
      </c>
      <c r="U487" s="637"/>
      <c r="V487" s="638"/>
      <c r="W487" s="638"/>
      <c r="X487" s="638"/>
      <c r="Y487" s="638"/>
      <c r="Z487" s="639"/>
      <c r="AA487" s="245"/>
      <c r="AB487" s="245"/>
      <c r="AC487" s="245"/>
      <c r="AD487" s="298"/>
      <c r="AE487" s="298"/>
      <c r="AF487" s="298"/>
      <c r="AG487" s="298"/>
      <c r="AH487" s="298"/>
      <c r="AI487" s="245"/>
      <c r="AJ487" s="245"/>
      <c r="AK487" s="245"/>
      <c r="AL487" s="245"/>
      <c r="AM487" s="245"/>
      <c r="AN487" s="245"/>
      <c r="AO487" s="245"/>
      <c r="AP487" s="245"/>
      <c r="AQ487" s="245"/>
      <c r="AR487" s="245"/>
      <c r="AS487" s="245"/>
      <c r="AT487" s="245"/>
      <c r="AU487" s="245"/>
      <c r="AX487" s="280"/>
      <c r="AY487" s="280"/>
      <c r="AZ487" s="280"/>
      <c r="BA487" s="280"/>
      <c r="BB487" s="246"/>
      <c r="BC487" s="659"/>
      <c r="BD487" s="659"/>
      <c r="BE487" s="659"/>
      <c r="BF487" s="659"/>
      <c r="BG487" s="334" t="s">
        <v>194</v>
      </c>
      <c r="BH487" s="334" t="s">
        <v>195</v>
      </c>
      <c r="BI487" s="334" t="s">
        <v>161</v>
      </c>
      <c r="BJ487" s="334" t="s">
        <v>162</v>
      </c>
      <c r="BK487" s="334" t="s">
        <v>163</v>
      </c>
      <c r="BL487" s="334" t="s">
        <v>164</v>
      </c>
      <c r="BM487" s="334" t="s">
        <v>165</v>
      </c>
      <c r="BN487" s="334" t="s">
        <v>166</v>
      </c>
      <c r="BO487" s="334" t="s">
        <v>167</v>
      </c>
      <c r="BP487" s="334" t="s">
        <v>168</v>
      </c>
      <c r="BQ487" s="334" t="s">
        <v>169</v>
      </c>
      <c r="BR487" s="334" t="s">
        <v>170</v>
      </c>
      <c r="BS487" s="659"/>
      <c r="BT487" s="659"/>
      <c r="BU487" s="659"/>
      <c r="BV487" s="659"/>
      <c r="BW487" s="593"/>
      <c r="BX487" s="593"/>
      <c r="BY487" s="593"/>
      <c r="BZ487" s="593"/>
      <c r="CA487" s="593"/>
      <c r="CB487" s="593"/>
      <c r="CC487" s="593"/>
      <c r="CD487" s="593"/>
      <c r="CE487" s="593"/>
      <c r="CF487" s="593"/>
      <c r="CG487" s="593"/>
      <c r="CH487" s="273"/>
      <c r="CI487" s="273"/>
      <c r="CJ487" s="273"/>
      <c r="CK487" s="273"/>
      <c r="CL487" s="273"/>
      <c r="CM487" s="273"/>
      <c r="CN487" s="273"/>
      <c r="CO487" s="273"/>
      <c r="CP487" s="273"/>
      <c r="CQ487" s="273"/>
    </row>
    <row r="488" spans="3:100" s="243" customFormat="1" ht="13.5" customHeight="1">
      <c r="C488" s="655"/>
      <c r="D488" s="656"/>
      <c r="E488" s="656"/>
      <c r="F488" s="656"/>
      <c r="G488" s="657"/>
      <c r="H488" s="596"/>
      <c r="I488" s="596"/>
      <c r="J488" s="596"/>
      <c r="K488" s="596"/>
      <c r="L488" s="596"/>
      <c r="M488" s="596"/>
      <c r="N488" s="596"/>
      <c r="O488" s="596"/>
      <c r="P488" s="596"/>
      <c r="Q488" s="596"/>
      <c r="R488" s="596"/>
      <c r="S488" s="596"/>
      <c r="T488" s="596"/>
      <c r="U488" s="640"/>
      <c r="V488" s="641"/>
      <c r="W488" s="641"/>
      <c r="X488" s="641"/>
      <c r="Y488" s="641"/>
      <c r="Z488" s="642"/>
      <c r="AA488" s="250"/>
      <c r="AB488" s="250"/>
      <c r="AC488" s="250"/>
      <c r="AD488" s="268"/>
      <c r="AE488" s="268"/>
      <c r="AF488" s="268"/>
      <c r="AG488" s="268"/>
      <c r="AH488" s="268"/>
      <c r="AI488" s="250"/>
      <c r="AJ488" s="250"/>
      <c r="AK488" s="250"/>
      <c r="AL488" s="250"/>
      <c r="AM488" s="250"/>
      <c r="AN488" s="250"/>
      <c r="AO488" s="250"/>
      <c r="AP488" s="250"/>
      <c r="AQ488" s="250"/>
      <c r="AR488" s="250"/>
      <c r="AS488" s="250"/>
      <c r="AT488" s="250"/>
      <c r="AU488" s="250"/>
      <c r="AX488" s="280"/>
      <c r="AY488" s="280"/>
      <c r="AZ488" s="280"/>
      <c r="BA488" s="280"/>
      <c r="BB488" s="246"/>
      <c r="BC488" s="634" t="s">
        <v>198</v>
      </c>
      <c r="BD488" s="635"/>
      <c r="BE488" s="635"/>
      <c r="BF488" s="636"/>
      <c r="BG488" s="297" t="str">
        <f>IF(COUNT(H493)=0,"",H493)</f>
        <v/>
      </c>
      <c r="BH488" s="297" t="str">
        <f t="shared" ref="BH488:BR488" si="30">IF(COUNT(I493)=0,"",I493)</f>
        <v/>
      </c>
      <c r="BI488" s="297" t="str">
        <f t="shared" si="30"/>
        <v/>
      </c>
      <c r="BJ488" s="297" t="str">
        <f t="shared" si="30"/>
        <v/>
      </c>
      <c r="BK488" s="297" t="str">
        <f t="shared" si="30"/>
        <v/>
      </c>
      <c r="BL488" s="297" t="str">
        <f t="shared" si="30"/>
        <v/>
      </c>
      <c r="BM488" s="297" t="str">
        <f t="shared" si="30"/>
        <v/>
      </c>
      <c r="BN488" s="297" t="str">
        <f t="shared" si="30"/>
        <v/>
      </c>
      <c r="BO488" s="297" t="str">
        <f t="shared" si="30"/>
        <v/>
      </c>
      <c r="BP488" s="297" t="str">
        <f t="shared" si="30"/>
        <v/>
      </c>
      <c r="BQ488" s="297" t="str">
        <f t="shared" si="30"/>
        <v/>
      </c>
      <c r="BR488" s="297" t="str">
        <f t="shared" si="30"/>
        <v/>
      </c>
      <c r="BS488" s="597" t="s">
        <v>198</v>
      </c>
      <c r="BT488" s="633"/>
      <c r="BU488" s="598"/>
      <c r="BV488" s="334" t="s">
        <v>171</v>
      </c>
      <c r="BW488" s="253" t="str">
        <f>IF(COUNT(L491)=0,"",L491)</f>
        <v/>
      </c>
      <c r="BX488" s="253" t="str">
        <f>IF(COUNT(L493)=0,"",L493)</f>
        <v/>
      </c>
      <c r="BY488" s="253" t="str">
        <f>IF(COUNT(L495)=0,"",L495)</f>
        <v/>
      </c>
      <c r="BZ488" s="253" t="str">
        <f>IF(COUNT(L497)=0,"",L497)</f>
        <v/>
      </c>
      <c r="CA488" s="253" t="str">
        <f>IF(COUNT(L499)=0,"",L499)</f>
        <v/>
      </c>
      <c r="CB488" s="253" t="str">
        <f>IF(COUNT(L501)=0,"",L501)</f>
        <v/>
      </c>
      <c r="CC488" s="253" t="str">
        <f>IF(COUNT(L503)=0,"",L503)</f>
        <v/>
      </c>
      <c r="CD488" s="253" t="str">
        <f>IF(COUNT(L505)=0,"",L505)</f>
        <v/>
      </c>
      <c r="CE488" s="253" t="str">
        <f>IF(COUNT(L507)=0,"",L507)</f>
        <v/>
      </c>
      <c r="CF488" s="253" t="str">
        <f>IF(COUNT(L509)=0,"",L509)</f>
        <v/>
      </c>
      <c r="CG488" s="253" t="str">
        <f>IF(COUNT(L511)=0,"",L511)</f>
        <v/>
      </c>
      <c r="CH488" s="257"/>
      <c r="CI488" s="257"/>
      <c r="CJ488" s="257"/>
      <c r="CK488" s="257"/>
      <c r="CL488" s="257"/>
      <c r="CM488" s="257"/>
      <c r="CN488" s="257"/>
      <c r="CO488" s="257"/>
      <c r="CP488" s="257"/>
      <c r="CQ488" s="257"/>
    </row>
    <row r="489" spans="3:100" s="243" customFormat="1" ht="13.5" customHeight="1">
      <c r="C489" s="604" t="e">
        <f>DATE(#REF!-2,1,1)</f>
        <v>#REF!</v>
      </c>
      <c r="D489" s="605"/>
      <c r="E489" s="613" t="s">
        <v>198</v>
      </c>
      <c r="F489" s="614"/>
      <c r="G489" s="615"/>
      <c r="H489" s="255"/>
      <c r="I489" s="255"/>
      <c r="J489" s="255"/>
      <c r="K489" s="255"/>
      <c r="L489" s="255"/>
      <c r="M489" s="255"/>
      <c r="N489" s="255"/>
      <c r="O489" s="255"/>
      <c r="P489" s="255"/>
      <c r="Q489" s="256"/>
      <c r="R489" s="256"/>
      <c r="S489" s="256"/>
      <c r="T489" s="255"/>
      <c r="U489" s="578"/>
      <c r="V489" s="644"/>
      <c r="W489" s="644"/>
      <c r="X489" s="644"/>
      <c r="Y489" s="644"/>
      <c r="Z489" s="579"/>
      <c r="AA489" s="257"/>
      <c r="AB489" s="257"/>
      <c r="AC489" s="257"/>
      <c r="AD489" s="299"/>
      <c r="AE489" s="299"/>
      <c r="AF489" s="268"/>
      <c r="AG489" s="268"/>
      <c r="AH489" s="268"/>
      <c r="AI489" s="257"/>
      <c r="AJ489" s="257"/>
      <c r="AK489" s="257"/>
      <c r="AL489" s="257"/>
      <c r="AM489" s="257"/>
      <c r="AN489" s="257"/>
      <c r="AO489" s="257"/>
      <c r="AP489" s="257"/>
      <c r="AQ489" s="257"/>
      <c r="AR489" s="257"/>
      <c r="AS489" s="257"/>
      <c r="AT489" s="257"/>
      <c r="AU489" s="257"/>
      <c r="AX489" s="280"/>
      <c r="AY489" s="280"/>
      <c r="AZ489" s="280"/>
      <c r="BA489" s="280"/>
      <c r="BB489" s="246"/>
      <c r="BC489" s="648"/>
      <c r="BD489" s="649"/>
      <c r="BE489" s="649"/>
      <c r="BF489" s="650"/>
      <c r="BG489" s="259"/>
      <c r="BH489" s="259"/>
      <c r="BI489" s="259"/>
      <c r="BJ489" s="259"/>
      <c r="BK489" s="259"/>
      <c r="BL489" s="259"/>
      <c r="BM489" s="259"/>
      <c r="BN489" s="259"/>
      <c r="BO489" s="259"/>
      <c r="BP489" s="259"/>
      <c r="BQ489" s="259"/>
      <c r="BR489" s="259"/>
      <c r="BS489" s="599"/>
      <c r="BT489" s="643"/>
      <c r="BU489" s="600"/>
      <c r="BV489" s="334" t="s">
        <v>172</v>
      </c>
      <c r="BW489" s="253" t="str">
        <f>IF(COUNT(Q489)=0,"",Q489)</f>
        <v/>
      </c>
      <c r="BX489" s="253" t="str">
        <f>IF(COUNT(Q493)=0,"",Q493)</f>
        <v/>
      </c>
      <c r="BY489" s="253" t="str">
        <f>IF(COUNT(Q495)=0,"",Q495)</f>
        <v/>
      </c>
      <c r="BZ489" s="253" t="str">
        <f>IF(COUNT(Q497)=0,"",Q497)</f>
        <v/>
      </c>
      <c r="CA489" s="253" t="str">
        <f>IF(COUNT(Q499)=0,"",Q499)</f>
        <v/>
      </c>
      <c r="CB489" s="253" t="str">
        <f>IF(COUNT(Q501)=0,"",Q501)</f>
        <v/>
      </c>
      <c r="CC489" s="253" t="str">
        <f>IF(COUNT(Q503)=0,"",Q503)</f>
        <v/>
      </c>
      <c r="CD489" s="253" t="str">
        <f>IF(COUNT(Q505)=0,"",Q505)</f>
        <v/>
      </c>
      <c r="CE489" s="253" t="str">
        <f>IF(COUNT(Q507)=0,"",Q507)</f>
        <v/>
      </c>
      <c r="CF489" s="253" t="str">
        <f>IF(COUNT(Q509)=0,"",Q509)</f>
        <v/>
      </c>
      <c r="CG489" s="253" t="str">
        <f>IF(COUNT(Q511)=0,"",Q511)</f>
        <v/>
      </c>
      <c r="CH489" s="257"/>
      <c r="CI489" s="257"/>
      <c r="CJ489" s="257"/>
      <c r="CK489" s="257"/>
      <c r="CL489" s="257"/>
      <c r="CM489" s="257"/>
      <c r="CN489" s="257"/>
      <c r="CO489" s="257"/>
      <c r="CP489" s="257"/>
      <c r="CQ489" s="257"/>
    </row>
    <row r="490" spans="3:100" s="243" customFormat="1" ht="13.5" customHeight="1">
      <c r="C490" s="606"/>
      <c r="D490" s="607"/>
      <c r="E490" s="608" t="s">
        <v>252</v>
      </c>
      <c r="F490" s="609"/>
      <c r="G490" s="610"/>
      <c r="H490" s="260"/>
      <c r="I490" s="260"/>
      <c r="J490" s="260"/>
      <c r="K490" s="260"/>
      <c r="L490" s="260"/>
      <c r="M490" s="260"/>
      <c r="N490" s="260"/>
      <c r="O490" s="260"/>
      <c r="P490" s="260"/>
      <c r="Q490" s="261"/>
      <c r="R490" s="261"/>
      <c r="S490" s="261"/>
      <c r="T490" s="262" t="str">
        <f>IF(COUNT(H490:S490)=0,"",SUMPRODUCT(ROUND(H490:S490,1)))</f>
        <v/>
      </c>
      <c r="U490" s="645"/>
      <c r="V490" s="646"/>
      <c r="W490" s="646"/>
      <c r="X490" s="646"/>
      <c r="Y490" s="646"/>
      <c r="Z490" s="647"/>
      <c r="AA490" s="257"/>
      <c r="AB490" s="257"/>
      <c r="AC490" s="257"/>
      <c r="AD490" s="299"/>
      <c r="AE490" s="299"/>
      <c r="AF490" s="268"/>
      <c r="AG490" s="268"/>
      <c r="AH490" s="268"/>
      <c r="AI490" s="271"/>
      <c r="AJ490" s="271"/>
      <c r="AK490" s="271"/>
      <c r="AL490" s="271"/>
      <c r="AM490" s="271"/>
      <c r="AN490" s="271"/>
      <c r="AO490" s="271"/>
      <c r="AP490" s="271"/>
      <c r="AQ490" s="271"/>
      <c r="AR490" s="271"/>
      <c r="AS490" s="271"/>
      <c r="AT490" s="271"/>
      <c r="AU490" s="272"/>
      <c r="AX490" s="280"/>
      <c r="AY490" s="280"/>
      <c r="AZ490" s="280"/>
      <c r="BA490" s="280"/>
      <c r="BB490" s="246"/>
      <c r="BC490" s="594" t="s">
        <v>205</v>
      </c>
      <c r="BD490" s="594"/>
      <c r="BE490" s="594"/>
      <c r="BF490" s="594"/>
      <c r="BG490" s="253" t="str">
        <f>IF(COUNT(H494)=0,"",ROUND(H494,#REF!))</f>
        <v/>
      </c>
      <c r="BH490" s="253" t="str">
        <f>IF(COUNT(I494)=0,"",ROUND(I494,#REF!))</f>
        <v/>
      </c>
      <c r="BI490" s="253" t="str">
        <f>IF(COUNT(J494)=0,"",ROUND(J494,#REF!))</f>
        <v/>
      </c>
      <c r="BJ490" s="253" t="str">
        <f>IF(COUNT(K494)=0,"",ROUND(K494,#REF!))</f>
        <v/>
      </c>
      <c r="BK490" s="253" t="str">
        <f>IF(COUNT(L494)=0,"",ROUND(L494,#REF!))</f>
        <v/>
      </c>
      <c r="BL490" s="253" t="str">
        <f>IF(COUNT(M494)=0,"",ROUND(M494,#REF!))</f>
        <v/>
      </c>
      <c r="BM490" s="253" t="str">
        <f>IF(COUNT(N494)=0,"",ROUND(N494,#REF!))</f>
        <v/>
      </c>
      <c r="BN490" s="253" t="str">
        <f>IF(COUNT(O494)=0,"",ROUND(O494,#REF!))</f>
        <v/>
      </c>
      <c r="BO490" s="253" t="str">
        <f>IF(COUNT(P494)=0,"",ROUND(P494,#REF!))</f>
        <v/>
      </c>
      <c r="BP490" s="253" t="str">
        <f>IF(COUNT(Q494)=0,"",ROUND(Q494,#REF!))</f>
        <v/>
      </c>
      <c r="BQ490" s="253" t="str">
        <f>IF(COUNT(R494)=0,"",ROUND(R494,#REF!))</f>
        <v/>
      </c>
      <c r="BR490" s="253" t="str">
        <f>IF(COUNT(S494)=0,"",ROUND(S494,#REF!))</f>
        <v/>
      </c>
      <c r="BS490" s="634" t="s">
        <v>205</v>
      </c>
      <c r="BT490" s="635"/>
      <c r="BU490" s="636"/>
      <c r="BV490" s="334" t="s">
        <v>25</v>
      </c>
      <c r="BW490" s="253" t="str">
        <f>IF(COUNT(T492)=0,"",T492)</f>
        <v/>
      </c>
      <c r="BX490" s="253" t="str">
        <f>IF(COUNT(T494)=0,"",T494)</f>
        <v/>
      </c>
      <c r="BY490" s="253" t="str">
        <f>IF(COUNT(T496)=0,"",T496)</f>
        <v/>
      </c>
      <c r="BZ490" s="266" t="str">
        <f>IF(COUNT(T498)=0,"",T498)</f>
        <v/>
      </c>
      <c r="CA490" s="253" t="str">
        <f>IF(COUNT(T500)=0,"",T500)</f>
        <v/>
      </c>
      <c r="CB490" s="253" t="str">
        <f>IF(COUNT(T502)=0,"",T502)</f>
        <v/>
      </c>
      <c r="CC490" s="253" t="str">
        <f>IF(COUNT(T504)=0,"",T504)</f>
        <v/>
      </c>
      <c r="CD490" s="253" t="str">
        <f>IF(COUNT(T506)=0,"",T506)</f>
        <v/>
      </c>
      <c r="CE490" s="253" t="str">
        <f>IF(COUNT(T508)=0,"",T508)</f>
        <v/>
      </c>
      <c r="CF490" s="253" t="str">
        <f>IF(COUNT(T510)=0,"",T510)</f>
        <v/>
      </c>
      <c r="CG490" s="253" t="str">
        <f>IF(COUNT(T512)=0,"",T512)</f>
        <v/>
      </c>
      <c r="CH490" s="257"/>
      <c r="CI490" s="257"/>
      <c r="CJ490" s="257"/>
      <c r="CK490" s="257"/>
      <c r="CL490" s="257"/>
      <c r="CM490" s="257"/>
      <c r="CN490" s="257"/>
      <c r="CO490" s="257"/>
      <c r="CP490" s="257"/>
      <c r="CQ490" s="257"/>
    </row>
    <row r="491" spans="3:100" s="243" customFormat="1" ht="13.5" customHeight="1">
      <c r="C491" s="604" t="e">
        <f>DATE(#REF!-1,1,1)</f>
        <v>#REF!</v>
      </c>
      <c r="D491" s="605"/>
      <c r="E491" s="613" t="s">
        <v>198</v>
      </c>
      <c r="F491" s="614"/>
      <c r="G491" s="615"/>
      <c r="H491" s="256"/>
      <c r="I491" s="256"/>
      <c r="J491" s="256"/>
      <c r="K491" s="256"/>
      <c r="L491" s="256"/>
      <c r="M491" s="256"/>
      <c r="N491" s="256"/>
      <c r="O491" s="256"/>
      <c r="P491" s="256"/>
      <c r="Q491" s="256"/>
      <c r="R491" s="256"/>
      <c r="S491" s="256"/>
      <c r="T491" s="255"/>
      <c r="U491" s="613" t="s">
        <v>210</v>
      </c>
      <c r="V491" s="614"/>
      <c r="W491" s="614"/>
      <c r="X491" s="615"/>
      <c r="Y491" s="666"/>
      <c r="Z491" s="667"/>
      <c r="AA491" s="257"/>
      <c r="AB491" s="257"/>
      <c r="AC491" s="257"/>
      <c r="AD491" s="299"/>
      <c r="AE491" s="299"/>
      <c r="AF491" s="268"/>
      <c r="AG491" s="268"/>
      <c r="AH491" s="268"/>
      <c r="AI491" s="257"/>
      <c r="AJ491" s="257"/>
      <c r="AK491" s="257"/>
      <c r="AL491" s="257"/>
      <c r="AM491" s="257"/>
      <c r="AN491" s="257"/>
      <c r="AO491" s="257"/>
      <c r="AP491" s="257"/>
      <c r="AQ491" s="257"/>
      <c r="AR491" s="257"/>
      <c r="AS491" s="257"/>
      <c r="AT491" s="257"/>
      <c r="AU491" s="257"/>
      <c r="AX491" s="280"/>
      <c r="AY491" s="280"/>
      <c r="AZ491" s="280"/>
      <c r="BB491" s="246"/>
      <c r="BC491" s="627"/>
      <c r="BD491" s="628"/>
      <c r="BE491" s="628"/>
      <c r="BF491" s="628"/>
      <c r="BG491" s="628"/>
      <c r="BH491" s="628"/>
      <c r="BI491" s="628"/>
      <c r="BJ491" s="628"/>
      <c r="BK491" s="628"/>
      <c r="BL491" s="628"/>
      <c r="BM491" s="628"/>
      <c r="BN491" s="628"/>
      <c r="BO491" s="628"/>
      <c r="BP491" s="628"/>
      <c r="BQ491" s="628"/>
      <c r="BR491" s="629"/>
      <c r="BS491" s="597" t="s">
        <v>206</v>
      </c>
      <c r="BT491" s="633"/>
      <c r="BU491" s="598"/>
      <c r="BV491" s="334" t="s">
        <v>25</v>
      </c>
      <c r="BW491" s="253" t="str">
        <f>IF(COUNT(Y491)=0,"",IF(#REF!="発電事業者",Y491,IF(SUMIF($C519:$D528,"その他事業者",L519:L528)=0,IF(Y491*L528/SUM(L519:L528)=0,"",Y491*L528/SUM(L519:L528)),ROUND(Y491*SUMIF($C519:$D528,"その他事業者",L519:L528)/SUM(L519:L528),#REF!)+Y491*L528/SUM(L519:L528))))</f>
        <v/>
      </c>
      <c r="BX491" s="253" t="str">
        <f>IF(COUNT(Y493)=0,"",IF(#REF!="発電事業者",Y493,IF(SUMIF($C519:$D528,"その他事業者",W519:W528)=0,IF(Y493*W528/SUM(W519:W528)=0,"",Y493*W528/SUM(W519:W528)),ROUND(Y493*SUMIF($C519:$D528,"その他事業者",W519:W528)/SUM(W519:W528),#REF!)+Y493*W528/SUM(W519:W528))))</f>
        <v/>
      </c>
      <c r="BY491" s="267"/>
      <c r="BZ491" s="267"/>
      <c r="CA491" s="267"/>
      <c r="CB491" s="253" t="str">
        <f>IF(COUNT(Y501)=0,"",IF(#REF!="発電事業者",Y501,IF(SUMIF($C519:$D528,"その他事業者",AA519:AA528)=0,IF(Y501*AA528/SUM(AA519:AA528)=0,"",Y501*AA528/SUM(AA519:AA528)),ROUND(Y501*SUMIF($C519:$D528,"その他事業者",AA519:AA528)/SUM(AA519:AA528),#REF!)+Y501*AA528/SUM(AA519:AA528))))</f>
        <v/>
      </c>
      <c r="CC491" s="267"/>
      <c r="CD491" s="267"/>
      <c r="CE491" s="267"/>
      <c r="CF491" s="267"/>
      <c r="CG491" s="253" t="str">
        <f>IF(COUNT(Y511)=0,"",IF(#REF!="発電事業者",Y511,IF(SUMIF($C519:$D528,"その他事業者",AF519:AF528)=0,IF(Y511*AF528/SUM(AF519:AF528)=0,"",Y511*AF528/SUM(AF519:AF528)),ROUND(Y511*SUMIF($C519:$D528,"その他事業者",AF519:AF528)/SUM(AF519:AF528),#REF!)+Y511*AF528/SUM(AF519:AF528))))</f>
        <v/>
      </c>
      <c r="CH491" s="257"/>
      <c r="CI491" s="257"/>
      <c r="CJ491" s="257"/>
      <c r="CK491" s="257"/>
      <c r="CL491" s="257"/>
      <c r="CM491" s="257"/>
      <c r="CN491" s="257"/>
      <c r="CO491" s="257"/>
      <c r="CP491" s="257"/>
      <c r="CQ491" s="257"/>
    </row>
    <row r="492" spans="3:100" s="243" customFormat="1" ht="13.5" customHeight="1">
      <c r="C492" s="606"/>
      <c r="D492" s="607"/>
      <c r="E492" s="608" t="s">
        <v>252</v>
      </c>
      <c r="F492" s="609"/>
      <c r="G492" s="610"/>
      <c r="H492" s="261"/>
      <c r="I492" s="261"/>
      <c r="J492" s="261"/>
      <c r="K492" s="261"/>
      <c r="L492" s="261"/>
      <c r="M492" s="261"/>
      <c r="N492" s="261"/>
      <c r="O492" s="261"/>
      <c r="P492" s="261"/>
      <c r="Q492" s="261"/>
      <c r="R492" s="261"/>
      <c r="S492" s="261"/>
      <c r="T492" s="262" t="str">
        <f>IF(COUNT(H492:S492)=0,"",SUMPRODUCT(ROUND(H492:S492,1)))</f>
        <v/>
      </c>
      <c r="U492" s="608" t="s">
        <v>211</v>
      </c>
      <c r="V492" s="609"/>
      <c r="W492" s="609"/>
      <c r="X492" s="610"/>
      <c r="Y492" s="664"/>
      <c r="Z492" s="665"/>
      <c r="AA492" s="257"/>
      <c r="AB492" s="257"/>
      <c r="AC492" s="257"/>
      <c r="AD492" s="299"/>
      <c r="AE492" s="299"/>
      <c r="AF492" s="268"/>
      <c r="AG492" s="268"/>
      <c r="AH492" s="268"/>
      <c r="AI492" s="271"/>
      <c r="AJ492" s="271"/>
      <c r="AK492" s="271"/>
      <c r="AL492" s="271"/>
      <c r="AM492" s="271"/>
      <c r="AN492" s="271"/>
      <c r="AO492" s="271"/>
      <c r="AP492" s="271"/>
      <c r="AQ492" s="271"/>
      <c r="AR492" s="271"/>
      <c r="AS492" s="271"/>
      <c r="AT492" s="271"/>
      <c r="AU492" s="272"/>
      <c r="AX492" s="280"/>
      <c r="AY492" s="280"/>
      <c r="AZ492" s="280"/>
      <c r="BB492" s="246"/>
      <c r="BC492" s="630"/>
      <c r="BD492" s="631"/>
      <c r="BE492" s="631"/>
      <c r="BF492" s="631"/>
      <c r="BG492" s="631"/>
      <c r="BH492" s="631"/>
      <c r="BI492" s="631"/>
      <c r="BJ492" s="631"/>
      <c r="BK492" s="631"/>
      <c r="BL492" s="631"/>
      <c r="BM492" s="631"/>
      <c r="BN492" s="631"/>
      <c r="BO492" s="631"/>
      <c r="BP492" s="631"/>
      <c r="BQ492" s="631"/>
      <c r="BR492" s="632"/>
      <c r="BS492" s="634" t="s">
        <v>207</v>
      </c>
      <c r="BT492" s="635"/>
      <c r="BU492" s="636"/>
      <c r="BV492" s="334" t="s">
        <v>25</v>
      </c>
      <c r="BW492" s="253" t="str">
        <f>IF(COUNT(Y492)=0,"",Y492)</f>
        <v/>
      </c>
      <c r="BX492" s="253" t="str">
        <f>IF(COUNT(Y494)=0,"",Y494)</f>
        <v/>
      </c>
      <c r="BY492" s="267"/>
      <c r="BZ492" s="267"/>
      <c r="CA492" s="267"/>
      <c r="CB492" s="253" t="str">
        <f>IF(COUNT(Y502)=0,"",Y502)</f>
        <v/>
      </c>
      <c r="CC492" s="267"/>
      <c r="CD492" s="267"/>
      <c r="CE492" s="267"/>
      <c r="CF492" s="267"/>
      <c r="CG492" s="253" t="str">
        <f>IF(COUNT(Y512)=0,"",Y512)</f>
        <v/>
      </c>
      <c r="CH492" s="257"/>
      <c r="CI492" s="257"/>
      <c r="CJ492" s="257"/>
      <c r="CK492" s="257"/>
      <c r="CL492" s="257"/>
      <c r="CM492" s="257"/>
      <c r="CN492" s="257"/>
      <c r="CO492" s="257"/>
      <c r="CP492" s="257"/>
      <c r="CQ492" s="257"/>
    </row>
    <row r="493" spans="3:100" s="243" customFormat="1" ht="13.5" customHeight="1">
      <c r="C493" s="604" t="e">
        <f>DATE(#REF!,1,1)</f>
        <v>#REF!</v>
      </c>
      <c r="D493" s="605"/>
      <c r="E493" s="613" t="s">
        <v>198</v>
      </c>
      <c r="F493" s="614"/>
      <c r="G493" s="615"/>
      <c r="H493" s="256"/>
      <c r="I493" s="256"/>
      <c r="J493" s="256"/>
      <c r="K493" s="256"/>
      <c r="L493" s="256"/>
      <c r="M493" s="256"/>
      <c r="N493" s="256"/>
      <c r="O493" s="256"/>
      <c r="P493" s="256"/>
      <c r="Q493" s="256"/>
      <c r="R493" s="256"/>
      <c r="S493" s="256"/>
      <c r="T493" s="255"/>
      <c r="U493" s="613" t="s">
        <v>210</v>
      </c>
      <c r="V493" s="614"/>
      <c r="W493" s="614"/>
      <c r="X493" s="615"/>
      <c r="Y493" s="666"/>
      <c r="Z493" s="667"/>
      <c r="AA493" s="257"/>
      <c r="AB493" s="257"/>
      <c r="AC493" s="257"/>
      <c r="AD493" s="299"/>
      <c r="AE493" s="299"/>
      <c r="AF493" s="268"/>
      <c r="AG493" s="268"/>
      <c r="AH493" s="268"/>
      <c r="AI493" s="257"/>
      <c r="AJ493" s="257"/>
      <c r="AK493" s="257"/>
      <c r="AL493" s="257"/>
      <c r="AM493" s="257"/>
      <c r="AN493" s="257"/>
      <c r="AO493" s="257"/>
      <c r="AP493" s="257"/>
      <c r="AQ493" s="257"/>
      <c r="AR493" s="257"/>
      <c r="AS493" s="257"/>
      <c r="AT493" s="257"/>
      <c r="AU493" s="257"/>
      <c r="AX493" s="268"/>
      <c r="BB493" s="268"/>
      <c r="BC493" s="245"/>
      <c r="BD493" s="245"/>
      <c r="BE493" s="245"/>
      <c r="BF493" s="245"/>
      <c r="BG493" s="245"/>
      <c r="BH493" s="245"/>
      <c r="BI493" s="245"/>
      <c r="BJ493" s="245"/>
      <c r="BK493" s="245"/>
      <c r="BL493" s="245"/>
      <c r="BM493" s="245"/>
      <c r="BN493" s="245"/>
      <c r="BO493" s="245"/>
      <c r="BP493" s="245"/>
      <c r="BQ493" s="245"/>
      <c r="BR493" s="245"/>
      <c r="BS493" s="245"/>
      <c r="BT493" s="245"/>
      <c r="BU493" s="245"/>
      <c r="BV493" s="245"/>
      <c r="BW493" s="245"/>
      <c r="BX493" s="257"/>
      <c r="BY493" s="257"/>
      <c r="BZ493" s="257"/>
      <c r="CA493" s="257"/>
      <c r="CB493" s="257"/>
      <c r="CC493" s="257"/>
      <c r="CD493" s="257"/>
      <c r="CE493" s="257"/>
      <c r="CF493" s="257"/>
      <c r="CG493" s="257"/>
      <c r="CH493" s="257"/>
      <c r="CI493" s="257"/>
      <c r="CJ493" s="257"/>
      <c r="CK493" s="257"/>
      <c r="CL493" s="257"/>
      <c r="CM493" s="257"/>
      <c r="CN493" s="257"/>
      <c r="CO493" s="257"/>
      <c r="CP493" s="257"/>
      <c r="CQ493" s="257"/>
    </row>
    <row r="494" spans="3:100" s="243" customFormat="1" ht="13.5" customHeight="1">
      <c r="C494" s="606"/>
      <c r="D494" s="607"/>
      <c r="E494" s="608" t="s">
        <v>212</v>
      </c>
      <c r="F494" s="609"/>
      <c r="G494" s="610"/>
      <c r="H494" s="261"/>
      <c r="I494" s="261"/>
      <c r="J494" s="261"/>
      <c r="K494" s="261"/>
      <c r="L494" s="261"/>
      <c r="M494" s="261"/>
      <c r="N494" s="261"/>
      <c r="O494" s="261"/>
      <c r="P494" s="261"/>
      <c r="Q494" s="261"/>
      <c r="R494" s="261"/>
      <c r="S494" s="261"/>
      <c r="T494" s="262" t="str">
        <f>IF(COUNT(H494:S494)=0,"",SUMPRODUCT(ROUND(H494:S494,1)))</f>
        <v/>
      </c>
      <c r="U494" s="608" t="s">
        <v>211</v>
      </c>
      <c r="V494" s="609"/>
      <c r="W494" s="609"/>
      <c r="X494" s="610"/>
      <c r="Y494" s="664"/>
      <c r="Z494" s="665"/>
      <c r="AA494" s="257"/>
      <c r="AB494" s="257"/>
      <c r="AC494" s="257"/>
      <c r="AD494" s="299"/>
      <c r="AE494" s="299"/>
      <c r="AF494" s="268"/>
      <c r="AG494" s="268"/>
      <c r="AH494" s="268"/>
      <c r="AI494" s="271"/>
      <c r="AJ494" s="271"/>
      <c r="AK494" s="271"/>
      <c r="AL494" s="271"/>
      <c r="AM494" s="271"/>
      <c r="AN494" s="271"/>
      <c r="AO494" s="271"/>
      <c r="AP494" s="271"/>
      <c r="AQ494" s="271"/>
      <c r="AR494" s="271"/>
      <c r="AS494" s="271"/>
      <c r="AT494" s="271"/>
      <c r="AU494" s="272"/>
      <c r="AX494" s="240" t="e">
        <f>IF(#REF!="発電事業者","算定結果　送電取引帳票","算定結果　受電取引帳票")</f>
        <v>#REF!</v>
      </c>
      <c r="BR494" s="268"/>
    </row>
    <row r="495" spans="3:100" s="243" customFormat="1" ht="13.5" customHeight="1">
      <c r="C495" s="604" t="e">
        <f>DATE(#REF!+1,1,1)</f>
        <v>#REF!</v>
      </c>
      <c r="D495" s="605"/>
      <c r="E495" s="613" t="s">
        <v>198</v>
      </c>
      <c r="F495" s="614"/>
      <c r="G495" s="615"/>
      <c r="H495" s="256"/>
      <c r="I495" s="256"/>
      <c r="J495" s="256"/>
      <c r="K495" s="256"/>
      <c r="L495" s="256"/>
      <c r="M495" s="256"/>
      <c r="N495" s="256"/>
      <c r="O495" s="256"/>
      <c r="P495" s="256"/>
      <c r="Q495" s="256"/>
      <c r="R495" s="256"/>
      <c r="S495" s="256"/>
      <c r="T495" s="255"/>
      <c r="U495" s="618"/>
      <c r="V495" s="619"/>
      <c r="W495" s="619"/>
      <c r="X495" s="619"/>
      <c r="Y495" s="619"/>
      <c r="Z495" s="620"/>
      <c r="AA495" s="257"/>
      <c r="AB495" s="257"/>
      <c r="AC495" s="257"/>
      <c r="AD495" s="299"/>
      <c r="AE495" s="299"/>
      <c r="AF495" s="268"/>
      <c r="AG495" s="268"/>
      <c r="AH495" s="268"/>
      <c r="AI495" s="257"/>
      <c r="AJ495" s="257"/>
      <c r="AK495" s="257"/>
      <c r="AL495" s="257"/>
      <c r="AM495" s="257"/>
      <c r="AN495" s="257"/>
      <c r="AO495" s="257"/>
      <c r="AP495" s="257"/>
      <c r="AQ495" s="257"/>
      <c r="AR495" s="257"/>
      <c r="AS495" s="257"/>
      <c r="AT495" s="257"/>
      <c r="AU495" s="257"/>
      <c r="AX495" s="594" t="s">
        <v>200</v>
      </c>
      <c r="AY495" s="594"/>
      <c r="AZ495" s="595" t="s">
        <v>201</v>
      </c>
      <c r="BA495" s="594" t="s">
        <v>202</v>
      </c>
      <c r="BB495" s="594"/>
      <c r="BC495" s="594"/>
      <c r="BD495" s="595" t="s">
        <v>203</v>
      </c>
      <c r="BE495" s="597" t="s">
        <v>176</v>
      </c>
      <c r="BF495" s="598"/>
      <c r="BG495" s="601" t="e">
        <f>DATE(#REF!,1,1)</f>
        <v>#REF!</v>
      </c>
      <c r="BH495" s="602"/>
      <c r="BI495" s="602"/>
      <c r="BJ495" s="602"/>
      <c r="BK495" s="602"/>
      <c r="BL495" s="602"/>
      <c r="BM495" s="602"/>
      <c r="BN495" s="602"/>
      <c r="BO495" s="602"/>
      <c r="BP495" s="602"/>
      <c r="BQ495" s="602"/>
      <c r="BR495" s="603"/>
      <c r="BS495" s="594" t="s">
        <v>175</v>
      </c>
      <c r="BT495" s="594"/>
      <c r="BU495" s="594"/>
      <c r="BV495" s="594"/>
      <c r="BW495" s="592" t="e">
        <f>DATE(#REF!-1,1,1)</f>
        <v>#REF!</v>
      </c>
      <c r="BX495" s="592" t="e">
        <f>DATE(#REF!,1,1)</f>
        <v>#REF!</v>
      </c>
      <c r="BY495" s="592" t="e">
        <f>DATE(#REF!+1,1,1)</f>
        <v>#REF!</v>
      </c>
      <c r="BZ495" s="592" t="e">
        <f>DATE(#REF!+2,1,1)</f>
        <v>#REF!</v>
      </c>
      <c r="CA495" s="592" t="e">
        <f>DATE(#REF!+3,1,1)</f>
        <v>#REF!</v>
      </c>
      <c r="CB495" s="592" t="e">
        <f>DATE(#REF!+4,1,1)</f>
        <v>#REF!</v>
      </c>
      <c r="CC495" s="592" t="e">
        <f>DATE(#REF!+5,1,1)</f>
        <v>#REF!</v>
      </c>
      <c r="CD495" s="592" t="e">
        <f>DATE(#REF!+6,1,1)</f>
        <v>#REF!</v>
      </c>
      <c r="CE495" s="592" t="e">
        <f>DATE(#REF!+7,1,1)</f>
        <v>#REF!</v>
      </c>
      <c r="CF495" s="592" t="e">
        <f>DATE(#REF!+8,1,1)</f>
        <v>#REF!</v>
      </c>
      <c r="CG495" s="592" t="e">
        <f>DATE(#REF!+9,1,1)</f>
        <v>#REF!</v>
      </c>
      <c r="CH495" s="566" t="s">
        <v>268</v>
      </c>
      <c r="CI495" s="567"/>
      <c r="CJ495" s="567"/>
      <c r="CK495" s="567"/>
      <c r="CL495" s="567"/>
      <c r="CM495" s="567"/>
      <c r="CN495" s="567"/>
      <c r="CO495" s="567"/>
      <c r="CP495" s="567"/>
      <c r="CQ495" s="567"/>
    </row>
    <row r="496" spans="3:100" s="243" customFormat="1" ht="13.5" customHeight="1">
      <c r="C496" s="606"/>
      <c r="D496" s="607"/>
      <c r="E496" s="608" t="s">
        <v>212</v>
      </c>
      <c r="F496" s="609"/>
      <c r="G496" s="610"/>
      <c r="H496" s="261"/>
      <c r="I496" s="261"/>
      <c r="J496" s="261"/>
      <c r="K496" s="261"/>
      <c r="L496" s="261"/>
      <c r="M496" s="261"/>
      <c r="N496" s="261"/>
      <c r="O496" s="261"/>
      <c r="P496" s="261"/>
      <c r="Q496" s="261"/>
      <c r="R496" s="261"/>
      <c r="S496" s="261"/>
      <c r="T496" s="262" t="str">
        <f>IF(COUNT(H496:S496)=0,"",SUMPRODUCT(ROUND(H496:S496,1)))</f>
        <v/>
      </c>
      <c r="U496" s="621"/>
      <c r="V496" s="622"/>
      <c r="W496" s="622"/>
      <c r="X496" s="622"/>
      <c r="Y496" s="622"/>
      <c r="Z496" s="623"/>
      <c r="AA496" s="257"/>
      <c r="AB496" s="257"/>
      <c r="AC496" s="257"/>
      <c r="AD496" s="299"/>
      <c r="AE496" s="299"/>
      <c r="AF496" s="268"/>
      <c r="AG496" s="268"/>
      <c r="AH496" s="268"/>
      <c r="AI496" s="271"/>
      <c r="AJ496" s="271"/>
      <c r="AK496" s="271"/>
      <c r="AL496" s="271"/>
      <c r="AM496" s="271"/>
      <c r="AN496" s="271"/>
      <c r="AO496" s="271"/>
      <c r="AP496" s="271"/>
      <c r="AQ496" s="271"/>
      <c r="AR496" s="271"/>
      <c r="AS496" s="271"/>
      <c r="AT496" s="271"/>
      <c r="AU496" s="272"/>
      <c r="AX496" s="594"/>
      <c r="AY496" s="594"/>
      <c r="AZ496" s="596"/>
      <c r="BA496" s="594"/>
      <c r="BB496" s="594"/>
      <c r="BC496" s="594"/>
      <c r="BD496" s="596"/>
      <c r="BE496" s="599"/>
      <c r="BF496" s="600"/>
      <c r="BG496" s="334" t="s">
        <v>194</v>
      </c>
      <c r="BH496" s="334" t="s">
        <v>195</v>
      </c>
      <c r="BI496" s="334" t="s">
        <v>161</v>
      </c>
      <c r="BJ496" s="334" t="s">
        <v>162</v>
      </c>
      <c r="BK496" s="334" t="s">
        <v>163</v>
      </c>
      <c r="BL496" s="334" t="s">
        <v>164</v>
      </c>
      <c r="BM496" s="334" t="s">
        <v>165</v>
      </c>
      <c r="BN496" s="334" t="s">
        <v>166</v>
      </c>
      <c r="BO496" s="334" t="s">
        <v>167</v>
      </c>
      <c r="BP496" s="334" t="s">
        <v>168</v>
      </c>
      <c r="BQ496" s="334" t="s">
        <v>169</v>
      </c>
      <c r="BR496" s="334" t="s">
        <v>170</v>
      </c>
      <c r="BS496" s="594"/>
      <c r="BT496" s="594"/>
      <c r="BU496" s="594"/>
      <c r="BV496" s="594"/>
      <c r="BW496" s="593"/>
      <c r="BX496" s="593"/>
      <c r="BY496" s="593">
        <v>43101</v>
      </c>
      <c r="BZ496" s="593">
        <v>43466</v>
      </c>
      <c r="CA496" s="593">
        <v>43831</v>
      </c>
      <c r="CB496" s="593">
        <v>44197</v>
      </c>
      <c r="CC496" s="593">
        <v>44562</v>
      </c>
      <c r="CD496" s="593">
        <v>44927</v>
      </c>
      <c r="CE496" s="593">
        <v>45292</v>
      </c>
      <c r="CF496" s="593">
        <v>45658</v>
      </c>
      <c r="CG496" s="593">
        <v>46023</v>
      </c>
      <c r="CH496" s="567"/>
      <c r="CI496" s="567"/>
      <c r="CJ496" s="567"/>
      <c r="CK496" s="567"/>
      <c r="CL496" s="567"/>
      <c r="CM496" s="567"/>
      <c r="CN496" s="567"/>
      <c r="CO496" s="567"/>
      <c r="CP496" s="567"/>
      <c r="CQ496" s="567"/>
    </row>
    <row r="497" spans="3:95" s="243" customFormat="1" ht="13.5" customHeight="1">
      <c r="C497" s="604" t="e">
        <f>DATE(#REF!+2,1,1)</f>
        <v>#REF!</v>
      </c>
      <c r="D497" s="605"/>
      <c r="E497" s="613" t="s">
        <v>198</v>
      </c>
      <c r="F497" s="614"/>
      <c r="G497" s="615"/>
      <c r="H497" s="256"/>
      <c r="I497" s="256"/>
      <c r="J497" s="256"/>
      <c r="K497" s="256"/>
      <c r="L497" s="256"/>
      <c r="M497" s="256"/>
      <c r="N497" s="256"/>
      <c r="O497" s="256"/>
      <c r="P497" s="256"/>
      <c r="Q497" s="256"/>
      <c r="R497" s="256"/>
      <c r="S497" s="256"/>
      <c r="T497" s="255"/>
      <c r="U497" s="621"/>
      <c r="V497" s="622"/>
      <c r="W497" s="622"/>
      <c r="X497" s="622"/>
      <c r="Y497" s="622"/>
      <c r="Z497" s="623"/>
      <c r="AA497" s="257"/>
      <c r="AB497" s="257"/>
      <c r="AC497" s="257"/>
      <c r="AD497" s="299"/>
      <c r="AE497" s="299"/>
      <c r="AF497" s="268"/>
      <c r="AG497" s="268"/>
      <c r="AH497" s="268"/>
      <c r="AI497" s="257"/>
      <c r="AJ497" s="257"/>
      <c r="AK497" s="257"/>
      <c r="AL497" s="257"/>
      <c r="AM497" s="257"/>
      <c r="AN497" s="257"/>
      <c r="AO497" s="257"/>
      <c r="AP497" s="257"/>
      <c r="AQ497" s="257"/>
      <c r="AR497" s="257"/>
      <c r="AS497" s="257"/>
      <c r="AT497" s="257"/>
      <c r="AU497" s="257"/>
      <c r="AX497" s="569" t="str">
        <f>IF(C519="","",C519)</f>
        <v/>
      </c>
      <c r="AY497" s="569"/>
      <c r="AZ497" s="587" t="str">
        <f>IF(E519="","",E519)</f>
        <v/>
      </c>
      <c r="BA497" s="590" t="str">
        <f ca="1">IF(F519="","",F519)</f>
        <v/>
      </c>
      <c r="BB497" s="590"/>
      <c r="BC497" s="590"/>
      <c r="BD497" s="587" t="str">
        <f>IF(I519="","",I519)</f>
        <v/>
      </c>
      <c r="BE497" s="578" t="e">
        <f>IF(#REF!="発電事業者","送電電力（MW）","受電電力（MW）")</f>
        <v>#REF!</v>
      </c>
      <c r="BF497" s="579"/>
      <c r="BG497" s="331" t="str">
        <f>IF(AND(COUNT(BG488)+COUNTA(E519)=2,L519&lt;&gt;""),ROUND(BG488-SUMIF(BE500:BF526,BE497,BG500:BG526),#REF!),"")</f>
        <v/>
      </c>
      <c r="BH497" s="331" t="str">
        <f>IF(AND(COUNT(BH488)+COUNTA(E519)=2,M519&lt;&gt;""),ROUND(BH488-SUMIF(BE500:BF526,BE497,BH500:BH526),#REF!),"")</f>
        <v/>
      </c>
      <c r="BI497" s="331" t="str">
        <f>IF(AND(COUNT(BI488)+COUNTA(E519)=2,N519&lt;&gt;""),ROUND(BI488-SUMIF(BE500:BF526,BE497,BI500:BI526),#REF!),"")</f>
        <v/>
      </c>
      <c r="BJ497" s="331" t="str">
        <f>IF(AND(COUNT(BJ488)+COUNTA(E519)=2,O519&lt;&gt;""),ROUND(BJ488-SUMIF(BE500:BF526,BE497,BJ500:BJ526),#REF!),"")</f>
        <v/>
      </c>
      <c r="BK497" s="331" t="str">
        <f>IF(AND(COUNT(BK488)+COUNTA(E519)=2,P519&lt;&gt;""),ROUND(BK488-SUMIF(BE500:BF526,BE497,BK500:BK526),#REF!),"")</f>
        <v/>
      </c>
      <c r="BL497" s="331" t="str">
        <f>IF(AND(COUNT(BL488)+COUNTA(E519)=2,Q519&lt;&gt;""),ROUND(BL488-SUMIF(BE500:BF526,BE497,BL500:BL526),#REF!),"")</f>
        <v/>
      </c>
      <c r="BM497" s="331" t="str">
        <f>IF(AND(COUNT(BM488)+COUNTA(E519)=2,R519&lt;&gt;""),ROUND(BM488-SUMIF(BE500:BF526,BE497,BM500:BM526),#REF!),"")</f>
        <v/>
      </c>
      <c r="BN497" s="331" t="str">
        <f>IF(AND(COUNT(BN488)+COUNTA(E519)=2,S519&lt;&gt;""),ROUND(BN488-SUMIF(BE500:BF526,BE497,BN500:BN526),#REF!),"")</f>
        <v/>
      </c>
      <c r="BO497" s="331" t="str">
        <f>IF(AND(COUNT(BO488)+COUNTA(E519)=2,T519&lt;&gt;""),ROUND(BO488-SUMIF(BE500:BF526,BE497,BO500:BO526),#REF!),"")</f>
        <v/>
      </c>
      <c r="BP497" s="331" t="str">
        <f>IF(AND(COUNT(BP488)+COUNTA(E519)=2,U519&lt;&gt;""),ROUND(BP488-SUMIF(BE500:BF526,BE497,BP500:BP526),#REF!),"")</f>
        <v/>
      </c>
      <c r="BQ497" s="331" t="str">
        <f>IF(AND(COUNT(BQ488)+COUNTA(E519)=2,V519&lt;&gt;""),ROUND(BQ488-SUMIF(BE500:BF526,BE497,BQ500:BQ526),#REF!),"")</f>
        <v/>
      </c>
      <c r="BR497" s="331" t="str">
        <f>IF(AND(COUNT(BR488)+COUNTA(E519)=2,W519&lt;&gt;""),ROUND(BR488-SUMIF(BE500:BF526,BE497,BR500:BR526),#REF!),"")</f>
        <v/>
      </c>
      <c r="BS497" s="569" t="e">
        <f>IF(#REF!="発電事業者","送電電力（MW）","受電電力（MW）")</f>
        <v>#REF!</v>
      </c>
      <c r="BT497" s="569"/>
      <c r="BU497" s="569"/>
      <c r="BV497" s="333" t="s">
        <v>171</v>
      </c>
      <c r="BW497" s="580"/>
      <c r="BX497" s="580"/>
      <c r="BY497" s="331" t="str">
        <f>IF(AND(COUNT(BY488)+COUNTA(E519)=2,X519&lt;&gt;""),ROUND(BY488-SUMIF(BV500:BV526,BV497,BY500:BY526),#REF!),"")</f>
        <v/>
      </c>
      <c r="BZ497" s="331" t="str">
        <f>IF(AND(COUNT(BZ488)+COUNTA(E519)=2,Y519&lt;&gt;""),ROUND(BZ488-SUMIF(BV500:BV526,BV497,BZ500:BZ526),#REF!),"")</f>
        <v/>
      </c>
      <c r="CA497" s="331" t="str">
        <f>IF(AND(COUNT(CA488)+COUNTA(E519)=2,Z519&lt;&gt;""),ROUND(CA488-SUMIF(BV500:BV526,BV497,CA500:CA526),#REF!),"")</f>
        <v/>
      </c>
      <c r="CB497" s="331" t="str">
        <f>IF(AND(COUNT(CB488)+COUNTA(E519)=2,AA519&lt;&gt;""),ROUND(CB488-SUMIF(BV500:BV526,BV497,CB500:CB526),#REF!),"")</f>
        <v/>
      </c>
      <c r="CC497" s="331" t="str">
        <f>IF(AND(COUNT(CC488)+COUNTA(E519)=2,AB519&lt;&gt;""),ROUND(CC488-SUMIF(BV500:BV526,BV497,CC500:CC526),#REF!),"")</f>
        <v/>
      </c>
      <c r="CD497" s="331" t="str">
        <f>IF(AND(COUNT(CD488)+COUNTA(E519)=2,AC519&lt;&gt;""),ROUND(CD488-SUMIF(BV500:BV526,BV497,CD500:CD526),#REF!),"")</f>
        <v/>
      </c>
      <c r="CE497" s="331" t="str">
        <f>IF(AND(COUNT(CE488)+COUNTA(E519)=2,AD519&lt;&gt;""),ROUND(CE488-SUMIF(BV500:BV526,BV497,CE500:CE526),#REF!),"")</f>
        <v/>
      </c>
      <c r="CF497" s="331" t="str">
        <f>IF(AND(COUNT(CF488)+COUNTA(E519)=2,AE519&lt;&gt;""),ROUND(CF488-SUMIF(BV500:BV526,BV497,CF500:CF526),#REF!),"")</f>
        <v/>
      </c>
      <c r="CG497" s="331" t="str">
        <f>IF(AND(COUNT(CG488)+COUNTA(E519)=2,AF519&lt;&gt;""),ROUND(CG488-SUMIF(BV500:BV526,BV497,CG500:CG526),#REF!),"")</f>
        <v/>
      </c>
      <c r="CH497" s="563" t="s">
        <v>120</v>
      </c>
      <c r="CI497" s="563"/>
      <c r="CJ497" s="563"/>
      <c r="CK497" s="563"/>
      <c r="CL497" s="563"/>
      <c r="CM497" s="563"/>
      <c r="CN497" s="563"/>
      <c r="CO497" s="563"/>
      <c r="CP497" s="563"/>
      <c r="CQ497" s="563"/>
    </row>
    <row r="498" spans="3:95" s="243" customFormat="1" ht="13.5" customHeight="1">
      <c r="C498" s="606"/>
      <c r="D498" s="607"/>
      <c r="E498" s="608" t="s">
        <v>212</v>
      </c>
      <c r="F498" s="609"/>
      <c r="G498" s="610"/>
      <c r="H498" s="261"/>
      <c r="I498" s="261"/>
      <c r="J498" s="261"/>
      <c r="K498" s="261"/>
      <c r="L498" s="261"/>
      <c r="M498" s="261"/>
      <c r="N498" s="261"/>
      <c r="O498" s="261"/>
      <c r="P498" s="261"/>
      <c r="Q498" s="261"/>
      <c r="R498" s="261"/>
      <c r="S498" s="261"/>
      <c r="T498" s="262" t="str">
        <f>IF(COUNT(H498:S498)=0,"",SUMPRODUCT(ROUND(H498:S498,1)))</f>
        <v/>
      </c>
      <c r="U498" s="621"/>
      <c r="V498" s="622"/>
      <c r="W498" s="622"/>
      <c r="X498" s="622"/>
      <c r="Y498" s="622"/>
      <c r="Z498" s="623"/>
      <c r="AA498" s="257"/>
      <c r="AB498" s="257"/>
      <c r="AC498" s="257"/>
      <c r="AD498" s="299"/>
      <c r="AE498" s="299"/>
      <c r="AF498" s="268"/>
      <c r="AG498" s="268"/>
      <c r="AH498" s="268"/>
      <c r="AI498" s="271"/>
      <c r="AJ498" s="271"/>
      <c r="AK498" s="271"/>
      <c r="AL498" s="271"/>
      <c r="AM498" s="271"/>
      <c r="AN498" s="271"/>
      <c r="AO498" s="271"/>
      <c r="AP498" s="271"/>
      <c r="AQ498" s="271"/>
      <c r="AR498" s="271"/>
      <c r="AS498" s="271"/>
      <c r="AT498" s="271"/>
      <c r="AU498" s="272"/>
      <c r="AX498" s="569"/>
      <c r="AY498" s="569"/>
      <c r="AZ498" s="588"/>
      <c r="BA498" s="590"/>
      <c r="BB498" s="590"/>
      <c r="BC498" s="590"/>
      <c r="BD498" s="588"/>
      <c r="BE498" s="583"/>
      <c r="BF498" s="584"/>
      <c r="BG498" s="259"/>
      <c r="BH498" s="259"/>
      <c r="BI498" s="259"/>
      <c r="BJ498" s="259"/>
      <c r="BK498" s="259"/>
      <c r="BL498" s="259"/>
      <c r="BM498" s="259"/>
      <c r="BN498" s="259"/>
      <c r="BO498" s="259"/>
      <c r="BP498" s="259"/>
      <c r="BQ498" s="259"/>
      <c r="BR498" s="259"/>
      <c r="BS498" s="569"/>
      <c r="BT498" s="569"/>
      <c r="BU498" s="569"/>
      <c r="BV498" s="333" t="s">
        <v>172</v>
      </c>
      <c r="BW498" s="581"/>
      <c r="BX498" s="581"/>
      <c r="BY498" s="331" t="str">
        <f>IF(AND(COUNT(BY489)+COUNTA(E519)=2,X519&lt;&gt;""),ROUND(BY489-SUMIF(BV500:BV526,BV498,BY500:BY526),#REF!),"")</f>
        <v/>
      </c>
      <c r="BZ498" s="331" t="str">
        <f>IF(AND(COUNT(BZ489)+COUNTA(E519)=2,Y519&lt;&gt;""),ROUND(BZ489-SUMIF(BV500:BV526,BV498,BZ500:BZ526),#REF!),"")</f>
        <v/>
      </c>
      <c r="CA498" s="331" t="str">
        <f>IF(AND(COUNT(CA489)+COUNTA(E519)=2,Z519&lt;&gt;""),ROUND(CA489-SUMIF(BV500:BV526,BV498,CA500:CA526),#REF!),"")</f>
        <v/>
      </c>
      <c r="CB498" s="331" t="str">
        <f>IF(AND(COUNT(CB489)+COUNTA(E519)=2,AA519&lt;&gt;""),ROUND(CB489-SUMIF(BV500:BV526,BV498,CB500:CB526),#REF!),"")</f>
        <v/>
      </c>
      <c r="CC498" s="331" t="str">
        <f>IF(AND(COUNT(CC489)+COUNTA(E519)=2,AB519&lt;&gt;""),ROUND(CC489-SUMIF(BV500:BV526,BV498,CC500:CC526),#REF!),"")</f>
        <v/>
      </c>
      <c r="CD498" s="331" t="str">
        <f>IF(AND(COUNT(CD489)+COUNTA(E519)=2,AC519&lt;&gt;""),ROUND(CD489-SUMIF(BV500:BV526,BV498,CD500:CD526),#REF!),"")</f>
        <v/>
      </c>
      <c r="CE498" s="331" t="str">
        <f>IF(AND(COUNT(CE489)+COUNTA(E519)=2,AD519&lt;&gt;""),ROUND(CE489-SUMIF(BV500:BV526,BV498,CE500:CE526),#REF!),"")</f>
        <v/>
      </c>
      <c r="CF498" s="331" t="str">
        <f>IF(AND(COUNT(CF489)+COUNTA(E519)=2,AE519&lt;&gt;""),ROUND(CF489-SUMIF(BV500:BV526,BV498,CF500:CF526),#REF!),"")</f>
        <v/>
      </c>
      <c r="CG498" s="331" t="str">
        <f>IF(AND(COUNT(CG489)+COUNTA(E519)=2,AF519&lt;&gt;""),ROUND(CG489-SUMIF(BV500:BV526,BV498,CG500:CG526),#REF!),"")</f>
        <v/>
      </c>
      <c r="CH498" s="564" t="str">
        <f>IF(CH497="","",CH497)</f>
        <v>廃棄物</v>
      </c>
      <c r="CI498" s="564"/>
      <c r="CJ498" s="564"/>
      <c r="CK498" s="564"/>
      <c r="CL498" s="564"/>
      <c r="CM498" s="564"/>
      <c r="CN498" s="564"/>
      <c r="CO498" s="564"/>
      <c r="CP498" s="564"/>
      <c r="CQ498" s="564"/>
    </row>
    <row r="499" spans="3:95" s="243" customFormat="1" ht="13.5" customHeight="1">
      <c r="C499" s="604" t="e">
        <f>DATE(#REF!+3,1,1)</f>
        <v>#REF!</v>
      </c>
      <c r="D499" s="605"/>
      <c r="E499" s="613" t="s">
        <v>198</v>
      </c>
      <c r="F499" s="614"/>
      <c r="G499" s="615"/>
      <c r="H499" s="256"/>
      <c r="I499" s="256"/>
      <c r="J499" s="256"/>
      <c r="K499" s="256"/>
      <c r="L499" s="256"/>
      <c r="M499" s="256"/>
      <c r="N499" s="256"/>
      <c r="O499" s="256"/>
      <c r="P499" s="256"/>
      <c r="Q499" s="256"/>
      <c r="R499" s="256"/>
      <c r="S499" s="256"/>
      <c r="T499" s="255"/>
      <c r="U499" s="621"/>
      <c r="V499" s="622"/>
      <c r="W499" s="622"/>
      <c r="X499" s="622"/>
      <c r="Y499" s="622"/>
      <c r="Z499" s="623"/>
      <c r="AA499" s="257"/>
      <c r="AB499" s="257"/>
      <c r="AC499" s="257"/>
      <c r="AD499" s="299"/>
      <c r="AE499" s="299"/>
      <c r="AF499" s="268"/>
      <c r="AG499" s="268"/>
      <c r="AH499" s="268"/>
      <c r="AI499" s="257"/>
      <c r="AJ499" s="257"/>
      <c r="AK499" s="257"/>
      <c r="AL499" s="257"/>
      <c r="AM499" s="257"/>
      <c r="AN499" s="257"/>
      <c r="AO499" s="257"/>
      <c r="AP499" s="257"/>
      <c r="AQ499" s="257"/>
      <c r="AR499" s="257"/>
      <c r="AS499" s="257"/>
      <c r="AT499" s="257"/>
      <c r="AU499" s="257"/>
      <c r="AX499" s="569"/>
      <c r="AY499" s="569"/>
      <c r="AZ499" s="589"/>
      <c r="BA499" s="590"/>
      <c r="BB499" s="590"/>
      <c r="BC499" s="590"/>
      <c r="BD499" s="589"/>
      <c r="BE499" s="585" t="e">
        <f>IF(#REF!="発電事業者","月間送電電力量（GWh）","月間受電電力量（GWh）")</f>
        <v>#REF!</v>
      </c>
      <c r="BF499" s="586"/>
      <c r="BG499" s="297" t="str">
        <f>IF(AND(COUNT(BG490)+COUNTA(E519)=2,L519&lt;&gt;""),ROUND(BG490-SUMIF(BE500:BF526,BE499,BG500:BG526),#REF!),"")</f>
        <v/>
      </c>
      <c r="BH499" s="297" t="str">
        <f>IF(AND(COUNT(BH490)+COUNTA(E519)=2,M519&lt;&gt;""),ROUND(BH490-SUMIF(BE500:BF526,BE499,BH500:BH526),#REF!),"")</f>
        <v/>
      </c>
      <c r="BI499" s="297" t="str">
        <f>IF(AND(COUNT(BI490)+COUNTA(E519)=2,N519&lt;&gt;""),ROUND(BI490-SUMIF(BE500:BF526,BE499,BI500:BI526),#REF!),"")</f>
        <v/>
      </c>
      <c r="BJ499" s="297" t="str">
        <f>IF(AND(COUNT(BJ490)+COUNTA(E519)=2,O519&lt;&gt;""),ROUND(BJ490-SUMIF(BE500:BF526,BE499,BJ500:BJ526),#REF!),"")</f>
        <v/>
      </c>
      <c r="BK499" s="297" t="str">
        <f>IF(AND(COUNT(BK490)+COUNTA(E519)=2,P519&lt;&gt;""),ROUND(BK490-SUMIF(BE500:BF526,BE499,BK500:BK526),#REF!),"")</f>
        <v/>
      </c>
      <c r="BL499" s="297" t="str">
        <f>IF(AND(COUNT(BL490)+COUNTA(E519)=2,Q519&lt;&gt;""),ROUND(BL490-SUMIF(BE500:BF526,BE499,BL500:BL526),#REF!),"")</f>
        <v/>
      </c>
      <c r="BM499" s="297" t="str">
        <f>IF(AND(COUNT(BM490)+COUNTA(E519)=2,R519&lt;&gt;""),ROUND(BM490-SUMIF(BE500:BF526,BE499,BM500:BM526),#REF!),"")</f>
        <v/>
      </c>
      <c r="BN499" s="297" t="str">
        <f>IF(AND(COUNT(BN490)+COUNTA(E519)=2,S519&lt;&gt;""),ROUND(BN490-SUMIF(BE500:BF526,BE499,BN500:BN526),#REF!),"")</f>
        <v/>
      </c>
      <c r="BO499" s="297" t="str">
        <f>IF(AND(COUNT(BO490)+COUNTA(E519)=2,T519&lt;&gt;""),ROUND(BO490-SUMIF(BE500:BF526,BE499,BO500:BO526),#REF!),"")</f>
        <v/>
      </c>
      <c r="BP499" s="297" t="str">
        <f>IF(AND(COUNT(BP490)+COUNTA(E519)=2,U519&lt;&gt;""),ROUND(BP490-SUMIF(BE500:BF526,BE499,BP500:BP526),#REF!),"")</f>
        <v/>
      </c>
      <c r="BQ499" s="297" t="str">
        <f>IF(AND(COUNT(BQ490)+COUNTA(E519)=2,V519&lt;&gt;""),ROUND(BQ490-SUMIF(BE500:BF526,BE499,BQ500:BQ526),#REF!),"")</f>
        <v/>
      </c>
      <c r="BR499" s="297" t="str">
        <f>IF(AND(COUNT(BR490)+COUNTA(E519)=2,W519&lt;&gt;""),ROUND(BR490-SUMIF(BE500:BF526,BE499,BR500:BR526),#REF!),"")</f>
        <v/>
      </c>
      <c r="BS499" s="569" t="e">
        <f>IF(#REF!="発電事業者","年間送電電力量（GWh）","年間受電電力量（GWh）")</f>
        <v>#REF!</v>
      </c>
      <c r="BT499" s="569"/>
      <c r="BU499" s="569"/>
      <c r="BV499" s="333" t="s">
        <v>25</v>
      </c>
      <c r="BW499" s="582"/>
      <c r="BX499" s="582"/>
      <c r="BY499" s="331" t="str">
        <f>IF(AND(COUNT(BY490)+COUNTA(E519)=2,X519&lt;&gt;""),ROUND(BY490-SUMIF(BV500:BV526,BV499,BY500:BY526),#REF!),"")</f>
        <v/>
      </c>
      <c r="BZ499" s="331" t="str">
        <f>IF(AND(COUNT(BZ490)+COUNTA(E519)=2,Y519&lt;&gt;""),ROUND(BZ490-SUMIF(BV500:BV526,BV499,BZ500:BZ526),#REF!),"")</f>
        <v/>
      </c>
      <c r="CA499" s="331" t="str">
        <f>IF(AND(COUNT(CA490)+COUNTA(E519)=2,Z519&lt;&gt;""),ROUND(CA490-SUMIF(BV500:BV526,BV499,CA500:CA526),#REF!),"")</f>
        <v/>
      </c>
      <c r="CB499" s="331" t="str">
        <f>IF(AND(COUNT(CB490)+COUNTA(E519)=2,AA519&lt;&gt;""),ROUND(CB490-SUMIF(BV500:BV526,BV499,CB500:CB526),#REF!),"")</f>
        <v/>
      </c>
      <c r="CC499" s="331" t="str">
        <f>IF(AND(COUNT(CC490)+COUNTA(E519)=2,AB519&lt;&gt;""),ROUND(CC490-SUMIF(BV500:BV526,BV499,CC500:CC526),#REF!),"")</f>
        <v/>
      </c>
      <c r="CD499" s="331" t="str">
        <f>IF(AND(COUNT(CD490)+COUNTA(E519)=2,AC519&lt;&gt;""),ROUND(CD490-SUMIF(BV500:BV526,BV499,CD500:CD526),#REF!),"")</f>
        <v/>
      </c>
      <c r="CE499" s="331" t="str">
        <f>IF(AND(COUNT(CE490)+COUNTA(E519)=2,AD519&lt;&gt;""),ROUND(CE490-SUMIF(BV500:BV526,BV499,CE500:CE526),#REF!),"")</f>
        <v/>
      </c>
      <c r="CF499" s="331" t="str">
        <f>IF(AND(COUNT(CF490)+COUNTA(E519)=2,AE519&lt;&gt;""),ROUND(CF490-SUMIF(BV500:BV526,BV499,CF500:CF526),#REF!),"")</f>
        <v/>
      </c>
      <c r="CG499" s="331" t="str">
        <f>IF(AND(COUNT(CG490)+COUNTA(E519)=2,AF519&lt;&gt;""),ROUND(CG490-SUMIF(BV500:BV526,BV499,CG500:CG526),#REF!),"")</f>
        <v/>
      </c>
      <c r="CH499" s="565" t="str">
        <f>IF(COUNTA(AG519)=0,"",AG519)</f>
        <v/>
      </c>
      <c r="CI499" s="565"/>
      <c r="CJ499" s="565"/>
      <c r="CK499" s="565"/>
      <c r="CL499" s="565"/>
      <c r="CM499" s="565"/>
      <c r="CN499" s="565"/>
      <c r="CO499" s="565"/>
      <c r="CP499" s="565"/>
      <c r="CQ499" s="565"/>
    </row>
    <row r="500" spans="3:95" s="243" customFormat="1" ht="13.5" customHeight="1">
      <c r="C500" s="606"/>
      <c r="D500" s="607"/>
      <c r="E500" s="608" t="s">
        <v>212</v>
      </c>
      <c r="F500" s="609"/>
      <c r="G500" s="610"/>
      <c r="H500" s="261"/>
      <c r="I500" s="261"/>
      <c r="J500" s="261"/>
      <c r="K500" s="261"/>
      <c r="L500" s="261"/>
      <c r="M500" s="261"/>
      <c r="N500" s="261"/>
      <c r="O500" s="261"/>
      <c r="P500" s="261"/>
      <c r="Q500" s="261"/>
      <c r="R500" s="261"/>
      <c r="S500" s="261"/>
      <c r="T500" s="262" t="str">
        <f>IF(COUNT(H500:S500)=0,"",SUMPRODUCT(ROUND(H500:S500,1)))</f>
        <v/>
      </c>
      <c r="U500" s="624"/>
      <c r="V500" s="625"/>
      <c r="W500" s="625"/>
      <c r="X500" s="625"/>
      <c r="Y500" s="625"/>
      <c r="Z500" s="626"/>
      <c r="AA500" s="257"/>
      <c r="AB500" s="257"/>
      <c r="AC500" s="257"/>
      <c r="AD500" s="299"/>
      <c r="AE500" s="299"/>
      <c r="AF500" s="268"/>
      <c r="AG500" s="268"/>
      <c r="AH500" s="268"/>
      <c r="AI500" s="271"/>
      <c r="AJ500" s="271"/>
      <c r="AK500" s="271"/>
      <c r="AL500" s="271"/>
      <c r="AM500" s="271"/>
      <c r="AN500" s="271"/>
      <c r="AO500" s="271"/>
      <c r="AP500" s="271"/>
      <c r="AQ500" s="271"/>
      <c r="AR500" s="271"/>
      <c r="AS500" s="271"/>
      <c r="AT500" s="271"/>
      <c r="AU500" s="272"/>
      <c r="AX500" s="569" t="str">
        <f>IF(C520="","",C520)</f>
        <v/>
      </c>
      <c r="AY500" s="569"/>
      <c r="AZ500" s="587" t="str">
        <f>IF(E520="","",E520)</f>
        <v/>
      </c>
      <c r="BA500" s="590" t="str">
        <f ca="1">IF(F520="","",F520)</f>
        <v/>
      </c>
      <c r="BB500" s="590"/>
      <c r="BC500" s="590"/>
      <c r="BD500" s="587" t="str">
        <f>IF(I520="","",I520)</f>
        <v/>
      </c>
      <c r="BE500" s="578" t="e">
        <f>IF(#REF!="発電事業者","送電電力（MW）","受電電力（MW）")</f>
        <v>#REF!</v>
      </c>
      <c r="BF500" s="579"/>
      <c r="BG500" s="331" t="str">
        <f>IF(COUNT(BG488,L520)=2,ROUND(BG488*L520/SUM(L519:L528),#REF!),"")</f>
        <v/>
      </c>
      <c r="BH500" s="331" t="str">
        <f>IF(COUNT(BH488,M520)=2,ROUND(BH488*M520/SUM(M519:M528),#REF!),"")</f>
        <v/>
      </c>
      <c r="BI500" s="331" t="str">
        <f>IF(COUNT(BI488,N520)=2,ROUND(BI488*N520/SUM(N519:N528),#REF!),"")</f>
        <v/>
      </c>
      <c r="BJ500" s="331" t="str">
        <f>IF(COUNT(BJ488,O520)=2,ROUND(BJ488*O520/SUM(O519:O528),#REF!),"")</f>
        <v/>
      </c>
      <c r="BK500" s="331" t="str">
        <f>IF(COUNT(BK488,P520)=2,ROUND(BK488*P520/SUM(P519:P528),#REF!),"")</f>
        <v/>
      </c>
      <c r="BL500" s="331" t="str">
        <f>IF(COUNT(BL488,Q520)=2,ROUND(BL488*Q520/SUM(Q519:Q528),#REF!),"")</f>
        <v/>
      </c>
      <c r="BM500" s="331" t="str">
        <f>IF(COUNT(BM488,R520)=2,ROUND(BM488*R520/SUM(R519:R528),#REF!),"")</f>
        <v/>
      </c>
      <c r="BN500" s="331" t="str">
        <f>IF(COUNT(BN488,S520)=2,ROUND(BN488*S520/SUM(S519:S528),#REF!),"")</f>
        <v/>
      </c>
      <c r="BO500" s="331" t="str">
        <f>IF(COUNT(BO488,T520)=2,ROUND(BO488*T520/SUM(T519:T528),#REF!),"")</f>
        <v/>
      </c>
      <c r="BP500" s="331" t="str">
        <f>IF(COUNT(BP488,U520)=2,ROUND(BP488*U520/SUM(U519:U528),#REF!),"")</f>
        <v/>
      </c>
      <c r="BQ500" s="331" t="str">
        <f>IF(COUNT(BQ488,V520)=2,ROUND(BQ488*V520/SUM(V519:V528),#REF!),"")</f>
        <v/>
      </c>
      <c r="BR500" s="331" t="str">
        <f>IF(COUNT(BR488,W520)=2,ROUND(BR488*W520/SUM(W519:W528),#REF!),"")</f>
        <v/>
      </c>
      <c r="BS500" s="569" t="e">
        <f>IF(#REF!="発電事業者","送電電力（MW）","受電電力（MW）")</f>
        <v>#REF!</v>
      </c>
      <c r="BT500" s="569"/>
      <c r="BU500" s="569"/>
      <c r="BV500" s="333" t="s">
        <v>171</v>
      </c>
      <c r="BW500" s="580"/>
      <c r="BX500" s="580"/>
      <c r="BY500" s="331" t="str">
        <f>IF(COUNT(BY488,X520)=2,ROUND(BY488*X520/SUM(X519:X528),#REF!),"")</f>
        <v/>
      </c>
      <c r="BZ500" s="331" t="str">
        <f>IF(COUNT(BZ488,Y520)=2,ROUND(BZ488*Y520/SUM(Y519:Y528),#REF!),"")</f>
        <v/>
      </c>
      <c r="CA500" s="331" t="str">
        <f>IF(COUNT(CA488,Z520)=2,ROUND(CA488*Z520/SUM(Z519:Z528),#REF!),"")</f>
        <v/>
      </c>
      <c r="CB500" s="331" t="str">
        <f>IF(COUNT(CB488,AA520)=2,ROUND(CB488*AA520/SUM(AA519:AA528),#REF!),"")</f>
        <v/>
      </c>
      <c r="CC500" s="331" t="str">
        <f>IF(COUNT(CC488,AB520)=2,ROUND(CC488*AB520/SUM(AB519:AB528),#REF!),"")</f>
        <v/>
      </c>
      <c r="CD500" s="331" t="str">
        <f>IF(COUNT(CD488,AC520)=2,ROUND(CD488*AC520/SUM(AC519:AC528),#REF!),"")</f>
        <v/>
      </c>
      <c r="CE500" s="331" t="str">
        <f>IF(COUNT(CE488,AD520)=2,ROUND(CE488*AD520/SUM(AD519:AD528),#REF!),"")</f>
        <v/>
      </c>
      <c r="CF500" s="331" t="str">
        <f>IF(COUNT(CF488,AE520)=2,ROUND(CF488*AE520/SUM(AE519:AE528),#REF!),"")</f>
        <v/>
      </c>
      <c r="CG500" s="331" t="str">
        <f>IF(COUNT(CG488,AF520)=2,ROUND(CG488*AF520/SUM(AF519:AF528),#REF!),"")</f>
        <v/>
      </c>
      <c r="CH500" s="563" t="s">
        <v>120</v>
      </c>
      <c r="CI500" s="563"/>
      <c r="CJ500" s="563"/>
      <c r="CK500" s="563"/>
      <c r="CL500" s="563"/>
      <c r="CM500" s="563"/>
      <c r="CN500" s="563"/>
      <c r="CO500" s="563"/>
      <c r="CP500" s="563"/>
      <c r="CQ500" s="563"/>
    </row>
    <row r="501" spans="3:95" s="243" customFormat="1" ht="13.5" customHeight="1">
      <c r="C501" s="604" t="e">
        <f>DATE(#REF!+4,1,1)</f>
        <v>#REF!</v>
      </c>
      <c r="D501" s="605"/>
      <c r="E501" s="613" t="s">
        <v>198</v>
      </c>
      <c r="F501" s="614"/>
      <c r="G501" s="615"/>
      <c r="H501" s="256"/>
      <c r="I501" s="256"/>
      <c r="J501" s="256"/>
      <c r="K501" s="256"/>
      <c r="L501" s="256"/>
      <c r="M501" s="256"/>
      <c r="N501" s="256"/>
      <c r="O501" s="256"/>
      <c r="P501" s="256"/>
      <c r="Q501" s="256"/>
      <c r="R501" s="256"/>
      <c r="S501" s="256"/>
      <c r="T501" s="255"/>
      <c r="U501" s="613" t="s">
        <v>210</v>
      </c>
      <c r="V501" s="614"/>
      <c r="W501" s="614"/>
      <c r="X501" s="615"/>
      <c r="Y501" s="666"/>
      <c r="Z501" s="667"/>
      <c r="AA501" s="257"/>
      <c r="AB501" s="257"/>
      <c r="AC501" s="257"/>
      <c r="AD501" s="299"/>
      <c r="AE501" s="299"/>
      <c r="AF501" s="268"/>
      <c r="AG501" s="268"/>
      <c r="AH501" s="268"/>
      <c r="AI501" s="257"/>
      <c r="AJ501" s="257"/>
      <c r="AK501" s="257"/>
      <c r="AL501" s="257"/>
      <c r="AM501" s="257"/>
      <c r="AN501" s="257"/>
      <c r="AO501" s="257"/>
      <c r="AP501" s="257"/>
      <c r="AQ501" s="257"/>
      <c r="AR501" s="257"/>
      <c r="AS501" s="257"/>
      <c r="AT501" s="257"/>
      <c r="AU501" s="257"/>
      <c r="AX501" s="569"/>
      <c r="AY501" s="569"/>
      <c r="AZ501" s="588"/>
      <c r="BA501" s="590"/>
      <c r="BB501" s="590"/>
      <c r="BC501" s="590"/>
      <c r="BD501" s="588"/>
      <c r="BE501" s="583"/>
      <c r="BF501" s="584"/>
      <c r="BG501" s="259"/>
      <c r="BH501" s="259"/>
      <c r="BI501" s="259"/>
      <c r="BJ501" s="259"/>
      <c r="BK501" s="259"/>
      <c r="BL501" s="259"/>
      <c r="BM501" s="259"/>
      <c r="BN501" s="259"/>
      <c r="BO501" s="259"/>
      <c r="BP501" s="259"/>
      <c r="BQ501" s="259"/>
      <c r="BR501" s="259"/>
      <c r="BS501" s="569"/>
      <c r="BT501" s="569"/>
      <c r="BU501" s="569"/>
      <c r="BV501" s="333" t="s">
        <v>172</v>
      </c>
      <c r="BW501" s="581"/>
      <c r="BX501" s="581"/>
      <c r="BY501" s="331" t="str">
        <f>IF(COUNT(BY489,X520)=2,ROUND(BY489*X520/SUM(X519:X528),#REF!),"")</f>
        <v/>
      </c>
      <c r="BZ501" s="331" t="str">
        <f>IF(COUNT(BZ489,Y520)=2,ROUND(BZ489*Y520/SUM(Y519:Y528),#REF!),"")</f>
        <v/>
      </c>
      <c r="CA501" s="331" t="str">
        <f>IF(COUNT(CA489,Z520)=2,ROUND(CA489*Z520/SUM(Z519:Z528),#REF!),"")</f>
        <v/>
      </c>
      <c r="CB501" s="331" t="str">
        <f>IF(COUNT(CB489,AA520)=2,ROUND(CB489*AA520/SUM(AA519:AA528),#REF!),"")</f>
        <v/>
      </c>
      <c r="CC501" s="331" t="str">
        <f>IF(COUNT(CC489,AB520)=2,ROUND(CC489*AB520/SUM(AB519:AB528),#REF!),"")</f>
        <v/>
      </c>
      <c r="CD501" s="331" t="str">
        <f>IF(COUNT(CD489,AC520)=2,ROUND(CD489*AC520/SUM(AC519:AC528),#REF!),"")</f>
        <v/>
      </c>
      <c r="CE501" s="331" t="str">
        <f>IF(COUNT(CE489,AD520)=2,ROUND(CE489*AD520/SUM(AD519:AD528),#REF!),"")</f>
        <v/>
      </c>
      <c r="CF501" s="331" t="str">
        <f>IF(COUNT(CF489,AE520)=2,ROUND(CF489*AE520/SUM(AE519:AE528),#REF!),"")</f>
        <v/>
      </c>
      <c r="CG501" s="331" t="str">
        <f>IF(COUNT(CG489,AF520)=2,ROUND(CG489*AF520/SUM(AF519:AF528),#REF!),"")</f>
        <v/>
      </c>
      <c r="CH501" s="564" t="str">
        <f>IF(CH500="","",CH500)</f>
        <v>廃棄物</v>
      </c>
      <c r="CI501" s="564"/>
      <c r="CJ501" s="564"/>
      <c r="CK501" s="564"/>
      <c r="CL501" s="564"/>
      <c r="CM501" s="564"/>
      <c r="CN501" s="564"/>
      <c r="CO501" s="564"/>
      <c r="CP501" s="564"/>
      <c r="CQ501" s="564"/>
    </row>
    <row r="502" spans="3:95" s="243" customFormat="1" ht="13.5" customHeight="1">
      <c r="C502" s="606"/>
      <c r="D502" s="607"/>
      <c r="E502" s="608" t="s">
        <v>212</v>
      </c>
      <c r="F502" s="609"/>
      <c r="G502" s="610"/>
      <c r="H502" s="261"/>
      <c r="I502" s="261"/>
      <c r="J502" s="261"/>
      <c r="K502" s="261"/>
      <c r="L502" s="261"/>
      <c r="M502" s="261"/>
      <c r="N502" s="261"/>
      <c r="O502" s="261"/>
      <c r="P502" s="261"/>
      <c r="Q502" s="261"/>
      <c r="R502" s="261"/>
      <c r="S502" s="261"/>
      <c r="T502" s="262" t="str">
        <f>IF(COUNT(H502:S502)=0,"",SUMPRODUCT(ROUND(H502:S502,1)))</f>
        <v/>
      </c>
      <c r="U502" s="608" t="s">
        <v>211</v>
      </c>
      <c r="V502" s="609"/>
      <c r="W502" s="609"/>
      <c r="X502" s="610"/>
      <c r="Y502" s="664"/>
      <c r="Z502" s="665"/>
      <c r="AA502" s="257"/>
      <c r="AB502" s="257"/>
      <c r="AC502" s="257"/>
      <c r="AD502" s="299"/>
      <c r="AE502" s="299"/>
      <c r="AF502" s="268"/>
      <c r="AG502" s="268"/>
      <c r="AH502" s="268"/>
      <c r="AI502" s="271"/>
      <c r="AJ502" s="271"/>
      <c r="AK502" s="271"/>
      <c r="AL502" s="271"/>
      <c r="AM502" s="271"/>
      <c r="AN502" s="271"/>
      <c r="AO502" s="271"/>
      <c r="AP502" s="271"/>
      <c r="AQ502" s="271"/>
      <c r="AR502" s="271"/>
      <c r="AS502" s="271"/>
      <c r="AT502" s="271"/>
      <c r="AU502" s="272"/>
      <c r="AX502" s="569"/>
      <c r="AY502" s="569"/>
      <c r="AZ502" s="589"/>
      <c r="BA502" s="590"/>
      <c r="BB502" s="590"/>
      <c r="BC502" s="590"/>
      <c r="BD502" s="589"/>
      <c r="BE502" s="585" t="e">
        <f>IF(#REF!="発電事業者","月間送電電力量（GWh）","月間受電電力量（GWh）")</f>
        <v>#REF!</v>
      </c>
      <c r="BF502" s="586"/>
      <c r="BG502" s="331" t="str">
        <f>IF(COUNT(BG490,L520)=2,ROUND(BG490*L520/SUM(L519:L528),#REF!),"")</f>
        <v/>
      </c>
      <c r="BH502" s="331" t="str">
        <f>IF(COUNT(BH490,M520)=2,ROUND(BH490*M520/SUM(M519:M528),#REF!),"")</f>
        <v/>
      </c>
      <c r="BI502" s="331" t="str">
        <f>IF(COUNT(BI490,N520)=2,ROUND(BI490*N520/SUM(N519:N528),#REF!),"")</f>
        <v/>
      </c>
      <c r="BJ502" s="331" t="str">
        <f>IF(COUNT(BJ490,O520)=2,ROUND(BJ490*O520/SUM(O519:O528),#REF!),"")</f>
        <v/>
      </c>
      <c r="BK502" s="331" t="str">
        <f>IF(COUNT(BK490,P520)=2,ROUND(BK490*P520/SUM(P519:P528),#REF!),"")</f>
        <v/>
      </c>
      <c r="BL502" s="331" t="str">
        <f>IF(COUNT(BL490,Q520)=2,ROUND(BL490*Q520/SUM(Q519:Q528),#REF!),"")</f>
        <v/>
      </c>
      <c r="BM502" s="331" t="str">
        <f>IF(COUNT(BM490,R520)=2,ROUND(BM490*R520/SUM(R519:R528),#REF!),"")</f>
        <v/>
      </c>
      <c r="BN502" s="331" t="str">
        <f>IF(COUNT(BN490,S520)=2,ROUND(BN490*S520/SUM(S519:S528),#REF!),"")</f>
        <v/>
      </c>
      <c r="BO502" s="331" t="str">
        <f>IF(COUNT(BO490,T520)=2,ROUND(BO490*T520/SUM(T519:T528),#REF!),"")</f>
        <v/>
      </c>
      <c r="BP502" s="331" t="str">
        <f>IF(COUNT(BP490,U520)=2,ROUND(BP490*U520/SUM(U519:U528),#REF!),"")</f>
        <v/>
      </c>
      <c r="BQ502" s="331" t="str">
        <f>IF(COUNT(BQ490,V520)=2,ROUND(BQ490*V520/SUM(V519:V528),#REF!),"")</f>
        <v/>
      </c>
      <c r="BR502" s="331" t="str">
        <f>IF(COUNT(BR490,W520)=2,ROUND(BR490*W520/SUM(W519:W528),#REF!),"")</f>
        <v/>
      </c>
      <c r="BS502" s="569" t="e">
        <f>IF(#REF!="発電事業者","年間送電電力量（GWh）","年間受電電力量（GWh）")</f>
        <v>#REF!</v>
      </c>
      <c r="BT502" s="569"/>
      <c r="BU502" s="569"/>
      <c r="BV502" s="333" t="s">
        <v>25</v>
      </c>
      <c r="BW502" s="582"/>
      <c r="BX502" s="582"/>
      <c r="BY502" s="331" t="str">
        <f>IF(COUNT(BY490,X520)=2,ROUND(BY490*X520/SUM(X519:X528),#REF!),"")</f>
        <v/>
      </c>
      <c r="BZ502" s="331" t="str">
        <f>IF(COUNT(BZ490,Y520)=2,ROUND(BZ490*Y520/SUM(Y519:Y528),#REF!),"")</f>
        <v/>
      </c>
      <c r="CA502" s="331" t="str">
        <f>IF(COUNT(CA490,Z520)=2,ROUND(CA490*Z520/SUM(Z519:Z528),#REF!),"")</f>
        <v/>
      </c>
      <c r="CB502" s="331" t="str">
        <f>IF(COUNT(CB490,AA520)=2,ROUND(CB490*AA520/SUM(AA519:AA528),#REF!),"")</f>
        <v/>
      </c>
      <c r="CC502" s="331" t="str">
        <f>IF(COUNT(CC490,AB520)=2,ROUND(CC490*AB520/SUM(AB519:AB528),#REF!),"")</f>
        <v/>
      </c>
      <c r="CD502" s="331" t="str">
        <f>IF(COUNT(CD490,AC520)=2,ROUND(CD490*AC520/SUM(AC519:AC528),#REF!),"")</f>
        <v/>
      </c>
      <c r="CE502" s="331" t="str">
        <f>IF(COUNT(CE490,AD520)=2,ROUND(CE490*AD520/SUM(AD519:AD528),#REF!),"")</f>
        <v/>
      </c>
      <c r="CF502" s="331" t="str">
        <f>IF(COUNT(CF490,AE520)=2,ROUND(CF490*AE520/SUM(AE519:AE528),#REF!),"")</f>
        <v/>
      </c>
      <c r="CG502" s="331" t="str">
        <f>IF(COUNT(CG490,AF520)=2,ROUND(CG490*AF520/SUM(AF519:AF528),#REF!),"")</f>
        <v/>
      </c>
      <c r="CH502" s="565" t="str">
        <f>IF(COUNTA(AG520)=0,"",AG520)</f>
        <v/>
      </c>
      <c r="CI502" s="565"/>
      <c r="CJ502" s="565"/>
      <c r="CK502" s="565"/>
      <c r="CL502" s="565"/>
      <c r="CM502" s="565"/>
      <c r="CN502" s="565"/>
      <c r="CO502" s="565"/>
      <c r="CP502" s="565"/>
      <c r="CQ502" s="565"/>
    </row>
    <row r="503" spans="3:95" s="243" customFormat="1" ht="13.5" customHeight="1">
      <c r="C503" s="604" t="e">
        <f>DATE(#REF!+5,1,1)</f>
        <v>#REF!</v>
      </c>
      <c r="D503" s="605"/>
      <c r="E503" s="613" t="s">
        <v>198</v>
      </c>
      <c r="F503" s="614"/>
      <c r="G503" s="615"/>
      <c r="H503" s="256"/>
      <c r="I503" s="256"/>
      <c r="J503" s="256"/>
      <c r="K503" s="256"/>
      <c r="L503" s="256"/>
      <c r="M503" s="256"/>
      <c r="N503" s="256"/>
      <c r="O503" s="256"/>
      <c r="P503" s="256"/>
      <c r="Q503" s="256"/>
      <c r="R503" s="256"/>
      <c r="S503" s="256"/>
      <c r="T503" s="255"/>
      <c r="U503" s="618"/>
      <c r="V503" s="619"/>
      <c r="W503" s="619"/>
      <c r="X503" s="619"/>
      <c r="Y503" s="619"/>
      <c r="Z503" s="620"/>
      <c r="AA503" s="257"/>
      <c r="AB503" s="257"/>
      <c r="AC503" s="257"/>
      <c r="AD503" s="299"/>
      <c r="AE503" s="299"/>
      <c r="AF503" s="268"/>
      <c r="AG503" s="268"/>
      <c r="AH503" s="268"/>
      <c r="AI503" s="257"/>
      <c r="AJ503" s="257"/>
      <c r="AK503" s="257"/>
      <c r="AL503" s="257"/>
      <c r="AM503" s="257"/>
      <c r="AN503" s="257"/>
      <c r="AO503" s="257"/>
      <c r="AP503" s="257"/>
      <c r="AQ503" s="257"/>
      <c r="AR503" s="257"/>
      <c r="AS503" s="257"/>
      <c r="AT503" s="257"/>
      <c r="AU503" s="257"/>
      <c r="AX503" s="569" t="str">
        <f>IF(C521="","",C521)</f>
        <v/>
      </c>
      <c r="AY503" s="569"/>
      <c r="AZ503" s="587" t="str">
        <f>IF(E521="","",E521)</f>
        <v/>
      </c>
      <c r="BA503" s="590" t="str">
        <f ca="1">IF(F521="","",F521)</f>
        <v/>
      </c>
      <c r="BB503" s="590"/>
      <c r="BC503" s="590"/>
      <c r="BD503" s="587" t="str">
        <f>IF(I521="","",I521)</f>
        <v/>
      </c>
      <c r="BE503" s="578" t="e">
        <f>IF(#REF!="発電事業者","送電電力（MW）","受電電力（MW）")</f>
        <v>#REF!</v>
      </c>
      <c r="BF503" s="579"/>
      <c r="BG503" s="331" t="str">
        <f>IF(COUNT(BG488,L521)=2,ROUND(BG488*L521/SUM(L519:L528),#REF!),"")</f>
        <v/>
      </c>
      <c r="BH503" s="331" t="str">
        <f>IF(COUNT(BH488,M521)=2,ROUND(BH488*M521/SUM(M519:M528),#REF!),"")</f>
        <v/>
      </c>
      <c r="BI503" s="331" t="str">
        <f>IF(COUNT(BI488,N521)=2,ROUND(BI488*N521/SUM(N519:N528),#REF!),"")</f>
        <v/>
      </c>
      <c r="BJ503" s="331" t="str">
        <f>IF(COUNT(BJ488,O521)=2,ROUND(BJ488*O521/SUM(O519:O528),#REF!),"")</f>
        <v/>
      </c>
      <c r="BK503" s="331" t="str">
        <f>IF(COUNT(BK488,P521)=2,ROUND(BK488*P521/SUM(P519:P528),#REF!),"")</f>
        <v/>
      </c>
      <c r="BL503" s="331" t="str">
        <f>IF(COUNT(BL488,Q521)=2,ROUND(BL488*Q521/SUM(Q519:Q528),#REF!),"")</f>
        <v/>
      </c>
      <c r="BM503" s="331" t="str">
        <f>IF(COUNT(BM488,R521)=2,ROUND(BM488*R521/SUM(R519:R528),#REF!),"")</f>
        <v/>
      </c>
      <c r="BN503" s="331" t="str">
        <f>IF(COUNT(BN488,S521)=2,ROUND(BN488*S521/SUM(S519:S528),#REF!),"")</f>
        <v/>
      </c>
      <c r="BO503" s="331" t="str">
        <f>IF(COUNT(BO488,T521)=2,ROUND(BO488*T521/SUM(T519:T528),#REF!),"")</f>
        <v/>
      </c>
      <c r="BP503" s="331" t="str">
        <f>IF(COUNT(BP488,U521)=2,ROUND(BP488*U521/SUM(U519:U528),#REF!),"")</f>
        <v/>
      </c>
      <c r="BQ503" s="331" t="str">
        <f>IF(COUNT(BQ488,V521)=2,ROUND(BQ488*V521/SUM(V519:V528),#REF!),"")</f>
        <v/>
      </c>
      <c r="BR503" s="331" t="str">
        <f>IF(COUNT(BR488,W521)=2,ROUND(BR488*W521/SUM(W519:W528),#REF!),"")</f>
        <v/>
      </c>
      <c r="BS503" s="569" t="e">
        <f>IF(#REF!="発電事業者","送電電力（MW）","受電電力（MW）")</f>
        <v>#REF!</v>
      </c>
      <c r="BT503" s="569"/>
      <c r="BU503" s="569"/>
      <c r="BV503" s="333" t="s">
        <v>171</v>
      </c>
      <c r="BW503" s="580"/>
      <c r="BX503" s="580"/>
      <c r="BY503" s="331" t="str">
        <f>IF(COUNT(BY488,X521)=2,ROUND(BY488*X521/SUM(X519:X528),#REF!),"")</f>
        <v/>
      </c>
      <c r="BZ503" s="331" t="str">
        <f>IF(COUNT(BZ488,Y521)=2,ROUND(BZ488*Y521/SUM(Y519:Y528),#REF!),"")</f>
        <v/>
      </c>
      <c r="CA503" s="331" t="str">
        <f>IF(COUNT(CA488,Z521)=2,ROUND(CA488*Z521/SUM(Z519:Z528),#REF!),"")</f>
        <v/>
      </c>
      <c r="CB503" s="331" t="str">
        <f>IF(COUNT(CB488,AA521)=2,ROUND(CB488*AA521/SUM(AA519:AA528),#REF!),"")</f>
        <v/>
      </c>
      <c r="CC503" s="331" t="str">
        <f>IF(COUNT(CC488,AB521)=2,ROUND(CC488*AB521/SUM(AB519:AB528),#REF!),"")</f>
        <v/>
      </c>
      <c r="CD503" s="331" t="str">
        <f>IF(COUNT(CD488,AC521)=2,ROUND(CD488*AC521/SUM(AC519:AC528),#REF!),"")</f>
        <v/>
      </c>
      <c r="CE503" s="331" t="str">
        <f>IF(COUNT(CE488,AD521)=2,ROUND(CE488*AD521/SUM(AD519:AD528),#REF!),"")</f>
        <v/>
      </c>
      <c r="CF503" s="331" t="str">
        <f>IF(COUNT(CF488,AE521)=2,ROUND(CF488*AE521/SUM(AE519:AE528),#REF!),"")</f>
        <v/>
      </c>
      <c r="CG503" s="331" t="str">
        <f>IF(COUNT(CG488,AF521)=2,ROUND(CG488*AF521/SUM(AF519:AF528),#REF!),"")</f>
        <v/>
      </c>
      <c r="CH503" s="563" t="s">
        <v>120</v>
      </c>
      <c r="CI503" s="563"/>
      <c r="CJ503" s="563"/>
      <c r="CK503" s="563"/>
      <c r="CL503" s="563"/>
      <c r="CM503" s="563"/>
      <c r="CN503" s="563"/>
      <c r="CO503" s="563"/>
      <c r="CP503" s="563"/>
      <c r="CQ503" s="563"/>
    </row>
    <row r="504" spans="3:95" s="243" customFormat="1" ht="13.5" customHeight="1">
      <c r="C504" s="606"/>
      <c r="D504" s="607"/>
      <c r="E504" s="608" t="s">
        <v>212</v>
      </c>
      <c r="F504" s="609"/>
      <c r="G504" s="610"/>
      <c r="H504" s="261"/>
      <c r="I504" s="261"/>
      <c r="J504" s="261"/>
      <c r="K504" s="261"/>
      <c r="L504" s="261"/>
      <c r="M504" s="261"/>
      <c r="N504" s="261"/>
      <c r="O504" s="261"/>
      <c r="P504" s="261"/>
      <c r="Q504" s="261"/>
      <c r="R504" s="261"/>
      <c r="S504" s="261"/>
      <c r="T504" s="262" t="str">
        <f>IF(COUNT(H504:S504)=0,"",SUMPRODUCT(ROUND(H504:S504,1)))</f>
        <v/>
      </c>
      <c r="U504" s="621"/>
      <c r="V504" s="622"/>
      <c r="W504" s="622"/>
      <c r="X504" s="622"/>
      <c r="Y504" s="622"/>
      <c r="Z504" s="623"/>
      <c r="AA504" s="257"/>
      <c r="AB504" s="257"/>
      <c r="AC504" s="257"/>
      <c r="AD504" s="299"/>
      <c r="AE504" s="299"/>
      <c r="AF504" s="268"/>
      <c r="AG504" s="268"/>
      <c r="AH504" s="268"/>
      <c r="AI504" s="271"/>
      <c r="AJ504" s="271"/>
      <c r="AK504" s="271"/>
      <c r="AL504" s="271"/>
      <c r="AM504" s="271"/>
      <c r="AN504" s="271"/>
      <c r="AO504" s="271"/>
      <c r="AP504" s="271"/>
      <c r="AQ504" s="271"/>
      <c r="AR504" s="271"/>
      <c r="AS504" s="271"/>
      <c r="AT504" s="271"/>
      <c r="AU504" s="272"/>
      <c r="AX504" s="569"/>
      <c r="AY504" s="569"/>
      <c r="AZ504" s="588"/>
      <c r="BA504" s="590"/>
      <c r="BB504" s="590"/>
      <c r="BC504" s="590"/>
      <c r="BD504" s="588"/>
      <c r="BE504" s="583"/>
      <c r="BF504" s="584"/>
      <c r="BG504" s="259"/>
      <c r="BH504" s="259"/>
      <c r="BI504" s="259"/>
      <c r="BJ504" s="259"/>
      <c r="BK504" s="259"/>
      <c r="BL504" s="259"/>
      <c r="BM504" s="259"/>
      <c r="BN504" s="259"/>
      <c r="BO504" s="259"/>
      <c r="BP504" s="259"/>
      <c r="BQ504" s="259"/>
      <c r="BR504" s="259"/>
      <c r="BS504" s="569"/>
      <c r="BT504" s="569"/>
      <c r="BU504" s="569"/>
      <c r="BV504" s="333" t="s">
        <v>172</v>
      </c>
      <c r="BW504" s="581"/>
      <c r="BX504" s="581"/>
      <c r="BY504" s="331" t="str">
        <f>IF(COUNT(BY489,X521)=2,ROUND(BY489*X521/SUM(X519:X528),#REF!),"")</f>
        <v/>
      </c>
      <c r="BZ504" s="331" t="str">
        <f>IF(COUNT(BZ489,Y521)=2,ROUND(BZ489*Y521/SUM(Y519:Y528),#REF!),"")</f>
        <v/>
      </c>
      <c r="CA504" s="331" t="str">
        <f>IF(COUNT(CA489,Z521)=2,ROUND(CA489*Z521/SUM(Z519:Z528),#REF!),"")</f>
        <v/>
      </c>
      <c r="CB504" s="331" t="str">
        <f>IF(COUNT(CB489,AA521)=2,ROUND(CB489*AA521/SUM(AA519:AA528),#REF!),"")</f>
        <v/>
      </c>
      <c r="CC504" s="331" t="str">
        <f>IF(COUNT(CC489,AB521)=2,ROUND(CC489*AB521/SUM(AB519:AB528),#REF!),"")</f>
        <v/>
      </c>
      <c r="CD504" s="331" t="str">
        <f>IF(COUNT(CD489,AC521)=2,ROUND(CD489*AC521/SUM(AC519:AC528),#REF!),"")</f>
        <v/>
      </c>
      <c r="CE504" s="331" t="str">
        <f>IF(COUNT(CE489,AD521)=2,ROUND(CE489*AD521/SUM(AD519:AD528),#REF!),"")</f>
        <v/>
      </c>
      <c r="CF504" s="331" t="str">
        <f>IF(COUNT(CF489,AE521)=2,ROUND(CF489*AE521/SUM(AE519:AE528),#REF!),"")</f>
        <v/>
      </c>
      <c r="CG504" s="331" t="str">
        <f>IF(COUNT(CG489,AF521)=2,ROUND(CG489*AF521/SUM(AF519:AF528),#REF!),"")</f>
        <v/>
      </c>
      <c r="CH504" s="564" t="str">
        <f>IF(CH503="","",CH503)</f>
        <v>廃棄物</v>
      </c>
      <c r="CI504" s="564"/>
      <c r="CJ504" s="564"/>
      <c r="CK504" s="564"/>
      <c r="CL504" s="564"/>
      <c r="CM504" s="564"/>
      <c r="CN504" s="564"/>
      <c r="CO504" s="564"/>
      <c r="CP504" s="564"/>
      <c r="CQ504" s="564"/>
    </row>
    <row r="505" spans="3:95" s="243" customFormat="1" ht="13.5" customHeight="1">
      <c r="C505" s="604" t="e">
        <f>DATE(#REF!+6,1,1)</f>
        <v>#REF!</v>
      </c>
      <c r="D505" s="605"/>
      <c r="E505" s="613" t="s">
        <v>198</v>
      </c>
      <c r="F505" s="614"/>
      <c r="G505" s="615"/>
      <c r="H505" s="256"/>
      <c r="I505" s="256"/>
      <c r="J505" s="256"/>
      <c r="K505" s="256"/>
      <c r="L505" s="256"/>
      <c r="M505" s="256"/>
      <c r="N505" s="256"/>
      <c r="O505" s="256"/>
      <c r="P505" s="256"/>
      <c r="Q505" s="256"/>
      <c r="R505" s="256"/>
      <c r="S505" s="256"/>
      <c r="T505" s="255"/>
      <c r="U505" s="621"/>
      <c r="V505" s="622"/>
      <c r="W505" s="622"/>
      <c r="X505" s="622"/>
      <c r="Y505" s="622"/>
      <c r="Z505" s="623"/>
      <c r="AA505" s="257"/>
      <c r="AB505" s="257"/>
      <c r="AC505" s="257"/>
      <c r="AD505" s="299"/>
      <c r="AE505" s="299"/>
      <c r="AF505" s="268"/>
      <c r="AG505" s="268"/>
      <c r="AH505" s="268"/>
      <c r="AI505" s="257"/>
      <c r="AJ505" s="257"/>
      <c r="AK505" s="257"/>
      <c r="AL505" s="257"/>
      <c r="AM505" s="257"/>
      <c r="AN505" s="257"/>
      <c r="AO505" s="257"/>
      <c r="AP505" s="257"/>
      <c r="AQ505" s="257"/>
      <c r="AR505" s="257"/>
      <c r="AS505" s="257"/>
      <c r="AT505" s="257"/>
      <c r="AU505" s="257"/>
      <c r="AX505" s="569"/>
      <c r="AY505" s="569"/>
      <c r="AZ505" s="589"/>
      <c r="BA505" s="590"/>
      <c r="BB505" s="590"/>
      <c r="BC505" s="590"/>
      <c r="BD505" s="589"/>
      <c r="BE505" s="585" t="e">
        <f>IF(#REF!="発電事業者","月間送電電力量（GWh）","月間受電電力量（GWh）")</f>
        <v>#REF!</v>
      </c>
      <c r="BF505" s="586"/>
      <c r="BG505" s="331" t="str">
        <f>IF(COUNT(BG490,L521)=2,ROUND(BG490*L521/SUM(L519:L528),#REF!),"")</f>
        <v/>
      </c>
      <c r="BH505" s="331" t="str">
        <f>IF(COUNT(BH490,M521)=2,ROUND(BH490*M521/SUM(M519:M528),#REF!),"")</f>
        <v/>
      </c>
      <c r="BI505" s="331" t="str">
        <f>IF(COUNT(BI490,N521)=2,ROUND(BI490*N521/SUM(N519:N528),#REF!),"")</f>
        <v/>
      </c>
      <c r="BJ505" s="331" t="str">
        <f>IF(COUNT(BJ490,O521)=2,ROUND(BJ490*O521/SUM(O519:O528),#REF!),"")</f>
        <v/>
      </c>
      <c r="BK505" s="331" t="str">
        <f>IF(COUNT(BK490,P521)=2,ROUND(BK490*P521/SUM(P519:P528),#REF!),"")</f>
        <v/>
      </c>
      <c r="BL505" s="331" t="str">
        <f>IF(COUNT(BL490,Q521)=2,ROUND(BL490*Q521/SUM(Q519:Q528),#REF!),"")</f>
        <v/>
      </c>
      <c r="BM505" s="331" t="str">
        <f>IF(COUNT(BM490,R521)=2,ROUND(BM490*R521/SUM(R519:R528),#REF!),"")</f>
        <v/>
      </c>
      <c r="BN505" s="331" t="str">
        <f>IF(COUNT(BN490,S521)=2,ROUND(BN490*S521/SUM(S519:S528),#REF!),"")</f>
        <v/>
      </c>
      <c r="BO505" s="331" t="str">
        <f>IF(COUNT(BO490,T521)=2,ROUND(BO490*T521/SUM(T519:T528),#REF!),"")</f>
        <v/>
      </c>
      <c r="BP505" s="331" t="str">
        <f>IF(COUNT(BP490,U521)=2,ROUND(BP490*U521/SUM(U519:U528),#REF!),"")</f>
        <v/>
      </c>
      <c r="BQ505" s="331" t="str">
        <f>IF(COUNT(BQ490,V521)=2,ROUND(BQ490*V521/SUM(V519:V528),#REF!),"")</f>
        <v/>
      </c>
      <c r="BR505" s="331" t="str">
        <f>IF(COUNT(BR490,W521)=2,ROUND(BR490*W521/SUM(W519:W528),#REF!),"")</f>
        <v/>
      </c>
      <c r="BS505" s="569" t="e">
        <f>IF(#REF!="発電事業者","年間送電電力量（GWh）","年間受電電力量（GWh）")</f>
        <v>#REF!</v>
      </c>
      <c r="BT505" s="569"/>
      <c r="BU505" s="569"/>
      <c r="BV505" s="333" t="s">
        <v>25</v>
      </c>
      <c r="BW505" s="582"/>
      <c r="BX505" s="582"/>
      <c r="BY505" s="331" t="str">
        <f>IF(COUNT(BY490,X521)=2,ROUND(BY490*X521/SUM(X519:X528),#REF!),"")</f>
        <v/>
      </c>
      <c r="BZ505" s="331" t="str">
        <f>IF(COUNT(BZ490,Y521)=2,ROUND(BZ490*Y521/SUM(Y519:Y528),#REF!),"")</f>
        <v/>
      </c>
      <c r="CA505" s="331" t="str">
        <f>IF(COUNT(CA490,Z521)=2,ROUND(CA490*Z521/SUM(Z519:Z528),#REF!),"")</f>
        <v/>
      </c>
      <c r="CB505" s="331" t="str">
        <f>IF(COUNT(CB490,AA521)=2,ROUND(CB490*AA521/SUM(AA519:AA528),#REF!),"")</f>
        <v/>
      </c>
      <c r="CC505" s="331" t="str">
        <f>IF(COUNT(CC490,AB521)=2,ROUND(CC490*AB521/SUM(AB519:AB528),#REF!),"")</f>
        <v/>
      </c>
      <c r="CD505" s="331" t="str">
        <f>IF(COUNT(CD490,AC521)=2,ROUND(CD490*AC521/SUM(AC519:AC528),#REF!),"")</f>
        <v/>
      </c>
      <c r="CE505" s="331" t="str">
        <f>IF(COUNT(CE490,AD521)=2,ROUND(CE490*AD521/SUM(AD519:AD528),#REF!),"")</f>
        <v/>
      </c>
      <c r="CF505" s="331" t="str">
        <f>IF(COUNT(CF490,AE521)=2,ROUND(CF490*AE521/SUM(AE519:AE528),#REF!),"")</f>
        <v/>
      </c>
      <c r="CG505" s="331" t="str">
        <f>IF(COUNT(CG490,AF521)=2,ROUND(CG490*AF521/SUM(AF519:AF528),#REF!),"")</f>
        <v/>
      </c>
      <c r="CH505" s="565" t="str">
        <f>IF(COUNTA(AG521)=0,"",AG521)</f>
        <v/>
      </c>
      <c r="CI505" s="565"/>
      <c r="CJ505" s="565"/>
      <c r="CK505" s="565"/>
      <c r="CL505" s="565"/>
      <c r="CM505" s="565"/>
      <c r="CN505" s="565"/>
      <c r="CO505" s="565"/>
      <c r="CP505" s="565"/>
      <c r="CQ505" s="565"/>
    </row>
    <row r="506" spans="3:95" s="243" customFormat="1" ht="13.5" customHeight="1">
      <c r="C506" s="606"/>
      <c r="D506" s="607"/>
      <c r="E506" s="608" t="s">
        <v>212</v>
      </c>
      <c r="F506" s="609"/>
      <c r="G506" s="610"/>
      <c r="H506" s="261"/>
      <c r="I506" s="261"/>
      <c r="J506" s="261"/>
      <c r="K506" s="261"/>
      <c r="L506" s="261"/>
      <c r="M506" s="261"/>
      <c r="N506" s="261"/>
      <c r="O506" s="261"/>
      <c r="P506" s="261"/>
      <c r="Q506" s="261"/>
      <c r="R506" s="261"/>
      <c r="S506" s="261"/>
      <c r="T506" s="262" t="str">
        <f>IF(COUNT(H506:S506)=0,"",SUMPRODUCT(ROUND(H506:S506,1)))</f>
        <v/>
      </c>
      <c r="U506" s="621"/>
      <c r="V506" s="622"/>
      <c r="W506" s="622"/>
      <c r="X506" s="622"/>
      <c r="Y506" s="622"/>
      <c r="Z506" s="623"/>
      <c r="AA506" s="257"/>
      <c r="AB506" s="257"/>
      <c r="AC506" s="257"/>
      <c r="AD506" s="299"/>
      <c r="AE506" s="299"/>
      <c r="AF506" s="268"/>
      <c r="AG506" s="268"/>
      <c r="AH506" s="268"/>
      <c r="AI506" s="271"/>
      <c r="AJ506" s="271"/>
      <c r="AK506" s="271"/>
      <c r="AL506" s="271"/>
      <c r="AM506" s="271"/>
      <c r="AN506" s="271"/>
      <c r="AO506" s="271"/>
      <c r="AP506" s="271"/>
      <c r="AQ506" s="271"/>
      <c r="AR506" s="271"/>
      <c r="AS506" s="271"/>
      <c r="AT506" s="271"/>
      <c r="AU506" s="272"/>
      <c r="AX506" s="569" t="str">
        <f>IF(C522="","",C522)</f>
        <v/>
      </c>
      <c r="AY506" s="569"/>
      <c r="AZ506" s="587" t="str">
        <f>IF(E522="","",E522)</f>
        <v/>
      </c>
      <c r="BA506" s="590" t="str">
        <f ca="1">IF(F522="","",F522)</f>
        <v/>
      </c>
      <c r="BB506" s="590"/>
      <c r="BC506" s="590"/>
      <c r="BD506" s="587" t="str">
        <f>IF(I522="","",I522)</f>
        <v/>
      </c>
      <c r="BE506" s="578" t="e">
        <f>IF(#REF!="発電事業者","送電電力（MW）","受電電力（MW）")</f>
        <v>#REF!</v>
      </c>
      <c r="BF506" s="579"/>
      <c r="BG506" s="331" t="str">
        <f>IF(COUNT(BG488,L522)=2,ROUND(BG488*L522/SUM(L519:L528),#REF!),"")</f>
        <v/>
      </c>
      <c r="BH506" s="331" t="str">
        <f>IF(COUNT(BH488,M522)=2,ROUND(BH488*M522/SUM(M519:M528),#REF!),"")</f>
        <v/>
      </c>
      <c r="BI506" s="331" t="str">
        <f>IF(COUNT(BI488,N522)=2,ROUND(BI488*N522/SUM(N519:N528),#REF!),"")</f>
        <v/>
      </c>
      <c r="BJ506" s="331" t="str">
        <f>IF(COUNT(BJ488,O522)=2,ROUND(BJ488*O522/SUM(O519:O528),#REF!),"")</f>
        <v/>
      </c>
      <c r="BK506" s="331" t="str">
        <f>IF(COUNT(BK488,P522)=2,ROUND(BK488*P522/SUM(P519:P528),#REF!),"")</f>
        <v/>
      </c>
      <c r="BL506" s="331" t="str">
        <f>IF(COUNT(BL488,Q522)=2,ROUND(BL488*Q522/SUM(Q519:Q528),#REF!),"")</f>
        <v/>
      </c>
      <c r="BM506" s="331" t="str">
        <f>IF(COUNT(BM488,R522)=2,ROUND(BM488*R522/SUM(R519:R528),#REF!),"")</f>
        <v/>
      </c>
      <c r="BN506" s="331" t="str">
        <f>IF(COUNT(BN488,S522)=2,ROUND(BN488*S522/SUM(S519:S528),#REF!),"")</f>
        <v/>
      </c>
      <c r="BO506" s="331" t="str">
        <f>IF(COUNT(BO488,T522)=2,ROUND(BO488*T522/SUM(T519:T528),#REF!),"")</f>
        <v/>
      </c>
      <c r="BP506" s="331" t="str">
        <f>IF(COUNT(BP488,U522)=2,ROUND(BP488*U522/SUM(U519:U528),#REF!),"")</f>
        <v/>
      </c>
      <c r="BQ506" s="331" t="str">
        <f>IF(COUNT(BQ488,V522)=2,ROUND(BQ488*V522/SUM(V519:V528),#REF!),"")</f>
        <v/>
      </c>
      <c r="BR506" s="331" t="str">
        <f>IF(COUNT(BR488,W522)=2,ROUND(BR488*W522/SUM(W519:W528),#REF!),"")</f>
        <v/>
      </c>
      <c r="BS506" s="569" t="e">
        <f>IF(#REF!="発電事業者","送電電力（MW）","受電電力（MW）")</f>
        <v>#REF!</v>
      </c>
      <c r="BT506" s="569"/>
      <c r="BU506" s="569"/>
      <c r="BV506" s="333" t="s">
        <v>171</v>
      </c>
      <c r="BW506" s="580"/>
      <c r="BX506" s="580"/>
      <c r="BY506" s="331" t="str">
        <f>IF(COUNT(BY488,X522)=2,ROUND(BY488*X522/SUM(X519:X528),#REF!),"")</f>
        <v/>
      </c>
      <c r="BZ506" s="331" t="str">
        <f>IF(COUNT(BZ488,Y522)=2,ROUND(BZ488*Y522/SUM(Y519:Y528),#REF!),"")</f>
        <v/>
      </c>
      <c r="CA506" s="331" t="str">
        <f>IF(COUNT(CA488,Z522)=2,ROUND(CA488*Z522/SUM(Z519:Z528),#REF!),"")</f>
        <v/>
      </c>
      <c r="CB506" s="331" t="str">
        <f>IF(COUNT(CB488,AA522)=2,ROUND(CB488*AA522/SUM(AA519:AA528),#REF!),"")</f>
        <v/>
      </c>
      <c r="CC506" s="331" t="str">
        <f>IF(COUNT(CC488,AB522)=2,ROUND(CC488*AB522/SUM(AB519:AB528),#REF!),"")</f>
        <v/>
      </c>
      <c r="CD506" s="331" t="str">
        <f>IF(COUNT(CD488,AC522)=2,ROUND(CD488*AC522/SUM(AC519:AC528),#REF!),"")</f>
        <v/>
      </c>
      <c r="CE506" s="331" t="str">
        <f>IF(COUNT(CE488,AD522)=2,ROUND(CE488*AD522/SUM(AD519:AD528),#REF!),"")</f>
        <v/>
      </c>
      <c r="CF506" s="331" t="str">
        <f>IF(COUNT(CF488,AE522)=2,ROUND(CF488*AE522/SUM(AE519:AE528),#REF!),"")</f>
        <v/>
      </c>
      <c r="CG506" s="331" t="str">
        <f>IF(COUNT(CG488,AF522)=2,ROUND(CG488*AF522/SUM(AF519:AF528),#REF!),"")</f>
        <v/>
      </c>
      <c r="CH506" s="563" t="s">
        <v>120</v>
      </c>
      <c r="CI506" s="563"/>
      <c r="CJ506" s="563"/>
      <c r="CK506" s="563"/>
      <c r="CL506" s="563"/>
      <c r="CM506" s="563"/>
      <c r="CN506" s="563"/>
      <c r="CO506" s="563"/>
      <c r="CP506" s="563"/>
      <c r="CQ506" s="563"/>
    </row>
    <row r="507" spans="3:95" s="243" customFormat="1" ht="13.5" customHeight="1">
      <c r="C507" s="604" t="e">
        <f>DATE(#REF!+7,1,1)</f>
        <v>#REF!</v>
      </c>
      <c r="D507" s="605"/>
      <c r="E507" s="613" t="s">
        <v>198</v>
      </c>
      <c r="F507" s="614"/>
      <c r="G507" s="615"/>
      <c r="H507" s="256"/>
      <c r="I507" s="256"/>
      <c r="J507" s="256"/>
      <c r="K507" s="256"/>
      <c r="L507" s="256"/>
      <c r="M507" s="256"/>
      <c r="N507" s="256"/>
      <c r="O507" s="256"/>
      <c r="P507" s="256"/>
      <c r="Q507" s="256"/>
      <c r="R507" s="256"/>
      <c r="S507" s="256"/>
      <c r="T507" s="255"/>
      <c r="U507" s="621"/>
      <c r="V507" s="622"/>
      <c r="W507" s="622"/>
      <c r="X507" s="622"/>
      <c r="Y507" s="622"/>
      <c r="Z507" s="623"/>
      <c r="AA507" s="257"/>
      <c r="AB507" s="257"/>
      <c r="AC507" s="257"/>
      <c r="AD507" s="299"/>
      <c r="AE507" s="299"/>
      <c r="AF507" s="268"/>
      <c r="AG507" s="268"/>
      <c r="AH507" s="268"/>
      <c r="AI507" s="257"/>
      <c r="AJ507" s="257"/>
      <c r="AK507" s="257"/>
      <c r="AL507" s="257"/>
      <c r="AM507" s="257"/>
      <c r="AN507" s="257"/>
      <c r="AO507" s="257"/>
      <c r="AP507" s="257"/>
      <c r="AQ507" s="257"/>
      <c r="AR507" s="257"/>
      <c r="AS507" s="257"/>
      <c r="AT507" s="257"/>
      <c r="AU507" s="257"/>
      <c r="AX507" s="569"/>
      <c r="AY507" s="569"/>
      <c r="AZ507" s="588"/>
      <c r="BA507" s="590"/>
      <c r="BB507" s="590"/>
      <c r="BC507" s="590"/>
      <c r="BD507" s="588"/>
      <c r="BE507" s="583"/>
      <c r="BF507" s="584"/>
      <c r="BG507" s="259"/>
      <c r="BH507" s="259"/>
      <c r="BI507" s="259"/>
      <c r="BJ507" s="259"/>
      <c r="BK507" s="259"/>
      <c r="BL507" s="259"/>
      <c r="BM507" s="259"/>
      <c r="BN507" s="259"/>
      <c r="BO507" s="259"/>
      <c r="BP507" s="259"/>
      <c r="BQ507" s="259"/>
      <c r="BR507" s="259"/>
      <c r="BS507" s="569"/>
      <c r="BT507" s="569"/>
      <c r="BU507" s="569"/>
      <c r="BV507" s="333" t="s">
        <v>172</v>
      </c>
      <c r="BW507" s="581"/>
      <c r="BX507" s="581"/>
      <c r="BY507" s="331" t="str">
        <f>IF(COUNT(BY489,X522)=2,ROUND(BY489*X522/SUM(X519:X528),#REF!),"")</f>
        <v/>
      </c>
      <c r="BZ507" s="331" t="str">
        <f>IF(COUNT(BZ489,Y522)=2,ROUND(BZ489*Y522/SUM(Y519:Y528),#REF!),"")</f>
        <v/>
      </c>
      <c r="CA507" s="331" t="str">
        <f>IF(COUNT(CA489,Z522)=2,ROUND(CA489*Z522/SUM(Z519:Z528),#REF!),"")</f>
        <v/>
      </c>
      <c r="CB507" s="331" t="str">
        <f>IF(COUNT(CB489,AA522)=2,ROUND(CB489*AA522/SUM(AA519:AA528),#REF!),"")</f>
        <v/>
      </c>
      <c r="CC507" s="331" t="str">
        <f>IF(COUNT(CC489,AB522)=2,ROUND(CC489*AB522/SUM(AB519:AB528),#REF!),"")</f>
        <v/>
      </c>
      <c r="CD507" s="331" t="str">
        <f>IF(COUNT(CD489,AC522)=2,ROUND(CD489*AC522/SUM(AC519:AC528),#REF!),"")</f>
        <v/>
      </c>
      <c r="CE507" s="331" t="str">
        <f>IF(COUNT(CE489,AD522)=2,ROUND(CE489*AD522/SUM(AD519:AD528),#REF!),"")</f>
        <v/>
      </c>
      <c r="CF507" s="331" t="str">
        <f>IF(COUNT(CF489,AE522)=2,ROUND(CF489*AE522/SUM(AE519:AE528),#REF!),"")</f>
        <v/>
      </c>
      <c r="CG507" s="331" t="str">
        <f>IF(COUNT(CG489,AF522)=2,ROUND(CG489*AF522/SUM(AF519:AF528),#REF!),"")</f>
        <v/>
      </c>
      <c r="CH507" s="564" t="str">
        <f>IF(CH506="","",CH506)</f>
        <v>廃棄物</v>
      </c>
      <c r="CI507" s="564"/>
      <c r="CJ507" s="564"/>
      <c r="CK507" s="564"/>
      <c r="CL507" s="564"/>
      <c r="CM507" s="564"/>
      <c r="CN507" s="564"/>
      <c r="CO507" s="564"/>
      <c r="CP507" s="564"/>
      <c r="CQ507" s="564"/>
    </row>
    <row r="508" spans="3:95" s="243" customFormat="1" ht="13.5" customHeight="1">
      <c r="C508" s="606"/>
      <c r="D508" s="607"/>
      <c r="E508" s="608" t="s">
        <v>212</v>
      </c>
      <c r="F508" s="609"/>
      <c r="G508" s="610"/>
      <c r="H508" s="261"/>
      <c r="I508" s="261"/>
      <c r="J508" s="261"/>
      <c r="K508" s="261"/>
      <c r="L508" s="261"/>
      <c r="M508" s="261"/>
      <c r="N508" s="261"/>
      <c r="O508" s="261"/>
      <c r="P508" s="261"/>
      <c r="Q508" s="261"/>
      <c r="R508" s="261"/>
      <c r="S508" s="261"/>
      <c r="T508" s="262" t="str">
        <f>IF(COUNT(H508:S508)=0,"",SUMPRODUCT(ROUND(H508:S508,1)))</f>
        <v/>
      </c>
      <c r="U508" s="621"/>
      <c r="V508" s="622"/>
      <c r="W508" s="622"/>
      <c r="X508" s="622"/>
      <c r="Y508" s="622"/>
      <c r="Z508" s="623"/>
      <c r="AA508" s="257"/>
      <c r="AB508" s="257"/>
      <c r="AC508" s="257"/>
      <c r="AD508" s="299"/>
      <c r="AE508" s="299"/>
      <c r="AF508" s="268"/>
      <c r="AG508" s="268"/>
      <c r="AH508" s="268"/>
      <c r="AI508" s="271"/>
      <c r="AJ508" s="271"/>
      <c r="AK508" s="271"/>
      <c r="AL508" s="271"/>
      <c r="AM508" s="271"/>
      <c r="AN508" s="271"/>
      <c r="AO508" s="271"/>
      <c r="AP508" s="271"/>
      <c r="AQ508" s="271"/>
      <c r="AR508" s="271"/>
      <c r="AS508" s="271"/>
      <c r="AT508" s="271"/>
      <c r="AU508" s="272"/>
      <c r="AX508" s="569"/>
      <c r="AY508" s="569"/>
      <c r="AZ508" s="589"/>
      <c r="BA508" s="590"/>
      <c r="BB508" s="590"/>
      <c r="BC508" s="590"/>
      <c r="BD508" s="589"/>
      <c r="BE508" s="585" t="e">
        <f>IF(#REF!="発電事業者","月間送電電力量（GWh）","月間受電電力量（GWh）")</f>
        <v>#REF!</v>
      </c>
      <c r="BF508" s="586"/>
      <c r="BG508" s="331" t="str">
        <f>IF(COUNT(BG490,L522)=2,ROUND(BG490*L522/SUM(L519:L528),#REF!),"")</f>
        <v/>
      </c>
      <c r="BH508" s="331" t="str">
        <f>IF(COUNT(BH490,M522)=2,ROUND(BH490*M522/SUM(M519:M528),#REF!),"")</f>
        <v/>
      </c>
      <c r="BI508" s="331" t="str">
        <f>IF(COUNT(BI490,N522)=2,ROUND(BI490*N522/SUM(N519:N528),#REF!),"")</f>
        <v/>
      </c>
      <c r="BJ508" s="331" t="str">
        <f>IF(COUNT(BJ490,O522)=2,ROUND(BJ490*O522/SUM(O519:O528),#REF!),"")</f>
        <v/>
      </c>
      <c r="BK508" s="331" t="str">
        <f>IF(COUNT(BK490,P522)=2,ROUND(BK490*P522/SUM(P519:P528),#REF!),"")</f>
        <v/>
      </c>
      <c r="BL508" s="331" t="str">
        <f>IF(COUNT(BL490,Q522)=2,ROUND(BL490*Q522/SUM(Q519:Q528),#REF!),"")</f>
        <v/>
      </c>
      <c r="BM508" s="331" t="str">
        <f>IF(COUNT(BM490,R522)=2,ROUND(BM490*R522/SUM(R519:R528),#REF!),"")</f>
        <v/>
      </c>
      <c r="BN508" s="331" t="str">
        <f>IF(COUNT(BN490,S522)=2,ROUND(BN490*S522/SUM(S519:S528),#REF!),"")</f>
        <v/>
      </c>
      <c r="BO508" s="331" t="str">
        <f>IF(COUNT(BO490,T522)=2,ROUND(BO490*T522/SUM(T519:T528),#REF!),"")</f>
        <v/>
      </c>
      <c r="BP508" s="331" t="str">
        <f>IF(COUNT(BP490,U522)=2,ROUND(BP490*U522/SUM(U519:U528),#REF!),"")</f>
        <v/>
      </c>
      <c r="BQ508" s="331" t="str">
        <f>IF(COUNT(BQ490,V522)=2,ROUND(BQ490*V522/SUM(V519:V528),#REF!),"")</f>
        <v/>
      </c>
      <c r="BR508" s="331" t="str">
        <f>IF(COUNT(BR490,W522)=2,ROUND(BR490*W522/SUM(W519:W528),#REF!),"")</f>
        <v/>
      </c>
      <c r="BS508" s="569" t="e">
        <f>IF(#REF!="発電事業者","年間送電電力量（GWh）","年間受電電力量（GWh）")</f>
        <v>#REF!</v>
      </c>
      <c r="BT508" s="569"/>
      <c r="BU508" s="569"/>
      <c r="BV508" s="333" t="s">
        <v>25</v>
      </c>
      <c r="BW508" s="582"/>
      <c r="BX508" s="582"/>
      <c r="BY508" s="331" t="str">
        <f>IF(COUNT(BY490,X522)=2,ROUND(BY490*X522/SUM(X519:X528),#REF!),"")</f>
        <v/>
      </c>
      <c r="BZ508" s="331" t="str">
        <f>IF(COUNT(BZ490,Y522)=2,ROUND(BZ490*Y522/SUM(Y519:Y528),#REF!),"")</f>
        <v/>
      </c>
      <c r="CA508" s="331" t="str">
        <f>IF(COUNT(CA490,Z522)=2,ROUND(CA490*Z522/SUM(Z519:Z528),#REF!),"")</f>
        <v/>
      </c>
      <c r="CB508" s="331" t="str">
        <f>IF(COUNT(CB490,AA522)=2,ROUND(CB490*AA522/SUM(AA519:AA528),#REF!),"")</f>
        <v/>
      </c>
      <c r="CC508" s="331" t="str">
        <f>IF(COUNT(CC490,AB522)=2,ROUND(CC490*AB522/SUM(AB519:AB528),#REF!),"")</f>
        <v/>
      </c>
      <c r="CD508" s="331" t="str">
        <f>IF(COUNT(CD490,AC522)=2,ROUND(CD490*AC522/SUM(AC519:AC528),#REF!),"")</f>
        <v/>
      </c>
      <c r="CE508" s="331" t="str">
        <f>IF(COUNT(CE490,AD522)=2,ROUND(CE490*AD522/SUM(AD519:AD528),#REF!),"")</f>
        <v/>
      </c>
      <c r="CF508" s="331" t="str">
        <f>IF(COUNT(CF490,AE522)=2,ROUND(CF490*AE522/SUM(AE519:AE528),#REF!),"")</f>
        <v/>
      </c>
      <c r="CG508" s="331" t="str">
        <f>IF(COUNT(CG490,AF522)=2,ROUND(CG490*AF522/SUM(AF519:AF528),#REF!),"")</f>
        <v/>
      </c>
      <c r="CH508" s="565" t="str">
        <f>IF(COUNTA(AG522)=0,"",AG522)</f>
        <v/>
      </c>
      <c r="CI508" s="565"/>
      <c r="CJ508" s="565"/>
      <c r="CK508" s="565"/>
      <c r="CL508" s="565"/>
      <c r="CM508" s="565"/>
      <c r="CN508" s="565"/>
      <c r="CO508" s="565"/>
      <c r="CP508" s="565"/>
      <c r="CQ508" s="565"/>
    </row>
    <row r="509" spans="3:95" s="243" customFormat="1" ht="13.5" customHeight="1">
      <c r="C509" s="604" t="e">
        <f>DATE(#REF!+8,1,1)</f>
        <v>#REF!</v>
      </c>
      <c r="D509" s="605"/>
      <c r="E509" s="613" t="s">
        <v>198</v>
      </c>
      <c r="F509" s="614"/>
      <c r="G509" s="615"/>
      <c r="H509" s="256"/>
      <c r="I509" s="256"/>
      <c r="J509" s="256"/>
      <c r="K509" s="256"/>
      <c r="L509" s="256"/>
      <c r="M509" s="256"/>
      <c r="N509" s="256"/>
      <c r="O509" s="256"/>
      <c r="P509" s="256"/>
      <c r="Q509" s="256"/>
      <c r="R509" s="256"/>
      <c r="S509" s="256"/>
      <c r="T509" s="255"/>
      <c r="U509" s="621"/>
      <c r="V509" s="622"/>
      <c r="W509" s="622"/>
      <c r="X509" s="622"/>
      <c r="Y509" s="622"/>
      <c r="Z509" s="623"/>
      <c r="AA509" s="257"/>
      <c r="AB509" s="257"/>
      <c r="AC509" s="257"/>
      <c r="AD509" s="299"/>
      <c r="AE509" s="299"/>
      <c r="AF509" s="268"/>
      <c r="AG509" s="268"/>
      <c r="AH509" s="268"/>
      <c r="AI509" s="257"/>
      <c r="AJ509" s="257"/>
      <c r="AK509" s="257"/>
      <c r="AL509" s="257"/>
      <c r="AM509" s="257"/>
      <c r="AN509" s="257"/>
      <c r="AO509" s="257"/>
      <c r="AP509" s="257"/>
      <c r="AQ509" s="257"/>
      <c r="AR509" s="257"/>
      <c r="AS509" s="257"/>
      <c r="AT509" s="257"/>
      <c r="AU509" s="257"/>
      <c r="AX509" s="569" t="str">
        <f>IF(C523="","",C523)</f>
        <v/>
      </c>
      <c r="AY509" s="569"/>
      <c r="AZ509" s="587" t="str">
        <f>IF(E523="","",E523)</f>
        <v/>
      </c>
      <c r="BA509" s="590" t="str">
        <f ca="1">IF(F523="","",F523)</f>
        <v/>
      </c>
      <c r="BB509" s="590"/>
      <c r="BC509" s="590"/>
      <c r="BD509" s="587" t="str">
        <f>IF(I523="","",I523)</f>
        <v/>
      </c>
      <c r="BE509" s="578" t="e">
        <f>IF(#REF!="発電事業者","送電電力（MW）","受電電力（MW）")</f>
        <v>#REF!</v>
      </c>
      <c r="BF509" s="579"/>
      <c r="BG509" s="331" t="str">
        <f>IF(COUNT(BG488,L523)=2,ROUND(BG488*L523/SUM(L519:L528),#REF!),"")</f>
        <v/>
      </c>
      <c r="BH509" s="331" t="str">
        <f>IF(COUNT(BH488,M523)=2,ROUND(BH488*M523/SUM(M519:M528),#REF!),"")</f>
        <v/>
      </c>
      <c r="BI509" s="331" t="str">
        <f>IF(COUNT(BI488,N523)=2,ROUND(BI488*N523/SUM(N519:N528),#REF!),"")</f>
        <v/>
      </c>
      <c r="BJ509" s="331" t="str">
        <f>IF(COUNT(BJ488,O523)=2,ROUND(BJ488*O523/SUM(O519:O528),#REF!),"")</f>
        <v/>
      </c>
      <c r="BK509" s="331" t="str">
        <f>IF(COUNT(BK488,P523)=2,ROUND(BK488*P523/SUM(P519:P528),#REF!),"")</f>
        <v/>
      </c>
      <c r="BL509" s="331" t="str">
        <f>IF(COUNT(BL488,Q523)=2,ROUND(BL488*Q523/SUM(Q519:Q528),#REF!),"")</f>
        <v/>
      </c>
      <c r="BM509" s="331" t="str">
        <f>IF(COUNT(BM488,R523)=2,ROUND(BM488*R523/SUM(R519:R528),#REF!),"")</f>
        <v/>
      </c>
      <c r="BN509" s="331" t="str">
        <f>IF(COUNT(BN488,S523)=2,ROUND(BN488*S523/SUM(S519:S528),#REF!),"")</f>
        <v/>
      </c>
      <c r="BO509" s="331" t="str">
        <f>IF(COUNT(BO488,T523)=2,ROUND(BO488*T523/SUM(T519:T528),#REF!),"")</f>
        <v/>
      </c>
      <c r="BP509" s="331" t="str">
        <f>IF(COUNT(BP488,U523)=2,ROUND(BP488*U523/SUM(U519:U528),#REF!),"")</f>
        <v/>
      </c>
      <c r="BQ509" s="331" t="str">
        <f>IF(COUNT(BQ488,V523)=2,ROUND(BQ488*V523/SUM(V519:V528),#REF!),"")</f>
        <v/>
      </c>
      <c r="BR509" s="331" t="str">
        <f>IF(COUNT(BR488,W523)=2,ROUND(BR488*W523/SUM(W519:W528),#REF!),"")</f>
        <v/>
      </c>
      <c r="BS509" s="569" t="e">
        <f>IF(#REF!="発電事業者","送電電力（MW）","受電電力（MW）")</f>
        <v>#REF!</v>
      </c>
      <c r="BT509" s="569"/>
      <c r="BU509" s="569"/>
      <c r="BV509" s="333" t="s">
        <v>171</v>
      </c>
      <c r="BW509" s="580"/>
      <c r="BX509" s="580"/>
      <c r="BY509" s="331" t="str">
        <f>IF(COUNT(BY488,X523)=2,ROUND(BY488*X523/SUM(X519:X528),#REF!),"")</f>
        <v/>
      </c>
      <c r="BZ509" s="331" t="str">
        <f>IF(COUNT(BZ488,Y523)=2,ROUND(BZ488*Y523/SUM(Y519:Y528),#REF!),"")</f>
        <v/>
      </c>
      <c r="CA509" s="331" t="str">
        <f>IF(COUNT(CA488,Z523)=2,ROUND(CA488*Z523/SUM(Z519:Z528),#REF!),"")</f>
        <v/>
      </c>
      <c r="CB509" s="331" t="str">
        <f>IF(COUNT(CB488,AA523)=2,ROUND(CB488*AA523/SUM(AA519:AA528),#REF!),"")</f>
        <v/>
      </c>
      <c r="CC509" s="331" t="str">
        <f>IF(COUNT(CC488,AB523)=2,ROUND(CC488*AB523/SUM(AB519:AB528),#REF!),"")</f>
        <v/>
      </c>
      <c r="CD509" s="331" t="str">
        <f>IF(COUNT(CD488,AC523)=2,ROUND(CD488*AC523/SUM(AC519:AC528),#REF!),"")</f>
        <v/>
      </c>
      <c r="CE509" s="331" t="str">
        <f>IF(COUNT(CE488,AD523)=2,ROUND(CE488*AD523/SUM(AD519:AD528),#REF!),"")</f>
        <v/>
      </c>
      <c r="CF509" s="331" t="str">
        <f>IF(COUNT(CF488,AE523)=2,ROUND(CF488*AE523/SUM(AE519:AE528),#REF!),"")</f>
        <v/>
      </c>
      <c r="CG509" s="331" t="str">
        <f>IF(COUNT(CG488,AF523)=2,ROUND(CG488*AF523/SUM(AF519:AF528),#REF!),"")</f>
        <v/>
      </c>
      <c r="CH509" s="563" t="s">
        <v>120</v>
      </c>
      <c r="CI509" s="563"/>
      <c r="CJ509" s="563"/>
      <c r="CK509" s="563"/>
      <c r="CL509" s="563"/>
      <c r="CM509" s="563"/>
      <c r="CN509" s="563"/>
      <c r="CO509" s="563"/>
      <c r="CP509" s="563"/>
      <c r="CQ509" s="563"/>
    </row>
    <row r="510" spans="3:95" s="243" customFormat="1" ht="13.5" customHeight="1">
      <c r="C510" s="606"/>
      <c r="D510" s="607"/>
      <c r="E510" s="608" t="s">
        <v>212</v>
      </c>
      <c r="F510" s="609"/>
      <c r="G510" s="610"/>
      <c r="H510" s="261"/>
      <c r="I510" s="261"/>
      <c r="J510" s="261"/>
      <c r="K510" s="261"/>
      <c r="L510" s="261"/>
      <c r="M510" s="261"/>
      <c r="N510" s="261"/>
      <c r="O510" s="261"/>
      <c r="P510" s="261"/>
      <c r="Q510" s="261"/>
      <c r="R510" s="261"/>
      <c r="S510" s="261"/>
      <c r="T510" s="262" t="str">
        <f>IF(COUNT(H510:S510)=0,"",SUMPRODUCT(ROUND(H510:S510,1)))</f>
        <v/>
      </c>
      <c r="U510" s="624"/>
      <c r="V510" s="625"/>
      <c r="W510" s="625"/>
      <c r="X510" s="625"/>
      <c r="Y510" s="625"/>
      <c r="Z510" s="626"/>
      <c r="AA510" s="257"/>
      <c r="AB510" s="257"/>
      <c r="AC510" s="257"/>
      <c r="AD510" s="299"/>
      <c r="AE510" s="299"/>
      <c r="AF510" s="268"/>
      <c r="AG510" s="268"/>
      <c r="AH510" s="268"/>
      <c r="AI510" s="271"/>
      <c r="AJ510" s="271"/>
      <c r="AK510" s="271"/>
      <c r="AL510" s="271"/>
      <c r="AM510" s="271"/>
      <c r="AN510" s="271"/>
      <c r="AO510" s="271"/>
      <c r="AP510" s="271"/>
      <c r="AQ510" s="271"/>
      <c r="AR510" s="271"/>
      <c r="AS510" s="271"/>
      <c r="AT510" s="271"/>
      <c r="AU510" s="272"/>
      <c r="AX510" s="569"/>
      <c r="AY510" s="569"/>
      <c r="AZ510" s="588"/>
      <c r="BA510" s="590"/>
      <c r="BB510" s="590"/>
      <c r="BC510" s="590"/>
      <c r="BD510" s="588"/>
      <c r="BE510" s="583"/>
      <c r="BF510" s="584"/>
      <c r="BG510" s="259"/>
      <c r="BH510" s="259"/>
      <c r="BI510" s="259"/>
      <c r="BJ510" s="259"/>
      <c r="BK510" s="259"/>
      <c r="BL510" s="259"/>
      <c r="BM510" s="259"/>
      <c r="BN510" s="259"/>
      <c r="BO510" s="259"/>
      <c r="BP510" s="259"/>
      <c r="BQ510" s="259"/>
      <c r="BR510" s="259"/>
      <c r="BS510" s="569"/>
      <c r="BT510" s="569"/>
      <c r="BU510" s="569"/>
      <c r="BV510" s="333" t="s">
        <v>172</v>
      </c>
      <c r="BW510" s="581"/>
      <c r="BX510" s="581"/>
      <c r="BY510" s="331" t="str">
        <f>IF(COUNT(BY489,X523)=2,ROUND(BY489*X523/SUM(X519:X528),#REF!),"")</f>
        <v/>
      </c>
      <c r="BZ510" s="331" t="str">
        <f>IF(COUNT(BZ489,Y523)=2,ROUND(BZ489*Y523/SUM(Y519:Y528),#REF!),"")</f>
        <v/>
      </c>
      <c r="CA510" s="331" t="str">
        <f>IF(COUNT(CA489,Z523)=2,ROUND(CA489*Z523/SUM(Z519:Z528),#REF!),"")</f>
        <v/>
      </c>
      <c r="CB510" s="331" t="str">
        <f>IF(COUNT(CB489,AA523)=2,ROUND(CB489*AA523/SUM(AA519:AA528),#REF!),"")</f>
        <v/>
      </c>
      <c r="CC510" s="331" t="str">
        <f>IF(COUNT(CC489,AB523)=2,ROUND(CC489*AB523/SUM(AB519:AB528),#REF!),"")</f>
        <v/>
      </c>
      <c r="CD510" s="331" t="str">
        <f>IF(COUNT(CD489,AC523)=2,ROUND(CD489*AC523/SUM(AC519:AC528),#REF!),"")</f>
        <v/>
      </c>
      <c r="CE510" s="331" t="str">
        <f>IF(COUNT(CE489,AD523)=2,ROUND(CE489*AD523/SUM(AD519:AD528),#REF!),"")</f>
        <v/>
      </c>
      <c r="CF510" s="331" t="str">
        <f>IF(COUNT(CF489,AE523)=2,ROUND(CF489*AE523/SUM(AE519:AE528),#REF!),"")</f>
        <v/>
      </c>
      <c r="CG510" s="331" t="str">
        <f>IF(COUNT(CG489,AF523)=2,ROUND(CG489*AF523/SUM(AF519:AF528),#REF!),"")</f>
        <v/>
      </c>
      <c r="CH510" s="564" t="str">
        <f>IF(CH509="","",CH509)</f>
        <v>廃棄物</v>
      </c>
      <c r="CI510" s="564"/>
      <c r="CJ510" s="564"/>
      <c r="CK510" s="564"/>
      <c r="CL510" s="564"/>
      <c r="CM510" s="564"/>
      <c r="CN510" s="564"/>
      <c r="CO510" s="564"/>
      <c r="CP510" s="564"/>
      <c r="CQ510" s="564"/>
    </row>
    <row r="511" spans="3:95" s="243" customFormat="1" ht="13.5" customHeight="1">
      <c r="C511" s="604" t="e">
        <f>DATE(#REF!+9,1,1)</f>
        <v>#REF!</v>
      </c>
      <c r="D511" s="605"/>
      <c r="E511" s="613" t="s">
        <v>198</v>
      </c>
      <c r="F511" s="614"/>
      <c r="G511" s="615"/>
      <c r="H511" s="256"/>
      <c r="I511" s="256"/>
      <c r="J511" s="256"/>
      <c r="K511" s="256"/>
      <c r="L511" s="256"/>
      <c r="M511" s="256"/>
      <c r="N511" s="256"/>
      <c r="O511" s="256"/>
      <c r="P511" s="256"/>
      <c r="Q511" s="256"/>
      <c r="R511" s="256"/>
      <c r="S511" s="256"/>
      <c r="T511" s="255"/>
      <c r="U511" s="613" t="s">
        <v>210</v>
      </c>
      <c r="V511" s="614"/>
      <c r="W511" s="614"/>
      <c r="X511" s="615"/>
      <c r="Y511" s="666"/>
      <c r="Z511" s="667"/>
      <c r="AA511" s="257"/>
      <c r="AB511" s="257"/>
      <c r="AC511" s="257"/>
      <c r="AD511" s="299"/>
      <c r="AE511" s="299"/>
      <c r="AF511" s="268"/>
      <c r="AG511" s="268"/>
      <c r="AH511" s="268"/>
      <c r="AI511" s="257"/>
      <c r="AJ511" s="257"/>
      <c r="AK511" s="257"/>
      <c r="AL511" s="257"/>
      <c r="AM511" s="257"/>
      <c r="AN511" s="257"/>
      <c r="AO511" s="257"/>
      <c r="AP511" s="257"/>
      <c r="AQ511" s="257"/>
      <c r="AR511" s="257"/>
      <c r="AS511" s="257"/>
      <c r="AT511" s="257"/>
      <c r="AU511" s="257"/>
      <c r="AX511" s="569"/>
      <c r="AY511" s="569"/>
      <c r="AZ511" s="589"/>
      <c r="BA511" s="590"/>
      <c r="BB511" s="590"/>
      <c r="BC511" s="590"/>
      <c r="BD511" s="589"/>
      <c r="BE511" s="585" t="e">
        <f>IF(#REF!="発電事業者","月間送電電力量（GWh）","月間受電電力量（GWh）")</f>
        <v>#REF!</v>
      </c>
      <c r="BF511" s="586"/>
      <c r="BG511" s="331" t="str">
        <f>IF(COUNT(BG490,L523)=2,ROUND(BG490*L523/SUM(L519:L528),#REF!),"")</f>
        <v/>
      </c>
      <c r="BH511" s="331" t="str">
        <f>IF(COUNT(BH490,M523)=2,ROUND(BH490*M523/SUM(M519:M528),#REF!),"")</f>
        <v/>
      </c>
      <c r="BI511" s="331" t="str">
        <f>IF(COUNT(BI490,N523)=2,ROUND(BI490*N523/SUM(N519:N528),#REF!),"")</f>
        <v/>
      </c>
      <c r="BJ511" s="331" t="str">
        <f>IF(COUNT(BJ490,O523)=2,ROUND(BJ490*O523/SUM(O519:O528),#REF!),"")</f>
        <v/>
      </c>
      <c r="BK511" s="331" t="str">
        <f>IF(COUNT(BK490,P523)=2,ROUND(BK490*P523/SUM(P519:P528),#REF!),"")</f>
        <v/>
      </c>
      <c r="BL511" s="331" t="str">
        <f>IF(COUNT(BL490,Q523)=2,ROUND(BL490*Q523/SUM(Q519:Q528),#REF!),"")</f>
        <v/>
      </c>
      <c r="BM511" s="331" t="str">
        <f>IF(COUNT(BM490,R523)=2,ROUND(BM490*R523/SUM(R519:R528),#REF!),"")</f>
        <v/>
      </c>
      <c r="BN511" s="331" t="str">
        <f>IF(COUNT(BN490,S523)=2,ROUND(BN490*S523/SUM(S519:S528),#REF!),"")</f>
        <v/>
      </c>
      <c r="BO511" s="331" t="str">
        <f>IF(COUNT(BO490,T523)=2,ROUND(BO490*T523/SUM(T519:T528),#REF!),"")</f>
        <v/>
      </c>
      <c r="BP511" s="331" t="str">
        <f>IF(COUNT(BP490,U523)=2,ROUND(BP490*U523/SUM(U519:U528),#REF!),"")</f>
        <v/>
      </c>
      <c r="BQ511" s="331" t="str">
        <f>IF(COUNT(BQ490,V523)=2,ROUND(BQ490*V523/SUM(V519:V528),#REF!),"")</f>
        <v/>
      </c>
      <c r="BR511" s="331" t="str">
        <f>IF(COUNT(BR490,W523)=2,ROUND(BR490*W523/SUM(W519:W528),#REF!),"")</f>
        <v/>
      </c>
      <c r="BS511" s="569" t="e">
        <f>IF(#REF!="発電事業者","年間送電電力量（GWh）","年間受電電力量（GWh）")</f>
        <v>#REF!</v>
      </c>
      <c r="BT511" s="569"/>
      <c r="BU511" s="569"/>
      <c r="BV511" s="333" t="s">
        <v>25</v>
      </c>
      <c r="BW511" s="582"/>
      <c r="BX511" s="582"/>
      <c r="BY511" s="331" t="str">
        <f>IF(COUNT(BY490,X523)=2,ROUND(BY490*X523/SUM(X519:X528),#REF!),"")</f>
        <v/>
      </c>
      <c r="BZ511" s="331" t="str">
        <f>IF(COUNT(BZ490,Y523)=2,ROUND(BZ490*Y523/SUM(Y519:Y528),#REF!),"")</f>
        <v/>
      </c>
      <c r="CA511" s="331" t="str">
        <f>IF(COUNT(CA490,Z523)=2,ROUND(CA490*Z523/SUM(Z519:Z528),#REF!),"")</f>
        <v/>
      </c>
      <c r="CB511" s="331" t="str">
        <f>IF(COUNT(CB490,AA523)=2,ROUND(CB490*AA523/SUM(AA519:AA528),#REF!),"")</f>
        <v/>
      </c>
      <c r="CC511" s="331" t="str">
        <f>IF(COUNT(CC490,AB523)=2,ROUND(CC490*AB523/SUM(AB519:AB528),#REF!),"")</f>
        <v/>
      </c>
      <c r="CD511" s="331" t="str">
        <f>IF(COUNT(CD490,AC523)=2,ROUND(CD490*AC523/SUM(AC519:AC528),#REF!),"")</f>
        <v/>
      </c>
      <c r="CE511" s="331" t="str">
        <f>IF(COUNT(CE490,AD523)=2,ROUND(CE490*AD523/SUM(AD519:AD528),#REF!),"")</f>
        <v/>
      </c>
      <c r="CF511" s="331" t="str">
        <f>IF(COUNT(CF490,AE523)=2,ROUND(CF490*AE523/SUM(AE519:AE528),#REF!),"")</f>
        <v/>
      </c>
      <c r="CG511" s="331" t="str">
        <f>IF(COUNT(CG490,AF523)=2,ROUND(CG490*AF523/SUM(AF519:AF528),#REF!),"")</f>
        <v/>
      </c>
      <c r="CH511" s="565" t="str">
        <f>IF(COUNTA(AG523)=0,"",AG523)</f>
        <v/>
      </c>
      <c r="CI511" s="565"/>
      <c r="CJ511" s="565"/>
      <c r="CK511" s="565"/>
      <c r="CL511" s="565"/>
      <c r="CM511" s="565"/>
      <c r="CN511" s="565"/>
      <c r="CO511" s="565"/>
      <c r="CP511" s="565"/>
      <c r="CQ511" s="565"/>
    </row>
    <row r="512" spans="3:95" s="243" customFormat="1" ht="13.5" customHeight="1">
      <c r="C512" s="606"/>
      <c r="D512" s="607"/>
      <c r="E512" s="608" t="s">
        <v>212</v>
      </c>
      <c r="F512" s="609"/>
      <c r="G512" s="610"/>
      <c r="H512" s="261"/>
      <c r="I512" s="261"/>
      <c r="J512" s="261"/>
      <c r="K512" s="261"/>
      <c r="L512" s="261"/>
      <c r="M512" s="261"/>
      <c r="N512" s="261"/>
      <c r="O512" s="261"/>
      <c r="P512" s="261"/>
      <c r="Q512" s="261"/>
      <c r="R512" s="261"/>
      <c r="S512" s="261"/>
      <c r="T512" s="262" t="str">
        <f>IF(COUNT(H512:S512)=0,"",SUMPRODUCT(ROUND(H512:S512,1)))</f>
        <v/>
      </c>
      <c r="U512" s="608" t="s">
        <v>211</v>
      </c>
      <c r="V512" s="609"/>
      <c r="W512" s="609"/>
      <c r="X512" s="610"/>
      <c r="Y512" s="664"/>
      <c r="Z512" s="665"/>
      <c r="AA512" s="257"/>
      <c r="AB512" s="257"/>
      <c r="AC512" s="257"/>
      <c r="AD512" s="299"/>
      <c r="AE512" s="299"/>
      <c r="AF512" s="268"/>
      <c r="AG512" s="268"/>
      <c r="AH512" s="268"/>
      <c r="AI512" s="271"/>
      <c r="AJ512" s="271"/>
      <c r="AK512" s="271"/>
      <c r="AL512" s="271"/>
      <c r="AM512" s="271"/>
      <c r="AN512" s="271"/>
      <c r="AO512" s="271"/>
      <c r="AP512" s="271"/>
      <c r="AQ512" s="271"/>
      <c r="AR512" s="271"/>
      <c r="AS512" s="271"/>
      <c r="AT512" s="271"/>
      <c r="AU512" s="272"/>
      <c r="AX512" s="569" t="str">
        <f>IF(C524="","",C524)</f>
        <v/>
      </c>
      <c r="AY512" s="569"/>
      <c r="AZ512" s="587" t="str">
        <f>IF(E524="","",E524)</f>
        <v/>
      </c>
      <c r="BA512" s="590" t="str">
        <f ca="1">IF(F524="","",F524)</f>
        <v/>
      </c>
      <c r="BB512" s="590"/>
      <c r="BC512" s="590"/>
      <c r="BD512" s="587" t="str">
        <f>IF(I524="","",I524)</f>
        <v/>
      </c>
      <c r="BE512" s="578" t="e">
        <f>IF(#REF!="発電事業者","送電電力（MW）","受電電力（MW）")</f>
        <v>#REF!</v>
      </c>
      <c r="BF512" s="579"/>
      <c r="BG512" s="331" t="str">
        <f>IF(COUNT(BG488,L524)=2,ROUND(BG488*L524/SUM(L519:L528),#REF!),"")</f>
        <v/>
      </c>
      <c r="BH512" s="331" t="str">
        <f>IF(COUNT(BH488,M524)=2,ROUND(BH488*M524/SUM(M519:M528),#REF!),"")</f>
        <v/>
      </c>
      <c r="BI512" s="331" t="str">
        <f>IF(COUNT(BI488,N524)=2,ROUND(BI488*N524/SUM(N519:N528),#REF!),"")</f>
        <v/>
      </c>
      <c r="BJ512" s="331" t="str">
        <f>IF(COUNT(BJ488,O524)=2,ROUND(BJ488*O524/SUM(O519:O528),#REF!),"")</f>
        <v/>
      </c>
      <c r="BK512" s="331" t="str">
        <f>IF(COUNT(BK488,P524)=2,ROUND(BK488*P524/SUM(P519:P528),#REF!),"")</f>
        <v/>
      </c>
      <c r="BL512" s="331" t="str">
        <f>IF(COUNT(BL488,Q524)=2,ROUND(BL488*Q524/SUM(Q519:Q528),#REF!),"")</f>
        <v/>
      </c>
      <c r="BM512" s="331" t="str">
        <f>IF(COUNT(BM488,R524)=2,ROUND(BM488*R524/SUM(R519:R528),#REF!),"")</f>
        <v/>
      </c>
      <c r="BN512" s="331" t="str">
        <f>IF(COUNT(BN488,S524)=2,ROUND(BN488*S524/SUM(S519:S528),#REF!),"")</f>
        <v/>
      </c>
      <c r="BO512" s="331" t="str">
        <f>IF(COUNT(BO488,T524)=2,ROUND(BO488*T524/SUM(T519:T528),#REF!),"")</f>
        <v/>
      </c>
      <c r="BP512" s="331" t="str">
        <f>IF(COUNT(BP488,U524)=2,ROUND(BP488*U524/SUM(U519:U528),#REF!),"")</f>
        <v/>
      </c>
      <c r="BQ512" s="331" t="str">
        <f>IF(COUNT(BQ488,V524)=2,ROUND(BQ488*V524/SUM(V519:V528),#REF!),"")</f>
        <v/>
      </c>
      <c r="BR512" s="331" t="str">
        <f>IF(COUNT(BR488,W524)=2,ROUND(BR488*W524/SUM(W519:W528),#REF!),"")</f>
        <v/>
      </c>
      <c r="BS512" s="569" t="e">
        <f>IF(#REF!="発電事業者","送電電力（MW）","受電電力（MW）")</f>
        <v>#REF!</v>
      </c>
      <c r="BT512" s="569"/>
      <c r="BU512" s="569"/>
      <c r="BV512" s="333" t="s">
        <v>171</v>
      </c>
      <c r="BW512" s="580"/>
      <c r="BX512" s="580"/>
      <c r="BY512" s="331" t="str">
        <f>IF(COUNT(BY488,X524)=2,ROUND(BY488*X524/SUM(X519:X528),#REF!),"")</f>
        <v/>
      </c>
      <c r="BZ512" s="331" t="str">
        <f>IF(COUNT(BZ488,Y524)=2,ROUND(BZ488*Y524/SUM(Y519:Y528),#REF!),"")</f>
        <v/>
      </c>
      <c r="CA512" s="331" t="str">
        <f>IF(COUNT(CA488,Z524)=2,ROUND(CA488*Z524/SUM(Z519:Z528),#REF!),"")</f>
        <v/>
      </c>
      <c r="CB512" s="331" t="str">
        <f>IF(COUNT(CB488,AA524)=2,ROUND(CB488*AA524/SUM(AA519:AA528),#REF!),"")</f>
        <v/>
      </c>
      <c r="CC512" s="331" t="str">
        <f>IF(COUNT(CC488,AB524)=2,ROUND(CC488*AB524/SUM(AB519:AB528),#REF!),"")</f>
        <v/>
      </c>
      <c r="CD512" s="331" t="str">
        <f>IF(COUNT(CD488,AC524)=2,ROUND(CD488*AC524/SUM(AC519:AC528),#REF!),"")</f>
        <v/>
      </c>
      <c r="CE512" s="331" t="str">
        <f>IF(COUNT(CE488,AD524)=2,ROUND(CE488*AD524/SUM(AD519:AD528),#REF!),"")</f>
        <v/>
      </c>
      <c r="CF512" s="331" t="str">
        <f>IF(COUNT(CF488,AE524)=2,ROUND(CF488*AE524/SUM(AE519:AE528),#REF!),"")</f>
        <v/>
      </c>
      <c r="CG512" s="331" t="str">
        <f>IF(COUNT(CG488,AF524)=2,ROUND(CG488*AF524/SUM(AF519:AF528),#REF!),"")</f>
        <v/>
      </c>
      <c r="CH512" s="563" t="s">
        <v>120</v>
      </c>
      <c r="CI512" s="563"/>
      <c r="CJ512" s="563"/>
      <c r="CK512" s="563"/>
      <c r="CL512" s="563"/>
      <c r="CM512" s="563"/>
      <c r="CN512" s="563"/>
      <c r="CO512" s="563"/>
      <c r="CP512" s="563"/>
      <c r="CQ512" s="563"/>
    </row>
    <row r="513" spans="3:97" s="243" customFormat="1" ht="13.5" customHeight="1">
      <c r="C513" s="273"/>
      <c r="D513" s="273"/>
      <c r="E513" s="245"/>
      <c r="F513" s="245"/>
      <c r="G513" s="245"/>
      <c r="H513" s="257"/>
      <c r="I513" s="257"/>
      <c r="J513" s="257"/>
      <c r="K513" s="257"/>
      <c r="L513" s="257"/>
      <c r="M513" s="257"/>
      <c r="N513" s="257"/>
      <c r="O513" s="257"/>
      <c r="P513" s="257"/>
      <c r="Q513" s="257"/>
      <c r="R513" s="257"/>
      <c r="S513" s="257"/>
      <c r="T513" s="257"/>
      <c r="U513" s="245"/>
      <c r="V513" s="245"/>
      <c r="W513" s="245"/>
      <c r="X513" s="245"/>
      <c r="Y513" s="274"/>
      <c r="Z513" s="274"/>
      <c r="AA513" s="257"/>
      <c r="AB513" s="257"/>
      <c r="AC513" s="257"/>
      <c r="AD513" s="273"/>
      <c r="AE513" s="273"/>
      <c r="AF513" s="245"/>
      <c r="AG513" s="245"/>
      <c r="AH513" s="245"/>
      <c r="AI513" s="271"/>
      <c r="AJ513" s="271"/>
      <c r="AK513" s="271"/>
      <c r="AL513" s="271"/>
      <c r="AM513" s="271"/>
      <c r="AN513" s="271"/>
      <c r="AO513" s="271"/>
      <c r="AP513" s="271"/>
      <c r="AQ513" s="271"/>
      <c r="AR513" s="271"/>
      <c r="AS513" s="271"/>
      <c r="AT513" s="271"/>
      <c r="AU513" s="272"/>
      <c r="AV513" s="275"/>
      <c r="AX513" s="569"/>
      <c r="AY513" s="569"/>
      <c r="AZ513" s="588"/>
      <c r="BA513" s="590"/>
      <c r="BB513" s="590"/>
      <c r="BC513" s="590"/>
      <c r="BD513" s="588"/>
      <c r="BE513" s="583"/>
      <c r="BF513" s="584"/>
      <c r="BG513" s="259"/>
      <c r="BH513" s="259"/>
      <c r="BI513" s="259"/>
      <c r="BJ513" s="259"/>
      <c r="BK513" s="259"/>
      <c r="BL513" s="259"/>
      <c r="BM513" s="259"/>
      <c r="BN513" s="259"/>
      <c r="BO513" s="259"/>
      <c r="BP513" s="259"/>
      <c r="BQ513" s="259"/>
      <c r="BR513" s="259"/>
      <c r="BS513" s="569"/>
      <c r="BT513" s="569"/>
      <c r="BU513" s="569"/>
      <c r="BV513" s="333" t="s">
        <v>172</v>
      </c>
      <c r="BW513" s="581"/>
      <c r="BX513" s="581"/>
      <c r="BY513" s="331" t="str">
        <f>IF(COUNT(BY489,X524)=2,ROUND(BY489*X524/SUM(X519:X528),#REF!),"")</f>
        <v/>
      </c>
      <c r="BZ513" s="331" t="str">
        <f>IF(COUNT(BZ489,Y524)=2,ROUND(BZ489*Y524/SUM(Y519:Y528),#REF!),"")</f>
        <v/>
      </c>
      <c r="CA513" s="331" t="str">
        <f>IF(COUNT(CA489,Z524)=2,ROUND(CA489*Z524/SUM(Z519:Z528),#REF!),"")</f>
        <v/>
      </c>
      <c r="CB513" s="331" t="str">
        <f>IF(COUNT(CB489,AA524)=2,ROUND(CB489*AA524/SUM(AA519:AA528),#REF!),"")</f>
        <v/>
      </c>
      <c r="CC513" s="331" t="str">
        <f>IF(COUNT(CC489,AB524)=2,ROUND(CC489*AB524/SUM(AB519:AB528),#REF!),"")</f>
        <v/>
      </c>
      <c r="CD513" s="331" t="str">
        <f>IF(COUNT(CD489,AC524)=2,ROUND(CD489*AC524/SUM(AC519:AC528),#REF!),"")</f>
        <v/>
      </c>
      <c r="CE513" s="331" t="str">
        <f>IF(COUNT(CE489,AD524)=2,ROUND(CE489*AD524/SUM(AD519:AD528),#REF!),"")</f>
        <v/>
      </c>
      <c r="CF513" s="331" t="str">
        <f>IF(COUNT(CF489,AE524)=2,ROUND(CF489*AE524/SUM(AE519:AE528),#REF!),"")</f>
        <v/>
      </c>
      <c r="CG513" s="331" t="str">
        <f>IF(COUNT(CG489,AF524)=2,ROUND(CG489*AF524/SUM(AF519:AF528),#REF!),"")</f>
        <v/>
      </c>
      <c r="CH513" s="564" t="str">
        <f>IF(CH512="","",CH512)</f>
        <v>廃棄物</v>
      </c>
      <c r="CI513" s="564"/>
      <c r="CJ513" s="564"/>
      <c r="CK513" s="564"/>
      <c r="CL513" s="564"/>
      <c r="CM513" s="564"/>
      <c r="CN513" s="564"/>
      <c r="CO513" s="564"/>
      <c r="CP513" s="564"/>
      <c r="CQ513" s="564"/>
      <c r="CR513" s="271"/>
      <c r="CS513" s="271"/>
    </row>
    <row r="514" spans="3:97" s="243" customFormat="1" ht="13.5" customHeight="1">
      <c r="I514" s="257"/>
      <c r="J514" s="257"/>
      <c r="K514" s="257"/>
      <c r="L514" s="257"/>
      <c r="M514" s="257"/>
      <c r="N514" s="257"/>
      <c r="O514" s="257"/>
      <c r="P514" s="257"/>
      <c r="Q514" s="257"/>
      <c r="R514" s="257"/>
      <c r="S514" s="257"/>
      <c r="T514" s="257"/>
      <c r="U514" s="245"/>
      <c r="V514" s="245"/>
      <c r="W514" s="245"/>
      <c r="X514" s="245"/>
      <c r="Y514" s="274"/>
      <c r="Z514" s="274"/>
      <c r="AA514" s="257"/>
      <c r="AB514" s="257"/>
      <c r="AC514" s="257"/>
      <c r="AD514" s="273"/>
      <c r="AE514" s="273"/>
      <c r="AF514" s="245"/>
      <c r="AG514" s="245"/>
      <c r="AH514" s="245"/>
      <c r="AI514" s="271"/>
      <c r="AJ514" s="271"/>
      <c r="AK514" s="271"/>
      <c r="AL514" s="271"/>
      <c r="AM514" s="271"/>
      <c r="AN514" s="271"/>
      <c r="AO514" s="271"/>
      <c r="AP514" s="271"/>
      <c r="AQ514" s="271"/>
      <c r="AR514" s="271"/>
      <c r="AS514" s="271"/>
      <c r="AT514" s="271"/>
      <c r="AU514" s="272"/>
      <c r="AV514" s="257"/>
      <c r="AX514" s="569"/>
      <c r="AY514" s="569"/>
      <c r="AZ514" s="589"/>
      <c r="BA514" s="590"/>
      <c r="BB514" s="590"/>
      <c r="BC514" s="590"/>
      <c r="BD514" s="589"/>
      <c r="BE514" s="585" t="e">
        <f>IF(#REF!="発電事業者","月間送電電力量（GWh）","月間受電電力量（GWh）")</f>
        <v>#REF!</v>
      </c>
      <c r="BF514" s="586"/>
      <c r="BG514" s="331" t="str">
        <f>IF(COUNT(BG490,L524)=2,ROUND(BG490*L524/SUM(L519:L528),#REF!),"")</f>
        <v/>
      </c>
      <c r="BH514" s="331" t="str">
        <f>IF(COUNT(BH490,M524)=2,ROUND(BH490*M524/SUM(M519:M528),#REF!),"")</f>
        <v/>
      </c>
      <c r="BI514" s="331" t="str">
        <f>IF(COUNT(BI490,N524)=2,ROUND(BI490*N524/SUM(N519:N528),#REF!),"")</f>
        <v/>
      </c>
      <c r="BJ514" s="331" t="str">
        <f>IF(COUNT(BJ490,O524)=2,ROUND(BJ490*O524/SUM(O519:O528),#REF!),"")</f>
        <v/>
      </c>
      <c r="BK514" s="331" t="str">
        <f>IF(COUNT(BK490,P524)=2,ROUND(BK490*P524/SUM(P519:P528),#REF!),"")</f>
        <v/>
      </c>
      <c r="BL514" s="331" t="str">
        <f>IF(COUNT(BL490,Q524)=2,ROUND(BL490*Q524/SUM(Q519:Q528),#REF!),"")</f>
        <v/>
      </c>
      <c r="BM514" s="331" t="str">
        <f>IF(COUNT(BM490,R524)=2,ROUND(BM490*R524/SUM(R519:R528),#REF!),"")</f>
        <v/>
      </c>
      <c r="BN514" s="331" t="str">
        <f>IF(COUNT(BN490,S524)=2,ROUND(BN490*S524/SUM(S519:S528),#REF!),"")</f>
        <v/>
      </c>
      <c r="BO514" s="331" t="str">
        <f>IF(COUNT(BO490,T524)=2,ROUND(BO490*T524/SUM(T519:T528),#REF!),"")</f>
        <v/>
      </c>
      <c r="BP514" s="331" t="str">
        <f>IF(COUNT(BP490,U524)=2,ROUND(BP490*U524/SUM(U519:U528),#REF!),"")</f>
        <v/>
      </c>
      <c r="BQ514" s="331" t="str">
        <f>IF(COUNT(BQ490,V524)=2,ROUND(BQ490*V524/SUM(V519:V528),#REF!),"")</f>
        <v/>
      </c>
      <c r="BR514" s="331" t="str">
        <f>IF(COUNT(BR490,W524)=2,ROUND(BR490*W524/SUM(W519:W528),#REF!),"")</f>
        <v/>
      </c>
      <c r="BS514" s="569" t="e">
        <f>IF(#REF!="発電事業者","年間送電電力量（GWh）","年間受電電力量（GWh）")</f>
        <v>#REF!</v>
      </c>
      <c r="BT514" s="569"/>
      <c r="BU514" s="569"/>
      <c r="BV514" s="333" t="s">
        <v>25</v>
      </c>
      <c r="BW514" s="582"/>
      <c r="BX514" s="582"/>
      <c r="BY514" s="331" t="str">
        <f>IF(COUNT(BY490,X524)=2,ROUND(BY490*X524/SUM(X519:X528),#REF!),"")</f>
        <v/>
      </c>
      <c r="BZ514" s="331" t="str">
        <f>IF(COUNT(BZ490,Y524)=2,ROUND(BZ490*Y524/SUM(Y519:Y528),#REF!),"")</f>
        <v/>
      </c>
      <c r="CA514" s="331" t="str">
        <f>IF(COUNT(CA490,Z524)=2,ROUND(CA490*Z524/SUM(Z519:Z528),#REF!),"")</f>
        <v/>
      </c>
      <c r="CB514" s="331" t="str">
        <f>IF(COUNT(CB490,AA524)=2,ROUND(CB490*AA524/SUM(AA519:AA528),#REF!),"")</f>
        <v/>
      </c>
      <c r="CC514" s="331" t="str">
        <f>IF(COUNT(CC490,AB524)=2,ROUND(CC490*AB524/SUM(AB519:AB528),#REF!),"")</f>
        <v/>
      </c>
      <c r="CD514" s="331" t="str">
        <f>IF(COUNT(CD490,AC524)=2,ROUND(CD490*AC524/SUM(AC519:AC528),#REF!),"")</f>
        <v/>
      </c>
      <c r="CE514" s="331" t="str">
        <f>IF(COUNT(CE490,AD524)=2,ROUND(CE490*AD524/SUM(AD519:AD528),#REF!),"")</f>
        <v/>
      </c>
      <c r="CF514" s="331" t="str">
        <f>IF(COUNT(CF490,AE524)=2,ROUND(CF490*AE524/SUM(AE519:AE528),#REF!),"")</f>
        <v/>
      </c>
      <c r="CG514" s="331" t="str">
        <f>IF(COUNT(CG490,AF524)=2,ROUND(CG490*AF524/SUM(AF519:AF528),#REF!),"")</f>
        <v/>
      </c>
      <c r="CH514" s="565" t="str">
        <f>IF(COUNTA(AG524)=0,"",AG524)</f>
        <v/>
      </c>
      <c r="CI514" s="565"/>
      <c r="CJ514" s="565"/>
      <c r="CK514" s="565"/>
      <c r="CL514" s="565"/>
      <c r="CM514" s="565"/>
      <c r="CN514" s="565"/>
      <c r="CO514" s="565"/>
      <c r="CP514" s="565"/>
      <c r="CQ514" s="565"/>
    </row>
    <row r="515" spans="3:97" s="243" customFormat="1" ht="13.5" customHeight="1">
      <c r="C515" s="273"/>
      <c r="D515" s="273"/>
      <c r="E515" s="245"/>
      <c r="F515" s="245"/>
      <c r="G515" s="245"/>
      <c r="H515" s="257"/>
      <c r="I515" s="257"/>
      <c r="J515" s="257"/>
      <c r="K515" s="257"/>
      <c r="L515" s="257"/>
      <c r="M515" s="257"/>
      <c r="N515" s="257"/>
      <c r="O515" s="257"/>
      <c r="P515" s="257"/>
      <c r="Q515" s="257"/>
      <c r="R515" s="257"/>
      <c r="S515" s="257"/>
      <c r="T515" s="257"/>
      <c r="U515" s="257"/>
      <c r="V515" s="257"/>
      <c r="W515" s="257"/>
      <c r="X515" s="257"/>
      <c r="Y515" s="257"/>
      <c r="Z515" s="257"/>
      <c r="AA515" s="257"/>
      <c r="AB515" s="257"/>
      <c r="AC515" s="257"/>
      <c r="AD515" s="257"/>
      <c r="AE515" s="257"/>
      <c r="AF515" s="257"/>
      <c r="AG515" s="257"/>
      <c r="AH515" s="257"/>
      <c r="AI515" s="257"/>
      <c r="AJ515" s="257"/>
      <c r="AK515" s="257"/>
      <c r="AL515" s="257"/>
      <c r="AM515" s="257"/>
      <c r="AN515" s="257"/>
      <c r="AO515" s="257"/>
      <c r="AP515" s="257"/>
      <c r="AQ515" s="257"/>
      <c r="AR515" s="257"/>
      <c r="AS515" s="257"/>
      <c r="AT515" s="257"/>
      <c r="AU515" s="257"/>
      <c r="AV515" s="275"/>
      <c r="AX515" s="569" t="str">
        <f>IF(C525="","",C525)</f>
        <v/>
      </c>
      <c r="AY515" s="569"/>
      <c r="AZ515" s="587" t="str">
        <f>IF(E525="","",E525)</f>
        <v/>
      </c>
      <c r="BA515" s="590" t="str">
        <f ca="1">IF(F525="","",F525)</f>
        <v/>
      </c>
      <c r="BB515" s="590"/>
      <c r="BC515" s="590"/>
      <c r="BD515" s="587" t="str">
        <f>IF(I525="","",I525)</f>
        <v/>
      </c>
      <c r="BE515" s="578" t="e">
        <f>IF(#REF!="発電事業者","送電電力（MW）","受電電力（MW）")</f>
        <v>#REF!</v>
      </c>
      <c r="BF515" s="579"/>
      <c r="BG515" s="331" t="str">
        <f>IF(COUNT(BG488,L525)=2,ROUND(BG488*L525/SUM(L519:L528),#REF!),"")</f>
        <v/>
      </c>
      <c r="BH515" s="331" t="str">
        <f>IF(COUNT(BH488,M525)=2,ROUND(BH488*M525/SUM(M519:M528),#REF!),"")</f>
        <v/>
      </c>
      <c r="BI515" s="331" t="str">
        <f>IF(COUNT(BI488,N525)=2,ROUND(BI488*N525/SUM(N519:N528),#REF!),"")</f>
        <v/>
      </c>
      <c r="BJ515" s="331" t="str">
        <f>IF(COUNT(BJ488,O525)=2,ROUND(BJ488*O525/SUM(O519:O528),#REF!),"")</f>
        <v/>
      </c>
      <c r="BK515" s="331" t="str">
        <f>IF(COUNT(BK488,P525)=2,ROUND(BK488*P525/SUM(P519:P528),#REF!),"")</f>
        <v/>
      </c>
      <c r="BL515" s="331" t="str">
        <f>IF(COUNT(BL488,Q525)=2,ROUND(BL488*Q525/SUM(Q519:Q528),#REF!),"")</f>
        <v/>
      </c>
      <c r="BM515" s="331" t="str">
        <f>IF(COUNT(BM488,R525)=2,ROUND(BM488*R525/SUM(R519:R528),#REF!),"")</f>
        <v/>
      </c>
      <c r="BN515" s="331" t="str">
        <f>IF(COUNT(BN488,S525)=2,ROUND(BN488*S525/SUM(S519:S528),#REF!),"")</f>
        <v/>
      </c>
      <c r="BO515" s="331" t="str">
        <f>IF(COUNT(BO488,T525)=2,ROUND(BO488*T525/SUM(T519:T528),#REF!),"")</f>
        <v/>
      </c>
      <c r="BP515" s="331" t="str">
        <f>IF(COUNT(BP488,U525)=2,ROUND(BP488*U525/SUM(U519:U528),#REF!),"")</f>
        <v/>
      </c>
      <c r="BQ515" s="331" t="str">
        <f>IF(COUNT(BQ488,V525)=2,ROUND(BQ488*V525/SUM(V519:V528),#REF!),"")</f>
        <v/>
      </c>
      <c r="BR515" s="331" t="str">
        <f>IF(COUNT(BR488,W525)=2,ROUND(BR488*W525/SUM(W519:W528),#REF!),"")</f>
        <v/>
      </c>
      <c r="BS515" s="569" t="e">
        <f>IF(#REF!="発電事業者","送電電力（MW）","受電電力（MW）")</f>
        <v>#REF!</v>
      </c>
      <c r="BT515" s="569"/>
      <c r="BU515" s="569"/>
      <c r="BV515" s="333" t="s">
        <v>171</v>
      </c>
      <c r="BW515" s="580"/>
      <c r="BX515" s="580"/>
      <c r="BY515" s="331" t="str">
        <f>IF(COUNT(BY488,X525)=2,ROUND(BY488*X525/SUM(X519:X528),#REF!),"")</f>
        <v/>
      </c>
      <c r="BZ515" s="331" t="str">
        <f>IF(COUNT(BZ488,Y525)=2,ROUND(BZ488*Y525/SUM(Y519:Y528),#REF!),"")</f>
        <v/>
      </c>
      <c r="CA515" s="331" t="str">
        <f>IF(COUNT(CA488,Z525)=2,ROUND(CA488*Z525/SUM(Z519:Z528),#REF!),"")</f>
        <v/>
      </c>
      <c r="CB515" s="331" t="str">
        <f>IF(COUNT(CB488,AA525)=2,ROUND(CB488*AA525/SUM(AA519:AA528),#REF!),"")</f>
        <v/>
      </c>
      <c r="CC515" s="331" t="str">
        <f>IF(COUNT(CC488,AB525)=2,ROUND(CC488*AB525/SUM(AB519:AB528),#REF!),"")</f>
        <v/>
      </c>
      <c r="CD515" s="331" t="str">
        <f>IF(COUNT(CD488,AC525)=2,ROUND(CD488*AC525/SUM(AC519:AC528),#REF!),"")</f>
        <v/>
      </c>
      <c r="CE515" s="331" t="str">
        <f>IF(COUNT(CE488,AD525)=2,ROUND(CE488*AD525/SUM(AD519:AD528),#REF!),"")</f>
        <v/>
      </c>
      <c r="CF515" s="331" t="str">
        <f>IF(COUNT(CF488,AE525)=2,ROUND(CF488*AE525/SUM(AE519:AE528),#REF!),"")</f>
        <v/>
      </c>
      <c r="CG515" s="331" t="str">
        <f>IF(COUNT(CG488,AF525)=2,ROUND(CG488*AF525/SUM(AF519:AF528),#REF!),"")</f>
        <v/>
      </c>
      <c r="CH515" s="563" t="s">
        <v>120</v>
      </c>
      <c r="CI515" s="563"/>
      <c r="CJ515" s="563"/>
      <c r="CK515" s="563"/>
      <c r="CL515" s="563"/>
      <c r="CM515" s="563"/>
      <c r="CN515" s="563"/>
      <c r="CO515" s="563"/>
      <c r="CP515" s="563"/>
      <c r="CQ515" s="563"/>
    </row>
    <row r="516" spans="3:97" s="243" customFormat="1" ht="13.5" customHeight="1">
      <c r="C516" s="241" t="e">
        <f>IF(#REF!="発電事業者","送電相手先諸元","購入相手先諸元")</f>
        <v>#REF!</v>
      </c>
      <c r="D516" s="236"/>
      <c r="E516" s="236"/>
      <c r="F516" s="242">
        <v>0</v>
      </c>
      <c r="G516" s="237" t="s">
        <v>255</v>
      </c>
      <c r="H516" s="236"/>
      <c r="I516" s="236"/>
      <c r="J516" s="236"/>
      <c r="K516" s="236"/>
      <c r="AV516" s="257"/>
      <c r="AX516" s="569"/>
      <c r="AY516" s="569"/>
      <c r="AZ516" s="588"/>
      <c r="BA516" s="590"/>
      <c r="BB516" s="590"/>
      <c r="BC516" s="590"/>
      <c r="BD516" s="588"/>
      <c r="BE516" s="583"/>
      <c r="BF516" s="584"/>
      <c r="BG516" s="259"/>
      <c r="BH516" s="259"/>
      <c r="BI516" s="259"/>
      <c r="BJ516" s="259"/>
      <c r="BK516" s="259"/>
      <c r="BL516" s="259"/>
      <c r="BM516" s="259"/>
      <c r="BN516" s="259"/>
      <c r="BO516" s="259"/>
      <c r="BP516" s="259"/>
      <c r="BQ516" s="259"/>
      <c r="BR516" s="259"/>
      <c r="BS516" s="569"/>
      <c r="BT516" s="569"/>
      <c r="BU516" s="569"/>
      <c r="BV516" s="333" t="s">
        <v>172</v>
      </c>
      <c r="BW516" s="581"/>
      <c r="BX516" s="581"/>
      <c r="BY516" s="331" t="str">
        <f>IF(COUNT(BY489,X525)=2,ROUND(BY489*X525/SUM(X519:X528),#REF!),"")</f>
        <v/>
      </c>
      <c r="BZ516" s="331" t="str">
        <f>IF(COUNT(BZ489,Y525)=2,ROUND(BZ489*Y525/SUM(Y519:Y528),#REF!),"")</f>
        <v/>
      </c>
      <c r="CA516" s="331" t="str">
        <f>IF(COUNT(CA489,Z525)=2,ROUND(CA489*Z525/SUM(Z519:Z528),#REF!),"")</f>
        <v/>
      </c>
      <c r="CB516" s="331" t="str">
        <f>IF(COUNT(CB489,AA525)=2,ROUND(CB489*AA525/SUM(AA519:AA528),#REF!),"")</f>
        <v/>
      </c>
      <c r="CC516" s="331" t="str">
        <f>IF(COUNT(CC489,AB525)=2,ROUND(CC489*AB525/SUM(AB519:AB528),#REF!),"")</f>
        <v/>
      </c>
      <c r="CD516" s="331" t="str">
        <f>IF(COUNT(CD489,AC525)=2,ROUND(CD489*AC525/SUM(AC519:AC528),#REF!),"")</f>
        <v/>
      </c>
      <c r="CE516" s="331" t="str">
        <f>IF(COUNT(CE489,AD525)=2,ROUND(CE489*AD525/SUM(AD519:AD528),#REF!),"")</f>
        <v/>
      </c>
      <c r="CF516" s="331" t="str">
        <f>IF(COUNT(CF489,AE525)=2,ROUND(CF489*AE525/SUM(AE519:AE528),#REF!),"")</f>
        <v/>
      </c>
      <c r="CG516" s="331" t="str">
        <f>IF(COUNT(CG489,AF525)=2,ROUND(CG489*AF525/SUM(AF519:AF528),#REF!),"")</f>
        <v/>
      </c>
      <c r="CH516" s="564" t="str">
        <f>IF(CH515="","",CH515)</f>
        <v>廃棄物</v>
      </c>
      <c r="CI516" s="564"/>
      <c r="CJ516" s="564"/>
      <c r="CK516" s="564"/>
      <c r="CL516" s="564"/>
      <c r="CM516" s="564"/>
      <c r="CN516" s="564"/>
      <c r="CO516" s="564"/>
      <c r="CP516" s="564"/>
      <c r="CQ516" s="564"/>
    </row>
    <row r="517" spans="3:97" s="243" customFormat="1" ht="13.5" customHeight="1">
      <c r="C517" s="594" t="s">
        <v>200</v>
      </c>
      <c r="D517" s="594"/>
      <c r="E517" s="594" t="s">
        <v>201</v>
      </c>
      <c r="F517" s="594" t="s">
        <v>202</v>
      </c>
      <c r="G517" s="594"/>
      <c r="H517" s="594"/>
      <c r="I517" s="595" t="s">
        <v>203</v>
      </c>
      <c r="J517" s="597" t="e">
        <f>IF(#REF!="発電事業者","送電先","購入先")</f>
        <v>#REF!</v>
      </c>
      <c r="K517" s="598"/>
      <c r="L517" s="601" t="e">
        <f>DATE(#REF!,1,1)</f>
        <v>#REF!</v>
      </c>
      <c r="M517" s="602"/>
      <c r="N517" s="602"/>
      <c r="O517" s="602"/>
      <c r="P517" s="602"/>
      <c r="Q517" s="602"/>
      <c r="R517" s="602"/>
      <c r="S517" s="602"/>
      <c r="T517" s="602"/>
      <c r="U517" s="602"/>
      <c r="V517" s="602"/>
      <c r="W517" s="603"/>
      <c r="X517" s="592" t="e">
        <f>DATE(#REF!+1,1,1)</f>
        <v>#REF!</v>
      </c>
      <c r="Y517" s="592" t="e">
        <f>DATE(#REF!+2,1,1)</f>
        <v>#REF!</v>
      </c>
      <c r="Z517" s="592" t="e">
        <f>DATE(#REF!+3,1,1)</f>
        <v>#REF!</v>
      </c>
      <c r="AA517" s="592" t="e">
        <f>DATE(#REF!+4,1,1)</f>
        <v>#REF!</v>
      </c>
      <c r="AB517" s="592" t="e">
        <f>DATE(#REF!+5,1,1)</f>
        <v>#REF!</v>
      </c>
      <c r="AC517" s="592" t="e">
        <f>DATE(#REF!+6,1,1)</f>
        <v>#REF!</v>
      </c>
      <c r="AD517" s="592" t="e">
        <f>DATE(#REF!+7,1,1)</f>
        <v>#REF!</v>
      </c>
      <c r="AE517" s="592" t="e">
        <f>DATE(#REF!+8,1,1)</f>
        <v>#REF!</v>
      </c>
      <c r="AF517" s="592" t="e">
        <f>DATE(#REF!+9,1,1)</f>
        <v>#REF!</v>
      </c>
      <c r="AG517" s="594" t="s">
        <v>253</v>
      </c>
      <c r="AH517" s="594"/>
      <c r="AI517" s="594"/>
      <c r="AJ517" s="594"/>
      <c r="AK517" s="594"/>
      <c r="AL517" s="594"/>
      <c r="AM517" s="594"/>
      <c r="AN517" s="594"/>
      <c r="AO517" s="594"/>
      <c r="AP517" s="594"/>
      <c r="AV517" s="275"/>
      <c r="AX517" s="569"/>
      <c r="AY517" s="569"/>
      <c r="AZ517" s="589"/>
      <c r="BA517" s="590"/>
      <c r="BB517" s="590"/>
      <c r="BC517" s="590"/>
      <c r="BD517" s="589"/>
      <c r="BE517" s="585" t="e">
        <f>IF(#REF!="発電事業者","月間送電電力量（GWh）","月間受電電力量（GWh）")</f>
        <v>#REF!</v>
      </c>
      <c r="BF517" s="586"/>
      <c r="BG517" s="331" t="str">
        <f>IF(COUNT(BG490,L525)=2,ROUND(BG490*L525/SUM(L519:L528),#REF!),"")</f>
        <v/>
      </c>
      <c r="BH517" s="331" t="str">
        <f>IF(COUNT(BH490,M525)=2,ROUND(BH490*M525/SUM(M519:M528),#REF!),"")</f>
        <v/>
      </c>
      <c r="BI517" s="331" t="str">
        <f>IF(COUNT(BI490,N525)=2,ROUND(BI490*N525/SUM(N519:N528),#REF!),"")</f>
        <v/>
      </c>
      <c r="BJ517" s="331" t="str">
        <f>IF(COUNT(BJ490,O525)=2,ROUND(BJ490*O525/SUM(O519:O528),#REF!),"")</f>
        <v/>
      </c>
      <c r="BK517" s="331" t="str">
        <f>IF(COUNT(BK490,P525)=2,ROUND(BK490*P525/SUM(P519:P528),#REF!),"")</f>
        <v/>
      </c>
      <c r="BL517" s="331" t="str">
        <f>IF(COUNT(BL490,Q525)=2,ROUND(BL490*Q525/SUM(Q519:Q528),#REF!),"")</f>
        <v/>
      </c>
      <c r="BM517" s="331" t="str">
        <f>IF(COUNT(BM490,R525)=2,ROUND(BM490*R525/SUM(R519:R528),#REF!),"")</f>
        <v/>
      </c>
      <c r="BN517" s="331" t="str">
        <f>IF(COUNT(BN490,S525)=2,ROUND(BN490*S525/SUM(S519:S528),#REF!),"")</f>
        <v/>
      </c>
      <c r="BO517" s="331" t="str">
        <f>IF(COUNT(BO490,T525)=2,ROUND(BO490*T525/SUM(T519:T528),#REF!),"")</f>
        <v/>
      </c>
      <c r="BP517" s="331" t="str">
        <f>IF(COUNT(BP490,U525)=2,ROUND(BP490*U525/SUM(U519:U528),#REF!),"")</f>
        <v/>
      </c>
      <c r="BQ517" s="331" t="str">
        <f>IF(COUNT(BQ490,V525)=2,ROUND(BQ490*V525/SUM(V519:V528),#REF!),"")</f>
        <v/>
      </c>
      <c r="BR517" s="331" t="str">
        <f>IF(COUNT(BR490,W525)=2,ROUND(BR490*W525/SUM(W519:W528),#REF!),"")</f>
        <v/>
      </c>
      <c r="BS517" s="569" t="e">
        <f>IF(#REF!="発電事業者","年間送電電力量（GWh）","年間受電電力量（GWh）")</f>
        <v>#REF!</v>
      </c>
      <c r="BT517" s="569"/>
      <c r="BU517" s="569"/>
      <c r="BV517" s="333" t="s">
        <v>25</v>
      </c>
      <c r="BW517" s="582"/>
      <c r="BX517" s="582"/>
      <c r="BY517" s="331" t="str">
        <f>IF(COUNT(BY490,X525)=2,ROUND(BY490*X525/SUM(X519:X528),#REF!),"")</f>
        <v/>
      </c>
      <c r="BZ517" s="331" t="str">
        <f>IF(COUNT(BZ490,Y525)=2,ROUND(BZ490*Y525/SUM(Y519:Y528),#REF!),"")</f>
        <v/>
      </c>
      <c r="CA517" s="331" t="str">
        <f>IF(COUNT(CA490,Z525)=2,ROUND(CA490*Z525/SUM(Z519:Z528),#REF!),"")</f>
        <v/>
      </c>
      <c r="CB517" s="331" t="str">
        <f>IF(COUNT(CB490,AA525)=2,ROUND(CB490*AA525/SUM(AA519:AA528),#REF!),"")</f>
        <v/>
      </c>
      <c r="CC517" s="331" t="str">
        <f>IF(COUNT(CC490,AB525)=2,ROUND(CC490*AB525/SUM(AB519:AB528),#REF!),"")</f>
        <v/>
      </c>
      <c r="CD517" s="331" t="str">
        <f>IF(COUNT(CD490,AC525)=2,ROUND(CD490*AC525/SUM(AC519:AC528),#REF!),"")</f>
        <v/>
      </c>
      <c r="CE517" s="331" t="str">
        <f>IF(COUNT(CE490,AD525)=2,ROUND(CE490*AD525/SUM(AD519:AD528),#REF!),"")</f>
        <v/>
      </c>
      <c r="CF517" s="331" t="str">
        <f>IF(COUNT(CF490,AE525)=2,ROUND(CF490*AE525/SUM(AE519:AE528),#REF!),"")</f>
        <v/>
      </c>
      <c r="CG517" s="331" t="str">
        <f>IF(COUNT(CG490,AF525)=2,ROUND(CG490*AF525/SUM(AF519:AF528),#REF!),"")</f>
        <v/>
      </c>
      <c r="CH517" s="565" t="str">
        <f>IF(COUNTA(AG525)=0,"",AG525)</f>
        <v/>
      </c>
      <c r="CI517" s="565"/>
      <c r="CJ517" s="565"/>
      <c r="CK517" s="565"/>
      <c r="CL517" s="565"/>
      <c r="CM517" s="565"/>
      <c r="CN517" s="565"/>
      <c r="CO517" s="565"/>
      <c r="CP517" s="565"/>
      <c r="CQ517" s="565"/>
    </row>
    <row r="518" spans="3:97" s="243" customFormat="1" ht="13.5" customHeight="1">
      <c r="C518" s="594"/>
      <c r="D518" s="594"/>
      <c r="E518" s="594"/>
      <c r="F518" s="594"/>
      <c r="G518" s="594"/>
      <c r="H518" s="594"/>
      <c r="I518" s="596"/>
      <c r="J518" s="599"/>
      <c r="K518" s="600"/>
      <c r="L518" s="320" t="s">
        <v>194</v>
      </c>
      <c r="M518" s="320" t="s">
        <v>195</v>
      </c>
      <c r="N518" s="320" t="s">
        <v>161</v>
      </c>
      <c r="O518" s="320" t="s">
        <v>162</v>
      </c>
      <c r="P518" s="320" t="s">
        <v>163</v>
      </c>
      <c r="Q518" s="320" t="s">
        <v>164</v>
      </c>
      <c r="R518" s="320" t="s">
        <v>165</v>
      </c>
      <c r="S518" s="320" t="s">
        <v>166</v>
      </c>
      <c r="T518" s="320" t="s">
        <v>167</v>
      </c>
      <c r="U518" s="320" t="s">
        <v>168</v>
      </c>
      <c r="V518" s="320" t="s">
        <v>169</v>
      </c>
      <c r="W518" s="320" t="s">
        <v>170</v>
      </c>
      <c r="X518" s="593">
        <v>43101</v>
      </c>
      <c r="Y518" s="593">
        <v>43466</v>
      </c>
      <c r="Z518" s="593">
        <v>43831</v>
      </c>
      <c r="AA518" s="593">
        <v>44197</v>
      </c>
      <c r="AB518" s="593">
        <v>44562</v>
      </c>
      <c r="AC518" s="593">
        <v>44927</v>
      </c>
      <c r="AD518" s="593">
        <v>45292</v>
      </c>
      <c r="AE518" s="593">
        <v>45658</v>
      </c>
      <c r="AF518" s="593">
        <v>46023</v>
      </c>
      <c r="AG518" s="594"/>
      <c r="AH518" s="594"/>
      <c r="AI518" s="594"/>
      <c r="AJ518" s="594"/>
      <c r="AK518" s="594"/>
      <c r="AL518" s="594"/>
      <c r="AM518" s="594"/>
      <c r="AN518" s="594"/>
      <c r="AO518" s="594"/>
      <c r="AP518" s="594"/>
      <c r="AV518" s="275"/>
      <c r="AX518" s="569" t="str">
        <f>IF(C526="","",C526)</f>
        <v/>
      </c>
      <c r="AY518" s="569"/>
      <c r="AZ518" s="587" t="str">
        <f>IF(E526="","",E526)</f>
        <v/>
      </c>
      <c r="BA518" s="590" t="str">
        <f ca="1">IF(F526="","",F526)</f>
        <v/>
      </c>
      <c r="BB518" s="590"/>
      <c r="BC518" s="590"/>
      <c r="BD518" s="587" t="str">
        <f>IF(I526="","",I526)</f>
        <v/>
      </c>
      <c r="BE518" s="578" t="e">
        <f>IF(#REF!="発電事業者","送電電力（MW）","受電電力（MW）")</f>
        <v>#REF!</v>
      </c>
      <c r="BF518" s="579"/>
      <c r="BG518" s="331" t="str">
        <f>IF(COUNT(BG488,L526)=2,ROUND(BG488*L526/SUM(L519:L528),#REF!),"")</f>
        <v/>
      </c>
      <c r="BH518" s="331" t="str">
        <f>IF(COUNT(BH488,M526)=2,ROUND(BH488*M526/SUM(M519:M528),#REF!),"")</f>
        <v/>
      </c>
      <c r="BI518" s="331" t="str">
        <f>IF(COUNT(BI488,N526)=2,ROUND(BI488*N526/SUM(N519:N528),#REF!),"")</f>
        <v/>
      </c>
      <c r="BJ518" s="331" t="str">
        <f>IF(COUNT(BJ488,O526)=2,ROUND(BJ488*O526/SUM(O519:O528),#REF!),"")</f>
        <v/>
      </c>
      <c r="BK518" s="331" t="str">
        <f>IF(COUNT(BK488,P526)=2,ROUND(BK488*P526/SUM(P519:P528),#REF!),"")</f>
        <v/>
      </c>
      <c r="BL518" s="331" t="str">
        <f>IF(COUNT(BL488,Q526)=2,ROUND(BL488*Q526/SUM(Q519:Q528),#REF!),"")</f>
        <v/>
      </c>
      <c r="BM518" s="331" t="str">
        <f>IF(COUNT(BM488,R526)=2,ROUND(BM488*R526/SUM(R519:R528),#REF!),"")</f>
        <v/>
      </c>
      <c r="BN518" s="331" t="str">
        <f>IF(COUNT(BN488,S526)=2,ROUND(BN488*S526/SUM(S519:S528),#REF!),"")</f>
        <v/>
      </c>
      <c r="BO518" s="331" t="str">
        <f>IF(COUNT(BO488,T526)=2,ROUND(BO488*T526/SUM(T519:T528),#REF!),"")</f>
        <v/>
      </c>
      <c r="BP518" s="331" t="str">
        <f>IF(COUNT(BP488,U526)=2,ROUND(BP488*U526/SUM(U519:U528),#REF!),"")</f>
        <v/>
      </c>
      <c r="BQ518" s="331" t="str">
        <f>IF(COUNT(BQ488,V526)=2,ROUND(BQ488*V526/SUM(V519:V528),#REF!),"")</f>
        <v/>
      </c>
      <c r="BR518" s="331" t="str">
        <f>IF(COUNT(BR488,W526)=2,ROUND(BR488*W526/SUM(W519:W528),#REF!),"")</f>
        <v/>
      </c>
      <c r="BS518" s="569" t="e">
        <f>IF(#REF!="発電事業者","送電電力（MW）","受電電力（MW）")</f>
        <v>#REF!</v>
      </c>
      <c r="BT518" s="569"/>
      <c r="BU518" s="569"/>
      <c r="BV518" s="333" t="s">
        <v>171</v>
      </c>
      <c r="BW518" s="580"/>
      <c r="BX518" s="580"/>
      <c r="BY518" s="331" t="str">
        <f>IF(COUNT(BY488,X526)=2,ROUND(BY488*X526/SUM(X519:X528),#REF!),"")</f>
        <v/>
      </c>
      <c r="BZ518" s="331" t="str">
        <f>IF(COUNT(BZ488,Y526)=2,ROUND(BZ488*Y526/SUM(Y519:Y528),#REF!),"")</f>
        <v/>
      </c>
      <c r="CA518" s="331" t="str">
        <f>IF(COUNT(CA488,Z526)=2,ROUND(CA488*Z526/SUM(Z519:Z528),#REF!),"")</f>
        <v/>
      </c>
      <c r="CB518" s="331" t="str">
        <f>IF(COUNT(CB488,AA526)=2,ROUND(CB488*AA526/SUM(AA519:AA528),#REF!),"")</f>
        <v/>
      </c>
      <c r="CC518" s="331" t="str">
        <f>IF(COUNT(CC488,AB526)=2,ROUND(CC488*AB526/SUM(AB519:AB528),#REF!),"")</f>
        <v/>
      </c>
      <c r="CD518" s="331" t="str">
        <f>IF(COUNT(CD488,AC526)=2,ROUND(CD488*AC526/SUM(AC519:AC528),#REF!),"")</f>
        <v/>
      </c>
      <c r="CE518" s="331" t="str">
        <f>IF(COUNT(CE488,AD526)=2,ROUND(CE488*AD526/SUM(AD519:AD528),#REF!),"")</f>
        <v/>
      </c>
      <c r="CF518" s="331" t="str">
        <f>IF(COUNT(CF488,AE526)=2,ROUND(CF488*AE526/SUM(AE519:AE528),#REF!),"")</f>
        <v/>
      </c>
      <c r="CG518" s="331" t="str">
        <f>IF(COUNT(CG488,AF526)=2,ROUND(CG488*AF526/SUM(AF519:AF528),#REF!),"")</f>
        <v/>
      </c>
      <c r="CH518" s="563" t="s">
        <v>120</v>
      </c>
      <c r="CI518" s="563"/>
      <c r="CJ518" s="563"/>
      <c r="CK518" s="563"/>
      <c r="CL518" s="563"/>
      <c r="CM518" s="563"/>
      <c r="CN518" s="563"/>
      <c r="CO518" s="563"/>
      <c r="CP518" s="563"/>
      <c r="CQ518" s="563"/>
    </row>
    <row r="519" spans="3:97" s="243" customFormat="1" ht="13.5" customHeight="1">
      <c r="C519" s="568"/>
      <c r="D519" s="568"/>
      <c r="E519" s="332"/>
      <c r="F519" s="569" t="str">
        <f ca="1">IF(E519="","",VLOOKUP(E519,INDIRECT(AR519),2,FALSE))</f>
        <v/>
      </c>
      <c r="G519" s="569"/>
      <c r="H519" s="569"/>
      <c r="I519" s="333" t="str">
        <f>IF(E519="","",E483)</f>
        <v/>
      </c>
      <c r="J519" s="569" t="e">
        <f>J517&amp;"１"</f>
        <v>#REF!</v>
      </c>
      <c r="K519" s="569"/>
      <c r="L519" s="277">
        <f t="shared" ref="L519:W519" si="31">IF($F516=0,IF(100-SUM(L520:L528)=0,"",100-SUM(L520:L528)),IF(H493-SUM(L520:L528)=0,"",H493-SUM(L520:L528)))</f>
        <v>100</v>
      </c>
      <c r="M519" s="277">
        <f t="shared" si="31"/>
        <v>100</v>
      </c>
      <c r="N519" s="277">
        <f t="shared" si="31"/>
        <v>100</v>
      </c>
      <c r="O519" s="277">
        <f t="shared" si="31"/>
        <v>100</v>
      </c>
      <c r="P519" s="277">
        <f t="shared" si="31"/>
        <v>100</v>
      </c>
      <c r="Q519" s="277">
        <f t="shared" si="31"/>
        <v>100</v>
      </c>
      <c r="R519" s="277">
        <f t="shared" si="31"/>
        <v>100</v>
      </c>
      <c r="S519" s="277">
        <f t="shared" si="31"/>
        <v>100</v>
      </c>
      <c r="T519" s="277">
        <f t="shared" si="31"/>
        <v>100</v>
      </c>
      <c r="U519" s="277">
        <f t="shared" si="31"/>
        <v>100</v>
      </c>
      <c r="V519" s="277">
        <f t="shared" si="31"/>
        <v>100</v>
      </c>
      <c r="W519" s="277">
        <f t="shared" si="31"/>
        <v>100</v>
      </c>
      <c r="X519" s="277">
        <f>IF($F516=0,IF(100-SUM(X520:X528)=0,"",100-SUM(X520:X528)),IF(H495-SUM(X520:X528)=0,"",H495-SUM(X520:X528)))</f>
        <v>100</v>
      </c>
      <c r="Y519" s="277">
        <f>IF($F516=0,IF(100-SUM(Y520:Y528)=0,"",100-SUM(Y520:Y528)),IF(H497-SUM(Y520:Y528)=0,"",H497-SUM(Y520:Y528)))</f>
        <v>100</v>
      </c>
      <c r="Z519" s="277">
        <f>IF($F516=0,IF(100-SUM(Z520:Z528)=0,"",100-SUM(Z520:Z528)),IF(H499-SUM(Z520:Z528)=0,"",H499-SUM(Z520:Z528)))</f>
        <v>100</v>
      </c>
      <c r="AA519" s="277">
        <f>IF($F516=0,IF(100-SUM(AA520:AA528)=0,"",100-SUM(AA520:AA528)),IF(H501-SUM(AA520:AA528)=0,"",H501-SUM(AA520:AA528)))</f>
        <v>100</v>
      </c>
      <c r="AB519" s="277">
        <f>IF($F516=0,IF(100-SUM(AB520:AB528)=0,"",100-SUM(AB520:AB528)),IF(H503-SUM(AB520:AB528)=0,"",H503-SUM(AB520:AB528)))</f>
        <v>100</v>
      </c>
      <c r="AC519" s="277">
        <f>IF($F516=0,IF(100-SUM(AC520:AC528)=0,"",100-SUM(AC520:AC528)),IF(H505-SUM(AC520:AC528)=0,"",H505-SUM(AC520:AC528)))</f>
        <v>100</v>
      </c>
      <c r="AD519" s="277">
        <f>IF($F516=0,IF(100-SUM(AD520:AD528)=0,"",100-SUM(AD520:AD528)),IF(H507-SUM(AD520:AD528)=0,"",H507-SUM(AD520:AD528)))</f>
        <v>100</v>
      </c>
      <c r="AE519" s="277">
        <f>IF($F516=0,IF(100-SUM(AE520:AE528)=0,"",100-SUM(AE520:AE528)),IF(H509-SUM(AE520:AE528)=0,"",H509-SUM(AE520:AE528)))</f>
        <v>100</v>
      </c>
      <c r="AF519" s="277">
        <f>IF($F516=0,IF(100-SUM(AF520:AF528)=0,"",100-SUM(AF520:AF528)),IF(H511-SUM(AF520:AF528)=0,"",H511-SUM(AF520:AF528)))</f>
        <v>100</v>
      </c>
      <c r="AG519" s="570"/>
      <c r="AH519" s="570"/>
      <c r="AI519" s="570"/>
      <c r="AJ519" s="570"/>
      <c r="AK519" s="570"/>
      <c r="AL519" s="570"/>
      <c r="AM519" s="570"/>
      <c r="AN519" s="570"/>
      <c r="AO519" s="570"/>
      <c r="AP519" s="570"/>
      <c r="AR519" s="591" t="b">
        <f t="shared" ref="AR519:AR528" si="32">IF(C519="発電事業者","事業者リスト一覧!D3:E1002", IF(C519="小売電気事業者","事業者リスト一覧!J3:K1002", IF(C519="一般送配電事業者","事業者リスト一覧!G3:H13", IF(C519="送電事業者","事業者リスト一覧!G16:H21", IF(C519="特定送配電事業者","事業者リスト一覧!G24:H44", IF(C519="登録特定送配電事業者","事業者リスト一覧!G47:H87", IF(C519="その他事業者","事業者リスト一覧!G90:H100")))))))</f>
        <v>0</v>
      </c>
      <c r="AS519" s="591"/>
      <c r="AT519" s="591"/>
      <c r="AU519" s="281" t="s">
        <v>160</v>
      </c>
      <c r="AV519" s="275"/>
      <c r="AX519" s="569"/>
      <c r="AY519" s="569"/>
      <c r="AZ519" s="588"/>
      <c r="BA519" s="590"/>
      <c r="BB519" s="590"/>
      <c r="BC519" s="590"/>
      <c r="BD519" s="588"/>
      <c r="BE519" s="583"/>
      <c r="BF519" s="584"/>
      <c r="BG519" s="259"/>
      <c r="BH519" s="259"/>
      <c r="BI519" s="259"/>
      <c r="BJ519" s="259"/>
      <c r="BK519" s="259"/>
      <c r="BL519" s="259"/>
      <c r="BM519" s="259"/>
      <c r="BN519" s="259"/>
      <c r="BO519" s="259"/>
      <c r="BP519" s="259"/>
      <c r="BQ519" s="259"/>
      <c r="BR519" s="259"/>
      <c r="BS519" s="569"/>
      <c r="BT519" s="569"/>
      <c r="BU519" s="569"/>
      <c r="BV519" s="333" t="s">
        <v>172</v>
      </c>
      <c r="BW519" s="581"/>
      <c r="BX519" s="581"/>
      <c r="BY519" s="331" t="str">
        <f>IF(COUNT(BY489,X526)=2,ROUND(BY489*X526/SUM(X519:X528),#REF!),"")</f>
        <v/>
      </c>
      <c r="BZ519" s="331" t="str">
        <f>IF(COUNT(BZ489,Y526)=2,ROUND(BZ489*Y526/SUM(Y519:Y528),#REF!),"")</f>
        <v/>
      </c>
      <c r="CA519" s="331" t="str">
        <f>IF(COUNT(CA489,Z526)=2,ROUND(CA489*Z526/SUM(Z519:Z528),#REF!),"")</f>
        <v/>
      </c>
      <c r="CB519" s="331" t="str">
        <f>IF(COUNT(CB489,AA526)=2,ROUND(CB489*AA526/SUM(AA519:AA528),#REF!),"")</f>
        <v/>
      </c>
      <c r="CC519" s="331" t="str">
        <f>IF(COUNT(CC489,AB526)=2,ROUND(CC489*AB526/SUM(AB519:AB528),#REF!),"")</f>
        <v/>
      </c>
      <c r="CD519" s="331" t="str">
        <f>IF(COUNT(CD489,AC526)=2,ROUND(CD489*AC526/SUM(AC519:AC528),#REF!),"")</f>
        <v/>
      </c>
      <c r="CE519" s="331" t="str">
        <f>IF(COUNT(CE489,AD526)=2,ROUND(CE489*AD526/SUM(AD519:AD528),#REF!),"")</f>
        <v/>
      </c>
      <c r="CF519" s="331" t="str">
        <f>IF(COUNT(CF489,AE526)=2,ROUND(CF489*AE526/SUM(AE519:AE528),#REF!),"")</f>
        <v/>
      </c>
      <c r="CG519" s="331" t="str">
        <f>IF(COUNT(CG489,AF526)=2,ROUND(CG489*AF526/SUM(AF519:AF528),#REF!),"")</f>
        <v/>
      </c>
      <c r="CH519" s="564" t="str">
        <f>IF(CH518="","",CH518)</f>
        <v>廃棄物</v>
      </c>
      <c r="CI519" s="564"/>
      <c r="CJ519" s="564"/>
      <c r="CK519" s="564"/>
      <c r="CL519" s="564"/>
      <c r="CM519" s="564"/>
      <c r="CN519" s="564"/>
      <c r="CO519" s="564"/>
      <c r="CP519" s="564"/>
      <c r="CQ519" s="564"/>
    </row>
    <row r="520" spans="3:97" s="243" customFormat="1" ht="13.5" customHeight="1">
      <c r="C520" s="568"/>
      <c r="D520" s="568"/>
      <c r="E520" s="332"/>
      <c r="F520" s="569" t="str">
        <f t="shared" ref="F520:F527" ca="1" si="33">IF(E520="","",VLOOKUP(E520,INDIRECT(AR520),2,FALSE))</f>
        <v/>
      </c>
      <c r="G520" s="569"/>
      <c r="H520" s="569"/>
      <c r="I520" s="333" t="str">
        <f>IF(E520="","",E483)</f>
        <v/>
      </c>
      <c r="J520" s="569" t="e">
        <f>J517&amp;"２"</f>
        <v>#REF!</v>
      </c>
      <c r="K520" s="569"/>
      <c r="L520" s="308"/>
      <c r="M520" s="308"/>
      <c r="N520" s="308"/>
      <c r="O520" s="308"/>
      <c r="P520" s="308"/>
      <c r="Q520" s="308"/>
      <c r="R520" s="308"/>
      <c r="S520" s="308"/>
      <c r="T520" s="308"/>
      <c r="U520" s="308"/>
      <c r="V520" s="308"/>
      <c r="W520" s="308"/>
      <c r="X520" s="308"/>
      <c r="Y520" s="308"/>
      <c r="Z520" s="308"/>
      <c r="AA520" s="308"/>
      <c r="AB520" s="308"/>
      <c r="AC520" s="308"/>
      <c r="AD520" s="308"/>
      <c r="AE520" s="308"/>
      <c r="AF520" s="308"/>
      <c r="AG520" s="570"/>
      <c r="AH520" s="570"/>
      <c r="AI520" s="570"/>
      <c r="AJ520" s="570"/>
      <c r="AK520" s="570"/>
      <c r="AL520" s="570"/>
      <c r="AM520" s="570"/>
      <c r="AN520" s="570"/>
      <c r="AO520" s="570"/>
      <c r="AP520" s="570"/>
      <c r="AR520" s="571" t="b">
        <f t="shared" si="32"/>
        <v>0</v>
      </c>
      <c r="AS520" s="571"/>
      <c r="AT520" s="571"/>
      <c r="AU520" s="282" t="s">
        <v>160</v>
      </c>
      <c r="AV520" s="275"/>
      <c r="AX520" s="569"/>
      <c r="AY520" s="569"/>
      <c r="AZ520" s="589"/>
      <c r="BA520" s="590"/>
      <c r="BB520" s="590"/>
      <c r="BC520" s="590"/>
      <c r="BD520" s="589"/>
      <c r="BE520" s="585" t="e">
        <f>IF(#REF!="発電事業者","月間送電電力量（GWh）","月間受電電力量（GWh）")</f>
        <v>#REF!</v>
      </c>
      <c r="BF520" s="586"/>
      <c r="BG520" s="331" t="str">
        <f>IF(COUNT(BG490,L526)=2,ROUND(BG490*L526/SUM(L519:L528),#REF!),"")</f>
        <v/>
      </c>
      <c r="BH520" s="331" t="str">
        <f>IF(COUNT(BH490,M526)=2,ROUND(BH490*M526/SUM(M519:M528),#REF!),"")</f>
        <v/>
      </c>
      <c r="BI520" s="331" t="str">
        <f>IF(COUNT(BI490,N526)=2,ROUND(BI490*N526/SUM(N519:N528),#REF!),"")</f>
        <v/>
      </c>
      <c r="BJ520" s="331" t="str">
        <f>IF(COUNT(BJ490,O526)=2,ROUND(BJ490*O526/SUM(O519:O528),#REF!),"")</f>
        <v/>
      </c>
      <c r="BK520" s="331" t="str">
        <f>IF(COUNT(BK490,P526)=2,ROUND(BK490*P526/SUM(P519:P528),#REF!),"")</f>
        <v/>
      </c>
      <c r="BL520" s="331" t="str">
        <f>IF(COUNT(BL490,Q526)=2,ROUND(BL490*Q526/SUM(Q519:Q528),#REF!),"")</f>
        <v/>
      </c>
      <c r="BM520" s="331" t="str">
        <f>IF(COUNT(BM490,R526)=2,ROUND(BM490*R526/SUM(R519:R528),#REF!),"")</f>
        <v/>
      </c>
      <c r="BN520" s="331" t="str">
        <f>IF(COUNT(BN490,S526)=2,ROUND(BN490*S526/SUM(S519:S528),#REF!),"")</f>
        <v/>
      </c>
      <c r="BO520" s="331" t="str">
        <f>IF(COUNT(BO490,T526)=2,ROUND(BO490*T526/SUM(T519:T528),#REF!),"")</f>
        <v/>
      </c>
      <c r="BP520" s="331" t="str">
        <f>IF(COUNT(BP490,U526)=2,ROUND(BP490*U526/SUM(U519:U528),#REF!),"")</f>
        <v/>
      </c>
      <c r="BQ520" s="331" t="str">
        <f>IF(COUNT(BQ490,V526)=2,ROUND(BQ490*V526/SUM(V519:V528),#REF!),"")</f>
        <v/>
      </c>
      <c r="BR520" s="331" t="str">
        <f>IF(COUNT(BR490,W526)=2,ROUND(BR490*W526/SUM(W519:W528),#REF!),"")</f>
        <v/>
      </c>
      <c r="BS520" s="569" t="e">
        <f>IF(#REF!="発電事業者","年間送電電力量（GWh）","年間受電電力量（GWh）")</f>
        <v>#REF!</v>
      </c>
      <c r="BT520" s="569"/>
      <c r="BU520" s="569"/>
      <c r="BV520" s="333" t="s">
        <v>25</v>
      </c>
      <c r="BW520" s="582"/>
      <c r="BX520" s="582"/>
      <c r="BY520" s="331" t="str">
        <f>IF(COUNT(BY490,X526)=2,ROUND(BY490*X526/SUM(X519:X528),#REF!),"")</f>
        <v/>
      </c>
      <c r="BZ520" s="331" t="str">
        <f>IF(COUNT(BZ490,Y526)=2,ROUND(BZ490*Y526/SUM(Y519:Y528),#REF!),"")</f>
        <v/>
      </c>
      <c r="CA520" s="331" t="str">
        <f>IF(COUNT(CA490,Z526)=2,ROUND(CA490*Z526/SUM(Z519:Z528),#REF!),"")</f>
        <v/>
      </c>
      <c r="CB520" s="331" t="str">
        <f>IF(COUNT(CB490,AA526)=2,ROUND(CB490*AA526/SUM(AA519:AA528),#REF!),"")</f>
        <v/>
      </c>
      <c r="CC520" s="331" t="str">
        <f>IF(COUNT(CC490,AB526)=2,ROUND(CC490*AB526/SUM(AB519:AB528),#REF!),"")</f>
        <v/>
      </c>
      <c r="CD520" s="331" t="str">
        <f>IF(COUNT(CD490,AC526)=2,ROUND(CD490*AC526/SUM(AC519:AC528),#REF!),"")</f>
        <v/>
      </c>
      <c r="CE520" s="331" t="str">
        <f>IF(COUNT(CE490,AD526)=2,ROUND(CE490*AD526/SUM(AD519:AD528),#REF!),"")</f>
        <v/>
      </c>
      <c r="CF520" s="331" t="str">
        <f>IF(COUNT(CF490,AE526)=2,ROUND(CF490*AE526/SUM(AE519:AE528),#REF!),"")</f>
        <v/>
      </c>
      <c r="CG520" s="331" t="str">
        <f>IF(COUNT(CG490,AF526)=2,ROUND(CG490*AF526/SUM(AF519:AF528),#REF!),"")</f>
        <v/>
      </c>
      <c r="CH520" s="565" t="str">
        <f>IF(COUNTA(AG526)=0,"",AG526)</f>
        <v/>
      </c>
      <c r="CI520" s="565"/>
      <c r="CJ520" s="565"/>
      <c r="CK520" s="565"/>
      <c r="CL520" s="565"/>
      <c r="CM520" s="565"/>
      <c r="CN520" s="565"/>
      <c r="CO520" s="565"/>
      <c r="CP520" s="565"/>
      <c r="CQ520" s="565"/>
    </row>
    <row r="521" spans="3:97" s="243" customFormat="1" ht="13.5" customHeight="1">
      <c r="C521" s="568"/>
      <c r="D521" s="568"/>
      <c r="E521" s="332"/>
      <c r="F521" s="569" t="str">
        <f t="shared" ca="1" si="33"/>
        <v/>
      </c>
      <c r="G521" s="569"/>
      <c r="H521" s="569"/>
      <c r="I521" s="333" t="str">
        <f>IF(E521="","",E483)</f>
        <v/>
      </c>
      <c r="J521" s="569" t="e">
        <f>J517&amp;"３"</f>
        <v>#REF!</v>
      </c>
      <c r="K521" s="569"/>
      <c r="L521" s="308"/>
      <c r="M521" s="308"/>
      <c r="N521" s="308"/>
      <c r="O521" s="308"/>
      <c r="P521" s="308"/>
      <c r="Q521" s="308"/>
      <c r="R521" s="308"/>
      <c r="S521" s="308"/>
      <c r="T521" s="308"/>
      <c r="U521" s="308"/>
      <c r="V521" s="308"/>
      <c r="W521" s="308"/>
      <c r="X521" s="308"/>
      <c r="Y521" s="308"/>
      <c r="Z521" s="308"/>
      <c r="AA521" s="308"/>
      <c r="AB521" s="308"/>
      <c r="AC521" s="308"/>
      <c r="AD521" s="308"/>
      <c r="AE521" s="308"/>
      <c r="AF521" s="308"/>
      <c r="AG521" s="570"/>
      <c r="AH521" s="570"/>
      <c r="AI521" s="570"/>
      <c r="AJ521" s="570"/>
      <c r="AK521" s="570"/>
      <c r="AL521" s="570"/>
      <c r="AM521" s="570"/>
      <c r="AN521" s="570"/>
      <c r="AO521" s="570"/>
      <c r="AP521" s="570"/>
      <c r="AR521" s="571" t="b">
        <f t="shared" si="32"/>
        <v>0</v>
      </c>
      <c r="AS521" s="571"/>
      <c r="AT521" s="571"/>
      <c r="AU521" s="282" t="s">
        <v>160</v>
      </c>
      <c r="AV521" s="275"/>
      <c r="AX521" s="569" t="str">
        <f>IF(C527="","",C527)</f>
        <v/>
      </c>
      <c r="AY521" s="569"/>
      <c r="AZ521" s="587" t="str">
        <f>IF(E527="","",E527)</f>
        <v/>
      </c>
      <c r="BA521" s="590" t="str">
        <f ca="1">IF(F527="","",F527)</f>
        <v/>
      </c>
      <c r="BB521" s="590"/>
      <c r="BC521" s="590"/>
      <c r="BD521" s="587" t="str">
        <f>IF(I527="","",I527)</f>
        <v/>
      </c>
      <c r="BE521" s="578" t="e">
        <f>IF(#REF!="発電事業者","送電電力（MW）","受電電力（MW）")</f>
        <v>#REF!</v>
      </c>
      <c r="BF521" s="579"/>
      <c r="BG521" s="331" t="str">
        <f>IF(COUNT(BG488,L527)=2,ROUND(BG488*L527/SUM(L519:L528),#REF!),"")</f>
        <v/>
      </c>
      <c r="BH521" s="331" t="str">
        <f>IF(COUNT(BH488,M527)=2,ROUND(BH488*M527/SUM(M519:M528),#REF!),"")</f>
        <v/>
      </c>
      <c r="BI521" s="331" t="str">
        <f>IF(COUNT(BI488,N527)=2,ROUND(BI488*N527/SUM(N519:N528),#REF!),"")</f>
        <v/>
      </c>
      <c r="BJ521" s="331" t="str">
        <f>IF(COUNT(BJ488,O527)=2,ROUND(BJ488*O527/SUM(O519:O528),#REF!),"")</f>
        <v/>
      </c>
      <c r="BK521" s="331" t="str">
        <f>IF(COUNT(BK488,P527)=2,ROUND(BK488*P527/SUM(P519:P528),#REF!),"")</f>
        <v/>
      </c>
      <c r="BL521" s="331" t="str">
        <f>IF(COUNT(BL488,Q527)=2,ROUND(BL488*Q527/SUM(Q519:Q528),#REF!),"")</f>
        <v/>
      </c>
      <c r="BM521" s="331" t="str">
        <f>IF(COUNT(BM488,R527)=2,ROUND(BM488*R527/SUM(R519:R528),#REF!),"")</f>
        <v/>
      </c>
      <c r="BN521" s="331" t="str">
        <f>IF(COUNT(BN488,S527)=2,ROUND(BN488*S527/SUM(S519:S528),#REF!),"")</f>
        <v/>
      </c>
      <c r="BO521" s="331" t="str">
        <f>IF(COUNT(BO488,T527)=2,ROUND(BO488*T527/SUM(T519:T528),#REF!),"")</f>
        <v/>
      </c>
      <c r="BP521" s="331" t="str">
        <f>IF(COUNT(BP488,U527)=2,ROUND(BP488*U527/SUM(U519:U528),#REF!),"")</f>
        <v/>
      </c>
      <c r="BQ521" s="331" t="str">
        <f>IF(COUNT(BQ488,V527)=2,ROUND(BQ488*V527/SUM(V519:V528),#REF!),"")</f>
        <v/>
      </c>
      <c r="BR521" s="331" t="str">
        <f>IF(COUNT(BR488,W527)=2,ROUND(BR488*W527/SUM(W519:W528),#REF!),"")</f>
        <v/>
      </c>
      <c r="BS521" s="569" t="e">
        <f>IF(#REF!="発電事業者","送電電力（MW）","受電電力（MW）")</f>
        <v>#REF!</v>
      </c>
      <c r="BT521" s="569"/>
      <c r="BU521" s="569"/>
      <c r="BV521" s="333" t="s">
        <v>171</v>
      </c>
      <c r="BW521" s="580"/>
      <c r="BX521" s="580"/>
      <c r="BY521" s="331" t="str">
        <f>IF(COUNT(BY488,X527)=2,ROUND(BY488*X527/SUM(X519:X528),#REF!),"")</f>
        <v/>
      </c>
      <c r="BZ521" s="331" t="str">
        <f>IF(COUNT(BZ488,Y527)=2,ROUND(BZ488*Y527/SUM(Y519:Y528),#REF!),"")</f>
        <v/>
      </c>
      <c r="CA521" s="331" t="str">
        <f>IF(COUNT(CA488,Z527)=2,ROUND(CA488*Z527/SUM(Z519:Z528),#REF!),"")</f>
        <v/>
      </c>
      <c r="CB521" s="331" t="str">
        <f>IF(COUNT(CB488,AA527)=2,ROUND(CB488*AA527/SUM(AA519:AA528),#REF!),"")</f>
        <v/>
      </c>
      <c r="CC521" s="331" t="str">
        <f>IF(COUNT(CC488,AB527)=2,ROUND(CC488*AB527/SUM(AB519:AB528),#REF!),"")</f>
        <v/>
      </c>
      <c r="CD521" s="331" t="str">
        <f>IF(COUNT(CD488,AC527)=2,ROUND(CD488*AC527/SUM(AC519:AC528),#REF!),"")</f>
        <v/>
      </c>
      <c r="CE521" s="331" t="str">
        <f>IF(COUNT(CE488,AD527)=2,ROUND(CE488*AD527/SUM(AD519:AD528),#REF!),"")</f>
        <v/>
      </c>
      <c r="CF521" s="331" t="str">
        <f>IF(COUNT(CF488,AE527)=2,ROUND(CF488*AE527/SUM(AE519:AE528),#REF!),"")</f>
        <v/>
      </c>
      <c r="CG521" s="331" t="str">
        <f>IF(COUNT(CG488,AF527)=2,ROUND(CG488*AF527/SUM(AF519:AF528),#REF!),"")</f>
        <v/>
      </c>
      <c r="CH521" s="563" t="s">
        <v>120</v>
      </c>
      <c r="CI521" s="563"/>
      <c r="CJ521" s="563"/>
      <c r="CK521" s="563"/>
      <c r="CL521" s="563"/>
      <c r="CM521" s="563"/>
      <c r="CN521" s="563"/>
      <c r="CO521" s="563"/>
      <c r="CP521" s="563"/>
      <c r="CQ521" s="563"/>
    </row>
    <row r="522" spans="3:97" s="243" customFormat="1" ht="13.5" customHeight="1">
      <c r="C522" s="568"/>
      <c r="D522" s="568"/>
      <c r="E522" s="332"/>
      <c r="F522" s="569" t="str">
        <f t="shared" ca="1" si="33"/>
        <v/>
      </c>
      <c r="G522" s="569"/>
      <c r="H522" s="569"/>
      <c r="I522" s="333" t="str">
        <f>IF(E522="","",E483)</f>
        <v/>
      </c>
      <c r="J522" s="569" t="e">
        <f>J517&amp;"４"</f>
        <v>#REF!</v>
      </c>
      <c r="K522" s="569"/>
      <c r="L522" s="308"/>
      <c r="M522" s="308"/>
      <c r="N522" s="308"/>
      <c r="O522" s="308"/>
      <c r="P522" s="308"/>
      <c r="Q522" s="308"/>
      <c r="R522" s="308"/>
      <c r="S522" s="308"/>
      <c r="T522" s="308"/>
      <c r="U522" s="308"/>
      <c r="V522" s="308"/>
      <c r="W522" s="308"/>
      <c r="X522" s="308"/>
      <c r="Y522" s="308"/>
      <c r="Z522" s="308"/>
      <c r="AA522" s="308"/>
      <c r="AB522" s="308"/>
      <c r="AC522" s="308"/>
      <c r="AD522" s="308"/>
      <c r="AE522" s="308"/>
      <c r="AF522" s="308"/>
      <c r="AG522" s="570"/>
      <c r="AH522" s="570"/>
      <c r="AI522" s="570"/>
      <c r="AJ522" s="570"/>
      <c r="AK522" s="570"/>
      <c r="AL522" s="570"/>
      <c r="AM522" s="570"/>
      <c r="AN522" s="570"/>
      <c r="AO522" s="570"/>
      <c r="AP522" s="570"/>
      <c r="AR522" s="571" t="b">
        <f t="shared" si="32"/>
        <v>0</v>
      </c>
      <c r="AS522" s="571"/>
      <c r="AT522" s="571"/>
      <c r="AU522" s="282" t="s">
        <v>160</v>
      </c>
      <c r="AV522" s="275"/>
      <c r="AX522" s="569"/>
      <c r="AY522" s="569"/>
      <c r="AZ522" s="588"/>
      <c r="BA522" s="590"/>
      <c r="BB522" s="590"/>
      <c r="BC522" s="590"/>
      <c r="BD522" s="588"/>
      <c r="BE522" s="583"/>
      <c r="BF522" s="584"/>
      <c r="BG522" s="259"/>
      <c r="BH522" s="259"/>
      <c r="BI522" s="259"/>
      <c r="BJ522" s="259"/>
      <c r="BK522" s="259"/>
      <c r="BL522" s="259"/>
      <c r="BM522" s="259"/>
      <c r="BN522" s="259"/>
      <c r="BO522" s="259"/>
      <c r="BP522" s="259"/>
      <c r="BQ522" s="259"/>
      <c r="BR522" s="259"/>
      <c r="BS522" s="569"/>
      <c r="BT522" s="569"/>
      <c r="BU522" s="569"/>
      <c r="BV522" s="333" t="s">
        <v>172</v>
      </c>
      <c r="BW522" s="581"/>
      <c r="BX522" s="581"/>
      <c r="BY522" s="331" t="str">
        <f>IF(COUNT(BY489,X527)=2,ROUND(BY489*X527/SUM(X519:X528),#REF!),"")</f>
        <v/>
      </c>
      <c r="BZ522" s="331" t="str">
        <f>IF(COUNT(BZ489,Y527)=2,ROUND(BZ489*Y527/SUM(Y519:Y528),#REF!),"")</f>
        <v/>
      </c>
      <c r="CA522" s="331" t="str">
        <f>IF(COUNT(CA489,Z527)=2,ROUND(CA489*Z527/SUM(Z519:Z528),#REF!),"")</f>
        <v/>
      </c>
      <c r="CB522" s="331" t="str">
        <f>IF(COUNT(CB489,AA527)=2,ROUND(CB489*AA527/SUM(AA519:AA528),#REF!),"")</f>
        <v/>
      </c>
      <c r="CC522" s="331" t="str">
        <f>IF(COUNT(CC489,AB527)=2,ROUND(CC489*AB527/SUM(AB519:AB528),#REF!),"")</f>
        <v/>
      </c>
      <c r="CD522" s="331" t="str">
        <f>IF(COUNT(CD489,AC527)=2,ROUND(CD489*AC527/SUM(AC519:AC528),#REF!),"")</f>
        <v/>
      </c>
      <c r="CE522" s="331" t="str">
        <f>IF(COUNT(CE489,AD527)=2,ROUND(CE489*AD527/SUM(AD519:AD528),#REF!),"")</f>
        <v/>
      </c>
      <c r="CF522" s="331" t="str">
        <f>IF(COUNT(CF489,AE527)=2,ROUND(CF489*AE527/SUM(AE519:AE528),#REF!),"")</f>
        <v/>
      </c>
      <c r="CG522" s="331" t="str">
        <f>IF(COUNT(CG489,AF527)=2,ROUND(CG489*AF527/SUM(AF519:AF528),#REF!),"")</f>
        <v/>
      </c>
      <c r="CH522" s="564" t="str">
        <f>IF(CH521="","",CH521)</f>
        <v>廃棄物</v>
      </c>
      <c r="CI522" s="564"/>
      <c r="CJ522" s="564"/>
      <c r="CK522" s="564"/>
      <c r="CL522" s="564"/>
      <c r="CM522" s="564"/>
      <c r="CN522" s="564"/>
      <c r="CO522" s="564"/>
      <c r="CP522" s="564"/>
      <c r="CQ522" s="564"/>
    </row>
    <row r="523" spans="3:97" s="243" customFormat="1" ht="13.5" customHeight="1">
      <c r="C523" s="568"/>
      <c r="D523" s="568"/>
      <c r="E523" s="332"/>
      <c r="F523" s="569" t="str">
        <f t="shared" ca="1" si="33"/>
        <v/>
      </c>
      <c r="G523" s="569"/>
      <c r="H523" s="569"/>
      <c r="I523" s="333" t="str">
        <f>IF(E523="","",E483)</f>
        <v/>
      </c>
      <c r="J523" s="569" t="e">
        <f>J517&amp;"５"</f>
        <v>#REF!</v>
      </c>
      <c r="K523" s="569"/>
      <c r="L523" s="308"/>
      <c r="M523" s="308"/>
      <c r="N523" s="308"/>
      <c r="O523" s="308"/>
      <c r="P523" s="308"/>
      <c r="Q523" s="308"/>
      <c r="R523" s="308"/>
      <c r="S523" s="308"/>
      <c r="T523" s="308"/>
      <c r="U523" s="308"/>
      <c r="V523" s="308"/>
      <c r="W523" s="308"/>
      <c r="X523" s="308"/>
      <c r="Y523" s="308"/>
      <c r="Z523" s="308"/>
      <c r="AA523" s="308"/>
      <c r="AB523" s="308"/>
      <c r="AC523" s="308"/>
      <c r="AD523" s="308"/>
      <c r="AE523" s="308"/>
      <c r="AF523" s="308"/>
      <c r="AG523" s="570"/>
      <c r="AH523" s="570"/>
      <c r="AI523" s="570"/>
      <c r="AJ523" s="570"/>
      <c r="AK523" s="570"/>
      <c r="AL523" s="570"/>
      <c r="AM523" s="570"/>
      <c r="AN523" s="570"/>
      <c r="AO523" s="570"/>
      <c r="AP523" s="570"/>
      <c r="AR523" s="571" t="b">
        <f t="shared" si="32"/>
        <v>0</v>
      </c>
      <c r="AS523" s="571"/>
      <c r="AT523" s="571"/>
      <c r="AU523" s="282" t="s">
        <v>160</v>
      </c>
      <c r="AV523" s="275"/>
      <c r="AX523" s="569"/>
      <c r="AY523" s="569"/>
      <c r="AZ523" s="589"/>
      <c r="BA523" s="590"/>
      <c r="BB523" s="590"/>
      <c r="BC523" s="590"/>
      <c r="BD523" s="589"/>
      <c r="BE523" s="585" t="e">
        <f>IF(#REF!="発電事業者","月間送電電力量（GWh）","月間受電電力量（GWh）")</f>
        <v>#REF!</v>
      </c>
      <c r="BF523" s="586"/>
      <c r="BG523" s="331" t="str">
        <f>IF(COUNT(BG490,L527)=2,ROUND(BG490*L527/SUM(L519:L528),#REF!),"")</f>
        <v/>
      </c>
      <c r="BH523" s="331" t="str">
        <f>IF(COUNT(BH490,M527)=2,ROUND(BH490*M527/SUM(M519:M528),#REF!),"")</f>
        <v/>
      </c>
      <c r="BI523" s="331" t="str">
        <f>IF(COUNT(BI490,N527)=2,ROUND(BI490*N527/SUM(N519:N528),#REF!),"")</f>
        <v/>
      </c>
      <c r="BJ523" s="331" t="str">
        <f>IF(COUNT(BJ490,O527)=2,ROUND(BJ490*O527/SUM(O519:O528),#REF!),"")</f>
        <v/>
      </c>
      <c r="BK523" s="331" t="str">
        <f>IF(COUNT(BK490,P527)=2,ROUND(BK490*P527/SUM(P519:P528),#REF!),"")</f>
        <v/>
      </c>
      <c r="BL523" s="331" t="str">
        <f>IF(COUNT(BL490,Q527)=2,ROUND(BL490*Q527/SUM(Q519:Q528),#REF!),"")</f>
        <v/>
      </c>
      <c r="BM523" s="331" t="str">
        <f>IF(COUNT(BM490,R527)=2,ROUND(BM490*R527/SUM(R519:R528),#REF!),"")</f>
        <v/>
      </c>
      <c r="BN523" s="331" t="str">
        <f>IF(COUNT(BN490,S527)=2,ROUND(BN490*S527/SUM(S519:S528),#REF!),"")</f>
        <v/>
      </c>
      <c r="BO523" s="331" t="str">
        <f>IF(COUNT(BO490,T527)=2,ROUND(BO490*T527/SUM(T519:T528),#REF!),"")</f>
        <v/>
      </c>
      <c r="BP523" s="331" t="str">
        <f>IF(COUNT(BP490,U527)=2,ROUND(BP490*U527/SUM(U519:U528),#REF!),"")</f>
        <v/>
      </c>
      <c r="BQ523" s="331" t="str">
        <f>IF(COUNT(BQ490,V527)=2,ROUND(BQ490*V527/SUM(V519:V528),#REF!),"")</f>
        <v/>
      </c>
      <c r="BR523" s="331" t="str">
        <f>IF(COUNT(BR490,W527)=2,ROUND(BR490*W527/SUM(W519:W528),#REF!),"")</f>
        <v/>
      </c>
      <c r="BS523" s="569" t="e">
        <f>IF(#REF!="発電事業者","年間送電電力量（GWh）","年間受電電力量（GWh）")</f>
        <v>#REF!</v>
      </c>
      <c r="BT523" s="569"/>
      <c r="BU523" s="569"/>
      <c r="BV523" s="333" t="s">
        <v>25</v>
      </c>
      <c r="BW523" s="582"/>
      <c r="BX523" s="582"/>
      <c r="BY523" s="331" t="str">
        <f>IF(COUNT(BY490,X527)=2,ROUND(BY490*X527/SUM(X519:X528),#REF!),"")</f>
        <v/>
      </c>
      <c r="BZ523" s="331" t="str">
        <f>IF(COUNT(BZ490,Y527)=2,ROUND(BZ490*Y527/SUM(Y519:Y528),#REF!),"")</f>
        <v/>
      </c>
      <c r="CA523" s="331" t="str">
        <f>IF(COUNT(CA490,Z527)=2,ROUND(CA490*Z527/SUM(Z519:Z528),#REF!),"")</f>
        <v/>
      </c>
      <c r="CB523" s="331" t="str">
        <f>IF(COUNT(CB490,AA527)=2,ROUND(CB490*AA527/SUM(AA519:AA528),#REF!),"")</f>
        <v/>
      </c>
      <c r="CC523" s="331" t="str">
        <f>IF(COUNT(CC490,AB527)=2,ROUND(CC490*AB527/SUM(AB519:AB528),#REF!),"")</f>
        <v/>
      </c>
      <c r="CD523" s="331" t="str">
        <f>IF(COUNT(CD490,AC527)=2,ROUND(CD490*AC527/SUM(AC519:AC528),#REF!),"")</f>
        <v/>
      </c>
      <c r="CE523" s="331" t="str">
        <f>IF(COUNT(CE490,AD527)=2,ROUND(CE490*AD527/SUM(AD519:AD528),#REF!),"")</f>
        <v/>
      </c>
      <c r="CF523" s="331" t="str">
        <f>IF(COUNT(CF490,AE527)=2,ROUND(CF490*AE527/SUM(AE519:AE528),#REF!),"")</f>
        <v/>
      </c>
      <c r="CG523" s="331" t="str">
        <f>IF(COUNT(CG490,AF527)=2,ROUND(CG490*AF527/SUM(AF519:AF528),#REF!),"")</f>
        <v/>
      </c>
      <c r="CH523" s="565" t="str">
        <f>IF(COUNTA(AG527)=0,"",AG527)</f>
        <v/>
      </c>
      <c r="CI523" s="565"/>
      <c r="CJ523" s="565"/>
      <c r="CK523" s="565"/>
      <c r="CL523" s="565"/>
      <c r="CM523" s="565"/>
      <c r="CN523" s="565"/>
      <c r="CO523" s="565"/>
      <c r="CP523" s="565"/>
      <c r="CQ523" s="565"/>
    </row>
    <row r="524" spans="3:97" s="243" customFormat="1" ht="13.5" customHeight="1">
      <c r="C524" s="568"/>
      <c r="D524" s="568"/>
      <c r="E524" s="332"/>
      <c r="F524" s="569" t="str">
        <f t="shared" ca="1" si="33"/>
        <v/>
      </c>
      <c r="G524" s="569"/>
      <c r="H524" s="569"/>
      <c r="I524" s="333" t="str">
        <f>IF(E524="","",E483)</f>
        <v/>
      </c>
      <c r="J524" s="569" t="e">
        <f>J517&amp;"６"</f>
        <v>#REF!</v>
      </c>
      <c r="K524" s="569"/>
      <c r="L524" s="308"/>
      <c r="M524" s="308"/>
      <c r="N524" s="308"/>
      <c r="O524" s="308"/>
      <c r="P524" s="308"/>
      <c r="Q524" s="308"/>
      <c r="R524" s="308"/>
      <c r="S524" s="308"/>
      <c r="T524" s="308"/>
      <c r="U524" s="308"/>
      <c r="V524" s="308"/>
      <c r="W524" s="308"/>
      <c r="X524" s="308"/>
      <c r="Y524" s="308"/>
      <c r="Z524" s="308"/>
      <c r="AA524" s="308"/>
      <c r="AB524" s="308"/>
      <c r="AC524" s="308"/>
      <c r="AD524" s="308"/>
      <c r="AE524" s="308"/>
      <c r="AF524" s="308"/>
      <c r="AG524" s="570"/>
      <c r="AH524" s="570"/>
      <c r="AI524" s="570"/>
      <c r="AJ524" s="570"/>
      <c r="AK524" s="570"/>
      <c r="AL524" s="570"/>
      <c r="AM524" s="570"/>
      <c r="AN524" s="570"/>
      <c r="AO524" s="570"/>
      <c r="AP524" s="570"/>
      <c r="AR524" s="571" t="b">
        <f t="shared" si="32"/>
        <v>0</v>
      </c>
      <c r="AS524" s="571"/>
      <c r="AT524" s="571"/>
      <c r="AU524" s="282" t="s">
        <v>160</v>
      </c>
      <c r="AV524" s="275"/>
      <c r="AX524" s="569" t="str">
        <f>IF(C528="","",C528)</f>
        <v>自者保有電源</v>
      </c>
      <c r="AY524" s="569"/>
      <c r="AZ524" s="587" t="str">
        <f>IF(E528="","",E528)</f>
        <v/>
      </c>
      <c r="BA524" s="590" t="str">
        <f>IF(F528="","",F528)</f>
        <v/>
      </c>
      <c r="BB524" s="590"/>
      <c r="BC524" s="590"/>
      <c r="BD524" s="587" t="str">
        <f>IF(I528="","",I528)</f>
        <v/>
      </c>
      <c r="BE524" s="578" t="e">
        <f>IF(#REF!="発電事業者","送電電力（MW）","受電電力（MW）")</f>
        <v>#REF!</v>
      </c>
      <c r="BF524" s="579"/>
      <c r="BG524" s="331" t="str">
        <f>IF(COUNT(BG488,L528)=2,ROUND(BG488*L528/SUM(L519:L528),#REF!),"")</f>
        <v/>
      </c>
      <c r="BH524" s="331" t="str">
        <f>IF(COUNT(BH488,M528)=2,ROUND(BH488*M528/SUM(M519:M528),#REF!),"")</f>
        <v/>
      </c>
      <c r="BI524" s="331" t="str">
        <f>IF(COUNT(BI488,N528)=2,ROUND(BI488*N528/SUM(N519:N528),#REF!),"")</f>
        <v/>
      </c>
      <c r="BJ524" s="331" t="str">
        <f>IF(COUNT(BJ488,O528)=2,ROUND(BJ488*O528/SUM(O519:O528),#REF!),"")</f>
        <v/>
      </c>
      <c r="BK524" s="331" t="str">
        <f>IF(COUNT(BK488,P528)=2,ROUND(BK488*P528/SUM(P519:P528),#REF!),"")</f>
        <v/>
      </c>
      <c r="BL524" s="331" t="str">
        <f>IF(COUNT(BL488,Q528)=2,ROUND(BL488*Q528/SUM(Q519:Q528),#REF!),"")</f>
        <v/>
      </c>
      <c r="BM524" s="331" t="str">
        <f>IF(COUNT(BM488,R528)=2,ROUND(BM488*R528/SUM(R519:R528),#REF!),"")</f>
        <v/>
      </c>
      <c r="BN524" s="331" t="str">
        <f>IF(COUNT(BN488,S528)=2,ROUND(BN488*S528/SUM(S519:S528),#REF!),"")</f>
        <v/>
      </c>
      <c r="BO524" s="331" t="str">
        <f>IF(COUNT(BO488,T528)=2,ROUND(BO488*T528/SUM(T519:T528),#REF!),"")</f>
        <v/>
      </c>
      <c r="BP524" s="331" t="str">
        <f>IF(COUNT(BP488,U528)=2,ROUND(BP488*U528/SUM(U519:U528),#REF!),"")</f>
        <v/>
      </c>
      <c r="BQ524" s="331" t="str">
        <f>IF(COUNT(BQ488,V528)=2,ROUND(BQ488*V528/SUM(V519:V528),#REF!),"")</f>
        <v/>
      </c>
      <c r="BR524" s="331" t="str">
        <f>IF(COUNT(BR488,W528)=2,ROUND(BR488*W528/SUM(W519:W528),#REF!),"")</f>
        <v/>
      </c>
      <c r="BS524" s="569" t="e">
        <f>IF(#REF!="発電事業者","送電電力（MW）","受電電力（MW）")</f>
        <v>#REF!</v>
      </c>
      <c r="BT524" s="569"/>
      <c r="BU524" s="569"/>
      <c r="BV524" s="333" t="s">
        <v>171</v>
      </c>
      <c r="BW524" s="355" t="str">
        <f>IF(F516=0,IF(COUNT(BW488,I528)=2,ROUND(BW488*I528/100,#REF!),""),IF(COUNT(BW488,I528)=2,ROUND(BW488*I528/L491,#REF!),""))</f>
        <v/>
      </c>
      <c r="BX524" s="580"/>
      <c r="BY524" s="331" t="str">
        <f>IF(COUNT(BY488,X528)=2,ROUND(BY488*X528/SUM(X519:X528),#REF!),"")</f>
        <v/>
      </c>
      <c r="BZ524" s="331" t="str">
        <f>IF(COUNT(BZ488,Y528)=2,ROUND(BZ488*Y528/SUM(Y519:Y528),#REF!),"")</f>
        <v/>
      </c>
      <c r="CA524" s="331" t="str">
        <f>IF(COUNT(CA488,Z528)=2,ROUND(CA488*Z528/SUM(Z519:Z528),#REF!),"")</f>
        <v/>
      </c>
      <c r="CB524" s="331" t="str">
        <f>IF(COUNT(CB488,AA528)=2,ROUND(CB488*AA528/SUM(AA519:AA528),#REF!),"")</f>
        <v/>
      </c>
      <c r="CC524" s="331" t="str">
        <f>IF(COUNT(CC488,AB528)=2,ROUND(CC488*AB528/SUM(AB519:AB528),#REF!),"")</f>
        <v/>
      </c>
      <c r="CD524" s="331" t="str">
        <f>IF(COUNT(CD488,AC528)=2,ROUND(CD488*AC528/SUM(AC519:AC528),#REF!),"")</f>
        <v/>
      </c>
      <c r="CE524" s="331" t="str">
        <f>IF(COUNT(CE488,AD528)=2,ROUND(CE488*AD528/SUM(AD519:AD528),#REF!),"")</f>
        <v/>
      </c>
      <c r="CF524" s="331" t="str">
        <f>IF(COUNT(CF488,AE528)=2,ROUND(CF488*AE528/SUM(AE519:AE528),#REF!),"")</f>
        <v/>
      </c>
      <c r="CG524" s="331" t="str">
        <f>IF(COUNT(CG488,AF528)=2,ROUND(CG488*AF528/SUM(AF519:AF528),#REF!),"")</f>
        <v/>
      </c>
      <c r="CH524" s="563" t="s">
        <v>120</v>
      </c>
      <c r="CI524" s="563"/>
      <c r="CJ524" s="563"/>
      <c r="CK524" s="563"/>
      <c r="CL524" s="563"/>
      <c r="CM524" s="563"/>
      <c r="CN524" s="563"/>
      <c r="CO524" s="563"/>
      <c r="CP524" s="563"/>
      <c r="CQ524" s="563"/>
    </row>
    <row r="525" spans="3:97" s="243" customFormat="1" ht="13.5" customHeight="1">
      <c r="C525" s="568"/>
      <c r="D525" s="568"/>
      <c r="E525" s="332"/>
      <c r="F525" s="569" t="str">
        <f t="shared" ca="1" si="33"/>
        <v/>
      </c>
      <c r="G525" s="569"/>
      <c r="H525" s="569"/>
      <c r="I525" s="333" t="str">
        <f>IF(E525="","",E483)</f>
        <v/>
      </c>
      <c r="J525" s="569" t="e">
        <f>J517&amp;"７"</f>
        <v>#REF!</v>
      </c>
      <c r="K525" s="569"/>
      <c r="L525" s="308"/>
      <c r="M525" s="308"/>
      <c r="N525" s="308"/>
      <c r="O525" s="308"/>
      <c r="P525" s="308"/>
      <c r="Q525" s="308"/>
      <c r="R525" s="308"/>
      <c r="S525" s="308"/>
      <c r="T525" s="308"/>
      <c r="U525" s="308"/>
      <c r="V525" s="308"/>
      <c r="W525" s="308"/>
      <c r="X525" s="308"/>
      <c r="Y525" s="308"/>
      <c r="Z525" s="308"/>
      <c r="AA525" s="308"/>
      <c r="AB525" s="308"/>
      <c r="AC525" s="308"/>
      <c r="AD525" s="308"/>
      <c r="AE525" s="308"/>
      <c r="AF525" s="308"/>
      <c r="AG525" s="570"/>
      <c r="AH525" s="570"/>
      <c r="AI525" s="570"/>
      <c r="AJ525" s="570"/>
      <c r="AK525" s="570"/>
      <c r="AL525" s="570"/>
      <c r="AM525" s="570"/>
      <c r="AN525" s="570"/>
      <c r="AO525" s="570"/>
      <c r="AP525" s="570"/>
      <c r="AR525" s="571" t="b">
        <f t="shared" si="32"/>
        <v>0</v>
      </c>
      <c r="AS525" s="571"/>
      <c r="AT525" s="571"/>
      <c r="AU525" s="282" t="s">
        <v>160</v>
      </c>
      <c r="AV525" s="275"/>
      <c r="AX525" s="569"/>
      <c r="AY525" s="569"/>
      <c r="AZ525" s="588"/>
      <c r="BA525" s="590"/>
      <c r="BB525" s="590"/>
      <c r="BC525" s="590"/>
      <c r="BD525" s="588"/>
      <c r="BE525" s="583"/>
      <c r="BF525" s="584"/>
      <c r="BG525" s="259"/>
      <c r="BH525" s="259"/>
      <c r="BI525" s="259"/>
      <c r="BJ525" s="259"/>
      <c r="BK525" s="259"/>
      <c r="BL525" s="259"/>
      <c r="BM525" s="259"/>
      <c r="BN525" s="259"/>
      <c r="BO525" s="259"/>
      <c r="BP525" s="259"/>
      <c r="BQ525" s="259"/>
      <c r="BR525" s="259"/>
      <c r="BS525" s="569"/>
      <c r="BT525" s="569"/>
      <c r="BU525" s="569"/>
      <c r="BV525" s="333" t="s">
        <v>172</v>
      </c>
      <c r="BW525" s="355" t="str">
        <f>IF(F516=0,IF(COUNT(BW489,F528)=2,ROUND(BW489*F528/100,#REF!),""),IF(COUNT(BW489,F528)=2,ROUND(BW489*F528/Q489,#REF!),""))</f>
        <v/>
      </c>
      <c r="BX525" s="581"/>
      <c r="BY525" s="331" t="str">
        <f>IF(COUNT(BY489,X528)=2,ROUND(BY489*X528/SUM(X519:X528),#REF!),"")</f>
        <v/>
      </c>
      <c r="BZ525" s="331" t="str">
        <f>IF(COUNT(BZ489,Y528)=2,ROUND(BZ489*Y528/SUM(Y519:Y528),#REF!),"")</f>
        <v/>
      </c>
      <c r="CA525" s="331" t="str">
        <f>IF(COUNT(CA489,Z528)=2,ROUND(CA489*Z528/SUM(Z519:Z528),#REF!),"")</f>
        <v/>
      </c>
      <c r="CB525" s="331" t="str">
        <f>IF(COUNT(CB489,AA528)=2,ROUND(CB489*AA528/SUM(AA519:AA528),#REF!),"")</f>
        <v/>
      </c>
      <c r="CC525" s="331" t="str">
        <f>IF(COUNT(CC489,AB528)=2,ROUND(CC489*AB528/SUM(AB519:AB528),#REF!),"")</f>
        <v/>
      </c>
      <c r="CD525" s="331" t="str">
        <f>IF(COUNT(CD489,AC528)=2,ROUND(CD489*AC528/SUM(AC519:AC528),#REF!),"")</f>
        <v/>
      </c>
      <c r="CE525" s="331" t="str">
        <f>IF(COUNT(CE489,AD528)=2,ROUND(CE489*AD528/SUM(AD519:AD528),#REF!),"")</f>
        <v/>
      </c>
      <c r="CF525" s="331" t="str">
        <f>IF(COUNT(CF489,AE528)=2,ROUND(CF489*AE528/SUM(AE519:AE528),#REF!),"")</f>
        <v/>
      </c>
      <c r="CG525" s="331" t="str">
        <f>IF(COUNT(CG489,AF528)=2,ROUND(CG489*AF528/SUM(AF519:AF528),#REF!),"")</f>
        <v/>
      </c>
      <c r="CH525" s="564" t="str">
        <f>IF(CH524="","",CH524)</f>
        <v>廃棄物</v>
      </c>
      <c r="CI525" s="564"/>
      <c r="CJ525" s="564"/>
      <c r="CK525" s="564"/>
      <c r="CL525" s="564"/>
      <c r="CM525" s="564"/>
      <c r="CN525" s="564"/>
      <c r="CO525" s="564"/>
      <c r="CP525" s="564"/>
      <c r="CQ525" s="564"/>
    </row>
    <row r="526" spans="3:97" s="243" customFormat="1" ht="13.5" customHeight="1">
      <c r="C526" s="568"/>
      <c r="D526" s="568"/>
      <c r="E526" s="332"/>
      <c r="F526" s="569" t="str">
        <f t="shared" ca="1" si="33"/>
        <v/>
      </c>
      <c r="G526" s="569"/>
      <c r="H526" s="569"/>
      <c r="I526" s="333" t="str">
        <f>IF(E526="","",E483)</f>
        <v/>
      </c>
      <c r="J526" s="569" t="e">
        <f>J517&amp;"８"</f>
        <v>#REF!</v>
      </c>
      <c r="K526" s="569"/>
      <c r="L526" s="308"/>
      <c r="M526" s="308"/>
      <c r="N526" s="308"/>
      <c r="O526" s="308"/>
      <c r="P526" s="308"/>
      <c r="Q526" s="308"/>
      <c r="R526" s="308"/>
      <c r="S526" s="308"/>
      <c r="T526" s="308"/>
      <c r="U526" s="308"/>
      <c r="V526" s="308"/>
      <c r="W526" s="308"/>
      <c r="X526" s="308"/>
      <c r="Y526" s="308"/>
      <c r="Z526" s="308"/>
      <c r="AA526" s="308"/>
      <c r="AB526" s="308"/>
      <c r="AC526" s="308"/>
      <c r="AD526" s="308"/>
      <c r="AE526" s="308"/>
      <c r="AF526" s="308"/>
      <c r="AG526" s="570"/>
      <c r="AH526" s="570"/>
      <c r="AI526" s="570"/>
      <c r="AJ526" s="570"/>
      <c r="AK526" s="570"/>
      <c r="AL526" s="570"/>
      <c r="AM526" s="570"/>
      <c r="AN526" s="570"/>
      <c r="AO526" s="570"/>
      <c r="AP526" s="570"/>
      <c r="AR526" s="571" t="b">
        <f t="shared" si="32"/>
        <v>0</v>
      </c>
      <c r="AS526" s="571"/>
      <c r="AT526" s="571"/>
      <c r="AU526" s="282" t="s">
        <v>160</v>
      </c>
      <c r="AV526" s="257"/>
      <c r="AX526" s="569"/>
      <c r="AY526" s="569"/>
      <c r="AZ526" s="589"/>
      <c r="BA526" s="590"/>
      <c r="BB526" s="590"/>
      <c r="BC526" s="590"/>
      <c r="BD526" s="589"/>
      <c r="BE526" s="585" t="e">
        <f>IF(#REF!="発電事業者","月間送電電力量（GWh）","月間受電電力量（GWh）")</f>
        <v>#REF!</v>
      </c>
      <c r="BF526" s="586"/>
      <c r="BG526" s="297" t="str">
        <f>IF(COUNT(BG490,L528)=2,ROUND(BG490*L528/SUM(L519:L528),#REF!),"")</f>
        <v/>
      </c>
      <c r="BH526" s="297" t="str">
        <f>IF(COUNT(BH490,M528)=2,ROUND(BH490*M528/SUM(M519:M528),#REF!),"")</f>
        <v/>
      </c>
      <c r="BI526" s="297" t="str">
        <f>IF(COUNT(BI490,N528)=2,ROUND(BI490*N528/SUM(N519:N528),#REF!),"")</f>
        <v/>
      </c>
      <c r="BJ526" s="297" t="str">
        <f>IF(COUNT(BJ490,O528)=2,ROUND(BJ490*O528/SUM(O519:O528),#REF!),"")</f>
        <v/>
      </c>
      <c r="BK526" s="297" t="str">
        <f>IF(COUNT(BK490,P528)=2,ROUND(BK490*P528/SUM(P519:P528),#REF!),"")</f>
        <v/>
      </c>
      <c r="BL526" s="297" t="str">
        <f>IF(COUNT(BL490,Q528)=2,ROUND(BL490*Q528/SUM(Q519:Q528),#REF!),"")</f>
        <v/>
      </c>
      <c r="BM526" s="297" t="str">
        <f>IF(COUNT(BM490,R528)=2,ROUND(BM490*R528/SUM(R519:R528),#REF!),"")</f>
        <v/>
      </c>
      <c r="BN526" s="297" t="str">
        <f>IF(COUNT(BN490,S528)=2,ROUND(BN490*S528/SUM(S519:S528),#REF!),"")</f>
        <v/>
      </c>
      <c r="BO526" s="297" t="str">
        <f>IF(COUNT(BO490,T528)=2,ROUND(BO490*T528/SUM(T519:T528),#REF!),"")</f>
        <v/>
      </c>
      <c r="BP526" s="297" t="str">
        <f>IF(COUNT(BP490,U528)=2,ROUND(BP490*U528/SUM(U519:U528),#REF!),"")</f>
        <v/>
      </c>
      <c r="BQ526" s="297" t="str">
        <f>IF(COUNT(BQ490,V528)=2,ROUND(BQ490*V528/SUM(V519:V528),#REF!),"")</f>
        <v/>
      </c>
      <c r="BR526" s="297" t="str">
        <f>IF(COUNT(BR490,W528)=2,ROUND(BR490*W528/SUM(W519:W528),#REF!),"")</f>
        <v/>
      </c>
      <c r="BS526" s="569" t="e">
        <f>IF(#REF!="発電事業者","年間送電電力量（GWh）","年間受電電力量（GWh）")</f>
        <v>#REF!</v>
      </c>
      <c r="BT526" s="569"/>
      <c r="BU526" s="569"/>
      <c r="BV526" s="333" t="s">
        <v>25</v>
      </c>
      <c r="BW526" s="352"/>
      <c r="BX526" s="582"/>
      <c r="BY526" s="297" t="str">
        <f>IF(COUNT(BY490,X528)=2,ROUND(BY490*X528/SUM(X519:X528),#REF!),"")</f>
        <v/>
      </c>
      <c r="BZ526" s="297" t="str">
        <f>IF(COUNT(BZ490,Y528)=2,ROUND(BZ490*Y528/SUM(Y519:Y528),#REF!),"")</f>
        <v/>
      </c>
      <c r="CA526" s="297" t="str">
        <f>IF(COUNT(CA490,Z528)=2,ROUND(CA490*Z528/SUM(Z519:Z528),#REF!),"")</f>
        <v/>
      </c>
      <c r="CB526" s="297" t="str">
        <f>IF(COUNT(CB490,AA528)=2,ROUND(CB490*AA528/SUM(AA519:AA528),#REF!),"")</f>
        <v/>
      </c>
      <c r="CC526" s="297" t="str">
        <f>IF(COUNT(CC490,AB528)=2,ROUND(CC490*AB528/SUM(AB519:AB528),#REF!),"")</f>
        <v/>
      </c>
      <c r="CD526" s="297" t="str">
        <f>IF(COUNT(CD490,AC528)=2,ROUND(CD490*AC528/SUM(AC519:AC528),#REF!),"")</f>
        <v/>
      </c>
      <c r="CE526" s="297" t="str">
        <f>IF(COUNT(CE490,AD528)=2,ROUND(CE490*AD528/SUM(AD519:AD528),#REF!),"")</f>
        <v/>
      </c>
      <c r="CF526" s="297" t="str">
        <f>IF(COUNT(CF490,AE528)=2,ROUND(CF490*AE528/SUM(AE519:AE528),#REF!),"")</f>
        <v/>
      </c>
      <c r="CG526" s="297" t="str">
        <f>IF(COUNT(CG490,AF528)=2,ROUND(CG490*AF528/SUM(AF519:AF528),#REF!),"")</f>
        <v/>
      </c>
      <c r="CH526" s="565" t="str">
        <f>IF(COUNTA(AG528)=0,"",AG528)</f>
        <v/>
      </c>
      <c r="CI526" s="565"/>
      <c r="CJ526" s="565"/>
      <c r="CK526" s="565"/>
      <c r="CL526" s="565"/>
      <c r="CM526" s="565"/>
      <c r="CN526" s="565"/>
      <c r="CO526" s="565"/>
      <c r="CP526" s="565"/>
      <c r="CQ526" s="565"/>
    </row>
    <row r="527" spans="3:97" s="243" customFormat="1" ht="13.5" customHeight="1">
      <c r="C527" s="568"/>
      <c r="D527" s="568"/>
      <c r="E527" s="332"/>
      <c r="F527" s="569" t="str">
        <f t="shared" ca="1" si="33"/>
        <v/>
      </c>
      <c r="G527" s="569"/>
      <c r="H527" s="569"/>
      <c r="I527" s="333" t="str">
        <f>IF(E527="","",E483)</f>
        <v/>
      </c>
      <c r="J527" s="569" t="e">
        <f>J517&amp;"９"</f>
        <v>#REF!</v>
      </c>
      <c r="K527" s="569"/>
      <c r="L527" s="308"/>
      <c r="M527" s="308"/>
      <c r="N527" s="308"/>
      <c r="O527" s="308"/>
      <c r="P527" s="308"/>
      <c r="Q527" s="308"/>
      <c r="R527" s="308"/>
      <c r="S527" s="308"/>
      <c r="T527" s="308"/>
      <c r="U527" s="308"/>
      <c r="V527" s="308"/>
      <c r="W527" s="308"/>
      <c r="X527" s="308"/>
      <c r="Y527" s="308"/>
      <c r="Z527" s="308"/>
      <c r="AA527" s="308"/>
      <c r="AB527" s="308"/>
      <c r="AC527" s="308"/>
      <c r="AD527" s="308"/>
      <c r="AE527" s="308"/>
      <c r="AF527" s="308"/>
      <c r="AG527" s="570"/>
      <c r="AH527" s="570"/>
      <c r="AI527" s="570"/>
      <c r="AJ527" s="570"/>
      <c r="AK527" s="570"/>
      <c r="AL527" s="570"/>
      <c r="AM527" s="570"/>
      <c r="AN527" s="570"/>
      <c r="AO527" s="570"/>
      <c r="AP527" s="570"/>
      <c r="AR527" s="571" t="b">
        <f t="shared" si="32"/>
        <v>0</v>
      </c>
      <c r="AS527" s="571"/>
      <c r="AT527" s="571"/>
      <c r="AU527" s="282" t="s">
        <v>160</v>
      </c>
      <c r="AV527" s="275"/>
    </row>
    <row r="528" spans="3:97" s="243" customFormat="1" ht="13.5" customHeight="1">
      <c r="C528" s="572" t="s">
        <v>307</v>
      </c>
      <c r="D528" s="573"/>
      <c r="E528" s="353"/>
      <c r="F528" s="574"/>
      <c r="G528" s="575"/>
      <c r="H528" s="576"/>
      <c r="I528" s="354"/>
      <c r="J528" s="668"/>
      <c r="K528" s="669"/>
      <c r="L528" s="308"/>
      <c r="M528" s="308"/>
      <c r="N528" s="308"/>
      <c r="O528" s="308"/>
      <c r="P528" s="308"/>
      <c r="Q528" s="308"/>
      <c r="R528" s="308"/>
      <c r="S528" s="308"/>
      <c r="T528" s="308"/>
      <c r="U528" s="308"/>
      <c r="V528" s="308"/>
      <c r="W528" s="308"/>
      <c r="X528" s="308"/>
      <c r="Y528" s="308"/>
      <c r="Z528" s="308"/>
      <c r="AA528" s="308"/>
      <c r="AB528" s="308"/>
      <c r="AC528" s="308"/>
      <c r="AD528" s="308"/>
      <c r="AE528" s="308"/>
      <c r="AF528" s="308"/>
      <c r="AG528" s="570"/>
      <c r="AH528" s="570"/>
      <c r="AI528" s="570"/>
      <c r="AJ528" s="570"/>
      <c r="AK528" s="570"/>
      <c r="AL528" s="570"/>
      <c r="AM528" s="570"/>
      <c r="AN528" s="570"/>
      <c r="AO528" s="570"/>
      <c r="AP528" s="570"/>
      <c r="AR528" s="571" t="b">
        <f t="shared" si="32"/>
        <v>0</v>
      </c>
      <c r="AS528" s="571"/>
      <c r="AT528" s="571"/>
      <c r="AU528" s="282" t="s">
        <v>160</v>
      </c>
    </row>
    <row r="529" spans="3:48" s="243" customFormat="1" ht="13.5" hidden="1" customHeight="1"/>
    <row r="530" spans="3:48" s="243" customFormat="1" ht="13.5" hidden="1" customHeight="1">
      <c r="AV530" s="268"/>
    </row>
    <row r="531" spans="3:48" s="243" customFormat="1" ht="13.5" hidden="1" customHeight="1">
      <c r="AV531" s="268"/>
    </row>
    <row r="532" spans="3:48" s="243" customFormat="1" ht="13.5" hidden="1" customHeight="1">
      <c r="AV532" s="268"/>
    </row>
    <row r="533" spans="3:48" s="243" customFormat="1" ht="13.5" hidden="1" customHeight="1">
      <c r="AV533" s="268"/>
    </row>
    <row r="534" spans="3:48" s="243" customFormat="1" ht="13.5" hidden="1" customHeight="1">
      <c r="AV534" s="268"/>
    </row>
    <row r="535" spans="3:48" s="243" customFormat="1" ht="13.5" hidden="1" customHeight="1">
      <c r="AV535" s="268"/>
    </row>
    <row r="536" spans="3:48" s="243" customFormat="1" ht="13.5" hidden="1" customHeight="1">
      <c r="AV536" s="268"/>
    </row>
    <row r="537" spans="3:48" s="243" customFormat="1" ht="13.5" hidden="1" customHeight="1">
      <c r="AV537" s="268"/>
    </row>
    <row r="538" spans="3:48" s="243" customFormat="1" ht="13.5" hidden="1" customHeight="1">
      <c r="AV538" s="268"/>
    </row>
    <row r="539" spans="3:48" s="243" customFormat="1" ht="13.5" hidden="1" customHeight="1">
      <c r="AV539" s="268"/>
    </row>
    <row r="540" spans="3:48" s="243" customFormat="1" ht="13.5" hidden="1" customHeight="1">
      <c r="AV540" s="268"/>
    </row>
    <row r="541" spans="3:48" s="243" customFormat="1" ht="13.5" hidden="1" customHeight="1">
      <c r="AV541" s="268"/>
    </row>
    <row r="542" spans="3:48" s="243" customFormat="1" ht="13.5" customHeight="1">
      <c r="AQ542" s="268"/>
      <c r="AR542" s="268"/>
      <c r="AS542" s="268"/>
      <c r="AT542" s="268"/>
      <c r="AU542" s="268"/>
    </row>
    <row r="543" spans="3:48" s="243" customFormat="1" ht="13.5" customHeight="1">
      <c r="C543" s="651" t="s">
        <v>8</v>
      </c>
      <c r="D543" s="651"/>
      <c r="E543" s="562" t="s">
        <v>112</v>
      </c>
      <c r="F543" s="562"/>
      <c r="G543" s="279"/>
    </row>
    <row r="544" spans="3:48" s="243" customFormat="1" ht="13.5" customHeight="1">
      <c r="C544" s="651"/>
      <c r="D544" s="651"/>
      <c r="E544" s="562"/>
      <c r="F544" s="562"/>
      <c r="G544" s="279"/>
      <c r="I544" s="244"/>
    </row>
    <row r="545" spans="3:100" s="243" customFormat="1" ht="13.5" customHeight="1">
      <c r="C545" s="235" t="s">
        <v>254</v>
      </c>
      <c r="D545" s="279"/>
      <c r="E545" s="279"/>
      <c r="F545" s="279"/>
      <c r="G545" s="279"/>
      <c r="I545" s="244"/>
      <c r="BC545" s="239" t="e">
        <f>IF(#REF!="発電事業者","算定結果　様式第３２第１表～第４表（保有電源新エネ欄他）","算定結果　様式第３２第１表・第２表（年度末電源構成・発電端電力量）")</f>
        <v>#REF!</v>
      </c>
      <c r="CT545" s="296" t="s">
        <v>114</v>
      </c>
      <c r="CV545" s="286" t="str">
        <f>IF(COUNT(H549:Z572)&gt;0,"○","")</f>
        <v/>
      </c>
    </row>
    <row r="546" spans="3:100" s="243" customFormat="1" ht="13.5" customHeight="1">
      <c r="C546" s="652"/>
      <c r="D546" s="653"/>
      <c r="E546" s="653"/>
      <c r="F546" s="653"/>
      <c r="G546" s="654"/>
      <c r="H546" s="594" t="str">
        <f>$H$66</f>
        <v>廃棄物</v>
      </c>
      <c r="I546" s="594"/>
      <c r="J546" s="594"/>
      <c r="K546" s="594"/>
      <c r="L546" s="594"/>
      <c r="M546" s="594"/>
      <c r="N546" s="594"/>
      <c r="O546" s="594"/>
      <c r="P546" s="594"/>
      <c r="Q546" s="594"/>
      <c r="R546" s="594"/>
      <c r="S546" s="594"/>
      <c r="T546" s="594"/>
      <c r="U546" s="594"/>
      <c r="V546" s="594"/>
      <c r="W546" s="594"/>
      <c r="X546" s="594"/>
      <c r="Y546" s="594"/>
      <c r="Z546" s="594"/>
      <c r="AA546" s="245"/>
      <c r="AB546" s="245"/>
      <c r="AC546" s="245"/>
      <c r="AD546" s="298"/>
      <c r="AE546" s="298"/>
      <c r="AF546" s="298"/>
      <c r="AG546" s="298"/>
      <c r="AH546" s="298"/>
      <c r="AI546" s="268"/>
      <c r="AJ546" s="268"/>
      <c r="AK546" s="268"/>
      <c r="AL546" s="268"/>
      <c r="AM546" s="268"/>
      <c r="AN546" s="268"/>
      <c r="AO546" s="268"/>
      <c r="AP546" s="268"/>
      <c r="AQ546" s="268"/>
      <c r="AR546" s="268"/>
      <c r="AS546" s="268"/>
      <c r="AT546" s="268"/>
      <c r="AU546" s="268"/>
      <c r="BB546" s="246"/>
      <c r="BC546" s="659" t="s">
        <v>256</v>
      </c>
      <c r="BD546" s="659"/>
      <c r="BE546" s="659"/>
      <c r="BF546" s="659"/>
      <c r="BG546" s="601" t="e">
        <f>DATE(#REF!,1,1)</f>
        <v>#REF!</v>
      </c>
      <c r="BH546" s="602"/>
      <c r="BI546" s="602"/>
      <c r="BJ546" s="602"/>
      <c r="BK546" s="602"/>
      <c r="BL546" s="602"/>
      <c r="BM546" s="602"/>
      <c r="BN546" s="602"/>
      <c r="BO546" s="602"/>
      <c r="BP546" s="602"/>
      <c r="BQ546" s="602"/>
      <c r="BR546" s="603"/>
      <c r="BS546" s="659" t="s">
        <v>257</v>
      </c>
      <c r="BT546" s="659"/>
      <c r="BU546" s="659"/>
      <c r="BV546" s="659"/>
      <c r="BW546" s="592" t="e">
        <f>DATE(#REF!-1,1,1)</f>
        <v>#REF!</v>
      </c>
      <c r="BX546" s="592" t="e">
        <f>DATE(#REF!,1,1)</f>
        <v>#REF!</v>
      </c>
      <c r="BY546" s="592" t="e">
        <f>DATE(#REF!+1,1,1)</f>
        <v>#REF!</v>
      </c>
      <c r="BZ546" s="592" t="e">
        <f>DATE(#REF!+2,1,1)</f>
        <v>#REF!</v>
      </c>
      <c r="CA546" s="592" t="e">
        <f>DATE(#REF!+3,1,1)</f>
        <v>#REF!</v>
      </c>
      <c r="CB546" s="592" t="e">
        <f>DATE(#REF!+4,1,1)</f>
        <v>#REF!</v>
      </c>
      <c r="CC546" s="592" t="e">
        <f>DATE(#REF!+5,1,1)</f>
        <v>#REF!</v>
      </c>
      <c r="CD546" s="592" t="e">
        <f>DATE(#REF!+6,1,1)</f>
        <v>#REF!</v>
      </c>
      <c r="CE546" s="592" t="e">
        <f>DATE(#REF!+7,1,1)</f>
        <v>#REF!</v>
      </c>
      <c r="CF546" s="592" t="e">
        <f>DATE(#REF!+8,1,1)</f>
        <v>#REF!</v>
      </c>
      <c r="CG546" s="592" t="e">
        <f>DATE(#REF!+9,1,1)</f>
        <v>#REF!</v>
      </c>
      <c r="CH546" s="273"/>
      <c r="CI546" s="273"/>
      <c r="CJ546" s="273"/>
      <c r="CK546" s="273"/>
      <c r="CL546" s="273"/>
      <c r="CM546" s="273"/>
      <c r="CN546" s="273"/>
      <c r="CO546" s="273"/>
      <c r="CP546" s="273"/>
      <c r="CQ546" s="273"/>
    </row>
    <row r="547" spans="3:100" s="243" customFormat="1" ht="13.5" customHeight="1">
      <c r="C547" s="661"/>
      <c r="D547" s="662"/>
      <c r="E547" s="662"/>
      <c r="F547" s="662"/>
      <c r="G547" s="663"/>
      <c r="H547" s="595" t="s">
        <v>194</v>
      </c>
      <c r="I547" s="595" t="s">
        <v>195</v>
      </c>
      <c r="J547" s="595" t="s">
        <v>161</v>
      </c>
      <c r="K547" s="595" t="s">
        <v>162</v>
      </c>
      <c r="L547" s="595" t="s">
        <v>163</v>
      </c>
      <c r="M547" s="595" t="s">
        <v>164</v>
      </c>
      <c r="N547" s="595" t="s">
        <v>165</v>
      </c>
      <c r="O547" s="595" t="s">
        <v>166</v>
      </c>
      <c r="P547" s="595" t="s">
        <v>167</v>
      </c>
      <c r="Q547" s="595" t="s">
        <v>168</v>
      </c>
      <c r="R547" s="595" t="s">
        <v>169</v>
      </c>
      <c r="S547" s="595" t="s">
        <v>170</v>
      </c>
      <c r="T547" s="595" t="s">
        <v>25</v>
      </c>
      <c r="U547" s="637"/>
      <c r="V547" s="638"/>
      <c r="W547" s="638"/>
      <c r="X547" s="638"/>
      <c r="Y547" s="638"/>
      <c r="Z547" s="639"/>
      <c r="AA547" s="245"/>
      <c r="AB547" s="245"/>
      <c r="AC547" s="245"/>
      <c r="AD547" s="298"/>
      <c r="AE547" s="298"/>
      <c r="AF547" s="298"/>
      <c r="AG547" s="298"/>
      <c r="AH547" s="298"/>
      <c r="AI547" s="245"/>
      <c r="AJ547" s="245"/>
      <c r="AK547" s="245"/>
      <c r="AL547" s="245"/>
      <c r="AM547" s="245"/>
      <c r="AN547" s="245"/>
      <c r="AO547" s="245"/>
      <c r="AP547" s="245"/>
      <c r="AQ547" s="245"/>
      <c r="AR547" s="245"/>
      <c r="AS547" s="245"/>
      <c r="AT547" s="245"/>
      <c r="AU547" s="245"/>
      <c r="AX547" s="280"/>
      <c r="AY547" s="280"/>
      <c r="AZ547" s="280"/>
      <c r="BA547" s="280"/>
      <c r="BB547" s="246"/>
      <c r="BC547" s="659"/>
      <c r="BD547" s="659"/>
      <c r="BE547" s="659"/>
      <c r="BF547" s="659"/>
      <c r="BG547" s="334" t="s">
        <v>194</v>
      </c>
      <c r="BH547" s="334" t="s">
        <v>195</v>
      </c>
      <c r="BI547" s="334" t="s">
        <v>161</v>
      </c>
      <c r="BJ547" s="334" t="s">
        <v>162</v>
      </c>
      <c r="BK547" s="334" t="s">
        <v>163</v>
      </c>
      <c r="BL547" s="334" t="s">
        <v>164</v>
      </c>
      <c r="BM547" s="334" t="s">
        <v>165</v>
      </c>
      <c r="BN547" s="334" t="s">
        <v>166</v>
      </c>
      <c r="BO547" s="334" t="s">
        <v>167</v>
      </c>
      <c r="BP547" s="334" t="s">
        <v>168</v>
      </c>
      <c r="BQ547" s="334" t="s">
        <v>169</v>
      </c>
      <c r="BR547" s="334" t="s">
        <v>170</v>
      </c>
      <c r="BS547" s="659"/>
      <c r="BT547" s="659"/>
      <c r="BU547" s="659"/>
      <c r="BV547" s="659"/>
      <c r="BW547" s="593"/>
      <c r="BX547" s="593"/>
      <c r="BY547" s="593"/>
      <c r="BZ547" s="593"/>
      <c r="CA547" s="593"/>
      <c r="CB547" s="593"/>
      <c r="CC547" s="593"/>
      <c r="CD547" s="593"/>
      <c r="CE547" s="593"/>
      <c r="CF547" s="593"/>
      <c r="CG547" s="593"/>
      <c r="CH547" s="273"/>
      <c r="CI547" s="273"/>
      <c r="CJ547" s="273"/>
      <c r="CK547" s="273"/>
      <c r="CL547" s="273"/>
      <c r="CM547" s="273"/>
      <c r="CN547" s="273"/>
      <c r="CO547" s="273"/>
      <c r="CP547" s="273"/>
      <c r="CQ547" s="273"/>
    </row>
    <row r="548" spans="3:100" s="243" customFormat="1" ht="13.5" customHeight="1">
      <c r="C548" s="655"/>
      <c r="D548" s="656"/>
      <c r="E548" s="656"/>
      <c r="F548" s="656"/>
      <c r="G548" s="657"/>
      <c r="H548" s="596"/>
      <c r="I548" s="596"/>
      <c r="J548" s="596"/>
      <c r="K548" s="596"/>
      <c r="L548" s="596"/>
      <c r="M548" s="596"/>
      <c r="N548" s="596"/>
      <c r="O548" s="596"/>
      <c r="P548" s="596"/>
      <c r="Q548" s="596"/>
      <c r="R548" s="596"/>
      <c r="S548" s="596"/>
      <c r="T548" s="596"/>
      <c r="U548" s="640"/>
      <c r="V548" s="641"/>
      <c r="W548" s="641"/>
      <c r="X548" s="641"/>
      <c r="Y548" s="641"/>
      <c r="Z548" s="642"/>
      <c r="AA548" s="250"/>
      <c r="AB548" s="250"/>
      <c r="AC548" s="250"/>
      <c r="AD548" s="268"/>
      <c r="AE548" s="268"/>
      <c r="AF548" s="268"/>
      <c r="AG548" s="268"/>
      <c r="AH548" s="268"/>
      <c r="AI548" s="250"/>
      <c r="AJ548" s="250"/>
      <c r="AK548" s="250"/>
      <c r="AL548" s="250"/>
      <c r="AM548" s="250"/>
      <c r="AN548" s="250"/>
      <c r="AO548" s="250"/>
      <c r="AP548" s="250"/>
      <c r="AQ548" s="250"/>
      <c r="AR548" s="250"/>
      <c r="AS548" s="250"/>
      <c r="AT548" s="250"/>
      <c r="AU548" s="250"/>
      <c r="AX548" s="280"/>
      <c r="AY548" s="280"/>
      <c r="AZ548" s="280"/>
      <c r="BA548" s="280"/>
      <c r="BB548" s="246"/>
      <c r="BC548" s="634" t="s">
        <v>198</v>
      </c>
      <c r="BD548" s="635"/>
      <c r="BE548" s="635"/>
      <c r="BF548" s="636"/>
      <c r="BG548" s="297" t="str">
        <f>IF(COUNT(H553)=0,"",H553)</f>
        <v/>
      </c>
      <c r="BH548" s="297" t="str">
        <f t="shared" ref="BH548:BR548" si="34">IF(COUNT(I553)=0,"",I553)</f>
        <v/>
      </c>
      <c r="BI548" s="297" t="str">
        <f t="shared" si="34"/>
        <v/>
      </c>
      <c r="BJ548" s="297" t="str">
        <f t="shared" si="34"/>
        <v/>
      </c>
      <c r="BK548" s="297" t="str">
        <f t="shared" si="34"/>
        <v/>
      </c>
      <c r="BL548" s="297" t="str">
        <f t="shared" si="34"/>
        <v/>
      </c>
      <c r="BM548" s="297" t="str">
        <f t="shared" si="34"/>
        <v/>
      </c>
      <c r="BN548" s="297" t="str">
        <f t="shared" si="34"/>
        <v/>
      </c>
      <c r="BO548" s="297" t="str">
        <f t="shared" si="34"/>
        <v/>
      </c>
      <c r="BP548" s="297" t="str">
        <f t="shared" si="34"/>
        <v/>
      </c>
      <c r="BQ548" s="297" t="str">
        <f t="shared" si="34"/>
        <v/>
      </c>
      <c r="BR548" s="297" t="str">
        <f t="shared" si="34"/>
        <v/>
      </c>
      <c r="BS548" s="597" t="s">
        <v>198</v>
      </c>
      <c r="BT548" s="633"/>
      <c r="BU548" s="598"/>
      <c r="BV548" s="334" t="s">
        <v>171</v>
      </c>
      <c r="BW548" s="253" t="str">
        <f>IF(COUNT(L551)=0,"",L551)</f>
        <v/>
      </c>
      <c r="BX548" s="253" t="str">
        <f>IF(COUNT(L553)=0,"",L553)</f>
        <v/>
      </c>
      <c r="BY548" s="253" t="str">
        <f>IF(COUNT(L555)=0,"",L555)</f>
        <v/>
      </c>
      <c r="BZ548" s="253" t="str">
        <f>IF(COUNT(L557)=0,"",L557)</f>
        <v/>
      </c>
      <c r="CA548" s="253" t="str">
        <f>IF(COUNT(L559)=0,"",L559)</f>
        <v/>
      </c>
      <c r="CB548" s="253" t="str">
        <f>IF(COUNT(L561)=0,"",L561)</f>
        <v/>
      </c>
      <c r="CC548" s="253" t="str">
        <f>IF(COUNT(L563)=0,"",L563)</f>
        <v/>
      </c>
      <c r="CD548" s="253" t="str">
        <f>IF(COUNT(L565)=0,"",L565)</f>
        <v/>
      </c>
      <c r="CE548" s="253" t="str">
        <f>IF(COUNT(L567)=0,"",L567)</f>
        <v/>
      </c>
      <c r="CF548" s="253" t="str">
        <f>IF(COUNT(L569)=0,"",L569)</f>
        <v/>
      </c>
      <c r="CG548" s="253" t="str">
        <f>IF(COUNT(L571)=0,"",L571)</f>
        <v/>
      </c>
      <c r="CH548" s="257"/>
      <c r="CI548" s="257"/>
      <c r="CJ548" s="257"/>
      <c r="CK548" s="257"/>
      <c r="CL548" s="257"/>
      <c r="CM548" s="257"/>
      <c r="CN548" s="257"/>
      <c r="CO548" s="257"/>
      <c r="CP548" s="257"/>
      <c r="CQ548" s="257"/>
    </row>
    <row r="549" spans="3:100" s="243" customFormat="1" ht="13.5" customHeight="1">
      <c r="C549" s="604" t="e">
        <f>DATE(#REF!-2,1,1)</f>
        <v>#REF!</v>
      </c>
      <c r="D549" s="605"/>
      <c r="E549" s="613" t="s">
        <v>198</v>
      </c>
      <c r="F549" s="614"/>
      <c r="G549" s="615"/>
      <c r="H549" s="255"/>
      <c r="I549" s="255"/>
      <c r="J549" s="255"/>
      <c r="K549" s="255"/>
      <c r="L549" s="255"/>
      <c r="M549" s="255"/>
      <c r="N549" s="255"/>
      <c r="O549" s="255"/>
      <c r="P549" s="255"/>
      <c r="Q549" s="256"/>
      <c r="R549" s="256"/>
      <c r="S549" s="256"/>
      <c r="T549" s="255"/>
      <c r="U549" s="578"/>
      <c r="V549" s="644"/>
      <c r="W549" s="644"/>
      <c r="X549" s="644"/>
      <c r="Y549" s="644"/>
      <c r="Z549" s="579"/>
      <c r="AA549" s="257"/>
      <c r="AB549" s="257"/>
      <c r="AC549" s="257"/>
      <c r="AD549" s="299"/>
      <c r="AE549" s="299"/>
      <c r="AF549" s="268"/>
      <c r="AG549" s="268"/>
      <c r="AH549" s="268"/>
      <c r="AI549" s="257"/>
      <c r="AJ549" s="257"/>
      <c r="AK549" s="257"/>
      <c r="AL549" s="257"/>
      <c r="AM549" s="257"/>
      <c r="AN549" s="257"/>
      <c r="AO549" s="257"/>
      <c r="AP549" s="257"/>
      <c r="AQ549" s="257"/>
      <c r="AR549" s="257"/>
      <c r="AS549" s="257"/>
      <c r="AT549" s="257"/>
      <c r="AU549" s="257"/>
      <c r="AX549" s="280"/>
      <c r="AY549" s="280"/>
      <c r="AZ549" s="280"/>
      <c r="BA549" s="280"/>
      <c r="BB549" s="246"/>
      <c r="BC549" s="648"/>
      <c r="BD549" s="649"/>
      <c r="BE549" s="649"/>
      <c r="BF549" s="650"/>
      <c r="BG549" s="259"/>
      <c r="BH549" s="259"/>
      <c r="BI549" s="259"/>
      <c r="BJ549" s="259"/>
      <c r="BK549" s="259"/>
      <c r="BL549" s="259"/>
      <c r="BM549" s="259"/>
      <c r="BN549" s="259"/>
      <c r="BO549" s="259"/>
      <c r="BP549" s="259"/>
      <c r="BQ549" s="259"/>
      <c r="BR549" s="259"/>
      <c r="BS549" s="599"/>
      <c r="BT549" s="643"/>
      <c r="BU549" s="600"/>
      <c r="BV549" s="334" t="s">
        <v>172</v>
      </c>
      <c r="BW549" s="253" t="str">
        <f>IF(COUNT(Q549)=0,"",Q549)</f>
        <v/>
      </c>
      <c r="BX549" s="253" t="str">
        <f>IF(COUNT(Q553)=0,"",Q553)</f>
        <v/>
      </c>
      <c r="BY549" s="253" t="str">
        <f>IF(COUNT(Q555)=0,"",Q555)</f>
        <v/>
      </c>
      <c r="BZ549" s="253" t="str">
        <f>IF(COUNT(Q557)=0,"",Q557)</f>
        <v/>
      </c>
      <c r="CA549" s="253" t="str">
        <f>IF(COUNT(Q559)=0,"",Q559)</f>
        <v/>
      </c>
      <c r="CB549" s="253" t="str">
        <f>IF(COUNT(Q561)=0,"",Q561)</f>
        <v/>
      </c>
      <c r="CC549" s="253" t="str">
        <f>IF(COUNT(Q563)=0,"",Q563)</f>
        <v/>
      </c>
      <c r="CD549" s="253" t="str">
        <f>IF(COUNT(Q565)=0,"",Q565)</f>
        <v/>
      </c>
      <c r="CE549" s="253" t="str">
        <f>IF(COUNT(Q567)=0,"",Q567)</f>
        <v/>
      </c>
      <c r="CF549" s="253" t="str">
        <f>IF(COUNT(Q569)=0,"",Q569)</f>
        <v/>
      </c>
      <c r="CG549" s="253" t="str">
        <f>IF(COUNT(Q571)=0,"",Q571)</f>
        <v/>
      </c>
      <c r="CH549" s="257"/>
      <c r="CI549" s="257"/>
      <c r="CJ549" s="257"/>
      <c r="CK549" s="257"/>
      <c r="CL549" s="257"/>
      <c r="CM549" s="257"/>
      <c r="CN549" s="257"/>
      <c r="CO549" s="257"/>
      <c r="CP549" s="257"/>
      <c r="CQ549" s="257"/>
    </row>
    <row r="550" spans="3:100" s="243" customFormat="1" ht="13.5" customHeight="1">
      <c r="C550" s="606"/>
      <c r="D550" s="607"/>
      <c r="E550" s="608" t="s">
        <v>252</v>
      </c>
      <c r="F550" s="609"/>
      <c r="G550" s="610"/>
      <c r="H550" s="260"/>
      <c r="I550" s="260"/>
      <c r="J550" s="260"/>
      <c r="K550" s="260"/>
      <c r="L550" s="260"/>
      <c r="M550" s="260"/>
      <c r="N550" s="260"/>
      <c r="O550" s="260"/>
      <c r="P550" s="260"/>
      <c r="Q550" s="261"/>
      <c r="R550" s="261"/>
      <c r="S550" s="261"/>
      <c r="T550" s="262" t="str">
        <f>IF(COUNT(H550:S550)=0,"",SUMPRODUCT(ROUND(H550:S550,1)))</f>
        <v/>
      </c>
      <c r="U550" s="645"/>
      <c r="V550" s="646"/>
      <c r="W550" s="646"/>
      <c r="X550" s="646"/>
      <c r="Y550" s="646"/>
      <c r="Z550" s="647"/>
      <c r="AA550" s="257"/>
      <c r="AB550" s="257"/>
      <c r="AC550" s="257"/>
      <c r="AD550" s="299"/>
      <c r="AE550" s="299"/>
      <c r="AF550" s="268"/>
      <c r="AG550" s="268"/>
      <c r="AH550" s="268"/>
      <c r="AI550" s="271"/>
      <c r="AJ550" s="271"/>
      <c r="AK550" s="271"/>
      <c r="AL550" s="271"/>
      <c r="AM550" s="271"/>
      <c r="AN550" s="271"/>
      <c r="AO550" s="271"/>
      <c r="AP550" s="271"/>
      <c r="AQ550" s="271"/>
      <c r="AR550" s="271"/>
      <c r="AS550" s="271"/>
      <c r="AT550" s="271"/>
      <c r="AU550" s="272"/>
      <c r="AX550" s="280"/>
      <c r="AY550" s="280"/>
      <c r="AZ550" s="280"/>
      <c r="BA550" s="280"/>
      <c r="BB550" s="246"/>
      <c r="BC550" s="594" t="s">
        <v>205</v>
      </c>
      <c r="BD550" s="594"/>
      <c r="BE550" s="594"/>
      <c r="BF550" s="594"/>
      <c r="BG550" s="253" t="str">
        <f>IF(COUNT(H554)=0,"",ROUND(H554,#REF!))</f>
        <v/>
      </c>
      <c r="BH550" s="253" t="str">
        <f>IF(COUNT(I554)=0,"",ROUND(I554,#REF!))</f>
        <v/>
      </c>
      <c r="BI550" s="253" t="str">
        <f>IF(COUNT(J554)=0,"",ROUND(J554,#REF!))</f>
        <v/>
      </c>
      <c r="BJ550" s="253" t="str">
        <f>IF(COUNT(K554)=0,"",ROUND(K554,#REF!))</f>
        <v/>
      </c>
      <c r="BK550" s="253" t="str">
        <f>IF(COUNT(L554)=0,"",ROUND(L554,#REF!))</f>
        <v/>
      </c>
      <c r="BL550" s="253" t="str">
        <f>IF(COUNT(M554)=0,"",ROUND(M554,#REF!))</f>
        <v/>
      </c>
      <c r="BM550" s="253" t="str">
        <f>IF(COUNT(N554)=0,"",ROUND(N554,#REF!))</f>
        <v/>
      </c>
      <c r="BN550" s="253" t="str">
        <f>IF(COUNT(O554)=0,"",ROUND(O554,#REF!))</f>
        <v/>
      </c>
      <c r="BO550" s="253" t="str">
        <f>IF(COUNT(P554)=0,"",ROUND(P554,#REF!))</f>
        <v/>
      </c>
      <c r="BP550" s="253" t="str">
        <f>IF(COUNT(Q554)=0,"",ROUND(Q554,#REF!))</f>
        <v/>
      </c>
      <c r="BQ550" s="253" t="str">
        <f>IF(COUNT(R554)=0,"",ROUND(R554,#REF!))</f>
        <v/>
      </c>
      <c r="BR550" s="253" t="str">
        <f>IF(COUNT(S554)=0,"",ROUND(S554,#REF!))</f>
        <v/>
      </c>
      <c r="BS550" s="634" t="s">
        <v>205</v>
      </c>
      <c r="BT550" s="635"/>
      <c r="BU550" s="636"/>
      <c r="BV550" s="334" t="s">
        <v>25</v>
      </c>
      <c r="BW550" s="253" t="str">
        <f>IF(COUNT(T552)=0,"",T552)</f>
        <v/>
      </c>
      <c r="BX550" s="253" t="str">
        <f>IF(COUNT(T554)=0,"",T554)</f>
        <v/>
      </c>
      <c r="BY550" s="253" t="str">
        <f>IF(COUNT(T556)=0,"",T556)</f>
        <v/>
      </c>
      <c r="BZ550" s="266" t="str">
        <f>IF(COUNT(T558)=0,"",T558)</f>
        <v/>
      </c>
      <c r="CA550" s="253" t="str">
        <f>IF(COUNT(T560)=0,"",T560)</f>
        <v/>
      </c>
      <c r="CB550" s="253" t="str">
        <f>IF(COUNT(T562)=0,"",T562)</f>
        <v/>
      </c>
      <c r="CC550" s="253" t="str">
        <f>IF(COUNT(T564)=0,"",T564)</f>
        <v/>
      </c>
      <c r="CD550" s="253" t="str">
        <f>IF(COUNT(T566)=0,"",T566)</f>
        <v/>
      </c>
      <c r="CE550" s="253" t="str">
        <f>IF(COUNT(T568)=0,"",T568)</f>
        <v/>
      </c>
      <c r="CF550" s="253" t="str">
        <f>IF(COUNT(T570)=0,"",T570)</f>
        <v/>
      </c>
      <c r="CG550" s="253" t="str">
        <f>IF(COUNT(T572)=0,"",T572)</f>
        <v/>
      </c>
      <c r="CH550" s="257"/>
      <c r="CI550" s="257"/>
      <c r="CJ550" s="257"/>
      <c r="CK550" s="257"/>
      <c r="CL550" s="257"/>
      <c r="CM550" s="257"/>
      <c r="CN550" s="257"/>
      <c r="CO550" s="257"/>
      <c r="CP550" s="257"/>
      <c r="CQ550" s="257"/>
    </row>
    <row r="551" spans="3:100" s="243" customFormat="1" ht="13.5" customHeight="1">
      <c r="C551" s="604" t="e">
        <f>DATE(#REF!-1,1,1)</f>
        <v>#REF!</v>
      </c>
      <c r="D551" s="605"/>
      <c r="E551" s="613" t="s">
        <v>198</v>
      </c>
      <c r="F551" s="614"/>
      <c r="G551" s="615"/>
      <c r="H551" s="256"/>
      <c r="I551" s="256"/>
      <c r="J551" s="256"/>
      <c r="K551" s="256"/>
      <c r="L551" s="256"/>
      <c r="M551" s="256"/>
      <c r="N551" s="256"/>
      <c r="O551" s="256"/>
      <c r="P551" s="256"/>
      <c r="Q551" s="256"/>
      <c r="R551" s="256"/>
      <c r="S551" s="256"/>
      <c r="T551" s="255"/>
      <c r="U551" s="613" t="s">
        <v>210</v>
      </c>
      <c r="V551" s="614"/>
      <c r="W551" s="614"/>
      <c r="X551" s="615"/>
      <c r="Y551" s="666"/>
      <c r="Z551" s="667"/>
      <c r="AA551" s="257"/>
      <c r="AB551" s="257"/>
      <c r="AC551" s="257"/>
      <c r="AD551" s="299"/>
      <c r="AE551" s="299"/>
      <c r="AF551" s="268"/>
      <c r="AG551" s="268"/>
      <c r="AH551" s="268"/>
      <c r="AI551" s="257"/>
      <c r="AJ551" s="257"/>
      <c r="AK551" s="257"/>
      <c r="AL551" s="257"/>
      <c r="AM551" s="257"/>
      <c r="AN551" s="257"/>
      <c r="AO551" s="257"/>
      <c r="AP551" s="257"/>
      <c r="AQ551" s="257"/>
      <c r="AR551" s="257"/>
      <c r="AS551" s="257"/>
      <c r="AT551" s="257"/>
      <c r="AU551" s="257"/>
      <c r="AX551" s="280"/>
      <c r="AY551" s="280"/>
      <c r="AZ551" s="280"/>
      <c r="BB551" s="246"/>
      <c r="BC551" s="627"/>
      <c r="BD551" s="628"/>
      <c r="BE551" s="628"/>
      <c r="BF551" s="628"/>
      <c r="BG551" s="628"/>
      <c r="BH551" s="628"/>
      <c r="BI551" s="628"/>
      <c r="BJ551" s="628"/>
      <c r="BK551" s="628"/>
      <c r="BL551" s="628"/>
      <c r="BM551" s="628"/>
      <c r="BN551" s="628"/>
      <c r="BO551" s="628"/>
      <c r="BP551" s="628"/>
      <c r="BQ551" s="628"/>
      <c r="BR551" s="629"/>
      <c r="BS551" s="597" t="s">
        <v>206</v>
      </c>
      <c r="BT551" s="633"/>
      <c r="BU551" s="598"/>
      <c r="BV551" s="334" t="s">
        <v>25</v>
      </c>
      <c r="BW551" s="253" t="str">
        <f>IF(COUNT(Y551)=0,"",IF(#REF!="発電事業者",Y551,IF(SUMIF($C579:$D588,"その他事業者",L579:L588)=0,IF(Y551*L588/SUM(L579:L588)=0,"",Y551*L588/SUM(L579:L588)),ROUND(Y551*SUMIF($C579:$D588,"その他事業者",L579:L588)/SUM(L579:L588),#REF!)+Y551*L588/SUM(L579:L588))))</f>
        <v/>
      </c>
      <c r="BX551" s="253" t="str">
        <f>IF(COUNT(Y553)=0,"",IF(#REF!="発電事業者",Y553,IF(SUMIF($C579:$D588,"その他事業者",W579:W588)=0,IF(Y553*W588/SUM(W579:W588)=0,"",Y553*W588/SUM(W579:W588)),ROUND(Y553*SUMIF($C579:$D588,"その他事業者",W579:W588)/SUM(W579:W588),#REF!)+Y553*W588/SUM(W579:W588))))</f>
        <v/>
      </c>
      <c r="BY551" s="267"/>
      <c r="BZ551" s="267"/>
      <c r="CA551" s="267"/>
      <c r="CB551" s="253" t="str">
        <f>IF(COUNT(Y561)=0,"",IF(#REF!="発電事業者",Y561,IF(SUMIF($C579:$D588,"その他事業者",AA579:AA588)=0,IF(Y561*AA588/SUM(AA579:AA588)=0,"",Y561*AA588/SUM(AA579:AA588)),ROUND(Y561*SUMIF($C579:$D588,"その他事業者",AA579:AA588)/SUM(AA579:AA588),#REF!)+Y561*AA588/SUM(AA579:AA588))))</f>
        <v/>
      </c>
      <c r="CC551" s="267"/>
      <c r="CD551" s="267"/>
      <c r="CE551" s="267"/>
      <c r="CF551" s="267"/>
      <c r="CG551" s="253" t="str">
        <f>IF(COUNT(Y571)=0,"",IF(#REF!="発電事業者",Y571,IF(SUMIF($C579:$D588,"その他事業者",AF579:AF588)=0,IF(Y571*AF588/SUM(AF579:AF588)=0,"",Y571*AF588/SUM(AF579:AF588)),ROUND(Y571*SUMIF($C579:$D588,"その他事業者",AF579:AF588)/SUM(AF579:AF588),#REF!)+Y571*AF588/SUM(AF579:AF588))))</f>
        <v/>
      </c>
      <c r="CH551" s="257"/>
      <c r="CI551" s="257"/>
      <c r="CJ551" s="257"/>
      <c r="CK551" s="257"/>
      <c r="CL551" s="257"/>
      <c r="CM551" s="257"/>
      <c r="CN551" s="257"/>
      <c r="CO551" s="257"/>
      <c r="CP551" s="257"/>
      <c r="CQ551" s="257"/>
    </row>
    <row r="552" spans="3:100" s="243" customFormat="1" ht="13.5" customHeight="1">
      <c r="C552" s="606"/>
      <c r="D552" s="607"/>
      <c r="E552" s="608" t="s">
        <v>252</v>
      </c>
      <c r="F552" s="609"/>
      <c r="G552" s="610"/>
      <c r="H552" s="261"/>
      <c r="I552" s="261"/>
      <c r="J552" s="261"/>
      <c r="K552" s="261"/>
      <c r="L552" s="261"/>
      <c r="M552" s="261"/>
      <c r="N552" s="261"/>
      <c r="O552" s="261"/>
      <c r="P552" s="261"/>
      <c r="Q552" s="261"/>
      <c r="R552" s="261"/>
      <c r="S552" s="261"/>
      <c r="T552" s="262" t="str">
        <f>IF(COUNT(H552:S552)=0,"",SUMPRODUCT(ROUND(H552:S552,1)))</f>
        <v/>
      </c>
      <c r="U552" s="608" t="s">
        <v>211</v>
      </c>
      <c r="V552" s="609"/>
      <c r="W552" s="609"/>
      <c r="X552" s="610"/>
      <c r="Y552" s="664"/>
      <c r="Z552" s="665"/>
      <c r="AA552" s="257"/>
      <c r="AB552" s="257"/>
      <c r="AC552" s="257"/>
      <c r="AD552" s="299"/>
      <c r="AE552" s="299"/>
      <c r="AF552" s="268"/>
      <c r="AG552" s="268"/>
      <c r="AH552" s="268"/>
      <c r="AI552" s="271"/>
      <c r="AJ552" s="271"/>
      <c r="AK552" s="271"/>
      <c r="AL552" s="271"/>
      <c r="AM552" s="271"/>
      <c r="AN552" s="271"/>
      <c r="AO552" s="271"/>
      <c r="AP552" s="271"/>
      <c r="AQ552" s="271"/>
      <c r="AR552" s="271"/>
      <c r="AS552" s="271"/>
      <c r="AT552" s="271"/>
      <c r="AU552" s="272"/>
      <c r="AX552" s="280"/>
      <c r="AY552" s="280"/>
      <c r="AZ552" s="280"/>
      <c r="BB552" s="246"/>
      <c r="BC552" s="630"/>
      <c r="BD552" s="631"/>
      <c r="BE552" s="631"/>
      <c r="BF552" s="631"/>
      <c r="BG552" s="631"/>
      <c r="BH552" s="631"/>
      <c r="BI552" s="631"/>
      <c r="BJ552" s="631"/>
      <c r="BK552" s="631"/>
      <c r="BL552" s="631"/>
      <c r="BM552" s="631"/>
      <c r="BN552" s="631"/>
      <c r="BO552" s="631"/>
      <c r="BP552" s="631"/>
      <c r="BQ552" s="631"/>
      <c r="BR552" s="632"/>
      <c r="BS552" s="634" t="s">
        <v>207</v>
      </c>
      <c r="BT552" s="635"/>
      <c r="BU552" s="636"/>
      <c r="BV552" s="334" t="s">
        <v>25</v>
      </c>
      <c r="BW552" s="253" t="str">
        <f>IF(COUNT(Y552)=0,"",Y552)</f>
        <v/>
      </c>
      <c r="BX552" s="253" t="str">
        <f>IF(COUNT(Y554)=0,"",Y554)</f>
        <v/>
      </c>
      <c r="BY552" s="267"/>
      <c r="BZ552" s="267"/>
      <c r="CA552" s="267"/>
      <c r="CB552" s="253" t="str">
        <f>IF(COUNT(Y562)=0,"",Y562)</f>
        <v/>
      </c>
      <c r="CC552" s="267"/>
      <c r="CD552" s="267"/>
      <c r="CE552" s="267"/>
      <c r="CF552" s="267"/>
      <c r="CG552" s="253" t="str">
        <f>IF(COUNT(Y572)=0,"",Y572)</f>
        <v/>
      </c>
      <c r="CH552" s="257"/>
      <c r="CI552" s="257"/>
      <c r="CJ552" s="257"/>
      <c r="CK552" s="257"/>
      <c r="CL552" s="257"/>
      <c r="CM552" s="257"/>
      <c r="CN552" s="257"/>
      <c r="CO552" s="257"/>
      <c r="CP552" s="257"/>
      <c r="CQ552" s="257"/>
    </row>
    <row r="553" spans="3:100" s="243" customFormat="1" ht="13.5" customHeight="1">
      <c r="C553" s="604" t="e">
        <f>DATE(#REF!,1,1)</f>
        <v>#REF!</v>
      </c>
      <c r="D553" s="605"/>
      <c r="E553" s="613" t="s">
        <v>198</v>
      </c>
      <c r="F553" s="614"/>
      <c r="G553" s="615"/>
      <c r="H553" s="256"/>
      <c r="I553" s="256"/>
      <c r="J553" s="256"/>
      <c r="K553" s="256"/>
      <c r="L553" s="256"/>
      <c r="M553" s="256"/>
      <c r="N553" s="256"/>
      <c r="O553" s="256"/>
      <c r="P553" s="256"/>
      <c r="Q553" s="256"/>
      <c r="R553" s="256"/>
      <c r="S553" s="256"/>
      <c r="T553" s="255"/>
      <c r="U553" s="613" t="s">
        <v>210</v>
      </c>
      <c r="V553" s="614"/>
      <c r="W553" s="614"/>
      <c r="X553" s="615"/>
      <c r="Y553" s="666"/>
      <c r="Z553" s="667"/>
      <c r="AA553" s="257"/>
      <c r="AB553" s="257"/>
      <c r="AC553" s="257"/>
      <c r="AD553" s="299"/>
      <c r="AE553" s="299"/>
      <c r="AF553" s="268"/>
      <c r="AG553" s="268"/>
      <c r="AH553" s="268"/>
      <c r="AI553" s="257"/>
      <c r="AJ553" s="257"/>
      <c r="AK553" s="257"/>
      <c r="AL553" s="257"/>
      <c r="AM553" s="257"/>
      <c r="AN553" s="257"/>
      <c r="AO553" s="257"/>
      <c r="AP553" s="257"/>
      <c r="AQ553" s="257"/>
      <c r="AR553" s="257"/>
      <c r="AS553" s="257"/>
      <c r="AT553" s="257"/>
      <c r="AU553" s="257"/>
      <c r="AX553" s="268"/>
      <c r="BB553" s="268"/>
      <c r="BC553" s="245"/>
      <c r="BD553" s="245"/>
      <c r="BE553" s="245"/>
      <c r="BF553" s="245"/>
      <c r="BG553" s="245"/>
      <c r="BH553" s="245"/>
      <c r="BI553" s="245"/>
      <c r="BJ553" s="245"/>
      <c r="BK553" s="245"/>
      <c r="BL553" s="245"/>
      <c r="BM553" s="245"/>
      <c r="BN553" s="245"/>
      <c r="BO553" s="245"/>
      <c r="BP553" s="245"/>
      <c r="BQ553" s="245"/>
      <c r="BR553" s="245"/>
      <c r="BS553" s="245"/>
      <c r="BT553" s="245"/>
      <c r="BU553" s="245"/>
      <c r="BV553" s="245"/>
      <c r="BW553" s="245"/>
      <c r="BX553" s="257"/>
      <c r="BY553" s="257"/>
      <c r="BZ553" s="257"/>
      <c r="CA553" s="257"/>
      <c r="CB553" s="257"/>
      <c r="CC553" s="257"/>
      <c r="CD553" s="257"/>
      <c r="CE553" s="257"/>
      <c r="CF553" s="257"/>
      <c r="CG553" s="257"/>
      <c r="CH553" s="257"/>
      <c r="CI553" s="257"/>
      <c r="CJ553" s="257"/>
      <c r="CK553" s="257"/>
      <c r="CL553" s="257"/>
      <c r="CM553" s="257"/>
      <c r="CN553" s="257"/>
      <c r="CO553" s="257"/>
      <c r="CP553" s="257"/>
      <c r="CQ553" s="257"/>
    </row>
    <row r="554" spans="3:100" s="243" customFormat="1" ht="13.5" customHeight="1">
      <c r="C554" s="606"/>
      <c r="D554" s="607"/>
      <c r="E554" s="608" t="s">
        <v>212</v>
      </c>
      <c r="F554" s="609"/>
      <c r="G554" s="610"/>
      <c r="H554" s="261"/>
      <c r="I554" s="261"/>
      <c r="J554" s="261"/>
      <c r="K554" s="261"/>
      <c r="L554" s="261"/>
      <c r="M554" s="261"/>
      <c r="N554" s="261"/>
      <c r="O554" s="261"/>
      <c r="P554" s="261"/>
      <c r="Q554" s="261"/>
      <c r="R554" s="261"/>
      <c r="S554" s="261"/>
      <c r="T554" s="262" t="str">
        <f>IF(COUNT(H554:S554)=0,"",SUMPRODUCT(ROUND(H554:S554,1)))</f>
        <v/>
      </c>
      <c r="U554" s="608" t="s">
        <v>211</v>
      </c>
      <c r="V554" s="609"/>
      <c r="W554" s="609"/>
      <c r="X554" s="610"/>
      <c r="Y554" s="664"/>
      <c r="Z554" s="665"/>
      <c r="AA554" s="257"/>
      <c r="AB554" s="257"/>
      <c r="AC554" s="257"/>
      <c r="AD554" s="299"/>
      <c r="AE554" s="299"/>
      <c r="AF554" s="268"/>
      <c r="AG554" s="268"/>
      <c r="AH554" s="268"/>
      <c r="AI554" s="271"/>
      <c r="AJ554" s="271"/>
      <c r="AK554" s="271"/>
      <c r="AL554" s="271"/>
      <c r="AM554" s="271"/>
      <c r="AN554" s="271"/>
      <c r="AO554" s="271"/>
      <c r="AP554" s="271"/>
      <c r="AQ554" s="271"/>
      <c r="AR554" s="271"/>
      <c r="AS554" s="271"/>
      <c r="AT554" s="271"/>
      <c r="AU554" s="272"/>
      <c r="AX554" s="240" t="e">
        <f>IF(#REF!="発電事業者","算定結果　送電取引帳票","算定結果　受電取引帳票")</f>
        <v>#REF!</v>
      </c>
      <c r="BR554" s="268"/>
    </row>
    <row r="555" spans="3:100" s="243" customFormat="1" ht="13.5" customHeight="1">
      <c r="C555" s="604" t="e">
        <f>DATE(#REF!+1,1,1)</f>
        <v>#REF!</v>
      </c>
      <c r="D555" s="605"/>
      <c r="E555" s="613" t="s">
        <v>198</v>
      </c>
      <c r="F555" s="614"/>
      <c r="G555" s="615"/>
      <c r="H555" s="256"/>
      <c r="I555" s="256"/>
      <c r="J555" s="256"/>
      <c r="K555" s="256"/>
      <c r="L555" s="256"/>
      <c r="M555" s="256"/>
      <c r="N555" s="256"/>
      <c r="O555" s="256"/>
      <c r="P555" s="256"/>
      <c r="Q555" s="256"/>
      <c r="R555" s="256"/>
      <c r="S555" s="256"/>
      <c r="T555" s="255"/>
      <c r="U555" s="618"/>
      <c r="V555" s="619"/>
      <c r="W555" s="619"/>
      <c r="X555" s="619"/>
      <c r="Y555" s="619"/>
      <c r="Z555" s="620"/>
      <c r="AA555" s="257"/>
      <c r="AB555" s="257"/>
      <c r="AC555" s="257"/>
      <c r="AD555" s="299"/>
      <c r="AE555" s="299"/>
      <c r="AF555" s="268"/>
      <c r="AG555" s="268"/>
      <c r="AH555" s="268"/>
      <c r="AI555" s="257"/>
      <c r="AJ555" s="257"/>
      <c r="AK555" s="257"/>
      <c r="AL555" s="257"/>
      <c r="AM555" s="257"/>
      <c r="AN555" s="257"/>
      <c r="AO555" s="257"/>
      <c r="AP555" s="257"/>
      <c r="AQ555" s="257"/>
      <c r="AR555" s="257"/>
      <c r="AS555" s="257"/>
      <c r="AT555" s="257"/>
      <c r="AU555" s="257"/>
      <c r="AX555" s="594" t="s">
        <v>200</v>
      </c>
      <c r="AY555" s="594"/>
      <c r="AZ555" s="595" t="s">
        <v>201</v>
      </c>
      <c r="BA555" s="594" t="s">
        <v>202</v>
      </c>
      <c r="BB555" s="594"/>
      <c r="BC555" s="594"/>
      <c r="BD555" s="595" t="s">
        <v>203</v>
      </c>
      <c r="BE555" s="597" t="s">
        <v>176</v>
      </c>
      <c r="BF555" s="598"/>
      <c r="BG555" s="601" t="e">
        <f>DATE(#REF!,1,1)</f>
        <v>#REF!</v>
      </c>
      <c r="BH555" s="602"/>
      <c r="BI555" s="602"/>
      <c r="BJ555" s="602"/>
      <c r="BK555" s="602"/>
      <c r="BL555" s="602"/>
      <c r="BM555" s="602"/>
      <c r="BN555" s="602"/>
      <c r="BO555" s="602"/>
      <c r="BP555" s="602"/>
      <c r="BQ555" s="602"/>
      <c r="BR555" s="603"/>
      <c r="BS555" s="594" t="s">
        <v>175</v>
      </c>
      <c r="BT555" s="594"/>
      <c r="BU555" s="594"/>
      <c r="BV555" s="594"/>
      <c r="BW555" s="592" t="e">
        <f>DATE(#REF!-1,1,1)</f>
        <v>#REF!</v>
      </c>
      <c r="BX555" s="592" t="e">
        <f>DATE(#REF!,1,1)</f>
        <v>#REF!</v>
      </c>
      <c r="BY555" s="592" t="e">
        <f>DATE(#REF!+1,1,1)</f>
        <v>#REF!</v>
      </c>
      <c r="BZ555" s="592" t="e">
        <f>DATE(#REF!+2,1,1)</f>
        <v>#REF!</v>
      </c>
      <c r="CA555" s="592" t="e">
        <f>DATE(#REF!+3,1,1)</f>
        <v>#REF!</v>
      </c>
      <c r="CB555" s="592" t="e">
        <f>DATE(#REF!+4,1,1)</f>
        <v>#REF!</v>
      </c>
      <c r="CC555" s="592" t="e">
        <f>DATE(#REF!+5,1,1)</f>
        <v>#REF!</v>
      </c>
      <c r="CD555" s="592" t="e">
        <f>DATE(#REF!+6,1,1)</f>
        <v>#REF!</v>
      </c>
      <c r="CE555" s="592" t="e">
        <f>DATE(#REF!+7,1,1)</f>
        <v>#REF!</v>
      </c>
      <c r="CF555" s="592" t="e">
        <f>DATE(#REF!+8,1,1)</f>
        <v>#REF!</v>
      </c>
      <c r="CG555" s="592" t="e">
        <f>DATE(#REF!+9,1,1)</f>
        <v>#REF!</v>
      </c>
      <c r="CH555" s="566" t="s">
        <v>268</v>
      </c>
      <c r="CI555" s="567"/>
      <c r="CJ555" s="567"/>
      <c r="CK555" s="567"/>
      <c r="CL555" s="567"/>
      <c r="CM555" s="567"/>
      <c r="CN555" s="567"/>
      <c r="CO555" s="567"/>
      <c r="CP555" s="567"/>
      <c r="CQ555" s="567"/>
    </row>
    <row r="556" spans="3:100" s="243" customFormat="1" ht="13.5" customHeight="1">
      <c r="C556" s="606"/>
      <c r="D556" s="607"/>
      <c r="E556" s="608" t="s">
        <v>212</v>
      </c>
      <c r="F556" s="609"/>
      <c r="G556" s="610"/>
      <c r="H556" s="261"/>
      <c r="I556" s="261"/>
      <c r="J556" s="261"/>
      <c r="K556" s="261"/>
      <c r="L556" s="261"/>
      <c r="M556" s="261"/>
      <c r="N556" s="261"/>
      <c r="O556" s="261"/>
      <c r="P556" s="261"/>
      <c r="Q556" s="261"/>
      <c r="R556" s="261"/>
      <c r="S556" s="261"/>
      <c r="T556" s="262" t="str">
        <f>IF(COUNT(H556:S556)=0,"",SUMPRODUCT(ROUND(H556:S556,1)))</f>
        <v/>
      </c>
      <c r="U556" s="621"/>
      <c r="V556" s="622"/>
      <c r="W556" s="622"/>
      <c r="X556" s="622"/>
      <c r="Y556" s="622"/>
      <c r="Z556" s="623"/>
      <c r="AA556" s="257"/>
      <c r="AB556" s="257"/>
      <c r="AC556" s="257"/>
      <c r="AD556" s="299"/>
      <c r="AE556" s="299"/>
      <c r="AF556" s="268"/>
      <c r="AG556" s="268"/>
      <c r="AH556" s="268"/>
      <c r="AI556" s="271"/>
      <c r="AJ556" s="271"/>
      <c r="AK556" s="271"/>
      <c r="AL556" s="271"/>
      <c r="AM556" s="271"/>
      <c r="AN556" s="271"/>
      <c r="AO556" s="271"/>
      <c r="AP556" s="271"/>
      <c r="AQ556" s="271"/>
      <c r="AR556" s="271"/>
      <c r="AS556" s="271"/>
      <c r="AT556" s="271"/>
      <c r="AU556" s="272"/>
      <c r="AX556" s="594"/>
      <c r="AY556" s="594"/>
      <c r="AZ556" s="596"/>
      <c r="BA556" s="594"/>
      <c r="BB556" s="594"/>
      <c r="BC556" s="594"/>
      <c r="BD556" s="596"/>
      <c r="BE556" s="599"/>
      <c r="BF556" s="600"/>
      <c r="BG556" s="334" t="s">
        <v>194</v>
      </c>
      <c r="BH556" s="334" t="s">
        <v>195</v>
      </c>
      <c r="BI556" s="334" t="s">
        <v>161</v>
      </c>
      <c r="BJ556" s="334" t="s">
        <v>162</v>
      </c>
      <c r="BK556" s="334" t="s">
        <v>163</v>
      </c>
      <c r="BL556" s="334" t="s">
        <v>164</v>
      </c>
      <c r="BM556" s="334" t="s">
        <v>165</v>
      </c>
      <c r="BN556" s="334" t="s">
        <v>166</v>
      </c>
      <c r="BO556" s="334" t="s">
        <v>167</v>
      </c>
      <c r="BP556" s="334" t="s">
        <v>168</v>
      </c>
      <c r="BQ556" s="334" t="s">
        <v>169</v>
      </c>
      <c r="BR556" s="334" t="s">
        <v>170</v>
      </c>
      <c r="BS556" s="594"/>
      <c r="BT556" s="594"/>
      <c r="BU556" s="594"/>
      <c r="BV556" s="594"/>
      <c r="BW556" s="593"/>
      <c r="BX556" s="593"/>
      <c r="BY556" s="593">
        <v>43101</v>
      </c>
      <c r="BZ556" s="593">
        <v>43466</v>
      </c>
      <c r="CA556" s="593">
        <v>43831</v>
      </c>
      <c r="CB556" s="593">
        <v>44197</v>
      </c>
      <c r="CC556" s="593">
        <v>44562</v>
      </c>
      <c r="CD556" s="593">
        <v>44927</v>
      </c>
      <c r="CE556" s="593">
        <v>45292</v>
      </c>
      <c r="CF556" s="593">
        <v>45658</v>
      </c>
      <c r="CG556" s="593">
        <v>46023</v>
      </c>
      <c r="CH556" s="567"/>
      <c r="CI556" s="567"/>
      <c r="CJ556" s="567"/>
      <c r="CK556" s="567"/>
      <c r="CL556" s="567"/>
      <c r="CM556" s="567"/>
      <c r="CN556" s="567"/>
      <c r="CO556" s="567"/>
      <c r="CP556" s="567"/>
      <c r="CQ556" s="567"/>
    </row>
    <row r="557" spans="3:100" s="243" customFormat="1" ht="13.5" customHeight="1">
      <c r="C557" s="604" t="e">
        <f>DATE(#REF!+2,1,1)</f>
        <v>#REF!</v>
      </c>
      <c r="D557" s="605"/>
      <c r="E557" s="613" t="s">
        <v>198</v>
      </c>
      <c r="F557" s="614"/>
      <c r="G557" s="615"/>
      <c r="H557" s="256"/>
      <c r="I557" s="256"/>
      <c r="J557" s="256"/>
      <c r="K557" s="256"/>
      <c r="L557" s="256"/>
      <c r="M557" s="256"/>
      <c r="N557" s="256"/>
      <c r="O557" s="256"/>
      <c r="P557" s="256"/>
      <c r="Q557" s="256"/>
      <c r="R557" s="256"/>
      <c r="S557" s="256"/>
      <c r="T557" s="255"/>
      <c r="U557" s="621"/>
      <c r="V557" s="622"/>
      <c r="W557" s="622"/>
      <c r="X557" s="622"/>
      <c r="Y557" s="622"/>
      <c r="Z557" s="623"/>
      <c r="AA557" s="257"/>
      <c r="AB557" s="257"/>
      <c r="AC557" s="257"/>
      <c r="AD557" s="299"/>
      <c r="AE557" s="299"/>
      <c r="AF557" s="268"/>
      <c r="AG557" s="268"/>
      <c r="AH557" s="268"/>
      <c r="AI557" s="257"/>
      <c r="AJ557" s="257"/>
      <c r="AK557" s="257"/>
      <c r="AL557" s="257"/>
      <c r="AM557" s="257"/>
      <c r="AN557" s="257"/>
      <c r="AO557" s="257"/>
      <c r="AP557" s="257"/>
      <c r="AQ557" s="257"/>
      <c r="AR557" s="257"/>
      <c r="AS557" s="257"/>
      <c r="AT557" s="257"/>
      <c r="AU557" s="257"/>
      <c r="AX557" s="569" t="str">
        <f>IF(C579="","",C579)</f>
        <v/>
      </c>
      <c r="AY557" s="569"/>
      <c r="AZ557" s="587" t="str">
        <f>IF(E579="","",E579)</f>
        <v/>
      </c>
      <c r="BA557" s="590" t="str">
        <f ca="1">IF(F579="","",F579)</f>
        <v/>
      </c>
      <c r="BB557" s="590"/>
      <c r="BC557" s="590"/>
      <c r="BD557" s="587" t="str">
        <f>IF(I579="","",I579)</f>
        <v/>
      </c>
      <c r="BE557" s="578" t="e">
        <f>IF(#REF!="発電事業者","送電電力（MW）","受電電力（MW）")</f>
        <v>#REF!</v>
      </c>
      <c r="BF557" s="579"/>
      <c r="BG557" s="331" t="str">
        <f>IF(AND(COUNT(BG548)+COUNTA(E579)=2,L579&lt;&gt;""),ROUND(BG548-SUMIF(BE560:BF586,BE557,BG560:BG586),#REF!),"")</f>
        <v/>
      </c>
      <c r="BH557" s="331" t="str">
        <f>IF(AND(COUNT(BH548)+COUNTA(E579)=2,M579&lt;&gt;""),ROUND(BH548-SUMIF(BE560:BF586,BE557,BH560:BH586),#REF!),"")</f>
        <v/>
      </c>
      <c r="BI557" s="331" t="str">
        <f>IF(AND(COUNT(BI548)+COUNTA(E579)=2,N579&lt;&gt;""),ROUND(BI548-SUMIF(BE560:BF586,BE557,BI560:BI586),#REF!),"")</f>
        <v/>
      </c>
      <c r="BJ557" s="331" t="str">
        <f>IF(AND(COUNT(BJ548)+COUNTA(E579)=2,O579&lt;&gt;""),ROUND(BJ548-SUMIF(BE560:BF586,BE557,BJ560:BJ586),#REF!),"")</f>
        <v/>
      </c>
      <c r="BK557" s="331" t="str">
        <f>IF(AND(COUNT(BK548)+COUNTA(E579)=2,P579&lt;&gt;""),ROUND(BK548-SUMIF(BE560:BF586,BE557,BK560:BK586),#REF!),"")</f>
        <v/>
      </c>
      <c r="BL557" s="331" t="str">
        <f>IF(AND(COUNT(BL548)+COUNTA(E579)=2,Q579&lt;&gt;""),ROUND(BL548-SUMIF(BE560:BF586,BE557,BL560:BL586),#REF!),"")</f>
        <v/>
      </c>
      <c r="BM557" s="331" t="str">
        <f>IF(AND(COUNT(BM548)+COUNTA(E579)=2,R579&lt;&gt;""),ROUND(BM548-SUMIF(BE560:BF586,BE557,BM560:BM586),#REF!),"")</f>
        <v/>
      </c>
      <c r="BN557" s="331" t="str">
        <f>IF(AND(COUNT(BN548)+COUNTA(E579)=2,S579&lt;&gt;""),ROUND(BN548-SUMIF(BE560:BF586,BE557,BN560:BN586),#REF!),"")</f>
        <v/>
      </c>
      <c r="BO557" s="331" t="str">
        <f>IF(AND(COUNT(BO548)+COUNTA(E579)=2,T579&lt;&gt;""),ROUND(BO548-SUMIF(BE560:BF586,BE557,BO560:BO586),#REF!),"")</f>
        <v/>
      </c>
      <c r="BP557" s="331" t="str">
        <f>IF(AND(COUNT(BP548)+COUNTA(E579)=2,U579&lt;&gt;""),ROUND(BP548-SUMIF(BE560:BF586,BE557,BP560:BP586),#REF!),"")</f>
        <v/>
      </c>
      <c r="BQ557" s="331" t="str">
        <f>IF(AND(COUNT(BQ548)+COUNTA(E579)=2,V579&lt;&gt;""),ROUND(BQ548-SUMIF(BE560:BF586,BE557,BQ560:BQ586),#REF!),"")</f>
        <v/>
      </c>
      <c r="BR557" s="331" t="str">
        <f>IF(AND(COUNT(BR548)+COUNTA(E579)=2,W579&lt;&gt;""),ROUND(BR548-SUMIF(BE560:BF586,BE557,BR560:BR586),#REF!),"")</f>
        <v/>
      </c>
      <c r="BS557" s="569" t="e">
        <f>IF(#REF!="発電事業者","送電電力（MW）","受電電力（MW）")</f>
        <v>#REF!</v>
      </c>
      <c r="BT557" s="569"/>
      <c r="BU557" s="569"/>
      <c r="BV557" s="333" t="s">
        <v>171</v>
      </c>
      <c r="BW557" s="580"/>
      <c r="BX557" s="580"/>
      <c r="BY557" s="331" t="str">
        <f>IF(AND(COUNT(BY548)+COUNTA(E579)=2,X579&lt;&gt;""),ROUND(BY548-SUMIF(BV560:BV586,BV557,BY560:BY586),#REF!),"")</f>
        <v/>
      </c>
      <c r="BZ557" s="331" t="str">
        <f>IF(AND(COUNT(BZ548)+COUNTA(E579)=2,Y579&lt;&gt;""),ROUND(BZ548-SUMIF(BV560:BV586,BV557,BZ560:BZ586),#REF!),"")</f>
        <v/>
      </c>
      <c r="CA557" s="331" t="str">
        <f>IF(AND(COUNT(CA548)+COUNTA(E579)=2,Z579&lt;&gt;""),ROUND(CA548-SUMIF(BV560:BV586,BV557,CA560:CA586),#REF!),"")</f>
        <v/>
      </c>
      <c r="CB557" s="331" t="str">
        <f>IF(AND(COUNT(CB548)+COUNTA(E579)=2,AA579&lt;&gt;""),ROUND(CB548-SUMIF(BV560:BV586,BV557,CB560:CB586),#REF!),"")</f>
        <v/>
      </c>
      <c r="CC557" s="331" t="str">
        <f>IF(AND(COUNT(CC548)+COUNTA(E579)=2,AB579&lt;&gt;""),ROUND(CC548-SUMIF(BV560:BV586,BV557,CC560:CC586),#REF!),"")</f>
        <v/>
      </c>
      <c r="CD557" s="331" t="str">
        <f>IF(AND(COUNT(CD548)+COUNTA(E579)=2,AC579&lt;&gt;""),ROUND(CD548-SUMIF(BV560:BV586,BV557,CD560:CD586),#REF!),"")</f>
        <v/>
      </c>
      <c r="CE557" s="331" t="str">
        <f>IF(AND(COUNT(CE548)+COUNTA(E579)=2,AD579&lt;&gt;""),ROUND(CE548-SUMIF(BV560:BV586,BV557,CE560:CE586),#REF!),"")</f>
        <v/>
      </c>
      <c r="CF557" s="331" t="str">
        <f>IF(AND(COUNT(CF548)+COUNTA(E579)=2,AE579&lt;&gt;""),ROUND(CF548-SUMIF(BV560:BV586,BV557,CF560:CF586),#REF!),"")</f>
        <v/>
      </c>
      <c r="CG557" s="331" t="str">
        <f>IF(AND(COUNT(CG548)+COUNTA(E579)=2,AF579&lt;&gt;""),ROUND(CG548-SUMIF(BV560:BV586,BV557,CG560:CG586),#REF!),"")</f>
        <v/>
      </c>
      <c r="CH557" s="563" t="s">
        <v>120</v>
      </c>
      <c r="CI557" s="563"/>
      <c r="CJ557" s="563"/>
      <c r="CK557" s="563"/>
      <c r="CL557" s="563"/>
      <c r="CM557" s="563"/>
      <c r="CN557" s="563"/>
      <c r="CO557" s="563"/>
      <c r="CP557" s="563"/>
      <c r="CQ557" s="563"/>
    </row>
    <row r="558" spans="3:100" s="243" customFormat="1" ht="13.5" customHeight="1">
      <c r="C558" s="606"/>
      <c r="D558" s="607"/>
      <c r="E558" s="608" t="s">
        <v>212</v>
      </c>
      <c r="F558" s="609"/>
      <c r="G558" s="610"/>
      <c r="H558" s="261"/>
      <c r="I558" s="261"/>
      <c r="J558" s="261"/>
      <c r="K558" s="261"/>
      <c r="L558" s="261"/>
      <c r="M558" s="261"/>
      <c r="N558" s="261"/>
      <c r="O558" s="261"/>
      <c r="P558" s="261"/>
      <c r="Q558" s="261"/>
      <c r="R558" s="261"/>
      <c r="S558" s="261"/>
      <c r="T558" s="262" t="str">
        <f>IF(COUNT(H558:S558)=0,"",SUMPRODUCT(ROUND(H558:S558,1)))</f>
        <v/>
      </c>
      <c r="U558" s="621"/>
      <c r="V558" s="622"/>
      <c r="W558" s="622"/>
      <c r="X558" s="622"/>
      <c r="Y558" s="622"/>
      <c r="Z558" s="623"/>
      <c r="AA558" s="257"/>
      <c r="AB558" s="257"/>
      <c r="AC558" s="257"/>
      <c r="AD558" s="299"/>
      <c r="AE558" s="299"/>
      <c r="AF558" s="268"/>
      <c r="AG558" s="268"/>
      <c r="AH558" s="268"/>
      <c r="AI558" s="271"/>
      <c r="AJ558" s="271"/>
      <c r="AK558" s="271"/>
      <c r="AL558" s="271"/>
      <c r="AM558" s="271"/>
      <c r="AN558" s="271"/>
      <c r="AO558" s="271"/>
      <c r="AP558" s="271"/>
      <c r="AQ558" s="271"/>
      <c r="AR558" s="271"/>
      <c r="AS558" s="271"/>
      <c r="AT558" s="271"/>
      <c r="AU558" s="272"/>
      <c r="AX558" s="569"/>
      <c r="AY558" s="569"/>
      <c r="AZ558" s="588"/>
      <c r="BA558" s="590"/>
      <c r="BB558" s="590"/>
      <c r="BC558" s="590"/>
      <c r="BD558" s="588"/>
      <c r="BE558" s="583"/>
      <c r="BF558" s="584"/>
      <c r="BG558" s="259"/>
      <c r="BH558" s="259"/>
      <c r="BI558" s="259"/>
      <c r="BJ558" s="259"/>
      <c r="BK558" s="259"/>
      <c r="BL558" s="259"/>
      <c r="BM558" s="259"/>
      <c r="BN558" s="259"/>
      <c r="BO558" s="259"/>
      <c r="BP558" s="259"/>
      <c r="BQ558" s="259"/>
      <c r="BR558" s="259"/>
      <c r="BS558" s="569"/>
      <c r="BT558" s="569"/>
      <c r="BU558" s="569"/>
      <c r="BV558" s="333" t="s">
        <v>172</v>
      </c>
      <c r="BW558" s="581"/>
      <c r="BX558" s="581"/>
      <c r="BY558" s="331" t="str">
        <f>IF(AND(COUNT(BY549)+COUNTA(E579)=2,X579&lt;&gt;""),ROUND(BY549-SUMIF(BV560:BV586,BV558,BY560:BY586),#REF!),"")</f>
        <v/>
      </c>
      <c r="BZ558" s="331" t="str">
        <f>IF(AND(COUNT(BZ549)+COUNTA(E579)=2,Y579&lt;&gt;""),ROUND(BZ549-SUMIF(BV560:BV586,BV558,BZ560:BZ586),#REF!),"")</f>
        <v/>
      </c>
      <c r="CA558" s="331" t="str">
        <f>IF(AND(COUNT(CA549)+COUNTA(E579)=2,Z579&lt;&gt;""),ROUND(CA549-SUMIF(BV560:BV586,BV558,CA560:CA586),#REF!),"")</f>
        <v/>
      </c>
      <c r="CB558" s="331" t="str">
        <f>IF(AND(COUNT(CB549)+COUNTA(E579)=2,AA579&lt;&gt;""),ROUND(CB549-SUMIF(BV560:BV586,BV558,CB560:CB586),#REF!),"")</f>
        <v/>
      </c>
      <c r="CC558" s="331" t="str">
        <f>IF(AND(COUNT(CC549)+COUNTA(E579)=2,AB579&lt;&gt;""),ROUND(CC549-SUMIF(BV560:BV586,BV558,CC560:CC586),#REF!),"")</f>
        <v/>
      </c>
      <c r="CD558" s="331" t="str">
        <f>IF(AND(COUNT(CD549)+COUNTA(E579)=2,AC579&lt;&gt;""),ROUND(CD549-SUMIF(BV560:BV586,BV558,CD560:CD586),#REF!),"")</f>
        <v/>
      </c>
      <c r="CE558" s="331" t="str">
        <f>IF(AND(COUNT(CE549)+COUNTA(E579)=2,AD579&lt;&gt;""),ROUND(CE549-SUMIF(BV560:BV586,BV558,CE560:CE586),#REF!),"")</f>
        <v/>
      </c>
      <c r="CF558" s="331" t="str">
        <f>IF(AND(COUNT(CF549)+COUNTA(E579)=2,AE579&lt;&gt;""),ROUND(CF549-SUMIF(BV560:BV586,BV558,CF560:CF586),#REF!),"")</f>
        <v/>
      </c>
      <c r="CG558" s="331" t="str">
        <f>IF(AND(COUNT(CG549)+COUNTA(E579)=2,AF579&lt;&gt;""),ROUND(CG549-SUMIF(BV560:BV586,BV558,CG560:CG586),#REF!),"")</f>
        <v/>
      </c>
      <c r="CH558" s="564" t="str">
        <f>IF(CH557="","",CH557)</f>
        <v>廃棄物</v>
      </c>
      <c r="CI558" s="564"/>
      <c r="CJ558" s="564"/>
      <c r="CK558" s="564"/>
      <c r="CL558" s="564"/>
      <c r="CM558" s="564"/>
      <c r="CN558" s="564"/>
      <c r="CO558" s="564"/>
      <c r="CP558" s="564"/>
      <c r="CQ558" s="564"/>
    </row>
    <row r="559" spans="3:100" s="243" customFormat="1" ht="13.5" customHeight="1">
      <c r="C559" s="604" t="e">
        <f>DATE(#REF!+3,1,1)</f>
        <v>#REF!</v>
      </c>
      <c r="D559" s="605"/>
      <c r="E559" s="613" t="s">
        <v>198</v>
      </c>
      <c r="F559" s="614"/>
      <c r="G559" s="615"/>
      <c r="H559" s="256"/>
      <c r="I559" s="256"/>
      <c r="J559" s="256"/>
      <c r="K559" s="256"/>
      <c r="L559" s="256"/>
      <c r="M559" s="256"/>
      <c r="N559" s="256"/>
      <c r="O559" s="256"/>
      <c r="P559" s="256"/>
      <c r="Q559" s="256"/>
      <c r="R559" s="256"/>
      <c r="S559" s="256"/>
      <c r="T559" s="255"/>
      <c r="U559" s="621"/>
      <c r="V559" s="622"/>
      <c r="W559" s="622"/>
      <c r="X559" s="622"/>
      <c r="Y559" s="622"/>
      <c r="Z559" s="623"/>
      <c r="AA559" s="257"/>
      <c r="AB559" s="257"/>
      <c r="AC559" s="257"/>
      <c r="AD559" s="299"/>
      <c r="AE559" s="299"/>
      <c r="AF559" s="268"/>
      <c r="AG559" s="268"/>
      <c r="AH559" s="268"/>
      <c r="AI559" s="257"/>
      <c r="AJ559" s="257"/>
      <c r="AK559" s="257"/>
      <c r="AL559" s="257"/>
      <c r="AM559" s="257"/>
      <c r="AN559" s="257"/>
      <c r="AO559" s="257"/>
      <c r="AP559" s="257"/>
      <c r="AQ559" s="257"/>
      <c r="AR559" s="257"/>
      <c r="AS559" s="257"/>
      <c r="AT559" s="257"/>
      <c r="AU559" s="257"/>
      <c r="AX559" s="569"/>
      <c r="AY559" s="569"/>
      <c r="AZ559" s="589"/>
      <c r="BA559" s="590"/>
      <c r="BB559" s="590"/>
      <c r="BC559" s="590"/>
      <c r="BD559" s="589"/>
      <c r="BE559" s="585" t="e">
        <f>IF(#REF!="発電事業者","月間送電電力量（GWh）","月間受電電力量（GWh）")</f>
        <v>#REF!</v>
      </c>
      <c r="BF559" s="586"/>
      <c r="BG559" s="297" t="str">
        <f>IF(AND(COUNT(BG550)+COUNTA(E579)=2,L579&lt;&gt;""),ROUND(BG550-SUMIF(BE560:BF586,BE559,BG560:BG586),#REF!),"")</f>
        <v/>
      </c>
      <c r="BH559" s="297" t="str">
        <f>IF(AND(COUNT(BH550)+COUNTA(E579)=2,M579&lt;&gt;""),ROUND(BH550-SUMIF(BE560:BF586,BE559,BH560:BH586),#REF!),"")</f>
        <v/>
      </c>
      <c r="BI559" s="297" t="str">
        <f>IF(AND(COUNT(BI550)+COUNTA(E579)=2,N579&lt;&gt;""),ROUND(BI550-SUMIF(BE560:BF586,BE559,BI560:BI586),#REF!),"")</f>
        <v/>
      </c>
      <c r="BJ559" s="297" t="str">
        <f>IF(AND(COUNT(BJ550)+COUNTA(E579)=2,O579&lt;&gt;""),ROUND(BJ550-SUMIF(BE560:BF586,BE559,BJ560:BJ586),#REF!),"")</f>
        <v/>
      </c>
      <c r="BK559" s="297" t="str">
        <f>IF(AND(COUNT(BK550)+COUNTA(E579)=2,P579&lt;&gt;""),ROUND(BK550-SUMIF(BE560:BF586,BE559,BK560:BK586),#REF!),"")</f>
        <v/>
      </c>
      <c r="BL559" s="297" t="str">
        <f>IF(AND(COUNT(BL550)+COUNTA(E579)=2,Q579&lt;&gt;""),ROUND(BL550-SUMIF(BE560:BF586,BE559,BL560:BL586),#REF!),"")</f>
        <v/>
      </c>
      <c r="BM559" s="297" t="str">
        <f>IF(AND(COUNT(BM550)+COUNTA(E579)=2,R579&lt;&gt;""),ROUND(BM550-SUMIF(BE560:BF586,BE559,BM560:BM586),#REF!),"")</f>
        <v/>
      </c>
      <c r="BN559" s="297" t="str">
        <f>IF(AND(COUNT(BN550)+COUNTA(E579)=2,S579&lt;&gt;""),ROUND(BN550-SUMIF(BE560:BF586,BE559,BN560:BN586),#REF!),"")</f>
        <v/>
      </c>
      <c r="BO559" s="297" t="str">
        <f>IF(AND(COUNT(BO550)+COUNTA(E579)=2,T579&lt;&gt;""),ROUND(BO550-SUMIF(BE560:BF586,BE559,BO560:BO586),#REF!),"")</f>
        <v/>
      </c>
      <c r="BP559" s="297" t="str">
        <f>IF(AND(COUNT(BP550)+COUNTA(E579)=2,U579&lt;&gt;""),ROUND(BP550-SUMIF(BE560:BF586,BE559,BP560:BP586),#REF!),"")</f>
        <v/>
      </c>
      <c r="BQ559" s="297" t="str">
        <f>IF(AND(COUNT(BQ550)+COUNTA(E579)=2,V579&lt;&gt;""),ROUND(BQ550-SUMIF(BE560:BF586,BE559,BQ560:BQ586),#REF!),"")</f>
        <v/>
      </c>
      <c r="BR559" s="297" t="str">
        <f>IF(AND(COUNT(BR550)+COUNTA(E579)=2,W579&lt;&gt;""),ROUND(BR550-SUMIF(BE560:BF586,BE559,BR560:BR586),#REF!),"")</f>
        <v/>
      </c>
      <c r="BS559" s="569" t="e">
        <f>IF(#REF!="発電事業者","年間送電電力量（GWh）","年間受電電力量（GWh）")</f>
        <v>#REF!</v>
      </c>
      <c r="BT559" s="569"/>
      <c r="BU559" s="569"/>
      <c r="BV559" s="333" t="s">
        <v>25</v>
      </c>
      <c r="BW559" s="582"/>
      <c r="BX559" s="582"/>
      <c r="BY559" s="331" t="str">
        <f>IF(AND(COUNT(BY550)+COUNTA(E579)=2,X579&lt;&gt;""),ROUND(BY550-SUMIF(BV560:BV586,BV559,BY560:BY586),#REF!),"")</f>
        <v/>
      </c>
      <c r="BZ559" s="331" t="str">
        <f>IF(AND(COUNT(BZ550)+COUNTA(E579)=2,Y579&lt;&gt;""),ROUND(BZ550-SUMIF(BV560:BV586,BV559,BZ560:BZ586),#REF!),"")</f>
        <v/>
      </c>
      <c r="CA559" s="331" t="str">
        <f>IF(AND(COUNT(CA550)+COUNTA(E579)=2,Z579&lt;&gt;""),ROUND(CA550-SUMIF(BV560:BV586,BV559,CA560:CA586),#REF!),"")</f>
        <v/>
      </c>
      <c r="CB559" s="331" t="str">
        <f>IF(AND(COUNT(CB550)+COUNTA(E579)=2,AA579&lt;&gt;""),ROUND(CB550-SUMIF(BV560:BV586,BV559,CB560:CB586),#REF!),"")</f>
        <v/>
      </c>
      <c r="CC559" s="331" t="str">
        <f>IF(AND(COUNT(CC550)+COUNTA(E579)=2,AB579&lt;&gt;""),ROUND(CC550-SUMIF(BV560:BV586,BV559,CC560:CC586),#REF!),"")</f>
        <v/>
      </c>
      <c r="CD559" s="331" t="str">
        <f>IF(AND(COUNT(CD550)+COUNTA(E579)=2,AC579&lt;&gt;""),ROUND(CD550-SUMIF(BV560:BV586,BV559,CD560:CD586),#REF!),"")</f>
        <v/>
      </c>
      <c r="CE559" s="331" t="str">
        <f>IF(AND(COUNT(CE550)+COUNTA(E579)=2,AD579&lt;&gt;""),ROUND(CE550-SUMIF(BV560:BV586,BV559,CE560:CE586),#REF!),"")</f>
        <v/>
      </c>
      <c r="CF559" s="331" t="str">
        <f>IF(AND(COUNT(CF550)+COUNTA(E579)=2,AE579&lt;&gt;""),ROUND(CF550-SUMIF(BV560:BV586,BV559,CF560:CF586),#REF!),"")</f>
        <v/>
      </c>
      <c r="CG559" s="331" t="str">
        <f>IF(AND(COUNT(CG550)+COUNTA(E579)=2,AF579&lt;&gt;""),ROUND(CG550-SUMIF(BV560:BV586,BV559,CG560:CG586),#REF!),"")</f>
        <v/>
      </c>
      <c r="CH559" s="565" t="str">
        <f>IF(COUNTA(AG579)=0,"",AG579)</f>
        <v/>
      </c>
      <c r="CI559" s="565"/>
      <c r="CJ559" s="565"/>
      <c r="CK559" s="565"/>
      <c r="CL559" s="565"/>
      <c r="CM559" s="565"/>
      <c r="CN559" s="565"/>
      <c r="CO559" s="565"/>
      <c r="CP559" s="565"/>
      <c r="CQ559" s="565"/>
    </row>
    <row r="560" spans="3:100" s="243" customFormat="1" ht="13.5" customHeight="1">
      <c r="C560" s="606"/>
      <c r="D560" s="607"/>
      <c r="E560" s="608" t="s">
        <v>212</v>
      </c>
      <c r="F560" s="609"/>
      <c r="G560" s="610"/>
      <c r="H560" s="261"/>
      <c r="I560" s="261"/>
      <c r="J560" s="261"/>
      <c r="K560" s="261"/>
      <c r="L560" s="261"/>
      <c r="M560" s="261"/>
      <c r="N560" s="261"/>
      <c r="O560" s="261"/>
      <c r="P560" s="261"/>
      <c r="Q560" s="261"/>
      <c r="R560" s="261"/>
      <c r="S560" s="261"/>
      <c r="T560" s="262" t="str">
        <f>IF(COUNT(H560:S560)=0,"",SUMPRODUCT(ROUND(H560:S560,1)))</f>
        <v/>
      </c>
      <c r="U560" s="624"/>
      <c r="V560" s="625"/>
      <c r="W560" s="625"/>
      <c r="X560" s="625"/>
      <c r="Y560" s="625"/>
      <c r="Z560" s="626"/>
      <c r="AA560" s="257"/>
      <c r="AB560" s="257"/>
      <c r="AC560" s="257"/>
      <c r="AD560" s="299"/>
      <c r="AE560" s="299"/>
      <c r="AF560" s="268"/>
      <c r="AG560" s="268"/>
      <c r="AH560" s="268"/>
      <c r="AI560" s="271"/>
      <c r="AJ560" s="271"/>
      <c r="AK560" s="271"/>
      <c r="AL560" s="271"/>
      <c r="AM560" s="271"/>
      <c r="AN560" s="271"/>
      <c r="AO560" s="271"/>
      <c r="AP560" s="271"/>
      <c r="AQ560" s="271"/>
      <c r="AR560" s="271"/>
      <c r="AS560" s="271"/>
      <c r="AT560" s="271"/>
      <c r="AU560" s="272"/>
      <c r="AX560" s="569" t="str">
        <f>IF(C580="","",C580)</f>
        <v/>
      </c>
      <c r="AY560" s="569"/>
      <c r="AZ560" s="587" t="str">
        <f>IF(E580="","",E580)</f>
        <v/>
      </c>
      <c r="BA560" s="590" t="str">
        <f ca="1">IF(F580="","",F580)</f>
        <v/>
      </c>
      <c r="BB560" s="590"/>
      <c r="BC560" s="590"/>
      <c r="BD560" s="587" t="str">
        <f>IF(I580="","",I580)</f>
        <v/>
      </c>
      <c r="BE560" s="578" t="e">
        <f>IF(#REF!="発電事業者","送電電力（MW）","受電電力（MW）")</f>
        <v>#REF!</v>
      </c>
      <c r="BF560" s="579"/>
      <c r="BG560" s="331" t="str">
        <f>IF(COUNT(BG548,L580)=2,ROUND(BG548*L580/SUM(L579:L588),#REF!),"")</f>
        <v/>
      </c>
      <c r="BH560" s="331" t="str">
        <f>IF(COUNT(BH548,M580)=2,ROUND(BH548*M580/SUM(M579:M588),#REF!),"")</f>
        <v/>
      </c>
      <c r="BI560" s="331" t="str">
        <f>IF(COUNT(BI548,N580)=2,ROUND(BI548*N580/SUM(N579:N588),#REF!),"")</f>
        <v/>
      </c>
      <c r="BJ560" s="331" t="str">
        <f>IF(COUNT(BJ548,O580)=2,ROUND(BJ548*O580/SUM(O579:O588),#REF!),"")</f>
        <v/>
      </c>
      <c r="BK560" s="331" t="str">
        <f>IF(COUNT(BK548,P580)=2,ROUND(BK548*P580/SUM(P579:P588),#REF!),"")</f>
        <v/>
      </c>
      <c r="BL560" s="331" t="str">
        <f>IF(COUNT(BL548,Q580)=2,ROUND(BL548*Q580/SUM(Q579:Q588),#REF!),"")</f>
        <v/>
      </c>
      <c r="BM560" s="331" t="str">
        <f>IF(COUNT(BM548,R580)=2,ROUND(BM548*R580/SUM(R579:R588),#REF!),"")</f>
        <v/>
      </c>
      <c r="BN560" s="331" t="str">
        <f>IF(COUNT(BN548,S580)=2,ROUND(BN548*S580/SUM(S579:S588),#REF!),"")</f>
        <v/>
      </c>
      <c r="BO560" s="331" t="str">
        <f>IF(COUNT(BO548,T580)=2,ROUND(BO548*T580/SUM(T579:T588),#REF!),"")</f>
        <v/>
      </c>
      <c r="BP560" s="331" t="str">
        <f>IF(COUNT(BP548,U580)=2,ROUND(BP548*U580/SUM(U579:U588),#REF!),"")</f>
        <v/>
      </c>
      <c r="BQ560" s="331" t="str">
        <f>IF(COUNT(BQ548,V580)=2,ROUND(BQ548*V580/SUM(V579:V588),#REF!),"")</f>
        <v/>
      </c>
      <c r="BR560" s="331" t="str">
        <f>IF(COUNT(BR548,W580)=2,ROUND(BR548*W580/SUM(W579:W588),#REF!),"")</f>
        <v/>
      </c>
      <c r="BS560" s="569" t="e">
        <f>IF(#REF!="発電事業者","送電電力（MW）","受電電力（MW）")</f>
        <v>#REF!</v>
      </c>
      <c r="BT560" s="569"/>
      <c r="BU560" s="569"/>
      <c r="BV560" s="333" t="s">
        <v>171</v>
      </c>
      <c r="BW560" s="580"/>
      <c r="BX560" s="580"/>
      <c r="BY560" s="331" t="str">
        <f>IF(COUNT(BY548,X580)=2,ROUND(BY548*X580/SUM(X579:X588),#REF!),"")</f>
        <v/>
      </c>
      <c r="BZ560" s="331" t="str">
        <f>IF(COUNT(BZ548,Y580)=2,ROUND(BZ548*Y580/SUM(Y579:Y588),#REF!),"")</f>
        <v/>
      </c>
      <c r="CA560" s="331" t="str">
        <f>IF(COUNT(CA548,Z580)=2,ROUND(CA548*Z580/SUM(Z579:Z588),#REF!),"")</f>
        <v/>
      </c>
      <c r="CB560" s="331" t="str">
        <f>IF(COUNT(CB548,AA580)=2,ROUND(CB548*AA580/SUM(AA579:AA588),#REF!),"")</f>
        <v/>
      </c>
      <c r="CC560" s="331" t="str">
        <f>IF(COUNT(CC548,AB580)=2,ROUND(CC548*AB580/SUM(AB579:AB588),#REF!),"")</f>
        <v/>
      </c>
      <c r="CD560" s="331" t="str">
        <f>IF(COUNT(CD548,AC580)=2,ROUND(CD548*AC580/SUM(AC579:AC588),#REF!),"")</f>
        <v/>
      </c>
      <c r="CE560" s="331" t="str">
        <f>IF(COUNT(CE548,AD580)=2,ROUND(CE548*AD580/SUM(AD579:AD588),#REF!),"")</f>
        <v/>
      </c>
      <c r="CF560" s="331" t="str">
        <f>IF(COUNT(CF548,AE580)=2,ROUND(CF548*AE580/SUM(AE579:AE588),#REF!),"")</f>
        <v/>
      </c>
      <c r="CG560" s="331" t="str">
        <f>IF(COUNT(CG548,AF580)=2,ROUND(CG548*AF580/SUM(AF579:AF588),#REF!),"")</f>
        <v/>
      </c>
      <c r="CH560" s="563" t="s">
        <v>120</v>
      </c>
      <c r="CI560" s="563"/>
      <c r="CJ560" s="563"/>
      <c r="CK560" s="563"/>
      <c r="CL560" s="563"/>
      <c r="CM560" s="563"/>
      <c r="CN560" s="563"/>
      <c r="CO560" s="563"/>
      <c r="CP560" s="563"/>
      <c r="CQ560" s="563"/>
    </row>
    <row r="561" spans="3:97" s="243" customFormat="1" ht="13.5" customHeight="1">
      <c r="C561" s="604" t="e">
        <f>DATE(#REF!+4,1,1)</f>
        <v>#REF!</v>
      </c>
      <c r="D561" s="605"/>
      <c r="E561" s="613" t="s">
        <v>198</v>
      </c>
      <c r="F561" s="614"/>
      <c r="G561" s="615"/>
      <c r="H561" s="256"/>
      <c r="I561" s="256"/>
      <c r="J561" s="256"/>
      <c r="K561" s="256"/>
      <c r="L561" s="256"/>
      <c r="M561" s="256"/>
      <c r="N561" s="256"/>
      <c r="O561" s="256"/>
      <c r="P561" s="256"/>
      <c r="Q561" s="256"/>
      <c r="R561" s="256"/>
      <c r="S561" s="256"/>
      <c r="T561" s="255"/>
      <c r="U561" s="613" t="s">
        <v>210</v>
      </c>
      <c r="V561" s="614"/>
      <c r="W561" s="614"/>
      <c r="X561" s="615"/>
      <c r="Y561" s="666"/>
      <c r="Z561" s="667"/>
      <c r="AA561" s="257"/>
      <c r="AB561" s="257"/>
      <c r="AC561" s="257"/>
      <c r="AD561" s="299"/>
      <c r="AE561" s="299"/>
      <c r="AF561" s="268"/>
      <c r="AG561" s="268"/>
      <c r="AH561" s="268"/>
      <c r="AI561" s="257"/>
      <c r="AJ561" s="257"/>
      <c r="AK561" s="257"/>
      <c r="AL561" s="257"/>
      <c r="AM561" s="257"/>
      <c r="AN561" s="257"/>
      <c r="AO561" s="257"/>
      <c r="AP561" s="257"/>
      <c r="AQ561" s="257"/>
      <c r="AR561" s="257"/>
      <c r="AS561" s="257"/>
      <c r="AT561" s="257"/>
      <c r="AU561" s="257"/>
      <c r="AX561" s="569"/>
      <c r="AY561" s="569"/>
      <c r="AZ561" s="588"/>
      <c r="BA561" s="590"/>
      <c r="BB561" s="590"/>
      <c r="BC561" s="590"/>
      <c r="BD561" s="588"/>
      <c r="BE561" s="583"/>
      <c r="BF561" s="584"/>
      <c r="BG561" s="259"/>
      <c r="BH561" s="259"/>
      <c r="BI561" s="259"/>
      <c r="BJ561" s="259"/>
      <c r="BK561" s="259"/>
      <c r="BL561" s="259"/>
      <c r="BM561" s="259"/>
      <c r="BN561" s="259"/>
      <c r="BO561" s="259"/>
      <c r="BP561" s="259"/>
      <c r="BQ561" s="259"/>
      <c r="BR561" s="259"/>
      <c r="BS561" s="569"/>
      <c r="BT561" s="569"/>
      <c r="BU561" s="569"/>
      <c r="BV561" s="333" t="s">
        <v>172</v>
      </c>
      <c r="BW561" s="581"/>
      <c r="BX561" s="581"/>
      <c r="BY561" s="331" t="str">
        <f>IF(COUNT(BY549,X580)=2,ROUND(BY549*X580/SUM(X579:X588),#REF!),"")</f>
        <v/>
      </c>
      <c r="BZ561" s="331" t="str">
        <f>IF(COUNT(BZ549,Y580)=2,ROUND(BZ549*Y580/SUM(Y579:Y588),#REF!),"")</f>
        <v/>
      </c>
      <c r="CA561" s="331" t="str">
        <f>IF(COUNT(CA549,Z580)=2,ROUND(CA549*Z580/SUM(Z579:Z588),#REF!),"")</f>
        <v/>
      </c>
      <c r="CB561" s="331" t="str">
        <f>IF(COUNT(CB549,AA580)=2,ROUND(CB549*AA580/SUM(AA579:AA588),#REF!),"")</f>
        <v/>
      </c>
      <c r="CC561" s="331" t="str">
        <f>IF(COUNT(CC549,AB580)=2,ROUND(CC549*AB580/SUM(AB579:AB588),#REF!),"")</f>
        <v/>
      </c>
      <c r="CD561" s="331" t="str">
        <f>IF(COUNT(CD549,AC580)=2,ROUND(CD549*AC580/SUM(AC579:AC588),#REF!),"")</f>
        <v/>
      </c>
      <c r="CE561" s="331" t="str">
        <f>IF(COUNT(CE549,AD580)=2,ROUND(CE549*AD580/SUM(AD579:AD588),#REF!),"")</f>
        <v/>
      </c>
      <c r="CF561" s="331" t="str">
        <f>IF(COUNT(CF549,AE580)=2,ROUND(CF549*AE580/SUM(AE579:AE588),#REF!),"")</f>
        <v/>
      </c>
      <c r="CG561" s="331" t="str">
        <f>IF(COUNT(CG549,AF580)=2,ROUND(CG549*AF580/SUM(AF579:AF588),#REF!),"")</f>
        <v/>
      </c>
      <c r="CH561" s="564" t="str">
        <f>IF(CH560="","",CH560)</f>
        <v>廃棄物</v>
      </c>
      <c r="CI561" s="564"/>
      <c r="CJ561" s="564"/>
      <c r="CK561" s="564"/>
      <c r="CL561" s="564"/>
      <c r="CM561" s="564"/>
      <c r="CN561" s="564"/>
      <c r="CO561" s="564"/>
      <c r="CP561" s="564"/>
      <c r="CQ561" s="564"/>
    </row>
    <row r="562" spans="3:97" s="243" customFormat="1" ht="13.5" customHeight="1">
      <c r="C562" s="606"/>
      <c r="D562" s="607"/>
      <c r="E562" s="608" t="s">
        <v>212</v>
      </c>
      <c r="F562" s="609"/>
      <c r="G562" s="610"/>
      <c r="H562" s="261"/>
      <c r="I562" s="261"/>
      <c r="J562" s="261"/>
      <c r="K562" s="261"/>
      <c r="L562" s="261"/>
      <c r="M562" s="261"/>
      <c r="N562" s="261"/>
      <c r="O562" s="261"/>
      <c r="P562" s="261"/>
      <c r="Q562" s="261"/>
      <c r="R562" s="261"/>
      <c r="S562" s="261"/>
      <c r="T562" s="262" t="str">
        <f>IF(COUNT(H562:S562)=0,"",SUMPRODUCT(ROUND(H562:S562,1)))</f>
        <v/>
      </c>
      <c r="U562" s="608" t="s">
        <v>211</v>
      </c>
      <c r="V562" s="609"/>
      <c r="W562" s="609"/>
      <c r="X562" s="610"/>
      <c r="Y562" s="664"/>
      <c r="Z562" s="665"/>
      <c r="AA562" s="257"/>
      <c r="AB562" s="257"/>
      <c r="AC562" s="257"/>
      <c r="AD562" s="299"/>
      <c r="AE562" s="299"/>
      <c r="AF562" s="268"/>
      <c r="AG562" s="268"/>
      <c r="AH562" s="268"/>
      <c r="AI562" s="271"/>
      <c r="AJ562" s="271"/>
      <c r="AK562" s="271"/>
      <c r="AL562" s="271"/>
      <c r="AM562" s="271"/>
      <c r="AN562" s="271"/>
      <c r="AO562" s="271"/>
      <c r="AP562" s="271"/>
      <c r="AQ562" s="271"/>
      <c r="AR562" s="271"/>
      <c r="AS562" s="271"/>
      <c r="AT562" s="271"/>
      <c r="AU562" s="272"/>
      <c r="AX562" s="569"/>
      <c r="AY562" s="569"/>
      <c r="AZ562" s="589"/>
      <c r="BA562" s="590"/>
      <c r="BB562" s="590"/>
      <c r="BC562" s="590"/>
      <c r="BD562" s="589"/>
      <c r="BE562" s="585" t="e">
        <f>IF(#REF!="発電事業者","月間送電電力量（GWh）","月間受電電力量（GWh）")</f>
        <v>#REF!</v>
      </c>
      <c r="BF562" s="586"/>
      <c r="BG562" s="331" t="str">
        <f>IF(COUNT(BG550,L580)=2,ROUND(BG550*L580/SUM(L579:L588),#REF!),"")</f>
        <v/>
      </c>
      <c r="BH562" s="331" t="str">
        <f>IF(COUNT(BH550,M580)=2,ROUND(BH550*M580/SUM(M579:M588),#REF!),"")</f>
        <v/>
      </c>
      <c r="BI562" s="331" t="str">
        <f>IF(COUNT(BI550,N580)=2,ROUND(BI550*N580/SUM(N579:N588),#REF!),"")</f>
        <v/>
      </c>
      <c r="BJ562" s="331" t="str">
        <f>IF(COUNT(BJ550,O580)=2,ROUND(BJ550*O580/SUM(O579:O588),#REF!),"")</f>
        <v/>
      </c>
      <c r="BK562" s="331" t="str">
        <f>IF(COUNT(BK550,P580)=2,ROUND(BK550*P580/SUM(P579:P588),#REF!),"")</f>
        <v/>
      </c>
      <c r="BL562" s="331" t="str">
        <f>IF(COUNT(BL550,Q580)=2,ROUND(BL550*Q580/SUM(Q579:Q588),#REF!),"")</f>
        <v/>
      </c>
      <c r="BM562" s="331" t="str">
        <f>IF(COUNT(BM550,R580)=2,ROUND(BM550*R580/SUM(R579:R588),#REF!),"")</f>
        <v/>
      </c>
      <c r="BN562" s="331" t="str">
        <f>IF(COUNT(BN550,S580)=2,ROUND(BN550*S580/SUM(S579:S588),#REF!),"")</f>
        <v/>
      </c>
      <c r="BO562" s="331" t="str">
        <f>IF(COUNT(BO550,T580)=2,ROUND(BO550*T580/SUM(T579:T588),#REF!),"")</f>
        <v/>
      </c>
      <c r="BP562" s="331" t="str">
        <f>IF(COUNT(BP550,U580)=2,ROUND(BP550*U580/SUM(U579:U588),#REF!),"")</f>
        <v/>
      </c>
      <c r="BQ562" s="331" t="str">
        <f>IF(COUNT(BQ550,V580)=2,ROUND(BQ550*V580/SUM(V579:V588),#REF!),"")</f>
        <v/>
      </c>
      <c r="BR562" s="331" t="str">
        <f>IF(COUNT(BR550,W580)=2,ROUND(BR550*W580/SUM(W579:W588),#REF!),"")</f>
        <v/>
      </c>
      <c r="BS562" s="569" t="e">
        <f>IF(#REF!="発電事業者","年間送電電力量（GWh）","年間受電電力量（GWh）")</f>
        <v>#REF!</v>
      </c>
      <c r="BT562" s="569"/>
      <c r="BU562" s="569"/>
      <c r="BV562" s="333" t="s">
        <v>25</v>
      </c>
      <c r="BW562" s="582"/>
      <c r="BX562" s="582"/>
      <c r="BY562" s="331" t="str">
        <f>IF(COUNT(BY550,X580)=2,ROUND(BY550*X580/SUM(X579:X588),#REF!),"")</f>
        <v/>
      </c>
      <c r="BZ562" s="331" t="str">
        <f>IF(COUNT(BZ550,Y580)=2,ROUND(BZ550*Y580/SUM(Y579:Y588),#REF!),"")</f>
        <v/>
      </c>
      <c r="CA562" s="331" t="str">
        <f>IF(COUNT(CA550,Z580)=2,ROUND(CA550*Z580/SUM(Z579:Z588),#REF!),"")</f>
        <v/>
      </c>
      <c r="CB562" s="331" t="str">
        <f>IF(COUNT(CB550,AA580)=2,ROUND(CB550*AA580/SUM(AA579:AA588),#REF!),"")</f>
        <v/>
      </c>
      <c r="CC562" s="331" t="str">
        <f>IF(COUNT(CC550,AB580)=2,ROUND(CC550*AB580/SUM(AB579:AB588),#REF!),"")</f>
        <v/>
      </c>
      <c r="CD562" s="331" t="str">
        <f>IF(COUNT(CD550,AC580)=2,ROUND(CD550*AC580/SUM(AC579:AC588),#REF!),"")</f>
        <v/>
      </c>
      <c r="CE562" s="331" t="str">
        <f>IF(COUNT(CE550,AD580)=2,ROUND(CE550*AD580/SUM(AD579:AD588),#REF!),"")</f>
        <v/>
      </c>
      <c r="CF562" s="331" t="str">
        <f>IF(COUNT(CF550,AE580)=2,ROUND(CF550*AE580/SUM(AE579:AE588),#REF!),"")</f>
        <v/>
      </c>
      <c r="CG562" s="331" t="str">
        <f>IF(COUNT(CG550,AF580)=2,ROUND(CG550*AF580/SUM(AF579:AF588),#REF!),"")</f>
        <v/>
      </c>
      <c r="CH562" s="565" t="str">
        <f>IF(COUNTA(AG580)=0,"",AG580)</f>
        <v/>
      </c>
      <c r="CI562" s="565"/>
      <c r="CJ562" s="565"/>
      <c r="CK562" s="565"/>
      <c r="CL562" s="565"/>
      <c r="CM562" s="565"/>
      <c r="CN562" s="565"/>
      <c r="CO562" s="565"/>
      <c r="CP562" s="565"/>
      <c r="CQ562" s="565"/>
    </row>
    <row r="563" spans="3:97" s="243" customFormat="1" ht="13.5" customHeight="1">
      <c r="C563" s="604" t="e">
        <f>DATE(#REF!+5,1,1)</f>
        <v>#REF!</v>
      </c>
      <c r="D563" s="605"/>
      <c r="E563" s="613" t="s">
        <v>198</v>
      </c>
      <c r="F563" s="614"/>
      <c r="G563" s="615"/>
      <c r="H563" s="256"/>
      <c r="I563" s="256"/>
      <c r="J563" s="256"/>
      <c r="K563" s="256"/>
      <c r="L563" s="256"/>
      <c r="M563" s="256"/>
      <c r="N563" s="256"/>
      <c r="O563" s="256"/>
      <c r="P563" s="256"/>
      <c r="Q563" s="256"/>
      <c r="R563" s="256"/>
      <c r="S563" s="256"/>
      <c r="T563" s="255"/>
      <c r="U563" s="618"/>
      <c r="V563" s="619"/>
      <c r="W563" s="619"/>
      <c r="X563" s="619"/>
      <c r="Y563" s="619"/>
      <c r="Z563" s="620"/>
      <c r="AA563" s="257"/>
      <c r="AB563" s="257"/>
      <c r="AC563" s="257"/>
      <c r="AD563" s="299"/>
      <c r="AE563" s="299"/>
      <c r="AF563" s="268"/>
      <c r="AG563" s="268"/>
      <c r="AH563" s="268"/>
      <c r="AI563" s="257"/>
      <c r="AJ563" s="257"/>
      <c r="AK563" s="257"/>
      <c r="AL563" s="257"/>
      <c r="AM563" s="257"/>
      <c r="AN563" s="257"/>
      <c r="AO563" s="257"/>
      <c r="AP563" s="257"/>
      <c r="AQ563" s="257"/>
      <c r="AR563" s="257"/>
      <c r="AS563" s="257"/>
      <c r="AT563" s="257"/>
      <c r="AU563" s="257"/>
      <c r="AX563" s="569" t="str">
        <f>IF(C581="","",C581)</f>
        <v/>
      </c>
      <c r="AY563" s="569"/>
      <c r="AZ563" s="587" t="str">
        <f>IF(E581="","",E581)</f>
        <v/>
      </c>
      <c r="BA563" s="590" t="str">
        <f ca="1">IF(F581="","",F581)</f>
        <v/>
      </c>
      <c r="BB563" s="590"/>
      <c r="BC563" s="590"/>
      <c r="BD563" s="587" t="str">
        <f>IF(I581="","",I581)</f>
        <v/>
      </c>
      <c r="BE563" s="578" t="e">
        <f>IF(#REF!="発電事業者","送電電力（MW）","受電電力（MW）")</f>
        <v>#REF!</v>
      </c>
      <c r="BF563" s="579"/>
      <c r="BG563" s="331" t="str">
        <f>IF(COUNT(BG548,L581)=2,ROUND(BG548*L581/SUM(L579:L588),#REF!),"")</f>
        <v/>
      </c>
      <c r="BH563" s="331" t="str">
        <f>IF(COUNT(BH548,M581)=2,ROUND(BH548*M581/SUM(M579:M588),#REF!),"")</f>
        <v/>
      </c>
      <c r="BI563" s="331" t="str">
        <f>IF(COUNT(BI548,N581)=2,ROUND(BI548*N581/SUM(N579:N588),#REF!),"")</f>
        <v/>
      </c>
      <c r="BJ563" s="331" t="str">
        <f>IF(COUNT(BJ548,O581)=2,ROUND(BJ548*O581/SUM(O579:O588),#REF!),"")</f>
        <v/>
      </c>
      <c r="BK563" s="331" t="str">
        <f>IF(COUNT(BK548,P581)=2,ROUND(BK548*P581/SUM(P579:P588),#REF!),"")</f>
        <v/>
      </c>
      <c r="BL563" s="331" t="str">
        <f>IF(COUNT(BL548,Q581)=2,ROUND(BL548*Q581/SUM(Q579:Q588),#REF!),"")</f>
        <v/>
      </c>
      <c r="BM563" s="331" t="str">
        <f>IF(COUNT(BM548,R581)=2,ROUND(BM548*R581/SUM(R579:R588),#REF!),"")</f>
        <v/>
      </c>
      <c r="BN563" s="331" t="str">
        <f>IF(COUNT(BN548,S581)=2,ROUND(BN548*S581/SUM(S579:S588),#REF!),"")</f>
        <v/>
      </c>
      <c r="BO563" s="331" t="str">
        <f>IF(COUNT(BO548,T581)=2,ROUND(BO548*T581/SUM(T579:T588),#REF!),"")</f>
        <v/>
      </c>
      <c r="BP563" s="331" t="str">
        <f>IF(COUNT(BP548,U581)=2,ROUND(BP548*U581/SUM(U579:U588),#REF!),"")</f>
        <v/>
      </c>
      <c r="BQ563" s="331" t="str">
        <f>IF(COUNT(BQ548,V581)=2,ROUND(BQ548*V581/SUM(V579:V588),#REF!),"")</f>
        <v/>
      </c>
      <c r="BR563" s="331" t="str">
        <f>IF(COUNT(BR548,W581)=2,ROUND(BR548*W581/SUM(W579:W588),#REF!),"")</f>
        <v/>
      </c>
      <c r="BS563" s="569" t="e">
        <f>IF(#REF!="発電事業者","送電電力（MW）","受電電力（MW）")</f>
        <v>#REF!</v>
      </c>
      <c r="BT563" s="569"/>
      <c r="BU563" s="569"/>
      <c r="BV563" s="333" t="s">
        <v>171</v>
      </c>
      <c r="BW563" s="580"/>
      <c r="BX563" s="580"/>
      <c r="BY563" s="331" t="str">
        <f>IF(COUNT(BY548,X581)=2,ROUND(BY548*X581/SUM(X579:X588),#REF!),"")</f>
        <v/>
      </c>
      <c r="BZ563" s="331" t="str">
        <f>IF(COUNT(BZ548,Y581)=2,ROUND(BZ548*Y581/SUM(Y579:Y588),#REF!),"")</f>
        <v/>
      </c>
      <c r="CA563" s="331" t="str">
        <f>IF(COUNT(CA548,Z581)=2,ROUND(CA548*Z581/SUM(Z579:Z588),#REF!),"")</f>
        <v/>
      </c>
      <c r="CB563" s="331" t="str">
        <f>IF(COUNT(CB548,AA581)=2,ROUND(CB548*AA581/SUM(AA579:AA588),#REF!),"")</f>
        <v/>
      </c>
      <c r="CC563" s="331" t="str">
        <f>IF(COUNT(CC548,AB581)=2,ROUND(CC548*AB581/SUM(AB579:AB588),#REF!),"")</f>
        <v/>
      </c>
      <c r="CD563" s="331" t="str">
        <f>IF(COUNT(CD548,AC581)=2,ROUND(CD548*AC581/SUM(AC579:AC588),#REF!),"")</f>
        <v/>
      </c>
      <c r="CE563" s="331" t="str">
        <f>IF(COUNT(CE548,AD581)=2,ROUND(CE548*AD581/SUM(AD579:AD588),#REF!),"")</f>
        <v/>
      </c>
      <c r="CF563" s="331" t="str">
        <f>IF(COUNT(CF548,AE581)=2,ROUND(CF548*AE581/SUM(AE579:AE588),#REF!),"")</f>
        <v/>
      </c>
      <c r="CG563" s="331" t="str">
        <f>IF(COUNT(CG548,AF581)=2,ROUND(CG548*AF581/SUM(AF579:AF588),#REF!),"")</f>
        <v/>
      </c>
      <c r="CH563" s="563" t="s">
        <v>120</v>
      </c>
      <c r="CI563" s="563"/>
      <c r="CJ563" s="563"/>
      <c r="CK563" s="563"/>
      <c r="CL563" s="563"/>
      <c r="CM563" s="563"/>
      <c r="CN563" s="563"/>
      <c r="CO563" s="563"/>
      <c r="CP563" s="563"/>
      <c r="CQ563" s="563"/>
    </row>
    <row r="564" spans="3:97" s="243" customFormat="1" ht="13.5" customHeight="1">
      <c r="C564" s="606"/>
      <c r="D564" s="607"/>
      <c r="E564" s="608" t="s">
        <v>212</v>
      </c>
      <c r="F564" s="609"/>
      <c r="G564" s="610"/>
      <c r="H564" s="261"/>
      <c r="I564" s="261"/>
      <c r="J564" s="261"/>
      <c r="K564" s="261"/>
      <c r="L564" s="261"/>
      <c r="M564" s="261"/>
      <c r="N564" s="261"/>
      <c r="O564" s="261"/>
      <c r="P564" s="261"/>
      <c r="Q564" s="261"/>
      <c r="R564" s="261"/>
      <c r="S564" s="261"/>
      <c r="T564" s="262" t="str">
        <f>IF(COUNT(H564:S564)=0,"",SUMPRODUCT(ROUND(H564:S564,1)))</f>
        <v/>
      </c>
      <c r="U564" s="621"/>
      <c r="V564" s="622"/>
      <c r="W564" s="622"/>
      <c r="X564" s="622"/>
      <c r="Y564" s="622"/>
      <c r="Z564" s="623"/>
      <c r="AA564" s="257"/>
      <c r="AB564" s="257"/>
      <c r="AC564" s="257"/>
      <c r="AD564" s="299"/>
      <c r="AE564" s="299"/>
      <c r="AF564" s="268"/>
      <c r="AG564" s="268"/>
      <c r="AH564" s="268"/>
      <c r="AI564" s="271"/>
      <c r="AJ564" s="271"/>
      <c r="AK564" s="271"/>
      <c r="AL564" s="271"/>
      <c r="AM564" s="271"/>
      <c r="AN564" s="271"/>
      <c r="AO564" s="271"/>
      <c r="AP564" s="271"/>
      <c r="AQ564" s="271"/>
      <c r="AR564" s="271"/>
      <c r="AS564" s="271"/>
      <c r="AT564" s="271"/>
      <c r="AU564" s="272"/>
      <c r="AX564" s="569"/>
      <c r="AY564" s="569"/>
      <c r="AZ564" s="588"/>
      <c r="BA564" s="590"/>
      <c r="BB564" s="590"/>
      <c r="BC564" s="590"/>
      <c r="BD564" s="588"/>
      <c r="BE564" s="583"/>
      <c r="BF564" s="584"/>
      <c r="BG564" s="259"/>
      <c r="BH564" s="259"/>
      <c r="BI564" s="259"/>
      <c r="BJ564" s="259"/>
      <c r="BK564" s="259"/>
      <c r="BL564" s="259"/>
      <c r="BM564" s="259"/>
      <c r="BN564" s="259"/>
      <c r="BO564" s="259"/>
      <c r="BP564" s="259"/>
      <c r="BQ564" s="259"/>
      <c r="BR564" s="259"/>
      <c r="BS564" s="569"/>
      <c r="BT564" s="569"/>
      <c r="BU564" s="569"/>
      <c r="BV564" s="333" t="s">
        <v>172</v>
      </c>
      <c r="BW564" s="581"/>
      <c r="BX564" s="581"/>
      <c r="BY564" s="331" t="str">
        <f>IF(COUNT(BY549,X581)=2,ROUND(BY549*X581/SUM(X579:X588),#REF!),"")</f>
        <v/>
      </c>
      <c r="BZ564" s="331" t="str">
        <f>IF(COUNT(BZ549,Y581)=2,ROUND(BZ549*Y581/SUM(Y579:Y588),#REF!),"")</f>
        <v/>
      </c>
      <c r="CA564" s="331" t="str">
        <f>IF(COUNT(CA549,Z581)=2,ROUND(CA549*Z581/SUM(Z579:Z588),#REF!),"")</f>
        <v/>
      </c>
      <c r="CB564" s="331" t="str">
        <f>IF(COUNT(CB549,AA581)=2,ROUND(CB549*AA581/SUM(AA579:AA588),#REF!),"")</f>
        <v/>
      </c>
      <c r="CC564" s="331" t="str">
        <f>IF(COUNT(CC549,AB581)=2,ROUND(CC549*AB581/SUM(AB579:AB588),#REF!),"")</f>
        <v/>
      </c>
      <c r="CD564" s="331" t="str">
        <f>IF(COUNT(CD549,AC581)=2,ROUND(CD549*AC581/SUM(AC579:AC588),#REF!),"")</f>
        <v/>
      </c>
      <c r="CE564" s="331" t="str">
        <f>IF(COUNT(CE549,AD581)=2,ROUND(CE549*AD581/SUM(AD579:AD588),#REF!),"")</f>
        <v/>
      </c>
      <c r="CF564" s="331" t="str">
        <f>IF(COUNT(CF549,AE581)=2,ROUND(CF549*AE581/SUM(AE579:AE588),#REF!),"")</f>
        <v/>
      </c>
      <c r="CG564" s="331" t="str">
        <f>IF(COUNT(CG549,AF581)=2,ROUND(CG549*AF581/SUM(AF579:AF588),#REF!),"")</f>
        <v/>
      </c>
      <c r="CH564" s="564" t="str">
        <f>IF(CH563="","",CH563)</f>
        <v>廃棄物</v>
      </c>
      <c r="CI564" s="564"/>
      <c r="CJ564" s="564"/>
      <c r="CK564" s="564"/>
      <c r="CL564" s="564"/>
      <c r="CM564" s="564"/>
      <c r="CN564" s="564"/>
      <c r="CO564" s="564"/>
      <c r="CP564" s="564"/>
      <c r="CQ564" s="564"/>
    </row>
    <row r="565" spans="3:97" s="243" customFormat="1" ht="13.5" customHeight="1">
      <c r="C565" s="604" t="e">
        <f>DATE(#REF!+6,1,1)</f>
        <v>#REF!</v>
      </c>
      <c r="D565" s="605"/>
      <c r="E565" s="613" t="s">
        <v>198</v>
      </c>
      <c r="F565" s="614"/>
      <c r="G565" s="615"/>
      <c r="H565" s="256"/>
      <c r="I565" s="256"/>
      <c r="J565" s="256"/>
      <c r="K565" s="256"/>
      <c r="L565" s="256"/>
      <c r="M565" s="256"/>
      <c r="N565" s="256"/>
      <c r="O565" s="256"/>
      <c r="P565" s="256"/>
      <c r="Q565" s="256"/>
      <c r="R565" s="256"/>
      <c r="S565" s="256"/>
      <c r="T565" s="255"/>
      <c r="U565" s="621"/>
      <c r="V565" s="622"/>
      <c r="W565" s="622"/>
      <c r="X565" s="622"/>
      <c r="Y565" s="622"/>
      <c r="Z565" s="623"/>
      <c r="AA565" s="257"/>
      <c r="AB565" s="257"/>
      <c r="AC565" s="257"/>
      <c r="AD565" s="299"/>
      <c r="AE565" s="299"/>
      <c r="AF565" s="268"/>
      <c r="AG565" s="268"/>
      <c r="AH565" s="268"/>
      <c r="AI565" s="257"/>
      <c r="AJ565" s="257"/>
      <c r="AK565" s="257"/>
      <c r="AL565" s="257"/>
      <c r="AM565" s="257"/>
      <c r="AN565" s="257"/>
      <c r="AO565" s="257"/>
      <c r="AP565" s="257"/>
      <c r="AQ565" s="257"/>
      <c r="AR565" s="257"/>
      <c r="AS565" s="257"/>
      <c r="AT565" s="257"/>
      <c r="AU565" s="257"/>
      <c r="AX565" s="569"/>
      <c r="AY565" s="569"/>
      <c r="AZ565" s="589"/>
      <c r="BA565" s="590"/>
      <c r="BB565" s="590"/>
      <c r="BC565" s="590"/>
      <c r="BD565" s="589"/>
      <c r="BE565" s="585" t="e">
        <f>IF(#REF!="発電事業者","月間送電電力量（GWh）","月間受電電力量（GWh）")</f>
        <v>#REF!</v>
      </c>
      <c r="BF565" s="586"/>
      <c r="BG565" s="331" t="str">
        <f>IF(COUNT(BG550,L581)=2,ROUND(BG550*L581/SUM(L579:L588),#REF!),"")</f>
        <v/>
      </c>
      <c r="BH565" s="331" t="str">
        <f>IF(COUNT(BH550,M581)=2,ROUND(BH550*M581/SUM(M579:M588),#REF!),"")</f>
        <v/>
      </c>
      <c r="BI565" s="331" t="str">
        <f>IF(COUNT(BI550,N581)=2,ROUND(BI550*N581/SUM(N579:N588),#REF!),"")</f>
        <v/>
      </c>
      <c r="BJ565" s="331" t="str">
        <f>IF(COUNT(BJ550,O581)=2,ROUND(BJ550*O581/SUM(O579:O588),#REF!),"")</f>
        <v/>
      </c>
      <c r="BK565" s="331" t="str">
        <f>IF(COUNT(BK550,P581)=2,ROUND(BK550*P581/SUM(P579:P588),#REF!),"")</f>
        <v/>
      </c>
      <c r="BL565" s="331" t="str">
        <f>IF(COUNT(BL550,Q581)=2,ROUND(BL550*Q581/SUM(Q579:Q588),#REF!),"")</f>
        <v/>
      </c>
      <c r="BM565" s="331" t="str">
        <f>IF(COUNT(BM550,R581)=2,ROUND(BM550*R581/SUM(R579:R588),#REF!),"")</f>
        <v/>
      </c>
      <c r="BN565" s="331" t="str">
        <f>IF(COUNT(BN550,S581)=2,ROUND(BN550*S581/SUM(S579:S588),#REF!),"")</f>
        <v/>
      </c>
      <c r="BO565" s="331" t="str">
        <f>IF(COUNT(BO550,T581)=2,ROUND(BO550*T581/SUM(T579:T588),#REF!),"")</f>
        <v/>
      </c>
      <c r="BP565" s="331" t="str">
        <f>IF(COUNT(BP550,U581)=2,ROUND(BP550*U581/SUM(U579:U588),#REF!),"")</f>
        <v/>
      </c>
      <c r="BQ565" s="331" t="str">
        <f>IF(COUNT(BQ550,V581)=2,ROUND(BQ550*V581/SUM(V579:V588),#REF!),"")</f>
        <v/>
      </c>
      <c r="BR565" s="331" t="str">
        <f>IF(COUNT(BR550,W581)=2,ROUND(BR550*W581/SUM(W579:W588),#REF!),"")</f>
        <v/>
      </c>
      <c r="BS565" s="569" t="e">
        <f>IF(#REF!="発電事業者","年間送電電力量（GWh）","年間受電電力量（GWh）")</f>
        <v>#REF!</v>
      </c>
      <c r="BT565" s="569"/>
      <c r="BU565" s="569"/>
      <c r="BV565" s="333" t="s">
        <v>25</v>
      </c>
      <c r="BW565" s="582"/>
      <c r="BX565" s="582"/>
      <c r="BY565" s="331" t="str">
        <f>IF(COUNT(BY550,X581)=2,ROUND(BY550*X581/SUM(X579:X588),#REF!),"")</f>
        <v/>
      </c>
      <c r="BZ565" s="331" t="str">
        <f>IF(COUNT(BZ550,Y581)=2,ROUND(BZ550*Y581/SUM(Y579:Y588),#REF!),"")</f>
        <v/>
      </c>
      <c r="CA565" s="331" t="str">
        <f>IF(COUNT(CA550,Z581)=2,ROUND(CA550*Z581/SUM(Z579:Z588),#REF!),"")</f>
        <v/>
      </c>
      <c r="CB565" s="331" t="str">
        <f>IF(COUNT(CB550,AA581)=2,ROUND(CB550*AA581/SUM(AA579:AA588),#REF!),"")</f>
        <v/>
      </c>
      <c r="CC565" s="331" t="str">
        <f>IF(COUNT(CC550,AB581)=2,ROUND(CC550*AB581/SUM(AB579:AB588),#REF!),"")</f>
        <v/>
      </c>
      <c r="CD565" s="331" t="str">
        <f>IF(COUNT(CD550,AC581)=2,ROUND(CD550*AC581/SUM(AC579:AC588),#REF!),"")</f>
        <v/>
      </c>
      <c r="CE565" s="331" t="str">
        <f>IF(COUNT(CE550,AD581)=2,ROUND(CE550*AD581/SUM(AD579:AD588),#REF!),"")</f>
        <v/>
      </c>
      <c r="CF565" s="331" t="str">
        <f>IF(COUNT(CF550,AE581)=2,ROUND(CF550*AE581/SUM(AE579:AE588),#REF!),"")</f>
        <v/>
      </c>
      <c r="CG565" s="331" t="str">
        <f>IF(COUNT(CG550,AF581)=2,ROUND(CG550*AF581/SUM(AF579:AF588),#REF!),"")</f>
        <v/>
      </c>
      <c r="CH565" s="565" t="str">
        <f>IF(COUNTA(AG581)=0,"",AG581)</f>
        <v/>
      </c>
      <c r="CI565" s="565"/>
      <c r="CJ565" s="565"/>
      <c r="CK565" s="565"/>
      <c r="CL565" s="565"/>
      <c r="CM565" s="565"/>
      <c r="CN565" s="565"/>
      <c r="CO565" s="565"/>
      <c r="CP565" s="565"/>
      <c r="CQ565" s="565"/>
    </row>
    <row r="566" spans="3:97" s="243" customFormat="1" ht="13.5" customHeight="1">
      <c r="C566" s="606"/>
      <c r="D566" s="607"/>
      <c r="E566" s="608" t="s">
        <v>212</v>
      </c>
      <c r="F566" s="609"/>
      <c r="G566" s="610"/>
      <c r="H566" s="261"/>
      <c r="I566" s="261"/>
      <c r="J566" s="261"/>
      <c r="K566" s="261"/>
      <c r="L566" s="261"/>
      <c r="M566" s="261"/>
      <c r="N566" s="261"/>
      <c r="O566" s="261"/>
      <c r="P566" s="261"/>
      <c r="Q566" s="261"/>
      <c r="R566" s="261"/>
      <c r="S566" s="261"/>
      <c r="T566" s="262" t="str">
        <f>IF(COUNT(H566:S566)=0,"",SUMPRODUCT(ROUND(H566:S566,1)))</f>
        <v/>
      </c>
      <c r="U566" s="621"/>
      <c r="V566" s="622"/>
      <c r="W566" s="622"/>
      <c r="X566" s="622"/>
      <c r="Y566" s="622"/>
      <c r="Z566" s="623"/>
      <c r="AA566" s="257"/>
      <c r="AB566" s="257"/>
      <c r="AC566" s="257"/>
      <c r="AD566" s="299"/>
      <c r="AE566" s="299"/>
      <c r="AF566" s="268"/>
      <c r="AG566" s="268"/>
      <c r="AH566" s="268"/>
      <c r="AI566" s="271"/>
      <c r="AJ566" s="271"/>
      <c r="AK566" s="271"/>
      <c r="AL566" s="271"/>
      <c r="AM566" s="271"/>
      <c r="AN566" s="271"/>
      <c r="AO566" s="271"/>
      <c r="AP566" s="271"/>
      <c r="AQ566" s="271"/>
      <c r="AR566" s="271"/>
      <c r="AS566" s="271"/>
      <c r="AT566" s="271"/>
      <c r="AU566" s="272"/>
      <c r="AX566" s="569" t="str">
        <f>IF(C582="","",C582)</f>
        <v/>
      </c>
      <c r="AY566" s="569"/>
      <c r="AZ566" s="587" t="str">
        <f>IF(E582="","",E582)</f>
        <v/>
      </c>
      <c r="BA566" s="590" t="str">
        <f ca="1">IF(F582="","",F582)</f>
        <v/>
      </c>
      <c r="BB566" s="590"/>
      <c r="BC566" s="590"/>
      <c r="BD566" s="587" t="str">
        <f>IF(I582="","",I582)</f>
        <v/>
      </c>
      <c r="BE566" s="578" t="e">
        <f>IF(#REF!="発電事業者","送電電力（MW）","受電電力（MW）")</f>
        <v>#REF!</v>
      </c>
      <c r="BF566" s="579"/>
      <c r="BG566" s="331" t="str">
        <f>IF(COUNT(BG548,L582)=2,ROUND(BG548*L582/SUM(L579:L588),#REF!),"")</f>
        <v/>
      </c>
      <c r="BH566" s="331" t="str">
        <f>IF(COUNT(BH548,M582)=2,ROUND(BH548*M582/SUM(M579:M588),#REF!),"")</f>
        <v/>
      </c>
      <c r="BI566" s="331" t="str">
        <f>IF(COUNT(BI548,N582)=2,ROUND(BI548*N582/SUM(N579:N588),#REF!),"")</f>
        <v/>
      </c>
      <c r="BJ566" s="331" t="str">
        <f>IF(COUNT(BJ548,O582)=2,ROUND(BJ548*O582/SUM(O579:O588),#REF!),"")</f>
        <v/>
      </c>
      <c r="BK566" s="331" t="str">
        <f>IF(COUNT(BK548,P582)=2,ROUND(BK548*P582/SUM(P579:P588),#REF!),"")</f>
        <v/>
      </c>
      <c r="BL566" s="331" t="str">
        <f>IF(COUNT(BL548,Q582)=2,ROUND(BL548*Q582/SUM(Q579:Q588),#REF!),"")</f>
        <v/>
      </c>
      <c r="BM566" s="331" t="str">
        <f>IF(COUNT(BM548,R582)=2,ROUND(BM548*R582/SUM(R579:R588),#REF!),"")</f>
        <v/>
      </c>
      <c r="BN566" s="331" t="str">
        <f>IF(COUNT(BN548,S582)=2,ROUND(BN548*S582/SUM(S579:S588),#REF!),"")</f>
        <v/>
      </c>
      <c r="BO566" s="331" t="str">
        <f>IF(COUNT(BO548,T582)=2,ROUND(BO548*T582/SUM(T579:T588),#REF!),"")</f>
        <v/>
      </c>
      <c r="BP566" s="331" t="str">
        <f>IF(COUNT(BP548,U582)=2,ROUND(BP548*U582/SUM(U579:U588),#REF!),"")</f>
        <v/>
      </c>
      <c r="BQ566" s="331" t="str">
        <f>IF(COUNT(BQ548,V582)=2,ROUND(BQ548*V582/SUM(V579:V588),#REF!),"")</f>
        <v/>
      </c>
      <c r="BR566" s="331" t="str">
        <f>IF(COUNT(BR548,W582)=2,ROUND(BR548*W582/SUM(W579:W588),#REF!),"")</f>
        <v/>
      </c>
      <c r="BS566" s="569" t="e">
        <f>IF(#REF!="発電事業者","送電電力（MW）","受電電力（MW）")</f>
        <v>#REF!</v>
      </c>
      <c r="BT566" s="569"/>
      <c r="BU566" s="569"/>
      <c r="BV566" s="333" t="s">
        <v>171</v>
      </c>
      <c r="BW566" s="580"/>
      <c r="BX566" s="580"/>
      <c r="BY566" s="331" t="str">
        <f>IF(COUNT(BY548,X582)=2,ROUND(BY548*X582/SUM(X579:X588),#REF!),"")</f>
        <v/>
      </c>
      <c r="BZ566" s="331" t="str">
        <f>IF(COUNT(BZ548,Y582)=2,ROUND(BZ548*Y582/SUM(Y579:Y588),#REF!),"")</f>
        <v/>
      </c>
      <c r="CA566" s="331" t="str">
        <f>IF(COUNT(CA548,Z582)=2,ROUND(CA548*Z582/SUM(Z579:Z588),#REF!),"")</f>
        <v/>
      </c>
      <c r="CB566" s="331" t="str">
        <f>IF(COUNT(CB548,AA582)=2,ROUND(CB548*AA582/SUM(AA579:AA588),#REF!),"")</f>
        <v/>
      </c>
      <c r="CC566" s="331" t="str">
        <f>IF(COUNT(CC548,AB582)=2,ROUND(CC548*AB582/SUM(AB579:AB588),#REF!),"")</f>
        <v/>
      </c>
      <c r="CD566" s="331" t="str">
        <f>IF(COUNT(CD548,AC582)=2,ROUND(CD548*AC582/SUM(AC579:AC588),#REF!),"")</f>
        <v/>
      </c>
      <c r="CE566" s="331" t="str">
        <f>IF(COUNT(CE548,AD582)=2,ROUND(CE548*AD582/SUM(AD579:AD588),#REF!),"")</f>
        <v/>
      </c>
      <c r="CF566" s="331" t="str">
        <f>IF(COUNT(CF548,AE582)=2,ROUND(CF548*AE582/SUM(AE579:AE588),#REF!),"")</f>
        <v/>
      </c>
      <c r="CG566" s="331" t="str">
        <f>IF(COUNT(CG548,AF582)=2,ROUND(CG548*AF582/SUM(AF579:AF588),#REF!),"")</f>
        <v/>
      </c>
      <c r="CH566" s="563" t="s">
        <v>120</v>
      </c>
      <c r="CI566" s="563"/>
      <c r="CJ566" s="563"/>
      <c r="CK566" s="563"/>
      <c r="CL566" s="563"/>
      <c r="CM566" s="563"/>
      <c r="CN566" s="563"/>
      <c r="CO566" s="563"/>
      <c r="CP566" s="563"/>
      <c r="CQ566" s="563"/>
    </row>
    <row r="567" spans="3:97" s="243" customFormat="1" ht="13.5" customHeight="1">
      <c r="C567" s="604" t="e">
        <f>DATE(#REF!+7,1,1)</f>
        <v>#REF!</v>
      </c>
      <c r="D567" s="605"/>
      <c r="E567" s="613" t="s">
        <v>198</v>
      </c>
      <c r="F567" s="614"/>
      <c r="G567" s="615"/>
      <c r="H567" s="256"/>
      <c r="I567" s="256"/>
      <c r="J567" s="256"/>
      <c r="K567" s="256"/>
      <c r="L567" s="256"/>
      <c r="M567" s="256"/>
      <c r="N567" s="256"/>
      <c r="O567" s="256"/>
      <c r="P567" s="256"/>
      <c r="Q567" s="256"/>
      <c r="R567" s="256"/>
      <c r="S567" s="256"/>
      <c r="T567" s="255"/>
      <c r="U567" s="621"/>
      <c r="V567" s="622"/>
      <c r="W567" s="622"/>
      <c r="X567" s="622"/>
      <c r="Y567" s="622"/>
      <c r="Z567" s="623"/>
      <c r="AA567" s="257"/>
      <c r="AB567" s="257"/>
      <c r="AC567" s="257"/>
      <c r="AD567" s="299"/>
      <c r="AE567" s="299"/>
      <c r="AF567" s="268"/>
      <c r="AG567" s="268"/>
      <c r="AH567" s="268"/>
      <c r="AI567" s="257"/>
      <c r="AJ567" s="257"/>
      <c r="AK567" s="257"/>
      <c r="AL567" s="257"/>
      <c r="AM567" s="257"/>
      <c r="AN567" s="257"/>
      <c r="AO567" s="257"/>
      <c r="AP567" s="257"/>
      <c r="AQ567" s="257"/>
      <c r="AR567" s="257"/>
      <c r="AS567" s="257"/>
      <c r="AT567" s="257"/>
      <c r="AU567" s="257"/>
      <c r="AX567" s="569"/>
      <c r="AY567" s="569"/>
      <c r="AZ567" s="588"/>
      <c r="BA567" s="590"/>
      <c r="BB567" s="590"/>
      <c r="BC567" s="590"/>
      <c r="BD567" s="588"/>
      <c r="BE567" s="583"/>
      <c r="BF567" s="584"/>
      <c r="BG567" s="259"/>
      <c r="BH567" s="259"/>
      <c r="BI567" s="259"/>
      <c r="BJ567" s="259"/>
      <c r="BK567" s="259"/>
      <c r="BL567" s="259"/>
      <c r="BM567" s="259"/>
      <c r="BN567" s="259"/>
      <c r="BO567" s="259"/>
      <c r="BP567" s="259"/>
      <c r="BQ567" s="259"/>
      <c r="BR567" s="259"/>
      <c r="BS567" s="569"/>
      <c r="BT567" s="569"/>
      <c r="BU567" s="569"/>
      <c r="BV567" s="333" t="s">
        <v>172</v>
      </c>
      <c r="BW567" s="581"/>
      <c r="BX567" s="581"/>
      <c r="BY567" s="331" t="str">
        <f>IF(COUNT(BY549,X582)=2,ROUND(BY549*X582/SUM(X579:X588),#REF!),"")</f>
        <v/>
      </c>
      <c r="BZ567" s="331" t="str">
        <f>IF(COUNT(BZ549,Y582)=2,ROUND(BZ549*Y582/SUM(Y579:Y588),#REF!),"")</f>
        <v/>
      </c>
      <c r="CA567" s="331" t="str">
        <f>IF(COUNT(CA549,Z582)=2,ROUND(CA549*Z582/SUM(Z579:Z588),#REF!),"")</f>
        <v/>
      </c>
      <c r="CB567" s="331" t="str">
        <f>IF(COUNT(CB549,AA582)=2,ROUND(CB549*AA582/SUM(AA579:AA588),#REF!),"")</f>
        <v/>
      </c>
      <c r="CC567" s="331" t="str">
        <f>IF(COUNT(CC549,AB582)=2,ROUND(CC549*AB582/SUM(AB579:AB588),#REF!),"")</f>
        <v/>
      </c>
      <c r="CD567" s="331" t="str">
        <f>IF(COUNT(CD549,AC582)=2,ROUND(CD549*AC582/SUM(AC579:AC588),#REF!),"")</f>
        <v/>
      </c>
      <c r="CE567" s="331" t="str">
        <f>IF(COUNT(CE549,AD582)=2,ROUND(CE549*AD582/SUM(AD579:AD588),#REF!),"")</f>
        <v/>
      </c>
      <c r="CF567" s="331" t="str">
        <f>IF(COUNT(CF549,AE582)=2,ROUND(CF549*AE582/SUM(AE579:AE588),#REF!),"")</f>
        <v/>
      </c>
      <c r="CG567" s="331" t="str">
        <f>IF(COUNT(CG549,AF582)=2,ROUND(CG549*AF582/SUM(AF579:AF588),#REF!),"")</f>
        <v/>
      </c>
      <c r="CH567" s="564" t="str">
        <f>IF(CH566="","",CH566)</f>
        <v>廃棄物</v>
      </c>
      <c r="CI567" s="564"/>
      <c r="CJ567" s="564"/>
      <c r="CK567" s="564"/>
      <c r="CL567" s="564"/>
      <c r="CM567" s="564"/>
      <c r="CN567" s="564"/>
      <c r="CO567" s="564"/>
      <c r="CP567" s="564"/>
      <c r="CQ567" s="564"/>
    </row>
    <row r="568" spans="3:97" s="243" customFormat="1" ht="13.5" customHeight="1">
      <c r="C568" s="606"/>
      <c r="D568" s="607"/>
      <c r="E568" s="608" t="s">
        <v>212</v>
      </c>
      <c r="F568" s="609"/>
      <c r="G568" s="610"/>
      <c r="H568" s="261"/>
      <c r="I568" s="261"/>
      <c r="J568" s="261"/>
      <c r="K568" s="261"/>
      <c r="L568" s="261"/>
      <c r="M568" s="261"/>
      <c r="N568" s="261"/>
      <c r="O568" s="261"/>
      <c r="P568" s="261"/>
      <c r="Q568" s="261"/>
      <c r="R568" s="261"/>
      <c r="S568" s="261"/>
      <c r="T568" s="262" t="str">
        <f>IF(COUNT(H568:S568)=0,"",SUMPRODUCT(ROUND(H568:S568,1)))</f>
        <v/>
      </c>
      <c r="U568" s="621"/>
      <c r="V568" s="622"/>
      <c r="W568" s="622"/>
      <c r="X568" s="622"/>
      <c r="Y568" s="622"/>
      <c r="Z568" s="623"/>
      <c r="AA568" s="257"/>
      <c r="AB568" s="257"/>
      <c r="AC568" s="257"/>
      <c r="AD568" s="299"/>
      <c r="AE568" s="299"/>
      <c r="AF568" s="268"/>
      <c r="AG568" s="268"/>
      <c r="AH568" s="268"/>
      <c r="AI568" s="271"/>
      <c r="AJ568" s="271"/>
      <c r="AK568" s="271"/>
      <c r="AL568" s="271"/>
      <c r="AM568" s="271"/>
      <c r="AN568" s="271"/>
      <c r="AO568" s="271"/>
      <c r="AP568" s="271"/>
      <c r="AQ568" s="271"/>
      <c r="AR568" s="271"/>
      <c r="AS568" s="271"/>
      <c r="AT568" s="271"/>
      <c r="AU568" s="272"/>
      <c r="AX568" s="569"/>
      <c r="AY568" s="569"/>
      <c r="AZ568" s="589"/>
      <c r="BA568" s="590"/>
      <c r="BB568" s="590"/>
      <c r="BC568" s="590"/>
      <c r="BD568" s="589"/>
      <c r="BE568" s="585" t="e">
        <f>IF(#REF!="発電事業者","月間送電電力量（GWh）","月間受電電力量（GWh）")</f>
        <v>#REF!</v>
      </c>
      <c r="BF568" s="586"/>
      <c r="BG568" s="331" t="str">
        <f>IF(COUNT(BG550,L582)=2,ROUND(BG550*L582/SUM(L579:L588),#REF!),"")</f>
        <v/>
      </c>
      <c r="BH568" s="331" t="str">
        <f>IF(COUNT(BH550,M582)=2,ROUND(BH550*M582/SUM(M579:M588),#REF!),"")</f>
        <v/>
      </c>
      <c r="BI568" s="331" t="str">
        <f>IF(COUNT(BI550,N582)=2,ROUND(BI550*N582/SUM(N579:N588),#REF!),"")</f>
        <v/>
      </c>
      <c r="BJ568" s="331" t="str">
        <f>IF(COUNT(BJ550,O582)=2,ROUND(BJ550*O582/SUM(O579:O588),#REF!),"")</f>
        <v/>
      </c>
      <c r="BK568" s="331" t="str">
        <f>IF(COUNT(BK550,P582)=2,ROUND(BK550*P582/SUM(P579:P588),#REF!),"")</f>
        <v/>
      </c>
      <c r="BL568" s="331" t="str">
        <f>IF(COUNT(BL550,Q582)=2,ROUND(BL550*Q582/SUM(Q579:Q588),#REF!),"")</f>
        <v/>
      </c>
      <c r="BM568" s="331" t="str">
        <f>IF(COUNT(BM550,R582)=2,ROUND(BM550*R582/SUM(R579:R588),#REF!),"")</f>
        <v/>
      </c>
      <c r="BN568" s="331" t="str">
        <f>IF(COUNT(BN550,S582)=2,ROUND(BN550*S582/SUM(S579:S588),#REF!),"")</f>
        <v/>
      </c>
      <c r="BO568" s="331" t="str">
        <f>IF(COUNT(BO550,T582)=2,ROUND(BO550*T582/SUM(T579:T588),#REF!),"")</f>
        <v/>
      </c>
      <c r="BP568" s="331" t="str">
        <f>IF(COUNT(BP550,U582)=2,ROUND(BP550*U582/SUM(U579:U588),#REF!),"")</f>
        <v/>
      </c>
      <c r="BQ568" s="331" t="str">
        <f>IF(COUNT(BQ550,V582)=2,ROUND(BQ550*V582/SUM(V579:V588),#REF!),"")</f>
        <v/>
      </c>
      <c r="BR568" s="331" t="str">
        <f>IF(COUNT(BR550,W582)=2,ROUND(BR550*W582/SUM(W579:W588),#REF!),"")</f>
        <v/>
      </c>
      <c r="BS568" s="569" t="e">
        <f>IF(#REF!="発電事業者","年間送電電力量（GWh）","年間受電電力量（GWh）")</f>
        <v>#REF!</v>
      </c>
      <c r="BT568" s="569"/>
      <c r="BU568" s="569"/>
      <c r="BV568" s="333" t="s">
        <v>25</v>
      </c>
      <c r="BW568" s="582"/>
      <c r="BX568" s="582"/>
      <c r="BY568" s="331" t="str">
        <f>IF(COUNT(BY550,X582)=2,ROUND(BY550*X582/SUM(X579:X588),#REF!),"")</f>
        <v/>
      </c>
      <c r="BZ568" s="331" t="str">
        <f>IF(COUNT(BZ550,Y582)=2,ROUND(BZ550*Y582/SUM(Y579:Y588),#REF!),"")</f>
        <v/>
      </c>
      <c r="CA568" s="331" t="str">
        <f>IF(COUNT(CA550,Z582)=2,ROUND(CA550*Z582/SUM(Z579:Z588),#REF!),"")</f>
        <v/>
      </c>
      <c r="CB568" s="331" t="str">
        <f>IF(COUNT(CB550,AA582)=2,ROUND(CB550*AA582/SUM(AA579:AA588),#REF!),"")</f>
        <v/>
      </c>
      <c r="CC568" s="331" t="str">
        <f>IF(COUNT(CC550,AB582)=2,ROUND(CC550*AB582/SUM(AB579:AB588),#REF!),"")</f>
        <v/>
      </c>
      <c r="CD568" s="331" t="str">
        <f>IF(COUNT(CD550,AC582)=2,ROUND(CD550*AC582/SUM(AC579:AC588),#REF!),"")</f>
        <v/>
      </c>
      <c r="CE568" s="331" t="str">
        <f>IF(COUNT(CE550,AD582)=2,ROUND(CE550*AD582/SUM(AD579:AD588),#REF!),"")</f>
        <v/>
      </c>
      <c r="CF568" s="331" t="str">
        <f>IF(COUNT(CF550,AE582)=2,ROUND(CF550*AE582/SUM(AE579:AE588),#REF!),"")</f>
        <v/>
      </c>
      <c r="CG568" s="331" t="str">
        <f>IF(COUNT(CG550,AF582)=2,ROUND(CG550*AF582/SUM(AF579:AF588),#REF!),"")</f>
        <v/>
      </c>
      <c r="CH568" s="565" t="str">
        <f>IF(COUNTA(AG582)=0,"",AG582)</f>
        <v/>
      </c>
      <c r="CI568" s="565"/>
      <c r="CJ568" s="565"/>
      <c r="CK568" s="565"/>
      <c r="CL568" s="565"/>
      <c r="CM568" s="565"/>
      <c r="CN568" s="565"/>
      <c r="CO568" s="565"/>
      <c r="CP568" s="565"/>
      <c r="CQ568" s="565"/>
    </row>
    <row r="569" spans="3:97" s="243" customFormat="1" ht="13.5" customHeight="1">
      <c r="C569" s="604" t="e">
        <f>DATE(#REF!+8,1,1)</f>
        <v>#REF!</v>
      </c>
      <c r="D569" s="605"/>
      <c r="E569" s="613" t="s">
        <v>198</v>
      </c>
      <c r="F569" s="614"/>
      <c r="G569" s="615"/>
      <c r="H569" s="256"/>
      <c r="I569" s="256"/>
      <c r="J569" s="256"/>
      <c r="K569" s="256"/>
      <c r="L569" s="256"/>
      <c r="M569" s="256"/>
      <c r="N569" s="256"/>
      <c r="O569" s="256"/>
      <c r="P569" s="256"/>
      <c r="Q569" s="256"/>
      <c r="R569" s="256"/>
      <c r="S569" s="256"/>
      <c r="T569" s="255"/>
      <c r="U569" s="621"/>
      <c r="V569" s="622"/>
      <c r="W569" s="622"/>
      <c r="X569" s="622"/>
      <c r="Y569" s="622"/>
      <c r="Z569" s="623"/>
      <c r="AA569" s="257"/>
      <c r="AB569" s="257"/>
      <c r="AC569" s="257"/>
      <c r="AD569" s="299"/>
      <c r="AE569" s="299"/>
      <c r="AF569" s="268"/>
      <c r="AG569" s="268"/>
      <c r="AH569" s="268"/>
      <c r="AI569" s="257"/>
      <c r="AJ569" s="257"/>
      <c r="AK569" s="257"/>
      <c r="AL569" s="257"/>
      <c r="AM569" s="257"/>
      <c r="AN569" s="257"/>
      <c r="AO569" s="257"/>
      <c r="AP569" s="257"/>
      <c r="AQ569" s="257"/>
      <c r="AR569" s="257"/>
      <c r="AS569" s="257"/>
      <c r="AT569" s="257"/>
      <c r="AU569" s="257"/>
      <c r="AX569" s="569" t="str">
        <f>IF(C583="","",C583)</f>
        <v/>
      </c>
      <c r="AY569" s="569"/>
      <c r="AZ569" s="587" t="str">
        <f>IF(E583="","",E583)</f>
        <v/>
      </c>
      <c r="BA569" s="590" t="str">
        <f ca="1">IF(F583="","",F583)</f>
        <v/>
      </c>
      <c r="BB569" s="590"/>
      <c r="BC569" s="590"/>
      <c r="BD569" s="587" t="str">
        <f>IF(I583="","",I583)</f>
        <v/>
      </c>
      <c r="BE569" s="578" t="e">
        <f>IF(#REF!="発電事業者","送電電力（MW）","受電電力（MW）")</f>
        <v>#REF!</v>
      </c>
      <c r="BF569" s="579"/>
      <c r="BG569" s="331" t="str">
        <f>IF(COUNT(BG548,L583)=2,ROUND(BG548*L583/SUM(L579:L588),#REF!),"")</f>
        <v/>
      </c>
      <c r="BH569" s="331" t="str">
        <f>IF(COUNT(BH548,M583)=2,ROUND(BH548*M583/SUM(M579:M588),#REF!),"")</f>
        <v/>
      </c>
      <c r="BI569" s="331" t="str">
        <f>IF(COUNT(BI548,N583)=2,ROUND(BI548*N583/SUM(N579:N588),#REF!),"")</f>
        <v/>
      </c>
      <c r="BJ569" s="331" t="str">
        <f>IF(COUNT(BJ548,O583)=2,ROUND(BJ548*O583/SUM(O579:O588),#REF!),"")</f>
        <v/>
      </c>
      <c r="BK569" s="331" t="str">
        <f>IF(COUNT(BK548,P583)=2,ROUND(BK548*P583/SUM(P579:P588),#REF!),"")</f>
        <v/>
      </c>
      <c r="BL569" s="331" t="str">
        <f>IF(COUNT(BL548,Q583)=2,ROUND(BL548*Q583/SUM(Q579:Q588),#REF!),"")</f>
        <v/>
      </c>
      <c r="BM569" s="331" t="str">
        <f>IF(COUNT(BM548,R583)=2,ROUND(BM548*R583/SUM(R579:R588),#REF!),"")</f>
        <v/>
      </c>
      <c r="BN569" s="331" t="str">
        <f>IF(COUNT(BN548,S583)=2,ROUND(BN548*S583/SUM(S579:S588),#REF!),"")</f>
        <v/>
      </c>
      <c r="BO569" s="331" t="str">
        <f>IF(COUNT(BO548,T583)=2,ROUND(BO548*T583/SUM(T579:T588),#REF!),"")</f>
        <v/>
      </c>
      <c r="BP569" s="331" t="str">
        <f>IF(COUNT(BP548,U583)=2,ROUND(BP548*U583/SUM(U579:U588),#REF!),"")</f>
        <v/>
      </c>
      <c r="BQ569" s="331" t="str">
        <f>IF(COUNT(BQ548,V583)=2,ROUND(BQ548*V583/SUM(V579:V588),#REF!),"")</f>
        <v/>
      </c>
      <c r="BR569" s="331" t="str">
        <f>IF(COUNT(BR548,W583)=2,ROUND(BR548*W583/SUM(W579:W588),#REF!),"")</f>
        <v/>
      </c>
      <c r="BS569" s="569" t="e">
        <f>IF(#REF!="発電事業者","送電電力（MW）","受電電力（MW）")</f>
        <v>#REF!</v>
      </c>
      <c r="BT569" s="569"/>
      <c r="BU569" s="569"/>
      <c r="BV569" s="333" t="s">
        <v>171</v>
      </c>
      <c r="BW569" s="580"/>
      <c r="BX569" s="580"/>
      <c r="BY569" s="331" t="str">
        <f>IF(COUNT(BY548,X583)=2,ROUND(BY548*X583/SUM(X579:X588),#REF!),"")</f>
        <v/>
      </c>
      <c r="BZ569" s="331" t="str">
        <f>IF(COUNT(BZ548,Y583)=2,ROUND(BZ548*Y583/SUM(Y579:Y588),#REF!),"")</f>
        <v/>
      </c>
      <c r="CA569" s="331" t="str">
        <f>IF(COUNT(CA548,Z583)=2,ROUND(CA548*Z583/SUM(Z579:Z588),#REF!),"")</f>
        <v/>
      </c>
      <c r="CB569" s="331" t="str">
        <f>IF(COUNT(CB548,AA583)=2,ROUND(CB548*AA583/SUM(AA579:AA588),#REF!),"")</f>
        <v/>
      </c>
      <c r="CC569" s="331" t="str">
        <f>IF(COUNT(CC548,AB583)=2,ROUND(CC548*AB583/SUM(AB579:AB588),#REF!),"")</f>
        <v/>
      </c>
      <c r="CD569" s="331" t="str">
        <f>IF(COUNT(CD548,AC583)=2,ROUND(CD548*AC583/SUM(AC579:AC588),#REF!),"")</f>
        <v/>
      </c>
      <c r="CE569" s="331" t="str">
        <f>IF(COUNT(CE548,AD583)=2,ROUND(CE548*AD583/SUM(AD579:AD588),#REF!),"")</f>
        <v/>
      </c>
      <c r="CF569" s="331" t="str">
        <f>IF(COUNT(CF548,AE583)=2,ROUND(CF548*AE583/SUM(AE579:AE588),#REF!),"")</f>
        <v/>
      </c>
      <c r="CG569" s="331" t="str">
        <f>IF(COUNT(CG548,AF583)=2,ROUND(CG548*AF583/SUM(AF579:AF588),#REF!),"")</f>
        <v/>
      </c>
      <c r="CH569" s="563" t="s">
        <v>120</v>
      </c>
      <c r="CI569" s="563"/>
      <c r="CJ569" s="563"/>
      <c r="CK569" s="563"/>
      <c r="CL569" s="563"/>
      <c r="CM569" s="563"/>
      <c r="CN569" s="563"/>
      <c r="CO569" s="563"/>
      <c r="CP569" s="563"/>
      <c r="CQ569" s="563"/>
    </row>
    <row r="570" spans="3:97" s="243" customFormat="1" ht="13.5" customHeight="1">
      <c r="C570" s="606"/>
      <c r="D570" s="607"/>
      <c r="E570" s="608" t="s">
        <v>212</v>
      </c>
      <c r="F570" s="609"/>
      <c r="G570" s="610"/>
      <c r="H570" s="261"/>
      <c r="I570" s="261"/>
      <c r="J570" s="261"/>
      <c r="K570" s="261"/>
      <c r="L570" s="261"/>
      <c r="M570" s="261"/>
      <c r="N570" s="261"/>
      <c r="O570" s="261"/>
      <c r="P570" s="261"/>
      <c r="Q570" s="261"/>
      <c r="R570" s="261"/>
      <c r="S570" s="261"/>
      <c r="T570" s="262" t="str">
        <f>IF(COUNT(H570:S570)=0,"",SUMPRODUCT(ROUND(H570:S570,1)))</f>
        <v/>
      </c>
      <c r="U570" s="624"/>
      <c r="V570" s="625"/>
      <c r="W570" s="625"/>
      <c r="X570" s="625"/>
      <c r="Y570" s="625"/>
      <c r="Z570" s="626"/>
      <c r="AA570" s="257"/>
      <c r="AB570" s="257"/>
      <c r="AC570" s="257"/>
      <c r="AD570" s="299"/>
      <c r="AE570" s="299"/>
      <c r="AF570" s="268"/>
      <c r="AG570" s="268"/>
      <c r="AH570" s="268"/>
      <c r="AI570" s="271"/>
      <c r="AJ570" s="271"/>
      <c r="AK570" s="271"/>
      <c r="AL570" s="271"/>
      <c r="AM570" s="271"/>
      <c r="AN570" s="271"/>
      <c r="AO570" s="271"/>
      <c r="AP570" s="271"/>
      <c r="AQ570" s="271"/>
      <c r="AR570" s="271"/>
      <c r="AS570" s="271"/>
      <c r="AT570" s="271"/>
      <c r="AU570" s="272"/>
      <c r="AX570" s="569"/>
      <c r="AY570" s="569"/>
      <c r="AZ570" s="588"/>
      <c r="BA570" s="590"/>
      <c r="BB570" s="590"/>
      <c r="BC570" s="590"/>
      <c r="BD570" s="588"/>
      <c r="BE570" s="583"/>
      <c r="BF570" s="584"/>
      <c r="BG570" s="259"/>
      <c r="BH570" s="259"/>
      <c r="BI570" s="259"/>
      <c r="BJ570" s="259"/>
      <c r="BK570" s="259"/>
      <c r="BL570" s="259"/>
      <c r="BM570" s="259"/>
      <c r="BN570" s="259"/>
      <c r="BO570" s="259"/>
      <c r="BP570" s="259"/>
      <c r="BQ570" s="259"/>
      <c r="BR570" s="259"/>
      <c r="BS570" s="569"/>
      <c r="BT570" s="569"/>
      <c r="BU570" s="569"/>
      <c r="BV570" s="333" t="s">
        <v>172</v>
      </c>
      <c r="BW570" s="581"/>
      <c r="BX570" s="581"/>
      <c r="BY570" s="331" t="str">
        <f>IF(COUNT(BY549,X583)=2,ROUND(BY549*X583/SUM(X579:X588),#REF!),"")</f>
        <v/>
      </c>
      <c r="BZ570" s="331" t="str">
        <f>IF(COUNT(BZ549,Y583)=2,ROUND(BZ549*Y583/SUM(Y579:Y588),#REF!),"")</f>
        <v/>
      </c>
      <c r="CA570" s="331" t="str">
        <f>IF(COUNT(CA549,Z583)=2,ROUND(CA549*Z583/SUM(Z579:Z588),#REF!),"")</f>
        <v/>
      </c>
      <c r="CB570" s="331" t="str">
        <f>IF(COUNT(CB549,AA583)=2,ROUND(CB549*AA583/SUM(AA579:AA588),#REF!),"")</f>
        <v/>
      </c>
      <c r="CC570" s="331" t="str">
        <f>IF(COUNT(CC549,AB583)=2,ROUND(CC549*AB583/SUM(AB579:AB588),#REF!),"")</f>
        <v/>
      </c>
      <c r="CD570" s="331" t="str">
        <f>IF(COUNT(CD549,AC583)=2,ROUND(CD549*AC583/SUM(AC579:AC588),#REF!),"")</f>
        <v/>
      </c>
      <c r="CE570" s="331" t="str">
        <f>IF(COUNT(CE549,AD583)=2,ROUND(CE549*AD583/SUM(AD579:AD588),#REF!),"")</f>
        <v/>
      </c>
      <c r="CF570" s="331" t="str">
        <f>IF(COUNT(CF549,AE583)=2,ROUND(CF549*AE583/SUM(AE579:AE588),#REF!),"")</f>
        <v/>
      </c>
      <c r="CG570" s="331" t="str">
        <f>IF(COUNT(CG549,AF583)=2,ROUND(CG549*AF583/SUM(AF579:AF588),#REF!),"")</f>
        <v/>
      </c>
      <c r="CH570" s="564" t="str">
        <f>IF(CH569="","",CH569)</f>
        <v>廃棄物</v>
      </c>
      <c r="CI570" s="564"/>
      <c r="CJ570" s="564"/>
      <c r="CK570" s="564"/>
      <c r="CL570" s="564"/>
      <c r="CM570" s="564"/>
      <c r="CN570" s="564"/>
      <c r="CO570" s="564"/>
      <c r="CP570" s="564"/>
      <c r="CQ570" s="564"/>
    </row>
    <row r="571" spans="3:97" s="243" customFormat="1" ht="13.5" customHeight="1">
      <c r="C571" s="604" t="e">
        <f>DATE(#REF!+9,1,1)</f>
        <v>#REF!</v>
      </c>
      <c r="D571" s="605"/>
      <c r="E571" s="613" t="s">
        <v>198</v>
      </c>
      <c r="F571" s="614"/>
      <c r="G571" s="615"/>
      <c r="H571" s="256"/>
      <c r="I571" s="256"/>
      <c r="J571" s="256"/>
      <c r="K571" s="256"/>
      <c r="L571" s="256"/>
      <c r="M571" s="256"/>
      <c r="N571" s="256"/>
      <c r="O571" s="256"/>
      <c r="P571" s="256"/>
      <c r="Q571" s="256"/>
      <c r="R571" s="256"/>
      <c r="S571" s="256"/>
      <c r="T571" s="255"/>
      <c r="U571" s="613" t="s">
        <v>210</v>
      </c>
      <c r="V571" s="614"/>
      <c r="W571" s="614"/>
      <c r="X571" s="615"/>
      <c r="Y571" s="666"/>
      <c r="Z571" s="667"/>
      <c r="AA571" s="257"/>
      <c r="AB571" s="257"/>
      <c r="AC571" s="257"/>
      <c r="AD571" s="299"/>
      <c r="AE571" s="299"/>
      <c r="AF571" s="268"/>
      <c r="AG571" s="268"/>
      <c r="AH571" s="268"/>
      <c r="AI571" s="257"/>
      <c r="AJ571" s="257"/>
      <c r="AK571" s="257"/>
      <c r="AL571" s="257"/>
      <c r="AM571" s="257"/>
      <c r="AN571" s="257"/>
      <c r="AO571" s="257"/>
      <c r="AP571" s="257"/>
      <c r="AQ571" s="257"/>
      <c r="AR571" s="257"/>
      <c r="AS571" s="257"/>
      <c r="AT571" s="257"/>
      <c r="AU571" s="257"/>
      <c r="AX571" s="569"/>
      <c r="AY571" s="569"/>
      <c r="AZ571" s="589"/>
      <c r="BA571" s="590"/>
      <c r="BB571" s="590"/>
      <c r="BC571" s="590"/>
      <c r="BD571" s="589"/>
      <c r="BE571" s="585" t="e">
        <f>IF(#REF!="発電事業者","月間送電電力量（GWh）","月間受電電力量（GWh）")</f>
        <v>#REF!</v>
      </c>
      <c r="BF571" s="586"/>
      <c r="BG571" s="331" t="str">
        <f>IF(COUNT(BG550,L583)=2,ROUND(BG550*L583/SUM(L579:L588),#REF!),"")</f>
        <v/>
      </c>
      <c r="BH571" s="331" t="str">
        <f>IF(COUNT(BH550,M583)=2,ROUND(BH550*M583/SUM(M579:M588),#REF!),"")</f>
        <v/>
      </c>
      <c r="BI571" s="331" t="str">
        <f>IF(COUNT(BI550,N583)=2,ROUND(BI550*N583/SUM(N579:N588),#REF!),"")</f>
        <v/>
      </c>
      <c r="BJ571" s="331" t="str">
        <f>IF(COUNT(BJ550,O583)=2,ROUND(BJ550*O583/SUM(O579:O588),#REF!),"")</f>
        <v/>
      </c>
      <c r="BK571" s="331" t="str">
        <f>IF(COUNT(BK550,P583)=2,ROUND(BK550*P583/SUM(P579:P588),#REF!),"")</f>
        <v/>
      </c>
      <c r="BL571" s="331" t="str">
        <f>IF(COUNT(BL550,Q583)=2,ROUND(BL550*Q583/SUM(Q579:Q588),#REF!),"")</f>
        <v/>
      </c>
      <c r="BM571" s="331" t="str">
        <f>IF(COUNT(BM550,R583)=2,ROUND(BM550*R583/SUM(R579:R588),#REF!),"")</f>
        <v/>
      </c>
      <c r="BN571" s="331" t="str">
        <f>IF(COUNT(BN550,S583)=2,ROUND(BN550*S583/SUM(S579:S588),#REF!),"")</f>
        <v/>
      </c>
      <c r="BO571" s="331" t="str">
        <f>IF(COUNT(BO550,T583)=2,ROUND(BO550*T583/SUM(T579:T588),#REF!),"")</f>
        <v/>
      </c>
      <c r="BP571" s="331" t="str">
        <f>IF(COUNT(BP550,U583)=2,ROUND(BP550*U583/SUM(U579:U588),#REF!),"")</f>
        <v/>
      </c>
      <c r="BQ571" s="331" t="str">
        <f>IF(COUNT(BQ550,V583)=2,ROUND(BQ550*V583/SUM(V579:V588),#REF!),"")</f>
        <v/>
      </c>
      <c r="BR571" s="331" t="str">
        <f>IF(COUNT(BR550,W583)=2,ROUND(BR550*W583/SUM(W579:W588),#REF!),"")</f>
        <v/>
      </c>
      <c r="BS571" s="569" t="e">
        <f>IF(#REF!="発電事業者","年間送電電力量（GWh）","年間受電電力量（GWh）")</f>
        <v>#REF!</v>
      </c>
      <c r="BT571" s="569"/>
      <c r="BU571" s="569"/>
      <c r="BV571" s="333" t="s">
        <v>25</v>
      </c>
      <c r="BW571" s="582"/>
      <c r="BX571" s="582"/>
      <c r="BY571" s="331" t="str">
        <f>IF(COUNT(BY550,X583)=2,ROUND(BY550*X583/SUM(X579:X588),#REF!),"")</f>
        <v/>
      </c>
      <c r="BZ571" s="331" t="str">
        <f>IF(COUNT(BZ550,Y583)=2,ROUND(BZ550*Y583/SUM(Y579:Y588),#REF!),"")</f>
        <v/>
      </c>
      <c r="CA571" s="331" t="str">
        <f>IF(COUNT(CA550,Z583)=2,ROUND(CA550*Z583/SUM(Z579:Z588),#REF!),"")</f>
        <v/>
      </c>
      <c r="CB571" s="331" t="str">
        <f>IF(COUNT(CB550,AA583)=2,ROUND(CB550*AA583/SUM(AA579:AA588),#REF!),"")</f>
        <v/>
      </c>
      <c r="CC571" s="331" t="str">
        <f>IF(COUNT(CC550,AB583)=2,ROUND(CC550*AB583/SUM(AB579:AB588),#REF!),"")</f>
        <v/>
      </c>
      <c r="CD571" s="331" t="str">
        <f>IF(COUNT(CD550,AC583)=2,ROUND(CD550*AC583/SUM(AC579:AC588),#REF!),"")</f>
        <v/>
      </c>
      <c r="CE571" s="331" t="str">
        <f>IF(COUNT(CE550,AD583)=2,ROUND(CE550*AD583/SUM(AD579:AD588),#REF!),"")</f>
        <v/>
      </c>
      <c r="CF571" s="331" t="str">
        <f>IF(COUNT(CF550,AE583)=2,ROUND(CF550*AE583/SUM(AE579:AE588),#REF!),"")</f>
        <v/>
      </c>
      <c r="CG571" s="331" t="str">
        <f>IF(COUNT(CG550,AF583)=2,ROUND(CG550*AF583/SUM(AF579:AF588),#REF!),"")</f>
        <v/>
      </c>
      <c r="CH571" s="565" t="str">
        <f>IF(COUNTA(AG583)=0,"",AG583)</f>
        <v/>
      </c>
      <c r="CI571" s="565"/>
      <c r="CJ571" s="565"/>
      <c r="CK571" s="565"/>
      <c r="CL571" s="565"/>
      <c r="CM571" s="565"/>
      <c r="CN571" s="565"/>
      <c r="CO571" s="565"/>
      <c r="CP571" s="565"/>
      <c r="CQ571" s="565"/>
    </row>
    <row r="572" spans="3:97" s="243" customFormat="1" ht="13.5" customHeight="1">
      <c r="C572" s="606"/>
      <c r="D572" s="607"/>
      <c r="E572" s="608" t="s">
        <v>212</v>
      </c>
      <c r="F572" s="609"/>
      <c r="G572" s="610"/>
      <c r="H572" s="261"/>
      <c r="I572" s="261"/>
      <c r="J572" s="261"/>
      <c r="K572" s="261"/>
      <c r="L572" s="261"/>
      <c r="M572" s="261"/>
      <c r="N572" s="261"/>
      <c r="O572" s="261"/>
      <c r="P572" s="261"/>
      <c r="Q572" s="261"/>
      <c r="R572" s="261"/>
      <c r="S572" s="261"/>
      <c r="T572" s="262" t="str">
        <f>IF(COUNT(H572:S572)=0,"",SUMPRODUCT(ROUND(H572:S572,1)))</f>
        <v/>
      </c>
      <c r="U572" s="608" t="s">
        <v>211</v>
      </c>
      <c r="V572" s="609"/>
      <c r="W572" s="609"/>
      <c r="X572" s="610"/>
      <c r="Y572" s="664"/>
      <c r="Z572" s="665"/>
      <c r="AA572" s="257"/>
      <c r="AB572" s="257"/>
      <c r="AC572" s="257"/>
      <c r="AD572" s="299"/>
      <c r="AE572" s="299"/>
      <c r="AF572" s="268"/>
      <c r="AG572" s="268"/>
      <c r="AH572" s="268"/>
      <c r="AI572" s="271"/>
      <c r="AJ572" s="271"/>
      <c r="AK572" s="271"/>
      <c r="AL572" s="271"/>
      <c r="AM572" s="271"/>
      <c r="AN572" s="271"/>
      <c r="AO572" s="271"/>
      <c r="AP572" s="271"/>
      <c r="AQ572" s="271"/>
      <c r="AR572" s="271"/>
      <c r="AS572" s="271"/>
      <c r="AT572" s="271"/>
      <c r="AU572" s="272"/>
      <c r="AX572" s="569" t="str">
        <f>IF(C584="","",C584)</f>
        <v/>
      </c>
      <c r="AY572" s="569"/>
      <c r="AZ572" s="587" t="str">
        <f>IF(E584="","",E584)</f>
        <v/>
      </c>
      <c r="BA572" s="590" t="str">
        <f ca="1">IF(F584="","",F584)</f>
        <v/>
      </c>
      <c r="BB572" s="590"/>
      <c r="BC572" s="590"/>
      <c r="BD572" s="587" t="str">
        <f>IF(I584="","",I584)</f>
        <v/>
      </c>
      <c r="BE572" s="578" t="e">
        <f>IF(#REF!="発電事業者","送電電力（MW）","受電電力（MW）")</f>
        <v>#REF!</v>
      </c>
      <c r="BF572" s="579"/>
      <c r="BG572" s="331" t="str">
        <f>IF(COUNT(BG548,L584)=2,ROUND(BG548*L584/SUM(L579:L588),#REF!),"")</f>
        <v/>
      </c>
      <c r="BH572" s="331" t="str">
        <f>IF(COUNT(BH548,M584)=2,ROUND(BH548*M584/SUM(M579:M588),#REF!),"")</f>
        <v/>
      </c>
      <c r="BI572" s="331" t="str">
        <f>IF(COUNT(BI548,N584)=2,ROUND(BI548*N584/SUM(N579:N588),#REF!),"")</f>
        <v/>
      </c>
      <c r="BJ572" s="331" t="str">
        <f>IF(COUNT(BJ548,O584)=2,ROUND(BJ548*O584/SUM(O579:O588),#REF!),"")</f>
        <v/>
      </c>
      <c r="BK572" s="331" t="str">
        <f>IF(COUNT(BK548,P584)=2,ROUND(BK548*P584/SUM(P579:P588),#REF!),"")</f>
        <v/>
      </c>
      <c r="BL572" s="331" t="str">
        <f>IF(COUNT(BL548,Q584)=2,ROUND(BL548*Q584/SUM(Q579:Q588),#REF!),"")</f>
        <v/>
      </c>
      <c r="BM572" s="331" t="str">
        <f>IF(COUNT(BM548,R584)=2,ROUND(BM548*R584/SUM(R579:R588),#REF!),"")</f>
        <v/>
      </c>
      <c r="BN572" s="331" t="str">
        <f>IF(COUNT(BN548,S584)=2,ROUND(BN548*S584/SUM(S579:S588),#REF!),"")</f>
        <v/>
      </c>
      <c r="BO572" s="331" t="str">
        <f>IF(COUNT(BO548,T584)=2,ROUND(BO548*T584/SUM(T579:T588),#REF!),"")</f>
        <v/>
      </c>
      <c r="BP572" s="331" t="str">
        <f>IF(COUNT(BP548,U584)=2,ROUND(BP548*U584/SUM(U579:U588),#REF!),"")</f>
        <v/>
      </c>
      <c r="BQ572" s="331" t="str">
        <f>IF(COUNT(BQ548,V584)=2,ROUND(BQ548*V584/SUM(V579:V588),#REF!),"")</f>
        <v/>
      </c>
      <c r="BR572" s="331" t="str">
        <f>IF(COUNT(BR548,W584)=2,ROUND(BR548*W584/SUM(W579:W588),#REF!),"")</f>
        <v/>
      </c>
      <c r="BS572" s="569" t="e">
        <f>IF(#REF!="発電事業者","送電電力（MW）","受電電力（MW）")</f>
        <v>#REF!</v>
      </c>
      <c r="BT572" s="569"/>
      <c r="BU572" s="569"/>
      <c r="BV572" s="333" t="s">
        <v>171</v>
      </c>
      <c r="BW572" s="580"/>
      <c r="BX572" s="580"/>
      <c r="BY572" s="331" t="str">
        <f>IF(COUNT(BY548,X584)=2,ROUND(BY548*X584/SUM(X579:X588),#REF!),"")</f>
        <v/>
      </c>
      <c r="BZ572" s="331" t="str">
        <f>IF(COUNT(BZ548,Y584)=2,ROUND(BZ548*Y584/SUM(Y579:Y588),#REF!),"")</f>
        <v/>
      </c>
      <c r="CA572" s="331" t="str">
        <f>IF(COUNT(CA548,Z584)=2,ROUND(CA548*Z584/SUM(Z579:Z588),#REF!),"")</f>
        <v/>
      </c>
      <c r="CB572" s="331" t="str">
        <f>IF(COUNT(CB548,AA584)=2,ROUND(CB548*AA584/SUM(AA579:AA588),#REF!),"")</f>
        <v/>
      </c>
      <c r="CC572" s="331" t="str">
        <f>IF(COUNT(CC548,AB584)=2,ROUND(CC548*AB584/SUM(AB579:AB588),#REF!),"")</f>
        <v/>
      </c>
      <c r="CD572" s="331" t="str">
        <f>IF(COUNT(CD548,AC584)=2,ROUND(CD548*AC584/SUM(AC579:AC588),#REF!),"")</f>
        <v/>
      </c>
      <c r="CE572" s="331" t="str">
        <f>IF(COUNT(CE548,AD584)=2,ROUND(CE548*AD584/SUM(AD579:AD588),#REF!),"")</f>
        <v/>
      </c>
      <c r="CF572" s="331" t="str">
        <f>IF(COUNT(CF548,AE584)=2,ROUND(CF548*AE584/SUM(AE579:AE588),#REF!),"")</f>
        <v/>
      </c>
      <c r="CG572" s="331" t="str">
        <f>IF(COUNT(CG548,AF584)=2,ROUND(CG548*AF584/SUM(AF579:AF588),#REF!),"")</f>
        <v/>
      </c>
      <c r="CH572" s="563" t="s">
        <v>120</v>
      </c>
      <c r="CI572" s="563"/>
      <c r="CJ572" s="563"/>
      <c r="CK572" s="563"/>
      <c r="CL572" s="563"/>
      <c r="CM572" s="563"/>
      <c r="CN572" s="563"/>
      <c r="CO572" s="563"/>
      <c r="CP572" s="563"/>
      <c r="CQ572" s="563"/>
    </row>
    <row r="573" spans="3:97" s="243" customFormat="1" ht="13.5" customHeight="1">
      <c r="C573" s="273"/>
      <c r="D573" s="273"/>
      <c r="E573" s="245"/>
      <c r="F573" s="245"/>
      <c r="G573" s="245"/>
      <c r="H573" s="257"/>
      <c r="I573" s="257"/>
      <c r="J573" s="257"/>
      <c r="K573" s="257"/>
      <c r="L573" s="257"/>
      <c r="M573" s="257"/>
      <c r="N573" s="257"/>
      <c r="O573" s="257"/>
      <c r="P573" s="257"/>
      <c r="Q573" s="257"/>
      <c r="R573" s="257"/>
      <c r="S573" s="257"/>
      <c r="T573" s="257"/>
      <c r="U573" s="245"/>
      <c r="V573" s="245"/>
      <c r="W573" s="245"/>
      <c r="X573" s="245"/>
      <c r="Y573" s="274"/>
      <c r="Z573" s="274"/>
      <c r="AA573" s="257"/>
      <c r="AB573" s="257"/>
      <c r="AC573" s="257"/>
      <c r="AD573" s="273"/>
      <c r="AE573" s="273"/>
      <c r="AF573" s="245"/>
      <c r="AG573" s="245"/>
      <c r="AH573" s="245"/>
      <c r="AI573" s="271"/>
      <c r="AJ573" s="271"/>
      <c r="AK573" s="271"/>
      <c r="AL573" s="271"/>
      <c r="AM573" s="271"/>
      <c r="AN573" s="271"/>
      <c r="AO573" s="271"/>
      <c r="AP573" s="271"/>
      <c r="AQ573" s="271"/>
      <c r="AR573" s="271"/>
      <c r="AS573" s="271"/>
      <c r="AT573" s="271"/>
      <c r="AU573" s="272"/>
      <c r="AV573" s="275"/>
      <c r="AX573" s="569"/>
      <c r="AY573" s="569"/>
      <c r="AZ573" s="588"/>
      <c r="BA573" s="590"/>
      <c r="BB573" s="590"/>
      <c r="BC573" s="590"/>
      <c r="BD573" s="588"/>
      <c r="BE573" s="583"/>
      <c r="BF573" s="584"/>
      <c r="BG573" s="259"/>
      <c r="BH573" s="259"/>
      <c r="BI573" s="259"/>
      <c r="BJ573" s="259"/>
      <c r="BK573" s="259"/>
      <c r="BL573" s="259"/>
      <c r="BM573" s="259"/>
      <c r="BN573" s="259"/>
      <c r="BO573" s="259"/>
      <c r="BP573" s="259"/>
      <c r="BQ573" s="259"/>
      <c r="BR573" s="259"/>
      <c r="BS573" s="569"/>
      <c r="BT573" s="569"/>
      <c r="BU573" s="569"/>
      <c r="BV573" s="333" t="s">
        <v>172</v>
      </c>
      <c r="BW573" s="581"/>
      <c r="BX573" s="581"/>
      <c r="BY573" s="331" t="str">
        <f>IF(COUNT(BY549,X584)=2,ROUND(BY549*X584/SUM(X579:X588),#REF!),"")</f>
        <v/>
      </c>
      <c r="BZ573" s="331" t="str">
        <f>IF(COUNT(BZ549,Y584)=2,ROUND(BZ549*Y584/SUM(Y579:Y588),#REF!),"")</f>
        <v/>
      </c>
      <c r="CA573" s="331" t="str">
        <f>IF(COUNT(CA549,Z584)=2,ROUND(CA549*Z584/SUM(Z579:Z588),#REF!),"")</f>
        <v/>
      </c>
      <c r="CB573" s="331" t="str">
        <f>IF(COUNT(CB549,AA584)=2,ROUND(CB549*AA584/SUM(AA579:AA588),#REF!),"")</f>
        <v/>
      </c>
      <c r="CC573" s="331" t="str">
        <f>IF(COUNT(CC549,AB584)=2,ROUND(CC549*AB584/SUM(AB579:AB588),#REF!),"")</f>
        <v/>
      </c>
      <c r="CD573" s="331" t="str">
        <f>IF(COUNT(CD549,AC584)=2,ROUND(CD549*AC584/SUM(AC579:AC588),#REF!),"")</f>
        <v/>
      </c>
      <c r="CE573" s="331" t="str">
        <f>IF(COUNT(CE549,AD584)=2,ROUND(CE549*AD584/SUM(AD579:AD588),#REF!),"")</f>
        <v/>
      </c>
      <c r="CF573" s="331" t="str">
        <f>IF(COUNT(CF549,AE584)=2,ROUND(CF549*AE584/SUM(AE579:AE588),#REF!),"")</f>
        <v/>
      </c>
      <c r="CG573" s="331" t="str">
        <f>IF(COUNT(CG549,AF584)=2,ROUND(CG549*AF584/SUM(AF579:AF588),#REF!),"")</f>
        <v/>
      </c>
      <c r="CH573" s="564" t="str">
        <f>IF(CH572="","",CH572)</f>
        <v>廃棄物</v>
      </c>
      <c r="CI573" s="564"/>
      <c r="CJ573" s="564"/>
      <c r="CK573" s="564"/>
      <c r="CL573" s="564"/>
      <c r="CM573" s="564"/>
      <c r="CN573" s="564"/>
      <c r="CO573" s="564"/>
      <c r="CP573" s="564"/>
      <c r="CQ573" s="564"/>
      <c r="CR573" s="271"/>
      <c r="CS573" s="271"/>
    </row>
    <row r="574" spans="3:97" s="243" customFormat="1" ht="13.5" customHeight="1">
      <c r="I574" s="257"/>
      <c r="J574" s="257"/>
      <c r="K574" s="257"/>
      <c r="L574" s="257"/>
      <c r="M574" s="257"/>
      <c r="N574" s="257"/>
      <c r="O574" s="257"/>
      <c r="P574" s="257"/>
      <c r="Q574" s="257"/>
      <c r="R574" s="257"/>
      <c r="S574" s="257"/>
      <c r="T574" s="257"/>
      <c r="U574" s="245"/>
      <c r="V574" s="245"/>
      <c r="W574" s="245"/>
      <c r="X574" s="245"/>
      <c r="Y574" s="274"/>
      <c r="Z574" s="274"/>
      <c r="AA574" s="257"/>
      <c r="AB574" s="257"/>
      <c r="AC574" s="257"/>
      <c r="AD574" s="273"/>
      <c r="AE574" s="273"/>
      <c r="AF574" s="245"/>
      <c r="AG574" s="245"/>
      <c r="AH574" s="245"/>
      <c r="AI574" s="271"/>
      <c r="AJ574" s="271"/>
      <c r="AK574" s="271"/>
      <c r="AL574" s="271"/>
      <c r="AM574" s="271"/>
      <c r="AN574" s="271"/>
      <c r="AO574" s="271"/>
      <c r="AP574" s="271"/>
      <c r="AQ574" s="271"/>
      <c r="AR574" s="271"/>
      <c r="AS574" s="271"/>
      <c r="AT574" s="271"/>
      <c r="AU574" s="272"/>
      <c r="AV574" s="257"/>
      <c r="AX574" s="569"/>
      <c r="AY574" s="569"/>
      <c r="AZ574" s="589"/>
      <c r="BA574" s="590"/>
      <c r="BB574" s="590"/>
      <c r="BC574" s="590"/>
      <c r="BD574" s="589"/>
      <c r="BE574" s="585" t="e">
        <f>IF(#REF!="発電事業者","月間送電電力量（GWh）","月間受電電力量（GWh）")</f>
        <v>#REF!</v>
      </c>
      <c r="BF574" s="586"/>
      <c r="BG574" s="331" t="str">
        <f>IF(COUNT(BG550,L584)=2,ROUND(BG550*L584/SUM(L579:L588),#REF!),"")</f>
        <v/>
      </c>
      <c r="BH574" s="331" t="str">
        <f>IF(COUNT(BH550,M584)=2,ROUND(BH550*M584/SUM(M579:M588),#REF!),"")</f>
        <v/>
      </c>
      <c r="BI574" s="331" t="str">
        <f>IF(COUNT(BI550,N584)=2,ROUND(BI550*N584/SUM(N579:N588),#REF!),"")</f>
        <v/>
      </c>
      <c r="BJ574" s="331" t="str">
        <f>IF(COUNT(BJ550,O584)=2,ROUND(BJ550*O584/SUM(O579:O588),#REF!),"")</f>
        <v/>
      </c>
      <c r="BK574" s="331" t="str">
        <f>IF(COUNT(BK550,P584)=2,ROUND(BK550*P584/SUM(P579:P588),#REF!),"")</f>
        <v/>
      </c>
      <c r="BL574" s="331" t="str">
        <f>IF(COUNT(BL550,Q584)=2,ROUND(BL550*Q584/SUM(Q579:Q588),#REF!),"")</f>
        <v/>
      </c>
      <c r="BM574" s="331" t="str">
        <f>IF(COUNT(BM550,R584)=2,ROUND(BM550*R584/SUM(R579:R588),#REF!),"")</f>
        <v/>
      </c>
      <c r="BN574" s="331" t="str">
        <f>IF(COUNT(BN550,S584)=2,ROUND(BN550*S584/SUM(S579:S588),#REF!),"")</f>
        <v/>
      </c>
      <c r="BO574" s="331" t="str">
        <f>IF(COUNT(BO550,T584)=2,ROUND(BO550*T584/SUM(T579:T588),#REF!),"")</f>
        <v/>
      </c>
      <c r="BP574" s="331" t="str">
        <f>IF(COUNT(BP550,U584)=2,ROUND(BP550*U584/SUM(U579:U588),#REF!),"")</f>
        <v/>
      </c>
      <c r="BQ574" s="331" t="str">
        <f>IF(COUNT(BQ550,V584)=2,ROUND(BQ550*V584/SUM(V579:V588),#REF!),"")</f>
        <v/>
      </c>
      <c r="BR574" s="331" t="str">
        <f>IF(COUNT(BR550,W584)=2,ROUND(BR550*W584/SUM(W579:W588),#REF!),"")</f>
        <v/>
      </c>
      <c r="BS574" s="569" t="e">
        <f>IF(#REF!="発電事業者","年間送電電力量（GWh）","年間受電電力量（GWh）")</f>
        <v>#REF!</v>
      </c>
      <c r="BT574" s="569"/>
      <c r="BU574" s="569"/>
      <c r="BV574" s="333" t="s">
        <v>25</v>
      </c>
      <c r="BW574" s="582"/>
      <c r="BX574" s="582"/>
      <c r="BY574" s="331" t="str">
        <f>IF(COUNT(BY550,X584)=2,ROUND(BY550*X584/SUM(X579:X588),#REF!),"")</f>
        <v/>
      </c>
      <c r="BZ574" s="331" t="str">
        <f>IF(COUNT(BZ550,Y584)=2,ROUND(BZ550*Y584/SUM(Y579:Y588),#REF!),"")</f>
        <v/>
      </c>
      <c r="CA574" s="331" t="str">
        <f>IF(COUNT(CA550,Z584)=2,ROUND(CA550*Z584/SUM(Z579:Z588),#REF!),"")</f>
        <v/>
      </c>
      <c r="CB574" s="331" t="str">
        <f>IF(COUNT(CB550,AA584)=2,ROUND(CB550*AA584/SUM(AA579:AA588),#REF!),"")</f>
        <v/>
      </c>
      <c r="CC574" s="331" t="str">
        <f>IF(COUNT(CC550,AB584)=2,ROUND(CC550*AB584/SUM(AB579:AB588),#REF!),"")</f>
        <v/>
      </c>
      <c r="CD574" s="331" t="str">
        <f>IF(COUNT(CD550,AC584)=2,ROUND(CD550*AC584/SUM(AC579:AC588),#REF!),"")</f>
        <v/>
      </c>
      <c r="CE574" s="331" t="str">
        <f>IF(COUNT(CE550,AD584)=2,ROUND(CE550*AD584/SUM(AD579:AD588),#REF!),"")</f>
        <v/>
      </c>
      <c r="CF574" s="331" t="str">
        <f>IF(COUNT(CF550,AE584)=2,ROUND(CF550*AE584/SUM(AE579:AE588),#REF!),"")</f>
        <v/>
      </c>
      <c r="CG574" s="331" t="str">
        <f>IF(COUNT(CG550,AF584)=2,ROUND(CG550*AF584/SUM(AF579:AF588),#REF!),"")</f>
        <v/>
      </c>
      <c r="CH574" s="565" t="str">
        <f>IF(COUNTA(AG584)=0,"",AG584)</f>
        <v/>
      </c>
      <c r="CI574" s="565"/>
      <c r="CJ574" s="565"/>
      <c r="CK574" s="565"/>
      <c r="CL574" s="565"/>
      <c r="CM574" s="565"/>
      <c r="CN574" s="565"/>
      <c r="CO574" s="565"/>
      <c r="CP574" s="565"/>
      <c r="CQ574" s="565"/>
    </row>
    <row r="575" spans="3:97" s="243" customFormat="1" ht="13.5" customHeight="1">
      <c r="C575" s="273"/>
      <c r="D575" s="273"/>
      <c r="E575" s="245"/>
      <c r="F575" s="245"/>
      <c r="G575" s="245"/>
      <c r="H575" s="257"/>
      <c r="I575" s="257"/>
      <c r="J575" s="257"/>
      <c r="K575" s="257"/>
      <c r="L575" s="257"/>
      <c r="M575" s="257"/>
      <c r="N575" s="257"/>
      <c r="O575" s="257"/>
      <c r="P575" s="257"/>
      <c r="Q575" s="257"/>
      <c r="R575" s="257"/>
      <c r="S575" s="257"/>
      <c r="T575" s="257"/>
      <c r="U575" s="257"/>
      <c r="V575" s="257"/>
      <c r="W575" s="257"/>
      <c r="X575" s="257"/>
      <c r="Y575" s="257"/>
      <c r="Z575" s="257"/>
      <c r="AA575" s="257"/>
      <c r="AB575" s="257"/>
      <c r="AC575" s="257"/>
      <c r="AD575" s="257"/>
      <c r="AE575" s="257"/>
      <c r="AF575" s="257"/>
      <c r="AG575" s="257"/>
      <c r="AH575" s="257"/>
      <c r="AI575" s="257"/>
      <c r="AJ575" s="257"/>
      <c r="AK575" s="257"/>
      <c r="AL575" s="257"/>
      <c r="AM575" s="257"/>
      <c r="AN575" s="257"/>
      <c r="AO575" s="257"/>
      <c r="AP575" s="257"/>
      <c r="AQ575" s="257"/>
      <c r="AR575" s="257"/>
      <c r="AS575" s="257"/>
      <c r="AT575" s="257"/>
      <c r="AU575" s="257"/>
      <c r="AV575" s="275"/>
      <c r="AX575" s="569" t="str">
        <f>IF(C585="","",C585)</f>
        <v/>
      </c>
      <c r="AY575" s="569"/>
      <c r="AZ575" s="587" t="str">
        <f>IF(E585="","",E585)</f>
        <v/>
      </c>
      <c r="BA575" s="590" t="str">
        <f ca="1">IF(F585="","",F585)</f>
        <v/>
      </c>
      <c r="BB575" s="590"/>
      <c r="BC575" s="590"/>
      <c r="BD575" s="587" t="str">
        <f>IF(I585="","",I585)</f>
        <v/>
      </c>
      <c r="BE575" s="578" t="e">
        <f>IF(#REF!="発電事業者","送電電力（MW）","受電電力（MW）")</f>
        <v>#REF!</v>
      </c>
      <c r="BF575" s="579"/>
      <c r="BG575" s="331" t="str">
        <f>IF(COUNT(BG548,L585)=2,ROUND(BG548*L585/SUM(L579:L588),#REF!),"")</f>
        <v/>
      </c>
      <c r="BH575" s="331" t="str">
        <f>IF(COUNT(BH548,M585)=2,ROUND(BH548*M585/SUM(M579:M588),#REF!),"")</f>
        <v/>
      </c>
      <c r="BI575" s="331" t="str">
        <f>IF(COUNT(BI548,N585)=2,ROUND(BI548*N585/SUM(N579:N588),#REF!),"")</f>
        <v/>
      </c>
      <c r="BJ575" s="331" t="str">
        <f>IF(COUNT(BJ548,O585)=2,ROUND(BJ548*O585/SUM(O579:O588),#REF!),"")</f>
        <v/>
      </c>
      <c r="BK575" s="331" t="str">
        <f>IF(COUNT(BK548,P585)=2,ROUND(BK548*P585/SUM(P579:P588),#REF!),"")</f>
        <v/>
      </c>
      <c r="BL575" s="331" t="str">
        <f>IF(COUNT(BL548,Q585)=2,ROUND(BL548*Q585/SUM(Q579:Q588),#REF!),"")</f>
        <v/>
      </c>
      <c r="BM575" s="331" t="str">
        <f>IF(COUNT(BM548,R585)=2,ROUND(BM548*R585/SUM(R579:R588),#REF!),"")</f>
        <v/>
      </c>
      <c r="BN575" s="331" t="str">
        <f>IF(COUNT(BN548,S585)=2,ROUND(BN548*S585/SUM(S579:S588),#REF!),"")</f>
        <v/>
      </c>
      <c r="BO575" s="331" t="str">
        <f>IF(COUNT(BO548,T585)=2,ROUND(BO548*T585/SUM(T579:T588),#REF!),"")</f>
        <v/>
      </c>
      <c r="BP575" s="331" t="str">
        <f>IF(COUNT(BP548,U585)=2,ROUND(BP548*U585/SUM(U579:U588),#REF!),"")</f>
        <v/>
      </c>
      <c r="BQ575" s="331" t="str">
        <f>IF(COUNT(BQ548,V585)=2,ROUND(BQ548*V585/SUM(V579:V588),#REF!),"")</f>
        <v/>
      </c>
      <c r="BR575" s="331" t="str">
        <f>IF(COUNT(BR548,W585)=2,ROUND(BR548*W585/SUM(W579:W588),#REF!),"")</f>
        <v/>
      </c>
      <c r="BS575" s="569" t="e">
        <f>IF(#REF!="発電事業者","送電電力（MW）","受電電力（MW）")</f>
        <v>#REF!</v>
      </c>
      <c r="BT575" s="569"/>
      <c r="BU575" s="569"/>
      <c r="BV575" s="333" t="s">
        <v>171</v>
      </c>
      <c r="BW575" s="580"/>
      <c r="BX575" s="580"/>
      <c r="BY575" s="331" t="str">
        <f>IF(COUNT(BY548,X585)=2,ROUND(BY548*X585/SUM(X579:X588),#REF!),"")</f>
        <v/>
      </c>
      <c r="BZ575" s="331" t="str">
        <f>IF(COUNT(BZ548,Y585)=2,ROUND(BZ548*Y585/SUM(Y579:Y588),#REF!),"")</f>
        <v/>
      </c>
      <c r="CA575" s="331" t="str">
        <f>IF(COUNT(CA548,Z585)=2,ROUND(CA548*Z585/SUM(Z579:Z588),#REF!),"")</f>
        <v/>
      </c>
      <c r="CB575" s="331" t="str">
        <f>IF(COUNT(CB548,AA585)=2,ROUND(CB548*AA585/SUM(AA579:AA588),#REF!),"")</f>
        <v/>
      </c>
      <c r="CC575" s="331" t="str">
        <f>IF(COUNT(CC548,AB585)=2,ROUND(CC548*AB585/SUM(AB579:AB588),#REF!),"")</f>
        <v/>
      </c>
      <c r="CD575" s="331" t="str">
        <f>IF(COUNT(CD548,AC585)=2,ROUND(CD548*AC585/SUM(AC579:AC588),#REF!),"")</f>
        <v/>
      </c>
      <c r="CE575" s="331" t="str">
        <f>IF(COUNT(CE548,AD585)=2,ROUND(CE548*AD585/SUM(AD579:AD588),#REF!),"")</f>
        <v/>
      </c>
      <c r="CF575" s="331" t="str">
        <f>IF(COUNT(CF548,AE585)=2,ROUND(CF548*AE585/SUM(AE579:AE588),#REF!),"")</f>
        <v/>
      </c>
      <c r="CG575" s="331" t="str">
        <f>IF(COUNT(CG548,AF585)=2,ROUND(CG548*AF585/SUM(AF579:AF588),#REF!),"")</f>
        <v/>
      </c>
      <c r="CH575" s="563" t="s">
        <v>120</v>
      </c>
      <c r="CI575" s="563"/>
      <c r="CJ575" s="563"/>
      <c r="CK575" s="563"/>
      <c r="CL575" s="563"/>
      <c r="CM575" s="563"/>
      <c r="CN575" s="563"/>
      <c r="CO575" s="563"/>
      <c r="CP575" s="563"/>
      <c r="CQ575" s="563"/>
    </row>
    <row r="576" spans="3:97" s="243" customFormat="1" ht="13.5" customHeight="1">
      <c r="C576" s="241" t="e">
        <f>IF(#REF!="発電事業者","送電相手先諸元","購入相手先諸元")</f>
        <v>#REF!</v>
      </c>
      <c r="D576" s="236"/>
      <c r="E576" s="236"/>
      <c r="F576" s="242">
        <v>0</v>
      </c>
      <c r="G576" s="237" t="s">
        <v>255</v>
      </c>
      <c r="H576" s="236"/>
      <c r="I576" s="236"/>
      <c r="J576" s="236"/>
      <c r="K576" s="236"/>
      <c r="AV576" s="257"/>
      <c r="AX576" s="569"/>
      <c r="AY576" s="569"/>
      <c r="AZ576" s="588"/>
      <c r="BA576" s="590"/>
      <c r="BB576" s="590"/>
      <c r="BC576" s="590"/>
      <c r="BD576" s="588"/>
      <c r="BE576" s="583"/>
      <c r="BF576" s="584"/>
      <c r="BG576" s="259"/>
      <c r="BH576" s="259"/>
      <c r="BI576" s="259"/>
      <c r="BJ576" s="259"/>
      <c r="BK576" s="259"/>
      <c r="BL576" s="259"/>
      <c r="BM576" s="259"/>
      <c r="BN576" s="259"/>
      <c r="BO576" s="259"/>
      <c r="BP576" s="259"/>
      <c r="BQ576" s="259"/>
      <c r="BR576" s="259"/>
      <c r="BS576" s="569"/>
      <c r="BT576" s="569"/>
      <c r="BU576" s="569"/>
      <c r="BV576" s="333" t="s">
        <v>172</v>
      </c>
      <c r="BW576" s="581"/>
      <c r="BX576" s="581"/>
      <c r="BY576" s="331" t="str">
        <f>IF(COUNT(BY549,X585)=2,ROUND(BY549*X585/SUM(X579:X588),#REF!),"")</f>
        <v/>
      </c>
      <c r="BZ576" s="331" t="str">
        <f>IF(COUNT(BZ549,Y585)=2,ROUND(BZ549*Y585/SUM(Y579:Y588),#REF!),"")</f>
        <v/>
      </c>
      <c r="CA576" s="331" t="str">
        <f>IF(COUNT(CA549,Z585)=2,ROUND(CA549*Z585/SUM(Z579:Z588),#REF!),"")</f>
        <v/>
      </c>
      <c r="CB576" s="331" t="str">
        <f>IF(COUNT(CB549,AA585)=2,ROUND(CB549*AA585/SUM(AA579:AA588),#REF!),"")</f>
        <v/>
      </c>
      <c r="CC576" s="331" t="str">
        <f>IF(COUNT(CC549,AB585)=2,ROUND(CC549*AB585/SUM(AB579:AB588),#REF!),"")</f>
        <v/>
      </c>
      <c r="CD576" s="331" t="str">
        <f>IF(COUNT(CD549,AC585)=2,ROUND(CD549*AC585/SUM(AC579:AC588),#REF!),"")</f>
        <v/>
      </c>
      <c r="CE576" s="331" t="str">
        <f>IF(COUNT(CE549,AD585)=2,ROUND(CE549*AD585/SUM(AD579:AD588),#REF!),"")</f>
        <v/>
      </c>
      <c r="CF576" s="331" t="str">
        <f>IF(COUNT(CF549,AE585)=2,ROUND(CF549*AE585/SUM(AE579:AE588),#REF!),"")</f>
        <v/>
      </c>
      <c r="CG576" s="331" t="str">
        <f>IF(COUNT(CG549,AF585)=2,ROUND(CG549*AF585/SUM(AF579:AF588),#REF!),"")</f>
        <v/>
      </c>
      <c r="CH576" s="564" t="str">
        <f>IF(CH575="","",CH575)</f>
        <v>廃棄物</v>
      </c>
      <c r="CI576" s="564"/>
      <c r="CJ576" s="564"/>
      <c r="CK576" s="564"/>
      <c r="CL576" s="564"/>
      <c r="CM576" s="564"/>
      <c r="CN576" s="564"/>
      <c r="CO576" s="564"/>
      <c r="CP576" s="564"/>
      <c r="CQ576" s="564"/>
    </row>
    <row r="577" spans="3:95" s="243" customFormat="1" ht="13.5" customHeight="1">
      <c r="C577" s="594" t="s">
        <v>200</v>
      </c>
      <c r="D577" s="594"/>
      <c r="E577" s="594" t="s">
        <v>201</v>
      </c>
      <c r="F577" s="594" t="s">
        <v>202</v>
      </c>
      <c r="G577" s="594"/>
      <c r="H577" s="594"/>
      <c r="I577" s="595" t="s">
        <v>203</v>
      </c>
      <c r="J577" s="597" t="e">
        <f>IF(#REF!="発電事業者","送電先","購入先")</f>
        <v>#REF!</v>
      </c>
      <c r="K577" s="598"/>
      <c r="L577" s="601" t="e">
        <f>DATE(#REF!,1,1)</f>
        <v>#REF!</v>
      </c>
      <c r="M577" s="602"/>
      <c r="N577" s="602"/>
      <c r="O577" s="602"/>
      <c r="P577" s="602"/>
      <c r="Q577" s="602"/>
      <c r="R577" s="602"/>
      <c r="S577" s="602"/>
      <c r="T577" s="602"/>
      <c r="U577" s="602"/>
      <c r="V577" s="602"/>
      <c r="W577" s="603"/>
      <c r="X577" s="592" t="e">
        <f>DATE(#REF!+1,1,1)</f>
        <v>#REF!</v>
      </c>
      <c r="Y577" s="592" t="e">
        <f>DATE(#REF!+2,1,1)</f>
        <v>#REF!</v>
      </c>
      <c r="Z577" s="592" t="e">
        <f>DATE(#REF!+3,1,1)</f>
        <v>#REF!</v>
      </c>
      <c r="AA577" s="592" t="e">
        <f>DATE(#REF!+4,1,1)</f>
        <v>#REF!</v>
      </c>
      <c r="AB577" s="592" t="e">
        <f>DATE(#REF!+5,1,1)</f>
        <v>#REF!</v>
      </c>
      <c r="AC577" s="592" t="e">
        <f>DATE(#REF!+6,1,1)</f>
        <v>#REF!</v>
      </c>
      <c r="AD577" s="592" t="e">
        <f>DATE(#REF!+7,1,1)</f>
        <v>#REF!</v>
      </c>
      <c r="AE577" s="592" t="e">
        <f>DATE(#REF!+8,1,1)</f>
        <v>#REF!</v>
      </c>
      <c r="AF577" s="592" t="e">
        <f>DATE(#REF!+9,1,1)</f>
        <v>#REF!</v>
      </c>
      <c r="AG577" s="594" t="s">
        <v>253</v>
      </c>
      <c r="AH577" s="594"/>
      <c r="AI577" s="594"/>
      <c r="AJ577" s="594"/>
      <c r="AK577" s="594"/>
      <c r="AL577" s="594"/>
      <c r="AM577" s="594"/>
      <c r="AN577" s="594"/>
      <c r="AO577" s="594"/>
      <c r="AP577" s="594"/>
      <c r="AV577" s="275"/>
      <c r="AX577" s="569"/>
      <c r="AY577" s="569"/>
      <c r="AZ577" s="589"/>
      <c r="BA577" s="590"/>
      <c r="BB577" s="590"/>
      <c r="BC577" s="590"/>
      <c r="BD577" s="589"/>
      <c r="BE577" s="585" t="e">
        <f>IF(#REF!="発電事業者","月間送電電力量（GWh）","月間受電電力量（GWh）")</f>
        <v>#REF!</v>
      </c>
      <c r="BF577" s="586"/>
      <c r="BG577" s="331" t="str">
        <f>IF(COUNT(BG550,L585)=2,ROUND(BG550*L585/SUM(L579:L588),#REF!),"")</f>
        <v/>
      </c>
      <c r="BH577" s="331" t="str">
        <f>IF(COUNT(BH550,M585)=2,ROUND(BH550*M585/SUM(M579:M588),#REF!),"")</f>
        <v/>
      </c>
      <c r="BI577" s="331" t="str">
        <f>IF(COUNT(BI550,N585)=2,ROUND(BI550*N585/SUM(N579:N588),#REF!),"")</f>
        <v/>
      </c>
      <c r="BJ577" s="331" t="str">
        <f>IF(COUNT(BJ550,O585)=2,ROUND(BJ550*O585/SUM(O579:O588),#REF!),"")</f>
        <v/>
      </c>
      <c r="BK577" s="331" t="str">
        <f>IF(COUNT(BK550,P585)=2,ROUND(BK550*P585/SUM(P579:P588),#REF!),"")</f>
        <v/>
      </c>
      <c r="BL577" s="331" t="str">
        <f>IF(COUNT(BL550,Q585)=2,ROUND(BL550*Q585/SUM(Q579:Q588),#REF!),"")</f>
        <v/>
      </c>
      <c r="BM577" s="331" t="str">
        <f>IF(COUNT(BM550,R585)=2,ROUND(BM550*R585/SUM(R579:R588),#REF!),"")</f>
        <v/>
      </c>
      <c r="BN577" s="331" t="str">
        <f>IF(COUNT(BN550,S585)=2,ROUND(BN550*S585/SUM(S579:S588),#REF!),"")</f>
        <v/>
      </c>
      <c r="BO577" s="331" t="str">
        <f>IF(COUNT(BO550,T585)=2,ROUND(BO550*T585/SUM(T579:T588),#REF!),"")</f>
        <v/>
      </c>
      <c r="BP577" s="331" t="str">
        <f>IF(COUNT(BP550,U585)=2,ROUND(BP550*U585/SUM(U579:U588),#REF!),"")</f>
        <v/>
      </c>
      <c r="BQ577" s="331" t="str">
        <f>IF(COUNT(BQ550,V585)=2,ROUND(BQ550*V585/SUM(V579:V588),#REF!),"")</f>
        <v/>
      </c>
      <c r="BR577" s="331" t="str">
        <f>IF(COUNT(BR550,W585)=2,ROUND(BR550*W585/SUM(W579:W588),#REF!),"")</f>
        <v/>
      </c>
      <c r="BS577" s="569" t="e">
        <f>IF(#REF!="発電事業者","年間送電電力量（GWh）","年間受電電力量（GWh）")</f>
        <v>#REF!</v>
      </c>
      <c r="BT577" s="569"/>
      <c r="BU577" s="569"/>
      <c r="BV577" s="333" t="s">
        <v>25</v>
      </c>
      <c r="BW577" s="582"/>
      <c r="BX577" s="582"/>
      <c r="BY577" s="331" t="str">
        <f>IF(COUNT(BY550,X585)=2,ROUND(BY550*X585/SUM(X579:X588),#REF!),"")</f>
        <v/>
      </c>
      <c r="BZ577" s="331" t="str">
        <f>IF(COUNT(BZ550,Y585)=2,ROUND(BZ550*Y585/SUM(Y579:Y588),#REF!),"")</f>
        <v/>
      </c>
      <c r="CA577" s="331" t="str">
        <f>IF(COUNT(CA550,Z585)=2,ROUND(CA550*Z585/SUM(Z579:Z588),#REF!),"")</f>
        <v/>
      </c>
      <c r="CB577" s="331" t="str">
        <f>IF(COUNT(CB550,AA585)=2,ROUND(CB550*AA585/SUM(AA579:AA588),#REF!),"")</f>
        <v/>
      </c>
      <c r="CC577" s="331" t="str">
        <f>IF(COUNT(CC550,AB585)=2,ROUND(CC550*AB585/SUM(AB579:AB588),#REF!),"")</f>
        <v/>
      </c>
      <c r="CD577" s="331" t="str">
        <f>IF(COUNT(CD550,AC585)=2,ROUND(CD550*AC585/SUM(AC579:AC588),#REF!),"")</f>
        <v/>
      </c>
      <c r="CE577" s="331" t="str">
        <f>IF(COUNT(CE550,AD585)=2,ROUND(CE550*AD585/SUM(AD579:AD588),#REF!),"")</f>
        <v/>
      </c>
      <c r="CF577" s="331" t="str">
        <f>IF(COUNT(CF550,AE585)=2,ROUND(CF550*AE585/SUM(AE579:AE588),#REF!),"")</f>
        <v/>
      </c>
      <c r="CG577" s="331" t="str">
        <f>IF(COUNT(CG550,AF585)=2,ROUND(CG550*AF585/SUM(AF579:AF588),#REF!),"")</f>
        <v/>
      </c>
      <c r="CH577" s="565" t="str">
        <f>IF(COUNTA(AG585)=0,"",AG585)</f>
        <v/>
      </c>
      <c r="CI577" s="565"/>
      <c r="CJ577" s="565"/>
      <c r="CK577" s="565"/>
      <c r="CL577" s="565"/>
      <c r="CM577" s="565"/>
      <c r="CN577" s="565"/>
      <c r="CO577" s="565"/>
      <c r="CP577" s="565"/>
      <c r="CQ577" s="565"/>
    </row>
    <row r="578" spans="3:95" s="243" customFormat="1" ht="13.5" customHeight="1">
      <c r="C578" s="594"/>
      <c r="D578" s="594"/>
      <c r="E578" s="594"/>
      <c r="F578" s="594"/>
      <c r="G578" s="594"/>
      <c r="H578" s="594"/>
      <c r="I578" s="596"/>
      <c r="J578" s="599"/>
      <c r="K578" s="600"/>
      <c r="L578" s="320" t="s">
        <v>194</v>
      </c>
      <c r="M578" s="320" t="s">
        <v>195</v>
      </c>
      <c r="N578" s="320" t="s">
        <v>161</v>
      </c>
      <c r="O578" s="320" t="s">
        <v>162</v>
      </c>
      <c r="P578" s="320" t="s">
        <v>163</v>
      </c>
      <c r="Q578" s="320" t="s">
        <v>164</v>
      </c>
      <c r="R578" s="320" t="s">
        <v>165</v>
      </c>
      <c r="S578" s="320" t="s">
        <v>166</v>
      </c>
      <c r="T578" s="320" t="s">
        <v>167</v>
      </c>
      <c r="U578" s="320" t="s">
        <v>168</v>
      </c>
      <c r="V578" s="320" t="s">
        <v>169</v>
      </c>
      <c r="W578" s="320" t="s">
        <v>170</v>
      </c>
      <c r="X578" s="593">
        <v>43101</v>
      </c>
      <c r="Y578" s="593">
        <v>43466</v>
      </c>
      <c r="Z578" s="593">
        <v>43831</v>
      </c>
      <c r="AA578" s="593">
        <v>44197</v>
      </c>
      <c r="AB578" s="593">
        <v>44562</v>
      </c>
      <c r="AC578" s="593">
        <v>44927</v>
      </c>
      <c r="AD578" s="593">
        <v>45292</v>
      </c>
      <c r="AE578" s="593">
        <v>45658</v>
      </c>
      <c r="AF578" s="593">
        <v>46023</v>
      </c>
      <c r="AG578" s="594"/>
      <c r="AH578" s="594"/>
      <c r="AI578" s="594"/>
      <c r="AJ578" s="594"/>
      <c r="AK578" s="594"/>
      <c r="AL578" s="594"/>
      <c r="AM578" s="594"/>
      <c r="AN578" s="594"/>
      <c r="AO578" s="594"/>
      <c r="AP578" s="594"/>
      <c r="AV578" s="275"/>
      <c r="AX578" s="569" t="str">
        <f>IF(C586="","",C586)</f>
        <v/>
      </c>
      <c r="AY578" s="569"/>
      <c r="AZ578" s="587" t="str">
        <f>IF(E586="","",E586)</f>
        <v/>
      </c>
      <c r="BA578" s="590" t="str">
        <f ca="1">IF(F586="","",F586)</f>
        <v/>
      </c>
      <c r="BB578" s="590"/>
      <c r="BC578" s="590"/>
      <c r="BD578" s="587" t="str">
        <f>IF(I586="","",I586)</f>
        <v/>
      </c>
      <c r="BE578" s="578" t="e">
        <f>IF(#REF!="発電事業者","送電電力（MW）","受電電力（MW）")</f>
        <v>#REF!</v>
      </c>
      <c r="BF578" s="579"/>
      <c r="BG578" s="331" t="str">
        <f>IF(COUNT(BG548,L586)=2,ROUND(BG548*L586/SUM(L579:L588),#REF!),"")</f>
        <v/>
      </c>
      <c r="BH578" s="331" t="str">
        <f>IF(COUNT(BH548,M586)=2,ROUND(BH548*M586/SUM(M579:M588),#REF!),"")</f>
        <v/>
      </c>
      <c r="BI578" s="331" t="str">
        <f>IF(COUNT(BI548,N586)=2,ROUND(BI548*N586/SUM(N579:N588),#REF!),"")</f>
        <v/>
      </c>
      <c r="BJ578" s="331" t="str">
        <f>IF(COUNT(BJ548,O586)=2,ROUND(BJ548*O586/SUM(O579:O588),#REF!),"")</f>
        <v/>
      </c>
      <c r="BK578" s="331" t="str">
        <f>IF(COUNT(BK548,P586)=2,ROUND(BK548*P586/SUM(P579:P588),#REF!),"")</f>
        <v/>
      </c>
      <c r="BL578" s="331" t="str">
        <f>IF(COUNT(BL548,Q586)=2,ROUND(BL548*Q586/SUM(Q579:Q588),#REF!),"")</f>
        <v/>
      </c>
      <c r="BM578" s="331" t="str">
        <f>IF(COUNT(BM548,R586)=2,ROUND(BM548*R586/SUM(R579:R588),#REF!),"")</f>
        <v/>
      </c>
      <c r="BN578" s="331" t="str">
        <f>IF(COUNT(BN548,S586)=2,ROUND(BN548*S586/SUM(S579:S588),#REF!),"")</f>
        <v/>
      </c>
      <c r="BO578" s="331" t="str">
        <f>IF(COUNT(BO548,T586)=2,ROUND(BO548*T586/SUM(T579:T588),#REF!),"")</f>
        <v/>
      </c>
      <c r="BP578" s="331" t="str">
        <f>IF(COUNT(BP548,U586)=2,ROUND(BP548*U586/SUM(U579:U588),#REF!),"")</f>
        <v/>
      </c>
      <c r="BQ578" s="331" t="str">
        <f>IF(COUNT(BQ548,V586)=2,ROUND(BQ548*V586/SUM(V579:V588),#REF!),"")</f>
        <v/>
      </c>
      <c r="BR578" s="331" t="str">
        <f>IF(COUNT(BR548,W586)=2,ROUND(BR548*W586/SUM(W579:W588),#REF!),"")</f>
        <v/>
      </c>
      <c r="BS578" s="569" t="e">
        <f>IF(#REF!="発電事業者","送電電力（MW）","受電電力（MW）")</f>
        <v>#REF!</v>
      </c>
      <c r="BT578" s="569"/>
      <c r="BU578" s="569"/>
      <c r="BV578" s="333" t="s">
        <v>171</v>
      </c>
      <c r="BW578" s="580"/>
      <c r="BX578" s="580"/>
      <c r="BY578" s="331" t="str">
        <f>IF(COUNT(BY548,X586)=2,ROUND(BY548*X586/SUM(X579:X588),#REF!),"")</f>
        <v/>
      </c>
      <c r="BZ578" s="331" t="str">
        <f>IF(COUNT(BZ548,Y586)=2,ROUND(BZ548*Y586/SUM(Y579:Y588),#REF!),"")</f>
        <v/>
      </c>
      <c r="CA578" s="331" t="str">
        <f>IF(COUNT(CA548,Z586)=2,ROUND(CA548*Z586/SUM(Z579:Z588),#REF!),"")</f>
        <v/>
      </c>
      <c r="CB578" s="331" t="str">
        <f>IF(COUNT(CB548,AA586)=2,ROUND(CB548*AA586/SUM(AA579:AA588),#REF!),"")</f>
        <v/>
      </c>
      <c r="CC578" s="331" t="str">
        <f>IF(COUNT(CC548,AB586)=2,ROUND(CC548*AB586/SUM(AB579:AB588),#REF!),"")</f>
        <v/>
      </c>
      <c r="CD578" s="331" t="str">
        <f>IF(COUNT(CD548,AC586)=2,ROUND(CD548*AC586/SUM(AC579:AC588),#REF!),"")</f>
        <v/>
      </c>
      <c r="CE578" s="331" t="str">
        <f>IF(COUNT(CE548,AD586)=2,ROUND(CE548*AD586/SUM(AD579:AD588),#REF!),"")</f>
        <v/>
      </c>
      <c r="CF578" s="331" t="str">
        <f>IF(COUNT(CF548,AE586)=2,ROUND(CF548*AE586/SUM(AE579:AE588),#REF!),"")</f>
        <v/>
      </c>
      <c r="CG578" s="331" t="str">
        <f>IF(COUNT(CG548,AF586)=2,ROUND(CG548*AF586/SUM(AF579:AF588),#REF!),"")</f>
        <v/>
      </c>
      <c r="CH578" s="563" t="s">
        <v>120</v>
      </c>
      <c r="CI578" s="563"/>
      <c r="CJ578" s="563"/>
      <c r="CK578" s="563"/>
      <c r="CL578" s="563"/>
      <c r="CM578" s="563"/>
      <c r="CN578" s="563"/>
      <c r="CO578" s="563"/>
      <c r="CP578" s="563"/>
      <c r="CQ578" s="563"/>
    </row>
    <row r="579" spans="3:95" s="243" customFormat="1" ht="13.5" customHeight="1">
      <c r="C579" s="568"/>
      <c r="D579" s="568"/>
      <c r="E579" s="332"/>
      <c r="F579" s="569" t="str">
        <f ca="1">IF(E579="","",VLOOKUP(E579,INDIRECT(AR579),2,FALSE))</f>
        <v/>
      </c>
      <c r="G579" s="569"/>
      <c r="H579" s="569"/>
      <c r="I579" s="333" t="str">
        <f>IF(E579="","",E543)</f>
        <v/>
      </c>
      <c r="J579" s="569" t="e">
        <f>J577&amp;"１"</f>
        <v>#REF!</v>
      </c>
      <c r="K579" s="569"/>
      <c r="L579" s="277">
        <f t="shared" ref="L579:W579" si="35">IF($F576=0,IF(100-SUM(L580:L588)=0,"",100-SUM(L580:L588)),IF(H553-SUM(L580:L588)=0,"",H553-SUM(L580:L588)))</f>
        <v>100</v>
      </c>
      <c r="M579" s="277">
        <f t="shared" si="35"/>
        <v>100</v>
      </c>
      <c r="N579" s="277">
        <f t="shared" si="35"/>
        <v>100</v>
      </c>
      <c r="O579" s="277">
        <f t="shared" si="35"/>
        <v>100</v>
      </c>
      <c r="P579" s="277">
        <f t="shared" si="35"/>
        <v>100</v>
      </c>
      <c r="Q579" s="277">
        <f t="shared" si="35"/>
        <v>100</v>
      </c>
      <c r="R579" s="277">
        <f t="shared" si="35"/>
        <v>100</v>
      </c>
      <c r="S579" s="277">
        <f t="shared" si="35"/>
        <v>100</v>
      </c>
      <c r="T579" s="277">
        <f t="shared" si="35"/>
        <v>100</v>
      </c>
      <c r="U579" s="277">
        <f t="shared" si="35"/>
        <v>100</v>
      </c>
      <c r="V579" s="277">
        <f t="shared" si="35"/>
        <v>100</v>
      </c>
      <c r="W579" s="277">
        <f t="shared" si="35"/>
        <v>100</v>
      </c>
      <c r="X579" s="277">
        <f>IF($F576=0,IF(100-SUM(X580:X588)=0,"",100-SUM(X580:X588)),IF(H555-SUM(X580:X588)=0,"",H555-SUM(X580:X588)))</f>
        <v>100</v>
      </c>
      <c r="Y579" s="277">
        <f>IF($F576=0,IF(100-SUM(Y580:Y588)=0,"",100-SUM(Y580:Y588)),IF(H557-SUM(Y580:Y588)=0,"",H557-SUM(Y580:Y588)))</f>
        <v>100</v>
      </c>
      <c r="Z579" s="277">
        <f>IF($F576=0,IF(100-SUM(Z580:Z588)=0,"",100-SUM(Z580:Z588)),IF(H559-SUM(Z580:Z588)=0,"",H559-SUM(Z580:Z588)))</f>
        <v>100</v>
      </c>
      <c r="AA579" s="277">
        <f>IF($F576=0,IF(100-SUM(AA580:AA588)=0,"",100-SUM(AA580:AA588)),IF(H561-SUM(AA580:AA588)=0,"",H561-SUM(AA580:AA588)))</f>
        <v>100</v>
      </c>
      <c r="AB579" s="277">
        <f>IF($F576=0,IF(100-SUM(AB580:AB588)=0,"",100-SUM(AB580:AB588)),IF(H563-SUM(AB580:AB588)=0,"",H563-SUM(AB580:AB588)))</f>
        <v>100</v>
      </c>
      <c r="AC579" s="277">
        <f>IF($F576=0,IF(100-SUM(AC580:AC588)=0,"",100-SUM(AC580:AC588)),IF(H565-SUM(AC580:AC588)=0,"",H565-SUM(AC580:AC588)))</f>
        <v>100</v>
      </c>
      <c r="AD579" s="277">
        <f>IF($F576=0,IF(100-SUM(AD580:AD588)=0,"",100-SUM(AD580:AD588)),IF(H567-SUM(AD580:AD588)=0,"",H567-SUM(AD580:AD588)))</f>
        <v>100</v>
      </c>
      <c r="AE579" s="277">
        <f>IF($F576=0,IF(100-SUM(AE580:AE588)=0,"",100-SUM(AE580:AE588)),IF(H569-SUM(AE580:AE588)=0,"",H569-SUM(AE580:AE588)))</f>
        <v>100</v>
      </c>
      <c r="AF579" s="277">
        <f>IF($F576=0,IF(100-SUM(AF580:AF588)=0,"",100-SUM(AF580:AF588)),IF(H571-SUM(AF580:AF588)=0,"",H571-SUM(AF580:AF588)))</f>
        <v>100</v>
      </c>
      <c r="AG579" s="570"/>
      <c r="AH579" s="570"/>
      <c r="AI579" s="570"/>
      <c r="AJ579" s="570"/>
      <c r="AK579" s="570"/>
      <c r="AL579" s="570"/>
      <c r="AM579" s="570"/>
      <c r="AN579" s="570"/>
      <c r="AO579" s="570"/>
      <c r="AP579" s="570"/>
      <c r="AR579" s="591" t="b">
        <f t="shared" ref="AR579:AR588" si="36">IF(C579="発電事業者","事業者リスト一覧!D3:E1002", IF(C579="小売電気事業者","事業者リスト一覧!J3:K1002", IF(C579="一般送配電事業者","事業者リスト一覧!G3:H13", IF(C579="送電事業者","事業者リスト一覧!G16:H21", IF(C579="特定送配電事業者","事業者リスト一覧!G24:H44", IF(C579="登録特定送配電事業者","事業者リスト一覧!G47:H87", IF(C579="その他事業者","事業者リスト一覧!G90:H100")))))))</f>
        <v>0</v>
      </c>
      <c r="AS579" s="591"/>
      <c r="AT579" s="591"/>
      <c r="AU579" s="281" t="s">
        <v>160</v>
      </c>
      <c r="AV579" s="275"/>
      <c r="AX579" s="569"/>
      <c r="AY579" s="569"/>
      <c r="AZ579" s="588"/>
      <c r="BA579" s="590"/>
      <c r="BB579" s="590"/>
      <c r="BC579" s="590"/>
      <c r="BD579" s="588"/>
      <c r="BE579" s="583"/>
      <c r="BF579" s="584"/>
      <c r="BG579" s="259"/>
      <c r="BH579" s="259"/>
      <c r="BI579" s="259"/>
      <c r="BJ579" s="259"/>
      <c r="BK579" s="259"/>
      <c r="BL579" s="259"/>
      <c r="BM579" s="259"/>
      <c r="BN579" s="259"/>
      <c r="BO579" s="259"/>
      <c r="BP579" s="259"/>
      <c r="BQ579" s="259"/>
      <c r="BR579" s="259"/>
      <c r="BS579" s="569"/>
      <c r="BT579" s="569"/>
      <c r="BU579" s="569"/>
      <c r="BV579" s="333" t="s">
        <v>172</v>
      </c>
      <c r="BW579" s="581"/>
      <c r="BX579" s="581"/>
      <c r="BY579" s="331" t="str">
        <f>IF(COUNT(BY549,X586)=2,ROUND(BY549*X586/SUM(X579:X588),#REF!),"")</f>
        <v/>
      </c>
      <c r="BZ579" s="331" t="str">
        <f>IF(COUNT(BZ549,Y586)=2,ROUND(BZ549*Y586/SUM(Y579:Y588),#REF!),"")</f>
        <v/>
      </c>
      <c r="CA579" s="331" t="str">
        <f>IF(COUNT(CA549,Z586)=2,ROUND(CA549*Z586/SUM(Z579:Z588),#REF!),"")</f>
        <v/>
      </c>
      <c r="CB579" s="331" t="str">
        <f>IF(COUNT(CB549,AA586)=2,ROUND(CB549*AA586/SUM(AA579:AA588),#REF!),"")</f>
        <v/>
      </c>
      <c r="CC579" s="331" t="str">
        <f>IF(COUNT(CC549,AB586)=2,ROUND(CC549*AB586/SUM(AB579:AB588),#REF!),"")</f>
        <v/>
      </c>
      <c r="CD579" s="331" t="str">
        <f>IF(COUNT(CD549,AC586)=2,ROUND(CD549*AC586/SUM(AC579:AC588),#REF!),"")</f>
        <v/>
      </c>
      <c r="CE579" s="331" t="str">
        <f>IF(COUNT(CE549,AD586)=2,ROUND(CE549*AD586/SUM(AD579:AD588),#REF!),"")</f>
        <v/>
      </c>
      <c r="CF579" s="331" t="str">
        <f>IF(COUNT(CF549,AE586)=2,ROUND(CF549*AE586/SUM(AE579:AE588),#REF!),"")</f>
        <v/>
      </c>
      <c r="CG579" s="331" t="str">
        <f>IF(COUNT(CG549,AF586)=2,ROUND(CG549*AF586/SUM(AF579:AF588),#REF!),"")</f>
        <v/>
      </c>
      <c r="CH579" s="564" t="str">
        <f>IF(CH578="","",CH578)</f>
        <v>廃棄物</v>
      </c>
      <c r="CI579" s="564"/>
      <c r="CJ579" s="564"/>
      <c r="CK579" s="564"/>
      <c r="CL579" s="564"/>
      <c r="CM579" s="564"/>
      <c r="CN579" s="564"/>
      <c r="CO579" s="564"/>
      <c r="CP579" s="564"/>
      <c r="CQ579" s="564"/>
    </row>
    <row r="580" spans="3:95" s="243" customFormat="1" ht="13.5" customHeight="1">
      <c r="C580" s="568"/>
      <c r="D580" s="568"/>
      <c r="E580" s="332"/>
      <c r="F580" s="569" t="str">
        <f t="shared" ref="F580:F587" ca="1" si="37">IF(E580="","",VLOOKUP(E580,INDIRECT(AR580),2,FALSE))</f>
        <v/>
      </c>
      <c r="G580" s="569"/>
      <c r="H580" s="569"/>
      <c r="I580" s="333" t="str">
        <f>IF(E580="","",E543)</f>
        <v/>
      </c>
      <c r="J580" s="569" t="e">
        <f>J577&amp;"２"</f>
        <v>#REF!</v>
      </c>
      <c r="K580" s="569"/>
      <c r="L580" s="308"/>
      <c r="M580" s="308"/>
      <c r="N580" s="308"/>
      <c r="O580" s="308"/>
      <c r="P580" s="308"/>
      <c r="Q580" s="308"/>
      <c r="R580" s="308"/>
      <c r="S580" s="308"/>
      <c r="T580" s="308"/>
      <c r="U580" s="308"/>
      <c r="V580" s="308"/>
      <c r="W580" s="308"/>
      <c r="X580" s="308"/>
      <c r="Y580" s="308"/>
      <c r="Z580" s="308"/>
      <c r="AA580" s="308"/>
      <c r="AB580" s="308"/>
      <c r="AC580" s="308"/>
      <c r="AD580" s="308"/>
      <c r="AE580" s="308"/>
      <c r="AF580" s="308"/>
      <c r="AG580" s="570"/>
      <c r="AH580" s="570"/>
      <c r="AI580" s="570"/>
      <c r="AJ580" s="570"/>
      <c r="AK580" s="570"/>
      <c r="AL580" s="570"/>
      <c r="AM580" s="570"/>
      <c r="AN580" s="570"/>
      <c r="AO580" s="570"/>
      <c r="AP580" s="570"/>
      <c r="AR580" s="571" t="b">
        <f t="shared" si="36"/>
        <v>0</v>
      </c>
      <c r="AS580" s="571"/>
      <c r="AT580" s="571"/>
      <c r="AU580" s="282" t="s">
        <v>160</v>
      </c>
      <c r="AV580" s="275"/>
      <c r="AX580" s="569"/>
      <c r="AY580" s="569"/>
      <c r="AZ580" s="589"/>
      <c r="BA580" s="590"/>
      <c r="BB580" s="590"/>
      <c r="BC580" s="590"/>
      <c r="BD580" s="589"/>
      <c r="BE580" s="585" t="e">
        <f>IF(#REF!="発電事業者","月間送電電力量（GWh）","月間受電電力量（GWh）")</f>
        <v>#REF!</v>
      </c>
      <c r="BF580" s="586"/>
      <c r="BG580" s="331" t="str">
        <f>IF(COUNT(BG550,L586)=2,ROUND(BG550*L586/SUM(L579:L588),#REF!),"")</f>
        <v/>
      </c>
      <c r="BH580" s="331" t="str">
        <f>IF(COUNT(BH550,M586)=2,ROUND(BH550*M586/SUM(M579:M588),#REF!),"")</f>
        <v/>
      </c>
      <c r="BI580" s="331" t="str">
        <f>IF(COUNT(BI550,N586)=2,ROUND(BI550*N586/SUM(N579:N588),#REF!),"")</f>
        <v/>
      </c>
      <c r="BJ580" s="331" t="str">
        <f>IF(COUNT(BJ550,O586)=2,ROUND(BJ550*O586/SUM(O579:O588),#REF!),"")</f>
        <v/>
      </c>
      <c r="BK580" s="331" t="str">
        <f>IF(COUNT(BK550,P586)=2,ROUND(BK550*P586/SUM(P579:P588),#REF!),"")</f>
        <v/>
      </c>
      <c r="BL580" s="331" t="str">
        <f>IF(COUNT(BL550,Q586)=2,ROUND(BL550*Q586/SUM(Q579:Q588),#REF!),"")</f>
        <v/>
      </c>
      <c r="BM580" s="331" t="str">
        <f>IF(COUNT(BM550,R586)=2,ROUND(BM550*R586/SUM(R579:R588),#REF!),"")</f>
        <v/>
      </c>
      <c r="BN580" s="331" t="str">
        <f>IF(COUNT(BN550,S586)=2,ROUND(BN550*S586/SUM(S579:S588),#REF!),"")</f>
        <v/>
      </c>
      <c r="BO580" s="331" t="str">
        <f>IF(COUNT(BO550,T586)=2,ROUND(BO550*T586/SUM(T579:T588),#REF!),"")</f>
        <v/>
      </c>
      <c r="BP580" s="331" t="str">
        <f>IF(COUNT(BP550,U586)=2,ROUND(BP550*U586/SUM(U579:U588),#REF!),"")</f>
        <v/>
      </c>
      <c r="BQ580" s="331" t="str">
        <f>IF(COUNT(BQ550,V586)=2,ROUND(BQ550*V586/SUM(V579:V588),#REF!),"")</f>
        <v/>
      </c>
      <c r="BR580" s="331" t="str">
        <f>IF(COUNT(BR550,W586)=2,ROUND(BR550*W586/SUM(W579:W588),#REF!),"")</f>
        <v/>
      </c>
      <c r="BS580" s="569" t="e">
        <f>IF(#REF!="発電事業者","年間送電電力量（GWh）","年間受電電力量（GWh）")</f>
        <v>#REF!</v>
      </c>
      <c r="BT580" s="569"/>
      <c r="BU580" s="569"/>
      <c r="BV580" s="333" t="s">
        <v>25</v>
      </c>
      <c r="BW580" s="582"/>
      <c r="BX580" s="582"/>
      <c r="BY580" s="331" t="str">
        <f>IF(COUNT(BY550,X586)=2,ROUND(BY550*X586/SUM(X579:X588),#REF!),"")</f>
        <v/>
      </c>
      <c r="BZ580" s="331" t="str">
        <f>IF(COUNT(BZ550,Y586)=2,ROUND(BZ550*Y586/SUM(Y579:Y588),#REF!),"")</f>
        <v/>
      </c>
      <c r="CA580" s="331" t="str">
        <f>IF(COUNT(CA550,Z586)=2,ROUND(CA550*Z586/SUM(Z579:Z588),#REF!),"")</f>
        <v/>
      </c>
      <c r="CB580" s="331" t="str">
        <f>IF(COUNT(CB550,AA586)=2,ROUND(CB550*AA586/SUM(AA579:AA588),#REF!),"")</f>
        <v/>
      </c>
      <c r="CC580" s="331" t="str">
        <f>IF(COUNT(CC550,AB586)=2,ROUND(CC550*AB586/SUM(AB579:AB588),#REF!),"")</f>
        <v/>
      </c>
      <c r="CD580" s="331" t="str">
        <f>IF(COUNT(CD550,AC586)=2,ROUND(CD550*AC586/SUM(AC579:AC588),#REF!),"")</f>
        <v/>
      </c>
      <c r="CE580" s="331" t="str">
        <f>IF(COUNT(CE550,AD586)=2,ROUND(CE550*AD586/SUM(AD579:AD588),#REF!),"")</f>
        <v/>
      </c>
      <c r="CF580" s="331" t="str">
        <f>IF(COUNT(CF550,AE586)=2,ROUND(CF550*AE586/SUM(AE579:AE588),#REF!),"")</f>
        <v/>
      </c>
      <c r="CG580" s="331" t="str">
        <f>IF(COUNT(CG550,AF586)=2,ROUND(CG550*AF586/SUM(AF579:AF588),#REF!),"")</f>
        <v/>
      </c>
      <c r="CH580" s="565" t="str">
        <f>IF(COUNTA(AG586)=0,"",AG586)</f>
        <v/>
      </c>
      <c r="CI580" s="565"/>
      <c r="CJ580" s="565"/>
      <c r="CK580" s="565"/>
      <c r="CL580" s="565"/>
      <c r="CM580" s="565"/>
      <c r="CN580" s="565"/>
      <c r="CO580" s="565"/>
      <c r="CP580" s="565"/>
      <c r="CQ580" s="565"/>
    </row>
    <row r="581" spans="3:95" s="243" customFormat="1" ht="13.5" customHeight="1">
      <c r="C581" s="568"/>
      <c r="D581" s="568"/>
      <c r="E581" s="332"/>
      <c r="F581" s="569" t="str">
        <f t="shared" ca="1" si="37"/>
        <v/>
      </c>
      <c r="G581" s="569"/>
      <c r="H581" s="569"/>
      <c r="I581" s="333" t="str">
        <f>IF(E581="","",E543)</f>
        <v/>
      </c>
      <c r="J581" s="569" t="e">
        <f>J577&amp;"３"</f>
        <v>#REF!</v>
      </c>
      <c r="K581" s="569"/>
      <c r="L581" s="308"/>
      <c r="M581" s="308"/>
      <c r="N581" s="308"/>
      <c r="O581" s="308"/>
      <c r="P581" s="308"/>
      <c r="Q581" s="308"/>
      <c r="R581" s="308"/>
      <c r="S581" s="308"/>
      <c r="T581" s="308"/>
      <c r="U581" s="308"/>
      <c r="V581" s="308"/>
      <c r="W581" s="308"/>
      <c r="X581" s="308"/>
      <c r="Y581" s="308"/>
      <c r="Z581" s="308"/>
      <c r="AA581" s="308"/>
      <c r="AB581" s="308"/>
      <c r="AC581" s="308"/>
      <c r="AD581" s="308"/>
      <c r="AE581" s="308"/>
      <c r="AF581" s="308"/>
      <c r="AG581" s="570"/>
      <c r="AH581" s="570"/>
      <c r="AI581" s="570"/>
      <c r="AJ581" s="570"/>
      <c r="AK581" s="570"/>
      <c r="AL581" s="570"/>
      <c r="AM581" s="570"/>
      <c r="AN581" s="570"/>
      <c r="AO581" s="570"/>
      <c r="AP581" s="570"/>
      <c r="AR581" s="571" t="b">
        <f t="shared" si="36"/>
        <v>0</v>
      </c>
      <c r="AS581" s="571"/>
      <c r="AT581" s="571"/>
      <c r="AU581" s="282" t="s">
        <v>160</v>
      </c>
      <c r="AV581" s="275"/>
      <c r="AX581" s="569" t="str">
        <f>IF(C587="","",C587)</f>
        <v/>
      </c>
      <c r="AY581" s="569"/>
      <c r="AZ581" s="587" t="str">
        <f>IF(E587="","",E587)</f>
        <v/>
      </c>
      <c r="BA581" s="590" t="str">
        <f ca="1">IF(F587="","",F587)</f>
        <v/>
      </c>
      <c r="BB581" s="590"/>
      <c r="BC581" s="590"/>
      <c r="BD581" s="587" t="str">
        <f>IF(I587="","",I587)</f>
        <v/>
      </c>
      <c r="BE581" s="578" t="e">
        <f>IF(#REF!="発電事業者","送電電力（MW）","受電電力（MW）")</f>
        <v>#REF!</v>
      </c>
      <c r="BF581" s="579"/>
      <c r="BG581" s="331" t="str">
        <f>IF(COUNT(BG548,L587)=2,ROUND(BG548*L587/SUM(L579:L588),#REF!),"")</f>
        <v/>
      </c>
      <c r="BH581" s="331" t="str">
        <f>IF(COUNT(BH548,M587)=2,ROUND(BH548*M587/SUM(M579:M588),#REF!),"")</f>
        <v/>
      </c>
      <c r="BI581" s="331" t="str">
        <f>IF(COUNT(BI548,N587)=2,ROUND(BI548*N587/SUM(N579:N588),#REF!),"")</f>
        <v/>
      </c>
      <c r="BJ581" s="331" t="str">
        <f>IF(COUNT(BJ548,O587)=2,ROUND(BJ548*O587/SUM(O579:O588),#REF!),"")</f>
        <v/>
      </c>
      <c r="BK581" s="331" t="str">
        <f>IF(COUNT(BK548,P587)=2,ROUND(BK548*P587/SUM(P579:P588),#REF!),"")</f>
        <v/>
      </c>
      <c r="BL581" s="331" t="str">
        <f>IF(COUNT(BL548,Q587)=2,ROUND(BL548*Q587/SUM(Q579:Q588),#REF!),"")</f>
        <v/>
      </c>
      <c r="BM581" s="331" t="str">
        <f>IF(COUNT(BM548,R587)=2,ROUND(BM548*R587/SUM(R579:R588),#REF!),"")</f>
        <v/>
      </c>
      <c r="BN581" s="331" t="str">
        <f>IF(COUNT(BN548,S587)=2,ROUND(BN548*S587/SUM(S579:S588),#REF!),"")</f>
        <v/>
      </c>
      <c r="BO581" s="331" t="str">
        <f>IF(COUNT(BO548,T587)=2,ROUND(BO548*T587/SUM(T579:T588),#REF!),"")</f>
        <v/>
      </c>
      <c r="BP581" s="331" t="str">
        <f>IF(COUNT(BP548,U587)=2,ROUND(BP548*U587/SUM(U579:U588),#REF!),"")</f>
        <v/>
      </c>
      <c r="BQ581" s="331" t="str">
        <f>IF(COUNT(BQ548,V587)=2,ROUND(BQ548*V587/SUM(V579:V588),#REF!),"")</f>
        <v/>
      </c>
      <c r="BR581" s="331" t="str">
        <f>IF(COUNT(BR548,W587)=2,ROUND(BR548*W587/SUM(W579:W588),#REF!),"")</f>
        <v/>
      </c>
      <c r="BS581" s="569" t="e">
        <f>IF(#REF!="発電事業者","送電電力（MW）","受電電力（MW）")</f>
        <v>#REF!</v>
      </c>
      <c r="BT581" s="569"/>
      <c r="BU581" s="569"/>
      <c r="BV581" s="333" t="s">
        <v>171</v>
      </c>
      <c r="BW581" s="580"/>
      <c r="BX581" s="580"/>
      <c r="BY581" s="331" t="str">
        <f>IF(COUNT(BY548,X587)=2,ROUND(BY548*X587/SUM(X579:X588),#REF!),"")</f>
        <v/>
      </c>
      <c r="BZ581" s="331" t="str">
        <f>IF(COUNT(BZ548,Y587)=2,ROUND(BZ548*Y587/SUM(Y579:Y588),#REF!),"")</f>
        <v/>
      </c>
      <c r="CA581" s="331" t="str">
        <f>IF(COUNT(CA548,Z587)=2,ROUND(CA548*Z587/SUM(Z579:Z588),#REF!),"")</f>
        <v/>
      </c>
      <c r="CB581" s="331" t="str">
        <f>IF(COUNT(CB548,AA587)=2,ROUND(CB548*AA587/SUM(AA579:AA588),#REF!),"")</f>
        <v/>
      </c>
      <c r="CC581" s="331" t="str">
        <f>IF(COUNT(CC548,AB587)=2,ROUND(CC548*AB587/SUM(AB579:AB588),#REF!),"")</f>
        <v/>
      </c>
      <c r="CD581" s="331" t="str">
        <f>IF(COUNT(CD548,AC587)=2,ROUND(CD548*AC587/SUM(AC579:AC588),#REF!),"")</f>
        <v/>
      </c>
      <c r="CE581" s="331" t="str">
        <f>IF(COUNT(CE548,AD587)=2,ROUND(CE548*AD587/SUM(AD579:AD588),#REF!),"")</f>
        <v/>
      </c>
      <c r="CF581" s="331" t="str">
        <f>IF(COUNT(CF548,AE587)=2,ROUND(CF548*AE587/SUM(AE579:AE588),#REF!),"")</f>
        <v/>
      </c>
      <c r="CG581" s="331" t="str">
        <f>IF(COUNT(CG548,AF587)=2,ROUND(CG548*AF587/SUM(AF579:AF588),#REF!),"")</f>
        <v/>
      </c>
      <c r="CH581" s="563" t="s">
        <v>120</v>
      </c>
      <c r="CI581" s="563"/>
      <c r="CJ581" s="563"/>
      <c r="CK581" s="563"/>
      <c r="CL581" s="563"/>
      <c r="CM581" s="563"/>
      <c r="CN581" s="563"/>
      <c r="CO581" s="563"/>
      <c r="CP581" s="563"/>
      <c r="CQ581" s="563"/>
    </row>
    <row r="582" spans="3:95" s="243" customFormat="1" ht="13.5" customHeight="1">
      <c r="C582" s="568"/>
      <c r="D582" s="568"/>
      <c r="E582" s="332"/>
      <c r="F582" s="569" t="str">
        <f t="shared" ca="1" si="37"/>
        <v/>
      </c>
      <c r="G582" s="569"/>
      <c r="H582" s="569"/>
      <c r="I582" s="333" t="str">
        <f>IF(E582="","",E543)</f>
        <v/>
      </c>
      <c r="J582" s="569" t="e">
        <f>J577&amp;"４"</f>
        <v>#REF!</v>
      </c>
      <c r="K582" s="569"/>
      <c r="L582" s="308"/>
      <c r="M582" s="308"/>
      <c r="N582" s="308"/>
      <c r="O582" s="308"/>
      <c r="P582" s="308"/>
      <c r="Q582" s="308"/>
      <c r="R582" s="308"/>
      <c r="S582" s="308"/>
      <c r="T582" s="308"/>
      <c r="U582" s="308"/>
      <c r="V582" s="308"/>
      <c r="W582" s="308"/>
      <c r="X582" s="308"/>
      <c r="Y582" s="308"/>
      <c r="Z582" s="308"/>
      <c r="AA582" s="308"/>
      <c r="AB582" s="308"/>
      <c r="AC582" s="308"/>
      <c r="AD582" s="308"/>
      <c r="AE582" s="308"/>
      <c r="AF582" s="308"/>
      <c r="AG582" s="570"/>
      <c r="AH582" s="570"/>
      <c r="AI582" s="570"/>
      <c r="AJ582" s="570"/>
      <c r="AK582" s="570"/>
      <c r="AL582" s="570"/>
      <c r="AM582" s="570"/>
      <c r="AN582" s="570"/>
      <c r="AO582" s="570"/>
      <c r="AP582" s="570"/>
      <c r="AR582" s="571" t="b">
        <f t="shared" si="36"/>
        <v>0</v>
      </c>
      <c r="AS582" s="571"/>
      <c r="AT582" s="571"/>
      <c r="AU582" s="282" t="s">
        <v>160</v>
      </c>
      <c r="AV582" s="275"/>
      <c r="AX582" s="569"/>
      <c r="AY582" s="569"/>
      <c r="AZ582" s="588"/>
      <c r="BA582" s="590"/>
      <c r="BB582" s="590"/>
      <c r="BC582" s="590"/>
      <c r="BD582" s="588"/>
      <c r="BE582" s="583"/>
      <c r="BF582" s="584"/>
      <c r="BG582" s="259"/>
      <c r="BH582" s="259"/>
      <c r="BI582" s="259"/>
      <c r="BJ582" s="259"/>
      <c r="BK582" s="259"/>
      <c r="BL582" s="259"/>
      <c r="BM582" s="259"/>
      <c r="BN582" s="259"/>
      <c r="BO582" s="259"/>
      <c r="BP582" s="259"/>
      <c r="BQ582" s="259"/>
      <c r="BR582" s="259"/>
      <c r="BS582" s="569"/>
      <c r="BT582" s="569"/>
      <c r="BU582" s="569"/>
      <c r="BV582" s="333" t="s">
        <v>172</v>
      </c>
      <c r="BW582" s="581"/>
      <c r="BX582" s="581"/>
      <c r="BY582" s="331" t="str">
        <f>IF(COUNT(BY549,X587)=2,ROUND(BY549*X587/SUM(X579:X588),#REF!),"")</f>
        <v/>
      </c>
      <c r="BZ582" s="331" t="str">
        <f>IF(COUNT(BZ549,Y587)=2,ROUND(BZ549*Y587/SUM(Y579:Y588),#REF!),"")</f>
        <v/>
      </c>
      <c r="CA582" s="331" t="str">
        <f>IF(COUNT(CA549,Z587)=2,ROUND(CA549*Z587/SUM(Z579:Z588),#REF!),"")</f>
        <v/>
      </c>
      <c r="CB582" s="331" t="str">
        <f>IF(COUNT(CB549,AA587)=2,ROUND(CB549*AA587/SUM(AA579:AA588),#REF!),"")</f>
        <v/>
      </c>
      <c r="CC582" s="331" t="str">
        <f>IF(COUNT(CC549,AB587)=2,ROUND(CC549*AB587/SUM(AB579:AB588),#REF!),"")</f>
        <v/>
      </c>
      <c r="CD582" s="331" t="str">
        <f>IF(COUNT(CD549,AC587)=2,ROUND(CD549*AC587/SUM(AC579:AC588),#REF!),"")</f>
        <v/>
      </c>
      <c r="CE582" s="331" t="str">
        <f>IF(COUNT(CE549,AD587)=2,ROUND(CE549*AD587/SUM(AD579:AD588),#REF!),"")</f>
        <v/>
      </c>
      <c r="CF582" s="331" t="str">
        <f>IF(COUNT(CF549,AE587)=2,ROUND(CF549*AE587/SUM(AE579:AE588),#REF!),"")</f>
        <v/>
      </c>
      <c r="CG582" s="331" t="str">
        <f>IF(COUNT(CG549,AF587)=2,ROUND(CG549*AF587/SUM(AF579:AF588),#REF!),"")</f>
        <v/>
      </c>
      <c r="CH582" s="564" t="str">
        <f>IF(CH581="","",CH581)</f>
        <v>廃棄物</v>
      </c>
      <c r="CI582" s="564"/>
      <c r="CJ582" s="564"/>
      <c r="CK582" s="564"/>
      <c r="CL582" s="564"/>
      <c r="CM582" s="564"/>
      <c r="CN582" s="564"/>
      <c r="CO582" s="564"/>
      <c r="CP582" s="564"/>
      <c r="CQ582" s="564"/>
    </row>
    <row r="583" spans="3:95" s="243" customFormat="1" ht="13.5" customHeight="1">
      <c r="C583" s="568"/>
      <c r="D583" s="568"/>
      <c r="E583" s="332"/>
      <c r="F583" s="569" t="str">
        <f t="shared" ca="1" si="37"/>
        <v/>
      </c>
      <c r="G583" s="569"/>
      <c r="H583" s="569"/>
      <c r="I583" s="333" t="str">
        <f>IF(E583="","",E543)</f>
        <v/>
      </c>
      <c r="J583" s="569" t="e">
        <f>J577&amp;"５"</f>
        <v>#REF!</v>
      </c>
      <c r="K583" s="569"/>
      <c r="L583" s="308"/>
      <c r="M583" s="308"/>
      <c r="N583" s="308"/>
      <c r="O583" s="308"/>
      <c r="P583" s="308"/>
      <c r="Q583" s="308"/>
      <c r="R583" s="308"/>
      <c r="S583" s="308"/>
      <c r="T583" s="308"/>
      <c r="U583" s="308"/>
      <c r="V583" s="308"/>
      <c r="W583" s="308"/>
      <c r="X583" s="308"/>
      <c r="Y583" s="308"/>
      <c r="Z583" s="308"/>
      <c r="AA583" s="308"/>
      <c r="AB583" s="308"/>
      <c r="AC583" s="308"/>
      <c r="AD583" s="308"/>
      <c r="AE583" s="308"/>
      <c r="AF583" s="308"/>
      <c r="AG583" s="570"/>
      <c r="AH583" s="570"/>
      <c r="AI583" s="570"/>
      <c r="AJ583" s="570"/>
      <c r="AK583" s="570"/>
      <c r="AL583" s="570"/>
      <c r="AM583" s="570"/>
      <c r="AN583" s="570"/>
      <c r="AO583" s="570"/>
      <c r="AP583" s="570"/>
      <c r="AR583" s="571" t="b">
        <f t="shared" si="36"/>
        <v>0</v>
      </c>
      <c r="AS583" s="571"/>
      <c r="AT583" s="571"/>
      <c r="AU583" s="282" t="s">
        <v>160</v>
      </c>
      <c r="AV583" s="275"/>
      <c r="AX583" s="569"/>
      <c r="AY583" s="569"/>
      <c r="AZ583" s="589"/>
      <c r="BA583" s="590"/>
      <c r="BB583" s="590"/>
      <c r="BC583" s="590"/>
      <c r="BD583" s="589"/>
      <c r="BE583" s="585" t="e">
        <f>IF(#REF!="発電事業者","月間送電電力量（GWh）","月間受電電力量（GWh）")</f>
        <v>#REF!</v>
      </c>
      <c r="BF583" s="586"/>
      <c r="BG583" s="331" t="str">
        <f>IF(COUNT(BG550,L587)=2,ROUND(BG550*L587/SUM(L579:L588),#REF!),"")</f>
        <v/>
      </c>
      <c r="BH583" s="331" t="str">
        <f>IF(COUNT(BH550,M587)=2,ROUND(BH550*M587/SUM(M579:M588),#REF!),"")</f>
        <v/>
      </c>
      <c r="BI583" s="331" t="str">
        <f>IF(COUNT(BI550,N587)=2,ROUND(BI550*N587/SUM(N579:N588),#REF!),"")</f>
        <v/>
      </c>
      <c r="BJ583" s="331" t="str">
        <f>IF(COUNT(BJ550,O587)=2,ROUND(BJ550*O587/SUM(O579:O588),#REF!),"")</f>
        <v/>
      </c>
      <c r="BK583" s="331" t="str">
        <f>IF(COUNT(BK550,P587)=2,ROUND(BK550*P587/SUM(P579:P588),#REF!),"")</f>
        <v/>
      </c>
      <c r="BL583" s="331" t="str">
        <f>IF(COUNT(BL550,Q587)=2,ROUND(BL550*Q587/SUM(Q579:Q588),#REF!),"")</f>
        <v/>
      </c>
      <c r="BM583" s="331" t="str">
        <f>IF(COUNT(BM550,R587)=2,ROUND(BM550*R587/SUM(R579:R588),#REF!),"")</f>
        <v/>
      </c>
      <c r="BN583" s="331" t="str">
        <f>IF(COUNT(BN550,S587)=2,ROUND(BN550*S587/SUM(S579:S588),#REF!),"")</f>
        <v/>
      </c>
      <c r="BO583" s="331" t="str">
        <f>IF(COUNT(BO550,T587)=2,ROUND(BO550*T587/SUM(T579:T588),#REF!),"")</f>
        <v/>
      </c>
      <c r="BP583" s="331" t="str">
        <f>IF(COUNT(BP550,U587)=2,ROUND(BP550*U587/SUM(U579:U588),#REF!),"")</f>
        <v/>
      </c>
      <c r="BQ583" s="331" t="str">
        <f>IF(COUNT(BQ550,V587)=2,ROUND(BQ550*V587/SUM(V579:V588),#REF!),"")</f>
        <v/>
      </c>
      <c r="BR583" s="331" t="str">
        <f>IF(COUNT(BR550,W587)=2,ROUND(BR550*W587/SUM(W579:W588),#REF!),"")</f>
        <v/>
      </c>
      <c r="BS583" s="569" t="e">
        <f>IF(#REF!="発電事業者","年間送電電力量（GWh）","年間受電電力量（GWh）")</f>
        <v>#REF!</v>
      </c>
      <c r="BT583" s="569"/>
      <c r="BU583" s="569"/>
      <c r="BV583" s="333" t="s">
        <v>25</v>
      </c>
      <c r="BW583" s="582"/>
      <c r="BX583" s="582"/>
      <c r="BY583" s="331" t="str">
        <f>IF(COUNT(BY550,X587)=2,ROUND(BY550*X587/SUM(X579:X588),#REF!),"")</f>
        <v/>
      </c>
      <c r="BZ583" s="331" t="str">
        <f>IF(COUNT(BZ550,Y587)=2,ROUND(BZ550*Y587/SUM(Y579:Y588),#REF!),"")</f>
        <v/>
      </c>
      <c r="CA583" s="331" t="str">
        <f>IF(COUNT(CA550,Z587)=2,ROUND(CA550*Z587/SUM(Z579:Z588),#REF!),"")</f>
        <v/>
      </c>
      <c r="CB583" s="331" t="str">
        <f>IF(COUNT(CB550,AA587)=2,ROUND(CB550*AA587/SUM(AA579:AA588),#REF!),"")</f>
        <v/>
      </c>
      <c r="CC583" s="331" t="str">
        <f>IF(COUNT(CC550,AB587)=2,ROUND(CC550*AB587/SUM(AB579:AB588),#REF!),"")</f>
        <v/>
      </c>
      <c r="CD583" s="331" t="str">
        <f>IF(COUNT(CD550,AC587)=2,ROUND(CD550*AC587/SUM(AC579:AC588),#REF!),"")</f>
        <v/>
      </c>
      <c r="CE583" s="331" t="str">
        <f>IF(COUNT(CE550,AD587)=2,ROUND(CE550*AD587/SUM(AD579:AD588),#REF!),"")</f>
        <v/>
      </c>
      <c r="CF583" s="331" t="str">
        <f>IF(COUNT(CF550,AE587)=2,ROUND(CF550*AE587/SUM(AE579:AE588),#REF!),"")</f>
        <v/>
      </c>
      <c r="CG583" s="331" t="str">
        <f>IF(COUNT(CG550,AF587)=2,ROUND(CG550*AF587/SUM(AF579:AF588),#REF!),"")</f>
        <v/>
      </c>
      <c r="CH583" s="565" t="str">
        <f>IF(COUNTA(AG587)=0,"",AG587)</f>
        <v/>
      </c>
      <c r="CI583" s="565"/>
      <c r="CJ583" s="565"/>
      <c r="CK583" s="565"/>
      <c r="CL583" s="565"/>
      <c r="CM583" s="565"/>
      <c r="CN583" s="565"/>
      <c r="CO583" s="565"/>
      <c r="CP583" s="565"/>
      <c r="CQ583" s="565"/>
    </row>
    <row r="584" spans="3:95" s="243" customFormat="1" ht="13.5" customHeight="1">
      <c r="C584" s="568"/>
      <c r="D584" s="568"/>
      <c r="E584" s="332"/>
      <c r="F584" s="569" t="str">
        <f t="shared" ca="1" si="37"/>
        <v/>
      </c>
      <c r="G584" s="569"/>
      <c r="H584" s="569"/>
      <c r="I584" s="333" t="str">
        <f>IF(E584="","",E543)</f>
        <v/>
      </c>
      <c r="J584" s="569" t="e">
        <f>J577&amp;"６"</f>
        <v>#REF!</v>
      </c>
      <c r="K584" s="569"/>
      <c r="L584" s="308"/>
      <c r="M584" s="308"/>
      <c r="N584" s="308"/>
      <c r="O584" s="308"/>
      <c r="P584" s="308"/>
      <c r="Q584" s="308"/>
      <c r="R584" s="308"/>
      <c r="S584" s="308"/>
      <c r="T584" s="308"/>
      <c r="U584" s="308"/>
      <c r="V584" s="308"/>
      <c r="W584" s="308"/>
      <c r="X584" s="308"/>
      <c r="Y584" s="308"/>
      <c r="Z584" s="308"/>
      <c r="AA584" s="308"/>
      <c r="AB584" s="308"/>
      <c r="AC584" s="308"/>
      <c r="AD584" s="308"/>
      <c r="AE584" s="308"/>
      <c r="AF584" s="308"/>
      <c r="AG584" s="570"/>
      <c r="AH584" s="570"/>
      <c r="AI584" s="570"/>
      <c r="AJ584" s="570"/>
      <c r="AK584" s="570"/>
      <c r="AL584" s="570"/>
      <c r="AM584" s="570"/>
      <c r="AN584" s="570"/>
      <c r="AO584" s="570"/>
      <c r="AP584" s="570"/>
      <c r="AR584" s="571" t="b">
        <f t="shared" si="36"/>
        <v>0</v>
      </c>
      <c r="AS584" s="571"/>
      <c r="AT584" s="571"/>
      <c r="AU584" s="282" t="s">
        <v>160</v>
      </c>
      <c r="AV584" s="275"/>
      <c r="AX584" s="569" t="str">
        <f>IF(C588="","",C588)</f>
        <v>自者保有電源</v>
      </c>
      <c r="AY584" s="569"/>
      <c r="AZ584" s="587" t="str">
        <f>IF(E588="","",E588)</f>
        <v/>
      </c>
      <c r="BA584" s="590" t="str">
        <f>IF(F588="","",F588)</f>
        <v/>
      </c>
      <c r="BB584" s="590"/>
      <c r="BC584" s="590"/>
      <c r="BD584" s="587" t="str">
        <f>IF(I588="","",I588)</f>
        <v/>
      </c>
      <c r="BE584" s="578" t="e">
        <f>IF(#REF!="発電事業者","送電電力（MW）","受電電力（MW）")</f>
        <v>#REF!</v>
      </c>
      <c r="BF584" s="579"/>
      <c r="BG584" s="331" t="str">
        <f>IF(COUNT(BG548,L588)=2,ROUND(BG548*L588/SUM(L579:L588),#REF!),"")</f>
        <v/>
      </c>
      <c r="BH584" s="331" t="str">
        <f>IF(COUNT(BH548,M588)=2,ROUND(BH548*M588/SUM(M579:M588),#REF!),"")</f>
        <v/>
      </c>
      <c r="BI584" s="331" t="str">
        <f>IF(COUNT(BI548,N588)=2,ROUND(BI548*N588/SUM(N579:N588),#REF!),"")</f>
        <v/>
      </c>
      <c r="BJ584" s="331" t="str">
        <f>IF(COUNT(BJ548,O588)=2,ROUND(BJ548*O588/SUM(O579:O588),#REF!),"")</f>
        <v/>
      </c>
      <c r="BK584" s="331" t="str">
        <f>IF(COUNT(BK548,P588)=2,ROUND(BK548*P588/SUM(P579:P588),#REF!),"")</f>
        <v/>
      </c>
      <c r="BL584" s="331" t="str">
        <f>IF(COUNT(BL548,Q588)=2,ROUND(BL548*Q588/SUM(Q579:Q588),#REF!),"")</f>
        <v/>
      </c>
      <c r="BM584" s="331" t="str">
        <f>IF(COUNT(BM548,R588)=2,ROUND(BM548*R588/SUM(R579:R588),#REF!),"")</f>
        <v/>
      </c>
      <c r="BN584" s="331" t="str">
        <f>IF(COUNT(BN548,S588)=2,ROUND(BN548*S588/SUM(S579:S588),#REF!),"")</f>
        <v/>
      </c>
      <c r="BO584" s="331" t="str">
        <f>IF(COUNT(BO548,T588)=2,ROUND(BO548*T588/SUM(T579:T588),#REF!),"")</f>
        <v/>
      </c>
      <c r="BP584" s="331" t="str">
        <f>IF(COUNT(BP548,U588)=2,ROUND(BP548*U588/SUM(U579:U588),#REF!),"")</f>
        <v/>
      </c>
      <c r="BQ584" s="331" t="str">
        <f>IF(COUNT(BQ548,V588)=2,ROUND(BQ548*V588/SUM(V579:V588),#REF!),"")</f>
        <v/>
      </c>
      <c r="BR584" s="331" t="str">
        <f>IF(COUNT(BR548,W588)=2,ROUND(BR548*W588/SUM(W579:W588),#REF!),"")</f>
        <v/>
      </c>
      <c r="BS584" s="569" t="e">
        <f>IF(#REF!="発電事業者","送電電力（MW）","受電電力（MW）")</f>
        <v>#REF!</v>
      </c>
      <c r="BT584" s="569"/>
      <c r="BU584" s="569"/>
      <c r="BV584" s="333" t="s">
        <v>171</v>
      </c>
      <c r="BW584" s="355" t="str">
        <f>IF(F576=0,IF(COUNT(BW548,I588)=2,ROUND(BW548*I588/100,#REF!),""),IF(COUNT(BW548,I588)=2,ROUND(BW548*I588/L551,#REF!),""))</f>
        <v/>
      </c>
      <c r="BX584" s="580"/>
      <c r="BY584" s="331" t="str">
        <f>IF(COUNT(BY548,X588)=2,ROUND(BY548*X588/SUM(X579:X588),#REF!),"")</f>
        <v/>
      </c>
      <c r="BZ584" s="331" t="str">
        <f>IF(COUNT(BZ548,Y588)=2,ROUND(BZ548*Y588/SUM(Y579:Y588),#REF!),"")</f>
        <v/>
      </c>
      <c r="CA584" s="331" t="str">
        <f>IF(COUNT(CA548,Z588)=2,ROUND(CA548*Z588/SUM(Z579:Z588),#REF!),"")</f>
        <v/>
      </c>
      <c r="CB584" s="331" t="str">
        <f>IF(COUNT(CB548,AA588)=2,ROUND(CB548*AA588/SUM(AA579:AA588),#REF!),"")</f>
        <v/>
      </c>
      <c r="CC584" s="331" t="str">
        <f>IF(COUNT(CC548,AB588)=2,ROUND(CC548*AB588/SUM(AB579:AB588),#REF!),"")</f>
        <v/>
      </c>
      <c r="CD584" s="331" t="str">
        <f>IF(COUNT(CD548,AC588)=2,ROUND(CD548*AC588/SUM(AC579:AC588),#REF!),"")</f>
        <v/>
      </c>
      <c r="CE584" s="331" t="str">
        <f>IF(COUNT(CE548,AD588)=2,ROUND(CE548*AD588/SUM(AD579:AD588),#REF!),"")</f>
        <v/>
      </c>
      <c r="CF584" s="331" t="str">
        <f>IF(COUNT(CF548,AE588)=2,ROUND(CF548*AE588/SUM(AE579:AE588),#REF!),"")</f>
        <v/>
      </c>
      <c r="CG584" s="331" t="str">
        <f>IF(COUNT(CG548,AF588)=2,ROUND(CG548*AF588/SUM(AF579:AF588),#REF!),"")</f>
        <v/>
      </c>
      <c r="CH584" s="563" t="s">
        <v>120</v>
      </c>
      <c r="CI584" s="563"/>
      <c r="CJ584" s="563"/>
      <c r="CK584" s="563"/>
      <c r="CL584" s="563"/>
      <c r="CM584" s="563"/>
      <c r="CN584" s="563"/>
      <c r="CO584" s="563"/>
      <c r="CP584" s="563"/>
      <c r="CQ584" s="563"/>
    </row>
    <row r="585" spans="3:95" s="243" customFormat="1" ht="13.5" customHeight="1">
      <c r="C585" s="568"/>
      <c r="D585" s="568"/>
      <c r="E585" s="332"/>
      <c r="F585" s="569" t="str">
        <f t="shared" ca="1" si="37"/>
        <v/>
      </c>
      <c r="G585" s="569"/>
      <c r="H585" s="569"/>
      <c r="I585" s="333" t="str">
        <f>IF(E585="","",E543)</f>
        <v/>
      </c>
      <c r="J585" s="569" t="e">
        <f>J577&amp;"７"</f>
        <v>#REF!</v>
      </c>
      <c r="K585" s="569"/>
      <c r="L585" s="308"/>
      <c r="M585" s="308"/>
      <c r="N585" s="308"/>
      <c r="O585" s="308"/>
      <c r="P585" s="308"/>
      <c r="Q585" s="308"/>
      <c r="R585" s="308"/>
      <c r="S585" s="308"/>
      <c r="T585" s="308"/>
      <c r="U585" s="308"/>
      <c r="V585" s="308"/>
      <c r="W585" s="308"/>
      <c r="X585" s="308"/>
      <c r="Y585" s="308"/>
      <c r="Z585" s="308"/>
      <c r="AA585" s="308"/>
      <c r="AB585" s="308"/>
      <c r="AC585" s="308"/>
      <c r="AD585" s="308"/>
      <c r="AE585" s="308"/>
      <c r="AF585" s="308"/>
      <c r="AG585" s="570"/>
      <c r="AH585" s="570"/>
      <c r="AI585" s="570"/>
      <c r="AJ585" s="570"/>
      <c r="AK585" s="570"/>
      <c r="AL585" s="570"/>
      <c r="AM585" s="570"/>
      <c r="AN585" s="570"/>
      <c r="AO585" s="570"/>
      <c r="AP585" s="570"/>
      <c r="AR585" s="571" t="b">
        <f t="shared" si="36"/>
        <v>0</v>
      </c>
      <c r="AS585" s="571"/>
      <c r="AT585" s="571"/>
      <c r="AU585" s="282" t="s">
        <v>160</v>
      </c>
      <c r="AV585" s="275"/>
      <c r="AX585" s="569"/>
      <c r="AY585" s="569"/>
      <c r="AZ585" s="588"/>
      <c r="BA585" s="590"/>
      <c r="BB585" s="590"/>
      <c r="BC585" s="590"/>
      <c r="BD585" s="588"/>
      <c r="BE585" s="583"/>
      <c r="BF585" s="584"/>
      <c r="BG585" s="259"/>
      <c r="BH585" s="259"/>
      <c r="BI585" s="259"/>
      <c r="BJ585" s="259"/>
      <c r="BK585" s="259"/>
      <c r="BL585" s="259"/>
      <c r="BM585" s="259"/>
      <c r="BN585" s="259"/>
      <c r="BO585" s="259"/>
      <c r="BP585" s="259"/>
      <c r="BQ585" s="259"/>
      <c r="BR585" s="259"/>
      <c r="BS585" s="569"/>
      <c r="BT585" s="569"/>
      <c r="BU585" s="569"/>
      <c r="BV585" s="333" t="s">
        <v>172</v>
      </c>
      <c r="BW585" s="355" t="str">
        <f>IF(F576=0,IF(COUNT(BW549,F588)=2,ROUND(BW549*F588/100,#REF!),""),IF(COUNT(BW549,F588)=2,ROUND(BW549*F588/Q549,#REF!),""))</f>
        <v/>
      </c>
      <c r="BX585" s="581"/>
      <c r="BY585" s="331" t="str">
        <f>IF(COUNT(BY549,X588)=2,ROUND(BY549*X588/SUM(X579:X588),#REF!),"")</f>
        <v/>
      </c>
      <c r="BZ585" s="331" t="str">
        <f>IF(COUNT(BZ549,Y588)=2,ROUND(BZ549*Y588/SUM(Y579:Y588),#REF!),"")</f>
        <v/>
      </c>
      <c r="CA585" s="331" t="str">
        <f>IF(COUNT(CA549,Z588)=2,ROUND(CA549*Z588/SUM(Z579:Z588),#REF!),"")</f>
        <v/>
      </c>
      <c r="CB585" s="331" t="str">
        <f>IF(COUNT(CB549,AA588)=2,ROUND(CB549*AA588/SUM(AA579:AA588),#REF!),"")</f>
        <v/>
      </c>
      <c r="CC585" s="331" t="str">
        <f>IF(COUNT(CC549,AB588)=2,ROUND(CC549*AB588/SUM(AB579:AB588),#REF!),"")</f>
        <v/>
      </c>
      <c r="CD585" s="331" t="str">
        <f>IF(COUNT(CD549,AC588)=2,ROUND(CD549*AC588/SUM(AC579:AC588),#REF!),"")</f>
        <v/>
      </c>
      <c r="CE585" s="331" t="str">
        <f>IF(COUNT(CE549,AD588)=2,ROUND(CE549*AD588/SUM(AD579:AD588),#REF!),"")</f>
        <v/>
      </c>
      <c r="CF585" s="331" t="str">
        <f>IF(COUNT(CF549,AE588)=2,ROUND(CF549*AE588/SUM(AE579:AE588),#REF!),"")</f>
        <v/>
      </c>
      <c r="CG585" s="331" t="str">
        <f>IF(COUNT(CG549,AF588)=2,ROUND(CG549*AF588/SUM(AF579:AF588),#REF!),"")</f>
        <v/>
      </c>
      <c r="CH585" s="564" t="str">
        <f>IF(CH584="","",CH584)</f>
        <v>廃棄物</v>
      </c>
      <c r="CI585" s="564"/>
      <c r="CJ585" s="564"/>
      <c r="CK585" s="564"/>
      <c r="CL585" s="564"/>
      <c r="CM585" s="564"/>
      <c r="CN585" s="564"/>
      <c r="CO585" s="564"/>
      <c r="CP585" s="564"/>
      <c r="CQ585" s="564"/>
    </row>
    <row r="586" spans="3:95" s="243" customFormat="1" ht="13.5" customHeight="1">
      <c r="C586" s="568"/>
      <c r="D586" s="568"/>
      <c r="E586" s="332"/>
      <c r="F586" s="569" t="str">
        <f t="shared" ca="1" si="37"/>
        <v/>
      </c>
      <c r="G586" s="569"/>
      <c r="H586" s="569"/>
      <c r="I586" s="333" t="str">
        <f>IF(E586="","",E543)</f>
        <v/>
      </c>
      <c r="J586" s="569" t="e">
        <f>J577&amp;"８"</f>
        <v>#REF!</v>
      </c>
      <c r="K586" s="569"/>
      <c r="L586" s="308"/>
      <c r="M586" s="308"/>
      <c r="N586" s="308"/>
      <c r="O586" s="308"/>
      <c r="P586" s="308"/>
      <c r="Q586" s="308"/>
      <c r="R586" s="308"/>
      <c r="S586" s="308"/>
      <c r="T586" s="308"/>
      <c r="U586" s="308"/>
      <c r="V586" s="308"/>
      <c r="W586" s="308"/>
      <c r="X586" s="308"/>
      <c r="Y586" s="308"/>
      <c r="Z586" s="308"/>
      <c r="AA586" s="308"/>
      <c r="AB586" s="308"/>
      <c r="AC586" s="308"/>
      <c r="AD586" s="308"/>
      <c r="AE586" s="308"/>
      <c r="AF586" s="308"/>
      <c r="AG586" s="570"/>
      <c r="AH586" s="570"/>
      <c r="AI586" s="570"/>
      <c r="AJ586" s="570"/>
      <c r="AK586" s="570"/>
      <c r="AL586" s="570"/>
      <c r="AM586" s="570"/>
      <c r="AN586" s="570"/>
      <c r="AO586" s="570"/>
      <c r="AP586" s="570"/>
      <c r="AR586" s="571" t="b">
        <f t="shared" si="36"/>
        <v>0</v>
      </c>
      <c r="AS586" s="571"/>
      <c r="AT586" s="571"/>
      <c r="AU586" s="282" t="s">
        <v>160</v>
      </c>
      <c r="AV586" s="257"/>
      <c r="AX586" s="569"/>
      <c r="AY586" s="569"/>
      <c r="AZ586" s="589"/>
      <c r="BA586" s="590"/>
      <c r="BB586" s="590"/>
      <c r="BC586" s="590"/>
      <c r="BD586" s="589"/>
      <c r="BE586" s="585" t="e">
        <f>IF(#REF!="発電事業者","月間送電電力量（GWh）","月間受電電力量（GWh）")</f>
        <v>#REF!</v>
      </c>
      <c r="BF586" s="586"/>
      <c r="BG586" s="297" t="str">
        <f>IF(COUNT(BG550,L588)=2,ROUND(BG550*L588/SUM(L579:L588),#REF!),"")</f>
        <v/>
      </c>
      <c r="BH586" s="297" t="str">
        <f>IF(COUNT(BH550,M588)=2,ROUND(BH550*M588/SUM(M579:M588),#REF!),"")</f>
        <v/>
      </c>
      <c r="BI586" s="297" t="str">
        <f>IF(COUNT(BI550,N588)=2,ROUND(BI550*N588/SUM(N579:N588),#REF!),"")</f>
        <v/>
      </c>
      <c r="BJ586" s="297" t="str">
        <f>IF(COUNT(BJ550,O588)=2,ROUND(BJ550*O588/SUM(O579:O588),#REF!),"")</f>
        <v/>
      </c>
      <c r="BK586" s="297" t="str">
        <f>IF(COUNT(BK550,P588)=2,ROUND(BK550*P588/SUM(P579:P588),#REF!),"")</f>
        <v/>
      </c>
      <c r="BL586" s="297" t="str">
        <f>IF(COUNT(BL550,Q588)=2,ROUND(BL550*Q588/SUM(Q579:Q588),#REF!),"")</f>
        <v/>
      </c>
      <c r="BM586" s="297" t="str">
        <f>IF(COUNT(BM550,R588)=2,ROUND(BM550*R588/SUM(R579:R588),#REF!),"")</f>
        <v/>
      </c>
      <c r="BN586" s="297" t="str">
        <f>IF(COUNT(BN550,S588)=2,ROUND(BN550*S588/SUM(S579:S588),#REF!),"")</f>
        <v/>
      </c>
      <c r="BO586" s="297" t="str">
        <f>IF(COUNT(BO550,T588)=2,ROUND(BO550*T588/SUM(T579:T588),#REF!),"")</f>
        <v/>
      </c>
      <c r="BP586" s="297" t="str">
        <f>IF(COUNT(BP550,U588)=2,ROUND(BP550*U588/SUM(U579:U588),#REF!),"")</f>
        <v/>
      </c>
      <c r="BQ586" s="297" t="str">
        <f>IF(COUNT(BQ550,V588)=2,ROUND(BQ550*V588/SUM(V579:V588),#REF!),"")</f>
        <v/>
      </c>
      <c r="BR586" s="297" t="str">
        <f>IF(COUNT(BR550,W588)=2,ROUND(BR550*W588/SUM(W579:W588),#REF!),"")</f>
        <v/>
      </c>
      <c r="BS586" s="569" t="e">
        <f>IF(#REF!="発電事業者","年間送電電力量（GWh）","年間受電電力量（GWh）")</f>
        <v>#REF!</v>
      </c>
      <c r="BT586" s="569"/>
      <c r="BU586" s="569"/>
      <c r="BV586" s="333" t="s">
        <v>25</v>
      </c>
      <c r="BW586" s="352"/>
      <c r="BX586" s="582"/>
      <c r="BY586" s="297" t="str">
        <f>IF(COUNT(BY550,X588)=2,ROUND(BY550*X588/SUM(X579:X588),#REF!),"")</f>
        <v/>
      </c>
      <c r="BZ586" s="297" t="str">
        <f>IF(COUNT(BZ550,Y588)=2,ROUND(BZ550*Y588/SUM(Y579:Y588),#REF!),"")</f>
        <v/>
      </c>
      <c r="CA586" s="297" t="str">
        <f>IF(COUNT(CA550,Z588)=2,ROUND(CA550*Z588/SUM(Z579:Z588),#REF!),"")</f>
        <v/>
      </c>
      <c r="CB586" s="297" t="str">
        <f>IF(COUNT(CB550,AA588)=2,ROUND(CB550*AA588/SUM(AA579:AA588),#REF!),"")</f>
        <v/>
      </c>
      <c r="CC586" s="297" t="str">
        <f>IF(COUNT(CC550,AB588)=2,ROUND(CC550*AB588/SUM(AB579:AB588),#REF!),"")</f>
        <v/>
      </c>
      <c r="CD586" s="297" t="str">
        <f>IF(COUNT(CD550,AC588)=2,ROUND(CD550*AC588/SUM(AC579:AC588),#REF!),"")</f>
        <v/>
      </c>
      <c r="CE586" s="297" t="str">
        <f>IF(COUNT(CE550,AD588)=2,ROUND(CE550*AD588/SUM(AD579:AD588),#REF!),"")</f>
        <v/>
      </c>
      <c r="CF586" s="297" t="str">
        <f>IF(COUNT(CF550,AE588)=2,ROUND(CF550*AE588/SUM(AE579:AE588),#REF!),"")</f>
        <v/>
      </c>
      <c r="CG586" s="297" t="str">
        <f>IF(COUNT(CG550,AF588)=2,ROUND(CG550*AF588/SUM(AF579:AF588),#REF!),"")</f>
        <v/>
      </c>
      <c r="CH586" s="565" t="str">
        <f>IF(COUNTA(AG588)=0,"",AG588)</f>
        <v/>
      </c>
      <c r="CI586" s="565"/>
      <c r="CJ586" s="565"/>
      <c r="CK586" s="565"/>
      <c r="CL586" s="565"/>
      <c r="CM586" s="565"/>
      <c r="CN586" s="565"/>
      <c r="CO586" s="565"/>
      <c r="CP586" s="565"/>
      <c r="CQ586" s="565"/>
    </row>
    <row r="587" spans="3:95" s="243" customFormat="1" ht="13.5" customHeight="1">
      <c r="C587" s="568"/>
      <c r="D587" s="568"/>
      <c r="E587" s="332"/>
      <c r="F587" s="569" t="str">
        <f t="shared" ca="1" si="37"/>
        <v/>
      </c>
      <c r="G587" s="569"/>
      <c r="H587" s="569"/>
      <c r="I587" s="333" t="str">
        <f>IF(E587="","",E543)</f>
        <v/>
      </c>
      <c r="J587" s="569" t="e">
        <f>J577&amp;"９"</f>
        <v>#REF!</v>
      </c>
      <c r="K587" s="569"/>
      <c r="L587" s="308"/>
      <c r="M587" s="308"/>
      <c r="N587" s="308"/>
      <c r="O587" s="308"/>
      <c r="P587" s="308"/>
      <c r="Q587" s="308"/>
      <c r="R587" s="308"/>
      <c r="S587" s="308"/>
      <c r="T587" s="308"/>
      <c r="U587" s="308"/>
      <c r="V587" s="308"/>
      <c r="W587" s="308"/>
      <c r="X587" s="308"/>
      <c r="Y587" s="308"/>
      <c r="Z587" s="308"/>
      <c r="AA587" s="308"/>
      <c r="AB587" s="308"/>
      <c r="AC587" s="308"/>
      <c r="AD587" s="308"/>
      <c r="AE587" s="308"/>
      <c r="AF587" s="308"/>
      <c r="AG587" s="570"/>
      <c r="AH587" s="570"/>
      <c r="AI587" s="570"/>
      <c r="AJ587" s="570"/>
      <c r="AK587" s="570"/>
      <c r="AL587" s="570"/>
      <c r="AM587" s="570"/>
      <c r="AN587" s="570"/>
      <c r="AO587" s="570"/>
      <c r="AP587" s="570"/>
      <c r="AR587" s="571" t="b">
        <f t="shared" si="36"/>
        <v>0</v>
      </c>
      <c r="AS587" s="571"/>
      <c r="AT587" s="571"/>
      <c r="AU587" s="282" t="s">
        <v>160</v>
      </c>
      <c r="AV587" s="275"/>
    </row>
    <row r="588" spans="3:95" s="243" customFormat="1" ht="13.5" customHeight="1">
      <c r="C588" s="572" t="s">
        <v>307</v>
      </c>
      <c r="D588" s="573"/>
      <c r="E588" s="353"/>
      <c r="F588" s="574"/>
      <c r="G588" s="575"/>
      <c r="H588" s="576"/>
      <c r="I588" s="354"/>
      <c r="J588" s="668"/>
      <c r="K588" s="669"/>
      <c r="L588" s="308"/>
      <c r="M588" s="308"/>
      <c r="N588" s="308"/>
      <c r="O588" s="308"/>
      <c r="P588" s="308"/>
      <c r="Q588" s="308"/>
      <c r="R588" s="308"/>
      <c r="S588" s="308"/>
      <c r="T588" s="308"/>
      <c r="U588" s="308"/>
      <c r="V588" s="308"/>
      <c r="W588" s="308"/>
      <c r="X588" s="308"/>
      <c r="Y588" s="308"/>
      <c r="Z588" s="308"/>
      <c r="AA588" s="308"/>
      <c r="AB588" s="308"/>
      <c r="AC588" s="308"/>
      <c r="AD588" s="308"/>
      <c r="AE588" s="308"/>
      <c r="AF588" s="308"/>
      <c r="AG588" s="570"/>
      <c r="AH588" s="570"/>
      <c r="AI588" s="570"/>
      <c r="AJ588" s="570"/>
      <c r="AK588" s="570"/>
      <c r="AL588" s="570"/>
      <c r="AM588" s="570"/>
      <c r="AN588" s="570"/>
      <c r="AO588" s="570"/>
      <c r="AP588" s="570"/>
      <c r="AR588" s="571" t="b">
        <f t="shared" si="36"/>
        <v>0</v>
      </c>
      <c r="AS588" s="571"/>
      <c r="AT588" s="571"/>
      <c r="AU588" s="282" t="s">
        <v>160</v>
      </c>
    </row>
    <row r="589" spans="3:95" s="243" customFormat="1" ht="13.5" hidden="1" customHeight="1"/>
    <row r="590" spans="3:95" s="243" customFormat="1" ht="13.5" hidden="1" customHeight="1">
      <c r="AV590" s="268"/>
    </row>
    <row r="591" spans="3:95" s="243" customFormat="1" ht="13.5" hidden="1" customHeight="1">
      <c r="AV591" s="268"/>
    </row>
    <row r="592" spans="3:95" s="243" customFormat="1" ht="13.5" hidden="1" customHeight="1">
      <c r="AV592" s="268"/>
    </row>
    <row r="593" spans="3:100" s="243" customFormat="1" ht="13.5" hidden="1" customHeight="1">
      <c r="AV593" s="268"/>
    </row>
    <row r="594" spans="3:100" s="243" customFormat="1" ht="13.5" hidden="1" customHeight="1">
      <c r="AV594" s="268"/>
    </row>
    <row r="595" spans="3:100" s="243" customFormat="1" ht="13.5" hidden="1" customHeight="1">
      <c r="AV595" s="268"/>
    </row>
    <row r="596" spans="3:100" s="243" customFormat="1" ht="13.5" hidden="1" customHeight="1">
      <c r="AV596" s="268"/>
    </row>
    <row r="597" spans="3:100" s="243" customFormat="1" ht="13.5" hidden="1" customHeight="1">
      <c r="AV597" s="268"/>
    </row>
    <row r="598" spans="3:100" s="243" customFormat="1" ht="13.5" hidden="1" customHeight="1">
      <c r="AV598" s="268"/>
    </row>
    <row r="599" spans="3:100" s="243" customFormat="1" ht="13.5" hidden="1" customHeight="1">
      <c r="AV599" s="268"/>
    </row>
    <row r="600" spans="3:100" s="243" customFormat="1" ht="13.5" hidden="1" customHeight="1">
      <c r="AV600" s="268"/>
    </row>
    <row r="601" spans="3:100" s="243" customFormat="1" ht="13.5" hidden="1" customHeight="1">
      <c r="AV601" s="268"/>
    </row>
    <row r="602" spans="3:100" s="243" customFormat="1" ht="13.5" customHeight="1">
      <c r="AQ602" s="268"/>
      <c r="AR602" s="268"/>
      <c r="AS602" s="268"/>
      <c r="AT602" s="268"/>
      <c r="AU602" s="268"/>
    </row>
    <row r="603" spans="3:100" s="243" customFormat="1" ht="13.5" customHeight="1">
      <c r="C603" s="651" t="s">
        <v>8</v>
      </c>
      <c r="D603" s="651"/>
      <c r="E603" s="562" t="s">
        <v>113</v>
      </c>
      <c r="F603" s="562"/>
      <c r="G603" s="279"/>
    </row>
    <row r="604" spans="3:100" s="243" customFormat="1" ht="13.5" customHeight="1">
      <c r="C604" s="651"/>
      <c r="D604" s="651"/>
      <c r="E604" s="562"/>
      <c r="F604" s="562"/>
      <c r="G604" s="279"/>
      <c r="I604" s="244"/>
    </row>
    <row r="605" spans="3:100" s="243" customFormat="1" ht="13.5" customHeight="1">
      <c r="C605" s="235" t="s">
        <v>254</v>
      </c>
      <c r="D605" s="279"/>
      <c r="E605" s="279"/>
      <c r="F605" s="279"/>
      <c r="G605" s="279"/>
      <c r="I605" s="244"/>
      <c r="BC605" s="239" t="e">
        <f>IF(#REF!="発電事業者","算定結果　様式第３２第１表～第４表（保有電源新エネ欄他）","算定結果　様式第３２第１表・第２表（年度末電源構成・発電端電力量）")</f>
        <v>#REF!</v>
      </c>
      <c r="CT605" s="296" t="s">
        <v>114</v>
      </c>
      <c r="CV605" s="286" t="str">
        <f>IF(COUNT(H609:Z632)&gt;0,"○","")</f>
        <v/>
      </c>
    </row>
    <row r="606" spans="3:100" s="243" customFormat="1" ht="13.5" customHeight="1">
      <c r="C606" s="652"/>
      <c r="D606" s="653"/>
      <c r="E606" s="653"/>
      <c r="F606" s="653"/>
      <c r="G606" s="654"/>
      <c r="H606" s="594" t="str">
        <f>$H$66</f>
        <v>廃棄物</v>
      </c>
      <c r="I606" s="594"/>
      <c r="J606" s="594"/>
      <c r="K606" s="594"/>
      <c r="L606" s="594"/>
      <c r="M606" s="594"/>
      <c r="N606" s="594"/>
      <c r="O606" s="594"/>
      <c r="P606" s="594"/>
      <c r="Q606" s="594"/>
      <c r="R606" s="594"/>
      <c r="S606" s="594"/>
      <c r="T606" s="594"/>
      <c r="U606" s="594"/>
      <c r="V606" s="594"/>
      <c r="W606" s="594"/>
      <c r="X606" s="594"/>
      <c r="Y606" s="594"/>
      <c r="Z606" s="594"/>
      <c r="AA606" s="245"/>
      <c r="AB606" s="245"/>
      <c r="AC606" s="245"/>
      <c r="AD606" s="298"/>
      <c r="AE606" s="298"/>
      <c r="AF606" s="298"/>
      <c r="AG606" s="298"/>
      <c r="AH606" s="298"/>
      <c r="AI606" s="268"/>
      <c r="AJ606" s="268"/>
      <c r="AK606" s="268"/>
      <c r="AL606" s="268"/>
      <c r="AM606" s="268"/>
      <c r="AN606" s="268"/>
      <c r="AO606" s="268"/>
      <c r="AP606" s="268"/>
      <c r="AQ606" s="268"/>
      <c r="AR606" s="268"/>
      <c r="AS606" s="268"/>
      <c r="AT606" s="268"/>
      <c r="AU606" s="268"/>
      <c r="BB606" s="246"/>
      <c r="BC606" s="659" t="s">
        <v>256</v>
      </c>
      <c r="BD606" s="659"/>
      <c r="BE606" s="659"/>
      <c r="BF606" s="659"/>
      <c r="BG606" s="601" t="e">
        <f>DATE(#REF!,1,1)</f>
        <v>#REF!</v>
      </c>
      <c r="BH606" s="602"/>
      <c r="BI606" s="602"/>
      <c r="BJ606" s="602"/>
      <c r="BK606" s="602"/>
      <c r="BL606" s="602"/>
      <c r="BM606" s="602"/>
      <c r="BN606" s="602"/>
      <c r="BO606" s="602"/>
      <c r="BP606" s="602"/>
      <c r="BQ606" s="602"/>
      <c r="BR606" s="603"/>
      <c r="BS606" s="659" t="s">
        <v>257</v>
      </c>
      <c r="BT606" s="659"/>
      <c r="BU606" s="659"/>
      <c r="BV606" s="659"/>
      <c r="BW606" s="592" t="e">
        <f>DATE(#REF!-1,1,1)</f>
        <v>#REF!</v>
      </c>
      <c r="BX606" s="592" t="e">
        <f>DATE(#REF!,1,1)</f>
        <v>#REF!</v>
      </c>
      <c r="BY606" s="592" t="e">
        <f>DATE(#REF!+1,1,1)</f>
        <v>#REF!</v>
      </c>
      <c r="BZ606" s="592" t="e">
        <f>DATE(#REF!+2,1,1)</f>
        <v>#REF!</v>
      </c>
      <c r="CA606" s="592" t="e">
        <f>DATE(#REF!+3,1,1)</f>
        <v>#REF!</v>
      </c>
      <c r="CB606" s="592" t="e">
        <f>DATE(#REF!+4,1,1)</f>
        <v>#REF!</v>
      </c>
      <c r="CC606" s="592" t="e">
        <f>DATE(#REF!+5,1,1)</f>
        <v>#REF!</v>
      </c>
      <c r="CD606" s="592" t="e">
        <f>DATE(#REF!+6,1,1)</f>
        <v>#REF!</v>
      </c>
      <c r="CE606" s="592" t="e">
        <f>DATE(#REF!+7,1,1)</f>
        <v>#REF!</v>
      </c>
      <c r="CF606" s="592" t="e">
        <f>DATE(#REF!+8,1,1)</f>
        <v>#REF!</v>
      </c>
      <c r="CG606" s="592" t="e">
        <f>DATE(#REF!+9,1,1)</f>
        <v>#REF!</v>
      </c>
      <c r="CH606" s="273"/>
      <c r="CI606" s="273"/>
      <c r="CJ606" s="273"/>
      <c r="CK606" s="273"/>
      <c r="CL606" s="273"/>
      <c r="CM606" s="273"/>
      <c r="CN606" s="273"/>
      <c r="CO606" s="273"/>
      <c r="CP606" s="273"/>
      <c r="CQ606" s="273"/>
    </row>
    <row r="607" spans="3:100" s="243" customFormat="1" ht="13.5" customHeight="1">
      <c r="C607" s="661"/>
      <c r="D607" s="662"/>
      <c r="E607" s="662"/>
      <c r="F607" s="662"/>
      <c r="G607" s="663"/>
      <c r="H607" s="595" t="s">
        <v>194</v>
      </c>
      <c r="I607" s="595" t="s">
        <v>195</v>
      </c>
      <c r="J607" s="595" t="s">
        <v>161</v>
      </c>
      <c r="K607" s="595" t="s">
        <v>162</v>
      </c>
      <c r="L607" s="595" t="s">
        <v>163</v>
      </c>
      <c r="M607" s="595" t="s">
        <v>164</v>
      </c>
      <c r="N607" s="595" t="s">
        <v>165</v>
      </c>
      <c r="O607" s="595" t="s">
        <v>166</v>
      </c>
      <c r="P607" s="595" t="s">
        <v>167</v>
      </c>
      <c r="Q607" s="595" t="s">
        <v>168</v>
      </c>
      <c r="R607" s="595" t="s">
        <v>169</v>
      </c>
      <c r="S607" s="595" t="s">
        <v>170</v>
      </c>
      <c r="T607" s="595" t="s">
        <v>25</v>
      </c>
      <c r="U607" s="637"/>
      <c r="V607" s="638"/>
      <c r="W607" s="638"/>
      <c r="X607" s="638"/>
      <c r="Y607" s="638"/>
      <c r="Z607" s="639"/>
      <c r="AA607" s="245"/>
      <c r="AB607" s="245"/>
      <c r="AC607" s="245"/>
      <c r="AD607" s="298"/>
      <c r="AE607" s="298"/>
      <c r="AF607" s="298"/>
      <c r="AG607" s="298"/>
      <c r="AH607" s="298"/>
      <c r="AI607" s="245"/>
      <c r="AJ607" s="245"/>
      <c r="AK607" s="245"/>
      <c r="AL607" s="245"/>
      <c r="AM607" s="245"/>
      <c r="AN607" s="245"/>
      <c r="AO607" s="245"/>
      <c r="AP607" s="245"/>
      <c r="AQ607" s="245"/>
      <c r="AR607" s="245"/>
      <c r="AS607" s="245"/>
      <c r="AT607" s="245"/>
      <c r="AU607" s="245"/>
      <c r="AX607" s="280"/>
      <c r="AY607" s="280"/>
      <c r="AZ607" s="280"/>
      <c r="BA607" s="280"/>
      <c r="BB607" s="246"/>
      <c r="BC607" s="659"/>
      <c r="BD607" s="659"/>
      <c r="BE607" s="659"/>
      <c r="BF607" s="659"/>
      <c r="BG607" s="334" t="s">
        <v>194</v>
      </c>
      <c r="BH607" s="334" t="s">
        <v>195</v>
      </c>
      <c r="BI607" s="334" t="s">
        <v>161</v>
      </c>
      <c r="BJ607" s="334" t="s">
        <v>162</v>
      </c>
      <c r="BK607" s="334" t="s">
        <v>163</v>
      </c>
      <c r="BL607" s="334" t="s">
        <v>164</v>
      </c>
      <c r="BM607" s="334" t="s">
        <v>165</v>
      </c>
      <c r="BN607" s="334" t="s">
        <v>166</v>
      </c>
      <c r="BO607" s="334" t="s">
        <v>167</v>
      </c>
      <c r="BP607" s="334" t="s">
        <v>168</v>
      </c>
      <c r="BQ607" s="334" t="s">
        <v>169</v>
      </c>
      <c r="BR607" s="334" t="s">
        <v>170</v>
      </c>
      <c r="BS607" s="659"/>
      <c r="BT607" s="659"/>
      <c r="BU607" s="659"/>
      <c r="BV607" s="659"/>
      <c r="BW607" s="593"/>
      <c r="BX607" s="593"/>
      <c r="BY607" s="593"/>
      <c r="BZ607" s="593"/>
      <c r="CA607" s="593"/>
      <c r="CB607" s="593"/>
      <c r="CC607" s="593"/>
      <c r="CD607" s="593"/>
      <c r="CE607" s="593"/>
      <c r="CF607" s="593"/>
      <c r="CG607" s="593"/>
      <c r="CH607" s="273"/>
      <c r="CI607" s="273"/>
      <c r="CJ607" s="273"/>
      <c r="CK607" s="273"/>
      <c r="CL607" s="273"/>
      <c r="CM607" s="273"/>
      <c r="CN607" s="273"/>
      <c r="CO607" s="273"/>
      <c r="CP607" s="273"/>
      <c r="CQ607" s="273"/>
    </row>
    <row r="608" spans="3:100" s="243" customFormat="1" ht="13.5" customHeight="1">
      <c r="C608" s="655"/>
      <c r="D608" s="656"/>
      <c r="E608" s="656"/>
      <c r="F608" s="656"/>
      <c r="G608" s="657"/>
      <c r="H608" s="596"/>
      <c r="I608" s="596"/>
      <c r="J608" s="596"/>
      <c r="K608" s="596"/>
      <c r="L608" s="596"/>
      <c r="M608" s="596"/>
      <c r="N608" s="596"/>
      <c r="O608" s="596"/>
      <c r="P608" s="596"/>
      <c r="Q608" s="596"/>
      <c r="R608" s="596"/>
      <c r="S608" s="596"/>
      <c r="T608" s="596"/>
      <c r="U608" s="640"/>
      <c r="V608" s="641"/>
      <c r="W608" s="641"/>
      <c r="X608" s="641"/>
      <c r="Y608" s="641"/>
      <c r="Z608" s="642"/>
      <c r="AA608" s="250"/>
      <c r="AB608" s="250"/>
      <c r="AC608" s="250"/>
      <c r="AD608" s="268"/>
      <c r="AE608" s="268"/>
      <c r="AF608" s="268"/>
      <c r="AG608" s="268"/>
      <c r="AH608" s="268"/>
      <c r="AI608" s="250"/>
      <c r="AJ608" s="250"/>
      <c r="AK608" s="250"/>
      <c r="AL608" s="250"/>
      <c r="AM608" s="250"/>
      <c r="AN608" s="250"/>
      <c r="AO608" s="250"/>
      <c r="AP608" s="250"/>
      <c r="AQ608" s="250"/>
      <c r="AR608" s="250"/>
      <c r="AS608" s="250"/>
      <c r="AT608" s="250"/>
      <c r="AU608" s="250"/>
      <c r="AX608" s="280"/>
      <c r="AY608" s="280"/>
      <c r="AZ608" s="280"/>
      <c r="BA608" s="280"/>
      <c r="BB608" s="246"/>
      <c r="BC608" s="634" t="s">
        <v>198</v>
      </c>
      <c r="BD608" s="635"/>
      <c r="BE608" s="635"/>
      <c r="BF608" s="636"/>
      <c r="BG608" s="297" t="str">
        <f>IF(COUNT(H613)=0,"",H613)</f>
        <v/>
      </c>
      <c r="BH608" s="297" t="str">
        <f t="shared" ref="BH608:BR608" si="38">IF(COUNT(I613)=0,"",I613)</f>
        <v/>
      </c>
      <c r="BI608" s="297" t="str">
        <f t="shared" si="38"/>
        <v/>
      </c>
      <c r="BJ608" s="297" t="str">
        <f t="shared" si="38"/>
        <v/>
      </c>
      <c r="BK608" s="297" t="str">
        <f t="shared" si="38"/>
        <v/>
      </c>
      <c r="BL608" s="297" t="str">
        <f t="shared" si="38"/>
        <v/>
      </c>
      <c r="BM608" s="297" t="str">
        <f t="shared" si="38"/>
        <v/>
      </c>
      <c r="BN608" s="297" t="str">
        <f t="shared" si="38"/>
        <v/>
      </c>
      <c r="BO608" s="297" t="str">
        <f t="shared" si="38"/>
        <v/>
      </c>
      <c r="BP608" s="297" t="str">
        <f t="shared" si="38"/>
        <v/>
      </c>
      <c r="BQ608" s="297" t="str">
        <f t="shared" si="38"/>
        <v/>
      </c>
      <c r="BR608" s="297" t="str">
        <f t="shared" si="38"/>
        <v/>
      </c>
      <c r="BS608" s="597" t="s">
        <v>198</v>
      </c>
      <c r="BT608" s="633"/>
      <c r="BU608" s="598"/>
      <c r="BV608" s="334" t="s">
        <v>171</v>
      </c>
      <c r="BW608" s="253" t="str">
        <f>IF(COUNT(L611)=0,"",L611)</f>
        <v/>
      </c>
      <c r="BX608" s="253" t="str">
        <f>IF(COUNT(L613)=0,"",L613)</f>
        <v/>
      </c>
      <c r="BY608" s="253" t="str">
        <f>IF(COUNT(L615)=0,"",L615)</f>
        <v/>
      </c>
      <c r="BZ608" s="253" t="str">
        <f>IF(COUNT(L617)=0,"",L617)</f>
        <v/>
      </c>
      <c r="CA608" s="253" t="str">
        <f>IF(COUNT(L619)=0,"",L619)</f>
        <v/>
      </c>
      <c r="CB608" s="253" t="str">
        <f>IF(COUNT(L621)=0,"",L621)</f>
        <v/>
      </c>
      <c r="CC608" s="253" t="str">
        <f>IF(COUNT(L623)=0,"",L623)</f>
        <v/>
      </c>
      <c r="CD608" s="253" t="str">
        <f>IF(COUNT(L625)=0,"",L625)</f>
        <v/>
      </c>
      <c r="CE608" s="253" t="str">
        <f>IF(COUNT(L627)=0,"",L627)</f>
        <v/>
      </c>
      <c r="CF608" s="253" t="str">
        <f>IF(COUNT(L629)=0,"",L629)</f>
        <v/>
      </c>
      <c r="CG608" s="253" t="str">
        <f>IF(COUNT(L631)=0,"",L631)</f>
        <v/>
      </c>
      <c r="CH608" s="257"/>
      <c r="CI608" s="257"/>
      <c r="CJ608" s="257"/>
      <c r="CK608" s="257"/>
      <c r="CL608" s="257"/>
      <c r="CM608" s="257"/>
      <c r="CN608" s="257"/>
      <c r="CO608" s="257"/>
      <c r="CP608" s="257"/>
      <c r="CQ608" s="257"/>
    </row>
    <row r="609" spans="3:95" s="243" customFormat="1" ht="13.5" customHeight="1">
      <c r="C609" s="604" t="e">
        <f>DATE(#REF!-2,1,1)</f>
        <v>#REF!</v>
      </c>
      <c r="D609" s="605"/>
      <c r="E609" s="613" t="s">
        <v>198</v>
      </c>
      <c r="F609" s="614"/>
      <c r="G609" s="615"/>
      <c r="H609" s="255"/>
      <c r="I609" s="255"/>
      <c r="J609" s="255"/>
      <c r="K609" s="255"/>
      <c r="L609" s="255"/>
      <c r="M609" s="255"/>
      <c r="N609" s="255"/>
      <c r="O609" s="255"/>
      <c r="P609" s="255"/>
      <c r="Q609" s="256"/>
      <c r="R609" s="256"/>
      <c r="S609" s="256"/>
      <c r="T609" s="255"/>
      <c r="U609" s="578"/>
      <c r="V609" s="644"/>
      <c r="W609" s="644"/>
      <c r="X609" s="644"/>
      <c r="Y609" s="644"/>
      <c r="Z609" s="579"/>
      <c r="AA609" s="257"/>
      <c r="AB609" s="257"/>
      <c r="AC609" s="257"/>
      <c r="AD609" s="299"/>
      <c r="AE609" s="299"/>
      <c r="AF609" s="268"/>
      <c r="AG609" s="268"/>
      <c r="AH609" s="268"/>
      <c r="AI609" s="257"/>
      <c r="AJ609" s="257"/>
      <c r="AK609" s="257"/>
      <c r="AL609" s="257"/>
      <c r="AM609" s="257"/>
      <c r="AN609" s="257"/>
      <c r="AO609" s="257"/>
      <c r="AP609" s="257"/>
      <c r="AQ609" s="257"/>
      <c r="AR609" s="257"/>
      <c r="AS609" s="257"/>
      <c r="AT609" s="257"/>
      <c r="AU609" s="257"/>
      <c r="AX609" s="280"/>
      <c r="AY609" s="280"/>
      <c r="AZ609" s="280"/>
      <c r="BA609" s="280"/>
      <c r="BB609" s="246"/>
      <c r="BC609" s="648"/>
      <c r="BD609" s="649"/>
      <c r="BE609" s="649"/>
      <c r="BF609" s="650"/>
      <c r="BG609" s="259"/>
      <c r="BH609" s="259"/>
      <c r="BI609" s="259"/>
      <c r="BJ609" s="259"/>
      <c r="BK609" s="259"/>
      <c r="BL609" s="259"/>
      <c r="BM609" s="259"/>
      <c r="BN609" s="259"/>
      <c r="BO609" s="259"/>
      <c r="BP609" s="259"/>
      <c r="BQ609" s="259"/>
      <c r="BR609" s="259"/>
      <c r="BS609" s="599"/>
      <c r="BT609" s="643"/>
      <c r="BU609" s="600"/>
      <c r="BV609" s="334" t="s">
        <v>172</v>
      </c>
      <c r="BW609" s="253" t="str">
        <f>IF(COUNT(Q609)=0,"",Q609)</f>
        <v/>
      </c>
      <c r="BX609" s="253" t="str">
        <f>IF(COUNT(Q613)=0,"",Q613)</f>
        <v/>
      </c>
      <c r="BY609" s="253" t="str">
        <f>IF(COUNT(Q615)=0,"",Q615)</f>
        <v/>
      </c>
      <c r="BZ609" s="253" t="str">
        <f>IF(COUNT(Q617)=0,"",Q617)</f>
        <v/>
      </c>
      <c r="CA609" s="253" t="str">
        <f>IF(COUNT(Q619)=0,"",Q619)</f>
        <v/>
      </c>
      <c r="CB609" s="253" t="str">
        <f>IF(COUNT(Q621)=0,"",Q621)</f>
        <v/>
      </c>
      <c r="CC609" s="253" t="str">
        <f>IF(COUNT(Q623)=0,"",Q623)</f>
        <v/>
      </c>
      <c r="CD609" s="253" t="str">
        <f>IF(COUNT(Q625)=0,"",Q625)</f>
        <v/>
      </c>
      <c r="CE609" s="253" t="str">
        <f>IF(COUNT(Q627)=0,"",Q627)</f>
        <v/>
      </c>
      <c r="CF609" s="253" t="str">
        <f>IF(COUNT(Q629)=0,"",Q629)</f>
        <v/>
      </c>
      <c r="CG609" s="253" t="str">
        <f>IF(COUNT(Q631)=0,"",Q631)</f>
        <v/>
      </c>
      <c r="CH609" s="257"/>
      <c r="CI609" s="257"/>
      <c r="CJ609" s="257"/>
      <c r="CK609" s="257"/>
      <c r="CL609" s="257"/>
      <c r="CM609" s="257"/>
      <c r="CN609" s="257"/>
      <c r="CO609" s="257"/>
      <c r="CP609" s="257"/>
      <c r="CQ609" s="257"/>
    </row>
    <row r="610" spans="3:95" s="243" customFormat="1" ht="13.5" customHeight="1">
      <c r="C610" s="606"/>
      <c r="D610" s="607"/>
      <c r="E610" s="608" t="s">
        <v>252</v>
      </c>
      <c r="F610" s="609"/>
      <c r="G610" s="610"/>
      <c r="H610" s="260"/>
      <c r="I610" s="260"/>
      <c r="J610" s="260"/>
      <c r="K610" s="260"/>
      <c r="L610" s="260"/>
      <c r="M610" s="260"/>
      <c r="N610" s="260"/>
      <c r="O610" s="260"/>
      <c r="P610" s="260"/>
      <c r="Q610" s="261"/>
      <c r="R610" s="261"/>
      <c r="S610" s="261"/>
      <c r="T610" s="262" t="str">
        <f>IF(COUNT(H610:S610)=0,"",SUMPRODUCT(ROUND(H610:S610,1)))</f>
        <v/>
      </c>
      <c r="U610" s="645"/>
      <c r="V610" s="646"/>
      <c r="W610" s="646"/>
      <c r="X610" s="646"/>
      <c r="Y610" s="646"/>
      <c r="Z610" s="647"/>
      <c r="AA610" s="257"/>
      <c r="AB610" s="257"/>
      <c r="AC610" s="257"/>
      <c r="AD610" s="299"/>
      <c r="AE610" s="299"/>
      <c r="AF610" s="268"/>
      <c r="AG610" s="268"/>
      <c r="AH610" s="268"/>
      <c r="AI610" s="271"/>
      <c r="AJ610" s="271"/>
      <c r="AK610" s="271"/>
      <c r="AL610" s="271"/>
      <c r="AM610" s="271"/>
      <c r="AN610" s="271"/>
      <c r="AO610" s="271"/>
      <c r="AP610" s="271"/>
      <c r="AQ610" s="271"/>
      <c r="AR610" s="271"/>
      <c r="AS610" s="271"/>
      <c r="AT610" s="271"/>
      <c r="AU610" s="272"/>
      <c r="AX610" s="280"/>
      <c r="AY610" s="280"/>
      <c r="AZ610" s="280"/>
      <c r="BA610" s="280"/>
      <c r="BB610" s="246"/>
      <c r="BC610" s="594" t="s">
        <v>205</v>
      </c>
      <c r="BD610" s="594"/>
      <c r="BE610" s="594"/>
      <c r="BF610" s="594"/>
      <c r="BG610" s="253" t="str">
        <f>IF(COUNT(H614)=0,"",ROUND(H614,#REF!))</f>
        <v/>
      </c>
      <c r="BH610" s="253" t="str">
        <f>IF(COUNT(I614)=0,"",ROUND(I614,#REF!))</f>
        <v/>
      </c>
      <c r="BI610" s="253" t="str">
        <f>IF(COUNT(J614)=0,"",ROUND(J614,#REF!))</f>
        <v/>
      </c>
      <c r="BJ610" s="253" t="str">
        <f>IF(COUNT(K614)=0,"",ROUND(K614,#REF!))</f>
        <v/>
      </c>
      <c r="BK610" s="253" t="str">
        <f>IF(COUNT(L614)=0,"",ROUND(L614,#REF!))</f>
        <v/>
      </c>
      <c r="BL610" s="253" t="str">
        <f>IF(COUNT(M614)=0,"",ROUND(M614,#REF!))</f>
        <v/>
      </c>
      <c r="BM610" s="253" t="str">
        <f>IF(COUNT(N614)=0,"",ROUND(N614,#REF!))</f>
        <v/>
      </c>
      <c r="BN610" s="253" t="str">
        <f>IF(COUNT(O614)=0,"",ROUND(O614,#REF!))</f>
        <v/>
      </c>
      <c r="BO610" s="253" t="str">
        <f>IF(COUNT(P614)=0,"",ROUND(P614,#REF!))</f>
        <v/>
      </c>
      <c r="BP610" s="253" t="str">
        <f>IF(COUNT(Q614)=0,"",ROUND(Q614,#REF!))</f>
        <v/>
      </c>
      <c r="BQ610" s="253" t="str">
        <f>IF(COUNT(R614)=0,"",ROUND(R614,#REF!))</f>
        <v/>
      </c>
      <c r="BR610" s="253" t="str">
        <f>IF(COUNT(S614)=0,"",ROUND(S614,#REF!))</f>
        <v/>
      </c>
      <c r="BS610" s="634" t="s">
        <v>205</v>
      </c>
      <c r="BT610" s="635"/>
      <c r="BU610" s="636"/>
      <c r="BV610" s="334" t="s">
        <v>25</v>
      </c>
      <c r="BW610" s="253" t="str">
        <f>IF(COUNT(T612)=0,"",T612)</f>
        <v/>
      </c>
      <c r="BX610" s="253" t="str">
        <f>IF(COUNT(T614)=0,"",T614)</f>
        <v/>
      </c>
      <c r="BY610" s="253" t="str">
        <f>IF(COUNT(T616)=0,"",T616)</f>
        <v/>
      </c>
      <c r="BZ610" s="266" t="str">
        <f>IF(COUNT(T618)=0,"",T618)</f>
        <v/>
      </c>
      <c r="CA610" s="253" t="str">
        <f>IF(COUNT(T620)=0,"",T620)</f>
        <v/>
      </c>
      <c r="CB610" s="253" t="str">
        <f>IF(COUNT(T622)=0,"",T622)</f>
        <v/>
      </c>
      <c r="CC610" s="253" t="str">
        <f>IF(COUNT(T624)=0,"",T624)</f>
        <v/>
      </c>
      <c r="CD610" s="253" t="str">
        <f>IF(COUNT(T626)=0,"",T626)</f>
        <v/>
      </c>
      <c r="CE610" s="253" t="str">
        <f>IF(COUNT(T628)=0,"",T628)</f>
        <v/>
      </c>
      <c r="CF610" s="253" t="str">
        <f>IF(COUNT(T630)=0,"",T630)</f>
        <v/>
      </c>
      <c r="CG610" s="253" t="str">
        <f>IF(COUNT(T632)=0,"",T632)</f>
        <v/>
      </c>
      <c r="CH610" s="257"/>
      <c r="CI610" s="257"/>
      <c r="CJ610" s="257"/>
      <c r="CK610" s="257"/>
      <c r="CL610" s="257"/>
      <c r="CM610" s="257"/>
      <c r="CN610" s="257"/>
      <c r="CO610" s="257"/>
      <c r="CP610" s="257"/>
      <c r="CQ610" s="257"/>
    </row>
    <row r="611" spans="3:95" s="243" customFormat="1" ht="13.5" customHeight="1">
      <c r="C611" s="604" t="e">
        <f>DATE(#REF!-1,1,1)</f>
        <v>#REF!</v>
      </c>
      <c r="D611" s="605"/>
      <c r="E611" s="613" t="s">
        <v>198</v>
      </c>
      <c r="F611" s="614"/>
      <c r="G611" s="615"/>
      <c r="H611" s="256"/>
      <c r="I611" s="256"/>
      <c r="J611" s="256"/>
      <c r="K611" s="256"/>
      <c r="L611" s="256"/>
      <c r="M611" s="256"/>
      <c r="N611" s="256"/>
      <c r="O611" s="256"/>
      <c r="P611" s="256"/>
      <c r="Q611" s="256"/>
      <c r="R611" s="256"/>
      <c r="S611" s="256"/>
      <c r="T611" s="255"/>
      <c r="U611" s="613" t="s">
        <v>210</v>
      </c>
      <c r="V611" s="614"/>
      <c r="W611" s="614"/>
      <c r="X611" s="615"/>
      <c r="Y611" s="666"/>
      <c r="Z611" s="667"/>
      <c r="AA611" s="257"/>
      <c r="AB611" s="257"/>
      <c r="AC611" s="257"/>
      <c r="AD611" s="299"/>
      <c r="AE611" s="299"/>
      <c r="AF611" s="268"/>
      <c r="AG611" s="268"/>
      <c r="AH611" s="268"/>
      <c r="AI611" s="257"/>
      <c r="AJ611" s="257"/>
      <c r="AK611" s="257"/>
      <c r="AL611" s="257"/>
      <c r="AM611" s="257"/>
      <c r="AN611" s="257"/>
      <c r="AO611" s="257"/>
      <c r="AP611" s="257"/>
      <c r="AQ611" s="257"/>
      <c r="AR611" s="257"/>
      <c r="AS611" s="257"/>
      <c r="AT611" s="257"/>
      <c r="AU611" s="257"/>
      <c r="AX611" s="280"/>
      <c r="AY611" s="280"/>
      <c r="AZ611" s="280"/>
      <c r="BB611" s="246"/>
      <c r="BC611" s="627"/>
      <c r="BD611" s="628"/>
      <c r="BE611" s="628"/>
      <c r="BF611" s="628"/>
      <c r="BG611" s="628"/>
      <c r="BH611" s="628"/>
      <c r="BI611" s="628"/>
      <c r="BJ611" s="628"/>
      <c r="BK611" s="628"/>
      <c r="BL611" s="628"/>
      <c r="BM611" s="628"/>
      <c r="BN611" s="628"/>
      <c r="BO611" s="628"/>
      <c r="BP611" s="628"/>
      <c r="BQ611" s="628"/>
      <c r="BR611" s="629"/>
      <c r="BS611" s="597" t="s">
        <v>206</v>
      </c>
      <c r="BT611" s="633"/>
      <c r="BU611" s="598"/>
      <c r="BV611" s="334" t="s">
        <v>25</v>
      </c>
      <c r="BW611" s="253" t="str">
        <f>IF(COUNT(Y611)=0,"",IF(#REF!="発電事業者",Y611,IF(SUMIF($C639:$D648,"その他事業者",L639:L648)=0,IF(Y611*L648/SUM(L639:L648)=0,"",Y611*L648/SUM(L639:L648)),ROUND(Y611*SUMIF($C639:$D648,"その他事業者",L639:L648)/SUM(L639:L648),#REF!)+Y611*L648/SUM(L639:L648))))</f>
        <v/>
      </c>
      <c r="BX611" s="253" t="str">
        <f>IF(COUNT(Y613)=0,"",IF(#REF!="発電事業者",Y613,IF(SUMIF($C639:$D648,"その他事業者",W639:W648)=0,IF(Y613*W648/SUM(W639:W648)=0,"",Y613*W648/SUM(W639:W648)),ROUND(Y613*SUMIF($C639:$D648,"その他事業者",W639:W648)/SUM(W639:W648),#REF!)+Y613*W648/SUM(W639:W648))))</f>
        <v/>
      </c>
      <c r="BY611" s="267"/>
      <c r="BZ611" s="267"/>
      <c r="CA611" s="267"/>
      <c r="CB611" s="253" t="str">
        <f>IF(COUNT(Y621)=0,"",IF(#REF!="発電事業者",Y621,IF(SUMIF($C639:$D648,"その他事業者",AA639:AA648)=0,IF(Y621*AA648/SUM(AA639:AA648)=0,"",Y621*AA648/SUM(AA639:AA648)),ROUND(Y621*SUMIF($C639:$D648,"その他事業者",AA639:AA648)/SUM(AA639:AA648),#REF!)+Y621*AA648/SUM(AA639:AA648))))</f>
        <v/>
      </c>
      <c r="CC611" s="267"/>
      <c r="CD611" s="267"/>
      <c r="CE611" s="267"/>
      <c r="CF611" s="267"/>
      <c r="CG611" s="253" t="str">
        <f>IF(COUNT(Y631)=0,"",IF(#REF!="発電事業者",Y631,IF(SUMIF($C639:$D648,"その他事業者",AF639:AF648)=0,IF(Y631*AF648/SUM(AF639:AF648)=0,"",Y631*AF648/SUM(AF639:AF648)),ROUND(Y631*SUMIF($C639:$D648,"その他事業者",AF639:AF648)/SUM(AF639:AF648),#REF!)+Y631*AF648/SUM(AF639:AF648))))</f>
        <v/>
      </c>
      <c r="CH611" s="257"/>
      <c r="CI611" s="257"/>
      <c r="CJ611" s="257"/>
      <c r="CK611" s="257"/>
      <c r="CL611" s="257"/>
      <c r="CM611" s="257"/>
      <c r="CN611" s="257"/>
      <c r="CO611" s="257"/>
      <c r="CP611" s="257"/>
      <c r="CQ611" s="257"/>
    </row>
    <row r="612" spans="3:95" s="243" customFormat="1" ht="13.5" customHeight="1">
      <c r="C612" s="606"/>
      <c r="D612" s="607"/>
      <c r="E612" s="608" t="s">
        <v>252</v>
      </c>
      <c r="F612" s="609"/>
      <c r="G612" s="610"/>
      <c r="H612" s="261"/>
      <c r="I612" s="261"/>
      <c r="J612" s="261"/>
      <c r="K612" s="261"/>
      <c r="L612" s="261"/>
      <c r="M612" s="261"/>
      <c r="N612" s="261"/>
      <c r="O612" s="261"/>
      <c r="P612" s="261"/>
      <c r="Q612" s="261"/>
      <c r="R612" s="261"/>
      <c r="S612" s="261"/>
      <c r="T612" s="262" t="str">
        <f>IF(COUNT(H612:S612)=0,"",SUMPRODUCT(ROUND(H612:S612,1)))</f>
        <v/>
      </c>
      <c r="U612" s="608" t="s">
        <v>211</v>
      </c>
      <c r="V612" s="609"/>
      <c r="W612" s="609"/>
      <c r="X612" s="610"/>
      <c r="Y612" s="664"/>
      <c r="Z612" s="665"/>
      <c r="AA612" s="257"/>
      <c r="AB612" s="257"/>
      <c r="AC612" s="257"/>
      <c r="AD612" s="299"/>
      <c r="AE612" s="299"/>
      <c r="AF612" s="268"/>
      <c r="AG612" s="268"/>
      <c r="AH612" s="268"/>
      <c r="AI612" s="271"/>
      <c r="AJ612" s="271"/>
      <c r="AK612" s="271"/>
      <c r="AL612" s="271"/>
      <c r="AM612" s="271"/>
      <c r="AN612" s="271"/>
      <c r="AO612" s="271"/>
      <c r="AP612" s="271"/>
      <c r="AQ612" s="271"/>
      <c r="AR612" s="271"/>
      <c r="AS612" s="271"/>
      <c r="AT612" s="271"/>
      <c r="AU612" s="272"/>
      <c r="AX612" s="280"/>
      <c r="AY612" s="280"/>
      <c r="AZ612" s="280"/>
      <c r="BB612" s="246"/>
      <c r="BC612" s="630"/>
      <c r="BD612" s="631"/>
      <c r="BE612" s="631"/>
      <c r="BF612" s="631"/>
      <c r="BG612" s="631"/>
      <c r="BH612" s="631"/>
      <c r="BI612" s="631"/>
      <c r="BJ612" s="631"/>
      <c r="BK612" s="631"/>
      <c r="BL612" s="631"/>
      <c r="BM612" s="631"/>
      <c r="BN612" s="631"/>
      <c r="BO612" s="631"/>
      <c r="BP612" s="631"/>
      <c r="BQ612" s="631"/>
      <c r="BR612" s="632"/>
      <c r="BS612" s="634" t="s">
        <v>207</v>
      </c>
      <c r="BT612" s="635"/>
      <c r="BU612" s="636"/>
      <c r="BV612" s="334" t="s">
        <v>25</v>
      </c>
      <c r="BW612" s="253" t="str">
        <f>IF(COUNT(Y612)=0,"",Y612)</f>
        <v/>
      </c>
      <c r="BX612" s="253" t="str">
        <f>IF(COUNT(Y614)=0,"",Y614)</f>
        <v/>
      </c>
      <c r="BY612" s="267"/>
      <c r="BZ612" s="267"/>
      <c r="CA612" s="267"/>
      <c r="CB612" s="253" t="str">
        <f>IF(COUNT(Y622)=0,"",Y622)</f>
        <v/>
      </c>
      <c r="CC612" s="267"/>
      <c r="CD612" s="267"/>
      <c r="CE612" s="267"/>
      <c r="CF612" s="267"/>
      <c r="CG612" s="253" t="str">
        <f>IF(COUNT(Y632)=0,"",Y632)</f>
        <v/>
      </c>
      <c r="CH612" s="257"/>
      <c r="CI612" s="257"/>
      <c r="CJ612" s="257"/>
      <c r="CK612" s="257"/>
      <c r="CL612" s="257"/>
      <c r="CM612" s="257"/>
      <c r="CN612" s="257"/>
      <c r="CO612" s="257"/>
      <c r="CP612" s="257"/>
      <c r="CQ612" s="257"/>
    </row>
    <row r="613" spans="3:95" s="243" customFormat="1" ht="13.5" customHeight="1">
      <c r="C613" s="604" t="e">
        <f>DATE(#REF!,1,1)</f>
        <v>#REF!</v>
      </c>
      <c r="D613" s="605"/>
      <c r="E613" s="613" t="s">
        <v>198</v>
      </c>
      <c r="F613" s="614"/>
      <c r="G613" s="615"/>
      <c r="H613" s="256"/>
      <c r="I613" s="256"/>
      <c r="J613" s="256"/>
      <c r="K613" s="256"/>
      <c r="L613" s="256"/>
      <c r="M613" s="256"/>
      <c r="N613" s="256"/>
      <c r="O613" s="256"/>
      <c r="P613" s="256"/>
      <c r="Q613" s="256"/>
      <c r="R613" s="256"/>
      <c r="S613" s="256"/>
      <c r="T613" s="255"/>
      <c r="U613" s="613" t="s">
        <v>210</v>
      </c>
      <c r="V613" s="614"/>
      <c r="W613" s="614"/>
      <c r="X613" s="615"/>
      <c r="Y613" s="666"/>
      <c r="Z613" s="667"/>
      <c r="AA613" s="257"/>
      <c r="AB613" s="257"/>
      <c r="AC613" s="257"/>
      <c r="AD613" s="299"/>
      <c r="AE613" s="299"/>
      <c r="AF613" s="268"/>
      <c r="AG613" s="268"/>
      <c r="AH613" s="268"/>
      <c r="AI613" s="257"/>
      <c r="AJ613" s="257"/>
      <c r="AK613" s="257"/>
      <c r="AL613" s="257"/>
      <c r="AM613" s="257"/>
      <c r="AN613" s="257"/>
      <c r="AO613" s="257"/>
      <c r="AP613" s="257"/>
      <c r="AQ613" s="257"/>
      <c r="AR613" s="257"/>
      <c r="AS613" s="257"/>
      <c r="AT613" s="257"/>
      <c r="AU613" s="257"/>
      <c r="AX613" s="268"/>
      <c r="BB613" s="268"/>
      <c r="BC613" s="245"/>
      <c r="BD613" s="245"/>
      <c r="BE613" s="245"/>
      <c r="BF613" s="245"/>
      <c r="BG613" s="245"/>
      <c r="BH613" s="245"/>
      <c r="BI613" s="245"/>
      <c r="BJ613" s="245"/>
      <c r="BK613" s="245"/>
      <c r="BL613" s="245"/>
      <c r="BM613" s="245"/>
      <c r="BN613" s="245"/>
      <c r="BO613" s="245"/>
      <c r="BP613" s="245"/>
      <c r="BQ613" s="245"/>
      <c r="BR613" s="245"/>
      <c r="BS613" s="245"/>
      <c r="BT613" s="245"/>
      <c r="BU613" s="245"/>
      <c r="BV613" s="245"/>
      <c r="BW613" s="245"/>
      <c r="BX613" s="257"/>
      <c r="BY613" s="257"/>
      <c r="BZ613" s="257"/>
      <c r="CA613" s="257"/>
      <c r="CB613" s="257"/>
      <c r="CC613" s="257"/>
      <c r="CD613" s="257"/>
      <c r="CE613" s="257"/>
      <c r="CF613" s="257"/>
      <c r="CG613" s="257"/>
      <c r="CH613" s="257"/>
      <c r="CI613" s="257"/>
      <c r="CJ613" s="257"/>
      <c r="CK613" s="257"/>
      <c r="CL613" s="257"/>
      <c r="CM613" s="257"/>
      <c r="CN613" s="257"/>
      <c r="CO613" s="257"/>
      <c r="CP613" s="257"/>
      <c r="CQ613" s="257"/>
    </row>
    <row r="614" spans="3:95" s="243" customFormat="1" ht="13.5" customHeight="1">
      <c r="C614" s="606"/>
      <c r="D614" s="607"/>
      <c r="E614" s="608" t="s">
        <v>212</v>
      </c>
      <c r="F614" s="609"/>
      <c r="G614" s="610"/>
      <c r="H614" s="261"/>
      <c r="I614" s="261"/>
      <c r="J614" s="261"/>
      <c r="K614" s="261"/>
      <c r="L614" s="261"/>
      <c r="M614" s="261"/>
      <c r="N614" s="261"/>
      <c r="O614" s="261"/>
      <c r="P614" s="261"/>
      <c r="Q614" s="261"/>
      <c r="R614" s="261"/>
      <c r="S614" s="261"/>
      <c r="T614" s="262" t="str">
        <f>IF(COUNT(H614:S614)=0,"",SUMPRODUCT(ROUND(H614:S614,1)))</f>
        <v/>
      </c>
      <c r="U614" s="608" t="s">
        <v>211</v>
      </c>
      <c r="V614" s="609"/>
      <c r="W614" s="609"/>
      <c r="X614" s="610"/>
      <c r="Y614" s="664"/>
      <c r="Z614" s="665"/>
      <c r="AA614" s="257"/>
      <c r="AB614" s="257"/>
      <c r="AC614" s="257"/>
      <c r="AD614" s="299"/>
      <c r="AE614" s="299"/>
      <c r="AF614" s="268"/>
      <c r="AG614" s="268"/>
      <c r="AH614" s="268"/>
      <c r="AI614" s="271"/>
      <c r="AJ614" s="271"/>
      <c r="AK614" s="271"/>
      <c r="AL614" s="271"/>
      <c r="AM614" s="271"/>
      <c r="AN614" s="271"/>
      <c r="AO614" s="271"/>
      <c r="AP614" s="271"/>
      <c r="AQ614" s="271"/>
      <c r="AR614" s="271"/>
      <c r="AS614" s="271"/>
      <c r="AT614" s="271"/>
      <c r="AU614" s="272"/>
      <c r="AX614" s="240" t="e">
        <f>IF(#REF!="発電事業者","算定結果　送電取引帳票","算定結果　受電取引帳票")</f>
        <v>#REF!</v>
      </c>
      <c r="BR614" s="268"/>
    </row>
    <row r="615" spans="3:95" s="243" customFormat="1" ht="13.5" customHeight="1">
      <c r="C615" s="604" t="e">
        <f>DATE(#REF!+1,1,1)</f>
        <v>#REF!</v>
      </c>
      <c r="D615" s="605"/>
      <c r="E615" s="613" t="s">
        <v>198</v>
      </c>
      <c r="F615" s="614"/>
      <c r="G615" s="615"/>
      <c r="H615" s="256"/>
      <c r="I615" s="256"/>
      <c r="J615" s="256"/>
      <c r="K615" s="256"/>
      <c r="L615" s="256"/>
      <c r="M615" s="256"/>
      <c r="N615" s="256"/>
      <c r="O615" s="256"/>
      <c r="P615" s="256"/>
      <c r="Q615" s="256"/>
      <c r="R615" s="256"/>
      <c r="S615" s="256"/>
      <c r="T615" s="255"/>
      <c r="U615" s="618"/>
      <c r="V615" s="619"/>
      <c r="W615" s="619"/>
      <c r="X615" s="619"/>
      <c r="Y615" s="619"/>
      <c r="Z615" s="620"/>
      <c r="AA615" s="257"/>
      <c r="AB615" s="257"/>
      <c r="AC615" s="257"/>
      <c r="AD615" s="299"/>
      <c r="AE615" s="299"/>
      <c r="AF615" s="268"/>
      <c r="AG615" s="268"/>
      <c r="AH615" s="268"/>
      <c r="AI615" s="257"/>
      <c r="AJ615" s="257"/>
      <c r="AK615" s="257"/>
      <c r="AL615" s="257"/>
      <c r="AM615" s="257"/>
      <c r="AN615" s="257"/>
      <c r="AO615" s="257"/>
      <c r="AP615" s="257"/>
      <c r="AQ615" s="257"/>
      <c r="AR615" s="257"/>
      <c r="AS615" s="257"/>
      <c r="AT615" s="257"/>
      <c r="AU615" s="257"/>
      <c r="AX615" s="594" t="s">
        <v>200</v>
      </c>
      <c r="AY615" s="594"/>
      <c r="AZ615" s="595" t="s">
        <v>201</v>
      </c>
      <c r="BA615" s="594" t="s">
        <v>202</v>
      </c>
      <c r="BB615" s="594"/>
      <c r="BC615" s="594"/>
      <c r="BD615" s="595" t="s">
        <v>203</v>
      </c>
      <c r="BE615" s="597" t="s">
        <v>176</v>
      </c>
      <c r="BF615" s="598"/>
      <c r="BG615" s="601" t="e">
        <f>DATE(#REF!,1,1)</f>
        <v>#REF!</v>
      </c>
      <c r="BH615" s="602"/>
      <c r="BI615" s="602"/>
      <c r="BJ615" s="602"/>
      <c r="BK615" s="602"/>
      <c r="BL615" s="602"/>
      <c r="BM615" s="602"/>
      <c r="BN615" s="602"/>
      <c r="BO615" s="602"/>
      <c r="BP615" s="602"/>
      <c r="BQ615" s="602"/>
      <c r="BR615" s="603"/>
      <c r="BS615" s="594" t="s">
        <v>175</v>
      </c>
      <c r="BT615" s="594"/>
      <c r="BU615" s="594"/>
      <c r="BV615" s="594"/>
      <c r="BW615" s="592" t="e">
        <f>DATE(#REF!-1,1,1)</f>
        <v>#REF!</v>
      </c>
      <c r="BX615" s="592" t="e">
        <f>DATE(#REF!,1,1)</f>
        <v>#REF!</v>
      </c>
      <c r="BY615" s="592" t="e">
        <f>DATE(#REF!+1,1,1)</f>
        <v>#REF!</v>
      </c>
      <c r="BZ615" s="592" t="e">
        <f>DATE(#REF!+2,1,1)</f>
        <v>#REF!</v>
      </c>
      <c r="CA615" s="592" t="e">
        <f>DATE(#REF!+3,1,1)</f>
        <v>#REF!</v>
      </c>
      <c r="CB615" s="592" t="e">
        <f>DATE(#REF!+4,1,1)</f>
        <v>#REF!</v>
      </c>
      <c r="CC615" s="592" t="e">
        <f>DATE(#REF!+5,1,1)</f>
        <v>#REF!</v>
      </c>
      <c r="CD615" s="592" t="e">
        <f>DATE(#REF!+6,1,1)</f>
        <v>#REF!</v>
      </c>
      <c r="CE615" s="592" t="e">
        <f>DATE(#REF!+7,1,1)</f>
        <v>#REF!</v>
      </c>
      <c r="CF615" s="592" t="e">
        <f>DATE(#REF!+8,1,1)</f>
        <v>#REF!</v>
      </c>
      <c r="CG615" s="592" t="e">
        <f>DATE(#REF!+9,1,1)</f>
        <v>#REF!</v>
      </c>
      <c r="CH615" s="566" t="s">
        <v>268</v>
      </c>
      <c r="CI615" s="567"/>
      <c r="CJ615" s="567"/>
      <c r="CK615" s="567"/>
      <c r="CL615" s="567"/>
      <c r="CM615" s="567"/>
      <c r="CN615" s="567"/>
      <c r="CO615" s="567"/>
      <c r="CP615" s="567"/>
      <c r="CQ615" s="567"/>
    </row>
    <row r="616" spans="3:95" s="243" customFormat="1" ht="13.5" customHeight="1">
      <c r="C616" s="606"/>
      <c r="D616" s="607"/>
      <c r="E616" s="608" t="s">
        <v>212</v>
      </c>
      <c r="F616" s="609"/>
      <c r="G616" s="610"/>
      <c r="H616" s="261"/>
      <c r="I616" s="261"/>
      <c r="J616" s="261"/>
      <c r="K616" s="261"/>
      <c r="L616" s="261"/>
      <c r="M616" s="261"/>
      <c r="N616" s="261"/>
      <c r="O616" s="261"/>
      <c r="P616" s="261"/>
      <c r="Q616" s="261"/>
      <c r="R616" s="261"/>
      <c r="S616" s="261"/>
      <c r="T616" s="262" t="str">
        <f>IF(COUNT(H616:S616)=0,"",SUMPRODUCT(ROUND(H616:S616,1)))</f>
        <v/>
      </c>
      <c r="U616" s="621"/>
      <c r="V616" s="622"/>
      <c r="W616" s="622"/>
      <c r="X616" s="622"/>
      <c r="Y616" s="622"/>
      <c r="Z616" s="623"/>
      <c r="AA616" s="257"/>
      <c r="AB616" s="257"/>
      <c r="AC616" s="257"/>
      <c r="AD616" s="299"/>
      <c r="AE616" s="299"/>
      <c r="AF616" s="268"/>
      <c r="AG616" s="268"/>
      <c r="AH616" s="268"/>
      <c r="AI616" s="271"/>
      <c r="AJ616" s="271"/>
      <c r="AK616" s="271"/>
      <c r="AL616" s="271"/>
      <c r="AM616" s="271"/>
      <c r="AN616" s="271"/>
      <c r="AO616" s="271"/>
      <c r="AP616" s="271"/>
      <c r="AQ616" s="271"/>
      <c r="AR616" s="271"/>
      <c r="AS616" s="271"/>
      <c r="AT616" s="271"/>
      <c r="AU616" s="272"/>
      <c r="AX616" s="594"/>
      <c r="AY616" s="594"/>
      <c r="AZ616" s="596"/>
      <c r="BA616" s="594"/>
      <c r="BB616" s="594"/>
      <c r="BC616" s="594"/>
      <c r="BD616" s="596"/>
      <c r="BE616" s="599"/>
      <c r="BF616" s="600"/>
      <c r="BG616" s="334" t="s">
        <v>194</v>
      </c>
      <c r="BH616" s="334" t="s">
        <v>195</v>
      </c>
      <c r="BI616" s="334" t="s">
        <v>161</v>
      </c>
      <c r="BJ616" s="334" t="s">
        <v>162</v>
      </c>
      <c r="BK616" s="334" t="s">
        <v>163</v>
      </c>
      <c r="BL616" s="334" t="s">
        <v>164</v>
      </c>
      <c r="BM616" s="334" t="s">
        <v>165</v>
      </c>
      <c r="BN616" s="334" t="s">
        <v>166</v>
      </c>
      <c r="BO616" s="334" t="s">
        <v>167</v>
      </c>
      <c r="BP616" s="334" t="s">
        <v>168</v>
      </c>
      <c r="BQ616" s="334" t="s">
        <v>169</v>
      </c>
      <c r="BR616" s="334" t="s">
        <v>170</v>
      </c>
      <c r="BS616" s="594"/>
      <c r="BT616" s="594"/>
      <c r="BU616" s="594"/>
      <c r="BV616" s="594"/>
      <c r="BW616" s="593"/>
      <c r="BX616" s="593"/>
      <c r="BY616" s="593">
        <v>43101</v>
      </c>
      <c r="BZ616" s="593">
        <v>43466</v>
      </c>
      <c r="CA616" s="593">
        <v>43831</v>
      </c>
      <c r="CB616" s="593">
        <v>44197</v>
      </c>
      <c r="CC616" s="593">
        <v>44562</v>
      </c>
      <c r="CD616" s="593">
        <v>44927</v>
      </c>
      <c r="CE616" s="593">
        <v>45292</v>
      </c>
      <c r="CF616" s="593">
        <v>45658</v>
      </c>
      <c r="CG616" s="593">
        <v>46023</v>
      </c>
      <c r="CH616" s="567"/>
      <c r="CI616" s="567"/>
      <c r="CJ616" s="567"/>
      <c r="CK616" s="567"/>
      <c r="CL616" s="567"/>
      <c r="CM616" s="567"/>
      <c r="CN616" s="567"/>
      <c r="CO616" s="567"/>
      <c r="CP616" s="567"/>
      <c r="CQ616" s="567"/>
    </row>
    <row r="617" spans="3:95" s="243" customFormat="1" ht="13.5" customHeight="1">
      <c r="C617" s="604" t="e">
        <f>DATE(#REF!+2,1,1)</f>
        <v>#REF!</v>
      </c>
      <c r="D617" s="605"/>
      <c r="E617" s="613" t="s">
        <v>198</v>
      </c>
      <c r="F617" s="614"/>
      <c r="G617" s="615"/>
      <c r="H617" s="256"/>
      <c r="I617" s="256"/>
      <c r="J617" s="256"/>
      <c r="K617" s="256"/>
      <c r="L617" s="256"/>
      <c r="M617" s="256"/>
      <c r="N617" s="256"/>
      <c r="O617" s="256"/>
      <c r="P617" s="256"/>
      <c r="Q617" s="256"/>
      <c r="R617" s="256"/>
      <c r="S617" s="256"/>
      <c r="T617" s="255"/>
      <c r="U617" s="621"/>
      <c r="V617" s="622"/>
      <c r="W617" s="622"/>
      <c r="X617" s="622"/>
      <c r="Y617" s="622"/>
      <c r="Z617" s="623"/>
      <c r="AA617" s="257"/>
      <c r="AB617" s="257"/>
      <c r="AC617" s="257"/>
      <c r="AD617" s="299"/>
      <c r="AE617" s="299"/>
      <c r="AF617" s="268"/>
      <c r="AG617" s="268"/>
      <c r="AH617" s="268"/>
      <c r="AI617" s="257"/>
      <c r="AJ617" s="257"/>
      <c r="AK617" s="257"/>
      <c r="AL617" s="257"/>
      <c r="AM617" s="257"/>
      <c r="AN617" s="257"/>
      <c r="AO617" s="257"/>
      <c r="AP617" s="257"/>
      <c r="AQ617" s="257"/>
      <c r="AR617" s="257"/>
      <c r="AS617" s="257"/>
      <c r="AT617" s="257"/>
      <c r="AU617" s="257"/>
      <c r="AX617" s="569" t="str">
        <f>IF(C639="","",C639)</f>
        <v/>
      </c>
      <c r="AY617" s="569"/>
      <c r="AZ617" s="587" t="str">
        <f>IF(E639="","",E639)</f>
        <v/>
      </c>
      <c r="BA617" s="590" t="str">
        <f ca="1">IF(F639="","",F639)</f>
        <v/>
      </c>
      <c r="BB617" s="590"/>
      <c r="BC617" s="590"/>
      <c r="BD617" s="587" t="str">
        <f>IF(I639="","",I639)</f>
        <v/>
      </c>
      <c r="BE617" s="578" t="e">
        <f>IF(#REF!="発電事業者","送電電力（MW）","受電電力（MW）")</f>
        <v>#REF!</v>
      </c>
      <c r="BF617" s="579"/>
      <c r="BG617" s="331" t="str">
        <f>IF(AND(COUNT(BG608)+COUNTA(E639)=2,L639&lt;&gt;""),ROUND(BG608-SUMIF(BE620:BF646,BE617,BG620:BG646),#REF!),"")</f>
        <v/>
      </c>
      <c r="BH617" s="331" t="str">
        <f>IF(AND(COUNT(BH608)+COUNTA(E639)=2,M639&lt;&gt;""),ROUND(BH608-SUMIF(BE620:BF646,BE617,BH620:BH646),#REF!),"")</f>
        <v/>
      </c>
      <c r="BI617" s="331" t="str">
        <f>IF(AND(COUNT(BI608)+COUNTA(E639)=2,N639&lt;&gt;""),ROUND(BI608-SUMIF(BE620:BF646,BE617,BI620:BI646),#REF!),"")</f>
        <v/>
      </c>
      <c r="BJ617" s="331" t="str">
        <f>IF(AND(COUNT(BJ608)+COUNTA(E639)=2,O639&lt;&gt;""),ROUND(BJ608-SUMIF(BE620:BF646,BE617,BJ620:BJ646),#REF!),"")</f>
        <v/>
      </c>
      <c r="BK617" s="331" t="str">
        <f>IF(AND(COUNT(BK608)+COUNTA(E639)=2,P639&lt;&gt;""),ROUND(BK608-SUMIF(BE620:BF646,BE617,BK620:BK646),#REF!),"")</f>
        <v/>
      </c>
      <c r="BL617" s="331" t="str">
        <f>IF(AND(COUNT(BL608)+COUNTA(E639)=2,Q639&lt;&gt;""),ROUND(BL608-SUMIF(BE620:BF646,BE617,BL620:BL646),#REF!),"")</f>
        <v/>
      </c>
      <c r="BM617" s="331" t="str">
        <f>IF(AND(COUNT(BM608)+COUNTA(E639)=2,R639&lt;&gt;""),ROUND(BM608-SUMIF(BE620:BF646,BE617,BM620:BM646),#REF!),"")</f>
        <v/>
      </c>
      <c r="BN617" s="331" t="str">
        <f>IF(AND(COUNT(BN608)+COUNTA(E639)=2,S639&lt;&gt;""),ROUND(BN608-SUMIF(BE620:BF646,BE617,BN620:BN646),#REF!),"")</f>
        <v/>
      </c>
      <c r="BO617" s="331" t="str">
        <f>IF(AND(COUNT(BO608)+COUNTA(E639)=2,T639&lt;&gt;""),ROUND(BO608-SUMIF(BE620:BF646,BE617,BO620:BO646),#REF!),"")</f>
        <v/>
      </c>
      <c r="BP617" s="331" t="str">
        <f>IF(AND(COUNT(BP608)+COUNTA(E639)=2,U639&lt;&gt;""),ROUND(BP608-SUMIF(BE620:BF646,BE617,BP620:BP646),#REF!),"")</f>
        <v/>
      </c>
      <c r="BQ617" s="331" t="str">
        <f>IF(AND(COUNT(BQ608)+COUNTA(E639)=2,V639&lt;&gt;""),ROUND(BQ608-SUMIF(BE620:BF646,BE617,BQ620:BQ646),#REF!),"")</f>
        <v/>
      </c>
      <c r="BR617" s="331" t="str">
        <f>IF(AND(COUNT(BR608)+COUNTA(E639)=2,W639&lt;&gt;""),ROUND(BR608-SUMIF(BE620:BF646,BE617,BR620:BR646),#REF!),"")</f>
        <v/>
      </c>
      <c r="BS617" s="569" t="e">
        <f>IF(#REF!="発電事業者","送電電力（MW）","受電電力（MW）")</f>
        <v>#REF!</v>
      </c>
      <c r="BT617" s="569"/>
      <c r="BU617" s="569"/>
      <c r="BV617" s="333" t="s">
        <v>171</v>
      </c>
      <c r="BW617" s="580"/>
      <c r="BX617" s="580"/>
      <c r="BY617" s="331" t="str">
        <f>IF(AND(COUNT(BY608)+COUNTA(E639)=2,X639&lt;&gt;""),ROUND(BY608-SUMIF(BV620:BV646,BV617,BY620:BY646),#REF!),"")</f>
        <v/>
      </c>
      <c r="BZ617" s="331" t="str">
        <f>IF(AND(COUNT(BZ608)+COUNTA(E639)=2,Y639&lt;&gt;""),ROUND(BZ608-SUMIF(BV620:BV646,BV617,BZ620:BZ646),#REF!),"")</f>
        <v/>
      </c>
      <c r="CA617" s="331" t="str">
        <f>IF(AND(COUNT(CA608)+COUNTA(E639)=2,Z639&lt;&gt;""),ROUND(CA608-SUMIF(BV620:BV646,BV617,CA620:CA646),#REF!),"")</f>
        <v/>
      </c>
      <c r="CB617" s="331" t="str">
        <f>IF(AND(COUNT(CB608)+COUNTA(E639)=2,AA639&lt;&gt;""),ROUND(CB608-SUMIF(BV620:BV646,BV617,CB620:CB646),#REF!),"")</f>
        <v/>
      </c>
      <c r="CC617" s="331" t="str">
        <f>IF(AND(COUNT(CC608)+COUNTA(E639)=2,AB639&lt;&gt;""),ROUND(CC608-SUMIF(BV620:BV646,BV617,CC620:CC646),#REF!),"")</f>
        <v/>
      </c>
      <c r="CD617" s="331" t="str">
        <f>IF(AND(COUNT(CD608)+COUNTA(E639)=2,AC639&lt;&gt;""),ROUND(CD608-SUMIF(BV620:BV646,BV617,CD620:CD646),#REF!),"")</f>
        <v/>
      </c>
      <c r="CE617" s="331" t="str">
        <f>IF(AND(COUNT(CE608)+COUNTA(E639)=2,AD639&lt;&gt;""),ROUND(CE608-SUMIF(BV620:BV646,BV617,CE620:CE646),#REF!),"")</f>
        <v/>
      </c>
      <c r="CF617" s="331" t="str">
        <f>IF(AND(COUNT(CF608)+COUNTA(E639)=2,AE639&lt;&gt;""),ROUND(CF608-SUMIF(BV620:BV646,BV617,CF620:CF646),#REF!),"")</f>
        <v/>
      </c>
      <c r="CG617" s="331" t="str">
        <f>IF(AND(COUNT(CG608)+COUNTA(E639)=2,AF639&lt;&gt;""),ROUND(CG608-SUMIF(BV620:BV646,BV617,CG620:CG646),#REF!),"")</f>
        <v/>
      </c>
      <c r="CH617" s="563" t="s">
        <v>120</v>
      </c>
      <c r="CI617" s="563"/>
      <c r="CJ617" s="563"/>
      <c r="CK617" s="563"/>
      <c r="CL617" s="563"/>
      <c r="CM617" s="563"/>
      <c r="CN617" s="563"/>
      <c r="CO617" s="563"/>
      <c r="CP617" s="563"/>
      <c r="CQ617" s="563"/>
    </row>
    <row r="618" spans="3:95" s="243" customFormat="1" ht="13.5" customHeight="1">
      <c r="C618" s="606"/>
      <c r="D618" s="607"/>
      <c r="E618" s="608" t="s">
        <v>212</v>
      </c>
      <c r="F618" s="609"/>
      <c r="G618" s="610"/>
      <c r="H618" s="261"/>
      <c r="I618" s="261"/>
      <c r="J618" s="261"/>
      <c r="K618" s="261"/>
      <c r="L618" s="261"/>
      <c r="M618" s="261"/>
      <c r="N618" s="261"/>
      <c r="O618" s="261"/>
      <c r="P618" s="261"/>
      <c r="Q618" s="261"/>
      <c r="R618" s="261"/>
      <c r="S618" s="261"/>
      <c r="T618" s="262" t="str">
        <f>IF(COUNT(H618:S618)=0,"",SUMPRODUCT(ROUND(H618:S618,1)))</f>
        <v/>
      </c>
      <c r="U618" s="621"/>
      <c r="V618" s="622"/>
      <c r="W618" s="622"/>
      <c r="X618" s="622"/>
      <c r="Y618" s="622"/>
      <c r="Z618" s="623"/>
      <c r="AA618" s="257"/>
      <c r="AB618" s="257"/>
      <c r="AC618" s="257"/>
      <c r="AD618" s="299"/>
      <c r="AE618" s="299"/>
      <c r="AF618" s="268"/>
      <c r="AG618" s="268"/>
      <c r="AH618" s="268"/>
      <c r="AI618" s="271"/>
      <c r="AJ618" s="271"/>
      <c r="AK618" s="271"/>
      <c r="AL618" s="271"/>
      <c r="AM618" s="271"/>
      <c r="AN618" s="271"/>
      <c r="AO618" s="271"/>
      <c r="AP618" s="271"/>
      <c r="AQ618" s="271"/>
      <c r="AR618" s="271"/>
      <c r="AS618" s="271"/>
      <c r="AT618" s="271"/>
      <c r="AU618" s="272"/>
      <c r="AX618" s="569"/>
      <c r="AY618" s="569"/>
      <c r="AZ618" s="588"/>
      <c r="BA618" s="590"/>
      <c r="BB618" s="590"/>
      <c r="BC618" s="590"/>
      <c r="BD618" s="588"/>
      <c r="BE618" s="583"/>
      <c r="BF618" s="584"/>
      <c r="BG618" s="259"/>
      <c r="BH618" s="259"/>
      <c r="BI618" s="259"/>
      <c r="BJ618" s="259"/>
      <c r="BK618" s="259"/>
      <c r="BL618" s="259"/>
      <c r="BM618" s="259"/>
      <c r="BN618" s="259"/>
      <c r="BO618" s="259"/>
      <c r="BP618" s="259"/>
      <c r="BQ618" s="259"/>
      <c r="BR618" s="259"/>
      <c r="BS618" s="569"/>
      <c r="BT618" s="569"/>
      <c r="BU618" s="569"/>
      <c r="BV618" s="333" t="s">
        <v>172</v>
      </c>
      <c r="BW618" s="581"/>
      <c r="BX618" s="581"/>
      <c r="BY618" s="331" t="str">
        <f>IF(AND(COUNT(BY609)+COUNTA(E639)=2,X639&lt;&gt;""),ROUND(BY609-SUMIF(BV620:BV646,BV618,BY620:BY646),#REF!),"")</f>
        <v/>
      </c>
      <c r="BZ618" s="331" t="str">
        <f>IF(AND(COUNT(BZ609)+COUNTA(E639)=2,Y639&lt;&gt;""),ROUND(BZ609-SUMIF(BV620:BV646,BV618,BZ620:BZ646),#REF!),"")</f>
        <v/>
      </c>
      <c r="CA618" s="331" t="str">
        <f>IF(AND(COUNT(CA609)+COUNTA(E639)=2,Z639&lt;&gt;""),ROUND(CA609-SUMIF(BV620:BV646,BV618,CA620:CA646),#REF!),"")</f>
        <v/>
      </c>
      <c r="CB618" s="331" t="str">
        <f>IF(AND(COUNT(CB609)+COUNTA(E639)=2,AA639&lt;&gt;""),ROUND(CB609-SUMIF(BV620:BV646,BV618,CB620:CB646),#REF!),"")</f>
        <v/>
      </c>
      <c r="CC618" s="331" t="str">
        <f>IF(AND(COUNT(CC609)+COUNTA(E639)=2,AB639&lt;&gt;""),ROUND(CC609-SUMIF(BV620:BV646,BV618,CC620:CC646),#REF!),"")</f>
        <v/>
      </c>
      <c r="CD618" s="331" t="str">
        <f>IF(AND(COUNT(CD609)+COUNTA(E639)=2,AC639&lt;&gt;""),ROUND(CD609-SUMIF(BV620:BV646,BV618,CD620:CD646),#REF!),"")</f>
        <v/>
      </c>
      <c r="CE618" s="331" t="str">
        <f>IF(AND(COUNT(CE609)+COUNTA(E639)=2,AD639&lt;&gt;""),ROUND(CE609-SUMIF(BV620:BV646,BV618,CE620:CE646),#REF!),"")</f>
        <v/>
      </c>
      <c r="CF618" s="331" t="str">
        <f>IF(AND(COUNT(CF609)+COUNTA(E639)=2,AE639&lt;&gt;""),ROUND(CF609-SUMIF(BV620:BV646,BV618,CF620:CF646),#REF!),"")</f>
        <v/>
      </c>
      <c r="CG618" s="331" t="str">
        <f>IF(AND(COUNT(CG609)+COUNTA(E639)=2,AF639&lt;&gt;""),ROUND(CG609-SUMIF(BV620:BV646,BV618,CG620:CG646),#REF!),"")</f>
        <v/>
      </c>
      <c r="CH618" s="564" t="str">
        <f>IF(CH617="","",CH617)</f>
        <v>廃棄物</v>
      </c>
      <c r="CI618" s="564"/>
      <c r="CJ618" s="564"/>
      <c r="CK618" s="564"/>
      <c r="CL618" s="564"/>
      <c r="CM618" s="564"/>
      <c r="CN618" s="564"/>
      <c r="CO618" s="564"/>
      <c r="CP618" s="564"/>
      <c r="CQ618" s="564"/>
    </row>
    <row r="619" spans="3:95" s="243" customFormat="1" ht="13.5" customHeight="1">
      <c r="C619" s="604" t="e">
        <f>DATE(#REF!+3,1,1)</f>
        <v>#REF!</v>
      </c>
      <c r="D619" s="605"/>
      <c r="E619" s="613" t="s">
        <v>198</v>
      </c>
      <c r="F619" s="614"/>
      <c r="G619" s="615"/>
      <c r="H619" s="256"/>
      <c r="I619" s="256"/>
      <c r="J619" s="256"/>
      <c r="K619" s="256"/>
      <c r="L619" s="256"/>
      <c r="M619" s="256"/>
      <c r="N619" s="256"/>
      <c r="O619" s="256"/>
      <c r="P619" s="256"/>
      <c r="Q619" s="256"/>
      <c r="R619" s="256"/>
      <c r="S619" s="256"/>
      <c r="T619" s="255"/>
      <c r="U619" s="621"/>
      <c r="V619" s="622"/>
      <c r="W619" s="622"/>
      <c r="X619" s="622"/>
      <c r="Y619" s="622"/>
      <c r="Z619" s="623"/>
      <c r="AA619" s="257"/>
      <c r="AB619" s="257"/>
      <c r="AC619" s="257"/>
      <c r="AD619" s="299"/>
      <c r="AE619" s="299"/>
      <c r="AF619" s="268"/>
      <c r="AG619" s="268"/>
      <c r="AH619" s="268"/>
      <c r="AI619" s="257"/>
      <c r="AJ619" s="257"/>
      <c r="AK619" s="257"/>
      <c r="AL619" s="257"/>
      <c r="AM619" s="257"/>
      <c r="AN619" s="257"/>
      <c r="AO619" s="257"/>
      <c r="AP619" s="257"/>
      <c r="AQ619" s="257"/>
      <c r="AR619" s="257"/>
      <c r="AS619" s="257"/>
      <c r="AT619" s="257"/>
      <c r="AU619" s="257"/>
      <c r="AX619" s="569"/>
      <c r="AY619" s="569"/>
      <c r="AZ619" s="589"/>
      <c r="BA619" s="590"/>
      <c r="BB619" s="590"/>
      <c r="BC619" s="590"/>
      <c r="BD619" s="589"/>
      <c r="BE619" s="585" t="e">
        <f>IF(#REF!="発電事業者","月間送電電力量（GWh）","月間受電電力量（GWh）")</f>
        <v>#REF!</v>
      </c>
      <c r="BF619" s="586"/>
      <c r="BG619" s="297" t="str">
        <f>IF(AND(COUNT(BG610)+COUNTA(E639)=2,L639&lt;&gt;""),ROUND(BG610-SUMIF(BE620:BF646,BE619,BG620:BG646),#REF!),"")</f>
        <v/>
      </c>
      <c r="BH619" s="297" t="str">
        <f>IF(AND(COUNT(BH610)+COUNTA(E639)=2,M639&lt;&gt;""),ROUND(BH610-SUMIF(BE620:BF646,BE619,BH620:BH646),#REF!),"")</f>
        <v/>
      </c>
      <c r="BI619" s="297" t="str">
        <f>IF(AND(COUNT(BI610)+COUNTA(E639)=2,N639&lt;&gt;""),ROUND(BI610-SUMIF(BE620:BF646,BE619,BI620:BI646),#REF!),"")</f>
        <v/>
      </c>
      <c r="BJ619" s="297" t="str">
        <f>IF(AND(COUNT(BJ610)+COUNTA(E639)=2,O639&lt;&gt;""),ROUND(BJ610-SUMIF(BE620:BF646,BE619,BJ620:BJ646),#REF!),"")</f>
        <v/>
      </c>
      <c r="BK619" s="297" t="str">
        <f>IF(AND(COUNT(BK610)+COUNTA(E639)=2,P639&lt;&gt;""),ROUND(BK610-SUMIF(BE620:BF646,BE619,BK620:BK646),#REF!),"")</f>
        <v/>
      </c>
      <c r="BL619" s="297" t="str">
        <f>IF(AND(COUNT(BL610)+COUNTA(E639)=2,Q639&lt;&gt;""),ROUND(BL610-SUMIF(BE620:BF646,BE619,BL620:BL646),#REF!),"")</f>
        <v/>
      </c>
      <c r="BM619" s="297" t="str">
        <f>IF(AND(COUNT(BM610)+COUNTA(E639)=2,R639&lt;&gt;""),ROUND(BM610-SUMIF(BE620:BF646,BE619,BM620:BM646),#REF!),"")</f>
        <v/>
      </c>
      <c r="BN619" s="297" t="str">
        <f>IF(AND(COUNT(BN610)+COUNTA(E639)=2,S639&lt;&gt;""),ROUND(BN610-SUMIF(BE620:BF646,BE619,BN620:BN646),#REF!),"")</f>
        <v/>
      </c>
      <c r="BO619" s="297" t="str">
        <f>IF(AND(COUNT(BO610)+COUNTA(E639)=2,T639&lt;&gt;""),ROUND(BO610-SUMIF(BE620:BF646,BE619,BO620:BO646),#REF!),"")</f>
        <v/>
      </c>
      <c r="BP619" s="297" t="str">
        <f>IF(AND(COUNT(BP610)+COUNTA(E639)=2,U639&lt;&gt;""),ROUND(BP610-SUMIF(BE620:BF646,BE619,BP620:BP646),#REF!),"")</f>
        <v/>
      </c>
      <c r="BQ619" s="297" t="str">
        <f>IF(AND(COUNT(BQ610)+COUNTA(E639)=2,V639&lt;&gt;""),ROUND(BQ610-SUMIF(BE620:BF646,BE619,BQ620:BQ646),#REF!),"")</f>
        <v/>
      </c>
      <c r="BR619" s="297" t="str">
        <f>IF(AND(COUNT(BR610)+COUNTA(E639)=2,W639&lt;&gt;""),ROUND(BR610-SUMIF(BE620:BF646,BE619,BR620:BR646),#REF!),"")</f>
        <v/>
      </c>
      <c r="BS619" s="569" t="e">
        <f>IF(#REF!="発電事業者","年間送電電力量（GWh）","年間受電電力量（GWh）")</f>
        <v>#REF!</v>
      </c>
      <c r="BT619" s="569"/>
      <c r="BU619" s="569"/>
      <c r="BV619" s="333" t="s">
        <v>25</v>
      </c>
      <c r="BW619" s="582"/>
      <c r="BX619" s="582"/>
      <c r="BY619" s="331" t="str">
        <f>IF(AND(COUNT(BY610)+COUNTA(E639)=2,X639&lt;&gt;""),ROUND(BY610-SUMIF(BV620:BV646,BV619,BY620:BY646),#REF!),"")</f>
        <v/>
      </c>
      <c r="BZ619" s="331" t="str">
        <f>IF(AND(COUNT(BZ610)+COUNTA(E639)=2,Y639&lt;&gt;""),ROUND(BZ610-SUMIF(BV620:BV646,BV619,BZ620:BZ646),#REF!),"")</f>
        <v/>
      </c>
      <c r="CA619" s="331" t="str">
        <f>IF(AND(COUNT(CA610)+COUNTA(E639)=2,Z639&lt;&gt;""),ROUND(CA610-SUMIF(BV620:BV646,BV619,CA620:CA646),#REF!),"")</f>
        <v/>
      </c>
      <c r="CB619" s="331" t="str">
        <f>IF(AND(COUNT(CB610)+COUNTA(E639)=2,AA639&lt;&gt;""),ROUND(CB610-SUMIF(BV620:BV646,BV619,CB620:CB646),#REF!),"")</f>
        <v/>
      </c>
      <c r="CC619" s="331" t="str">
        <f>IF(AND(COUNT(CC610)+COUNTA(E639)=2,AB639&lt;&gt;""),ROUND(CC610-SUMIF(BV620:BV646,BV619,CC620:CC646),#REF!),"")</f>
        <v/>
      </c>
      <c r="CD619" s="331" t="str">
        <f>IF(AND(COUNT(CD610)+COUNTA(E639)=2,AC639&lt;&gt;""),ROUND(CD610-SUMIF(BV620:BV646,BV619,CD620:CD646),#REF!),"")</f>
        <v/>
      </c>
      <c r="CE619" s="331" t="str">
        <f>IF(AND(COUNT(CE610)+COUNTA(E639)=2,AD639&lt;&gt;""),ROUND(CE610-SUMIF(BV620:BV646,BV619,CE620:CE646),#REF!),"")</f>
        <v/>
      </c>
      <c r="CF619" s="331" t="str">
        <f>IF(AND(COUNT(CF610)+COUNTA(E639)=2,AE639&lt;&gt;""),ROUND(CF610-SUMIF(BV620:BV646,BV619,CF620:CF646),#REF!),"")</f>
        <v/>
      </c>
      <c r="CG619" s="331" t="str">
        <f>IF(AND(COUNT(CG610)+COUNTA(E639)=2,AF639&lt;&gt;""),ROUND(CG610-SUMIF(BV620:BV646,BV619,CG620:CG646),#REF!),"")</f>
        <v/>
      </c>
      <c r="CH619" s="565" t="str">
        <f>IF(COUNTA(AG639)=0,"",AG639)</f>
        <v/>
      </c>
      <c r="CI619" s="565"/>
      <c r="CJ619" s="565"/>
      <c r="CK619" s="565"/>
      <c r="CL619" s="565"/>
      <c r="CM619" s="565"/>
      <c r="CN619" s="565"/>
      <c r="CO619" s="565"/>
      <c r="CP619" s="565"/>
      <c r="CQ619" s="565"/>
    </row>
    <row r="620" spans="3:95" s="243" customFormat="1" ht="13.5" customHeight="1">
      <c r="C620" s="606"/>
      <c r="D620" s="607"/>
      <c r="E620" s="608" t="s">
        <v>212</v>
      </c>
      <c r="F620" s="609"/>
      <c r="G620" s="610"/>
      <c r="H620" s="261"/>
      <c r="I620" s="261"/>
      <c r="J620" s="261"/>
      <c r="K620" s="261"/>
      <c r="L620" s="261"/>
      <c r="M620" s="261"/>
      <c r="N620" s="261"/>
      <c r="O620" s="261"/>
      <c r="P620" s="261"/>
      <c r="Q620" s="261"/>
      <c r="R620" s="261"/>
      <c r="S620" s="261"/>
      <c r="T620" s="262" t="str">
        <f>IF(COUNT(H620:S620)=0,"",SUMPRODUCT(ROUND(H620:S620,1)))</f>
        <v/>
      </c>
      <c r="U620" s="624"/>
      <c r="V620" s="625"/>
      <c r="W620" s="625"/>
      <c r="X620" s="625"/>
      <c r="Y620" s="625"/>
      <c r="Z620" s="626"/>
      <c r="AA620" s="257"/>
      <c r="AB620" s="257"/>
      <c r="AC620" s="257"/>
      <c r="AD620" s="299"/>
      <c r="AE620" s="299"/>
      <c r="AF620" s="268"/>
      <c r="AG620" s="268"/>
      <c r="AH620" s="268"/>
      <c r="AI620" s="271"/>
      <c r="AJ620" s="271"/>
      <c r="AK620" s="271"/>
      <c r="AL620" s="271"/>
      <c r="AM620" s="271"/>
      <c r="AN620" s="271"/>
      <c r="AO620" s="271"/>
      <c r="AP620" s="271"/>
      <c r="AQ620" s="271"/>
      <c r="AR620" s="271"/>
      <c r="AS620" s="271"/>
      <c r="AT620" s="271"/>
      <c r="AU620" s="272"/>
      <c r="AX620" s="569" t="str">
        <f>IF(C640="","",C640)</f>
        <v/>
      </c>
      <c r="AY620" s="569"/>
      <c r="AZ620" s="587" t="str">
        <f>IF(E640="","",E640)</f>
        <v/>
      </c>
      <c r="BA620" s="590" t="str">
        <f ca="1">IF(F640="","",F640)</f>
        <v/>
      </c>
      <c r="BB620" s="590"/>
      <c r="BC620" s="590"/>
      <c r="BD620" s="587" t="str">
        <f>IF(I640="","",I640)</f>
        <v/>
      </c>
      <c r="BE620" s="578" t="e">
        <f>IF(#REF!="発電事業者","送電電力（MW）","受電電力（MW）")</f>
        <v>#REF!</v>
      </c>
      <c r="BF620" s="579"/>
      <c r="BG620" s="331" t="str">
        <f>IF(COUNT(BG608,L640)=2,ROUND(BG608*L640/SUM(L639:L648),#REF!),"")</f>
        <v/>
      </c>
      <c r="BH620" s="331" t="str">
        <f>IF(COUNT(BH608,M640)=2,ROUND(BH608*M640/SUM(M639:M648),#REF!),"")</f>
        <v/>
      </c>
      <c r="BI620" s="331" t="str">
        <f>IF(COUNT(BI608,N640)=2,ROUND(BI608*N640/SUM(N639:N648),#REF!),"")</f>
        <v/>
      </c>
      <c r="BJ620" s="331" t="str">
        <f>IF(COUNT(BJ608,O640)=2,ROUND(BJ608*O640/SUM(O639:O648),#REF!),"")</f>
        <v/>
      </c>
      <c r="BK620" s="331" t="str">
        <f>IF(COUNT(BK608,P640)=2,ROUND(BK608*P640/SUM(P639:P648),#REF!),"")</f>
        <v/>
      </c>
      <c r="BL620" s="331" t="str">
        <f>IF(COUNT(BL608,Q640)=2,ROUND(BL608*Q640/SUM(Q639:Q648),#REF!),"")</f>
        <v/>
      </c>
      <c r="BM620" s="331" t="str">
        <f>IF(COUNT(BM608,R640)=2,ROUND(BM608*R640/SUM(R639:R648),#REF!),"")</f>
        <v/>
      </c>
      <c r="BN620" s="331" t="str">
        <f>IF(COUNT(BN608,S640)=2,ROUND(BN608*S640/SUM(S639:S648),#REF!),"")</f>
        <v/>
      </c>
      <c r="BO620" s="331" t="str">
        <f>IF(COUNT(BO608,T640)=2,ROUND(BO608*T640/SUM(T639:T648),#REF!),"")</f>
        <v/>
      </c>
      <c r="BP620" s="331" t="str">
        <f>IF(COUNT(BP608,U640)=2,ROUND(BP608*U640/SUM(U639:U648),#REF!),"")</f>
        <v/>
      </c>
      <c r="BQ620" s="331" t="str">
        <f>IF(COUNT(BQ608,V640)=2,ROUND(BQ608*V640/SUM(V639:V648),#REF!),"")</f>
        <v/>
      </c>
      <c r="BR620" s="331" t="str">
        <f>IF(COUNT(BR608,W640)=2,ROUND(BR608*W640/SUM(W639:W648),#REF!),"")</f>
        <v/>
      </c>
      <c r="BS620" s="569" t="e">
        <f>IF(#REF!="発電事業者","送電電力（MW）","受電電力（MW）")</f>
        <v>#REF!</v>
      </c>
      <c r="BT620" s="569"/>
      <c r="BU620" s="569"/>
      <c r="BV620" s="333" t="s">
        <v>171</v>
      </c>
      <c r="BW620" s="580"/>
      <c r="BX620" s="580"/>
      <c r="BY620" s="331" t="str">
        <f>IF(COUNT(BY608,X640)=2,ROUND(BY608*X640/SUM(X639:X648),#REF!),"")</f>
        <v/>
      </c>
      <c r="BZ620" s="331" t="str">
        <f>IF(COUNT(BZ608,Y640)=2,ROUND(BZ608*Y640/SUM(Y639:Y648),#REF!),"")</f>
        <v/>
      </c>
      <c r="CA620" s="331" t="str">
        <f>IF(COUNT(CA608,Z640)=2,ROUND(CA608*Z640/SUM(Z639:Z648),#REF!),"")</f>
        <v/>
      </c>
      <c r="CB620" s="331" t="str">
        <f>IF(COUNT(CB608,AA640)=2,ROUND(CB608*AA640/SUM(AA639:AA648),#REF!),"")</f>
        <v/>
      </c>
      <c r="CC620" s="331" t="str">
        <f>IF(COUNT(CC608,AB640)=2,ROUND(CC608*AB640/SUM(AB639:AB648),#REF!),"")</f>
        <v/>
      </c>
      <c r="CD620" s="331" t="str">
        <f>IF(COUNT(CD608,AC640)=2,ROUND(CD608*AC640/SUM(AC639:AC648),#REF!),"")</f>
        <v/>
      </c>
      <c r="CE620" s="331" t="str">
        <f>IF(COUNT(CE608,AD640)=2,ROUND(CE608*AD640/SUM(AD639:AD648),#REF!),"")</f>
        <v/>
      </c>
      <c r="CF620" s="331" t="str">
        <f>IF(COUNT(CF608,AE640)=2,ROUND(CF608*AE640/SUM(AE639:AE648),#REF!),"")</f>
        <v/>
      </c>
      <c r="CG620" s="331" t="str">
        <f>IF(COUNT(CG608,AF640)=2,ROUND(CG608*AF640/SUM(AF639:AF648),#REF!),"")</f>
        <v/>
      </c>
      <c r="CH620" s="563" t="s">
        <v>120</v>
      </c>
      <c r="CI620" s="563"/>
      <c r="CJ620" s="563"/>
      <c r="CK620" s="563"/>
      <c r="CL620" s="563"/>
      <c r="CM620" s="563"/>
      <c r="CN620" s="563"/>
      <c r="CO620" s="563"/>
      <c r="CP620" s="563"/>
      <c r="CQ620" s="563"/>
    </row>
    <row r="621" spans="3:95" s="243" customFormat="1" ht="13.5" customHeight="1">
      <c r="C621" s="604" t="e">
        <f>DATE(#REF!+4,1,1)</f>
        <v>#REF!</v>
      </c>
      <c r="D621" s="605"/>
      <c r="E621" s="613" t="s">
        <v>198</v>
      </c>
      <c r="F621" s="614"/>
      <c r="G621" s="615"/>
      <c r="H621" s="256"/>
      <c r="I621" s="256"/>
      <c r="J621" s="256"/>
      <c r="K621" s="256"/>
      <c r="L621" s="256"/>
      <c r="M621" s="256"/>
      <c r="N621" s="256"/>
      <c r="O621" s="256"/>
      <c r="P621" s="256"/>
      <c r="Q621" s="256"/>
      <c r="R621" s="256"/>
      <c r="S621" s="256"/>
      <c r="T621" s="255"/>
      <c r="U621" s="613" t="s">
        <v>210</v>
      </c>
      <c r="V621" s="614"/>
      <c r="W621" s="614"/>
      <c r="X621" s="615"/>
      <c r="Y621" s="666"/>
      <c r="Z621" s="667"/>
      <c r="AA621" s="257"/>
      <c r="AB621" s="257"/>
      <c r="AC621" s="257"/>
      <c r="AD621" s="299"/>
      <c r="AE621" s="299"/>
      <c r="AF621" s="268"/>
      <c r="AG621" s="268"/>
      <c r="AH621" s="268"/>
      <c r="AI621" s="257"/>
      <c r="AJ621" s="257"/>
      <c r="AK621" s="257"/>
      <c r="AL621" s="257"/>
      <c r="AM621" s="257"/>
      <c r="AN621" s="257"/>
      <c r="AO621" s="257"/>
      <c r="AP621" s="257"/>
      <c r="AQ621" s="257"/>
      <c r="AR621" s="257"/>
      <c r="AS621" s="257"/>
      <c r="AT621" s="257"/>
      <c r="AU621" s="257"/>
      <c r="AX621" s="569"/>
      <c r="AY621" s="569"/>
      <c r="AZ621" s="588"/>
      <c r="BA621" s="590"/>
      <c r="BB621" s="590"/>
      <c r="BC621" s="590"/>
      <c r="BD621" s="588"/>
      <c r="BE621" s="583"/>
      <c r="BF621" s="584"/>
      <c r="BG621" s="259"/>
      <c r="BH621" s="259"/>
      <c r="BI621" s="259"/>
      <c r="BJ621" s="259"/>
      <c r="BK621" s="259"/>
      <c r="BL621" s="259"/>
      <c r="BM621" s="259"/>
      <c r="BN621" s="259"/>
      <c r="BO621" s="259"/>
      <c r="BP621" s="259"/>
      <c r="BQ621" s="259"/>
      <c r="BR621" s="259"/>
      <c r="BS621" s="569"/>
      <c r="BT621" s="569"/>
      <c r="BU621" s="569"/>
      <c r="BV621" s="333" t="s">
        <v>172</v>
      </c>
      <c r="BW621" s="581"/>
      <c r="BX621" s="581"/>
      <c r="BY621" s="331" t="str">
        <f>IF(COUNT(BY609,X640)=2,ROUND(BY609*X640/SUM(X639:X648),#REF!),"")</f>
        <v/>
      </c>
      <c r="BZ621" s="331" t="str">
        <f>IF(COUNT(BZ609,Y640)=2,ROUND(BZ609*Y640/SUM(Y639:Y648),#REF!),"")</f>
        <v/>
      </c>
      <c r="CA621" s="331" t="str">
        <f>IF(COUNT(CA609,Z640)=2,ROUND(CA609*Z640/SUM(Z639:Z648),#REF!),"")</f>
        <v/>
      </c>
      <c r="CB621" s="331" t="str">
        <f>IF(COUNT(CB609,AA640)=2,ROUND(CB609*AA640/SUM(AA639:AA648),#REF!),"")</f>
        <v/>
      </c>
      <c r="CC621" s="331" t="str">
        <f>IF(COUNT(CC609,AB640)=2,ROUND(CC609*AB640/SUM(AB639:AB648),#REF!),"")</f>
        <v/>
      </c>
      <c r="CD621" s="331" t="str">
        <f>IF(COUNT(CD609,AC640)=2,ROUND(CD609*AC640/SUM(AC639:AC648),#REF!),"")</f>
        <v/>
      </c>
      <c r="CE621" s="331" t="str">
        <f>IF(COUNT(CE609,AD640)=2,ROUND(CE609*AD640/SUM(AD639:AD648),#REF!),"")</f>
        <v/>
      </c>
      <c r="CF621" s="331" t="str">
        <f>IF(COUNT(CF609,AE640)=2,ROUND(CF609*AE640/SUM(AE639:AE648),#REF!),"")</f>
        <v/>
      </c>
      <c r="CG621" s="331" t="str">
        <f>IF(COUNT(CG609,AF640)=2,ROUND(CG609*AF640/SUM(AF639:AF648),#REF!),"")</f>
        <v/>
      </c>
      <c r="CH621" s="564" t="str">
        <f>IF(CH620="","",CH620)</f>
        <v>廃棄物</v>
      </c>
      <c r="CI621" s="564"/>
      <c r="CJ621" s="564"/>
      <c r="CK621" s="564"/>
      <c r="CL621" s="564"/>
      <c r="CM621" s="564"/>
      <c r="CN621" s="564"/>
      <c r="CO621" s="564"/>
      <c r="CP621" s="564"/>
      <c r="CQ621" s="564"/>
    </row>
    <row r="622" spans="3:95" s="243" customFormat="1" ht="13.5" customHeight="1">
      <c r="C622" s="606"/>
      <c r="D622" s="607"/>
      <c r="E622" s="608" t="s">
        <v>212</v>
      </c>
      <c r="F622" s="609"/>
      <c r="G622" s="610"/>
      <c r="H622" s="261"/>
      <c r="I622" s="261"/>
      <c r="J622" s="261"/>
      <c r="K622" s="261"/>
      <c r="L622" s="261"/>
      <c r="M622" s="261"/>
      <c r="N622" s="261"/>
      <c r="O622" s="261"/>
      <c r="P622" s="261"/>
      <c r="Q622" s="261"/>
      <c r="R622" s="261"/>
      <c r="S622" s="261"/>
      <c r="T622" s="262" t="str">
        <f>IF(COUNT(H622:S622)=0,"",SUMPRODUCT(ROUND(H622:S622,1)))</f>
        <v/>
      </c>
      <c r="U622" s="608" t="s">
        <v>211</v>
      </c>
      <c r="V622" s="609"/>
      <c r="W622" s="609"/>
      <c r="X622" s="610"/>
      <c r="Y622" s="664"/>
      <c r="Z622" s="665"/>
      <c r="AA622" s="257"/>
      <c r="AB622" s="257"/>
      <c r="AC622" s="257"/>
      <c r="AD622" s="299"/>
      <c r="AE622" s="299"/>
      <c r="AF622" s="268"/>
      <c r="AG622" s="268"/>
      <c r="AH622" s="268"/>
      <c r="AI622" s="271"/>
      <c r="AJ622" s="271"/>
      <c r="AK622" s="271"/>
      <c r="AL622" s="271"/>
      <c r="AM622" s="271"/>
      <c r="AN622" s="271"/>
      <c r="AO622" s="271"/>
      <c r="AP622" s="271"/>
      <c r="AQ622" s="271"/>
      <c r="AR622" s="271"/>
      <c r="AS622" s="271"/>
      <c r="AT622" s="271"/>
      <c r="AU622" s="272"/>
      <c r="AX622" s="569"/>
      <c r="AY622" s="569"/>
      <c r="AZ622" s="589"/>
      <c r="BA622" s="590"/>
      <c r="BB622" s="590"/>
      <c r="BC622" s="590"/>
      <c r="BD622" s="589"/>
      <c r="BE622" s="585" t="e">
        <f>IF(#REF!="発電事業者","月間送電電力量（GWh）","月間受電電力量（GWh）")</f>
        <v>#REF!</v>
      </c>
      <c r="BF622" s="586"/>
      <c r="BG622" s="331" t="str">
        <f>IF(COUNT(BG610,L640)=2,ROUND(BG610*L640/SUM(L639:L648),#REF!),"")</f>
        <v/>
      </c>
      <c r="BH622" s="331" t="str">
        <f>IF(COUNT(BH610,M640)=2,ROUND(BH610*M640/SUM(M639:M648),#REF!),"")</f>
        <v/>
      </c>
      <c r="BI622" s="331" t="str">
        <f>IF(COUNT(BI610,N640)=2,ROUND(BI610*N640/SUM(N639:N648),#REF!),"")</f>
        <v/>
      </c>
      <c r="BJ622" s="331" t="str">
        <f>IF(COUNT(BJ610,O640)=2,ROUND(BJ610*O640/SUM(O639:O648),#REF!),"")</f>
        <v/>
      </c>
      <c r="BK622" s="331" t="str">
        <f>IF(COUNT(BK610,P640)=2,ROUND(BK610*P640/SUM(P639:P648),#REF!),"")</f>
        <v/>
      </c>
      <c r="BL622" s="331" t="str">
        <f>IF(COUNT(BL610,Q640)=2,ROUND(BL610*Q640/SUM(Q639:Q648),#REF!),"")</f>
        <v/>
      </c>
      <c r="BM622" s="331" t="str">
        <f>IF(COUNT(BM610,R640)=2,ROUND(BM610*R640/SUM(R639:R648),#REF!),"")</f>
        <v/>
      </c>
      <c r="BN622" s="331" t="str">
        <f>IF(COUNT(BN610,S640)=2,ROUND(BN610*S640/SUM(S639:S648),#REF!),"")</f>
        <v/>
      </c>
      <c r="BO622" s="331" t="str">
        <f>IF(COUNT(BO610,T640)=2,ROUND(BO610*T640/SUM(T639:T648),#REF!),"")</f>
        <v/>
      </c>
      <c r="BP622" s="331" t="str">
        <f>IF(COUNT(BP610,U640)=2,ROUND(BP610*U640/SUM(U639:U648),#REF!),"")</f>
        <v/>
      </c>
      <c r="BQ622" s="331" t="str">
        <f>IF(COUNT(BQ610,V640)=2,ROUND(BQ610*V640/SUM(V639:V648),#REF!),"")</f>
        <v/>
      </c>
      <c r="BR622" s="331" t="str">
        <f>IF(COUNT(BR610,W640)=2,ROUND(BR610*W640/SUM(W639:W648),#REF!),"")</f>
        <v/>
      </c>
      <c r="BS622" s="569" t="e">
        <f>IF(#REF!="発電事業者","年間送電電力量（GWh）","年間受電電力量（GWh）")</f>
        <v>#REF!</v>
      </c>
      <c r="BT622" s="569"/>
      <c r="BU622" s="569"/>
      <c r="BV622" s="333" t="s">
        <v>25</v>
      </c>
      <c r="BW622" s="582"/>
      <c r="BX622" s="582"/>
      <c r="BY622" s="331" t="str">
        <f>IF(COUNT(BY610,X640)=2,ROUND(BY610*X640/SUM(X639:X648),#REF!),"")</f>
        <v/>
      </c>
      <c r="BZ622" s="331" t="str">
        <f>IF(COUNT(BZ610,Y640)=2,ROUND(BZ610*Y640/SUM(Y639:Y648),#REF!),"")</f>
        <v/>
      </c>
      <c r="CA622" s="331" t="str">
        <f>IF(COUNT(CA610,Z640)=2,ROUND(CA610*Z640/SUM(Z639:Z648),#REF!),"")</f>
        <v/>
      </c>
      <c r="CB622" s="331" t="str">
        <f>IF(COUNT(CB610,AA640)=2,ROUND(CB610*AA640/SUM(AA639:AA648),#REF!),"")</f>
        <v/>
      </c>
      <c r="CC622" s="331" t="str">
        <f>IF(COUNT(CC610,AB640)=2,ROUND(CC610*AB640/SUM(AB639:AB648),#REF!),"")</f>
        <v/>
      </c>
      <c r="CD622" s="331" t="str">
        <f>IF(COUNT(CD610,AC640)=2,ROUND(CD610*AC640/SUM(AC639:AC648),#REF!),"")</f>
        <v/>
      </c>
      <c r="CE622" s="331" t="str">
        <f>IF(COUNT(CE610,AD640)=2,ROUND(CE610*AD640/SUM(AD639:AD648),#REF!),"")</f>
        <v/>
      </c>
      <c r="CF622" s="331" t="str">
        <f>IF(COUNT(CF610,AE640)=2,ROUND(CF610*AE640/SUM(AE639:AE648),#REF!),"")</f>
        <v/>
      </c>
      <c r="CG622" s="331" t="str">
        <f>IF(COUNT(CG610,AF640)=2,ROUND(CG610*AF640/SUM(AF639:AF648),#REF!),"")</f>
        <v/>
      </c>
      <c r="CH622" s="565" t="str">
        <f>IF(COUNTA(AG640)=0,"",AG640)</f>
        <v/>
      </c>
      <c r="CI622" s="565"/>
      <c r="CJ622" s="565"/>
      <c r="CK622" s="565"/>
      <c r="CL622" s="565"/>
      <c r="CM622" s="565"/>
      <c r="CN622" s="565"/>
      <c r="CO622" s="565"/>
      <c r="CP622" s="565"/>
      <c r="CQ622" s="565"/>
    </row>
    <row r="623" spans="3:95" s="243" customFormat="1" ht="13.5" customHeight="1">
      <c r="C623" s="604" t="e">
        <f>DATE(#REF!+5,1,1)</f>
        <v>#REF!</v>
      </c>
      <c r="D623" s="605"/>
      <c r="E623" s="613" t="s">
        <v>198</v>
      </c>
      <c r="F623" s="614"/>
      <c r="G623" s="615"/>
      <c r="H623" s="256"/>
      <c r="I623" s="256"/>
      <c r="J623" s="256"/>
      <c r="K623" s="256"/>
      <c r="L623" s="256"/>
      <c r="M623" s="256"/>
      <c r="N623" s="256"/>
      <c r="O623" s="256"/>
      <c r="P623" s="256"/>
      <c r="Q623" s="256"/>
      <c r="R623" s="256"/>
      <c r="S623" s="256"/>
      <c r="T623" s="255"/>
      <c r="U623" s="618"/>
      <c r="V623" s="619"/>
      <c r="W623" s="619"/>
      <c r="X623" s="619"/>
      <c r="Y623" s="619"/>
      <c r="Z623" s="620"/>
      <c r="AA623" s="257"/>
      <c r="AB623" s="257"/>
      <c r="AC623" s="257"/>
      <c r="AD623" s="299"/>
      <c r="AE623" s="299"/>
      <c r="AF623" s="268"/>
      <c r="AG623" s="268"/>
      <c r="AH623" s="268"/>
      <c r="AI623" s="257"/>
      <c r="AJ623" s="257"/>
      <c r="AK623" s="257"/>
      <c r="AL623" s="257"/>
      <c r="AM623" s="257"/>
      <c r="AN623" s="257"/>
      <c r="AO623" s="257"/>
      <c r="AP623" s="257"/>
      <c r="AQ623" s="257"/>
      <c r="AR623" s="257"/>
      <c r="AS623" s="257"/>
      <c r="AT623" s="257"/>
      <c r="AU623" s="257"/>
      <c r="AX623" s="569" t="str">
        <f>IF(C641="","",C641)</f>
        <v/>
      </c>
      <c r="AY623" s="569"/>
      <c r="AZ623" s="587" t="str">
        <f>IF(E641="","",E641)</f>
        <v/>
      </c>
      <c r="BA623" s="590" t="str">
        <f ca="1">IF(F641="","",F641)</f>
        <v/>
      </c>
      <c r="BB623" s="590"/>
      <c r="BC623" s="590"/>
      <c r="BD623" s="587" t="str">
        <f>IF(I641="","",I641)</f>
        <v/>
      </c>
      <c r="BE623" s="578" t="e">
        <f>IF(#REF!="発電事業者","送電電力（MW）","受電電力（MW）")</f>
        <v>#REF!</v>
      </c>
      <c r="BF623" s="579"/>
      <c r="BG623" s="331" t="str">
        <f>IF(COUNT(BG608,L641)=2,ROUND(BG608*L641/SUM(L639:L648),#REF!),"")</f>
        <v/>
      </c>
      <c r="BH623" s="331" t="str">
        <f>IF(COUNT(BH608,M641)=2,ROUND(BH608*M641/SUM(M639:M648),#REF!),"")</f>
        <v/>
      </c>
      <c r="BI623" s="331" t="str">
        <f>IF(COUNT(BI608,N641)=2,ROUND(BI608*N641/SUM(N639:N648),#REF!),"")</f>
        <v/>
      </c>
      <c r="BJ623" s="331" t="str">
        <f>IF(COUNT(BJ608,O641)=2,ROUND(BJ608*O641/SUM(O639:O648),#REF!),"")</f>
        <v/>
      </c>
      <c r="BK623" s="331" t="str">
        <f>IF(COUNT(BK608,P641)=2,ROUND(BK608*P641/SUM(P639:P648),#REF!),"")</f>
        <v/>
      </c>
      <c r="BL623" s="331" t="str">
        <f>IF(COUNT(BL608,Q641)=2,ROUND(BL608*Q641/SUM(Q639:Q648),#REF!),"")</f>
        <v/>
      </c>
      <c r="BM623" s="331" t="str">
        <f>IF(COUNT(BM608,R641)=2,ROUND(BM608*R641/SUM(R639:R648),#REF!),"")</f>
        <v/>
      </c>
      <c r="BN623" s="331" t="str">
        <f>IF(COUNT(BN608,S641)=2,ROUND(BN608*S641/SUM(S639:S648),#REF!),"")</f>
        <v/>
      </c>
      <c r="BO623" s="331" t="str">
        <f>IF(COUNT(BO608,T641)=2,ROUND(BO608*T641/SUM(T639:T648),#REF!),"")</f>
        <v/>
      </c>
      <c r="BP623" s="331" t="str">
        <f>IF(COUNT(BP608,U641)=2,ROUND(BP608*U641/SUM(U639:U648),#REF!),"")</f>
        <v/>
      </c>
      <c r="BQ623" s="331" t="str">
        <f>IF(COUNT(BQ608,V641)=2,ROUND(BQ608*V641/SUM(V639:V648),#REF!),"")</f>
        <v/>
      </c>
      <c r="BR623" s="331" t="str">
        <f>IF(COUNT(BR608,W641)=2,ROUND(BR608*W641/SUM(W639:W648),#REF!),"")</f>
        <v/>
      </c>
      <c r="BS623" s="569" t="e">
        <f>IF(#REF!="発電事業者","送電電力（MW）","受電電力（MW）")</f>
        <v>#REF!</v>
      </c>
      <c r="BT623" s="569"/>
      <c r="BU623" s="569"/>
      <c r="BV623" s="333" t="s">
        <v>171</v>
      </c>
      <c r="BW623" s="580"/>
      <c r="BX623" s="580"/>
      <c r="BY623" s="331" t="str">
        <f>IF(COUNT(BY608,X641)=2,ROUND(BY608*X641/SUM(X639:X648),#REF!),"")</f>
        <v/>
      </c>
      <c r="BZ623" s="331" t="str">
        <f>IF(COUNT(BZ608,Y641)=2,ROUND(BZ608*Y641/SUM(Y639:Y648),#REF!),"")</f>
        <v/>
      </c>
      <c r="CA623" s="331" t="str">
        <f>IF(COUNT(CA608,Z641)=2,ROUND(CA608*Z641/SUM(Z639:Z648),#REF!),"")</f>
        <v/>
      </c>
      <c r="CB623" s="331" t="str">
        <f>IF(COUNT(CB608,AA641)=2,ROUND(CB608*AA641/SUM(AA639:AA648),#REF!),"")</f>
        <v/>
      </c>
      <c r="CC623" s="331" t="str">
        <f>IF(COUNT(CC608,AB641)=2,ROUND(CC608*AB641/SUM(AB639:AB648),#REF!),"")</f>
        <v/>
      </c>
      <c r="CD623" s="331" t="str">
        <f>IF(COUNT(CD608,AC641)=2,ROUND(CD608*AC641/SUM(AC639:AC648),#REF!),"")</f>
        <v/>
      </c>
      <c r="CE623" s="331" t="str">
        <f>IF(COUNT(CE608,AD641)=2,ROUND(CE608*AD641/SUM(AD639:AD648),#REF!),"")</f>
        <v/>
      </c>
      <c r="CF623" s="331" t="str">
        <f>IF(COUNT(CF608,AE641)=2,ROUND(CF608*AE641/SUM(AE639:AE648),#REF!),"")</f>
        <v/>
      </c>
      <c r="CG623" s="331" t="str">
        <f>IF(COUNT(CG608,AF641)=2,ROUND(CG608*AF641/SUM(AF639:AF648),#REF!),"")</f>
        <v/>
      </c>
      <c r="CH623" s="563" t="s">
        <v>120</v>
      </c>
      <c r="CI623" s="563"/>
      <c r="CJ623" s="563"/>
      <c r="CK623" s="563"/>
      <c r="CL623" s="563"/>
      <c r="CM623" s="563"/>
      <c r="CN623" s="563"/>
      <c r="CO623" s="563"/>
      <c r="CP623" s="563"/>
      <c r="CQ623" s="563"/>
    </row>
    <row r="624" spans="3:95" s="243" customFormat="1" ht="13.5" customHeight="1">
      <c r="C624" s="606"/>
      <c r="D624" s="607"/>
      <c r="E624" s="608" t="s">
        <v>212</v>
      </c>
      <c r="F624" s="609"/>
      <c r="G624" s="610"/>
      <c r="H624" s="261"/>
      <c r="I624" s="261"/>
      <c r="J624" s="261"/>
      <c r="K624" s="261"/>
      <c r="L624" s="261"/>
      <c r="M624" s="261"/>
      <c r="N624" s="261"/>
      <c r="O624" s="261"/>
      <c r="P624" s="261"/>
      <c r="Q624" s="261"/>
      <c r="R624" s="261"/>
      <c r="S624" s="261"/>
      <c r="T624" s="262" t="str">
        <f>IF(COUNT(H624:S624)=0,"",SUMPRODUCT(ROUND(H624:S624,1)))</f>
        <v/>
      </c>
      <c r="U624" s="621"/>
      <c r="V624" s="622"/>
      <c r="W624" s="622"/>
      <c r="X624" s="622"/>
      <c r="Y624" s="622"/>
      <c r="Z624" s="623"/>
      <c r="AA624" s="257"/>
      <c r="AB624" s="257"/>
      <c r="AC624" s="257"/>
      <c r="AD624" s="299"/>
      <c r="AE624" s="299"/>
      <c r="AF624" s="268"/>
      <c r="AG624" s="268"/>
      <c r="AH624" s="268"/>
      <c r="AI624" s="271"/>
      <c r="AJ624" s="271"/>
      <c r="AK624" s="271"/>
      <c r="AL624" s="271"/>
      <c r="AM624" s="271"/>
      <c r="AN624" s="271"/>
      <c r="AO624" s="271"/>
      <c r="AP624" s="271"/>
      <c r="AQ624" s="271"/>
      <c r="AR624" s="271"/>
      <c r="AS624" s="271"/>
      <c r="AT624" s="271"/>
      <c r="AU624" s="272"/>
      <c r="AX624" s="569"/>
      <c r="AY624" s="569"/>
      <c r="AZ624" s="588"/>
      <c r="BA624" s="590"/>
      <c r="BB624" s="590"/>
      <c r="BC624" s="590"/>
      <c r="BD624" s="588"/>
      <c r="BE624" s="583"/>
      <c r="BF624" s="584"/>
      <c r="BG624" s="259"/>
      <c r="BH624" s="259"/>
      <c r="BI624" s="259"/>
      <c r="BJ624" s="259"/>
      <c r="BK624" s="259"/>
      <c r="BL624" s="259"/>
      <c r="BM624" s="259"/>
      <c r="BN624" s="259"/>
      <c r="BO624" s="259"/>
      <c r="BP624" s="259"/>
      <c r="BQ624" s="259"/>
      <c r="BR624" s="259"/>
      <c r="BS624" s="569"/>
      <c r="BT624" s="569"/>
      <c r="BU624" s="569"/>
      <c r="BV624" s="333" t="s">
        <v>172</v>
      </c>
      <c r="BW624" s="581"/>
      <c r="BX624" s="581"/>
      <c r="BY624" s="331" t="str">
        <f>IF(COUNT(BY609,X641)=2,ROUND(BY609*X641/SUM(X639:X648),#REF!),"")</f>
        <v/>
      </c>
      <c r="BZ624" s="331" t="str">
        <f>IF(COUNT(BZ609,Y641)=2,ROUND(BZ609*Y641/SUM(Y639:Y648),#REF!),"")</f>
        <v/>
      </c>
      <c r="CA624" s="331" t="str">
        <f>IF(COUNT(CA609,Z641)=2,ROUND(CA609*Z641/SUM(Z639:Z648),#REF!),"")</f>
        <v/>
      </c>
      <c r="CB624" s="331" t="str">
        <f>IF(COUNT(CB609,AA641)=2,ROUND(CB609*AA641/SUM(AA639:AA648),#REF!),"")</f>
        <v/>
      </c>
      <c r="CC624" s="331" t="str">
        <f>IF(COUNT(CC609,AB641)=2,ROUND(CC609*AB641/SUM(AB639:AB648),#REF!),"")</f>
        <v/>
      </c>
      <c r="CD624" s="331" t="str">
        <f>IF(COUNT(CD609,AC641)=2,ROUND(CD609*AC641/SUM(AC639:AC648),#REF!),"")</f>
        <v/>
      </c>
      <c r="CE624" s="331" t="str">
        <f>IF(COUNT(CE609,AD641)=2,ROUND(CE609*AD641/SUM(AD639:AD648),#REF!),"")</f>
        <v/>
      </c>
      <c r="CF624" s="331" t="str">
        <f>IF(COUNT(CF609,AE641)=2,ROUND(CF609*AE641/SUM(AE639:AE648),#REF!),"")</f>
        <v/>
      </c>
      <c r="CG624" s="331" t="str">
        <f>IF(COUNT(CG609,AF641)=2,ROUND(CG609*AF641/SUM(AF639:AF648),#REF!),"")</f>
        <v/>
      </c>
      <c r="CH624" s="564" t="str">
        <f>IF(CH623="","",CH623)</f>
        <v>廃棄物</v>
      </c>
      <c r="CI624" s="564"/>
      <c r="CJ624" s="564"/>
      <c r="CK624" s="564"/>
      <c r="CL624" s="564"/>
      <c r="CM624" s="564"/>
      <c r="CN624" s="564"/>
      <c r="CO624" s="564"/>
      <c r="CP624" s="564"/>
      <c r="CQ624" s="564"/>
    </row>
    <row r="625" spans="3:97" s="243" customFormat="1" ht="13.5" customHeight="1">
      <c r="C625" s="604" t="e">
        <f>DATE(#REF!+6,1,1)</f>
        <v>#REF!</v>
      </c>
      <c r="D625" s="605"/>
      <c r="E625" s="613" t="s">
        <v>198</v>
      </c>
      <c r="F625" s="614"/>
      <c r="G625" s="615"/>
      <c r="H625" s="256"/>
      <c r="I625" s="256"/>
      <c r="J625" s="256"/>
      <c r="K625" s="256"/>
      <c r="L625" s="256"/>
      <c r="M625" s="256"/>
      <c r="N625" s="256"/>
      <c r="O625" s="256"/>
      <c r="P625" s="256"/>
      <c r="Q625" s="256"/>
      <c r="R625" s="256"/>
      <c r="S625" s="256"/>
      <c r="T625" s="255"/>
      <c r="U625" s="621"/>
      <c r="V625" s="622"/>
      <c r="W625" s="622"/>
      <c r="X625" s="622"/>
      <c r="Y625" s="622"/>
      <c r="Z625" s="623"/>
      <c r="AA625" s="257"/>
      <c r="AB625" s="257"/>
      <c r="AC625" s="257"/>
      <c r="AD625" s="299"/>
      <c r="AE625" s="299"/>
      <c r="AF625" s="268"/>
      <c r="AG625" s="268"/>
      <c r="AH625" s="268"/>
      <c r="AI625" s="257"/>
      <c r="AJ625" s="257"/>
      <c r="AK625" s="257"/>
      <c r="AL625" s="257"/>
      <c r="AM625" s="257"/>
      <c r="AN625" s="257"/>
      <c r="AO625" s="257"/>
      <c r="AP625" s="257"/>
      <c r="AQ625" s="257"/>
      <c r="AR625" s="257"/>
      <c r="AS625" s="257"/>
      <c r="AT625" s="257"/>
      <c r="AU625" s="257"/>
      <c r="AX625" s="569"/>
      <c r="AY625" s="569"/>
      <c r="AZ625" s="589"/>
      <c r="BA625" s="590"/>
      <c r="BB625" s="590"/>
      <c r="BC625" s="590"/>
      <c r="BD625" s="589"/>
      <c r="BE625" s="585" t="e">
        <f>IF(#REF!="発電事業者","月間送電電力量（GWh）","月間受電電力量（GWh）")</f>
        <v>#REF!</v>
      </c>
      <c r="BF625" s="586"/>
      <c r="BG625" s="331" t="str">
        <f>IF(COUNT(BG610,L641)=2,ROUND(BG610*L641/SUM(L639:L648),#REF!),"")</f>
        <v/>
      </c>
      <c r="BH625" s="331" t="str">
        <f>IF(COUNT(BH610,M641)=2,ROUND(BH610*M641/SUM(M639:M648),#REF!),"")</f>
        <v/>
      </c>
      <c r="BI625" s="331" t="str">
        <f>IF(COUNT(BI610,N641)=2,ROUND(BI610*N641/SUM(N639:N648),#REF!),"")</f>
        <v/>
      </c>
      <c r="BJ625" s="331" t="str">
        <f>IF(COUNT(BJ610,O641)=2,ROUND(BJ610*O641/SUM(O639:O648),#REF!),"")</f>
        <v/>
      </c>
      <c r="BK625" s="331" t="str">
        <f>IF(COUNT(BK610,P641)=2,ROUND(BK610*P641/SUM(P639:P648),#REF!),"")</f>
        <v/>
      </c>
      <c r="BL625" s="331" t="str">
        <f>IF(COUNT(BL610,Q641)=2,ROUND(BL610*Q641/SUM(Q639:Q648),#REF!),"")</f>
        <v/>
      </c>
      <c r="BM625" s="331" t="str">
        <f>IF(COUNT(BM610,R641)=2,ROUND(BM610*R641/SUM(R639:R648),#REF!),"")</f>
        <v/>
      </c>
      <c r="BN625" s="331" t="str">
        <f>IF(COUNT(BN610,S641)=2,ROUND(BN610*S641/SUM(S639:S648),#REF!),"")</f>
        <v/>
      </c>
      <c r="BO625" s="331" t="str">
        <f>IF(COUNT(BO610,T641)=2,ROUND(BO610*T641/SUM(T639:T648),#REF!),"")</f>
        <v/>
      </c>
      <c r="BP625" s="331" t="str">
        <f>IF(COUNT(BP610,U641)=2,ROUND(BP610*U641/SUM(U639:U648),#REF!),"")</f>
        <v/>
      </c>
      <c r="BQ625" s="331" t="str">
        <f>IF(COUNT(BQ610,V641)=2,ROUND(BQ610*V641/SUM(V639:V648),#REF!),"")</f>
        <v/>
      </c>
      <c r="BR625" s="331" t="str">
        <f>IF(COUNT(BR610,W641)=2,ROUND(BR610*W641/SUM(W639:W648),#REF!),"")</f>
        <v/>
      </c>
      <c r="BS625" s="569" t="e">
        <f>IF(#REF!="発電事業者","年間送電電力量（GWh）","年間受電電力量（GWh）")</f>
        <v>#REF!</v>
      </c>
      <c r="BT625" s="569"/>
      <c r="BU625" s="569"/>
      <c r="BV625" s="333" t="s">
        <v>25</v>
      </c>
      <c r="BW625" s="582"/>
      <c r="BX625" s="582"/>
      <c r="BY625" s="331" t="str">
        <f>IF(COUNT(BY610,X641)=2,ROUND(BY610*X641/SUM(X639:X648),#REF!),"")</f>
        <v/>
      </c>
      <c r="BZ625" s="331" t="str">
        <f>IF(COUNT(BZ610,Y641)=2,ROUND(BZ610*Y641/SUM(Y639:Y648),#REF!),"")</f>
        <v/>
      </c>
      <c r="CA625" s="331" t="str">
        <f>IF(COUNT(CA610,Z641)=2,ROUND(CA610*Z641/SUM(Z639:Z648),#REF!),"")</f>
        <v/>
      </c>
      <c r="CB625" s="331" t="str">
        <f>IF(COUNT(CB610,AA641)=2,ROUND(CB610*AA641/SUM(AA639:AA648),#REF!),"")</f>
        <v/>
      </c>
      <c r="CC625" s="331" t="str">
        <f>IF(COUNT(CC610,AB641)=2,ROUND(CC610*AB641/SUM(AB639:AB648),#REF!),"")</f>
        <v/>
      </c>
      <c r="CD625" s="331" t="str">
        <f>IF(COUNT(CD610,AC641)=2,ROUND(CD610*AC641/SUM(AC639:AC648),#REF!),"")</f>
        <v/>
      </c>
      <c r="CE625" s="331" t="str">
        <f>IF(COUNT(CE610,AD641)=2,ROUND(CE610*AD641/SUM(AD639:AD648),#REF!),"")</f>
        <v/>
      </c>
      <c r="CF625" s="331" t="str">
        <f>IF(COUNT(CF610,AE641)=2,ROUND(CF610*AE641/SUM(AE639:AE648),#REF!),"")</f>
        <v/>
      </c>
      <c r="CG625" s="331" t="str">
        <f>IF(COUNT(CG610,AF641)=2,ROUND(CG610*AF641/SUM(AF639:AF648),#REF!),"")</f>
        <v/>
      </c>
      <c r="CH625" s="565" t="str">
        <f>IF(COUNTA(AG641)=0,"",AG641)</f>
        <v/>
      </c>
      <c r="CI625" s="565"/>
      <c r="CJ625" s="565"/>
      <c r="CK625" s="565"/>
      <c r="CL625" s="565"/>
      <c r="CM625" s="565"/>
      <c r="CN625" s="565"/>
      <c r="CO625" s="565"/>
      <c r="CP625" s="565"/>
      <c r="CQ625" s="565"/>
    </row>
    <row r="626" spans="3:97" s="243" customFormat="1" ht="13.5" customHeight="1">
      <c r="C626" s="606"/>
      <c r="D626" s="607"/>
      <c r="E626" s="608" t="s">
        <v>212</v>
      </c>
      <c r="F626" s="609"/>
      <c r="G626" s="610"/>
      <c r="H626" s="261"/>
      <c r="I626" s="261"/>
      <c r="J626" s="261"/>
      <c r="K626" s="261"/>
      <c r="L626" s="261"/>
      <c r="M626" s="261"/>
      <c r="N626" s="261"/>
      <c r="O626" s="261"/>
      <c r="P626" s="261"/>
      <c r="Q626" s="261"/>
      <c r="R626" s="261"/>
      <c r="S626" s="261"/>
      <c r="T626" s="262" t="str">
        <f>IF(COUNT(H626:S626)=0,"",SUMPRODUCT(ROUND(H626:S626,1)))</f>
        <v/>
      </c>
      <c r="U626" s="621"/>
      <c r="V626" s="622"/>
      <c r="W626" s="622"/>
      <c r="X626" s="622"/>
      <c r="Y626" s="622"/>
      <c r="Z626" s="623"/>
      <c r="AA626" s="257"/>
      <c r="AB626" s="257"/>
      <c r="AC626" s="257"/>
      <c r="AD626" s="299"/>
      <c r="AE626" s="299"/>
      <c r="AF626" s="268"/>
      <c r="AG626" s="268"/>
      <c r="AH626" s="268"/>
      <c r="AI626" s="271"/>
      <c r="AJ626" s="271"/>
      <c r="AK626" s="271"/>
      <c r="AL626" s="271"/>
      <c r="AM626" s="271"/>
      <c r="AN626" s="271"/>
      <c r="AO626" s="271"/>
      <c r="AP626" s="271"/>
      <c r="AQ626" s="271"/>
      <c r="AR626" s="271"/>
      <c r="AS626" s="271"/>
      <c r="AT626" s="271"/>
      <c r="AU626" s="272"/>
      <c r="AX626" s="569" t="str">
        <f>IF(C642="","",C642)</f>
        <v/>
      </c>
      <c r="AY626" s="569"/>
      <c r="AZ626" s="587" t="str">
        <f>IF(E642="","",E642)</f>
        <v/>
      </c>
      <c r="BA626" s="590" t="str">
        <f ca="1">IF(F642="","",F642)</f>
        <v/>
      </c>
      <c r="BB626" s="590"/>
      <c r="BC626" s="590"/>
      <c r="BD626" s="587" t="str">
        <f>IF(I642="","",I642)</f>
        <v/>
      </c>
      <c r="BE626" s="578" t="e">
        <f>IF(#REF!="発電事業者","送電電力（MW）","受電電力（MW）")</f>
        <v>#REF!</v>
      </c>
      <c r="BF626" s="579"/>
      <c r="BG626" s="331" t="str">
        <f>IF(COUNT(BG608,L642)=2,ROUND(BG608*L642/SUM(L639:L648),#REF!),"")</f>
        <v/>
      </c>
      <c r="BH626" s="331" t="str">
        <f>IF(COUNT(BH608,M642)=2,ROUND(BH608*M642/SUM(M639:M648),#REF!),"")</f>
        <v/>
      </c>
      <c r="BI626" s="331" t="str">
        <f>IF(COUNT(BI608,N642)=2,ROUND(BI608*N642/SUM(N639:N648),#REF!),"")</f>
        <v/>
      </c>
      <c r="BJ626" s="331" t="str">
        <f>IF(COUNT(BJ608,O642)=2,ROUND(BJ608*O642/SUM(O639:O648),#REF!),"")</f>
        <v/>
      </c>
      <c r="BK626" s="331" t="str">
        <f>IF(COUNT(BK608,P642)=2,ROUND(BK608*P642/SUM(P639:P648),#REF!),"")</f>
        <v/>
      </c>
      <c r="BL626" s="331" t="str">
        <f>IF(COUNT(BL608,Q642)=2,ROUND(BL608*Q642/SUM(Q639:Q648),#REF!),"")</f>
        <v/>
      </c>
      <c r="BM626" s="331" t="str">
        <f>IF(COUNT(BM608,R642)=2,ROUND(BM608*R642/SUM(R639:R648),#REF!),"")</f>
        <v/>
      </c>
      <c r="BN626" s="331" t="str">
        <f>IF(COUNT(BN608,S642)=2,ROUND(BN608*S642/SUM(S639:S648),#REF!),"")</f>
        <v/>
      </c>
      <c r="BO626" s="331" t="str">
        <f>IF(COUNT(BO608,T642)=2,ROUND(BO608*T642/SUM(T639:T648),#REF!),"")</f>
        <v/>
      </c>
      <c r="BP626" s="331" t="str">
        <f>IF(COUNT(BP608,U642)=2,ROUND(BP608*U642/SUM(U639:U648),#REF!),"")</f>
        <v/>
      </c>
      <c r="BQ626" s="331" t="str">
        <f>IF(COUNT(BQ608,V642)=2,ROUND(BQ608*V642/SUM(V639:V648),#REF!),"")</f>
        <v/>
      </c>
      <c r="BR626" s="331" t="str">
        <f>IF(COUNT(BR608,W642)=2,ROUND(BR608*W642/SUM(W639:W648),#REF!),"")</f>
        <v/>
      </c>
      <c r="BS626" s="569" t="e">
        <f>IF(#REF!="発電事業者","送電電力（MW）","受電電力（MW）")</f>
        <v>#REF!</v>
      </c>
      <c r="BT626" s="569"/>
      <c r="BU626" s="569"/>
      <c r="BV626" s="333" t="s">
        <v>171</v>
      </c>
      <c r="BW626" s="580"/>
      <c r="BX626" s="580"/>
      <c r="BY626" s="331" t="str">
        <f>IF(COUNT(BY608,X642)=2,ROUND(BY608*X642/SUM(X639:X648),#REF!),"")</f>
        <v/>
      </c>
      <c r="BZ626" s="331" t="str">
        <f>IF(COUNT(BZ608,Y642)=2,ROUND(BZ608*Y642/SUM(Y639:Y648),#REF!),"")</f>
        <v/>
      </c>
      <c r="CA626" s="331" t="str">
        <f>IF(COUNT(CA608,Z642)=2,ROUND(CA608*Z642/SUM(Z639:Z648),#REF!),"")</f>
        <v/>
      </c>
      <c r="CB626" s="331" t="str">
        <f>IF(COUNT(CB608,AA642)=2,ROUND(CB608*AA642/SUM(AA639:AA648),#REF!),"")</f>
        <v/>
      </c>
      <c r="CC626" s="331" t="str">
        <f>IF(COUNT(CC608,AB642)=2,ROUND(CC608*AB642/SUM(AB639:AB648),#REF!),"")</f>
        <v/>
      </c>
      <c r="CD626" s="331" t="str">
        <f>IF(COUNT(CD608,AC642)=2,ROUND(CD608*AC642/SUM(AC639:AC648),#REF!),"")</f>
        <v/>
      </c>
      <c r="CE626" s="331" t="str">
        <f>IF(COUNT(CE608,AD642)=2,ROUND(CE608*AD642/SUM(AD639:AD648),#REF!),"")</f>
        <v/>
      </c>
      <c r="CF626" s="331" t="str">
        <f>IF(COUNT(CF608,AE642)=2,ROUND(CF608*AE642/SUM(AE639:AE648),#REF!),"")</f>
        <v/>
      </c>
      <c r="CG626" s="331" t="str">
        <f>IF(COUNT(CG608,AF642)=2,ROUND(CG608*AF642/SUM(AF639:AF648),#REF!),"")</f>
        <v/>
      </c>
      <c r="CH626" s="563" t="s">
        <v>120</v>
      </c>
      <c r="CI626" s="563"/>
      <c r="CJ626" s="563"/>
      <c r="CK626" s="563"/>
      <c r="CL626" s="563"/>
      <c r="CM626" s="563"/>
      <c r="CN626" s="563"/>
      <c r="CO626" s="563"/>
      <c r="CP626" s="563"/>
      <c r="CQ626" s="563"/>
    </row>
    <row r="627" spans="3:97" s="243" customFormat="1" ht="13.5" customHeight="1">
      <c r="C627" s="604" t="e">
        <f>DATE(#REF!+7,1,1)</f>
        <v>#REF!</v>
      </c>
      <c r="D627" s="605"/>
      <c r="E627" s="613" t="s">
        <v>198</v>
      </c>
      <c r="F627" s="614"/>
      <c r="G627" s="615"/>
      <c r="H627" s="256"/>
      <c r="I627" s="256"/>
      <c r="J627" s="256"/>
      <c r="K627" s="256"/>
      <c r="L627" s="256"/>
      <c r="M627" s="256"/>
      <c r="N627" s="256"/>
      <c r="O627" s="256"/>
      <c r="P627" s="256"/>
      <c r="Q627" s="256"/>
      <c r="R627" s="256"/>
      <c r="S627" s="256"/>
      <c r="T627" s="255"/>
      <c r="U627" s="621"/>
      <c r="V627" s="622"/>
      <c r="W627" s="622"/>
      <c r="X627" s="622"/>
      <c r="Y627" s="622"/>
      <c r="Z627" s="623"/>
      <c r="AA627" s="257"/>
      <c r="AB627" s="257"/>
      <c r="AC627" s="257"/>
      <c r="AD627" s="299"/>
      <c r="AE627" s="299"/>
      <c r="AF627" s="268"/>
      <c r="AG627" s="268"/>
      <c r="AH627" s="268"/>
      <c r="AI627" s="257"/>
      <c r="AJ627" s="257"/>
      <c r="AK627" s="257"/>
      <c r="AL627" s="257"/>
      <c r="AM627" s="257"/>
      <c r="AN627" s="257"/>
      <c r="AO627" s="257"/>
      <c r="AP627" s="257"/>
      <c r="AQ627" s="257"/>
      <c r="AR627" s="257"/>
      <c r="AS627" s="257"/>
      <c r="AT627" s="257"/>
      <c r="AU627" s="257"/>
      <c r="AX627" s="569"/>
      <c r="AY627" s="569"/>
      <c r="AZ627" s="588"/>
      <c r="BA627" s="590"/>
      <c r="BB627" s="590"/>
      <c r="BC627" s="590"/>
      <c r="BD627" s="588"/>
      <c r="BE627" s="583"/>
      <c r="BF627" s="584"/>
      <c r="BG627" s="259"/>
      <c r="BH627" s="259"/>
      <c r="BI627" s="259"/>
      <c r="BJ627" s="259"/>
      <c r="BK627" s="259"/>
      <c r="BL627" s="259"/>
      <c r="BM627" s="259"/>
      <c r="BN627" s="259"/>
      <c r="BO627" s="259"/>
      <c r="BP627" s="259"/>
      <c r="BQ627" s="259"/>
      <c r="BR627" s="259"/>
      <c r="BS627" s="569"/>
      <c r="BT627" s="569"/>
      <c r="BU627" s="569"/>
      <c r="BV627" s="333" t="s">
        <v>172</v>
      </c>
      <c r="BW627" s="581"/>
      <c r="BX627" s="581"/>
      <c r="BY627" s="331" t="str">
        <f>IF(COUNT(BY609,X642)=2,ROUND(BY609*X642/SUM(X639:X648),#REF!),"")</f>
        <v/>
      </c>
      <c r="BZ627" s="331" t="str">
        <f>IF(COUNT(BZ609,Y642)=2,ROUND(BZ609*Y642/SUM(Y639:Y648),#REF!),"")</f>
        <v/>
      </c>
      <c r="CA627" s="331" t="str">
        <f>IF(COUNT(CA609,Z642)=2,ROUND(CA609*Z642/SUM(Z639:Z648),#REF!),"")</f>
        <v/>
      </c>
      <c r="CB627" s="331" t="str">
        <f>IF(COUNT(CB609,AA642)=2,ROUND(CB609*AA642/SUM(AA639:AA648),#REF!),"")</f>
        <v/>
      </c>
      <c r="CC627" s="331" t="str">
        <f>IF(COUNT(CC609,AB642)=2,ROUND(CC609*AB642/SUM(AB639:AB648),#REF!),"")</f>
        <v/>
      </c>
      <c r="CD627" s="331" t="str">
        <f>IF(COUNT(CD609,AC642)=2,ROUND(CD609*AC642/SUM(AC639:AC648),#REF!),"")</f>
        <v/>
      </c>
      <c r="CE627" s="331" t="str">
        <f>IF(COUNT(CE609,AD642)=2,ROUND(CE609*AD642/SUM(AD639:AD648),#REF!),"")</f>
        <v/>
      </c>
      <c r="CF627" s="331" t="str">
        <f>IF(COUNT(CF609,AE642)=2,ROUND(CF609*AE642/SUM(AE639:AE648),#REF!),"")</f>
        <v/>
      </c>
      <c r="CG627" s="331" t="str">
        <f>IF(COUNT(CG609,AF642)=2,ROUND(CG609*AF642/SUM(AF639:AF648),#REF!),"")</f>
        <v/>
      </c>
      <c r="CH627" s="564" t="str">
        <f>IF(CH626="","",CH626)</f>
        <v>廃棄物</v>
      </c>
      <c r="CI627" s="564"/>
      <c r="CJ627" s="564"/>
      <c r="CK627" s="564"/>
      <c r="CL627" s="564"/>
      <c r="CM627" s="564"/>
      <c r="CN627" s="564"/>
      <c r="CO627" s="564"/>
      <c r="CP627" s="564"/>
      <c r="CQ627" s="564"/>
    </row>
    <row r="628" spans="3:97" s="243" customFormat="1" ht="13.5" customHeight="1">
      <c r="C628" s="606"/>
      <c r="D628" s="607"/>
      <c r="E628" s="608" t="s">
        <v>212</v>
      </c>
      <c r="F628" s="609"/>
      <c r="G628" s="610"/>
      <c r="H628" s="261"/>
      <c r="I628" s="261"/>
      <c r="J628" s="261"/>
      <c r="K628" s="261"/>
      <c r="L628" s="261"/>
      <c r="M628" s="261"/>
      <c r="N628" s="261"/>
      <c r="O628" s="261"/>
      <c r="P628" s="261"/>
      <c r="Q628" s="261"/>
      <c r="R628" s="261"/>
      <c r="S628" s="261"/>
      <c r="T628" s="262" t="str">
        <f>IF(COUNT(H628:S628)=0,"",SUMPRODUCT(ROUND(H628:S628,1)))</f>
        <v/>
      </c>
      <c r="U628" s="621"/>
      <c r="V628" s="622"/>
      <c r="W628" s="622"/>
      <c r="X628" s="622"/>
      <c r="Y628" s="622"/>
      <c r="Z628" s="623"/>
      <c r="AA628" s="257"/>
      <c r="AB628" s="257"/>
      <c r="AC628" s="257"/>
      <c r="AD628" s="299"/>
      <c r="AE628" s="299"/>
      <c r="AF628" s="268"/>
      <c r="AG628" s="268"/>
      <c r="AH628" s="268"/>
      <c r="AI628" s="271"/>
      <c r="AJ628" s="271"/>
      <c r="AK628" s="271"/>
      <c r="AL628" s="271"/>
      <c r="AM628" s="271"/>
      <c r="AN628" s="271"/>
      <c r="AO628" s="271"/>
      <c r="AP628" s="271"/>
      <c r="AQ628" s="271"/>
      <c r="AR628" s="271"/>
      <c r="AS628" s="271"/>
      <c r="AT628" s="271"/>
      <c r="AU628" s="272"/>
      <c r="AX628" s="569"/>
      <c r="AY628" s="569"/>
      <c r="AZ628" s="589"/>
      <c r="BA628" s="590"/>
      <c r="BB628" s="590"/>
      <c r="BC628" s="590"/>
      <c r="BD628" s="589"/>
      <c r="BE628" s="585" t="e">
        <f>IF(#REF!="発電事業者","月間送電電力量（GWh）","月間受電電力量（GWh）")</f>
        <v>#REF!</v>
      </c>
      <c r="BF628" s="586"/>
      <c r="BG628" s="331" t="str">
        <f>IF(COUNT(BG610,L642)=2,ROUND(BG610*L642/SUM(L639:L648),#REF!),"")</f>
        <v/>
      </c>
      <c r="BH628" s="331" t="str">
        <f>IF(COUNT(BH610,M642)=2,ROUND(BH610*M642/SUM(M639:M648),#REF!),"")</f>
        <v/>
      </c>
      <c r="BI628" s="331" t="str">
        <f>IF(COUNT(BI610,N642)=2,ROUND(BI610*N642/SUM(N639:N648),#REF!),"")</f>
        <v/>
      </c>
      <c r="BJ628" s="331" t="str">
        <f>IF(COUNT(BJ610,O642)=2,ROUND(BJ610*O642/SUM(O639:O648),#REF!),"")</f>
        <v/>
      </c>
      <c r="BK628" s="331" t="str">
        <f>IF(COUNT(BK610,P642)=2,ROUND(BK610*P642/SUM(P639:P648),#REF!),"")</f>
        <v/>
      </c>
      <c r="BL628" s="331" t="str">
        <f>IF(COUNT(BL610,Q642)=2,ROUND(BL610*Q642/SUM(Q639:Q648),#REF!),"")</f>
        <v/>
      </c>
      <c r="BM628" s="331" t="str">
        <f>IF(COUNT(BM610,R642)=2,ROUND(BM610*R642/SUM(R639:R648),#REF!),"")</f>
        <v/>
      </c>
      <c r="BN628" s="331" t="str">
        <f>IF(COUNT(BN610,S642)=2,ROUND(BN610*S642/SUM(S639:S648),#REF!),"")</f>
        <v/>
      </c>
      <c r="BO628" s="331" t="str">
        <f>IF(COUNT(BO610,T642)=2,ROUND(BO610*T642/SUM(T639:T648),#REF!),"")</f>
        <v/>
      </c>
      <c r="BP628" s="331" t="str">
        <f>IF(COUNT(BP610,U642)=2,ROUND(BP610*U642/SUM(U639:U648),#REF!),"")</f>
        <v/>
      </c>
      <c r="BQ628" s="331" t="str">
        <f>IF(COUNT(BQ610,V642)=2,ROUND(BQ610*V642/SUM(V639:V648),#REF!),"")</f>
        <v/>
      </c>
      <c r="BR628" s="331" t="str">
        <f>IF(COUNT(BR610,W642)=2,ROUND(BR610*W642/SUM(W639:W648),#REF!),"")</f>
        <v/>
      </c>
      <c r="BS628" s="569" t="e">
        <f>IF(#REF!="発電事業者","年間送電電力量（GWh）","年間受電電力量（GWh）")</f>
        <v>#REF!</v>
      </c>
      <c r="BT628" s="569"/>
      <c r="BU628" s="569"/>
      <c r="BV628" s="333" t="s">
        <v>25</v>
      </c>
      <c r="BW628" s="582"/>
      <c r="BX628" s="582"/>
      <c r="BY628" s="331" t="str">
        <f>IF(COUNT(BY610,X642)=2,ROUND(BY610*X642/SUM(X639:X648),#REF!),"")</f>
        <v/>
      </c>
      <c r="BZ628" s="331" t="str">
        <f>IF(COUNT(BZ610,Y642)=2,ROUND(BZ610*Y642/SUM(Y639:Y648),#REF!),"")</f>
        <v/>
      </c>
      <c r="CA628" s="331" t="str">
        <f>IF(COUNT(CA610,Z642)=2,ROUND(CA610*Z642/SUM(Z639:Z648),#REF!),"")</f>
        <v/>
      </c>
      <c r="CB628" s="331" t="str">
        <f>IF(COUNT(CB610,AA642)=2,ROUND(CB610*AA642/SUM(AA639:AA648),#REF!),"")</f>
        <v/>
      </c>
      <c r="CC628" s="331" t="str">
        <f>IF(COUNT(CC610,AB642)=2,ROUND(CC610*AB642/SUM(AB639:AB648),#REF!),"")</f>
        <v/>
      </c>
      <c r="CD628" s="331" t="str">
        <f>IF(COUNT(CD610,AC642)=2,ROUND(CD610*AC642/SUM(AC639:AC648),#REF!),"")</f>
        <v/>
      </c>
      <c r="CE628" s="331" t="str">
        <f>IF(COUNT(CE610,AD642)=2,ROUND(CE610*AD642/SUM(AD639:AD648),#REF!),"")</f>
        <v/>
      </c>
      <c r="CF628" s="331" t="str">
        <f>IF(COUNT(CF610,AE642)=2,ROUND(CF610*AE642/SUM(AE639:AE648),#REF!),"")</f>
        <v/>
      </c>
      <c r="CG628" s="331" t="str">
        <f>IF(COUNT(CG610,AF642)=2,ROUND(CG610*AF642/SUM(AF639:AF648),#REF!),"")</f>
        <v/>
      </c>
      <c r="CH628" s="565" t="str">
        <f>IF(COUNTA(AG642)=0,"",AG642)</f>
        <v/>
      </c>
      <c r="CI628" s="565"/>
      <c r="CJ628" s="565"/>
      <c r="CK628" s="565"/>
      <c r="CL628" s="565"/>
      <c r="CM628" s="565"/>
      <c r="CN628" s="565"/>
      <c r="CO628" s="565"/>
      <c r="CP628" s="565"/>
      <c r="CQ628" s="565"/>
    </row>
    <row r="629" spans="3:97" s="243" customFormat="1" ht="13.5" customHeight="1">
      <c r="C629" s="604" t="e">
        <f>DATE(#REF!+8,1,1)</f>
        <v>#REF!</v>
      </c>
      <c r="D629" s="605"/>
      <c r="E629" s="613" t="s">
        <v>198</v>
      </c>
      <c r="F629" s="614"/>
      <c r="G629" s="615"/>
      <c r="H629" s="256"/>
      <c r="I629" s="256"/>
      <c r="J629" s="256"/>
      <c r="K629" s="256"/>
      <c r="L629" s="256"/>
      <c r="M629" s="256"/>
      <c r="N629" s="256"/>
      <c r="O629" s="256"/>
      <c r="P629" s="256"/>
      <c r="Q629" s="256"/>
      <c r="R629" s="256"/>
      <c r="S629" s="256"/>
      <c r="T629" s="255"/>
      <c r="U629" s="621"/>
      <c r="V629" s="622"/>
      <c r="W629" s="622"/>
      <c r="X629" s="622"/>
      <c r="Y629" s="622"/>
      <c r="Z629" s="623"/>
      <c r="AA629" s="257"/>
      <c r="AB629" s="257"/>
      <c r="AC629" s="257"/>
      <c r="AD629" s="299"/>
      <c r="AE629" s="299"/>
      <c r="AF629" s="268"/>
      <c r="AG629" s="268"/>
      <c r="AH629" s="268"/>
      <c r="AI629" s="257"/>
      <c r="AJ629" s="257"/>
      <c r="AK629" s="257"/>
      <c r="AL629" s="257"/>
      <c r="AM629" s="257"/>
      <c r="AN629" s="257"/>
      <c r="AO629" s="257"/>
      <c r="AP629" s="257"/>
      <c r="AQ629" s="257"/>
      <c r="AR629" s="257"/>
      <c r="AS629" s="257"/>
      <c r="AT629" s="257"/>
      <c r="AU629" s="257"/>
      <c r="AX629" s="569" t="str">
        <f>IF(C643="","",C643)</f>
        <v/>
      </c>
      <c r="AY629" s="569"/>
      <c r="AZ629" s="587" t="str">
        <f>IF(E643="","",E643)</f>
        <v/>
      </c>
      <c r="BA629" s="590" t="str">
        <f ca="1">IF(F643="","",F643)</f>
        <v/>
      </c>
      <c r="BB629" s="590"/>
      <c r="BC629" s="590"/>
      <c r="BD629" s="587" t="str">
        <f>IF(I643="","",I643)</f>
        <v/>
      </c>
      <c r="BE629" s="578" t="e">
        <f>IF(#REF!="発電事業者","送電電力（MW）","受電電力（MW）")</f>
        <v>#REF!</v>
      </c>
      <c r="BF629" s="579"/>
      <c r="BG629" s="331" t="str">
        <f>IF(COUNT(BG608,L643)=2,ROUND(BG608*L643/SUM(L639:L648),#REF!),"")</f>
        <v/>
      </c>
      <c r="BH629" s="331" t="str">
        <f>IF(COUNT(BH608,M643)=2,ROUND(BH608*M643/SUM(M639:M648),#REF!),"")</f>
        <v/>
      </c>
      <c r="BI629" s="331" t="str">
        <f>IF(COUNT(BI608,N643)=2,ROUND(BI608*N643/SUM(N639:N648),#REF!),"")</f>
        <v/>
      </c>
      <c r="BJ629" s="331" t="str">
        <f>IF(COUNT(BJ608,O643)=2,ROUND(BJ608*O643/SUM(O639:O648),#REF!),"")</f>
        <v/>
      </c>
      <c r="BK629" s="331" t="str">
        <f>IF(COUNT(BK608,P643)=2,ROUND(BK608*P643/SUM(P639:P648),#REF!),"")</f>
        <v/>
      </c>
      <c r="BL629" s="331" t="str">
        <f>IF(COUNT(BL608,Q643)=2,ROUND(BL608*Q643/SUM(Q639:Q648),#REF!),"")</f>
        <v/>
      </c>
      <c r="BM629" s="331" t="str">
        <f>IF(COUNT(BM608,R643)=2,ROUND(BM608*R643/SUM(R639:R648),#REF!),"")</f>
        <v/>
      </c>
      <c r="BN629" s="331" t="str">
        <f>IF(COUNT(BN608,S643)=2,ROUND(BN608*S643/SUM(S639:S648),#REF!),"")</f>
        <v/>
      </c>
      <c r="BO629" s="331" t="str">
        <f>IF(COUNT(BO608,T643)=2,ROUND(BO608*T643/SUM(T639:T648),#REF!),"")</f>
        <v/>
      </c>
      <c r="BP629" s="331" t="str">
        <f>IF(COUNT(BP608,U643)=2,ROUND(BP608*U643/SUM(U639:U648),#REF!),"")</f>
        <v/>
      </c>
      <c r="BQ629" s="331" t="str">
        <f>IF(COUNT(BQ608,V643)=2,ROUND(BQ608*V643/SUM(V639:V648),#REF!),"")</f>
        <v/>
      </c>
      <c r="BR629" s="331" t="str">
        <f>IF(COUNT(BR608,W643)=2,ROUND(BR608*W643/SUM(W639:W648),#REF!),"")</f>
        <v/>
      </c>
      <c r="BS629" s="569" t="e">
        <f>IF(#REF!="発電事業者","送電電力（MW）","受電電力（MW）")</f>
        <v>#REF!</v>
      </c>
      <c r="BT629" s="569"/>
      <c r="BU629" s="569"/>
      <c r="BV629" s="333" t="s">
        <v>171</v>
      </c>
      <c r="BW629" s="580"/>
      <c r="BX629" s="580"/>
      <c r="BY629" s="331" t="str">
        <f>IF(COUNT(BY608,X643)=2,ROUND(BY608*X643/SUM(X639:X648),#REF!),"")</f>
        <v/>
      </c>
      <c r="BZ629" s="331" t="str">
        <f>IF(COUNT(BZ608,Y643)=2,ROUND(BZ608*Y643/SUM(Y639:Y648),#REF!),"")</f>
        <v/>
      </c>
      <c r="CA629" s="331" t="str">
        <f>IF(COUNT(CA608,Z643)=2,ROUND(CA608*Z643/SUM(Z639:Z648),#REF!),"")</f>
        <v/>
      </c>
      <c r="CB629" s="331" t="str">
        <f>IF(COUNT(CB608,AA643)=2,ROUND(CB608*AA643/SUM(AA639:AA648),#REF!),"")</f>
        <v/>
      </c>
      <c r="CC629" s="331" t="str">
        <f>IF(COUNT(CC608,AB643)=2,ROUND(CC608*AB643/SUM(AB639:AB648),#REF!),"")</f>
        <v/>
      </c>
      <c r="CD629" s="331" t="str">
        <f>IF(COUNT(CD608,AC643)=2,ROUND(CD608*AC643/SUM(AC639:AC648),#REF!),"")</f>
        <v/>
      </c>
      <c r="CE629" s="331" t="str">
        <f>IF(COUNT(CE608,AD643)=2,ROUND(CE608*AD643/SUM(AD639:AD648),#REF!),"")</f>
        <v/>
      </c>
      <c r="CF629" s="331" t="str">
        <f>IF(COUNT(CF608,AE643)=2,ROUND(CF608*AE643/SUM(AE639:AE648),#REF!),"")</f>
        <v/>
      </c>
      <c r="CG629" s="331" t="str">
        <f>IF(COUNT(CG608,AF643)=2,ROUND(CG608*AF643/SUM(AF639:AF648),#REF!),"")</f>
        <v/>
      </c>
      <c r="CH629" s="563" t="s">
        <v>120</v>
      </c>
      <c r="CI629" s="563"/>
      <c r="CJ629" s="563"/>
      <c r="CK629" s="563"/>
      <c r="CL629" s="563"/>
      <c r="CM629" s="563"/>
      <c r="CN629" s="563"/>
      <c r="CO629" s="563"/>
      <c r="CP629" s="563"/>
      <c r="CQ629" s="563"/>
    </row>
    <row r="630" spans="3:97" s="243" customFormat="1" ht="13.5" customHeight="1">
      <c r="C630" s="606"/>
      <c r="D630" s="607"/>
      <c r="E630" s="608" t="s">
        <v>212</v>
      </c>
      <c r="F630" s="609"/>
      <c r="G630" s="610"/>
      <c r="H630" s="261"/>
      <c r="I630" s="261"/>
      <c r="J630" s="261"/>
      <c r="K630" s="261"/>
      <c r="L630" s="261"/>
      <c r="M630" s="261"/>
      <c r="N630" s="261"/>
      <c r="O630" s="261"/>
      <c r="P630" s="261"/>
      <c r="Q630" s="261"/>
      <c r="R630" s="261"/>
      <c r="S630" s="261"/>
      <c r="T630" s="262" t="str">
        <f>IF(COUNT(H630:S630)=0,"",SUMPRODUCT(ROUND(H630:S630,1)))</f>
        <v/>
      </c>
      <c r="U630" s="624"/>
      <c r="V630" s="625"/>
      <c r="W630" s="625"/>
      <c r="X630" s="625"/>
      <c r="Y630" s="625"/>
      <c r="Z630" s="626"/>
      <c r="AA630" s="257"/>
      <c r="AB630" s="257"/>
      <c r="AC630" s="257"/>
      <c r="AD630" s="299"/>
      <c r="AE630" s="299"/>
      <c r="AF630" s="268"/>
      <c r="AG630" s="268"/>
      <c r="AH630" s="268"/>
      <c r="AI630" s="271"/>
      <c r="AJ630" s="271"/>
      <c r="AK630" s="271"/>
      <c r="AL630" s="271"/>
      <c r="AM630" s="271"/>
      <c r="AN630" s="271"/>
      <c r="AO630" s="271"/>
      <c r="AP630" s="271"/>
      <c r="AQ630" s="271"/>
      <c r="AR630" s="271"/>
      <c r="AS630" s="271"/>
      <c r="AT630" s="271"/>
      <c r="AU630" s="272"/>
      <c r="AX630" s="569"/>
      <c r="AY630" s="569"/>
      <c r="AZ630" s="588"/>
      <c r="BA630" s="590"/>
      <c r="BB630" s="590"/>
      <c r="BC630" s="590"/>
      <c r="BD630" s="588"/>
      <c r="BE630" s="583"/>
      <c r="BF630" s="584"/>
      <c r="BG630" s="259"/>
      <c r="BH630" s="259"/>
      <c r="BI630" s="259"/>
      <c r="BJ630" s="259"/>
      <c r="BK630" s="259"/>
      <c r="BL630" s="259"/>
      <c r="BM630" s="259"/>
      <c r="BN630" s="259"/>
      <c r="BO630" s="259"/>
      <c r="BP630" s="259"/>
      <c r="BQ630" s="259"/>
      <c r="BR630" s="259"/>
      <c r="BS630" s="569"/>
      <c r="BT630" s="569"/>
      <c r="BU630" s="569"/>
      <c r="BV630" s="333" t="s">
        <v>172</v>
      </c>
      <c r="BW630" s="581"/>
      <c r="BX630" s="581"/>
      <c r="BY630" s="331" t="str">
        <f>IF(COUNT(BY609,X643)=2,ROUND(BY609*X643/SUM(X639:X648),#REF!),"")</f>
        <v/>
      </c>
      <c r="BZ630" s="331" t="str">
        <f>IF(COUNT(BZ609,Y643)=2,ROUND(BZ609*Y643/SUM(Y639:Y648),#REF!),"")</f>
        <v/>
      </c>
      <c r="CA630" s="331" t="str">
        <f>IF(COUNT(CA609,Z643)=2,ROUND(CA609*Z643/SUM(Z639:Z648),#REF!),"")</f>
        <v/>
      </c>
      <c r="CB630" s="331" t="str">
        <f>IF(COUNT(CB609,AA643)=2,ROUND(CB609*AA643/SUM(AA639:AA648),#REF!),"")</f>
        <v/>
      </c>
      <c r="CC630" s="331" t="str">
        <f>IF(COUNT(CC609,AB643)=2,ROUND(CC609*AB643/SUM(AB639:AB648),#REF!),"")</f>
        <v/>
      </c>
      <c r="CD630" s="331" t="str">
        <f>IF(COUNT(CD609,AC643)=2,ROUND(CD609*AC643/SUM(AC639:AC648),#REF!),"")</f>
        <v/>
      </c>
      <c r="CE630" s="331" t="str">
        <f>IF(COUNT(CE609,AD643)=2,ROUND(CE609*AD643/SUM(AD639:AD648),#REF!),"")</f>
        <v/>
      </c>
      <c r="CF630" s="331" t="str">
        <f>IF(COUNT(CF609,AE643)=2,ROUND(CF609*AE643/SUM(AE639:AE648),#REF!),"")</f>
        <v/>
      </c>
      <c r="CG630" s="331" t="str">
        <f>IF(COUNT(CG609,AF643)=2,ROUND(CG609*AF643/SUM(AF639:AF648),#REF!),"")</f>
        <v/>
      </c>
      <c r="CH630" s="564" t="str">
        <f>IF(CH629="","",CH629)</f>
        <v>廃棄物</v>
      </c>
      <c r="CI630" s="564"/>
      <c r="CJ630" s="564"/>
      <c r="CK630" s="564"/>
      <c r="CL630" s="564"/>
      <c r="CM630" s="564"/>
      <c r="CN630" s="564"/>
      <c r="CO630" s="564"/>
      <c r="CP630" s="564"/>
      <c r="CQ630" s="564"/>
    </row>
    <row r="631" spans="3:97" s="243" customFormat="1" ht="13.5" customHeight="1">
      <c r="C631" s="604" t="e">
        <f>DATE(#REF!+9,1,1)</f>
        <v>#REF!</v>
      </c>
      <c r="D631" s="605"/>
      <c r="E631" s="613" t="s">
        <v>198</v>
      </c>
      <c r="F631" s="614"/>
      <c r="G631" s="615"/>
      <c r="H631" s="256"/>
      <c r="I631" s="256"/>
      <c r="J631" s="256"/>
      <c r="K631" s="256"/>
      <c r="L631" s="256"/>
      <c r="M631" s="256"/>
      <c r="N631" s="256"/>
      <c r="O631" s="256"/>
      <c r="P631" s="256"/>
      <c r="Q631" s="256"/>
      <c r="R631" s="256"/>
      <c r="S631" s="256"/>
      <c r="T631" s="255"/>
      <c r="U631" s="613" t="s">
        <v>210</v>
      </c>
      <c r="V631" s="614"/>
      <c r="W631" s="614"/>
      <c r="X631" s="615"/>
      <c r="Y631" s="666"/>
      <c r="Z631" s="667"/>
      <c r="AA631" s="257"/>
      <c r="AB631" s="257"/>
      <c r="AC631" s="257"/>
      <c r="AD631" s="299"/>
      <c r="AE631" s="299"/>
      <c r="AF631" s="268"/>
      <c r="AG631" s="268"/>
      <c r="AH631" s="268"/>
      <c r="AI631" s="257"/>
      <c r="AJ631" s="257"/>
      <c r="AK631" s="257"/>
      <c r="AL631" s="257"/>
      <c r="AM631" s="257"/>
      <c r="AN631" s="257"/>
      <c r="AO631" s="257"/>
      <c r="AP631" s="257"/>
      <c r="AQ631" s="257"/>
      <c r="AR631" s="257"/>
      <c r="AS631" s="257"/>
      <c r="AT631" s="257"/>
      <c r="AU631" s="257"/>
      <c r="AX631" s="569"/>
      <c r="AY631" s="569"/>
      <c r="AZ631" s="589"/>
      <c r="BA631" s="590"/>
      <c r="BB631" s="590"/>
      <c r="BC631" s="590"/>
      <c r="BD631" s="589"/>
      <c r="BE631" s="585" t="e">
        <f>IF(#REF!="発電事業者","月間送電電力量（GWh）","月間受電電力量（GWh）")</f>
        <v>#REF!</v>
      </c>
      <c r="BF631" s="586"/>
      <c r="BG631" s="331" t="str">
        <f>IF(COUNT(BG610,L643)=2,ROUND(BG610*L643/SUM(L639:L648),#REF!),"")</f>
        <v/>
      </c>
      <c r="BH631" s="331" t="str">
        <f>IF(COUNT(BH610,M643)=2,ROUND(BH610*M643/SUM(M639:M648),#REF!),"")</f>
        <v/>
      </c>
      <c r="BI631" s="331" t="str">
        <f>IF(COUNT(BI610,N643)=2,ROUND(BI610*N643/SUM(N639:N648),#REF!),"")</f>
        <v/>
      </c>
      <c r="BJ631" s="331" t="str">
        <f>IF(COUNT(BJ610,O643)=2,ROUND(BJ610*O643/SUM(O639:O648),#REF!),"")</f>
        <v/>
      </c>
      <c r="BK631" s="331" t="str">
        <f>IF(COUNT(BK610,P643)=2,ROUND(BK610*P643/SUM(P639:P648),#REF!),"")</f>
        <v/>
      </c>
      <c r="BL631" s="331" t="str">
        <f>IF(COUNT(BL610,Q643)=2,ROUND(BL610*Q643/SUM(Q639:Q648),#REF!),"")</f>
        <v/>
      </c>
      <c r="BM631" s="331" t="str">
        <f>IF(COUNT(BM610,R643)=2,ROUND(BM610*R643/SUM(R639:R648),#REF!),"")</f>
        <v/>
      </c>
      <c r="BN631" s="331" t="str">
        <f>IF(COUNT(BN610,S643)=2,ROUND(BN610*S643/SUM(S639:S648),#REF!),"")</f>
        <v/>
      </c>
      <c r="BO631" s="331" t="str">
        <f>IF(COUNT(BO610,T643)=2,ROUND(BO610*T643/SUM(T639:T648),#REF!),"")</f>
        <v/>
      </c>
      <c r="BP631" s="331" t="str">
        <f>IF(COUNT(BP610,U643)=2,ROUND(BP610*U643/SUM(U639:U648),#REF!),"")</f>
        <v/>
      </c>
      <c r="BQ631" s="331" t="str">
        <f>IF(COUNT(BQ610,V643)=2,ROUND(BQ610*V643/SUM(V639:V648),#REF!),"")</f>
        <v/>
      </c>
      <c r="BR631" s="331" t="str">
        <f>IF(COUNT(BR610,W643)=2,ROUND(BR610*W643/SUM(W639:W648),#REF!),"")</f>
        <v/>
      </c>
      <c r="BS631" s="569" t="e">
        <f>IF(#REF!="発電事業者","年間送電電力量（GWh）","年間受電電力量（GWh）")</f>
        <v>#REF!</v>
      </c>
      <c r="BT631" s="569"/>
      <c r="BU631" s="569"/>
      <c r="BV631" s="333" t="s">
        <v>25</v>
      </c>
      <c r="BW631" s="582"/>
      <c r="BX631" s="582"/>
      <c r="BY631" s="331" t="str">
        <f>IF(COUNT(BY610,X643)=2,ROUND(BY610*X643/SUM(X639:X648),#REF!),"")</f>
        <v/>
      </c>
      <c r="BZ631" s="331" t="str">
        <f>IF(COUNT(BZ610,Y643)=2,ROUND(BZ610*Y643/SUM(Y639:Y648),#REF!),"")</f>
        <v/>
      </c>
      <c r="CA631" s="331" t="str">
        <f>IF(COUNT(CA610,Z643)=2,ROUND(CA610*Z643/SUM(Z639:Z648),#REF!),"")</f>
        <v/>
      </c>
      <c r="CB631" s="331" t="str">
        <f>IF(COUNT(CB610,AA643)=2,ROUND(CB610*AA643/SUM(AA639:AA648),#REF!),"")</f>
        <v/>
      </c>
      <c r="CC631" s="331" t="str">
        <f>IF(COUNT(CC610,AB643)=2,ROUND(CC610*AB643/SUM(AB639:AB648),#REF!),"")</f>
        <v/>
      </c>
      <c r="CD631" s="331" t="str">
        <f>IF(COUNT(CD610,AC643)=2,ROUND(CD610*AC643/SUM(AC639:AC648),#REF!),"")</f>
        <v/>
      </c>
      <c r="CE631" s="331" t="str">
        <f>IF(COUNT(CE610,AD643)=2,ROUND(CE610*AD643/SUM(AD639:AD648),#REF!),"")</f>
        <v/>
      </c>
      <c r="CF631" s="331" t="str">
        <f>IF(COUNT(CF610,AE643)=2,ROUND(CF610*AE643/SUM(AE639:AE648),#REF!),"")</f>
        <v/>
      </c>
      <c r="CG631" s="331" t="str">
        <f>IF(COUNT(CG610,AF643)=2,ROUND(CG610*AF643/SUM(AF639:AF648),#REF!),"")</f>
        <v/>
      </c>
      <c r="CH631" s="565" t="str">
        <f>IF(COUNTA(AG643)=0,"",AG643)</f>
        <v/>
      </c>
      <c r="CI631" s="565"/>
      <c r="CJ631" s="565"/>
      <c r="CK631" s="565"/>
      <c r="CL631" s="565"/>
      <c r="CM631" s="565"/>
      <c r="CN631" s="565"/>
      <c r="CO631" s="565"/>
      <c r="CP631" s="565"/>
      <c r="CQ631" s="565"/>
    </row>
    <row r="632" spans="3:97" s="243" customFormat="1" ht="13.5" customHeight="1">
      <c r="C632" s="606"/>
      <c r="D632" s="607"/>
      <c r="E632" s="608" t="s">
        <v>212</v>
      </c>
      <c r="F632" s="609"/>
      <c r="G632" s="610"/>
      <c r="H632" s="261"/>
      <c r="I632" s="261"/>
      <c r="J632" s="261"/>
      <c r="K632" s="261"/>
      <c r="L632" s="261"/>
      <c r="M632" s="261"/>
      <c r="N632" s="261"/>
      <c r="O632" s="261"/>
      <c r="P632" s="261"/>
      <c r="Q632" s="261"/>
      <c r="R632" s="261"/>
      <c r="S632" s="261"/>
      <c r="T632" s="262" t="str">
        <f>IF(COUNT(H632:S632)=0,"",SUMPRODUCT(ROUND(H632:S632,1)))</f>
        <v/>
      </c>
      <c r="U632" s="608" t="s">
        <v>211</v>
      </c>
      <c r="V632" s="609"/>
      <c r="W632" s="609"/>
      <c r="X632" s="610"/>
      <c r="Y632" s="664"/>
      <c r="Z632" s="665"/>
      <c r="AA632" s="257"/>
      <c r="AB632" s="257"/>
      <c r="AC632" s="257"/>
      <c r="AD632" s="299"/>
      <c r="AE632" s="299"/>
      <c r="AF632" s="268"/>
      <c r="AG632" s="268"/>
      <c r="AH632" s="268"/>
      <c r="AI632" s="271"/>
      <c r="AJ632" s="271"/>
      <c r="AK632" s="271"/>
      <c r="AL632" s="271"/>
      <c r="AM632" s="271"/>
      <c r="AN632" s="271"/>
      <c r="AO632" s="271"/>
      <c r="AP632" s="271"/>
      <c r="AQ632" s="271"/>
      <c r="AR632" s="271"/>
      <c r="AS632" s="271"/>
      <c r="AT632" s="271"/>
      <c r="AU632" s="272"/>
      <c r="AX632" s="569" t="str">
        <f>IF(C644="","",C644)</f>
        <v/>
      </c>
      <c r="AY632" s="569"/>
      <c r="AZ632" s="587" t="str">
        <f>IF(E644="","",E644)</f>
        <v/>
      </c>
      <c r="BA632" s="590" t="str">
        <f ca="1">IF(F644="","",F644)</f>
        <v/>
      </c>
      <c r="BB632" s="590"/>
      <c r="BC632" s="590"/>
      <c r="BD632" s="587" t="str">
        <f>IF(I644="","",I644)</f>
        <v/>
      </c>
      <c r="BE632" s="578" t="e">
        <f>IF(#REF!="発電事業者","送電電力（MW）","受電電力（MW）")</f>
        <v>#REF!</v>
      </c>
      <c r="BF632" s="579"/>
      <c r="BG632" s="331" t="str">
        <f>IF(COUNT(BG608,L644)=2,ROUND(BG608*L644/SUM(L639:L648),#REF!),"")</f>
        <v/>
      </c>
      <c r="BH632" s="331" t="str">
        <f>IF(COUNT(BH608,M644)=2,ROUND(BH608*M644/SUM(M639:M648),#REF!),"")</f>
        <v/>
      </c>
      <c r="BI632" s="331" t="str">
        <f>IF(COUNT(BI608,N644)=2,ROUND(BI608*N644/SUM(N639:N648),#REF!),"")</f>
        <v/>
      </c>
      <c r="BJ632" s="331" t="str">
        <f>IF(COUNT(BJ608,O644)=2,ROUND(BJ608*O644/SUM(O639:O648),#REF!),"")</f>
        <v/>
      </c>
      <c r="BK632" s="331" t="str">
        <f>IF(COUNT(BK608,P644)=2,ROUND(BK608*P644/SUM(P639:P648),#REF!),"")</f>
        <v/>
      </c>
      <c r="BL632" s="331" t="str">
        <f>IF(COUNT(BL608,Q644)=2,ROUND(BL608*Q644/SUM(Q639:Q648),#REF!),"")</f>
        <v/>
      </c>
      <c r="BM632" s="331" t="str">
        <f>IF(COUNT(BM608,R644)=2,ROUND(BM608*R644/SUM(R639:R648),#REF!),"")</f>
        <v/>
      </c>
      <c r="BN632" s="331" t="str">
        <f>IF(COUNT(BN608,S644)=2,ROUND(BN608*S644/SUM(S639:S648),#REF!),"")</f>
        <v/>
      </c>
      <c r="BO632" s="331" t="str">
        <f>IF(COUNT(BO608,T644)=2,ROUND(BO608*T644/SUM(T639:T648),#REF!),"")</f>
        <v/>
      </c>
      <c r="BP632" s="331" t="str">
        <f>IF(COUNT(BP608,U644)=2,ROUND(BP608*U644/SUM(U639:U648),#REF!),"")</f>
        <v/>
      </c>
      <c r="BQ632" s="331" t="str">
        <f>IF(COUNT(BQ608,V644)=2,ROUND(BQ608*V644/SUM(V639:V648),#REF!),"")</f>
        <v/>
      </c>
      <c r="BR632" s="331" t="str">
        <f>IF(COUNT(BR608,W644)=2,ROUND(BR608*W644/SUM(W639:W648),#REF!),"")</f>
        <v/>
      </c>
      <c r="BS632" s="569" t="e">
        <f>IF(#REF!="発電事業者","送電電力（MW）","受電電力（MW）")</f>
        <v>#REF!</v>
      </c>
      <c r="BT632" s="569"/>
      <c r="BU632" s="569"/>
      <c r="BV632" s="333" t="s">
        <v>171</v>
      </c>
      <c r="BW632" s="580"/>
      <c r="BX632" s="580"/>
      <c r="BY632" s="331" t="str">
        <f>IF(COUNT(BY608,X644)=2,ROUND(BY608*X644/SUM(X639:X648),#REF!),"")</f>
        <v/>
      </c>
      <c r="BZ632" s="331" t="str">
        <f>IF(COUNT(BZ608,Y644)=2,ROUND(BZ608*Y644/SUM(Y639:Y648),#REF!),"")</f>
        <v/>
      </c>
      <c r="CA632" s="331" t="str">
        <f>IF(COUNT(CA608,Z644)=2,ROUND(CA608*Z644/SUM(Z639:Z648),#REF!),"")</f>
        <v/>
      </c>
      <c r="CB632" s="331" t="str">
        <f>IF(COUNT(CB608,AA644)=2,ROUND(CB608*AA644/SUM(AA639:AA648),#REF!),"")</f>
        <v/>
      </c>
      <c r="CC632" s="331" t="str">
        <f>IF(COUNT(CC608,AB644)=2,ROUND(CC608*AB644/SUM(AB639:AB648),#REF!),"")</f>
        <v/>
      </c>
      <c r="CD632" s="331" t="str">
        <f>IF(COUNT(CD608,AC644)=2,ROUND(CD608*AC644/SUM(AC639:AC648),#REF!),"")</f>
        <v/>
      </c>
      <c r="CE632" s="331" t="str">
        <f>IF(COUNT(CE608,AD644)=2,ROUND(CE608*AD644/SUM(AD639:AD648),#REF!),"")</f>
        <v/>
      </c>
      <c r="CF632" s="331" t="str">
        <f>IF(COUNT(CF608,AE644)=2,ROUND(CF608*AE644/SUM(AE639:AE648),#REF!),"")</f>
        <v/>
      </c>
      <c r="CG632" s="331" t="str">
        <f>IF(COUNT(CG608,AF644)=2,ROUND(CG608*AF644/SUM(AF639:AF648),#REF!),"")</f>
        <v/>
      </c>
      <c r="CH632" s="563" t="s">
        <v>120</v>
      </c>
      <c r="CI632" s="563"/>
      <c r="CJ632" s="563"/>
      <c r="CK632" s="563"/>
      <c r="CL632" s="563"/>
      <c r="CM632" s="563"/>
      <c r="CN632" s="563"/>
      <c r="CO632" s="563"/>
      <c r="CP632" s="563"/>
      <c r="CQ632" s="563"/>
    </row>
    <row r="633" spans="3:97" s="243" customFormat="1" ht="13.5" customHeight="1">
      <c r="C633" s="273"/>
      <c r="D633" s="273"/>
      <c r="E633" s="245"/>
      <c r="F633" s="245"/>
      <c r="G633" s="245"/>
      <c r="H633" s="257"/>
      <c r="I633" s="257"/>
      <c r="J633" s="257"/>
      <c r="K633" s="257"/>
      <c r="L633" s="257"/>
      <c r="M633" s="257"/>
      <c r="N633" s="257"/>
      <c r="O633" s="257"/>
      <c r="P633" s="257"/>
      <c r="Q633" s="257"/>
      <c r="R633" s="257"/>
      <c r="S633" s="257"/>
      <c r="T633" s="257"/>
      <c r="U633" s="245"/>
      <c r="V633" s="245"/>
      <c r="W633" s="245"/>
      <c r="X633" s="245"/>
      <c r="Y633" s="274"/>
      <c r="Z633" s="274"/>
      <c r="AA633" s="257"/>
      <c r="AB633" s="257"/>
      <c r="AC633" s="257"/>
      <c r="AD633" s="273"/>
      <c r="AE633" s="273"/>
      <c r="AF633" s="245"/>
      <c r="AG633" s="245"/>
      <c r="AH633" s="245"/>
      <c r="AI633" s="271"/>
      <c r="AJ633" s="271"/>
      <c r="AK633" s="271"/>
      <c r="AL633" s="271"/>
      <c r="AM633" s="271"/>
      <c r="AN633" s="271"/>
      <c r="AO633" s="271"/>
      <c r="AP633" s="271"/>
      <c r="AQ633" s="271"/>
      <c r="AR633" s="271"/>
      <c r="AS633" s="271"/>
      <c r="AT633" s="271"/>
      <c r="AU633" s="272"/>
      <c r="AV633" s="275"/>
      <c r="AX633" s="569"/>
      <c r="AY633" s="569"/>
      <c r="AZ633" s="588"/>
      <c r="BA633" s="590"/>
      <c r="BB633" s="590"/>
      <c r="BC633" s="590"/>
      <c r="BD633" s="588"/>
      <c r="BE633" s="583"/>
      <c r="BF633" s="584"/>
      <c r="BG633" s="259"/>
      <c r="BH633" s="259"/>
      <c r="BI633" s="259"/>
      <c r="BJ633" s="259"/>
      <c r="BK633" s="259"/>
      <c r="BL633" s="259"/>
      <c r="BM633" s="259"/>
      <c r="BN633" s="259"/>
      <c r="BO633" s="259"/>
      <c r="BP633" s="259"/>
      <c r="BQ633" s="259"/>
      <c r="BR633" s="259"/>
      <c r="BS633" s="569"/>
      <c r="BT633" s="569"/>
      <c r="BU633" s="569"/>
      <c r="BV633" s="333" t="s">
        <v>172</v>
      </c>
      <c r="BW633" s="581"/>
      <c r="BX633" s="581"/>
      <c r="BY633" s="331" t="str">
        <f>IF(COUNT(BY609,X644)=2,ROUND(BY609*X644/SUM(X639:X648),#REF!),"")</f>
        <v/>
      </c>
      <c r="BZ633" s="331" t="str">
        <f>IF(COUNT(BZ609,Y644)=2,ROUND(BZ609*Y644/SUM(Y639:Y648),#REF!),"")</f>
        <v/>
      </c>
      <c r="CA633" s="331" t="str">
        <f>IF(COUNT(CA609,Z644)=2,ROUND(CA609*Z644/SUM(Z639:Z648),#REF!),"")</f>
        <v/>
      </c>
      <c r="CB633" s="331" t="str">
        <f>IF(COUNT(CB609,AA644)=2,ROUND(CB609*AA644/SUM(AA639:AA648),#REF!),"")</f>
        <v/>
      </c>
      <c r="CC633" s="331" t="str">
        <f>IF(COUNT(CC609,AB644)=2,ROUND(CC609*AB644/SUM(AB639:AB648),#REF!),"")</f>
        <v/>
      </c>
      <c r="CD633" s="331" t="str">
        <f>IF(COUNT(CD609,AC644)=2,ROUND(CD609*AC644/SUM(AC639:AC648),#REF!),"")</f>
        <v/>
      </c>
      <c r="CE633" s="331" t="str">
        <f>IF(COUNT(CE609,AD644)=2,ROUND(CE609*AD644/SUM(AD639:AD648),#REF!),"")</f>
        <v/>
      </c>
      <c r="CF633" s="331" t="str">
        <f>IF(COUNT(CF609,AE644)=2,ROUND(CF609*AE644/SUM(AE639:AE648),#REF!),"")</f>
        <v/>
      </c>
      <c r="CG633" s="331" t="str">
        <f>IF(COUNT(CG609,AF644)=2,ROUND(CG609*AF644/SUM(AF639:AF648),#REF!),"")</f>
        <v/>
      </c>
      <c r="CH633" s="564" t="str">
        <f>IF(CH632="","",CH632)</f>
        <v>廃棄物</v>
      </c>
      <c r="CI633" s="564"/>
      <c r="CJ633" s="564"/>
      <c r="CK633" s="564"/>
      <c r="CL633" s="564"/>
      <c r="CM633" s="564"/>
      <c r="CN633" s="564"/>
      <c r="CO633" s="564"/>
      <c r="CP633" s="564"/>
      <c r="CQ633" s="564"/>
      <c r="CR633" s="271"/>
      <c r="CS633" s="271"/>
    </row>
    <row r="634" spans="3:97" s="243" customFormat="1" ht="13.5" customHeight="1">
      <c r="I634" s="257"/>
      <c r="J634" s="257"/>
      <c r="K634" s="257"/>
      <c r="L634" s="257"/>
      <c r="M634" s="257"/>
      <c r="N634" s="257"/>
      <c r="O634" s="257"/>
      <c r="P634" s="257"/>
      <c r="Q634" s="257"/>
      <c r="R634" s="257"/>
      <c r="S634" s="257"/>
      <c r="T634" s="257"/>
      <c r="U634" s="245"/>
      <c r="V634" s="245"/>
      <c r="W634" s="245"/>
      <c r="X634" s="245"/>
      <c r="Y634" s="274"/>
      <c r="Z634" s="274"/>
      <c r="AA634" s="257"/>
      <c r="AB634" s="257"/>
      <c r="AC634" s="257"/>
      <c r="AD634" s="273"/>
      <c r="AE634" s="273"/>
      <c r="AF634" s="245"/>
      <c r="AG634" s="245"/>
      <c r="AH634" s="245"/>
      <c r="AI634" s="271"/>
      <c r="AJ634" s="271"/>
      <c r="AK634" s="271"/>
      <c r="AL634" s="271"/>
      <c r="AM634" s="271"/>
      <c r="AN634" s="271"/>
      <c r="AO634" s="271"/>
      <c r="AP634" s="271"/>
      <c r="AQ634" s="271"/>
      <c r="AR634" s="271"/>
      <c r="AS634" s="271"/>
      <c r="AT634" s="271"/>
      <c r="AU634" s="272"/>
      <c r="AV634" s="257"/>
      <c r="AX634" s="569"/>
      <c r="AY634" s="569"/>
      <c r="AZ634" s="589"/>
      <c r="BA634" s="590"/>
      <c r="BB634" s="590"/>
      <c r="BC634" s="590"/>
      <c r="BD634" s="589"/>
      <c r="BE634" s="585" t="e">
        <f>IF(#REF!="発電事業者","月間送電電力量（GWh）","月間受電電力量（GWh）")</f>
        <v>#REF!</v>
      </c>
      <c r="BF634" s="586"/>
      <c r="BG634" s="331" t="str">
        <f>IF(COUNT(BG610,L644)=2,ROUND(BG610*L644/SUM(L639:L648),#REF!),"")</f>
        <v/>
      </c>
      <c r="BH634" s="331" t="str">
        <f>IF(COUNT(BH610,M644)=2,ROUND(BH610*M644/SUM(M639:M648),#REF!),"")</f>
        <v/>
      </c>
      <c r="BI634" s="331" t="str">
        <f>IF(COUNT(BI610,N644)=2,ROUND(BI610*N644/SUM(N639:N648),#REF!),"")</f>
        <v/>
      </c>
      <c r="BJ634" s="331" t="str">
        <f>IF(COUNT(BJ610,O644)=2,ROUND(BJ610*O644/SUM(O639:O648),#REF!),"")</f>
        <v/>
      </c>
      <c r="BK634" s="331" t="str">
        <f>IF(COUNT(BK610,P644)=2,ROUND(BK610*P644/SUM(P639:P648),#REF!),"")</f>
        <v/>
      </c>
      <c r="BL634" s="331" t="str">
        <f>IF(COUNT(BL610,Q644)=2,ROUND(BL610*Q644/SUM(Q639:Q648),#REF!),"")</f>
        <v/>
      </c>
      <c r="BM634" s="331" t="str">
        <f>IF(COUNT(BM610,R644)=2,ROUND(BM610*R644/SUM(R639:R648),#REF!),"")</f>
        <v/>
      </c>
      <c r="BN634" s="331" t="str">
        <f>IF(COUNT(BN610,S644)=2,ROUND(BN610*S644/SUM(S639:S648),#REF!),"")</f>
        <v/>
      </c>
      <c r="BO634" s="331" t="str">
        <f>IF(COUNT(BO610,T644)=2,ROUND(BO610*T644/SUM(T639:T648),#REF!),"")</f>
        <v/>
      </c>
      <c r="BP634" s="331" t="str">
        <f>IF(COUNT(BP610,U644)=2,ROUND(BP610*U644/SUM(U639:U648),#REF!),"")</f>
        <v/>
      </c>
      <c r="BQ634" s="331" t="str">
        <f>IF(COUNT(BQ610,V644)=2,ROUND(BQ610*V644/SUM(V639:V648),#REF!),"")</f>
        <v/>
      </c>
      <c r="BR634" s="331" t="str">
        <f>IF(COUNT(BR610,W644)=2,ROUND(BR610*W644/SUM(W639:W648),#REF!),"")</f>
        <v/>
      </c>
      <c r="BS634" s="569" t="e">
        <f>IF(#REF!="発電事業者","年間送電電力量（GWh）","年間受電電力量（GWh）")</f>
        <v>#REF!</v>
      </c>
      <c r="BT634" s="569"/>
      <c r="BU634" s="569"/>
      <c r="BV634" s="333" t="s">
        <v>25</v>
      </c>
      <c r="BW634" s="582"/>
      <c r="BX634" s="582"/>
      <c r="BY634" s="331" t="str">
        <f>IF(COUNT(BY610,X644)=2,ROUND(BY610*X644/SUM(X639:X648),#REF!),"")</f>
        <v/>
      </c>
      <c r="BZ634" s="331" t="str">
        <f>IF(COUNT(BZ610,Y644)=2,ROUND(BZ610*Y644/SUM(Y639:Y648),#REF!),"")</f>
        <v/>
      </c>
      <c r="CA634" s="331" t="str">
        <f>IF(COUNT(CA610,Z644)=2,ROUND(CA610*Z644/SUM(Z639:Z648),#REF!),"")</f>
        <v/>
      </c>
      <c r="CB634" s="331" t="str">
        <f>IF(COUNT(CB610,AA644)=2,ROUND(CB610*AA644/SUM(AA639:AA648),#REF!),"")</f>
        <v/>
      </c>
      <c r="CC634" s="331" t="str">
        <f>IF(COUNT(CC610,AB644)=2,ROUND(CC610*AB644/SUM(AB639:AB648),#REF!),"")</f>
        <v/>
      </c>
      <c r="CD634" s="331" t="str">
        <f>IF(COUNT(CD610,AC644)=2,ROUND(CD610*AC644/SUM(AC639:AC648),#REF!),"")</f>
        <v/>
      </c>
      <c r="CE634" s="331" t="str">
        <f>IF(COUNT(CE610,AD644)=2,ROUND(CE610*AD644/SUM(AD639:AD648),#REF!),"")</f>
        <v/>
      </c>
      <c r="CF634" s="331" t="str">
        <f>IF(COUNT(CF610,AE644)=2,ROUND(CF610*AE644/SUM(AE639:AE648),#REF!),"")</f>
        <v/>
      </c>
      <c r="CG634" s="331" t="str">
        <f>IF(COUNT(CG610,AF644)=2,ROUND(CG610*AF644/SUM(AF639:AF648),#REF!),"")</f>
        <v/>
      </c>
      <c r="CH634" s="565" t="str">
        <f>IF(COUNTA(AG644)=0,"",AG644)</f>
        <v/>
      </c>
      <c r="CI634" s="565"/>
      <c r="CJ634" s="565"/>
      <c r="CK634" s="565"/>
      <c r="CL634" s="565"/>
      <c r="CM634" s="565"/>
      <c r="CN634" s="565"/>
      <c r="CO634" s="565"/>
      <c r="CP634" s="565"/>
      <c r="CQ634" s="565"/>
    </row>
    <row r="635" spans="3:97" s="243" customFormat="1" ht="13.5" customHeight="1">
      <c r="C635" s="273"/>
      <c r="D635" s="273"/>
      <c r="E635" s="245"/>
      <c r="F635" s="245"/>
      <c r="G635" s="245"/>
      <c r="H635" s="257"/>
      <c r="I635" s="257"/>
      <c r="J635" s="257"/>
      <c r="K635" s="257"/>
      <c r="L635" s="257"/>
      <c r="M635" s="257"/>
      <c r="N635" s="257"/>
      <c r="O635" s="257"/>
      <c r="P635" s="257"/>
      <c r="Q635" s="257"/>
      <c r="R635" s="257"/>
      <c r="S635" s="257"/>
      <c r="T635" s="257"/>
      <c r="U635" s="257"/>
      <c r="V635" s="257"/>
      <c r="W635" s="257"/>
      <c r="X635" s="257"/>
      <c r="Y635" s="257"/>
      <c r="Z635" s="257"/>
      <c r="AA635" s="257"/>
      <c r="AB635" s="257"/>
      <c r="AC635" s="257"/>
      <c r="AD635" s="257"/>
      <c r="AE635" s="257"/>
      <c r="AF635" s="257"/>
      <c r="AG635" s="257"/>
      <c r="AH635" s="257"/>
      <c r="AI635" s="257"/>
      <c r="AJ635" s="257"/>
      <c r="AK635" s="257"/>
      <c r="AL635" s="257"/>
      <c r="AM635" s="257"/>
      <c r="AN635" s="257"/>
      <c r="AO635" s="257"/>
      <c r="AP635" s="257"/>
      <c r="AQ635" s="257"/>
      <c r="AR635" s="257"/>
      <c r="AS635" s="257"/>
      <c r="AT635" s="257"/>
      <c r="AU635" s="257"/>
      <c r="AV635" s="275"/>
      <c r="AX635" s="569" t="str">
        <f>IF(C645="","",C645)</f>
        <v/>
      </c>
      <c r="AY635" s="569"/>
      <c r="AZ635" s="587" t="str">
        <f>IF(E645="","",E645)</f>
        <v/>
      </c>
      <c r="BA635" s="590" t="str">
        <f ca="1">IF(F645="","",F645)</f>
        <v/>
      </c>
      <c r="BB635" s="590"/>
      <c r="BC635" s="590"/>
      <c r="BD635" s="587" t="str">
        <f>IF(I645="","",I645)</f>
        <v/>
      </c>
      <c r="BE635" s="578" t="e">
        <f>IF(#REF!="発電事業者","送電電力（MW）","受電電力（MW）")</f>
        <v>#REF!</v>
      </c>
      <c r="BF635" s="579"/>
      <c r="BG635" s="331" t="str">
        <f>IF(COUNT(BG608,L645)=2,ROUND(BG608*L645/SUM(L639:L648),#REF!),"")</f>
        <v/>
      </c>
      <c r="BH635" s="331" t="str">
        <f>IF(COUNT(BH608,M645)=2,ROUND(BH608*M645/SUM(M639:M648),#REF!),"")</f>
        <v/>
      </c>
      <c r="BI635" s="331" t="str">
        <f>IF(COUNT(BI608,N645)=2,ROUND(BI608*N645/SUM(N639:N648),#REF!),"")</f>
        <v/>
      </c>
      <c r="BJ635" s="331" t="str">
        <f>IF(COUNT(BJ608,O645)=2,ROUND(BJ608*O645/SUM(O639:O648),#REF!),"")</f>
        <v/>
      </c>
      <c r="BK635" s="331" t="str">
        <f>IF(COUNT(BK608,P645)=2,ROUND(BK608*P645/SUM(P639:P648),#REF!),"")</f>
        <v/>
      </c>
      <c r="BL635" s="331" t="str">
        <f>IF(COUNT(BL608,Q645)=2,ROUND(BL608*Q645/SUM(Q639:Q648),#REF!),"")</f>
        <v/>
      </c>
      <c r="BM635" s="331" t="str">
        <f>IF(COUNT(BM608,R645)=2,ROUND(BM608*R645/SUM(R639:R648),#REF!),"")</f>
        <v/>
      </c>
      <c r="BN635" s="331" t="str">
        <f>IF(COUNT(BN608,S645)=2,ROUND(BN608*S645/SUM(S639:S648),#REF!),"")</f>
        <v/>
      </c>
      <c r="BO635" s="331" t="str">
        <f>IF(COUNT(BO608,T645)=2,ROUND(BO608*T645/SUM(T639:T648),#REF!),"")</f>
        <v/>
      </c>
      <c r="BP635" s="331" t="str">
        <f>IF(COUNT(BP608,U645)=2,ROUND(BP608*U645/SUM(U639:U648),#REF!),"")</f>
        <v/>
      </c>
      <c r="BQ635" s="331" t="str">
        <f>IF(COUNT(BQ608,V645)=2,ROUND(BQ608*V645/SUM(V639:V648),#REF!),"")</f>
        <v/>
      </c>
      <c r="BR635" s="331" t="str">
        <f>IF(COUNT(BR608,W645)=2,ROUND(BR608*W645/SUM(W639:W648),#REF!),"")</f>
        <v/>
      </c>
      <c r="BS635" s="569" t="e">
        <f>IF(#REF!="発電事業者","送電電力（MW）","受電電力（MW）")</f>
        <v>#REF!</v>
      </c>
      <c r="BT635" s="569"/>
      <c r="BU635" s="569"/>
      <c r="BV635" s="333" t="s">
        <v>171</v>
      </c>
      <c r="BW635" s="580"/>
      <c r="BX635" s="580"/>
      <c r="BY635" s="331" t="str">
        <f>IF(COUNT(BY608,X645)=2,ROUND(BY608*X645/SUM(X639:X648),#REF!),"")</f>
        <v/>
      </c>
      <c r="BZ635" s="331" t="str">
        <f>IF(COUNT(BZ608,Y645)=2,ROUND(BZ608*Y645/SUM(Y639:Y648),#REF!),"")</f>
        <v/>
      </c>
      <c r="CA635" s="331" t="str">
        <f>IF(COUNT(CA608,Z645)=2,ROUND(CA608*Z645/SUM(Z639:Z648),#REF!),"")</f>
        <v/>
      </c>
      <c r="CB635" s="331" t="str">
        <f>IF(COUNT(CB608,AA645)=2,ROUND(CB608*AA645/SUM(AA639:AA648),#REF!),"")</f>
        <v/>
      </c>
      <c r="CC635" s="331" t="str">
        <f>IF(COUNT(CC608,AB645)=2,ROUND(CC608*AB645/SUM(AB639:AB648),#REF!),"")</f>
        <v/>
      </c>
      <c r="CD635" s="331" t="str">
        <f>IF(COUNT(CD608,AC645)=2,ROUND(CD608*AC645/SUM(AC639:AC648),#REF!),"")</f>
        <v/>
      </c>
      <c r="CE635" s="331" t="str">
        <f>IF(COUNT(CE608,AD645)=2,ROUND(CE608*AD645/SUM(AD639:AD648),#REF!),"")</f>
        <v/>
      </c>
      <c r="CF635" s="331" t="str">
        <f>IF(COUNT(CF608,AE645)=2,ROUND(CF608*AE645/SUM(AE639:AE648),#REF!),"")</f>
        <v/>
      </c>
      <c r="CG635" s="331" t="str">
        <f>IF(COUNT(CG608,AF645)=2,ROUND(CG608*AF645/SUM(AF639:AF648),#REF!),"")</f>
        <v/>
      </c>
      <c r="CH635" s="563" t="s">
        <v>120</v>
      </c>
      <c r="CI635" s="563"/>
      <c r="CJ635" s="563"/>
      <c r="CK635" s="563"/>
      <c r="CL635" s="563"/>
      <c r="CM635" s="563"/>
      <c r="CN635" s="563"/>
      <c r="CO635" s="563"/>
      <c r="CP635" s="563"/>
      <c r="CQ635" s="563"/>
    </row>
    <row r="636" spans="3:97" s="243" customFormat="1" ht="13.5" customHeight="1">
      <c r="C636" s="241" t="e">
        <f>IF(#REF!="発電事業者","送電相手先諸元","購入相手先諸元")</f>
        <v>#REF!</v>
      </c>
      <c r="D636" s="236"/>
      <c r="E636" s="236"/>
      <c r="F636" s="242">
        <v>0</v>
      </c>
      <c r="G636" s="237" t="s">
        <v>255</v>
      </c>
      <c r="H636" s="236"/>
      <c r="I636" s="236"/>
      <c r="J636" s="236"/>
      <c r="K636" s="236"/>
      <c r="AV636" s="257"/>
      <c r="AX636" s="569"/>
      <c r="AY636" s="569"/>
      <c r="AZ636" s="588"/>
      <c r="BA636" s="590"/>
      <c r="BB636" s="590"/>
      <c r="BC636" s="590"/>
      <c r="BD636" s="588"/>
      <c r="BE636" s="583"/>
      <c r="BF636" s="584"/>
      <c r="BG636" s="259"/>
      <c r="BH636" s="259"/>
      <c r="BI636" s="259"/>
      <c r="BJ636" s="259"/>
      <c r="BK636" s="259"/>
      <c r="BL636" s="259"/>
      <c r="BM636" s="259"/>
      <c r="BN636" s="259"/>
      <c r="BO636" s="259"/>
      <c r="BP636" s="259"/>
      <c r="BQ636" s="259"/>
      <c r="BR636" s="259"/>
      <c r="BS636" s="569"/>
      <c r="BT636" s="569"/>
      <c r="BU636" s="569"/>
      <c r="BV636" s="333" t="s">
        <v>172</v>
      </c>
      <c r="BW636" s="581"/>
      <c r="BX636" s="581"/>
      <c r="BY636" s="331" t="str">
        <f>IF(COUNT(BY609,X645)=2,ROUND(BY609*X645/SUM(X639:X648),#REF!),"")</f>
        <v/>
      </c>
      <c r="BZ636" s="331" t="str">
        <f>IF(COUNT(BZ609,Y645)=2,ROUND(BZ609*Y645/SUM(Y639:Y648),#REF!),"")</f>
        <v/>
      </c>
      <c r="CA636" s="331" t="str">
        <f>IF(COUNT(CA609,Z645)=2,ROUND(CA609*Z645/SUM(Z639:Z648),#REF!),"")</f>
        <v/>
      </c>
      <c r="CB636" s="331" t="str">
        <f>IF(COUNT(CB609,AA645)=2,ROUND(CB609*AA645/SUM(AA639:AA648),#REF!),"")</f>
        <v/>
      </c>
      <c r="CC636" s="331" t="str">
        <f>IF(COUNT(CC609,AB645)=2,ROUND(CC609*AB645/SUM(AB639:AB648),#REF!),"")</f>
        <v/>
      </c>
      <c r="CD636" s="331" t="str">
        <f>IF(COUNT(CD609,AC645)=2,ROUND(CD609*AC645/SUM(AC639:AC648),#REF!),"")</f>
        <v/>
      </c>
      <c r="CE636" s="331" t="str">
        <f>IF(COUNT(CE609,AD645)=2,ROUND(CE609*AD645/SUM(AD639:AD648),#REF!),"")</f>
        <v/>
      </c>
      <c r="CF636" s="331" t="str">
        <f>IF(COUNT(CF609,AE645)=2,ROUND(CF609*AE645/SUM(AE639:AE648),#REF!),"")</f>
        <v/>
      </c>
      <c r="CG636" s="331" t="str">
        <f>IF(COUNT(CG609,AF645)=2,ROUND(CG609*AF645/SUM(AF639:AF648),#REF!),"")</f>
        <v/>
      </c>
      <c r="CH636" s="564" t="str">
        <f>IF(CH635="","",CH635)</f>
        <v>廃棄物</v>
      </c>
      <c r="CI636" s="564"/>
      <c r="CJ636" s="564"/>
      <c r="CK636" s="564"/>
      <c r="CL636" s="564"/>
      <c r="CM636" s="564"/>
      <c r="CN636" s="564"/>
      <c r="CO636" s="564"/>
      <c r="CP636" s="564"/>
      <c r="CQ636" s="564"/>
    </row>
    <row r="637" spans="3:97" s="243" customFormat="1" ht="13.5" customHeight="1">
      <c r="C637" s="594" t="s">
        <v>200</v>
      </c>
      <c r="D637" s="594"/>
      <c r="E637" s="594" t="s">
        <v>201</v>
      </c>
      <c r="F637" s="594" t="s">
        <v>202</v>
      </c>
      <c r="G637" s="594"/>
      <c r="H637" s="594"/>
      <c r="I637" s="595" t="s">
        <v>203</v>
      </c>
      <c r="J637" s="597" t="e">
        <f>IF(#REF!="発電事業者","送電先","購入先")</f>
        <v>#REF!</v>
      </c>
      <c r="K637" s="598"/>
      <c r="L637" s="601" t="e">
        <f>DATE(#REF!,1,1)</f>
        <v>#REF!</v>
      </c>
      <c r="M637" s="602"/>
      <c r="N637" s="602"/>
      <c r="O637" s="602"/>
      <c r="P637" s="602"/>
      <c r="Q637" s="602"/>
      <c r="R637" s="602"/>
      <c r="S637" s="602"/>
      <c r="T637" s="602"/>
      <c r="U637" s="602"/>
      <c r="V637" s="602"/>
      <c r="W637" s="603"/>
      <c r="X637" s="592" t="e">
        <f>DATE(#REF!+1,1,1)</f>
        <v>#REF!</v>
      </c>
      <c r="Y637" s="592" t="e">
        <f>DATE(#REF!+2,1,1)</f>
        <v>#REF!</v>
      </c>
      <c r="Z637" s="592" t="e">
        <f>DATE(#REF!+3,1,1)</f>
        <v>#REF!</v>
      </c>
      <c r="AA637" s="592" t="e">
        <f>DATE(#REF!+4,1,1)</f>
        <v>#REF!</v>
      </c>
      <c r="AB637" s="592" t="e">
        <f>DATE(#REF!+5,1,1)</f>
        <v>#REF!</v>
      </c>
      <c r="AC637" s="592" t="e">
        <f>DATE(#REF!+6,1,1)</f>
        <v>#REF!</v>
      </c>
      <c r="AD637" s="592" t="e">
        <f>DATE(#REF!+7,1,1)</f>
        <v>#REF!</v>
      </c>
      <c r="AE637" s="592" t="e">
        <f>DATE(#REF!+8,1,1)</f>
        <v>#REF!</v>
      </c>
      <c r="AF637" s="592" t="e">
        <f>DATE(#REF!+9,1,1)</f>
        <v>#REF!</v>
      </c>
      <c r="AG637" s="594" t="s">
        <v>253</v>
      </c>
      <c r="AH637" s="594"/>
      <c r="AI637" s="594"/>
      <c r="AJ637" s="594"/>
      <c r="AK637" s="594"/>
      <c r="AL637" s="594"/>
      <c r="AM637" s="594"/>
      <c r="AN637" s="594"/>
      <c r="AO637" s="594"/>
      <c r="AP637" s="594"/>
      <c r="AV637" s="275"/>
      <c r="AX637" s="569"/>
      <c r="AY637" s="569"/>
      <c r="AZ637" s="589"/>
      <c r="BA637" s="590"/>
      <c r="BB637" s="590"/>
      <c r="BC637" s="590"/>
      <c r="BD637" s="589"/>
      <c r="BE637" s="585" t="e">
        <f>IF(#REF!="発電事業者","月間送電電力量（GWh）","月間受電電力量（GWh）")</f>
        <v>#REF!</v>
      </c>
      <c r="BF637" s="586"/>
      <c r="BG637" s="331" t="str">
        <f>IF(COUNT(BG610,L645)=2,ROUND(BG610*L645/SUM(L639:L648),#REF!),"")</f>
        <v/>
      </c>
      <c r="BH637" s="331" t="str">
        <f>IF(COUNT(BH610,M645)=2,ROUND(BH610*M645/SUM(M639:M648),#REF!),"")</f>
        <v/>
      </c>
      <c r="BI637" s="331" t="str">
        <f>IF(COUNT(BI610,N645)=2,ROUND(BI610*N645/SUM(N639:N648),#REF!),"")</f>
        <v/>
      </c>
      <c r="BJ637" s="331" t="str">
        <f>IF(COUNT(BJ610,O645)=2,ROUND(BJ610*O645/SUM(O639:O648),#REF!),"")</f>
        <v/>
      </c>
      <c r="BK637" s="331" t="str">
        <f>IF(COUNT(BK610,P645)=2,ROUND(BK610*P645/SUM(P639:P648),#REF!),"")</f>
        <v/>
      </c>
      <c r="BL637" s="331" t="str">
        <f>IF(COUNT(BL610,Q645)=2,ROUND(BL610*Q645/SUM(Q639:Q648),#REF!),"")</f>
        <v/>
      </c>
      <c r="BM637" s="331" t="str">
        <f>IF(COUNT(BM610,R645)=2,ROUND(BM610*R645/SUM(R639:R648),#REF!),"")</f>
        <v/>
      </c>
      <c r="BN637" s="331" t="str">
        <f>IF(COUNT(BN610,S645)=2,ROUND(BN610*S645/SUM(S639:S648),#REF!),"")</f>
        <v/>
      </c>
      <c r="BO637" s="331" t="str">
        <f>IF(COUNT(BO610,T645)=2,ROUND(BO610*T645/SUM(T639:T648),#REF!),"")</f>
        <v/>
      </c>
      <c r="BP637" s="331" t="str">
        <f>IF(COUNT(BP610,U645)=2,ROUND(BP610*U645/SUM(U639:U648),#REF!),"")</f>
        <v/>
      </c>
      <c r="BQ637" s="331" t="str">
        <f>IF(COUNT(BQ610,V645)=2,ROUND(BQ610*V645/SUM(V639:V648),#REF!),"")</f>
        <v/>
      </c>
      <c r="BR637" s="331" t="str">
        <f>IF(COUNT(BR610,W645)=2,ROUND(BR610*W645/SUM(W639:W648),#REF!),"")</f>
        <v/>
      </c>
      <c r="BS637" s="569" t="e">
        <f>IF(#REF!="発電事業者","年間送電電力量（GWh）","年間受電電力量（GWh）")</f>
        <v>#REF!</v>
      </c>
      <c r="BT637" s="569"/>
      <c r="BU637" s="569"/>
      <c r="BV637" s="333" t="s">
        <v>25</v>
      </c>
      <c r="BW637" s="582"/>
      <c r="BX637" s="582"/>
      <c r="BY637" s="331" t="str">
        <f>IF(COUNT(BY610,X645)=2,ROUND(BY610*X645/SUM(X639:X648),#REF!),"")</f>
        <v/>
      </c>
      <c r="BZ637" s="331" t="str">
        <f>IF(COUNT(BZ610,Y645)=2,ROUND(BZ610*Y645/SUM(Y639:Y648),#REF!),"")</f>
        <v/>
      </c>
      <c r="CA637" s="331" t="str">
        <f>IF(COUNT(CA610,Z645)=2,ROUND(CA610*Z645/SUM(Z639:Z648),#REF!),"")</f>
        <v/>
      </c>
      <c r="CB637" s="331" t="str">
        <f>IF(COUNT(CB610,AA645)=2,ROUND(CB610*AA645/SUM(AA639:AA648),#REF!),"")</f>
        <v/>
      </c>
      <c r="CC637" s="331" t="str">
        <f>IF(COUNT(CC610,AB645)=2,ROUND(CC610*AB645/SUM(AB639:AB648),#REF!),"")</f>
        <v/>
      </c>
      <c r="CD637" s="331" t="str">
        <f>IF(COUNT(CD610,AC645)=2,ROUND(CD610*AC645/SUM(AC639:AC648),#REF!),"")</f>
        <v/>
      </c>
      <c r="CE637" s="331" t="str">
        <f>IF(COUNT(CE610,AD645)=2,ROUND(CE610*AD645/SUM(AD639:AD648),#REF!),"")</f>
        <v/>
      </c>
      <c r="CF637" s="331" t="str">
        <f>IF(COUNT(CF610,AE645)=2,ROUND(CF610*AE645/SUM(AE639:AE648),#REF!),"")</f>
        <v/>
      </c>
      <c r="CG637" s="331" t="str">
        <f>IF(COUNT(CG610,AF645)=2,ROUND(CG610*AF645/SUM(AF639:AF648),#REF!),"")</f>
        <v/>
      </c>
      <c r="CH637" s="565" t="str">
        <f>IF(COUNTA(AG645)=0,"",AG645)</f>
        <v/>
      </c>
      <c r="CI637" s="565"/>
      <c r="CJ637" s="565"/>
      <c r="CK637" s="565"/>
      <c r="CL637" s="565"/>
      <c r="CM637" s="565"/>
      <c r="CN637" s="565"/>
      <c r="CO637" s="565"/>
      <c r="CP637" s="565"/>
      <c r="CQ637" s="565"/>
    </row>
    <row r="638" spans="3:97" s="243" customFormat="1" ht="13.5" customHeight="1">
      <c r="C638" s="594"/>
      <c r="D638" s="594"/>
      <c r="E638" s="594"/>
      <c r="F638" s="594"/>
      <c r="G638" s="594"/>
      <c r="H638" s="594"/>
      <c r="I638" s="596"/>
      <c r="J638" s="599"/>
      <c r="K638" s="600"/>
      <c r="L638" s="320" t="s">
        <v>194</v>
      </c>
      <c r="M638" s="320" t="s">
        <v>195</v>
      </c>
      <c r="N638" s="320" t="s">
        <v>161</v>
      </c>
      <c r="O638" s="320" t="s">
        <v>162</v>
      </c>
      <c r="P638" s="320" t="s">
        <v>163</v>
      </c>
      <c r="Q638" s="320" t="s">
        <v>164</v>
      </c>
      <c r="R638" s="320" t="s">
        <v>165</v>
      </c>
      <c r="S638" s="320" t="s">
        <v>166</v>
      </c>
      <c r="T638" s="320" t="s">
        <v>167</v>
      </c>
      <c r="U638" s="320" t="s">
        <v>168</v>
      </c>
      <c r="V638" s="320" t="s">
        <v>169</v>
      </c>
      <c r="W638" s="320" t="s">
        <v>170</v>
      </c>
      <c r="X638" s="593">
        <v>43101</v>
      </c>
      <c r="Y638" s="593">
        <v>43466</v>
      </c>
      <c r="Z638" s="593">
        <v>43831</v>
      </c>
      <c r="AA638" s="593">
        <v>44197</v>
      </c>
      <c r="AB638" s="593">
        <v>44562</v>
      </c>
      <c r="AC638" s="593">
        <v>44927</v>
      </c>
      <c r="AD638" s="593">
        <v>45292</v>
      </c>
      <c r="AE638" s="593">
        <v>45658</v>
      </c>
      <c r="AF638" s="593">
        <v>46023</v>
      </c>
      <c r="AG638" s="594"/>
      <c r="AH638" s="594"/>
      <c r="AI638" s="594"/>
      <c r="AJ638" s="594"/>
      <c r="AK638" s="594"/>
      <c r="AL638" s="594"/>
      <c r="AM638" s="594"/>
      <c r="AN638" s="594"/>
      <c r="AO638" s="594"/>
      <c r="AP638" s="594"/>
      <c r="AV638" s="275"/>
      <c r="AX638" s="569" t="str">
        <f>IF(C646="","",C646)</f>
        <v/>
      </c>
      <c r="AY638" s="569"/>
      <c r="AZ638" s="587" t="str">
        <f>IF(E646="","",E646)</f>
        <v/>
      </c>
      <c r="BA638" s="590" t="str">
        <f ca="1">IF(F646="","",F646)</f>
        <v/>
      </c>
      <c r="BB638" s="590"/>
      <c r="BC638" s="590"/>
      <c r="BD638" s="587" t="str">
        <f>IF(I646="","",I646)</f>
        <v/>
      </c>
      <c r="BE638" s="578" t="e">
        <f>IF(#REF!="発電事業者","送電電力（MW）","受電電力（MW）")</f>
        <v>#REF!</v>
      </c>
      <c r="BF638" s="579"/>
      <c r="BG638" s="331" t="str">
        <f>IF(COUNT(BG608,L646)=2,ROUND(BG608*L646/SUM(L639:L648),#REF!),"")</f>
        <v/>
      </c>
      <c r="BH638" s="331" t="str">
        <f>IF(COUNT(BH608,M646)=2,ROUND(BH608*M646/SUM(M639:M648),#REF!),"")</f>
        <v/>
      </c>
      <c r="BI638" s="331" t="str">
        <f>IF(COUNT(BI608,N646)=2,ROUND(BI608*N646/SUM(N639:N648),#REF!),"")</f>
        <v/>
      </c>
      <c r="BJ638" s="331" t="str">
        <f>IF(COUNT(BJ608,O646)=2,ROUND(BJ608*O646/SUM(O639:O648),#REF!),"")</f>
        <v/>
      </c>
      <c r="BK638" s="331" t="str">
        <f>IF(COUNT(BK608,P646)=2,ROUND(BK608*P646/SUM(P639:P648),#REF!),"")</f>
        <v/>
      </c>
      <c r="BL638" s="331" t="str">
        <f>IF(COUNT(BL608,Q646)=2,ROUND(BL608*Q646/SUM(Q639:Q648),#REF!),"")</f>
        <v/>
      </c>
      <c r="BM638" s="331" t="str">
        <f>IF(COUNT(BM608,R646)=2,ROUND(BM608*R646/SUM(R639:R648),#REF!),"")</f>
        <v/>
      </c>
      <c r="BN638" s="331" t="str">
        <f>IF(COUNT(BN608,S646)=2,ROUND(BN608*S646/SUM(S639:S648),#REF!),"")</f>
        <v/>
      </c>
      <c r="BO638" s="331" t="str">
        <f>IF(COUNT(BO608,T646)=2,ROUND(BO608*T646/SUM(T639:T648),#REF!),"")</f>
        <v/>
      </c>
      <c r="BP638" s="331" t="str">
        <f>IF(COUNT(BP608,U646)=2,ROUND(BP608*U646/SUM(U639:U648),#REF!),"")</f>
        <v/>
      </c>
      <c r="BQ638" s="331" t="str">
        <f>IF(COUNT(BQ608,V646)=2,ROUND(BQ608*V646/SUM(V639:V648),#REF!),"")</f>
        <v/>
      </c>
      <c r="BR638" s="331" t="str">
        <f>IF(COUNT(BR608,W646)=2,ROUND(BR608*W646/SUM(W639:W648),#REF!),"")</f>
        <v/>
      </c>
      <c r="BS638" s="569" t="e">
        <f>IF(#REF!="発電事業者","送電電力（MW）","受電電力（MW）")</f>
        <v>#REF!</v>
      </c>
      <c r="BT638" s="569"/>
      <c r="BU638" s="569"/>
      <c r="BV638" s="333" t="s">
        <v>171</v>
      </c>
      <c r="BW638" s="580"/>
      <c r="BX638" s="580"/>
      <c r="BY638" s="331" t="str">
        <f>IF(COUNT(BY608,X646)=2,ROUND(BY608*X646/SUM(X639:X648),#REF!),"")</f>
        <v/>
      </c>
      <c r="BZ638" s="331" t="str">
        <f>IF(COUNT(BZ608,Y646)=2,ROUND(BZ608*Y646/SUM(Y639:Y648),#REF!),"")</f>
        <v/>
      </c>
      <c r="CA638" s="331" t="str">
        <f>IF(COUNT(CA608,Z646)=2,ROUND(CA608*Z646/SUM(Z639:Z648),#REF!),"")</f>
        <v/>
      </c>
      <c r="CB638" s="331" t="str">
        <f>IF(COUNT(CB608,AA646)=2,ROUND(CB608*AA646/SUM(AA639:AA648),#REF!),"")</f>
        <v/>
      </c>
      <c r="CC638" s="331" t="str">
        <f>IF(COUNT(CC608,AB646)=2,ROUND(CC608*AB646/SUM(AB639:AB648),#REF!),"")</f>
        <v/>
      </c>
      <c r="CD638" s="331" t="str">
        <f>IF(COUNT(CD608,AC646)=2,ROUND(CD608*AC646/SUM(AC639:AC648),#REF!),"")</f>
        <v/>
      </c>
      <c r="CE638" s="331" t="str">
        <f>IF(COUNT(CE608,AD646)=2,ROUND(CE608*AD646/SUM(AD639:AD648),#REF!),"")</f>
        <v/>
      </c>
      <c r="CF638" s="331" t="str">
        <f>IF(COUNT(CF608,AE646)=2,ROUND(CF608*AE646/SUM(AE639:AE648),#REF!),"")</f>
        <v/>
      </c>
      <c r="CG638" s="331" t="str">
        <f>IF(COUNT(CG608,AF646)=2,ROUND(CG608*AF646/SUM(AF639:AF648),#REF!),"")</f>
        <v/>
      </c>
      <c r="CH638" s="563" t="s">
        <v>120</v>
      </c>
      <c r="CI638" s="563"/>
      <c r="CJ638" s="563"/>
      <c r="CK638" s="563"/>
      <c r="CL638" s="563"/>
      <c r="CM638" s="563"/>
      <c r="CN638" s="563"/>
      <c r="CO638" s="563"/>
      <c r="CP638" s="563"/>
      <c r="CQ638" s="563"/>
    </row>
    <row r="639" spans="3:97" s="243" customFormat="1" ht="13.5" customHeight="1">
      <c r="C639" s="568"/>
      <c r="D639" s="568"/>
      <c r="E639" s="332"/>
      <c r="F639" s="569" t="str">
        <f ca="1">IF(E639="","",VLOOKUP(E639,INDIRECT(AR639),2,FALSE))</f>
        <v/>
      </c>
      <c r="G639" s="569"/>
      <c r="H639" s="569"/>
      <c r="I639" s="333" t="str">
        <f>IF(E639="","",E603)</f>
        <v/>
      </c>
      <c r="J639" s="569" t="e">
        <f>J637&amp;"１"</f>
        <v>#REF!</v>
      </c>
      <c r="K639" s="569"/>
      <c r="L639" s="277">
        <f t="shared" ref="L639:W639" si="39">IF($F636=0,IF(100-SUM(L640:L648)=0,"",100-SUM(L640:L648)),IF(H613-SUM(L640:L648)=0,"",H613-SUM(L640:L648)))</f>
        <v>100</v>
      </c>
      <c r="M639" s="277">
        <f t="shared" si="39"/>
        <v>100</v>
      </c>
      <c r="N639" s="277">
        <f t="shared" si="39"/>
        <v>100</v>
      </c>
      <c r="O639" s="277">
        <f t="shared" si="39"/>
        <v>100</v>
      </c>
      <c r="P639" s="277">
        <f t="shared" si="39"/>
        <v>100</v>
      </c>
      <c r="Q639" s="277">
        <f t="shared" si="39"/>
        <v>100</v>
      </c>
      <c r="R639" s="277">
        <f t="shared" si="39"/>
        <v>100</v>
      </c>
      <c r="S639" s="277">
        <f t="shared" si="39"/>
        <v>100</v>
      </c>
      <c r="T639" s="277">
        <f t="shared" si="39"/>
        <v>100</v>
      </c>
      <c r="U639" s="277">
        <f t="shared" si="39"/>
        <v>100</v>
      </c>
      <c r="V639" s="277">
        <f t="shared" si="39"/>
        <v>100</v>
      </c>
      <c r="W639" s="277">
        <f t="shared" si="39"/>
        <v>100</v>
      </c>
      <c r="X639" s="277">
        <f>IF($F636=0,IF(100-SUM(X640:X648)=0,"",100-SUM(X640:X648)),IF(H615-SUM(X640:X648)=0,"",H615-SUM(X640:X648)))</f>
        <v>100</v>
      </c>
      <c r="Y639" s="277">
        <f>IF($F636=0,IF(100-SUM(Y640:Y648)=0,"",100-SUM(Y640:Y648)),IF(H617-SUM(Y640:Y648)=0,"",H617-SUM(Y640:Y648)))</f>
        <v>100</v>
      </c>
      <c r="Z639" s="277">
        <f>IF($F636=0,IF(100-SUM(Z640:Z648)=0,"",100-SUM(Z640:Z648)),IF(H619-SUM(Z640:Z648)=0,"",H619-SUM(Z640:Z648)))</f>
        <v>100</v>
      </c>
      <c r="AA639" s="277">
        <f>IF($F636=0,IF(100-SUM(AA640:AA648)=0,"",100-SUM(AA640:AA648)),IF(H621-SUM(AA640:AA648)=0,"",H621-SUM(AA640:AA648)))</f>
        <v>100</v>
      </c>
      <c r="AB639" s="277">
        <f>IF($F636=0,IF(100-SUM(AB640:AB648)=0,"",100-SUM(AB640:AB648)),IF(H623-SUM(AB640:AB648)=0,"",H623-SUM(AB640:AB648)))</f>
        <v>100</v>
      </c>
      <c r="AC639" s="277">
        <f>IF($F636=0,IF(100-SUM(AC640:AC648)=0,"",100-SUM(AC640:AC648)),IF(H625-SUM(AC640:AC648)=0,"",H625-SUM(AC640:AC648)))</f>
        <v>100</v>
      </c>
      <c r="AD639" s="277">
        <f>IF($F636=0,IF(100-SUM(AD640:AD648)=0,"",100-SUM(AD640:AD648)),IF(H627-SUM(AD640:AD648)=0,"",H627-SUM(AD640:AD648)))</f>
        <v>100</v>
      </c>
      <c r="AE639" s="277">
        <f>IF($F636=0,IF(100-SUM(AE640:AE648)=0,"",100-SUM(AE640:AE648)),IF(H629-SUM(AE640:AE648)=0,"",H629-SUM(AE640:AE648)))</f>
        <v>100</v>
      </c>
      <c r="AF639" s="277">
        <f>IF($F636=0,IF(100-SUM(AF640:AF648)=0,"",100-SUM(AF640:AF648)),IF(H631-SUM(AF640:AF648)=0,"",H631-SUM(AF640:AF648)))</f>
        <v>100</v>
      </c>
      <c r="AG639" s="570"/>
      <c r="AH639" s="570"/>
      <c r="AI639" s="570"/>
      <c r="AJ639" s="570"/>
      <c r="AK639" s="570"/>
      <c r="AL639" s="570"/>
      <c r="AM639" s="570"/>
      <c r="AN639" s="570"/>
      <c r="AO639" s="570"/>
      <c r="AP639" s="570"/>
      <c r="AR639" s="591" t="b">
        <f t="shared" ref="AR639:AR648" si="40">IF(C639="発電事業者","事業者リスト一覧!D3:E1002", IF(C639="小売電気事業者","事業者リスト一覧!J3:K1002", IF(C639="一般送配電事業者","事業者リスト一覧!G3:H13", IF(C639="送電事業者","事業者リスト一覧!G16:H21", IF(C639="特定送配電事業者","事業者リスト一覧!G24:H44", IF(C639="登録特定送配電事業者","事業者リスト一覧!G47:H87", IF(C639="その他事業者","事業者リスト一覧!G90:H100")))))))</f>
        <v>0</v>
      </c>
      <c r="AS639" s="591"/>
      <c r="AT639" s="591"/>
      <c r="AU639" s="281" t="s">
        <v>160</v>
      </c>
      <c r="AV639" s="275"/>
      <c r="AX639" s="569"/>
      <c r="AY639" s="569"/>
      <c r="AZ639" s="588"/>
      <c r="BA639" s="590"/>
      <c r="BB639" s="590"/>
      <c r="BC639" s="590"/>
      <c r="BD639" s="588"/>
      <c r="BE639" s="583"/>
      <c r="BF639" s="584"/>
      <c r="BG639" s="259"/>
      <c r="BH639" s="259"/>
      <c r="BI639" s="259"/>
      <c r="BJ639" s="259"/>
      <c r="BK639" s="259"/>
      <c r="BL639" s="259"/>
      <c r="BM639" s="259"/>
      <c r="BN639" s="259"/>
      <c r="BO639" s="259"/>
      <c r="BP639" s="259"/>
      <c r="BQ639" s="259"/>
      <c r="BR639" s="259"/>
      <c r="BS639" s="569"/>
      <c r="BT639" s="569"/>
      <c r="BU639" s="569"/>
      <c r="BV639" s="333" t="s">
        <v>172</v>
      </c>
      <c r="BW639" s="581"/>
      <c r="BX639" s="581"/>
      <c r="BY639" s="331" t="str">
        <f>IF(COUNT(BY609,X646)=2,ROUND(BY609*X646/SUM(X639:X648),#REF!),"")</f>
        <v/>
      </c>
      <c r="BZ639" s="331" t="str">
        <f>IF(COUNT(BZ609,Y646)=2,ROUND(BZ609*Y646/SUM(Y639:Y648),#REF!),"")</f>
        <v/>
      </c>
      <c r="CA639" s="331" t="str">
        <f>IF(COUNT(CA609,Z646)=2,ROUND(CA609*Z646/SUM(Z639:Z648),#REF!),"")</f>
        <v/>
      </c>
      <c r="CB639" s="331" t="str">
        <f>IF(COUNT(CB609,AA646)=2,ROUND(CB609*AA646/SUM(AA639:AA648),#REF!),"")</f>
        <v/>
      </c>
      <c r="CC639" s="331" t="str">
        <f>IF(COUNT(CC609,AB646)=2,ROUND(CC609*AB646/SUM(AB639:AB648),#REF!),"")</f>
        <v/>
      </c>
      <c r="CD639" s="331" t="str">
        <f>IF(COUNT(CD609,AC646)=2,ROUND(CD609*AC646/SUM(AC639:AC648),#REF!),"")</f>
        <v/>
      </c>
      <c r="CE639" s="331" t="str">
        <f>IF(COUNT(CE609,AD646)=2,ROUND(CE609*AD646/SUM(AD639:AD648),#REF!),"")</f>
        <v/>
      </c>
      <c r="CF639" s="331" t="str">
        <f>IF(COUNT(CF609,AE646)=2,ROUND(CF609*AE646/SUM(AE639:AE648),#REF!),"")</f>
        <v/>
      </c>
      <c r="CG639" s="331" t="str">
        <f>IF(COUNT(CG609,AF646)=2,ROUND(CG609*AF646/SUM(AF639:AF648),#REF!),"")</f>
        <v/>
      </c>
      <c r="CH639" s="564" t="str">
        <f>IF(CH638="","",CH638)</f>
        <v>廃棄物</v>
      </c>
      <c r="CI639" s="564"/>
      <c r="CJ639" s="564"/>
      <c r="CK639" s="564"/>
      <c r="CL639" s="564"/>
      <c r="CM639" s="564"/>
      <c r="CN639" s="564"/>
      <c r="CO639" s="564"/>
      <c r="CP639" s="564"/>
      <c r="CQ639" s="564"/>
    </row>
    <row r="640" spans="3:97" s="243" customFormat="1" ht="13.5" customHeight="1">
      <c r="C640" s="568"/>
      <c r="D640" s="568"/>
      <c r="E640" s="332"/>
      <c r="F640" s="569" t="str">
        <f t="shared" ref="F640:F647" ca="1" si="41">IF(E640="","",VLOOKUP(E640,INDIRECT(AR640),2,FALSE))</f>
        <v/>
      </c>
      <c r="G640" s="569"/>
      <c r="H640" s="569"/>
      <c r="I640" s="333" t="str">
        <f>IF(E640="","",E603)</f>
        <v/>
      </c>
      <c r="J640" s="569" t="e">
        <f>J637&amp;"２"</f>
        <v>#REF!</v>
      </c>
      <c r="K640" s="569"/>
      <c r="L640" s="308"/>
      <c r="M640" s="308"/>
      <c r="N640" s="308"/>
      <c r="O640" s="308"/>
      <c r="P640" s="308"/>
      <c r="Q640" s="308"/>
      <c r="R640" s="308"/>
      <c r="S640" s="308"/>
      <c r="T640" s="308"/>
      <c r="U640" s="308"/>
      <c r="V640" s="308"/>
      <c r="W640" s="308"/>
      <c r="X640" s="308"/>
      <c r="Y640" s="308"/>
      <c r="Z640" s="308"/>
      <c r="AA640" s="308"/>
      <c r="AB640" s="308"/>
      <c r="AC640" s="308"/>
      <c r="AD640" s="308"/>
      <c r="AE640" s="308"/>
      <c r="AF640" s="308"/>
      <c r="AG640" s="570"/>
      <c r="AH640" s="570"/>
      <c r="AI640" s="570"/>
      <c r="AJ640" s="570"/>
      <c r="AK640" s="570"/>
      <c r="AL640" s="570"/>
      <c r="AM640" s="570"/>
      <c r="AN640" s="570"/>
      <c r="AO640" s="570"/>
      <c r="AP640" s="570"/>
      <c r="AR640" s="571" t="b">
        <f t="shared" si="40"/>
        <v>0</v>
      </c>
      <c r="AS640" s="571"/>
      <c r="AT640" s="571"/>
      <c r="AU640" s="282" t="s">
        <v>160</v>
      </c>
      <c r="AV640" s="275"/>
      <c r="AX640" s="569"/>
      <c r="AY640" s="569"/>
      <c r="AZ640" s="589"/>
      <c r="BA640" s="590"/>
      <c r="BB640" s="590"/>
      <c r="BC640" s="590"/>
      <c r="BD640" s="589"/>
      <c r="BE640" s="585" t="e">
        <f>IF(#REF!="発電事業者","月間送電電力量（GWh）","月間受電電力量（GWh）")</f>
        <v>#REF!</v>
      </c>
      <c r="BF640" s="586"/>
      <c r="BG640" s="331" t="str">
        <f>IF(COUNT(BG610,L646)=2,ROUND(BG610*L646/SUM(L639:L648),#REF!),"")</f>
        <v/>
      </c>
      <c r="BH640" s="331" t="str">
        <f>IF(COUNT(BH610,M646)=2,ROUND(BH610*M646/SUM(M639:M648),#REF!),"")</f>
        <v/>
      </c>
      <c r="BI640" s="331" t="str">
        <f>IF(COUNT(BI610,N646)=2,ROUND(BI610*N646/SUM(N639:N648),#REF!),"")</f>
        <v/>
      </c>
      <c r="BJ640" s="331" t="str">
        <f>IF(COUNT(BJ610,O646)=2,ROUND(BJ610*O646/SUM(O639:O648),#REF!),"")</f>
        <v/>
      </c>
      <c r="BK640" s="331" t="str">
        <f>IF(COUNT(BK610,P646)=2,ROUND(BK610*P646/SUM(P639:P648),#REF!),"")</f>
        <v/>
      </c>
      <c r="BL640" s="331" t="str">
        <f>IF(COUNT(BL610,Q646)=2,ROUND(BL610*Q646/SUM(Q639:Q648),#REF!),"")</f>
        <v/>
      </c>
      <c r="BM640" s="331" t="str">
        <f>IF(COUNT(BM610,R646)=2,ROUND(BM610*R646/SUM(R639:R648),#REF!),"")</f>
        <v/>
      </c>
      <c r="BN640" s="331" t="str">
        <f>IF(COUNT(BN610,S646)=2,ROUND(BN610*S646/SUM(S639:S648),#REF!),"")</f>
        <v/>
      </c>
      <c r="BO640" s="331" t="str">
        <f>IF(COUNT(BO610,T646)=2,ROUND(BO610*T646/SUM(T639:T648),#REF!),"")</f>
        <v/>
      </c>
      <c r="BP640" s="331" t="str">
        <f>IF(COUNT(BP610,U646)=2,ROUND(BP610*U646/SUM(U639:U648),#REF!),"")</f>
        <v/>
      </c>
      <c r="BQ640" s="331" t="str">
        <f>IF(COUNT(BQ610,V646)=2,ROUND(BQ610*V646/SUM(V639:V648),#REF!),"")</f>
        <v/>
      </c>
      <c r="BR640" s="331" t="str">
        <f>IF(COUNT(BR610,W646)=2,ROUND(BR610*W646/SUM(W639:W648),#REF!),"")</f>
        <v/>
      </c>
      <c r="BS640" s="569" t="e">
        <f>IF(#REF!="発電事業者","年間送電電力量（GWh）","年間受電電力量（GWh）")</f>
        <v>#REF!</v>
      </c>
      <c r="BT640" s="569"/>
      <c r="BU640" s="569"/>
      <c r="BV640" s="333" t="s">
        <v>25</v>
      </c>
      <c r="BW640" s="582"/>
      <c r="BX640" s="582"/>
      <c r="BY640" s="331" t="str">
        <f>IF(COUNT(BY610,X646)=2,ROUND(BY610*X646/SUM(X639:X648),#REF!),"")</f>
        <v/>
      </c>
      <c r="BZ640" s="331" t="str">
        <f>IF(COUNT(BZ610,Y646)=2,ROUND(BZ610*Y646/SUM(Y639:Y648),#REF!),"")</f>
        <v/>
      </c>
      <c r="CA640" s="331" t="str">
        <f>IF(COUNT(CA610,Z646)=2,ROUND(CA610*Z646/SUM(Z639:Z648),#REF!),"")</f>
        <v/>
      </c>
      <c r="CB640" s="331" t="str">
        <f>IF(COUNT(CB610,AA646)=2,ROUND(CB610*AA646/SUM(AA639:AA648),#REF!),"")</f>
        <v/>
      </c>
      <c r="CC640" s="331" t="str">
        <f>IF(COUNT(CC610,AB646)=2,ROUND(CC610*AB646/SUM(AB639:AB648),#REF!),"")</f>
        <v/>
      </c>
      <c r="CD640" s="331" t="str">
        <f>IF(COUNT(CD610,AC646)=2,ROUND(CD610*AC646/SUM(AC639:AC648),#REF!),"")</f>
        <v/>
      </c>
      <c r="CE640" s="331" t="str">
        <f>IF(COUNT(CE610,AD646)=2,ROUND(CE610*AD646/SUM(AD639:AD648),#REF!),"")</f>
        <v/>
      </c>
      <c r="CF640" s="331" t="str">
        <f>IF(COUNT(CF610,AE646)=2,ROUND(CF610*AE646/SUM(AE639:AE648),#REF!),"")</f>
        <v/>
      </c>
      <c r="CG640" s="331" t="str">
        <f>IF(COUNT(CG610,AF646)=2,ROUND(CG610*AF646/SUM(AF639:AF648),#REF!),"")</f>
        <v/>
      </c>
      <c r="CH640" s="565" t="str">
        <f>IF(COUNTA(AG646)=0,"",AG646)</f>
        <v/>
      </c>
      <c r="CI640" s="565"/>
      <c r="CJ640" s="565"/>
      <c r="CK640" s="565"/>
      <c r="CL640" s="565"/>
      <c r="CM640" s="565"/>
      <c r="CN640" s="565"/>
      <c r="CO640" s="565"/>
      <c r="CP640" s="565"/>
      <c r="CQ640" s="565"/>
    </row>
    <row r="641" spans="3:95" s="243" customFormat="1" ht="13.5" customHeight="1">
      <c r="C641" s="568"/>
      <c r="D641" s="568"/>
      <c r="E641" s="332"/>
      <c r="F641" s="569" t="str">
        <f t="shared" ca="1" si="41"/>
        <v/>
      </c>
      <c r="G641" s="569"/>
      <c r="H641" s="569"/>
      <c r="I641" s="333" t="str">
        <f>IF(E641="","",E603)</f>
        <v/>
      </c>
      <c r="J641" s="569" t="e">
        <f>J637&amp;"３"</f>
        <v>#REF!</v>
      </c>
      <c r="K641" s="569"/>
      <c r="L641" s="308"/>
      <c r="M641" s="308"/>
      <c r="N641" s="308"/>
      <c r="O641" s="308"/>
      <c r="P641" s="308"/>
      <c r="Q641" s="308"/>
      <c r="R641" s="308"/>
      <c r="S641" s="308"/>
      <c r="T641" s="308"/>
      <c r="U641" s="308"/>
      <c r="V641" s="308"/>
      <c r="W641" s="308"/>
      <c r="X641" s="308"/>
      <c r="Y641" s="308"/>
      <c r="Z641" s="308"/>
      <c r="AA641" s="308"/>
      <c r="AB641" s="308"/>
      <c r="AC641" s="308"/>
      <c r="AD641" s="308"/>
      <c r="AE641" s="308"/>
      <c r="AF641" s="308"/>
      <c r="AG641" s="570"/>
      <c r="AH641" s="570"/>
      <c r="AI641" s="570"/>
      <c r="AJ641" s="570"/>
      <c r="AK641" s="570"/>
      <c r="AL641" s="570"/>
      <c r="AM641" s="570"/>
      <c r="AN641" s="570"/>
      <c r="AO641" s="570"/>
      <c r="AP641" s="570"/>
      <c r="AR641" s="571" t="b">
        <f t="shared" si="40"/>
        <v>0</v>
      </c>
      <c r="AS641" s="571"/>
      <c r="AT641" s="571"/>
      <c r="AU641" s="282" t="s">
        <v>160</v>
      </c>
      <c r="AV641" s="275"/>
      <c r="AX641" s="569" t="str">
        <f>IF(C647="","",C647)</f>
        <v/>
      </c>
      <c r="AY641" s="569"/>
      <c r="AZ641" s="587" t="str">
        <f>IF(E647="","",E647)</f>
        <v/>
      </c>
      <c r="BA641" s="590" t="str">
        <f ca="1">IF(F647="","",F647)</f>
        <v/>
      </c>
      <c r="BB641" s="590"/>
      <c r="BC641" s="590"/>
      <c r="BD641" s="587" t="str">
        <f>IF(I647="","",I647)</f>
        <v/>
      </c>
      <c r="BE641" s="578" t="e">
        <f>IF(#REF!="発電事業者","送電電力（MW）","受電電力（MW）")</f>
        <v>#REF!</v>
      </c>
      <c r="BF641" s="579"/>
      <c r="BG641" s="331" t="str">
        <f>IF(COUNT(BG608,L647)=2,ROUND(BG608*L647/SUM(L639:L648),#REF!),"")</f>
        <v/>
      </c>
      <c r="BH641" s="331" t="str">
        <f>IF(COUNT(BH608,M647)=2,ROUND(BH608*M647/SUM(M639:M648),#REF!),"")</f>
        <v/>
      </c>
      <c r="BI641" s="331" t="str">
        <f>IF(COUNT(BI608,N647)=2,ROUND(BI608*N647/SUM(N639:N648),#REF!),"")</f>
        <v/>
      </c>
      <c r="BJ641" s="331" t="str">
        <f>IF(COUNT(BJ608,O647)=2,ROUND(BJ608*O647/SUM(O639:O648),#REF!),"")</f>
        <v/>
      </c>
      <c r="BK641" s="331" t="str">
        <f>IF(COUNT(BK608,P647)=2,ROUND(BK608*P647/SUM(P639:P648),#REF!),"")</f>
        <v/>
      </c>
      <c r="BL641" s="331" t="str">
        <f>IF(COUNT(BL608,Q647)=2,ROUND(BL608*Q647/SUM(Q639:Q648),#REF!),"")</f>
        <v/>
      </c>
      <c r="BM641" s="331" t="str">
        <f>IF(COUNT(BM608,R647)=2,ROUND(BM608*R647/SUM(R639:R648),#REF!),"")</f>
        <v/>
      </c>
      <c r="BN641" s="331" t="str">
        <f>IF(COUNT(BN608,S647)=2,ROUND(BN608*S647/SUM(S639:S648),#REF!),"")</f>
        <v/>
      </c>
      <c r="BO641" s="331" t="str">
        <f>IF(COUNT(BO608,T647)=2,ROUND(BO608*T647/SUM(T639:T648),#REF!),"")</f>
        <v/>
      </c>
      <c r="BP641" s="331" t="str">
        <f>IF(COUNT(BP608,U647)=2,ROUND(BP608*U647/SUM(U639:U648),#REF!),"")</f>
        <v/>
      </c>
      <c r="BQ641" s="331" t="str">
        <f>IF(COUNT(BQ608,V647)=2,ROUND(BQ608*V647/SUM(V639:V648),#REF!),"")</f>
        <v/>
      </c>
      <c r="BR641" s="331" t="str">
        <f>IF(COUNT(BR608,W647)=2,ROUND(BR608*W647/SUM(W639:W648),#REF!),"")</f>
        <v/>
      </c>
      <c r="BS641" s="569" t="e">
        <f>IF(#REF!="発電事業者","送電電力（MW）","受電電力（MW）")</f>
        <v>#REF!</v>
      </c>
      <c r="BT641" s="569"/>
      <c r="BU641" s="569"/>
      <c r="BV641" s="333" t="s">
        <v>171</v>
      </c>
      <c r="BW641" s="580"/>
      <c r="BX641" s="580"/>
      <c r="BY641" s="331" t="str">
        <f>IF(COUNT(BY608,X647)=2,ROUND(BY608*X647/SUM(X639:X648),#REF!),"")</f>
        <v/>
      </c>
      <c r="BZ641" s="331" t="str">
        <f>IF(COUNT(BZ608,Y647)=2,ROUND(BZ608*Y647/SUM(Y639:Y648),#REF!),"")</f>
        <v/>
      </c>
      <c r="CA641" s="331" t="str">
        <f>IF(COUNT(CA608,Z647)=2,ROUND(CA608*Z647/SUM(Z639:Z648),#REF!),"")</f>
        <v/>
      </c>
      <c r="CB641" s="331" t="str">
        <f>IF(COUNT(CB608,AA647)=2,ROUND(CB608*AA647/SUM(AA639:AA648),#REF!),"")</f>
        <v/>
      </c>
      <c r="CC641" s="331" t="str">
        <f>IF(COUNT(CC608,AB647)=2,ROUND(CC608*AB647/SUM(AB639:AB648),#REF!),"")</f>
        <v/>
      </c>
      <c r="CD641" s="331" t="str">
        <f>IF(COUNT(CD608,AC647)=2,ROUND(CD608*AC647/SUM(AC639:AC648),#REF!),"")</f>
        <v/>
      </c>
      <c r="CE641" s="331" t="str">
        <f>IF(COUNT(CE608,AD647)=2,ROUND(CE608*AD647/SUM(AD639:AD648),#REF!),"")</f>
        <v/>
      </c>
      <c r="CF641" s="331" t="str">
        <f>IF(COUNT(CF608,AE647)=2,ROUND(CF608*AE647/SUM(AE639:AE648),#REF!),"")</f>
        <v/>
      </c>
      <c r="CG641" s="331" t="str">
        <f>IF(COUNT(CG608,AF647)=2,ROUND(CG608*AF647/SUM(AF639:AF648),#REF!),"")</f>
        <v/>
      </c>
      <c r="CH641" s="563" t="s">
        <v>120</v>
      </c>
      <c r="CI641" s="563"/>
      <c r="CJ641" s="563"/>
      <c r="CK641" s="563"/>
      <c r="CL641" s="563"/>
      <c r="CM641" s="563"/>
      <c r="CN641" s="563"/>
      <c r="CO641" s="563"/>
      <c r="CP641" s="563"/>
      <c r="CQ641" s="563"/>
    </row>
    <row r="642" spans="3:95" s="243" customFormat="1" ht="13.5" customHeight="1">
      <c r="C642" s="568"/>
      <c r="D642" s="568"/>
      <c r="E642" s="332"/>
      <c r="F642" s="569" t="str">
        <f t="shared" ca="1" si="41"/>
        <v/>
      </c>
      <c r="G642" s="569"/>
      <c r="H642" s="569"/>
      <c r="I642" s="333" t="str">
        <f>IF(E642="","",E603)</f>
        <v/>
      </c>
      <c r="J642" s="569" t="e">
        <f>J637&amp;"４"</f>
        <v>#REF!</v>
      </c>
      <c r="K642" s="569"/>
      <c r="L642" s="308"/>
      <c r="M642" s="308"/>
      <c r="N642" s="308"/>
      <c r="O642" s="308"/>
      <c r="P642" s="308"/>
      <c r="Q642" s="308"/>
      <c r="R642" s="308"/>
      <c r="S642" s="308"/>
      <c r="T642" s="308"/>
      <c r="U642" s="308"/>
      <c r="V642" s="308"/>
      <c r="W642" s="308"/>
      <c r="X642" s="308"/>
      <c r="Y642" s="308"/>
      <c r="Z642" s="308"/>
      <c r="AA642" s="308"/>
      <c r="AB642" s="308"/>
      <c r="AC642" s="308"/>
      <c r="AD642" s="308"/>
      <c r="AE642" s="308"/>
      <c r="AF642" s="308"/>
      <c r="AG642" s="570"/>
      <c r="AH642" s="570"/>
      <c r="AI642" s="570"/>
      <c r="AJ642" s="570"/>
      <c r="AK642" s="570"/>
      <c r="AL642" s="570"/>
      <c r="AM642" s="570"/>
      <c r="AN642" s="570"/>
      <c r="AO642" s="570"/>
      <c r="AP642" s="570"/>
      <c r="AR642" s="571" t="b">
        <f t="shared" si="40"/>
        <v>0</v>
      </c>
      <c r="AS642" s="571"/>
      <c r="AT642" s="571"/>
      <c r="AU642" s="282" t="s">
        <v>160</v>
      </c>
      <c r="AV642" s="275"/>
      <c r="AX642" s="569"/>
      <c r="AY642" s="569"/>
      <c r="AZ642" s="588"/>
      <c r="BA642" s="590"/>
      <c r="BB642" s="590"/>
      <c r="BC642" s="590"/>
      <c r="BD642" s="588"/>
      <c r="BE642" s="583"/>
      <c r="BF642" s="584"/>
      <c r="BG642" s="259"/>
      <c r="BH642" s="259"/>
      <c r="BI642" s="259"/>
      <c r="BJ642" s="259"/>
      <c r="BK642" s="259"/>
      <c r="BL642" s="259"/>
      <c r="BM642" s="259"/>
      <c r="BN642" s="259"/>
      <c r="BO642" s="259"/>
      <c r="BP642" s="259"/>
      <c r="BQ642" s="259"/>
      <c r="BR642" s="259"/>
      <c r="BS642" s="569"/>
      <c r="BT642" s="569"/>
      <c r="BU642" s="569"/>
      <c r="BV642" s="333" t="s">
        <v>172</v>
      </c>
      <c r="BW642" s="581"/>
      <c r="BX642" s="581"/>
      <c r="BY642" s="331" t="str">
        <f>IF(COUNT(BY609,X647)=2,ROUND(BY609*X647/SUM(X639:X648),#REF!),"")</f>
        <v/>
      </c>
      <c r="BZ642" s="331" t="str">
        <f>IF(COUNT(BZ609,Y647)=2,ROUND(BZ609*Y647/SUM(Y639:Y648),#REF!),"")</f>
        <v/>
      </c>
      <c r="CA642" s="331" t="str">
        <f>IF(COUNT(CA609,Z647)=2,ROUND(CA609*Z647/SUM(Z639:Z648),#REF!),"")</f>
        <v/>
      </c>
      <c r="CB642" s="331" t="str">
        <f>IF(COUNT(CB609,AA647)=2,ROUND(CB609*AA647/SUM(AA639:AA648),#REF!),"")</f>
        <v/>
      </c>
      <c r="CC642" s="331" t="str">
        <f>IF(COUNT(CC609,AB647)=2,ROUND(CC609*AB647/SUM(AB639:AB648),#REF!),"")</f>
        <v/>
      </c>
      <c r="CD642" s="331" t="str">
        <f>IF(COUNT(CD609,AC647)=2,ROUND(CD609*AC647/SUM(AC639:AC648),#REF!),"")</f>
        <v/>
      </c>
      <c r="CE642" s="331" t="str">
        <f>IF(COUNT(CE609,AD647)=2,ROUND(CE609*AD647/SUM(AD639:AD648),#REF!),"")</f>
        <v/>
      </c>
      <c r="CF642" s="331" t="str">
        <f>IF(COUNT(CF609,AE647)=2,ROUND(CF609*AE647/SUM(AE639:AE648),#REF!),"")</f>
        <v/>
      </c>
      <c r="CG642" s="331" t="str">
        <f>IF(COUNT(CG609,AF647)=2,ROUND(CG609*AF647/SUM(AF639:AF648),#REF!),"")</f>
        <v/>
      </c>
      <c r="CH642" s="564" t="str">
        <f>IF(CH641="","",CH641)</f>
        <v>廃棄物</v>
      </c>
      <c r="CI642" s="564"/>
      <c r="CJ642" s="564"/>
      <c r="CK642" s="564"/>
      <c r="CL642" s="564"/>
      <c r="CM642" s="564"/>
      <c r="CN642" s="564"/>
      <c r="CO642" s="564"/>
      <c r="CP642" s="564"/>
      <c r="CQ642" s="564"/>
    </row>
    <row r="643" spans="3:95" s="243" customFormat="1" ht="13.5" customHeight="1">
      <c r="C643" s="568"/>
      <c r="D643" s="568"/>
      <c r="E643" s="332"/>
      <c r="F643" s="569" t="str">
        <f t="shared" ca="1" si="41"/>
        <v/>
      </c>
      <c r="G643" s="569"/>
      <c r="H643" s="569"/>
      <c r="I643" s="333" t="str">
        <f>IF(E643="","",E603)</f>
        <v/>
      </c>
      <c r="J643" s="569" t="e">
        <f>J637&amp;"５"</f>
        <v>#REF!</v>
      </c>
      <c r="K643" s="569"/>
      <c r="L643" s="308"/>
      <c r="M643" s="308"/>
      <c r="N643" s="308"/>
      <c r="O643" s="308"/>
      <c r="P643" s="308"/>
      <c r="Q643" s="308"/>
      <c r="R643" s="308"/>
      <c r="S643" s="308"/>
      <c r="T643" s="308"/>
      <c r="U643" s="308"/>
      <c r="V643" s="308"/>
      <c r="W643" s="308"/>
      <c r="X643" s="308"/>
      <c r="Y643" s="308"/>
      <c r="Z643" s="308"/>
      <c r="AA643" s="308"/>
      <c r="AB643" s="308"/>
      <c r="AC643" s="308"/>
      <c r="AD643" s="308"/>
      <c r="AE643" s="308"/>
      <c r="AF643" s="308"/>
      <c r="AG643" s="570"/>
      <c r="AH643" s="570"/>
      <c r="AI643" s="570"/>
      <c r="AJ643" s="570"/>
      <c r="AK643" s="570"/>
      <c r="AL643" s="570"/>
      <c r="AM643" s="570"/>
      <c r="AN643" s="570"/>
      <c r="AO643" s="570"/>
      <c r="AP643" s="570"/>
      <c r="AR643" s="571" t="b">
        <f t="shared" si="40"/>
        <v>0</v>
      </c>
      <c r="AS643" s="571"/>
      <c r="AT643" s="571"/>
      <c r="AU643" s="282" t="s">
        <v>160</v>
      </c>
      <c r="AV643" s="275"/>
      <c r="AX643" s="569"/>
      <c r="AY643" s="569"/>
      <c r="AZ643" s="589"/>
      <c r="BA643" s="590"/>
      <c r="BB643" s="590"/>
      <c r="BC643" s="590"/>
      <c r="BD643" s="589"/>
      <c r="BE643" s="585" t="e">
        <f>IF(#REF!="発電事業者","月間送電電力量（GWh）","月間受電電力量（GWh）")</f>
        <v>#REF!</v>
      </c>
      <c r="BF643" s="586"/>
      <c r="BG643" s="331" t="str">
        <f>IF(COUNT(BG610,L647)=2,ROUND(BG610*L647/SUM(L639:L648),#REF!),"")</f>
        <v/>
      </c>
      <c r="BH643" s="331" t="str">
        <f>IF(COUNT(BH610,M647)=2,ROUND(BH610*M647/SUM(M639:M648),#REF!),"")</f>
        <v/>
      </c>
      <c r="BI643" s="331" t="str">
        <f>IF(COUNT(BI610,N647)=2,ROUND(BI610*N647/SUM(N639:N648),#REF!),"")</f>
        <v/>
      </c>
      <c r="BJ643" s="331" t="str">
        <f>IF(COUNT(BJ610,O647)=2,ROUND(BJ610*O647/SUM(O639:O648),#REF!),"")</f>
        <v/>
      </c>
      <c r="BK643" s="331" t="str">
        <f>IF(COUNT(BK610,P647)=2,ROUND(BK610*P647/SUM(P639:P648),#REF!),"")</f>
        <v/>
      </c>
      <c r="BL643" s="331" t="str">
        <f>IF(COUNT(BL610,Q647)=2,ROUND(BL610*Q647/SUM(Q639:Q648),#REF!),"")</f>
        <v/>
      </c>
      <c r="BM643" s="331" t="str">
        <f>IF(COUNT(BM610,R647)=2,ROUND(BM610*R647/SUM(R639:R648),#REF!),"")</f>
        <v/>
      </c>
      <c r="BN643" s="331" t="str">
        <f>IF(COUNT(BN610,S647)=2,ROUND(BN610*S647/SUM(S639:S648),#REF!),"")</f>
        <v/>
      </c>
      <c r="BO643" s="331" t="str">
        <f>IF(COUNT(BO610,T647)=2,ROUND(BO610*T647/SUM(T639:T648),#REF!),"")</f>
        <v/>
      </c>
      <c r="BP643" s="331" t="str">
        <f>IF(COUNT(BP610,U647)=2,ROUND(BP610*U647/SUM(U639:U648),#REF!),"")</f>
        <v/>
      </c>
      <c r="BQ643" s="331" t="str">
        <f>IF(COUNT(BQ610,V647)=2,ROUND(BQ610*V647/SUM(V639:V648),#REF!),"")</f>
        <v/>
      </c>
      <c r="BR643" s="331" t="str">
        <f>IF(COUNT(BR610,W647)=2,ROUND(BR610*W647/SUM(W639:W648),#REF!),"")</f>
        <v/>
      </c>
      <c r="BS643" s="569" t="e">
        <f>IF(#REF!="発電事業者","年間送電電力量（GWh）","年間受電電力量（GWh）")</f>
        <v>#REF!</v>
      </c>
      <c r="BT643" s="569"/>
      <c r="BU643" s="569"/>
      <c r="BV643" s="333" t="s">
        <v>25</v>
      </c>
      <c r="BW643" s="582"/>
      <c r="BX643" s="582"/>
      <c r="BY643" s="331" t="str">
        <f>IF(COUNT(BY610,X647)=2,ROUND(BY610*X647/SUM(X639:X648),#REF!),"")</f>
        <v/>
      </c>
      <c r="BZ643" s="331" t="str">
        <f>IF(COUNT(BZ610,Y647)=2,ROUND(BZ610*Y647/SUM(Y639:Y648),#REF!),"")</f>
        <v/>
      </c>
      <c r="CA643" s="331" t="str">
        <f>IF(COUNT(CA610,Z647)=2,ROUND(CA610*Z647/SUM(Z639:Z648),#REF!),"")</f>
        <v/>
      </c>
      <c r="CB643" s="331" t="str">
        <f>IF(COUNT(CB610,AA647)=2,ROUND(CB610*AA647/SUM(AA639:AA648),#REF!),"")</f>
        <v/>
      </c>
      <c r="CC643" s="331" t="str">
        <f>IF(COUNT(CC610,AB647)=2,ROUND(CC610*AB647/SUM(AB639:AB648),#REF!),"")</f>
        <v/>
      </c>
      <c r="CD643" s="331" t="str">
        <f>IF(COUNT(CD610,AC647)=2,ROUND(CD610*AC647/SUM(AC639:AC648),#REF!),"")</f>
        <v/>
      </c>
      <c r="CE643" s="331" t="str">
        <f>IF(COUNT(CE610,AD647)=2,ROUND(CE610*AD647/SUM(AD639:AD648),#REF!),"")</f>
        <v/>
      </c>
      <c r="CF643" s="331" t="str">
        <f>IF(COUNT(CF610,AE647)=2,ROUND(CF610*AE647/SUM(AE639:AE648),#REF!),"")</f>
        <v/>
      </c>
      <c r="CG643" s="331" t="str">
        <f>IF(COUNT(CG610,AF647)=2,ROUND(CG610*AF647/SUM(AF639:AF648),#REF!),"")</f>
        <v/>
      </c>
      <c r="CH643" s="565" t="str">
        <f>IF(COUNTA(AG647)=0,"",AG647)</f>
        <v/>
      </c>
      <c r="CI643" s="565"/>
      <c r="CJ643" s="565"/>
      <c r="CK643" s="565"/>
      <c r="CL643" s="565"/>
      <c r="CM643" s="565"/>
      <c r="CN643" s="565"/>
      <c r="CO643" s="565"/>
      <c r="CP643" s="565"/>
      <c r="CQ643" s="565"/>
    </row>
    <row r="644" spans="3:95" s="243" customFormat="1" ht="13.5" customHeight="1">
      <c r="C644" s="568"/>
      <c r="D644" s="568"/>
      <c r="E644" s="332"/>
      <c r="F644" s="569" t="str">
        <f t="shared" ca="1" si="41"/>
        <v/>
      </c>
      <c r="G644" s="569"/>
      <c r="H644" s="569"/>
      <c r="I644" s="333" t="str">
        <f>IF(E644="","",E603)</f>
        <v/>
      </c>
      <c r="J644" s="569" t="e">
        <f>J637&amp;"６"</f>
        <v>#REF!</v>
      </c>
      <c r="K644" s="569"/>
      <c r="L644" s="308"/>
      <c r="M644" s="308"/>
      <c r="N644" s="308"/>
      <c r="O644" s="308"/>
      <c r="P644" s="308"/>
      <c r="Q644" s="308"/>
      <c r="R644" s="308"/>
      <c r="S644" s="308"/>
      <c r="T644" s="308"/>
      <c r="U644" s="308"/>
      <c r="V644" s="308"/>
      <c r="W644" s="308"/>
      <c r="X644" s="308"/>
      <c r="Y644" s="308"/>
      <c r="Z644" s="308"/>
      <c r="AA644" s="308"/>
      <c r="AB644" s="308"/>
      <c r="AC644" s="308"/>
      <c r="AD644" s="308"/>
      <c r="AE644" s="308"/>
      <c r="AF644" s="308"/>
      <c r="AG644" s="570"/>
      <c r="AH644" s="570"/>
      <c r="AI644" s="570"/>
      <c r="AJ644" s="570"/>
      <c r="AK644" s="570"/>
      <c r="AL644" s="570"/>
      <c r="AM644" s="570"/>
      <c r="AN644" s="570"/>
      <c r="AO644" s="570"/>
      <c r="AP644" s="570"/>
      <c r="AR644" s="571" t="b">
        <f t="shared" si="40"/>
        <v>0</v>
      </c>
      <c r="AS644" s="571"/>
      <c r="AT644" s="571"/>
      <c r="AU644" s="282" t="s">
        <v>160</v>
      </c>
      <c r="AV644" s="275"/>
      <c r="AX644" s="569" t="str">
        <f>IF(C648="","",C648)</f>
        <v>自者保有電源</v>
      </c>
      <c r="AY644" s="569"/>
      <c r="AZ644" s="587" t="str">
        <f>IF(E648="","",E648)</f>
        <v/>
      </c>
      <c r="BA644" s="590" t="str">
        <f>IF(F648="","",F648)</f>
        <v/>
      </c>
      <c r="BB644" s="590"/>
      <c r="BC644" s="590"/>
      <c r="BD644" s="587" t="str">
        <f>IF(I648="","",I648)</f>
        <v/>
      </c>
      <c r="BE644" s="578" t="e">
        <f>IF(#REF!="発電事業者","送電電力（MW）","受電電力（MW）")</f>
        <v>#REF!</v>
      </c>
      <c r="BF644" s="579"/>
      <c r="BG644" s="331" t="str">
        <f>IF(COUNT(BG608,L648)=2,ROUND(BG608*L648/SUM(L639:L648),#REF!),"")</f>
        <v/>
      </c>
      <c r="BH644" s="331" t="str">
        <f>IF(COUNT(BH608,M648)=2,ROUND(BH608*M648/SUM(M639:M648),#REF!),"")</f>
        <v/>
      </c>
      <c r="BI644" s="331" t="str">
        <f>IF(COUNT(BI608,N648)=2,ROUND(BI608*N648/SUM(N639:N648),#REF!),"")</f>
        <v/>
      </c>
      <c r="BJ644" s="331" t="str">
        <f>IF(COUNT(BJ608,O648)=2,ROUND(BJ608*O648/SUM(O639:O648),#REF!),"")</f>
        <v/>
      </c>
      <c r="BK644" s="331" t="str">
        <f>IF(COUNT(BK608,P648)=2,ROUND(BK608*P648/SUM(P639:P648),#REF!),"")</f>
        <v/>
      </c>
      <c r="BL644" s="331" t="str">
        <f>IF(COUNT(BL608,Q648)=2,ROUND(BL608*Q648/SUM(Q639:Q648),#REF!),"")</f>
        <v/>
      </c>
      <c r="BM644" s="331" t="str">
        <f>IF(COUNT(BM608,R648)=2,ROUND(BM608*R648/SUM(R639:R648),#REF!),"")</f>
        <v/>
      </c>
      <c r="BN644" s="331" t="str">
        <f>IF(COUNT(BN608,S648)=2,ROUND(BN608*S648/SUM(S639:S648),#REF!),"")</f>
        <v/>
      </c>
      <c r="BO644" s="331" t="str">
        <f>IF(COUNT(BO608,T648)=2,ROUND(BO608*T648/SUM(T639:T648),#REF!),"")</f>
        <v/>
      </c>
      <c r="BP644" s="331" t="str">
        <f>IF(COUNT(BP608,U648)=2,ROUND(BP608*U648/SUM(U639:U648),#REF!),"")</f>
        <v/>
      </c>
      <c r="BQ644" s="331" t="str">
        <f>IF(COUNT(BQ608,V648)=2,ROUND(BQ608*V648/SUM(V639:V648),#REF!),"")</f>
        <v/>
      </c>
      <c r="BR644" s="331" t="str">
        <f>IF(COUNT(BR608,W648)=2,ROUND(BR608*W648/SUM(W639:W648),#REF!),"")</f>
        <v/>
      </c>
      <c r="BS644" s="569" t="e">
        <f>IF(#REF!="発電事業者","送電電力（MW）","受電電力（MW）")</f>
        <v>#REF!</v>
      </c>
      <c r="BT644" s="569"/>
      <c r="BU644" s="569"/>
      <c r="BV644" s="333" t="s">
        <v>171</v>
      </c>
      <c r="BW644" s="355" t="str">
        <f>IF(F636=0,IF(COUNT(BW608,I648)=2,ROUND(BW608*I648/100,#REF!),""),IF(COUNT(BW608,I648)=2,ROUND(BW608*I648/L611,#REF!),""))</f>
        <v/>
      </c>
      <c r="BX644" s="580"/>
      <c r="BY644" s="331" t="str">
        <f>IF(COUNT(BY608,X648)=2,ROUND(BY608*X648/SUM(X639:X648),#REF!),"")</f>
        <v/>
      </c>
      <c r="BZ644" s="331" t="str">
        <f>IF(COUNT(BZ608,Y648)=2,ROUND(BZ608*Y648/SUM(Y639:Y648),#REF!),"")</f>
        <v/>
      </c>
      <c r="CA644" s="331" t="str">
        <f>IF(COUNT(CA608,Z648)=2,ROUND(CA608*Z648/SUM(Z639:Z648),#REF!),"")</f>
        <v/>
      </c>
      <c r="CB644" s="331" t="str">
        <f>IF(COUNT(CB608,AA648)=2,ROUND(CB608*AA648/SUM(AA639:AA648),#REF!),"")</f>
        <v/>
      </c>
      <c r="CC644" s="331" t="str">
        <f>IF(COUNT(CC608,AB648)=2,ROUND(CC608*AB648/SUM(AB639:AB648),#REF!),"")</f>
        <v/>
      </c>
      <c r="CD644" s="331" t="str">
        <f>IF(COUNT(CD608,AC648)=2,ROUND(CD608*AC648/SUM(AC639:AC648),#REF!),"")</f>
        <v/>
      </c>
      <c r="CE644" s="331" t="str">
        <f>IF(COUNT(CE608,AD648)=2,ROUND(CE608*AD648/SUM(AD639:AD648),#REF!),"")</f>
        <v/>
      </c>
      <c r="CF644" s="331" t="str">
        <f>IF(COUNT(CF608,AE648)=2,ROUND(CF608*AE648/SUM(AE639:AE648),#REF!),"")</f>
        <v/>
      </c>
      <c r="CG644" s="331" t="str">
        <f>IF(COUNT(CG608,AF648)=2,ROUND(CG608*AF648/SUM(AF639:AF648),#REF!),"")</f>
        <v/>
      </c>
      <c r="CH644" s="563" t="s">
        <v>120</v>
      </c>
      <c r="CI644" s="563"/>
      <c r="CJ644" s="563"/>
      <c r="CK644" s="563"/>
      <c r="CL644" s="563"/>
      <c r="CM644" s="563"/>
      <c r="CN644" s="563"/>
      <c r="CO644" s="563"/>
      <c r="CP644" s="563"/>
      <c r="CQ644" s="563"/>
    </row>
    <row r="645" spans="3:95" s="243" customFormat="1" ht="13.5" customHeight="1">
      <c r="C645" s="568"/>
      <c r="D645" s="568"/>
      <c r="E645" s="332"/>
      <c r="F645" s="569" t="str">
        <f t="shared" ca="1" si="41"/>
        <v/>
      </c>
      <c r="G645" s="569"/>
      <c r="H645" s="569"/>
      <c r="I645" s="333" t="str">
        <f>IF(E645="","",E603)</f>
        <v/>
      </c>
      <c r="J645" s="569" t="e">
        <f>J637&amp;"７"</f>
        <v>#REF!</v>
      </c>
      <c r="K645" s="569"/>
      <c r="L645" s="308"/>
      <c r="M645" s="308"/>
      <c r="N645" s="308"/>
      <c r="O645" s="308"/>
      <c r="P645" s="308"/>
      <c r="Q645" s="308"/>
      <c r="R645" s="308"/>
      <c r="S645" s="308"/>
      <c r="T645" s="308"/>
      <c r="U645" s="308"/>
      <c r="V645" s="308"/>
      <c r="W645" s="308"/>
      <c r="X645" s="308"/>
      <c r="Y645" s="308"/>
      <c r="Z645" s="308"/>
      <c r="AA645" s="308"/>
      <c r="AB645" s="308"/>
      <c r="AC645" s="308"/>
      <c r="AD645" s="308"/>
      <c r="AE645" s="308"/>
      <c r="AF645" s="308"/>
      <c r="AG645" s="570"/>
      <c r="AH645" s="570"/>
      <c r="AI645" s="570"/>
      <c r="AJ645" s="570"/>
      <c r="AK645" s="570"/>
      <c r="AL645" s="570"/>
      <c r="AM645" s="570"/>
      <c r="AN645" s="570"/>
      <c r="AO645" s="570"/>
      <c r="AP645" s="570"/>
      <c r="AR645" s="571" t="b">
        <f t="shared" si="40"/>
        <v>0</v>
      </c>
      <c r="AS645" s="571"/>
      <c r="AT645" s="571"/>
      <c r="AU645" s="282" t="s">
        <v>160</v>
      </c>
      <c r="AV645" s="275"/>
      <c r="AX645" s="569"/>
      <c r="AY645" s="569"/>
      <c r="AZ645" s="588"/>
      <c r="BA645" s="590"/>
      <c r="BB645" s="590"/>
      <c r="BC645" s="590"/>
      <c r="BD645" s="588"/>
      <c r="BE645" s="583"/>
      <c r="BF645" s="584"/>
      <c r="BG645" s="259"/>
      <c r="BH645" s="259"/>
      <c r="BI645" s="259"/>
      <c r="BJ645" s="259"/>
      <c r="BK645" s="259"/>
      <c r="BL645" s="259"/>
      <c r="BM645" s="259"/>
      <c r="BN645" s="259"/>
      <c r="BO645" s="259"/>
      <c r="BP645" s="259"/>
      <c r="BQ645" s="259"/>
      <c r="BR645" s="259"/>
      <c r="BS645" s="569"/>
      <c r="BT645" s="569"/>
      <c r="BU645" s="569"/>
      <c r="BV645" s="333" t="s">
        <v>172</v>
      </c>
      <c r="BW645" s="355" t="str">
        <f>IF(F636=0,IF(COUNT(BW609,F648)=2,ROUND(BW609*F648/100,#REF!),""),IF(COUNT(BW609,F648)=2,ROUND(BW609*F648/Q609,#REF!),""))</f>
        <v/>
      </c>
      <c r="BX645" s="581"/>
      <c r="BY645" s="331" t="str">
        <f>IF(COUNT(BY609,X648)=2,ROUND(BY609*X648/SUM(X639:X648),#REF!),"")</f>
        <v/>
      </c>
      <c r="BZ645" s="331" t="str">
        <f>IF(COUNT(BZ609,Y648)=2,ROUND(BZ609*Y648/SUM(Y639:Y648),#REF!),"")</f>
        <v/>
      </c>
      <c r="CA645" s="331" t="str">
        <f>IF(COUNT(CA609,Z648)=2,ROUND(CA609*Z648/SUM(Z639:Z648),#REF!),"")</f>
        <v/>
      </c>
      <c r="CB645" s="331" t="str">
        <f>IF(COUNT(CB609,AA648)=2,ROUND(CB609*AA648/SUM(AA639:AA648),#REF!),"")</f>
        <v/>
      </c>
      <c r="CC645" s="331" t="str">
        <f>IF(COUNT(CC609,AB648)=2,ROUND(CC609*AB648/SUM(AB639:AB648),#REF!),"")</f>
        <v/>
      </c>
      <c r="CD645" s="331" t="str">
        <f>IF(COUNT(CD609,AC648)=2,ROUND(CD609*AC648/SUM(AC639:AC648),#REF!),"")</f>
        <v/>
      </c>
      <c r="CE645" s="331" t="str">
        <f>IF(COUNT(CE609,AD648)=2,ROUND(CE609*AD648/SUM(AD639:AD648),#REF!),"")</f>
        <v/>
      </c>
      <c r="CF645" s="331" t="str">
        <f>IF(COUNT(CF609,AE648)=2,ROUND(CF609*AE648/SUM(AE639:AE648),#REF!),"")</f>
        <v/>
      </c>
      <c r="CG645" s="331" t="str">
        <f>IF(COUNT(CG609,AF648)=2,ROUND(CG609*AF648/SUM(AF639:AF648),#REF!),"")</f>
        <v/>
      </c>
      <c r="CH645" s="564" t="str">
        <f>IF(CH644="","",CH644)</f>
        <v>廃棄物</v>
      </c>
      <c r="CI645" s="564"/>
      <c r="CJ645" s="564"/>
      <c r="CK645" s="564"/>
      <c r="CL645" s="564"/>
      <c r="CM645" s="564"/>
      <c r="CN645" s="564"/>
      <c r="CO645" s="564"/>
      <c r="CP645" s="564"/>
      <c r="CQ645" s="564"/>
    </row>
    <row r="646" spans="3:95" s="243" customFormat="1" ht="13.5" customHeight="1">
      <c r="C646" s="568"/>
      <c r="D646" s="568"/>
      <c r="E646" s="332"/>
      <c r="F646" s="569" t="str">
        <f t="shared" ca="1" si="41"/>
        <v/>
      </c>
      <c r="G646" s="569"/>
      <c r="H646" s="569"/>
      <c r="I646" s="333" t="str">
        <f>IF(E646="","",E603)</f>
        <v/>
      </c>
      <c r="J646" s="569" t="e">
        <f>J637&amp;"８"</f>
        <v>#REF!</v>
      </c>
      <c r="K646" s="569"/>
      <c r="L646" s="308"/>
      <c r="M646" s="308"/>
      <c r="N646" s="308"/>
      <c r="O646" s="308"/>
      <c r="P646" s="308"/>
      <c r="Q646" s="308"/>
      <c r="R646" s="308"/>
      <c r="S646" s="308"/>
      <c r="T646" s="308"/>
      <c r="U646" s="308"/>
      <c r="V646" s="308"/>
      <c r="W646" s="308"/>
      <c r="X646" s="308"/>
      <c r="Y646" s="308"/>
      <c r="Z646" s="308"/>
      <c r="AA646" s="308"/>
      <c r="AB646" s="308"/>
      <c r="AC646" s="308"/>
      <c r="AD646" s="308"/>
      <c r="AE646" s="308"/>
      <c r="AF646" s="308"/>
      <c r="AG646" s="570"/>
      <c r="AH646" s="570"/>
      <c r="AI646" s="570"/>
      <c r="AJ646" s="570"/>
      <c r="AK646" s="570"/>
      <c r="AL646" s="570"/>
      <c r="AM646" s="570"/>
      <c r="AN646" s="570"/>
      <c r="AO646" s="570"/>
      <c r="AP646" s="570"/>
      <c r="AR646" s="571" t="b">
        <f t="shared" si="40"/>
        <v>0</v>
      </c>
      <c r="AS646" s="571"/>
      <c r="AT646" s="571"/>
      <c r="AU646" s="282" t="s">
        <v>160</v>
      </c>
      <c r="AV646" s="257"/>
      <c r="AX646" s="569"/>
      <c r="AY646" s="569"/>
      <c r="AZ646" s="589"/>
      <c r="BA646" s="590"/>
      <c r="BB646" s="590"/>
      <c r="BC646" s="590"/>
      <c r="BD646" s="589"/>
      <c r="BE646" s="585" t="e">
        <f>IF(#REF!="発電事業者","月間送電電力量（GWh）","月間受電電力量（GWh）")</f>
        <v>#REF!</v>
      </c>
      <c r="BF646" s="586"/>
      <c r="BG646" s="297" t="str">
        <f>IF(COUNT(BG610,L648)=2,ROUND(BG610*L648/SUM(L639:L648),#REF!),"")</f>
        <v/>
      </c>
      <c r="BH646" s="297" t="str">
        <f>IF(COUNT(BH610,M648)=2,ROUND(BH610*M648/SUM(M639:M648),#REF!),"")</f>
        <v/>
      </c>
      <c r="BI646" s="297" t="str">
        <f>IF(COUNT(BI610,N648)=2,ROUND(BI610*N648/SUM(N639:N648),#REF!),"")</f>
        <v/>
      </c>
      <c r="BJ646" s="297" t="str">
        <f>IF(COUNT(BJ610,O648)=2,ROUND(BJ610*O648/SUM(O639:O648),#REF!),"")</f>
        <v/>
      </c>
      <c r="BK646" s="297" t="str">
        <f>IF(COUNT(BK610,P648)=2,ROUND(BK610*P648/SUM(P639:P648),#REF!),"")</f>
        <v/>
      </c>
      <c r="BL646" s="297" t="str">
        <f>IF(COUNT(BL610,Q648)=2,ROUND(BL610*Q648/SUM(Q639:Q648),#REF!),"")</f>
        <v/>
      </c>
      <c r="BM646" s="297" t="str">
        <f>IF(COUNT(BM610,R648)=2,ROUND(BM610*R648/SUM(R639:R648),#REF!),"")</f>
        <v/>
      </c>
      <c r="BN646" s="297" t="str">
        <f>IF(COUNT(BN610,S648)=2,ROUND(BN610*S648/SUM(S639:S648),#REF!),"")</f>
        <v/>
      </c>
      <c r="BO646" s="297" t="str">
        <f>IF(COUNT(BO610,T648)=2,ROUND(BO610*T648/SUM(T639:T648),#REF!),"")</f>
        <v/>
      </c>
      <c r="BP646" s="297" t="str">
        <f>IF(COUNT(BP610,U648)=2,ROUND(BP610*U648/SUM(U639:U648),#REF!),"")</f>
        <v/>
      </c>
      <c r="BQ646" s="297" t="str">
        <f>IF(COUNT(BQ610,V648)=2,ROUND(BQ610*V648/SUM(V639:V648),#REF!),"")</f>
        <v/>
      </c>
      <c r="BR646" s="297" t="str">
        <f>IF(COUNT(BR610,W648)=2,ROUND(BR610*W648/SUM(W639:W648),#REF!),"")</f>
        <v/>
      </c>
      <c r="BS646" s="569" t="e">
        <f>IF(#REF!="発電事業者","年間送電電力量（GWh）","年間受電電力量（GWh）")</f>
        <v>#REF!</v>
      </c>
      <c r="BT646" s="569"/>
      <c r="BU646" s="569"/>
      <c r="BV646" s="333" t="s">
        <v>25</v>
      </c>
      <c r="BW646" s="352"/>
      <c r="BX646" s="582"/>
      <c r="BY646" s="297" t="str">
        <f>IF(COUNT(BY610,X648)=2,ROUND(BY610*X648/SUM(X639:X648),#REF!),"")</f>
        <v/>
      </c>
      <c r="BZ646" s="297" t="str">
        <f>IF(COUNT(BZ610,Y648)=2,ROUND(BZ610*Y648/SUM(Y639:Y648),#REF!),"")</f>
        <v/>
      </c>
      <c r="CA646" s="297" t="str">
        <f>IF(COUNT(CA610,Z648)=2,ROUND(CA610*Z648/SUM(Z639:Z648),#REF!),"")</f>
        <v/>
      </c>
      <c r="CB646" s="297" t="str">
        <f>IF(COUNT(CB610,AA648)=2,ROUND(CB610*AA648/SUM(AA639:AA648),#REF!),"")</f>
        <v/>
      </c>
      <c r="CC646" s="297" t="str">
        <f>IF(COUNT(CC610,AB648)=2,ROUND(CC610*AB648/SUM(AB639:AB648),#REF!),"")</f>
        <v/>
      </c>
      <c r="CD646" s="297" t="str">
        <f>IF(COUNT(CD610,AC648)=2,ROUND(CD610*AC648/SUM(AC639:AC648),#REF!),"")</f>
        <v/>
      </c>
      <c r="CE646" s="297" t="str">
        <f>IF(COUNT(CE610,AD648)=2,ROUND(CE610*AD648/SUM(AD639:AD648),#REF!),"")</f>
        <v/>
      </c>
      <c r="CF646" s="297" t="str">
        <f>IF(COUNT(CF610,AE648)=2,ROUND(CF610*AE648/SUM(AE639:AE648),#REF!),"")</f>
        <v/>
      </c>
      <c r="CG646" s="297" t="str">
        <f>IF(COUNT(CG610,AF648)=2,ROUND(CG610*AF648/SUM(AF639:AF648),#REF!),"")</f>
        <v/>
      </c>
      <c r="CH646" s="565" t="str">
        <f>IF(COUNTA(AG648)=0,"",AG648)</f>
        <v/>
      </c>
      <c r="CI646" s="565"/>
      <c r="CJ646" s="565"/>
      <c r="CK646" s="565"/>
      <c r="CL646" s="565"/>
      <c r="CM646" s="565"/>
      <c r="CN646" s="565"/>
      <c r="CO646" s="565"/>
      <c r="CP646" s="565"/>
      <c r="CQ646" s="565"/>
    </row>
    <row r="647" spans="3:95" s="243" customFormat="1" ht="13.5" customHeight="1">
      <c r="C647" s="568"/>
      <c r="D647" s="568"/>
      <c r="E647" s="332"/>
      <c r="F647" s="569" t="str">
        <f t="shared" ca="1" si="41"/>
        <v/>
      </c>
      <c r="G647" s="569"/>
      <c r="H647" s="569"/>
      <c r="I647" s="333" t="str">
        <f>IF(E647="","",E603)</f>
        <v/>
      </c>
      <c r="J647" s="569" t="e">
        <f>J637&amp;"９"</f>
        <v>#REF!</v>
      </c>
      <c r="K647" s="569"/>
      <c r="L647" s="308"/>
      <c r="M647" s="308"/>
      <c r="N647" s="308"/>
      <c r="O647" s="308"/>
      <c r="P647" s="308"/>
      <c r="Q647" s="308"/>
      <c r="R647" s="308"/>
      <c r="S647" s="308"/>
      <c r="T647" s="308"/>
      <c r="U647" s="308"/>
      <c r="V647" s="308"/>
      <c r="W647" s="308"/>
      <c r="X647" s="308"/>
      <c r="Y647" s="308"/>
      <c r="Z647" s="308"/>
      <c r="AA647" s="308"/>
      <c r="AB647" s="308"/>
      <c r="AC647" s="308"/>
      <c r="AD647" s="308"/>
      <c r="AE647" s="308"/>
      <c r="AF647" s="308"/>
      <c r="AG647" s="570"/>
      <c r="AH647" s="570"/>
      <c r="AI647" s="570"/>
      <c r="AJ647" s="570"/>
      <c r="AK647" s="570"/>
      <c r="AL647" s="570"/>
      <c r="AM647" s="570"/>
      <c r="AN647" s="570"/>
      <c r="AO647" s="570"/>
      <c r="AP647" s="570"/>
      <c r="AR647" s="571" t="b">
        <f t="shared" si="40"/>
        <v>0</v>
      </c>
      <c r="AS647" s="571"/>
      <c r="AT647" s="571"/>
      <c r="AU647" s="282" t="s">
        <v>160</v>
      </c>
      <c r="AV647" s="275"/>
    </row>
    <row r="648" spans="3:95" s="243" customFormat="1" ht="13.5" customHeight="1">
      <c r="C648" s="572" t="s">
        <v>307</v>
      </c>
      <c r="D648" s="573"/>
      <c r="E648" s="353"/>
      <c r="F648" s="574"/>
      <c r="G648" s="575"/>
      <c r="H648" s="576"/>
      <c r="I648" s="354"/>
      <c r="J648" s="577"/>
      <c r="K648" s="577"/>
      <c r="L648" s="308"/>
      <c r="M648" s="308"/>
      <c r="N648" s="308"/>
      <c r="O648" s="308"/>
      <c r="P648" s="308"/>
      <c r="Q648" s="308"/>
      <c r="R648" s="308"/>
      <c r="S648" s="308"/>
      <c r="T648" s="308"/>
      <c r="U648" s="308"/>
      <c r="V648" s="308"/>
      <c r="W648" s="308"/>
      <c r="X648" s="308"/>
      <c r="Y648" s="308"/>
      <c r="Z648" s="308"/>
      <c r="AA648" s="308"/>
      <c r="AB648" s="308"/>
      <c r="AC648" s="308"/>
      <c r="AD648" s="308"/>
      <c r="AE648" s="308"/>
      <c r="AF648" s="308"/>
      <c r="AG648" s="570"/>
      <c r="AH648" s="570"/>
      <c r="AI648" s="570"/>
      <c r="AJ648" s="570"/>
      <c r="AK648" s="570"/>
      <c r="AL648" s="570"/>
      <c r="AM648" s="570"/>
      <c r="AN648" s="570"/>
      <c r="AO648" s="570"/>
      <c r="AP648" s="570"/>
      <c r="AR648" s="571" t="b">
        <f t="shared" si="40"/>
        <v>0</v>
      </c>
      <c r="AS648" s="571"/>
      <c r="AT648" s="571"/>
      <c r="AU648" s="282" t="s">
        <v>160</v>
      </c>
    </row>
    <row r="649" spans="3:95" s="243" customFormat="1" ht="13.5" hidden="1" customHeight="1"/>
    <row r="650" spans="3:95" s="243" customFormat="1" ht="13.5" hidden="1" customHeight="1">
      <c r="AV650" s="268"/>
    </row>
    <row r="651" spans="3:95" s="243" customFormat="1" ht="13.5" hidden="1" customHeight="1">
      <c r="AV651" s="268"/>
    </row>
    <row r="652" spans="3:95" s="243" customFormat="1" ht="13.5" hidden="1" customHeight="1">
      <c r="AV652" s="268"/>
    </row>
    <row r="653" spans="3:95" s="243" customFormat="1" ht="13.5" hidden="1" customHeight="1">
      <c r="AV653" s="268"/>
    </row>
    <row r="654" spans="3:95" s="243" customFormat="1" ht="13.5" hidden="1" customHeight="1">
      <c r="AV654" s="268"/>
    </row>
    <row r="655" spans="3:95" s="243" customFormat="1" ht="13.5" hidden="1" customHeight="1">
      <c r="AV655" s="268"/>
    </row>
    <row r="656" spans="3:95" s="243" customFormat="1" ht="13.5" hidden="1" customHeight="1">
      <c r="AV656" s="268"/>
    </row>
    <row r="657" spans="43:48" s="243" customFormat="1" ht="13.5" hidden="1" customHeight="1">
      <c r="AV657" s="268"/>
    </row>
    <row r="658" spans="43:48" s="243" customFormat="1" ht="13.5" hidden="1" customHeight="1">
      <c r="AV658" s="268"/>
    </row>
    <row r="659" spans="43:48" s="243" customFormat="1" ht="13.5" hidden="1" customHeight="1">
      <c r="AV659" s="268"/>
    </row>
    <row r="660" spans="43:48" s="243" customFormat="1" ht="13.5" hidden="1" customHeight="1">
      <c r="AV660" s="268"/>
    </row>
    <row r="661" spans="43:48" s="243" customFormat="1" ht="13.5" hidden="1" customHeight="1">
      <c r="AV661" s="268"/>
    </row>
    <row r="662" spans="43:48" s="243" customFormat="1" ht="13.5" customHeight="1">
      <c r="AQ662" s="268"/>
      <c r="AR662" s="268"/>
      <c r="AS662" s="268"/>
      <c r="AT662" s="268"/>
      <c r="AU662" s="268"/>
    </row>
  </sheetData>
  <sheetProtection formatCells="0"/>
  <dataConsolidate/>
  <mergeCells count="3190">
    <mergeCell ref="C647:D647"/>
    <mergeCell ref="F647:H647"/>
    <mergeCell ref="J647:K647"/>
    <mergeCell ref="AG647:AP647"/>
    <mergeCell ref="AR647:AT647"/>
    <mergeCell ref="C648:D648"/>
    <mergeCell ref="F648:H648"/>
    <mergeCell ref="J648:K648"/>
    <mergeCell ref="AG648:AP648"/>
    <mergeCell ref="AR648:AT648"/>
    <mergeCell ref="BE645:BF645"/>
    <mergeCell ref="CH645:CQ645"/>
    <mergeCell ref="C646:D646"/>
    <mergeCell ref="F646:H646"/>
    <mergeCell ref="J646:K646"/>
    <mergeCell ref="AG646:AP646"/>
    <mergeCell ref="AR646:AT646"/>
    <mergeCell ref="BE646:BF646"/>
    <mergeCell ref="BS646:BU646"/>
    <mergeCell ref="CH646:CQ646"/>
    <mergeCell ref="BE644:BF644"/>
    <mergeCell ref="BS644:BU645"/>
    <mergeCell ref="BX644:BX646"/>
    <mergeCell ref="CH644:CQ644"/>
    <mergeCell ref="C645:D645"/>
    <mergeCell ref="F645:H645"/>
    <mergeCell ref="J645:K645"/>
    <mergeCell ref="AG645:AP645"/>
    <mergeCell ref="AR645:AT645"/>
    <mergeCell ref="CH643:CQ643"/>
    <mergeCell ref="C644:D644"/>
    <mergeCell ref="F644:H644"/>
    <mergeCell ref="J644:K644"/>
    <mergeCell ref="AG644:AP644"/>
    <mergeCell ref="AR644:AT644"/>
    <mergeCell ref="AX644:AY646"/>
    <mergeCell ref="AZ644:AZ646"/>
    <mergeCell ref="BA644:BC646"/>
    <mergeCell ref="BD644:BD646"/>
    <mergeCell ref="BX641:BX643"/>
    <mergeCell ref="CH641:CQ641"/>
    <mergeCell ref="C642:D642"/>
    <mergeCell ref="F642:H642"/>
    <mergeCell ref="J642:K642"/>
    <mergeCell ref="AG642:AP642"/>
    <mergeCell ref="AR642:AT642"/>
    <mergeCell ref="BE642:BF642"/>
    <mergeCell ref="CH642:CQ642"/>
    <mergeCell ref="C643:D643"/>
    <mergeCell ref="AZ641:AZ643"/>
    <mergeCell ref="BA641:BC643"/>
    <mergeCell ref="BD641:BD643"/>
    <mergeCell ref="BE641:BF641"/>
    <mergeCell ref="BS641:BU642"/>
    <mergeCell ref="BW641:BW643"/>
    <mergeCell ref="BE643:BF643"/>
    <mergeCell ref="BS643:BU643"/>
    <mergeCell ref="C641:D641"/>
    <mergeCell ref="F641:H641"/>
    <mergeCell ref="J641:K641"/>
    <mergeCell ref="AG641:AP641"/>
    <mergeCell ref="AR641:AT641"/>
    <mergeCell ref="AX641:AY643"/>
    <mergeCell ref="F643:H643"/>
    <mergeCell ref="J643:K643"/>
    <mergeCell ref="AG643:AP643"/>
    <mergeCell ref="AR643:AT643"/>
    <mergeCell ref="CH639:CQ639"/>
    <mergeCell ref="C640:D640"/>
    <mergeCell ref="F640:H640"/>
    <mergeCell ref="J640:K640"/>
    <mergeCell ref="AG640:AP640"/>
    <mergeCell ref="AR640:AT640"/>
    <mergeCell ref="BE640:BF640"/>
    <mergeCell ref="BS640:BU640"/>
    <mergeCell ref="CH640:CQ640"/>
    <mergeCell ref="C639:D639"/>
    <mergeCell ref="F639:H639"/>
    <mergeCell ref="J639:K639"/>
    <mergeCell ref="AG639:AP639"/>
    <mergeCell ref="AR639:AT639"/>
    <mergeCell ref="BE639:BF639"/>
    <mergeCell ref="BS638:BU639"/>
    <mergeCell ref="BW638:BW640"/>
    <mergeCell ref="BX638:BX640"/>
    <mergeCell ref="CH638:CQ638"/>
    <mergeCell ref="AC637:AC638"/>
    <mergeCell ref="AD637:AD638"/>
    <mergeCell ref="AE637:AE638"/>
    <mergeCell ref="AF637:AF638"/>
    <mergeCell ref="AG637:AP638"/>
    <mergeCell ref="BE637:BF637"/>
    <mergeCell ref="L637:W637"/>
    <mergeCell ref="X637:X638"/>
    <mergeCell ref="Y637:Y638"/>
    <mergeCell ref="Z637:Z638"/>
    <mergeCell ref="AA637:AA638"/>
    <mergeCell ref="AB637:AB638"/>
    <mergeCell ref="BW635:BW637"/>
    <mergeCell ref="BX635:BX637"/>
    <mergeCell ref="CH635:CQ635"/>
    <mergeCell ref="BE636:BF636"/>
    <mergeCell ref="CH636:CQ636"/>
    <mergeCell ref="BS635:BU636"/>
    <mergeCell ref="BS637:BU637"/>
    <mergeCell ref="CH637:CQ637"/>
    <mergeCell ref="C629:D630"/>
    <mergeCell ref="E629:G629"/>
    <mergeCell ref="AX629:AY631"/>
    <mergeCell ref="AZ629:AZ631"/>
    <mergeCell ref="BA629:BC631"/>
    <mergeCell ref="BD629:BD631"/>
    <mergeCell ref="BE629:BF629"/>
    <mergeCell ref="C637:D638"/>
    <mergeCell ref="E637:E638"/>
    <mergeCell ref="F637:H638"/>
    <mergeCell ref="I637:I638"/>
    <mergeCell ref="J637:K638"/>
    <mergeCell ref="AX635:AY637"/>
    <mergeCell ref="AZ635:AZ637"/>
    <mergeCell ref="BA635:BC637"/>
    <mergeCell ref="BD635:BD637"/>
    <mergeCell ref="BE635:BF635"/>
    <mergeCell ref="AX638:AY640"/>
    <mergeCell ref="AZ638:AZ640"/>
    <mergeCell ref="BA638:BC640"/>
    <mergeCell ref="BD638:BD640"/>
    <mergeCell ref="BE638:BF638"/>
    <mergeCell ref="BE633:BF633"/>
    <mergeCell ref="BE634:BF634"/>
    <mergeCell ref="AZ632:AZ634"/>
    <mergeCell ref="BA632:BC634"/>
    <mergeCell ref="BD632:BD634"/>
    <mergeCell ref="BE632:BF632"/>
    <mergeCell ref="C631:D632"/>
    <mergeCell ref="E631:G631"/>
    <mergeCell ref="U631:X631"/>
    <mergeCell ref="Y631:Z631"/>
    <mergeCell ref="CH625:CQ625"/>
    <mergeCell ref="E626:G626"/>
    <mergeCell ref="AX626:AY628"/>
    <mergeCell ref="AZ626:AZ628"/>
    <mergeCell ref="BA626:BC628"/>
    <mergeCell ref="BD626:BD628"/>
    <mergeCell ref="U632:X632"/>
    <mergeCell ref="Y632:Z632"/>
    <mergeCell ref="AX632:AY634"/>
    <mergeCell ref="BS629:BU630"/>
    <mergeCell ref="BW629:BW631"/>
    <mergeCell ref="BX629:BX631"/>
    <mergeCell ref="CH629:CQ629"/>
    <mergeCell ref="E630:G630"/>
    <mergeCell ref="BE630:BF630"/>
    <mergeCell ref="CH630:CQ630"/>
    <mergeCell ref="CH631:CQ631"/>
    <mergeCell ref="BE628:BF628"/>
    <mergeCell ref="BS628:BU628"/>
    <mergeCell ref="CH628:CQ628"/>
    <mergeCell ref="BX632:BX634"/>
    <mergeCell ref="CH632:CQ632"/>
    <mergeCell ref="CH633:CQ633"/>
    <mergeCell ref="BS634:BU634"/>
    <mergeCell ref="CH634:CQ634"/>
    <mergeCell ref="BS632:BU633"/>
    <mergeCell ref="BW632:BW634"/>
    <mergeCell ref="BE631:BF631"/>
    <mergeCell ref="BS631:BU631"/>
    <mergeCell ref="E632:G632"/>
    <mergeCell ref="BE623:BF623"/>
    <mergeCell ref="BS623:BU624"/>
    <mergeCell ref="BW623:BW625"/>
    <mergeCell ref="BX623:BX625"/>
    <mergeCell ref="CH623:CQ623"/>
    <mergeCell ref="E624:G624"/>
    <mergeCell ref="BE624:BF624"/>
    <mergeCell ref="CH624:CQ624"/>
    <mergeCell ref="BE622:BF622"/>
    <mergeCell ref="BS622:BU622"/>
    <mergeCell ref="CH622:CQ622"/>
    <mergeCell ref="C623:D624"/>
    <mergeCell ref="E623:G623"/>
    <mergeCell ref="U623:Z630"/>
    <mergeCell ref="AX623:AY625"/>
    <mergeCell ref="AZ623:AZ625"/>
    <mergeCell ref="BA623:BC625"/>
    <mergeCell ref="BD623:BD625"/>
    <mergeCell ref="BE626:BF626"/>
    <mergeCell ref="BS626:BU627"/>
    <mergeCell ref="BW626:BW628"/>
    <mergeCell ref="BX626:BX628"/>
    <mergeCell ref="CH626:CQ626"/>
    <mergeCell ref="C627:D628"/>
    <mergeCell ref="E627:G627"/>
    <mergeCell ref="BE627:BF627"/>
    <mergeCell ref="CH627:CQ627"/>
    <mergeCell ref="E628:G628"/>
    <mergeCell ref="C625:D626"/>
    <mergeCell ref="E625:G625"/>
    <mergeCell ref="BE625:BF625"/>
    <mergeCell ref="BS625:BU625"/>
    <mergeCell ref="C621:D622"/>
    <mergeCell ref="E621:G621"/>
    <mergeCell ref="U621:X621"/>
    <mergeCell ref="Y621:Z621"/>
    <mergeCell ref="BE621:BF621"/>
    <mergeCell ref="CH621:CQ621"/>
    <mergeCell ref="E622:G622"/>
    <mergeCell ref="U622:X622"/>
    <mergeCell ref="Y622:Z622"/>
    <mergeCell ref="CH619:CQ619"/>
    <mergeCell ref="E620:G620"/>
    <mergeCell ref="AX620:AY622"/>
    <mergeCell ref="AZ620:AZ622"/>
    <mergeCell ref="BA620:BC622"/>
    <mergeCell ref="BD620:BD622"/>
    <mergeCell ref="BE620:BF620"/>
    <mergeCell ref="BS620:BU621"/>
    <mergeCell ref="BW620:BW622"/>
    <mergeCell ref="BX620:BX622"/>
    <mergeCell ref="BD617:BD619"/>
    <mergeCell ref="BE617:BF617"/>
    <mergeCell ref="BS617:BU618"/>
    <mergeCell ref="BW617:BW619"/>
    <mergeCell ref="BX617:BX619"/>
    <mergeCell ref="CH617:CQ617"/>
    <mergeCell ref="BE618:BF618"/>
    <mergeCell ref="CH618:CQ618"/>
    <mergeCell ref="BE619:BF619"/>
    <mergeCell ref="BS619:BU619"/>
    <mergeCell ref="CE615:CE616"/>
    <mergeCell ref="CF615:CF616"/>
    <mergeCell ref="CG615:CG616"/>
    <mergeCell ref="CH615:CQ616"/>
    <mergeCell ref="E616:G616"/>
    <mergeCell ref="C617:D618"/>
    <mergeCell ref="E617:G617"/>
    <mergeCell ref="AX617:AY619"/>
    <mergeCell ref="AZ617:AZ619"/>
    <mergeCell ref="BA617:BC619"/>
    <mergeCell ref="BY615:BY616"/>
    <mergeCell ref="BZ615:BZ616"/>
    <mergeCell ref="CA615:CA616"/>
    <mergeCell ref="CB615:CB616"/>
    <mergeCell ref="CC615:CC616"/>
    <mergeCell ref="CD615:CD616"/>
    <mergeCell ref="BD615:BD616"/>
    <mergeCell ref="BE615:BF616"/>
    <mergeCell ref="BG615:BR615"/>
    <mergeCell ref="BS615:BV616"/>
    <mergeCell ref="BW615:BW616"/>
    <mergeCell ref="BX615:BX616"/>
    <mergeCell ref="C615:D616"/>
    <mergeCell ref="E615:G615"/>
    <mergeCell ref="U615:Z620"/>
    <mergeCell ref="AX615:AY616"/>
    <mergeCell ref="AZ615:AZ616"/>
    <mergeCell ref="BA615:BC616"/>
    <mergeCell ref="E618:G618"/>
    <mergeCell ref="C619:D620"/>
    <mergeCell ref="E619:G619"/>
    <mergeCell ref="CH620:CQ620"/>
    <mergeCell ref="CE606:CE607"/>
    <mergeCell ref="CF606:CF607"/>
    <mergeCell ref="BS612:BU612"/>
    <mergeCell ref="C613:D614"/>
    <mergeCell ref="E613:G613"/>
    <mergeCell ref="U613:X613"/>
    <mergeCell ref="Y613:Z613"/>
    <mergeCell ref="E614:G614"/>
    <mergeCell ref="U614:X614"/>
    <mergeCell ref="Y614:Z614"/>
    <mergeCell ref="BS610:BU610"/>
    <mergeCell ref="C611:D612"/>
    <mergeCell ref="E611:G611"/>
    <mergeCell ref="U611:X611"/>
    <mergeCell ref="Y611:Z611"/>
    <mergeCell ref="BC611:BR612"/>
    <mergeCell ref="BS611:BU611"/>
    <mergeCell ref="E612:G612"/>
    <mergeCell ref="U612:X612"/>
    <mergeCell ref="Y612:Z612"/>
    <mergeCell ref="C609:D610"/>
    <mergeCell ref="E609:G609"/>
    <mergeCell ref="U609:Z610"/>
    <mergeCell ref="BC609:BF609"/>
    <mergeCell ref="E610:G610"/>
    <mergeCell ref="BC610:BF610"/>
    <mergeCell ref="CG606:CG607"/>
    <mergeCell ref="BS606:BV607"/>
    <mergeCell ref="BW606:BW607"/>
    <mergeCell ref="BX606:BX607"/>
    <mergeCell ref="BY606:BY607"/>
    <mergeCell ref="BZ606:BZ607"/>
    <mergeCell ref="CA606:CA607"/>
    <mergeCell ref="C603:D604"/>
    <mergeCell ref="E603:F604"/>
    <mergeCell ref="C606:G608"/>
    <mergeCell ref="H606:Z606"/>
    <mergeCell ref="BC606:BF607"/>
    <mergeCell ref="BG606:BR606"/>
    <mergeCell ref="H607:H608"/>
    <mergeCell ref="I607:I608"/>
    <mergeCell ref="J607:J608"/>
    <mergeCell ref="K607:K608"/>
    <mergeCell ref="R607:R608"/>
    <mergeCell ref="S607:S608"/>
    <mergeCell ref="T607:T608"/>
    <mergeCell ref="U607:Z608"/>
    <mergeCell ref="BC608:BF608"/>
    <mergeCell ref="BS608:BU609"/>
    <mergeCell ref="L607:L608"/>
    <mergeCell ref="M607:M608"/>
    <mergeCell ref="N607:N608"/>
    <mergeCell ref="O607:O608"/>
    <mergeCell ref="P607:P608"/>
    <mergeCell ref="Q607:Q608"/>
    <mergeCell ref="CB606:CB607"/>
    <mergeCell ref="CC606:CC607"/>
    <mergeCell ref="CD606:CD607"/>
    <mergeCell ref="C587:D587"/>
    <mergeCell ref="F587:H587"/>
    <mergeCell ref="J587:K587"/>
    <mergeCell ref="AG587:AP587"/>
    <mergeCell ref="AR587:AT587"/>
    <mergeCell ref="C588:D588"/>
    <mergeCell ref="F588:H588"/>
    <mergeCell ref="J588:K588"/>
    <mergeCell ref="AG588:AP588"/>
    <mergeCell ref="AR588:AT588"/>
    <mergeCell ref="BE585:BF585"/>
    <mergeCell ref="CH585:CQ585"/>
    <mergeCell ref="C586:D586"/>
    <mergeCell ref="F586:H586"/>
    <mergeCell ref="J586:K586"/>
    <mergeCell ref="AG586:AP586"/>
    <mergeCell ref="AR586:AT586"/>
    <mergeCell ref="BE586:BF586"/>
    <mergeCell ref="BS586:BU586"/>
    <mergeCell ref="CH586:CQ586"/>
    <mergeCell ref="BE584:BF584"/>
    <mergeCell ref="BS584:BU585"/>
    <mergeCell ref="BX584:BX586"/>
    <mergeCell ref="CH584:CQ584"/>
    <mergeCell ref="C585:D585"/>
    <mergeCell ref="F585:H585"/>
    <mergeCell ref="J585:K585"/>
    <mergeCell ref="AG585:AP585"/>
    <mergeCell ref="AR585:AT585"/>
    <mergeCell ref="CH583:CQ583"/>
    <mergeCell ref="C584:D584"/>
    <mergeCell ref="F584:H584"/>
    <mergeCell ref="J584:K584"/>
    <mergeCell ref="AG584:AP584"/>
    <mergeCell ref="AR584:AT584"/>
    <mergeCell ref="AX584:AY586"/>
    <mergeCell ref="AZ584:AZ586"/>
    <mergeCell ref="BA584:BC586"/>
    <mergeCell ref="BD584:BD586"/>
    <mergeCell ref="BX581:BX583"/>
    <mergeCell ref="CH581:CQ581"/>
    <mergeCell ref="C582:D582"/>
    <mergeCell ref="F582:H582"/>
    <mergeCell ref="J582:K582"/>
    <mergeCell ref="AG582:AP582"/>
    <mergeCell ref="AR582:AT582"/>
    <mergeCell ref="BE582:BF582"/>
    <mergeCell ref="CH582:CQ582"/>
    <mergeCell ref="C583:D583"/>
    <mergeCell ref="AZ581:AZ583"/>
    <mergeCell ref="BA581:BC583"/>
    <mergeCell ref="BD581:BD583"/>
    <mergeCell ref="BE581:BF581"/>
    <mergeCell ref="BS581:BU582"/>
    <mergeCell ref="BW581:BW583"/>
    <mergeCell ref="BE583:BF583"/>
    <mergeCell ref="BS583:BU583"/>
    <mergeCell ref="C581:D581"/>
    <mergeCell ref="F581:H581"/>
    <mergeCell ref="J581:K581"/>
    <mergeCell ref="AG581:AP581"/>
    <mergeCell ref="AR581:AT581"/>
    <mergeCell ref="AX581:AY583"/>
    <mergeCell ref="F583:H583"/>
    <mergeCell ref="J583:K583"/>
    <mergeCell ref="AG583:AP583"/>
    <mergeCell ref="AR583:AT583"/>
    <mergeCell ref="CH579:CQ579"/>
    <mergeCell ref="C580:D580"/>
    <mergeCell ref="F580:H580"/>
    <mergeCell ref="J580:K580"/>
    <mergeCell ref="AG580:AP580"/>
    <mergeCell ref="AR580:AT580"/>
    <mergeCell ref="BE580:BF580"/>
    <mergeCell ref="BS580:BU580"/>
    <mergeCell ref="CH580:CQ580"/>
    <mergeCell ref="C579:D579"/>
    <mergeCell ref="F579:H579"/>
    <mergeCell ref="J579:K579"/>
    <mergeCell ref="AG579:AP579"/>
    <mergeCell ref="AR579:AT579"/>
    <mergeCell ref="BE579:BF579"/>
    <mergeCell ref="BS578:BU579"/>
    <mergeCell ref="BW578:BW580"/>
    <mergeCell ref="BX578:BX580"/>
    <mergeCell ref="CH578:CQ578"/>
    <mergeCell ref="AC577:AC578"/>
    <mergeCell ref="AD577:AD578"/>
    <mergeCell ref="AE577:AE578"/>
    <mergeCell ref="AF577:AF578"/>
    <mergeCell ref="AG577:AP578"/>
    <mergeCell ref="BE577:BF577"/>
    <mergeCell ref="L577:W577"/>
    <mergeCell ref="X577:X578"/>
    <mergeCell ref="Y577:Y578"/>
    <mergeCell ref="Z577:Z578"/>
    <mergeCell ref="AA577:AA578"/>
    <mergeCell ref="AB577:AB578"/>
    <mergeCell ref="BW575:BW577"/>
    <mergeCell ref="BX575:BX577"/>
    <mergeCell ref="CH575:CQ575"/>
    <mergeCell ref="BE576:BF576"/>
    <mergeCell ref="CH576:CQ576"/>
    <mergeCell ref="BS575:BU576"/>
    <mergeCell ref="BS577:BU577"/>
    <mergeCell ref="CH577:CQ577"/>
    <mergeCell ref="C569:D570"/>
    <mergeCell ref="E569:G569"/>
    <mergeCell ref="AX569:AY571"/>
    <mergeCell ref="AZ569:AZ571"/>
    <mergeCell ref="BA569:BC571"/>
    <mergeCell ref="BD569:BD571"/>
    <mergeCell ref="BE569:BF569"/>
    <mergeCell ref="C577:D578"/>
    <mergeCell ref="E577:E578"/>
    <mergeCell ref="F577:H578"/>
    <mergeCell ref="I577:I578"/>
    <mergeCell ref="J577:K578"/>
    <mergeCell ref="AX575:AY577"/>
    <mergeCell ref="AZ575:AZ577"/>
    <mergeCell ref="BA575:BC577"/>
    <mergeCell ref="BD575:BD577"/>
    <mergeCell ref="BE575:BF575"/>
    <mergeCell ref="AX578:AY580"/>
    <mergeCell ref="AZ578:AZ580"/>
    <mergeCell ref="BA578:BC580"/>
    <mergeCell ref="BD578:BD580"/>
    <mergeCell ref="BE578:BF578"/>
    <mergeCell ref="BE573:BF573"/>
    <mergeCell ref="BE574:BF574"/>
    <mergeCell ref="AZ572:AZ574"/>
    <mergeCell ref="BA572:BC574"/>
    <mergeCell ref="BD572:BD574"/>
    <mergeCell ref="BE572:BF572"/>
    <mergeCell ref="C571:D572"/>
    <mergeCell ref="E571:G571"/>
    <mergeCell ref="U571:X571"/>
    <mergeCell ref="Y571:Z571"/>
    <mergeCell ref="CH565:CQ565"/>
    <mergeCell ref="E566:G566"/>
    <mergeCell ref="AX566:AY568"/>
    <mergeCell ref="AZ566:AZ568"/>
    <mergeCell ref="BA566:BC568"/>
    <mergeCell ref="BD566:BD568"/>
    <mergeCell ref="U572:X572"/>
    <mergeCell ref="Y572:Z572"/>
    <mergeCell ref="AX572:AY574"/>
    <mergeCell ref="BS569:BU570"/>
    <mergeCell ref="BW569:BW571"/>
    <mergeCell ref="BX569:BX571"/>
    <mergeCell ref="CH569:CQ569"/>
    <mergeCell ref="E570:G570"/>
    <mergeCell ref="BE570:BF570"/>
    <mergeCell ref="CH570:CQ570"/>
    <mergeCell ref="CH571:CQ571"/>
    <mergeCell ref="BE568:BF568"/>
    <mergeCell ref="BS568:BU568"/>
    <mergeCell ref="CH568:CQ568"/>
    <mergeCell ref="BX572:BX574"/>
    <mergeCell ref="CH572:CQ572"/>
    <mergeCell ref="CH573:CQ573"/>
    <mergeCell ref="BS574:BU574"/>
    <mergeCell ref="CH574:CQ574"/>
    <mergeCell ref="BS572:BU573"/>
    <mergeCell ref="BW572:BW574"/>
    <mergeCell ref="BE571:BF571"/>
    <mergeCell ref="BS571:BU571"/>
    <mergeCell ref="E572:G572"/>
    <mergeCell ref="BE563:BF563"/>
    <mergeCell ref="BS563:BU564"/>
    <mergeCell ref="BW563:BW565"/>
    <mergeCell ref="BX563:BX565"/>
    <mergeCell ref="CH563:CQ563"/>
    <mergeCell ref="E564:G564"/>
    <mergeCell ref="BE564:BF564"/>
    <mergeCell ref="CH564:CQ564"/>
    <mergeCell ref="BE562:BF562"/>
    <mergeCell ref="BS562:BU562"/>
    <mergeCell ref="CH562:CQ562"/>
    <mergeCell ref="C563:D564"/>
    <mergeCell ref="E563:G563"/>
    <mergeCell ref="U563:Z570"/>
    <mergeCell ref="AX563:AY565"/>
    <mergeCell ref="AZ563:AZ565"/>
    <mergeCell ref="BA563:BC565"/>
    <mergeCell ref="BD563:BD565"/>
    <mergeCell ref="BE566:BF566"/>
    <mergeCell ref="BS566:BU567"/>
    <mergeCell ref="BW566:BW568"/>
    <mergeCell ref="BX566:BX568"/>
    <mergeCell ref="CH566:CQ566"/>
    <mergeCell ref="C567:D568"/>
    <mergeCell ref="E567:G567"/>
    <mergeCell ref="BE567:BF567"/>
    <mergeCell ref="CH567:CQ567"/>
    <mergeCell ref="E568:G568"/>
    <mergeCell ref="C565:D566"/>
    <mergeCell ref="E565:G565"/>
    <mergeCell ref="BE565:BF565"/>
    <mergeCell ref="BS565:BU565"/>
    <mergeCell ref="C561:D562"/>
    <mergeCell ref="E561:G561"/>
    <mergeCell ref="U561:X561"/>
    <mergeCell ref="Y561:Z561"/>
    <mergeCell ref="BE561:BF561"/>
    <mergeCell ref="CH561:CQ561"/>
    <mergeCell ref="E562:G562"/>
    <mergeCell ref="U562:X562"/>
    <mergeCell ref="Y562:Z562"/>
    <mergeCell ref="CH559:CQ559"/>
    <mergeCell ref="E560:G560"/>
    <mergeCell ref="AX560:AY562"/>
    <mergeCell ref="AZ560:AZ562"/>
    <mergeCell ref="BA560:BC562"/>
    <mergeCell ref="BD560:BD562"/>
    <mergeCell ref="BE560:BF560"/>
    <mergeCell ref="BS560:BU561"/>
    <mergeCell ref="BW560:BW562"/>
    <mergeCell ref="BX560:BX562"/>
    <mergeCell ref="BD557:BD559"/>
    <mergeCell ref="BE557:BF557"/>
    <mergeCell ref="BS557:BU558"/>
    <mergeCell ref="BW557:BW559"/>
    <mergeCell ref="BX557:BX559"/>
    <mergeCell ref="CH557:CQ557"/>
    <mergeCell ref="BE558:BF558"/>
    <mergeCell ref="CH558:CQ558"/>
    <mergeCell ref="BE559:BF559"/>
    <mergeCell ref="BS559:BU559"/>
    <mergeCell ref="CE555:CE556"/>
    <mergeCell ref="CF555:CF556"/>
    <mergeCell ref="CG555:CG556"/>
    <mergeCell ref="CH555:CQ556"/>
    <mergeCell ref="E556:G556"/>
    <mergeCell ref="C557:D558"/>
    <mergeCell ref="E557:G557"/>
    <mergeCell ref="AX557:AY559"/>
    <mergeCell ref="AZ557:AZ559"/>
    <mergeCell ref="BA557:BC559"/>
    <mergeCell ref="BY555:BY556"/>
    <mergeCell ref="BZ555:BZ556"/>
    <mergeCell ref="CA555:CA556"/>
    <mergeCell ref="CB555:CB556"/>
    <mergeCell ref="CC555:CC556"/>
    <mergeCell ref="CD555:CD556"/>
    <mergeCell ref="BD555:BD556"/>
    <mergeCell ref="BE555:BF556"/>
    <mergeCell ref="BG555:BR555"/>
    <mergeCell ref="BS555:BV556"/>
    <mergeCell ref="BW555:BW556"/>
    <mergeCell ref="BX555:BX556"/>
    <mergeCell ref="C555:D556"/>
    <mergeCell ref="E555:G555"/>
    <mergeCell ref="U555:Z560"/>
    <mergeCell ref="AX555:AY556"/>
    <mergeCell ref="AZ555:AZ556"/>
    <mergeCell ref="BA555:BC556"/>
    <mergeCell ref="E558:G558"/>
    <mergeCell ref="C559:D560"/>
    <mergeCell ref="E559:G559"/>
    <mergeCell ref="CH560:CQ560"/>
    <mergeCell ref="CE546:CE547"/>
    <mergeCell ref="CF546:CF547"/>
    <mergeCell ref="BS552:BU552"/>
    <mergeCell ref="C553:D554"/>
    <mergeCell ref="E553:G553"/>
    <mergeCell ref="U553:X553"/>
    <mergeCell ref="Y553:Z553"/>
    <mergeCell ref="E554:G554"/>
    <mergeCell ref="U554:X554"/>
    <mergeCell ref="Y554:Z554"/>
    <mergeCell ref="BS550:BU550"/>
    <mergeCell ref="C551:D552"/>
    <mergeCell ref="E551:G551"/>
    <mergeCell ref="U551:X551"/>
    <mergeCell ref="Y551:Z551"/>
    <mergeCell ref="BC551:BR552"/>
    <mergeCell ref="BS551:BU551"/>
    <mergeCell ref="E552:G552"/>
    <mergeCell ref="U552:X552"/>
    <mergeCell ref="Y552:Z552"/>
    <mergeCell ref="C549:D550"/>
    <mergeCell ref="E549:G549"/>
    <mergeCell ref="U549:Z550"/>
    <mergeCell ref="BC549:BF549"/>
    <mergeCell ref="E550:G550"/>
    <mergeCell ref="BC550:BF550"/>
    <mergeCell ref="CG546:CG547"/>
    <mergeCell ref="BS546:BV547"/>
    <mergeCell ref="BW546:BW547"/>
    <mergeCell ref="BX546:BX547"/>
    <mergeCell ref="BY546:BY547"/>
    <mergeCell ref="BZ546:BZ547"/>
    <mergeCell ref="CA546:CA547"/>
    <mergeCell ref="C543:D544"/>
    <mergeCell ref="E543:F544"/>
    <mergeCell ref="C546:G548"/>
    <mergeCell ref="H546:Z546"/>
    <mergeCell ref="BC546:BF547"/>
    <mergeCell ref="BG546:BR546"/>
    <mergeCell ref="H547:H548"/>
    <mergeCell ref="I547:I548"/>
    <mergeCell ref="J547:J548"/>
    <mergeCell ref="K547:K548"/>
    <mergeCell ref="R547:R548"/>
    <mergeCell ref="S547:S548"/>
    <mergeCell ref="T547:T548"/>
    <mergeCell ref="U547:Z548"/>
    <mergeCell ref="BC548:BF548"/>
    <mergeCell ref="BS548:BU549"/>
    <mergeCell ref="L547:L548"/>
    <mergeCell ref="M547:M548"/>
    <mergeCell ref="N547:N548"/>
    <mergeCell ref="O547:O548"/>
    <mergeCell ref="P547:P548"/>
    <mergeCell ref="Q547:Q548"/>
    <mergeCell ref="CB546:CB547"/>
    <mergeCell ref="CC546:CC547"/>
    <mergeCell ref="CD546:CD547"/>
    <mergeCell ref="C527:D527"/>
    <mergeCell ref="F527:H527"/>
    <mergeCell ref="J527:K527"/>
    <mergeCell ref="AG527:AP527"/>
    <mergeCell ref="AR527:AT527"/>
    <mergeCell ref="C528:D528"/>
    <mergeCell ref="F528:H528"/>
    <mergeCell ref="J528:K528"/>
    <mergeCell ref="AG528:AP528"/>
    <mergeCell ref="AR528:AT528"/>
    <mergeCell ref="BE525:BF525"/>
    <mergeCell ref="CH525:CQ525"/>
    <mergeCell ref="C526:D526"/>
    <mergeCell ref="F526:H526"/>
    <mergeCell ref="J526:K526"/>
    <mergeCell ref="AG526:AP526"/>
    <mergeCell ref="AR526:AT526"/>
    <mergeCell ref="BE526:BF526"/>
    <mergeCell ref="BS526:BU526"/>
    <mergeCell ref="CH526:CQ526"/>
    <mergeCell ref="BE524:BF524"/>
    <mergeCell ref="BS524:BU525"/>
    <mergeCell ref="BX524:BX526"/>
    <mergeCell ref="CH524:CQ524"/>
    <mergeCell ref="C525:D525"/>
    <mergeCell ref="F525:H525"/>
    <mergeCell ref="J525:K525"/>
    <mergeCell ref="AG525:AP525"/>
    <mergeCell ref="AR525:AT525"/>
    <mergeCell ref="CH523:CQ523"/>
    <mergeCell ref="C524:D524"/>
    <mergeCell ref="F524:H524"/>
    <mergeCell ref="J524:K524"/>
    <mergeCell ref="AG524:AP524"/>
    <mergeCell ref="AR524:AT524"/>
    <mergeCell ref="AX524:AY526"/>
    <mergeCell ref="AZ524:AZ526"/>
    <mergeCell ref="BA524:BC526"/>
    <mergeCell ref="BD524:BD526"/>
    <mergeCell ref="BX521:BX523"/>
    <mergeCell ref="CH521:CQ521"/>
    <mergeCell ref="C522:D522"/>
    <mergeCell ref="F522:H522"/>
    <mergeCell ref="J522:K522"/>
    <mergeCell ref="AG522:AP522"/>
    <mergeCell ref="AR522:AT522"/>
    <mergeCell ref="BE522:BF522"/>
    <mergeCell ref="CH522:CQ522"/>
    <mergeCell ref="C523:D523"/>
    <mergeCell ref="AZ521:AZ523"/>
    <mergeCell ref="BA521:BC523"/>
    <mergeCell ref="BD521:BD523"/>
    <mergeCell ref="BE521:BF521"/>
    <mergeCell ref="BS521:BU522"/>
    <mergeCell ref="BW521:BW523"/>
    <mergeCell ref="BE523:BF523"/>
    <mergeCell ref="BS523:BU523"/>
    <mergeCell ref="C521:D521"/>
    <mergeCell ref="F521:H521"/>
    <mergeCell ref="J521:K521"/>
    <mergeCell ref="AG521:AP521"/>
    <mergeCell ref="AR521:AT521"/>
    <mergeCell ref="AX521:AY523"/>
    <mergeCell ref="F523:H523"/>
    <mergeCell ref="J523:K523"/>
    <mergeCell ref="AG523:AP523"/>
    <mergeCell ref="AR523:AT523"/>
    <mergeCell ref="CH519:CQ519"/>
    <mergeCell ref="C520:D520"/>
    <mergeCell ref="F520:H520"/>
    <mergeCell ref="J520:K520"/>
    <mergeCell ref="AG520:AP520"/>
    <mergeCell ref="AR520:AT520"/>
    <mergeCell ref="BE520:BF520"/>
    <mergeCell ref="BS520:BU520"/>
    <mergeCell ref="CH520:CQ520"/>
    <mergeCell ref="C519:D519"/>
    <mergeCell ref="F519:H519"/>
    <mergeCell ref="J519:K519"/>
    <mergeCell ref="AG519:AP519"/>
    <mergeCell ref="AR519:AT519"/>
    <mergeCell ref="BE519:BF519"/>
    <mergeCell ref="BS518:BU519"/>
    <mergeCell ref="BW518:BW520"/>
    <mergeCell ref="BX518:BX520"/>
    <mergeCell ref="CH518:CQ518"/>
    <mergeCell ref="AC517:AC518"/>
    <mergeCell ref="AD517:AD518"/>
    <mergeCell ref="AE517:AE518"/>
    <mergeCell ref="AF517:AF518"/>
    <mergeCell ref="AG517:AP518"/>
    <mergeCell ref="BE517:BF517"/>
    <mergeCell ref="L517:W517"/>
    <mergeCell ref="X517:X518"/>
    <mergeCell ref="Y517:Y518"/>
    <mergeCell ref="Z517:Z518"/>
    <mergeCell ref="AA517:AA518"/>
    <mergeCell ref="AB517:AB518"/>
    <mergeCell ref="BW515:BW517"/>
    <mergeCell ref="BX515:BX517"/>
    <mergeCell ref="CH515:CQ515"/>
    <mergeCell ref="BE516:BF516"/>
    <mergeCell ref="CH516:CQ516"/>
    <mergeCell ref="BS515:BU516"/>
    <mergeCell ref="BS517:BU517"/>
    <mergeCell ref="CH517:CQ517"/>
    <mergeCell ref="C509:D510"/>
    <mergeCell ref="E509:G509"/>
    <mergeCell ref="AX509:AY511"/>
    <mergeCell ref="AZ509:AZ511"/>
    <mergeCell ref="BA509:BC511"/>
    <mergeCell ref="BD509:BD511"/>
    <mergeCell ref="BE509:BF509"/>
    <mergeCell ref="C517:D518"/>
    <mergeCell ref="E517:E518"/>
    <mergeCell ref="F517:H518"/>
    <mergeCell ref="I517:I518"/>
    <mergeCell ref="J517:K518"/>
    <mergeCell ref="AX515:AY517"/>
    <mergeCell ref="AZ515:AZ517"/>
    <mergeCell ref="BA515:BC517"/>
    <mergeCell ref="BD515:BD517"/>
    <mergeCell ref="BE515:BF515"/>
    <mergeCell ref="AX518:AY520"/>
    <mergeCell ref="AZ518:AZ520"/>
    <mergeCell ref="BA518:BC520"/>
    <mergeCell ref="BD518:BD520"/>
    <mergeCell ref="BE518:BF518"/>
    <mergeCell ref="BE513:BF513"/>
    <mergeCell ref="BE514:BF514"/>
    <mergeCell ref="AZ512:AZ514"/>
    <mergeCell ref="BA512:BC514"/>
    <mergeCell ref="BD512:BD514"/>
    <mergeCell ref="BE512:BF512"/>
    <mergeCell ref="C511:D512"/>
    <mergeCell ref="E511:G511"/>
    <mergeCell ref="U511:X511"/>
    <mergeCell ref="Y511:Z511"/>
    <mergeCell ref="CH505:CQ505"/>
    <mergeCell ref="E506:G506"/>
    <mergeCell ref="AX506:AY508"/>
    <mergeCell ref="AZ506:AZ508"/>
    <mergeCell ref="BA506:BC508"/>
    <mergeCell ref="BD506:BD508"/>
    <mergeCell ref="U512:X512"/>
    <mergeCell ref="Y512:Z512"/>
    <mergeCell ref="AX512:AY514"/>
    <mergeCell ref="BS509:BU510"/>
    <mergeCell ref="BW509:BW511"/>
    <mergeCell ref="BX509:BX511"/>
    <mergeCell ref="CH509:CQ509"/>
    <mergeCell ref="E510:G510"/>
    <mergeCell ref="BE510:BF510"/>
    <mergeCell ref="CH510:CQ510"/>
    <mergeCell ref="CH511:CQ511"/>
    <mergeCell ref="BE508:BF508"/>
    <mergeCell ref="BS508:BU508"/>
    <mergeCell ref="CH508:CQ508"/>
    <mergeCell ref="BX512:BX514"/>
    <mergeCell ref="CH512:CQ512"/>
    <mergeCell ref="CH513:CQ513"/>
    <mergeCell ref="BS514:BU514"/>
    <mergeCell ref="CH514:CQ514"/>
    <mergeCell ref="BS512:BU513"/>
    <mergeCell ref="BW512:BW514"/>
    <mergeCell ref="BE511:BF511"/>
    <mergeCell ref="BS511:BU511"/>
    <mergeCell ref="E512:G512"/>
    <mergeCell ref="BE503:BF503"/>
    <mergeCell ref="BS503:BU504"/>
    <mergeCell ref="BW503:BW505"/>
    <mergeCell ref="BX503:BX505"/>
    <mergeCell ref="CH503:CQ503"/>
    <mergeCell ref="E504:G504"/>
    <mergeCell ref="BE504:BF504"/>
    <mergeCell ref="CH504:CQ504"/>
    <mergeCell ref="BE502:BF502"/>
    <mergeCell ref="BS502:BU502"/>
    <mergeCell ref="CH502:CQ502"/>
    <mergeCell ref="C503:D504"/>
    <mergeCell ref="E503:G503"/>
    <mergeCell ref="U503:Z510"/>
    <mergeCell ref="AX503:AY505"/>
    <mergeCell ref="AZ503:AZ505"/>
    <mergeCell ref="BA503:BC505"/>
    <mergeCell ref="BD503:BD505"/>
    <mergeCell ref="BE506:BF506"/>
    <mergeCell ref="BS506:BU507"/>
    <mergeCell ref="BW506:BW508"/>
    <mergeCell ref="BX506:BX508"/>
    <mergeCell ref="CH506:CQ506"/>
    <mergeCell ref="C507:D508"/>
    <mergeCell ref="E507:G507"/>
    <mergeCell ref="BE507:BF507"/>
    <mergeCell ref="CH507:CQ507"/>
    <mergeCell ref="E508:G508"/>
    <mergeCell ref="C505:D506"/>
    <mergeCell ref="E505:G505"/>
    <mergeCell ref="BE505:BF505"/>
    <mergeCell ref="BS505:BU505"/>
    <mergeCell ref="C501:D502"/>
    <mergeCell ref="E501:G501"/>
    <mergeCell ref="U501:X501"/>
    <mergeCell ref="Y501:Z501"/>
    <mergeCell ref="BE501:BF501"/>
    <mergeCell ref="CH501:CQ501"/>
    <mergeCell ref="E502:G502"/>
    <mergeCell ref="U502:X502"/>
    <mergeCell ref="Y502:Z502"/>
    <mergeCell ref="CH499:CQ499"/>
    <mergeCell ref="E500:G500"/>
    <mergeCell ref="AX500:AY502"/>
    <mergeCell ref="AZ500:AZ502"/>
    <mergeCell ref="BA500:BC502"/>
    <mergeCell ref="BD500:BD502"/>
    <mergeCell ref="BE500:BF500"/>
    <mergeCell ref="BS500:BU501"/>
    <mergeCell ref="BW500:BW502"/>
    <mergeCell ref="BX500:BX502"/>
    <mergeCell ref="BD497:BD499"/>
    <mergeCell ref="BE497:BF497"/>
    <mergeCell ref="BS497:BU498"/>
    <mergeCell ref="BW497:BW499"/>
    <mergeCell ref="BX497:BX499"/>
    <mergeCell ref="CH497:CQ497"/>
    <mergeCell ref="BE498:BF498"/>
    <mergeCell ref="CH498:CQ498"/>
    <mergeCell ref="BE499:BF499"/>
    <mergeCell ref="BS499:BU499"/>
    <mergeCell ref="CE495:CE496"/>
    <mergeCell ref="CF495:CF496"/>
    <mergeCell ref="CG495:CG496"/>
    <mergeCell ref="CH495:CQ496"/>
    <mergeCell ref="E496:G496"/>
    <mergeCell ref="C497:D498"/>
    <mergeCell ref="E497:G497"/>
    <mergeCell ref="AX497:AY499"/>
    <mergeCell ref="AZ497:AZ499"/>
    <mergeCell ref="BA497:BC499"/>
    <mergeCell ref="BY495:BY496"/>
    <mergeCell ref="BZ495:BZ496"/>
    <mergeCell ref="CA495:CA496"/>
    <mergeCell ref="CB495:CB496"/>
    <mergeCell ref="CC495:CC496"/>
    <mergeCell ref="CD495:CD496"/>
    <mergeCell ref="BD495:BD496"/>
    <mergeCell ref="BE495:BF496"/>
    <mergeCell ref="BG495:BR495"/>
    <mergeCell ref="BS495:BV496"/>
    <mergeCell ref="BW495:BW496"/>
    <mergeCell ref="BX495:BX496"/>
    <mergeCell ref="C495:D496"/>
    <mergeCell ref="E495:G495"/>
    <mergeCell ref="U495:Z500"/>
    <mergeCell ref="AX495:AY496"/>
    <mergeCell ref="AZ495:AZ496"/>
    <mergeCell ref="BA495:BC496"/>
    <mergeCell ref="E498:G498"/>
    <mergeCell ref="C499:D500"/>
    <mergeCell ref="E499:G499"/>
    <mergeCell ref="CH500:CQ500"/>
    <mergeCell ref="CE486:CE487"/>
    <mergeCell ref="CF486:CF487"/>
    <mergeCell ref="BS492:BU492"/>
    <mergeCell ref="C493:D494"/>
    <mergeCell ref="E493:G493"/>
    <mergeCell ref="U493:X493"/>
    <mergeCell ref="Y493:Z493"/>
    <mergeCell ref="E494:G494"/>
    <mergeCell ref="U494:X494"/>
    <mergeCell ref="Y494:Z494"/>
    <mergeCell ref="BS490:BU490"/>
    <mergeCell ref="C491:D492"/>
    <mergeCell ref="E491:G491"/>
    <mergeCell ref="U491:X491"/>
    <mergeCell ref="Y491:Z491"/>
    <mergeCell ref="BC491:BR492"/>
    <mergeCell ref="BS491:BU491"/>
    <mergeCell ref="E492:G492"/>
    <mergeCell ref="U492:X492"/>
    <mergeCell ref="Y492:Z492"/>
    <mergeCell ref="C489:D490"/>
    <mergeCell ref="E489:G489"/>
    <mergeCell ref="U489:Z490"/>
    <mergeCell ref="BC489:BF489"/>
    <mergeCell ref="E490:G490"/>
    <mergeCell ref="BC490:BF490"/>
    <mergeCell ref="CG486:CG487"/>
    <mergeCell ref="BS486:BV487"/>
    <mergeCell ref="BW486:BW487"/>
    <mergeCell ref="BX486:BX487"/>
    <mergeCell ref="BY486:BY487"/>
    <mergeCell ref="BZ486:BZ487"/>
    <mergeCell ref="CA486:CA487"/>
    <mergeCell ref="C483:D484"/>
    <mergeCell ref="E483:F484"/>
    <mergeCell ref="C486:G488"/>
    <mergeCell ref="H486:Z486"/>
    <mergeCell ref="BC486:BF487"/>
    <mergeCell ref="BG486:BR486"/>
    <mergeCell ref="H487:H488"/>
    <mergeCell ref="I487:I488"/>
    <mergeCell ref="J487:J488"/>
    <mergeCell ref="K487:K488"/>
    <mergeCell ref="R487:R488"/>
    <mergeCell ref="S487:S488"/>
    <mergeCell ref="T487:T488"/>
    <mergeCell ref="U487:Z488"/>
    <mergeCell ref="BC488:BF488"/>
    <mergeCell ref="BS488:BU489"/>
    <mergeCell ref="L487:L488"/>
    <mergeCell ref="M487:M488"/>
    <mergeCell ref="N487:N488"/>
    <mergeCell ref="O487:O488"/>
    <mergeCell ref="P487:P488"/>
    <mergeCell ref="Q487:Q488"/>
    <mergeCell ref="CB486:CB487"/>
    <mergeCell ref="CC486:CC487"/>
    <mergeCell ref="CD486:CD487"/>
    <mergeCell ref="C467:D467"/>
    <mergeCell ref="F467:H467"/>
    <mergeCell ref="J467:K467"/>
    <mergeCell ref="AG467:AP467"/>
    <mergeCell ref="AR467:AT467"/>
    <mergeCell ref="C468:D468"/>
    <mergeCell ref="F468:H468"/>
    <mergeCell ref="J468:K468"/>
    <mergeCell ref="AG468:AP468"/>
    <mergeCell ref="AR468:AT468"/>
    <mergeCell ref="BE465:BF465"/>
    <mergeCell ref="CH465:CQ465"/>
    <mergeCell ref="C466:D466"/>
    <mergeCell ref="F466:H466"/>
    <mergeCell ref="J466:K466"/>
    <mergeCell ref="AG466:AP466"/>
    <mergeCell ref="AR466:AT466"/>
    <mergeCell ref="BE466:BF466"/>
    <mergeCell ref="BS466:BU466"/>
    <mergeCell ref="CH466:CQ466"/>
    <mergeCell ref="BE464:BF464"/>
    <mergeCell ref="BS464:BU465"/>
    <mergeCell ref="BX464:BX466"/>
    <mergeCell ref="CH464:CQ464"/>
    <mergeCell ref="C465:D465"/>
    <mergeCell ref="F465:H465"/>
    <mergeCell ref="J465:K465"/>
    <mergeCell ref="AG465:AP465"/>
    <mergeCell ref="AR465:AT465"/>
    <mergeCell ref="CH463:CQ463"/>
    <mergeCell ref="C464:D464"/>
    <mergeCell ref="F464:H464"/>
    <mergeCell ref="J464:K464"/>
    <mergeCell ref="AG464:AP464"/>
    <mergeCell ref="AR464:AT464"/>
    <mergeCell ref="AX464:AY466"/>
    <mergeCell ref="AZ464:AZ466"/>
    <mergeCell ref="BA464:BC466"/>
    <mergeCell ref="BD464:BD466"/>
    <mergeCell ref="BX461:BX463"/>
    <mergeCell ref="CH461:CQ461"/>
    <mergeCell ref="C462:D462"/>
    <mergeCell ref="F462:H462"/>
    <mergeCell ref="J462:K462"/>
    <mergeCell ref="AG462:AP462"/>
    <mergeCell ref="AR462:AT462"/>
    <mergeCell ref="BE462:BF462"/>
    <mergeCell ref="CH462:CQ462"/>
    <mergeCell ref="C463:D463"/>
    <mergeCell ref="AZ461:AZ463"/>
    <mergeCell ref="BA461:BC463"/>
    <mergeCell ref="BD461:BD463"/>
    <mergeCell ref="BE461:BF461"/>
    <mergeCell ref="BS461:BU462"/>
    <mergeCell ref="BW461:BW463"/>
    <mergeCell ref="BE463:BF463"/>
    <mergeCell ref="BS463:BU463"/>
    <mergeCell ref="C461:D461"/>
    <mergeCell ref="F461:H461"/>
    <mergeCell ref="J461:K461"/>
    <mergeCell ref="AG461:AP461"/>
    <mergeCell ref="AR461:AT461"/>
    <mergeCell ref="AX461:AY463"/>
    <mergeCell ref="F463:H463"/>
    <mergeCell ref="J463:K463"/>
    <mergeCell ref="AG463:AP463"/>
    <mergeCell ref="AR463:AT463"/>
    <mergeCell ref="CH459:CQ459"/>
    <mergeCell ref="C460:D460"/>
    <mergeCell ref="F460:H460"/>
    <mergeCell ref="J460:K460"/>
    <mergeCell ref="AG460:AP460"/>
    <mergeCell ref="AR460:AT460"/>
    <mergeCell ref="BE460:BF460"/>
    <mergeCell ref="BS460:BU460"/>
    <mergeCell ref="CH460:CQ460"/>
    <mergeCell ref="C459:D459"/>
    <mergeCell ref="F459:H459"/>
    <mergeCell ref="J459:K459"/>
    <mergeCell ref="AG459:AP459"/>
    <mergeCell ref="AR459:AT459"/>
    <mergeCell ref="BE459:BF459"/>
    <mergeCell ref="BS458:BU459"/>
    <mergeCell ref="BW458:BW460"/>
    <mergeCell ref="BX458:BX460"/>
    <mergeCell ref="CH458:CQ458"/>
    <mergeCell ref="AC457:AC458"/>
    <mergeCell ref="AD457:AD458"/>
    <mergeCell ref="AE457:AE458"/>
    <mergeCell ref="AF457:AF458"/>
    <mergeCell ref="AG457:AP458"/>
    <mergeCell ref="BE457:BF457"/>
    <mergeCell ref="L457:W457"/>
    <mergeCell ref="X457:X458"/>
    <mergeCell ref="Y457:Y458"/>
    <mergeCell ref="Z457:Z458"/>
    <mergeCell ref="AA457:AA458"/>
    <mergeCell ref="AB457:AB458"/>
    <mergeCell ref="BW455:BW457"/>
    <mergeCell ref="BX455:BX457"/>
    <mergeCell ref="CH455:CQ455"/>
    <mergeCell ref="BE456:BF456"/>
    <mergeCell ref="CH456:CQ456"/>
    <mergeCell ref="BS455:BU456"/>
    <mergeCell ref="BS457:BU457"/>
    <mergeCell ref="CH457:CQ457"/>
    <mergeCell ref="C449:D450"/>
    <mergeCell ref="E449:G449"/>
    <mergeCell ref="AX449:AY451"/>
    <mergeCell ref="AZ449:AZ451"/>
    <mergeCell ref="BA449:BC451"/>
    <mergeCell ref="BD449:BD451"/>
    <mergeCell ref="BE449:BF449"/>
    <mergeCell ref="C457:D458"/>
    <mergeCell ref="E457:E458"/>
    <mergeCell ref="F457:H458"/>
    <mergeCell ref="I457:I458"/>
    <mergeCell ref="J457:K458"/>
    <mergeCell ref="AX455:AY457"/>
    <mergeCell ref="AZ455:AZ457"/>
    <mergeCell ref="BA455:BC457"/>
    <mergeCell ref="BD455:BD457"/>
    <mergeCell ref="BE455:BF455"/>
    <mergeCell ref="AX458:AY460"/>
    <mergeCell ref="AZ458:AZ460"/>
    <mergeCell ref="BA458:BC460"/>
    <mergeCell ref="BD458:BD460"/>
    <mergeCell ref="BE458:BF458"/>
    <mergeCell ref="BE453:BF453"/>
    <mergeCell ref="BE454:BF454"/>
    <mergeCell ref="AZ452:AZ454"/>
    <mergeCell ref="BA452:BC454"/>
    <mergeCell ref="BD452:BD454"/>
    <mergeCell ref="BE452:BF452"/>
    <mergeCell ref="C451:D452"/>
    <mergeCell ref="E451:G451"/>
    <mergeCell ref="U451:X451"/>
    <mergeCell ref="Y451:Z451"/>
    <mergeCell ref="CH445:CQ445"/>
    <mergeCell ref="E446:G446"/>
    <mergeCell ref="AX446:AY448"/>
    <mergeCell ref="AZ446:AZ448"/>
    <mergeCell ref="BA446:BC448"/>
    <mergeCell ref="BD446:BD448"/>
    <mergeCell ref="U452:X452"/>
    <mergeCell ref="Y452:Z452"/>
    <mergeCell ref="AX452:AY454"/>
    <mergeCell ref="BS449:BU450"/>
    <mergeCell ref="BW449:BW451"/>
    <mergeCell ref="BX449:BX451"/>
    <mergeCell ref="CH449:CQ449"/>
    <mergeCell ref="E450:G450"/>
    <mergeCell ref="BE450:BF450"/>
    <mergeCell ref="CH450:CQ450"/>
    <mergeCell ref="CH451:CQ451"/>
    <mergeCell ref="BE448:BF448"/>
    <mergeCell ref="BS448:BU448"/>
    <mergeCell ref="CH448:CQ448"/>
    <mergeCell ref="BX452:BX454"/>
    <mergeCell ref="CH452:CQ452"/>
    <mergeCell ref="CH453:CQ453"/>
    <mergeCell ref="BS454:BU454"/>
    <mergeCell ref="CH454:CQ454"/>
    <mergeCell ref="BS452:BU453"/>
    <mergeCell ref="BW452:BW454"/>
    <mergeCell ref="BE451:BF451"/>
    <mergeCell ref="BS451:BU451"/>
    <mergeCell ref="E452:G452"/>
    <mergeCell ref="BE443:BF443"/>
    <mergeCell ref="BS443:BU444"/>
    <mergeCell ref="BW443:BW445"/>
    <mergeCell ref="BX443:BX445"/>
    <mergeCell ref="CH443:CQ443"/>
    <mergeCell ref="E444:G444"/>
    <mergeCell ref="BE444:BF444"/>
    <mergeCell ref="CH444:CQ444"/>
    <mergeCell ref="BE442:BF442"/>
    <mergeCell ref="BS442:BU442"/>
    <mergeCell ref="CH442:CQ442"/>
    <mergeCell ref="C443:D444"/>
    <mergeCell ref="E443:G443"/>
    <mergeCell ref="U443:Z450"/>
    <mergeCell ref="AX443:AY445"/>
    <mergeCell ref="AZ443:AZ445"/>
    <mergeCell ref="BA443:BC445"/>
    <mergeCell ref="BD443:BD445"/>
    <mergeCell ref="BE446:BF446"/>
    <mergeCell ref="BS446:BU447"/>
    <mergeCell ref="BW446:BW448"/>
    <mergeCell ref="BX446:BX448"/>
    <mergeCell ref="CH446:CQ446"/>
    <mergeCell ref="C447:D448"/>
    <mergeCell ref="E447:G447"/>
    <mergeCell ref="BE447:BF447"/>
    <mergeCell ref="CH447:CQ447"/>
    <mergeCell ref="E448:G448"/>
    <mergeCell ref="C445:D446"/>
    <mergeCell ref="E445:G445"/>
    <mergeCell ref="BE445:BF445"/>
    <mergeCell ref="BS445:BU445"/>
    <mergeCell ref="C441:D442"/>
    <mergeCell ref="E441:G441"/>
    <mergeCell ref="U441:X441"/>
    <mergeCell ref="Y441:Z441"/>
    <mergeCell ref="BE441:BF441"/>
    <mergeCell ref="CH441:CQ441"/>
    <mergeCell ref="E442:G442"/>
    <mergeCell ref="U442:X442"/>
    <mergeCell ref="Y442:Z442"/>
    <mergeCell ref="CH439:CQ439"/>
    <mergeCell ref="E440:G440"/>
    <mergeCell ref="AX440:AY442"/>
    <mergeCell ref="AZ440:AZ442"/>
    <mergeCell ref="BA440:BC442"/>
    <mergeCell ref="BD440:BD442"/>
    <mergeCell ref="BE440:BF440"/>
    <mergeCell ref="BS440:BU441"/>
    <mergeCell ref="BW440:BW442"/>
    <mergeCell ref="BX440:BX442"/>
    <mergeCell ref="BD437:BD439"/>
    <mergeCell ref="BE437:BF437"/>
    <mergeCell ref="BS437:BU438"/>
    <mergeCell ref="BW437:BW439"/>
    <mergeCell ref="BX437:BX439"/>
    <mergeCell ref="CH437:CQ437"/>
    <mergeCell ref="BE438:BF438"/>
    <mergeCell ref="CH438:CQ438"/>
    <mergeCell ref="BE439:BF439"/>
    <mergeCell ref="BS439:BU439"/>
    <mergeCell ref="CE435:CE436"/>
    <mergeCell ref="CF435:CF436"/>
    <mergeCell ref="CG435:CG436"/>
    <mergeCell ref="CH435:CQ436"/>
    <mergeCell ref="E436:G436"/>
    <mergeCell ref="C437:D438"/>
    <mergeCell ref="E437:G437"/>
    <mergeCell ref="AX437:AY439"/>
    <mergeCell ref="AZ437:AZ439"/>
    <mergeCell ref="BA437:BC439"/>
    <mergeCell ref="BY435:BY436"/>
    <mergeCell ref="BZ435:BZ436"/>
    <mergeCell ref="CA435:CA436"/>
    <mergeCell ref="CB435:CB436"/>
    <mergeCell ref="CC435:CC436"/>
    <mergeCell ref="CD435:CD436"/>
    <mergeCell ref="BD435:BD436"/>
    <mergeCell ref="BE435:BF436"/>
    <mergeCell ref="BG435:BR435"/>
    <mergeCell ref="BS435:BV436"/>
    <mergeCell ref="BW435:BW436"/>
    <mergeCell ref="BX435:BX436"/>
    <mergeCell ref="C435:D436"/>
    <mergeCell ref="E435:G435"/>
    <mergeCell ref="U435:Z440"/>
    <mergeCell ref="AX435:AY436"/>
    <mergeCell ref="AZ435:AZ436"/>
    <mergeCell ref="BA435:BC436"/>
    <mergeCell ref="E438:G438"/>
    <mergeCell ref="C439:D440"/>
    <mergeCell ref="E439:G439"/>
    <mergeCell ref="CH440:CQ440"/>
    <mergeCell ref="CE426:CE427"/>
    <mergeCell ref="CF426:CF427"/>
    <mergeCell ref="BS432:BU432"/>
    <mergeCell ref="C433:D434"/>
    <mergeCell ref="E433:G433"/>
    <mergeCell ref="U433:X433"/>
    <mergeCell ref="Y433:Z433"/>
    <mergeCell ref="E434:G434"/>
    <mergeCell ref="U434:X434"/>
    <mergeCell ref="Y434:Z434"/>
    <mergeCell ref="BS430:BU430"/>
    <mergeCell ref="C431:D432"/>
    <mergeCell ref="E431:G431"/>
    <mergeCell ref="U431:X431"/>
    <mergeCell ref="Y431:Z431"/>
    <mergeCell ref="BC431:BR432"/>
    <mergeCell ref="BS431:BU431"/>
    <mergeCell ref="E432:G432"/>
    <mergeCell ref="U432:X432"/>
    <mergeCell ref="Y432:Z432"/>
    <mergeCell ref="C429:D430"/>
    <mergeCell ref="E429:G429"/>
    <mergeCell ref="U429:Z430"/>
    <mergeCell ref="BC429:BF429"/>
    <mergeCell ref="E430:G430"/>
    <mergeCell ref="BC430:BF430"/>
    <mergeCell ref="CG426:CG427"/>
    <mergeCell ref="BS426:BV427"/>
    <mergeCell ref="BW426:BW427"/>
    <mergeCell ref="BX426:BX427"/>
    <mergeCell ref="BY426:BY427"/>
    <mergeCell ref="BZ426:BZ427"/>
    <mergeCell ref="CA426:CA427"/>
    <mergeCell ref="C423:D424"/>
    <mergeCell ref="E423:F424"/>
    <mergeCell ref="C426:G428"/>
    <mergeCell ref="H426:Z426"/>
    <mergeCell ref="BC426:BF427"/>
    <mergeCell ref="BG426:BR426"/>
    <mergeCell ref="H427:H428"/>
    <mergeCell ref="I427:I428"/>
    <mergeCell ref="J427:J428"/>
    <mergeCell ref="K427:K428"/>
    <mergeCell ref="R427:R428"/>
    <mergeCell ref="S427:S428"/>
    <mergeCell ref="T427:T428"/>
    <mergeCell ref="U427:Z428"/>
    <mergeCell ref="BC428:BF428"/>
    <mergeCell ref="BS428:BU429"/>
    <mergeCell ref="L427:L428"/>
    <mergeCell ref="M427:M428"/>
    <mergeCell ref="N427:N428"/>
    <mergeCell ref="O427:O428"/>
    <mergeCell ref="P427:P428"/>
    <mergeCell ref="Q427:Q428"/>
    <mergeCell ref="CB426:CB427"/>
    <mergeCell ref="CC426:CC427"/>
    <mergeCell ref="CD426:CD427"/>
    <mergeCell ref="C407:D407"/>
    <mergeCell ref="F407:H407"/>
    <mergeCell ref="J407:K407"/>
    <mergeCell ref="AG407:AP407"/>
    <mergeCell ref="AR407:AT407"/>
    <mergeCell ref="C408:D408"/>
    <mergeCell ref="F408:H408"/>
    <mergeCell ref="J408:K408"/>
    <mergeCell ref="AG408:AP408"/>
    <mergeCell ref="AR408:AT408"/>
    <mergeCell ref="BE405:BF405"/>
    <mergeCell ref="CH405:CQ405"/>
    <mergeCell ref="C406:D406"/>
    <mergeCell ref="F406:H406"/>
    <mergeCell ref="J406:K406"/>
    <mergeCell ref="AG406:AP406"/>
    <mergeCell ref="AR406:AT406"/>
    <mergeCell ref="BE406:BF406"/>
    <mergeCell ref="BS406:BU406"/>
    <mergeCell ref="CH406:CQ406"/>
    <mergeCell ref="BE404:BF404"/>
    <mergeCell ref="BS404:BU405"/>
    <mergeCell ref="BX404:BX406"/>
    <mergeCell ref="CH404:CQ404"/>
    <mergeCell ref="C405:D405"/>
    <mergeCell ref="F405:H405"/>
    <mergeCell ref="J405:K405"/>
    <mergeCell ref="AG405:AP405"/>
    <mergeCell ref="AR405:AT405"/>
    <mergeCell ref="CH403:CQ403"/>
    <mergeCell ref="C404:D404"/>
    <mergeCell ref="F404:H404"/>
    <mergeCell ref="J404:K404"/>
    <mergeCell ref="AG404:AP404"/>
    <mergeCell ref="AR404:AT404"/>
    <mergeCell ref="AX404:AY406"/>
    <mergeCell ref="AZ404:AZ406"/>
    <mergeCell ref="BA404:BC406"/>
    <mergeCell ref="BD404:BD406"/>
    <mergeCell ref="BX401:BX403"/>
    <mergeCell ref="CH401:CQ401"/>
    <mergeCell ref="C402:D402"/>
    <mergeCell ref="F402:H402"/>
    <mergeCell ref="J402:K402"/>
    <mergeCell ref="AG402:AP402"/>
    <mergeCell ref="AR402:AT402"/>
    <mergeCell ref="BE402:BF402"/>
    <mergeCell ref="CH402:CQ402"/>
    <mergeCell ref="C403:D403"/>
    <mergeCell ref="AZ401:AZ403"/>
    <mergeCell ref="BA401:BC403"/>
    <mergeCell ref="BD401:BD403"/>
    <mergeCell ref="BE401:BF401"/>
    <mergeCell ref="BS401:BU402"/>
    <mergeCell ref="BW401:BW403"/>
    <mergeCell ref="BE403:BF403"/>
    <mergeCell ref="BS403:BU403"/>
    <mergeCell ref="C401:D401"/>
    <mergeCell ref="F401:H401"/>
    <mergeCell ref="J401:K401"/>
    <mergeCell ref="AG401:AP401"/>
    <mergeCell ref="AR401:AT401"/>
    <mergeCell ref="AX401:AY403"/>
    <mergeCell ref="F403:H403"/>
    <mergeCell ref="J403:K403"/>
    <mergeCell ref="AG403:AP403"/>
    <mergeCell ref="AR403:AT403"/>
    <mergeCell ref="CH399:CQ399"/>
    <mergeCell ref="C400:D400"/>
    <mergeCell ref="F400:H400"/>
    <mergeCell ref="J400:K400"/>
    <mergeCell ref="AG400:AP400"/>
    <mergeCell ref="AR400:AT400"/>
    <mergeCell ref="BE400:BF400"/>
    <mergeCell ref="BS400:BU400"/>
    <mergeCell ref="CH400:CQ400"/>
    <mergeCell ref="C399:D399"/>
    <mergeCell ref="F399:H399"/>
    <mergeCell ref="J399:K399"/>
    <mergeCell ref="AG399:AP399"/>
    <mergeCell ref="AR399:AT399"/>
    <mergeCell ref="BE399:BF399"/>
    <mergeCell ref="BS398:BU399"/>
    <mergeCell ref="BW398:BW400"/>
    <mergeCell ref="BX398:BX400"/>
    <mergeCell ref="CH398:CQ398"/>
    <mergeCell ref="AC397:AC398"/>
    <mergeCell ref="AD397:AD398"/>
    <mergeCell ref="AE397:AE398"/>
    <mergeCell ref="AF397:AF398"/>
    <mergeCell ref="AG397:AP398"/>
    <mergeCell ref="BE397:BF397"/>
    <mergeCell ref="L397:W397"/>
    <mergeCell ref="X397:X398"/>
    <mergeCell ref="Y397:Y398"/>
    <mergeCell ref="Z397:Z398"/>
    <mergeCell ref="AA397:AA398"/>
    <mergeCell ref="AB397:AB398"/>
    <mergeCell ref="BW395:BW397"/>
    <mergeCell ref="BX395:BX397"/>
    <mergeCell ref="CH395:CQ395"/>
    <mergeCell ref="BE396:BF396"/>
    <mergeCell ref="CH396:CQ396"/>
    <mergeCell ref="BS395:BU396"/>
    <mergeCell ref="BS397:BU397"/>
    <mergeCell ref="CH397:CQ397"/>
    <mergeCell ref="C389:D390"/>
    <mergeCell ref="E389:G389"/>
    <mergeCell ref="AX389:AY391"/>
    <mergeCell ref="AZ389:AZ391"/>
    <mergeCell ref="BA389:BC391"/>
    <mergeCell ref="BD389:BD391"/>
    <mergeCell ref="BE389:BF389"/>
    <mergeCell ref="C397:D398"/>
    <mergeCell ref="E397:E398"/>
    <mergeCell ref="F397:H398"/>
    <mergeCell ref="I397:I398"/>
    <mergeCell ref="J397:K398"/>
    <mergeCell ref="AX395:AY397"/>
    <mergeCell ref="AZ395:AZ397"/>
    <mergeCell ref="BA395:BC397"/>
    <mergeCell ref="BD395:BD397"/>
    <mergeCell ref="BE395:BF395"/>
    <mergeCell ref="AX398:AY400"/>
    <mergeCell ref="AZ398:AZ400"/>
    <mergeCell ref="BA398:BC400"/>
    <mergeCell ref="BD398:BD400"/>
    <mergeCell ref="BE398:BF398"/>
    <mergeCell ref="BE393:BF393"/>
    <mergeCell ref="BE394:BF394"/>
    <mergeCell ref="AZ392:AZ394"/>
    <mergeCell ref="BA392:BC394"/>
    <mergeCell ref="BD392:BD394"/>
    <mergeCell ref="BE392:BF392"/>
    <mergeCell ref="C391:D392"/>
    <mergeCell ref="E391:G391"/>
    <mergeCell ref="U391:X391"/>
    <mergeCell ref="Y391:Z391"/>
    <mergeCell ref="CH385:CQ385"/>
    <mergeCell ref="E386:G386"/>
    <mergeCell ref="AX386:AY388"/>
    <mergeCell ref="AZ386:AZ388"/>
    <mergeCell ref="BA386:BC388"/>
    <mergeCell ref="BD386:BD388"/>
    <mergeCell ref="U392:X392"/>
    <mergeCell ref="Y392:Z392"/>
    <mergeCell ref="AX392:AY394"/>
    <mergeCell ref="BS389:BU390"/>
    <mergeCell ref="BW389:BW391"/>
    <mergeCell ref="BX389:BX391"/>
    <mergeCell ref="CH389:CQ389"/>
    <mergeCell ref="E390:G390"/>
    <mergeCell ref="BE390:BF390"/>
    <mergeCell ref="CH390:CQ390"/>
    <mergeCell ref="CH391:CQ391"/>
    <mergeCell ref="BE388:BF388"/>
    <mergeCell ref="BS388:BU388"/>
    <mergeCell ref="CH388:CQ388"/>
    <mergeCell ref="BX392:BX394"/>
    <mergeCell ref="CH392:CQ392"/>
    <mergeCell ref="CH393:CQ393"/>
    <mergeCell ref="BS394:BU394"/>
    <mergeCell ref="CH394:CQ394"/>
    <mergeCell ref="BS392:BU393"/>
    <mergeCell ref="BW392:BW394"/>
    <mergeCell ref="BE391:BF391"/>
    <mergeCell ref="BS391:BU391"/>
    <mergeCell ref="E392:G392"/>
    <mergeCell ref="BE383:BF383"/>
    <mergeCell ref="BS383:BU384"/>
    <mergeCell ref="BW383:BW385"/>
    <mergeCell ref="BX383:BX385"/>
    <mergeCell ref="CH383:CQ383"/>
    <mergeCell ref="E384:G384"/>
    <mergeCell ref="BE384:BF384"/>
    <mergeCell ref="CH384:CQ384"/>
    <mergeCell ref="BE382:BF382"/>
    <mergeCell ref="BS382:BU382"/>
    <mergeCell ref="CH382:CQ382"/>
    <mergeCell ref="C383:D384"/>
    <mergeCell ref="E383:G383"/>
    <mergeCell ref="U383:Z390"/>
    <mergeCell ref="AX383:AY385"/>
    <mergeCell ref="AZ383:AZ385"/>
    <mergeCell ref="BA383:BC385"/>
    <mergeCell ref="BD383:BD385"/>
    <mergeCell ref="BE386:BF386"/>
    <mergeCell ref="BS386:BU387"/>
    <mergeCell ref="BW386:BW388"/>
    <mergeCell ref="BX386:BX388"/>
    <mergeCell ref="CH386:CQ386"/>
    <mergeCell ref="C387:D388"/>
    <mergeCell ref="E387:G387"/>
    <mergeCell ref="BE387:BF387"/>
    <mergeCell ref="CH387:CQ387"/>
    <mergeCell ref="E388:G388"/>
    <mergeCell ref="C385:D386"/>
    <mergeCell ref="E385:G385"/>
    <mergeCell ref="BE385:BF385"/>
    <mergeCell ref="BS385:BU385"/>
    <mergeCell ref="C381:D382"/>
    <mergeCell ref="E381:G381"/>
    <mergeCell ref="U381:X381"/>
    <mergeCell ref="Y381:Z381"/>
    <mergeCell ref="BE381:BF381"/>
    <mergeCell ref="CH381:CQ381"/>
    <mergeCell ref="E382:G382"/>
    <mergeCell ref="U382:X382"/>
    <mergeCell ref="Y382:Z382"/>
    <mergeCell ref="CH379:CQ379"/>
    <mergeCell ref="E380:G380"/>
    <mergeCell ref="AX380:AY382"/>
    <mergeCell ref="AZ380:AZ382"/>
    <mergeCell ref="BA380:BC382"/>
    <mergeCell ref="BD380:BD382"/>
    <mergeCell ref="BE380:BF380"/>
    <mergeCell ref="BS380:BU381"/>
    <mergeCell ref="BW380:BW382"/>
    <mergeCell ref="BX380:BX382"/>
    <mergeCell ref="BD377:BD379"/>
    <mergeCell ref="BE377:BF377"/>
    <mergeCell ref="BS377:BU378"/>
    <mergeCell ref="BW377:BW379"/>
    <mergeCell ref="BX377:BX379"/>
    <mergeCell ref="CH377:CQ377"/>
    <mergeCell ref="BE378:BF378"/>
    <mergeCell ref="CH378:CQ378"/>
    <mergeCell ref="BE379:BF379"/>
    <mergeCell ref="BS379:BU379"/>
    <mergeCell ref="CE375:CE376"/>
    <mergeCell ref="CF375:CF376"/>
    <mergeCell ref="CG375:CG376"/>
    <mergeCell ref="CH375:CQ376"/>
    <mergeCell ref="E376:G376"/>
    <mergeCell ref="C377:D378"/>
    <mergeCell ref="E377:G377"/>
    <mergeCell ref="AX377:AY379"/>
    <mergeCell ref="AZ377:AZ379"/>
    <mergeCell ref="BA377:BC379"/>
    <mergeCell ref="BY375:BY376"/>
    <mergeCell ref="BZ375:BZ376"/>
    <mergeCell ref="CA375:CA376"/>
    <mergeCell ref="CB375:CB376"/>
    <mergeCell ref="CC375:CC376"/>
    <mergeCell ref="CD375:CD376"/>
    <mergeCell ref="BD375:BD376"/>
    <mergeCell ref="BE375:BF376"/>
    <mergeCell ref="BG375:BR375"/>
    <mergeCell ref="BS375:BV376"/>
    <mergeCell ref="BW375:BW376"/>
    <mergeCell ref="BX375:BX376"/>
    <mergeCell ref="C375:D376"/>
    <mergeCell ref="E375:G375"/>
    <mergeCell ref="U375:Z380"/>
    <mergeCell ref="AX375:AY376"/>
    <mergeCell ref="AZ375:AZ376"/>
    <mergeCell ref="BA375:BC376"/>
    <mergeCell ref="E378:G378"/>
    <mergeCell ref="C379:D380"/>
    <mergeCell ref="E379:G379"/>
    <mergeCell ref="CH380:CQ380"/>
    <mergeCell ref="CE366:CE367"/>
    <mergeCell ref="CF366:CF367"/>
    <mergeCell ref="BS372:BU372"/>
    <mergeCell ref="C373:D374"/>
    <mergeCell ref="E373:G373"/>
    <mergeCell ref="U373:X373"/>
    <mergeCell ref="Y373:Z373"/>
    <mergeCell ref="E374:G374"/>
    <mergeCell ref="U374:X374"/>
    <mergeCell ref="Y374:Z374"/>
    <mergeCell ref="BS370:BU370"/>
    <mergeCell ref="C371:D372"/>
    <mergeCell ref="E371:G371"/>
    <mergeCell ref="U371:X371"/>
    <mergeCell ref="Y371:Z371"/>
    <mergeCell ref="BC371:BR372"/>
    <mergeCell ref="BS371:BU371"/>
    <mergeCell ref="E372:G372"/>
    <mergeCell ref="U372:X372"/>
    <mergeCell ref="Y372:Z372"/>
    <mergeCell ref="C369:D370"/>
    <mergeCell ref="E369:G369"/>
    <mergeCell ref="U369:Z370"/>
    <mergeCell ref="BC369:BF369"/>
    <mergeCell ref="E370:G370"/>
    <mergeCell ref="BC370:BF370"/>
    <mergeCell ref="CG366:CG367"/>
    <mergeCell ref="BS366:BV367"/>
    <mergeCell ref="BW366:BW367"/>
    <mergeCell ref="BX366:BX367"/>
    <mergeCell ref="BY366:BY367"/>
    <mergeCell ref="BZ366:BZ367"/>
    <mergeCell ref="CA366:CA367"/>
    <mergeCell ref="C363:D364"/>
    <mergeCell ref="E363:F364"/>
    <mergeCell ref="C366:G368"/>
    <mergeCell ref="H366:Z366"/>
    <mergeCell ref="BC366:BF367"/>
    <mergeCell ref="BG366:BR366"/>
    <mergeCell ref="H367:H368"/>
    <mergeCell ref="I367:I368"/>
    <mergeCell ref="J367:J368"/>
    <mergeCell ref="K367:K368"/>
    <mergeCell ref="R367:R368"/>
    <mergeCell ref="S367:S368"/>
    <mergeCell ref="T367:T368"/>
    <mergeCell ref="U367:Z368"/>
    <mergeCell ref="BC368:BF368"/>
    <mergeCell ref="BS368:BU369"/>
    <mergeCell ref="L367:L368"/>
    <mergeCell ref="M367:M368"/>
    <mergeCell ref="N367:N368"/>
    <mergeCell ref="O367:O368"/>
    <mergeCell ref="P367:P368"/>
    <mergeCell ref="Q367:Q368"/>
    <mergeCell ref="CB366:CB367"/>
    <mergeCell ref="CC366:CC367"/>
    <mergeCell ref="CD366:CD367"/>
    <mergeCell ref="C347:D347"/>
    <mergeCell ref="F347:H347"/>
    <mergeCell ref="J347:K347"/>
    <mergeCell ref="AG347:AP347"/>
    <mergeCell ref="AR347:AT347"/>
    <mergeCell ref="C348:D348"/>
    <mergeCell ref="F348:H348"/>
    <mergeCell ref="J348:K348"/>
    <mergeCell ref="AG348:AP348"/>
    <mergeCell ref="AR348:AT348"/>
    <mergeCell ref="BE345:BF345"/>
    <mergeCell ref="CH345:CQ345"/>
    <mergeCell ref="C346:D346"/>
    <mergeCell ref="F346:H346"/>
    <mergeCell ref="J346:K346"/>
    <mergeCell ref="AG346:AP346"/>
    <mergeCell ref="AR346:AT346"/>
    <mergeCell ref="BE346:BF346"/>
    <mergeCell ref="BS346:BU346"/>
    <mergeCell ref="CH346:CQ346"/>
    <mergeCell ref="BE344:BF344"/>
    <mergeCell ref="BS344:BU345"/>
    <mergeCell ref="BX344:BX346"/>
    <mergeCell ref="CH344:CQ344"/>
    <mergeCell ref="C345:D345"/>
    <mergeCell ref="F345:H345"/>
    <mergeCell ref="J345:K345"/>
    <mergeCell ref="AG345:AP345"/>
    <mergeCell ref="AR345:AT345"/>
    <mergeCell ref="CH343:CQ343"/>
    <mergeCell ref="C344:D344"/>
    <mergeCell ref="F344:H344"/>
    <mergeCell ref="J344:K344"/>
    <mergeCell ref="AG344:AP344"/>
    <mergeCell ref="AR344:AT344"/>
    <mergeCell ref="AX344:AY346"/>
    <mergeCell ref="AZ344:AZ346"/>
    <mergeCell ref="BA344:BC346"/>
    <mergeCell ref="BD344:BD346"/>
    <mergeCell ref="BX341:BX343"/>
    <mergeCell ref="CH341:CQ341"/>
    <mergeCell ref="C342:D342"/>
    <mergeCell ref="F342:H342"/>
    <mergeCell ref="J342:K342"/>
    <mergeCell ref="AG342:AP342"/>
    <mergeCell ref="AR342:AT342"/>
    <mergeCell ref="BE342:BF342"/>
    <mergeCell ref="CH342:CQ342"/>
    <mergeCell ref="C343:D343"/>
    <mergeCell ref="AZ341:AZ343"/>
    <mergeCell ref="BA341:BC343"/>
    <mergeCell ref="BD341:BD343"/>
    <mergeCell ref="BE341:BF341"/>
    <mergeCell ref="BS341:BU342"/>
    <mergeCell ref="BW341:BW343"/>
    <mergeCell ref="BE343:BF343"/>
    <mergeCell ref="BS343:BU343"/>
    <mergeCell ref="C341:D341"/>
    <mergeCell ref="F341:H341"/>
    <mergeCell ref="J341:K341"/>
    <mergeCell ref="AG341:AP341"/>
    <mergeCell ref="AR341:AT341"/>
    <mergeCell ref="AX341:AY343"/>
    <mergeCell ref="F343:H343"/>
    <mergeCell ref="J343:K343"/>
    <mergeCell ref="AG343:AP343"/>
    <mergeCell ref="AR343:AT343"/>
    <mergeCell ref="CH339:CQ339"/>
    <mergeCell ref="C340:D340"/>
    <mergeCell ref="F340:H340"/>
    <mergeCell ref="J340:K340"/>
    <mergeCell ref="AG340:AP340"/>
    <mergeCell ref="AR340:AT340"/>
    <mergeCell ref="BE340:BF340"/>
    <mergeCell ref="BS340:BU340"/>
    <mergeCell ref="CH340:CQ340"/>
    <mergeCell ref="C339:D339"/>
    <mergeCell ref="F339:H339"/>
    <mergeCell ref="J339:K339"/>
    <mergeCell ref="AG339:AP339"/>
    <mergeCell ref="AR339:AT339"/>
    <mergeCell ref="BE339:BF339"/>
    <mergeCell ref="BS338:BU339"/>
    <mergeCell ref="BW338:BW340"/>
    <mergeCell ref="BX338:BX340"/>
    <mergeCell ref="CH338:CQ338"/>
    <mergeCell ref="AC337:AC338"/>
    <mergeCell ref="AD337:AD338"/>
    <mergeCell ref="AE337:AE338"/>
    <mergeCell ref="AF337:AF338"/>
    <mergeCell ref="AG337:AP338"/>
    <mergeCell ref="BE337:BF337"/>
    <mergeCell ref="L337:W337"/>
    <mergeCell ref="X337:X338"/>
    <mergeCell ref="Y337:Y338"/>
    <mergeCell ref="Z337:Z338"/>
    <mergeCell ref="AA337:AA338"/>
    <mergeCell ref="AB337:AB338"/>
    <mergeCell ref="BW335:BW337"/>
    <mergeCell ref="BX335:BX337"/>
    <mergeCell ref="CH335:CQ335"/>
    <mergeCell ref="BE336:BF336"/>
    <mergeCell ref="CH336:CQ336"/>
    <mergeCell ref="BS335:BU336"/>
    <mergeCell ref="BS337:BU337"/>
    <mergeCell ref="CH337:CQ337"/>
    <mergeCell ref="C329:D330"/>
    <mergeCell ref="E329:G329"/>
    <mergeCell ref="AX329:AY331"/>
    <mergeCell ref="AZ329:AZ331"/>
    <mergeCell ref="BA329:BC331"/>
    <mergeCell ref="BD329:BD331"/>
    <mergeCell ref="BE329:BF329"/>
    <mergeCell ref="C337:D338"/>
    <mergeCell ref="E337:E338"/>
    <mergeCell ref="F337:H338"/>
    <mergeCell ref="I337:I338"/>
    <mergeCell ref="J337:K338"/>
    <mergeCell ref="AX335:AY337"/>
    <mergeCell ref="AZ335:AZ337"/>
    <mergeCell ref="BA335:BC337"/>
    <mergeCell ref="BD335:BD337"/>
    <mergeCell ref="BE335:BF335"/>
    <mergeCell ref="AX338:AY340"/>
    <mergeCell ref="AZ338:AZ340"/>
    <mergeCell ref="BA338:BC340"/>
    <mergeCell ref="BD338:BD340"/>
    <mergeCell ref="BE338:BF338"/>
    <mergeCell ref="BE333:BF333"/>
    <mergeCell ref="BE334:BF334"/>
    <mergeCell ref="AZ332:AZ334"/>
    <mergeCell ref="BA332:BC334"/>
    <mergeCell ref="BD332:BD334"/>
    <mergeCell ref="BE332:BF332"/>
    <mergeCell ref="C331:D332"/>
    <mergeCell ref="E331:G331"/>
    <mergeCell ref="U331:X331"/>
    <mergeCell ref="Y331:Z331"/>
    <mergeCell ref="CH325:CQ325"/>
    <mergeCell ref="E326:G326"/>
    <mergeCell ref="AX326:AY328"/>
    <mergeCell ref="AZ326:AZ328"/>
    <mergeCell ref="BA326:BC328"/>
    <mergeCell ref="BD326:BD328"/>
    <mergeCell ref="U332:X332"/>
    <mergeCell ref="Y332:Z332"/>
    <mergeCell ref="AX332:AY334"/>
    <mergeCell ref="BS329:BU330"/>
    <mergeCell ref="BW329:BW331"/>
    <mergeCell ref="BX329:BX331"/>
    <mergeCell ref="CH329:CQ329"/>
    <mergeCell ref="E330:G330"/>
    <mergeCell ref="BE330:BF330"/>
    <mergeCell ref="CH330:CQ330"/>
    <mergeCell ref="CH331:CQ331"/>
    <mergeCell ref="BE328:BF328"/>
    <mergeCell ref="BS328:BU328"/>
    <mergeCell ref="CH328:CQ328"/>
    <mergeCell ref="BX332:BX334"/>
    <mergeCell ref="CH332:CQ332"/>
    <mergeCell ref="CH333:CQ333"/>
    <mergeCell ref="BS334:BU334"/>
    <mergeCell ref="CH334:CQ334"/>
    <mergeCell ref="BS332:BU333"/>
    <mergeCell ref="BW332:BW334"/>
    <mergeCell ref="BE331:BF331"/>
    <mergeCell ref="BS331:BU331"/>
    <mergeCell ref="E332:G332"/>
    <mergeCell ref="BE323:BF323"/>
    <mergeCell ref="BS323:BU324"/>
    <mergeCell ref="BW323:BW325"/>
    <mergeCell ref="BX323:BX325"/>
    <mergeCell ref="CH323:CQ323"/>
    <mergeCell ref="E324:G324"/>
    <mergeCell ref="BE324:BF324"/>
    <mergeCell ref="CH324:CQ324"/>
    <mergeCell ref="BE322:BF322"/>
    <mergeCell ref="BS322:BU322"/>
    <mergeCell ref="CH322:CQ322"/>
    <mergeCell ref="C323:D324"/>
    <mergeCell ref="E323:G323"/>
    <mergeCell ref="U323:Z330"/>
    <mergeCell ref="AX323:AY325"/>
    <mergeCell ref="AZ323:AZ325"/>
    <mergeCell ref="BA323:BC325"/>
    <mergeCell ref="BD323:BD325"/>
    <mergeCell ref="BE326:BF326"/>
    <mergeCell ref="BS326:BU327"/>
    <mergeCell ref="BW326:BW328"/>
    <mergeCell ref="BX326:BX328"/>
    <mergeCell ref="CH326:CQ326"/>
    <mergeCell ref="C327:D328"/>
    <mergeCell ref="E327:G327"/>
    <mergeCell ref="BE327:BF327"/>
    <mergeCell ref="CH327:CQ327"/>
    <mergeCell ref="E328:G328"/>
    <mergeCell ref="C325:D326"/>
    <mergeCell ref="E325:G325"/>
    <mergeCell ref="BE325:BF325"/>
    <mergeCell ref="BS325:BU325"/>
    <mergeCell ref="C321:D322"/>
    <mergeCell ref="E321:G321"/>
    <mergeCell ref="U321:X321"/>
    <mergeCell ref="Y321:Z321"/>
    <mergeCell ref="BE321:BF321"/>
    <mergeCell ref="CH321:CQ321"/>
    <mergeCell ref="E322:G322"/>
    <mergeCell ref="U322:X322"/>
    <mergeCell ref="Y322:Z322"/>
    <mergeCell ref="CH319:CQ319"/>
    <mergeCell ref="E320:G320"/>
    <mergeCell ref="AX320:AY322"/>
    <mergeCell ref="AZ320:AZ322"/>
    <mergeCell ref="BA320:BC322"/>
    <mergeCell ref="BD320:BD322"/>
    <mergeCell ref="BE320:BF320"/>
    <mergeCell ref="BS320:BU321"/>
    <mergeCell ref="BW320:BW322"/>
    <mergeCell ref="BX320:BX322"/>
    <mergeCell ref="BD317:BD319"/>
    <mergeCell ref="BE317:BF317"/>
    <mergeCell ref="BS317:BU318"/>
    <mergeCell ref="BW317:BW319"/>
    <mergeCell ref="BX317:BX319"/>
    <mergeCell ref="CH317:CQ317"/>
    <mergeCell ref="BE318:BF318"/>
    <mergeCell ref="CH318:CQ318"/>
    <mergeCell ref="BE319:BF319"/>
    <mergeCell ref="BS319:BU319"/>
    <mergeCell ref="CE315:CE316"/>
    <mergeCell ref="CF315:CF316"/>
    <mergeCell ref="CG315:CG316"/>
    <mergeCell ref="CH315:CQ316"/>
    <mergeCell ref="E316:G316"/>
    <mergeCell ref="C317:D318"/>
    <mergeCell ref="E317:G317"/>
    <mergeCell ref="AX317:AY319"/>
    <mergeCell ref="AZ317:AZ319"/>
    <mergeCell ref="BA317:BC319"/>
    <mergeCell ref="BY315:BY316"/>
    <mergeCell ref="BZ315:BZ316"/>
    <mergeCell ref="CA315:CA316"/>
    <mergeCell ref="CB315:CB316"/>
    <mergeCell ref="CC315:CC316"/>
    <mergeCell ref="CD315:CD316"/>
    <mergeCell ref="BD315:BD316"/>
    <mergeCell ref="BE315:BF316"/>
    <mergeCell ref="BG315:BR315"/>
    <mergeCell ref="BS315:BV316"/>
    <mergeCell ref="BW315:BW316"/>
    <mergeCell ref="BX315:BX316"/>
    <mergeCell ref="C315:D316"/>
    <mergeCell ref="E315:G315"/>
    <mergeCell ref="U315:Z320"/>
    <mergeCell ref="AX315:AY316"/>
    <mergeCell ref="AZ315:AZ316"/>
    <mergeCell ref="BA315:BC316"/>
    <mergeCell ref="E318:G318"/>
    <mergeCell ref="C319:D320"/>
    <mergeCell ref="E319:G319"/>
    <mergeCell ref="CH320:CQ320"/>
    <mergeCell ref="CE306:CE307"/>
    <mergeCell ref="CF306:CF307"/>
    <mergeCell ref="BS312:BU312"/>
    <mergeCell ref="C313:D314"/>
    <mergeCell ref="E313:G313"/>
    <mergeCell ref="U313:X313"/>
    <mergeCell ref="Y313:Z313"/>
    <mergeCell ref="E314:G314"/>
    <mergeCell ref="U314:X314"/>
    <mergeCell ref="Y314:Z314"/>
    <mergeCell ref="BS310:BU310"/>
    <mergeCell ref="C311:D312"/>
    <mergeCell ref="E311:G311"/>
    <mergeCell ref="U311:X311"/>
    <mergeCell ref="Y311:Z311"/>
    <mergeCell ref="BC311:BR312"/>
    <mergeCell ref="BS311:BU311"/>
    <mergeCell ref="E312:G312"/>
    <mergeCell ref="U312:X312"/>
    <mergeCell ref="Y312:Z312"/>
    <mergeCell ref="C309:D310"/>
    <mergeCell ref="E309:G309"/>
    <mergeCell ref="U309:Z310"/>
    <mergeCell ref="BC309:BF309"/>
    <mergeCell ref="E310:G310"/>
    <mergeCell ref="BC310:BF310"/>
    <mergeCell ref="CG306:CG307"/>
    <mergeCell ref="BS306:BV307"/>
    <mergeCell ref="BW306:BW307"/>
    <mergeCell ref="BX306:BX307"/>
    <mergeCell ref="BY306:BY307"/>
    <mergeCell ref="BZ306:BZ307"/>
    <mergeCell ref="CA306:CA307"/>
    <mergeCell ref="C303:D304"/>
    <mergeCell ref="E303:F304"/>
    <mergeCell ref="C306:G308"/>
    <mergeCell ref="H306:Z306"/>
    <mergeCell ref="BC306:BF307"/>
    <mergeCell ref="BG306:BR306"/>
    <mergeCell ref="H307:H308"/>
    <mergeCell ref="I307:I308"/>
    <mergeCell ref="J307:J308"/>
    <mergeCell ref="K307:K308"/>
    <mergeCell ref="R307:R308"/>
    <mergeCell ref="S307:S308"/>
    <mergeCell ref="T307:T308"/>
    <mergeCell ref="U307:Z308"/>
    <mergeCell ref="BC308:BF308"/>
    <mergeCell ref="BS308:BU309"/>
    <mergeCell ref="L307:L308"/>
    <mergeCell ref="M307:M308"/>
    <mergeCell ref="N307:N308"/>
    <mergeCell ref="O307:O308"/>
    <mergeCell ref="P307:P308"/>
    <mergeCell ref="Q307:Q308"/>
    <mergeCell ref="CB306:CB307"/>
    <mergeCell ref="CC306:CC307"/>
    <mergeCell ref="CD306:CD307"/>
    <mergeCell ref="C287:D287"/>
    <mergeCell ref="F287:H287"/>
    <mergeCell ref="J287:K287"/>
    <mergeCell ref="AG287:AP287"/>
    <mergeCell ref="AR287:AT287"/>
    <mergeCell ref="C288:D288"/>
    <mergeCell ref="F288:H288"/>
    <mergeCell ref="J288:K288"/>
    <mergeCell ref="AG288:AP288"/>
    <mergeCell ref="AR288:AT288"/>
    <mergeCell ref="BE285:BF285"/>
    <mergeCell ref="CH285:CQ285"/>
    <mergeCell ref="C286:D286"/>
    <mergeCell ref="F286:H286"/>
    <mergeCell ref="J286:K286"/>
    <mergeCell ref="AG286:AP286"/>
    <mergeCell ref="AR286:AT286"/>
    <mergeCell ref="BE286:BF286"/>
    <mergeCell ref="BS286:BU286"/>
    <mergeCell ref="CH286:CQ286"/>
    <mergeCell ref="BE284:BF284"/>
    <mergeCell ref="BS284:BU285"/>
    <mergeCell ref="BX284:BX286"/>
    <mergeCell ref="CH284:CQ284"/>
    <mergeCell ref="C285:D285"/>
    <mergeCell ref="F285:H285"/>
    <mergeCell ref="J285:K285"/>
    <mergeCell ref="AG285:AP285"/>
    <mergeCell ref="AR285:AT285"/>
    <mergeCell ref="CH283:CQ283"/>
    <mergeCell ref="C284:D284"/>
    <mergeCell ref="F284:H284"/>
    <mergeCell ref="J284:K284"/>
    <mergeCell ref="AG284:AP284"/>
    <mergeCell ref="AR284:AT284"/>
    <mergeCell ref="AX284:AY286"/>
    <mergeCell ref="AZ284:AZ286"/>
    <mergeCell ref="BA284:BC286"/>
    <mergeCell ref="BD284:BD286"/>
    <mergeCell ref="BX281:BX283"/>
    <mergeCell ref="CH281:CQ281"/>
    <mergeCell ref="C282:D282"/>
    <mergeCell ref="F282:H282"/>
    <mergeCell ref="J282:K282"/>
    <mergeCell ref="AG282:AP282"/>
    <mergeCell ref="AR282:AT282"/>
    <mergeCell ref="BE282:BF282"/>
    <mergeCell ref="CH282:CQ282"/>
    <mergeCell ref="C283:D283"/>
    <mergeCell ref="AZ281:AZ283"/>
    <mergeCell ref="BA281:BC283"/>
    <mergeCell ref="BD281:BD283"/>
    <mergeCell ref="BE281:BF281"/>
    <mergeCell ref="BS281:BU282"/>
    <mergeCell ref="BW281:BW283"/>
    <mergeCell ref="BE283:BF283"/>
    <mergeCell ref="BS283:BU283"/>
    <mergeCell ref="C281:D281"/>
    <mergeCell ref="F281:H281"/>
    <mergeCell ref="J281:K281"/>
    <mergeCell ref="AG281:AP281"/>
    <mergeCell ref="AR281:AT281"/>
    <mergeCell ref="AX281:AY283"/>
    <mergeCell ref="F283:H283"/>
    <mergeCell ref="J283:K283"/>
    <mergeCell ref="AG283:AP283"/>
    <mergeCell ref="AR283:AT283"/>
    <mergeCell ref="CH279:CQ279"/>
    <mergeCell ref="C280:D280"/>
    <mergeCell ref="F280:H280"/>
    <mergeCell ref="J280:K280"/>
    <mergeCell ref="AG280:AP280"/>
    <mergeCell ref="AR280:AT280"/>
    <mergeCell ref="BE280:BF280"/>
    <mergeCell ref="BS280:BU280"/>
    <mergeCell ref="CH280:CQ280"/>
    <mergeCell ref="C279:D279"/>
    <mergeCell ref="F279:H279"/>
    <mergeCell ref="J279:K279"/>
    <mergeCell ref="AG279:AP279"/>
    <mergeCell ref="AR279:AT279"/>
    <mergeCell ref="BE279:BF279"/>
    <mergeCell ref="BS278:BU279"/>
    <mergeCell ref="BW278:BW280"/>
    <mergeCell ref="BX278:BX280"/>
    <mergeCell ref="CH278:CQ278"/>
    <mergeCell ref="AC277:AC278"/>
    <mergeCell ref="AD277:AD278"/>
    <mergeCell ref="AE277:AE278"/>
    <mergeCell ref="AF277:AF278"/>
    <mergeCell ref="AG277:AP278"/>
    <mergeCell ref="BE277:BF277"/>
    <mergeCell ref="L277:W277"/>
    <mergeCell ref="X277:X278"/>
    <mergeCell ref="Y277:Y278"/>
    <mergeCell ref="Z277:Z278"/>
    <mergeCell ref="AA277:AA278"/>
    <mergeCell ref="AB277:AB278"/>
    <mergeCell ref="BW275:BW277"/>
    <mergeCell ref="BX275:BX277"/>
    <mergeCell ref="CH275:CQ275"/>
    <mergeCell ref="BE276:BF276"/>
    <mergeCell ref="CH276:CQ276"/>
    <mergeCell ref="BS275:BU276"/>
    <mergeCell ref="BS277:BU277"/>
    <mergeCell ref="CH277:CQ277"/>
    <mergeCell ref="C269:D270"/>
    <mergeCell ref="E269:G269"/>
    <mergeCell ref="AX269:AY271"/>
    <mergeCell ref="AZ269:AZ271"/>
    <mergeCell ref="BA269:BC271"/>
    <mergeCell ref="BD269:BD271"/>
    <mergeCell ref="BE269:BF269"/>
    <mergeCell ref="C277:D278"/>
    <mergeCell ref="E277:E278"/>
    <mergeCell ref="F277:H278"/>
    <mergeCell ref="I277:I278"/>
    <mergeCell ref="J277:K278"/>
    <mergeCell ref="AX275:AY277"/>
    <mergeCell ref="AZ275:AZ277"/>
    <mergeCell ref="BA275:BC277"/>
    <mergeCell ref="BD275:BD277"/>
    <mergeCell ref="BE275:BF275"/>
    <mergeCell ref="AX278:AY280"/>
    <mergeCell ref="AZ278:AZ280"/>
    <mergeCell ref="BA278:BC280"/>
    <mergeCell ref="BD278:BD280"/>
    <mergeCell ref="BE278:BF278"/>
    <mergeCell ref="BE273:BF273"/>
    <mergeCell ref="BE274:BF274"/>
    <mergeCell ref="AZ272:AZ274"/>
    <mergeCell ref="BA272:BC274"/>
    <mergeCell ref="BD272:BD274"/>
    <mergeCell ref="BE272:BF272"/>
    <mergeCell ref="C271:D272"/>
    <mergeCell ref="E271:G271"/>
    <mergeCell ref="U271:X271"/>
    <mergeCell ref="Y271:Z271"/>
    <mergeCell ref="CH265:CQ265"/>
    <mergeCell ref="E266:G266"/>
    <mergeCell ref="AX266:AY268"/>
    <mergeCell ref="AZ266:AZ268"/>
    <mergeCell ref="BA266:BC268"/>
    <mergeCell ref="BD266:BD268"/>
    <mergeCell ref="U272:X272"/>
    <mergeCell ref="Y272:Z272"/>
    <mergeCell ref="AX272:AY274"/>
    <mergeCell ref="BS269:BU270"/>
    <mergeCell ref="BW269:BW271"/>
    <mergeCell ref="BX269:BX271"/>
    <mergeCell ref="CH269:CQ269"/>
    <mergeCell ref="E270:G270"/>
    <mergeCell ref="BE270:BF270"/>
    <mergeCell ref="CH270:CQ270"/>
    <mergeCell ref="CH271:CQ271"/>
    <mergeCell ref="BE268:BF268"/>
    <mergeCell ref="BS268:BU268"/>
    <mergeCell ref="CH268:CQ268"/>
    <mergeCell ref="BX272:BX274"/>
    <mergeCell ref="CH272:CQ272"/>
    <mergeCell ref="CH273:CQ273"/>
    <mergeCell ref="BS274:BU274"/>
    <mergeCell ref="CH274:CQ274"/>
    <mergeCell ref="BS272:BU273"/>
    <mergeCell ref="BW272:BW274"/>
    <mergeCell ref="BE271:BF271"/>
    <mergeCell ref="BS271:BU271"/>
    <mergeCell ref="E272:G272"/>
    <mergeCell ref="BE263:BF263"/>
    <mergeCell ref="BS263:BU264"/>
    <mergeCell ref="BW263:BW265"/>
    <mergeCell ref="BX263:BX265"/>
    <mergeCell ref="CH263:CQ263"/>
    <mergeCell ref="E264:G264"/>
    <mergeCell ref="BE264:BF264"/>
    <mergeCell ref="CH264:CQ264"/>
    <mergeCell ref="BE262:BF262"/>
    <mergeCell ref="BS262:BU262"/>
    <mergeCell ref="CH262:CQ262"/>
    <mergeCell ref="C263:D264"/>
    <mergeCell ref="E263:G263"/>
    <mergeCell ref="U263:Z270"/>
    <mergeCell ref="AX263:AY265"/>
    <mergeCell ref="AZ263:AZ265"/>
    <mergeCell ref="BA263:BC265"/>
    <mergeCell ref="BD263:BD265"/>
    <mergeCell ref="BE266:BF266"/>
    <mergeCell ref="BS266:BU267"/>
    <mergeCell ref="BW266:BW268"/>
    <mergeCell ref="BX266:BX268"/>
    <mergeCell ref="CH266:CQ266"/>
    <mergeCell ref="C267:D268"/>
    <mergeCell ref="E267:G267"/>
    <mergeCell ref="BE267:BF267"/>
    <mergeCell ref="CH267:CQ267"/>
    <mergeCell ref="E268:G268"/>
    <mergeCell ref="C265:D266"/>
    <mergeCell ref="E265:G265"/>
    <mergeCell ref="BE265:BF265"/>
    <mergeCell ref="BS265:BU265"/>
    <mergeCell ref="C261:D262"/>
    <mergeCell ref="E261:G261"/>
    <mergeCell ref="U261:X261"/>
    <mergeCell ref="Y261:Z261"/>
    <mergeCell ref="BE261:BF261"/>
    <mergeCell ref="CH261:CQ261"/>
    <mergeCell ref="E262:G262"/>
    <mergeCell ref="U262:X262"/>
    <mergeCell ref="Y262:Z262"/>
    <mergeCell ref="CH259:CQ259"/>
    <mergeCell ref="E260:G260"/>
    <mergeCell ref="AX260:AY262"/>
    <mergeCell ref="AZ260:AZ262"/>
    <mergeCell ref="BA260:BC262"/>
    <mergeCell ref="BD260:BD262"/>
    <mergeCell ref="BE260:BF260"/>
    <mergeCell ref="BS260:BU261"/>
    <mergeCell ref="BW260:BW262"/>
    <mergeCell ref="BX260:BX262"/>
    <mergeCell ref="BD257:BD259"/>
    <mergeCell ref="BE257:BF257"/>
    <mergeCell ref="BS257:BU258"/>
    <mergeCell ref="BW257:BW259"/>
    <mergeCell ref="BX257:BX259"/>
    <mergeCell ref="CH257:CQ257"/>
    <mergeCell ref="BE258:BF258"/>
    <mergeCell ref="CH258:CQ258"/>
    <mergeCell ref="BE259:BF259"/>
    <mergeCell ref="BS259:BU259"/>
    <mergeCell ref="CE255:CE256"/>
    <mergeCell ref="CF255:CF256"/>
    <mergeCell ref="CG255:CG256"/>
    <mergeCell ref="CH255:CQ256"/>
    <mergeCell ref="E256:G256"/>
    <mergeCell ref="C257:D258"/>
    <mergeCell ref="E257:G257"/>
    <mergeCell ref="AX257:AY259"/>
    <mergeCell ref="AZ257:AZ259"/>
    <mergeCell ref="BA257:BC259"/>
    <mergeCell ref="BY255:BY256"/>
    <mergeCell ref="BZ255:BZ256"/>
    <mergeCell ref="CA255:CA256"/>
    <mergeCell ref="CB255:CB256"/>
    <mergeCell ref="CC255:CC256"/>
    <mergeCell ref="CD255:CD256"/>
    <mergeCell ref="BD255:BD256"/>
    <mergeCell ref="BE255:BF256"/>
    <mergeCell ref="BG255:BR255"/>
    <mergeCell ref="BS255:BV256"/>
    <mergeCell ref="BW255:BW256"/>
    <mergeCell ref="BX255:BX256"/>
    <mergeCell ref="C255:D256"/>
    <mergeCell ref="E255:G255"/>
    <mergeCell ref="U255:Z260"/>
    <mergeCell ref="AX255:AY256"/>
    <mergeCell ref="AZ255:AZ256"/>
    <mergeCell ref="BA255:BC256"/>
    <mergeCell ref="E258:G258"/>
    <mergeCell ref="C259:D260"/>
    <mergeCell ref="E259:G259"/>
    <mergeCell ref="CH260:CQ260"/>
    <mergeCell ref="CE246:CE247"/>
    <mergeCell ref="CF246:CF247"/>
    <mergeCell ref="BS252:BU252"/>
    <mergeCell ref="C253:D254"/>
    <mergeCell ref="E253:G253"/>
    <mergeCell ref="U253:X253"/>
    <mergeCell ref="Y253:Z253"/>
    <mergeCell ref="E254:G254"/>
    <mergeCell ref="U254:X254"/>
    <mergeCell ref="Y254:Z254"/>
    <mergeCell ref="BS250:BU250"/>
    <mergeCell ref="C251:D252"/>
    <mergeCell ref="E251:G251"/>
    <mergeCell ref="U251:X251"/>
    <mergeCell ref="Y251:Z251"/>
    <mergeCell ref="BC251:BR252"/>
    <mergeCell ref="BS251:BU251"/>
    <mergeCell ref="E252:G252"/>
    <mergeCell ref="U252:X252"/>
    <mergeCell ref="Y252:Z252"/>
    <mergeCell ref="C249:D250"/>
    <mergeCell ref="E249:G249"/>
    <mergeCell ref="U249:Z250"/>
    <mergeCell ref="BC249:BF249"/>
    <mergeCell ref="E250:G250"/>
    <mergeCell ref="BC250:BF250"/>
    <mergeCell ref="CG246:CG247"/>
    <mergeCell ref="BS246:BV247"/>
    <mergeCell ref="BW246:BW247"/>
    <mergeCell ref="BX246:BX247"/>
    <mergeCell ref="BY246:BY247"/>
    <mergeCell ref="BZ246:BZ247"/>
    <mergeCell ref="CA246:CA247"/>
    <mergeCell ref="C243:D244"/>
    <mergeCell ref="E243:F244"/>
    <mergeCell ref="C246:G248"/>
    <mergeCell ref="H246:Z246"/>
    <mergeCell ref="BC246:BF247"/>
    <mergeCell ref="BG246:BR246"/>
    <mergeCell ref="H247:H248"/>
    <mergeCell ref="I247:I248"/>
    <mergeCell ref="J247:J248"/>
    <mergeCell ref="K247:K248"/>
    <mergeCell ref="R247:R248"/>
    <mergeCell ref="S247:S248"/>
    <mergeCell ref="T247:T248"/>
    <mergeCell ref="U247:Z248"/>
    <mergeCell ref="BC248:BF248"/>
    <mergeCell ref="BS248:BU249"/>
    <mergeCell ref="L247:L248"/>
    <mergeCell ref="M247:M248"/>
    <mergeCell ref="N247:N248"/>
    <mergeCell ref="O247:O248"/>
    <mergeCell ref="P247:P248"/>
    <mergeCell ref="Q247:Q248"/>
    <mergeCell ref="CB246:CB247"/>
    <mergeCell ref="CC246:CC247"/>
    <mergeCell ref="CD246:CD247"/>
    <mergeCell ref="C227:D227"/>
    <mergeCell ref="F227:H227"/>
    <mergeCell ref="J227:K227"/>
    <mergeCell ref="AG227:AP227"/>
    <mergeCell ref="AR227:AT227"/>
    <mergeCell ref="C228:D228"/>
    <mergeCell ref="F228:H228"/>
    <mergeCell ref="J228:K228"/>
    <mergeCell ref="AG228:AP228"/>
    <mergeCell ref="AR228:AT228"/>
    <mergeCell ref="BE225:BF225"/>
    <mergeCell ref="CH225:CQ225"/>
    <mergeCell ref="C226:D226"/>
    <mergeCell ref="F226:H226"/>
    <mergeCell ref="J226:K226"/>
    <mergeCell ref="AG226:AP226"/>
    <mergeCell ref="AR226:AT226"/>
    <mergeCell ref="BE226:BF226"/>
    <mergeCell ref="BS226:BU226"/>
    <mergeCell ref="CH226:CQ226"/>
    <mergeCell ref="BE224:BF224"/>
    <mergeCell ref="BS224:BU225"/>
    <mergeCell ref="BX224:BX226"/>
    <mergeCell ref="CH224:CQ224"/>
    <mergeCell ref="C225:D225"/>
    <mergeCell ref="F225:H225"/>
    <mergeCell ref="J225:K225"/>
    <mergeCell ref="AG225:AP225"/>
    <mergeCell ref="AR225:AT225"/>
    <mergeCell ref="CH223:CQ223"/>
    <mergeCell ref="C224:D224"/>
    <mergeCell ref="F224:H224"/>
    <mergeCell ref="J224:K224"/>
    <mergeCell ref="AG224:AP224"/>
    <mergeCell ref="AR224:AT224"/>
    <mergeCell ref="AX224:AY226"/>
    <mergeCell ref="AZ224:AZ226"/>
    <mergeCell ref="BA224:BC226"/>
    <mergeCell ref="BD224:BD226"/>
    <mergeCell ref="BX221:BX223"/>
    <mergeCell ref="CH221:CQ221"/>
    <mergeCell ref="C222:D222"/>
    <mergeCell ref="F222:H222"/>
    <mergeCell ref="J222:K222"/>
    <mergeCell ref="AG222:AP222"/>
    <mergeCell ref="AR222:AT222"/>
    <mergeCell ref="BE222:BF222"/>
    <mergeCell ref="CH222:CQ222"/>
    <mergeCell ref="C223:D223"/>
    <mergeCell ref="AZ221:AZ223"/>
    <mergeCell ref="BA221:BC223"/>
    <mergeCell ref="BD221:BD223"/>
    <mergeCell ref="BE221:BF221"/>
    <mergeCell ref="BS221:BU222"/>
    <mergeCell ref="BW221:BW223"/>
    <mergeCell ref="BE223:BF223"/>
    <mergeCell ref="BS223:BU223"/>
    <mergeCell ref="C221:D221"/>
    <mergeCell ref="F221:H221"/>
    <mergeCell ref="J221:K221"/>
    <mergeCell ref="AG221:AP221"/>
    <mergeCell ref="AR221:AT221"/>
    <mergeCell ref="AX221:AY223"/>
    <mergeCell ref="F223:H223"/>
    <mergeCell ref="J223:K223"/>
    <mergeCell ref="AG223:AP223"/>
    <mergeCell ref="AR223:AT223"/>
    <mergeCell ref="CH219:CQ219"/>
    <mergeCell ref="C220:D220"/>
    <mergeCell ref="F220:H220"/>
    <mergeCell ref="J220:K220"/>
    <mergeCell ref="AG220:AP220"/>
    <mergeCell ref="AR220:AT220"/>
    <mergeCell ref="BE220:BF220"/>
    <mergeCell ref="BS220:BU220"/>
    <mergeCell ref="CH220:CQ220"/>
    <mergeCell ref="C219:D219"/>
    <mergeCell ref="F219:H219"/>
    <mergeCell ref="J219:K219"/>
    <mergeCell ref="AG219:AP219"/>
    <mergeCell ref="AR219:AT219"/>
    <mergeCell ref="BE219:BF219"/>
    <mergeCell ref="BS218:BU219"/>
    <mergeCell ref="BW218:BW220"/>
    <mergeCell ref="BX218:BX220"/>
    <mergeCell ref="CH218:CQ218"/>
    <mergeCell ref="AC217:AC218"/>
    <mergeCell ref="AD217:AD218"/>
    <mergeCell ref="AE217:AE218"/>
    <mergeCell ref="AF217:AF218"/>
    <mergeCell ref="AG217:AP218"/>
    <mergeCell ref="BE217:BF217"/>
    <mergeCell ref="L217:W217"/>
    <mergeCell ref="X217:X218"/>
    <mergeCell ref="Y217:Y218"/>
    <mergeCell ref="Z217:Z218"/>
    <mergeCell ref="AA217:AA218"/>
    <mergeCell ref="AB217:AB218"/>
    <mergeCell ref="BW215:BW217"/>
    <mergeCell ref="BX215:BX217"/>
    <mergeCell ref="CH215:CQ215"/>
    <mergeCell ref="BE216:BF216"/>
    <mergeCell ref="CH216:CQ216"/>
    <mergeCell ref="BS215:BU216"/>
    <mergeCell ref="BS217:BU217"/>
    <mergeCell ref="CH217:CQ217"/>
    <mergeCell ref="C209:D210"/>
    <mergeCell ref="E209:G209"/>
    <mergeCell ref="AX209:AY211"/>
    <mergeCell ref="AZ209:AZ211"/>
    <mergeCell ref="BA209:BC211"/>
    <mergeCell ref="BD209:BD211"/>
    <mergeCell ref="BE209:BF209"/>
    <mergeCell ref="C217:D218"/>
    <mergeCell ref="E217:E218"/>
    <mergeCell ref="F217:H218"/>
    <mergeCell ref="I217:I218"/>
    <mergeCell ref="J217:K218"/>
    <mergeCell ref="AX215:AY217"/>
    <mergeCell ref="AZ215:AZ217"/>
    <mergeCell ref="BA215:BC217"/>
    <mergeCell ref="BD215:BD217"/>
    <mergeCell ref="BE215:BF215"/>
    <mergeCell ref="AX218:AY220"/>
    <mergeCell ref="AZ218:AZ220"/>
    <mergeCell ref="BA218:BC220"/>
    <mergeCell ref="BD218:BD220"/>
    <mergeCell ref="BE218:BF218"/>
    <mergeCell ref="BE213:BF213"/>
    <mergeCell ref="BE214:BF214"/>
    <mergeCell ref="AZ212:AZ214"/>
    <mergeCell ref="BA212:BC214"/>
    <mergeCell ref="BD212:BD214"/>
    <mergeCell ref="BE212:BF212"/>
    <mergeCell ref="C211:D212"/>
    <mergeCell ref="E211:G211"/>
    <mergeCell ref="U211:X211"/>
    <mergeCell ref="Y211:Z211"/>
    <mergeCell ref="CH205:CQ205"/>
    <mergeCell ref="E206:G206"/>
    <mergeCell ref="AX206:AY208"/>
    <mergeCell ref="AZ206:AZ208"/>
    <mergeCell ref="BA206:BC208"/>
    <mergeCell ref="BD206:BD208"/>
    <mergeCell ref="U212:X212"/>
    <mergeCell ref="Y212:Z212"/>
    <mergeCell ref="AX212:AY214"/>
    <mergeCell ref="BS209:BU210"/>
    <mergeCell ref="BW209:BW211"/>
    <mergeCell ref="BX209:BX211"/>
    <mergeCell ref="CH209:CQ209"/>
    <mergeCell ref="E210:G210"/>
    <mergeCell ref="BE210:BF210"/>
    <mergeCell ref="CH210:CQ210"/>
    <mergeCell ref="CH211:CQ211"/>
    <mergeCell ref="BE208:BF208"/>
    <mergeCell ref="BS208:BU208"/>
    <mergeCell ref="CH208:CQ208"/>
    <mergeCell ref="BX212:BX214"/>
    <mergeCell ref="CH212:CQ212"/>
    <mergeCell ref="CH213:CQ213"/>
    <mergeCell ref="BS214:BU214"/>
    <mergeCell ref="CH214:CQ214"/>
    <mergeCell ref="BS212:BU213"/>
    <mergeCell ref="BW212:BW214"/>
    <mergeCell ref="BE211:BF211"/>
    <mergeCell ref="BS211:BU211"/>
    <mergeCell ref="E212:G212"/>
    <mergeCell ref="BE203:BF203"/>
    <mergeCell ref="BS203:BU204"/>
    <mergeCell ref="BW203:BW205"/>
    <mergeCell ref="BX203:BX205"/>
    <mergeCell ref="CH203:CQ203"/>
    <mergeCell ref="E204:G204"/>
    <mergeCell ref="BE204:BF204"/>
    <mergeCell ref="CH204:CQ204"/>
    <mergeCell ref="BE202:BF202"/>
    <mergeCell ref="BS202:BU202"/>
    <mergeCell ref="CH202:CQ202"/>
    <mergeCell ref="C203:D204"/>
    <mergeCell ref="E203:G203"/>
    <mergeCell ref="U203:Z210"/>
    <mergeCell ref="AX203:AY205"/>
    <mergeCell ref="AZ203:AZ205"/>
    <mergeCell ref="BA203:BC205"/>
    <mergeCell ref="BD203:BD205"/>
    <mergeCell ref="BE206:BF206"/>
    <mergeCell ref="BS206:BU207"/>
    <mergeCell ref="BW206:BW208"/>
    <mergeCell ref="BX206:BX208"/>
    <mergeCell ref="CH206:CQ206"/>
    <mergeCell ref="C207:D208"/>
    <mergeCell ref="E207:G207"/>
    <mergeCell ref="BE207:BF207"/>
    <mergeCell ref="CH207:CQ207"/>
    <mergeCell ref="E208:G208"/>
    <mergeCell ref="C205:D206"/>
    <mergeCell ref="E205:G205"/>
    <mergeCell ref="BE205:BF205"/>
    <mergeCell ref="BS205:BU205"/>
    <mergeCell ref="C201:D202"/>
    <mergeCell ref="E201:G201"/>
    <mergeCell ref="U201:X201"/>
    <mergeCell ref="Y201:Z201"/>
    <mergeCell ref="BE201:BF201"/>
    <mergeCell ref="CH201:CQ201"/>
    <mergeCell ref="E202:G202"/>
    <mergeCell ref="U202:X202"/>
    <mergeCell ref="Y202:Z202"/>
    <mergeCell ref="CH199:CQ199"/>
    <mergeCell ref="E200:G200"/>
    <mergeCell ref="AX200:AY202"/>
    <mergeCell ref="AZ200:AZ202"/>
    <mergeCell ref="BA200:BC202"/>
    <mergeCell ref="BD200:BD202"/>
    <mergeCell ref="BE200:BF200"/>
    <mergeCell ref="BS200:BU201"/>
    <mergeCell ref="BW200:BW202"/>
    <mergeCell ref="BX200:BX202"/>
    <mergeCell ref="BD197:BD199"/>
    <mergeCell ref="BE197:BF197"/>
    <mergeCell ref="BS197:BU198"/>
    <mergeCell ref="BW197:BW199"/>
    <mergeCell ref="BX197:BX199"/>
    <mergeCell ref="CH197:CQ197"/>
    <mergeCell ref="BE198:BF198"/>
    <mergeCell ref="CH198:CQ198"/>
    <mergeCell ref="BE199:BF199"/>
    <mergeCell ref="BS199:BU199"/>
    <mergeCell ref="CE195:CE196"/>
    <mergeCell ref="CF195:CF196"/>
    <mergeCell ref="CG195:CG196"/>
    <mergeCell ref="CH195:CQ196"/>
    <mergeCell ref="E196:G196"/>
    <mergeCell ref="C197:D198"/>
    <mergeCell ref="E197:G197"/>
    <mergeCell ref="AX197:AY199"/>
    <mergeCell ref="AZ197:AZ199"/>
    <mergeCell ref="BA197:BC199"/>
    <mergeCell ref="BY195:BY196"/>
    <mergeCell ref="BZ195:BZ196"/>
    <mergeCell ref="CA195:CA196"/>
    <mergeCell ref="CB195:CB196"/>
    <mergeCell ref="CC195:CC196"/>
    <mergeCell ref="CD195:CD196"/>
    <mergeCell ref="BD195:BD196"/>
    <mergeCell ref="BE195:BF196"/>
    <mergeCell ref="BG195:BR195"/>
    <mergeCell ref="BS195:BV196"/>
    <mergeCell ref="BW195:BW196"/>
    <mergeCell ref="BX195:BX196"/>
    <mergeCell ref="C195:D196"/>
    <mergeCell ref="E195:G195"/>
    <mergeCell ref="U195:Z200"/>
    <mergeCell ref="AX195:AY196"/>
    <mergeCell ref="AZ195:AZ196"/>
    <mergeCell ref="BA195:BC196"/>
    <mergeCell ref="E198:G198"/>
    <mergeCell ref="C199:D200"/>
    <mergeCell ref="E199:G199"/>
    <mergeCell ref="CH200:CQ200"/>
    <mergeCell ref="CE186:CE187"/>
    <mergeCell ref="CF186:CF187"/>
    <mergeCell ref="BS192:BU192"/>
    <mergeCell ref="C193:D194"/>
    <mergeCell ref="E193:G193"/>
    <mergeCell ref="U193:X193"/>
    <mergeCell ref="Y193:Z193"/>
    <mergeCell ref="E194:G194"/>
    <mergeCell ref="U194:X194"/>
    <mergeCell ref="Y194:Z194"/>
    <mergeCell ref="BS190:BU190"/>
    <mergeCell ref="C191:D192"/>
    <mergeCell ref="E191:G191"/>
    <mergeCell ref="U191:X191"/>
    <mergeCell ref="Y191:Z191"/>
    <mergeCell ref="BC191:BR192"/>
    <mergeCell ref="BS191:BU191"/>
    <mergeCell ref="E192:G192"/>
    <mergeCell ref="U192:X192"/>
    <mergeCell ref="Y192:Z192"/>
    <mergeCell ref="C189:D190"/>
    <mergeCell ref="E189:G189"/>
    <mergeCell ref="U189:Z190"/>
    <mergeCell ref="BC189:BF189"/>
    <mergeCell ref="E190:G190"/>
    <mergeCell ref="BC190:BF190"/>
    <mergeCell ref="CG186:CG187"/>
    <mergeCell ref="BS186:BV187"/>
    <mergeCell ref="BW186:BW187"/>
    <mergeCell ref="BX186:BX187"/>
    <mergeCell ref="BY186:BY187"/>
    <mergeCell ref="BZ186:BZ187"/>
    <mergeCell ref="CA186:CA187"/>
    <mergeCell ref="C183:D184"/>
    <mergeCell ref="E183:F184"/>
    <mergeCell ref="C186:G188"/>
    <mergeCell ref="H186:Z186"/>
    <mergeCell ref="BC186:BF187"/>
    <mergeCell ref="BG186:BR186"/>
    <mergeCell ref="H187:H188"/>
    <mergeCell ref="I187:I188"/>
    <mergeCell ref="J187:J188"/>
    <mergeCell ref="K187:K188"/>
    <mergeCell ref="R187:R188"/>
    <mergeCell ref="S187:S188"/>
    <mergeCell ref="T187:T188"/>
    <mergeCell ref="U187:Z188"/>
    <mergeCell ref="BC188:BF188"/>
    <mergeCell ref="BS188:BU189"/>
    <mergeCell ref="L187:L188"/>
    <mergeCell ref="M187:M188"/>
    <mergeCell ref="N187:N188"/>
    <mergeCell ref="O187:O188"/>
    <mergeCell ref="P187:P188"/>
    <mergeCell ref="Q187:Q188"/>
    <mergeCell ref="CB186:CB187"/>
    <mergeCell ref="CC186:CC187"/>
    <mergeCell ref="CD186:CD187"/>
    <mergeCell ref="C167:D167"/>
    <mergeCell ref="F167:H167"/>
    <mergeCell ref="J167:K167"/>
    <mergeCell ref="AG167:AP167"/>
    <mergeCell ref="AR167:AT167"/>
    <mergeCell ref="C168:D168"/>
    <mergeCell ref="F168:H168"/>
    <mergeCell ref="J168:K168"/>
    <mergeCell ref="AG168:AP168"/>
    <mergeCell ref="AR168:AT168"/>
    <mergeCell ref="BE165:BF165"/>
    <mergeCell ref="CH165:CQ165"/>
    <mergeCell ref="C166:D166"/>
    <mergeCell ref="F166:H166"/>
    <mergeCell ref="J166:K166"/>
    <mergeCell ref="AG166:AP166"/>
    <mergeCell ref="AR166:AT166"/>
    <mergeCell ref="BE166:BF166"/>
    <mergeCell ref="BS166:BU166"/>
    <mergeCell ref="CH166:CQ166"/>
    <mergeCell ref="BE164:BF164"/>
    <mergeCell ref="BS164:BU165"/>
    <mergeCell ref="BX164:BX166"/>
    <mergeCell ref="CH164:CQ164"/>
    <mergeCell ref="C165:D165"/>
    <mergeCell ref="F165:H165"/>
    <mergeCell ref="J165:K165"/>
    <mergeCell ref="AG165:AP165"/>
    <mergeCell ref="AR165:AT165"/>
    <mergeCell ref="CH163:CQ163"/>
    <mergeCell ref="C164:D164"/>
    <mergeCell ref="F164:H164"/>
    <mergeCell ref="J164:K164"/>
    <mergeCell ref="AG164:AP164"/>
    <mergeCell ref="AR164:AT164"/>
    <mergeCell ref="AX164:AY166"/>
    <mergeCell ref="AZ164:AZ166"/>
    <mergeCell ref="BA164:BC166"/>
    <mergeCell ref="BD164:BD166"/>
    <mergeCell ref="BX161:BX163"/>
    <mergeCell ref="CH161:CQ161"/>
    <mergeCell ref="C162:D162"/>
    <mergeCell ref="F162:H162"/>
    <mergeCell ref="J162:K162"/>
    <mergeCell ref="AG162:AP162"/>
    <mergeCell ref="AR162:AT162"/>
    <mergeCell ref="BE162:BF162"/>
    <mergeCell ref="CH162:CQ162"/>
    <mergeCell ref="C163:D163"/>
    <mergeCell ref="AZ161:AZ163"/>
    <mergeCell ref="BA161:BC163"/>
    <mergeCell ref="BD161:BD163"/>
    <mergeCell ref="BE161:BF161"/>
    <mergeCell ref="BS161:BU162"/>
    <mergeCell ref="BW161:BW163"/>
    <mergeCell ref="BE163:BF163"/>
    <mergeCell ref="BS163:BU163"/>
    <mergeCell ref="C161:D161"/>
    <mergeCell ref="F161:H161"/>
    <mergeCell ref="J161:K161"/>
    <mergeCell ref="AG161:AP161"/>
    <mergeCell ref="AR161:AT161"/>
    <mergeCell ref="AX161:AY163"/>
    <mergeCell ref="F163:H163"/>
    <mergeCell ref="J163:K163"/>
    <mergeCell ref="AG163:AP163"/>
    <mergeCell ref="AR163:AT163"/>
    <mergeCell ref="CH159:CQ159"/>
    <mergeCell ref="C160:D160"/>
    <mergeCell ref="F160:H160"/>
    <mergeCell ref="J160:K160"/>
    <mergeCell ref="AG160:AP160"/>
    <mergeCell ref="AR160:AT160"/>
    <mergeCell ref="BE160:BF160"/>
    <mergeCell ref="BS160:BU160"/>
    <mergeCell ref="CH160:CQ160"/>
    <mergeCell ref="C159:D159"/>
    <mergeCell ref="F159:H159"/>
    <mergeCell ref="J159:K159"/>
    <mergeCell ref="AG159:AP159"/>
    <mergeCell ref="AR159:AT159"/>
    <mergeCell ref="BE159:BF159"/>
    <mergeCell ref="BS158:BU159"/>
    <mergeCell ref="BW158:BW160"/>
    <mergeCell ref="BX158:BX160"/>
    <mergeCell ref="CH158:CQ158"/>
    <mergeCell ref="AC157:AC158"/>
    <mergeCell ref="AD157:AD158"/>
    <mergeCell ref="AE157:AE158"/>
    <mergeCell ref="AF157:AF158"/>
    <mergeCell ref="AG157:AP158"/>
    <mergeCell ref="BE157:BF157"/>
    <mergeCell ref="L157:W157"/>
    <mergeCell ref="X157:X158"/>
    <mergeCell ref="Y157:Y158"/>
    <mergeCell ref="Z157:Z158"/>
    <mergeCell ref="AA157:AA158"/>
    <mergeCell ref="AB157:AB158"/>
    <mergeCell ref="BW155:BW157"/>
    <mergeCell ref="BX155:BX157"/>
    <mergeCell ref="CH155:CQ155"/>
    <mergeCell ref="BE156:BF156"/>
    <mergeCell ref="CH156:CQ156"/>
    <mergeCell ref="BS155:BU156"/>
    <mergeCell ref="BS157:BU157"/>
    <mergeCell ref="CH157:CQ157"/>
    <mergeCell ref="C149:D150"/>
    <mergeCell ref="E149:G149"/>
    <mergeCell ref="AX149:AY151"/>
    <mergeCell ref="AZ149:AZ151"/>
    <mergeCell ref="BA149:BC151"/>
    <mergeCell ref="BD149:BD151"/>
    <mergeCell ref="BE149:BF149"/>
    <mergeCell ref="C157:D158"/>
    <mergeCell ref="E157:E158"/>
    <mergeCell ref="F157:H158"/>
    <mergeCell ref="I157:I158"/>
    <mergeCell ref="J157:K158"/>
    <mergeCell ref="AX155:AY157"/>
    <mergeCell ref="AZ155:AZ157"/>
    <mergeCell ref="BA155:BC157"/>
    <mergeCell ref="BD155:BD157"/>
    <mergeCell ref="BE155:BF155"/>
    <mergeCell ref="AX158:AY160"/>
    <mergeCell ref="AZ158:AZ160"/>
    <mergeCell ref="BA158:BC160"/>
    <mergeCell ref="BD158:BD160"/>
    <mergeCell ref="BE158:BF158"/>
    <mergeCell ref="BE153:BF153"/>
    <mergeCell ref="BE154:BF154"/>
    <mergeCell ref="AZ152:AZ154"/>
    <mergeCell ref="BA152:BC154"/>
    <mergeCell ref="BD152:BD154"/>
    <mergeCell ref="BE152:BF152"/>
    <mergeCell ref="C151:D152"/>
    <mergeCell ref="E151:G151"/>
    <mergeCell ref="U151:X151"/>
    <mergeCell ref="Y151:Z151"/>
    <mergeCell ref="CH145:CQ145"/>
    <mergeCell ref="E146:G146"/>
    <mergeCell ref="AX146:AY148"/>
    <mergeCell ref="AZ146:AZ148"/>
    <mergeCell ref="BA146:BC148"/>
    <mergeCell ref="BD146:BD148"/>
    <mergeCell ref="U152:X152"/>
    <mergeCell ref="Y152:Z152"/>
    <mergeCell ref="AX152:AY154"/>
    <mergeCell ref="BS149:BU150"/>
    <mergeCell ref="BW149:BW151"/>
    <mergeCell ref="BX149:BX151"/>
    <mergeCell ref="CH149:CQ149"/>
    <mergeCell ref="E150:G150"/>
    <mergeCell ref="BE150:BF150"/>
    <mergeCell ref="CH150:CQ150"/>
    <mergeCell ref="CH151:CQ151"/>
    <mergeCell ref="BE148:BF148"/>
    <mergeCell ref="BS148:BU148"/>
    <mergeCell ref="CH148:CQ148"/>
    <mergeCell ref="BX152:BX154"/>
    <mergeCell ref="CH152:CQ152"/>
    <mergeCell ref="CH153:CQ153"/>
    <mergeCell ref="BS154:BU154"/>
    <mergeCell ref="CH154:CQ154"/>
    <mergeCell ref="BS152:BU153"/>
    <mergeCell ref="BW152:BW154"/>
    <mergeCell ref="BE151:BF151"/>
    <mergeCell ref="BS151:BU151"/>
    <mergeCell ref="E152:G152"/>
    <mergeCell ref="BE143:BF143"/>
    <mergeCell ref="BS143:BU144"/>
    <mergeCell ref="BW143:BW145"/>
    <mergeCell ref="BX143:BX145"/>
    <mergeCell ref="CH143:CQ143"/>
    <mergeCell ref="E144:G144"/>
    <mergeCell ref="BE144:BF144"/>
    <mergeCell ref="CH144:CQ144"/>
    <mergeCell ref="BE142:BF142"/>
    <mergeCell ref="BS142:BU142"/>
    <mergeCell ref="CH142:CQ142"/>
    <mergeCell ref="C143:D144"/>
    <mergeCell ref="E143:G143"/>
    <mergeCell ref="U143:Z150"/>
    <mergeCell ref="AX143:AY145"/>
    <mergeCell ref="AZ143:AZ145"/>
    <mergeCell ref="BA143:BC145"/>
    <mergeCell ref="BD143:BD145"/>
    <mergeCell ref="BE146:BF146"/>
    <mergeCell ref="BS146:BU147"/>
    <mergeCell ref="BW146:BW148"/>
    <mergeCell ref="BX146:BX148"/>
    <mergeCell ref="CH146:CQ146"/>
    <mergeCell ref="C147:D148"/>
    <mergeCell ref="E147:G147"/>
    <mergeCell ref="BE147:BF147"/>
    <mergeCell ref="CH147:CQ147"/>
    <mergeCell ref="E148:G148"/>
    <mergeCell ref="C145:D146"/>
    <mergeCell ref="E145:G145"/>
    <mergeCell ref="BE145:BF145"/>
    <mergeCell ref="BS145:BU145"/>
    <mergeCell ref="C141:D142"/>
    <mergeCell ref="E141:G141"/>
    <mergeCell ref="U141:X141"/>
    <mergeCell ref="Y141:Z141"/>
    <mergeCell ref="BE141:BF141"/>
    <mergeCell ref="CH141:CQ141"/>
    <mergeCell ref="E142:G142"/>
    <mergeCell ref="U142:X142"/>
    <mergeCell ref="Y142:Z142"/>
    <mergeCell ref="CH139:CQ139"/>
    <mergeCell ref="E140:G140"/>
    <mergeCell ref="AX140:AY142"/>
    <mergeCell ref="AZ140:AZ142"/>
    <mergeCell ref="BA140:BC142"/>
    <mergeCell ref="BD140:BD142"/>
    <mergeCell ref="BE140:BF140"/>
    <mergeCell ref="BS140:BU141"/>
    <mergeCell ref="BW140:BW142"/>
    <mergeCell ref="BX140:BX142"/>
    <mergeCell ref="BD137:BD139"/>
    <mergeCell ref="BE137:BF137"/>
    <mergeCell ref="BS137:BU138"/>
    <mergeCell ref="BW137:BW139"/>
    <mergeCell ref="BX137:BX139"/>
    <mergeCell ref="CH137:CQ137"/>
    <mergeCell ref="BE138:BF138"/>
    <mergeCell ref="CH138:CQ138"/>
    <mergeCell ref="BE139:BF139"/>
    <mergeCell ref="BS139:BU139"/>
    <mergeCell ref="CE135:CE136"/>
    <mergeCell ref="CF135:CF136"/>
    <mergeCell ref="CG135:CG136"/>
    <mergeCell ref="CH135:CQ136"/>
    <mergeCell ref="E136:G136"/>
    <mergeCell ref="C137:D138"/>
    <mergeCell ref="E137:G137"/>
    <mergeCell ref="AX137:AY139"/>
    <mergeCell ref="AZ137:AZ139"/>
    <mergeCell ref="BA137:BC139"/>
    <mergeCell ref="BY135:BY136"/>
    <mergeCell ref="BZ135:BZ136"/>
    <mergeCell ref="CA135:CA136"/>
    <mergeCell ref="CB135:CB136"/>
    <mergeCell ref="CC135:CC136"/>
    <mergeCell ref="CD135:CD136"/>
    <mergeCell ref="BD135:BD136"/>
    <mergeCell ref="BE135:BF136"/>
    <mergeCell ref="BG135:BR135"/>
    <mergeCell ref="BS135:BV136"/>
    <mergeCell ref="BW135:BW136"/>
    <mergeCell ref="BX135:BX136"/>
    <mergeCell ref="C135:D136"/>
    <mergeCell ref="E135:G135"/>
    <mergeCell ref="U135:Z140"/>
    <mergeCell ref="AX135:AY136"/>
    <mergeCell ref="AZ135:AZ136"/>
    <mergeCell ref="BA135:BC136"/>
    <mergeCell ref="E138:G138"/>
    <mergeCell ref="C139:D140"/>
    <mergeCell ref="E139:G139"/>
    <mergeCell ref="CH140:CQ140"/>
    <mergeCell ref="CE126:CE127"/>
    <mergeCell ref="CF126:CF127"/>
    <mergeCell ref="BS132:BU132"/>
    <mergeCell ref="C133:D134"/>
    <mergeCell ref="E133:G133"/>
    <mergeCell ref="U133:X133"/>
    <mergeCell ref="Y133:Z133"/>
    <mergeCell ref="E134:G134"/>
    <mergeCell ref="U134:X134"/>
    <mergeCell ref="Y134:Z134"/>
    <mergeCell ref="BS130:BU130"/>
    <mergeCell ref="C131:D132"/>
    <mergeCell ref="E131:G131"/>
    <mergeCell ref="U131:X131"/>
    <mergeCell ref="Y131:Z131"/>
    <mergeCell ref="BC131:BR132"/>
    <mergeCell ref="BS131:BU131"/>
    <mergeCell ref="E132:G132"/>
    <mergeCell ref="U132:X132"/>
    <mergeCell ref="Y132:Z132"/>
    <mergeCell ref="C129:D130"/>
    <mergeCell ref="E129:G129"/>
    <mergeCell ref="U129:Z130"/>
    <mergeCell ref="BC129:BF129"/>
    <mergeCell ref="E130:G130"/>
    <mergeCell ref="BC130:BF130"/>
    <mergeCell ref="CG126:CG127"/>
    <mergeCell ref="BS126:BV127"/>
    <mergeCell ref="BW126:BW127"/>
    <mergeCell ref="BX126:BX127"/>
    <mergeCell ref="BY126:BY127"/>
    <mergeCell ref="BZ126:BZ127"/>
    <mergeCell ref="CA126:CA127"/>
    <mergeCell ref="C123:D124"/>
    <mergeCell ref="E123:F124"/>
    <mergeCell ref="C126:G128"/>
    <mergeCell ref="H126:Z126"/>
    <mergeCell ref="BC126:BF127"/>
    <mergeCell ref="BG126:BR126"/>
    <mergeCell ref="H127:H128"/>
    <mergeCell ref="I127:I128"/>
    <mergeCell ref="J127:J128"/>
    <mergeCell ref="K127:K128"/>
    <mergeCell ref="R127:R128"/>
    <mergeCell ref="S127:S128"/>
    <mergeCell ref="T127:T128"/>
    <mergeCell ref="U127:Z128"/>
    <mergeCell ref="BC128:BF128"/>
    <mergeCell ref="BS128:BU129"/>
    <mergeCell ref="L127:L128"/>
    <mergeCell ref="M127:M128"/>
    <mergeCell ref="N127:N128"/>
    <mergeCell ref="O127:O128"/>
    <mergeCell ref="P127:P128"/>
    <mergeCell ref="Q127:Q128"/>
    <mergeCell ref="CB126:CB127"/>
    <mergeCell ref="CC126:CC127"/>
    <mergeCell ref="CD126:CD127"/>
    <mergeCell ref="C107:D107"/>
    <mergeCell ref="F107:H107"/>
    <mergeCell ref="J107:K107"/>
    <mergeCell ref="AG107:AP107"/>
    <mergeCell ref="AR107:AT107"/>
    <mergeCell ref="C108:D108"/>
    <mergeCell ref="F108:H108"/>
    <mergeCell ref="J108:K108"/>
    <mergeCell ref="AG108:AP108"/>
    <mergeCell ref="AR108:AT108"/>
    <mergeCell ref="BE105:BF105"/>
    <mergeCell ref="CH105:CQ105"/>
    <mergeCell ref="C106:D106"/>
    <mergeCell ref="F106:H106"/>
    <mergeCell ref="J106:K106"/>
    <mergeCell ref="AG106:AP106"/>
    <mergeCell ref="AR106:AT106"/>
    <mergeCell ref="BE106:BF106"/>
    <mergeCell ref="BS106:BU106"/>
    <mergeCell ref="CH106:CQ106"/>
    <mergeCell ref="BE104:BF104"/>
    <mergeCell ref="BS104:BU105"/>
    <mergeCell ref="BX104:BX106"/>
    <mergeCell ref="CH104:CQ104"/>
    <mergeCell ref="C105:D105"/>
    <mergeCell ref="F105:H105"/>
    <mergeCell ref="J105:K105"/>
    <mergeCell ref="AG105:AP105"/>
    <mergeCell ref="AR105:AT105"/>
    <mergeCell ref="CH103:CQ103"/>
    <mergeCell ref="C104:D104"/>
    <mergeCell ref="F104:H104"/>
    <mergeCell ref="J104:K104"/>
    <mergeCell ref="AG104:AP104"/>
    <mergeCell ref="AR104:AT104"/>
    <mergeCell ref="AX104:AY106"/>
    <mergeCell ref="AZ104:AZ106"/>
    <mergeCell ref="BA104:BC106"/>
    <mergeCell ref="BD104:BD106"/>
    <mergeCell ref="BX101:BX103"/>
    <mergeCell ref="CH101:CQ101"/>
    <mergeCell ref="C102:D102"/>
    <mergeCell ref="F102:H102"/>
    <mergeCell ref="J102:K102"/>
    <mergeCell ref="AG102:AP102"/>
    <mergeCell ref="AR102:AT102"/>
    <mergeCell ref="BE102:BF102"/>
    <mergeCell ref="CH102:CQ102"/>
    <mergeCell ref="C103:D103"/>
    <mergeCell ref="AZ101:AZ103"/>
    <mergeCell ref="BA101:BC103"/>
    <mergeCell ref="BD101:BD103"/>
    <mergeCell ref="BE101:BF101"/>
    <mergeCell ref="BS101:BU102"/>
    <mergeCell ref="BW101:BW103"/>
    <mergeCell ref="BE103:BF103"/>
    <mergeCell ref="BS103:BU103"/>
    <mergeCell ref="C101:D101"/>
    <mergeCell ref="F101:H101"/>
    <mergeCell ref="J101:K101"/>
    <mergeCell ref="AG101:AP101"/>
    <mergeCell ref="AR101:AT101"/>
    <mergeCell ref="AX101:AY103"/>
    <mergeCell ref="F103:H103"/>
    <mergeCell ref="J103:K103"/>
    <mergeCell ref="AG103:AP103"/>
    <mergeCell ref="AR103:AT103"/>
    <mergeCell ref="CH99:CQ99"/>
    <mergeCell ref="C100:D100"/>
    <mergeCell ref="F100:H100"/>
    <mergeCell ref="J100:K100"/>
    <mergeCell ref="AG100:AP100"/>
    <mergeCell ref="AR100:AT100"/>
    <mergeCell ref="BE100:BF100"/>
    <mergeCell ref="BS100:BU100"/>
    <mergeCell ref="CH100:CQ100"/>
    <mergeCell ref="C99:D99"/>
    <mergeCell ref="F99:H99"/>
    <mergeCell ref="J99:K99"/>
    <mergeCell ref="AG99:AP99"/>
    <mergeCell ref="AR99:AT99"/>
    <mergeCell ref="BE99:BF99"/>
    <mergeCell ref="BS98:BU99"/>
    <mergeCell ref="BW98:BW100"/>
    <mergeCell ref="BX98:BX100"/>
    <mergeCell ref="CH98:CQ98"/>
    <mergeCell ref="AC97:AC98"/>
    <mergeCell ref="AD97:AD98"/>
    <mergeCell ref="AE97:AE98"/>
    <mergeCell ref="AF97:AF98"/>
    <mergeCell ref="AG97:AP98"/>
    <mergeCell ref="BE97:BF97"/>
    <mergeCell ref="L97:W97"/>
    <mergeCell ref="X97:X98"/>
    <mergeCell ref="Y97:Y98"/>
    <mergeCell ref="Z97:Z98"/>
    <mergeCell ref="AA97:AA98"/>
    <mergeCell ref="AB97:AB98"/>
    <mergeCell ref="BW95:BW97"/>
    <mergeCell ref="BX95:BX97"/>
    <mergeCell ref="CH95:CQ95"/>
    <mergeCell ref="BE96:BF96"/>
    <mergeCell ref="CH96:CQ96"/>
    <mergeCell ref="BS95:BU96"/>
    <mergeCell ref="BS97:BU97"/>
    <mergeCell ref="CH97:CQ97"/>
    <mergeCell ref="C89:D90"/>
    <mergeCell ref="E89:G89"/>
    <mergeCell ref="AX89:AY91"/>
    <mergeCell ref="AZ89:AZ91"/>
    <mergeCell ref="BA89:BC91"/>
    <mergeCell ref="BD89:BD91"/>
    <mergeCell ref="BE89:BF89"/>
    <mergeCell ref="C97:D98"/>
    <mergeCell ref="E97:E98"/>
    <mergeCell ref="F97:H98"/>
    <mergeCell ref="I97:I98"/>
    <mergeCell ref="J97:K98"/>
    <mergeCell ref="AX95:AY97"/>
    <mergeCell ref="AZ95:AZ97"/>
    <mergeCell ref="BA95:BC97"/>
    <mergeCell ref="BD95:BD97"/>
    <mergeCell ref="BE95:BF95"/>
    <mergeCell ref="AX98:AY100"/>
    <mergeCell ref="AZ98:AZ100"/>
    <mergeCell ref="BA98:BC100"/>
    <mergeCell ref="BD98:BD100"/>
    <mergeCell ref="BE98:BF98"/>
    <mergeCell ref="BE93:BF93"/>
    <mergeCell ref="BE94:BF94"/>
    <mergeCell ref="AZ92:AZ94"/>
    <mergeCell ref="BA92:BC94"/>
    <mergeCell ref="BD92:BD94"/>
    <mergeCell ref="BE92:BF92"/>
    <mergeCell ref="C91:D92"/>
    <mergeCell ref="E91:G91"/>
    <mergeCell ref="U91:X91"/>
    <mergeCell ref="Y91:Z91"/>
    <mergeCell ref="CH85:CQ85"/>
    <mergeCell ref="E86:G86"/>
    <mergeCell ref="AX86:AY88"/>
    <mergeCell ref="AZ86:AZ88"/>
    <mergeCell ref="BA86:BC88"/>
    <mergeCell ref="BD86:BD88"/>
    <mergeCell ref="U92:X92"/>
    <mergeCell ref="Y92:Z92"/>
    <mergeCell ref="AX92:AY94"/>
    <mergeCell ref="BS89:BU90"/>
    <mergeCell ref="BW89:BW91"/>
    <mergeCell ref="BX89:BX91"/>
    <mergeCell ref="CH89:CQ89"/>
    <mergeCell ref="E90:G90"/>
    <mergeCell ref="BE90:BF90"/>
    <mergeCell ref="CH90:CQ90"/>
    <mergeCell ref="CH91:CQ91"/>
    <mergeCell ref="BE88:BF88"/>
    <mergeCell ref="BS88:BU88"/>
    <mergeCell ref="CH88:CQ88"/>
    <mergeCell ref="BX92:BX94"/>
    <mergeCell ref="CH92:CQ92"/>
    <mergeCell ref="CH93:CQ93"/>
    <mergeCell ref="BS94:BU94"/>
    <mergeCell ref="CH94:CQ94"/>
    <mergeCell ref="BS92:BU93"/>
    <mergeCell ref="BW92:BW94"/>
    <mergeCell ref="BE91:BF91"/>
    <mergeCell ref="BS91:BU91"/>
    <mergeCell ref="E92:G92"/>
    <mergeCell ref="BE83:BF83"/>
    <mergeCell ref="BS83:BU84"/>
    <mergeCell ref="BW83:BW85"/>
    <mergeCell ref="BX83:BX85"/>
    <mergeCell ref="CH83:CQ83"/>
    <mergeCell ref="E84:G84"/>
    <mergeCell ref="BE84:BF84"/>
    <mergeCell ref="CH84:CQ84"/>
    <mergeCell ref="BE82:BF82"/>
    <mergeCell ref="BS82:BU82"/>
    <mergeCell ref="CH82:CQ82"/>
    <mergeCell ref="C83:D84"/>
    <mergeCell ref="E83:G83"/>
    <mergeCell ref="U83:Z90"/>
    <mergeCell ref="AX83:AY85"/>
    <mergeCell ref="AZ83:AZ85"/>
    <mergeCell ref="BA83:BC85"/>
    <mergeCell ref="BD83:BD85"/>
    <mergeCell ref="BE86:BF86"/>
    <mergeCell ref="BS86:BU87"/>
    <mergeCell ref="BW86:BW88"/>
    <mergeCell ref="BX86:BX88"/>
    <mergeCell ref="CH86:CQ86"/>
    <mergeCell ref="C87:D88"/>
    <mergeCell ref="E87:G87"/>
    <mergeCell ref="BE87:BF87"/>
    <mergeCell ref="CH87:CQ87"/>
    <mergeCell ref="E88:G88"/>
    <mergeCell ref="C85:D86"/>
    <mergeCell ref="E85:G85"/>
    <mergeCell ref="BE85:BF85"/>
    <mergeCell ref="BS85:BU85"/>
    <mergeCell ref="C81:D82"/>
    <mergeCell ref="E81:G81"/>
    <mergeCell ref="U81:X81"/>
    <mergeCell ref="Y81:Z81"/>
    <mergeCell ref="BE81:BF81"/>
    <mergeCell ref="CH81:CQ81"/>
    <mergeCell ref="E82:G82"/>
    <mergeCell ref="U82:X82"/>
    <mergeCell ref="Y82:Z82"/>
    <mergeCell ref="CH79:CQ79"/>
    <mergeCell ref="E80:G80"/>
    <mergeCell ref="AX80:AY82"/>
    <mergeCell ref="AZ80:AZ82"/>
    <mergeCell ref="BA80:BC82"/>
    <mergeCell ref="BD80:BD82"/>
    <mergeCell ref="BE80:BF80"/>
    <mergeCell ref="BS80:BU81"/>
    <mergeCell ref="BW80:BW82"/>
    <mergeCell ref="BX80:BX82"/>
    <mergeCell ref="BD77:BD79"/>
    <mergeCell ref="BE77:BF77"/>
    <mergeCell ref="BS77:BU78"/>
    <mergeCell ref="BW77:BW79"/>
    <mergeCell ref="BX77:BX79"/>
    <mergeCell ref="CH77:CQ77"/>
    <mergeCell ref="BE78:BF78"/>
    <mergeCell ref="CH78:CQ78"/>
    <mergeCell ref="BE79:BF79"/>
    <mergeCell ref="BS79:BU79"/>
    <mergeCell ref="CE75:CE76"/>
    <mergeCell ref="CF75:CF76"/>
    <mergeCell ref="CG75:CG76"/>
    <mergeCell ref="CH75:CQ76"/>
    <mergeCell ref="E76:G76"/>
    <mergeCell ref="C77:D78"/>
    <mergeCell ref="E77:G77"/>
    <mergeCell ref="AX77:AY79"/>
    <mergeCell ref="AZ77:AZ79"/>
    <mergeCell ref="BA77:BC79"/>
    <mergeCell ref="BY75:BY76"/>
    <mergeCell ref="BZ75:BZ76"/>
    <mergeCell ref="CA75:CA76"/>
    <mergeCell ref="CB75:CB76"/>
    <mergeCell ref="CC75:CC76"/>
    <mergeCell ref="CD75:CD76"/>
    <mergeCell ref="BD75:BD76"/>
    <mergeCell ref="BE75:BF76"/>
    <mergeCell ref="BG75:BR75"/>
    <mergeCell ref="BS75:BV76"/>
    <mergeCell ref="BW75:BW76"/>
    <mergeCell ref="BX75:BX76"/>
    <mergeCell ref="C75:D76"/>
    <mergeCell ref="E75:G75"/>
    <mergeCell ref="U75:Z80"/>
    <mergeCell ref="AX75:AY76"/>
    <mergeCell ref="AZ75:AZ76"/>
    <mergeCell ref="BA75:BC76"/>
    <mergeCell ref="E78:G78"/>
    <mergeCell ref="C79:D80"/>
    <mergeCell ref="E79:G79"/>
    <mergeCell ref="CH80:CQ80"/>
    <mergeCell ref="CE66:CE67"/>
    <mergeCell ref="CF66:CF67"/>
    <mergeCell ref="BS72:BU72"/>
    <mergeCell ref="C73:D74"/>
    <mergeCell ref="E73:G73"/>
    <mergeCell ref="U73:X73"/>
    <mergeCell ref="Y73:Z73"/>
    <mergeCell ref="E74:G74"/>
    <mergeCell ref="U74:X74"/>
    <mergeCell ref="Y74:Z74"/>
    <mergeCell ref="BS70:BU70"/>
    <mergeCell ref="C71:D72"/>
    <mergeCell ref="E71:G71"/>
    <mergeCell ref="U71:X71"/>
    <mergeCell ref="Y71:Z71"/>
    <mergeCell ref="BC71:BR72"/>
    <mergeCell ref="BS71:BU71"/>
    <mergeCell ref="E72:G72"/>
    <mergeCell ref="U72:X72"/>
    <mergeCell ref="Y72:Z72"/>
    <mergeCell ref="C69:D70"/>
    <mergeCell ref="E69:G69"/>
    <mergeCell ref="U69:Z70"/>
    <mergeCell ref="BC69:BF69"/>
    <mergeCell ref="E70:G70"/>
    <mergeCell ref="BC70:BF70"/>
    <mergeCell ref="CG66:CG67"/>
    <mergeCell ref="BS66:BV67"/>
    <mergeCell ref="BW66:BW67"/>
    <mergeCell ref="BX66:BX67"/>
    <mergeCell ref="BY66:BY67"/>
    <mergeCell ref="BZ66:BZ67"/>
    <mergeCell ref="CA66:CA67"/>
    <mergeCell ref="C63:D64"/>
    <mergeCell ref="E63:F64"/>
    <mergeCell ref="C66:G68"/>
    <mergeCell ref="H66:Z66"/>
    <mergeCell ref="BC66:BF67"/>
    <mergeCell ref="BG66:BR66"/>
    <mergeCell ref="H67:H68"/>
    <mergeCell ref="I67:I68"/>
    <mergeCell ref="J67:J68"/>
    <mergeCell ref="K67:K68"/>
    <mergeCell ref="R67:R68"/>
    <mergeCell ref="S67:S68"/>
    <mergeCell ref="T67:T68"/>
    <mergeCell ref="U67:Z68"/>
    <mergeCell ref="BC68:BF68"/>
    <mergeCell ref="BS68:BU69"/>
    <mergeCell ref="L67:L68"/>
    <mergeCell ref="M67:M68"/>
    <mergeCell ref="N67:N68"/>
    <mergeCell ref="O67:O68"/>
    <mergeCell ref="P67:P68"/>
    <mergeCell ref="Q67:Q68"/>
    <mergeCell ref="CB66:CB67"/>
    <mergeCell ref="CC66:CC67"/>
    <mergeCell ref="CD66:CD67"/>
  </mergeCells>
  <phoneticPr fontId="34"/>
  <dataValidations count="6">
    <dataValidation type="list" allowBlank="1" showInputMessage="1" showErrorMessage="1" errorTitle="小数点以下入力エラー" error="小数点以下は１桁までとして下さい。" sqref="F576 F456 F516 F96 F156 F216 F276 F336 F396 F636" xr:uid="{00000000-0002-0000-1400-000000000000}">
      <formula1>"0,1"</formula1>
    </dataValidation>
    <dataValidation allowBlank="1" showInputMessage="1" showErrorMessage="1" errorTitle="小数点以下入力エラー" error="小数点以下は１桁までとして下さい。" sqref="U129 U189 U369 Y143:Z150 Y135:Z140 Y203:Z210 U309 Y323:Z330 Y315:Z320 U311:X332 Y195:Z200 Y383:Z390 Y375:Z380 U371:X392 U131:X152 U249 U429 Y443:Z450 Y435:Z440 U431:X452 Y263:Z270 U489 Y503:Z510 Y495:Z500 U491:X512 Y255:Z260 U549 Y563:Z570 Y555:Z560 U551:X572 U251:X272 U69 Y83:Z90 Y75:Z80 U71:X92 U191:X212 U609 Y623:Z630 Y615:Z620 U611:X632" xr:uid="{00000000-0002-0000-1400-000001000000}"/>
    <dataValidation type="custom" allowBlank="1" showInputMessage="1" showErrorMessage="1" errorTitle="小数点以下入力エラー" error="小数点以下は１桁までとして下さい。" sqref="Y501:Z502 Y511:Z512 L640:AF648 L220:AF228 Y441:Z442 Y81:Z82 Y321:Z322 L100:AF108 Y331:Z332 H249:S272 H429:S452 L280:AF288 Y561:Z562 Y571:Z572 H489:S512 Y201:Z202 Y451:Z452 Y141:Z142 Y151:Z152 Y211:Z212 Y261:Z262 Y271:Z272 H189:S212 L460:AF468 H129:S152 L520:AF528 Y251:Z254 L580:AF588 Y381:Z382 Y491:Z494 L340:AF348 Y91:Z92 Y191:Z194 H609:S632 Y71:Z74 Y551:Z554 L400:AF408 H69:S92 L160:AF168 Y391:Z392 H309:S332 H369:S392 Y371:Z374 Y431:Z434 Y131:Z134 Y311:Z314 Y621:Z622 Y631:Z632 Y611:Z614 H549:S572" xr:uid="{00000000-0002-0000-1400-000002000000}">
      <formula1>ROUND(H69,1)=H69</formula1>
    </dataValidation>
    <dataValidation type="list" allowBlank="1" showInputMessage="1" showErrorMessage="1" sqref="C519:D527 C399:D407 C459:D467 C639:D647 C99:D107 C159:D167 C219:D227 C279:D287 C339:D347 C579:D587" xr:uid="{00000000-0002-0000-1400-000003000000}">
      <formula1>ライセンス区分</formula1>
    </dataValidation>
    <dataValidation type="list" allowBlank="1" showInputMessage="1" showErrorMessage="1" sqref="E519:E527 E399:E407 E459:E467 E639:E647 E99:E107 E159:E167 E219:E227 E279:E287 E339:E347 E579:E587" xr:uid="{00000000-0002-0000-1400-000004000000}">
      <formula1>INDIRECT(C99 &amp; "コード")</formula1>
    </dataValidation>
    <dataValidation type="list" allowBlank="1" showInputMessage="1" showErrorMessage="1" sqref="I459:I467 I339:I347 I399:I407 I519:I527 I639:I647 I99:I107 I159:I167 I219:I227 I279:I287 I579:I587" xr:uid="{00000000-0002-0000-1400-000005000000}">
      <formula1>エリア</formula1>
    </dataValidation>
  </dataValidations>
  <printOptions horizontalCentered="1"/>
  <pageMargins left="0.23622047244094491" right="0.23622047244094491" top="0.74803149606299213" bottom="0.74803149606299213" header="0.31496062992125984" footer="0.31496062992125984"/>
  <pageSetup paperSize="9" scale="51" fitToHeight="0" pageOrder="overThenDown" orientation="landscape" r:id="rId1"/>
  <rowBreaks count="9" manualBreakCount="9">
    <brk id="122" min="1" max="47" man="1"/>
    <brk id="182" min="1" max="47" man="1"/>
    <brk id="242" min="1" max="47" man="1"/>
    <brk id="302" min="1" max="47" man="1"/>
    <brk id="362" min="1" max="47" man="1"/>
    <brk id="422" min="1" max="47" man="1"/>
    <brk id="482" min="1" max="47" man="1"/>
    <brk id="542" min="1" max="47" man="1"/>
    <brk id="602" min="1" max="47" man="1"/>
  </rowBreaks>
  <colBreaks count="1" manualBreakCount="1">
    <brk id="48"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394241" r:id="rId4" name="Button 1">
              <controlPr defaultSize="0" print="0" autoFill="0" autoPict="0" macro="[0]!帳票作成" altText="">
                <anchor moveWithCells="1" sizeWithCells="1">
                  <from>
                    <xdr:col>2</xdr:col>
                    <xdr:colOff>0</xdr:colOff>
                    <xdr:row>1</xdr:row>
                    <xdr:rowOff>95250</xdr:rowOff>
                  </from>
                  <to>
                    <xdr:col>3</xdr:col>
                    <xdr:colOff>336550</xdr:colOff>
                    <xdr:row>1</xdr:row>
                    <xdr:rowOff>457200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30</vt:i4>
      </vt:variant>
      <vt:variant>
        <vt:lpstr>名前付き一覧</vt:lpstr>
      </vt:variant>
      <vt:variant>
        <vt:i4>53</vt:i4>
      </vt:variant>
    </vt:vector>
  </HeadingPairs>
  <TitlesOfParts>
    <vt:vector size="83" baseType="lpstr">
      <vt:lpstr>シート保護解除事業者リスト</vt:lpstr>
      <vt:lpstr>時間帯別供給力（１２ｈ）</vt:lpstr>
      <vt:lpstr>最小予備率断面</vt:lpstr>
      <vt:lpstr>風力</vt:lpstr>
      <vt:lpstr>太陽光（全量）</vt:lpstr>
      <vt:lpstr>太陽光（余剰）</vt:lpstr>
      <vt:lpstr>地熱</vt:lpstr>
      <vt:lpstr>バイオマス</vt:lpstr>
      <vt:lpstr>廃棄物</vt:lpstr>
      <vt:lpstr>自者間取引帳票</vt:lpstr>
      <vt:lpstr>別紙（変更供計用）</vt:lpstr>
      <vt:lpstr>様式第32第5表（水力）</vt:lpstr>
      <vt:lpstr>様式第32第5表（火力）</vt:lpstr>
      <vt:lpstr>様式第32第5表（原子力）</vt:lpstr>
      <vt:lpstr>様式第32第5表（新エネ）</vt:lpstr>
      <vt:lpstr>投資・廃止計画（ローカル系統）</vt:lpstr>
      <vt:lpstr>様式第32第7表（水力）</vt:lpstr>
      <vt:lpstr>様式第32第7表（火力）</vt:lpstr>
      <vt:lpstr>様式第32第7表（原子力）</vt:lpstr>
      <vt:lpstr>様式第32第7表（新エネ）</vt:lpstr>
      <vt:lpstr>様式第34第1表</vt:lpstr>
      <vt:lpstr>様式第34第1表 (2年度目)</vt:lpstr>
      <vt:lpstr>様式第34第2表</vt:lpstr>
      <vt:lpstr>様式第34第2表 (2年度目)</vt:lpstr>
      <vt:lpstr>様式第34第3表</vt:lpstr>
      <vt:lpstr>様式第34第3表 (2年度目)</vt:lpstr>
      <vt:lpstr>様式第35第1表</vt:lpstr>
      <vt:lpstr>様式第35第2表</vt:lpstr>
      <vt:lpstr>様式第35第3表</vt:lpstr>
      <vt:lpstr>見え消し版用表紙（変更供計用）</vt:lpstr>
      <vt:lpstr>バイオマス!Print_Area</vt:lpstr>
      <vt:lpstr>'見え消し版用表紙（変更供計用）'!Print_Area</vt:lpstr>
      <vt:lpstr>'太陽光（全量）'!Print_Area</vt:lpstr>
      <vt:lpstr>'太陽光（余剰）'!Print_Area</vt:lpstr>
      <vt:lpstr>地熱!Print_Area</vt:lpstr>
      <vt:lpstr>'投資・廃止計画（ローカル系統）'!Print_Area</vt:lpstr>
      <vt:lpstr>廃棄物!Print_Area</vt:lpstr>
      <vt:lpstr>風力!Print_Area</vt:lpstr>
      <vt:lpstr>'別紙（変更供計用）'!Print_Area</vt:lpstr>
      <vt:lpstr>'様式第32第5表（火力）'!Print_Area</vt:lpstr>
      <vt:lpstr>'様式第32第5表（原子力）'!Print_Area</vt:lpstr>
      <vt:lpstr>'様式第32第5表（新エネ）'!Print_Area</vt:lpstr>
      <vt:lpstr>'様式第32第5表（水力）'!Print_Area</vt:lpstr>
      <vt:lpstr>'様式第32第7表（火力）'!Print_Area</vt:lpstr>
      <vt:lpstr>'様式第32第7表（原子力）'!Print_Area</vt:lpstr>
      <vt:lpstr>'様式第32第7表（新エネ）'!Print_Area</vt:lpstr>
      <vt:lpstr>'様式第32第7表（水力）'!Print_Area</vt:lpstr>
      <vt:lpstr>様式第34第1表!Print_Area</vt:lpstr>
      <vt:lpstr>'様式第34第1表 (2年度目)'!Print_Area</vt:lpstr>
      <vt:lpstr>様式第34第2表!Print_Area</vt:lpstr>
      <vt:lpstr>'様式第34第2表 (2年度目)'!Print_Area</vt:lpstr>
      <vt:lpstr>様式第34第3表!Print_Area</vt:lpstr>
      <vt:lpstr>'様式第34第3表 (2年度目)'!Print_Area</vt:lpstr>
      <vt:lpstr>様式第35第1表!Print_Area</vt:lpstr>
      <vt:lpstr>様式第35第2表!Print_Area</vt:lpstr>
      <vt:lpstr>様式第35第3表!Print_Area</vt:lpstr>
      <vt:lpstr>自者間取引帳票!Z_C0B37949_AEE7_4025_9C63_13C9CCCA9BBA_.wvu.Cols</vt:lpstr>
      <vt:lpstr>バイオマス!Z_C0B37949_AEE7_4025_9C63_13C9CCCA9BBA_.wvu.PrintArea</vt:lpstr>
      <vt:lpstr>'見え消し版用表紙（変更供計用）'!Z_C0B37949_AEE7_4025_9C63_13C9CCCA9BBA_.wvu.PrintArea</vt:lpstr>
      <vt:lpstr>自者間取引帳票!Z_C0B37949_AEE7_4025_9C63_13C9CCCA9BBA_.wvu.PrintArea</vt:lpstr>
      <vt:lpstr>'太陽光（全量）'!Z_C0B37949_AEE7_4025_9C63_13C9CCCA9BBA_.wvu.PrintArea</vt:lpstr>
      <vt:lpstr>'太陽光（余剰）'!Z_C0B37949_AEE7_4025_9C63_13C9CCCA9BBA_.wvu.PrintArea</vt:lpstr>
      <vt:lpstr>地熱!Z_C0B37949_AEE7_4025_9C63_13C9CCCA9BBA_.wvu.PrintArea</vt:lpstr>
      <vt:lpstr>廃棄物!Z_C0B37949_AEE7_4025_9C63_13C9CCCA9BBA_.wvu.PrintArea</vt:lpstr>
      <vt:lpstr>風力!Z_C0B37949_AEE7_4025_9C63_13C9CCCA9BBA_.wvu.PrintArea</vt:lpstr>
      <vt:lpstr>'別紙（変更供計用）'!Z_C0B37949_AEE7_4025_9C63_13C9CCCA9BBA_.wvu.PrintArea</vt:lpstr>
      <vt:lpstr>'様式第32第5表（火力）'!Z_C0B37949_AEE7_4025_9C63_13C9CCCA9BBA_.wvu.PrintArea</vt:lpstr>
      <vt:lpstr>'様式第32第5表（原子力）'!Z_C0B37949_AEE7_4025_9C63_13C9CCCA9BBA_.wvu.PrintArea</vt:lpstr>
      <vt:lpstr>'様式第32第5表（新エネ）'!Z_C0B37949_AEE7_4025_9C63_13C9CCCA9BBA_.wvu.PrintArea</vt:lpstr>
      <vt:lpstr>'様式第32第5表（水力）'!Z_C0B37949_AEE7_4025_9C63_13C9CCCA9BBA_.wvu.PrintArea</vt:lpstr>
      <vt:lpstr>'様式第32第7表（火力）'!Z_C0B37949_AEE7_4025_9C63_13C9CCCA9BBA_.wvu.PrintArea</vt:lpstr>
      <vt:lpstr>'様式第32第7表（原子力）'!Z_C0B37949_AEE7_4025_9C63_13C9CCCA9BBA_.wvu.PrintArea</vt:lpstr>
      <vt:lpstr>'様式第32第7表（新エネ）'!Z_C0B37949_AEE7_4025_9C63_13C9CCCA9BBA_.wvu.PrintArea</vt:lpstr>
      <vt:lpstr>'様式第32第7表（水力）'!Z_C0B37949_AEE7_4025_9C63_13C9CCCA9BBA_.wvu.PrintArea</vt:lpstr>
      <vt:lpstr>様式第34第1表!Z_C0B37949_AEE7_4025_9C63_13C9CCCA9BBA_.wvu.PrintArea</vt:lpstr>
      <vt:lpstr>'様式第34第1表 (2年度目)'!Z_C0B37949_AEE7_4025_9C63_13C9CCCA9BBA_.wvu.PrintArea</vt:lpstr>
      <vt:lpstr>様式第34第2表!Z_C0B37949_AEE7_4025_9C63_13C9CCCA9BBA_.wvu.PrintArea</vt:lpstr>
      <vt:lpstr>'様式第34第2表 (2年度目)'!Z_C0B37949_AEE7_4025_9C63_13C9CCCA9BBA_.wvu.PrintArea</vt:lpstr>
      <vt:lpstr>様式第34第3表!Z_C0B37949_AEE7_4025_9C63_13C9CCCA9BBA_.wvu.PrintArea</vt:lpstr>
      <vt:lpstr>'様式第34第3表 (2年度目)'!Z_C0B37949_AEE7_4025_9C63_13C9CCCA9BBA_.wvu.PrintArea</vt:lpstr>
      <vt:lpstr>様式第35第1表!Z_C0B37949_AEE7_4025_9C63_13C9CCCA9BBA_.wvu.PrintArea</vt:lpstr>
      <vt:lpstr>様式第35第2表!Z_C0B37949_AEE7_4025_9C63_13C9CCCA9BBA_.wvu.PrintArea</vt:lpstr>
      <vt:lpstr>様式第35第3表!Z_C0B37949_AEE7_4025_9C63_13C9CCCA9BBA_.wvu.PrintArea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2023-04-07T08:20:12Z</cp:lastPrinted>
  <dcterms:created xsi:type="dcterms:W3CDTF">2015-08-17T04:38:25Z</dcterms:created>
  <dcterms:modified xsi:type="dcterms:W3CDTF">2024-04-10T00:55:32Z</dcterms:modified>
</cp:coreProperties>
</file>